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ustomProperty1.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24226"/>
  <mc:AlternateContent xmlns:mc="http://schemas.openxmlformats.org/markup-compatibility/2006">
    <mc:Choice Requires="x15">
      <x15ac:absPath xmlns:x15ac="http://schemas.microsoft.com/office/spreadsheetml/2010/11/ac" url="O:\Clients\Current Clients\Government of Bermuda - 8896\Ministry of Finance\2022 Calculators\D. 3. Deliver\D1 Perform Service\22-23 Calculators\v1 calcs\"/>
    </mc:Choice>
  </mc:AlternateContent>
  <xr:revisionPtr revIDLastSave="0" documentId="13_ncr:1_{9A3CAF90-903B-4DF3-B559-D8C67FC0740E}" xr6:coauthVersionLast="46" xr6:coauthVersionMax="46" xr10:uidLastSave="{00000000-0000-0000-0000-000000000000}"/>
  <bookViews>
    <workbookView xWindow="28690" yWindow="-110" windowWidth="29020" windowHeight="15820" tabRatio="848" xr2:uid="{00000000-000D-0000-FFFF-FFFF00000000}"/>
  </bookViews>
  <sheets>
    <sheet name="Instructions and contents" sheetId="8" r:id="rId1"/>
    <sheet name="Sch A. Input" sheetId="5" r:id="rId2"/>
    <sheet name="Sch B. Bi-Weekly Output" sheetId="7" r:id="rId3"/>
    <sheet name="Sch C. Quarter Output (PR1)" sheetId="6" r:id="rId4"/>
    <sheet name="Sch D. Workings" sheetId="2" r:id="rId5"/>
    <sheet name="Version_Control" sheetId="14" r:id="rId6"/>
    <sheet name="_TM_E.Individual_Calculator" sheetId="13" state="veryHidden" r:id="rId7"/>
    <sheet name="_TM_Open issues" sheetId="10" state="veryHidden" r:id="rId8"/>
  </sheets>
  <definedNames>
    <definedName name="_1">'Sch D. Workings'!$A$2030</definedName>
    <definedName name="_14">'Sch D. Workings'!#REF!</definedName>
    <definedName name="_15">'Sch D. Workings'!#REF!</definedName>
    <definedName name="_16">'Sch D. Workings'!#REF!</definedName>
    <definedName name="_17">'Sch D. Workings'!#REF!</definedName>
    <definedName name="_18">'Sch D. Workings'!#REF!</definedName>
    <definedName name="_19">'Sch D. Workings'!#REF!</definedName>
    <definedName name="_2">'Sch D. Workings'!#REF!</definedName>
    <definedName name="_20">'Sch D. Workings'!#REF!</definedName>
    <definedName name="_3">'Sch D. Workings'!#REF!</definedName>
    <definedName name="_4">'Sch D. Workings'!$A$2034</definedName>
    <definedName name="Annual_Recurring_YTD_1">'Sch D. Workings'!$S1</definedName>
    <definedName name="Annualized_Recurring_YTD">'Sch D. Workings'!$R1</definedName>
    <definedName name="CIQWBGuid" hidden="1">"0d05fa30-f681-4f38-bdc2-3611072b47d3"</definedName>
    <definedName name="End_Date">'Sch D. Workings'!$E1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44349.8236111111</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'Sch D. Workings'!$Y1,'Sch D. Workings'!$AB1,'Sch D. Workings'!$AE1,'Sch D. Workings'!$AH1,'Sch D. Workings'!$AK1,'Sch D. Workings'!$AN1,'Sch D. Workings'!$AR1,'Sch D. Workings'!$AV1,'Sch D. Workings'!$AY1,'Sch D. Workings'!$BB1,'Sch D. Workings'!$BE1,'Sch D. Workings'!$BH1</definedName>
    <definedName name="One_time_Earnings_YTD">'Sch D. Workings'!$L1</definedName>
    <definedName name="Period_End">'Sch A. Input'!$D$10</definedName>
    <definedName name="Recurring">'Sch D. Workings'!$X1,'Sch D. Workings'!$AA1,'Sch D. Workings'!$AD1,'Sch D. Workings'!$AG1,'Sch D. Workings'!$AJ1,'Sch D. Workings'!$AM1,'Sch D. Workings'!$AP1,'Sch D. Workings'!$AU1,'Sch D. Workings'!$AX1,'Sch D. Workings'!$BA1,'Sch D. Workings'!$BD1,'Sch D. Workings'!$BG1</definedName>
    <definedName name="Recurring_Earnings_YTD_1">'Sch D. Workings'!$N1</definedName>
    <definedName name="Start_Date">'Sch A. Input'!$D$9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2" l="1"/>
  <c r="C4" i="2"/>
  <c r="D5" i="2"/>
  <c r="K8" i="2"/>
  <c r="L8" i="2"/>
  <c r="E9" i="2"/>
  <c r="G9" i="2" s="1"/>
  <c r="H9" i="2"/>
  <c r="H10" i="2" s="1"/>
  <c r="K9" i="2"/>
  <c r="E10" i="2"/>
  <c r="E11" i="2"/>
  <c r="H11" i="2"/>
  <c r="K11" i="2"/>
  <c r="L11" i="2"/>
  <c r="E12" i="2"/>
  <c r="H12" i="2"/>
  <c r="C14" i="2"/>
  <c r="D14" i="2"/>
  <c r="E14" i="2" s="1"/>
  <c r="F14" i="2" s="1"/>
  <c r="G14" i="2" s="1"/>
  <c r="H14" i="2" s="1"/>
  <c r="I14" i="2" s="1"/>
  <c r="J14" i="2" s="1"/>
  <c r="K14" i="2" s="1"/>
  <c r="L14" i="2" s="1"/>
  <c r="M14" i="2" s="1"/>
  <c r="N14" i="2" s="1"/>
  <c r="O14" i="2" s="1"/>
  <c r="P14" i="2" s="1"/>
  <c r="Q14" i="2" s="1"/>
  <c r="R14" i="2" s="1"/>
  <c r="S14" i="2" s="1"/>
  <c r="T14" i="2" s="1"/>
  <c r="U14" i="2" s="1"/>
  <c r="V14" i="2" s="1"/>
  <c r="W14" i="2" s="1"/>
  <c r="X14" i="2" s="1"/>
  <c r="Y14" i="2" s="1"/>
  <c r="Z14" i="2" s="1"/>
  <c r="AA14" i="2" s="1"/>
  <c r="AB14" i="2" s="1"/>
  <c r="AC14" i="2" s="1"/>
  <c r="B17" i="2"/>
  <c r="C17" i="2"/>
  <c r="D17" i="2"/>
  <c r="O17" i="2" s="1"/>
  <c r="F17" i="2"/>
  <c r="B18" i="2"/>
  <c r="C18" i="2"/>
  <c r="D18" i="2"/>
  <c r="O18" i="2" s="1"/>
  <c r="F18" i="2"/>
  <c r="B19" i="2"/>
  <c r="C19" i="2"/>
  <c r="D19" i="2"/>
  <c r="O19" i="2" s="1"/>
  <c r="F19" i="2"/>
  <c r="B20" i="2"/>
  <c r="C20" i="2"/>
  <c r="D20" i="2"/>
  <c r="O20" i="2" s="1"/>
  <c r="F20" i="2"/>
  <c r="B21" i="2"/>
  <c r="C21" i="2"/>
  <c r="D21" i="2"/>
  <c r="O21" i="2" s="1"/>
  <c r="F21" i="2"/>
  <c r="B22" i="2"/>
  <c r="C22" i="2"/>
  <c r="D22" i="2"/>
  <c r="O22" i="2" s="1"/>
  <c r="F22" i="2"/>
  <c r="B23" i="2"/>
  <c r="C23" i="2"/>
  <c r="D23" i="2"/>
  <c r="O23" i="2" s="1"/>
  <c r="F23" i="2"/>
  <c r="B24" i="2"/>
  <c r="C24" i="2"/>
  <c r="D24" i="2"/>
  <c r="F24" i="2"/>
  <c r="O24" i="2"/>
  <c r="B25" i="2"/>
  <c r="C25" i="2"/>
  <c r="D25" i="2"/>
  <c r="O25" i="2" s="1"/>
  <c r="F25" i="2"/>
  <c r="B26" i="2"/>
  <c r="C26" i="2"/>
  <c r="D26" i="2"/>
  <c r="F26" i="2"/>
  <c r="O26" i="2"/>
  <c r="B27" i="2"/>
  <c r="C27" i="2"/>
  <c r="D27" i="2"/>
  <c r="O27" i="2" s="1"/>
  <c r="F27" i="2"/>
  <c r="B28" i="2"/>
  <c r="C28" i="2"/>
  <c r="D28" i="2"/>
  <c r="F28" i="2"/>
  <c r="O28" i="2"/>
  <c r="B29" i="2"/>
  <c r="C29" i="2"/>
  <c r="D29" i="2"/>
  <c r="O29" i="2" s="1"/>
  <c r="F29" i="2"/>
  <c r="B30" i="2"/>
  <c r="C30" i="2"/>
  <c r="D30" i="2"/>
  <c r="F30" i="2"/>
  <c r="O30" i="2"/>
  <c r="B31" i="2"/>
  <c r="C31" i="2"/>
  <c r="D31" i="2"/>
  <c r="O31" i="2" s="1"/>
  <c r="F31" i="2"/>
  <c r="B32" i="2"/>
  <c r="C32" i="2"/>
  <c r="D32" i="2"/>
  <c r="F32" i="2"/>
  <c r="O32" i="2"/>
  <c r="B33" i="2"/>
  <c r="C33" i="2"/>
  <c r="D33" i="2"/>
  <c r="O33" i="2" s="1"/>
  <c r="F33" i="2"/>
  <c r="B34" i="2"/>
  <c r="C34" i="2"/>
  <c r="D34" i="2"/>
  <c r="F34" i="2"/>
  <c r="O34" i="2"/>
  <c r="B35" i="2"/>
  <c r="C35" i="2"/>
  <c r="D35" i="2"/>
  <c r="O35" i="2" s="1"/>
  <c r="F35" i="2"/>
  <c r="B36" i="2"/>
  <c r="C36" i="2"/>
  <c r="D36" i="2"/>
  <c r="F36" i="2"/>
  <c r="O36" i="2"/>
  <c r="B37" i="2"/>
  <c r="C37" i="2"/>
  <c r="D37" i="2"/>
  <c r="O37" i="2" s="1"/>
  <c r="F37" i="2"/>
  <c r="B38" i="2"/>
  <c r="C38" i="2"/>
  <c r="D38" i="2"/>
  <c r="F38" i="2"/>
  <c r="O38" i="2"/>
  <c r="B39" i="2"/>
  <c r="C39" i="2"/>
  <c r="D39" i="2"/>
  <c r="O39" i="2" s="1"/>
  <c r="F39" i="2"/>
  <c r="B40" i="2"/>
  <c r="C40" i="2"/>
  <c r="D40" i="2"/>
  <c r="F40" i="2"/>
  <c r="O40" i="2"/>
  <c r="B41" i="2"/>
  <c r="C41" i="2"/>
  <c r="D41" i="2"/>
  <c r="O41" i="2" s="1"/>
  <c r="F41" i="2"/>
  <c r="B42" i="2"/>
  <c r="C42" i="2"/>
  <c r="D42" i="2"/>
  <c r="O42" i="2" s="1"/>
  <c r="F42" i="2"/>
  <c r="B43" i="2"/>
  <c r="C43" i="2"/>
  <c r="D43" i="2"/>
  <c r="O43" i="2" s="1"/>
  <c r="F43" i="2"/>
  <c r="B44" i="2"/>
  <c r="C44" i="2"/>
  <c r="D44" i="2"/>
  <c r="O44" i="2" s="1"/>
  <c r="F44" i="2"/>
  <c r="B45" i="2"/>
  <c r="C45" i="2"/>
  <c r="D45" i="2"/>
  <c r="O45" i="2" s="1"/>
  <c r="F45" i="2"/>
  <c r="B46" i="2"/>
  <c r="C46" i="2"/>
  <c r="D46" i="2"/>
  <c r="F46" i="2"/>
  <c r="O46" i="2"/>
  <c r="B47" i="2"/>
  <c r="C47" i="2"/>
  <c r="D47" i="2"/>
  <c r="O47" i="2" s="1"/>
  <c r="F47" i="2"/>
  <c r="B48" i="2"/>
  <c r="C48" i="2"/>
  <c r="D48" i="2"/>
  <c r="F48" i="2"/>
  <c r="O48" i="2"/>
  <c r="B49" i="2"/>
  <c r="C49" i="2"/>
  <c r="D49" i="2"/>
  <c r="F49" i="2"/>
  <c r="O49" i="2"/>
  <c r="B50" i="2"/>
  <c r="C50" i="2"/>
  <c r="D50" i="2"/>
  <c r="O50" i="2" s="1"/>
  <c r="F50" i="2"/>
  <c r="B51" i="2"/>
  <c r="C51" i="2"/>
  <c r="D51" i="2"/>
  <c r="F51" i="2"/>
  <c r="O51" i="2"/>
  <c r="B52" i="2"/>
  <c r="C52" i="2"/>
  <c r="D52" i="2"/>
  <c r="O52" i="2" s="1"/>
  <c r="F52" i="2"/>
  <c r="B53" i="2"/>
  <c r="C53" i="2"/>
  <c r="D53" i="2"/>
  <c r="F53" i="2"/>
  <c r="O53" i="2"/>
  <c r="B54" i="2"/>
  <c r="C54" i="2"/>
  <c r="D54" i="2"/>
  <c r="O54" i="2" s="1"/>
  <c r="F54" i="2"/>
  <c r="B55" i="2"/>
  <c r="C55" i="2"/>
  <c r="D55" i="2"/>
  <c r="O55" i="2" s="1"/>
  <c r="F55" i="2"/>
  <c r="B56" i="2"/>
  <c r="C56" i="2"/>
  <c r="D56" i="2"/>
  <c r="O56" i="2" s="1"/>
  <c r="F56" i="2"/>
  <c r="B57" i="2"/>
  <c r="C57" i="2"/>
  <c r="D57" i="2"/>
  <c r="F57" i="2"/>
  <c r="O57" i="2"/>
  <c r="B58" i="2"/>
  <c r="C58" i="2"/>
  <c r="D58" i="2"/>
  <c r="O58" i="2" s="1"/>
  <c r="F58" i="2"/>
  <c r="B59" i="2"/>
  <c r="C59" i="2"/>
  <c r="D59" i="2"/>
  <c r="F59" i="2"/>
  <c r="O59" i="2"/>
  <c r="B60" i="2"/>
  <c r="C60" i="2"/>
  <c r="D60" i="2"/>
  <c r="O60" i="2" s="1"/>
  <c r="F60" i="2"/>
  <c r="B61" i="2"/>
  <c r="C61" i="2"/>
  <c r="D61" i="2"/>
  <c r="O61" i="2" s="1"/>
  <c r="F61" i="2"/>
  <c r="B62" i="2"/>
  <c r="C62" i="2"/>
  <c r="D62" i="2"/>
  <c r="F62" i="2"/>
  <c r="O62" i="2"/>
  <c r="B63" i="2"/>
  <c r="C63" i="2"/>
  <c r="D63" i="2"/>
  <c r="F63" i="2"/>
  <c r="O63" i="2"/>
  <c r="B64" i="2"/>
  <c r="C64" i="2"/>
  <c r="D64" i="2"/>
  <c r="F64" i="2"/>
  <c r="O64" i="2"/>
  <c r="B65" i="2"/>
  <c r="C65" i="2"/>
  <c r="D65" i="2"/>
  <c r="F65" i="2"/>
  <c r="O65" i="2"/>
  <c r="B66" i="2"/>
  <c r="C66" i="2"/>
  <c r="D66" i="2"/>
  <c r="F66" i="2"/>
  <c r="O66" i="2"/>
  <c r="B67" i="2"/>
  <c r="C67" i="2"/>
  <c r="D67" i="2"/>
  <c r="F67" i="2"/>
  <c r="O67" i="2"/>
  <c r="B68" i="2"/>
  <c r="C68" i="2"/>
  <c r="D68" i="2"/>
  <c r="F68" i="2"/>
  <c r="O68" i="2"/>
  <c r="B69" i="2"/>
  <c r="C69" i="2"/>
  <c r="D69" i="2"/>
  <c r="F69" i="2"/>
  <c r="O69" i="2"/>
  <c r="B70" i="2"/>
  <c r="C70" i="2"/>
  <c r="D70" i="2"/>
  <c r="F70" i="2"/>
  <c r="O70" i="2"/>
  <c r="B71" i="2"/>
  <c r="C71" i="2"/>
  <c r="D71" i="2"/>
  <c r="F71" i="2"/>
  <c r="O71" i="2"/>
  <c r="B72" i="2"/>
  <c r="C72" i="2"/>
  <c r="D72" i="2"/>
  <c r="F72" i="2"/>
  <c r="O72" i="2"/>
  <c r="B73" i="2"/>
  <c r="C73" i="2"/>
  <c r="D73" i="2"/>
  <c r="F73" i="2"/>
  <c r="O73" i="2"/>
  <c r="B74" i="2"/>
  <c r="C74" i="2"/>
  <c r="D74" i="2"/>
  <c r="F74" i="2"/>
  <c r="O74" i="2"/>
  <c r="B75" i="2"/>
  <c r="C75" i="2"/>
  <c r="D75" i="2"/>
  <c r="F75" i="2"/>
  <c r="O75" i="2"/>
  <c r="B76" i="2"/>
  <c r="C76" i="2"/>
  <c r="D76" i="2"/>
  <c r="F76" i="2"/>
  <c r="O76" i="2"/>
  <c r="B77" i="2"/>
  <c r="C77" i="2"/>
  <c r="D77" i="2"/>
  <c r="F77" i="2"/>
  <c r="O77" i="2"/>
  <c r="B78" i="2"/>
  <c r="C78" i="2"/>
  <c r="D78" i="2"/>
  <c r="F78" i="2"/>
  <c r="O78" i="2"/>
  <c r="B79" i="2"/>
  <c r="C79" i="2"/>
  <c r="D79" i="2"/>
  <c r="F79" i="2"/>
  <c r="O79" i="2"/>
  <c r="B80" i="2"/>
  <c r="C80" i="2"/>
  <c r="D80" i="2"/>
  <c r="F80" i="2"/>
  <c r="O80" i="2"/>
  <c r="B81" i="2"/>
  <c r="C81" i="2"/>
  <c r="D81" i="2"/>
  <c r="F81" i="2"/>
  <c r="O81" i="2"/>
  <c r="B82" i="2"/>
  <c r="C82" i="2"/>
  <c r="D82" i="2"/>
  <c r="F82" i="2"/>
  <c r="O82" i="2"/>
  <c r="B83" i="2"/>
  <c r="C83" i="2"/>
  <c r="D83" i="2"/>
  <c r="F83" i="2"/>
  <c r="O83" i="2"/>
  <c r="B84" i="2"/>
  <c r="C84" i="2"/>
  <c r="D84" i="2"/>
  <c r="F84" i="2"/>
  <c r="O84" i="2"/>
  <c r="B85" i="2"/>
  <c r="C85" i="2"/>
  <c r="D85" i="2"/>
  <c r="F85" i="2"/>
  <c r="O85" i="2"/>
  <c r="B86" i="2"/>
  <c r="C86" i="2"/>
  <c r="D86" i="2"/>
  <c r="F86" i="2"/>
  <c r="O86" i="2"/>
  <c r="B87" i="2"/>
  <c r="C87" i="2"/>
  <c r="D87" i="2"/>
  <c r="F87" i="2"/>
  <c r="O87" i="2"/>
  <c r="B88" i="2"/>
  <c r="C88" i="2"/>
  <c r="D88" i="2"/>
  <c r="F88" i="2"/>
  <c r="O88" i="2"/>
  <c r="B89" i="2"/>
  <c r="C89" i="2"/>
  <c r="D89" i="2"/>
  <c r="O89" i="2" s="1"/>
  <c r="F89" i="2"/>
  <c r="B90" i="2"/>
  <c r="C90" i="2"/>
  <c r="D90" i="2"/>
  <c r="F90" i="2"/>
  <c r="O90" i="2"/>
  <c r="B91" i="2"/>
  <c r="C91" i="2"/>
  <c r="D91" i="2"/>
  <c r="O91" i="2" s="1"/>
  <c r="F91" i="2"/>
  <c r="B92" i="2"/>
  <c r="C92" i="2"/>
  <c r="D92" i="2"/>
  <c r="F92" i="2"/>
  <c r="O92" i="2"/>
  <c r="B93" i="2"/>
  <c r="C93" i="2"/>
  <c r="D93" i="2"/>
  <c r="O93" i="2" s="1"/>
  <c r="F93" i="2"/>
  <c r="B94" i="2"/>
  <c r="C94" i="2"/>
  <c r="D94" i="2"/>
  <c r="F94" i="2"/>
  <c r="O94" i="2"/>
  <c r="B95" i="2"/>
  <c r="C95" i="2"/>
  <c r="D95" i="2"/>
  <c r="O95" i="2" s="1"/>
  <c r="F95" i="2"/>
  <c r="B96" i="2"/>
  <c r="C96" i="2"/>
  <c r="D96" i="2"/>
  <c r="F96" i="2"/>
  <c r="O96" i="2"/>
  <c r="B97" i="2"/>
  <c r="C97" i="2"/>
  <c r="D97" i="2"/>
  <c r="O97" i="2" s="1"/>
  <c r="F97" i="2"/>
  <c r="B98" i="2"/>
  <c r="C98" i="2"/>
  <c r="D98" i="2"/>
  <c r="F98" i="2"/>
  <c r="O98" i="2"/>
  <c r="B99" i="2"/>
  <c r="C99" i="2"/>
  <c r="D99" i="2"/>
  <c r="O99" i="2" s="1"/>
  <c r="F99" i="2"/>
  <c r="B100" i="2"/>
  <c r="C100" i="2"/>
  <c r="D100" i="2"/>
  <c r="F100" i="2"/>
  <c r="O100" i="2"/>
  <c r="B101" i="2"/>
  <c r="C101" i="2"/>
  <c r="D101" i="2"/>
  <c r="O101" i="2" s="1"/>
  <c r="F101" i="2"/>
  <c r="B102" i="2"/>
  <c r="C102" i="2"/>
  <c r="D102" i="2"/>
  <c r="F102" i="2"/>
  <c r="O102" i="2"/>
  <c r="B103" i="2"/>
  <c r="C103" i="2"/>
  <c r="D103" i="2"/>
  <c r="O103" i="2" s="1"/>
  <c r="F103" i="2"/>
  <c r="B104" i="2"/>
  <c r="C104" i="2"/>
  <c r="D104" i="2"/>
  <c r="F104" i="2"/>
  <c r="O104" i="2"/>
  <c r="B105" i="2"/>
  <c r="C105" i="2"/>
  <c r="D105" i="2"/>
  <c r="O105" i="2" s="1"/>
  <c r="F105" i="2"/>
  <c r="B106" i="2"/>
  <c r="C106" i="2"/>
  <c r="D106" i="2"/>
  <c r="O106" i="2" s="1"/>
  <c r="F106" i="2"/>
  <c r="B107" i="2"/>
  <c r="C107" i="2"/>
  <c r="D107" i="2"/>
  <c r="O107" i="2" s="1"/>
  <c r="F107" i="2"/>
  <c r="B108" i="2"/>
  <c r="C108" i="2"/>
  <c r="D108" i="2"/>
  <c r="F108" i="2"/>
  <c r="O108" i="2"/>
  <c r="B109" i="2"/>
  <c r="C109" i="2"/>
  <c r="D109" i="2"/>
  <c r="O109" i="2" s="1"/>
  <c r="F109" i="2"/>
  <c r="B110" i="2"/>
  <c r="C110" i="2"/>
  <c r="D110" i="2"/>
  <c r="F110" i="2"/>
  <c r="O110" i="2"/>
  <c r="B111" i="2"/>
  <c r="C111" i="2"/>
  <c r="D111" i="2"/>
  <c r="O111" i="2" s="1"/>
  <c r="F111" i="2"/>
  <c r="B112" i="2"/>
  <c r="C112" i="2"/>
  <c r="D112" i="2"/>
  <c r="F112" i="2"/>
  <c r="O112" i="2"/>
  <c r="B113" i="2"/>
  <c r="C113" i="2"/>
  <c r="D113" i="2"/>
  <c r="O113" i="2" s="1"/>
  <c r="F113" i="2"/>
  <c r="B114" i="2"/>
  <c r="C114" i="2"/>
  <c r="D114" i="2"/>
  <c r="O114" i="2" s="1"/>
  <c r="F114" i="2"/>
  <c r="B115" i="2"/>
  <c r="C115" i="2"/>
  <c r="D115" i="2"/>
  <c r="O115" i="2" s="1"/>
  <c r="F115" i="2"/>
  <c r="B116" i="2"/>
  <c r="C116" i="2"/>
  <c r="D116" i="2"/>
  <c r="F116" i="2"/>
  <c r="O116" i="2"/>
  <c r="B117" i="2"/>
  <c r="C117" i="2"/>
  <c r="D117" i="2"/>
  <c r="O117" i="2" s="1"/>
  <c r="F117" i="2"/>
  <c r="B118" i="2"/>
  <c r="C118" i="2"/>
  <c r="D118" i="2"/>
  <c r="F118" i="2"/>
  <c r="O118" i="2"/>
  <c r="B119" i="2"/>
  <c r="C119" i="2"/>
  <c r="D119" i="2"/>
  <c r="O119" i="2" s="1"/>
  <c r="F119" i="2"/>
  <c r="B120" i="2"/>
  <c r="C120" i="2"/>
  <c r="D120" i="2"/>
  <c r="F120" i="2"/>
  <c r="O120" i="2"/>
  <c r="B121" i="2"/>
  <c r="C121" i="2"/>
  <c r="D121" i="2"/>
  <c r="O121" i="2" s="1"/>
  <c r="F121" i="2"/>
  <c r="B122" i="2"/>
  <c r="C122" i="2"/>
  <c r="D122" i="2"/>
  <c r="F122" i="2"/>
  <c r="O122" i="2"/>
  <c r="B123" i="2"/>
  <c r="C123" i="2"/>
  <c r="D123" i="2"/>
  <c r="F123" i="2"/>
  <c r="O123" i="2"/>
  <c r="B124" i="2"/>
  <c r="C124" i="2"/>
  <c r="D124" i="2"/>
  <c r="F124" i="2"/>
  <c r="O124" i="2"/>
  <c r="B125" i="2"/>
  <c r="C125" i="2"/>
  <c r="D125" i="2"/>
  <c r="F125" i="2"/>
  <c r="O125" i="2"/>
  <c r="B126" i="2"/>
  <c r="C126" i="2"/>
  <c r="D126" i="2"/>
  <c r="F126" i="2"/>
  <c r="O126" i="2"/>
  <c r="B127" i="2"/>
  <c r="C127" i="2"/>
  <c r="D127" i="2"/>
  <c r="F127" i="2"/>
  <c r="O127" i="2"/>
  <c r="B128" i="2"/>
  <c r="C128" i="2"/>
  <c r="D128" i="2"/>
  <c r="F128" i="2"/>
  <c r="O128" i="2"/>
  <c r="B129" i="2"/>
  <c r="C129" i="2"/>
  <c r="D129" i="2"/>
  <c r="F129" i="2"/>
  <c r="O129" i="2"/>
  <c r="B130" i="2"/>
  <c r="C130" i="2"/>
  <c r="D130" i="2"/>
  <c r="F130" i="2"/>
  <c r="O130" i="2"/>
  <c r="B131" i="2"/>
  <c r="C131" i="2"/>
  <c r="D131" i="2"/>
  <c r="F131" i="2"/>
  <c r="O131" i="2"/>
  <c r="B132" i="2"/>
  <c r="C132" i="2"/>
  <c r="D132" i="2"/>
  <c r="F132" i="2"/>
  <c r="O132" i="2"/>
  <c r="B133" i="2"/>
  <c r="C133" i="2"/>
  <c r="D133" i="2"/>
  <c r="F133" i="2"/>
  <c r="O133" i="2"/>
  <c r="B134" i="2"/>
  <c r="C134" i="2"/>
  <c r="D134" i="2"/>
  <c r="F134" i="2"/>
  <c r="O134" i="2"/>
  <c r="B135" i="2"/>
  <c r="C135" i="2"/>
  <c r="D135" i="2"/>
  <c r="F135" i="2"/>
  <c r="O135" i="2"/>
  <c r="B136" i="2"/>
  <c r="C136" i="2"/>
  <c r="D136" i="2"/>
  <c r="F136" i="2"/>
  <c r="O136" i="2"/>
  <c r="B137" i="2"/>
  <c r="C137" i="2"/>
  <c r="D137" i="2"/>
  <c r="F137" i="2"/>
  <c r="O137" i="2"/>
  <c r="B138" i="2"/>
  <c r="C138" i="2"/>
  <c r="D138" i="2"/>
  <c r="F138" i="2"/>
  <c r="O138" i="2"/>
  <c r="B139" i="2"/>
  <c r="C139" i="2"/>
  <c r="D139" i="2"/>
  <c r="F139" i="2"/>
  <c r="O139" i="2"/>
  <c r="B140" i="2"/>
  <c r="C140" i="2"/>
  <c r="D140" i="2"/>
  <c r="F140" i="2"/>
  <c r="O140" i="2"/>
  <c r="B141" i="2"/>
  <c r="C141" i="2"/>
  <c r="D141" i="2"/>
  <c r="F141" i="2"/>
  <c r="O141" i="2"/>
  <c r="B142" i="2"/>
  <c r="C142" i="2"/>
  <c r="D142" i="2"/>
  <c r="F142" i="2"/>
  <c r="O142" i="2"/>
  <c r="B143" i="2"/>
  <c r="C143" i="2"/>
  <c r="D143" i="2"/>
  <c r="F143" i="2"/>
  <c r="O143" i="2"/>
  <c r="B144" i="2"/>
  <c r="C144" i="2"/>
  <c r="D144" i="2"/>
  <c r="F144" i="2"/>
  <c r="O144" i="2"/>
  <c r="B145" i="2"/>
  <c r="C145" i="2"/>
  <c r="D145" i="2"/>
  <c r="F145" i="2"/>
  <c r="O145" i="2"/>
  <c r="B146" i="2"/>
  <c r="C146" i="2"/>
  <c r="D146" i="2"/>
  <c r="F146" i="2"/>
  <c r="O146" i="2"/>
  <c r="B147" i="2"/>
  <c r="C147" i="2"/>
  <c r="D147" i="2"/>
  <c r="F147" i="2"/>
  <c r="O147" i="2"/>
  <c r="B148" i="2"/>
  <c r="C148" i="2"/>
  <c r="D148" i="2"/>
  <c r="F148" i="2"/>
  <c r="O148" i="2"/>
  <c r="B149" i="2"/>
  <c r="C149" i="2"/>
  <c r="D149" i="2"/>
  <c r="F149" i="2"/>
  <c r="O149" i="2"/>
  <c r="B150" i="2"/>
  <c r="C150" i="2"/>
  <c r="D150" i="2"/>
  <c r="F150" i="2"/>
  <c r="O150" i="2"/>
  <c r="B151" i="2"/>
  <c r="C151" i="2"/>
  <c r="D151" i="2"/>
  <c r="O151" i="2" s="1"/>
  <c r="F151" i="2"/>
  <c r="B152" i="2"/>
  <c r="C152" i="2"/>
  <c r="D152" i="2"/>
  <c r="F152" i="2"/>
  <c r="O152" i="2"/>
  <c r="B153" i="2"/>
  <c r="C153" i="2"/>
  <c r="D153" i="2"/>
  <c r="O153" i="2" s="1"/>
  <c r="F153" i="2"/>
  <c r="B154" i="2"/>
  <c r="C154" i="2"/>
  <c r="D154" i="2"/>
  <c r="O154" i="2" s="1"/>
  <c r="F154" i="2"/>
  <c r="B155" i="2"/>
  <c r="C155" i="2"/>
  <c r="D155" i="2"/>
  <c r="O155" i="2" s="1"/>
  <c r="F155" i="2"/>
  <c r="B156" i="2"/>
  <c r="C156" i="2"/>
  <c r="D156" i="2"/>
  <c r="O156" i="2" s="1"/>
  <c r="F156" i="2"/>
  <c r="B157" i="2"/>
  <c r="C157" i="2"/>
  <c r="D157" i="2"/>
  <c r="O157" i="2" s="1"/>
  <c r="F157" i="2"/>
  <c r="B158" i="2"/>
  <c r="C158" i="2"/>
  <c r="D158" i="2"/>
  <c r="O158" i="2" s="1"/>
  <c r="F158" i="2"/>
  <c r="B159" i="2"/>
  <c r="C159" i="2"/>
  <c r="D159" i="2"/>
  <c r="O159" i="2" s="1"/>
  <c r="F159" i="2"/>
  <c r="B160" i="2"/>
  <c r="C160" i="2"/>
  <c r="D160" i="2"/>
  <c r="O160" i="2" s="1"/>
  <c r="F160" i="2"/>
  <c r="B161" i="2"/>
  <c r="C161" i="2"/>
  <c r="D161" i="2"/>
  <c r="O161" i="2" s="1"/>
  <c r="F161" i="2"/>
  <c r="B162" i="2"/>
  <c r="C162" i="2"/>
  <c r="D162" i="2"/>
  <c r="O162" i="2" s="1"/>
  <c r="F162" i="2"/>
  <c r="B163" i="2"/>
  <c r="C163" i="2"/>
  <c r="D163" i="2"/>
  <c r="O163" i="2" s="1"/>
  <c r="F163" i="2"/>
  <c r="B164" i="2"/>
  <c r="C164" i="2"/>
  <c r="D164" i="2"/>
  <c r="O164" i="2" s="1"/>
  <c r="F164" i="2"/>
  <c r="B165" i="2"/>
  <c r="C165" i="2"/>
  <c r="D165" i="2"/>
  <c r="O165" i="2" s="1"/>
  <c r="F165" i="2"/>
  <c r="B166" i="2"/>
  <c r="C166" i="2"/>
  <c r="D166" i="2"/>
  <c r="O166" i="2" s="1"/>
  <c r="F166" i="2"/>
  <c r="B167" i="2"/>
  <c r="C167" i="2"/>
  <c r="D167" i="2"/>
  <c r="O167" i="2" s="1"/>
  <c r="F167" i="2"/>
  <c r="B168" i="2"/>
  <c r="C168" i="2"/>
  <c r="D168" i="2"/>
  <c r="O168" i="2" s="1"/>
  <c r="F168" i="2"/>
  <c r="B169" i="2"/>
  <c r="C169" i="2"/>
  <c r="D169" i="2"/>
  <c r="O169" i="2" s="1"/>
  <c r="F169" i="2"/>
  <c r="B170" i="2"/>
  <c r="C170" i="2"/>
  <c r="D170" i="2"/>
  <c r="O170" i="2" s="1"/>
  <c r="F170" i="2"/>
  <c r="B171" i="2"/>
  <c r="C171" i="2"/>
  <c r="D171" i="2"/>
  <c r="O171" i="2" s="1"/>
  <c r="F171" i="2"/>
  <c r="B172" i="2"/>
  <c r="C172" i="2"/>
  <c r="D172" i="2"/>
  <c r="O172" i="2" s="1"/>
  <c r="F172" i="2"/>
  <c r="B173" i="2"/>
  <c r="C173" i="2"/>
  <c r="D173" i="2"/>
  <c r="O173" i="2" s="1"/>
  <c r="F173" i="2"/>
  <c r="B174" i="2"/>
  <c r="C174" i="2"/>
  <c r="D174" i="2"/>
  <c r="O174" i="2" s="1"/>
  <c r="F174" i="2"/>
  <c r="B175" i="2"/>
  <c r="C175" i="2"/>
  <c r="D175" i="2"/>
  <c r="O175" i="2" s="1"/>
  <c r="F175" i="2"/>
  <c r="B176" i="2"/>
  <c r="C176" i="2"/>
  <c r="D176" i="2"/>
  <c r="O176" i="2" s="1"/>
  <c r="F176" i="2"/>
  <c r="B177" i="2"/>
  <c r="C177" i="2"/>
  <c r="D177" i="2"/>
  <c r="O177" i="2" s="1"/>
  <c r="F177" i="2"/>
  <c r="B178" i="2"/>
  <c r="C178" i="2"/>
  <c r="D178" i="2"/>
  <c r="O178" i="2" s="1"/>
  <c r="F178" i="2"/>
  <c r="B179" i="2"/>
  <c r="C179" i="2"/>
  <c r="D179" i="2"/>
  <c r="O179" i="2" s="1"/>
  <c r="F179" i="2"/>
  <c r="B180" i="2"/>
  <c r="C180" i="2"/>
  <c r="D180" i="2"/>
  <c r="O180" i="2" s="1"/>
  <c r="F180" i="2"/>
  <c r="B181" i="2"/>
  <c r="C181" i="2"/>
  <c r="D181" i="2"/>
  <c r="O181" i="2" s="1"/>
  <c r="F181" i="2"/>
  <c r="B182" i="2"/>
  <c r="C182" i="2"/>
  <c r="D182" i="2"/>
  <c r="O182" i="2" s="1"/>
  <c r="F182" i="2"/>
  <c r="B183" i="2"/>
  <c r="C183" i="2"/>
  <c r="D183" i="2"/>
  <c r="O183" i="2" s="1"/>
  <c r="F183" i="2"/>
  <c r="B184" i="2"/>
  <c r="C184" i="2"/>
  <c r="D184" i="2"/>
  <c r="O184" i="2" s="1"/>
  <c r="F184" i="2"/>
  <c r="B185" i="2"/>
  <c r="C185" i="2"/>
  <c r="D185" i="2"/>
  <c r="O185" i="2" s="1"/>
  <c r="F185" i="2"/>
  <c r="B186" i="2"/>
  <c r="C186" i="2"/>
  <c r="D186" i="2"/>
  <c r="O186" i="2" s="1"/>
  <c r="F186" i="2"/>
  <c r="B187" i="2"/>
  <c r="C187" i="2"/>
  <c r="D187" i="2"/>
  <c r="O187" i="2" s="1"/>
  <c r="F187" i="2"/>
  <c r="B188" i="2"/>
  <c r="C188" i="2"/>
  <c r="D188" i="2"/>
  <c r="F188" i="2"/>
  <c r="O188" i="2"/>
  <c r="B189" i="2"/>
  <c r="C189" i="2"/>
  <c r="D189" i="2"/>
  <c r="F189" i="2"/>
  <c r="O189" i="2"/>
  <c r="B190" i="2"/>
  <c r="C190" i="2"/>
  <c r="D190" i="2"/>
  <c r="O190" i="2" s="1"/>
  <c r="F190" i="2"/>
  <c r="B191" i="2"/>
  <c r="C191" i="2"/>
  <c r="D191" i="2"/>
  <c r="F191" i="2"/>
  <c r="O191" i="2"/>
  <c r="B192" i="2"/>
  <c r="C192" i="2"/>
  <c r="D192" i="2"/>
  <c r="O192" i="2" s="1"/>
  <c r="F192" i="2"/>
  <c r="B193" i="2"/>
  <c r="C193" i="2"/>
  <c r="D193" i="2"/>
  <c r="O193" i="2" s="1"/>
  <c r="F193" i="2"/>
  <c r="B194" i="2"/>
  <c r="C194" i="2"/>
  <c r="D194" i="2"/>
  <c r="O194" i="2" s="1"/>
  <c r="F194" i="2"/>
  <c r="B195" i="2"/>
  <c r="C195" i="2"/>
  <c r="D195" i="2"/>
  <c r="O195" i="2" s="1"/>
  <c r="F195" i="2"/>
  <c r="B196" i="2"/>
  <c r="C196" i="2"/>
  <c r="D196" i="2"/>
  <c r="O196" i="2" s="1"/>
  <c r="F196" i="2"/>
  <c r="B197" i="2"/>
  <c r="C197" i="2"/>
  <c r="D197" i="2"/>
  <c r="O197" i="2" s="1"/>
  <c r="F197" i="2"/>
  <c r="B198" i="2"/>
  <c r="C198" i="2"/>
  <c r="D198" i="2"/>
  <c r="O198" i="2" s="1"/>
  <c r="F198" i="2"/>
  <c r="B199" i="2"/>
  <c r="C199" i="2"/>
  <c r="D199" i="2"/>
  <c r="O199" i="2" s="1"/>
  <c r="F199" i="2"/>
  <c r="B200" i="2"/>
  <c r="C200" i="2"/>
  <c r="D200" i="2"/>
  <c r="O200" i="2" s="1"/>
  <c r="F200" i="2"/>
  <c r="B201" i="2"/>
  <c r="C201" i="2"/>
  <c r="D201" i="2"/>
  <c r="O201" i="2" s="1"/>
  <c r="F201" i="2"/>
  <c r="B202" i="2"/>
  <c r="C202" i="2"/>
  <c r="D202" i="2"/>
  <c r="O202" i="2" s="1"/>
  <c r="F202" i="2"/>
  <c r="B203" i="2"/>
  <c r="C203" i="2"/>
  <c r="D203" i="2"/>
  <c r="O203" i="2" s="1"/>
  <c r="F203" i="2"/>
  <c r="B204" i="2"/>
  <c r="C204" i="2"/>
  <c r="D204" i="2"/>
  <c r="O204" i="2" s="1"/>
  <c r="F204" i="2"/>
  <c r="B205" i="2"/>
  <c r="C205" i="2"/>
  <c r="D205" i="2"/>
  <c r="O205" i="2" s="1"/>
  <c r="F205" i="2"/>
  <c r="B206" i="2"/>
  <c r="C206" i="2"/>
  <c r="D206" i="2"/>
  <c r="O206" i="2" s="1"/>
  <c r="F206" i="2"/>
  <c r="B207" i="2"/>
  <c r="C207" i="2"/>
  <c r="D207" i="2"/>
  <c r="O207" i="2" s="1"/>
  <c r="F207" i="2"/>
  <c r="B208" i="2"/>
  <c r="C208" i="2"/>
  <c r="D208" i="2"/>
  <c r="O208" i="2" s="1"/>
  <c r="F208" i="2"/>
  <c r="B209" i="2"/>
  <c r="C209" i="2"/>
  <c r="D209" i="2"/>
  <c r="O209" i="2" s="1"/>
  <c r="F209" i="2"/>
  <c r="B210" i="2"/>
  <c r="C210" i="2"/>
  <c r="D210" i="2"/>
  <c r="O210" i="2" s="1"/>
  <c r="F210" i="2"/>
  <c r="B211" i="2"/>
  <c r="C211" i="2"/>
  <c r="D211" i="2"/>
  <c r="O211" i="2" s="1"/>
  <c r="F211" i="2"/>
  <c r="B212" i="2"/>
  <c r="C212" i="2"/>
  <c r="D212" i="2"/>
  <c r="O212" i="2" s="1"/>
  <c r="F212" i="2"/>
  <c r="B213" i="2"/>
  <c r="C213" i="2"/>
  <c r="D213" i="2"/>
  <c r="O213" i="2" s="1"/>
  <c r="F213" i="2"/>
  <c r="B214" i="2"/>
  <c r="C214" i="2"/>
  <c r="D214" i="2"/>
  <c r="O214" i="2" s="1"/>
  <c r="F214" i="2"/>
  <c r="B215" i="2"/>
  <c r="C215" i="2"/>
  <c r="D215" i="2"/>
  <c r="O215" i="2" s="1"/>
  <c r="F215" i="2"/>
  <c r="B216" i="2"/>
  <c r="C216" i="2"/>
  <c r="D216" i="2"/>
  <c r="O216" i="2" s="1"/>
  <c r="F216" i="2"/>
  <c r="B217" i="2"/>
  <c r="C217" i="2"/>
  <c r="D217" i="2"/>
  <c r="O217" i="2" s="1"/>
  <c r="F217" i="2"/>
  <c r="B218" i="2"/>
  <c r="C218" i="2"/>
  <c r="D218" i="2"/>
  <c r="O218" i="2" s="1"/>
  <c r="F218" i="2"/>
  <c r="B219" i="2"/>
  <c r="C219" i="2"/>
  <c r="D219" i="2"/>
  <c r="O219" i="2" s="1"/>
  <c r="F219" i="2"/>
  <c r="B220" i="2"/>
  <c r="C220" i="2"/>
  <c r="D220" i="2"/>
  <c r="O220" i="2" s="1"/>
  <c r="F220" i="2"/>
  <c r="B221" i="2"/>
  <c r="C221" i="2"/>
  <c r="D221" i="2"/>
  <c r="O221" i="2" s="1"/>
  <c r="F221" i="2"/>
  <c r="B222" i="2"/>
  <c r="C222" i="2"/>
  <c r="D222" i="2"/>
  <c r="O222" i="2" s="1"/>
  <c r="F222" i="2"/>
  <c r="B223" i="2"/>
  <c r="C223" i="2"/>
  <c r="D223" i="2"/>
  <c r="O223" i="2" s="1"/>
  <c r="F223" i="2"/>
  <c r="B224" i="2"/>
  <c r="C224" i="2"/>
  <c r="D224" i="2"/>
  <c r="O224" i="2" s="1"/>
  <c r="F224" i="2"/>
  <c r="B225" i="2"/>
  <c r="C225" i="2"/>
  <c r="D225" i="2"/>
  <c r="O225" i="2" s="1"/>
  <c r="F225" i="2"/>
  <c r="B226" i="2"/>
  <c r="C226" i="2"/>
  <c r="D226" i="2"/>
  <c r="O226" i="2" s="1"/>
  <c r="F226" i="2"/>
  <c r="B227" i="2"/>
  <c r="C227" i="2"/>
  <c r="D227" i="2"/>
  <c r="O227" i="2" s="1"/>
  <c r="F227" i="2"/>
  <c r="B228" i="2"/>
  <c r="C228" i="2"/>
  <c r="D228" i="2"/>
  <c r="O228" i="2" s="1"/>
  <c r="F228" i="2"/>
  <c r="B229" i="2"/>
  <c r="C229" i="2"/>
  <c r="D229" i="2"/>
  <c r="O229" i="2" s="1"/>
  <c r="F229" i="2"/>
  <c r="B230" i="2"/>
  <c r="C230" i="2"/>
  <c r="D230" i="2"/>
  <c r="O230" i="2" s="1"/>
  <c r="F230" i="2"/>
  <c r="B231" i="2"/>
  <c r="C231" i="2"/>
  <c r="D231" i="2"/>
  <c r="O231" i="2" s="1"/>
  <c r="F231" i="2"/>
  <c r="B232" i="2"/>
  <c r="C232" i="2"/>
  <c r="D232" i="2"/>
  <c r="O232" i="2" s="1"/>
  <c r="F232" i="2"/>
  <c r="B233" i="2"/>
  <c r="C233" i="2"/>
  <c r="D233" i="2"/>
  <c r="O233" i="2" s="1"/>
  <c r="F233" i="2"/>
  <c r="B234" i="2"/>
  <c r="C234" i="2"/>
  <c r="D234" i="2"/>
  <c r="O234" i="2" s="1"/>
  <c r="F234" i="2"/>
  <c r="B235" i="2"/>
  <c r="C235" i="2"/>
  <c r="D235" i="2"/>
  <c r="O235" i="2" s="1"/>
  <c r="F235" i="2"/>
  <c r="B236" i="2"/>
  <c r="C236" i="2"/>
  <c r="D236" i="2"/>
  <c r="O236" i="2" s="1"/>
  <c r="F236" i="2"/>
  <c r="B237" i="2"/>
  <c r="C237" i="2"/>
  <c r="D237" i="2"/>
  <c r="O237" i="2" s="1"/>
  <c r="F237" i="2"/>
  <c r="B238" i="2"/>
  <c r="C238" i="2"/>
  <c r="D238" i="2"/>
  <c r="O238" i="2" s="1"/>
  <c r="F238" i="2"/>
  <c r="B239" i="2"/>
  <c r="C239" i="2"/>
  <c r="D239" i="2"/>
  <c r="O239" i="2" s="1"/>
  <c r="F239" i="2"/>
  <c r="B240" i="2"/>
  <c r="C240" i="2"/>
  <c r="D240" i="2"/>
  <c r="O240" i="2" s="1"/>
  <c r="F240" i="2"/>
  <c r="B241" i="2"/>
  <c r="C241" i="2"/>
  <c r="D241" i="2"/>
  <c r="O241" i="2" s="1"/>
  <c r="F241" i="2"/>
  <c r="B242" i="2"/>
  <c r="C242" i="2"/>
  <c r="D242" i="2"/>
  <c r="O242" i="2" s="1"/>
  <c r="F242" i="2"/>
  <c r="B243" i="2"/>
  <c r="C243" i="2"/>
  <c r="D243" i="2"/>
  <c r="O243" i="2" s="1"/>
  <c r="F243" i="2"/>
  <c r="B244" i="2"/>
  <c r="C244" i="2"/>
  <c r="D244" i="2"/>
  <c r="O244" i="2" s="1"/>
  <c r="F244" i="2"/>
  <c r="B245" i="2"/>
  <c r="C245" i="2"/>
  <c r="D245" i="2"/>
  <c r="O245" i="2" s="1"/>
  <c r="F245" i="2"/>
  <c r="B246" i="2"/>
  <c r="C246" i="2"/>
  <c r="D246" i="2"/>
  <c r="O246" i="2" s="1"/>
  <c r="F246" i="2"/>
  <c r="B247" i="2"/>
  <c r="C247" i="2"/>
  <c r="D247" i="2"/>
  <c r="O247" i="2" s="1"/>
  <c r="F247" i="2"/>
  <c r="B248" i="2"/>
  <c r="C248" i="2"/>
  <c r="D248" i="2"/>
  <c r="O248" i="2" s="1"/>
  <c r="F248" i="2"/>
  <c r="B249" i="2"/>
  <c r="C249" i="2"/>
  <c r="D249" i="2"/>
  <c r="O249" i="2" s="1"/>
  <c r="F249" i="2"/>
  <c r="B250" i="2"/>
  <c r="C250" i="2"/>
  <c r="D250" i="2"/>
  <c r="O250" i="2" s="1"/>
  <c r="F250" i="2"/>
  <c r="B251" i="2"/>
  <c r="C251" i="2"/>
  <c r="D251" i="2"/>
  <c r="O251" i="2" s="1"/>
  <c r="F251" i="2"/>
  <c r="B252" i="2"/>
  <c r="C252" i="2"/>
  <c r="D252" i="2"/>
  <c r="O252" i="2" s="1"/>
  <c r="F252" i="2"/>
  <c r="B253" i="2"/>
  <c r="C253" i="2"/>
  <c r="D253" i="2"/>
  <c r="O253" i="2" s="1"/>
  <c r="F253" i="2"/>
  <c r="B254" i="2"/>
  <c r="C254" i="2"/>
  <c r="D254" i="2"/>
  <c r="O254" i="2" s="1"/>
  <c r="F254" i="2"/>
  <c r="B255" i="2"/>
  <c r="C255" i="2"/>
  <c r="D255" i="2"/>
  <c r="O255" i="2" s="1"/>
  <c r="F255" i="2"/>
  <c r="B256" i="2"/>
  <c r="C256" i="2"/>
  <c r="D256" i="2"/>
  <c r="O256" i="2" s="1"/>
  <c r="F256" i="2"/>
  <c r="B257" i="2"/>
  <c r="C257" i="2"/>
  <c r="D257" i="2"/>
  <c r="F257" i="2"/>
  <c r="O257" i="2"/>
  <c r="B258" i="2"/>
  <c r="C258" i="2"/>
  <c r="D258" i="2"/>
  <c r="F258" i="2"/>
  <c r="O258" i="2"/>
  <c r="B259" i="2"/>
  <c r="C259" i="2"/>
  <c r="D259" i="2"/>
  <c r="F259" i="2"/>
  <c r="O259" i="2"/>
  <c r="B260" i="2"/>
  <c r="C260" i="2"/>
  <c r="D260" i="2"/>
  <c r="F260" i="2"/>
  <c r="O260" i="2"/>
  <c r="B261" i="2"/>
  <c r="C261" i="2"/>
  <c r="D261" i="2"/>
  <c r="F261" i="2"/>
  <c r="O261" i="2"/>
  <c r="B262" i="2"/>
  <c r="C262" i="2"/>
  <c r="D262" i="2"/>
  <c r="F262" i="2"/>
  <c r="O262" i="2"/>
  <c r="B263" i="2"/>
  <c r="C263" i="2"/>
  <c r="D263" i="2"/>
  <c r="F263" i="2"/>
  <c r="O263" i="2"/>
  <c r="B264" i="2"/>
  <c r="C264" i="2"/>
  <c r="D264" i="2"/>
  <c r="O264" i="2" s="1"/>
  <c r="F264" i="2"/>
  <c r="B265" i="2"/>
  <c r="C265" i="2"/>
  <c r="D265" i="2"/>
  <c r="O265" i="2" s="1"/>
  <c r="F265" i="2"/>
  <c r="B266" i="2"/>
  <c r="C266" i="2"/>
  <c r="D266" i="2"/>
  <c r="O266" i="2" s="1"/>
  <c r="F266" i="2"/>
  <c r="B267" i="2"/>
  <c r="C267" i="2"/>
  <c r="D267" i="2"/>
  <c r="O267" i="2" s="1"/>
  <c r="F267" i="2"/>
  <c r="B268" i="2"/>
  <c r="C268" i="2"/>
  <c r="D268" i="2"/>
  <c r="O268" i="2" s="1"/>
  <c r="F268" i="2"/>
  <c r="B269" i="2"/>
  <c r="C269" i="2"/>
  <c r="D269" i="2"/>
  <c r="O269" i="2" s="1"/>
  <c r="F269" i="2"/>
  <c r="B270" i="2"/>
  <c r="C270" i="2"/>
  <c r="D270" i="2"/>
  <c r="O270" i="2" s="1"/>
  <c r="F270" i="2"/>
  <c r="B271" i="2"/>
  <c r="C271" i="2"/>
  <c r="D271" i="2"/>
  <c r="O271" i="2" s="1"/>
  <c r="F271" i="2"/>
  <c r="B272" i="2"/>
  <c r="C272" i="2"/>
  <c r="D272" i="2"/>
  <c r="O272" i="2" s="1"/>
  <c r="F272" i="2"/>
  <c r="B273" i="2"/>
  <c r="C273" i="2"/>
  <c r="D273" i="2"/>
  <c r="O273" i="2" s="1"/>
  <c r="F273" i="2"/>
  <c r="B274" i="2"/>
  <c r="C274" i="2"/>
  <c r="D274" i="2"/>
  <c r="O274" i="2" s="1"/>
  <c r="F274" i="2"/>
  <c r="B275" i="2"/>
  <c r="C275" i="2"/>
  <c r="D275" i="2"/>
  <c r="O275" i="2" s="1"/>
  <c r="F275" i="2"/>
  <c r="B276" i="2"/>
  <c r="C276" i="2"/>
  <c r="D276" i="2"/>
  <c r="O276" i="2" s="1"/>
  <c r="F276" i="2"/>
  <c r="B277" i="2"/>
  <c r="C277" i="2"/>
  <c r="D277" i="2"/>
  <c r="O277" i="2" s="1"/>
  <c r="F277" i="2"/>
  <c r="B278" i="2"/>
  <c r="C278" i="2"/>
  <c r="D278" i="2"/>
  <c r="O278" i="2" s="1"/>
  <c r="F278" i="2"/>
  <c r="B279" i="2"/>
  <c r="C279" i="2"/>
  <c r="D279" i="2"/>
  <c r="O279" i="2" s="1"/>
  <c r="F279" i="2"/>
  <c r="B280" i="2"/>
  <c r="C280" i="2"/>
  <c r="D280" i="2"/>
  <c r="O280" i="2" s="1"/>
  <c r="F280" i="2"/>
  <c r="B281" i="2"/>
  <c r="C281" i="2"/>
  <c r="D281" i="2"/>
  <c r="O281" i="2" s="1"/>
  <c r="F281" i="2"/>
  <c r="B282" i="2"/>
  <c r="C282" i="2"/>
  <c r="D282" i="2"/>
  <c r="O282" i="2" s="1"/>
  <c r="F282" i="2"/>
  <c r="B283" i="2"/>
  <c r="C283" i="2"/>
  <c r="D283" i="2"/>
  <c r="O283" i="2" s="1"/>
  <c r="F283" i="2"/>
  <c r="B284" i="2"/>
  <c r="C284" i="2"/>
  <c r="D284" i="2"/>
  <c r="O284" i="2" s="1"/>
  <c r="F284" i="2"/>
  <c r="B285" i="2"/>
  <c r="C285" i="2"/>
  <c r="D285" i="2"/>
  <c r="O285" i="2" s="1"/>
  <c r="F285" i="2"/>
  <c r="B286" i="2"/>
  <c r="C286" i="2"/>
  <c r="D286" i="2"/>
  <c r="O286" i="2" s="1"/>
  <c r="F286" i="2"/>
  <c r="B287" i="2"/>
  <c r="C287" i="2"/>
  <c r="D287" i="2"/>
  <c r="O287" i="2" s="1"/>
  <c r="F287" i="2"/>
  <c r="B288" i="2"/>
  <c r="C288" i="2"/>
  <c r="D288" i="2"/>
  <c r="O288" i="2" s="1"/>
  <c r="F288" i="2"/>
  <c r="B289" i="2"/>
  <c r="C289" i="2"/>
  <c r="D289" i="2"/>
  <c r="O289" i="2" s="1"/>
  <c r="F289" i="2"/>
  <c r="B290" i="2"/>
  <c r="C290" i="2"/>
  <c r="D290" i="2"/>
  <c r="O290" i="2" s="1"/>
  <c r="F290" i="2"/>
  <c r="B291" i="2"/>
  <c r="C291" i="2"/>
  <c r="D291" i="2"/>
  <c r="O291" i="2" s="1"/>
  <c r="F291" i="2"/>
  <c r="B292" i="2"/>
  <c r="C292" i="2"/>
  <c r="D292" i="2"/>
  <c r="O292" i="2" s="1"/>
  <c r="F292" i="2"/>
  <c r="B293" i="2"/>
  <c r="C293" i="2"/>
  <c r="D293" i="2"/>
  <c r="O293" i="2" s="1"/>
  <c r="F293" i="2"/>
  <c r="B294" i="2"/>
  <c r="C294" i="2"/>
  <c r="D294" i="2"/>
  <c r="O294" i="2" s="1"/>
  <c r="F294" i="2"/>
  <c r="B295" i="2"/>
  <c r="C295" i="2"/>
  <c r="D295" i="2"/>
  <c r="O295" i="2" s="1"/>
  <c r="F295" i="2"/>
  <c r="B296" i="2"/>
  <c r="C296" i="2"/>
  <c r="D296" i="2"/>
  <c r="O296" i="2" s="1"/>
  <c r="F296" i="2"/>
  <c r="B297" i="2"/>
  <c r="C297" i="2"/>
  <c r="D297" i="2"/>
  <c r="O297" i="2" s="1"/>
  <c r="F297" i="2"/>
  <c r="B298" i="2"/>
  <c r="C298" i="2"/>
  <c r="D298" i="2"/>
  <c r="O298" i="2" s="1"/>
  <c r="F298" i="2"/>
  <c r="B299" i="2"/>
  <c r="C299" i="2"/>
  <c r="D299" i="2"/>
  <c r="O299" i="2" s="1"/>
  <c r="F299" i="2"/>
  <c r="B300" i="2"/>
  <c r="C300" i="2"/>
  <c r="D300" i="2"/>
  <c r="O300" i="2" s="1"/>
  <c r="F300" i="2"/>
  <c r="B301" i="2"/>
  <c r="C301" i="2"/>
  <c r="D301" i="2"/>
  <c r="O301" i="2" s="1"/>
  <c r="F301" i="2"/>
  <c r="B302" i="2"/>
  <c r="C302" i="2"/>
  <c r="D302" i="2"/>
  <c r="O302" i="2" s="1"/>
  <c r="F302" i="2"/>
  <c r="B303" i="2"/>
  <c r="C303" i="2"/>
  <c r="D303" i="2"/>
  <c r="O303" i="2" s="1"/>
  <c r="F303" i="2"/>
  <c r="B304" i="2"/>
  <c r="C304" i="2"/>
  <c r="D304" i="2"/>
  <c r="O304" i="2" s="1"/>
  <c r="F304" i="2"/>
  <c r="B305" i="2"/>
  <c r="C305" i="2"/>
  <c r="D305" i="2"/>
  <c r="O305" i="2" s="1"/>
  <c r="F305" i="2"/>
  <c r="B306" i="2"/>
  <c r="C306" i="2"/>
  <c r="D306" i="2"/>
  <c r="O306" i="2" s="1"/>
  <c r="F306" i="2"/>
  <c r="B307" i="2"/>
  <c r="C307" i="2"/>
  <c r="D307" i="2"/>
  <c r="O307" i="2" s="1"/>
  <c r="F307" i="2"/>
  <c r="B308" i="2"/>
  <c r="C308" i="2"/>
  <c r="D308" i="2"/>
  <c r="O308" i="2" s="1"/>
  <c r="F308" i="2"/>
  <c r="B309" i="2"/>
  <c r="C309" i="2"/>
  <c r="D309" i="2"/>
  <c r="O309" i="2" s="1"/>
  <c r="F309" i="2"/>
  <c r="B310" i="2"/>
  <c r="C310" i="2"/>
  <c r="D310" i="2"/>
  <c r="O310" i="2" s="1"/>
  <c r="F310" i="2"/>
  <c r="B311" i="2"/>
  <c r="C311" i="2"/>
  <c r="D311" i="2"/>
  <c r="O311" i="2" s="1"/>
  <c r="F311" i="2"/>
  <c r="B312" i="2"/>
  <c r="C312" i="2"/>
  <c r="D312" i="2"/>
  <c r="O312" i="2" s="1"/>
  <c r="F312" i="2"/>
  <c r="B313" i="2"/>
  <c r="C313" i="2"/>
  <c r="D313" i="2"/>
  <c r="O313" i="2" s="1"/>
  <c r="F313" i="2"/>
  <c r="B314" i="2"/>
  <c r="C314" i="2"/>
  <c r="D314" i="2"/>
  <c r="O314" i="2" s="1"/>
  <c r="F314" i="2"/>
  <c r="B315" i="2"/>
  <c r="C315" i="2"/>
  <c r="D315" i="2"/>
  <c r="O315" i="2" s="1"/>
  <c r="F315" i="2"/>
  <c r="B316" i="2"/>
  <c r="C316" i="2"/>
  <c r="D316" i="2"/>
  <c r="O316" i="2" s="1"/>
  <c r="F316" i="2"/>
  <c r="B317" i="2"/>
  <c r="C317" i="2"/>
  <c r="D317" i="2"/>
  <c r="O317" i="2" s="1"/>
  <c r="F317" i="2"/>
  <c r="B318" i="2"/>
  <c r="C318" i="2"/>
  <c r="D318" i="2"/>
  <c r="O318" i="2" s="1"/>
  <c r="F318" i="2"/>
  <c r="B319" i="2"/>
  <c r="C319" i="2"/>
  <c r="D319" i="2"/>
  <c r="O319" i="2" s="1"/>
  <c r="F319" i="2"/>
  <c r="B320" i="2"/>
  <c r="C320" i="2"/>
  <c r="D320" i="2"/>
  <c r="O320" i="2" s="1"/>
  <c r="F320" i="2"/>
  <c r="B321" i="2"/>
  <c r="C321" i="2"/>
  <c r="D321" i="2"/>
  <c r="O321" i="2" s="1"/>
  <c r="F321" i="2"/>
  <c r="B322" i="2"/>
  <c r="C322" i="2"/>
  <c r="D322" i="2"/>
  <c r="O322" i="2" s="1"/>
  <c r="F322" i="2"/>
  <c r="B323" i="2"/>
  <c r="C323" i="2"/>
  <c r="D323" i="2"/>
  <c r="O323" i="2" s="1"/>
  <c r="F323" i="2"/>
  <c r="B324" i="2"/>
  <c r="C324" i="2"/>
  <c r="D324" i="2"/>
  <c r="O324" i="2" s="1"/>
  <c r="F324" i="2"/>
  <c r="B325" i="2"/>
  <c r="C325" i="2"/>
  <c r="D325" i="2"/>
  <c r="O325" i="2" s="1"/>
  <c r="F325" i="2"/>
  <c r="B326" i="2"/>
  <c r="C326" i="2"/>
  <c r="D326" i="2"/>
  <c r="O326" i="2" s="1"/>
  <c r="F326" i="2"/>
  <c r="B327" i="2"/>
  <c r="C327" i="2"/>
  <c r="D327" i="2"/>
  <c r="O327" i="2" s="1"/>
  <c r="F327" i="2"/>
  <c r="B328" i="2"/>
  <c r="C328" i="2"/>
  <c r="D328" i="2"/>
  <c r="O328" i="2" s="1"/>
  <c r="F328" i="2"/>
  <c r="B329" i="2"/>
  <c r="C329" i="2"/>
  <c r="D329" i="2"/>
  <c r="O329" i="2" s="1"/>
  <c r="F329" i="2"/>
  <c r="B330" i="2"/>
  <c r="C330" i="2"/>
  <c r="D330" i="2"/>
  <c r="O330" i="2" s="1"/>
  <c r="F330" i="2"/>
  <c r="B331" i="2"/>
  <c r="C331" i="2"/>
  <c r="D331" i="2"/>
  <c r="O331" i="2" s="1"/>
  <c r="F331" i="2"/>
  <c r="B332" i="2"/>
  <c r="C332" i="2"/>
  <c r="D332" i="2"/>
  <c r="O332" i="2" s="1"/>
  <c r="F332" i="2"/>
  <c r="B333" i="2"/>
  <c r="C333" i="2"/>
  <c r="D333" i="2"/>
  <c r="O333" i="2" s="1"/>
  <c r="F333" i="2"/>
  <c r="B334" i="2"/>
  <c r="C334" i="2"/>
  <c r="D334" i="2"/>
  <c r="O334" i="2" s="1"/>
  <c r="F334" i="2"/>
  <c r="B335" i="2"/>
  <c r="C335" i="2"/>
  <c r="D335" i="2"/>
  <c r="O335" i="2" s="1"/>
  <c r="F335" i="2"/>
  <c r="B336" i="2"/>
  <c r="C336" i="2"/>
  <c r="D336" i="2"/>
  <c r="O336" i="2" s="1"/>
  <c r="F336" i="2"/>
  <c r="B337" i="2"/>
  <c r="C337" i="2"/>
  <c r="D337" i="2"/>
  <c r="O337" i="2" s="1"/>
  <c r="F337" i="2"/>
  <c r="B338" i="2"/>
  <c r="C338" i="2"/>
  <c r="D338" i="2"/>
  <c r="F338" i="2"/>
  <c r="O338" i="2"/>
  <c r="B339" i="2"/>
  <c r="C339" i="2"/>
  <c r="D339" i="2"/>
  <c r="F339" i="2"/>
  <c r="O339" i="2"/>
  <c r="B340" i="2"/>
  <c r="C340" i="2"/>
  <c r="D340" i="2"/>
  <c r="F340" i="2"/>
  <c r="O340" i="2"/>
  <c r="B341" i="2"/>
  <c r="C341" i="2"/>
  <c r="D341" i="2"/>
  <c r="F341" i="2"/>
  <c r="O341" i="2"/>
  <c r="B342" i="2"/>
  <c r="C342" i="2"/>
  <c r="D342" i="2"/>
  <c r="F342" i="2"/>
  <c r="O342" i="2"/>
  <c r="B343" i="2"/>
  <c r="C343" i="2"/>
  <c r="D343" i="2"/>
  <c r="F343" i="2"/>
  <c r="O343" i="2"/>
  <c r="B344" i="2"/>
  <c r="C344" i="2"/>
  <c r="D344" i="2"/>
  <c r="F344" i="2"/>
  <c r="O344" i="2"/>
  <c r="B345" i="2"/>
  <c r="C345" i="2"/>
  <c r="D345" i="2"/>
  <c r="F345" i="2"/>
  <c r="O345" i="2"/>
  <c r="B346" i="2"/>
  <c r="C346" i="2"/>
  <c r="D346" i="2"/>
  <c r="F346" i="2"/>
  <c r="O346" i="2"/>
  <c r="B347" i="2"/>
  <c r="C347" i="2"/>
  <c r="D347" i="2"/>
  <c r="F347" i="2"/>
  <c r="O347" i="2"/>
  <c r="B348" i="2"/>
  <c r="C348" i="2"/>
  <c r="D348" i="2"/>
  <c r="F348" i="2"/>
  <c r="O348" i="2"/>
  <c r="B349" i="2"/>
  <c r="C349" i="2"/>
  <c r="D349" i="2"/>
  <c r="F349" i="2"/>
  <c r="O349" i="2"/>
  <c r="B350" i="2"/>
  <c r="C350" i="2"/>
  <c r="D350" i="2"/>
  <c r="F350" i="2"/>
  <c r="O350" i="2"/>
  <c r="B351" i="2"/>
  <c r="C351" i="2"/>
  <c r="D351" i="2"/>
  <c r="F351" i="2"/>
  <c r="O351" i="2"/>
  <c r="B352" i="2"/>
  <c r="C352" i="2"/>
  <c r="D352" i="2"/>
  <c r="F352" i="2"/>
  <c r="O352" i="2"/>
  <c r="B353" i="2"/>
  <c r="C353" i="2"/>
  <c r="D353" i="2"/>
  <c r="F353" i="2"/>
  <c r="O353" i="2"/>
  <c r="B354" i="2"/>
  <c r="C354" i="2"/>
  <c r="D354" i="2"/>
  <c r="F354" i="2"/>
  <c r="O354" i="2"/>
  <c r="B355" i="2"/>
  <c r="C355" i="2"/>
  <c r="D355" i="2"/>
  <c r="F355" i="2"/>
  <c r="O355" i="2"/>
  <c r="B356" i="2"/>
  <c r="C356" i="2"/>
  <c r="D356" i="2"/>
  <c r="F356" i="2"/>
  <c r="O356" i="2"/>
  <c r="B357" i="2"/>
  <c r="C357" i="2"/>
  <c r="D357" i="2"/>
  <c r="F357" i="2"/>
  <c r="O357" i="2"/>
  <c r="B358" i="2"/>
  <c r="C358" i="2"/>
  <c r="D358" i="2"/>
  <c r="F358" i="2"/>
  <c r="O358" i="2"/>
  <c r="B359" i="2"/>
  <c r="C359" i="2"/>
  <c r="D359" i="2"/>
  <c r="F359" i="2"/>
  <c r="O359" i="2"/>
  <c r="B360" i="2"/>
  <c r="C360" i="2"/>
  <c r="D360" i="2"/>
  <c r="F360" i="2"/>
  <c r="O360" i="2"/>
  <c r="B361" i="2"/>
  <c r="C361" i="2"/>
  <c r="D361" i="2"/>
  <c r="F361" i="2"/>
  <c r="O361" i="2"/>
  <c r="B362" i="2"/>
  <c r="C362" i="2"/>
  <c r="D362" i="2"/>
  <c r="F362" i="2"/>
  <c r="O362" i="2"/>
  <c r="B363" i="2"/>
  <c r="C363" i="2"/>
  <c r="D363" i="2"/>
  <c r="F363" i="2"/>
  <c r="O363" i="2"/>
  <c r="B364" i="2"/>
  <c r="C364" i="2"/>
  <c r="D364" i="2"/>
  <c r="F364" i="2"/>
  <c r="O364" i="2"/>
  <c r="B365" i="2"/>
  <c r="C365" i="2"/>
  <c r="D365" i="2"/>
  <c r="F365" i="2"/>
  <c r="O365" i="2"/>
  <c r="B366" i="2"/>
  <c r="C366" i="2"/>
  <c r="D366" i="2"/>
  <c r="F366" i="2"/>
  <c r="O366" i="2"/>
  <c r="B367" i="2"/>
  <c r="C367" i="2"/>
  <c r="D367" i="2"/>
  <c r="F367" i="2"/>
  <c r="O367" i="2"/>
  <c r="B368" i="2"/>
  <c r="C368" i="2"/>
  <c r="D368" i="2"/>
  <c r="F368" i="2"/>
  <c r="O368" i="2"/>
  <c r="B369" i="2"/>
  <c r="C369" i="2"/>
  <c r="D369" i="2"/>
  <c r="F369" i="2"/>
  <c r="O369" i="2"/>
  <c r="B370" i="2"/>
  <c r="C370" i="2"/>
  <c r="D370" i="2"/>
  <c r="F370" i="2"/>
  <c r="O370" i="2"/>
  <c r="B371" i="2"/>
  <c r="C371" i="2"/>
  <c r="D371" i="2"/>
  <c r="F371" i="2"/>
  <c r="O371" i="2"/>
  <c r="B372" i="2"/>
  <c r="C372" i="2"/>
  <c r="D372" i="2"/>
  <c r="F372" i="2"/>
  <c r="O372" i="2"/>
  <c r="B373" i="2"/>
  <c r="C373" i="2"/>
  <c r="D373" i="2"/>
  <c r="O373" i="2" s="1"/>
  <c r="F373" i="2"/>
  <c r="B374" i="2"/>
  <c r="C374" i="2"/>
  <c r="D374" i="2"/>
  <c r="F374" i="2"/>
  <c r="O374" i="2"/>
  <c r="B375" i="2"/>
  <c r="C375" i="2"/>
  <c r="D375" i="2"/>
  <c r="O375" i="2" s="1"/>
  <c r="F375" i="2"/>
  <c r="B376" i="2"/>
  <c r="C376" i="2"/>
  <c r="D376" i="2"/>
  <c r="F376" i="2"/>
  <c r="O376" i="2"/>
  <c r="B377" i="2"/>
  <c r="C377" i="2"/>
  <c r="D377" i="2"/>
  <c r="O377" i="2" s="1"/>
  <c r="F377" i="2"/>
  <c r="B378" i="2"/>
  <c r="C378" i="2"/>
  <c r="D378" i="2"/>
  <c r="F378" i="2"/>
  <c r="O378" i="2"/>
  <c r="B379" i="2"/>
  <c r="C379" i="2"/>
  <c r="D379" i="2"/>
  <c r="O379" i="2" s="1"/>
  <c r="F379" i="2"/>
  <c r="B380" i="2"/>
  <c r="C380" i="2"/>
  <c r="D380" i="2"/>
  <c r="F380" i="2"/>
  <c r="O380" i="2"/>
  <c r="B381" i="2"/>
  <c r="C381" i="2"/>
  <c r="D381" i="2"/>
  <c r="O381" i="2" s="1"/>
  <c r="F381" i="2"/>
  <c r="B382" i="2"/>
  <c r="C382" i="2"/>
  <c r="D382" i="2"/>
  <c r="F382" i="2"/>
  <c r="O382" i="2"/>
  <c r="B383" i="2"/>
  <c r="C383" i="2"/>
  <c r="D383" i="2"/>
  <c r="O383" i="2" s="1"/>
  <c r="F383" i="2"/>
  <c r="B384" i="2"/>
  <c r="C384" i="2"/>
  <c r="D384" i="2"/>
  <c r="F384" i="2"/>
  <c r="O384" i="2"/>
  <c r="B385" i="2"/>
  <c r="C385" i="2"/>
  <c r="D385" i="2"/>
  <c r="O385" i="2" s="1"/>
  <c r="F385" i="2"/>
  <c r="B386" i="2"/>
  <c r="C386" i="2"/>
  <c r="D386" i="2"/>
  <c r="F386" i="2"/>
  <c r="O386" i="2"/>
  <c r="B387" i="2"/>
  <c r="C387" i="2"/>
  <c r="D387" i="2"/>
  <c r="O387" i="2" s="1"/>
  <c r="F387" i="2"/>
  <c r="B388" i="2"/>
  <c r="C388" i="2"/>
  <c r="D388" i="2"/>
  <c r="F388" i="2"/>
  <c r="O388" i="2"/>
  <c r="B389" i="2"/>
  <c r="C389" i="2"/>
  <c r="D389" i="2"/>
  <c r="O389" i="2" s="1"/>
  <c r="F389" i="2"/>
  <c r="B390" i="2"/>
  <c r="C390" i="2"/>
  <c r="D390" i="2"/>
  <c r="F390" i="2"/>
  <c r="O390" i="2"/>
  <c r="B391" i="2"/>
  <c r="C391" i="2"/>
  <c r="D391" i="2"/>
  <c r="O391" i="2" s="1"/>
  <c r="F391" i="2"/>
  <c r="B392" i="2"/>
  <c r="C392" i="2"/>
  <c r="D392" i="2"/>
  <c r="F392" i="2"/>
  <c r="O392" i="2"/>
  <c r="B393" i="2"/>
  <c r="C393" i="2"/>
  <c r="D393" i="2"/>
  <c r="O393" i="2" s="1"/>
  <c r="F393" i="2"/>
  <c r="B394" i="2"/>
  <c r="C394" i="2"/>
  <c r="D394" i="2"/>
  <c r="F394" i="2"/>
  <c r="O394" i="2"/>
  <c r="B395" i="2"/>
  <c r="C395" i="2"/>
  <c r="D395" i="2"/>
  <c r="O395" i="2" s="1"/>
  <c r="F395" i="2"/>
  <c r="B396" i="2"/>
  <c r="C396" i="2"/>
  <c r="D396" i="2"/>
  <c r="F396" i="2"/>
  <c r="O396" i="2"/>
  <c r="B397" i="2"/>
  <c r="C397" i="2"/>
  <c r="D397" i="2"/>
  <c r="O397" i="2" s="1"/>
  <c r="F397" i="2"/>
  <c r="B398" i="2"/>
  <c r="C398" i="2"/>
  <c r="D398" i="2"/>
  <c r="F398" i="2"/>
  <c r="O398" i="2"/>
  <c r="B399" i="2"/>
  <c r="C399" i="2"/>
  <c r="D399" i="2"/>
  <c r="O399" i="2" s="1"/>
  <c r="F399" i="2"/>
  <c r="B400" i="2"/>
  <c r="C400" i="2"/>
  <c r="D400" i="2"/>
  <c r="F400" i="2"/>
  <c r="O400" i="2"/>
  <c r="B401" i="2"/>
  <c r="C401" i="2"/>
  <c r="D401" i="2"/>
  <c r="O401" i="2" s="1"/>
  <c r="F401" i="2"/>
  <c r="B402" i="2"/>
  <c r="C402" i="2"/>
  <c r="D402" i="2"/>
  <c r="F402" i="2"/>
  <c r="O402" i="2"/>
  <c r="B403" i="2"/>
  <c r="C403" i="2"/>
  <c r="D403" i="2"/>
  <c r="O403" i="2" s="1"/>
  <c r="F403" i="2"/>
  <c r="B404" i="2"/>
  <c r="C404" i="2"/>
  <c r="D404" i="2"/>
  <c r="F404" i="2"/>
  <c r="O404" i="2"/>
  <c r="B405" i="2"/>
  <c r="C405" i="2"/>
  <c r="D405" i="2"/>
  <c r="O405" i="2" s="1"/>
  <c r="F405" i="2"/>
  <c r="B406" i="2"/>
  <c r="C406" i="2"/>
  <c r="D406" i="2"/>
  <c r="F406" i="2"/>
  <c r="O406" i="2"/>
  <c r="B407" i="2"/>
  <c r="C407" i="2"/>
  <c r="D407" i="2"/>
  <c r="O407" i="2" s="1"/>
  <c r="F407" i="2"/>
  <c r="B408" i="2"/>
  <c r="C408" i="2"/>
  <c r="D408" i="2"/>
  <c r="F408" i="2"/>
  <c r="O408" i="2"/>
  <c r="B409" i="2"/>
  <c r="C409" i="2"/>
  <c r="D409" i="2"/>
  <c r="O409" i="2" s="1"/>
  <c r="F409" i="2"/>
  <c r="B410" i="2"/>
  <c r="C410" i="2"/>
  <c r="D410" i="2"/>
  <c r="F410" i="2"/>
  <c r="O410" i="2"/>
  <c r="B411" i="2"/>
  <c r="C411" i="2"/>
  <c r="D411" i="2"/>
  <c r="O411" i="2" s="1"/>
  <c r="F411" i="2"/>
  <c r="B412" i="2"/>
  <c r="C412" i="2"/>
  <c r="D412" i="2"/>
  <c r="F412" i="2"/>
  <c r="O412" i="2"/>
  <c r="B413" i="2"/>
  <c r="C413" i="2"/>
  <c r="D413" i="2"/>
  <c r="O413" i="2" s="1"/>
  <c r="F413" i="2"/>
  <c r="B414" i="2"/>
  <c r="C414" i="2"/>
  <c r="D414" i="2"/>
  <c r="O414" i="2" s="1"/>
  <c r="F414" i="2"/>
  <c r="B415" i="2"/>
  <c r="C415" i="2"/>
  <c r="D415" i="2"/>
  <c r="O415" i="2" s="1"/>
  <c r="F415" i="2"/>
  <c r="B416" i="2"/>
  <c r="C416" i="2"/>
  <c r="D416" i="2"/>
  <c r="O416" i="2" s="1"/>
  <c r="F416" i="2"/>
  <c r="B417" i="2"/>
  <c r="C417" i="2"/>
  <c r="D417" i="2"/>
  <c r="F417" i="2"/>
  <c r="O417" i="2"/>
  <c r="B418" i="2"/>
  <c r="C418" i="2"/>
  <c r="D418" i="2"/>
  <c r="O418" i="2" s="1"/>
  <c r="F418" i="2"/>
  <c r="B419" i="2"/>
  <c r="C419" i="2"/>
  <c r="D419" i="2"/>
  <c r="O419" i="2" s="1"/>
  <c r="F419" i="2"/>
  <c r="B420" i="2"/>
  <c r="C420" i="2"/>
  <c r="D420" i="2"/>
  <c r="O420" i="2" s="1"/>
  <c r="F420" i="2"/>
  <c r="B421" i="2"/>
  <c r="C421" i="2"/>
  <c r="D421" i="2"/>
  <c r="F421" i="2"/>
  <c r="O421" i="2"/>
  <c r="B422" i="2"/>
  <c r="C422" i="2"/>
  <c r="D422" i="2"/>
  <c r="F422" i="2"/>
  <c r="O422" i="2"/>
  <c r="B423" i="2"/>
  <c r="C423" i="2"/>
  <c r="D423" i="2"/>
  <c r="F423" i="2"/>
  <c r="O423" i="2"/>
  <c r="B424" i="2"/>
  <c r="C424" i="2"/>
  <c r="D424" i="2"/>
  <c r="F424" i="2"/>
  <c r="O424" i="2"/>
  <c r="B425" i="2"/>
  <c r="C425" i="2"/>
  <c r="D425" i="2"/>
  <c r="F425" i="2"/>
  <c r="O425" i="2"/>
  <c r="B426" i="2"/>
  <c r="C426" i="2"/>
  <c r="D426" i="2"/>
  <c r="F426" i="2"/>
  <c r="O426" i="2"/>
  <c r="B427" i="2"/>
  <c r="C427" i="2"/>
  <c r="D427" i="2"/>
  <c r="F427" i="2"/>
  <c r="O427" i="2"/>
  <c r="B428" i="2"/>
  <c r="C428" i="2"/>
  <c r="D428" i="2"/>
  <c r="F428" i="2"/>
  <c r="O428" i="2"/>
  <c r="B429" i="2"/>
  <c r="C429" i="2"/>
  <c r="D429" i="2"/>
  <c r="F429" i="2"/>
  <c r="O429" i="2"/>
  <c r="B430" i="2"/>
  <c r="C430" i="2"/>
  <c r="D430" i="2"/>
  <c r="F430" i="2"/>
  <c r="O430" i="2"/>
  <c r="B431" i="2"/>
  <c r="C431" i="2"/>
  <c r="D431" i="2"/>
  <c r="O431" i="2" s="1"/>
  <c r="F431" i="2"/>
  <c r="B432" i="2"/>
  <c r="C432" i="2"/>
  <c r="D432" i="2"/>
  <c r="F432" i="2"/>
  <c r="O432" i="2"/>
  <c r="B433" i="2"/>
  <c r="C433" i="2"/>
  <c r="D433" i="2"/>
  <c r="O433" i="2" s="1"/>
  <c r="F433" i="2"/>
  <c r="B434" i="2"/>
  <c r="C434" i="2"/>
  <c r="D434" i="2"/>
  <c r="F434" i="2"/>
  <c r="O434" i="2"/>
  <c r="B435" i="2"/>
  <c r="C435" i="2"/>
  <c r="D435" i="2"/>
  <c r="O435" i="2" s="1"/>
  <c r="F435" i="2"/>
  <c r="B436" i="2"/>
  <c r="C436" i="2"/>
  <c r="D436" i="2"/>
  <c r="F436" i="2"/>
  <c r="O436" i="2"/>
  <c r="B437" i="2"/>
  <c r="C437" i="2"/>
  <c r="D437" i="2"/>
  <c r="O437" i="2" s="1"/>
  <c r="F437" i="2"/>
  <c r="B438" i="2"/>
  <c r="C438" i="2"/>
  <c r="D438" i="2"/>
  <c r="F438" i="2"/>
  <c r="O438" i="2"/>
  <c r="B439" i="2"/>
  <c r="C439" i="2"/>
  <c r="D439" i="2"/>
  <c r="O439" i="2" s="1"/>
  <c r="F439" i="2"/>
  <c r="B440" i="2"/>
  <c r="C440" i="2"/>
  <c r="D440" i="2"/>
  <c r="F440" i="2"/>
  <c r="O440" i="2"/>
  <c r="B441" i="2"/>
  <c r="C441" i="2"/>
  <c r="D441" i="2"/>
  <c r="O441" i="2" s="1"/>
  <c r="F441" i="2"/>
  <c r="B442" i="2"/>
  <c r="C442" i="2"/>
  <c r="D442" i="2"/>
  <c r="F442" i="2"/>
  <c r="O442" i="2"/>
  <c r="B443" i="2"/>
  <c r="C443" i="2"/>
  <c r="D443" i="2"/>
  <c r="O443" i="2" s="1"/>
  <c r="F443" i="2"/>
  <c r="B444" i="2"/>
  <c r="C444" i="2"/>
  <c r="D444" i="2"/>
  <c r="F444" i="2"/>
  <c r="O444" i="2"/>
  <c r="B445" i="2"/>
  <c r="C445" i="2"/>
  <c r="D445" i="2"/>
  <c r="O445" i="2" s="1"/>
  <c r="F445" i="2"/>
  <c r="B446" i="2"/>
  <c r="C446" i="2"/>
  <c r="D446" i="2"/>
  <c r="F446" i="2"/>
  <c r="O446" i="2"/>
  <c r="B447" i="2"/>
  <c r="C447" i="2"/>
  <c r="D447" i="2"/>
  <c r="O447" i="2" s="1"/>
  <c r="F447" i="2"/>
  <c r="B448" i="2"/>
  <c r="C448" i="2"/>
  <c r="D448" i="2"/>
  <c r="F448" i="2"/>
  <c r="O448" i="2"/>
  <c r="B449" i="2"/>
  <c r="C449" i="2"/>
  <c r="D449" i="2"/>
  <c r="O449" i="2" s="1"/>
  <c r="F449" i="2"/>
  <c r="B450" i="2"/>
  <c r="C450" i="2"/>
  <c r="D450" i="2"/>
  <c r="F450" i="2"/>
  <c r="O450" i="2"/>
  <c r="B451" i="2"/>
  <c r="C451" i="2"/>
  <c r="D451" i="2"/>
  <c r="O451" i="2" s="1"/>
  <c r="F451" i="2"/>
  <c r="B452" i="2"/>
  <c r="C452" i="2"/>
  <c r="D452" i="2"/>
  <c r="F452" i="2"/>
  <c r="O452" i="2"/>
  <c r="B453" i="2"/>
  <c r="C453" i="2"/>
  <c r="D453" i="2"/>
  <c r="O453" i="2" s="1"/>
  <c r="F453" i="2"/>
  <c r="B454" i="2"/>
  <c r="C454" i="2"/>
  <c r="D454" i="2"/>
  <c r="F454" i="2"/>
  <c r="O454" i="2"/>
  <c r="B455" i="2"/>
  <c r="C455" i="2"/>
  <c r="D455" i="2"/>
  <c r="O455" i="2" s="1"/>
  <c r="F455" i="2"/>
  <c r="B456" i="2"/>
  <c r="C456" i="2"/>
  <c r="D456" i="2"/>
  <c r="F456" i="2"/>
  <c r="O456" i="2"/>
  <c r="B457" i="2"/>
  <c r="C457" i="2"/>
  <c r="D457" i="2"/>
  <c r="O457" i="2" s="1"/>
  <c r="F457" i="2"/>
  <c r="B458" i="2"/>
  <c r="C458" i="2"/>
  <c r="D458" i="2"/>
  <c r="F458" i="2"/>
  <c r="O458" i="2"/>
  <c r="B459" i="2"/>
  <c r="C459" i="2"/>
  <c r="D459" i="2"/>
  <c r="O459" i="2" s="1"/>
  <c r="F459" i="2"/>
  <c r="B460" i="2"/>
  <c r="C460" i="2"/>
  <c r="D460" i="2"/>
  <c r="F460" i="2"/>
  <c r="O460" i="2"/>
  <c r="B461" i="2"/>
  <c r="C461" i="2"/>
  <c r="D461" i="2"/>
  <c r="O461" i="2" s="1"/>
  <c r="F461" i="2"/>
  <c r="B462" i="2"/>
  <c r="C462" i="2"/>
  <c r="D462" i="2"/>
  <c r="F462" i="2"/>
  <c r="O462" i="2"/>
  <c r="B463" i="2"/>
  <c r="C463" i="2"/>
  <c r="D463" i="2"/>
  <c r="F463" i="2"/>
  <c r="O463" i="2"/>
  <c r="B464" i="2"/>
  <c r="C464" i="2"/>
  <c r="D464" i="2"/>
  <c r="F464" i="2"/>
  <c r="O464" i="2"/>
  <c r="B465" i="2"/>
  <c r="C465" i="2"/>
  <c r="D465" i="2"/>
  <c r="F465" i="2"/>
  <c r="O465" i="2"/>
  <c r="B466" i="2"/>
  <c r="C466" i="2"/>
  <c r="D466" i="2"/>
  <c r="F466" i="2"/>
  <c r="O466" i="2"/>
  <c r="B467" i="2"/>
  <c r="C467" i="2"/>
  <c r="D467" i="2"/>
  <c r="F467" i="2"/>
  <c r="O467" i="2"/>
  <c r="B468" i="2"/>
  <c r="C468" i="2"/>
  <c r="D468" i="2"/>
  <c r="F468" i="2"/>
  <c r="O468" i="2"/>
  <c r="B469" i="2"/>
  <c r="C469" i="2"/>
  <c r="D469" i="2"/>
  <c r="F469" i="2"/>
  <c r="O469" i="2"/>
  <c r="B470" i="2"/>
  <c r="C470" i="2"/>
  <c r="D470" i="2"/>
  <c r="F470" i="2"/>
  <c r="O470" i="2"/>
  <c r="B471" i="2"/>
  <c r="C471" i="2"/>
  <c r="D471" i="2"/>
  <c r="F471" i="2"/>
  <c r="O471" i="2"/>
  <c r="B472" i="2"/>
  <c r="C472" i="2"/>
  <c r="D472" i="2"/>
  <c r="F472" i="2"/>
  <c r="O472" i="2"/>
  <c r="B473" i="2"/>
  <c r="C473" i="2"/>
  <c r="D473" i="2"/>
  <c r="O473" i="2" s="1"/>
  <c r="F473" i="2"/>
  <c r="B474" i="2"/>
  <c r="C474" i="2"/>
  <c r="D474" i="2"/>
  <c r="F474" i="2"/>
  <c r="O474" i="2"/>
  <c r="B475" i="2"/>
  <c r="C475" i="2"/>
  <c r="D475" i="2"/>
  <c r="O475" i="2" s="1"/>
  <c r="F475" i="2"/>
  <c r="B476" i="2"/>
  <c r="C476" i="2"/>
  <c r="D476" i="2"/>
  <c r="F476" i="2"/>
  <c r="O476" i="2"/>
  <c r="B477" i="2"/>
  <c r="C477" i="2"/>
  <c r="D477" i="2"/>
  <c r="O477" i="2" s="1"/>
  <c r="F477" i="2"/>
  <c r="B478" i="2"/>
  <c r="C478" i="2"/>
  <c r="D478" i="2"/>
  <c r="F478" i="2"/>
  <c r="O478" i="2"/>
  <c r="B479" i="2"/>
  <c r="C479" i="2"/>
  <c r="D479" i="2"/>
  <c r="O479" i="2" s="1"/>
  <c r="F479" i="2"/>
  <c r="B480" i="2"/>
  <c r="C480" i="2"/>
  <c r="D480" i="2"/>
  <c r="F480" i="2"/>
  <c r="O480" i="2"/>
  <c r="B481" i="2"/>
  <c r="C481" i="2"/>
  <c r="D481" i="2"/>
  <c r="O481" i="2" s="1"/>
  <c r="F481" i="2"/>
  <c r="B482" i="2"/>
  <c r="C482" i="2"/>
  <c r="D482" i="2"/>
  <c r="F482" i="2"/>
  <c r="O482" i="2"/>
  <c r="B483" i="2"/>
  <c r="C483" i="2"/>
  <c r="D483" i="2"/>
  <c r="O483" i="2" s="1"/>
  <c r="F483" i="2"/>
  <c r="B484" i="2"/>
  <c r="C484" i="2"/>
  <c r="D484" i="2"/>
  <c r="F484" i="2"/>
  <c r="O484" i="2"/>
  <c r="B485" i="2"/>
  <c r="C485" i="2"/>
  <c r="D485" i="2"/>
  <c r="O485" i="2" s="1"/>
  <c r="F485" i="2"/>
  <c r="B486" i="2"/>
  <c r="C486" i="2"/>
  <c r="D486" i="2"/>
  <c r="F486" i="2"/>
  <c r="O486" i="2"/>
  <c r="B487" i="2"/>
  <c r="C487" i="2"/>
  <c r="D487" i="2"/>
  <c r="O487" i="2" s="1"/>
  <c r="F487" i="2"/>
  <c r="B488" i="2"/>
  <c r="C488" i="2"/>
  <c r="D488" i="2"/>
  <c r="F488" i="2"/>
  <c r="O488" i="2"/>
  <c r="B489" i="2"/>
  <c r="C489" i="2"/>
  <c r="D489" i="2"/>
  <c r="O489" i="2" s="1"/>
  <c r="F489" i="2"/>
  <c r="B490" i="2"/>
  <c r="C490" i="2"/>
  <c r="D490" i="2"/>
  <c r="F490" i="2"/>
  <c r="O490" i="2"/>
  <c r="B491" i="2"/>
  <c r="C491" i="2"/>
  <c r="D491" i="2"/>
  <c r="O491" i="2" s="1"/>
  <c r="F491" i="2"/>
  <c r="B492" i="2"/>
  <c r="C492" i="2"/>
  <c r="D492" i="2"/>
  <c r="F492" i="2"/>
  <c r="O492" i="2"/>
  <c r="B493" i="2"/>
  <c r="C493" i="2"/>
  <c r="D493" i="2"/>
  <c r="O493" i="2" s="1"/>
  <c r="F493" i="2"/>
  <c r="B494" i="2"/>
  <c r="C494" i="2"/>
  <c r="D494" i="2"/>
  <c r="F494" i="2"/>
  <c r="O494" i="2"/>
  <c r="B495" i="2"/>
  <c r="C495" i="2"/>
  <c r="D495" i="2"/>
  <c r="O495" i="2" s="1"/>
  <c r="F495" i="2"/>
  <c r="B496" i="2"/>
  <c r="C496" i="2"/>
  <c r="D496" i="2"/>
  <c r="F496" i="2"/>
  <c r="O496" i="2"/>
  <c r="B497" i="2"/>
  <c r="C497" i="2"/>
  <c r="D497" i="2"/>
  <c r="O497" i="2" s="1"/>
  <c r="F497" i="2"/>
  <c r="B498" i="2"/>
  <c r="C498" i="2"/>
  <c r="D498" i="2"/>
  <c r="F498" i="2"/>
  <c r="O498" i="2"/>
  <c r="B499" i="2"/>
  <c r="C499" i="2"/>
  <c r="D499" i="2"/>
  <c r="O499" i="2" s="1"/>
  <c r="F499" i="2"/>
  <c r="B500" i="2"/>
  <c r="C500" i="2"/>
  <c r="D500" i="2"/>
  <c r="F500" i="2"/>
  <c r="O500" i="2"/>
  <c r="B501" i="2"/>
  <c r="C501" i="2"/>
  <c r="D501" i="2"/>
  <c r="O501" i="2" s="1"/>
  <c r="F501" i="2"/>
  <c r="B502" i="2"/>
  <c r="C502" i="2"/>
  <c r="D502" i="2"/>
  <c r="F502" i="2"/>
  <c r="O502" i="2"/>
  <c r="B503" i="2"/>
  <c r="C503" i="2"/>
  <c r="D503" i="2"/>
  <c r="O503" i="2" s="1"/>
  <c r="F503" i="2"/>
  <c r="B504" i="2"/>
  <c r="C504" i="2"/>
  <c r="D504" i="2"/>
  <c r="F504" i="2"/>
  <c r="O504" i="2"/>
  <c r="B505" i="2"/>
  <c r="C505" i="2"/>
  <c r="D505" i="2"/>
  <c r="O505" i="2" s="1"/>
  <c r="F505" i="2"/>
  <c r="B506" i="2"/>
  <c r="C506" i="2"/>
  <c r="D506" i="2"/>
  <c r="F506" i="2"/>
  <c r="O506" i="2"/>
  <c r="B507" i="2"/>
  <c r="C507" i="2"/>
  <c r="D507" i="2"/>
  <c r="O507" i="2" s="1"/>
  <c r="F507" i="2"/>
  <c r="B508" i="2"/>
  <c r="C508" i="2"/>
  <c r="D508" i="2"/>
  <c r="F508" i="2"/>
  <c r="O508" i="2"/>
  <c r="B509" i="2"/>
  <c r="C509" i="2"/>
  <c r="D509" i="2"/>
  <c r="O509" i="2" s="1"/>
  <c r="F509" i="2"/>
  <c r="B510" i="2"/>
  <c r="C510" i="2"/>
  <c r="D510" i="2"/>
  <c r="F510" i="2"/>
  <c r="O510" i="2"/>
  <c r="B511" i="2"/>
  <c r="C511" i="2"/>
  <c r="D511" i="2"/>
  <c r="O511" i="2" s="1"/>
  <c r="F511" i="2"/>
  <c r="B512" i="2"/>
  <c r="C512" i="2"/>
  <c r="D512" i="2"/>
  <c r="F512" i="2"/>
  <c r="O512" i="2"/>
  <c r="B513" i="2"/>
  <c r="C513" i="2"/>
  <c r="D513" i="2"/>
  <c r="O513" i="2" s="1"/>
  <c r="F513" i="2"/>
  <c r="B514" i="2"/>
  <c r="C514" i="2"/>
  <c r="D514" i="2"/>
  <c r="F514" i="2"/>
  <c r="O514" i="2"/>
  <c r="B515" i="2"/>
  <c r="C515" i="2"/>
  <c r="D515" i="2"/>
  <c r="O515" i="2" s="1"/>
  <c r="F515" i="2"/>
  <c r="B516" i="2"/>
  <c r="C516" i="2"/>
  <c r="D516" i="2"/>
  <c r="F516" i="2"/>
  <c r="O516" i="2"/>
  <c r="B517" i="2"/>
  <c r="C517" i="2"/>
  <c r="D517" i="2"/>
  <c r="O517" i="2" s="1"/>
  <c r="F517" i="2"/>
  <c r="B518" i="2"/>
  <c r="C518" i="2"/>
  <c r="D518" i="2"/>
  <c r="F518" i="2"/>
  <c r="O518" i="2"/>
  <c r="B519" i="2"/>
  <c r="C519" i="2"/>
  <c r="D519" i="2"/>
  <c r="O519" i="2" s="1"/>
  <c r="F519" i="2"/>
  <c r="B520" i="2"/>
  <c r="C520" i="2"/>
  <c r="D520" i="2"/>
  <c r="O520" i="2" s="1"/>
  <c r="F520" i="2"/>
  <c r="B521" i="2"/>
  <c r="C521" i="2"/>
  <c r="D521" i="2"/>
  <c r="O521" i="2" s="1"/>
  <c r="F521" i="2"/>
  <c r="B522" i="2"/>
  <c r="C522" i="2"/>
  <c r="D522" i="2"/>
  <c r="F522" i="2"/>
  <c r="O522" i="2"/>
  <c r="B523" i="2"/>
  <c r="C523" i="2"/>
  <c r="D523" i="2"/>
  <c r="O523" i="2" s="1"/>
  <c r="F523" i="2"/>
  <c r="B524" i="2"/>
  <c r="C524" i="2"/>
  <c r="D524" i="2"/>
  <c r="F524" i="2"/>
  <c r="O524" i="2"/>
  <c r="B525" i="2"/>
  <c r="C525" i="2"/>
  <c r="D525" i="2"/>
  <c r="O525" i="2" s="1"/>
  <c r="F525" i="2"/>
  <c r="B526" i="2"/>
  <c r="C526" i="2"/>
  <c r="D526" i="2"/>
  <c r="F526" i="2"/>
  <c r="O526" i="2"/>
  <c r="B527" i="2"/>
  <c r="C527" i="2"/>
  <c r="D527" i="2"/>
  <c r="O527" i="2" s="1"/>
  <c r="F527" i="2"/>
  <c r="B528" i="2"/>
  <c r="C528" i="2"/>
  <c r="D528" i="2"/>
  <c r="F528" i="2"/>
  <c r="O528" i="2"/>
  <c r="B529" i="2"/>
  <c r="C529" i="2"/>
  <c r="D529" i="2"/>
  <c r="O529" i="2" s="1"/>
  <c r="F529" i="2"/>
  <c r="B530" i="2"/>
  <c r="C530" i="2"/>
  <c r="D530" i="2"/>
  <c r="F530" i="2"/>
  <c r="O530" i="2"/>
  <c r="B531" i="2"/>
  <c r="C531" i="2"/>
  <c r="D531" i="2"/>
  <c r="O531" i="2" s="1"/>
  <c r="F531" i="2"/>
  <c r="B532" i="2"/>
  <c r="C532" i="2"/>
  <c r="D532" i="2"/>
  <c r="F532" i="2"/>
  <c r="O532" i="2"/>
  <c r="B533" i="2"/>
  <c r="C533" i="2"/>
  <c r="D533" i="2"/>
  <c r="O533" i="2" s="1"/>
  <c r="F533" i="2"/>
  <c r="B534" i="2"/>
  <c r="C534" i="2"/>
  <c r="D534" i="2"/>
  <c r="F534" i="2"/>
  <c r="O534" i="2"/>
  <c r="B535" i="2"/>
  <c r="C535" i="2"/>
  <c r="D535" i="2"/>
  <c r="O535" i="2" s="1"/>
  <c r="F535" i="2"/>
  <c r="B536" i="2"/>
  <c r="C536" i="2"/>
  <c r="D536" i="2"/>
  <c r="O536" i="2" s="1"/>
  <c r="F536" i="2"/>
  <c r="B537" i="2"/>
  <c r="C537" i="2"/>
  <c r="D537" i="2"/>
  <c r="O537" i="2" s="1"/>
  <c r="F537" i="2"/>
  <c r="B538" i="2"/>
  <c r="C538" i="2"/>
  <c r="D538" i="2"/>
  <c r="O538" i="2" s="1"/>
  <c r="F538" i="2"/>
  <c r="B539" i="2"/>
  <c r="C539" i="2"/>
  <c r="D539" i="2"/>
  <c r="O539" i="2" s="1"/>
  <c r="F539" i="2"/>
  <c r="B540" i="2"/>
  <c r="C540" i="2"/>
  <c r="D540" i="2"/>
  <c r="O540" i="2" s="1"/>
  <c r="F540" i="2"/>
  <c r="B541" i="2"/>
  <c r="C541" i="2"/>
  <c r="D541" i="2"/>
  <c r="O541" i="2" s="1"/>
  <c r="F541" i="2"/>
  <c r="B542" i="2"/>
  <c r="C542" i="2"/>
  <c r="D542" i="2"/>
  <c r="O542" i="2" s="1"/>
  <c r="F542" i="2"/>
  <c r="B543" i="2"/>
  <c r="C543" i="2"/>
  <c r="D543" i="2"/>
  <c r="O543" i="2" s="1"/>
  <c r="F543" i="2"/>
  <c r="B544" i="2"/>
  <c r="C544" i="2"/>
  <c r="D544" i="2"/>
  <c r="O544" i="2" s="1"/>
  <c r="F544" i="2"/>
  <c r="B545" i="2"/>
  <c r="C545" i="2"/>
  <c r="D545" i="2"/>
  <c r="O545" i="2" s="1"/>
  <c r="F545" i="2"/>
  <c r="B546" i="2"/>
  <c r="C546" i="2"/>
  <c r="D546" i="2"/>
  <c r="O546" i="2" s="1"/>
  <c r="F546" i="2"/>
  <c r="B547" i="2"/>
  <c r="C547" i="2"/>
  <c r="D547" i="2"/>
  <c r="O547" i="2" s="1"/>
  <c r="F547" i="2"/>
  <c r="B548" i="2"/>
  <c r="C548" i="2"/>
  <c r="D548" i="2"/>
  <c r="O548" i="2" s="1"/>
  <c r="F548" i="2"/>
  <c r="B549" i="2"/>
  <c r="C549" i="2"/>
  <c r="D549" i="2"/>
  <c r="O549" i="2" s="1"/>
  <c r="F549" i="2"/>
  <c r="B550" i="2"/>
  <c r="C550" i="2"/>
  <c r="D550" i="2"/>
  <c r="O550" i="2" s="1"/>
  <c r="F550" i="2"/>
  <c r="B551" i="2"/>
  <c r="C551" i="2"/>
  <c r="D551" i="2"/>
  <c r="O551" i="2" s="1"/>
  <c r="F551" i="2"/>
  <c r="B552" i="2"/>
  <c r="C552" i="2"/>
  <c r="D552" i="2"/>
  <c r="O552" i="2" s="1"/>
  <c r="F552" i="2"/>
  <c r="B553" i="2"/>
  <c r="C553" i="2"/>
  <c r="D553" i="2"/>
  <c r="O553" i="2" s="1"/>
  <c r="F553" i="2"/>
  <c r="B554" i="2"/>
  <c r="C554" i="2"/>
  <c r="D554" i="2"/>
  <c r="O554" i="2" s="1"/>
  <c r="F554" i="2"/>
  <c r="B555" i="2"/>
  <c r="C555" i="2"/>
  <c r="D555" i="2"/>
  <c r="O555" i="2" s="1"/>
  <c r="F555" i="2"/>
  <c r="B556" i="2"/>
  <c r="C556" i="2"/>
  <c r="D556" i="2"/>
  <c r="O556" i="2" s="1"/>
  <c r="F556" i="2"/>
  <c r="B557" i="2"/>
  <c r="C557" i="2"/>
  <c r="D557" i="2"/>
  <c r="O557" i="2" s="1"/>
  <c r="F557" i="2"/>
  <c r="B558" i="2"/>
  <c r="C558" i="2"/>
  <c r="D558" i="2"/>
  <c r="O558" i="2" s="1"/>
  <c r="F558" i="2"/>
  <c r="B559" i="2"/>
  <c r="C559" i="2"/>
  <c r="D559" i="2"/>
  <c r="O559" i="2" s="1"/>
  <c r="F559" i="2"/>
  <c r="B560" i="2"/>
  <c r="C560" i="2"/>
  <c r="D560" i="2"/>
  <c r="O560" i="2" s="1"/>
  <c r="F560" i="2"/>
  <c r="B561" i="2"/>
  <c r="C561" i="2"/>
  <c r="D561" i="2"/>
  <c r="O561" i="2" s="1"/>
  <c r="F561" i="2"/>
  <c r="B562" i="2"/>
  <c r="C562" i="2"/>
  <c r="D562" i="2"/>
  <c r="O562" i="2" s="1"/>
  <c r="F562" i="2"/>
  <c r="B563" i="2"/>
  <c r="C563" i="2"/>
  <c r="D563" i="2"/>
  <c r="O563" i="2" s="1"/>
  <c r="F563" i="2"/>
  <c r="B564" i="2"/>
  <c r="C564" i="2"/>
  <c r="D564" i="2"/>
  <c r="O564" i="2" s="1"/>
  <c r="F564" i="2"/>
  <c r="B565" i="2"/>
  <c r="C565" i="2"/>
  <c r="D565" i="2"/>
  <c r="O565" i="2" s="1"/>
  <c r="F565" i="2"/>
  <c r="B566" i="2"/>
  <c r="C566" i="2"/>
  <c r="D566" i="2"/>
  <c r="O566" i="2" s="1"/>
  <c r="F566" i="2"/>
  <c r="B567" i="2"/>
  <c r="C567" i="2"/>
  <c r="D567" i="2"/>
  <c r="O567" i="2" s="1"/>
  <c r="F567" i="2"/>
  <c r="B568" i="2"/>
  <c r="C568" i="2"/>
  <c r="D568" i="2"/>
  <c r="O568" i="2" s="1"/>
  <c r="F568" i="2"/>
  <c r="B569" i="2"/>
  <c r="C569" i="2"/>
  <c r="D569" i="2"/>
  <c r="O569" i="2" s="1"/>
  <c r="F569" i="2"/>
  <c r="B570" i="2"/>
  <c r="C570" i="2"/>
  <c r="D570" i="2"/>
  <c r="O570" i="2" s="1"/>
  <c r="F570" i="2"/>
  <c r="B571" i="2"/>
  <c r="C571" i="2"/>
  <c r="D571" i="2"/>
  <c r="O571" i="2" s="1"/>
  <c r="F571" i="2"/>
  <c r="B572" i="2"/>
  <c r="C572" i="2"/>
  <c r="D572" i="2"/>
  <c r="O572" i="2" s="1"/>
  <c r="F572" i="2"/>
  <c r="B573" i="2"/>
  <c r="C573" i="2"/>
  <c r="D573" i="2"/>
  <c r="O573" i="2" s="1"/>
  <c r="F573" i="2"/>
  <c r="B574" i="2"/>
  <c r="C574" i="2"/>
  <c r="D574" i="2"/>
  <c r="O574" i="2" s="1"/>
  <c r="F574" i="2"/>
  <c r="B575" i="2"/>
  <c r="C575" i="2"/>
  <c r="D575" i="2"/>
  <c r="O575" i="2" s="1"/>
  <c r="F575" i="2"/>
  <c r="B576" i="2"/>
  <c r="C576" i="2"/>
  <c r="D576" i="2"/>
  <c r="O576" i="2" s="1"/>
  <c r="F576" i="2"/>
  <c r="B577" i="2"/>
  <c r="C577" i="2"/>
  <c r="D577" i="2"/>
  <c r="O577" i="2" s="1"/>
  <c r="F577" i="2"/>
  <c r="B578" i="2"/>
  <c r="C578" i="2"/>
  <c r="D578" i="2"/>
  <c r="O578" i="2" s="1"/>
  <c r="F578" i="2"/>
  <c r="B579" i="2"/>
  <c r="C579" i="2"/>
  <c r="D579" i="2"/>
  <c r="O579" i="2" s="1"/>
  <c r="F579" i="2"/>
  <c r="B580" i="2"/>
  <c r="C580" i="2"/>
  <c r="D580" i="2"/>
  <c r="O580" i="2" s="1"/>
  <c r="F580" i="2"/>
  <c r="B581" i="2"/>
  <c r="C581" i="2"/>
  <c r="D581" i="2"/>
  <c r="O581" i="2" s="1"/>
  <c r="F581" i="2"/>
  <c r="B582" i="2"/>
  <c r="C582" i="2"/>
  <c r="D582" i="2"/>
  <c r="O582" i="2" s="1"/>
  <c r="F582" i="2"/>
  <c r="B583" i="2"/>
  <c r="C583" i="2"/>
  <c r="D583" i="2"/>
  <c r="O583" i="2" s="1"/>
  <c r="F583" i="2"/>
  <c r="B584" i="2"/>
  <c r="C584" i="2"/>
  <c r="D584" i="2"/>
  <c r="O584" i="2" s="1"/>
  <c r="F584" i="2"/>
  <c r="B585" i="2"/>
  <c r="C585" i="2"/>
  <c r="D585" i="2"/>
  <c r="O585" i="2" s="1"/>
  <c r="F585" i="2"/>
  <c r="B586" i="2"/>
  <c r="C586" i="2"/>
  <c r="D586" i="2"/>
  <c r="O586" i="2" s="1"/>
  <c r="F586" i="2"/>
  <c r="B587" i="2"/>
  <c r="C587" i="2"/>
  <c r="D587" i="2"/>
  <c r="O587" i="2" s="1"/>
  <c r="F587" i="2"/>
  <c r="B588" i="2"/>
  <c r="C588" i="2"/>
  <c r="D588" i="2"/>
  <c r="O588" i="2" s="1"/>
  <c r="F588" i="2"/>
  <c r="B589" i="2"/>
  <c r="C589" i="2"/>
  <c r="D589" i="2"/>
  <c r="O589" i="2" s="1"/>
  <c r="F589" i="2"/>
  <c r="B590" i="2"/>
  <c r="C590" i="2"/>
  <c r="D590" i="2"/>
  <c r="O590" i="2" s="1"/>
  <c r="F590" i="2"/>
  <c r="B591" i="2"/>
  <c r="C591" i="2"/>
  <c r="D591" i="2"/>
  <c r="O591" i="2" s="1"/>
  <c r="F591" i="2"/>
  <c r="B592" i="2"/>
  <c r="C592" i="2"/>
  <c r="D592" i="2"/>
  <c r="O592" i="2" s="1"/>
  <c r="F592" i="2"/>
  <c r="B593" i="2"/>
  <c r="C593" i="2"/>
  <c r="D593" i="2"/>
  <c r="O593" i="2" s="1"/>
  <c r="F593" i="2"/>
  <c r="B594" i="2"/>
  <c r="C594" i="2"/>
  <c r="D594" i="2"/>
  <c r="O594" i="2" s="1"/>
  <c r="F594" i="2"/>
  <c r="B595" i="2"/>
  <c r="C595" i="2"/>
  <c r="D595" i="2"/>
  <c r="O595" i="2" s="1"/>
  <c r="F595" i="2"/>
  <c r="B596" i="2"/>
  <c r="C596" i="2"/>
  <c r="D596" i="2"/>
  <c r="O596" i="2" s="1"/>
  <c r="F596" i="2"/>
  <c r="B597" i="2"/>
  <c r="C597" i="2"/>
  <c r="D597" i="2"/>
  <c r="O597" i="2" s="1"/>
  <c r="F597" i="2"/>
  <c r="B598" i="2"/>
  <c r="C598" i="2"/>
  <c r="D598" i="2"/>
  <c r="O598" i="2" s="1"/>
  <c r="F598" i="2"/>
  <c r="B599" i="2"/>
  <c r="C599" i="2"/>
  <c r="D599" i="2"/>
  <c r="O599" i="2" s="1"/>
  <c r="F599" i="2"/>
  <c r="B600" i="2"/>
  <c r="C600" i="2"/>
  <c r="D600" i="2"/>
  <c r="O600" i="2" s="1"/>
  <c r="F600" i="2"/>
  <c r="B601" i="2"/>
  <c r="C601" i="2"/>
  <c r="D601" i="2"/>
  <c r="O601" i="2" s="1"/>
  <c r="F601" i="2"/>
  <c r="B602" i="2"/>
  <c r="C602" i="2"/>
  <c r="D602" i="2"/>
  <c r="O602" i="2" s="1"/>
  <c r="F602" i="2"/>
  <c r="B603" i="2"/>
  <c r="C603" i="2"/>
  <c r="D603" i="2"/>
  <c r="O603" i="2" s="1"/>
  <c r="F603" i="2"/>
  <c r="B604" i="2"/>
  <c r="C604" i="2"/>
  <c r="D604" i="2"/>
  <c r="O604" i="2" s="1"/>
  <c r="F604" i="2"/>
  <c r="B605" i="2"/>
  <c r="C605" i="2"/>
  <c r="D605" i="2"/>
  <c r="O605" i="2" s="1"/>
  <c r="F605" i="2"/>
  <c r="B606" i="2"/>
  <c r="C606" i="2"/>
  <c r="D606" i="2"/>
  <c r="O606" i="2" s="1"/>
  <c r="F606" i="2"/>
  <c r="B607" i="2"/>
  <c r="C607" i="2"/>
  <c r="D607" i="2"/>
  <c r="O607" i="2" s="1"/>
  <c r="F607" i="2"/>
  <c r="B608" i="2"/>
  <c r="C608" i="2"/>
  <c r="D608" i="2"/>
  <c r="O608" i="2" s="1"/>
  <c r="F608" i="2"/>
  <c r="B609" i="2"/>
  <c r="C609" i="2"/>
  <c r="D609" i="2"/>
  <c r="O609" i="2" s="1"/>
  <c r="F609" i="2"/>
  <c r="B610" i="2"/>
  <c r="C610" i="2"/>
  <c r="D610" i="2"/>
  <c r="O610" i="2" s="1"/>
  <c r="F610" i="2"/>
  <c r="B611" i="2"/>
  <c r="C611" i="2"/>
  <c r="D611" i="2"/>
  <c r="O611" i="2" s="1"/>
  <c r="F611" i="2"/>
  <c r="B612" i="2"/>
  <c r="C612" i="2"/>
  <c r="D612" i="2"/>
  <c r="O612" i="2" s="1"/>
  <c r="F612" i="2"/>
  <c r="B613" i="2"/>
  <c r="C613" i="2"/>
  <c r="D613" i="2"/>
  <c r="O613" i="2" s="1"/>
  <c r="F613" i="2"/>
  <c r="B614" i="2"/>
  <c r="C614" i="2"/>
  <c r="D614" i="2"/>
  <c r="O614" i="2" s="1"/>
  <c r="F614" i="2"/>
  <c r="B615" i="2"/>
  <c r="C615" i="2"/>
  <c r="D615" i="2"/>
  <c r="O615" i="2" s="1"/>
  <c r="F615" i="2"/>
  <c r="B616" i="2"/>
  <c r="C616" i="2"/>
  <c r="D616" i="2"/>
  <c r="O616" i="2" s="1"/>
  <c r="F616" i="2"/>
  <c r="B617" i="2"/>
  <c r="C617" i="2"/>
  <c r="D617" i="2"/>
  <c r="O617" i="2" s="1"/>
  <c r="F617" i="2"/>
  <c r="B618" i="2"/>
  <c r="C618" i="2"/>
  <c r="D618" i="2"/>
  <c r="O618" i="2" s="1"/>
  <c r="F618" i="2"/>
  <c r="B619" i="2"/>
  <c r="C619" i="2"/>
  <c r="D619" i="2"/>
  <c r="O619" i="2" s="1"/>
  <c r="F619" i="2"/>
  <c r="B620" i="2"/>
  <c r="C620" i="2"/>
  <c r="D620" i="2"/>
  <c r="O620" i="2" s="1"/>
  <c r="F620" i="2"/>
  <c r="B621" i="2"/>
  <c r="C621" i="2"/>
  <c r="D621" i="2"/>
  <c r="O621" i="2" s="1"/>
  <c r="F621" i="2"/>
  <c r="B622" i="2"/>
  <c r="C622" i="2"/>
  <c r="D622" i="2"/>
  <c r="O622" i="2" s="1"/>
  <c r="F622" i="2"/>
  <c r="B623" i="2"/>
  <c r="C623" i="2"/>
  <c r="D623" i="2"/>
  <c r="O623" i="2" s="1"/>
  <c r="F623" i="2"/>
  <c r="B624" i="2"/>
  <c r="C624" i="2"/>
  <c r="D624" i="2"/>
  <c r="O624" i="2" s="1"/>
  <c r="F624" i="2"/>
  <c r="B625" i="2"/>
  <c r="C625" i="2"/>
  <c r="D625" i="2"/>
  <c r="O625" i="2" s="1"/>
  <c r="F625" i="2"/>
  <c r="B626" i="2"/>
  <c r="C626" i="2"/>
  <c r="D626" i="2"/>
  <c r="O626" i="2" s="1"/>
  <c r="F626" i="2"/>
  <c r="B627" i="2"/>
  <c r="C627" i="2"/>
  <c r="D627" i="2"/>
  <c r="O627" i="2" s="1"/>
  <c r="F627" i="2"/>
  <c r="B628" i="2"/>
  <c r="C628" i="2"/>
  <c r="D628" i="2"/>
  <c r="O628" i="2" s="1"/>
  <c r="F628" i="2"/>
  <c r="B629" i="2"/>
  <c r="C629" i="2"/>
  <c r="D629" i="2"/>
  <c r="O629" i="2" s="1"/>
  <c r="F629" i="2"/>
  <c r="B630" i="2"/>
  <c r="C630" i="2"/>
  <c r="D630" i="2"/>
  <c r="O630" i="2" s="1"/>
  <c r="F630" i="2"/>
  <c r="B631" i="2"/>
  <c r="C631" i="2"/>
  <c r="D631" i="2"/>
  <c r="O631" i="2" s="1"/>
  <c r="F631" i="2"/>
  <c r="B632" i="2"/>
  <c r="C632" i="2"/>
  <c r="D632" i="2"/>
  <c r="O632" i="2" s="1"/>
  <c r="F632" i="2"/>
  <c r="B633" i="2"/>
  <c r="C633" i="2"/>
  <c r="D633" i="2"/>
  <c r="O633" i="2" s="1"/>
  <c r="F633" i="2"/>
  <c r="B634" i="2"/>
  <c r="C634" i="2"/>
  <c r="D634" i="2"/>
  <c r="O634" i="2" s="1"/>
  <c r="F634" i="2"/>
  <c r="B635" i="2"/>
  <c r="C635" i="2"/>
  <c r="D635" i="2"/>
  <c r="O635" i="2" s="1"/>
  <c r="F635" i="2"/>
  <c r="B636" i="2"/>
  <c r="C636" i="2"/>
  <c r="D636" i="2"/>
  <c r="O636" i="2" s="1"/>
  <c r="F636" i="2"/>
  <c r="B637" i="2"/>
  <c r="C637" i="2"/>
  <c r="D637" i="2"/>
  <c r="O637" i="2" s="1"/>
  <c r="F637" i="2"/>
  <c r="B638" i="2"/>
  <c r="C638" i="2"/>
  <c r="D638" i="2"/>
  <c r="O638" i="2" s="1"/>
  <c r="F638" i="2"/>
  <c r="B639" i="2"/>
  <c r="C639" i="2"/>
  <c r="D639" i="2"/>
  <c r="O639" i="2" s="1"/>
  <c r="F639" i="2"/>
  <c r="B640" i="2"/>
  <c r="C640" i="2"/>
  <c r="D640" i="2"/>
  <c r="O640" i="2" s="1"/>
  <c r="F640" i="2"/>
  <c r="B641" i="2"/>
  <c r="C641" i="2"/>
  <c r="D641" i="2"/>
  <c r="O641" i="2" s="1"/>
  <c r="F641" i="2"/>
  <c r="B642" i="2"/>
  <c r="C642" i="2"/>
  <c r="D642" i="2"/>
  <c r="O642" i="2" s="1"/>
  <c r="F642" i="2"/>
  <c r="B643" i="2"/>
  <c r="C643" i="2"/>
  <c r="D643" i="2"/>
  <c r="O643" i="2" s="1"/>
  <c r="F643" i="2"/>
  <c r="B644" i="2"/>
  <c r="C644" i="2"/>
  <c r="D644" i="2"/>
  <c r="O644" i="2" s="1"/>
  <c r="F644" i="2"/>
  <c r="B645" i="2"/>
  <c r="C645" i="2"/>
  <c r="D645" i="2"/>
  <c r="F645" i="2"/>
  <c r="O645" i="2"/>
  <c r="B646" i="2"/>
  <c r="C646" i="2"/>
  <c r="D646" i="2"/>
  <c r="F646" i="2"/>
  <c r="O646" i="2"/>
  <c r="B647" i="2"/>
  <c r="C647" i="2"/>
  <c r="D647" i="2"/>
  <c r="F647" i="2"/>
  <c r="O647" i="2"/>
  <c r="B648" i="2"/>
  <c r="C648" i="2"/>
  <c r="D648" i="2"/>
  <c r="F648" i="2"/>
  <c r="O648" i="2"/>
  <c r="B649" i="2"/>
  <c r="C649" i="2"/>
  <c r="D649" i="2"/>
  <c r="F649" i="2"/>
  <c r="O649" i="2"/>
  <c r="B650" i="2"/>
  <c r="C650" i="2"/>
  <c r="D650" i="2"/>
  <c r="F650" i="2"/>
  <c r="O650" i="2"/>
  <c r="B651" i="2"/>
  <c r="C651" i="2"/>
  <c r="D651" i="2"/>
  <c r="F651" i="2"/>
  <c r="O651" i="2"/>
  <c r="B652" i="2"/>
  <c r="C652" i="2"/>
  <c r="D652" i="2"/>
  <c r="F652" i="2"/>
  <c r="O652" i="2"/>
  <c r="B653" i="2"/>
  <c r="C653" i="2"/>
  <c r="D653" i="2"/>
  <c r="F653" i="2"/>
  <c r="O653" i="2"/>
  <c r="B654" i="2"/>
  <c r="C654" i="2"/>
  <c r="D654" i="2"/>
  <c r="F654" i="2"/>
  <c r="O654" i="2"/>
  <c r="B655" i="2"/>
  <c r="C655" i="2"/>
  <c r="D655" i="2"/>
  <c r="F655" i="2"/>
  <c r="O655" i="2"/>
  <c r="B656" i="2"/>
  <c r="C656" i="2"/>
  <c r="D656" i="2"/>
  <c r="F656" i="2"/>
  <c r="O656" i="2"/>
  <c r="B657" i="2"/>
  <c r="C657" i="2"/>
  <c r="D657" i="2"/>
  <c r="F657" i="2"/>
  <c r="O657" i="2"/>
  <c r="B658" i="2"/>
  <c r="C658" i="2"/>
  <c r="D658" i="2"/>
  <c r="O658" i="2" s="1"/>
  <c r="F658" i="2"/>
  <c r="B659" i="2"/>
  <c r="C659" i="2"/>
  <c r="D659" i="2"/>
  <c r="F659" i="2"/>
  <c r="O659" i="2"/>
  <c r="B660" i="2"/>
  <c r="C660" i="2"/>
  <c r="D660" i="2"/>
  <c r="O660" i="2" s="1"/>
  <c r="F660" i="2"/>
  <c r="B661" i="2"/>
  <c r="C661" i="2"/>
  <c r="D661" i="2"/>
  <c r="F661" i="2"/>
  <c r="O661" i="2"/>
  <c r="B662" i="2"/>
  <c r="C662" i="2"/>
  <c r="D662" i="2"/>
  <c r="O662" i="2" s="1"/>
  <c r="F662" i="2"/>
  <c r="B663" i="2"/>
  <c r="C663" i="2"/>
  <c r="D663" i="2"/>
  <c r="F663" i="2"/>
  <c r="O663" i="2"/>
  <c r="B664" i="2"/>
  <c r="C664" i="2"/>
  <c r="D664" i="2"/>
  <c r="O664" i="2" s="1"/>
  <c r="F664" i="2"/>
  <c r="B665" i="2"/>
  <c r="C665" i="2"/>
  <c r="D665" i="2"/>
  <c r="F665" i="2"/>
  <c r="O665" i="2"/>
  <c r="B666" i="2"/>
  <c r="C666" i="2"/>
  <c r="D666" i="2"/>
  <c r="O666" i="2" s="1"/>
  <c r="F666" i="2"/>
  <c r="B667" i="2"/>
  <c r="C667" i="2"/>
  <c r="D667" i="2"/>
  <c r="O667" i="2" s="1"/>
  <c r="F667" i="2"/>
  <c r="B668" i="2"/>
  <c r="C668" i="2"/>
  <c r="D668" i="2"/>
  <c r="O668" i="2" s="1"/>
  <c r="F668" i="2"/>
  <c r="B669" i="2"/>
  <c r="C669" i="2"/>
  <c r="D669" i="2"/>
  <c r="O669" i="2" s="1"/>
  <c r="F669" i="2"/>
  <c r="B670" i="2"/>
  <c r="C670" i="2"/>
  <c r="D670" i="2"/>
  <c r="O670" i="2" s="1"/>
  <c r="F670" i="2"/>
  <c r="B671" i="2"/>
  <c r="C671" i="2"/>
  <c r="D671" i="2"/>
  <c r="O671" i="2" s="1"/>
  <c r="F671" i="2"/>
  <c r="B672" i="2"/>
  <c r="C672" i="2"/>
  <c r="D672" i="2"/>
  <c r="O672" i="2" s="1"/>
  <c r="F672" i="2"/>
  <c r="B673" i="2"/>
  <c r="C673" i="2"/>
  <c r="D673" i="2"/>
  <c r="O673" i="2" s="1"/>
  <c r="F673" i="2"/>
  <c r="B674" i="2"/>
  <c r="C674" i="2"/>
  <c r="D674" i="2"/>
  <c r="O674" i="2" s="1"/>
  <c r="F674" i="2"/>
  <c r="B675" i="2"/>
  <c r="C675" i="2"/>
  <c r="D675" i="2"/>
  <c r="O675" i="2" s="1"/>
  <c r="F675" i="2"/>
  <c r="B676" i="2"/>
  <c r="C676" i="2"/>
  <c r="D676" i="2"/>
  <c r="O676" i="2" s="1"/>
  <c r="F676" i="2"/>
  <c r="B677" i="2"/>
  <c r="C677" i="2"/>
  <c r="D677" i="2"/>
  <c r="O677" i="2" s="1"/>
  <c r="F677" i="2"/>
  <c r="B678" i="2"/>
  <c r="C678" i="2"/>
  <c r="D678" i="2"/>
  <c r="O678" i="2" s="1"/>
  <c r="F678" i="2"/>
  <c r="B679" i="2"/>
  <c r="C679" i="2"/>
  <c r="D679" i="2"/>
  <c r="O679" i="2" s="1"/>
  <c r="F679" i="2"/>
  <c r="B680" i="2"/>
  <c r="C680" i="2"/>
  <c r="D680" i="2"/>
  <c r="O680" i="2" s="1"/>
  <c r="F680" i="2"/>
  <c r="B681" i="2"/>
  <c r="C681" i="2"/>
  <c r="D681" i="2"/>
  <c r="O681" i="2" s="1"/>
  <c r="F681" i="2"/>
  <c r="B682" i="2"/>
  <c r="C682" i="2"/>
  <c r="D682" i="2"/>
  <c r="O682" i="2" s="1"/>
  <c r="F682" i="2"/>
  <c r="B683" i="2"/>
  <c r="C683" i="2"/>
  <c r="D683" i="2"/>
  <c r="O683" i="2" s="1"/>
  <c r="F683" i="2"/>
  <c r="B684" i="2"/>
  <c r="C684" i="2"/>
  <c r="D684" i="2"/>
  <c r="O684" i="2" s="1"/>
  <c r="F684" i="2"/>
  <c r="B685" i="2"/>
  <c r="C685" i="2"/>
  <c r="D685" i="2"/>
  <c r="O685" i="2" s="1"/>
  <c r="F685" i="2"/>
  <c r="B686" i="2"/>
  <c r="C686" i="2"/>
  <c r="D686" i="2"/>
  <c r="O686" i="2" s="1"/>
  <c r="F686" i="2"/>
  <c r="B687" i="2"/>
  <c r="C687" i="2"/>
  <c r="D687" i="2"/>
  <c r="O687" i="2" s="1"/>
  <c r="F687" i="2"/>
  <c r="B688" i="2"/>
  <c r="C688" i="2"/>
  <c r="D688" i="2"/>
  <c r="O688" i="2" s="1"/>
  <c r="F688" i="2"/>
  <c r="B689" i="2"/>
  <c r="C689" i="2"/>
  <c r="D689" i="2"/>
  <c r="O689" i="2" s="1"/>
  <c r="F689" i="2"/>
  <c r="B690" i="2"/>
  <c r="C690" i="2"/>
  <c r="D690" i="2"/>
  <c r="O690" i="2" s="1"/>
  <c r="F690" i="2"/>
  <c r="B691" i="2"/>
  <c r="C691" i="2"/>
  <c r="D691" i="2"/>
  <c r="O691" i="2" s="1"/>
  <c r="F691" i="2"/>
  <c r="B692" i="2"/>
  <c r="C692" i="2"/>
  <c r="D692" i="2"/>
  <c r="O692" i="2" s="1"/>
  <c r="F692" i="2"/>
  <c r="B693" i="2"/>
  <c r="C693" i="2"/>
  <c r="D693" i="2"/>
  <c r="O693" i="2" s="1"/>
  <c r="F693" i="2"/>
  <c r="B694" i="2"/>
  <c r="C694" i="2"/>
  <c r="D694" i="2"/>
  <c r="O694" i="2" s="1"/>
  <c r="F694" i="2"/>
  <c r="B695" i="2"/>
  <c r="C695" i="2"/>
  <c r="D695" i="2"/>
  <c r="O695" i="2" s="1"/>
  <c r="F695" i="2"/>
  <c r="B696" i="2"/>
  <c r="C696" i="2"/>
  <c r="D696" i="2"/>
  <c r="O696" i="2" s="1"/>
  <c r="F696" i="2"/>
  <c r="B697" i="2"/>
  <c r="C697" i="2"/>
  <c r="D697" i="2"/>
  <c r="O697" i="2" s="1"/>
  <c r="F697" i="2"/>
  <c r="B698" i="2"/>
  <c r="C698" i="2"/>
  <c r="D698" i="2"/>
  <c r="O698" i="2" s="1"/>
  <c r="F698" i="2"/>
  <c r="B699" i="2"/>
  <c r="C699" i="2"/>
  <c r="D699" i="2"/>
  <c r="O699" i="2" s="1"/>
  <c r="F699" i="2"/>
  <c r="B700" i="2"/>
  <c r="C700" i="2"/>
  <c r="D700" i="2"/>
  <c r="O700" i="2" s="1"/>
  <c r="F700" i="2"/>
  <c r="B701" i="2"/>
  <c r="C701" i="2"/>
  <c r="D701" i="2"/>
  <c r="O701" i="2" s="1"/>
  <c r="F701" i="2"/>
  <c r="B702" i="2"/>
  <c r="C702" i="2"/>
  <c r="D702" i="2"/>
  <c r="O702" i="2" s="1"/>
  <c r="F702" i="2"/>
  <c r="B703" i="2"/>
  <c r="C703" i="2"/>
  <c r="D703" i="2"/>
  <c r="O703" i="2" s="1"/>
  <c r="F703" i="2"/>
  <c r="B704" i="2"/>
  <c r="C704" i="2"/>
  <c r="D704" i="2"/>
  <c r="O704" i="2" s="1"/>
  <c r="F704" i="2"/>
  <c r="B705" i="2"/>
  <c r="C705" i="2"/>
  <c r="D705" i="2"/>
  <c r="O705" i="2" s="1"/>
  <c r="F705" i="2"/>
  <c r="B706" i="2"/>
  <c r="C706" i="2"/>
  <c r="D706" i="2"/>
  <c r="O706" i="2" s="1"/>
  <c r="F706" i="2"/>
  <c r="B707" i="2"/>
  <c r="C707" i="2"/>
  <c r="D707" i="2"/>
  <c r="F707" i="2"/>
  <c r="O707" i="2"/>
  <c r="B708" i="2"/>
  <c r="C708" i="2"/>
  <c r="D708" i="2"/>
  <c r="O708" i="2" s="1"/>
  <c r="F708" i="2"/>
  <c r="B709" i="2"/>
  <c r="C709" i="2"/>
  <c r="D709" i="2"/>
  <c r="F709" i="2"/>
  <c r="O709" i="2"/>
  <c r="B710" i="2"/>
  <c r="C710" i="2"/>
  <c r="D710" i="2"/>
  <c r="F710" i="2"/>
  <c r="O710" i="2"/>
  <c r="B711" i="2"/>
  <c r="C711" i="2"/>
  <c r="D711" i="2"/>
  <c r="F711" i="2"/>
  <c r="O711" i="2"/>
  <c r="B712" i="2"/>
  <c r="C712" i="2"/>
  <c r="D712" i="2"/>
  <c r="F712" i="2"/>
  <c r="O712" i="2"/>
  <c r="B713" i="2"/>
  <c r="C713" i="2"/>
  <c r="D713" i="2"/>
  <c r="F713" i="2"/>
  <c r="O713" i="2"/>
  <c r="B714" i="2"/>
  <c r="C714" i="2"/>
  <c r="D714" i="2"/>
  <c r="F714" i="2"/>
  <c r="O714" i="2"/>
  <c r="B715" i="2"/>
  <c r="C715" i="2"/>
  <c r="D715" i="2"/>
  <c r="F715" i="2"/>
  <c r="O715" i="2"/>
  <c r="B716" i="2"/>
  <c r="C716" i="2"/>
  <c r="D716" i="2"/>
  <c r="F716" i="2"/>
  <c r="O716" i="2"/>
  <c r="B717" i="2"/>
  <c r="C717" i="2"/>
  <c r="D717" i="2"/>
  <c r="F717" i="2"/>
  <c r="O717" i="2"/>
  <c r="B718" i="2"/>
  <c r="C718" i="2"/>
  <c r="D718" i="2"/>
  <c r="F718" i="2"/>
  <c r="O718" i="2"/>
  <c r="B719" i="2"/>
  <c r="C719" i="2"/>
  <c r="D719" i="2"/>
  <c r="F719" i="2"/>
  <c r="O719" i="2"/>
  <c r="B720" i="2"/>
  <c r="C720" i="2"/>
  <c r="D720" i="2"/>
  <c r="F720" i="2"/>
  <c r="O720" i="2"/>
  <c r="B721" i="2"/>
  <c r="C721" i="2"/>
  <c r="D721" i="2"/>
  <c r="F721" i="2"/>
  <c r="O721" i="2"/>
  <c r="B722" i="2"/>
  <c r="C722" i="2"/>
  <c r="D722" i="2"/>
  <c r="F722" i="2"/>
  <c r="O722" i="2"/>
  <c r="B723" i="2"/>
  <c r="C723" i="2"/>
  <c r="D723" i="2"/>
  <c r="F723" i="2"/>
  <c r="O723" i="2"/>
  <c r="B724" i="2"/>
  <c r="C724" i="2"/>
  <c r="D724" i="2"/>
  <c r="F724" i="2"/>
  <c r="O724" i="2"/>
  <c r="B725" i="2"/>
  <c r="C725" i="2"/>
  <c r="D725" i="2"/>
  <c r="F725" i="2"/>
  <c r="O725" i="2"/>
  <c r="B726" i="2"/>
  <c r="C726" i="2"/>
  <c r="D726" i="2"/>
  <c r="O726" i="2" s="1"/>
  <c r="F726" i="2"/>
  <c r="B727" i="2"/>
  <c r="C727" i="2"/>
  <c r="D727" i="2"/>
  <c r="F727" i="2"/>
  <c r="O727" i="2"/>
  <c r="B728" i="2"/>
  <c r="C728" i="2"/>
  <c r="D728" i="2"/>
  <c r="O728" i="2" s="1"/>
  <c r="F728" i="2"/>
  <c r="B729" i="2"/>
  <c r="C729" i="2"/>
  <c r="D729" i="2"/>
  <c r="F729" i="2"/>
  <c r="O729" i="2"/>
  <c r="B730" i="2"/>
  <c r="C730" i="2"/>
  <c r="D730" i="2"/>
  <c r="O730" i="2" s="1"/>
  <c r="F730" i="2"/>
  <c r="B731" i="2"/>
  <c r="C731" i="2"/>
  <c r="D731" i="2"/>
  <c r="F731" i="2"/>
  <c r="O731" i="2"/>
  <c r="B732" i="2"/>
  <c r="C732" i="2"/>
  <c r="D732" i="2"/>
  <c r="O732" i="2" s="1"/>
  <c r="F732" i="2"/>
  <c r="B733" i="2"/>
  <c r="C733" i="2"/>
  <c r="D733" i="2"/>
  <c r="F733" i="2"/>
  <c r="O733" i="2"/>
  <c r="B734" i="2"/>
  <c r="C734" i="2"/>
  <c r="D734" i="2"/>
  <c r="O734" i="2" s="1"/>
  <c r="F734" i="2"/>
  <c r="B735" i="2"/>
  <c r="C735" i="2"/>
  <c r="D735" i="2"/>
  <c r="F735" i="2"/>
  <c r="O735" i="2"/>
  <c r="B736" i="2"/>
  <c r="C736" i="2"/>
  <c r="D736" i="2"/>
  <c r="O736" i="2" s="1"/>
  <c r="F736" i="2"/>
  <c r="B737" i="2"/>
  <c r="C737" i="2"/>
  <c r="D737" i="2"/>
  <c r="F737" i="2"/>
  <c r="O737" i="2"/>
  <c r="B738" i="2"/>
  <c r="C738" i="2"/>
  <c r="D738" i="2"/>
  <c r="O738" i="2" s="1"/>
  <c r="F738" i="2"/>
  <c r="B739" i="2"/>
  <c r="C739" i="2"/>
  <c r="D739" i="2"/>
  <c r="F739" i="2"/>
  <c r="O739" i="2"/>
  <c r="B740" i="2"/>
  <c r="C740" i="2"/>
  <c r="D740" i="2"/>
  <c r="O740" i="2" s="1"/>
  <c r="F740" i="2"/>
  <c r="B741" i="2"/>
  <c r="C741" i="2"/>
  <c r="D741" i="2"/>
  <c r="F741" i="2"/>
  <c r="O741" i="2"/>
  <c r="B742" i="2"/>
  <c r="C742" i="2"/>
  <c r="D742" i="2"/>
  <c r="O742" i="2" s="1"/>
  <c r="F742" i="2"/>
  <c r="B743" i="2"/>
  <c r="C743" i="2"/>
  <c r="D743" i="2"/>
  <c r="F743" i="2"/>
  <c r="O743" i="2"/>
  <c r="B744" i="2"/>
  <c r="C744" i="2"/>
  <c r="D744" i="2"/>
  <c r="O744" i="2" s="1"/>
  <c r="F744" i="2"/>
  <c r="B745" i="2"/>
  <c r="C745" i="2"/>
  <c r="D745" i="2"/>
  <c r="F745" i="2"/>
  <c r="O745" i="2"/>
  <c r="B746" i="2"/>
  <c r="C746" i="2"/>
  <c r="D746" i="2"/>
  <c r="O746" i="2" s="1"/>
  <c r="F746" i="2"/>
  <c r="B747" i="2"/>
  <c r="C747" i="2"/>
  <c r="D747" i="2"/>
  <c r="F747" i="2"/>
  <c r="O747" i="2"/>
  <c r="B748" i="2"/>
  <c r="C748" i="2"/>
  <c r="D748" i="2"/>
  <c r="O748" i="2" s="1"/>
  <c r="F748" i="2"/>
  <c r="B749" i="2"/>
  <c r="C749" i="2"/>
  <c r="D749" i="2"/>
  <c r="O749" i="2" s="1"/>
  <c r="F749" i="2"/>
  <c r="B750" i="2"/>
  <c r="C750" i="2"/>
  <c r="D750" i="2"/>
  <c r="O750" i="2" s="1"/>
  <c r="F750" i="2"/>
  <c r="B751" i="2"/>
  <c r="C751" i="2"/>
  <c r="D751" i="2"/>
  <c r="O751" i="2" s="1"/>
  <c r="F751" i="2"/>
  <c r="B752" i="2"/>
  <c r="C752" i="2"/>
  <c r="D752" i="2"/>
  <c r="O752" i="2" s="1"/>
  <c r="F752" i="2"/>
  <c r="B753" i="2"/>
  <c r="C753" i="2"/>
  <c r="D753" i="2"/>
  <c r="O753" i="2" s="1"/>
  <c r="F753" i="2"/>
  <c r="B754" i="2"/>
  <c r="C754" i="2"/>
  <c r="D754" i="2"/>
  <c r="O754" i="2" s="1"/>
  <c r="F754" i="2"/>
  <c r="B755" i="2"/>
  <c r="C755" i="2"/>
  <c r="D755" i="2"/>
  <c r="O755" i="2" s="1"/>
  <c r="F755" i="2"/>
  <c r="B756" i="2"/>
  <c r="C756" i="2"/>
  <c r="D756" i="2"/>
  <c r="O756" i="2" s="1"/>
  <c r="F756" i="2"/>
  <c r="B757" i="2"/>
  <c r="C757" i="2"/>
  <c r="D757" i="2"/>
  <c r="O757" i="2" s="1"/>
  <c r="F757" i="2"/>
  <c r="B758" i="2"/>
  <c r="C758" i="2"/>
  <c r="D758" i="2"/>
  <c r="O758" i="2" s="1"/>
  <c r="F758" i="2"/>
  <c r="B759" i="2"/>
  <c r="C759" i="2"/>
  <c r="D759" i="2"/>
  <c r="O759" i="2" s="1"/>
  <c r="F759" i="2"/>
  <c r="B760" i="2"/>
  <c r="C760" i="2"/>
  <c r="D760" i="2"/>
  <c r="O760" i="2" s="1"/>
  <c r="F760" i="2"/>
  <c r="B761" i="2"/>
  <c r="C761" i="2"/>
  <c r="D761" i="2"/>
  <c r="O761" i="2" s="1"/>
  <c r="F761" i="2"/>
  <c r="B762" i="2"/>
  <c r="C762" i="2"/>
  <c r="D762" i="2"/>
  <c r="O762" i="2" s="1"/>
  <c r="F762" i="2"/>
  <c r="B763" i="2"/>
  <c r="C763" i="2"/>
  <c r="D763" i="2"/>
  <c r="O763" i="2" s="1"/>
  <c r="F763" i="2"/>
  <c r="B764" i="2"/>
  <c r="C764" i="2"/>
  <c r="D764" i="2"/>
  <c r="O764" i="2" s="1"/>
  <c r="F764" i="2"/>
  <c r="B765" i="2"/>
  <c r="C765" i="2"/>
  <c r="D765" i="2"/>
  <c r="O765" i="2" s="1"/>
  <c r="F765" i="2"/>
  <c r="B766" i="2"/>
  <c r="C766" i="2"/>
  <c r="D766" i="2"/>
  <c r="O766" i="2" s="1"/>
  <c r="F766" i="2"/>
  <c r="B767" i="2"/>
  <c r="C767" i="2"/>
  <c r="D767" i="2"/>
  <c r="O767" i="2" s="1"/>
  <c r="F767" i="2"/>
  <c r="B768" i="2"/>
  <c r="C768" i="2"/>
  <c r="D768" i="2"/>
  <c r="O768" i="2" s="1"/>
  <c r="F768" i="2"/>
  <c r="B769" i="2"/>
  <c r="C769" i="2"/>
  <c r="D769" i="2"/>
  <c r="O769" i="2" s="1"/>
  <c r="F769" i="2"/>
  <c r="B770" i="2"/>
  <c r="C770" i="2"/>
  <c r="D770" i="2"/>
  <c r="O770" i="2" s="1"/>
  <c r="F770" i="2"/>
  <c r="B771" i="2"/>
  <c r="C771" i="2"/>
  <c r="D771" i="2"/>
  <c r="O771" i="2" s="1"/>
  <c r="F771" i="2"/>
  <c r="B772" i="2"/>
  <c r="C772" i="2"/>
  <c r="D772" i="2"/>
  <c r="O772" i="2" s="1"/>
  <c r="F772" i="2"/>
  <c r="B773" i="2"/>
  <c r="C773" i="2"/>
  <c r="D773" i="2"/>
  <c r="O773" i="2" s="1"/>
  <c r="F773" i="2"/>
  <c r="B774" i="2"/>
  <c r="C774" i="2"/>
  <c r="D774" i="2"/>
  <c r="O774" i="2" s="1"/>
  <c r="F774" i="2"/>
  <c r="B775" i="2"/>
  <c r="C775" i="2"/>
  <c r="D775" i="2"/>
  <c r="O775" i="2" s="1"/>
  <c r="F775" i="2"/>
  <c r="B776" i="2"/>
  <c r="C776" i="2"/>
  <c r="D776" i="2"/>
  <c r="O776" i="2" s="1"/>
  <c r="F776" i="2"/>
  <c r="B777" i="2"/>
  <c r="C777" i="2"/>
  <c r="D777" i="2"/>
  <c r="F777" i="2"/>
  <c r="O777" i="2"/>
  <c r="B778" i="2"/>
  <c r="C778" i="2"/>
  <c r="D778" i="2"/>
  <c r="O778" i="2" s="1"/>
  <c r="F778" i="2"/>
  <c r="B779" i="2"/>
  <c r="C779" i="2"/>
  <c r="D779" i="2"/>
  <c r="F779" i="2"/>
  <c r="O779" i="2"/>
  <c r="B780" i="2"/>
  <c r="C780" i="2"/>
  <c r="D780" i="2"/>
  <c r="O780" i="2" s="1"/>
  <c r="F780" i="2"/>
  <c r="B781" i="2"/>
  <c r="C781" i="2"/>
  <c r="D781" i="2"/>
  <c r="F781" i="2"/>
  <c r="O781" i="2"/>
  <c r="B782" i="2"/>
  <c r="C782" i="2"/>
  <c r="D782" i="2"/>
  <c r="O782" i="2" s="1"/>
  <c r="F782" i="2"/>
  <c r="B783" i="2"/>
  <c r="C783" i="2"/>
  <c r="D783" i="2"/>
  <c r="F783" i="2"/>
  <c r="O783" i="2"/>
  <c r="B784" i="2"/>
  <c r="C784" i="2"/>
  <c r="D784" i="2"/>
  <c r="O784" i="2" s="1"/>
  <c r="F784" i="2"/>
  <c r="B785" i="2"/>
  <c r="C785" i="2"/>
  <c r="D785" i="2"/>
  <c r="F785" i="2"/>
  <c r="O785" i="2"/>
  <c r="B786" i="2"/>
  <c r="C786" i="2"/>
  <c r="D786" i="2"/>
  <c r="O786" i="2" s="1"/>
  <c r="F786" i="2"/>
  <c r="B787" i="2"/>
  <c r="C787" i="2"/>
  <c r="D787" i="2"/>
  <c r="F787" i="2"/>
  <c r="O787" i="2"/>
  <c r="B788" i="2"/>
  <c r="C788" i="2"/>
  <c r="D788" i="2"/>
  <c r="O788" i="2" s="1"/>
  <c r="F788" i="2"/>
  <c r="B789" i="2"/>
  <c r="C789" i="2"/>
  <c r="D789" i="2"/>
  <c r="F789" i="2"/>
  <c r="O789" i="2"/>
  <c r="B790" i="2"/>
  <c r="C790" i="2"/>
  <c r="D790" i="2"/>
  <c r="O790" i="2" s="1"/>
  <c r="F790" i="2"/>
  <c r="B791" i="2"/>
  <c r="C791" i="2"/>
  <c r="D791" i="2"/>
  <c r="F791" i="2"/>
  <c r="O791" i="2"/>
  <c r="B792" i="2"/>
  <c r="C792" i="2"/>
  <c r="D792" i="2"/>
  <c r="O792" i="2" s="1"/>
  <c r="F792" i="2"/>
  <c r="B793" i="2"/>
  <c r="C793" i="2"/>
  <c r="D793" i="2"/>
  <c r="F793" i="2"/>
  <c r="O793" i="2"/>
  <c r="B794" i="2"/>
  <c r="C794" i="2"/>
  <c r="D794" i="2"/>
  <c r="O794" i="2" s="1"/>
  <c r="F794" i="2"/>
  <c r="B795" i="2"/>
  <c r="C795" i="2"/>
  <c r="D795" i="2"/>
  <c r="F795" i="2"/>
  <c r="O795" i="2"/>
  <c r="B796" i="2"/>
  <c r="C796" i="2"/>
  <c r="D796" i="2"/>
  <c r="O796" i="2" s="1"/>
  <c r="F796" i="2"/>
  <c r="B797" i="2"/>
  <c r="C797" i="2"/>
  <c r="D797" i="2"/>
  <c r="F797" i="2"/>
  <c r="O797" i="2"/>
  <c r="B798" i="2"/>
  <c r="C798" i="2"/>
  <c r="D798" i="2"/>
  <c r="O798" i="2" s="1"/>
  <c r="F798" i="2"/>
  <c r="B799" i="2"/>
  <c r="C799" i="2"/>
  <c r="D799" i="2"/>
  <c r="F799" i="2"/>
  <c r="O799" i="2"/>
  <c r="B800" i="2"/>
  <c r="C800" i="2"/>
  <c r="D800" i="2"/>
  <c r="O800" i="2" s="1"/>
  <c r="F800" i="2"/>
  <c r="B801" i="2"/>
  <c r="C801" i="2"/>
  <c r="D801" i="2"/>
  <c r="F801" i="2"/>
  <c r="O801" i="2"/>
  <c r="B802" i="2"/>
  <c r="C802" i="2"/>
  <c r="D802" i="2"/>
  <c r="O802" i="2" s="1"/>
  <c r="F802" i="2"/>
  <c r="B803" i="2"/>
  <c r="C803" i="2"/>
  <c r="D803" i="2"/>
  <c r="F803" i="2"/>
  <c r="O803" i="2"/>
  <c r="B804" i="2"/>
  <c r="C804" i="2"/>
  <c r="D804" i="2"/>
  <c r="O804" i="2" s="1"/>
  <c r="F804" i="2"/>
  <c r="B805" i="2"/>
  <c r="C805" i="2"/>
  <c r="D805" i="2"/>
  <c r="F805" i="2"/>
  <c r="O805" i="2"/>
  <c r="B806" i="2"/>
  <c r="C806" i="2"/>
  <c r="D806" i="2"/>
  <c r="O806" i="2" s="1"/>
  <c r="F806" i="2"/>
  <c r="B807" i="2"/>
  <c r="C807" i="2"/>
  <c r="D807" i="2"/>
  <c r="F807" i="2"/>
  <c r="O807" i="2"/>
  <c r="B808" i="2"/>
  <c r="C808" i="2"/>
  <c r="D808" i="2"/>
  <c r="O808" i="2" s="1"/>
  <c r="F808" i="2"/>
  <c r="B809" i="2"/>
  <c r="C809" i="2"/>
  <c r="D809" i="2"/>
  <c r="F809" i="2"/>
  <c r="O809" i="2"/>
  <c r="B810" i="2"/>
  <c r="C810" i="2"/>
  <c r="D810" i="2"/>
  <c r="O810" i="2" s="1"/>
  <c r="F810" i="2"/>
  <c r="B811" i="2"/>
  <c r="C811" i="2"/>
  <c r="D811" i="2"/>
  <c r="F811" i="2"/>
  <c r="O811" i="2"/>
  <c r="B812" i="2"/>
  <c r="C812" i="2"/>
  <c r="D812" i="2"/>
  <c r="O812" i="2" s="1"/>
  <c r="F812" i="2"/>
  <c r="B813" i="2"/>
  <c r="C813" i="2"/>
  <c r="D813" i="2"/>
  <c r="F813" i="2"/>
  <c r="O813" i="2"/>
  <c r="B814" i="2"/>
  <c r="C814" i="2"/>
  <c r="D814" i="2"/>
  <c r="O814" i="2" s="1"/>
  <c r="F814" i="2"/>
  <c r="B815" i="2"/>
  <c r="C815" i="2"/>
  <c r="D815" i="2"/>
  <c r="F815" i="2"/>
  <c r="O815" i="2"/>
  <c r="B816" i="2"/>
  <c r="C816" i="2"/>
  <c r="D816" i="2"/>
  <c r="O816" i="2" s="1"/>
  <c r="F816" i="2"/>
  <c r="B817" i="2"/>
  <c r="C817" i="2"/>
  <c r="D817" i="2"/>
  <c r="F817" i="2"/>
  <c r="O817" i="2"/>
  <c r="B818" i="2"/>
  <c r="C818" i="2"/>
  <c r="D818" i="2"/>
  <c r="O818" i="2" s="1"/>
  <c r="F818" i="2"/>
  <c r="B819" i="2"/>
  <c r="C819" i="2"/>
  <c r="D819" i="2"/>
  <c r="F819" i="2"/>
  <c r="O819" i="2"/>
  <c r="B820" i="2"/>
  <c r="C820" i="2"/>
  <c r="D820" i="2"/>
  <c r="O820" i="2" s="1"/>
  <c r="F820" i="2"/>
  <c r="B821" i="2"/>
  <c r="C821" i="2"/>
  <c r="D821" i="2"/>
  <c r="F821" i="2"/>
  <c r="O821" i="2"/>
  <c r="B822" i="2"/>
  <c r="C822" i="2"/>
  <c r="D822" i="2"/>
  <c r="O822" i="2" s="1"/>
  <c r="F822" i="2"/>
  <c r="B823" i="2"/>
  <c r="C823" i="2"/>
  <c r="D823" i="2"/>
  <c r="F823" i="2"/>
  <c r="O823" i="2"/>
  <c r="B824" i="2"/>
  <c r="C824" i="2"/>
  <c r="D824" i="2"/>
  <c r="O824" i="2" s="1"/>
  <c r="F824" i="2"/>
  <c r="B825" i="2"/>
  <c r="C825" i="2"/>
  <c r="D825" i="2"/>
  <c r="F825" i="2"/>
  <c r="O825" i="2"/>
  <c r="B826" i="2"/>
  <c r="C826" i="2"/>
  <c r="D826" i="2"/>
  <c r="O826" i="2" s="1"/>
  <c r="F826" i="2"/>
  <c r="B827" i="2"/>
  <c r="C827" i="2"/>
  <c r="D827" i="2"/>
  <c r="F827" i="2"/>
  <c r="O827" i="2"/>
  <c r="B828" i="2"/>
  <c r="C828" i="2"/>
  <c r="D828" i="2"/>
  <c r="O828" i="2" s="1"/>
  <c r="F828" i="2"/>
  <c r="B829" i="2"/>
  <c r="C829" i="2"/>
  <c r="D829" i="2"/>
  <c r="F829" i="2"/>
  <c r="O829" i="2"/>
  <c r="B830" i="2"/>
  <c r="C830" i="2"/>
  <c r="D830" i="2"/>
  <c r="O830" i="2" s="1"/>
  <c r="F830" i="2"/>
  <c r="B831" i="2"/>
  <c r="C831" i="2"/>
  <c r="D831" i="2"/>
  <c r="F831" i="2"/>
  <c r="O831" i="2"/>
  <c r="B832" i="2"/>
  <c r="C832" i="2"/>
  <c r="D832" i="2"/>
  <c r="O832" i="2" s="1"/>
  <c r="F832" i="2"/>
  <c r="B833" i="2"/>
  <c r="C833" i="2"/>
  <c r="D833" i="2"/>
  <c r="F833" i="2"/>
  <c r="O833" i="2"/>
  <c r="B834" i="2"/>
  <c r="C834" i="2"/>
  <c r="D834" i="2"/>
  <c r="O834" i="2" s="1"/>
  <c r="F834" i="2"/>
  <c r="B835" i="2"/>
  <c r="C835" i="2"/>
  <c r="D835" i="2"/>
  <c r="F835" i="2"/>
  <c r="O835" i="2"/>
  <c r="B836" i="2"/>
  <c r="C836" i="2"/>
  <c r="D836" i="2"/>
  <c r="O836" i="2" s="1"/>
  <c r="F836" i="2"/>
  <c r="B837" i="2"/>
  <c r="C837" i="2"/>
  <c r="D837" i="2"/>
  <c r="F837" i="2"/>
  <c r="O837" i="2"/>
  <c r="B838" i="2"/>
  <c r="C838" i="2"/>
  <c r="D838" i="2"/>
  <c r="O838" i="2" s="1"/>
  <c r="F838" i="2"/>
  <c r="B839" i="2"/>
  <c r="C839" i="2"/>
  <c r="D839" i="2"/>
  <c r="F839" i="2"/>
  <c r="O839" i="2"/>
  <c r="B840" i="2"/>
  <c r="C840" i="2"/>
  <c r="D840" i="2"/>
  <c r="O840" i="2" s="1"/>
  <c r="F840" i="2"/>
  <c r="B841" i="2"/>
  <c r="C841" i="2"/>
  <c r="D841" i="2"/>
  <c r="F841" i="2"/>
  <c r="O841" i="2"/>
  <c r="B842" i="2"/>
  <c r="C842" i="2"/>
  <c r="D842" i="2"/>
  <c r="O842" i="2" s="1"/>
  <c r="F842" i="2"/>
  <c r="B843" i="2"/>
  <c r="C843" i="2"/>
  <c r="D843" i="2"/>
  <c r="F843" i="2"/>
  <c r="O843" i="2"/>
  <c r="B844" i="2"/>
  <c r="C844" i="2"/>
  <c r="D844" i="2"/>
  <c r="F844" i="2"/>
  <c r="O844" i="2"/>
  <c r="B845" i="2"/>
  <c r="C845" i="2"/>
  <c r="D845" i="2"/>
  <c r="O845" i="2" s="1"/>
  <c r="F845" i="2"/>
  <c r="B846" i="2"/>
  <c r="C846" i="2"/>
  <c r="D846" i="2"/>
  <c r="F846" i="2"/>
  <c r="O846" i="2"/>
  <c r="B847" i="2"/>
  <c r="C847" i="2"/>
  <c r="D847" i="2"/>
  <c r="O847" i="2" s="1"/>
  <c r="F847" i="2"/>
  <c r="B848" i="2"/>
  <c r="C848" i="2"/>
  <c r="D848" i="2"/>
  <c r="F848" i="2"/>
  <c r="O848" i="2"/>
  <c r="B849" i="2"/>
  <c r="C849" i="2"/>
  <c r="D849" i="2"/>
  <c r="O849" i="2" s="1"/>
  <c r="F849" i="2"/>
  <c r="B850" i="2"/>
  <c r="C850" i="2"/>
  <c r="D850" i="2"/>
  <c r="F850" i="2"/>
  <c r="O850" i="2"/>
  <c r="B851" i="2"/>
  <c r="C851" i="2"/>
  <c r="D851" i="2"/>
  <c r="O851" i="2" s="1"/>
  <c r="F851" i="2"/>
  <c r="B852" i="2"/>
  <c r="C852" i="2"/>
  <c r="D852" i="2"/>
  <c r="F852" i="2"/>
  <c r="O852" i="2"/>
  <c r="B853" i="2"/>
  <c r="C853" i="2"/>
  <c r="D853" i="2"/>
  <c r="O853" i="2" s="1"/>
  <c r="F853" i="2"/>
  <c r="B854" i="2"/>
  <c r="C854" i="2"/>
  <c r="D854" i="2"/>
  <c r="F854" i="2"/>
  <c r="O854" i="2"/>
  <c r="B855" i="2"/>
  <c r="C855" i="2"/>
  <c r="D855" i="2"/>
  <c r="O855" i="2" s="1"/>
  <c r="F855" i="2"/>
  <c r="B856" i="2"/>
  <c r="C856" i="2"/>
  <c r="D856" i="2"/>
  <c r="F856" i="2"/>
  <c r="O856" i="2"/>
  <c r="B857" i="2"/>
  <c r="C857" i="2"/>
  <c r="D857" i="2"/>
  <c r="O857" i="2" s="1"/>
  <c r="F857" i="2"/>
  <c r="B858" i="2"/>
  <c r="C858" i="2"/>
  <c r="D858" i="2"/>
  <c r="F858" i="2"/>
  <c r="O858" i="2"/>
  <c r="B859" i="2"/>
  <c r="C859" i="2"/>
  <c r="D859" i="2"/>
  <c r="O859" i="2" s="1"/>
  <c r="F859" i="2"/>
  <c r="B860" i="2"/>
  <c r="C860" i="2"/>
  <c r="D860" i="2"/>
  <c r="F860" i="2"/>
  <c r="O860" i="2"/>
  <c r="B861" i="2"/>
  <c r="C861" i="2"/>
  <c r="D861" i="2"/>
  <c r="O861" i="2" s="1"/>
  <c r="F861" i="2"/>
  <c r="B862" i="2"/>
  <c r="C862" i="2"/>
  <c r="D862" i="2"/>
  <c r="F862" i="2"/>
  <c r="O862" i="2"/>
  <c r="B863" i="2"/>
  <c r="C863" i="2"/>
  <c r="D863" i="2"/>
  <c r="O863" i="2" s="1"/>
  <c r="F863" i="2"/>
  <c r="B864" i="2"/>
  <c r="C864" i="2"/>
  <c r="D864" i="2"/>
  <c r="F864" i="2"/>
  <c r="O864" i="2"/>
  <c r="B865" i="2"/>
  <c r="C865" i="2"/>
  <c r="D865" i="2"/>
  <c r="O865" i="2" s="1"/>
  <c r="F865" i="2"/>
  <c r="B866" i="2"/>
  <c r="C866" i="2"/>
  <c r="D866" i="2"/>
  <c r="F866" i="2"/>
  <c r="O866" i="2"/>
  <c r="B867" i="2"/>
  <c r="C867" i="2"/>
  <c r="D867" i="2"/>
  <c r="O867" i="2" s="1"/>
  <c r="F867" i="2"/>
  <c r="B868" i="2"/>
  <c r="C868" i="2"/>
  <c r="D868" i="2"/>
  <c r="O868" i="2" s="1"/>
  <c r="F868" i="2"/>
  <c r="B869" i="2"/>
  <c r="C869" i="2"/>
  <c r="D869" i="2"/>
  <c r="O869" i="2" s="1"/>
  <c r="F869" i="2"/>
  <c r="B870" i="2"/>
  <c r="C870" i="2"/>
  <c r="D870" i="2"/>
  <c r="O870" i="2" s="1"/>
  <c r="F870" i="2"/>
  <c r="B871" i="2"/>
  <c r="C871" i="2"/>
  <c r="D871" i="2"/>
  <c r="O871" i="2" s="1"/>
  <c r="F871" i="2"/>
  <c r="B872" i="2"/>
  <c r="C872" i="2"/>
  <c r="D872" i="2"/>
  <c r="O872" i="2" s="1"/>
  <c r="F872" i="2"/>
  <c r="B873" i="2"/>
  <c r="C873" i="2"/>
  <c r="D873" i="2"/>
  <c r="O873" i="2" s="1"/>
  <c r="F873" i="2"/>
  <c r="B874" i="2"/>
  <c r="C874" i="2"/>
  <c r="D874" i="2"/>
  <c r="O874" i="2" s="1"/>
  <c r="F874" i="2"/>
  <c r="B875" i="2"/>
  <c r="C875" i="2"/>
  <c r="D875" i="2"/>
  <c r="O875" i="2" s="1"/>
  <c r="F875" i="2"/>
  <c r="B876" i="2"/>
  <c r="C876" i="2"/>
  <c r="D876" i="2"/>
  <c r="O876" i="2" s="1"/>
  <c r="F876" i="2"/>
  <c r="B877" i="2"/>
  <c r="C877" i="2"/>
  <c r="D877" i="2"/>
  <c r="O877" i="2" s="1"/>
  <c r="F877" i="2"/>
  <c r="B878" i="2"/>
  <c r="C878" i="2"/>
  <c r="D878" i="2"/>
  <c r="O878" i="2" s="1"/>
  <c r="F878" i="2"/>
  <c r="B879" i="2"/>
  <c r="C879" i="2"/>
  <c r="D879" i="2"/>
  <c r="O879" i="2" s="1"/>
  <c r="F879" i="2"/>
  <c r="B880" i="2"/>
  <c r="C880" i="2"/>
  <c r="D880" i="2"/>
  <c r="O880" i="2" s="1"/>
  <c r="F880" i="2"/>
  <c r="B881" i="2"/>
  <c r="C881" i="2"/>
  <c r="D881" i="2"/>
  <c r="O881" i="2" s="1"/>
  <c r="F881" i="2"/>
  <c r="B882" i="2"/>
  <c r="C882" i="2"/>
  <c r="D882" i="2"/>
  <c r="O882" i="2" s="1"/>
  <c r="F882" i="2"/>
  <c r="B883" i="2"/>
  <c r="C883" i="2"/>
  <c r="D883" i="2"/>
  <c r="O883" i="2" s="1"/>
  <c r="F883" i="2"/>
  <c r="B884" i="2"/>
  <c r="C884" i="2"/>
  <c r="D884" i="2"/>
  <c r="O884" i="2" s="1"/>
  <c r="F884" i="2"/>
  <c r="B885" i="2"/>
  <c r="C885" i="2"/>
  <c r="D885" i="2"/>
  <c r="O885" i="2" s="1"/>
  <c r="F885" i="2"/>
  <c r="B886" i="2"/>
  <c r="C886" i="2"/>
  <c r="D886" i="2"/>
  <c r="O886" i="2" s="1"/>
  <c r="F886" i="2"/>
  <c r="B887" i="2"/>
  <c r="C887" i="2"/>
  <c r="D887" i="2"/>
  <c r="O887" i="2" s="1"/>
  <c r="F887" i="2"/>
  <c r="B888" i="2"/>
  <c r="C888" i="2"/>
  <c r="D888" i="2"/>
  <c r="O888" i="2" s="1"/>
  <c r="F888" i="2"/>
  <c r="B889" i="2"/>
  <c r="C889" i="2"/>
  <c r="D889" i="2"/>
  <c r="O889" i="2" s="1"/>
  <c r="F889" i="2"/>
  <c r="B890" i="2"/>
  <c r="C890" i="2"/>
  <c r="D890" i="2"/>
  <c r="O890" i="2" s="1"/>
  <c r="F890" i="2"/>
  <c r="B891" i="2"/>
  <c r="C891" i="2"/>
  <c r="D891" i="2"/>
  <c r="O891" i="2" s="1"/>
  <c r="F891" i="2"/>
  <c r="B892" i="2"/>
  <c r="C892" i="2"/>
  <c r="D892" i="2"/>
  <c r="O892" i="2" s="1"/>
  <c r="F892" i="2"/>
  <c r="B893" i="2"/>
  <c r="C893" i="2"/>
  <c r="D893" i="2"/>
  <c r="O893" i="2" s="1"/>
  <c r="F893" i="2"/>
  <c r="B894" i="2"/>
  <c r="C894" i="2"/>
  <c r="D894" i="2"/>
  <c r="O894" i="2" s="1"/>
  <c r="F894" i="2"/>
  <c r="B895" i="2"/>
  <c r="C895" i="2"/>
  <c r="D895" i="2"/>
  <c r="O895" i="2" s="1"/>
  <c r="F895" i="2"/>
  <c r="B896" i="2"/>
  <c r="C896" i="2"/>
  <c r="D896" i="2"/>
  <c r="O896" i="2" s="1"/>
  <c r="F896" i="2"/>
  <c r="B897" i="2"/>
  <c r="C897" i="2"/>
  <c r="D897" i="2"/>
  <c r="O897" i="2" s="1"/>
  <c r="F897" i="2"/>
  <c r="B898" i="2"/>
  <c r="C898" i="2"/>
  <c r="D898" i="2"/>
  <c r="O898" i="2" s="1"/>
  <c r="F898" i="2"/>
  <c r="B899" i="2"/>
  <c r="C899" i="2"/>
  <c r="D899" i="2"/>
  <c r="O899" i="2" s="1"/>
  <c r="F899" i="2"/>
  <c r="B900" i="2"/>
  <c r="C900" i="2"/>
  <c r="D900" i="2"/>
  <c r="O900" i="2" s="1"/>
  <c r="F900" i="2"/>
  <c r="B901" i="2"/>
  <c r="C901" i="2"/>
  <c r="D901" i="2"/>
  <c r="O901" i="2" s="1"/>
  <c r="F901" i="2"/>
  <c r="B902" i="2"/>
  <c r="C902" i="2"/>
  <c r="D902" i="2"/>
  <c r="O902" i="2" s="1"/>
  <c r="F902" i="2"/>
  <c r="B903" i="2"/>
  <c r="C903" i="2"/>
  <c r="D903" i="2"/>
  <c r="O903" i="2" s="1"/>
  <c r="F903" i="2"/>
  <c r="B904" i="2"/>
  <c r="C904" i="2"/>
  <c r="D904" i="2"/>
  <c r="O904" i="2" s="1"/>
  <c r="F904" i="2"/>
  <c r="B905" i="2"/>
  <c r="C905" i="2"/>
  <c r="D905" i="2"/>
  <c r="O905" i="2" s="1"/>
  <c r="F905" i="2"/>
  <c r="B906" i="2"/>
  <c r="C906" i="2"/>
  <c r="D906" i="2"/>
  <c r="O906" i="2" s="1"/>
  <c r="F906" i="2"/>
  <c r="B907" i="2"/>
  <c r="C907" i="2"/>
  <c r="D907" i="2"/>
  <c r="O907" i="2" s="1"/>
  <c r="F907" i="2"/>
  <c r="B908" i="2"/>
  <c r="C908" i="2"/>
  <c r="D908" i="2"/>
  <c r="O908" i="2" s="1"/>
  <c r="F908" i="2"/>
  <c r="B909" i="2"/>
  <c r="C909" i="2"/>
  <c r="D909" i="2"/>
  <c r="O909" i="2" s="1"/>
  <c r="F909" i="2"/>
  <c r="B910" i="2"/>
  <c r="C910" i="2"/>
  <c r="D910" i="2"/>
  <c r="O910" i="2" s="1"/>
  <c r="F910" i="2"/>
  <c r="B911" i="2"/>
  <c r="C911" i="2"/>
  <c r="D911" i="2"/>
  <c r="O911" i="2" s="1"/>
  <c r="F911" i="2"/>
  <c r="B912" i="2"/>
  <c r="C912" i="2"/>
  <c r="D912" i="2"/>
  <c r="O912" i="2" s="1"/>
  <c r="F912" i="2"/>
  <c r="B913" i="2"/>
  <c r="C913" i="2"/>
  <c r="D913" i="2"/>
  <c r="O913" i="2" s="1"/>
  <c r="F913" i="2"/>
  <c r="B914" i="2"/>
  <c r="C914" i="2"/>
  <c r="D914" i="2"/>
  <c r="O914" i="2" s="1"/>
  <c r="F914" i="2"/>
  <c r="B915" i="2"/>
  <c r="C915" i="2"/>
  <c r="D915" i="2"/>
  <c r="O915" i="2" s="1"/>
  <c r="F915" i="2"/>
  <c r="B916" i="2"/>
  <c r="C916" i="2"/>
  <c r="D916" i="2"/>
  <c r="O916" i="2" s="1"/>
  <c r="F916" i="2"/>
  <c r="B917" i="2"/>
  <c r="C917" i="2"/>
  <c r="D917" i="2"/>
  <c r="O917" i="2" s="1"/>
  <c r="F917" i="2"/>
  <c r="B918" i="2"/>
  <c r="C918" i="2"/>
  <c r="D918" i="2"/>
  <c r="O918" i="2" s="1"/>
  <c r="F918" i="2"/>
  <c r="B919" i="2"/>
  <c r="C919" i="2"/>
  <c r="D919" i="2"/>
  <c r="O919" i="2" s="1"/>
  <c r="F919" i="2"/>
  <c r="B920" i="2"/>
  <c r="C920" i="2"/>
  <c r="D920" i="2"/>
  <c r="O920" i="2" s="1"/>
  <c r="F920" i="2"/>
  <c r="B921" i="2"/>
  <c r="C921" i="2"/>
  <c r="D921" i="2"/>
  <c r="O921" i="2" s="1"/>
  <c r="F921" i="2"/>
  <c r="B922" i="2"/>
  <c r="C922" i="2"/>
  <c r="D922" i="2"/>
  <c r="O922" i="2" s="1"/>
  <c r="F922" i="2"/>
  <c r="B923" i="2"/>
  <c r="C923" i="2"/>
  <c r="D923" i="2"/>
  <c r="O923" i="2" s="1"/>
  <c r="F923" i="2"/>
  <c r="B924" i="2"/>
  <c r="C924" i="2"/>
  <c r="D924" i="2"/>
  <c r="O924" i="2" s="1"/>
  <c r="F924" i="2"/>
  <c r="B925" i="2"/>
  <c r="C925" i="2"/>
  <c r="D925" i="2"/>
  <c r="O925" i="2" s="1"/>
  <c r="F925" i="2"/>
  <c r="B926" i="2"/>
  <c r="C926" i="2"/>
  <c r="D926" i="2"/>
  <c r="O926" i="2" s="1"/>
  <c r="F926" i="2"/>
  <c r="B927" i="2"/>
  <c r="C927" i="2"/>
  <c r="D927" i="2"/>
  <c r="O927" i="2" s="1"/>
  <c r="F927" i="2"/>
  <c r="B928" i="2"/>
  <c r="C928" i="2"/>
  <c r="D928" i="2"/>
  <c r="O928" i="2" s="1"/>
  <c r="F928" i="2"/>
  <c r="B929" i="2"/>
  <c r="C929" i="2"/>
  <c r="D929" i="2"/>
  <c r="O929" i="2" s="1"/>
  <c r="F929" i="2"/>
  <c r="B930" i="2"/>
  <c r="C930" i="2"/>
  <c r="D930" i="2"/>
  <c r="O930" i="2" s="1"/>
  <c r="F930" i="2"/>
  <c r="B931" i="2"/>
  <c r="C931" i="2"/>
  <c r="D931" i="2"/>
  <c r="O931" i="2" s="1"/>
  <c r="F931" i="2"/>
  <c r="B932" i="2"/>
  <c r="C932" i="2"/>
  <c r="D932" i="2"/>
  <c r="O932" i="2" s="1"/>
  <c r="F932" i="2"/>
  <c r="B933" i="2"/>
  <c r="C933" i="2"/>
  <c r="D933" i="2"/>
  <c r="O933" i="2" s="1"/>
  <c r="F933" i="2"/>
  <c r="B934" i="2"/>
  <c r="C934" i="2"/>
  <c r="D934" i="2"/>
  <c r="O934" i="2" s="1"/>
  <c r="F934" i="2"/>
  <c r="B935" i="2"/>
  <c r="C935" i="2"/>
  <c r="D935" i="2"/>
  <c r="O935" i="2" s="1"/>
  <c r="F935" i="2"/>
  <c r="B936" i="2"/>
  <c r="C936" i="2"/>
  <c r="D936" i="2"/>
  <c r="O936" i="2" s="1"/>
  <c r="F936" i="2"/>
  <c r="B937" i="2"/>
  <c r="C937" i="2"/>
  <c r="D937" i="2"/>
  <c r="O937" i="2" s="1"/>
  <c r="F937" i="2"/>
  <c r="B938" i="2"/>
  <c r="C938" i="2"/>
  <c r="D938" i="2"/>
  <c r="O938" i="2" s="1"/>
  <c r="F938" i="2"/>
  <c r="B939" i="2"/>
  <c r="C939" i="2"/>
  <c r="D939" i="2"/>
  <c r="O939" i="2" s="1"/>
  <c r="F939" i="2"/>
  <c r="B940" i="2"/>
  <c r="C940" i="2"/>
  <c r="D940" i="2"/>
  <c r="O940" i="2" s="1"/>
  <c r="F940" i="2"/>
  <c r="B941" i="2"/>
  <c r="C941" i="2"/>
  <c r="D941" i="2"/>
  <c r="O941" i="2" s="1"/>
  <c r="F941" i="2"/>
  <c r="B942" i="2"/>
  <c r="C942" i="2"/>
  <c r="D942" i="2"/>
  <c r="O942" i="2" s="1"/>
  <c r="F942" i="2"/>
  <c r="B943" i="2"/>
  <c r="C943" i="2"/>
  <c r="D943" i="2"/>
  <c r="O943" i="2" s="1"/>
  <c r="F943" i="2"/>
  <c r="B944" i="2"/>
  <c r="C944" i="2"/>
  <c r="D944" i="2"/>
  <c r="O944" i="2" s="1"/>
  <c r="F944" i="2"/>
  <c r="B945" i="2"/>
  <c r="C945" i="2"/>
  <c r="D945" i="2"/>
  <c r="O945" i="2" s="1"/>
  <c r="F945" i="2"/>
  <c r="B946" i="2"/>
  <c r="C946" i="2"/>
  <c r="D946" i="2"/>
  <c r="O946" i="2" s="1"/>
  <c r="F946" i="2"/>
  <c r="B947" i="2"/>
  <c r="C947" i="2"/>
  <c r="D947" i="2"/>
  <c r="O947" i="2" s="1"/>
  <c r="F947" i="2"/>
  <c r="B948" i="2"/>
  <c r="C948" i="2"/>
  <c r="D948" i="2"/>
  <c r="O948" i="2" s="1"/>
  <c r="F948" i="2"/>
  <c r="B949" i="2"/>
  <c r="C949" i="2"/>
  <c r="D949" i="2"/>
  <c r="O949" i="2" s="1"/>
  <c r="F949" i="2"/>
  <c r="B950" i="2"/>
  <c r="C950" i="2"/>
  <c r="D950" i="2"/>
  <c r="O950" i="2" s="1"/>
  <c r="F950" i="2"/>
  <c r="B951" i="2"/>
  <c r="C951" i="2"/>
  <c r="D951" i="2"/>
  <c r="O951" i="2" s="1"/>
  <c r="F951" i="2"/>
  <c r="B952" i="2"/>
  <c r="C952" i="2"/>
  <c r="D952" i="2"/>
  <c r="O952" i="2" s="1"/>
  <c r="F952" i="2"/>
  <c r="B953" i="2"/>
  <c r="C953" i="2"/>
  <c r="D953" i="2"/>
  <c r="O953" i="2" s="1"/>
  <c r="F953" i="2"/>
  <c r="B954" i="2"/>
  <c r="C954" i="2"/>
  <c r="D954" i="2"/>
  <c r="O954" i="2" s="1"/>
  <c r="F954" i="2"/>
  <c r="B955" i="2"/>
  <c r="C955" i="2"/>
  <c r="D955" i="2"/>
  <c r="O955" i="2" s="1"/>
  <c r="F955" i="2"/>
  <c r="B956" i="2"/>
  <c r="C956" i="2"/>
  <c r="D956" i="2"/>
  <c r="O956" i="2" s="1"/>
  <c r="F956" i="2"/>
  <c r="B957" i="2"/>
  <c r="C957" i="2"/>
  <c r="D957" i="2"/>
  <c r="O957" i="2" s="1"/>
  <c r="F957" i="2"/>
  <c r="B958" i="2"/>
  <c r="C958" i="2"/>
  <c r="D958" i="2"/>
  <c r="O958" i="2" s="1"/>
  <c r="F958" i="2"/>
  <c r="B959" i="2"/>
  <c r="C959" i="2"/>
  <c r="D959" i="2"/>
  <c r="O959" i="2" s="1"/>
  <c r="F959" i="2"/>
  <c r="B960" i="2"/>
  <c r="C960" i="2"/>
  <c r="D960" i="2"/>
  <c r="O960" i="2" s="1"/>
  <c r="F960" i="2"/>
  <c r="B961" i="2"/>
  <c r="C961" i="2"/>
  <c r="D961" i="2"/>
  <c r="O961" i="2" s="1"/>
  <c r="F961" i="2"/>
  <c r="B962" i="2"/>
  <c r="C962" i="2"/>
  <c r="D962" i="2"/>
  <c r="O962" i="2" s="1"/>
  <c r="F962" i="2"/>
  <c r="B963" i="2"/>
  <c r="C963" i="2"/>
  <c r="D963" i="2"/>
  <c r="O963" i="2" s="1"/>
  <c r="F963" i="2"/>
  <c r="B964" i="2"/>
  <c r="C964" i="2"/>
  <c r="D964" i="2"/>
  <c r="O964" i="2" s="1"/>
  <c r="F964" i="2"/>
  <c r="B965" i="2"/>
  <c r="C965" i="2"/>
  <c r="D965" i="2"/>
  <c r="O965" i="2" s="1"/>
  <c r="F965" i="2"/>
  <c r="B966" i="2"/>
  <c r="C966" i="2"/>
  <c r="D966" i="2"/>
  <c r="F966" i="2"/>
  <c r="O966" i="2"/>
  <c r="B967" i="2"/>
  <c r="C967" i="2"/>
  <c r="D967" i="2"/>
  <c r="O967" i="2" s="1"/>
  <c r="F967" i="2"/>
  <c r="B968" i="2"/>
  <c r="C968" i="2"/>
  <c r="D968" i="2"/>
  <c r="F968" i="2"/>
  <c r="O968" i="2"/>
  <c r="B969" i="2"/>
  <c r="C969" i="2"/>
  <c r="D969" i="2"/>
  <c r="O969" i="2" s="1"/>
  <c r="F969" i="2"/>
  <c r="B970" i="2"/>
  <c r="C970" i="2"/>
  <c r="D970" i="2"/>
  <c r="F970" i="2"/>
  <c r="O970" i="2"/>
  <c r="B971" i="2"/>
  <c r="C971" i="2"/>
  <c r="D971" i="2"/>
  <c r="O971" i="2" s="1"/>
  <c r="F971" i="2"/>
  <c r="B972" i="2"/>
  <c r="C972" i="2"/>
  <c r="D972" i="2"/>
  <c r="F972" i="2"/>
  <c r="O972" i="2"/>
  <c r="B973" i="2"/>
  <c r="C973" i="2"/>
  <c r="D973" i="2"/>
  <c r="O973" i="2" s="1"/>
  <c r="F973" i="2"/>
  <c r="B974" i="2"/>
  <c r="C974" i="2"/>
  <c r="D974" i="2"/>
  <c r="F974" i="2"/>
  <c r="O974" i="2"/>
  <c r="B975" i="2"/>
  <c r="C975" i="2"/>
  <c r="D975" i="2"/>
  <c r="O975" i="2" s="1"/>
  <c r="F975" i="2"/>
  <c r="B976" i="2"/>
  <c r="C976" i="2"/>
  <c r="D976" i="2"/>
  <c r="F976" i="2"/>
  <c r="O976" i="2"/>
  <c r="B977" i="2"/>
  <c r="C977" i="2"/>
  <c r="D977" i="2"/>
  <c r="O977" i="2" s="1"/>
  <c r="F977" i="2"/>
  <c r="B978" i="2"/>
  <c r="C978" i="2"/>
  <c r="D978" i="2"/>
  <c r="F978" i="2"/>
  <c r="O978" i="2"/>
  <c r="B979" i="2"/>
  <c r="C979" i="2"/>
  <c r="D979" i="2"/>
  <c r="O979" i="2" s="1"/>
  <c r="F979" i="2"/>
  <c r="B980" i="2"/>
  <c r="C980" i="2"/>
  <c r="D980" i="2"/>
  <c r="F980" i="2"/>
  <c r="O980" i="2"/>
  <c r="B981" i="2"/>
  <c r="C981" i="2"/>
  <c r="D981" i="2"/>
  <c r="O981" i="2" s="1"/>
  <c r="F981" i="2"/>
  <c r="B982" i="2"/>
  <c r="C982" i="2"/>
  <c r="D982" i="2"/>
  <c r="F982" i="2"/>
  <c r="O982" i="2"/>
  <c r="B983" i="2"/>
  <c r="C983" i="2"/>
  <c r="D983" i="2"/>
  <c r="O983" i="2" s="1"/>
  <c r="F983" i="2"/>
  <c r="B984" i="2"/>
  <c r="C984" i="2"/>
  <c r="D984" i="2"/>
  <c r="F984" i="2"/>
  <c r="O984" i="2"/>
  <c r="B985" i="2"/>
  <c r="C985" i="2"/>
  <c r="D985" i="2"/>
  <c r="O985" i="2" s="1"/>
  <c r="F985" i="2"/>
  <c r="B986" i="2"/>
  <c r="C986" i="2"/>
  <c r="D986" i="2"/>
  <c r="F986" i="2"/>
  <c r="O986" i="2"/>
  <c r="B987" i="2"/>
  <c r="C987" i="2"/>
  <c r="D987" i="2"/>
  <c r="O987" i="2" s="1"/>
  <c r="F987" i="2"/>
  <c r="B988" i="2"/>
  <c r="C988" i="2"/>
  <c r="D988" i="2"/>
  <c r="F988" i="2"/>
  <c r="O988" i="2"/>
  <c r="B989" i="2"/>
  <c r="C989" i="2"/>
  <c r="D989" i="2"/>
  <c r="O989" i="2" s="1"/>
  <c r="F989" i="2"/>
  <c r="B990" i="2"/>
  <c r="C990" i="2"/>
  <c r="D990" i="2"/>
  <c r="F990" i="2"/>
  <c r="O990" i="2"/>
  <c r="B991" i="2"/>
  <c r="C991" i="2"/>
  <c r="D991" i="2"/>
  <c r="O991" i="2" s="1"/>
  <c r="F991" i="2"/>
  <c r="B992" i="2"/>
  <c r="C992" i="2"/>
  <c r="D992" i="2"/>
  <c r="F992" i="2"/>
  <c r="O992" i="2"/>
  <c r="B993" i="2"/>
  <c r="C993" i="2"/>
  <c r="D993" i="2"/>
  <c r="O993" i="2" s="1"/>
  <c r="F993" i="2"/>
  <c r="B994" i="2"/>
  <c r="C994" i="2"/>
  <c r="D994" i="2"/>
  <c r="F994" i="2"/>
  <c r="O994" i="2"/>
  <c r="B995" i="2"/>
  <c r="C995" i="2"/>
  <c r="D995" i="2"/>
  <c r="O995" i="2" s="1"/>
  <c r="F995" i="2"/>
  <c r="B996" i="2"/>
  <c r="C996" i="2"/>
  <c r="D996" i="2"/>
  <c r="F996" i="2"/>
  <c r="O996" i="2"/>
  <c r="B997" i="2"/>
  <c r="C997" i="2"/>
  <c r="D997" i="2"/>
  <c r="O997" i="2" s="1"/>
  <c r="F997" i="2"/>
  <c r="B998" i="2"/>
  <c r="C998" i="2"/>
  <c r="D998" i="2"/>
  <c r="F998" i="2"/>
  <c r="O998" i="2"/>
  <c r="B999" i="2"/>
  <c r="C999" i="2"/>
  <c r="D999" i="2"/>
  <c r="O999" i="2" s="1"/>
  <c r="F999" i="2"/>
  <c r="B1000" i="2"/>
  <c r="C1000" i="2"/>
  <c r="D1000" i="2"/>
  <c r="F1000" i="2"/>
  <c r="O1000" i="2"/>
  <c r="B1001" i="2"/>
  <c r="C1001" i="2"/>
  <c r="D1001" i="2"/>
  <c r="O1001" i="2" s="1"/>
  <c r="F1001" i="2"/>
  <c r="B1002" i="2"/>
  <c r="C1002" i="2"/>
  <c r="D1002" i="2"/>
  <c r="O1002" i="2" s="1"/>
  <c r="F1002" i="2"/>
  <c r="B1003" i="2"/>
  <c r="C1003" i="2"/>
  <c r="D1003" i="2"/>
  <c r="F1003" i="2"/>
  <c r="O1003" i="2"/>
  <c r="B1004" i="2"/>
  <c r="C1004" i="2"/>
  <c r="D1004" i="2"/>
  <c r="O1004" i="2" s="1"/>
  <c r="F1004" i="2"/>
  <c r="B1005" i="2"/>
  <c r="C1005" i="2"/>
  <c r="D1005" i="2"/>
  <c r="F1005" i="2"/>
  <c r="O1005" i="2"/>
  <c r="B1006" i="2"/>
  <c r="C1006" i="2"/>
  <c r="D1006" i="2"/>
  <c r="O1006" i="2" s="1"/>
  <c r="F1006" i="2"/>
  <c r="B1007" i="2"/>
  <c r="C1007" i="2"/>
  <c r="D1007" i="2"/>
  <c r="F1007" i="2"/>
  <c r="O1007" i="2"/>
  <c r="B1008" i="2"/>
  <c r="C1008" i="2"/>
  <c r="D1008" i="2"/>
  <c r="O1008" i="2" s="1"/>
  <c r="F1008" i="2"/>
  <c r="B1009" i="2"/>
  <c r="C1009" i="2"/>
  <c r="D1009" i="2"/>
  <c r="F1009" i="2"/>
  <c r="O1009" i="2"/>
  <c r="B1010" i="2"/>
  <c r="C1010" i="2"/>
  <c r="D1010" i="2"/>
  <c r="O1010" i="2" s="1"/>
  <c r="F1010" i="2"/>
  <c r="B1011" i="2"/>
  <c r="C1011" i="2"/>
  <c r="D1011" i="2"/>
  <c r="F1011" i="2"/>
  <c r="O1011" i="2"/>
  <c r="B1012" i="2"/>
  <c r="C1012" i="2"/>
  <c r="D1012" i="2"/>
  <c r="O1012" i="2" s="1"/>
  <c r="F1012" i="2"/>
  <c r="B1013" i="2"/>
  <c r="C1013" i="2"/>
  <c r="D1013" i="2"/>
  <c r="F1013" i="2"/>
  <c r="O1013" i="2"/>
  <c r="B1014" i="2"/>
  <c r="C1014" i="2"/>
  <c r="D1014" i="2"/>
  <c r="O1014" i="2" s="1"/>
  <c r="F1014" i="2"/>
  <c r="B1015" i="2"/>
  <c r="C1015" i="2"/>
  <c r="D1015" i="2"/>
  <c r="F1015" i="2"/>
  <c r="O1015" i="2"/>
  <c r="B1016" i="2"/>
  <c r="C1016" i="2"/>
  <c r="D1016" i="2"/>
  <c r="O1016" i="2" s="1"/>
  <c r="F1016" i="2"/>
  <c r="B1023" i="2"/>
  <c r="C1023" i="2"/>
  <c r="D1023" i="2"/>
  <c r="E1023" i="2"/>
  <c r="F1023" i="2"/>
  <c r="B1024" i="2"/>
  <c r="C1024" i="2"/>
  <c r="D1024" i="2"/>
  <c r="F1024" i="2"/>
  <c r="B1025" i="2"/>
  <c r="C1025" i="2"/>
  <c r="D1025" i="2"/>
  <c r="F1025" i="2"/>
  <c r="B1026" i="2"/>
  <c r="C1026" i="2"/>
  <c r="D1026" i="2"/>
  <c r="F1026" i="2"/>
  <c r="B1027" i="2"/>
  <c r="C1027" i="2"/>
  <c r="D1027" i="2"/>
  <c r="F1027" i="2"/>
  <c r="B1028" i="2"/>
  <c r="C1028" i="2"/>
  <c r="D1028" i="2"/>
  <c r="F1028" i="2"/>
  <c r="B1029" i="2"/>
  <c r="C1029" i="2"/>
  <c r="D1029" i="2"/>
  <c r="F1029" i="2"/>
  <c r="B1030" i="2"/>
  <c r="C1030" i="2"/>
  <c r="D1030" i="2"/>
  <c r="F1030" i="2"/>
  <c r="B1031" i="2"/>
  <c r="C1031" i="2"/>
  <c r="D1031" i="2"/>
  <c r="F1031" i="2"/>
  <c r="B1032" i="2"/>
  <c r="C1032" i="2"/>
  <c r="D1032" i="2"/>
  <c r="F1032" i="2"/>
  <c r="B1033" i="2"/>
  <c r="C1033" i="2"/>
  <c r="D1033" i="2"/>
  <c r="F1033" i="2"/>
  <c r="B1034" i="2"/>
  <c r="C1034" i="2"/>
  <c r="D1034" i="2"/>
  <c r="F1034" i="2"/>
  <c r="B1035" i="2"/>
  <c r="C1035" i="2"/>
  <c r="D1035" i="2"/>
  <c r="F1035" i="2"/>
  <c r="B1036" i="2"/>
  <c r="C1036" i="2"/>
  <c r="D1036" i="2"/>
  <c r="F1036" i="2"/>
  <c r="B1037" i="2"/>
  <c r="C1037" i="2"/>
  <c r="D1037" i="2"/>
  <c r="F1037" i="2"/>
  <c r="B1038" i="2"/>
  <c r="C1038" i="2"/>
  <c r="D1038" i="2"/>
  <c r="F1038" i="2"/>
  <c r="B1039" i="2"/>
  <c r="C1039" i="2"/>
  <c r="D1039" i="2"/>
  <c r="F1039" i="2"/>
  <c r="B1040" i="2"/>
  <c r="C1040" i="2"/>
  <c r="D1040" i="2"/>
  <c r="F1040" i="2"/>
  <c r="B1041" i="2"/>
  <c r="C1041" i="2"/>
  <c r="D1041" i="2"/>
  <c r="F1041" i="2"/>
  <c r="B1042" i="2"/>
  <c r="C1042" i="2"/>
  <c r="D1042" i="2"/>
  <c r="F1042" i="2"/>
  <c r="B1043" i="2"/>
  <c r="C1043" i="2"/>
  <c r="D1043" i="2"/>
  <c r="F1043" i="2"/>
  <c r="B1044" i="2"/>
  <c r="C1044" i="2"/>
  <c r="D1044" i="2"/>
  <c r="F1044" i="2"/>
  <c r="B1045" i="2"/>
  <c r="C1045" i="2"/>
  <c r="D1045" i="2"/>
  <c r="F1045" i="2"/>
  <c r="B1046" i="2"/>
  <c r="C1046" i="2"/>
  <c r="D1046" i="2"/>
  <c r="F1046" i="2"/>
  <c r="B1047" i="2"/>
  <c r="C1047" i="2"/>
  <c r="D1047" i="2"/>
  <c r="F1047" i="2"/>
  <c r="B1048" i="2"/>
  <c r="C1048" i="2"/>
  <c r="D1048" i="2"/>
  <c r="F1048" i="2"/>
  <c r="B1049" i="2"/>
  <c r="C1049" i="2"/>
  <c r="D1049" i="2"/>
  <c r="F1049" i="2"/>
  <c r="B1050" i="2"/>
  <c r="C1050" i="2"/>
  <c r="D1050" i="2"/>
  <c r="F1050" i="2"/>
  <c r="B1051" i="2"/>
  <c r="C1051" i="2"/>
  <c r="D1051" i="2"/>
  <c r="F1051" i="2"/>
  <c r="B1052" i="2"/>
  <c r="C1052" i="2"/>
  <c r="D1052" i="2"/>
  <c r="F1052" i="2"/>
  <c r="B1053" i="2"/>
  <c r="C1053" i="2"/>
  <c r="D1053" i="2"/>
  <c r="F1053" i="2"/>
  <c r="B1054" i="2"/>
  <c r="C1054" i="2"/>
  <c r="D1054" i="2"/>
  <c r="F1054" i="2"/>
  <c r="B1055" i="2"/>
  <c r="C1055" i="2"/>
  <c r="D1055" i="2"/>
  <c r="F1055" i="2"/>
  <c r="B1056" i="2"/>
  <c r="C1056" i="2"/>
  <c r="D1056" i="2"/>
  <c r="F1056" i="2"/>
  <c r="B1057" i="2"/>
  <c r="C1057" i="2"/>
  <c r="D1057" i="2"/>
  <c r="F1057" i="2"/>
  <c r="B1058" i="2"/>
  <c r="C1058" i="2"/>
  <c r="D1058" i="2"/>
  <c r="F1058" i="2"/>
  <c r="B1059" i="2"/>
  <c r="C1059" i="2"/>
  <c r="D1059" i="2"/>
  <c r="F1059" i="2"/>
  <c r="B1060" i="2"/>
  <c r="C1060" i="2"/>
  <c r="D1060" i="2"/>
  <c r="F1060" i="2"/>
  <c r="B1061" i="2"/>
  <c r="C1061" i="2"/>
  <c r="D1061" i="2"/>
  <c r="F1061" i="2"/>
  <c r="B1062" i="2"/>
  <c r="C1062" i="2"/>
  <c r="D1062" i="2"/>
  <c r="F1062" i="2"/>
  <c r="B1063" i="2"/>
  <c r="C1063" i="2"/>
  <c r="D1063" i="2"/>
  <c r="F1063" i="2"/>
  <c r="B1064" i="2"/>
  <c r="C1064" i="2"/>
  <c r="D1064" i="2"/>
  <c r="F1064" i="2"/>
  <c r="B1065" i="2"/>
  <c r="C1065" i="2"/>
  <c r="D1065" i="2"/>
  <c r="F1065" i="2"/>
  <c r="B1066" i="2"/>
  <c r="C1066" i="2"/>
  <c r="D1066" i="2"/>
  <c r="F1066" i="2"/>
  <c r="B1067" i="2"/>
  <c r="C1067" i="2"/>
  <c r="D1067" i="2"/>
  <c r="F1067" i="2"/>
  <c r="B1068" i="2"/>
  <c r="C1068" i="2"/>
  <c r="D1068" i="2"/>
  <c r="F1068" i="2"/>
  <c r="B1069" i="2"/>
  <c r="C1069" i="2"/>
  <c r="D1069" i="2"/>
  <c r="F1069" i="2"/>
  <c r="B1070" i="2"/>
  <c r="C1070" i="2"/>
  <c r="D1070" i="2"/>
  <c r="F1070" i="2"/>
  <c r="B1071" i="2"/>
  <c r="C1071" i="2"/>
  <c r="D1071" i="2"/>
  <c r="F1071" i="2"/>
  <c r="B1072" i="2"/>
  <c r="C1072" i="2"/>
  <c r="D1072" i="2"/>
  <c r="F1072" i="2"/>
  <c r="B1073" i="2"/>
  <c r="C1073" i="2"/>
  <c r="D1073" i="2"/>
  <c r="F1073" i="2"/>
  <c r="B1074" i="2"/>
  <c r="C1074" i="2"/>
  <c r="D1074" i="2"/>
  <c r="F1074" i="2"/>
  <c r="B1075" i="2"/>
  <c r="C1075" i="2"/>
  <c r="D1075" i="2"/>
  <c r="F1075" i="2"/>
  <c r="B1076" i="2"/>
  <c r="C1076" i="2"/>
  <c r="D1076" i="2"/>
  <c r="F1076" i="2"/>
  <c r="B1077" i="2"/>
  <c r="C1077" i="2"/>
  <c r="D1077" i="2"/>
  <c r="F1077" i="2"/>
  <c r="B1078" i="2"/>
  <c r="C1078" i="2"/>
  <c r="D1078" i="2"/>
  <c r="F1078" i="2"/>
  <c r="B1079" i="2"/>
  <c r="C1079" i="2"/>
  <c r="D1079" i="2"/>
  <c r="F1079" i="2"/>
  <c r="B1080" i="2"/>
  <c r="C1080" i="2"/>
  <c r="D1080" i="2"/>
  <c r="F1080" i="2"/>
  <c r="B1081" i="2"/>
  <c r="C1081" i="2"/>
  <c r="D1081" i="2"/>
  <c r="F1081" i="2"/>
  <c r="B1082" i="2"/>
  <c r="C1082" i="2"/>
  <c r="D1082" i="2"/>
  <c r="F1082" i="2"/>
  <c r="B1083" i="2"/>
  <c r="C1083" i="2"/>
  <c r="D1083" i="2"/>
  <c r="F1083" i="2"/>
  <c r="B1084" i="2"/>
  <c r="C1084" i="2"/>
  <c r="D1084" i="2"/>
  <c r="F1084" i="2"/>
  <c r="B1085" i="2"/>
  <c r="C1085" i="2"/>
  <c r="D1085" i="2"/>
  <c r="F1085" i="2"/>
  <c r="B1086" i="2"/>
  <c r="C1086" i="2"/>
  <c r="D1086" i="2"/>
  <c r="F1086" i="2"/>
  <c r="B1087" i="2"/>
  <c r="C1087" i="2"/>
  <c r="D1087" i="2"/>
  <c r="F1087" i="2"/>
  <c r="B1088" i="2"/>
  <c r="C1088" i="2"/>
  <c r="D1088" i="2"/>
  <c r="F1088" i="2"/>
  <c r="B1089" i="2"/>
  <c r="C1089" i="2"/>
  <c r="D1089" i="2"/>
  <c r="F1089" i="2"/>
  <c r="B1090" i="2"/>
  <c r="C1090" i="2"/>
  <c r="D1090" i="2"/>
  <c r="F1090" i="2"/>
  <c r="B1091" i="2"/>
  <c r="C1091" i="2"/>
  <c r="D1091" i="2"/>
  <c r="F1091" i="2"/>
  <c r="B1092" i="2"/>
  <c r="C1092" i="2"/>
  <c r="D1092" i="2"/>
  <c r="F1092" i="2"/>
  <c r="B1093" i="2"/>
  <c r="C1093" i="2"/>
  <c r="D1093" i="2"/>
  <c r="F1093" i="2"/>
  <c r="B1094" i="2"/>
  <c r="C1094" i="2"/>
  <c r="D1094" i="2"/>
  <c r="F1094" i="2"/>
  <c r="B1095" i="2"/>
  <c r="C1095" i="2"/>
  <c r="D1095" i="2"/>
  <c r="F1095" i="2"/>
  <c r="B1096" i="2"/>
  <c r="C1096" i="2"/>
  <c r="D1096" i="2"/>
  <c r="F1096" i="2"/>
  <c r="B1097" i="2"/>
  <c r="C1097" i="2"/>
  <c r="D1097" i="2"/>
  <c r="F1097" i="2"/>
  <c r="B1098" i="2"/>
  <c r="C1098" i="2"/>
  <c r="D1098" i="2"/>
  <c r="F1098" i="2"/>
  <c r="B1099" i="2"/>
  <c r="C1099" i="2"/>
  <c r="D1099" i="2"/>
  <c r="F1099" i="2"/>
  <c r="B1100" i="2"/>
  <c r="C1100" i="2"/>
  <c r="D1100" i="2"/>
  <c r="F1100" i="2"/>
  <c r="B1101" i="2"/>
  <c r="C1101" i="2"/>
  <c r="D1101" i="2"/>
  <c r="F1101" i="2"/>
  <c r="B1102" i="2"/>
  <c r="C1102" i="2"/>
  <c r="D1102" i="2"/>
  <c r="F1102" i="2"/>
  <c r="B1103" i="2"/>
  <c r="C1103" i="2"/>
  <c r="D1103" i="2"/>
  <c r="F1103" i="2"/>
  <c r="B1104" i="2"/>
  <c r="C1104" i="2"/>
  <c r="D1104" i="2"/>
  <c r="F1104" i="2"/>
  <c r="B1105" i="2"/>
  <c r="C1105" i="2"/>
  <c r="D1105" i="2"/>
  <c r="F1105" i="2"/>
  <c r="B1106" i="2"/>
  <c r="C1106" i="2"/>
  <c r="D1106" i="2"/>
  <c r="F1106" i="2"/>
  <c r="B1107" i="2"/>
  <c r="C1107" i="2"/>
  <c r="D1107" i="2"/>
  <c r="F1107" i="2"/>
  <c r="B1108" i="2"/>
  <c r="C1108" i="2"/>
  <c r="D1108" i="2"/>
  <c r="F1108" i="2"/>
  <c r="B1109" i="2"/>
  <c r="C1109" i="2"/>
  <c r="D1109" i="2"/>
  <c r="F1109" i="2"/>
  <c r="B1110" i="2"/>
  <c r="C1110" i="2"/>
  <c r="D1110" i="2"/>
  <c r="F1110" i="2"/>
  <c r="B1111" i="2"/>
  <c r="C1111" i="2"/>
  <c r="D1111" i="2"/>
  <c r="F1111" i="2"/>
  <c r="B1112" i="2"/>
  <c r="C1112" i="2"/>
  <c r="D1112" i="2"/>
  <c r="F1112" i="2"/>
  <c r="B1113" i="2"/>
  <c r="C1113" i="2"/>
  <c r="D1113" i="2"/>
  <c r="F1113" i="2"/>
  <c r="B1114" i="2"/>
  <c r="C1114" i="2"/>
  <c r="D1114" i="2"/>
  <c r="F1114" i="2"/>
  <c r="B1115" i="2"/>
  <c r="C1115" i="2"/>
  <c r="D1115" i="2"/>
  <c r="F1115" i="2"/>
  <c r="B1116" i="2"/>
  <c r="C1116" i="2"/>
  <c r="D1116" i="2"/>
  <c r="F1116" i="2"/>
  <c r="B1117" i="2"/>
  <c r="C1117" i="2"/>
  <c r="D1117" i="2"/>
  <c r="F1117" i="2"/>
  <c r="B1118" i="2"/>
  <c r="C1118" i="2"/>
  <c r="D1118" i="2"/>
  <c r="F1118" i="2"/>
  <c r="B1119" i="2"/>
  <c r="C1119" i="2"/>
  <c r="D1119" i="2"/>
  <c r="F1119" i="2"/>
  <c r="B1120" i="2"/>
  <c r="C1120" i="2"/>
  <c r="D1120" i="2"/>
  <c r="F1120" i="2"/>
  <c r="B1121" i="2"/>
  <c r="C1121" i="2"/>
  <c r="D1121" i="2"/>
  <c r="F1121" i="2"/>
  <c r="B1122" i="2"/>
  <c r="C1122" i="2"/>
  <c r="D1122" i="2"/>
  <c r="F1122" i="2"/>
  <c r="B1123" i="2"/>
  <c r="C1123" i="2"/>
  <c r="D1123" i="2"/>
  <c r="F1123" i="2"/>
  <c r="B1124" i="2"/>
  <c r="C1124" i="2"/>
  <c r="D1124" i="2"/>
  <c r="F1124" i="2"/>
  <c r="B1125" i="2"/>
  <c r="C1125" i="2"/>
  <c r="D1125" i="2"/>
  <c r="F1125" i="2"/>
  <c r="B1126" i="2"/>
  <c r="C1126" i="2"/>
  <c r="D1126" i="2"/>
  <c r="F1126" i="2"/>
  <c r="B1127" i="2"/>
  <c r="C1127" i="2"/>
  <c r="D1127" i="2"/>
  <c r="F1127" i="2"/>
  <c r="B1128" i="2"/>
  <c r="C1128" i="2"/>
  <c r="D1128" i="2"/>
  <c r="F1128" i="2"/>
  <c r="B1129" i="2"/>
  <c r="C1129" i="2"/>
  <c r="D1129" i="2"/>
  <c r="F1129" i="2"/>
  <c r="B1130" i="2"/>
  <c r="C1130" i="2"/>
  <c r="D1130" i="2"/>
  <c r="F1130" i="2"/>
  <c r="B1131" i="2"/>
  <c r="C1131" i="2"/>
  <c r="D1131" i="2"/>
  <c r="F1131" i="2"/>
  <c r="B1132" i="2"/>
  <c r="C1132" i="2"/>
  <c r="D1132" i="2"/>
  <c r="F1132" i="2"/>
  <c r="B1133" i="2"/>
  <c r="C1133" i="2"/>
  <c r="D1133" i="2"/>
  <c r="F1133" i="2"/>
  <c r="B1134" i="2"/>
  <c r="C1134" i="2"/>
  <c r="D1134" i="2"/>
  <c r="F1134" i="2"/>
  <c r="B1135" i="2"/>
  <c r="C1135" i="2"/>
  <c r="D1135" i="2"/>
  <c r="F1135" i="2"/>
  <c r="B1136" i="2"/>
  <c r="C1136" i="2"/>
  <c r="D1136" i="2"/>
  <c r="F1136" i="2"/>
  <c r="B1137" i="2"/>
  <c r="C1137" i="2"/>
  <c r="D1137" i="2"/>
  <c r="F1137" i="2"/>
  <c r="B1138" i="2"/>
  <c r="C1138" i="2"/>
  <c r="D1138" i="2"/>
  <c r="F1138" i="2"/>
  <c r="B1139" i="2"/>
  <c r="C1139" i="2"/>
  <c r="D1139" i="2"/>
  <c r="F1139" i="2"/>
  <c r="B1140" i="2"/>
  <c r="C1140" i="2"/>
  <c r="D1140" i="2"/>
  <c r="F1140" i="2"/>
  <c r="B1141" i="2"/>
  <c r="C1141" i="2"/>
  <c r="D1141" i="2"/>
  <c r="F1141" i="2"/>
  <c r="B1142" i="2"/>
  <c r="C1142" i="2"/>
  <c r="D1142" i="2"/>
  <c r="F1142" i="2"/>
  <c r="B1143" i="2"/>
  <c r="C1143" i="2"/>
  <c r="D1143" i="2"/>
  <c r="F1143" i="2"/>
  <c r="B1144" i="2"/>
  <c r="C1144" i="2"/>
  <c r="D1144" i="2"/>
  <c r="F1144" i="2"/>
  <c r="B1145" i="2"/>
  <c r="C1145" i="2"/>
  <c r="D1145" i="2"/>
  <c r="F1145" i="2"/>
  <c r="B1146" i="2"/>
  <c r="C1146" i="2"/>
  <c r="D1146" i="2"/>
  <c r="F1146" i="2"/>
  <c r="B1147" i="2"/>
  <c r="C1147" i="2"/>
  <c r="D1147" i="2"/>
  <c r="F1147" i="2"/>
  <c r="B1148" i="2"/>
  <c r="C1148" i="2"/>
  <c r="D1148" i="2"/>
  <c r="F1148" i="2"/>
  <c r="B1149" i="2"/>
  <c r="C1149" i="2"/>
  <c r="D1149" i="2"/>
  <c r="F1149" i="2"/>
  <c r="B1150" i="2"/>
  <c r="C1150" i="2"/>
  <c r="D1150" i="2"/>
  <c r="F1150" i="2"/>
  <c r="B1151" i="2"/>
  <c r="C1151" i="2"/>
  <c r="D1151" i="2"/>
  <c r="F1151" i="2"/>
  <c r="B1152" i="2"/>
  <c r="C1152" i="2"/>
  <c r="D1152" i="2"/>
  <c r="F1152" i="2"/>
  <c r="B1153" i="2"/>
  <c r="C1153" i="2"/>
  <c r="D1153" i="2"/>
  <c r="F1153" i="2"/>
  <c r="B1154" i="2"/>
  <c r="C1154" i="2"/>
  <c r="D1154" i="2"/>
  <c r="F1154" i="2"/>
  <c r="B1155" i="2"/>
  <c r="C1155" i="2"/>
  <c r="D1155" i="2"/>
  <c r="F1155" i="2"/>
  <c r="B1156" i="2"/>
  <c r="C1156" i="2"/>
  <c r="D1156" i="2"/>
  <c r="F1156" i="2"/>
  <c r="B1157" i="2"/>
  <c r="C1157" i="2"/>
  <c r="D1157" i="2"/>
  <c r="F1157" i="2"/>
  <c r="B1158" i="2"/>
  <c r="C1158" i="2"/>
  <c r="D1158" i="2"/>
  <c r="F1158" i="2"/>
  <c r="B1159" i="2"/>
  <c r="C1159" i="2"/>
  <c r="D1159" i="2"/>
  <c r="F1159" i="2"/>
  <c r="B1160" i="2"/>
  <c r="C1160" i="2"/>
  <c r="D1160" i="2"/>
  <c r="F1160" i="2"/>
  <c r="B1161" i="2"/>
  <c r="C1161" i="2"/>
  <c r="D1161" i="2"/>
  <c r="F1161" i="2"/>
  <c r="B1162" i="2"/>
  <c r="C1162" i="2"/>
  <c r="D1162" i="2"/>
  <c r="F1162" i="2"/>
  <c r="B1163" i="2"/>
  <c r="C1163" i="2"/>
  <c r="D1163" i="2"/>
  <c r="F1163" i="2"/>
  <c r="B1164" i="2"/>
  <c r="C1164" i="2"/>
  <c r="D1164" i="2"/>
  <c r="F1164" i="2"/>
  <c r="B1165" i="2"/>
  <c r="C1165" i="2"/>
  <c r="D1165" i="2"/>
  <c r="F1165" i="2"/>
  <c r="B1166" i="2"/>
  <c r="C1166" i="2"/>
  <c r="D1166" i="2"/>
  <c r="F1166" i="2"/>
  <c r="B1167" i="2"/>
  <c r="C1167" i="2"/>
  <c r="D1167" i="2"/>
  <c r="F1167" i="2"/>
  <c r="B1168" i="2"/>
  <c r="C1168" i="2"/>
  <c r="D1168" i="2"/>
  <c r="F1168" i="2"/>
  <c r="B1169" i="2"/>
  <c r="C1169" i="2"/>
  <c r="D1169" i="2"/>
  <c r="F1169" i="2"/>
  <c r="B1170" i="2"/>
  <c r="C1170" i="2"/>
  <c r="D1170" i="2"/>
  <c r="F1170" i="2"/>
  <c r="B1171" i="2"/>
  <c r="C1171" i="2"/>
  <c r="D1171" i="2"/>
  <c r="F1171" i="2"/>
  <c r="B1172" i="2"/>
  <c r="C1172" i="2"/>
  <c r="D1172" i="2"/>
  <c r="F1172" i="2"/>
  <c r="B1173" i="2"/>
  <c r="C1173" i="2"/>
  <c r="D1173" i="2"/>
  <c r="F1173" i="2"/>
  <c r="B1174" i="2"/>
  <c r="C1174" i="2"/>
  <c r="D1174" i="2"/>
  <c r="F1174" i="2"/>
  <c r="B1175" i="2"/>
  <c r="C1175" i="2"/>
  <c r="D1175" i="2"/>
  <c r="F1175" i="2"/>
  <c r="B1176" i="2"/>
  <c r="C1176" i="2"/>
  <c r="D1176" i="2"/>
  <c r="F1176" i="2"/>
  <c r="B1177" i="2"/>
  <c r="C1177" i="2"/>
  <c r="D1177" i="2"/>
  <c r="F1177" i="2"/>
  <c r="B1178" i="2"/>
  <c r="C1178" i="2"/>
  <c r="D1178" i="2"/>
  <c r="F1178" i="2"/>
  <c r="B1179" i="2"/>
  <c r="C1179" i="2"/>
  <c r="D1179" i="2"/>
  <c r="F1179" i="2"/>
  <c r="B1180" i="2"/>
  <c r="C1180" i="2"/>
  <c r="D1180" i="2"/>
  <c r="F1180" i="2"/>
  <c r="B1181" i="2"/>
  <c r="C1181" i="2"/>
  <c r="D1181" i="2"/>
  <c r="F1181" i="2"/>
  <c r="B1182" i="2"/>
  <c r="C1182" i="2"/>
  <c r="D1182" i="2"/>
  <c r="F1182" i="2"/>
  <c r="B1183" i="2"/>
  <c r="C1183" i="2"/>
  <c r="D1183" i="2"/>
  <c r="F1183" i="2"/>
  <c r="B1184" i="2"/>
  <c r="C1184" i="2"/>
  <c r="D1184" i="2"/>
  <c r="F1184" i="2"/>
  <c r="B1185" i="2"/>
  <c r="C1185" i="2"/>
  <c r="D1185" i="2"/>
  <c r="F1185" i="2"/>
  <c r="B1186" i="2"/>
  <c r="C1186" i="2"/>
  <c r="D1186" i="2"/>
  <c r="F1186" i="2"/>
  <c r="B1187" i="2"/>
  <c r="C1187" i="2"/>
  <c r="D1187" i="2"/>
  <c r="F1187" i="2"/>
  <c r="B1188" i="2"/>
  <c r="C1188" i="2"/>
  <c r="D1188" i="2"/>
  <c r="F1188" i="2"/>
  <c r="B1189" i="2"/>
  <c r="C1189" i="2"/>
  <c r="D1189" i="2"/>
  <c r="F1189" i="2"/>
  <c r="B1190" i="2"/>
  <c r="C1190" i="2"/>
  <c r="D1190" i="2"/>
  <c r="F1190" i="2"/>
  <c r="B1191" i="2"/>
  <c r="C1191" i="2"/>
  <c r="D1191" i="2"/>
  <c r="F1191" i="2"/>
  <c r="B1192" i="2"/>
  <c r="C1192" i="2"/>
  <c r="D1192" i="2"/>
  <c r="F1192" i="2"/>
  <c r="B1193" i="2"/>
  <c r="C1193" i="2"/>
  <c r="D1193" i="2"/>
  <c r="F1193" i="2"/>
  <c r="B1194" i="2"/>
  <c r="C1194" i="2"/>
  <c r="D1194" i="2"/>
  <c r="F1194" i="2"/>
  <c r="B1195" i="2"/>
  <c r="C1195" i="2"/>
  <c r="D1195" i="2"/>
  <c r="F1195" i="2"/>
  <c r="B1196" i="2"/>
  <c r="C1196" i="2"/>
  <c r="D1196" i="2"/>
  <c r="F1196" i="2"/>
  <c r="B1197" i="2"/>
  <c r="C1197" i="2"/>
  <c r="D1197" i="2"/>
  <c r="F1197" i="2"/>
  <c r="B1198" i="2"/>
  <c r="C1198" i="2"/>
  <c r="D1198" i="2"/>
  <c r="F1198" i="2"/>
  <c r="B1199" i="2"/>
  <c r="C1199" i="2"/>
  <c r="D1199" i="2"/>
  <c r="F1199" i="2"/>
  <c r="B1200" i="2"/>
  <c r="C1200" i="2"/>
  <c r="D1200" i="2"/>
  <c r="F1200" i="2"/>
  <c r="B1201" i="2"/>
  <c r="C1201" i="2"/>
  <c r="D1201" i="2"/>
  <c r="F1201" i="2"/>
  <c r="B1202" i="2"/>
  <c r="C1202" i="2"/>
  <c r="D1202" i="2"/>
  <c r="F1202" i="2"/>
  <c r="B1203" i="2"/>
  <c r="C1203" i="2"/>
  <c r="D1203" i="2"/>
  <c r="F1203" i="2"/>
  <c r="B1204" i="2"/>
  <c r="C1204" i="2"/>
  <c r="D1204" i="2"/>
  <c r="F1204" i="2"/>
  <c r="B1205" i="2"/>
  <c r="C1205" i="2"/>
  <c r="D1205" i="2"/>
  <c r="F1205" i="2"/>
  <c r="B1206" i="2"/>
  <c r="C1206" i="2"/>
  <c r="D1206" i="2"/>
  <c r="F1206" i="2"/>
  <c r="B1207" i="2"/>
  <c r="C1207" i="2"/>
  <c r="D1207" i="2"/>
  <c r="F1207" i="2"/>
  <c r="B1208" i="2"/>
  <c r="C1208" i="2"/>
  <c r="D1208" i="2"/>
  <c r="F1208" i="2"/>
  <c r="B1209" i="2"/>
  <c r="C1209" i="2"/>
  <c r="D1209" i="2"/>
  <c r="F1209" i="2"/>
  <c r="B1210" i="2"/>
  <c r="C1210" i="2"/>
  <c r="D1210" i="2"/>
  <c r="F1210" i="2"/>
  <c r="B1211" i="2"/>
  <c r="C1211" i="2"/>
  <c r="D1211" i="2"/>
  <c r="F1211" i="2"/>
  <c r="B1212" i="2"/>
  <c r="C1212" i="2"/>
  <c r="D1212" i="2"/>
  <c r="F1212" i="2"/>
  <c r="B1213" i="2"/>
  <c r="C1213" i="2"/>
  <c r="D1213" i="2"/>
  <c r="F1213" i="2"/>
  <c r="B1214" i="2"/>
  <c r="C1214" i="2"/>
  <c r="D1214" i="2"/>
  <c r="F1214" i="2"/>
  <c r="B1215" i="2"/>
  <c r="C1215" i="2"/>
  <c r="D1215" i="2"/>
  <c r="F1215" i="2"/>
  <c r="B1216" i="2"/>
  <c r="C1216" i="2"/>
  <c r="D1216" i="2"/>
  <c r="F1216" i="2"/>
  <c r="B1217" i="2"/>
  <c r="C1217" i="2"/>
  <c r="D1217" i="2"/>
  <c r="F1217" i="2"/>
  <c r="B1218" i="2"/>
  <c r="C1218" i="2"/>
  <c r="D1218" i="2"/>
  <c r="F1218" i="2"/>
  <c r="B1219" i="2"/>
  <c r="C1219" i="2"/>
  <c r="D1219" i="2"/>
  <c r="F1219" i="2"/>
  <c r="B1220" i="2"/>
  <c r="C1220" i="2"/>
  <c r="D1220" i="2"/>
  <c r="F1220" i="2"/>
  <c r="B1221" i="2"/>
  <c r="C1221" i="2"/>
  <c r="D1221" i="2"/>
  <c r="F1221" i="2"/>
  <c r="B1222" i="2"/>
  <c r="C1222" i="2"/>
  <c r="D1222" i="2"/>
  <c r="F1222" i="2"/>
  <c r="B1223" i="2"/>
  <c r="C1223" i="2"/>
  <c r="D1223" i="2"/>
  <c r="F1223" i="2"/>
  <c r="B1224" i="2"/>
  <c r="C1224" i="2"/>
  <c r="D1224" i="2"/>
  <c r="F1224" i="2"/>
  <c r="B1225" i="2"/>
  <c r="C1225" i="2"/>
  <c r="D1225" i="2"/>
  <c r="F1225" i="2"/>
  <c r="B1226" i="2"/>
  <c r="C1226" i="2"/>
  <c r="D1226" i="2"/>
  <c r="F1226" i="2"/>
  <c r="B1227" i="2"/>
  <c r="C1227" i="2"/>
  <c r="D1227" i="2"/>
  <c r="F1227" i="2"/>
  <c r="B1228" i="2"/>
  <c r="C1228" i="2"/>
  <c r="D1228" i="2"/>
  <c r="F1228" i="2"/>
  <c r="B1229" i="2"/>
  <c r="C1229" i="2"/>
  <c r="D1229" i="2"/>
  <c r="F1229" i="2"/>
  <c r="B1230" i="2"/>
  <c r="C1230" i="2"/>
  <c r="D1230" i="2"/>
  <c r="F1230" i="2"/>
  <c r="B1231" i="2"/>
  <c r="C1231" i="2"/>
  <c r="D1231" i="2"/>
  <c r="F1231" i="2"/>
  <c r="B1232" i="2"/>
  <c r="C1232" i="2"/>
  <c r="D1232" i="2"/>
  <c r="F1232" i="2"/>
  <c r="B1233" i="2"/>
  <c r="C1233" i="2"/>
  <c r="D1233" i="2"/>
  <c r="F1233" i="2"/>
  <c r="B1234" i="2"/>
  <c r="C1234" i="2"/>
  <c r="D1234" i="2"/>
  <c r="F1234" i="2"/>
  <c r="B1235" i="2"/>
  <c r="C1235" i="2"/>
  <c r="D1235" i="2"/>
  <c r="F1235" i="2"/>
  <c r="B1236" i="2"/>
  <c r="C1236" i="2"/>
  <c r="D1236" i="2"/>
  <c r="F1236" i="2"/>
  <c r="B1237" i="2"/>
  <c r="C1237" i="2"/>
  <c r="D1237" i="2"/>
  <c r="F1237" i="2"/>
  <c r="B1238" i="2"/>
  <c r="C1238" i="2"/>
  <c r="D1238" i="2"/>
  <c r="F1238" i="2"/>
  <c r="B1239" i="2"/>
  <c r="C1239" i="2"/>
  <c r="D1239" i="2"/>
  <c r="F1239" i="2"/>
  <c r="B1240" i="2"/>
  <c r="C1240" i="2"/>
  <c r="D1240" i="2"/>
  <c r="F1240" i="2"/>
  <c r="B1241" i="2"/>
  <c r="C1241" i="2"/>
  <c r="D1241" i="2"/>
  <c r="F1241" i="2"/>
  <c r="B1242" i="2"/>
  <c r="C1242" i="2"/>
  <c r="D1242" i="2"/>
  <c r="F1242" i="2"/>
  <c r="B1243" i="2"/>
  <c r="C1243" i="2"/>
  <c r="D1243" i="2"/>
  <c r="F1243" i="2"/>
  <c r="B1244" i="2"/>
  <c r="C1244" i="2"/>
  <c r="D1244" i="2"/>
  <c r="F1244" i="2"/>
  <c r="B1245" i="2"/>
  <c r="C1245" i="2"/>
  <c r="D1245" i="2"/>
  <c r="F1245" i="2"/>
  <c r="B1246" i="2"/>
  <c r="C1246" i="2"/>
  <c r="D1246" i="2"/>
  <c r="F1246" i="2"/>
  <c r="B1247" i="2"/>
  <c r="C1247" i="2"/>
  <c r="D1247" i="2"/>
  <c r="F1247" i="2"/>
  <c r="B1248" i="2"/>
  <c r="C1248" i="2"/>
  <c r="D1248" i="2"/>
  <c r="F1248" i="2"/>
  <c r="B1249" i="2"/>
  <c r="C1249" i="2"/>
  <c r="D1249" i="2"/>
  <c r="F1249" i="2"/>
  <c r="B1250" i="2"/>
  <c r="C1250" i="2"/>
  <c r="D1250" i="2"/>
  <c r="F1250" i="2"/>
  <c r="B1251" i="2"/>
  <c r="C1251" i="2"/>
  <c r="D1251" i="2"/>
  <c r="F1251" i="2"/>
  <c r="B1252" i="2"/>
  <c r="C1252" i="2"/>
  <c r="D1252" i="2"/>
  <c r="F1252" i="2"/>
  <c r="B1253" i="2"/>
  <c r="C1253" i="2"/>
  <c r="D1253" i="2"/>
  <c r="F1253" i="2"/>
  <c r="B1254" i="2"/>
  <c r="C1254" i="2"/>
  <c r="D1254" i="2"/>
  <c r="F1254" i="2"/>
  <c r="B1255" i="2"/>
  <c r="C1255" i="2"/>
  <c r="D1255" i="2"/>
  <c r="F1255" i="2"/>
  <c r="B1256" i="2"/>
  <c r="C1256" i="2"/>
  <c r="D1256" i="2"/>
  <c r="F1256" i="2"/>
  <c r="B1257" i="2"/>
  <c r="C1257" i="2"/>
  <c r="D1257" i="2"/>
  <c r="F1257" i="2"/>
  <c r="B1258" i="2"/>
  <c r="C1258" i="2"/>
  <c r="D1258" i="2"/>
  <c r="F1258" i="2"/>
  <c r="B1259" i="2"/>
  <c r="C1259" i="2"/>
  <c r="D1259" i="2"/>
  <c r="F1259" i="2"/>
  <c r="B1260" i="2"/>
  <c r="C1260" i="2"/>
  <c r="D1260" i="2"/>
  <c r="F1260" i="2"/>
  <c r="B1261" i="2"/>
  <c r="C1261" i="2"/>
  <c r="D1261" i="2"/>
  <c r="F1261" i="2"/>
  <c r="B1262" i="2"/>
  <c r="C1262" i="2"/>
  <c r="D1262" i="2"/>
  <c r="F1262" i="2"/>
  <c r="B1263" i="2"/>
  <c r="C1263" i="2"/>
  <c r="D1263" i="2"/>
  <c r="F1263" i="2"/>
  <c r="B1264" i="2"/>
  <c r="C1264" i="2"/>
  <c r="D1264" i="2"/>
  <c r="F1264" i="2"/>
  <c r="B1265" i="2"/>
  <c r="C1265" i="2"/>
  <c r="D1265" i="2"/>
  <c r="F1265" i="2"/>
  <c r="B1266" i="2"/>
  <c r="C1266" i="2"/>
  <c r="D1266" i="2"/>
  <c r="F1266" i="2"/>
  <c r="B1267" i="2"/>
  <c r="C1267" i="2"/>
  <c r="D1267" i="2"/>
  <c r="F1267" i="2"/>
  <c r="B1268" i="2"/>
  <c r="C1268" i="2"/>
  <c r="D1268" i="2"/>
  <c r="F1268" i="2"/>
  <c r="B1269" i="2"/>
  <c r="C1269" i="2"/>
  <c r="D1269" i="2"/>
  <c r="F1269" i="2"/>
  <c r="B1270" i="2"/>
  <c r="C1270" i="2"/>
  <c r="D1270" i="2"/>
  <c r="F1270" i="2"/>
  <c r="B1271" i="2"/>
  <c r="C1271" i="2"/>
  <c r="D1271" i="2"/>
  <c r="F1271" i="2"/>
  <c r="B1272" i="2"/>
  <c r="C1272" i="2"/>
  <c r="D1272" i="2"/>
  <c r="F1272" i="2"/>
  <c r="B1273" i="2"/>
  <c r="C1273" i="2"/>
  <c r="D1273" i="2"/>
  <c r="F1273" i="2"/>
  <c r="B1274" i="2"/>
  <c r="C1274" i="2"/>
  <c r="D1274" i="2"/>
  <c r="F1274" i="2"/>
  <c r="B1275" i="2"/>
  <c r="C1275" i="2"/>
  <c r="D1275" i="2"/>
  <c r="F1275" i="2"/>
  <c r="B1276" i="2"/>
  <c r="C1276" i="2"/>
  <c r="D1276" i="2"/>
  <c r="F1276" i="2"/>
  <c r="B1277" i="2"/>
  <c r="C1277" i="2"/>
  <c r="D1277" i="2"/>
  <c r="F1277" i="2"/>
  <c r="B1278" i="2"/>
  <c r="C1278" i="2"/>
  <c r="D1278" i="2"/>
  <c r="F1278" i="2"/>
  <c r="B1279" i="2"/>
  <c r="C1279" i="2"/>
  <c r="D1279" i="2"/>
  <c r="F1279" i="2"/>
  <c r="B1280" i="2"/>
  <c r="C1280" i="2"/>
  <c r="D1280" i="2"/>
  <c r="F1280" i="2"/>
  <c r="B1281" i="2"/>
  <c r="C1281" i="2"/>
  <c r="D1281" i="2"/>
  <c r="F1281" i="2"/>
  <c r="B1282" i="2"/>
  <c r="C1282" i="2"/>
  <c r="D1282" i="2"/>
  <c r="F1282" i="2"/>
  <c r="B1283" i="2"/>
  <c r="C1283" i="2"/>
  <c r="D1283" i="2"/>
  <c r="F1283" i="2"/>
  <c r="B1284" i="2"/>
  <c r="C1284" i="2"/>
  <c r="D1284" i="2"/>
  <c r="F1284" i="2"/>
  <c r="B1285" i="2"/>
  <c r="C1285" i="2"/>
  <c r="D1285" i="2"/>
  <c r="F1285" i="2"/>
  <c r="B1286" i="2"/>
  <c r="C1286" i="2"/>
  <c r="D1286" i="2"/>
  <c r="F1286" i="2"/>
  <c r="B1287" i="2"/>
  <c r="C1287" i="2"/>
  <c r="D1287" i="2"/>
  <c r="F1287" i="2"/>
  <c r="B1288" i="2"/>
  <c r="C1288" i="2"/>
  <c r="D1288" i="2"/>
  <c r="F1288" i="2"/>
  <c r="B1289" i="2"/>
  <c r="C1289" i="2"/>
  <c r="D1289" i="2"/>
  <c r="F1289" i="2"/>
  <c r="B1290" i="2"/>
  <c r="C1290" i="2"/>
  <c r="D1290" i="2"/>
  <c r="F1290" i="2"/>
  <c r="B1291" i="2"/>
  <c r="C1291" i="2"/>
  <c r="D1291" i="2"/>
  <c r="F1291" i="2"/>
  <c r="B1292" i="2"/>
  <c r="C1292" i="2"/>
  <c r="D1292" i="2"/>
  <c r="F1292" i="2"/>
  <c r="B1293" i="2"/>
  <c r="C1293" i="2"/>
  <c r="D1293" i="2"/>
  <c r="F1293" i="2"/>
  <c r="B1294" i="2"/>
  <c r="C1294" i="2"/>
  <c r="D1294" i="2"/>
  <c r="F1294" i="2"/>
  <c r="B1295" i="2"/>
  <c r="C1295" i="2"/>
  <c r="D1295" i="2"/>
  <c r="F1295" i="2"/>
  <c r="B1296" i="2"/>
  <c r="C1296" i="2"/>
  <c r="D1296" i="2"/>
  <c r="F1296" i="2"/>
  <c r="B1297" i="2"/>
  <c r="C1297" i="2"/>
  <c r="D1297" i="2"/>
  <c r="F1297" i="2"/>
  <c r="B1298" i="2"/>
  <c r="C1298" i="2"/>
  <c r="D1298" i="2"/>
  <c r="F1298" i="2"/>
  <c r="B1299" i="2"/>
  <c r="C1299" i="2"/>
  <c r="D1299" i="2"/>
  <c r="F1299" i="2"/>
  <c r="B1300" i="2"/>
  <c r="C1300" i="2"/>
  <c r="D1300" i="2"/>
  <c r="F1300" i="2"/>
  <c r="B1301" i="2"/>
  <c r="C1301" i="2"/>
  <c r="D1301" i="2"/>
  <c r="F1301" i="2"/>
  <c r="B1302" i="2"/>
  <c r="C1302" i="2"/>
  <c r="D1302" i="2"/>
  <c r="F1302" i="2"/>
  <c r="B1303" i="2"/>
  <c r="C1303" i="2"/>
  <c r="D1303" i="2"/>
  <c r="F1303" i="2"/>
  <c r="B1304" i="2"/>
  <c r="C1304" i="2"/>
  <c r="D1304" i="2"/>
  <c r="F1304" i="2"/>
  <c r="B1305" i="2"/>
  <c r="C1305" i="2"/>
  <c r="D1305" i="2"/>
  <c r="F1305" i="2"/>
  <c r="B1306" i="2"/>
  <c r="C1306" i="2"/>
  <c r="D1306" i="2"/>
  <c r="F1306" i="2"/>
  <c r="B1307" i="2"/>
  <c r="C1307" i="2"/>
  <c r="D1307" i="2"/>
  <c r="F1307" i="2"/>
  <c r="B1308" i="2"/>
  <c r="C1308" i="2"/>
  <c r="D1308" i="2"/>
  <c r="F1308" i="2"/>
  <c r="B1309" i="2"/>
  <c r="C1309" i="2"/>
  <c r="D1309" i="2"/>
  <c r="F1309" i="2"/>
  <c r="B1310" i="2"/>
  <c r="C1310" i="2"/>
  <c r="D1310" i="2"/>
  <c r="F1310" i="2"/>
  <c r="B1311" i="2"/>
  <c r="C1311" i="2"/>
  <c r="D1311" i="2"/>
  <c r="F1311" i="2"/>
  <c r="B1312" i="2"/>
  <c r="C1312" i="2"/>
  <c r="D1312" i="2"/>
  <c r="F1312" i="2"/>
  <c r="B1313" i="2"/>
  <c r="C1313" i="2"/>
  <c r="D1313" i="2"/>
  <c r="F1313" i="2"/>
  <c r="B1314" i="2"/>
  <c r="C1314" i="2"/>
  <c r="D1314" i="2"/>
  <c r="F1314" i="2"/>
  <c r="B1315" i="2"/>
  <c r="C1315" i="2"/>
  <c r="D1315" i="2"/>
  <c r="F1315" i="2"/>
  <c r="B1316" i="2"/>
  <c r="C1316" i="2"/>
  <c r="D1316" i="2"/>
  <c r="F1316" i="2"/>
  <c r="B1317" i="2"/>
  <c r="C1317" i="2"/>
  <c r="D1317" i="2"/>
  <c r="F1317" i="2"/>
  <c r="B1318" i="2"/>
  <c r="C1318" i="2"/>
  <c r="D1318" i="2"/>
  <c r="F1318" i="2"/>
  <c r="B1319" i="2"/>
  <c r="C1319" i="2"/>
  <c r="D1319" i="2"/>
  <c r="F1319" i="2"/>
  <c r="B1320" i="2"/>
  <c r="C1320" i="2"/>
  <c r="D1320" i="2"/>
  <c r="F1320" i="2"/>
  <c r="B1321" i="2"/>
  <c r="C1321" i="2"/>
  <c r="D1321" i="2"/>
  <c r="F1321" i="2"/>
  <c r="B1322" i="2"/>
  <c r="C1322" i="2"/>
  <c r="D1322" i="2"/>
  <c r="F1322" i="2"/>
  <c r="B1323" i="2"/>
  <c r="C1323" i="2"/>
  <c r="D1323" i="2"/>
  <c r="F1323" i="2"/>
  <c r="B1324" i="2"/>
  <c r="C1324" i="2"/>
  <c r="D1324" i="2"/>
  <c r="F1324" i="2"/>
  <c r="B1325" i="2"/>
  <c r="C1325" i="2"/>
  <c r="D1325" i="2"/>
  <c r="F1325" i="2"/>
  <c r="B1326" i="2"/>
  <c r="C1326" i="2"/>
  <c r="D1326" i="2"/>
  <c r="F1326" i="2"/>
  <c r="B1327" i="2"/>
  <c r="C1327" i="2"/>
  <c r="D1327" i="2"/>
  <c r="F1327" i="2"/>
  <c r="B1328" i="2"/>
  <c r="C1328" i="2"/>
  <c r="D1328" i="2"/>
  <c r="F1328" i="2"/>
  <c r="B1329" i="2"/>
  <c r="C1329" i="2"/>
  <c r="D1329" i="2"/>
  <c r="F1329" i="2"/>
  <c r="B1330" i="2"/>
  <c r="C1330" i="2"/>
  <c r="D1330" i="2"/>
  <c r="F1330" i="2"/>
  <c r="B1331" i="2"/>
  <c r="C1331" i="2"/>
  <c r="D1331" i="2"/>
  <c r="F1331" i="2"/>
  <c r="B1332" i="2"/>
  <c r="C1332" i="2"/>
  <c r="D1332" i="2"/>
  <c r="F1332" i="2"/>
  <c r="B1333" i="2"/>
  <c r="C1333" i="2"/>
  <c r="D1333" i="2"/>
  <c r="F1333" i="2"/>
  <c r="B1334" i="2"/>
  <c r="C1334" i="2"/>
  <c r="D1334" i="2"/>
  <c r="F1334" i="2"/>
  <c r="B1335" i="2"/>
  <c r="C1335" i="2"/>
  <c r="D1335" i="2"/>
  <c r="F1335" i="2"/>
  <c r="B1336" i="2"/>
  <c r="C1336" i="2"/>
  <c r="D1336" i="2"/>
  <c r="F1336" i="2"/>
  <c r="B1337" i="2"/>
  <c r="C1337" i="2"/>
  <c r="D1337" i="2"/>
  <c r="F1337" i="2"/>
  <c r="B1338" i="2"/>
  <c r="C1338" i="2"/>
  <c r="D1338" i="2"/>
  <c r="F1338" i="2"/>
  <c r="B1339" i="2"/>
  <c r="C1339" i="2"/>
  <c r="D1339" i="2"/>
  <c r="F1339" i="2"/>
  <c r="B1340" i="2"/>
  <c r="C1340" i="2"/>
  <c r="D1340" i="2"/>
  <c r="F1340" i="2"/>
  <c r="B1341" i="2"/>
  <c r="C1341" i="2"/>
  <c r="D1341" i="2"/>
  <c r="F1341" i="2"/>
  <c r="B1342" i="2"/>
  <c r="C1342" i="2"/>
  <c r="D1342" i="2"/>
  <c r="F1342" i="2"/>
  <c r="B1343" i="2"/>
  <c r="C1343" i="2"/>
  <c r="D1343" i="2"/>
  <c r="F1343" i="2"/>
  <c r="B1344" i="2"/>
  <c r="C1344" i="2"/>
  <c r="D1344" i="2"/>
  <c r="F1344" i="2"/>
  <c r="B1345" i="2"/>
  <c r="C1345" i="2"/>
  <c r="D1345" i="2"/>
  <c r="F1345" i="2"/>
  <c r="B1346" i="2"/>
  <c r="C1346" i="2"/>
  <c r="D1346" i="2"/>
  <c r="F1346" i="2"/>
  <c r="B1347" i="2"/>
  <c r="C1347" i="2"/>
  <c r="D1347" i="2"/>
  <c r="F1347" i="2"/>
  <c r="B1348" i="2"/>
  <c r="C1348" i="2"/>
  <c r="D1348" i="2"/>
  <c r="F1348" i="2"/>
  <c r="B1349" i="2"/>
  <c r="C1349" i="2"/>
  <c r="D1349" i="2"/>
  <c r="F1349" i="2"/>
  <c r="B1350" i="2"/>
  <c r="C1350" i="2"/>
  <c r="D1350" i="2"/>
  <c r="F1350" i="2"/>
  <c r="B1351" i="2"/>
  <c r="C1351" i="2"/>
  <c r="D1351" i="2"/>
  <c r="F1351" i="2"/>
  <c r="B1352" i="2"/>
  <c r="C1352" i="2"/>
  <c r="D1352" i="2"/>
  <c r="F1352" i="2"/>
  <c r="B1353" i="2"/>
  <c r="C1353" i="2"/>
  <c r="D1353" i="2"/>
  <c r="F1353" i="2"/>
  <c r="B1354" i="2"/>
  <c r="C1354" i="2"/>
  <c r="D1354" i="2"/>
  <c r="F1354" i="2"/>
  <c r="B1355" i="2"/>
  <c r="C1355" i="2"/>
  <c r="D1355" i="2"/>
  <c r="F1355" i="2"/>
  <c r="B1356" i="2"/>
  <c r="C1356" i="2"/>
  <c r="D1356" i="2"/>
  <c r="F1356" i="2"/>
  <c r="B1357" i="2"/>
  <c r="C1357" i="2"/>
  <c r="D1357" i="2"/>
  <c r="F1357" i="2"/>
  <c r="B1358" i="2"/>
  <c r="C1358" i="2"/>
  <c r="D1358" i="2"/>
  <c r="F1358" i="2"/>
  <c r="B1359" i="2"/>
  <c r="C1359" i="2"/>
  <c r="D1359" i="2"/>
  <c r="F1359" i="2"/>
  <c r="B1360" i="2"/>
  <c r="C1360" i="2"/>
  <c r="D1360" i="2"/>
  <c r="F1360" i="2"/>
  <c r="B1361" i="2"/>
  <c r="C1361" i="2"/>
  <c r="D1361" i="2"/>
  <c r="F1361" i="2"/>
  <c r="B1362" i="2"/>
  <c r="C1362" i="2"/>
  <c r="D1362" i="2"/>
  <c r="F1362" i="2"/>
  <c r="B1363" i="2"/>
  <c r="C1363" i="2"/>
  <c r="D1363" i="2"/>
  <c r="F1363" i="2"/>
  <c r="B1364" i="2"/>
  <c r="C1364" i="2"/>
  <c r="D1364" i="2"/>
  <c r="F1364" i="2"/>
  <c r="B1365" i="2"/>
  <c r="C1365" i="2"/>
  <c r="D1365" i="2"/>
  <c r="F1365" i="2"/>
  <c r="B1366" i="2"/>
  <c r="C1366" i="2"/>
  <c r="D1366" i="2"/>
  <c r="F1366" i="2"/>
  <c r="B1367" i="2"/>
  <c r="C1367" i="2"/>
  <c r="D1367" i="2"/>
  <c r="F1367" i="2"/>
  <c r="B1368" i="2"/>
  <c r="C1368" i="2"/>
  <c r="D1368" i="2"/>
  <c r="F1368" i="2"/>
  <c r="B1369" i="2"/>
  <c r="C1369" i="2"/>
  <c r="D1369" i="2"/>
  <c r="F1369" i="2"/>
  <c r="B1370" i="2"/>
  <c r="C1370" i="2"/>
  <c r="D1370" i="2"/>
  <c r="F1370" i="2"/>
  <c r="B1371" i="2"/>
  <c r="C1371" i="2"/>
  <c r="D1371" i="2"/>
  <c r="F1371" i="2"/>
  <c r="B1372" i="2"/>
  <c r="C1372" i="2"/>
  <c r="D1372" i="2"/>
  <c r="F1372" i="2"/>
  <c r="B1373" i="2"/>
  <c r="C1373" i="2"/>
  <c r="D1373" i="2"/>
  <c r="F1373" i="2"/>
  <c r="B1374" i="2"/>
  <c r="C1374" i="2"/>
  <c r="D1374" i="2"/>
  <c r="F1374" i="2"/>
  <c r="B1375" i="2"/>
  <c r="C1375" i="2"/>
  <c r="D1375" i="2"/>
  <c r="F1375" i="2"/>
  <c r="B1376" i="2"/>
  <c r="C1376" i="2"/>
  <c r="D1376" i="2"/>
  <c r="F1376" i="2"/>
  <c r="B1377" i="2"/>
  <c r="C1377" i="2"/>
  <c r="D1377" i="2"/>
  <c r="F1377" i="2"/>
  <c r="B1378" i="2"/>
  <c r="C1378" i="2"/>
  <c r="D1378" i="2"/>
  <c r="F1378" i="2"/>
  <c r="B1379" i="2"/>
  <c r="C1379" i="2"/>
  <c r="D1379" i="2"/>
  <c r="F1379" i="2"/>
  <c r="B1380" i="2"/>
  <c r="C1380" i="2"/>
  <c r="D1380" i="2"/>
  <c r="F1380" i="2"/>
  <c r="B1381" i="2"/>
  <c r="C1381" i="2"/>
  <c r="D1381" i="2"/>
  <c r="F1381" i="2"/>
  <c r="B1382" i="2"/>
  <c r="C1382" i="2"/>
  <c r="D1382" i="2"/>
  <c r="F1382" i="2"/>
  <c r="B1383" i="2"/>
  <c r="C1383" i="2"/>
  <c r="D1383" i="2"/>
  <c r="F1383" i="2"/>
  <c r="B1384" i="2"/>
  <c r="C1384" i="2"/>
  <c r="D1384" i="2"/>
  <c r="F1384" i="2"/>
  <c r="B1385" i="2"/>
  <c r="C1385" i="2"/>
  <c r="D1385" i="2"/>
  <c r="F1385" i="2"/>
  <c r="B1386" i="2"/>
  <c r="C1386" i="2"/>
  <c r="D1386" i="2"/>
  <c r="F1386" i="2"/>
  <c r="B1387" i="2"/>
  <c r="C1387" i="2"/>
  <c r="D1387" i="2"/>
  <c r="F1387" i="2"/>
  <c r="B1388" i="2"/>
  <c r="C1388" i="2"/>
  <c r="D1388" i="2"/>
  <c r="F1388" i="2"/>
  <c r="B1389" i="2"/>
  <c r="C1389" i="2"/>
  <c r="D1389" i="2"/>
  <c r="F1389" i="2"/>
  <c r="B1390" i="2"/>
  <c r="C1390" i="2"/>
  <c r="D1390" i="2"/>
  <c r="F1390" i="2"/>
  <c r="B1391" i="2"/>
  <c r="C1391" i="2"/>
  <c r="D1391" i="2"/>
  <c r="F1391" i="2"/>
  <c r="B1392" i="2"/>
  <c r="C1392" i="2"/>
  <c r="D1392" i="2"/>
  <c r="F1392" i="2"/>
  <c r="B1393" i="2"/>
  <c r="C1393" i="2"/>
  <c r="D1393" i="2"/>
  <c r="F1393" i="2"/>
  <c r="B1394" i="2"/>
  <c r="C1394" i="2"/>
  <c r="D1394" i="2"/>
  <c r="F1394" i="2"/>
  <c r="B1395" i="2"/>
  <c r="C1395" i="2"/>
  <c r="D1395" i="2"/>
  <c r="F1395" i="2"/>
  <c r="B1396" i="2"/>
  <c r="C1396" i="2"/>
  <c r="D1396" i="2"/>
  <c r="F1396" i="2"/>
  <c r="B1397" i="2"/>
  <c r="C1397" i="2"/>
  <c r="D1397" i="2"/>
  <c r="F1397" i="2"/>
  <c r="B1398" i="2"/>
  <c r="C1398" i="2"/>
  <c r="D1398" i="2"/>
  <c r="F1398" i="2"/>
  <c r="B1399" i="2"/>
  <c r="C1399" i="2"/>
  <c r="D1399" i="2"/>
  <c r="F1399" i="2"/>
  <c r="B1400" i="2"/>
  <c r="C1400" i="2"/>
  <c r="D1400" i="2"/>
  <c r="F1400" i="2"/>
  <c r="B1401" i="2"/>
  <c r="C1401" i="2"/>
  <c r="D1401" i="2"/>
  <c r="F1401" i="2"/>
  <c r="B1402" i="2"/>
  <c r="C1402" i="2"/>
  <c r="D1402" i="2"/>
  <c r="F1402" i="2"/>
  <c r="B1403" i="2"/>
  <c r="C1403" i="2"/>
  <c r="D1403" i="2"/>
  <c r="F1403" i="2"/>
  <c r="B1404" i="2"/>
  <c r="C1404" i="2"/>
  <c r="D1404" i="2"/>
  <c r="F1404" i="2"/>
  <c r="B1405" i="2"/>
  <c r="C1405" i="2"/>
  <c r="D1405" i="2"/>
  <c r="F1405" i="2"/>
  <c r="B1406" i="2"/>
  <c r="C1406" i="2"/>
  <c r="D1406" i="2"/>
  <c r="F1406" i="2"/>
  <c r="B1407" i="2"/>
  <c r="C1407" i="2"/>
  <c r="D1407" i="2"/>
  <c r="F1407" i="2"/>
  <c r="B1408" i="2"/>
  <c r="C1408" i="2"/>
  <c r="D1408" i="2"/>
  <c r="F1408" i="2"/>
  <c r="B1409" i="2"/>
  <c r="C1409" i="2"/>
  <c r="D1409" i="2"/>
  <c r="F1409" i="2"/>
  <c r="B1410" i="2"/>
  <c r="C1410" i="2"/>
  <c r="D1410" i="2"/>
  <c r="F1410" i="2"/>
  <c r="B1411" i="2"/>
  <c r="C1411" i="2"/>
  <c r="D1411" i="2"/>
  <c r="F1411" i="2"/>
  <c r="B1412" i="2"/>
  <c r="C1412" i="2"/>
  <c r="D1412" i="2"/>
  <c r="F1412" i="2"/>
  <c r="B1413" i="2"/>
  <c r="C1413" i="2"/>
  <c r="D1413" i="2"/>
  <c r="F1413" i="2"/>
  <c r="B1414" i="2"/>
  <c r="C1414" i="2"/>
  <c r="D1414" i="2"/>
  <c r="F1414" i="2"/>
  <c r="B1415" i="2"/>
  <c r="C1415" i="2"/>
  <c r="D1415" i="2"/>
  <c r="F1415" i="2"/>
  <c r="B1416" i="2"/>
  <c r="C1416" i="2"/>
  <c r="D1416" i="2"/>
  <c r="F1416" i="2"/>
  <c r="B1417" i="2"/>
  <c r="C1417" i="2"/>
  <c r="D1417" i="2"/>
  <c r="F1417" i="2"/>
  <c r="B1418" i="2"/>
  <c r="C1418" i="2"/>
  <c r="D1418" i="2"/>
  <c r="F1418" i="2"/>
  <c r="B1419" i="2"/>
  <c r="C1419" i="2"/>
  <c r="D1419" i="2"/>
  <c r="F1419" i="2"/>
  <c r="B1420" i="2"/>
  <c r="C1420" i="2"/>
  <c r="D1420" i="2"/>
  <c r="F1420" i="2"/>
  <c r="B1421" i="2"/>
  <c r="C1421" i="2"/>
  <c r="D1421" i="2"/>
  <c r="F1421" i="2"/>
  <c r="B1422" i="2"/>
  <c r="C1422" i="2"/>
  <c r="D1422" i="2"/>
  <c r="F1422" i="2"/>
  <c r="B1423" i="2"/>
  <c r="C1423" i="2"/>
  <c r="D1423" i="2"/>
  <c r="F1423" i="2"/>
  <c r="B1424" i="2"/>
  <c r="C1424" i="2"/>
  <c r="D1424" i="2"/>
  <c r="F1424" i="2"/>
  <c r="B1425" i="2"/>
  <c r="C1425" i="2"/>
  <c r="D1425" i="2"/>
  <c r="F1425" i="2"/>
  <c r="B1426" i="2"/>
  <c r="C1426" i="2"/>
  <c r="D1426" i="2"/>
  <c r="F1426" i="2"/>
  <c r="B1427" i="2"/>
  <c r="C1427" i="2"/>
  <c r="D1427" i="2"/>
  <c r="F1427" i="2"/>
  <c r="B1428" i="2"/>
  <c r="C1428" i="2"/>
  <c r="D1428" i="2"/>
  <c r="F1428" i="2"/>
  <c r="B1429" i="2"/>
  <c r="C1429" i="2"/>
  <c r="D1429" i="2"/>
  <c r="F1429" i="2"/>
  <c r="B1430" i="2"/>
  <c r="C1430" i="2"/>
  <c r="D1430" i="2"/>
  <c r="F1430" i="2"/>
  <c r="B1431" i="2"/>
  <c r="C1431" i="2"/>
  <c r="D1431" i="2"/>
  <c r="F1431" i="2"/>
  <c r="B1432" i="2"/>
  <c r="C1432" i="2"/>
  <c r="D1432" i="2"/>
  <c r="F1432" i="2"/>
  <c r="B1433" i="2"/>
  <c r="C1433" i="2"/>
  <c r="D1433" i="2"/>
  <c r="F1433" i="2"/>
  <c r="B1434" i="2"/>
  <c r="C1434" i="2"/>
  <c r="D1434" i="2"/>
  <c r="F1434" i="2"/>
  <c r="B1435" i="2"/>
  <c r="C1435" i="2"/>
  <c r="D1435" i="2"/>
  <c r="F1435" i="2"/>
  <c r="B1436" i="2"/>
  <c r="C1436" i="2"/>
  <c r="D1436" i="2"/>
  <c r="F1436" i="2"/>
  <c r="B1437" i="2"/>
  <c r="C1437" i="2"/>
  <c r="D1437" i="2"/>
  <c r="F1437" i="2"/>
  <c r="B1438" i="2"/>
  <c r="C1438" i="2"/>
  <c r="D1438" i="2"/>
  <c r="F1438" i="2"/>
  <c r="B1439" i="2"/>
  <c r="C1439" i="2"/>
  <c r="D1439" i="2"/>
  <c r="F1439" i="2"/>
  <c r="B1440" i="2"/>
  <c r="C1440" i="2"/>
  <c r="D1440" i="2"/>
  <c r="F1440" i="2"/>
  <c r="B1441" i="2"/>
  <c r="C1441" i="2"/>
  <c r="D1441" i="2"/>
  <c r="F1441" i="2"/>
  <c r="B1442" i="2"/>
  <c r="C1442" i="2"/>
  <c r="D1442" i="2"/>
  <c r="F1442" i="2"/>
  <c r="B1443" i="2"/>
  <c r="C1443" i="2"/>
  <c r="D1443" i="2"/>
  <c r="F1443" i="2"/>
  <c r="B1444" i="2"/>
  <c r="C1444" i="2"/>
  <c r="D1444" i="2"/>
  <c r="F1444" i="2"/>
  <c r="B1445" i="2"/>
  <c r="C1445" i="2"/>
  <c r="D1445" i="2"/>
  <c r="F1445" i="2"/>
  <c r="B1446" i="2"/>
  <c r="C1446" i="2"/>
  <c r="D1446" i="2"/>
  <c r="F1446" i="2"/>
  <c r="B1447" i="2"/>
  <c r="C1447" i="2"/>
  <c r="D1447" i="2"/>
  <c r="F1447" i="2"/>
  <c r="B1448" i="2"/>
  <c r="C1448" i="2"/>
  <c r="D1448" i="2"/>
  <c r="F1448" i="2"/>
  <c r="B1449" i="2"/>
  <c r="C1449" i="2"/>
  <c r="D1449" i="2"/>
  <c r="F1449" i="2"/>
  <c r="B1450" i="2"/>
  <c r="C1450" i="2"/>
  <c r="D1450" i="2"/>
  <c r="F1450" i="2"/>
  <c r="B1451" i="2"/>
  <c r="C1451" i="2"/>
  <c r="D1451" i="2"/>
  <c r="F1451" i="2"/>
  <c r="B1452" i="2"/>
  <c r="C1452" i="2"/>
  <c r="D1452" i="2"/>
  <c r="F1452" i="2"/>
  <c r="B1453" i="2"/>
  <c r="C1453" i="2"/>
  <c r="D1453" i="2"/>
  <c r="F1453" i="2"/>
  <c r="B1454" i="2"/>
  <c r="C1454" i="2"/>
  <c r="D1454" i="2"/>
  <c r="F1454" i="2"/>
  <c r="B1455" i="2"/>
  <c r="C1455" i="2"/>
  <c r="D1455" i="2"/>
  <c r="F1455" i="2"/>
  <c r="B1456" i="2"/>
  <c r="C1456" i="2"/>
  <c r="D1456" i="2"/>
  <c r="F1456" i="2"/>
  <c r="B1457" i="2"/>
  <c r="C1457" i="2"/>
  <c r="D1457" i="2"/>
  <c r="F1457" i="2"/>
  <c r="B1458" i="2"/>
  <c r="C1458" i="2"/>
  <c r="D1458" i="2"/>
  <c r="F1458" i="2"/>
  <c r="B1459" i="2"/>
  <c r="C1459" i="2"/>
  <c r="D1459" i="2"/>
  <c r="F1459" i="2"/>
  <c r="B1460" i="2"/>
  <c r="C1460" i="2"/>
  <c r="D1460" i="2"/>
  <c r="F1460" i="2"/>
  <c r="B1461" i="2"/>
  <c r="C1461" i="2"/>
  <c r="D1461" i="2"/>
  <c r="F1461" i="2"/>
  <c r="B1462" i="2"/>
  <c r="C1462" i="2"/>
  <c r="D1462" i="2"/>
  <c r="F1462" i="2"/>
  <c r="B1463" i="2"/>
  <c r="C1463" i="2"/>
  <c r="D1463" i="2"/>
  <c r="F1463" i="2"/>
  <c r="B1464" i="2"/>
  <c r="C1464" i="2"/>
  <c r="D1464" i="2"/>
  <c r="F1464" i="2"/>
  <c r="B1465" i="2"/>
  <c r="C1465" i="2"/>
  <c r="D1465" i="2"/>
  <c r="F1465" i="2"/>
  <c r="B1466" i="2"/>
  <c r="C1466" i="2"/>
  <c r="D1466" i="2"/>
  <c r="F1466" i="2"/>
  <c r="B1467" i="2"/>
  <c r="C1467" i="2"/>
  <c r="D1467" i="2"/>
  <c r="F1467" i="2"/>
  <c r="B1468" i="2"/>
  <c r="C1468" i="2"/>
  <c r="D1468" i="2"/>
  <c r="F1468" i="2"/>
  <c r="B1469" i="2"/>
  <c r="C1469" i="2"/>
  <c r="D1469" i="2"/>
  <c r="F1469" i="2"/>
  <c r="B1470" i="2"/>
  <c r="C1470" i="2"/>
  <c r="D1470" i="2"/>
  <c r="F1470" i="2"/>
  <c r="B1471" i="2"/>
  <c r="C1471" i="2"/>
  <c r="D1471" i="2"/>
  <c r="F1471" i="2"/>
  <c r="B1472" i="2"/>
  <c r="C1472" i="2"/>
  <c r="D1472" i="2"/>
  <c r="F1472" i="2"/>
  <c r="B1473" i="2"/>
  <c r="C1473" i="2"/>
  <c r="D1473" i="2"/>
  <c r="F1473" i="2"/>
  <c r="B1474" i="2"/>
  <c r="C1474" i="2"/>
  <c r="D1474" i="2"/>
  <c r="F1474" i="2"/>
  <c r="B1475" i="2"/>
  <c r="C1475" i="2"/>
  <c r="D1475" i="2"/>
  <c r="F1475" i="2"/>
  <c r="B1476" i="2"/>
  <c r="C1476" i="2"/>
  <c r="D1476" i="2"/>
  <c r="F1476" i="2"/>
  <c r="B1477" i="2"/>
  <c r="C1477" i="2"/>
  <c r="D1477" i="2"/>
  <c r="F1477" i="2"/>
  <c r="B1478" i="2"/>
  <c r="C1478" i="2"/>
  <c r="D1478" i="2"/>
  <c r="F1478" i="2"/>
  <c r="B1479" i="2"/>
  <c r="C1479" i="2"/>
  <c r="D1479" i="2"/>
  <c r="F1479" i="2"/>
  <c r="B1480" i="2"/>
  <c r="C1480" i="2"/>
  <c r="D1480" i="2"/>
  <c r="F1480" i="2"/>
  <c r="B1481" i="2"/>
  <c r="C1481" i="2"/>
  <c r="D1481" i="2"/>
  <c r="F1481" i="2"/>
  <c r="B1482" i="2"/>
  <c r="C1482" i="2"/>
  <c r="D1482" i="2"/>
  <c r="F1482" i="2"/>
  <c r="B1483" i="2"/>
  <c r="C1483" i="2"/>
  <c r="D1483" i="2"/>
  <c r="F1483" i="2"/>
  <c r="B1484" i="2"/>
  <c r="C1484" i="2"/>
  <c r="D1484" i="2"/>
  <c r="F1484" i="2"/>
  <c r="B1485" i="2"/>
  <c r="C1485" i="2"/>
  <c r="D1485" i="2"/>
  <c r="F1485" i="2"/>
  <c r="B1486" i="2"/>
  <c r="C1486" i="2"/>
  <c r="D1486" i="2"/>
  <c r="F1486" i="2"/>
  <c r="B1487" i="2"/>
  <c r="C1487" i="2"/>
  <c r="D1487" i="2"/>
  <c r="F1487" i="2"/>
  <c r="B1488" i="2"/>
  <c r="C1488" i="2"/>
  <c r="D1488" i="2"/>
  <c r="F1488" i="2"/>
  <c r="B1489" i="2"/>
  <c r="C1489" i="2"/>
  <c r="D1489" i="2"/>
  <c r="F1489" i="2"/>
  <c r="B1490" i="2"/>
  <c r="C1490" i="2"/>
  <c r="D1490" i="2"/>
  <c r="F1490" i="2"/>
  <c r="B1491" i="2"/>
  <c r="C1491" i="2"/>
  <c r="D1491" i="2"/>
  <c r="F1491" i="2"/>
  <c r="B1492" i="2"/>
  <c r="C1492" i="2"/>
  <c r="D1492" i="2"/>
  <c r="F1492" i="2"/>
  <c r="B1493" i="2"/>
  <c r="C1493" i="2"/>
  <c r="D1493" i="2"/>
  <c r="F1493" i="2"/>
  <c r="B1494" i="2"/>
  <c r="C1494" i="2"/>
  <c r="D1494" i="2"/>
  <c r="F1494" i="2"/>
  <c r="B1495" i="2"/>
  <c r="C1495" i="2"/>
  <c r="D1495" i="2"/>
  <c r="F1495" i="2"/>
  <c r="B1496" i="2"/>
  <c r="C1496" i="2"/>
  <c r="D1496" i="2"/>
  <c r="F1496" i="2"/>
  <c r="B1497" i="2"/>
  <c r="C1497" i="2"/>
  <c r="D1497" i="2"/>
  <c r="F1497" i="2"/>
  <c r="B1498" i="2"/>
  <c r="C1498" i="2"/>
  <c r="D1498" i="2"/>
  <c r="F1498" i="2"/>
  <c r="B1499" i="2"/>
  <c r="C1499" i="2"/>
  <c r="D1499" i="2"/>
  <c r="F1499" i="2"/>
  <c r="B1500" i="2"/>
  <c r="C1500" i="2"/>
  <c r="D1500" i="2"/>
  <c r="F1500" i="2"/>
  <c r="B1501" i="2"/>
  <c r="C1501" i="2"/>
  <c r="D1501" i="2"/>
  <c r="F1501" i="2"/>
  <c r="B1502" i="2"/>
  <c r="C1502" i="2"/>
  <c r="D1502" i="2"/>
  <c r="F1502" i="2"/>
  <c r="B1503" i="2"/>
  <c r="C1503" i="2"/>
  <c r="D1503" i="2"/>
  <c r="F1503" i="2"/>
  <c r="B1504" i="2"/>
  <c r="C1504" i="2"/>
  <c r="D1504" i="2"/>
  <c r="F1504" i="2"/>
  <c r="B1505" i="2"/>
  <c r="C1505" i="2"/>
  <c r="D1505" i="2"/>
  <c r="F1505" i="2"/>
  <c r="B1506" i="2"/>
  <c r="C1506" i="2"/>
  <c r="D1506" i="2"/>
  <c r="F1506" i="2"/>
  <c r="B1507" i="2"/>
  <c r="C1507" i="2"/>
  <c r="D1507" i="2"/>
  <c r="F1507" i="2"/>
  <c r="B1508" i="2"/>
  <c r="C1508" i="2"/>
  <c r="D1508" i="2"/>
  <c r="F1508" i="2"/>
  <c r="B1509" i="2"/>
  <c r="C1509" i="2"/>
  <c r="D1509" i="2"/>
  <c r="F1509" i="2"/>
  <c r="B1510" i="2"/>
  <c r="C1510" i="2"/>
  <c r="D1510" i="2"/>
  <c r="F1510" i="2"/>
  <c r="B1511" i="2"/>
  <c r="C1511" i="2"/>
  <c r="D1511" i="2"/>
  <c r="F1511" i="2"/>
  <c r="B1512" i="2"/>
  <c r="C1512" i="2"/>
  <c r="D1512" i="2"/>
  <c r="F1512" i="2"/>
  <c r="B1513" i="2"/>
  <c r="C1513" i="2"/>
  <c r="D1513" i="2"/>
  <c r="F1513" i="2"/>
  <c r="B1514" i="2"/>
  <c r="C1514" i="2"/>
  <c r="D1514" i="2"/>
  <c r="F1514" i="2"/>
  <c r="B1515" i="2"/>
  <c r="C1515" i="2"/>
  <c r="D1515" i="2"/>
  <c r="F1515" i="2"/>
  <c r="B1516" i="2"/>
  <c r="C1516" i="2"/>
  <c r="D1516" i="2"/>
  <c r="F1516" i="2"/>
  <c r="B1517" i="2"/>
  <c r="C1517" i="2"/>
  <c r="D1517" i="2"/>
  <c r="F1517" i="2"/>
  <c r="B1518" i="2"/>
  <c r="C1518" i="2"/>
  <c r="D1518" i="2"/>
  <c r="F1518" i="2"/>
  <c r="B1519" i="2"/>
  <c r="C1519" i="2"/>
  <c r="D1519" i="2"/>
  <c r="F1519" i="2"/>
  <c r="B1520" i="2"/>
  <c r="C1520" i="2"/>
  <c r="D1520" i="2"/>
  <c r="F1520" i="2"/>
  <c r="B1521" i="2"/>
  <c r="C1521" i="2"/>
  <c r="D1521" i="2"/>
  <c r="F1521" i="2"/>
  <c r="B1522" i="2"/>
  <c r="C1522" i="2"/>
  <c r="D1522" i="2"/>
  <c r="F1522" i="2"/>
  <c r="B1523" i="2"/>
  <c r="C1523" i="2"/>
  <c r="D1523" i="2"/>
  <c r="F1523" i="2"/>
  <c r="B1524" i="2"/>
  <c r="C1524" i="2"/>
  <c r="D1524" i="2"/>
  <c r="F1524" i="2"/>
  <c r="B1525" i="2"/>
  <c r="C1525" i="2"/>
  <c r="D1525" i="2"/>
  <c r="F1525" i="2"/>
  <c r="B1526" i="2"/>
  <c r="C1526" i="2"/>
  <c r="D1526" i="2"/>
  <c r="F1526" i="2"/>
  <c r="B1527" i="2"/>
  <c r="C1527" i="2"/>
  <c r="D1527" i="2"/>
  <c r="F1527" i="2"/>
  <c r="B1528" i="2"/>
  <c r="C1528" i="2"/>
  <c r="D1528" i="2"/>
  <c r="F1528" i="2"/>
  <c r="B1529" i="2"/>
  <c r="C1529" i="2"/>
  <c r="D1529" i="2"/>
  <c r="F1529" i="2"/>
  <c r="B1530" i="2"/>
  <c r="C1530" i="2"/>
  <c r="D1530" i="2"/>
  <c r="F1530" i="2"/>
  <c r="B1531" i="2"/>
  <c r="C1531" i="2"/>
  <c r="D1531" i="2"/>
  <c r="F1531" i="2"/>
  <c r="B1532" i="2"/>
  <c r="C1532" i="2"/>
  <c r="D1532" i="2"/>
  <c r="F1532" i="2"/>
  <c r="B1533" i="2"/>
  <c r="C1533" i="2"/>
  <c r="D1533" i="2"/>
  <c r="F1533" i="2"/>
  <c r="B1534" i="2"/>
  <c r="C1534" i="2"/>
  <c r="D1534" i="2"/>
  <c r="F1534" i="2"/>
  <c r="B1535" i="2"/>
  <c r="C1535" i="2"/>
  <c r="D1535" i="2"/>
  <c r="F1535" i="2"/>
  <c r="B1536" i="2"/>
  <c r="C1536" i="2"/>
  <c r="D1536" i="2"/>
  <c r="F1536" i="2"/>
  <c r="B1537" i="2"/>
  <c r="C1537" i="2"/>
  <c r="D1537" i="2"/>
  <c r="F1537" i="2"/>
  <c r="B1538" i="2"/>
  <c r="C1538" i="2"/>
  <c r="D1538" i="2"/>
  <c r="F1538" i="2"/>
  <c r="B1539" i="2"/>
  <c r="C1539" i="2"/>
  <c r="D1539" i="2"/>
  <c r="F1539" i="2"/>
  <c r="B1540" i="2"/>
  <c r="C1540" i="2"/>
  <c r="D1540" i="2"/>
  <c r="F1540" i="2"/>
  <c r="B1541" i="2"/>
  <c r="C1541" i="2"/>
  <c r="D1541" i="2"/>
  <c r="F1541" i="2"/>
  <c r="B1542" i="2"/>
  <c r="C1542" i="2"/>
  <c r="D1542" i="2"/>
  <c r="F1542" i="2"/>
  <c r="B1543" i="2"/>
  <c r="C1543" i="2"/>
  <c r="D1543" i="2"/>
  <c r="F1543" i="2"/>
  <c r="B1544" i="2"/>
  <c r="C1544" i="2"/>
  <c r="D1544" i="2"/>
  <c r="F1544" i="2"/>
  <c r="B1545" i="2"/>
  <c r="C1545" i="2"/>
  <c r="D1545" i="2"/>
  <c r="F1545" i="2"/>
  <c r="B1546" i="2"/>
  <c r="C1546" i="2"/>
  <c r="D1546" i="2"/>
  <c r="F1546" i="2"/>
  <c r="B1547" i="2"/>
  <c r="C1547" i="2"/>
  <c r="D1547" i="2"/>
  <c r="F1547" i="2"/>
  <c r="B1548" i="2"/>
  <c r="C1548" i="2"/>
  <c r="D1548" i="2"/>
  <c r="F1548" i="2"/>
  <c r="B1549" i="2"/>
  <c r="C1549" i="2"/>
  <c r="D1549" i="2"/>
  <c r="F1549" i="2"/>
  <c r="B1550" i="2"/>
  <c r="C1550" i="2"/>
  <c r="D1550" i="2"/>
  <c r="F1550" i="2"/>
  <c r="B1551" i="2"/>
  <c r="C1551" i="2"/>
  <c r="D1551" i="2"/>
  <c r="F1551" i="2"/>
  <c r="B1552" i="2"/>
  <c r="C1552" i="2"/>
  <c r="D1552" i="2"/>
  <c r="F1552" i="2"/>
  <c r="B1553" i="2"/>
  <c r="C1553" i="2"/>
  <c r="D1553" i="2"/>
  <c r="F1553" i="2"/>
  <c r="B1554" i="2"/>
  <c r="C1554" i="2"/>
  <c r="D1554" i="2"/>
  <c r="F1554" i="2"/>
  <c r="B1555" i="2"/>
  <c r="C1555" i="2"/>
  <c r="D1555" i="2"/>
  <c r="F1555" i="2"/>
  <c r="B1556" i="2"/>
  <c r="C1556" i="2"/>
  <c r="D1556" i="2"/>
  <c r="F1556" i="2"/>
  <c r="B1557" i="2"/>
  <c r="C1557" i="2"/>
  <c r="D1557" i="2"/>
  <c r="F1557" i="2"/>
  <c r="B1558" i="2"/>
  <c r="C1558" i="2"/>
  <c r="D1558" i="2"/>
  <c r="F1558" i="2"/>
  <c r="B1559" i="2"/>
  <c r="C1559" i="2"/>
  <c r="D1559" i="2"/>
  <c r="F1559" i="2"/>
  <c r="B1560" i="2"/>
  <c r="C1560" i="2"/>
  <c r="D1560" i="2"/>
  <c r="F1560" i="2"/>
  <c r="B1561" i="2"/>
  <c r="C1561" i="2"/>
  <c r="D1561" i="2"/>
  <c r="F1561" i="2"/>
  <c r="B1562" i="2"/>
  <c r="C1562" i="2"/>
  <c r="D1562" i="2"/>
  <c r="F1562" i="2"/>
  <c r="B1563" i="2"/>
  <c r="C1563" i="2"/>
  <c r="D1563" i="2"/>
  <c r="F1563" i="2"/>
  <c r="B1564" i="2"/>
  <c r="C1564" i="2"/>
  <c r="D1564" i="2"/>
  <c r="F1564" i="2"/>
  <c r="B1565" i="2"/>
  <c r="C1565" i="2"/>
  <c r="D1565" i="2"/>
  <c r="F1565" i="2"/>
  <c r="B1566" i="2"/>
  <c r="C1566" i="2"/>
  <c r="D1566" i="2"/>
  <c r="F1566" i="2"/>
  <c r="B1567" i="2"/>
  <c r="C1567" i="2"/>
  <c r="D1567" i="2"/>
  <c r="F1567" i="2"/>
  <c r="B1568" i="2"/>
  <c r="C1568" i="2"/>
  <c r="D1568" i="2"/>
  <c r="F1568" i="2"/>
  <c r="B1569" i="2"/>
  <c r="C1569" i="2"/>
  <c r="D1569" i="2"/>
  <c r="F1569" i="2"/>
  <c r="B1570" i="2"/>
  <c r="C1570" i="2"/>
  <c r="D1570" i="2"/>
  <c r="F1570" i="2"/>
  <c r="B1571" i="2"/>
  <c r="C1571" i="2"/>
  <c r="D1571" i="2"/>
  <c r="F1571" i="2"/>
  <c r="B1572" i="2"/>
  <c r="C1572" i="2"/>
  <c r="D1572" i="2"/>
  <c r="F1572" i="2"/>
  <c r="B1573" i="2"/>
  <c r="C1573" i="2"/>
  <c r="D1573" i="2"/>
  <c r="F1573" i="2"/>
  <c r="B1574" i="2"/>
  <c r="C1574" i="2"/>
  <c r="D1574" i="2"/>
  <c r="F1574" i="2"/>
  <c r="B1575" i="2"/>
  <c r="C1575" i="2"/>
  <c r="D1575" i="2"/>
  <c r="F1575" i="2"/>
  <c r="B1576" i="2"/>
  <c r="C1576" i="2"/>
  <c r="D1576" i="2"/>
  <c r="F1576" i="2"/>
  <c r="B1577" i="2"/>
  <c r="C1577" i="2"/>
  <c r="D1577" i="2"/>
  <c r="F1577" i="2"/>
  <c r="B1578" i="2"/>
  <c r="C1578" i="2"/>
  <c r="D1578" i="2"/>
  <c r="F1578" i="2"/>
  <c r="B1579" i="2"/>
  <c r="C1579" i="2"/>
  <c r="D1579" i="2"/>
  <c r="F1579" i="2"/>
  <c r="B1580" i="2"/>
  <c r="C1580" i="2"/>
  <c r="D1580" i="2"/>
  <c r="F1580" i="2"/>
  <c r="B1581" i="2"/>
  <c r="C1581" i="2"/>
  <c r="D1581" i="2"/>
  <c r="F1581" i="2"/>
  <c r="B1582" i="2"/>
  <c r="C1582" i="2"/>
  <c r="D1582" i="2"/>
  <c r="F1582" i="2"/>
  <c r="B1583" i="2"/>
  <c r="C1583" i="2"/>
  <c r="D1583" i="2"/>
  <c r="F1583" i="2"/>
  <c r="B1584" i="2"/>
  <c r="C1584" i="2"/>
  <c r="D1584" i="2"/>
  <c r="F1584" i="2"/>
  <c r="B1585" i="2"/>
  <c r="C1585" i="2"/>
  <c r="D1585" i="2"/>
  <c r="F1585" i="2"/>
  <c r="B1586" i="2"/>
  <c r="C1586" i="2"/>
  <c r="D1586" i="2"/>
  <c r="F1586" i="2"/>
  <c r="B1587" i="2"/>
  <c r="C1587" i="2"/>
  <c r="D1587" i="2"/>
  <c r="F1587" i="2"/>
  <c r="B1588" i="2"/>
  <c r="C1588" i="2"/>
  <c r="D1588" i="2"/>
  <c r="F1588" i="2"/>
  <c r="B1589" i="2"/>
  <c r="C1589" i="2"/>
  <c r="D1589" i="2"/>
  <c r="F1589" i="2"/>
  <c r="B1590" i="2"/>
  <c r="C1590" i="2"/>
  <c r="D1590" i="2"/>
  <c r="F1590" i="2"/>
  <c r="B1591" i="2"/>
  <c r="C1591" i="2"/>
  <c r="D1591" i="2"/>
  <c r="F1591" i="2"/>
  <c r="B1592" i="2"/>
  <c r="C1592" i="2"/>
  <c r="D1592" i="2"/>
  <c r="F1592" i="2"/>
  <c r="B1593" i="2"/>
  <c r="C1593" i="2"/>
  <c r="D1593" i="2"/>
  <c r="F1593" i="2"/>
  <c r="B1594" i="2"/>
  <c r="C1594" i="2"/>
  <c r="D1594" i="2"/>
  <c r="F1594" i="2"/>
  <c r="B1595" i="2"/>
  <c r="C1595" i="2"/>
  <c r="D1595" i="2"/>
  <c r="F1595" i="2"/>
  <c r="B1596" i="2"/>
  <c r="C1596" i="2"/>
  <c r="D1596" i="2"/>
  <c r="F1596" i="2"/>
  <c r="B1597" i="2"/>
  <c r="C1597" i="2"/>
  <c r="D1597" i="2"/>
  <c r="F1597" i="2"/>
  <c r="B1598" i="2"/>
  <c r="C1598" i="2"/>
  <c r="D1598" i="2"/>
  <c r="F1598" i="2"/>
  <c r="B1599" i="2"/>
  <c r="C1599" i="2"/>
  <c r="D1599" i="2"/>
  <c r="F1599" i="2"/>
  <c r="B1600" i="2"/>
  <c r="C1600" i="2"/>
  <c r="D1600" i="2"/>
  <c r="F1600" i="2"/>
  <c r="B1601" i="2"/>
  <c r="C1601" i="2"/>
  <c r="D1601" i="2"/>
  <c r="F1601" i="2"/>
  <c r="B1602" i="2"/>
  <c r="C1602" i="2"/>
  <c r="D1602" i="2"/>
  <c r="F1602" i="2"/>
  <c r="B1603" i="2"/>
  <c r="C1603" i="2"/>
  <c r="D1603" i="2"/>
  <c r="F1603" i="2"/>
  <c r="B1604" i="2"/>
  <c r="C1604" i="2"/>
  <c r="D1604" i="2"/>
  <c r="F1604" i="2"/>
  <c r="B1605" i="2"/>
  <c r="C1605" i="2"/>
  <c r="D1605" i="2"/>
  <c r="F1605" i="2"/>
  <c r="B1606" i="2"/>
  <c r="C1606" i="2"/>
  <c r="D1606" i="2"/>
  <c r="F1606" i="2"/>
  <c r="B1607" i="2"/>
  <c r="C1607" i="2"/>
  <c r="D1607" i="2"/>
  <c r="F1607" i="2"/>
  <c r="B1608" i="2"/>
  <c r="C1608" i="2"/>
  <c r="D1608" i="2"/>
  <c r="F1608" i="2"/>
  <c r="B1609" i="2"/>
  <c r="C1609" i="2"/>
  <c r="D1609" i="2"/>
  <c r="F1609" i="2"/>
  <c r="B1610" i="2"/>
  <c r="C1610" i="2"/>
  <c r="D1610" i="2"/>
  <c r="F1610" i="2"/>
  <c r="B1611" i="2"/>
  <c r="C1611" i="2"/>
  <c r="D1611" i="2"/>
  <c r="F1611" i="2"/>
  <c r="B1612" i="2"/>
  <c r="C1612" i="2"/>
  <c r="D1612" i="2"/>
  <c r="F1612" i="2"/>
  <c r="B1613" i="2"/>
  <c r="C1613" i="2"/>
  <c r="D1613" i="2"/>
  <c r="F1613" i="2"/>
  <c r="B1614" i="2"/>
  <c r="C1614" i="2"/>
  <c r="D1614" i="2"/>
  <c r="F1614" i="2"/>
  <c r="B1615" i="2"/>
  <c r="C1615" i="2"/>
  <c r="D1615" i="2"/>
  <c r="F1615" i="2"/>
  <c r="B1616" i="2"/>
  <c r="C1616" i="2"/>
  <c r="D1616" i="2"/>
  <c r="F1616" i="2"/>
  <c r="B1617" i="2"/>
  <c r="C1617" i="2"/>
  <c r="D1617" i="2"/>
  <c r="F1617" i="2"/>
  <c r="B1618" i="2"/>
  <c r="C1618" i="2"/>
  <c r="D1618" i="2"/>
  <c r="F1618" i="2"/>
  <c r="B1619" i="2"/>
  <c r="C1619" i="2"/>
  <c r="D1619" i="2"/>
  <c r="F1619" i="2"/>
  <c r="B1620" i="2"/>
  <c r="C1620" i="2"/>
  <c r="D1620" i="2"/>
  <c r="F1620" i="2"/>
  <c r="B1621" i="2"/>
  <c r="C1621" i="2"/>
  <c r="D1621" i="2"/>
  <c r="F1621" i="2"/>
  <c r="B1622" i="2"/>
  <c r="C1622" i="2"/>
  <c r="D1622" i="2"/>
  <c r="F1622" i="2"/>
  <c r="B1623" i="2"/>
  <c r="C1623" i="2"/>
  <c r="D1623" i="2"/>
  <c r="F1623" i="2"/>
  <c r="B1624" i="2"/>
  <c r="C1624" i="2"/>
  <c r="D1624" i="2"/>
  <c r="F1624" i="2"/>
  <c r="B1625" i="2"/>
  <c r="C1625" i="2"/>
  <c r="D1625" i="2"/>
  <c r="F1625" i="2"/>
  <c r="B1626" i="2"/>
  <c r="C1626" i="2"/>
  <c r="D1626" i="2"/>
  <c r="F1626" i="2"/>
  <c r="B1627" i="2"/>
  <c r="C1627" i="2"/>
  <c r="D1627" i="2"/>
  <c r="F1627" i="2"/>
  <c r="B1628" i="2"/>
  <c r="C1628" i="2"/>
  <c r="D1628" i="2"/>
  <c r="F1628" i="2"/>
  <c r="B1629" i="2"/>
  <c r="C1629" i="2"/>
  <c r="D1629" i="2"/>
  <c r="F1629" i="2"/>
  <c r="B1630" i="2"/>
  <c r="C1630" i="2"/>
  <c r="D1630" i="2"/>
  <c r="F1630" i="2"/>
  <c r="B1631" i="2"/>
  <c r="C1631" i="2"/>
  <c r="D1631" i="2"/>
  <c r="F1631" i="2"/>
  <c r="B1632" i="2"/>
  <c r="C1632" i="2"/>
  <c r="D1632" i="2"/>
  <c r="F1632" i="2"/>
  <c r="B1633" i="2"/>
  <c r="C1633" i="2"/>
  <c r="D1633" i="2"/>
  <c r="F1633" i="2"/>
  <c r="B1634" i="2"/>
  <c r="C1634" i="2"/>
  <c r="D1634" i="2"/>
  <c r="F1634" i="2"/>
  <c r="B1635" i="2"/>
  <c r="C1635" i="2"/>
  <c r="D1635" i="2"/>
  <c r="F1635" i="2"/>
  <c r="B1636" i="2"/>
  <c r="C1636" i="2"/>
  <c r="D1636" i="2"/>
  <c r="F1636" i="2"/>
  <c r="B1637" i="2"/>
  <c r="C1637" i="2"/>
  <c r="D1637" i="2"/>
  <c r="F1637" i="2"/>
  <c r="B1638" i="2"/>
  <c r="C1638" i="2"/>
  <c r="D1638" i="2"/>
  <c r="F1638" i="2"/>
  <c r="B1639" i="2"/>
  <c r="C1639" i="2"/>
  <c r="D1639" i="2"/>
  <c r="F1639" i="2"/>
  <c r="B1640" i="2"/>
  <c r="C1640" i="2"/>
  <c r="D1640" i="2"/>
  <c r="F1640" i="2"/>
  <c r="B1641" i="2"/>
  <c r="C1641" i="2"/>
  <c r="D1641" i="2"/>
  <c r="F1641" i="2"/>
  <c r="B1642" i="2"/>
  <c r="C1642" i="2"/>
  <c r="D1642" i="2"/>
  <c r="F1642" i="2"/>
  <c r="B1643" i="2"/>
  <c r="C1643" i="2"/>
  <c r="D1643" i="2"/>
  <c r="F1643" i="2"/>
  <c r="B1644" i="2"/>
  <c r="C1644" i="2"/>
  <c r="D1644" i="2"/>
  <c r="F1644" i="2"/>
  <c r="B1645" i="2"/>
  <c r="C1645" i="2"/>
  <c r="D1645" i="2"/>
  <c r="F1645" i="2"/>
  <c r="B1646" i="2"/>
  <c r="C1646" i="2"/>
  <c r="D1646" i="2"/>
  <c r="F1646" i="2"/>
  <c r="B1647" i="2"/>
  <c r="C1647" i="2"/>
  <c r="D1647" i="2"/>
  <c r="F1647" i="2"/>
  <c r="B1648" i="2"/>
  <c r="C1648" i="2"/>
  <c r="D1648" i="2"/>
  <c r="F1648" i="2"/>
  <c r="B1649" i="2"/>
  <c r="C1649" i="2"/>
  <c r="D1649" i="2"/>
  <c r="F1649" i="2"/>
  <c r="B1650" i="2"/>
  <c r="C1650" i="2"/>
  <c r="D1650" i="2"/>
  <c r="F1650" i="2"/>
  <c r="B1651" i="2"/>
  <c r="C1651" i="2"/>
  <c r="D1651" i="2"/>
  <c r="F1651" i="2"/>
  <c r="B1652" i="2"/>
  <c r="C1652" i="2"/>
  <c r="D1652" i="2"/>
  <c r="F1652" i="2"/>
  <c r="B1653" i="2"/>
  <c r="C1653" i="2"/>
  <c r="D1653" i="2"/>
  <c r="F1653" i="2"/>
  <c r="B1654" i="2"/>
  <c r="C1654" i="2"/>
  <c r="D1654" i="2"/>
  <c r="F1654" i="2"/>
  <c r="B1655" i="2"/>
  <c r="C1655" i="2"/>
  <c r="D1655" i="2"/>
  <c r="F1655" i="2"/>
  <c r="B1656" i="2"/>
  <c r="C1656" i="2"/>
  <c r="D1656" i="2"/>
  <c r="F1656" i="2"/>
  <c r="B1657" i="2"/>
  <c r="C1657" i="2"/>
  <c r="D1657" i="2"/>
  <c r="F1657" i="2"/>
  <c r="B1658" i="2"/>
  <c r="C1658" i="2"/>
  <c r="D1658" i="2"/>
  <c r="F1658" i="2"/>
  <c r="B1659" i="2"/>
  <c r="C1659" i="2"/>
  <c r="D1659" i="2"/>
  <c r="F1659" i="2"/>
  <c r="B1660" i="2"/>
  <c r="C1660" i="2"/>
  <c r="D1660" i="2"/>
  <c r="F1660" i="2"/>
  <c r="B1661" i="2"/>
  <c r="C1661" i="2"/>
  <c r="D1661" i="2"/>
  <c r="F1661" i="2"/>
  <c r="B1662" i="2"/>
  <c r="C1662" i="2"/>
  <c r="D1662" i="2"/>
  <c r="F1662" i="2"/>
  <c r="B1663" i="2"/>
  <c r="C1663" i="2"/>
  <c r="D1663" i="2"/>
  <c r="F1663" i="2"/>
  <c r="B1664" i="2"/>
  <c r="C1664" i="2"/>
  <c r="D1664" i="2"/>
  <c r="F1664" i="2"/>
  <c r="B1665" i="2"/>
  <c r="C1665" i="2"/>
  <c r="D1665" i="2"/>
  <c r="F1665" i="2"/>
  <c r="B1666" i="2"/>
  <c r="C1666" i="2"/>
  <c r="D1666" i="2"/>
  <c r="F1666" i="2"/>
  <c r="B1667" i="2"/>
  <c r="C1667" i="2"/>
  <c r="D1667" i="2"/>
  <c r="F1667" i="2"/>
  <c r="B1668" i="2"/>
  <c r="C1668" i="2"/>
  <c r="D1668" i="2"/>
  <c r="F1668" i="2"/>
  <c r="B1669" i="2"/>
  <c r="C1669" i="2"/>
  <c r="D1669" i="2"/>
  <c r="F1669" i="2"/>
  <c r="B1670" i="2"/>
  <c r="C1670" i="2"/>
  <c r="D1670" i="2"/>
  <c r="F1670" i="2"/>
  <c r="B1671" i="2"/>
  <c r="C1671" i="2"/>
  <c r="D1671" i="2"/>
  <c r="F1671" i="2"/>
  <c r="B1672" i="2"/>
  <c r="C1672" i="2"/>
  <c r="D1672" i="2"/>
  <c r="F1672" i="2"/>
  <c r="B1673" i="2"/>
  <c r="C1673" i="2"/>
  <c r="D1673" i="2"/>
  <c r="F1673" i="2"/>
  <c r="B1674" i="2"/>
  <c r="C1674" i="2"/>
  <c r="D1674" i="2"/>
  <c r="F1674" i="2"/>
  <c r="B1675" i="2"/>
  <c r="C1675" i="2"/>
  <c r="D1675" i="2"/>
  <c r="F1675" i="2"/>
  <c r="B1676" i="2"/>
  <c r="C1676" i="2"/>
  <c r="D1676" i="2"/>
  <c r="F1676" i="2"/>
  <c r="B1677" i="2"/>
  <c r="C1677" i="2"/>
  <c r="D1677" i="2"/>
  <c r="F1677" i="2"/>
  <c r="B1678" i="2"/>
  <c r="C1678" i="2"/>
  <c r="D1678" i="2"/>
  <c r="F1678" i="2"/>
  <c r="B1679" i="2"/>
  <c r="C1679" i="2"/>
  <c r="D1679" i="2"/>
  <c r="F1679" i="2"/>
  <c r="B1680" i="2"/>
  <c r="C1680" i="2"/>
  <c r="D1680" i="2"/>
  <c r="F1680" i="2"/>
  <c r="B1681" i="2"/>
  <c r="C1681" i="2"/>
  <c r="D1681" i="2"/>
  <c r="F1681" i="2"/>
  <c r="B1682" i="2"/>
  <c r="C1682" i="2"/>
  <c r="D1682" i="2"/>
  <c r="F1682" i="2"/>
  <c r="B1683" i="2"/>
  <c r="C1683" i="2"/>
  <c r="D1683" i="2"/>
  <c r="F1683" i="2"/>
  <c r="B1684" i="2"/>
  <c r="C1684" i="2"/>
  <c r="D1684" i="2"/>
  <c r="F1684" i="2"/>
  <c r="B1685" i="2"/>
  <c r="C1685" i="2"/>
  <c r="D1685" i="2"/>
  <c r="F1685" i="2"/>
  <c r="B1686" i="2"/>
  <c r="C1686" i="2"/>
  <c r="D1686" i="2"/>
  <c r="F1686" i="2"/>
  <c r="B1687" i="2"/>
  <c r="C1687" i="2"/>
  <c r="D1687" i="2"/>
  <c r="F1687" i="2"/>
  <c r="B1688" i="2"/>
  <c r="C1688" i="2"/>
  <c r="D1688" i="2"/>
  <c r="F1688" i="2"/>
  <c r="B1689" i="2"/>
  <c r="C1689" i="2"/>
  <c r="D1689" i="2"/>
  <c r="F1689" i="2"/>
  <c r="B1690" i="2"/>
  <c r="C1690" i="2"/>
  <c r="D1690" i="2"/>
  <c r="F1690" i="2"/>
  <c r="B1691" i="2"/>
  <c r="C1691" i="2"/>
  <c r="D1691" i="2"/>
  <c r="F1691" i="2"/>
  <c r="B1692" i="2"/>
  <c r="C1692" i="2"/>
  <c r="D1692" i="2"/>
  <c r="F1692" i="2"/>
  <c r="B1693" i="2"/>
  <c r="C1693" i="2"/>
  <c r="D1693" i="2"/>
  <c r="F1693" i="2"/>
  <c r="B1694" i="2"/>
  <c r="C1694" i="2"/>
  <c r="D1694" i="2"/>
  <c r="F1694" i="2"/>
  <c r="B1695" i="2"/>
  <c r="C1695" i="2"/>
  <c r="D1695" i="2"/>
  <c r="F1695" i="2"/>
  <c r="B1696" i="2"/>
  <c r="C1696" i="2"/>
  <c r="D1696" i="2"/>
  <c r="F1696" i="2"/>
  <c r="B1697" i="2"/>
  <c r="C1697" i="2"/>
  <c r="D1697" i="2"/>
  <c r="F1697" i="2"/>
  <c r="B1698" i="2"/>
  <c r="C1698" i="2"/>
  <c r="D1698" i="2"/>
  <c r="F1698" i="2"/>
  <c r="B1699" i="2"/>
  <c r="C1699" i="2"/>
  <c r="D1699" i="2"/>
  <c r="F1699" i="2"/>
  <c r="B1700" i="2"/>
  <c r="C1700" i="2"/>
  <c r="D1700" i="2"/>
  <c r="F1700" i="2"/>
  <c r="B1701" i="2"/>
  <c r="C1701" i="2"/>
  <c r="D1701" i="2"/>
  <c r="F1701" i="2"/>
  <c r="B1702" i="2"/>
  <c r="C1702" i="2"/>
  <c r="D1702" i="2"/>
  <c r="F1702" i="2"/>
  <c r="B1703" i="2"/>
  <c r="C1703" i="2"/>
  <c r="D1703" i="2"/>
  <c r="F1703" i="2"/>
  <c r="B1704" i="2"/>
  <c r="C1704" i="2"/>
  <c r="D1704" i="2"/>
  <c r="F1704" i="2"/>
  <c r="B1705" i="2"/>
  <c r="C1705" i="2"/>
  <c r="D1705" i="2"/>
  <c r="F1705" i="2"/>
  <c r="B1706" i="2"/>
  <c r="C1706" i="2"/>
  <c r="D1706" i="2"/>
  <c r="F1706" i="2"/>
  <c r="B1707" i="2"/>
  <c r="C1707" i="2"/>
  <c r="D1707" i="2"/>
  <c r="F1707" i="2"/>
  <c r="B1708" i="2"/>
  <c r="C1708" i="2"/>
  <c r="D1708" i="2"/>
  <c r="F1708" i="2"/>
  <c r="B1709" i="2"/>
  <c r="C1709" i="2"/>
  <c r="D1709" i="2"/>
  <c r="F1709" i="2"/>
  <c r="B1710" i="2"/>
  <c r="C1710" i="2"/>
  <c r="D1710" i="2"/>
  <c r="F1710" i="2"/>
  <c r="B1711" i="2"/>
  <c r="C1711" i="2"/>
  <c r="D1711" i="2"/>
  <c r="F1711" i="2"/>
  <c r="B1712" i="2"/>
  <c r="C1712" i="2"/>
  <c r="D1712" i="2"/>
  <c r="F1712" i="2"/>
  <c r="B1713" i="2"/>
  <c r="C1713" i="2"/>
  <c r="D1713" i="2"/>
  <c r="F1713" i="2"/>
  <c r="B1714" i="2"/>
  <c r="C1714" i="2"/>
  <c r="D1714" i="2"/>
  <c r="F1714" i="2"/>
  <c r="B1715" i="2"/>
  <c r="C1715" i="2"/>
  <c r="D1715" i="2"/>
  <c r="F1715" i="2"/>
  <c r="B1716" i="2"/>
  <c r="C1716" i="2"/>
  <c r="D1716" i="2"/>
  <c r="F1716" i="2"/>
  <c r="B1717" i="2"/>
  <c r="C1717" i="2"/>
  <c r="D1717" i="2"/>
  <c r="F1717" i="2"/>
  <c r="B1718" i="2"/>
  <c r="C1718" i="2"/>
  <c r="D1718" i="2"/>
  <c r="F1718" i="2"/>
  <c r="B1719" i="2"/>
  <c r="C1719" i="2"/>
  <c r="D1719" i="2"/>
  <c r="F1719" i="2"/>
  <c r="B1720" i="2"/>
  <c r="C1720" i="2"/>
  <c r="D1720" i="2"/>
  <c r="F1720" i="2"/>
  <c r="B1721" i="2"/>
  <c r="C1721" i="2"/>
  <c r="D1721" i="2"/>
  <c r="F1721" i="2"/>
  <c r="B1722" i="2"/>
  <c r="C1722" i="2"/>
  <c r="D1722" i="2"/>
  <c r="F1722" i="2"/>
  <c r="B1723" i="2"/>
  <c r="C1723" i="2"/>
  <c r="D1723" i="2"/>
  <c r="F1723" i="2"/>
  <c r="B1724" i="2"/>
  <c r="C1724" i="2"/>
  <c r="D1724" i="2"/>
  <c r="F1724" i="2"/>
  <c r="B1725" i="2"/>
  <c r="C1725" i="2"/>
  <c r="D1725" i="2"/>
  <c r="F1725" i="2"/>
  <c r="B1726" i="2"/>
  <c r="C1726" i="2"/>
  <c r="D1726" i="2"/>
  <c r="F1726" i="2"/>
  <c r="B1727" i="2"/>
  <c r="C1727" i="2"/>
  <c r="D1727" i="2"/>
  <c r="F1727" i="2"/>
  <c r="B1728" i="2"/>
  <c r="C1728" i="2"/>
  <c r="D1728" i="2"/>
  <c r="F1728" i="2"/>
  <c r="B1729" i="2"/>
  <c r="C1729" i="2"/>
  <c r="D1729" i="2"/>
  <c r="F1729" i="2"/>
  <c r="B1730" i="2"/>
  <c r="C1730" i="2"/>
  <c r="D1730" i="2"/>
  <c r="F1730" i="2"/>
  <c r="B1731" i="2"/>
  <c r="C1731" i="2"/>
  <c r="D1731" i="2"/>
  <c r="F1731" i="2"/>
  <c r="B1732" i="2"/>
  <c r="C1732" i="2"/>
  <c r="D1732" i="2"/>
  <c r="F1732" i="2"/>
  <c r="B1733" i="2"/>
  <c r="C1733" i="2"/>
  <c r="D1733" i="2"/>
  <c r="F1733" i="2"/>
  <c r="B1734" i="2"/>
  <c r="C1734" i="2"/>
  <c r="D1734" i="2"/>
  <c r="F1734" i="2"/>
  <c r="B1735" i="2"/>
  <c r="C1735" i="2"/>
  <c r="D1735" i="2"/>
  <c r="F1735" i="2"/>
  <c r="B1736" i="2"/>
  <c r="C1736" i="2"/>
  <c r="D1736" i="2"/>
  <c r="F1736" i="2"/>
  <c r="B1737" i="2"/>
  <c r="C1737" i="2"/>
  <c r="D1737" i="2"/>
  <c r="F1737" i="2"/>
  <c r="B1738" i="2"/>
  <c r="C1738" i="2"/>
  <c r="D1738" i="2"/>
  <c r="F1738" i="2"/>
  <c r="B1739" i="2"/>
  <c r="C1739" i="2"/>
  <c r="D1739" i="2"/>
  <c r="F1739" i="2"/>
  <c r="B1740" i="2"/>
  <c r="C1740" i="2"/>
  <c r="D1740" i="2"/>
  <c r="F1740" i="2"/>
  <c r="B1741" i="2"/>
  <c r="C1741" i="2"/>
  <c r="D1741" i="2"/>
  <c r="F1741" i="2"/>
  <c r="B1742" i="2"/>
  <c r="C1742" i="2"/>
  <c r="D1742" i="2"/>
  <c r="F1742" i="2"/>
  <c r="B1743" i="2"/>
  <c r="C1743" i="2"/>
  <c r="D1743" i="2"/>
  <c r="F1743" i="2"/>
  <c r="B1744" i="2"/>
  <c r="C1744" i="2"/>
  <c r="D1744" i="2"/>
  <c r="F1744" i="2"/>
  <c r="B1745" i="2"/>
  <c r="C1745" i="2"/>
  <c r="D1745" i="2"/>
  <c r="F1745" i="2"/>
  <c r="B1746" i="2"/>
  <c r="C1746" i="2"/>
  <c r="D1746" i="2"/>
  <c r="F1746" i="2"/>
  <c r="B1747" i="2"/>
  <c r="C1747" i="2"/>
  <c r="D1747" i="2"/>
  <c r="F1747" i="2"/>
  <c r="B1748" i="2"/>
  <c r="C1748" i="2"/>
  <c r="D1748" i="2"/>
  <c r="F1748" i="2"/>
  <c r="B1749" i="2"/>
  <c r="C1749" i="2"/>
  <c r="D1749" i="2"/>
  <c r="F1749" i="2"/>
  <c r="B1750" i="2"/>
  <c r="C1750" i="2"/>
  <c r="D1750" i="2"/>
  <c r="F1750" i="2"/>
  <c r="B1751" i="2"/>
  <c r="C1751" i="2"/>
  <c r="D1751" i="2"/>
  <c r="F1751" i="2"/>
  <c r="B1752" i="2"/>
  <c r="C1752" i="2"/>
  <c r="D1752" i="2"/>
  <c r="F1752" i="2"/>
  <c r="B1753" i="2"/>
  <c r="C1753" i="2"/>
  <c r="D1753" i="2"/>
  <c r="F1753" i="2"/>
  <c r="B1754" i="2"/>
  <c r="C1754" i="2"/>
  <c r="D1754" i="2"/>
  <c r="F1754" i="2"/>
  <c r="B1755" i="2"/>
  <c r="C1755" i="2"/>
  <c r="D1755" i="2"/>
  <c r="F1755" i="2"/>
  <c r="B1756" i="2"/>
  <c r="C1756" i="2"/>
  <c r="D1756" i="2"/>
  <c r="F1756" i="2"/>
  <c r="B1757" i="2"/>
  <c r="C1757" i="2"/>
  <c r="D1757" i="2"/>
  <c r="F1757" i="2"/>
  <c r="B1758" i="2"/>
  <c r="C1758" i="2"/>
  <c r="D1758" i="2"/>
  <c r="F1758" i="2"/>
  <c r="B1759" i="2"/>
  <c r="C1759" i="2"/>
  <c r="D1759" i="2"/>
  <c r="F1759" i="2"/>
  <c r="B1760" i="2"/>
  <c r="C1760" i="2"/>
  <c r="D1760" i="2"/>
  <c r="F1760" i="2"/>
  <c r="B1761" i="2"/>
  <c r="C1761" i="2"/>
  <c r="D1761" i="2"/>
  <c r="F1761" i="2"/>
  <c r="B1762" i="2"/>
  <c r="C1762" i="2"/>
  <c r="D1762" i="2"/>
  <c r="F1762" i="2"/>
  <c r="B1763" i="2"/>
  <c r="C1763" i="2"/>
  <c r="D1763" i="2"/>
  <c r="F1763" i="2"/>
  <c r="B1764" i="2"/>
  <c r="C1764" i="2"/>
  <c r="D1764" i="2"/>
  <c r="F1764" i="2"/>
  <c r="B1765" i="2"/>
  <c r="C1765" i="2"/>
  <c r="D1765" i="2"/>
  <c r="F1765" i="2"/>
  <c r="B1766" i="2"/>
  <c r="C1766" i="2"/>
  <c r="D1766" i="2"/>
  <c r="F1766" i="2"/>
  <c r="B1767" i="2"/>
  <c r="C1767" i="2"/>
  <c r="D1767" i="2"/>
  <c r="F1767" i="2"/>
  <c r="B1768" i="2"/>
  <c r="C1768" i="2"/>
  <c r="D1768" i="2"/>
  <c r="F1768" i="2"/>
  <c r="B1769" i="2"/>
  <c r="C1769" i="2"/>
  <c r="D1769" i="2"/>
  <c r="F1769" i="2"/>
  <c r="B1770" i="2"/>
  <c r="C1770" i="2"/>
  <c r="D1770" i="2"/>
  <c r="F1770" i="2"/>
  <c r="B1771" i="2"/>
  <c r="C1771" i="2"/>
  <c r="D1771" i="2"/>
  <c r="F1771" i="2"/>
  <c r="B1772" i="2"/>
  <c r="C1772" i="2"/>
  <c r="D1772" i="2"/>
  <c r="F1772" i="2"/>
  <c r="B1773" i="2"/>
  <c r="C1773" i="2"/>
  <c r="D1773" i="2"/>
  <c r="F1773" i="2"/>
  <c r="B1774" i="2"/>
  <c r="C1774" i="2"/>
  <c r="D1774" i="2"/>
  <c r="F1774" i="2"/>
  <c r="B1775" i="2"/>
  <c r="C1775" i="2"/>
  <c r="D1775" i="2"/>
  <c r="F1775" i="2"/>
  <c r="B1776" i="2"/>
  <c r="C1776" i="2"/>
  <c r="D1776" i="2"/>
  <c r="F1776" i="2"/>
  <c r="B1777" i="2"/>
  <c r="C1777" i="2"/>
  <c r="D1777" i="2"/>
  <c r="F1777" i="2"/>
  <c r="B1778" i="2"/>
  <c r="C1778" i="2"/>
  <c r="D1778" i="2"/>
  <c r="F1778" i="2"/>
  <c r="B1779" i="2"/>
  <c r="C1779" i="2"/>
  <c r="D1779" i="2"/>
  <c r="F1779" i="2"/>
  <c r="B1780" i="2"/>
  <c r="C1780" i="2"/>
  <c r="D1780" i="2"/>
  <c r="F1780" i="2"/>
  <c r="B1781" i="2"/>
  <c r="C1781" i="2"/>
  <c r="D1781" i="2"/>
  <c r="F1781" i="2"/>
  <c r="B1782" i="2"/>
  <c r="C1782" i="2"/>
  <c r="D1782" i="2"/>
  <c r="F1782" i="2"/>
  <c r="B1783" i="2"/>
  <c r="C1783" i="2"/>
  <c r="D1783" i="2"/>
  <c r="F1783" i="2"/>
  <c r="B1784" i="2"/>
  <c r="C1784" i="2"/>
  <c r="D1784" i="2"/>
  <c r="F1784" i="2"/>
  <c r="B1785" i="2"/>
  <c r="C1785" i="2"/>
  <c r="D1785" i="2"/>
  <c r="F1785" i="2"/>
  <c r="B1786" i="2"/>
  <c r="C1786" i="2"/>
  <c r="D1786" i="2"/>
  <c r="F1786" i="2"/>
  <c r="B1787" i="2"/>
  <c r="C1787" i="2"/>
  <c r="D1787" i="2"/>
  <c r="F1787" i="2"/>
  <c r="B1788" i="2"/>
  <c r="C1788" i="2"/>
  <c r="D1788" i="2"/>
  <c r="F1788" i="2"/>
  <c r="B1789" i="2"/>
  <c r="C1789" i="2"/>
  <c r="D1789" i="2"/>
  <c r="F1789" i="2"/>
  <c r="B1790" i="2"/>
  <c r="C1790" i="2"/>
  <c r="D1790" i="2"/>
  <c r="F1790" i="2"/>
  <c r="B1791" i="2"/>
  <c r="C1791" i="2"/>
  <c r="D1791" i="2"/>
  <c r="F1791" i="2"/>
  <c r="B1792" i="2"/>
  <c r="C1792" i="2"/>
  <c r="D1792" i="2"/>
  <c r="F1792" i="2"/>
  <c r="B1793" i="2"/>
  <c r="C1793" i="2"/>
  <c r="D1793" i="2"/>
  <c r="F1793" i="2"/>
  <c r="B1794" i="2"/>
  <c r="C1794" i="2"/>
  <c r="D1794" i="2"/>
  <c r="F1794" i="2"/>
  <c r="B1795" i="2"/>
  <c r="C1795" i="2"/>
  <c r="D1795" i="2"/>
  <c r="F1795" i="2"/>
  <c r="B1796" i="2"/>
  <c r="C1796" i="2"/>
  <c r="D1796" i="2"/>
  <c r="F1796" i="2"/>
  <c r="B1797" i="2"/>
  <c r="C1797" i="2"/>
  <c r="D1797" i="2"/>
  <c r="F1797" i="2"/>
  <c r="B1798" i="2"/>
  <c r="C1798" i="2"/>
  <c r="D1798" i="2"/>
  <c r="F1798" i="2"/>
  <c r="B1799" i="2"/>
  <c r="C1799" i="2"/>
  <c r="D1799" i="2"/>
  <c r="F1799" i="2"/>
  <c r="B1800" i="2"/>
  <c r="C1800" i="2"/>
  <c r="D1800" i="2"/>
  <c r="F1800" i="2"/>
  <c r="B1801" i="2"/>
  <c r="C1801" i="2"/>
  <c r="D1801" i="2"/>
  <c r="F1801" i="2"/>
  <c r="B1802" i="2"/>
  <c r="C1802" i="2"/>
  <c r="D1802" i="2"/>
  <c r="F1802" i="2"/>
  <c r="B1803" i="2"/>
  <c r="C1803" i="2"/>
  <c r="D1803" i="2"/>
  <c r="F1803" i="2"/>
  <c r="B1804" i="2"/>
  <c r="C1804" i="2"/>
  <c r="D1804" i="2"/>
  <c r="F1804" i="2"/>
  <c r="B1805" i="2"/>
  <c r="C1805" i="2"/>
  <c r="D1805" i="2"/>
  <c r="F1805" i="2"/>
  <c r="B1806" i="2"/>
  <c r="C1806" i="2"/>
  <c r="D1806" i="2"/>
  <c r="F1806" i="2"/>
  <c r="B1807" i="2"/>
  <c r="C1807" i="2"/>
  <c r="D1807" i="2"/>
  <c r="F1807" i="2"/>
  <c r="B1808" i="2"/>
  <c r="C1808" i="2"/>
  <c r="D1808" i="2"/>
  <c r="F1808" i="2"/>
  <c r="B1809" i="2"/>
  <c r="C1809" i="2"/>
  <c r="D1809" i="2"/>
  <c r="F1809" i="2"/>
  <c r="B1810" i="2"/>
  <c r="C1810" i="2"/>
  <c r="D1810" i="2"/>
  <c r="F1810" i="2"/>
  <c r="B1811" i="2"/>
  <c r="C1811" i="2"/>
  <c r="D1811" i="2"/>
  <c r="F1811" i="2"/>
  <c r="B1812" i="2"/>
  <c r="C1812" i="2"/>
  <c r="D1812" i="2"/>
  <c r="F1812" i="2"/>
  <c r="B1813" i="2"/>
  <c r="C1813" i="2"/>
  <c r="D1813" i="2"/>
  <c r="F1813" i="2"/>
  <c r="B1814" i="2"/>
  <c r="C1814" i="2"/>
  <c r="D1814" i="2"/>
  <c r="F1814" i="2"/>
  <c r="B1815" i="2"/>
  <c r="C1815" i="2"/>
  <c r="D1815" i="2"/>
  <c r="F1815" i="2"/>
  <c r="B1816" i="2"/>
  <c r="C1816" i="2"/>
  <c r="D1816" i="2"/>
  <c r="F1816" i="2"/>
  <c r="B1817" i="2"/>
  <c r="C1817" i="2"/>
  <c r="D1817" i="2"/>
  <c r="F1817" i="2"/>
  <c r="B1818" i="2"/>
  <c r="C1818" i="2"/>
  <c r="D1818" i="2"/>
  <c r="F1818" i="2"/>
  <c r="B1819" i="2"/>
  <c r="C1819" i="2"/>
  <c r="D1819" i="2"/>
  <c r="F1819" i="2"/>
  <c r="B1820" i="2"/>
  <c r="C1820" i="2"/>
  <c r="D1820" i="2"/>
  <c r="F1820" i="2"/>
  <c r="B1821" i="2"/>
  <c r="C1821" i="2"/>
  <c r="D1821" i="2"/>
  <c r="F1821" i="2"/>
  <c r="B1822" i="2"/>
  <c r="C1822" i="2"/>
  <c r="D1822" i="2"/>
  <c r="F1822" i="2"/>
  <c r="B1823" i="2"/>
  <c r="C1823" i="2"/>
  <c r="D1823" i="2"/>
  <c r="F1823" i="2"/>
  <c r="B1824" i="2"/>
  <c r="C1824" i="2"/>
  <c r="D1824" i="2"/>
  <c r="F1824" i="2"/>
  <c r="B1825" i="2"/>
  <c r="C1825" i="2"/>
  <c r="D1825" i="2"/>
  <c r="F1825" i="2"/>
  <c r="B1826" i="2"/>
  <c r="C1826" i="2"/>
  <c r="D1826" i="2"/>
  <c r="F1826" i="2"/>
  <c r="B1827" i="2"/>
  <c r="C1827" i="2"/>
  <c r="D1827" i="2"/>
  <c r="F1827" i="2"/>
  <c r="B1828" i="2"/>
  <c r="C1828" i="2"/>
  <c r="D1828" i="2"/>
  <c r="F1828" i="2"/>
  <c r="B1829" i="2"/>
  <c r="C1829" i="2"/>
  <c r="D1829" i="2"/>
  <c r="F1829" i="2"/>
  <c r="B1830" i="2"/>
  <c r="C1830" i="2"/>
  <c r="D1830" i="2"/>
  <c r="F1830" i="2"/>
  <c r="B1831" i="2"/>
  <c r="C1831" i="2"/>
  <c r="D1831" i="2"/>
  <c r="F1831" i="2"/>
  <c r="B1832" i="2"/>
  <c r="C1832" i="2"/>
  <c r="D1832" i="2"/>
  <c r="F1832" i="2"/>
  <c r="B1833" i="2"/>
  <c r="C1833" i="2"/>
  <c r="D1833" i="2"/>
  <c r="F1833" i="2"/>
  <c r="B1834" i="2"/>
  <c r="C1834" i="2"/>
  <c r="D1834" i="2"/>
  <c r="F1834" i="2"/>
  <c r="B1835" i="2"/>
  <c r="C1835" i="2"/>
  <c r="D1835" i="2"/>
  <c r="F1835" i="2"/>
  <c r="B1836" i="2"/>
  <c r="C1836" i="2"/>
  <c r="D1836" i="2"/>
  <c r="F1836" i="2"/>
  <c r="B1837" i="2"/>
  <c r="C1837" i="2"/>
  <c r="D1837" i="2"/>
  <c r="F1837" i="2"/>
  <c r="B1838" i="2"/>
  <c r="C1838" i="2"/>
  <c r="D1838" i="2"/>
  <c r="F1838" i="2"/>
  <c r="B1839" i="2"/>
  <c r="C1839" i="2"/>
  <c r="D1839" i="2"/>
  <c r="F1839" i="2"/>
  <c r="B1840" i="2"/>
  <c r="C1840" i="2"/>
  <c r="D1840" i="2"/>
  <c r="F1840" i="2"/>
  <c r="B1841" i="2"/>
  <c r="C1841" i="2"/>
  <c r="D1841" i="2"/>
  <c r="F1841" i="2"/>
  <c r="B1842" i="2"/>
  <c r="C1842" i="2"/>
  <c r="D1842" i="2"/>
  <c r="F1842" i="2"/>
  <c r="B1843" i="2"/>
  <c r="C1843" i="2"/>
  <c r="D1843" i="2"/>
  <c r="F1843" i="2"/>
  <c r="B1844" i="2"/>
  <c r="C1844" i="2"/>
  <c r="D1844" i="2"/>
  <c r="F1844" i="2"/>
  <c r="B1845" i="2"/>
  <c r="C1845" i="2"/>
  <c r="D1845" i="2"/>
  <c r="F1845" i="2"/>
  <c r="B1846" i="2"/>
  <c r="C1846" i="2"/>
  <c r="D1846" i="2"/>
  <c r="F1846" i="2"/>
  <c r="B1847" i="2"/>
  <c r="C1847" i="2"/>
  <c r="D1847" i="2"/>
  <c r="F1847" i="2"/>
  <c r="B1848" i="2"/>
  <c r="C1848" i="2"/>
  <c r="D1848" i="2"/>
  <c r="F1848" i="2"/>
  <c r="B1849" i="2"/>
  <c r="C1849" i="2"/>
  <c r="D1849" i="2"/>
  <c r="F1849" i="2"/>
  <c r="B1850" i="2"/>
  <c r="C1850" i="2"/>
  <c r="D1850" i="2"/>
  <c r="F1850" i="2"/>
  <c r="B1851" i="2"/>
  <c r="C1851" i="2"/>
  <c r="D1851" i="2"/>
  <c r="F1851" i="2"/>
  <c r="B1852" i="2"/>
  <c r="C1852" i="2"/>
  <c r="D1852" i="2"/>
  <c r="F1852" i="2"/>
  <c r="B1853" i="2"/>
  <c r="C1853" i="2"/>
  <c r="D1853" i="2"/>
  <c r="F1853" i="2"/>
  <c r="B1854" i="2"/>
  <c r="C1854" i="2"/>
  <c r="D1854" i="2"/>
  <c r="F1854" i="2"/>
  <c r="B1855" i="2"/>
  <c r="C1855" i="2"/>
  <c r="D1855" i="2"/>
  <c r="F1855" i="2"/>
  <c r="B1856" i="2"/>
  <c r="C1856" i="2"/>
  <c r="D1856" i="2"/>
  <c r="F1856" i="2"/>
  <c r="B1857" i="2"/>
  <c r="C1857" i="2"/>
  <c r="D1857" i="2"/>
  <c r="F1857" i="2"/>
  <c r="B1858" i="2"/>
  <c r="C1858" i="2"/>
  <c r="D1858" i="2"/>
  <c r="F1858" i="2"/>
  <c r="B1859" i="2"/>
  <c r="C1859" i="2"/>
  <c r="D1859" i="2"/>
  <c r="F1859" i="2"/>
  <c r="B1860" i="2"/>
  <c r="C1860" i="2"/>
  <c r="D1860" i="2"/>
  <c r="F1860" i="2"/>
  <c r="B1861" i="2"/>
  <c r="C1861" i="2"/>
  <c r="D1861" i="2"/>
  <c r="F1861" i="2"/>
  <c r="B1862" i="2"/>
  <c r="C1862" i="2"/>
  <c r="D1862" i="2"/>
  <c r="F1862" i="2"/>
  <c r="B1863" i="2"/>
  <c r="C1863" i="2"/>
  <c r="D1863" i="2"/>
  <c r="F1863" i="2"/>
  <c r="B1864" i="2"/>
  <c r="C1864" i="2"/>
  <c r="D1864" i="2"/>
  <c r="F1864" i="2"/>
  <c r="B1865" i="2"/>
  <c r="C1865" i="2"/>
  <c r="D1865" i="2"/>
  <c r="F1865" i="2"/>
  <c r="B1866" i="2"/>
  <c r="C1866" i="2"/>
  <c r="D1866" i="2"/>
  <c r="F1866" i="2"/>
  <c r="B1867" i="2"/>
  <c r="C1867" i="2"/>
  <c r="D1867" i="2"/>
  <c r="F1867" i="2"/>
  <c r="B1868" i="2"/>
  <c r="C1868" i="2"/>
  <c r="D1868" i="2"/>
  <c r="F1868" i="2"/>
  <c r="B1869" i="2"/>
  <c r="C1869" i="2"/>
  <c r="D1869" i="2"/>
  <c r="F1869" i="2"/>
  <c r="B1870" i="2"/>
  <c r="C1870" i="2"/>
  <c r="D1870" i="2"/>
  <c r="F1870" i="2"/>
  <c r="B1871" i="2"/>
  <c r="C1871" i="2"/>
  <c r="D1871" i="2"/>
  <c r="F1871" i="2"/>
  <c r="B1872" i="2"/>
  <c r="C1872" i="2"/>
  <c r="D1872" i="2"/>
  <c r="F1872" i="2"/>
  <c r="B1873" i="2"/>
  <c r="C1873" i="2"/>
  <c r="D1873" i="2"/>
  <c r="F1873" i="2"/>
  <c r="B1874" i="2"/>
  <c r="C1874" i="2"/>
  <c r="D1874" i="2"/>
  <c r="F1874" i="2"/>
  <c r="B1875" i="2"/>
  <c r="C1875" i="2"/>
  <c r="D1875" i="2"/>
  <c r="F1875" i="2"/>
  <c r="B1876" i="2"/>
  <c r="C1876" i="2"/>
  <c r="D1876" i="2"/>
  <c r="F1876" i="2"/>
  <c r="B1877" i="2"/>
  <c r="C1877" i="2"/>
  <c r="D1877" i="2"/>
  <c r="F1877" i="2"/>
  <c r="B1878" i="2"/>
  <c r="C1878" i="2"/>
  <c r="D1878" i="2"/>
  <c r="F1878" i="2"/>
  <c r="B1879" i="2"/>
  <c r="C1879" i="2"/>
  <c r="D1879" i="2"/>
  <c r="F1879" i="2"/>
  <c r="B1880" i="2"/>
  <c r="C1880" i="2"/>
  <c r="D1880" i="2"/>
  <c r="F1880" i="2"/>
  <c r="B1881" i="2"/>
  <c r="C1881" i="2"/>
  <c r="D1881" i="2"/>
  <c r="F1881" i="2"/>
  <c r="B1882" i="2"/>
  <c r="C1882" i="2"/>
  <c r="D1882" i="2"/>
  <c r="F1882" i="2"/>
  <c r="B1883" i="2"/>
  <c r="C1883" i="2"/>
  <c r="D1883" i="2"/>
  <c r="F1883" i="2"/>
  <c r="B1884" i="2"/>
  <c r="C1884" i="2"/>
  <c r="D1884" i="2"/>
  <c r="F1884" i="2"/>
  <c r="B1885" i="2"/>
  <c r="C1885" i="2"/>
  <c r="D1885" i="2"/>
  <c r="F1885" i="2"/>
  <c r="B1886" i="2"/>
  <c r="C1886" i="2"/>
  <c r="D1886" i="2"/>
  <c r="F1886" i="2"/>
  <c r="B1887" i="2"/>
  <c r="C1887" i="2"/>
  <c r="D1887" i="2"/>
  <c r="F1887" i="2"/>
  <c r="B1888" i="2"/>
  <c r="C1888" i="2"/>
  <c r="D1888" i="2"/>
  <c r="F1888" i="2"/>
  <c r="B1889" i="2"/>
  <c r="C1889" i="2"/>
  <c r="D1889" i="2"/>
  <c r="F1889" i="2"/>
  <c r="B1890" i="2"/>
  <c r="C1890" i="2"/>
  <c r="D1890" i="2"/>
  <c r="F1890" i="2"/>
  <c r="B1891" i="2"/>
  <c r="C1891" i="2"/>
  <c r="D1891" i="2"/>
  <c r="F1891" i="2"/>
  <c r="B1892" i="2"/>
  <c r="C1892" i="2"/>
  <c r="D1892" i="2"/>
  <c r="F1892" i="2"/>
  <c r="B1893" i="2"/>
  <c r="C1893" i="2"/>
  <c r="D1893" i="2"/>
  <c r="F1893" i="2"/>
  <c r="B1894" i="2"/>
  <c r="C1894" i="2"/>
  <c r="D1894" i="2"/>
  <c r="F1894" i="2"/>
  <c r="B1895" i="2"/>
  <c r="C1895" i="2"/>
  <c r="D1895" i="2"/>
  <c r="F1895" i="2"/>
  <c r="B1896" i="2"/>
  <c r="C1896" i="2"/>
  <c r="D1896" i="2"/>
  <c r="F1896" i="2"/>
  <c r="B1897" i="2"/>
  <c r="C1897" i="2"/>
  <c r="D1897" i="2"/>
  <c r="F1897" i="2"/>
  <c r="B1898" i="2"/>
  <c r="C1898" i="2"/>
  <c r="D1898" i="2"/>
  <c r="F1898" i="2"/>
  <c r="B1899" i="2"/>
  <c r="C1899" i="2"/>
  <c r="D1899" i="2"/>
  <c r="F1899" i="2"/>
  <c r="B1900" i="2"/>
  <c r="C1900" i="2"/>
  <c r="D1900" i="2"/>
  <c r="F1900" i="2"/>
  <c r="B1901" i="2"/>
  <c r="C1901" i="2"/>
  <c r="D1901" i="2"/>
  <c r="F1901" i="2"/>
  <c r="B1902" i="2"/>
  <c r="C1902" i="2"/>
  <c r="D1902" i="2"/>
  <c r="F1902" i="2"/>
  <c r="B1903" i="2"/>
  <c r="C1903" i="2"/>
  <c r="D1903" i="2"/>
  <c r="F1903" i="2"/>
  <c r="B1904" i="2"/>
  <c r="C1904" i="2"/>
  <c r="D1904" i="2"/>
  <c r="F1904" i="2"/>
  <c r="B1905" i="2"/>
  <c r="C1905" i="2"/>
  <c r="D1905" i="2"/>
  <c r="F1905" i="2"/>
  <c r="B1906" i="2"/>
  <c r="C1906" i="2"/>
  <c r="D1906" i="2"/>
  <c r="F1906" i="2"/>
  <c r="B1907" i="2"/>
  <c r="C1907" i="2"/>
  <c r="D1907" i="2"/>
  <c r="F1907" i="2"/>
  <c r="B1908" i="2"/>
  <c r="C1908" i="2"/>
  <c r="D1908" i="2"/>
  <c r="F1908" i="2"/>
  <c r="B1909" i="2"/>
  <c r="C1909" i="2"/>
  <c r="D1909" i="2"/>
  <c r="F1909" i="2"/>
  <c r="B1910" i="2"/>
  <c r="C1910" i="2"/>
  <c r="D1910" i="2"/>
  <c r="F1910" i="2"/>
  <c r="B1911" i="2"/>
  <c r="C1911" i="2"/>
  <c r="D1911" i="2"/>
  <c r="F1911" i="2"/>
  <c r="B1912" i="2"/>
  <c r="C1912" i="2"/>
  <c r="D1912" i="2"/>
  <c r="F1912" i="2"/>
  <c r="B1913" i="2"/>
  <c r="C1913" i="2"/>
  <c r="D1913" i="2"/>
  <c r="F1913" i="2"/>
  <c r="B1914" i="2"/>
  <c r="C1914" i="2"/>
  <c r="D1914" i="2"/>
  <c r="F1914" i="2"/>
  <c r="B1915" i="2"/>
  <c r="C1915" i="2"/>
  <c r="D1915" i="2"/>
  <c r="F1915" i="2"/>
  <c r="B1916" i="2"/>
  <c r="C1916" i="2"/>
  <c r="D1916" i="2"/>
  <c r="F1916" i="2"/>
  <c r="B1917" i="2"/>
  <c r="C1917" i="2"/>
  <c r="D1917" i="2"/>
  <c r="F1917" i="2"/>
  <c r="B1918" i="2"/>
  <c r="C1918" i="2"/>
  <c r="D1918" i="2"/>
  <c r="F1918" i="2"/>
  <c r="B1919" i="2"/>
  <c r="C1919" i="2"/>
  <c r="D1919" i="2"/>
  <c r="F1919" i="2"/>
  <c r="B1920" i="2"/>
  <c r="C1920" i="2"/>
  <c r="D1920" i="2"/>
  <c r="F1920" i="2"/>
  <c r="B1921" i="2"/>
  <c r="C1921" i="2"/>
  <c r="D1921" i="2"/>
  <c r="F1921" i="2"/>
  <c r="B1922" i="2"/>
  <c r="C1922" i="2"/>
  <c r="D1922" i="2"/>
  <c r="F1922" i="2"/>
  <c r="B1923" i="2"/>
  <c r="C1923" i="2"/>
  <c r="D1923" i="2"/>
  <c r="F1923" i="2"/>
  <c r="B1924" i="2"/>
  <c r="C1924" i="2"/>
  <c r="D1924" i="2"/>
  <c r="F1924" i="2"/>
  <c r="B1925" i="2"/>
  <c r="C1925" i="2"/>
  <c r="D1925" i="2"/>
  <c r="F1925" i="2"/>
  <c r="B1926" i="2"/>
  <c r="C1926" i="2"/>
  <c r="D1926" i="2"/>
  <c r="F1926" i="2"/>
  <c r="B1927" i="2"/>
  <c r="C1927" i="2"/>
  <c r="D1927" i="2"/>
  <c r="F1927" i="2"/>
  <c r="B1928" i="2"/>
  <c r="C1928" i="2"/>
  <c r="D1928" i="2"/>
  <c r="F1928" i="2"/>
  <c r="B1929" i="2"/>
  <c r="C1929" i="2"/>
  <c r="D1929" i="2"/>
  <c r="F1929" i="2"/>
  <c r="B1930" i="2"/>
  <c r="C1930" i="2"/>
  <c r="D1930" i="2"/>
  <c r="F1930" i="2"/>
  <c r="B1931" i="2"/>
  <c r="C1931" i="2"/>
  <c r="D1931" i="2"/>
  <c r="F1931" i="2"/>
  <c r="B1932" i="2"/>
  <c r="C1932" i="2"/>
  <c r="D1932" i="2"/>
  <c r="F1932" i="2"/>
  <c r="B1933" i="2"/>
  <c r="C1933" i="2"/>
  <c r="D1933" i="2"/>
  <c r="F1933" i="2"/>
  <c r="B1934" i="2"/>
  <c r="C1934" i="2"/>
  <c r="D1934" i="2"/>
  <c r="F1934" i="2"/>
  <c r="B1935" i="2"/>
  <c r="C1935" i="2"/>
  <c r="D1935" i="2"/>
  <c r="F1935" i="2"/>
  <c r="B1936" i="2"/>
  <c r="C1936" i="2"/>
  <c r="D1936" i="2"/>
  <c r="F1936" i="2"/>
  <c r="B1937" i="2"/>
  <c r="C1937" i="2"/>
  <c r="D1937" i="2"/>
  <c r="F1937" i="2"/>
  <c r="B1938" i="2"/>
  <c r="C1938" i="2"/>
  <c r="D1938" i="2"/>
  <c r="F1938" i="2"/>
  <c r="B1939" i="2"/>
  <c r="C1939" i="2"/>
  <c r="D1939" i="2"/>
  <c r="F1939" i="2"/>
  <c r="B1940" i="2"/>
  <c r="C1940" i="2"/>
  <c r="D1940" i="2"/>
  <c r="F1940" i="2"/>
  <c r="B1941" i="2"/>
  <c r="C1941" i="2"/>
  <c r="D1941" i="2"/>
  <c r="F1941" i="2"/>
  <c r="B1942" i="2"/>
  <c r="C1942" i="2"/>
  <c r="D1942" i="2"/>
  <c r="F1942" i="2"/>
  <c r="B1943" i="2"/>
  <c r="C1943" i="2"/>
  <c r="D1943" i="2"/>
  <c r="F1943" i="2"/>
  <c r="B1944" i="2"/>
  <c r="C1944" i="2"/>
  <c r="D1944" i="2"/>
  <c r="F1944" i="2"/>
  <c r="B1945" i="2"/>
  <c r="C1945" i="2"/>
  <c r="D1945" i="2"/>
  <c r="F1945" i="2"/>
  <c r="B1946" i="2"/>
  <c r="C1946" i="2"/>
  <c r="D1946" i="2"/>
  <c r="F1946" i="2"/>
  <c r="B1947" i="2"/>
  <c r="C1947" i="2"/>
  <c r="D1947" i="2"/>
  <c r="F1947" i="2"/>
  <c r="B1948" i="2"/>
  <c r="C1948" i="2"/>
  <c r="D1948" i="2"/>
  <c r="F1948" i="2"/>
  <c r="B1949" i="2"/>
  <c r="C1949" i="2"/>
  <c r="D1949" i="2"/>
  <c r="F1949" i="2"/>
  <c r="B1950" i="2"/>
  <c r="C1950" i="2"/>
  <c r="D1950" i="2"/>
  <c r="F1950" i="2"/>
  <c r="B1951" i="2"/>
  <c r="C1951" i="2"/>
  <c r="D1951" i="2"/>
  <c r="F1951" i="2"/>
  <c r="B1952" i="2"/>
  <c r="C1952" i="2"/>
  <c r="D1952" i="2"/>
  <c r="F1952" i="2"/>
  <c r="B1953" i="2"/>
  <c r="C1953" i="2"/>
  <c r="D1953" i="2"/>
  <c r="F1953" i="2"/>
  <c r="B1954" i="2"/>
  <c r="C1954" i="2"/>
  <c r="D1954" i="2"/>
  <c r="F1954" i="2"/>
  <c r="B1955" i="2"/>
  <c r="C1955" i="2"/>
  <c r="D1955" i="2"/>
  <c r="F1955" i="2"/>
  <c r="B1956" i="2"/>
  <c r="C1956" i="2"/>
  <c r="D1956" i="2"/>
  <c r="F1956" i="2"/>
  <c r="B1957" i="2"/>
  <c r="C1957" i="2"/>
  <c r="D1957" i="2"/>
  <c r="F1957" i="2"/>
  <c r="B1958" i="2"/>
  <c r="C1958" i="2"/>
  <c r="D1958" i="2"/>
  <c r="F1958" i="2"/>
  <c r="B1959" i="2"/>
  <c r="C1959" i="2"/>
  <c r="D1959" i="2"/>
  <c r="F1959" i="2"/>
  <c r="B1960" i="2"/>
  <c r="C1960" i="2"/>
  <c r="D1960" i="2"/>
  <c r="F1960" i="2"/>
  <c r="B1961" i="2"/>
  <c r="C1961" i="2"/>
  <c r="D1961" i="2"/>
  <c r="F1961" i="2"/>
  <c r="B1962" i="2"/>
  <c r="C1962" i="2"/>
  <c r="D1962" i="2"/>
  <c r="F1962" i="2"/>
  <c r="B1963" i="2"/>
  <c r="C1963" i="2"/>
  <c r="D1963" i="2"/>
  <c r="F1963" i="2"/>
  <c r="B1964" i="2"/>
  <c r="C1964" i="2"/>
  <c r="D1964" i="2"/>
  <c r="F1964" i="2"/>
  <c r="B1965" i="2"/>
  <c r="C1965" i="2"/>
  <c r="D1965" i="2"/>
  <c r="F1965" i="2"/>
  <c r="B1966" i="2"/>
  <c r="C1966" i="2"/>
  <c r="D1966" i="2"/>
  <c r="F1966" i="2"/>
  <c r="B1967" i="2"/>
  <c r="C1967" i="2"/>
  <c r="D1967" i="2"/>
  <c r="F1967" i="2"/>
  <c r="B1968" i="2"/>
  <c r="C1968" i="2"/>
  <c r="D1968" i="2"/>
  <c r="F1968" i="2"/>
  <c r="B1969" i="2"/>
  <c r="C1969" i="2"/>
  <c r="D1969" i="2"/>
  <c r="F1969" i="2"/>
  <c r="B1970" i="2"/>
  <c r="C1970" i="2"/>
  <c r="D1970" i="2"/>
  <c r="F1970" i="2"/>
  <c r="B1971" i="2"/>
  <c r="C1971" i="2"/>
  <c r="D1971" i="2"/>
  <c r="F1971" i="2"/>
  <c r="B1972" i="2"/>
  <c r="C1972" i="2"/>
  <c r="D1972" i="2"/>
  <c r="F1972" i="2"/>
  <c r="B1973" i="2"/>
  <c r="C1973" i="2"/>
  <c r="D1973" i="2"/>
  <c r="F1973" i="2"/>
  <c r="B1974" i="2"/>
  <c r="C1974" i="2"/>
  <c r="D1974" i="2"/>
  <c r="F1974" i="2"/>
  <c r="B1975" i="2"/>
  <c r="C1975" i="2"/>
  <c r="D1975" i="2"/>
  <c r="F1975" i="2"/>
  <c r="B1976" i="2"/>
  <c r="C1976" i="2"/>
  <c r="D1976" i="2"/>
  <c r="F1976" i="2"/>
  <c r="B1977" i="2"/>
  <c r="C1977" i="2"/>
  <c r="D1977" i="2"/>
  <c r="F1977" i="2"/>
  <c r="B1978" i="2"/>
  <c r="C1978" i="2"/>
  <c r="D1978" i="2"/>
  <c r="F1978" i="2"/>
  <c r="B1979" i="2"/>
  <c r="C1979" i="2"/>
  <c r="D1979" i="2"/>
  <c r="F1979" i="2"/>
  <c r="B1980" i="2"/>
  <c r="C1980" i="2"/>
  <c r="D1980" i="2"/>
  <c r="F1980" i="2"/>
  <c r="B1981" i="2"/>
  <c r="C1981" i="2"/>
  <c r="D1981" i="2"/>
  <c r="F1981" i="2"/>
  <c r="B1982" i="2"/>
  <c r="C1982" i="2"/>
  <c r="D1982" i="2"/>
  <c r="F1982" i="2"/>
  <c r="B1983" i="2"/>
  <c r="C1983" i="2"/>
  <c r="D1983" i="2"/>
  <c r="F1983" i="2"/>
  <c r="B1984" i="2"/>
  <c r="C1984" i="2"/>
  <c r="D1984" i="2"/>
  <c r="F1984" i="2"/>
  <c r="B1985" i="2"/>
  <c r="C1985" i="2"/>
  <c r="D1985" i="2"/>
  <c r="F1985" i="2"/>
  <c r="B1986" i="2"/>
  <c r="C1986" i="2"/>
  <c r="D1986" i="2"/>
  <c r="F1986" i="2"/>
  <c r="B1987" i="2"/>
  <c r="C1987" i="2"/>
  <c r="D1987" i="2"/>
  <c r="F1987" i="2"/>
  <c r="B1988" i="2"/>
  <c r="C1988" i="2"/>
  <c r="D1988" i="2"/>
  <c r="F1988" i="2"/>
  <c r="B1989" i="2"/>
  <c r="C1989" i="2"/>
  <c r="D1989" i="2"/>
  <c r="F1989" i="2"/>
  <c r="B1990" i="2"/>
  <c r="C1990" i="2"/>
  <c r="D1990" i="2"/>
  <c r="F1990" i="2"/>
  <c r="B1991" i="2"/>
  <c r="C1991" i="2"/>
  <c r="D1991" i="2"/>
  <c r="F1991" i="2"/>
  <c r="B1992" i="2"/>
  <c r="C1992" i="2"/>
  <c r="D1992" i="2"/>
  <c r="F1992" i="2"/>
  <c r="B1993" i="2"/>
  <c r="C1993" i="2"/>
  <c r="D1993" i="2"/>
  <c r="F1993" i="2"/>
  <c r="B1994" i="2"/>
  <c r="C1994" i="2"/>
  <c r="D1994" i="2"/>
  <c r="F1994" i="2"/>
  <c r="B1995" i="2"/>
  <c r="C1995" i="2"/>
  <c r="D1995" i="2"/>
  <c r="F1995" i="2"/>
  <c r="B1996" i="2"/>
  <c r="C1996" i="2"/>
  <c r="D1996" i="2"/>
  <c r="F1996" i="2"/>
  <c r="B1997" i="2"/>
  <c r="C1997" i="2"/>
  <c r="D1997" i="2"/>
  <c r="F1997" i="2"/>
  <c r="B1998" i="2"/>
  <c r="C1998" i="2"/>
  <c r="D1998" i="2"/>
  <c r="F1998" i="2"/>
  <c r="B1999" i="2"/>
  <c r="C1999" i="2"/>
  <c r="D1999" i="2"/>
  <c r="F1999" i="2"/>
  <c r="B2000" i="2"/>
  <c r="C2000" i="2"/>
  <c r="D2000" i="2"/>
  <c r="F2000" i="2"/>
  <c r="B2001" i="2"/>
  <c r="C2001" i="2"/>
  <c r="D2001" i="2"/>
  <c r="F2001" i="2"/>
  <c r="B2002" i="2"/>
  <c r="C2002" i="2"/>
  <c r="D2002" i="2"/>
  <c r="F2002" i="2"/>
  <c r="B2003" i="2"/>
  <c r="C2003" i="2"/>
  <c r="D2003" i="2"/>
  <c r="F2003" i="2"/>
  <c r="B2004" i="2"/>
  <c r="C2004" i="2"/>
  <c r="D2004" i="2"/>
  <c r="F2004" i="2"/>
  <c r="B2005" i="2"/>
  <c r="C2005" i="2"/>
  <c r="D2005" i="2"/>
  <c r="F2005" i="2"/>
  <c r="B2006" i="2"/>
  <c r="C2006" i="2"/>
  <c r="D2006" i="2"/>
  <c r="F2006" i="2"/>
  <c r="B2007" i="2"/>
  <c r="C2007" i="2"/>
  <c r="D2007" i="2"/>
  <c r="F2007" i="2"/>
  <c r="B2008" i="2"/>
  <c r="C2008" i="2"/>
  <c r="D2008" i="2"/>
  <c r="F2008" i="2"/>
  <c r="B2009" i="2"/>
  <c r="C2009" i="2"/>
  <c r="D2009" i="2"/>
  <c r="F2009" i="2"/>
  <c r="B2010" i="2"/>
  <c r="C2010" i="2"/>
  <c r="D2010" i="2"/>
  <c r="F2010" i="2"/>
  <c r="B2011" i="2"/>
  <c r="C2011" i="2"/>
  <c r="D2011" i="2"/>
  <c r="F2011" i="2"/>
  <c r="B2012" i="2"/>
  <c r="C2012" i="2"/>
  <c r="D2012" i="2"/>
  <c r="F2012" i="2"/>
  <c r="B2013" i="2"/>
  <c r="C2013" i="2"/>
  <c r="D2013" i="2"/>
  <c r="F2013" i="2"/>
  <c r="B2014" i="2"/>
  <c r="C2014" i="2"/>
  <c r="D2014" i="2"/>
  <c r="F2014" i="2"/>
  <c r="B2015" i="2"/>
  <c r="C2015" i="2"/>
  <c r="D2015" i="2"/>
  <c r="F2015" i="2"/>
  <c r="B2016" i="2"/>
  <c r="C2016" i="2"/>
  <c r="D2016" i="2"/>
  <c r="F2016" i="2"/>
  <c r="B2017" i="2"/>
  <c r="C2017" i="2"/>
  <c r="D2017" i="2"/>
  <c r="F2017" i="2"/>
  <c r="B2018" i="2"/>
  <c r="C2018" i="2"/>
  <c r="D2018" i="2"/>
  <c r="F2018" i="2"/>
  <c r="B2019" i="2"/>
  <c r="C2019" i="2"/>
  <c r="D2019" i="2"/>
  <c r="F2019" i="2"/>
  <c r="B2020" i="2"/>
  <c r="C2020" i="2"/>
  <c r="D2020" i="2"/>
  <c r="F2020" i="2"/>
  <c r="B2021" i="2"/>
  <c r="C2021" i="2"/>
  <c r="D2021" i="2"/>
  <c r="F2021" i="2"/>
  <c r="B2022" i="2"/>
  <c r="C2022" i="2"/>
  <c r="D2022" i="2"/>
  <c r="F2022" i="2"/>
  <c r="B2023" i="2"/>
  <c r="C2023" i="2"/>
  <c r="D2023" i="2"/>
  <c r="F2023" i="2"/>
  <c r="A2032" i="2"/>
  <c r="A2033" i="2"/>
  <c r="A2034" i="2" s="1"/>
  <c r="A2035" i="2" s="1"/>
  <c r="A2036" i="2" s="1"/>
  <c r="A2037" i="2" s="1"/>
  <c r="A2038" i="2" s="1"/>
  <c r="A2039" i="2" s="1"/>
  <c r="A2040" i="2" s="1"/>
  <c r="A2041" i="2" s="1"/>
  <c r="A2042" i="2" s="1"/>
  <c r="A2043" i="2" s="1"/>
  <c r="A2044" i="2" s="1"/>
  <c r="A2045" i="2" s="1"/>
  <c r="A2046" i="2" s="1"/>
  <c r="A2047" i="2" s="1"/>
  <c r="A2048" i="2" s="1"/>
  <c r="A2049" i="2" s="1"/>
  <c r="A2050" i="2" s="1"/>
  <c r="A2051" i="2" s="1"/>
  <c r="A2052" i="2" s="1"/>
  <c r="A2053" i="2" s="1"/>
  <c r="A2054" i="2" s="1"/>
  <c r="A2055" i="2" s="1"/>
  <c r="A2056" i="2" s="1"/>
  <c r="A2057" i="2" s="1"/>
  <c r="A2058" i="2" s="1"/>
  <c r="B4" i="6"/>
  <c r="C4" i="6"/>
  <c r="E4" i="6"/>
  <c r="C7" i="6"/>
  <c r="D7" i="6"/>
  <c r="C11" i="6"/>
  <c r="D11" i="6"/>
  <c r="C12" i="6"/>
  <c r="D12" i="6"/>
  <c r="C13" i="6"/>
  <c r="D13" i="6"/>
  <c r="C14" i="6"/>
  <c r="D14" i="6"/>
  <c r="C23" i="6"/>
  <c r="D23" i="6"/>
  <c r="C24" i="6"/>
  <c r="D24" i="6"/>
  <c r="C25" i="6"/>
  <c r="D25" i="6"/>
  <c r="C26" i="6"/>
  <c r="D26" i="6"/>
  <c r="C27" i="6"/>
  <c r="D27" i="6"/>
  <c r="C28" i="6"/>
  <c r="D28" i="6"/>
  <c r="C29" i="6"/>
  <c r="D29" i="6"/>
  <c r="C30" i="6"/>
  <c r="D30" i="6"/>
  <c r="C31" i="6"/>
  <c r="D31" i="6"/>
  <c r="C32" i="6"/>
  <c r="D32" i="6"/>
  <c r="C33" i="6"/>
  <c r="D33" i="6"/>
  <c r="C34" i="6"/>
  <c r="D34" i="6"/>
  <c r="C35" i="6"/>
  <c r="D35" i="6"/>
  <c r="C36" i="6"/>
  <c r="D36" i="6"/>
  <c r="C37" i="6"/>
  <c r="D37" i="6"/>
  <c r="C38" i="6"/>
  <c r="D38" i="6"/>
  <c r="C39" i="6"/>
  <c r="D39" i="6"/>
  <c r="C40" i="6"/>
  <c r="D40" i="6"/>
  <c r="C41" i="6"/>
  <c r="D41" i="6"/>
  <c r="C42" i="6"/>
  <c r="D42" i="6"/>
  <c r="C43" i="6"/>
  <c r="D43" i="6"/>
  <c r="C44" i="6"/>
  <c r="D44" i="6"/>
  <c r="C45" i="6"/>
  <c r="D45" i="6"/>
  <c r="C46" i="6"/>
  <c r="D46" i="6"/>
  <c r="C47" i="6"/>
  <c r="D47" i="6"/>
  <c r="C48" i="6"/>
  <c r="D48" i="6"/>
  <c r="C49" i="6"/>
  <c r="D49" i="6"/>
  <c r="C50" i="6"/>
  <c r="D50" i="6"/>
  <c r="C51" i="6"/>
  <c r="D51" i="6"/>
  <c r="C52" i="6"/>
  <c r="D52" i="6"/>
  <c r="C53" i="6"/>
  <c r="D53" i="6"/>
  <c r="C54" i="6"/>
  <c r="D54" i="6"/>
  <c r="C55" i="6"/>
  <c r="D55" i="6"/>
  <c r="C56" i="6"/>
  <c r="D56" i="6"/>
  <c r="C57" i="6"/>
  <c r="D57" i="6"/>
  <c r="C58" i="6"/>
  <c r="D58" i="6"/>
  <c r="C59" i="6"/>
  <c r="D59" i="6"/>
  <c r="C60" i="6"/>
  <c r="D60" i="6"/>
  <c r="C61" i="6"/>
  <c r="D61" i="6"/>
  <c r="C62" i="6"/>
  <c r="D62" i="6"/>
  <c r="C63" i="6"/>
  <c r="D63" i="6"/>
  <c r="C64" i="6"/>
  <c r="D64" i="6"/>
  <c r="C65" i="6"/>
  <c r="D65" i="6"/>
  <c r="C66" i="6"/>
  <c r="D66" i="6"/>
  <c r="C67" i="6"/>
  <c r="D67" i="6"/>
  <c r="C68" i="6"/>
  <c r="D68" i="6"/>
  <c r="C69" i="6"/>
  <c r="D69" i="6"/>
  <c r="C70" i="6"/>
  <c r="D70" i="6"/>
  <c r="C71" i="6"/>
  <c r="D71" i="6"/>
  <c r="C72" i="6"/>
  <c r="D72" i="6"/>
  <c r="C73" i="6"/>
  <c r="D73" i="6"/>
  <c r="C74" i="6"/>
  <c r="D74" i="6"/>
  <c r="C75" i="6"/>
  <c r="D75" i="6"/>
  <c r="C76" i="6"/>
  <c r="D76" i="6"/>
  <c r="C77" i="6"/>
  <c r="D77" i="6"/>
  <c r="C78" i="6"/>
  <c r="D78" i="6"/>
  <c r="C79" i="6"/>
  <c r="D79" i="6"/>
  <c r="C80" i="6"/>
  <c r="D80" i="6"/>
  <c r="C81" i="6"/>
  <c r="D81" i="6"/>
  <c r="C82" i="6"/>
  <c r="D82" i="6"/>
  <c r="C83" i="6"/>
  <c r="D83" i="6"/>
  <c r="C84" i="6"/>
  <c r="D84" i="6"/>
  <c r="C85" i="6"/>
  <c r="D85" i="6"/>
  <c r="C86" i="6"/>
  <c r="D86" i="6"/>
  <c r="C87" i="6"/>
  <c r="D87" i="6"/>
  <c r="C88" i="6"/>
  <c r="D88" i="6"/>
  <c r="C89" i="6"/>
  <c r="D89" i="6"/>
  <c r="C90" i="6"/>
  <c r="D90" i="6"/>
  <c r="C91" i="6"/>
  <c r="D91" i="6"/>
  <c r="C92" i="6"/>
  <c r="D92" i="6"/>
  <c r="C93" i="6"/>
  <c r="D93" i="6"/>
  <c r="C94" i="6"/>
  <c r="D94" i="6"/>
  <c r="C95" i="6"/>
  <c r="D95" i="6"/>
  <c r="C96" i="6"/>
  <c r="D96" i="6"/>
  <c r="C97" i="6"/>
  <c r="D97" i="6"/>
  <c r="C98" i="6"/>
  <c r="D98" i="6"/>
  <c r="C99" i="6"/>
  <c r="D99" i="6"/>
  <c r="C100" i="6"/>
  <c r="D100" i="6"/>
  <c r="C101" i="6"/>
  <c r="D101" i="6"/>
  <c r="C102" i="6"/>
  <c r="D102" i="6"/>
  <c r="C103" i="6"/>
  <c r="D103" i="6"/>
  <c r="C104" i="6"/>
  <c r="D104" i="6"/>
  <c r="C105" i="6"/>
  <c r="D105" i="6"/>
  <c r="C106" i="6"/>
  <c r="D106" i="6"/>
  <c r="C107" i="6"/>
  <c r="D107" i="6"/>
  <c r="C108" i="6"/>
  <c r="D108" i="6"/>
  <c r="C109" i="6"/>
  <c r="D109" i="6"/>
  <c r="C110" i="6"/>
  <c r="D110" i="6"/>
  <c r="C111" i="6"/>
  <c r="D111" i="6"/>
  <c r="C112" i="6"/>
  <c r="D112" i="6"/>
  <c r="C113" i="6"/>
  <c r="D113" i="6"/>
  <c r="C114" i="6"/>
  <c r="D114" i="6"/>
  <c r="C115" i="6"/>
  <c r="D115" i="6"/>
  <c r="C116" i="6"/>
  <c r="D116" i="6"/>
  <c r="C117" i="6"/>
  <c r="D117" i="6"/>
  <c r="C118" i="6"/>
  <c r="D118" i="6"/>
  <c r="C119" i="6"/>
  <c r="D119" i="6"/>
  <c r="C120" i="6"/>
  <c r="D120" i="6"/>
  <c r="C121" i="6"/>
  <c r="D121" i="6"/>
  <c r="C122" i="6"/>
  <c r="D122" i="6"/>
  <c r="C123" i="6"/>
  <c r="D123" i="6"/>
  <c r="C124" i="6"/>
  <c r="D124" i="6"/>
  <c r="C125" i="6"/>
  <c r="D125" i="6"/>
  <c r="C126" i="6"/>
  <c r="D126" i="6"/>
  <c r="C127" i="6"/>
  <c r="D127" i="6"/>
  <c r="C128" i="6"/>
  <c r="D128" i="6"/>
  <c r="C129" i="6"/>
  <c r="D129" i="6"/>
  <c r="C130" i="6"/>
  <c r="D130" i="6"/>
  <c r="C131" i="6"/>
  <c r="D131" i="6"/>
  <c r="C132" i="6"/>
  <c r="D132" i="6"/>
  <c r="C133" i="6"/>
  <c r="D133" i="6"/>
  <c r="C134" i="6"/>
  <c r="D134" i="6"/>
  <c r="C135" i="6"/>
  <c r="D135" i="6"/>
  <c r="C136" i="6"/>
  <c r="D136" i="6"/>
  <c r="C137" i="6"/>
  <c r="D137" i="6"/>
  <c r="C138" i="6"/>
  <c r="D138" i="6"/>
  <c r="C139" i="6"/>
  <c r="D139" i="6"/>
  <c r="C140" i="6"/>
  <c r="D140" i="6"/>
  <c r="C141" i="6"/>
  <c r="D141" i="6"/>
  <c r="C142" i="6"/>
  <c r="D142" i="6"/>
  <c r="C143" i="6"/>
  <c r="D143" i="6"/>
  <c r="C144" i="6"/>
  <c r="D144" i="6"/>
  <c r="C145" i="6"/>
  <c r="D145" i="6"/>
  <c r="C146" i="6"/>
  <c r="D146" i="6"/>
  <c r="C147" i="6"/>
  <c r="D147" i="6"/>
  <c r="C148" i="6"/>
  <c r="D148" i="6"/>
  <c r="C149" i="6"/>
  <c r="D149" i="6"/>
  <c r="C150" i="6"/>
  <c r="D150" i="6"/>
  <c r="C151" i="6"/>
  <c r="D151" i="6"/>
  <c r="C152" i="6"/>
  <c r="D152" i="6"/>
  <c r="C153" i="6"/>
  <c r="D153" i="6"/>
  <c r="C154" i="6"/>
  <c r="D154" i="6"/>
  <c r="C155" i="6"/>
  <c r="D155" i="6"/>
  <c r="C156" i="6"/>
  <c r="D156" i="6"/>
  <c r="C157" i="6"/>
  <c r="D157" i="6"/>
  <c r="C158" i="6"/>
  <c r="D158" i="6"/>
  <c r="C159" i="6"/>
  <c r="D159" i="6"/>
  <c r="C160" i="6"/>
  <c r="D160" i="6"/>
  <c r="C161" i="6"/>
  <c r="D161" i="6"/>
  <c r="C162" i="6"/>
  <c r="D162" i="6"/>
  <c r="C163" i="6"/>
  <c r="D163" i="6"/>
  <c r="C164" i="6"/>
  <c r="D164" i="6"/>
  <c r="C165" i="6"/>
  <c r="D165" i="6"/>
  <c r="C166" i="6"/>
  <c r="D166" i="6"/>
  <c r="C167" i="6"/>
  <c r="D167" i="6"/>
  <c r="C168" i="6"/>
  <c r="D168" i="6"/>
  <c r="C169" i="6"/>
  <c r="D169" i="6"/>
  <c r="C170" i="6"/>
  <c r="D170" i="6"/>
  <c r="C171" i="6"/>
  <c r="D171" i="6"/>
  <c r="C172" i="6"/>
  <c r="D172" i="6"/>
  <c r="C173" i="6"/>
  <c r="D173" i="6"/>
  <c r="C174" i="6"/>
  <c r="D174" i="6"/>
  <c r="C175" i="6"/>
  <c r="D175" i="6"/>
  <c r="C176" i="6"/>
  <c r="D176" i="6"/>
  <c r="C177" i="6"/>
  <c r="D177" i="6"/>
  <c r="C178" i="6"/>
  <c r="D178" i="6"/>
  <c r="C179" i="6"/>
  <c r="D179" i="6"/>
  <c r="C180" i="6"/>
  <c r="D180" i="6"/>
  <c r="C181" i="6"/>
  <c r="D181" i="6"/>
  <c r="C182" i="6"/>
  <c r="D182" i="6"/>
  <c r="C183" i="6"/>
  <c r="D183" i="6"/>
  <c r="C184" i="6"/>
  <c r="D184" i="6"/>
  <c r="C185" i="6"/>
  <c r="D185" i="6"/>
  <c r="C186" i="6"/>
  <c r="D186" i="6"/>
  <c r="C187" i="6"/>
  <c r="D187" i="6"/>
  <c r="C188" i="6"/>
  <c r="D188" i="6"/>
  <c r="C189" i="6"/>
  <c r="D189" i="6"/>
  <c r="C190" i="6"/>
  <c r="D190" i="6"/>
  <c r="C191" i="6"/>
  <c r="D191" i="6"/>
  <c r="C192" i="6"/>
  <c r="D192" i="6"/>
  <c r="C193" i="6"/>
  <c r="D193" i="6"/>
  <c r="C194" i="6"/>
  <c r="D194" i="6"/>
  <c r="C195" i="6"/>
  <c r="D195" i="6"/>
  <c r="C196" i="6"/>
  <c r="D196" i="6"/>
  <c r="C197" i="6"/>
  <c r="D197" i="6"/>
  <c r="C198" i="6"/>
  <c r="D198" i="6"/>
  <c r="C199" i="6"/>
  <c r="D199" i="6"/>
  <c r="C200" i="6"/>
  <c r="D200" i="6"/>
  <c r="C201" i="6"/>
  <c r="D201" i="6"/>
  <c r="C202" i="6"/>
  <c r="D202" i="6"/>
  <c r="C203" i="6"/>
  <c r="D203" i="6"/>
  <c r="C204" i="6"/>
  <c r="D204" i="6"/>
  <c r="C205" i="6"/>
  <c r="D205" i="6"/>
  <c r="C206" i="6"/>
  <c r="D206" i="6"/>
  <c r="C207" i="6"/>
  <c r="D207" i="6"/>
  <c r="C208" i="6"/>
  <c r="D208" i="6"/>
  <c r="C209" i="6"/>
  <c r="D209" i="6"/>
  <c r="C210" i="6"/>
  <c r="D210" i="6"/>
  <c r="C211" i="6"/>
  <c r="D211" i="6"/>
  <c r="C212" i="6"/>
  <c r="D212" i="6"/>
  <c r="C213" i="6"/>
  <c r="D213" i="6"/>
  <c r="C214" i="6"/>
  <c r="D214" i="6"/>
  <c r="C215" i="6"/>
  <c r="D215" i="6"/>
  <c r="C216" i="6"/>
  <c r="D216" i="6"/>
  <c r="C217" i="6"/>
  <c r="D217" i="6"/>
  <c r="C218" i="6"/>
  <c r="D218" i="6"/>
  <c r="C219" i="6"/>
  <c r="D219" i="6"/>
  <c r="C220" i="6"/>
  <c r="D220" i="6"/>
  <c r="C221" i="6"/>
  <c r="D221" i="6"/>
  <c r="C222" i="6"/>
  <c r="D222" i="6"/>
  <c r="C223" i="6"/>
  <c r="D223" i="6"/>
  <c r="C224" i="6"/>
  <c r="D224" i="6"/>
  <c r="C225" i="6"/>
  <c r="D225" i="6"/>
  <c r="C226" i="6"/>
  <c r="D226" i="6"/>
  <c r="C227" i="6"/>
  <c r="D227" i="6"/>
  <c r="C228" i="6"/>
  <c r="D228" i="6"/>
  <c r="C229" i="6"/>
  <c r="D229" i="6"/>
  <c r="C230" i="6"/>
  <c r="D230" i="6"/>
  <c r="C231" i="6"/>
  <c r="D231" i="6"/>
  <c r="C232" i="6"/>
  <c r="D232" i="6"/>
  <c r="C233" i="6"/>
  <c r="D233" i="6"/>
  <c r="C234" i="6"/>
  <c r="D234" i="6"/>
  <c r="C235" i="6"/>
  <c r="D235" i="6"/>
  <c r="C236" i="6"/>
  <c r="D236" i="6"/>
  <c r="C237" i="6"/>
  <c r="D237" i="6"/>
  <c r="C238" i="6"/>
  <c r="D238" i="6"/>
  <c r="C239" i="6"/>
  <c r="D239" i="6"/>
  <c r="C240" i="6"/>
  <c r="D240" i="6"/>
  <c r="C241" i="6"/>
  <c r="D241" i="6"/>
  <c r="C242" i="6"/>
  <c r="D242" i="6"/>
  <c r="C243" i="6"/>
  <c r="D243" i="6"/>
  <c r="C244" i="6"/>
  <c r="D244" i="6"/>
  <c r="C245" i="6"/>
  <c r="D245" i="6"/>
  <c r="C246" i="6"/>
  <c r="D246" i="6"/>
  <c r="C247" i="6"/>
  <c r="D247" i="6"/>
  <c r="C248" i="6"/>
  <c r="D248" i="6"/>
  <c r="C249" i="6"/>
  <c r="D249" i="6"/>
  <c r="C250" i="6"/>
  <c r="D250" i="6"/>
  <c r="C251" i="6"/>
  <c r="D251" i="6"/>
  <c r="C252" i="6"/>
  <c r="D252" i="6"/>
  <c r="C253" i="6"/>
  <c r="D253" i="6"/>
  <c r="C254" i="6"/>
  <c r="D254" i="6"/>
  <c r="C255" i="6"/>
  <c r="D255" i="6"/>
  <c r="C256" i="6"/>
  <c r="D256" i="6"/>
  <c r="C257" i="6"/>
  <c r="D257" i="6"/>
  <c r="C258" i="6"/>
  <c r="D258" i="6"/>
  <c r="C259" i="6"/>
  <c r="D259" i="6"/>
  <c r="C260" i="6"/>
  <c r="D260" i="6"/>
  <c r="C261" i="6"/>
  <c r="D261" i="6"/>
  <c r="C262" i="6"/>
  <c r="D262" i="6"/>
  <c r="C263" i="6"/>
  <c r="D263" i="6"/>
  <c r="C264" i="6"/>
  <c r="D264" i="6"/>
  <c r="C265" i="6"/>
  <c r="D265" i="6"/>
  <c r="C266" i="6"/>
  <c r="D266" i="6"/>
  <c r="C267" i="6"/>
  <c r="D267" i="6"/>
  <c r="C268" i="6"/>
  <c r="D268" i="6"/>
  <c r="C269" i="6"/>
  <c r="D269" i="6"/>
  <c r="C270" i="6"/>
  <c r="D270" i="6"/>
  <c r="C271" i="6"/>
  <c r="D271" i="6"/>
  <c r="C272" i="6"/>
  <c r="D272" i="6"/>
  <c r="C273" i="6"/>
  <c r="D273" i="6"/>
  <c r="C274" i="6"/>
  <c r="D274" i="6"/>
  <c r="C275" i="6"/>
  <c r="D275" i="6"/>
  <c r="C276" i="6"/>
  <c r="D276" i="6"/>
  <c r="C277" i="6"/>
  <c r="D277" i="6"/>
  <c r="C278" i="6"/>
  <c r="D278" i="6"/>
  <c r="C279" i="6"/>
  <c r="D279" i="6"/>
  <c r="C280" i="6"/>
  <c r="D280" i="6"/>
  <c r="C281" i="6"/>
  <c r="D281" i="6"/>
  <c r="C282" i="6"/>
  <c r="D282" i="6"/>
  <c r="C283" i="6"/>
  <c r="D283" i="6"/>
  <c r="C284" i="6"/>
  <c r="D284" i="6"/>
  <c r="C285" i="6"/>
  <c r="D285" i="6"/>
  <c r="C286" i="6"/>
  <c r="D286" i="6"/>
  <c r="C287" i="6"/>
  <c r="D287" i="6"/>
  <c r="C288" i="6"/>
  <c r="D288" i="6"/>
  <c r="C289" i="6"/>
  <c r="D289" i="6"/>
  <c r="C290" i="6"/>
  <c r="D290" i="6"/>
  <c r="C291" i="6"/>
  <c r="D291" i="6"/>
  <c r="C292" i="6"/>
  <c r="D292" i="6"/>
  <c r="C293" i="6"/>
  <c r="D293" i="6"/>
  <c r="C294" i="6"/>
  <c r="D294" i="6"/>
  <c r="C295" i="6"/>
  <c r="D295" i="6"/>
  <c r="C296" i="6"/>
  <c r="D296" i="6"/>
  <c r="C297" i="6"/>
  <c r="D297" i="6"/>
  <c r="C298" i="6"/>
  <c r="D298" i="6"/>
  <c r="C299" i="6"/>
  <c r="D299" i="6"/>
  <c r="C300" i="6"/>
  <c r="D300" i="6"/>
  <c r="C301" i="6"/>
  <c r="D301" i="6"/>
  <c r="C302" i="6"/>
  <c r="D302" i="6"/>
  <c r="C303" i="6"/>
  <c r="D303" i="6"/>
  <c r="C304" i="6"/>
  <c r="D304" i="6"/>
  <c r="C305" i="6"/>
  <c r="D305" i="6"/>
  <c r="C306" i="6"/>
  <c r="D306" i="6"/>
  <c r="C307" i="6"/>
  <c r="D307" i="6"/>
  <c r="C308" i="6"/>
  <c r="D308" i="6"/>
  <c r="C309" i="6"/>
  <c r="D309" i="6"/>
  <c r="C310" i="6"/>
  <c r="D310" i="6"/>
  <c r="C311" i="6"/>
  <c r="D311" i="6"/>
  <c r="C312" i="6"/>
  <c r="D312" i="6"/>
  <c r="C313" i="6"/>
  <c r="D313" i="6"/>
  <c r="C314" i="6"/>
  <c r="D314" i="6"/>
  <c r="C315" i="6"/>
  <c r="D315" i="6"/>
  <c r="C316" i="6"/>
  <c r="D316" i="6"/>
  <c r="C317" i="6"/>
  <c r="D317" i="6"/>
  <c r="C318" i="6"/>
  <c r="D318" i="6"/>
  <c r="C319" i="6"/>
  <c r="D319" i="6"/>
  <c r="C320" i="6"/>
  <c r="D320" i="6"/>
  <c r="C321" i="6"/>
  <c r="D321" i="6"/>
  <c r="C322" i="6"/>
  <c r="D322" i="6"/>
  <c r="C323" i="6"/>
  <c r="D323" i="6"/>
  <c r="C324" i="6"/>
  <c r="D324" i="6"/>
  <c r="C325" i="6"/>
  <c r="D325" i="6"/>
  <c r="C326" i="6"/>
  <c r="D326" i="6"/>
  <c r="C327" i="6"/>
  <c r="D327" i="6"/>
  <c r="C328" i="6"/>
  <c r="D328" i="6"/>
  <c r="C329" i="6"/>
  <c r="D329" i="6"/>
  <c r="C330" i="6"/>
  <c r="D330" i="6"/>
  <c r="C331" i="6"/>
  <c r="D331" i="6"/>
  <c r="C332" i="6"/>
  <c r="D332" i="6"/>
  <c r="C333" i="6"/>
  <c r="D333" i="6"/>
  <c r="C334" i="6"/>
  <c r="D334" i="6"/>
  <c r="C335" i="6"/>
  <c r="D335" i="6"/>
  <c r="C336" i="6"/>
  <c r="D336" i="6"/>
  <c r="C337" i="6"/>
  <c r="D337" i="6"/>
  <c r="C338" i="6"/>
  <c r="D338" i="6"/>
  <c r="C339" i="6"/>
  <c r="D339" i="6"/>
  <c r="C340" i="6"/>
  <c r="D340" i="6"/>
  <c r="C341" i="6"/>
  <c r="D341" i="6"/>
  <c r="C342" i="6"/>
  <c r="D342" i="6"/>
  <c r="C343" i="6"/>
  <c r="D343" i="6"/>
  <c r="C344" i="6"/>
  <c r="D344" i="6"/>
  <c r="C345" i="6"/>
  <c r="D345" i="6"/>
  <c r="C346" i="6"/>
  <c r="D346" i="6"/>
  <c r="C347" i="6"/>
  <c r="D347" i="6"/>
  <c r="C348" i="6"/>
  <c r="D348" i="6"/>
  <c r="C349" i="6"/>
  <c r="D349" i="6"/>
  <c r="C350" i="6"/>
  <c r="D350" i="6"/>
  <c r="C351" i="6"/>
  <c r="D351" i="6"/>
  <c r="C352" i="6"/>
  <c r="D352" i="6"/>
  <c r="C353" i="6"/>
  <c r="D353" i="6"/>
  <c r="C354" i="6"/>
  <c r="D354" i="6"/>
  <c r="C355" i="6"/>
  <c r="D355" i="6"/>
  <c r="C356" i="6"/>
  <c r="D356" i="6"/>
  <c r="C357" i="6"/>
  <c r="D357" i="6"/>
  <c r="C358" i="6"/>
  <c r="D358" i="6"/>
  <c r="C359" i="6"/>
  <c r="D359" i="6"/>
  <c r="C360" i="6"/>
  <c r="D360" i="6"/>
  <c r="C361" i="6"/>
  <c r="D361" i="6"/>
  <c r="C362" i="6"/>
  <c r="D362" i="6"/>
  <c r="C363" i="6"/>
  <c r="D363" i="6"/>
  <c r="C364" i="6"/>
  <c r="D364" i="6"/>
  <c r="C365" i="6"/>
  <c r="D365" i="6"/>
  <c r="C366" i="6"/>
  <c r="D366" i="6"/>
  <c r="C367" i="6"/>
  <c r="D367" i="6"/>
  <c r="C368" i="6"/>
  <c r="D368" i="6"/>
  <c r="C369" i="6"/>
  <c r="D369" i="6"/>
  <c r="C370" i="6"/>
  <c r="D370" i="6"/>
  <c r="C371" i="6"/>
  <c r="D371" i="6"/>
  <c r="C372" i="6"/>
  <c r="D372" i="6"/>
  <c r="C373" i="6"/>
  <c r="D373" i="6"/>
  <c r="C374" i="6"/>
  <c r="D374" i="6"/>
  <c r="C375" i="6"/>
  <c r="D375" i="6"/>
  <c r="C376" i="6"/>
  <c r="D376" i="6"/>
  <c r="C377" i="6"/>
  <c r="D377" i="6"/>
  <c r="C378" i="6"/>
  <c r="D378" i="6"/>
  <c r="C379" i="6"/>
  <c r="D379" i="6"/>
  <c r="C380" i="6"/>
  <c r="D380" i="6"/>
  <c r="C381" i="6"/>
  <c r="D381" i="6"/>
  <c r="C382" i="6"/>
  <c r="D382" i="6"/>
  <c r="C383" i="6"/>
  <c r="D383" i="6"/>
  <c r="C384" i="6"/>
  <c r="D384" i="6"/>
  <c r="C385" i="6"/>
  <c r="D385" i="6"/>
  <c r="C386" i="6"/>
  <c r="D386" i="6"/>
  <c r="C387" i="6"/>
  <c r="D387" i="6"/>
  <c r="C388" i="6"/>
  <c r="D388" i="6"/>
  <c r="C389" i="6"/>
  <c r="D389" i="6"/>
  <c r="C390" i="6"/>
  <c r="D390" i="6"/>
  <c r="C391" i="6"/>
  <c r="D391" i="6"/>
  <c r="C392" i="6"/>
  <c r="D392" i="6"/>
  <c r="C393" i="6"/>
  <c r="D393" i="6"/>
  <c r="C394" i="6"/>
  <c r="D394" i="6"/>
  <c r="C395" i="6"/>
  <c r="D395" i="6"/>
  <c r="C396" i="6"/>
  <c r="D396" i="6"/>
  <c r="C397" i="6"/>
  <c r="D397" i="6"/>
  <c r="C398" i="6"/>
  <c r="D398" i="6"/>
  <c r="C399" i="6"/>
  <c r="D399" i="6"/>
  <c r="C400" i="6"/>
  <c r="D400" i="6"/>
  <c r="C401" i="6"/>
  <c r="D401" i="6"/>
  <c r="C402" i="6"/>
  <c r="D402" i="6"/>
  <c r="C403" i="6"/>
  <c r="D403" i="6"/>
  <c r="C404" i="6"/>
  <c r="D404" i="6"/>
  <c r="C405" i="6"/>
  <c r="D405" i="6"/>
  <c r="C406" i="6"/>
  <c r="D406" i="6"/>
  <c r="C407" i="6"/>
  <c r="D407" i="6"/>
  <c r="C408" i="6"/>
  <c r="D408" i="6"/>
  <c r="C409" i="6"/>
  <c r="D409" i="6"/>
  <c r="C410" i="6"/>
  <c r="D410" i="6"/>
  <c r="C411" i="6"/>
  <c r="D411" i="6"/>
  <c r="C412" i="6"/>
  <c r="D412" i="6"/>
  <c r="C413" i="6"/>
  <c r="D413" i="6"/>
  <c r="C414" i="6"/>
  <c r="D414" i="6"/>
  <c r="C415" i="6"/>
  <c r="D415" i="6"/>
  <c r="C416" i="6"/>
  <c r="D416" i="6"/>
  <c r="C417" i="6"/>
  <c r="D417" i="6"/>
  <c r="C418" i="6"/>
  <c r="D418" i="6"/>
  <c r="C419" i="6"/>
  <c r="D419" i="6"/>
  <c r="C420" i="6"/>
  <c r="D420" i="6"/>
  <c r="C421" i="6"/>
  <c r="D421" i="6"/>
  <c r="C422" i="6"/>
  <c r="D422" i="6"/>
  <c r="C423" i="6"/>
  <c r="D423" i="6"/>
  <c r="C424" i="6"/>
  <c r="D424" i="6"/>
  <c r="C425" i="6"/>
  <c r="D425" i="6"/>
  <c r="C426" i="6"/>
  <c r="D426" i="6"/>
  <c r="C427" i="6"/>
  <c r="D427" i="6"/>
  <c r="C428" i="6"/>
  <c r="D428" i="6"/>
  <c r="C429" i="6"/>
  <c r="D429" i="6"/>
  <c r="C430" i="6"/>
  <c r="D430" i="6"/>
  <c r="C431" i="6"/>
  <c r="D431" i="6"/>
  <c r="C432" i="6"/>
  <c r="D432" i="6"/>
  <c r="C433" i="6"/>
  <c r="D433" i="6"/>
  <c r="C434" i="6"/>
  <c r="D434" i="6"/>
  <c r="C435" i="6"/>
  <c r="D435" i="6"/>
  <c r="C436" i="6"/>
  <c r="D436" i="6"/>
  <c r="C437" i="6"/>
  <c r="D437" i="6"/>
  <c r="C438" i="6"/>
  <c r="D438" i="6"/>
  <c r="C439" i="6"/>
  <c r="D439" i="6"/>
  <c r="C440" i="6"/>
  <c r="D440" i="6"/>
  <c r="C441" i="6"/>
  <c r="D441" i="6"/>
  <c r="C442" i="6"/>
  <c r="D442" i="6"/>
  <c r="C443" i="6"/>
  <c r="D443" i="6"/>
  <c r="C444" i="6"/>
  <c r="D444" i="6"/>
  <c r="C445" i="6"/>
  <c r="D445" i="6"/>
  <c r="C446" i="6"/>
  <c r="D446" i="6"/>
  <c r="C447" i="6"/>
  <c r="D447" i="6"/>
  <c r="C448" i="6"/>
  <c r="D448" i="6"/>
  <c r="C449" i="6"/>
  <c r="D449" i="6"/>
  <c r="C450" i="6"/>
  <c r="D450" i="6"/>
  <c r="C451" i="6"/>
  <c r="D451" i="6"/>
  <c r="C452" i="6"/>
  <c r="D452" i="6"/>
  <c r="C453" i="6"/>
  <c r="D453" i="6"/>
  <c r="C454" i="6"/>
  <c r="D454" i="6"/>
  <c r="C455" i="6"/>
  <c r="D455" i="6"/>
  <c r="C456" i="6"/>
  <c r="D456" i="6"/>
  <c r="C457" i="6"/>
  <c r="D457" i="6"/>
  <c r="C458" i="6"/>
  <c r="D458" i="6"/>
  <c r="C459" i="6"/>
  <c r="D459" i="6"/>
  <c r="C460" i="6"/>
  <c r="D460" i="6"/>
  <c r="C461" i="6"/>
  <c r="D461" i="6"/>
  <c r="C462" i="6"/>
  <c r="D462" i="6"/>
  <c r="C463" i="6"/>
  <c r="D463" i="6"/>
  <c r="C464" i="6"/>
  <c r="D464" i="6"/>
  <c r="C465" i="6"/>
  <c r="D465" i="6"/>
  <c r="C466" i="6"/>
  <c r="D466" i="6"/>
  <c r="C467" i="6"/>
  <c r="D467" i="6"/>
  <c r="C468" i="6"/>
  <c r="D468" i="6"/>
  <c r="C469" i="6"/>
  <c r="D469" i="6"/>
  <c r="C470" i="6"/>
  <c r="D470" i="6"/>
  <c r="C471" i="6"/>
  <c r="D471" i="6"/>
  <c r="C472" i="6"/>
  <c r="D472" i="6"/>
  <c r="C473" i="6"/>
  <c r="D473" i="6"/>
  <c r="C474" i="6"/>
  <c r="D474" i="6"/>
  <c r="C475" i="6"/>
  <c r="D475" i="6"/>
  <c r="C476" i="6"/>
  <c r="D476" i="6"/>
  <c r="C477" i="6"/>
  <c r="D477" i="6"/>
  <c r="C478" i="6"/>
  <c r="D478" i="6"/>
  <c r="C479" i="6"/>
  <c r="D479" i="6"/>
  <c r="C480" i="6"/>
  <c r="D480" i="6"/>
  <c r="C481" i="6"/>
  <c r="D481" i="6"/>
  <c r="C482" i="6"/>
  <c r="D482" i="6"/>
  <c r="C483" i="6"/>
  <c r="D483" i="6"/>
  <c r="C484" i="6"/>
  <c r="D484" i="6"/>
  <c r="C485" i="6"/>
  <c r="D485" i="6"/>
  <c r="C486" i="6"/>
  <c r="D486" i="6"/>
  <c r="C487" i="6"/>
  <c r="D487" i="6"/>
  <c r="C488" i="6"/>
  <c r="D488" i="6"/>
  <c r="C489" i="6"/>
  <c r="D489" i="6"/>
  <c r="C490" i="6"/>
  <c r="D490" i="6"/>
  <c r="C491" i="6"/>
  <c r="D491" i="6"/>
  <c r="C492" i="6"/>
  <c r="D492" i="6"/>
  <c r="C493" i="6"/>
  <c r="D493" i="6"/>
  <c r="C494" i="6"/>
  <c r="D494" i="6"/>
  <c r="C495" i="6"/>
  <c r="D495" i="6"/>
  <c r="C496" i="6"/>
  <c r="D496" i="6"/>
  <c r="C497" i="6"/>
  <c r="D497" i="6"/>
  <c r="C498" i="6"/>
  <c r="D498" i="6"/>
  <c r="C499" i="6"/>
  <c r="D499" i="6"/>
  <c r="C500" i="6"/>
  <c r="D500" i="6"/>
  <c r="C501" i="6"/>
  <c r="D501" i="6"/>
  <c r="C502" i="6"/>
  <c r="D502" i="6"/>
  <c r="C503" i="6"/>
  <c r="D503" i="6"/>
  <c r="C504" i="6"/>
  <c r="D504" i="6"/>
  <c r="C505" i="6"/>
  <c r="D505" i="6"/>
  <c r="C506" i="6"/>
  <c r="D506" i="6"/>
  <c r="C507" i="6"/>
  <c r="D507" i="6"/>
  <c r="C508" i="6"/>
  <c r="D508" i="6"/>
  <c r="C509" i="6"/>
  <c r="D509" i="6"/>
  <c r="C510" i="6"/>
  <c r="D510" i="6"/>
  <c r="C511" i="6"/>
  <c r="D511" i="6"/>
  <c r="C512" i="6"/>
  <c r="D512" i="6"/>
  <c r="C513" i="6"/>
  <c r="D513" i="6"/>
  <c r="C514" i="6"/>
  <c r="D514" i="6"/>
  <c r="C515" i="6"/>
  <c r="D515" i="6"/>
  <c r="C516" i="6"/>
  <c r="D516" i="6"/>
  <c r="C517" i="6"/>
  <c r="D517" i="6"/>
  <c r="C518" i="6"/>
  <c r="D518" i="6"/>
  <c r="C519" i="6"/>
  <c r="D519" i="6"/>
  <c r="C520" i="6"/>
  <c r="D520" i="6"/>
  <c r="C521" i="6"/>
  <c r="D521" i="6"/>
  <c r="C522" i="6"/>
  <c r="D522" i="6"/>
  <c r="C523" i="6"/>
  <c r="D523" i="6"/>
  <c r="C524" i="6"/>
  <c r="D524" i="6"/>
  <c r="C525" i="6"/>
  <c r="D525" i="6"/>
  <c r="C526" i="6"/>
  <c r="D526" i="6"/>
  <c r="C527" i="6"/>
  <c r="D527" i="6"/>
  <c r="C528" i="6"/>
  <c r="D528" i="6"/>
  <c r="C529" i="6"/>
  <c r="D529" i="6"/>
  <c r="C530" i="6"/>
  <c r="D530" i="6"/>
  <c r="C531" i="6"/>
  <c r="D531" i="6"/>
  <c r="C532" i="6"/>
  <c r="D532" i="6"/>
  <c r="C533" i="6"/>
  <c r="D533" i="6"/>
  <c r="C534" i="6"/>
  <c r="D534" i="6"/>
  <c r="C535" i="6"/>
  <c r="D535" i="6"/>
  <c r="C536" i="6"/>
  <c r="D536" i="6"/>
  <c r="C537" i="6"/>
  <c r="D537" i="6"/>
  <c r="C538" i="6"/>
  <c r="D538" i="6"/>
  <c r="C539" i="6"/>
  <c r="D539" i="6"/>
  <c r="C540" i="6"/>
  <c r="D540" i="6"/>
  <c r="C541" i="6"/>
  <c r="D541" i="6"/>
  <c r="C542" i="6"/>
  <c r="D542" i="6"/>
  <c r="C543" i="6"/>
  <c r="D543" i="6"/>
  <c r="C544" i="6"/>
  <c r="D544" i="6"/>
  <c r="C545" i="6"/>
  <c r="D545" i="6"/>
  <c r="C546" i="6"/>
  <c r="D546" i="6"/>
  <c r="C547" i="6"/>
  <c r="D547" i="6"/>
  <c r="C548" i="6"/>
  <c r="D548" i="6"/>
  <c r="C549" i="6"/>
  <c r="D549" i="6"/>
  <c r="C550" i="6"/>
  <c r="D550" i="6"/>
  <c r="C551" i="6"/>
  <c r="D551" i="6"/>
  <c r="C552" i="6"/>
  <c r="D552" i="6"/>
  <c r="C553" i="6"/>
  <c r="D553" i="6"/>
  <c r="C554" i="6"/>
  <c r="D554" i="6"/>
  <c r="C555" i="6"/>
  <c r="D555" i="6"/>
  <c r="C556" i="6"/>
  <c r="D556" i="6"/>
  <c r="C557" i="6"/>
  <c r="D557" i="6"/>
  <c r="C558" i="6"/>
  <c r="D558" i="6"/>
  <c r="C559" i="6"/>
  <c r="D559" i="6"/>
  <c r="C560" i="6"/>
  <c r="D560" i="6"/>
  <c r="C561" i="6"/>
  <c r="D561" i="6"/>
  <c r="C562" i="6"/>
  <c r="D562" i="6"/>
  <c r="C563" i="6"/>
  <c r="D563" i="6"/>
  <c r="C564" i="6"/>
  <c r="D564" i="6"/>
  <c r="C565" i="6"/>
  <c r="D565" i="6"/>
  <c r="C566" i="6"/>
  <c r="D566" i="6"/>
  <c r="C567" i="6"/>
  <c r="D567" i="6"/>
  <c r="C568" i="6"/>
  <c r="D568" i="6"/>
  <c r="C569" i="6"/>
  <c r="D569" i="6"/>
  <c r="C570" i="6"/>
  <c r="D570" i="6"/>
  <c r="C571" i="6"/>
  <c r="D571" i="6"/>
  <c r="C572" i="6"/>
  <c r="D572" i="6"/>
  <c r="C573" i="6"/>
  <c r="D573" i="6"/>
  <c r="C574" i="6"/>
  <c r="D574" i="6"/>
  <c r="C575" i="6"/>
  <c r="D575" i="6"/>
  <c r="C576" i="6"/>
  <c r="D576" i="6"/>
  <c r="C577" i="6"/>
  <c r="D577" i="6"/>
  <c r="C578" i="6"/>
  <c r="D578" i="6"/>
  <c r="C579" i="6"/>
  <c r="D579" i="6"/>
  <c r="C580" i="6"/>
  <c r="D580" i="6"/>
  <c r="C581" i="6"/>
  <c r="D581" i="6"/>
  <c r="C582" i="6"/>
  <c r="D582" i="6"/>
  <c r="C583" i="6"/>
  <c r="D583" i="6"/>
  <c r="C584" i="6"/>
  <c r="D584" i="6"/>
  <c r="C585" i="6"/>
  <c r="D585" i="6"/>
  <c r="C586" i="6"/>
  <c r="D586" i="6"/>
  <c r="C587" i="6"/>
  <c r="D587" i="6"/>
  <c r="C588" i="6"/>
  <c r="D588" i="6"/>
  <c r="C589" i="6"/>
  <c r="D589" i="6"/>
  <c r="C590" i="6"/>
  <c r="D590" i="6"/>
  <c r="C591" i="6"/>
  <c r="D591" i="6"/>
  <c r="C592" i="6"/>
  <c r="D592" i="6"/>
  <c r="C593" i="6"/>
  <c r="D593" i="6"/>
  <c r="C594" i="6"/>
  <c r="D594" i="6"/>
  <c r="C595" i="6"/>
  <c r="D595" i="6"/>
  <c r="C596" i="6"/>
  <c r="D596" i="6"/>
  <c r="C597" i="6"/>
  <c r="D597" i="6"/>
  <c r="C598" i="6"/>
  <c r="D598" i="6"/>
  <c r="C599" i="6"/>
  <c r="D599" i="6"/>
  <c r="C600" i="6"/>
  <c r="D600" i="6"/>
  <c r="C601" i="6"/>
  <c r="D601" i="6"/>
  <c r="C602" i="6"/>
  <c r="D602" i="6"/>
  <c r="C603" i="6"/>
  <c r="D603" i="6"/>
  <c r="C604" i="6"/>
  <c r="D604" i="6"/>
  <c r="C605" i="6"/>
  <c r="D605" i="6"/>
  <c r="C606" i="6"/>
  <c r="D606" i="6"/>
  <c r="C607" i="6"/>
  <c r="D607" i="6"/>
  <c r="C608" i="6"/>
  <c r="D608" i="6"/>
  <c r="C609" i="6"/>
  <c r="D609" i="6"/>
  <c r="C610" i="6"/>
  <c r="D610" i="6"/>
  <c r="C611" i="6"/>
  <c r="D611" i="6"/>
  <c r="C612" i="6"/>
  <c r="D612" i="6"/>
  <c r="C613" i="6"/>
  <c r="D613" i="6"/>
  <c r="C614" i="6"/>
  <c r="D614" i="6"/>
  <c r="C615" i="6"/>
  <c r="D615" i="6"/>
  <c r="C616" i="6"/>
  <c r="D616" i="6"/>
  <c r="C617" i="6"/>
  <c r="D617" i="6"/>
  <c r="C618" i="6"/>
  <c r="D618" i="6"/>
  <c r="C619" i="6"/>
  <c r="D619" i="6"/>
  <c r="C620" i="6"/>
  <c r="D620" i="6"/>
  <c r="C621" i="6"/>
  <c r="D621" i="6"/>
  <c r="C622" i="6"/>
  <c r="D622" i="6"/>
  <c r="C623" i="6"/>
  <c r="D623" i="6"/>
  <c r="C624" i="6"/>
  <c r="D624" i="6"/>
  <c r="C625" i="6"/>
  <c r="D625" i="6"/>
  <c r="C626" i="6"/>
  <c r="D626" i="6"/>
  <c r="C627" i="6"/>
  <c r="D627" i="6"/>
  <c r="C628" i="6"/>
  <c r="D628" i="6"/>
  <c r="C629" i="6"/>
  <c r="D629" i="6"/>
  <c r="C630" i="6"/>
  <c r="D630" i="6"/>
  <c r="C631" i="6"/>
  <c r="D631" i="6"/>
  <c r="C632" i="6"/>
  <c r="D632" i="6"/>
  <c r="C633" i="6"/>
  <c r="D633" i="6"/>
  <c r="C634" i="6"/>
  <c r="D634" i="6"/>
  <c r="C635" i="6"/>
  <c r="D635" i="6"/>
  <c r="C636" i="6"/>
  <c r="D636" i="6"/>
  <c r="C637" i="6"/>
  <c r="D637" i="6"/>
  <c r="C638" i="6"/>
  <c r="D638" i="6"/>
  <c r="C639" i="6"/>
  <c r="D639" i="6"/>
  <c r="C640" i="6"/>
  <c r="D640" i="6"/>
  <c r="C641" i="6"/>
  <c r="D641" i="6"/>
  <c r="C642" i="6"/>
  <c r="D642" i="6"/>
  <c r="C643" i="6"/>
  <c r="D643" i="6"/>
  <c r="C644" i="6"/>
  <c r="D644" i="6"/>
  <c r="C645" i="6"/>
  <c r="D645" i="6"/>
  <c r="C646" i="6"/>
  <c r="D646" i="6"/>
  <c r="C647" i="6"/>
  <c r="D647" i="6"/>
  <c r="C648" i="6"/>
  <c r="D648" i="6"/>
  <c r="C649" i="6"/>
  <c r="D649" i="6"/>
  <c r="C650" i="6"/>
  <c r="D650" i="6"/>
  <c r="C651" i="6"/>
  <c r="D651" i="6"/>
  <c r="C652" i="6"/>
  <c r="D652" i="6"/>
  <c r="C653" i="6"/>
  <c r="D653" i="6"/>
  <c r="C654" i="6"/>
  <c r="D654" i="6"/>
  <c r="C655" i="6"/>
  <c r="D655" i="6"/>
  <c r="C656" i="6"/>
  <c r="D656" i="6"/>
  <c r="C657" i="6"/>
  <c r="D657" i="6"/>
  <c r="C658" i="6"/>
  <c r="D658" i="6"/>
  <c r="C659" i="6"/>
  <c r="D659" i="6"/>
  <c r="C660" i="6"/>
  <c r="D660" i="6"/>
  <c r="C661" i="6"/>
  <c r="D661" i="6"/>
  <c r="C662" i="6"/>
  <c r="D662" i="6"/>
  <c r="C663" i="6"/>
  <c r="D663" i="6"/>
  <c r="C664" i="6"/>
  <c r="D664" i="6"/>
  <c r="C665" i="6"/>
  <c r="D665" i="6"/>
  <c r="C666" i="6"/>
  <c r="D666" i="6"/>
  <c r="C667" i="6"/>
  <c r="D667" i="6"/>
  <c r="C668" i="6"/>
  <c r="D668" i="6"/>
  <c r="C669" i="6"/>
  <c r="D669" i="6"/>
  <c r="C670" i="6"/>
  <c r="D670" i="6"/>
  <c r="C671" i="6"/>
  <c r="D671" i="6"/>
  <c r="C672" i="6"/>
  <c r="D672" i="6"/>
  <c r="C673" i="6"/>
  <c r="D673" i="6"/>
  <c r="C674" i="6"/>
  <c r="D674" i="6"/>
  <c r="C675" i="6"/>
  <c r="D675" i="6"/>
  <c r="C676" i="6"/>
  <c r="D676" i="6"/>
  <c r="C677" i="6"/>
  <c r="D677" i="6"/>
  <c r="C678" i="6"/>
  <c r="D678" i="6"/>
  <c r="C679" i="6"/>
  <c r="D679" i="6"/>
  <c r="C680" i="6"/>
  <c r="D680" i="6"/>
  <c r="C681" i="6"/>
  <c r="D681" i="6"/>
  <c r="C682" i="6"/>
  <c r="D682" i="6"/>
  <c r="C683" i="6"/>
  <c r="D683" i="6"/>
  <c r="C684" i="6"/>
  <c r="D684" i="6"/>
  <c r="C685" i="6"/>
  <c r="D685" i="6"/>
  <c r="C686" i="6"/>
  <c r="D686" i="6"/>
  <c r="C687" i="6"/>
  <c r="D687" i="6"/>
  <c r="C688" i="6"/>
  <c r="D688" i="6"/>
  <c r="C689" i="6"/>
  <c r="D689" i="6"/>
  <c r="C690" i="6"/>
  <c r="D690" i="6"/>
  <c r="C691" i="6"/>
  <c r="D691" i="6"/>
  <c r="C692" i="6"/>
  <c r="D692" i="6"/>
  <c r="C693" i="6"/>
  <c r="D693" i="6"/>
  <c r="C694" i="6"/>
  <c r="D694" i="6"/>
  <c r="C695" i="6"/>
  <c r="D695" i="6"/>
  <c r="C696" i="6"/>
  <c r="D696" i="6"/>
  <c r="C697" i="6"/>
  <c r="D697" i="6"/>
  <c r="C698" i="6"/>
  <c r="D698" i="6"/>
  <c r="C699" i="6"/>
  <c r="D699" i="6"/>
  <c r="C700" i="6"/>
  <c r="D700" i="6"/>
  <c r="C701" i="6"/>
  <c r="D701" i="6"/>
  <c r="C702" i="6"/>
  <c r="D702" i="6"/>
  <c r="C703" i="6"/>
  <c r="D703" i="6"/>
  <c r="C704" i="6"/>
  <c r="D704" i="6"/>
  <c r="C705" i="6"/>
  <c r="D705" i="6"/>
  <c r="C706" i="6"/>
  <c r="D706" i="6"/>
  <c r="C707" i="6"/>
  <c r="D707" i="6"/>
  <c r="C708" i="6"/>
  <c r="D708" i="6"/>
  <c r="C709" i="6"/>
  <c r="D709" i="6"/>
  <c r="C710" i="6"/>
  <c r="D710" i="6"/>
  <c r="C711" i="6"/>
  <c r="D711" i="6"/>
  <c r="C712" i="6"/>
  <c r="D712" i="6"/>
  <c r="C713" i="6"/>
  <c r="D713" i="6"/>
  <c r="C714" i="6"/>
  <c r="D714" i="6"/>
  <c r="C715" i="6"/>
  <c r="D715" i="6"/>
  <c r="C716" i="6"/>
  <c r="D716" i="6"/>
  <c r="C717" i="6"/>
  <c r="D717" i="6"/>
  <c r="C718" i="6"/>
  <c r="D718" i="6"/>
  <c r="C719" i="6"/>
  <c r="D719" i="6"/>
  <c r="C720" i="6"/>
  <c r="D720" i="6"/>
  <c r="C721" i="6"/>
  <c r="D721" i="6"/>
  <c r="C722" i="6"/>
  <c r="D722" i="6"/>
  <c r="C723" i="6"/>
  <c r="D723" i="6"/>
  <c r="C724" i="6"/>
  <c r="D724" i="6"/>
  <c r="C725" i="6"/>
  <c r="D725" i="6"/>
  <c r="C726" i="6"/>
  <c r="D726" i="6"/>
  <c r="C727" i="6"/>
  <c r="D727" i="6"/>
  <c r="C728" i="6"/>
  <c r="D728" i="6"/>
  <c r="C729" i="6"/>
  <c r="D729" i="6"/>
  <c r="C730" i="6"/>
  <c r="D730" i="6"/>
  <c r="C731" i="6"/>
  <c r="D731" i="6"/>
  <c r="C732" i="6"/>
  <c r="D732" i="6"/>
  <c r="C733" i="6"/>
  <c r="D733" i="6"/>
  <c r="C734" i="6"/>
  <c r="D734" i="6"/>
  <c r="C735" i="6"/>
  <c r="D735" i="6"/>
  <c r="C736" i="6"/>
  <c r="D736" i="6"/>
  <c r="C737" i="6"/>
  <c r="D737" i="6"/>
  <c r="C738" i="6"/>
  <c r="D738" i="6"/>
  <c r="C739" i="6"/>
  <c r="D739" i="6"/>
  <c r="C740" i="6"/>
  <c r="D740" i="6"/>
  <c r="C741" i="6"/>
  <c r="D741" i="6"/>
  <c r="C742" i="6"/>
  <c r="D742" i="6"/>
  <c r="C743" i="6"/>
  <c r="D743" i="6"/>
  <c r="C744" i="6"/>
  <c r="D744" i="6"/>
  <c r="C745" i="6"/>
  <c r="D745" i="6"/>
  <c r="C746" i="6"/>
  <c r="D746" i="6"/>
  <c r="C747" i="6"/>
  <c r="D747" i="6"/>
  <c r="C748" i="6"/>
  <c r="D748" i="6"/>
  <c r="C749" i="6"/>
  <c r="D749" i="6"/>
  <c r="C750" i="6"/>
  <c r="D750" i="6"/>
  <c r="C751" i="6"/>
  <c r="D751" i="6"/>
  <c r="C752" i="6"/>
  <c r="D752" i="6"/>
  <c r="C753" i="6"/>
  <c r="D753" i="6"/>
  <c r="C754" i="6"/>
  <c r="D754" i="6"/>
  <c r="C755" i="6"/>
  <c r="D755" i="6"/>
  <c r="C756" i="6"/>
  <c r="D756" i="6"/>
  <c r="C757" i="6"/>
  <c r="D757" i="6"/>
  <c r="C758" i="6"/>
  <c r="D758" i="6"/>
  <c r="C759" i="6"/>
  <c r="D759" i="6"/>
  <c r="C760" i="6"/>
  <c r="D760" i="6"/>
  <c r="C761" i="6"/>
  <c r="D761" i="6"/>
  <c r="C762" i="6"/>
  <c r="D762" i="6"/>
  <c r="C763" i="6"/>
  <c r="D763" i="6"/>
  <c r="C764" i="6"/>
  <c r="D764" i="6"/>
  <c r="C765" i="6"/>
  <c r="D765" i="6"/>
  <c r="C766" i="6"/>
  <c r="D766" i="6"/>
  <c r="C767" i="6"/>
  <c r="D767" i="6"/>
  <c r="C768" i="6"/>
  <c r="D768" i="6"/>
  <c r="C769" i="6"/>
  <c r="D769" i="6"/>
  <c r="C770" i="6"/>
  <c r="D770" i="6"/>
  <c r="C771" i="6"/>
  <c r="D771" i="6"/>
  <c r="C772" i="6"/>
  <c r="D772" i="6"/>
  <c r="C773" i="6"/>
  <c r="D773" i="6"/>
  <c r="C774" i="6"/>
  <c r="D774" i="6"/>
  <c r="C775" i="6"/>
  <c r="D775" i="6"/>
  <c r="C776" i="6"/>
  <c r="D776" i="6"/>
  <c r="C777" i="6"/>
  <c r="D777" i="6"/>
  <c r="C778" i="6"/>
  <c r="D778" i="6"/>
  <c r="C779" i="6"/>
  <c r="D779" i="6"/>
  <c r="C780" i="6"/>
  <c r="D780" i="6"/>
  <c r="C781" i="6"/>
  <c r="D781" i="6"/>
  <c r="C782" i="6"/>
  <c r="D782" i="6"/>
  <c r="C783" i="6"/>
  <c r="D783" i="6"/>
  <c r="C784" i="6"/>
  <c r="D784" i="6"/>
  <c r="C785" i="6"/>
  <c r="D785" i="6"/>
  <c r="C786" i="6"/>
  <c r="D786" i="6"/>
  <c r="C787" i="6"/>
  <c r="D787" i="6"/>
  <c r="C788" i="6"/>
  <c r="D788" i="6"/>
  <c r="C789" i="6"/>
  <c r="D789" i="6"/>
  <c r="C790" i="6"/>
  <c r="D790" i="6"/>
  <c r="C791" i="6"/>
  <c r="D791" i="6"/>
  <c r="C792" i="6"/>
  <c r="D792" i="6"/>
  <c r="C793" i="6"/>
  <c r="D793" i="6"/>
  <c r="C794" i="6"/>
  <c r="D794" i="6"/>
  <c r="C795" i="6"/>
  <c r="D795" i="6"/>
  <c r="C796" i="6"/>
  <c r="D796" i="6"/>
  <c r="C797" i="6"/>
  <c r="D797" i="6"/>
  <c r="C798" i="6"/>
  <c r="D798" i="6"/>
  <c r="C799" i="6"/>
  <c r="D799" i="6"/>
  <c r="C800" i="6"/>
  <c r="D800" i="6"/>
  <c r="C801" i="6"/>
  <c r="D801" i="6"/>
  <c r="C802" i="6"/>
  <c r="D802" i="6"/>
  <c r="C803" i="6"/>
  <c r="D803" i="6"/>
  <c r="C804" i="6"/>
  <c r="D804" i="6"/>
  <c r="C805" i="6"/>
  <c r="D805" i="6"/>
  <c r="C806" i="6"/>
  <c r="D806" i="6"/>
  <c r="C807" i="6"/>
  <c r="D807" i="6"/>
  <c r="C808" i="6"/>
  <c r="D808" i="6"/>
  <c r="C809" i="6"/>
  <c r="D809" i="6"/>
  <c r="C810" i="6"/>
  <c r="D810" i="6"/>
  <c r="C811" i="6"/>
  <c r="D811" i="6"/>
  <c r="C812" i="6"/>
  <c r="D812" i="6"/>
  <c r="C813" i="6"/>
  <c r="D813" i="6"/>
  <c r="C814" i="6"/>
  <c r="D814" i="6"/>
  <c r="C815" i="6"/>
  <c r="D815" i="6"/>
  <c r="C816" i="6"/>
  <c r="D816" i="6"/>
  <c r="C817" i="6"/>
  <c r="D817" i="6"/>
  <c r="C818" i="6"/>
  <c r="D818" i="6"/>
  <c r="C819" i="6"/>
  <c r="D819" i="6"/>
  <c r="C820" i="6"/>
  <c r="D820" i="6"/>
  <c r="C821" i="6"/>
  <c r="D821" i="6"/>
  <c r="C822" i="6"/>
  <c r="D822" i="6"/>
  <c r="C823" i="6"/>
  <c r="D823" i="6"/>
  <c r="C824" i="6"/>
  <c r="D824" i="6"/>
  <c r="C825" i="6"/>
  <c r="D825" i="6"/>
  <c r="C826" i="6"/>
  <c r="D826" i="6"/>
  <c r="C827" i="6"/>
  <c r="D827" i="6"/>
  <c r="C828" i="6"/>
  <c r="D828" i="6"/>
  <c r="C829" i="6"/>
  <c r="D829" i="6"/>
  <c r="C830" i="6"/>
  <c r="D830" i="6"/>
  <c r="C831" i="6"/>
  <c r="D831" i="6"/>
  <c r="C832" i="6"/>
  <c r="D832" i="6"/>
  <c r="C833" i="6"/>
  <c r="D833" i="6"/>
  <c r="C834" i="6"/>
  <c r="D834" i="6"/>
  <c r="C835" i="6"/>
  <c r="D835" i="6"/>
  <c r="C836" i="6"/>
  <c r="D836" i="6"/>
  <c r="C837" i="6"/>
  <c r="D837" i="6"/>
  <c r="C838" i="6"/>
  <c r="D838" i="6"/>
  <c r="C839" i="6"/>
  <c r="D839" i="6"/>
  <c r="C840" i="6"/>
  <c r="D840" i="6"/>
  <c r="C841" i="6"/>
  <c r="D841" i="6"/>
  <c r="C842" i="6"/>
  <c r="D842" i="6"/>
  <c r="C843" i="6"/>
  <c r="D843" i="6"/>
  <c r="C844" i="6"/>
  <c r="D844" i="6"/>
  <c r="C845" i="6"/>
  <c r="D845" i="6"/>
  <c r="C846" i="6"/>
  <c r="D846" i="6"/>
  <c r="C847" i="6"/>
  <c r="D847" i="6"/>
  <c r="C848" i="6"/>
  <c r="D848" i="6"/>
  <c r="C849" i="6"/>
  <c r="D849" i="6"/>
  <c r="C850" i="6"/>
  <c r="D850" i="6"/>
  <c r="C851" i="6"/>
  <c r="D851" i="6"/>
  <c r="C852" i="6"/>
  <c r="D852" i="6"/>
  <c r="C853" i="6"/>
  <c r="D853" i="6"/>
  <c r="C854" i="6"/>
  <c r="D854" i="6"/>
  <c r="C855" i="6"/>
  <c r="D855" i="6"/>
  <c r="C856" i="6"/>
  <c r="D856" i="6"/>
  <c r="C857" i="6"/>
  <c r="D857" i="6"/>
  <c r="C858" i="6"/>
  <c r="D858" i="6"/>
  <c r="C859" i="6"/>
  <c r="D859" i="6"/>
  <c r="C860" i="6"/>
  <c r="D860" i="6"/>
  <c r="C861" i="6"/>
  <c r="D861" i="6"/>
  <c r="C862" i="6"/>
  <c r="D862" i="6"/>
  <c r="C863" i="6"/>
  <c r="D863" i="6"/>
  <c r="C864" i="6"/>
  <c r="D864" i="6"/>
  <c r="C865" i="6"/>
  <c r="D865" i="6"/>
  <c r="C866" i="6"/>
  <c r="D866" i="6"/>
  <c r="C867" i="6"/>
  <c r="D867" i="6"/>
  <c r="C868" i="6"/>
  <c r="D868" i="6"/>
  <c r="C869" i="6"/>
  <c r="D869" i="6"/>
  <c r="C870" i="6"/>
  <c r="D870" i="6"/>
  <c r="C871" i="6"/>
  <c r="D871" i="6"/>
  <c r="C872" i="6"/>
  <c r="D872" i="6"/>
  <c r="C873" i="6"/>
  <c r="D873" i="6"/>
  <c r="C874" i="6"/>
  <c r="D874" i="6"/>
  <c r="C875" i="6"/>
  <c r="D875" i="6"/>
  <c r="C876" i="6"/>
  <c r="D876" i="6"/>
  <c r="C877" i="6"/>
  <c r="D877" i="6"/>
  <c r="C878" i="6"/>
  <c r="D878" i="6"/>
  <c r="C879" i="6"/>
  <c r="D879" i="6"/>
  <c r="C880" i="6"/>
  <c r="D880" i="6"/>
  <c r="C881" i="6"/>
  <c r="D881" i="6"/>
  <c r="C882" i="6"/>
  <c r="D882" i="6"/>
  <c r="C883" i="6"/>
  <c r="D883" i="6"/>
  <c r="C884" i="6"/>
  <c r="D884" i="6"/>
  <c r="C885" i="6"/>
  <c r="D885" i="6"/>
  <c r="C886" i="6"/>
  <c r="D886" i="6"/>
  <c r="C887" i="6"/>
  <c r="D887" i="6"/>
  <c r="C888" i="6"/>
  <c r="D888" i="6"/>
  <c r="C889" i="6"/>
  <c r="D889" i="6"/>
  <c r="C890" i="6"/>
  <c r="D890" i="6"/>
  <c r="C891" i="6"/>
  <c r="D891" i="6"/>
  <c r="C892" i="6"/>
  <c r="D892" i="6"/>
  <c r="C893" i="6"/>
  <c r="D893" i="6"/>
  <c r="C894" i="6"/>
  <c r="D894" i="6"/>
  <c r="C895" i="6"/>
  <c r="D895" i="6"/>
  <c r="C896" i="6"/>
  <c r="D896" i="6"/>
  <c r="C897" i="6"/>
  <c r="D897" i="6"/>
  <c r="C898" i="6"/>
  <c r="D898" i="6"/>
  <c r="C899" i="6"/>
  <c r="D899" i="6"/>
  <c r="C900" i="6"/>
  <c r="D900" i="6"/>
  <c r="C901" i="6"/>
  <c r="D901" i="6"/>
  <c r="C902" i="6"/>
  <c r="D902" i="6"/>
  <c r="C903" i="6"/>
  <c r="D903" i="6"/>
  <c r="C904" i="6"/>
  <c r="D904" i="6"/>
  <c r="C905" i="6"/>
  <c r="D905" i="6"/>
  <c r="C906" i="6"/>
  <c r="D906" i="6"/>
  <c r="C907" i="6"/>
  <c r="D907" i="6"/>
  <c r="C908" i="6"/>
  <c r="D908" i="6"/>
  <c r="C909" i="6"/>
  <c r="D909" i="6"/>
  <c r="C910" i="6"/>
  <c r="D910" i="6"/>
  <c r="C911" i="6"/>
  <c r="D911" i="6"/>
  <c r="C912" i="6"/>
  <c r="D912" i="6"/>
  <c r="C913" i="6"/>
  <c r="D913" i="6"/>
  <c r="C914" i="6"/>
  <c r="D914" i="6"/>
  <c r="C915" i="6"/>
  <c r="D915" i="6"/>
  <c r="C916" i="6"/>
  <c r="D916" i="6"/>
  <c r="C917" i="6"/>
  <c r="D917" i="6"/>
  <c r="C918" i="6"/>
  <c r="D918" i="6"/>
  <c r="C919" i="6"/>
  <c r="D919" i="6"/>
  <c r="C920" i="6"/>
  <c r="D920" i="6"/>
  <c r="C921" i="6"/>
  <c r="D921" i="6"/>
  <c r="C922" i="6"/>
  <c r="D922" i="6"/>
  <c r="C923" i="6"/>
  <c r="D923" i="6"/>
  <c r="C924" i="6"/>
  <c r="D924" i="6"/>
  <c r="C925" i="6"/>
  <c r="D925" i="6"/>
  <c r="C926" i="6"/>
  <c r="D926" i="6"/>
  <c r="C927" i="6"/>
  <c r="D927" i="6"/>
  <c r="C928" i="6"/>
  <c r="D928" i="6"/>
  <c r="C929" i="6"/>
  <c r="D929" i="6"/>
  <c r="C930" i="6"/>
  <c r="D930" i="6"/>
  <c r="C931" i="6"/>
  <c r="D931" i="6"/>
  <c r="C932" i="6"/>
  <c r="D932" i="6"/>
  <c r="C933" i="6"/>
  <c r="D933" i="6"/>
  <c r="C934" i="6"/>
  <c r="D934" i="6"/>
  <c r="C935" i="6"/>
  <c r="D935" i="6"/>
  <c r="C936" i="6"/>
  <c r="D936" i="6"/>
  <c r="C937" i="6"/>
  <c r="D937" i="6"/>
  <c r="C938" i="6"/>
  <c r="D938" i="6"/>
  <c r="C939" i="6"/>
  <c r="D939" i="6"/>
  <c r="C940" i="6"/>
  <c r="D940" i="6"/>
  <c r="C941" i="6"/>
  <c r="D941" i="6"/>
  <c r="C942" i="6"/>
  <c r="D942" i="6"/>
  <c r="C943" i="6"/>
  <c r="D943" i="6"/>
  <c r="C944" i="6"/>
  <c r="D944" i="6"/>
  <c r="C945" i="6"/>
  <c r="D945" i="6"/>
  <c r="C946" i="6"/>
  <c r="D946" i="6"/>
  <c r="C947" i="6"/>
  <c r="D947" i="6"/>
  <c r="C948" i="6"/>
  <c r="D948" i="6"/>
  <c r="C949" i="6"/>
  <c r="D949" i="6"/>
  <c r="C950" i="6"/>
  <c r="D950" i="6"/>
  <c r="C951" i="6"/>
  <c r="D951" i="6"/>
  <c r="C952" i="6"/>
  <c r="D952" i="6"/>
  <c r="C953" i="6"/>
  <c r="D953" i="6"/>
  <c r="C954" i="6"/>
  <c r="D954" i="6"/>
  <c r="C955" i="6"/>
  <c r="D955" i="6"/>
  <c r="C956" i="6"/>
  <c r="D956" i="6"/>
  <c r="C957" i="6"/>
  <c r="D957" i="6"/>
  <c r="C958" i="6"/>
  <c r="D958" i="6"/>
  <c r="C959" i="6"/>
  <c r="D959" i="6"/>
  <c r="C960" i="6"/>
  <c r="D960" i="6"/>
  <c r="C961" i="6"/>
  <c r="D961" i="6"/>
  <c r="C962" i="6"/>
  <c r="D962" i="6"/>
  <c r="C963" i="6"/>
  <c r="D963" i="6"/>
  <c r="C964" i="6"/>
  <c r="D964" i="6"/>
  <c r="C965" i="6"/>
  <c r="D965" i="6"/>
  <c r="C966" i="6"/>
  <c r="D966" i="6"/>
  <c r="C967" i="6"/>
  <c r="D967" i="6"/>
  <c r="C968" i="6"/>
  <c r="D968" i="6"/>
  <c r="C969" i="6"/>
  <c r="D969" i="6"/>
  <c r="C970" i="6"/>
  <c r="D970" i="6"/>
  <c r="C971" i="6"/>
  <c r="D971" i="6"/>
  <c r="C972" i="6"/>
  <c r="D972" i="6"/>
  <c r="C973" i="6"/>
  <c r="D973" i="6"/>
  <c r="C974" i="6"/>
  <c r="D974" i="6"/>
  <c r="C975" i="6"/>
  <c r="D975" i="6"/>
  <c r="C976" i="6"/>
  <c r="D976" i="6"/>
  <c r="C977" i="6"/>
  <c r="D977" i="6"/>
  <c r="C978" i="6"/>
  <c r="D978" i="6"/>
  <c r="C979" i="6"/>
  <c r="D979" i="6"/>
  <c r="C980" i="6"/>
  <c r="D980" i="6"/>
  <c r="C981" i="6"/>
  <c r="D981" i="6"/>
  <c r="C982" i="6"/>
  <c r="D982" i="6"/>
  <c r="C983" i="6"/>
  <c r="D983" i="6"/>
  <c r="C984" i="6"/>
  <c r="D984" i="6"/>
  <c r="C985" i="6"/>
  <c r="D985" i="6"/>
  <c r="C986" i="6"/>
  <c r="D986" i="6"/>
  <c r="C987" i="6"/>
  <c r="D987" i="6"/>
  <c r="C988" i="6"/>
  <c r="D988" i="6"/>
  <c r="C989" i="6"/>
  <c r="D989" i="6"/>
  <c r="C990" i="6"/>
  <c r="D990" i="6"/>
  <c r="C991" i="6"/>
  <c r="D991" i="6"/>
  <c r="C992" i="6"/>
  <c r="D992" i="6"/>
  <c r="C993" i="6"/>
  <c r="D993" i="6"/>
  <c r="C994" i="6"/>
  <c r="D994" i="6"/>
  <c r="C995" i="6"/>
  <c r="D995" i="6"/>
  <c r="C996" i="6"/>
  <c r="D996" i="6"/>
  <c r="C997" i="6"/>
  <c r="D997" i="6"/>
  <c r="C998" i="6"/>
  <c r="D998" i="6"/>
  <c r="C999" i="6"/>
  <c r="D999" i="6"/>
  <c r="C1000" i="6"/>
  <c r="D1000" i="6"/>
  <c r="C1001" i="6"/>
  <c r="D1001" i="6"/>
  <c r="C1002" i="6"/>
  <c r="D1002" i="6"/>
  <c r="C1003" i="6"/>
  <c r="D1003" i="6"/>
  <c r="C1004" i="6"/>
  <c r="D1004" i="6"/>
  <c r="C1005" i="6"/>
  <c r="D1005" i="6"/>
  <c r="C1006" i="6"/>
  <c r="D1006" i="6"/>
  <c r="C1007" i="6"/>
  <c r="D1007" i="6"/>
  <c r="C1008" i="6"/>
  <c r="D1008" i="6"/>
  <c r="C1009" i="6"/>
  <c r="D1009" i="6"/>
  <c r="C1010" i="6"/>
  <c r="D1010" i="6"/>
  <c r="C1011" i="6"/>
  <c r="D1011" i="6"/>
  <c r="C1012" i="6"/>
  <c r="D1012" i="6"/>
  <c r="C1013" i="6"/>
  <c r="D1013" i="6"/>
  <c r="C1014" i="6"/>
  <c r="D1014" i="6"/>
  <c r="C1015" i="6"/>
  <c r="D1015" i="6"/>
  <c r="C1016" i="6"/>
  <c r="D1016" i="6"/>
  <c r="C1017" i="6"/>
  <c r="D1017" i="6"/>
  <c r="C1018" i="6"/>
  <c r="D1018" i="6"/>
  <c r="C1019" i="6"/>
  <c r="D1019" i="6"/>
  <c r="C1020" i="6"/>
  <c r="D1020" i="6"/>
  <c r="C1021" i="6"/>
  <c r="D1021" i="6"/>
  <c r="C1022" i="6"/>
  <c r="D1022" i="6"/>
  <c r="B4" i="7"/>
  <c r="C4" i="7"/>
  <c r="D5" i="7"/>
  <c r="D9" i="7"/>
  <c r="E9" i="7"/>
  <c r="B12" i="7"/>
  <c r="C12" i="7"/>
  <c r="D12" i="7"/>
  <c r="B13" i="7"/>
  <c r="C13" i="7"/>
  <c r="D13" i="7"/>
  <c r="B14" i="7"/>
  <c r="C14" i="7"/>
  <c r="D14" i="7"/>
  <c r="B15" i="7"/>
  <c r="C15" i="7"/>
  <c r="D15" i="7"/>
  <c r="B16" i="7"/>
  <c r="C16" i="7"/>
  <c r="D16" i="7"/>
  <c r="B17" i="7"/>
  <c r="C17" i="7"/>
  <c r="D17" i="7"/>
  <c r="B18" i="7"/>
  <c r="C18" i="7"/>
  <c r="D18" i="7"/>
  <c r="B19" i="7"/>
  <c r="C19" i="7"/>
  <c r="D19" i="7"/>
  <c r="B20" i="7"/>
  <c r="C20" i="7"/>
  <c r="D20" i="7"/>
  <c r="B21" i="7"/>
  <c r="C21" i="7"/>
  <c r="D21" i="7"/>
  <c r="B22" i="7"/>
  <c r="C22" i="7"/>
  <c r="D22" i="7"/>
  <c r="B23" i="7"/>
  <c r="C23" i="7"/>
  <c r="D23" i="7"/>
  <c r="B24" i="7"/>
  <c r="C24" i="7"/>
  <c r="D24" i="7"/>
  <c r="B25" i="7"/>
  <c r="C25" i="7"/>
  <c r="D25" i="7"/>
  <c r="B26" i="7"/>
  <c r="C26" i="7"/>
  <c r="D26" i="7"/>
  <c r="B27" i="7"/>
  <c r="C27" i="7"/>
  <c r="D27" i="7"/>
  <c r="B28" i="7"/>
  <c r="C28" i="7"/>
  <c r="D28" i="7"/>
  <c r="B29" i="7"/>
  <c r="C29" i="7"/>
  <c r="D29" i="7"/>
  <c r="B30" i="7"/>
  <c r="C30" i="7"/>
  <c r="D30" i="7"/>
  <c r="B31" i="7"/>
  <c r="C31" i="7"/>
  <c r="D31" i="7"/>
  <c r="B32" i="7"/>
  <c r="C32" i="7"/>
  <c r="D32" i="7"/>
  <c r="B33" i="7"/>
  <c r="C33" i="7"/>
  <c r="D33" i="7"/>
  <c r="B34" i="7"/>
  <c r="C34" i="7"/>
  <c r="D34" i="7"/>
  <c r="B35" i="7"/>
  <c r="C35" i="7"/>
  <c r="D35" i="7"/>
  <c r="B36" i="7"/>
  <c r="C36" i="7"/>
  <c r="D36" i="7"/>
  <c r="B37" i="7"/>
  <c r="C37" i="7"/>
  <c r="D37" i="7"/>
  <c r="B38" i="7"/>
  <c r="C38" i="7"/>
  <c r="D38" i="7"/>
  <c r="B39" i="7"/>
  <c r="C39" i="7"/>
  <c r="D39" i="7"/>
  <c r="B40" i="7"/>
  <c r="C40" i="7"/>
  <c r="D40" i="7"/>
  <c r="B41" i="7"/>
  <c r="C41" i="7"/>
  <c r="D41" i="7"/>
  <c r="B42" i="7"/>
  <c r="C42" i="7"/>
  <c r="D42" i="7"/>
  <c r="B43" i="7"/>
  <c r="C43" i="7"/>
  <c r="D43" i="7"/>
  <c r="B44" i="7"/>
  <c r="C44" i="7"/>
  <c r="D44" i="7"/>
  <c r="B45" i="7"/>
  <c r="C45" i="7"/>
  <c r="D45" i="7"/>
  <c r="B46" i="7"/>
  <c r="C46" i="7"/>
  <c r="D46" i="7"/>
  <c r="B47" i="7"/>
  <c r="C47" i="7"/>
  <c r="D47" i="7"/>
  <c r="B48" i="7"/>
  <c r="C48" i="7"/>
  <c r="D48" i="7"/>
  <c r="B49" i="7"/>
  <c r="C49" i="7"/>
  <c r="D49" i="7"/>
  <c r="B50" i="7"/>
  <c r="C50" i="7"/>
  <c r="D50" i="7"/>
  <c r="B51" i="7"/>
  <c r="C51" i="7"/>
  <c r="D51" i="7"/>
  <c r="B52" i="7"/>
  <c r="C52" i="7"/>
  <c r="D52" i="7"/>
  <c r="B53" i="7"/>
  <c r="C53" i="7"/>
  <c r="D53" i="7"/>
  <c r="B54" i="7"/>
  <c r="C54" i="7"/>
  <c r="D54" i="7"/>
  <c r="B55" i="7"/>
  <c r="C55" i="7"/>
  <c r="D55" i="7"/>
  <c r="B56" i="7"/>
  <c r="C56" i="7"/>
  <c r="D56" i="7"/>
  <c r="B57" i="7"/>
  <c r="C57" i="7"/>
  <c r="D57" i="7"/>
  <c r="B58" i="7"/>
  <c r="C58" i="7"/>
  <c r="D58" i="7"/>
  <c r="B59" i="7"/>
  <c r="C59" i="7"/>
  <c r="D59" i="7"/>
  <c r="B60" i="7"/>
  <c r="C60" i="7"/>
  <c r="D60" i="7"/>
  <c r="B61" i="7"/>
  <c r="C61" i="7"/>
  <c r="D61" i="7"/>
  <c r="B62" i="7"/>
  <c r="C62" i="7"/>
  <c r="D62" i="7"/>
  <c r="B63" i="7"/>
  <c r="C63" i="7"/>
  <c r="D63" i="7"/>
  <c r="B64" i="7"/>
  <c r="C64" i="7"/>
  <c r="D64" i="7"/>
  <c r="B65" i="7"/>
  <c r="C65" i="7"/>
  <c r="D65" i="7"/>
  <c r="B66" i="7"/>
  <c r="C66" i="7"/>
  <c r="D66" i="7"/>
  <c r="B67" i="7"/>
  <c r="C67" i="7"/>
  <c r="D67" i="7"/>
  <c r="B68" i="7"/>
  <c r="C68" i="7"/>
  <c r="D68" i="7"/>
  <c r="B69" i="7"/>
  <c r="C69" i="7"/>
  <c r="D69" i="7"/>
  <c r="B70" i="7"/>
  <c r="C70" i="7"/>
  <c r="D70" i="7"/>
  <c r="B71" i="7"/>
  <c r="C71" i="7"/>
  <c r="D71" i="7"/>
  <c r="B72" i="7"/>
  <c r="C72" i="7"/>
  <c r="D72" i="7"/>
  <c r="B73" i="7"/>
  <c r="C73" i="7"/>
  <c r="D73" i="7"/>
  <c r="B74" i="7"/>
  <c r="C74" i="7"/>
  <c r="D74" i="7"/>
  <c r="B75" i="7"/>
  <c r="C75" i="7"/>
  <c r="D75" i="7"/>
  <c r="B76" i="7"/>
  <c r="C76" i="7"/>
  <c r="D76" i="7"/>
  <c r="B77" i="7"/>
  <c r="C77" i="7"/>
  <c r="D77" i="7"/>
  <c r="B78" i="7"/>
  <c r="C78" i="7"/>
  <c r="D78" i="7"/>
  <c r="B79" i="7"/>
  <c r="C79" i="7"/>
  <c r="D79" i="7"/>
  <c r="B80" i="7"/>
  <c r="C80" i="7"/>
  <c r="D80" i="7"/>
  <c r="B81" i="7"/>
  <c r="C81" i="7"/>
  <c r="D81" i="7"/>
  <c r="B82" i="7"/>
  <c r="C82" i="7"/>
  <c r="D82" i="7"/>
  <c r="B83" i="7"/>
  <c r="C83" i="7"/>
  <c r="D83" i="7"/>
  <c r="B84" i="7"/>
  <c r="C84" i="7"/>
  <c r="D84" i="7"/>
  <c r="B85" i="7"/>
  <c r="C85" i="7"/>
  <c r="D85" i="7"/>
  <c r="B86" i="7"/>
  <c r="C86" i="7"/>
  <c r="D86" i="7"/>
  <c r="B87" i="7"/>
  <c r="C87" i="7"/>
  <c r="D87" i="7"/>
  <c r="B88" i="7"/>
  <c r="C88" i="7"/>
  <c r="D88" i="7"/>
  <c r="B89" i="7"/>
  <c r="C89" i="7"/>
  <c r="D89" i="7"/>
  <c r="B90" i="7"/>
  <c r="C90" i="7"/>
  <c r="D90" i="7"/>
  <c r="B91" i="7"/>
  <c r="C91" i="7"/>
  <c r="D91" i="7"/>
  <c r="B92" i="7"/>
  <c r="C92" i="7"/>
  <c r="D92" i="7"/>
  <c r="B93" i="7"/>
  <c r="C93" i="7"/>
  <c r="D93" i="7"/>
  <c r="B94" i="7"/>
  <c r="C94" i="7"/>
  <c r="D94" i="7"/>
  <c r="B95" i="7"/>
  <c r="C95" i="7"/>
  <c r="D95" i="7"/>
  <c r="B96" i="7"/>
  <c r="C96" i="7"/>
  <c r="D96" i="7"/>
  <c r="B97" i="7"/>
  <c r="C97" i="7"/>
  <c r="D97" i="7"/>
  <c r="B98" i="7"/>
  <c r="C98" i="7"/>
  <c r="D98" i="7"/>
  <c r="B99" i="7"/>
  <c r="C99" i="7"/>
  <c r="D99" i="7"/>
  <c r="B100" i="7"/>
  <c r="C100" i="7"/>
  <c r="D100" i="7"/>
  <c r="B101" i="7"/>
  <c r="C101" i="7"/>
  <c r="D101" i="7"/>
  <c r="B102" i="7"/>
  <c r="C102" i="7"/>
  <c r="D102" i="7"/>
  <c r="B103" i="7"/>
  <c r="C103" i="7"/>
  <c r="D103" i="7"/>
  <c r="B104" i="7"/>
  <c r="C104" i="7"/>
  <c r="D104" i="7"/>
  <c r="B105" i="7"/>
  <c r="C105" i="7"/>
  <c r="D105" i="7"/>
  <c r="B106" i="7"/>
  <c r="C106" i="7"/>
  <c r="D106" i="7"/>
  <c r="B107" i="7"/>
  <c r="C107" i="7"/>
  <c r="D107" i="7"/>
  <c r="B108" i="7"/>
  <c r="C108" i="7"/>
  <c r="D108" i="7"/>
  <c r="B109" i="7"/>
  <c r="C109" i="7"/>
  <c r="D109" i="7"/>
  <c r="B110" i="7"/>
  <c r="C110" i="7"/>
  <c r="D110" i="7"/>
  <c r="B111" i="7"/>
  <c r="C111" i="7"/>
  <c r="D111" i="7"/>
  <c r="B112" i="7"/>
  <c r="C112" i="7"/>
  <c r="D112" i="7"/>
  <c r="B113" i="7"/>
  <c r="C113" i="7"/>
  <c r="D113" i="7"/>
  <c r="B114" i="7"/>
  <c r="C114" i="7"/>
  <c r="D114" i="7"/>
  <c r="B115" i="7"/>
  <c r="C115" i="7"/>
  <c r="D115" i="7"/>
  <c r="B116" i="7"/>
  <c r="C116" i="7"/>
  <c r="D116" i="7"/>
  <c r="B117" i="7"/>
  <c r="C117" i="7"/>
  <c r="D117" i="7"/>
  <c r="B118" i="7"/>
  <c r="C118" i="7"/>
  <c r="D118" i="7"/>
  <c r="B119" i="7"/>
  <c r="C119" i="7"/>
  <c r="D119" i="7"/>
  <c r="B120" i="7"/>
  <c r="C120" i="7"/>
  <c r="D120" i="7"/>
  <c r="B121" i="7"/>
  <c r="C121" i="7"/>
  <c r="D121" i="7"/>
  <c r="B122" i="7"/>
  <c r="C122" i="7"/>
  <c r="D122" i="7"/>
  <c r="B123" i="7"/>
  <c r="C123" i="7"/>
  <c r="D123" i="7"/>
  <c r="B124" i="7"/>
  <c r="C124" i="7"/>
  <c r="D124" i="7"/>
  <c r="B125" i="7"/>
  <c r="C125" i="7"/>
  <c r="D125" i="7"/>
  <c r="B126" i="7"/>
  <c r="C126" i="7"/>
  <c r="D126" i="7"/>
  <c r="B127" i="7"/>
  <c r="C127" i="7"/>
  <c r="D127" i="7"/>
  <c r="B128" i="7"/>
  <c r="C128" i="7"/>
  <c r="D128" i="7"/>
  <c r="B129" i="7"/>
  <c r="C129" i="7"/>
  <c r="D129" i="7"/>
  <c r="B130" i="7"/>
  <c r="C130" i="7"/>
  <c r="D130" i="7"/>
  <c r="B131" i="7"/>
  <c r="C131" i="7"/>
  <c r="D131" i="7"/>
  <c r="B132" i="7"/>
  <c r="C132" i="7"/>
  <c r="D132" i="7"/>
  <c r="B133" i="7"/>
  <c r="C133" i="7"/>
  <c r="D133" i="7"/>
  <c r="B134" i="7"/>
  <c r="C134" i="7"/>
  <c r="D134" i="7"/>
  <c r="B135" i="7"/>
  <c r="C135" i="7"/>
  <c r="D135" i="7"/>
  <c r="B136" i="7"/>
  <c r="C136" i="7"/>
  <c r="D136" i="7"/>
  <c r="B137" i="7"/>
  <c r="C137" i="7"/>
  <c r="D137" i="7"/>
  <c r="B138" i="7"/>
  <c r="C138" i="7"/>
  <c r="D138" i="7"/>
  <c r="B139" i="7"/>
  <c r="C139" i="7"/>
  <c r="D139" i="7"/>
  <c r="B140" i="7"/>
  <c r="C140" i="7"/>
  <c r="D140" i="7"/>
  <c r="B141" i="7"/>
  <c r="C141" i="7"/>
  <c r="D141" i="7"/>
  <c r="B142" i="7"/>
  <c r="C142" i="7"/>
  <c r="D142" i="7"/>
  <c r="B143" i="7"/>
  <c r="C143" i="7"/>
  <c r="D143" i="7"/>
  <c r="B144" i="7"/>
  <c r="C144" i="7"/>
  <c r="D144" i="7"/>
  <c r="B145" i="7"/>
  <c r="C145" i="7"/>
  <c r="D145" i="7"/>
  <c r="B146" i="7"/>
  <c r="C146" i="7"/>
  <c r="D146" i="7"/>
  <c r="B147" i="7"/>
  <c r="C147" i="7"/>
  <c r="D147" i="7"/>
  <c r="B148" i="7"/>
  <c r="C148" i="7"/>
  <c r="D148" i="7"/>
  <c r="B149" i="7"/>
  <c r="C149" i="7"/>
  <c r="D149" i="7"/>
  <c r="B150" i="7"/>
  <c r="C150" i="7"/>
  <c r="D150" i="7"/>
  <c r="B151" i="7"/>
  <c r="C151" i="7"/>
  <c r="D151" i="7"/>
  <c r="B152" i="7"/>
  <c r="C152" i="7"/>
  <c r="D152" i="7"/>
  <c r="B153" i="7"/>
  <c r="C153" i="7"/>
  <c r="D153" i="7"/>
  <c r="B154" i="7"/>
  <c r="C154" i="7"/>
  <c r="D154" i="7"/>
  <c r="B155" i="7"/>
  <c r="C155" i="7"/>
  <c r="D155" i="7"/>
  <c r="B156" i="7"/>
  <c r="C156" i="7"/>
  <c r="D156" i="7"/>
  <c r="B157" i="7"/>
  <c r="C157" i="7"/>
  <c r="D157" i="7"/>
  <c r="B158" i="7"/>
  <c r="C158" i="7"/>
  <c r="D158" i="7"/>
  <c r="B159" i="7"/>
  <c r="C159" i="7"/>
  <c r="D159" i="7"/>
  <c r="B160" i="7"/>
  <c r="C160" i="7"/>
  <c r="D160" i="7"/>
  <c r="B161" i="7"/>
  <c r="C161" i="7"/>
  <c r="D161" i="7"/>
  <c r="B162" i="7"/>
  <c r="C162" i="7"/>
  <c r="D162" i="7"/>
  <c r="B163" i="7"/>
  <c r="C163" i="7"/>
  <c r="D163" i="7"/>
  <c r="B164" i="7"/>
  <c r="C164" i="7"/>
  <c r="D164" i="7"/>
  <c r="B165" i="7"/>
  <c r="C165" i="7"/>
  <c r="D165" i="7"/>
  <c r="B166" i="7"/>
  <c r="C166" i="7"/>
  <c r="D166" i="7"/>
  <c r="B167" i="7"/>
  <c r="C167" i="7"/>
  <c r="D167" i="7"/>
  <c r="B168" i="7"/>
  <c r="C168" i="7"/>
  <c r="D168" i="7"/>
  <c r="B169" i="7"/>
  <c r="C169" i="7"/>
  <c r="D169" i="7"/>
  <c r="B170" i="7"/>
  <c r="C170" i="7"/>
  <c r="D170" i="7"/>
  <c r="B171" i="7"/>
  <c r="C171" i="7"/>
  <c r="D171" i="7"/>
  <c r="B172" i="7"/>
  <c r="C172" i="7"/>
  <c r="D172" i="7"/>
  <c r="B173" i="7"/>
  <c r="C173" i="7"/>
  <c r="D173" i="7"/>
  <c r="B174" i="7"/>
  <c r="C174" i="7"/>
  <c r="D174" i="7"/>
  <c r="B175" i="7"/>
  <c r="C175" i="7"/>
  <c r="D175" i="7"/>
  <c r="B176" i="7"/>
  <c r="C176" i="7"/>
  <c r="D176" i="7"/>
  <c r="B177" i="7"/>
  <c r="C177" i="7"/>
  <c r="D177" i="7"/>
  <c r="B178" i="7"/>
  <c r="C178" i="7"/>
  <c r="D178" i="7"/>
  <c r="B179" i="7"/>
  <c r="C179" i="7"/>
  <c r="D179" i="7"/>
  <c r="B180" i="7"/>
  <c r="C180" i="7"/>
  <c r="D180" i="7"/>
  <c r="B181" i="7"/>
  <c r="C181" i="7"/>
  <c r="D181" i="7"/>
  <c r="B182" i="7"/>
  <c r="C182" i="7"/>
  <c r="D182" i="7"/>
  <c r="B183" i="7"/>
  <c r="C183" i="7"/>
  <c r="D183" i="7"/>
  <c r="B184" i="7"/>
  <c r="C184" i="7"/>
  <c r="D184" i="7"/>
  <c r="B185" i="7"/>
  <c r="C185" i="7"/>
  <c r="D185" i="7"/>
  <c r="B186" i="7"/>
  <c r="C186" i="7"/>
  <c r="D186" i="7"/>
  <c r="B187" i="7"/>
  <c r="C187" i="7"/>
  <c r="D187" i="7"/>
  <c r="B188" i="7"/>
  <c r="C188" i="7"/>
  <c r="D188" i="7"/>
  <c r="B189" i="7"/>
  <c r="C189" i="7"/>
  <c r="D189" i="7"/>
  <c r="B190" i="7"/>
  <c r="C190" i="7"/>
  <c r="D190" i="7"/>
  <c r="B191" i="7"/>
  <c r="C191" i="7"/>
  <c r="D191" i="7"/>
  <c r="B192" i="7"/>
  <c r="C192" i="7"/>
  <c r="D192" i="7"/>
  <c r="B193" i="7"/>
  <c r="C193" i="7"/>
  <c r="D193" i="7"/>
  <c r="B194" i="7"/>
  <c r="C194" i="7"/>
  <c r="D194" i="7"/>
  <c r="B195" i="7"/>
  <c r="C195" i="7"/>
  <c r="D195" i="7"/>
  <c r="B196" i="7"/>
  <c r="C196" i="7"/>
  <c r="D196" i="7"/>
  <c r="B197" i="7"/>
  <c r="C197" i="7"/>
  <c r="D197" i="7"/>
  <c r="B198" i="7"/>
  <c r="C198" i="7"/>
  <c r="D198" i="7"/>
  <c r="B199" i="7"/>
  <c r="C199" i="7"/>
  <c r="D199" i="7"/>
  <c r="B200" i="7"/>
  <c r="C200" i="7"/>
  <c r="D200" i="7"/>
  <c r="B201" i="7"/>
  <c r="C201" i="7"/>
  <c r="D201" i="7"/>
  <c r="B202" i="7"/>
  <c r="C202" i="7"/>
  <c r="D202" i="7"/>
  <c r="B203" i="7"/>
  <c r="C203" i="7"/>
  <c r="D203" i="7"/>
  <c r="B204" i="7"/>
  <c r="C204" i="7"/>
  <c r="D204" i="7"/>
  <c r="B205" i="7"/>
  <c r="C205" i="7"/>
  <c r="D205" i="7"/>
  <c r="B206" i="7"/>
  <c r="C206" i="7"/>
  <c r="D206" i="7"/>
  <c r="B207" i="7"/>
  <c r="C207" i="7"/>
  <c r="D207" i="7"/>
  <c r="B208" i="7"/>
  <c r="C208" i="7"/>
  <c r="D208" i="7"/>
  <c r="B209" i="7"/>
  <c r="C209" i="7"/>
  <c r="D209" i="7"/>
  <c r="B210" i="7"/>
  <c r="C210" i="7"/>
  <c r="D210" i="7"/>
  <c r="B211" i="7"/>
  <c r="C211" i="7"/>
  <c r="D211" i="7"/>
  <c r="B212" i="7"/>
  <c r="C212" i="7"/>
  <c r="D212" i="7"/>
  <c r="B213" i="7"/>
  <c r="C213" i="7"/>
  <c r="D213" i="7"/>
  <c r="B214" i="7"/>
  <c r="C214" i="7"/>
  <c r="D214" i="7"/>
  <c r="B215" i="7"/>
  <c r="C215" i="7"/>
  <c r="D215" i="7"/>
  <c r="B216" i="7"/>
  <c r="C216" i="7"/>
  <c r="D216" i="7"/>
  <c r="B217" i="7"/>
  <c r="C217" i="7"/>
  <c r="D217" i="7"/>
  <c r="B218" i="7"/>
  <c r="C218" i="7"/>
  <c r="D218" i="7"/>
  <c r="B219" i="7"/>
  <c r="C219" i="7"/>
  <c r="D219" i="7"/>
  <c r="B220" i="7"/>
  <c r="C220" i="7"/>
  <c r="D220" i="7"/>
  <c r="B221" i="7"/>
  <c r="C221" i="7"/>
  <c r="D221" i="7"/>
  <c r="B222" i="7"/>
  <c r="C222" i="7"/>
  <c r="D222" i="7"/>
  <c r="B223" i="7"/>
  <c r="C223" i="7"/>
  <c r="D223" i="7"/>
  <c r="B224" i="7"/>
  <c r="C224" i="7"/>
  <c r="D224" i="7"/>
  <c r="B225" i="7"/>
  <c r="C225" i="7"/>
  <c r="D225" i="7"/>
  <c r="B226" i="7"/>
  <c r="C226" i="7"/>
  <c r="D226" i="7"/>
  <c r="B227" i="7"/>
  <c r="C227" i="7"/>
  <c r="D227" i="7"/>
  <c r="B228" i="7"/>
  <c r="C228" i="7"/>
  <c r="D228" i="7"/>
  <c r="B229" i="7"/>
  <c r="C229" i="7"/>
  <c r="D229" i="7"/>
  <c r="B230" i="7"/>
  <c r="C230" i="7"/>
  <c r="D230" i="7"/>
  <c r="B231" i="7"/>
  <c r="C231" i="7"/>
  <c r="D231" i="7"/>
  <c r="B232" i="7"/>
  <c r="C232" i="7"/>
  <c r="D232" i="7"/>
  <c r="B233" i="7"/>
  <c r="C233" i="7"/>
  <c r="D233" i="7"/>
  <c r="B234" i="7"/>
  <c r="C234" i="7"/>
  <c r="D234" i="7"/>
  <c r="B235" i="7"/>
  <c r="C235" i="7"/>
  <c r="D235" i="7"/>
  <c r="B236" i="7"/>
  <c r="C236" i="7"/>
  <c r="D236" i="7"/>
  <c r="B237" i="7"/>
  <c r="C237" i="7"/>
  <c r="D237" i="7"/>
  <c r="B238" i="7"/>
  <c r="C238" i="7"/>
  <c r="D238" i="7"/>
  <c r="B239" i="7"/>
  <c r="C239" i="7"/>
  <c r="D239" i="7"/>
  <c r="B240" i="7"/>
  <c r="C240" i="7"/>
  <c r="D240" i="7"/>
  <c r="B241" i="7"/>
  <c r="C241" i="7"/>
  <c r="D241" i="7"/>
  <c r="B242" i="7"/>
  <c r="C242" i="7"/>
  <c r="D242" i="7"/>
  <c r="B243" i="7"/>
  <c r="C243" i="7"/>
  <c r="D243" i="7"/>
  <c r="B244" i="7"/>
  <c r="C244" i="7"/>
  <c r="D244" i="7"/>
  <c r="B245" i="7"/>
  <c r="C245" i="7"/>
  <c r="D245" i="7"/>
  <c r="B246" i="7"/>
  <c r="C246" i="7"/>
  <c r="D246" i="7"/>
  <c r="B247" i="7"/>
  <c r="C247" i="7"/>
  <c r="D247" i="7"/>
  <c r="B248" i="7"/>
  <c r="C248" i="7"/>
  <c r="D248" i="7"/>
  <c r="B249" i="7"/>
  <c r="C249" i="7"/>
  <c r="D249" i="7"/>
  <c r="B250" i="7"/>
  <c r="C250" i="7"/>
  <c r="D250" i="7"/>
  <c r="B251" i="7"/>
  <c r="C251" i="7"/>
  <c r="D251" i="7"/>
  <c r="B252" i="7"/>
  <c r="C252" i="7"/>
  <c r="D252" i="7"/>
  <c r="B253" i="7"/>
  <c r="C253" i="7"/>
  <c r="D253" i="7"/>
  <c r="B254" i="7"/>
  <c r="C254" i="7"/>
  <c r="D254" i="7"/>
  <c r="B255" i="7"/>
  <c r="C255" i="7"/>
  <c r="D255" i="7"/>
  <c r="B256" i="7"/>
  <c r="C256" i="7"/>
  <c r="D256" i="7"/>
  <c r="B257" i="7"/>
  <c r="C257" i="7"/>
  <c r="D257" i="7"/>
  <c r="B258" i="7"/>
  <c r="C258" i="7"/>
  <c r="D258" i="7"/>
  <c r="B259" i="7"/>
  <c r="C259" i="7"/>
  <c r="D259" i="7"/>
  <c r="B260" i="7"/>
  <c r="C260" i="7"/>
  <c r="D260" i="7"/>
  <c r="B261" i="7"/>
  <c r="C261" i="7"/>
  <c r="D261" i="7"/>
  <c r="B262" i="7"/>
  <c r="C262" i="7"/>
  <c r="D262" i="7"/>
  <c r="B263" i="7"/>
  <c r="C263" i="7"/>
  <c r="D263" i="7"/>
  <c r="B264" i="7"/>
  <c r="C264" i="7"/>
  <c r="D264" i="7"/>
  <c r="B265" i="7"/>
  <c r="C265" i="7"/>
  <c r="D265" i="7"/>
  <c r="B266" i="7"/>
  <c r="C266" i="7"/>
  <c r="D266" i="7"/>
  <c r="B267" i="7"/>
  <c r="C267" i="7"/>
  <c r="D267" i="7"/>
  <c r="B268" i="7"/>
  <c r="C268" i="7"/>
  <c r="D268" i="7"/>
  <c r="B269" i="7"/>
  <c r="C269" i="7"/>
  <c r="D269" i="7"/>
  <c r="B270" i="7"/>
  <c r="C270" i="7"/>
  <c r="D270" i="7"/>
  <c r="B271" i="7"/>
  <c r="C271" i="7"/>
  <c r="D271" i="7"/>
  <c r="B272" i="7"/>
  <c r="C272" i="7"/>
  <c r="D272" i="7"/>
  <c r="B273" i="7"/>
  <c r="C273" i="7"/>
  <c r="D273" i="7"/>
  <c r="B274" i="7"/>
  <c r="C274" i="7"/>
  <c r="D274" i="7"/>
  <c r="B275" i="7"/>
  <c r="C275" i="7"/>
  <c r="D275" i="7"/>
  <c r="B276" i="7"/>
  <c r="C276" i="7"/>
  <c r="D276" i="7"/>
  <c r="B277" i="7"/>
  <c r="C277" i="7"/>
  <c r="D277" i="7"/>
  <c r="B278" i="7"/>
  <c r="C278" i="7"/>
  <c r="D278" i="7"/>
  <c r="B279" i="7"/>
  <c r="C279" i="7"/>
  <c r="D279" i="7"/>
  <c r="B280" i="7"/>
  <c r="C280" i="7"/>
  <c r="D280" i="7"/>
  <c r="B281" i="7"/>
  <c r="C281" i="7"/>
  <c r="D281" i="7"/>
  <c r="B282" i="7"/>
  <c r="C282" i="7"/>
  <c r="D282" i="7"/>
  <c r="B283" i="7"/>
  <c r="C283" i="7"/>
  <c r="D283" i="7"/>
  <c r="B284" i="7"/>
  <c r="C284" i="7"/>
  <c r="D284" i="7"/>
  <c r="B285" i="7"/>
  <c r="C285" i="7"/>
  <c r="D285" i="7"/>
  <c r="B286" i="7"/>
  <c r="C286" i="7"/>
  <c r="D286" i="7"/>
  <c r="B287" i="7"/>
  <c r="C287" i="7"/>
  <c r="D287" i="7"/>
  <c r="B288" i="7"/>
  <c r="C288" i="7"/>
  <c r="D288" i="7"/>
  <c r="B289" i="7"/>
  <c r="C289" i="7"/>
  <c r="D289" i="7"/>
  <c r="B290" i="7"/>
  <c r="C290" i="7"/>
  <c r="D290" i="7"/>
  <c r="B291" i="7"/>
  <c r="C291" i="7"/>
  <c r="D291" i="7"/>
  <c r="B292" i="7"/>
  <c r="C292" i="7"/>
  <c r="D292" i="7"/>
  <c r="B293" i="7"/>
  <c r="C293" i="7"/>
  <c r="D293" i="7"/>
  <c r="B294" i="7"/>
  <c r="C294" i="7"/>
  <c r="D294" i="7"/>
  <c r="B295" i="7"/>
  <c r="C295" i="7"/>
  <c r="D295" i="7"/>
  <c r="B296" i="7"/>
  <c r="C296" i="7"/>
  <c r="D296" i="7"/>
  <c r="B297" i="7"/>
  <c r="C297" i="7"/>
  <c r="D297" i="7"/>
  <c r="B298" i="7"/>
  <c r="C298" i="7"/>
  <c r="D298" i="7"/>
  <c r="B299" i="7"/>
  <c r="C299" i="7"/>
  <c r="D299" i="7"/>
  <c r="B300" i="7"/>
  <c r="C300" i="7"/>
  <c r="D300" i="7"/>
  <c r="B301" i="7"/>
  <c r="C301" i="7"/>
  <c r="D301" i="7"/>
  <c r="B302" i="7"/>
  <c r="C302" i="7"/>
  <c r="D302" i="7"/>
  <c r="B303" i="7"/>
  <c r="C303" i="7"/>
  <c r="D303" i="7"/>
  <c r="B304" i="7"/>
  <c r="C304" i="7"/>
  <c r="D304" i="7"/>
  <c r="B305" i="7"/>
  <c r="C305" i="7"/>
  <c r="D305" i="7"/>
  <c r="B306" i="7"/>
  <c r="C306" i="7"/>
  <c r="D306" i="7"/>
  <c r="B307" i="7"/>
  <c r="C307" i="7"/>
  <c r="D307" i="7"/>
  <c r="B308" i="7"/>
  <c r="C308" i="7"/>
  <c r="D308" i="7"/>
  <c r="B309" i="7"/>
  <c r="C309" i="7"/>
  <c r="D309" i="7"/>
  <c r="B310" i="7"/>
  <c r="C310" i="7"/>
  <c r="D310" i="7"/>
  <c r="B311" i="7"/>
  <c r="C311" i="7"/>
  <c r="D311" i="7"/>
  <c r="B312" i="7"/>
  <c r="C312" i="7"/>
  <c r="D312" i="7"/>
  <c r="B313" i="7"/>
  <c r="C313" i="7"/>
  <c r="D313" i="7"/>
  <c r="B314" i="7"/>
  <c r="C314" i="7"/>
  <c r="D314" i="7"/>
  <c r="B315" i="7"/>
  <c r="C315" i="7"/>
  <c r="D315" i="7"/>
  <c r="B316" i="7"/>
  <c r="C316" i="7"/>
  <c r="D316" i="7"/>
  <c r="B317" i="7"/>
  <c r="C317" i="7"/>
  <c r="D317" i="7"/>
  <c r="B318" i="7"/>
  <c r="C318" i="7"/>
  <c r="D318" i="7"/>
  <c r="B319" i="7"/>
  <c r="C319" i="7"/>
  <c r="D319" i="7"/>
  <c r="B320" i="7"/>
  <c r="C320" i="7"/>
  <c r="D320" i="7"/>
  <c r="B321" i="7"/>
  <c r="C321" i="7"/>
  <c r="D321" i="7"/>
  <c r="B322" i="7"/>
  <c r="C322" i="7"/>
  <c r="D322" i="7"/>
  <c r="B323" i="7"/>
  <c r="C323" i="7"/>
  <c r="D323" i="7"/>
  <c r="B324" i="7"/>
  <c r="C324" i="7"/>
  <c r="D324" i="7"/>
  <c r="B325" i="7"/>
  <c r="C325" i="7"/>
  <c r="D325" i="7"/>
  <c r="B326" i="7"/>
  <c r="C326" i="7"/>
  <c r="D326" i="7"/>
  <c r="B327" i="7"/>
  <c r="C327" i="7"/>
  <c r="D327" i="7"/>
  <c r="B328" i="7"/>
  <c r="C328" i="7"/>
  <c r="D328" i="7"/>
  <c r="B329" i="7"/>
  <c r="C329" i="7"/>
  <c r="D329" i="7"/>
  <c r="B330" i="7"/>
  <c r="C330" i="7"/>
  <c r="D330" i="7"/>
  <c r="B331" i="7"/>
  <c r="C331" i="7"/>
  <c r="D331" i="7"/>
  <c r="B332" i="7"/>
  <c r="C332" i="7"/>
  <c r="D332" i="7"/>
  <c r="B333" i="7"/>
  <c r="C333" i="7"/>
  <c r="D333" i="7"/>
  <c r="B334" i="7"/>
  <c r="C334" i="7"/>
  <c r="D334" i="7"/>
  <c r="B335" i="7"/>
  <c r="C335" i="7"/>
  <c r="D335" i="7"/>
  <c r="B336" i="7"/>
  <c r="C336" i="7"/>
  <c r="D336" i="7"/>
  <c r="B337" i="7"/>
  <c r="C337" i="7"/>
  <c r="D337" i="7"/>
  <c r="B338" i="7"/>
  <c r="C338" i="7"/>
  <c r="D338" i="7"/>
  <c r="B339" i="7"/>
  <c r="C339" i="7"/>
  <c r="D339" i="7"/>
  <c r="B340" i="7"/>
  <c r="C340" i="7"/>
  <c r="D340" i="7"/>
  <c r="B341" i="7"/>
  <c r="C341" i="7"/>
  <c r="D341" i="7"/>
  <c r="B342" i="7"/>
  <c r="C342" i="7"/>
  <c r="D342" i="7"/>
  <c r="B343" i="7"/>
  <c r="C343" i="7"/>
  <c r="D343" i="7"/>
  <c r="B344" i="7"/>
  <c r="C344" i="7"/>
  <c r="D344" i="7"/>
  <c r="B345" i="7"/>
  <c r="C345" i="7"/>
  <c r="D345" i="7"/>
  <c r="B346" i="7"/>
  <c r="C346" i="7"/>
  <c r="D346" i="7"/>
  <c r="B347" i="7"/>
  <c r="C347" i="7"/>
  <c r="D347" i="7"/>
  <c r="B348" i="7"/>
  <c r="C348" i="7"/>
  <c r="D348" i="7"/>
  <c r="B349" i="7"/>
  <c r="C349" i="7"/>
  <c r="D349" i="7"/>
  <c r="B350" i="7"/>
  <c r="C350" i="7"/>
  <c r="D350" i="7"/>
  <c r="B351" i="7"/>
  <c r="C351" i="7"/>
  <c r="D351" i="7"/>
  <c r="B352" i="7"/>
  <c r="C352" i="7"/>
  <c r="D352" i="7"/>
  <c r="B353" i="7"/>
  <c r="C353" i="7"/>
  <c r="D353" i="7"/>
  <c r="B354" i="7"/>
  <c r="C354" i="7"/>
  <c r="D354" i="7"/>
  <c r="B355" i="7"/>
  <c r="C355" i="7"/>
  <c r="D355" i="7"/>
  <c r="B356" i="7"/>
  <c r="C356" i="7"/>
  <c r="D356" i="7"/>
  <c r="B357" i="7"/>
  <c r="C357" i="7"/>
  <c r="D357" i="7"/>
  <c r="B358" i="7"/>
  <c r="C358" i="7"/>
  <c r="D358" i="7"/>
  <c r="B359" i="7"/>
  <c r="C359" i="7"/>
  <c r="D359" i="7"/>
  <c r="B360" i="7"/>
  <c r="C360" i="7"/>
  <c r="D360" i="7"/>
  <c r="B361" i="7"/>
  <c r="C361" i="7"/>
  <c r="D361" i="7"/>
  <c r="B362" i="7"/>
  <c r="C362" i="7"/>
  <c r="D362" i="7"/>
  <c r="B363" i="7"/>
  <c r="C363" i="7"/>
  <c r="D363" i="7"/>
  <c r="B364" i="7"/>
  <c r="C364" i="7"/>
  <c r="D364" i="7"/>
  <c r="B365" i="7"/>
  <c r="C365" i="7"/>
  <c r="D365" i="7"/>
  <c r="B366" i="7"/>
  <c r="C366" i="7"/>
  <c r="D366" i="7"/>
  <c r="B367" i="7"/>
  <c r="C367" i="7"/>
  <c r="D367" i="7"/>
  <c r="B368" i="7"/>
  <c r="C368" i="7"/>
  <c r="D368" i="7"/>
  <c r="B369" i="7"/>
  <c r="C369" i="7"/>
  <c r="D369" i="7"/>
  <c r="B370" i="7"/>
  <c r="C370" i="7"/>
  <c r="D370" i="7"/>
  <c r="B371" i="7"/>
  <c r="C371" i="7"/>
  <c r="D371" i="7"/>
  <c r="B372" i="7"/>
  <c r="C372" i="7"/>
  <c r="D372" i="7"/>
  <c r="B373" i="7"/>
  <c r="C373" i="7"/>
  <c r="D373" i="7"/>
  <c r="B374" i="7"/>
  <c r="C374" i="7"/>
  <c r="D374" i="7"/>
  <c r="B375" i="7"/>
  <c r="C375" i="7"/>
  <c r="D375" i="7"/>
  <c r="B376" i="7"/>
  <c r="C376" i="7"/>
  <c r="D376" i="7"/>
  <c r="B377" i="7"/>
  <c r="C377" i="7"/>
  <c r="D377" i="7"/>
  <c r="B378" i="7"/>
  <c r="C378" i="7"/>
  <c r="D378" i="7"/>
  <c r="B379" i="7"/>
  <c r="C379" i="7"/>
  <c r="D379" i="7"/>
  <c r="B380" i="7"/>
  <c r="C380" i="7"/>
  <c r="D380" i="7"/>
  <c r="B381" i="7"/>
  <c r="C381" i="7"/>
  <c r="D381" i="7"/>
  <c r="B382" i="7"/>
  <c r="C382" i="7"/>
  <c r="D382" i="7"/>
  <c r="B383" i="7"/>
  <c r="C383" i="7"/>
  <c r="D383" i="7"/>
  <c r="B384" i="7"/>
  <c r="C384" i="7"/>
  <c r="D384" i="7"/>
  <c r="B385" i="7"/>
  <c r="C385" i="7"/>
  <c r="D385" i="7"/>
  <c r="B386" i="7"/>
  <c r="C386" i="7"/>
  <c r="D386" i="7"/>
  <c r="B387" i="7"/>
  <c r="C387" i="7"/>
  <c r="D387" i="7"/>
  <c r="B388" i="7"/>
  <c r="C388" i="7"/>
  <c r="D388" i="7"/>
  <c r="B389" i="7"/>
  <c r="C389" i="7"/>
  <c r="D389" i="7"/>
  <c r="B390" i="7"/>
  <c r="C390" i="7"/>
  <c r="D390" i="7"/>
  <c r="B391" i="7"/>
  <c r="C391" i="7"/>
  <c r="D391" i="7"/>
  <c r="B392" i="7"/>
  <c r="C392" i="7"/>
  <c r="D392" i="7"/>
  <c r="B393" i="7"/>
  <c r="C393" i="7"/>
  <c r="D393" i="7"/>
  <c r="B394" i="7"/>
  <c r="C394" i="7"/>
  <c r="D394" i="7"/>
  <c r="B395" i="7"/>
  <c r="C395" i="7"/>
  <c r="D395" i="7"/>
  <c r="B396" i="7"/>
  <c r="C396" i="7"/>
  <c r="D396" i="7"/>
  <c r="B397" i="7"/>
  <c r="C397" i="7"/>
  <c r="D397" i="7"/>
  <c r="B398" i="7"/>
  <c r="C398" i="7"/>
  <c r="D398" i="7"/>
  <c r="B399" i="7"/>
  <c r="C399" i="7"/>
  <c r="D399" i="7"/>
  <c r="B400" i="7"/>
  <c r="C400" i="7"/>
  <c r="D400" i="7"/>
  <c r="B401" i="7"/>
  <c r="C401" i="7"/>
  <c r="D401" i="7"/>
  <c r="B402" i="7"/>
  <c r="C402" i="7"/>
  <c r="D402" i="7"/>
  <c r="B403" i="7"/>
  <c r="C403" i="7"/>
  <c r="D403" i="7"/>
  <c r="B404" i="7"/>
  <c r="C404" i="7"/>
  <c r="D404" i="7"/>
  <c r="B405" i="7"/>
  <c r="C405" i="7"/>
  <c r="D405" i="7"/>
  <c r="B406" i="7"/>
  <c r="C406" i="7"/>
  <c r="D406" i="7"/>
  <c r="B407" i="7"/>
  <c r="C407" i="7"/>
  <c r="D407" i="7"/>
  <c r="B408" i="7"/>
  <c r="C408" i="7"/>
  <c r="D408" i="7"/>
  <c r="B409" i="7"/>
  <c r="C409" i="7"/>
  <c r="D409" i="7"/>
  <c r="B410" i="7"/>
  <c r="C410" i="7"/>
  <c r="D410" i="7"/>
  <c r="B411" i="7"/>
  <c r="C411" i="7"/>
  <c r="D411" i="7"/>
  <c r="B412" i="7"/>
  <c r="C412" i="7"/>
  <c r="D412" i="7"/>
  <c r="B413" i="7"/>
  <c r="C413" i="7"/>
  <c r="D413" i="7"/>
  <c r="B414" i="7"/>
  <c r="C414" i="7"/>
  <c r="D414" i="7"/>
  <c r="B415" i="7"/>
  <c r="C415" i="7"/>
  <c r="D415" i="7"/>
  <c r="B416" i="7"/>
  <c r="C416" i="7"/>
  <c r="D416" i="7"/>
  <c r="B417" i="7"/>
  <c r="C417" i="7"/>
  <c r="D417" i="7"/>
  <c r="B418" i="7"/>
  <c r="C418" i="7"/>
  <c r="D418" i="7"/>
  <c r="B419" i="7"/>
  <c r="C419" i="7"/>
  <c r="D419" i="7"/>
  <c r="B420" i="7"/>
  <c r="C420" i="7"/>
  <c r="D420" i="7"/>
  <c r="B421" i="7"/>
  <c r="C421" i="7"/>
  <c r="D421" i="7"/>
  <c r="B422" i="7"/>
  <c r="C422" i="7"/>
  <c r="D422" i="7"/>
  <c r="B423" i="7"/>
  <c r="C423" i="7"/>
  <c r="D423" i="7"/>
  <c r="B424" i="7"/>
  <c r="C424" i="7"/>
  <c r="D424" i="7"/>
  <c r="B425" i="7"/>
  <c r="C425" i="7"/>
  <c r="D425" i="7"/>
  <c r="B426" i="7"/>
  <c r="C426" i="7"/>
  <c r="D426" i="7"/>
  <c r="B427" i="7"/>
  <c r="C427" i="7"/>
  <c r="D427" i="7"/>
  <c r="B428" i="7"/>
  <c r="C428" i="7"/>
  <c r="D428" i="7"/>
  <c r="B429" i="7"/>
  <c r="C429" i="7"/>
  <c r="D429" i="7"/>
  <c r="B430" i="7"/>
  <c r="C430" i="7"/>
  <c r="D430" i="7"/>
  <c r="B431" i="7"/>
  <c r="C431" i="7"/>
  <c r="D431" i="7"/>
  <c r="B432" i="7"/>
  <c r="C432" i="7"/>
  <c r="D432" i="7"/>
  <c r="B433" i="7"/>
  <c r="C433" i="7"/>
  <c r="D433" i="7"/>
  <c r="B434" i="7"/>
  <c r="C434" i="7"/>
  <c r="D434" i="7"/>
  <c r="B435" i="7"/>
  <c r="C435" i="7"/>
  <c r="D435" i="7"/>
  <c r="B436" i="7"/>
  <c r="C436" i="7"/>
  <c r="D436" i="7"/>
  <c r="B437" i="7"/>
  <c r="C437" i="7"/>
  <c r="D437" i="7"/>
  <c r="B438" i="7"/>
  <c r="C438" i="7"/>
  <c r="D438" i="7"/>
  <c r="B439" i="7"/>
  <c r="C439" i="7"/>
  <c r="D439" i="7"/>
  <c r="B440" i="7"/>
  <c r="C440" i="7"/>
  <c r="D440" i="7"/>
  <c r="B441" i="7"/>
  <c r="C441" i="7"/>
  <c r="D441" i="7"/>
  <c r="B442" i="7"/>
  <c r="C442" i="7"/>
  <c r="D442" i="7"/>
  <c r="B443" i="7"/>
  <c r="C443" i="7"/>
  <c r="D443" i="7"/>
  <c r="B444" i="7"/>
  <c r="C444" i="7"/>
  <c r="D444" i="7"/>
  <c r="B445" i="7"/>
  <c r="C445" i="7"/>
  <c r="D445" i="7"/>
  <c r="B446" i="7"/>
  <c r="C446" i="7"/>
  <c r="D446" i="7"/>
  <c r="B447" i="7"/>
  <c r="C447" i="7"/>
  <c r="D447" i="7"/>
  <c r="B448" i="7"/>
  <c r="C448" i="7"/>
  <c r="D448" i="7"/>
  <c r="B449" i="7"/>
  <c r="C449" i="7"/>
  <c r="D449" i="7"/>
  <c r="B450" i="7"/>
  <c r="C450" i="7"/>
  <c r="D450" i="7"/>
  <c r="B451" i="7"/>
  <c r="C451" i="7"/>
  <c r="D451" i="7"/>
  <c r="B452" i="7"/>
  <c r="C452" i="7"/>
  <c r="D452" i="7"/>
  <c r="B453" i="7"/>
  <c r="C453" i="7"/>
  <c r="D453" i="7"/>
  <c r="B454" i="7"/>
  <c r="C454" i="7"/>
  <c r="D454" i="7"/>
  <c r="B455" i="7"/>
  <c r="C455" i="7"/>
  <c r="D455" i="7"/>
  <c r="B456" i="7"/>
  <c r="C456" i="7"/>
  <c r="D456" i="7"/>
  <c r="B457" i="7"/>
  <c r="C457" i="7"/>
  <c r="D457" i="7"/>
  <c r="B458" i="7"/>
  <c r="C458" i="7"/>
  <c r="D458" i="7"/>
  <c r="B459" i="7"/>
  <c r="C459" i="7"/>
  <c r="D459" i="7"/>
  <c r="B460" i="7"/>
  <c r="C460" i="7"/>
  <c r="D460" i="7"/>
  <c r="B461" i="7"/>
  <c r="C461" i="7"/>
  <c r="D461" i="7"/>
  <c r="B462" i="7"/>
  <c r="C462" i="7"/>
  <c r="D462" i="7"/>
  <c r="B463" i="7"/>
  <c r="C463" i="7"/>
  <c r="D463" i="7"/>
  <c r="B464" i="7"/>
  <c r="C464" i="7"/>
  <c r="D464" i="7"/>
  <c r="B465" i="7"/>
  <c r="C465" i="7"/>
  <c r="D465" i="7"/>
  <c r="B466" i="7"/>
  <c r="C466" i="7"/>
  <c r="D466" i="7"/>
  <c r="B467" i="7"/>
  <c r="C467" i="7"/>
  <c r="D467" i="7"/>
  <c r="B468" i="7"/>
  <c r="C468" i="7"/>
  <c r="D468" i="7"/>
  <c r="B469" i="7"/>
  <c r="C469" i="7"/>
  <c r="D469" i="7"/>
  <c r="B470" i="7"/>
  <c r="C470" i="7"/>
  <c r="D470" i="7"/>
  <c r="B471" i="7"/>
  <c r="C471" i="7"/>
  <c r="D471" i="7"/>
  <c r="B472" i="7"/>
  <c r="C472" i="7"/>
  <c r="D472" i="7"/>
  <c r="B473" i="7"/>
  <c r="C473" i="7"/>
  <c r="D473" i="7"/>
  <c r="B474" i="7"/>
  <c r="C474" i="7"/>
  <c r="D474" i="7"/>
  <c r="B475" i="7"/>
  <c r="C475" i="7"/>
  <c r="D475" i="7"/>
  <c r="B476" i="7"/>
  <c r="C476" i="7"/>
  <c r="D476" i="7"/>
  <c r="B477" i="7"/>
  <c r="C477" i="7"/>
  <c r="D477" i="7"/>
  <c r="B478" i="7"/>
  <c r="C478" i="7"/>
  <c r="D478" i="7"/>
  <c r="B479" i="7"/>
  <c r="C479" i="7"/>
  <c r="D479" i="7"/>
  <c r="B480" i="7"/>
  <c r="C480" i="7"/>
  <c r="D480" i="7"/>
  <c r="B481" i="7"/>
  <c r="C481" i="7"/>
  <c r="D481" i="7"/>
  <c r="B482" i="7"/>
  <c r="C482" i="7"/>
  <c r="D482" i="7"/>
  <c r="B483" i="7"/>
  <c r="C483" i="7"/>
  <c r="D483" i="7"/>
  <c r="B484" i="7"/>
  <c r="C484" i="7"/>
  <c r="D484" i="7"/>
  <c r="B485" i="7"/>
  <c r="C485" i="7"/>
  <c r="D485" i="7"/>
  <c r="B486" i="7"/>
  <c r="C486" i="7"/>
  <c r="D486" i="7"/>
  <c r="B487" i="7"/>
  <c r="C487" i="7"/>
  <c r="D487" i="7"/>
  <c r="B488" i="7"/>
  <c r="C488" i="7"/>
  <c r="D488" i="7"/>
  <c r="B489" i="7"/>
  <c r="C489" i="7"/>
  <c r="D489" i="7"/>
  <c r="B490" i="7"/>
  <c r="C490" i="7"/>
  <c r="D490" i="7"/>
  <c r="B491" i="7"/>
  <c r="C491" i="7"/>
  <c r="D491" i="7"/>
  <c r="B492" i="7"/>
  <c r="C492" i="7"/>
  <c r="D492" i="7"/>
  <c r="B493" i="7"/>
  <c r="C493" i="7"/>
  <c r="D493" i="7"/>
  <c r="B494" i="7"/>
  <c r="C494" i="7"/>
  <c r="D494" i="7"/>
  <c r="B495" i="7"/>
  <c r="C495" i="7"/>
  <c r="D495" i="7"/>
  <c r="B496" i="7"/>
  <c r="C496" i="7"/>
  <c r="D496" i="7"/>
  <c r="B497" i="7"/>
  <c r="C497" i="7"/>
  <c r="D497" i="7"/>
  <c r="B498" i="7"/>
  <c r="C498" i="7"/>
  <c r="D498" i="7"/>
  <c r="B499" i="7"/>
  <c r="C499" i="7"/>
  <c r="D499" i="7"/>
  <c r="B500" i="7"/>
  <c r="C500" i="7"/>
  <c r="D500" i="7"/>
  <c r="B501" i="7"/>
  <c r="C501" i="7"/>
  <c r="D501" i="7"/>
  <c r="B502" i="7"/>
  <c r="C502" i="7"/>
  <c r="D502" i="7"/>
  <c r="B503" i="7"/>
  <c r="C503" i="7"/>
  <c r="D503" i="7"/>
  <c r="B504" i="7"/>
  <c r="C504" i="7"/>
  <c r="D504" i="7"/>
  <c r="B505" i="7"/>
  <c r="C505" i="7"/>
  <c r="D505" i="7"/>
  <c r="B506" i="7"/>
  <c r="C506" i="7"/>
  <c r="D506" i="7"/>
  <c r="B507" i="7"/>
  <c r="C507" i="7"/>
  <c r="D507" i="7"/>
  <c r="B508" i="7"/>
  <c r="C508" i="7"/>
  <c r="D508" i="7"/>
  <c r="B509" i="7"/>
  <c r="C509" i="7"/>
  <c r="D509" i="7"/>
  <c r="B510" i="7"/>
  <c r="C510" i="7"/>
  <c r="D510" i="7"/>
  <c r="B511" i="7"/>
  <c r="C511" i="7"/>
  <c r="D511" i="7"/>
  <c r="B512" i="7"/>
  <c r="C512" i="7"/>
  <c r="D512" i="7"/>
  <c r="B513" i="7"/>
  <c r="C513" i="7"/>
  <c r="D513" i="7"/>
  <c r="B514" i="7"/>
  <c r="C514" i="7"/>
  <c r="D514" i="7"/>
  <c r="B515" i="7"/>
  <c r="C515" i="7"/>
  <c r="D515" i="7"/>
  <c r="B516" i="7"/>
  <c r="C516" i="7"/>
  <c r="D516" i="7"/>
  <c r="B517" i="7"/>
  <c r="C517" i="7"/>
  <c r="D517" i="7"/>
  <c r="B518" i="7"/>
  <c r="C518" i="7"/>
  <c r="D518" i="7"/>
  <c r="B519" i="7"/>
  <c r="C519" i="7"/>
  <c r="D519" i="7"/>
  <c r="B520" i="7"/>
  <c r="C520" i="7"/>
  <c r="D520" i="7"/>
  <c r="B521" i="7"/>
  <c r="C521" i="7"/>
  <c r="D521" i="7"/>
  <c r="B522" i="7"/>
  <c r="C522" i="7"/>
  <c r="D522" i="7"/>
  <c r="B523" i="7"/>
  <c r="C523" i="7"/>
  <c r="D523" i="7"/>
  <c r="B524" i="7"/>
  <c r="C524" i="7"/>
  <c r="D524" i="7"/>
  <c r="B525" i="7"/>
  <c r="C525" i="7"/>
  <c r="D525" i="7"/>
  <c r="B526" i="7"/>
  <c r="C526" i="7"/>
  <c r="D526" i="7"/>
  <c r="B527" i="7"/>
  <c r="C527" i="7"/>
  <c r="D527" i="7"/>
  <c r="B528" i="7"/>
  <c r="C528" i="7"/>
  <c r="D528" i="7"/>
  <c r="B529" i="7"/>
  <c r="C529" i="7"/>
  <c r="D529" i="7"/>
  <c r="B530" i="7"/>
  <c r="C530" i="7"/>
  <c r="D530" i="7"/>
  <c r="B531" i="7"/>
  <c r="C531" i="7"/>
  <c r="D531" i="7"/>
  <c r="B532" i="7"/>
  <c r="C532" i="7"/>
  <c r="D532" i="7"/>
  <c r="B533" i="7"/>
  <c r="C533" i="7"/>
  <c r="D533" i="7"/>
  <c r="B534" i="7"/>
  <c r="C534" i="7"/>
  <c r="D534" i="7"/>
  <c r="B535" i="7"/>
  <c r="C535" i="7"/>
  <c r="D535" i="7"/>
  <c r="B536" i="7"/>
  <c r="C536" i="7"/>
  <c r="D536" i="7"/>
  <c r="B537" i="7"/>
  <c r="C537" i="7"/>
  <c r="D537" i="7"/>
  <c r="B538" i="7"/>
  <c r="C538" i="7"/>
  <c r="D538" i="7"/>
  <c r="B539" i="7"/>
  <c r="C539" i="7"/>
  <c r="D539" i="7"/>
  <c r="B540" i="7"/>
  <c r="C540" i="7"/>
  <c r="D540" i="7"/>
  <c r="B541" i="7"/>
  <c r="C541" i="7"/>
  <c r="D541" i="7"/>
  <c r="B542" i="7"/>
  <c r="C542" i="7"/>
  <c r="D542" i="7"/>
  <c r="B543" i="7"/>
  <c r="C543" i="7"/>
  <c r="D543" i="7"/>
  <c r="B544" i="7"/>
  <c r="C544" i="7"/>
  <c r="D544" i="7"/>
  <c r="B545" i="7"/>
  <c r="C545" i="7"/>
  <c r="D545" i="7"/>
  <c r="B546" i="7"/>
  <c r="C546" i="7"/>
  <c r="D546" i="7"/>
  <c r="B547" i="7"/>
  <c r="C547" i="7"/>
  <c r="D547" i="7"/>
  <c r="B548" i="7"/>
  <c r="C548" i="7"/>
  <c r="D548" i="7"/>
  <c r="B549" i="7"/>
  <c r="C549" i="7"/>
  <c r="D549" i="7"/>
  <c r="B550" i="7"/>
  <c r="C550" i="7"/>
  <c r="D550" i="7"/>
  <c r="B551" i="7"/>
  <c r="C551" i="7"/>
  <c r="D551" i="7"/>
  <c r="B552" i="7"/>
  <c r="C552" i="7"/>
  <c r="D552" i="7"/>
  <c r="B553" i="7"/>
  <c r="C553" i="7"/>
  <c r="D553" i="7"/>
  <c r="B554" i="7"/>
  <c r="C554" i="7"/>
  <c r="D554" i="7"/>
  <c r="B555" i="7"/>
  <c r="C555" i="7"/>
  <c r="D555" i="7"/>
  <c r="B556" i="7"/>
  <c r="C556" i="7"/>
  <c r="D556" i="7"/>
  <c r="B557" i="7"/>
  <c r="C557" i="7"/>
  <c r="D557" i="7"/>
  <c r="B558" i="7"/>
  <c r="C558" i="7"/>
  <c r="D558" i="7"/>
  <c r="B559" i="7"/>
  <c r="C559" i="7"/>
  <c r="D559" i="7"/>
  <c r="B560" i="7"/>
  <c r="C560" i="7"/>
  <c r="D560" i="7"/>
  <c r="B561" i="7"/>
  <c r="C561" i="7"/>
  <c r="D561" i="7"/>
  <c r="B562" i="7"/>
  <c r="C562" i="7"/>
  <c r="D562" i="7"/>
  <c r="B563" i="7"/>
  <c r="C563" i="7"/>
  <c r="D563" i="7"/>
  <c r="B564" i="7"/>
  <c r="C564" i="7"/>
  <c r="D564" i="7"/>
  <c r="B565" i="7"/>
  <c r="C565" i="7"/>
  <c r="D565" i="7"/>
  <c r="B566" i="7"/>
  <c r="C566" i="7"/>
  <c r="D566" i="7"/>
  <c r="B567" i="7"/>
  <c r="C567" i="7"/>
  <c r="D567" i="7"/>
  <c r="B568" i="7"/>
  <c r="C568" i="7"/>
  <c r="D568" i="7"/>
  <c r="B569" i="7"/>
  <c r="C569" i="7"/>
  <c r="D569" i="7"/>
  <c r="B570" i="7"/>
  <c r="C570" i="7"/>
  <c r="D570" i="7"/>
  <c r="B571" i="7"/>
  <c r="C571" i="7"/>
  <c r="D571" i="7"/>
  <c r="B572" i="7"/>
  <c r="C572" i="7"/>
  <c r="D572" i="7"/>
  <c r="B573" i="7"/>
  <c r="C573" i="7"/>
  <c r="D573" i="7"/>
  <c r="B574" i="7"/>
  <c r="C574" i="7"/>
  <c r="D574" i="7"/>
  <c r="B575" i="7"/>
  <c r="C575" i="7"/>
  <c r="D575" i="7"/>
  <c r="B576" i="7"/>
  <c r="C576" i="7"/>
  <c r="D576" i="7"/>
  <c r="B577" i="7"/>
  <c r="C577" i="7"/>
  <c r="D577" i="7"/>
  <c r="B578" i="7"/>
  <c r="C578" i="7"/>
  <c r="D578" i="7"/>
  <c r="B579" i="7"/>
  <c r="C579" i="7"/>
  <c r="D579" i="7"/>
  <c r="B580" i="7"/>
  <c r="C580" i="7"/>
  <c r="D580" i="7"/>
  <c r="B581" i="7"/>
  <c r="C581" i="7"/>
  <c r="D581" i="7"/>
  <c r="B582" i="7"/>
  <c r="C582" i="7"/>
  <c r="D582" i="7"/>
  <c r="B583" i="7"/>
  <c r="C583" i="7"/>
  <c r="D583" i="7"/>
  <c r="B584" i="7"/>
  <c r="C584" i="7"/>
  <c r="D584" i="7"/>
  <c r="B585" i="7"/>
  <c r="C585" i="7"/>
  <c r="D585" i="7"/>
  <c r="B586" i="7"/>
  <c r="C586" i="7"/>
  <c r="D586" i="7"/>
  <c r="B587" i="7"/>
  <c r="C587" i="7"/>
  <c r="D587" i="7"/>
  <c r="B588" i="7"/>
  <c r="C588" i="7"/>
  <c r="D588" i="7"/>
  <c r="B589" i="7"/>
  <c r="C589" i="7"/>
  <c r="D589" i="7"/>
  <c r="B590" i="7"/>
  <c r="C590" i="7"/>
  <c r="D590" i="7"/>
  <c r="B591" i="7"/>
  <c r="C591" i="7"/>
  <c r="D591" i="7"/>
  <c r="B592" i="7"/>
  <c r="C592" i="7"/>
  <c r="D592" i="7"/>
  <c r="B593" i="7"/>
  <c r="C593" i="7"/>
  <c r="D593" i="7"/>
  <c r="B594" i="7"/>
  <c r="C594" i="7"/>
  <c r="D594" i="7"/>
  <c r="B595" i="7"/>
  <c r="C595" i="7"/>
  <c r="D595" i="7"/>
  <c r="B596" i="7"/>
  <c r="C596" i="7"/>
  <c r="D596" i="7"/>
  <c r="B597" i="7"/>
  <c r="C597" i="7"/>
  <c r="D597" i="7"/>
  <c r="B598" i="7"/>
  <c r="C598" i="7"/>
  <c r="D598" i="7"/>
  <c r="B599" i="7"/>
  <c r="C599" i="7"/>
  <c r="D599" i="7"/>
  <c r="B600" i="7"/>
  <c r="C600" i="7"/>
  <c r="D600" i="7"/>
  <c r="B601" i="7"/>
  <c r="C601" i="7"/>
  <c r="D601" i="7"/>
  <c r="B602" i="7"/>
  <c r="C602" i="7"/>
  <c r="D602" i="7"/>
  <c r="B603" i="7"/>
  <c r="C603" i="7"/>
  <c r="D603" i="7"/>
  <c r="B604" i="7"/>
  <c r="C604" i="7"/>
  <c r="D604" i="7"/>
  <c r="B605" i="7"/>
  <c r="C605" i="7"/>
  <c r="D605" i="7"/>
  <c r="B606" i="7"/>
  <c r="C606" i="7"/>
  <c r="D606" i="7"/>
  <c r="B607" i="7"/>
  <c r="C607" i="7"/>
  <c r="D607" i="7"/>
  <c r="B608" i="7"/>
  <c r="C608" i="7"/>
  <c r="D608" i="7"/>
  <c r="B609" i="7"/>
  <c r="C609" i="7"/>
  <c r="D609" i="7"/>
  <c r="B610" i="7"/>
  <c r="C610" i="7"/>
  <c r="D610" i="7"/>
  <c r="B611" i="7"/>
  <c r="C611" i="7"/>
  <c r="D611" i="7"/>
  <c r="B612" i="7"/>
  <c r="C612" i="7"/>
  <c r="D612" i="7"/>
  <c r="B613" i="7"/>
  <c r="C613" i="7"/>
  <c r="D613" i="7"/>
  <c r="B614" i="7"/>
  <c r="C614" i="7"/>
  <c r="D614" i="7"/>
  <c r="B615" i="7"/>
  <c r="C615" i="7"/>
  <c r="D615" i="7"/>
  <c r="B616" i="7"/>
  <c r="C616" i="7"/>
  <c r="D616" i="7"/>
  <c r="B617" i="7"/>
  <c r="C617" i="7"/>
  <c r="D617" i="7"/>
  <c r="B618" i="7"/>
  <c r="C618" i="7"/>
  <c r="D618" i="7"/>
  <c r="B619" i="7"/>
  <c r="C619" i="7"/>
  <c r="D619" i="7"/>
  <c r="B620" i="7"/>
  <c r="C620" i="7"/>
  <c r="D620" i="7"/>
  <c r="B621" i="7"/>
  <c r="C621" i="7"/>
  <c r="D621" i="7"/>
  <c r="B622" i="7"/>
  <c r="C622" i="7"/>
  <c r="D622" i="7"/>
  <c r="B623" i="7"/>
  <c r="C623" i="7"/>
  <c r="D623" i="7"/>
  <c r="B624" i="7"/>
  <c r="C624" i="7"/>
  <c r="D624" i="7"/>
  <c r="B625" i="7"/>
  <c r="C625" i="7"/>
  <c r="D625" i="7"/>
  <c r="B626" i="7"/>
  <c r="C626" i="7"/>
  <c r="D626" i="7"/>
  <c r="B627" i="7"/>
  <c r="C627" i="7"/>
  <c r="D627" i="7"/>
  <c r="B628" i="7"/>
  <c r="C628" i="7"/>
  <c r="D628" i="7"/>
  <c r="B629" i="7"/>
  <c r="C629" i="7"/>
  <c r="D629" i="7"/>
  <c r="B630" i="7"/>
  <c r="C630" i="7"/>
  <c r="D630" i="7"/>
  <c r="B631" i="7"/>
  <c r="C631" i="7"/>
  <c r="D631" i="7"/>
  <c r="B632" i="7"/>
  <c r="C632" i="7"/>
  <c r="D632" i="7"/>
  <c r="B633" i="7"/>
  <c r="C633" i="7"/>
  <c r="D633" i="7"/>
  <c r="B634" i="7"/>
  <c r="C634" i="7"/>
  <c r="D634" i="7"/>
  <c r="B635" i="7"/>
  <c r="C635" i="7"/>
  <c r="D635" i="7"/>
  <c r="B636" i="7"/>
  <c r="C636" i="7"/>
  <c r="D636" i="7"/>
  <c r="B637" i="7"/>
  <c r="C637" i="7"/>
  <c r="D637" i="7"/>
  <c r="B638" i="7"/>
  <c r="C638" i="7"/>
  <c r="D638" i="7"/>
  <c r="B639" i="7"/>
  <c r="C639" i="7"/>
  <c r="D639" i="7"/>
  <c r="B640" i="7"/>
  <c r="C640" i="7"/>
  <c r="D640" i="7"/>
  <c r="B641" i="7"/>
  <c r="C641" i="7"/>
  <c r="D641" i="7"/>
  <c r="B642" i="7"/>
  <c r="C642" i="7"/>
  <c r="D642" i="7"/>
  <c r="B643" i="7"/>
  <c r="C643" i="7"/>
  <c r="D643" i="7"/>
  <c r="B644" i="7"/>
  <c r="C644" i="7"/>
  <c r="D644" i="7"/>
  <c r="B645" i="7"/>
  <c r="C645" i="7"/>
  <c r="D645" i="7"/>
  <c r="B646" i="7"/>
  <c r="C646" i="7"/>
  <c r="D646" i="7"/>
  <c r="B647" i="7"/>
  <c r="C647" i="7"/>
  <c r="D647" i="7"/>
  <c r="B648" i="7"/>
  <c r="C648" i="7"/>
  <c r="D648" i="7"/>
  <c r="B649" i="7"/>
  <c r="C649" i="7"/>
  <c r="D649" i="7"/>
  <c r="B650" i="7"/>
  <c r="C650" i="7"/>
  <c r="D650" i="7"/>
  <c r="B651" i="7"/>
  <c r="C651" i="7"/>
  <c r="D651" i="7"/>
  <c r="B652" i="7"/>
  <c r="C652" i="7"/>
  <c r="D652" i="7"/>
  <c r="B653" i="7"/>
  <c r="C653" i="7"/>
  <c r="D653" i="7"/>
  <c r="B654" i="7"/>
  <c r="C654" i="7"/>
  <c r="D654" i="7"/>
  <c r="B655" i="7"/>
  <c r="C655" i="7"/>
  <c r="D655" i="7"/>
  <c r="B656" i="7"/>
  <c r="C656" i="7"/>
  <c r="D656" i="7"/>
  <c r="B657" i="7"/>
  <c r="C657" i="7"/>
  <c r="D657" i="7"/>
  <c r="B658" i="7"/>
  <c r="C658" i="7"/>
  <c r="D658" i="7"/>
  <c r="B659" i="7"/>
  <c r="C659" i="7"/>
  <c r="D659" i="7"/>
  <c r="B660" i="7"/>
  <c r="C660" i="7"/>
  <c r="D660" i="7"/>
  <c r="B661" i="7"/>
  <c r="C661" i="7"/>
  <c r="D661" i="7"/>
  <c r="B662" i="7"/>
  <c r="C662" i="7"/>
  <c r="D662" i="7"/>
  <c r="B663" i="7"/>
  <c r="C663" i="7"/>
  <c r="D663" i="7"/>
  <c r="B664" i="7"/>
  <c r="C664" i="7"/>
  <c r="D664" i="7"/>
  <c r="B665" i="7"/>
  <c r="C665" i="7"/>
  <c r="D665" i="7"/>
  <c r="B666" i="7"/>
  <c r="C666" i="7"/>
  <c r="D666" i="7"/>
  <c r="B667" i="7"/>
  <c r="C667" i="7"/>
  <c r="D667" i="7"/>
  <c r="B668" i="7"/>
  <c r="C668" i="7"/>
  <c r="D668" i="7"/>
  <c r="B669" i="7"/>
  <c r="C669" i="7"/>
  <c r="D669" i="7"/>
  <c r="B670" i="7"/>
  <c r="C670" i="7"/>
  <c r="D670" i="7"/>
  <c r="B671" i="7"/>
  <c r="C671" i="7"/>
  <c r="D671" i="7"/>
  <c r="B672" i="7"/>
  <c r="C672" i="7"/>
  <c r="D672" i="7"/>
  <c r="B673" i="7"/>
  <c r="C673" i="7"/>
  <c r="D673" i="7"/>
  <c r="B674" i="7"/>
  <c r="C674" i="7"/>
  <c r="D674" i="7"/>
  <c r="B675" i="7"/>
  <c r="C675" i="7"/>
  <c r="D675" i="7"/>
  <c r="B676" i="7"/>
  <c r="C676" i="7"/>
  <c r="D676" i="7"/>
  <c r="B677" i="7"/>
  <c r="C677" i="7"/>
  <c r="D677" i="7"/>
  <c r="B678" i="7"/>
  <c r="C678" i="7"/>
  <c r="D678" i="7"/>
  <c r="B679" i="7"/>
  <c r="C679" i="7"/>
  <c r="D679" i="7"/>
  <c r="B680" i="7"/>
  <c r="C680" i="7"/>
  <c r="D680" i="7"/>
  <c r="B681" i="7"/>
  <c r="C681" i="7"/>
  <c r="D681" i="7"/>
  <c r="B682" i="7"/>
  <c r="C682" i="7"/>
  <c r="D682" i="7"/>
  <c r="B683" i="7"/>
  <c r="C683" i="7"/>
  <c r="D683" i="7"/>
  <c r="B684" i="7"/>
  <c r="C684" i="7"/>
  <c r="D684" i="7"/>
  <c r="B685" i="7"/>
  <c r="C685" i="7"/>
  <c r="D685" i="7"/>
  <c r="B686" i="7"/>
  <c r="C686" i="7"/>
  <c r="D686" i="7"/>
  <c r="B687" i="7"/>
  <c r="C687" i="7"/>
  <c r="D687" i="7"/>
  <c r="B688" i="7"/>
  <c r="C688" i="7"/>
  <c r="D688" i="7"/>
  <c r="B689" i="7"/>
  <c r="C689" i="7"/>
  <c r="D689" i="7"/>
  <c r="B690" i="7"/>
  <c r="C690" i="7"/>
  <c r="D690" i="7"/>
  <c r="B691" i="7"/>
  <c r="C691" i="7"/>
  <c r="D691" i="7"/>
  <c r="B692" i="7"/>
  <c r="C692" i="7"/>
  <c r="D692" i="7"/>
  <c r="B693" i="7"/>
  <c r="C693" i="7"/>
  <c r="D693" i="7"/>
  <c r="B694" i="7"/>
  <c r="C694" i="7"/>
  <c r="D694" i="7"/>
  <c r="B695" i="7"/>
  <c r="C695" i="7"/>
  <c r="D695" i="7"/>
  <c r="B696" i="7"/>
  <c r="C696" i="7"/>
  <c r="D696" i="7"/>
  <c r="B697" i="7"/>
  <c r="C697" i="7"/>
  <c r="D697" i="7"/>
  <c r="B698" i="7"/>
  <c r="C698" i="7"/>
  <c r="D698" i="7"/>
  <c r="B699" i="7"/>
  <c r="C699" i="7"/>
  <c r="D699" i="7"/>
  <c r="B700" i="7"/>
  <c r="C700" i="7"/>
  <c r="D700" i="7"/>
  <c r="B701" i="7"/>
  <c r="C701" i="7"/>
  <c r="D701" i="7"/>
  <c r="B702" i="7"/>
  <c r="C702" i="7"/>
  <c r="D702" i="7"/>
  <c r="B703" i="7"/>
  <c r="C703" i="7"/>
  <c r="D703" i="7"/>
  <c r="B704" i="7"/>
  <c r="C704" i="7"/>
  <c r="D704" i="7"/>
  <c r="B705" i="7"/>
  <c r="C705" i="7"/>
  <c r="D705" i="7"/>
  <c r="B706" i="7"/>
  <c r="C706" i="7"/>
  <c r="D706" i="7"/>
  <c r="B707" i="7"/>
  <c r="C707" i="7"/>
  <c r="D707" i="7"/>
  <c r="B708" i="7"/>
  <c r="C708" i="7"/>
  <c r="D708" i="7"/>
  <c r="B709" i="7"/>
  <c r="C709" i="7"/>
  <c r="D709" i="7"/>
  <c r="B710" i="7"/>
  <c r="C710" i="7"/>
  <c r="D710" i="7"/>
  <c r="B711" i="7"/>
  <c r="C711" i="7"/>
  <c r="D711" i="7"/>
  <c r="B712" i="7"/>
  <c r="C712" i="7"/>
  <c r="D712" i="7"/>
  <c r="B713" i="7"/>
  <c r="C713" i="7"/>
  <c r="D713" i="7"/>
  <c r="B714" i="7"/>
  <c r="C714" i="7"/>
  <c r="D714" i="7"/>
  <c r="B715" i="7"/>
  <c r="C715" i="7"/>
  <c r="D715" i="7"/>
  <c r="B716" i="7"/>
  <c r="C716" i="7"/>
  <c r="D716" i="7"/>
  <c r="B717" i="7"/>
  <c r="C717" i="7"/>
  <c r="D717" i="7"/>
  <c r="B718" i="7"/>
  <c r="C718" i="7"/>
  <c r="D718" i="7"/>
  <c r="B719" i="7"/>
  <c r="C719" i="7"/>
  <c r="D719" i="7"/>
  <c r="B720" i="7"/>
  <c r="C720" i="7"/>
  <c r="D720" i="7"/>
  <c r="B721" i="7"/>
  <c r="C721" i="7"/>
  <c r="D721" i="7"/>
  <c r="B722" i="7"/>
  <c r="C722" i="7"/>
  <c r="D722" i="7"/>
  <c r="B723" i="7"/>
  <c r="C723" i="7"/>
  <c r="D723" i="7"/>
  <c r="B724" i="7"/>
  <c r="C724" i="7"/>
  <c r="D724" i="7"/>
  <c r="B725" i="7"/>
  <c r="C725" i="7"/>
  <c r="D725" i="7"/>
  <c r="B726" i="7"/>
  <c r="C726" i="7"/>
  <c r="D726" i="7"/>
  <c r="B727" i="7"/>
  <c r="C727" i="7"/>
  <c r="D727" i="7"/>
  <c r="B728" i="7"/>
  <c r="C728" i="7"/>
  <c r="D728" i="7"/>
  <c r="B729" i="7"/>
  <c r="C729" i="7"/>
  <c r="D729" i="7"/>
  <c r="B730" i="7"/>
  <c r="C730" i="7"/>
  <c r="D730" i="7"/>
  <c r="B731" i="7"/>
  <c r="C731" i="7"/>
  <c r="D731" i="7"/>
  <c r="B732" i="7"/>
  <c r="C732" i="7"/>
  <c r="D732" i="7"/>
  <c r="B733" i="7"/>
  <c r="C733" i="7"/>
  <c r="D733" i="7"/>
  <c r="B734" i="7"/>
  <c r="C734" i="7"/>
  <c r="D734" i="7"/>
  <c r="B735" i="7"/>
  <c r="C735" i="7"/>
  <c r="D735" i="7"/>
  <c r="B736" i="7"/>
  <c r="C736" i="7"/>
  <c r="D736" i="7"/>
  <c r="B737" i="7"/>
  <c r="C737" i="7"/>
  <c r="D737" i="7"/>
  <c r="B738" i="7"/>
  <c r="C738" i="7"/>
  <c r="D738" i="7"/>
  <c r="B739" i="7"/>
  <c r="C739" i="7"/>
  <c r="D739" i="7"/>
  <c r="B740" i="7"/>
  <c r="C740" i="7"/>
  <c r="D740" i="7"/>
  <c r="B741" i="7"/>
  <c r="C741" i="7"/>
  <c r="D741" i="7"/>
  <c r="B742" i="7"/>
  <c r="C742" i="7"/>
  <c r="D742" i="7"/>
  <c r="B743" i="7"/>
  <c r="C743" i="7"/>
  <c r="D743" i="7"/>
  <c r="B744" i="7"/>
  <c r="C744" i="7"/>
  <c r="D744" i="7"/>
  <c r="B745" i="7"/>
  <c r="C745" i="7"/>
  <c r="D745" i="7"/>
  <c r="B746" i="7"/>
  <c r="C746" i="7"/>
  <c r="D746" i="7"/>
  <c r="B747" i="7"/>
  <c r="C747" i="7"/>
  <c r="D747" i="7"/>
  <c r="B748" i="7"/>
  <c r="C748" i="7"/>
  <c r="D748" i="7"/>
  <c r="B749" i="7"/>
  <c r="C749" i="7"/>
  <c r="D749" i="7"/>
  <c r="B750" i="7"/>
  <c r="C750" i="7"/>
  <c r="D750" i="7"/>
  <c r="B751" i="7"/>
  <c r="C751" i="7"/>
  <c r="D751" i="7"/>
  <c r="B752" i="7"/>
  <c r="C752" i="7"/>
  <c r="D752" i="7"/>
  <c r="B753" i="7"/>
  <c r="C753" i="7"/>
  <c r="D753" i="7"/>
  <c r="B754" i="7"/>
  <c r="C754" i="7"/>
  <c r="D754" i="7"/>
  <c r="B755" i="7"/>
  <c r="C755" i="7"/>
  <c r="D755" i="7"/>
  <c r="B756" i="7"/>
  <c r="C756" i="7"/>
  <c r="D756" i="7"/>
  <c r="B757" i="7"/>
  <c r="C757" i="7"/>
  <c r="D757" i="7"/>
  <c r="B758" i="7"/>
  <c r="C758" i="7"/>
  <c r="D758" i="7"/>
  <c r="B759" i="7"/>
  <c r="C759" i="7"/>
  <c r="D759" i="7"/>
  <c r="B760" i="7"/>
  <c r="C760" i="7"/>
  <c r="D760" i="7"/>
  <c r="B761" i="7"/>
  <c r="C761" i="7"/>
  <c r="D761" i="7"/>
  <c r="B762" i="7"/>
  <c r="C762" i="7"/>
  <c r="D762" i="7"/>
  <c r="B763" i="7"/>
  <c r="C763" i="7"/>
  <c r="D763" i="7"/>
  <c r="B764" i="7"/>
  <c r="C764" i="7"/>
  <c r="D764" i="7"/>
  <c r="B765" i="7"/>
  <c r="C765" i="7"/>
  <c r="D765" i="7"/>
  <c r="B766" i="7"/>
  <c r="C766" i="7"/>
  <c r="D766" i="7"/>
  <c r="B767" i="7"/>
  <c r="C767" i="7"/>
  <c r="D767" i="7"/>
  <c r="B768" i="7"/>
  <c r="C768" i="7"/>
  <c r="D768" i="7"/>
  <c r="B769" i="7"/>
  <c r="C769" i="7"/>
  <c r="D769" i="7"/>
  <c r="B770" i="7"/>
  <c r="C770" i="7"/>
  <c r="D770" i="7"/>
  <c r="B771" i="7"/>
  <c r="C771" i="7"/>
  <c r="D771" i="7"/>
  <c r="B772" i="7"/>
  <c r="C772" i="7"/>
  <c r="D772" i="7"/>
  <c r="B773" i="7"/>
  <c r="C773" i="7"/>
  <c r="D773" i="7"/>
  <c r="E773" i="7"/>
  <c r="B774" i="7"/>
  <c r="C774" i="7"/>
  <c r="D774" i="7"/>
  <c r="B775" i="7"/>
  <c r="C775" i="7"/>
  <c r="D775" i="7"/>
  <c r="B776" i="7"/>
  <c r="C776" i="7"/>
  <c r="D776" i="7"/>
  <c r="B777" i="7"/>
  <c r="C777" i="7"/>
  <c r="D777" i="7"/>
  <c r="E777" i="7"/>
  <c r="B778" i="7"/>
  <c r="C778" i="7"/>
  <c r="D778" i="7"/>
  <c r="B779" i="7"/>
  <c r="C779" i="7"/>
  <c r="D779" i="7"/>
  <c r="B780" i="7"/>
  <c r="C780" i="7"/>
  <c r="D780" i="7"/>
  <c r="B781" i="7"/>
  <c r="C781" i="7"/>
  <c r="D781" i="7"/>
  <c r="E781" i="7"/>
  <c r="B782" i="7"/>
  <c r="C782" i="7"/>
  <c r="D782" i="7"/>
  <c r="B783" i="7"/>
  <c r="C783" i="7"/>
  <c r="D783" i="7"/>
  <c r="B784" i="7"/>
  <c r="C784" i="7"/>
  <c r="D784" i="7"/>
  <c r="B785" i="7"/>
  <c r="C785" i="7"/>
  <c r="D785" i="7"/>
  <c r="E785" i="7"/>
  <c r="B786" i="7"/>
  <c r="C786" i="7"/>
  <c r="D786" i="7"/>
  <c r="B787" i="7"/>
  <c r="C787" i="7"/>
  <c r="D787" i="7"/>
  <c r="B788" i="7"/>
  <c r="C788" i="7"/>
  <c r="D788" i="7"/>
  <c r="B789" i="7"/>
  <c r="C789" i="7"/>
  <c r="D789" i="7"/>
  <c r="E789" i="7"/>
  <c r="B790" i="7"/>
  <c r="C790" i="7"/>
  <c r="D790" i="7"/>
  <c r="B791" i="7"/>
  <c r="C791" i="7"/>
  <c r="D791" i="7"/>
  <c r="B792" i="7"/>
  <c r="C792" i="7"/>
  <c r="D792" i="7"/>
  <c r="B793" i="7"/>
  <c r="C793" i="7"/>
  <c r="D793" i="7"/>
  <c r="E793" i="7"/>
  <c r="B794" i="7"/>
  <c r="C794" i="7"/>
  <c r="D794" i="7"/>
  <c r="B795" i="7"/>
  <c r="C795" i="7"/>
  <c r="D795" i="7"/>
  <c r="B796" i="7"/>
  <c r="C796" i="7"/>
  <c r="D796" i="7"/>
  <c r="B797" i="7"/>
  <c r="C797" i="7"/>
  <c r="D797" i="7"/>
  <c r="E797" i="7"/>
  <c r="B798" i="7"/>
  <c r="C798" i="7"/>
  <c r="D798" i="7"/>
  <c r="B799" i="7"/>
  <c r="C799" i="7"/>
  <c r="D799" i="7"/>
  <c r="B800" i="7"/>
  <c r="C800" i="7"/>
  <c r="D800" i="7"/>
  <c r="B801" i="7"/>
  <c r="C801" i="7"/>
  <c r="D801" i="7"/>
  <c r="B802" i="7"/>
  <c r="C802" i="7"/>
  <c r="D802" i="7"/>
  <c r="B803" i="7"/>
  <c r="C803" i="7"/>
  <c r="D803" i="7"/>
  <c r="E803" i="7"/>
  <c r="B804" i="7"/>
  <c r="C804" i="7"/>
  <c r="D804" i="7"/>
  <c r="B805" i="7"/>
  <c r="C805" i="7"/>
  <c r="D805" i="7"/>
  <c r="B806" i="7"/>
  <c r="C806" i="7"/>
  <c r="D806" i="7"/>
  <c r="B807" i="7"/>
  <c r="C807" i="7"/>
  <c r="D807" i="7"/>
  <c r="B808" i="7"/>
  <c r="C808" i="7"/>
  <c r="D808" i="7"/>
  <c r="B809" i="7"/>
  <c r="C809" i="7"/>
  <c r="D809" i="7"/>
  <c r="B810" i="7"/>
  <c r="C810" i="7"/>
  <c r="D810" i="7"/>
  <c r="B811" i="7"/>
  <c r="C811" i="7"/>
  <c r="D811" i="7"/>
  <c r="E811" i="7"/>
  <c r="B812" i="7"/>
  <c r="C812" i="7"/>
  <c r="D812" i="7"/>
  <c r="B813" i="7"/>
  <c r="C813" i="7"/>
  <c r="D813" i="7"/>
  <c r="B814" i="7"/>
  <c r="C814" i="7"/>
  <c r="D814" i="7"/>
  <c r="B815" i="7"/>
  <c r="C815" i="7"/>
  <c r="D815" i="7"/>
  <c r="B816" i="7"/>
  <c r="C816" i="7"/>
  <c r="D816" i="7"/>
  <c r="B817" i="7"/>
  <c r="C817" i="7"/>
  <c r="D817" i="7"/>
  <c r="B818" i="7"/>
  <c r="C818" i="7"/>
  <c r="D818" i="7"/>
  <c r="B819" i="7"/>
  <c r="C819" i="7"/>
  <c r="D819" i="7"/>
  <c r="E819" i="7"/>
  <c r="B820" i="7"/>
  <c r="C820" i="7"/>
  <c r="D820" i="7"/>
  <c r="B821" i="7"/>
  <c r="C821" i="7"/>
  <c r="D821" i="7"/>
  <c r="B822" i="7"/>
  <c r="C822" i="7"/>
  <c r="D822" i="7"/>
  <c r="B823" i="7"/>
  <c r="C823" i="7"/>
  <c r="D823" i="7"/>
  <c r="B824" i="7"/>
  <c r="C824" i="7"/>
  <c r="D824" i="7"/>
  <c r="B825" i="7"/>
  <c r="C825" i="7"/>
  <c r="D825" i="7"/>
  <c r="B826" i="7"/>
  <c r="C826" i="7"/>
  <c r="D826" i="7"/>
  <c r="B827" i="7"/>
  <c r="C827" i="7"/>
  <c r="D827" i="7"/>
  <c r="E827" i="7"/>
  <c r="B828" i="7"/>
  <c r="C828" i="7"/>
  <c r="D828" i="7"/>
  <c r="B829" i="7"/>
  <c r="C829" i="7"/>
  <c r="D829" i="7"/>
  <c r="B830" i="7"/>
  <c r="C830" i="7"/>
  <c r="D830" i="7"/>
  <c r="B831" i="7"/>
  <c r="C831" i="7"/>
  <c r="D831" i="7"/>
  <c r="B832" i="7"/>
  <c r="C832" i="7"/>
  <c r="D832" i="7"/>
  <c r="B833" i="7"/>
  <c r="C833" i="7"/>
  <c r="D833" i="7"/>
  <c r="B834" i="7"/>
  <c r="C834" i="7"/>
  <c r="D834" i="7"/>
  <c r="B835" i="7"/>
  <c r="C835" i="7"/>
  <c r="D835" i="7"/>
  <c r="E835" i="7"/>
  <c r="B836" i="7"/>
  <c r="C836" i="7"/>
  <c r="D836" i="7"/>
  <c r="B837" i="7"/>
  <c r="C837" i="7"/>
  <c r="D837" i="7"/>
  <c r="B838" i="7"/>
  <c r="C838" i="7"/>
  <c r="D838" i="7"/>
  <c r="B839" i="7"/>
  <c r="C839" i="7"/>
  <c r="D839" i="7"/>
  <c r="B840" i="7"/>
  <c r="C840" i="7"/>
  <c r="D840" i="7"/>
  <c r="B841" i="7"/>
  <c r="C841" i="7"/>
  <c r="D841" i="7"/>
  <c r="B842" i="7"/>
  <c r="C842" i="7"/>
  <c r="D842" i="7"/>
  <c r="B843" i="7"/>
  <c r="C843" i="7"/>
  <c r="D843" i="7"/>
  <c r="E843" i="7"/>
  <c r="B844" i="7"/>
  <c r="C844" i="7"/>
  <c r="D844" i="7"/>
  <c r="B845" i="7"/>
  <c r="C845" i="7"/>
  <c r="D845" i="7"/>
  <c r="B846" i="7"/>
  <c r="C846" i="7"/>
  <c r="D846" i="7"/>
  <c r="B847" i="7"/>
  <c r="C847" i="7"/>
  <c r="D847" i="7"/>
  <c r="B848" i="7"/>
  <c r="C848" i="7"/>
  <c r="D848" i="7"/>
  <c r="B849" i="7"/>
  <c r="C849" i="7"/>
  <c r="D849" i="7"/>
  <c r="B850" i="7"/>
  <c r="C850" i="7"/>
  <c r="D850" i="7"/>
  <c r="B851" i="7"/>
  <c r="C851" i="7"/>
  <c r="D851" i="7"/>
  <c r="E851" i="7"/>
  <c r="B852" i="7"/>
  <c r="C852" i="7"/>
  <c r="D852" i="7"/>
  <c r="B853" i="7"/>
  <c r="C853" i="7"/>
  <c r="D853" i="7"/>
  <c r="B854" i="7"/>
  <c r="C854" i="7"/>
  <c r="D854" i="7"/>
  <c r="B855" i="7"/>
  <c r="C855" i="7"/>
  <c r="D855" i="7"/>
  <c r="B856" i="7"/>
  <c r="C856" i="7"/>
  <c r="D856" i="7"/>
  <c r="B857" i="7"/>
  <c r="C857" i="7"/>
  <c r="D857" i="7"/>
  <c r="B858" i="7"/>
  <c r="C858" i="7"/>
  <c r="D858" i="7"/>
  <c r="B859" i="7"/>
  <c r="C859" i="7"/>
  <c r="D859" i="7"/>
  <c r="E859" i="7"/>
  <c r="B860" i="7"/>
  <c r="C860" i="7"/>
  <c r="D860" i="7"/>
  <c r="B861" i="7"/>
  <c r="C861" i="7"/>
  <c r="D861" i="7"/>
  <c r="B862" i="7"/>
  <c r="C862" i="7"/>
  <c r="D862" i="7"/>
  <c r="B863" i="7"/>
  <c r="C863" i="7"/>
  <c r="D863" i="7"/>
  <c r="B864" i="7"/>
  <c r="C864" i="7"/>
  <c r="D864" i="7"/>
  <c r="B865" i="7"/>
  <c r="C865" i="7"/>
  <c r="D865" i="7"/>
  <c r="B866" i="7"/>
  <c r="C866" i="7"/>
  <c r="D866" i="7"/>
  <c r="B867" i="7"/>
  <c r="C867" i="7"/>
  <c r="D867" i="7"/>
  <c r="E867" i="7"/>
  <c r="B868" i="7"/>
  <c r="C868" i="7"/>
  <c r="D868" i="7"/>
  <c r="B869" i="7"/>
  <c r="C869" i="7"/>
  <c r="D869" i="7"/>
  <c r="B870" i="7"/>
  <c r="C870" i="7"/>
  <c r="D870" i="7"/>
  <c r="B871" i="7"/>
  <c r="C871" i="7"/>
  <c r="D871" i="7"/>
  <c r="B872" i="7"/>
  <c r="C872" i="7"/>
  <c r="D872" i="7"/>
  <c r="B873" i="7"/>
  <c r="C873" i="7"/>
  <c r="D873" i="7"/>
  <c r="B874" i="7"/>
  <c r="C874" i="7"/>
  <c r="D874" i="7"/>
  <c r="B875" i="7"/>
  <c r="C875" i="7"/>
  <c r="D875" i="7"/>
  <c r="E875" i="7"/>
  <c r="B876" i="7"/>
  <c r="C876" i="7"/>
  <c r="D876" i="7"/>
  <c r="B877" i="7"/>
  <c r="C877" i="7"/>
  <c r="D877" i="7"/>
  <c r="B878" i="7"/>
  <c r="C878" i="7"/>
  <c r="D878" i="7"/>
  <c r="B879" i="7"/>
  <c r="C879" i="7"/>
  <c r="D879" i="7"/>
  <c r="B880" i="7"/>
  <c r="C880" i="7"/>
  <c r="D880" i="7"/>
  <c r="B881" i="7"/>
  <c r="C881" i="7"/>
  <c r="D881" i="7"/>
  <c r="B882" i="7"/>
  <c r="C882" i="7"/>
  <c r="D882" i="7"/>
  <c r="B883" i="7"/>
  <c r="C883" i="7"/>
  <c r="D883" i="7"/>
  <c r="E883" i="7"/>
  <c r="B884" i="7"/>
  <c r="C884" i="7"/>
  <c r="D884" i="7"/>
  <c r="B885" i="7"/>
  <c r="C885" i="7"/>
  <c r="D885" i="7"/>
  <c r="B886" i="7"/>
  <c r="C886" i="7"/>
  <c r="D886" i="7"/>
  <c r="B887" i="7"/>
  <c r="C887" i="7"/>
  <c r="D887" i="7"/>
  <c r="B888" i="7"/>
  <c r="C888" i="7"/>
  <c r="D888" i="7"/>
  <c r="B889" i="7"/>
  <c r="C889" i="7"/>
  <c r="D889" i="7"/>
  <c r="B890" i="7"/>
  <c r="C890" i="7"/>
  <c r="D890" i="7"/>
  <c r="B891" i="7"/>
  <c r="C891" i="7"/>
  <c r="D891" i="7"/>
  <c r="E891" i="7"/>
  <c r="B892" i="7"/>
  <c r="C892" i="7"/>
  <c r="D892" i="7"/>
  <c r="B893" i="7"/>
  <c r="C893" i="7"/>
  <c r="D893" i="7"/>
  <c r="B894" i="7"/>
  <c r="C894" i="7"/>
  <c r="D894" i="7"/>
  <c r="B895" i="7"/>
  <c r="C895" i="7"/>
  <c r="D895" i="7"/>
  <c r="B896" i="7"/>
  <c r="C896" i="7"/>
  <c r="D896" i="7"/>
  <c r="B897" i="7"/>
  <c r="C897" i="7"/>
  <c r="D897" i="7"/>
  <c r="B898" i="7"/>
  <c r="C898" i="7"/>
  <c r="D898" i="7"/>
  <c r="B899" i="7"/>
  <c r="C899" i="7"/>
  <c r="D899" i="7"/>
  <c r="E899" i="7"/>
  <c r="B900" i="7"/>
  <c r="C900" i="7"/>
  <c r="D900" i="7"/>
  <c r="B901" i="7"/>
  <c r="C901" i="7"/>
  <c r="D901" i="7"/>
  <c r="B902" i="7"/>
  <c r="C902" i="7"/>
  <c r="D902" i="7"/>
  <c r="B903" i="7"/>
  <c r="C903" i="7"/>
  <c r="D903" i="7"/>
  <c r="B904" i="7"/>
  <c r="C904" i="7"/>
  <c r="D904" i="7"/>
  <c r="B905" i="7"/>
  <c r="C905" i="7"/>
  <c r="D905" i="7"/>
  <c r="B906" i="7"/>
  <c r="C906" i="7"/>
  <c r="D906" i="7"/>
  <c r="B907" i="7"/>
  <c r="C907" i="7"/>
  <c r="D907" i="7"/>
  <c r="E907" i="7"/>
  <c r="B908" i="7"/>
  <c r="C908" i="7"/>
  <c r="D908" i="7"/>
  <c r="B909" i="7"/>
  <c r="C909" i="7"/>
  <c r="D909" i="7"/>
  <c r="B910" i="7"/>
  <c r="C910" i="7"/>
  <c r="D910" i="7"/>
  <c r="B911" i="7"/>
  <c r="C911" i="7"/>
  <c r="D911" i="7"/>
  <c r="B912" i="7"/>
  <c r="C912" i="7"/>
  <c r="D912" i="7"/>
  <c r="B913" i="7"/>
  <c r="C913" i="7"/>
  <c r="D913" i="7"/>
  <c r="B914" i="7"/>
  <c r="C914" i="7"/>
  <c r="D914" i="7"/>
  <c r="B915" i="7"/>
  <c r="C915" i="7"/>
  <c r="D915" i="7"/>
  <c r="E915" i="7"/>
  <c r="B916" i="7"/>
  <c r="C916" i="7"/>
  <c r="D916" i="7"/>
  <c r="B917" i="7"/>
  <c r="C917" i="7"/>
  <c r="D917" i="7"/>
  <c r="B918" i="7"/>
  <c r="C918" i="7"/>
  <c r="D918" i="7"/>
  <c r="B919" i="7"/>
  <c r="C919" i="7"/>
  <c r="D919" i="7"/>
  <c r="B920" i="7"/>
  <c r="C920" i="7"/>
  <c r="D920" i="7"/>
  <c r="B921" i="7"/>
  <c r="C921" i="7"/>
  <c r="D921" i="7"/>
  <c r="B922" i="7"/>
  <c r="C922" i="7"/>
  <c r="D922" i="7"/>
  <c r="B923" i="7"/>
  <c r="C923" i="7"/>
  <c r="D923" i="7"/>
  <c r="E923" i="7"/>
  <c r="B924" i="7"/>
  <c r="C924" i="7"/>
  <c r="D924" i="7"/>
  <c r="B925" i="7"/>
  <c r="C925" i="7"/>
  <c r="D925" i="7"/>
  <c r="B926" i="7"/>
  <c r="C926" i="7"/>
  <c r="D926" i="7"/>
  <c r="B927" i="7"/>
  <c r="C927" i="7"/>
  <c r="D927" i="7"/>
  <c r="B928" i="7"/>
  <c r="C928" i="7"/>
  <c r="D928" i="7"/>
  <c r="B929" i="7"/>
  <c r="C929" i="7"/>
  <c r="D929" i="7"/>
  <c r="B930" i="7"/>
  <c r="C930" i="7"/>
  <c r="D930" i="7"/>
  <c r="B931" i="7"/>
  <c r="C931" i="7"/>
  <c r="D931" i="7"/>
  <c r="B932" i="7"/>
  <c r="C932" i="7"/>
  <c r="D932" i="7"/>
  <c r="B933" i="7"/>
  <c r="C933" i="7"/>
  <c r="D933" i="7"/>
  <c r="B934" i="7"/>
  <c r="C934" i="7"/>
  <c r="D934" i="7"/>
  <c r="B935" i="7"/>
  <c r="C935" i="7"/>
  <c r="D935" i="7"/>
  <c r="B936" i="7"/>
  <c r="C936" i="7"/>
  <c r="D936" i="7"/>
  <c r="B937" i="7"/>
  <c r="C937" i="7"/>
  <c r="D937" i="7"/>
  <c r="B938" i="7"/>
  <c r="C938" i="7"/>
  <c r="D938" i="7"/>
  <c r="B939" i="7"/>
  <c r="C939" i="7"/>
  <c r="D939" i="7"/>
  <c r="B940" i="7"/>
  <c r="C940" i="7"/>
  <c r="D940" i="7"/>
  <c r="B941" i="7"/>
  <c r="C941" i="7"/>
  <c r="D941" i="7"/>
  <c r="B942" i="7"/>
  <c r="C942" i="7"/>
  <c r="D942" i="7"/>
  <c r="B943" i="7"/>
  <c r="C943" i="7"/>
  <c r="D943" i="7"/>
  <c r="B944" i="7"/>
  <c r="C944" i="7"/>
  <c r="D944" i="7"/>
  <c r="B945" i="7"/>
  <c r="C945" i="7"/>
  <c r="D945" i="7"/>
  <c r="B946" i="7"/>
  <c r="C946" i="7"/>
  <c r="D946" i="7"/>
  <c r="B947" i="7"/>
  <c r="C947" i="7"/>
  <c r="D947" i="7"/>
  <c r="B948" i="7"/>
  <c r="C948" i="7"/>
  <c r="D948" i="7"/>
  <c r="B949" i="7"/>
  <c r="C949" i="7"/>
  <c r="D949" i="7"/>
  <c r="B950" i="7"/>
  <c r="C950" i="7"/>
  <c r="D950" i="7"/>
  <c r="B951" i="7"/>
  <c r="C951" i="7"/>
  <c r="D951" i="7"/>
  <c r="B952" i="7"/>
  <c r="C952" i="7"/>
  <c r="D952" i="7"/>
  <c r="B953" i="7"/>
  <c r="C953" i="7"/>
  <c r="D953" i="7"/>
  <c r="B954" i="7"/>
  <c r="C954" i="7"/>
  <c r="D954" i="7"/>
  <c r="B955" i="7"/>
  <c r="C955" i="7"/>
  <c r="D955" i="7"/>
  <c r="B956" i="7"/>
  <c r="C956" i="7"/>
  <c r="D956" i="7"/>
  <c r="B957" i="7"/>
  <c r="C957" i="7"/>
  <c r="D957" i="7"/>
  <c r="B958" i="7"/>
  <c r="C958" i="7"/>
  <c r="D958" i="7"/>
  <c r="B959" i="7"/>
  <c r="C959" i="7"/>
  <c r="D959" i="7"/>
  <c r="B960" i="7"/>
  <c r="C960" i="7"/>
  <c r="D960" i="7"/>
  <c r="B961" i="7"/>
  <c r="C961" i="7"/>
  <c r="D961" i="7"/>
  <c r="B962" i="7"/>
  <c r="C962" i="7"/>
  <c r="D962" i="7"/>
  <c r="B963" i="7"/>
  <c r="C963" i="7"/>
  <c r="D963" i="7"/>
  <c r="B964" i="7"/>
  <c r="C964" i="7"/>
  <c r="D964" i="7"/>
  <c r="B965" i="7"/>
  <c r="C965" i="7"/>
  <c r="D965" i="7"/>
  <c r="B966" i="7"/>
  <c r="C966" i="7"/>
  <c r="D966" i="7"/>
  <c r="B967" i="7"/>
  <c r="C967" i="7"/>
  <c r="D967" i="7"/>
  <c r="B968" i="7"/>
  <c r="C968" i="7"/>
  <c r="D968" i="7"/>
  <c r="B969" i="7"/>
  <c r="C969" i="7"/>
  <c r="D969" i="7"/>
  <c r="B970" i="7"/>
  <c r="C970" i="7"/>
  <c r="D970" i="7"/>
  <c r="B971" i="7"/>
  <c r="C971" i="7"/>
  <c r="D971" i="7"/>
  <c r="B972" i="7"/>
  <c r="C972" i="7"/>
  <c r="D972" i="7"/>
  <c r="B973" i="7"/>
  <c r="C973" i="7"/>
  <c r="D973" i="7"/>
  <c r="B974" i="7"/>
  <c r="C974" i="7"/>
  <c r="D974" i="7"/>
  <c r="B975" i="7"/>
  <c r="C975" i="7"/>
  <c r="D975" i="7"/>
  <c r="B976" i="7"/>
  <c r="C976" i="7"/>
  <c r="D976" i="7"/>
  <c r="B977" i="7"/>
  <c r="C977" i="7"/>
  <c r="D977" i="7"/>
  <c r="B978" i="7"/>
  <c r="C978" i="7"/>
  <c r="D978" i="7"/>
  <c r="B979" i="7"/>
  <c r="C979" i="7"/>
  <c r="D979" i="7"/>
  <c r="B980" i="7"/>
  <c r="C980" i="7"/>
  <c r="D980" i="7"/>
  <c r="B981" i="7"/>
  <c r="C981" i="7"/>
  <c r="D981" i="7"/>
  <c r="B982" i="7"/>
  <c r="C982" i="7"/>
  <c r="D982" i="7"/>
  <c r="B983" i="7"/>
  <c r="C983" i="7"/>
  <c r="D983" i="7"/>
  <c r="B984" i="7"/>
  <c r="C984" i="7"/>
  <c r="D984" i="7"/>
  <c r="B985" i="7"/>
  <c r="C985" i="7"/>
  <c r="D985" i="7"/>
  <c r="B986" i="7"/>
  <c r="C986" i="7"/>
  <c r="D986" i="7"/>
  <c r="B987" i="7"/>
  <c r="C987" i="7"/>
  <c r="D987" i="7"/>
  <c r="B988" i="7"/>
  <c r="C988" i="7"/>
  <c r="D988" i="7"/>
  <c r="B989" i="7"/>
  <c r="C989" i="7"/>
  <c r="D989" i="7"/>
  <c r="B990" i="7"/>
  <c r="C990" i="7"/>
  <c r="D990" i="7"/>
  <c r="B991" i="7"/>
  <c r="C991" i="7"/>
  <c r="D991" i="7"/>
  <c r="B992" i="7"/>
  <c r="C992" i="7"/>
  <c r="D992" i="7"/>
  <c r="B993" i="7"/>
  <c r="C993" i="7"/>
  <c r="D993" i="7"/>
  <c r="B994" i="7"/>
  <c r="C994" i="7"/>
  <c r="D994" i="7"/>
  <c r="B995" i="7"/>
  <c r="C995" i="7"/>
  <c r="D995" i="7"/>
  <c r="B996" i="7"/>
  <c r="C996" i="7"/>
  <c r="D996" i="7"/>
  <c r="B997" i="7"/>
  <c r="C997" i="7"/>
  <c r="D997" i="7"/>
  <c r="B998" i="7"/>
  <c r="C998" i="7"/>
  <c r="D998" i="7"/>
  <c r="B999" i="7"/>
  <c r="C999" i="7"/>
  <c r="D999" i="7"/>
  <c r="B1000" i="7"/>
  <c r="C1000" i="7"/>
  <c r="D1000" i="7"/>
  <c r="B1001" i="7"/>
  <c r="C1001" i="7"/>
  <c r="D1001" i="7"/>
  <c r="B1002" i="7"/>
  <c r="C1002" i="7"/>
  <c r="D1002" i="7"/>
  <c r="B1003" i="7"/>
  <c r="C1003" i="7"/>
  <c r="D1003" i="7"/>
  <c r="B1004" i="7"/>
  <c r="C1004" i="7"/>
  <c r="D1004" i="7"/>
  <c r="B1005" i="7"/>
  <c r="C1005" i="7"/>
  <c r="D1005" i="7"/>
  <c r="B1006" i="7"/>
  <c r="C1006" i="7"/>
  <c r="D1006" i="7"/>
  <c r="B1007" i="7"/>
  <c r="C1007" i="7"/>
  <c r="D1007" i="7"/>
  <c r="B1008" i="7"/>
  <c r="C1008" i="7"/>
  <c r="D1008" i="7"/>
  <c r="B1009" i="7"/>
  <c r="C1009" i="7"/>
  <c r="D1009" i="7"/>
  <c r="B1010" i="7"/>
  <c r="C1010" i="7"/>
  <c r="D1010" i="7"/>
  <c r="B1011" i="7"/>
  <c r="C1011" i="7"/>
  <c r="D1011" i="7"/>
  <c r="D5" i="5"/>
  <c r="H12" i="5"/>
  <c r="K12" i="5" s="1"/>
  <c r="N12" i="5" s="1"/>
  <c r="I12" i="5"/>
  <c r="L12" i="5" s="1"/>
  <c r="O12" i="5" s="1"/>
  <c r="C13" i="5"/>
  <c r="CL15" i="5"/>
  <c r="H13" i="5"/>
  <c r="I13" i="5"/>
  <c r="E15" i="5"/>
  <c r="J15" i="5"/>
  <c r="M15" i="5"/>
  <c r="P15" i="5"/>
  <c r="S15" i="5"/>
  <c r="V15" i="5"/>
  <c r="Y15" i="5"/>
  <c r="Y1015" i="5" s="1"/>
  <c r="AB15" i="5"/>
  <c r="AE15" i="5"/>
  <c r="AH15" i="5"/>
  <c r="AK15" i="5"/>
  <c r="AN15" i="5"/>
  <c r="AQ15" i="5"/>
  <c r="AT15" i="5"/>
  <c r="AW15" i="5"/>
  <c r="AW1015" i="5" s="1"/>
  <c r="AZ15" i="5"/>
  <c r="BC15" i="5"/>
  <c r="BF15" i="5"/>
  <c r="BI15" i="5"/>
  <c r="BL15" i="5"/>
  <c r="BO15" i="5"/>
  <c r="BR15" i="5"/>
  <c r="BU15" i="5"/>
  <c r="BU1015" i="5" s="1"/>
  <c r="BX15" i="5"/>
  <c r="CA15" i="5"/>
  <c r="CD15" i="5"/>
  <c r="CG15" i="5"/>
  <c r="CJ15" i="5"/>
  <c r="E16" i="5"/>
  <c r="J16" i="5"/>
  <c r="M16" i="5"/>
  <c r="M1015" i="5" s="1"/>
  <c r="P16" i="5"/>
  <c r="S16" i="5"/>
  <c r="V16" i="5"/>
  <c r="Y16" i="5"/>
  <c r="AB16" i="5"/>
  <c r="AE16" i="5"/>
  <c r="AH16" i="5"/>
  <c r="AK16" i="5"/>
  <c r="AK1015" i="5" s="1"/>
  <c r="AN16" i="5"/>
  <c r="AQ16" i="5"/>
  <c r="AT16" i="5"/>
  <c r="AW16" i="5"/>
  <c r="AZ16" i="5"/>
  <c r="BC16" i="5"/>
  <c r="BF16" i="5"/>
  <c r="BI16" i="5"/>
  <c r="BI1015" i="5" s="1"/>
  <c r="BL16" i="5"/>
  <c r="BO16" i="5"/>
  <c r="BR16" i="5"/>
  <c r="BU16" i="5"/>
  <c r="BX16" i="5"/>
  <c r="CA16" i="5"/>
  <c r="CD16" i="5"/>
  <c r="CG16" i="5"/>
  <c r="CG1015" i="5" s="1"/>
  <c r="CJ16" i="5"/>
  <c r="CM16" i="5"/>
  <c r="CO16" i="5"/>
  <c r="CO17" i="5" s="1"/>
  <c r="CO18" i="5" s="1"/>
  <c r="CO19" i="5" s="1"/>
  <c r="CO20" i="5" s="1"/>
  <c r="CO21" i="5" s="1"/>
  <c r="CO22" i="5" s="1"/>
  <c r="CO23" i="5" s="1"/>
  <c r="CO24" i="5" s="1"/>
  <c r="CO25" i="5" s="1"/>
  <c r="CO26" i="5" s="1"/>
  <c r="CO27" i="5" s="1"/>
  <c r="CO28" i="5" s="1"/>
  <c r="E17" i="5"/>
  <c r="J17" i="5"/>
  <c r="M17" i="5"/>
  <c r="P17" i="5"/>
  <c r="S17" i="5"/>
  <c r="S1015" i="5" s="1"/>
  <c r="V17" i="5"/>
  <c r="Y17" i="5"/>
  <c r="AB17" i="5"/>
  <c r="AE17" i="5"/>
  <c r="AH17" i="5"/>
  <c r="AK17" i="5"/>
  <c r="AN17" i="5"/>
  <c r="AQ17" i="5"/>
  <c r="AQ1015" i="5" s="1"/>
  <c r="AT17" i="5"/>
  <c r="AW17" i="5"/>
  <c r="AZ17" i="5"/>
  <c r="BC17" i="5"/>
  <c r="BF17" i="5"/>
  <c r="BI17" i="5"/>
  <c r="BL17" i="5"/>
  <c r="BO17" i="5"/>
  <c r="BO1015" i="5" s="1"/>
  <c r="BR17" i="5"/>
  <c r="BU17" i="5"/>
  <c r="BX17" i="5"/>
  <c r="CA17" i="5"/>
  <c r="CD17" i="5"/>
  <c r="CG17" i="5"/>
  <c r="CJ17" i="5"/>
  <c r="CM17" i="5"/>
  <c r="CM18" i="5" s="1"/>
  <c r="CM19" i="5" s="1"/>
  <c r="CM20" i="5" s="1"/>
  <c r="CM21" i="5" s="1"/>
  <c r="CM22" i="5" s="1"/>
  <c r="CM23" i="5" s="1"/>
  <c r="CM24" i="5" s="1"/>
  <c r="CM25" i="5" s="1"/>
  <c r="CM26" i="5" s="1"/>
  <c r="CM27" i="5" s="1"/>
  <c r="CM28" i="5" s="1"/>
  <c r="CM29" i="5" s="1"/>
  <c r="CM30" i="5" s="1"/>
  <c r="CM31" i="5" s="1"/>
  <c r="CM32" i="5" s="1"/>
  <c r="CM33" i="5" s="1"/>
  <c r="CM34" i="5" s="1"/>
  <c r="CM35" i="5" s="1"/>
  <c r="CM36" i="5" s="1"/>
  <c r="CM37" i="5" s="1"/>
  <c r="CM38" i="5" s="1"/>
  <c r="CM39" i="5" s="1"/>
  <c r="CM40" i="5" s="1"/>
  <c r="CM41" i="5" s="1"/>
  <c r="E18" i="5"/>
  <c r="J18" i="5"/>
  <c r="M18" i="5"/>
  <c r="P18" i="5"/>
  <c r="S18" i="5"/>
  <c r="V18" i="5"/>
  <c r="Y18" i="5"/>
  <c r="AB18" i="5"/>
  <c r="AE18" i="5"/>
  <c r="AH18" i="5"/>
  <c r="AK18" i="5"/>
  <c r="AN18" i="5"/>
  <c r="AQ18" i="5"/>
  <c r="AT18" i="5"/>
  <c r="AW18" i="5"/>
  <c r="AZ18" i="5"/>
  <c r="BC18" i="5"/>
  <c r="BF18" i="5"/>
  <c r="BI18" i="5"/>
  <c r="BL18" i="5"/>
  <c r="BO18" i="5"/>
  <c r="BR18" i="5"/>
  <c r="BU18" i="5"/>
  <c r="BX18" i="5"/>
  <c r="CA18" i="5"/>
  <c r="CD18" i="5"/>
  <c r="CG18" i="5"/>
  <c r="CJ18" i="5"/>
  <c r="E19" i="5"/>
  <c r="J19" i="5"/>
  <c r="M19" i="5"/>
  <c r="P19" i="5"/>
  <c r="S19" i="5"/>
  <c r="V19" i="5"/>
  <c r="Y19" i="5"/>
  <c r="AB19" i="5"/>
  <c r="AE19" i="5"/>
  <c r="AH19" i="5"/>
  <c r="AK19" i="5"/>
  <c r="AN19" i="5"/>
  <c r="AQ19" i="5"/>
  <c r="AT19" i="5"/>
  <c r="AW19" i="5"/>
  <c r="AZ19" i="5"/>
  <c r="BC19" i="5"/>
  <c r="BF19" i="5"/>
  <c r="BI19" i="5"/>
  <c r="BL19" i="5"/>
  <c r="BO19" i="5"/>
  <c r="BR19" i="5"/>
  <c r="BU19" i="5"/>
  <c r="BX19" i="5"/>
  <c r="CA19" i="5"/>
  <c r="CD19" i="5"/>
  <c r="CG19" i="5"/>
  <c r="CJ19" i="5"/>
  <c r="E20" i="5"/>
  <c r="J20" i="5"/>
  <c r="M20" i="5"/>
  <c r="P20" i="5"/>
  <c r="S20" i="5"/>
  <c r="V20" i="5"/>
  <c r="Y20" i="5"/>
  <c r="AB20" i="5"/>
  <c r="AE20" i="5"/>
  <c r="AH20" i="5"/>
  <c r="AK20" i="5"/>
  <c r="AN20" i="5"/>
  <c r="AQ20" i="5"/>
  <c r="AT20" i="5"/>
  <c r="AW20" i="5"/>
  <c r="AZ20" i="5"/>
  <c r="BC20" i="5"/>
  <c r="BF20" i="5"/>
  <c r="BI20" i="5"/>
  <c r="BL20" i="5"/>
  <c r="BO20" i="5"/>
  <c r="BR20" i="5"/>
  <c r="BU20" i="5"/>
  <c r="BX20" i="5"/>
  <c r="CA20" i="5"/>
  <c r="CD20" i="5"/>
  <c r="CG20" i="5"/>
  <c r="CJ20" i="5"/>
  <c r="E21" i="5"/>
  <c r="J21" i="5"/>
  <c r="M21" i="5"/>
  <c r="P21" i="5"/>
  <c r="S21" i="5"/>
  <c r="V21" i="5"/>
  <c r="Y21" i="5"/>
  <c r="AB21" i="5"/>
  <c r="AE21" i="5"/>
  <c r="AH21" i="5"/>
  <c r="AK21" i="5"/>
  <c r="AN21" i="5"/>
  <c r="AQ21" i="5"/>
  <c r="AT21" i="5"/>
  <c r="AW21" i="5"/>
  <c r="AZ21" i="5"/>
  <c r="BC21" i="5"/>
  <c r="BF21" i="5"/>
  <c r="BI21" i="5"/>
  <c r="BL21" i="5"/>
  <c r="BO21" i="5"/>
  <c r="BR21" i="5"/>
  <c r="BU21" i="5"/>
  <c r="BX21" i="5"/>
  <c r="CA21" i="5"/>
  <c r="CD21" i="5"/>
  <c r="CG21" i="5"/>
  <c r="CJ21" i="5"/>
  <c r="E22" i="5"/>
  <c r="J22" i="5"/>
  <c r="M22" i="5"/>
  <c r="P22" i="5"/>
  <c r="S22" i="5"/>
  <c r="V22" i="5"/>
  <c r="Y22" i="5"/>
  <c r="AB22" i="5"/>
  <c r="AE22" i="5"/>
  <c r="AH22" i="5"/>
  <c r="AK22" i="5"/>
  <c r="AN22" i="5"/>
  <c r="AQ22" i="5"/>
  <c r="AT22" i="5"/>
  <c r="AW22" i="5"/>
  <c r="AZ22" i="5"/>
  <c r="BC22" i="5"/>
  <c r="BF22" i="5"/>
  <c r="BI22" i="5"/>
  <c r="BL22" i="5"/>
  <c r="BO22" i="5"/>
  <c r="BR22" i="5"/>
  <c r="BU22" i="5"/>
  <c r="BX22" i="5"/>
  <c r="CA22" i="5"/>
  <c r="CD22" i="5"/>
  <c r="CG22" i="5"/>
  <c r="CJ22" i="5"/>
  <c r="E23" i="5"/>
  <c r="J23" i="5"/>
  <c r="M23" i="5"/>
  <c r="P23" i="5"/>
  <c r="S23" i="5"/>
  <c r="V23" i="5"/>
  <c r="Y23" i="5"/>
  <c r="AB23" i="5"/>
  <c r="AE23" i="5"/>
  <c r="AH23" i="5"/>
  <c r="AK23" i="5"/>
  <c r="AN23" i="5"/>
  <c r="AQ23" i="5"/>
  <c r="AT23" i="5"/>
  <c r="AW23" i="5"/>
  <c r="AZ23" i="5"/>
  <c r="BC23" i="5"/>
  <c r="BF23" i="5"/>
  <c r="BI23" i="5"/>
  <c r="BL23" i="5"/>
  <c r="BO23" i="5"/>
  <c r="BR23" i="5"/>
  <c r="BU23" i="5"/>
  <c r="BX23" i="5"/>
  <c r="CA23" i="5"/>
  <c r="CD23" i="5"/>
  <c r="CG23" i="5"/>
  <c r="CJ23" i="5"/>
  <c r="E24" i="5"/>
  <c r="J24" i="5"/>
  <c r="M24" i="5"/>
  <c r="P24" i="5"/>
  <c r="S24" i="5"/>
  <c r="V24" i="5"/>
  <c r="Y24" i="5"/>
  <c r="AB24" i="5"/>
  <c r="AE24" i="5"/>
  <c r="AH24" i="5"/>
  <c r="AK24" i="5"/>
  <c r="AN24" i="5"/>
  <c r="AQ24" i="5"/>
  <c r="AT24" i="5"/>
  <c r="AW24" i="5"/>
  <c r="AZ24" i="5"/>
  <c r="BC24" i="5"/>
  <c r="BF24" i="5"/>
  <c r="BI24" i="5"/>
  <c r="BL24" i="5"/>
  <c r="BO24" i="5"/>
  <c r="BR24" i="5"/>
  <c r="BU24" i="5"/>
  <c r="BX24" i="5"/>
  <c r="CA24" i="5"/>
  <c r="CD24" i="5"/>
  <c r="CG24" i="5"/>
  <c r="CJ24" i="5"/>
  <c r="E25" i="5"/>
  <c r="J25" i="5"/>
  <c r="M25" i="5"/>
  <c r="P25" i="5"/>
  <c r="S25" i="5"/>
  <c r="V25" i="5"/>
  <c r="Y25" i="5"/>
  <c r="AB25" i="5"/>
  <c r="AE25" i="5"/>
  <c r="AH25" i="5"/>
  <c r="AK25" i="5"/>
  <c r="AN25" i="5"/>
  <c r="AQ25" i="5"/>
  <c r="AT25" i="5"/>
  <c r="AW25" i="5"/>
  <c r="AZ25" i="5"/>
  <c r="BC25" i="5"/>
  <c r="BF25" i="5"/>
  <c r="BI25" i="5"/>
  <c r="BL25" i="5"/>
  <c r="BO25" i="5"/>
  <c r="BR25" i="5"/>
  <c r="BU25" i="5"/>
  <c r="BX25" i="5"/>
  <c r="CA25" i="5"/>
  <c r="CD25" i="5"/>
  <c r="CG25" i="5"/>
  <c r="CJ25" i="5"/>
  <c r="E26" i="5"/>
  <c r="J26" i="5"/>
  <c r="M26" i="5"/>
  <c r="P26" i="5"/>
  <c r="S26" i="5"/>
  <c r="V26" i="5"/>
  <c r="Y26" i="5"/>
  <c r="AB26" i="5"/>
  <c r="AE26" i="5"/>
  <c r="AH26" i="5"/>
  <c r="AK26" i="5"/>
  <c r="AN26" i="5"/>
  <c r="AQ26" i="5"/>
  <c r="AT26" i="5"/>
  <c r="AW26" i="5"/>
  <c r="AZ26" i="5"/>
  <c r="BC26" i="5"/>
  <c r="BF26" i="5"/>
  <c r="BI26" i="5"/>
  <c r="BL26" i="5"/>
  <c r="BO26" i="5"/>
  <c r="BR26" i="5"/>
  <c r="BU26" i="5"/>
  <c r="BX26" i="5"/>
  <c r="CA26" i="5"/>
  <c r="CD26" i="5"/>
  <c r="CG26" i="5"/>
  <c r="CJ26" i="5"/>
  <c r="E27" i="5"/>
  <c r="J27" i="5"/>
  <c r="M27" i="5"/>
  <c r="P27" i="5"/>
  <c r="S27" i="5"/>
  <c r="V27" i="5"/>
  <c r="Y27" i="5"/>
  <c r="AB27" i="5"/>
  <c r="AE27" i="5"/>
  <c r="AH27" i="5"/>
  <c r="AK27" i="5"/>
  <c r="AN27" i="5"/>
  <c r="AQ27" i="5"/>
  <c r="AT27" i="5"/>
  <c r="AW27" i="5"/>
  <c r="AZ27" i="5"/>
  <c r="BC27" i="5"/>
  <c r="BF27" i="5"/>
  <c r="BI27" i="5"/>
  <c r="BL27" i="5"/>
  <c r="BO27" i="5"/>
  <c r="BR27" i="5"/>
  <c r="BU27" i="5"/>
  <c r="BX27" i="5"/>
  <c r="CA27" i="5"/>
  <c r="CD27" i="5"/>
  <c r="CG27" i="5"/>
  <c r="CJ27" i="5"/>
  <c r="E28" i="5"/>
  <c r="J28" i="5"/>
  <c r="M28" i="5"/>
  <c r="P28" i="5"/>
  <c r="S28" i="5"/>
  <c r="V28" i="5"/>
  <c r="Y28" i="5"/>
  <c r="AB28" i="5"/>
  <c r="AE28" i="5"/>
  <c r="AH28" i="5"/>
  <c r="AK28" i="5"/>
  <c r="AN28" i="5"/>
  <c r="AQ28" i="5"/>
  <c r="AT28" i="5"/>
  <c r="AW28" i="5"/>
  <c r="AZ28" i="5"/>
  <c r="BC28" i="5"/>
  <c r="BF28" i="5"/>
  <c r="BI28" i="5"/>
  <c r="BL28" i="5"/>
  <c r="BO28" i="5"/>
  <c r="BR28" i="5"/>
  <c r="BU28" i="5"/>
  <c r="BX28" i="5"/>
  <c r="CA28" i="5"/>
  <c r="CD28" i="5"/>
  <c r="CG28" i="5"/>
  <c r="CJ28" i="5"/>
  <c r="E29" i="5"/>
  <c r="J29" i="5"/>
  <c r="M29" i="5"/>
  <c r="P29" i="5"/>
  <c r="S29" i="5"/>
  <c r="V29" i="5"/>
  <c r="Y29" i="5"/>
  <c r="AB29" i="5"/>
  <c r="AE29" i="5"/>
  <c r="AH29" i="5"/>
  <c r="AK29" i="5"/>
  <c r="AN29" i="5"/>
  <c r="AQ29" i="5"/>
  <c r="AT29" i="5"/>
  <c r="AW29" i="5"/>
  <c r="AZ29" i="5"/>
  <c r="BC29" i="5"/>
  <c r="BF29" i="5"/>
  <c r="BI29" i="5"/>
  <c r="BL29" i="5"/>
  <c r="BO29" i="5"/>
  <c r="BR29" i="5"/>
  <c r="BU29" i="5"/>
  <c r="BX29" i="5"/>
  <c r="CA29" i="5"/>
  <c r="CD29" i="5"/>
  <c r="CG29" i="5"/>
  <c r="CJ29" i="5"/>
  <c r="E30" i="5"/>
  <c r="J30" i="5"/>
  <c r="M30" i="5"/>
  <c r="P30" i="5"/>
  <c r="S30" i="5"/>
  <c r="V30" i="5"/>
  <c r="Y30" i="5"/>
  <c r="AB30" i="5"/>
  <c r="AB1015" i="5" s="1"/>
  <c r="AE30" i="5"/>
  <c r="AH30" i="5"/>
  <c r="AK30" i="5"/>
  <c r="AN30" i="5"/>
  <c r="AQ30" i="5"/>
  <c r="AT30" i="5"/>
  <c r="AW30" i="5"/>
  <c r="AZ30" i="5"/>
  <c r="AZ1015" i="5" s="1"/>
  <c r="BC30" i="5"/>
  <c r="BF30" i="5"/>
  <c r="BI30" i="5"/>
  <c r="BL30" i="5"/>
  <c r="BO30" i="5"/>
  <c r="BR30" i="5"/>
  <c r="BU30" i="5"/>
  <c r="BX30" i="5"/>
  <c r="BX1015" i="5" s="1"/>
  <c r="CA30" i="5"/>
  <c r="CD30" i="5"/>
  <c r="CG30" i="5"/>
  <c r="CJ30" i="5"/>
  <c r="E31" i="5"/>
  <c r="J31" i="5"/>
  <c r="M31" i="5"/>
  <c r="P31" i="5"/>
  <c r="S31" i="5"/>
  <c r="V31" i="5"/>
  <c r="Y31" i="5"/>
  <c r="AB31" i="5"/>
  <c r="AE31" i="5"/>
  <c r="AH31" i="5"/>
  <c r="AK31" i="5"/>
  <c r="AN31" i="5"/>
  <c r="AQ31" i="5"/>
  <c r="AT31" i="5"/>
  <c r="AW31" i="5"/>
  <c r="AZ31" i="5"/>
  <c r="BC31" i="5"/>
  <c r="BF31" i="5"/>
  <c r="BI31" i="5"/>
  <c r="BL31" i="5"/>
  <c r="BO31" i="5"/>
  <c r="BR31" i="5"/>
  <c r="BU31" i="5"/>
  <c r="BX31" i="5"/>
  <c r="CA31" i="5"/>
  <c r="CD31" i="5"/>
  <c r="CG31" i="5"/>
  <c r="CJ31" i="5"/>
  <c r="E32" i="5"/>
  <c r="J32" i="5"/>
  <c r="M32" i="5"/>
  <c r="P32" i="5"/>
  <c r="S32" i="5"/>
  <c r="V32" i="5"/>
  <c r="V1015" i="5" s="1"/>
  <c r="Y32" i="5"/>
  <c r="AB32" i="5"/>
  <c r="AE32" i="5"/>
  <c r="AH32" i="5"/>
  <c r="AK32" i="5"/>
  <c r="AN32" i="5"/>
  <c r="AQ32" i="5"/>
  <c r="AT32" i="5"/>
  <c r="AT1015" i="5" s="1"/>
  <c r="AW32" i="5"/>
  <c r="AZ32" i="5"/>
  <c r="BC32" i="5"/>
  <c r="BF32" i="5"/>
  <c r="BI32" i="5"/>
  <c r="BL32" i="5"/>
  <c r="BO32" i="5"/>
  <c r="BR32" i="5"/>
  <c r="BR1015" i="5" s="1"/>
  <c r="BU32" i="5"/>
  <c r="BX32" i="5"/>
  <c r="CA32" i="5"/>
  <c r="CD32" i="5"/>
  <c r="CG32" i="5"/>
  <c r="CJ32" i="5"/>
  <c r="E33" i="5"/>
  <c r="J33" i="5"/>
  <c r="M33" i="5"/>
  <c r="P33" i="5"/>
  <c r="S33" i="5"/>
  <c r="V33" i="5"/>
  <c r="Y33" i="5"/>
  <c r="AB33" i="5"/>
  <c r="AE33" i="5"/>
  <c r="AH33" i="5"/>
  <c r="AK33" i="5"/>
  <c r="AN33" i="5"/>
  <c r="AQ33" i="5"/>
  <c r="AT33" i="5"/>
  <c r="AW33" i="5"/>
  <c r="AZ33" i="5"/>
  <c r="BC33" i="5"/>
  <c r="BF33" i="5"/>
  <c r="BI33" i="5"/>
  <c r="BL33" i="5"/>
  <c r="BO33" i="5"/>
  <c r="BR33" i="5"/>
  <c r="BU33" i="5"/>
  <c r="BX33" i="5"/>
  <c r="CA33" i="5"/>
  <c r="CD33" i="5"/>
  <c r="CG33" i="5"/>
  <c r="CJ33" i="5"/>
  <c r="E34" i="5"/>
  <c r="J34" i="5"/>
  <c r="M34" i="5"/>
  <c r="P34" i="5"/>
  <c r="P1015" i="5" s="1"/>
  <c r="S34" i="5"/>
  <c r="V34" i="5"/>
  <c r="Y34" i="5"/>
  <c r="AB34" i="5"/>
  <c r="AE34" i="5"/>
  <c r="AH34" i="5"/>
  <c r="AK34" i="5"/>
  <c r="AN34" i="5"/>
  <c r="AN1015" i="5" s="1"/>
  <c r="AQ34" i="5"/>
  <c r="AT34" i="5"/>
  <c r="AW34" i="5"/>
  <c r="AZ34" i="5"/>
  <c r="BC34" i="5"/>
  <c r="BF34" i="5"/>
  <c r="BI34" i="5"/>
  <c r="BL34" i="5"/>
  <c r="BL1015" i="5" s="1"/>
  <c r="BO34" i="5"/>
  <c r="BR34" i="5"/>
  <c r="BU34" i="5"/>
  <c r="BX34" i="5"/>
  <c r="CA34" i="5"/>
  <c r="CD34" i="5"/>
  <c r="CG34" i="5"/>
  <c r="CJ34" i="5"/>
  <c r="CJ1015" i="5" s="1"/>
  <c r="E35" i="5"/>
  <c r="J35" i="5"/>
  <c r="M35" i="5"/>
  <c r="P35" i="5"/>
  <c r="S35" i="5"/>
  <c r="V35" i="5"/>
  <c r="Y35" i="5"/>
  <c r="AB35" i="5"/>
  <c r="AE35" i="5"/>
  <c r="AH35" i="5"/>
  <c r="AK35" i="5"/>
  <c r="AN35" i="5"/>
  <c r="AQ35" i="5"/>
  <c r="AT35" i="5"/>
  <c r="AW35" i="5"/>
  <c r="AZ35" i="5"/>
  <c r="BC35" i="5"/>
  <c r="BF35" i="5"/>
  <c r="BI35" i="5"/>
  <c r="BL35" i="5"/>
  <c r="BO35" i="5"/>
  <c r="BR35" i="5"/>
  <c r="BU35" i="5"/>
  <c r="BX35" i="5"/>
  <c r="CA35" i="5"/>
  <c r="CD35" i="5"/>
  <c r="CG35" i="5"/>
  <c r="CJ35" i="5"/>
  <c r="E36" i="5"/>
  <c r="J36" i="5"/>
  <c r="J1015" i="5" s="1"/>
  <c r="M36" i="5"/>
  <c r="P36" i="5"/>
  <c r="S36" i="5"/>
  <c r="V36" i="5"/>
  <c r="Y36" i="5"/>
  <c r="AB36" i="5"/>
  <c r="AE36" i="5"/>
  <c r="AH36" i="5"/>
  <c r="AH1015" i="5" s="1"/>
  <c r="AK36" i="5"/>
  <c r="AN36" i="5"/>
  <c r="AQ36" i="5"/>
  <c r="AT36" i="5"/>
  <c r="AW36" i="5"/>
  <c r="AZ36" i="5"/>
  <c r="BC36" i="5"/>
  <c r="BF36" i="5"/>
  <c r="BF1015" i="5" s="1"/>
  <c r="BI36" i="5"/>
  <c r="BL36" i="5"/>
  <c r="BO36" i="5"/>
  <c r="BR36" i="5"/>
  <c r="BU36" i="5"/>
  <c r="BX36" i="5"/>
  <c r="CA36" i="5"/>
  <c r="CD36" i="5"/>
  <c r="CD1015" i="5" s="1"/>
  <c r="CG36" i="5"/>
  <c r="CJ36" i="5"/>
  <c r="E37" i="5"/>
  <c r="J37" i="5"/>
  <c r="M37" i="5"/>
  <c r="P37" i="5"/>
  <c r="S37" i="5"/>
  <c r="V37" i="5"/>
  <c r="Y37" i="5"/>
  <c r="AB37" i="5"/>
  <c r="AE37" i="5"/>
  <c r="AH37" i="5"/>
  <c r="AK37" i="5"/>
  <c r="AN37" i="5"/>
  <c r="AQ37" i="5"/>
  <c r="AT37" i="5"/>
  <c r="AW37" i="5"/>
  <c r="AZ37" i="5"/>
  <c r="BC37" i="5"/>
  <c r="BF37" i="5"/>
  <c r="BI37" i="5"/>
  <c r="BL37" i="5"/>
  <c r="BO37" i="5"/>
  <c r="BR37" i="5"/>
  <c r="BU37" i="5"/>
  <c r="BX37" i="5"/>
  <c r="CA37" i="5"/>
  <c r="CD37" i="5"/>
  <c r="CG37" i="5"/>
  <c r="CJ37" i="5"/>
  <c r="E38" i="5"/>
  <c r="J38" i="5"/>
  <c r="M38" i="5"/>
  <c r="P38" i="5"/>
  <c r="S38" i="5"/>
  <c r="V38" i="5"/>
  <c r="Y38" i="5"/>
  <c r="AB38" i="5"/>
  <c r="AE38" i="5"/>
  <c r="AH38" i="5"/>
  <c r="AK38" i="5"/>
  <c r="AN38" i="5"/>
  <c r="AQ38" i="5"/>
  <c r="AT38" i="5"/>
  <c r="AW38" i="5"/>
  <c r="AZ38" i="5"/>
  <c r="BC38" i="5"/>
  <c r="BF38" i="5"/>
  <c r="BI38" i="5"/>
  <c r="BL38" i="5"/>
  <c r="BO38" i="5"/>
  <c r="BR38" i="5"/>
  <c r="BU38" i="5"/>
  <c r="BX38" i="5"/>
  <c r="CA38" i="5"/>
  <c r="CD38" i="5"/>
  <c r="CG38" i="5"/>
  <c r="CJ38" i="5"/>
  <c r="E39" i="5"/>
  <c r="J39" i="5"/>
  <c r="M39" i="5"/>
  <c r="P39" i="5"/>
  <c r="S39" i="5"/>
  <c r="V39" i="5"/>
  <c r="Y39" i="5"/>
  <c r="AB39" i="5"/>
  <c r="AE39" i="5"/>
  <c r="AH39" i="5"/>
  <c r="AK39" i="5"/>
  <c r="AN39" i="5"/>
  <c r="AQ39" i="5"/>
  <c r="AT39" i="5"/>
  <c r="AW39" i="5"/>
  <c r="AZ39" i="5"/>
  <c r="BC39" i="5"/>
  <c r="BF39" i="5"/>
  <c r="BI39" i="5"/>
  <c r="BL39" i="5"/>
  <c r="BO39" i="5"/>
  <c r="BR39" i="5"/>
  <c r="BU39" i="5"/>
  <c r="BX39" i="5"/>
  <c r="CA39" i="5"/>
  <c r="CD39" i="5"/>
  <c r="CG39" i="5"/>
  <c r="CJ39" i="5"/>
  <c r="E40" i="5"/>
  <c r="J40" i="5"/>
  <c r="M40" i="5"/>
  <c r="P40" i="5"/>
  <c r="S40" i="5"/>
  <c r="V40" i="5"/>
  <c r="Y40" i="5"/>
  <c r="AB40" i="5"/>
  <c r="AE40" i="5"/>
  <c r="AH40" i="5"/>
  <c r="AK40" i="5"/>
  <c r="AN40" i="5"/>
  <c r="AQ40" i="5"/>
  <c r="AT40" i="5"/>
  <c r="AW40" i="5"/>
  <c r="AZ40" i="5"/>
  <c r="BC40" i="5"/>
  <c r="BF40" i="5"/>
  <c r="BI40" i="5"/>
  <c r="BL40" i="5"/>
  <c r="BO40" i="5"/>
  <c r="BR40" i="5"/>
  <c r="BU40" i="5"/>
  <c r="BX40" i="5"/>
  <c r="CA40" i="5"/>
  <c r="CD40" i="5"/>
  <c r="CG40" i="5"/>
  <c r="CJ40" i="5"/>
  <c r="E41" i="5"/>
  <c r="J41" i="5"/>
  <c r="M41" i="5"/>
  <c r="P41" i="5"/>
  <c r="S41" i="5"/>
  <c r="V41" i="5"/>
  <c r="Y41" i="5"/>
  <c r="AB41" i="5"/>
  <c r="AE41" i="5"/>
  <c r="AH41" i="5"/>
  <c r="AK41" i="5"/>
  <c r="AN41" i="5"/>
  <c r="AQ41" i="5"/>
  <c r="AT41" i="5"/>
  <c r="AW41" i="5"/>
  <c r="AZ41" i="5"/>
  <c r="BC41" i="5"/>
  <c r="BF41" i="5"/>
  <c r="BI41" i="5"/>
  <c r="BL41" i="5"/>
  <c r="BO41" i="5"/>
  <c r="BR41" i="5"/>
  <c r="BU41" i="5"/>
  <c r="BX41" i="5"/>
  <c r="CA41" i="5"/>
  <c r="CD41" i="5"/>
  <c r="CG41" i="5"/>
  <c r="CJ41" i="5"/>
  <c r="E42" i="5"/>
  <c r="J42" i="5"/>
  <c r="M42" i="5"/>
  <c r="P42" i="5"/>
  <c r="S42" i="5"/>
  <c r="V42" i="5"/>
  <c r="Y42" i="5"/>
  <c r="AB42" i="5"/>
  <c r="AE42" i="5"/>
  <c r="AH42" i="5"/>
  <c r="AK42" i="5"/>
  <c r="AN42" i="5"/>
  <c r="AQ42" i="5"/>
  <c r="AT42" i="5"/>
  <c r="AW42" i="5"/>
  <c r="AZ42" i="5"/>
  <c r="BC42" i="5"/>
  <c r="BF42" i="5"/>
  <c r="BI42" i="5"/>
  <c r="BL42" i="5"/>
  <c r="BO42" i="5"/>
  <c r="BR42" i="5"/>
  <c r="BU42" i="5"/>
  <c r="BX42" i="5"/>
  <c r="CA42" i="5"/>
  <c r="CD42" i="5"/>
  <c r="CG42" i="5"/>
  <c r="CJ42" i="5"/>
  <c r="E43" i="5"/>
  <c r="J43" i="5"/>
  <c r="M43" i="5"/>
  <c r="P43" i="5"/>
  <c r="S43" i="5"/>
  <c r="V43" i="5"/>
  <c r="Y43" i="5"/>
  <c r="AB43" i="5"/>
  <c r="AE43" i="5"/>
  <c r="AH43" i="5"/>
  <c r="AK43" i="5"/>
  <c r="AN43" i="5"/>
  <c r="AQ43" i="5"/>
  <c r="AT43" i="5"/>
  <c r="AW43" i="5"/>
  <c r="AZ43" i="5"/>
  <c r="BC43" i="5"/>
  <c r="BF43" i="5"/>
  <c r="BI43" i="5"/>
  <c r="BL43" i="5"/>
  <c r="BO43" i="5"/>
  <c r="BR43" i="5"/>
  <c r="BU43" i="5"/>
  <c r="BX43" i="5"/>
  <c r="CA43" i="5"/>
  <c r="CD43" i="5"/>
  <c r="CG43" i="5"/>
  <c r="CJ43" i="5"/>
  <c r="E44" i="5"/>
  <c r="J44" i="5"/>
  <c r="M44" i="5"/>
  <c r="P44" i="5"/>
  <c r="S44" i="5"/>
  <c r="V44" i="5"/>
  <c r="Y44" i="5"/>
  <c r="AB44" i="5"/>
  <c r="AE44" i="5"/>
  <c r="AH44" i="5"/>
  <c r="AK44" i="5"/>
  <c r="AN44" i="5"/>
  <c r="AQ44" i="5"/>
  <c r="AT44" i="5"/>
  <c r="AW44" i="5"/>
  <c r="AZ44" i="5"/>
  <c r="BC44" i="5"/>
  <c r="BF44" i="5"/>
  <c r="BI44" i="5"/>
  <c r="BL44" i="5"/>
  <c r="BO44" i="5"/>
  <c r="BR44" i="5"/>
  <c r="BU44" i="5"/>
  <c r="BX44" i="5"/>
  <c r="CA44" i="5"/>
  <c r="CD44" i="5"/>
  <c r="CG44" i="5"/>
  <c r="CJ44" i="5"/>
  <c r="E45" i="5"/>
  <c r="J45" i="5"/>
  <c r="M45" i="5"/>
  <c r="P45" i="5"/>
  <c r="S45" i="5"/>
  <c r="V45" i="5"/>
  <c r="Y45" i="5"/>
  <c r="AB45" i="5"/>
  <c r="AE45" i="5"/>
  <c r="AH45" i="5"/>
  <c r="AK45" i="5"/>
  <c r="AN45" i="5"/>
  <c r="AQ45" i="5"/>
  <c r="AT45" i="5"/>
  <c r="AW45" i="5"/>
  <c r="AZ45" i="5"/>
  <c r="BC45" i="5"/>
  <c r="BF45" i="5"/>
  <c r="BI45" i="5"/>
  <c r="BL45" i="5"/>
  <c r="BO45" i="5"/>
  <c r="BR45" i="5"/>
  <c r="BU45" i="5"/>
  <c r="BX45" i="5"/>
  <c r="CA45" i="5"/>
  <c r="CD45" i="5"/>
  <c r="CG45" i="5"/>
  <c r="CJ45" i="5"/>
  <c r="E46" i="5"/>
  <c r="J46" i="5"/>
  <c r="M46" i="5"/>
  <c r="P46" i="5"/>
  <c r="S46" i="5"/>
  <c r="V46" i="5"/>
  <c r="Y46" i="5"/>
  <c r="AB46" i="5"/>
  <c r="AE46" i="5"/>
  <c r="AH46" i="5"/>
  <c r="AK46" i="5"/>
  <c r="AN46" i="5"/>
  <c r="AQ46" i="5"/>
  <c r="AT46" i="5"/>
  <c r="AW46" i="5"/>
  <c r="AZ46" i="5"/>
  <c r="BC46" i="5"/>
  <c r="BF46" i="5"/>
  <c r="BI46" i="5"/>
  <c r="BL46" i="5"/>
  <c r="BO46" i="5"/>
  <c r="BR46" i="5"/>
  <c r="BU46" i="5"/>
  <c r="BX46" i="5"/>
  <c r="CA46" i="5"/>
  <c r="CD46" i="5"/>
  <c r="CG46" i="5"/>
  <c r="CJ46" i="5"/>
  <c r="E47" i="5"/>
  <c r="J47" i="5"/>
  <c r="M47" i="5"/>
  <c r="P47" i="5"/>
  <c r="S47" i="5"/>
  <c r="V47" i="5"/>
  <c r="Y47" i="5"/>
  <c r="AB47" i="5"/>
  <c r="AE47" i="5"/>
  <c r="AH47" i="5"/>
  <c r="AK47" i="5"/>
  <c r="AN47" i="5"/>
  <c r="AQ47" i="5"/>
  <c r="AT47" i="5"/>
  <c r="AW47" i="5"/>
  <c r="AZ47" i="5"/>
  <c r="BC47" i="5"/>
  <c r="BF47" i="5"/>
  <c r="BI47" i="5"/>
  <c r="BL47" i="5"/>
  <c r="BO47" i="5"/>
  <c r="BR47" i="5"/>
  <c r="BU47" i="5"/>
  <c r="BX47" i="5"/>
  <c r="CA47" i="5"/>
  <c r="CD47" i="5"/>
  <c r="CG47" i="5"/>
  <c r="CJ47" i="5"/>
  <c r="E48" i="5"/>
  <c r="J48" i="5"/>
  <c r="M48" i="5"/>
  <c r="P48" i="5"/>
  <c r="S48" i="5"/>
  <c r="V48" i="5"/>
  <c r="Y48" i="5"/>
  <c r="AB48" i="5"/>
  <c r="AE48" i="5"/>
  <c r="AH48" i="5"/>
  <c r="AK48" i="5"/>
  <c r="AN48" i="5"/>
  <c r="AQ48" i="5"/>
  <c r="AT48" i="5"/>
  <c r="AW48" i="5"/>
  <c r="AZ48" i="5"/>
  <c r="BC48" i="5"/>
  <c r="BF48" i="5"/>
  <c r="BI48" i="5"/>
  <c r="BL48" i="5"/>
  <c r="BO48" i="5"/>
  <c r="BR48" i="5"/>
  <c r="BU48" i="5"/>
  <c r="BX48" i="5"/>
  <c r="CA48" i="5"/>
  <c r="CD48" i="5"/>
  <c r="CG48" i="5"/>
  <c r="CJ48" i="5"/>
  <c r="E49" i="5"/>
  <c r="J49" i="5"/>
  <c r="M49" i="5"/>
  <c r="P49" i="5"/>
  <c r="S49" i="5"/>
  <c r="V49" i="5"/>
  <c r="Y49" i="5"/>
  <c r="AB49" i="5"/>
  <c r="AE49" i="5"/>
  <c r="AH49" i="5"/>
  <c r="AK49" i="5"/>
  <c r="AN49" i="5"/>
  <c r="AQ49" i="5"/>
  <c r="AT49" i="5"/>
  <c r="AW49" i="5"/>
  <c r="AZ49" i="5"/>
  <c r="BC49" i="5"/>
  <c r="BF49" i="5"/>
  <c r="BI49" i="5"/>
  <c r="BL49" i="5"/>
  <c r="BO49" i="5"/>
  <c r="BR49" i="5"/>
  <c r="BU49" i="5"/>
  <c r="BX49" i="5"/>
  <c r="CA49" i="5"/>
  <c r="CD49" i="5"/>
  <c r="CG49" i="5"/>
  <c r="CJ49" i="5"/>
  <c r="E50" i="5"/>
  <c r="J50" i="5"/>
  <c r="M50" i="5"/>
  <c r="P50" i="5"/>
  <c r="S50" i="5"/>
  <c r="V50" i="5"/>
  <c r="Y50" i="5"/>
  <c r="AB50" i="5"/>
  <c r="AE50" i="5"/>
  <c r="AH50" i="5"/>
  <c r="AK50" i="5"/>
  <c r="AN50" i="5"/>
  <c r="AQ50" i="5"/>
  <c r="AT50" i="5"/>
  <c r="AW50" i="5"/>
  <c r="AZ50" i="5"/>
  <c r="BC50" i="5"/>
  <c r="BF50" i="5"/>
  <c r="BI50" i="5"/>
  <c r="BL50" i="5"/>
  <c r="BO50" i="5"/>
  <c r="BR50" i="5"/>
  <c r="BU50" i="5"/>
  <c r="BX50" i="5"/>
  <c r="CA50" i="5"/>
  <c r="CD50" i="5"/>
  <c r="CG50" i="5"/>
  <c r="CJ50" i="5"/>
  <c r="E51" i="5"/>
  <c r="J51" i="5"/>
  <c r="M51" i="5"/>
  <c r="P51" i="5"/>
  <c r="S51" i="5"/>
  <c r="V51" i="5"/>
  <c r="Y51" i="5"/>
  <c r="AB51" i="5"/>
  <c r="AE51" i="5"/>
  <c r="AH51" i="5"/>
  <c r="AK51" i="5"/>
  <c r="AN51" i="5"/>
  <c r="AQ51" i="5"/>
  <c r="AT51" i="5"/>
  <c r="AW51" i="5"/>
  <c r="AZ51" i="5"/>
  <c r="BC51" i="5"/>
  <c r="BF51" i="5"/>
  <c r="BI51" i="5"/>
  <c r="BL51" i="5"/>
  <c r="BO51" i="5"/>
  <c r="BR51" i="5"/>
  <c r="BU51" i="5"/>
  <c r="BX51" i="5"/>
  <c r="CA51" i="5"/>
  <c r="CD51" i="5"/>
  <c r="CG51" i="5"/>
  <c r="CJ51" i="5"/>
  <c r="E52" i="5"/>
  <c r="J52" i="5"/>
  <c r="M52" i="5"/>
  <c r="P52" i="5"/>
  <c r="S52" i="5"/>
  <c r="V52" i="5"/>
  <c r="Y52" i="5"/>
  <c r="AB52" i="5"/>
  <c r="AE52" i="5"/>
  <c r="AH52" i="5"/>
  <c r="AK52" i="5"/>
  <c r="AN52" i="5"/>
  <c r="AQ52" i="5"/>
  <c r="AT52" i="5"/>
  <c r="AW52" i="5"/>
  <c r="AZ52" i="5"/>
  <c r="BC52" i="5"/>
  <c r="BF52" i="5"/>
  <c r="BI52" i="5"/>
  <c r="BL52" i="5"/>
  <c r="BO52" i="5"/>
  <c r="BR52" i="5"/>
  <c r="BU52" i="5"/>
  <c r="BX52" i="5"/>
  <c r="CA52" i="5"/>
  <c r="CD52" i="5"/>
  <c r="CG52" i="5"/>
  <c r="CJ52" i="5"/>
  <c r="E53" i="5"/>
  <c r="J53" i="5"/>
  <c r="M53" i="5"/>
  <c r="P53" i="5"/>
  <c r="S53" i="5"/>
  <c r="V53" i="5"/>
  <c r="Y53" i="5"/>
  <c r="AB53" i="5"/>
  <c r="AE53" i="5"/>
  <c r="AH53" i="5"/>
  <c r="AK53" i="5"/>
  <c r="AN53" i="5"/>
  <c r="AQ53" i="5"/>
  <c r="AT53" i="5"/>
  <c r="AW53" i="5"/>
  <c r="AZ53" i="5"/>
  <c r="BC53" i="5"/>
  <c r="BF53" i="5"/>
  <c r="BI53" i="5"/>
  <c r="BL53" i="5"/>
  <c r="BO53" i="5"/>
  <c r="BR53" i="5"/>
  <c r="BU53" i="5"/>
  <c r="BX53" i="5"/>
  <c r="CA53" i="5"/>
  <c r="CD53" i="5"/>
  <c r="CG53" i="5"/>
  <c r="CJ53" i="5"/>
  <c r="E54" i="5"/>
  <c r="J54" i="5"/>
  <c r="M54" i="5"/>
  <c r="P54" i="5"/>
  <c r="S54" i="5"/>
  <c r="V54" i="5"/>
  <c r="Y54" i="5"/>
  <c r="AB54" i="5"/>
  <c r="AE54" i="5"/>
  <c r="AH54" i="5"/>
  <c r="AK54" i="5"/>
  <c r="AN54" i="5"/>
  <c r="AQ54" i="5"/>
  <c r="AT54" i="5"/>
  <c r="AW54" i="5"/>
  <c r="AZ54" i="5"/>
  <c r="BC54" i="5"/>
  <c r="BF54" i="5"/>
  <c r="BI54" i="5"/>
  <c r="BL54" i="5"/>
  <c r="BO54" i="5"/>
  <c r="BR54" i="5"/>
  <c r="BU54" i="5"/>
  <c r="BX54" i="5"/>
  <c r="CA54" i="5"/>
  <c r="CD54" i="5"/>
  <c r="CG54" i="5"/>
  <c r="CJ54" i="5"/>
  <c r="E55" i="5"/>
  <c r="J55" i="5"/>
  <c r="M55" i="5"/>
  <c r="P55" i="5"/>
  <c r="S55" i="5"/>
  <c r="V55" i="5"/>
  <c r="Y55" i="5"/>
  <c r="AB55" i="5"/>
  <c r="AE55" i="5"/>
  <c r="AH55" i="5"/>
  <c r="AK55" i="5"/>
  <c r="AN55" i="5"/>
  <c r="AQ55" i="5"/>
  <c r="AT55" i="5"/>
  <c r="AW55" i="5"/>
  <c r="AZ55" i="5"/>
  <c r="BC55" i="5"/>
  <c r="BF55" i="5"/>
  <c r="BI55" i="5"/>
  <c r="BL55" i="5"/>
  <c r="BO55" i="5"/>
  <c r="BR55" i="5"/>
  <c r="BU55" i="5"/>
  <c r="BX55" i="5"/>
  <c r="CA55" i="5"/>
  <c r="CD55" i="5"/>
  <c r="CG55" i="5"/>
  <c r="CJ55" i="5"/>
  <c r="E56" i="5"/>
  <c r="J56" i="5"/>
  <c r="M56" i="5"/>
  <c r="P56" i="5"/>
  <c r="S56" i="5"/>
  <c r="V56" i="5"/>
  <c r="Y56" i="5"/>
  <c r="AB56" i="5"/>
  <c r="AE56" i="5"/>
  <c r="AH56" i="5"/>
  <c r="AK56" i="5"/>
  <c r="AN56" i="5"/>
  <c r="AQ56" i="5"/>
  <c r="AT56" i="5"/>
  <c r="AW56" i="5"/>
  <c r="AZ56" i="5"/>
  <c r="BC56" i="5"/>
  <c r="BF56" i="5"/>
  <c r="BI56" i="5"/>
  <c r="BL56" i="5"/>
  <c r="BO56" i="5"/>
  <c r="BR56" i="5"/>
  <c r="BU56" i="5"/>
  <c r="BX56" i="5"/>
  <c r="CA56" i="5"/>
  <c r="CD56" i="5"/>
  <c r="CG56" i="5"/>
  <c r="CJ56" i="5"/>
  <c r="E57" i="5"/>
  <c r="J57" i="5"/>
  <c r="M57" i="5"/>
  <c r="P57" i="5"/>
  <c r="S57" i="5"/>
  <c r="V57" i="5"/>
  <c r="Y57" i="5"/>
  <c r="AB57" i="5"/>
  <c r="AE57" i="5"/>
  <c r="AH57" i="5"/>
  <c r="AK57" i="5"/>
  <c r="AN57" i="5"/>
  <c r="AQ57" i="5"/>
  <c r="AT57" i="5"/>
  <c r="AW57" i="5"/>
  <c r="AZ57" i="5"/>
  <c r="BC57" i="5"/>
  <c r="BF57" i="5"/>
  <c r="BI57" i="5"/>
  <c r="BL57" i="5"/>
  <c r="BO57" i="5"/>
  <c r="BR57" i="5"/>
  <c r="BU57" i="5"/>
  <c r="BX57" i="5"/>
  <c r="CA57" i="5"/>
  <c r="CD57" i="5"/>
  <c r="CG57" i="5"/>
  <c r="CJ57" i="5"/>
  <c r="E58" i="5"/>
  <c r="J58" i="5"/>
  <c r="M58" i="5"/>
  <c r="P58" i="5"/>
  <c r="S58" i="5"/>
  <c r="V58" i="5"/>
  <c r="Y58" i="5"/>
  <c r="AB58" i="5"/>
  <c r="AE58" i="5"/>
  <c r="AH58" i="5"/>
  <c r="AK58" i="5"/>
  <c r="AN58" i="5"/>
  <c r="AQ58" i="5"/>
  <c r="AT58" i="5"/>
  <c r="AW58" i="5"/>
  <c r="AZ58" i="5"/>
  <c r="BC58" i="5"/>
  <c r="BF58" i="5"/>
  <c r="BI58" i="5"/>
  <c r="BL58" i="5"/>
  <c r="BO58" i="5"/>
  <c r="BR58" i="5"/>
  <c r="BU58" i="5"/>
  <c r="BX58" i="5"/>
  <c r="CA58" i="5"/>
  <c r="CD58" i="5"/>
  <c r="CG58" i="5"/>
  <c r="CJ58" i="5"/>
  <c r="E59" i="5"/>
  <c r="J59" i="5"/>
  <c r="M59" i="5"/>
  <c r="P59" i="5"/>
  <c r="S59" i="5"/>
  <c r="V59" i="5"/>
  <c r="Y59" i="5"/>
  <c r="AB59" i="5"/>
  <c r="AE59" i="5"/>
  <c r="AH59" i="5"/>
  <c r="AK59" i="5"/>
  <c r="AN59" i="5"/>
  <c r="AQ59" i="5"/>
  <c r="AT59" i="5"/>
  <c r="AW59" i="5"/>
  <c r="AZ59" i="5"/>
  <c r="BC59" i="5"/>
  <c r="BF59" i="5"/>
  <c r="BI59" i="5"/>
  <c r="BL59" i="5"/>
  <c r="BO59" i="5"/>
  <c r="BR59" i="5"/>
  <c r="BU59" i="5"/>
  <c r="BX59" i="5"/>
  <c r="CA59" i="5"/>
  <c r="CD59" i="5"/>
  <c r="CG59" i="5"/>
  <c r="CJ59" i="5"/>
  <c r="E60" i="5"/>
  <c r="J60" i="5"/>
  <c r="M60" i="5"/>
  <c r="P60" i="5"/>
  <c r="S60" i="5"/>
  <c r="V60" i="5"/>
  <c r="Y60" i="5"/>
  <c r="AB60" i="5"/>
  <c r="AE60" i="5"/>
  <c r="AH60" i="5"/>
  <c r="AK60" i="5"/>
  <c r="AN60" i="5"/>
  <c r="AQ60" i="5"/>
  <c r="AT60" i="5"/>
  <c r="AW60" i="5"/>
  <c r="AZ60" i="5"/>
  <c r="BC60" i="5"/>
  <c r="BF60" i="5"/>
  <c r="BI60" i="5"/>
  <c r="BL60" i="5"/>
  <c r="BO60" i="5"/>
  <c r="BR60" i="5"/>
  <c r="BU60" i="5"/>
  <c r="BX60" i="5"/>
  <c r="CA60" i="5"/>
  <c r="CD60" i="5"/>
  <c r="CG60" i="5"/>
  <c r="CJ60" i="5"/>
  <c r="E61" i="5"/>
  <c r="J61" i="5"/>
  <c r="M61" i="5"/>
  <c r="P61" i="5"/>
  <c r="S61" i="5"/>
  <c r="V61" i="5"/>
  <c r="Y61" i="5"/>
  <c r="AB61" i="5"/>
  <c r="AE61" i="5"/>
  <c r="AH61" i="5"/>
  <c r="AK61" i="5"/>
  <c r="AN61" i="5"/>
  <c r="AQ61" i="5"/>
  <c r="AT61" i="5"/>
  <c r="AW61" i="5"/>
  <c r="AZ61" i="5"/>
  <c r="BC61" i="5"/>
  <c r="BF61" i="5"/>
  <c r="BI61" i="5"/>
  <c r="BL61" i="5"/>
  <c r="BO61" i="5"/>
  <c r="BR61" i="5"/>
  <c r="BU61" i="5"/>
  <c r="BX61" i="5"/>
  <c r="CA61" i="5"/>
  <c r="CD61" i="5"/>
  <c r="CG61" i="5"/>
  <c r="CJ61" i="5"/>
  <c r="E62" i="5"/>
  <c r="J62" i="5"/>
  <c r="M62" i="5"/>
  <c r="P62" i="5"/>
  <c r="S62" i="5"/>
  <c r="V62" i="5"/>
  <c r="Y62" i="5"/>
  <c r="AB62" i="5"/>
  <c r="AE62" i="5"/>
  <c r="AH62" i="5"/>
  <c r="AK62" i="5"/>
  <c r="AN62" i="5"/>
  <c r="AQ62" i="5"/>
  <c r="AT62" i="5"/>
  <c r="AW62" i="5"/>
  <c r="AZ62" i="5"/>
  <c r="BC62" i="5"/>
  <c r="BF62" i="5"/>
  <c r="BI62" i="5"/>
  <c r="BL62" i="5"/>
  <c r="BO62" i="5"/>
  <c r="BR62" i="5"/>
  <c r="BU62" i="5"/>
  <c r="BX62" i="5"/>
  <c r="CA62" i="5"/>
  <c r="CD62" i="5"/>
  <c r="CG62" i="5"/>
  <c r="CJ62" i="5"/>
  <c r="E63" i="5"/>
  <c r="J63" i="5"/>
  <c r="M63" i="5"/>
  <c r="P63" i="5"/>
  <c r="S63" i="5"/>
  <c r="V63" i="5"/>
  <c r="Y63" i="5"/>
  <c r="AB63" i="5"/>
  <c r="AE63" i="5"/>
  <c r="AH63" i="5"/>
  <c r="AK63" i="5"/>
  <c r="AN63" i="5"/>
  <c r="AQ63" i="5"/>
  <c r="AT63" i="5"/>
  <c r="AW63" i="5"/>
  <c r="AZ63" i="5"/>
  <c r="BC63" i="5"/>
  <c r="BF63" i="5"/>
  <c r="BI63" i="5"/>
  <c r="BL63" i="5"/>
  <c r="BO63" i="5"/>
  <c r="BR63" i="5"/>
  <c r="BU63" i="5"/>
  <c r="BX63" i="5"/>
  <c r="CA63" i="5"/>
  <c r="CD63" i="5"/>
  <c r="CG63" i="5"/>
  <c r="CJ63" i="5"/>
  <c r="E64" i="5"/>
  <c r="J64" i="5"/>
  <c r="M64" i="5"/>
  <c r="P64" i="5"/>
  <c r="S64" i="5"/>
  <c r="V64" i="5"/>
  <c r="Y64" i="5"/>
  <c r="AB64" i="5"/>
  <c r="AE64" i="5"/>
  <c r="AH64" i="5"/>
  <c r="AK64" i="5"/>
  <c r="AN64" i="5"/>
  <c r="AQ64" i="5"/>
  <c r="AT64" i="5"/>
  <c r="AW64" i="5"/>
  <c r="AZ64" i="5"/>
  <c r="BC64" i="5"/>
  <c r="BF64" i="5"/>
  <c r="BI64" i="5"/>
  <c r="BL64" i="5"/>
  <c r="BO64" i="5"/>
  <c r="BR64" i="5"/>
  <c r="BU64" i="5"/>
  <c r="BX64" i="5"/>
  <c r="CA64" i="5"/>
  <c r="CD64" i="5"/>
  <c r="CG64" i="5"/>
  <c r="CJ64" i="5"/>
  <c r="E65" i="5"/>
  <c r="J65" i="5"/>
  <c r="M65" i="5"/>
  <c r="P65" i="5"/>
  <c r="S65" i="5"/>
  <c r="V65" i="5"/>
  <c r="Y65" i="5"/>
  <c r="AB65" i="5"/>
  <c r="AE65" i="5"/>
  <c r="AH65" i="5"/>
  <c r="AK65" i="5"/>
  <c r="AN65" i="5"/>
  <c r="AQ65" i="5"/>
  <c r="AT65" i="5"/>
  <c r="AW65" i="5"/>
  <c r="AZ65" i="5"/>
  <c r="BC65" i="5"/>
  <c r="BF65" i="5"/>
  <c r="BI65" i="5"/>
  <c r="BL65" i="5"/>
  <c r="BO65" i="5"/>
  <c r="BR65" i="5"/>
  <c r="BU65" i="5"/>
  <c r="BX65" i="5"/>
  <c r="CA65" i="5"/>
  <c r="CD65" i="5"/>
  <c r="CG65" i="5"/>
  <c r="CJ65" i="5"/>
  <c r="E66" i="5"/>
  <c r="J66" i="5"/>
  <c r="M66" i="5"/>
  <c r="P66" i="5"/>
  <c r="S66" i="5"/>
  <c r="V66" i="5"/>
  <c r="Y66" i="5"/>
  <c r="AB66" i="5"/>
  <c r="AE66" i="5"/>
  <c r="AH66" i="5"/>
  <c r="AK66" i="5"/>
  <c r="AN66" i="5"/>
  <c r="AQ66" i="5"/>
  <c r="AT66" i="5"/>
  <c r="AW66" i="5"/>
  <c r="AZ66" i="5"/>
  <c r="BC66" i="5"/>
  <c r="BF66" i="5"/>
  <c r="BI66" i="5"/>
  <c r="BL66" i="5"/>
  <c r="BO66" i="5"/>
  <c r="BR66" i="5"/>
  <c r="BU66" i="5"/>
  <c r="BX66" i="5"/>
  <c r="CA66" i="5"/>
  <c r="CD66" i="5"/>
  <c r="CG66" i="5"/>
  <c r="CJ66" i="5"/>
  <c r="E67" i="5"/>
  <c r="J67" i="5"/>
  <c r="M67" i="5"/>
  <c r="P67" i="5"/>
  <c r="S67" i="5"/>
  <c r="V67" i="5"/>
  <c r="Y67" i="5"/>
  <c r="AB67" i="5"/>
  <c r="AE67" i="5"/>
  <c r="AH67" i="5"/>
  <c r="AK67" i="5"/>
  <c r="AN67" i="5"/>
  <c r="AQ67" i="5"/>
  <c r="AT67" i="5"/>
  <c r="AW67" i="5"/>
  <c r="AZ67" i="5"/>
  <c r="BC67" i="5"/>
  <c r="BF67" i="5"/>
  <c r="BI67" i="5"/>
  <c r="BL67" i="5"/>
  <c r="BO67" i="5"/>
  <c r="BR67" i="5"/>
  <c r="BU67" i="5"/>
  <c r="BX67" i="5"/>
  <c r="CA67" i="5"/>
  <c r="CD67" i="5"/>
  <c r="CG67" i="5"/>
  <c r="CJ67" i="5"/>
  <c r="E68" i="5"/>
  <c r="J68" i="5"/>
  <c r="M68" i="5"/>
  <c r="P68" i="5"/>
  <c r="S68" i="5"/>
  <c r="V68" i="5"/>
  <c r="Y68" i="5"/>
  <c r="AB68" i="5"/>
  <c r="AE68" i="5"/>
  <c r="AH68" i="5"/>
  <c r="AK68" i="5"/>
  <c r="AN68" i="5"/>
  <c r="AQ68" i="5"/>
  <c r="AT68" i="5"/>
  <c r="AW68" i="5"/>
  <c r="AZ68" i="5"/>
  <c r="BC68" i="5"/>
  <c r="BF68" i="5"/>
  <c r="BI68" i="5"/>
  <c r="BL68" i="5"/>
  <c r="BO68" i="5"/>
  <c r="BR68" i="5"/>
  <c r="BU68" i="5"/>
  <c r="BX68" i="5"/>
  <c r="CA68" i="5"/>
  <c r="CD68" i="5"/>
  <c r="CG68" i="5"/>
  <c r="CJ68" i="5"/>
  <c r="E69" i="5"/>
  <c r="J69" i="5"/>
  <c r="M69" i="5"/>
  <c r="P69" i="5"/>
  <c r="S69" i="5"/>
  <c r="V69" i="5"/>
  <c r="Y69" i="5"/>
  <c r="AB69" i="5"/>
  <c r="AE69" i="5"/>
  <c r="AH69" i="5"/>
  <c r="AK69" i="5"/>
  <c r="AN69" i="5"/>
  <c r="AQ69" i="5"/>
  <c r="AT69" i="5"/>
  <c r="AW69" i="5"/>
  <c r="AZ69" i="5"/>
  <c r="BC69" i="5"/>
  <c r="BF69" i="5"/>
  <c r="BI69" i="5"/>
  <c r="BL69" i="5"/>
  <c r="BO69" i="5"/>
  <c r="BR69" i="5"/>
  <c r="BU69" i="5"/>
  <c r="BX69" i="5"/>
  <c r="CA69" i="5"/>
  <c r="CD69" i="5"/>
  <c r="CG69" i="5"/>
  <c r="CJ69" i="5"/>
  <c r="E70" i="5"/>
  <c r="J70" i="5"/>
  <c r="M70" i="5"/>
  <c r="P70" i="5"/>
  <c r="S70" i="5"/>
  <c r="V70" i="5"/>
  <c r="Y70" i="5"/>
  <c r="AB70" i="5"/>
  <c r="AE70" i="5"/>
  <c r="AH70" i="5"/>
  <c r="AK70" i="5"/>
  <c r="AN70" i="5"/>
  <c r="AQ70" i="5"/>
  <c r="AT70" i="5"/>
  <c r="AW70" i="5"/>
  <c r="AZ70" i="5"/>
  <c r="BC70" i="5"/>
  <c r="BF70" i="5"/>
  <c r="BI70" i="5"/>
  <c r="BL70" i="5"/>
  <c r="BO70" i="5"/>
  <c r="BR70" i="5"/>
  <c r="BU70" i="5"/>
  <c r="BX70" i="5"/>
  <c r="CA70" i="5"/>
  <c r="CD70" i="5"/>
  <c r="CG70" i="5"/>
  <c r="CJ70" i="5"/>
  <c r="E71" i="5"/>
  <c r="J71" i="5"/>
  <c r="M71" i="5"/>
  <c r="P71" i="5"/>
  <c r="S71" i="5"/>
  <c r="V71" i="5"/>
  <c r="Y71" i="5"/>
  <c r="AB71" i="5"/>
  <c r="AE71" i="5"/>
  <c r="AH71" i="5"/>
  <c r="AK71" i="5"/>
  <c r="AN71" i="5"/>
  <c r="AQ71" i="5"/>
  <c r="AT71" i="5"/>
  <c r="AW71" i="5"/>
  <c r="AZ71" i="5"/>
  <c r="BC71" i="5"/>
  <c r="BF71" i="5"/>
  <c r="BI71" i="5"/>
  <c r="BL71" i="5"/>
  <c r="BO71" i="5"/>
  <c r="BR71" i="5"/>
  <c r="BU71" i="5"/>
  <c r="BX71" i="5"/>
  <c r="CA71" i="5"/>
  <c r="CD71" i="5"/>
  <c r="CG71" i="5"/>
  <c r="CJ71" i="5"/>
  <c r="E72" i="5"/>
  <c r="J72" i="5"/>
  <c r="M72" i="5"/>
  <c r="P72" i="5"/>
  <c r="S72" i="5"/>
  <c r="V72" i="5"/>
  <c r="Y72" i="5"/>
  <c r="AB72" i="5"/>
  <c r="AE72" i="5"/>
  <c r="AH72" i="5"/>
  <c r="AK72" i="5"/>
  <c r="AN72" i="5"/>
  <c r="AQ72" i="5"/>
  <c r="AT72" i="5"/>
  <c r="AW72" i="5"/>
  <c r="AZ72" i="5"/>
  <c r="BC72" i="5"/>
  <c r="BF72" i="5"/>
  <c r="BI72" i="5"/>
  <c r="BL72" i="5"/>
  <c r="BO72" i="5"/>
  <c r="BR72" i="5"/>
  <c r="BU72" i="5"/>
  <c r="BX72" i="5"/>
  <c r="CA72" i="5"/>
  <c r="CD72" i="5"/>
  <c r="CG72" i="5"/>
  <c r="CJ72" i="5"/>
  <c r="E73" i="5"/>
  <c r="J73" i="5"/>
  <c r="M73" i="5"/>
  <c r="P73" i="5"/>
  <c r="S73" i="5"/>
  <c r="V73" i="5"/>
  <c r="Y73" i="5"/>
  <c r="AB73" i="5"/>
  <c r="AE73" i="5"/>
  <c r="AH73" i="5"/>
  <c r="AK73" i="5"/>
  <c r="AN73" i="5"/>
  <c r="AQ73" i="5"/>
  <c r="AT73" i="5"/>
  <c r="AW73" i="5"/>
  <c r="AZ73" i="5"/>
  <c r="BC73" i="5"/>
  <c r="BF73" i="5"/>
  <c r="BI73" i="5"/>
  <c r="BL73" i="5"/>
  <c r="BO73" i="5"/>
  <c r="BR73" i="5"/>
  <c r="BU73" i="5"/>
  <c r="BX73" i="5"/>
  <c r="CA73" i="5"/>
  <c r="CD73" i="5"/>
  <c r="CG73" i="5"/>
  <c r="CJ73" i="5"/>
  <c r="E74" i="5"/>
  <c r="J74" i="5"/>
  <c r="M74" i="5"/>
  <c r="P74" i="5"/>
  <c r="S74" i="5"/>
  <c r="V74" i="5"/>
  <c r="Y74" i="5"/>
  <c r="AB74" i="5"/>
  <c r="AE74" i="5"/>
  <c r="AH74" i="5"/>
  <c r="AK74" i="5"/>
  <c r="AN74" i="5"/>
  <c r="AQ74" i="5"/>
  <c r="AT74" i="5"/>
  <c r="AW74" i="5"/>
  <c r="AZ74" i="5"/>
  <c r="BC74" i="5"/>
  <c r="BF74" i="5"/>
  <c r="BI74" i="5"/>
  <c r="BL74" i="5"/>
  <c r="BO74" i="5"/>
  <c r="BR74" i="5"/>
  <c r="BU74" i="5"/>
  <c r="BX74" i="5"/>
  <c r="CA74" i="5"/>
  <c r="CD74" i="5"/>
  <c r="CG74" i="5"/>
  <c r="CJ74" i="5"/>
  <c r="E75" i="5"/>
  <c r="J75" i="5"/>
  <c r="M75" i="5"/>
  <c r="P75" i="5"/>
  <c r="S75" i="5"/>
  <c r="V75" i="5"/>
  <c r="Y75" i="5"/>
  <c r="AB75" i="5"/>
  <c r="AE75" i="5"/>
  <c r="AH75" i="5"/>
  <c r="AK75" i="5"/>
  <c r="AN75" i="5"/>
  <c r="AQ75" i="5"/>
  <c r="AT75" i="5"/>
  <c r="AW75" i="5"/>
  <c r="AZ75" i="5"/>
  <c r="BC75" i="5"/>
  <c r="BF75" i="5"/>
  <c r="BI75" i="5"/>
  <c r="BL75" i="5"/>
  <c r="BO75" i="5"/>
  <c r="BR75" i="5"/>
  <c r="BU75" i="5"/>
  <c r="BX75" i="5"/>
  <c r="CA75" i="5"/>
  <c r="CD75" i="5"/>
  <c r="CG75" i="5"/>
  <c r="CJ75" i="5"/>
  <c r="E76" i="5"/>
  <c r="J76" i="5"/>
  <c r="M76" i="5"/>
  <c r="P76" i="5"/>
  <c r="S76" i="5"/>
  <c r="V76" i="5"/>
  <c r="Y76" i="5"/>
  <c r="AB76" i="5"/>
  <c r="AE76" i="5"/>
  <c r="AH76" i="5"/>
  <c r="AK76" i="5"/>
  <c r="AN76" i="5"/>
  <c r="AQ76" i="5"/>
  <c r="AT76" i="5"/>
  <c r="AW76" i="5"/>
  <c r="AZ76" i="5"/>
  <c r="BC76" i="5"/>
  <c r="BF76" i="5"/>
  <c r="BI76" i="5"/>
  <c r="BL76" i="5"/>
  <c r="BO76" i="5"/>
  <c r="BR76" i="5"/>
  <c r="BU76" i="5"/>
  <c r="BX76" i="5"/>
  <c r="CA76" i="5"/>
  <c r="CD76" i="5"/>
  <c r="CG76" i="5"/>
  <c r="CJ76" i="5"/>
  <c r="E77" i="5"/>
  <c r="J77" i="5"/>
  <c r="M77" i="5"/>
  <c r="P77" i="5"/>
  <c r="S77" i="5"/>
  <c r="V77" i="5"/>
  <c r="Y77" i="5"/>
  <c r="AB77" i="5"/>
  <c r="AE77" i="5"/>
  <c r="AH77" i="5"/>
  <c r="AK77" i="5"/>
  <c r="AN77" i="5"/>
  <c r="AQ77" i="5"/>
  <c r="AT77" i="5"/>
  <c r="AW77" i="5"/>
  <c r="AZ77" i="5"/>
  <c r="BC77" i="5"/>
  <c r="BF77" i="5"/>
  <c r="BI77" i="5"/>
  <c r="BL77" i="5"/>
  <c r="BO77" i="5"/>
  <c r="BR77" i="5"/>
  <c r="BU77" i="5"/>
  <c r="BX77" i="5"/>
  <c r="CA77" i="5"/>
  <c r="CD77" i="5"/>
  <c r="CG77" i="5"/>
  <c r="CJ77" i="5"/>
  <c r="E78" i="5"/>
  <c r="J78" i="5"/>
  <c r="M78" i="5"/>
  <c r="P78" i="5"/>
  <c r="S78" i="5"/>
  <c r="V78" i="5"/>
  <c r="Y78" i="5"/>
  <c r="AB78" i="5"/>
  <c r="AE78" i="5"/>
  <c r="AH78" i="5"/>
  <c r="AK78" i="5"/>
  <c r="AN78" i="5"/>
  <c r="AQ78" i="5"/>
  <c r="AT78" i="5"/>
  <c r="AW78" i="5"/>
  <c r="AZ78" i="5"/>
  <c r="BC78" i="5"/>
  <c r="BF78" i="5"/>
  <c r="BI78" i="5"/>
  <c r="BL78" i="5"/>
  <c r="BO78" i="5"/>
  <c r="BR78" i="5"/>
  <c r="BU78" i="5"/>
  <c r="BX78" i="5"/>
  <c r="CA78" i="5"/>
  <c r="CD78" i="5"/>
  <c r="CG78" i="5"/>
  <c r="CJ78" i="5"/>
  <c r="E79" i="5"/>
  <c r="J79" i="5"/>
  <c r="M79" i="5"/>
  <c r="P79" i="5"/>
  <c r="S79" i="5"/>
  <c r="V79" i="5"/>
  <c r="Y79" i="5"/>
  <c r="AB79" i="5"/>
  <c r="AE79" i="5"/>
  <c r="AH79" i="5"/>
  <c r="AK79" i="5"/>
  <c r="AN79" i="5"/>
  <c r="AQ79" i="5"/>
  <c r="AT79" i="5"/>
  <c r="AW79" i="5"/>
  <c r="AZ79" i="5"/>
  <c r="BC79" i="5"/>
  <c r="BF79" i="5"/>
  <c r="BI79" i="5"/>
  <c r="BL79" i="5"/>
  <c r="BO79" i="5"/>
  <c r="BR79" i="5"/>
  <c r="BU79" i="5"/>
  <c r="BX79" i="5"/>
  <c r="CA79" i="5"/>
  <c r="CD79" i="5"/>
  <c r="CG79" i="5"/>
  <c r="CJ79" i="5"/>
  <c r="E80" i="5"/>
  <c r="J80" i="5"/>
  <c r="M80" i="5"/>
  <c r="P80" i="5"/>
  <c r="S80" i="5"/>
  <c r="V80" i="5"/>
  <c r="Y80" i="5"/>
  <c r="AB80" i="5"/>
  <c r="AE80" i="5"/>
  <c r="AH80" i="5"/>
  <c r="AK80" i="5"/>
  <c r="AN80" i="5"/>
  <c r="AQ80" i="5"/>
  <c r="AT80" i="5"/>
  <c r="AW80" i="5"/>
  <c r="AZ80" i="5"/>
  <c r="BC80" i="5"/>
  <c r="BF80" i="5"/>
  <c r="BI80" i="5"/>
  <c r="BL80" i="5"/>
  <c r="BO80" i="5"/>
  <c r="BR80" i="5"/>
  <c r="BU80" i="5"/>
  <c r="BX80" i="5"/>
  <c r="CA80" i="5"/>
  <c r="CD80" i="5"/>
  <c r="CG80" i="5"/>
  <c r="CJ80" i="5"/>
  <c r="E81" i="5"/>
  <c r="J81" i="5"/>
  <c r="M81" i="5"/>
  <c r="P81" i="5"/>
  <c r="S81" i="5"/>
  <c r="V81" i="5"/>
  <c r="Y81" i="5"/>
  <c r="AB81" i="5"/>
  <c r="AE81" i="5"/>
  <c r="AH81" i="5"/>
  <c r="AK81" i="5"/>
  <c r="AN81" i="5"/>
  <c r="AQ81" i="5"/>
  <c r="AT81" i="5"/>
  <c r="AW81" i="5"/>
  <c r="AZ81" i="5"/>
  <c r="BC81" i="5"/>
  <c r="BF81" i="5"/>
  <c r="BI81" i="5"/>
  <c r="BL81" i="5"/>
  <c r="BO81" i="5"/>
  <c r="BR81" i="5"/>
  <c r="BU81" i="5"/>
  <c r="BX81" i="5"/>
  <c r="CA81" i="5"/>
  <c r="CD81" i="5"/>
  <c r="CG81" i="5"/>
  <c r="CJ81" i="5"/>
  <c r="E82" i="5"/>
  <c r="J82" i="5"/>
  <c r="M82" i="5"/>
  <c r="P82" i="5"/>
  <c r="S82" i="5"/>
  <c r="V82" i="5"/>
  <c r="Y82" i="5"/>
  <c r="AB82" i="5"/>
  <c r="AE82" i="5"/>
  <c r="AH82" i="5"/>
  <c r="AK82" i="5"/>
  <c r="AN82" i="5"/>
  <c r="AQ82" i="5"/>
  <c r="AT82" i="5"/>
  <c r="AW82" i="5"/>
  <c r="AZ82" i="5"/>
  <c r="BC82" i="5"/>
  <c r="BF82" i="5"/>
  <c r="BI82" i="5"/>
  <c r="BL82" i="5"/>
  <c r="BO82" i="5"/>
  <c r="BR82" i="5"/>
  <c r="BU82" i="5"/>
  <c r="BX82" i="5"/>
  <c r="CA82" i="5"/>
  <c r="CD82" i="5"/>
  <c r="CG82" i="5"/>
  <c r="CJ82" i="5"/>
  <c r="E83" i="5"/>
  <c r="J83" i="5"/>
  <c r="M83" i="5"/>
  <c r="P83" i="5"/>
  <c r="S83" i="5"/>
  <c r="V83" i="5"/>
  <c r="Y83" i="5"/>
  <c r="AB83" i="5"/>
  <c r="AE83" i="5"/>
  <c r="AH83" i="5"/>
  <c r="AK83" i="5"/>
  <c r="AN83" i="5"/>
  <c r="AQ83" i="5"/>
  <c r="AT83" i="5"/>
  <c r="AW83" i="5"/>
  <c r="AZ83" i="5"/>
  <c r="BC83" i="5"/>
  <c r="BF83" i="5"/>
  <c r="BI83" i="5"/>
  <c r="BL83" i="5"/>
  <c r="BO83" i="5"/>
  <c r="BR83" i="5"/>
  <c r="BU83" i="5"/>
  <c r="BX83" i="5"/>
  <c r="CA83" i="5"/>
  <c r="CD83" i="5"/>
  <c r="CG83" i="5"/>
  <c r="CJ83" i="5"/>
  <c r="E84" i="5"/>
  <c r="J84" i="5"/>
  <c r="M84" i="5"/>
  <c r="P84" i="5"/>
  <c r="S84" i="5"/>
  <c r="V84" i="5"/>
  <c r="Y84" i="5"/>
  <c r="AB84" i="5"/>
  <c r="AE84" i="5"/>
  <c r="AH84" i="5"/>
  <c r="AK84" i="5"/>
  <c r="AN84" i="5"/>
  <c r="AQ84" i="5"/>
  <c r="AT84" i="5"/>
  <c r="AW84" i="5"/>
  <c r="AZ84" i="5"/>
  <c r="BC84" i="5"/>
  <c r="BF84" i="5"/>
  <c r="BI84" i="5"/>
  <c r="BL84" i="5"/>
  <c r="BO84" i="5"/>
  <c r="BR84" i="5"/>
  <c r="BU84" i="5"/>
  <c r="BX84" i="5"/>
  <c r="CA84" i="5"/>
  <c r="CD84" i="5"/>
  <c r="CG84" i="5"/>
  <c r="CJ84" i="5"/>
  <c r="E85" i="5"/>
  <c r="J85" i="5"/>
  <c r="M85" i="5"/>
  <c r="P85" i="5"/>
  <c r="S85" i="5"/>
  <c r="V85" i="5"/>
  <c r="Y85" i="5"/>
  <c r="AB85" i="5"/>
  <c r="AE85" i="5"/>
  <c r="AH85" i="5"/>
  <c r="AK85" i="5"/>
  <c r="AN85" i="5"/>
  <c r="AQ85" i="5"/>
  <c r="AT85" i="5"/>
  <c r="AW85" i="5"/>
  <c r="AZ85" i="5"/>
  <c r="BC85" i="5"/>
  <c r="BF85" i="5"/>
  <c r="BI85" i="5"/>
  <c r="BL85" i="5"/>
  <c r="BO85" i="5"/>
  <c r="BR85" i="5"/>
  <c r="BU85" i="5"/>
  <c r="BX85" i="5"/>
  <c r="CA85" i="5"/>
  <c r="CD85" i="5"/>
  <c r="CG85" i="5"/>
  <c r="CJ85" i="5"/>
  <c r="E86" i="5"/>
  <c r="J86" i="5"/>
  <c r="M86" i="5"/>
  <c r="P86" i="5"/>
  <c r="S86" i="5"/>
  <c r="V86" i="5"/>
  <c r="Y86" i="5"/>
  <c r="AB86" i="5"/>
  <c r="AE86" i="5"/>
  <c r="AH86" i="5"/>
  <c r="AK86" i="5"/>
  <c r="AN86" i="5"/>
  <c r="AQ86" i="5"/>
  <c r="AT86" i="5"/>
  <c r="AW86" i="5"/>
  <c r="AZ86" i="5"/>
  <c r="BC86" i="5"/>
  <c r="BF86" i="5"/>
  <c r="BI86" i="5"/>
  <c r="BL86" i="5"/>
  <c r="BO86" i="5"/>
  <c r="BR86" i="5"/>
  <c r="BU86" i="5"/>
  <c r="BX86" i="5"/>
  <c r="CA86" i="5"/>
  <c r="CD86" i="5"/>
  <c r="CG86" i="5"/>
  <c r="CJ86" i="5"/>
  <c r="E87" i="5"/>
  <c r="J87" i="5"/>
  <c r="M87" i="5"/>
  <c r="P87" i="5"/>
  <c r="S87" i="5"/>
  <c r="V87" i="5"/>
  <c r="Y87" i="5"/>
  <c r="AB87" i="5"/>
  <c r="AE87" i="5"/>
  <c r="AH87" i="5"/>
  <c r="AK87" i="5"/>
  <c r="AN87" i="5"/>
  <c r="AQ87" i="5"/>
  <c r="AT87" i="5"/>
  <c r="AW87" i="5"/>
  <c r="AZ87" i="5"/>
  <c r="BC87" i="5"/>
  <c r="BF87" i="5"/>
  <c r="BI87" i="5"/>
  <c r="BL87" i="5"/>
  <c r="BO87" i="5"/>
  <c r="BR87" i="5"/>
  <c r="BU87" i="5"/>
  <c r="BX87" i="5"/>
  <c r="CA87" i="5"/>
  <c r="CD87" i="5"/>
  <c r="CG87" i="5"/>
  <c r="CJ87" i="5"/>
  <c r="E88" i="5"/>
  <c r="J88" i="5"/>
  <c r="M88" i="5"/>
  <c r="P88" i="5"/>
  <c r="S88" i="5"/>
  <c r="V88" i="5"/>
  <c r="Y88" i="5"/>
  <c r="AB88" i="5"/>
  <c r="AE88" i="5"/>
  <c r="AH88" i="5"/>
  <c r="AK88" i="5"/>
  <c r="AN88" i="5"/>
  <c r="AQ88" i="5"/>
  <c r="AT88" i="5"/>
  <c r="AW88" i="5"/>
  <c r="AZ88" i="5"/>
  <c r="BC88" i="5"/>
  <c r="BF88" i="5"/>
  <c r="BI88" i="5"/>
  <c r="BL88" i="5"/>
  <c r="BO88" i="5"/>
  <c r="BR88" i="5"/>
  <c r="BU88" i="5"/>
  <c r="BX88" i="5"/>
  <c r="CA88" i="5"/>
  <c r="CD88" i="5"/>
  <c r="CG88" i="5"/>
  <c r="CJ88" i="5"/>
  <c r="E89" i="5"/>
  <c r="J89" i="5"/>
  <c r="M89" i="5"/>
  <c r="P89" i="5"/>
  <c r="S89" i="5"/>
  <c r="V89" i="5"/>
  <c r="Y89" i="5"/>
  <c r="AB89" i="5"/>
  <c r="AE89" i="5"/>
  <c r="AH89" i="5"/>
  <c r="AK89" i="5"/>
  <c r="AN89" i="5"/>
  <c r="AQ89" i="5"/>
  <c r="AT89" i="5"/>
  <c r="AW89" i="5"/>
  <c r="AZ89" i="5"/>
  <c r="BC89" i="5"/>
  <c r="BF89" i="5"/>
  <c r="BI89" i="5"/>
  <c r="BL89" i="5"/>
  <c r="BO89" i="5"/>
  <c r="BR89" i="5"/>
  <c r="BU89" i="5"/>
  <c r="BX89" i="5"/>
  <c r="CA89" i="5"/>
  <c r="CD89" i="5"/>
  <c r="CG89" i="5"/>
  <c r="CJ89" i="5"/>
  <c r="E90" i="5"/>
  <c r="J90" i="5"/>
  <c r="M90" i="5"/>
  <c r="P90" i="5"/>
  <c r="S90" i="5"/>
  <c r="V90" i="5"/>
  <c r="Y90" i="5"/>
  <c r="AB90" i="5"/>
  <c r="AE90" i="5"/>
  <c r="AH90" i="5"/>
  <c r="AK90" i="5"/>
  <c r="AN90" i="5"/>
  <c r="AQ90" i="5"/>
  <c r="AT90" i="5"/>
  <c r="AW90" i="5"/>
  <c r="AZ90" i="5"/>
  <c r="BC90" i="5"/>
  <c r="BF90" i="5"/>
  <c r="BI90" i="5"/>
  <c r="BL90" i="5"/>
  <c r="BO90" i="5"/>
  <c r="BR90" i="5"/>
  <c r="BU90" i="5"/>
  <c r="BX90" i="5"/>
  <c r="CA90" i="5"/>
  <c r="CD90" i="5"/>
  <c r="CG90" i="5"/>
  <c r="CJ90" i="5"/>
  <c r="E91" i="5"/>
  <c r="J91" i="5"/>
  <c r="M91" i="5"/>
  <c r="P91" i="5"/>
  <c r="S91" i="5"/>
  <c r="V91" i="5"/>
  <c r="Y91" i="5"/>
  <c r="AB91" i="5"/>
  <c r="AE91" i="5"/>
  <c r="AH91" i="5"/>
  <c r="AK91" i="5"/>
  <c r="AN91" i="5"/>
  <c r="AQ91" i="5"/>
  <c r="AT91" i="5"/>
  <c r="AW91" i="5"/>
  <c r="AZ91" i="5"/>
  <c r="BC91" i="5"/>
  <c r="BF91" i="5"/>
  <c r="BI91" i="5"/>
  <c r="BL91" i="5"/>
  <c r="BO91" i="5"/>
  <c r="BR91" i="5"/>
  <c r="BU91" i="5"/>
  <c r="BX91" i="5"/>
  <c r="CA91" i="5"/>
  <c r="CD91" i="5"/>
  <c r="CG91" i="5"/>
  <c r="CJ91" i="5"/>
  <c r="E92" i="5"/>
  <c r="J92" i="5"/>
  <c r="M92" i="5"/>
  <c r="P92" i="5"/>
  <c r="S92" i="5"/>
  <c r="V92" i="5"/>
  <c r="Y92" i="5"/>
  <c r="AB92" i="5"/>
  <c r="AE92" i="5"/>
  <c r="AH92" i="5"/>
  <c r="AK92" i="5"/>
  <c r="AN92" i="5"/>
  <c r="AQ92" i="5"/>
  <c r="AT92" i="5"/>
  <c r="AW92" i="5"/>
  <c r="AZ92" i="5"/>
  <c r="BC92" i="5"/>
  <c r="BF92" i="5"/>
  <c r="BI92" i="5"/>
  <c r="BL92" i="5"/>
  <c r="BO92" i="5"/>
  <c r="BR92" i="5"/>
  <c r="BU92" i="5"/>
  <c r="BX92" i="5"/>
  <c r="CA92" i="5"/>
  <c r="CD92" i="5"/>
  <c r="CG92" i="5"/>
  <c r="CJ92" i="5"/>
  <c r="E93" i="5"/>
  <c r="J93" i="5"/>
  <c r="M93" i="5"/>
  <c r="P93" i="5"/>
  <c r="S93" i="5"/>
  <c r="V93" i="5"/>
  <c r="Y93" i="5"/>
  <c r="AB93" i="5"/>
  <c r="AE93" i="5"/>
  <c r="AH93" i="5"/>
  <c r="AK93" i="5"/>
  <c r="AN93" i="5"/>
  <c r="AQ93" i="5"/>
  <c r="AT93" i="5"/>
  <c r="AW93" i="5"/>
  <c r="AZ93" i="5"/>
  <c r="BC93" i="5"/>
  <c r="BF93" i="5"/>
  <c r="BI93" i="5"/>
  <c r="BL93" i="5"/>
  <c r="BO93" i="5"/>
  <c r="BR93" i="5"/>
  <c r="BU93" i="5"/>
  <c r="BX93" i="5"/>
  <c r="CA93" i="5"/>
  <c r="CD93" i="5"/>
  <c r="CG93" i="5"/>
  <c r="CJ93" i="5"/>
  <c r="E94" i="5"/>
  <c r="J94" i="5"/>
  <c r="M94" i="5"/>
  <c r="P94" i="5"/>
  <c r="S94" i="5"/>
  <c r="V94" i="5"/>
  <c r="Y94" i="5"/>
  <c r="AB94" i="5"/>
  <c r="AE94" i="5"/>
  <c r="AH94" i="5"/>
  <c r="AK94" i="5"/>
  <c r="AN94" i="5"/>
  <c r="AQ94" i="5"/>
  <c r="AT94" i="5"/>
  <c r="AW94" i="5"/>
  <c r="AZ94" i="5"/>
  <c r="BC94" i="5"/>
  <c r="BF94" i="5"/>
  <c r="BI94" i="5"/>
  <c r="BL94" i="5"/>
  <c r="BO94" i="5"/>
  <c r="BR94" i="5"/>
  <c r="BU94" i="5"/>
  <c r="BX94" i="5"/>
  <c r="CA94" i="5"/>
  <c r="CD94" i="5"/>
  <c r="CG94" i="5"/>
  <c r="CJ94" i="5"/>
  <c r="E95" i="5"/>
  <c r="J95" i="5"/>
  <c r="M95" i="5"/>
  <c r="P95" i="5"/>
  <c r="S95" i="5"/>
  <c r="V95" i="5"/>
  <c r="Y95" i="5"/>
  <c r="AB95" i="5"/>
  <c r="AE95" i="5"/>
  <c r="AH95" i="5"/>
  <c r="AK95" i="5"/>
  <c r="AN95" i="5"/>
  <c r="AQ95" i="5"/>
  <c r="AT95" i="5"/>
  <c r="AW95" i="5"/>
  <c r="AZ95" i="5"/>
  <c r="BC95" i="5"/>
  <c r="BF95" i="5"/>
  <c r="BI95" i="5"/>
  <c r="BL95" i="5"/>
  <c r="BO95" i="5"/>
  <c r="BR95" i="5"/>
  <c r="BU95" i="5"/>
  <c r="BX95" i="5"/>
  <c r="CA95" i="5"/>
  <c r="CD95" i="5"/>
  <c r="CG95" i="5"/>
  <c r="CJ95" i="5"/>
  <c r="E96" i="5"/>
  <c r="J96" i="5"/>
  <c r="M96" i="5"/>
  <c r="P96" i="5"/>
  <c r="S96" i="5"/>
  <c r="V96" i="5"/>
  <c r="Y96" i="5"/>
  <c r="AB96" i="5"/>
  <c r="AE96" i="5"/>
  <c r="AH96" i="5"/>
  <c r="AK96" i="5"/>
  <c r="AN96" i="5"/>
  <c r="AQ96" i="5"/>
  <c r="AT96" i="5"/>
  <c r="AW96" i="5"/>
  <c r="AZ96" i="5"/>
  <c r="BC96" i="5"/>
  <c r="BF96" i="5"/>
  <c r="BI96" i="5"/>
  <c r="BL96" i="5"/>
  <c r="BO96" i="5"/>
  <c r="BR96" i="5"/>
  <c r="BU96" i="5"/>
  <c r="BX96" i="5"/>
  <c r="CA96" i="5"/>
  <c r="CD96" i="5"/>
  <c r="CG96" i="5"/>
  <c r="CJ96" i="5"/>
  <c r="E97" i="5"/>
  <c r="J97" i="5"/>
  <c r="M97" i="5"/>
  <c r="P97" i="5"/>
  <c r="S97" i="5"/>
  <c r="V97" i="5"/>
  <c r="Y97" i="5"/>
  <c r="AB97" i="5"/>
  <c r="AE97" i="5"/>
  <c r="AH97" i="5"/>
  <c r="AK97" i="5"/>
  <c r="AN97" i="5"/>
  <c r="AQ97" i="5"/>
  <c r="AT97" i="5"/>
  <c r="AW97" i="5"/>
  <c r="AZ97" i="5"/>
  <c r="BC97" i="5"/>
  <c r="BF97" i="5"/>
  <c r="BI97" i="5"/>
  <c r="BL97" i="5"/>
  <c r="BO97" i="5"/>
  <c r="BR97" i="5"/>
  <c r="BU97" i="5"/>
  <c r="BX97" i="5"/>
  <c r="CA97" i="5"/>
  <c r="CD97" i="5"/>
  <c r="CG97" i="5"/>
  <c r="CJ97" i="5"/>
  <c r="E98" i="5"/>
  <c r="J98" i="5"/>
  <c r="M98" i="5"/>
  <c r="P98" i="5"/>
  <c r="S98" i="5"/>
  <c r="V98" i="5"/>
  <c r="Y98" i="5"/>
  <c r="AB98" i="5"/>
  <c r="AE98" i="5"/>
  <c r="AH98" i="5"/>
  <c r="AK98" i="5"/>
  <c r="AN98" i="5"/>
  <c r="AQ98" i="5"/>
  <c r="AT98" i="5"/>
  <c r="AW98" i="5"/>
  <c r="AZ98" i="5"/>
  <c r="BC98" i="5"/>
  <c r="BF98" i="5"/>
  <c r="BI98" i="5"/>
  <c r="BL98" i="5"/>
  <c r="BO98" i="5"/>
  <c r="BR98" i="5"/>
  <c r="BU98" i="5"/>
  <c r="BX98" i="5"/>
  <c r="CA98" i="5"/>
  <c r="CD98" i="5"/>
  <c r="CG98" i="5"/>
  <c r="CJ98" i="5"/>
  <c r="E99" i="5"/>
  <c r="J99" i="5"/>
  <c r="M99" i="5"/>
  <c r="P99" i="5"/>
  <c r="S99" i="5"/>
  <c r="V99" i="5"/>
  <c r="Y99" i="5"/>
  <c r="AB99" i="5"/>
  <c r="AE99" i="5"/>
  <c r="AH99" i="5"/>
  <c r="AK99" i="5"/>
  <c r="AN99" i="5"/>
  <c r="AQ99" i="5"/>
  <c r="AT99" i="5"/>
  <c r="AW99" i="5"/>
  <c r="AZ99" i="5"/>
  <c r="BC99" i="5"/>
  <c r="BF99" i="5"/>
  <c r="BI99" i="5"/>
  <c r="BL99" i="5"/>
  <c r="BO99" i="5"/>
  <c r="BR99" i="5"/>
  <c r="BU99" i="5"/>
  <c r="BX99" i="5"/>
  <c r="CA99" i="5"/>
  <c r="CD99" i="5"/>
  <c r="CG99" i="5"/>
  <c r="CJ99" i="5"/>
  <c r="E100" i="5"/>
  <c r="J100" i="5"/>
  <c r="M100" i="5"/>
  <c r="P100" i="5"/>
  <c r="S100" i="5"/>
  <c r="V100" i="5"/>
  <c r="Y100" i="5"/>
  <c r="AB100" i="5"/>
  <c r="AE100" i="5"/>
  <c r="AH100" i="5"/>
  <c r="AK100" i="5"/>
  <c r="AN100" i="5"/>
  <c r="AQ100" i="5"/>
  <c r="AT100" i="5"/>
  <c r="AW100" i="5"/>
  <c r="AZ100" i="5"/>
  <c r="BC100" i="5"/>
  <c r="BF100" i="5"/>
  <c r="BI100" i="5"/>
  <c r="BL100" i="5"/>
  <c r="BO100" i="5"/>
  <c r="BR100" i="5"/>
  <c r="BU100" i="5"/>
  <c r="BX100" i="5"/>
  <c r="CA100" i="5"/>
  <c r="CD100" i="5"/>
  <c r="CG100" i="5"/>
  <c r="CJ100" i="5"/>
  <c r="E101" i="5"/>
  <c r="J101" i="5"/>
  <c r="M101" i="5"/>
  <c r="P101" i="5"/>
  <c r="S101" i="5"/>
  <c r="V101" i="5"/>
  <c r="Y101" i="5"/>
  <c r="AB101" i="5"/>
  <c r="AE101" i="5"/>
  <c r="AH101" i="5"/>
  <c r="AK101" i="5"/>
  <c r="AN101" i="5"/>
  <c r="AQ101" i="5"/>
  <c r="AT101" i="5"/>
  <c r="AW101" i="5"/>
  <c r="AZ101" i="5"/>
  <c r="BC101" i="5"/>
  <c r="BF101" i="5"/>
  <c r="BI101" i="5"/>
  <c r="BL101" i="5"/>
  <c r="BO101" i="5"/>
  <c r="BR101" i="5"/>
  <c r="BU101" i="5"/>
  <c r="BX101" i="5"/>
  <c r="CA101" i="5"/>
  <c r="CD101" i="5"/>
  <c r="CG101" i="5"/>
  <c r="CJ101" i="5"/>
  <c r="E102" i="5"/>
  <c r="J102" i="5"/>
  <c r="M102" i="5"/>
  <c r="P102" i="5"/>
  <c r="S102" i="5"/>
  <c r="V102" i="5"/>
  <c r="Y102" i="5"/>
  <c r="AB102" i="5"/>
  <c r="AE102" i="5"/>
  <c r="AH102" i="5"/>
  <c r="AK102" i="5"/>
  <c r="AN102" i="5"/>
  <c r="AQ102" i="5"/>
  <c r="AT102" i="5"/>
  <c r="AW102" i="5"/>
  <c r="AZ102" i="5"/>
  <c r="BC102" i="5"/>
  <c r="BF102" i="5"/>
  <c r="BI102" i="5"/>
  <c r="BL102" i="5"/>
  <c r="BO102" i="5"/>
  <c r="BR102" i="5"/>
  <c r="BU102" i="5"/>
  <c r="BX102" i="5"/>
  <c r="CA102" i="5"/>
  <c r="CD102" i="5"/>
  <c r="CG102" i="5"/>
  <c r="CJ102" i="5"/>
  <c r="E103" i="5"/>
  <c r="J103" i="5"/>
  <c r="M103" i="5"/>
  <c r="P103" i="5"/>
  <c r="S103" i="5"/>
  <c r="V103" i="5"/>
  <c r="Y103" i="5"/>
  <c r="AB103" i="5"/>
  <c r="AE103" i="5"/>
  <c r="AH103" i="5"/>
  <c r="AK103" i="5"/>
  <c r="AN103" i="5"/>
  <c r="AQ103" i="5"/>
  <c r="AT103" i="5"/>
  <c r="AW103" i="5"/>
  <c r="AZ103" i="5"/>
  <c r="BC103" i="5"/>
  <c r="BF103" i="5"/>
  <c r="BI103" i="5"/>
  <c r="BL103" i="5"/>
  <c r="BO103" i="5"/>
  <c r="BR103" i="5"/>
  <c r="BU103" i="5"/>
  <c r="BX103" i="5"/>
  <c r="CA103" i="5"/>
  <c r="CD103" i="5"/>
  <c r="CG103" i="5"/>
  <c r="CJ103" i="5"/>
  <c r="E104" i="5"/>
  <c r="J104" i="5"/>
  <c r="M104" i="5"/>
  <c r="P104" i="5"/>
  <c r="S104" i="5"/>
  <c r="V104" i="5"/>
  <c r="Y104" i="5"/>
  <c r="AB104" i="5"/>
  <c r="AE104" i="5"/>
  <c r="AH104" i="5"/>
  <c r="AK104" i="5"/>
  <c r="AN104" i="5"/>
  <c r="AQ104" i="5"/>
  <c r="AT104" i="5"/>
  <c r="AW104" i="5"/>
  <c r="AZ104" i="5"/>
  <c r="BC104" i="5"/>
  <c r="BF104" i="5"/>
  <c r="BI104" i="5"/>
  <c r="BL104" i="5"/>
  <c r="BO104" i="5"/>
  <c r="BR104" i="5"/>
  <c r="BU104" i="5"/>
  <c r="BX104" i="5"/>
  <c r="CA104" i="5"/>
  <c r="CD104" i="5"/>
  <c r="CG104" i="5"/>
  <c r="CJ104" i="5"/>
  <c r="E105" i="5"/>
  <c r="J105" i="5"/>
  <c r="M105" i="5"/>
  <c r="P105" i="5"/>
  <c r="S105" i="5"/>
  <c r="V105" i="5"/>
  <c r="Y105" i="5"/>
  <c r="AB105" i="5"/>
  <c r="AE105" i="5"/>
  <c r="AH105" i="5"/>
  <c r="AK105" i="5"/>
  <c r="AN105" i="5"/>
  <c r="AQ105" i="5"/>
  <c r="AT105" i="5"/>
  <c r="AW105" i="5"/>
  <c r="AZ105" i="5"/>
  <c r="BC105" i="5"/>
  <c r="BF105" i="5"/>
  <c r="BI105" i="5"/>
  <c r="BL105" i="5"/>
  <c r="BO105" i="5"/>
  <c r="BR105" i="5"/>
  <c r="BU105" i="5"/>
  <c r="BX105" i="5"/>
  <c r="CA105" i="5"/>
  <c r="CD105" i="5"/>
  <c r="CG105" i="5"/>
  <c r="CJ105" i="5"/>
  <c r="E106" i="5"/>
  <c r="J106" i="5"/>
  <c r="M106" i="5"/>
  <c r="P106" i="5"/>
  <c r="S106" i="5"/>
  <c r="V106" i="5"/>
  <c r="Y106" i="5"/>
  <c r="AB106" i="5"/>
  <c r="AE106" i="5"/>
  <c r="AH106" i="5"/>
  <c r="AK106" i="5"/>
  <c r="AN106" i="5"/>
  <c r="AQ106" i="5"/>
  <c r="AT106" i="5"/>
  <c r="AW106" i="5"/>
  <c r="AZ106" i="5"/>
  <c r="BC106" i="5"/>
  <c r="BF106" i="5"/>
  <c r="BI106" i="5"/>
  <c r="BL106" i="5"/>
  <c r="BO106" i="5"/>
  <c r="BR106" i="5"/>
  <c r="BU106" i="5"/>
  <c r="BX106" i="5"/>
  <c r="CA106" i="5"/>
  <c r="CD106" i="5"/>
  <c r="CG106" i="5"/>
  <c r="CJ106" i="5"/>
  <c r="E107" i="5"/>
  <c r="J107" i="5"/>
  <c r="M107" i="5"/>
  <c r="P107" i="5"/>
  <c r="S107" i="5"/>
  <c r="V107" i="5"/>
  <c r="Y107" i="5"/>
  <c r="AB107" i="5"/>
  <c r="AE107" i="5"/>
  <c r="AH107" i="5"/>
  <c r="AK107" i="5"/>
  <c r="AN107" i="5"/>
  <c r="AQ107" i="5"/>
  <c r="AT107" i="5"/>
  <c r="AW107" i="5"/>
  <c r="AZ107" i="5"/>
  <c r="BC107" i="5"/>
  <c r="BF107" i="5"/>
  <c r="BI107" i="5"/>
  <c r="BL107" i="5"/>
  <c r="BO107" i="5"/>
  <c r="BR107" i="5"/>
  <c r="BU107" i="5"/>
  <c r="BX107" i="5"/>
  <c r="CA107" i="5"/>
  <c r="CD107" i="5"/>
  <c r="CG107" i="5"/>
  <c r="CJ107" i="5"/>
  <c r="E108" i="5"/>
  <c r="J108" i="5"/>
  <c r="M108" i="5"/>
  <c r="P108" i="5"/>
  <c r="S108" i="5"/>
  <c r="V108" i="5"/>
  <c r="Y108" i="5"/>
  <c r="AB108" i="5"/>
  <c r="AE108" i="5"/>
  <c r="AH108" i="5"/>
  <c r="AK108" i="5"/>
  <c r="AN108" i="5"/>
  <c r="AQ108" i="5"/>
  <c r="AT108" i="5"/>
  <c r="AW108" i="5"/>
  <c r="AZ108" i="5"/>
  <c r="BC108" i="5"/>
  <c r="BF108" i="5"/>
  <c r="BI108" i="5"/>
  <c r="BL108" i="5"/>
  <c r="BO108" i="5"/>
  <c r="BR108" i="5"/>
  <c r="BU108" i="5"/>
  <c r="BX108" i="5"/>
  <c r="CA108" i="5"/>
  <c r="CD108" i="5"/>
  <c r="CG108" i="5"/>
  <c r="CJ108" i="5"/>
  <c r="E109" i="5"/>
  <c r="J109" i="5"/>
  <c r="M109" i="5"/>
  <c r="P109" i="5"/>
  <c r="S109" i="5"/>
  <c r="V109" i="5"/>
  <c r="Y109" i="5"/>
  <c r="AB109" i="5"/>
  <c r="AE109" i="5"/>
  <c r="AH109" i="5"/>
  <c r="AK109" i="5"/>
  <c r="AN109" i="5"/>
  <c r="AQ109" i="5"/>
  <c r="AT109" i="5"/>
  <c r="AW109" i="5"/>
  <c r="AZ109" i="5"/>
  <c r="BC109" i="5"/>
  <c r="BF109" i="5"/>
  <c r="BI109" i="5"/>
  <c r="BL109" i="5"/>
  <c r="BO109" i="5"/>
  <c r="BR109" i="5"/>
  <c r="BU109" i="5"/>
  <c r="BX109" i="5"/>
  <c r="CA109" i="5"/>
  <c r="CD109" i="5"/>
  <c r="CG109" i="5"/>
  <c r="CJ109" i="5"/>
  <c r="E110" i="5"/>
  <c r="J110" i="5"/>
  <c r="M110" i="5"/>
  <c r="P110" i="5"/>
  <c r="S110" i="5"/>
  <c r="V110" i="5"/>
  <c r="Y110" i="5"/>
  <c r="AB110" i="5"/>
  <c r="AE110" i="5"/>
  <c r="AH110" i="5"/>
  <c r="AK110" i="5"/>
  <c r="AN110" i="5"/>
  <c r="AQ110" i="5"/>
  <c r="AT110" i="5"/>
  <c r="AW110" i="5"/>
  <c r="AZ110" i="5"/>
  <c r="BC110" i="5"/>
  <c r="BF110" i="5"/>
  <c r="BI110" i="5"/>
  <c r="BL110" i="5"/>
  <c r="BO110" i="5"/>
  <c r="BR110" i="5"/>
  <c r="BU110" i="5"/>
  <c r="BX110" i="5"/>
  <c r="CA110" i="5"/>
  <c r="CD110" i="5"/>
  <c r="CG110" i="5"/>
  <c r="CJ110" i="5"/>
  <c r="E111" i="5"/>
  <c r="J111" i="5"/>
  <c r="M111" i="5"/>
  <c r="P111" i="5"/>
  <c r="S111" i="5"/>
  <c r="V111" i="5"/>
  <c r="Y111" i="5"/>
  <c r="AB111" i="5"/>
  <c r="AE111" i="5"/>
  <c r="AH111" i="5"/>
  <c r="AK111" i="5"/>
  <c r="AN111" i="5"/>
  <c r="AQ111" i="5"/>
  <c r="AT111" i="5"/>
  <c r="AW111" i="5"/>
  <c r="AZ111" i="5"/>
  <c r="BC111" i="5"/>
  <c r="BF111" i="5"/>
  <c r="BI111" i="5"/>
  <c r="BL111" i="5"/>
  <c r="BO111" i="5"/>
  <c r="BR111" i="5"/>
  <c r="BU111" i="5"/>
  <c r="BX111" i="5"/>
  <c r="CA111" i="5"/>
  <c r="CD111" i="5"/>
  <c r="CG111" i="5"/>
  <c r="CJ111" i="5"/>
  <c r="E112" i="5"/>
  <c r="J112" i="5"/>
  <c r="M112" i="5"/>
  <c r="P112" i="5"/>
  <c r="S112" i="5"/>
  <c r="V112" i="5"/>
  <c r="Y112" i="5"/>
  <c r="AB112" i="5"/>
  <c r="AE112" i="5"/>
  <c r="AH112" i="5"/>
  <c r="AK112" i="5"/>
  <c r="AN112" i="5"/>
  <c r="AQ112" i="5"/>
  <c r="AT112" i="5"/>
  <c r="AW112" i="5"/>
  <c r="AZ112" i="5"/>
  <c r="BC112" i="5"/>
  <c r="BF112" i="5"/>
  <c r="BI112" i="5"/>
  <c r="BL112" i="5"/>
  <c r="BO112" i="5"/>
  <c r="BR112" i="5"/>
  <c r="BU112" i="5"/>
  <c r="BX112" i="5"/>
  <c r="CA112" i="5"/>
  <c r="CD112" i="5"/>
  <c r="CG112" i="5"/>
  <c r="CJ112" i="5"/>
  <c r="E113" i="5"/>
  <c r="J113" i="5"/>
  <c r="M113" i="5"/>
  <c r="P113" i="5"/>
  <c r="S113" i="5"/>
  <c r="V113" i="5"/>
  <c r="Y113" i="5"/>
  <c r="AB113" i="5"/>
  <c r="AE113" i="5"/>
  <c r="AH113" i="5"/>
  <c r="AK113" i="5"/>
  <c r="AN113" i="5"/>
  <c r="AQ113" i="5"/>
  <c r="AT113" i="5"/>
  <c r="AW113" i="5"/>
  <c r="AZ113" i="5"/>
  <c r="BC113" i="5"/>
  <c r="BF113" i="5"/>
  <c r="BI113" i="5"/>
  <c r="BL113" i="5"/>
  <c r="BO113" i="5"/>
  <c r="BR113" i="5"/>
  <c r="BU113" i="5"/>
  <c r="BX113" i="5"/>
  <c r="CA113" i="5"/>
  <c r="CD113" i="5"/>
  <c r="CG113" i="5"/>
  <c r="CJ113" i="5"/>
  <c r="E114" i="5"/>
  <c r="J114" i="5"/>
  <c r="M114" i="5"/>
  <c r="P114" i="5"/>
  <c r="S114" i="5"/>
  <c r="V114" i="5"/>
  <c r="Y114" i="5"/>
  <c r="AB114" i="5"/>
  <c r="AE114" i="5"/>
  <c r="AH114" i="5"/>
  <c r="AK114" i="5"/>
  <c r="AN114" i="5"/>
  <c r="AQ114" i="5"/>
  <c r="AT114" i="5"/>
  <c r="AW114" i="5"/>
  <c r="AZ114" i="5"/>
  <c r="BC114" i="5"/>
  <c r="BF114" i="5"/>
  <c r="BI114" i="5"/>
  <c r="BL114" i="5"/>
  <c r="BO114" i="5"/>
  <c r="BR114" i="5"/>
  <c r="BU114" i="5"/>
  <c r="BX114" i="5"/>
  <c r="CA114" i="5"/>
  <c r="CD114" i="5"/>
  <c r="CG114" i="5"/>
  <c r="CJ114" i="5"/>
  <c r="E115" i="5"/>
  <c r="J115" i="5"/>
  <c r="M115" i="5"/>
  <c r="P115" i="5"/>
  <c r="S115" i="5"/>
  <c r="V115" i="5"/>
  <c r="Y115" i="5"/>
  <c r="AB115" i="5"/>
  <c r="AE115" i="5"/>
  <c r="AH115" i="5"/>
  <c r="AK115" i="5"/>
  <c r="AN115" i="5"/>
  <c r="AQ115" i="5"/>
  <c r="AT115" i="5"/>
  <c r="AW115" i="5"/>
  <c r="AZ115" i="5"/>
  <c r="BC115" i="5"/>
  <c r="BF115" i="5"/>
  <c r="BI115" i="5"/>
  <c r="BL115" i="5"/>
  <c r="BO115" i="5"/>
  <c r="BR115" i="5"/>
  <c r="BU115" i="5"/>
  <c r="BX115" i="5"/>
  <c r="CA115" i="5"/>
  <c r="CD115" i="5"/>
  <c r="CG115" i="5"/>
  <c r="CJ115" i="5"/>
  <c r="E116" i="5"/>
  <c r="J116" i="5"/>
  <c r="M116" i="5"/>
  <c r="P116" i="5"/>
  <c r="S116" i="5"/>
  <c r="V116" i="5"/>
  <c r="Y116" i="5"/>
  <c r="AB116" i="5"/>
  <c r="AE116" i="5"/>
  <c r="AH116" i="5"/>
  <c r="AK116" i="5"/>
  <c r="AN116" i="5"/>
  <c r="AQ116" i="5"/>
  <c r="AT116" i="5"/>
  <c r="AW116" i="5"/>
  <c r="AZ116" i="5"/>
  <c r="BC116" i="5"/>
  <c r="BF116" i="5"/>
  <c r="BI116" i="5"/>
  <c r="BL116" i="5"/>
  <c r="BO116" i="5"/>
  <c r="BR116" i="5"/>
  <c r="BU116" i="5"/>
  <c r="BX116" i="5"/>
  <c r="CA116" i="5"/>
  <c r="CD116" i="5"/>
  <c r="CG116" i="5"/>
  <c r="CJ116" i="5"/>
  <c r="E117" i="5"/>
  <c r="J117" i="5"/>
  <c r="M117" i="5"/>
  <c r="P117" i="5"/>
  <c r="S117" i="5"/>
  <c r="V117" i="5"/>
  <c r="Y117" i="5"/>
  <c r="AB117" i="5"/>
  <c r="AE117" i="5"/>
  <c r="AH117" i="5"/>
  <c r="AK117" i="5"/>
  <c r="AN117" i="5"/>
  <c r="AQ117" i="5"/>
  <c r="AT117" i="5"/>
  <c r="AW117" i="5"/>
  <c r="AZ117" i="5"/>
  <c r="BC117" i="5"/>
  <c r="BF117" i="5"/>
  <c r="BI117" i="5"/>
  <c r="BL117" i="5"/>
  <c r="BO117" i="5"/>
  <c r="BR117" i="5"/>
  <c r="BU117" i="5"/>
  <c r="BX117" i="5"/>
  <c r="CA117" i="5"/>
  <c r="CD117" i="5"/>
  <c r="CG117" i="5"/>
  <c r="CJ117" i="5"/>
  <c r="E118" i="5"/>
  <c r="J118" i="5"/>
  <c r="M118" i="5"/>
  <c r="P118" i="5"/>
  <c r="S118" i="5"/>
  <c r="V118" i="5"/>
  <c r="Y118" i="5"/>
  <c r="AB118" i="5"/>
  <c r="AE118" i="5"/>
  <c r="AH118" i="5"/>
  <c r="AK118" i="5"/>
  <c r="AN118" i="5"/>
  <c r="AQ118" i="5"/>
  <c r="AT118" i="5"/>
  <c r="AW118" i="5"/>
  <c r="AZ118" i="5"/>
  <c r="BC118" i="5"/>
  <c r="BF118" i="5"/>
  <c r="BI118" i="5"/>
  <c r="BL118" i="5"/>
  <c r="BO118" i="5"/>
  <c r="BR118" i="5"/>
  <c r="BU118" i="5"/>
  <c r="BX118" i="5"/>
  <c r="CA118" i="5"/>
  <c r="CD118" i="5"/>
  <c r="CG118" i="5"/>
  <c r="CJ118" i="5"/>
  <c r="E119" i="5"/>
  <c r="J119" i="5"/>
  <c r="M119" i="5"/>
  <c r="P119" i="5"/>
  <c r="S119" i="5"/>
  <c r="V119" i="5"/>
  <c r="Y119" i="5"/>
  <c r="AB119" i="5"/>
  <c r="AE119" i="5"/>
  <c r="AH119" i="5"/>
  <c r="AK119" i="5"/>
  <c r="AN119" i="5"/>
  <c r="AQ119" i="5"/>
  <c r="AT119" i="5"/>
  <c r="AW119" i="5"/>
  <c r="AZ119" i="5"/>
  <c r="BC119" i="5"/>
  <c r="BF119" i="5"/>
  <c r="BI119" i="5"/>
  <c r="BL119" i="5"/>
  <c r="BO119" i="5"/>
  <c r="BR119" i="5"/>
  <c r="BU119" i="5"/>
  <c r="BX119" i="5"/>
  <c r="CA119" i="5"/>
  <c r="CD119" i="5"/>
  <c r="CG119" i="5"/>
  <c r="CJ119" i="5"/>
  <c r="E120" i="5"/>
  <c r="J120" i="5"/>
  <c r="M120" i="5"/>
  <c r="P120" i="5"/>
  <c r="S120" i="5"/>
  <c r="V120" i="5"/>
  <c r="Y120" i="5"/>
  <c r="AB120" i="5"/>
  <c r="AE120" i="5"/>
  <c r="AH120" i="5"/>
  <c r="AK120" i="5"/>
  <c r="AN120" i="5"/>
  <c r="AQ120" i="5"/>
  <c r="AT120" i="5"/>
  <c r="AW120" i="5"/>
  <c r="AZ120" i="5"/>
  <c r="BC120" i="5"/>
  <c r="BF120" i="5"/>
  <c r="BI120" i="5"/>
  <c r="BL120" i="5"/>
  <c r="BO120" i="5"/>
  <c r="BR120" i="5"/>
  <c r="BU120" i="5"/>
  <c r="BX120" i="5"/>
  <c r="CA120" i="5"/>
  <c r="CD120" i="5"/>
  <c r="CG120" i="5"/>
  <c r="CJ120" i="5"/>
  <c r="E121" i="5"/>
  <c r="J121" i="5"/>
  <c r="M121" i="5"/>
  <c r="P121" i="5"/>
  <c r="S121" i="5"/>
  <c r="V121" i="5"/>
  <c r="Y121" i="5"/>
  <c r="AB121" i="5"/>
  <c r="AE121" i="5"/>
  <c r="AH121" i="5"/>
  <c r="AK121" i="5"/>
  <c r="AN121" i="5"/>
  <c r="AQ121" i="5"/>
  <c r="AT121" i="5"/>
  <c r="AW121" i="5"/>
  <c r="AZ121" i="5"/>
  <c r="BC121" i="5"/>
  <c r="BF121" i="5"/>
  <c r="BI121" i="5"/>
  <c r="BL121" i="5"/>
  <c r="BO121" i="5"/>
  <c r="BR121" i="5"/>
  <c r="BU121" i="5"/>
  <c r="BX121" i="5"/>
  <c r="CA121" i="5"/>
  <c r="CD121" i="5"/>
  <c r="CG121" i="5"/>
  <c r="CJ121" i="5"/>
  <c r="E122" i="5"/>
  <c r="J122" i="5"/>
  <c r="M122" i="5"/>
  <c r="P122" i="5"/>
  <c r="S122" i="5"/>
  <c r="V122" i="5"/>
  <c r="Y122" i="5"/>
  <c r="AB122" i="5"/>
  <c r="AE122" i="5"/>
  <c r="AH122" i="5"/>
  <c r="AK122" i="5"/>
  <c r="AN122" i="5"/>
  <c r="AQ122" i="5"/>
  <c r="AT122" i="5"/>
  <c r="AW122" i="5"/>
  <c r="AZ122" i="5"/>
  <c r="BC122" i="5"/>
  <c r="BF122" i="5"/>
  <c r="BI122" i="5"/>
  <c r="BL122" i="5"/>
  <c r="BO122" i="5"/>
  <c r="BR122" i="5"/>
  <c r="BU122" i="5"/>
  <c r="BX122" i="5"/>
  <c r="CA122" i="5"/>
  <c r="CD122" i="5"/>
  <c r="CG122" i="5"/>
  <c r="CJ122" i="5"/>
  <c r="E123" i="5"/>
  <c r="J123" i="5"/>
  <c r="M123" i="5"/>
  <c r="P123" i="5"/>
  <c r="S123" i="5"/>
  <c r="V123" i="5"/>
  <c r="Y123" i="5"/>
  <c r="AB123" i="5"/>
  <c r="AE123" i="5"/>
  <c r="AH123" i="5"/>
  <c r="AK123" i="5"/>
  <c r="AN123" i="5"/>
  <c r="AQ123" i="5"/>
  <c r="AT123" i="5"/>
  <c r="AW123" i="5"/>
  <c r="AZ123" i="5"/>
  <c r="BC123" i="5"/>
  <c r="BF123" i="5"/>
  <c r="BI123" i="5"/>
  <c r="BL123" i="5"/>
  <c r="BO123" i="5"/>
  <c r="BR123" i="5"/>
  <c r="BU123" i="5"/>
  <c r="BX123" i="5"/>
  <c r="CA123" i="5"/>
  <c r="CD123" i="5"/>
  <c r="CG123" i="5"/>
  <c r="CJ123" i="5"/>
  <c r="E124" i="5"/>
  <c r="J124" i="5"/>
  <c r="M124" i="5"/>
  <c r="P124" i="5"/>
  <c r="S124" i="5"/>
  <c r="V124" i="5"/>
  <c r="Y124" i="5"/>
  <c r="AB124" i="5"/>
  <c r="AE124" i="5"/>
  <c r="AH124" i="5"/>
  <c r="AK124" i="5"/>
  <c r="AN124" i="5"/>
  <c r="AQ124" i="5"/>
  <c r="AT124" i="5"/>
  <c r="AW124" i="5"/>
  <c r="AZ124" i="5"/>
  <c r="BC124" i="5"/>
  <c r="BF124" i="5"/>
  <c r="BI124" i="5"/>
  <c r="BL124" i="5"/>
  <c r="BO124" i="5"/>
  <c r="BR124" i="5"/>
  <c r="BU124" i="5"/>
  <c r="BX124" i="5"/>
  <c r="CA124" i="5"/>
  <c r="CD124" i="5"/>
  <c r="CG124" i="5"/>
  <c r="CJ124" i="5"/>
  <c r="E125" i="5"/>
  <c r="J125" i="5"/>
  <c r="M125" i="5"/>
  <c r="P125" i="5"/>
  <c r="S125" i="5"/>
  <c r="V125" i="5"/>
  <c r="Y125" i="5"/>
  <c r="AB125" i="5"/>
  <c r="AE125" i="5"/>
  <c r="AH125" i="5"/>
  <c r="AK125" i="5"/>
  <c r="AN125" i="5"/>
  <c r="AQ125" i="5"/>
  <c r="AT125" i="5"/>
  <c r="AW125" i="5"/>
  <c r="AZ125" i="5"/>
  <c r="BC125" i="5"/>
  <c r="BF125" i="5"/>
  <c r="BI125" i="5"/>
  <c r="BL125" i="5"/>
  <c r="BO125" i="5"/>
  <c r="BR125" i="5"/>
  <c r="BU125" i="5"/>
  <c r="BX125" i="5"/>
  <c r="CA125" i="5"/>
  <c r="CD125" i="5"/>
  <c r="CG125" i="5"/>
  <c r="CJ125" i="5"/>
  <c r="E126" i="5"/>
  <c r="J126" i="5"/>
  <c r="M126" i="5"/>
  <c r="P126" i="5"/>
  <c r="S126" i="5"/>
  <c r="V126" i="5"/>
  <c r="Y126" i="5"/>
  <c r="AB126" i="5"/>
  <c r="AE126" i="5"/>
  <c r="AH126" i="5"/>
  <c r="AK126" i="5"/>
  <c r="AN126" i="5"/>
  <c r="AQ126" i="5"/>
  <c r="AT126" i="5"/>
  <c r="AW126" i="5"/>
  <c r="AZ126" i="5"/>
  <c r="BC126" i="5"/>
  <c r="BF126" i="5"/>
  <c r="BI126" i="5"/>
  <c r="BL126" i="5"/>
  <c r="BO126" i="5"/>
  <c r="BR126" i="5"/>
  <c r="BU126" i="5"/>
  <c r="BX126" i="5"/>
  <c r="CA126" i="5"/>
  <c r="CD126" i="5"/>
  <c r="CG126" i="5"/>
  <c r="CJ126" i="5"/>
  <c r="E127" i="5"/>
  <c r="J127" i="5"/>
  <c r="M127" i="5"/>
  <c r="P127" i="5"/>
  <c r="S127" i="5"/>
  <c r="V127" i="5"/>
  <c r="Y127" i="5"/>
  <c r="AB127" i="5"/>
  <c r="AE127" i="5"/>
  <c r="AH127" i="5"/>
  <c r="AK127" i="5"/>
  <c r="AN127" i="5"/>
  <c r="AQ127" i="5"/>
  <c r="AT127" i="5"/>
  <c r="AW127" i="5"/>
  <c r="AZ127" i="5"/>
  <c r="BC127" i="5"/>
  <c r="BF127" i="5"/>
  <c r="BI127" i="5"/>
  <c r="BL127" i="5"/>
  <c r="BO127" i="5"/>
  <c r="BR127" i="5"/>
  <c r="BU127" i="5"/>
  <c r="BX127" i="5"/>
  <c r="CA127" i="5"/>
  <c r="CD127" i="5"/>
  <c r="CG127" i="5"/>
  <c r="CJ127" i="5"/>
  <c r="E128" i="5"/>
  <c r="J128" i="5"/>
  <c r="M128" i="5"/>
  <c r="P128" i="5"/>
  <c r="S128" i="5"/>
  <c r="V128" i="5"/>
  <c r="Y128" i="5"/>
  <c r="AB128" i="5"/>
  <c r="AE128" i="5"/>
  <c r="AH128" i="5"/>
  <c r="AK128" i="5"/>
  <c r="AN128" i="5"/>
  <c r="AQ128" i="5"/>
  <c r="AT128" i="5"/>
  <c r="AW128" i="5"/>
  <c r="AZ128" i="5"/>
  <c r="BC128" i="5"/>
  <c r="BF128" i="5"/>
  <c r="BI128" i="5"/>
  <c r="BL128" i="5"/>
  <c r="BO128" i="5"/>
  <c r="BR128" i="5"/>
  <c r="BU128" i="5"/>
  <c r="BX128" i="5"/>
  <c r="CA128" i="5"/>
  <c r="CD128" i="5"/>
  <c r="CG128" i="5"/>
  <c r="CJ128" i="5"/>
  <c r="E129" i="5"/>
  <c r="J129" i="5"/>
  <c r="M129" i="5"/>
  <c r="P129" i="5"/>
  <c r="S129" i="5"/>
  <c r="V129" i="5"/>
  <c r="Y129" i="5"/>
  <c r="AB129" i="5"/>
  <c r="AE129" i="5"/>
  <c r="AH129" i="5"/>
  <c r="AK129" i="5"/>
  <c r="AN129" i="5"/>
  <c r="AQ129" i="5"/>
  <c r="AT129" i="5"/>
  <c r="AW129" i="5"/>
  <c r="AZ129" i="5"/>
  <c r="BC129" i="5"/>
  <c r="BF129" i="5"/>
  <c r="BI129" i="5"/>
  <c r="BL129" i="5"/>
  <c r="BO129" i="5"/>
  <c r="BR129" i="5"/>
  <c r="BU129" i="5"/>
  <c r="BX129" i="5"/>
  <c r="CA129" i="5"/>
  <c r="CD129" i="5"/>
  <c r="CG129" i="5"/>
  <c r="CJ129" i="5"/>
  <c r="E130" i="5"/>
  <c r="J130" i="5"/>
  <c r="M130" i="5"/>
  <c r="P130" i="5"/>
  <c r="S130" i="5"/>
  <c r="V130" i="5"/>
  <c r="Y130" i="5"/>
  <c r="AB130" i="5"/>
  <c r="AE130" i="5"/>
  <c r="AH130" i="5"/>
  <c r="AK130" i="5"/>
  <c r="AN130" i="5"/>
  <c r="AQ130" i="5"/>
  <c r="AT130" i="5"/>
  <c r="AW130" i="5"/>
  <c r="AZ130" i="5"/>
  <c r="BC130" i="5"/>
  <c r="BF130" i="5"/>
  <c r="BI130" i="5"/>
  <c r="BL130" i="5"/>
  <c r="BO130" i="5"/>
  <c r="BR130" i="5"/>
  <c r="BU130" i="5"/>
  <c r="BX130" i="5"/>
  <c r="CA130" i="5"/>
  <c r="CD130" i="5"/>
  <c r="CG130" i="5"/>
  <c r="CJ130" i="5"/>
  <c r="E131" i="5"/>
  <c r="J131" i="5"/>
  <c r="M131" i="5"/>
  <c r="P131" i="5"/>
  <c r="S131" i="5"/>
  <c r="V131" i="5"/>
  <c r="Y131" i="5"/>
  <c r="AB131" i="5"/>
  <c r="AE131" i="5"/>
  <c r="AH131" i="5"/>
  <c r="AK131" i="5"/>
  <c r="AN131" i="5"/>
  <c r="AQ131" i="5"/>
  <c r="AT131" i="5"/>
  <c r="AW131" i="5"/>
  <c r="AZ131" i="5"/>
  <c r="BC131" i="5"/>
  <c r="BF131" i="5"/>
  <c r="BI131" i="5"/>
  <c r="BL131" i="5"/>
  <c r="BO131" i="5"/>
  <c r="BR131" i="5"/>
  <c r="BU131" i="5"/>
  <c r="BX131" i="5"/>
  <c r="CA131" i="5"/>
  <c r="CD131" i="5"/>
  <c r="CG131" i="5"/>
  <c r="CJ131" i="5"/>
  <c r="E132" i="5"/>
  <c r="J132" i="5"/>
  <c r="M132" i="5"/>
  <c r="P132" i="5"/>
  <c r="S132" i="5"/>
  <c r="V132" i="5"/>
  <c r="Y132" i="5"/>
  <c r="AB132" i="5"/>
  <c r="AE132" i="5"/>
  <c r="AH132" i="5"/>
  <c r="AK132" i="5"/>
  <c r="AN132" i="5"/>
  <c r="AQ132" i="5"/>
  <c r="AT132" i="5"/>
  <c r="AW132" i="5"/>
  <c r="AZ132" i="5"/>
  <c r="BC132" i="5"/>
  <c r="BF132" i="5"/>
  <c r="BI132" i="5"/>
  <c r="BL132" i="5"/>
  <c r="BO132" i="5"/>
  <c r="BR132" i="5"/>
  <c r="BU132" i="5"/>
  <c r="BX132" i="5"/>
  <c r="CA132" i="5"/>
  <c r="CD132" i="5"/>
  <c r="CG132" i="5"/>
  <c r="CJ132" i="5"/>
  <c r="E133" i="5"/>
  <c r="J133" i="5"/>
  <c r="M133" i="5"/>
  <c r="P133" i="5"/>
  <c r="S133" i="5"/>
  <c r="V133" i="5"/>
  <c r="Y133" i="5"/>
  <c r="AB133" i="5"/>
  <c r="AE133" i="5"/>
  <c r="AH133" i="5"/>
  <c r="AK133" i="5"/>
  <c r="AN133" i="5"/>
  <c r="AQ133" i="5"/>
  <c r="AT133" i="5"/>
  <c r="AW133" i="5"/>
  <c r="AZ133" i="5"/>
  <c r="BC133" i="5"/>
  <c r="BF133" i="5"/>
  <c r="BI133" i="5"/>
  <c r="BL133" i="5"/>
  <c r="BO133" i="5"/>
  <c r="BR133" i="5"/>
  <c r="BU133" i="5"/>
  <c r="BX133" i="5"/>
  <c r="CA133" i="5"/>
  <c r="CD133" i="5"/>
  <c r="CG133" i="5"/>
  <c r="CJ133" i="5"/>
  <c r="E134" i="5"/>
  <c r="J134" i="5"/>
  <c r="M134" i="5"/>
  <c r="P134" i="5"/>
  <c r="S134" i="5"/>
  <c r="V134" i="5"/>
  <c r="Y134" i="5"/>
  <c r="AB134" i="5"/>
  <c r="AE134" i="5"/>
  <c r="AH134" i="5"/>
  <c r="AK134" i="5"/>
  <c r="AN134" i="5"/>
  <c r="AQ134" i="5"/>
  <c r="AT134" i="5"/>
  <c r="AW134" i="5"/>
  <c r="AZ134" i="5"/>
  <c r="BC134" i="5"/>
  <c r="BF134" i="5"/>
  <c r="BI134" i="5"/>
  <c r="BL134" i="5"/>
  <c r="BO134" i="5"/>
  <c r="BR134" i="5"/>
  <c r="BU134" i="5"/>
  <c r="BX134" i="5"/>
  <c r="CA134" i="5"/>
  <c r="CD134" i="5"/>
  <c r="CG134" i="5"/>
  <c r="CJ134" i="5"/>
  <c r="E135" i="5"/>
  <c r="J135" i="5"/>
  <c r="M135" i="5"/>
  <c r="P135" i="5"/>
  <c r="S135" i="5"/>
  <c r="V135" i="5"/>
  <c r="Y135" i="5"/>
  <c r="AB135" i="5"/>
  <c r="AE135" i="5"/>
  <c r="AH135" i="5"/>
  <c r="AK135" i="5"/>
  <c r="AN135" i="5"/>
  <c r="AQ135" i="5"/>
  <c r="AT135" i="5"/>
  <c r="AW135" i="5"/>
  <c r="AZ135" i="5"/>
  <c r="BC135" i="5"/>
  <c r="BF135" i="5"/>
  <c r="BI135" i="5"/>
  <c r="BL135" i="5"/>
  <c r="BO135" i="5"/>
  <c r="BR135" i="5"/>
  <c r="BU135" i="5"/>
  <c r="BX135" i="5"/>
  <c r="CA135" i="5"/>
  <c r="CD135" i="5"/>
  <c r="CG135" i="5"/>
  <c r="CJ135" i="5"/>
  <c r="E136" i="5"/>
  <c r="J136" i="5"/>
  <c r="M136" i="5"/>
  <c r="P136" i="5"/>
  <c r="S136" i="5"/>
  <c r="V136" i="5"/>
  <c r="Y136" i="5"/>
  <c r="AB136" i="5"/>
  <c r="AE136" i="5"/>
  <c r="AH136" i="5"/>
  <c r="AK136" i="5"/>
  <c r="AN136" i="5"/>
  <c r="AQ136" i="5"/>
  <c r="AT136" i="5"/>
  <c r="AW136" i="5"/>
  <c r="AZ136" i="5"/>
  <c r="BC136" i="5"/>
  <c r="BF136" i="5"/>
  <c r="BI136" i="5"/>
  <c r="BL136" i="5"/>
  <c r="BO136" i="5"/>
  <c r="BR136" i="5"/>
  <c r="BU136" i="5"/>
  <c r="BX136" i="5"/>
  <c r="CA136" i="5"/>
  <c r="CD136" i="5"/>
  <c r="CG136" i="5"/>
  <c r="CJ136" i="5"/>
  <c r="E137" i="5"/>
  <c r="J137" i="5"/>
  <c r="M137" i="5"/>
  <c r="P137" i="5"/>
  <c r="S137" i="5"/>
  <c r="V137" i="5"/>
  <c r="Y137" i="5"/>
  <c r="AB137" i="5"/>
  <c r="AE137" i="5"/>
  <c r="AH137" i="5"/>
  <c r="AK137" i="5"/>
  <c r="AN137" i="5"/>
  <c r="AQ137" i="5"/>
  <c r="AT137" i="5"/>
  <c r="AW137" i="5"/>
  <c r="AZ137" i="5"/>
  <c r="BC137" i="5"/>
  <c r="BF137" i="5"/>
  <c r="BI137" i="5"/>
  <c r="BL137" i="5"/>
  <c r="BO137" i="5"/>
  <c r="BR137" i="5"/>
  <c r="BU137" i="5"/>
  <c r="BX137" i="5"/>
  <c r="CA137" i="5"/>
  <c r="CD137" i="5"/>
  <c r="CG137" i="5"/>
  <c r="CJ137" i="5"/>
  <c r="E138" i="5"/>
  <c r="J138" i="5"/>
  <c r="M138" i="5"/>
  <c r="P138" i="5"/>
  <c r="S138" i="5"/>
  <c r="V138" i="5"/>
  <c r="Y138" i="5"/>
  <c r="AB138" i="5"/>
  <c r="AE138" i="5"/>
  <c r="AH138" i="5"/>
  <c r="AK138" i="5"/>
  <c r="AN138" i="5"/>
  <c r="AQ138" i="5"/>
  <c r="AT138" i="5"/>
  <c r="AW138" i="5"/>
  <c r="AZ138" i="5"/>
  <c r="BC138" i="5"/>
  <c r="BF138" i="5"/>
  <c r="BI138" i="5"/>
  <c r="BL138" i="5"/>
  <c r="BO138" i="5"/>
  <c r="BR138" i="5"/>
  <c r="BU138" i="5"/>
  <c r="BX138" i="5"/>
  <c r="CA138" i="5"/>
  <c r="CD138" i="5"/>
  <c r="CG138" i="5"/>
  <c r="CJ138" i="5"/>
  <c r="E139" i="5"/>
  <c r="J139" i="5"/>
  <c r="M139" i="5"/>
  <c r="P139" i="5"/>
  <c r="S139" i="5"/>
  <c r="V139" i="5"/>
  <c r="Y139" i="5"/>
  <c r="AB139" i="5"/>
  <c r="AE139" i="5"/>
  <c r="AH139" i="5"/>
  <c r="AK139" i="5"/>
  <c r="AN139" i="5"/>
  <c r="AQ139" i="5"/>
  <c r="AT139" i="5"/>
  <c r="AW139" i="5"/>
  <c r="AZ139" i="5"/>
  <c r="BC139" i="5"/>
  <c r="BF139" i="5"/>
  <c r="BI139" i="5"/>
  <c r="BL139" i="5"/>
  <c r="BO139" i="5"/>
  <c r="BR139" i="5"/>
  <c r="BU139" i="5"/>
  <c r="BX139" i="5"/>
  <c r="CA139" i="5"/>
  <c r="CD139" i="5"/>
  <c r="CG139" i="5"/>
  <c r="CJ139" i="5"/>
  <c r="E140" i="5"/>
  <c r="J140" i="5"/>
  <c r="M140" i="5"/>
  <c r="P140" i="5"/>
  <c r="S140" i="5"/>
  <c r="V140" i="5"/>
  <c r="Y140" i="5"/>
  <c r="AB140" i="5"/>
  <c r="AE140" i="5"/>
  <c r="AH140" i="5"/>
  <c r="AK140" i="5"/>
  <c r="AN140" i="5"/>
  <c r="AQ140" i="5"/>
  <c r="AT140" i="5"/>
  <c r="AW140" i="5"/>
  <c r="AZ140" i="5"/>
  <c r="BC140" i="5"/>
  <c r="BF140" i="5"/>
  <c r="BI140" i="5"/>
  <c r="BL140" i="5"/>
  <c r="BO140" i="5"/>
  <c r="BR140" i="5"/>
  <c r="BU140" i="5"/>
  <c r="BX140" i="5"/>
  <c r="CA140" i="5"/>
  <c r="CD140" i="5"/>
  <c r="CG140" i="5"/>
  <c r="CJ140" i="5"/>
  <c r="E141" i="5"/>
  <c r="J141" i="5"/>
  <c r="M141" i="5"/>
  <c r="P141" i="5"/>
  <c r="S141" i="5"/>
  <c r="V141" i="5"/>
  <c r="Y141" i="5"/>
  <c r="AB141" i="5"/>
  <c r="AE141" i="5"/>
  <c r="AH141" i="5"/>
  <c r="AK141" i="5"/>
  <c r="AN141" i="5"/>
  <c r="AQ141" i="5"/>
  <c r="AT141" i="5"/>
  <c r="AW141" i="5"/>
  <c r="AZ141" i="5"/>
  <c r="BC141" i="5"/>
  <c r="BF141" i="5"/>
  <c r="BI141" i="5"/>
  <c r="BL141" i="5"/>
  <c r="BO141" i="5"/>
  <c r="BR141" i="5"/>
  <c r="BU141" i="5"/>
  <c r="BX141" i="5"/>
  <c r="CA141" i="5"/>
  <c r="CD141" i="5"/>
  <c r="CG141" i="5"/>
  <c r="CJ141" i="5"/>
  <c r="E142" i="5"/>
  <c r="J142" i="5"/>
  <c r="M142" i="5"/>
  <c r="P142" i="5"/>
  <c r="S142" i="5"/>
  <c r="V142" i="5"/>
  <c r="Y142" i="5"/>
  <c r="AB142" i="5"/>
  <c r="AE142" i="5"/>
  <c r="AH142" i="5"/>
  <c r="AK142" i="5"/>
  <c r="AN142" i="5"/>
  <c r="AQ142" i="5"/>
  <c r="AT142" i="5"/>
  <c r="AW142" i="5"/>
  <c r="AZ142" i="5"/>
  <c r="BC142" i="5"/>
  <c r="BF142" i="5"/>
  <c r="BI142" i="5"/>
  <c r="BL142" i="5"/>
  <c r="BO142" i="5"/>
  <c r="BR142" i="5"/>
  <c r="BU142" i="5"/>
  <c r="BX142" i="5"/>
  <c r="CA142" i="5"/>
  <c r="CD142" i="5"/>
  <c r="CG142" i="5"/>
  <c r="CJ142" i="5"/>
  <c r="E143" i="5"/>
  <c r="J143" i="5"/>
  <c r="M143" i="5"/>
  <c r="P143" i="5"/>
  <c r="S143" i="5"/>
  <c r="V143" i="5"/>
  <c r="Y143" i="5"/>
  <c r="AB143" i="5"/>
  <c r="AE143" i="5"/>
  <c r="AH143" i="5"/>
  <c r="AK143" i="5"/>
  <c r="AN143" i="5"/>
  <c r="AQ143" i="5"/>
  <c r="AT143" i="5"/>
  <c r="AW143" i="5"/>
  <c r="AZ143" i="5"/>
  <c r="BC143" i="5"/>
  <c r="BF143" i="5"/>
  <c r="BI143" i="5"/>
  <c r="BL143" i="5"/>
  <c r="BO143" i="5"/>
  <c r="BR143" i="5"/>
  <c r="BU143" i="5"/>
  <c r="BX143" i="5"/>
  <c r="CA143" i="5"/>
  <c r="CD143" i="5"/>
  <c r="CG143" i="5"/>
  <c r="CJ143" i="5"/>
  <c r="E144" i="5"/>
  <c r="J144" i="5"/>
  <c r="M144" i="5"/>
  <c r="P144" i="5"/>
  <c r="S144" i="5"/>
  <c r="V144" i="5"/>
  <c r="Y144" i="5"/>
  <c r="AB144" i="5"/>
  <c r="AE144" i="5"/>
  <c r="AH144" i="5"/>
  <c r="AK144" i="5"/>
  <c r="AN144" i="5"/>
  <c r="AQ144" i="5"/>
  <c r="AT144" i="5"/>
  <c r="AW144" i="5"/>
  <c r="AZ144" i="5"/>
  <c r="BC144" i="5"/>
  <c r="BF144" i="5"/>
  <c r="BI144" i="5"/>
  <c r="BL144" i="5"/>
  <c r="BO144" i="5"/>
  <c r="BR144" i="5"/>
  <c r="BU144" i="5"/>
  <c r="BX144" i="5"/>
  <c r="CA144" i="5"/>
  <c r="CD144" i="5"/>
  <c r="CG144" i="5"/>
  <c r="CJ144" i="5"/>
  <c r="E145" i="5"/>
  <c r="J145" i="5"/>
  <c r="M145" i="5"/>
  <c r="P145" i="5"/>
  <c r="S145" i="5"/>
  <c r="V145" i="5"/>
  <c r="Y145" i="5"/>
  <c r="AB145" i="5"/>
  <c r="AE145" i="5"/>
  <c r="AH145" i="5"/>
  <c r="AK145" i="5"/>
  <c r="AN145" i="5"/>
  <c r="AQ145" i="5"/>
  <c r="AT145" i="5"/>
  <c r="AW145" i="5"/>
  <c r="AZ145" i="5"/>
  <c r="BC145" i="5"/>
  <c r="BF145" i="5"/>
  <c r="BI145" i="5"/>
  <c r="BL145" i="5"/>
  <c r="BO145" i="5"/>
  <c r="BR145" i="5"/>
  <c r="BU145" i="5"/>
  <c r="BX145" i="5"/>
  <c r="CA145" i="5"/>
  <c r="CD145" i="5"/>
  <c r="CG145" i="5"/>
  <c r="CJ145" i="5"/>
  <c r="E146" i="5"/>
  <c r="J146" i="5"/>
  <c r="M146" i="5"/>
  <c r="P146" i="5"/>
  <c r="S146" i="5"/>
  <c r="V146" i="5"/>
  <c r="Y146" i="5"/>
  <c r="AB146" i="5"/>
  <c r="AE146" i="5"/>
  <c r="AH146" i="5"/>
  <c r="AK146" i="5"/>
  <c r="AN146" i="5"/>
  <c r="AQ146" i="5"/>
  <c r="AT146" i="5"/>
  <c r="AW146" i="5"/>
  <c r="AZ146" i="5"/>
  <c r="BC146" i="5"/>
  <c r="BF146" i="5"/>
  <c r="BI146" i="5"/>
  <c r="BL146" i="5"/>
  <c r="BO146" i="5"/>
  <c r="BR146" i="5"/>
  <c r="BU146" i="5"/>
  <c r="BX146" i="5"/>
  <c r="CA146" i="5"/>
  <c r="CD146" i="5"/>
  <c r="CG146" i="5"/>
  <c r="CJ146" i="5"/>
  <c r="E147" i="5"/>
  <c r="J147" i="5"/>
  <c r="M147" i="5"/>
  <c r="P147" i="5"/>
  <c r="S147" i="5"/>
  <c r="V147" i="5"/>
  <c r="Y147" i="5"/>
  <c r="AB147" i="5"/>
  <c r="AE147" i="5"/>
  <c r="AH147" i="5"/>
  <c r="AK147" i="5"/>
  <c r="AN147" i="5"/>
  <c r="AQ147" i="5"/>
  <c r="AT147" i="5"/>
  <c r="AW147" i="5"/>
  <c r="AZ147" i="5"/>
  <c r="BC147" i="5"/>
  <c r="BF147" i="5"/>
  <c r="BI147" i="5"/>
  <c r="BL147" i="5"/>
  <c r="BO147" i="5"/>
  <c r="BR147" i="5"/>
  <c r="BU147" i="5"/>
  <c r="BX147" i="5"/>
  <c r="CA147" i="5"/>
  <c r="CD147" i="5"/>
  <c r="CG147" i="5"/>
  <c r="CJ147" i="5"/>
  <c r="E148" i="5"/>
  <c r="J148" i="5"/>
  <c r="M148" i="5"/>
  <c r="P148" i="5"/>
  <c r="S148" i="5"/>
  <c r="V148" i="5"/>
  <c r="Y148" i="5"/>
  <c r="AB148" i="5"/>
  <c r="AE148" i="5"/>
  <c r="AH148" i="5"/>
  <c r="AK148" i="5"/>
  <c r="AN148" i="5"/>
  <c r="AQ148" i="5"/>
  <c r="AT148" i="5"/>
  <c r="AW148" i="5"/>
  <c r="AZ148" i="5"/>
  <c r="BC148" i="5"/>
  <c r="BF148" i="5"/>
  <c r="BI148" i="5"/>
  <c r="BL148" i="5"/>
  <c r="BO148" i="5"/>
  <c r="BR148" i="5"/>
  <c r="BU148" i="5"/>
  <c r="BX148" i="5"/>
  <c r="CA148" i="5"/>
  <c r="CD148" i="5"/>
  <c r="CG148" i="5"/>
  <c r="CJ148" i="5"/>
  <c r="E149" i="5"/>
  <c r="J149" i="5"/>
  <c r="M149" i="5"/>
  <c r="P149" i="5"/>
  <c r="S149" i="5"/>
  <c r="V149" i="5"/>
  <c r="Y149" i="5"/>
  <c r="AB149" i="5"/>
  <c r="AE149" i="5"/>
  <c r="AH149" i="5"/>
  <c r="AK149" i="5"/>
  <c r="AN149" i="5"/>
  <c r="AQ149" i="5"/>
  <c r="AT149" i="5"/>
  <c r="AW149" i="5"/>
  <c r="AZ149" i="5"/>
  <c r="BC149" i="5"/>
  <c r="BF149" i="5"/>
  <c r="BI149" i="5"/>
  <c r="BL149" i="5"/>
  <c r="BO149" i="5"/>
  <c r="BR149" i="5"/>
  <c r="BU149" i="5"/>
  <c r="BX149" i="5"/>
  <c r="CA149" i="5"/>
  <c r="CD149" i="5"/>
  <c r="CG149" i="5"/>
  <c r="CJ149" i="5"/>
  <c r="E150" i="5"/>
  <c r="J150" i="5"/>
  <c r="M150" i="5"/>
  <c r="P150" i="5"/>
  <c r="S150" i="5"/>
  <c r="V150" i="5"/>
  <c r="Y150" i="5"/>
  <c r="AB150" i="5"/>
  <c r="AE150" i="5"/>
  <c r="AH150" i="5"/>
  <c r="AK150" i="5"/>
  <c r="AN150" i="5"/>
  <c r="AQ150" i="5"/>
  <c r="AT150" i="5"/>
  <c r="AW150" i="5"/>
  <c r="AZ150" i="5"/>
  <c r="BC150" i="5"/>
  <c r="BF150" i="5"/>
  <c r="BI150" i="5"/>
  <c r="BL150" i="5"/>
  <c r="BO150" i="5"/>
  <c r="BR150" i="5"/>
  <c r="BU150" i="5"/>
  <c r="BX150" i="5"/>
  <c r="CA150" i="5"/>
  <c r="CD150" i="5"/>
  <c r="CG150" i="5"/>
  <c r="CJ150" i="5"/>
  <c r="E151" i="5"/>
  <c r="J151" i="5"/>
  <c r="M151" i="5"/>
  <c r="P151" i="5"/>
  <c r="S151" i="5"/>
  <c r="V151" i="5"/>
  <c r="Y151" i="5"/>
  <c r="AB151" i="5"/>
  <c r="AE151" i="5"/>
  <c r="AH151" i="5"/>
  <c r="AK151" i="5"/>
  <c r="AN151" i="5"/>
  <c r="AQ151" i="5"/>
  <c r="AT151" i="5"/>
  <c r="AW151" i="5"/>
  <c r="AZ151" i="5"/>
  <c r="BC151" i="5"/>
  <c r="BF151" i="5"/>
  <c r="BI151" i="5"/>
  <c r="BL151" i="5"/>
  <c r="BO151" i="5"/>
  <c r="BR151" i="5"/>
  <c r="BU151" i="5"/>
  <c r="BX151" i="5"/>
  <c r="CA151" i="5"/>
  <c r="CD151" i="5"/>
  <c r="CG151" i="5"/>
  <c r="CJ151" i="5"/>
  <c r="E152" i="5"/>
  <c r="J152" i="5"/>
  <c r="M152" i="5"/>
  <c r="P152" i="5"/>
  <c r="S152" i="5"/>
  <c r="V152" i="5"/>
  <c r="Y152" i="5"/>
  <c r="AB152" i="5"/>
  <c r="AE152" i="5"/>
  <c r="AH152" i="5"/>
  <c r="AK152" i="5"/>
  <c r="AN152" i="5"/>
  <c r="AQ152" i="5"/>
  <c r="AT152" i="5"/>
  <c r="AW152" i="5"/>
  <c r="AZ152" i="5"/>
  <c r="BC152" i="5"/>
  <c r="BF152" i="5"/>
  <c r="BI152" i="5"/>
  <c r="BL152" i="5"/>
  <c r="BO152" i="5"/>
  <c r="BR152" i="5"/>
  <c r="BU152" i="5"/>
  <c r="BX152" i="5"/>
  <c r="CA152" i="5"/>
  <c r="CD152" i="5"/>
  <c r="CG152" i="5"/>
  <c r="CJ152" i="5"/>
  <c r="E153" i="5"/>
  <c r="J153" i="5"/>
  <c r="M153" i="5"/>
  <c r="P153" i="5"/>
  <c r="S153" i="5"/>
  <c r="V153" i="5"/>
  <c r="Y153" i="5"/>
  <c r="AB153" i="5"/>
  <c r="AE153" i="5"/>
  <c r="AH153" i="5"/>
  <c r="AK153" i="5"/>
  <c r="AN153" i="5"/>
  <c r="AQ153" i="5"/>
  <c r="AT153" i="5"/>
  <c r="AW153" i="5"/>
  <c r="AZ153" i="5"/>
  <c r="BC153" i="5"/>
  <c r="BF153" i="5"/>
  <c r="BI153" i="5"/>
  <c r="BL153" i="5"/>
  <c r="BO153" i="5"/>
  <c r="BR153" i="5"/>
  <c r="BU153" i="5"/>
  <c r="BX153" i="5"/>
  <c r="CA153" i="5"/>
  <c r="CD153" i="5"/>
  <c r="CG153" i="5"/>
  <c r="CJ153" i="5"/>
  <c r="E154" i="5"/>
  <c r="J154" i="5"/>
  <c r="M154" i="5"/>
  <c r="P154" i="5"/>
  <c r="S154" i="5"/>
  <c r="V154" i="5"/>
  <c r="Y154" i="5"/>
  <c r="AB154" i="5"/>
  <c r="AE154" i="5"/>
  <c r="AH154" i="5"/>
  <c r="AK154" i="5"/>
  <c r="AN154" i="5"/>
  <c r="AQ154" i="5"/>
  <c r="AT154" i="5"/>
  <c r="AW154" i="5"/>
  <c r="AZ154" i="5"/>
  <c r="BC154" i="5"/>
  <c r="BF154" i="5"/>
  <c r="BI154" i="5"/>
  <c r="BL154" i="5"/>
  <c r="BO154" i="5"/>
  <c r="BR154" i="5"/>
  <c r="BU154" i="5"/>
  <c r="BX154" i="5"/>
  <c r="CA154" i="5"/>
  <c r="CD154" i="5"/>
  <c r="CG154" i="5"/>
  <c r="CJ154" i="5"/>
  <c r="E155" i="5"/>
  <c r="J155" i="5"/>
  <c r="M155" i="5"/>
  <c r="P155" i="5"/>
  <c r="S155" i="5"/>
  <c r="V155" i="5"/>
  <c r="Y155" i="5"/>
  <c r="AB155" i="5"/>
  <c r="AE155" i="5"/>
  <c r="AH155" i="5"/>
  <c r="AK155" i="5"/>
  <c r="AN155" i="5"/>
  <c r="AQ155" i="5"/>
  <c r="AT155" i="5"/>
  <c r="AW155" i="5"/>
  <c r="AZ155" i="5"/>
  <c r="BC155" i="5"/>
  <c r="BF155" i="5"/>
  <c r="BI155" i="5"/>
  <c r="BL155" i="5"/>
  <c r="BO155" i="5"/>
  <c r="BR155" i="5"/>
  <c r="BU155" i="5"/>
  <c r="BX155" i="5"/>
  <c r="CA155" i="5"/>
  <c r="CD155" i="5"/>
  <c r="CG155" i="5"/>
  <c r="CJ155" i="5"/>
  <c r="E156" i="5"/>
  <c r="J156" i="5"/>
  <c r="M156" i="5"/>
  <c r="P156" i="5"/>
  <c r="S156" i="5"/>
  <c r="V156" i="5"/>
  <c r="Y156" i="5"/>
  <c r="AB156" i="5"/>
  <c r="AE156" i="5"/>
  <c r="AH156" i="5"/>
  <c r="AK156" i="5"/>
  <c r="AN156" i="5"/>
  <c r="AQ156" i="5"/>
  <c r="AT156" i="5"/>
  <c r="AW156" i="5"/>
  <c r="AZ156" i="5"/>
  <c r="BC156" i="5"/>
  <c r="BF156" i="5"/>
  <c r="BI156" i="5"/>
  <c r="BL156" i="5"/>
  <c r="BO156" i="5"/>
  <c r="BR156" i="5"/>
  <c r="BU156" i="5"/>
  <c r="BX156" i="5"/>
  <c r="CA156" i="5"/>
  <c r="CD156" i="5"/>
  <c r="CG156" i="5"/>
  <c r="CJ156" i="5"/>
  <c r="E157" i="5"/>
  <c r="J157" i="5"/>
  <c r="M157" i="5"/>
  <c r="P157" i="5"/>
  <c r="S157" i="5"/>
  <c r="V157" i="5"/>
  <c r="Y157" i="5"/>
  <c r="AB157" i="5"/>
  <c r="AE157" i="5"/>
  <c r="AH157" i="5"/>
  <c r="AK157" i="5"/>
  <c r="AN157" i="5"/>
  <c r="AQ157" i="5"/>
  <c r="AT157" i="5"/>
  <c r="AW157" i="5"/>
  <c r="AZ157" i="5"/>
  <c r="BC157" i="5"/>
  <c r="BF157" i="5"/>
  <c r="BI157" i="5"/>
  <c r="BL157" i="5"/>
  <c r="BO157" i="5"/>
  <c r="BR157" i="5"/>
  <c r="BU157" i="5"/>
  <c r="BX157" i="5"/>
  <c r="CA157" i="5"/>
  <c r="CD157" i="5"/>
  <c r="CG157" i="5"/>
  <c r="CJ157" i="5"/>
  <c r="E158" i="5"/>
  <c r="J158" i="5"/>
  <c r="M158" i="5"/>
  <c r="P158" i="5"/>
  <c r="S158" i="5"/>
  <c r="V158" i="5"/>
  <c r="Y158" i="5"/>
  <c r="AB158" i="5"/>
  <c r="AE158" i="5"/>
  <c r="AH158" i="5"/>
  <c r="AK158" i="5"/>
  <c r="AN158" i="5"/>
  <c r="AQ158" i="5"/>
  <c r="AT158" i="5"/>
  <c r="AW158" i="5"/>
  <c r="AZ158" i="5"/>
  <c r="BC158" i="5"/>
  <c r="BF158" i="5"/>
  <c r="BI158" i="5"/>
  <c r="BL158" i="5"/>
  <c r="BO158" i="5"/>
  <c r="BR158" i="5"/>
  <c r="BU158" i="5"/>
  <c r="BX158" i="5"/>
  <c r="CA158" i="5"/>
  <c r="CD158" i="5"/>
  <c r="CG158" i="5"/>
  <c r="CJ158" i="5"/>
  <c r="E159" i="5"/>
  <c r="J159" i="5"/>
  <c r="M159" i="5"/>
  <c r="P159" i="5"/>
  <c r="S159" i="5"/>
  <c r="V159" i="5"/>
  <c r="Y159" i="5"/>
  <c r="AB159" i="5"/>
  <c r="AE159" i="5"/>
  <c r="AH159" i="5"/>
  <c r="AK159" i="5"/>
  <c r="AN159" i="5"/>
  <c r="AQ159" i="5"/>
  <c r="AT159" i="5"/>
  <c r="AW159" i="5"/>
  <c r="AZ159" i="5"/>
  <c r="BC159" i="5"/>
  <c r="BF159" i="5"/>
  <c r="BI159" i="5"/>
  <c r="BL159" i="5"/>
  <c r="BO159" i="5"/>
  <c r="BR159" i="5"/>
  <c r="BU159" i="5"/>
  <c r="BX159" i="5"/>
  <c r="CA159" i="5"/>
  <c r="CD159" i="5"/>
  <c r="CG159" i="5"/>
  <c r="CJ159" i="5"/>
  <c r="E160" i="5"/>
  <c r="J160" i="5"/>
  <c r="M160" i="5"/>
  <c r="P160" i="5"/>
  <c r="S160" i="5"/>
  <c r="V160" i="5"/>
  <c r="Y160" i="5"/>
  <c r="AB160" i="5"/>
  <c r="AE160" i="5"/>
  <c r="AH160" i="5"/>
  <c r="AK160" i="5"/>
  <c r="AN160" i="5"/>
  <c r="AQ160" i="5"/>
  <c r="AT160" i="5"/>
  <c r="AW160" i="5"/>
  <c r="AZ160" i="5"/>
  <c r="BC160" i="5"/>
  <c r="BF160" i="5"/>
  <c r="BI160" i="5"/>
  <c r="BL160" i="5"/>
  <c r="BO160" i="5"/>
  <c r="BR160" i="5"/>
  <c r="BU160" i="5"/>
  <c r="BX160" i="5"/>
  <c r="CA160" i="5"/>
  <c r="CD160" i="5"/>
  <c r="CG160" i="5"/>
  <c r="CJ160" i="5"/>
  <c r="E161" i="5"/>
  <c r="J161" i="5"/>
  <c r="M161" i="5"/>
  <c r="P161" i="5"/>
  <c r="S161" i="5"/>
  <c r="V161" i="5"/>
  <c r="Y161" i="5"/>
  <c r="AB161" i="5"/>
  <c r="AE161" i="5"/>
  <c r="AH161" i="5"/>
  <c r="AK161" i="5"/>
  <c r="AN161" i="5"/>
  <c r="AQ161" i="5"/>
  <c r="AT161" i="5"/>
  <c r="AW161" i="5"/>
  <c r="AZ161" i="5"/>
  <c r="BC161" i="5"/>
  <c r="BF161" i="5"/>
  <c r="BI161" i="5"/>
  <c r="BL161" i="5"/>
  <c r="BO161" i="5"/>
  <c r="BR161" i="5"/>
  <c r="BU161" i="5"/>
  <c r="BX161" i="5"/>
  <c r="CA161" i="5"/>
  <c r="CD161" i="5"/>
  <c r="CG161" i="5"/>
  <c r="CJ161" i="5"/>
  <c r="E162" i="5"/>
  <c r="J162" i="5"/>
  <c r="M162" i="5"/>
  <c r="P162" i="5"/>
  <c r="S162" i="5"/>
  <c r="V162" i="5"/>
  <c r="Y162" i="5"/>
  <c r="AB162" i="5"/>
  <c r="AE162" i="5"/>
  <c r="AH162" i="5"/>
  <c r="AK162" i="5"/>
  <c r="AN162" i="5"/>
  <c r="AQ162" i="5"/>
  <c r="AT162" i="5"/>
  <c r="AW162" i="5"/>
  <c r="AZ162" i="5"/>
  <c r="BC162" i="5"/>
  <c r="BF162" i="5"/>
  <c r="BI162" i="5"/>
  <c r="BL162" i="5"/>
  <c r="BO162" i="5"/>
  <c r="BR162" i="5"/>
  <c r="BU162" i="5"/>
  <c r="BX162" i="5"/>
  <c r="CA162" i="5"/>
  <c r="CD162" i="5"/>
  <c r="CG162" i="5"/>
  <c r="CJ162" i="5"/>
  <c r="E163" i="5"/>
  <c r="J163" i="5"/>
  <c r="M163" i="5"/>
  <c r="P163" i="5"/>
  <c r="S163" i="5"/>
  <c r="V163" i="5"/>
  <c r="Y163" i="5"/>
  <c r="AB163" i="5"/>
  <c r="AE163" i="5"/>
  <c r="AH163" i="5"/>
  <c r="AK163" i="5"/>
  <c r="AN163" i="5"/>
  <c r="AQ163" i="5"/>
  <c r="AT163" i="5"/>
  <c r="AW163" i="5"/>
  <c r="AZ163" i="5"/>
  <c r="BC163" i="5"/>
  <c r="BF163" i="5"/>
  <c r="BI163" i="5"/>
  <c r="BL163" i="5"/>
  <c r="BO163" i="5"/>
  <c r="BR163" i="5"/>
  <c r="BU163" i="5"/>
  <c r="BX163" i="5"/>
  <c r="CA163" i="5"/>
  <c r="CD163" i="5"/>
  <c r="CG163" i="5"/>
  <c r="CJ163" i="5"/>
  <c r="E164" i="5"/>
  <c r="J164" i="5"/>
  <c r="M164" i="5"/>
  <c r="P164" i="5"/>
  <c r="S164" i="5"/>
  <c r="V164" i="5"/>
  <c r="Y164" i="5"/>
  <c r="AB164" i="5"/>
  <c r="AE164" i="5"/>
  <c r="AH164" i="5"/>
  <c r="AK164" i="5"/>
  <c r="AN164" i="5"/>
  <c r="AQ164" i="5"/>
  <c r="AT164" i="5"/>
  <c r="AW164" i="5"/>
  <c r="AZ164" i="5"/>
  <c r="BC164" i="5"/>
  <c r="BF164" i="5"/>
  <c r="BI164" i="5"/>
  <c r="BL164" i="5"/>
  <c r="BO164" i="5"/>
  <c r="BR164" i="5"/>
  <c r="BU164" i="5"/>
  <c r="BX164" i="5"/>
  <c r="CA164" i="5"/>
  <c r="CD164" i="5"/>
  <c r="CG164" i="5"/>
  <c r="CJ164" i="5"/>
  <c r="E165" i="5"/>
  <c r="J165" i="5"/>
  <c r="M165" i="5"/>
  <c r="P165" i="5"/>
  <c r="S165" i="5"/>
  <c r="V165" i="5"/>
  <c r="Y165" i="5"/>
  <c r="AB165" i="5"/>
  <c r="AE165" i="5"/>
  <c r="AH165" i="5"/>
  <c r="AK165" i="5"/>
  <c r="AN165" i="5"/>
  <c r="AQ165" i="5"/>
  <c r="AT165" i="5"/>
  <c r="AW165" i="5"/>
  <c r="AZ165" i="5"/>
  <c r="BC165" i="5"/>
  <c r="BF165" i="5"/>
  <c r="BI165" i="5"/>
  <c r="BL165" i="5"/>
  <c r="BO165" i="5"/>
  <c r="BR165" i="5"/>
  <c r="BU165" i="5"/>
  <c r="BX165" i="5"/>
  <c r="CA165" i="5"/>
  <c r="CD165" i="5"/>
  <c r="CG165" i="5"/>
  <c r="CJ165" i="5"/>
  <c r="E166" i="5"/>
  <c r="J166" i="5"/>
  <c r="M166" i="5"/>
  <c r="P166" i="5"/>
  <c r="S166" i="5"/>
  <c r="V166" i="5"/>
  <c r="Y166" i="5"/>
  <c r="AB166" i="5"/>
  <c r="AE166" i="5"/>
  <c r="AH166" i="5"/>
  <c r="AK166" i="5"/>
  <c r="AN166" i="5"/>
  <c r="AQ166" i="5"/>
  <c r="AT166" i="5"/>
  <c r="AW166" i="5"/>
  <c r="AZ166" i="5"/>
  <c r="BC166" i="5"/>
  <c r="BF166" i="5"/>
  <c r="BI166" i="5"/>
  <c r="BL166" i="5"/>
  <c r="BO166" i="5"/>
  <c r="BR166" i="5"/>
  <c r="BU166" i="5"/>
  <c r="BX166" i="5"/>
  <c r="CA166" i="5"/>
  <c r="CD166" i="5"/>
  <c r="CG166" i="5"/>
  <c r="CJ166" i="5"/>
  <c r="E167" i="5"/>
  <c r="J167" i="5"/>
  <c r="M167" i="5"/>
  <c r="P167" i="5"/>
  <c r="S167" i="5"/>
  <c r="V167" i="5"/>
  <c r="Y167" i="5"/>
  <c r="AB167" i="5"/>
  <c r="AE167" i="5"/>
  <c r="AH167" i="5"/>
  <c r="AK167" i="5"/>
  <c r="AN167" i="5"/>
  <c r="AQ167" i="5"/>
  <c r="AT167" i="5"/>
  <c r="AW167" i="5"/>
  <c r="AZ167" i="5"/>
  <c r="BC167" i="5"/>
  <c r="BF167" i="5"/>
  <c r="BI167" i="5"/>
  <c r="BL167" i="5"/>
  <c r="BO167" i="5"/>
  <c r="BR167" i="5"/>
  <c r="BU167" i="5"/>
  <c r="BX167" i="5"/>
  <c r="CA167" i="5"/>
  <c r="CD167" i="5"/>
  <c r="CG167" i="5"/>
  <c r="CJ167" i="5"/>
  <c r="E168" i="5"/>
  <c r="J168" i="5"/>
  <c r="M168" i="5"/>
  <c r="P168" i="5"/>
  <c r="S168" i="5"/>
  <c r="V168" i="5"/>
  <c r="Y168" i="5"/>
  <c r="AB168" i="5"/>
  <c r="AE168" i="5"/>
  <c r="AH168" i="5"/>
  <c r="AK168" i="5"/>
  <c r="AN168" i="5"/>
  <c r="AQ168" i="5"/>
  <c r="AT168" i="5"/>
  <c r="AW168" i="5"/>
  <c r="AZ168" i="5"/>
  <c r="BC168" i="5"/>
  <c r="BF168" i="5"/>
  <c r="BI168" i="5"/>
  <c r="BL168" i="5"/>
  <c r="BO168" i="5"/>
  <c r="BR168" i="5"/>
  <c r="BU168" i="5"/>
  <c r="BX168" i="5"/>
  <c r="CA168" i="5"/>
  <c r="CD168" i="5"/>
  <c r="CG168" i="5"/>
  <c r="CJ168" i="5"/>
  <c r="E169" i="5"/>
  <c r="J169" i="5"/>
  <c r="M169" i="5"/>
  <c r="P169" i="5"/>
  <c r="S169" i="5"/>
  <c r="V169" i="5"/>
  <c r="Y169" i="5"/>
  <c r="AB169" i="5"/>
  <c r="AE169" i="5"/>
  <c r="AH169" i="5"/>
  <c r="AK169" i="5"/>
  <c r="AN169" i="5"/>
  <c r="AQ169" i="5"/>
  <c r="AT169" i="5"/>
  <c r="AW169" i="5"/>
  <c r="AZ169" i="5"/>
  <c r="BC169" i="5"/>
  <c r="BF169" i="5"/>
  <c r="BI169" i="5"/>
  <c r="BL169" i="5"/>
  <c r="BO169" i="5"/>
  <c r="BR169" i="5"/>
  <c r="BU169" i="5"/>
  <c r="BX169" i="5"/>
  <c r="CA169" i="5"/>
  <c r="CD169" i="5"/>
  <c r="CG169" i="5"/>
  <c r="CJ169" i="5"/>
  <c r="E170" i="5"/>
  <c r="J170" i="5"/>
  <c r="M170" i="5"/>
  <c r="P170" i="5"/>
  <c r="S170" i="5"/>
  <c r="V170" i="5"/>
  <c r="Y170" i="5"/>
  <c r="AB170" i="5"/>
  <c r="AE170" i="5"/>
  <c r="AH170" i="5"/>
  <c r="AK170" i="5"/>
  <c r="AN170" i="5"/>
  <c r="AQ170" i="5"/>
  <c r="AT170" i="5"/>
  <c r="AW170" i="5"/>
  <c r="AZ170" i="5"/>
  <c r="BC170" i="5"/>
  <c r="BF170" i="5"/>
  <c r="BI170" i="5"/>
  <c r="BL170" i="5"/>
  <c r="BO170" i="5"/>
  <c r="BR170" i="5"/>
  <c r="BU170" i="5"/>
  <c r="BX170" i="5"/>
  <c r="CA170" i="5"/>
  <c r="CD170" i="5"/>
  <c r="CG170" i="5"/>
  <c r="CJ170" i="5"/>
  <c r="E171" i="5"/>
  <c r="J171" i="5"/>
  <c r="M171" i="5"/>
  <c r="P171" i="5"/>
  <c r="S171" i="5"/>
  <c r="V171" i="5"/>
  <c r="Y171" i="5"/>
  <c r="AB171" i="5"/>
  <c r="AE171" i="5"/>
  <c r="AH171" i="5"/>
  <c r="AK171" i="5"/>
  <c r="AN171" i="5"/>
  <c r="AQ171" i="5"/>
  <c r="AT171" i="5"/>
  <c r="AW171" i="5"/>
  <c r="AZ171" i="5"/>
  <c r="BC171" i="5"/>
  <c r="BF171" i="5"/>
  <c r="BI171" i="5"/>
  <c r="BL171" i="5"/>
  <c r="BO171" i="5"/>
  <c r="BR171" i="5"/>
  <c r="BU171" i="5"/>
  <c r="BX171" i="5"/>
  <c r="CA171" i="5"/>
  <c r="CD171" i="5"/>
  <c r="CG171" i="5"/>
  <c r="CJ171" i="5"/>
  <c r="E172" i="5"/>
  <c r="J172" i="5"/>
  <c r="M172" i="5"/>
  <c r="P172" i="5"/>
  <c r="S172" i="5"/>
  <c r="V172" i="5"/>
  <c r="Y172" i="5"/>
  <c r="AB172" i="5"/>
  <c r="AE172" i="5"/>
  <c r="AH172" i="5"/>
  <c r="AK172" i="5"/>
  <c r="AN172" i="5"/>
  <c r="AQ172" i="5"/>
  <c r="AT172" i="5"/>
  <c r="AW172" i="5"/>
  <c r="AZ172" i="5"/>
  <c r="BC172" i="5"/>
  <c r="BF172" i="5"/>
  <c r="BI172" i="5"/>
  <c r="BL172" i="5"/>
  <c r="BO172" i="5"/>
  <c r="BR172" i="5"/>
  <c r="BU172" i="5"/>
  <c r="BX172" i="5"/>
  <c r="CA172" i="5"/>
  <c r="CD172" i="5"/>
  <c r="CG172" i="5"/>
  <c r="CJ172" i="5"/>
  <c r="E173" i="5"/>
  <c r="J173" i="5"/>
  <c r="M173" i="5"/>
  <c r="P173" i="5"/>
  <c r="S173" i="5"/>
  <c r="V173" i="5"/>
  <c r="Y173" i="5"/>
  <c r="AB173" i="5"/>
  <c r="AE173" i="5"/>
  <c r="AH173" i="5"/>
  <c r="AK173" i="5"/>
  <c r="AN173" i="5"/>
  <c r="AQ173" i="5"/>
  <c r="AT173" i="5"/>
  <c r="AW173" i="5"/>
  <c r="AZ173" i="5"/>
  <c r="BC173" i="5"/>
  <c r="BF173" i="5"/>
  <c r="BI173" i="5"/>
  <c r="BL173" i="5"/>
  <c r="BO173" i="5"/>
  <c r="BR173" i="5"/>
  <c r="BU173" i="5"/>
  <c r="BX173" i="5"/>
  <c r="CA173" i="5"/>
  <c r="CD173" i="5"/>
  <c r="CG173" i="5"/>
  <c r="CJ173" i="5"/>
  <c r="E174" i="5"/>
  <c r="J174" i="5"/>
  <c r="M174" i="5"/>
  <c r="P174" i="5"/>
  <c r="S174" i="5"/>
  <c r="V174" i="5"/>
  <c r="Y174" i="5"/>
  <c r="AB174" i="5"/>
  <c r="AE174" i="5"/>
  <c r="AH174" i="5"/>
  <c r="AK174" i="5"/>
  <c r="AN174" i="5"/>
  <c r="AQ174" i="5"/>
  <c r="AT174" i="5"/>
  <c r="AW174" i="5"/>
  <c r="AZ174" i="5"/>
  <c r="BC174" i="5"/>
  <c r="BF174" i="5"/>
  <c r="BI174" i="5"/>
  <c r="BL174" i="5"/>
  <c r="BO174" i="5"/>
  <c r="BR174" i="5"/>
  <c r="BU174" i="5"/>
  <c r="BX174" i="5"/>
  <c r="CA174" i="5"/>
  <c r="CD174" i="5"/>
  <c r="CG174" i="5"/>
  <c r="CJ174" i="5"/>
  <c r="E175" i="5"/>
  <c r="J175" i="5"/>
  <c r="M175" i="5"/>
  <c r="P175" i="5"/>
  <c r="S175" i="5"/>
  <c r="V175" i="5"/>
  <c r="Y175" i="5"/>
  <c r="AB175" i="5"/>
  <c r="AE175" i="5"/>
  <c r="AH175" i="5"/>
  <c r="AK175" i="5"/>
  <c r="AN175" i="5"/>
  <c r="AQ175" i="5"/>
  <c r="AT175" i="5"/>
  <c r="AW175" i="5"/>
  <c r="AZ175" i="5"/>
  <c r="BC175" i="5"/>
  <c r="BF175" i="5"/>
  <c r="BI175" i="5"/>
  <c r="BL175" i="5"/>
  <c r="BO175" i="5"/>
  <c r="BR175" i="5"/>
  <c r="BU175" i="5"/>
  <c r="BX175" i="5"/>
  <c r="CA175" i="5"/>
  <c r="CD175" i="5"/>
  <c r="CG175" i="5"/>
  <c r="CJ175" i="5"/>
  <c r="E176" i="5"/>
  <c r="J176" i="5"/>
  <c r="M176" i="5"/>
  <c r="P176" i="5"/>
  <c r="S176" i="5"/>
  <c r="V176" i="5"/>
  <c r="Y176" i="5"/>
  <c r="AB176" i="5"/>
  <c r="AE176" i="5"/>
  <c r="AH176" i="5"/>
  <c r="AK176" i="5"/>
  <c r="AN176" i="5"/>
  <c r="AQ176" i="5"/>
  <c r="AT176" i="5"/>
  <c r="AW176" i="5"/>
  <c r="AZ176" i="5"/>
  <c r="BC176" i="5"/>
  <c r="BF176" i="5"/>
  <c r="BI176" i="5"/>
  <c r="BL176" i="5"/>
  <c r="BO176" i="5"/>
  <c r="BR176" i="5"/>
  <c r="BU176" i="5"/>
  <c r="BX176" i="5"/>
  <c r="CA176" i="5"/>
  <c r="CD176" i="5"/>
  <c r="CG176" i="5"/>
  <c r="CJ176" i="5"/>
  <c r="E177" i="5"/>
  <c r="J177" i="5"/>
  <c r="M177" i="5"/>
  <c r="P177" i="5"/>
  <c r="S177" i="5"/>
  <c r="V177" i="5"/>
  <c r="Y177" i="5"/>
  <c r="AB177" i="5"/>
  <c r="AE177" i="5"/>
  <c r="AH177" i="5"/>
  <c r="AK177" i="5"/>
  <c r="AN177" i="5"/>
  <c r="AQ177" i="5"/>
  <c r="AT177" i="5"/>
  <c r="AW177" i="5"/>
  <c r="AZ177" i="5"/>
  <c r="BC177" i="5"/>
  <c r="BF177" i="5"/>
  <c r="BI177" i="5"/>
  <c r="BL177" i="5"/>
  <c r="BO177" i="5"/>
  <c r="BR177" i="5"/>
  <c r="BU177" i="5"/>
  <c r="BX177" i="5"/>
  <c r="CA177" i="5"/>
  <c r="CD177" i="5"/>
  <c r="CG177" i="5"/>
  <c r="CJ177" i="5"/>
  <c r="E178" i="5"/>
  <c r="J178" i="5"/>
  <c r="M178" i="5"/>
  <c r="P178" i="5"/>
  <c r="S178" i="5"/>
  <c r="V178" i="5"/>
  <c r="Y178" i="5"/>
  <c r="AB178" i="5"/>
  <c r="AE178" i="5"/>
  <c r="AH178" i="5"/>
  <c r="AK178" i="5"/>
  <c r="AN178" i="5"/>
  <c r="AQ178" i="5"/>
  <c r="AT178" i="5"/>
  <c r="AW178" i="5"/>
  <c r="AZ178" i="5"/>
  <c r="BC178" i="5"/>
  <c r="BF178" i="5"/>
  <c r="BI178" i="5"/>
  <c r="BL178" i="5"/>
  <c r="BO178" i="5"/>
  <c r="BR178" i="5"/>
  <c r="BU178" i="5"/>
  <c r="BX178" i="5"/>
  <c r="CA178" i="5"/>
  <c r="CD178" i="5"/>
  <c r="CG178" i="5"/>
  <c r="CJ178" i="5"/>
  <c r="E179" i="5"/>
  <c r="J179" i="5"/>
  <c r="M179" i="5"/>
  <c r="P179" i="5"/>
  <c r="S179" i="5"/>
  <c r="V179" i="5"/>
  <c r="Y179" i="5"/>
  <c r="AB179" i="5"/>
  <c r="AE179" i="5"/>
  <c r="AH179" i="5"/>
  <c r="AK179" i="5"/>
  <c r="AN179" i="5"/>
  <c r="AQ179" i="5"/>
  <c r="AT179" i="5"/>
  <c r="AW179" i="5"/>
  <c r="AZ179" i="5"/>
  <c r="BC179" i="5"/>
  <c r="BF179" i="5"/>
  <c r="BI179" i="5"/>
  <c r="BL179" i="5"/>
  <c r="BO179" i="5"/>
  <c r="BR179" i="5"/>
  <c r="BU179" i="5"/>
  <c r="BX179" i="5"/>
  <c r="CA179" i="5"/>
  <c r="CD179" i="5"/>
  <c r="CG179" i="5"/>
  <c r="CJ179" i="5"/>
  <c r="E180" i="5"/>
  <c r="J180" i="5"/>
  <c r="M180" i="5"/>
  <c r="P180" i="5"/>
  <c r="S180" i="5"/>
  <c r="V180" i="5"/>
  <c r="Y180" i="5"/>
  <c r="AB180" i="5"/>
  <c r="AE180" i="5"/>
  <c r="AH180" i="5"/>
  <c r="AK180" i="5"/>
  <c r="AN180" i="5"/>
  <c r="AQ180" i="5"/>
  <c r="AT180" i="5"/>
  <c r="AW180" i="5"/>
  <c r="AZ180" i="5"/>
  <c r="BC180" i="5"/>
  <c r="BF180" i="5"/>
  <c r="BI180" i="5"/>
  <c r="BL180" i="5"/>
  <c r="BO180" i="5"/>
  <c r="BR180" i="5"/>
  <c r="BU180" i="5"/>
  <c r="BX180" i="5"/>
  <c r="CA180" i="5"/>
  <c r="CD180" i="5"/>
  <c r="CG180" i="5"/>
  <c r="CJ180" i="5"/>
  <c r="E181" i="5"/>
  <c r="J181" i="5"/>
  <c r="M181" i="5"/>
  <c r="P181" i="5"/>
  <c r="S181" i="5"/>
  <c r="V181" i="5"/>
  <c r="Y181" i="5"/>
  <c r="AB181" i="5"/>
  <c r="AE181" i="5"/>
  <c r="AH181" i="5"/>
  <c r="AK181" i="5"/>
  <c r="AN181" i="5"/>
  <c r="AQ181" i="5"/>
  <c r="AT181" i="5"/>
  <c r="AW181" i="5"/>
  <c r="AZ181" i="5"/>
  <c r="BC181" i="5"/>
  <c r="BF181" i="5"/>
  <c r="BI181" i="5"/>
  <c r="BL181" i="5"/>
  <c r="BO181" i="5"/>
  <c r="BR181" i="5"/>
  <c r="BU181" i="5"/>
  <c r="BX181" i="5"/>
  <c r="CA181" i="5"/>
  <c r="CD181" i="5"/>
  <c r="CG181" i="5"/>
  <c r="CJ181" i="5"/>
  <c r="E182" i="5"/>
  <c r="J182" i="5"/>
  <c r="M182" i="5"/>
  <c r="P182" i="5"/>
  <c r="S182" i="5"/>
  <c r="V182" i="5"/>
  <c r="Y182" i="5"/>
  <c r="AB182" i="5"/>
  <c r="AE182" i="5"/>
  <c r="AH182" i="5"/>
  <c r="AK182" i="5"/>
  <c r="AN182" i="5"/>
  <c r="AQ182" i="5"/>
  <c r="AT182" i="5"/>
  <c r="AW182" i="5"/>
  <c r="AZ182" i="5"/>
  <c r="BC182" i="5"/>
  <c r="BF182" i="5"/>
  <c r="BI182" i="5"/>
  <c r="BL182" i="5"/>
  <c r="BO182" i="5"/>
  <c r="BR182" i="5"/>
  <c r="BU182" i="5"/>
  <c r="BX182" i="5"/>
  <c r="CA182" i="5"/>
  <c r="CD182" i="5"/>
  <c r="CG182" i="5"/>
  <c r="CJ182" i="5"/>
  <c r="E183" i="5"/>
  <c r="J183" i="5"/>
  <c r="M183" i="5"/>
  <c r="P183" i="5"/>
  <c r="S183" i="5"/>
  <c r="V183" i="5"/>
  <c r="Y183" i="5"/>
  <c r="AB183" i="5"/>
  <c r="AE183" i="5"/>
  <c r="AH183" i="5"/>
  <c r="AK183" i="5"/>
  <c r="AN183" i="5"/>
  <c r="AQ183" i="5"/>
  <c r="AT183" i="5"/>
  <c r="AW183" i="5"/>
  <c r="AZ183" i="5"/>
  <c r="BC183" i="5"/>
  <c r="BF183" i="5"/>
  <c r="BI183" i="5"/>
  <c r="BL183" i="5"/>
  <c r="BO183" i="5"/>
  <c r="BR183" i="5"/>
  <c r="BU183" i="5"/>
  <c r="BX183" i="5"/>
  <c r="CA183" i="5"/>
  <c r="CD183" i="5"/>
  <c r="CG183" i="5"/>
  <c r="CJ183" i="5"/>
  <c r="E184" i="5"/>
  <c r="J184" i="5"/>
  <c r="M184" i="5"/>
  <c r="P184" i="5"/>
  <c r="S184" i="5"/>
  <c r="V184" i="5"/>
  <c r="Y184" i="5"/>
  <c r="AB184" i="5"/>
  <c r="AE184" i="5"/>
  <c r="AH184" i="5"/>
  <c r="AK184" i="5"/>
  <c r="AN184" i="5"/>
  <c r="AQ184" i="5"/>
  <c r="AT184" i="5"/>
  <c r="AW184" i="5"/>
  <c r="AZ184" i="5"/>
  <c r="BC184" i="5"/>
  <c r="BF184" i="5"/>
  <c r="BI184" i="5"/>
  <c r="BL184" i="5"/>
  <c r="BO184" i="5"/>
  <c r="BR184" i="5"/>
  <c r="BU184" i="5"/>
  <c r="BX184" i="5"/>
  <c r="CA184" i="5"/>
  <c r="CD184" i="5"/>
  <c r="CG184" i="5"/>
  <c r="CJ184" i="5"/>
  <c r="E185" i="5"/>
  <c r="J185" i="5"/>
  <c r="M185" i="5"/>
  <c r="P185" i="5"/>
  <c r="S185" i="5"/>
  <c r="V185" i="5"/>
  <c r="Y185" i="5"/>
  <c r="AB185" i="5"/>
  <c r="AE185" i="5"/>
  <c r="AH185" i="5"/>
  <c r="AK185" i="5"/>
  <c r="AN185" i="5"/>
  <c r="AQ185" i="5"/>
  <c r="AT185" i="5"/>
  <c r="AW185" i="5"/>
  <c r="AZ185" i="5"/>
  <c r="BC185" i="5"/>
  <c r="BF185" i="5"/>
  <c r="BI185" i="5"/>
  <c r="BL185" i="5"/>
  <c r="BO185" i="5"/>
  <c r="BR185" i="5"/>
  <c r="BU185" i="5"/>
  <c r="BX185" i="5"/>
  <c r="CA185" i="5"/>
  <c r="CD185" i="5"/>
  <c r="CG185" i="5"/>
  <c r="CJ185" i="5"/>
  <c r="E186" i="5"/>
  <c r="J186" i="5"/>
  <c r="M186" i="5"/>
  <c r="P186" i="5"/>
  <c r="S186" i="5"/>
  <c r="V186" i="5"/>
  <c r="Y186" i="5"/>
  <c r="AB186" i="5"/>
  <c r="AE186" i="5"/>
  <c r="AH186" i="5"/>
  <c r="AK186" i="5"/>
  <c r="AN186" i="5"/>
  <c r="AQ186" i="5"/>
  <c r="AT186" i="5"/>
  <c r="AW186" i="5"/>
  <c r="AZ186" i="5"/>
  <c r="BC186" i="5"/>
  <c r="BF186" i="5"/>
  <c r="BI186" i="5"/>
  <c r="BL186" i="5"/>
  <c r="BO186" i="5"/>
  <c r="BR186" i="5"/>
  <c r="BU186" i="5"/>
  <c r="BX186" i="5"/>
  <c r="CA186" i="5"/>
  <c r="CD186" i="5"/>
  <c r="CG186" i="5"/>
  <c r="CJ186" i="5"/>
  <c r="E187" i="5"/>
  <c r="J187" i="5"/>
  <c r="M187" i="5"/>
  <c r="P187" i="5"/>
  <c r="S187" i="5"/>
  <c r="V187" i="5"/>
  <c r="Y187" i="5"/>
  <c r="AB187" i="5"/>
  <c r="AE187" i="5"/>
  <c r="AH187" i="5"/>
  <c r="AK187" i="5"/>
  <c r="AN187" i="5"/>
  <c r="AQ187" i="5"/>
  <c r="AT187" i="5"/>
  <c r="AW187" i="5"/>
  <c r="AZ187" i="5"/>
  <c r="BC187" i="5"/>
  <c r="BF187" i="5"/>
  <c r="BI187" i="5"/>
  <c r="BL187" i="5"/>
  <c r="BO187" i="5"/>
  <c r="BR187" i="5"/>
  <c r="BU187" i="5"/>
  <c r="BX187" i="5"/>
  <c r="CA187" i="5"/>
  <c r="CD187" i="5"/>
  <c r="CG187" i="5"/>
  <c r="CJ187" i="5"/>
  <c r="E188" i="5"/>
  <c r="J188" i="5"/>
  <c r="M188" i="5"/>
  <c r="P188" i="5"/>
  <c r="S188" i="5"/>
  <c r="V188" i="5"/>
  <c r="Y188" i="5"/>
  <c r="AB188" i="5"/>
  <c r="AE188" i="5"/>
  <c r="AH188" i="5"/>
  <c r="AK188" i="5"/>
  <c r="AN188" i="5"/>
  <c r="AQ188" i="5"/>
  <c r="AT188" i="5"/>
  <c r="AW188" i="5"/>
  <c r="AZ188" i="5"/>
  <c r="BC188" i="5"/>
  <c r="BF188" i="5"/>
  <c r="BI188" i="5"/>
  <c r="BL188" i="5"/>
  <c r="BO188" i="5"/>
  <c r="BR188" i="5"/>
  <c r="BU188" i="5"/>
  <c r="BX188" i="5"/>
  <c r="CA188" i="5"/>
  <c r="CD188" i="5"/>
  <c r="CG188" i="5"/>
  <c r="CJ188" i="5"/>
  <c r="E189" i="5"/>
  <c r="J189" i="5"/>
  <c r="M189" i="5"/>
  <c r="P189" i="5"/>
  <c r="S189" i="5"/>
  <c r="V189" i="5"/>
  <c r="Y189" i="5"/>
  <c r="AB189" i="5"/>
  <c r="AE189" i="5"/>
  <c r="AH189" i="5"/>
  <c r="AK189" i="5"/>
  <c r="AN189" i="5"/>
  <c r="AQ189" i="5"/>
  <c r="AT189" i="5"/>
  <c r="AW189" i="5"/>
  <c r="AZ189" i="5"/>
  <c r="BC189" i="5"/>
  <c r="BF189" i="5"/>
  <c r="BI189" i="5"/>
  <c r="BL189" i="5"/>
  <c r="BO189" i="5"/>
  <c r="BR189" i="5"/>
  <c r="BU189" i="5"/>
  <c r="BX189" i="5"/>
  <c r="CA189" i="5"/>
  <c r="CD189" i="5"/>
  <c r="CG189" i="5"/>
  <c r="CJ189" i="5"/>
  <c r="E190" i="5"/>
  <c r="J190" i="5"/>
  <c r="M190" i="5"/>
  <c r="P190" i="5"/>
  <c r="S190" i="5"/>
  <c r="V190" i="5"/>
  <c r="Y190" i="5"/>
  <c r="AB190" i="5"/>
  <c r="AE190" i="5"/>
  <c r="AH190" i="5"/>
  <c r="AK190" i="5"/>
  <c r="AN190" i="5"/>
  <c r="AQ190" i="5"/>
  <c r="AT190" i="5"/>
  <c r="AW190" i="5"/>
  <c r="AZ190" i="5"/>
  <c r="BC190" i="5"/>
  <c r="BF190" i="5"/>
  <c r="BI190" i="5"/>
  <c r="BL190" i="5"/>
  <c r="BO190" i="5"/>
  <c r="BR190" i="5"/>
  <c r="BU190" i="5"/>
  <c r="BX190" i="5"/>
  <c r="CA190" i="5"/>
  <c r="CD190" i="5"/>
  <c r="CG190" i="5"/>
  <c r="CJ190" i="5"/>
  <c r="E191" i="5"/>
  <c r="J191" i="5"/>
  <c r="M191" i="5"/>
  <c r="P191" i="5"/>
  <c r="S191" i="5"/>
  <c r="V191" i="5"/>
  <c r="Y191" i="5"/>
  <c r="AB191" i="5"/>
  <c r="AE191" i="5"/>
  <c r="AH191" i="5"/>
  <c r="AK191" i="5"/>
  <c r="AN191" i="5"/>
  <c r="AQ191" i="5"/>
  <c r="AT191" i="5"/>
  <c r="AW191" i="5"/>
  <c r="AZ191" i="5"/>
  <c r="BC191" i="5"/>
  <c r="BF191" i="5"/>
  <c r="BI191" i="5"/>
  <c r="BL191" i="5"/>
  <c r="BO191" i="5"/>
  <c r="BR191" i="5"/>
  <c r="BU191" i="5"/>
  <c r="BX191" i="5"/>
  <c r="CA191" i="5"/>
  <c r="CD191" i="5"/>
  <c r="CG191" i="5"/>
  <c r="CJ191" i="5"/>
  <c r="E192" i="5"/>
  <c r="J192" i="5"/>
  <c r="M192" i="5"/>
  <c r="P192" i="5"/>
  <c r="S192" i="5"/>
  <c r="V192" i="5"/>
  <c r="Y192" i="5"/>
  <c r="AB192" i="5"/>
  <c r="AE192" i="5"/>
  <c r="AH192" i="5"/>
  <c r="AK192" i="5"/>
  <c r="AN192" i="5"/>
  <c r="AQ192" i="5"/>
  <c r="AT192" i="5"/>
  <c r="AW192" i="5"/>
  <c r="AZ192" i="5"/>
  <c r="BC192" i="5"/>
  <c r="BF192" i="5"/>
  <c r="BI192" i="5"/>
  <c r="BL192" i="5"/>
  <c r="BO192" i="5"/>
  <c r="BR192" i="5"/>
  <c r="BU192" i="5"/>
  <c r="BX192" i="5"/>
  <c r="CA192" i="5"/>
  <c r="CD192" i="5"/>
  <c r="CG192" i="5"/>
  <c r="CJ192" i="5"/>
  <c r="E193" i="5"/>
  <c r="J193" i="5"/>
  <c r="M193" i="5"/>
  <c r="P193" i="5"/>
  <c r="S193" i="5"/>
  <c r="V193" i="5"/>
  <c r="Y193" i="5"/>
  <c r="AB193" i="5"/>
  <c r="AE193" i="5"/>
  <c r="AH193" i="5"/>
  <c r="AK193" i="5"/>
  <c r="AN193" i="5"/>
  <c r="AQ193" i="5"/>
  <c r="AT193" i="5"/>
  <c r="AW193" i="5"/>
  <c r="AZ193" i="5"/>
  <c r="BC193" i="5"/>
  <c r="BF193" i="5"/>
  <c r="BI193" i="5"/>
  <c r="BL193" i="5"/>
  <c r="BO193" i="5"/>
  <c r="BR193" i="5"/>
  <c r="BU193" i="5"/>
  <c r="BX193" i="5"/>
  <c r="CA193" i="5"/>
  <c r="CD193" i="5"/>
  <c r="CG193" i="5"/>
  <c r="CJ193" i="5"/>
  <c r="E194" i="5"/>
  <c r="J194" i="5"/>
  <c r="M194" i="5"/>
  <c r="P194" i="5"/>
  <c r="S194" i="5"/>
  <c r="V194" i="5"/>
  <c r="Y194" i="5"/>
  <c r="AB194" i="5"/>
  <c r="AE194" i="5"/>
  <c r="AH194" i="5"/>
  <c r="AK194" i="5"/>
  <c r="AN194" i="5"/>
  <c r="AQ194" i="5"/>
  <c r="AT194" i="5"/>
  <c r="AW194" i="5"/>
  <c r="AZ194" i="5"/>
  <c r="BC194" i="5"/>
  <c r="BF194" i="5"/>
  <c r="BI194" i="5"/>
  <c r="BL194" i="5"/>
  <c r="BO194" i="5"/>
  <c r="BR194" i="5"/>
  <c r="BU194" i="5"/>
  <c r="BX194" i="5"/>
  <c r="CA194" i="5"/>
  <c r="CD194" i="5"/>
  <c r="CG194" i="5"/>
  <c r="CJ194" i="5"/>
  <c r="E195" i="5"/>
  <c r="J195" i="5"/>
  <c r="M195" i="5"/>
  <c r="P195" i="5"/>
  <c r="S195" i="5"/>
  <c r="V195" i="5"/>
  <c r="Y195" i="5"/>
  <c r="AB195" i="5"/>
  <c r="AE195" i="5"/>
  <c r="AH195" i="5"/>
  <c r="AK195" i="5"/>
  <c r="AN195" i="5"/>
  <c r="AQ195" i="5"/>
  <c r="AT195" i="5"/>
  <c r="AW195" i="5"/>
  <c r="AZ195" i="5"/>
  <c r="BC195" i="5"/>
  <c r="BF195" i="5"/>
  <c r="BI195" i="5"/>
  <c r="BL195" i="5"/>
  <c r="BO195" i="5"/>
  <c r="BR195" i="5"/>
  <c r="BU195" i="5"/>
  <c r="BX195" i="5"/>
  <c r="CA195" i="5"/>
  <c r="CD195" i="5"/>
  <c r="CG195" i="5"/>
  <c r="CJ195" i="5"/>
  <c r="E196" i="5"/>
  <c r="J196" i="5"/>
  <c r="M196" i="5"/>
  <c r="P196" i="5"/>
  <c r="S196" i="5"/>
  <c r="V196" i="5"/>
  <c r="Y196" i="5"/>
  <c r="AB196" i="5"/>
  <c r="AE196" i="5"/>
  <c r="AH196" i="5"/>
  <c r="AK196" i="5"/>
  <c r="AN196" i="5"/>
  <c r="AQ196" i="5"/>
  <c r="AT196" i="5"/>
  <c r="AW196" i="5"/>
  <c r="AZ196" i="5"/>
  <c r="BC196" i="5"/>
  <c r="BF196" i="5"/>
  <c r="BI196" i="5"/>
  <c r="BL196" i="5"/>
  <c r="BO196" i="5"/>
  <c r="BR196" i="5"/>
  <c r="BU196" i="5"/>
  <c r="BX196" i="5"/>
  <c r="CA196" i="5"/>
  <c r="CD196" i="5"/>
  <c r="CG196" i="5"/>
  <c r="CJ196" i="5"/>
  <c r="E197" i="5"/>
  <c r="J197" i="5"/>
  <c r="M197" i="5"/>
  <c r="P197" i="5"/>
  <c r="S197" i="5"/>
  <c r="V197" i="5"/>
  <c r="Y197" i="5"/>
  <c r="AB197" i="5"/>
  <c r="AE197" i="5"/>
  <c r="AH197" i="5"/>
  <c r="AK197" i="5"/>
  <c r="AN197" i="5"/>
  <c r="AQ197" i="5"/>
  <c r="AT197" i="5"/>
  <c r="AW197" i="5"/>
  <c r="AZ197" i="5"/>
  <c r="BC197" i="5"/>
  <c r="BF197" i="5"/>
  <c r="BI197" i="5"/>
  <c r="BL197" i="5"/>
  <c r="BO197" i="5"/>
  <c r="BR197" i="5"/>
  <c r="BU197" i="5"/>
  <c r="BX197" i="5"/>
  <c r="CA197" i="5"/>
  <c r="CD197" i="5"/>
  <c r="CG197" i="5"/>
  <c r="CJ197" i="5"/>
  <c r="E198" i="5"/>
  <c r="J198" i="5"/>
  <c r="M198" i="5"/>
  <c r="P198" i="5"/>
  <c r="S198" i="5"/>
  <c r="V198" i="5"/>
  <c r="Y198" i="5"/>
  <c r="AB198" i="5"/>
  <c r="AE198" i="5"/>
  <c r="AH198" i="5"/>
  <c r="AK198" i="5"/>
  <c r="AN198" i="5"/>
  <c r="AQ198" i="5"/>
  <c r="AT198" i="5"/>
  <c r="AW198" i="5"/>
  <c r="AZ198" i="5"/>
  <c r="BC198" i="5"/>
  <c r="BF198" i="5"/>
  <c r="BI198" i="5"/>
  <c r="BL198" i="5"/>
  <c r="BO198" i="5"/>
  <c r="BR198" i="5"/>
  <c r="BU198" i="5"/>
  <c r="BX198" i="5"/>
  <c r="CA198" i="5"/>
  <c r="CD198" i="5"/>
  <c r="CG198" i="5"/>
  <c r="CJ198" i="5"/>
  <c r="E199" i="5"/>
  <c r="J199" i="5"/>
  <c r="M199" i="5"/>
  <c r="P199" i="5"/>
  <c r="S199" i="5"/>
  <c r="V199" i="5"/>
  <c r="Y199" i="5"/>
  <c r="AB199" i="5"/>
  <c r="AE199" i="5"/>
  <c r="AH199" i="5"/>
  <c r="AK199" i="5"/>
  <c r="AN199" i="5"/>
  <c r="AQ199" i="5"/>
  <c r="AT199" i="5"/>
  <c r="AW199" i="5"/>
  <c r="AZ199" i="5"/>
  <c r="BC199" i="5"/>
  <c r="BF199" i="5"/>
  <c r="BI199" i="5"/>
  <c r="BL199" i="5"/>
  <c r="BO199" i="5"/>
  <c r="BR199" i="5"/>
  <c r="BU199" i="5"/>
  <c r="BX199" i="5"/>
  <c r="CA199" i="5"/>
  <c r="CD199" i="5"/>
  <c r="CG199" i="5"/>
  <c r="CJ199" i="5"/>
  <c r="E200" i="5"/>
  <c r="J200" i="5"/>
  <c r="M200" i="5"/>
  <c r="P200" i="5"/>
  <c r="S200" i="5"/>
  <c r="V200" i="5"/>
  <c r="Y200" i="5"/>
  <c r="AB200" i="5"/>
  <c r="AE200" i="5"/>
  <c r="AH200" i="5"/>
  <c r="AK200" i="5"/>
  <c r="AN200" i="5"/>
  <c r="AQ200" i="5"/>
  <c r="AT200" i="5"/>
  <c r="AW200" i="5"/>
  <c r="AZ200" i="5"/>
  <c r="BC200" i="5"/>
  <c r="BF200" i="5"/>
  <c r="BI200" i="5"/>
  <c r="BL200" i="5"/>
  <c r="BO200" i="5"/>
  <c r="BR200" i="5"/>
  <c r="BU200" i="5"/>
  <c r="BX200" i="5"/>
  <c r="CA200" i="5"/>
  <c r="CD200" i="5"/>
  <c r="CG200" i="5"/>
  <c r="CJ200" i="5"/>
  <c r="E201" i="5"/>
  <c r="J201" i="5"/>
  <c r="M201" i="5"/>
  <c r="P201" i="5"/>
  <c r="S201" i="5"/>
  <c r="V201" i="5"/>
  <c r="Y201" i="5"/>
  <c r="AB201" i="5"/>
  <c r="AE201" i="5"/>
  <c r="AH201" i="5"/>
  <c r="AK201" i="5"/>
  <c r="AN201" i="5"/>
  <c r="AQ201" i="5"/>
  <c r="AT201" i="5"/>
  <c r="AW201" i="5"/>
  <c r="AZ201" i="5"/>
  <c r="BC201" i="5"/>
  <c r="BF201" i="5"/>
  <c r="BI201" i="5"/>
  <c r="BL201" i="5"/>
  <c r="BO201" i="5"/>
  <c r="BR201" i="5"/>
  <c r="BU201" i="5"/>
  <c r="BX201" i="5"/>
  <c r="CA201" i="5"/>
  <c r="CD201" i="5"/>
  <c r="CG201" i="5"/>
  <c r="CJ201" i="5"/>
  <c r="E202" i="5"/>
  <c r="J202" i="5"/>
  <c r="M202" i="5"/>
  <c r="P202" i="5"/>
  <c r="S202" i="5"/>
  <c r="V202" i="5"/>
  <c r="Y202" i="5"/>
  <c r="AB202" i="5"/>
  <c r="AE202" i="5"/>
  <c r="AH202" i="5"/>
  <c r="AK202" i="5"/>
  <c r="AN202" i="5"/>
  <c r="AQ202" i="5"/>
  <c r="AT202" i="5"/>
  <c r="AW202" i="5"/>
  <c r="AZ202" i="5"/>
  <c r="BC202" i="5"/>
  <c r="BF202" i="5"/>
  <c r="BI202" i="5"/>
  <c r="BL202" i="5"/>
  <c r="BO202" i="5"/>
  <c r="BR202" i="5"/>
  <c r="BU202" i="5"/>
  <c r="BX202" i="5"/>
  <c r="CA202" i="5"/>
  <c r="CD202" i="5"/>
  <c r="CG202" i="5"/>
  <c r="CJ202" i="5"/>
  <c r="E203" i="5"/>
  <c r="J203" i="5"/>
  <c r="M203" i="5"/>
  <c r="P203" i="5"/>
  <c r="S203" i="5"/>
  <c r="V203" i="5"/>
  <c r="Y203" i="5"/>
  <c r="AB203" i="5"/>
  <c r="AE203" i="5"/>
  <c r="AH203" i="5"/>
  <c r="AK203" i="5"/>
  <c r="AN203" i="5"/>
  <c r="AQ203" i="5"/>
  <c r="AT203" i="5"/>
  <c r="AW203" i="5"/>
  <c r="AZ203" i="5"/>
  <c r="BC203" i="5"/>
  <c r="BF203" i="5"/>
  <c r="BI203" i="5"/>
  <c r="BL203" i="5"/>
  <c r="BO203" i="5"/>
  <c r="BR203" i="5"/>
  <c r="BU203" i="5"/>
  <c r="BX203" i="5"/>
  <c r="CA203" i="5"/>
  <c r="CD203" i="5"/>
  <c r="CG203" i="5"/>
  <c r="CJ203" i="5"/>
  <c r="E204" i="5"/>
  <c r="J204" i="5"/>
  <c r="M204" i="5"/>
  <c r="P204" i="5"/>
  <c r="S204" i="5"/>
  <c r="V204" i="5"/>
  <c r="Y204" i="5"/>
  <c r="AB204" i="5"/>
  <c r="AE204" i="5"/>
  <c r="AH204" i="5"/>
  <c r="AK204" i="5"/>
  <c r="AN204" i="5"/>
  <c r="AQ204" i="5"/>
  <c r="AT204" i="5"/>
  <c r="AW204" i="5"/>
  <c r="AZ204" i="5"/>
  <c r="BC204" i="5"/>
  <c r="BF204" i="5"/>
  <c r="BI204" i="5"/>
  <c r="BL204" i="5"/>
  <c r="BO204" i="5"/>
  <c r="BR204" i="5"/>
  <c r="BU204" i="5"/>
  <c r="BX204" i="5"/>
  <c r="CA204" i="5"/>
  <c r="CD204" i="5"/>
  <c r="CG204" i="5"/>
  <c r="CJ204" i="5"/>
  <c r="E205" i="5"/>
  <c r="J205" i="5"/>
  <c r="M205" i="5"/>
  <c r="P205" i="5"/>
  <c r="S205" i="5"/>
  <c r="V205" i="5"/>
  <c r="Y205" i="5"/>
  <c r="AB205" i="5"/>
  <c r="AE205" i="5"/>
  <c r="AH205" i="5"/>
  <c r="AK205" i="5"/>
  <c r="AN205" i="5"/>
  <c r="AQ205" i="5"/>
  <c r="AT205" i="5"/>
  <c r="AW205" i="5"/>
  <c r="AZ205" i="5"/>
  <c r="BC205" i="5"/>
  <c r="BF205" i="5"/>
  <c r="BI205" i="5"/>
  <c r="BL205" i="5"/>
  <c r="BO205" i="5"/>
  <c r="BR205" i="5"/>
  <c r="BU205" i="5"/>
  <c r="BX205" i="5"/>
  <c r="CA205" i="5"/>
  <c r="CD205" i="5"/>
  <c r="CG205" i="5"/>
  <c r="CJ205" i="5"/>
  <c r="E206" i="5"/>
  <c r="J206" i="5"/>
  <c r="M206" i="5"/>
  <c r="P206" i="5"/>
  <c r="S206" i="5"/>
  <c r="V206" i="5"/>
  <c r="Y206" i="5"/>
  <c r="AB206" i="5"/>
  <c r="AE206" i="5"/>
  <c r="AH206" i="5"/>
  <c r="AK206" i="5"/>
  <c r="AN206" i="5"/>
  <c r="AQ206" i="5"/>
  <c r="AT206" i="5"/>
  <c r="AW206" i="5"/>
  <c r="AZ206" i="5"/>
  <c r="BC206" i="5"/>
  <c r="BF206" i="5"/>
  <c r="BI206" i="5"/>
  <c r="BL206" i="5"/>
  <c r="BO206" i="5"/>
  <c r="BR206" i="5"/>
  <c r="BU206" i="5"/>
  <c r="BX206" i="5"/>
  <c r="CA206" i="5"/>
  <c r="CD206" i="5"/>
  <c r="CG206" i="5"/>
  <c r="CJ206" i="5"/>
  <c r="E207" i="5"/>
  <c r="J207" i="5"/>
  <c r="M207" i="5"/>
  <c r="P207" i="5"/>
  <c r="S207" i="5"/>
  <c r="V207" i="5"/>
  <c r="Y207" i="5"/>
  <c r="AB207" i="5"/>
  <c r="AE207" i="5"/>
  <c r="AH207" i="5"/>
  <c r="AK207" i="5"/>
  <c r="AN207" i="5"/>
  <c r="AQ207" i="5"/>
  <c r="AT207" i="5"/>
  <c r="AW207" i="5"/>
  <c r="AZ207" i="5"/>
  <c r="BC207" i="5"/>
  <c r="BF207" i="5"/>
  <c r="BI207" i="5"/>
  <c r="BL207" i="5"/>
  <c r="BO207" i="5"/>
  <c r="BR207" i="5"/>
  <c r="BU207" i="5"/>
  <c r="BX207" i="5"/>
  <c r="CA207" i="5"/>
  <c r="CD207" i="5"/>
  <c r="CG207" i="5"/>
  <c r="CJ207" i="5"/>
  <c r="E208" i="5"/>
  <c r="J208" i="5"/>
  <c r="M208" i="5"/>
  <c r="P208" i="5"/>
  <c r="S208" i="5"/>
  <c r="V208" i="5"/>
  <c r="Y208" i="5"/>
  <c r="AB208" i="5"/>
  <c r="AE208" i="5"/>
  <c r="AH208" i="5"/>
  <c r="AK208" i="5"/>
  <c r="AN208" i="5"/>
  <c r="AQ208" i="5"/>
  <c r="AT208" i="5"/>
  <c r="AW208" i="5"/>
  <c r="AZ208" i="5"/>
  <c r="BC208" i="5"/>
  <c r="BF208" i="5"/>
  <c r="BI208" i="5"/>
  <c r="BL208" i="5"/>
  <c r="BO208" i="5"/>
  <c r="BR208" i="5"/>
  <c r="BU208" i="5"/>
  <c r="BX208" i="5"/>
  <c r="CA208" i="5"/>
  <c r="CD208" i="5"/>
  <c r="CG208" i="5"/>
  <c r="CJ208" i="5"/>
  <c r="E209" i="5"/>
  <c r="J209" i="5"/>
  <c r="M209" i="5"/>
  <c r="P209" i="5"/>
  <c r="S209" i="5"/>
  <c r="V209" i="5"/>
  <c r="Y209" i="5"/>
  <c r="AB209" i="5"/>
  <c r="AE209" i="5"/>
  <c r="AH209" i="5"/>
  <c r="AK209" i="5"/>
  <c r="AN209" i="5"/>
  <c r="AQ209" i="5"/>
  <c r="AT209" i="5"/>
  <c r="AW209" i="5"/>
  <c r="AZ209" i="5"/>
  <c r="BC209" i="5"/>
  <c r="BF209" i="5"/>
  <c r="BI209" i="5"/>
  <c r="BL209" i="5"/>
  <c r="BO209" i="5"/>
  <c r="BR209" i="5"/>
  <c r="BU209" i="5"/>
  <c r="BX209" i="5"/>
  <c r="CA209" i="5"/>
  <c r="CD209" i="5"/>
  <c r="CG209" i="5"/>
  <c r="CJ209" i="5"/>
  <c r="E210" i="5"/>
  <c r="J210" i="5"/>
  <c r="M210" i="5"/>
  <c r="P210" i="5"/>
  <c r="S210" i="5"/>
  <c r="V210" i="5"/>
  <c r="Y210" i="5"/>
  <c r="AB210" i="5"/>
  <c r="AE210" i="5"/>
  <c r="AH210" i="5"/>
  <c r="AK210" i="5"/>
  <c r="AN210" i="5"/>
  <c r="AQ210" i="5"/>
  <c r="AT210" i="5"/>
  <c r="AW210" i="5"/>
  <c r="AZ210" i="5"/>
  <c r="BC210" i="5"/>
  <c r="BF210" i="5"/>
  <c r="BI210" i="5"/>
  <c r="BL210" i="5"/>
  <c r="BO210" i="5"/>
  <c r="BR210" i="5"/>
  <c r="BU210" i="5"/>
  <c r="BX210" i="5"/>
  <c r="CA210" i="5"/>
  <c r="CD210" i="5"/>
  <c r="CG210" i="5"/>
  <c r="CJ210" i="5"/>
  <c r="E211" i="5"/>
  <c r="J211" i="5"/>
  <c r="M211" i="5"/>
  <c r="P211" i="5"/>
  <c r="S211" i="5"/>
  <c r="V211" i="5"/>
  <c r="Y211" i="5"/>
  <c r="AB211" i="5"/>
  <c r="AE211" i="5"/>
  <c r="AH211" i="5"/>
  <c r="AK211" i="5"/>
  <c r="AN211" i="5"/>
  <c r="AQ211" i="5"/>
  <c r="AT211" i="5"/>
  <c r="AW211" i="5"/>
  <c r="AZ211" i="5"/>
  <c r="BC211" i="5"/>
  <c r="BF211" i="5"/>
  <c r="BI211" i="5"/>
  <c r="BL211" i="5"/>
  <c r="BO211" i="5"/>
  <c r="BR211" i="5"/>
  <c r="BU211" i="5"/>
  <c r="BX211" i="5"/>
  <c r="CA211" i="5"/>
  <c r="CD211" i="5"/>
  <c r="CG211" i="5"/>
  <c r="CJ211" i="5"/>
  <c r="E212" i="5"/>
  <c r="J212" i="5"/>
  <c r="M212" i="5"/>
  <c r="P212" i="5"/>
  <c r="S212" i="5"/>
  <c r="V212" i="5"/>
  <c r="Y212" i="5"/>
  <c r="AB212" i="5"/>
  <c r="AE212" i="5"/>
  <c r="AH212" i="5"/>
  <c r="AK212" i="5"/>
  <c r="AN212" i="5"/>
  <c r="AQ212" i="5"/>
  <c r="AT212" i="5"/>
  <c r="AW212" i="5"/>
  <c r="AZ212" i="5"/>
  <c r="BC212" i="5"/>
  <c r="BF212" i="5"/>
  <c r="BI212" i="5"/>
  <c r="BL212" i="5"/>
  <c r="BO212" i="5"/>
  <c r="BR212" i="5"/>
  <c r="BU212" i="5"/>
  <c r="BX212" i="5"/>
  <c r="CA212" i="5"/>
  <c r="CD212" i="5"/>
  <c r="CG212" i="5"/>
  <c r="CJ212" i="5"/>
  <c r="E213" i="5"/>
  <c r="J213" i="5"/>
  <c r="M213" i="5"/>
  <c r="P213" i="5"/>
  <c r="S213" i="5"/>
  <c r="V213" i="5"/>
  <c r="Y213" i="5"/>
  <c r="AB213" i="5"/>
  <c r="AE213" i="5"/>
  <c r="AH213" i="5"/>
  <c r="AK213" i="5"/>
  <c r="AN213" i="5"/>
  <c r="AQ213" i="5"/>
  <c r="AT213" i="5"/>
  <c r="AW213" i="5"/>
  <c r="AZ213" i="5"/>
  <c r="BC213" i="5"/>
  <c r="BF213" i="5"/>
  <c r="BI213" i="5"/>
  <c r="BL213" i="5"/>
  <c r="BO213" i="5"/>
  <c r="BR213" i="5"/>
  <c r="BU213" i="5"/>
  <c r="BX213" i="5"/>
  <c r="CA213" i="5"/>
  <c r="CD213" i="5"/>
  <c r="CG213" i="5"/>
  <c r="CJ213" i="5"/>
  <c r="E214" i="5"/>
  <c r="J214" i="5"/>
  <c r="M214" i="5"/>
  <c r="P214" i="5"/>
  <c r="S214" i="5"/>
  <c r="V214" i="5"/>
  <c r="Y214" i="5"/>
  <c r="AB214" i="5"/>
  <c r="AE214" i="5"/>
  <c r="AH214" i="5"/>
  <c r="AK214" i="5"/>
  <c r="AN214" i="5"/>
  <c r="AQ214" i="5"/>
  <c r="AT214" i="5"/>
  <c r="AW214" i="5"/>
  <c r="AZ214" i="5"/>
  <c r="BC214" i="5"/>
  <c r="BF214" i="5"/>
  <c r="BI214" i="5"/>
  <c r="BL214" i="5"/>
  <c r="BO214" i="5"/>
  <c r="BR214" i="5"/>
  <c r="BU214" i="5"/>
  <c r="BX214" i="5"/>
  <c r="CA214" i="5"/>
  <c r="CD214" i="5"/>
  <c r="CG214" i="5"/>
  <c r="CJ214" i="5"/>
  <c r="E215" i="5"/>
  <c r="J215" i="5"/>
  <c r="M215" i="5"/>
  <c r="P215" i="5"/>
  <c r="S215" i="5"/>
  <c r="V215" i="5"/>
  <c r="Y215" i="5"/>
  <c r="AB215" i="5"/>
  <c r="AE215" i="5"/>
  <c r="AH215" i="5"/>
  <c r="AK215" i="5"/>
  <c r="AN215" i="5"/>
  <c r="AQ215" i="5"/>
  <c r="AT215" i="5"/>
  <c r="AW215" i="5"/>
  <c r="AZ215" i="5"/>
  <c r="BC215" i="5"/>
  <c r="BF215" i="5"/>
  <c r="BI215" i="5"/>
  <c r="BL215" i="5"/>
  <c r="BO215" i="5"/>
  <c r="BR215" i="5"/>
  <c r="BU215" i="5"/>
  <c r="BX215" i="5"/>
  <c r="CA215" i="5"/>
  <c r="CD215" i="5"/>
  <c r="CG215" i="5"/>
  <c r="CJ215" i="5"/>
  <c r="E216" i="5"/>
  <c r="J216" i="5"/>
  <c r="M216" i="5"/>
  <c r="P216" i="5"/>
  <c r="S216" i="5"/>
  <c r="V216" i="5"/>
  <c r="Y216" i="5"/>
  <c r="AB216" i="5"/>
  <c r="AE216" i="5"/>
  <c r="AH216" i="5"/>
  <c r="AK216" i="5"/>
  <c r="AN216" i="5"/>
  <c r="AQ216" i="5"/>
  <c r="AT216" i="5"/>
  <c r="AW216" i="5"/>
  <c r="AZ216" i="5"/>
  <c r="BC216" i="5"/>
  <c r="BF216" i="5"/>
  <c r="BI216" i="5"/>
  <c r="BL216" i="5"/>
  <c r="BO216" i="5"/>
  <c r="BR216" i="5"/>
  <c r="BU216" i="5"/>
  <c r="BX216" i="5"/>
  <c r="CA216" i="5"/>
  <c r="CD216" i="5"/>
  <c r="CG216" i="5"/>
  <c r="CJ216" i="5"/>
  <c r="E217" i="5"/>
  <c r="J217" i="5"/>
  <c r="M217" i="5"/>
  <c r="P217" i="5"/>
  <c r="S217" i="5"/>
  <c r="V217" i="5"/>
  <c r="Y217" i="5"/>
  <c r="AB217" i="5"/>
  <c r="AE217" i="5"/>
  <c r="AH217" i="5"/>
  <c r="AK217" i="5"/>
  <c r="AN217" i="5"/>
  <c r="AQ217" i="5"/>
  <c r="AT217" i="5"/>
  <c r="AW217" i="5"/>
  <c r="AZ217" i="5"/>
  <c r="BC217" i="5"/>
  <c r="BF217" i="5"/>
  <c r="BI217" i="5"/>
  <c r="BL217" i="5"/>
  <c r="BO217" i="5"/>
  <c r="BR217" i="5"/>
  <c r="BU217" i="5"/>
  <c r="BX217" i="5"/>
  <c r="CA217" i="5"/>
  <c r="CD217" i="5"/>
  <c r="CG217" i="5"/>
  <c r="CJ217" i="5"/>
  <c r="E218" i="5"/>
  <c r="J218" i="5"/>
  <c r="M218" i="5"/>
  <c r="P218" i="5"/>
  <c r="S218" i="5"/>
  <c r="V218" i="5"/>
  <c r="Y218" i="5"/>
  <c r="AB218" i="5"/>
  <c r="AE218" i="5"/>
  <c r="AH218" i="5"/>
  <c r="AK218" i="5"/>
  <c r="AN218" i="5"/>
  <c r="AQ218" i="5"/>
  <c r="AT218" i="5"/>
  <c r="AW218" i="5"/>
  <c r="AZ218" i="5"/>
  <c r="BC218" i="5"/>
  <c r="BF218" i="5"/>
  <c r="BI218" i="5"/>
  <c r="BL218" i="5"/>
  <c r="BO218" i="5"/>
  <c r="BR218" i="5"/>
  <c r="BU218" i="5"/>
  <c r="BX218" i="5"/>
  <c r="CA218" i="5"/>
  <c r="CD218" i="5"/>
  <c r="CG218" i="5"/>
  <c r="CJ218" i="5"/>
  <c r="E219" i="5"/>
  <c r="J219" i="5"/>
  <c r="M219" i="5"/>
  <c r="P219" i="5"/>
  <c r="S219" i="5"/>
  <c r="V219" i="5"/>
  <c r="Y219" i="5"/>
  <c r="AB219" i="5"/>
  <c r="AE219" i="5"/>
  <c r="AH219" i="5"/>
  <c r="AK219" i="5"/>
  <c r="AN219" i="5"/>
  <c r="AQ219" i="5"/>
  <c r="AT219" i="5"/>
  <c r="AW219" i="5"/>
  <c r="AZ219" i="5"/>
  <c r="BC219" i="5"/>
  <c r="BF219" i="5"/>
  <c r="BI219" i="5"/>
  <c r="BL219" i="5"/>
  <c r="BO219" i="5"/>
  <c r="BR219" i="5"/>
  <c r="BU219" i="5"/>
  <c r="BX219" i="5"/>
  <c r="CA219" i="5"/>
  <c r="CD219" i="5"/>
  <c r="CG219" i="5"/>
  <c r="CJ219" i="5"/>
  <c r="E220" i="5"/>
  <c r="J220" i="5"/>
  <c r="M220" i="5"/>
  <c r="P220" i="5"/>
  <c r="S220" i="5"/>
  <c r="V220" i="5"/>
  <c r="Y220" i="5"/>
  <c r="AB220" i="5"/>
  <c r="AE220" i="5"/>
  <c r="AH220" i="5"/>
  <c r="AK220" i="5"/>
  <c r="AN220" i="5"/>
  <c r="AQ220" i="5"/>
  <c r="AT220" i="5"/>
  <c r="AW220" i="5"/>
  <c r="AZ220" i="5"/>
  <c r="BC220" i="5"/>
  <c r="BF220" i="5"/>
  <c r="BI220" i="5"/>
  <c r="BL220" i="5"/>
  <c r="BO220" i="5"/>
  <c r="BR220" i="5"/>
  <c r="BU220" i="5"/>
  <c r="BX220" i="5"/>
  <c r="CA220" i="5"/>
  <c r="CD220" i="5"/>
  <c r="CG220" i="5"/>
  <c r="CJ220" i="5"/>
  <c r="E221" i="5"/>
  <c r="J221" i="5"/>
  <c r="M221" i="5"/>
  <c r="P221" i="5"/>
  <c r="S221" i="5"/>
  <c r="V221" i="5"/>
  <c r="Y221" i="5"/>
  <c r="AB221" i="5"/>
  <c r="AE221" i="5"/>
  <c r="AH221" i="5"/>
  <c r="AK221" i="5"/>
  <c r="AN221" i="5"/>
  <c r="AQ221" i="5"/>
  <c r="AT221" i="5"/>
  <c r="AW221" i="5"/>
  <c r="AZ221" i="5"/>
  <c r="BC221" i="5"/>
  <c r="BF221" i="5"/>
  <c r="BI221" i="5"/>
  <c r="BL221" i="5"/>
  <c r="BO221" i="5"/>
  <c r="BR221" i="5"/>
  <c r="BU221" i="5"/>
  <c r="BX221" i="5"/>
  <c r="CA221" i="5"/>
  <c r="CD221" i="5"/>
  <c r="CG221" i="5"/>
  <c r="CJ221" i="5"/>
  <c r="E222" i="5"/>
  <c r="J222" i="5"/>
  <c r="M222" i="5"/>
  <c r="P222" i="5"/>
  <c r="S222" i="5"/>
  <c r="V222" i="5"/>
  <c r="Y222" i="5"/>
  <c r="AB222" i="5"/>
  <c r="AE222" i="5"/>
  <c r="AH222" i="5"/>
  <c r="AK222" i="5"/>
  <c r="AN222" i="5"/>
  <c r="AQ222" i="5"/>
  <c r="AT222" i="5"/>
  <c r="AW222" i="5"/>
  <c r="AZ222" i="5"/>
  <c r="BC222" i="5"/>
  <c r="BF222" i="5"/>
  <c r="BI222" i="5"/>
  <c r="BL222" i="5"/>
  <c r="BO222" i="5"/>
  <c r="BR222" i="5"/>
  <c r="BU222" i="5"/>
  <c r="BX222" i="5"/>
  <c r="CA222" i="5"/>
  <c r="CD222" i="5"/>
  <c r="CG222" i="5"/>
  <c r="CJ222" i="5"/>
  <c r="E223" i="5"/>
  <c r="J223" i="5"/>
  <c r="M223" i="5"/>
  <c r="P223" i="5"/>
  <c r="S223" i="5"/>
  <c r="V223" i="5"/>
  <c r="Y223" i="5"/>
  <c r="AB223" i="5"/>
  <c r="AE223" i="5"/>
  <c r="AH223" i="5"/>
  <c r="AK223" i="5"/>
  <c r="AN223" i="5"/>
  <c r="AQ223" i="5"/>
  <c r="AT223" i="5"/>
  <c r="AW223" i="5"/>
  <c r="AZ223" i="5"/>
  <c r="BC223" i="5"/>
  <c r="BF223" i="5"/>
  <c r="BI223" i="5"/>
  <c r="BL223" i="5"/>
  <c r="BO223" i="5"/>
  <c r="BR223" i="5"/>
  <c r="BU223" i="5"/>
  <c r="BX223" i="5"/>
  <c r="CA223" i="5"/>
  <c r="CD223" i="5"/>
  <c r="CG223" i="5"/>
  <c r="CJ223" i="5"/>
  <c r="E224" i="5"/>
  <c r="J224" i="5"/>
  <c r="M224" i="5"/>
  <c r="P224" i="5"/>
  <c r="S224" i="5"/>
  <c r="V224" i="5"/>
  <c r="Y224" i="5"/>
  <c r="AB224" i="5"/>
  <c r="AE224" i="5"/>
  <c r="AH224" i="5"/>
  <c r="AK224" i="5"/>
  <c r="AN224" i="5"/>
  <c r="AQ224" i="5"/>
  <c r="AT224" i="5"/>
  <c r="AW224" i="5"/>
  <c r="AZ224" i="5"/>
  <c r="BC224" i="5"/>
  <c r="BF224" i="5"/>
  <c r="BI224" i="5"/>
  <c r="BL224" i="5"/>
  <c r="BO224" i="5"/>
  <c r="BR224" i="5"/>
  <c r="BU224" i="5"/>
  <c r="BX224" i="5"/>
  <c r="CA224" i="5"/>
  <c r="CD224" i="5"/>
  <c r="CG224" i="5"/>
  <c r="CJ224" i="5"/>
  <c r="E225" i="5"/>
  <c r="J225" i="5"/>
  <c r="M225" i="5"/>
  <c r="P225" i="5"/>
  <c r="S225" i="5"/>
  <c r="V225" i="5"/>
  <c r="Y225" i="5"/>
  <c r="AB225" i="5"/>
  <c r="AE225" i="5"/>
  <c r="AH225" i="5"/>
  <c r="AK225" i="5"/>
  <c r="AN225" i="5"/>
  <c r="AQ225" i="5"/>
  <c r="AT225" i="5"/>
  <c r="AW225" i="5"/>
  <c r="AZ225" i="5"/>
  <c r="BC225" i="5"/>
  <c r="BF225" i="5"/>
  <c r="BI225" i="5"/>
  <c r="BL225" i="5"/>
  <c r="BO225" i="5"/>
  <c r="BR225" i="5"/>
  <c r="BU225" i="5"/>
  <c r="BX225" i="5"/>
  <c r="CA225" i="5"/>
  <c r="CD225" i="5"/>
  <c r="CG225" i="5"/>
  <c r="CJ225" i="5"/>
  <c r="E226" i="5"/>
  <c r="J226" i="5"/>
  <c r="M226" i="5"/>
  <c r="P226" i="5"/>
  <c r="S226" i="5"/>
  <c r="V226" i="5"/>
  <c r="Y226" i="5"/>
  <c r="AB226" i="5"/>
  <c r="AE226" i="5"/>
  <c r="AH226" i="5"/>
  <c r="AK226" i="5"/>
  <c r="AN226" i="5"/>
  <c r="AQ226" i="5"/>
  <c r="AT226" i="5"/>
  <c r="AW226" i="5"/>
  <c r="AZ226" i="5"/>
  <c r="BC226" i="5"/>
  <c r="BF226" i="5"/>
  <c r="BI226" i="5"/>
  <c r="BL226" i="5"/>
  <c r="BO226" i="5"/>
  <c r="BR226" i="5"/>
  <c r="BU226" i="5"/>
  <c r="BX226" i="5"/>
  <c r="CA226" i="5"/>
  <c r="CD226" i="5"/>
  <c r="CG226" i="5"/>
  <c r="CJ226" i="5"/>
  <c r="E227" i="5"/>
  <c r="J227" i="5"/>
  <c r="M227" i="5"/>
  <c r="P227" i="5"/>
  <c r="S227" i="5"/>
  <c r="V227" i="5"/>
  <c r="Y227" i="5"/>
  <c r="AB227" i="5"/>
  <c r="AE227" i="5"/>
  <c r="AH227" i="5"/>
  <c r="AK227" i="5"/>
  <c r="AN227" i="5"/>
  <c r="AQ227" i="5"/>
  <c r="AT227" i="5"/>
  <c r="AW227" i="5"/>
  <c r="AZ227" i="5"/>
  <c r="BC227" i="5"/>
  <c r="BF227" i="5"/>
  <c r="BI227" i="5"/>
  <c r="BL227" i="5"/>
  <c r="BO227" i="5"/>
  <c r="BR227" i="5"/>
  <c r="BU227" i="5"/>
  <c r="BX227" i="5"/>
  <c r="CA227" i="5"/>
  <c r="CD227" i="5"/>
  <c r="CG227" i="5"/>
  <c r="CJ227" i="5"/>
  <c r="E228" i="5"/>
  <c r="J228" i="5"/>
  <c r="M228" i="5"/>
  <c r="P228" i="5"/>
  <c r="S228" i="5"/>
  <c r="V228" i="5"/>
  <c r="Y228" i="5"/>
  <c r="AB228" i="5"/>
  <c r="AE228" i="5"/>
  <c r="AH228" i="5"/>
  <c r="AK228" i="5"/>
  <c r="AN228" i="5"/>
  <c r="AQ228" i="5"/>
  <c r="AT228" i="5"/>
  <c r="AW228" i="5"/>
  <c r="AZ228" i="5"/>
  <c r="BC228" i="5"/>
  <c r="BF228" i="5"/>
  <c r="BI228" i="5"/>
  <c r="BL228" i="5"/>
  <c r="BO228" i="5"/>
  <c r="BR228" i="5"/>
  <c r="BU228" i="5"/>
  <c r="BX228" i="5"/>
  <c r="CA228" i="5"/>
  <c r="CD228" i="5"/>
  <c r="CG228" i="5"/>
  <c r="CJ228" i="5"/>
  <c r="E229" i="5"/>
  <c r="J229" i="5"/>
  <c r="M229" i="5"/>
  <c r="P229" i="5"/>
  <c r="S229" i="5"/>
  <c r="V229" i="5"/>
  <c r="Y229" i="5"/>
  <c r="AB229" i="5"/>
  <c r="AE229" i="5"/>
  <c r="AH229" i="5"/>
  <c r="AK229" i="5"/>
  <c r="AN229" i="5"/>
  <c r="AQ229" i="5"/>
  <c r="AT229" i="5"/>
  <c r="AW229" i="5"/>
  <c r="AZ229" i="5"/>
  <c r="BC229" i="5"/>
  <c r="BF229" i="5"/>
  <c r="BI229" i="5"/>
  <c r="BL229" i="5"/>
  <c r="BO229" i="5"/>
  <c r="BR229" i="5"/>
  <c r="BU229" i="5"/>
  <c r="BX229" i="5"/>
  <c r="CA229" i="5"/>
  <c r="CD229" i="5"/>
  <c r="CG229" i="5"/>
  <c r="CJ229" i="5"/>
  <c r="E230" i="5"/>
  <c r="J230" i="5"/>
  <c r="M230" i="5"/>
  <c r="P230" i="5"/>
  <c r="S230" i="5"/>
  <c r="V230" i="5"/>
  <c r="Y230" i="5"/>
  <c r="AB230" i="5"/>
  <c r="AE230" i="5"/>
  <c r="AH230" i="5"/>
  <c r="AK230" i="5"/>
  <c r="AN230" i="5"/>
  <c r="AQ230" i="5"/>
  <c r="AT230" i="5"/>
  <c r="AW230" i="5"/>
  <c r="AZ230" i="5"/>
  <c r="BC230" i="5"/>
  <c r="BF230" i="5"/>
  <c r="BI230" i="5"/>
  <c r="BL230" i="5"/>
  <c r="BO230" i="5"/>
  <c r="BR230" i="5"/>
  <c r="BU230" i="5"/>
  <c r="BX230" i="5"/>
  <c r="CA230" i="5"/>
  <c r="CD230" i="5"/>
  <c r="CG230" i="5"/>
  <c r="CJ230" i="5"/>
  <c r="E231" i="5"/>
  <c r="J231" i="5"/>
  <c r="M231" i="5"/>
  <c r="P231" i="5"/>
  <c r="S231" i="5"/>
  <c r="V231" i="5"/>
  <c r="Y231" i="5"/>
  <c r="AB231" i="5"/>
  <c r="AE231" i="5"/>
  <c r="AH231" i="5"/>
  <c r="AK231" i="5"/>
  <c r="AN231" i="5"/>
  <c r="AQ231" i="5"/>
  <c r="AT231" i="5"/>
  <c r="AW231" i="5"/>
  <c r="AZ231" i="5"/>
  <c r="BC231" i="5"/>
  <c r="BF231" i="5"/>
  <c r="BI231" i="5"/>
  <c r="BL231" i="5"/>
  <c r="BO231" i="5"/>
  <c r="BR231" i="5"/>
  <c r="BU231" i="5"/>
  <c r="BX231" i="5"/>
  <c r="CA231" i="5"/>
  <c r="CD231" i="5"/>
  <c r="CG231" i="5"/>
  <c r="CJ231" i="5"/>
  <c r="E232" i="5"/>
  <c r="J232" i="5"/>
  <c r="M232" i="5"/>
  <c r="P232" i="5"/>
  <c r="S232" i="5"/>
  <c r="V232" i="5"/>
  <c r="Y232" i="5"/>
  <c r="AB232" i="5"/>
  <c r="AE232" i="5"/>
  <c r="AH232" i="5"/>
  <c r="AK232" i="5"/>
  <c r="AN232" i="5"/>
  <c r="AQ232" i="5"/>
  <c r="AT232" i="5"/>
  <c r="AW232" i="5"/>
  <c r="AZ232" i="5"/>
  <c r="BC232" i="5"/>
  <c r="BF232" i="5"/>
  <c r="BI232" i="5"/>
  <c r="BL232" i="5"/>
  <c r="BO232" i="5"/>
  <c r="BR232" i="5"/>
  <c r="BU232" i="5"/>
  <c r="BX232" i="5"/>
  <c r="CA232" i="5"/>
  <c r="CD232" i="5"/>
  <c r="CG232" i="5"/>
  <c r="CJ232" i="5"/>
  <c r="E233" i="5"/>
  <c r="J233" i="5"/>
  <c r="M233" i="5"/>
  <c r="P233" i="5"/>
  <c r="S233" i="5"/>
  <c r="V233" i="5"/>
  <c r="Y233" i="5"/>
  <c r="AB233" i="5"/>
  <c r="AE233" i="5"/>
  <c r="AH233" i="5"/>
  <c r="AK233" i="5"/>
  <c r="AN233" i="5"/>
  <c r="AQ233" i="5"/>
  <c r="AT233" i="5"/>
  <c r="AW233" i="5"/>
  <c r="AZ233" i="5"/>
  <c r="BC233" i="5"/>
  <c r="BF233" i="5"/>
  <c r="BI233" i="5"/>
  <c r="BL233" i="5"/>
  <c r="BO233" i="5"/>
  <c r="BR233" i="5"/>
  <c r="BU233" i="5"/>
  <c r="BX233" i="5"/>
  <c r="CA233" i="5"/>
  <c r="CD233" i="5"/>
  <c r="CG233" i="5"/>
  <c r="CJ233" i="5"/>
  <c r="E234" i="5"/>
  <c r="J234" i="5"/>
  <c r="M234" i="5"/>
  <c r="P234" i="5"/>
  <c r="S234" i="5"/>
  <c r="V234" i="5"/>
  <c r="Y234" i="5"/>
  <c r="AB234" i="5"/>
  <c r="AE234" i="5"/>
  <c r="AH234" i="5"/>
  <c r="AK234" i="5"/>
  <c r="AN234" i="5"/>
  <c r="AQ234" i="5"/>
  <c r="AT234" i="5"/>
  <c r="AW234" i="5"/>
  <c r="AZ234" i="5"/>
  <c r="BC234" i="5"/>
  <c r="BF234" i="5"/>
  <c r="BI234" i="5"/>
  <c r="BL234" i="5"/>
  <c r="BO234" i="5"/>
  <c r="BR234" i="5"/>
  <c r="BU234" i="5"/>
  <c r="BX234" i="5"/>
  <c r="CA234" i="5"/>
  <c r="CD234" i="5"/>
  <c r="CG234" i="5"/>
  <c r="CJ234" i="5"/>
  <c r="E235" i="5"/>
  <c r="J235" i="5"/>
  <c r="M235" i="5"/>
  <c r="P235" i="5"/>
  <c r="S235" i="5"/>
  <c r="V235" i="5"/>
  <c r="Y235" i="5"/>
  <c r="AB235" i="5"/>
  <c r="AE235" i="5"/>
  <c r="AH235" i="5"/>
  <c r="AK235" i="5"/>
  <c r="AN235" i="5"/>
  <c r="AQ235" i="5"/>
  <c r="AT235" i="5"/>
  <c r="AW235" i="5"/>
  <c r="AZ235" i="5"/>
  <c r="BC235" i="5"/>
  <c r="BF235" i="5"/>
  <c r="BI235" i="5"/>
  <c r="BL235" i="5"/>
  <c r="BO235" i="5"/>
  <c r="BR235" i="5"/>
  <c r="BU235" i="5"/>
  <c r="BX235" i="5"/>
  <c r="CA235" i="5"/>
  <c r="CD235" i="5"/>
  <c r="CG235" i="5"/>
  <c r="CJ235" i="5"/>
  <c r="E236" i="5"/>
  <c r="J236" i="5"/>
  <c r="M236" i="5"/>
  <c r="P236" i="5"/>
  <c r="S236" i="5"/>
  <c r="V236" i="5"/>
  <c r="Y236" i="5"/>
  <c r="AB236" i="5"/>
  <c r="AE236" i="5"/>
  <c r="AH236" i="5"/>
  <c r="AK236" i="5"/>
  <c r="AN236" i="5"/>
  <c r="AQ236" i="5"/>
  <c r="AT236" i="5"/>
  <c r="AW236" i="5"/>
  <c r="AZ236" i="5"/>
  <c r="BC236" i="5"/>
  <c r="BF236" i="5"/>
  <c r="BI236" i="5"/>
  <c r="BL236" i="5"/>
  <c r="BO236" i="5"/>
  <c r="BR236" i="5"/>
  <c r="BU236" i="5"/>
  <c r="BX236" i="5"/>
  <c r="CA236" i="5"/>
  <c r="CD236" i="5"/>
  <c r="CG236" i="5"/>
  <c r="CJ236" i="5"/>
  <c r="E237" i="5"/>
  <c r="J237" i="5"/>
  <c r="M237" i="5"/>
  <c r="P237" i="5"/>
  <c r="S237" i="5"/>
  <c r="V237" i="5"/>
  <c r="Y237" i="5"/>
  <c r="AB237" i="5"/>
  <c r="AE237" i="5"/>
  <c r="AH237" i="5"/>
  <c r="AK237" i="5"/>
  <c r="AN237" i="5"/>
  <c r="AQ237" i="5"/>
  <c r="AT237" i="5"/>
  <c r="AW237" i="5"/>
  <c r="AZ237" i="5"/>
  <c r="BC237" i="5"/>
  <c r="BF237" i="5"/>
  <c r="BI237" i="5"/>
  <c r="BL237" i="5"/>
  <c r="BO237" i="5"/>
  <c r="BR237" i="5"/>
  <c r="BU237" i="5"/>
  <c r="BX237" i="5"/>
  <c r="CA237" i="5"/>
  <c r="CD237" i="5"/>
  <c r="CG237" i="5"/>
  <c r="CJ237" i="5"/>
  <c r="E238" i="5"/>
  <c r="J238" i="5"/>
  <c r="M238" i="5"/>
  <c r="P238" i="5"/>
  <c r="S238" i="5"/>
  <c r="V238" i="5"/>
  <c r="Y238" i="5"/>
  <c r="AB238" i="5"/>
  <c r="AE238" i="5"/>
  <c r="AH238" i="5"/>
  <c r="AK238" i="5"/>
  <c r="AN238" i="5"/>
  <c r="AQ238" i="5"/>
  <c r="AT238" i="5"/>
  <c r="AW238" i="5"/>
  <c r="AZ238" i="5"/>
  <c r="BC238" i="5"/>
  <c r="BF238" i="5"/>
  <c r="BI238" i="5"/>
  <c r="BL238" i="5"/>
  <c r="BO238" i="5"/>
  <c r="BR238" i="5"/>
  <c r="BU238" i="5"/>
  <c r="BX238" i="5"/>
  <c r="CA238" i="5"/>
  <c r="CD238" i="5"/>
  <c r="CG238" i="5"/>
  <c r="CJ238" i="5"/>
  <c r="E239" i="5"/>
  <c r="J239" i="5"/>
  <c r="M239" i="5"/>
  <c r="P239" i="5"/>
  <c r="S239" i="5"/>
  <c r="V239" i="5"/>
  <c r="Y239" i="5"/>
  <c r="AB239" i="5"/>
  <c r="AE239" i="5"/>
  <c r="AH239" i="5"/>
  <c r="AK239" i="5"/>
  <c r="AN239" i="5"/>
  <c r="AQ239" i="5"/>
  <c r="AT239" i="5"/>
  <c r="AW239" i="5"/>
  <c r="AZ239" i="5"/>
  <c r="BC239" i="5"/>
  <c r="BF239" i="5"/>
  <c r="BI239" i="5"/>
  <c r="BL239" i="5"/>
  <c r="BO239" i="5"/>
  <c r="BR239" i="5"/>
  <c r="BU239" i="5"/>
  <c r="BX239" i="5"/>
  <c r="CA239" i="5"/>
  <c r="CD239" i="5"/>
  <c r="CG239" i="5"/>
  <c r="CJ239" i="5"/>
  <c r="E240" i="5"/>
  <c r="J240" i="5"/>
  <c r="M240" i="5"/>
  <c r="P240" i="5"/>
  <c r="S240" i="5"/>
  <c r="V240" i="5"/>
  <c r="Y240" i="5"/>
  <c r="AB240" i="5"/>
  <c r="AE240" i="5"/>
  <c r="AH240" i="5"/>
  <c r="AK240" i="5"/>
  <c r="AN240" i="5"/>
  <c r="AQ240" i="5"/>
  <c r="AT240" i="5"/>
  <c r="AW240" i="5"/>
  <c r="AZ240" i="5"/>
  <c r="BC240" i="5"/>
  <c r="BF240" i="5"/>
  <c r="BI240" i="5"/>
  <c r="BL240" i="5"/>
  <c r="BO240" i="5"/>
  <c r="BR240" i="5"/>
  <c r="BU240" i="5"/>
  <c r="BX240" i="5"/>
  <c r="CA240" i="5"/>
  <c r="CD240" i="5"/>
  <c r="CG240" i="5"/>
  <c r="CJ240" i="5"/>
  <c r="E241" i="5"/>
  <c r="J241" i="5"/>
  <c r="M241" i="5"/>
  <c r="P241" i="5"/>
  <c r="S241" i="5"/>
  <c r="V241" i="5"/>
  <c r="Y241" i="5"/>
  <c r="AB241" i="5"/>
  <c r="AE241" i="5"/>
  <c r="AH241" i="5"/>
  <c r="AK241" i="5"/>
  <c r="AN241" i="5"/>
  <c r="AQ241" i="5"/>
  <c r="AT241" i="5"/>
  <c r="AW241" i="5"/>
  <c r="AZ241" i="5"/>
  <c r="BC241" i="5"/>
  <c r="BF241" i="5"/>
  <c r="BI241" i="5"/>
  <c r="BL241" i="5"/>
  <c r="BO241" i="5"/>
  <c r="BR241" i="5"/>
  <c r="BU241" i="5"/>
  <c r="BX241" i="5"/>
  <c r="CA241" i="5"/>
  <c r="CD241" i="5"/>
  <c r="CG241" i="5"/>
  <c r="CJ241" i="5"/>
  <c r="E242" i="5"/>
  <c r="J242" i="5"/>
  <c r="M242" i="5"/>
  <c r="P242" i="5"/>
  <c r="S242" i="5"/>
  <c r="V242" i="5"/>
  <c r="Y242" i="5"/>
  <c r="AB242" i="5"/>
  <c r="AE242" i="5"/>
  <c r="AH242" i="5"/>
  <c r="AK242" i="5"/>
  <c r="AN242" i="5"/>
  <c r="AQ242" i="5"/>
  <c r="AT242" i="5"/>
  <c r="AW242" i="5"/>
  <c r="AZ242" i="5"/>
  <c r="BC242" i="5"/>
  <c r="BF242" i="5"/>
  <c r="BI242" i="5"/>
  <c r="BL242" i="5"/>
  <c r="BO242" i="5"/>
  <c r="BR242" i="5"/>
  <c r="BU242" i="5"/>
  <c r="BX242" i="5"/>
  <c r="CA242" i="5"/>
  <c r="CD242" i="5"/>
  <c r="CG242" i="5"/>
  <c r="CJ242" i="5"/>
  <c r="E243" i="5"/>
  <c r="J243" i="5"/>
  <c r="M243" i="5"/>
  <c r="P243" i="5"/>
  <c r="S243" i="5"/>
  <c r="V243" i="5"/>
  <c r="Y243" i="5"/>
  <c r="AB243" i="5"/>
  <c r="AE243" i="5"/>
  <c r="AH243" i="5"/>
  <c r="AK243" i="5"/>
  <c r="AN243" i="5"/>
  <c r="AQ243" i="5"/>
  <c r="AT243" i="5"/>
  <c r="AW243" i="5"/>
  <c r="AZ243" i="5"/>
  <c r="BC243" i="5"/>
  <c r="BF243" i="5"/>
  <c r="BI243" i="5"/>
  <c r="BL243" i="5"/>
  <c r="BO243" i="5"/>
  <c r="BR243" i="5"/>
  <c r="BU243" i="5"/>
  <c r="BX243" i="5"/>
  <c r="CA243" i="5"/>
  <c r="CD243" i="5"/>
  <c r="CG243" i="5"/>
  <c r="CJ243" i="5"/>
  <c r="E244" i="5"/>
  <c r="J244" i="5"/>
  <c r="M244" i="5"/>
  <c r="P244" i="5"/>
  <c r="S244" i="5"/>
  <c r="V244" i="5"/>
  <c r="Y244" i="5"/>
  <c r="AB244" i="5"/>
  <c r="AE244" i="5"/>
  <c r="AH244" i="5"/>
  <c r="AK244" i="5"/>
  <c r="AN244" i="5"/>
  <c r="AQ244" i="5"/>
  <c r="AT244" i="5"/>
  <c r="AW244" i="5"/>
  <c r="AZ244" i="5"/>
  <c r="BC244" i="5"/>
  <c r="BF244" i="5"/>
  <c r="BI244" i="5"/>
  <c r="BL244" i="5"/>
  <c r="BO244" i="5"/>
  <c r="BR244" i="5"/>
  <c r="BU244" i="5"/>
  <c r="BX244" i="5"/>
  <c r="CA244" i="5"/>
  <c r="CD244" i="5"/>
  <c r="CG244" i="5"/>
  <c r="CJ244" i="5"/>
  <c r="E245" i="5"/>
  <c r="J245" i="5"/>
  <c r="M245" i="5"/>
  <c r="P245" i="5"/>
  <c r="S245" i="5"/>
  <c r="V245" i="5"/>
  <c r="Y245" i="5"/>
  <c r="AB245" i="5"/>
  <c r="AE245" i="5"/>
  <c r="AH245" i="5"/>
  <c r="AK245" i="5"/>
  <c r="AN245" i="5"/>
  <c r="AQ245" i="5"/>
  <c r="AT245" i="5"/>
  <c r="AW245" i="5"/>
  <c r="AZ245" i="5"/>
  <c r="BC245" i="5"/>
  <c r="BF245" i="5"/>
  <c r="BI245" i="5"/>
  <c r="BL245" i="5"/>
  <c r="BO245" i="5"/>
  <c r="BR245" i="5"/>
  <c r="BU245" i="5"/>
  <c r="BX245" i="5"/>
  <c r="CA245" i="5"/>
  <c r="CD245" i="5"/>
  <c r="CG245" i="5"/>
  <c r="CJ245" i="5"/>
  <c r="E246" i="5"/>
  <c r="J246" i="5"/>
  <c r="M246" i="5"/>
  <c r="P246" i="5"/>
  <c r="S246" i="5"/>
  <c r="V246" i="5"/>
  <c r="Y246" i="5"/>
  <c r="AB246" i="5"/>
  <c r="AE246" i="5"/>
  <c r="AH246" i="5"/>
  <c r="AK246" i="5"/>
  <c r="AN246" i="5"/>
  <c r="AQ246" i="5"/>
  <c r="AT246" i="5"/>
  <c r="AW246" i="5"/>
  <c r="AZ246" i="5"/>
  <c r="BC246" i="5"/>
  <c r="BF246" i="5"/>
  <c r="BI246" i="5"/>
  <c r="BL246" i="5"/>
  <c r="BO246" i="5"/>
  <c r="BR246" i="5"/>
  <c r="BU246" i="5"/>
  <c r="BX246" i="5"/>
  <c r="CA246" i="5"/>
  <c r="CD246" i="5"/>
  <c r="CG246" i="5"/>
  <c r="CJ246" i="5"/>
  <c r="E247" i="5"/>
  <c r="J247" i="5"/>
  <c r="M247" i="5"/>
  <c r="P247" i="5"/>
  <c r="S247" i="5"/>
  <c r="V247" i="5"/>
  <c r="Y247" i="5"/>
  <c r="AB247" i="5"/>
  <c r="AE247" i="5"/>
  <c r="AH247" i="5"/>
  <c r="AK247" i="5"/>
  <c r="AN247" i="5"/>
  <c r="AQ247" i="5"/>
  <c r="AT247" i="5"/>
  <c r="AW247" i="5"/>
  <c r="AZ247" i="5"/>
  <c r="BC247" i="5"/>
  <c r="BF247" i="5"/>
  <c r="BI247" i="5"/>
  <c r="BL247" i="5"/>
  <c r="BO247" i="5"/>
  <c r="BR247" i="5"/>
  <c r="BU247" i="5"/>
  <c r="BX247" i="5"/>
  <c r="CA247" i="5"/>
  <c r="CD247" i="5"/>
  <c r="CG247" i="5"/>
  <c r="CJ247" i="5"/>
  <c r="E248" i="5"/>
  <c r="J248" i="5"/>
  <c r="M248" i="5"/>
  <c r="P248" i="5"/>
  <c r="S248" i="5"/>
  <c r="V248" i="5"/>
  <c r="Y248" i="5"/>
  <c r="AB248" i="5"/>
  <c r="AE248" i="5"/>
  <c r="AH248" i="5"/>
  <c r="AK248" i="5"/>
  <c r="AN248" i="5"/>
  <c r="AQ248" i="5"/>
  <c r="AT248" i="5"/>
  <c r="AW248" i="5"/>
  <c r="AZ248" i="5"/>
  <c r="BC248" i="5"/>
  <c r="BF248" i="5"/>
  <c r="BI248" i="5"/>
  <c r="BL248" i="5"/>
  <c r="BO248" i="5"/>
  <c r="BR248" i="5"/>
  <c r="BU248" i="5"/>
  <c r="BX248" i="5"/>
  <c r="CA248" i="5"/>
  <c r="CD248" i="5"/>
  <c r="CG248" i="5"/>
  <c r="CJ248" i="5"/>
  <c r="E249" i="5"/>
  <c r="J249" i="5"/>
  <c r="M249" i="5"/>
  <c r="P249" i="5"/>
  <c r="S249" i="5"/>
  <c r="V249" i="5"/>
  <c r="Y249" i="5"/>
  <c r="AB249" i="5"/>
  <c r="AE249" i="5"/>
  <c r="AH249" i="5"/>
  <c r="AK249" i="5"/>
  <c r="AN249" i="5"/>
  <c r="AQ249" i="5"/>
  <c r="AT249" i="5"/>
  <c r="AW249" i="5"/>
  <c r="AZ249" i="5"/>
  <c r="BC249" i="5"/>
  <c r="BF249" i="5"/>
  <c r="BI249" i="5"/>
  <c r="BL249" i="5"/>
  <c r="BO249" i="5"/>
  <c r="BR249" i="5"/>
  <c r="BU249" i="5"/>
  <c r="BX249" i="5"/>
  <c r="CA249" i="5"/>
  <c r="CD249" i="5"/>
  <c r="CG249" i="5"/>
  <c r="CJ249" i="5"/>
  <c r="E250" i="5"/>
  <c r="J250" i="5"/>
  <c r="M250" i="5"/>
  <c r="P250" i="5"/>
  <c r="S250" i="5"/>
  <c r="V250" i="5"/>
  <c r="Y250" i="5"/>
  <c r="AB250" i="5"/>
  <c r="AE250" i="5"/>
  <c r="AH250" i="5"/>
  <c r="AK250" i="5"/>
  <c r="AN250" i="5"/>
  <c r="AQ250" i="5"/>
  <c r="AT250" i="5"/>
  <c r="AW250" i="5"/>
  <c r="AZ250" i="5"/>
  <c r="BC250" i="5"/>
  <c r="BF250" i="5"/>
  <c r="BI250" i="5"/>
  <c r="BL250" i="5"/>
  <c r="BO250" i="5"/>
  <c r="BR250" i="5"/>
  <c r="BU250" i="5"/>
  <c r="BX250" i="5"/>
  <c r="CA250" i="5"/>
  <c r="CD250" i="5"/>
  <c r="CG250" i="5"/>
  <c r="CJ250" i="5"/>
  <c r="E251" i="5"/>
  <c r="J251" i="5"/>
  <c r="M251" i="5"/>
  <c r="P251" i="5"/>
  <c r="S251" i="5"/>
  <c r="V251" i="5"/>
  <c r="Y251" i="5"/>
  <c r="AB251" i="5"/>
  <c r="AE251" i="5"/>
  <c r="AH251" i="5"/>
  <c r="AK251" i="5"/>
  <c r="AN251" i="5"/>
  <c r="AQ251" i="5"/>
  <c r="AT251" i="5"/>
  <c r="AW251" i="5"/>
  <c r="AZ251" i="5"/>
  <c r="BC251" i="5"/>
  <c r="BF251" i="5"/>
  <c r="BI251" i="5"/>
  <c r="BL251" i="5"/>
  <c r="BO251" i="5"/>
  <c r="BR251" i="5"/>
  <c r="BU251" i="5"/>
  <c r="BX251" i="5"/>
  <c r="CA251" i="5"/>
  <c r="CD251" i="5"/>
  <c r="CG251" i="5"/>
  <c r="CJ251" i="5"/>
  <c r="E252" i="5"/>
  <c r="J252" i="5"/>
  <c r="M252" i="5"/>
  <c r="P252" i="5"/>
  <c r="S252" i="5"/>
  <c r="V252" i="5"/>
  <c r="Y252" i="5"/>
  <c r="AB252" i="5"/>
  <c r="AE252" i="5"/>
  <c r="AH252" i="5"/>
  <c r="AK252" i="5"/>
  <c r="AN252" i="5"/>
  <c r="AQ252" i="5"/>
  <c r="AT252" i="5"/>
  <c r="AW252" i="5"/>
  <c r="AZ252" i="5"/>
  <c r="BC252" i="5"/>
  <c r="BF252" i="5"/>
  <c r="BI252" i="5"/>
  <c r="BL252" i="5"/>
  <c r="BO252" i="5"/>
  <c r="BR252" i="5"/>
  <c r="BU252" i="5"/>
  <c r="BX252" i="5"/>
  <c r="CA252" i="5"/>
  <c r="CD252" i="5"/>
  <c r="CG252" i="5"/>
  <c r="CJ252" i="5"/>
  <c r="E253" i="5"/>
  <c r="J253" i="5"/>
  <c r="M253" i="5"/>
  <c r="P253" i="5"/>
  <c r="S253" i="5"/>
  <c r="V253" i="5"/>
  <c r="Y253" i="5"/>
  <c r="AB253" i="5"/>
  <c r="AE253" i="5"/>
  <c r="AH253" i="5"/>
  <c r="AK253" i="5"/>
  <c r="AN253" i="5"/>
  <c r="AQ253" i="5"/>
  <c r="AT253" i="5"/>
  <c r="AW253" i="5"/>
  <c r="AZ253" i="5"/>
  <c r="BC253" i="5"/>
  <c r="BF253" i="5"/>
  <c r="BI253" i="5"/>
  <c r="BL253" i="5"/>
  <c r="BO253" i="5"/>
  <c r="BR253" i="5"/>
  <c r="BU253" i="5"/>
  <c r="BX253" i="5"/>
  <c r="CA253" i="5"/>
  <c r="CD253" i="5"/>
  <c r="CG253" i="5"/>
  <c r="CJ253" i="5"/>
  <c r="E254" i="5"/>
  <c r="J254" i="5"/>
  <c r="M254" i="5"/>
  <c r="P254" i="5"/>
  <c r="S254" i="5"/>
  <c r="V254" i="5"/>
  <c r="Y254" i="5"/>
  <c r="AB254" i="5"/>
  <c r="AE254" i="5"/>
  <c r="AH254" i="5"/>
  <c r="AK254" i="5"/>
  <c r="AN254" i="5"/>
  <c r="AQ254" i="5"/>
  <c r="AT254" i="5"/>
  <c r="AW254" i="5"/>
  <c r="AZ254" i="5"/>
  <c r="BC254" i="5"/>
  <c r="BF254" i="5"/>
  <c r="BI254" i="5"/>
  <c r="BL254" i="5"/>
  <c r="BO254" i="5"/>
  <c r="BR254" i="5"/>
  <c r="BU254" i="5"/>
  <c r="BX254" i="5"/>
  <c r="CA254" i="5"/>
  <c r="CD254" i="5"/>
  <c r="CG254" i="5"/>
  <c r="CJ254" i="5"/>
  <c r="E255" i="5"/>
  <c r="J255" i="5"/>
  <c r="M255" i="5"/>
  <c r="P255" i="5"/>
  <c r="S255" i="5"/>
  <c r="V255" i="5"/>
  <c r="Y255" i="5"/>
  <c r="AB255" i="5"/>
  <c r="AE255" i="5"/>
  <c r="AH255" i="5"/>
  <c r="AK255" i="5"/>
  <c r="AN255" i="5"/>
  <c r="AQ255" i="5"/>
  <c r="AT255" i="5"/>
  <c r="AW255" i="5"/>
  <c r="AZ255" i="5"/>
  <c r="BC255" i="5"/>
  <c r="BF255" i="5"/>
  <c r="BI255" i="5"/>
  <c r="BL255" i="5"/>
  <c r="BO255" i="5"/>
  <c r="BR255" i="5"/>
  <c r="BU255" i="5"/>
  <c r="BX255" i="5"/>
  <c r="CA255" i="5"/>
  <c r="CD255" i="5"/>
  <c r="CG255" i="5"/>
  <c r="CJ255" i="5"/>
  <c r="E256" i="5"/>
  <c r="J256" i="5"/>
  <c r="M256" i="5"/>
  <c r="P256" i="5"/>
  <c r="S256" i="5"/>
  <c r="V256" i="5"/>
  <c r="Y256" i="5"/>
  <c r="AB256" i="5"/>
  <c r="AE256" i="5"/>
  <c r="AH256" i="5"/>
  <c r="AK256" i="5"/>
  <c r="AN256" i="5"/>
  <c r="AQ256" i="5"/>
  <c r="AT256" i="5"/>
  <c r="AW256" i="5"/>
  <c r="AZ256" i="5"/>
  <c r="BC256" i="5"/>
  <c r="BF256" i="5"/>
  <c r="BI256" i="5"/>
  <c r="BL256" i="5"/>
  <c r="BO256" i="5"/>
  <c r="BR256" i="5"/>
  <c r="BU256" i="5"/>
  <c r="BX256" i="5"/>
  <c r="CA256" i="5"/>
  <c r="CD256" i="5"/>
  <c r="CG256" i="5"/>
  <c r="CJ256" i="5"/>
  <c r="E257" i="5"/>
  <c r="J257" i="5"/>
  <c r="M257" i="5"/>
  <c r="P257" i="5"/>
  <c r="S257" i="5"/>
  <c r="V257" i="5"/>
  <c r="Y257" i="5"/>
  <c r="AB257" i="5"/>
  <c r="AE257" i="5"/>
  <c r="AH257" i="5"/>
  <c r="AK257" i="5"/>
  <c r="AN257" i="5"/>
  <c r="AQ257" i="5"/>
  <c r="AT257" i="5"/>
  <c r="AW257" i="5"/>
  <c r="AZ257" i="5"/>
  <c r="BC257" i="5"/>
  <c r="BF257" i="5"/>
  <c r="BI257" i="5"/>
  <c r="BL257" i="5"/>
  <c r="BO257" i="5"/>
  <c r="BR257" i="5"/>
  <c r="BU257" i="5"/>
  <c r="BX257" i="5"/>
  <c r="CA257" i="5"/>
  <c r="CD257" i="5"/>
  <c r="CG257" i="5"/>
  <c r="CJ257" i="5"/>
  <c r="E258" i="5"/>
  <c r="J258" i="5"/>
  <c r="M258" i="5"/>
  <c r="P258" i="5"/>
  <c r="S258" i="5"/>
  <c r="V258" i="5"/>
  <c r="Y258" i="5"/>
  <c r="AB258" i="5"/>
  <c r="AE258" i="5"/>
  <c r="AH258" i="5"/>
  <c r="AK258" i="5"/>
  <c r="AN258" i="5"/>
  <c r="AQ258" i="5"/>
  <c r="AT258" i="5"/>
  <c r="AW258" i="5"/>
  <c r="AZ258" i="5"/>
  <c r="BC258" i="5"/>
  <c r="BF258" i="5"/>
  <c r="BI258" i="5"/>
  <c r="BL258" i="5"/>
  <c r="BO258" i="5"/>
  <c r="BR258" i="5"/>
  <c r="BU258" i="5"/>
  <c r="BX258" i="5"/>
  <c r="CA258" i="5"/>
  <c r="CD258" i="5"/>
  <c r="CG258" i="5"/>
  <c r="CJ258" i="5"/>
  <c r="E259" i="5"/>
  <c r="J259" i="5"/>
  <c r="M259" i="5"/>
  <c r="P259" i="5"/>
  <c r="S259" i="5"/>
  <c r="V259" i="5"/>
  <c r="Y259" i="5"/>
  <c r="AB259" i="5"/>
  <c r="AE259" i="5"/>
  <c r="AH259" i="5"/>
  <c r="AK259" i="5"/>
  <c r="AN259" i="5"/>
  <c r="AQ259" i="5"/>
  <c r="AT259" i="5"/>
  <c r="AW259" i="5"/>
  <c r="AZ259" i="5"/>
  <c r="BC259" i="5"/>
  <c r="BF259" i="5"/>
  <c r="BI259" i="5"/>
  <c r="BL259" i="5"/>
  <c r="BO259" i="5"/>
  <c r="BR259" i="5"/>
  <c r="BU259" i="5"/>
  <c r="BX259" i="5"/>
  <c r="CA259" i="5"/>
  <c r="CD259" i="5"/>
  <c r="CG259" i="5"/>
  <c r="CJ259" i="5"/>
  <c r="E260" i="5"/>
  <c r="J260" i="5"/>
  <c r="M260" i="5"/>
  <c r="P260" i="5"/>
  <c r="S260" i="5"/>
  <c r="V260" i="5"/>
  <c r="Y260" i="5"/>
  <c r="AB260" i="5"/>
  <c r="AE260" i="5"/>
  <c r="AH260" i="5"/>
  <c r="AK260" i="5"/>
  <c r="AN260" i="5"/>
  <c r="AQ260" i="5"/>
  <c r="AT260" i="5"/>
  <c r="AW260" i="5"/>
  <c r="AZ260" i="5"/>
  <c r="BC260" i="5"/>
  <c r="BF260" i="5"/>
  <c r="BI260" i="5"/>
  <c r="BL260" i="5"/>
  <c r="BO260" i="5"/>
  <c r="BR260" i="5"/>
  <c r="BU260" i="5"/>
  <c r="BX260" i="5"/>
  <c r="CA260" i="5"/>
  <c r="CD260" i="5"/>
  <c r="CG260" i="5"/>
  <c r="CJ260" i="5"/>
  <c r="E261" i="5"/>
  <c r="J261" i="5"/>
  <c r="M261" i="5"/>
  <c r="P261" i="5"/>
  <c r="S261" i="5"/>
  <c r="V261" i="5"/>
  <c r="Y261" i="5"/>
  <c r="AB261" i="5"/>
  <c r="AE261" i="5"/>
  <c r="AH261" i="5"/>
  <c r="AK261" i="5"/>
  <c r="AN261" i="5"/>
  <c r="AQ261" i="5"/>
  <c r="AT261" i="5"/>
  <c r="AW261" i="5"/>
  <c r="AZ261" i="5"/>
  <c r="BC261" i="5"/>
  <c r="BF261" i="5"/>
  <c r="BI261" i="5"/>
  <c r="BL261" i="5"/>
  <c r="BO261" i="5"/>
  <c r="BR261" i="5"/>
  <c r="BU261" i="5"/>
  <c r="BX261" i="5"/>
  <c r="CA261" i="5"/>
  <c r="CD261" i="5"/>
  <c r="CG261" i="5"/>
  <c r="CJ261" i="5"/>
  <c r="E262" i="5"/>
  <c r="J262" i="5"/>
  <c r="M262" i="5"/>
  <c r="P262" i="5"/>
  <c r="S262" i="5"/>
  <c r="V262" i="5"/>
  <c r="Y262" i="5"/>
  <c r="AB262" i="5"/>
  <c r="AE262" i="5"/>
  <c r="AH262" i="5"/>
  <c r="AK262" i="5"/>
  <c r="AN262" i="5"/>
  <c r="AQ262" i="5"/>
  <c r="AT262" i="5"/>
  <c r="AW262" i="5"/>
  <c r="AZ262" i="5"/>
  <c r="BC262" i="5"/>
  <c r="BF262" i="5"/>
  <c r="BI262" i="5"/>
  <c r="BL262" i="5"/>
  <c r="BO262" i="5"/>
  <c r="BR262" i="5"/>
  <c r="BU262" i="5"/>
  <c r="BX262" i="5"/>
  <c r="CA262" i="5"/>
  <c r="CD262" i="5"/>
  <c r="CG262" i="5"/>
  <c r="CJ262" i="5"/>
  <c r="E263" i="5"/>
  <c r="J263" i="5"/>
  <c r="M263" i="5"/>
  <c r="P263" i="5"/>
  <c r="S263" i="5"/>
  <c r="V263" i="5"/>
  <c r="Y263" i="5"/>
  <c r="AB263" i="5"/>
  <c r="AE263" i="5"/>
  <c r="AH263" i="5"/>
  <c r="AK263" i="5"/>
  <c r="AN263" i="5"/>
  <c r="AQ263" i="5"/>
  <c r="AT263" i="5"/>
  <c r="AW263" i="5"/>
  <c r="AZ263" i="5"/>
  <c r="BC263" i="5"/>
  <c r="BF263" i="5"/>
  <c r="BI263" i="5"/>
  <c r="BL263" i="5"/>
  <c r="BO263" i="5"/>
  <c r="BR263" i="5"/>
  <c r="BU263" i="5"/>
  <c r="BX263" i="5"/>
  <c r="CA263" i="5"/>
  <c r="CD263" i="5"/>
  <c r="CG263" i="5"/>
  <c r="CJ263" i="5"/>
  <c r="E264" i="5"/>
  <c r="J264" i="5"/>
  <c r="M264" i="5"/>
  <c r="P264" i="5"/>
  <c r="S264" i="5"/>
  <c r="V264" i="5"/>
  <c r="Y264" i="5"/>
  <c r="AB264" i="5"/>
  <c r="AE264" i="5"/>
  <c r="AH264" i="5"/>
  <c r="AK264" i="5"/>
  <c r="AN264" i="5"/>
  <c r="AQ264" i="5"/>
  <c r="AT264" i="5"/>
  <c r="AW264" i="5"/>
  <c r="AZ264" i="5"/>
  <c r="BC264" i="5"/>
  <c r="BF264" i="5"/>
  <c r="BI264" i="5"/>
  <c r="BL264" i="5"/>
  <c r="BO264" i="5"/>
  <c r="BR264" i="5"/>
  <c r="BU264" i="5"/>
  <c r="BX264" i="5"/>
  <c r="CA264" i="5"/>
  <c r="CD264" i="5"/>
  <c r="CG264" i="5"/>
  <c r="CJ264" i="5"/>
  <c r="E265" i="5"/>
  <c r="J265" i="5"/>
  <c r="M265" i="5"/>
  <c r="P265" i="5"/>
  <c r="S265" i="5"/>
  <c r="V265" i="5"/>
  <c r="Y265" i="5"/>
  <c r="AB265" i="5"/>
  <c r="AE265" i="5"/>
  <c r="AH265" i="5"/>
  <c r="AK265" i="5"/>
  <c r="AN265" i="5"/>
  <c r="AQ265" i="5"/>
  <c r="AT265" i="5"/>
  <c r="AW265" i="5"/>
  <c r="AZ265" i="5"/>
  <c r="BC265" i="5"/>
  <c r="BF265" i="5"/>
  <c r="BI265" i="5"/>
  <c r="BL265" i="5"/>
  <c r="BO265" i="5"/>
  <c r="BR265" i="5"/>
  <c r="BU265" i="5"/>
  <c r="BX265" i="5"/>
  <c r="CA265" i="5"/>
  <c r="CD265" i="5"/>
  <c r="CG265" i="5"/>
  <c r="CJ265" i="5"/>
  <c r="E266" i="5"/>
  <c r="J266" i="5"/>
  <c r="M266" i="5"/>
  <c r="P266" i="5"/>
  <c r="S266" i="5"/>
  <c r="V266" i="5"/>
  <c r="Y266" i="5"/>
  <c r="AB266" i="5"/>
  <c r="AE266" i="5"/>
  <c r="AH266" i="5"/>
  <c r="AK266" i="5"/>
  <c r="AN266" i="5"/>
  <c r="AQ266" i="5"/>
  <c r="AT266" i="5"/>
  <c r="AW266" i="5"/>
  <c r="AZ266" i="5"/>
  <c r="BC266" i="5"/>
  <c r="BF266" i="5"/>
  <c r="BI266" i="5"/>
  <c r="BL266" i="5"/>
  <c r="BO266" i="5"/>
  <c r="BR266" i="5"/>
  <c r="BU266" i="5"/>
  <c r="BX266" i="5"/>
  <c r="CA266" i="5"/>
  <c r="CD266" i="5"/>
  <c r="CG266" i="5"/>
  <c r="CJ266" i="5"/>
  <c r="E267" i="5"/>
  <c r="J267" i="5"/>
  <c r="M267" i="5"/>
  <c r="P267" i="5"/>
  <c r="S267" i="5"/>
  <c r="V267" i="5"/>
  <c r="Y267" i="5"/>
  <c r="AB267" i="5"/>
  <c r="AE267" i="5"/>
  <c r="AH267" i="5"/>
  <c r="AK267" i="5"/>
  <c r="AN267" i="5"/>
  <c r="AQ267" i="5"/>
  <c r="AT267" i="5"/>
  <c r="AW267" i="5"/>
  <c r="AZ267" i="5"/>
  <c r="BC267" i="5"/>
  <c r="BF267" i="5"/>
  <c r="BI267" i="5"/>
  <c r="BL267" i="5"/>
  <c r="BO267" i="5"/>
  <c r="BR267" i="5"/>
  <c r="BU267" i="5"/>
  <c r="BX267" i="5"/>
  <c r="CA267" i="5"/>
  <c r="CD267" i="5"/>
  <c r="CG267" i="5"/>
  <c r="CJ267" i="5"/>
  <c r="E268" i="5"/>
  <c r="J268" i="5"/>
  <c r="M268" i="5"/>
  <c r="P268" i="5"/>
  <c r="S268" i="5"/>
  <c r="V268" i="5"/>
  <c r="Y268" i="5"/>
  <c r="AB268" i="5"/>
  <c r="AE268" i="5"/>
  <c r="AH268" i="5"/>
  <c r="AK268" i="5"/>
  <c r="AN268" i="5"/>
  <c r="AQ268" i="5"/>
  <c r="AT268" i="5"/>
  <c r="AW268" i="5"/>
  <c r="AZ268" i="5"/>
  <c r="BC268" i="5"/>
  <c r="BF268" i="5"/>
  <c r="BI268" i="5"/>
  <c r="BL268" i="5"/>
  <c r="BO268" i="5"/>
  <c r="BR268" i="5"/>
  <c r="BU268" i="5"/>
  <c r="BX268" i="5"/>
  <c r="CA268" i="5"/>
  <c r="CD268" i="5"/>
  <c r="CG268" i="5"/>
  <c r="CJ268" i="5"/>
  <c r="E269" i="5"/>
  <c r="J269" i="5"/>
  <c r="M269" i="5"/>
  <c r="P269" i="5"/>
  <c r="S269" i="5"/>
  <c r="V269" i="5"/>
  <c r="Y269" i="5"/>
  <c r="AB269" i="5"/>
  <c r="AE269" i="5"/>
  <c r="AH269" i="5"/>
  <c r="AK269" i="5"/>
  <c r="AN269" i="5"/>
  <c r="AQ269" i="5"/>
  <c r="AT269" i="5"/>
  <c r="AW269" i="5"/>
  <c r="AZ269" i="5"/>
  <c r="BC269" i="5"/>
  <c r="BF269" i="5"/>
  <c r="BI269" i="5"/>
  <c r="BL269" i="5"/>
  <c r="BO269" i="5"/>
  <c r="BR269" i="5"/>
  <c r="BU269" i="5"/>
  <c r="BX269" i="5"/>
  <c r="CA269" i="5"/>
  <c r="CD269" i="5"/>
  <c r="CG269" i="5"/>
  <c r="CJ269" i="5"/>
  <c r="E270" i="5"/>
  <c r="J270" i="5"/>
  <c r="M270" i="5"/>
  <c r="P270" i="5"/>
  <c r="S270" i="5"/>
  <c r="V270" i="5"/>
  <c r="Y270" i="5"/>
  <c r="AB270" i="5"/>
  <c r="AE270" i="5"/>
  <c r="AH270" i="5"/>
  <c r="AK270" i="5"/>
  <c r="AN270" i="5"/>
  <c r="AQ270" i="5"/>
  <c r="AT270" i="5"/>
  <c r="AW270" i="5"/>
  <c r="AZ270" i="5"/>
  <c r="BC270" i="5"/>
  <c r="BF270" i="5"/>
  <c r="BI270" i="5"/>
  <c r="BL270" i="5"/>
  <c r="BO270" i="5"/>
  <c r="BR270" i="5"/>
  <c r="BU270" i="5"/>
  <c r="BX270" i="5"/>
  <c r="CA270" i="5"/>
  <c r="CD270" i="5"/>
  <c r="CG270" i="5"/>
  <c r="CJ270" i="5"/>
  <c r="E271" i="5"/>
  <c r="J271" i="5"/>
  <c r="M271" i="5"/>
  <c r="P271" i="5"/>
  <c r="S271" i="5"/>
  <c r="V271" i="5"/>
  <c r="Y271" i="5"/>
  <c r="AB271" i="5"/>
  <c r="AE271" i="5"/>
  <c r="AH271" i="5"/>
  <c r="AK271" i="5"/>
  <c r="AN271" i="5"/>
  <c r="AQ271" i="5"/>
  <c r="AT271" i="5"/>
  <c r="AW271" i="5"/>
  <c r="AZ271" i="5"/>
  <c r="BC271" i="5"/>
  <c r="BF271" i="5"/>
  <c r="BI271" i="5"/>
  <c r="BL271" i="5"/>
  <c r="BO271" i="5"/>
  <c r="BR271" i="5"/>
  <c r="BU271" i="5"/>
  <c r="BX271" i="5"/>
  <c r="CA271" i="5"/>
  <c r="CD271" i="5"/>
  <c r="CG271" i="5"/>
  <c r="CJ271" i="5"/>
  <c r="E272" i="5"/>
  <c r="J272" i="5"/>
  <c r="M272" i="5"/>
  <c r="P272" i="5"/>
  <c r="S272" i="5"/>
  <c r="V272" i="5"/>
  <c r="Y272" i="5"/>
  <c r="AB272" i="5"/>
  <c r="AE272" i="5"/>
  <c r="AH272" i="5"/>
  <c r="AK272" i="5"/>
  <c r="AN272" i="5"/>
  <c r="AQ272" i="5"/>
  <c r="AT272" i="5"/>
  <c r="AW272" i="5"/>
  <c r="AZ272" i="5"/>
  <c r="BC272" i="5"/>
  <c r="BF272" i="5"/>
  <c r="BI272" i="5"/>
  <c r="BL272" i="5"/>
  <c r="BO272" i="5"/>
  <c r="BR272" i="5"/>
  <c r="BU272" i="5"/>
  <c r="BX272" i="5"/>
  <c r="CA272" i="5"/>
  <c r="CD272" i="5"/>
  <c r="CG272" i="5"/>
  <c r="CJ272" i="5"/>
  <c r="E273" i="5"/>
  <c r="J273" i="5"/>
  <c r="M273" i="5"/>
  <c r="P273" i="5"/>
  <c r="S273" i="5"/>
  <c r="V273" i="5"/>
  <c r="Y273" i="5"/>
  <c r="AB273" i="5"/>
  <c r="AE273" i="5"/>
  <c r="AH273" i="5"/>
  <c r="AK273" i="5"/>
  <c r="AN273" i="5"/>
  <c r="AQ273" i="5"/>
  <c r="AT273" i="5"/>
  <c r="AW273" i="5"/>
  <c r="AZ273" i="5"/>
  <c r="BC273" i="5"/>
  <c r="BF273" i="5"/>
  <c r="BI273" i="5"/>
  <c r="BL273" i="5"/>
  <c r="BO273" i="5"/>
  <c r="BR273" i="5"/>
  <c r="BU273" i="5"/>
  <c r="BX273" i="5"/>
  <c r="CA273" i="5"/>
  <c r="CD273" i="5"/>
  <c r="CG273" i="5"/>
  <c r="CJ273" i="5"/>
  <c r="E274" i="5"/>
  <c r="J274" i="5"/>
  <c r="M274" i="5"/>
  <c r="P274" i="5"/>
  <c r="S274" i="5"/>
  <c r="V274" i="5"/>
  <c r="Y274" i="5"/>
  <c r="AB274" i="5"/>
  <c r="AE274" i="5"/>
  <c r="AH274" i="5"/>
  <c r="AK274" i="5"/>
  <c r="AN274" i="5"/>
  <c r="AQ274" i="5"/>
  <c r="AT274" i="5"/>
  <c r="AW274" i="5"/>
  <c r="AZ274" i="5"/>
  <c r="BC274" i="5"/>
  <c r="BF274" i="5"/>
  <c r="BI274" i="5"/>
  <c r="BL274" i="5"/>
  <c r="BO274" i="5"/>
  <c r="BR274" i="5"/>
  <c r="BU274" i="5"/>
  <c r="BX274" i="5"/>
  <c r="CA274" i="5"/>
  <c r="CD274" i="5"/>
  <c r="CG274" i="5"/>
  <c r="CJ274" i="5"/>
  <c r="E275" i="5"/>
  <c r="J275" i="5"/>
  <c r="M275" i="5"/>
  <c r="P275" i="5"/>
  <c r="S275" i="5"/>
  <c r="V275" i="5"/>
  <c r="Y275" i="5"/>
  <c r="AB275" i="5"/>
  <c r="AE275" i="5"/>
  <c r="AH275" i="5"/>
  <c r="AK275" i="5"/>
  <c r="AN275" i="5"/>
  <c r="AQ275" i="5"/>
  <c r="AT275" i="5"/>
  <c r="AW275" i="5"/>
  <c r="AZ275" i="5"/>
  <c r="BC275" i="5"/>
  <c r="BF275" i="5"/>
  <c r="BI275" i="5"/>
  <c r="BL275" i="5"/>
  <c r="BO275" i="5"/>
  <c r="BR275" i="5"/>
  <c r="BU275" i="5"/>
  <c r="BX275" i="5"/>
  <c r="CA275" i="5"/>
  <c r="CD275" i="5"/>
  <c r="CG275" i="5"/>
  <c r="CJ275" i="5"/>
  <c r="E276" i="5"/>
  <c r="J276" i="5"/>
  <c r="M276" i="5"/>
  <c r="P276" i="5"/>
  <c r="S276" i="5"/>
  <c r="V276" i="5"/>
  <c r="Y276" i="5"/>
  <c r="AB276" i="5"/>
  <c r="AE276" i="5"/>
  <c r="AH276" i="5"/>
  <c r="AK276" i="5"/>
  <c r="AN276" i="5"/>
  <c r="AQ276" i="5"/>
  <c r="AT276" i="5"/>
  <c r="AW276" i="5"/>
  <c r="AZ276" i="5"/>
  <c r="BC276" i="5"/>
  <c r="BF276" i="5"/>
  <c r="BI276" i="5"/>
  <c r="BL276" i="5"/>
  <c r="BO276" i="5"/>
  <c r="BR276" i="5"/>
  <c r="BU276" i="5"/>
  <c r="BX276" i="5"/>
  <c r="CA276" i="5"/>
  <c r="CD276" i="5"/>
  <c r="CG276" i="5"/>
  <c r="CJ276" i="5"/>
  <c r="E277" i="5"/>
  <c r="J277" i="5"/>
  <c r="M277" i="5"/>
  <c r="P277" i="5"/>
  <c r="S277" i="5"/>
  <c r="V277" i="5"/>
  <c r="Y277" i="5"/>
  <c r="AB277" i="5"/>
  <c r="AE277" i="5"/>
  <c r="AH277" i="5"/>
  <c r="AK277" i="5"/>
  <c r="AN277" i="5"/>
  <c r="AQ277" i="5"/>
  <c r="AT277" i="5"/>
  <c r="AW277" i="5"/>
  <c r="AZ277" i="5"/>
  <c r="BC277" i="5"/>
  <c r="BF277" i="5"/>
  <c r="BI277" i="5"/>
  <c r="BL277" i="5"/>
  <c r="BO277" i="5"/>
  <c r="BR277" i="5"/>
  <c r="BU277" i="5"/>
  <c r="BX277" i="5"/>
  <c r="CA277" i="5"/>
  <c r="CD277" i="5"/>
  <c r="CG277" i="5"/>
  <c r="CJ277" i="5"/>
  <c r="E278" i="5"/>
  <c r="J278" i="5"/>
  <c r="M278" i="5"/>
  <c r="P278" i="5"/>
  <c r="S278" i="5"/>
  <c r="V278" i="5"/>
  <c r="Y278" i="5"/>
  <c r="AB278" i="5"/>
  <c r="AE278" i="5"/>
  <c r="AH278" i="5"/>
  <c r="AK278" i="5"/>
  <c r="AN278" i="5"/>
  <c r="AQ278" i="5"/>
  <c r="AT278" i="5"/>
  <c r="AW278" i="5"/>
  <c r="AZ278" i="5"/>
  <c r="BC278" i="5"/>
  <c r="BF278" i="5"/>
  <c r="BI278" i="5"/>
  <c r="BL278" i="5"/>
  <c r="BO278" i="5"/>
  <c r="BR278" i="5"/>
  <c r="BU278" i="5"/>
  <c r="BX278" i="5"/>
  <c r="CA278" i="5"/>
  <c r="CD278" i="5"/>
  <c r="CG278" i="5"/>
  <c r="CJ278" i="5"/>
  <c r="E279" i="5"/>
  <c r="J279" i="5"/>
  <c r="M279" i="5"/>
  <c r="P279" i="5"/>
  <c r="S279" i="5"/>
  <c r="V279" i="5"/>
  <c r="Y279" i="5"/>
  <c r="AB279" i="5"/>
  <c r="AE279" i="5"/>
  <c r="AH279" i="5"/>
  <c r="AK279" i="5"/>
  <c r="AN279" i="5"/>
  <c r="AQ279" i="5"/>
  <c r="AT279" i="5"/>
  <c r="AW279" i="5"/>
  <c r="AZ279" i="5"/>
  <c r="BC279" i="5"/>
  <c r="BF279" i="5"/>
  <c r="BI279" i="5"/>
  <c r="BL279" i="5"/>
  <c r="BO279" i="5"/>
  <c r="BR279" i="5"/>
  <c r="BU279" i="5"/>
  <c r="BX279" i="5"/>
  <c r="CA279" i="5"/>
  <c r="CD279" i="5"/>
  <c r="CG279" i="5"/>
  <c r="CJ279" i="5"/>
  <c r="E280" i="5"/>
  <c r="J280" i="5"/>
  <c r="M280" i="5"/>
  <c r="P280" i="5"/>
  <c r="S280" i="5"/>
  <c r="V280" i="5"/>
  <c r="Y280" i="5"/>
  <c r="AB280" i="5"/>
  <c r="AE280" i="5"/>
  <c r="AH280" i="5"/>
  <c r="AK280" i="5"/>
  <c r="AN280" i="5"/>
  <c r="AQ280" i="5"/>
  <c r="AT280" i="5"/>
  <c r="AW280" i="5"/>
  <c r="AZ280" i="5"/>
  <c r="BC280" i="5"/>
  <c r="BF280" i="5"/>
  <c r="BI280" i="5"/>
  <c r="BL280" i="5"/>
  <c r="BO280" i="5"/>
  <c r="BR280" i="5"/>
  <c r="BU280" i="5"/>
  <c r="BX280" i="5"/>
  <c r="CA280" i="5"/>
  <c r="CD280" i="5"/>
  <c r="CG280" i="5"/>
  <c r="CJ280" i="5"/>
  <c r="E281" i="5"/>
  <c r="J281" i="5"/>
  <c r="M281" i="5"/>
  <c r="P281" i="5"/>
  <c r="S281" i="5"/>
  <c r="V281" i="5"/>
  <c r="Y281" i="5"/>
  <c r="AB281" i="5"/>
  <c r="AE281" i="5"/>
  <c r="AH281" i="5"/>
  <c r="AK281" i="5"/>
  <c r="AN281" i="5"/>
  <c r="AQ281" i="5"/>
  <c r="AT281" i="5"/>
  <c r="AW281" i="5"/>
  <c r="AZ281" i="5"/>
  <c r="BC281" i="5"/>
  <c r="BF281" i="5"/>
  <c r="BI281" i="5"/>
  <c r="BL281" i="5"/>
  <c r="BO281" i="5"/>
  <c r="BR281" i="5"/>
  <c r="BU281" i="5"/>
  <c r="BX281" i="5"/>
  <c r="CA281" i="5"/>
  <c r="CD281" i="5"/>
  <c r="CG281" i="5"/>
  <c r="CJ281" i="5"/>
  <c r="E282" i="5"/>
  <c r="J282" i="5"/>
  <c r="M282" i="5"/>
  <c r="P282" i="5"/>
  <c r="S282" i="5"/>
  <c r="V282" i="5"/>
  <c r="Y282" i="5"/>
  <c r="AB282" i="5"/>
  <c r="AE282" i="5"/>
  <c r="AH282" i="5"/>
  <c r="AK282" i="5"/>
  <c r="AN282" i="5"/>
  <c r="AQ282" i="5"/>
  <c r="AT282" i="5"/>
  <c r="AW282" i="5"/>
  <c r="AZ282" i="5"/>
  <c r="BC282" i="5"/>
  <c r="BF282" i="5"/>
  <c r="BI282" i="5"/>
  <c r="BL282" i="5"/>
  <c r="BO282" i="5"/>
  <c r="BR282" i="5"/>
  <c r="BU282" i="5"/>
  <c r="BX282" i="5"/>
  <c r="CA282" i="5"/>
  <c r="CD282" i="5"/>
  <c r="CG282" i="5"/>
  <c r="CJ282" i="5"/>
  <c r="E283" i="5"/>
  <c r="J283" i="5"/>
  <c r="M283" i="5"/>
  <c r="P283" i="5"/>
  <c r="S283" i="5"/>
  <c r="V283" i="5"/>
  <c r="Y283" i="5"/>
  <c r="AB283" i="5"/>
  <c r="AE283" i="5"/>
  <c r="AH283" i="5"/>
  <c r="AK283" i="5"/>
  <c r="AN283" i="5"/>
  <c r="AQ283" i="5"/>
  <c r="AT283" i="5"/>
  <c r="AW283" i="5"/>
  <c r="AZ283" i="5"/>
  <c r="BC283" i="5"/>
  <c r="BF283" i="5"/>
  <c r="BI283" i="5"/>
  <c r="BL283" i="5"/>
  <c r="BO283" i="5"/>
  <c r="BR283" i="5"/>
  <c r="BU283" i="5"/>
  <c r="BX283" i="5"/>
  <c r="CA283" i="5"/>
  <c r="CD283" i="5"/>
  <c r="CG283" i="5"/>
  <c r="CJ283" i="5"/>
  <c r="E284" i="5"/>
  <c r="J284" i="5"/>
  <c r="M284" i="5"/>
  <c r="P284" i="5"/>
  <c r="S284" i="5"/>
  <c r="V284" i="5"/>
  <c r="Y284" i="5"/>
  <c r="AB284" i="5"/>
  <c r="AE284" i="5"/>
  <c r="AH284" i="5"/>
  <c r="AK284" i="5"/>
  <c r="AN284" i="5"/>
  <c r="AQ284" i="5"/>
  <c r="AT284" i="5"/>
  <c r="AW284" i="5"/>
  <c r="AZ284" i="5"/>
  <c r="BC284" i="5"/>
  <c r="BF284" i="5"/>
  <c r="BI284" i="5"/>
  <c r="BL284" i="5"/>
  <c r="BO284" i="5"/>
  <c r="BR284" i="5"/>
  <c r="BU284" i="5"/>
  <c r="BX284" i="5"/>
  <c r="CA284" i="5"/>
  <c r="CD284" i="5"/>
  <c r="CG284" i="5"/>
  <c r="CJ284" i="5"/>
  <c r="E285" i="5"/>
  <c r="J285" i="5"/>
  <c r="M285" i="5"/>
  <c r="P285" i="5"/>
  <c r="S285" i="5"/>
  <c r="V285" i="5"/>
  <c r="Y285" i="5"/>
  <c r="AB285" i="5"/>
  <c r="AE285" i="5"/>
  <c r="AH285" i="5"/>
  <c r="AK285" i="5"/>
  <c r="AN285" i="5"/>
  <c r="AQ285" i="5"/>
  <c r="AT285" i="5"/>
  <c r="AW285" i="5"/>
  <c r="AZ285" i="5"/>
  <c r="BC285" i="5"/>
  <c r="BF285" i="5"/>
  <c r="BI285" i="5"/>
  <c r="BL285" i="5"/>
  <c r="BO285" i="5"/>
  <c r="BR285" i="5"/>
  <c r="BU285" i="5"/>
  <c r="BX285" i="5"/>
  <c r="CA285" i="5"/>
  <c r="CD285" i="5"/>
  <c r="CG285" i="5"/>
  <c r="CJ285" i="5"/>
  <c r="E286" i="5"/>
  <c r="J286" i="5"/>
  <c r="M286" i="5"/>
  <c r="P286" i="5"/>
  <c r="S286" i="5"/>
  <c r="V286" i="5"/>
  <c r="Y286" i="5"/>
  <c r="AB286" i="5"/>
  <c r="AE286" i="5"/>
  <c r="AH286" i="5"/>
  <c r="AK286" i="5"/>
  <c r="AN286" i="5"/>
  <c r="AQ286" i="5"/>
  <c r="AT286" i="5"/>
  <c r="AW286" i="5"/>
  <c r="AZ286" i="5"/>
  <c r="BC286" i="5"/>
  <c r="BF286" i="5"/>
  <c r="BI286" i="5"/>
  <c r="BL286" i="5"/>
  <c r="BO286" i="5"/>
  <c r="BR286" i="5"/>
  <c r="BU286" i="5"/>
  <c r="BX286" i="5"/>
  <c r="CA286" i="5"/>
  <c r="CD286" i="5"/>
  <c r="CG286" i="5"/>
  <c r="CJ286" i="5"/>
  <c r="E287" i="5"/>
  <c r="J287" i="5"/>
  <c r="M287" i="5"/>
  <c r="P287" i="5"/>
  <c r="S287" i="5"/>
  <c r="V287" i="5"/>
  <c r="Y287" i="5"/>
  <c r="AB287" i="5"/>
  <c r="AE287" i="5"/>
  <c r="AH287" i="5"/>
  <c r="AK287" i="5"/>
  <c r="AN287" i="5"/>
  <c r="AQ287" i="5"/>
  <c r="AT287" i="5"/>
  <c r="AW287" i="5"/>
  <c r="AZ287" i="5"/>
  <c r="BC287" i="5"/>
  <c r="BF287" i="5"/>
  <c r="BI287" i="5"/>
  <c r="BL287" i="5"/>
  <c r="BO287" i="5"/>
  <c r="BR287" i="5"/>
  <c r="BU287" i="5"/>
  <c r="BX287" i="5"/>
  <c r="CA287" i="5"/>
  <c r="CD287" i="5"/>
  <c r="CG287" i="5"/>
  <c r="CJ287" i="5"/>
  <c r="E288" i="5"/>
  <c r="J288" i="5"/>
  <c r="M288" i="5"/>
  <c r="P288" i="5"/>
  <c r="S288" i="5"/>
  <c r="V288" i="5"/>
  <c r="Y288" i="5"/>
  <c r="AB288" i="5"/>
  <c r="AE288" i="5"/>
  <c r="AH288" i="5"/>
  <c r="AK288" i="5"/>
  <c r="AN288" i="5"/>
  <c r="AQ288" i="5"/>
  <c r="AT288" i="5"/>
  <c r="AW288" i="5"/>
  <c r="AZ288" i="5"/>
  <c r="BC288" i="5"/>
  <c r="BF288" i="5"/>
  <c r="BI288" i="5"/>
  <c r="BL288" i="5"/>
  <c r="BO288" i="5"/>
  <c r="BR288" i="5"/>
  <c r="BU288" i="5"/>
  <c r="BX288" i="5"/>
  <c r="CA288" i="5"/>
  <c r="CD288" i="5"/>
  <c r="CG288" i="5"/>
  <c r="CJ288" i="5"/>
  <c r="E289" i="5"/>
  <c r="J289" i="5"/>
  <c r="M289" i="5"/>
  <c r="P289" i="5"/>
  <c r="S289" i="5"/>
  <c r="V289" i="5"/>
  <c r="Y289" i="5"/>
  <c r="AB289" i="5"/>
  <c r="AE289" i="5"/>
  <c r="AH289" i="5"/>
  <c r="AK289" i="5"/>
  <c r="AN289" i="5"/>
  <c r="AQ289" i="5"/>
  <c r="AT289" i="5"/>
  <c r="AW289" i="5"/>
  <c r="AZ289" i="5"/>
  <c r="BC289" i="5"/>
  <c r="BF289" i="5"/>
  <c r="BI289" i="5"/>
  <c r="BL289" i="5"/>
  <c r="BO289" i="5"/>
  <c r="BR289" i="5"/>
  <c r="BU289" i="5"/>
  <c r="BX289" i="5"/>
  <c r="CA289" i="5"/>
  <c r="CD289" i="5"/>
  <c r="CG289" i="5"/>
  <c r="CJ289" i="5"/>
  <c r="E290" i="5"/>
  <c r="J290" i="5"/>
  <c r="M290" i="5"/>
  <c r="P290" i="5"/>
  <c r="S290" i="5"/>
  <c r="V290" i="5"/>
  <c r="Y290" i="5"/>
  <c r="AB290" i="5"/>
  <c r="AE290" i="5"/>
  <c r="AH290" i="5"/>
  <c r="AK290" i="5"/>
  <c r="AN290" i="5"/>
  <c r="AQ290" i="5"/>
  <c r="AT290" i="5"/>
  <c r="AW290" i="5"/>
  <c r="AZ290" i="5"/>
  <c r="BC290" i="5"/>
  <c r="BF290" i="5"/>
  <c r="BI290" i="5"/>
  <c r="BL290" i="5"/>
  <c r="BO290" i="5"/>
  <c r="BR290" i="5"/>
  <c r="BU290" i="5"/>
  <c r="BX290" i="5"/>
  <c r="CA290" i="5"/>
  <c r="CD290" i="5"/>
  <c r="CG290" i="5"/>
  <c r="CJ290" i="5"/>
  <c r="E291" i="5"/>
  <c r="J291" i="5"/>
  <c r="M291" i="5"/>
  <c r="P291" i="5"/>
  <c r="S291" i="5"/>
  <c r="V291" i="5"/>
  <c r="Y291" i="5"/>
  <c r="AB291" i="5"/>
  <c r="AE291" i="5"/>
  <c r="AH291" i="5"/>
  <c r="AK291" i="5"/>
  <c r="AN291" i="5"/>
  <c r="AQ291" i="5"/>
  <c r="AT291" i="5"/>
  <c r="AW291" i="5"/>
  <c r="AZ291" i="5"/>
  <c r="BC291" i="5"/>
  <c r="BF291" i="5"/>
  <c r="BI291" i="5"/>
  <c r="BL291" i="5"/>
  <c r="BO291" i="5"/>
  <c r="BR291" i="5"/>
  <c r="BU291" i="5"/>
  <c r="BX291" i="5"/>
  <c r="CA291" i="5"/>
  <c r="CD291" i="5"/>
  <c r="CG291" i="5"/>
  <c r="CJ291" i="5"/>
  <c r="E292" i="5"/>
  <c r="J292" i="5"/>
  <c r="M292" i="5"/>
  <c r="P292" i="5"/>
  <c r="S292" i="5"/>
  <c r="V292" i="5"/>
  <c r="Y292" i="5"/>
  <c r="AB292" i="5"/>
  <c r="AE292" i="5"/>
  <c r="AH292" i="5"/>
  <c r="AK292" i="5"/>
  <c r="AN292" i="5"/>
  <c r="AQ292" i="5"/>
  <c r="AT292" i="5"/>
  <c r="AW292" i="5"/>
  <c r="AZ292" i="5"/>
  <c r="BC292" i="5"/>
  <c r="BF292" i="5"/>
  <c r="BI292" i="5"/>
  <c r="BL292" i="5"/>
  <c r="BO292" i="5"/>
  <c r="BR292" i="5"/>
  <c r="BU292" i="5"/>
  <c r="BX292" i="5"/>
  <c r="CA292" i="5"/>
  <c r="CD292" i="5"/>
  <c r="CG292" i="5"/>
  <c r="CJ292" i="5"/>
  <c r="E293" i="5"/>
  <c r="J293" i="5"/>
  <c r="M293" i="5"/>
  <c r="P293" i="5"/>
  <c r="S293" i="5"/>
  <c r="V293" i="5"/>
  <c r="Y293" i="5"/>
  <c r="AB293" i="5"/>
  <c r="AE293" i="5"/>
  <c r="AH293" i="5"/>
  <c r="AK293" i="5"/>
  <c r="AN293" i="5"/>
  <c r="AQ293" i="5"/>
  <c r="AT293" i="5"/>
  <c r="AW293" i="5"/>
  <c r="AZ293" i="5"/>
  <c r="BC293" i="5"/>
  <c r="BF293" i="5"/>
  <c r="BI293" i="5"/>
  <c r="BL293" i="5"/>
  <c r="BO293" i="5"/>
  <c r="BR293" i="5"/>
  <c r="BU293" i="5"/>
  <c r="BX293" i="5"/>
  <c r="CA293" i="5"/>
  <c r="CD293" i="5"/>
  <c r="CG293" i="5"/>
  <c r="CJ293" i="5"/>
  <c r="E294" i="5"/>
  <c r="J294" i="5"/>
  <c r="M294" i="5"/>
  <c r="P294" i="5"/>
  <c r="S294" i="5"/>
  <c r="V294" i="5"/>
  <c r="Y294" i="5"/>
  <c r="AB294" i="5"/>
  <c r="AE294" i="5"/>
  <c r="AH294" i="5"/>
  <c r="AK294" i="5"/>
  <c r="AN294" i="5"/>
  <c r="AQ294" i="5"/>
  <c r="AT294" i="5"/>
  <c r="AW294" i="5"/>
  <c r="AZ294" i="5"/>
  <c r="BC294" i="5"/>
  <c r="BF294" i="5"/>
  <c r="BI294" i="5"/>
  <c r="BL294" i="5"/>
  <c r="BO294" i="5"/>
  <c r="BR294" i="5"/>
  <c r="BU294" i="5"/>
  <c r="BX294" i="5"/>
  <c r="CA294" i="5"/>
  <c r="CD294" i="5"/>
  <c r="CG294" i="5"/>
  <c r="CJ294" i="5"/>
  <c r="E295" i="5"/>
  <c r="J295" i="5"/>
  <c r="M295" i="5"/>
  <c r="P295" i="5"/>
  <c r="S295" i="5"/>
  <c r="V295" i="5"/>
  <c r="Y295" i="5"/>
  <c r="AB295" i="5"/>
  <c r="AE295" i="5"/>
  <c r="AH295" i="5"/>
  <c r="AK295" i="5"/>
  <c r="AN295" i="5"/>
  <c r="AQ295" i="5"/>
  <c r="AT295" i="5"/>
  <c r="AW295" i="5"/>
  <c r="AZ295" i="5"/>
  <c r="BC295" i="5"/>
  <c r="BF295" i="5"/>
  <c r="BI295" i="5"/>
  <c r="BL295" i="5"/>
  <c r="BO295" i="5"/>
  <c r="BR295" i="5"/>
  <c r="BU295" i="5"/>
  <c r="BX295" i="5"/>
  <c r="CA295" i="5"/>
  <c r="CD295" i="5"/>
  <c r="CG295" i="5"/>
  <c r="CJ295" i="5"/>
  <c r="E296" i="5"/>
  <c r="J296" i="5"/>
  <c r="M296" i="5"/>
  <c r="P296" i="5"/>
  <c r="S296" i="5"/>
  <c r="V296" i="5"/>
  <c r="Y296" i="5"/>
  <c r="AB296" i="5"/>
  <c r="AE296" i="5"/>
  <c r="AH296" i="5"/>
  <c r="AK296" i="5"/>
  <c r="AN296" i="5"/>
  <c r="AQ296" i="5"/>
  <c r="AT296" i="5"/>
  <c r="AW296" i="5"/>
  <c r="AZ296" i="5"/>
  <c r="BC296" i="5"/>
  <c r="BF296" i="5"/>
  <c r="BI296" i="5"/>
  <c r="BL296" i="5"/>
  <c r="BO296" i="5"/>
  <c r="BR296" i="5"/>
  <c r="BU296" i="5"/>
  <c r="BX296" i="5"/>
  <c r="CA296" i="5"/>
  <c r="CD296" i="5"/>
  <c r="CG296" i="5"/>
  <c r="CJ296" i="5"/>
  <c r="E297" i="5"/>
  <c r="J297" i="5"/>
  <c r="M297" i="5"/>
  <c r="P297" i="5"/>
  <c r="S297" i="5"/>
  <c r="V297" i="5"/>
  <c r="Y297" i="5"/>
  <c r="AB297" i="5"/>
  <c r="AE297" i="5"/>
  <c r="AH297" i="5"/>
  <c r="AK297" i="5"/>
  <c r="AN297" i="5"/>
  <c r="AQ297" i="5"/>
  <c r="AT297" i="5"/>
  <c r="AW297" i="5"/>
  <c r="AZ297" i="5"/>
  <c r="BC297" i="5"/>
  <c r="BF297" i="5"/>
  <c r="BI297" i="5"/>
  <c r="BL297" i="5"/>
  <c r="BO297" i="5"/>
  <c r="BR297" i="5"/>
  <c r="BU297" i="5"/>
  <c r="BX297" i="5"/>
  <c r="CA297" i="5"/>
  <c r="CD297" i="5"/>
  <c r="CG297" i="5"/>
  <c r="CJ297" i="5"/>
  <c r="E298" i="5"/>
  <c r="J298" i="5"/>
  <c r="M298" i="5"/>
  <c r="P298" i="5"/>
  <c r="S298" i="5"/>
  <c r="V298" i="5"/>
  <c r="Y298" i="5"/>
  <c r="AB298" i="5"/>
  <c r="AE298" i="5"/>
  <c r="AH298" i="5"/>
  <c r="AK298" i="5"/>
  <c r="AN298" i="5"/>
  <c r="AQ298" i="5"/>
  <c r="AT298" i="5"/>
  <c r="AW298" i="5"/>
  <c r="AZ298" i="5"/>
  <c r="BC298" i="5"/>
  <c r="BF298" i="5"/>
  <c r="BI298" i="5"/>
  <c r="BL298" i="5"/>
  <c r="BO298" i="5"/>
  <c r="BR298" i="5"/>
  <c r="BU298" i="5"/>
  <c r="BX298" i="5"/>
  <c r="CA298" i="5"/>
  <c r="CD298" i="5"/>
  <c r="CG298" i="5"/>
  <c r="CJ298" i="5"/>
  <c r="E299" i="5"/>
  <c r="J299" i="5"/>
  <c r="M299" i="5"/>
  <c r="P299" i="5"/>
  <c r="S299" i="5"/>
  <c r="V299" i="5"/>
  <c r="Y299" i="5"/>
  <c r="AB299" i="5"/>
  <c r="AE299" i="5"/>
  <c r="AH299" i="5"/>
  <c r="AK299" i="5"/>
  <c r="AN299" i="5"/>
  <c r="AQ299" i="5"/>
  <c r="AT299" i="5"/>
  <c r="AW299" i="5"/>
  <c r="AZ299" i="5"/>
  <c r="BC299" i="5"/>
  <c r="BF299" i="5"/>
  <c r="BI299" i="5"/>
  <c r="BL299" i="5"/>
  <c r="BO299" i="5"/>
  <c r="BR299" i="5"/>
  <c r="BU299" i="5"/>
  <c r="BX299" i="5"/>
  <c r="CA299" i="5"/>
  <c r="CD299" i="5"/>
  <c r="CG299" i="5"/>
  <c r="CJ299" i="5"/>
  <c r="E300" i="5"/>
  <c r="J300" i="5"/>
  <c r="M300" i="5"/>
  <c r="P300" i="5"/>
  <c r="S300" i="5"/>
  <c r="V300" i="5"/>
  <c r="Y300" i="5"/>
  <c r="AB300" i="5"/>
  <c r="AE300" i="5"/>
  <c r="AH300" i="5"/>
  <c r="AK300" i="5"/>
  <c r="AN300" i="5"/>
  <c r="AQ300" i="5"/>
  <c r="AT300" i="5"/>
  <c r="AW300" i="5"/>
  <c r="AZ300" i="5"/>
  <c r="BC300" i="5"/>
  <c r="BF300" i="5"/>
  <c r="BI300" i="5"/>
  <c r="BL300" i="5"/>
  <c r="BO300" i="5"/>
  <c r="BR300" i="5"/>
  <c r="BU300" i="5"/>
  <c r="BX300" i="5"/>
  <c r="CA300" i="5"/>
  <c r="CD300" i="5"/>
  <c r="CG300" i="5"/>
  <c r="CJ300" i="5"/>
  <c r="E301" i="5"/>
  <c r="J301" i="5"/>
  <c r="M301" i="5"/>
  <c r="P301" i="5"/>
  <c r="S301" i="5"/>
  <c r="V301" i="5"/>
  <c r="Y301" i="5"/>
  <c r="AB301" i="5"/>
  <c r="AE301" i="5"/>
  <c r="AH301" i="5"/>
  <c r="AK301" i="5"/>
  <c r="AN301" i="5"/>
  <c r="AQ301" i="5"/>
  <c r="AT301" i="5"/>
  <c r="AW301" i="5"/>
  <c r="AZ301" i="5"/>
  <c r="BC301" i="5"/>
  <c r="BF301" i="5"/>
  <c r="BI301" i="5"/>
  <c r="BL301" i="5"/>
  <c r="BO301" i="5"/>
  <c r="BR301" i="5"/>
  <c r="BU301" i="5"/>
  <c r="BX301" i="5"/>
  <c r="CA301" i="5"/>
  <c r="CD301" i="5"/>
  <c r="CG301" i="5"/>
  <c r="CJ301" i="5"/>
  <c r="E302" i="5"/>
  <c r="J302" i="5"/>
  <c r="M302" i="5"/>
  <c r="P302" i="5"/>
  <c r="S302" i="5"/>
  <c r="V302" i="5"/>
  <c r="Y302" i="5"/>
  <c r="AB302" i="5"/>
  <c r="AE302" i="5"/>
  <c r="AH302" i="5"/>
  <c r="AK302" i="5"/>
  <c r="AN302" i="5"/>
  <c r="AQ302" i="5"/>
  <c r="AT302" i="5"/>
  <c r="AW302" i="5"/>
  <c r="AZ302" i="5"/>
  <c r="BC302" i="5"/>
  <c r="BF302" i="5"/>
  <c r="BI302" i="5"/>
  <c r="BL302" i="5"/>
  <c r="BO302" i="5"/>
  <c r="BR302" i="5"/>
  <c r="BU302" i="5"/>
  <c r="BX302" i="5"/>
  <c r="CA302" i="5"/>
  <c r="CD302" i="5"/>
  <c r="CG302" i="5"/>
  <c r="CJ302" i="5"/>
  <c r="E303" i="5"/>
  <c r="J303" i="5"/>
  <c r="M303" i="5"/>
  <c r="P303" i="5"/>
  <c r="S303" i="5"/>
  <c r="V303" i="5"/>
  <c r="Y303" i="5"/>
  <c r="AB303" i="5"/>
  <c r="AE303" i="5"/>
  <c r="AH303" i="5"/>
  <c r="AK303" i="5"/>
  <c r="AN303" i="5"/>
  <c r="AQ303" i="5"/>
  <c r="AT303" i="5"/>
  <c r="AW303" i="5"/>
  <c r="AZ303" i="5"/>
  <c r="BC303" i="5"/>
  <c r="BF303" i="5"/>
  <c r="BI303" i="5"/>
  <c r="BL303" i="5"/>
  <c r="BO303" i="5"/>
  <c r="BR303" i="5"/>
  <c r="BU303" i="5"/>
  <c r="BX303" i="5"/>
  <c r="CA303" i="5"/>
  <c r="CD303" i="5"/>
  <c r="CG303" i="5"/>
  <c r="CJ303" i="5"/>
  <c r="E304" i="5"/>
  <c r="J304" i="5"/>
  <c r="M304" i="5"/>
  <c r="P304" i="5"/>
  <c r="S304" i="5"/>
  <c r="V304" i="5"/>
  <c r="Y304" i="5"/>
  <c r="AB304" i="5"/>
  <c r="AE304" i="5"/>
  <c r="AH304" i="5"/>
  <c r="AK304" i="5"/>
  <c r="AN304" i="5"/>
  <c r="AQ304" i="5"/>
  <c r="AT304" i="5"/>
  <c r="AW304" i="5"/>
  <c r="AZ304" i="5"/>
  <c r="BC304" i="5"/>
  <c r="BF304" i="5"/>
  <c r="BI304" i="5"/>
  <c r="BL304" i="5"/>
  <c r="BO304" i="5"/>
  <c r="BR304" i="5"/>
  <c r="BU304" i="5"/>
  <c r="BX304" i="5"/>
  <c r="CA304" i="5"/>
  <c r="CD304" i="5"/>
  <c r="CG304" i="5"/>
  <c r="CJ304" i="5"/>
  <c r="E305" i="5"/>
  <c r="J305" i="5"/>
  <c r="M305" i="5"/>
  <c r="P305" i="5"/>
  <c r="S305" i="5"/>
  <c r="V305" i="5"/>
  <c r="Y305" i="5"/>
  <c r="AB305" i="5"/>
  <c r="AE305" i="5"/>
  <c r="AH305" i="5"/>
  <c r="AK305" i="5"/>
  <c r="AN305" i="5"/>
  <c r="AQ305" i="5"/>
  <c r="AT305" i="5"/>
  <c r="AW305" i="5"/>
  <c r="AZ305" i="5"/>
  <c r="BC305" i="5"/>
  <c r="BF305" i="5"/>
  <c r="BI305" i="5"/>
  <c r="BL305" i="5"/>
  <c r="BO305" i="5"/>
  <c r="BR305" i="5"/>
  <c r="BU305" i="5"/>
  <c r="BX305" i="5"/>
  <c r="CA305" i="5"/>
  <c r="CD305" i="5"/>
  <c r="CG305" i="5"/>
  <c r="CJ305" i="5"/>
  <c r="E306" i="5"/>
  <c r="J306" i="5"/>
  <c r="M306" i="5"/>
  <c r="P306" i="5"/>
  <c r="S306" i="5"/>
  <c r="V306" i="5"/>
  <c r="Y306" i="5"/>
  <c r="AB306" i="5"/>
  <c r="AE306" i="5"/>
  <c r="AH306" i="5"/>
  <c r="AK306" i="5"/>
  <c r="AN306" i="5"/>
  <c r="AQ306" i="5"/>
  <c r="AT306" i="5"/>
  <c r="AW306" i="5"/>
  <c r="AZ306" i="5"/>
  <c r="BC306" i="5"/>
  <c r="BF306" i="5"/>
  <c r="BI306" i="5"/>
  <c r="BL306" i="5"/>
  <c r="BO306" i="5"/>
  <c r="BR306" i="5"/>
  <c r="BU306" i="5"/>
  <c r="BX306" i="5"/>
  <c r="CA306" i="5"/>
  <c r="CD306" i="5"/>
  <c r="CG306" i="5"/>
  <c r="CJ306" i="5"/>
  <c r="E307" i="5"/>
  <c r="J307" i="5"/>
  <c r="M307" i="5"/>
  <c r="P307" i="5"/>
  <c r="S307" i="5"/>
  <c r="V307" i="5"/>
  <c r="Y307" i="5"/>
  <c r="AB307" i="5"/>
  <c r="AE307" i="5"/>
  <c r="AH307" i="5"/>
  <c r="AK307" i="5"/>
  <c r="AN307" i="5"/>
  <c r="AQ307" i="5"/>
  <c r="AT307" i="5"/>
  <c r="AW307" i="5"/>
  <c r="AZ307" i="5"/>
  <c r="BC307" i="5"/>
  <c r="BF307" i="5"/>
  <c r="BI307" i="5"/>
  <c r="BL307" i="5"/>
  <c r="BO307" i="5"/>
  <c r="BR307" i="5"/>
  <c r="BU307" i="5"/>
  <c r="BX307" i="5"/>
  <c r="CA307" i="5"/>
  <c r="CD307" i="5"/>
  <c r="CG307" i="5"/>
  <c r="CJ307" i="5"/>
  <c r="E308" i="5"/>
  <c r="J308" i="5"/>
  <c r="M308" i="5"/>
  <c r="P308" i="5"/>
  <c r="S308" i="5"/>
  <c r="V308" i="5"/>
  <c r="Y308" i="5"/>
  <c r="AB308" i="5"/>
  <c r="AE308" i="5"/>
  <c r="AH308" i="5"/>
  <c r="AK308" i="5"/>
  <c r="AN308" i="5"/>
  <c r="AQ308" i="5"/>
  <c r="AT308" i="5"/>
  <c r="AW308" i="5"/>
  <c r="AZ308" i="5"/>
  <c r="BC308" i="5"/>
  <c r="BF308" i="5"/>
  <c r="BI308" i="5"/>
  <c r="BL308" i="5"/>
  <c r="BO308" i="5"/>
  <c r="BR308" i="5"/>
  <c r="BU308" i="5"/>
  <c r="BX308" i="5"/>
  <c r="CA308" i="5"/>
  <c r="CD308" i="5"/>
  <c r="CG308" i="5"/>
  <c r="CJ308" i="5"/>
  <c r="E309" i="5"/>
  <c r="J309" i="5"/>
  <c r="M309" i="5"/>
  <c r="P309" i="5"/>
  <c r="S309" i="5"/>
  <c r="V309" i="5"/>
  <c r="Y309" i="5"/>
  <c r="AB309" i="5"/>
  <c r="AE309" i="5"/>
  <c r="AH309" i="5"/>
  <c r="AK309" i="5"/>
  <c r="AN309" i="5"/>
  <c r="AQ309" i="5"/>
  <c r="AT309" i="5"/>
  <c r="AW309" i="5"/>
  <c r="AZ309" i="5"/>
  <c r="BC309" i="5"/>
  <c r="BF309" i="5"/>
  <c r="BI309" i="5"/>
  <c r="BL309" i="5"/>
  <c r="BO309" i="5"/>
  <c r="BR309" i="5"/>
  <c r="BU309" i="5"/>
  <c r="BX309" i="5"/>
  <c r="CA309" i="5"/>
  <c r="CD309" i="5"/>
  <c r="CG309" i="5"/>
  <c r="CJ309" i="5"/>
  <c r="E310" i="5"/>
  <c r="J310" i="5"/>
  <c r="M310" i="5"/>
  <c r="P310" i="5"/>
  <c r="S310" i="5"/>
  <c r="V310" i="5"/>
  <c r="Y310" i="5"/>
  <c r="AB310" i="5"/>
  <c r="AE310" i="5"/>
  <c r="AH310" i="5"/>
  <c r="AK310" i="5"/>
  <c r="AN310" i="5"/>
  <c r="AQ310" i="5"/>
  <c r="AT310" i="5"/>
  <c r="AW310" i="5"/>
  <c r="AZ310" i="5"/>
  <c r="BC310" i="5"/>
  <c r="BF310" i="5"/>
  <c r="BI310" i="5"/>
  <c r="BL310" i="5"/>
  <c r="BO310" i="5"/>
  <c r="BR310" i="5"/>
  <c r="BU310" i="5"/>
  <c r="BX310" i="5"/>
  <c r="CA310" i="5"/>
  <c r="CD310" i="5"/>
  <c r="CG310" i="5"/>
  <c r="CJ310" i="5"/>
  <c r="E311" i="5"/>
  <c r="J311" i="5"/>
  <c r="M311" i="5"/>
  <c r="P311" i="5"/>
  <c r="S311" i="5"/>
  <c r="V311" i="5"/>
  <c r="Y311" i="5"/>
  <c r="AB311" i="5"/>
  <c r="AE311" i="5"/>
  <c r="AH311" i="5"/>
  <c r="AK311" i="5"/>
  <c r="AN311" i="5"/>
  <c r="AQ311" i="5"/>
  <c r="AT311" i="5"/>
  <c r="AW311" i="5"/>
  <c r="AZ311" i="5"/>
  <c r="BC311" i="5"/>
  <c r="BF311" i="5"/>
  <c r="BI311" i="5"/>
  <c r="BL311" i="5"/>
  <c r="BO311" i="5"/>
  <c r="BR311" i="5"/>
  <c r="BU311" i="5"/>
  <c r="BX311" i="5"/>
  <c r="CA311" i="5"/>
  <c r="CD311" i="5"/>
  <c r="CG311" i="5"/>
  <c r="CJ311" i="5"/>
  <c r="E312" i="5"/>
  <c r="J312" i="5"/>
  <c r="M312" i="5"/>
  <c r="P312" i="5"/>
  <c r="S312" i="5"/>
  <c r="V312" i="5"/>
  <c r="Y312" i="5"/>
  <c r="AB312" i="5"/>
  <c r="AE312" i="5"/>
  <c r="AH312" i="5"/>
  <c r="AK312" i="5"/>
  <c r="AN312" i="5"/>
  <c r="AQ312" i="5"/>
  <c r="AT312" i="5"/>
  <c r="AW312" i="5"/>
  <c r="AZ312" i="5"/>
  <c r="BC312" i="5"/>
  <c r="BF312" i="5"/>
  <c r="BI312" i="5"/>
  <c r="BL312" i="5"/>
  <c r="BO312" i="5"/>
  <c r="BR312" i="5"/>
  <c r="BU312" i="5"/>
  <c r="BX312" i="5"/>
  <c r="CA312" i="5"/>
  <c r="CD312" i="5"/>
  <c r="CG312" i="5"/>
  <c r="CJ312" i="5"/>
  <c r="E313" i="5"/>
  <c r="J313" i="5"/>
  <c r="M313" i="5"/>
  <c r="P313" i="5"/>
  <c r="S313" i="5"/>
  <c r="V313" i="5"/>
  <c r="Y313" i="5"/>
  <c r="AB313" i="5"/>
  <c r="AE313" i="5"/>
  <c r="AH313" i="5"/>
  <c r="AK313" i="5"/>
  <c r="AN313" i="5"/>
  <c r="AQ313" i="5"/>
  <c r="AT313" i="5"/>
  <c r="AW313" i="5"/>
  <c r="AZ313" i="5"/>
  <c r="BC313" i="5"/>
  <c r="BF313" i="5"/>
  <c r="BI313" i="5"/>
  <c r="BL313" i="5"/>
  <c r="BO313" i="5"/>
  <c r="BR313" i="5"/>
  <c r="BU313" i="5"/>
  <c r="BX313" i="5"/>
  <c r="CA313" i="5"/>
  <c r="CD313" i="5"/>
  <c r="CG313" i="5"/>
  <c r="CJ313" i="5"/>
  <c r="E314" i="5"/>
  <c r="J314" i="5"/>
  <c r="M314" i="5"/>
  <c r="P314" i="5"/>
  <c r="S314" i="5"/>
  <c r="V314" i="5"/>
  <c r="Y314" i="5"/>
  <c r="AB314" i="5"/>
  <c r="AE314" i="5"/>
  <c r="AH314" i="5"/>
  <c r="AK314" i="5"/>
  <c r="AN314" i="5"/>
  <c r="AQ314" i="5"/>
  <c r="AT314" i="5"/>
  <c r="AW314" i="5"/>
  <c r="AZ314" i="5"/>
  <c r="BC314" i="5"/>
  <c r="BF314" i="5"/>
  <c r="BI314" i="5"/>
  <c r="BL314" i="5"/>
  <c r="BO314" i="5"/>
  <c r="BR314" i="5"/>
  <c r="BU314" i="5"/>
  <c r="BX314" i="5"/>
  <c r="CA314" i="5"/>
  <c r="CD314" i="5"/>
  <c r="CG314" i="5"/>
  <c r="CJ314" i="5"/>
  <c r="E315" i="5"/>
  <c r="J315" i="5"/>
  <c r="M315" i="5"/>
  <c r="P315" i="5"/>
  <c r="S315" i="5"/>
  <c r="V315" i="5"/>
  <c r="Y315" i="5"/>
  <c r="AB315" i="5"/>
  <c r="AE315" i="5"/>
  <c r="AH315" i="5"/>
  <c r="AK315" i="5"/>
  <c r="AN315" i="5"/>
  <c r="AQ315" i="5"/>
  <c r="AT315" i="5"/>
  <c r="AW315" i="5"/>
  <c r="AZ315" i="5"/>
  <c r="BC315" i="5"/>
  <c r="BF315" i="5"/>
  <c r="BI315" i="5"/>
  <c r="BL315" i="5"/>
  <c r="BO315" i="5"/>
  <c r="BR315" i="5"/>
  <c r="BU315" i="5"/>
  <c r="BX315" i="5"/>
  <c r="CA315" i="5"/>
  <c r="CD315" i="5"/>
  <c r="CG315" i="5"/>
  <c r="CJ315" i="5"/>
  <c r="E316" i="5"/>
  <c r="J316" i="5"/>
  <c r="M316" i="5"/>
  <c r="P316" i="5"/>
  <c r="S316" i="5"/>
  <c r="V316" i="5"/>
  <c r="Y316" i="5"/>
  <c r="AB316" i="5"/>
  <c r="AE316" i="5"/>
  <c r="AH316" i="5"/>
  <c r="AK316" i="5"/>
  <c r="AN316" i="5"/>
  <c r="AQ316" i="5"/>
  <c r="AT316" i="5"/>
  <c r="AW316" i="5"/>
  <c r="AZ316" i="5"/>
  <c r="BC316" i="5"/>
  <c r="BF316" i="5"/>
  <c r="BI316" i="5"/>
  <c r="BL316" i="5"/>
  <c r="BO316" i="5"/>
  <c r="BR316" i="5"/>
  <c r="BU316" i="5"/>
  <c r="BX316" i="5"/>
  <c r="CA316" i="5"/>
  <c r="CD316" i="5"/>
  <c r="CG316" i="5"/>
  <c r="CJ316" i="5"/>
  <c r="E317" i="5"/>
  <c r="J317" i="5"/>
  <c r="M317" i="5"/>
  <c r="P317" i="5"/>
  <c r="S317" i="5"/>
  <c r="V317" i="5"/>
  <c r="Y317" i="5"/>
  <c r="AB317" i="5"/>
  <c r="AE317" i="5"/>
  <c r="AH317" i="5"/>
  <c r="AK317" i="5"/>
  <c r="AN317" i="5"/>
  <c r="AQ317" i="5"/>
  <c r="AT317" i="5"/>
  <c r="AW317" i="5"/>
  <c r="AZ317" i="5"/>
  <c r="BC317" i="5"/>
  <c r="BF317" i="5"/>
  <c r="BI317" i="5"/>
  <c r="BL317" i="5"/>
  <c r="BO317" i="5"/>
  <c r="BR317" i="5"/>
  <c r="BU317" i="5"/>
  <c r="BX317" i="5"/>
  <c r="CA317" i="5"/>
  <c r="CD317" i="5"/>
  <c r="CG317" i="5"/>
  <c r="CJ317" i="5"/>
  <c r="E318" i="5"/>
  <c r="J318" i="5"/>
  <c r="M318" i="5"/>
  <c r="P318" i="5"/>
  <c r="S318" i="5"/>
  <c r="V318" i="5"/>
  <c r="Y318" i="5"/>
  <c r="AB318" i="5"/>
  <c r="AE318" i="5"/>
  <c r="AH318" i="5"/>
  <c r="AK318" i="5"/>
  <c r="AN318" i="5"/>
  <c r="AQ318" i="5"/>
  <c r="AT318" i="5"/>
  <c r="AW318" i="5"/>
  <c r="AZ318" i="5"/>
  <c r="BC318" i="5"/>
  <c r="BF318" i="5"/>
  <c r="BI318" i="5"/>
  <c r="BL318" i="5"/>
  <c r="BO318" i="5"/>
  <c r="BR318" i="5"/>
  <c r="BU318" i="5"/>
  <c r="BX318" i="5"/>
  <c r="CA318" i="5"/>
  <c r="CD318" i="5"/>
  <c r="CG318" i="5"/>
  <c r="CJ318" i="5"/>
  <c r="E319" i="5"/>
  <c r="J319" i="5"/>
  <c r="M319" i="5"/>
  <c r="P319" i="5"/>
  <c r="S319" i="5"/>
  <c r="V319" i="5"/>
  <c r="Y319" i="5"/>
  <c r="AB319" i="5"/>
  <c r="AE319" i="5"/>
  <c r="AH319" i="5"/>
  <c r="AK319" i="5"/>
  <c r="AN319" i="5"/>
  <c r="AQ319" i="5"/>
  <c r="AT319" i="5"/>
  <c r="AW319" i="5"/>
  <c r="AZ319" i="5"/>
  <c r="BC319" i="5"/>
  <c r="BF319" i="5"/>
  <c r="BI319" i="5"/>
  <c r="BL319" i="5"/>
  <c r="BO319" i="5"/>
  <c r="BR319" i="5"/>
  <c r="BU319" i="5"/>
  <c r="BX319" i="5"/>
  <c r="CA319" i="5"/>
  <c r="CD319" i="5"/>
  <c r="CG319" i="5"/>
  <c r="CJ319" i="5"/>
  <c r="E320" i="5"/>
  <c r="J320" i="5"/>
  <c r="M320" i="5"/>
  <c r="P320" i="5"/>
  <c r="S320" i="5"/>
  <c r="V320" i="5"/>
  <c r="Y320" i="5"/>
  <c r="AB320" i="5"/>
  <c r="AE320" i="5"/>
  <c r="AH320" i="5"/>
  <c r="AK320" i="5"/>
  <c r="AN320" i="5"/>
  <c r="AQ320" i="5"/>
  <c r="AT320" i="5"/>
  <c r="AW320" i="5"/>
  <c r="AZ320" i="5"/>
  <c r="BC320" i="5"/>
  <c r="BF320" i="5"/>
  <c r="BI320" i="5"/>
  <c r="BL320" i="5"/>
  <c r="BO320" i="5"/>
  <c r="BR320" i="5"/>
  <c r="BU320" i="5"/>
  <c r="BX320" i="5"/>
  <c r="CA320" i="5"/>
  <c r="CD320" i="5"/>
  <c r="CG320" i="5"/>
  <c r="CJ320" i="5"/>
  <c r="E321" i="5"/>
  <c r="J321" i="5"/>
  <c r="M321" i="5"/>
  <c r="P321" i="5"/>
  <c r="S321" i="5"/>
  <c r="V321" i="5"/>
  <c r="Y321" i="5"/>
  <c r="AB321" i="5"/>
  <c r="AE321" i="5"/>
  <c r="AH321" i="5"/>
  <c r="AK321" i="5"/>
  <c r="AN321" i="5"/>
  <c r="AQ321" i="5"/>
  <c r="AT321" i="5"/>
  <c r="AW321" i="5"/>
  <c r="AZ321" i="5"/>
  <c r="BC321" i="5"/>
  <c r="BF321" i="5"/>
  <c r="BI321" i="5"/>
  <c r="BL321" i="5"/>
  <c r="BO321" i="5"/>
  <c r="BR321" i="5"/>
  <c r="BU321" i="5"/>
  <c r="BX321" i="5"/>
  <c r="CA321" i="5"/>
  <c r="CD321" i="5"/>
  <c r="CG321" i="5"/>
  <c r="CJ321" i="5"/>
  <c r="E322" i="5"/>
  <c r="J322" i="5"/>
  <c r="M322" i="5"/>
  <c r="P322" i="5"/>
  <c r="S322" i="5"/>
  <c r="V322" i="5"/>
  <c r="Y322" i="5"/>
  <c r="AB322" i="5"/>
  <c r="AE322" i="5"/>
  <c r="AH322" i="5"/>
  <c r="AK322" i="5"/>
  <c r="AN322" i="5"/>
  <c r="AQ322" i="5"/>
  <c r="AT322" i="5"/>
  <c r="AW322" i="5"/>
  <c r="AZ322" i="5"/>
  <c r="BC322" i="5"/>
  <c r="BF322" i="5"/>
  <c r="BI322" i="5"/>
  <c r="BL322" i="5"/>
  <c r="BO322" i="5"/>
  <c r="BR322" i="5"/>
  <c r="BU322" i="5"/>
  <c r="BX322" i="5"/>
  <c r="CA322" i="5"/>
  <c r="CD322" i="5"/>
  <c r="CG322" i="5"/>
  <c r="CJ322" i="5"/>
  <c r="E323" i="5"/>
  <c r="J323" i="5"/>
  <c r="M323" i="5"/>
  <c r="P323" i="5"/>
  <c r="S323" i="5"/>
  <c r="V323" i="5"/>
  <c r="Y323" i="5"/>
  <c r="AB323" i="5"/>
  <c r="AE323" i="5"/>
  <c r="AH323" i="5"/>
  <c r="AK323" i="5"/>
  <c r="AN323" i="5"/>
  <c r="AQ323" i="5"/>
  <c r="AT323" i="5"/>
  <c r="AW323" i="5"/>
  <c r="AZ323" i="5"/>
  <c r="BC323" i="5"/>
  <c r="BF323" i="5"/>
  <c r="BI323" i="5"/>
  <c r="BL323" i="5"/>
  <c r="BO323" i="5"/>
  <c r="BR323" i="5"/>
  <c r="BU323" i="5"/>
  <c r="BX323" i="5"/>
  <c r="CA323" i="5"/>
  <c r="CD323" i="5"/>
  <c r="CG323" i="5"/>
  <c r="CJ323" i="5"/>
  <c r="E324" i="5"/>
  <c r="J324" i="5"/>
  <c r="M324" i="5"/>
  <c r="P324" i="5"/>
  <c r="S324" i="5"/>
  <c r="V324" i="5"/>
  <c r="Y324" i="5"/>
  <c r="AB324" i="5"/>
  <c r="AE324" i="5"/>
  <c r="AH324" i="5"/>
  <c r="AK324" i="5"/>
  <c r="AN324" i="5"/>
  <c r="AQ324" i="5"/>
  <c r="AT324" i="5"/>
  <c r="AW324" i="5"/>
  <c r="AZ324" i="5"/>
  <c r="BC324" i="5"/>
  <c r="BF324" i="5"/>
  <c r="BI324" i="5"/>
  <c r="BL324" i="5"/>
  <c r="BO324" i="5"/>
  <c r="BR324" i="5"/>
  <c r="BU324" i="5"/>
  <c r="BX324" i="5"/>
  <c r="CA324" i="5"/>
  <c r="CD324" i="5"/>
  <c r="CG324" i="5"/>
  <c r="CJ324" i="5"/>
  <c r="E325" i="5"/>
  <c r="J325" i="5"/>
  <c r="M325" i="5"/>
  <c r="P325" i="5"/>
  <c r="S325" i="5"/>
  <c r="V325" i="5"/>
  <c r="Y325" i="5"/>
  <c r="AB325" i="5"/>
  <c r="AE325" i="5"/>
  <c r="AH325" i="5"/>
  <c r="AK325" i="5"/>
  <c r="AN325" i="5"/>
  <c r="AQ325" i="5"/>
  <c r="AT325" i="5"/>
  <c r="AW325" i="5"/>
  <c r="AZ325" i="5"/>
  <c r="BC325" i="5"/>
  <c r="BF325" i="5"/>
  <c r="BI325" i="5"/>
  <c r="BL325" i="5"/>
  <c r="BO325" i="5"/>
  <c r="BR325" i="5"/>
  <c r="BU325" i="5"/>
  <c r="BX325" i="5"/>
  <c r="CA325" i="5"/>
  <c r="CD325" i="5"/>
  <c r="CG325" i="5"/>
  <c r="CJ325" i="5"/>
  <c r="E326" i="5"/>
  <c r="J326" i="5"/>
  <c r="M326" i="5"/>
  <c r="P326" i="5"/>
  <c r="S326" i="5"/>
  <c r="V326" i="5"/>
  <c r="Y326" i="5"/>
  <c r="AB326" i="5"/>
  <c r="AE326" i="5"/>
  <c r="AH326" i="5"/>
  <c r="AK326" i="5"/>
  <c r="AN326" i="5"/>
  <c r="AQ326" i="5"/>
  <c r="AT326" i="5"/>
  <c r="AW326" i="5"/>
  <c r="AZ326" i="5"/>
  <c r="BC326" i="5"/>
  <c r="BF326" i="5"/>
  <c r="BI326" i="5"/>
  <c r="BL326" i="5"/>
  <c r="BO326" i="5"/>
  <c r="BR326" i="5"/>
  <c r="BU326" i="5"/>
  <c r="BX326" i="5"/>
  <c r="CA326" i="5"/>
  <c r="CD326" i="5"/>
  <c r="CG326" i="5"/>
  <c r="CJ326" i="5"/>
  <c r="E327" i="5"/>
  <c r="J327" i="5"/>
  <c r="M327" i="5"/>
  <c r="P327" i="5"/>
  <c r="S327" i="5"/>
  <c r="V327" i="5"/>
  <c r="Y327" i="5"/>
  <c r="AB327" i="5"/>
  <c r="AE327" i="5"/>
  <c r="AH327" i="5"/>
  <c r="AK327" i="5"/>
  <c r="AN327" i="5"/>
  <c r="AQ327" i="5"/>
  <c r="AT327" i="5"/>
  <c r="AW327" i="5"/>
  <c r="AZ327" i="5"/>
  <c r="BC327" i="5"/>
  <c r="BF327" i="5"/>
  <c r="BI327" i="5"/>
  <c r="BL327" i="5"/>
  <c r="BO327" i="5"/>
  <c r="BR327" i="5"/>
  <c r="BU327" i="5"/>
  <c r="BX327" i="5"/>
  <c r="CA327" i="5"/>
  <c r="CD327" i="5"/>
  <c r="CG327" i="5"/>
  <c r="CJ327" i="5"/>
  <c r="E328" i="5"/>
  <c r="J328" i="5"/>
  <c r="M328" i="5"/>
  <c r="P328" i="5"/>
  <c r="S328" i="5"/>
  <c r="V328" i="5"/>
  <c r="Y328" i="5"/>
  <c r="AB328" i="5"/>
  <c r="AE328" i="5"/>
  <c r="AH328" i="5"/>
  <c r="AK328" i="5"/>
  <c r="AN328" i="5"/>
  <c r="AQ328" i="5"/>
  <c r="AT328" i="5"/>
  <c r="AW328" i="5"/>
  <c r="AZ328" i="5"/>
  <c r="BC328" i="5"/>
  <c r="BF328" i="5"/>
  <c r="BI328" i="5"/>
  <c r="BL328" i="5"/>
  <c r="BO328" i="5"/>
  <c r="BR328" i="5"/>
  <c r="BU328" i="5"/>
  <c r="BX328" i="5"/>
  <c r="CA328" i="5"/>
  <c r="CD328" i="5"/>
  <c r="CG328" i="5"/>
  <c r="CJ328" i="5"/>
  <c r="E329" i="5"/>
  <c r="J329" i="5"/>
  <c r="M329" i="5"/>
  <c r="P329" i="5"/>
  <c r="S329" i="5"/>
  <c r="V329" i="5"/>
  <c r="Y329" i="5"/>
  <c r="AB329" i="5"/>
  <c r="AE329" i="5"/>
  <c r="AH329" i="5"/>
  <c r="AK329" i="5"/>
  <c r="AN329" i="5"/>
  <c r="AQ329" i="5"/>
  <c r="AT329" i="5"/>
  <c r="AW329" i="5"/>
  <c r="AZ329" i="5"/>
  <c r="BC329" i="5"/>
  <c r="BF329" i="5"/>
  <c r="BI329" i="5"/>
  <c r="BL329" i="5"/>
  <c r="BO329" i="5"/>
  <c r="BR329" i="5"/>
  <c r="BU329" i="5"/>
  <c r="BX329" i="5"/>
  <c r="CA329" i="5"/>
  <c r="CD329" i="5"/>
  <c r="CG329" i="5"/>
  <c r="CJ329" i="5"/>
  <c r="E330" i="5"/>
  <c r="J330" i="5"/>
  <c r="M330" i="5"/>
  <c r="P330" i="5"/>
  <c r="S330" i="5"/>
  <c r="V330" i="5"/>
  <c r="Y330" i="5"/>
  <c r="AB330" i="5"/>
  <c r="AE330" i="5"/>
  <c r="AH330" i="5"/>
  <c r="AK330" i="5"/>
  <c r="AN330" i="5"/>
  <c r="AQ330" i="5"/>
  <c r="AT330" i="5"/>
  <c r="AW330" i="5"/>
  <c r="AZ330" i="5"/>
  <c r="BC330" i="5"/>
  <c r="BF330" i="5"/>
  <c r="BI330" i="5"/>
  <c r="BL330" i="5"/>
  <c r="BO330" i="5"/>
  <c r="BR330" i="5"/>
  <c r="BU330" i="5"/>
  <c r="BX330" i="5"/>
  <c r="CA330" i="5"/>
  <c r="CD330" i="5"/>
  <c r="CG330" i="5"/>
  <c r="CJ330" i="5"/>
  <c r="E331" i="5"/>
  <c r="J331" i="5"/>
  <c r="M331" i="5"/>
  <c r="P331" i="5"/>
  <c r="S331" i="5"/>
  <c r="V331" i="5"/>
  <c r="Y331" i="5"/>
  <c r="AB331" i="5"/>
  <c r="AE331" i="5"/>
  <c r="AH331" i="5"/>
  <c r="AK331" i="5"/>
  <c r="AN331" i="5"/>
  <c r="AQ331" i="5"/>
  <c r="AT331" i="5"/>
  <c r="AW331" i="5"/>
  <c r="AZ331" i="5"/>
  <c r="BC331" i="5"/>
  <c r="BF331" i="5"/>
  <c r="BI331" i="5"/>
  <c r="BL331" i="5"/>
  <c r="BO331" i="5"/>
  <c r="BR331" i="5"/>
  <c r="BU331" i="5"/>
  <c r="BX331" i="5"/>
  <c r="CA331" i="5"/>
  <c r="CD331" i="5"/>
  <c r="CG331" i="5"/>
  <c r="CJ331" i="5"/>
  <c r="E332" i="5"/>
  <c r="J332" i="5"/>
  <c r="M332" i="5"/>
  <c r="P332" i="5"/>
  <c r="S332" i="5"/>
  <c r="V332" i="5"/>
  <c r="Y332" i="5"/>
  <c r="AB332" i="5"/>
  <c r="AE332" i="5"/>
  <c r="AH332" i="5"/>
  <c r="AK332" i="5"/>
  <c r="AN332" i="5"/>
  <c r="AQ332" i="5"/>
  <c r="AT332" i="5"/>
  <c r="AW332" i="5"/>
  <c r="AZ332" i="5"/>
  <c r="BC332" i="5"/>
  <c r="BF332" i="5"/>
  <c r="BI332" i="5"/>
  <c r="BL332" i="5"/>
  <c r="BO332" i="5"/>
  <c r="BR332" i="5"/>
  <c r="BU332" i="5"/>
  <c r="BX332" i="5"/>
  <c r="CA332" i="5"/>
  <c r="CD332" i="5"/>
  <c r="CG332" i="5"/>
  <c r="CJ332" i="5"/>
  <c r="E333" i="5"/>
  <c r="J333" i="5"/>
  <c r="M333" i="5"/>
  <c r="P333" i="5"/>
  <c r="S333" i="5"/>
  <c r="V333" i="5"/>
  <c r="Y333" i="5"/>
  <c r="AB333" i="5"/>
  <c r="AE333" i="5"/>
  <c r="AH333" i="5"/>
  <c r="AK333" i="5"/>
  <c r="AN333" i="5"/>
  <c r="AQ333" i="5"/>
  <c r="AT333" i="5"/>
  <c r="AW333" i="5"/>
  <c r="AZ333" i="5"/>
  <c r="BC333" i="5"/>
  <c r="BF333" i="5"/>
  <c r="BI333" i="5"/>
  <c r="BL333" i="5"/>
  <c r="BO333" i="5"/>
  <c r="BR333" i="5"/>
  <c r="BU333" i="5"/>
  <c r="BX333" i="5"/>
  <c r="CA333" i="5"/>
  <c r="CD333" i="5"/>
  <c r="CG333" i="5"/>
  <c r="CJ333" i="5"/>
  <c r="E334" i="5"/>
  <c r="J334" i="5"/>
  <c r="M334" i="5"/>
  <c r="P334" i="5"/>
  <c r="S334" i="5"/>
  <c r="V334" i="5"/>
  <c r="Y334" i="5"/>
  <c r="AB334" i="5"/>
  <c r="AE334" i="5"/>
  <c r="AH334" i="5"/>
  <c r="AK334" i="5"/>
  <c r="AN334" i="5"/>
  <c r="AQ334" i="5"/>
  <c r="AT334" i="5"/>
  <c r="AW334" i="5"/>
  <c r="AZ334" i="5"/>
  <c r="BC334" i="5"/>
  <c r="BF334" i="5"/>
  <c r="BI334" i="5"/>
  <c r="BL334" i="5"/>
  <c r="BO334" i="5"/>
  <c r="BR334" i="5"/>
  <c r="BU334" i="5"/>
  <c r="BX334" i="5"/>
  <c r="CA334" i="5"/>
  <c r="CD334" i="5"/>
  <c r="CG334" i="5"/>
  <c r="CJ334" i="5"/>
  <c r="E335" i="5"/>
  <c r="J335" i="5"/>
  <c r="M335" i="5"/>
  <c r="P335" i="5"/>
  <c r="S335" i="5"/>
  <c r="V335" i="5"/>
  <c r="Y335" i="5"/>
  <c r="AB335" i="5"/>
  <c r="AE335" i="5"/>
  <c r="AH335" i="5"/>
  <c r="AK335" i="5"/>
  <c r="AN335" i="5"/>
  <c r="AQ335" i="5"/>
  <c r="AT335" i="5"/>
  <c r="AW335" i="5"/>
  <c r="AZ335" i="5"/>
  <c r="BC335" i="5"/>
  <c r="BF335" i="5"/>
  <c r="BI335" i="5"/>
  <c r="BL335" i="5"/>
  <c r="BO335" i="5"/>
  <c r="BR335" i="5"/>
  <c r="BU335" i="5"/>
  <c r="BX335" i="5"/>
  <c r="CA335" i="5"/>
  <c r="CD335" i="5"/>
  <c r="CG335" i="5"/>
  <c r="CJ335" i="5"/>
  <c r="E336" i="5"/>
  <c r="J336" i="5"/>
  <c r="M336" i="5"/>
  <c r="P336" i="5"/>
  <c r="S336" i="5"/>
  <c r="V336" i="5"/>
  <c r="Y336" i="5"/>
  <c r="AB336" i="5"/>
  <c r="AE336" i="5"/>
  <c r="AH336" i="5"/>
  <c r="AK336" i="5"/>
  <c r="AN336" i="5"/>
  <c r="AQ336" i="5"/>
  <c r="AT336" i="5"/>
  <c r="AW336" i="5"/>
  <c r="AZ336" i="5"/>
  <c r="BC336" i="5"/>
  <c r="BF336" i="5"/>
  <c r="BI336" i="5"/>
  <c r="BL336" i="5"/>
  <c r="BO336" i="5"/>
  <c r="BR336" i="5"/>
  <c r="BU336" i="5"/>
  <c r="BX336" i="5"/>
  <c r="CA336" i="5"/>
  <c r="CD336" i="5"/>
  <c r="CG336" i="5"/>
  <c r="CJ336" i="5"/>
  <c r="E337" i="5"/>
  <c r="J337" i="5"/>
  <c r="M337" i="5"/>
  <c r="P337" i="5"/>
  <c r="S337" i="5"/>
  <c r="V337" i="5"/>
  <c r="Y337" i="5"/>
  <c r="AB337" i="5"/>
  <c r="AE337" i="5"/>
  <c r="AH337" i="5"/>
  <c r="AK337" i="5"/>
  <c r="AN337" i="5"/>
  <c r="AQ337" i="5"/>
  <c r="AT337" i="5"/>
  <c r="AW337" i="5"/>
  <c r="AZ337" i="5"/>
  <c r="BC337" i="5"/>
  <c r="BF337" i="5"/>
  <c r="BI337" i="5"/>
  <c r="BL337" i="5"/>
  <c r="BO337" i="5"/>
  <c r="BR337" i="5"/>
  <c r="BU337" i="5"/>
  <c r="BX337" i="5"/>
  <c r="CA337" i="5"/>
  <c r="CD337" i="5"/>
  <c r="CG337" i="5"/>
  <c r="CJ337" i="5"/>
  <c r="E338" i="5"/>
  <c r="J338" i="5"/>
  <c r="M338" i="5"/>
  <c r="P338" i="5"/>
  <c r="S338" i="5"/>
  <c r="V338" i="5"/>
  <c r="Y338" i="5"/>
  <c r="AB338" i="5"/>
  <c r="AE338" i="5"/>
  <c r="AH338" i="5"/>
  <c r="AK338" i="5"/>
  <c r="AN338" i="5"/>
  <c r="AQ338" i="5"/>
  <c r="AT338" i="5"/>
  <c r="AW338" i="5"/>
  <c r="AZ338" i="5"/>
  <c r="BC338" i="5"/>
  <c r="BF338" i="5"/>
  <c r="BI338" i="5"/>
  <c r="BL338" i="5"/>
  <c r="BO338" i="5"/>
  <c r="BR338" i="5"/>
  <c r="BU338" i="5"/>
  <c r="BX338" i="5"/>
  <c r="CA338" i="5"/>
  <c r="CD338" i="5"/>
  <c r="CG338" i="5"/>
  <c r="CJ338" i="5"/>
  <c r="E339" i="5"/>
  <c r="J339" i="5"/>
  <c r="M339" i="5"/>
  <c r="P339" i="5"/>
  <c r="S339" i="5"/>
  <c r="V339" i="5"/>
  <c r="Y339" i="5"/>
  <c r="AB339" i="5"/>
  <c r="AE339" i="5"/>
  <c r="AH339" i="5"/>
  <c r="AK339" i="5"/>
  <c r="AN339" i="5"/>
  <c r="AQ339" i="5"/>
  <c r="AT339" i="5"/>
  <c r="AW339" i="5"/>
  <c r="AZ339" i="5"/>
  <c r="BC339" i="5"/>
  <c r="BF339" i="5"/>
  <c r="BI339" i="5"/>
  <c r="BL339" i="5"/>
  <c r="BO339" i="5"/>
  <c r="BR339" i="5"/>
  <c r="BU339" i="5"/>
  <c r="BX339" i="5"/>
  <c r="CA339" i="5"/>
  <c r="CD339" i="5"/>
  <c r="CG339" i="5"/>
  <c r="CJ339" i="5"/>
  <c r="E340" i="5"/>
  <c r="J340" i="5"/>
  <c r="M340" i="5"/>
  <c r="P340" i="5"/>
  <c r="S340" i="5"/>
  <c r="V340" i="5"/>
  <c r="Y340" i="5"/>
  <c r="AB340" i="5"/>
  <c r="AE340" i="5"/>
  <c r="AH340" i="5"/>
  <c r="AK340" i="5"/>
  <c r="AN340" i="5"/>
  <c r="AQ340" i="5"/>
  <c r="AT340" i="5"/>
  <c r="AW340" i="5"/>
  <c r="AZ340" i="5"/>
  <c r="BC340" i="5"/>
  <c r="BF340" i="5"/>
  <c r="BI340" i="5"/>
  <c r="BL340" i="5"/>
  <c r="BO340" i="5"/>
  <c r="BR340" i="5"/>
  <c r="BU340" i="5"/>
  <c r="BX340" i="5"/>
  <c r="CA340" i="5"/>
  <c r="CD340" i="5"/>
  <c r="CG340" i="5"/>
  <c r="CJ340" i="5"/>
  <c r="E341" i="5"/>
  <c r="J341" i="5"/>
  <c r="M341" i="5"/>
  <c r="P341" i="5"/>
  <c r="S341" i="5"/>
  <c r="V341" i="5"/>
  <c r="Y341" i="5"/>
  <c r="AB341" i="5"/>
  <c r="AE341" i="5"/>
  <c r="AH341" i="5"/>
  <c r="AK341" i="5"/>
  <c r="AN341" i="5"/>
  <c r="AQ341" i="5"/>
  <c r="AT341" i="5"/>
  <c r="AW341" i="5"/>
  <c r="AZ341" i="5"/>
  <c r="BC341" i="5"/>
  <c r="BF341" i="5"/>
  <c r="BI341" i="5"/>
  <c r="BL341" i="5"/>
  <c r="BO341" i="5"/>
  <c r="BR341" i="5"/>
  <c r="BU341" i="5"/>
  <c r="BX341" i="5"/>
  <c r="CA341" i="5"/>
  <c r="CD341" i="5"/>
  <c r="CG341" i="5"/>
  <c r="CJ341" i="5"/>
  <c r="E342" i="5"/>
  <c r="J342" i="5"/>
  <c r="M342" i="5"/>
  <c r="P342" i="5"/>
  <c r="S342" i="5"/>
  <c r="V342" i="5"/>
  <c r="Y342" i="5"/>
  <c r="AB342" i="5"/>
  <c r="AE342" i="5"/>
  <c r="AH342" i="5"/>
  <c r="AK342" i="5"/>
  <c r="AN342" i="5"/>
  <c r="AQ342" i="5"/>
  <c r="AT342" i="5"/>
  <c r="AW342" i="5"/>
  <c r="AZ342" i="5"/>
  <c r="BC342" i="5"/>
  <c r="BF342" i="5"/>
  <c r="BI342" i="5"/>
  <c r="BL342" i="5"/>
  <c r="BO342" i="5"/>
  <c r="BR342" i="5"/>
  <c r="BU342" i="5"/>
  <c r="BX342" i="5"/>
  <c r="CA342" i="5"/>
  <c r="CD342" i="5"/>
  <c r="CG342" i="5"/>
  <c r="CJ342" i="5"/>
  <c r="E343" i="5"/>
  <c r="J343" i="5"/>
  <c r="M343" i="5"/>
  <c r="P343" i="5"/>
  <c r="S343" i="5"/>
  <c r="V343" i="5"/>
  <c r="Y343" i="5"/>
  <c r="AB343" i="5"/>
  <c r="AE343" i="5"/>
  <c r="AH343" i="5"/>
  <c r="AK343" i="5"/>
  <c r="AN343" i="5"/>
  <c r="AQ343" i="5"/>
  <c r="AT343" i="5"/>
  <c r="AW343" i="5"/>
  <c r="AZ343" i="5"/>
  <c r="BC343" i="5"/>
  <c r="BF343" i="5"/>
  <c r="BI343" i="5"/>
  <c r="BL343" i="5"/>
  <c r="BO343" i="5"/>
  <c r="BR343" i="5"/>
  <c r="BU343" i="5"/>
  <c r="BX343" i="5"/>
  <c r="CA343" i="5"/>
  <c r="CD343" i="5"/>
  <c r="CG343" i="5"/>
  <c r="CJ343" i="5"/>
  <c r="E344" i="5"/>
  <c r="J344" i="5"/>
  <c r="M344" i="5"/>
  <c r="P344" i="5"/>
  <c r="S344" i="5"/>
  <c r="V344" i="5"/>
  <c r="Y344" i="5"/>
  <c r="AB344" i="5"/>
  <c r="AE344" i="5"/>
  <c r="AH344" i="5"/>
  <c r="AK344" i="5"/>
  <c r="AN344" i="5"/>
  <c r="AQ344" i="5"/>
  <c r="AT344" i="5"/>
  <c r="AW344" i="5"/>
  <c r="AZ344" i="5"/>
  <c r="BC344" i="5"/>
  <c r="BF344" i="5"/>
  <c r="BI344" i="5"/>
  <c r="BL344" i="5"/>
  <c r="BO344" i="5"/>
  <c r="BR344" i="5"/>
  <c r="BU344" i="5"/>
  <c r="BX344" i="5"/>
  <c r="CA344" i="5"/>
  <c r="CD344" i="5"/>
  <c r="CG344" i="5"/>
  <c r="CJ344" i="5"/>
  <c r="E345" i="5"/>
  <c r="J345" i="5"/>
  <c r="M345" i="5"/>
  <c r="P345" i="5"/>
  <c r="S345" i="5"/>
  <c r="V345" i="5"/>
  <c r="Y345" i="5"/>
  <c r="AB345" i="5"/>
  <c r="AE345" i="5"/>
  <c r="AH345" i="5"/>
  <c r="AK345" i="5"/>
  <c r="AN345" i="5"/>
  <c r="AQ345" i="5"/>
  <c r="AT345" i="5"/>
  <c r="AW345" i="5"/>
  <c r="AZ345" i="5"/>
  <c r="BC345" i="5"/>
  <c r="BF345" i="5"/>
  <c r="BI345" i="5"/>
  <c r="BL345" i="5"/>
  <c r="BO345" i="5"/>
  <c r="BR345" i="5"/>
  <c r="BU345" i="5"/>
  <c r="BX345" i="5"/>
  <c r="CA345" i="5"/>
  <c r="CD345" i="5"/>
  <c r="CG345" i="5"/>
  <c r="CJ345" i="5"/>
  <c r="E346" i="5"/>
  <c r="J346" i="5"/>
  <c r="M346" i="5"/>
  <c r="P346" i="5"/>
  <c r="S346" i="5"/>
  <c r="V346" i="5"/>
  <c r="Y346" i="5"/>
  <c r="AB346" i="5"/>
  <c r="AE346" i="5"/>
  <c r="AH346" i="5"/>
  <c r="AK346" i="5"/>
  <c r="AN346" i="5"/>
  <c r="AQ346" i="5"/>
  <c r="AT346" i="5"/>
  <c r="AW346" i="5"/>
  <c r="AZ346" i="5"/>
  <c r="BC346" i="5"/>
  <c r="BF346" i="5"/>
  <c r="BI346" i="5"/>
  <c r="BL346" i="5"/>
  <c r="BO346" i="5"/>
  <c r="BR346" i="5"/>
  <c r="BU346" i="5"/>
  <c r="BX346" i="5"/>
  <c r="CA346" i="5"/>
  <c r="CD346" i="5"/>
  <c r="CG346" i="5"/>
  <c r="CJ346" i="5"/>
  <c r="E347" i="5"/>
  <c r="J347" i="5"/>
  <c r="M347" i="5"/>
  <c r="P347" i="5"/>
  <c r="S347" i="5"/>
  <c r="V347" i="5"/>
  <c r="Y347" i="5"/>
  <c r="AB347" i="5"/>
  <c r="AE347" i="5"/>
  <c r="AH347" i="5"/>
  <c r="AK347" i="5"/>
  <c r="AN347" i="5"/>
  <c r="AQ347" i="5"/>
  <c r="AT347" i="5"/>
  <c r="AW347" i="5"/>
  <c r="AZ347" i="5"/>
  <c r="BC347" i="5"/>
  <c r="BF347" i="5"/>
  <c r="BI347" i="5"/>
  <c r="BL347" i="5"/>
  <c r="BO347" i="5"/>
  <c r="BR347" i="5"/>
  <c r="BU347" i="5"/>
  <c r="BX347" i="5"/>
  <c r="CA347" i="5"/>
  <c r="CD347" i="5"/>
  <c r="CG347" i="5"/>
  <c r="CJ347" i="5"/>
  <c r="E348" i="5"/>
  <c r="J348" i="5"/>
  <c r="M348" i="5"/>
  <c r="P348" i="5"/>
  <c r="S348" i="5"/>
  <c r="V348" i="5"/>
  <c r="Y348" i="5"/>
  <c r="AB348" i="5"/>
  <c r="AE348" i="5"/>
  <c r="AH348" i="5"/>
  <c r="AK348" i="5"/>
  <c r="AN348" i="5"/>
  <c r="AQ348" i="5"/>
  <c r="AT348" i="5"/>
  <c r="AW348" i="5"/>
  <c r="AZ348" i="5"/>
  <c r="BC348" i="5"/>
  <c r="BF348" i="5"/>
  <c r="BI348" i="5"/>
  <c r="BL348" i="5"/>
  <c r="BO348" i="5"/>
  <c r="BR348" i="5"/>
  <c r="BU348" i="5"/>
  <c r="BX348" i="5"/>
  <c r="CA348" i="5"/>
  <c r="CD348" i="5"/>
  <c r="CG348" i="5"/>
  <c r="CJ348" i="5"/>
  <c r="E349" i="5"/>
  <c r="J349" i="5"/>
  <c r="M349" i="5"/>
  <c r="P349" i="5"/>
  <c r="S349" i="5"/>
  <c r="V349" i="5"/>
  <c r="Y349" i="5"/>
  <c r="AB349" i="5"/>
  <c r="AE349" i="5"/>
  <c r="AH349" i="5"/>
  <c r="AK349" i="5"/>
  <c r="AN349" i="5"/>
  <c r="AQ349" i="5"/>
  <c r="AT349" i="5"/>
  <c r="AW349" i="5"/>
  <c r="AZ349" i="5"/>
  <c r="BC349" i="5"/>
  <c r="BF349" i="5"/>
  <c r="BI349" i="5"/>
  <c r="BL349" i="5"/>
  <c r="BO349" i="5"/>
  <c r="BR349" i="5"/>
  <c r="BU349" i="5"/>
  <c r="BX349" i="5"/>
  <c r="CA349" i="5"/>
  <c r="CD349" i="5"/>
  <c r="CG349" i="5"/>
  <c r="CJ349" i="5"/>
  <c r="E350" i="5"/>
  <c r="J350" i="5"/>
  <c r="M350" i="5"/>
  <c r="P350" i="5"/>
  <c r="S350" i="5"/>
  <c r="V350" i="5"/>
  <c r="Y350" i="5"/>
  <c r="AB350" i="5"/>
  <c r="AE350" i="5"/>
  <c r="AH350" i="5"/>
  <c r="AK350" i="5"/>
  <c r="AN350" i="5"/>
  <c r="AQ350" i="5"/>
  <c r="AT350" i="5"/>
  <c r="AW350" i="5"/>
  <c r="AZ350" i="5"/>
  <c r="BC350" i="5"/>
  <c r="BF350" i="5"/>
  <c r="BI350" i="5"/>
  <c r="BL350" i="5"/>
  <c r="BO350" i="5"/>
  <c r="BR350" i="5"/>
  <c r="BU350" i="5"/>
  <c r="BX350" i="5"/>
  <c r="CA350" i="5"/>
  <c r="CD350" i="5"/>
  <c r="CG350" i="5"/>
  <c r="CJ350" i="5"/>
  <c r="E351" i="5"/>
  <c r="J351" i="5"/>
  <c r="M351" i="5"/>
  <c r="P351" i="5"/>
  <c r="S351" i="5"/>
  <c r="V351" i="5"/>
  <c r="Y351" i="5"/>
  <c r="AB351" i="5"/>
  <c r="AE351" i="5"/>
  <c r="AH351" i="5"/>
  <c r="AK351" i="5"/>
  <c r="AN351" i="5"/>
  <c r="AQ351" i="5"/>
  <c r="AT351" i="5"/>
  <c r="AW351" i="5"/>
  <c r="AZ351" i="5"/>
  <c r="BC351" i="5"/>
  <c r="BF351" i="5"/>
  <c r="BI351" i="5"/>
  <c r="BL351" i="5"/>
  <c r="BO351" i="5"/>
  <c r="BR351" i="5"/>
  <c r="BU351" i="5"/>
  <c r="BX351" i="5"/>
  <c r="CA351" i="5"/>
  <c r="CD351" i="5"/>
  <c r="CG351" i="5"/>
  <c r="CJ351" i="5"/>
  <c r="E352" i="5"/>
  <c r="J352" i="5"/>
  <c r="M352" i="5"/>
  <c r="P352" i="5"/>
  <c r="S352" i="5"/>
  <c r="V352" i="5"/>
  <c r="Y352" i="5"/>
  <c r="AB352" i="5"/>
  <c r="AE352" i="5"/>
  <c r="AH352" i="5"/>
  <c r="AK352" i="5"/>
  <c r="AN352" i="5"/>
  <c r="AQ352" i="5"/>
  <c r="AT352" i="5"/>
  <c r="AW352" i="5"/>
  <c r="AZ352" i="5"/>
  <c r="BC352" i="5"/>
  <c r="BF352" i="5"/>
  <c r="BI352" i="5"/>
  <c r="BL352" i="5"/>
  <c r="BO352" i="5"/>
  <c r="BR352" i="5"/>
  <c r="BU352" i="5"/>
  <c r="BX352" i="5"/>
  <c r="CA352" i="5"/>
  <c r="CD352" i="5"/>
  <c r="CG352" i="5"/>
  <c r="CJ352" i="5"/>
  <c r="E353" i="5"/>
  <c r="J353" i="5"/>
  <c r="M353" i="5"/>
  <c r="P353" i="5"/>
  <c r="S353" i="5"/>
  <c r="V353" i="5"/>
  <c r="Y353" i="5"/>
  <c r="AB353" i="5"/>
  <c r="AE353" i="5"/>
  <c r="AH353" i="5"/>
  <c r="AK353" i="5"/>
  <c r="AN353" i="5"/>
  <c r="AQ353" i="5"/>
  <c r="AT353" i="5"/>
  <c r="AW353" i="5"/>
  <c r="AZ353" i="5"/>
  <c r="BC353" i="5"/>
  <c r="BF353" i="5"/>
  <c r="BI353" i="5"/>
  <c r="BL353" i="5"/>
  <c r="BO353" i="5"/>
  <c r="BR353" i="5"/>
  <c r="BU353" i="5"/>
  <c r="BX353" i="5"/>
  <c r="CA353" i="5"/>
  <c r="CD353" i="5"/>
  <c r="CG353" i="5"/>
  <c r="CJ353" i="5"/>
  <c r="E354" i="5"/>
  <c r="J354" i="5"/>
  <c r="M354" i="5"/>
  <c r="P354" i="5"/>
  <c r="S354" i="5"/>
  <c r="V354" i="5"/>
  <c r="Y354" i="5"/>
  <c r="AB354" i="5"/>
  <c r="AE354" i="5"/>
  <c r="AH354" i="5"/>
  <c r="AK354" i="5"/>
  <c r="AN354" i="5"/>
  <c r="AQ354" i="5"/>
  <c r="AT354" i="5"/>
  <c r="AW354" i="5"/>
  <c r="AZ354" i="5"/>
  <c r="BC354" i="5"/>
  <c r="BF354" i="5"/>
  <c r="BI354" i="5"/>
  <c r="BL354" i="5"/>
  <c r="BO354" i="5"/>
  <c r="BR354" i="5"/>
  <c r="BU354" i="5"/>
  <c r="BX354" i="5"/>
  <c r="CA354" i="5"/>
  <c r="CD354" i="5"/>
  <c r="CG354" i="5"/>
  <c r="CJ354" i="5"/>
  <c r="E355" i="5"/>
  <c r="J355" i="5"/>
  <c r="M355" i="5"/>
  <c r="P355" i="5"/>
  <c r="S355" i="5"/>
  <c r="V355" i="5"/>
  <c r="Y355" i="5"/>
  <c r="AB355" i="5"/>
  <c r="AE355" i="5"/>
  <c r="AH355" i="5"/>
  <c r="AK355" i="5"/>
  <c r="AN355" i="5"/>
  <c r="AQ355" i="5"/>
  <c r="AT355" i="5"/>
  <c r="AW355" i="5"/>
  <c r="AZ355" i="5"/>
  <c r="BC355" i="5"/>
  <c r="BF355" i="5"/>
  <c r="BI355" i="5"/>
  <c r="BL355" i="5"/>
  <c r="BO355" i="5"/>
  <c r="BR355" i="5"/>
  <c r="BU355" i="5"/>
  <c r="BX355" i="5"/>
  <c r="CA355" i="5"/>
  <c r="CD355" i="5"/>
  <c r="CG355" i="5"/>
  <c r="CJ355" i="5"/>
  <c r="E356" i="5"/>
  <c r="J356" i="5"/>
  <c r="M356" i="5"/>
  <c r="P356" i="5"/>
  <c r="S356" i="5"/>
  <c r="V356" i="5"/>
  <c r="Y356" i="5"/>
  <c r="AB356" i="5"/>
  <c r="AE356" i="5"/>
  <c r="AH356" i="5"/>
  <c r="AK356" i="5"/>
  <c r="AN356" i="5"/>
  <c r="AQ356" i="5"/>
  <c r="AT356" i="5"/>
  <c r="AW356" i="5"/>
  <c r="AZ356" i="5"/>
  <c r="BC356" i="5"/>
  <c r="BF356" i="5"/>
  <c r="BI356" i="5"/>
  <c r="BL356" i="5"/>
  <c r="BO356" i="5"/>
  <c r="BR356" i="5"/>
  <c r="BU356" i="5"/>
  <c r="BX356" i="5"/>
  <c r="CA356" i="5"/>
  <c r="CD356" i="5"/>
  <c r="CG356" i="5"/>
  <c r="CJ356" i="5"/>
  <c r="E357" i="5"/>
  <c r="J357" i="5"/>
  <c r="M357" i="5"/>
  <c r="P357" i="5"/>
  <c r="S357" i="5"/>
  <c r="V357" i="5"/>
  <c r="Y357" i="5"/>
  <c r="AB357" i="5"/>
  <c r="AE357" i="5"/>
  <c r="AH357" i="5"/>
  <c r="AK357" i="5"/>
  <c r="AN357" i="5"/>
  <c r="AQ357" i="5"/>
  <c r="AT357" i="5"/>
  <c r="AW357" i="5"/>
  <c r="AZ357" i="5"/>
  <c r="BC357" i="5"/>
  <c r="BF357" i="5"/>
  <c r="BI357" i="5"/>
  <c r="BL357" i="5"/>
  <c r="BO357" i="5"/>
  <c r="BR357" i="5"/>
  <c r="BU357" i="5"/>
  <c r="BX357" i="5"/>
  <c r="CA357" i="5"/>
  <c r="CD357" i="5"/>
  <c r="CG357" i="5"/>
  <c r="CJ357" i="5"/>
  <c r="E358" i="5"/>
  <c r="J358" i="5"/>
  <c r="M358" i="5"/>
  <c r="P358" i="5"/>
  <c r="S358" i="5"/>
  <c r="V358" i="5"/>
  <c r="Y358" i="5"/>
  <c r="AB358" i="5"/>
  <c r="AE358" i="5"/>
  <c r="AH358" i="5"/>
  <c r="AK358" i="5"/>
  <c r="AN358" i="5"/>
  <c r="AQ358" i="5"/>
  <c r="AT358" i="5"/>
  <c r="AW358" i="5"/>
  <c r="AZ358" i="5"/>
  <c r="BC358" i="5"/>
  <c r="BF358" i="5"/>
  <c r="BI358" i="5"/>
  <c r="BL358" i="5"/>
  <c r="BO358" i="5"/>
  <c r="BR358" i="5"/>
  <c r="BU358" i="5"/>
  <c r="BX358" i="5"/>
  <c r="CA358" i="5"/>
  <c r="CD358" i="5"/>
  <c r="CG358" i="5"/>
  <c r="CJ358" i="5"/>
  <c r="E359" i="5"/>
  <c r="J359" i="5"/>
  <c r="M359" i="5"/>
  <c r="P359" i="5"/>
  <c r="S359" i="5"/>
  <c r="V359" i="5"/>
  <c r="Y359" i="5"/>
  <c r="AB359" i="5"/>
  <c r="AE359" i="5"/>
  <c r="AH359" i="5"/>
  <c r="AK359" i="5"/>
  <c r="AN359" i="5"/>
  <c r="AQ359" i="5"/>
  <c r="AT359" i="5"/>
  <c r="AW359" i="5"/>
  <c r="AZ359" i="5"/>
  <c r="BC359" i="5"/>
  <c r="BF359" i="5"/>
  <c r="BI359" i="5"/>
  <c r="BL359" i="5"/>
  <c r="BO359" i="5"/>
  <c r="BR359" i="5"/>
  <c r="BU359" i="5"/>
  <c r="BX359" i="5"/>
  <c r="CA359" i="5"/>
  <c r="CD359" i="5"/>
  <c r="CG359" i="5"/>
  <c r="CJ359" i="5"/>
  <c r="E360" i="5"/>
  <c r="J360" i="5"/>
  <c r="M360" i="5"/>
  <c r="P360" i="5"/>
  <c r="S360" i="5"/>
  <c r="V360" i="5"/>
  <c r="Y360" i="5"/>
  <c r="AB360" i="5"/>
  <c r="AE360" i="5"/>
  <c r="AH360" i="5"/>
  <c r="AK360" i="5"/>
  <c r="AN360" i="5"/>
  <c r="AQ360" i="5"/>
  <c r="AT360" i="5"/>
  <c r="AW360" i="5"/>
  <c r="AZ360" i="5"/>
  <c r="BC360" i="5"/>
  <c r="BF360" i="5"/>
  <c r="BI360" i="5"/>
  <c r="BL360" i="5"/>
  <c r="BO360" i="5"/>
  <c r="BR360" i="5"/>
  <c r="BU360" i="5"/>
  <c r="BX360" i="5"/>
  <c r="CA360" i="5"/>
  <c r="CD360" i="5"/>
  <c r="CG360" i="5"/>
  <c r="CJ360" i="5"/>
  <c r="E361" i="5"/>
  <c r="J361" i="5"/>
  <c r="M361" i="5"/>
  <c r="P361" i="5"/>
  <c r="S361" i="5"/>
  <c r="V361" i="5"/>
  <c r="Y361" i="5"/>
  <c r="AB361" i="5"/>
  <c r="AE361" i="5"/>
  <c r="AH361" i="5"/>
  <c r="AK361" i="5"/>
  <c r="AN361" i="5"/>
  <c r="AQ361" i="5"/>
  <c r="AT361" i="5"/>
  <c r="AW361" i="5"/>
  <c r="AZ361" i="5"/>
  <c r="BC361" i="5"/>
  <c r="BF361" i="5"/>
  <c r="BI361" i="5"/>
  <c r="BL361" i="5"/>
  <c r="BO361" i="5"/>
  <c r="BR361" i="5"/>
  <c r="BU361" i="5"/>
  <c r="BX361" i="5"/>
  <c r="CA361" i="5"/>
  <c r="CD361" i="5"/>
  <c r="CG361" i="5"/>
  <c r="CJ361" i="5"/>
  <c r="E362" i="5"/>
  <c r="J362" i="5"/>
  <c r="M362" i="5"/>
  <c r="P362" i="5"/>
  <c r="S362" i="5"/>
  <c r="V362" i="5"/>
  <c r="Y362" i="5"/>
  <c r="AB362" i="5"/>
  <c r="AE362" i="5"/>
  <c r="AH362" i="5"/>
  <c r="AK362" i="5"/>
  <c r="AN362" i="5"/>
  <c r="AQ362" i="5"/>
  <c r="AT362" i="5"/>
  <c r="AW362" i="5"/>
  <c r="AZ362" i="5"/>
  <c r="BC362" i="5"/>
  <c r="BF362" i="5"/>
  <c r="BI362" i="5"/>
  <c r="BL362" i="5"/>
  <c r="BO362" i="5"/>
  <c r="BR362" i="5"/>
  <c r="BU362" i="5"/>
  <c r="BX362" i="5"/>
  <c r="CA362" i="5"/>
  <c r="CD362" i="5"/>
  <c r="CG362" i="5"/>
  <c r="CJ362" i="5"/>
  <c r="E363" i="5"/>
  <c r="J363" i="5"/>
  <c r="M363" i="5"/>
  <c r="P363" i="5"/>
  <c r="S363" i="5"/>
  <c r="V363" i="5"/>
  <c r="Y363" i="5"/>
  <c r="AB363" i="5"/>
  <c r="AE363" i="5"/>
  <c r="AH363" i="5"/>
  <c r="AK363" i="5"/>
  <c r="AN363" i="5"/>
  <c r="AQ363" i="5"/>
  <c r="AT363" i="5"/>
  <c r="AW363" i="5"/>
  <c r="AZ363" i="5"/>
  <c r="BC363" i="5"/>
  <c r="BF363" i="5"/>
  <c r="BI363" i="5"/>
  <c r="BL363" i="5"/>
  <c r="BO363" i="5"/>
  <c r="BR363" i="5"/>
  <c r="BU363" i="5"/>
  <c r="BX363" i="5"/>
  <c r="CA363" i="5"/>
  <c r="CD363" i="5"/>
  <c r="CG363" i="5"/>
  <c r="CJ363" i="5"/>
  <c r="E364" i="5"/>
  <c r="J364" i="5"/>
  <c r="M364" i="5"/>
  <c r="P364" i="5"/>
  <c r="S364" i="5"/>
  <c r="V364" i="5"/>
  <c r="Y364" i="5"/>
  <c r="AB364" i="5"/>
  <c r="AE364" i="5"/>
  <c r="AH364" i="5"/>
  <c r="AK364" i="5"/>
  <c r="AN364" i="5"/>
  <c r="AQ364" i="5"/>
  <c r="AT364" i="5"/>
  <c r="AW364" i="5"/>
  <c r="AZ364" i="5"/>
  <c r="BC364" i="5"/>
  <c r="BF364" i="5"/>
  <c r="BI364" i="5"/>
  <c r="BL364" i="5"/>
  <c r="BO364" i="5"/>
  <c r="BR364" i="5"/>
  <c r="BU364" i="5"/>
  <c r="BX364" i="5"/>
  <c r="CA364" i="5"/>
  <c r="CD364" i="5"/>
  <c r="CG364" i="5"/>
  <c r="CJ364" i="5"/>
  <c r="E365" i="5"/>
  <c r="J365" i="5"/>
  <c r="M365" i="5"/>
  <c r="P365" i="5"/>
  <c r="S365" i="5"/>
  <c r="V365" i="5"/>
  <c r="Y365" i="5"/>
  <c r="AB365" i="5"/>
  <c r="AE365" i="5"/>
  <c r="AH365" i="5"/>
  <c r="AK365" i="5"/>
  <c r="AN365" i="5"/>
  <c r="AQ365" i="5"/>
  <c r="AT365" i="5"/>
  <c r="AW365" i="5"/>
  <c r="AZ365" i="5"/>
  <c r="BC365" i="5"/>
  <c r="BF365" i="5"/>
  <c r="BI365" i="5"/>
  <c r="BL365" i="5"/>
  <c r="BO365" i="5"/>
  <c r="BR365" i="5"/>
  <c r="BU365" i="5"/>
  <c r="BX365" i="5"/>
  <c r="CA365" i="5"/>
  <c r="CD365" i="5"/>
  <c r="CG365" i="5"/>
  <c r="CJ365" i="5"/>
  <c r="E366" i="5"/>
  <c r="J366" i="5"/>
  <c r="M366" i="5"/>
  <c r="P366" i="5"/>
  <c r="S366" i="5"/>
  <c r="V366" i="5"/>
  <c r="Y366" i="5"/>
  <c r="AB366" i="5"/>
  <c r="AE366" i="5"/>
  <c r="AH366" i="5"/>
  <c r="AK366" i="5"/>
  <c r="AN366" i="5"/>
  <c r="AQ366" i="5"/>
  <c r="AT366" i="5"/>
  <c r="AW366" i="5"/>
  <c r="AZ366" i="5"/>
  <c r="BC366" i="5"/>
  <c r="BF366" i="5"/>
  <c r="BI366" i="5"/>
  <c r="BL366" i="5"/>
  <c r="BO366" i="5"/>
  <c r="BR366" i="5"/>
  <c r="BU366" i="5"/>
  <c r="BX366" i="5"/>
  <c r="CA366" i="5"/>
  <c r="CD366" i="5"/>
  <c r="CG366" i="5"/>
  <c r="CJ366" i="5"/>
  <c r="E367" i="5"/>
  <c r="J367" i="5"/>
  <c r="M367" i="5"/>
  <c r="P367" i="5"/>
  <c r="S367" i="5"/>
  <c r="V367" i="5"/>
  <c r="Y367" i="5"/>
  <c r="AB367" i="5"/>
  <c r="AE367" i="5"/>
  <c r="AH367" i="5"/>
  <c r="AK367" i="5"/>
  <c r="AN367" i="5"/>
  <c r="AQ367" i="5"/>
  <c r="AT367" i="5"/>
  <c r="AW367" i="5"/>
  <c r="AZ367" i="5"/>
  <c r="BC367" i="5"/>
  <c r="BF367" i="5"/>
  <c r="BI367" i="5"/>
  <c r="BL367" i="5"/>
  <c r="BO367" i="5"/>
  <c r="BR367" i="5"/>
  <c r="BU367" i="5"/>
  <c r="BX367" i="5"/>
  <c r="CA367" i="5"/>
  <c r="CD367" i="5"/>
  <c r="CG367" i="5"/>
  <c r="CJ367" i="5"/>
  <c r="E368" i="5"/>
  <c r="J368" i="5"/>
  <c r="M368" i="5"/>
  <c r="P368" i="5"/>
  <c r="S368" i="5"/>
  <c r="V368" i="5"/>
  <c r="Y368" i="5"/>
  <c r="AB368" i="5"/>
  <c r="AE368" i="5"/>
  <c r="AH368" i="5"/>
  <c r="AK368" i="5"/>
  <c r="AN368" i="5"/>
  <c r="AQ368" i="5"/>
  <c r="AT368" i="5"/>
  <c r="AW368" i="5"/>
  <c r="AZ368" i="5"/>
  <c r="BC368" i="5"/>
  <c r="BF368" i="5"/>
  <c r="BI368" i="5"/>
  <c r="BL368" i="5"/>
  <c r="BO368" i="5"/>
  <c r="BR368" i="5"/>
  <c r="BU368" i="5"/>
  <c r="BX368" i="5"/>
  <c r="CA368" i="5"/>
  <c r="CD368" i="5"/>
  <c r="CG368" i="5"/>
  <c r="CJ368" i="5"/>
  <c r="E369" i="5"/>
  <c r="J369" i="5"/>
  <c r="M369" i="5"/>
  <c r="P369" i="5"/>
  <c r="S369" i="5"/>
  <c r="V369" i="5"/>
  <c r="Y369" i="5"/>
  <c r="AB369" i="5"/>
  <c r="AE369" i="5"/>
  <c r="AH369" i="5"/>
  <c r="AK369" i="5"/>
  <c r="AN369" i="5"/>
  <c r="AQ369" i="5"/>
  <c r="AT369" i="5"/>
  <c r="AW369" i="5"/>
  <c r="AZ369" i="5"/>
  <c r="BC369" i="5"/>
  <c r="BF369" i="5"/>
  <c r="BI369" i="5"/>
  <c r="BL369" i="5"/>
  <c r="BO369" i="5"/>
  <c r="BR369" i="5"/>
  <c r="BU369" i="5"/>
  <c r="BX369" i="5"/>
  <c r="CA369" i="5"/>
  <c r="CD369" i="5"/>
  <c r="CG369" i="5"/>
  <c r="CJ369" i="5"/>
  <c r="E370" i="5"/>
  <c r="J370" i="5"/>
  <c r="M370" i="5"/>
  <c r="P370" i="5"/>
  <c r="S370" i="5"/>
  <c r="V370" i="5"/>
  <c r="Y370" i="5"/>
  <c r="AB370" i="5"/>
  <c r="AE370" i="5"/>
  <c r="AH370" i="5"/>
  <c r="AK370" i="5"/>
  <c r="AN370" i="5"/>
  <c r="AQ370" i="5"/>
  <c r="AT370" i="5"/>
  <c r="AW370" i="5"/>
  <c r="AZ370" i="5"/>
  <c r="BC370" i="5"/>
  <c r="BF370" i="5"/>
  <c r="BI370" i="5"/>
  <c r="BL370" i="5"/>
  <c r="BO370" i="5"/>
  <c r="BR370" i="5"/>
  <c r="BU370" i="5"/>
  <c r="BX370" i="5"/>
  <c r="CA370" i="5"/>
  <c r="CD370" i="5"/>
  <c r="CG370" i="5"/>
  <c r="CJ370" i="5"/>
  <c r="E371" i="5"/>
  <c r="J371" i="5"/>
  <c r="M371" i="5"/>
  <c r="P371" i="5"/>
  <c r="S371" i="5"/>
  <c r="V371" i="5"/>
  <c r="Y371" i="5"/>
  <c r="AB371" i="5"/>
  <c r="AE371" i="5"/>
  <c r="AH371" i="5"/>
  <c r="AK371" i="5"/>
  <c r="AN371" i="5"/>
  <c r="AQ371" i="5"/>
  <c r="AT371" i="5"/>
  <c r="AW371" i="5"/>
  <c r="AZ371" i="5"/>
  <c r="BC371" i="5"/>
  <c r="BF371" i="5"/>
  <c r="BI371" i="5"/>
  <c r="BL371" i="5"/>
  <c r="BO371" i="5"/>
  <c r="BR371" i="5"/>
  <c r="BU371" i="5"/>
  <c r="BX371" i="5"/>
  <c r="CA371" i="5"/>
  <c r="CD371" i="5"/>
  <c r="CG371" i="5"/>
  <c r="CJ371" i="5"/>
  <c r="E372" i="5"/>
  <c r="J372" i="5"/>
  <c r="M372" i="5"/>
  <c r="P372" i="5"/>
  <c r="S372" i="5"/>
  <c r="V372" i="5"/>
  <c r="Y372" i="5"/>
  <c r="AB372" i="5"/>
  <c r="AE372" i="5"/>
  <c r="AH372" i="5"/>
  <c r="AK372" i="5"/>
  <c r="AN372" i="5"/>
  <c r="AQ372" i="5"/>
  <c r="AT372" i="5"/>
  <c r="AW372" i="5"/>
  <c r="AZ372" i="5"/>
  <c r="BC372" i="5"/>
  <c r="BF372" i="5"/>
  <c r="BI372" i="5"/>
  <c r="BL372" i="5"/>
  <c r="BO372" i="5"/>
  <c r="BR372" i="5"/>
  <c r="BU372" i="5"/>
  <c r="BX372" i="5"/>
  <c r="CA372" i="5"/>
  <c r="CD372" i="5"/>
  <c r="CG372" i="5"/>
  <c r="CJ372" i="5"/>
  <c r="E373" i="5"/>
  <c r="J373" i="5"/>
  <c r="M373" i="5"/>
  <c r="P373" i="5"/>
  <c r="S373" i="5"/>
  <c r="V373" i="5"/>
  <c r="Y373" i="5"/>
  <c r="AB373" i="5"/>
  <c r="AE373" i="5"/>
  <c r="AH373" i="5"/>
  <c r="AK373" i="5"/>
  <c r="AN373" i="5"/>
  <c r="AQ373" i="5"/>
  <c r="AT373" i="5"/>
  <c r="AW373" i="5"/>
  <c r="AZ373" i="5"/>
  <c r="BC373" i="5"/>
  <c r="BF373" i="5"/>
  <c r="BI373" i="5"/>
  <c r="BL373" i="5"/>
  <c r="BO373" i="5"/>
  <c r="BR373" i="5"/>
  <c r="BU373" i="5"/>
  <c r="BX373" i="5"/>
  <c r="CA373" i="5"/>
  <c r="CD373" i="5"/>
  <c r="CG373" i="5"/>
  <c r="CJ373" i="5"/>
  <c r="E374" i="5"/>
  <c r="J374" i="5"/>
  <c r="M374" i="5"/>
  <c r="P374" i="5"/>
  <c r="S374" i="5"/>
  <c r="V374" i="5"/>
  <c r="Y374" i="5"/>
  <c r="AB374" i="5"/>
  <c r="AE374" i="5"/>
  <c r="AH374" i="5"/>
  <c r="AK374" i="5"/>
  <c r="AN374" i="5"/>
  <c r="AQ374" i="5"/>
  <c r="AT374" i="5"/>
  <c r="AW374" i="5"/>
  <c r="AZ374" i="5"/>
  <c r="BC374" i="5"/>
  <c r="BF374" i="5"/>
  <c r="BI374" i="5"/>
  <c r="BL374" i="5"/>
  <c r="BO374" i="5"/>
  <c r="BR374" i="5"/>
  <c r="BU374" i="5"/>
  <c r="BX374" i="5"/>
  <c r="CA374" i="5"/>
  <c r="CD374" i="5"/>
  <c r="CG374" i="5"/>
  <c r="CJ374" i="5"/>
  <c r="E375" i="5"/>
  <c r="J375" i="5"/>
  <c r="M375" i="5"/>
  <c r="P375" i="5"/>
  <c r="S375" i="5"/>
  <c r="V375" i="5"/>
  <c r="Y375" i="5"/>
  <c r="AB375" i="5"/>
  <c r="AE375" i="5"/>
  <c r="AH375" i="5"/>
  <c r="AK375" i="5"/>
  <c r="AN375" i="5"/>
  <c r="AQ375" i="5"/>
  <c r="AT375" i="5"/>
  <c r="AW375" i="5"/>
  <c r="AZ375" i="5"/>
  <c r="BC375" i="5"/>
  <c r="BF375" i="5"/>
  <c r="BI375" i="5"/>
  <c r="BL375" i="5"/>
  <c r="BO375" i="5"/>
  <c r="BR375" i="5"/>
  <c r="BU375" i="5"/>
  <c r="BX375" i="5"/>
  <c r="CA375" i="5"/>
  <c r="CD375" i="5"/>
  <c r="CG375" i="5"/>
  <c r="CJ375" i="5"/>
  <c r="E376" i="5"/>
  <c r="J376" i="5"/>
  <c r="M376" i="5"/>
  <c r="P376" i="5"/>
  <c r="S376" i="5"/>
  <c r="V376" i="5"/>
  <c r="Y376" i="5"/>
  <c r="AB376" i="5"/>
  <c r="AE376" i="5"/>
  <c r="AH376" i="5"/>
  <c r="AK376" i="5"/>
  <c r="AN376" i="5"/>
  <c r="AQ376" i="5"/>
  <c r="AT376" i="5"/>
  <c r="AW376" i="5"/>
  <c r="AZ376" i="5"/>
  <c r="BC376" i="5"/>
  <c r="BF376" i="5"/>
  <c r="BI376" i="5"/>
  <c r="BL376" i="5"/>
  <c r="BO376" i="5"/>
  <c r="BR376" i="5"/>
  <c r="BU376" i="5"/>
  <c r="BX376" i="5"/>
  <c r="CA376" i="5"/>
  <c r="CD376" i="5"/>
  <c r="CG376" i="5"/>
  <c r="CJ376" i="5"/>
  <c r="E377" i="5"/>
  <c r="J377" i="5"/>
  <c r="M377" i="5"/>
  <c r="P377" i="5"/>
  <c r="S377" i="5"/>
  <c r="V377" i="5"/>
  <c r="Y377" i="5"/>
  <c r="AB377" i="5"/>
  <c r="AE377" i="5"/>
  <c r="AH377" i="5"/>
  <c r="AK377" i="5"/>
  <c r="AN377" i="5"/>
  <c r="AQ377" i="5"/>
  <c r="AT377" i="5"/>
  <c r="AW377" i="5"/>
  <c r="AZ377" i="5"/>
  <c r="BC377" i="5"/>
  <c r="BF377" i="5"/>
  <c r="BI377" i="5"/>
  <c r="BL377" i="5"/>
  <c r="BO377" i="5"/>
  <c r="BR377" i="5"/>
  <c r="BU377" i="5"/>
  <c r="BX377" i="5"/>
  <c r="CA377" i="5"/>
  <c r="CD377" i="5"/>
  <c r="CG377" i="5"/>
  <c r="CJ377" i="5"/>
  <c r="E378" i="5"/>
  <c r="J378" i="5"/>
  <c r="M378" i="5"/>
  <c r="P378" i="5"/>
  <c r="S378" i="5"/>
  <c r="V378" i="5"/>
  <c r="Y378" i="5"/>
  <c r="AB378" i="5"/>
  <c r="AE378" i="5"/>
  <c r="AH378" i="5"/>
  <c r="AK378" i="5"/>
  <c r="AN378" i="5"/>
  <c r="AQ378" i="5"/>
  <c r="AT378" i="5"/>
  <c r="AW378" i="5"/>
  <c r="AZ378" i="5"/>
  <c r="BC378" i="5"/>
  <c r="BF378" i="5"/>
  <c r="BI378" i="5"/>
  <c r="BL378" i="5"/>
  <c r="BO378" i="5"/>
  <c r="BR378" i="5"/>
  <c r="BU378" i="5"/>
  <c r="BX378" i="5"/>
  <c r="CA378" i="5"/>
  <c r="CD378" i="5"/>
  <c r="CG378" i="5"/>
  <c r="CJ378" i="5"/>
  <c r="E379" i="5"/>
  <c r="J379" i="5"/>
  <c r="M379" i="5"/>
  <c r="P379" i="5"/>
  <c r="S379" i="5"/>
  <c r="V379" i="5"/>
  <c r="Y379" i="5"/>
  <c r="AB379" i="5"/>
  <c r="AE379" i="5"/>
  <c r="AH379" i="5"/>
  <c r="AK379" i="5"/>
  <c r="AN379" i="5"/>
  <c r="AQ379" i="5"/>
  <c r="AT379" i="5"/>
  <c r="AW379" i="5"/>
  <c r="AZ379" i="5"/>
  <c r="BC379" i="5"/>
  <c r="BF379" i="5"/>
  <c r="BI379" i="5"/>
  <c r="BL379" i="5"/>
  <c r="BO379" i="5"/>
  <c r="BR379" i="5"/>
  <c r="BU379" i="5"/>
  <c r="BX379" i="5"/>
  <c r="CA379" i="5"/>
  <c r="CD379" i="5"/>
  <c r="CG379" i="5"/>
  <c r="CJ379" i="5"/>
  <c r="E380" i="5"/>
  <c r="J380" i="5"/>
  <c r="M380" i="5"/>
  <c r="P380" i="5"/>
  <c r="S380" i="5"/>
  <c r="V380" i="5"/>
  <c r="Y380" i="5"/>
  <c r="AB380" i="5"/>
  <c r="AE380" i="5"/>
  <c r="AH380" i="5"/>
  <c r="AK380" i="5"/>
  <c r="AN380" i="5"/>
  <c r="AQ380" i="5"/>
  <c r="AT380" i="5"/>
  <c r="AW380" i="5"/>
  <c r="AZ380" i="5"/>
  <c r="BC380" i="5"/>
  <c r="BF380" i="5"/>
  <c r="BI380" i="5"/>
  <c r="BL380" i="5"/>
  <c r="BO380" i="5"/>
  <c r="BR380" i="5"/>
  <c r="BU380" i="5"/>
  <c r="BX380" i="5"/>
  <c r="CA380" i="5"/>
  <c r="CD380" i="5"/>
  <c r="CG380" i="5"/>
  <c r="CJ380" i="5"/>
  <c r="E381" i="5"/>
  <c r="J381" i="5"/>
  <c r="M381" i="5"/>
  <c r="P381" i="5"/>
  <c r="S381" i="5"/>
  <c r="V381" i="5"/>
  <c r="Y381" i="5"/>
  <c r="AB381" i="5"/>
  <c r="AE381" i="5"/>
  <c r="AH381" i="5"/>
  <c r="AK381" i="5"/>
  <c r="AN381" i="5"/>
  <c r="AQ381" i="5"/>
  <c r="AT381" i="5"/>
  <c r="AW381" i="5"/>
  <c r="AZ381" i="5"/>
  <c r="BC381" i="5"/>
  <c r="BF381" i="5"/>
  <c r="BI381" i="5"/>
  <c r="BL381" i="5"/>
  <c r="BO381" i="5"/>
  <c r="BR381" i="5"/>
  <c r="BU381" i="5"/>
  <c r="BX381" i="5"/>
  <c r="CA381" i="5"/>
  <c r="CD381" i="5"/>
  <c r="CG381" i="5"/>
  <c r="CJ381" i="5"/>
  <c r="E382" i="5"/>
  <c r="J382" i="5"/>
  <c r="M382" i="5"/>
  <c r="P382" i="5"/>
  <c r="S382" i="5"/>
  <c r="V382" i="5"/>
  <c r="Y382" i="5"/>
  <c r="AB382" i="5"/>
  <c r="AE382" i="5"/>
  <c r="AH382" i="5"/>
  <c r="AK382" i="5"/>
  <c r="AN382" i="5"/>
  <c r="AQ382" i="5"/>
  <c r="AT382" i="5"/>
  <c r="AW382" i="5"/>
  <c r="AZ382" i="5"/>
  <c r="BC382" i="5"/>
  <c r="BF382" i="5"/>
  <c r="BI382" i="5"/>
  <c r="BL382" i="5"/>
  <c r="BO382" i="5"/>
  <c r="BR382" i="5"/>
  <c r="BU382" i="5"/>
  <c r="BX382" i="5"/>
  <c r="CA382" i="5"/>
  <c r="CD382" i="5"/>
  <c r="CG382" i="5"/>
  <c r="CJ382" i="5"/>
  <c r="E383" i="5"/>
  <c r="J383" i="5"/>
  <c r="M383" i="5"/>
  <c r="P383" i="5"/>
  <c r="S383" i="5"/>
  <c r="V383" i="5"/>
  <c r="Y383" i="5"/>
  <c r="AB383" i="5"/>
  <c r="AE383" i="5"/>
  <c r="AH383" i="5"/>
  <c r="AK383" i="5"/>
  <c r="AN383" i="5"/>
  <c r="AQ383" i="5"/>
  <c r="AT383" i="5"/>
  <c r="AW383" i="5"/>
  <c r="AZ383" i="5"/>
  <c r="BC383" i="5"/>
  <c r="BF383" i="5"/>
  <c r="BI383" i="5"/>
  <c r="BL383" i="5"/>
  <c r="BO383" i="5"/>
  <c r="BR383" i="5"/>
  <c r="BU383" i="5"/>
  <c r="BX383" i="5"/>
  <c r="CA383" i="5"/>
  <c r="CD383" i="5"/>
  <c r="CG383" i="5"/>
  <c r="CJ383" i="5"/>
  <c r="E384" i="5"/>
  <c r="J384" i="5"/>
  <c r="M384" i="5"/>
  <c r="P384" i="5"/>
  <c r="S384" i="5"/>
  <c r="V384" i="5"/>
  <c r="Y384" i="5"/>
  <c r="AB384" i="5"/>
  <c r="AE384" i="5"/>
  <c r="AH384" i="5"/>
  <c r="AK384" i="5"/>
  <c r="AN384" i="5"/>
  <c r="AQ384" i="5"/>
  <c r="AT384" i="5"/>
  <c r="AW384" i="5"/>
  <c r="AZ384" i="5"/>
  <c r="BC384" i="5"/>
  <c r="BF384" i="5"/>
  <c r="BI384" i="5"/>
  <c r="BL384" i="5"/>
  <c r="BO384" i="5"/>
  <c r="BR384" i="5"/>
  <c r="BU384" i="5"/>
  <c r="BX384" i="5"/>
  <c r="CA384" i="5"/>
  <c r="CD384" i="5"/>
  <c r="CG384" i="5"/>
  <c r="CJ384" i="5"/>
  <c r="E385" i="5"/>
  <c r="J385" i="5"/>
  <c r="M385" i="5"/>
  <c r="P385" i="5"/>
  <c r="S385" i="5"/>
  <c r="V385" i="5"/>
  <c r="Y385" i="5"/>
  <c r="AB385" i="5"/>
  <c r="AE385" i="5"/>
  <c r="AH385" i="5"/>
  <c r="AK385" i="5"/>
  <c r="AN385" i="5"/>
  <c r="AQ385" i="5"/>
  <c r="AT385" i="5"/>
  <c r="AW385" i="5"/>
  <c r="AZ385" i="5"/>
  <c r="BC385" i="5"/>
  <c r="BF385" i="5"/>
  <c r="BI385" i="5"/>
  <c r="BL385" i="5"/>
  <c r="BO385" i="5"/>
  <c r="BR385" i="5"/>
  <c r="BU385" i="5"/>
  <c r="BX385" i="5"/>
  <c r="CA385" i="5"/>
  <c r="CD385" i="5"/>
  <c r="CG385" i="5"/>
  <c r="CJ385" i="5"/>
  <c r="E386" i="5"/>
  <c r="J386" i="5"/>
  <c r="M386" i="5"/>
  <c r="P386" i="5"/>
  <c r="S386" i="5"/>
  <c r="V386" i="5"/>
  <c r="Y386" i="5"/>
  <c r="AB386" i="5"/>
  <c r="AE386" i="5"/>
  <c r="AH386" i="5"/>
  <c r="AK386" i="5"/>
  <c r="AN386" i="5"/>
  <c r="AQ386" i="5"/>
  <c r="AT386" i="5"/>
  <c r="AW386" i="5"/>
  <c r="AZ386" i="5"/>
  <c r="BC386" i="5"/>
  <c r="BF386" i="5"/>
  <c r="BI386" i="5"/>
  <c r="BL386" i="5"/>
  <c r="BO386" i="5"/>
  <c r="BR386" i="5"/>
  <c r="BU386" i="5"/>
  <c r="BX386" i="5"/>
  <c r="CA386" i="5"/>
  <c r="CD386" i="5"/>
  <c r="CG386" i="5"/>
  <c r="CJ386" i="5"/>
  <c r="E387" i="5"/>
  <c r="J387" i="5"/>
  <c r="M387" i="5"/>
  <c r="P387" i="5"/>
  <c r="S387" i="5"/>
  <c r="V387" i="5"/>
  <c r="Y387" i="5"/>
  <c r="AB387" i="5"/>
  <c r="AE387" i="5"/>
  <c r="AH387" i="5"/>
  <c r="AK387" i="5"/>
  <c r="AN387" i="5"/>
  <c r="AQ387" i="5"/>
  <c r="AT387" i="5"/>
  <c r="AW387" i="5"/>
  <c r="AZ387" i="5"/>
  <c r="BC387" i="5"/>
  <c r="BF387" i="5"/>
  <c r="BI387" i="5"/>
  <c r="BL387" i="5"/>
  <c r="BO387" i="5"/>
  <c r="BR387" i="5"/>
  <c r="BU387" i="5"/>
  <c r="BX387" i="5"/>
  <c r="CA387" i="5"/>
  <c r="CD387" i="5"/>
  <c r="CG387" i="5"/>
  <c r="CJ387" i="5"/>
  <c r="E388" i="5"/>
  <c r="J388" i="5"/>
  <c r="M388" i="5"/>
  <c r="P388" i="5"/>
  <c r="S388" i="5"/>
  <c r="V388" i="5"/>
  <c r="Y388" i="5"/>
  <c r="AB388" i="5"/>
  <c r="AE388" i="5"/>
  <c r="AH388" i="5"/>
  <c r="AK388" i="5"/>
  <c r="AN388" i="5"/>
  <c r="AQ388" i="5"/>
  <c r="AT388" i="5"/>
  <c r="AW388" i="5"/>
  <c r="AZ388" i="5"/>
  <c r="BC388" i="5"/>
  <c r="BF388" i="5"/>
  <c r="BI388" i="5"/>
  <c r="BL388" i="5"/>
  <c r="BO388" i="5"/>
  <c r="BR388" i="5"/>
  <c r="BU388" i="5"/>
  <c r="BX388" i="5"/>
  <c r="CA388" i="5"/>
  <c r="CD388" i="5"/>
  <c r="CG388" i="5"/>
  <c r="CJ388" i="5"/>
  <c r="E389" i="5"/>
  <c r="J389" i="5"/>
  <c r="M389" i="5"/>
  <c r="P389" i="5"/>
  <c r="S389" i="5"/>
  <c r="V389" i="5"/>
  <c r="Y389" i="5"/>
  <c r="AB389" i="5"/>
  <c r="AE389" i="5"/>
  <c r="AH389" i="5"/>
  <c r="AK389" i="5"/>
  <c r="AN389" i="5"/>
  <c r="AQ389" i="5"/>
  <c r="AT389" i="5"/>
  <c r="AW389" i="5"/>
  <c r="AZ389" i="5"/>
  <c r="BC389" i="5"/>
  <c r="BF389" i="5"/>
  <c r="BI389" i="5"/>
  <c r="BL389" i="5"/>
  <c r="BO389" i="5"/>
  <c r="BR389" i="5"/>
  <c r="BU389" i="5"/>
  <c r="BX389" i="5"/>
  <c r="CA389" i="5"/>
  <c r="CD389" i="5"/>
  <c r="CG389" i="5"/>
  <c r="CJ389" i="5"/>
  <c r="E390" i="5"/>
  <c r="J390" i="5"/>
  <c r="M390" i="5"/>
  <c r="P390" i="5"/>
  <c r="S390" i="5"/>
  <c r="V390" i="5"/>
  <c r="Y390" i="5"/>
  <c r="AB390" i="5"/>
  <c r="AE390" i="5"/>
  <c r="AH390" i="5"/>
  <c r="AK390" i="5"/>
  <c r="AN390" i="5"/>
  <c r="AQ390" i="5"/>
  <c r="AT390" i="5"/>
  <c r="AW390" i="5"/>
  <c r="AZ390" i="5"/>
  <c r="BC390" i="5"/>
  <c r="BF390" i="5"/>
  <c r="BI390" i="5"/>
  <c r="BL390" i="5"/>
  <c r="BO390" i="5"/>
  <c r="BR390" i="5"/>
  <c r="BU390" i="5"/>
  <c r="BX390" i="5"/>
  <c r="CA390" i="5"/>
  <c r="CD390" i="5"/>
  <c r="CG390" i="5"/>
  <c r="CJ390" i="5"/>
  <c r="E391" i="5"/>
  <c r="J391" i="5"/>
  <c r="M391" i="5"/>
  <c r="P391" i="5"/>
  <c r="S391" i="5"/>
  <c r="V391" i="5"/>
  <c r="Y391" i="5"/>
  <c r="AB391" i="5"/>
  <c r="AE391" i="5"/>
  <c r="AH391" i="5"/>
  <c r="AK391" i="5"/>
  <c r="AN391" i="5"/>
  <c r="AQ391" i="5"/>
  <c r="AT391" i="5"/>
  <c r="AW391" i="5"/>
  <c r="AZ391" i="5"/>
  <c r="BC391" i="5"/>
  <c r="BF391" i="5"/>
  <c r="BI391" i="5"/>
  <c r="BL391" i="5"/>
  <c r="BO391" i="5"/>
  <c r="BR391" i="5"/>
  <c r="BU391" i="5"/>
  <c r="BX391" i="5"/>
  <c r="CA391" i="5"/>
  <c r="CD391" i="5"/>
  <c r="CG391" i="5"/>
  <c r="CJ391" i="5"/>
  <c r="E392" i="5"/>
  <c r="J392" i="5"/>
  <c r="M392" i="5"/>
  <c r="P392" i="5"/>
  <c r="S392" i="5"/>
  <c r="V392" i="5"/>
  <c r="Y392" i="5"/>
  <c r="AB392" i="5"/>
  <c r="AE392" i="5"/>
  <c r="AH392" i="5"/>
  <c r="AK392" i="5"/>
  <c r="AN392" i="5"/>
  <c r="AQ392" i="5"/>
  <c r="AT392" i="5"/>
  <c r="AW392" i="5"/>
  <c r="AZ392" i="5"/>
  <c r="BC392" i="5"/>
  <c r="BF392" i="5"/>
  <c r="BI392" i="5"/>
  <c r="BL392" i="5"/>
  <c r="BO392" i="5"/>
  <c r="BR392" i="5"/>
  <c r="BU392" i="5"/>
  <c r="BX392" i="5"/>
  <c r="CA392" i="5"/>
  <c r="CD392" i="5"/>
  <c r="CG392" i="5"/>
  <c r="CJ392" i="5"/>
  <c r="E393" i="5"/>
  <c r="J393" i="5"/>
  <c r="M393" i="5"/>
  <c r="P393" i="5"/>
  <c r="S393" i="5"/>
  <c r="V393" i="5"/>
  <c r="Y393" i="5"/>
  <c r="AB393" i="5"/>
  <c r="AE393" i="5"/>
  <c r="AH393" i="5"/>
  <c r="AK393" i="5"/>
  <c r="AN393" i="5"/>
  <c r="AQ393" i="5"/>
  <c r="AT393" i="5"/>
  <c r="AW393" i="5"/>
  <c r="AZ393" i="5"/>
  <c r="BC393" i="5"/>
  <c r="BF393" i="5"/>
  <c r="BI393" i="5"/>
  <c r="BL393" i="5"/>
  <c r="BO393" i="5"/>
  <c r="BR393" i="5"/>
  <c r="BU393" i="5"/>
  <c r="BX393" i="5"/>
  <c r="CA393" i="5"/>
  <c r="CD393" i="5"/>
  <c r="CG393" i="5"/>
  <c r="CJ393" i="5"/>
  <c r="E394" i="5"/>
  <c r="J394" i="5"/>
  <c r="M394" i="5"/>
  <c r="P394" i="5"/>
  <c r="S394" i="5"/>
  <c r="V394" i="5"/>
  <c r="Y394" i="5"/>
  <c r="AB394" i="5"/>
  <c r="AE394" i="5"/>
  <c r="AH394" i="5"/>
  <c r="AK394" i="5"/>
  <c r="AN394" i="5"/>
  <c r="AQ394" i="5"/>
  <c r="AT394" i="5"/>
  <c r="AW394" i="5"/>
  <c r="AZ394" i="5"/>
  <c r="BC394" i="5"/>
  <c r="BF394" i="5"/>
  <c r="BI394" i="5"/>
  <c r="BL394" i="5"/>
  <c r="BO394" i="5"/>
  <c r="BR394" i="5"/>
  <c r="BU394" i="5"/>
  <c r="BX394" i="5"/>
  <c r="CA394" i="5"/>
  <c r="CD394" i="5"/>
  <c r="CG394" i="5"/>
  <c r="CJ394" i="5"/>
  <c r="E395" i="5"/>
  <c r="J395" i="5"/>
  <c r="M395" i="5"/>
  <c r="P395" i="5"/>
  <c r="S395" i="5"/>
  <c r="V395" i="5"/>
  <c r="Y395" i="5"/>
  <c r="AB395" i="5"/>
  <c r="AE395" i="5"/>
  <c r="AH395" i="5"/>
  <c r="AK395" i="5"/>
  <c r="AN395" i="5"/>
  <c r="AQ395" i="5"/>
  <c r="AT395" i="5"/>
  <c r="AW395" i="5"/>
  <c r="AZ395" i="5"/>
  <c r="BC395" i="5"/>
  <c r="BF395" i="5"/>
  <c r="BI395" i="5"/>
  <c r="BL395" i="5"/>
  <c r="BO395" i="5"/>
  <c r="BR395" i="5"/>
  <c r="BU395" i="5"/>
  <c r="BX395" i="5"/>
  <c r="CA395" i="5"/>
  <c r="CD395" i="5"/>
  <c r="CG395" i="5"/>
  <c r="CJ395" i="5"/>
  <c r="E396" i="5"/>
  <c r="J396" i="5"/>
  <c r="M396" i="5"/>
  <c r="P396" i="5"/>
  <c r="S396" i="5"/>
  <c r="V396" i="5"/>
  <c r="Y396" i="5"/>
  <c r="AB396" i="5"/>
  <c r="AE396" i="5"/>
  <c r="AH396" i="5"/>
  <c r="AK396" i="5"/>
  <c r="AN396" i="5"/>
  <c r="AQ396" i="5"/>
  <c r="AT396" i="5"/>
  <c r="AW396" i="5"/>
  <c r="AZ396" i="5"/>
  <c r="BC396" i="5"/>
  <c r="BF396" i="5"/>
  <c r="BI396" i="5"/>
  <c r="BL396" i="5"/>
  <c r="BO396" i="5"/>
  <c r="BR396" i="5"/>
  <c r="BU396" i="5"/>
  <c r="BX396" i="5"/>
  <c r="CA396" i="5"/>
  <c r="CD396" i="5"/>
  <c r="CG396" i="5"/>
  <c r="CJ396" i="5"/>
  <c r="E397" i="5"/>
  <c r="J397" i="5"/>
  <c r="M397" i="5"/>
  <c r="P397" i="5"/>
  <c r="S397" i="5"/>
  <c r="V397" i="5"/>
  <c r="Y397" i="5"/>
  <c r="AB397" i="5"/>
  <c r="AE397" i="5"/>
  <c r="AH397" i="5"/>
  <c r="AK397" i="5"/>
  <c r="AN397" i="5"/>
  <c r="AQ397" i="5"/>
  <c r="AT397" i="5"/>
  <c r="AW397" i="5"/>
  <c r="AZ397" i="5"/>
  <c r="BC397" i="5"/>
  <c r="BF397" i="5"/>
  <c r="BI397" i="5"/>
  <c r="BL397" i="5"/>
  <c r="BO397" i="5"/>
  <c r="BR397" i="5"/>
  <c r="BU397" i="5"/>
  <c r="BX397" i="5"/>
  <c r="CA397" i="5"/>
  <c r="CD397" i="5"/>
  <c r="CG397" i="5"/>
  <c r="CJ397" i="5"/>
  <c r="E398" i="5"/>
  <c r="J398" i="5"/>
  <c r="M398" i="5"/>
  <c r="P398" i="5"/>
  <c r="S398" i="5"/>
  <c r="V398" i="5"/>
  <c r="Y398" i="5"/>
  <c r="AB398" i="5"/>
  <c r="AE398" i="5"/>
  <c r="AH398" i="5"/>
  <c r="AK398" i="5"/>
  <c r="AN398" i="5"/>
  <c r="AQ398" i="5"/>
  <c r="AT398" i="5"/>
  <c r="AW398" i="5"/>
  <c r="AZ398" i="5"/>
  <c r="BC398" i="5"/>
  <c r="BF398" i="5"/>
  <c r="BI398" i="5"/>
  <c r="BL398" i="5"/>
  <c r="BO398" i="5"/>
  <c r="BR398" i="5"/>
  <c r="BU398" i="5"/>
  <c r="BX398" i="5"/>
  <c r="CA398" i="5"/>
  <c r="CD398" i="5"/>
  <c r="CG398" i="5"/>
  <c r="CJ398" i="5"/>
  <c r="E399" i="5"/>
  <c r="J399" i="5"/>
  <c r="M399" i="5"/>
  <c r="P399" i="5"/>
  <c r="S399" i="5"/>
  <c r="V399" i="5"/>
  <c r="Y399" i="5"/>
  <c r="AB399" i="5"/>
  <c r="AE399" i="5"/>
  <c r="AH399" i="5"/>
  <c r="AK399" i="5"/>
  <c r="AN399" i="5"/>
  <c r="AQ399" i="5"/>
  <c r="AT399" i="5"/>
  <c r="AW399" i="5"/>
  <c r="AZ399" i="5"/>
  <c r="BC399" i="5"/>
  <c r="BF399" i="5"/>
  <c r="BI399" i="5"/>
  <c r="BL399" i="5"/>
  <c r="BO399" i="5"/>
  <c r="BR399" i="5"/>
  <c r="BU399" i="5"/>
  <c r="BX399" i="5"/>
  <c r="CA399" i="5"/>
  <c r="CD399" i="5"/>
  <c r="CG399" i="5"/>
  <c r="CJ399" i="5"/>
  <c r="E400" i="5"/>
  <c r="J400" i="5"/>
  <c r="M400" i="5"/>
  <c r="P400" i="5"/>
  <c r="S400" i="5"/>
  <c r="V400" i="5"/>
  <c r="Y400" i="5"/>
  <c r="AB400" i="5"/>
  <c r="AE400" i="5"/>
  <c r="AH400" i="5"/>
  <c r="AK400" i="5"/>
  <c r="AN400" i="5"/>
  <c r="AQ400" i="5"/>
  <c r="AT400" i="5"/>
  <c r="AW400" i="5"/>
  <c r="AZ400" i="5"/>
  <c r="BC400" i="5"/>
  <c r="BF400" i="5"/>
  <c r="BI400" i="5"/>
  <c r="BL400" i="5"/>
  <c r="BO400" i="5"/>
  <c r="BR400" i="5"/>
  <c r="BU400" i="5"/>
  <c r="BX400" i="5"/>
  <c r="CA400" i="5"/>
  <c r="CD400" i="5"/>
  <c r="CG400" i="5"/>
  <c r="CJ400" i="5"/>
  <c r="E401" i="5"/>
  <c r="J401" i="5"/>
  <c r="M401" i="5"/>
  <c r="P401" i="5"/>
  <c r="S401" i="5"/>
  <c r="V401" i="5"/>
  <c r="Y401" i="5"/>
  <c r="AB401" i="5"/>
  <c r="AE401" i="5"/>
  <c r="AH401" i="5"/>
  <c r="AK401" i="5"/>
  <c r="AN401" i="5"/>
  <c r="AQ401" i="5"/>
  <c r="AT401" i="5"/>
  <c r="AW401" i="5"/>
  <c r="AZ401" i="5"/>
  <c r="BC401" i="5"/>
  <c r="BF401" i="5"/>
  <c r="BI401" i="5"/>
  <c r="BL401" i="5"/>
  <c r="BO401" i="5"/>
  <c r="BR401" i="5"/>
  <c r="BU401" i="5"/>
  <c r="BX401" i="5"/>
  <c r="CA401" i="5"/>
  <c r="CD401" i="5"/>
  <c r="CG401" i="5"/>
  <c r="CJ401" i="5"/>
  <c r="E402" i="5"/>
  <c r="J402" i="5"/>
  <c r="M402" i="5"/>
  <c r="P402" i="5"/>
  <c r="S402" i="5"/>
  <c r="V402" i="5"/>
  <c r="Y402" i="5"/>
  <c r="AB402" i="5"/>
  <c r="AE402" i="5"/>
  <c r="AH402" i="5"/>
  <c r="AK402" i="5"/>
  <c r="AN402" i="5"/>
  <c r="AQ402" i="5"/>
  <c r="AT402" i="5"/>
  <c r="AW402" i="5"/>
  <c r="AZ402" i="5"/>
  <c r="BC402" i="5"/>
  <c r="BF402" i="5"/>
  <c r="BI402" i="5"/>
  <c r="BL402" i="5"/>
  <c r="BO402" i="5"/>
  <c r="BR402" i="5"/>
  <c r="BU402" i="5"/>
  <c r="BX402" i="5"/>
  <c r="CA402" i="5"/>
  <c r="CD402" i="5"/>
  <c r="CG402" i="5"/>
  <c r="CJ402" i="5"/>
  <c r="E403" i="5"/>
  <c r="J403" i="5"/>
  <c r="M403" i="5"/>
  <c r="P403" i="5"/>
  <c r="S403" i="5"/>
  <c r="V403" i="5"/>
  <c r="Y403" i="5"/>
  <c r="AB403" i="5"/>
  <c r="AE403" i="5"/>
  <c r="AH403" i="5"/>
  <c r="AK403" i="5"/>
  <c r="AN403" i="5"/>
  <c r="AQ403" i="5"/>
  <c r="AT403" i="5"/>
  <c r="AW403" i="5"/>
  <c r="AZ403" i="5"/>
  <c r="BC403" i="5"/>
  <c r="BF403" i="5"/>
  <c r="BI403" i="5"/>
  <c r="BL403" i="5"/>
  <c r="BO403" i="5"/>
  <c r="BR403" i="5"/>
  <c r="BU403" i="5"/>
  <c r="BX403" i="5"/>
  <c r="CA403" i="5"/>
  <c r="CD403" i="5"/>
  <c r="CG403" i="5"/>
  <c r="CJ403" i="5"/>
  <c r="E404" i="5"/>
  <c r="J404" i="5"/>
  <c r="M404" i="5"/>
  <c r="P404" i="5"/>
  <c r="S404" i="5"/>
  <c r="V404" i="5"/>
  <c r="Y404" i="5"/>
  <c r="AB404" i="5"/>
  <c r="AE404" i="5"/>
  <c r="AH404" i="5"/>
  <c r="AK404" i="5"/>
  <c r="AN404" i="5"/>
  <c r="AQ404" i="5"/>
  <c r="AT404" i="5"/>
  <c r="AW404" i="5"/>
  <c r="AZ404" i="5"/>
  <c r="BC404" i="5"/>
  <c r="BF404" i="5"/>
  <c r="BI404" i="5"/>
  <c r="BL404" i="5"/>
  <c r="BO404" i="5"/>
  <c r="BR404" i="5"/>
  <c r="BU404" i="5"/>
  <c r="BX404" i="5"/>
  <c r="CA404" i="5"/>
  <c r="CD404" i="5"/>
  <c r="CG404" i="5"/>
  <c r="CJ404" i="5"/>
  <c r="E405" i="5"/>
  <c r="J405" i="5"/>
  <c r="M405" i="5"/>
  <c r="P405" i="5"/>
  <c r="S405" i="5"/>
  <c r="V405" i="5"/>
  <c r="Y405" i="5"/>
  <c r="AB405" i="5"/>
  <c r="AE405" i="5"/>
  <c r="AH405" i="5"/>
  <c r="AK405" i="5"/>
  <c r="AN405" i="5"/>
  <c r="AQ405" i="5"/>
  <c r="AT405" i="5"/>
  <c r="AW405" i="5"/>
  <c r="AZ405" i="5"/>
  <c r="BC405" i="5"/>
  <c r="BF405" i="5"/>
  <c r="BI405" i="5"/>
  <c r="BL405" i="5"/>
  <c r="BO405" i="5"/>
  <c r="BR405" i="5"/>
  <c r="BU405" i="5"/>
  <c r="BX405" i="5"/>
  <c r="CA405" i="5"/>
  <c r="CD405" i="5"/>
  <c r="CG405" i="5"/>
  <c r="CJ405" i="5"/>
  <c r="E406" i="5"/>
  <c r="J406" i="5"/>
  <c r="M406" i="5"/>
  <c r="P406" i="5"/>
  <c r="S406" i="5"/>
  <c r="V406" i="5"/>
  <c r="Y406" i="5"/>
  <c r="AB406" i="5"/>
  <c r="AE406" i="5"/>
  <c r="AH406" i="5"/>
  <c r="AK406" i="5"/>
  <c r="AN406" i="5"/>
  <c r="AQ406" i="5"/>
  <c r="AT406" i="5"/>
  <c r="AW406" i="5"/>
  <c r="AZ406" i="5"/>
  <c r="BC406" i="5"/>
  <c r="BF406" i="5"/>
  <c r="BI406" i="5"/>
  <c r="BL406" i="5"/>
  <c r="BO406" i="5"/>
  <c r="BR406" i="5"/>
  <c r="BU406" i="5"/>
  <c r="BX406" i="5"/>
  <c r="CA406" i="5"/>
  <c r="CD406" i="5"/>
  <c r="CG406" i="5"/>
  <c r="CJ406" i="5"/>
  <c r="E407" i="5"/>
  <c r="J407" i="5"/>
  <c r="M407" i="5"/>
  <c r="P407" i="5"/>
  <c r="S407" i="5"/>
  <c r="V407" i="5"/>
  <c r="Y407" i="5"/>
  <c r="AB407" i="5"/>
  <c r="AE407" i="5"/>
  <c r="AH407" i="5"/>
  <c r="AK407" i="5"/>
  <c r="AN407" i="5"/>
  <c r="AQ407" i="5"/>
  <c r="AT407" i="5"/>
  <c r="AW407" i="5"/>
  <c r="AZ407" i="5"/>
  <c r="BC407" i="5"/>
  <c r="BF407" i="5"/>
  <c r="BI407" i="5"/>
  <c r="BL407" i="5"/>
  <c r="BO407" i="5"/>
  <c r="BR407" i="5"/>
  <c r="BU407" i="5"/>
  <c r="BX407" i="5"/>
  <c r="CA407" i="5"/>
  <c r="CD407" i="5"/>
  <c r="CG407" i="5"/>
  <c r="CJ407" i="5"/>
  <c r="E408" i="5"/>
  <c r="J408" i="5"/>
  <c r="M408" i="5"/>
  <c r="P408" i="5"/>
  <c r="S408" i="5"/>
  <c r="V408" i="5"/>
  <c r="Y408" i="5"/>
  <c r="AB408" i="5"/>
  <c r="AE408" i="5"/>
  <c r="AH408" i="5"/>
  <c r="AK408" i="5"/>
  <c r="AN408" i="5"/>
  <c r="AQ408" i="5"/>
  <c r="AT408" i="5"/>
  <c r="AW408" i="5"/>
  <c r="AZ408" i="5"/>
  <c r="BC408" i="5"/>
  <c r="BF408" i="5"/>
  <c r="BI408" i="5"/>
  <c r="BL408" i="5"/>
  <c r="BO408" i="5"/>
  <c r="BR408" i="5"/>
  <c r="BU408" i="5"/>
  <c r="BX408" i="5"/>
  <c r="CA408" i="5"/>
  <c r="CD408" i="5"/>
  <c r="CG408" i="5"/>
  <c r="CJ408" i="5"/>
  <c r="E409" i="5"/>
  <c r="J409" i="5"/>
  <c r="M409" i="5"/>
  <c r="P409" i="5"/>
  <c r="S409" i="5"/>
  <c r="V409" i="5"/>
  <c r="Y409" i="5"/>
  <c r="AB409" i="5"/>
  <c r="AE409" i="5"/>
  <c r="AH409" i="5"/>
  <c r="AK409" i="5"/>
  <c r="AN409" i="5"/>
  <c r="AQ409" i="5"/>
  <c r="AT409" i="5"/>
  <c r="AW409" i="5"/>
  <c r="AZ409" i="5"/>
  <c r="BC409" i="5"/>
  <c r="BF409" i="5"/>
  <c r="BI409" i="5"/>
  <c r="BL409" i="5"/>
  <c r="BO409" i="5"/>
  <c r="BR409" i="5"/>
  <c r="BU409" i="5"/>
  <c r="BX409" i="5"/>
  <c r="CA409" i="5"/>
  <c r="CD409" i="5"/>
  <c r="CG409" i="5"/>
  <c r="CJ409" i="5"/>
  <c r="E410" i="5"/>
  <c r="J410" i="5"/>
  <c r="M410" i="5"/>
  <c r="P410" i="5"/>
  <c r="S410" i="5"/>
  <c r="V410" i="5"/>
  <c r="Y410" i="5"/>
  <c r="AB410" i="5"/>
  <c r="AE410" i="5"/>
  <c r="AH410" i="5"/>
  <c r="AK410" i="5"/>
  <c r="AN410" i="5"/>
  <c r="AQ410" i="5"/>
  <c r="AT410" i="5"/>
  <c r="AW410" i="5"/>
  <c r="AZ410" i="5"/>
  <c r="BC410" i="5"/>
  <c r="BF410" i="5"/>
  <c r="BI410" i="5"/>
  <c r="BL410" i="5"/>
  <c r="BO410" i="5"/>
  <c r="BR410" i="5"/>
  <c r="BU410" i="5"/>
  <c r="BX410" i="5"/>
  <c r="CA410" i="5"/>
  <c r="CD410" i="5"/>
  <c r="CG410" i="5"/>
  <c r="CJ410" i="5"/>
  <c r="E411" i="5"/>
  <c r="J411" i="5"/>
  <c r="M411" i="5"/>
  <c r="P411" i="5"/>
  <c r="S411" i="5"/>
  <c r="V411" i="5"/>
  <c r="Y411" i="5"/>
  <c r="AB411" i="5"/>
  <c r="AE411" i="5"/>
  <c r="AH411" i="5"/>
  <c r="AK411" i="5"/>
  <c r="AN411" i="5"/>
  <c r="AQ411" i="5"/>
  <c r="AT411" i="5"/>
  <c r="AW411" i="5"/>
  <c r="AZ411" i="5"/>
  <c r="BC411" i="5"/>
  <c r="BF411" i="5"/>
  <c r="BI411" i="5"/>
  <c r="BL411" i="5"/>
  <c r="BO411" i="5"/>
  <c r="BR411" i="5"/>
  <c r="BU411" i="5"/>
  <c r="BX411" i="5"/>
  <c r="CA411" i="5"/>
  <c r="CD411" i="5"/>
  <c r="CG411" i="5"/>
  <c r="CJ411" i="5"/>
  <c r="E412" i="5"/>
  <c r="J412" i="5"/>
  <c r="M412" i="5"/>
  <c r="P412" i="5"/>
  <c r="S412" i="5"/>
  <c r="V412" i="5"/>
  <c r="Y412" i="5"/>
  <c r="AB412" i="5"/>
  <c r="AE412" i="5"/>
  <c r="AH412" i="5"/>
  <c r="AK412" i="5"/>
  <c r="AN412" i="5"/>
  <c r="AQ412" i="5"/>
  <c r="AT412" i="5"/>
  <c r="AW412" i="5"/>
  <c r="AZ412" i="5"/>
  <c r="BC412" i="5"/>
  <c r="BF412" i="5"/>
  <c r="BI412" i="5"/>
  <c r="BL412" i="5"/>
  <c r="BO412" i="5"/>
  <c r="BR412" i="5"/>
  <c r="BU412" i="5"/>
  <c r="BX412" i="5"/>
  <c r="CA412" i="5"/>
  <c r="CD412" i="5"/>
  <c r="CG412" i="5"/>
  <c r="CJ412" i="5"/>
  <c r="E413" i="5"/>
  <c r="J413" i="5"/>
  <c r="M413" i="5"/>
  <c r="P413" i="5"/>
  <c r="S413" i="5"/>
  <c r="V413" i="5"/>
  <c r="Y413" i="5"/>
  <c r="AB413" i="5"/>
  <c r="AE413" i="5"/>
  <c r="AH413" i="5"/>
  <c r="AK413" i="5"/>
  <c r="AN413" i="5"/>
  <c r="AQ413" i="5"/>
  <c r="AT413" i="5"/>
  <c r="AW413" i="5"/>
  <c r="AZ413" i="5"/>
  <c r="BC413" i="5"/>
  <c r="BF413" i="5"/>
  <c r="BI413" i="5"/>
  <c r="BL413" i="5"/>
  <c r="BO413" i="5"/>
  <c r="BR413" i="5"/>
  <c r="BU413" i="5"/>
  <c r="BX413" i="5"/>
  <c r="CA413" i="5"/>
  <c r="CD413" i="5"/>
  <c r="CG413" i="5"/>
  <c r="CJ413" i="5"/>
  <c r="E414" i="5"/>
  <c r="J414" i="5"/>
  <c r="M414" i="5"/>
  <c r="P414" i="5"/>
  <c r="S414" i="5"/>
  <c r="V414" i="5"/>
  <c r="Y414" i="5"/>
  <c r="AB414" i="5"/>
  <c r="AE414" i="5"/>
  <c r="AH414" i="5"/>
  <c r="AK414" i="5"/>
  <c r="AN414" i="5"/>
  <c r="AQ414" i="5"/>
  <c r="AT414" i="5"/>
  <c r="AW414" i="5"/>
  <c r="AZ414" i="5"/>
  <c r="BC414" i="5"/>
  <c r="BF414" i="5"/>
  <c r="BI414" i="5"/>
  <c r="BL414" i="5"/>
  <c r="BO414" i="5"/>
  <c r="BR414" i="5"/>
  <c r="BU414" i="5"/>
  <c r="BX414" i="5"/>
  <c r="CA414" i="5"/>
  <c r="CD414" i="5"/>
  <c r="CG414" i="5"/>
  <c r="CJ414" i="5"/>
  <c r="E415" i="5"/>
  <c r="J415" i="5"/>
  <c r="M415" i="5"/>
  <c r="P415" i="5"/>
  <c r="S415" i="5"/>
  <c r="V415" i="5"/>
  <c r="Y415" i="5"/>
  <c r="AB415" i="5"/>
  <c r="AE415" i="5"/>
  <c r="AH415" i="5"/>
  <c r="AK415" i="5"/>
  <c r="AN415" i="5"/>
  <c r="AQ415" i="5"/>
  <c r="AT415" i="5"/>
  <c r="AW415" i="5"/>
  <c r="AZ415" i="5"/>
  <c r="BC415" i="5"/>
  <c r="BF415" i="5"/>
  <c r="BI415" i="5"/>
  <c r="BL415" i="5"/>
  <c r="BO415" i="5"/>
  <c r="BR415" i="5"/>
  <c r="BU415" i="5"/>
  <c r="BX415" i="5"/>
  <c r="CA415" i="5"/>
  <c r="CD415" i="5"/>
  <c r="CG415" i="5"/>
  <c r="CJ415" i="5"/>
  <c r="E416" i="5"/>
  <c r="J416" i="5"/>
  <c r="M416" i="5"/>
  <c r="P416" i="5"/>
  <c r="S416" i="5"/>
  <c r="V416" i="5"/>
  <c r="Y416" i="5"/>
  <c r="AB416" i="5"/>
  <c r="AE416" i="5"/>
  <c r="AH416" i="5"/>
  <c r="AK416" i="5"/>
  <c r="AN416" i="5"/>
  <c r="AQ416" i="5"/>
  <c r="AT416" i="5"/>
  <c r="AW416" i="5"/>
  <c r="AZ416" i="5"/>
  <c r="BC416" i="5"/>
  <c r="BF416" i="5"/>
  <c r="BI416" i="5"/>
  <c r="BL416" i="5"/>
  <c r="BO416" i="5"/>
  <c r="BR416" i="5"/>
  <c r="BU416" i="5"/>
  <c r="BX416" i="5"/>
  <c r="CA416" i="5"/>
  <c r="CD416" i="5"/>
  <c r="CG416" i="5"/>
  <c r="CJ416" i="5"/>
  <c r="E417" i="5"/>
  <c r="J417" i="5"/>
  <c r="M417" i="5"/>
  <c r="P417" i="5"/>
  <c r="S417" i="5"/>
  <c r="V417" i="5"/>
  <c r="Y417" i="5"/>
  <c r="AB417" i="5"/>
  <c r="AE417" i="5"/>
  <c r="AH417" i="5"/>
  <c r="AK417" i="5"/>
  <c r="AN417" i="5"/>
  <c r="AQ417" i="5"/>
  <c r="AT417" i="5"/>
  <c r="AW417" i="5"/>
  <c r="AZ417" i="5"/>
  <c r="BC417" i="5"/>
  <c r="BF417" i="5"/>
  <c r="BI417" i="5"/>
  <c r="BL417" i="5"/>
  <c r="BO417" i="5"/>
  <c r="BR417" i="5"/>
  <c r="BU417" i="5"/>
  <c r="BX417" i="5"/>
  <c r="CA417" i="5"/>
  <c r="CD417" i="5"/>
  <c r="CG417" i="5"/>
  <c r="CJ417" i="5"/>
  <c r="E418" i="5"/>
  <c r="J418" i="5"/>
  <c r="M418" i="5"/>
  <c r="P418" i="5"/>
  <c r="S418" i="5"/>
  <c r="V418" i="5"/>
  <c r="Y418" i="5"/>
  <c r="AB418" i="5"/>
  <c r="AE418" i="5"/>
  <c r="AH418" i="5"/>
  <c r="AK418" i="5"/>
  <c r="AN418" i="5"/>
  <c r="AQ418" i="5"/>
  <c r="AT418" i="5"/>
  <c r="AW418" i="5"/>
  <c r="AZ418" i="5"/>
  <c r="BC418" i="5"/>
  <c r="BF418" i="5"/>
  <c r="BI418" i="5"/>
  <c r="BL418" i="5"/>
  <c r="BO418" i="5"/>
  <c r="BR418" i="5"/>
  <c r="BU418" i="5"/>
  <c r="BX418" i="5"/>
  <c r="CA418" i="5"/>
  <c r="CD418" i="5"/>
  <c r="CG418" i="5"/>
  <c r="CJ418" i="5"/>
  <c r="E419" i="5"/>
  <c r="J419" i="5"/>
  <c r="M419" i="5"/>
  <c r="P419" i="5"/>
  <c r="S419" i="5"/>
  <c r="V419" i="5"/>
  <c r="Y419" i="5"/>
  <c r="AB419" i="5"/>
  <c r="AE419" i="5"/>
  <c r="AH419" i="5"/>
  <c r="AK419" i="5"/>
  <c r="AN419" i="5"/>
  <c r="AQ419" i="5"/>
  <c r="AT419" i="5"/>
  <c r="AW419" i="5"/>
  <c r="AZ419" i="5"/>
  <c r="BC419" i="5"/>
  <c r="BF419" i="5"/>
  <c r="BI419" i="5"/>
  <c r="BL419" i="5"/>
  <c r="BO419" i="5"/>
  <c r="BR419" i="5"/>
  <c r="BU419" i="5"/>
  <c r="BX419" i="5"/>
  <c r="CA419" i="5"/>
  <c r="CD419" i="5"/>
  <c r="CG419" i="5"/>
  <c r="CJ419" i="5"/>
  <c r="E420" i="5"/>
  <c r="J420" i="5"/>
  <c r="M420" i="5"/>
  <c r="P420" i="5"/>
  <c r="S420" i="5"/>
  <c r="V420" i="5"/>
  <c r="Y420" i="5"/>
  <c r="AB420" i="5"/>
  <c r="AE420" i="5"/>
  <c r="AH420" i="5"/>
  <c r="AK420" i="5"/>
  <c r="AN420" i="5"/>
  <c r="AQ420" i="5"/>
  <c r="AT420" i="5"/>
  <c r="AW420" i="5"/>
  <c r="AZ420" i="5"/>
  <c r="BC420" i="5"/>
  <c r="BF420" i="5"/>
  <c r="BI420" i="5"/>
  <c r="BL420" i="5"/>
  <c r="BO420" i="5"/>
  <c r="BR420" i="5"/>
  <c r="BU420" i="5"/>
  <c r="BX420" i="5"/>
  <c r="CA420" i="5"/>
  <c r="CD420" i="5"/>
  <c r="CG420" i="5"/>
  <c r="CJ420" i="5"/>
  <c r="E421" i="5"/>
  <c r="J421" i="5"/>
  <c r="M421" i="5"/>
  <c r="P421" i="5"/>
  <c r="S421" i="5"/>
  <c r="V421" i="5"/>
  <c r="Y421" i="5"/>
  <c r="AB421" i="5"/>
  <c r="AE421" i="5"/>
  <c r="AH421" i="5"/>
  <c r="AK421" i="5"/>
  <c r="AN421" i="5"/>
  <c r="AQ421" i="5"/>
  <c r="AT421" i="5"/>
  <c r="AW421" i="5"/>
  <c r="AZ421" i="5"/>
  <c r="BC421" i="5"/>
  <c r="BF421" i="5"/>
  <c r="BI421" i="5"/>
  <c r="BL421" i="5"/>
  <c r="BO421" i="5"/>
  <c r="BR421" i="5"/>
  <c r="BU421" i="5"/>
  <c r="BX421" i="5"/>
  <c r="CA421" i="5"/>
  <c r="CD421" i="5"/>
  <c r="CG421" i="5"/>
  <c r="CJ421" i="5"/>
  <c r="E422" i="5"/>
  <c r="J422" i="5"/>
  <c r="M422" i="5"/>
  <c r="P422" i="5"/>
  <c r="S422" i="5"/>
  <c r="V422" i="5"/>
  <c r="Y422" i="5"/>
  <c r="AB422" i="5"/>
  <c r="AE422" i="5"/>
  <c r="AH422" i="5"/>
  <c r="AK422" i="5"/>
  <c r="AN422" i="5"/>
  <c r="AQ422" i="5"/>
  <c r="AT422" i="5"/>
  <c r="AW422" i="5"/>
  <c r="AZ422" i="5"/>
  <c r="BC422" i="5"/>
  <c r="BF422" i="5"/>
  <c r="BI422" i="5"/>
  <c r="BL422" i="5"/>
  <c r="BO422" i="5"/>
  <c r="BR422" i="5"/>
  <c r="BU422" i="5"/>
  <c r="BX422" i="5"/>
  <c r="CA422" i="5"/>
  <c r="CD422" i="5"/>
  <c r="CG422" i="5"/>
  <c r="CJ422" i="5"/>
  <c r="E423" i="5"/>
  <c r="J423" i="5"/>
  <c r="M423" i="5"/>
  <c r="P423" i="5"/>
  <c r="S423" i="5"/>
  <c r="V423" i="5"/>
  <c r="Y423" i="5"/>
  <c r="AB423" i="5"/>
  <c r="AE423" i="5"/>
  <c r="AH423" i="5"/>
  <c r="AK423" i="5"/>
  <c r="AN423" i="5"/>
  <c r="AQ423" i="5"/>
  <c r="AT423" i="5"/>
  <c r="AW423" i="5"/>
  <c r="AZ423" i="5"/>
  <c r="BC423" i="5"/>
  <c r="BF423" i="5"/>
  <c r="BI423" i="5"/>
  <c r="BL423" i="5"/>
  <c r="BO423" i="5"/>
  <c r="BR423" i="5"/>
  <c r="BU423" i="5"/>
  <c r="BX423" i="5"/>
  <c r="CA423" i="5"/>
  <c r="CD423" i="5"/>
  <c r="CG423" i="5"/>
  <c r="CJ423" i="5"/>
  <c r="E424" i="5"/>
  <c r="J424" i="5"/>
  <c r="M424" i="5"/>
  <c r="P424" i="5"/>
  <c r="S424" i="5"/>
  <c r="V424" i="5"/>
  <c r="Y424" i="5"/>
  <c r="AB424" i="5"/>
  <c r="AE424" i="5"/>
  <c r="AH424" i="5"/>
  <c r="AK424" i="5"/>
  <c r="AN424" i="5"/>
  <c r="AQ424" i="5"/>
  <c r="AT424" i="5"/>
  <c r="AW424" i="5"/>
  <c r="AZ424" i="5"/>
  <c r="BC424" i="5"/>
  <c r="BF424" i="5"/>
  <c r="BI424" i="5"/>
  <c r="BL424" i="5"/>
  <c r="BO424" i="5"/>
  <c r="BR424" i="5"/>
  <c r="BU424" i="5"/>
  <c r="BX424" i="5"/>
  <c r="CA424" i="5"/>
  <c r="CD424" i="5"/>
  <c r="CG424" i="5"/>
  <c r="CJ424" i="5"/>
  <c r="E425" i="5"/>
  <c r="J425" i="5"/>
  <c r="M425" i="5"/>
  <c r="P425" i="5"/>
  <c r="S425" i="5"/>
  <c r="V425" i="5"/>
  <c r="Y425" i="5"/>
  <c r="AB425" i="5"/>
  <c r="AE425" i="5"/>
  <c r="AH425" i="5"/>
  <c r="AK425" i="5"/>
  <c r="AN425" i="5"/>
  <c r="AQ425" i="5"/>
  <c r="AT425" i="5"/>
  <c r="AW425" i="5"/>
  <c r="AZ425" i="5"/>
  <c r="BC425" i="5"/>
  <c r="BF425" i="5"/>
  <c r="BI425" i="5"/>
  <c r="BL425" i="5"/>
  <c r="BO425" i="5"/>
  <c r="BR425" i="5"/>
  <c r="BU425" i="5"/>
  <c r="BX425" i="5"/>
  <c r="CA425" i="5"/>
  <c r="CD425" i="5"/>
  <c r="CG425" i="5"/>
  <c r="CJ425" i="5"/>
  <c r="E426" i="5"/>
  <c r="J426" i="5"/>
  <c r="M426" i="5"/>
  <c r="P426" i="5"/>
  <c r="S426" i="5"/>
  <c r="V426" i="5"/>
  <c r="Y426" i="5"/>
  <c r="AB426" i="5"/>
  <c r="AE426" i="5"/>
  <c r="AH426" i="5"/>
  <c r="AK426" i="5"/>
  <c r="AN426" i="5"/>
  <c r="AQ426" i="5"/>
  <c r="AT426" i="5"/>
  <c r="AW426" i="5"/>
  <c r="AZ426" i="5"/>
  <c r="BC426" i="5"/>
  <c r="BF426" i="5"/>
  <c r="BI426" i="5"/>
  <c r="BL426" i="5"/>
  <c r="BO426" i="5"/>
  <c r="BR426" i="5"/>
  <c r="BU426" i="5"/>
  <c r="BX426" i="5"/>
  <c r="CA426" i="5"/>
  <c r="CD426" i="5"/>
  <c r="CG426" i="5"/>
  <c r="CJ426" i="5"/>
  <c r="E427" i="5"/>
  <c r="J427" i="5"/>
  <c r="M427" i="5"/>
  <c r="P427" i="5"/>
  <c r="S427" i="5"/>
  <c r="V427" i="5"/>
  <c r="Y427" i="5"/>
  <c r="AB427" i="5"/>
  <c r="AE427" i="5"/>
  <c r="AH427" i="5"/>
  <c r="AK427" i="5"/>
  <c r="AN427" i="5"/>
  <c r="AQ427" i="5"/>
  <c r="AT427" i="5"/>
  <c r="AW427" i="5"/>
  <c r="AZ427" i="5"/>
  <c r="BC427" i="5"/>
  <c r="BF427" i="5"/>
  <c r="BI427" i="5"/>
  <c r="BL427" i="5"/>
  <c r="BO427" i="5"/>
  <c r="BR427" i="5"/>
  <c r="BU427" i="5"/>
  <c r="BX427" i="5"/>
  <c r="CA427" i="5"/>
  <c r="CD427" i="5"/>
  <c r="CG427" i="5"/>
  <c r="CJ427" i="5"/>
  <c r="E428" i="5"/>
  <c r="J428" i="5"/>
  <c r="M428" i="5"/>
  <c r="P428" i="5"/>
  <c r="S428" i="5"/>
  <c r="V428" i="5"/>
  <c r="Y428" i="5"/>
  <c r="AB428" i="5"/>
  <c r="AE428" i="5"/>
  <c r="AH428" i="5"/>
  <c r="AK428" i="5"/>
  <c r="AN428" i="5"/>
  <c r="AQ428" i="5"/>
  <c r="AT428" i="5"/>
  <c r="AW428" i="5"/>
  <c r="AZ428" i="5"/>
  <c r="BC428" i="5"/>
  <c r="BF428" i="5"/>
  <c r="BI428" i="5"/>
  <c r="BL428" i="5"/>
  <c r="BO428" i="5"/>
  <c r="BR428" i="5"/>
  <c r="BU428" i="5"/>
  <c r="BX428" i="5"/>
  <c r="CA428" i="5"/>
  <c r="CD428" i="5"/>
  <c r="CG428" i="5"/>
  <c r="CJ428" i="5"/>
  <c r="E429" i="5"/>
  <c r="J429" i="5"/>
  <c r="M429" i="5"/>
  <c r="P429" i="5"/>
  <c r="S429" i="5"/>
  <c r="V429" i="5"/>
  <c r="Y429" i="5"/>
  <c r="AB429" i="5"/>
  <c r="AE429" i="5"/>
  <c r="AH429" i="5"/>
  <c r="AK429" i="5"/>
  <c r="AN429" i="5"/>
  <c r="AQ429" i="5"/>
  <c r="AT429" i="5"/>
  <c r="AW429" i="5"/>
  <c r="AZ429" i="5"/>
  <c r="BC429" i="5"/>
  <c r="BF429" i="5"/>
  <c r="BI429" i="5"/>
  <c r="BL429" i="5"/>
  <c r="BO429" i="5"/>
  <c r="BR429" i="5"/>
  <c r="BU429" i="5"/>
  <c r="BX429" i="5"/>
  <c r="CA429" i="5"/>
  <c r="CD429" i="5"/>
  <c r="CG429" i="5"/>
  <c r="CJ429" i="5"/>
  <c r="E430" i="5"/>
  <c r="J430" i="5"/>
  <c r="M430" i="5"/>
  <c r="P430" i="5"/>
  <c r="S430" i="5"/>
  <c r="V430" i="5"/>
  <c r="Y430" i="5"/>
  <c r="AB430" i="5"/>
  <c r="AE430" i="5"/>
  <c r="AH430" i="5"/>
  <c r="AK430" i="5"/>
  <c r="AN430" i="5"/>
  <c r="AQ430" i="5"/>
  <c r="AT430" i="5"/>
  <c r="AW430" i="5"/>
  <c r="AZ430" i="5"/>
  <c r="BC430" i="5"/>
  <c r="BF430" i="5"/>
  <c r="BI430" i="5"/>
  <c r="BL430" i="5"/>
  <c r="BO430" i="5"/>
  <c r="BR430" i="5"/>
  <c r="BU430" i="5"/>
  <c r="BX430" i="5"/>
  <c r="CA430" i="5"/>
  <c r="CD430" i="5"/>
  <c r="CG430" i="5"/>
  <c r="CJ430" i="5"/>
  <c r="E431" i="5"/>
  <c r="J431" i="5"/>
  <c r="M431" i="5"/>
  <c r="P431" i="5"/>
  <c r="S431" i="5"/>
  <c r="V431" i="5"/>
  <c r="Y431" i="5"/>
  <c r="AB431" i="5"/>
  <c r="AE431" i="5"/>
  <c r="AH431" i="5"/>
  <c r="AK431" i="5"/>
  <c r="AN431" i="5"/>
  <c r="AQ431" i="5"/>
  <c r="AT431" i="5"/>
  <c r="AW431" i="5"/>
  <c r="AZ431" i="5"/>
  <c r="BC431" i="5"/>
  <c r="BF431" i="5"/>
  <c r="BI431" i="5"/>
  <c r="BL431" i="5"/>
  <c r="BO431" i="5"/>
  <c r="BR431" i="5"/>
  <c r="BU431" i="5"/>
  <c r="BX431" i="5"/>
  <c r="CA431" i="5"/>
  <c r="CD431" i="5"/>
  <c r="CG431" i="5"/>
  <c r="CJ431" i="5"/>
  <c r="E432" i="5"/>
  <c r="J432" i="5"/>
  <c r="M432" i="5"/>
  <c r="P432" i="5"/>
  <c r="S432" i="5"/>
  <c r="V432" i="5"/>
  <c r="Y432" i="5"/>
  <c r="AB432" i="5"/>
  <c r="AE432" i="5"/>
  <c r="AH432" i="5"/>
  <c r="AK432" i="5"/>
  <c r="AN432" i="5"/>
  <c r="AQ432" i="5"/>
  <c r="AT432" i="5"/>
  <c r="AW432" i="5"/>
  <c r="AZ432" i="5"/>
  <c r="BC432" i="5"/>
  <c r="BF432" i="5"/>
  <c r="BI432" i="5"/>
  <c r="BL432" i="5"/>
  <c r="BO432" i="5"/>
  <c r="BR432" i="5"/>
  <c r="BU432" i="5"/>
  <c r="BX432" i="5"/>
  <c r="CA432" i="5"/>
  <c r="CD432" i="5"/>
  <c r="CG432" i="5"/>
  <c r="CJ432" i="5"/>
  <c r="E433" i="5"/>
  <c r="J433" i="5"/>
  <c r="M433" i="5"/>
  <c r="P433" i="5"/>
  <c r="S433" i="5"/>
  <c r="V433" i="5"/>
  <c r="Y433" i="5"/>
  <c r="AB433" i="5"/>
  <c r="AE433" i="5"/>
  <c r="AH433" i="5"/>
  <c r="AK433" i="5"/>
  <c r="AN433" i="5"/>
  <c r="AQ433" i="5"/>
  <c r="AT433" i="5"/>
  <c r="AW433" i="5"/>
  <c r="AZ433" i="5"/>
  <c r="BC433" i="5"/>
  <c r="BF433" i="5"/>
  <c r="BI433" i="5"/>
  <c r="BL433" i="5"/>
  <c r="BO433" i="5"/>
  <c r="BR433" i="5"/>
  <c r="BU433" i="5"/>
  <c r="BX433" i="5"/>
  <c r="CA433" i="5"/>
  <c r="CD433" i="5"/>
  <c r="CG433" i="5"/>
  <c r="CJ433" i="5"/>
  <c r="E434" i="5"/>
  <c r="J434" i="5"/>
  <c r="M434" i="5"/>
  <c r="P434" i="5"/>
  <c r="S434" i="5"/>
  <c r="V434" i="5"/>
  <c r="Y434" i="5"/>
  <c r="AB434" i="5"/>
  <c r="AE434" i="5"/>
  <c r="AH434" i="5"/>
  <c r="AK434" i="5"/>
  <c r="AN434" i="5"/>
  <c r="AQ434" i="5"/>
  <c r="AT434" i="5"/>
  <c r="AW434" i="5"/>
  <c r="AZ434" i="5"/>
  <c r="BC434" i="5"/>
  <c r="BF434" i="5"/>
  <c r="BI434" i="5"/>
  <c r="BL434" i="5"/>
  <c r="BO434" i="5"/>
  <c r="BR434" i="5"/>
  <c r="BU434" i="5"/>
  <c r="BX434" i="5"/>
  <c r="CA434" i="5"/>
  <c r="CD434" i="5"/>
  <c r="CG434" i="5"/>
  <c r="CJ434" i="5"/>
  <c r="E435" i="5"/>
  <c r="J435" i="5"/>
  <c r="M435" i="5"/>
  <c r="P435" i="5"/>
  <c r="S435" i="5"/>
  <c r="V435" i="5"/>
  <c r="Y435" i="5"/>
  <c r="AB435" i="5"/>
  <c r="AE435" i="5"/>
  <c r="AH435" i="5"/>
  <c r="AK435" i="5"/>
  <c r="AN435" i="5"/>
  <c r="AQ435" i="5"/>
  <c r="AT435" i="5"/>
  <c r="AW435" i="5"/>
  <c r="AZ435" i="5"/>
  <c r="BC435" i="5"/>
  <c r="BF435" i="5"/>
  <c r="BI435" i="5"/>
  <c r="BL435" i="5"/>
  <c r="BO435" i="5"/>
  <c r="BR435" i="5"/>
  <c r="BU435" i="5"/>
  <c r="BX435" i="5"/>
  <c r="CA435" i="5"/>
  <c r="CD435" i="5"/>
  <c r="CG435" i="5"/>
  <c r="CJ435" i="5"/>
  <c r="E436" i="5"/>
  <c r="J436" i="5"/>
  <c r="M436" i="5"/>
  <c r="P436" i="5"/>
  <c r="S436" i="5"/>
  <c r="V436" i="5"/>
  <c r="Y436" i="5"/>
  <c r="AB436" i="5"/>
  <c r="AE436" i="5"/>
  <c r="AH436" i="5"/>
  <c r="AK436" i="5"/>
  <c r="AN436" i="5"/>
  <c r="AQ436" i="5"/>
  <c r="AT436" i="5"/>
  <c r="AW436" i="5"/>
  <c r="AZ436" i="5"/>
  <c r="BC436" i="5"/>
  <c r="BF436" i="5"/>
  <c r="BI436" i="5"/>
  <c r="BL436" i="5"/>
  <c r="BO436" i="5"/>
  <c r="BR436" i="5"/>
  <c r="BU436" i="5"/>
  <c r="BX436" i="5"/>
  <c r="CA436" i="5"/>
  <c r="CD436" i="5"/>
  <c r="CG436" i="5"/>
  <c r="CJ436" i="5"/>
  <c r="E437" i="5"/>
  <c r="J437" i="5"/>
  <c r="M437" i="5"/>
  <c r="P437" i="5"/>
  <c r="S437" i="5"/>
  <c r="V437" i="5"/>
  <c r="Y437" i="5"/>
  <c r="AB437" i="5"/>
  <c r="AE437" i="5"/>
  <c r="AH437" i="5"/>
  <c r="AK437" i="5"/>
  <c r="AN437" i="5"/>
  <c r="AQ437" i="5"/>
  <c r="AT437" i="5"/>
  <c r="AW437" i="5"/>
  <c r="AZ437" i="5"/>
  <c r="BC437" i="5"/>
  <c r="BF437" i="5"/>
  <c r="BI437" i="5"/>
  <c r="BL437" i="5"/>
  <c r="BO437" i="5"/>
  <c r="BR437" i="5"/>
  <c r="BU437" i="5"/>
  <c r="BX437" i="5"/>
  <c r="CA437" i="5"/>
  <c r="CD437" i="5"/>
  <c r="CG437" i="5"/>
  <c r="CJ437" i="5"/>
  <c r="E438" i="5"/>
  <c r="J438" i="5"/>
  <c r="M438" i="5"/>
  <c r="P438" i="5"/>
  <c r="S438" i="5"/>
  <c r="V438" i="5"/>
  <c r="Y438" i="5"/>
  <c r="AB438" i="5"/>
  <c r="AE438" i="5"/>
  <c r="AH438" i="5"/>
  <c r="AK438" i="5"/>
  <c r="AN438" i="5"/>
  <c r="AQ438" i="5"/>
  <c r="AT438" i="5"/>
  <c r="AW438" i="5"/>
  <c r="AZ438" i="5"/>
  <c r="BC438" i="5"/>
  <c r="BF438" i="5"/>
  <c r="BI438" i="5"/>
  <c r="BL438" i="5"/>
  <c r="BO438" i="5"/>
  <c r="BR438" i="5"/>
  <c r="BU438" i="5"/>
  <c r="BX438" i="5"/>
  <c r="CA438" i="5"/>
  <c r="CD438" i="5"/>
  <c r="CG438" i="5"/>
  <c r="CJ438" i="5"/>
  <c r="E439" i="5"/>
  <c r="J439" i="5"/>
  <c r="M439" i="5"/>
  <c r="P439" i="5"/>
  <c r="S439" i="5"/>
  <c r="V439" i="5"/>
  <c r="Y439" i="5"/>
  <c r="AB439" i="5"/>
  <c r="AE439" i="5"/>
  <c r="AH439" i="5"/>
  <c r="AK439" i="5"/>
  <c r="AN439" i="5"/>
  <c r="AQ439" i="5"/>
  <c r="AT439" i="5"/>
  <c r="AW439" i="5"/>
  <c r="AZ439" i="5"/>
  <c r="BC439" i="5"/>
  <c r="BF439" i="5"/>
  <c r="BI439" i="5"/>
  <c r="BL439" i="5"/>
  <c r="BO439" i="5"/>
  <c r="BR439" i="5"/>
  <c r="BU439" i="5"/>
  <c r="BX439" i="5"/>
  <c r="CA439" i="5"/>
  <c r="CD439" i="5"/>
  <c r="CG439" i="5"/>
  <c r="CJ439" i="5"/>
  <c r="E440" i="5"/>
  <c r="J440" i="5"/>
  <c r="M440" i="5"/>
  <c r="P440" i="5"/>
  <c r="S440" i="5"/>
  <c r="V440" i="5"/>
  <c r="Y440" i="5"/>
  <c r="AB440" i="5"/>
  <c r="AE440" i="5"/>
  <c r="AH440" i="5"/>
  <c r="AK440" i="5"/>
  <c r="AN440" i="5"/>
  <c r="AQ440" i="5"/>
  <c r="AT440" i="5"/>
  <c r="AW440" i="5"/>
  <c r="AZ440" i="5"/>
  <c r="BC440" i="5"/>
  <c r="BF440" i="5"/>
  <c r="BI440" i="5"/>
  <c r="BL440" i="5"/>
  <c r="BO440" i="5"/>
  <c r="BR440" i="5"/>
  <c r="BU440" i="5"/>
  <c r="BX440" i="5"/>
  <c r="CA440" i="5"/>
  <c r="CD440" i="5"/>
  <c r="CG440" i="5"/>
  <c r="CJ440" i="5"/>
  <c r="E441" i="5"/>
  <c r="J441" i="5"/>
  <c r="M441" i="5"/>
  <c r="P441" i="5"/>
  <c r="S441" i="5"/>
  <c r="V441" i="5"/>
  <c r="Y441" i="5"/>
  <c r="AB441" i="5"/>
  <c r="AE441" i="5"/>
  <c r="AH441" i="5"/>
  <c r="AK441" i="5"/>
  <c r="AN441" i="5"/>
  <c r="AQ441" i="5"/>
  <c r="AT441" i="5"/>
  <c r="AW441" i="5"/>
  <c r="AZ441" i="5"/>
  <c r="BC441" i="5"/>
  <c r="BF441" i="5"/>
  <c r="BI441" i="5"/>
  <c r="BL441" i="5"/>
  <c r="BO441" i="5"/>
  <c r="BR441" i="5"/>
  <c r="BU441" i="5"/>
  <c r="BX441" i="5"/>
  <c r="CA441" i="5"/>
  <c r="CD441" i="5"/>
  <c r="CG441" i="5"/>
  <c r="CJ441" i="5"/>
  <c r="E442" i="5"/>
  <c r="J442" i="5"/>
  <c r="M442" i="5"/>
  <c r="P442" i="5"/>
  <c r="S442" i="5"/>
  <c r="V442" i="5"/>
  <c r="Y442" i="5"/>
  <c r="AB442" i="5"/>
  <c r="AE442" i="5"/>
  <c r="AH442" i="5"/>
  <c r="AK442" i="5"/>
  <c r="AN442" i="5"/>
  <c r="AQ442" i="5"/>
  <c r="AT442" i="5"/>
  <c r="AW442" i="5"/>
  <c r="AZ442" i="5"/>
  <c r="BC442" i="5"/>
  <c r="BF442" i="5"/>
  <c r="BI442" i="5"/>
  <c r="BL442" i="5"/>
  <c r="BO442" i="5"/>
  <c r="BR442" i="5"/>
  <c r="BU442" i="5"/>
  <c r="BX442" i="5"/>
  <c r="CA442" i="5"/>
  <c r="CD442" i="5"/>
  <c r="CG442" i="5"/>
  <c r="CJ442" i="5"/>
  <c r="E443" i="5"/>
  <c r="J443" i="5"/>
  <c r="M443" i="5"/>
  <c r="P443" i="5"/>
  <c r="S443" i="5"/>
  <c r="V443" i="5"/>
  <c r="Y443" i="5"/>
  <c r="AB443" i="5"/>
  <c r="AE443" i="5"/>
  <c r="AH443" i="5"/>
  <c r="AK443" i="5"/>
  <c r="AN443" i="5"/>
  <c r="AQ443" i="5"/>
  <c r="AT443" i="5"/>
  <c r="AW443" i="5"/>
  <c r="AZ443" i="5"/>
  <c r="BC443" i="5"/>
  <c r="BF443" i="5"/>
  <c r="BI443" i="5"/>
  <c r="BL443" i="5"/>
  <c r="BO443" i="5"/>
  <c r="BR443" i="5"/>
  <c r="BU443" i="5"/>
  <c r="BX443" i="5"/>
  <c r="CA443" i="5"/>
  <c r="CD443" i="5"/>
  <c r="CG443" i="5"/>
  <c r="CJ443" i="5"/>
  <c r="E444" i="5"/>
  <c r="J444" i="5"/>
  <c r="M444" i="5"/>
  <c r="P444" i="5"/>
  <c r="S444" i="5"/>
  <c r="V444" i="5"/>
  <c r="Y444" i="5"/>
  <c r="AB444" i="5"/>
  <c r="AE444" i="5"/>
  <c r="AH444" i="5"/>
  <c r="AK444" i="5"/>
  <c r="AN444" i="5"/>
  <c r="AQ444" i="5"/>
  <c r="AT444" i="5"/>
  <c r="AW444" i="5"/>
  <c r="AZ444" i="5"/>
  <c r="BC444" i="5"/>
  <c r="BF444" i="5"/>
  <c r="BI444" i="5"/>
  <c r="BL444" i="5"/>
  <c r="BO444" i="5"/>
  <c r="BR444" i="5"/>
  <c r="BU444" i="5"/>
  <c r="BX444" i="5"/>
  <c r="CA444" i="5"/>
  <c r="CD444" i="5"/>
  <c r="CG444" i="5"/>
  <c r="CJ444" i="5"/>
  <c r="E445" i="5"/>
  <c r="J445" i="5"/>
  <c r="M445" i="5"/>
  <c r="P445" i="5"/>
  <c r="S445" i="5"/>
  <c r="V445" i="5"/>
  <c r="Y445" i="5"/>
  <c r="AB445" i="5"/>
  <c r="AE445" i="5"/>
  <c r="AH445" i="5"/>
  <c r="AK445" i="5"/>
  <c r="AN445" i="5"/>
  <c r="AQ445" i="5"/>
  <c r="AT445" i="5"/>
  <c r="AW445" i="5"/>
  <c r="AZ445" i="5"/>
  <c r="BC445" i="5"/>
  <c r="BF445" i="5"/>
  <c r="BI445" i="5"/>
  <c r="BL445" i="5"/>
  <c r="BO445" i="5"/>
  <c r="BR445" i="5"/>
  <c r="BU445" i="5"/>
  <c r="BX445" i="5"/>
  <c r="CA445" i="5"/>
  <c r="CD445" i="5"/>
  <c r="CG445" i="5"/>
  <c r="CJ445" i="5"/>
  <c r="E446" i="5"/>
  <c r="J446" i="5"/>
  <c r="M446" i="5"/>
  <c r="P446" i="5"/>
  <c r="S446" i="5"/>
  <c r="V446" i="5"/>
  <c r="Y446" i="5"/>
  <c r="AB446" i="5"/>
  <c r="AE446" i="5"/>
  <c r="AH446" i="5"/>
  <c r="AK446" i="5"/>
  <c r="AN446" i="5"/>
  <c r="AQ446" i="5"/>
  <c r="AT446" i="5"/>
  <c r="AW446" i="5"/>
  <c r="AZ446" i="5"/>
  <c r="BC446" i="5"/>
  <c r="BF446" i="5"/>
  <c r="BI446" i="5"/>
  <c r="BL446" i="5"/>
  <c r="BO446" i="5"/>
  <c r="BR446" i="5"/>
  <c r="BU446" i="5"/>
  <c r="BX446" i="5"/>
  <c r="CA446" i="5"/>
  <c r="CD446" i="5"/>
  <c r="CG446" i="5"/>
  <c r="CJ446" i="5"/>
  <c r="E447" i="5"/>
  <c r="J447" i="5"/>
  <c r="M447" i="5"/>
  <c r="P447" i="5"/>
  <c r="S447" i="5"/>
  <c r="V447" i="5"/>
  <c r="Y447" i="5"/>
  <c r="AB447" i="5"/>
  <c r="AE447" i="5"/>
  <c r="AH447" i="5"/>
  <c r="AK447" i="5"/>
  <c r="AN447" i="5"/>
  <c r="AQ447" i="5"/>
  <c r="AT447" i="5"/>
  <c r="AW447" i="5"/>
  <c r="AZ447" i="5"/>
  <c r="BC447" i="5"/>
  <c r="BF447" i="5"/>
  <c r="BI447" i="5"/>
  <c r="BL447" i="5"/>
  <c r="BO447" i="5"/>
  <c r="BR447" i="5"/>
  <c r="BU447" i="5"/>
  <c r="BX447" i="5"/>
  <c r="CA447" i="5"/>
  <c r="CD447" i="5"/>
  <c r="CG447" i="5"/>
  <c r="CJ447" i="5"/>
  <c r="E448" i="5"/>
  <c r="J448" i="5"/>
  <c r="M448" i="5"/>
  <c r="P448" i="5"/>
  <c r="S448" i="5"/>
  <c r="V448" i="5"/>
  <c r="Y448" i="5"/>
  <c r="AB448" i="5"/>
  <c r="AE448" i="5"/>
  <c r="AH448" i="5"/>
  <c r="AK448" i="5"/>
  <c r="AN448" i="5"/>
  <c r="AQ448" i="5"/>
  <c r="AT448" i="5"/>
  <c r="AW448" i="5"/>
  <c r="AZ448" i="5"/>
  <c r="BC448" i="5"/>
  <c r="BF448" i="5"/>
  <c r="BI448" i="5"/>
  <c r="BL448" i="5"/>
  <c r="BO448" i="5"/>
  <c r="BR448" i="5"/>
  <c r="BU448" i="5"/>
  <c r="BX448" i="5"/>
  <c r="CA448" i="5"/>
  <c r="CD448" i="5"/>
  <c r="CG448" i="5"/>
  <c r="CJ448" i="5"/>
  <c r="E449" i="5"/>
  <c r="J449" i="5"/>
  <c r="M449" i="5"/>
  <c r="P449" i="5"/>
  <c r="S449" i="5"/>
  <c r="V449" i="5"/>
  <c r="Y449" i="5"/>
  <c r="AB449" i="5"/>
  <c r="AE449" i="5"/>
  <c r="AH449" i="5"/>
  <c r="AK449" i="5"/>
  <c r="AN449" i="5"/>
  <c r="AQ449" i="5"/>
  <c r="AT449" i="5"/>
  <c r="AW449" i="5"/>
  <c r="AZ449" i="5"/>
  <c r="BC449" i="5"/>
  <c r="BF449" i="5"/>
  <c r="BI449" i="5"/>
  <c r="BL449" i="5"/>
  <c r="BO449" i="5"/>
  <c r="BR449" i="5"/>
  <c r="BU449" i="5"/>
  <c r="BX449" i="5"/>
  <c r="CA449" i="5"/>
  <c r="CD449" i="5"/>
  <c r="CG449" i="5"/>
  <c r="CJ449" i="5"/>
  <c r="E450" i="5"/>
  <c r="J450" i="5"/>
  <c r="M450" i="5"/>
  <c r="P450" i="5"/>
  <c r="S450" i="5"/>
  <c r="V450" i="5"/>
  <c r="Y450" i="5"/>
  <c r="AB450" i="5"/>
  <c r="AE450" i="5"/>
  <c r="AH450" i="5"/>
  <c r="AK450" i="5"/>
  <c r="AN450" i="5"/>
  <c r="AQ450" i="5"/>
  <c r="AT450" i="5"/>
  <c r="AW450" i="5"/>
  <c r="AZ450" i="5"/>
  <c r="BC450" i="5"/>
  <c r="BF450" i="5"/>
  <c r="BI450" i="5"/>
  <c r="BL450" i="5"/>
  <c r="BO450" i="5"/>
  <c r="BR450" i="5"/>
  <c r="BU450" i="5"/>
  <c r="BX450" i="5"/>
  <c r="CA450" i="5"/>
  <c r="CD450" i="5"/>
  <c r="CG450" i="5"/>
  <c r="CJ450" i="5"/>
  <c r="E451" i="5"/>
  <c r="J451" i="5"/>
  <c r="M451" i="5"/>
  <c r="P451" i="5"/>
  <c r="S451" i="5"/>
  <c r="V451" i="5"/>
  <c r="Y451" i="5"/>
  <c r="AB451" i="5"/>
  <c r="AE451" i="5"/>
  <c r="AH451" i="5"/>
  <c r="AK451" i="5"/>
  <c r="AN451" i="5"/>
  <c r="AQ451" i="5"/>
  <c r="AT451" i="5"/>
  <c r="AW451" i="5"/>
  <c r="AZ451" i="5"/>
  <c r="BC451" i="5"/>
  <c r="BF451" i="5"/>
  <c r="BI451" i="5"/>
  <c r="BL451" i="5"/>
  <c r="BO451" i="5"/>
  <c r="BR451" i="5"/>
  <c r="BU451" i="5"/>
  <c r="BX451" i="5"/>
  <c r="CA451" i="5"/>
  <c r="CD451" i="5"/>
  <c r="CG451" i="5"/>
  <c r="CJ451" i="5"/>
  <c r="E452" i="5"/>
  <c r="J452" i="5"/>
  <c r="M452" i="5"/>
  <c r="P452" i="5"/>
  <c r="S452" i="5"/>
  <c r="V452" i="5"/>
  <c r="Y452" i="5"/>
  <c r="AB452" i="5"/>
  <c r="AE452" i="5"/>
  <c r="AH452" i="5"/>
  <c r="AK452" i="5"/>
  <c r="AN452" i="5"/>
  <c r="AQ452" i="5"/>
  <c r="AT452" i="5"/>
  <c r="AW452" i="5"/>
  <c r="AZ452" i="5"/>
  <c r="BC452" i="5"/>
  <c r="BF452" i="5"/>
  <c r="BI452" i="5"/>
  <c r="BL452" i="5"/>
  <c r="BO452" i="5"/>
  <c r="BR452" i="5"/>
  <c r="BU452" i="5"/>
  <c r="BX452" i="5"/>
  <c r="CA452" i="5"/>
  <c r="CD452" i="5"/>
  <c r="CG452" i="5"/>
  <c r="CJ452" i="5"/>
  <c r="E453" i="5"/>
  <c r="J453" i="5"/>
  <c r="M453" i="5"/>
  <c r="P453" i="5"/>
  <c r="S453" i="5"/>
  <c r="V453" i="5"/>
  <c r="Y453" i="5"/>
  <c r="AB453" i="5"/>
  <c r="AE453" i="5"/>
  <c r="AH453" i="5"/>
  <c r="AK453" i="5"/>
  <c r="AN453" i="5"/>
  <c r="AQ453" i="5"/>
  <c r="AT453" i="5"/>
  <c r="AW453" i="5"/>
  <c r="AZ453" i="5"/>
  <c r="BC453" i="5"/>
  <c r="BF453" i="5"/>
  <c r="BI453" i="5"/>
  <c r="BL453" i="5"/>
  <c r="BO453" i="5"/>
  <c r="BR453" i="5"/>
  <c r="BU453" i="5"/>
  <c r="BX453" i="5"/>
  <c r="CA453" i="5"/>
  <c r="CD453" i="5"/>
  <c r="CG453" i="5"/>
  <c r="CJ453" i="5"/>
  <c r="E454" i="5"/>
  <c r="J454" i="5"/>
  <c r="M454" i="5"/>
  <c r="P454" i="5"/>
  <c r="S454" i="5"/>
  <c r="V454" i="5"/>
  <c r="Y454" i="5"/>
  <c r="AB454" i="5"/>
  <c r="AE454" i="5"/>
  <c r="AH454" i="5"/>
  <c r="AK454" i="5"/>
  <c r="AN454" i="5"/>
  <c r="AQ454" i="5"/>
  <c r="AT454" i="5"/>
  <c r="AW454" i="5"/>
  <c r="AZ454" i="5"/>
  <c r="BC454" i="5"/>
  <c r="BF454" i="5"/>
  <c r="BI454" i="5"/>
  <c r="BL454" i="5"/>
  <c r="BO454" i="5"/>
  <c r="BR454" i="5"/>
  <c r="BU454" i="5"/>
  <c r="BX454" i="5"/>
  <c r="CA454" i="5"/>
  <c r="CD454" i="5"/>
  <c r="CG454" i="5"/>
  <c r="CJ454" i="5"/>
  <c r="E455" i="5"/>
  <c r="J455" i="5"/>
  <c r="M455" i="5"/>
  <c r="P455" i="5"/>
  <c r="S455" i="5"/>
  <c r="V455" i="5"/>
  <c r="Y455" i="5"/>
  <c r="AB455" i="5"/>
  <c r="AE455" i="5"/>
  <c r="AH455" i="5"/>
  <c r="AK455" i="5"/>
  <c r="AN455" i="5"/>
  <c r="AQ455" i="5"/>
  <c r="AT455" i="5"/>
  <c r="AW455" i="5"/>
  <c r="AZ455" i="5"/>
  <c r="BC455" i="5"/>
  <c r="BF455" i="5"/>
  <c r="BI455" i="5"/>
  <c r="BL455" i="5"/>
  <c r="BO455" i="5"/>
  <c r="BR455" i="5"/>
  <c r="BU455" i="5"/>
  <c r="BX455" i="5"/>
  <c r="CA455" i="5"/>
  <c r="CD455" i="5"/>
  <c r="CG455" i="5"/>
  <c r="CJ455" i="5"/>
  <c r="E456" i="5"/>
  <c r="J456" i="5"/>
  <c r="M456" i="5"/>
  <c r="P456" i="5"/>
  <c r="S456" i="5"/>
  <c r="V456" i="5"/>
  <c r="Y456" i="5"/>
  <c r="AB456" i="5"/>
  <c r="AE456" i="5"/>
  <c r="AH456" i="5"/>
  <c r="AK456" i="5"/>
  <c r="AN456" i="5"/>
  <c r="AQ456" i="5"/>
  <c r="AT456" i="5"/>
  <c r="AW456" i="5"/>
  <c r="AZ456" i="5"/>
  <c r="BC456" i="5"/>
  <c r="BF456" i="5"/>
  <c r="BI456" i="5"/>
  <c r="BL456" i="5"/>
  <c r="BO456" i="5"/>
  <c r="BR456" i="5"/>
  <c r="BU456" i="5"/>
  <c r="BX456" i="5"/>
  <c r="CA456" i="5"/>
  <c r="CD456" i="5"/>
  <c r="CG456" i="5"/>
  <c r="CJ456" i="5"/>
  <c r="E457" i="5"/>
  <c r="J457" i="5"/>
  <c r="M457" i="5"/>
  <c r="P457" i="5"/>
  <c r="S457" i="5"/>
  <c r="V457" i="5"/>
  <c r="Y457" i="5"/>
  <c r="AB457" i="5"/>
  <c r="AE457" i="5"/>
  <c r="AH457" i="5"/>
  <c r="AK457" i="5"/>
  <c r="AN457" i="5"/>
  <c r="AQ457" i="5"/>
  <c r="AT457" i="5"/>
  <c r="AW457" i="5"/>
  <c r="AZ457" i="5"/>
  <c r="BC457" i="5"/>
  <c r="BF457" i="5"/>
  <c r="BI457" i="5"/>
  <c r="BL457" i="5"/>
  <c r="BO457" i="5"/>
  <c r="BR457" i="5"/>
  <c r="BU457" i="5"/>
  <c r="BX457" i="5"/>
  <c r="CA457" i="5"/>
  <c r="CD457" i="5"/>
  <c r="CG457" i="5"/>
  <c r="CJ457" i="5"/>
  <c r="E458" i="5"/>
  <c r="J458" i="5"/>
  <c r="M458" i="5"/>
  <c r="P458" i="5"/>
  <c r="S458" i="5"/>
  <c r="V458" i="5"/>
  <c r="Y458" i="5"/>
  <c r="AB458" i="5"/>
  <c r="AE458" i="5"/>
  <c r="AH458" i="5"/>
  <c r="AK458" i="5"/>
  <c r="AN458" i="5"/>
  <c r="AQ458" i="5"/>
  <c r="AT458" i="5"/>
  <c r="AW458" i="5"/>
  <c r="AZ458" i="5"/>
  <c r="BC458" i="5"/>
  <c r="BF458" i="5"/>
  <c r="BI458" i="5"/>
  <c r="BL458" i="5"/>
  <c r="BO458" i="5"/>
  <c r="BR458" i="5"/>
  <c r="BU458" i="5"/>
  <c r="BX458" i="5"/>
  <c r="CA458" i="5"/>
  <c r="CD458" i="5"/>
  <c r="CG458" i="5"/>
  <c r="CJ458" i="5"/>
  <c r="E459" i="5"/>
  <c r="J459" i="5"/>
  <c r="M459" i="5"/>
  <c r="P459" i="5"/>
  <c r="S459" i="5"/>
  <c r="V459" i="5"/>
  <c r="Y459" i="5"/>
  <c r="AB459" i="5"/>
  <c r="AE459" i="5"/>
  <c r="AH459" i="5"/>
  <c r="AK459" i="5"/>
  <c r="AN459" i="5"/>
  <c r="AQ459" i="5"/>
  <c r="AT459" i="5"/>
  <c r="AW459" i="5"/>
  <c r="AZ459" i="5"/>
  <c r="BC459" i="5"/>
  <c r="BF459" i="5"/>
  <c r="BI459" i="5"/>
  <c r="BL459" i="5"/>
  <c r="BO459" i="5"/>
  <c r="BR459" i="5"/>
  <c r="BU459" i="5"/>
  <c r="BX459" i="5"/>
  <c r="CA459" i="5"/>
  <c r="CD459" i="5"/>
  <c r="CG459" i="5"/>
  <c r="CJ459" i="5"/>
  <c r="E460" i="5"/>
  <c r="J460" i="5"/>
  <c r="M460" i="5"/>
  <c r="P460" i="5"/>
  <c r="S460" i="5"/>
  <c r="V460" i="5"/>
  <c r="Y460" i="5"/>
  <c r="AB460" i="5"/>
  <c r="AE460" i="5"/>
  <c r="AH460" i="5"/>
  <c r="AK460" i="5"/>
  <c r="AN460" i="5"/>
  <c r="AQ460" i="5"/>
  <c r="AT460" i="5"/>
  <c r="AW460" i="5"/>
  <c r="AZ460" i="5"/>
  <c r="BC460" i="5"/>
  <c r="BF460" i="5"/>
  <c r="BI460" i="5"/>
  <c r="BL460" i="5"/>
  <c r="BO460" i="5"/>
  <c r="BR460" i="5"/>
  <c r="BU460" i="5"/>
  <c r="BX460" i="5"/>
  <c r="CA460" i="5"/>
  <c r="CD460" i="5"/>
  <c r="CG460" i="5"/>
  <c r="CJ460" i="5"/>
  <c r="E461" i="5"/>
  <c r="J461" i="5"/>
  <c r="M461" i="5"/>
  <c r="P461" i="5"/>
  <c r="S461" i="5"/>
  <c r="V461" i="5"/>
  <c r="Y461" i="5"/>
  <c r="AB461" i="5"/>
  <c r="AE461" i="5"/>
  <c r="AH461" i="5"/>
  <c r="AK461" i="5"/>
  <c r="AN461" i="5"/>
  <c r="AQ461" i="5"/>
  <c r="AT461" i="5"/>
  <c r="AW461" i="5"/>
  <c r="AZ461" i="5"/>
  <c r="BC461" i="5"/>
  <c r="BF461" i="5"/>
  <c r="BI461" i="5"/>
  <c r="BL461" i="5"/>
  <c r="BO461" i="5"/>
  <c r="BR461" i="5"/>
  <c r="BU461" i="5"/>
  <c r="BX461" i="5"/>
  <c r="CA461" i="5"/>
  <c r="CD461" i="5"/>
  <c r="CG461" i="5"/>
  <c r="CJ461" i="5"/>
  <c r="E462" i="5"/>
  <c r="J462" i="5"/>
  <c r="M462" i="5"/>
  <c r="P462" i="5"/>
  <c r="S462" i="5"/>
  <c r="V462" i="5"/>
  <c r="Y462" i="5"/>
  <c r="AB462" i="5"/>
  <c r="AE462" i="5"/>
  <c r="AH462" i="5"/>
  <c r="AK462" i="5"/>
  <c r="AN462" i="5"/>
  <c r="AQ462" i="5"/>
  <c r="AT462" i="5"/>
  <c r="AW462" i="5"/>
  <c r="AZ462" i="5"/>
  <c r="BC462" i="5"/>
  <c r="BF462" i="5"/>
  <c r="BI462" i="5"/>
  <c r="BL462" i="5"/>
  <c r="BO462" i="5"/>
  <c r="BR462" i="5"/>
  <c r="BU462" i="5"/>
  <c r="BX462" i="5"/>
  <c r="CA462" i="5"/>
  <c r="CD462" i="5"/>
  <c r="CG462" i="5"/>
  <c r="CJ462" i="5"/>
  <c r="E463" i="5"/>
  <c r="J463" i="5"/>
  <c r="M463" i="5"/>
  <c r="P463" i="5"/>
  <c r="S463" i="5"/>
  <c r="V463" i="5"/>
  <c r="Y463" i="5"/>
  <c r="AB463" i="5"/>
  <c r="AE463" i="5"/>
  <c r="AH463" i="5"/>
  <c r="AK463" i="5"/>
  <c r="AN463" i="5"/>
  <c r="AQ463" i="5"/>
  <c r="AT463" i="5"/>
  <c r="AW463" i="5"/>
  <c r="AZ463" i="5"/>
  <c r="BC463" i="5"/>
  <c r="BF463" i="5"/>
  <c r="BI463" i="5"/>
  <c r="BL463" i="5"/>
  <c r="BO463" i="5"/>
  <c r="BR463" i="5"/>
  <c r="BU463" i="5"/>
  <c r="BX463" i="5"/>
  <c r="CA463" i="5"/>
  <c r="CD463" i="5"/>
  <c r="CG463" i="5"/>
  <c r="CJ463" i="5"/>
  <c r="E464" i="5"/>
  <c r="J464" i="5"/>
  <c r="M464" i="5"/>
  <c r="P464" i="5"/>
  <c r="S464" i="5"/>
  <c r="V464" i="5"/>
  <c r="Y464" i="5"/>
  <c r="AB464" i="5"/>
  <c r="AE464" i="5"/>
  <c r="AH464" i="5"/>
  <c r="AK464" i="5"/>
  <c r="AN464" i="5"/>
  <c r="AQ464" i="5"/>
  <c r="AT464" i="5"/>
  <c r="AW464" i="5"/>
  <c r="AZ464" i="5"/>
  <c r="BC464" i="5"/>
  <c r="BF464" i="5"/>
  <c r="BI464" i="5"/>
  <c r="BL464" i="5"/>
  <c r="BO464" i="5"/>
  <c r="BR464" i="5"/>
  <c r="BU464" i="5"/>
  <c r="BX464" i="5"/>
  <c r="CA464" i="5"/>
  <c r="CD464" i="5"/>
  <c r="CG464" i="5"/>
  <c r="CJ464" i="5"/>
  <c r="E465" i="5"/>
  <c r="J465" i="5"/>
  <c r="M465" i="5"/>
  <c r="P465" i="5"/>
  <c r="S465" i="5"/>
  <c r="V465" i="5"/>
  <c r="Y465" i="5"/>
  <c r="AB465" i="5"/>
  <c r="AE465" i="5"/>
  <c r="AH465" i="5"/>
  <c r="AK465" i="5"/>
  <c r="AN465" i="5"/>
  <c r="AQ465" i="5"/>
  <c r="AT465" i="5"/>
  <c r="AW465" i="5"/>
  <c r="AZ465" i="5"/>
  <c r="BC465" i="5"/>
  <c r="BF465" i="5"/>
  <c r="BI465" i="5"/>
  <c r="BL465" i="5"/>
  <c r="BO465" i="5"/>
  <c r="BR465" i="5"/>
  <c r="BU465" i="5"/>
  <c r="BX465" i="5"/>
  <c r="CA465" i="5"/>
  <c r="CD465" i="5"/>
  <c r="CG465" i="5"/>
  <c r="CJ465" i="5"/>
  <c r="E466" i="5"/>
  <c r="J466" i="5"/>
  <c r="M466" i="5"/>
  <c r="P466" i="5"/>
  <c r="S466" i="5"/>
  <c r="V466" i="5"/>
  <c r="Y466" i="5"/>
  <c r="AB466" i="5"/>
  <c r="AE466" i="5"/>
  <c r="AH466" i="5"/>
  <c r="AK466" i="5"/>
  <c r="AN466" i="5"/>
  <c r="AQ466" i="5"/>
  <c r="AT466" i="5"/>
  <c r="AW466" i="5"/>
  <c r="AZ466" i="5"/>
  <c r="BC466" i="5"/>
  <c r="BF466" i="5"/>
  <c r="BI466" i="5"/>
  <c r="BL466" i="5"/>
  <c r="BO466" i="5"/>
  <c r="BR466" i="5"/>
  <c r="BU466" i="5"/>
  <c r="BX466" i="5"/>
  <c r="CA466" i="5"/>
  <c r="CD466" i="5"/>
  <c r="CG466" i="5"/>
  <c r="CJ466" i="5"/>
  <c r="E467" i="5"/>
  <c r="J467" i="5"/>
  <c r="M467" i="5"/>
  <c r="P467" i="5"/>
  <c r="S467" i="5"/>
  <c r="V467" i="5"/>
  <c r="Y467" i="5"/>
  <c r="AB467" i="5"/>
  <c r="AE467" i="5"/>
  <c r="AH467" i="5"/>
  <c r="AK467" i="5"/>
  <c r="AN467" i="5"/>
  <c r="AQ467" i="5"/>
  <c r="AT467" i="5"/>
  <c r="AW467" i="5"/>
  <c r="AZ467" i="5"/>
  <c r="BC467" i="5"/>
  <c r="BF467" i="5"/>
  <c r="BI467" i="5"/>
  <c r="BL467" i="5"/>
  <c r="BO467" i="5"/>
  <c r="BR467" i="5"/>
  <c r="BU467" i="5"/>
  <c r="BX467" i="5"/>
  <c r="CA467" i="5"/>
  <c r="CD467" i="5"/>
  <c r="CG467" i="5"/>
  <c r="CJ467" i="5"/>
  <c r="E468" i="5"/>
  <c r="J468" i="5"/>
  <c r="M468" i="5"/>
  <c r="P468" i="5"/>
  <c r="S468" i="5"/>
  <c r="V468" i="5"/>
  <c r="Y468" i="5"/>
  <c r="AB468" i="5"/>
  <c r="AE468" i="5"/>
  <c r="AH468" i="5"/>
  <c r="AK468" i="5"/>
  <c r="AN468" i="5"/>
  <c r="AQ468" i="5"/>
  <c r="AT468" i="5"/>
  <c r="AW468" i="5"/>
  <c r="AZ468" i="5"/>
  <c r="BC468" i="5"/>
  <c r="BF468" i="5"/>
  <c r="BI468" i="5"/>
  <c r="BL468" i="5"/>
  <c r="BO468" i="5"/>
  <c r="BR468" i="5"/>
  <c r="BU468" i="5"/>
  <c r="BX468" i="5"/>
  <c r="CA468" i="5"/>
  <c r="CD468" i="5"/>
  <c r="CG468" i="5"/>
  <c r="CJ468" i="5"/>
  <c r="E469" i="5"/>
  <c r="J469" i="5"/>
  <c r="M469" i="5"/>
  <c r="P469" i="5"/>
  <c r="S469" i="5"/>
  <c r="V469" i="5"/>
  <c r="Y469" i="5"/>
  <c r="AB469" i="5"/>
  <c r="AE469" i="5"/>
  <c r="AH469" i="5"/>
  <c r="AK469" i="5"/>
  <c r="AN469" i="5"/>
  <c r="AQ469" i="5"/>
  <c r="AT469" i="5"/>
  <c r="AW469" i="5"/>
  <c r="AZ469" i="5"/>
  <c r="BC469" i="5"/>
  <c r="BF469" i="5"/>
  <c r="BI469" i="5"/>
  <c r="BL469" i="5"/>
  <c r="BO469" i="5"/>
  <c r="BR469" i="5"/>
  <c r="BU469" i="5"/>
  <c r="BX469" i="5"/>
  <c r="CA469" i="5"/>
  <c r="CD469" i="5"/>
  <c r="CG469" i="5"/>
  <c r="CJ469" i="5"/>
  <c r="E470" i="5"/>
  <c r="J470" i="5"/>
  <c r="M470" i="5"/>
  <c r="P470" i="5"/>
  <c r="S470" i="5"/>
  <c r="V470" i="5"/>
  <c r="Y470" i="5"/>
  <c r="AB470" i="5"/>
  <c r="AE470" i="5"/>
  <c r="AH470" i="5"/>
  <c r="AK470" i="5"/>
  <c r="AN470" i="5"/>
  <c r="AQ470" i="5"/>
  <c r="AT470" i="5"/>
  <c r="AW470" i="5"/>
  <c r="AZ470" i="5"/>
  <c r="BC470" i="5"/>
  <c r="BF470" i="5"/>
  <c r="BI470" i="5"/>
  <c r="BL470" i="5"/>
  <c r="BO470" i="5"/>
  <c r="BR470" i="5"/>
  <c r="BU470" i="5"/>
  <c r="BX470" i="5"/>
  <c r="CA470" i="5"/>
  <c r="CD470" i="5"/>
  <c r="CG470" i="5"/>
  <c r="CJ470" i="5"/>
  <c r="E471" i="5"/>
  <c r="J471" i="5"/>
  <c r="M471" i="5"/>
  <c r="P471" i="5"/>
  <c r="S471" i="5"/>
  <c r="V471" i="5"/>
  <c r="Y471" i="5"/>
  <c r="AB471" i="5"/>
  <c r="AE471" i="5"/>
  <c r="AH471" i="5"/>
  <c r="AK471" i="5"/>
  <c r="AN471" i="5"/>
  <c r="AQ471" i="5"/>
  <c r="AT471" i="5"/>
  <c r="AW471" i="5"/>
  <c r="AZ471" i="5"/>
  <c r="BC471" i="5"/>
  <c r="BF471" i="5"/>
  <c r="BI471" i="5"/>
  <c r="BL471" i="5"/>
  <c r="BO471" i="5"/>
  <c r="BR471" i="5"/>
  <c r="BU471" i="5"/>
  <c r="BX471" i="5"/>
  <c r="CA471" i="5"/>
  <c r="CD471" i="5"/>
  <c r="CG471" i="5"/>
  <c r="CJ471" i="5"/>
  <c r="E472" i="5"/>
  <c r="J472" i="5"/>
  <c r="M472" i="5"/>
  <c r="P472" i="5"/>
  <c r="S472" i="5"/>
  <c r="V472" i="5"/>
  <c r="Y472" i="5"/>
  <c r="AB472" i="5"/>
  <c r="AE472" i="5"/>
  <c r="AH472" i="5"/>
  <c r="AK472" i="5"/>
  <c r="AN472" i="5"/>
  <c r="AQ472" i="5"/>
  <c r="AT472" i="5"/>
  <c r="AW472" i="5"/>
  <c r="AZ472" i="5"/>
  <c r="BC472" i="5"/>
  <c r="BF472" i="5"/>
  <c r="BI472" i="5"/>
  <c r="BL472" i="5"/>
  <c r="BO472" i="5"/>
  <c r="BR472" i="5"/>
  <c r="BU472" i="5"/>
  <c r="BX472" i="5"/>
  <c r="CA472" i="5"/>
  <c r="CD472" i="5"/>
  <c r="CG472" i="5"/>
  <c r="CJ472" i="5"/>
  <c r="E473" i="5"/>
  <c r="J473" i="5"/>
  <c r="M473" i="5"/>
  <c r="P473" i="5"/>
  <c r="S473" i="5"/>
  <c r="V473" i="5"/>
  <c r="Y473" i="5"/>
  <c r="AB473" i="5"/>
  <c r="AE473" i="5"/>
  <c r="AH473" i="5"/>
  <c r="AK473" i="5"/>
  <c r="AN473" i="5"/>
  <c r="AQ473" i="5"/>
  <c r="AT473" i="5"/>
  <c r="AW473" i="5"/>
  <c r="AZ473" i="5"/>
  <c r="BC473" i="5"/>
  <c r="BF473" i="5"/>
  <c r="BI473" i="5"/>
  <c r="BL473" i="5"/>
  <c r="BO473" i="5"/>
  <c r="BR473" i="5"/>
  <c r="BU473" i="5"/>
  <c r="BX473" i="5"/>
  <c r="CA473" i="5"/>
  <c r="CD473" i="5"/>
  <c r="CG473" i="5"/>
  <c r="CJ473" i="5"/>
  <c r="E474" i="5"/>
  <c r="J474" i="5"/>
  <c r="M474" i="5"/>
  <c r="P474" i="5"/>
  <c r="S474" i="5"/>
  <c r="V474" i="5"/>
  <c r="Y474" i="5"/>
  <c r="AB474" i="5"/>
  <c r="AE474" i="5"/>
  <c r="AH474" i="5"/>
  <c r="AK474" i="5"/>
  <c r="AN474" i="5"/>
  <c r="AQ474" i="5"/>
  <c r="AT474" i="5"/>
  <c r="AW474" i="5"/>
  <c r="AZ474" i="5"/>
  <c r="BC474" i="5"/>
  <c r="BF474" i="5"/>
  <c r="BI474" i="5"/>
  <c r="BL474" i="5"/>
  <c r="BO474" i="5"/>
  <c r="BR474" i="5"/>
  <c r="BU474" i="5"/>
  <c r="BX474" i="5"/>
  <c r="CA474" i="5"/>
  <c r="CD474" i="5"/>
  <c r="CG474" i="5"/>
  <c r="CJ474" i="5"/>
  <c r="E475" i="5"/>
  <c r="J475" i="5"/>
  <c r="M475" i="5"/>
  <c r="P475" i="5"/>
  <c r="S475" i="5"/>
  <c r="V475" i="5"/>
  <c r="Y475" i="5"/>
  <c r="AB475" i="5"/>
  <c r="AE475" i="5"/>
  <c r="AH475" i="5"/>
  <c r="AK475" i="5"/>
  <c r="AN475" i="5"/>
  <c r="AQ475" i="5"/>
  <c r="AT475" i="5"/>
  <c r="AW475" i="5"/>
  <c r="AZ475" i="5"/>
  <c r="BC475" i="5"/>
  <c r="BF475" i="5"/>
  <c r="BI475" i="5"/>
  <c r="BL475" i="5"/>
  <c r="BO475" i="5"/>
  <c r="BR475" i="5"/>
  <c r="BU475" i="5"/>
  <c r="BX475" i="5"/>
  <c r="CA475" i="5"/>
  <c r="CD475" i="5"/>
  <c r="CG475" i="5"/>
  <c r="CJ475" i="5"/>
  <c r="E476" i="5"/>
  <c r="J476" i="5"/>
  <c r="M476" i="5"/>
  <c r="P476" i="5"/>
  <c r="S476" i="5"/>
  <c r="V476" i="5"/>
  <c r="Y476" i="5"/>
  <c r="AB476" i="5"/>
  <c r="AE476" i="5"/>
  <c r="AH476" i="5"/>
  <c r="AK476" i="5"/>
  <c r="AN476" i="5"/>
  <c r="AQ476" i="5"/>
  <c r="AT476" i="5"/>
  <c r="AW476" i="5"/>
  <c r="AZ476" i="5"/>
  <c r="BC476" i="5"/>
  <c r="BF476" i="5"/>
  <c r="BI476" i="5"/>
  <c r="BL476" i="5"/>
  <c r="BO476" i="5"/>
  <c r="BR476" i="5"/>
  <c r="BU476" i="5"/>
  <c r="BX476" i="5"/>
  <c r="CA476" i="5"/>
  <c r="CD476" i="5"/>
  <c r="CG476" i="5"/>
  <c r="CJ476" i="5"/>
  <c r="E477" i="5"/>
  <c r="J477" i="5"/>
  <c r="M477" i="5"/>
  <c r="P477" i="5"/>
  <c r="S477" i="5"/>
  <c r="V477" i="5"/>
  <c r="Y477" i="5"/>
  <c r="AB477" i="5"/>
  <c r="AE477" i="5"/>
  <c r="AH477" i="5"/>
  <c r="AK477" i="5"/>
  <c r="AN477" i="5"/>
  <c r="AQ477" i="5"/>
  <c r="AT477" i="5"/>
  <c r="AW477" i="5"/>
  <c r="AZ477" i="5"/>
  <c r="BC477" i="5"/>
  <c r="BF477" i="5"/>
  <c r="BI477" i="5"/>
  <c r="BL477" i="5"/>
  <c r="BO477" i="5"/>
  <c r="BR477" i="5"/>
  <c r="BU477" i="5"/>
  <c r="BX477" i="5"/>
  <c r="CA477" i="5"/>
  <c r="CD477" i="5"/>
  <c r="CG477" i="5"/>
  <c r="CJ477" i="5"/>
  <c r="E478" i="5"/>
  <c r="J478" i="5"/>
  <c r="M478" i="5"/>
  <c r="P478" i="5"/>
  <c r="S478" i="5"/>
  <c r="V478" i="5"/>
  <c r="Y478" i="5"/>
  <c r="AB478" i="5"/>
  <c r="AE478" i="5"/>
  <c r="AH478" i="5"/>
  <c r="AK478" i="5"/>
  <c r="AN478" i="5"/>
  <c r="AQ478" i="5"/>
  <c r="AT478" i="5"/>
  <c r="AW478" i="5"/>
  <c r="AZ478" i="5"/>
  <c r="BC478" i="5"/>
  <c r="BF478" i="5"/>
  <c r="BI478" i="5"/>
  <c r="BL478" i="5"/>
  <c r="BO478" i="5"/>
  <c r="BR478" i="5"/>
  <c r="BU478" i="5"/>
  <c r="BX478" i="5"/>
  <c r="CA478" i="5"/>
  <c r="CD478" i="5"/>
  <c r="CG478" i="5"/>
  <c r="CJ478" i="5"/>
  <c r="E479" i="5"/>
  <c r="J479" i="5"/>
  <c r="M479" i="5"/>
  <c r="P479" i="5"/>
  <c r="S479" i="5"/>
  <c r="V479" i="5"/>
  <c r="Y479" i="5"/>
  <c r="AB479" i="5"/>
  <c r="AE479" i="5"/>
  <c r="AH479" i="5"/>
  <c r="AK479" i="5"/>
  <c r="AN479" i="5"/>
  <c r="AQ479" i="5"/>
  <c r="AT479" i="5"/>
  <c r="AW479" i="5"/>
  <c r="AZ479" i="5"/>
  <c r="BC479" i="5"/>
  <c r="BF479" i="5"/>
  <c r="BI479" i="5"/>
  <c r="BL479" i="5"/>
  <c r="BO479" i="5"/>
  <c r="BR479" i="5"/>
  <c r="BU479" i="5"/>
  <c r="BX479" i="5"/>
  <c r="CA479" i="5"/>
  <c r="CD479" i="5"/>
  <c r="CG479" i="5"/>
  <c r="CJ479" i="5"/>
  <c r="E480" i="5"/>
  <c r="J480" i="5"/>
  <c r="M480" i="5"/>
  <c r="P480" i="5"/>
  <c r="S480" i="5"/>
  <c r="V480" i="5"/>
  <c r="Y480" i="5"/>
  <c r="AB480" i="5"/>
  <c r="AE480" i="5"/>
  <c r="AH480" i="5"/>
  <c r="AK480" i="5"/>
  <c r="AN480" i="5"/>
  <c r="AQ480" i="5"/>
  <c r="AT480" i="5"/>
  <c r="AW480" i="5"/>
  <c r="AZ480" i="5"/>
  <c r="BC480" i="5"/>
  <c r="BF480" i="5"/>
  <c r="BI480" i="5"/>
  <c r="BL480" i="5"/>
  <c r="BO480" i="5"/>
  <c r="BR480" i="5"/>
  <c r="BU480" i="5"/>
  <c r="BX480" i="5"/>
  <c r="CA480" i="5"/>
  <c r="CD480" i="5"/>
  <c r="CG480" i="5"/>
  <c r="CJ480" i="5"/>
  <c r="E481" i="5"/>
  <c r="J481" i="5"/>
  <c r="M481" i="5"/>
  <c r="P481" i="5"/>
  <c r="S481" i="5"/>
  <c r="V481" i="5"/>
  <c r="Y481" i="5"/>
  <c r="AB481" i="5"/>
  <c r="AE481" i="5"/>
  <c r="AH481" i="5"/>
  <c r="AK481" i="5"/>
  <c r="AN481" i="5"/>
  <c r="AQ481" i="5"/>
  <c r="AT481" i="5"/>
  <c r="AW481" i="5"/>
  <c r="AZ481" i="5"/>
  <c r="BC481" i="5"/>
  <c r="BF481" i="5"/>
  <c r="BI481" i="5"/>
  <c r="BL481" i="5"/>
  <c r="BO481" i="5"/>
  <c r="BR481" i="5"/>
  <c r="BU481" i="5"/>
  <c r="BX481" i="5"/>
  <c r="CA481" i="5"/>
  <c r="CD481" i="5"/>
  <c r="CG481" i="5"/>
  <c r="CJ481" i="5"/>
  <c r="E482" i="5"/>
  <c r="J482" i="5"/>
  <c r="M482" i="5"/>
  <c r="P482" i="5"/>
  <c r="S482" i="5"/>
  <c r="V482" i="5"/>
  <c r="Y482" i="5"/>
  <c r="AB482" i="5"/>
  <c r="AE482" i="5"/>
  <c r="AH482" i="5"/>
  <c r="AK482" i="5"/>
  <c r="AN482" i="5"/>
  <c r="AQ482" i="5"/>
  <c r="AT482" i="5"/>
  <c r="AW482" i="5"/>
  <c r="AZ482" i="5"/>
  <c r="BC482" i="5"/>
  <c r="BF482" i="5"/>
  <c r="BI482" i="5"/>
  <c r="BL482" i="5"/>
  <c r="BO482" i="5"/>
  <c r="BR482" i="5"/>
  <c r="BU482" i="5"/>
  <c r="BX482" i="5"/>
  <c r="CA482" i="5"/>
  <c r="CD482" i="5"/>
  <c r="CG482" i="5"/>
  <c r="CJ482" i="5"/>
  <c r="E483" i="5"/>
  <c r="J483" i="5"/>
  <c r="M483" i="5"/>
  <c r="P483" i="5"/>
  <c r="S483" i="5"/>
  <c r="V483" i="5"/>
  <c r="Y483" i="5"/>
  <c r="AB483" i="5"/>
  <c r="AE483" i="5"/>
  <c r="AH483" i="5"/>
  <c r="AK483" i="5"/>
  <c r="AN483" i="5"/>
  <c r="AQ483" i="5"/>
  <c r="AT483" i="5"/>
  <c r="AW483" i="5"/>
  <c r="AZ483" i="5"/>
  <c r="BC483" i="5"/>
  <c r="BF483" i="5"/>
  <c r="BI483" i="5"/>
  <c r="BL483" i="5"/>
  <c r="BO483" i="5"/>
  <c r="BR483" i="5"/>
  <c r="BU483" i="5"/>
  <c r="BX483" i="5"/>
  <c r="CA483" i="5"/>
  <c r="CD483" i="5"/>
  <c r="CG483" i="5"/>
  <c r="CJ483" i="5"/>
  <c r="E484" i="5"/>
  <c r="J484" i="5"/>
  <c r="M484" i="5"/>
  <c r="P484" i="5"/>
  <c r="S484" i="5"/>
  <c r="V484" i="5"/>
  <c r="Y484" i="5"/>
  <c r="AB484" i="5"/>
  <c r="AE484" i="5"/>
  <c r="AH484" i="5"/>
  <c r="AK484" i="5"/>
  <c r="AN484" i="5"/>
  <c r="AQ484" i="5"/>
  <c r="AT484" i="5"/>
  <c r="AW484" i="5"/>
  <c r="AZ484" i="5"/>
  <c r="BC484" i="5"/>
  <c r="BF484" i="5"/>
  <c r="BI484" i="5"/>
  <c r="BL484" i="5"/>
  <c r="BO484" i="5"/>
  <c r="BR484" i="5"/>
  <c r="BU484" i="5"/>
  <c r="BX484" i="5"/>
  <c r="CA484" i="5"/>
  <c r="CD484" i="5"/>
  <c r="CG484" i="5"/>
  <c r="CJ484" i="5"/>
  <c r="E485" i="5"/>
  <c r="J485" i="5"/>
  <c r="M485" i="5"/>
  <c r="P485" i="5"/>
  <c r="S485" i="5"/>
  <c r="V485" i="5"/>
  <c r="Y485" i="5"/>
  <c r="AB485" i="5"/>
  <c r="AE485" i="5"/>
  <c r="AH485" i="5"/>
  <c r="AK485" i="5"/>
  <c r="AN485" i="5"/>
  <c r="AQ485" i="5"/>
  <c r="AT485" i="5"/>
  <c r="AW485" i="5"/>
  <c r="AZ485" i="5"/>
  <c r="BC485" i="5"/>
  <c r="BF485" i="5"/>
  <c r="BI485" i="5"/>
  <c r="BL485" i="5"/>
  <c r="BO485" i="5"/>
  <c r="BR485" i="5"/>
  <c r="BU485" i="5"/>
  <c r="BX485" i="5"/>
  <c r="CA485" i="5"/>
  <c r="CD485" i="5"/>
  <c r="CG485" i="5"/>
  <c r="CJ485" i="5"/>
  <c r="E486" i="5"/>
  <c r="J486" i="5"/>
  <c r="M486" i="5"/>
  <c r="P486" i="5"/>
  <c r="S486" i="5"/>
  <c r="V486" i="5"/>
  <c r="Y486" i="5"/>
  <c r="AB486" i="5"/>
  <c r="AE486" i="5"/>
  <c r="AH486" i="5"/>
  <c r="AK486" i="5"/>
  <c r="AN486" i="5"/>
  <c r="AQ486" i="5"/>
  <c r="AT486" i="5"/>
  <c r="AW486" i="5"/>
  <c r="AZ486" i="5"/>
  <c r="BC486" i="5"/>
  <c r="BF486" i="5"/>
  <c r="BI486" i="5"/>
  <c r="BL486" i="5"/>
  <c r="BO486" i="5"/>
  <c r="BR486" i="5"/>
  <c r="BU486" i="5"/>
  <c r="BX486" i="5"/>
  <c r="CA486" i="5"/>
  <c r="CD486" i="5"/>
  <c r="CG486" i="5"/>
  <c r="CJ486" i="5"/>
  <c r="E487" i="5"/>
  <c r="J487" i="5"/>
  <c r="M487" i="5"/>
  <c r="P487" i="5"/>
  <c r="S487" i="5"/>
  <c r="V487" i="5"/>
  <c r="Y487" i="5"/>
  <c r="AB487" i="5"/>
  <c r="AE487" i="5"/>
  <c r="AH487" i="5"/>
  <c r="AK487" i="5"/>
  <c r="AN487" i="5"/>
  <c r="AQ487" i="5"/>
  <c r="AT487" i="5"/>
  <c r="AW487" i="5"/>
  <c r="AZ487" i="5"/>
  <c r="BC487" i="5"/>
  <c r="BF487" i="5"/>
  <c r="BI487" i="5"/>
  <c r="BL487" i="5"/>
  <c r="BO487" i="5"/>
  <c r="BR487" i="5"/>
  <c r="BU487" i="5"/>
  <c r="BX487" i="5"/>
  <c r="CA487" i="5"/>
  <c r="CD487" i="5"/>
  <c r="CG487" i="5"/>
  <c r="CJ487" i="5"/>
  <c r="E488" i="5"/>
  <c r="J488" i="5"/>
  <c r="M488" i="5"/>
  <c r="P488" i="5"/>
  <c r="S488" i="5"/>
  <c r="V488" i="5"/>
  <c r="Y488" i="5"/>
  <c r="AB488" i="5"/>
  <c r="AE488" i="5"/>
  <c r="AH488" i="5"/>
  <c r="AK488" i="5"/>
  <c r="AN488" i="5"/>
  <c r="AQ488" i="5"/>
  <c r="AT488" i="5"/>
  <c r="AW488" i="5"/>
  <c r="AZ488" i="5"/>
  <c r="BC488" i="5"/>
  <c r="BF488" i="5"/>
  <c r="BI488" i="5"/>
  <c r="BL488" i="5"/>
  <c r="BO488" i="5"/>
  <c r="BR488" i="5"/>
  <c r="BU488" i="5"/>
  <c r="BX488" i="5"/>
  <c r="CA488" i="5"/>
  <c r="CD488" i="5"/>
  <c r="CG488" i="5"/>
  <c r="CJ488" i="5"/>
  <c r="E489" i="5"/>
  <c r="J489" i="5"/>
  <c r="M489" i="5"/>
  <c r="P489" i="5"/>
  <c r="S489" i="5"/>
  <c r="V489" i="5"/>
  <c r="Y489" i="5"/>
  <c r="AB489" i="5"/>
  <c r="AE489" i="5"/>
  <c r="AH489" i="5"/>
  <c r="AK489" i="5"/>
  <c r="AN489" i="5"/>
  <c r="AQ489" i="5"/>
  <c r="AT489" i="5"/>
  <c r="AW489" i="5"/>
  <c r="AZ489" i="5"/>
  <c r="BC489" i="5"/>
  <c r="BF489" i="5"/>
  <c r="BI489" i="5"/>
  <c r="BL489" i="5"/>
  <c r="BO489" i="5"/>
  <c r="BR489" i="5"/>
  <c r="BU489" i="5"/>
  <c r="BX489" i="5"/>
  <c r="CA489" i="5"/>
  <c r="CD489" i="5"/>
  <c r="CG489" i="5"/>
  <c r="CJ489" i="5"/>
  <c r="E490" i="5"/>
  <c r="J490" i="5"/>
  <c r="M490" i="5"/>
  <c r="P490" i="5"/>
  <c r="S490" i="5"/>
  <c r="V490" i="5"/>
  <c r="Y490" i="5"/>
  <c r="AB490" i="5"/>
  <c r="AE490" i="5"/>
  <c r="AH490" i="5"/>
  <c r="AK490" i="5"/>
  <c r="AN490" i="5"/>
  <c r="AQ490" i="5"/>
  <c r="AT490" i="5"/>
  <c r="AW490" i="5"/>
  <c r="AZ490" i="5"/>
  <c r="BC490" i="5"/>
  <c r="BF490" i="5"/>
  <c r="BI490" i="5"/>
  <c r="BL490" i="5"/>
  <c r="BO490" i="5"/>
  <c r="BR490" i="5"/>
  <c r="BU490" i="5"/>
  <c r="BX490" i="5"/>
  <c r="CA490" i="5"/>
  <c r="CD490" i="5"/>
  <c r="CG490" i="5"/>
  <c r="CJ490" i="5"/>
  <c r="E491" i="5"/>
  <c r="J491" i="5"/>
  <c r="M491" i="5"/>
  <c r="P491" i="5"/>
  <c r="S491" i="5"/>
  <c r="V491" i="5"/>
  <c r="Y491" i="5"/>
  <c r="AB491" i="5"/>
  <c r="AE491" i="5"/>
  <c r="AH491" i="5"/>
  <c r="AK491" i="5"/>
  <c r="AN491" i="5"/>
  <c r="AQ491" i="5"/>
  <c r="AT491" i="5"/>
  <c r="AW491" i="5"/>
  <c r="AZ491" i="5"/>
  <c r="BC491" i="5"/>
  <c r="BF491" i="5"/>
  <c r="BI491" i="5"/>
  <c r="BL491" i="5"/>
  <c r="BO491" i="5"/>
  <c r="BR491" i="5"/>
  <c r="BU491" i="5"/>
  <c r="BX491" i="5"/>
  <c r="CA491" i="5"/>
  <c r="CD491" i="5"/>
  <c r="CG491" i="5"/>
  <c r="CJ491" i="5"/>
  <c r="E492" i="5"/>
  <c r="J492" i="5"/>
  <c r="M492" i="5"/>
  <c r="P492" i="5"/>
  <c r="S492" i="5"/>
  <c r="V492" i="5"/>
  <c r="Y492" i="5"/>
  <c r="AB492" i="5"/>
  <c r="AE492" i="5"/>
  <c r="AH492" i="5"/>
  <c r="AK492" i="5"/>
  <c r="AN492" i="5"/>
  <c r="AQ492" i="5"/>
  <c r="AT492" i="5"/>
  <c r="AW492" i="5"/>
  <c r="AZ492" i="5"/>
  <c r="BC492" i="5"/>
  <c r="BF492" i="5"/>
  <c r="BI492" i="5"/>
  <c r="BL492" i="5"/>
  <c r="BO492" i="5"/>
  <c r="BR492" i="5"/>
  <c r="BU492" i="5"/>
  <c r="BX492" i="5"/>
  <c r="CA492" i="5"/>
  <c r="CD492" i="5"/>
  <c r="CG492" i="5"/>
  <c r="CJ492" i="5"/>
  <c r="E493" i="5"/>
  <c r="J493" i="5"/>
  <c r="M493" i="5"/>
  <c r="P493" i="5"/>
  <c r="S493" i="5"/>
  <c r="V493" i="5"/>
  <c r="Y493" i="5"/>
  <c r="AB493" i="5"/>
  <c r="AE493" i="5"/>
  <c r="AH493" i="5"/>
  <c r="AK493" i="5"/>
  <c r="AN493" i="5"/>
  <c r="AQ493" i="5"/>
  <c r="AT493" i="5"/>
  <c r="AW493" i="5"/>
  <c r="AZ493" i="5"/>
  <c r="BC493" i="5"/>
  <c r="BF493" i="5"/>
  <c r="BI493" i="5"/>
  <c r="BL493" i="5"/>
  <c r="BO493" i="5"/>
  <c r="BR493" i="5"/>
  <c r="BU493" i="5"/>
  <c r="BX493" i="5"/>
  <c r="CA493" i="5"/>
  <c r="CD493" i="5"/>
  <c r="CG493" i="5"/>
  <c r="CJ493" i="5"/>
  <c r="E494" i="5"/>
  <c r="J494" i="5"/>
  <c r="M494" i="5"/>
  <c r="P494" i="5"/>
  <c r="S494" i="5"/>
  <c r="V494" i="5"/>
  <c r="Y494" i="5"/>
  <c r="AB494" i="5"/>
  <c r="AE494" i="5"/>
  <c r="AH494" i="5"/>
  <c r="AK494" i="5"/>
  <c r="AN494" i="5"/>
  <c r="AQ494" i="5"/>
  <c r="AT494" i="5"/>
  <c r="AW494" i="5"/>
  <c r="AZ494" i="5"/>
  <c r="BC494" i="5"/>
  <c r="BF494" i="5"/>
  <c r="BI494" i="5"/>
  <c r="BL494" i="5"/>
  <c r="BO494" i="5"/>
  <c r="BR494" i="5"/>
  <c r="BU494" i="5"/>
  <c r="BX494" i="5"/>
  <c r="CA494" i="5"/>
  <c r="CD494" i="5"/>
  <c r="CG494" i="5"/>
  <c r="CJ494" i="5"/>
  <c r="E495" i="5"/>
  <c r="J495" i="5"/>
  <c r="M495" i="5"/>
  <c r="P495" i="5"/>
  <c r="S495" i="5"/>
  <c r="V495" i="5"/>
  <c r="Y495" i="5"/>
  <c r="AB495" i="5"/>
  <c r="AE495" i="5"/>
  <c r="AH495" i="5"/>
  <c r="AK495" i="5"/>
  <c r="AN495" i="5"/>
  <c r="AQ495" i="5"/>
  <c r="AT495" i="5"/>
  <c r="AW495" i="5"/>
  <c r="AZ495" i="5"/>
  <c r="BC495" i="5"/>
  <c r="BF495" i="5"/>
  <c r="BI495" i="5"/>
  <c r="BL495" i="5"/>
  <c r="BO495" i="5"/>
  <c r="BR495" i="5"/>
  <c r="BU495" i="5"/>
  <c r="BX495" i="5"/>
  <c r="CA495" i="5"/>
  <c r="CD495" i="5"/>
  <c r="CG495" i="5"/>
  <c r="CJ495" i="5"/>
  <c r="E496" i="5"/>
  <c r="J496" i="5"/>
  <c r="M496" i="5"/>
  <c r="P496" i="5"/>
  <c r="S496" i="5"/>
  <c r="V496" i="5"/>
  <c r="Y496" i="5"/>
  <c r="AB496" i="5"/>
  <c r="AE496" i="5"/>
  <c r="AH496" i="5"/>
  <c r="AK496" i="5"/>
  <c r="AN496" i="5"/>
  <c r="AQ496" i="5"/>
  <c r="AT496" i="5"/>
  <c r="AW496" i="5"/>
  <c r="AZ496" i="5"/>
  <c r="BC496" i="5"/>
  <c r="BF496" i="5"/>
  <c r="BI496" i="5"/>
  <c r="BL496" i="5"/>
  <c r="BO496" i="5"/>
  <c r="BR496" i="5"/>
  <c r="BU496" i="5"/>
  <c r="BX496" i="5"/>
  <c r="CA496" i="5"/>
  <c r="CD496" i="5"/>
  <c r="CG496" i="5"/>
  <c r="CJ496" i="5"/>
  <c r="E497" i="5"/>
  <c r="J497" i="5"/>
  <c r="M497" i="5"/>
  <c r="P497" i="5"/>
  <c r="S497" i="5"/>
  <c r="V497" i="5"/>
  <c r="Y497" i="5"/>
  <c r="AB497" i="5"/>
  <c r="AE497" i="5"/>
  <c r="AH497" i="5"/>
  <c r="AK497" i="5"/>
  <c r="AN497" i="5"/>
  <c r="AQ497" i="5"/>
  <c r="AT497" i="5"/>
  <c r="AW497" i="5"/>
  <c r="AZ497" i="5"/>
  <c r="BC497" i="5"/>
  <c r="BF497" i="5"/>
  <c r="BI497" i="5"/>
  <c r="BL497" i="5"/>
  <c r="BO497" i="5"/>
  <c r="BR497" i="5"/>
  <c r="BU497" i="5"/>
  <c r="BX497" i="5"/>
  <c r="CA497" i="5"/>
  <c r="CD497" i="5"/>
  <c r="CG497" i="5"/>
  <c r="CJ497" i="5"/>
  <c r="E498" i="5"/>
  <c r="J498" i="5"/>
  <c r="M498" i="5"/>
  <c r="P498" i="5"/>
  <c r="S498" i="5"/>
  <c r="V498" i="5"/>
  <c r="Y498" i="5"/>
  <c r="AB498" i="5"/>
  <c r="AE498" i="5"/>
  <c r="AH498" i="5"/>
  <c r="AK498" i="5"/>
  <c r="AN498" i="5"/>
  <c r="AQ498" i="5"/>
  <c r="AT498" i="5"/>
  <c r="AW498" i="5"/>
  <c r="AZ498" i="5"/>
  <c r="BC498" i="5"/>
  <c r="BF498" i="5"/>
  <c r="BI498" i="5"/>
  <c r="BL498" i="5"/>
  <c r="BO498" i="5"/>
  <c r="BR498" i="5"/>
  <c r="BU498" i="5"/>
  <c r="BX498" i="5"/>
  <c r="CA498" i="5"/>
  <c r="CD498" i="5"/>
  <c r="CG498" i="5"/>
  <c r="CJ498" i="5"/>
  <c r="E499" i="5"/>
  <c r="J499" i="5"/>
  <c r="M499" i="5"/>
  <c r="P499" i="5"/>
  <c r="S499" i="5"/>
  <c r="V499" i="5"/>
  <c r="Y499" i="5"/>
  <c r="AB499" i="5"/>
  <c r="AE499" i="5"/>
  <c r="AH499" i="5"/>
  <c r="AK499" i="5"/>
  <c r="AN499" i="5"/>
  <c r="AQ499" i="5"/>
  <c r="AT499" i="5"/>
  <c r="AW499" i="5"/>
  <c r="AZ499" i="5"/>
  <c r="BC499" i="5"/>
  <c r="BF499" i="5"/>
  <c r="BI499" i="5"/>
  <c r="BL499" i="5"/>
  <c r="BO499" i="5"/>
  <c r="BR499" i="5"/>
  <c r="BU499" i="5"/>
  <c r="BX499" i="5"/>
  <c r="CA499" i="5"/>
  <c r="CD499" i="5"/>
  <c r="CG499" i="5"/>
  <c r="CJ499" i="5"/>
  <c r="E500" i="5"/>
  <c r="J500" i="5"/>
  <c r="M500" i="5"/>
  <c r="P500" i="5"/>
  <c r="S500" i="5"/>
  <c r="V500" i="5"/>
  <c r="Y500" i="5"/>
  <c r="AB500" i="5"/>
  <c r="AE500" i="5"/>
  <c r="AH500" i="5"/>
  <c r="AK500" i="5"/>
  <c r="AN500" i="5"/>
  <c r="AQ500" i="5"/>
  <c r="AT500" i="5"/>
  <c r="AW500" i="5"/>
  <c r="AZ500" i="5"/>
  <c r="BC500" i="5"/>
  <c r="BF500" i="5"/>
  <c r="BI500" i="5"/>
  <c r="BL500" i="5"/>
  <c r="BO500" i="5"/>
  <c r="BR500" i="5"/>
  <c r="BU500" i="5"/>
  <c r="BX500" i="5"/>
  <c r="CA500" i="5"/>
  <c r="CD500" i="5"/>
  <c r="CG500" i="5"/>
  <c r="CJ500" i="5"/>
  <c r="E501" i="5"/>
  <c r="J501" i="5"/>
  <c r="M501" i="5"/>
  <c r="P501" i="5"/>
  <c r="S501" i="5"/>
  <c r="V501" i="5"/>
  <c r="Y501" i="5"/>
  <c r="AB501" i="5"/>
  <c r="AE501" i="5"/>
  <c r="AH501" i="5"/>
  <c r="AK501" i="5"/>
  <c r="AN501" i="5"/>
  <c r="AQ501" i="5"/>
  <c r="AT501" i="5"/>
  <c r="AW501" i="5"/>
  <c r="AZ501" i="5"/>
  <c r="BC501" i="5"/>
  <c r="BF501" i="5"/>
  <c r="BI501" i="5"/>
  <c r="BL501" i="5"/>
  <c r="BO501" i="5"/>
  <c r="BR501" i="5"/>
  <c r="BU501" i="5"/>
  <c r="BX501" i="5"/>
  <c r="CA501" i="5"/>
  <c r="CD501" i="5"/>
  <c r="CG501" i="5"/>
  <c r="CJ501" i="5"/>
  <c r="E502" i="5"/>
  <c r="J502" i="5"/>
  <c r="M502" i="5"/>
  <c r="P502" i="5"/>
  <c r="S502" i="5"/>
  <c r="V502" i="5"/>
  <c r="Y502" i="5"/>
  <c r="AB502" i="5"/>
  <c r="AE502" i="5"/>
  <c r="AH502" i="5"/>
  <c r="AK502" i="5"/>
  <c r="AN502" i="5"/>
  <c r="AQ502" i="5"/>
  <c r="AT502" i="5"/>
  <c r="AW502" i="5"/>
  <c r="AZ502" i="5"/>
  <c r="BC502" i="5"/>
  <c r="BF502" i="5"/>
  <c r="BI502" i="5"/>
  <c r="BL502" i="5"/>
  <c r="BO502" i="5"/>
  <c r="BR502" i="5"/>
  <c r="BU502" i="5"/>
  <c r="BX502" i="5"/>
  <c r="CA502" i="5"/>
  <c r="CD502" i="5"/>
  <c r="CG502" i="5"/>
  <c r="CJ502" i="5"/>
  <c r="E503" i="5"/>
  <c r="J503" i="5"/>
  <c r="M503" i="5"/>
  <c r="P503" i="5"/>
  <c r="S503" i="5"/>
  <c r="V503" i="5"/>
  <c r="Y503" i="5"/>
  <c r="AB503" i="5"/>
  <c r="AE503" i="5"/>
  <c r="AH503" i="5"/>
  <c r="AK503" i="5"/>
  <c r="AN503" i="5"/>
  <c r="AQ503" i="5"/>
  <c r="AT503" i="5"/>
  <c r="AW503" i="5"/>
  <c r="AZ503" i="5"/>
  <c r="BC503" i="5"/>
  <c r="BF503" i="5"/>
  <c r="BI503" i="5"/>
  <c r="BL503" i="5"/>
  <c r="BO503" i="5"/>
  <c r="BR503" i="5"/>
  <c r="BU503" i="5"/>
  <c r="BX503" i="5"/>
  <c r="CA503" i="5"/>
  <c r="CD503" i="5"/>
  <c r="CG503" i="5"/>
  <c r="CJ503" i="5"/>
  <c r="E504" i="5"/>
  <c r="J504" i="5"/>
  <c r="M504" i="5"/>
  <c r="P504" i="5"/>
  <c r="S504" i="5"/>
  <c r="V504" i="5"/>
  <c r="Y504" i="5"/>
  <c r="AB504" i="5"/>
  <c r="AE504" i="5"/>
  <c r="AH504" i="5"/>
  <c r="AK504" i="5"/>
  <c r="AN504" i="5"/>
  <c r="AQ504" i="5"/>
  <c r="AT504" i="5"/>
  <c r="AW504" i="5"/>
  <c r="AZ504" i="5"/>
  <c r="BC504" i="5"/>
  <c r="BF504" i="5"/>
  <c r="BI504" i="5"/>
  <c r="BL504" i="5"/>
  <c r="BO504" i="5"/>
  <c r="BR504" i="5"/>
  <c r="BU504" i="5"/>
  <c r="BX504" i="5"/>
  <c r="CA504" i="5"/>
  <c r="CD504" i="5"/>
  <c r="CG504" i="5"/>
  <c r="CJ504" i="5"/>
  <c r="E505" i="5"/>
  <c r="J505" i="5"/>
  <c r="M505" i="5"/>
  <c r="P505" i="5"/>
  <c r="S505" i="5"/>
  <c r="V505" i="5"/>
  <c r="Y505" i="5"/>
  <c r="AB505" i="5"/>
  <c r="AE505" i="5"/>
  <c r="AH505" i="5"/>
  <c r="AK505" i="5"/>
  <c r="AN505" i="5"/>
  <c r="AQ505" i="5"/>
  <c r="AT505" i="5"/>
  <c r="AW505" i="5"/>
  <c r="AZ505" i="5"/>
  <c r="BC505" i="5"/>
  <c r="BF505" i="5"/>
  <c r="BI505" i="5"/>
  <c r="BL505" i="5"/>
  <c r="BO505" i="5"/>
  <c r="BR505" i="5"/>
  <c r="BU505" i="5"/>
  <c r="BX505" i="5"/>
  <c r="CA505" i="5"/>
  <c r="CD505" i="5"/>
  <c r="CG505" i="5"/>
  <c r="CJ505" i="5"/>
  <c r="E506" i="5"/>
  <c r="J506" i="5"/>
  <c r="M506" i="5"/>
  <c r="P506" i="5"/>
  <c r="S506" i="5"/>
  <c r="V506" i="5"/>
  <c r="Y506" i="5"/>
  <c r="AB506" i="5"/>
  <c r="AE506" i="5"/>
  <c r="AH506" i="5"/>
  <c r="AK506" i="5"/>
  <c r="AN506" i="5"/>
  <c r="AQ506" i="5"/>
  <c r="AT506" i="5"/>
  <c r="AW506" i="5"/>
  <c r="AZ506" i="5"/>
  <c r="BC506" i="5"/>
  <c r="BF506" i="5"/>
  <c r="BI506" i="5"/>
  <c r="BL506" i="5"/>
  <c r="BO506" i="5"/>
  <c r="BR506" i="5"/>
  <c r="BU506" i="5"/>
  <c r="BX506" i="5"/>
  <c r="CA506" i="5"/>
  <c r="CD506" i="5"/>
  <c r="CG506" i="5"/>
  <c r="CJ506" i="5"/>
  <c r="E507" i="5"/>
  <c r="J507" i="5"/>
  <c r="M507" i="5"/>
  <c r="P507" i="5"/>
  <c r="S507" i="5"/>
  <c r="V507" i="5"/>
  <c r="Y507" i="5"/>
  <c r="AB507" i="5"/>
  <c r="AE507" i="5"/>
  <c r="AH507" i="5"/>
  <c r="AK507" i="5"/>
  <c r="AN507" i="5"/>
  <c r="AQ507" i="5"/>
  <c r="AT507" i="5"/>
  <c r="AW507" i="5"/>
  <c r="AZ507" i="5"/>
  <c r="BC507" i="5"/>
  <c r="BF507" i="5"/>
  <c r="BI507" i="5"/>
  <c r="BL507" i="5"/>
  <c r="BO507" i="5"/>
  <c r="BR507" i="5"/>
  <c r="BU507" i="5"/>
  <c r="BX507" i="5"/>
  <c r="CA507" i="5"/>
  <c r="CD507" i="5"/>
  <c r="CG507" i="5"/>
  <c r="CJ507" i="5"/>
  <c r="E508" i="5"/>
  <c r="J508" i="5"/>
  <c r="M508" i="5"/>
  <c r="P508" i="5"/>
  <c r="S508" i="5"/>
  <c r="V508" i="5"/>
  <c r="Y508" i="5"/>
  <c r="AB508" i="5"/>
  <c r="AE508" i="5"/>
  <c r="AH508" i="5"/>
  <c r="AK508" i="5"/>
  <c r="AN508" i="5"/>
  <c r="AQ508" i="5"/>
  <c r="AT508" i="5"/>
  <c r="AW508" i="5"/>
  <c r="AZ508" i="5"/>
  <c r="BC508" i="5"/>
  <c r="BF508" i="5"/>
  <c r="BI508" i="5"/>
  <c r="BL508" i="5"/>
  <c r="BO508" i="5"/>
  <c r="BR508" i="5"/>
  <c r="BU508" i="5"/>
  <c r="BX508" i="5"/>
  <c r="CA508" i="5"/>
  <c r="CD508" i="5"/>
  <c r="CG508" i="5"/>
  <c r="CJ508" i="5"/>
  <c r="E509" i="5"/>
  <c r="J509" i="5"/>
  <c r="M509" i="5"/>
  <c r="P509" i="5"/>
  <c r="S509" i="5"/>
  <c r="V509" i="5"/>
  <c r="Y509" i="5"/>
  <c r="AB509" i="5"/>
  <c r="AE509" i="5"/>
  <c r="AH509" i="5"/>
  <c r="AK509" i="5"/>
  <c r="AN509" i="5"/>
  <c r="AQ509" i="5"/>
  <c r="AT509" i="5"/>
  <c r="AW509" i="5"/>
  <c r="AZ509" i="5"/>
  <c r="BC509" i="5"/>
  <c r="BF509" i="5"/>
  <c r="BI509" i="5"/>
  <c r="BL509" i="5"/>
  <c r="BO509" i="5"/>
  <c r="BR509" i="5"/>
  <c r="BU509" i="5"/>
  <c r="BX509" i="5"/>
  <c r="CA509" i="5"/>
  <c r="CD509" i="5"/>
  <c r="CG509" i="5"/>
  <c r="CJ509" i="5"/>
  <c r="E510" i="5"/>
  <c r="J510" i="5"/>
  <c r="M510" i="5"/>
  <c r="P510" i="5"/>
  <c r="S510" i="5"/>
  <c r="V510" i="5"/>
  <c r="Y510" i="5"/>
  <c r="AB510" i="5"/>
  <c r="AE510" i="5"/>
  <c r="AH510" i="5"/>
  <c r="AK510" i="5"/>
  <c r="AN510" i="5"/>
  <c r="AQ510" i="5"/>
  <c r="AT510" i="5"/>
  <c r="AW510" i="5"/>
  <c r="AZ510" i="5"/>
  <c r="BC510" i="5"/>
  <c r="BF510" i="5"/>
  <c r="BI510" i="5"/>
  <c r="BL510" i="5"/>
  <c r="BO510" i="5"/>
  <c r="BR510" i="5"/>
  <c r="BU510" i="5"/>
  <c r="BX510" i="5"/>
  <c r="CA510" i="5"/>
  <c r="CD510" i="5"/>
  <c r="CG510" i="5"/>
  <c r="CJ510" i="5"/>
  <c r="E511" i="5"/>
  <c r="J511" i="5"/>
  <c r="M511" i="5"/>
  <c r="P511" i="5"/>
  <c r="S511" i="5"/>
  <c r="V511" i="5"/>
  <c r="Y511" i="5"/>
  <c r="AB511" i="5"/>
  <c r="AE511" i="5"/>
  <c r="AH511" i="5"/>
  <c r="AK511" i="5"/>
  <c r="AN511" i="5"/>
  <c r="AQ511" i="5"/>
  <c r="AT511" i="5"/>
  <c r="AW511" i="5"/>
  <c r="AZ511" i="5"/>
  <c r="BC511" i="5"/>
  <c r="BF511" i="5"/>
  <c r="BI511" i="5"/>
  <c r="BL511" i="5"/>
  <c r="BO511" i="5"/>
  <c r="BR511" i="5"/>
  <c r="BU511" i="5"/>
  <c r="BX511" i="5"/>
  <c r="CA511" i="5"/>
  <c r="CD511" i="5"/>
  <c r="CG511" i="5"/>
  <c r="CJ511" i="5"/>
  <c r="E512" i="5"/>
  <c r="J512" i="5"/>
  <c r="M512" i="5"/>
  <c r="P512" i="5"/>
  <c r="S512" i="5"/>
  <c r="V512" i="5"/>
  <c r="Y512" i="5"/>
  <c r="AB512" i="5"/>
  <c r="AE512" i="5"/>
  <c r="AH512" i="5"/>
  <c r="AK512" i="5"/>
  <c r="AN512" i="5"/>
  <c r="AQ512" i="5"/>
  <c r="AT512" i="5"/>
  <c r="AW512" i="5"/>
  <c r="AZ512" i="5"/>
  <c r="BC512" i="5"/>
  <c r="BF512" i="5"/>
  <c r="BI512" i="5"/>
  <c r="BL512" i="5"/>
  <c r="BO512" i="5"/>
  <c r="BR512" i="5"/>
  <c r="BU512" i="5"/>
  <c r="BX512" i="5"/>
  <c r="CA512" i="5"/>
  <c r="CD512" i="5"/>
  <c r="CG512" i="5"/>
  <c r="CJ512" i="5"/>
  <c r="E513" i="5"/>
  <c r="J513" i="5"/>
  <c r="M513" i="5"/>
  <c r="P513" i="5"/>
  <c r="S513" i="5"/>
  <c r="V513" i="5"/>
  <c r="Y513" i="5"/>
  <c r="AB513" i="5"/>
  <c r="AE513" i="5"/>
  <c r="AH513" i="5"/>
  <c r="AK513" i="5"/>
  <c r="AN513" i="5"/>
  <c r="AQ513" i="5"/>
  <c r="AT513" i="5"/>
  <c r="AW513" i="5"/>
  <c r="AZ513" i="5"/>
  <c r="BC513" i="5"/>
  <c r="BF513" i="5"/>
  <c r="BI513" i="5"/>
  <c r="BL513" i="5"/>
  <c r="BO513" i="5"/>
  <c r="BR513" i="5"/>
  <c r="BU513" i="5"/>
  <c r="BX513" i="5"/>
  <c r="CA513" i="5"/>
  <c r="CD513" i="5"/>
  <c r="CG513" i="5"/>
  <c r="CJ513" i="5"/>
  <c r="E514" i="5"/>
  <c r="J514" i="5"/>
  <c r="M514" i="5"/>
  <c r="P514" i="5"/>
  <c r="S514" i="5"/>
  <c r="V514" i="5"/>
  <c r="Y514" i="5"/>
  <c r="AB514" i="5"/>
  <c r="AE514" i="5"/>
  <c r="AH514" i="5"/>
  <c r="AK514" i="5"/>
  <c r="AN514" i="5"/>
  <c r="AQ514" i="5"/>
  <c r="AT514" i="5"/>
  <c r="AW514" i="5"/>
  <c r="AZ514" i="5"/>
  <c r="BC514" i="5"/>
  <c r="BF514" i="5"/>
  <c r="BI514" i="5"/>
  <c r="BL514" i="5"/>
  <c r="BO514" i="5"/>
  <c r="BR514" i="5"/>
  <c r="BU514" i="5"/>
  <c r="BX514" i="5"/>
  <c r="CA514" i="5"/>
  <c r="CD514" i="5"/>
  <c r="CG514" i="5"/>
  <c r="CJ514" i="5"/>
  <c r="E515" i="5"/>
  <c r="J515" i="5"/>
  <c r="M515" i="5"/>
  <c r="P515" i="5"/>
  <c r="S515" i="5"/>
  <c r="V515" i="5"/>
  <c r="Y515" i="5"/>
  <c r="AB515" i="5"/>
  <c r="AE515" i="5"/>
  <c r="AH515" i="5"/>
  <c r="AK515" i="5"/>
  <c r="AN515" i="5"/>
  <c r="AQ515" i="5"/>
  <c r="AT515" i="5"/>
  <c r="AW515" i="5"/>
  <c r="AZ515" i="5"/>
  <c r="BC515" i="5"/>
  <c r="BF515" i="5"/>
  <c r="BI515" i="5"/>
  <c r="BL515" i="5"/>
  <c r="BO515" i="5"/>
  <c r="BR515" i="5"/>
  <c r="BU515" i="5"/>
  <c r="BX515" i="5"/>
  <c r="CA515" i="5"/>
  <c r="CD515" i="5"/>
  <c r="CG515" i="5"/>
  <c r="CJ515" i="5"/>
  <c r="E516" i="5"/>
  <c r="J516" i="5"/>
  <c r="M516" i="5"/>
  <c r="P516" i="5"/>
  <c r="S516" i="5"/>
  <c r="V516" i="5"/>
  <c r="Y516" i="5"/>
  <c r="AB516" i="5"/>
  <c r="AE516" i="5"/>
  <c r="AH516" i="5"/>
  <c r="AK516" i="5"/>
  <c r="AN516" i="5"/>
  <c r="AQ516" i="5"/>
  <c r="AT516" i="5"/>
  <c r="AW516" i="5"/>
  <c r="AZ516" i="5"/>
  <c r="BC516" i="5"/>
  <c r="BF516" i="5"/>
  <c r="BI516" i="5"/>
  <c r="BL516" i="5"/>
  <c r="BO516" i="5"/>
  <c r="BR516" i="5"/>
  <c r="BU516" i="5"/>
  <c r="BX516" i="5"/>
  <c r="CA516" i="5"/>
  <c r="CD516" i="5"/>
  <c r="CG516" i="5"/>
  <c r="CJ516" i="5"/>
  <c r="E517" i="5"/>
  <c r="J517" i="5"/>
  <c r="M517" i="5"/>
  <c r="P517" i="5"/>
  <c r="S517" i="5"/>
  <c r="V517" i="5"/>
  <c r="Y517" i="5"/>
  <c r="AB517" i="5"/>
  <c r="AE517" i="5"/>
  <c r="AH517" i="5"/>
  <c r="AK517" i="5"/>
  <c r="AN517" i="5"/>
  <c r="AQ517" i="5"/>
  <c r="AT517" i="5"/>
  <c r="AW517" i="5"/>
  <c r="AZ517" i="5"/>
  <c r="BC517" i="5"/>
  <c r="BF517" i="5"/>
  <c r="BI517" i="5"/>
  <c r="BL517" i="5"/>
  <c r="BO517" i="5"/>
  <c r="BR517" i="5"/>
  <c r="BU517" i="5"/>
  <c r="BX517" i="5"/>
  <c r="CA517" i="5"/>
  <c r="CD517" i="5"/>
  <c r="CG517" i="5"/>
  <c r="CJ517" i="5"/>
  <c r="E518" i="5"/>
  <c r="J518" i="5"/>
  <c r="M518" i="5"/>
  <c r="P518" i="5"/>
  <c r="S518" i="5"/>
  <c r="V518" i="5"/>
  <c r="Y518" i="5"/>
  <c r="AB518" i="5"/>
  <c r="AE518" i="5"/>
  <c r="AH518" i="5"/>
  <c r="AK518" i="5"/>
  <c r="AN518" i="5"/>
  <c r="AQ518" i="5"/>
  <c r="AT518" i="5"/>
  <c r="AW518" i="5"/>
  <c r="AZ518" i="5"/>
  <c r="BC518" i="5"/>
  <c r="BF518" i="5"/>
  <c r="BI518" i="5"/>
  <c r="BL518" i="5"/>
  <c r="BO518" i="5"/>
  <c r="BR518" i="5"/>
  <c r="BU518" i="5"/>
  <c r="BX518" i="5"/>
  <c r="CA518" i="5"/>
  <c r="CD518" i="5"/>
  <c r="CG518" i="5"/>
  <c r="CJ518" i="5"/>
  <c r="E519" i="5"/>
  <c r="J519" i="5"/>
  <c r="M519" i="5"/>
  <c r="P519" i="5"/>
  <c r="S519" i="5"/>
  <c r="V519" i="5"/>
  <c r="Y519" i="5"/>
  <c r="AB519" i="5"/>
  <c r="AE519" i="5"/>
  <c r="AH519" i="5"/>
  <c r="AK519" i="5"/>
  <c r="AN519" i="5"/>
  <c r="AQ519" i="5"/>
  <c r="AT519" i="5"/>
  <c r="AW519" i="5"/>
  <c r="AZ519" i="5"/>
  <c r="BC519" i="5"/>
  <c r="BF519" i="5"/>
  <c r="BI519" i="5"/>
  <c r="BL519" i="5"/>
  <c r="BO519" i="5"/>
  <c r="BR519" i="5"/>
  <c r="BU519" i="5"/>
  <c r="BX519" i="5"/>
  <c r="CA519" i="5"/>
  <c r="CD519" i="5"/>
  <c r="CG519" i="5"/>
  <c r="CJ519" i="5"/>
  <c r="E520" i="5"/>
  <c r="J520" i="5"/>
  <c r="M520" i="5"/>
  <c r="P520" i="5"/>
  <c r="S520" i="5"/>
  <c r="V520" i="5"/>
  <c r="Y520" i="5"/>
  <c r="AB520" i="5"/>
  <c r="AE520" i="5"/>
  <c r="AH520" i="5"/>
  <c r="AK520" i="5"/>
  <c r="AN520" i="5"/>
  <c r="AQ520" i="5"/>
  <c r="AT520" i="5"/>
  <c r="AW520" i="5"/>
  <c r="AZ520" i="5"/>
  <c r="BC520" i="5"/>
  <c r="BF520" i="5"/>
  <c r="BI520" i="5"/>
  <c r="BL520" i="5"/>
  <c r="BO520" i="5"/>
  <c r="BR520" i="5"/>
  <c r="BU520" i="5"/>
  <c r="BX520" i="5"/>
  <c r="CA520" i="5"/>
  <c r="CD520" i="5"/>
  <c r="CG520" i="5"/>
  <c r="CJ520" i="5"/>
  <c r="E521" i="5"/>
  <c r="J521" i="5"/>
  <c r="M521" i="5"/>
  <c r="P521" i="5"/>
  <c r="S521" i="5"/>
  <c r="V521" i="5"/>
  <c r="Y521" i="5"/>
  <c r="AB521" i="5"/>
  <c r="AE521" i="5"/>
  <c r="AH521" i="5"/>
  <c r="AK521" i="5"/>
  <c r="AN521" i="5"/>
  <c r="AQ521" i="5"/>
  <c r="AT521" i="5"/>
  <c r="AW521" i="5"/>
  <c r="AZ521" i="5"/>
  <c r="BC521" i="5"/>
  <c r="BF521" i="5"/>
  <c r="BI521" i="5"/>
  <c r="BL521" i="5"/>
  <c r="BO521" i="5"/>
  <c r="BR521" i="5"/>
  <c r="BU521" i="5"/>
  <c r="BX521" i="5"/>
  <c r="CA521" i="5"/>
  <c r="CD521" i="5"/>
  <c r="CG521" i="5"/>
  <c r="CJ521" i="5"/>
  <c r="E522" i="5"/>
  <c r="J522" i="5"/>
  <c r="M522" i="5"/>
  <c r="P522" i="5"/>
  <c r="S522" i="5"/>
  <c r="V522" i="5"/>
  <c r="Y522" i="5"/>
  <c r="AB522" i="5"/>
  <c r="AE522" i="5"/>
  <c r="AH522" i="5"/>
  <c r="AK522" i="5"/>
  <c r="AN522" i="5"/>
  <c r="AQ522" i="5"/>
  <c r="AT522" i="5"/>
  <c r="AW522" i="5"/>
  <c r="AZ522" i="5"/>
  <c r="BC522" i="5"/>
  <c r="BF522" i="5"/>
  <c r="BI522" i="5"/>
  <c r="BL522" i="5"/>
  <c r="BO522" i="5"/>
  <c r="BR522" i="5"/>
  <c r="BU522" i="5"/>
  <c r="BX522" i="5"/>
  <c r="CA522" i="5"/>
  <c r="CD522" i="5"/>
  <c r="CG522" i="5"/>
  <c r="CJ522" i="5"/>
  <c r="E523" i="5"/>
  <c r="J523" i="5"/>
  <c r="M523" i="5"/>
  <c r="P523" i="5"/>
  <c r="S523" i="5"/>
  <c r="V523" i="5"/>
  <c r="Y523" i="5"/>
  <c r="AB523" i="5"/>
  <c r="AE523" i="5"/>
  <c r="AH523" i="5"/>
  <c r="AK523" i="5"/>
  <c r="AN523" i="5"/>
  <c r="AQ523" i="5"/>
  <c r="AT523" i="5"/>
  <c r="AW523" i="5"/>
  <c r="AZ523" i="5"/>
  <c r="BC523" i="5"/>
  <c r="BF523" i="5"/>
  <c r="BI523" i="5"/>
  <c r="BL523" i="5"/>
  <c r="BO523" i="5"/>
  <c r="BR523" i="5"/>
  <c r="BU523" i="5"/>
  <c r="BX523" i="5"/>
  <c r="CA523" i="5"/>
  <c r="CD523" i="5"/>
  <c r="CG523" i="5"/>
  <c r="CJ523" i="5"/>
  <c r="E524" i="5"/>
  <c r="J524" i="5"/>
  <c r="M524" i="5"/>
  <c r="P524" i="5"/>
  <c r="S524" i="5"/>
  <c r="V524" i="5"/>
  <c r="Y524" i="5"/>
  <c r="AB524" i="5"/>
  <c r="AE524" i="5"/>
  <c r="AH524" i="5"/>
  <c r="AK524" i="5"/>
  <c r="AN524" i="5"/>
  <c r="AQ524" i="5"/>
  <c r="AT524" i="5"/>
  <c r="AW524" i="5"/>
  <c r="AZ524" i="5"/>
  <c r="BC524" i="5"/>
  <c r="BF524" i="5"/>
  <c r="BI524" i="5"/>
  <c r="BL524" i="5"/>
  <c r="BO524" i="5"/>
  <c r="BR524" i="5"/>
  <c r="BU524" i="5"/>
  <c r="BX524" i="5"/>
  <c r="CA524" i="5"/>
  <c r="CD524" i="5"/>
  <c r="CG524" i="5"/>
  <c r="CJ524" i="5"/>
  <c r="E525" i="5"/>
  <c r="J525" i="5"/>
  <c r="M525" i="5"/>
  <c r="P525" i="5"/>
  <c r="S525" i="5"/>
  <c r="V525" i="5"/>
  <c r="Y525" i="5"/>
  <c r="AB525" i="5"/>
  <c r="AE525" i="5"/>
  <c r="AH525" i="5"/>
  <c r="AK525" i="5"/>
  <c r="AN525" i="5"/>
  <c r="AQ525" i="5"/>
  <c r="AT525" i="5"/>
  <c r="AW525" i="5"/>
  <c r="AZ525" i="5"/>
  <c r="BC525" i="5"/>
  <c r="BF525" i="5"/>
  <c r="BI525" i="5"/>
  <c r="BL525" i="5"/>
  <c r="BO525" i="5"/>
  <c r="BR525" i="5"/>
  <c r="BU525" i="5"/>
  <c r="BX525" i="5"/>
  <c r="CA525" i="5"/>
  <c r="CD525" i="5"/>
  <c r="CG525" i="5"/>
  <c r="CJ525" i="5"/>
  <c r="E526" i="5"/>
  <c r="J526" i="5"/>
  <c r="M526" i="5"/>
  <c r="P526" i="5"/>
  <c r="S526" i="5"/>
  <c r="V526" i="5"/>
  <c r="Y526" i="5"/>
  <c r="AB526" i="5"/>
  <c r="AE526" i="5"/>
  <c r="AH526" i="5"/>
  <c r="AK526" i="5"/>
  <c r="AN526" i="5"/>
  <c r="AQ526" i="5"/>
  <c r="AT526" i="5"/>
  <c r="AW526" i="5"/>
  <c r="AZ526" i="5"/>
  <c r="BC526" i="5"/>
  <c r="BF526" i="5"/>
  <c r="BI526" i="5"/>
  <c r="BL526" i="5"/>
  <c r="BO526" i="5"/>
  <c r="BR526" i="5"/>
  <c r="BU526" i="5"/>
  <c r="BX526" i="5"/>
  <c r="CA526" i="5"/>
  <c r="CD526" i="5"/>
  <c r="CG526" i="5"/>
  <c r="CJ526" i="5"/>
  <c r="E527" i="5"/>
  <c r="J527" i="5"/>
  <c r="M527" i="5"/>
  <c r="P527" i="5"/>
  <c r="S527" i="5"/>
  <c r="V527" i="5"/>
  <c r="Y527" i="5"/>
  <c r="AB527" i="5"/>
  <c r="AE527" i="5"/>
  <c r="AH527" i="5"/>
  <c r="AK527" i="5"/>
  <c r="AN527" i="5"/>
  <c r="AQ527" i="5"/>
  <c r="AT527" i="5"/>
  <c r="AW527" i="5"/>
  <c r="AZ527" i="5"/>
  <c r="BC527" i="5"/>
  <c r="BF527" i="5"/>
  <c r="BI527" i="5"/>
  <c r="BL527" i="5"/>
  <c r="BO527" i="5"/>
  <c r="BR527" i="5"/>
  <c r="BU527" i="5"/>
  <c r="BX527" i="5"/>
  <c r="CA527" i="5"/>
  <c r="CD527" i="5"/>
  <c r="CG527" i="5"/>
  <c r="CJ527" i="5"/>
  <c r="E528" i="5"/>
  <c r="J528" i="5"/>
  <c r="M528" i="5"/>
  <c r="P528" i="5"/>
  <c r="S528" i="5"/>
  <c r="V528" i="5"/>
  <c r="Y528" i="5"/>
  <c r="AB528" i="5"/>
  <c r="AE528" i="5"/>
  <c r="AH528" i="5"/>
  <c r="AK528" i="5"/>
  <c r="AN528" i="5"/>
  <c r="AQ528" i="5"/>
  <c r="AT528" i="5"/>
  <c r="AW528" i="5"/>
  <c r="AZ528" i="5"/>
  <c r="BC528" i="5"/>
  <c r="BF528" i="5"/>
  <c r="BI528" i="5"/>
  <c r="BL528" i="5"/>
  <c r="BO528" i="5"/>
  <c r="BR528" i="5"/>
  <c r="BU528" i="5"/>
  <c r="BX528" i="5"/>
  <c r="CA528" i="5"/>
  <c r="CD528" i="5"/>
  <c r="CG528" i="5"/>
  <c r="CJ528" i="5"/>
  <c r="E529" i="5"/>
  <c r="J529" i="5"/>
  <c r="M529" i="5"/>
  <c r="P529" i="5"/>
  <c r="S529" i="5"/>
  <c r="V529" i="5"/>
  <c r="Y529" i="5"/>
  <c r="AB529" i="5"/>
  <c r="AE529" i="5"/>
  <c r="AH529" i="5"/>
  <c r="AK529" i="5"/>
  <c r="AN529" i="5"/>
  <c r="AQ529" i="5"/>
  <c r="AT529" i="5"/>
  <c r="AW529" i="5"/>
  <c r="AZ529" i="5"/>
  <c r="BC529" i="5"/>
  <c r="BF529" i="5"/>
  <c r="BI529" i="5"/>
  <c r="BL529" i="5"/>
  <c r="BO529" i="5"/>
  <c r="BR529" i="5"/>
  <c r="BU529" i="5"/>
  <c r="BX529" i="5"/>
  <c r="CA529" i="5"/>
  <c r="CD529" i="5"/>
  <c r="CG529" i="5"/>
  <c r="CJ529" i="5"/>
  <c r="E530" i="5"/>
  <c r="J530" i="5"/>
  <c r="M530" i="5"/>
  <c r="P530" i="5"/>
  <c r="S530" i="5"/>
  <c r="V530" i="5"/>
  <c r="Y530" i="5"/>
  <c r="AB530" i="5"/>
  <c r="AE530" i="5"/>
  <c r="AH530" i="5"/>
  <c r="AK530" i="5"/>
  <c r="AN530" i="5"/>
  <c r="AQ530" i="5"/>
  <c r="AT530" i="5"/>
  <c r="AW530" i="5"/>
  <c r="AZ530" i="5"/>
  <c r="BC530" i="5"/>
  <c r="BF530" i="5"/>
  <c r="BI530" i="5"/>
  <c r="BL530" i="5"/>
  <c r="BO530" i="5"/>
  <c r="BR530" i="5"/>
  <c r="BU530" i="5"/>
  <c r="BX530" i="5"/>
  <c r="CA530" i="5"/>
  <c r="CD530" i="5"/>
  <c r="CG530" i="5"/>
  <c r="CJ530" i="5"/>
  <c r="E531" i="5"/>
  <c r="J531" i="5"/>
  <c r="M531" i="5"/>
  <c r="P531" i="5"/>
  <c r="S531" i="5"/>
  <c r="V531" i="5"/>
  <c r="Y531" i="5"/>
  <c r="AB531" i="5"/>
  <c r="AE531" i="5"/>
  <c r="AH531" i="5"/>
  <c r="AK531" i="5"/>
  <c r="AN531" i="5"/>
  <c r="AQ531" i="5"/>
  <c r="AT531" i="5"/>
  <c r="AW531" i="5"/>
  <c r="AZ531" i="5"/>
  <c r="BC531" i="5"/>
  <c r="BF531" i="5"/>
  <c r="BI531" i="5"/>
  <c r="BL531" i="5"/>
  <c r="BO531" i="5"/>
  <c r="BR531" i="5"/>
  <c r="BU531" i="5"/>
  <c r="BX531" i="5"/>
  <c r="CA531" i="5"/>
  <c r="CD531" i="5"/>
  <c r="CG531" i="5"/>
  <c r="CJ531" i="5"/>
  <c r="E532" i="5"/>
  <c r="J532" i="5"/>
  <c r="M532" i="5"/>
  <c r="P532" i="5"/>
  <c r="S532" i="5"/>
  <c r="V532" i="5"/>
  <c r="Y532" i="5"/>
  <c r="AB532" i="5"/>
  <c r="AE532" i="5"/>
  <c r="AH532" i="5"/>
  <c r="AK532" i="5"/>
  <c r="AN532" i="5"/>
  <c r="AQ532" i="5"/>
  <c r="AT532" i="5"/>
  <c r="AW532" i="5"/>
  <c r="AZ532" i="5"/>
  <c r="BC532" i="5"/>
  <c r="BF532" i="5"/>
  <c r="BI532" i="5"/>
  <c r="BL532" i="5"/>
  <c r="BO532" i="5"/>
  <c r="BR532" i="5"/>
  <c r="BU532" i="5"/>
  <c r="BX532" i="5"/>
  <c r="CA532" i="5"/>
  <c r="CD532" i="5"/>
  <c r="CG532" i="5"/>
  <c r="CJ532" i="5"/>
  <c r="E533" i="5"/>
  <c r="J533" i="5"/>
  <c r="M533" i="5"/>
  <c r="P533" i="5"/>
  <c r="S533" i="5"/>
  <c r="V533" i="5"/>
  <c r="Y533" i="5"/>
  <c r="AB533" i="5"/>
  <c r="AE533" i="5"/>
  <c r="AH533" i="5"/>
  <c r="AK533" i="5"/>
  <c r="AN533" i="5"/>
  <c r="AQ533" i="5"/>
  <c r="AT533" i="5"/>
  <c r="AW533" i="5"/>
  <c r="AZ533" i="5"/>
  <c r="BC533" i="5"/>
  <c r="BF533" i="5"/>
  <c r="BI533" i="5"/>
  <c r="BL533" i="5"/>
  <c r="BO533" i="5"/>
  <c r="BR533" i="5"/>
  <c r="BU533" i="5"/>
  <c r="BX533" i="5"/>
  <c r="CA533" i="5"/>
  <c r="CD533" i="5"/>
  <c r="CG533" i="5"/>
  <c r="CJ533" i="5"/>
  <c r="E534" i="5"/>
  <c r="J534" i="5"/>
  <c r="M534" i="5"/>
  <c r="P534" i="5"/>
  <c r="S534" i="5"/>
  <c r="V534" i="5"/>
  <c r="Y534" i="5"/>
  <c r="AB534" i="5"/>
  <c r="AE534" i="5"/>
  <c r="AH534" i="5"/>
  <c r="AK534" i="5"/>
  <c r="AN534" i="5"/>
  <c r="AQ534" i="5"/>
  <c r="AT534" i="5"/>
  <c r="AW534" i="5"/>
  <c r="AZ534" i="5"/>
  <c r="BC534" i="5"/>
  <c r="BF534" i="5"/>
  <c r="BI534" i="5"/>
  <c r="BL534" i="5"/>
  <c r="BO534" i="5"/>
  <c r="BR534" i="5"/>
  <c r="BU534" i="5"/>
  <c r="BX534" i="5"/>
  <c r="CA534" i="5"/>
  <c r="CD534" i="5"/>
  <c r="CG534" i="5"/>
  <c r="CJ534" i="5"/>
  <c r="E535" i="5"/>
  <c r="J535" i="5"/>
  <c r="M535" i="5"/>
  <c r="P535" i="5"/>
  <c r="S535" i="5"/>
  <c r="V535" i="5"/>
  <c r="Y535" i="5"/>
  <c r="AB535" i="5"/>
  <c r="AE535" i="5"/>
  <c r="AH535" i="5"/>
  <c r="AK535" i="5"/>
  <c r="AN535" i="5"/>
  <c r="AQ535" i="5"/>
  <c r="AT535" i="5"/>
  <c r="AW535" i="5"/>
  <c r="AZ535" i="5"/>
  <c r="BC535" i="5"/>
  <c r="BF535" i="5"/>
  <c r="BI535" i="5"/>
  <c r="BL535" i="5"/>
  <c r="BO535" i="5"/>
  <c r="BR535" i="5"/>
  <c r="BU535" i="5"/>
  <c r="BX535" i="5"/>
  <c r="CA535" i="5"/>
  <c r="CD535" i="5"/>
  <c r="CG535" i="5"/>
  <c r="CJ535" i="5"/>
  <c r="E536" i="5"/>
  <c r="J536" i="5"/>
  <c r="M536" i="5"/>
  <c r="P536" i="5"/>
  <c r="S536" i="5"/>
  <c r="V536" i="5"/>
  <c r="Y536" i="5"/>
  <c r="AB536" i="5"/>
  <c r="AE536" i="5"/>
  <c r="AH536" i="5"/>
  <c r="AK536" i="5"/>
  <c r="AN536" i="5"/>
  <c r="AQ536" i="5"/>
  <c r="AT536" i="5"/>
  <c r="AW536" i="5"/>
  <c r="AZ536" i="5"/>
  <c r="BC536" i="5"/>
  <c r="BF536" i="5"/>
  <c r="BI536" i="5"/>
  <c r="BL536" i="5"/>
  <c r="BO536" i="5"/>
  <c r="BR536" i="5"/>
  <c r="BU536" i="5"/>
  <c r="BX536" i="5"/>
  <c r="CA536" i="5"/>
  <c r="CD536" i="5"/>
  <c r="CG536" i="5"/>
  <c r="CJ536" i="5"/>
  <c r="E537" i="5"/>
  <c r="J537" i="5"/>
  <c r="M537" i="5"/>
  <c r="P537" i="5"/>
  <c r="S537" i="5"/>
  <c r="V537" i="5"/>
  <c r="Y537" i="5"/>
  <c r="AB537" i="5"/>
  <c r="AE537" i="5"/>
  <c r="AH537" i="5"/>
  <c r="AK537" i="5"/>
  <c r="AN537" i="5"/>
  <c r="AQ537" i="5"/>
  <c r="AT537" i="5"/>
  <c r="AW537" i="5"/>
  <c r="AZ537" i="5"/>
  <c r="BC537" i="5"/>
  <c r="BF537" i="5"/>
  <c r="BI537" i="5"/>
  <c r="BL537" i="5"/>
  <c r="BO537" i="5"/>
  <c r="BR537" i="5"/>
  <c r="BU537" i="5"/>
  <c r="BX537" i="5"/>
  <c r="CA537" i="5"/>
  <c r="CD537" i="5"/>
  <c r="CG537" i="5"/>
  <c r="CJ537" i="5"/>
  <c r="E538" i="5"/>
  <c r="J538" i="5"/>
  <c r="M538" i="5"/>
  <c r="P538" i="5"/>
  <c r="S538" i="5"/>
  <c r="V538" i="5"/>
  <c r="Y538" i="5"/>
  <c r="AB538" i="5"/>
  <c r="AE538" i="5"/>
  <c r="AH538" i="5"/>
  <c r="AK538" i="5"/>
  <c r="AN538" i="5"/>
  <c r="AQ538" i="5"/>
  <c r="AT538" i="5"/>
  <c r="AW538" i="5"/>
  <c r="AZ538" i="5"/>
  <c r="BC538" i="5"/>
  <c r="BF538" i="5"/>
  <c r="BI538" i="5"/>
  <c r="BL538" i="5"/>
  <c r="BO538" i="5"/>
  <c r="BR538" i="5"/>
  <c r="BU538" i="5"/>
  <c r="BX538" i="5"/>
  <c r="CA538" i="5"/>
  <c r="CD538" i="5"/>
  <c r="CG538" i="5"/>
  <c r="CJ538" i="5"/>
  <c r="E539" i="5"/>
  <c r="J539" i="5"/>
  <c r="M539" i="5"/>
  <c r="P539" i="5"/>
  <c r="S539" i="5"/>
  <c r="V539" i="5"/>
  <c r="Y539" i="5"/>
  <c r="AB539" i="5"/>
  <c r="AE539" i="5"/>
  <c r="AH539" i="5"/>
  <c r="AK539" i="5"/>
  <c r="AN539" i="5"/>
  <c r="AQ539" i="5"/>
  <c r="AT539" i="5"/>
  <c r="AW539" i="5"/>
  <c r="AZ539" i="5"/>
  <c r="BC539" i="5"/>
  <c r="BF539" i="5"/>
  <c r="BI539" i="5"/>
  <c r="BL539" i="5"/>
  <c r="BO539" i="5"/>
  <c r="BR539" i="5"/>
  <c r="BU539" i="5"/>
  <c r="BX539" i="5"/>
  <c r="CA539" i="5"/>
  <c r="CD539" i="5"/>
  <c r="CG539" i="5"/>
  <c r="CJ539" i="5"/>
  <c r="E540" i="5"/>
  <c r="J540" i="5"/>
  <c r="M540" i="5"/>
  <c r="P540" i="5"/>
  <c r="S540" i="5"/>
  <c r="V540" i="5"/>
  <c r="Y540" i="5"/>
  <c r="AB540" i="5"/>
  <c r="AE540" i="5"/>
  <c r="AH540" i="5"/>
  <c r="AK540" i="5"/>
  <c r="AN540" i="5"/>
  <c r="AQ540" i="5"/>
  <c r="AT540" i="5"/>
  <c r="AW540" i="5"/>
  <c r="AZ540" i="5"/>
  <c r="BC540" i="5"/>
  <c r="BF540" i="5"/>
  <c r="BI540" i="5"/>
  <c r="BL540" i="5"/>
  <c r="BO540" i="5"/>
  <c r="BR540" i="5"/>
  <c r="BU540" i="5"/>
  <c r="BX540" i="5"/>
  <c r="CA540" i="5"/>
  <c r="CD540" i="5"/>
  <c r="CG540" i="5"/>
  <c r="CJ540" i="5"/>
  <c r="E541" i="5"/>
  <c r="J541" i="5"/>
  <c r="M541" i="5"/>
  <c r="P541" i="5"/>
  <c r="S541" i="5"/>
  <c r="V541" i="5"/>
  <c r="Y541" i="5"/>
  <c r="AB541" i="5"/>
  <c r="AE541" i="5"/>
  <c r="AH541" i="5"/>
  <c r="AK541" i="5"/>
  <c r="AN541" i="5"/>
  <c r="AQ541" i="5"/>
  <c r="AT541" i="5"/>
  <c r="AW541" i="5"/>
  <c r="AZ541" i="5"/>
  <c r="BC541" i="5"/>
  <c r="BF541" i="5"/>
  <c r="BI541" i="5"/>
  <c r="BL541" i="5"/>
  <c r="BO541" i="5"/>
  <c r="BR541" i="5"/>
  <c r="BU541" i="5"/>
  <c r="BX541" i="5"/>
  <c r="CA541" i="5"/>
  <c r="CD541" i="5"/>
  <c r="CG541" i="5"/>
  <c r="CJ541" i="5"/>
  <c r="E542" i="5"/>
  <c r="J542" i="5"/>
  <c r="M542" i="5"/>
  <c r="P542" i="5"/>
  <c r="S542" i="5"/>
  <c r="V542" i="5"/>
  <c r="Y542" i="5"/>
  <c r="AB542" i="5"/>
  <c r="AE542" i="5"/>
  <c r="AH542" i="5"/>
  <c r="AK542" i="5"/>
  <c r="AN542" i="5"/>
  <c r="AQ542" i="5"/>
  <c r="AT542" i="5"/>
  <c r="AW542" i="5"/>
  <c r="AZ542" i="5"/>
  <c r="BC542" i="5"/>
  <c r="BF542" i="5"/>
  <c r="BI542" i="5"/>
  <c r="BL542" i="5"/>
  <c r="BO542" i="5"/>
  <c r="BR542" i="5"/>
  <c r="BU542" i="5"/>
  <c r="BX542" i="5"/>
  <c r="CA542" i="5"/>
  <c r="CD542" i="5"/>
  <c r="CG542" i="5"/>
  <c r="CJ542" i="5"/>
  <c r="E543" i="5"/>
  <c r="J543" i="5"/>
  <c r="M543" i="5"/>
  <c r="P543" i="5"/>
  <c r="S543" i="5"/>
  <c r="V543" i="5"/>
  <c r="Y543" i="5"/>
  <c r="AB543" i="5"/>
  <c r="AE543" i="5"/>
  <c r="AH543" i="5"/>
  <c r="AK543" i="5"/>
  <c r="AN543" i="5"/>
  <c r="AQ543" i="5"/>
  <c r="AT543" i="5"/>
  <c r="AW543" i="5"/>
  <c r="AZ543" i="5"/>
  <c r="BC543" i="5"/>
  <c r="BF543" i="5"/>
  <c r="BI543" i="5"/>
  <c r="BL543" i="5"/>
  <c r="BO543" i="5"/>
  <c r="BR543" i="5"/>
  <c r="BU543" i="5"/>
  <c r="BX543" i="5"/>
  <c r="CA543" i="5"/>
  <c r="CD543" i="5"/>
  <c r="CG543" i="5"/>
  <c r="CJ543" i="5"/>
  <c r="E544" i="5"/>
  <c r="J544" i="5"/>
  <c r="M544" i="5"/>
  <c r="P544" i="5"/>
  <c r="S544" i="5"/>
  <c r="V544" i="5"/>
  <c r="Y544" i="5"/>
  <c r="AB544" i="5"/>
  <c r="AE544" i="5"/>
  <c r="AH544" i="5"/>
  <c r="AK544" i="5"/>
  <c r="AN544" i="5"/>
  <c r="AQ544" i="5"/>
  <c r="AT544" i="5"/>
  <c r="AW544" i="5"/>
  <c r="AZ544" i="5"/>
  <c r="BC544" i="5"/>
  <c r="BF544" i="5"/>
  <c r="BI544" i="5"/>
  <c r="BL544" i="5"/>
  <c r="BO544" i="5"/>
  <c r="BR544" i="5"/>
  <c r="BU544" i="5"/>
  <c r="BX544" i="5"/>
  <c r="CA544" i="5"/>
  <c r="CD544" i="5"/>
  <c r="CG544" i="5"/>
  <c r="CJ544" i="5"/>
  <c r="E545" i="5"/>
  <c r="J545" i="5"/>
  <c r="M545" i="5"/>
  <c r="P545" i="5"/>
  <c r="S545" i="5"/>
  <c r="V545" i="5"/>
  <c r="Y545" i="5"/>
  <c r="AB545" i="5"/>
  <c r="AE545" i="5"/>
  <c r="AH545" i="5"/>
  <c r="AK545" i="5"/>
  <c r="AN545" i="5"/>
  <c r="AQ545" i="5"/>
  <c r="AT545" i="5"/>
  <c r="AW545" i="5"/>
  <c r="AZ545" i="5"/>
  <c r="BC545" i="5"/>
  <c r="BF545" i="5"/>
  <c r="BI545" i="5"/>
  <c r="BL545" i="5"/>
  <c r="BO545" i="5"/>
  <c r="BR545" i="5"/>
  <c r="BU545" i="5"/>
  <c r="BX545" i="5"/>
  <c r="CA545" i="5"/>
  <c r="CD545" i="5"/>
  <c r="CG545" i="5"/>
  <c r="CJ545" i="5"/>
  <c r="E546" i="5"/>
  <c r="J546" i="5"/>
  <c r="M546" i="5"/>
  <c r="P546" i="5"/>
  <c r="S546" i="5"/>
  <c r="V546" i="5"/>
  <c r="Y546" i="5"/>
  <c r="AB546" i="5"/>
  <c r="AE546" i="5"/>
  <c r="AH546" i="5"/>
  <c r="AK546" i="5"/>
  <c r="AN546" i="5"/>
  <c r="AQ546" i="5"/>
  <c r="AT546" i="5"/>
  <c r="AW546" i="5"/>
  <c r="AZ546" i="5"/>
  <c r="BC546" i="5"/>
  <c r="BF546" i="5"/>
  <c r="BI546" i="5"/>
  <c r="BL546" i="5"/>
  <c r="BO546" i="5"/>
  <c r="BR546" i="5"/>
  <c r="BU546" i="5"/>
  <c r="BX546" i="5"/>
  <c r="CA546" i="5"/>
  <c r="CD546" i="5"/>
  <c r="CG546" i="5"/>
  <c r="CJ546" i="5"/>
  <c r="E547" i="5"/>
  <c r="J547" i="5"/>
  <c r="M547" i="5"/>
  <c r="P547" i="5"/>
  <c r="S547" i="5"/>
  <c r="V547" i="5"/>
  <c r="Y547" i="5"/>
  <c r="AB547" i="5"/>
  <c r="AE547" i="5"/>
  <c r="AH547" i="5"/>
  <c r="AK547" i="5"/>
  <c r="AN547" i="5"/>
  <c r="AQ547" i="5"/>
  <c r="AT547" i="5"/>
  <c r="AW547" i="5"/>
  <c r="AZ547" i="5"/>
  <c r="BC547" i="5"/>
  <c r="BF547" i="5"/>
  <c r="BI547" i="5"/>
  <c r="BL547" i="5"/>
  <c r="BO547" i="5"/>
  <c r="BR547" i="5"/>
  <c r="BU547" i="5"/>
  <c r="BX547" i="5"/>
  <c r="CA547" i="5"/>
  <c r="CD547" i="5"/>
  <c r="CG547" i="5"/>
  <c r="CJ547" i="5"/>
  <c r="E548" i="5"/>
  <c r="J548" i="5"/>
  <c r="M548" i="5"/>
  <c r="P548" i="5"/>
  <c r="S548" i="5"/>
  <c r="V548" i="5"/>
  <c r="Y548" i="5"/>
  <c r="AB548" i="5"/>
  <c r="AE548" i="5"/>
  <c r="AH548" i="5"/>
  <c r="AK548" i="5"/>
  <c r="AN548" i="5"/>
  <c r="AQ548" i="5"/>
  <c r="AT548" i="5"/>
  <c r="AW548" i="5"/>
  <c r="AZ548" i="5"/>
  <c r="BC548" i="5"/>
  <c r="BF548" i="5"/>
  <c r="BI548" i="5"/>
  <c r="BL548" i="5"/>
  <c r="BO548" i="5"/>
  <c r="BR548" i="5"/>
  <c r="BU548" i="5"/>
  <c r="BX548" i="5"/>
  <c r="CA548" i="5"/>
  <c r="CD548" i="5"/>
  <c r="CG548" i="5"/>
  <c r="CJ548" i="5"/>
  <c r="E549" i="5"/>
  <c r="J549" i="5"/>
  <c r="M549" i="5"/>
  <c r="P549" i="5"/>
  <c r="S549" i="5"/>
  <c r="V549" i="5"/>
  <c r="Y549" i="5"/>
  <c r="AB549" i="5"/>
  <c r="AE549" i="5"/>
  <c r="AH549" i="5"/>
  <c r="AK549" i="5"/>
  <c r="AN549" i="5"/>
  <c r="AQ549" i="5"/>
  <c r="AT549" i="5"/>
  <c r="AW549" i="5"/>
  <c r="AZ549" i="5"/>
  <c r="BC549" i="5"/>
  <c r="BF549" i="5"/>
  <c r="BI549" i="5"/>
  <c r="BL549" i="5"/>
  <c r="BO549" i="5"/>
  <c r="BR549" i="5"/>
  <c r="BU549" i="5"/>
  <c r="BX549" i="5"/>
  <c r="CA549" i="5"/>
  <c r="CD549" i="5"/>
  <c r="CG549" i="5"/>
  <c r="CJ549" i="5"/>
  <c r="E550" i="5"/>
  <c r="J550" i="5"/>
  <c r="M550" i="5"/>
  <c r="P550" i="5"/>
  <c r="S550" i="5"/>
  <c r="V550" i="5"/>
  <c r="Y550" i="5"/>
  <c r="AB550" i="5"/>
  <c r="AE550" i="5"/>
  <c r="AH550" i="5"/>
  <c r="AK550" i="5"/>
  <c r="AN550" i="5"/>
  <c r="AQ550" i="5"/>
  <c r="AT550" i="5"/>
  <c r="AW550" i="5"/>
  <c r="AZ550" i="5"/>
  <c r="BC550" i="5"/>
  <c r="BF550" i="5"/>
  <c r="BI550" i="5"/>
  <c r="BL550" i="5"/>
  <c r="BO550" i="5"/>
  <c r="BR550" i="5"/>
  <c r="BU550" i="5"/>
  <c r="BX550" i="5"/>
  <c r="CA550" i="5"/>
  <c r="CD550" i="5"/>
  <c r="CG550" i="5"/>
  <c r="CJ550" i="5"/>
  <c r="E551" i="5"/>
  <c r="J551" i="5"/>
  <c r="M551" i="5"/>
  <c r="P551" i="5"/>
  <c r="S551" i="5"/>
  <c r="V551" i="5"/>
  <c r="Y551" i="5"/>
  <c r="AB551" i="5"/>
  <c r="AE551" i="5"/>
  <c r="AH551" i="5"/>
  <c r="AK551" i="5"/>
  <c r="AN551" i="5"/>
  <c r="AQ551" i="5"/>
  <c r="AT551" i="5"/>
  <c r="AW551" i="5"/>
  <c r="AZ551" i="5"/>
  <c r="BC551" i="5"/>
  <c r="BF551" i="5"/>
  <c r="BI551" i="5"/>
  <c r="BL551" i="5"/>
  <c r="BO551" i="5"/>
  <c r="BR551" i="5"/>
  <c r="BU551" i="5"/>
  <c r="BX551" i="5"/>
  <c r="CA551" i="5"/>
  <c r="CD551" i="5"/>
  <c r="CG551" i="5"/>
  <c r="CJ551" i="5"/>
  <c r="E552" i="5"/>
  <c r="J552" i="5"/>
  <c r="M552" i="5"/>
  <c r="P552" i="5"/>
  <c r="S552" i="5"/>
  <c r="V552" i="5"/>
  <c r="Y552" i="5"/>
  <c r="AB552" i="5"/>
  <c r="AE552" i="5"/>
  <c r="AH552" i="5"/>
  <c r="AK552" i="5"/>
  <c r="AN552" i="5"/>
  <c r="AQ552" i="5"/>
  <c r="AT552" i="5"/>
  <c r="AW552" i="5"/>
  <c r="AZ552" i="5"/>
  <c r="BC552" i="5"/>
  <c r="BF552" i="5"/>
  <c r="BI552" i="5"/>
  <c r="BL552" i="5"/>
  <c r="BO552" i="5"/>
  <c r="BR552" i="5"/>
  <c r="BU552" i="5"/>
  <c r="BX552" i="5"/>
  <c r="CA552" i="5"/>
  <c r="CD552" i="5"/>
  <c r="CG552" i="5"/>
  <c r="CJ552" i="5"/>
  <c r="E553" i="5"/>
  <c r="J553" i="5"/>
  <c r="M553" i="5"/>
  <c r="P553" i="5"/>
  <c r="S553" i="5"/>
  <c r="V553" i="5"/>
  <c r="Y553" i="5"/>
  <c r="AB553" i="5"/>
  <c r="AE553" i="5"/>
  <c r="AH553" i="5"/>
  <c r="AK553" i="5"/>
  <c r="AN553" i="5"/>
  <c r="AQ553" i="5"/>
  <c r="AT553" i="5"/>
  <c r="AW553" i="5"/>
  <c r="AZ553" i="5"/>
  <c r="BC553" i="5"/>
  <c r="BF553" i="5"/>
  <c r="BI553" i="5"/>
  <c r="BL553" i="5"/>
  <c r="BO553" i="5"/>
  <c r="BR553" i="5"/>
  <c r="BU553" i="5"/>
  <c r="BX553" i="5"/>
  <c r="CA553" i="5"/>
  <c r="CD553" i="5"/>
  <c r="CG553" i="5"/>
  <c r="CJ553" i="5"/>
  <c r="E554" i="5"/>
  <c r="J554" i="5"/>
  <c r="M554" i="5"/>
  <c r="P554" i="5"/>
  <c r="S554" i="5"/>
  <c r="V554" i="5"/>
  <c r="Y554" i="5"/>
  <c r="AB554" i="5"/>
  <c r="AE554" i="5"/>
  <c r="AH554" i="5"/>
  <c r="AK554" i="5"/>
  <c r="AN554" i="5"/>
  <c r="AQ554" i="5"/>
  <c r="AT554" i="5"/>
  <c r="AW554" i="5"/>
  <c r="AZ554" i="5"/>
  <c r="BC554" i="5"/>
  <c r="BF554" i="5"/>
  <c r="BI554" i="5"/>
  <c r="BL554" i="5"/>
  <c r="BO554" i="5"/>
  <c r="BR554" i="5"/>
  <c r="BU554" i="5"/>
  <c r="BX554" i="5"/>
  <c r="CA554" i="5"/>
  <c r="CD554" i="5"/>
  <c r="CG554" i="5"/>
  <c r="CJ554" i="5"/>
  <c r="E555" i="5"/>
  <c r="J555" i="5"/>
  <c r="M555" i="5"/>
  <c r="P555" i="5"/>
  <c r="S555" i="5"/>
  <c r="V555" i="5"/>
  <c r="Y555" i="5"/>
  <c r="AB555" i="5"/>
  <c r="AE555" i="5"/>
  <c r="AH555" i="5"/>
  <c r="AK555" i="5"/>
  <c r="AN555" i="5"/>
  <c r="AQ555" i="5"/>
  <c r="AT555" i="5"/>
  <c r="AW555" i="5"/>
  <c r="AZ555" i="5"/>
  <c r="BC555" i="5"/>
  <c r="BF555" i="5"/>
  <c r="BI555" i="5"/>
  <c r="BL555" i="5"/>
  <c r="BO555" i="5"/>
  <c r="BR555" i="5"/>
  <c r="BU555" i="5"/>
  <c r="BX555" i="5"/>
  <c r="CA555" i="5"/>
  <c r="CD555" i="5"/>
  <c r="CG555" i="5"/>
  <c r="CJ555" i="5"/>
  <c r="E556" i="5"/>
  <c r="J556" i="5"/>
  <c r="M556" i="5"/>
  <c r="P556" i="5"/>
  <c r="S556" i="5"/>
  <c r="V556" i="5"/>
  <c r="Y556" i="5"/>
  <c r="AB556" i="5"/>
  <c r="AE556" i="5"/>
  <c r="AH556" i="5"/>
  <c r="AK556" i="5"/>
  <c r="AN556" i="5"/>
  <c r="AQ556" i="5"/>
  <c r="AT556" i="5"/>
  <c r="AW556" i="5"/>
  <c r="AZ556" i="5"/>
  <c r="BC556" i="5"/>
  <c r="BF556" i="5"/>
  <c r="BI556" i="5"/>
  <c r="BL556" i="5"/>
  <c r="BO556" i="5"/>
  <c r="BR556" i="5"/>
  <c r="BU556" i="5"/>
  <c r="BX556" i="5"/>
  <c r="CA556" i="5"/>
  <c r="CD556" i="5"/>
  <c r="CG556" i="5"/>
  <c r="CJ556" i="5"/>
  <c r="E557" i="5"/>
  <c r="J557" i="5"/>
  <c r="M557" i="5"/>
  <c r="P557" i="5"/>
  <c r="S557" i="5"/>
  <c r="V557" i="5"/>
  <c r="Y557" i="5"/>
  <c r="AB557" i="5"/>
  <c r="AE557" i="5"/>
  <c r="AH557" i="5"/>
  <c r="AK557" i="5"/>
  <c r="AN557" i="5"/>
  <c r="AQ557" i="5"/>
  <c r="AT557" i="5"/>
  <c r="AW557" i="5"/>
  <c r="AZ557" i="5"/>
  <c r="BC557" i="5"/>
  <c r="BF557" i="5"/>
  <c r="BI557" i="5"/>
  <c r="BL557" i="5"/>
  <c r="BO557" i="5"/>
  <c r="BR557" i="5"/>
  <c r="BU557" i="5"/>
  <c r="BX557" i="5"/>
  <c r="CA557" i="5"/>
  <c r="CD557" i="5"/>
  <c r="CG557" i="5"/>
  <c r="CJ557" i="5"/>
  <c r="E558" i="5"/>
  <c r="J558" i="5"/>
  <c r="M558" i="5"/>
  <c r="P558" i="5"/>
  <c r="S558" i="5"/>
  <c r="V558" i="5"/>
  <c r="Y558" i="5"/>
  <c r="AB558" i="5"/>
  <c r="AE558" i="5"/>
  <c r="AH558" i="5"/>
  <c r="AK558" i="5"/>
  <c r="AN558" i="5"/>
  <c r="AQ558" i="5"/>
  <c r="AT558" i="5"/>
  <c r="AW558" i="5"/>
  <c r="AZ558" i="5"/>
  <c r="BC558" i="5"/>
  <c r="BF558" i="5"/>
  <c r="BI558" i="5"/>
  <c r="BL558" i="5"/>
  <c r="BO558" i="5"/>
  <c r="BR558" i="5"/>
  <c r="BU558" i="5"/>
  <c r="BX558" i="5"/>
  <c r="CA558" i="5"/>
  <c r="CD558" i="5"/>
  <c r="CG558" i="5"/>
  <c r="CJ558" i="5"/>
  <c r="E559" i="5"/>
  <c r="J559" i="5"/>
  <c r="M559" i="5"/>
  <c r="P559" i="5"/>
  <c r="S559" i="5"/>
  <c r="V559" i="5"/>
  <c r="Y559" i="5"/>
  <c r="AB559" i="5"/>
  <c r="AE559" i="5"/>
  <c r="AH559" i="5"/>
  <c r="AK559" i="5"/>
  <c r="AN559" i="5"/>
  <c r="AQ559" i="5"/>
  <c r="AT559" i="5"/>
  <c r="AW559" i="5"/>
  <c r="AZ559" i="5"/>
  <c r="BC559" i="5"/>
  <c r="BF559" i="5"/>
  <c r="BI559" i="5"/>
  <c r="BL559" i="5"/>
  <c r="BO559" i="5"/>
  <c r="BR559" i="5"/>
  <c r="BU559" i="5"/>
  <c r="BX559" i="5"/>
  <c r="CA559" i="5"/>
  <c r="CD559" i="5"/>
  <c r="CG559" i="5"/>
  <c r="CJ559" i="5"/>
  <c r="E560" i="5"/>
  <c r="J560" i="5"/>
  <c r="M560" i="5"/>
  <c r="P560" i="5"/>
  <c r="S560" i="5"/>
  <c r="V560" i="5"/>
  <c r="Y560" i="5"/>
  <c r="AB560" i="5"/>
  <c r="AE560" i="5"/>
  <c r="AH560" i="5"/>
  <c r="AK560" i="5"/>
  <c r="AN560" i="5"/>
  <c r="AQ560" i="5"/>
  <c r="AT560" i="5"/>
  <c r="AW560" i="5"/>
  <c r="AZ560" i="5"/>
  <c r="BC560" i="5"/>
  <c r="BF560" i="5"/>
  <c r="BI560" i="5"/>
  <c r="BL560" i="5"/>
  <c r="BO560" i="5"/>
  <c r="BR560" i="5"/>
  <c r="BU560" i="5"/>
  <c r="BX560" i="5"/>
  <c r="CA560" i="5"/>
  <c r="CD560" i="5"/>
  <c r="CG560" i="5"/>
  <c r="CJ560" i="5"/>
  <c r="E561" i="5"/>
  <c r="J561" i="5"/>
  <c r="M561" i="5"/>
  <c r="P561" i="5"/>
  <c r="S561" i="5"/>
  <c r="V561" i="5"/>
  <c r="Y561" i="5"/>
  <c r="AB561" i="5"/>
  <c r="AE561" i="5"/>
  <c r="AH561" i="5"/>
  <c r="AK561" i="5"/>
  <c r="AN561" i="5"/>
  <c r="AQ561" i="5"/>
  <c r="AT561" i="5"/>
  <c r="AW561" i="5"/>
  <c r="AZ561" i="5"/>
  <c r="BC561" i="5"/>
  <c r="BF561" i="5"/>
  <c r="BI561" i="5"/>
  <c r="BL561" i="5"/>
  <c r="BO561" i="5"/>
  <c r="BR561" i="5"/>
  <c r="BU561" i="5"/>
  <c r="BX561" i="5"/>
  <c r="CA561" i="5"/>
  <c r="CD561" i="5"/>
  <c r="CG561" i="5"/>
  <c r="CJ561" i="5"/>
  <c r="E562" i="5"/>
  <c r="J562" i="5"/>
  <c r="M562" i="5"/>
  <c r="P562" i="5"/>
  <c r="S562" i="5"/>
  <c r="V562" i="5"/>
  <c r="Y562" i="5"/>
  <c r="AB562" i="5"/>
  <c r="AE562" i="5"/>
  <c r="AH562" i="5"/>
  <c r="AK562" i="5"/>
  <c r="AN562" i="5"/>
  <c r="AQ562" i="5"/>
  <c r="AT562" i="5"/>
  <c r="AW562" i="5"/>
  <c r="AZ562" i="5"/>
  <c r="BC562" i="5"/>
  <c r="BF562" i="5"/>
  <c r="BI562" i="5"/>
  <c r="BL562" i="5"/>
  <c r="BO562" i="5"/>
  <c r="BR562" i="5"/>
  <c r="BU562" i="5"/>
  <c r="BX562" i="5"/>
  <c r="CA562" i="5"/>
  <c r="CD562" i="5"/>
  <c r="CG562" i="5"/>
  <c r="CJ562" i="5"/>
  <c r="E563" i="5"/>
  <c r="J563" i="5"/>
  <c r="M563" i="5"/>
  <c r="P563" i="5"/>
  <c r="S563" i="5"/>
  <c r="V563" i="5"/>
  <c r="Y563" i="5"/>
  <c r="AB563" i="5"/>
  <c r="AE563" i="5"/>
  <c r="AH563" i="5"/>
  <c r="AK563" i="5"/>
  <c r="AN563" i="5"/>
  <c r="AQ563" i="5"/>
  <c r="AT563" i="5"/>
  <c r="AW563" i="5"/>
  <c r="AZ563" i="5"/>
  <c r="BC563" i="5"/>
  <c r="BF563" i="5"/>
  <c r="BI563" i="5"/>
  <c r="BL563" i="5"/>
  <c r="BO563" i="5"/>
  <c r="BR563" i="5"/>
  <c r="BU563" i="5"/>
  <c r="BX563" i="5"/>
  <c r="CA563" i="5"/>
  <c r="CD563" i="5"/>
  <c r="CG563" i="5"/>
  <c r="CJ563" i="5"/>
  <c r="E564" i="5"/>
  <c r="J564" i="5"/>
  <c r="M564" i="5"/>
  <c r="P564" i="5"/>
  <c r="S564" i="5"/>
  <c r="V564" i="5"/>
  <c r="Y564" i="5"/>
  <c r="AB564" i="5"/>
  <c r="AE564" i="5"/>
  <c r="AH564" i="5"/>
  <c r="AK564" i="5"/>
  <c r="AN564" i="5"/>
  <c r="AQ564" i="5"/>
  <c r="AT564" i="5"/>
  <c r="AW564" i="5"/>
  <c r="AZ564" i="5"/>
  <c r="BC564" i="5"/>
  <c r="BF564" i="5"/>
  <c r="BI564" i="5"/>
  <c r="BL564" i="5"/>
  <c r="BO564" i="5"/>
  <c r="BR564" i="5"/>
  <c r="BU564" i="5"/>
  <c r="BX564" i="5"/>
  <c r="CA564" i="5"/>
  <c r="CD564" i="5"/>
  <c r="CG564" i="5"/>
  <c r="CJ564" i="5"/>
  <c r="E565" i="5"/>
  <c r="J565" i="5"/>
  <c r="M565" i="5"/>
  <c r="P565" i="5"/>
  <c r="S565" i="5"/>
  <c r="V565" i="5"/>
  <c r="Y565" i="5"/>
  <c r="AB565" i="5"/>
  <c r="AE565" i="5"/>
  <c r="AH565" i="5"/>
  <c r="AK565" i="5"/>
  <c r="AN565" i="5"/>
  <c r="AQ565" i="5"/>
  <c r="AT565" i="5"/>
  <c r="AW565" i="5"/>
  <c r="AZ565" i="5"/>
  <c r="BC565" i="5"/>
  <c r="BF565" i="5"/>
  <c r="BI565" i="5"/>
  <c r="BL565" i="5"/>
  <c r="BO565" i="5"/>
  <c r="BR565" i="5"/>
  <c r="BU565" i="5"/>
  <c r="BX565" i="5"/>
  <c r="CA565" i="5"/>
  <c r="CD565" i="5"/>
  <c r="CG565" i="5"/>
  <c r="CJ565" i="5"/>
  <c r="E566" i="5"/>
  <c r="J566" i="5"/>
  <c r="M566" i="5"/>
  <c r="P566" i="5"/>
  <c r="S566" i="5"/>
  <c r="V566" i="5"/>
  <c r="Y566" i="5"/>
  <c r="AB566" i="5"/>
  <c r="AE566" i="5"/>
  <c r="AH566" i="5"/>
  <c r="AK566" i="5"/>
  <c r="AN566" i="5"/>
  <c r="AQ566" i="5"/>
  <c r="AT566" i="5"/>
  <c r="AW566" i="5"/>
  <c r="AZ566" i="5"/>
  <c r="BC566" i="5"/>
  <c r="BF566" i="5"/>
  <c r="BI566" i="5"/>
  <c r="BL566" i="5"/>
  <c r="BO566" i="5"/>
  <c r="BR566" i="5"/>
  <c r="BU566" i="5"/>
  <c r="BX566" i="5"/>
  <c r="CA566" i="5"/>
  <c r="CD566" i="5"/>
  <c r="CG566" i="5"/>
  <c r="CJ566" i="5"/>
  <c r="E567" i="5"/>
  <c r="J567" i="5"/>
  <c r="M567" i="5"/>
  <c r="P567" i="5"/>
  <c r="S567" i="5"/>
  <c r="V567" i="5"/>
  <c r="Y567" i="5"/>
  <c r="AB567" i="5"/>
  <c r="AE567" i="5"/>
  <c r="AH567" i="5"/>
  <c r="AK567" i="5"/>
  <c r="AN567" i="5"/>
  <c r="AQ567" i="5"/>
  <c r="AT567" i="5"/>
  <c r="AW567" i="5"/>
  <c r="AZ567" i="5"/>
  <c r="BC567" i="5"/>
  <c r="BF567" i="5"/>
  <c r="BI567" i="5"/>
  <c r="BL567" i="5"/>
  <c r="BO567" i="5"/>
  <c r="BR567" i="5"/>
  <c r="BU567" i="5"/>
  <c r="BX567" i="5"/>
  <c r="CA567" i="5"/>
  <c r="CD567" i="5"/>
  <c r="CG567" i="5"/>
  <c r="CJ567" i="5"/>
  <c r="E568" i="5"/>
  <c r="J568" i="5"/>
  <c r="M568" i="5"/>
  <c r="P568" i="5"/>
  <c r="S568" i="5"/>
  <c r="V568" i="5"/>
  <c r="Y568" i="5"/>
  <c r="AB568" i="5"/>
  <c r="AE568" i="5"/>
  <c r="AH568" i="5"/>
  <c r="AK568" i="5"/>
  <c r="AN568" i="5"/>
  <c r="AQ568" i="5"/>
  <c r="AT568" i="5"/>
  <c r="AW568" i="5"/>
  <c r="AZ568" i="5"/>
  <c r="BC568" i="5"/>
  <c r="BF568" i="5"/>
  <c r="BI568" i="5"/>
  <c r="BL568" i="5"/>
  <c r="BO568" i="5"/>
  <c r="BR568" i="5"/>
  <c r="BU568" i="5"/>
  <c r="BX568" i="5"/>
  <c r="CA568" i="5"/>
  <c r="CD568" i="5"/>
  <c r="CG568" i="5"/>
  <c r="CJ568" i="5"/>
  <c r="E569" i="5"/>
  <c r="J569" i="5"/>
  <c r="M569" i="5"/>
  <c r="P569" i="5"/>
  <c r="S569" i="5"/>
  <c r="V569" i="5"/>
  <c r="Y569" i="5"/>
  <c r="AB569" i="5"/>
  <c r="AE569" i="5"/>
  <c r="AH569" i="5"/>
  <c r="AK569" i="5"/>
  <c r="AN569" i="5"/>
  <c r="AQ569" i="5"/>
  <c r="AT569" i="5"/>
  <c r="AW569" i="5"/>
  <c r="AZ569" i="5"/>
  <c r="BC569" i="5"/>
  <c r="BF569" i="5"/>
  <c r="BI569" i="5"/>
  <c r="BL569" i="5"/>
  <c r="BO569" i="5"/>
  <c r="BR569" i="5"/>
  <c r="BU569" i="5"/>
  <c r="BX569" i="5"/>
  <c r="CA569" i="5"/>
  <c r="CD569" i="5"/>
  <c r="CG569" i="5"/>
  <c r="CJ569" i="5"/>
  <c r="E570" i="5"/>
  <c r="J570" i="5"/>
  <c r="M570" i="5"/>
  <c r="P570" i="5"/>
  <c r="S570" i="5"/>
  <c r="V570" i="5"/>
  <c r="Y570" i="5"/>
  <c r="AB570" i="5"/>
  <c r="AE570" i="5"/>
  <c r="AH570" i="5"/>
  <c r="AK570" i="5"/>
  <c r="AN570" i="5"/>
  <c r="AQ570" i="5"/>
  <c r="AT570" i="5"/>
  <c r="AW570" i="5"/>
  <c r="AZ570" i="5"/>
  <c r="BC570" i="5"/>
  <c r="BF570" i="5"/>
  <c r="BI570" i="5"/>
  <c r="BL570" i="5"/>
  <c r="BO570" i="5"/>
  <c r="BR570" i="5"/>
  <c r="BU570" i="5"/>
  <c r="BX570" i="5"/>
  <c r="CA570" i="5"/>
  <c r="CD570" i="5"/>
  <c r="CG570" i="5"/>
  <c r="CJ570" i="5"/>
  <c r="E571" i="5"/>
  <c r="J571" i="5"/>
  <c r="M571" i="5"/>
  <c r="P571" i="5"/>
  <c r="S571" i="5"/>
  <c r="V571" i="5"/>
  <c r="Y571" i="5"/>
  <c r="AB571" i="5"/>
  <c r="AE571" i="5"/>
  <c r="AH571" i="5"/>
  <c r="AK571" i="5"/>
  <c r="AN571" i="5"/>
  <c r="AQ571" i="5"/>
  <c r="AT571" i="5"/>
  <c r="AW571" i="5"/>
  <c r="AZ571" i="5"/>
  <c r="BC571" i="5"/>
  <c r="BF571" i="5"/>
  <c r="BI571" i="5"/>
  <c r="BL571" i="5"/>
  <c r="BO571" i="5"/>
  <c r="BR571" i="5"/>
  <c r="BU571" i="5"/>
  <c r="BX571" i="5"/>
  <c r="CA571" i="5"/>
  <c r="CD571" i="5"/>
  <c r="CG571" i="5"/>
  <c r="CJ571" i="5"/>
  <c r="E572" i="5"/>
  <c r="J572" i="5"/>
  <c r="M572" i="5"/>
  <c r="P572" i="5"/>
  <c r="S572" i="5"/>
  <c r="V572" i="5"/>
  <c r="Y572" i="5"/>
  <c r="AB572" i="5"/>
  <c r="AE572" i="5"/>
  <c r="AH572" i="5"/>
  <c r="AK572" i="5"/>
  <c r="AN572" i="5"/>
  <c r="AQ572" i="5"/>
  <c r="AT572" i="5"/>
  <c r="AW572" i="5"/>
  <c r="AZ572" i="5"/>
  <c r="BC572" i="5"/>
  <c r="BF572" i="5"/>
  <c r="BI572" i="5"/>
  <c r="BL572" i="5"/>
  <c r="BO572" i="5"/>
  <c r="BR572" i="5"/>
  <c r="BU572" i="5"/>
  <c r="BX572" i="5"/>
  <c r="CA572" i="5"/>
  <c r="CD572" i="5"/>
  <c r="CG572" i="5"/>
  <c r="CJ572" i="5"/>
  <c r="E573" i="5"/>
  <c r="J573" i="5"/>
  <c r="M573" i="5"/>
  <c r="P573" i="5"/>
  <c r="S573" i="5"/>
  <c r="V573" i="5"/>
  <c r="Y573" i="5"/>
  <c r="AB573" i="5"/>
  <c r="AE573" i="5"/>
  <c r="AH573" i="5"/>
  <c r="AK573" i="5"/>
  <c r="AN573" i="5"/>
  <c r="AQ573" i="5"/>
  <c r="AT573" i="5"/>
  <c r="AW573" i="5"/>
  <c r="AZ573" i="5"/>
  <c r="BC573" i="5"/>
  <c r="BF573" i="5"/>
  <c r="BI573" i="5"/>
  <c r="BL573" i="5"/>
  <c r="BO573" i="5"/>
  <c r="BR573" i="5"/>
  <c r="BU573" i="5"/>
  <c r="BX573" i="5"/>
  <c r="CA573" i="5"/>
  <c r="CD573" i="5"/>
  <c r="CG573" i="5"/>
  <c r="CJ573" i="5"/>
  <c r="E574" i="5"/>
  <c r="J574" i="5"/>
  <c r="M574" i="5"/>
  <c r="P574" i="5"/>
  <c r="S574" i="5"/>
  <c r="V574" i="5"/>
  <c r="Y574" i="5"/>
  <c r="AB574" i="5"/>
  <c r="AE574" i="5"/>
  <c r="AH574" i="5"/>
  <c r="AK574" i="5"/>
  <c r="AN574" i="5"/>
  <c r="AQ574" i="5"/>
  <c r="AT574" i="5"/>
  <c r="AW574" i="5"/>
  <c r="AZ574" i="5"/>
  <c r="BC574" i="5"/>
  <c r="BF574" i="5"/>
  <c r="BI574" i="5"/>
  <c r="BL574" i="5"/>
  <c r="BO574" i="5"/>
  <c r="BR574" i="5"/>
  <c r="BU574" i="5"/>
  <c r="BX574" i="5"/>
  <c r="CA574" i="5"/>
  <c r="CD574" i="5"/>
  <c r="CG574" i="5"/>
  <c r="CJ574" i="5"/>
  <c r="E575" i="5"/>
  <c r="J575" i="5"/>
  <c r="M575" i="5"/>
  <c r="P575" i="5"/>
  <c r="S575" i="5"/>
  <c r="V575" i="5"/>
  <c r="Y575" i="5"/>
  <c r="AB575" i="5"/>
  <c r="AE575" i="5"/>
  <c r="AH575" i="5"/>
  <c r="AK575" i="5"/>
  <c r="AN575" i="5"/>
  <c r="AQ575" i="5"/>
  <c r="AT575" i="5"/>
  <c r="AW575" i="5"/>
  <c r="AZ575" i="5"/>
  <c r="BC575" i="5"/>
  <c r="BF575" i="5"/>
  <c r="BI575" i="5"/>
  <c r="BL575" i="5"/>
  <c r="BO575" i="5"/>
  <c r="BR575" i="5"/>
  <c r="BU575" i="5"/>
  <c r="BX575" i="5"/>
  <c r="CA575" i="5"/>
  <c r="CD575" i="5"/>
  <c r="CG575" i="5"/>
  <c r="CJ575" i="5"/>
  <c r="E576" i="5"/>
  <c r="J576" i="5"/>
  <c r="M576" i="5"/>
  <c r="P576" i="5"/>
  <c r="S576" i="5"/>
  <c r="V576" i="5"/>
  <c r="Y576" i="5"/>
  <c r="AB576" i="5"/>
  <c r="AE576" i="5"/>
  <c r="AH576" i="5"/>
  <c r="AK576" i="5"/>
  <c r="AN576" i="5"/>
  <c r="AQ576" i="5"/>
  <c r="AT576" i="5"/>
  <c r="AW576" i="5"/>
  <c r="AZ576" i="5"/>
  <c r="BC576" i="5"/>
  <c r="BF576" i="5"/>
  <c r="BI576" i="5"/>
  <c r="BL576" i="5"/>
  <c r="BO576" i="5"/>
  <c r="BR576" i="5"/>
  <c r="BU576" i="5"/>
  <c r="BX576" i="5"/>
  <c r="CA576" i="5"/>
  <c r="CD576" i="5"/>
  <c r="CG576" i="5"/>
  <c r="CJ576" i="5"/>
  <c r="E577" i="5"/>
  <c r="J577" i="5"/>
  <c r="M577" i="5"/>
  <c r="P577" i="5"/>
  <c r="S577" i="5"/>
  <c r="V577" i="5"/>
  <c r="Y577" i="5"/>
  <c r="AB577" i="5"/>
  <c r="AE577" i="5"/>
  <c r="AH577" i="5"/>
  <c r="AK577" i="5"/>
  <c r="AN577" i="5"/>
  <c r="AQ577" i="5"/>
  <c r="AT577" i="5"/>
  <c r="AW577" i="5"/>
  <c r="AZ577" i="5"/>
  <c r="BC577" i="5"/>
  <c r="BF577" i="5"/>
  <c r="BI577" i="5"/>
  <c r="BL577" i="5"/>
  <c r="BO577" i="5"/>
  <c r="BR577" i="5"/>
  <c r="BU577" i="5"/>
  <c r="BX577" i="5"/>
  <c r="CA577" i="5"/>
  <c r="CD577" i="5"/>
  <c r="CG577" i="5"/>
  <c r="CJ577" i="5"/>
  <c r="E578" i="5"/>
  <c r="J578" i="5"/>
  <c r="M578" i="5"/>
  <c r="P578" i="5"/>
  <c r="S578" i="5"/>
  <c r="V578" i="5"/>
  <c r="Y578" i="5"/>
  <c r="AB578" i="5"/>
  <c r="AE578" i="5"/>
  <c r="AH578" i="5"/>
  <c r="AK578" i="5"/>
  <c r="AN578" i="5"/>
  <c r="AQ578" i="5"/>
  <c r="AT578" i="5"/>
  <c r="AW578" i="5"/>
  <c r="AZ578" i="5"/>
  <c r="BC578" i="5"/>
  <c r="BF578" i="5"/>
  <c r="BI578" i="5"/>
  <c r="BL578" i="5"/>
  <c r="BO578" i="5"/>
  <c r="BR578" i="5"/>
  <c r="BU578" i="5"/>
  <c r="BX578" i="5"/>
  <c r="CA578" i="5"/>
  <c r="CD578" i="5"/>
  <c r="CG578" i="5"/>
  <c r="CJ578" i="5"/>
  <c r="E579" i="5"/>
  <c r="J579" i="5"/>
  <c r="M579" i="5"/>
  <c r="P579" i="5"/>
  <c r="S579" i="5"/>
  <c r="V579" i="5"/>
  <c r="Y579" i="5"/>
  <c r="AB579" i="5"/>
  <c r="AE579" i="5"/>
  <c r="AH579" i="5"/>
  <c r="AK579" i="5"/>
  <c r="AN579" i="5"/>
  <c r="AQ579" i="5"/>
  <c r="AT579" i="5"/>
  <c r="AW579" i="5"/>
  <c r="AZ579" i="5"/>
  <c r="BC579" i="5"/>
  <c r="BF579" i="5"/>
  <c r="BI579" i="5"/>
  <c r="BL579" i="5"/>
  <c r="BO579" i="5"/>
  <c r="BR579" i="5"/>
  <c r="BU579" i="5"/>
  <c r="BX579" i="5"/>
  <c r="CA579" i="5"/>
  <c r="CD579" i="5"/>
  <c r="CG579" i="5"/>
  <c r="CJ579" i="5"/>
  <c r="E580" i="5"/>
  <c r="J580" i="5"/>
  <c r="M580" i="5"/>
  <c r="P580" i="5"/>
  <c r="S580" i="5"/>
  <c r="V580" i="5"/>
  <c r="Y580" i="5"/>
  <c r="AB580" i="5"/>
  <c r="AE580" i="5"/>
  <c r="AH580" i="5"/>
  <c r="AK580" i="5"/>
  <c r="AN580" i="5"/>
  <c r="AQ580" i="5"/>
  <c r="AT580" i="5"/>
  <c r="AW580" i="5"/>
  <c r="AZ580" i="5"/>
  <c r="BC580" i="5"/>
  <c r="BF580" i="5"/>
  <c r="BI580" i="5"/>
  <c r="BL580" i="5"/>
  <c r="BO580" i="5"/>
  <c r="BR580" i="5"/>
  <c r="BU580" i="5"/>
  <c r="BX580" i="5"/>
  <c r="CA580" i="5"/>
  <c r="CD580" i="5"/>
  <c r="CG580" i="5"/>
  <c r="CJ580" i="5"/>
  <c r="E581" i="5"/>
  <c r="J581" i="5"/>
  <c r="M581" i="5"/>
  <c r="P581" i="5"/>
  <c r="S581" i="5"/>
  <c r="V581" i="5"/>
  <c r="Y581" i="5"/>
  <c r="AB581" i="5"/>
  <c r="AE581" i="5"/>
  <c r="AH581" i="5"/>
  <c r="AK581" i="5"/>
  <c r="AN581" i="5"/>
  <c r="AQ581" i="5"/>
  <c r="AT581" i="5"/>
  <c r="AW581" i="5"/>
  <c r="AZ581" i="5"/>
  <c r="BC581" i="5"/>
  <c r="BF581" i="5"/>
  <c r="BI581" i="5"/>
  <c r="BL581" i="5"/>
  <c r="BO581" i="5"/>
  <c r="BR581" i="5"/>
  <c r="BU581" i="5"/>
  <c r="BX581" i="5"/>
  <c r="CA581" i="5"/>
  <c r="CD581" i="5"/>
  <c r="CG581" i="5"/>
  <c r="CJ581" i="5"/>
  <c r="E582" i="5"/>
  <c r="J582" i="5"/>
  <c r="M582" i="5"/>
  <c r="P582" i="5"/>
  <c r="S582" i="5"/>
  <c r="V582" i="5"/>
  <c r="Y582" i="5"/>
  <c r="AB582" i="5"/>
  <c r="AE582" i="5"/>
  <c r="AH582" i="5"/>
  <c r="AK582" i="5"/>
  <c r="AN582" i="5"/>
  <c r="AQ582" i="5"/>
  <c r="AT582" i="5"/>
  <c r="AW582" i="5"/>
  <c r="AZ582" i="5"/>
  <c r="BC582" i="5"/>
  <c r="BF582" i="5"/>
  <c r="BI582" i="5"/>
  <c r="BL582" i="5"/>
  <c r="BO582" i="5"/>
  <c r="BR582" i="5"/>
  <c r="BU582" i="5"/>
  <c r="BX582" i="5"/>
  <c r="CA582" i="5"/>
  <c r="CD582" i="5"/>
  <c r="CG582" i="5"/>
  <c r="CJ582" i="5"/>
  <c r="E583" i="5"/>
  <c r="J583" i="5"/>
  <c r="M583" i="5"/>
  <c r="P583" i="5"/>
  <c r="S583" i="5"/>
  <c r="V583" i="5"/>
  <c r="Y583" i="5"/>
  <c r="AB583" i="5"/>
  <c r="AE583" i="5"/>
  <c r="AH583" i="5"/>
  <c r="AK583" i="5"/>
  <c r="AN583" i="5"/>
  <c r="AQ583" i="5"/>
  <c r="AT583" i="5"/>
  <c r="AW583" i="5"/>
  <c r="AZ583" i="5"/>
  <c r="BC583" i="5"/>
  <c r="BF583" i="5"/>
  <c r="BI583" i="5"/>
  <c r="BL583" i="5"/>
  <c r="BO583" i="5"/>
  <c r="BR583" i="5"/>
  <c r="BU583" i="5"/>
  <c r="BX583" i="5"/>
  <c r="CA583" i="5"/>
  <c r="CD583" i="5"/>
  <c r="CG583" i="5"/>
  <c r="CJ583" i="5"/>
  <c r="E584" i="5"/>
  <c r="J584" i="5"/>
  <c r="M584" i="5"/>
  <c r="P584" i="5"/>
  <c r="S584" i="5"/>
  <c r="V584" i="5"/>
  <c r="Y584" i="5"/>
  <c r="AB584" i="5"/>
  <c r="AE584" i="5"/>
  <c r="AH584" i="5"/>
  <c r="AK584" i="5"/>
  <c r="AN584" i="5"/>
  <c r="AQ584" i="5"/>
  <c r="AT584" i="5"/>
  <c r="AW584" i="5"/>
  <c r="AZ584" i="5"/>
  <c r="BC584" i="5"/>
  <c r="BF584" i="5"/>
  <c r="BI584" i="5"/>
  <c r="BL584" i="5"/>
  <c r="BO584" i="5"/>
  <c r="BR584" i="5"/>
  <c r="BU584" i="5"/>
  <c r="BX584" i="5"/>
  <c r="CA584" i="5"/>
  <c r="CD584" i="5"/>
  <c r="CG584" i="5"/>
  <c r="CJ584" i="5"/>
  <c r="E585" i="5"/>
  <c r="J585" i="5"/>
  <c r="M585" i="5"/>
  <c r="P585" i="5"/>
  <c r="S585" i="5"/>
  <c r="V585" i="5"/>
  <c r="Y585" i="5"/>
  <c r="AB585" i="5"/>
  <c r="AE585" i="5"/>
  <c r="AH585" i="5"/>
  <c r="AK585" i="5"/>
  <c r="AN585" i="5"/>
  <c r="AQ585" i="5"/>
  <c r="AT585" i="5"/>
  <c r="AW585" i="5"/>
  <c r="AZ585" i="5"/>
  <c r="BC585" i="5"/>
  <c r="BF585" i="5"/>
  <c r="BI585" i="5"/>
  <c r="BL585" i="5"/>
  <c r="BO585" i="5"/>
  <c r="BR585" i="5"/>
  <c r="BU585" i="5"/>
  <c r="BX585" i="5"/>
  <c r="CA585" i="5"/>
  <c r="CD585" i="5"/>
  <c r="CG585" i="5"/>
  <c r="CJ585" i="5"/>
  <c r="E586" i="5"/>
  <c r="J586" i="5"/>
  <c r="M586" i="5"/>
  <c r="P586" i="5"/>
  <c r="S586" i="5"/>
  <c r="V586" i="5"/>
  <c r="Y586" i="5"/>
  <c r="AB586" i="5"/>
  <c r="AE586" i="5"/>
  <c r="AH586" i="5"/>
  <c r="AK586" i="5"/>
  <c r="AN586" i="5"/>
  <c r="AQ586" i="5"/>
  <c r="AT586" i="5"/>
  <c r="AW586" i="5"/>
  <c r="AZ586" i="5"/>
  <c r="BC586" i="5"/>
  <c r="BF586" i="5"/>
  <c r="BI586" i="5"/>
  <c r="BL586" i="5"/>
  <c r="BO586" i="5"/>
  <c r="BR586" i="5"/>
  <c r="BU586" i="5"/>
  <c r="BX586" i="5"/>
  <c r="CA586" i="5"/>
  <c r="CD586" i="5"/>
  <c r="CG586" i="5"/>
  <c r="CJ586" i="5"/>
  <c r="E587" i="5"/>
  <c r="J587" i="5"/>
  <c r="M587" i="5"/>
  <c r="P587" i="5"/>
  <c r="S587" i="5"/>
  <c r="V587" i="5"/>
  <c r="Y587" i="5"/>
  <c r="AB587" i="5"/>
  <c r="AE587" i="5"/>
  <c r="AH587" i="5"/>
  <c r="AK587" i="5"/>
  <c r="AN587" i="5"/>
  <c r="AQ587" i="5"/>
  <c r="AT587" i="5"/>
  <c r="AW587" i="5"/>
  <c r="AZ587" i="5"/>
  <c r="BC587" i="5"/>
  <c r="BF587" i="5"/>
  <c r="BI587" i="5"/>
  <c r="BL587" i="5"/>
  <c r="BO587" i="5"/>
  <c r="BR587" i="5"/>
  <c r="BU587" i="5"/>
  <c r="BX587" i="5"/>
  <c r="CA587" i="5"/>
  <c r="CD587" i="5"/>
  <c r="CG587" i="5"/>
  <c r="CJ587" i="5"/>
  <c r="E588" i="5"/>
  <c r="J588" i="5"/>
  <c r="M588" i="5"/>
  <c r="P588" i="5"/>
  <c r="S588" i="5"/>
  <c r="V588" i="5"/>
  <c r="Y588" i="5"/>
  <c r="AB588" i="5"/>
  <c r="AE588" i="5"/>
  <c r="AH588" i="5"/>
  <c r="AK588" i="5"/>
  <c r="AN588" i="5"/>
  <c r="AQ588" i="5"/>
  <c r="AT588" i="5"/>
  <c r="AW588" i="5"/>
  <c r="AZ588" i="5"/>
  <c r="BC588" i="5"/>
  <c r="BF588" i="5"/>
  <c r="BI588" i="5"/>
  <c r="BL588" i="5"/>
  <c r="BO588" i="5"/>
  <c r="BR588" i="5"/>
  <c r="BU588" i="5"/>
  <c r="BX588" i="5"/>
  <c r="CA588" i="5"/>
  <c r="CD588" i="5"/>
  <c r="CG588" i="5"/>
  <c r="CJ588" i="5"/>
  <c r="E589" i="5"/>
  <c r="J589" i="5"/>
  <c r="M589" i="5"/>
  <c r="P589" i="5"/>
  <c r="S589" i="5"/>
  <c r="V589" i="5"/>
  <c r="Y589" i="5"/>
  <c r="AB589" i="5"/>
  <c r="AE589" i="5"/>
  <c r="AH589" i="5"/>
  <c r="AK589" i="5"/>
  <c r="AN589" i="5"/>
  <c r="AQ589" i="5"/>
  <c r="AT589" i="5"/>
  <c r="AW589" i="5"/>
  <c r="AZ589" i="5"/>
  <c r="BC589" i="5"/>
  <c r="BF589" i="5"/>
  <c r="BI589" i="5"/>
  <c r="BL589" i="5"/>
  <c r="BO589" i="5"/>
  <c r="BR589" i="5"/>
  <c r="BU589" i="5"/>
  <c r="BX589" i="5"/>
  <c r="CA589" i="5"/>
  <c r="CD589" i="5"/>
  <c r="CG589" i="5"/>
  <c r="CJ589" i="5"/>
  <c r="E590" i="5"/>
  <c r="J590" i="5"/>
  <c r="M590" i="5"/>
  <c r="P590" i="5"/>
  <c r="S590" i="5"/>
  <c r="V590" i="5"/>
  <c r="Y590" i="5"/>
  <c r="AB590" i="5"/>
  <c r="AE590" i="5"/>
  <c r="AH590" i="5"/>
  <c r="AK590" i="5"/>
  <c r="AN590" i="5"/>
  <c r="AQ590" i="5"/>
  <c r="AT590" i="5"/>
  <c r="AW590" i="5"/>
  <c r="AZ590" i="5"/>
  <c r="BC590" i="5"/>
  <c r="BF590" i="5"/>
  <c r="BI590" i="5"/>
  <c r="BL590" i="5"/>
  <c r="BO590" i="5"/>
  <c r="BR590" i="5"/>
  <c r="BU590" i="5"/>
  <c r="BX590" i="5"/>
  <c r="CA590" i="5"/>
  <c r="CD590" i="5"/>
  <c r="CG590" i="5"/>
  <c r="CJ590" i="5"/>
  <c r="E591" i="5"/>
  <c r="J591" i="5"/>
  <c r="M591" i="5"/>
  <c r="P591" i="5"/>
  <c r="S591" i="5"/>
  <c r="V591" i="5"/>
  <c r="Y591" i="5"/>
  <c r="AB591" i="5"/>
  <c r="AE591" i="5"/>
  <c r="AH591" i="5"/>
  <c r="AK591" i="5"/>
  <c r="AN591" i="5"/>
  <c r="AQ591" i="5"/>
  <c r="AT591" i="5"/>
  <c r="AW591" i="5"/>
  <c r="AZ591" i="5"/>
  <c r="BC591" i="5"/>
  <c r="BF591" i="5"/>
  <c r="BI591" i="5"/>
  <c r="BL591" i="5"/>
  <c r="BO591" i="5"/>
  <c r="BR591" i="5"/>
  <c r="BU591" i="5"/>
  <c r="BX591" i="5"/>
  <c r="CA591" i="5"/>
  <c r="CD591" i="5"/>
  <c r="CG591" i="5"/>
  <c r="CJ591" i="5"/>
  <c r="E592" i="5"/>
  <c r="J592" i="5"/>
  <c r="M592" i="5"/>
  <c r="P592" i="5"/>
  <c r="S592" i="5"/>
  <c r="V592" i="5"/>
  <c r="Y592" i="5"/>
  <c r="AB592" i="5"/>
  <c r="AE592" i="5"/>
  <c r="AH592" i="5"/>
  <c r="AK592" i="5"/>
  <c r="AN592" i="5"/>
  <c r="AQ592" i="5"/>
  <c r="AT592" i="5"/>
  <c r="AW592" i="5"/>
  <c r="AZ592" i="5"/>
  <c r="BC592" i="5"/>
  <c r="BF592" i="5"/>
  <c r="BI592" i="5"/>
  <c r="BL592" i="5"/>
  <c r="BO592" i="5"/>
  <c r="BR592" i="5"/>
  <c r="BU592" i="5"/>
  <c r="BX592" i="5"/>
  <c r="CA592" i="5"/>
  <c r="CD592" i="5"/>
  <c r="CG592" i="5"/>
  <c r="CJ592" i="5"/>
  <c r="E593" i="5"/>
  <c r="J593" i="5"/>
  <c r="M593" i="5"/>
  <c r="P593" i="5"/>
  <c r="S593" i="5"/>
  <c r="V593" i="5"/>
  <c r="Y593" i="5"/>
  <c r="AB593" i="5"/>
  <c r="AE593" i="5"/>
  <c r="AH593" i="5"/>
  <c r="AK593" i="5"/>
  <c r="AN593" i="5"/>
  <c r="AQ593" i="5"/>
  <c r="AT593" i="5"/>
  <c r="AW593" i="5"/>
  <c r="AZ593" i="5"/>
  <c r="BC593" i="5"/>
  <c r="BF593" i="5"/>
  <c r="BI593" i="5"/>
  <c r="BL593" i="5"/>
  <c r="BO593" i="5"/>
  <c r="BR593" i="5"/>
  <c r="BU593" i="5"/>
  <c r="BX593" i="5"/>
  <c r="CA593" i="5"/>
  <c r="CD593" i="5"/>
  <c r="CG593" i="5"/>
  <c r="CJ593" i="5"/>
  <c r="E594" i="5"/>
  <c r="J594" i="5"/>
  <c r="M594" i="5"/>
  <c r="P594" i="5"/>
  <c r="S594" i="5"/>
  <c r="V594" i="5"/>
  <c r="Y594" i="5"/>
  <c r="AB594" i="5"/>
  <c r="AE594" i="5"/>
  <c r="AH594" i="5"/>
  <c r="AK594" i="5"/>
  <c r="AN594" i="5"/>
  <c r="AQ594" i="5"/>
  <c r="AT594" i="5"/>
  <c r="AW594" i="5"/>
  <c r="AZ594" i="5"/>
  <c r="BC594" i="5"/>
  <c r="BF594" i="5"/>
  <c r="BI594" i="5"/>
  <c r="BL594" i="5"/>
  <c r="BO594" i="5"/>
  <c r="BR594" i="5"/>
  <c r="BU594" i="5"/>
  <c r="BX594" i="5"/>
  <c r="CA594" i="5"/>
  <c r="CD594" i="5"/>
  <c r="CG594" i="5"/>
  <c r="CJ594" i="5"/>
  <c r="E595" i="5"/>
  <c r="J595" i="5"/>
  <c r="M595" i="5"/>
  <c r="P595" i="5"/>
  <c r="S595" i="5"/>
  <c r="V595" i="5"/>
  <c r="Y595" i="5"/>
  <c r="AB595" i="5"/>
  <c r="AE595" i="5"/>
  <c r="AH595" i="5"/>
  <c r="AK595" i="5"/>
  <c r="AN595" i="5"/>
  <c r="AQ595" i="5"/>
  <c r="AT595" i="5"/>
  <c r="AW595" i="5"/>
  <c r="AZ595" i="5"/>
  <c r="BC595" i="5"/>
  <c r="BF595" i="5"/>
  <c r="BI595" i="5"/>
  <c r="BL595" i="5"/>
  <c r="BO595" i="5"/>
  <c r="BR595" i="5"/>
  <c r="BU595" i="5"/>
  <c r="BX595" i="5"/>
  <c r="CA595" i="5"/>
  <c r="CD595" i="5"/>
  <c r="CG595" i="5"/>
  <c r="CJ595" i="5"/>
  <c r="E596" i="5"/>
  <c r="J596" i="5"/>
  <c r="M596" i="5"/>
  <c r="P596" i="5"/>
  <c r="S596" i="5"/>
  <c r="V596" i="5"/>
  <c r="Y596" i="5"/>
  <c r="AB596" i="5"/>
  <c r="AE596" i="5"/>
  <c r="AH596" i="5"/>
  <c r="AK596" i="5"/>
  <c r="AN596" i="5"/>
  <c r="AQ596" i="5"/>
  <c r="AT596" i="5"/>
  <c r="AW596" i="5"/>
  <c r="AZ596" i="5"/>
  <c r="BC596" i="5"/>
  <c r="BF596" i="5"/>
  <c r="BI596" i="5"/>
  <c r="BL596" i="5"/>
  <c r="BO596" i="5"/>
  <c r="BR596" i="5"/>
  <c r="BU596" i="5"/>
  <c r="BX596" i="5"/>
  <c r="CA596" i="5"/>
  <c r="CD596" i="5"/>
  <c r="CG596" i="5"/>
  <c r="CJ596" i="5"/>
  <c r="E597" i="5"/>
  <c r="J597" i="5"/>
  <c r="M597" i="5"/>
  <c r="P597" i="5"/>
  <c r="S597" i="5"/>
  <c r="V597" i="5"/>
  <c r="Y597" i="5"/>
  <c r="AB597" i="5"/>
  <c r="AE597" i="5"/>
  <c r="AH597" i="5"/>
  <c r="AK597" i="5"/>
  <c r="AN597" i="5"/>
  <c r="AQ597" i="5"/>
  <c r="AT597" i="5"/>
  <c r="AW597" i="5"/>
  <c r="AZ597" i="5"/>
  <c r="BC597" i="5"/>
  <c r="BF597" i="5"/>
  <c r="BI597" i="5"/>
  <c r="BL597" i="5"/>
  <c r="BO597" i="5"/>
  <c r="BR597" i="5"/>
  <c r="BU597" i="5"/>
  <c r="BX597" i="5"/>
  <c r="CA597" i="5"/>
  <c r="CD597" i="5"/>
  <c r="CG597" i="5"/>
  <c r="CJ597" i="5"/>
  <c r="E598" i="5"/>
  <c r="J598" i="5"/>
  <c r="M598" i="5"/>
  <c r="P598" i="5"/>
  <c r="S598" i="5"/>
  <c r="V598" i="5"/>
  <c r="Y598" i="5"/>
  <c r="AB598" i="5"/>
  <c r="AE598" i="5"/>
  <c r="AH598" i="5"/>
  <c r="AK598" i="5"/>
  <c r="AN598" i="5"/>
  <c r="AQ598" i="5"/>
  <c r="AT598" i="5"/>
  <c r="AW598" i="5"/>
  <c r="AZ598" i="5"/>
  <c r="BC598" i="5"/>
  <c r="BF598" i="5"/>
  <c r="BI598" i="5"/>
  <c r="BL598" i="5"/>
  <c r="BO598" i="5"/>
  <c r="BR598" i="5"/>
  <c r="BU598" i="5"/>
  <c r="BX598" i="5"/>
  <c r="CA598" i="5"/>
  <c r="CD598" i="5"/>
  <c r="CG598" i="5"/>
  <c r="CJ598" i="5"/>
  <c r="E599" i="5"/>
  <c r="J599" i="5"/>
  <c r="M599" i="5"/>
  <c r="P599" i="5"/>
  <c r="S599" i="5"/>
  <c r="V599" i="5"/>
  <c r="Y599" i="5"/>
  <c r="AB599" i="5"/>
  <c r="AE599" i="5"/>
  <c r="AH599" i="5"/>
  <c r="AK599" i="5"/>
  <c r="AN599" i="5"/>
  <c r="AQ599" i="5"/>
  <c r="AT599" i="5"/>
  <c r="AW599" i="5"/>
  <c r="AZ599" i="5"/>
  <c r="BC599" i="5"/>
  <c r="BF599" i="5"/>
  <c r="BI599" i="5"/>
  <c r="BL599" i="5"/>
  <c r="BO599" i="5"/>
  <c r="BR599" i="5"/>
  <c r="BU599" i="5"/>
  <c r="BX599" i="5"/>
  <c r="CA599" i="5"/>
  <c r="CD599" i="5"/>
  <c r="CG599" i="5"/>
  <c r="CJ599" i="5"/>
  <c r="E600" i="5"/>
  <c r="J600" i="5"/>
  <c r="M600" i="5"/>
  <c r="P600" i="5"/>
  <c r="S600" i="5"/>
  <c r="V600" i="5"/>
  <c r="Y600" i="5"/>
  <c r="AB600" i="5"/>
  <c r="AE600" i="5"/>
  <c r="AH600" i="5"/>
  <c r="AK600" i="5"/>
  <c r="AN600" i="5"/>
  <c r="AQ600" i="5"/>
  <c r="AT600" i="5"/>
  <c r="AW600" i="5"/>
  <c r="AZ600" i="5"/>
  <c r="BC600" i="5"/>
  <c r="BF600" i="5"/>
  <c r="BI600" i="5"/>
  <c r="BL600" i="5"/>
  <c r="BO600" i="5"/>
  <c r="BR600" i="5"/>
  <c r="BU600" i="5"/>
  <c r="BX600" i="5"/>
  <c r="CA600" i="5"/>
  <c r="CD600" i="5"/>
  <c r="CG600" i="5"/>
  <c r="CJ600" i="5"/>
  <c r="E601" i="5"/>
  <c r="J601" i="5"/>
  <c r="M601" i="5"/>
  <c r="P601" i="5"/>
  <c r="S601" i="5"/>
  <c r="V601" i="5"/>
  <c r="Y601" i="5"/>
  <c r="AB601" i="5"/>
  <c r="AE601" i="5"/>
  <c r="AH601" i="5"/>
  <c r="AK601" i="5"/>
  <c r="AN601" i="5"/>
  <c r="AQ601" i="5"/>
  <c r="AT601" i="5"/>
  <c r="AW601" i="5"/>
  <c r="AZ601" i="5"/>
  <c r="BC601" i="5"/>
  <c r="BF601" i="5"/>
  <c r="BI601" i="5"/>
  <c r="BL601" i="5"/>
  <c r="BO601" i="5"/>
  <c r="BR601" i="5"/>
  <c r="BU601" i="5"/>
  <c r="BX601" i="5"/>
  <c r="CA601" i="5"/>
  <c r="CD601" i="5"/>
  <c r="CG601" i="5"/>
  <c r="CJ601" i="5"/>
  <c r="E602" i="5"/>
  <c r="J602" i="5"/>
  <c r="M602" i="5"/>
  <c r="P602" i="5"/>
  <c r="S602" i="5"/>
  <c r="V602" i="5"/>
  <c r="Y602" i="5"/>
  <c r="AB602" i="5"/>
  <c r="AE602" i="5"/>
  <c r="AH602" i="5"/>
  <c r="AK602" i="5"/>
  <c r="AN602" i="5"/>
  <c r="AQ602" i="5"/>
  <c r="AT602" i="5"/>
  <c r="AW602" i="5"/>
  <c r="AZ602" i="5"/>
  <c r="BC602" i="5"/>
  <c r="BF602" i="5"/>
  <c r="BI602" i="5"/>
  <c r="BL602" i="5"/>
  <c r="BO602" i="5"/>
  <c r="BR602" i="5"/>
  <c r="BU602" i="5"/>
  <c r="BX602" i="5"/>
  <c r="CA602" i="5"/>
  <c r="CD602" i="5"/>
  <c r="CG602" i="5"/>
  <c r="CJ602" i="5"/>
  <c r="E603" i="5"/>
  <c r="J603" i="5"/>
  <c r="M603" i="5"/>
  <c r="P603" i="5"/>
  <c r="S603" i="5"/>
  <c r="V603" i="5"/>
  <c r="Y603" i="5"/>
  <c r="AB603" i="5"/>
  <c r="AE603" i="5"/>
  <c r="AH603" i="5"/>
  <c r="AK603" i="5"/>
  <c r="AN603" i="5"/>
  <c r="AQ603" i="5"/>
  <c r="AT603" i="5"/>
  <c r="AW603" i="5"/>
  <c r="AZ603" i="5"/>
  <c r="BC603" i="5"/>
  <c r="BF603" i="5"/>
  <c r="BI603" i="5"/>
  <c r="BL603" i="5"/>
  <c r="BO603" i="5"/>
  <c r="BR603" i="5"/>
  <c r="BU603" i="5"/>
  <c r="BX603" i="5"/>
  <c r="CA603" i="5"/>
  <c r="CD603" i="5"/>
  <c r="CG603" i="5"/>
  <c r="CJ603" i="5"/>
  <c r="E604" i="5"/>
  <c r="J604" i="5"/>
  <c r="M604" i="5"/>
  <c r="P604" i="5"/>
  <c r="S604" i="5"/>
  <c r="V604" i="5"/>
  <c r="Y604" i="5"/>
  <c r="AB604" i="5"/>
  <c r="AE604" i="5"/>
  <c r="AH604" i="5"/>
  <c r="AK604" i="5"/>
  <c r="AN604" i="5"/>
  <c r="AQ604" i="5"/>
  <c r="AT604" i="5"/>
  <c r="AW604" i="5"/>
  <c r="AZ604" i="5"/>
  <c r="BC604" i="5"/>
  <c r="BF604" i="5"/>
  <c r="BI604" i="5"/>
  <c r="BL604" i="5"/>
  <c r="BO604" i="5"/>
  <c r="BR604" i="5"/>
  <c r="BU604" i="5"/>
  <c r="BX604" i="5"/>
  <c r="CA604" i="5"/>
  <c r="CD604" i="5"/>
  <c r="CG604" i="5"/>
  <c r="CJ604" i="5"/>
  <c r="E605" i="5"/>
  <c r="J605" i="5"/>
  <c r="M605" i="5"/>
  <c r="P605" i="5"/>
  <c r="S605" i="5"/>
  <c r="V605" i="5"/>
  <c r="Y605" i="5"/>
  <c r="AB605" i="5"/>
  <c r="AE605" i="5"/>
  <c r="AH605" i="5"/>
  <c r="AK605" i="5"/>
  <c r="AN605" i="5"/>
  <c r="AQ605" i="5"/>
  <c r="AT605" i="5"/>
  <c r="AW605" i="5"/>
  <c r="AZ605" i="5"/>
  <c r="BC605" i="5"/>
  <c r="BF605" i="5"/>
  <c r="BI605" i="5"/>
  <c r="BL605" i="5"/>
  <c r="BO605" i="5"/>
  <c r="BR605" i="5"/>
  <c r="BU605" i="5"/>
  <c r="BX605" i="5"/>
  <c r="CA605" i="5"/>
  <c r="CD605" i="5"/>
  <c r="CG605" i="5"/>
  <c r="CJ605" i="5"/>
  <c r="E606" i="5"/>
  <c r="J606" i="5"/>
  <c r="M606" i="5"/>
  <c r="P606" i="5"/>
  <c r="S606" i="5"/>
  <c r="V606" i="5"/>
  <c r="Y606" i="5"/>
  <c r="AB606" i="5"/>
  <c r="AE606" i="5"/>
  <c r="AH606" i="5"/>
  <c r="AK606" i="5"/>
  <c r="AN606" i="5"/>
  <c r="AQ606" i="5"/>
  <c r="AT606" i="5"/>
  <c r="AW606" i="5"/>
  <c r="AZ606" i="5"/>
  <c r="BC606" i="5"/>
  <c r="BF606" i="5"/>
  <c r="BI606" i="5"/>
  <c r="BL606" i="5"/>
  <c r="BO606" i="5"/>
  <c r="BR606" i="5"/>
  <c r="BU606" i="5"/>
  <c r="BX606" i="5"/>
  <c r="CA606" i="5"/>
  <c r="CD606" i="5"/>
  <c r="CG606" i="5"/>
  <c r="CJ606" i="5"/>
  <c r="E607" i="5"/>
  <c r="J607" i="5"/>
  <c r="M607" i="5"/>
  <c r="P607" i="5"/>
  <c r="S607" i="5"/>
  <c r="V607" i="5"/>
  <c r="Y607" i="5"/>
  <c r="AB607" i="5"/>
  <c r="AE607" i="5"/>
  <c r="AH607" i="5"/>
  <c r="AK607" i="5"/>
  <c r="AN607" i="5"/>
  <c r="AQ607" i="5"/>
  <c r="AT607" i="5"/>
  <c r="AW607" i="5"/>
  <c r="AZ607" i="5"/>
  <c r="BC607" i="5"/>
  <c r="BF607" i="5"/>
  <c r="BI607" i="5"/>
  <c r="BL607" i="5"/>
  <c r="BO607" i="5"/>
  <c r="BR607" i="5"/>
  <c r="BU607" i="5"/>
  <c r="BX607" i="5"/>
  <c r="CA607" i="5"/>
  <c r="CD607" i="5"/>
  <c r="CG607" i="5"/>
  <c r="CJ607" i="5"/>
  <c r="E608" i="5"/>
  <c r="J608" i="5"/>
  <c r="M608" i="5"/>
  <c r="P608" i="5"/>
  <c r="S608" i="5"/>
  <c r="V608" i="5"/>
  <c r="Y608" i="5"/>
  <c r="AB608" i="5"/>
  <c r="AE608" i="5"/>
  <c r="AH608" i="5"/>
  <c r="AK608" i="5"/>
  <c r="AN608" i="5"/>
  <c r="AQ608" i="5"/>
  <c r="AT608" i="5"/>
  <c r="AW608" i="5"/>
  <c r="AZ608" i="5"/>
  <c r="BC608" i="5"/>
  <c r="BF608" i="5"/>
  <c r="BI608" i="5"/>
  <c r="BL608" i="5"/>
  <c r="BO608" i="5"/>
  <c r="BR608" i="5"/>
  <c r="BU608" i="5"/>
  <c r="BX608" i="5"/>
  <c r="CA608" i="5"/>
  <c r="CD608" i="5"/>
  <c r="CG608" i="5"/>
  <c r="CJ608" i="5"/>
  <c r="E609" i="5"/>
  <c r="J609" i="5"/>
  <c r="M609" i="5"/>
  <c r="P609" i="5"/>
  <c r="S609" i="5"/>
  <c r="V609" i="5"/>
  <c r="Y609" i="5"/>
  <c r="AB609" i="5"/>
  <c r="AE609" i="5"/>
  <c r="AH609" i="5"/>
  <c r="AK609" i="5"/>
  <c r="AN609" i="5"/>
  <c r="AQ609" i="5"/>
  <c r="AT609" i="5"/>
  <c r="AW609" i="5"/>
  <c r="AZ609" i="5"/>
  <c r="BC609" i="5"/>
  <c r="BF609" i="5"/>
  <c r="BI609" i="5"/>
  <c r="BL609" i="5"/>
  <c r="BO609" i="5"/>
  <c r="BR609" i="5"/>
  <c r="BU609" i="5"/>
  <c r="BX609" i="5"/>
  <c r="CA609" i="5"/>
  <c r="CD609" i="5"/>
  <c r="CG609" i="5"/>
  <c r="CJ609" i="5"/>
  <c r="E610" i="5"/>
  <c r="J610" i="5"/>
  <c r="M610" i="5"/>
  <c r="P610" i="5"/>
  <c r="S610" i="5"/>
  <c r="V610" i="5"/>
  <c r="Y610" i="5"/>
  <c r="AB610" i="5"/>
  <c r="AE610" i="5"/>
  <c r="AH610" i="5"/>
  <c r="AK610" i="5"/>
  <c r="AN610" i="5"/>
  <c r="AQ610" i="5"/>
  <c r="AT610" i="5"/>
  <c r="AW610" i="5"/>
  <c r="AZ610" i="5"/>
  <c r="BC610" i="5"/>
  <c r="BF610" i="5"/>
  <c r="BI610" i="5"/>
  <c r="BL610" i="5"/>
  <c r="BO610" i="5"/>
  <c r="BR610" i="5"/>
  <c r="BU610" i="5"/>
  <c r="BX610" i="5"/>
  <c r="CA610" i="5"/>
  <c r="CD610" i="5"/>
  <c r="CG610" i="5"/>
  <c r="CJ610" i="5"/>
  <c r="E611" i="5"/>
  <c r="J611" i="5"/>
  <c r="M611" i="5"/>
  <c r="P611" i="5"/>
  <c r="S611" i="5"/>
  <c r="V611" i="5"/>
  <c r="Y611" i="5"/>
  <c r="AB611" i="5"/>
  <c r="AE611" i="5"/>
  <c r="AH611" i="5"/>
  <c r="AK611" i="5"/>
  <c r="AN611" i="5"/>
  <c r="AQ611" i="5"/>
  <c r="AT611" i="5"/>
  <c r="AW611" i="5"/>
  <c r="AZ611" i="5"/>
  <c r="BC611" i="5"/>
  <c r="BF611" i="5"/>
  <c r="BI611" i="5"/>
  <c r="BL611" i="5"/>
  <c r="BO611" i="5"/>
  <c r="BR611" i="5"/>
  <c r="BU611" i="5"/>
  <c r="BX611" i="5"/>
  <c r="CA611" i="5"/>
  <c r="CD611" i="5"/>
  <c r="CG611" i="5"/>
  <c r="CJ611" i="5"/>
  <c r="E612" i="5"/>
  <c r="J612" i="5"/>
  <c r="M612" i="5"/>
  <c r="P612" i="5"/>
  <c r="S612" i="5"/>
  <c r="V612" i="5"/>
  <c r="Y612" i="5"/>
  <c r="AB612" i="5"/>
  <c r="AE612" i="5"/>
  <c r="AH612" i="5"/>
  <c r="AK612" i="5"/>
  <c r="AN612" i="5"/>
  <c r="AQ612" i="5"/>
  <c r="AT612" i="5"/>
  <c r="AW612" i="5"/>
  <c r="AZ612" i="5"/>
  <c r="BC612" i="5"/>
  <c r="BF612" i="5"/>
  <c r="BI612" i="5"/>
  <c r="BL612" i="5"/>
  <c r="BO612" i="5"/>
  <c r="BR612" i="5"/>
  <c r="BU612" i="5"/>
  <c r="BX612" i="5"/>
  <c r="CA612" i="5"/>
  <c r="CD612" i="5"/>
  <c r="CG612" i="5"/>
  <c r="CJ612" i="5"/>
  <c r="E613" i="5"/>
  <c r="J613" i="5"/>
  <c r="M613" i="5"/>
  <c r="P613" i="5"/>
  <c r="S613" i="5"/>
  <c r="V613" i="5"/>
  <c r="Y613" i="5"/>
  <c r="AB613" i="5"/>
  <c r="AE613" i="5"/>
  <c r="AH613" i="5"/>
  <c r="AK613" i="5"/>
  <c r="AN613" i="5"/>
  <c r="AQ613" i="5"/>
  <c r="AT613" i="5"/>
  <c r="AW613" i="5"/>
  <c r="AZ613" i="5"/>
  <c r="BC613" i="5"/>
  <c r="BF613" i="5"/>
  <c r="BI613" i="5"/>
  <c r="BL613" i="5"/>
  <c r="BO613" i="5"/>
  <c r="BR613" i="5"/>
  <c r="BU613" i="5"/>
  <c r="BX613" i="5"/>
  <c r="CA613" i="5"/>
  <c r="CD613" i="5"/>
  <c r="CG613" i="5"/>
  <c r="CJ613" i="5"/>
  <c r="E614" i="5"/>
  <c r="J614" i="5"/>
  <c r="M614" i="5"/>
  <c r="P614" i="5"/>
  <c r="S614" i="5"/>
  <c r="V614" i="5"/>
  <c r="Y614" i="5"/>
  <c r="AB614" i="5"/>
  <c r="AE614" i="5"/>
  <c r="AH614" i="5"/>
  <c r="AK614" i="5"/>
  <c r="AN614" i="5"/>
  <c r="AQ614" i="5"/>
  <c r="AT614" i="5"/>
  <c r="AW614" i="5"/>
  <c r="AZ614" i="5"/>
  <c r="BC614" i="5"/>
  <c r="BF614" i="5"/>
  <c r="BI614" i="5"/>
  <c r="BL614" i="5"/>
  <c r="BO614" i="5"/>
  <c r="BR614" i="5"/>
  <c r="BU614" i="5"/>
  <c r="BX614" i="5"/>
  <c r="CA614" i="5"/>
  <c r="CD614" i="5"/>
  <c r="CG614" i="5"/>
  <c r="CJ614" i="5"/>
  <c r="E615" i="5"/>
  <c r="J615" i="5"/>
  <c r="M615" i="5"/>
  <c r="P615" i="5"/>
  <c r="S615" i="5"/>
  <c r="V615" i="5"/>
  <c r="Y615" i="5"/>
  <c r="AB615" i="5"/>
  <c r="AE615" i="5"/>
  <c r="AH615" i="5"/>
  <c r="AK615" i="5"/>
  <c r="AN615" i="5"/>
  <c r="AQ615" i="5"/>
  <c r="AT615" i="5"/>
  <c r="AW615" i="5"/>
  <c r="AZ615" i="5"/>
  <c r="BC615" i="5"/>
  <c r="BF615" i="5"/>
  <c r="BI615" i="5"/>
  <c r="BL615" i="5"/>
  <c r="BO615" i="5"/>
  <c r="BR615" i="5"/>
  <c r="BU615" i="5"/>
  <c r="BX615" i="5"/>
  <c r="CA615" i="5"/>
  <c r="CD615" i="5"/>
  <c r="CG615" i="5"/>
  <c r="CJ615" i="5"/>
  <c r="E616" i="5"/>
  <c r="J616" i="5"/>
  <c r="M616" i="5"/>
  <c r="P616" i="5"/>
  <c r="S616" i="5"/>
  <c r="V616" i="5"/>
  <c r="Y616" i="5"/>
  <c r="AB616" i="5"/>
  <c r="AE616" i="5"/>
  <c r="AH616" i="5"/>
  <c r="AK616" i="5"/>
  <c r="AN616" i="5"/>
  <c r="AQ616" i="5"/>
  <c r="AT616" i="5"/>
  <c r="AW616" i="5"/>
  <c r="AZ616" i="5"/>
  <c r="BC616" i="5"/>
  <c r="BF616" i="5"/>
  <c r="BI616" i="5"/>
  <c r="BL616" i="5"/>
  <c r="BO616" i="5"/>
  <c r="BR616" i="5"/>
  <c r="BU616" i="5"/>
  <c r="BX616" i="5"/>
  <c r="CA616" i="5"/>
  <c r="CD616" i="5"/>
  <c r="CG616" i="5"/>
  <c r="CJ616" i="5"/>
  <c r="E617" i="5"/>
  <c r="J617" i="5"/>
  <c r="M617" i="5"/>
  <c r="P617" i="5"/>
  <c r="S617" i="5"/>
  <c r="V617" i="5"/>
  <c r="Y617" i="5"/>
  <c r="AB617" i="5"/>
  <c r="AE617" i="5"/>
  <c r="AH617" i="5"/>
  <c r="AK617" i="5"/>
  <c r="AN617" i="5"/>
  <c r="AQ617" i="5"/>
  <c r="AT617" i="5"/>
  <c r="AW617" i="5"/>
  <c r="AZ617" i="5"/>
  <c r="BC617" i="5"/>
  <c r="BF617" i="5"/>
  <c r="BI617" i="5"/>
  <c r="BL617" i="5"/>
  <c r="BO617" i="5"/>
  <c r="BR617" i="5"/>
  <c r="BU617" i="5"/>
  <c r="BX617" i="5"/>
  <c r="CA617" i="5"/>
  <c r="CD617" i="5"/>
  <c r="CG617" i="5"/>
  <c r="CJ617" i="5"/>
  <c r="E618" i="5"/>
  <c r="J618" i="5"/>
  <c r="M618" i="5"/>
  <c r="P618" i="5"/>
  <c r="S618" i="5"/>
  <c r="V618" i="5"/>
  <c r="Y618" i="5"/>
  <c r="AB618" i="5"/>
  <c r="AE618" i="5"/>
  <c r="AH618" i="5"/>
  <c r="AK618" i="5"/>
  <c r="AN618" i="5"/>
  <c r="AQ618" i="5"/>
  <c r="AT618" i="5"/>
  <c r="AW618" i="5"/>
  <c r="AZ618" i="5"/>
  <c r="BC618" i="5"/>
  <c r="BF618" i="5"/>
  <c r="BI618" i="5"/>
  <c r="BL618" i="5"/>
  <c r="BO618" i="5"/>
  <c r="BR618" i="5"/>
  <c r="BU618" i="5"/>
  <c r="BX618" i="5"/>
  <c r="CA618" i="5"/>
  <c r="CD618" i="5"/>
  <c r="CG618" i="5"/>
  <c r="CJ618" i="5"/>
  <c r="E619" i="5"/>
  <c r="J619" i="5"/>
  <c r="M619" i="5"/>
  <c r="P619" i="5"/>
  <c r="S619" i="5"/>
  <c r="V619" i="5"/>
  <c r="Y619" i="5"/>
  <c r="AB619" i="5"/>
  <c r="AE619" i="5"/>
  <c r="AH619" i="5"/>
  <c r="AK619" i="5"/>
  <c r="AN619" i="5"/>
  <c r="AQ619" i="5"/>
  <c r="AT619" i="5"/>
  <c r="AW619" i="5"/>
  <c r="AZ619" i="5"/>
  <c r="BC619" i="5"/>
  <c r="BF619" i="5"/>
  <c r="BI619" i="5"/>
  <c r="BL619" i="5"/>
  <c r="BO619" i="5"/>
  <c r="BR619" i="5"/>
  <c r="BU619" i="5"/>
  <c r="BX619" i="5"/>
  <c r="CA619" i="5"/>
  <c r="CD619" i="5"/>
  <c r="CG619" i="5"/>
  <c r="CJ619" i="5"/>
  <c r="E620" i="5"/>
  <c r="J620" i="5"/>
  <c r="M620" i="5"/>
  <c r="P620" i="5"/>
  <c r="S620" i="5"/>
  <c r="V620" i="5"/>
  <c r="Y620" i="5"/>
  <c r="AB620" i="5"/>
  <c r="AE620" i="5"/>
  <c r="AH620" i="5"/>
  <c r="AK620" i="5"/>
  <c r="AN620" i="5"/>
  <c r="AQ620" i="5"/>
  <c r="AT620" i="5"/>
  <c r="AW620" i="5"/>
  <c r="AZ620" i="5"/>
  <c r="BC620" i="5"/>
  <c r="BF620" i="5"/>
  <c r="BI620" i="5"/>
  <c r="BL620" i="5"/>
  <c r="BO620" i="5"/>
  <c r="BR620" i="5"/>
  <c r="BU620" i="5"/>
  <c r="BX620" i="5"/>
  <c r="CA620" i="5"/>
  <c r="CD620" i="5"/>
  <c r="CG620" i="5"/>
  <c r="CJ620" i="5"/>
  <c r="E621" i="5"/>
  <c r="J621" i="5"/>
  <c r="M621" i="5"/>
  <c r="P621" i="5"/>
  <c r="S621" i="5"/>
  <c r="V621" i="5"/>
  <c r="Y621" i="5"/>
  <c r="AB621" i="5"/>
  <c r="AE621" i="5"/>
  <c r="AH621" i="5"/>
  <c r="AK621" i="5"/>
  <c r="AN621" i="5"/>
  <c r="AQ621" i="5"/>
  <c r="AT621" i="5"/>
  <c r="AW621" i="5"/>
  <c r="AZ621" i="5"/>
  <c r="BC621" i="5"/>
  <c r="BF621" i="5"/>
  <c r="BI621" i="5"/>
  <c r="BL621" i="5"/>
  <c r="BO621" i="5"/>
  <c r="BR621" i="5"/>
  <c r="BU621" i="5"/>
  <c r="BX621" i="5"/>
  <c r="CA621" i="5"/>
  <c r="CD621" i="5"/>
  <c r="CG621" i="5"/>
  <c r="CJ621" i="5"/>
  <c r="E622" i="5"/>
  <c r="J622" i="5"/>
  <c r="M622" i="5"/>
  <c r="P622" i="5"/>
  <c r="S622" i="5"/>
  <c r="V622" i="5"/>
  <c r="Y622" i="5"/>
  <c r="AB622" i="5"/>
  <c r="AE622" i="5"/>
  <c r="AH622" i="5"/>
  <c r="AK622" i="5"/>
  <c r="AN622" i="5"/>
  <c r="AQ622" i="5"/>
  <c r="AT622" i="5"/>
  <c r="AW622" i="5"/>
  <c r="AZ622" i="5"/>
  <c r="BC622" i="5"/>
  <c r="BF622" i="5"/>
  <c r="BI622" i="5"/>
  <c r="BL622" i="5"/>
  <c r="BO622" i="5"/>
  <c r="BR622" i="5"/>
  <c r="BU622" i="5"/>
  <c r="BX622" i="5"/>
  <c r="CA622" i="5"/>
  <c r="CD622" i="5"/>
  <c r="CG622" i="5"/>
  <c r="CJ622" i="5"/>
  <c r="E623" i="5"/>
  <c r="J623" i="5"/>
  <c r="M623" i="5"/>
  <c r="P623" i="5"/>
  <c r="S623" i="5"/>
  <c r="V623" i="5"/>
  <c r="Y623" i="5"/>
  <c r="AB623" i="5"/>
  <c r="AE623" i="5"/>
  <c r="AH623" i="5"/>
  <c r="AK623" i="5"/>
  <c r="AN623" i="5"/>
  <c r="AQ623" i="5"/>
  <c r="AT623" i="5"/>
  <c r="AW623" i="5"/>
  <c r="AZ623" i="5"/>
  <c r="BC623" i="5"/>
  <c r="BF623" i="5"/>
  <c r="BI623" i="5"/>
  <c r="BL623" i="5"/>
  <c r="BO623" i="5"/>
  <c r="BR623" i="5"/>
  <c r="BU623" i="5"/>
  <c r="BX623" i="5"/>
  <c r="CA623" i="5"/>
  <c r="CD623" i="5"/>
  <c r="CG623" i="5"/>
  <c r="CJ623" i="5"/>
  <c r="E624" i="5"/>
  <c r="J624" i="5"/>
  <c r="M624" i="5"/>
  <c r="P624" i="5"/>
  <c r="S624" i="5"/>
  <c r="V624" i="5"/>
  <c r="Y624" i="5"/>
  <c r="AB624" i="5"/>
  <c r="AE624" i="5"/>
  <c r="AH624" i="5"/>
  <c r="AK624" i="5"/>
  <c r="AN624" i="5"/>
  <c r="AQ624" i="5"/>
  <c r="AT624" i="5"/>
  <c r="AW624" i="5"/>
  <c r="AZ624" i="5"/>
  <c r="BC624" i="5"/>
  <c r="BF624" i="5"/>
  <c r="BI624" i="5"/>
  <c r="BL624" i="5"/>
  <c r="BO624" i="5"/>
  <c r="BR624" i="5"/>
  <c r="BU624" i="5"/>
  <c r="BX624" i="5"/>
  <c r="CA624" i="5"/>
  <c r="CD624" i="5"/>
  <c r="CG624" i="5"/>
  <c r="CJ624" i="5"/>
  <c r="E625" i="5"/>
  <c r="J625" i="5"/>
  <c r="M625" i="5"/>
  <c r="P625" i="5"/>
  <c r="S625" i="5"/>
  <c r="V625" i="5"/>
  <c r="Y625" i="5"/>
  <c r="AB625" i="5"/>
  <c r="AE625" i="5"/>
  <c r="AH625" i="5"/>
  <c r="AK625" i="5"/>
  <c r="AN625" i="5"/>
  <c r="AQ625" i="5"/>
  <c r="AT625" i="5"/>
  <c r="AW625" i="5"/>
  <c r="AZ625" i="5"/>
  <c r="BC625" i="5"/>
  <c r="BF625" i="5"/>
  <c r="BI625" i="5"/>
  <c r="BL625" i="5"/>
  <c r="BO625" i="5"/>
  <c r="BR625" i="5"/>
  <c r="BU625" i="5"/>
  <c r="BX625" i="5"/>
  <c r="CA625" i="5"/>
  <c r="CD625" i="5"/>
  <c r="CG625" i="5"/>
  <c r="CJ625" i="5"/>
  <c r="E626" i="5"/>
  <c r="J626" i="5"/>
  <c r="M626" i="5"/>
  <c r="P626" i="5"/>
  <c r="S626" i="5"/>
  <c r="V626" i="5"/>
  <c r="Y626" i="5"/>
  <c r="AB626" i="5"/>
  <c r="AE626" i="5"/>
  <c r="AH626" i="5"/>
  <c r="AK626" i="5"/>
  <c r="AN626" i="5"/>
  <c r="AQ626" i="5"/>
  <c r="AT626" i="5"/>
  <c r="AW626" i="5"/>
  <c r="AZ626" i="5"/>
  <c r="BC626" i="5"/>
  <c r="BF626" i="5"/>
  <c r="BI626" i="5"/>
  <c r="BL626" i="5"/>
  <c r="BO626" i="5"/>
  <c r="BR626" i="5"/>
  <c r="BU626" i="5"/>
  <c r="BX626" i="5"/>
  <c r="CA626" i="5"/>
  <c r="CD626" i="5"/>
  <c r="CG626" i="5"/>
  <c r="CJ626" i="5"/>
  <c r="E627" i="5"/>
  <c r="J627" i="5"/>
  <c r="M627" i="5"/>
  <c r="P627" i="5"/>
  <c r="S627" i="5"/>
  <c r="V627" i="5"/>
  <c r="Y627" i="5"/>
  <c r="AB627" i="5"/>
  <c r="AE627" i="5"/>
  <c r="AH627" i="5"/>
  <c r="AK627" i="5"/>
  <c r="AN627" i="5"/>
  <c r="AQ627" i="5"/>
  <c r="AT627" i="5"/>
  <c r="AW627" i="5"/>
  <c r="AZ627" i="5"/>
  <c r="BC627" i="5"/>
  <c r="BF627" i="5"/>
  <c r="BI627" i="5"/>
  <c r="BL627" i="5"/>
  <c r="BO627" i="5"/>
  <c r="BR627" i="5"/>
  <c r="BU627" i="5"/>
  <c r="BX627" i="5"/>
  <c r="CA627" i="5"/>
  <c r="CD627" i="5"/>
  <c r="CG627" i="5"/>
  <c r="CJ627" i="5"/>
  <c r="E628" i="5"/>
  <c r="J628" i="5"/>
  <c r="M628" i="5"/>
  <c r="P628" i="5"/>
  <c r="S628" i="5"/>
  <c r="V628" i="5"/>
  <c r="Y628" i="5"/>
  <c r="AB628" i="5"/>
  <c r="AE628" i="5"/>
  <c r="AH628" i="5"/>
  <c r="AK628" i="5"/>
  <c r="AN628" i="5"/>
  <c r="AQ628" i="5"/>
  <c r="AT628" i="5"/>
  <c r="AW628" i="5"/>
  <c r="AZ628" i="5"/>
  <c r="BC628" i="5"/>
  <c r="BF628" i="5"/>
  <c r="BI628" i="5"/>
  <c r="BL628" i="5"/>
  <c r="BO628" i="5"/>
  <c r="BR628" i="5"/>
  <c r="BU628" i="5"/>
  <c r="BX628" i="5"/>
  <c r="CA628" i="5"/>
  <c r="CD628" i="5"/>
  <c r="CG628" i="5"/>
  <c r="CJ628" i="5"/>
  <c r="E629" i="5"/>
  <c r="J629" i="5"/>
  <c r="M629" i="5"/>
  <c r="P629" i="5"/>
  <c r="S629" i="5"/>
  <c r="V629" i="5"/>
  <c r="Y629" i="5"/>
  <c r="AB629" i="5"/>
  <c r="AE629" i="5"/>
  <c r="AH629" i="5"/>
  <c r="AK629" i="5"/>
  <c r="AN629" i="5"/>
  <c r="AQ629" i="5"/>
  <c r="AT629" i="5"/>
  <c r="AW629" i="5"/>
  <c r="AZ629" i="5"/>
  <c r="BC629" i="5"/>
  <c r="BF629" i="5"/>
  <c r="BI629" i="5"/>
  <c r="BL629" i="5"/>
  <c r="BO629" i="5"/>
  <c r="BR629" i="5"/>
  <c r="BU629" i="5"/>
  <c r="BX629" i="5"/>
  <c r="CA629" i="5"/>
  <c r="CD629" i="5"/>
  <c r="CG629" i="5"/>
  <c r="CJ629" i="5"/>
  <c r="E630" i="5"/>
  <c r="J630" i="5"/>
  <c r="M630" i="5"/>
  <c r="P630" i="5"/>
  <c r="S630" i="5"/>
  <c r="V630" i="5"/>
  <c r="Y630" i="5"/>
  <c r="AB630" i="5"/>
  <c r="AE630" i="5"/>
  <c r="AH630" i="5"/>
  <c r="AK630" i="5"/>
  <c r="AN630" i="5"/>
  <c r="AQ630" i="5"/>
  <c r="AT630" i="5"/>
  <c r="AW630" i="5"/>
  <c r="AZ630" i="5"/>
  <c r="BC630" i="5"/>
  <c r="BF630" i="5"/>
  <c r="BI630" i="5"/>
  <c r="BL630" i="5"/>
  <c r="BO630" i="5"/>
  <c r="BR630" i="5"/>
  <c r="BU630" i="5"/>
  <c r="BX630" i="5"/>
  <c r="CA630" i="5"/>
  <c r="CD630" i="5"/>
  <c r="CG630" i="5"/>
  <c r="CJ630" i="5"/>
  <c r="E631" i="5"/>
  <c r="J631" i="5"/>
  <c r="M631" i="5"/>
  <c r="P631" i="5"/>
  <c r="S631" i="5"/>
  <c r="V631" i="5"/>
  <c r="Y631" i="5"/>
  <c r="AB631" i="5"/>
  <c r="AE631" i="5"/>
  <c r="AH631" i="5"/>
  <c r="AK631" i="5"/>
  <c r="AN631" i="5"/>
  <c r="AQ631" i="5"/>
  <c r="AT631" i="5"/>
  <c r="AW631" i="5"/>
  <c r="AZ631" i="5"/>
  <c r="BC631" i="5"/>
  <c r="BF631" i="5"/>
  <c r="BI631" i="5"/>
  <c r="BL631" i="5"/>
  <c r="BO631" i="5"/>
  <c r="BR631" i="5"/>
  <c r="BU631" i="5"/>
  <c r="BX631" i="5"/>
  <c r="CA631" i="5"/>
  <c r="CD631" i="5"/>
  <c r="CG631" i="5"/>
  <c r="CJ631" i="5"/>
  <c r="E632" i="5"/>
  <c r="J632" i="5"/>
  <c r="M632" i="5"/>
  <c r="P632" i="5"/>
  <c r="S632" i="5"/>
  <c r="V632" i="5"/>
  <c r="Y632" i="5"/>
  <c r="AB632" i="5"/>
  <c r="AE632" i="5"/>
  <c r="AH632" i="5"/>
  <c r="AK632" i="5"/>
  <c r="AN632" i="5"/>
  <c r="AQ632" i="5"/>
  <c r="AT632" i="5"/>
  <c r="AW632" i="5"/>
  <c r="AZ632" i="5"/>
  <c r="BC632" i="5"/>
  <c r="BF632" i="5"/>
  <c r="BI632" i="5"/>
  <c r="BL632" i="5"/>
  <c r="BO632" i="5"/>
  <c r="BR632" i="5"/>
  <c r="BU632" i="5"/>
  <c r="BX632" i="5"/>
  <c r="CA632" i="5"/>
  <c r="CD632" i="5"/>
  <c r="CG632" i="5"/>
  <c r="CJ632" i="5"/>
  <c r="E633" i="5"/>
  <c r="J633" i="5"/>
  <c r="M633" i="5"/>
  <c r="P633" i="5"/>
  <c r="S633" i="5"/>
  <c r="V633" i="5"/>
  <c r="Y633" i="5"/>
  <c r="AB633" i="5"/>
  <c r="AE633" i="5"/>
  <c r="AH633" i="5"/>
  <c r="AK633" i="5"/>
  <c r="AN633" i="5"/>
  <c r="AQ633" i="5"/>
  <c r="AT633" i="5"/>
  <c r="AW633" i="5"/>
  <c r="AZ633" i="5"/>
  <c r="BC633" i="5"/>
  <c r="BF633" i="5"/>
  <c r="BI633" i="5"/>
  <c r="BL633" i="5"/>
  <c r="BO633" i="5"/>
  <c r="BR633" i="5"/>
  <c r="BU633" i="5"/>
  <c r="BX633" i="5"/>
  <c r="CA633" i="5"/>
  <c r="CD633" i="5"/>
  <c r="CG633" i="5"/>
  <c r="CJ633" i="5"/>
  <c r="E634" i="5"/>
  <c r="J634" i="5"/>
  <c r="M634" i="5"/>
  <c r="P634" i="5"/>
  <c r="S634" i="5"/>
  <c r="V634" i="5"/>
  <c r="Y634" i="5"/>
  <c r="AB634" i="5"/>
  <c r="AE634" i="5"/>
  <c r="AH634" i="5"/>
  <c r="AK634" i="5"/>
  <c r="AN634" i="5"/>
  <c r="AQ634" i="5"/>
  <c r="AT634" i="5"/>
  <c r="AW634" i="5"/>
  <c r="AZ634" i="5"/>
  <c r="BC634" i="5"/>
  <c r="BF634" i="5"/>
  <c r="BI634" i="5"/>
  <c r="BL634" i="5"/>
  <c r="BO634" i="5"/>
  <c r="BR634" i="5"/>
  <c r="BU634" i="5"/>
  <c r="BX634" i="5"/>
  <c r="CA634" i="5"/>
  <c r="CD634" i="5"/>
  <c r="CG634" i="5"/>
  <c r="CJ634" i="5"/>
  <c r="E635" i="5"/>
  <c r="J635" i="5"/>
  <c r="M635" i="5"/>
  <c r="P635" i="5"/>
  <c r="S635" i="5"/>
  <c r="V635" i="5"/>
  <c r="Y635" i="5"/>
  <c r="AB635" i="5"/>
  <c r="AE635" i="5"/>
  <c r="AH635" i="5"/>
  <c r="AK635" i="5"/>
  <c r="AN635" i="5"/>
  <c r="AQ635" i="5"/>
  <c r="AT635" i="5"/>
  <c r="AW635" i="5"/>
  <c r="AZ635" i="5"/>
  <c r="BC635" i="5"/>
  <c r="BF635" i="5"/>
  <c r="BI635" i="5"/>
  <c r="BL635" i="5"/>
  <c r="BO635" i="5"/>
  <c r="BR635" i="5"/>
  <c r="BU635" i="5"/>
  <c r="BX635" i="5"/>
  <c r="CA635" i="5"/>
  <c r="CD635" i="5"/>
  <c r="CG635" i="5"/>
  <c r="CJ635" i="5"/>
  <c r="E636" i="5"/>
  <c r="J636" i="5"/>
  <c r="M636" i="5"/>
  <c r="P636" i="5"/>
  <c r="S636" i="5"/>
  <c r="V636" i="5"/>
  <c r="Y636" i="5"/>
  <c r="AB636" i="5"/>
  <c r="AE636" i="5"/>
  <c r="AH636" i="5"/>
  <c r="AK636" i="5"/>
  <c r="AN636" i="5"/>
  <c r="AQ636" i="5"/>
  <c r="AT636" i="5"/>
  <c r="AW636" i="5"/>
  <c r="AZ636" i="5"/>
  <c r="BC636" i="5"/>
  <c r="BF636" i="5"/>
  <c r="BI636" i="5"/>
  <c r="BL636" i="5"/>
  <c r="BO636" i="5"/>
  <c r="BR636" i="5"/>
  <c r="BU636" i="5"/>
  <c r="BX636" i="5"/>
  <c r="CA636" i="5"/>
  <c r="CD636" i="5"/>
  <c r="CG636" i="5"/>
  <c r="CJ636" i="5"/>
  <c r="E637" i="5"/>
  <c r="J637" i="5"/>
  <c r="M637" i="5"/>
  <c r="P637" i="5"/>
  <c r="S637" i="5"/>
  <c r="V637" i="5"/>
  <c r="Y637" i="5"/>
  <c r="AB637" i="5"/>
  <c r="AE637" i="5"/>
  <c r="AH637" i="5"/>
  <c r="AK637" i="5"/>
  <c r="AN637" i="5"/>
  <c r="AQ637" i="5"/>
  <c r="AT637" i="5"/>
  <c r="AW637" i="5"/>
  <c r="AZ637" i="5"/>
  <c r="BC637" i="5"/>
  <c r="BF637" i="5"/>
  <c r="BI637" i="5"/>
  <c r="BL637" i="5"/>
  <c r="BO637" i="5"/>
  <c r="BR637" i="5"/>
  <c r="BU637" i="5"/>
  <c r="BX637" i="5"/>
  <c r="CA637" i="5"/>
  <c r="CD637" i="5"/>
  <c r="CG637" i="5"/>
  <c r="CJ637" i="5"/>
  <c r="E638" i="5"/>
  <c r="J638" i="5"/>
  <c r="M638" i="5"/>
  <c r="P638" i="5"/>
  <c r="S638" i="5"/>
  <c r="V638" i="5"/>
  <c r="Y638" i="5"/>
  <c r="AB638" i="5"/>
  <c r="AE638" i="5"/>
  <c r="AH638" i="5"/>
  <c r="AK638" i="5"/>
  <c r="AN638" i="5"/>
  <c r="AQ638" i="5"/>
  <c r="AT638" i="5"/>
  <c r="AW638" i="5"/>
  <c r="AZ638" i="5"/>
  <c r="BC638" i="5"/>
  <c r="BF638" i="5"/>
  <c r="BI638" i="5"/>
  <c r="BL638" i="5"/>
  <c r="BO638" i="5"/>
  <c r="BR638" i="5"/>
  <c r="BU638" i="5"/>
  <c r="BX638" i="5"/>
  <c r="CA638" i="5"/>
  <c r="CD638" i="5"/>
  <c r="CG638" i="5"/>
  <c r="CJ638" i="5"/>
  <c r="E639" i="5"/>
  <c r="J639" i="5"/>
  <c r="M639" i="5"/>
  <c r="P639" i="5"/>
  <c r="S639" i="5"/>
  <c r="V639" i="5"/>
  <c r="Y639" i="5"/>
  <c r="AB639" i="5"/>
  <c r="AE639" i="5"/>
  <c r="AH639" i="5"/>
  <c r="AK639" i="5"/>
  <c r="AN639" i="5"/>
  <c r="AQ639" i="5"/>
  <c r="AT639" i="5"/>
  <c r="AW639" i="5"/>
  <c r="AZ639" i="5"/>
  <c r="BC639" i="5"/>
  <c r="BF639" i="5"/>
  <c r="BI639" i="5"/>
  <c r="BL639" i="5"/>
  <c r="BO639" i="5"/>
  <c r="BR639" i="5"/>
  <c r="BU639" i="5"/>
  <c r="BX639" i="5"/>
  <c r="CA639" i="5"/>
  <c r="CD639" i="5"/>
  <c r="CG639" i="5"/>
  <c r="CJ639" i="5"/>
  <c r="E640" i="5"/>
  <c r="J640" i="5"/>
  <c r="M640" i="5"/>
  <c r="P640" i="5"/>
  <c r="S640" i="5"/>
  <c r="V640" i="5"/>
  <c r="Y640" i="5"/>
  <c r="AB640" i="5"/>
  <c r="AE640" i="5"/>
  <c r="AH640" i="5"/>
  <c r="AK640" i="5"/>
  <c r="AN640" i="5"/>
  <c r="AQ640" i="5"/>
  <c r="AT640" i="5"/>
  <c r="AW640" i="5"/>
  <c r="AZ640" i="5"/>
  <c r="BC640" i="5"/>
  <c r="BF640" i="5"/>
  <c r="BI640" i="5"/>
  <c r="BL640" i="5"/>
  <c r="BO640" i="5"/>
  <c r="BR640" i="5"/>
  <c r="BU640" i="5"/>
  <c r="BX640" i="5"/>
  <c r="CA640" i="5"/>
  <c r="CD640" i="5"/>
  <c r="CG640" i="5"/>
  <c r="CJ640" i="5"/>
  <c r="E641" i="5"/>
  <c r="J641" i="5"/>
  <c r="M641" i="5"/>
  <c r="P641" i="5"/>
  <c r="S641" i="5"/>
  <c r="V641" i="5"/>
  <c r="Y641" i="5"/>
  <c r="AB641" i="5"/>
  <c r="AE641" i="5"/>
  <c r="AH641" i="5"/>
  <c r="AK641" i="5"/>
  <c r="AN641" i="5"/>
  <c r="AQ641" i="5"/>
  <c r="AT641" i="5"/>
  <c r="AW641" i="5"/>
  <c r="AZ641" i="5"/>
  <c r="BC641" i="5"/>
  <c r="BF641" i="5"/>
  <c r="BI641" i="5"/>
  <c r="BL641" i="5"/>
  <c r="BO641" i="5"/>
  <c r="BR641" i="5"/>
  <c r="BU641" i="5"/>
  <c r="BX641" i="5"/>
  <c r="CA641" i="5"/>
  <c r="CD641" i="5"/>
  <c r="CG641" i="5"/>
  <c r="CJ641" i="5"/>
  <c r="E642" i="5"/>
  <c r="J642" i="5"/>
  <c r="M642" i="5"/>
  <c r="P642" i="5"/>
  <c r="S642" i="5"/>
  <c r="V642" i="5"/>
  <c r="Y642" i="5"/>
  <c r="AB642" i="5"/>
  <c r="AE642" i="5"/>
  <c r="AH642" i="5"/>
  <c r="AK642" i="5"/>
  <c r="AN642" i="5"/>
  <c r="AQ642" i="5"/>
  <c r="AT642" i="5"/>
  <c r="AW642" i="5"/>
  <c r="AZ642" i="5"/>
  <c r="BC642" i="5"/>
  <c r="BF642" i="5"/>
  <c r="BI642" i="5"/>
  <c r="BL642" i="5"/>
  <c r="BO642" i="5"/>
  <c r="BR642" i="5"/>
  <c r="BU642" i="5"/>
  <c r="BX642" i="5"/>
  <c r="CA642" i="5"/>
  <c r="CD642" i="5"/>
  <c r="CG642" i="5"/>
  <c r="CJ642" i="5"/>
  <c r="E643" i="5"/>
  <c r="J643" i="5"/>
  <c r="M643" i="5"/>
  <c r="P643" i="5"/>
  <c r="S643" i="5"/>
  <c r="V643" i="5"/>
  <c r="Y643" i="5"/>
  <c r="AB643" i="5"/>
  <c r="AE643" i="5"/>
  <c r="AH643" i="5"/>
  <c r="AK643" i="5"/>
  <c r="AN643" i="5"/>
  <c r="AQ643" i="5"/>
  <c r="AT643" i="5"/>
  <c r="AW643" i="5"/>
  <c r="AZ643" i="5"/>
  <c r="BC643" i="5"/>
  <c r="BF643" i="5"/>
  <c r="BI643" i="5"/>
  <c r="BL643" i="5"/>
  <c r="BO643" i="5"/>
  <c r="BR643" i="5"/>
  <c r="BU643" i="5"/>
  <c r="BX643" i="5"/>
  <c r="CA643" i="5"/>
  <c r="CD643" i="5"/>
  <c r="CG643" i="5"/>
  <c r="CJ643" i="5"/>
  <c r="E644" i="5"/>
  <c r="J644" i="5"/>
  <c r="M644" i="5"/>
  <c r="P644" i="5"/>
  <c r="S644" i="5"/>
  <c r="V644" i="5"/>
  <c r="Y644" i="5"/>
  <c r="AB644" i="5"/>
  <c r="AE644" i="5"/>
  <c r="AH644" i="5"/>
  <c r="AK644" i="5"/>
  <c r="AN644" i="5"/>
  <c r="AQ644" i="5"/>
  <c r="AT644" i="5"/>
  <c r="AW644" i="5"/>
  <c r="AZ644" i="5"/>
  <c r="BC644" i="5"/>
  <c r="BF644" i="5"/>
  <c r="BI644" i="5"/>
  <c r="BL644" i="5"/>
  <c r="BO644" i="5"/>
  <c r="BR644" i="5"/>
  <c r="BU644" i="5"/>
  <c r="BX644" i="5"/>
  <c r="CA644" i="5"/>
  <c r="CD644" i="5"/>
  <c r="CG644" i="5"/>
  <c r="CJ644" i="5"/>
  <c r="E645" i="5"/>
  <c r="J645" i="5"/>
  <c r="M645" i="5"/>
  <c r="P645" i="5"/>
  <c r="S645" i="5"/>
  <c r="V645" i="5"/>
  <c r="Y645" i="5"/>
  <c r="AB645" i="5"/>
  <c r="AE645" i="5"/>
  <c r="AH645" i="5"/>
  <c r="AK645" i="5"/>
  <c r="AN645" i="5"/>
  <c r="AQ645" i="5"/>
  <c r="AT645" i="5"/>
  <c r="AW645" i="5"/>
  <c r="AZ645" i="5"/>
  <c r="BC645" i="5"/>
  <c r="BF645" i="5"/>
  <c r="BI645" i="5"/>
  <c r="BL645" i="5"/>
  <c r="BO645" i="5"/>
  <c r="BR645" i="5"/>
  <c r="BU645" i="5"/>
  <c r="BX645" i="5"/>
  <c r="CA645" i="5"/>
  <c r="CD645" i="5"/>
  <c r="CG645" i="5"/>
  <c r="CJ645" i="5"/>
  <c r="E646" i="5"/>
  <c r="J646" i="5"/>
  <c r="M646" i="5"/>
  <c r="P646" i="5"/>
  <c r="S646" i="5"/>
  <c r="V646" i="5"/>
  <c r="Y646" i="5"/>
  <c r="AB646" i="5"/>
  <c r="AE646" i="5"/>
  <c r="AH646" i="5"/>
  <c r="AK646" i="5"/>
  <c r="AN646" i="5"/>
  <c r="AQ646" i="5"/>
  <c r="AT646" i="5"/>
  <c r="AW646" i="5"/>
  <c r="AZ646" i="5"/>
  <c r="BC646" i="5"/>
  <c r="BF646" i="5"/>
  <c r="BI646" i="5"/>
  <c r="BL646" i="5"/>
  <c r="BO646" i="5"/>
  <c r="BR646" i="5"/>
  <c r="BU646" i="5"/>
  <c r="BX646" i="5"/>
  <c r="CA646" i="5"/>
  <c r="CD646" i="5"/>
  <c r="CG646" i="5"/>
  <c r="CJ646" i="5"/>
  <c r="E647" i="5"/>
  <c r="J647" i="5"/>
  <c r="M647" i="5"/>
  <c r="P647" i="5"/>
  <c r="S647" i="5"/>
  <c r="V647" i="5"/>
  <c r="Y647" i="5"/>
  <c r="AB647" i="5"/>
  <c r="AE647" i="5"/>
  <c r="AH647" i="5"/>
  <c r="AK647" i="5"/>
  <c r="AN647" i="5"/>
  <c r="AQ647" i="5"/>
  <c r="AT647" i="5"/>
  <c r="AW647" i="5"/>
  <c r="AZ647" i="5"/>
  <c r="BC647" i="5"/>
  <c r="BF647" i="5"/>
  <c r="BI647" i="5"/>
  <c r="BL647" i="5"/>
  <c r="BO647" i="5"/>
  <c r="BR647" i="5"/>
  <c r="BU647" i="5"/>
  <c r="BX647" i="5"/>
  <c r="CA647" i="5"/>
  <c r="CD647" i="5"/>
  <c r="CG647" i="5"/>
  <c r="CJ647" i="5"/>
  <c r="E648" i="5"/>
  <c r="J648" i="5"/>
  <c r="M648" i="5"/>
  <c r="P648" i="5"/>
  <c r="S648" i="5"/>
  <c r="V648" i="5"/>
  <c r="Y648" i="5"/>
  <c r="AB648" i="5"/>
  <c r="AE648" i="5"/>
  <c r="AH648" i="5"/>
  <c r="AK648" i="5"/>
  <c r="AN648" i="5"/>
  <c r="AQ648" i="5"/>
  <c r="AT648" i="5"/>
  <c r="AW648" i="5"/>
  <c r="AZ648" i="5"/>
  <c r="BC648" i="5"/>
  <c r="BF648" i="5"/>
  <c r="BI648" i="5"/>
  <c r="BL648" i="5"/>
  <c r="BO648" i="5"/>
  <c r="BR648" i="5"/>
  <c r="BU648" i="5"/>
  <c r="BX648" i="5"/>
  <c r="CA648" i="5"/>
  <c r="CD648" i="5"/>
  <c r="CG648" i="5"/>
  <c r="CJ648" i="5"/>
  <c r="E649" i="5"/>
  <c r="J649" i="5"/>
  <c r="M649" i="5"/>
  <c r="P649" i="5"/>
  <c r="S649" i="5"/>
  <c r="V649" i="5"/>
  <c r="Y649" i="5"/>
  <c r="AB649" i="5"/>
  <c r="AE649" i="5"/>
  <c r="AH649" i="5"/>
  <c r="AK649" i="5"/>
  <c r="AN649" i="5"/>
  <c r="AQ649" i="5"/>
  <c r="AT649" i="5"/>
  <c r="AW649" i="5"/>
  <c r="AZ649" i="5"/>
  <c r="BC649" i="5"/>
  <c r="BF649" i="5"/>
  <c r="BI649" i="5"/>
  <c r="BL649" i="5"/>
  <c r="BO649" i="5"/>
  <c r="BR649" i="5"/>
  <c r="BU649" i="5"/>
  <c r="BX649" i="5"/>
  <c r="CA649" i="5"/>
  <c r="CD649" i="5"/>
  <c r="CG649" i="5"/>
  <c r="CJ649" i="5"/>
  <c r="E650" i="5"/>
  <c r="J650" i="5"/>
  <c r="M650" i="5"/>
  <c r="P650" i="5"/>
  <c r="S650" i="5"/>
  <c r="V650" i="5"/>
  <c r="Y650" i="5"/>
  <c r="AB650" i="5"/>
  <c r="AE650" i="5"/>
  <c r="AH650" i="5"/>
  <c r="AK650" i="5"/>
  <c r="AN650" i="5"/>
  <c r="AQ650" i="5"/>
  <c r="AT650" i="5"/>
  <c r="AW650" i="5"/>
  <c r="AZ650" i="5"/>
  <c r="BC650" i="5"/>
  <c r="BF650" i="5"/>
  <c r="BI650" i="5"/>
  <c r="BL650" i="5"/>
  <c r="BO650" i="5"/>
  <c r="BR650" i="5"/>
  <c r="BU650" i="5"/>
  <c r="BX650" i="5"/>
  <c r="CA650" i="5"/>
  <c r="CD650" i="5"/>
  <c r="CG650" i="5"/>
  <c r="CJ650" i="5"/>
  <c r="E651" i="5"/>
  <c r="J651" i="5"/>
  <c r="M651" i="5"/>
  <c r="P651" i="5"/>
  <c r="S651" i="5"/>
  <c r="V651" i="5"/>
  <c r="Y651" i="5"/>
  <c r="AB651" i="5"/>
  <c r="AE651" i="5"/>
  <c r="AH651" i="5"/>
  <c r="AK651" i="5"/>
  <c r="AN651" i="5"/>
  <c r="AQ651" i="5"/>
  <c r="AT651" i="5"/>
  <c r="AW651" i="5"/>
  <c r="AZ651" i="5"/>
  <c r="BC651" i="5"/>
  <c r="BF651" i="5"/>
  <c r="BI651" i="5"/>
  <c r="BL651" i="5"/>
  <c r="BO651" i="5"/>
  <c r="BR651" i="5"/>
  <c r="BU651" i="5"/>
  <c r="BX651" i="5"/>
  <c r="CA651" i="5"/>
  <c r="CD651" i="5"/>
  <c r="CG651" i="5"/>
  <c r="CJ651" i="5"/>
  <c r="E652" i="5"/>
  <c r="J652" i="5"/>
  <c r="M652" i="5"/>
  <c r="P652" i="5"/>
  <c r="S652" i="5"/>
  <c r="V652" i="5"/>
  <c r="Y652" i="5"/>
  <c r="AB652" i="5"/>
  <c r="AE652" i="5"/>
  <c r="AH652" i="5"/>
  <c r="AK652" i="5"/>
  <c r="AN652" i="5"/>
  <c r="AQ652" i="5"/>
  <c r="AT652" i="5"/>
  <c r="AW652" i="5"/>
  <c r="AZ652" i="5"/>
  <c r="BC652" i="5"/>
  <c r="BF652" i="5"/>
  <c r="BI652" i="5"/>
  <c r="BL652" i="5"/>
  <c r="BO652" i="5"/>
  <c r="BR652" i="5"/>
  <c r="BU652" i="5"/>
  <c r="BX652" i="5"/>
  <c r="CA652" i="5"/>
  <c r="CD652" i="5"/>
  <c r="CG652" i="5"/>
  <c r="CJ652" i="5"/>
  <c r="E653" i="5"/>
  <c r="J653" i="5"/>
  <c r="M653" i="5"/>
  <c r="P653" i="5"/>
  <c r="S653" i="5"/>
  <c r="V653" i="5"/>
  <c r="Y653" i="5"/>
  <c r="AB653" i="5"/>
  <c r="AE653" i="5"/>
  <c r="AH653" i="5"/>
  <c r="AK653" i="5"/>
  <c r="AN653" i="5"/>
  <c r="AQ653" i="5"/>
  <c r="AT653" i="5"/>
  <c r="AW653" i="5"/>
  <c r="AZ653" i="5"/>
  <c r="BC653" i="5"/>
  <c r="BF653" i="5"/>
  <c r="BI653" i="5"/>
  <c r="BL653" i="5"/>
  <c r="BO653" i="5"/>
  <c r="BR653" i="5"/>
  <c r="BU653" i="5"/>
  <c r="BX653" i="5"/>
  <c r="CA653" i="5"/>
  <c r="CD653" i="5"/>
  <c r="CG653" i="5"/>
  <c r="CJ653" i="5"/>
  <c r="E654" i="5"/>
  <c r="J654" i="5"/>
  <c r="M654" i="5"/>
  <c r="P654" i="5"/>
  <c r="S654" i="5"/>
  <c r="V654" i="5"/>
  <c r="Y654" i="5"/>
  <c r="AB654" i="5"/>
  <c r="AE654" i="5"/>
  <c r="AH654" i="5"/>
  <c r="AK654" i="5"/>
  <c r="AN654" i="5"/>
  <c r="AQ654" i="5"/>
  <c r="AT654" i="5"/>
  <c r="AW654" i="5"/>
  <c r="AZ654" i="5"/>
  <c r="BC654" i="5"/>
  <c r="BF654" i="5"/>
  <c r="BI654" i="5"/>
  <c r="BL654" i="5"/>
  <c r="BO654" i="5"/>
  <c r="BR654" i="5"/>
  <c r="BU654" i="5"/>
  <c r="BX654" i="5"/>
  <c r="CA654" i="5"/>
  <c r="CD654" i="5"/>
  <c r="CG654" i="5"/>
  <c r="CJ654" i="5"/>
  <c r="E655" i="5"/>
  <c r="J655" i="5"/>
  <c r="M655" i="5"/>
  <c r="P655" i="5"/>
  <c r="S655" i="5"/>
  <c r="V655" i="5"/>
  <c r="Y655" i="5"/>
  <c r="AB655" i="5"/>
  <c r="AE655" i="5"/>
  <c r="AH655" i="5"/>
  <c r="AK655" i="5"/>
  <c r="AN655" i="5"/>
  <c r="AQ655" i="5"/>
  <c r="AT655" i="5"/>
  <c r="AW655" i="5"/>
  <c r="AZ655" i="5"/>
  <c r="BC655" i="5"/>
  <c r="BF655" i="5"/>
  <c r="BI655" i="5"/>
  <c r="BL655" i="5"/>
  <c r="BO655" i="5"/>
  <c r="BR655" i="5"/>
  <c r="BU655" i="5"/>
  <c r="BX655" i="5"/>
  <c r="CA655" i="5"/>
  <c r="CD655" i="5"/>
  <c r="CG655" i="5"/>
  <c r="CJ655" i="5"/>
  <c r="E656" i="5"/>
  <c r="J656" i="5"/>
  <c r="M656" i="5"/>
  <c r="P656" i="5"/>
  <c r="S656" i="5"/>
  <c r="V656" i="5"/>
  <c r="Y656" i="5"/>
  <c r="AB656" i="5"/>
  <c r="AE656" i="5"/>
  <c r="AH656" i="5"/>
  <c r="AK656" i="5"/>
  <c r="AN656" i="5"/>
  <c r="AQ656" i="5"/>
  <c r="AT656" i="5"/>
  <c r="AW656" i="5"/>
  <c r="AZ656" i="5"/>
  <c r="BC656" i="5"/>
  <c r="BF656" i="5"/>
  <c r="BI656" i="5"/>
  <c r="BL656" i="5"/>
  <c r="BO656" i="5"/>
  <c r="BR656" i="5"/>
  <c r="BU656" i="5"/>
  <c r="BX656" i="5"/>
  <c r="CA656" i="5"/>
  <c r="CD656" i="5"/>
  <c r="CG656" i="5"/>
  <c r="CJ656" i="5"/>
  <c r="E657" i="5"/>
  <c r="J657" i="5"/>
  <c r="M657" i="5"/>
  <c r="P657" i="5"/>
  <c r="S657" i="5"/>
  <c r="V657" i="5"/>
  <c r="Y657" i="5"/>
  <c r="AB657" i="5"/>
  <c r="AE657" i="5"/>
  <c r="AH657" i="5"/>
  <c r="AK657" i="5"/>
  <c r="AN657" i="5"/>
  <c r="AQ657" i="5"/>
  <c r="AT657" i="5"/>
  <c r="AW657" i="5"/>
  <c r="AZ657" i="5"/>
  <c r="BC657" i="5"/>
  <c r="BF657" i="5"/>
  <c r="BI657" i="5"/>
  <c r="BL657" i="5"/>
  <c r="BO657" i="5"/>
  <c r="BR657" i="5"/>
  <c r="BU657" i="5"/>
  <c r="BX657" i="5"/>
  <c r="CA657" i="5"/>
  <c r="CD657" i="5"/>
  <c r="CG657" i="5"/>
  <c r="CJ657" i="5"/>
  <c r="E658" i="5"/>
  <c r="J658" i="5"/>
  <c r="M658" i="5"/>
  <c r="P658" i="5"/>
  <c r="S658" i="5"/>
  <c r="V658" i="5"/>
  <c r="Y658" i="5"/>
  <c r="AB658" i="5"/>
  <c r="AE658" i="5"/>
  <c r="AH658" i="5"/>
  <c r="AK658" i="5"/>
  <c r="AN658" i="5"/>
  <c r="AQ658" i="5"/>
  <c r="AT658" i="5"/>
  <c r="AW658" i="5"/>
  <c r="AZ658" i="5"/>
  <c r="BC658" i="5"/>
  <c r="BF658" i="5"/>
  <c r="BI658" i="5"/>
  <c r="BL658" i="5"/>
  <c r="BO658" i="5"/>
  <c r="BR658" i="5"/>
  <c r="BU658" i="5"/>
  <c r="BX658" i="5"/>
  <c r="CA658" i="5"/>
  <c r="CD658" i="5"/>
  <c r="CG658" i="5"/>
  <c r="CJ658" i="5"/>
  <c r="E659" i="5"/>
  <c r="J659" i="5"/>
  <c r="M659" i="5"/>
  <c r="P659" i="5"/>
  <c r="S659" i="5"/>
  <c r="V659" i="5"/>
  <c r="Y659" i="5"/>
  <c r="AB659" i="5"/>
  <c r="AE659" i="5"/>
  <c r="AH659" i="5"/>
  <c r="AK659" i="5"/>
  <c r="AN659" i="5"/>
  <c r="AQ659" i="5"/>
  <c r="AT659" i="5"/>
  <c r="AW659" i="5"/>
  <c r="AZ659" i="5"/>
  <c r="BC659" i="5"/>
  <c r="BF659" i="5"/>
  <c r="BI659" i="5"/>
  <c r="BL659" i="5"/>
  <c r="BO659" i="5"/>
  <c r="BR659" i="5"/>
  <c r="BU659" i="5"/>
  <c r="BX659" i="5"/>
  <c r="CA659" i="5"/>
  <c r="CD659" i="5"/>
  <c r="CG659" i="5"/>
  <c r="CJ659" i="5"/>
  <c r="E660" i="5"/>
  <c r="J660" i="5"/>
  <c r="M660" i="5"/>
  <c r="P660" i="5"/>
  <c r="S660" i="5"/>
  <c r="V660" i="5"/>
  <c r="Y660" i="5"/>
  <c r="AB660" i="5"/>
  <c r="AE660" i="5"/>
  <c r="AH660" i="5"/>
  <c r="AK660" i="5"/>
  <c r="AN660" i="5"/>
  <c r="AQ660" i="5"/>
  <c r="AT660" i="5"/>
  <c r="AW660" i="5"/>
  <c r="AZ660" i="5"/>
  <c r="BC660" i="5"/>
  <c r="BF660" i="5"/>
  <c r="BI660" i="5"/>
  <c r="BL660" i="5"/>
  <c r="BO660" i="5"/>
  <c r="BR660" i="5"/>
  <c r="BU660" i="5"/>
  <c r="BX660" i="5"/>
  <c r="CA660" i="5"/>
  <c r="CD660" i="5"/>
  <c r="CG660" i="5"/>
  <c r="CJ660" i="5"/>
  <c r="E661" i="5"/>
  <c r="J661" i="5"/>
  <c r="M661" i="5"/>
  <c r="P661" i="5"/>
  <c r="S661" i="5"/>
  <c r="V661" i="5"/>
  <c r="Y661" i="5"/>
  <c r="AB661" i="5"/>
  <c r="AE661" i="5"/>
  <c r="AH661" i="5"/>
  <c r="AK661" i="5"/>
  <c r="AN661" i="5"/>
  <c r="AQ661" i="5"/>
  <c r="AT661" i="5"/>
  <c r="AW661" i="5"/>
  <c r="AZ661" i="5"/>
  <c r="BC661" i="5"/>
  <c r="BF661" i="5"/>
  <c r="BI661" i="5"/>
  <c r="BL661" i="5"/>
  <c r="BO661" i="5"/>
  <c r="BR661" i="5"/>
  <c r="BU661" i="5"/>
  <c r="BX661" i="5"/>
  <c r="CA661" i="5"/>
  <c r="CD661" i="5"/>
  <c r="CG661" i="5"/>
  <c r="CJ661" i="5"/>
  <c r="E662" i="5"/>
  <c r="J662" i="5"/>
  <c r="M662" i="5"/>
  <c r="P662" i="5"/>
  <c r="S662" i="5"/>
  <c r="V662" i="5"/>
  <c r="Y662" i="5"/>
  <c r="AB662" i="5"/>
  <c r="AE662" i="5"/>
  <c r="AH662" i="5"/>
  <c r="AK662" i="5"/>
  <c r="AN662" i="5"/>
  <c r="AQ662" i="5"/>
  <c r="AT662" i="5"/>
  <c r="AW662" i="5"/>
  <c r="AZ662" i="5"/>
  <c r="BC662" i="5"/>
  <c r="BF662" i="5"/>
  <c r="BI662" i="5"/>
  <c r="BL662" i="5"/>
  <c r="BO662" i="5"/>
  <c r="BR662" i="5"/>
  <c r="BU662" i="5"/>
  <c r="BX662" i="5"/>
  <c r="CA662" i="5"/>
  <c r="CD662" i="5"/>
  <c r="CG662" i="5"/>
  <c r="CJ662" i="5"/>
  <c r="E663" i="5"/>
  <c r="J663" i="5"/>
  <c r="M663" i="5"/>
  <c r="P663" i="5"/>
  <c r="S663" i="5"/>
  <c r="V663" i="5"/>
  <c r="Y663" i="5"/>
  <c r="AB663" i="5"/>
  <c r="AE663" i="5"/>
  <c r="AH663" i="5"/>
  <c r="AK663" i="5"/>
  <c r="AN663" i="5"/>
  <c r="AQ663" i="5"/>
  <c r="AT663" i="5"/>
  <c r="AW663" i="5"/>
  <c r="AZ663" i="5"/>
  <c r="BC663" i="5"/>
  <c r="BF663" i="5"/>
  <c r="BI663" i="5"/>
  <c r="BL663" i="5"/>
  <c r="BO663" i="5"/>
  <c r="BR663" i="5"/>
  <c r="BU663" i="5"/>
  <c r="BX663" i="5"/>
  <c r="CA663" i="5"/>
  <c r="CD663" i="5"/>
  <c r="CG663" i="5"/>
  <c r="CJ663" i="5"/>
  <c r="E664" i="5"/>
  <c r="J664" i="5"/>
  <c r="M664" i="5"/>
  <c r="P664" i="5"/>
  <c r="S664" i="5"/>
  <c r="V664" i="5"/>
  <c r="Y664" i="5"/>
  <c r="AB664" i="5"/>
  <c r="AE664" i="5"/>
  <c r="AH664" i="5"/>
  <c r="AK664" i="5"/>
  <c r="AN664" i="5"/>
  <c r="AQ664" i="5"/>
  <c r="AT664" i="5"/>
  <c r="AW664" i="5"/>
  <c r="AZ664" i="5"/>
  <c r="BC664" i="5"/>
  <c r="BF664" i="5"/>
  <c r="BI664" i="5"/>
  <c r="BL664" i="5"/>
  <c r="BO664" i="5"/>
  <c r="BR664" i="5"/>
  <c r="BU664" i="5"/>
  <c r="BX664" i="5"/>
  <c r="CA664" i="5"/>
  <c r="CD664" i="5"/>
  <c r="CG664" i="5"/>
  <c r="CJ664" i="5"/>
  <c r="E665" i="5"/>
  <c r="J665" i="5"/>
  <c r="M665" i="5"/>
  <c r="P665" i="5"/>
  <c r="S665" i="5"/>
  <c r="V665" i="5"/>
  <c r="Y665" i="5"/>
  <c r="AB665" i="5"/>
  <c r="AE665" i="5"/>
  <c r="AH665" i="5"/>
  <c r="AK665" i="5"/>
  <c r="AN665" i="5"/>
  <c r="AQ665" i="5"/>
  <c r="AT665" i="5"/>
  <c r="AW665" i="5"/>
  <c r="AZ665" i="5"/>
  <c r="BC665" i="5"/>
  <c r="BF665" i="5"/>
  <c r="BI665" i="5"/>
  <c r="BL665" i="5"/>
  <c r="BO665" i="5"/>
  <c r="BR665" i="5"/>
  <c r="BU665" i="5"/>
  <c r="BX665" i="5"/>
  <c r="CA665" i="5"/>
  <c r="CD665" i="5"/>
  <c r="CG665" i="5"/>
  <c r="CJ665" i="5"/>
  <c r="E666" i="5"/>
  <c r="J666" i="5"/>
  <c r="M666" i="5"/>
  <c r="P666" i="5"/>
  <c r="S666" i="5"/>
  <c r="V666" i="5"/>
  <c r="Y666" i="5"/>
  <c r="AB666" i="5"/>
  <c r="AE666" i="5"/>
  <c r="AH666" i="5"/>
  <c r="AK666" i="5"/>
  <c r="AN666" i="5"/>
  <c r="AQ666" i="5"/>
  <c r="AT666" i="5"/>
  <c r="AW666" i="5"/>
  <c r="AZ666" i="5"/>
  <c r="BC666" i="5"/>
  <c r="BF666" i="5"/>
  <c r="BI666" i="5"/>
  <c r="BL666" i="5"/>
  <c r="BO666" i="5"/>
  <c r="BR666" i="5"/>
  <c r="BU666" i="5"/>
  <c r="BX666" i="5"/>
  <c r="CA666" i="5"/>
  <c r="CD666" i="5"/>
  <c r="CG666" i="5"/>
  <c r="CJ666" i="5"/>
  <c r="E667" i="5"/>
  <c r="J667" i="5"/>
  <c r="M667" i="5"/>
  <c r="P667" i="5"/>
  <c r="S667" i="5"/>
  <c r="V667" i="5"/>
  <c r="Y667" i="5"/>
  <c r="AB667" i="5"/>
  <c r="AE667" i="5"/>
  <c r="AH667" i="5"/>
  <c r="AK667" i="5"/>
  <c r="AN667" i="5"/>
  <c r="AQ667" i="5"/>
  <c r="AT667" i="5"/>
  <c r="AW667" i="5"/>
  <c r="AZ667" i="5"/>
  <c r="BC667" i="5"/>
  <c r="BF667" i="5"/>
  <c r="BI667" i="5"/>
  <c r="BL667" i="5"/>
  <c r="BO667" i="5"/>
  <c r="BR667" i="5"/>
  <c r="BU667" i="5"/>
  <c r="BX667" i="5"/>
  <c r="CA667" i="5"/>
  <c r="CD667" i="5"/>
  <c r="CG667" i="5"/>
  <c r="CJ667" i="5"/>
  <c r="E668" i="5"/>
  <c r="J668" i="5"/>
  <c r="M668" i="5"/>
  <c r="P668" i="5"/>
  <c r="S668" i="5"/>
  <c r="V668" i="5"/>
  <c r="Y668" i="5"/>
  <c r="AB668" i="5"/>
  <c r="AE668" i="5"/>
  <c r="AH668" i="5"/>
  <c r="AK668" i="5"/>
  <c r="AN668" i="5"/>
  <c r="AQ668" i="5"/>
  <c r="AT668" i="5"/>
  <c r="AW668" i="5"/>
  <c r="AZ668" i="5"/>
  <c r="BC668" i="5"/>
  <c r="BF668" i="5"/>
  <c r="BI668" i="5"/>
  <c r="BL668" i="5"/>
  <c r="BO668" i="5"/>
  <c r="BR668" i="5"/>
  <c r="BU668" i="5"/>
  <c r="BX668" i="5"/>
  <c r="CA668" i="5"/>
  <c r="CD668" i="5"/>
  <c r="CG668" i="5"/>
  <c r="CJ668" i="5"/>
  <c r="E669" i="5"/>
  <c r="J669" i="5"/>
  <c r="M669" i="5"/>
  <c r="P669" i="5"/>
  <c r="S669" i="5"/>
  <c r="V669" i="5"/>
  <c r="Y669" i="5"/>
  <c r="AB669" i="5"/>
  <c r="AE669" i="5"/>
  <c r="AH669" i="5"/>
  <c r="AK669" i="5"/>
  <c r="AN669" i="5"/>
  <c r="AQ669" i="5"/>
  <c r="AT669" i="5"/>
  <c r="AW669" i="5"/>
  <c r="AZ669" i="5"/>
  <c r="BC669" i="5"/>
  <c r="BF669" i="5"/>
  <c r="BI669" i="5"/>
  <c r="BL669" i="5"/>
  <c r="BO669" i="5"/>
  <c r="BR669" i="5"/>
  <c r="BU669" i="5"/>
  <c r="BX669" i="5"/>
  <c r="CA669" i="5"/>
  <c r="CD669" i="5"/>
  <c r="CG669" i="5"/>
  <c r="CJ669" i="5"/>
  <c r="E670" i="5"/>
  <c r="J670" i="5"/>
  <c r="M670" i="5"/>
  <c r="P670" i="5"/>
  <c r="S670" i="5"/>
  <c r="V670" i="5"/>
  <c r="Y670" i="5"/>
  <c r="AB670" i="5"/>
  <c r="AE670" i="5"/>
  <c r="AH670" i="5"/>
  <c r="AK670" i="5"/>
  <c r="AN670" i="5"/>
  <c r="AQ670" i="5"/>
  <c r="AT670" i="5"/>
  <c r="AW670" i="5"/>
  <c r="AZ670" i="5"/>
  <c r="BC670" i="5"/>
  <c r="BF670" i="5"/>
  <c r="BI670" i="5"/>
  <c r="BL670" i="5"/>
  <c r="BO670" i="5"/>
  <c r="BR670" i="5"/>
  <c r="BU670" i="5"/>
  <c r="BX670" i="5"/>
  <c r="CA670" i="5"/>
  <c r="CD670" i="5"/>
  <c r="CG670" i="5"/>
  <c r="CJ670" i="5"/>
  <c r="E671" i="5"/>
  <c r="J671" i="5"/>
  <c r="M671" i="5"/>
  <c r="P671" i="5"/>
  <c r="S671" i="5"/>
  <c r="V671" i="5"/>
  <c r="Y671" i="5"/>
  <c r="AB671" i="5"/>
  <c r="AE671" i="5"/>
  <c r="AH671" i="5"/>
  <c r="AK671" i="5"/>
  <c r="AN671" i="5"/>
  <c r="AQ671" i="5"/>
  <c r="AT671" i="5"/>
  <c r="AW671" i="5"/>
  <c r="AZ671" i="5"/>
  <c r="BC671" i="5"/>
  <c r="BF671" i="5"/>
  <c r="BI671" i="5"/>
  <c r="BL671" i="5"/>
  <c r="BO671" i="5"/>
  <c r="BR671" i="5"/>
  <c r="BU671" i="5"/>
  <c r="BX671" i="5"/>
  <c r="CA671" i="5"/>
  <c r="CD671" i="5"/>
  <c r="CG671" i="5"/>
  <c r="CJ671" i="5"/>
  <c r="E672" i="5"/>
  <c r="J672" i="5"/>
  <c r="M672" i="5"/>
  <c r="P672" i="5"/>
  <c r="S672" i="5"/>
  <c r="V672" i="5"/>
  <c r="Y672" i="5"/>
  <c r="AB672" i="5"/>
  <c r="AE672" i="5"/>
  <c r="AH672" i="5"/>
  <c r="AK672" i="5"/>
  <c r="AN672" i="5"/>
  <c r="AQ672" i="5"/>
  <c r="AT672" i="5"/>
  <c r="AW672" i="5"/>
  <c r="AZ672" i="5"/>
  <c r="BC672" i="5"/>
  <c r="BF672" i="5"/>
  <c r="BI672" i="5"/>
  <c r="BL672" i="5"/>
  <c r="BO672" i="5"/>
  <c r="BR672" i="5"/>
  <c r="BU672" i="5"/>
  <c r="BX672" i="5"/>
  <c r="CA672" i="5"/>
  <c r="CD672" i="5"/>
  <c r="CG672" i="5"/>
  <c r="CJ672" i="5"/>
  <c r="E673" i="5"/>
  <c r="J673" i="5"/>
  <c r="M673" i="5"/>
  <c r="P673" i="5"/>
  <c r="S673" i="5"/>
  <c r="V673" i="5"/>
  <c r="Y673" i="5"/>
  <c r="AB673" i="5"/>
  <c r="AE673" i="5"/>
  <c r="AH673" i="5"/>
  <c r="AK673" i="5"/>
  <c r="AN673" i="5"/>
  <c r="AQ673" i="5"/>
  <c r="AT673" i="5"/>
  <c r="AW673" i="5"/>
  <c r="AZ673" i="5"/>
  <c r="BC673" i="5"/>
  <c r="BF673" i="5"/>
  <c r="BI673" i="5"/>
  <c r="BL673" i="5"/>
  <c r="BO673" i="5"/>
  <c r="BR673" i="5"/>
  <c r="BU673" i="5"/>
  <c r="BX673" i="5"/>
  <c r="CA673" i="5"/>
  <c r="CD673" i="5"/>
  <c r="CG673" i="5"/>
  <c r="CJ673" i="5"/>
  <c r="E674" i="5"/>
  <c r="J674" i="5"/>
  <c r="M674" i="5"/>
  <c r="P674" i="5"/>
  <c r="S674" i="5"/>
  <c r="V674" i="5"/>
  <c r="Y674" i="5"/>
  <c r="AB674" i="5"/>
  <c r="AE674" i="5"/>
  <c r="AH674" i="5"/>
  <c r="AK674" i="5"/>
  <c r="AN674" i="5"/>
  <c r="AQ674" i="5"/>
  <c r="AT674" i="5"/>
  <c r="AW674" i="5"/>
  <c r="AZ674" i="5"/>
  <c r="BC674" i="5"/>
  <c r="BF674" i="5"/>
  <c r="BI674" i="5"/>
  <c r="BL674" i="5"/>
  <c r="BO674" i="5"/>
  <c r="BR674" i="5"/>
  <c r="BU674" i="5"/>
  <c r="BX674" i="5"/>
  <c r="CA674" i="5"/>
  <c r="CD674" i="5"/>
  <c r="CG674" i="5"/>
  <c r="CJ674" i="5"/>
  <c r="E675" i="5"/>
  <c r="J675" i="5"/>
  <c r="M675" i="5"/>
  <c r="P675" i="5"/>
  <c r="S675" i="5"/>
  <c r="V675" i="5"/>
  <c r="Y675" i="5"/>
  <c r="AB675" i="5"/>
  <c r="AE675" i="5"/>
  <c r="AH675" i="5"/>
  <c r="AK675" i="5"/>
  <c r="AN675" i="5"/>
  <c r="AQ675" i="5"/>
  <c r="AT675" i="5"/>
  <c r="AW675" i="5"/>
  <c r="AZ675" i="5"/>
  <c r="BC675" i="5"/>
  <c r="BF675" i="5"/>
  <c r="BI675" i="5"/>
  <c r="BL675" i="5"/>
  <c r="BO675" i="5"/>
  <c r="BR675" i="5"/>
  <c r="BU675" i="5"/>
  <c r="BX675" i="5"/>
  <c r="CA675" i="5"/>
  <c r="CD675" i="5"/>
  <c r="CG675" i="5"/>
  <c r="CJ675" i="5"/>
  <c r="E676" i="5"/>
  <c r="J676" i="5"/>
  <c r="M676" i="5"/>
  <c r="P676" i="5"/>
  <c r="S676" i="5"/>
  <c r="V676" i="5"/>
  <c r="Y676" i="5"/>
  <c r="AB676" i="5"/>
  <c r="AE676" i="5"/>
  <c r="AH676" i="5"/>
  <c r="AK676" i="5"/>
  <c r="AN676" i="5"/>
  <c r="AQ676" i="5"/>
  <c r="AT676" i="5"/>
  <c r="AW676" i="5"/>
  <c r="AZ676" i="5"/>
  <c r="BC676" i="5"/>
  <c r="BF676" i="5"/>
  <c r="BI676" i="5"/>
  <c r="BL676" i="5"/>
  <c r="BO676" i="5"/>
  <c r="BR676" i="5"/>
  <c r="BU676" i="5"/>
  <c r="BX676" i="5"/>
  <c r="CA676" i="5"/>
  <c r="CD676" i="5"/>
  <c r="CG676" i="5"/>
  <c r="CJ676" i="5"/>
  <c r="E677" i="5"/>
  <c r="J677" i="5"/>
  <c r="M677" i="5"/>
  <c r="P677" i="5"/>
  <c r="S677" i="5"/>
  <c r="V677" i="5"/>
  <c r="Y677" i="5"/>
  <c r="AB677" i="5"/>
  <c r="AE677" i="5"/>
  <c r="AH677" i="5"/>
  <c r="AK677" i="5"/>
  <c r="AN677" i="5"/>
  <c r="AQ677" i="5"/>
  <c r="AT677" i="5"/>
  <c r="AW677" i="5"/>
  <c r="AZ677" i="5"/>
  <c r="BC677" i="5"/>
  <c r="BF677" i="5"/>
  <c r="BI677" i="5"/>
  <c r="BL677" i="5"/>
  <c r="BO677" i="5"/>
  <c r="BR677" i="5"/>
  <c r="BU677" i="5"/>
  <c r="BX677" i="5"/>
  <c r="CA677" i="5"/>
  <c r="CD677" i="5"/>
  <c r="CG677" i="5"/>
  <c r="CJ677" i="5"/>
  <c r="E678" i="5"/>
  <c r="J678" i="5"/>
  <c r="M678" i="5"/>
  <c r="P678" i="5"/>
  <c r="S678" i="5"/>
  <c r="V678" i="5"/>
  <c r="Y678" i="5"/>
  <c r="AB678" i="5"/>
  <c r="AE678" i="5"/>
  <c r="AH678" i="5"/>
  <c r="AK678" i="5"/>
  <c r="AN678" i="5"/>
  <c r="AQ678" i="5"/>
  <c r="AT678" i="5"/>
  <c r="AW678" i="5"/>
  <c r="AZ678" i="5"/>
  <c r="BC678" i="5"/>
  <c r="BF678" i="5"/>
  <c r="BI678" i="5"/>
  <c r="BL678" i="5"/>
  <c r="BO678" i="5"/>
  <c r="BR678" i="5"/>
  <c r="BU678" i="5"/>
  <c r="BX678" i="5"/>
  <c r="CA678" i="5"/>
  <c r="CD678" i="5"/>
  <c r="CG678" i="5"/>
  <c r="CJ678" i="5"/>
  <c r="E679" i="5"/>
  <c r="J679" i="5"/>
  <c r="M679" i="5"/>
  <c r="P679" i="5"/>
  <c r="S679" i="5"/>
  <c r="V679" i="5"/>
  <c r="Y679" i="5"/>
  <c r="AB679" i="5"/>
  <c r="AE679" i="5"/>
  <c r="AH679" i="5"/>
  <c r="AK679" i="5"/>
  <c r="AN679" i="5"/>
  <c r="AQ679" i="5"/>
  <c r="AT679" i="5"/>
  <c r="AW679" i="5"/>
  <c r="AZ679" i="5"/>
  <c r="BC679" i="5"/>
  <c r="BF679" i="5"/>
  <c r="BI679" i="5"/>
  <c r="BL679" i="5"/>
  <c r="BO679" i="5"/>
  <c r="BR679" i="5"/>
  <c r="BU679" i="5"/>
  <c r="BX679" i="5"/>
  <c r="CA679" i="5"/>
  <c r="CD679" i="5"/>
  <c r="CG679" i="5"/>
  <c r="CJ679" i="5"/>
  <c r="E680" i="5"/>
  <c r="J680" i="5"/>
  <c r="M680" i="5"/>
  <c r="P680" i="5"/>
  <c r="S680" i="5"/>
  <c r="V680" i="5"/>
  <c r="Y680" i="5"/>
  <c r="AB680" i="5"/>
  <c r="AE680" i="5"/>
  <c r="AH680" i="5"/>
  <c r="AK680" i="5"/>
  <c r="AN680" i="5"/>
  <c r="AQ680" i="5"/>
  <c r="AT680" i="5"/>
  <c r="AW680" i="5"/>
  <c r="AZ680" i="5"/>
  <c r="BC680" i="5"/>
  <c r="BF680" i="5"/>
  <c r="BI680" i="5"/>
  <c r="BL680" i="5"/>
  <c r="BO680" i="5"/>
  <c r="BR680" i="5"/>
  <c r="BU680" i="5"/>
  <c r="BX680" i="5"/>
  <c r="CA680" i="5"/>
  <c r="CD680" i="5"/>
  <c r="CG680" i="5"/>
  <c r="CJ680" i="5"/>
  <c r="E681" i="5"/>
  <c r="J681" i="5"/>
  <c r="M681" i="5"/>
  <c r="P681" i="5"/>
  <c r="S681" i="5"/>
  <c r="V681" i="5"/>
  <c r="Y681" i="5"/>
  <c r="AB681" i="5"/>
  <c r="AE681" i="5"/>
  <c r="AH681" i="5"/>
  <c r="AK681" i="5"/>
  <c r="AN681" i="5"/>
  <c r="AQ681" i="5"/>
  <c r="AT681" i="5"/>
  <c r="AW681" i="5"/>
  <c r="AZ681" i="5"/>
  <c r="BC681" i="5"/>
  <c r="BF681" i="5"/>
  <c r="BI681" i="5"/>
  <c r="BL681" i="5"/>
  <c r="BO681" i="5"/>
  <c r="BR681" i="5"/>
  <c r="BU681" i="5"/>
  <c r="BX681" i="5"/>
  <c r="CA681" i="5"/>
  <c r="CD681" i="5"/>
  <c r="CG681" i="5"/>
  <c r="CJ681" i="5"/>
  <c r="E682" i="5"/>
  <c r="J682" i="5"/>
  <c r="M682" i="5"/>
  <c r="P682" i="5"/>
  <c r="S682" i="5"/>
  <c r="V682" i="5"/>
  <c r="Y682" i="5"/>
  <c r="AB682" i="5"/>
  <c r="AE682" i="5"/>
  <c r="AH682" i="5"/>
  <c r="AK682" i="5"/>
  <c r="AN682" i="5"/>
  <c r="AQ682" i="5"/>
  <c r="AT682" i="5"/>
  <c r="AW682" i="5"/>
  <c r="AZ682" i="5"/>
  <c r="BC682" i="5"/>
  <c r="BF682" i="5"/>
  <c r="BI682" i="5"/>
  <c r="BL682" i="5"/>
  <c r="BO682" i="5"/>
  <c r="BR682" i="5"/>
  <c r="BU682" i="5"/>
  <c r="BX682" i="5"/>
  <c r="CA682" i="5"/>
  <c r="CD682" i="5"/>
  <c r="CG682" i="5"/>
  <c r="CJ682" i="5"/>
  <c r="E683" i="5"/>
  <c r="J683" i="5"/>
  <c r="M683" i="5"/>
  <c r="P683" i="5"/>
  <c r="S683" i="5"/>
  <c r="V683" i="5"/>
  <c r="Y683" i="5"/>
  <c r="AB683" i="5"/>
  <c r="AE683" i="5"/>
  <c r="AH683" i="5"/>
  <c r="AK683" i="5"/>
  <c r="AN683" i="5"/>
  <c r="AQ683" i="5"/>
  <c r="AT683" i="5"/>
  <c r="AW683" i="5"/>
  <c r="AZ683" i="5"/>
  <c r="BC683" i="5"/>
  <c r="BF683" i="5"/>
  <c r="BI683" i="5"/>
  <c r="BL683" i="5"/>
  <c r="BO683" i="5"/>
  <c r="BR683" i="5"/>
  <c r="BU683" i="5"/>
  <c r="BX683" i="5"/>
  <c r="CA683" i="5"/>
  <c r="CD683" i="5"/>
  <c r="CG683" i="5"/>
  <c r="CJ683" i="5"/>
  <c r="E684" i="5"/>
  <c r="J684" i="5"/>
  <c r="M684" i="5"/>
  <c r="P684" i="5"/>
  <c r="S684" i="5"/>
  <c r="V684" i="5"/>
  <c r="Y684" i="5"/>
  <c r="AB684" i="5"/>
  <c r="AE684" i="5"/>
  <c r="AH684" i="5"/>
  <c r="AK684" i="5"/>
  <c r="AN684" i="5"/>
  <c r="AQ684" i="5"/>
  <c r="AT684" i="5"/>
  <c r="AW684" i="5"/>
  <c r="AZ684" i="5"/>
  <c r="BC684" i="5"/>
  <c r="BF684" i="5"/>
  <c r="BI684" i="5"/>
  <c r="BL684" i="5"/>
  <c r="BO684" i="5"/>
  <c r="BR684" i="5"/>
  <c r="BU684" i="5"/>
  <c r="BX684" i="5"/>
  <c r="CA684" i="5"/>
  <c r="CD684" i="5"/>
  <c r="CG684" i="5"/>
  <c r="CJ684" i="5"/>
  <c r="E685" i="5"/>
  <c r="J685" i="5"/>
  <c r="M685" i="5"/>
  <c r="P685" i="5"/>
  <c r="S685" i="5"/>
  <c r="V685" i="5"/>
  <c r="Y685" i="5"/>
  <c r="AB685" i="5"/>
  <c r="AE685" i="5"/>
  <c r="AH685" i="5"/>
  <c r="AK685" i="5"/>
  <c r="AN685" i="5"/>
  <c r="AQ685" i="5"/>
  <c r="AT685" i="5"/>
  <c r="AW685" i="5"/>
  <c r="AZ685" i="5"/>
  <c r="BC685" i="5"/>
  <c r="BF685" i="5"/>
  <c r="BI685" i="5"/>
  <c r="BL685" i="5"/>
  <c r="BO685" i="5"/>
  <c r="BR685" i="5"/>
  <c r="BU685" i="5"/>
  <c r="BX685" i="5"/>
  <c r="CA685" i="5"/>
  <c r="CD685" i="5"/>
  <c r="CG685" i="5"/>
  <c r="CJ685" i="5"/>
  <c r="E686" i="5"/>
  <c r="J686" i="5"/>
  <c r="M686" i="5"/>
  <c r="P686" i="5"/>
  <c r="S686" i="5"/>
  <c r="V686" i="5"/>
  <c r="Y686" i="5"/>
  <c r="AB686" i="5"/>
  <c r="AE686" i="5"/>
  <c r="AH686" i="5"/>
  <c r="AK686" i="5"/>
  <c r="AN686" i="5"/>
  <c r="AQ686" i="5"/>
  <c r="AT686" i="5"/>
  <c r="AW686" i="5"/>
  <c r="AZ686" i="5"/>
  <c r="BC686" i="5"/>
  <c r="BF686" i="5"/>
  <c r="BI686" i="5"/>
  <c r="BL686" i="5"/>
  <c r="BO686" i="5"/>
  <c r="BR686" i="5"/>
  <c r="BU686" i="5"/>
  <c r="BX686" i="5"/>
  <c r="CA686" i="5"/>
  <c r="CD686" i="5"/>
  <c r="CG686" i="5"/>
  <c r="CJ686" i="5"/>
  <c r="E687" i="5"/>
  <c r="J687" i="5"/>
  <c r="M687" i="5"/>
  <c r="P687" i="5"/>
  <c r="S687" i="5"/>
  <c r="V687" i="5"/>
  <c r="Y687" i="5"/>
  <c r="AB687" i="5"/>
  <c r="AE687" i="5"/>
  <c r="AH687" i="5"/>
  <c r="AK687" i="5"/>
  <c r="AN687" i="5"/>
  <c r="AQ687" i="5"/>
  <c r="AT687" i="5"/>
  <c r="AW687" i="5"/>
  <c r="AZ687" i="5"/>
  <c r="BC687" i="5"/>
  <c r="BF687" i="5"/>
  <c r="BI687" i="5"/>
  <c r="BL687" i="5"/>
  <c r="BO687" i="5"/>
  <c r="BR687" i="5"/>
  <c r="BU687" i="5"/>
  <c r="BX687" i="5"/>
  <c r="CA687" i="5"/>
  <c r="CD687" i="5"/>
  <c r="CG687" i="5"/>
  <c r="CJ687" i="5"/>
  <c r="E688" i="5"/>
  <c r="J688" i="5"/>
  <c r="M688" i="5"/>
  <c r="P688" i="5"/>
  <c r="S688" i="5"/>
  <c r="V688" i="5"/>
  <c r="Y688" i="5"/>
  <c r="AB688" i="5"/>
  <c r="AE688" i="5"/>
  <c r="AH688" i="5"/>
  <c r="AK688" i="5"/>
  <c r="AN688" i="5"/>
  <c r="AQ688" i="5"/>
  <c r="AT688" i="5"/>
  <c r="AW688" i="5"/>
  <c r="AZ688" i="5"/>
  <c r="BC688" i="5"/>
  <c r="BF688" i="5"/>
  <c r="BI688" i="5"/>
  <c r="BL688" i="5"/>
  <c r="BO688" i="5"/>
  <c r="BR688" i="5"/>
  <c r="BU688" i="5"/>
  <c r="BX688" i="5"/>
  <c r="CA688" i="5"/>
  <c r="CD688" i="5"/>
  <c r="CG688" i="5"/>
  <c r="CJ688" i="5"/>
  <c r="E689" i="5"/>
  <c r="J689" i="5"/>
  <c r="M689" i="5"/>
  <c r="P689" i="5"/>
  <c r="S689" i="5"/>
  <c r="V689" i="5"/>
  <c r="Y689" i="5"/>
  <c r="AB689" i="5"/>
  <c r="AE689" i="5"/>
  <c r="AH689" i="5"/>
  <c r="AK689" i="5"/>
  <c r="AN689" i="5"/>
  <c r="AQ689" i="5"/>
  <c r="AT689" i="5"/>
  <c r="AW689" i="5"/>
  <c r="AZ689" i="5"/>
  <c r="BC689" i="5"/>
  <c r="BF689" i="5"/>
  <c r="BI689" i="5"/>
  <c r="BL689" i="5"/>
  <c r="BO689" i="5"/>
  <c r="BR689" i="5"/>
  <c r="BU689" i="5"/>
  <c r="BX689" i="5"/>
  <c r="CA689" i="5"/>
  <c r="CD689" i="5"/>
  <c r="CG689" i="5"/>
  <c r="CJ689" i="5"/>
  <c r="E690" i="5"/>
  <c r="J690" i="5"/>
  <c r="M690" i="5"/>
  <c r="P690" i="5"/>
  <c r="S690" i="5"/>
  <c r="V690" i="5"/>
  <c r="Y690" i="5"/>
  <c r="AB690" i="5"/>
  <c r="AE690" i="5"/>
  <c r="AH690" i="5"/>
  <c r="AK690" i="5"/>
  <c r="AN690" i="5"/>
  <c r="AQ690" i="5"/>
  <c r="AT690" i="5"/>
  <c r="AW690" i="5"/>
  <c r="AZ690" i="5"/>
  <c r="BC690" i="5"/>
  <c r="BF690" i="5"/>
  <c r="BI690" i="5"/>
  <c r="BL690" i="5"/>
  <c r="BO690" i="5"/>
  <c r="BR690" i="5"/>
  <c r="BU690" i="5"/>
  <c r="BX690" i="5"/>
  <c r="CA690" i="5"/>
  <c r="CD690" i="5"/>
  <c r="CG690" i="5"/>
  <c r="CJ690" i="5"/>
  <c r="E691" i="5"/>
  <c r="J691" i="5"/>
  <c r="M691" i="5"/>
  <c r="P691" i="5"/>
  <c r="S691" i="5"/>
  <c r="V691" i="5"/>
  <c r="Y691" i="5"/>
  <c r="AB691" i="5"/>
  <c r="AE691" i="5"/>
  <c r="AH691" i="5"/>
  <c r="AK691" i="5"/>
  <c r="AN691" i="5"/>
  <c r="AQ691" i="5"/>
  <c r="AT691" i="5"/>
  <c r="AW691" i="5"/>
  <c r="AZ691" i="5"/>
  <c r="BC691" i="5"/>
  <c r="BF691" i="5"/>
  <c r="BI691" i="5"/>
  <c r="BL691" i="5"/>
  <c r="BO691" i="5"/>
  <c r="BR691" i="5"/>
  <c r="BU691" i="5"/>
  <c r="BX691" i="5"/>
  <c r="CA691" i="5"/>
  <c r="CD691" i="5"/>
  <c r="CG691" i="5"/>
  <c r="CJ691" i="5"/>
  <c r="E692" i="5"/>
  <c r="J692" i="5"/>
  <c r="M692" i="5"/>
  <c r="P692" i="5"/>
  <c r="S692" i="5"/>
  <c r="V692" i="5"/>
  <c r="Y692" i="5"/>
  <c r="AB692" i="5"/>
  <c r="AE692" i="5"/>
  <c r="AH692" i="5"/>
  <c r="AK692" i="5"/>
  <c r="AN692" i="5"/>
  <c r="AQ692" i="5"/>
  <c r="AT692" i="5"/>
  <c r="AW692" i="5"/>
  <c r="AZ692" i="5"/>
  <c r="BC692" i="5"/>
  <c r="BF692" i="5"/>
  <c r="BI692" i="5"/>
  <c r="BL692" i="5"/>
  <c r="BO692" i="5"/>
  <c r="BR692" i="5"/>
  <c r="BU692" i="5"/>
  <c r="BX692" i="5"/>
  <c r="CA692" i="5"/>
  <c r="CD692" i="5"/>
  <c r="CG692" i="5"/>
  <c r="CJ692" i="5"/>
  <c r="E693" i="5"/>
  <c r="J693" i="5"/>
  <c r="M693" i="5"/>
  <c r="P693" i="5"/>
  <c r="S693" i="5"/>
  <c r="V693" i="5"/>
  <c r="Y693" i="5"/>
  <c r="AB693" i="5"/>
  <c r="AE693" i="5"/>
  <c r="AH693" i="5"/>
  <c r="AK693" i="5"/>
  <c r="AN693" i="5"/>
  <c r="AQ693" i="5"/>
  <c r="AT693" i="5"/>
  <c r="AW693" i="5"/>
  <c r="AZ693" i="5"/>
  <c r="BC693" i="5"/>
  <c r="BF693" i="5"/>
  <c r="BI693" i="5"/>
  <c r="BL693" i="5"/>
  <c r="BO693" i="5"/>
  <c r="BR693" i="5"/>
  <c r="BU693" i="5"/>
  <c r="BX693" i="5"/>
  <c r="CA693" i="5"/>
  <c r="CD693" i="5"/>
  <c r="CG693" i="5"/>
  <c r="CJ693" i="5"/>
  <c r="E694" i="5"/>
  <c r="J694" i="5"/>
  <c r="M694" i="5"/>
  <c r="P694" i="5"/>
  <c r="S694" i="5"/>
  <c r="V694" i="5"/>
  <c r="Y694" i="5"/>
  <c r="AB694" i="5"/>
  <c r="AE694" i="5"/>
  <c r="AH694" i="5"/>
  <c r="AK694" i="5"/>
  <c r="AN694" i="5"/>
  <c r="AQ694" i="5"/>
  <c r="AT694" i="5"/>
  <c r="AW694" i="5"/>
  <c r="AZ694" i="5"/>
  <c r="BC694" i="5"/>
  <c r="BF694" i="5"/>
  <c r="BI694" i="5"/>
  <c r="BL694" i="5"/>
  <c r="BO694" i="5"/>
  <c r="BR694" i="5"/>
  <c r="BU694" i="5"/>
  <c r="BX694" i="5"/>
  <c r="CA694" i="5"/>
  <c r="CD694" i="5"/>
  <c r="CG694" i="5"/>
  <c r="CJ694" i="5"/>
  <c r="E695" i="5"/>
  <c r="J695" i="5"/>
  <c r="M695" i="5"/>
  <c r="P695" i="5"/>
  <c r="S695" i="5"/>
  <c r="V695" i="5"/>
  <c r="Y695" i="5"/>
  <c r="AB695" i="5"/>
  <c r="AE695" i="5"/>
  <c r="AH695" i="5"/>
  <c r="AK695" i="5"/>
  <c r="AN695" i="5"/>
  <c r="AQ695" i="5"/>
  <c r="AT695" i="5"/>
  <c r="AW695" i="5"/>
  <c r="AZ695" i="5"/>
  <c r="BC695" i="5"/>
  <c r="BF695" i="5"/>
  <c r="BI695" i="5"/>
  <c r="BL695" i="5"/>
  <c r="BO695" i="5"/>
  <c r="BR695" i="5"/>
  <c r="BU695" i="5"/>
  <c r="BX695" i="5"/>
  <c r="CA695" i="5"/>
  <c r="CD695" i="5"/>
  <c r="CG695" i="5"/>
  <c r="CJ695" i="5"/>
  <c r="E696" i="5"/>
  <c r="J696" i="5"/>
  <c r="M696" i="5"/>
  <c r="P696" i="5"/>
  <c r="S696" i="5"/>
  <c r="V696" i="5"/>
  <c r="Y696" i="5"/>
  <c r="AB696" i="5"/>
  <c r="AE696" i="5"/>
  <c r="AH696" i="5"/>
  <c r="AK696" i="5"/>
  <c r="AN696" i="5"/>
  <c r="AQ696" i="5"/>
  <c r="AT696" i="5"/>
  <c r="AW696" i="5"/>
  <c r="AZ696" i="5"/>
  <c r="BC696" i="5"/>
  <c r="BF696" i="5"/>
  <c r="BI696" i="5"/>
  <c r="BL696" i="5"/>
  <c r="BO696" i="5"/>
  <c r="BR696" i="5"/>
  <c r="BU696" i="5"/>
  <c r="BX696" i="5"/>
  <c r="CA696" i="5"/>
  <c r="CD696" i="5"/>
  <c r="CG696" i="5"/>
  <c r="CJ696" i="5"/>
  <c r="E697" i="5"/>
  <c r="J697" i="5"/>
  <c r="M697" i="5"/>
  <c r="P697" i="5"/>
  <c r="S697" i="5"/>
  <c r="V697" i="5"/>
  <c r="Y697" i="5"/>
  <c r="AB697" i="5"/>
  <c r="AE697" i="5"/>
  <c r="AH697" i="5"/>
  <c r="AK697" i="5"/>
  <c r="AN697" i="5"/>
  <c r="AQ697" i="5"/>
  <c r="AT697" i="5"/>
  <c r="AW697" i="5"/>
  <c r="AZ697" i="5"/>
  <c r="BC697" i="5"/>
  <c r="BF697" i="5"/>
  <c r="BI697" i="5"/>
  <c r="BL697" i="5"/>
  <c r="BO697" i="5"/>
  <c r="BR697" i="5"/>
  <c r="BU697" i="5"/>
  <c r="BX697" i="5"/>
  <c r="CA697" i="5"/>
  <c r="CD697" i="5"/>
  <c r="CG697" i="5"/>
  <c r="CJ697" i="5"/>
  <c r="E698" i="5"/>
  <c r="J698" i="5"/>
  <c r="M698" i="5"/>
  <c r="P698" i="5"/>
  <c r="S698" i="5"/>
  <c r="V698" i="5"/>
  <c r="Y698" i="5"/>
  <c r="AB698" i="5"/>
  <c r="AE698" i="5"/>
  <c r="AH698" i="5"/>
  <c r="AK698" i="5"/>
  <c r="AN698" i="5"/>
  <c r="AQ698" i="5"/>
  <c r="AT698" i="5"/>
  <c r="AW698" i="5"/>
  <c r="AZ698" i="5"/>
  <c r="BC698" i="5"/>
  <c r="BF698" i="5"/>
  <c r="BI698" i="5"/>
  <c r="BL698" i="5"/>
  <c r="BO698" i="5"/>
  <c r="BR698" i="5"/>
  <c r="BU698" i="5"/>
  <c r="BX698" i="5"/>
  <c r="CA698" i="5"/>
  <c r="CD698" i="5"/>
  <c r="CG698" i="5"/>
  <c r="CJ698" i="5"/>
  <c r="E699" i="5"/>
  <c r="J699" i="5"/>
  <c r="M699" i="5"/>
  <c r="P699" i="5"/>
  <c r="S699" i="5"/>
  <c r="V699" i="5"/>
  <c r="Y699" i="5"/>
  <c r="AB699" i="5"/>
  <c r="AE699" i="5"/>
  <c r="AH699" i="5"/>
  <c r="AK699" i="5"/>
  <c r="AN699" i="5"/>
  <c r="AQ699" i="5"/>
  <c r="AT699" i="5"/>
  <c r="AW699" i="5"/>
  <c r="AZ699" i="5"/>
  <c r="BC699" i="5"/>
  <c r="BF699" i="5"/>
  <c r="BI699" i="5"/>
  <c r="BL699" i="5"/>
  <c r="BO699" i="5"/>
  <c r="BR699" i="5"/>
  <c r="BU699" i="5"/>
  <c r="BX699" i="5"/>
  <c r="CA699" i="5"/>
  <c r="CD699" i="5"/>
  <c r="CG699" i="5"/>
  <c r="CJ699" i="5"/>
  <c r="E700" i="5"/>
  <c r="J700" i="5"/>
  <c r="M700" i="5"/>
  <c r="P700" i="5"/>
  <c r="S700" i="5"/>
  <c r="V700" i="5"/>
  <c r="Y700" i="5"/>
  <c r="AB700" i="5"/>
  <c r="AE700" i="5"/>
  <c r="AH700" i="5"/>
  <c r="AK700" i="5"/>
  <c r="AN700" i="5"/>
  <c r="AQ700" i="5"/>
  <c r="AT700" i="5"/>
  <c r="AW700" i="5"/>
  <c r="AZ700" i="5"/>
  <c r="BC700" i="5"/>
  <c r="BF700" i="5"/>
  <c r="BI700" i="5"/>
  <c r="BL700" i="5"/>
  <c r="BO700" i="5"/>
  <c r="BR700" i="5"/>
  <c r="BU700" i="5"/>
  <c r="BX700" i="5"/>
  <c r="CA700" i="5"/>
  <c r="CD700" i="5"/>
  <c r="CG700" i="5"/>
  <c r="CJ700" i="5"/>
  <c r="E701" i="5"/>
  <c r="J701" i="5"/>
  <c r="M701" i="5"/>
  <c r="P701" i="5"/>
  <c r="S701" i="5"/>
  <c r="V701" i="5"/>
  <c r="Y701" i="5"/>
  <c r="AB701" i="5"/>
  <c r="AE701" i="5"/>
  <c r="AH701" i="5"/>
  <c r="AK701" i="5"/>
  <c r="AN701" i="5"/>
  <c r="AQ701" i="5"/>
  <c r="AT701" i="5"/>
  <c r="AW701" i="5"/>
  <c r="AZ701" i="5"/>
  <c r="BC701" i="5"/>
  <c r="BF701" i="5"/>
  <c r="BI701" i="5"/>
  <c r="BL701" i="5"/>
  <c r="BO701" i="5"/>
  <c r="BR701" i="5"/>
  <c r="BU701" i="5"/>
  <c r="BX701" i="5"/>
  <c r="CA701" i="5"/>
  <c r="CD701" i="5"/>
  <c r="CG701" i="5"/>
  <c r="CJ701" i="5"/>
  <c r="E702" i="5"/>
  <c r="J702" i="5"/>
  <c r="M702" i="5"/>
  <c r="P702" i="5"/>
  <c r="S702" i="5"/>
  <c r="V702" i="5"/>
  <c r="Y702" i="5"/>
  <c r="AB702" i="5"/>
  <c r="AE702" i="5"/>
  <c r="AH702" i="5"/>
  <c r="AK702" i="5"/>
  <c r="AN702" i="5"/>
  <c r="AQ702" i="5"/>
  <c r="AT702" i="5"/>
  <c r="AW702" i="5"/>
  <c r="AZ702" i="5"/>
  <c r="BC702" i="5"/>
  <c r="BF702" i="5"/>
  <c r="BI702" i="5"/>
  <c r="BL702" i="5"/>
  <c r="BO702" i="5"/>
  <c r="BR702" i="5"/>
  <c r="BU702" i="5"/>
  <c r="BX702" i="5"/>
  <c r="CA702" i="5"/>
  <c r="CD702" i="5"/>
  <c r="CG702" i="5"/>
  <c r="CJ702" i="5"/>
  <c r="E703" i="5"/>
  <c r="J703" i="5"/>
  <c r="M703" i="5"/>
  <c r="P703" i="5"/>
  <c r="S703" i="5"/>
  <c r="V703" i="5"/>
  <c r="Y703" i="5"/>
  <c r="AB703" i="5"/>
  <c r="AE703" i="5"/>
  <c r="AH703" i="5"/>
  <c r="AK703" i="5"/>
  <c r="AN703" i="5"/>
  <c r="AQ703" i="5"/>
  <c r="AT703" i="5"/>
  <c r="AW703" i="5"/>
  <c r="AZ703" i="5"/>
  <c r="BC703" i="5"/>
  <c r="BF703" i="5"/>
  <c r="BI703" i="5"/>
  <c r="BL703" i="5"/>
  <c r="BO703" i="5"/>
  <c r="BR703" i="5"/>
  <c r="BU703" i="5"/>
  <c r="BX703" i="5"/>
  <c r="CA703" i="5"/>
  <c r="CD703" i="5"/>
  <c r="CG703" i="5"/>
  <c r="CJ703" i="5"/>
  <c r="E704" i="5"/>
  <c r="J704" i="5"/>
  <c r="M704" i="5"/>
  <c r="P704" i="5"/>
  <c r="S704" i="5"/>
  <c r="V704" i="5"/>
  <c r="Y704" i="5"/>
  <c r="AB704" i="5"/>
  <c r="AE704" i="5"/>
  <c r="AH704" i="5"/>
  <c r="AK704" i="5"/>
  <c r="AN704" i="5"/>
  <c r="AQ704" i="5"/>
  <c r="AT704" i="5"/>
  <c r="AW704" i="5"/>
  <c r="AZ704" i="5"/>
  <c r="BC704" i="5"/>
  <c r="BF704" i="5"/>
  <c r="BI704" i="5"/>
  <c r="BL704" i="5"/>
  <c r="BO704" i="5"/>
  <c r="BR704" i="5"/>
  <c r="BU704" i="5"/>
  <c r="BX704" i="5"/>
  <c r="CA704" i="5"/>
  <c r="CD704" i="5"/>
  <c r="CG704" i="5"/>
  <c r="CJ704" i="5"/>
  <c r="E705" i="5"/>
  <c r="J705" i="5"/>
  <c r="M705" i="5"/>
  <c r="P705" i="5"/>
  <c r="S705" i="5"/>
  <c r="V705" i="5"/>
  <c r="Y705" i="5"/>
  <c r="AB705" i="5"/>
  <c r="AE705" i="5"/>
  <c r="AH705" i="5"/>
  <c r="AK705" i="5"/>
  <c r="AN705" i="5"/>
  <c r="AQ705" i="5"/>
  <c r="AT705" i="5"/>
  <c r="AW705" i="5"/>
  <c r="AZ705" i="5"/>
  <c r="BC705" i="5"/>
  <c r="BF705" i="5"/>
  <c r="BI705" i="5"/>
  <c r="BL705" i="5"/>
  <c r="BO705" i="5"/>
  <c r="BR705" i="5"/>
  <c r="BU705" i="5"/>
  <c r="BX705" i="5"/>
  <c r="CA705" i="5"/>
  <c r="CD705" i="5"/>
  <c r="CG705" i="5"/>
  <c r="CJ705" i="5"/>
  <c r="E706" i="5"/>
  <c r="J706" i="5"/>
  <c r="M706" i="5"/>
  <c r="P706" i="5"/>
  <c r="S706" i="5"/>
  <c r="V706" i="5"/>
  <c r="Y706" i="5"/>
  <c r="AB706" i="5"/>
  <c r="AE706" i="5"/>
  <c r="AH706" i="5"/>
  <c r="AK706" i="5"/>
  <c r="AN706" i="5"/>
  <c r="AQ706" i="5"/>
  <c r="AT706" i="5"/>
  <c r="AW706" i="5"/>
  <c r="AZ706" i="5"/>
  <c r="BC706" i="5"/>
  <c r="BF706" i="5"/>
  <c r="BI706" i="5"/>
  <c r="BL706" i="5"/>
  <c r="BO706" i="5"/>
  <c r="BR706" i="5"/>
  <c r="BU706" i="5"/>
  <c r="BX706" i="5"/>
  <c r="CA706" i="5"/>
  <c r="CD706" i="5"/>
  <c r="CG706" i="5"/>
  <c r="CJ706" i="5"/>
  <c r="E707" i="5"/>
  <c r="J707" i="5"/>
  <c r="M707" i="5"/>
  <c r="P707" i="5"/>
  <c r="S707" i="5"/>
  <c r="V707" i="5"/>
  <c r="Y707" i="5"/>
  <c r="AB707" i="5"/>
  <c r="AE707" i="5"/>
  <c r="AH707" i="5"/>
  <c r="AK707" i="5"/>
  <c r="AN707" i="5"/>
  <c r="AQ707" i="5"/>
  <c r="AT707" i="5"/>
  <c r="AW707" i="5"/>
  <c r="AZ707" i="5"/>
  <c r="BC707" i="5"/>
  <c r="BF707" i="5"/>
  <c r="BI707" i="5"/>
  <c r="BL707" i="5"/>
  <c r="BO707" i="5"/>
  <c r="BR707" i="5"/>
  <c r="BU707" i="5"/>
  <c r="BX707" i="5"/>
  <c r="CA707" i="5"/>
  <c r="CD707" i="5"/>
  <c r="CG707" i="5"/>
  <c r="CJ707" i="5"/>
  <c r="E708" i="5"/>
  <c r="J708" i="5"/>
  <c r="M708" i="5"/>
  <c r="P708" i="5"/>
  <c r="S708" i="5"/>
  <c r="V708" i="5"/>
  <c r="Y708" i="5"/>
  <c r="AB708" i="5"/>
  <c r="AE708" i="5"/>
  <c r="AH708" i="5"/>
  <c r="AK708" i="5"/>
  <c r="AN708" i="5"/>
  <c r="AQ708" i="5"/>
  <c r="AT708" i="5"/>
  <c r="AW708" i="5"/>
  <c r="AZ708" i="5"/>
  <c r="BC708" i="5"/>
  <c r="BF708" i="5"/>
  <c r="BI708" i="5"/>
  <c r="BL708" i="5"/>
  <c r="BO708" i="5"/>
  <c r="BR708" i="5"/>
  <c r="BU708" i="5"/>
  <c r="BX708" i="5"/>
  <c r="CA708" i="5"/>
  <c r="CD708" i="5"/>
  <c r="CG708" i="5"/>
  <c r="CJ708" i="5"/>
  <c r="E709" i="5"/>
  <c r="J709" i="5"/>
  <c r="M709" i="5"/>
  <c r="P709" i="5"/>
  <c r="S709" i="5"/>
  <c r="V709" i="5"/>
  <c r="Y709" i="5"/>
  <c r="AB709" i="5"/>
  <c r="AE709" i="5"/>
  <c r="AH709" i="5"/>
  <c r="AK709" i="5"/>
  <c r="AN709" i="5"/>
  <c r="AQ709" i="5"/>
  <c r="AT709" i="5"/>
  <c r="AW709" i="5"/>
  <c r="AZ709" i="5"/>
  <c r="BC709" i="5"/>
  <c r="BF709" i="5"/>
  <c r="BI709" i="5"/>
  <c r="BL709" i="5"/>
  <c r="BO709" i="5"/>
  <c r="BR709" i="5"/>
  <c r="BU709" i="5"/>
  <c r="BX709" i="5"/>
  <c r="CA709" i="5"/>
  <c r="CD709" i="5"/>
  <c r="CG709" i="5"/>
  <c r="CJ709" i="5"/>
  <c r="E710" i="5"/>
  <c r="J710" i="5"/>
  <c r="M710" i="5"/>
  <c r="P710" i="5"/>
  <c r="S710" i="5"/>
  <c r="V710" i="5"/>
  <c r="Y710" i="5"/>
  <c r="AB710" i="5"/>
  <c r="AE710" i="5"/>
  <c r="AH710" i="5"/>
  <c r="AK710" i="5"/>
  <c r="AN710" i="5"/>
  <c r="AQ710" i="5"/>
  <c r="AT710" i="5"/>
  <c r="AW710" i="5"/>
  <c r="AZ710" i="5"/>
  <c r="BC710" i="5"/>
  <c r="BF710" i="5"/>
  <c r="BI710" i="5"/>
  <c r="BL710" i="5"/>
  <c r="BO710" i="5"/>
  <c r="BR710" i="5"/>
  <c r="BU710" i="5"/>
  <c r="BX710" i="5"/>
  <c r="CA710" i="5"/>
  <c r="CD710" i="5"/>
  <c r="CG710" i="5"/>
  <c r="CJ710" i="5"/>
  <c r="E711" i="5"/>
  <c r="J711" i="5"/>
  <c r="M711" i="5"/>
  <c r="P711" i="5"/>
  <c r="S711" i="5"/>
  <c r="V711" i="5"/>
  <c r="Y711" i="5"/>
  <c r="AB711" i="5"/>
  <c r="AE711" i="5"/>
  <c r="AH711" i="5"/>
  <c r="AK711" i="5"/>
  <c r="AN711" i="5"/>
  <c r="AQ711" i="5"/>
  <c r="AT711" i="5"/>
  <c r="AW711" i="5"/>
  <c r="AZ711" i="5"/>
  <c r="BC711" i="5"/>
  <c r="BF711" i="5"/>
  <c r="BI711" i="5"/>
  <c r="BL711" i="5"/>
  <c r="BO711" i="5"/>
  <c r="BR711" i="5"/>
  <c r="BU711" i="5"/>
  <c r="BX711" i="5"/>
  <c r="CA711" i="5"/>
  <c r="CD711" i="5"/>
  <c r="CG711" i="5"/>
  <c r="CJ711" i="5"/>
  <c r="E712" i="5"/>
  <c r="J712" i="5"/>
  <c r="M712" i="5"/>
  <c r="P712" i="5"/>
  <c r="S712" i="5"/>
  <c r="V712" i="5"/>
  <c r="Y712" i="5"/>
  <c r="AB712" i="5"/>
  <c r="AE712" i="5"/>
  <c r="AH712" i="5"/>
  <c r="AK712" i="5"/>
  <c r="AN712" i="5"/>
  <c r="AQ712" i="5"/>
  <c r="AT712" i="5"/>
  <c r="AW712" i="5"/>
  <c r="AZ712" i="5"/>
  <c r="BC712" i="5"/>
  <c r="BF712" i="5"/>
  <c r="BI712" i="5"/>
  <c r="BL712" i="5"/>
  <c r="BO712" i="5"/>
  <c r="BR712" i="5"/>
  <c r="BU712" i="5"/>
  <c r="BX712" i="5"/>
  <c r="CA712" i="5"/>
  <c r="CD712" i="5"/>
  <c r="CG712" i="5"/>
  <c r="CJ712" i="5"/>
  <c r="E713" i="5"/>
  <c r="J713" i="5"/>
  <c r="M713" i="5"/>
  <c r="P713" i="5"/>
  <c r="S713" i="5"/>
  <c r="V713" i="5"/>
  <c r="Y713" i="5"/>
  <c r="AB713" i="5"/>
  <c r="AE713" i="5"/>
  <c r="AH713" i="5"/>
  <c r="AK713" i="5"/>
  <c r="AN713" i="5"/>
  <c r="AQ713" i="5"/>
  <c r="AT713" i="5"/>
  <c r="AW713" i="5"/>
  <c r="AZ713" i="5"/>
  <c r="BC713" i="5"/>
  <c r="BF713" i="5"/>
  <c r="BI713" i="5"/>
  <c r="BL713" i="5"/>
  <c r="BO713" i="5"/>
  <c r="BR713" i="5"/>
  <c r="BU713" i="5"/>
  <c r="BX713" i="5"/>
  <c r="CA713" i="5"/>
  <c r="CD713" i="5"/>
  <c r="CG713" i="5"/>
  <c r="CJ713" i="5"/>
  <c r="E714" i="5"/>
  <c r="J714" i="5"/>
  <c r="M714" i="5"/>
  <c r="P714" i="5"/>
  <c r="S714" i="5"/>
  <c r="V714" i="5"/>
  <c r="Y714" i="5"/>
  <c r="AB714" i="5"/>
  <c r="AE714" i="5"/>
  <c r="AH714" i="5"/>
  <c r="AK714" i="5"/>
  <c r="AN714" i="5"/>
  <c r="AQ714" i="5"/>
  <c r="AT714" i="5"/>
  <c r="AW714" i="5"/>
  <c r="AZ714" i="5"/>
  <c r="BC714" i="5"/>
  <c r="BF714" i="5"/>
  <c r="BI714" i="5"/>
  <c r="BL714" i="5"/>
  <c r="BO714" i="5"/>
  <c r="BR714" i="5"/>
  <c r="BU714" i="5"/>
  <c r="BX714" i="5"/>
  <c r="CA714" i="5"/>
  <c r="CD714" i="5"/>
  <c r="CG714" i="5"/>
  <c r="CJ714" i="5"/>
  <c r="E715" i="5"/>
  <c r="J715" i="5"/>
  <c r="M715" i="5"/>
  <c r="P715" i="5"/>
  <c r="S715" i="5"/>
  <c r="V715" i="5"/>
  <c r="Y715" i="5"/>
  <c r="AB715" i="5"/>
  <c r="AE715" i="5"/>
  <c r="AH715" i="5"/>
  <c r="AK715" i="5"/>
  <c r="AN715" i="5"/>
  <c r="AQ715" i="5"/>
  <c r="AT715" i="5"/>
  <c r="AW715" i="5"/>
  <c r="AZ715" i="5"/>
  <c r="BC715" i="5"/>
  <c r="BF715" i="5"/>
  <c r="BI715" i="5"/>
  <c r="BL715" i="5"/>
  <c r="BO715" i="5"/>
  <c r="BR715" i="5"/>
  <c r="BU715" i="5"/>
  <c r="BX715" i="5"/>
  <c r="CA715" i="5"/>
  <c r="CD715" i="5"/>
  <c r="CG715" i="5"/>
  <c r="CJ715" i="5"/>
  <c r="E716" i="5"/>
  <c r="J716" i="5"/>
  <c r="M716" i="5"/>
  <c r="P716" i="5"/>
  <c r="S716" i="5"/>
  <c r="V716" i="5"/>
  <c r="Y716" i="5"/>
  <c r="AB716" i="5"/>
  <c r="AE716" i="5"/>
  <c r="AH716" i="5"/>
  <c r="AK716" i="5"/>
  <c r="AN716" i="5"/>
  <c r="AQ716" i="5"/>
  <c r="AT716" i="5"/>
  <c r="AW716" i="5"/>
  <c r="AZ716" i="5"/>
  <c r="BC716" i="5"/>
  <c r="BF716" i="5"/>
  <c r="BI716" i="5"/>
  <c r="BL716" i="5"/>
  <c r="BO716" i="5"/>
  <c r="BR716" i="5"/>
  <c r="BU716" i="5"/>
  <c r="BX716" i="5"/>
  <c r="CA716" i="5"/>
  <c r="CD716" i="5"/>
  <c r="CG716" i="5"/>
  <c r="CJ716" i="5"/>
  <c r="E717" i="5"/>
  <c r="J717" i="5"/>
  <c r="M717" i="5"/>
  <c r="P717" i="5"/>
  <c r="S717" i="5"/>
  <c r="V717" i="5"/>
  <c r="Y717" i="5"/>
  <c r="AB717" i="5"/>
  <c r="AE717" i="5"/>
  <c r="AH717" i="5"/>
  <c r="AK717" i="5"/>
  <c r="AN717" i="5"/>
  <c r="AQ717" i="5"/>
  <c r="AT717" i="5"/>
  <c r="AW717" i="5"/>
  <c r="AZ717" i="5"/>
  <c r="BC717" i="5"/>
  <c r="BF717" i="5"/>
  <c r="BI717" i="5"/>
  <c r="BL717" i="5"/>
  <c r="BO717" i="5"/>
  <c r="BR717" i="5"/>
  <c r="BU717" i="5"/>
  <c r="BX717" i="5"/>
  <c r="CA717" i="5"/>
  <c r="CD717" i="5"/>
  <c r="CG717" i="5"/>
  <c r="CJ717" i="5"/>
  <c r="E718" i="5"/>
  <c r="J718" i="5"/>
  <c r="M718" i="5"/>
  <c r="P718" i="5"/>
  <c r="S718" i="5"/>
  <c r="V718" i="5"/>
  <c r="Y718" i="5"/>
  <c r="AB718" i="5"/>
  <c r="AE718" i="5"/>
  <c r="AH718" i="5"/>
  <c r="AK718" i="5"/>
  <c r="AN718" i="5"/>
  <c r="AQ718" i="5"/>
  <c r="AT718" i="5"/>
  <c r="AW718" i="5"/>
  <c r="AZ718" i="5"/>
  <c r="BC718" i="5"/>
  <c r="BF718" i="5"/>
  <c r="BI718" i="5"/>
  <c r="BL718" i="5"/>
  <c r="BO718" i="5"/>
  <c r="BR718" i="5"/>
  <c r="BU718" i="5"/>
  <c r="BX718" i="5"/>
  <c r="CA718" i="5"/>
  <c r="CD718" i="5"/>
  <c r="CG718" i="5"/>
  <c r="CJ718" i="5"/>
  <c r="E719" i="5"/>
  <c r="J719" i="5"/>
  <c r="M719" i="5"/>
  <c r="P719" i="5"/>
  <c r="S719" i="5"/>
  <c r="V719" i="5"/>
  <c r="Y719" i="5"/>
  <c r="AB719" i="5"/>
  <c r="AE719" i="5"/>
  <c r="AH719" i="5"/>
  <c r="AK719" i="5"/>
  <c r="AN719" i="5"/>
  <c r="AQ719" i="5"/>
  <c r="AT719" i="5"/>
  <c r="AW719" i="5"/>
  <c r="AZ719" i="5"/>
  <c r="BC719" i="5"/>
  <c r="BF719" i="5"/>
  <c r="BI719" i="5"/>
  <c r="BL719" i="5"/>
  <c r="BO719" i="5"/>
  <c r="BR719" i="5"/>
  <c r="BU719" i="5"/>
  <c r="BX719" i="5"/>
  <c r="CA719" i="5"/>
  <c r="CD719" i="5"/>
  <c r="CG719" i="5"/>
  <c r="CJ719" i="5"/>
  <c r="E720" i="5"/>
  <c r="J720" i="5"/>
  <c r="M720" i="5"/>
  <c r="P720" i="5"/>
  <c r="S720" i="5"/>
  <c r="V720" i="5"/>
  <c r="Y720" i="5"/>
  <c r="AB720" i="5"/>
  <c r="AE720" i="5"/>
  <c r="AH720" i="5"/>
  <c r="AK720" i="5"/>
  <c r="AN720" i="5"/>
  <c r="AQ720" i="5"/>
  <c r="AT720" i="5"/>
  <c r="AW720" i="5"/>
  <c r="AZ720" i="5"/>
  <c r="BC720" i="5"/>
  <c r="BF720" i="5"/>
  <c r="BI720" i="5"/>
  <c r="BL720" i="5"/>
  <c r="BO720" i="5"/>
  <c r="BR720" i="5"/>
  <c r="BU720" i="5"/>
  <c r="BX720" i="5"/>
  <c r="CA720" i="5"/>
  <c r="CD720" i="5"/>
  <c r="CG720" i="5"/>
  <c r="CJ720" i="5"/>
  <c r="E721" i="5"/>
  <c r="J721" i="5"/>
  <c r="M721" i="5"/>
  <c r="P721" i="5"/>
  <c r="S721" i="5"/>
  <c r="V721" i="5"/>
  <c r="Y721" i="5"/>
  <c r="AB721" i="5"/>
  <c r="AE721" i="5"/>
  <c r="AH721" i="5"/>
  <c r="AK721" i="5"/>
  <c r="AN721" i="5"/>
  <c r="AQ721" i="5"/>
  <c r="AT721" i="5"/>
  <c r="AW721" i="5"/>
  <c r="AZ721" i="5"/>
  <c r="BC721" i="5"/>
  <c r="BF721" i="5"/>
  <c r="BI721" i="5"/>
  <c r="BL721" i="5"/>
  <c r="BO721" i="5"/>
  <c r="BR721" i="5"/>
  <c r="BU721" i="5"/>
  <c r="BX721" i="5"/>
  <c r="CA721" i="5"/>
  <c r="CD721" i="5"/>
  <c r="CG721" i="5"/>
  <c r="CJ721" i="5"/>
  <c r="E722" i="5"/>
  <c r="J722" i="5"/>
  <c r="M722" i="5"/>
  <c r="P722" i="5"/>
  <c r="S722" i="5"/>
  <c r="V722" i="5"/>
  <c r="Y722" i="5"/>
  <c r="AB722" i="5"/>
  <c r="AE722" i="5"/>
  <c r="AH722" i="5"/>
  <c r="AK722" i="5"/>
  <c r="AN722" i="5"/>
  <c r="AQ722" i="5"/>
  <c r="AT722" i="5"/>
  <c r="AW722" i="5"/>
  <c r="AZ722" i="5"/>
  <c r="BC722" i="5"/>
  <c r="BF722" i="5"/>
  <c r="BI722" i="5"/>
  <c r="BL722" i="5"/>
  <c r="BO722" i="5"/>
  <c r="BR722" i="5"/>
  <c r="BU722" i="5"/>
  <c r="BX722" i="5"/>
  <c r="CA722" i="5"/>
  <c r="CD722" i="5"/>
  <c r="CG722" i="5"/>
  <c r="CJ722" i="5"/>
  <c r="E723" i="5"/>
  <c r="J723" i="5"/>
  <c r="M723" i="5"/>
  <c r="P723" i="5"/>
  <c r="S723" i="5"/>
  <c r="V723" i="5"/>
  <c r="Y723" i="5"/>
  <c r="AB723" i="5"/>
  <c r="AE723" i="5"/>
  <c r="AH723" i="5"/>
  <c r="AK723" i="5"/>
  <c r="AN723" i="5"/>
  <c r="AQ723" i="5"/>
  <c r="AT723" i="5"/>
  <c r="AW723" i="5"/>
  <c r="AZ723" i="5"/>
  <c r="BC723" i="5"/>
  <c r="BF723" i="5"/>
  <c r="BI723" i="5"/>
  <c r="BL723" i="5"/>
  <c r="BO723" i="5"/>
  <c r="BR723" i="5"/>
  <c r="BU723" i="5"/>
  <c r="BX723" i="5"/>
  <c r="CA723" i="5"/>
  <c r="CD723" i="5"/>
  <c r="CG723" i="5"/>
  <c r="CJ723" i="5"/>
  <c r="E724" i="5"/>
  <c r="J724" i="5"/>
  <c r="M724" i="5"/>
  <c r="P724" i="5"/>
  <c r="S724" i="5"/>
  <c r="V724" i="5"/>
  <c r="Y724" i="5"/>
  <c r="AB724" i="5"/>
  <c r="AE724" i="5"/>
  <c r="AH724" i="5"/>
  <c r="AK724" i="5"/>
  <c r="AN724" i="5"/>
  <c r="AQ724" i="5"/>
  <c r="AT724" i="5"/>
  <c r="AW724" i="5"/>
  <c r="AZ724" i="5"/>
  <c r="BC724" i="5"/>
  <c r="BF724" i="5"/>
  <c r="BI724" i="5"/>
  <c r="BL724" i="5"/>
  <c r="BO724" i="5"/>
  <c r="BR724" i="5"/>
  <c r="BU724" i="5"/>
  <c r="BX724" i="5"/>
  <c r="CA724" i="5"/>
  <c r="CD724" i="5"/>
  <c r="CG724" i="5"/>
  <c r="CJ724" i="5"/>
  <c r="E725" i="5"/>
  <c r="J725" i="5"/>
  <c r="M725" i="5"/>
  <c r="P725" i="5"/>
  <c r="S725" i="5"/>
  <c r="V725" i="5"/>
  <c r="Y725" i="5"/>
  <c r="AB725" i="5"/>
  <c r="AE725" i="5"/>
  <c r="AH725" i="5"/>
  <c r="AK725" i="5"/>
  <c r="AN725" i="5"/>
  <c r="AQ725" i="5"/>
  <c r="AT725" i="5"/>
  <c r="AW725" i="5"/>
  <c r="AZ725" i="5"/>
  <c r="BC725" i="5"/>
  <c r="BF725" i="5"/>
  <c r="BI725" i="5"/>
  <c r="BL725" i="5"/>
  <c r="BO725" i="5"/>
  <c r="BR725" i="5"/>
  <c r="BU725" i="5"/>
  <c r="BX725" i="5"/>
  <c r="CA725" i="5"/>
  <c r="CD725" i="5"/>
  <c r="CG725" i="5"/>
  <c r="CJ725" i="5"/>
  <c r="E726" i="5"/>
  <c r="J726" i="5"/>
  <c r="M726" i="5"/>
  <c r="P726" i="5"/>
  <c r="S726" i="5"/>
  <c r="V726" i="5"/>
  <c r="Y726" i="5"/>
  <c r="AB726" i="5"/>
  <c r="AE726" i="5"/>
  <c r="AH726" i="5"/>
  <c r="AK726" i="5"/>
  <c r="AN726" i="5"/>
  <c r="AQ726" i="5"/>
  <c r="AT726" i="5"/>
  <c r="AW726" i="5"/>
  <c r="AZ726" i="5"/>
  <c r="BC726" i="5"/>
  <c r="BF726" i="5"/>
  <c r="BI726" i="5"/>
  <c r="BL726" i="5"/>
  <c r="BO726" i="5"/>
  <c r="BR726" i="5"/>
  <c r="BU726" i="5"/>
  <c r="BX726" i="5"/>
  <c r="CA726" i="5"/>
  <c r="CD726" i="5"/>
  <c r="CG726" i="5"/>
  <c r="CJ726" i="5"/>
  <c r="E727" i="5"/>
  <c r="J727" i="5"/>
  <c r="M727" i="5"/>
  <c r="P727" i="5"/>
  <c r="S727" i="5"/>
  <c r="V727" i="5"/>
  <c r="Y727" i="5"/>
  <c r="AB727" i="5"/>
  <c r="AE727" i="5"/>
  <c r="AH727" i="5"/>
  <c r="AK727" i="5"/>
  <c r="AN727" i="5"/>
  <c r="AQ727" i="5"/>
  <c r="AT727" i="5"/>
  <c r="AW727" i="5"/>
  <c r="AZ727" i="5"/>
  <c r="BC727" i="5"/>
  <c r="BF727" i="5"/>
  <c r="BI727" i="5"/>
  <c r="BL727" i="5"/>
  <c r="BO727" i="5"/>
  <c r="BR727" i="5"/>
  <c r="BU727" i="5"/>
  <c r="BX727" i="5"/>
  <c r="CA727" i="5"/>
  <c r="CD727" i="5"/>
  <c r="CG727" i="5"/>
  <c r="CJ727" i="5"/>
  <c r="E728" i="5"/>
  <c r="J728" i="5"/>
  <c r="M728" i="5"/>
  <c r="P728" i="5"/>
  <c r="S728" i="5"/>
  <c r="V728" i="5"/>
  <c r="Y728" i="5"/>
  <c r="AB728" i="5"/>
  <c r="AE728" i="5"/>
  <c r="AH728" i="5"/>
  <c r="AK728" i="5"/>
  <c r="AN728" i="5"/>
  <c r="AQ728" i="5"/>
  <c r="AT728" i="5"/>
  <c r="AW728" i="5"/>
  <c r="AZ728" i="5"/>
  <c r="BC728" i="5"/>
  <c r="BF728" i="5"/>
  <c r="BI728" i="5"/>
  <c r="BL728" i="5"/>
  <c r="BO728" i="5"/>
  <c r="BR728" i="5"/>
  <c r="BU728" i="5"/>
  <c r="BX728" i="5"/>
  <c r="CA728" i="5"/>
  <c r="CD728" i="5"/>
  <c r="CG728" i="5"/>
  <c r="CJ728" i="5"/>
  <c r="E729" i="5"/>
  <c r="J729" i="5"/>
  <c r="M729" i="5"/>
  <c r="P729" i="5"/>
  <c r="S729" i="5"/>
  <c r="V729" i="5"/>
  <c r="Y729" i="5"/>
  <c r="AB729" i="5"/>
  <c r="AE729" i="5"/>
  <c r="AH729" i="5"/>
  <c r="AK729" i="5"/>
  <c r="AN729" i="5"/>
  <c r="AQ729" i="5"/>
  <c r="AT729" i="5"/>
  <c r="AW729" i="5"/>
  <c r="AZ729" i="5"/>
  <c r="BC729" i="5"/>
  <c r="BF729" i="5"/>
  <c r="BI729" i="5"/>
  <c r="BL729" i="5"/>
  <c r="BO729" i="5"/>
  <c r="BR729" i="5"/>
  <c r="BU729" i="5"/>
  <c r="BX729" i="5"/>
  <c r="CA729" i="5"/>
  <c r="CD729" i="5"/>
  <c r="CG729" i="5"/>
  <c r="CJ729" i="5"/>
  <c r="E730" i="5"/>
  <c r="J730" i="5"/>
  <c r="M730" i="5"/>
  <c r="P730" i="5"/>
  <c r="S730" i="5"/>
  <c r="V730" i="5"/>
  <c r="Y730" i="5"/>
  <c r="AB730" i="5"/>
  <c r="AE730" i="5"/>
  <c r="AH730" i="5"/>
  <c r="AK730" i="5"/>
  <c r="AN730" i="5"/>
  <c r="AQ730" i="5"/>
  <c r="AT730" i="5"/>
  <c r="AW730" i="5"/>
  <c r="AZ730" i="5"/>
  <c r="BC730" i="5"/>
  <c r="BF730" i="5"/>
  <c r="BI730" i="5"/>
  <c r="BL730" i="5"/>
  <c r="BO730" i="5"/>
  <c r="BR730" i="5"/>
  <c r="BU730" i="5"/>
  <c r="BX730" i="5"/>
  <c r="CA730" i="5"/>
  <c r="CD730" i="5"/>
  <c r="CG730" i="5"/>
  <c r="CJ730" i="5"/>
  <c r="E731" i="5"/>
  <c r="J731" i="5"/>
  <c r="M731" i="5"/>
  <c r="P731" i="5"/>
  <c r="S731" i="5"/>
  <c r="V731" i="5"/>
  <c r="Y731" i="5"/>
  <c r="AB731" i="5"/>
  <c r="AE731" i="5"/>
  <c r="AH731" i="5"/>
  <c r="AK731" i="5"/>
  <c r="AN731" i="5"/>
  <c r="AQ731" i="5"/>
  <c r="AT731" i="5"/>
  <c r="AW731" i="5"/>
  <c r="AZ731" i="5"/>
  <c r="BC731" i="5"/>
  <c r="BF731" i="5"/>
  <c r="BI731" i="5"/>
  <c r="BL731" i="5"/>
  <c r="BO731" i="5"/>
  <c r="BR731" i="5"/>
  <c r="BU731" i="5"/>
  <c r="BX731" i="5"/>
  <c r="CA731" i="5"/>
  <c r="CD731" i="5"/>
  <c r="CG731" i="5"/>
  <c r="CJ731" i="5"/>
  <c r="E732" i="5"/>
  <c r="J732" i="5"/>
  <c r="M732" i="5"/>
  <c r="P732" i="5"/>
  <c r="S732" i="5"/>
  <c r="V732" i="5"/>
  <c r="Y732" i="5"/>
  <c r="AB732" i="5"/>
  <c r="AE732" i="5"/>
  <c r="AH732" i="5"/>
  <c r="AK732" i="5"/>
  <c r="AN732" i="5"/>
  <c r="AQ732" i="5"/>
  <c r="AT732" i="5"/>
  <c r="AW732" i="5"/>
  <c r="AZ732" i="5"/>
  <c r="BC732" i="5"/>
  <c r="BF732" i="5"/>
  <c r="BI732" i="5"/>
  <c r="BL732" i="5"/>
  <c r="BO732" i="5"/>
  <c r="BR732" i="5"/>
  <c r="BU732" i="5"/>
  <c r="BX732" i="5"/>
  <c r="CA732" i="5"/>
  <c r="CD732" i="5"/>
  <c r="CG732" i="5"/>
  <c r="CJ732" i="5"/>
  <c r="E733" i="5"/>
  <c r="J733" i="5"/>
  <c r="M733" i="5"/>
  <c r="P733" i="5"/>
  <c r="S733" i="5"/>
  <c r="V733" i="5"/>
  <c r="Y733" i="5"/>
  <c r="AB733" i="5"/>
  <c r="AE733" i="5"/>
  <c r="AH733" i="5"/>
  <c r="AK733" i="5"/>
  <c r="AN733" i="5"/>
  <c r="AQ733" i="5"/>
  <c r="AT733" i="5"/>
  <c r="AW733" i="5"/>
  <c r="AZ733" i="5"/>
  <c r="BC733" i="5"/>
  <c r="BF733" i="5"/>
  <c r="BI733" i="5"/>
  <c r="BL733" i="5"/>
  <c r="BO733" i="5"/>
  <c r="BR733" i="5"/>
  <c r="BU733" i="5"/>
  <c r="BX733" i="5"/>
  <c r="CA733" i="5"/>
  <c r="CD733" i="5"/>
  <c r="CG733" i="5"/>
  <c r="CJ733" i="5"/>
  <c r="E734" i="5"/>
  <c r="J734" i="5"/>
  <c r="M734" i="5"/>
  <c r="P734" i="5"/>
  <c r="S734" i="5"/>
  <c r="V734" i="5"/>
  <c r="Y734" i="5"/>
  <c r="AB734" i="5"/>
  <c r="AE734" i="5"/>
  <c r="AH734" i="5"/>
  <c r="AK734" i="5"/>
  <c r="AN734" i="5"/>
  <c r="AQ734" i="5"/>
  <c r="AT734" i="5"/>
  <c r="AW734" i="5"/>
  <c r="AZ734" i="5"/>
  <c r="BC734" i="5"/>
  <c r="BF734" i="5"/>
  <c r="BI734" i="5"/>
  <c r="BL734" i="5"/>
  <c r="BO734" i="5"/>
  <c r="BR734" i="5"/>
  <c r="BU734" i="5"/>
  <c r="BX734" i="5"/>
  <c r="CA734" i="5"/>
  <c r="CD734" i="5"/>
  <c r="CG734" i="5"/>
  <c r="CJ734" i="5"/>
  <c r="E735" i="5"/>
  <c r="J735" i="5"/>
  <c r="M735" i="5"/>
  <c r="P735" i="5"/>
  <c r="S735" i="5"/>
  <c r="V735" i="5"/>
  <c r="Y735" i="5"/>
  <c r="AB735" i="5"/>
  <c r="AE735" i="5"/>
  <c r="AH735" i="5"/>
  <c r="AK735" i="5"/>
  <c r="AN735" i="5"/>
  <c r="AQ735" i="5"/>
  <c r="AT735" i="5"/>
  <c r="AW735" i="5"/>
  <c r="AZ735" i="5"/>
  <c r="BC735" i="5"/>
  <c r="BF735" i="5"/>
  <c r="BI735" i="5"/>
  <c r="BL735" i="5"/>
  <c r="BO735" i="5"/>
  <c r="BR735" i="5"/>
  <c r="BU735" i="5"/>
  <c r="BX735" i="5"/>
  <c r="CA735" i="5"/>
  <c r="CD735" i="5"/>
  <c r="CG735" i="5"/>
  <c r="CJ735" i="5"/>
  <c r="E736" i="5"/>
  <c r="J736" i="5"/>
  <c r="M736" i="5"/>
  <c r="P736" i="5"/>
  <c r="S736" i="5"/>
  <c r="V736" i="5"/>
  <c r="Y736" i="5"/>
  <c r="AB736" i="5"/>
  <c r="AE736" i="5"/>
  <c r="AH736" i="5"/>
  <c r="AK736" i="5"/>
  <c r="AN736" i="5"/>
  <c r="AQ736" i="5"/>
  <c r="AT736" i="5"/>
  <c r="AW736" i="5"/>
  <c r="AZ736" i="5"/>
  <c r="BC736" i="5"/>
  <c r="BF736" i="5"/>
  <c r="BI736" i="5"/>
  <c r="BL736" i="5"/>
  <c r="BO736" i="5"/>
  <c r="BR736" i="5"/>
  <c r="BU736" i="5"/>
  <c r="BX736" i="5"/>
  <c r="CA736" i="5"/>
  <c r="CD736" i="5"/>
  <c r="CG736" i="5"/>
  <c r="CJ736" i="5"/>
  <c r="E737" i="5"/>
  <c r="J737" i="5"/>
  <c r="M737" i="5"/>
  <c r="P737" i="5"/>
  <c r="S737" i="5"/>
  <c r="V737" i="5"/>
  <c r="Y737" i="5"/>
  <c r="AB737" i="5"/>
  <c r="AE737" i="5"/>
  <c r="AH737" i="5"/>
  <c r="AK737" i="5"/>
  <c r="AN737" i="5"/>
  <c r="AQ737" i="5"/>
  <c r="AT737" i="5"/>
  <c r="AW737" i="5"/>
  <c r="AZ737" i="5"/>
  <c r="BC737" i="5"/>
  <c r="BF737" i="5"/>
  <c r="BI737" i="5"/>
  <c r="BL737" i="5"/>
  <c r="BO737" i="5"/>
  <c r="BR737" i="5"/>
  <c r="BU737" i="5"/>
  <c r="BX737" i="5"/>
  <c r="CA737" i="5"/>
  <c r="CD737" i="5"/>
  <c r="CG737" i="5"/>
  <c r="CJ737" i="5"/>
  <c r="E738" i="5"/>
  <c r="J738" i="5"/>
  <c r="M738" i="5"/>
  <c r="P738" i="5"/>
  <c r="S738" i="5"/>
  <c r="V738" i="5"/>
  <c r="Y738" i="5"/>
  <c r="AB738" i="5"/>
  <c r="AE738" i="5"/>
  <c r="AH738" i="5"/>
  <c r="AK738" i="5"/>
  <c r="AN738" i="5"/>
  <c r="AQ738" i="5"/>
  <c r="AT738" i="5"/>
  <c r="AW738" i="5"/>
  <c r="AZ738" i="5"/>
  <c r="BC738" i="5"/>
  <c r="BF738" i="5"/>
  <c r="BI738" i="5"/>
  <c r="BL738" i="5"/>
  <c r="BO738" i="5"/>
  <c r="BR738" i="5"/>
  <c r="BU738" i="5"/>
  <c r="BX738" i="5"/>
  <c r="CA738" i="5"/>
  <c r="CD738" i="5"/>
  <c r="CG738" i="5"/>
  <c r="CJ738" i="5"/>
  <c r="E739" i="5"/>
  <c r="J739" i="5"/>
  <c r="M739" i="5"/>
  <c r="P739" i="5"/>
  <c r="S739" i="5"/>
  <c r="V739" i="5"/>
  <c r="Y739" i="5"/>
  <c r="AB739" i="5"/>
  <c r="AE739" i="5"/>
  <c r="AH739" i="5"/>
  <c r="AK739" i="5"/>
  <c r="AN739" i="5"/>
  <c r="AQ739" i="5"/>
  <c r="AT739" i="5"/>
  <c r="AW739" i="5"/>
  <c r="AZ739" i="5"/>
  <c r="BC739" i="5"/>
  <c r="BF739" i="5"/>
  <c r="BI739" i="5"/>
  <c r="BL739" i="5"/>
  <c r="BO739" i="5"/>
  <c r="BR739" i="5"/>
  <c r="BU739" i="5"/>
  <c r="BX739" i="5"/>
  <c r="CA739" i="5"/>
  <c r="CD739" i="5"/>
  <c r="CG739" i="5"/>
  <c r="CJ739" i="5"/>
  <c r="E740" i="5"/>
  <c r="J740" i="5"/>
  <c r="M740" i="5"/>
  <c r="P740" i="5"/>
  <c r="S740" i="5"/>
  <c r="V740" i="5"/>
  <c r="Y740" i="5"/>
  <c r="AB740" i="5"/>
  <c r="AE740" i="5"/>
  <c r="AH740" i="5"/>
  <c r="AK740" i="5"/>
  <c r="AN740" i="5"/>
  <c r="AQ740" i="5"/>
  <c r="AT740" i="5"/>
  <c r="AW740" i="5"/>
  <c r="AZ740" i="5"/>
  <c r="BC740" i="5"/>
  <c r="BF740" i="5"/>
  <c r="BI740" i="5"/>
  <c r="BL740" i="5"/>
  <c r="BO740" i="5"/>
  <c r="BR740" i="5"/>
  <c r="BU740" i="5"/>
  <c r="BX740" i="5"/>
  <c r="CA740" i="5"/>
  <c r="CD740" i="5"/>
  <c r="CG740" i="5"/>
  <c r="CJ740" i="5"/>
  <c r="E741" i="5"/>
  <c r="J741" i="5"/>
  <c r="M741" i="5"/>
  <c r="P741" i="5"/>
  <c r="S741" i="5"/>
  <c r="V741" i="5"/>
  <c r="Y741" i="5"/>
  <c r="AB741" i="5"/>
  <c r="AE741" i="5"/>
  <c r="AH741" i="5"/>
  <c r="AK741" i="5"/>
  <c r="AN741" i="5"/>
  <c r="AQ741" i="5"/>
  <c r="AT741" i="5"/>
  <c r="AW741" i="5"/>
  <c r="AZ741" i="5"/>
  <c r="BC741" i="5"/>
  <c r="BF741" i="5"/>
  <c r="BI741" i="5"/>
  <c r="BL741" i="5"/>
  <c r="BO741" i="5"/>
  <c r="BR741" i="5"/>
  <c r="BU741" i="5"/>
  <c r="BX741" i="5"/>
  <c r="CA741" i="5"/>
  <c r="CD741" i="5"/>
  <c r="CG741" i="5"/>
  <c r="CJ741" i="5"/>
  <c r="E742" i="5"/>
  <c r="J742" i="5"/>
  <c r="M742" i="5"/>
  <c r="P742" i="5"/>
  <c r="S742" i="5"/>
  <c r="V742" i="5"/>
  <c r="Y742" i="5"/>
  <c r="AB742" i="5"/>
  <c r="AE742" i="5"/>
  <c r="AH742" i="5"/>
  <c r="AK742" i="5"/>
  <c r="AN742" i="5"/>
  <c r="AQ742" i="5"/>
  <c r="AT742" i="5"/>
  <c r="AW742" i="5"/>
  <c r="AZ742" i="5"/>
  <c r="BC742" i="5"/>
  <c r="BF742" i="5"/>
  <c r="BI742" i="5"/>
  <c r="BL742" i="5"/>
  <c r="BO742" i="5"/>
  <c r="BR742" i="5"/>
  <c r="BU742" i="5"/>
  <c r="BX742" i="5"/>
  <c r="CA742" i="5"/>
  <c r="CD742" i="5"/>
  <c r="CG742" i="5"/>
  <c r="CJ742" i="5"/>
  <c r="E743" i="5"/>
  <c r="J743" i="5"/>
  <c r="M743" i="5"/>
  <c r="P743" i="5"/>
  <c r="S743" i="5"/>
  <c r="V743" i="5"/>
  <c r="Y743" i="5"/>
  <c r="AB743" i="5"/>
  <c r="AE743" i="5"/>
  <c r="AH743" i="5"/>
  <c r="AK743" i="5"/>
  <c r="AN743" i="5"/>
  <c r="AQ743" i="5"/>
  <c r="AT743" i="5"/>
  <c r="AW743" i="5"/>
  <c r="AZ743" i="5"/>
  <c r="BC743" i="5"/>
  <c r="BF743" i="5"/>
  <c r="BI743" i="5"/>
  <c r="BL743" i="5"/>
  <c r="BO743" i="5"/>
  <c r="BR743" i="5"/>
  <c r="BU743" i="5"/>
  <c r="BX743" i="5"/>
  <c r="CA743" i="5"/>
  <c r="CD743" i="5"/>
  <c r="CG743" i="5"/>
  <c r="CJ743" i="5"/>
  <c r="E744" i="5"/>
  <c r="J744" i="5"/>
  <c r="M744" i="5"/>
  <c r="P744" i="5"/>
  <c r="S744" i="5"/>
  <c r="V744" i="5"/>
  <c r="Y744" i="5"/>
  <c r="AB744" i="5"/>
  <c r="AE744" i="5"/>
  <c r="AH744" i="5"/>
  <c r="AK744" i="5"/>
  <c r="AN744" i="5"/>
  <c r="AQ744" i="5"/>
  <c r="AT744" i="5"/>
  <c r="AW744" i="5"/>
  <c r="AZ744" i="5"/>
  <c r="BC744" i="5"/>
  <c r="BF744" i="5"/>
  <c r="BI744" i="5"/>
  <c r="BL744" i="5"/>
  <c r="BO744" i="5"/>
  <c r="BR744" i="5"/>
  <c r="BU744" i="5"/>
  <c r="BX744" i="5"/>
  <c r="CA744" i="5"/>
  <c r="CD744" i="5"/>
  <c r="CG744" i="5"/>
  <c r="CJ744" i="5"/>
  <c r="E745" i="5"/>
  <c r="J745" i="5"/>
  <c r="M745" i="5"/>
  <c r="P745" i="5"/>
  <c r="S745" i="5"/>
  <c r="V745" i="5"/>
  <c r="Y745" i="5"/>
  <c r="AB745" i="5"/>
  <c r="AE745" i="5"/>
  <c r="AH745" i="5"/>
  <c r="AK745" i="5"/>
  <c r="AN745" i="5"/>
  <c r="AQ745" i="5"/>
  <c r="AT745" i="5"/>
  <c r="AW745" i="5"/>
  <c r="AZ745" i="5"/>
  <c r="BC745" i="5"/>
  <c r="BF745" i="5"/>
  <c r="BI745" i="5"/>
  <c r="BL745" i="5"/>
  <c r="BO745" i="5"/>
  <c r="BR745" i="5"/>
  <c r="BU745" i="5"/>
  <c r="BX745" i="5"/>
  <c r="CA745" i="5"/>
  <c r="CD745" i="5"/>
  <c r="CG745" i="5"/>
  <c r="CJ745" i="5"/>
  <c r="E746" i="5"/>
  <c r="J746" i="5"/>
  <c r="M746" i="5"/>
  <c r="P746" i="5"/>
  <c r="S746" i="5"/>
  <c r="V746" i="5"/>
  <c r="Y746" i="5"/>
  <c r="AB746" i="5"/>
  <c r="AE746" i="5"/>
  <c r="AH746" i="5"/>
  <c r="AK746" i="5"/>
  <c r="AN746" i="5"/>
  <c r="AQ746" i="5"/>
  <c r="AT746" i="5"/>
  <c r="AW746" i="5"/>
  <c r="AZ746" i="5"/>
  <c r="BC746" i="5"/>
  <c r="BF746" i="5"/>
  <c r="BI746" i="5"/>
  <c r="BL746" i="5"/>
  <c r="BO746" i="5"/>
  <c r="BR746" i="5"/>
  <c r="BU746" i="5"/>
  <c r="BX746" i="5"/>
  <c r="CA746" i="5"/>
  <c r="CD746" i="5"/>
  <c r="CG746" i="5"/>
  <c r="CJ746" i="5"/>
  <c r="E747" i="5"/>
  <c r="J747" i="5"/>
  <c r="M747" i="5"/>
  <c r="P747" i="5"/>
  <c r="S747" i="5"/>
  <c r="V747" i="5"/>
  <c r="Y747" i="5"/>
  <c r="AB747" i="5"/>
  <c r="AE747" i="5"/>
  <c r="AH747" i="5"/>
  <c r="AK747" i="5"/>
  <c r="AN747" i="5"/>
  <c r="AQ747" i="5"/>
  <c r="AT747" i="5"/>
  <c r="AW747" i="5"/>
  <c r="AZ747" i="5"/>
  <c r="BC747" i="5"/>
  <c r="BF747" i="5"/>
  <c r="BI747" i="5"/>
  <c r="BL747" i="5"/>
  <c r="BO747" i="5"/>
  <c r="BR747" i="5"/>
  <c r="BU747" i="5"/>
  <c r="BX747" i="5"/>
  <c r="CA747" i="5"/>
  <c r="CD747" i="5"/>
  <c r="CG747" i="5"/>
  <c r="CJ747" i="5"/>
  <c r="E748" i="5"/>
  <c r="J748" i="5"/>
  <c r="M748" i="5"/>
  <c r="P748" i="5"/>
  <c r="S748" i="5"/>
  <c r="V748" i="5"/>
  <c r="Y748" i="5"/>
  <c r="AB748" i="5"/>
  <c r="AE748" i="5"/>
  <c r="AH748" i="5"/>
  <c r="AK748" i="5"/>
  <c r="AN748" i="5"/>
  <c r="AQ748" i="5"/>
  <c r="AT748" i="5"/>
  <c r="AW748" i="5"/>
  <c r="AZ748" i="5"/>
  <c r="BC748" i="5"/>
  <c r="BF748" i="5"/>
  <c r="BI748" i="5"/>
  <c r="BL748" i="5"/>
  <c r="BO748" i="5"/>
  <c r="BR748" i="5"/>
  <c r="BU748" i="5"/>
  <c r="BX748" i="5"/>
  <c r="CA748" i="5"/>
  <c r="CD748" i="5"/>
  <c r="CG748" i="5"/>
  <c r="CJ748" i="5"/>
  <c r="E749" i="5"/>
  <c r="J749" i="5"/>
  <c r="M749" i="5"/>
  <c r="P749" i="5"/>
  <c r="S749" i="5"/>
  <c r="V749" i="5"/>
  <c r="Y749" i="5"/>
  <c r="AB749" i="5"/>
  <c r="AE749" i="5"/>
  <c r="AH749" i="5"/>
  <c r="AK749" i="5"/>
  <c r="AN749" i="5"/>
  <c r="AQ749" i="5"/>
  <c r="AT749" i="5"/>
  <c r="AW749" i="5"/>
  <c r="AZ749" i="5"/>
  <c r="BC749" i="5"/>
  <c r="BF749" i="5"/>
  <c r="BI749" i="5"/>
  <c r="BL749" i="5"/>
  <c r="BO749" i="5"/>
  <c r="BR749" i="5"/>
  <c r="BU749" i="5"/>
  <c r="BX749" i="5"/>
  <c r="CA749" i="5"/>
  <c r="CD749" i="5"/>
  <c r="CG749" i="5"/>
  <c r="CJ749" i="5"/>
  <c r="E750" i="5"/>
  <c r="J750" i="5"/>
  <c r="M750" i="5"/>
  <c r="P750" i="5"/>
  <c r="S750" i="5"/>
  <c r="V750" i="5"/>
  <c r="Y750" i="5"/>
  <c r="AB750" i="5"/>
  <c r="AE750" i="5"/>
  <c r="AH750" i="5"/>
  <c r="AK750" i="5"/>
  <c r="AN750" i="5"/>
  <c r="AQ750" i="5"/>
  <c r="AT750" i="5"/>
  <c r="AW750" i="5"/>
  <c r="AZ750" i="5"/>
  <c r="BC750" i="5"/>
  <c r="BF750" i="5"/>
  <c r="BI750" i="5"/>
  <c r="BL750" i="5"/>
  <c r="BO750" i="5"/>
  <c r="BR750" i="5"/>
  <c r="BU750" i="5"/>
  <c r="BX750" i="5"/>
  <c r="CA750" i="5"/>
  <c r="CD750" i="5"/>
  <c r="CG750" i="5"/>
  <c r="CJ750" i="5"/>
  <c r="E751" i="5"/>
  <c r="J751" i="5"/>
  <c r="M751" i="5"/>
  <c r="P751" i="5"/>
  <c r="S751" i="5"/>
  <c r="V751" i="5"/>
  <c r="Y751" i="5"/>
  <c r="AB751" i="5"/>
  <c r="AE751" i="5"/>
  <c r="AH751" i="5"/>
  <c r="AK751" i="5"/>
  <c r="AN751" i="5"/>
  <c r="AQ751" i="5"/>
  <c r="AT751" i="5"/>
  <c r="AW751" i="5"/>
  <c r="AZ751" i="5"/>
  <c r="BC751" i="5"/>
  <c r="BF751" i="5"/>
  <c r="BI751" i="5"/>
  <c r="BL751" i="5"/>
  <c r="BO751" i="5"/>
  <c r="BR751" i="5"/>
  <c r="BU751" i="5"/>
  <c r="BX751" i="5"/>
  <c r="CA751" i="5"/>
  <c r="CD751" i="5"/>
  <c r="CG751" i="5"/>
  <c r="CJ751" i="5"/>
  <c r="E752" i="5"/>
  <c r="J752" i="5"/>
  <c r="M752" i="5"/>
  <c r="P752" i="5"/>
  <c r="S752" i="5"/>
  <c r="V752" i="5"/>
  <c r="Y752" i="5"/>
  <c r="AB752" i="5"/>
  <c r="AE752" i="5"/>
  <c r="AH752" i="5"/>
  <c r="AK752" i="5"/>
  <c r="AN752" i="5"/>
  <c r="AQ752" i="5"/>
  <c r="AT752" i="5"/>
  <c r="AW752" i="5"/>
  <c r="AZ752" i="5"/>
  <c r="BC752" i="5"/>
  <c r="BF752" i="5"/>
  <c r="BI752" i="5"/>
  <c r="BL752" i="5"/>
  <c r="BO752" i="5"/>
  <c r="BR752" i="5"/>
  <c r="BU752" i="5"/>
  <c r="BX752" i="5"/>
  <c r="CA752" i="5"/>
  <c r="CD752" i="5"/>
  <c r="CG752" i="5"/>
  <c r="CJ752" i="5"/>
  <c r="E753" i="5"/>
  <c r="J753" i="5"/>
  <c r="M753" i="5"/>
  <c r="P753" i="5"/>
  <c r="S753" i="5"/>
  <c r="V753" i="5"/>
  <c r="Y753" i="5"/>
  <c r="AB753" i="5"/>
  <c r="AE753" i="5"/>
  <c r="AH753" i="5"/>
  <c r="AK753" i="5"/>
  <c r="AN753" i="5"/>
  <c r="AQ753" i="5"/>
  <c r="AT753" i="5"/>
  <c r="AW753" i="5"/>
  <c r="AZ753" i="5"/>
  <c r="BC753" i="5"/>
  <c r="BF753" i="5"/>
  <c r="BI753" i="5"/>
  <c r="BL753" i="5"/>
  <c r="BO753" i="5"/>
  <c r="BR753" i="5"/>
  <c r="BU753" i="5"/>
  <c r="BX753" i="5"/>
  <c r="CA753" i="5"/>
  <c r="CD753" i="5"/>
  <c r="CG753" i="5"/>
  <c r="CJ753" i="5"/>
  <c r="E754" i="5"/>
  <c r="J754" i="5"/>
  <c r="M754" i="5"/>
  <c r="P754" i="5"/>
  <c r="S754" i="5"/>
  <c r="V754" i="5"/>
  <c r="Y754" i="5"/>
  <c r="AB754" i="5"/>
  <c r="AE754" i="5"/>
  <c r="AH754" i="5"/>
  <c r="AK754" i="5"/>
  <c r="AN754" i="5"/>
  <c r="AQ754" i="5"/>
  <c r="AT754" i="5"/>
  <c r="AW754" i="5"/>
  <c r="AZ754" i="5"/>
  <c r="BC754" i="5"/>
  <c r="BF754" i="5"/>
  <c r="BI754" i="5"/>
  <c r="BL754" i="5"/>
  <c r="BO754" i="5"/>
  <c r="BR754" i="5"/>
  <c r="BU754" i="5"/>
  <c r="BX754" i="5"/>
  <c r="CA754" i="5"/>
  <c r="CD754" i="5"/>
  <c r="CG754" i="5"/>
  <c r="CJ754" i="5"/>
  <c r="E755" i="5"/>
  <c r="J755" i="5"/>
  <c r="M755" i="5"/>
  <c r="P755" i="5"/>
  <c r="S755" i="5"/>
  <c r="V755" i="5"/>
  <c r="Y755" i="5"/>
  <c r="AB755" i="5"/>
  <c r="AE755" i="5"/>
  <c r="AH755" i="5"/>
  <c r="AK755" i="5"/>
  <c r="AN755" i="5"/>
  <c r="AQ755" i="5"/>
  <c r="AT755" i="5"/>
  <c r="AW755" i="5"/>
  <c r="AZ755" i="5"/>
  <c r="BC755" i="5"/>
  <c r="BF755" i="5"/>
  <c r="BI755" i="5"/>
  <c r="BL755" i="5"/>
  <c r="BO755" i="5"/>
  <c r="BR755" i="5"/>
  <c r="BU755" i="5"/>
  <c r="BX755" i="5"/>
  <c r="CA755" i="5"/>
  <c r="CD755" i="5"/>
  <c r="CG755" i="5"/>
  <c r="CJ755" i="5"/>
  <c r="E756" i="5"/>
  <c r="J756" i="5"/>
  <c r="M756" i="5"/>
  <c r="P756" i="5"/>
  <c r="S756" i="5"/>
  <c r="V756" i="5"/>
  <c r="Y756" i="5"/>
  <c r="AB756" i="5"/>
  <c r="AE756" i="5"/>
  <c r="AH756" i="5"/>
  <c r="AK756" i="5"/>
  <c r="AN756" i="5"/>
  <c r="AQ756" i="5"/>
  <c r="AT756" i="5"/>
  <c r="AW756" i="5"/>
  <c r="AZ756" i="5"/>
  <c r="BC756" i="5"/>
  <c r="BF756" i="5"/>
  <c r="BI756" i="5"/>
  <c r="BL756" i="5"/>
  <c r="BO756" i="5"/>
  <c r="BR756" i="5"/>
  <c r="BU756" i="5"/>
  <c r="BX756" i="5"/>
  <c r="CA756" i="5"/>
  <c r="CD756" i="5"/>
  <c r="CG756" i="5"/>
  <c r="CJ756" i="5"/>
  <c r="E757" i="5"/>
  <c r="J757" i="5"/>
  <c r="M757" i="5"/>
  <c r="P757" i="5"/>
  <c r="S757" i="5"/>
  <c r="V757" i="5"/>
  <c r="Y757" i="5"/>
  <c r="AB757" i="5"/>
  <c r="AE757" i="5"/>
  <c r="AH757" i="5"/>
  <c r="AK757" i="5"/>
  <c r="AN757" i="5"/>
  <c r="AQ757" i="5"/>
  <c r="AT757" i="5"/>
  <c r="AW757" i="5"/>
  <c r="AZ757" i="5"/>
  <c r="BC757" i="5"/>
  <c r="BF757" i="5"/>
  <c r="BI757" i="5"/>
  <c r="BL757" i="5"/>
  <c r="BO757" i="5"/>
  <c r="BR757" i="5"/>
  <c r="BU757" i="5"/>
  <c r="BX757" i="5"/>
  <c r="CA757" i="5"/>
  <c r="CD757" i="5"/>
  <c r="CG757" i="5"/>
  <c r="CJ757" i="5"/>
  <c r="E758" i="5"/>
  <c r="J758" i="5"/>
  <c r="M758" i="5"/>
  <c r="P758" i="5"/>
  <c r="S758" i="5"/>
  <c r="V758" i="5"/>
  <c r="Y758" i="5"/>
  <c r="AB758" i="5"/>
  <c r="AE758" i="5"/>
  <c r="AH758" i="5"/>
  <c r="AK758" i="5"/>
  <c r="AN758" i="5"/>
  <c r="AQ758" i="5"/>
  <c r="AT758" i="5"/>
  <c r="AW758" i="5"/>
  <c r="AZ758" i="5"/>
  <c r="BC758" i="5"/>
  <c r="BF758" i="5"/>
  <c r="BI758" i="5"/>
  <c r="BL758" i="5"/>
  <c r="BO758" i="5"/>
  <c r="BR758" i="5"/>
  <c r="BU758" i="5"/>
  <c r="BX758" i="5"/>
  <c r="CA758" i="5"/>
  <c r="CD758" i="5"/>
  <c r="CG758" i="5"/>
  <c r="CJ758" i="5"/>
  <c r="E759" i="5"/>
  <c r="J759" i="5"/>
  <c r="M759" i="5"/>
  <c r="P759" i="5"/>
  <c r="S759" i="5"/>
  <c r="V759" i="5"/>
  <c r="Y759" i="5"/>
  <c r="AB759" i="5"/>
  <c r="AE759" i="5"/>
  <c r="AH759" i="5"/>
  <c r="AK759" i="5"/>
  <c r="AN759" i="5"/>
  <c r="AQ759" i="5"/>
  <c r="AT759" i="5"/>
  <c r="AW759" i="5"/>
  <c r="AZ759" i="5"/>
  <c r="BC759" i="5"/>
  <c r="BF759" i="5"/>
  <c r="BI759" i="5"/>
  <c r="BL759" i="5"/>
  <c r="BO759" i="5"/>
  <c r="BR759" i="5"/>
  <c r="BU759" i="5"/>
  <c r="BX759" i="5"/>
  <c r="CA759" i="5"/>
  <c r="CD759" i="5"/>
  <c r="CG759" i="5"/>
  <c r="CJ759" i="5"/>
  <c r="E760" i="5"/>
  <c r="J760" i="5"/>
  <c r="M760" i="5"/>
  <c r="P760" i="5"/>
  <c r="S760" i="5"/>
  <c r="V760" i="5"/>
  <c r="Y760" i="5"/>
  <c r="AB760" i="5"/>
  <c r="AE760" i="5"/>
  <c r="AH760" i="5"/>
  <c r="AK760" i="5"/>
  <c r="AN760" i="5"/>
  <c r="AQ760" i="5"/>
  <c r="AT760" i="5"/>
  <c r="AW760" i="5"/>
  <c r="AZ760" i="5"/>
  <c r="BC760" i="5"/>
  <c r="BF760" i="5"/>
  <c r="BI760" i="5"/>
  <c r="BL760" i="5"/>
  <c r="BO760" i="5"/>
  <c r="BR760" i="5"/>
  <c r="BU760" i="5"/>
  <c r="BX760" i="5"/>
  <c r="CA760" i="5"/>
  <c r="CD760" i="5"/>
  <c r="CG760" i="5"/>
  <c r="CJ760" i="5"/>
  <c r="E761" i="5"/>
  <c r="J761" i="5"/>
  <c r="M761" i="5"/>
  <c r="P761" i="5"/>
  <c r="S761" i="5"/>
  <c r="V761" i="5"/>
  <c r="Y761" i="5"/>
  <c r="AB761" i="5"/>
  <c r="AE761" i="5"/>
  <c r="AH761" i="5"/>
  <c r="AK761" i="5"/>
  <c r="AN761" i="5"/>
  <c r="AQ761" i="5"/>
  <c r="AT761" i="5"/>
  <c r="AW761" i="5"/>
  <c r="AZ761" i="5"/>
  <c r="BC761" i="5"/>
  <c r="BF761" i="5"/>
  <c r="BI761" i="5"/>
  <c r="BL761" i="5"/>
  <c r="BO761" i="5"/>
  <c r="BR761" i="5"/>
  <c r="BU761" i="5"/>
  <c r="BX761" i="5"/>
  <c r="CA761" i="5"/>
  <c r="CD761" i="5"/>
  <c r="CG761" i="5"/>
  <c r="CJ761" i="5"/>
  <c r="E762" i="5"/>
  <c r="J762" i="5"/>
  <c r="M762" i="5"/>
  <c r="P762" i="5"/>
  <c r="S762" i="5"/>
  <c r="V762" i="5"/>
  <c r="Y762" i="5"/>
  <c r="AB762" i="5"/>
  <c r="AE762" i="5"/>
  <c r="AH762" i="5"/>
  <c r="AK762" i="5"/>
  <c r="AN762" i="5"/>
  <c r="AQ762" i="5"/>
  <c r="AT762" i="5"/>
  <c r="AW762" i="5"/>
  <c r="AZ762" i="5"/>
  <c r="BC762" i="5"/>
  <c r="BF762" i="5"/>
  <c r="BI762" i="5"/>
  <c r="BL762" i="5"/>
  <c r="BO762" i="5"/>
  <c r="BR762" i="5"/>
  <c r="BU762" i="5"/>
  <c r="BX762" i="5"/>
  <c r="CA762" i="5"/>
  <c r="CD762" i="5"/>
  <c r="CG762" i="5"/>
  <c r="CJ762" i="5"/>
  <c r="E763" i="5"/>
  <c r="J763" i="5"/>
  <c r="M763" i="5"/>
  <c r="P763" i="5"/>
  <c r="S763" i="5"/>
  <c r="V763" i="5"/>
  <c r="Y763" i="5"/>
  <c r="AB763" i="5"/>
  <c r="AE763" i="5"/>
  <c r="AH763" i="5"/>
  <c r="AK763" i="5"/>
  <c r="AN763" i="5"/>
  <c r="AQ763" i="5"/>
  <c r="AT763" i="5"/>
  <c r="AW763" i="5"/>
  <c r="AZ763" i="5"/>
  <c r="BC763" i="5"/>
  <c r="BF763" i="5"/>
  <c r="BI763" i="5"/>
  <c r="BL763" i="5"/>
  <c r="BO763" i="5"/>
  <c r="BR763" i="5"/>
  <c r="BU763" i="5"/>
  <c r="BX763" i="5"/>
  <c r="CA763" i="5"/>
  <c r="CD763" i="5"/>
  <c r="CG763" i="5"/>
  <c r="CJ763" i="5"/>
  <c r="E764" i="5"/>
  <c r="J764" i="5"/>
  <c r="M764" i="5"/>
  <c r="P764" i="5"/>
  <c r="S764" i="5"/>
  <c r="V764" i="5"/>
  <c r="Y764" i="5"/>
  <c r="AB764" i="5"/>
  <c r="AE764" i="5"/>
  <c r="AH764" i="5"/>
  <c r="AK764" i="5"/>
  <c r="AN764" i="5"/>
  <c r="AQ764" i="5"/>
  <c r="AT764" i="5"/>
  <c r="AW764" i="5"/>
  <c r="AZ764" i="5"/>
  <c r="BC764" i="5"/>
  <c r="BF764" i="5"/>
  <c r="BI764" i="5"/>
  <c r="BL764" i="5"/>
  <c r="BO764" i="5"/>
  <c r="BR764" i="5"/>
  <c r="BU764" i="5"/>
  <c r="BX764" i="5"/>
  <c r="CA764" i="5"/>
  <c r="CD764" i="5"/>
  <c r="CG764" i="5"/>
  <c r="CJ764" i="5"/>
  <c r="E765" i="5"/>
  <c r="J765" i="5"/>
  <c r="M765" i="5"/>
  <c r="P765" i="5"/>
  <c r="S765" i="5"/>
  <c r="V765" i="5"/>
  <c r="Y765" i="5"/>
  <c r="AB765" i="5"/>
  <c r="AE765" i="5"/>
  <c r="AH765" i="5"/>
  <c r="AK765" i="5"/>
  <c r="AN765" i="5"/>
  <c r="AQ765" i="5"/>
  <c r="AT765" i="5"/>
  <c r="AW765" i="5"/>
  <c r="AZ765" i="5"/>
  <c r="BC765" i="5"/>
  <c r="BF765" i="5"/>
  <c r="BI765" i="5"/>
  <c r="BL765" i="5"/>
  <c r="BO765" i="5"/>
  <c r="BR765" i="5"/>
  <c r="BU765" i="5"/>
  <c r="BX765" i="5"/>
  <c r="CA765" i="5"/>
  <c r="CD765" i="5"/>
  <c r="CG765" i="5"/>
  <c r="CJ765" i="5"/>
  <c r="E766" i="5"/>
  <c r="J766" i="5"/>
  <c r="M766" i="5"/>
  <c r="P766" i="5"/>
  <c r="S766" i="5"/>
  <c r="V766" i="5"/>
  <c r="Y766" i="5"/>
  <c r="AB766" i="5"/>
  <c r="AE766" i="5"/>
  <c r="AH766" i="5"/>
  <c r="AK766" i="5"/>
  <c r="AN766" i="5"/>
  <c r="AQ766" i="5"/>
  <c r="AT766" i="5"/>
  <c r="AW766" i="5"/>
  <c r="AZ766" i="5"/>
  <c r="BC766" i="5"/>
  <c r="BF766" i="5"/>
  <c r="BI766" i="5"/>
  <c r="BL766" i="5"/>
  <c r="BO766" i="5"/>
  <c r="BR766" i="5"/>
  <c r="BU766" i="5"/>
  <c r="BX766" i="5"/>
  <c r="CA766" i="5"/>
  <c r="CD766" i="5"/>
  <c r="CG766" i="5"/>
  <c r="CJ766" i="5"/>
  <c r="E767" i="5"/>
  <c r="J767" i="5"/>
  <c r="M767" i="5"/>
  <c r="P767" i="5"/>
  <c r="S767" i="5"/>
  <c r="V767" i="5"/>
  <c r="Y767" i="5"/>
  <c r="AB767" i="5"/>
  <c r="AE767" i="5"/>
  <c r="AH767" i="5"/>
  <c r="AK767" i="5"/>
  <c r="AN767" i="5"/>
  <c r="AQ767" i="5"/>
  <c r="AT767" i="5"/>
  <c r="AW767" i="5"/>
  <c r="AZ767" i="5"/>
  <c r="BC767" i="5"/>
  <c r="BF767" i="5"/>
  <c r="BI767" i="5"/>
  <c r="BL767" i="5"/>
  <c r="BO767" i="5"/>
  <c r="BR767" i="5"/>
  <c r="BU767" i="5"/>
  <c r="BX767" i="5"/>
  <c r="CA767" i="5"/>
  <c r="CD767" i="5"/>
  <c r="CG767" i="5"/>
  <c r="CJ767" i="5"/>
  <c r="E768" i="5"/>
  <c r="J768" i="5"/>
  <c r="M768" i="5"/>
  <c r="P768" i="5"/>
  <c r="S768" i="5"/>
  <c r="V768" i="5"/>
  <c r="Y768" i="5"/>
  <c r="AB768" i="5"/>
  <c r="AE768" i="5"/>
  <c r="AH768" i="5"/>
  <c r="AK768" i="5"/>
  <c r="AN768" i="5"/>
  <c r="AQ768" i="5"/>
  <c r="AT768" i="5"/>
  <c r="AW768" i="5"/>
  <c r="AZ768" i="5"/>
  <c r="BC768" i="5"/>
  <c r="BF768" i="5"/>
  <c r="BI768" i="5"/>
  <c r="BL768" i="5"/>
  <c r="BO768" i="5"/>
  <c r="BR768" i="5"/>
  <c r="BU768" i="5"/>
  <c r="BX768" i="5"/>
  <c r="CA768" i="5"/>
  <c r="CD768" i="5"/>
  <c r="CG768" i="5"/>
  <c r="CJ768" i="5"/>
  <c r="E769" i="5"/>
  <c r="J769" i="5"/>
  <c r="M769" i="5"/>
  <c r="P769" i="5"/>
  <c r="S769" i="5"/>
  <c r="V769" i="5"/>
  <c r="Y769" i="5"/>
  <c r="AB769" i="5"/>
  <c r="AE769" i="5"/>
  <c r="AH769" i="5"/>
  <c r="AK769" i="5"/>
  <c r="AN769" i="5"/>
  <c r="AQ769" i="5"/>
  <c r="AT769" i="5"/>
  <c r="AW769" i="5"/>
  <c r="AZ769" i="5"/>
  <c r="BC769" i="5"/>
  <c r="BF769" i="5"/>
  <c r="BI769" i="5"/>
  <c r="BL769" i="5"/>
  <c r="BO769" i="5"/>
  <c r="BR769" i="5"/>
  <c r="BU769" i="5"/>
  <c r="BX769" i="5"/>
  <c r="CA769" i="5"/>
  <c r="CD769" i="5"/>
  <c r="CG769" i="5"/>
  <c r="CJ769" i="5"/>
  <c r="E770" i="5"/>
  <c r="J770" i="5"/>
  <c r="M770" i="5"/>
  <c r="P770" i="5"/>
  <c r="S770" i="5"/>
  <c r="V770" i="5"/>
  <c r="Y770" i="5"/>
  <c r="AB770" i="5"/>
  <c r="AE770" i="5"/>
  <c r="AH770" i="5"/>
  <c r="AK770" i="5"/>
  <c r="AN770" i="5"/>
  <c r="AQ770" i="5"/>
  <c r="AT770" i="5"/>
  <c r="AW770" i="5"/>
  <c r="AZ770" i="5"/>
  <c r="BC770" i="5"/>
  <c r="BF770" i="5"/>
  <c r="BI770" i="5"/>
  <c r="BL770" i="5"/>
  <c r="BO770" i="5"/>
  <c r="BR770" i="5"/>
  <c r="BU770" i="5"/>
  <c r="BX770" i="5"/>
  <c r="CA770" i="5"/>
  <c r="CD770" i="5"/>
  <c r="CG770" i="5"/>
  <c r="CJ770" i="5"/>
  <c r="E771" i="5"/>
  <c r="J771" i="5"/>
  <c r="M771" i="5"/>
  <c r="P771" i="5"/>
  <c r="S771" i="5"/>
  <c r="V771" i="5"/>
  <c r="Y771" i="5"/>
  <c r="AB771" i="5"/>
  <c r="AE771" i="5"/>
  <c r="AH771" i="5"/>
  <c r="AK771" i="5"/>
  <c r="AN771" i="5"/>
  <c r="AQ771" i="5"/>
  <c r="AT771" i="5"/>
  <c r="AW771" i="5"/>
  <c r="AZ771" i="5"/>
  <c r="BC771" i="5"/>
  <c r="BF771" i="5"/>
  <c r="BI771" i="5"/>
  <c r="BL771" i="5"/>
  <c r="BO771" i="5"/>
  <c r="BR771" i="5"/>
  <c r="BU771" i="5"/>
  <c r="BX771" i="5"/>
  <c r="CA771" i="5"/>
  <c r="CD771" i="5"/>
  <c r="CG771" i="5"/>
  <c r="CJ771" i="5"/>
  <c r="E772" i="5"/>
  <c r="J772" i="5"/>
  <c r="M772" i="5"/>
  <c r="P772" i="5"/>
  <c r="S772" i="5"/>
  <c r="V772" i="5"/>
  <c r="Y772" i="5"/>
  <c r="AB772" i="5"/>
  <c r="AE772" i="5"/>
  <c r="AH772" i="5"/>
  <c r="AK772" i="5"/>
  <c r="AN772" i="5"/>
  <c r="AQ772" i="5"/>
  <c r="AT772" i="5"/>
  <c r="AW772" i="5"/>
  <c r="AZ772" i="5"/>
  <c r="BC772" i="5"/>
  <c r="BF772" i="5"/>
  <c r="BI772" i="5"/>
  <c r="BL772" i="5"/>
  <c r="BO772" i="5"/>
  <c r="BR772" i="5"/>
  <c r="BU772" i="5"/>
  <c r="BX772" i="5"/>
  <c r="CA772" i="5"/>
  <c r="CD772" i="5"/>
  <c r="CG772" i="5"/>
  <c r="CJ772" i="5"/>
  <c r="E773" i="5"/>
  <c r="J773" i="5"/>
  <c r="M773" i="5"/>
  <c r="P773" i="5"/>
  <c r="S773" i="5"/>
  <c r="V773" i="5"/>
  <c r="Y773" i="5"/>
  <c r="AB773" i="5"/>
  <c r="AE773" i="5"/>
  <c r="AH773" i="5"/>
  <c r="AK773" i="5"/>
  <c r="AN773" i="5"/>
  <c r="AQ773" i="5"/>
  <c r="AT773" i="5"/>
  <c r="AW773" i="5"/>
  <c r="AZ773" i="5"/>
  <c r="BC773" i="5"/>
  <c r="BF773" i="5"/>
  <c r="BI773" i="5"/>
  <c r="BL773" i="5"/>
  <c r="BO773" i="5"/>
  <c r="BR773" i="5"/>
  <c r="BU773" i="5"/>
  <c r="BX773" i="5"/>
  <c r="CA773" i="5"/>
  <c r="CD773" i="5"/>
  <c r="CG773" i="5"/>
  <c r="CJ773" i="5"/>
  <c r="E774" i="5"/>
  <c r="E776" i="2" s="1"/>
  <c r="E1783" i="2" s="1"/>
  <c r="J774" i="5"/>
  <c r="M774" i="5"/>
  <c r="P774" i="5"/>
  <c r="S774" i="5"/>
  <c r="V774" i="5"/>
  <c r="Y774" i="5"/>
  <c r="AB774" i="5"/>
  <c r="AE774" i="5"/>
  <c r="AH774" i="5"/>
  <c r="AK774" i="5"/>
  <c r="AN774" i="5"/>
  <c r="AQ774" i="5"/>
  <c r="AT774" i="5"/>
  <c r="AW774" i="5"/>
  <c r="AZ774" i="5"/>
  <c r="BC774" i="5"/>
  <c r="BF774" i="5"/>
  <c r="BI774" i="5"/>
  <c r="BL774" i="5"/>
  <c r="BO774" i="5"/>
  <c r="BR774" i="5"/>
  <c r="BU774" i="5"/>
  <c r="BX774" i="5"/>
  <c r="CA774" i="5"/>
  <c r="CD774" i="5"/>
  <c r="CG774" i="5"/>
  <c r="CJ774" i="5"/>
  <c r="E775" i="5"/>
  <c r="E777" i="2" s="1"/>
  <c r="E1784" i="2" s="1"/>
  <c r="J775" i="5"/>
  <c r="M775" i="5"/>
  <c r="P775" i="5"/>
  <c r="S775" i="5"/>
  <c r="V775" i="5"/>
  <c r="Y775" i="5"/>
  <c r="AB775" i="5"/>
  <c r="AE775" i="5"/>
  <c r="AH775" i="5"/>
  <c r="AK775" i="5"/>
  <c r="AN775" i="5"/>
  <c r="AQ775" i="5"/>
  <c r="AT775" i="5"/>
  <c r="AW775" i="5"/>
  <c r="AZ775" i="5"/>
  <c r="BC775" i="5"/>
  <c r="BF775" i="5"/>
  <c r="BI775" i="5"/>
  <c r="BL775" i="5"/>
  <c r="BO775" i="5"/>
  <c r="BR775" i="5"/>
  <c r="BU775" i="5"/>
  <c r="BX775" i="5"/>
  <c r="CA775" i="5"/>
  <c r="CD775" i="5"/>
  <c r="CG775" i="5"/>
  <c r="CJ775" i="5"/>
  <c r="E776" i="5"/>
  <c r="E778" i="2" s="1"/>
  <c r="E1785" i="2" s="1"/>
  <c r="J776" i="5"/>
  <c r="M776" i="5"/>
  <c r="P776" i="5"/>
  <c r="S776" i="5"/>
  <c r="V776" i="5"/>
  <c r="Y776" i="5"/>
  <c r="AB776" i="5"/>
  <c r="AE776" i="5"/>
  <c r="AH776" i="5"/>
  <c r="AK776" i="5"/>
  <c r="AN776" i="5"/>
  <c r="AQ776" i="5"/>
  <c r="AT776" i="5"/>
  <c r="AW776" i="5"/>
  <c r="AZ776" i="5"/>
  <c r="BC776" i="5"/>
  <c r="BF776" i="5"/>
  <c r="BI776" i="5"/>
  <c r="BL776" i="5"/>
  <c r="BO776" i="5"/>
  <c r="BR776" i="5"/>
  <c r="BU776" i="5"/>
  <c r="BX776" i="5"/>
  <c r="CA776" i="5"/>
  <c r="CD776" i="5"/>
  <c r="CG776" i="5"/>
  <c r="CJ776" i="5"/>
  <c r="E777" i="5"/>
  <c r="E779" i="2" s="1"/>
  <c r="E1786" i="2" s="1"/>
  <c r="J777" i="5"/>
  <c r="M777" i="5"/>
  <c r="P777" i="5"/>
  <c r="S777" i="5"/>
  <c r="V777" i="5"/>
  <c r="Y777" i="5"/>
  <c r="AB777" i="5"/>
  <c r="AE777" i="5"/>
  <c r="AH777" i="5"/>
  <c r="AK777" i="5"/>
  <c r="AN777" i="5"/>
  <c r="AQ777" i="5"/>
  <c r="AT777" i="5"/>
  <c r="AW777" i="5"/>
  <c r="AZ777" i="5"/>
  <c r="BC777" i="5"/>
  <c r="BF777" i="5"/>
  <c r="BI777" i="5"/>
  <c r="BL777" i="5"/>
  <c r="BO777" i="5"/>
  <c r="BR777" i="5"/>
  <c r="BU777" i="5"/>
  <c r="BX777" i="5"/>
  <c r="CA777" i="5"/>
  <c r="CD777" i="5"/>
  <c r="CG777" i="5"/>
  <c r="CJ777" i="5"/>
  <c r="E778" i="5"/>
  <c r="E780" i="2" s="1"/>
  <c r="E1787" i="2" s="1"/>
  <c r="J778" i="5"/>
  <c r="M778" i="5"/>
  <c r="P778" i="5"/>
  <c r="S778" i="5"/>
  <c r="V778" i="5"/>
  <c r="Y778" i="5"/>
  <c r="AB778" i="5"/>
  <c r="AE778" i="5"/>
  <c r="AH778" i="5"/>
  <c r="AK778" i="5"/>
  <c r="AN778" i="5"/>
  <c r="AQ778" i="5"/>
  <c r="AT778" i="5"/>
  <c r="AW778" i="5"/>
  <c r="AZ778" i="5"/>
  <c r="BC778" i="5"/>
  <c r="BF778" i="5"/>
  <c r="BI778" i="5"/>
  <c r="BL778" i="5"/>
  <c r="BO778" i="5"/>
  <c r="BR778" i="5"/>
  <c r="BU778" i="5"/>
  <c r="BX778" i="5"/>
  <c r="CA778" i="5"/>
  <c r="CD778" i="5"/>
  <c r="CG778" i="5"/>
  <c r="CJ778" i="5"/>
  <c r="E779" i="5"/>
  <c r="E781" i="2" s="1"/>
  <c r="E1788" i="2" s="1"/>
  <c r="J779" i="5"/>
  <c r="M779" i="5"/>
  <c r="P779" i="5"/>
  <c r="S779" i="5"/>
  <c r="V779" i="5"/>
  <c r="Y779" i="5"/>
  <c r="AB779" i="5"/>
  <c r="AE779" i="5"/>
  <c r="AH779" i="5"/>
  <c r="AK779" i="5"/>
  <c r="AN779" i="5"/>
  <c r="AQ779" i="5"/>
  <c r="AT779" i="5"/>
  <c r="AW779" i="5"/>
  <c r="AZ779" i="5"/>
  <c r="BC779" i="5"/>
  <c r="BF779" i="5"/>
  <c r="BI779" i="5"/>
  <c r="BL779" i="5"/>
  <c r="BO779" i="5"/>
  <c r="BR779" i="5"/>
  <c r="BU779" i="5"/>
  <c r="BX779" i="5"/>
  <c r="CA779" i="5"/>
  <c r="CD779" i="5"/>
  <c r="CG779" i="5"/>
  <c r="CJ779" i="5"/>
  <c r="E780" i="5"/>
  <c r="E782" i="2" s="1"/>
  <c r="E1789" i="2" s="1"/>
  <c r="J780" i="5"/>
  <c r="M780" i="5"/>
  <c r="P780" i="5"/>
  <c r="S780" i="5"/>
  <c r="V780" i="5"/>
  <c r="Y780" i="5"/>
  <c r="AB780" i="5"/>
  <c r="AE780" i="5"/>
  <c r="AH780" i="5"/>
  <c r="AK780" i="5"/>
  <c r="AN780" i="5"/>
  <c r="AQ780" i="5"/>
  <c r="AT780" i="5"/>
  <c r="AW780" i="5"/>
  <c r="AZ780" i="5"/>
  <c r="BC780" i="5"/>
  <c r="BF780" i="5"/>
  <c r="BI780" i="5"/>
  <c r="BL780" i="5"/>
  <c r="BO780" i="5"/>
  <c r="BR780" i="5"/>
  <c r="BU780" i="5"/>
  <c r="BX780" i="5"/>
  <c r="CA780" i="5"/>
  <c r="CD780" i="5"/>
  <c r="CG780" i="5"/>
  <c r="CJ780" i="5"/>
  <c r="E781" i="5"/>
  <c r="E783" i="2" s="1"/>
  <c r="E1790" i="2" s="1"/>
  <c r="J781" i="5"/>
  <c r="M781" i="5"/>
  <c r="P781" i="5"/>
  <c r="S781" i="5"/>
  <c r="V781" i="5"/>
  <c r="Y781" i="5"/>
  <c r="AB781" i="5"/>
  <c r="AE781" i="5"/>
  <c r="AH781" i="5"/>
  <c r="AK781" i="5"/>
  <c r="AN781" i="5"/>
  <c r="AQ781" i="5"/>
  <c r="AT781" i="5"/>
  <c r="AW781" i="5"/>
  <c r="AZ781" i="5"/>
  <c r="BC781" i="5"/>
  <c r="BF781" i="5"/>
  <c r="BI781" i="5"/>
  <c r="BL781" i="5"/>
  <c r="BO781" i="5"/>
  <c r="BR781" i="5"/>
  <c r="BU781" i="5"/>
  <c r="BX781" i="5"/>
  <c r="CA781" i="5"/>
  <c r="CD781" i="5"/>
  <c r="CG781" i="5"/>
  <c r="CJ781" i="5"/>
  <c r="E782" i="5"/>
  <c r="E784" i="2" s="1"/>
  <c r="E1791" i="2" s="1"/>
  <c r="J782" i="5"/>
  <c r="M782" i="5"/>
  <c r="P782" i="5"/>
  <c r="S782" i="5"/>
  <c r="V782" i="5"/>
  <c r="Y782" i="5"/>
  <c r="AB782" i="5"/>
  <c r="AE782" i="5"/>
  <c r="AH782" i="5"/>
  <c r="AK782" i="5"/>
  <c r="AN782" i="5"/>
  <c r="AQ782" i="5"/>
  <c r="AT782" i="5"/>
  <c r="AW782" i="5"/>
  <c r="AZ782" i="5"/>
  <c r="BC782" i="5"/>
  <c r="BF782" i="5"/>
  <c r="BI782" i="5"/>
  <c r="BL782" i="5"/>
  <c r="BO782" i="5"/>
  <c r="BR782" i="5"/>
  <c r="BU782" i="5"/>
  <c r="BX782" i="5"/>
  <c r="CA782" i="5"/>
  <c r="CD782" i="5"/>
  <c r="CG782" i="5"/>
  <c r="CJ782" i="5"/>
  <c r="E783" i="5"/>
  <c r="E785" i="2" s="1"/>
  <c r="E1792" i="2" s="1"/>
  <c r="J783" i="5"/>
  <c r="M783" i="5"/>
  <c r="P783" i="5"/>
  <c r="S783" i="5"/>
  <c r="V783" i="5"/>
  <c r="Y783" i="5"/>
  <c r="AB783" i="5"/>
  <c r="AE783" i="5"/>
  <c r="AH783" i="5"/>
  <c r="AK783" i="5"/>
  <c r="AN783" i="5"/>
  <c r="AQ783" i="5"/>
  <c r="AT783" i="5"/>
  <c r="AW783" i="5"/>
  <c r="AZ783" i="5"/>
  <c r="BC783" i="5"/>
  <c r="BF783" i="5"/>
  <c r="BI783" i="5"/>
  <c r="BL783" i="5"/>
  <c r="BO783" i="5"/>
  <c r="BR783" i="5"/>
  <c r="BU783" i="5"/>
  <c r="BX783" i="5"/>
  <c r="CA783" i="5"/>
  <c r="CD783" i="5"/>
  <c r="CG783" i="5"/>
  <c r="CJ783" i="5"/>
  <c r="E784" i="5"/>
  <c r="E786" i="2" s="1"/>
  <c r="E1793" i="2" s="1"/>
  <c r="J784" i="5"/>
  <c r="M784" i="5"/>
  <c r="P784" i="5"/>
  <c r="S784" i="5"/>
  <c r="V784" i="5"/>
  <c r="Y784" i="5"/>
  <c r="AB784" i="5"/>
  <c r="AE784" i="5"/>
  <c r="AH784" i="5"/>
  <c r="AK784" i="5"/>
  <c r="AN784" i="5"/>
  <c r="AQ784" i="5"/>
  <c r="AT784" i="5"/>
  <c r="AW784" i="5"/>
  <c r="AZ784" i="5"/>
  <c r="BC784" i="5"/>
  <c r="BF784" i="5"/>
  <c r="BI784" i="5"/>
  <c r="BL784" i="5"/>
  <c r="BO784" i="5"/>
  <c r="BR784" i="5"/>
  <c r="BU784" i="5"/>
  <c r="BX784" i="5"/>
  <c r="CA784" i="5"/>
  <c r="CD784" i="5"/>
  <c r="CG784" i="5"/>
  <c r="CJ784" i="5"/>
  <c r="E785" i="5"/>
  <c r="E787" i="2" s="1"/>
  <c r="E1794" i="2" s="1"/>
  <c r="J785" i="5"/>
  <c r="M785" i="5"/>
  <c r="P785" i="5"/>
  <c r="S785" i="5"/>
  <c r="V785" i="5"/>
  <c r="Y785" i="5"/>
  <c r="AB785" i="5"/>
  <c r="AE785" i="5"/>
  <c r="AH785" i="5"/>
  <c r="AK785" i="5"/>
  <c r="AN785" i="5"/>
  <c r="AQ785" i="5"/>
  <c r="AT785" i="5"/>
  <c r="AW785" i="5"/>
  <c r="AZ785" i="5"/>
  <c r="BC785" i="5"/>
  <c r="BF785" i="5"/>
  <c r="BI785" i="5"/>
  <c r="BL785" i="5"/>
  <c r="BO785" i="5"/>
  <c r="BR785" i="5"/>
  <c r="BU785" i="5"/>
  <c r="BX785" i="5"/>
  <c r="CA785" i="5"/>
  <c r="CD785" i="5"/>
  <c r="CG785" i="5"/>
  <c r="CJ785" i="5"/>
  <c r="E786" i="5"/>
  <c r="E788" i="2" s="1"/>
  <c r="E1795" i="2" s="1"/>
  <c r="J786" i="5"/>
  <c r="M786" i="5"/>
  <c r="P786" i="5"/>
  <c r="S786" i="5"/>
  <c r="V786" i="5"/>
  <c r="Y786" i="5"/>
  <c r="AB786" i="5"/>
  <c r="AE786" i="5"/>
  <c r="AH786" i="5"/>
  <c r="AK786" i="5"/>
  <c r="AN786" i="5"/>
  <c r="AQ786" i="5"/>
  <c r="AT786" i="5"/>
  <c r="AW786" i="5"/>
  <c r="AZ786" i="5"/>
  <c r="BC786" i="5"/>
  <c r="BF786" i="5"/>
  <c r="BI786" i="5"/>
  <c r="BL786" i="5"/>
  <c r="BO786" i="5"/>
  <c r="BR786" i="5"/>
  <c r="BU786" i="5"/>
  <c r="BX786" i="5"/>
  <c r="CA786" i="5"/>
  <c r="CD786" i="5"/>
  <c r="CG786" i="5"/>
  <c r="CJ786" i="5"/>
  <c r="E787" i="5"/>
  <c r="E789" i="2" s="1"/>
  <c r="E1796" i="2" s="1"/>
  <c r="J787" i="5"/>
  <c r="M787" i="5"/>
  <c r="P787" i="5"/>
  <c r="S787" i="5"/>
  <c r="V787" i="5"/>
  <c r="Y787" i="5"/>
  <c r="AB787" i="5"/>
  <c r="AE787" i="5"/>
  <c r="AH787" i="5"/>
  <c r="AK787" i="5"/>
  <c r="AN787" i="5"/>
  <c r="AQ787" i="5"/>
  <c r="AT787" i="5"/>
  <c r="AW787" i="5"/>
  <c r="AZ787" i="5"/>
  <c r="BC787" i="5"/>
  <c r="BF787" i="5"/>
  <c r="BI787" i="5"/>
  <c r="BL787" i="5"/>
  <c r="BO787" i="5"/>
  <c r="BR787" i="5"/>
  <c r="BU787" i="5"/>
  <c r="BX787" i="5"/>
  <c r="CA787" i="5"/>
  <c r="CD787" i="5"/>
  <c r="CG787" i="5"/>
  <c r="CJ787" i="5"/>
  <c r="E788" i="5"/>
  <c r="E790" i="2" s="1"/>
  <c r="E1797" i="2" s="1"/>
  <c r="J788" i="5"/>
  <c r="M788" i="5"/>
  <c r="P788" i="5"/>
  <c r="S788" i="5"/>
  <c r="V788" i="5"/>
  <c r="Y788" i="5"/>
  <c r="AB788" i="5"/>
  <c r="AE788" i="5"/>
  <c r="AH788" i="5"/>
  <c r="AK788" i="5"/>
  <c r="AN788" i="5"/>
  <c r="AQ788" i="5"/>
  <c r="AT788" i="5"/>
  <c r="AW788" i="5"/>
  <c r="AZ788" i="5"/>
  <c r="BC788" i="5"/>
  <c r="BF788" i="5"/>
  <c r="BI788" i="5"/>
  <c r="BL788" i="5"/>
  <c r="BO788" i="5"/>
  <c r="BR788" i="5"/>
  <c r="BU788" i="5"/>
  <c r="BX788" i="5"/>
  <c r="CA788" i="5"/>
  <c r="CD788" i="5"/>
  <c r="CG788" i="5"/>
  <c r="CJ788" i="5"/>
  <c r="E789" i="5"/>
  <c r="E791" i="2" s="1"/>
  <c r="E1798" i="2" s="1"/>
  <c r="J789" i="5"/>
  <c r="M789" i="5"/>
  <c r="P789" i="5"/>
  <c r="S789" i="5"/>
  <c r="V789" i="5"/>
  <c r="Y789" i="5"/>
  <c r="AB789" i="5"/>
  <c r="AE789" i="5"/>
  <c r="AH789" i="5"/>
  <c r="AK789" i="5"/>
  <c r="AN789" i="5"/>
  <c r="AQ789" i="5"/>
  <c r="AT789" i="5"/>
  <c r="AW789" i="5"/>
  <c r="AZ789" i="5"/>
  <c r="BC789" i="5"/>
  <c r="BF789" i="5"/>
  <c r="BI789" i="5"/>
  <c r="BL789" i="5"/>
  <c r="BO789" i="5"/>
  <c r="BR789" i="5"/>
  <c r="BU789" i="5"/>
  <c r="BX789" i="5"/>
  <c r="CA789" i="5"/>
  <c r="CD789" i="5"/>
  <c r="CG789" i="5"/>
  <c r="CJ789" i="5"/>
  <c r="E790" i="5"/>
  <c r="E792" i="2" s="1"/>
  <c r="E1799" i="2" s="1"/>
  <c r="J790" i="5"/>
  <c r="M790" i="5"/>
  <c r="P790" i="5"/>
  <c r="S790" i="5"/>
  <c r="V790" i="5"/>
  <c r="Y790" i="5"/>
  <c r="AB790" i="5"/>
  <c r="AE790" i="5"/>
  <c r="AH790" i="5"/>
  <c r="AK790" i="5"/>
  <c r="AN790" i="5"/>
  <c r="AQ790" i="5"/>
  <c r="AT790" i="5"/>
  <c r="AW790" i="5"/>
  <c r="AZ790" i="5"/>
  <c r="BC790" i="5"/>
  <c r="BF790" i="5"/>
  <c r="BI790" i="5"/>
  <c r="BL790" i="5"/>
  <c r="BO790" i="5"/>
  <c r="BR790" i="5"/>
  <c r="BU790" i="5"/>
  <c r="BX790" i="5"/>
  <c r="CA790" i="5"/>
  <c r="CD790" i="5"/>
  <c r="CG790" i="5"/>
  <c r="CJ790" i="5"/>
  <c r="E791" i="5"/>
  <c r="E793" i="2" s="1"/>
  <c r="E1800" i="2" s="1"/>
  <c r="J791" i="5"/>
  <c r="M791" i="5"/>
  <c r="P791" i="5"/>
  <c r="S791" i="5"/>
  <c r="V791" i="5"/>
  <c r="Y791" i="5"/>
  <c r="AB791" i="5"/>
  <c r="AE791" i="5"/>
  <c r="AH791" i="5"/>
  <c r="AK791" i="5"/>
  <c r="AN791" i="5"/>
  <c r="AQ791" i="5"/>
  <c r="AT791" i="5"/>
  <c r="AW791" i="5"/>
  <c r="AZ791" i="5"/>
  <c r="BC791" i="5"/>
  <c r="BF791" i="5"/>
  <c r="BI791" i="5"/>
  <c r="BL791" i="5"/>
  <c r="BO791" i="5"/>
  <c r="BR791" i="5"/>
  <c r="BU791" i="5"/>
  <c r="BX791" i="5"/>
  <c r="CA791" i="5"/>
  <c r="CD791" i="5"/>
  <c r="CG791" i="5"/>
  <c r="CJ791" i="5"/>
  <c r="E792" i="5"/>
  <c r="E794" i="2" s="1"/>
  <c r="E1801" i="2" s="1"/>
  <c r="J792" i="5"/>
  <c r="M792" i="5"/>
  <c r="P792" i="5"/>
  <c r="S792" i="5"/>
  <c r="V792" i="5"/>
  <c r="Y792" i="5"/>
  <c r="AB792" i="5"/>
  <c r="AE792" i="5"/>
  <c r="AH792" i="5"/>
  <c r="AK792" i="5"/>
  <c r="AN792" i="5"/>
  <c r="AQ792" i="5"/>
  <c r="AT792" i="5"/>
  <c r="AW792" i="5"/>
  <c r="AZ792" i="5"/>
  <c r="BC792" i="5"/>
  <c r="BF792" i="5"/>
  <c r="BI792" i="5"/>
  <c r="BL792" i="5"/>
  <c r="BO792" i="5"/>
  <c r="BR792" i="5"/>
  <c r="BU792" i="5"/>
  <c r="BX792" i="5"/>
  <c r="CA792" i="5"/>
  <c r="CD792" i="5"/>
  <c r="CG792" i="5"/>
  <c r="CJ792" i="5"/>
  <c r="E793" i="5"/>
  <c r="E795" i="2" s="1"/>
  <c r="E1802" i="2" s="1"/>
  <c r="J793" i="5"/>
  <c r="M793" i="5"/>
  <c r="P793" i="5"/>
  <c r="S793" i="5"/>
  <c r="V793" i="5"/>
  <c r="Y793" i="5"/>
  <c r="AB793" i="5"/>
  <c r="AE793" i="5"/>
  <c r="AH793" i="5"/>
  <c r="AK793" i="5"/>
  <c r="AN793" i="5"/>
  <c r="AQ793" i="5"/>
  <c r="AT793" i="5"/>
  <c r="AW793" i="5"/>
  <c r="AZ793" i="5"/>
  <c r="BC793" i="5"/>
  <c r="BF793" i="5"/>
  <c r="BI793" i="5"/>
  <c r="BL793" i="5"/>
  <c r="BO793" i="5"/>
  <c r="BR793" i="5"/>
  <c r="BU793" i="5"/>
  <c r="BX793" i="5"/>
  <c r="CA793" i="5"/>
  <c r="CD793" i="5"/>
  <c r="CG793" i="5"/>
  <c r="CJ793" i="5"/>
  <c r="E794" i="5"/>
  <c r="E796" i="2" s="1"/>
  <c r="E1803" i="2" s="1"/>
  <c r="J794" i="5"/>
  <c r="M794" i="5"/>
  <c r="P794" i="5"/>
  <c r="S794" i="5"/>
  <c r="V794" i="5"/>
  <c r="Y794" i="5"/>
  <c r="AB794" i="5"/>
  <c r="AE794" i="5"/>
  <c r="AH794" i="5"/>
  <c r="AK794" i="5"/>
  <c r="AN794" i="5"/>
  <c r="AQ794" i="5"/>
  <c r="AT794" i="5"/>
  <c r="AW794" i="5"/>
  <c r="AZ794" i="5"/>
  <c r="BC794" i="5"/>
  <c r="BF794" i="5"/>
  <c r="BI794" i="5"/>
  <c r="BL794" i="5"/>
  <c r="BO794" i="5"/>
  <c r="BR794" i="5"/>
  <c r="BU794" i="5"/>
  <c r="BX794" i="5"/>
  <c r="CA794" i="5"/>
  <c r="CD794" i="5"/>
  <c r="CG794" i="5"/>
  <c r="CJ794" i="5"/>
  <c r="E795" i="5"/>
  <c r="E797" i="2" s="1"/>
  <c r="E1804" i="2" s="1"/>
  <c r="J795" i="5"/>
  <c r="M795" i="5"/>
  <c r="P795" i="5"/>
  <c r="S795" i="5"/>
  <c r="V795" i="5"/>
  <c r="Y795" i="5"/>
  <c r="AB795" i="5"/>
  <c r="AE795" i="5"/>
  <c r="AH795" i="5"/>
  <c r="AK795" i="5"/>
  <c r="AN795" i="5"/>
  <c r="AQ795" i="5"/>
  <c r="AT795" i="5"/>
  <c r="AW795" i="5"/>
  <c r="AZ795" i="5"/>
  <c r="BC795" i="5"/>
  <c r="BF795" i="5"/>
  <c r="BI795" i="5"/>
  <c r="BL795" i="5"/>
  <c r="BO795" i="5"/>
  <c r="BR795" i="5"/>
  <c r="BU795" i="5"/>
  <c r="BX795" i="5"/>
  <c r="CA795" i="5"/>
  <c r="CD795" i="5"/>
  <c r="CG795" i="5"/>
  <c r="CJ795" i="5"/>
  <c r="E796" i="5"/>
  <c r="E798" i="2" s="1"/>
  <c r="E1805" i="2" s="1"/>
  <c r="J796" i="5"/>
  <c r="M796" i="5"/>
  <c r="P796" i="5"/>
  <c r="S796" i="5"/>
  <c r="V796" i="5"/>
  <c r="Y796" i="5"/>
  <c r="AB796" i="5"/>
  <c r="AE796" i="5"/>
  <c r="AH796" i="5"/>
  <c r="AK796" i="5"/>
  <c r="AN796" i="5"/>
  <c r="AQ796" i="5"/>
  <c r="AT796" i="5"/>
  <c r="AW796" i="5"/>
  <c r="AZ796" i="5"/>
  <c r="BC796" i="5"/>
  <c r="BF796" i="5"/>
  <c r="BI796" i="5"/>
  <c r="BL796" i="5"/>
  <c r="BO796" i="5"/>
  <c r="BR796" i="5"/>
  <c r="BU796" i="5"/>
  <c r="BX796" i="5"/>
  <c r="CA796" i="5"/>
  <c r="CD796" i="5"/>
  <c r="CG796" i="5"/>
  <c r="CJ796" i="5"/>
  <c r="E797" i="5"/>
  <c r="E799" i="2" s="1"/>
  <c r="E1806" i="2" s="1"/>
  <c r="J797" i="5"/>
  <c r="M797" i="5"/>
  <c r="P797" i="5"/>
  <c r="S797" i="5"/>
  <c r="V797" i="5"/>
  <c r="Y797" i="5"/>
  <c r="AB797" i="5"/>
  <c r="AE797" i="5"/>
  <c r="AH797" i="5"/>
  <c r="AK797" i="5"/>
  <c r="AN797" i="5"/>
  <c r="AQ797" i="5"/>
  <c r="AT797" i="5"/>
  <c r="AW797" i="5"/>
  <c r="AZ797" i="5"/>
  <c r="BC797" i="5"/>
  <c r="BF797" i="5"/>
  <c r="BI797" i="5"/>
  <c r="BL797" i="5"/>
  <c r="BO797" i="5"/>
  <c r="BR797" i="5"/>
  <c r="BU797" i="5"/>
  <c r="BX797" i="5"/>
  <c r="CA797" i="5"/>
  <c r="CD797" i="5"/>
  <c r="CG797" i="5"/>
  <c r="CJ797" i="5"/>
  <c r="E798" i="5"/>
  <c r="E800" i="2" s="1"/>
  <c r="E1807" i="2" s="1"/>
  <c r="J798" i="5"/>
  <c r="M798" i="5"/>
  <c r="P798" i="5"/>
  <c r="S798" i="5"/>
  <c r="V798" i="5"/>
  <c r="Y798" i="5"/>
  <c r="AB798" i="5"/>
  <c r="AE798" i="5"/>
  <c r="AH798" i="5"/>
  <c r="AK798" i="5"/>
  <c r="AN798" i="5"/>
  <c r="AQ798" i="5"/>
  <c r="AT798" i="5"/>
  <c r="AW798" i="5"/>
  <c r="AZ798" i="5"/>
  <c r="BC798" i="5"/>
  <c r="BF798" i="5"/>
  <c r="BI798" i="5"/>
  <c r="BL798" i="5"/>
  <c r="BO798" i="5"/>
  <c r="BR798" i="5"/>
  <c r="BU798" i="5"/>
  <c r="BX798" i="5"/>
  <c r="CA798" i="5"/>
  <c r="CD798" i="5"/>
  <c r="CG798" i="5"/>
  <c r="CJ798" i="5"/>
  <c r="E799" i="5"/>
  <c r="E801" i="2" s="1"/>
  <c r="E1808" i="2" s="1"/>
  <c r="J799" i="5"/>
  <c r="M799" i="5"/>
  <c r="P799" i="5"/>
  <c r="S799" i="5"/>
  <c r="V799" i="5"/>
  <c r="Y799" i="5"/>
  <c r="AB799" i="5"/>
  <c r="AE799" i="5"/>
  <c r="AH799" i="5"/>
  <c r="AK799" i="5"/>
  <c r="AN799" i="5"/>
  <c r="AQ799" i="5"/>
  <c r="AT799" i="5"/>
  <c r="AW799" i="5"/>
  <c r="AZ799" i="5"/>
  <c r="BC799" i="5"/>
  <c r="BF799" i="5"/>
  <c r="BI799" i="5"/>
  <c r="BL799" i="5"/>
  <c r="BO799" i="5"/>
  <c r="BR799" i="5"/>
  <c r="BU799" i="5"/>
  <c r="BX799" i="5"/>
  <c r="CA799" i="5"/>
  <c r="CD799" i="5"/>
  <c r="CG799" i="5"/>
  <c r="CJ799" i="5"/>
  <c r="E800" i="5"/>
  <c r="E802" i="2" s="1"/>
  <c r="E1809" i="2" s="1"/>
  <c r="J800" i="5"/>
  <c r="M800" i="5"/>
  <c r="P800" i="5"/>
  <c r="S800" i="5"/>
  <c r="V800" i="5"/>
  <c r="Y800" i="5"/>
  <c r="AB800" i="5"/>
  <c r="AE800" i="5"/>
  <c r="AH800" i="5"/>
  <c r="AK800" i="5"/>
  <c r="AN800" i="5"/>
  <c r="AQ800" i="5"/>
  <c r="AT800" i="5"/>
  <c r="AW800" i="5"/>
  <c r="AZ800" i="5"/>
  <c r="BC800" i="5"/>
  <c r="BF800" i="5"/>
  <c r="BI800" i="5"/>
  <c r="BL800" i="5"/>
  <c r="BO800" i="5"/>
  <c r="BR800" i="5"/>
  <c r="BU800" i="5"/>
  <c r="BX800" i="5"/>
  <c r="CA800" i="5"/>
  <c r="CD800" i="5"/>
  <c r="CG800" i="5"/>
  <c r="CJ800" i="5"/>
  <c r="E801" i="5"/>
  <c r="E803" i="2" s="1"/>
  <c r="E1810" i="2" s="1"/>
  <c r="J801" i="5"/>
  <c r="M801" i="5"/>
  <c r="P801" i="5"/>
  <c r="S801" i="5"/>
  <c r="V801" i="5"/>
  <c r="Y801" i="5"/>
  <c r="AB801" i="5"/>
  <c r="AE801" i="5"/>
  <c r="AH801" i="5"/>
  <c r="AK801" i="5"/>
  <c r="AN801" i="5"/>
  <c r="AQ801" i="5"/>
  <c r="AT801" i="5"/>
  <c r="AW801" i="5"/>
  <c r="AZ801" i="5"/>
  <c r="BC801" i="5"/>
  <c r="BF801" i="5"/>
  <c r="BI801" i="5"/>
  <c r="BL801" i="5"/>
  <c r="BO801" i="5"/>
  <c r="BR801" i="5"/>
  <c r="BU801" i="5"/>
  <c r="BX801" i="5"/>
  <c r="CA801" i="5"/>
  <c r="CD801" i="5"/>
  <c r="CG801" i="5"/>
  <c r="CJ801" i="5"/>
  <c r="E802" i="5"/>
  <c r="E804" i="2" s="1"/>
  <c r="E1811" i="2" s="1"/>
  <c r="J802" i="5"/>
  <c r="M802" i="5"/>
  <c r="P802" i="5"/>
  <c r="S802" i="5"/>
  <c r="V802" i="5"/>
  <c r="Y802" i="5"/>
  <c r="AB802" i="5"/>
  <c r="AE802" i="5"/>
  <c r="AH802" i="5"/>
  <c r="AK802" i="5"/>
  <c r="AN802" i="5"/>
  <c r="AQ802" i="5"/>
  <c r="AT802" i="5"/>
  <c r="AW802" i="5"/>
  <c r="AZ802" i="5"/>
  <c r="BC802" i="5"/>
  <c r="BF802" i="5"/>
  <c r="BI802" i="5"/>
  <c r="BL802" i="5"/>
  <c r="BO802" i="5"/>
  <c r="BR802" i="5"/>
  <c r="BU802" i="5"/>
  <c r="BX802" i="5"/>
  <c r="CA802" i="5"/>
  <c r="CD802" i="5"/>
  <c r="CG802" i="5"/>
  <c r="CJ802" i="5"/>
  <c r="E803" i="5"/>
  <c r="E805" i="2" s="1"/>
  <c r="E1812" i="2" s="1"/>
  <c r="J803" i="5"/>
  <c r="M803" i="5"/>
  <c r="P803" i="5"/>
  <c r="S803" i="5"/>
  <c r="V803" i="5"/>
  <c r="Y803" i="5"/>
  <c r="AB803" i="5"/>
  <c r="AE803" i="5"/>
  <c r="AH803" i="5"/>
  <c r="AK803" i="5"/>
  <c r="AN803" i="5"/>
  <c r="AQ803" i="5"/>
  <c r="AT803" i="5"/>
  <c r="AW803" i="5"/>
  <c r="AZ803" i="5"/>
  <c r="BC803" i="5"/>
  <c r="BF803" i="5"/>
  <c r="BI803" i="5"/>
  <c r="BL803" i="5"/>
  <c r="BO803" i="5"/>
  <c r="BR803" i="5"/>
  <c r="BU803" i="5"/>
  <c r="BX803" i="5"/>
  <c r="CA803" i="5"/>
  <c r="CD803" i="5"/>
  <c r="CG803" i="5"/>
  <c r="CJ803" i="5"/>
  <c r="E804" i="5"/>
  <c r="E806" i="2" s="1"/>
  <c r="E1813" i="2" s="1"/>
  <c r="J804" i="5"/>
  <c r="M804" i="5"/>
  <c r="P804" i="5"/>
  <c r="S804" i="5"/>
  <c r="V804" i="5"/>
  <c r="Y804" i="5"/>
  <c r="AB804" i="5"/>
  <c r="AE804" i="5"/>
  <c r="AH804" i="5"/>
  <c r="AK804" i="5"/>
  <c r="AN804" i="5"/>
  <c r="AQ804" i="5"/>
  <c r="AT804" i="5"/>
  <c r="AW804" i="5"/>
  <c r="AZ804" i="5"/>
  <c r="BC804" i="5"/>
  <c r="BF804" i="5"/>
  <c r="BI804" i="5"/>
  <c r="BL804" i="5"/>
  <c r="BO804" i="5"/>
  <c r="BR804" i="5"/>
  <c r="BU804" i="5"/>
  <c r="BX804" i="5"/>
  <c r="CA804" i="5"/>
  <c r="CD804" i="5"/>
  <c r="CG804" i="5"/>
  <c r="CJ804" i="5"/>
  <c r="E805" i="5"/>
  <c r="E807" i="2" s="1"/>
  <c r="E1814" i="2" s="1"/>
  <c r="J805" i="5"/>
  <c r="M805" i="5"/>
  <c r="P805" i="5"/>
  <c r="S805" i="5"/>
  <c r="V805" i="5"/>
  <c r="Y805" i="5"/>
  <c r="AB805" i="5"/>
  <c r="AE805" i="5"/>
  <c r="AH805" i="5"/>
  <c r="AK805" i="5"/>
  <c r="AN805" i="5"/>
  <c r="AQ805" i="5"/>
  <c r="AT805" i="5"/>
  <c r="AW805" i="5"/>
  <c r="AZ805" i="5"/>
  <c r="BC805" i="5"/>
  <c r="BF805" i="5"/>
  <c r="BI805" i="5"/>
  <c r="BL805" i="5"/>
  <c r="BO805" i="5"/>
  <c r="BR805" i="5"/>
  <c r="BU805" i="5"/>
  <c r="BX805" i="5"/>
  <c r="CA805" i="5"/>
  <c r="CD805" i="5"/>
  <c r="CG805" i="5"/>
  <c r="CJ805" i="5"/>
  <c r="E806" i="5"/>
  <c r="E808" i="2" s="1"/>
  <c r="E1815" i="2" s="1"/>
  <c r="J806" i="5"/>
  <c r="M806" i="5"/>
  <c r="P806" i="5"/>
  <c r="S806" i="5"/>
  <c r="V806" i="5"/>
  <c r="Y806" i="5"/>
  <c r="AB806" i="5"/>
  <c r="AE806" i="5"/>
  <c r="AH806" i="5"/>
  <c r="AK806" i="5"/>
  <c r="AN806" i="5"/>
  <c r="AQ806" i="5"/>
  <c r="AT806" i="5"/>
  <c r="AW806" i="5"/>
  <c r="AZ806" i="5"/>
  <c r="BC806" i="5"/>
  <c r="BF806" i="5"/>
  <c r="BI806" i="5"/>
  <c r="BL806" i="5"/>
  <c r="BO806" i="5"/>
  <c r="BR806" i="5"/>
  <c r="BU806" i="5"/>
  <c r="BX806" i="5"/>
  <c r="CA806" i="5"/>
  <c r="CD806" i="5"/>
  <c r="CG806" i="5"/>
  <c r="CJ806" i="5"/>
  <c r="E807" i="5"/>
  <c r="E809" i="2" s="1"/>
  <c r="E1816" i="2" s="1"/>
  <c r="J807" i="5"/>
  <c r="M807" i="5"/>
  <c r="P807" i="5"/>
  <c r="S807" i="5"/>
  <c r="V807" i="5"/>
  <c r="Y807" i="5"/>
  <c r="AB807" i="5"/>
  <c r="AE807" i="5"/>
  <c r="AH807" i="5"/>
  <c r="AK807" i="5"/>
  <c r="AN807" i="5"/>
  <c r="AQ807" i="5"/>
  <c r="AT807" i="5"/>
  <c r="AW807" i="5"/>
  <c r="AZ807" i="5"/>
  <c r="BC807" i="5"/>
  <c r="BF807" i="5"/>
  <c r="BI807" i="5"/>
  <c r="BL807" i="5"/>
  <c r="BO807" i="5"/>
  <c r="BR807" i="5"/>
  <c r="BU807" i="5"/>
  <c r="BX807" i="5"/>
  <c r="CA807" i="5"/>
  <c r="CD807" i="5"/>
  <c r="CG807" i="5"/>
  <c r="CJ807" i="5"/>
  <c r="E808" i="5"/>
  <c r="E810" i="2" s="1"/>
  <c r="E1817" i="2" s="1"/>
  <c r="J808" i="5"/>
  <c r="M808" i="5"/>
  <c r="P808" i="5"/>
  <c r="S808" i="5"/>
  <c r="V808" i="5"/>
  <c r="Y808" i="5"/>
  <c r="AB808" i="5"/>
  <c r="AE808" i="5"/>
  <c r="AH808" i="5"/>
  <c r="AK808" i="5"/>
  <c r="AN808" i="5"/>
  <c r="AQ808" i="5"/>
  <c r="AT808" i="5"/>
  <c r="AW808" i="5"/>
  <c r="AZ808" i="5"/>
  <c r="BC808" i="5"/>
  <c r="BF808" i="5"/>
  <c r="BI808" i="5"/>
  <c r="BL808" i="5"/>
  <c r="BO808" i="5"/>
  <c r="BR808" i="5"/>
  <c r="BU808" i="5"/>
  <c r="BX808" i="5"/>
  <c r="CA808" i="5"/>
  <c r="CD808" i="5"/>
  <c r="CG808" i="5"/>
  <c r="CJ808" i="5"/>
  <c r="E809" i="5"/>
  <c r="E811" i="2" s="1"/>
  <c r="E1818" i="2" s="1"/>
  <c r="J809" i="5"/>
  <c r="M809" i="5"/>
  <c r="P809" i="5"/>
  <c r="S809" i="5"/>
  <c r="V809" i="5"/>
  <c r="Y809" i="5"/>
  <c r="AB809" i="5"/>
  <c r="AE809" i="5"/>
  <c r="AH809" i="5"/>
  <c r="AK809" i="5"/>
  <c r="AN809" i="5"/>
  <c r="AQ809" i="5"/>
  <c r="AT809" i="5"/>
  <c r="AW809" i="5"/>
  <c r="AZ809" i="5"/>
  <c r="BC809" i="5"/>
  <c r="BF809" i="5"/>
  <c r="BI809" i="5"/>
  <c r="BL809" i="5"/>
  <c r="BO809" i="5"/>
  <c r="BR809" i="5"/>
  <c r="BU809" i="5"/>
  <c r="BX809" i="5"/>
  <c r="CA809" i="5"/>
  <c r="CD809" i="5"/>
  <c r="CG809" i="5"/>
  <c r="CJ809" i="5"/>
  <c r="E810" i="5"/>
  <c r="E812" i="2" s="1"/>
  <c r="E1819" i="2" s="1"/>
  <c r="J810" i="5"/>
  <c r="M810" i="5"/>
  <c r="P810" i="5"/>
  <c r="S810" i="5"/>
  <c r="V810" i="5"/>
  <c r="Y810" i="5"/>
  <c r="AB810" i="5"/>
  <c r="AE810" i="5"/>
  <c r="AH810" i="5"/>
  <c r="AK810" i="5"/>
  <c r="AN810" i="5"/>
  <c r="AQ810" i="5"/>
  <c r="AT810" i="5"/>
  <c r="AW810" i="5"/>
  <c r="AZ810" i="5"/>
  <c r="BC810" i="5"/>
  <c r="BF810" i="5"/>
  <c r="BI810" i="5"/>
  <c r="BL810" i="5"/>
  <c r="BO810" i="5"/>
  <c r="BR810" i="5"/>
  <c r="BU810" i="5"/>
  <c r="BX810" i="5"/>
  <c r="CA810" i="5"/>
  <c r="CD810" i="5"/>
  <c r="CG810" i="5"/>
  <c r="CJ810" i="5"/>
  <c r="E811" i="5"/>
  <c r="E813" i="2" s="1"/>
  <c r="E1820" i="2" s="1"/>
  <c r="J811" i="5"/>
  <c r="M811" i="5"/>
  <c r="P811" i="5"/>
  <c r="S811" i="5"/>
  <c r="V811" i="5"/>
  <c r="Y811" i="5"/>
  <c r="AB811" i="5"/>
  <c r="AE811" i="5"/>
  <c r="AH811" i="5"/>
  <c r="AK811" i="5"/>
  <c r="AN811" i="5"/>
  <c r="AQ811" i="5"/>
  <c r="AT811" i="5"/>
  <c r="AW811" i="5"/>
  <c r="AZ811" i="5"/>
  <c r="BC811" i="5"/>
  <c r="BF811" i="5"/>
  <c r="BI811" i="5"/>
  <c r="BL811" i="5"/>
  <c r="BO811" i="5"/>
  <c r="BR811" i="5"/>
  <c r="BU811" i="5"/>
  <c r="BX811" i="5"/>
  <c r="CA811" i="5"/>
  <c r="CD811" i="5"/>
  <c r="CG811" i="5"/>
  <c r="CJ811" i="5"/>
  <c r="E812" i="5"/>
  <c r="E814" i="2" s="1"/>
  <c r="E1821" i="2" s="1"/>
  <c r="J812" i="5"/>
  <c r="M812" i="5"/>
  <c r="P812" i="5"/>
  <c r="S812" i="5"/>
  <c r="V812" i="5"/>
  <c r="Y812" i="5"/>
  <c r="AB812" i="5"/>
  <c r="AE812" i="5"/>
  <c r="AH812" i="5"/>
  <c r="AK812" i="5"/>
  <c r="AN812" i="5"/>
  <c r="AQ812" i="5"/>
  <c r="AT812" i="5"/>
  <c r="AW812" i="5"/>
  <c r="AZ812" i="5"/>
  <c r="BC812" i="5"/>
  <c r="BF812" i="5"/>
  <c r="BI812" i="5"/>
  <c r="BL812" i="5"/>
  <c r="BO812" i="5"/>
  <c r="BR812" i="5"/>
  <c r="BU812" i="5"/>
  <c r="BX812" i="5"/>
  <c r="CA812" i="5"/>
  <c r="CD812" i="5"/>
  <c r="CG812" i="5"/>
  <c r="CJ812" i="5"/>
  <c r="E813" i="5"/>
  <c r="E815" i="2" s="1"/>
  <c r="E1822" i="2" s="1"/>
  <c r="J813" i="5"/>
  <c r="M813" i="5"/>
  <c r="P813" i="5"/>
  <c r="S813" i="5"/>
  <c r="V813" i="5"/>
  <c r="Y813" i="5"/>
  <c r="AB813" i="5"/>
  <c r="AE813" i="5"/>
  <c r="AH813" i="5"/>
  <c r="AK813" i="5"/>
  <c r="AN813" i="5"/>
  <c r="AQ813" i="5"/>
  <c r="AT813" i="5"/>
  <c r="AW813" i="5"/>
  <c r="AZ813" i="5"/>
  <c r="BC813" i="5"/>
  <c r="BF813" i="5"/>
  <c r="BI813" i="5"/>
  <c r="BL813" i="5"/>
  <c r="BO813" i="5"/>
  <c r="BR813" i="5"/>
  <c r="BU813" i="5"/>
  <c r="BX813" i="5"/>
  <c r="CA813" i="5"/>
  <c r="CD813" i="5"/>
  <c r="CG813" i="5"/>
  <c r="CJ813" i="5"/>
  <c r="E814" i="5"/>
  <c r="E816" i="2" s="1"/>
  <c r="E1823" i="2" s="1"/>
  <c r="J814" i="5"/>
  <c r="M814" i="5"/>
  <c r="P814" i="5"/>
  <c r="S814" i="5"/>
  <c r="V814" i="5"/>
  <c r="Y814" i="5"/>
  <c r="AB814" i="5"/>
  <c r="AE814" i="5"/>
  <c r="AH814" i="5"/>
  <c r="AK814" i="5"/>
  <c r="AN814" i="5"/>
  <c r="AQ814" i="5"/>
  <c r="AT814" i="5"/>
  <c r="AW814" i="5"/>
  <c r="AZ814" i="5"/>
  <c r="BC814" i="5"/>
  <c r="BF814" i="5"/>
  <c r="BI814" i="5"/>
  <c r="BL814" i="5"/>
  <c r="BO814" i="5"/>
  <c r="BR814" i="5"/>
  <c r="BU814" i="5"/>
  <c r="BX814" i="5"/>
  <c r="CA814" i="5"/>
  <c r="CD814" i="5"/>
  <c r="CG814" i="5"/>
  <c r="CJ814" i="5"/>
  <c r="E815" i="5"/>
  <c r="E817" i="2" s="1"/>
  <c r="E1824" i="2" s="1"/>
  <c r="J815" i="5"/>
  <c r="M815" i="5"/>
  <c r="P815" i="5"/>
  <c r="S815" i="5"/>
  <c r="V815" i="5"/>
  <c r="Y815" i="5"/>
  <c r="AB815" i="5"/>
  <c r="AE815" i="5"/>
  <c r="AH815" i="5"/>
  <c r="AK815" i="5"/>
  <c r="AN815" i="5"/>
  <c r="AQ815" i="5"/>
  <c r="AT815" i="5"/>
  <c r="AW815" i="5"/>
  <c r="AZ815" i="5"/>
  <c r="BC815" i="5"/>
  <c r="BF815" i="5"/>
  <c r="BI815" i="5"/>
  <c r="BL815" i="5"/>
  <c r="BO815" i="5"/>
  <c r="BR815" i="5"/>
  <c r="BU815" i="5"/>
  <c r="BX815" i="5"/>
  <c r="CA815" i="5"/>
  <c r="CD815" i="5"/>
  <c r="CG815" i="5"/>
  <c r="CJ815" i="5"/>
  <c r="E816" i="5"/>
  <c r="E818" i="2" s="1"/>
  <c r="E1825" i="2" s="1"/>
  <c r="J816" i="5"/>
  <c r="M816" i="5"/>
  <c r="P816" i="5"/>
  <c r="S816" i="5"/>
  <c r="V816" i="5"/>
  <c r="Y816" i="5"/>
  <c r="AB816" i="5"/>
  <c r="AE816" i="5"/>
  <c r="AH816" i="5"/>
  <c r="AK816" i="5"/>
  <c r="AN816" i="5"/>
  <c r="AQ816" i="5"/>
  <c r="AT816" i="5"/>
  <c r="AW816" i="5"/>
  <c r="AZ816" i="5"/>
  <c r="BC816" i="5"/>
  <c r="BF816" i="5"/>
  <c r="BI816" i="5"/>
  <c r="BL816" i="5"/>
  <c r="BO816" i="5"/>
  <c r="BR816" i="5"/>
  <c r="BU816" i="5"/>
  <c r="BX816" i="5"/>
  <c r="CA816" i="5"/>
  <c r="CD816" i="5"/>
  <c r="CG816" i="5"/>
  <c r="CJ816" i="5"/>
  <c r="E817" i="5"/>
  <c r="E819" i="2" s="1"/>
  <c r="E1826" i="2" s="1"/>
  <c r="J817" i="5"/>
  <c r="M817" i="5"/>
  <c r="P817" i="5"/>
  <c r="S817" i="5"/>
  <c r="V817" i="5"/>
  <c r="Y817" i="5"/>
  <c r="AB817" i="5"/>
  <c r="AE817" i="5"/>
  <c r="AH817" i="5"/>
  <c r="AK817" i="5"/>
  <c r="AN817" i="5"/>
  <c r="AQ817" i="5"/>
  <c r="AT817" i="5"/>
  <c r="AW817" i="5"/>
  <c r="AZ817" i="5"/>
  <c r="BC817" i="5"/>
  <c r="BF817" i="5"/>
  <c r="BI817" i="5"/>
  <c r="BL817" i="5"/>
  <c r="BO817" i="5"/>
  <c r="BR817" i="5"/>
  <c r="BU817" i="5"/>
  <c r="BX817" i="5"/>
  <c r="CA817" i="5"/>
  <c r="CD817" i="5"/>
  <c r="CG817" i="5"/>
  <c r="CJ817" i="5"/>
  <c r="E818" i="5"/>
  <c r="E820" i="2" s="1"/>
  <c r="E1827" i="2" s="1"/>
  <c r="J818" i="5"/>
  <c r="M818" i="5"/>
  <c r="P818" i="5"/>
  <c r="S818" i="5"/>
  <c r="V818" i="5"/>
  <c r="Y818" i="5"/>
  <c r="AB818" i="5"/>
  <c r="AE818" i="5"/>
  <c r="AH818" i="5"/>
  <c r="AK818" i="5"/>
  <c r="AN818" i="5"/>
  <c r="AQ818" i="5"/>
  <c r="AT818" i="5"/>
  <c r="AW818" i="5"/>
  <c r="AZ818" i="5"/>
  <c r="BC818" i="5"/>
  <c r="BF818" i="5"/>
  <c r="BI818" i="5"/>
  <c r="BL818" i="5"/>
  <c r="BO818" i="5"/>
  <c r="BR818" i="5"/>
  <c r="BU818" i="5"/>
  <c r="BX818" i="5"/>
  <c r="CA818" i="5"/>
  <c r="CD818" i="5"/>
  <c r="CG818" i="5"/>
  <c r="CJ818" i="5"/>
  <c r="E819" i="5"/>
  <c r="E821" i="2" s="1"/>
  <c r="E1828" i="2" s="1"/>
  <c r="J819" i="5"/>
  <c r="M819" i="5"/>
  <c r="P819" i="5"/>
  <c r="S819" i="5"/>
  <c r="V819" i="5"/>
  <c r="Y819" i="5"/>
  <c r="AB819" i="5"/>
  <c r="AE819" i="5"/>
  <c r="AH819" i="5"/>
  <c r="AK819" i="5"/>
  <c r="AN819" i="5"/>
  <c r="AQ819" i="5"/>
  <c r="AT819" i="5"/>
  <c r="AW819" i="5"/>
  <c r="AZ819" i="5"/>
  <c r="BC819" i="5"/>
  <c r="BF819" i="5"/>
  <c r="BI819" i="5"/>
  <c r="BL819" i="5"/>
  <c r="BO819" i="5"/>
  <c r="BR819" i="5"/>
  <c r="BU819" i="5"/>
  <c r="BX819" i="5"/>
  <c r="CA819" i="5"/>
  <c r="CD819" i="5"/>
  <c r="CG819" i="5"/>
  <c r="CJ819" i="5"/>
  <c r="E820" i="5"/>
  <c r="E822" i="2" s="1"/>
  <c r="E1829" i="2" s="1"/>
  <c r="J820" i="5"/>
  <c r="M820" i="5"/>
  <c r="P820" i="5"/>
  <c r="S820" i="5"/>
  <c r="V820" i="5"/>
  <c r="Y820" i="5"/>
  <c r="AB820" i="5"/>
  <c r="AE820" i="5"/>
  <c r="AH820" i="5"/>
  <c r="AK820" i="5"/>
  <c r="AN820" i="5"/>
  <c r="AQ820" i="5"/>
  <c r="AT820" i="5"/>
  <c r="AW820" i="5"/>
  <c r="AZ820" i="5"/>
  <c r="BC820" i="5"/>
  <c r="BF820" i="5"/>
  <c r="BI820" i="5"/>
  <c r="BL820" i="5"/>
  <c r="BO820" i="5"/>
  <c r="BR820" i="5"/>
  <c r="BU820" i="5"/>
  <c r="BX820" i="5"/>
  <c r="CA820" i="5"/>
  <c r="CD820" i="5"/>
  <c r="CG820" i="5"/>
  <c r="CJ820" i="5"/>
  <c r="E821" i="5"/>
  <c r="E823" i="2" s="1"/>
  <c r="E1830" i="2" s="1"/>
  <c r="J821" i="5"/>
  <c r="M821" i="5"/>
  <c r="P821" i="5"/>
  <c r="S821" i="5"/>
  <c r="V821" i="5"/>
  <c r="Y821" i="5"/>
  <c r="AB821" i="5"/>
  <c r="AE821" i="5"/>
  <c r="AH821" i="5"/>
  <c r="AK821" i="5"/>
  <c r="AN821" i="5"/>
  <c r="AQ821" i="5"/>
  <c r="AT821" i="5"/>
  <c r="AW821" i="5"/>
  <c r="AZ821" i="5"/>
  <c r="BC821" i="5"/>
  <c r="BF821" i="5"/>
  <c r="BI821" i="5"/>
  <c r="BL821" i="5"/>
  <c r="BO821" i="5"/>
  <c r="BR821" i="5"/>
  <c r="BU821" i="5"/>
  <c r="BX821" i="5"/>
  <c r="CA821" i="5"/>
  <c r="CD821" i="5"/>
  <c r="CG821" i="5"/>
  <c r="CJ821" i="5"/>
  <c r="E822" i="5"/>
  <c r="E824" i="2" s="1"/>
  <c r="E1831" i="2" s="1"/>
  <c r="J822" i="5"/>
  <c r="M822" i="5"/>
  <c r="P822" i="5"/>
  <c r="S822" i="5"/>
  <c r="V822" i="5"/>
  <c r="Y822" i="5"/>
  <c r="AB822" i="5"/>
  <c r="AE822" i="5"/>
  <c r="AH822" i="5"/>
  <c r="AK822" i="5"/>
  <c r="AN822" i="5"/>
  <c r="AQ822" i="5"/>
  <c r="AT822" i="5"/>
  <c r="AW822" i="5"/>
  <c r="AZ822" i="5"/>
  <c r="BC822" i="5"/>
  <c r="BF822" i="5"/>
  <c r="BI822" i="5"/>
  <c r="BL822" i="5"/>
  <c r="BO822" i="5"/>
  <c r="BR822" i="5"/>
  <c r="BU822" i="5"/>
  <c r="BX822" i="5"/>
  <c r="CA822" i="5"/>
  <c r="CD822" i="5"/>
  <c r="CG822" i="5"/>
  <c r="CJ822" i="5"/>
  <c r="E823" i="5"/>
  <c r="E825" i="2" s="1"/>
  <c r="E1832" i="2" s="1"/>
  <c r="J823" i="5"/>
  <c r="M823" i="5"/>
  <c r="P823" i="5"/>
  <c r="S823" i="5"/>
  <c r="V823" i="5"/>
  <c r="Y823" i="5"/>
  <c r="AB823" i="5"/>
  <c r="AE823" i="5"/>
  <c r="AH823" i="5"/>
  <c r="AK823" i="5"/>
  <c r="AN823" i="5"/>
  <c r="AQ823" i="5"/>
  <c r="AT823" i="5"/>
  <c r="AW823" i="5"/>
  <c r="AZ823" i="5"/>
  <c r="BC823" i="5"/>
  <c r="BF823" i="5"/>
  <c r="BI823" i="5"/>
  <c r="BL823" i="5"/>
  <c r="BO823" i="5"/>
  <c r="BR823" i="5"/>
  <c r="BU823" i="5"/>
  <c r="BX823" i="5"/>
  <c r="CA823" i="5"/>
  <c r="CD823" i="5"/>
  <c r="CG823" i="5"/>
  <c r="CJ823" i="5"/>
  <c r="E824" i="5"/>
  <c r="E826" i="2" s="1"/>
  <c r="E1833" i="2" s="1"/>
  <c r="J824" i="5"/>
  <c r="M824" i="5"/>
  <c r="P824" i="5"/>
  <c r="S824" i="5"/>
  <c r="V824" i="5"/>
  <c r="Y824" i="5"/>
  <c r="AB824" i="5"/>
  <c r="AE824" i="5"/>
  <c r="AH824" i="5"/>
  <c r="AK824" i="5"/>
  <c r="AN824" i="5"/>
  <c r="AQ824" i="5"/>
  <c r="AT824" i="5"/>
  <c r="AW824" i="5"/>
  <c r="AZ824" i="5"/>
  <c r="BC824" i="5"/>
  <c r="BF824" i="5"/>
  <c r="BI824" i="5"/>
  <c r="BL824" i="5"/>
  <c r="BO824" i="5"/>
  <c r="BR824" i="5"/>
  <c r="BU824" i="5"/>
  <c r="BX824" i="5"/>
  <c r="CA824" i="5"/>
  <c r="CD824" i="5"/>
  <c r="CG824" i="5"/>
  <c r="CJ824" i="5"/>
  <c r="E825" i="5"/>
  <c r="E827" i="2" s="1"/>
  <c r="E1834" i="2" s="1"/>
  <c r="J825" i="5"/>
  <c r="M825" i="5"/>
  <c r="P825" i="5"/>
  <c r="S825" i="5"/>
  <c r="V825" i="5"/>
  <c r="Y825" i="5"/>
  <c r="AB825" i="5"/>
  <c r="AE825" i="5"/>
  <c r="AH825" i="5"/>
  <c r="AK825" i="5"/>
  <c r="AN825" i="5"/>
  <c r="AQ825" i="5"/>
  <c r="AT825" i="5"/>
  <c r="AW825" i="5"/>
  <c r="AZ825" i="5"/>
  <c r="BC825" i="5"/>
  <c r="BF825" i="5"/>
  <c r="BI825" i="5"/>
  <c r="BL825" i="5"/>
  <c r="BO825" i="5"/>
  <c r="BR825" i="5"/>
  <c r="BU825" i="5"/>
  <c r="BX825" i="5"/>
  <c r="CA825" i="5"/>
  <c r="CD825" i="5"/>
  <c r="CG825" i="5"/>
  <c r="CJ825" i="5"/>
  <c r="E826" i="5"/>
  <c r="E828" i="2" s="1"/>
  <c r="E1835" i="2" s="1"/>
  <c r="J826" i="5"/>
  <c r="M826" i="5"/>
  <c r="P826" i="5"/>
  <c r="S826" i="5"/>
  <c r="V826" i="5"/>
  <c r="Y826" i="5"/>
  <c r="AB826" i="5"/>
  <c r="AE826" i="5"/>
  <c r="AH826" i="5"/>
  <c r="AK826" i="5"/>
  <c r="AN826" i="5"/>
  <c r="AQ826" i="5"/>
  <c r="AT826" i="5"/>
  <c r="AW826" i="5"/>
  <c r="AZ826" i="5"/>
  <c r="BC826" i="5"/>
  <c r="BF826" i="5"/>
  <c r="BI826" i="5"/>
  <c r="BL826" i="5"/>
  <c r="BO826" i="5"/>
  <c r="BR826" i="5"/>
  <c r="BU826" i="5"/>
  <c r="BX826" i="5"/>
  <c r="CA826" i="5"/>
  <c r="CD826" i="5"/>
  <c r="CG826" i="5"/>
  <c r="CJ826" i="5"/>
  <c r="E827" i="5"/>
  <c r="E829" i="2" s="1"/>
  <c r="E1836" i="2" s="1"/>
  <c r="J827" i="5"/>
  <c r="M827" i="5"/>
  <c r="P827" i="5"/>
  <c r="S827" i="5"/>
  <c r="V827" i="5"/>
  <c r="Y827" i="5"/>
  <c r="AB827" i="5"/>
  <c r="AE827" i="5"/>
  <c r="AH827" i="5"/>
  <c r="AK827" i="5"/>
  <c r="AN827" i="5"/>
  <c r="AQ827" i="5"/>
  <c r="AT827" i="5"/>
  <c r="AW827" i="5"/>
  <c r="AZ827" i="5"/>
  <c r="BC827" i="5"/>
  <c r="BF827" i="5"/>
  <c r="BI827" i="5"/>
  <c r="BL827" i="5"/>
  <c r="BO827" i="5"/>
  <c r="BR827" i="5"/>
  <c r="BU827" i="5"/>
  <c r="BX827" i="5"/>
  <c r="CA827" i="5"/>
  <c r="CD827" i="5"/>
  <c r="CG827" i="5"/>
  <c r="CJ827" i="5"/>
  <c r="E828" i="5"/>
  <c r="E830" i="2" s="1"/>
  <c r="E1837" i="2" s="1"/>
  <c r="J828" i="5"/>
  <c r="M828" i="5"/>
  <c r="P828" i="5"/>
  <c r="S828" i="5"/>
  <c r="V828" i="5"/>
  <c r="Y828" i="5"/>
  <c r="AB828" i="5"/>
  <c r="AE828" i="5"/>
  <c r="AH828" i="5"/>
  <c r="AK828" i="5"/>
  <c r="AN828" i="5"/>
  <c r="AQ828" i="5"/>
  <c r="AT828" i="5"/>
  <c r="AW828" i="5"/>
  <c r="AZ828" i="5"/>
  <c r="BC828" i="5"/>
  <c r="BF828" i="5"/>
  <c r="BI828" i="5"/>
  <c r="BL828" i="5"/>
  <c r="BO828" i="5"/>
  <c r="BR828" i="5"/>
  <c r="BU828" i="5"/>
  <c r="BX828" i="5"/>
  <c r="CA828" i="5"/>
  <c r="CD828" i="5"/>
  <c r="CG828" i="5"/>
  <c r="CJ828" i="5"/>
  <c r="E829" i="5"/>
  <c r="E831" i="2" s="1"/>
  <c r="E1838" i="2" s="1"/>
  <c r="J829" i="5"/>
  <c r="M829" i="5"/>
  <c r="P829" i="5"/>
  <c r="S829" i="5"/>
  <c r="V829" i="5"/>
  <c r="Y829" i="5"/>
  <c r="AB829" i="5"/>
  <c r="AE829" i="5"/>
  <c r="AH829" i="5"/>
  <c r="AK829" i="5"/>
  <c r="AN829" i="5"/>
  <c r="AQ829" i="5"/>
  <c r="AT829" i="5"/>
  <c r="AW829" i="5"/>
  <c r="AZ829" i="5"/>
  <c r="BC829" i="5"/>
  <c r="BF829" i="5"/>
  <c r="BI829" i="5"/>
  <c r="BL829" i="5"/>
  <c r="BO829" i="5"/>
  <c r="BR829" i="5"/>
  <c r="BU829" i="5"/>
  <c r="BX829" i="5"/>
  <c r="CA829" i="5"/>
  <c r="CD829" i="5"/>
  <c r="CG829" i="5"/>
  <c r="CJ829" i="5"/>
  <c r="E830" i="5"/>
  <c r="E832" i="2" s="1"/>
  <c r="E1839" i="2" s="1"/>
  <c r="J830" i="5"/>
  <c r="M830" i="5"/>
  <c r="P830" i="5"/>
  <c r="S830" i="5"/>
  <c r="V830" i="5"/>
  <c r="Y830" i="5"/>
  <c r="AB830" i="5"/>
  <c r="AE830" i="5"/>
  <c r="AH830" i="5"/>
  <c r="AK830" i="5"/>
  <c r="AN830" i="5"/>
  <c r="AQ830" i="5"/>
  <c r="AT830" i="5"/>
  <c r="AW830" i="5"/>
  <c r="AZ830" i="5"/>
  <c r="BC830" i="5"/>
  <c r="BF830" i="5"/>
  <c r="BI830" i="5"/>
  <c r="BL830" i="5"/>
  <c r="BO830" i="5"/>
  <c r="BR830" i="5"/>
  <c r="BU830" i="5"/>
  <c r="BX830" i="5"/>
  <c r="CA830" i="5"/>
  <c r="CD830" i="5"/>
  <c r="CG830" i="5"/>
  <c r="CJ830" i="5"/>
  <c r="E831" i="5"/>
  <c r="E833" i="2" s="1"/>
  <c r="E1840" i="2" s="1"/>
  <c r="J831" i="5"/>
  <c r="M831" i="5"/>
  <c r="P831" i="5"/>
  <c r="S831" i="5"/>
  <c r="V831" i="5"/>
  <c r="Y831" i="5"/>
  <c r="AB831" i="5"/>
  <c r="AE831" i="5"/>
  <c r="AH831" i="5"/>
  <c r="AK831" i="5"/>
  <c r="AN831" i="5"/>
  <c r="AQ831" i="5"/>
  <c r="AT831" i="5"/>
  <c r="AW831" i="5"/>
  <c r="AZ831" i="5"/>
  <c r="BC831" i="5"/>
  <c r="BF831" i="5"/>
  <c r="BI831" i="5"/>
  <c r="BL831" i="5"/>
  <c r="BO831" i="5"/>
  <c r="BR831" i="5"/>
  <c r="BU831" i="5"/>
  <c r="BX831" i="5"/>
  <c r="CA831" i="5"/>
  <c r="CD831" i="5"/>
  <c r="CG831" i="5"/>
  <c r="CJ831" i="5"/>
  <c r="E832" i="5"/>
  <c r="E834" i="2" s="1"/>
  <c r="E1841" i="2" s="1"/>
  <c r="J832" i="5"/>
  <c r="M832" i="5"/>
  <c r="P832" i="5"/>
  <c r="S832" i="5"/>
  <c r="V832" i="5"/>
  <c r="Y832" i="5"/>
  <c r="AB832" i="5"/>
  <c r="AE832" i="5"/>
  <c r="AH832" i="5"/>
  <c r="AK832" i="5"/>
  <c r="AN832" i="5"/>
  <c r="AQ832" i="5"/>
  <c r="AT832" i="5"/>
  <c r="AW832" i="5"/>
  <c r="AZ832" i="5"/>
  <c r="BC832" i="5"/>
  <c r="BF832" i="5"/>
  <c r="BI832" i="5"/>
  <c r="BL832" i="5"/>
  <c r="BO832" i="5"/>
  <c r="BR832" i="5"/>
  <c r="BU832" i="5"/>
  <c r="BX832" i="5"/>
  <c r="CA832" i="5"/>
  <c r="CD832" i="5"/>
  <c r="CG832" i="5"/>
  <c r="CJ832" i="5"/>
  <c r="E833" i="5"/>
  <c r="E835" i="2" s="1"/>
  <c r="E1842" i="2" s="1"/>
  <c r="J833" i="5"/>
  <c r="M833" i="5"/>
  <c r="P833" i="5"/>
  <c r="S833" i="5"/>
  <c r="V833" i="5"/>
  <c r="Y833" i="5"/>
  <c r="AB833" i="5"/>
  <c r="AE833" i="5"/>
  <c r="AH833" i="5"/>
  <c r="AK833" i="5"/>
  <c r="AN833" i="5"/>
  <c r="AQ833" i="5"/>
  <c r="AT833" i="5"/>
  <c r="AW833" i="5"/>
  <c r="AZ833" i="5"/>
  <c r="BC833" i="5"/>
  <c r="BF833" i="5"/>
  <c r="BI833" i="5"/>
  <c r="BL833" i="5"/>
  <c r="BO833" i="5"/>
  <c r="BR833" i="5"/>
  <c r="BU833" i="5"/>
  <c r="BX833" i="5"/>
  <c r="CA833" i="5"/>
  <c r="CD833" i="5"/>
  <c r="CG833" i="5"/>
  <c r="CJ833" i="5"/>
  <c r="E834" i="5"/>
  <c r="E836" i="2" s="1"/>
  <c r="E1843" i="2" s="1"/>
  <c r="J834" i="5"/>
  <c r="M834" i="5"/>
  <c r="P834" i="5"/>
  <c r="S834" i="5"/>
  <c r="V834" i="5"/>
  <c r="Y834" i="5"/>
  <c r="AB834" i="5"/>
  <c r="AE834" i="5"/>
  <c r="AH834" i="5"/>
  <c r="AK834" i="5"/>
  <c r="AN834" i="5"/>
  <c r="AQ834" i="5"/>
  <c r="AT834" i="5"/>
  <c r="AW834" i="5"/>
  <c r="AZ834" i="5"/>
  <c r="BC834" i="5"/>
  <c r="BF834" i="5"/>
  <c r="BI834" i="5"/>
  <c r="BL834" i="5"/>
  <c r="BO834" i="5"/>
  <c r="BR834" i="5"/>
  <c r="BU834" i="5"/>
  <c r="BX834" i="5"/>
  <c r="CA834" i="5"/>
  <c r="CD834" i="5"/>
  <c r="CG834" i="5"/>
  <c r="CJ834" i="5"/>
  <c r="E835" i="5"/>
  <c r="E837" i="2" s="1"/>
  <c r="E1844" i="2" s="1"/>
  <c r="J835" i="5"/>
  <c r="M835" i="5"/>
  <c r="P835" i="5"/>
  <c r="S835" i="5"/>
  <c r="V835" i="5"/>
  <c r="Y835" i="5"/>
  <c r="AB835" i="5"/>
  <c r="AE835" i="5"/>
  <c r="AH835" i="5"/>
  <c r="AK835" i="5"/>
  <c r="AN835" i="5"/>
  <c r="AQ835" i="5"/>
  <c r="AT835" i="5"/>
  <c r="AW835" i="5"/>
  <c r="AZ835" i="5"/>
  <c r="BC835" i="5"/>
  <c r="BF835" i="5"/>
  <c r="BI835" i="5"/>
  <c r="BL835" i="5"/>
  <c r="BO835" i="5"/>
  <c r="BR835" i="5"/>
  <c r="BU835" i="5"/>
  <c r="BX835" i="5"/>
  <c r="CA835" i="5"/>
  <c r="CD835" i="5"/>
  <c r="CG835" i="5"/>
  <c r="CJ835" i="5"/>
  <c r="E836" i="5"/>
  <c r="E838" i="2" s="1"/>
  <c r="E1845" i="2" s="1"/>
  <c r="J836" i="5"/>
  <c r="M836" i="5"/>
  <c r="P836" i="5"/>
  <c r="S836" i="5"/>
  <c r="V836" i="5"/>
  <c r="Y836" i="5"/>
  <c r="AB836" i="5"/>
  <c r="AE836" i="5"/>
  <c r="AH836" i="5"/>
  <c r="AK836" i="5"/>
  <c r="AN836" i="5"/>
  <c r="AQ836" i="5"/>
  <c r="AT836" i="5"/>
  <c r="AW836" i="5"/>
  <c r="AZ836" i="5"/>
  <c r="BC836" i="5"/>
  <c r="BF836" i="5"/>
  <c r="BI836" i="5"/>
  <c r="BL836" i="5"/>
  <c r="BO836" i="5"/>
  <c r="BR836" i="5"/>
  <c r="BU836" i="5"/>
  <c r="BX836" i="5"/>
  <c r="CA836" i="5"/>
  <c r="CD836" i="5"/>
  <c r="CG836" i="5"/>
  <c r="CJ836" i="5"/>
  <c r="E837" i="5"/>
  <c r="E839" i="2" s="1"/>
  <c r="E1846" i="2" s="1"/>
  <c r="J837" i="5"/>
  <c r="M837" i="5"/>
  <c r="P837" i="5"/>
  <c r="S837" i="5"/>
  <c r="V837" i="5"/>
  <c r="Y837" i="5"/>
  <c r="AB837" i="5"/>
  <c r="AE837" i="5"/>
  <c r="AH837" i="5"/>
  <c r="AK837" i="5"/>
  <c r="AN837" i="5"/>
  <c r="AQ837" i="5"/>
  <c r="AT837" i="5"/>
  <c r="AW837" i="5"/>
  <c r="AZ837" i="5"/>
  <c r="BC837" i="5"/>
  <c r="BF837" i="5"/>
  <c r="BI837" i="5"/>
  <c r="BL837" i="5"/>
  <c r="BO837" i="5"/>
  <c r="BR837" i="5"/>
  <c r="BU837" i="5"/>
  <c r="BX837" i="5"/>
  <c r="CA837" i="5"/>
  <c r="CD837" i="5"/>
  <c r="CG837" i="5"/>
  <c r="CJ837" i="5"/>
  <c r="E838" i="5"/>
  <c r="E840" i="2" s="1"/>
  <c r="E1847" i="2" s="1"/>
  <c r="J838" i="5"/>
  <c r="M838" i="5"/>
  <c r="P838" i="5"/>
  <c r="S838" i="5"/>
  <c r="V838" i="5"/>
  <c r="Y838" i="5"/>
  <c r="AB838" i="5"/>
  <c r="AE838" i="5"/>
  <c r="AH838" i="5"/>
  <c r="AK838" i="5"/>
  <c r="AN838" i="5"/>
  <c r="AQ838" i="5"/>
  <c r="AT838" i="5"/>
  <c r="AW838" i="5"/>
  <c r="AZ838" i="5"/>
  <c r="BC838" i="5"/>
  <c r="BF838" i="5"/>
  <c r="BI838" i="5"/>
  <c r="BL838" i="5"/>
  <c r="BO838" i="5"/>
  <c r="BR838" i="5"/>
  <c r="BU838" i="5"/>
  <c r="BX838" i="5"/>
  <c r="CA838" i="5"/>
  <c r="CD838" i="5"/>
  <c r="CG838" i="5"/>
  <c r="CJ838" i="5"/>
  <c r="E839" i="5"/>
  <c r="E841" i="2" s="1"/>
  <c r="E1848" i="2" s="1"/>
  <c r="J839" i="5"/>
  <c r="M839" i="5"/>
  <c r="P839" i="5"/>
  <c r="S839" i="5"/>
  <c r="V839" i="5"/>
  <c r="Y839" i="5"/>
  <c r="AB839" i="5"/>
  <c r="AE839" i="5"/>
  <c r="AH839" i="5"/>
  <c r="AK839" i="5"/>
  <c r="AN839" i="5"/>
  <c r="AQ839" i="5"/>
  <c r="AT839" i="5"/>
  <c r="AW839" i="5"/>
  <c r="AZ839" i="5"/>
  <c r="BC839" i="5"/>
  <c r="BF839" i="5"/>
  <c r="BI839" i="5"/>
  <c r="BL839" i="5"/>
  <c r="BO839" i="5"/>
  <c r="BR839" i="5"/>
  <c r="BU839" i="5"/>
  <c r="BX839" i="5"/>
  <c r="CA839" i="5"/>
  <c r="CD839" i="5"/>
  <c r="CG839" i="5"/>
  <c r="CJ839" i="5"/>
  <c r="E840" i="5"/>
  <c r="E842" i="2" s="1"/>
  <c r="E1849" i="2" s="1"/>
  <c r="J840" i="5"/>
  <c r="M840" i="5"/>
  <c r="P840" i="5"/>
  <c r="S840" i="5"/>
  <c r="V840" i="5"/>
  <c r="Y840" i="5"/>
  <c r="AB840" i="5"/>
  <c r="AE840" i="5"/>
  <c r="AH840" i="5"/>
  <c r="AK840" i="5"/>
  <c r="AN840" i="5"/>
  <c r="AQ840" i="5"/>
  <c r="AT840" i="5"/>
  <c r="AW840" i="5"/>
  <c r="AZ840" i="5"/>
  <c r="BC840" i="5"/>
  <c r="BF840" i="5"/>
  <c r="BI840" i="5"/>
  <c r="BL840" i="5"/>
  <c r="BO840" i="5"/>
  <c r="BR840" i="5"/>
  <c r="BU840" i="5"/>
  <c r="BX840" i="5"/>
  <c r="CA840" i="5"/>
  <c r="CD840" i="5"/>
  <c r="CG840" i="5"/>
  <c r="CJ840" i="5"/>
  <c r="E841" i="5"/>
  <c r="E843" i="2" s="1"/>
  <c r="E1850" i="2" s="1"/>
  <c r="J841" i="5"/>
  <c r="M841" i="5"/>
  <c r="P841" i="5"/>
  <c r="S841" i="5"/>
  <c r="V841" i="5"/>
  <c r="Y841" i="5"/>
  <c r="AB841" i="5"/>
  <c r="AE841" i="5"/>
  <c r="AH841" i="5"/>
  <c r="AK841" i="5"/>
  <c r="AN841" i="5"/>
  <c r="AQ841" i="5"/>
  <c r="AT841" i="5"/>
  <c r="AW841" i="5"/>
  <c r="AZ841" i="5"/>
  <c r="BC841" i="5"/>
  <c r="BF841" i="5"/>
  <c r="BI841" i="5"/>
  <c r="BL841" i="5"/>
  <c r="BO841" i="5"/>
  <c r="BR841" i="5"/>
  <c r="BU841" i="5"/>
  <c r="BX841" i="5"/>
  <c r="CA841" i="5"/>
  <c r="CD841" i="5"/>
  <c r="CG841" i="5"/>
  <c r="CJ841" i="5"/>
  <c r="E842" i="5"/>
  <c r="E844" i="2" s="1"/>
  <c r="E1851" i="2" s="1"/>
  <c r="J842" i="5"/>
  <c r="M842" i="5"/>
  <c r="P842" i="5"/>
  <c r="S842" i="5"/>
  <c r="V842" i="5"/>
  <c r="Y842" i="5"/>
  <c r="AB842" i="5"/>
  <c r="AE842" i="5"/>
  <c r="AH842" i="5"/>
  <c r="AK842" i="5"/>
  <c r="AN842" i="5"/>
  <c r="AQ842" i="5"/>
  <c r="AT842" i="5"/>
  <c r="AW842" i="5"/>
  <c r="AZ842" i="5"/>
  <c r="BC842" i="5"/>
  <c r="BF842" i="5"/>
  <c r="BI842" i="5"/>
  <c r="BL842" i="5"/>
  <c r="BO842" i="5"/>
  <c r="BR842" i="5"/>
  <c r="BU842" i="5"/>
  <c r="BX842" i="5"/>
  <c r="CA842" i="5"/>
  <c r="CD842" i="5"/>
  <c r="CG842" i="5"/>
  <c r="CJ842" i="5"/>
  <c r="E843" i="5"/>
  <c r="E845" i="2" s="1"/>
  <c r="E1852" i="2" s="1"/>
  <c r="J843" i="5"/>
  <c r="M843" i="5"/>
  <c r="P843" i="5"/>
  <c r="S843" i="5"/>
  <c r="V843" i="5"/>
  <c r="Y843" i="5"/>
  <c r="AB843" i="5"/>
  <c r="AE843" i="5"/>
  <c r="AH843" i="5"/>
  <c r="AK843" i="5"/>
  <c r="AN843" i="5"/>
  <c r="AQ843" i="5"/>
  <c r="AT843" i="5"/>
  <c r="AW843" i="5"/>
  <c r="AZ843" i="5"/>
  <c r="BC843" i="5"/>
  <c r="BF843" i="5"/>
  <c r="BI843" i="5"/>
  <c r="BL843" i="5"/>
  <c r="BO843" i="5"/>
  <c r="BR843" i="5"/>
  <c r="BU843" i="5"/>
  <c r="BX843" i="5"/>
  <c r="CA843" i="5"/>
  <c r="CD843" i="5"/>
  <c r="CG843" i="5"/>
  <c r="CJ843" i="5"/>
  <c r="E844" i="5"/>
  <c r="E846" i="2" s="1"/>
  <c r="E1853" i="2" s="1"/>
  <c r="J844" i="5"/>
  <c r="M844" i="5"/>
  <c r="P844" i="5"/>
  <c r="S844" i="5"/>
  <c r="V844" i="5"/>
  <c r="Y844" i="5"/>
  <c r="AB844" i="5"/>
  <c r="AE844" i="5"/>
  <c r="AH844" i="5"/>
  <c r="AK844" i="5"/>
  <c r="AN844" i="5"/>
  <c r="AQ844" i="5"/>
  <c r="AT844" i="5"/>
  <c r="AW844" i="5"/>
  <c r="AZ844" i="5"/>
  <c r="BC844" i="5"/>
  <c r="BF844" i="5"/>
  <c r="BI844" i="5"/>
  <c r="BL844" i="5"/>
  <c r="BO844" i="5"/>
  <c r="BR844" i="5"/>
  <c r="BU844" i="5"/>
  <c r="BX844" i="5"/>
  <c r="CA844" i="5"/>
  <c r="CD844" i="5"/>
  <c r="CG844" i="5"/>
  <c r="CJ844" i="5"/>
  <c r="E845" i="5"/>
  <c r="E847" i="2" s="1"/>
  <c r="E1854" i="2" s="1"/>
  <c r="J845" i="5"/>
  <c r="M845" i="5"/>
  <c r="P845" i="5"/>
  <c r="S845" i="5"/>
  <c r="V845" i="5"/>
  <c r="Y845" i="5"/>
  <c r="AB845" i="5"/>
  <c r="AE845" i="5"/>
  <c r="AH845" i="5"/>
  <c r="AK845" i="5"/>
  <c r="AN845" i="5"/>
  <c r="AQ845" i="5"/>
  <c r="AT845" i="5"/>
  <c r="AW845" i="5"/>
  <c r="AZ845" i="5"/>
  <c r="BC845" i="5"/>
  <c r="BF845" i="5"/>
  <c r="BI845" i="5"/>
  <c r="BL845" i="5"/>
  <c r="BO845" i="5"/>
  <c r="BR845" i="5"/>
  <c r="BU845" i="5"/>
  <c r="BX845" i="5"/>
  <c r="CA845" i="5"/>
  <c r="CD845" i="5"/>
  <c r="CG845" i="5"/>
  <c r="CJ845" i="5"/>
  <c r="E846" i="5"/>
  <c r="E848" i="2" s="1"/>
  <c r="E1855" i="2" s="1"/>
  <c r="J846" i="5"/>
  <c r="M846" i="5"/>
  <c r="P846" i="5"/>
  <c r="S846" i="5"/>
  <c r="V846" i="5"/>
  <c r="Y846" i="5"/>
  <c r="AB846" i="5"/>
  <c r="AE846" i="5"/>
  <c r="AH846" i="5"/>
  <c r="AK846" i="5"/>
  <c r="AN846" i="5"/>
  <c r="AQ846" i="5"/>
  <c r="AT846" i="5"/>
  <c r="AW846" i="5"/>
  <c r="AZ846" i="5"/>
  <c r="BC846" i="5"/>
  <c r="BF846" i="5"/>
  <c r="BI846" i="5"/>
  <c r="BL846" i="5"/>
  <c r="BO846" i="5"/>
  <c r="BR846" i="5"/>
  <c r="BU846" i="5"/>
  <c r="BX846" i="5"/>
  <c r="CA846" i="5"/>
  <c r="CD846" i="5"/>
  <c r="CG846" i="5"/>
  <c r="CJ846" i="5"/>
  <c r="E847" i="5"/>
  <c r="E849" i="2" s="1"/>
  <c r="E1856" i="2" s="1"/>
  <c r="J847" i="5"/>
  <c r="M847" i="5"/>
  <c r="P847" i="5"/>
  <c r="S847" i="5"/>
  <c r="V847" i="5"/>
  <c r="Y847" i="5"/>
  <c r="AB847" i="5"/>
  <c r="AE847" i="5"/>
  <c r="AH847" i="5"/>
  <c r="AK847" i="5"/>
  <c r="AN847" i="5"/>
  <c r="AQ847" i="5"/>
  <c r="AT847" i="5"/>
  <c r="AW847" i="5"/>
  <c r="AZ847" i="5"/>
  <c r="BC847" i="5"/>
  <c r="BF847" i="5"/>
  <c r="BI847" i="5"/>
  <c r="BL847" i="5"/>
  <c r="BO847" i="5"/>
  <c r="BR847" i="5"/>
  <c r="BU847" i="5"/>
  <c r="BX847" i="5"/>
  <c r="CA847" i="5"/>
  <c r="CD847" i="5"/>
  <c r="CG847" i="5"/>
  <c r="CJ847" i="5"/>
  <c r="E848" i="5"/>
  <c r="E850" i="2" s="1"/>
  <c r="E1857" i="2" s="1"/>
  <c r="J848" i="5"/>
  <c r="M848" i="5"/>
  <c r="P848" i="5"/>
  <c r="S848" i="5"/>
  <c r="V848" i="5"/>
  <c r="Y848" i="5"/>
  <c r="AB848" i="5"/>
  <c r="AE848" i="5"/>
  <c r="AH848" i="5"/>
  <c r="AK848" i="5"/>
  <c r="AN848" i="5"/>
  <c r="AQ848" i="5"/>
  <c r="AT848" i="5"/>
  <c r="AW848" i="5"/>
  <c r="AZ848" i="5"/>
  <c r="BC848" i="5"/>
  <c r="BF848" i="5"/>
  <c r="BI848" i="5"/>
  <c r="BL848" i="5"/>
  <c r="BO848" i="5"/>
  <c r="BR848" i="5"/>
  <c r="BU848" i="5"/>
  <c r="BX848" i="5"/>
  <c r="CA848" i="5"/>
  <c r="CD848" i="5"/>
  <c r="CG848" i="5"/>
  <c r="CJ848" i="5"/>
  <c r="E849" i="5"/>
  <c r="E851" i="2" s="1"/>
  <c r="E1858" i="2" s="1"/>
  <c r="J849" i="5"/>
  <c r="M849" i="5"/>
  <c r="P849" i="5"/>
  <c r="S849" i="5"/>
  <c r="V849" i="5"/>
  <c r="Y849" i="5"/>
  <c r="AB849" i="5"/>
  <c r="AE849" i="5"/>
  <c r="AH849" i="5"/>
  <c r="AK849" i="5"/>
  <c r="AN849" i="5"/>
  <c r="AQ849" i="5"/>
  <c r="AT849" i="5"/>
  <c r="AW849" i="5"/>
  <c r="AZ849" i="5"/>
  <c r="BC849" i="5"/>
  <c r="BF849" i="5"/>
  <c r="BI849" i="5"/>
  <c r="BL849" i="5"/>
  <c r="BO849" i="5"/>
  <c r="BR849" i="5"/>
  <c r="BU849" i="5"/>
  <c r="BX849" i="5"/>
  <c r="CA849" i="5"/>
  <c r="CD849" i="5"/>
  <c r="CG849" i="5"/>
  <c r="CJ849" i="5"/>
  <c r="E850" i="5"/>
  <c r="E852" i="2" s="1"/>
  <c r="E1859" i="2" s="1"/>
  <c r="J850" i="5"/>
  <c r="M850" i="5"/>
  <c r="P850" i="5"/>
  <c r="S850" i="5"/>
  <c r="V850" i="5"/>
  <c r="Y850" i="5"/>
  <c r="AB850" i="5"/>
  <c r="AE850" i="5"/>
  <c r="AH850" i="5"/>
  <c r="AK850" i="5"/>
  <c r="AN850" i="5"/>
  <c r="AQ850" i="5"/>
  <c r="AT850" i="5"/>
  <c r="AW850" i="5"/>
  <c r="AZ850" i="5"/>
  <c r="BC850" i="5"/>
  <c r="BF850" i="5"/>
  <c r="BI850" i="5"/>
  <c r="BL850" i="5"/>
  <c r="BO850" i="5"/>
  <c r="BR850" i="5"/>
  <c r="BU850" i="5"/>
  <c r="BX850" i="5"/>
  <c r="CA850" i="5"/>
  <c r="CD850" i="5"/>
  <c r="CG850" i="5"/>
  <c r="CJ850" i="5"/>
  <c r="E851" i="5"/>
  <c r="E853" i="2" s="1"/>
  <c r="E1860" i="2" s="1"/>
  <c r="J851" i="5"/>
  <c r="M851" i="5"/>
  <c r="P851" i="5"/>
  <c r="S851" i="5"/>
  <c r="V851" i="5"/>
  <c r="Y851" i="5"/>
  <c r="AB851" i="5"/>
  <c r="AE851" i="5"/>
  <c r="AH851" i="5"/>
  <c r="AK851" i="5"/>
  <c r="AN851" i="5"/>
  <c r="AQ851" i="5"/>
  <c r="AT851" i="5"/>
  <c r="AW851" i="5"/>
  <c r="AZ851" i="5"/>
  <c r="BC851" i="5"/>
  <c r="BF851" i="5"/>
  <c r="BI851" i="5"/>
  <c r="BL851" i="5"/>
  <c r="BO851" i="5"/>
  <c r="BR851" i="5"/>
  <c r="BU851" i="5"/>
  <c r="BX851" i="5"/>
  <c r="CA851" i="5"/>
  <c r="CD851" i="5"/>
  <c r="CG851" i="5"/>
  <c r="CJ851" i="5"/>
  <c r="E852" i="5"/>
  <c r="E854" i="2" s="1"/>
  <c r="E1861" i="2" s="1"/>
  <c r="J852" i="5"/>
  <c r="M852" i="5"/>
  <c r="P852" i="5"/>
  <c r="S852" i="5"/>
  <c r="V852" i="5"/>
  <c r="Y852" i="5"/>
  <c r="AB852" i="5"/>
  <c r="AE852" i="5"/>
  <c r="AH852" i="5"/>
  <c r="AK852" i="5"/>
  <c r="AN852" i="5"/>
  <c r="AQ852" i="5"/>
  <c r="AT852" i="5"/>
  <c r="AW852" i="5"/>
  <c r="AZ852" i="5"/>
  <c r="BC852" i="5"/>
  <c r="BF852" i="5"/>
  <c r="BI852" i="5"/>
  <c r="BL852" i="5"/>
  <c r="BO852" i="5"/>
  <c r="BR852" i="5"/>
  <c r="BU852" i="5"/>
  <c r="BX852" i="5"/>
  <c r="CA852" i="5"/>
  <c r="CD852" i="5"/>
  <c r="CG852" i="5"/>
  <c r="CJ852" i="5"/>
  <c r="E853" i="5"/>
  <c r="E855" i="2" s="1"/>
  <c r="E1862" i="2" s="1"/>
  <c r="J853" i="5"/>
  <c r="M853" i="5"/>
  <c r="P853" i="5"/>
  <c r="S853" i="5"/>
  <c r="V853" i="5"/>
  <c r="Y853" i="5"/>
  <c r="AB853" i="5"/>
  <c r="AE853" i="5"/>
  <c r="AH853" i="5"/>
  <c r="AK853" i="5"/>
  <c r="AN853" i="5"/>
  <c r="AQ853" i="5"/>
  <c r="AT853" i="5"/>
  <c r="AW853" i="5"/>
  <c r="AZ853" i="5"/>
  <c r="BC853" i="5"/>
  <c r="BF853" i="5"/>
  <c r="BI853" i="5"/>
  <c r="BL853" i="5"/>
  <c r="BO853" i="5"/>
  <c r="BR853" i="5"/>
  <c r="BU853" i="5"/>
  <c r="BX853" i="5"/>
  <c r="CA853" i="5"/>
  <c r="CD853" i="5"/>
  <c r="CG853" i="5"/>
  <c r="CJ853" i="5"/>
  <c r="E854" i="5"/>
  <c r="E856" i="2" s="1"/>
  <c r="E1863" i="2" s="1"/>
  <c r="J854" i="5"/>
  <c r="M854" i="5"/>
  <c r="P854" i="5"/>
  <c r="S854" i="5"/>
  <c r="V854" i="5"/>
  <c r="Y854" i="5"/>
  <c r="AB854" i="5"/>
  <c r="AE854" i="5"/>
  <c r="AH854" i="5"/>
  <c r="AK854" i="5"/>
  <c r="AN854" i="5"/>
  <c r="AQ854" i="5"/>
  <c r="AT854" i="5"/>
  <c r="AW854" i="5"/>
  <c r="AZ854" i="5"/>
  <c r="BC854" i="5"/>
  <c r="BF854" i="5"/>
  <c r="BI854" i="5"/>
  <c r="BL854" i="5"/>
  <c r="BO854" i="5"/>
  <c r="BR854" i="5"/>
  <c r="BU854" i="5"/>
  <c r="BX854" i="5"/>
  <c r="CA854" i="5"/>
  <c r="CD854" i="5"/>
  <c r="CG854" i="5"/>
  <c r="CJ854" i="5"/>
  <c r="E855" i="5"/>
  <c r="E857" i="2" s="1"/>
  <c r="E1864" i="2" s="1"/>
  <c r="J855" i="5"/>
  <c r="M855" i="5"/>
  <c r="P855" i="5"/>
  <c r="S855" i="5"/>
  <c r="V855" i="5"/>
  <c r="Y855" i="5"/>
  <c r="AB855" i="5"/>
  <c r="AE855" i="5"/>
  <c r="AH855" i="5"/>
  <c r="AK855" i="5"/>
  <c r="AN855" i="5"/>
  <c r="AQ855" i="5"/>
  <c r="AT855" i="5"/>
  <c r="AW855" i="5"/>
  <c r="AZ855" i="5"/>
  <c r="BC855" i="5"/>
  <c r="BF855" i="5"/>
  <c r="BI855" i="5"/>
  <c r="BL855" i="5"/>
  <c r="BO855" i="5"/>
  <c r="BR855" i="5"/>
  <c r="BU855" i="5"/>
  <c r="BX855" i="5"/>
  <c r="CA855" i="5"/>
  <c r="CD855" i="5"/>
  <c r="CG855" i="5"/>
  <c r="CJ855" i="5"/>
  <c r="E856" i="5"/>
  <c r="E858" i="2" s="1"/>
  <c r="E1865" i="2" s="1"/>
  <c r="J856" i="5"/>
  <c r="M856" i="5"/>
  <c r="P856" i="5"/>
  <c r="S856" i="5"/>
  <c r="V856" i="5"/>
  <c r="Y856" i="5"/>
  <c r="AB856" i="5"/>
  <c r="AE856" i="5"/>
  <c r="AH856" i="5"/>
  <c r="AK856" i="5"/>
  <c r="AN856" i="5"/>
  <c r="AQ856" i="5"/>
  <c r="AT856" i="5"/>
  <c r="AW856" i="5"/>
  <c r="AZ856" i="5"/>
  <c r="BC856" i="5"/>
  <c r="BF856" i="5"/>
  <c r="BI856" i="5"/>
  <c r="BL856" i="5"/>
  <c r="BO856" i="5"/>
  <c r="BR856" i="5"/>
  <c r="BU856" i="5"/>
  <c r="BX856" i="5"/>
  <c r="CA856" i="5"/>
  <c r="CD856" i="5"/>
  <c r="CG856" i="5"/>
  <c r="CJ856" i="5"/>
  <c r="E857" i="5"/>
  <c r="E859" i="2" s="1"/>
  <c r="E1866" i="2" s="1"/>
  <c r="J857" i="5"/>
  <c r="M857" i="5"/>
  <c r="P857" i="5"/>
  <c r="S857" i="5"/>
  <c r="V857" i="5"/>
  <c r="Y857" i="5"/>
  <c r="AB857" i="5"/>
  <c r="AE857" i="5"/>
  <c r="AH857" i="5"/>
  <c r="AK857" i="5"/>
  <c r="AN857" i="5"/>
  <c r="AQ857" i="5"/>
  <c r="AT857" i="5"/>
  <c r="AW857" i="5"/>
  <c r="AZ857" i="5"/>
  <c r="BC857" i="5"/>
  <c r="BF857" i="5"/>
  <c r="BI857" i="5"/>
  <c r="BL857" i="5"/>
  <c r="BO857" i="5"/>
  <c r="BR857" i="5"/>
  <c r="BU857" i="5"/>
  <c r="BX857" i="5"/>
  <c r="CA857" i="5"/>
  <c r="CD857" i="5"/>
  <c r="CG857" i="5"/>
  <c r="CJ857" i="5"/>
  <c r="E858" i="5"/>
  <c r="E860" i="2" s="1"/>
  <c r="E1867" i="2" s="1"/>
  <c r="J858" i="5"/>
  <c r="M858" i="5"/>
  <c r="P858" i="5"/>
  <c r="S858" i="5"/>
  <c r="V858" i="5"/>
  <c r="Y858" i="5"/>
  <c r="AB858" i="5"/>
  <c r="AE858" i="5"/>
  <c r="AH858" i="5"/>
  <c r="AK858" i="5"/>
  <c r="AN858" i="5"/>
  <c r="AQ858" i="5"/>
  <c r="AT858" i="5"/>
  <c r="AW858" i="5"/>
  <c r="AZ858" i="5"/>
  <c r="BC858" i="5"/>
  <c r="BF858" i="5"/>
  <c r="BI858" i="5"/>
  <c r="BL858" i="5"/>
  <c r="BO858" i="5"/>
  <c r="BR858" i="5"/>
  <c r="BU858" i="5"/>
  <c r="BX858" i="5"/>
  <c r="CA858" i="5"/>
  <c r="CD858" i="5"/>
  <c r="CG858" i="5"/>
  <c r="CJ858" i="5"/>
  <c r="E859" i="5"/>
  <c r="E861" i="2" s="1"/>
  <c r="E1868" i="2" s="1"/>
  <c r="J859" i="5"/>
  <c r="M859" i="5"/>
  <c r="P859" i="5"/>
  <c r="S859" i="5"/>
  <c r="V859" i="5"/>
  <c r="Y859" i="5"/>
  <c r="AB859" i="5"/>
  <c r="AE859" i="5"/>
  <c r="AH859" i="5"/>
  <c r="AK859" i="5"/>
  <c r="AN859" i="5"/>
  <c r="AQ859" i="5"/>
  <c r="AT859" i="5"/>
  <c r="AW859" i="5"/>
  <c r="AZ859" i="5"/>
  <c r="BC859" i="5"/>
  <c r="BF859" i="5"/>
  <c r="BI859" i="5"/>
  <c r="BL859" i="5"/>
  <c r="BO859" i="5"/>
  <c r="BR859" i="5"/>
  <c r="BU859" i="5"/>
  <c r="BX859" i="5"/>
  <c r="CA859" i="5"/>
  <c r="CD859" i="5"/>
  <c r="CG859" i="5"/>
  <c r="CJ859" i="5"/>
  <c r="E860" i="5"/>
  <c r="E862" i="2" s="1"/>
  <c r="E1869" i="2" s="1"/>
  <c r="J860" i="5"/>
  <c r="M860" i="5"/>
  <c r="P860" i="5"/>
  <c r="S860" i="5"/>
  <c r="V860" i="5"/>
  <c r="Y860" i="5"/>
  <c r="AB860" i="5"/>
  <c r="AE860" i="5"/>
  <c r="AH860" i="5"/>
  <c r="AK860" i="5"/>
  <c r="AN860" i="5"/>
  <c r="AQ860" i="5"/>
  <c r="AT860" i="5"/>
  <c r="AW860" i="5"/>
  <c r="AZ860" i="5"/>
  <c r="BC860" i="5"/>
  <c r="BF860" i="5"/>
  <c r="BI860" i="5"/>
  <c r="BL860" i="5"/>
  <c r="BO860" i="5"/>
  <c r="BR860" i="5"/>
  <c r="BU860" i="5"/>
  <c r="BX860" i="5"/>
  <c r="CA860" i="5"/>
  <c r="CD860" i="5"/>
  <c r="CG860" i="5"/>
  <c r="CJ860" i="5"/>
  <c r="E861" i="5"/>
  <c r="E863" i="2" s="1"/>
  <c r="E1870" i="2" s="1"/>
  <c r="J861" i="5"/>
  <c r="M861" i="5"/>
  <c r="P861" i="5"/>
  <c r="S861" i="5"/>
  <c r="V861" i="5"/>
  <c r="Y861" i="5"/>
  <c r="AB861" i="5"/>
  <c r="AE861" i="5"/>
  <c r="AH861" i="5"/>
  <c r="AK861" i="5"/>
  <c r="AN861" i="5"/>
  <c r="AQ861" i="5"/>
  <c r="AT861" i="5"/>
  <c r="AW861" i="5"/>
  <c r="AZ861" i="5"/>
  <c r="BC861" i="5"/>
  <c r="BF861" i="5"/>
  <c r="BI861" i="5"/>
  <c r="BL861" i="5"/>
  <c r="BO861" i="5"/>
  <c r="BR861" i="5"/>
  <c r="BU861" i="5"/>
  <c r="BX861" i="5"/>
  <c r="CA861" i="5"/>
  <c r="CD861" i="5"/>
  <c r="CG861" i="5"/>
  <c r="CJ861" i="5"/>
  <c r="E862" i="5"/>
  <c r="E864" i="2" s="1"/>
  <c r="E1871" i="2" s="1"/>
  <c r="J862" i="5"/>
  <c r="M862" i="5"/>
  <c r="P862" i="5"/>
  <c r="S862" i="5"/>
  <c r="V862" i="5"/>
  <c r="Y862" i="5"/>
  <c r="AB862" i="5"/>
  <c r="AE862" i="5"/>
  <c r="AH862" i="5"/>
  <c r="AK862" i="5"/>
  <c r="AN862" i="5"/>
  <c r="AQ862" i="5"/>
  <c r="AT862" i="5"/>
  <c r="AW862" i="5"/>
  <c r="AZ862" i="5"/>
  <c r="BC862" i="5"/>
  <c r="BF862" i="5"/>
  <c r="BI862" i="5"/>
  <c r="BL862" i="5"/>
  <c r="BO862" i="5"/>
  <c r="BR862" i="5"/>
  <c r="BU862" i="5"/>
  <c r="BX862" i="5"/>
  <c r="CA862" i="5"/>
  <c r="CD862" i="5"/>
  <c r="CG862" i="5"/>
  <c r="CJ862" i="5"/>
  <c r="E863" i="5"/>
  <c r="E865" i="2" s="1"/>
  <c r="E1872" i="2" s="1"/>
  <c r="J863" i="5"/>
  <c r="M863" i="5"/>
  <c r="P863" i="5"/>
  <c r="S863" i="5"/>
  <c r="V863" i="5"/>
  <c r="Y863" i="5"/>
  <c r="AB863" i="5"/>
  <c r="AE863" i="5"/>
  <c r="AH863" i="5"/>
  <c r="AK863" i="5"/>
  <c r="AN863" i="5"/>
  <c r="AQ863" i="5"/>
  <c r="AT863" i="5"/>
  <c r="AW863" i="5"/>
  <c r="AZ863" i="5"/>
  <c r="BC863" i="5"/>
  <c r="BF863" i="5"/>
  <c r="BI863" i="5"/>
  <c r="BL863" i="5"/>
  <c r="BO863" i="5"/>
  <c r="BR863" i="5"/>
  <c r="BU863" i="5"/>
  <c r="BX863" i="5"/>
  <c r="CA863" i="5"/>
  <c r="CD863" i="5"/>
  <c r="CG863" i="5"/>
  <c r="CJ863" i="5"/>
  <c r="E864" i="5"/>
  <c r="E866" i="2" s="1"/>
  <c r="E1873" i="2" s="1"/>
  <c r="J864" i="5"/>
  <c r="M864" i="5"/>
  <c r="P864" i="5"/>
  <c r="S864" i="5"/>
  <c r="V864" i="5"/>
  <c r="Y864" i="5"/>
  <c r="AB864" i="5"/>
  <c r="AE864" i="5"/>
  <c r="AH864" i="5"/>
  <c r="AK864" i="5"/>
  <c r="AN864" i="5"/>
  <c r="AQ864" i="5"/>
  <c r="AT864" i="5"/>
  <c r="AW864" i="5"/>
  <c r="AZ864" i="5"/>
  <c r="BC864" i="5"/>
  <c r="BF864" i="5"/>
  <c r="BI864" i="5"/>
  <c r="BL864" i="5"/>
  <c r="BO864" i="5"/>
  <c r="BR864" i="5"/>
  <c r="BU864" i="5"/>
  <c r="BX864" i="5"/>
  <c r="CA864" i="5"/>
  <c r="CD864" i="5"/>
  <c r="CG864" i="5"/>
  <c r="CJ864" i="5"/>
  <c r="E865" i="5"/>
  <c r="E867" i="2" s="1"/>
  <c r="E1874" i="2" s="1"/>
  <c r="J865" i="5"/>
  <c r="M865" i="5"/>
  <c r="P865" i="5"/>
  <c r="S865" i="5"/>
  <c r="V865" i="5"/>
  <c r="Y865" i="5"/>
  <c r="AB865" i="5"/>
  <c r="AE865" i="5"/>
  <c r="AH865" i="5"/>
  <c r="AK865" i="5"/>
  <c r="AN865" i="5"/>
  <c r="AQ865" i="5"/>
  <c r="AT865" i="5"/>
  <c r="AW865" i="5"/>
  <c r="AZ865" i="5"/>
  <c r="BC865" i="5"/>
  <c r="BF865" i="5"/>
  <c r="BI865" i="5"/>
  <c r="BL865" i="5"/>
  <c r="BO865" i="5"/>
  <c r="BR865" i="5"/>
  <c r="BU865" i="5"/>
  <c r="BX865" i="5"/>
  <c r="CA865" i="5"/>
  <c r="CD865" i="5"/>
  <c r="CG865" i="5"/>
  <c r="CJ865" i="5"/>
  <c r="E866" i="5"/>
  <c r="E868" i="2" s="1"/>
  <c r="E1875" i="2" s="1"/>
  <c r="J866" i="5"/>
  <c r="M866" i="5"/>
  <c r="P866" i="5"/>
  <c r="S866" i="5"/>
  <c r="V866" i="5"/>
  <c r="Y866" i="5"/>
  <c r="AB866" i="5"/>
  <c r="AE866" i="5"/>
  <c r="AH866" i="5"/>
  <c r="AK866" i="5"/>
  <c r="AN866" i="5"/>
  <c r="AQ866" i="5"/>
  <c r="AT866" i="5"/>
  <c r="AW866" i="5"/>
  <c r="AZ866" i="5"/>
  <c r="BC866" i="5"/>
  <c r="BF866" i="5"/>
  <c r="BI866" i="5"/>
  <c r="BL866" i="5"/>
  <c r="BO866" i="5"/>
  <c r="BR866" i="5"/>
  <c r="BU866" i="5"/>
  <c r="BX866" i="5"/>
  <c r="CA866" i="5"/>
  <c r="CD866" i="5"/>
  <c r="CG866" i="5"/>
  <c r="CJ866" i="5"/>
  <c r="E867" i="5"/>
  <c r="E869" i="2" s="1"/>
  <c r="E1876" i="2" s="1"/>
  <c r="J867" i="5"/>
  <c r="M867" i="5"/>
  <c r="P867" i="5"/>
  <c r="S867" i="5"/>
  <c r="V867" i="5"/>
  <c r="Y867" i="5"/>
  <c r="AB867" i="5"/>
  <c r="AE867" i="5"/>
  <c r="AH867" i="5"/>
  <c r="AK867" i="5"/>
  <c r="AN867" i="5"/>
  <c r="AQ867" i="5"/>
  <c r="AT867" i="5"/>
  <c r="AW867" i="5"/>
  <c r="AZ867" i="5"/>
  <c r="BC867" i="5"/>
  <c r="BF867" i="5"/>
  <c r="BI867" i="5"/>
  <c r="BL867" i="5"/>
  <c r="BO867" i="5"/>
  <c r="BR867" i="5"/>
  <c r="BU867" i="5"/>
  <c r="BX867" i="5"/>
  <c r="CA867" i="5"/>
  <c r="CD867" i="5"/>
  <c r="CG867" i="5"/>
  <c r="CJ867" i="5"/>
  <c r="E868" i="5"/>
  <c r="E870" i="2" s="1"/>
  <c r="E1877" i="2" s="1"/>
  <c r="J868" i="5"/>
  <c r="M868" i="5"/>
  <c r="P868" i="5"/>
  <c r="S868" i="5"/>
  <c r="V868" i="5"/>
  <c r="Y868" i="5"/>
  <c r="AB868" i="5"/>
  <c r="AE868" i="5"/>
  <c r="AH868" i="5"/>
  <c r="AK868" i="5"/>
  <c r="AN868" i="5"/>
  <c r="AQ868" i="5"/>
  <c r="AT868" i="5"/>
  <c r="AW868" i="5"/>
  <c r="AZ868" i="5"/>
  <c r="BC868" i="5"/>
  <c r="BF868" i="5"/>
  <c r="BI868" i="5"/>
  <c r="BL868" i="5"/>
  <c r="BO868" i="5"/>
  <c r="BR868" i="5"/>
  <c r="BU868" i="5"/>
  <c r="BX868" i="5"/>
  <c r="CA868" i="5"/>
  <c r="CD868" i="5"/>
  <c r="CG868" i="5"/>
  <c r="CJ868" i="5"/>
  <c r="E869" i="5"/>
  <c r="E871" i="2" s="1"/>
  <c r="E1878" i="2" s="1"/>
  <c r="J869" i="5"/>
  <c r="M869" i="5"/>
  <c r="P869" i="5"/>
  <c r="S869" i="5"/>
  <c r="V869" i="5"/>
  <c r="Y869" i="5"/>
  <c r="AB869" i="5"/>
  <c r="AE869" i="5"/>
  <c r="AH869" i="5"/>
  <c r="AK869" i="5"/>
  <c r="AN869" i="5"/>
  <c r="AQ869" i="5"/>
  <c r="AT869" i="5"/>
  <c r="AW869" i="5"/>
  <c r="AZ869" i="5"/>
  <c r="BC869" i="5"/>
  <c r="BF869" i="5"/>
  <c r="BI869" i="5"/>
  <c r="BL869" i="5"/>
  <c r="BO869" i="5"/>
  <c r="BR869" i="5"/>
  <c r="BU869" i="5"/>
  <c r="BX869" i="5"/>
  <c r="CA869" i="5"/>
  <c r="CD869" i="5"/>
  <c r="CG869" i="5"/>
  <c r="CJ869" i="5"/>
  <c r="E870" i="5"/>
  <c r="E872" i="2" s="1"/>
  <c r="E1879" i="2" s="1"/>
  <c r="J870" i="5"/>
  <c r="M870" i="5"/>
  <c r="P870" i="5"/>
  <c r="S870" i="5"/>
  <c r="V870" i="5"/>
  <c r="Y870" i="5"/>
  <c r="AB870" i="5"/>
  <c r="AE870" i="5"/>
  <c r="AH870" i="5"/>
  <c r="AK870" i="5"/>
  <c r="AN870" i="5"/>
  <c r="AQ870" i="5"/>
  <c r="AT870" i="5"/>
  <c r="AW870" i="5"/>
  <c r="AZ870" i="5"/>
  <c r="BC870" i="5"/>
  <c r="BF870" i="5"/>
  <c r="BI870" i="5"/>
  <c r="BL870" i="5"/>
  <c r="BO870" i="5"/>
  <c r="BR870" i="5"/>
  <c r="BU870" i="5"/>
  <c r="BX870" i="5"/>
  <c r="CA870" i="5"/>
  <c r="CD870" i="5"/>
  <c r="CG870" i="5"/>
  <c r="CJ870" i="5"/>
  <c r="E871" i="5"/>
  <c r="E873" i="2" s="1"/>
  <c r="E1880" i="2" s="1"/>
  <c r="J871" i="5"/>
  <c r="M871" i="5"/>
  <c r="P871" i="5"/>
  <c r="S871" i="5"/>
  <c r="V871" i="5"/>
  <c r="Y871" i="5"/>
  <c r="AB871" i="5"/>
  <c r="AE871" i="5"/>
  <c r="AH871" i="5"/>
  <c r="AK871" i="5"/>
  <c r="AN871" i="5"/>
  <c r="AQ871" i="5"/>
  <c r="AT871" i="5"/>
  <c r="AW871" i="5"/>
  <c r="AZ871" i="5"/>
  <c r="BC871" i="5"/>
  <c r="BF871" i="5"/>
  <c r="BI871" i="5"/>
  <c r="BL871" i="5"/>
  <c r="BO871" i="5"/>
  <c r="BR871" i="5"/>
  <c r="BU871" i="5"/>
  <c r="BX871" i="5"/>
  <c r="CA871" i="5"/>
  <c r="CD871" i="5"/>
  <c r="CG871" i="5"/>
  <c r="CJ871" i="5"/>
  <c r="E872" i="5"/>
  <c r="E874" i="2" s="1"/>
  <c r="E1881" i="2" s="1"/>
  <c r="J872" i="5"/>
  <c r="M872" i="5"/>
  <c r="P872" i="5"/>
  <c r="S872" i="5"/>
  <c r="V872" i="5"/>
  <c r="Y872" i="5"/>
  <c r="AB872" i="5"/>
  <c r="AE872" i="5"/>
  <c r="AH872" i="5"/>
  <c r="AK872" i="5"/>
  <c r="AN872" i="5"/>
  <c r="AQ872" i="5"/>
  <c r="AT872" i="5"/>
  <c r="AW872" i="5"/>
  <c r="AZ872" i="5"/>
  <c r="BC872" i="5"/>
  <c r="BF872" i="5"/>
  <c r="BI872" i="5"/>
  <c r="BL872" i="5"/>
  <c r="BO872" i="5"/>
  <c r="BR872" i="5"/>
  <c r="BU872" i="5"/>
  <c r="BX872" i="5"/>
  <c r="CA872" i="5"/>
  <c r="CD872" i="5"/>
  <c r="CG872" i="5"/>
  <c r="CJ872" i="5"/>
  <c r="E873" i="5"/>
  <c r="E875" i="2" s="1"/>
  <c r="E1882" i="2" s="1"/>
  <c r="J873" i="5"/>
  <c r="M873" i="5"/>
  <c r="P873" i="5"/>
  <c r="S873" i="5"/>
  <c r="V873" i="5"/>
  <c r="Y873" i="5"/>
  <c r="AB873" i="5"/>
  <c r="AE873" i="5"/>
  <c r="AH873" i="5"/>
  <c r="AK873" i="5"/>
  <c r="AN873" i="5"/>
  <c r="AQ873" i="5"/>
  <c r="AT873" i="5"/>
  <c r="AW873" i="5"/>
  <c r="AZ873" i="5"/>
  <c r="BC873" i="5"/>
  <c r="BF873" i="5"/>
  <c r="BI873" i="5"/>
  <c r="BL873" i="5"/>
  <c r="BO873" i="5"/>
  <c r="BR873" i="5"/>
  <c r="BU873" i="5"/>
  <c r="BX873" i="5"/>
  <c r="CA873" i="5"/>
  <c r="CD873" i="5"/>
  <c r="CG873" i="5"/>
  <c r="CJ873" i="5"/>
  <c r="E874" i="5"/>
  <c r="E876" i="2" s="1"/>
  <c r="E1883" i="2" s="1"/>
  <c r="J874" i="5"/>
  <c r="M874" i="5"/>
  <c r="P874" i="5"/>
  <c r="S874" i="5"/>
  <c r="V874" i="5"/>
  <c r="Y874" i="5"/>
  <c r="AB874" i="5"/>
  <c r="AE874" i="5"/>
  <c r="AH874" i="5"/>
  <c r="AK874" i="5"/>
  <c r="AN874" i="5"/>
  <c r="AQ874" i="5"/>
  <c r="AT874" i="5"/>
  <c r="AW874" i="5"/>
  <c r="AZ874" i="5"/>
  <c r="BC874" i="5"/>
  <c r="BF874" i="5"/>
  <c r="BI874" i="5"/>
  <c r="BL874" i="5"/>
  <c r="BO874" i="5"/>
  <c r="BR874" i="5"/>
  <c r="BU874" i="5"/>
  <c r="BX874" i="5"/>
  <c r="CA874" i="5"/>
  <c r="CD874" i="5"/>
  <c r="CG874" i="5"/>
  <c r="CJ874" i="5"/>
  <c r="E875" i="5"/>
  <c r="E877" i="2" s="1"/>
  <c r="E1884" i="2" s="1"/>
  <c r="J875" i="5"/>
  <c r="M875" i="5"/>
  <c r="P875" i="5"/>
  <c r="S875" i="5"/>
  <c r="V875" i="5"/>
  <c r="Y875" i="5"/>
  <c r="AB875" i="5"/>
  <c r="AE875" i="5"/>
  <c r="AH875" i="5"/>
  <c r="AK875" i="5"/>
  <c r="AN875" i="5"/>
  <c r="AQ875" i="5"/>
  <c r="AT875" i="5"/>
  <c r="AW875" i="5"/>
  <c r="AZ875" i="5"/>
  <c r="BC875" i="5"/>
  <c r="BF875" i="5"/>
  <c r="BI875" i="5"/>
  <c r="BL875" i="5"/>
  <c r="BO875" i="5"/>
  <c r="BR875" i="5"/>
  <c r="BU875" i="5"/>
  <c r="BX875" i="5"/>
  <c r="CA875" i="5"/>
  <c r="CD875" i="5"/>
  <c r="CG875" i="5"/>
  <c r="CJ875" i="5"/>
  <c r="E876" i="5"/>
  <c r="E878" i="2" s="1"/>
  <c r="E1885" i="2" s="1"/>
  <c r="J876" i="5"/>
  <c r="M876" i="5"/>
  <c r="P876" i="5"/>
  <c r="S876" i="5"/>
  <c r="V876" i="5"/>
  <c r="Y876" i="5"/>
  <c r="AB876" i="5"/>
  <c r="AE876" i="5"/>
  <c r="AH876" i="5"/>
  <c r="AK876" i="5"/>
  <c r="AN876" i="5"/>
  <c r="AQ876" i="5"/>
  <c r="AT876" i="5"/>
  <c r="AW876" i="5"/>
  <c r="AZ876" i="5"/>
  <c r="BC876" i="5"/>
  <c r="BF876" i="5"/>
  <c r="BI876" i="5"/>
  <c r="BL876" i="5"/>
  <c r="BO876" i="5"/>
  <c r="BR876" i="5"/>
  <c r="BU876" i="5"/>
  <c r="BX876" i="5"/>
  <c r="CA876" i="5"/>
  <c r="CD876" i="5"/>
  <c r="CG876" i="5"/>
  <c r="CJ876" i="5"/>
  <c r="E877" i="5"/>
  <c r="E879" i="2" s="1"/>
  <c r="E1886" i="2" s="1"/>
  <c r="J877" i="5"/>
  <c r="M877" i="5"/>
  <c r="P877" i="5"/>
  <c r="S877" i="5"/>
  <c r="V877" i="5"/>
  <c r="Y877" i="5"/>
  <c r="AB877" i="5"/>
  <c r="AE877" i="5"/>
  <c r="AH877" i="5"/>
  <c r="AK877" i="5"/>
  <c r="AN877" i="5"/>
  <c r="AQ877" i="5"/>
  <c r="AT877" i="5"/>
  <c r="AW877" i="5"/>
  <c r="AZ877" i="5"/>
  <c r="BC877" i="5"/>
  <c r="BF877" i="5"/>
  <c r="BI877" i="5"/>
  <c r="BL877" i="5"/>
  <c r="BO877" i="5"/>
  <c r="BR877" i="5"/>
  <c r="BU877" i="5"/>
  <c r="BX877" i="5"/>
  <c r="CA877" i="5"/>
  <c r="CD877" i="5"/>
  <c r="CG877" i="5"/>
  <c r="CJ877" i="5"/>
  <c r="E878" i="5"/>
  <c r="E880" i="2" s="1"/>
  <c r="E1887" i="2" s="1"/>
  <c r="J878" i="5"/>
  <c r="M878" i="5"/>
  <c r="P878" i="5"/>
  <c r="S878" i="5"/>
  <c r="V878" i="5"/>
  <c r="Y878" i="5"/>
  <c r="AB878" i="5"/>
  <c r="AE878" i="5"/>
  <c r="AH878" i="5"/>
  <c r="AK878" i="5"/>
  <c r="AN878" i="5"/>
  <c r="AQ878" i="5"/>
  <c r="AT878" i="5"/>
  <c r="AW878" i="5"/>
  <c r="AZ878" i="5"/>
  <c r="BC878" i="5"/>
  <c r="BF878" i="5"/>
  <c r="BI878" i="5"/>
  <c r="BL878" i="5"/>
  <c r="BO878" i="5"/>
  <c r="BR878" i="5"/>
  <c r="BU878" i="5"/>
  <c r="BX878" i="5"/>
  <c r="CA878" i="5"/>
  <c r="CD878" i="5"/>
  <c r="CG878" i="5"/>
  <c r="CJ878" i="5"/>
  <c r="E879" i="5"/>
  <c r="E881" i="2" s="1"/>
  <c r="E1888" i="2" s="1"/>
  <c r="J879" i="5"/>
  <c r="M879" i="5"/>
  <c r="P879" i="5"/>
  <c r="S879" i="5"/>
  <c r="V879" i="5"/>
  <c r="Y879" i="5"/>
  <c r="AB879" i="5"/>
  <c r="AE879" i="5"/>
  <c r="AH879" i="5"/>
  <c r="AK879" i="5"/>
  <c r="AN879" i="5"/>
  <c r="AQ879" i="5"/>
  <c r="AT879" i="5"/>
  <c r="AW879" i="5"/>
  <c r="AZ879" i="5"/>
  <c r="BC879" i="5"/>
  <c r="BF879" i="5"/>
  <c r="BI879" i="5"/>
  <c r="BL879" i="5"/>
  <c r="BO879" i="5"/>
  <c r="BR879" i="5"/>
  <c r="BU879" i="5"/>
  <c r="BX879" i="5"/>
  <c r="CA879" i="5"/>
  <c r="CD879" i="5"/>
  <c r="CG879" i="5"/>
  <c r="CJ879" i="5"/>
  <c r="E880" i="5"/>
  <c r="E882" i="2" s="1"/>
  <c r="E1889" i="2" s="1"/>
  <c r="J880" i="5"/>
  <c r="M880" i="5"/>
  <c r="P880" i="5"/>
  <c r="S880" i="5"/>
  <c r="V880" i="5"/>
  <c r="Y880" i="5"/>
  <c r="AB880" i="5"/>
  <c r="AE880" i="5"/>
  <c r="AH880" i="5"/>
  <c r="AK880" i="5"/>
  <c r="AN880" i="5"/>
  <c r="AQ880" i="5"/>
  <c r="AT880" i="5"/>
  <c r="AW880" i="5"/>
  <c r="AZ880" i="5"/>
  <c r="BC880" i="5"/>
  <c r="BF880" i="5"/>
  <c r="BI880" i="5"/>
  <c r="BL880" i="5"/>
  <c r="BO880" i="5"/>
  <c r="BR880" i="5"/>
  <c r="BU880" i="5"/>
  <c r="BX880" i="5"/>
  <c r="CA880" i="5"/>
  <c r="CD880" i="5"/>
  <c r="CG880" i="5"/>
  <c r="CJ880" i="5"/>
  <c r="E881" i="5"/>
  <c r="E883" i="2" s="1"/>
  <c r="E1890" i="2" s="1"/>
  <c r="J881" i="5"/>
  <c r="M881" i="5"/>
  <c r="P881" i="5"/>
  <c r="S881" i="5"/>
  <c r="V881" i="5"/>
  <c r="Y881" i="5"/>
  <c r="AB881" i="5"/>
  <c r="AE881" i="5"/>
  <c r="AH881" i="5"/>
  <c r="AK881" i="5"/>
  <c r="AN881" i="5"/>
  <c r="AQ881" i="5"/>
  <c r="AT881" i="5"/>
  <c r="AW881" i="5"/>
  <c r="AZ881" i="5"/>
  <c r="BC881" i="5"/>
  <c r="BF881" i="5"/>
  <c r="BI881" i="5"/>
  <c r="BL881" i="5"/>
  <c r="BO881" i="5"/>
  <c r="BR881" i="5"/>
  <c r="BU881" i="5"/>
  <c r="BX881" i="5"/>
  <c r="CA881" i="5"/>
  <c r="CD881" i="5"/>
  <c r="CG881" i="5"/>
  <c r="CJ881" i="5"/>
  <c r="E882" i="5"/>
  <c r="E884" i="2" s="1"/>
  <c r="E1891" i="2" s="1"/>
  <c r="J882" i="5"/>
  <c r="M882" i="5"/>
  <c r="P882" i="5"/>
  <c r="S882" i="5"/>
  <c r="V882" i="5"/>
  <c r="Y882" i="5"/>
  <c r="AB882" i="5"/>
  <c r="AE882" i="5"/>
  <c r="AH882" i="5"/>
  <c r="AK882" i="5"/>
  <c r="AN882" i="5"/>
  <c r="AQ882" i="5"/>
  <c r="AT882" i="5"/>
  <c r="AW882" i="5"/>
  <c r="AZ882" i="5"/>
  <c r="BC882" i="5"/>
  <c r="BF882" i="5"/>
  <c r="BI882" i="5"/>
  <c r="BL882" i="5"/>
  <c r="BO882" i="5"/>
  <c r="BR882" i="5"/>
  <c r="BU882" i="5"/>
  <c r="BX882" i="5"/>
  <c r="CA882" i="5"/>
  <c r="CD882" i="5"/>
  <c r="CG882" i="5"/>
  <c r="CJ882" i="5"/>
  <c r="E883" i="5"/>
  <c r="E885" i="2" s="1"/>
  <c r="E1892" i="2" s="1"/>
  <c r="J883" i="5"/>
  <c r="M883" i="5"/>
  <c r="P883" i="5"/>
  <c r="S883" i="5"/>
  <c r="V883" i="5"/>
  <c r="Y883" i="5"/>
  <c r="AB883" i="5"/>
  <c r="AE883" i="5"/>
  <c r="AH883" i="5"/>
  <c r="AK883" i="5"/>
  <c r="AN883" i="5"/>
  <c r="AQ883" i="5"/>
  <c r="AT883" i="5"/>
  <c r="AW883" i="5"/>
  <c r="AZ883" i="5"/>
  <c r="BC883" i="5"/>
  <c r="BF883" i="5"/>
  <c r="BI883" i="5"/>
  <c r="BL883" i="5"/>
  <c r="BO883" i="5"/>
  <c r="BR883" i="5"/>
  <c r="BU883" i="5"/>
  <c r="BX883" i="5"/>
  <c r="CA883" i="5"/>
  <c r="CD883" i="5"/>
  <c r="CG883" i="5"/>
  <c r="CJ883" i="5"/>
  <c r="E884" i="5"/>
  <c r="E886" i="2" s="1"/>
  <c r="E1893" i="2" s="1"/>
  <c r="J884" i="5"/>
  <c r="M884" i="5"/>
  <c r="P884" i="5"/>
  <c r="S884" i="5"/>
  <c r="V884" i="5"/>
  <c r="Y884" i="5"/>
  <c r="AB884" i="5"/>
  <c r="AE884" i="5"/>
  <c r="AH884" i="5"/>
  <c r="AK884" i="5"/>
  <c r="AN884" i="5"/>
  <c r="AQ884" i="5"/>
  <c r="AT884" i="5"/>
  <c r="AW884" i="5"/>
  <c r="AZ884" i="5"/>
  <c r="BC884" i="5"/>
  <c r="BF884" i="5"/>
  <c r="BI884" i="5"/>
  <c r="BL884" i="5"/>
  <c r="BO884" i="5"/>
  <c r="BR884" i="5"/>
  <c r="BU884" i="5"/>
  <c r="BX884" i="5"/>
  <c r="CA884" i="5"/>
  <c r="CD884" i="5"/>
  <c r="CG884" i="5"/>
  <c r="CJ884" i="5"/>
  <c r="E885" i="5"/>
  <c r="E887" i="2" s="1"/>
  <c r="E1894" i="2" s="1"/>
  <c r="J885" i="5"/>
  <c r="M885" i="5"/>
  <c r="P885" i="5"/>
  <c r="S885" i="5"/>
  <c r="V885" i="5"/>
  <c r="Y885" i="5"/>
  <c r="AB885" i="5"/>
  <c r="AE885" i="5"/>
  <c r="AH885" i="5"/>
  <c r="AK885" i="5"/>
  <c r="AN885" i="5"/>
  <c r="AQ885" i="5"/>
  <c r="AT885" i="5"/>
  <c r="AW885" i="5"/>
  <c r="AZ885" i="5"/>
  <c r="BC885" i="5"/>
  <c r="BF885" i="5"/>
  <c r="BI885" i="5"/>
  <c r="BL885" i="5"/>
  <c r="BO885" i="5"/>
  <c r="BR885" i="5"/>
  <c r="BU885" i="5"/>
  <c r="BX885" i="5"/>
  <c r="CA885" i="5"/>
  <c r="CD885" i="5"/>
  <c r="CG885" i="5"/>
  <c r="CJ885" i="5"/>
  <c r="E886" i="5"/>
  <c r="E888" i="2" s="1"/>
  <c r="E1895" i="2" s="1"/>
  <c r="J886" i="5"/>
  <c r="M886" i="5"/>
  <c r="P886" i="5"/>
  <c r="S886" i="5"/>
  <c r="V886" i="5"/>
  <c r="Y886" i="5"/>
  <c r="AB886" i="5"/>
  <c r="AE886" i="5"/>
  <c r="AH886" i="5"/>
  <c r="AK886" i="5"/>
  <c r="AN886" i="5"/>
  <c r="AQ886" i="5"/>
  <c r="AT886" i="5"/>
  <c r="AW886" i="5"/>
  <c r="AZ886" i="5"/>
  <c r="BC886" i="5"/>
  <c r="BF886" i="5"/>
  <c r="BI886" i="5"/>
  <c r="BL886" i="5"/>
  <c r="BO886" i="5"/>
  <c r="BR886" i="5"/>
  <c r="BU886" i="5"/>
  <c r="BX886" i="5"/>
  <c r="CA886" i="5"/>
  <c r="CD886" i="5"/>
  <c r="CG886" i="5"/>
  <c r="CJ886" i="5"/>
  <c r="E887" i="5"/>
  <c r="E889" i="2" s="1"/>
  <c r="E1896" i="2" s="1"/>
  <c r="J887" i="5"/>
  <c r="M887" i="5"/>
  <c r="P887" i="5"/>
  <c r="S887" i="5"/>
  <c r="V887" i="5"/>
  <c r="Y887" i="5"/>
  <c r="AB887" i="5"/>
  <c r="AE887" i="5"/>
  <c r="AH887" i="5"/>
  <c r="AK887" i="5"/>
  <c r="AN887" i="5"/>
  <c r="AQ887" i="5"/>
  <c r="AT887" i="5"/>
  <c r="AW887" i="5"/>
  <c r="AZ887" i="5"/>
  <c r="BC887" i="5"/>
  <c r="BF887" i="5"/>
  <c r="BI887" i="5"/>
  <c r="BL887" i="5"/>
  <c r="BO887" i="5"/>
  <c r="BR887" i="5"/>
  <c r="BU887" i="5"/>
  <c r="BX887" i="5"/>
  <c r="CA887" i="5"/>
  <c r="CD887" i="5"/>
  <c r="CG887" i="5"/>
  <c r="CJ887" i="5"/>
  <c r="E888" i="5"/>
  <c r="E890" i="2" s="1"/>
  <c r="E1897" i="2" s="1"/>
  <c r="J888" i="5"/>
  <c r="M888" i="5"/>
  <c r="P888" i="5"/>
  <c r="S888" i="5"/>
  <c r="V888" i="5"/>
  <c r="Y888" i="5"/>
  <c r="AB888" i="5"/>
  <c r="AE888" i="5"/>
  <c r="AH888" i="5"/>
  <c r="AK888" i="5"/>
  <c r="AN888" i="5"/>
  <c r="AQ888" i="5"/>
  <c r="AT888" i="5"/>
  <c r="AW888" i="5"/>
  <c r="AZ888" i="5"/>
  <c r="BC888" i="5"/>
  <c r="BF888" i="5"/>
  <c r="BI888" i="5"/>
  <c r="BL888" i="5"/>
  <c r="BO888" i="5"/>
  <c r="BR888" i="5"/>
  <c r="BU888" i="5"/>
  <c r="BX888" i="5"/>
  <c r="CA888" i="5"/>
  <c r="CD888" i="5"/>
  <c r="CG888" i="5"/>
  <c r="CJ888" i="5"/>
  <c r="E889" i="5"/>
  <c r="E891" i="2" s="1"/>
  <c r="E1898" i="2" s="1"/>
  <c r="J889" i="5"/>
  <c r="M889" i="5"/>
  <c r="P889" i="5"/>
  <c r="S889" i="5"/>
  <c r="V889" i="5"/>
  <c r="Y889" i="5"/>
  <c r="AB889" i="5"/>
  <c r="AE889" i="5"/>
  <c r="AH889" i="5"/>
  <c r="AK889" i="5"/>
  <c r="AN889" i="5"/>
  <c r="AQ889" i="5"/>
  <c r="AT889" i="5"/>
  <c r="AW889" i="5"/>
  <c r="AZ889" i="5"/>
  <c r="BC889" i="5"/>
  <c r="BF889" i="5"/>
  <c r="BI889" i="5"/>
  <c r="BL889" i="5"/>
  <c r="BO889" i="5"/>
  <c r="BR889" i="5"/>
  <c r="BU889" i="5"/>
  <c r="BX889" i="5"/>
  <c r="CA889" i="5"/>
  <c r="CD889" i="5"/>
  <c r="CG889" i="5"/>
  <c r="CJ889" i="5"/>
  <c r="E890" i="5"/>
  <c r="E892" i="2" s="1"/>
  <c r="E1899" i="2" s="1"/>
  <c r="J890" i="5"/>
  <c r="M890" i="5"/>
  <c r="P890" i="5"/>
  <c r="S890" i="5"/>
  <c r="V890" i="5"/>
  <c r="Y890" i="5"/>
  <c r="AB890" i="5"/>
  <c r="AE890" i="5"/>
  <c r="AH890" i="5"/>
  <c r="AK890" i="5"/>
  <c r="AN890" i="5"/>
  <c r="AQ890" i="5"/>
  <c r="AT890" i="5"/>
  <c r="AW890" i="5"/>
  <c r="AZ890" i="5"/>
  <c r="BC890" i="5"/>
  <c r="BF890" i="5"/>
  <c r="BI890" i="5"/>
  <c r="BL890" i="5"/>
  <c r="BO890" i="5"/>
  <c r="BR890" i="5"/>
  <c r="BU890" i="5"/>
  <c r="BX890" i="5"/>
  <c r="CA890" i="5"/>
  <c r="CD890" i="5"/>
  <c r="CG890" i="5"/>
  <c r="CJ890" i="5"/>
  <c r="E891" i="5"/>
  <c r="E893" i="2" s="1"/>
  <c r="E1900" i="2" s="1"/>
  <c r="J891" i="5"/>
  <c r="M891" i="5"/>
  <c r="P891" i="5"/>
  <c r="S891" i="5"/>
  <c r="V891" i="5"/>
  <c r="Y891" i="5"/>
  <c r="AB891" i="5"/>
  <c r="AE891" i="5"/>
  <c r="AH891" i="5"/>
  <c r="AK891" i="5"/>
  <c r="AN891" i="5"/>
  <c r="AQ891" i="5"/>
  <c r="AT891" i="5"/>
  <c r="AW891" i="5"/>
  <c r="AZ891" i="5"/>
  <c r="BC891" i="5"/>
  <c r="BF891" i="5"/>
  <c r="BI891" i="5"/>
  <c r="BL891" i="5"/>
  <c r="BO891" i="5"/>
  <c r="BR891" i="5"/>
  <c r="BU891" i="5"/>
  <c r="BX891" i="5"/>
  <c r="CA891" i="5"/>
  <c r="CD891" i="5"/>
  <c r="CG891" i="5"/>
  <c r="CJ891" i="5"/>
  <c r="E892" i="5"/>
  <c r="E894" i="2" s="1"/>
  <c r="E1901" i="2" s="1"/>
  <c r="J892" i="5"/>
  <c r="M892" i="5"/>
  <c r="P892" i="5"/>
  <c r="S892" i="5"/>
  <c r="V892" i="5"/>
  <c r="Y892" i="5"/>
  <c r="AB892" i="5"/>
  <c r="AE892" i="5"/>
  <c r="AH892" i="5"/>
  <c r="AK892" i="5"/>
  <c r="AN892" i="5"/>
  <c r="AQ892" i="5"/>
  <c r="AT892" i="5"/>
  <c r="AW892" i="5"/>
  <c r="AZ892" i="5"/>
  <c r="BC892" i="5"/>
  <c r="BF892" i="5"/>
  <c r="BI892" i="5"/>
  <c r="BL892" i="5"/>
  <c r="BO892" i="5"/>
  <c r="BR892" i="5"/>
  <c r="BU892" i="5"/>
  <c r="BX892" i="5"/>
  <c r="CA892" i="5"/>
  <c r="CD892" i="5"/>
  <c r="CG892" i="5"/>
  <c r="CJ892" i="5"/>
  <c r="E893" i="5"/>
  <c r="E895" i="2" s="1"/>
  <c r="E1902" i="2" s="1"/>
  <c r="J893" i="5"/>
  <c r="M893" i="5"/>
  <c r="P893" i="5"/>
  <c r="S893" i="5"/>
  <c r="V893" i="5"/>
  <c r="Y893" i="5"/>
  <c r="AB893" i="5"/>
  <c r="AE893" i="5"/>
  <c r="AH893" i="5"/>
  <c r="AK893" i="5"/>
  <c r="AN893" i="5"/>
  <c r="AQ893" i="5"/>
  <c r="AT893" i="5"/>
  <c r="AW893" i="5"/>
  <c r="AZ893" i="5"/>
  <c r="BC893" i="5"/>
  <c r="BF893" i="5"/>
  <c r="BI893" i="5"/>
  <c r="BL893" i="5"/>
  <c r="BO893" i="5"/>
  <c r="BR893" i="5"/>
  <c r="BU893" i="5"/>
  <c r="BX893" i="5"/>
  <c r="CA893" i="5"/>
  <c r="CD893" i="5"/>
  <c r="CG893" i="5"/>
  <c r="CJ893" i="5"/>
  <c r="E894" i="5"/>
  <c r="E896" i="2" s="1"/>
  <c r="E1903" i="2" s="1"/>
  <c r="J894" i="5"/>
  <c r="M894" i="5"/>
  <c r="P894" i="5"/>
  <c r="S894" i="5"/>
  <c r="V894" i="5"/>
  <c r="Y894" i="5"/>
  <c r="AB894" i="5"/>
  <c r="AE894" i="5"/>
  <c r="AH894" i="5"/>
  <c r="AK894" i="5"/>
  <c r="AN894" i="5"/>
  <c r="AQ894" i="5"/>
  <c r="AT894" i="5"/>
  <c r="AW894" i="5"/>
  <c r="AZ894" i="5"/>
  <c r="BC894" i="5"/>
  <c r="BF894" i="5"/>
  <c r="BI894" i="5"/>
  <c r="BL894" i="5"/>
  <c r="BO894" i="5"/>
  <c r="BR894" i="5"/>
  <c r="BU894" i="5"/>
  <c r="BX894" i="5"/>
  <c r="CA894" i="5"/>
  <c r="CD894" i="5"/>
  <c r="CG894" i="5"/>
  <c r="CJ894" i="5"/>
  <c r="E895" i="5"/>
  <c r="E897" i="2" s="1"/>
  <c r="E1904" i="2" s="1"/>
  <c r="J895" i="5"/>
  <c r="M895" i="5"/>
  <c r="P895" i="5"/>
  <c r="S895" i="5"/>
  <c r="V895" i="5"/>
  <c r="Y895" i="5"/>
  <c r="AB895" i="5"/>
  <c r="AE895" i="5"/>
  <c r="AH895" i="5"/>
  <c r="AK895" i="5"/>
  <c r="AN895" i="5"/>
  <c r="AQ895" i="5"/>
  <c r="AT895" i="5"/>
  <c r="AW895" i="5"/>
  <c r="AZ895" i="5"/>
  <c r="BC895" i="5"/>
  <c r="BF895" i="5"/>
  <c r="BI895" i="5"/>
  <c r="BL895" i="5"/>
  <c r="BO895" i="5"/>
  <c r="BR895" i="5"/>
  <c r="BU895" i="5"/>
  <c r="BX895" i="5"/>
  <c r="CA895" i="5"/>
  <c r="CD895" i="5"/>
  <c r="CG895" i="5"/>
  <c r="CJ895" i="5"/>
  <c r="E896" i="5"/>
  <c r="E898" i="2" s="1"/>
  <c r="E1905" i="2" s="1"/>
  <c r="J896" i="5"/>
  <c r="M896" i="5"/>
  <c r="P896" i="5"/>
  <c r="S896" i="5"/>
  <c r="V896" i="5"/>
  <c r="Y896" i="5"/>
  <c r="AB896" i="5"/>
  <c r="AE896" i="5"/>
  <c r="AH896" i="5"/>
  <c r="AK896" i="5"/>
  <c r="AN896" i="5"/>
  <c r="AQ896" i="5"/>
  <c r="AT896" i="5"/>
  <c r="AW896" i="5"/>
  <c r="AZ896" i="5"/>
  <c r="BC896" i="5"/>
  <c r="BF896" i="5"/>
  <c r="BI896" i="5"/>
  <c r="BL896" i="5"/>
  <c r="BO896" i="5"/>
  <c r="BR896" i="5"/>
  <c r="BU896" i="5"/>
  <c r="BX896" i="5"/>
  <c r="CA896" i="5"/>
  <c r="CD896" i="5"/>
  <c r="CG896" i="5"/>
  <c r="CJ896" i="5"/>
  <c r="E897" i="5"/>
  <c r="E899" i="2" s="1"/>
  <c r="E1906" i="2" s="1"/>
  <c r="J897" i="5"/>
  <c r="M897" i="5"/>
  <c r="P897" i="5"/>
  <c r="S897" i="5"/>
  <c r="V897" i="5"/>
  <c r="Y897" i="5"/>
  <c r="AB897" i="5"/>
  <c r="AE897" i="5"/>
  <c r="AH897" i="5"/>
  <c r="AK897" i="5"/>
  <c r="AN897" i="5"/>
  <c r="AQ897" i="5"/>
  <c r="AT897" i="5"/>
  <c r="AW897" i="5"/>
  <c r="AZ897" i="5"/>
  <c r="BC897" i="5"/>
  <c r="BF897" i="5"/>
  <c r="BI897" i="5"/>
  <c r="BL897" i="5"/>
  <c r="BO897" i="5"/>
  <c r="BR897" i="5"/>
  <c r="BU897" i="5"/>
  <c r="BX897" i="5"/>
  <c r="CA897" i="5"/>
  <c r="CD897" i="5"/>
  <c r="CG897" i="5"/>
  <c r="CJ897" i="5"/>
  <c r="E898" i="5"/>
  <c r="E900" i="2" s="1"/>
  <c r="E1907" i="2" s="1"/>
  <c r="J898" i="5"/>
  <c r="M898" i="5"/>
  <c r="P898" i="5"/>
  <c r="S898" i="5"/>
  <c r="V898" i="5"/>
  <c r="Y898" i="5"/>
  <c r="AB898" i="5"/>
  <c r="AE898" i="5"/>
  <c r="AH898" i="5"/>
  <c r="AK898" i="5"/>
  <c r="AN898" i="5"/>
  <c r="AQ898" i="5"/>
  <c r="AT898" i="5"/>
  <c r="AW898" i="5"/>
  <c r="AZ898" i="5"/>
  <c r="BC898" i="5"/>
  <c r="BF898" i="5"/>
  <c r="BI898" i="5"/>
  <c r="BL898" i="5"/>
  <c r="BO898" i="5"/>
  <c r="BR898" i="5"/>
  <c r="BU898" i="5"/>
  <c r="BX898" i="5"/>
  <c r="CA898" i="5"/>
  <c r="CD898" i="5"/>
  <c r="CG898" i="5"/>
  <c r="CJ898" i="5"/>
  <c r="E899" i="5"/>
  <c r="E901" i="2" s="1"/>
  <c r="E1908" i="2" s="1"/>
  <c r="J899" i="5"/>
  <c r="M899" i="5"/>
  <c r="P899" i="5"/>
  <c r="S899" i="5"/>
  <c r="V899" i="5"/>
  <c r="Y899" i="5"/>
  <c r="AB899" i="5"/>
  <c r="AE899" i="5"/>
  <c r="AH899" i="5"/>
  <c r="AK899" i="5"/>
  <c r="AN899" i="5"/>
  <c r="AQ899" i="5"/>
  <c r="AT899" i="5"/>
  <c r="AW899" i="5"/>
  <c r="AZ899" i="5"/>
  <c r="BC899" i="5"/>
  <c r="BF899" i="5"/>
  <c r="BI899" i="5"/>
  <c r="BL899" i="5"/>
  <c r="BO899" i="5"/>
  <c r="BR899" i="5"/>
  <c r="BU899" i="5"/>
  <c r="BX899" i="5"/>
  <c r="CA899" i="5"/>
  <c r="CD899" i="5"/>
  <c r="CG899" i="5"/>
  <c r="CJ899" i="5"/>
  <c r="E900" i="5"/>
  <c r="E902" i="2" s="1"/>
  <c r="E1909" i="2" s="1"/>
  <c r="J900" i="5"/>
  <c r="M900" i="5"/>
  <c r="P900" i="5"/>
  <c r="S900" i="5"/>
  <c r="V900" i="5"/>
  <c r="Y900" i="5"/>
  <c r="AB900" i="5"/>
  <c r="AE900" i="5"/>
  <c r="AH900" i="5"/>
  <c r="AK900" i="5"/>
  <c r="AN900" i="5"/>
  <c r="AQ900" i="5"/>
  <c r="AT900" i="5"/>
  <c r="AW900" i="5"/>
  <c r="AZ900" i="5"/>
  <c r="BC900" i="5"/>
  <c r="BF900" i="5"/>
  <c r="BI900" i="5"/>
  <c r="BL900" i="5"/>
  <c r="BO900" i="5"/>
  <c r="BR900" i="5"/>
  <c r="BU900" i="5"/>
  <c r="BX900" i="5"/>
  <c r="CA900" i="5"/>
  <c r="CD900" i="5"/>
  <c r="CG900" i="5"/>
  <c r="CJ900" i="5"/>
  <c r="E901" i="5"/>
  <c r="E903" i="2" s="1"/>
  <c r="E1910" i="2" s="1"/>
  <c r="J901" i="5"/>
  <c r="M901" i="5"/>
  <c r="P901" i="5"/>
  <c r="S901" i="5"/>
  <c r="V901" i="5"/>
  <c r="Y901" i="5"/>
  <c r="AB901" i="5"/>
  <c r="AE901" i="5"/>
  <c r="AH901" i="5"/>
  <c r="AK901" i="5"/>
  <c r="AN901" i="5"/>
  <c r="AQ901" i="5"/>
  <c r="AT901" i="5"/>
  <c r="AW901" i="5"/>
  <c r="AZ901" i="5"/>
  <c r="BC901" i="5"/>
  <c r="BF901" i="5"/>
  <c r="BI901" i="5"/>
  <c r="BL901" i="5"/>
  <c r="BO901" i="5"/>
  <c r="BR901" i="5"/>
  <c r="BU901" i="5"/>
  <c r="BX901" i="5"/>
  <c r="CA901" i="5"/>
  <c r="CD901" i="5"/>
  <c r="CG901" i="5"/>
  <c r="CJ901" i="5"/>
  <c r="E902" i="5"/>
  <c r="E904" i="2" s="1"/>
  <c r="E1911" i="2" s="1"/>
  <c r="J902" i="5"/>
  <c r="M902" i="5"/>
  <c r="P902" i="5"/>
  <c r="S902" i="5"/>
  <c r="V902" i="5"/>
  <c r="Y902" i="5"/>
  <c r="AB902" i="5"/>
  <c r="AE902" i="5"/>
  <c r="AH902" i="5"/>
  <c r="AK902" i="5"/>
  <c r="AN902" i="5"/>
  <c r="AQ902" i="5"/>
  <c r="AT902" i="5"/>
  <c r="AW902" i="5"/>
  <c r="AZ902" i="5"/>
  <c r="BC902" i="5"/>
  <c r="BF902" i="5"/>
  <c r="BI902" i="5"/>
  <c r="BL902" i="5"/>
  <c r="BO902" i="5"/>
  <c r="BR902" i="5"/>
  <c r="BU902" i="5"/>
  <c r="BX902" i="5"/>
  <c r="CA902" i="5"/>
  <c r="CD902" i="5"/>
  <c r="CG902" i="5"/>
  <c r="CJ902" i="5"/>
  <c r="E903" i="5"/>
  <c r="E905" i="2" s="1"/>
  <c r="E1912" i="2" s="1"/>
  <c r="J903" i="5"/>
  <c r="M903" i="5"/>
  <c r="P903" i="5"/>
  <c r="S903" i="5"/>
  <c r="V903" i="5"/>
  <c r="Y903" i="5"/>
  <c r="AB903" i="5"/>
  <c r="AE903" i="5"/>
  <c r="AH903" i="5"/>
  <c r="AK903" i="5"/>
  <c r="AN903" i="5"/>
  <c r="AQ903" i="5"/>
  <c r="AT903" i="5"/>
  <c r="AW903" i="5"/>
  <c r="AZ903" i="5"/>
  <c r="BC903" i="5"/>
  <c r="BF903" i="5"/>
  <c r="BI903" i="5"/>
  <c r="BL903" i="5"/>
  <c r="BO903" i="5"/>
  <c r="BR903" i="5"/>
  <c r="BU903" i="5"/>
  <c r="BX903" i="5"/>
  <c r="CA903" i="5"/>
  <c r="CD903" i="5"/>
  <c r="CG903" i="5"/>
  <c r="CJ903" i="5"/>
  <c r="E904" i="5"/>
  <c r="E906" i="2" s="1"/>
  <c r="E1913" i="2" s="1"/>
  <c r="J904" i="5"/>
  <c r="M904" i="5"/>
  <c r="P904" i="5"/>
  <c r="S904" i="5"/>
  <c r="V904" i="5"/>
  <c r="Y904" i="5"/>
  <c r="AB904" i="5"/>
  <c r="AE904" i="5"/>
  <c r="AH904" i="5"/>
  <c r="AK904" i="5"/>
  <c r="AN904" i="5"/>
  <c r="AQ904" i="5"/>
  <c r="AT904" i="5"/>
  <c r="AW904" i="5"/>
  <c r="AZ904" i="5"/>
  <c r="BC904" i="5"/>
  <c r="BF904" i="5"/>
  <c r="BI904" i="5"/>
  <c r="BL904" i="5"/>
  <c r="BO904" i="5"/>
  <c r="BR904" i="5"/>
  <c r="BU904" i="5"/>
  <c r="BX904" i="5"/>
  <c r="CA904" i="5"/>
  <c r="CD904" i="5"/>
  <c r="CG904" i="5"/>
  <c r="CJ904" i="5"/>
  <c r="E905" i="5"/>
  <c r="E907" i="2" s="1"/>
  <c r="E1914" i="2" s="1"/>
  <c r="J905" i="5"/>
  <c r="M905" i="5"/>
  <c r="P905" i="5"/>
  <c r="S905" i="5"/>
  <c r="V905" i="5"/>
  <c r="Y905" i="5"/>
  <c r="AB905" i="5"/>
  <c r="AE905" i="5"/>
  <c r="AH905" i="5"/>
  <c r="AK905" i="5"/>
  <c r="AN905" i="5"/>
  <c r="AQ905" i="5"/>
  <c r="AT905" i="5"/>
  <c r="AW905" i="5"/>
  <c r="AZ905" i="5"/>
  <c r="BC905" i="5"/>
  <c r="BF905" i="5"/>
  <c r="BI905" i="5"/>
  <c r="BL905" i="5"/>
  <c r="BO905" i="5"/>
  <c r="BR905" i="5"/>
  <c r="BU905" i="5"/>
  <c r="BX905" i="5"/>
  <c r="CA905" i="5"/>
  <c r="CD905" i="5"/>
  <c r="CG905" i="5"/>
  <c r="CJ905" i="5"/>
  <c r="E906" i="5"/>
  <c r="E908" i="2" s="1"/>
  <c r="E1915" i="2" s="1"/>
  <c r="J906" i="5"/>
  <c r="M906" i="5"/>
  <c r="P906" i="5"/>
  <c r="S906" i="5"/>
  <c r="V906" i="5"/>
  <c r="Y906" i="5"/>
  <c r="AB906" i="5"/>
  <c r="AE906" i="5"/>
  <c r="AH906" i="5"/>
  <c r="AK906" i="5"/>
  <c r="AN906" i="5"/>
  <c r="AQ906" i="5"/>
  <c r="AT906" i="5"/>
  <c r="AW906" i="5"/>
  <c r="AZ906" i="5"/>
  <c r="BC906" i="5"/>
  <c r="BF906" i="5"/>
  <c r="BI906" i="5"/>
  <c r="BL906" i="5"/>
  <c r="BO906" i="5"/>
  <c r="BR906" i="5"/>
  <c r="BU906" i="5"/>
  <c r="BX906" i="5"/>
  <c r="CA906" i="5"/>
  <c r="CD906" i="5"/>
  <c r="CG906" i="5"/>
  <c r="CJ906" i="5"/>
  <c r="E907" i="5"/>
  <c r="E909" i="2" s="1"/>
  <c r="E1916" i="2" s="1"/>
  <c r="J907" i="5"/>
  <c r="M907" i="5"/>
  <c r="P907" i="5"/>
  <c r="S907" i="5"/>
  <c r="V907" i="5"/>
  <c r="Y907" i="5"/>
  <c r="AB907" i="5"/>
  <c r="AE907" i="5"/>
  <c r="AH907" i="5"/>
  <c r="AK907" i="5"/>
  <c r="AN907" i="5"/>
  <c r="AQ907" i="5"/>
  <c r="AT907" i="5"/>
  <c r="AW907" i="5"/>
  <c r="AZ907" i="5"/>
  <c r="BC907" i="5"/>
  <c r="BF907" i="5"/>
  <c r="BI907" i="5"/>
  <c r="BL907" i="5"/>
  <c r="BO907" i="5"/>
  <c r="BR907" i="5"/>
  <c r="BU907" i="5"/>
  <c r="BX907" i="5"/>
  <c r="CA907" i="5"/>
  <c r="CD907" i="5"/>
  <c r="CG907" i="5"/>
  <c r="CJ907" i="5"/>
  <c r="E908" i="5"/>
  <c r="E910" i="2" s="1"/>
  <c r="E1917" i="2" s="1"/>
  <c r="J908" i="5"/>
  <c r="M908" i="5"/>
  <c r="P908" i="5"/>
  <c r="S908" i="5"/>
  <c r="V908" i="5"/>
  <c r="Y908" i="5"/>
  <c r="AB908" i="5"/>
  <c r="AE908" i="5"/>
  <c r="AH908" i="5"/>
  <c r="AK908" i="5"/>
  <c r="AN908" i="5"/>
  <c r="AQ908" i="5"/>
  <c r="AT908" i="5"/>
  <c r="AW908" i="5"/>
  <c r="AZ908" i="5"/>
  <c r="BC908" i="5"/>
  <c r="BF908" i="5"/>
  <c r="BI908" i="5"/>
  <c r="BL908" i="5"/>
  <c r="BO908" i="5"/>
  <c r="BR908" i="5"/>
  <c r="BU908" i="5"/>
  <c r="BX908" i="5"/>
  <c r="CA908" i="5"/>
  <c r="CD908" i="5"/>
  <c r="CG908" i="5"/>
  <c r="CJ908" i="5"/>
  <c r="E909" i="5"/>
  <c r="E911" i="2" s="1"/>
  <c r="E1918" i="2" s="1"/>
  <c r="J909" i="5"/>
  <c r="M909" i="5"/>
  <c r="P909" i="5"/>
  <c r="S909" i="5"/>
  <c r="V909" i="5"/>
  <c r="Y909" i="5"/>
  <c r="AB909" i="5"/>
  <c r="AE909" i="5"/>
  <c r="AH909" i="5"/>
  <c r="AK909" i="5"/>
  <c r="AN909" i="5"/>
  <c r="AQ909" i="5"/>
  <c r="AT909" i="5"/>
  <c r="AW909" i="5"/>
  <c r="AZ909" i="5"/>
  <c r="BC909" i="5"/>
  <c r="BF909" i="5"/>
  <c r="BI909" i="5"/>
  <c r="BL909" i="5"/>
  <c r="BO909" i="5"/>
  <c r="BR909" i="5"/>
  <c r="BU909" i="5"/>
  <c r="BX909" i="5"/>
  <c r="CA909" i="5"/>
  <c r="CD909" i="5"/>
  <c r="CG909" i="5"/>
  <c r="CJ909" i="5"/>
  <c r="E910" i="5"/>
  <c r="E912" i="2" s="1"/>
  <c r="E1919" i="2" s="1"/>
  <c r="J910" i="5"/>
  <c r="M910" i="5"/>
  <c r="P910" i="5"/>
  <c r="S910" i="5"/>
  <c r="V910" i="5"/>
  <c r="Y910" i="5"/>
  <c r="AB910" i="5"/>
  <c r="AE910" i="5"/>
  <c r="AH910" i="5"/>
  <c r="AK910" i="5"/>
  <c r="AN910" i="5"/>
  <c r="AQ910" i="5"/>
  <c r="AT910" i="5"/>
  <c r="AW910" i="5"/>
  <c r="AZ910" i="5"/>
  <c r="BC910" i="5"/>
  <c r="BF910" i="5"/>
  <c r="BI910" i="5"/>
  <c r="BL910" i="5"/>
  <c r="BO910" i="5"/>
  <c r="BR910" i="5"/>
  <c r="BU910" i="5"/>
  <c r="BX910" i="5"/>
  <c r="CA910" i="5"/>
  <c r="CD910" i="5"/>
  <c r="CG910" i="5"/>
  <c r="CJ910" i="5"/>
  <c r="E911" i="5"/>
  <c r="E913" i="2" s="1"/>
  <c r="E1920" i="2" s="1"/>
  <c r="J911" i="5"/>
  <c r="M911" i="5"/>
  <c r="P911" i="5"/>
  <c r="S911" i="5"/>
  <c r="V911" i="5"/>
  <c r="Y911" i="5"/>
  <c r="AB911" i="5"/>
  <c r="AE911" i="5"/>
  <c r="AH911" i="5"/>
  <c r="AK911" i="5"/>
  <c r="AN911" i="5"/>
  <c r="AQ911" i="5"/>
  <c r="AT911" i="5"/>
  <c r="AW911" i="5"/>
  <c r="AZ911" i="5"/>
  <c r="BC911" i="5"/>
  <c r="BF911" i="5"/>
  <c r="BI911" i="5"/>
  <c r="BL911" i="5"/>
  <c r="BO911" i="5"/>
  <c r="BR911" i="5"/>
  <c r="BU911" i="5"/>
  <c r="BX911" i="5"/>
  <c r="CA911" i="5"/>
  <c r="CD911" i="5"/>
  <c r="CG911" i="5"/>
  <c r="CJ911" i="5"/>
  <c r="E912" i="5"/>
  <c r="E914" i="2" s="1"/>
  <c r="E1921" i="2" s="1"/>
  <c r="J912" i="5"/>
  <c r="M912" i="5"/>
  <c r="P912" i="5"/>
  <c r="S912" i="5"/>
  <c r="V912" i="5"/>
  <c r="Y912" i="5"/>
  <c r="AB912" i="5"/>
  <c r="AE912" i="5"/>
  <c r="AH912" i="5"/>
  <c r="AK912" i="5"/>
  <c r="AN912" i="5"/>
  <c r="AQ912" i="5"/>
  <c r="AT912" i="5"/>
  <c r="AW912" i="5"/>
  <c r="AZ912" i="5"/>
  <c r="BC912" i="5"/>
  <c r="BF912" i="5"/>
  <c r="BI912" i="5"/>
  <c r="BL912" i="5"/>
  <c r="BO912" i="5"/>
  <c r="BR912" i="5"/>
  <c r="BU912" i="5"/>
  <c r="BX912" i="5"/>
  <c r="CA912" i="5"/>
  <c r="CD912" i="5"/>
  <c r="CG912" i="5"/>
  <c r="CJ912" i="5"/>
  <c r="E913" i="5"/>
  <c r="E915" i="2" s="1"/>
  <c r="E1922" i="2" s="1"/>
  <c r="J913" i="5"/>
  <c r="M913" i="5"/>
  <c r="P913" i="5"/>
  <c r="S913" i="5"/>
  <c r="V913" i="5"/>
  <c r="Y913" i="5"/>
  <c r="AB913" i="5"/>
  <c r="AE913" i="5"/>
  <c r="AH913" i="5"/>
  <c r="AK913" i="5"/>
  <c r="AN913" i="5"/>
  <c r="AQ913" i="5"/>
  <c r="AT913" i="5"/>
  <c r="AW913" i="5"/>
  <c r="AZ913" i="5"/>
  <c r="BC913" i="5"/>
  <c r="BF913" i="5"/>
  <c r="BI913" i="5"/>
  <c r="BL913" i="5"/>
  <c r="BO913" i="5"/>
  <c r="BR913" i="5"/>
  <c r="BU913" i="5"/>
  <c r="BX913" i="5"/>
  <c r="CA913" i="5"/>
  <c r="CD913" i="5"/>
  <c r="CG913" i="5"/>
  <c r="CJ913" i="5"/>
  <c r="E914" i="5"/>
  <c r="E916" i="2" s="1"/>
  <c r="E1923" i="2" s="1"/>
  <c r="J914" i="5"/>
  <c r="M914" i="5"/>
  <c r="P914" i="5"/>
  <c r="S914" i="5"/>
  <c r="V914" i="5"/>
  <c r="Y914" i="5"/>
  <c r="AB914" i="5"/>
  <c r="AE914" i="5"/>
  <c r="AH914" i="5"/>
  <c r="AK914" i="5"/>
  <c r="AN914" i="5"/>
  <c r="AQ914" i="5"/>
  <c r="AT914" i="5"/>
  <c r="AW914" i="5"/>
  <c r="AZ914" i="5"/>
  <c r="BC914" i="5"/>
  <c r="BF914" i="5"/>
  <c r="BI914" i="5"/>
  <c r="BL914" i="5"/>
  <c r="BO914" i="5"/>
  <c r="BR914" i="5"/>
  <c r="BU914" i="5"/>
  <c r="BX914" i="5"/>
  <c r="CA914" i="5"/>
  <c r="CD914" i="5"/>
  <c r="CG914" i="5"/>
  <c r="CJ914" i="5"/>
  <c r="E915" i="5"/>
  <c r="E917" i="2" s="1"/>
  <c r="E1924" i="2" s="1"/>
  <c r="J915" i="5"/>
  <c r="M915" i="5"/>
  <c r="P915" i="5"/>
  <c r="S915" i="5"/>
  <c r="V915" i="5"/>
  <c r="Y915" i="5"/>
  <c r="AB915" i="5"/>
  <c r="AE915" i="5"/>
  <c r="AH915" i="5"/>
  <c r="AK915" i="5"/>
  <c r="AN915" i="5"/>
  <c r="AQ915" i="5"/>
  <c r="AT915" i="5"/>
  <c r="AW915" i="5"/>
  <c r="AZ915" i="5"/>
  <c r="BC915" i="5"/>
  <c r="BF915" i="5"/>
  <c r="BI915" i="5"/>
  <c r="BL915" i="5"/>
  <c r="BO915" i="5"/>
  <c r="BR915" i="5"/>
  <c r="BU915" i="5"/>
  <c r="BX915" i="5"/>
  <c r="CA915" i="5"/>
  <c r="CD915" i="5"/>
  <c r="CG915" i="5"/>
  <c r="CJ915" i="5"/>
  <c r="E916" i="5"/>
  <c r="E918" i="2" s="1"/>
  <c r="E1925" i="2" s="1"/>
  <c r="J916" i="5"/>
  <c r="M916" i="5"/>
  <c r="P916" i="5"/>
  <c r="S916" i="5"/>
  <c r="V916" i="5"/>
  <c r="Y916" i="5"/>
  <c r="AB916" i="5"/>
  <c r="AE916" i="5"/>
  <c r="AH916" i="5"/>
  <c r="AK916" i="5"/>
  <c r="AN916" i="5"/>
  <c r="AQ916" i="5"/>
  <c r="AT916" i="5"/>
  <c r="AW916" i="5"/>
  <c r="AZ916" i="5"/>
  <c r="BC916" i="5"/>
  <c r="BF916" i="5"/>
  <c r="BI916" i="5"/>
  <c r="BL916" i="5"/>
  <c r="BO916" i="5"/>
  <c r="BR916" i="5"/>
  <c r="BU916" i="5"/>
  <c r="BX916" i="5"/>
  <c r="CA916" i="5"/>
  <c r="CD916" i="5"/>
  <c r="CG916" i="5"/>
  <c r="CJ916" i="5"/>
  <c r="E917" i="5"/>
  <c r="E919" i="2" s="1"/>
  <c r="E1926" i="2" s="1"/>
  <c r="J917" i="5"/>
  <c r="M917" i="5"/>
  <c r="P917" i="5"/>
  <c r="S917" i="5"/>
  <c r="V917" i="5"/>
  <c r="Y917" i="5"/>
  <c r="AB917" i="5"/>
  <c r="AE917" i="5"/>
  <c r="AH917" i="5"/>
  <c r="AK917" i="5"/>
  <c r="AN917" i="5"/>
  <c r="AQ917" i="5"/>
  <c r="AT917" i="5"/>
  <c r="AW917" i="5"/>
  <c r="AZ917" i="5"/>
  <c r="BC917" i="5"/>
  <c r="BF917" i="5"/>
  <c r="BI917" i="5"/>
  <c r="BL917" i="5"/>
  <c r="BO917" i="5"/>
  <c r="BR917" i="5"/>
  <c r="BU917" i="5"/>
  <c r="BX917" i="5"/>
  <c r="CA917" i="5"/>
  <c r="CD917" i="5"/>
  <c r="CG917" i="5"/>
  <c r="CJ917" i="5"/>
  <c r="E918" i="5"/>
  <c r="E920" i="2" s="1"/>
  <c r="E1927" i="2" s="1"/>
  <c r="J918" i="5"/>
  <c r="M918" i="5"/>
  <c r="P918" i="5"/>
  <c r="S918" i="5"/>
  <c r="V918" i="5"/>
  <c r="Y918" i="5"/>
  <c r="AB918" i="5"/>
  <c r="AE918" i="5"/>
  <c r="AH918" i="5"/>
  <c r="AK918" i="5"/>
  <c r="AN918" i="5"/>
  <c r="AQ918" i="5"/>
  <c r="AT918" i="5"/>
  <c r="AW918" i="5"/>
  <c r="AZ918" i="5"/>
  <c r="BC918" i="5"/>
  <c r="BF918" i="5"/>
  <c r="BI918" i="5"/>
  <c r="BL918" i="5"/>
  <c r="BO918" i="5"/>
  <c r="BR918" i="5"/>
  <c r="BU918" i="5"/>
  <c r="BX918" i="5"/>
  <c r="CA918" i="5"/>
  <c r="CD918" i="5"/>
  <c r="CG918" i="5"/>
  <c r="CJ918" i="5"/>
  <c r="E919" i="5"/>
  <c r="E921" i="2" s="1"/>
  <c r="E1928" i="2" s="1"/>
  <c r="J919" i="5"/>
  <c r="M919" i="5"/>
  <c r="P919" i="5"/>
  <c r="S919" i="5"/>
  <c r="V919" i="5"/>
  <c r="Y919" i="5"/>
  <c r="AB919" i="5"/>
  <c r="AE919" i="5"/>
  <c r="AH919" i="5"/>
  <c r="AK919" i="5"/>
  <c r="AN919" i="5"/>
  <c r="AQ919" i="5"/>
  <c r="AT919" i="5"/>
  <c r="AW919" i="5"/>
  <c r="AZ919" i="5"/>
  <c r="BC919" i="5"/>
  <c r="BF919" i="5"/>
  <c r="BI919" i="5"/>
  <c r="BL919" i="5"/>
  <c r="BO919" i="5"/>
  <c r="BR919" i="5"/>
  <c r="BU919" i="5"/>
  <c r="BX919" i="5"/>
  <c r="CA919" i="5"/>
  <c r="CD919" i="5"/>
  <c r="CG919" i="5"/>
  <c r="CJ919" i="5"/>
  <c r="E920" i="5"/>
  <c r="E922" i="2" s="1"/>
  <c r="E1929" i="2" s="1"/>
  <c r="J920" i="5"/>
  <c r="M920" i="5"/>
  <c r="P920" i="5"/>
  <c r="S920" i="5"/>
  <c r="V920" i="5"/>
  <c r="Y920" i="5"/>
  <c r="AB920" i="5"/>
  <c r="AE920" i="5"/>
  <c r="AH920" i="5"/>
  <c r="AK920" i="5"/>
  <c r="AN920" i="5"/>
  <c r="AQ920" i="5"/>
  <c r="AT920" i="5"/>
  <c r="AW920" i="5"/>
  <c r="AZ920" i="5"/>
  <c r="BC920" i="5"/>
  <c r="BF920" i="5"/>
  <c r="BI920" i="5"/>
  <c r="BL920" i="5"/>
  <c r="BO920" i="5"/>
  <c r="BR920" i="5"/>
  <c r="BU920" i="5"/>
  <c r="BX920" i="5"/>
  <c r="CA920" i="5"/>
  <c r="CD920" i="5"/>
  <c r="CG920" i="5"/>
  <c r="CJ920" i="5"/>
  <c r="E921" i="5"/>
  <c r="E923" i="2" s="1"/>
  <c r="E1930" i="2" s="1"/>
  <c r="J921" i="5"/>
  <c r="M921" i="5"/>
  <c r="P921" i="5"/>
  <c r="S921" i="5"/>
  <c r="V921" i="5"/>
  <c r="Y921" i="5"/>
  <c r="AB921" i="5"/>
  <c r="AE921" i="5"/>
  <c r="AH921" i="5"/>
  <c r="AK921" i="5"/>
  <c r="AN921" i="5"/>
  <c r="AQ921" i="5"/>
  <c r="AT921" i="5"/>
  <c r="AW921" i="5"/>
  <c r="AZ921" i="5"/>
  <c r="BC921" i="5"/>
  <c r="BF921" i="5"/>
  <c r="BI921" i="5"/>
  <c r="BL921" i="5"/>
  <c r="BO921" i="5"/>
  <c r="BR921" i="5"/>
  <c r="BU921" i="5"/>
  <c r="BX921" i="5"/>
  <c r="CA921" i="5"/>
  <c r="CD921" i="5"/>
  <c r="CG921" i="5"/>
  <c r="CJ921" i="5"/>
  <c r="E922" i="5"/>
  <c r="E924" i="2" s="1"/>
  <c r="E1931" i="2" s="1"/>
  <c r="J922" i="5"/>
  <c r="M922" i="5"/>
  <c r="P922" i="5"/>
  <c r="S922" i="5"/>
  <c r="V922" i="5"/>
  <c r="Y922" i="5"/>
  <c r="AB922" i="5"/>
  <c r="AE922" i="5"/>
  <c r="AH922" i="5"/>
  <c r="AK922" i="5"/>
  <c r="AN922" i="5"/>
  <c r="AQ922" i="5"/>
  <c r="AT922" i="5"/>
  <c r="AW922" i="5"/>
  <c r="AZ922" i="5"/>
  <c r="BC922" i="5"/>
  <c r="BF922" i="5"/>
  <c r="BI922" i="5"/>
  <c r="BL922" i="5"/>
  <c r="BO922" i="5"/>
  <c r="BR922" i="5"/>
  <c r="BU922" i="5"/>
  <c r="BX922" i="5"/>
  <c r="CA922" i="5"/>
  <c r="CD922" i="5"/>
  <c r="CG922" i="5"/>
  <c r="CJ922" i="5"/>
  <c r="E923" i="5"/>
  <c r="E925" i="2" s="1"/>
  <c r="E1932" i="2" s="1"/>
  <c r="J923" i="5"/>
  <c r="M923" i="5"/>
  <c r="P923" i="5"/>
  <c r="S923" i="5"/>
  <c r="V923" i="5"/>
  <c r="Y923" i="5"/>
  <c r="AB923" i="5"/>
  <c r="AE923" i="5"/>
  <c r="AH923" i="5"/>
  <c r="AK923" i="5"/>
  <c r="AN923" i="5"/>
  <c r="AQ923" i="5"/>
  <c r="AT923" i="5"/>
  <c r="AW923" i="5"/>
  <c r="AZ923" i="5"/>
  <c r="BC923" i="5"/>
  <c r="BF923" i="5"/>
  <c r="BI923" i="5"/>
  <c r="BL923" i="5"/>
  <c r="BO923" i="5"/>
  <c r="BR923" i="5"/>
  <c r="BU923" i="5"/>
  <c r="BX923" i="5"/>
  <c r="CA923" i="5"/>
  <c r="CD923" i="5"/>
  <c r="CG923" i="5"/>
  <c r="CJ923" i="5"/>
  <c r="E924" i="5"/>
  <c r="E926" i="2" s="1"/>
  <c r="E1933" i="2" s="1"/>
  <c r="J924" i="5"/>
  <c r="M924" i="5"/>
  <c r="P924" i="5"/>
  <c r="S924" i="5"/>
  <c r="V924" i="5"/>
  <c r="Y924" i="5"/>
  <c r="AB924" i="5"/>
  <c r="AE924" i="5"/>
  <c r="AH924" i="5"/>
  <c r="AK924" i="5"/>
  <c r="AN924" i="5"/>
  <c r="AQ924" i="5"/>
  <c r="AT924" i="5"/>
  <c r="AW924" i="5"/>
  <c r="AZ924" i="5"/>
  <c r="BC924" i="5"/>
  <c r="BF924" i="5"/>
  <c r="BI924" i="5"/>
  <c r="BL924" i="5"/>
  <c r="BO924" i="5"/>
  <c r="BR924" i="5"/>
  <c r="BU924" i="5"/>
  <c r="BX924" i="5"/>
  <c r="CA924" i="5"/>
  <c r="CD924" i="5"/>
  <c r="CG924" i="5"/>
  <c r="CJ924" i="5"/>
  <c r="E925" i="5"/>
  <c r="E927" i="2" s="1"/>
  <c r="E1934" i="2" s="1"/>
  <c r="J925" i="5"/>
  <c r="M925" i="5"/>
  <c r="P925" i="5"/>
  <c r="S925" i="5"/>
  <c r="V925" i="5"/>
  <c r="Y925" i="5"/>
  <c r="AB925" i="5"/>
  <c r="AE925" i="5"/>
  <c r="AH925" i="5"/>
  <c r="AK925" i="5"/>
  <c r="AN925" i="5"/>
  <c r="AQ925" i="5"/>
  <c r="AT925" i="5"/>
  <c r="AW925" i="5"/>
  <c r="AZ925" i="5"/>
  <c r="BC925" i="5"/>
  <c r="BF925" i="5"/>
  <c r="BI925" i="5"/>
  <c r="BL925" i="5"/>
  <c r="BO925" i="5"/>
  <c r="BR925" i="5"/>
  <c r="BU925" i="5"/>
  <c r="BX925" i="5"/>
  <c r="CA925" i="5"/>
  <c r="CD925" i="5"/>
  <c r="CG925" i="5"/>
  <c r="CJ925" i="5"/>
  <c r="E926" i="5"/>
  <c r="E928" i="2" s="1"/>
  <c r="E1935" i="2" s="1"/>
  <c r="J926" i="5"/>
  <c r="M926" i="5"/>
  <c r="P926" i="5"/>
  <c r="S926" i="5"/>
  <c r="V926" i="5"/>
  <c r="Y926" i="5"/>
  <c r="AB926" i="5"/>
  <c r="AE926" i="5"/>
  <c r="AH926" i="5"/>
  <c r="AK926" i="5"/>
  <c r="AN926" i="5"/>
  <c r="AQ926" i="5"/>
  <c r="AT926" i="5"/>
  <c r="AW926" i="5"/>
  <c r="AZ926" i="5"/>
  <c r="BC926" i="5"/>
  <c r="BF926" i="5"/>
  <c r="BI926" i="5"/>
  <c r="BL926" i="5"/>
  <c r="BO926" i="5"/>
  <c r="BR926" i="5"/>
  <c r="BU926" i="5"/>
  <c r="BX926" i="5"/>
  <c r="CA926" i="5"/>
  <c r="CD926" i="5"/>
  <c r="CG926" i="5"/>
  <c r="CJ926" i="5"/>
  <c r="E927" i="5"/>
  <c r="E929" i="2" s="1"/>
  <c r="E1936" i="2" s="1"/>
  <c r="J927" i="5"/>
  <c r="M927" i="5"/>
  <c r="P927" i="5"/>
  <c r="S927" i="5"/>
  <c r="V927" i="5"/>
  <c r="Y927" i="5"/>
  <c r="AB927" i="5"/>
  <c r="AE927" i="5"/>
  <c r="AH927" i="5"/>
  <c r="AK927" i="5"/>
  <c r="AN927" i="5"/>
  <c r="AQ927" i="5"/>
  <c r="AT927" i="5"/>
  <c r="AW927" i="5"/>
  <c r="AZ927" i="5"/>
  <c r="BC927" i="5"/>
  <c r="BF927" i="5"/>
  <c r="BI927" i="5"/>
  <c r="BL927" i="5"/>
  <c r="BO927" i="5"/>
  <c r="BR927" i="5"/>
  <c r="BU927" i="5"/>
  <c r="BX927" i="5"/>
  <c r="CA927" i="5"/>
  <c r="CD927" i="5"/>
  <c r="CG927" i="5"/>
  <c r="CJ927" i="5"/>
  <c r="E928" i="5"/>
  <c r="E930" i="2" s="1"/>
  <c r="E1937" i="2" s="1"/>
  <c r="J928" i="5"/>
  <c r="M928" i="5"/>
  <c r="P928" i="5"/>
  <c r="S928" i="5"/>
  <c r="V928" i="5"/>
  <c r="Y928" i="5"/>
  <c r="AB928" i="5"/>
  <c r="AE928" i="5"/>
  <c r="AH928" i="5"/>
  <c r="AK928" i="5"/>
  <c r="AN928" i="5"/>
  <c r="AQ928" i="5"/>
  <c r="AT928" i="5"/>
  <c r="AW928" i="5"/>
  <c r="AZ928" i="5"/>
  <c r="BC928" i="5"/>
  <c r="BF928" i="5"/>
  <c r="BI928" i="5"/>
  <c r="BL928" i="5"/>
  <c r="BO928" i="5"/>
  <c r="BR928" i="5"/>
  <c r="BU928" i="5"/>
  <c r="BX928" i="5"/>
  <c r="CA928" i="5"/>
  <c r="CD928" i="5"/>
  <c r="CG928" i="5"/>
  <c r="CJ928" i="5"/>
  <c r="E929" i="5"/>
  <c r="E931" i="2" s="1"/>
  <c r="E1938" i="2" s="1"/>
  <c r="J929" i="5"/>
  <c r="M929" i="5"/>
  <c r="P929" i="5"/>
  <c r="S929" i="5"/>
  <c r="V929" i="5"/>
  <c r="Y929" i="5"/>
  <c r="AB929" i="5"/>
  <c r="AE929" i="5"/>
  <c r="AH929" i="5"/>
  <c r="AK929" i="5"/>
  <c r="AN929" i="5"/>
  <c r="AQ929" i="5"/>
  <c r="AT929" i="5"/>
  <c r="AW929" i="5"/>
  <c r="AZ929" i="5"/>
  <c r="BC929" i="5"/>
  <c r="BF929" i="5"/>
  <c r="BI929" i="5"/>
  <c r="BL929" i="5"/>
  <c r="BO929" i="5"/>
  <c r="BR929" i="5"/>
  <c r="BU929" i="5"/>
  <c r="BX929" i="5"/>
  <c r="CA929" i="5"/>
  <c r="CD929" i="5"/>
  <c r="CG929" i="5"/>
  <c r="CJ929" i="5"/>
  <c r="E930" i="5"/>
  <c r="E932" i="2" s="1"/>
  <c r="E1939" i="2" s="1"/>
  <c r="J930" i="5"/>
  <c r="M930" i="5"/>
  <c r="P930" i="5"/>
  <c r="S930" i="5"/>
  <c r="V930" i="5"/>
  <c r="Y930" i="5"/>
  <c r="AB930" i="5"/>
  <c r="AE930" i="5"/>
  <c r="AH930" i="5"/>
  <c r="AK930" i="5"/>
  <c r="AN930" i="5"/>
  <c r="AQ930" i="5"/>
  <c r="AT930" i="5"/>
  <c r="AW930" i="5"/>
  <c r="AZ930" i="5"/>
  <c r="BC930" i="5"/>
  <c r="BF930" i="5"/>
  <c r="BI930" i="5"/>
  <c r="BL930" i="5"/>
  <c r="BO930" i="5"/>
  <c r="BR930" i="5"/>
  <c r="BU930" i="5"/>
  <c r="BX930" i="5"/>
  <c r="CA930" i="5"/>
  <c r="CD930" i="5"/>
  <c r="CG930" i="5"/>
  <c r="CJ930" i="5"/>
  <c r="E931" i="5"/>
  <c r="E933" i="2" s="1"/>
  <c r="E1940" i="2" s="1"/>
  <c r="J931" i="5"/>
  <c r="M931" i="5"/>
  <c r="P931" i="5"/>
  <c r="S931" i="5"/>
  <c r="V931" i="5"/>
  <c r="Y931" i="5"/>
  <c r="AB931" i="5"/>
  <c r="AE931" i="5"/>
  <c r="AH931" i="5"/>
  <c r="AK931" i="5"/>
  <c r="AN931" i="5"/>
  <c r="AQ931" i="5"/>
  <c r="AT931" i="5"/>
  <c r="AW931" i="5"/>
  <c r="AZ931" i="5"/>
  <c r="BC931" i="5"/>
  <c r="BF931" i="5"/>
  <c r="BI931" i="5"/>
  <c r="BL931" i="5"/>
  <c r="BO931" i="5"/>
  <c r="BR931" i="5"/>
  <c r="BU931" i="5"/>
  <c r="BX931" i="5"/>
  <c r="CA931" i="5"/>
  <c r="CD931" i="5"/>
  <c r="CG931" i="5"/>
  <c r="CJ931" i="5"/>
  <c r="E932" i="5"/>
  <c r="E934" i="2" s="1"/>
  <c r="E1941" i="2" s="1"/>
  <c r="J932" i="5"/>
  <c r="M932" i="5"/>
  <c r="P932" i="5"/>
  <c r="S932" i="5"/>
  <c r="V932" i="5"/>
  <c r="Y932" i="5"/>
  <c r="AB932" i="5"/>
  <c r="AE932" i="5"/>
  <c r="AH932" i="5"/>
  <c r="AK932" i="5"/>
  <c r="AN932" i="5"/>
  <c r="AQ932" i="5"/>
  <c r="AT932" i="5"/>
  <c r="AW932" i="5"/>
  <c r="AZ932" i="5"/>
  <c r="BC932" i="5"/>
  <c r="BF932" i="5"/>
  <c r="BI932" i="5"/>
  <c r="BL932" i="5"/>
  <c r="BO932" i="5"/>
  <c r="BR932" i="5"/>
  <c r="BU932" i="5"/>
  <c r="BX932" i="5"/>
  <c r="CA932" i="5"/>
  <c r="CD932" i="5"/>
  <c r="CG932" i="5"/>
  <c r="CJ932" i="5"/>
  <c r="E933" i="5"/>
  <c r="E935" i="2" s="1"/>
  <c r="E1942" i="2" s="1"/>
  <c r="J933" i="5"/>
  <c r="M933" i="5"/>
  <c r="P933" i="5"/>
  <c r="S933" i="5"/>
  <c r="V933" i="5"/>
  <c r="Y933" i="5"/>
  <c r="AB933" i="5"/>
  <c r="AE933" i="5"/>
  <c r="AH933" i="5"/>
  <c r="AK933" i="5"/>
  <c r="AN933" i="5"/>
  <c r="AQ933" i="5"/>
  <c r="AT933" i="5"/>
  <c r="AW933" i="5"/>
  <c r="AZ933" i="5"/>
  <c r="BC933" i="5"/>
  <c r="BF933" i="5"/>
  <c r="BI933" i="5"/>
  <c r="BL933" i="5"/>
  <c r="BO933" i="5"/>
  <c r="BR933" i="5"/>
  <c r="BU933" i="5"/>
  <c r="BX933" i="5"/>
  <c r="CA933" i="5"/>
  <c r="CD933" i="5"/>
  <c r="CG933" i="5"/>
  <c r="CJ933" i="5"/>
  <c r="E934" i="5"/>
  <c r="E936" i="2" s="1"/>
  <c r="E1943" i="2" s="1"/>
  <c r="J934" i="5"/>
  <c r="M934" i="5"/>
  <c r="P934" i="5"/>
  <c r="S934" i="5"/>
  <c r="V934" i="5"/>
  <c r="Y934" i="5"/>
  <c r="AB934" i="5"/>
  <c r="AE934" i="5"/>
  <c r="AH934" i="5"/>
  <c r="AK934" i="5"/>
  <c r="AN934" i="5"/>
  <c r="AQ934" i="5"/>
  <c r="AT934" i="5"/>
  <c r="AW934" i="5"/>
  <c r="AZ934" i="5"/>
  <c r="BC934" i="5"/>
  <c r="BF934" i="5"/>
  <c r="BI934" i="5"/>
  <c r="BL934" i="5"/>
  <c r="BO934" i="5"/>
  <c r="BR934" i="5"/>
  <c r="BU934" i="5"/>
  <c r="BX934" i="5"/>
  <c r="CA934" i="5"/>
  <c r="CD934" i="5"/>
  <c r="CG934" i="5"/>
  <c r="CJ934" i="5"/>
  <c r="E935" i="5"/>
  <c r="E937" i="2" s="1"/>
  <c r="E1944" i="2" s="1"/>
  <c r="J935" i="5"/>
  <c r="M935" i="5"/>
  <c r="P935" i="5"/>
  <c r="S935" i="5"/>
  <c r="V935" i="5"/>
  <c r="Y935" i="5"/>
  <c r="AB935" i="5"/>
  <c r="AE935" i="5"/>
  <c r="AH935" i="5"/>
  <c r="AK935" i="5"/>
  <c r="AN935" i="5"/>
  <c r="AQ935" i="5"/>
  <c r="AT935" i="5"/>
  <c r="AW935" i="5"/>
  <c r="AZ935" i="5"/>
  <c r="BC935" i="5"/>
  <c r="BF935" i="5"/>
  <c r="BI935" i="5"/>
  <c r="BL935" i="5"/>
  <c r="BO935" i="5"/>
  <c r="BR935" i="5"/>
  <c r="BU935" i="5"/>
  <c r="BX935" i="5"/>
  <c r="CA935" i="5"/>
  <c r="CD935" i="5"/>
  <c r="CG935" i="5"/>
  <c r="CJ935" i="5"/>
  <c r="E936" i="5"/>
  <c r="E938" i="2" s="1"/>
  <c r="E1945" i="2" s="1"/>
  <c r="J936" i="5"/>
  <c r="M936" i="5"/>
  <c r="P936" i="5"/>
  <c r="S936" i="5"/>
  <c r="V936" i="5"/>
  <c r="Y936" i="5"/>
  <c r="AB936" i="5"/>
  <c r="AE936" i="5"/>
  <c r="AH936" i="5"/>
  <c r="AK936" i="5"/>
  <c r="AN936" i="5"/>
  <c r="AQ936" i="5"/>
  <c r="AT936" i="5"/>
  <c r="AW936" i="5"/>
  <c r="AZ936" i="5"/>
  <c r="BC936" i="5"/>
  <c r="BF936" i="5"/>
  <c r="BI936" i="5"/>
  <c r="BL936" i="5"/>
  <c r="BO936" i="5"/>
  <c r="BR936" i="5"/>
  <c r="BU936" i="5"/>
  <c r="BX936" i="5"/>
  <c r="CA936" i="5"/>
  <c r="CD936" i="5"/>
  <c r="CG936" i="5"/>
  <c r="CJ936" i="5"/>
  <c r="E937" i="5"/>
  <c r="E939" i="2" s="1"/>
  <c r="E1946" i="2" s="1"/>
  <c r="J937" i="5"/>
  <c r="M937" i="5"/>
  <c r="P937" i="5"/>
  <c r="S937" i="5"/>
  <c r="V937" i="5"/>
  <c r="Y937" i="5"/>
  <c r="AB937" i="5"/>
  <c r="AE937" i="5"/>
  <c r="AH937" i="5"/>
  <c r="AK937" i="5"/>
  <c r="AN937" i="5"/>
  <c r="AQ937" i="5"/>
  <c r="AT937" i="5"/>
  <c r="AW937" i="5"/>
  <c r="AZ937" i="5"/>
  <c r="BC937" i="5"/>
  <c r="BF937" i="5"/>
  <c r="BI937" i="5"/>
  <c r="BL937" i="5"/>
  <c r="BO937" i="5"/>
  <c r="BR937" i="5"/>
  <c r="BU937" i="5"/>
  <c r="BX937" i="5"/>
  <c r="CA937" i="5"/>
  <c r="CD937" i="5"/>
  <c r="CG937" i="5"/>
  <c r="CJ937" i="5"/>
  <c r="E938" i="5"/>
  <c r="E940" i="2" s="1"/>
  <c r="E1947" i="2" s="1"/>
  <c r="J938" i="5"/>
  <c r="M938" i="5"/>
  <c r="P938" i="5"/>
  <c r="S938" i="5"/>
  <c r="V938" i="5"/>
  <c r="Y938" i="5"/>
  <c r="AB938" i="5"/>
  <c r="AE938" i="5"/>
  <c r="AH938" i="5"/>
  <c r="AK938" i="5"/>
  <c r="AN938" i="5"/>
  <c r="AQ938" i="5"/>
  <c r="AT938" i="5"/>
  <c r="AW938" i="5"/>
  <c r="AZ938" i="5"/>
  <c r="BC938" i="5"/>
  <c r="BF938" i="5"/>
  <c r="BI938" i="5"/>
  <c r="BL938" i="5"/>
  <c r="BO938" i="5"/>
  <c r="BR938" i="5"/>
  <c r="BU938" i="5"/>
  <c r="BX938" i="5"/>
  <c r="CA938" i="5"/>
  <c r="CD938" i="5"/>
  <c r="CG938" i="5"/>
  <c r="CJ938" i="5"/>
  <c r="E939" i="5"/>
  <c r="E941" i="2" s="1"/>
  <c r="E1948" i="2" s="1"/>
  <c r="J939" i="5"/>
  <c r="M939" i="5"/>
  <c r="P939" i="5"/>
  <c r="S939" i="5"/>
  <c r="V939" i="5"/>
  <c r="Y939" i="5"/>
  <c r="AB939" i="5"/>
  <c r="AE939" i="5"/>
  <c r="AH939" i="5"/>
  <c r="AK939" i="5"/>
  <c r="AN939" i="5"/>
  <c r="AQ939" i="5"/>
  <c r="AT939" i="5"/>
  <c r="AW939" i="5"/>
  <c r="AZ939" i="5"/>
  <c r="BC939" i="5"/>
  <c r="BF939" i="5"/>
  <c r="BI939" i="5"/>
  <c r="BL939" i="5"/>
  <c r="BO939" i="5"/>
  <c r="BR939" i="5"/>
  <c r="BU939" i="5"/>
  <c r="BX939" i="5"/>
  <c r="CA939" i="5"/>
  <c r="CD939" i="5"/>
  <c r="CG939" i="5"/>
  <c r="CJ939" i="5"/>
  <c r="E940" i="5"/>
  <c r="E942" i="2" s="1"/>
  <c r="E1949" i="2" s="1"/>
  <c r="J940" i="5"/>
  <c r="M940" i="5"/>
  <c r="P940" i="5"/>
  <c r="S940" i="5"/>
  <c r="V940" i="5"/>
  <c r="Y940" i="5"/>
  <c r="AB940" i="5"/>
  <c r="AE940" i="5"/>
  <c r="AH940" i="5"/>
  <c r="AK940" i="5"/>
  <c r="AN940" i="5"/>
  <c r="AQ940" i="5"/>
  <c r="AT940" i="5"/>
  <c r="AW940" i="5"/>
  <c r="AZ940" i="5"/>
  <c r="BC940" i="5"/>
  <c r="BF940" i="5"/>
  <c r="BI940" i="5"/>
  <c r="BL940" i="5"/>
  <c r="BO940" i="5"/>
  <c r="BR940" i="5"/>
  <c r="BU940" i="5"/>
  <c r="BX940" i="5"/>
  <c r="CA940" i="5"/>
  <c r="CD940" i="5"/>
  <c r="CG940" i="5"/>
  <c r="CJ940" i="5"/>
  <c r="E941" i="5"/>
  <c r="E943" i="2" s="1"/>
  <c r="E1950" i="2" s="1"/>
  <c r="J941" i="5"/>
  <c r="M941" i="5"/>
  <c r="P941" i="5"/>
  <c r="S941" i="5"/>
  <c r="V941" i="5"/>
  <c r="Y941" i="5"/>
  <c r="AB941" i="5"/>
  <c r="AE941" i="5"/>
  <c r="AH941" i="5"/>
  <c r="AK941" i="5"/>
  <c r="AN941" i="5"/>
  <c r="AQ941" i="5"/>
  <c r="AT941" i="5"/>
  <c r="AW941" i="5"/>
  <c r="AZ941" i="5"/>
  <c r="BC941" i="5"/>
  <c r="BF941" i="5"/>
  <c r="BI941" i="5"/>
  <c r="BL941" i="5"/>
  <c r="BO941" i="5"/>
  <c r="BR941" i="5"/>
  <c r="BU941" i="5"/>
  <c r="BX941" i="5"/>
  <c r="CA941" i="5"/>
  <c r="CD941" i="5"/>
  <c r="CG941" i="5"/>
  <c r="CJ941" i="5"/>
  <c r="E942" i="5"/>
  <c r="E944" i="2" s="1"/>
  <c r="E1951" i="2" s="1"/>
  <c r="J942" i="5"/>
  <c r="M942" i="5"/>
  <c r="P942" i="5"/>
  <c r="S942" i="5"/>
  <c r="V942" i="5"/>
  <c r="Y942" i="5"/>
  <c r="AB942" i="5"/>
  <c r="AE942" i="5"/>
  <c r="AH942" i="5"/>
  <c r="AK942" i="5"/>
  <c r="AN942" i="5"/>
  <c r="AQ942" i="5"/>
  <c r="AT942" i="5"/>
  <c r="AW942" i="5"/>
  <c r="AZ942" i="5"/>
  <c r="BC942" i="5"/>
  <c r="BF942" i="5"/>
  <c r="BI942" i="5"/>
  <c r="BL942" i="5"/>
  <c r="BO942" i="5"/>
  <c r="BR942" i="5"/>
  <c r="BU942" i="5"/>
  <c r="BX942" i="5"/>
  <c r="CA942" i="5"/>
  <c r="CD942" i="5"/>
  <c r="CG942" i="5"/>
  <c r="CJ942" i="5"/>
  <c r="E943" i="5"/>
  <c r="E945" i="2" s="1"/>
  <c r="E1952" i="2" s="1"/>
  <c r="J943" i="5"/>
  <c r="M943" i="5"/>
  <c r="P943" i="5"/>
  <c r="S943" i="5"/>
  <c r="V943" i="5"/>
  <c r="Y943" i="5"/>
  <c r="AB943" i="5"/>
  <c r="AE943" i="5"/>
  <c r="AH943" i="5"/>
  <c r="AK943" i="5"/>
  <c r="AN943" i="5"/>
  <c r="AQ943" i="5"/>
  <c r="AT943" i="5"/>
  <c r="AW943" i="5"/>
  <c r="AZ943" i="5"/>
  <c r="BC943" i="5"/>
  <c r="BF943" i="5"/>
  <c r="BI943" i="5"/>
  <c r="BL943" i="5"/>
  <c r="BO943" i="5"/>
  <c r="BR943" i="5"/>
  <c r="BU943" i="5"/>
  <c r="BX943" i="5"/>
  <c r="CA943" i="5"/>
  <c r="CD943" i="5"/>
  <c r="CG943" i="5"/>
  <c r="CJ943" i="5"/>
  <c r="E944" i="5"/>
  <c r="E946" i="2" s="1"/>
  <c r="E1953" i="2" s="1"/>
  <c r="J944" i="5"/>
  <c r="M944" i="5"/>
  <c r="P944" i="5"/>
  <c r="S944" i="5"/>
  <c r="V944" i="5"/>
  <c r="Y944" i="5"/>
  <c r="AB944" i="5"/>
  <c r="AE944" i="5"/>
  <c r="AH944" i="5"/>
  <c r="AK944" i="5"/>
  <c r="AN944" i="5"/>
  <c r="AQ944" i="5"/>
  <c r="AT944" i="5"/>
  <c r="AW944" i="5"/>
  <c r="AZ944" i="5"/>
  <c r="BC944" i="5"/>
  <c r="BF944" i="5"/>
  <c r="BI944" i="5"/>
  <c r="BL944" i="5"/>
  <c r="BO944" i="5"/>
  <c r="BR944" i="5"/>
  <c r="BU944" i="5"/>
  <c r="BX944" i="5"/>
  <c r="CA944" i="5"/>
  <c r="CD944" i="5"/>
  <c r="CG944" i="5"/>
  <c r="CJ944" i="5"/>
  <c r="E945" i="5"/>
  <c r="E947" i="2" s="1"/>
  <c r="E1954" i="2" s="1"/>
  <c r="J945" i="5"/>
  <c r="M945" i="5"/>
  <c r="P945" i="5"/>
  <c r="S945" i="5"/>
  <c r="V945" i="5"/>
  <c r="Y945" i="5"/>
  <c r="AB945" i="5"/>
  <c r="AE945" i="5"/>
  <c r="AH945" i="5"/>
  <c r="AK945" i="5"/>
  <c r="AN945" i="5"/>
  <c r="AQ945" i="5"/>
  <c r="AT945" i="5"/>
  <c r="AW945" i="5"/>
  <c r="AZ945" i="5"/>
  <c r="BC945" i="5"/>
  <c r="BF945" i="5"/>
  <c r="BI945" i="5"/>
  <c r="BL945" i="5"/>
  <c r="BO945" i="5"/>
  <c r="BR945" i="5"/>
  <c r="BU945" i="5"/>
  <c r="BX945" i="5"/>
  <c r="CA945" i="5"/>
  <c r="CD945" i="5"/>
  <c r="CG945" i="5"/>
  <c r="CJ945" i="5"/>
  <c r="E946" i="5"/>
  <c r="E948" i="2" s="1"/>
  <c r="E1955" i="2" s="1"/>
  <c r="J946" i="5"/>
  <c r="M946" i="5"/>
  <c r="P946" i="5"/>
  <c r="S946" i="5"/>
  <c r="V946" i="5"/>
  <c r="Y946" i="5"/>
  <c r="AB946" i="5"/>
  <c r="AE946" i="5"/>
  <c r="AH946" i="5"/>
  <c r="AK946" i="5"/>
  <c r="AN946" i="5"/>
  <c r="AQ946" i="5"/>
  <c r="AT946" i="5"/>
  <c r="AW946" i="5"/>
  <c r="AZ946" i="5"/>
  <c r="BC946" i="5"/>
  <c r="BF946" i="5"/>
  <c r="BI946" i="5"/>
  <c r="BL946" i="5"/>
  <c r="BO946" i="5"/>
  <c r="BR946" i="5"/>
  <c r="BU946" i="5"/>
  <c r="BX946" i="5"/>
  <c r="CA946" i="5"/>
  <c r="CD946" i="5"/>
  <c r="CG946" i="5"/>
  <c r="CJ946" i="5"/>
  <c r="E947" i="5"/>
  <c r="E949" i="2" s="1"/>
  <c r="E1956" i="2" s="1"/>
  <c r="J947" i="5"/>
  <c r="M947" i="5"/>
  <c r="P947" i="5"/>
  <c r="S947" i="5"/>
  <c r="V947" i="5"/>
  <c r="Y947" i="5"/>
  <c r="AB947" i="5"/>
  <c r="AE947" i="5"/>
  <c r="AH947" i="5"/>
  <c r="AK947" i="5"/>
  <c r="AN947" i="5"/>
  <c r="AQ947" i="5"/>
  <c r="AT947" i="5"/>
  <c r="AW947" i="5"/>
  <c r="AZ947" i="5"/>
  <c r="BC947" i="5"/>
  <c r="BF947" i="5"/>
  <c r="BI947" i="5"/>
  <c r="BL947" i="5"/>
  <c r="BO947" i="5"/>
  <c r="BR947" i="5"/>
  <c r="BU947" i="5"/>
  <c r="BX947" i="5"/>
  <c r="CA947" i="5"/>
  <c r="CD947" i="5"/>
  <c r="CG947" i="5"/>
  <c r="CJ947" i="5"/>
  <c r="E948" i="5"/>
  <c r="E950" i="2" s="1"/>
  <c r="E1957" i="2" s="1"/>
  <c r="J948" i="5"/>
  <c r="M948" i="5"/>
  <c r="P948" i="5"/>
  <c r="S948" i="5"/>
  <c r="V948" i="5"/>
  <c r="Y948" i="5"/>
  <c r="AB948" i="5"/>
  <c r="AE948" i="5"/>
  <c r="AH948" i="5"/>
  <c r="AK948" i="5"/>
  <c r="AN948" i="5"/>
  <c r="AQ948" i="5"/>
  <c r="AT948" i="5"/>
  <c r="AW948" i="5"/>
  <c r="AZ948" i="5"/>
  <c r="BC948" i="5"/>
  <c r="BF948" i="5"/>
  <c r="BI948" i="5"/>
  <c r="BL948" i="5"/>
  <c r="BO948" i="5"/>
  <c r="BR948" i="5"/>
  <c r="BU948" i="5"/>
  <c r="BX948" i="5"/>
  <c r="CA948" i="5"/>
  <c r="CD948" i="5"/>
  <c r="CG948" i="5"/>
  <c r="CJ948" i="5"/>
  <c r="E949" i="5"/>
  <c r="E951" i="2" s="1"/>
  <c r="E1958" i="2" s="1"/>
  <c r="J949" i="5"/>
  <c r="M949" i="5"/>
  <c r="P949" i="5"/>
  <c r="S949" i="5"/>
  <c r="V949" i="5"/>
  <c r="Y949" i="5"/>
  <c r="AB949" i="5"/>
  <c r="AE949" i="5"/>
  <c r="AH949" i="5"/>
  <c r="AK949" i="5"/>
  <c r="AN949" i="5"/>
  <c r="AQ949" i="5"/>
  <c r="AT949" i="5"/>
  <c r="AW949" i="5"/>
  <c r="AZ949" i="5"/>
  <c r="BC949" i="5"/>
  <c r="BF949" i="5"/>
  <c r="BI949" i="5"/>
  <c r="BL949" i="5"/>
  <c r="BO949" i="5"/>
  <c r="BR949" i="5"/>
  <c r="BU949" i="5"/>
  <c r="BX949" i="5"/>
  <c r="CA949" i="5"/>
  <c r="CD949" i="5"/>
  <c r="CG949" i="5"/>
  <c r="CJ949" i="5"/>
  <c r="E950" i="5"/>
  <c r="E952" i="2" s="1"/>
  <c r="E1959" i="2" s="1"/>
  <c r="J950" i="5"/>
  <c r="M950" i="5"/>
  <c r="P950" i="5"/>
  <c r="S950" i="5"/>
  <c r="V950" i="5"/>
  <c r="Y950" i="5"/>
  <c r="AB950" i="5"/>
  <c r="AE950" i="5"/>
  <c r="AH950" i="5"/>
  <c r="AK950" i="5"/>
  <c r="AN950" i="5"/>
  <c r="AQ950" i="5"/>
  <c r="AT950" i="5"/>
  <c r="AW950" i="5"/>
  <c r="AZ950" i="5"/>
  <c r="BC950" i="5"/>
  <c r="BF950" i="5"/>
  <c r="BI950" i="5"/>
  <c r="BL950" i="5"/>
  <c r="BO950" i="5"/>
  <c r="BR950" i="5"/>
  <c r="BU950" i="5"/>
  <c r="BX950" i="5"/>
  <c r="CA950" i="5"/>
  <c r="CD950" i="5"/>
  <c r="CG950" i="5"/>
  <c r="CJ950" i="5"/>
  <c r="E951" i="5"/>
  <c r="E953" i="2" s="1"/>
  <c r="E1960" i="2" s="1"/>
  <c r="J951" i="5"/>
  <c r="M951" i="5"/>
  <c r="P951" i="5"/>
  <c r="S951" i="5"/>
  <c r="V951" i="5"/>
  <c r="Y951" i="5"/>
  <c r="AB951" i="5"/>
  <c r="AE951" i="5"/>
  <c r="AH951" i="5"/>
  <c r="AK951" i="5"/>
  <c r="AN951" i="5"/>
  <c r="AQ951" i="5"/>
  <c r="AT951" i="5"/>
  <c r="AW951" i="5"/>
  <c r="AZ951" i="5"/>
  <c r="BC951" i="5"/>
  <c r="BF951" i="5"/>
  <c r="BI951" i="5"/>
  <c r="BL951" i="5"/>
  <c r="BO951" i="5"/>
  <c r="BR951" i="5"/>
  <c r="BU951" i="5"/>
  <c r="BX951" i="5"/>
  <c r="CA951" i="5"/>
  <c r="CD951" i="5"/>
  <c r="CG951" i="5"/>
  <c r="CJ951" i="5"/>
  <c r="E952" i="5"/>
  <c r="E954" i="2" s="1"/>
  <c r="E1961" i="2" s="1"/>
  <c r="J952" i="5"/>
  <c r="M952" i="5"/>
  <c r="P952" i="5"/>
  <c r="S952" i="5"/>
  <c r="V952" i="5"/>
  <c r="Y952" i="5"/>
  <c r="AB952" i="5"/>
  <c r="AE952" i="5"/>
  <c r="AH952" i="5"/>
  <c r="AK952" i="5"/>
  <c r="AN952" i="5"/>
  <c r="AQ952" i="5"/>
  <c r="AT952" i="5"/>
  <c r="AW952" i="5"/>
  <c r="AZ952" i="5"/>
  <c r="BC952" i="5"/>
  <c r="BF952" i="5"/>
  <c r="BI952" i="5"/>
  <c r="BL952" i="5"/>
  <c r="BO952" i="5"/>
  <c r="BR952" i="5"/>
  <c r="BU952" i="5"/>
  <c r="BX952" i="5"/>
  <c r="CA952" i="5"/>
  <c r="CD952" i="5"/>
  <c r="CG952" i="5"/>
  <c r="CJ952" i="5"/>
  <c r="E953" i="5"/>
  <c r="E955" i="2" s="1"/>
  <c r="E1962" i="2" s="1"/>
  <c r="J953" i="5"/>
  <c r="M953" i="5"/>
  <c r="P953" i="5"/>
  <c r="S953" i="5"/>
  <c r="V953" i="5"/>
  <c r="Y953" i="5"/>
  <c r="AB953" i="5"/>
  <c r="AE953" i="5"/>
  <c r="AH953" i="5"/>
  <c r="AK953" i="5"/>
  <c r="AN953" i="5"/>
  <c r="AQ953" i="5"/>
  <c r="AT953" i="5"/>
  <c r="AW953" i="5"/>
  <c r="AZ953" i="5"/>
  <c r="BC953" i="5"/>
  <c r="BF953" i="5"/>
  <c r="BI953" i="5"/>
  <c r="BL953" i="5"/>
  <c r="BO953" i="5"/>
  <c r="BR953" i="5"/>
  <c r="BU953" i="5"/>
  <c r="BX953" i="5"/>
  <c r="CA953" i="5"/>
  <c r="CD953" i="5"/>
  <c r="CG953" i="5"/>
  <c r="CJ953" i="5"/>
  <c r="E954" i="5"/>
  <c r="E956" i="2" s="1"/>
  <c r="E1963" i="2" s="1"/>
  <c r="J954" i="5"/>
  <c r="M954" i="5"/>
  <c r="P954" i="5"/>
  <c r="S954" i="5"/>
  <c r="V954" i="5"/>
  <c r="Y954" i="5"/>
  <c r="AB954" i="5"/>
  <c r="AE954" i="5"/>
  <c r="AH954" i="5"/>
  <c r="AK954" i="5"/>
  <c r="AN954" i="5"/>
  <c r="AQ954" i="5"/>
  <c r="AT954" i="5"/>
  <c r="AW954" i="5"/>
  <c r="AZ954" i="5"/>
  <c r="BC954" i="5"/>
  <c r="BF954" i="5"/>
  <c r="BI954" i="5"/>
  <c r="BL954" i="5"/>
  <c r="BO954" i="5"/>
  <c r="BR954" i="5"/>
  <c r="BU954" i="5"/>
  <c r="BX954" i="5"/>
  <c r="CA954" i="5"/>
  <c r="CD954" i="5"/>
  <c r="CG954" i="5"/>
  <c r="CJ954" i="5"/>
  <c r="E955" i="5"/>
  <c r="E957" i="2" s="1"/>
  <c r="E1964" i="2" s="1"/>
  <c r="J955" i="5"/>
  <c r="M955" i="5"/>
  <c r="P955" i="5"/>
  <c r="S955" i="5"/>
  <c r="V955" i="5"/>
  <c r="Y955" i="5"/>
  <c r="AB955" i="5"/>
  <c r="AE955" i="5"/>
  <c r="AH955" i="5"/>
  <c r="AK955" i="5"/>
  <c r="AN955" i="5"/>
  <c r="AQ955" i="5"/>
  <c r="AT955" i="5"/>
  <c r="AW955" i="5"/>
  <c r="AZ955" i="5"/>
  <c r="BC955" i="5"/>
  <c r="BF955" i="5"/>
  <c r="BI955" i="5"/>
  <c r="BL955" i="5"/>
  <c r="BO955" i="5"/>
  <c r="BR955" i="5"/>
  <c r="BU955" i="5"/>
  <c r="BX955" i="5"/>
  <c r="CA955" i="5"/>
  <c r="CD955" i="5"/>
  <c r="CG955" i="5"/>
  <c r="CJ955" i="5"/>
  <c r="E956" i="5"/>
  <c r="E958" i="2" s="1"/>
  <c r="E1965" i="2" s="1"/>
  <c r="J956" i="5"/>
  <c r="M956" i="5"/>
  <c r="P956" i="5"/>
  <c r="S956" i="5"/>
  <c r="V956" i="5"/>
  <c r="Y956" i="5"/>
  <c r="AB956" i="5"/>
  <c r="AE956" i="5"/>
  <c r="AH956" i="5"/>
  <c r="AK956" i="5"/>
  <c r="AN956" i="5"/>
  <c r="AQ956" i="5"/>
  <c r="AT956" i="5"/>
  <c r="AW956" i="5"/>
  <c r="AZ956" i="5"/>
  <c r="BC956" i="5"/>
  <c r="BF956" i="5"/>
  <c r="BI956" i="5"/>
  <c r="BL956" i="5"/>
  <c r="BO956" i="5"/>
  <c r="BR956" i="5"/>
  <c r="BU956" i="5"/>
  <c r="BX956" i="5"/>
  <c r="CA956" i="5"/>
  <c r="CD956" i="5"/>
  <c r="CG956" i="5"/>
  <c r="CJ956" i="5"/>
  <c r="E957" i="5"/>
  <c r="E959" i="2" s="1"/>
  <c r="E1966" i="2" s="1"/>
  <c r="J957" i="5"/>
  <c r="M957" i="5"/>
  <c r="P957" i="5"/>
  <c r="S957" i="5"/>
  <c r="V957" i="5"/>
  <c r="Y957" i="5"/>
  <c r="AB957" i="5"/>
  <c r="AE957" i="5"/>
  <c r="AH957" i="5"/>
  <c r="AK957" i="5"/>
  <c r="AN957" i="5"/>
  <c r="AQ957" i="5"/>
  <c r="AT957" i="5"/>
  <c r="AW957" i="5"/>
  <c r="AZ957" i="5"/>
  <c r="BC957" i="5"/>
  <c r="BF957" i="5"/>
  <c r="BI957" i="5"/>
  <c r="BL957" i="5"/>
  <c r="BO957" i="5"/>
  <c r="BR957" i="5"/>
  <c r="BU957" i="5"/>
  <c r="BX957" i="5"/>
  <c r="CA957" i="5"/>
  <c r="CD957" i="5"/>
  <c r="CG957" i="5"/>
  <c r="CJ957" i="5"/>
  <c r="E958" i="5"/>
  <c r="E960" i="2" s="1"/>
  <c r="E1967" i="2" s="1"/>
  <c r="J958" i="5"/>
  <c r="M958" i="5"/>
  <c r="P958" i="5"/>
  <c r="S958" i="5"/>
  <c r="V958" i="5"/>
  <c r="Y958" i="5"/>
  <c r="AB958" i="5"/>
  <c r="AE958" i="5"/>
  <c r="AH958" i="5"/>
  <c r="AK958" i="5"/>
  <c r="AN958" i="5"/>
  <c r="AQ958" i="5"/>
  <c r="AT958" i="5"/>
  <c r="AW958" i="5"/>
  <c r="AZ958" i="5"/>
  <c r="BC958" i="5"/>
  <c r="BF958" i="5"/>
  <c r="BI958" i="5"/>
  <c r="BL958" i="5"/>
  <c r="BO958" i="5"/>
  <c r="BR958" i="5"/>
  <c r="BU958" i="5"/>
  <c r="BX958" i="5"/>
  <c r="CA958" i="5"/>
  <c r="CD958" i="5"/>
  <c r="CG958" i="5"/>
  <c r="CJ958" i="5"/>
  <c r="E959" i="5"/>
  <c r="E961" i="2" s="1"/>
  <c r="E1968" i="2" s="1"/>
  <c r="J959" i="5"/>
  <c r="M959" i="5"/>
  <c r="P959" i="5"/>
  <c r="S959" i="5"/>
  <c r="V959" i="5"/>
  <c r="Y959" i="5"/>
  <c r="AB959" i="5"/>
  <c r="AE959" i="5"/>
  <c r="AH959" i="5"/>
  <c r="AK959" i="5"/>
  <c r="AN959" i="5"/>
  <c r="AQ959" i="5"/>
  <c r="AT959" i="5"/>
  <c r="AW959" i="5"/>
  <c r="AZ959" i="5"/>
  <c r="BC959" i="5"/>
  <c r="BF959" i="5"/>
  <c r="BI959" i="5"/>
  <c r="BL959" i="5"/>
  <c r="BO959" i="5"/>
  <c r="BR959" i="5"/>
  <c r="BU959" i="5"/>
  <c r="BX959" i="5"/>
  <c r="CA959" i="5"/>
  <c r="CD959" i="5"/>
  <c r="CG959" i="5"/>
  <c r="CJ959" i="5"/>
  <c r="E960" i="5"/>
  <c r="E962" i="2" s="1"/>
  <c r="E1969" i="2" s="1"/>
  <c r="J960" i="5"/>
  <c r="M960" i="5"/>
  <c r="P960" i="5"/>
  <c r="S960" i="5"/>
  <c r="V960" i="5"/>
  <c r="Y960" i="5"/>
  <c r="AB960" i="5"/>
  <c r="AE960" i="5"/>
  <c r="AH960" i="5"/>
  <c r="AK960" i="5"/>
  <c r="AN960" i="5"/>
  <c r="AQ960" i="5"/>
  <c r="AT960" i="5"/>
  <c r="AW960" i="5"/>
  <c r="AZ960" i="5"/>
  <c r="BC960" i="5"/>
  <c r="BF960" i="5"/>
  <c r="BI960" i="5"/>
  <c r="BL960" i="5"/>
  <c r="BO960" i="5"/>
  <c r="BR960" i="5"/>
  <c r="BU960" i="5"/>
  <c r="BX960" i="5"/>
  <c r="CA960" i="5"/>
  <c r="CD960" i="5"/>
  <c r="CG960" i="5"/>
  <c r="CJ960" i="5"/>
  <c r="E961" i="5"/>
  <c r="E963" i="2" s="1"/>
  <c r="E1970" i="2" s="1"/>
  <c r="J961" i="5"/>
  <c r="M961" i="5"/>
  <c r="P961" i="5"/>
  <c r="S961" i="5"/>
  <c r="V961" i="5"/>
  <c r="Y961" i="5"/>
  <c r="AB961" i="5"/>
  <c r="AE961" i="5"/>
  <c r="AH961" i="5"/>
  <c r="AK961" i="5"/>
  <c r="AN961" i="5"/>
  <c r="AQ961" i="5"/>
  <c r="AT961" i="5"/>
  <c r="AW961" i="5"/>
  <c r="AZ961" i="5"/>
  <c r="BC961" i="5"/>
  <c r="BF961" i="5"/>
  <c r="BI961" i="5"/>
  <c r="BL961" i="5"/>
  <c r="BO961" i="5"/>
  <c r="BR961" i="5"/>
  <c r="BU961" i="5"/>
  <c r="BX961" i="5"/>
  <c r="CA961" i="5"/>
  <c r="CD961" i="5"/>
  <c r="CG961" i="5"/>
  <c r="CJ961" i="5"/>
  <c r="E962" i="5"/>
  <c r="E964" i="2" s="1"/>
  <c r="E1971" i="2" s="1"/>
  <c r="J962" i="5"/>
  <c r="M962" i="5"/>
  <c r="P962" i="5"/>
  <c r="S962" i="5"/>
  <c r="V962" i="5"/>
  <c r="Y962" i="5"/>
  <c r="AB962" i="5"/>
  <c r="AE962" i="5"/>
  <c r="AH962" i="5"/>
  <c r="AK962" i="5"/>
  <c r="AN962" i="5"/>
  <c r="AQ962" i="5"/>
  <c r="AT962" i="5"/>
  <c r="AW962" i="5"/>
  <c r="AZ962" i="5"/>
  <c r="BC962" i="5"/>
  <c r="BF962" i="5"/>
  <c r="BI962" i="5"/>
  <c r="BL962" i="5"/>
  <c r="BO962" i="5"/>
  <c r="BR962" i="5"/>
  <c r="BU962" i="5"/>
  <c r="BX962" i="5"/>
  <c r="CA962" i="5"/>
  <c r="CD962" i="5"/>
  <c r="CG962" i="5"/>
  <c r="CJ962" i="5"/>
  <c r="E963" i="5"/>
  <c r="E965" i="2" s="1"/>
  <c r="E1972" i="2" s="1"/>
  <c r="J963" i="5"/>
  <c r="M963" i="5"/>
  <c r="P963" i="5"/>
  <c r="S963" i="5"/>
  <c r="V963" i="5"/>
  <c r="Y963" i="5"/>
  <c r="AB963" i="5"/>
  <c r="AE963" i="5"/>
  <c r="AH963" i="5"/>
  <c r="AK963" i="5"/>
  <c r="AN963" i="5"/>
  <c r="AQ963" i="5"/>
  <c r="AT963" i="5"/>
  <c r="AW963" i="5"/>
  <c r="AZ963" i="5"/>
  <c r="BC963" i="5"/>
  <c r="BF963" i="5"/>
  <c r="BI963" i="5"/>
  <c r="BL963" i="5"/>
  <c r="BO963" i="5"/>
  <c r="BR963" i="5"/>
  <c r="BU963" i="5"/>
  <c r="BX963" i="5"/>
  <c r="CA963" i="5"/>
  <c r="CD963" i="5"/>
  <c r="CG963" i="5"/>
  <c r="CJ963" i="5"/>
  <c r="E964" i="5"/>
  <c r="E966" i="2" s="1"/>
  <c r="E1973" i="2" s="1"/>
  <c r="J964" i="5"/>
  <c r="M964" i="5"/>
  <c r="P964" i="5"/>
  <c r="S964" i="5"/>
  <c r="V964" i="5"/>
  <c r="Y964" i="5"/>
  <c r="AB964" i="5"/>
  <c r="AE964" i="5"/>
  <c r="AH964" i="5"/>
  <c r="AK964" i="5"/>
  <c r="AN964" i="5"/>
  <c r="AQ964" i="5"/>
  <c r="AT964" i="5"/>
  <c r="AW964" i="5"/>
  <c r="AZ964" i="5"/>
  <c r="BC964" i="5"/>
  <c r="BF964" i="5"/>
  <c r="BI964" i="5"/>
  <c r="BL964" i="5"/>
  <c r="BO964" i="5"/>
  <c r="BR964" i="5"/>
  <c r="BU964" i="5"/>
  <c r="BX964" i="5"/>
  <c r="CA964" i="5"/>
  <c r="CD964" i="5"/>
  <c r="CG964" i="5"/>
  <c r="CJ964" i="5"/>
  <c r="E965" i="5"/>
  <c r="E967" i="2" s="1"/>
  <c r="E1974" i="2" s="1"/>
  <c r="J965" i="5"/>
  <c r="M965" i="5"/>
  <c r="P965" i="5"/>
  <c r="S965" i="5"/>
  <c r="V965" i="5"/>
  <c r="Y965" i="5"/>
  <c r="AB965" i="5"/>
  <c r="AE965" i="5"/>
  <c r="AH965" i="5"/>
  <c r="AK965" i="5"/>
  <c r="AN965" i="5"/>
  <c r="AQ965" i="5"/>
  <c r="AT965" i="5"/>
  <c r="AW965" i="5"/>
  <c r="AZ965" i="5"/>
  <c r="BC965" i="5"/>
  <c r="BF965" i="5"/>
  <c r="BI965" i="5"/>
  <c r="BL965" i="5"/>
  <c r="BO965" i="5"/>
  <c r="BR965" i="5"/>
  <c r="BU965" i="5"/>
  <c r="BX965" i="5"/>
  <c r="CA965" i="5"/>
  <c r="CD965" i="5"/>
  <c r="CG965" i="5"/>
  <c r="CJ965" i="5"/>
  <c r="E966" i="5"/>
  <c r="E968" i="2" s="1"/>
  <c r="E1975" i="2" s="1"/>
  <c r="J966" i="5"/>
  <c r="M966" i="5"/>
  <c r="P966" i="5"/>
  <c r="S966" i="5"/>
  <c r="V966" i="5"/>
  <c r="Y966" i="5"/>
  <c r="AB966" i="5"/>
  <c r="AE966" i="5"/>
  <c r="AH966" i="5"/>
  <c r="AK966" i="5"/>
  <c r="AN966" i="5"/>
  <c r="AQ966" i="5"/>
  <c r="AT966" i="5"/>
  <c r="AW966" i="5"/>
  <c r="AZ966" i="5"/>
  <c r="BC966" i="5"/>
  <c r="BF966" i="5"/>
  <c r="BI966" i="5"/>
  <c r="BL966" i="5"/>
  <c r="BO966" i="5"/>
  <c r="BR966" i="5"/>
  <c r="BU966" i="5"/>
  <c r="BX966" i="5"/>
  <c r="CA966" i="5"/>
  <c r="CD966" i="5"/>
  <c r="CG966" i="5"/>
  <c r="CJ966" i="5"/>
  <c r="E967" i="5"/>
  <c r="E969" i="2" s="1"/>
  <c r="E1976" i="2" s="1"/>
  <c r="J967" i="5"/>
  <c r="M967" i="5"/>
  <c r="P967" i="5"/>
  <c r="S967" i="5"/>
  <c r="V967" i="5"/>
  <c r="Y967" i="5"/>
  <c r="AB967" i="5"/>
  <c r="AE967" i="5"/>
  <c r="AH967" i="5"/>
  <c r="AK967" i="5"/>
  <c r="AN967" i="5"/>
  <c r="AQ967" i="5"/>
  <c r="AT967" i="5"/>
  <c r="AW967" i="5"/>
  <c r="AZ967" i="5"/>
  <c r="BC967" i="5"/>
  <c r="BF967" i="5"/>
  <c r="BI967" i="5"/>
  <c r="BL967" i="5"/>
  <c r="BO967" i="5"/>
  <c r="BR967" i="5"/>
  <c r="BU967" i="5"/>
  <c r="BX967" i="5"/>
  <c r="CA967" i="5"/>
  <c r="CD967" i="5"/>
  <c r="CG967" i="5"/>
  <c r="CJ967" i="5"/>
  <c r="E968" i="5"/>
  <c r="E970" i="2" s="1"/>
  <c r="E1977" i="2" s="1"/>
  <c r="J968" i="5"/>
  <c r="M968" i="5"/>
  <c r="P968" i="5"/>
  <c r="S968" i="5"/>
  <c r="V968" i="5"/>
  <c r="Y968" i="5"/>
  <c r="AB968" i="5"/>
  <c r="AE968" i="5"/>
  <c r="AH968" i="5"/>
  <c r="AK968" i="5"/>
  <c r="AN968" i="5"/>
  <c r="AQ968" i="5"/>
  <c r="AT968" i="5"/>
  <c r="AW968" i="5"/>
  <c r="AZ968" i="5"/>
  <c r="BC968" i="5"/>
  <c r="BF968" i="5"/>
  <c r="BI968" i="5"/>
  <c r="BL968" i="5"/>
  <c r="BO968" i="5"/>
  <c r="BR968" i="5"/>
  <c r="BU968" i="5"/>
  <c r="BX968" i="5"/>
  <c r="CA968" i="5"/>
  <c r="CD968" i="5"/>
  <c r="CG968" i="5"/>
  <c r="CJ968" i="5"/>
  <c r="E969" i="5"/>
  <c r="E971" i="2" s="1"/>
  <c r="E1978" i="2" s="1"/>
  <c r="J969" i="5"/>
  <c r="M969" i="5"/>
  <c r="P969" i="5"/>
  <c r="S969" i="5"/>
  <c r="V969" i="5"/>
  <c r="Y969" i="5"/>
  <c r="AB969" i="5"/>
  <c r="AE969" i="5"/>
  <c r="AH969" i="5"/>
  <c r="AK969" i="5"/>
  <c r="AN969" i="5"/>
  <c r="AQ969" i="5"/>
  <c r="AT969" i="5"/>
  <c r="AW969" i="5"/>
  <c r="AZ969" i="5"/>
  <c r="BC969" i="5"/>
  <c r="BF969" i="5"/>
  <c r="BI969" i="5"/>
  <c r="BL969" i="5"/>
  <c r="BO969" i="5"/>
  <c r="BR969" i="5"/>
  <c r="BU969" i="5"/>
  <c r="BX969" i="5"/>
  <c r="CA969" i="5"/>
  <c r="CD969" i="5"/>
  <c r="CG969" i="5"/>
  <c r="CJ969" i="5"/>
  <c r="E970" i="5"/>
  <c r="E972" i="2" s="1"/>
  <c r="E1979" i="2" s="1"/>
  <c r="J970" i="5"/>
  <c r="M970" i="5"/>
  <c r="P970" i="5"/>
  <c r="S970" i="5"/>
  <c r="V970" i="5"/>
  <c r="Y970" i="5"/>
  <c r="AB970" i="5"/>
  <c r="AE970" i="5"/>
  <c r="AH970" i="5"/>
  <c r="AK970" i="5"/>
  <c r="AN970" i="5"/>
  <c r="AQ970" i="5"/>
  <c r="AT970" i="5"/>
  <c r="AW970" i="5"/>
  <c r="AZ970" i="5"/>
  <c r="BC970" i="5"/>
  <c r="BF970" i="5"/>
  <c r="BI970" i="5"/>
  <c r="BL970" i="5"/>
  <c r="BO970" i="5"/>
  <c r="BR970" i="5"/>
  <c r="BU970" i="5"/>
  <c r="BX970" i="5"/>
  <c r="CA970" i="5"/>
  <c r="CD970" i="5"/>
  <c r="CG970" i="5"/>
  <c r="CJ970" i="5"/>
  <c r="E971" i="5"/>
  <c r="E973" i="2" s="1"/>
  <c r="E1980" i="2" s="1"/>
  <c r="J971" i="5"/>
  <c r="M971" i="5"/>
  <c r="P971" i="5"/>
  <c r="S971" i="5"/>
  <c r="V971" i="5"/>
  <c r="Y971" i="5"/>
  <c r="AB971" i="5"/>
  <c r="AE971" i="5"/>
  <c r="AH971" i="5"/>
  <c r="AK971" i="5"/>
  <c r="AN971" i="5"/>
  <c r="AQ971" i="5"/>
  <c r="AT971" i="5"/>
  <c r="AW971" i="5"/>
  <c r="AZ971" i="5"/>
  <c r="BC971" i="5"/>
  <c r="BF971" i="5"/>
  <c r="BI971" i="5"/>
  <c r="BL971" i="5"/>
  <c r="BO971" i="5"/>
  <c r="BR971" i="5"/>
  <c r="BU971" i="5"/>
  <c r="BX971" i="5"/>
  <c r="CA971" i="5"/>
  <c r="CD971" i="5"/>
  <c r="CG971" i="5"/>
  <c r="CJ971" i="5"/>
  <c r="E972" i="5"/>
  <c r="E974" i="2" s="1"/>
  <c r="E1981" i="2" s="1"/>
  <c r="J972" i="5"/>
  <c r="M972" i="5"/>
  <c r="P972" i="5"/>
  <c r="S972" i="5"/>
  <c r="V972" i="5"/>
  <c r="Y972" i="5"/>
  <c r="AB972" i="5"/>
  <c r="AE972" i="5"/>
  <c r="AH972" i="5"/>
  <c r="AK972" i="5"/>
  <c r="AN972" i="5"/>
  <c r="AQ972" i="5"/>
  <c r="AT972" i="5"/>
  <c r="AW972" i="5"/>
  <c r="AZ972" i="5"/>
  <c r="BC972" i="5"/>
  <c r="BF972" i="5"/>
  <c r="BI972" i="5"/>
  <c r="BL972" i="5"/>
  <c r="BO972" i="5"/>
  <c r="BR972" i="5"/>
  <c r="BU972" i="5"/>
  <c r="BX972" i="5"/>
  <c r="CA972" i="5"/>
  <c r="CD972" i="5"/>
  <c r="CG972" i="5"/>
  <c r="CJ972" i="5"/>
  <c r="E973" i="5"/>
  <c r="E975" i="2" s="1"/>
  <c r="E1982" i="2" s="1"/>
  <c r="J973" i="5"/>
  <c r="M973" i="5"/>
  <c r="P973" i="5"/>
  <c r="S973" i="5"/>
  <c r="V973" i="5"/>
  <c r="Y973" i="5"/>
  <c r="AB973" i="5"/>
  <c r="AE973" i="5"/>
  <c r="AH973" i="5"/>
  <c r="AK973" i="5"/>
  <c r="AN973" i="5"/>
  <c r="AQ973" i="5"/>
  <c r="AT973" i="5"/>
  <c r="AW973" i="5"/>
  <c r="AZ973" i="5"/>
  <c r="BC973" i="5"/>
  <c r="BF973" i="5"/>
  <c r="BI973" i="5"/>
  <c r="BL973" i="5"/>
  <c r="BO973" i="5"/>
  <c r="BR973" i="5"/>
  <c r="BU973" i="5"/>
  <c r="BX973" i="5"/>
  <c r="CA973" i="5"/>
  <c r="CD973" i="5"/>
  <c r="CG973" i="5"/>
  <c r="CJ973" i="5"/>
  <c r="E974" i="5"/>
  <c r="E976" i="2" s="1"/>
  <c r="E1983" i="2" s="1"/>
  <c r="J974" i="5"/>
  <c r="M974" i="5"/>
  <c r="P974" i="5"/>
  <c r="S974" i="5"/>
  <c r="V974" i="5"/>
  <c r="Y974" i="5"/>
  <c r="AB974" i="5"/>
  <c r="AE974" i="5"/>
  <c r="AH974" i="5"/>
  <c r="AK974" i="5"/>
  <c r="AN974" i="5"/>
  <c r="AQ974" i="5"/>
  <c r="AT974" i="5"/>
  <c r="AW974" i="5"/>
  <c r="AZ974" i="5"/>
  <c r="BC974" i="5"/>
  <c r="BF974" i="5"/>
  <c r="BI974" i="5"/>
  <c r="BL974" i="5"/>
  <c r="BO974" i="5"/>
  <c r="BR974" i="5"/>
  <c r="BU974" i="5"/>
  <c r="BX974" i="5"/>
  <c r="CA974" i="5"/>
  <c r="CD974" i="5"/>
  <c r="CG974" i="5"/>
  <c r="CJ974" i="5"/>
  <c r="E975" i="5"/>
  <c r="E977" i="2" s="1"/>
  <c r="E1984" i="2" s="1"/>
  <c r="J975" i="5"/>
  <c r="M975" i="5"/>
  <c r="P975" i="5"/>
  <c r="S975" i="5"/>
  <c r="V975" i="5"/>
  <c r="Y975" i="5"/>
  <c r="AB975" i="5"/>
  <c r="AE975" i="5"/>
  <c r="AH975" i="5"/>
  <c r="AK975" i="5"/>
  <c r="AN975" i="5"/>
  <c r="AQ975" i="5"/>
  <c r="AT975" i="5"/>
  <c r="AW975" i="5"/>
  <c r="AZ975" i="5"/>
  <c r="BC975" i="5"/>
  <c r="BF975" i="5"/>
  <c r="BI975" i="5"/>
  <c r="BL975" i="5"/>
  <c r="BO975" i="5"/>
  <c r="BR975" i="5"/>
  <c r="BU975" i="5"/>
  <c r="BX975" i="5"/>
  <c r="CA975" i="5"/>
  <c r="CD975" i="5"/>
  <c r="CG975" i="5"/>
  <c r="CJ975" i="5"/>
  <c r="E976" i="5"/>
  <c r="E978" i="2" s="1"/>
  <c r="E1985" i="2" s="1"/>
  <c r="J976" i="5"/>
  <c r="M976" i="5"/>
  <c r="P976" i="5"/>
  <c r="S976" i="5"/>
  <c r="V976" i="5"/>
  <c r="Y976" i="5"/>
  <c r="AB976" i="5"/>
  <c r="AE976" i="5"/>
  <c r="AH976" i="5"/>
  <c r="AK976" i="5"/>
  <c r="AN976" i="5"/>
  <c r="AQ976" i="5"/>
  <c r="AT976" i="5"/>
  <c r="AW976" i="5"/>
  <c r="AZ976" i="5"/>
  <c r="BC976" i="5"/>
  <c r="BF976" i="5"/>
  <c r="BI976" i="5"/>
  <c r="BL976" i="5"/>
  <c r="BO976" i="5"/>
  <c r="BR976" i="5"/>
  <c r="BU976" i="5"/>
  <c r="BX976" i="5"/>
  <c r="CA976" i="5"/>
  <c r="CD976" i="5"/>
  <c r="CG976" i="5"/>
  <c r="CJ976" i="5"/>
  <c r="E977" i="5"/>
  <c r="E979" i="2" s="1"/>
  <c r="E1986" i="2" s="1"/>
  <c r="J977" i="5"/>
  <c r="M977" i="5"/>
  <c r="P977" i="5"/>
  <c r="S977" i="5"/>
  <c r="V977" i="5"/>
  <c r="Y977" i="5"/>
  <c r="AB977" i="5"/>
  <c r="AE977" i="5"/>
  <c r="AH977" i="5"/>
  <c r="AK977" i="5"/>
  <c r="AN977" i="5"/>
  <c r="AQ977" i="5"/>
  <c r="AT977" i="5"/>
  <c r="AW977" i="5"/>
  <c r="AZ977" i="5"/>
  <c r="BC977" i="5"/>
  <c r="BF977" i="5"/>
  <c r="BI977" i="5"/>
  <c r="BL977" i="5"/>
  <c r="BO977" i="5"/>
  <c r="BR977" i="5"/>
  <c r="BU977" i="5"/>
  <c r="BX977" i="5"/>
  <c r="CA977" i="5"/>
  <c r="CD977" i="5"/>
  <c r="CG977" i="5"/>
  <c r="CJ977" i="5"/>
  <c r="E978" i="5"/>
  <c r="E980" i="2" s="1"/>
  <c r="E1987" i="2" s="1"/>
  <c r="J978" i="5"/>
  <c r="M978" i="5"/>
  <c r="P978" i="5"/>
  <c r="S978" i="5"/>
  <c r="V978" i="5"/>
  <c r="Y978" i="5"/>
  <c r="AB978" i="5"/>
  <c r="AE978" i="5"/>
  <c r="AH978" i="5"/>
  <c r="AK978" i="5"/>
  <c r="AN978" i="5"/>
  <c r="AQ978" i="5"/>
  <c r="AT978" i="5"/>
  <c r="AW978" i="5"/>
  <c r="AZ978" i="5"/>
  <c r="BC978" i="5"/>
  <c r="BF978" i="5"/>
  <c r="BI978" i="5"/>
  <c r="BL978" i="5"/>
  <c r="BO978" i="5"/>
  <c r="BR978" i="5"/>
  <c r="BU978" i="5"/>
  <c r="BX978" i="5"/>
  <c r="CA978" i="5"/>
  <c r="CD978" i="5"/>
  <c r="CG978" i="5"/>
  <c r="CJ978" i="5"/>
  <c r="E979" i="5"/>
  <c r="E981" i="2" s="1"/>
  <c r="E1988" i="2" s="1"/>
  <c r="J979" i="5"/>
  <c r="M979" i="5"/>
  <c r="P979" i="5"/>
  <c r="S979" i="5"/>
  <c r="V979" i="5"/>
  <c r="Y979" i="5"/>
  <c r="AB979" i="5"/>
  <c r="AE979" i="5"/>
  <c r="AH979" i="5"/>
  <c r="AK979" i="5"/>
  <c r="AN979" i="5"/>
  <c r="AQ979" i="5"/>
  <c r="AT979" i="5"/>
  <c r="AW979" i="5"/>
  <c r="AZ979" i="5"/>
  <c r="BC979" i="5"/>
  <c r="BF979" i="5"/>
  <c r="BI979" i="5"/>
  <c r="BL979" i="5"/>
  <c r="BO979" i="5"/>
  <c r="BR979" i="5"/>
  <c r="BU979" i="5"/>
  <c r="BX979" i="5"/>
  <c r="CA979" i="5"/>
  <c r="CD979" i="5"/>
  <c r="CG979" i="5"/>
  <c r="CJ979" i="5"/>
  <c r="E980" i="5"/>
  <c r="E982" i="2" s="1"/>
  <c r="E1989" i="2" s="1"/>
  <c r="J980" i="5"/>
  <c r="M980" i="5"/>
  <c r="P980" i="5"/>
  <c r="S980" i="5"/>
  <c r="V980" i="5"/>
  <c r="Y980" i="5"/>
  <c r="AB980" i="5"/>
  <c r="AE980" i="5"/>
  <c r="AH980" i="5"/>
  <c r="AK980" i="5"/>
  <c r="AN980" i="5"/>
  <c r="AQ980" i="5"/>
  <c r="AT980" i="5"/>
  <c r="AW980" i="5"/>
  <c r="AZ980" i="5"/>
  <c r="BC980" i="5"/>
  <c r="BF980" i="5"/>
  <c r="BI980" i="5"/>
  <c r="BL980" i="5"/>
  <c r="BO980" i="5"/>
  <c r="BR980" i="5"/>
  <c r="BU980" i="5"/>
  <c r="BX980" i="5"/>
  <c r="CA980" i="5"/>
  <c r="CD980" i="5"/>
  <c r="CG980" i="5"/>
  <c r="CJ980" i="5"/>
  <c r="E981" i="5"/>
  <c r="E983" i="2" s="1"/>
  <c r="E1990" i="2" s="1"/>
  <c r="J981" i="5"/>
  <c r="M981" i="5"/>
  <c r="P981" i="5"/>
  <c r="S981" i="5"/>
  <c r="V981" i="5"/>
  <c r="Y981" i="5"/>
  <c r="AB981" i="5"/>
  <c r="AE981" i="5"/>
  <c r="AH981" i="5"/>
  <c r="AK981" i="5"/>
  <c r="AN981" i="5"/>
  <c r="AQ981" i="5"/>
  <c r="AT981" i="5"/>
  <c r="AW981" i="5"/>
  <c r="AZ981" i="5"/>
  <c r="BC981" i="5"/>
  <c r="BF981" i="5"/>
  <c r="BI981" i="5"/>
  <c r="BL981" i="5"/>
  <c r="BO981" i="5"/>
  <c r="BR981" i="5"/>
  <c r="BU981" i="5"/>
  <c r="BX981" i="5"/>
  <c r="CA981" i="5"/>
  <c r="CD981" i="5"/>
  <c r="CG981" i="5"/>
  <c r="CJ981" i="5"/>
  <c r="E982" i="5"/>
  <c r="E984" i="2" s="1"/>
  <c r="E1991" i="2" s="1"/>
  <c r="J982" i="5"/>
  <c r="M982" i="5"/>
  <c r="P982" i="5"/>
  <c r="S982" i="5"/>
  <c r="V982" i="5"/>
  <c r="Y982" i="5"/>
  <c r="AB982" i="5"/>
  <c r="AE982" i="5"/>
  <c r="AH982" i="5"/>
  <c r="AK982" i="5"/>
  <c r="AN982" i="5"/>
  <c r="AQ982" i="5"/>
  <c r="AT982" i="5"/>
  <c r="AW982" i="5"/>
  <c r="AZ982" i="5"/>
  <c r="BC982" i="5"/>
  <c r="BF982" i="5"/>
  <c r="BI982" i="5"/>
  <c r="BL982" i="5"/>
  <c r="BO982" i="5"/>
  <c r="BR982" i="5"/>
  <c r="BU982" i="5"/>
  <c r="BX982" i="5"/>
  <c r="CA982" i="5"/>
  <c r="CD982" i="5"/>
  <c r="CG982" i="5"/>
  <c r="CJ982" i="5"/>
  <c r="E983" i="5"/>
  <c r="E985" i="2" s="1"/>
  <c r="E1992" i="2" s="1"/>
  <c r="J983" i="5"/>
  <c r="M983" i="5"/>
  <c r="P983" i="5"/>
  <c r="S983" i="5"/>
  <c r="V983" i="5"/>
  <c r="Y983" i="5"/>
  <c r="AB983" i="5"/>
  <c r="AE983" i="5"/>
  <c r="AH983" i="5"/>
  <c r="AK983" i="5"/>
  <c r="AN983" i="5"/>
  <c r="AQ983" i="5"/>
  <c r="AT983" i="5"/>
  <c r="AW983" i="5"/>
  <c r="AZ983" i="5"/>
  <c r="BC983" i="5"/>
  <c r="BF983" i="5"/>
  <c r="BI983" i="5"/>
  <c r="BL983" i="5"/>
  <c r="BO983" i="5"/>
  <c r="BR983" i="5"/>
  <c r="BU983" i="5"/>
  <c r="BX983" i="5"/>
  <c r="CA983" i="5"/>
  <c r="CD983" i="5"/>
  <c r="CG983" i="5"/>
  <c r="CJ983" i="5"/>
  <c r="E984" i="5"/>
  <c r="E986" i="2" s="1"/>
  <c r="E1993" i="2" s="1"/>
  <c r="J984" i="5"/>
  <c r="M984" i="5"/>
  <c r="P984" i="5"/>
  <c r="S984" i="5"/>
  <c r="V984" i="5"/>
  <c r="Y984" i="5"/>
  <c r="AB984" i="5"/>
  <c r="AE984" i="5"/>
  <c r="AH984" i="5"/>
  <c r="AK984" i="5"/>
  <c r="AN984" i="5"/>
  <c r="AQ984" i="5"/>
  <c r="AT984" i="5"/>
  <c r="AW984" i="5"/>
  <c r="AZ984" i="5"/>
  <c r="BC984" i="5"/>
  <c r="BF984" i="5"/>
  <c r="BI984" i="5"/>
  <c r="BL984" i="5"/>
  <c r="BO984" i="5"/>
  <c r="BR984" i="5"/>
  <c r="BU984" i="5"/>
  <c r="BX984" i="5"/>
  <c r="CA984" i="5"/>
  <c r="CD984" i="5"/>
  <c r="CG984" i="5"/>
  <c r="CJ984" i="5"/>
  <c r="E985" i="5"/>
  <c r="E987" i="2" s="1"/>
  <c r="E1994" i="2" s="1"/>
  <c r="J985" i="5"/>
  <c r="M985" i="5"/>
  <c r="P985" i="5"/>
  <c r="S985" i="5"/>
  <c r="V985" i="5"/>
  <c r="Y985" i="5"/>
  <c r="AB985" i="5"/>
  <c r="AE985" i="5"/>
  <c r="AH985" i="5"/>
  <c r="AK985" i="5"/>
  <c r="AN985" i="5"/>
  <c r="AQ985" i="5"/>
  <c r="AT985" i="5"/>
  <c r="AW985" i="5"/>
  <c r="AZ985" i="5"/>
  <c r="BC985" i="5"/>
  <c r="BF985" i="5"/>
  <c r="BI985" i="5"/>
  <c r="BL985" i="5"/>
  <c r="BO985" i="5"/>
  <c r="BR985" i="5"/>
  <c r="BU985" i="5"/>
  <c r="BX985" i="5"/>
  <c r="CA985" i="5"/>
  <c r="CD985" i="5"/>
  <c r="CG985" i="5"/>
  <c r="CJ985" i="5"/>
  <c r="E986" i="5"/>
  <c r="E988" i="2" s="1"/>
  <c r="E1995" i="2" s="1"/>
  <c r="J986" i="5"/>
  <c r="M986" i="5"/>
  <c r="P986" i="5"/>
  <c r="S986" i="5"/>
  <c r="V986" i="5"/>
  <c r="Y986" i="5"/>
  <c r="AB986" i="5"/>
  <c r="AE986" i="5"/>
  <c r="AH986" i="5"/>
  <c r="AK986" i="5"/>
  <c r="AN986" i="5"/>
  <c r="AQ986" i="5"/>
  <c r="AT986" i="5"/>
  <c r="AW986" i="5"/>
  <c r="AZ986" i="5"/>
  <c r="BC986" i="5"/>
  <c r="BF986" i="5"/>
  <c r="BI986" i="5"/>
  <c r="BL986" i="5"/>
  <c r="BO986" i="5"/>
  <c r="BR986" i="5"/>
  <c r="BU986" i="5"/>
  <c r="BX986" i="5"/>
  <c r="CA986" i="5"/>
  <c r="CD986" i="5"/>
  <c r="CG986" i="5"/>
  <c r="CJ986" i="5"/>
  <c r="E987" i="5"/>
  <c r="E989" i="2" s="1"/>
  <c r="E1996" i="2" s="1"/>
  <c r="J987" i="5"/>
  <c r="M987" i="5"/>
  <c r="P987" i="5"/>
  <c r="S987" i="5"/>
  <c r="V987" i="5"/>
  <c r="Y987" i="5"/>
  <c r="AB987" i="5"/>
  <c r="AE987" i="5"/>
  <c r="AH987" i="5"/>
  <c r="AK987" i="5"/>
  <c r="AN987" i="5"/>
  <c r="AQ987" i="5"/>
  <c r="AT987" i="5"/>
  <c r="AW987" i="5"/>
  <c r="AZ987" i="5"/>
  <c r="BC987" i="5"/>
  <c r="BF987" i="5"/>
  <c r="BI987" i="5"/>
  <c r="BL987" i="5"/>
  <c r="BO987" i="5"/>
  <c r="BR987" i="5"/>
  <c r="BU987" i="5"/>
  <c r="BX987" i="5"/>
  <c r="CA987" i="5"/>
  <c r="CD987" i="5"/>
  <c r="CG987" i="5"/>
  <c r="CJ987" i="5"/>
  <c r="E988" i="5"/>
  <c r="E990" i="2" s="1"/>
  <c r="E1997" i="2" s="1"/>
  <c r="J988" i="5"/>
  <c r="M988" i="5"/>
  <c r="P988" i="5"/>
  <c r="S988" i="5"/>
  <c r="V988" i="5"/>
  <c r="Y988" i="5"/>
  <c r="AB988" i="5"/>
  <c r="AE988" i="5"/>
  <c r="AH988" i="5"/>
  <c r="AK988" i="5"/>
  <c r="AN988" i="5"/>
  <c r="AQ988" i="5"/>
  <c r="AT988" i="5"/>
  <c r="AW988" i="5"/>
  <c r="AZ988" i="5"/>
  <c r="BC988" i="5"/>
  <c r="BF988" i="5"/>
  <c r="BI988" i="5"/>
  <c r="BL988" i="5"/>
  <c r="BO988" i="5"/>
  <c r="BR988" i="5"/>
  <c r="BU988" i="5"/>
  <c r="BX988" i="5"/>
  <c r="CA988" i="5"/>
  <c r="CD988" i="5"/>
  <c r="CG988" i="5"/>
  <c r="CJ988" i="5"/>
  <c r="E989" i="5"/>
  <c r="E991" i="2" s="1"/>
  <c r="E1998" i="2" s="1"/>
  <c r="J989" i="5"/>
  <c r="M989" i="5"/>
  <c r="P989" i="5"/>
  <c r="S989" i="5"/>
  <c r="V989" i="5"/>
  <c r="Y989" i="5"/>
  <c r="AB989" i="5"/>
  <c r="AE989" i="5"/>
  <c r="AH989" i="5"/>
  <c r="AK989" i="5"/>
  <c r="AN989" i="5"/>
  <c r="AQ989" i="5"/>
  <c r="AT989" i="5"/>
  <c r="AW989" i="5"/>
  <c r="AZ989" i="5"/>
  <c r="BC989" i="5"/>
  <c r="BF989" i="5"/>
  <c r="BI989" i="5"/>
  <c r="BL989" i="5"/>
  <c r="BO989" i="5"/>
  <c r="BR989" i="5"/>
  <c r="BU989" i="5"/>
  <c r="BX989" i="5"/>
  <c r="CA989" i="5"/>
  <c r="CD989" i="5"/>
  <c r="CG989" i="5"/>
  <c r="CJ989" i="5"/>
  <c r="E990" i="5"/>
  <c r="E992" i="2" s="1"/>
  <c r="E1999" i="2" s="1"/>
  <c r="J990" i="5"/>
  <c r="M990" i="5"/>
  <c r="P990" i="5"/>
  <c r="S990" i="5"/>
  <c r="V990" i="5"/>
  <c r="Y990" i="5"/>
  <c r="AB990" i="5"/>
  <c r="AE990" i="5"/>
  <c r="AH990" i="5"/>
  <c r="AK990" i="5"/>
  <c r="AN990" i="5"/>
  <c r="AQ990" i="5"/>
  <c r="AT990" i="5"/>
  <c r="AW990" i="5"/>
  <c r="AZ990" i="5"/>
  <c r="BC990" i="5"/>
  <c r="BF990" i="5"/>
  <c r="BI990" i="5"/>
  <c r="BL990" i="5"/>
  <c r="BO990" i="5"/>
  <c r="BR990" i="5"/>
  <c r="BU990" i="5"/>
  <c r="BX990" i="5"/>
  <c r="CA990" i="5"/>
  <c r="CD990" i="5"/>
  <c r="CG990" i="5"/>
  <c r="CJ990" i="5"/>
  <c r="E991" i="5"/>
  <c r="E993" i="2" s="1"/>
  <c r="E2000" i="2" s="1"/>
  <c r="J991" i="5"/>
  <c r="M991" i="5"/>
  <c r="P991" i="5"/>
  <c r="S991" i="5"/>
  <c r="V991" i="5"/>
  <c r="Y991" i="5"/>
  <c r="AB991" i="5"/>
  <c r="AE991" i="5"/>
  <c r="AH991" i="5"/>
  <c r="AK991" i="5"/>
  <c r="AN991" i="5"/>
  <c r="AQ991" i="5"/>
  <c r="AT991" i="5"/>
  <c r="AW991" i="5"/>
  <c r="AZ991" i="5"/>
  <c r="BC991" i="5"/>
  <c r="BF991" i="5"/>
  <c r="BI991" i="5"/>
  <c r="BL991" i="5"/>
  <c r="BO991" i="5"/>
  <c r="BR991" i="5"/>
  <c r="BU991" i="5"/>
  <c r="BX991" i="5"/>
  <c r="CA991" i="5"/>
  <c r="CD991" i="5"/>
  <c r="CG991" i="5"/>
  <c r="CJ991" i="5"/>
  <c r="E992" i="5"/>
  <c r="E994" i="2" s="1"/>
  <c r="E2001" i="2" s="1"/>
  <c r="J992" i="5"/>
  <c r="M992" i="5"/>
  <c r="P992" i="5"/>
  <c r="S992" i="5"/>
  <c r="V992" i="5"/>
  <c r="Y992" i="5"/>
  <c r="AB992" i="5"/>
  <c r="AE992" i="5"/>
  <c r="AH992" i="5"/>
  <c r="AK992" i="5"/>
  <c r="AN992" i="5"/>
  <c r="AQ992" i="5"/>
  <c r="AT992" i="5"/>
  <c r="AW992" i="5"/>
  <c r="AZ992" i="5"/>
  <c r="BC992" i="5"/>
  <c r="BF992" i="5"/>
  <c r="BI992" i="5"/>
  <c r="BL992" i="5"/>
  <c r="BO992" i="5"/>
  <c r="BR992" i="5"/>
  <c r="BU992" i="5"/>
  <c r="BX992" i="5"/>
  <c r="CA992" i="5"/>
  <c r="CD992" i="5"/>
  <c r="CG992" i="5"/>
  <c r="CJ992" i="5"/>
  <c r="E993" i="5"/>
  <c r="E995" i="2" s="1"/>
  <c r="E2002" i="2" s="1"/>
  <c r="J993" i="5"/>
  <c r="M993" i="5"/>
  <c r="P993" i="5"/>
  <c r="S993" i="5"/>
  <c r="V993" i="5"/>
  <c r="Y993" i="5"/>
  <c r="AB993" i="5"/>
  <c r="AE993" i="5"/>
  <c r="AH993" i="5"/>
  <c r="AK993" i="5"/>
  <c r="AN993" i="5"/>
  <c r="AQ993" i="5"/>
  <c r="AT993" i="5"/>
  <c r="AW993" i="5"/>
  <c r="AZ993" i="5"/>
  <c r="BC993" i="5"/>
  <c r="BF993" i="5"/>
  <c r="BI993" i="5"/>
  <c r="BL993" i="5"/>
  <c r="BO993" i="5"/>
  <c r="BR993" i="5"/>
  <c r="BU993" i="5"/>
  <c r="BX993" i="5"/>
  <c r="CA993" i="5"/>
  <c r="CD993" i="5"/>
  <c r="CG993" i="5"/>
  <c r="CJ993" i="5"/>
  <c r="E994" i="5"/>
  <c r="E996" i="2" s="1"/>
  <c r="E2003" i="2" s="1"/>
  <c r="J994" i="5"/>
  <c r="M994" i="5"/>
  <c r="P994" i="5"/>
  <c r="S994" i="5"/>
  <c r="V994" i="5"/>
  <c r="Y994" i="5"/>
  <c r="AB994" i="5"/>
  <c r="AE994" i="5"/>
  <c r="AH994" i="5"/>
  <c r="AK994" i="5"/>
  <c r="AN994" i="5"/>
  <c r="AQ994" i="5"/>
  <c r="AT994" i="5"/>
  <c r="AW994" i="5"/>
  <c r="AZ994" i="5"/>
  <c r="BC994" i="5"/>
  <c r="BF994" i="5"/>
  <c r="BI994" i="5"/>
  <c r="BL994" i="5"/>
  <c r="BO994" i="5"/>
  <c r="BR994" i="5"/>
  <c r="BU994" i="5"/>
  <c r="BX994" i="5"/>
  <c r="CA994" i="5"/>
  <c r="CD994" i="5"/>
  <c r="CG994" i="5"/>
  <c r="CJ994" i="5"/>
  <c r="E995" i="5"/>
  <c r="E997" i="2" s="1"/>
  <c r="E2004" i="2" s="1"/>
  <c r="J995" i="5"/>
  <c r="M995" i="5"/>
  <c r="P995" i="5"/>
  <c r="S995" i="5"/>
  <c r="V995" i="5"/>
  <c r="Y995" i="5"/>
  <c r="AB995" i="5"/>
  <c r="AE995" i="5"/>
  <c r="AH995" i="5"/>
  <c r="AK995" i="5"/>
  <c r="AN995" i="5"/>
  <c r="AQ995" i="5"/>
  <c r="AT995" i="5"/>
  <c r="AW995" i="5"/>
  <c r="AZ995" i="5"/>
  <c r="BC995" i="5"/>
  <c r="BF995" i="5"/>
  <c r="BI995" i="5"/>
  <c r="BL995" i="5"/>
  <c r="BO995" i="5"/>
  <c r="BR995" i="5"/>
  <c r="BU995" i="5"/>
  <c r="BX995" i="5"/>
  <c r="CA995" i="5"/>
  <c r="CD995" i="5"/>
  <c r="CG995" i="5"/>
  <c r="CJ995" i="5"/>
  <c r="E996" i="5"/>
  <c r="E998" i="2" s="1"/>
  <c r="E2005" i="2" s="1"/>
  <c r="J996" i="5"/>
  <c r="M996" i="5"/>
  <c r="P996" i="5"/>
  <c r="S996" i="5"/>
  <c r="V996" i="5"/>
  <c r="Y996" i="5"/>
  <c r="AB996" i="5"/>
  <c r="AE996" i="5"/>
  <c r="AH996" i="5"/>
  <c r="AK996" i="5"/>
  <c r="AN996" i="5"/>
  <c r="AQ996" i="5"/>
  <c r="AT996" i="5"/>
  <c r="AW996" i="5"/>
  <c r="AZ996" i="5"/>
  <c r="BC996" i="5"/>
  <c r="BF996" i="5"/>
  <c r="BI996" i="5"/>
  <c r="BL996" i="5"/>
  <c r="BO996" i="5"/>
  <c r="BR996" i="5"/>
  <c r="BU996" i="5"/>
  <c r="BX996" i="5"/>
  <c r="CA996" i="5"/>
  <c r="CD996" i="5"/>
  <c r="CG996" i="5"/>
  <c r="CJ996" i="5"/>
  <c r="E997" i="5"/>
  <c r="E999" i="2" s="1"/>
  <c r="E2006" i="2" s="1"/>
  <c r="J997" i="5"/>
  <c r="M997" i="5"/>
  <c r="P997" i="5"/>
  <c r="S997" i="5"/>
  <c r="V997" i="5"/>
  <c r="Y997" i="5"/>
  <c r="AB997" i="5"/>
  <c r="AE997" i="5"/>
  <c r="AH997" i="5"/>
  <c r="AK997" i="5"/>
  <c r="AN997" i="5"/>
  <c r="AQ997" i="5"/>
  <c r="AT997" i="5"/>
  <c r="AW997" i="5"/>
  <c r="AZ997" i="5"/>
  <c r="BC997" i="5"/>
  <c r="BF997" i="5"/>
  <c r="BI997" i="5"/>
  <c r="BL997" i="5"/>
  <c r="BO997" i="5"/>
  <c r="BR997" i="5"/>
  <c r="BU997" i="5"/>
  <c r="BX997" i="5"/>
  <c r="CA997" i="5"/>
  <c r="CD997" i="5"/>
  <c r="CG997" i="5"/>
  <c r="CJ997" i="5"/>
  <c r="E998" i="5"/>
  <c r="E1000" i="2" s="1"/>
  <c r="E2007" i="2" s="1"/>
  <c r="J998" i="5"/>
  <c r="M998" i="5"/>
  <c r="P998" i="5"/>
  <c r="S998" i="5"/>
  <c r="V998" i="5"/>
  <c r="Y998" i="5"/>
  <c r="AB998" i="5"/>
  <c r="AE998" i="5"/>
  <c r="AH998" i="5"/>
  <c r="AK998" i="5"/>
  <c r="AN998" i="5"/>
  <c r="AQ998" i="5"/>
  <c r="AT998" i="5"/>
  <c r="AW998" i="5"/>
  <c r="AZ998" i="5"/>
  <c r="BC998" i="5"/>
  <c r="BF998" i="5"/>
  <c r="BI998" i="5"/>
  <c r="BL998" i="5"/>
  <c r="BO998" i="5"/>
  <c r="BR998" i="5"/>
  <c r="BU998" i="5"/>
  <c r="BX998" i="5"/>
  <c r="CA998" i="5"/>
  <c r="CD998" i="5"/>
  <c r="CG998" i="5"/>
  <c r="CJ998" i="5"/>
  <c r="E999" i="5"/>
  <c r="E1001" i="2" s="1"/>
  <c r="E2008" i="2" s="1"/>
  <c r="J999" i="5"/>
  <c r="M999" i="5"/>
  <c r="P999" i="5"/>
  <c r="S999" i="5"/>
  <c r="V999" i="5"/>
  <c r="Y999" i="5"/>
  <c r="AB999" i="5"/>
  <c r="AE999" i="5"/>
  <c r="AH999" i="5"/>
  <c r="AK999" i="5"/>
  <c r="AN999" i="5"/>
  <c r="AQ999" i="5"/>
  <c r="AT999" i="5"/>
  <c r="AW999" i="5"/>
  <c r="AZ999" i="5"/>
  <c r="BC999" i="5"/>
  <c r="BF999" i="5"/>
  <c r="BI999" i="5"/>
  <c r="BL999" i="5"/>
  <c r="BO999" i="5"/>
  <c r="BR999" i="5"/>
  <c r="BU999" i="5"/>
  <c r="BX999" i="5"/>
  <c r="CA999" i="5"/>
  <c r="CD999" i="5"/>
  <c r="CG999" i="5"/>
  <c r="CJ999" i="5"/>
  <c r="E1000" i="5"/>
  <c r="E1002" i="2" s="1"/>
  <c r="E2009" i="2" s="1"/>
  <c r="J1000" i="5"/>
  <c r="M1000" i="5"/>
  <c r="P1000" i="5"/>
  <c r="S1000" i="5"/>
  <c r="V1000" i="5"/>
  <c r="Y1000" i="5"/>
  <c r="AB1000" i="5"/>
  <c r="AE1000" i="5"/>
  <c r="AH1000" i="5"/>
  <c r="AK1000" i="5"/>
  <c r="AN1000" i="5"/>
  <c r="AQ1000" i="5"/>
  <c r="AT1000" i="5"/>
  <c r="AW1000" i="5"/>
  <c r="AZ1000" i="5"/>
  <c r="BC1000" i="5"/>
  <c r="BF1000" i="5"/>
  <c r="BI1000" i="5"/>
  <c r="BL1000" i="5"/>
  <c r="BO1000" i="5"/>
  <c r="BR1000" i="5"/>
  <c r="BU1000" i="5"/>
  <c r="BX1000" i="5"/>
  <c r="CA1000" i="5"/>
  <c r="CD1000" i="5"/>
  <c r="CG1000" i="5"/>
  <c r="CJ1000" i="5"/>
  <c r="E1001" i="5"/>
  <c r="E1003" i="2" s="1"/>
  <c r="E2010" i="2" s="1"/>
  <c r="J1001" i="5"/>
  <c r="M1001" i="5"/>
  <c r="P1001" i="5"/>
  <c r="S1001" i="5"/>
  <c r="V1001" i="5"/>
  <c r="Y1001" i="5"/>
  <c r="AB1001" i="5"/>
  <c r="AE1001" i="5"/>
  <c r="AH1001" i="5"/>
  <c r="AK1001" i="5"/>
  <c r="AN1001" i="5"/>
  <c r="AQ1001" i="5"/>
  <c r="AT1001" i="5"/>
  <c r="AW1001" i="5"/>
  <c r="AZ1001" i="5"/>
  <c r="BC1001" i="5"/>
  <c r="BF1001" i="5"/>
  <c r="BI1001" i="5"/>
  <c r="BL1001" i="5"/>
  <c r="BO1001" i="5"/>
  <c r="BR1001" i="5"/>
  <c r="BU1001" i="5"/>
  <c r="BX1001" i="5"/>
  <c r="CA1001" i="5"/>
  <c r="CD1001" i="5"/>
  <c r="CG1001" i="5"/>
  <c r="CJ1001" i="5"/>
  <c r="E1002" i="5"/>
  <c r="E1004" i="2" s="1"/>
  <c r="E2011" i="2" s="1"/>
  <c r="J1002" i="5"/>
  <c r="M1002" i="5"/>
  <c r="P1002" i="5"/>
  <c r="S1002" i="5"/>
  <c r="V1002" i="5"/>
  <c r="Y1002" i="5"/>
  <c r="AB1002" i="5"/>
  <c r="AE1002" i="5"/>
  <c r="AH1002" i="5"/>
  <c r="AK1002" i="5"/>
  <c r="AN1002" i="5"/>
  <c r="AQ1002" i="5"/>
  <c r="AT1002" i="5"/>
  <c r="AW1002" i="5"/>
  <c r="AZ1002" i="5"/>
  <c r="BC1002" i="5"/>
  <c r="BF1002" i="5"/>
  <c r="BI1002" i="5"/>
  <c r="BL1002" i="5"/>
  <c r="BO1002" i="5"/>
  <c r="BR1002" i="5"/>
  <c r="BU1002" i="5"/>
  <c r="BX1002" i="5"/>
  <c r="CA1002" i="5"/>
  <c r="CD1002" i="5"/>
  <c r="CG1002" i="5"/>
  <c r="CJ1002" i="5"/>
  <c r="E1003" i="5"/>
  <c r="E1005" i="2" s="1"/>
  <c r="E2012" i="2" s="1"/>
  <c r="J1003" i="5"/>
  <c r="M1003" i="5"/>
  <c r="P1003" i="5"/>
  <c r="S1003" i="5"/>
  <c r="V1003" i="5"/>
  <c r="Y1003" i="5"/>
  <c r="AB1003" i="5"/>
  <c r="AE1003" i="5"/>
  <c r="AH1003" i="5"/>
  <c r="AK1003" i="5"/>
  <c r="AN1003" i="5"/>
  <c r="AQ1003" i="5"/>
  <c r="AT1003" i="5"/>
  <c r="AW1003" i="5"/>
  <c r="AZ1003" i="5"/>
  <c r="BC1003" i="5"/>
  <c r="BF1003" i="5"/>
  <c r="BI1003" i="5"/>
  <c r="BL1003" i="5"/>
  <c r="BO1003" i="5"/>
  <c r="BR1003" i="5"/>
  <c r="BU1003" i="5"/>
  <c r="BX1003" i="5"/>
  <c r="CA1003" i="5"/>
  <c r="CD1003" i="5"/>
  <c r="CG1003" i="5"/>
  <c r="CJ1003" i="5"/>
  <c r="E1004" i="5"/>
  <c r="E1006" i="2" s="1"/>
  <c r="E2013" i="2" s="1"/>
  <c r="J1004" i="5"/>
  <c r="M1004" i="5"/>
  <c r="P1004" i="5"/>
  <c r="S1004" i="5"/>
  <c r="V1004" i="5"/>
  <c r="Y1004" i="5"/>
  <c r="AB1004" i="5"/>
  <c r="AE1004" i="5"/>
  <c r="AH1004" i="5"/>
  <c r="AK1004" i="5"/>
  <c r="AN1004" i="5"/>
  <c r="AQ1004" i="5"/>
  <c r="AT1004" i="5"/>
  <c r="AW1004" i="5"/>
  <c r="AZ1004" i="5"/>
  <c r="BC1004" i="5"/>
  <c r="BF1004" i="5"/>
  <c r="BI1004" i="5"/>
  <c r="BL1004" i="5"/>
  <c r="BO1004" i="5"/>
  <c r="BR1004" i="5"/>
  <c r="BU1004" i="5"/>
  <c r="BX1004" i="5"/>
  <c r="CA1004" i="5"/>
  <c r="CD1004" i="5"/>
  <c r="CG1004" i="5"/>
  <c r="CJ1004" i="5"/>
  <c r="E1005" i="5"/>
  <c r="E1007" i="2" s="1"/>
  <c r="E2014" i="2" s="1"/>
  <c r="J1005" i="5"/>
  <c r="M1005" i="5"/>
  <c r="P1005" i="5"/>
  <c r="S1005" i="5"/>
  <c r="V1005" i="5"/>
  <c r="Y1005" i="5"/>
  <c r="AB1005" i="5"/>
  <c r="AE1005" i="5"/>
  <c r="AH1005" i="5"/>
  <c r="AK1005" i="5"/>
  <c r="AN1005" i="5"/>
  <c r="AQ1005" i="5"/>
  <c r="AT1005" i="5"/>
  <c r="AW1005" i="5"/>
  <c r="AZ1005" i="5"/>
  <c r="BC1005" i="5"/>
  <c r="BF1005" i="5"/>
  <c r="BI1005" i="5"/>
  <c r="BL1005" i="5"/>
  <c r="BO1005" i="5"/>
  <c r="BR1005" i="5"/>
  <c r="BU1005" i="5"/>
  <c r="BX1005" i="5"/>
  <c r="CA1005" i="5"/>
  <c r="CD1005" i="5"/>
  <c r="CG1005" i="5"/>
  <c r="CJ1005" i="5"/>
  <c r="E1006" i="5"/>
  <c r="E1008" i="2" s="1"/>
  <c r="E2015" i="2" s="1"/>
  <c r="J1006" i="5"/>
  <c r="M1006" i="5"/>
  <c r="P1006" i="5"/>
  <c r="S1006" i="5"/>
  <c r="V1006" i="5"/>
  <c r="Y1006" i="5"/>
  <c r="AB1006" i="5"/>
  <c r="AE1006" i="5"/>
  <c r="AH1006" i="5"/>
  <c r="AK1006" i="5"/>
  <c r="AN1006" i="5"/>
  <c r="AQ1006" i="5"/>
  <c r="AT1006" i="5"/>
  <c r="AW1006" i="5"/>
  <c r="AZ1006" i="5"/>
  <c r="BC1006" i="5"/>
  <c r="BF1006" i="5"/>
  <c r="BI1006" i="5"/>
  <c r="BL1006" i="5"/>
  <c r="BO1006" i="5"/>
  <c r="BR1006" i="5"/>
  <c r="BU1006" i="5"/>
  <c r="BX1006" i="5"/>
  <c r="CA1006" i="5"/>
  <c r="CD1006" i="5"/>
  <c r="CG1006" i="5"/>
  <c r="CJ1006" i="5"/>
  <c r="E1007" i="5"/>
  <c r="E1009" i="2" s="1"/>
  <c r="E2016" i="2" s="1"/>
  <c r="J1007" i="5"/>
  <c r="M1007" i="5"/>
  <c r="P1007" i="5"/>
  <c r="S1007" i="5"/>
  <c r="V1007" i="5"/>
  <c r="Y1007" i="5"/>
  <c r="AB1007" i="5"/>
  <c r="AE1007" i="5"/>
  <c r="AH1007" i="5"/>
  <c r="AK1007" i="5"/>
  <c r="AN1007" i="5"/>
  <c r="AQ1007" i="5"/>
  <c r="AT1007" i="5"/>
  <c r="AW1007" i="5"/>
  <c r="AZ1007" i="5"/>
  <c r="BC1007" i="5"/>
  <c r="BF1007" i="5"/>
  <c r="BI1007" i="5"/>
  <c r="BL1007" i="5"/>
  <c r="BO1007" i="5"/>
  <c r="BR1007" i="5"/>
  <c r="BU1007" i="5"/>
  <c r="BX1007" i="5"/>
  <c r="CA1007" i="5"/>
  <c r="CD1007" i="5"/>
  <c r="CG1007" i="5"/>
  <c r="CJ1007" i="5"/>
  <c r="E1008" i="5"/>
  <c r="E1010" i="2" s="1"/>
  <c r="E2017" i="2" s="1"/>
  <c r="J1008" i="5"/>
  <c r="M1008" i="5"/>
  <c r="P1008" i="5"/>
  <c r="S1008" i="5"/>
  <c r="V1008" i="5"/>
  <c r="Y1008" i="5"/>
  <c r="AB1008" i="5"/>
  <c r="AE1008" i="5"/>
  <c r="AH1008" i="5"/>
  <c r="AK1008" i="5"/>
  <c r="AN1008" i="5"/>
  <c r="AQ1008" i="5"/>
  <c r="AT1008" i="5"/>
  <c r="AW1008" i="5"/>
  <c r="AZ1008" i="5"/>
  <c r="BC1008" i="5"/>
  <c r="BF1008" i="5"/>
  <c r="BI1008" i="5"/>
  <c r="BL1008" i="5"/>
  <c r="BO1008" i="5"/>
  <c r="BR1008" i="5"/>
  <c r="BU1008" i="5"/>
  <c r="BX1008" i="5"/>
  <c r="CA1008" i="5"/>
  <c r="CD1008" i="5"/>
  <c r="CG1008" i="5"/>
  <c r="CJ1008" i="5"/>
  <c r="E1009" i="5"/>
  <c r="E1011" i="2" s="1"/>
  <c r="E2018" i="2" s="1"/>
  <c r="J1009" i="5"/>
  <c r="M1009" i="5"/>
  <c r="P1009" i="5"/>
  <c r="S1009" i="5"/>
  <c r="V1009" i="5"/>
  <c r="Y1009" i="5"/>
  <c r="AB1009" i="5"/>
  <c r="AE1009" i="5"/>
  <c r="AH1009" i="5"/>
  <c r="AK1009" i="5"/>
  <c r="AN1009" i="5"/>
  <c r="AQ1009" i="5"/>
  <c r="AT1009" i="5"/>
  <c r="AW1009" i="5"/>
  <c r="AZ1009" i="5"/>
  <c r="BC1009" i="5"/>
  <c r="BF1009" i="5"/>
  <c r="BI1009" i="5"/>
  <c r="BL1009" i="5"/>
  <c r="BO1009" i="5"/>
  <c r="BR1009" i="5"/>
  <c r="BU1009" i="5"/>
  <c r="BX1009" i="5"/>
  <c r="CA1009" i="5"/>
  <c r="CD1009" i="5"/>
  <c r="CG1009" i="5"/>
  <c r="CJ1009" i="5"/>
  <c r="E1010" i="5"/>
  <c r="E1012" i="2" s="1"/>
  <c r="E2019" i="2" s="1"/>
  <c r="J1010" i="5"/>
  <c r="M1010" i="5"/>
  <c r="P1010" i="5"/>
  <c r="S1010" i="5"/>
  <c r="V1010" i="5"/>
  <c r="Y1010" i="5"/>
  <c r="AB1010" i="5"/>
  <c r="AE1010" i="5"/>
  <c r="AH1010" i="5"/>
  <c r="AK1010" i="5"/>
  <c r="AN1010" i="5"/>
  <c r="AQ1010" i="5"/>
  <c r="AT1010" i="5"/>
  <c r="AW1010" i="5"/>
  <c r="AZ1010" i="5"/>
  <c r="BC1010" i="5"/>
  <c r="BF1010" i="5"/>
  <c r="BI1010" i="5"/>
  <c r="BL1010" i="5"/>
  <c r="BO1010" i="5"/>
  <c r="BR1010" i="5"/>
  <c r="BU1010" i="5"/>
  <c r="BX1010" i="5"/>
  <c r="CA1010" i="5"/>
  <c r="CD1010" i="5"/>
  <c r="CG1010" i="5"/>
  <c r="CJ1010" i="5"/>
  <c r="E1011" i="5"/>
  <c r="E1013" i="2" s="1"/>
  <c r="E2020" i="2" s="1"/>
  <c r="J1011" i="5"/>
  <c r="M1011" i="5"/>
  <c r="P1011" i="5"/>
  <c r="S1011" i="5"/>
  <c r="V1011" i="5"/>
  <c r="Y1011" i="5"/>
  <c r="AB1011" i="5"/>
  <c r="AE1011" i="5"/>
  <c r="AH1011" i="5"/>
  <c r="AK1011" i="5"/>
  <c r="AN1011" i="5"/>
  <c r="AQ1011" i="5"/>
  <c r="AT1011" i="5"/>
  <c r="AW1011" i="5"/>
  <c r="AZ1011" i="5"/>
  <c r="BC1011" i="5"/>
  <c r="BF1011" i="5"/>
  <c r="BI1011" i="5"/>
  <c r="BL1011" i="5"/>
  <c r="BO1011" i="5"/>
  <c r="BR1011" i="5"/>
  <c r="BU1011" i="5"/>
  <c r="BX1011" i="5"/>
  <c r="CA1011" i="5"/>
  <c r="CD1011" i="5"/>
  <c r="CG1011" i="5"/>
  <c r="CJ1011" i="5"/>
  <c r="E1012" i="5"/>
  <c r="E1014" i="2" s="1"/>
  <c r="E2021" i="2" s="1"/>
  <c r="J1012" i="5"/>
  <c r="M1012" i="5"/>
  <c r="P1012" i="5"/>
  <c r="S1012" i="5"/>
  <c r="V1012" i="5"/>
  <c r="Y1012" i="5"/>
  <c r="AB1012" i="5"/>
  <c r="AE1012" i="5"/>
  <c r="AH1012" i="5"/>
  <c r="AK1012" i="5"/>
  <c r="AN1012" i="5"/>
  <c r="AQ1012" i="5"/>
  <c r="AT1012" i="5"/>
  <c r="AW1012" i="5"/>
  <c r="AZ1012" i="5"/>
  <c r="BC1012" i="5"/>
  <c r="BF1012" i="5"/>
  <c r="BI1012" i="5"/>
  <c r="BL1012" i="5"/>
  <c r="BO1012" i="5"/>
  <c r="BR1012" i="5"/>
  <c r="BU1012" i="5"/>
  <c r="BX1012" i="5"/>
  <c r="CA1012" i="5"/>
  <c r="CD1012" i="5"/>
  <c r="CG1012" i="5"/>
  <c r="CJ1012" i="5"/>
  <c r="E1013" i="5"/>
  <c r="E1015" i="2" s="1"/>
  <c r="E2022" i="2" s="1"/>
  <c r="J1013" i="5"/>
  <c r="M1013" i="5"/>
  <c r="P1013" i="5"/>
  <c r="S1013" i="5"/>
  <c r="V1013" i="5"/>
  <c r="Y1013" i="5"/>
  <c r="AB1013" i="5"/>
  <c r="AE1013" i="5"/>
  <c r="AH1013" i="5"/>
  <c r="AK1013" i="5"/>
  <c r="AN1013" i="5"/>
  <c r="AQ1013" i="5"/>
  <c r="AT1013" i="5"/>
  <c r="AW1013" i="5"/>
  <c r="AZ1013" i="5"/>
  <c r="BC1013" i="5"/>
  <c r="BF1013" i="5"/>
  <c r="BI1013" i="5"/>
  <c r="BL1013" i="5"/>
  <c r="BO1013" i="5"/>
  <c r="BR1013" i="5"/>
  <c r="BU1013" i="5"/>
  <c r="BX1013" i="5"/>
  <c r="CA1013" i="5"/>
  <c r="CD1013" i="5"/>
  <c r="CG1013" i="5"/>
  <c r="CJ1013" i="5"/>
  <c r="E1014" i="5"/>
  <c r="E1016" i="2" s="1"/>
  <c r="E2023" i="2" s="1"/>
  <c r="J1014" i="5"/>
  <c r="M1014" i="5"/>
  <c r="P1014" i="5"/>
  <c r="S1014" i="5"/>
  <c r="V1014" i="5"/>
  <c r="Y1014" i="5"/>
  <c r="AB1014" i="5"/>
  <c r="AE1014" i="5"/>
  <c r="AH1014" i="5"/>
  <c r="AK1014" i="5"/>
  <c r="AN1014" i="5"/>
  <c r="AQ1014" i="5"/>
  <c r="AT1014" i="5"/>
  <c r="AW1014" i="5"/>
  <c r="AZ1014" i="5"/>
  <c r="BC1014" i="5"/>
  <c r="BF1014" i="5"/>
  <c r="BI1014" i="5"/>
  <c r="BL1014" i="5"/>
  <c r="BO1014" i="5"/>
  <c r="BR1014" i="5"/>
  <c r="BU1014" i="5"/>
  <c r="BX1014" i="5"/>
  <c r="CA1014" i="5"/>
  <c r="CD1014" i="5"/>
  <c r="CG1014" i="5"/>
  <c r="CJ1014" i="5"/>
  <c r="H1015" i="5"/>
  <c r="I1015" i="5"/>
  <c r="K1015" i="5"/>
  <c r="L1015" i="5"/>
  <c r="N1015" i="5"/>
  <c r="O1015" i="5"/>
  <c r="Q1015" i="5"/>
  <c r="R1015" i="5"/>
  <c r="T1015" i="5"/>
  <c r="U1015" i="5"/>
  <c r="W1015" i="5"/>
  <c r="X1015" i="5"/>
  <c r="Z1015" i="5"/>
  <c r="AA1015" i="5"/>
  <c r="AC1015" i="5"/>
  <c r="AD1015" i="5"/>
  <c r="AE1015" i="5"/>
  <c r="AF1015" i="5"/>
  <c r="AG1015" i="5"/>
  <c r="AI1015" i="5"/>
  <c r="AJ1015" i="5"/>
  <c r="AL1015" i="5"/>
  <c r="AM1015" i="5"/>
  <c r="AO1015" i="5"/>
  <c r="AP1015" i="5"/>
  <c r="AR1015" i="5"/>
  <c r="AS1015" i="5"/>
  <c r="AU1015" i="5"/>
  <c r="AV1015" i="5"/>
  <c r="AX1015" i="5"/>
  <c r="AY1015" i="5"/>
  <c r="BA1015" i="5"/>
  <c r="BB1015" i="5"/>
  <c r="BC1015" i="5"/>
  <c r="BD1015" i="5"/>
  <c r="BE1015" i="5"/>
  <c r="BG1015" i="5"/>
  <c r="BH1015" i="5"/>
  <c r="BJ1015" i="5"/>
  <c r="BK1015" i="5"/>
  <c r="BM1015" i="5"/>
  <c r="BN1015" i="5"/>
  <c r="BP1015" i="5"/>
  <c r="BQ1015" i="5"/>
  <c r="BS1015" i="5"/>
  <c r="BT1015" i="5"/>
  <c r="BV1015" i="5"/>
  <c r="BW1015" i="5"/>
  <c r="BY1015" i="5"/>
  <c r="BZ1015" i="5"/>
  <c r="CA1015" i="5"/>
  <c r="CB1015" i="5"/>
  <c r="CC1015" i="5"/>
  <c r="CE1015" i="5"/>
  <c r="CF1015" i="5"/>
  <c r="CH1015" i="5"/>
  <c r="CI1015" i="5"/>
  <c r="A1016" i="5"/>
  <c r="A1017" i="5"/>
  <c r="A1018" i="5"/>
  <c r="A1019" i="5"/>
  <c r="A1020" i="5"/>
  <c r="A1021" i="5"/>
  <c r="A1022" i="5"/>
  <c r="AJ12" i="5" l="1"/>
  <c r="AM12" i="5" s="1"/>
  <c r="AP12" i="5" s="1"/>
  <c r="AS12" i="5" s="1"/>
  <c r="AV12" i="5" s="1"/>
  <c r="AY12" i="5" s="1"/>
  <c r="BB12" i="5" s="1"/>
  <c r="BE12" i="5" s="1"/>
  <c r="BH12" i="5" s="1"/>
  <c r="BK12" i="5" s="1"/>
  <c r="BN12" i="5" s="1"/>
  <c r="BQ12" i="5" s="1"/>
  <c r="BT12" i="5" s="1"/>
  <c r="BW12" i="5" s="1"/>
  <c r="BZ12" i="5" s="1"/>
  <c r="CC12" i="5" s="1"/>
  <c r="R12" i="5"/>
  <c r="U12" i="5" s="1"/>
  <c r="X12" i="5" s="1"/>
  <c r="AA12" i="5" s="1"/>
  <c r="AD12" i="5" s="1"/>
  <c r="AG12" i="5" s="1"/>
  <c r="AI12" i="5"/>
  <c r="AL12" i="5" s="1"/>
  <c r="AO12" i="5" s="1"/>
  <c r="AR12" i="5" s="1"/>
  <c r="AU12" i="5" s="1"/>
  <c r="AX12" i="5" s="1"/>
  <c r="BA12" i="5" s="1"/>
  <c r="BD12" i="5" s="1"/>
  <c r="BG12" i="5" s="1"/>
  <c r="BJ12" i="5" s="1"/>
  <c r="BM12" i="5" s="1"/>
  <c r="BP12" i="5" s="1"/>
  <c r="BS12" i="5" s="1"/>
  <c r="BV12" i="5" s="1"/>
  <c r="BY12" i="5" s="1"/>
  <c r="CB12" i="5" s="1"/>
  <c r="Q12" i="5"/>
  <c r="T12" i="5" s="1"/>
  <c r="W12" i="5" s="1"/>
  <c r="Z12" i="5" s="1"/>
  <c r="AC12" i="5" s="1"/>
  <c r="AF12" i="5" s="1"/>
  <c r="E29" i="2"/>
  <c r="E1036" i="2" s="1"/>
  <c r="E24" i="7"/>
  <c r="E21" i="2"/>
  <c r="E1028" i="2" s="1"/>
  <c r="E16" i="7"/>
  <c r="E38" i="2"/>
  <c r="E1045" i="2" s="1"/>
  <c r="E33" i="7"/>
  <c r="E924" i="7"/>
  <c r="E916" i="7"/>
  <c r="E908" i="7"/>
  <c r="E900" i="7"/>
  <c r="E892" i="7"/>
  <c r="E884" i="7"/>
  <c r="E876" i="7"/>
  <c r="E868" i="7"/>
  <c r="E860" i="7"/>
  <c r="E852" i="7"/>
  <c r="E844" i="7"/>
  <c r="E836" i="7"/>
  <c r="E828" i="7"/>
  <c r="E820" i="7"/>
  <c r="E812" i="7"/>
  <c r="E804" i="7"/>
  <c r="E43" i="2"/>
  <c r="E1050" i="2" s="1"/>
  <c r="E38" i="7"/>
  <c r="E25" i="2"/>
  <c r="E1032" i="2" s="1"/>
  <c r="E20" i="7"/>
  <c r="E41" i="2"/>
  <c r="E1048" i="2" s="1"/>
  <c r="E36" i="7"/>
  <c r="E33" i="2"/>
  <c r="E1040" i="2" s="1"/>
  <c r="E28" i="7"/>
  <c r="E30" i="2"/>
  <c r="E1037" i="2" s="1"/>
  <c r="E25" i="7"/>
  <c r="E26" i="2"/>
  <c r="E1033" i="2" s="1"/>
  <c r="E21" i="7"/>
  <c r="E22" i="2"/>
  <c r="E1029" i="2" s="1"/>
  <c r="E17" i="7"/>
  <c r="E18" i="2"/>
  <c r="E1025" i="2" s="1"/>
  <c r="E13" i="7"/>
  <c r="E925" i="7"/>
  <c r="E917" i="7"/>
  <c r="E909" i="7"/>
  <c r="E901" i="7"/>
  <c r="E893" i="7"/>
  <c r="E885" i="7"/>
  <c r="E877" i="7"/>
  <c r="E869" i="7"/>
  <c r="E861" i="7"/>
  <c r="E853" i="7"/>
  <c r="E845" i="7"/>
  <c r="E837" i="7"/>
  <c r="E829" i="7"/>
  <c r="E821" i="7"/>
  <c r="E813" i="7"/>
  <c r="E805" i="7"/>
  <c r="E798" i="7"/>
  <c r="E794" i="7"/>
  <c r="E790" i="7"/>
  <c r="E786" i="7"/>
  <c r="E782" i="7"/>
  <c r="E778" i="7"/>
  <c r="E774" i="7"/>
  <c r="E774" i="2"/>
  <c r="E1781" i="2" s="1"/>
  <c r="E769" i="7"/>
  <c r="E772" i="2"/>
  <c r="E1779" i="2" s="1"/>
  <c r="E767" i="7"/>
  <c r="E770" i="2"/>
  <c r="E1777" i="2" s="1"/>
  <c r="E765" i="7"/>
  <c r="E768" i="2"/>
  <c r="E1775" i="2" s="1"/>
  <c r="E763" i="7"/>
  <c r="E766" i="2"/>
  <c r="E1773" i="2" s="1"/>
  <c r="E761" i="7"/>
  <c r="E764" i="2"/>
  <c r="E1771" i="2" s="1"/>
  <c r="E759" i="7"/>
  <c r="E762" i="2"/>
  <c r="E1769" i="2" s="1"/>
  <c r="E757" i="7"/>
  <c r="E760" i="2"/>
  <c r="E1767" i="2" s="1"/>
  <c r="E755" i="7"/>
  <c r="E758" i="2"/>
  <c r="E1765" i="2" s="1"/>
  <c r="E753" i="7"/>
  <c r="E756" i="2"/>
  <c r="E1763" i="2" s="1"/>
  <c r="E751" i="7"/>
  <c r="E754" i="2"/>
  <c r="E1761" i="2" s="1"/>
  <c r="E749" i="7"/>
  <c r="E752" i="2"/>
  <c r="E1759" i="2" s="1"/>
  <c r="E747" i="7"/>
  <c r="E750" i="2"/>
  <c r="E1757" i="2" s="1"/>
  <c r="E745" i="7"/>
  <c r="E748" i="2"/>
  <c r="E1755" i="2" s="1"/>
  <c r="E743" i="7"/>
  <c r="E746" i="2"/>
  <c r="E1753" i="2" s="1"/>
  <c r="E741" i="7"/>
  <c r="E744" i="2"/>
  <c r="E1751" i="2" s="1"/>
  <c r="E739" i="7"/>
  <c r="E742" i="2"/>
  <c r="E1749" i="2" s="1"/>
  <c r="E737" i="7"/>
  <c r="E740" i="2"/>
  <c r="E1747" i="2" s="1"/>
  <c r="E735" i="7"/>
  <c r="E738" i="2"/>
  <c r="E1745" i="2" s="1"/>
  <c r="E733" i="7"/>
  <c r="E736" i="2"/>
  <c r="E1743" i="2" s="1"/>
  <c r="E731" i="7"/>
  <c r="E734" i="2"/>
  <c r="E1741" i="2" s="1"/>
  <c r="E729" i="7"/>
  <c r="E732" i="2"/>
  <c r="E1739" i="2" s="1"/>
  <c r="E727" i="7"/>
  <c r="E730" i="2"/>
  <c r="E1737" i="2" s="1"/>
  <c r="E725" i="7"/>
  <c r="E728" i="2"/>
  <c r="E1735" i="2" s="1"/>
  <c r="E723" i="7"/>
  <c r="E726" i="2"/>
  <c r="E1733" i="2" s="1"/>
  <c r="E721" i="7"/>
  <c r="E724" i="2"/>
  <c r="E1731" i="2" s="1"/>
  <c r="E719" i="7"/>
  <c r="E722" i="2"/>
  <c r="E1729" i="2" s="1"/>
  <c r="E717" i="7"/>
  <c r="E720" i="2"/>
  <c r="E1727" i="2" s="1"/>
  <c r="E715" i="7"/>
  <c r="E718" i="2"/>
  <c r="E1725" i="2" s="1"/>
  <c r="E713" i="7"/>
  <c r="E716" i="2"/>
  <c r="E1723" i="2" s="1"/>
  <c r="E711" i="7"/>
  <c r="E714" i="2"/>
  <c r="E1721" i="2" s="1"/>
  <c r="E709" i="7"/>
  <c r="E712" i="2"/>
  <c r="E1719" i="2" s="1"/>
  <c r="E707" i="7"/>
  <c r="E710" i="2"/>
  <c r="E1717" i="2" s="1"/>
  <c r="E705" i="7"/>
  <c r="E708" i="2"/>
  <c r="E1715" i="2" s="1"/>
  <c r="E703" i="7"/>
  <c r="E706" i="2"/>
  <c r="E1713" i="2" s="1"/>
  <c r="E701" i="7"/>
  <c r="E704" i="2"/>
  <c r="E1711" i="2" s="1"/>
  <c r="E699" i="7"/>
  <c r="E702" i="2"/>
  <c r="E1709" i="2" s="1"/>
  <c r="E697" i="7"/>
  <c r="E700" i="2"/>
  <c r="E1707" i="2" s="1"/>
  <c r="E695" i="7"/>
  <c r="E698" i="2"/>
  <c r="E1705" i="2" s="1"/>
  <c r="E693" i="7"/>
  <c r="E696" i="2"/>
  <c r="E1703" i="2" s="1"/>
  <c r="E691" i="7"/>
  <c r="E694" i="2"/>
  <c r="E1701" i="2" s="1"/>
  <c r="E689" i="7"/>
  <c r="E692" i="2"/>
  <c r="E1699" i="2" s="1"/>
  <c r="E687" i="7"/>
  <c r="E690" i="2"/>
  <c r="E1697" i="2" s="1"/>
  <c r="E685" i="7"/>
  <c r="E688" i="2"/>
  <c r="E1695" i="2" s="1"/>
  <c r="E683" i="7"/>
  <c r="E686" i="2"/>
  <c r="E1693" i="2" s="1"/>
  <c r="E681" i="7"/>
  <c r="E684" i="2"/>
  <c r="E1691" i="2" s="1"/>
  <c r="E679" i="7"/>
  <c r="E682" i="2"/>
  <c r="E1689" i="2" s="1"/>
  <c r="E677" i="7"/>
  <c r="E680" i="2"/>
  <c r="E1687" i="2" s="1"/>
  <c r="E675" i="7"/>
  <c r="E678" i="2"/>
  <c r="E1685" i="2" s="1"/>
  <c r="E673" i="7"/>
  <c r="E676" i="2"/>
  <c r="E1683" i="2" s="1"/>
  <c r="E671" i="7"/>
  <c r="E674" i="2"/>
  <c r="E1681" i="2" s="1"/>
  <c r="E669" i="7"/>
  <c r="E672" i="2"/>
  <c r="E1679" i="2" s="1"/>
  <c r="E667" i="7"/>
  <c r="E670" i="2"/>
  <c r="E1677" i="2" s="1"/>
  <c r="E665" i="7"/>
  <c r="E668" i="2"/>
  <c r="E1675" i="2" s="1"/>
  <c r="E663" i="7"/>
  <c r="E666" i="2"/>
  <c r="E1673" i="2" s="1"/>
  <c r="E661" i="7"/>
  <c r="E664" i="2"/>
  <c r="E1671" i="2" s="1"/>
  <c r="E659" i="7"/>
  <c r="E662" i="2"/>
  <c r="E1669" i="2" s="1"/>
  <c r="E657" i="7"/>
  <c r="E660" i="2"/>
  <c r="E1667" i="2" s="1"/>
  <c r="E655" i="7"/>
  <c r="E658" i="2"/>
  <c r="E1665" i="2" s="1"/>
  <c r="E653" i="7"/>
  <c r="E656" i="2"/>
  <c r="E1663" i="2" s="1"/>
  <c r="E651" i="7"/>
  <c r="E654" i="2"/>
  <c r="E1661" i="2" s="1"/>
  <c r="E649" i="7"/>
  <c r="E652" i="2"/>
  <c r="E1659" i="2" s="1"/>
  <c r="E647" i="7"/>
  <c r="E650" i="2"/>
  <c r="E1657" i="2" s="1"/>
  <c r="E645" i="7"/>
  <c r="E648" i="2"/>
  <c r="E1655" i="2" s="1"/>
  <c r="E643" i="7"/>
  <c r="E646" i="2"/>
  <c r="E1653" i="2" s="1"/>
  <c r="E641" i="7"/>
  <c r="E644" i="2"/>
  <c r="E1651" i="2" s="1"/>
  <c r="E639" i="7"/>
  <c r="E642" i="2"/>
  <c r="E1649" i="2" s="1"/>
  <c r="E637" i="7"/>
  <c r="E640" i="2"/>
  <c r="E1647" i="2" s="1"/>
  <c r="E635" i="7"/>
  <c r="E638" i="2"/>
  <c r="E1645" i="2" s="1"/>
  <c r="E633" i="7"/>
  <c r="E636" i="2"/>
  <c r="E1643" i="2" s="1"/>
  <c r="E631" i="7"/>
  <c r="E634" i="2"/>
  <c r="E1641" i="2" s="1"/>
  <c r="E629" i="7"/>
  <c r="E632" i="2"/>
  <c r="E1639" i="2" s="1"/>
  <c r="E627" i="7"/>
  <c r="E630" i="2"/>
  <c r="E1637" i="2" s="1"/>
  <c r="E625" i="7"/>
  <c r="E628" i="2"/>
  <c r="E1635" i="2" s="1"/>
  <c r="E623" i="7"/>
  <c r="E626" i="2"/>
  <c r="E1633" i="2" s="1"/>
  <c r="E621" i="7"/>
  <c r="E624" i="2"/>
  <c r="E1631" i="2" s="1"/>
  <c r="E619" i="7"/>
  <c r="E622" i="2"/>
  <c r="E1629" i="2" s="1"/>
  <c r="E617" i="7"/>
  <c r="E620" i="2"/>
  <c r="E1627" i="2" s="1"/>
  <c r="E615" i="7"/>
  <c r="E618" i="2"/>
  <c r="E1625" i="2" s="1"/>
  <c r="E613" i="7"/>
  <c r="E616" i="2"/>
  <c r="E1623" i="2" s="1"/>
  <c r="E611" i="7"/>
  <c r="E614" i="2"/>
  <c r="E1621" i="2" s="1"/>
  <c r="E609" i="7"/>
  <c r="E612" i="2"/>
  <c r="E1619" i="2" s="1"/>
  <c r="E607" i="7"/>
  <c r="E610" i="2"/>
  <c r="E1617" i="2" s="1"/>
  <c r="E605" i="7"/>
  <c r="E608" i="2"/>
  <c r="E1615" i="2" s="1"/>
  <c r="E603" i="7"/>
  <c r="E606" i="2"/>
  <c r="E1613" i="2" s="1"/>
  <c r="E601" i="7"/>
  <c r="E604" i="2"/>
  <c r="E1611" i="2" s="1"/>
  <c r="E599" i="7"/>
  <c r="E602" i="2"/>
  <c r="E1609" i="2" s="1"/>
  <c r="E597" i="7"/>
  <c r="E600" i="2"/>
  <c r="E1607" i="2" s="1"/>
  <c r="E595" i="7"/>
  <c r="E598" i="2"/>
  <c r="E1605" i="2" s="1"/>
  <c r="E593" i="7"/>
  <c r="E596" i="2"/>
  <c r="E1603" i="2" s="1"/>
  <c r="E591" i="7"/>
  <c r="E594" i="2"/>
  <c r="E1601" i="2" s="1"/>
  <c r="E589" i="7"/>
  <c r="E592" i="2"/>
  <c r="E1599" i="2" s="1"/>
  <c r="E587" i="7"/>
  <c r="E590" i="2"/>
  <c r="E1597" i="2" s="1"/>
  <c r="E585" i="7"/>
  <c r="E588" i="2"/>
  <c r="E1595" i="2" s="1"/>
  <c r="E583" i="7"/>
  <c r="E586" i="2"/>
  <c r="E1593" i="2" s="1"/>
  <c r="E581" i="7"/>
  <c r="E584" i="2"/>
  <c r="E1591" i="2" s="1"/>
  <c r="E579" i="7"/>
  <c r="E582" i="2"/>
  <c r="E1589" i="2" s="1"/>
  <c r="E577" i="7"/>
  <c r="E580" i="2"/>
  <c r="E1587" i="2" s="1"/>
  <c r="E575" i="7"/>
  <c r="E578" i="2"/>
  <c r="E1585" i="2" s="1"/>
  <c r="E573" i="7"/>
  <c r="E576" i="2"/>
  <c r="E1583" i="2" s="1"/>
  <c r="E571" i="7"/>
  <c r="E574" i="2"/>
  <c r="E1581" i="2" s="1"/>
  <c r="E569" i="7"/>
  <c r="E572" i="2"/>
  <c r="E1579" i="2" s="1"/>
  <c r="E567" i="7"/>
  <c r="E570" i="2"/>
  <c r="E1577" i="2" s="1"/>
  <c r="E565" i="7"/>
  <c r="E568" i="2"/>
  <c r="E1575" i="2" s="1"/>
  <c r="E563" i="7"/>
  <c r="E566" i="2"/>
  <c r="E1573" i="2" s="1"/>
  <c r="E561" i="7"/>
  <c r="E564" i="2"/>
  <c r="E1571" i="2" s="1"/>
  <c r="E559" i="7"/>
  <c r="E562" i="2"/>
  <c r="E1569" i="2" s="1"/>
  <c r="E557" i="7"/>
  <c r="E560" i="2"/>
  <c r="E1567" i="2" s="1"/>
  <c r="E555" i="7"/>
  <c r="E558" i="2"/>
  <c r="E1565" i="2" s="1"/>
  <c r="E553" i="7"/>
  <c r="E556" i="2"/>
  <c r="E1563" i="2" s="1"/>
  <c r="E551" i="7"/>
  <c r="E554" i="2"/>
  <c r="E1561" i="2" s="1"/>
  <c r="E549" i="7"/>
  <c r="E552" i="2"/>
  <c r="E1559" i="2" s="1"/>
  <c r="E547" i="7"/>
  <c r="E550" i="2"/>
  <c r="E1557" i="2" s="1"/>
  <c r="E545" i="7"/>
  <c r="E548" i="2"/>
  <c r="E1555" i="2" s="1"/>
  <c r="E543" i="7"/>
  <c r="E546" i="2"/>
  <c r="E1553" i="2" s="1"/>
  <c r="E541" i="7"/>
  <c r="E544" i="2"/>
  <c r="E1551" i="2" s="1"/>
  <c r="E539" i="7"/>
  <c r="E542" i="2"/>
  <c r="E1549" i="2" s="1"/>
  <c r="E537" i="7"/>
  <c r="E540" i="2"/>
  <c r="E1547" i="2" s="1"/>
  <c r="E535" i="7"/>
  <c r="E538" i="2"/>
  <c r="E1545" i="2" s="1"/>
  <c r="E533" i="7"/>
  <c r="E536" i="2"/>
  <c r="E1543" i="2" s="1"/>
  <c r="E531" i="7"/>
  <c r="E534" i="2"/>
  <c r="E1541" i="2" s="1"/>
  <c r="E529" i="7"/>
  <c r="E532" i="2"/>
  <c r="E1539" i="2" s="1"/>
  <c r="E527" i="7"/>
  <c r="E530" i="2"/>
  <c r="E1537" i="2" s="1"/>
  <c r="E525" i="7"/>
  <c r="E528" i="2"/>
  <c r="E1535" i="2" s="1"/>
  <c r="E523" i="7"/>
  <c r="E526" i="2"/>
  <c r="E1533" i="2" s="1"/>
  <c r="E521" i="7"/>
  <c r="E524" i="2"/>
  <c r="E1531" i="2" s="1"/>
  <c r="E519" i="7"/>
  <c r="E522" i="2"/>
  <c r="E1529" i="2" s="1"/>
  <c r="E517" i="7"/>
  <c r="E520" i="2"/>
  <c r="E1527" i="2" s="1"/>
  <c r="E515" i="7"/>
  <c r="E518" i="2"/>
  <c r="E1525" i="2" s="1"/>
  <c r="E513" i="7"/>
  <c r="E516" i="2"/>
  <c r="E1523" i="2" s="1"/>
  <c r="E511" i="7"/>
  <c r="E514" i="2"/>
  <c r="E1521" i="2" s="1"/>
  <c r="E509" i="7"/>
  <c r="E512" i="2"/>
  <c r="E1519" i="2" s="1"/>
  <c r="E507" i="7"/>
  <c r="E510" i="2"/>
  <c r="E1517" i="2" s="1"/>
  <c r="E505" i="7"/>
  <c r="E508" i="2"/>
  <c r="E1515" i="2" s="1"/>
  <c r="E503" i="7"/>
  <c r="E506" i="2"/>
  <c r="E1513" i="2" s="1"/>
  <c r="E501" i="7"/>
  <c r="E504" i="2"/>
  <c r="E1511" i="2" s="1"/>
  <c r="E499" i="7"/>
  <c r="E502" i="2"/>
  <c r="E1509" i="2" s="1"/>
  <c r="E497" i="7"/>
  <c r="E500" i="2"/>
  <c r="E1507" i="2" s="1"/>
  <c r="E495" i="7"/>
  <c r="E498" i="2"/>
  <c r="E1505" i="2" s="1"/>
  <c r="E493" i="7"/>
  <c r="E496" i="2"/>
  <c r="E1503" i="2" s="1"/>
  <c r="E491" i="7"/>
  <c r="E494" i="2"/>
  <c r="E1501" i="2" s="1"/>
  <c r="E489" i="7"/>
  <c r="E492" i="2"/>
  <c r="E1499" i="2" s="1"/>
  <c r="E487" i="7"/>
  <c r="E490" i="2"/>
  <c r="E1497" i="2" s="1"/>
  <c r="E485" i="7"/>
  <c r="E488" i="2"/>
  <c r="E1495" i="2" s="1"/>
  <c r="E483" i="7"/>
  <c r="E486" i="2"/>
  <c r="E1493" i="2" s="1"/>
  <c r="E481" i="7"/>
  <c r="E484" i="2"/>
  <c r="E1491" i="2" s="1"/>
  <c r="E479" i="7"/>
  <c r="E482" i="2"/>
  <c r="E1489" i="2" s="1"/>
  <c r="E477" i="7"/>
  <c r="E480" i="2"/>
  <c r="E1487" i="2" s="1"/>
  <c r="E475" i="7"/>
  <c r="E478" i="2"/>
  <c r="E1485" i="2" s="1"/>
  <c r="E473" i="7"/>
  <c r="E476" i="2"/>
  <c r="E1483" i="2" s="1"/>
  <c r="E471" i="7"/>
  <c r="E474" i="2"/>
  <c r="E1481" i="2" s="1"/>
  <c r="E469" i="7"/>
  <c r="E472" i="2"/>
  <c r="E1479" i="2" s="1"/>
  <c r="E467" i="7"/>
  <c r="E470" i="2"/>
  <c r="E1477" i="2" s="1"/>
  <c r="E465" i="7"/>
  <c r="E468" i="2"/>
  <c r="E1475" i="2" s="1"/>
  <c r="E463" i="7"/>
  <c r="E466" i="2"/>
  <c r="E1473" i="2" s="1"/>
  <c r="E461" i="7"/>
  <c r="E464" i="2"/>
  <c r="E1471" i="2" s="1"/>
  <c r="E459" i="7"/>
  <c r="E462" i="2"/>
  <c r="E1469" i="2" s="1"/>
  <c r="E457" i="7"/>
  <c r="E460" i="2"/>
  <c r="E1467" i="2" s="1"/>
  <c r="E455" i="7"/>
  <c r="E458" i="2"/>
  <c r="E1465" i="2" s="1"/>
  <c r="E453" i="7"/>
  <c r="E456" i="2"/>
  <c r="E1463" i="2" s="1"/>
  <c r="E451" i="7"/>
  <c r="E454" i="2"/>
  <c r="E1461" i="2" s="1"/>
  <c r="E449" i="7"/>
  <c r="E452" i="2"/>
  <c r="E1459" i="2" s="1"/>
  <c r="E447" i="7"/>
  <c r="E450" i="2"/>
  <c r="E1457" i="2" s="1"/>
  <c r="E445" i="7"/>
  <c r="E448" i="2"/>
  <c r="E1455" i="2" s="1"/>
  <c r="E443" i="7"/>
  <c r="E446" i="2"/>
  <c r="E1453" i="2" s="1"/>
  <c r="E441" i="7"/>
  <c r="E444" i="2"/>
  <c r="E1451" i="2" s="1"/>
  <c r="E439" i="7"/>
  <c r="E442" i="2"/>
  <c r="E1449" i="2" s="1"/>
  <c r="E437" i="7"/>
  <c r="E440" i="2"/>
  <c r="E1447" i="2" s="1"/>
  <c r="E435" i="7"/>
  <c r="E438" i="2"/>
  <c r="E1445" i="2" s="1"/>
  <c r="E433" i="7"/>
  <c r="E436" i="2"/>
  <c r="E1443" i="2" s="1"/>
  <c r="E431" i="7"/>
  <c r="E434" i="2"/>
  <c r="E1441" i="2" s="1"/>
  <c r="E429" i="7"/>
  <c r="E432" i="2"/>
  <c r="E1439" i="2" s="1"/>
  <c r="E427" i="7"/>
  <c r="E430" i="2"/>
  <c r="E1437" i="2" s="1"/>
  <c r="E425" i="7"/>
  <c r="E428" i="2"/>
  <c r="E1435" i="2" s="1"/>
  <c r="E423" i="7"/>
  <c r="E426" i="2"/>
  <c r="E1433" i="2" s="1"/>
  <c r="E421" i="7"/>
  <c r="E424" i="2"/>
  <c r="E1431" i="2" s="1"/>
  <c r="E419" i="7"/>
  <c r="E422" i="2"/>
  <c r="E1429" i="2" s="1"/>
  <c r="E417" i="7"/>
  <c r="E420" i="2"/>
  <c r="E1427" i="2" s="1"/>
  <c r="E415" i="7"/>
  <c r="E418" i="2"/>
  <c r="E1425" i="2" s="1"/>
  <c r="E413" i="7"/>
  <c r="E416" i="2"/>
  <c r="E1423" i="2" s="1"/>
  <c r="E411" i="7"/>
  <c r="E414" i="2"/>
  <c r="E1421" i="2" s="1"/>
  <c r="E409" i="7"/>
  <c r="E412" i="2"/>
  <c r="E1419" i="2" s="1"/>
  <c r="E407" i="7"/>
  <c r="E410" i="2"/>
  <c r="E1417" i="2" s="1"/>
  <c r="E405" i="7"/>
  <c r="E408" i="2"/>
  <c r="E1415" i="2" s="1"/>
  <c r="E403" i="7"/>
  <c r="E406" i="2"/>
  <c r="E1413" i="2" s="1"/>
  <c r="E401" i="7"/>
  <c r="E404" i="2"/>
  <c r="E1411" i="2" s="1"/>
  <c r="E399" i="7"/>
  <c r="E402" i="2"/>
  <c r="E1409" i="2" s="1"/>
  <c r="E397" i="7"/>
  <c r="E400" i="2"/>
  <c r="E1407" i="2" s="1"/>
  <c r="E395" i="7"/>
  <c r="E398" i="2"/>
  <c r="E1405" i="2" s="1"/>
  <c r="E393" i="7"/>
  <c r="E396" i="2"/>
  <c r="E1403" i="2" s="1"/>
  <c r="E391" i="7"/>
  <c r="E394" i="2"/>
  <c r="E1401" i="2" s="1"/>
  <c r="E389" i="7"/>
  <c r="E392" i="2"/>
  <c r="E1399" i="2" s="1"/>
  <c r="E387" i="7"/>
  <c r="E390" i="2"/>
  <c r="E1397" i="2" s="1"/>
  <c r="E385" i="7"/>
  <c r="E388" i="2"/>
  <c r="E1395" i="2" s="1"/>
  <c r="E383" i="7"/>
  <c r="E386" i="2"/>
  <c r="E1393" i="2" s="1"/>
  <c r="E381" i="7"/>
  <c r="E384" i="2"/>
  <c r="E1391" i="2" s="1"/>
  <c r="E379" i="7"/>
  <c r="E382" i="2"/>
  <c r="E1389" i="2" s="1"/>
  <c r="E377" i="7"/>
  <c r="E380" i="2"/>
  <c r="E1387" i="2" s="1"/>
  <c r="E375" i="7"/>
  <c r="E378" i="2"/>
  <c r="E1385" i="2" s="1"/>
  <c r="E373" i="7"/>
  <c r="E376" i="2"/>
  <c r="E1383" i="2" s="1"/>
  <c r="E371" i="7"/>
  <c r="E374" i="2"/>
  <c r="E1381" i="2" s="1"/>
  <c r="E369" i="7"/>
  <c r="E372" i="2"/>
  <c r="E1379" i="2" s="1"/>
  <c r="E367" i="7"/>
  <c r="E370" i="2"/>
  <c r="E1377" i="2" s="1"/>
  <c r="E365" i="7"/>
  <c r="E368" i="2"/>
  <c r="E1375" i="2" s="1"/>
  <c r="E363" i="7"/>
  <c r="E366" i="2"/>
  <c r="E1373" i="2" s="1"/>
  <c r="E361" i="7"/>
  <c r="E364" i="2"/>
  <c r="E1371" i="2" s="1"/>
  <c r="E359" i="7"/>
  <c r="E362" i="2"/>
  <c r="E1369" i="2" s="1"/>
  <c r="E357" i="7"/>
  <c r="E360" i="2"/>
  <c r="E1367" i="2" s="1"/>
  <c r="E355" i="7"/>
  <c r="E358" i="2"/>
  <c r="E1365" i="2" s="1"/>
  <c r="E353" i="7"/>
  <c r="E356" i="2"/>
  <c r="E1363" i="2" s="1"/>
  <c r="E351" i="7"/>
  <c r="E354" i="2"/>
  <c r="E1361" i="2" s="1"/>
  <c r="E349" i="7"/>
  <c r="E352" i="2"/>
  <c r="E1359" i="2" s="1"/>
  <c r="E347" i="7"/>
  <c r="E350" i="2"/>
  <c r="E1357" i="2" s="1"/>
  <c r="E345" i="7"/>
  <c r="E348" i="2"/>
  <c r="E1355" i="2" s="1"/>
  <c r="E343" i="7"/>
  <c r="E346" i="2"/>
  <c r="E1353" i="2" s="1"/>
  <c r="E341" i="7"/>
  <c r="E344" i="2"/>
  <c r="E1351" i="2" s="1"/>
  <c r="E339" i="7"/>
  <c r="E342" i="2"/>
  <c r="E1349" i="2" s="1"/>
  <c r="E337" i="7"/>
  <c r="E340" i="2"/>
  <c r="E1347" i="2" s="1"/>
  <c r="E335" i="7"/>
  <c r="E338" i="2"/>
  <c r="E1345" i="2" s="1"/>
  <c r="E333" i="7"/>
  <c r="E336" i="2"/>
  <c r="E1343" i="2" s="1"/>
  <c r="E331" i="7"/>
  <c r="E334" i="2"/>
  <c r="E1341" i="2" s="1"/>
  <c r="E329" i="7"/>
  <c r="E332" i="2"/>
  <c r="E1339" i="2" s="1"/>
  <c r="E327" i="7"/>
  <c r="E330" i="2"/>
  <c r="E1337" i="2" s="1"/>
  <c r="E325" i="7"/>
  <c r="E328" i="2"/>
  <c r="E1335" i="2" s="1"/>
  <c r="E323" i="7"/>
  <c r="E326" i="2"/>
  <c r="E1333" i="2" s="1"/>
  <c r="E321" i="7"/>
  <c r="E324" i="2"/>
  <c r="E1331" i="2" s="1"/>
  <c r="E319" i="7"/>
  <c r="E322" i="2"/>
  <c r="E1329" i="2" s="1"/>
  <c r="E317" i="7"/>
  <c r="E320" i="2"/>
  <c r="E1327" i="2" s="1"/>
  <c r="E315" i="7"/>
  <c r="E318" i="2"/>
  <c r="E1325" i="2" s="1"/>
  <c r="E313" i="7"/>
  <c r="E316" i="2"/>
  <c r="E1323" i="2" s="1"/>
  <c r="E311" i="7"/>
  <c r="E314" i="2"/>
  <c r="E1321" i="2" s="1"/>
  <c r="E309" i="7"/>
  <c r="E312" i="2"/>
  <c r="E1319" i="2" s="1"/>
  <c r="E307" i="7"/>
  <c r="E310" i="2"/>
  <c r="E1317" i="2" s="1"/>
  <c r="E305" i="7"/>
  <c r="E308" i="2"/>
  <c r="E1315" i="2" s="1"/>
  <c r="E303" i="7"/>
  <c r="E306" i="2"/>
  <c r="E1313" i="2" s="1"/>
  <c r="E301" i="7"/>
  <c r="E304" i="2"/>
  <c r="E1311" i="2" s="1"/>
  <c r="E299" i="7"/>
  <c r="E302" i="2"/>
  <c r="E1309" i="2" s="1"/>
  <c r="E297" i="7"/>
  <c r="E300" i="2"/>
  <c r="E1307" i="2" s="1"/>
  <c r="E295" i="7"/>
  <c r="E298" i="2"/>
  <c r="E1305" i="2" s="1"/>
  <c r="E293" i="7"/>
  <c r="E296" i="2"/>
  <c r="E1303" i="2" s="1"/>
  <c r="E291" i="7"/>
  <c r="E294" i="2"/>
  <c r="E1301" i="2" s="1"/>
  <c r="E289" i="7"/>
  <c r="E292" i="2"/>
  <c r="E1299" i="2" s="1"/>
  <c r="E287" i="7"/>
  <c r="E290" i="2"/>
  <c r="E1297" i="2" s="1"/>
  <c r="E285" i="7"/>
  <c r="E288" i="2"/>
  <c r="E1295" i="2" s="1"/>
  <c r="E283" i="7"/>
  <c r="E286" i="2"/>
  <c r="E1293" i="2" s="1"/>
  <c r="E281" i="7"/>
  <c r="E284" i="2"/>
  <c r="E1291" i="2" s="1"/>
  <c r="E279" i="7"/>
  <c r="E282" i="2"/>
  <c r="E1289" i="2" s="1"/>
  <c r="E277" i="7"/>
  <c r="E280" i="2"/>
  <c r="E1287" i="2" s="1"/>
  <c r="E275" i="7"/>
  <c r="E278" i="2"/>
  <c r="E1285" i="2" s="1"/>
  <c r="E273" i="7"/>
  <c r="E276" i="2"/>
  <c r="E1283" i="2" s="1"/>
  <c r="E271" i="7"/>
  <c r="E274" i="2"/>
  <c r="E1281" i="2" s="1"/>
  <c r="E269" i="7"/>
  <c r="E272" i="2"/>
  <c r="E1279" i="2" s="1"/>
  <c r="E267" i="7"/>
  <c r="E270" i="2"/>
  <c r="E1277" i="2" s="1"/>
  <c r="E265" i="7"/>
  <c r="E268" i="2"/>
  <c r="E1275" i="2" s="1"/>
  <c r="E263" i="7"/>
  <c r="E266" i="2"/>
  <c r="E1273" i="2" s="1"/>
  <c r="E261" i="7"/>
  <c r="E264" i="2"/>
  <c r="E1271" i="2" s="1"/>
  <c r="E259" i="7"/>
  <c r="E262" i="2"/>
  <c r="E1269" i="2" s="1"/>
  <c r="E257" i="7"/>
  <c r="E260" i="2"/>
  <c r="E1267" i="2" s="1"/>
  <c r="E255" i="7"/>
  <c r="E258" i="2"/>
  <c r="E1265" i="2" s="1"/>
  <c r="E253" i="7"/>
  <c r="E256" i="2"/>
  <c r="E1263" i="2" s="1"/>
  <c r="E251" i="7"/>
  <c r="E254" i="2"/>
  <c r="E1261" i="2" s="1"/>
  <c r="E249" i="7"/>
  <c r="E252" i="2"/>
  <c r="E1259" i="2" s="1"/>
  <c r="E247" i="7"/>
  <c r="E250" i="2"/>
  <c r="E1257" i="2" s="1"/>
  <c r="E245" i="7"/>
  <c r="E248" i="2"/>
  <c r="E1255" i="2" s="1"/>
  <c r="E243" i="7"/>
  <c r="E246" i="2"/>
  <c r="E1253" i="2" s="1"/>
  <c r="E241" i="7"/>
  <c r="E244" i="2"/>
  <c r="E1251" i="2" s="1"/>
  <c r="E239" i="7"/>
  <c r="E242" i="2"/>
  <c r="E1249" i="2" s="1"/>
  <c r="E237" i="7"/>
  <c r="E240" i="2"/>
  <c r="E1247" i="2" s="1"/>
  <c r="E235" i="7"/>
  <c r="E238" i="2"/>
  <c r="E1245" i="2" s="1"/>
  <c r="E233" i="7"/>
  <c r="E236" i="2"/>
  <c r="E1243" i="2" s="1"/>
  <c r="E231" i="7"/>
  <c r="E234" i="2"/>
  <c r="E1241" i="2" s="1"/>
  <c r="E229" i="7"/>
  <c r="E232" i="2"/>
  <c r="E1239" i="2" s="1"/>
  <c r="E227" i="7"/>
  <c r="E230" i="2"/>
  <c r="E1237" i="2" s="1"/>
  <c r="E225" i="7"/>
  <c r="E228" i="2"/>
  <c r="E1235" i="2" s="1"/>
  <c r="E223" i="7"/>
  <c r="E226" i="2"/>
  <c r="E1233" i="2" s="1"/>
  <c r="E221" i="7"/>
  <c r="E224" i="2"/>
  <c r="E1231" i="2" s="1"/>
  <c r="E219" i="7"/>
  <c r="E222" i="2"/>
  <c r="E1229" i="2" s="1"/>
  <c r="E217" i="7"/>
  <c r="E220" i="2"/>
  <c r="E1227" i="2" s="1"/>
  <c r="E215" i="7"/>
  <c r="E218" i="2"/>
  <c r="E1225" i="2" s="1"/>
  <c r="E213" i="7"/>
  <c r="E216" i="2"/>
  <c r="E1223" i="2" s="1"/>
  <c r="E211" i="7"/>
  <c r="E214" i="2"/>
  <c r="E1221" i="2" s="1"/>
  <c r="E209" i="7"/>
  <c r="E212" i="2"/>
  <c r="E1219" i="2" s="1"/>
  <c r="E207" i="7"/>
  <c r="E210" i="2"/>
  <c r="E1217" i="2" s="1"/>
  <c r="E205" i="7"/>
  <c r="E208" i="2"/>
  <c r="E1215" i="2" s="1"/>
  <c r="E203" i="7"/>
  <c r="E206" i="2"/>
  <c r="E1213" i="2" s="1"/>
  <c r="E201" i="7"/>
  <c r="E204" i="2"/>
  <c r="E1211" i="2" s="1"/>
  <c r="E199" i="7"/>
  <c r="E202" i="2"/>
  <c r="E1209" i="2" s="1"/>
  <c r="E197" i="7"/>
  <c r="E200" i="2"/>
  <c r="E1207" i="2" s="1"/>
  <c r="E195" i="7"/>
  <c r="E198" i="2"/>
  <c r="E1205" i="2" s="1"/>
  <c r="E193" i="7"/>
  <c r="E196" i="2"/>
  <c r="E1203" i="2" s="1"/>
  <c r="E191" i="7"/>
  <c r="E194" i="2"/>
  <c r="E1201" i="2" s="1"/>
  <c r="E189" i="7"/>
  <c r="E192" i="2"/>
  <c r="E1199" i="2" s="1"/>
  <c r="E187" i="7"/>
  <c r="E190" i="2"/>
  <c r="E1197" i="2" s="1"/>
  <c r="E185" i="7"/>
  <c r="E188" i="2"/>
  <c r="E1195" i="2" s="1"/>
  <c r="E183" i="7"/>
  <c r="E186" i="2"/>
  <c r="E1193" i="2" s="1"/>
  <c r="E181" i="7"/>
  <c r="E184" i="2"/>
  <c r="E1191" i="2" s="1"/>
  <c r="E179" i="7"/>
  <c r="E182" i="2"/>
  <c r="E1189" i="2" s="1"/>
  <c r="E177" i="7"/>
  <c r="E180" i="2"/>
  <c r="E1187" i="2" s="1"/>
  <c r="E175" i="7"/>
  <c r="E178" i="2"/>
  <c r="E1185" i="2" s="1"/>
  <c r="E173" i="7"/>
  <c r="E176" i="2"/>
  <c r="E1183" i="2" s="1"/>
  <c r="E171" i="7"/>
  <c r="E174" i="2"/>
  <c r="E1181" i="2" s="1"/>
  <c r="E169" i="7"/>
  <c r="E172" i="2"/>
  <c r="E1179" i="2" s="1"/>
  <c r="E167" i="7"/>
  <c r="E170" i="2"/>
  <c r="E1177" i="2" s="1"/>
  <c r="E165" i="7"/>
  <c r="E168" i="2"/>
  <c r="E1175" i="2" s="1"/>
  <c r="E163" i="7"/>
  <c r="E166" i="2"/>
  <c r="E1173" i="2" s="1"/>
  <c r="E161" i="7"/>
  <c r="E164" i="2"/>
  <c r="E1171" i="2" s="1"/>
  <c r="E159" i="7"/>
  <c r="E162" i="2"/>
  <c r="E1169" i="2" s="1"/>
  <c r="E157" i="7"/>
  <c r="E160" i="2"/>
  <c r="E1167" i="2" s="1"/>
  <c r="E155" i="7"/>
  <c r="E158" i="2"/>
  <c r="E1165" i="2" s="1"/>
  <c r="E153" i="7"/>
  <c r="E156" i="2"/>
  <c r="E1163" i="2" s="1"/>
  <c r="E151" i="7"/>
  <c r="E154" i="2"/>
  <c r="E1161" i="2" s="1"/>
  <c r="E149" i="7"/>
  <c r="E152" i="2"/>
  <c r="E1159" i="2" s="1"/>
  <c r="E147" i="7"/>
  <c r="E150" i="2"/>
  <c r="E1157" i="2" s="1"/>
  <c r="E145" i="7"/>
  <c r="E148" i="2"/>
  <c r="E1155" i="2" s="1"/>
  <c r="E143" i="7"/>
  <c r="E146" i="2"/>
  <c r="E1153" i="2" s="1"/>
  <c r="E141" i="7"/>
  <c r="E144" i="2"/>
  <c r="E1151" i="2" s="1"/>
  <c r="E139" i="7"/>
  <c r="E142" i="2"/>
  <c r="E1149" i="2" s="1"/>
  <c r="E137" i="7"/>
  <c r="E140" i="2"/>
  <c r="E1147" i="2" s="1"/>
  <c r="E135" i="7"/>
  <c r="E138" i="2"/>
  <c r="E1145" i="2" s="1"/>
  <c r="E133" i="7"/>
  <c r="E136" i="2"/>
  <c r="E1143" i="2" s="1"/>
  <c r="E131" i="7"/>
  <c r="E134" i="2"/>
  <c r="E1141" i="2" s="1"/>
  <c r="E129" i="7"/>
  <c r="E132" i="2"/>
  <c r="E1139" i="2" s="1"/>
  <c r="E127" i="7"/>
  <c r="E130" i="2"/>
  <c r="E1137" i="2" s="1"/>
  <c r="E125" i="7"/>
  <c r="E128" i="2"/>
  <c r="E1135" i="2" s="1"/>
  <c r="E123" i="7"/>
  <c r="E126" i="2"/>
  <c r="E1133" i="2" s="1"/>
  <c r="E121" i="7"/>
  <c r="E124" i="2"/>
  <c r="E1131" i="2" s="1"/>
  <c r="E119" i="7"/>
  <c r="E122" i="2"/>
  <c r="E1129" i="2" s="1"/>
  <c r="E117" i="7"/>
  <c r="E120" i="2"/>
  <c r="E1127" i="2" s="1"/>
  <c r="E115" i="7"/>
  <c r="E118" i="2"/>
  <c r="E1125" i="2" s="1"/>
  <c r="E113" i="7"/>
  <c r="E116" i="2"/>
  <c r="E1123" i="2" s="1"/>
  <c r="E111" i="7"/>
  <c r="E114" i="2"/>
  <c r="E1121" i="2" s="1"/>
  <c r="E109" i="7"/>
  <c r="E112" i="2"/>
  <c r="E1119" i="2" s="1"/>
  <c r="E107" i="7"/>
  <c r="E110" i="2"/>
  <c r="E1117" i="2" s="1"/>
  <c r="E105" i="7"/>
  <c r="E108" i="2"/>
  <c r="E1115" i="2" s="1"/>
  <c r="E103" i="7"/>
  <c r="E106" i="2"/>
  <c r="E1113" i="2" s="1"/>
  <c r="E101" i="7"/>
  <c r="E104" i="2"/>
  <c r="E1111" i="2" s="1"/>
  <c r="E99" i="7"/>
  <c r="E102" i="2"/>
  <c r="E1109" i="2" s="1"/>
  <c r="E97" i="7"/>
  <c r="E100" i="2"/>
  <c r="E1107" i="2" s="1"/>
  <c r="E95" i="7"/>
  <c r="E98" i="2"/>
  <c r="E1105" i="2" s="1"/>
  <c r="E93" i="7"/>
  <c r="E96" i="2"/>
  <c r="E1103" i="2" s="1"/>
  <c r="E91" i="7"/>
  <c r="E94" i="2"/>
  <c r="E1101" i="2" s="1"/>
  <c r="E89" i="7"/>
  <c r="E92" i="2"/>
  <c r="E1099" i="2" s="1"/>
  <c r="E87" i="7"/>
  <c r="E90" i="2"/>
  <c r="E1097" i="2" s="1"/>
  <c r="E85" i="7"/>
  <c r="E88" i="2"/>
  <c r="E1095" i="2" s="1"/>
  <c r="E83" i="7"/>
  <c r="E86" i="2"/>
  <c r="E1093" i="2" s="1"/>
  <c r="E81" i="7"/>
  <c r="E84" i="2"/>
  <c r="E1091" i="2" s="1"/>
  <c r="E79" i="7"/>
  <c r="E82" i="2"/>
  <c r="E1089" i="2" s="1"/>
  <c r="E77" i="7"/>
  <c r="E80" i="2"/>
  <c r="E1087" i="2" s="1"/>
  <c r="E75" i="7"/>
  <c r="E78" i="2"/>
  <c r="E1085" i="2" s="1"/>
  <c r="E73" i="7"/>
  <c r="E76" i="2"/>
  <c r="E1083" i="2" s="1"/>
  <c r="E71" i="7"/>
  <c r="E74" i="2"/>
  <c r="E1081" i="2" s="1"/>
  <c r="E69" i="7"/>
  <c r="E72" i="2"/>
  <c r="E1079" i="2" s="1"/>
  <c r="E67" i="7"/>
  <c r="E70" i="2"/>
  <c r="E1077" i="2" s="1"/>
  <c r="E65" i="7"/>
  <c r="E68" i="2"/>
  <c r="E1075" i="2" s="1"/>
  <c r="E63" i="7"/>
  <c r="E66" i="2"/>
  <c r="E1073" i="2" s="1"/>
  <c r="E61" i="7"/>
  <c r="E64" i="2"/>
  <c r="E1071" i="2" s="1"/>
  <c r="E59" i="7"/>
  <c r="E62" i="2"/>
  <c r="E1069" i="2" s="1"/>
  <c r="E57" i="7"/>
  <c r="E60" i="2"/>
  <c r="E1067" i="2" s="1"/>
  <c r="E55" i="7"/>
  <c r="E58" i="2"/>
  <c r="E1065" i="2" s="1"/>
  <c r="E53" i="7"/>
  <c r="E56" i="2"/>
  <c r="E1063" i="2" s="1"/>
  <c r="E51" i="7"/>
  <c r="E54" i="2"/>
  <c r="E1061" i="2" s="1"/>
  <c r="E49" i="7"/>
  <c r="E52" i="2"/>
  <c r="E1059" i="2" s="1"/>
  <c r="E47" i="7"/>
  <c r="E50" i="2"/>
  <c r="E1057" i="2" s="1"/>
  <c r="E45" i="7"/>
  <c r="E48" i="2"/>
  <c r="E1055" i="2" s="1"/>
  <c r="E43" i="7"/>
  <c r="E46" i="2"/>
  <c r="E1053" i="2" s="1"/>
  <c r="E41" i="7"/>
  <c r="E44" i="2"/>
  <c r="E1051" i="2" s="1"/>
  <c r="E39" i="7"/>
  <c r="E36" i="2"/>
  <c r="E1043" i="2" s="1"/>
  <c r="E31" i="7"/>
  <c r="E926" i="7"/>
  <c r="E918" i="7"/>
  <c r="E910" i="7"/>
  <c r="E902" i="7"/>
  <c r="E894" i="7"/>
  <c r="E886" i="7"/>
  <c r="E878" i="7"/>
  <c r="E870" i="7"/>
  <c r="E862" i="7"/>
  <c r="E854" i="7"/>
  <c r="E846" i="7"/>
  <c r="E838" i="7"/>
  <c r="E830" i="7"/>
  <c r="E822" i="7"/>
  <c r="E814" i="7"/>
  <c r="E806" i="7"/>
  <c r="E39" i="2"/>
  <c r="E1046" i="2" s="1"/>
  <c r="E34" i="7"/>
  <c r="E31" i="2"/>
  <c r="E1038" i="2" s="1"/>
  <c r="E26" i="7"/>
  <c r="E27" i="2"/>
  <c r="E1034" i="2" s="1"/>
  <c r="E22" i="7"/>
  <c r="E23" i="2"/>
  <c r="E1030" i="2" s="1"/>
  <c r="E18" i="7"/>
  <c r="E19" i="2"/>
  <c r="E1026" i="2" s="1"/>
  <c r="E14" i="7"/>
  <c r="E1011" i="7"/>
  <c r="E1010" i="7"/>
  <c r="E1009" i="7"/>
  <c r="E1008" i="7"/>
  <c r="E1007" i="7"/>
  <c r="E1006" i="7"/>
  <c r="E1005" i="7"/>
  <c r="E1004" i="7"/>
  <c r="E1003" i="7"/>
  <c r="E1002" i="7"/>
  <c r="E1001" i="7"/>
  <c r="E1000" i="7"/>
  <c r="E999" i="7"/>
  <c r="E998" i="7"/>
  <c r="E997" i="7"/>
  <c r="E996" i="7"/>
  <c r="E995" i="7"/>
  <c r="E994" i="7"/>
  <c r="E993" i="7"/>
  <c r="E992" i="7"/>
  <c r="E991" i="7"/>
  <c r="E990" i="7"/>
  <c r="E989" i="7"/>
  <c r="E988" i="7"/>
  <c r="E987" i="7"/>
  <c r="E986" i="7"/>
  <c r="E985" i="7"/>
  <c r="E984" i="7"/>
  <c r="E983" i="7"/>
  <c r="E982" i="7"/>
  <c r="E981" i="7"/>
  <c r="E980" i="7"/>
  <c r="E979" i="7"/>
  <c r="E978" i="7"/>
  <c r="E977" i="7"/>
  <c r="E976" i="7"/>
  <c r="E975" i="7"/>
  <c r="E974" i="7"/>
  <c r="E973" i="7"/>
  <c r="E972" i="7"/>
  <c r="E971" i="7"/>
  <c r="E970" i="7"/>
  <c r="E969" i="7"/>
  <c r="E968" i="7"/>
  <c r="E967" i="7"/>
  <c r="E966" i="7"/>
  <c r="E965" i="7"/>
  <c r="E964" i="7"/>
  <c r="E963" i="7"/>
  <c r="E962" i="7"/>
  <c r="E961" i="7"/>
  <c r="E960" i="7"/>
  <c r="E959" i="7"/>
  <c r="E958" i="7"/>
  <c r="E957" i="7"/>
  <c r="E956" i="7"/>
  <c r="E955" i="7"/>
  <c r="E954" i="7"/>
  <c r="E953" i="7"/>
  <c r="E952" i="7"/>
  <c r="E951" i="7"/>
  <c r="E950" i="7"/>
  <c r="E949" i="7"/>
  <c r="E948" i="7"/>
  <c r="E947" i="7"/>
  <c r="E946" i="7"/>
  <c r="E945" i="7"/>
  <c r="E944" i="7"/>
  <c r="E943" i="7"/>
  <c r="E942" i="7"/>
  <c r="E941" i="7"/>
  <c r="E940" i="7"/>
  <c r="E939" i="7"/>
  <c r="E938" i="7"/>
  <c r="E937" i="7"/>
  <c r="E936" i="7"/>
  <c r="E935" i="7"/>
  <c r="E934" i="7"/>
  <c r="E933" i="7"/>
  <c r="E932" i="7"/>
  <c r="E931" i="7"/>
  <c r="E930" i="7"/>
  <c r="E929" i="7"/>
  <c r="E928" i="7"/>
  <c r="E927" i="7"/>
  <c r="E919" i="7"/>
  <c r="E911" i="7"/>
  <c r="E903" i="7"/>
  <c r="E895" i="7"/>
  <c r="E887" i="7"/>
  <c r="E879" i="7"/>
  <c r="E871" i="7"/>
  <c r="E863" i="7"/>
  <c r="E855" i="7"/>
  <c r="E847" i="7"/>
  <c r="E839" i="7"/>
  <c r="E831" i="7"/>
  <c r="E823" i="7"/>
  <c r="E815" i="7"/>
  <c r="E807" i="7"/>
  <c r="E799" i="7"/>
  <c r="E795" i="7"/>
  <c r="E791" i="7"/>
  <c r="E787" i="7"/>
  <c r="E783" i="7"/>
  <c r="E779" i="7"/>
  <c r="E775" i="7"/>
  <c r="E771" i="7"/>
  <c r="E42" i="2"/>
  <c r="E1049" i="2" s="1"/>
  <c r="E37" i="7"/>
  <c r="E34" i="2"/>
  <c r="E1041" i="2" s="1"/>
  <c r="E29" i="7"/>
  <c r="E920" i="7"/>
  <c r="E912" i="7"/>
  <c r="E904" i="7"/>
  <c r="E896" i="7"/>
  <c r="E888" i="7"/>
  <c r="E880" i="7"/>
  <c r="E872" i="7"/>
  <c r="E864" i="7"/>
  <c r="E856" i="7"/>
  <c r="E848" i="7"/>
  <c r="E840" i="7"/>
  <c r="E832" i="7"/>
  <c r="E824" i="7"/>
  <c r="E816" i="7"/>
  <c r="E808" i="7"/>
  <c r="E800" i="7"/>
  <c r="E37" i="2"/>
  <c r="E1044" i="2" s="1"/>
  <c r="E32" i="7"/>
  <c r="E28" i="2"/>
  <c r="E1035" i="2" s="1"/>
  <c r="E23" i="7"/>
  <c r="E24" i="2"/>
  <c r="E1031" i="2" s="1"/>
  <c r="E19" i="7"/>
  <c r="E20" i="2"/>
  <c r="E1027" i="2" s="1"/>
  <c r="E15" i="7"/>
  <c r="E17" i="2"/>
  <c r="E1024" i="2" s="1"/>
  <c r="E12" i="7"/>
  <c r="CL16" i="5"/>
  <c r="E921" i="7"/>
  <c r="E913" i="7"/>
  <c r="E905" i="7"/>
  <c r="E897" i="7"/>
  <c r="E889" i="7"/>
  <c r="E881" i="7"/>
  <c r="E873" i="7"/>
  <c r="E865" i="7"/>
  <c r="E857" i="7"/>
  <c r="E849" i="7"/>
  <c r="E841" i="7"/>
  <c r="E833" i="7"/>
  <c r="E825" i="7"/>
  <c r="E817" i="7"/>
  <c r="E809" i="7"/>
  <c r="E801" i="7"/>
  <c r="E796" i="7"/>
  <c r="E792" i="7"/>
  <c r="E788" i="7"/>
  <c r="E784" i="7"/>
  <c r="E780" i="7"/>
  <c r="E776" i="7"/>
  <c r="E772" i="7"/>
  <c r="E35" i="2"/>
  <c r="E1042" i="2" s="1"/>
  <c r="E30" i="7"/>
  <c r="E775" i="2"/>
  <c r="E1782" i="2" s="1"/>
  <c r="E770" i="7"/>
  <c r="E773" i="2"/>
  <c r="E1780" i="2" s="1"/>
  <c r="E768" i="7"/>
  <c r="E771" i="2"/>
  <c r="E1778" i="2" s="1"/>
  <c r="E766" i="7"/>
  <c r="E769" i="2"/>
  <c r="E1776" i="2" s="1"/>
  <c r="E764" i="7"/>
  <c r="E767" i="2"/>
  <c r="E1774" i="2" s="1"/>
  <c r="E762" i="7"/>
  <c r="E765" i="2"/>
  <c r="E1772" i="2" s="1"/>
  <c r="E760" i="7"/>
  <c r="E763" i="2"/>
  <c r="E1770" i="2" s="1"/>
  <c r="E758" i="7"/>
  <c r="E761" i="2"/>
  <c r="E1768" i="2" s="1"/>
  <c r="E756" i="7"/>
  <c r="E759" i="2"/>
  <c r="E1766" i="2" s="1"/>
  <c r="E754" i="7"/>
  <c r="E757" i="2"/>
  <c r="E1764" i="2" s="1"/>
  <c r="E752" i="7"/>
  <c r="E755" i="2"/>
  <c r="E1762" i="2" s="1"/>
  <c r="E750" i="7"/>
  <c r="E753" i="2"/>
  <c r="E1760" i="2" s="1"/>
  <c r="E748" i="7"/>
  <c r="E751" i="2"/>
  <c r="E1758" i="2" s="1"/>
  <c r="E746" i="7"/>
  <c r="E749" i="2"/>
  <c r="E1756" i="2" s="1"/>
  <c r="E744" i="7"/>
  <c r="E747" i="2"/>
  <c r="E1754" i="2" s="1"/>
  <c r="E742" i="7"/>
  <c r="E745" i="2"/>
  <c r="E1752" i="2" s="1"/>
  <c r="E740" i="7"/>
  <c r="E743" i="2"/>
  <c r="E1750" i="2" s="1"/>
  <c r="E738" i="7"/>
  <c r="E741" i="2"/>
  <c r="E1748" i="2" s="1"/>
  <c r="E736" i="7"/>
  <c r="E739" i="2"/>
  <c r="E1746" i="2" s="1"/>
  <c r="E734" i="7"/>
  <c r="E737" i="2"/>
  <c r="E1744" i="2" s="1"/>
  <c r="E732" i="7"/>
  <c r="E735" i="2"/>
  <c r="E1742" i="2" s="1"/>
  <c r="E730" i="7"/>
  <c r="E733" i="2"/>
  <c r="E1740" i="2" s="1"/>
  <c r="E728" i="7"/>
  <c r="E731" i="2"/>
  <c r="E1738" i="2" s="1"/>
  <c r="E726" i="7"/>
  <c r="E729" i="2"/>
  <c r="E1736" i="2" s="1"/>
  <c r="E724" i="7"/>
  <c r="E727" i="2"/>
  <c r="E1734" i="2" s="1"/>
  <c r="E722" i="7"/>
  <c r="E725" i="2"/>
  <c r="E1732" i="2" s="1"/>
  <c r="E720" i="7"/>
  <c r="E723" i="2"/>
  <c r="E1730" i="2" s="1"/>
  <c r="E718" i="7"/>
  <c r="E721" i="2"/>
  <c r="E1728" i="2" s="1"/>
  <c r="E716" i="7"/>
  <c r="E719" i="2"/>
  <c r="E1726" i="2" s="1"/>
  <c r="E714" i="7"/>
  <c r="E717" i="2"/>
  <c r="E1724" i="2" s="1"/>
  <c r="E712" i="7"/>
  <c r="E715" i="2"/>
  <c r="E1722" i="2" s="1"/>
  <c r="E710" i="7"/>
  <c r="E713" i="2"/>
  <c r="E1720" i="2" s="1"/>
  <c r="E708" i="7"/>
  <c r="E711" i="2"/>
  <c r="E1718" i="2" s="1"/>
  <c r="E706" i="7"/>
  <c r="E709" i="2"/>
  <c r="E1716" i="2" s="1"/>
  <c r="E704" i="7"/>
  <c r="E707" i="2"/>
  <c r="E1714" i="2" s="1"/>
  <c r="E702" i="7"/>
  <c r="E705" i="2"/>
  <c r="E1712" i="2" s="1"/>
  <c r="E700" i="7"/>
  <c r="E703" i="2"/>
  <c r="E1710" i="2" s="1"/>
  <c r="E698" i="7"/>
  <c r="E701" i="2"/>
  <c r="E1708" i="2" s="1"/>
  <c r="E696" i="7"/>
  <c r="E699" i="2"/>
  <c r="E1706" i="2" s="1"/>
  <c r="E694" i="7"/>
  <c r="E697" i="2"/>
  <c r="E1704" i="2" s="1"/>
  <c r="E692" i="7"/>
  <c r="E695" i="2"/>
  <c r="E1702" i="2" s="1"/>
  <c r="E690" i="7"/>
  <c r="E693" i="2"/>
  <c r="E1700" i="2" s="1"/>
  <c r="E688" i="7"/>
  <c r="E691" i="2"/>
  <c r="E1698" i="2" s="1"/>
  <c r="E686" i="7"/>
  <c r="E689" i="2"/>
  <c r="E1696" i="2" s="1"/>
  <c r="E684" i="7"/>
  <c r="E687" i="2"/>
  <c r="E1694" i="2" s="1"/>
  <c r="E682" i="7"/>
  <c r="E685" i="2"/>
  <c r="E1692" i="2" s="1"/>
  <c r="E680" i="7"/>
  <c r="E683" i="2"/>
  <c r="E1690" i="2" s="1"/>
  <c r="E678" i="7"/>
  <c r="E681" i="2"/>
  <c r="E1688" i="2" s="1"/>
  <c r="E676" i="7"/>
  <c r="E679" i="2"/>
  <c r="E1686" i="2" s="1"/>
  <c r="E674" i="7"/>
  <c r="E677" i="2"/>
  <c r="E1684" i="2" s="1"/>
  <c r="E672" i="7"/>
  <c r="E675" i="2"/>
  <c r="E1682" i="2" s="1"/>
  <c r="E670" i="7"/>
  <c r="E673" i="2"/>
  <c r="E1680" i="2" s="1"/>
  <c r="E668" i="7"/>
  <c r="E671" i="2"/>
  <c r="E1678" i="2" s="1"/>
  <c r="E666" i="7"/>
  <c r="E669" i="2"/>
  <c r="E1676" i="2" s="1"/>
  <c r="E664" i="7"/>
  <c r="E667" i="2"/>
  <c r="E1674" i="2" s="1"/>
  <c r="E662" i="7"/>
  <c r="E665" i="2"/>
  <c r="E1672" i="2" s="1"/>
  <c r="E660" i="7"/>
  <c r="E663" i="2"/>
  <c r="E1670" i="2" s="1"/>
  <c r="E658" i="7"/>
  <c r="E661" i="2"/>
  <c r="E1668" i="2" s="1"/>
  <c r="E656" i="7"/>
  <c r="E659" i="2"/>
  <c r="E1666" i="2" s="1"/>
  <c r="E654" i="7"/>
  <c r="E657" i="2"/>
  <c r="E1664" i="2" s="1"/>
  <c r="E652" i="7"/>
  <c r="E655" i="2"/>
  <c r="E1662" i="2" s="1"/>
  <c r="E650" i="7"/>
  <c r="E653" i="2"/>
  <c r="E1660" i="2" s="1"/>
  <c r="E648" i="7"/>
  <c r="E651" i="2"/>
  <c r="E1658" i="2" s="1"/>
  <c r="E646" i="7"/>
  <c r="E649" i="2"/>
  <c r="E1656" i="2" s="1"/>
  <c r="E644" i="7"/>
  <c r="E647" i="2"/>
  <c r="E1654" i="2" s="1"/>
  <c r="E642" i="7"/>
  <c r="E645" i="2"/>
  <c r="E1652" i="2" s="1"/>
  <c r="E640" i="7"/>
  <c r="E643" i="2"/>
  <c r="E1650" i="2" s="1"/>
  <c r="E638" i="7"/>
  <c r="E641" i="2"/>
  <c r="E1648" i="2" s="1"/>
  <c r="E636" i="7"/>
  <c r="E639" i="2"/>
  <c r="E1646" i="2" s="1"/>
  <c r="E634" i="7"/>
  <c r="E637" i="2"/>
  <c r="E1644" i="2" s="1"/>
  <c r="E632" i="7"/>
  <c r="E635" i="2"/>
  <c r="E1642" i="2" s="1"/>
  <c r="E630" i="7"/>
  <c r="E633" i="2"/>
  <c r="E1640" i="2" s="1"/>
  <c r="E628" i="7"/>
  <c r="E631" i="2"/>
  <c r="E1638" i="2" s="1"/>
  <c r="E626" i="7"/>
  <c r="E629" i="2"/>
  <c r="E1636" i="2" s="1"/>
  <c r="E624" i="7"/>
  <c r="E627" i="2"/>
  <c r="E1634" i="2" s="1"/>
  <c r="E622" i="7"/>
  <c r="E625" i="2"/>
  <c r="E1632" i="2" s="1"/>
  <c r="E620" i="7"/>
  <c r="E623" i="2"/>
  <c r="E1630" i="2" s="1"/>
  <c r="E618" i="7"/>
  <c r="E621" i="2"/>
  <c r="E1628" i="2" s="1"/>
  <c r="E616" i="7"/>
  <c r="E619" i="2"/>
  <c r="E1626" i="2" s="1"/>
  <c r="E614" i="7"/>
  <c r="E617" i="2"/>
  <c r="E1624" i="2" s="1"/>
  <c r="E612" i="7"/>
  <c r="E615" i="2"/>
  <c r="E1622" i="2" s="1"/>
  <c r="E610" i="7"/>
  <c r="E613" i="2"/>
  <c r="E1620" i="2" s="1"/>
  <c r="E608" i="7"/>
  <c r="E611" i="2"/>
  <c r="E1618" i="2" s="1"/>
  <c r="E606" i="7"/>
  <c r="E609" i="2"/>
  <c r="E1616" i="2" s="1"/>
  <c r="E604" i="7"/>
  <c r="E607" i="2"/>
  <c r="E1614" i="2" s="1"/>
  <c r="E602" i="7"/>
  <c r="E605" i="2"/>
  <c r="E1612" i="2" s="1"/>
  <c r="E600" i="7"/>
  <c r="E603" i="2"/>
  <c r="E1610" i="2" s="1"/>
  <c r="E598" i="7"/>
  <c r="E601" i="2"/>
  <c r="E1608" i="2" s="1"/>
  <c r="E596" i="7"/>
  <c r="E599" i="2"/>
  <c r="E1606" i="2" s="1"/>
  <c r="E594" i="7"/>
  <c r="E597" i="2"/>
  <c r="E1604" i="2" s="1"/>
  <c r="E592" i="7"/>
  <c r="E595" i="2"/>
  <c r="E1602" i="2" s="1"/>
  <c r="E590" i="7"/>
  <c r="E593" i="2"/>
  <c r="E1600" i="2" s="1"/>
  <c r="E588" i="7"/>
  <c r="E591" i="2"/>
  <c r="E1598" i="2" s="1"/>
  <c r="E586" i="7"/>
  <c r="E589" i="2"/>
  <c r="E1596" i="2" s="1"/>
  <c r="E584" i="7"/>
  <c r="E587" i="2"/>
  <c r="E1594" i="2" s="1"/>
  <c r="E582" i="7"/>
  <c r="E585" i="2"/>
  <c r="E1592" i="2" s="1"/>
  <c r="E580" i="7"/>
  <c r="E583" i="2"/>
  <c r="E1590" i="2" s="1"/>
  <c r="E578" i="7"/>
  <c r="E581" i="2"/>
  <c r="E1588" i="2" s="1"/>
  <c r="E576" i="7"/>
  <c r="E579" i="2"/>
  <c r="E1586" i="2" s="1"/>
  <c r="E574" i="7"/>
  <c r="E577" i="2"/>
  <c r="E1584" i="2" s="1"/>
  <c r="E572" i="7"/>
  <c r="E575" i="2"/>
  <c r="E1582" i="2" s="1"/>
  <c r="E570" i="7"/>
  <c r="E573" i="2"/>
  <c r="E1580" i="2" s="1"/>
  <c r="E568" i="7"/>
  <c r="E571" i="2"/>
  <c r="E1578" i="2" s="1"/>
  <c r="E566" i="7"/>
  <c r="E569" i="2"/>
  <c r="E1576" i="2" s="1"/>
  <c r="E564" i="7"/>
  <c r="E567" i="2"/>
  <c r="E1574" i="2" s="1"/>
  <c r="E562" i="7"/>
  <c r="E565" i="2"/>
  <c r="E1572" i="2" s="1"/>
  <c r="E560" i="7"/>
  <c r="E563" i="2"/>
  <c r="E1570" i="2" s="1"/>
  <c r="E558" i="7"/>
  <c r="E561" i="2"/>
  <c r="E1568" i="2" s="1"/>
  <c r="E556" i="7"/>
  <c r="E559" i="2"/>
  <c r="E1566" i="2" s="1"/>
  <c r="E554" i="7"/>
  <c r="E557" i="2"/>
  <c r="E1564" i="2" s="1"/>
  <c r="E552" i="7"/>
  <c r="E555" i="2"/>
  <c r="E1562" i="2" s="1"/>
  <c r="E550" i="7"/>
  <c r="E553" i="2"/>
  <c r="E1560" i="2" s="1"/>
  <c r="E548" i="7"/>
  <c r="E551" i="2"/>
  <c r="E1558" i="2" s="1"/>
  <c r="E546" i="7"/>
  <c r="E549" i="2"/>
  <c r="E1556" i="2" s="1"/>
  <c r="E544" i="7"/>
  <c r="E547" i="2"/>
  <c r="E1554" i="2" s="1"/>
  <c r="E542" i="7"/>
  <c r="E545" i="2"/>
  <c r="E1552" i="2" s="1"/>
  <c r="E540" i="7"/>
  <c r="E543" i="2"/>
  <c r="E1550" i="2" s="1"/>
  <c r="E538" i="7"/>
  <c r="E541" i="2"/>
  <c r="E1548" i="2" s="1"/>
  <c r="E536" i="7"/>
  <c r="E539" i="2"/>
  <c r="E1546" i="2" s="1"/>
  <c r="E534" i="7"/>
  <c r="E537" i="2"/>
  <c r="E1544" i="2" s="1"/>
  <c r="E532" i="7"/>
  <c r="E535" i="2"/>
  <c r="E1542" i="2" s="1"/>
  <c r="E530" i="7"/>
  <c r="E533" i="2"/>
  <c r="E1540" i="2" s="1"/>
  <c r="E528" i="7"/>
  <c r="E531" i="2"/>
  <c r="E1538" i="2" s="1"/>
  <c r="E526" i="7"/>
  <c r="E529" i="2"/>
  <c r="E1536" i="2" s="1"/>
  <c r="E524" i="7"/>
  <c r="E527" i="2"/>
  <c r="E1534" i="2" s="1"/>
  <c r="E522" i="7"/>
  <c r="E525" i="2"/>
  <c r="E1532" i="2" s="1"/>
  <c r="E520" i="7"/>
  <c r="E523" i="2"/>
  <c r="E1530" i="2" s="1"/>
  <c r="E518" i="7"/>
  <c r="E521" i="2"/>
  <c r="E1528" i="2" s="1"/>
  <c r="E516" i="7"/>
  <c r="E519" i="2"/>
  <c r="E1526" i="2" s="1"/>
  <c r="E514" i="7"/>
  <c r="E517" i="2"/>
  <c r="E1524" i="2" s="1"/>
  <c r="E512" i="7"/>
  <c r="E515" i="2"/>
  <c r="E1522" i="2" s="1"/>
  <c r="E510" i="7"/>
  <c r="E513" i="2"/>
  <c r="E1520" i="2" s="1"/>
  <c r="E508" i="7"/>
  <c r="E511" i="2"/>
  <c r="E1518" i="2" s="1"/>
  <c r="E506" i="7"/>
  <c r="E509" i="2"/>
  <c r="E1516" i="2" s="1"/>
  <c r="E504" i="7"/>
  <c r="E507" i="2"/>
  <c r="E1514" i="2" s="1"/>
  <c r="E502" i="7"/>
  <c r="E505" i="2"/>
  <c r="E1512" i="2" s="1"/>
  <c r="E500" i="7"/>
  <c r="E503" i="2"/>
  <c r="E1510" i="2" s="1"/>
  <c r="E498" i="7"/>
  <c r="E501" i="2"/>
  <c r="E1508" i="2" s="1"/>
  <c r="E496" i="7"/>
  <c r="E499" i="2"/>
  <c r="E1506" i="2" s="1"/>
  <c r="E494" i="7"/>
  <c r="E497" i="2"/>
  <c r="E1504" i="2" s="1"/>
  <c r="E492" i="7"/>
  <c r="E495" i="2"/>
  <c r="E1502" i="2" s="1"/>
  <c r="E490" i="7"/>
  <c r="E493" i="2"/>
  <c r="E1500" i="2" s="1"/>
  <c r="E488" i="7"/>
  <c r="E491" i="2"/>
  <c r="E1498" i="2" s="1"/>
  <c r="E486" i="7"/>
  <c r="E489" i="2"/>
  <c r="E1496" i="2" s="1"/>
  <c r="E484" i="7"/>
  <c r="E487" i="2"/>
  <c r="E1494" i="2" s="1"/>
  <c r="E482" i="7"/>
  <c r="E485" i="2"/>
  <c r="E1492" i="2" s="1"/>
  <c r="E480" i="7"/>
  <c r="E483" i="2"/>
  <c r="E1490" i="2" s="1"/>
  <c r="E478" i="7"/>
  <c r="E481" i="2"/>
  <c r="E1488" i="2" s="1"/>
  <c r="E476" i="7"/>
  <c r="E479" i="2"/>
  <c r="E1486" i="2" s="1"/>
  <c r="E474" i="7"/>
  <c r="E477" i="2"/>
  <c r="E1484" i="2" s="1"/>
  <c r="E472" i="7"/>
  <c r="E475" i="2"/>
  <c r="E1482" i="2" s="1"/>
  <c r="E470" i="7"/>
  <c r="E473" i="2"/>
  <c r="E1480" i="2" s="1"/>
  <c r="E468" i="7"/>
  <c r="E471" i="2"/>
  <c r="E1478" i="2" s="1"/>
  <c r="E466" i="7"/>
  <c r="E469" i="2"/>
  <c r="E1476" i="2" s="1"/>
  <c r="E464" i="7"/>
  <c r="E467" i="2"/>
  <c r="E1474" i="2" s="1"/>
  <c r="E462" i="7"/>
  <c r="E465" i="2"/>
  <c r="E1472" i="2" s="1"/>
  <c r="E460" i="7"/>
  <c r="E463" i="2"/>
  <c r="E1470" i="2" s="1"/>
  <c r="E458" i="7"/>
  <c r="E461" i="2"/>
  <c r="E1468" i="2" s="1"/>
  <c r="E456" i="7"/>
  <c r="E459" i="2"/>
  <c r="E1466" i="2" s="1"/>
  <c r="E454" i="7"/>
  <c r="E457" i="2"/>
  <c r="E1464" i="2" s="1"/>
  <c r="E452" i="7"/>
  <c r="E455" i="2"/>
  <c r="E1462" i="2" s="1"/>
  <c r="E450" i="7"/>
  <c r="E453" i="2"/>
  <c r="E1460" i="2" s="1"/>
  <c r="E448" i="7"/>
  <c r="E451" i="2"/>
  <c r="E1458" i="2" s="1"/>
  <c r="E446" i="7"/>
  <c r="E449" i="2"/>
  <c r="E1456" i="2" s="1"/>
  <c r="E444" i="7"/>
  <c r="E447" i="2"/>
  <c r="E1454" i="2" s="1"/>
  <c r="E442" i="7"/>
  <c r="E445" i="2"/>
  <c r="E1452" i="2" s="1"/>
  <c r="E440" i="7"/>
  <c r="E443" i="2"/>
  <c r="E1450" i="2" s="1"/>
  <c r="E438" i="7"/>
  <c r="E441" i="2"/>
  <c r="E1448" i="2" s="1"/>
  <c r="E436" i="7"/>
  <c r="E439" i="2"/>
  <c r="E1446" i="2" s="1"/>
  <c r="E434" i="7"/>
  <c r="E437" i="2"/>
  <c r="E1444" i="2" s="1"/>
  <c r="E432" i="7"/>
  <c r="E435" i="2"/>
  <c r="E1442" i="2" s="1"/>
  <c r="E430" i="7"/>
  <c r="E433" i="2"/>
  <c r="E1440" i="2" s="1"/>
  <c r="E428" i="7"/>
  <c r="E431" i="2"/>
  <c r="E1438" i="2" s="1"/>
  <c r="E426" i="7"/>
  <c r="E429" i="2"/>
  <c r="E1436" i="2" s="1"/>
  <c r="E424" i="7"/>
  <c r="E427" i="2"/>
  <c r="E1434" i="2" s="1"/>
  <c r="E422" i="7"/>
  <c r="E425" i="2"/>
  <c r="E1432" i="2" s="1"/>
  <c r="E420" i="7"/>
  <c r="E423" i="2"/>
  <c r="E1430" i="2" s="1"/>
  <c r="E418" i="7"/>
  <c r="E421" i="2"/>
  <c r="E1428" i="2" s="1"/>
  <c r="E416" i="7"/>
  <c r="E419" i="2"/>
  <c r="E1426" i="2" s="1"/>
  <c r="E414" i="7"/>
  <c r="E417" i="2"/>
  <c r="E1424" i="2" s="1"/>
  <c r="E412" i="7"/>
  <c r="E415" i="2"/>
  <c r="E1422" i="2" s="1"/>
  <c r="E410" i="7"/>
  <c r="E413" i="2"/>
  <c r="E1420" i="2" s="1"/>
  <c r="E408" i="7"/>
  <c r="E411" i="2"/>
  <c r="E1418" i="2" s="1"/>
  <c r="E406" i="7"/>
  <c r="E409" i="2"/>
  <c r="E1416" i="2" s="1"/>
  <c r="E404" i="7"/>
  <c r="E407" i="2"/>
  <c r="E1414" i="2" s="1"/>
  <c r="E402" i="7"/>
  <c r="E405" i="2"/>
  <c r="E1412" i="2" s="1"/>
  <c r="E400" i="7"/>
  <c r="E403" i="2"/>
  <c r="E1410" i="2" s="1"/>
  <c r="E398" i="7"/>
  <c r="E401" i="2"/>
  <c r="E1408" i="2" s="1"/>
  <c r="E396" i="7"/>
  <c r="E399" i="2"/>
  <c r="E1406" i="2" s="1"/>
  <c r="E394" i="7"/>
  <c r="E397" i="2"/>
  <c r="E1404" i="2" s="1"/>
  <c r="E392" i="7"/>
  <c r="E395" i="2"/>
  <c r="E1402" i="2" s="1"/>
  <c r="E390" i="7"/>
  <c r="E393" i="2"/>
  <c r="E1400" i="2" s="1"/>
  <c r="E388" i="7"/>
  <c r="E391" i="2"/>
  <c r="E1398" i="2" s="1"/>
  <c r="E386" i="7"/>
  <c r="E389" i="2"/>
  <c r="E1396" i="2" s="1"/>
  <c r="E384" i="7"/>
  <c r="E387" i="2"/>
  <c r="E1394" i="2" s="1"/>
  <c r="E382" i="7"/>
  <c r="E385" i="2"/>
  <c r="E1392" i="2" s="1"/>
  <c r="E380" i="7"/>
  <c r="E383" i="2"/>
  <c r="E1390" i="2" s="1"/>
  <c r="E378" i="7"/>
  <c r="E381" i="2"/>
  <c r="E1388" i="2" s="1"/>
  <c r="E376" i="7"/>
  <c r="E379" i="2"/>
  <c r="E1386" i="2" s="1"/>
  <c r="E374" i="7"/>
  <c r="E377" i="2"/>
  <c r="E1384" i="2" s="1"/>
  <c r="E372" i="7"/>
  <c r="E375" i="2"/>
  <c r="E1382" i="2" s="1"/>
  <c r="E370" i="7"/>
  <c r="E373" i="2"/>
  <c r="E1380" i="2" s="1"/>
  <c r="E368" i="7"/>
  <c r="E371" i="2"/>
  <c r="E1378" i="2" s="1"/>
  <c r="E366" i="7"/>
  <c r="E369" i="2"/>
  <c r="E1376" i="2" s="1"/>
  <c r="E364" i="7"/>
  <c r="E367" i="2"/>
  <c r="E1374" i="2" s="1"/>
  <c r="E362" i="7"/>
  <c r="E365" i="2"/>
  <c r="E1372" i="2" s="1"/>
  <c r="E360" i="7"/>
  <c r="E363" i="2"/>
  <c r="E1370" i="2" s="1"/>
  <c r="E358" i="7"/>
  <c r="E361" i="2"/>
  <c r="E1368" i="2" s="1"/>
  <c r="E356" i="7"/>
  <c r="E359" i="2"/>
  <c r="E1366" i="2" s="1"/>
  <c r="E354" i="7"/>
  <c r="E357" i="2"/>
  <c r="E1364" i="2" s="1"/>
  <c r="E352" i="7"/>
  <c r="E355" i="2"/>
  <c r="E1362" i="2" s="1"/>
  <c r="E350" i="7"/>
  <c r="E353" i="2"/>
  <c r="E1360" i="2" s="1"/>
  <c r="E348" i="7"/>
  <c r="E351" i="2"/>
  <c r="E1358" i="2" s="1"/>
  <c r="E346" i="7"/>
  <c r="E349" i="2"/>
  <c r="E1356" i="2" s="1"/>
  <c r="E344" i="7"/>
  <c r="E347" i="2"/>
  <c r="E1354" i="2" s="1"/>
  <c r="E342" i="7"/>
  <c r="E345" i="2"/>
  <c r="E1352" i="2" s="1"/>
  <c r="E340" i="7"/>
  <c r="E343" i="2"/>
  <c r="E1350" i="2" s="1"/>
  <c r="E338" i="7"/>
  <c r="E341" i="2"/>
  <c r="E1348" i="2" s="1"/>
  <c r="E336" i="7"/>
  <c r="E339" i="2"/>
  <c r="E1346" i="2" s="1"/>
  <c r="E334" i="7"/>
  <c r="E337" i="2"/>
  <c r="E1344" i="2" s="1"/>
  <c r="E332" i="7"/>
  <c r="E335" i="2"/>
  <c r="E1342" i="2" s="1"/>
  <c r="E330" i="7"/>
  <c r="E333" i="2"/>
  <c r="E1340" i="2" s="1"/>
  <c r="E328" i="7"/>
  <c r="E331" i="2"/>
  <c r="E1338" i="2" s="1"/>
  <c r="E326" i="7"/>
  <c r="E329" i="2"/>
  <c r="E1336" i="2" s="1"/>
  <c r="E324" i="7"/>
  <c r="E327" i="2"/>
  <c r="E1334" i="2" s="1"/>
  <c r="E322" i="7"/>
  <c r="E325" i="2"/>
  <c r="E1332" i="2" s="1"/>
  <c r="E320" i="7"/>
  <c r="E323" i="2"/>
  <c r="E1330" i="2" s="1"/>
  <c r="E318" i="7"/>
  <c r="E321" i="2"/>
  <c r="E1328" i="2" s="1"/>
  <c r="E316" i="7"/>
  <c r="E319" i="2"/>
  <c r="E1326" i="2" s="1"/>
  <c r="E314" i="7"/>
  <c r="E317" i="2"/>
  <c r="E1324" i="2" s="1"/>
  <c r="E312" i="7"/>
  <c r="E315" i="2"/>
  <c r="E1322" i="2" s="1"/>
  <c r="E310" i="7"/>
  <c r="E313" i="2"/>
  <c r="E1320" i="2" s="1"/>
  <c r="E308" i="7"/>
  <c r="E311" i="2"/>
  <c r="E1318" i="2" s="1"/>
  <c r="E306" i="7"/>
  <c r="E309" i="2"/>
  <c r="E1316" i="2" s="1"/>
  <c r="E304" i="7"/>
  <c r="E307" i="2"/>
  <c r="E1314" i="2" s="1"/>
  <c r="E302" i="7"/>
  <c r="E305" i="2"/>
  <c r="E1312" i="2" s="1"/>
  <c r="E300" i="7"/>
  <c r="E303" i="2"/>
  <c r="E1310" i="2" s="1"/>
  <c r="E298" i="7"/>
  <c r="E301" i="2"/>
  <c r="E1308" i="2" s="1"/>
  <c r="E296" i="7"/>
  <c r="E299" i="2"/>
  <c r="E1306" i="2" s="1"/>
  <c r="E294" i="7"/>
  <c r="E297" i="2"/>
  <c r="E1304" i="2" s="1"/>
  <c r="E292" i="7"/>
  <c r="E295" i="2"/>
  <c r="E1302" i="2" s="1"/>
  <c r="E290" i="7"/>
  <c r="E293" i="2"/>
  <c r="E1300" i="2" s="1"/>
  <c r="E288" i="7"/>
  <c r="E291" i="2"/>
  <c r="E1298" i="2" s="1"/>
  <c r="E286" i="7"/>
  <c r="E289" i="2"/>
  <c r="E1296" i="2" s="1"/>
  <c r="E284" i="7"/>
  <c r="E287" i="2"/>
  <c r="E1294" i="2" s="1"/>
  <c r="E282" i="7"/>
  <c r="E285" i="2"/>
  <c r="E1292" i="2" s="1"/>
  <c r="E280" i="7"/>
  <c r="E283" i="2"/>
  <c r="E1290" i="2" s="1"/>
  <c r="E278" i="7"/>
  <c r="E281" i="2"/>
  <c r="E1288" i="2" s="1"/>
  <c r="E276" i="7"/>
  <c r="E279" i="2"/>
  <c r="E1286" i="2" s="1"/>
  <c r="E274" i="7"/>
  <c r="E277" i="2"/>
  <c r="E1284" i="2" s="1"/>
  <c r="E272" i="7"/>
  <c r="E275" i="2"/>
  <c r="E1282" i="2" s="1"/>
  <c r="E270" i="7"/>
  <c r="E273" i="2"/>
  <c r="E1280" i="2" s="1"/>
  <c r="E268" i="7"/>
  <c r="E271" i="2"/>
  <c r="E1278" i="2" s="1"/>
  <c r="E266" i="7"/>
  <c r="E269" i="2"/>
  <c r="E1276" i="2" s="1"/>
  <c r="E264" i="7"/>
  <c r="E267" i="2"/>
  <c r="E1274" i="2" s="1"/>
  <c r="E262" i="7"/>
  <c r="E265" i="2"/>
  <c r="E1272" i="2" s="1"/>
  <c r="E260" i="7"/>
  <c r="E263" i="2"/>
  <c r="E1270" i="2" s="1"/>
  <c r="E258" i="7"/>
  <c r="E261" i="2"/>
  <c r="E1268" i="2" s="1"/>
  <c r="E256" i="7"/>
  <c r="E259" i="2"/>
  <c r="E1266" i="2" s="1"/>
  <c r="E254" i="7"/>
  <c r="E257" i="2"/>
  <c r="E1264" i="2" s="1"/>
  <c r="E252" i="7"/>
  <c r="E255" i="2"/>
  <c r="E1262" i="2" s="1"/>
  <c r="E250" i="7"/>
  <c r="E253" i="2"/>
  <c r="E1260" i="2" s="1"/>
  <c r="E248" i="7"/>
  <c r="E251" i="2"/>
  <c r="E1258" i="2" s="1"/>
  <c r="E246" i="7"/>
  <c r="E249" i="2"/>
  <c r="E1256" i="2" s="1"/>
  <c r="E244" i="7"/>
  <c r="E247" i="2"/>
  <c r="E1254" i="2" s="1"/>
  <c r="E242" i="7"/>
  <c r="E245" i="2"/>
  <c r="E1252" i="2" s="1"/>
  <c r="E240" i="7"/>
  <c r="E243" i="2"/>
  <c r="E1250" i="2" s="1"/>
  <c r="E238" i="7"/>
  <c r="E241" i="2"/>
  <c r="E1248" i="2" s="1"/>
  <c r="E236" i="7"/>
  <c r="E239" i="2"/>
  <c r="E1246" i="2" s="1"/>
  <c r="E234" i="7"/>
  <c r="E237" i="2"/>
  <c r="E1244" i="2" s="1"/>
  <c r="E232" i="7"/>
  <c r="E235" i="2"/>
  <c r="E1242" i="2" s="1"/>
  <c r="E230" i="7"/>
  <c r="E233" i="2"/>
  <c r="E1240" i="2" s="1"/>
  <c r="E228" i="7"/>
  <c r="E231" i="2"/>
  <c r="E1238" i="2" s="1"/>
  <c r="E226" i="7"/>
  <c r="E229" i="2"/>
  <c r="E1236" i="2" s="1"/>
  <c r="E224" i="7"/>
  <c r="E227" i="2"/>
  <c r="E1234" i="2" s="1"/>
  <c r="E222" i="7"/>
  <c r="E225" i="2"/>
  <c r="E1232" i="2" s="1"/>
  <c r="E220" i="7"/>
  <c r="E223" i="2"/>
  <c r="E1230" i="2" s="1"/>
  <c r="E218" i="7"/>
  <c r="E221" i="2"/>
  <c r="E1228" i="2" s="1"/>
  <c r="E216" i="7"/>
  <c r="E219" i="2"/>
  <c r="E1226" i="2" s="1"/>
  <c r="E214" i="7"/>
  <c r="E217" i="2"/>
  <c r="E1224" i="2" s="1"/>
  <c r="E212" i="7"/>
  <c r="E215" i="2"/>
  <c r="E1222" i="2" s="1"/>
  <c r="E210" i="7"/>
  <c r="E213" i="2"/>
  <c r="E1220" i="2" s="1"/>
  <c r="E208" i="7"/>
  <c r="E211" i="2"/>
  <c r="E1218" i="2" s="1"/>
  <c r="E206" i="7"/>
  <c r="E209" i="2"/>
  <c r="E1216" i="2" s="1"/>
  <c r="E204" i="7"/>
  <c r="E207" i="2"/>
  <c r="E1214" i="2" s="1"/>
  <c r="E202" i="7"/>
  <c r="E205" i="2"/>
  <c r="E1212" i="2" s="1"/>
  <c r="E200" i="7"/>
  <c r="E203" i="2"/>
  <c r="E1210" i="2" s="1"/>
  <c r="E198" i="7"/>
  <c r="E201" i="2"/>
  <c r="E1208" i="2" s="1"/>
  <c r="E196" i="7"/>
  <c r="E199" i="2"/>
  <c r="E1206" i="2" s="1"/>
  <c r="E194" i="7"/>
  <c r="E197" i="2"/>
  <c r="E1204" i="2" s="1"/>
  <c r="E192" i="7"/>
  <c r="E195" i="2"/>
  <c r="E1202" i="2" s="1"/>
  <c r="E190" i="7"/>
  <c r="E193" i="2"/>
  <c r="E1200" i="2" s="1"/>
  <c r="E188" i="7"/>
  <c r="E191" i="2"/>
  <c r="E1198" i="2" s="1"/>
  <c r="E186" i="7"/>
  <c r="E189" i="2"/>
  <c r="E1196" i="2" s="1"/>
  <c r="E184" i="7"/>
  <c r="E187" i="2"/>
  <c r="E1194" i="2" s="1"/>
  <c r="E182" i="7"/>
  <c r="E185" i="2"/>
  <c r="E1192" i="2" s="1"/>
  <c r="E180" i="7"/>
  <c r="E183" i="2"/>
  <c r="E1190" i="2" s="1"/>
  <c r="E178" i="7"/>
  <c r="E181" i="2"/>
  <c r="E1188" i="2" s="1"/>
  <c r="E176" i="7"/>
  <c r="E179" i="2"/>
  <c r="E1186" i="2" s="1"/>
  <c r="E174" i="7"/>
  <c r="E177" i="2"/>
  <c r="E1184" i="2" s="1"/>
  <c r="E172" i="7"/>
  <c r="E175" i="2"/>
  <c r="E1182" i="2" s="1"/>
  <c r="E170" i="7"/>
  <c r="E173" i="2"/>
  <c r="E1180" i="2" s="1"/>
  <c r="E168" i="7"/>
  <c r="E171" i="2"/>
  <c r="E1178" i="2" s="1"/>
  <c r="E166" i="7"/>
  <c r="E169" i="2"/>
  <c r="E1176" i="2" s="1"/>
  <c r="E164" i="7"/>
  <c r="E167" i="2"/>
  <c r="E1174" i="2" s="1"/>
  <c r="E162" i="7"/>
  <c r="E165" i="2"/>
  <c r="E1172" i="2" s="1"/>
  <c r="E160" i="7"/>
  <c r="E163" i="2"/>
  <c r="E1170" i="2" s="1"/>
  <c r="E158" i="7"/>
  <c r="E161" i="2"/>
  <c r="E1168" i="2" s="1"/>
  <c r="E156" i="7"/>
  <c r="E159" i="2"/>
  <c r="E1166" i="2" s="1"/>
  <c r="E154" i="7"/>
  <c r="E157" i="2"/>
  <c r="E1164" i="2" s="1"/>
  <c r="E152" i="7"/>
  <c r="E155" i="2"/>
  <c r="E1162" i="2" s="1"/>
  <c r="E150" i="7"/>
  <c r="E153" i="2"/>
  <c r="E1160" i="2" s="1"/>
  <c r="E148" i="7"/>
  <c r="E151" i="2"/>
  <c r="E1158" i="2" s="1"/>
  <c r="E146" i="7"/>
  <c r="E149" i="2"/>
  <c r="E1156" i="2" s="1"/>
  <c r="E144" i="7"/>
  <c r="E147" i="2"/>
  <c r="E1154" i="2" s="1"/>
  <c r="E142" i="7"/>
  <c r="E145" i="2"/>
  <c r="E1152" i="2" s="1"/>
  <c r="E140" i="7"/>
  <c r="E143" i="2"/>
  <c r="E1150" i="2" s="1"/>
  <c r="E138" i="7"/>
  <c r="E141" i="2"/>
  <c r="E1148" i="2" s="1"/>
  <c r="E136" i="7"/>
  <c r="E139" i="2"/>
  <c r="E1146" i="2" s="1"/>
  <c r="E134" i="7"/>
  <c r="E137" i="2"/>
  <c r="E1144" i="2" s="1"/>
  <c r="E132" i="7"/>
  <c r="E135" i="2"/>
  <c r="E1142" i="2" s="1"/>
  <c r="E130" i="7"/>
  <c r="E133" i="2"/>
  <c r="E1140" i="2" s="1"/>
  <c r="E128" i="7"/>
  <c r="E131" i="2"/>
  <c r="E1138" i="2" s="1"/>
  <c r="E126" i="7"/>
  <c r="E129" i="2"/>
  <c r="E1136" i="2" s="1"/>
  <c r="E124" i="7"/>
  <c r="E127" i="2"/>
  <c r="E1134" i="2" s="1"/>
  <c r="E122" i="7"/>
  <c r="E125" i="2"/>
  <c r="E1132" i="2" s="1"/>
  <c r="E120" i="7"/>
  <c r="E123" i="2"/>
  <c r="E1130" i="2" s="1"/>
  <c r="E118" i="7"/>
  <c r="E121" i="2"/>
  <c r="E1128" i="2" s="1"/>
  <c r="E116" i="7"/>
  <c r="E119" i="2"/>
  <c r="E1126" i="2" s="1"/>
  <c r="E114" i="7"/>
  <c r="E117" i="2"/>
  <c r="E1124" i="2" s="1"/>
  <c r="E112" i="7"/>
  <c r="E115" i="2"/>
  <c r="E1122" i="2" s="1"/>
  <c r="E110" i="7"/>
  <c r="E113" i="2"/>
  <c r="E1120" i="2" s="1"/>
  <c r="E108" i="7"/>
  <c r="E111" i="2"/>
  <c r="E1118" i="2" s="1"/>
  <c r="E106" i="7"/>
  <c r="E109" i="2"/>
  <c r="E1116" i="2" s="1"/>
  <c r="E104" i="7"/>
  <c r="E107" i="2"/>
  <c r="E1114" i="2" s="1"/>
  <c r="E102" i="7"/>
  <c r="E105" i="2"/>
  <c r="E1112" i="2" s="1"/>
  <c r="E100" i="7"/>
  <c r="E103" i="2"/>
  <c r="E1110" i="2" s="1"/>
  <c r="E98" i="7"/>
  <c r="E101" i="2"/>
  <c r="E1108" i="2" s="1"/>
  <c r="E96" i="7"/>
  <c r="E99" i="2"/>
  <c r="E1106" i="2" s="1"/>
  <c r="E94" i="7"/>
  <c r="E97" i="2"/>
  <c r="E1104" i="2" s="1"/>
  <c r="E92" i="7"/>
  <c r="E95" i="2"/>
  <c r="E1102" i="2" s="1"/>
  <c r="E90" i="7"/>
  <c r="E93" i="2"/>
  <c r="E1100" i="2" s="1"/>
  <c r="E88" i="7"/>
  <c r="E91" i="2"/>
  <c r="E1098" i="2" s="1"/>
  <c r="E86" i="7"/>
  <c r="E89" i="2"/>
  <c r="E1096" i="2" s="1"/>
  <c r="E84" i="7"/>
  <c r="E87" i="2"/>
  <c r="E1094" i="2" s="1"/>
  <c r="E82" i="7"/>
  <c r="E85" i="2"/>
  <c r="E1092" i="2" s="1"/>
  <c r="E80" i="7"/>
  <c r="E83" i="2"/>
  <c r="E1090" i="2" s="1"/>
  <c r="E78" i="7"/>
  <c r="E81" i="2"/>
  <c r="E1088" i="2" s="1"/>
  <c r="E76" i="7"/>
  <c r="E79" i="2"/>
  <c r="E1086" i="2" s="1"/>
  <c r="E74" i="7"/>
  <c r="E77" i="2"/>
  <c r="E1084" i="2" s="1"/>
  <c r="E72" i="7"/>
  <c r="E75" i="2"/>
  <c r="E1082" i="2" s="1"/>
  <c r="E70" i="7"/>
  <c r="E73" i="2"/>
  <c r="E1080" i="2" s="1"/>
  <c r="E68" i="7"/>
  <c r="E71" i="2"/>
  <c r="E1078" i="2" s="1"/>
  <c r="E66" i="7"/>
  <c r="E69" i="2"/>
  <c r="E1076" i="2" s="1"/>
  <c r="E64" i="7"/>
  <c r="E67" i="2"/>
  <c r="E1074" i="2" s="1"/>
  <c r="E62" i="7"/>
  <c r="E65" i="2"/>
  <c r="E1072" i="2" s="1"/>
  <c r="E60" i="7"/>
  <c r="E63" i="2"/>
  <c r="E1070" i="2" s="1"/>
  <c r="E58" i="7"/>
  <c r="E61" i="2"/>
  <c r="E1068" i="2" s="1"/>
  <c r="E56" i="7"/>
  <c r="E59" i="2"/>
  <c r="E1066" i="2" s="1"/>
  <c r="E54" i="7"/>
  <c r="E57" i="2"/>
  <c r="E1064" i="2" s="1"/>
  <c r="E52" i="7"/>
  <c r="E55" i="2"/>
  <c r="E1062" i="2" s="1"/>
  <c r="E50" i="7"/>
  <c r="E53" i="2"/>
  <c r="E1060" i="2" s="1"/>
  <c r="E48" i="7"/>
  <c r="E51" i="2"/>
  <c r="E1058" i="2" s="1"/>
  <c r="E46" i="7"/>
  <c r="E49" i="2"/>
  <c r="E1056" i="2" s="1"/>
  <c r="E44" i="7"/>
  <c r="E47" i="2"/>
  <c r="E1054" i="2" s="1"/>
  <c r="E42" i="7"/>
  <c r="E45" i="2"/>
  <c r="E1052" i="2" s="1"/>
  <c r="E40" i="7"/>
  <c r="E40" i="2"/>
  <c r="E1047" i="2" s="1"/>
  <c r="E35" i="7"/>
  <c r="E32" i="2"/>
  <c r="E1039" i="2" s="1"/>
  <c r="E27" i="7"/>
  <c r="J13" i="5"/>
  <c r="E922" i="7"/>
  <c r="E914" i="7"/>
  <c r="E906" i="7"/>
  <c r="E898" i="7"/>
  <c r="E890" i="7"/>
  <c r="E882" i="7"/>
  <c r="E874" i="7"/>
  <c r="E866" i="7"/>
  <c r="E858" i="7"/>
  <c r="E850" i="7"/>
  <c r="E842" i="7"/>
  <c r="E834" i="7"/>
  <c r="E826" i="7"/>
  <c r="E818" i="7"/>
  <c r="E810" i="7"/>
  <c r="E802" i="7"/>
  <c r="G10" i="2"/>
  <c r="G11" i="2" s="1"/>
  <c r="G12" i="2" s="1"/>
  <c r="K13" i="5" l="1"/>
  <c r="CL17" i="5"/>
  <c r="CE12" i="5"/>
  <c r="CH12" i="5"/>
  <c r="CF12" i="5"/>
  <c r="CI12" i="5"/>
  <c r="CL18" i="5" l="1"/>
  <c r="N13" i="5"/>
  <c r="L13" i="5"/>
  <c r="M13" i="5"/>
  <c r="P13" i="5" l="1"/>
  <c r="O13" i="5"/>
  <c r="Q13" i="5"/>
  <c r="CL19" i="5"/>
  <c r="CL20" i="5" l="1"/>
  <c r="T13" i="5"/>
  <c r="R13" i="5"/>
  <c r="S13" i="5"/>
  <c r="V13" i="5" l="1"/>
  <c r="U13" i="5"/>
  <c r="W13" i="5"/>
  <c r="CL21" i="5"/>
  <c r="CL22" i="5" l="1"/>
  <c r="Z13" i="5"/>
  <c r="X13" i="5"/>
  <c r="Y13" i="5"/>
  <c r="AB13" i="5" l="1"/>
  <c r="AA13" i="5"/>
  <c r="AC13" i="5"/>
  <c r="CL23" i="5"/>
  <c r="CL24" i="5" l="1"/>
  <c r="AF13" i="5"/>
  <c r="AD13" i="5"/>
  <c r="AE13" i="5"/>
  <c r="AH13" i="5" l="1"/>
  <c r="AG13" i="5"/>
  <c r="AI13" i="5"/>
  <c r="CL25" i="5"/>
  <c r="CL26" i="5" l="1"/>
  <c r="AL13" i="5"/>
  <c r="AJ13" i="5"/>
  <c r="AK13" i="5"/>
  <c r="AN13" i="5" l="1"/>
  <c r="AM13" i="5"/>
  <c r="AO13" i="5"/>
  <c r="CL27" i="5"/>
  <c r="AP13" i="5" l="1"/>
  <c r="AQ13" i="5"/>
  <c r="CL28" i="5"/>
  <c r="AR13" i="5"/>
  <c r="AU13" i="5" l="1"/>
  <c r="CL29" i="5"/>
  <c r="AT13" i="5"/>
  <c r="AS13" i="5"/>
  <c r="CL30" i="5" l="1"/>
  <c r="AX13" i="5"/>
  <c r="AV13" i="5"/>
  <c r="AW13" i="5"/>
  <c r="AZ13" i="5" l="1"/>
  <c r="AY13" i="5"/>
  <c r="BA13" i="5"/>
  <c r="CL31" i="5"/>
  <c r="BB13" i="5" l="1"/>
  <c r="BC13" i="5"/>
  <c r="CL32" i="5"/>
  <c r="BD13" i="5"/>
  <c r="BG13" i="5" l="1"/>
  <c r="CL33" i="5"/>
  <c r="BF13" i="5"/>
  <c r="BE13" i="5"/>
  <c r="BH13" i="5" l="1"/>
  <c r="BI13" i="5"/>
  <c r="CL34" i="5"/>
  <c r="BJ13" i="5"/>
  <c r="BM13" i="5" l="1"/>
  <c r="CL35" i="5"/>
  <c r="BL13" i="5"/>
  <c r="BK13" i="5"/>
  <c r="CL36" i="5" l="1"/>
  <c r="BP13" i="5"/>
  <c r="BN13" i="5"/>
  <c r="BO13" i="5"/>
  <c r="BR13" i="5" l="1"/>
  <c r="BQ13" i="5"/>
  <c r="BS13" i="5"/>
  <c r="CL37" i="5"/>
  <c r="CL38" i="5" l="1"/>
  <c r="BV13" i="5"/>
  <c r="BT13" i="5"/>
  <c r="BU13" i="5"/>
  <c r="BX13" i="5" l="1"/>
  <c r="BW13" i="5"/>
  <c r="BY13" i="5"/>
  <c r="CL39" i="5"/>
  <c r="CL40" i="5" l="1"/>
  <c r="CB13" i="5"/>
  <c r="BZ13" i="5"/>
  <c r="CA13" i="5"/>
  <c r="CD13" i="5" l="1"/>
  <c r="CC13" i="5"/>
  <c r="CE13" i="5"/>
  <c r="CF13" i="5" s="1"/>
  <c r="CG13" i="5" s="1"/>
  <c r="CL41" i="5"/>
  <c r="L9" i="2" a="1"/>
  <c r="L9" i="2" s="1"/>
  <c r="O1020" i="2" a="1"/>
  <c r="O1020" i="2" s="1"/>
  <c r="Y1020" i="2" a="1"/>
  <c r="Y1020" i="2" s="1"/>
  <c r="AI1020" i="2" a="1"/>
  <c r="AI1020" i="2" s="1"/>
  <c r="AS1020" i="2" a="1"/>
  <c r="AS1020" i="2" s="1"/>
  <c r="AG1031" i="2" l="1"/>
  <c r="AA1039" i="2"/>
  <c r="AG1055" i="2"/>
  <c r="AG1061" i="2"/>
  <c r="AG1070" i="2"/>
  <c r="AG1030" i="2"/>
  <c r="AG1046" i="2"/>
  <c r="AG1047" i="2"/>
  <c r="AA1059" i="2"/>
  <c r="AG1063" i="2"/>
  <c r="AG1072" i="2"/>
  <c r="AA1030" i="2"/>
  <c r="AA1035" i="2"/>
  <c r="AG1040" i="2"/>
  <c r="AG1041" i="2"/>
  <c r="AA1044" i="2"/>
  <c r="AA1045" i="2"/>
  <c r="AG1062" i="2"/>
  <c r="AG1071" i="2"/>
  <c r="AA1047" i="2"/>
  <c r="AG1076" i="2"/>
  <c r="AG1084" i="2"/>
  <c r="AA1053" i="2"/>
  <c r="AG1078" i="2"/>
  <c r="AG1085" i="2"/>
  <c r="AA1055" i="2"/>
  <c r="AG1069" i="2"/>
  <c r="AG1091" i="2"/>
  <c r="AG1104" i="2"/>
  <c r="AG1105" i="2"/>
  <c r="AA1120" i="2"/>
  <c r="AG1124" i="2"/>
  <c r="AG1126" i="2"/>
  <c r="AG1128" i="2"/>
  <c r="AG1135" i="2"/>
  <c r="AG1143" i="2"/>
  <c r="AG1151" i="2"/>
  <c r="AG1159" i="2"/>
  <c r="AG1167" i="2"/>
  <c r="AG1175" i="2"/>
  <c r="AG1183" i="2"/>
  <c r="AG1191" i="2"/>
  <c r="AA1027" i="2"/>
  <c r="AG1029" i="2"/>
  <c r="AA1038" i="2"/>
  <c r="AG1039" i="2"/>
  <c r="AA1082" i="2"/>
  <c r="AA1083" i="2"/>
  <c r="AG1106" i="2"/>
  <c r="AG1109" i="2"/>
  <c r="AG1117" i="2"/>
  <c r="AG1034" i="2"/>
  <c r="AG1037" i="2"/>
  <c r="AG1038" i="2"/>
  <c r="AA1074" i="2"/>
  <c r="AA1076" i="2"/>
  <c r="AG1077" i="2"/>
  <c r="AG1092" i="2"/>
  <c r="AG1096" i="2"/>
  <c r="AG1097" i="2"/>
  <c r="AG1107" i="2"/>
  <c r="AG1108" i="2"/>
  <c r="AA1111" i="2"/>
  <c r="AA1112" i="2"/>
  <c r="AA1126" i="2"/>
  <c r="AG1053" i="2"/>
  <c r="AA1060" i="2"/>
  <c r="AA1061" i="2"/>
  <c r="AA1075" i="2"/>
  <c r="AA1103" i="2"/>
  <c r="AA1104" i="2"/>
  <c r="AA1105" i="2"/>
  <c r="AG1125" i="2"/>
  <c r="AG1129" i="2"/>
  <c r="AG1025" i="2"/>
  <c r="AA1048" i="2"/>
  <c r="AG1093" i="2"/>
  <c r="AG1116" i="2"/>
  <c r="AG1118" i="2"/>
  <c r="AG1120" i="2"/>
  <c r="AG1048" i="2"/>
  <c r="AA1069" i="2"/>
  <c r="AA1070" i="2"/>
  <c r="AA1119" i="2"/>
  <c r="AA1123" i="2"/>
  <c r="AA1127" i="2"/>
  <c r="AG1130" i="2"/>
  <c r="AG1146" i="2"/>
  <c r="AG1162" i="2"/>
  <c r="AG1178" i="2"/>
  <c r="AG1026" i="2"/>
  <c r="AG1079" i="2"/>
  <c r="AA1118" i="2"/>
  <c r="AG1121" i="2"/>
  <c r="AA1129" i="2"/>
  <c r="AA1132" i="2"/>
  <c r="AG1134" i="2"/>
  <c r="AA1148" i="2"/>
  <c r="AG1150" i="2"/>
  <c r="AA1164" i="2"/>
  <c r="AG1166" i="2"/>
  <c r="AA1180" i="2"/>
  <c r="AG1182" i="2"/>
  <c r="AA1196" i="2"/>
  <c r="AG1198" i="2"/>
  <c r="AA1204" i="2"/>
  <c r="AA1205" i="2"/>
  <c r="AA1206" i="2"/>
  <c r="AG1221" i="2"/>
  <c r="AA1097" i="2"/>
  <c r="AA1098" i="2"/>
  <c r="AA1114" i="2"/>
  <c r="AG1098" i="2"/>
  <c r="AG1113" i="2"/>
  <c r="AA1122" i="2"/>
  <c r="AG1138" i="2"/>
  <c r="AG1154" i="2"/>
  <c r="AG1170" i="2"/>
  <c r="AG1186" i="2"/>
  <c r="AG1214" i="2"/>
  <c r="AA1032" i="2"/>
  <c r="AG1058" i="2"/>
  <c r="AA1078" i="2"/>
  <c r="AG1122" i="2"/>
  <c r="AA1140" i="2"/>
  <c r="AG1142" i="2"/>
  <c r="AA1156" i="2"/>
  <c r="AG1158" i="2"/>
  <c r="AA1172" i="2"/>
  <c r="AG1174" i="2"/>
  <c r="AA1188" i="2"/>
  <c r="AG1190" i="2"/>
  <c r="AG1206" i="2"/>
  <c r="AA1220" i="2"/>
  <c r="AA1221" i="2"/>
  <c r="AG1223" i="2"/>
  <c r="AG1231" i="2"/>
  <c r="AG1239" i="2"/>
  <c r="AG1247" i="2"/>
  <c r="AG1255" i="2"/>
  <c r="AG1263" i="2"/>
  <c r="AG1271" i="2"/>
  <c r="AG1279" i="2"/>
  <c r="AG1287" i="2"/>
  <c r="AA1160" i="2"/>
  <c r="AG1184" i="2"/>
  <c r="AG1208" i="2"/>
  <c r="AA1215" i="2"/>
  <c r="AA1223" i="2"/>
  <c r="AG1230" i="2"/>
  <c r="AA1239" i="2"/>
  <c r="AG1246" i="2"/>
  <c r="AA1255" i="2"/>
  <c r="AG1277" i="2"/>
  <c r="AG1060" i="2"/>
  <c r="AG1101" i="2"/>
  <c r="AG1112" i="2"/>
  <c r="AG1141" i="2"/>
  <c r="AA1211" i="2"/>
  <c r="AG1215" i="2"/>
  <c r="AA1224" i="2"/>
  <c r="AG1226" i="2"/>
  <c r="AA1228" i="2"/>
  <c r="AA1238" i="2"/>
  <c r="AA1240" i="2"/>
  <c r="AG1242" i="2"/>
  <c r="AA1244" i="2"/>
  <c r="AA1254" i="2"/>
  <c r="AA1256" i="2"/>
  <c r="AG1265" i="2"/>
  <c r="AG1274" i="2"/>
  <c r="AA1288" i="2"/>
  <c r="AG1300" i="2"/>
  <c r="AG1308" i="2"/>
  <c r="AG1316" i="2"/>
  <c r="AG1324" i="2"/>
  <c r="AG1332" i="2"/>
  <c r="AG1340" i="2"/>
  <c r="AG1348" i="2"/>
  <c r="AA1052" i="2"/>
  <c r="AA1166" i="2"/>
  <c r="AG1194" i="2"/>
  <c r="AG1209" i="2"/>
  <c r="AA1222" i="2"/>
  <c r="AG1210" i="2"/>
  <c r="AG1224" i="2"/>
  <c r="AG1240" i="2"/>
  <c r="AG1256" i="2"/>
  <c r="AG1267" i="2"/>
  <c r="AG1294" i="2"/>
  <c r="AA1300" i="2"/>
  <c r="AG1302" i="2"/>
  <c r="AA1308" i="2"/>
  <c r="AG1310" i="2"/>
  <c r="AA1316" i="2"/>
  <c r="AG1318" i="2"/>
  <c r="AA1324" i="2"/>
  <c r="AG1326" i="2"/>
  <c r="AA1332" i="2"/>
  <c r="AG1334" i="2"/>
  <c r="AA1356" i="2"/>
  <c r="AG1358" i="2"/>
  <c r="AA1096" i="2"/>
  <c r="AG1297" i="2"/>
  <c r="AG1305" i="2"/>
  <c r="AG1313" i="2"/>
  <c r="AG1321" i="2"/>
  <c r="AG1329" i="2"/>
  <c r="AG1054" i="2"/>
  <c r="AA1092" i="2"/>
  <c r="AG1114" i="2"/>
  <c r="AG1173" i="2"/>
  <c r="AA1192" i="2"/>
  <c r="AG1199" i="2"/>
  <c r="AG1232" i="2"/>
  <c r="AG1248" i="2"/>
  <c r="AG1278" i="2"/>
  <c r="AG1281" i="2"/>
  <c r="AG1282" i="2"/>
  <c r="AA1182" i="2"/>
  <c r="AG1234" i="2"/>
  <c r="AA1236" i="2"/>
  <c r="AG1241" i="2"/>
  <c r="AA1262" i="2"/>
  <c r="AG1266" i="2"/>
  <c r="AG1269" i="2"/>
  <c r="AG1286" i="2"/>
  <c r="AA1293" i="2"/>
  <c r="AG1295" i="2"/>
  <c r="AG1309" i="2"/>
  <c r="AA1318" i="2"/>
  <c r="AA1323" i="2"/>
  <c r="AA1124" i="2"/>
  <c r="AA1128" i="2"/>
  <c r="AG1207" i="2"/>
  <c r="AG1238" i="2"/>
  <c r="AG1258" i="2"/>
  <c r="AA1272" i="2"/>
  <c r="AG1301" i="2"/>
  <c r="AG1304" i="2"/>
  <c r="AA1310" i="2"/>
  <c r="AA1315" i="2"/>
  <c r="AA1364" i="2"/>
  <c r="AG1365" i="2"/>
  <c r="AG1373" i="2"/>
  <c r="AG1381" i="2"/>
  <c r="AG1389" i="2"/>
  <c r="AG1397" i="2"/>
  <c r="AG1405" i="2"/>
  <c r="AG1413" i="2"/>
  <c r="AG1421" i="2"/>
  <c r="AG1429" i="2"/>
  <c r="AG1437" i="2"/>
  <c r="AG1445" i="2"/>
  <c r="AG1218" i="2"/>
  <c r="AA1230" i="2"/>
  <c r="AA1271" i="2"/>
  <c r="AA1275" i="2"/>
  <c r="AG1293" i="2"/>
  <c r="AA1302" i="2"/>
  <c r="AA1307" i="2"/>
  <c r="AA1214" i="2"/>
  <c r="AA1231" i="2"/>
  <c r="AA1264" i="2"/>
  <c r="AG1291" i="2"/>
  <c r="AA1294" i="2"/>
  <c r="AA1299" i="2"/>
  <c r="AA1333" i="2"/>
  <c r="AG1335" i="2"/>
  <c r="AG1356" i="2"/>
  <c r="AA1232" i="2"/>
  <c r="AG1254" i="2"/>
  <c r="AG1288" i="2"/>
  <c r="AA1309" i="2"/>
  <c r="AG1311" i="2"/>
  <c r="AG1325" i="2"/>
  <c r="AG1328" i="2"/>
  <c r="AA1334" i="2"/>
  <c r="AA1339" i="2"/>
  <c r="AG1349" i="2"/>
  <c r="AA1363" i="2"/>
  <c r="AG1370" i="2"/>
  <c r="AG1378" i="2"/>
  <c r="AG1386" i="2"/>
  <c r="AG1394" i="2"/>
  <c r="AG1402" i="2"/>
  <c r="AG1410" i="2"/>
  <c r="AG1418" i="2"/>
  <c r="AG1426" i="2"/>
  <c r="AG1434" i="2"/>
  <c r="AG1442" i="2"/>
  <c r="AG1450" i="2"/>
  <c r="AG1458" i="2"/>
  <c r="AG1466" i="2"/>
  <c r="AA1273" i="2"/>
  <c r="AA1301" i="2"/>
  <c r="AG1327" i="2"/>
  <c r="AG1333" i="2"/>
  <c r="AG1341" i="2"/>
  <c r="AA1347" i="2"/>
  <c r="AA1357" i="2"/>
  <c r="AG1364" i="2"/>
  <c r="AG1369" i="2"/>
  <c r="AG1385" i="2"/>
  <c r="AG1401" i="2"/>
  <c r="AG1417" i="2"/>
  <c r="AG1433" i="2"/>
  <c r="AG1449" i="2"/>
  <c r="AA1465" i="2"/>
  <c r="AA1466" i="2"/>
  <c r="AA1470" i="2"/>
  <c r="AA1471" i="2"/>
  <c r="AA1086" i="2"/>
  <c r="AG1222" i="2"/>
  <c r="AG1250" i="2"/>
  <c r="AG1264" i="2"/>
  <c r="AG1319" i="2"/>
  <c r="AG1344" i="2"/>
  <c r="AG1357" i="2"/>
  <c r="AG1368" i="2"/>
  <c r="AG1379" i="2"/>
  <c r="AG1384" i="2"/>
  <c r="AG1395" i="2"/>
  <c r="AG1400" i="2"/>
  <c r="AG1411" i="2"/>
  <c r="AG1416" i="2"/>
  <c r="AG1427" i="2"/>
  <c r="AG1432" i="2"/>
  <c r="AG1443" i="2"/>
  <c r="AG1448" i="2"/>
  <c r="AG1454" i="2"/>
  <c r="AA1467" i="2"/>
  <c r="AA1468" i="2"/>
  <c r="AA1474" i="2"/>
  <c r="AG1476" i="2"/>
  <c r="AG1484" i="2"/>
  <c r="AG1492" i="2"/>
  <c r="AG1500" i="2"/>
  <c r="AG1508" i="2"/>
  <c r="AG1516" i="2"/>
  <c r="AA1134" i="2"/>
  <c r="AA1248" i="2"/>
  <c r="AG1289" i="2"/>
  <c r="AG1290" i="2"/>
  <c r="AG1360" i="2"/>
  <c r="AA1451" i="2"/>
  <c r="AA1263" i="2"/>
  <c r="AA1375" i="2"/>
  <c r="AA1391" i="2"/>
  <c r="AA1396" i="2"/>
  <c r="AA1407" i="2"/>
  <c r="AA1412" i="2"/>
  <c r="AA1423" i="2"/>
  <c r="AA1428" i="2"/>
  <c r="AA1439" i="2"/>
  <c r="AA1459" i="2"/>
  <c r="AA1476" i="2"/>
  <c r="AG1478" i="2"/>
  <c r="AA1484" i="2"/>
  <c r="AG1486" i="2"/>
  <c r="AA1492" i="2"/>
  <c r="AG1494" i="2"/>
  <c r="AA1500" i="2"/>
  <c r="AG1502" i="2"/>
  <c r="AA1508" i="2"/>
  <c r="AA1213" i="2"/>
  <c r="AA1270" i="2"/>
  <c r="AG1317" i="2"/>
  <c r="AG1343" i="2"/>
  <c r="AG1451" i="2"/>
  <c r="AA1252" i="2"/>
  <c r="AG1257" i="2"/>
  <c r="AA1341" i="2"/>
  <c r="AG1374" i="2"/>
  <c r="AG1390" i="2"/>
  <c r="AG1406" i="2"/>
  <c r="AG1422" i="2"/>
  <c r="AG1438" i="2"/>
  <c r="AA1247" i="2"/>
  <c r="AG1336" i="2"/>
  <c r="AG1376" i="2"/>
  <c r="AG1392" i="2"/>
  <c r="AG1408" i="2"/>
  <c r="AG1424" i="2"/>
  <c r="AG1440" i="2"/>
  <c r="AG1461" i="2"/>
  <c r="AG1468" i="2"/>
  <c r="AG1474" i="2"/>
  <c r="AA1477" i="2"/>
  <c r="AA1480" i="2"/>
  <c r="AG1496" i="2"/>
  <c r="AA1502" i="2"/>
  <c r="AG1528" i="2"/>
  <c r="AA1246" i="2"/>
  <c r="AG1303" i="2"/>
  <c r="AG1460" i="2"/>
  <c r="AG1467" i="2"/>
  <c r="AG1488" i="2"/>
  <c r="AA1494" i="2"/>
  <c r="AG1515" i="2"/>
  <c r="AG1524" i="2"/>
  <c r="AG1537" i="2"/>
  <c r="AG1545" i="2"/>
  <c r="AG1553" i="2"/>
  <c r="AG1561" i="2"/>
  <c r="AG1569" i="2"/>
  <c r="AG1577" i="2"/>
  <c r="AG1585" i="2"/>
  <c r="AG1593" i="2"/>
  <c r="AG1601" i="2"/>
  <c r="AG1609" i="2"/>
  <c r="AG1617" i="2"/>
  <c r="AA1623" i="2"/>
  <c r="AG1625" i="2"/>
  <c r="AG1202" i="2"/>
  <c r="AG1459" i="2"/>
  <c r="AG1472" i="2"/>
  <c r="AG1480" i="2"/>
  <c r="AA1486" i="2"/>
  <c r="AG1519" i="2"/>
  <c r="AG1520" i="2"/>
  <c r="AA1369" i="2"/>
  <c r="AA1385" i="2"/>
  <c r="AA1401" i="2"/>
  <c r="AA1417" i="2"/>
  <c r="AA1433" i="2"/>
  <c r="AA1449" i="2"/>
  <c r="AG1453" i="2"/>
  <c r="AG1465" i="2"/>
  <c r="AA1478" i="2"/>
  <c r="AG1511" i="2"/>
  <c r="AG1518" i="2"/>
  <c r="AA1534" i="2"/>
  <c r="AA1537" i="2"/>
  <c r="AG1539" i="2"/>
  <c r="AA1545" i="2"/>
  <c r="AG1547" i="2"/>
  <c r="AA1553" i="2"/>
  <c r="AG1555" i="2"/>
  <c r="AA1561" i="2"/>
  <c r="AG1563" i="2"/>
  <c r="AA1569" i="2"/>
  <c r="AG1571" i="2"/>
  <c r="AG1579" i="2"/>
  <c r="AA1585" i="2"/>
  <c r="AG1587" i="2"/>
  <c r="AA1593" i="2"/>
  <c r="AA1601" i="2"/>
  <c r="AG1603" i="2"/>
  <c r="AA1609" i="2"/>
  <c r="AG1611" i="2"/>
  <c r="AA1617" i="2"/>
  <c r="AG1619" i="2"/>
  <c r="AA1625" i="2"/>
  <c r="AG1627" i="2"/>
  <c r="AG1457" i="2"/>
  <c r="AG1503" i="2"/>
  <c r="AG1506" i="2"/>
  <c r="AA1509" i="2"/>
  <c r="AA1512" i="2"/>
  <c r="AA1524" i="2"/>
  <c r="AA1525" i="2"/>
  <c r="AA1530" i="2"/>
  <c r="AG1540" i="2"/>
  <c r="AG1548" i="2"/>
  <c r="AG1556" i="2"/>
  <c r="AG1564" i="2"/>
  <c r="AG1572" i="2"/>
  <c r="AG1580" i="2"/>
  <c r="AG1588" i="2"/>
  <c r="AG1596" i="2"/>
  <c r="AG1604" i="2"/>
  <c r="AG1612" i="2"/>
  <c r="AG1620" i="2"/>
  <c r="AA1284" i="2"/>
  <c r="AA1325" i="2"/>
  <c r="AG1470" i="2"/>
  <c r="AG1487" i="2"/>
  <c r="AA1493" i="2"/>
  <c r="AA1496" i="2"/>
  <c r="AG1512" i="2"/>
  <c r="AG1558" i="2"/>
  <c r="AG1566" i="2"/>
  <c r="AG1574" i="2"/>
  <c r="AG1582" i="2"/>
  <c r="AG1590" i="2"/>
  <c r="AA1596" i="2"/>
  <c r="AG1598" i="2"/>
  <c r="AA1604" i="2"/>
  <c r="AG1606" i="2"/>
  <c r="AA1612" i="2"/>
  <c r="AG1614" i="2"/>
  <c r="AA1620" i="2"/>
  <c r="AG1622" i="2"/>
  <c r="AA1628" i="2"/>
  <c r="AG1393" i="2"/>
  <c r="AG1425" i="2"/>
  <c r="AG1462" i="2"/>
  <c r="AA1518" i="2"/>
  <c r="AA1539" i="2"/>
  <c r="AA1557" i="2"/>
  <c r="AA1571" i="2"/>
  <c r="AA1589" i="2"/>
  <c r="AA1603" i="2"/>
  <c r="AA1621" i="2"/>
  <c r="AA1317" i="2"/>
  <c r="AA1374" i="2"/>
  <c r="AA1406" i="2"/>
  <c r="AA1438" i="2"/>
  <c r="AA1454" i="2"/>
  <c r="AG1498" i="2"/>
  <c r="AG1543" i="2"/>
  <c r="AG1557" i="2"/>
  <c r="AG1575" i="2"/>
  <c r="AG1589" i="2"/>
  <c r="AG1607" i="2"/>
  <c r="AG1621" i="2"/>
  <c r="AG1630" i="2"/>
  <c r="AA1636" i="2"/>
  <c r="AG1638" i="2"/>
  <c r="AG1646" i="2"/>
  <c r="AG1654" i="2"/>
  <c r="AG1662" i="2"/>
  <c r="AA1668" i="2"/>
  <c r="AG1670" i="2"/>
  <c r="AA1676" i="2"/>
  <c r="AG1678" i="2"/>
  <c r="AA1684" i="2"/>
  <c r="AG1686" i="2"/>
  <c r="AA1692" i="2"/>
  <c r="AG1694" i="2"/>
  <c r="AA1700" i="2"/>
  <c r="AG1702" i="2"/>
  <c r="AA1708" i="2"/>
  <c r="AG1710" i="2"/>
  <c r="AA1716" i="2"/>
  <c r="AG1718" i="2"/>
  <c r="AA1724" i="2"/>
  <c r="AG1726" i="2"/>
  <c r="AA1732" i="2"/>
  <c r="AG1371" i="2"/>
  <c r="AG1403" i="2"/>
  <c r="AG1435" i="2"/>
  <c r="AA1547" i="2"/>
  <c r="AA1565" i="2"/>
  <c r="AA1579" i="2"/>
  <c r="AA1597" i="2"/>
  <c r="AA1611" i="2"/>
  <c r="AG1482" i="2"/>
  <c r="AG1495" i="2"/>
  <c r="AA1510" i="2"/>
  <c r="AG1532" i="2"/>
  <c r="AG1534" i="2"/>
  <c r="AG1551" i="2"/>
  <c r="AG1565" i="2"/>
  <c r="AG1583" i="2"/>
  <c r="AG1597" i="2"/>
  <c r="AG1615" i="2"/>
  <c r="AA1630" i="2"/>
  <c r="AG1632" i="2"/>
  <c r="AA1638" i="2"/>
  <c r="AG1640" i="2"/>
  <c r="AA1646" i="2"/>
  <c r="AG1648" i="2"/>
  <c r="AA1654" i="2"/>
  <c r="AG1656" i="2"/>
  <c r="AG1377" i="2"/>
  <c r="AG1409" i="2"/>
  <c r="AG1441" i="2"/>
  <c r="AA1541" i="2"/>
  <c r="AA1555" i="2"/>
  <c r="AA1573" i="2"/>
  <c r="AA1587" i="2"/>
  <c r="AA1605" i="2"/>
  <c r="AA1619" i="2"/>
  <c r="AG1633" i="2"/>
  <c r="AG1641" i="2"/>
  <c r="AG1649" i="2"/>
  <c r="AG1657" i="2"/>
  <c r="AG1665" i="2"/>
  <c r="AG1673" i="2"/>
  <c r="AG1681" i="2"/>
  <c r="AG1689" i="2"/>
  <c r="AG1697" i="2"/>
  <c r="AG1387" i="2"/>
  <c r="AG1419" i="2"/>
  <c r="AG1504" i="2"/>
  <c r="AA1526" i="2"/>
  <c r="AA1549" i="2"/>
  <c r="AA1563" i="2"/>
  <c r="AA1581" i="2"/>
  <c r="AA1595" i="2"/>
  <c r="AA1613" i="2"/>
  <c r="AA1627" i="2"/>
  <c r="AA1488" i="2"/>
  <c r="AA1521" i="2"/>
  <c r="AG1573" i="2"/>
  <c r="AG1613" i="2"/>
  <c r="AA1634" i="2"/>
  <c r="AA1648" i="2"/>
  <c r="AA1666" i="2"/>
  <c r="AA1680" i="2"/>
  <c r="AA1698" i="2"/>
  <c r="AA1712" i="2"/>
  <c r="AA1722" i="2"/>
  <c r="AG1724" i="2"/>
  <c r="AG1748" i="2"/>
  <c r="AG1756" i="2"/>
  <c r="AG1764" i="2"/>
  <c r="AG1772" i="2"/>
  <c r="AG1780" i="2"/>
  <c r="AG1788" i="2"/>
  <c r="AG1796" i="2"/>
  <c r="AG1812" i="2"/>
  <c r="AG1820" i="2"/>
  <c r="AG1828" i="2"/>
  <c r="AG1836" i="2"/>
  <c r="AG1844" i="2"/>
  <c r="AG1852" i="2"/>
  <c r="AG1860" i="2"/>
  <c r="AG1868" i="2"/>
  <c r="AA1874" i="2"/>
  <c r="AG1876" i="2"/>
  <c r="AA1882" i="2"/>
  <c r="AG1884" i="2"/>
  <c r="AA1890" i="2"/>
  <c r="AG1892" i="2"/>
  <c r="AA1898" i="2"/>
  <c r="AG1900" i="2"/>
  <c r="AA1906" i="2"/>
  <c r="AG1908" i="2"/>
  <c r="AA1914" i="2"/>
  <c r="AG1916" i="2"/>
  <c r="AA1922" i="2"/>
  <c r="AG1924" i="2"/>
  <c r="AA1930" i="2"/>
  <c r="AG1932" i="2"/>
  <c r="AA1938" i="2"/>
  <c r="AG1940" i="2"/>
  <c r="AA1946" i="2"/>
  <c r="AG1948" i="2"/>
  <c r="AG1956" i="2"/>
  <c r="AG1964" i="2"/>
  <c r="AG1972" i="2"/>
  <c r="AA1452" i="2"/>
  <c r="AG1599" i="2"/>
  <c r="AG1623" i="2"/>
  <c r="AG1634" i="2"/>
  <c r="AG1652" i="2"/>
  <c r="AG1666" i="2"/>
  <c r="AG1684" i="2"/>
  <c r="AG1698" i="2"/>
  <c r="AG1716" i="2"/>
  <c r="AG1730" i="2"/>
  <c r="AA1739" i="2"/>
  <c r="AG1741" i="2"/>
  <c r="AA1747" i="2"/>
  <c r="AG1749" i="2"/>
  <c r="AA1755" i="2"/>
  <c r="AG1757" i="2"/>
  <c r="AA1763" i="2"/>
  <c r="AG1765" i="2"/>
  <c r="AA1771" i="2"/>
  <c r="AG1773" i="2"/>
  <c r="AA1779" i="2"/>
  <c r="AG1781" i="2"/>
  <c r="AA1787" i="2"/>
  <c r="AG1789" i="2"/>
  <c r="AA1795" i="2"/>
  <c r="AG1797" i="2"/>
  <c r="AA1803" i="2"/>
  <c r="AG1805" i="2"/>
  <c r="AA1811" i="2"/>
  <c r="AG1813" i="2"/>
  <c r="AA1819" i="2"/>
  <c r="AG1821" i="2"/>
  <c r="AA1827" i="2"/>
  <c r="AG1829" i="2"/>
  <c r="AA1835" i="2"/>
  <c r="AG1837" i="2"/>
  <c r="AA1843" i="2"/>
  <c r="AG1845" i="2"/>
  <c r="AA1851" i="2"/>
  <c r="AG1853" i="2"/>
  <c r="AA1859" i="2"/>
  <c r="AG1861" i="2"/>
  <c r="AA1867" i="2"/>
  <c r="AG1869" i="2"/>
  <c r="AA1875" i="2"/>
  <c r="AG1877" i="2"/>
  <c r="AA1883" i="2"/>
  <c r="AG1885" i="2"/>
  <c r="AA1891" i="2"/>
  <c r="AG1893" i="2"/>
  <c r="AA1899" i="2"/>
  <c r="AG1901" i="2"/>
  <c r="AA1907" i="2"/>
  <c r="AG1909" i="2"/>
  <c r="AA1915" i="2"/>
  <c r="AG1917" i="2"/>
  <c r="AA1923" i="2"/>
  <c r="AG1925" i="2"/>
  <c r="AA1931" i="2"/>
  <c r="AG1933" i="2"/>
  <c r="AA1939" i="2"/>
  <c r="AG1941" i="2"/>
  <c r="AA1947" i="2"/>
  <c r="AG1949" i="2"/>
  <c r="AG1541" i="2"/>
  <c r="AG1581" i="2"/>
  <c r="AA1642" i="2"/>
  <c r="AA1656" i="2"/>
  <c r="AA1674" i="2"/>
  <c r="AA1688" i="2"/>
  <c r="AA1706" i="2"/>
  <c r="AA1720" i="2"/>
  <c r="AG1722" i="2"/>
  <c r="AA1731" i="2"/>
  <c r="AG1567" i="2"/>
  <c r="AG1591" i="2"/>
  <c r="AG1628" i="2"/>
  <c r="AG1642" i="2"/>
  <c r="AG1660" i="2"/>
  <c r="AG1674" i="2"/>
  <c r="AG1692" i="2"/>
  <c r="AG1706" i="2"/>
  <c r="AA1723" i="2"/>
  <c r="AA1728" i="2"/>
  <c r="AA1741" i="2"/>
  <c r="AG1743" i="2"/>
  <c r="AA1749" i="2"/>
  <c r="AG1751" i="2"/>
  <c r="AA1757" i="2"/>
  <c r="AG1759" i="2"/>
  <c r="AA1765" i="2"/>
  <c r="AG1767" i="2"/>
  <c r="AA1773" i="2"/>
  <c r="AG1775" i="2"/>
  <c r="AA1781" i="2"/>
  <c r="AG1783" i="2"/>
  <c r="AA1789" i="2"/>
  <c r="AG1791" i="2"/>
  <c r="AA1797" i="2"/>
  <c r="AG1799" i="2"/>
  <c r="AA1805" i="2"/>
  <c r="AG1807" i="2"/>
  <c r="AA1813" i="2"/>
  <c r="AG1815" i="2"/>
  <c r="AA1821" i="2"/>
  <c r="AG1823" i="2"/>
  <c r="AA1829" i="2"/>
  <c r="AG1831" i="2"/>
  <c r="AA1837" i="2"/>
  <c r="AG1839" i="2"/>
  <c r="AA1845" i="2"/>
  <c r="AG1847" i="2"/>
  <c r="AA1853" i="2"/>
  <c r="AG1855" i="2"/>
  <c r="AA1861" i="2"/>
  <c r="AG1863" i="2"/>
  <c r="AA1869" i="2"/>
  <c r="AG1871" i="2"/>
  <c r="AA1877" i="2"/>
  <c r="AA1957" i="2"/>
  <c r="AG1959" i="2"/>
  <c r="AA1965" i="2"/>
  <c r="AG1967" i="2"/>
  <c r="AA1390" i="2"/>
  <c r="AG1469" i="2"/>
  <c r="AG1479" i="2"/>
  <c r="AA1501" i="2"/>
  <c r="AG1549" i="2"/>
  <c r="AA1632" i="2"/>
  <c r="AA1650" i="2"/>
  <c r="AA1664" i="2"/>
  <c r="AA1682" i="2"/>
  <c r="AA1696" i="2"/>
  <c r="AA1714" i="2"/>
  <c r="AA1504" i="2"/>
  <c r="AG1531" i="2"/>
  <c r="AG1535" i="2"/>
  <c r="AG1559" i="2"/>
  <c r="AG1636" i="2"/>
  <c r="AG1650" i="2"/>
  <c r="AG1668" i="2"/>
  <c r="AG1682" i="2"/>
  <c r="AG1700" i="2"/>
  <c r="AG1714" i="2"/>
  <c r="AG1737" i="2"/>
  <c r="AA1743" i="2"/>
  <c r="AG1745" i="2"/>
  <c r="AA1751" i="2"/>
  <c r="AG1753" i="2"/>
  <c r="AA1759" i="2"/>
  <c r="AG1761" i="2"/>
  <c r="AA1767" i="2"/>
  <c r="AG1769" i="2"/>
  <c r="AA1775" i="2"/>
  <c r="AG1777" i="2"/>
  <c r="AA1783" i="2"/>
  <c r="AG1785" i="2"/>
  <c r="AA1791" i="2"/>
  <c r="AG1793" i="2"/>
  <c r="AA1799" i="2"/>
  <c r="AG1801" i="2"/>
  <c r="AA1807" i="2"/>
  <c r="AG1809" i="2"/>
  <c r="AA1815" i="2"/>
  <c r="AG1817" i="2"/>
  <c r="AA1823" i="2"/>
  <c r="AG1825" i="2"/>
  <c r="AA1831" i="2"/>
  <c r="AG1833" i="2"/>
  <c r="AA1839" i="2"/>
  <c r="AG1841" i="2"/>
  <c r="AA1847" i="2"/>
  <c r="AG1849" i="2"/>
  <c r="AG1857" i="2"/>
  <c r="AG1865" i="2"/>
  <c r="AG1873" i="2"/>
  <c r="AG1881" i="2"/>
  <c r="AG1889" i="2"/>
  <c r="AG1897" i="2"/>
  <c r="AG1905" i="2"/>
  <c r="AG1913" i="2"/>
  <c r="AA1919" i="2"/>
  <c r="AG1921" i="2"/>
  <c r="AA1927" i="2"/>
  <c r="AG1929" i="2"/>
  <c r="AA1935" i="2"/>
  <c r="AG1937" i="2"/>
  <c r="AA1943" i="2"/>
  <c r="AG1945" i="2"/>
  <c r="AA1951" i="2"/>
  <c r="AG1953" i="2"/>
  <c r="AA1959" i="2"/>
  <c r="AG1961" i="2"/>
  <c r="AA1967" i="2"/>
  <c r="AG1969" i="2"/>
  <c r="AA1422" i="2"/>
  <c r="AG1605" i="2"/>
  <c r="AA1640" i="2"/>
  <c r="AA1658" i="2"/>
  <c r="AA1672" i="2"/>
  <c r="AA1690" i="2"/>
  <c r="AA1704" i="2"/>
  <c r="AG1734" i="2"/>
  <c r="AG1676" i="2"/>
  <c r="AG1690" i="2"/>
  <c r="AA1785" i="2"/>
  <c r="AG1795" i="2"/>
  <c r="AA1849" i="2"/>
  <c r="AG1859" i="2"/>
  <c r="AA1913" i="2"/>
  <c r="AG1923" i="2"/>
  <c r="AG1957" i="2"/>
  <c r="AG1977" i="2"/>
  <c r="AG1979" i="2"/>
  <c r="U7" i="6"/>
  <c r="AG1644" i="2"/>
  <c r="AG1658" i="2"/>
  <c r="AG1732" i="2"/>
  <c r="AA1761" i="2"/>
  <c r="AG1771" i="2"/>
  <c r="AA1825" i="2"/>
  <c r="AG1835" i="2"/>
  <c r="AA1889" i="2"/>
  <c r="AG1899" i="2"/>
  <c r="AA1953" i="2"/>
  <c r="AA1961" i="2"/>
  <c r="AG1975" i="2"/>
  <c r="AA1985" i="2"/>
  <c r="AA1986" i="2"/>
  <c r="AA1992" i="2"/>
  <c r="AG1994" i="2"/>
  <c r="AA2000" i="2"/>
  <c r="AG2002" i="2"/>
  <c r="AA2008" i="2"/>
  <c r="AG2010" i="2"/>
  <c r="AA2016" i="2"/>
  <c r="AG2018" i="2"/>
  <c r="AA1737" i="2"/>
  <c r="AG1747" i="2"/>
  <c r="AA1801" i="2"/>
  <c r="AG1811" i="2"/>
  <c r="AA1865" i="2"/>
  <c r="AG1875" i="2"/>
  <c r="AA1929" i="2"/>
  <c r="AG1939" i="2"/>
  <c r="AA1966" i="2"/>
  <c r="AA1777" i="2"/>
  <c r="AG1787" i="2"/>
  <c r="AA1841" i="2"/>
  <c r="AG1851" i="2"/>
  <c r="AA1905" i="2"/>
  <c r="AG1915" i="2"/>
  <c r="AA1955" i="2"/>
  <c r="AG1965" i="2"/>
  <c r="AA1753" i="2"/>
  <c r="AG1763" i="2"/>
  <c r="AA1817" i="2"/>
  <c r="AG1827" i="2"/>
  <c r="AA1881" i="2"/>
  <c r="AG1891" i="2"/>
  <c r="AA1945" i="2"/>
  <c r="AG1955" i="2"/>
  <c r="AA1971" i="2"/>
  <c r="AA1973" i="2"/>
  <c r="AA1979" i="2"/>
  <c r="AA1730" i="2"/>
  <c r="AG1739" i="2"/>
  <c r="AA1793" i="2"/>
  <c r="AG1803" i="2"/>
  <c r="AA1857" i="2"/>
  <c r="AG1867" i="2"/>
  <c r="AA1921" i="2"/>
  <c r="AG1931" i="2"/>
  <c r="AA1963" i="2"/>
  <c r="AA1975" i="2"/>
  <c r="AA1988" i="2"/>
  <c r="AG1990" i="2"/>
  <c r="AA1996" i="2"/>
  <c r="AG1998" i="2"/>
  <c r="AA2004" i="2"/>
  <c r="AG2006" i="2"/>
  <c r="AA2012" i="2"/>
  <c r="AG2014" i="2"/>
  <c r="AA2020" i="2"/>
  <c r="AG2022" i="2"/>
  <c r="AA1769" i="2"/>
  <c r="AG1779" i="2"/>
  <c r="AA1833" i="2"/>
  <c r="AG1843" i="2"/>
  <c r="AA1897" i="2"/>
  <c r="AG1907" i="2"/>
  <c r="AG1963" i="2"/>
  <c r="AG1971" i="2"/>
  <c r="AG1985" i="2"/>
  <c r="AG1991" i="2"/>
  <c r="AG1999" i="2"/>
  <c r="AG2007" i="2"/>
  <c r="AG2015" i="2"/>
  <c r="AG2023" i="2"/>
  <c r="AG1947" i="2"/>
  <c r="AG1980" i="2"/>
  <c r="AG1981" i="2"/>
  <c r="AG1983" i="2"/>
  <c r="AA2006" i="2"/>
  <c r="AG2016" i="2"/>
  <c r="AG1755" i="2"/>
  <c r="AA1809" i="2"/>
  <c r="AG1992" i="2"/>
  <c r="AA2022" i="2"/>
  <c r="AG1883" i="2"/>
  <c r="AA1937" i="2"/>
  <c r="AA1969" i="2"/>
  <c r="AG1973" i="2"/>
  <c r="AA1998" i="2"/>
  <c r="AG2008" i="2"/>
  <c r="AA1745" i="2"/>
  <c r="AA2014" i="2"/>
  <c r="AG1351" i="2"/>
  <c r="AG1708" i="2"/>
  <c r="AG1819" i="2"/>
  <c r="AA1873" i="2"/>
  <c r="AA1990" i="2"/>
  <c r="AG2000" i="2"/>
  <c r="AQ1929" i="2"/>
  <c r="AQ1897" i="2"/>
  <c r="AQ1877" i="2"/>
  <c r="AQ1855" i="2"/>
  <c r="AQ1833" i="2"/>
  <c r="AQ1813" i="2"/>
  <c r="AQ1791" i="2"/>
  <c r="AQ1991" i="2"/>
  <c r="AQ1933" i="2"/>
  <c r="AQ1999" i="2"/>
  <c r="AQ1921" i="2"/>
  <c r="AQ2004" i="2"/>
  <c r="AQ1978" i="2"/>
  <c r="AQ1954" i="2"/>
  <c r="AQ1922" i="2"/>
  <c r="AQ1890" i="2"/>
  <c r="AQ1858" i="2"/>
  <c r="AQ1826" i="2"/>
  <c r="AQ1794" i="2"/>
  <c r="AA1653" i="2"/>
  <c r="AA1876" i="2"/>
  <c r="AA1999" i="2"/>
  <c r="AG1942" i="2"/>
  <c r="AQ2022" i="2"/>
  <c r="AG1987" i="2"/>
  <c r="AQ1690" i="2"/>
  <c r="AQ2013" i="2"/>
  <c r="AQ1926" i="2"/>
  <c r="AQ1862" i="2"/>
  <c r="AQ1798" i="2"/>
  <c r="AG2021" i="2"/>
  <c r="AG1989" i="2"/>
  <c r="AA1948" i="2"/>
  <c r="AA1884" i="2"/>
  <c r="AA1820" i="2"/>
  <c r="AQ1758" i="2"/>
  <c r="AA1977" i="2"/>
  <c r="AA1908" i="2"/>
  <c r="AA1844" i="2"/>
  <c r="AA1780" i="2"/>
  <c r="AG1922" i="2"/>
  <c r="AA1858" i="2"/>
  <c r="AA1794" i="2"/>
  <c r="AA1740" i="2"/>
  <c r="AA1892" i="2"/>
  <c r="AA1828" i="2"/>
  <c r="AG1976" i="2"/>
  <c r="AA1962" i="2"/>
  <c r="AQ1735" i="2"/>
  <c r="AQ1655" i="2"/>
  <c r="AG1962" i="2"/>
  <c r="AG1890" i="2"/>
  <c r="AA1840" i="2"/>
  <c r="AG1826" i="2"/>
  <c r="AG1802" i="2"/>
  <c r="AG1717" i="2"/>
  <c r="AA1673" i="2"/>
  <c r="AA1398" i="2"/>
  <c r="AQ1952" i="2"/>
  <c r="AQ1936" i="2"/>
  <c r="AQ1920" i="2"/>
  <c r="AA1863" i="2"/>
  <c r="AG1711" i="2"/>
  <c r="AA1578" i="2"/>
  <c r="AG1936" i="2"/>
  <c r="AG1904" i="2"/>
  <c r="AG1872" i="2"/>
  <c r="AG1840" i="2"/>
  <c r="AA1774" i="2"/>
  <c r="AG1752" i="2"/>
  <c r="AA1715" i="2"/>
  <c r="AA1697" i="2"/>
  <c r="AG1538" i="2"/>
  <c r="AG1455" i="2"/>
  <c r="AQ1366" i="2"/>
  <c r="AG1943" i="2"/>
  <c r="AA1901" i="2"/>
  <c r="AG1879" i="2"/>
  <c r="AQ1703" i="2"/>
  <c r="AQ1610" i="2"/>
  <c r="AA1721" i="2"/>
  <c r="AQ1669" i="2"/>
  <c r="AG1523" i="2"/>
  <c r="AG1727" i="2"/>
  <c r="AA1536" i="2"/>
  <c r="AQ1907" i="2"/>
  <c r="AQ1843" i="2"/>
  <c r="AQ1779" i="2"/>
  <c r="AA1733" i="2"/>
  <c r="AG1629" i="2"/>
  <c r="AG1602" i="2"/>
  <c r="AA1430" i="2"/>
  <c r="AG1699" i="2"/>
  <c r="AA1519" i="2"/>
  <c r="AG1712" i="2"/>
  <c r="AG1680" i="2"/>
  <c r="AG1626" i="2"/>
  <c r="AA1592" i="2"/>
  <c r="AQ1382" i="2"/>
  <c r="AG1592" i="2"/>
  <c r="AG1618" i="2"/>
  <c r="AA1552" i="2"/>
  <c r="AG1616" i="2"/>
  <c r="AG1584" i="2"/>
  <c r="AG1552" i="2"/>
  <c r="AA1367" i="2"/>
  <c r="AG1525" i="2"/>
  <c r="AG1314" i="2"/>
  <c r="AQ1245" i="2"/>
  <c r="AQ1229" i="2"/>
  <c r="AA1533" i="2"/>
  <c r="AA1583" i="2"/>
  <c r="AQ1615" i="2"/>
  <c r="AQ1543" i="2"/>
  <c r="AA1505" i="2"/>
  <c r="AA1436" i="2"/>
  <c r="AG1372" i="2"/>
  <c r="AQ1251" i="2"/>
  <c r="AQ1331" i="2"/>
  <c r="AG1330" i="2"/>
  <c r="AA1354" i="2"/>
  <c r="AA1337" i="2"/>
  <c r="AG1312" i="2"/>
  <c r="AQ1433" i="2"/>
  <c r="AQ1401" i="2"/>
  <c r="AQ1369" i="2"/>
  <c r="AQ1470" i="2"/>
  <c r="AG1439" i="2"/>
  <c r="AG1375" i="2"/>
  <c r="AA1416" i="2"/>
  <c r="AG1339" i="2"/>
  <c r="AG1259" i="2"/>
  <c r="AA1144" i="2"/>
  <c r="AA1346" i="2"/>
  <c r="AQ1299" i="2"/>
  <c r="AQ1283" i="2"/>
  <c r="AA1292" i="2"/>
  <c r="AQ1252" i="2"/>
  <c r="AQ1298" i="2"/>
  <c r="AA1243" i="2"/>
  <c r="AG1185" i="2"/>
  <c r="AA1361" i="2"/>
  <c r="AQ1306" i="2"/>
  <c r="AG1273" i="2"/>
  <c r="AQ1353" i="2"/>
  <c r="AA1161" i="2"/>
  <c r="AA1311" i="2"/>
  <c r="AG1249" i="2"/>
  <c r="AG1201" i="2"/>
  <c r="AA1184" i="2"/>
  <c r="AA1207" i="2"/>
  <c r="AG1168" i="2"/>
  <c r="AQ1133" i="2"/>
  <c r="AG1033" i="2"/>
  <c r="AQ1218" i="2"/>
  <c r="AQ1157" i="2"/>
  <c r="AQ1065" i="2"/>
  <c r="AA1285" i="2"/>
  <c r="AG1211" i="2"/>
  <c r="AQ1165" i="2"/>
  <c r="AA1137" i="2"/>
  <c r="AA1237" i="2"/>
  <c r="AG1227" i="2"/>
  <c r="AA1209" i="2"/>
  <c r="AG1192" i="2"/>
  <c r="AA1168" i="2"/>
  <c r="AA1106" i="2"/>
  <c r="AQ1090" i="2"/>
  <c r="AG1205" i="2"/>
  <c r="AA1110" i="2"/>
  <c r="AA1094" i="2"/>
  <c r="AG1187" i="2"/>
  <c r="AQ1171" i="2"/>
  <c r="AA1151" i="2"/>
  <c r="AG1049" i="2"/>
  <c r="AG1123" i="2"/>
  <c r="AA1115" i="2"/>
  <c r="AA1057" i="2"/>
  <c r="AQ1210" i="2"/>
  <c r="AG1086" i="2"/>
  <c r="AG1147" i="2"/>
  <c r="AA1125" i="2"/>
  <c r="AG1180" i="2"/>
  <c r="AG1148" i="2"/>
  <c r="AG1088" i="2"/>
  <c r="AQ1186" i="2"/>
  <c r="AG1127" i="2"/>
  <c r="AA1034" i="2"/>
  <c r="AQ1043" i="2"/>
  <c r="AA1073" i="2"/>
  <c r="AQ1057" i="2"/>
  <c r="AQ1074" i="2"/>
  <c r="AQ1026" i="2"/>
  <c r="AQ1050" i="2"/>
  <c r="AA1025" i="2"/>
  <c r="AG1045" i="2"/>
  <c r="AA1028" i="2"/>
  <c r="AQ2017" i="2"/>
  <c r="AQ1919" i="2"/>
  <c r="AQ1895" i="2"/>
  <c r="AQ1873" i="2"/>
  <c r="AQ1853" i="2"/>
  <c r="AQ1831" i="2"/>
  <c r="AQ1809" i="2"/>
  <c r="AQ1789" i="2"/>
  <c r="AQ1979" i="2"/>
  <c r="AQ1917" i="2"/>
  <c r="AQ1993" i="2"/>
  <c r="AQ2002" i="2"/>
  <c r="AQ1976" i="2"/>
  <c r="AQ1948" i="2"/>
  <c r="AQ1916" i="2"/>
  <c r="AQ1884" i="2"/>
  <c r="AQ1852" i="2"/>
  <c r="AQ1820" i="2"/>
  <c r="AQ1788" i="2"/>
  <c r="AA2007" i="2"/>
  <c r="AA1993" i="2"/>
  <c r="AQ2009" i="2"/>
  <c r="AQ1913" i="2"/>
  <c r="AQ1893" i="2"/>
  <c r="AQ1871" i="2"/>
  <c r="AQ1849" i="2"/>
  <c r="AQ1829" i="2"/>
  <c r="AQ1807" i="2"/>
  <c r="AQ1783" i="2"/>
  <c r="AQ1967" i="2"/>
  <c r="AQ1981" i="2"/>
  <c r="AQ2015" i="2"/>
  <c r="AQ1996" i="2"/>
  <c r="AQ1974" i="2"/>
  <c r="AQ1946" i="2"/>
  <c r="AQ1914" i="2"/>
  <c r="AQ1882" i="2"/>
  <c r="AQ1850" i="2"/>
  <c r="AQ1818" i="2"/>
  <c r="AQ1786" i="2"/>
  <c r="AA1812" i="2"/>
  <c r="AA1866" i="2"/>
  <c r="AQ2003" i="2"/>
  <c r="AG1988" i="2"/>
  <c r="AA2021" i="2"/>
  <c r="AQ2006" i="2"/>
  <c r="AQ1983" i="2"/>
  <c r="AG1960" i="2"/>
  <c r="AA1928" i="2"/>
  <c r="AG1902" i="2"/>
  <c r="AG1838" i="2"/>
  <c r="AG1774" i="2"/>
  <c r="AA1685" i="2"/>
  <c r="AG1359" i="2"/>
  <c r="AA1964" i="2"/>
  <c r="AA1924" i="2"/>
  <c r="AA1860" i="2"/>
  <c r="AA1796" i="2"/>
  <c r="AG2013" i="2"/>
  <c r="AG1938" i="2"/>
  <c r="AA1810" i="2"/>
  <c r="AA1756" i="2"/>
  <c r="AA2002" i="2"/>
  <c r="AQ1971" i="2"/>
  <c r="AA1956" i="2"/>
  <c r="AA1834" i="2"/>
  <c r="AA1770" i="2"/>
  <c r="AA1734" i="2"/>
  <c r="AG1966" i="2"/>
  <c r="AG1946" i="2"/>
  <c r="AA1818" i="2"/>
  <c r="AQ2016" i="2"/>
  <c r="AG1974" i="2"/>
  <c r="AQ1918" i="2"/>
  <c r="AQ1854" i="2"/>
  <c r="AG1790" i="2"/>
  <c r="AA1960" i="2"/>
  <c r="AA1888" i="2"/>
  <c r="AG1874" i="2"/>
  <c r="AA1824" i="2"/>
  <c r="AG1810" i="2"/>
  <c r="AA1800" i="2"/>
  <c r="AG1754" i="2"/>
  <c r="AA1641" i="2"/>
  <c r="AQ1888" i="2"/>
  <c r="AQ1872" i="2"/>
  <c r="AQ1711" i="2"/>
  <c r="AA1647" i="2"/>
  <c r="AA1600" i="2"/>
  <c r="AG1513" i="2"/>
  <c r="AG1928" i="2"/>
  <c r="AG1896" i="2"/>
  <c r="AG1864" i="2"/>
  <c r="AA1814" i="2"/>
  <c r="AA1790" i="2"/>
  <c r="AG1768" i="2"/>
  <c r="AG1744" i="2"/>
  <c r="AG1709" i="2"/>
  <c r="AA1665" i="2"/>
  <c r="AA1633" i="2"/>
  <c r="AA1538" i="2"/>
  <c r="AG1366" i="2"/>
  <c r="AA1917" i="2"/>
  <c r="AG1895" i="2"/>
  <c r="AA1701" i="2"/>
  <c r="AG1736" i="2"/>
  <c r="AA1689" i="2"/>
  <c r="AQ1637" i="2"/>
  <c r="AQ1727" i="2"/>
  <c r="AA1695" i="2"/>
  <c r="AG1663" i="2"/>
  <c r="AQ1955" i="2"/>
  <c r="AQ1891" i="2"/>
  <c r="AQ1827" i="2"/>
  <c r="AQ1763" i="2"/>
  <c r="AA1725" i="2"/>
  <c r="AA1699" i="2"/>
  <c r="AQ1602" i="2"/>
  <c r="AG1715" i="2"/>
  <c r="AA1574" i="2"/>
  <c r="AA1556" i="2"/>
  <c r="AG1704" i="2"/>
  <c r="AG1672" i="2"/>
  <c r="AQ1626" i="2"/>
  <c r="AQ1522" i="2"/>
  <c r="AQ1414" i="2"/>
  <c r="AG1382" i="2"/>
  <c r="AG1624" i="2"/>
  <c r="AQ1529" i="2"/>
  <c r="AQ1618" i="2"/>
  <c r="AA1528" i="2"/>
  <c r="AA1523" i="2"/>
  <c r="AG1493" i="2"/>
  <c r="AQ1475" i="2"/>
  <c r="AA1399" i="2"/>
  <c r="AG1517" i="2"/>
  <c r="AG1509" i="2"/>
  <c r="AQ1491" i="2"/>
  <c r="AA1507" i="2"/>
  <c r="AA1532" i="2"/>
  <c r="AA1326" i="2"/>
  <c r="AA1567" i="2"/>
  <c r="AA1511" i="2"/>
  <c r="AA1437" i="2"/>
  <c r="AQ1599" i="2"/>
  <c r="AG1530" i="2"/>
  <c r="AQ1420" i="2"/>
  <c r="AA1404" i="2"/>
  <c r="AA1345" i="2"/>
  <c r="AA1289" i="2"/>
  <c r="AA1426" i="2"/>
  <c r="AQ1419" i="2"/>
  <c r="AA1394" i="2"/>
  <c r="AQ1387" i="2"/>
  <c r="AA1359" i="2"/>
  <c r="AA1241" i="2"/>
  <c r="AA1443" i="2"/>
  <c r="AA1411" i="2"/>
  <c r="AA1379" i="2"/>
  <c r="AA1362" i="2"/>
  <c r="AG1136" i="2"/>
  <c r="AQ1438" i="2"/>
  <c r="AQ1422" i="2"/>
  <c r="AQ1406" i="2"/>
  <c r="AQ1390" i="2"/>
  <c r="AQ1374" i="2"/>
  <c r="AA1225" i="2"/>
  <c r="AG1423" i="2"/>
  <c r="AG1225" i="2"/>
  <c r="AA1400" i="2"/>
  <c r="AQ1339" i="2"/>
  <c r="AQ1270" i="2"/>
  <c r="AG1346" i="2"/>
  <c r="AA1268" i="2"/>
  <c r="AG1235" i="2"/>
  <c r="AQ1249" i="2"/>
  <c r="AG1200" i="2"/>
  <c r="AA1340" i="2"/>
  <c r="AQ1345" i="2"/>
  <c r="AA1201" i="2"/>
  <c r="AG1195" i="2"/>
  <c r="AA1295" i="2"/>
  <c r="AG1268" i="2"/>
  <c r="AG1244" i="2"/>
  <c r="AQ1228" i="2"/>
  <c r="AA1158" i="2"/>
  <c r="AA1085" i="2"/>
  <c r="AA1149" i="2"/>
  <c r="AA1131" i="2"/>
  <c r="AA1249" i="2"/>
  <c r="AA1189" i="2"/>
  <c r="AG1181" i="2"/>
  <c r="AQ1162" i="2"/>
  <c r="AQ1137" i="2"/>
  <c r="AA1202" i="2"/>
  <c r="AA1210" i="2"/>
  <c r="AA1183" i="2"/>
  <c r="AA1130" i="2"/>
  <c r="AG1095" i="2"/>
  <c r="AA1117" i="2"/>
  <c r="AA1107" i="2"/>
  <c r="AA1109" i="2"/>
  <c r="AQ1081" i="2"/>
  <c r="AG1179" i="2"/>
  <c r="AQ1163" i="2"/>
  <c r="AA1143" i="2"/>
  <c r="AG1172" i="2"/>
  <c r="AG1140" i="2"/>
  <c r="AQ1102" i="2"/>
  <c r="AG1075" i="2"/>
  <c r="AG1036" i="2"/>
  <c r="AA1031" i="2"/>
  <c r="AG1111" i="2"/>
  <c r="AA1043" i="2"/>
  <c r="AA1099" i="2"/>
  <c r="AA1063" i="2"/>
  <c r="AQ1037" i="2"/>
  <c r="AA1042" i="2"/>
  <c r="AQ1044" i="2"/>
  <c r="AQ1985" i="2"/>
  <c r="AQ1911" i="2"/>
  <c r="AQ1889" i="2"/>
  <c r="AQ1869" i="2"/>
  <c r="AQ1847" i="2"/>
  <c r="AQ1825" i="2"/>
  <c r="AQ1805" i="2"/>
  <c r="AQ1961" i="2"/>
  <c r="AQ1977" i="2"/>
  <c r="AQ1973" i="2"/>
  <c r="AQ1994" i="2"/>
  <c r="AQ1972" i="2"/>
  <c r="AQ1940" i="2"/>
  <c r="AQ1908" i="2"/>
  <c r="AQ1876" i="2"/>
  <c r="AQ1844" i="2"/>
  <c r="AQ1812" i="2"/>
  <c r="AG2001" i="2"/>
  <c r="AG1750" i="2"/>
  <c r="AA1987" i="2"/>
  <c r="AA1940" i="2"/>
  <c r="AQ1960" i="2"/>
  <c r="AQ1902" i="2"/>
  <c r="AQ1838" i="2"/>
  <c r="AQ1774" i="2"/>
  <c r="AQ1359" i="2"/>
  <c r="AQ2005" i="2"/>
  <c r="AQ1987" i="2"/>
  <c r="AA2011" i="2"/>
  <c r="AA1980" i="2"/>
  <c r="AG2020" i="2"/>
  <c r="AQ1966" i="2"/>
  <c r="AG1934" i="2"/>
  <c r="AG1870" i="2"/>
  <c r="AG1806" i="2"/>
  <c r="AQ1769" i="2"/>
  <c r="AA1754" i="2"/>
  <c r="AQ2008" i="2"/>
  <c r="AA1970" i="2"/>
  <c r="AQ1790" i="2"/>
  <c r="AG1898" i="2"/>
  <c r="AA1848" i="2"/>
  <c r="AG1834" i="2"/>
  <c r="AA1784" i="2"/>
  <c r="AA1768" i="2"/>
  <c r="AG1685" i="2"/>
  <c r="AA1659" i="2"/>
  <c r="AA1903" i="2"/>
  <c r="AA1887" i="2"/>
  <c r="AA1871" i="2"/>
  <c r="AA1926" i="2"/>
  <c r="AA1894" i="2"/>
  <c r="AA1862" i="2"/>
  <c r="AG1832" i="2"/>
  <c r="AA1766" i="2"/>
  <c r="AA1742" i="2"/>
  <c r="AQ1709" i="2"/>
  <c r="AA1683" i="2"/>
  <c r="AA1651" i="2"/>
  <c r="AA1527" i="2"/>
  <c r="AQ1455" i="2"/>
  <c r="AG1935" i="2"/>
  <c r="AA1893" i="2"/>
  <c r="AQ1671" i="2"/>
  <c r="AA1707" i="2"/>
  <c r="AA1660" i="2"/>
  <c r="AG1570" i="2"/>
  <c r="AA1629" i="2"/>
  <c r="AA1514" i="2"/>
  <c r="AQ1947" i="2"/>
  <c r="AQ1883" i="2"/>
  <c r="AQ1819" i="2"/>
  <c r="AQ1755" i="2"/>
  <c r="AA1649" i="2"/>
  <c r="AA1602" i="2"/>
  <c r="AA1267" i="2"/>
  <c r="AG1691" i="2"/>
  <c r="AG1643" i="2"/>
  <c r="AG1544" i="2"/>
  <c r="AG1497" i="2"/>
  <c r="AG1713" i="2"/>
  <c r="AA1606" i="2"/>
  <c r="AG1431" i="2"/>
  <c r="AA1702" i="2"/>
  <c r="AA1670" i="2"/>
  <c r="AA1626" i="2"/>
  <c r="AG1594" i="2"/>
  <c r="AG1522" i="2"/>
  <c r="AA1414" i="2"/>
  <c r="AA1453" i="2"/>
  <c r="AA1618" i="2"/>
  <c r="AG1586" i="2"/>
  <c r="AG1447" i="2"/>
  <c r="AG1595" i="2"/>
  <c r="AQ1482" i="2"/>
  <c r="AA1458" i="2"/>
  <c r="AG1320" i="2"/>
  <c r="AA1559" i="2"/>
  <c r="AA1421" i="2"/>
  <c r="AQ1583" i="2"/>
  <c r="AG1527" i="2"/>
  <c r="AG1489" i="2"/>
  <c r="AQ1477" i="2"/>
  <c r="AQ1460" i="2"/>
  <c r="AG1388" i="2"/>
  <c r="AQ1451" i="2"/>
  <c r="AA1419" i="2"/>
  <c r="AA1387" i="2"/>
  <c r="AG1353" i="2"/>
  <c r="AA1328" i="2"/>
  <c r="AG1362" i="2"/>
  <c r="AQ1347" i="2"/>
  <c r="AA1331" i="2"/>
  <c r="AG1444" i="2"/>
  <c r="AG1428" i="2"/>
  <c r="AG1412" i="2"/>
  <c r="AG1396" i="2"/>
  <c r="AG1380" i="2"/>
  <c r="AA1365" i="2"/>
  <c r="AA1413" i="2"/>
  <c r="AQ1225" i="2"/>
  <c r="AA1392" i="2"/>
  <c r="AA1352" i="2"/>
  <c r="AQ1322" i="2"/>
  <c r="AG1270" i="2"/>
  <c r="AA1242" i="2"/>
  <c r="AG1363" i="2"/>
  <c r="AG1337" i="2"/>
  <c r="AG1283" i="2"/>
  <c r="AQ1235" i="2"/>
  <c r="AA1163" i="2"/>
  <c r="AG1298" i="2"/>
  <c r="AG1280" i="2"/>
  <c r="AA1064" i="2"/>
  <c r="AQ1354" i="2"/>
  <c r="AG1306" i="2"/>
  <c r="AA1269" i="2"/>
  <c r="AA1147" i="2"/>
  <c r="AQ1195" i="2"/>
  <c r="AQ1153" i="2"/>
  <c r="AQ1066" i="2"/>
  <c r="AQ1267" i="2"/>
  <c r="AQ1244" i="2"/>
  <c r="AQ1193" i="2"/>
  <c r="AA1179" i="2"/>
  <c r="AQ1141" i="2"/>
  <c r="AG1236" i="2"/>
  <c r="AG1212" i="2"/>
  <c r="AG1176" i="2"/>
  <c r="AQ1173" i="2"/>
  <c r="AG1068" i="2"/>
  <c r="AG1253" i="2"/>
  <c r="AG1243" i="2"/>
  <c r="AA1234" i="2"/>
  <c r="AA1216" i="2"/>
  <c r="AG1157" i="2"/>
  <c r="AG1090" i="2"/>
  <c r="AG1087" i="2"/>
  <c r="AQ1254" i="2"/>
  <c r="AG1110" i="2"/>
  <c r="AA1102" i="2"/>
  <c r="AQ1202" i="2"/>
  <c r="AG1145" i="2"/>
  <c r="AQ1100" i="2"/>
  <c r="AA1058" i="2"/>
  <c r="AQ1033" i="2"/>
  <c r="AQ1179" i="2"/>
  <c r="AA1159" i="2"/>
  <c r="AA1170" i="2"/>
  <c r="AA1138" i="2"/>
  <c r="AQ1091" i="2"/>
  <c r="AG1027" i="2"/>
  <c r="AG1119" i="2"/>
  <c r="AA1071" i="2"/>
  <c r="AA1072" i="2"/>
  <c r="AG1028" i="2"/>
  <c r="AA1040" i="2"/>
  <c r="AQ1975" i="2"/>
  <c r="AQ1909" i="2"/>
  <c r="AQ1887" i="2"/>
  <c r="AQ1865" i="2"/>
  <c r="AQ1845" i="2"/>
  <c r="AQ1823" i="2"/>
  <c r="AQ1801" i="2"/>
  <c r="AQ1957" i="2"/>
  <c r="AQ1953" i="2"/>
  <c r="AQ1969" i="2"/>
  <c r="AQ2020" i="2"/>
  <c r="AQ1988" i="2"/>
  <c r="AQ1970" i="2"/>
  <c r="AQ1938" i="2"/>
  <c r="AQ1906" i="2"/>
  <c r="AQ1874" i="2"/>
  <c r="AQ1842" i="2"/>
  <c r="AQ1810" i="2"/>
  <c r="AG1993" i="2"/>
  <c r="AG1687" i="2"/>
  <c r="AA2015" i="2"/>
  <c r="AA2001" i="2"/>
  <c r="AQ1750" i="2"/>
  <c r="AA2005" i="2"/>
  <c r="AQ1990" i="2"/>
  <c r="AG1914" i="2"/>
  <c r="AA1850" i="2"/>
  <c r="AA1786" i="2"/>
  <c r="AA1746" i="2"/>
  <c r="AG1546" i="2"/>
  <c r="AG2005" i="2"/>
  <c r="AA2018" i="2"/>
  <c r="AG1996" i="2"/>
  <c r="AG1982" i="2"/>
  <c r="AQ1934" i="2"/>
  <c r="AQ1870" i="2"/>
  <c r="AQ1806" i="2"/>
  <c r="AG1804" i="2"/>
  <c r="AQ2000" i="2"/>
  <c r="AA1916" i="2"/>
  <c r="AA1852" i="2"/>
  <c r="AG1970" i="2"/>
  <c r="AA1872" i="2"/>
  <c r="AG1858" i="2"/>
  <c r="AA1808" i="2"/>
  <c r="AA1752" i="2"/>
  <c r="AA1711" i="2"/>
  <c r="AQ1685" i="2"/>
  <c r="AQ1944" i="2"/>
  <c r="AQ1928" i="2"/>
  <c r="AQ1912" i="2"/>
  <c r="AQ1856" i="2"/>
  <c r="AA1735" i="2"/>
  <c r="AA1709" i="2"/>
  <c r="AG1679" i="2"/>
  <c r="AA1645" i="2"/>
  <c r="AG1952" i="2"/>
  <c r="AG1920" i="2"/>
  <c r="AG1888" i="2"/>
  <c r="AG1856" i="2"/>
  <c r="AA1830" i="2"/>
  <c r="AG1808" i="2"/>
  <c r="AG1784" i="2"/>
  <c r="AA1544" i="2"/>
  <c r="AA1933" i="2"/>
  <c r="AG1911" i="2"/>
  <c r="AA1671" i="2"/>
  <c r="AG1639" i="2"/>
  <c r="AA1657" i="2"/>
  <c r="AQ1570" i="2"/>
  <c r="AA1520" i="2"/>
  <c r="AA1693" i="2"/>
  <c r="AQ1663" i="2"/>
  <c r="AQ1634" i="2"/>
  <c r="AQ1939" i="2"/>
  <c r="AQ1875" i="2"/>
  <c r="AQ1811" i="2"/>
  <c r="AQ1747" i="2"/>
  <c r="AG1693" i="2"/>
  <c r="AA1667" i="2"/>
  <c r="AA1608" i="2"/>
  <c r="AG1659" i="2"/>
  <c r="AQ1544" i="2"/>
  <c r="AQ1712" i="2"/>
  <c r="AQ1959" i="2"/>
  <c r="AQ1905" i="2"/>
  <c r="AQ1885" i="2"/>
  <c r="AQ1863" i="2"/>
  <c r="AQ1841" i="2"/>
  <c r="AQ1821" i="2"/>
  <c r="AQ1799" i="2"/>
  <c r="AQ2023" i="2"/>
  <c r="AQ1951" i="2"/>
  <c r="AQ1941" i="2"/>
  <c r="AQ1965" i="2"/>
  <c r="AQ2018" i="2"/>
  <c r="AQ1984" i="2"/>
  <c r="AQ1964" i="2"/>
  <c r="AQ1932" i="2"/>
  <c r="AQ1900" i="2"/>
  <c r="AQ1868" i="2"/>
  <c r="AQ1836" i="2"/>
  <c r="AQ1804" i="2"/>
  <c r="AG2009" i="2"/>
  <c r="AA1982" i="2"/>
  <c r="AG1878" i="2"/>
  <c r="AG1930" i="2"/>
  <c r="AQ2014" i="2"/>
  <c r="AA1972" i="2"/>
  <c r="AA1958" i="2"/>
  <c r="AA1900" i="2"/>
  <c r="AA1836" i="2"/>
  <c r="AA1772" i="2"/>
  <c r="AG1719" i="2"/>
  <c r="AG1550" i="2"/>
  <c r="AQ2021" i="2"/>
  <c r="AA1976" i="2"/>
  <c r="AG1958" i="2"/>
  <c r="AQ1546" i="2"/>
  <c r="AA2003" i="2"/>
  <c r="AG1950" i="2"/>
  <c r="AA1912" i="2"/>
  <c r="AG1886" i="2"/>
  <c r="AG1822" i="2"/>
  <c r="AQ1785" i="2"/>
  <c r="AA1994" i="2"/>
  <c r="AA1936" i="2"/>
  <c r="AG1910" i="2"/>
  <c r="AG1846" i="2"/>
  <c r="AG1782" i="2"/>
  <c r="AA1981" i="2"/>
  <c r="AG1742" i="2"/>
  <c r="AG1986" i="2"/>
  <c r="AA1920" i="2"/>
  <c r="AG1894" i="2"/>
  <c r="AG1830" i="2"/>
  <c r="AG1740" i="2"/>
  <c r="AQ1992" i="2"/>
  <c r="AA1802" i="2"/>
  <c r="AA1788" i="2"/>
  <c r="AA1968" i="2"/>
  <c r="AG1954" i="2"/>
  <c r="AA1896" i="2"/>
  <c r="AG1882" i="2"/>
  <c r="AA1832" i="2"/>
  <c r="AG1818" i="2"/>
  <c r="AG1794" i="2"/>
  <c r="AG1778" i="2"/>
  <c r="AG1762" i="2"/>
  <c r="AG1738" i="2"/>
  <c r="AG1653" i="2"/>
  <c r="AA1855" i="2"/>
  <c r="AQ1840" i="2"/>
  <c r="AQ1824" i="2"/>
  <c r="AQ1808" i="2"/>
  <c r="AQ1792" i="2"/>
  <c r="AA1729" i="2"/>
  <c r="AA1950" i="2"/>
  <c r="AA1918" i="2"/>
  <c r="AA1886" i="2"/>
  <c r="AA1854" i="2"/>
  <c r="AA1806" i="2"/>
  <c r="AA1782" i="2"/>
  <c r="AG1760" i="2"/>
  <c r="AG1677" i="2"/>
  <c r="AG1645" i="2"/>
  <c r="AA1455" i="2"/>
  <c r="AG1951" i="2"/>
  <c r="AA1909" i="2"/>
  <c r="AG1887" i="2"/>
  <c r="AG1728" i="2"/>
  <c r="AA1726" i="2"/>
  <c r="AG1701" i="2"/>
  <c r="AA1675" i="2"/>
  <c r="AA1631" i="2"/>
  <c r="AA1570" i="2"/>
  <c r="AA1663" i="2"/>
  <c r="AQ1931" i="2"/>
  <c r="AQ1867" i="2"/>
  <c r="AQ1803" i="2"/>
  <c r="AQ1739" i="2"/>
  <c r="AA1719" i="2"/>
  <c r="AQ1693" i="2"/>
  <c r="AG1731" i="2"/>
  <c r="AG1707" i="2"/>
  <c r="AG1683" i="2"/>
  <c r="AG1635" i="2"/>
  <c r="AG1483" i="2"/>
  <c r="AA1462" i="2"/>
  <c r="AG1600" i="2"/>
  <c r="AA1542" i="2"/>
  <c r="AG1367" i="2"/>
  <c r="AA1694" i="2"/>
  <c r="AA1662" i="2"/>
  <c r="AA1624" i="2"/>
  <c r="AQ1594" i="2"/>
  <c r="AG1562" i="2"/>
  <c r="AQ1518" i="2"/>
  <c r="AG1485" i="2"/>
  <c r="AA1446" i="2"/>
  <c r="AA1644" i="2"/>
  <c r="AA1616" i="2"/>
  <c r="AA1586" i="2"/>
  <c r="AQ1554" i="2"/>
  <c r="AG1521" i="2"/>
  <c r="AQ1652" i="2"/>
  <c r="AG1383" i="2"/>
  <c r="AG1505" i="2"/>
  <c r="AA1463" i="2"/>
  <c r="AA1383" i="2"/>
  <c r="AQ1499" i="2"/>
  <c r="AQ1314" i="2"/>
  <c r="AG1245" i="2"/>
  <c r="AA1229" i="2"/>
  <c r="AA1517" i="2"/>
  <c r="AQ1490" i="2"/>
  <c r="AA1472" i="2"/>
  <c r="AA1607" i="2"/>
  <c r="AA1543" i="2"/>
  <c r="AQ1498" i="2"/>
  <c r="AA1473" i="2"/>
  <c r="AA1389" i="2"/>
  <c r="AQ1567" i="2"/>
  <c r="AA1506" i="2"/>
  <c r="AQ1436" i="2"/>
  <c r="AA1420" i="2"/>
  <c r="AA1358" i="2"/>
  <c r="AQ1330" i="2"/>
  <c r="AG1296" i="2"/>
  <c r="AQ1425" i="2"/>
  <c r="AQ1393" i="2"/>
  <c r="AA1348" i="2"/>
  <c r="AA1380" i="2"/>
  <c r="AQ1462" i="2"/>
  <c r="AA1434" i="2"/>
  <c r="AQ1427" i="2"/>
  <c r="AA1402" i="2"/>
  <c r="AQ1395" i="2"/>
  <c r="AA1370" i="2"/>
  <c r="AA1260" i="2"/>
  <c r="AG1452" i="2"/>
  <c r="AA1397" i="2"/>
  <c r="AQ1355" i="2"/>
  <c r="AA1261" i="2"/>
  <c r="AA1440" i="2"/>
  <c r="AA1376" i="2"/>
  <c r="AA1282" i="2"/>
  <c r="AQ1259" i="2"/>
  <c r="AQ1275" i="2"/>
  <c r="AQ1262" i="2"/>
  <c r="AG1307" i="2"/>
  <c r="AQ1213" i="2"/>
  <c r="AG1315" i="2"/>
  <c r="AG1284" i="2"/>
  <c r="AA1174" i="2"/>
  <c r="AG1064" i="2"/>
  <c r="AG1354" i="2"/>
  <c r="AG1323" i="2"/>
  <c r="AA1276" i="2"/>
  <c r="AA1259" i="2"/>
  <c r="AA1169" i="2"/>
  <c r="AA1335" i="2"/>
  <c r="AA1185" i="2"/>
  <c r="AA1139" i="2"/>
  <c r="AG1219" i="2"/>
  <c r="AG1160" i="2"/>
  <c r="AA1133" i="2"/>
  <c r="AQ1149" i="2"/>
  <c r="AQ1189" i="2"/>
  <c r="AA1165" i="2"/>
  <c r="AQ1154" i="2"/>
  <c r="AG1292" i="2"/>
  <c r="AG1216" i="2"/>
  <c r="AA1090" i="2"/>
  <c r="AQ1246" i="2"/>
  <c r="AG1177" i="2"/>
  <c r="AG1139" i="2"/>
  <c r="AQ1095" i="2"/>
  <c r="AG1203" i="2"/>
  <c r="AQ1115" i="2"/>
  <c r="AA1084" i="2"/>
  <c r="AG1204" i="2"/>
  <c r="AQ1051" i="2"/>
  <c r="AA1194" i="2"/>
  <c r="AA1162" i="2"/>
  <c r="AQ1089" i="2"/>
  <c r="AG1073" i="2"/>
  <c r="AQ1067" i="2"/>
  <c r="AG1056" i="2"/>
  <c r="AG1044" i="2"/>
  <c r="AG1050" i="2"/>
  <c r="AG1059" i="2"/>
  <c r="AQ1035" i="2"/>
  <c r="AQ1945" i="2"/>
  <c r="AQ1903" i="2"/>
  <c r="AQ1881" i="2"/>
  <c r="AQ1861" i="2"/>
  <c r="AQ1839" i="2"/>
  <c r="AQ1817" i="2"/>
  <c r="AQ1797" i="2"/>
  <c r="AQ2007" i="2"/>
  <c r="AQ1943" i="2"/>
  <c r="AQ1927" i="2"/>
  <c r="AQ1949" i="2"/>
  <c r="AG1814" i="2"/>
  <c r="AQ1935" i="2"/>
  <c r="AQ1901" i="2"/>
  <c r="AQ1879" i="2"/>
  <c r="AQ1857" i="2"/>
  <c r="AQ1837" i="2"/>
  <c r="AQ1815" i="2"/>
  <c r="AQ1793" i="2"/>
  <c r="AQ2001" i="2"/>
  <c r="AQ1937" i="2"/>
  <c r="AQ1925" i="2"/>
  <c r="AQ1814" i="2"/>
  <c r="AQ2010" i="2"/>
  <c r="AQ1980" i="2"/>
  <c r="AQ1956" i="2"/>
  <c r="AQ1924" i="2"/>
  <c r="AQ1892" i="2"/>
  <c r="AQ1860" i="2"/>
  <c r="AQ1828" i="2"/>
  <c r="AQ1796" i="2"/>
  <c r="AQ1995" i="2"/>
  <c r="AQ2019" i="2"/>
  <c r="AA1687" i="2"/>
  <c r="AA1991" i="2"/>
  <c r="AQ1725" i="2"/>
  <c r="AQ2011" i="2"/>
  <c r="AA2013" i="2"/>
  <c r="AQ1998" i="2"/>
  <c r="AA1954" i="2"/>
  <c r="AA1826" i="2"/>
  <c r="AA1762" i="2"/>
  <c r="AQ1719" i="2"/>
  <c r="AA1952" i="2"/>
  <c r="AG1926" i="2"/>
  <c r="AG1862" i="2"/>
  <c r="AG1798" i="2"/>
  <c r="AQ1761" i="2"/>
  <c r="AA1717" i="2"/>
  <c r="AA1995" i="2"/>
  <c r="AG1758" i="2"/>
  <c r="AA1568" i="2"/>
  <c r="AA2010" i="2"/>
  <c r="AG1978" i="2"/>
  <c r="AQ1766" i="2"/>
  <c r="AA1778" i="2"/>
  <c r="AG1735" i="2"/>
  <c r="AA1880" i="2"/>
  <c r="AG1866" i="2"/>
  <c r="AA1816" i="2"/>
  <c r="AA1792" i="2"/>
  <c r="AA1776" i="2"/>
  <c r="AA1760" i="2"/>
  <c r="AG1746" i="2"/>
  <c r="AQ1398" i="2"/>
  <c r="AA1895" i="2"/>
  <c r="AA1879" i="2"/>
  <c r="AQ1864" i="2"/>
  <c r="AA1679" i="2"/>
  <c r="AG1647" i="2"/>
  <c r="AQ1578" i="2"/>
  <c r="AA1942" i="2"/>
  <c r="AA1910" i="2"/>
  <c r="AA1878" i="2"/>
  <c r="AA1846" i="2"/>
  <c r="AA1822" i="2"/>
  <c r="AA1798" i="2"/>
  <c r="AG1776" i="2"/>
  <c r="AA1485" i="2"/>
  <c r="AA1925" i="2"/>
  <c r="AG1903" i="2"/>
  <c r="AA1639" i="2"/>
  <c r="AG1669" i="2"/>
  <c r="AA1643" i="2"/>
  <c r="AA1576" i="2"/>
  <c r="AQ1523" i="2"/>
  <c r="AG1695" i="2"/>
  <c r="AA1661" i="2"/>
  <c r="AG1631" i="2"/>
  <c r="AG1514" i="2"/>
  <c r="AQ1915" i="2"/>
  <c r="AQ1851" i="2"/>
  <c r="AQ1787" i="2"/>
  <c r="AA1713" i="2"/>
  <c r="AQ1661" i="2"/>
  <c r="AQ1430" i="2"/>
  <c r="AG1723" i="2"/>
  <c r="AG1675" i="2"/>
  <c r="AG1651" i="2"/>
  <c r="AA1614" i="2"/>
  <c r="AA1582" i="2"/>
  <c r="AG1721" i="2"/>
  <c r="AG1705" i="2"/>
  <c r="AG1536" i="2"/>
  <c r="AA1718" i="2"/>
  <c r="AA1686" i="2"/>
  <c r="AA1562" i="2"/>
  <c r="AQ1485" i="2"/>
  <c r="AA1566" i="2"/>
  <c r="AA1548" i="2"/>
  <c r="AA1584" i="2"/>
  <c r="AQ1531" i="2"/>
  <c r="AA1564" i="2"/>
  <c r="AA1483" i="2"/>
  <c r="AA1415" i="2"/>
  <c r="AA1499" i="2"/>
  <c r="AA1355" i="2"/>
  <c r="AQ1515" i="2"/>
  <c r="AA1495" i="2"/>
  <c r="AA1481" i="2"/>
  <c r="AA1344" i="2"/>
  <c r="AQ1507" i="2"/>
  <c r="AA1591" i="2"/>
  <c r="AA1460" i="2"/>
  <c r="AQ1551" i="2"/>
  <c r="AG1473" i="2"/>
  <c r="AQ1404" i="2"/>
  <c r="AA1388" i="2"/>
  <c r="AG1251" i="2"/>
  <c r="AA1290" i="2"/>
  <c r="AA1219" i="2"/>
  <c r="AA1435" i="2"/>
  <c r="AA1403" i="2"/>
  <c r="AA1371" i="2"/>
  <c r="AA1226" i="2"/>
  <c r="AQ1457" i="2"/>
  <c r="AA1338" i="2"/>
  <c r="AQ1465" i="2"/>
  <c r="AG1352" i="2"/>
  <c r="AG1471" i="2"/>
  <c r="AA1445" i="2"/>
  <c r="AA1381" i="2"/>
  <c r="AQ1261" i="2"/>
  <c r="AA1424" i="2"/>
  <c r="AG1361" i="2"/>
  <c r="AA1329" i="2"/>
  <c r="AG1144" i="2"/>
  <c r="AQ1346" i="2"/>
  <c r="AG1262" i="2"/>
  <c r="AQ1233" i="2"/>
  <c r="AA1152" i="2"/>
  <c r="AQ1307" i="2"/>
  <c r="AG1252" i="2"/>
  <c r="AQ1315" i="2"/>
  <c r="AA1093" i="2"/>
  <c r="AQ1323" i="2"/>
  <c r="AQ1273" i="2"/>
  <c r="AQ1257" i="2"/>
  <c r="AA1089" i="2"/>
  <c r="AA1199" i="2"/>
  <c r="AG1066" i="2"/>
  <c r="AA1319" i="2"/>
  <c r="AA1274" i="2"/>
  <c r="AA1251" i="2"/>
  <c r="AG1233" i="2"/>
  <c r="AQ1161" i="2"/>
  <c r="AA1113" i="2"/>
  <c r="AQ1278" i="2"/>
  <c r="AA1141" i="2"/>
  <c r="AA1227" i="2"/>
  <c r="AG1217" i="2"/>
  <c r="AG1197" i="2"/>
  <c r="AA1173" i="2"/>
  <c r="AQ1146" i="2"/>
  <c r="AQ1260" i="2"/>
  <c r="AG1237" i="2"/>
  <c r="AA1181" i="2"/>
  <c r="AQ1170" i="2"/>
  <c r="AA1145" i="2"/>
  <c r="AQ1238" i="2"/>
  <c r="AG1220" i="2"/>
  <c r="AG1171" i="2"/>
  <c r="AQ1155" i="2"/>
  <c r="AA1135" i="2"/>
  <c r="AA1108" i="2"/>
  <c r="AA1079" i="2"/>
  <c r="AA1218" i="2"/>
  <c r="AA1088" i="2"/>
  <c r="AG1169" i="2"/>
  <c r="AQ1131" i="2"/>
  <c r="AG1094" i="2"/>
  <c r="AA1186" i="2"/>
  <c r="AA1154" i="2"/>
  <c r="AQ1118" i="2"/>
  <c r="AQ1058" i="2"/>
  <c r="AG1043" i="2"/>
  <c r="AA1095" i="2"/>
  <c r="AQ1119" i="2"/>
  <c r="AQ1073" i="2"/>
  <c r="AA1067" i="2"/>
  <c r="AA1065" i="2"/>
  <c r="AQ1930" i="2"/>
  <c r="AA1983" i="2"/>
  <c r="AQ1777" i="2"/>
  <c r="AQ1942" i="2"/>
  <c r="AA2019" i="2"/>
  <c r="AG2004" i="2"/>
  <c r="AG1770" i="2"/>
  <c r="AA1691" i="2"/>
  <c r="AQ1832" i="2"/>
  <c r="AQ1768" i="2"/>
  <c r="AQ1682" i="2"/>
  <c r="AA1838" i="2"/>
  <c r="AA1750" i="2"/>
  <c r="AA1941" i="2"/>
  <c r="AG1671" i="2"/>
  <c r="AQ1963" i="2"/>
  <c r="AQ1629" i="2"/>
  <c r="AG1576" i="2"/>
  <c r="AG1696" i="2"/>
  <c r="AA1529" i="2"/>
  <c r="AQ1446" i="2"/>
  <c r="AA1652" i="2"/>
  <c r="AA1622" i="2"/>
  <c r="AG1229" i="2"/>
  <c r="AG1533" i="2"/>
  <c r="AQ1607" i="2"/>
  <c r="AG1436" i="2"/>
  <c r="AQ1372" i="2"/>
  <c r="AA1353" i="2"/>
  <c r="AQ1296" i="2"/>
  <c r="AQ1454" i="2"/>
  <c r="AQ1411" i="2"/>
  <c r="AA1464" i="2"/>
  <c r="AA1409" i="2"/>
  <c r="AA1287" i="2"/>
  <c r="AA1384" i="2"/>
  <c r="AQ1360" i="2"/>
  <c r="AQ1292" i="2"/>
  <c r="AA1313" i="2"/>
  <c r="AA1327" i="2"/>
  <c r="AA1177" i="2"/>
  <c r="AQ1024" i="2"/>
  <c r="AQ1192" i="2"/>
  <c r="AA1153" i="2"/>
  <c r="AQ1087" i="2"/>
  <c r="AQ1101" i="2"/>
  <c r="AQ1187" i="2"/>
  <c r="AQ1139" i="2"/>
  <c r="AA1054" i="2"/>
  <c r="AG1051" i="2"/>
  <c r="AG1100" i="2"/>
  <c r="AA1146" i="2"/>
  <c r="AG1082" i="2"/>
  <c r="AA1100" i="2"/>
  <c r="AA1087" i="2"/>
  <c r="AQ1898" i="2"/>
  <c r="AG2019" i="2"/>
  <c r="AQ1878" i="2"/>
  <c r="AA1904" i="2"/>
  <c r="AG1997" i="2"/>
  <c r="AQ1886" i="2"/>
  <c r="AQ1910" i="2"/>
  <c r="AQ1782" i="2"/>
  <c r="AQ1830" i="2"/>
  <c r="AA1738" i="2"/>
  <c r="AQ1880" i="2"/>
  <c r="AQ1679" i="2"/>
  <c r="AG1944" i="2"/>
  <c r="AG1824" i="2"/>
  <c r="AG1927" i="2"/>
  <c r="AA1669" i="2"/>
  <c r="AQ1701" i="2"/>
  <c r="AQ1923" i="2"/>
  <c r="AG1688" i="2"/>
  <c r="AG1446" i="2"/>
  <c r="AG1560" i="2"/>
  <c r="AG1554" i="2"/>
  <c r="AQ1616" i="2"/>
  <c r="AA1540" i="2"/>
  <c r="AA1531" i="2"/>
  <c r="AG1491" i="2"/>
  <c r="AA1577" i="2"/>
  <c r="AG1499" i="2"/>
  <c r="AQ1320" i="2"/>
  <c r="AA1498" i="2"/>
  <c r="AQ1575" i="2"/>
  <c r="AA1372" i="2"/>
  <c r="AA1350" i="2"/>
  <c r="AG1350" i="2"/>
  <c r="AA1191" i="2"/>
  <c r="AA1469" i="2"/>
  <c r="AQ1379" i="2"/>
  <c r="AQ1444" i="2"/>
  <c r="AQ1352" i="2"/>
  <c r="AG1456" i="2"/>
  <c r="AA1368" i="2"/>
  <c r="AA1322" i="2"/>
  <c r="AA1258" i="2"/>
  <c r="AG1152" i="2"/>
  <c r="AA1266" i="2"/>
  <c r="AQ1269" i="2"/>
  <c r="AA1200" i="2"/>
  <c r="AA1303" i="2"/>
  <c r="AA1235" i="2"/>
  <c r="AQ1169" i="2"/>
  <c r="AA1277" i="2"/>
  <c r="AA1150" i="2"/>
  <c r="AQ1236" i="2"/>
  <c r="AQ1286" i="2"/>
  <c r="AG1260" i="2"/>
  <c r="AG1189" i="2"/>
  <c r="AA1050" i="2"/>
  <c r="AG1115" i="2"/>
  <c r="AG1163" i="2"/>
  <c r="AG1132" i="2"/>
  <c r="AA1036" i="2"/>
  <c r="AA1080" i="2"/>
  <c r="AQ1866" i="2"/>
  <c r="AA2017" i="2"/>
  <c r="AA2023" i="2"/>
  <c r="AA1997" i="2"/>
  <c r="AQ1986" i="2"/>
  <c r="AA1984" i="2"/>
  <c r="AG1854" i="2"/>
  <c r="AA1864" i="2"/>
  <c r="AQ1816" i="2"/>
  <c r="AQ1752" i="2"/>
  <c r="AA1677" i="2"/>
  <c r="AA1934" i="2"/>
  <c r="AG1816" i="2"/>
  <c r="AQ1538" i="2"/>
  <c r="AG1919" i="2"/>
  <c r="AQ1642" i="2"/>
  <c r="AQ1899" i="2"/>
  <c r="AG1667" i="2"/>
  <c r="AA1550" i="2"/>
  <c r="AQ1600" i="2"/>
  <c r="AG1501" i="2"/>
  <c r="AA1678" i="2"/>
  <c r="AA1594" i="2"/>
  <c r="AA1522" i="2"/>
  <c r="AA1554" i="2"/>
  <c r="AA1588" i="2"/>
  <c r="AA1447" i="2"/>
  <c r="AA1487" i="2"/>
  <c r="AG1507" i="2"/>
  <c r="AA1615" i="2"/>
  <c r="AA1497" i="2"/>
  <c r="AQ1559" i="2"/>
  <c r="AG1420" i="2"/>
  <c r="AA1442" i="2"/>
  <c r="AG1345" i="2"/>
  <c r="AG1510" i="2"/>
  <c r="AQ1362" i="2"/>
  <c r="AG1463" i="2"/>
  <c r="AA1279" i="2"/>
  <c r="AA1441" i="2"/>
  <c r="AQ1396" i="2"/>
  <c r="AA1349" i="2"/>
  <c r="AG1261" i="2"/>
  <c r="AG1322" i="2"/>
  <c r="AA1291" i="2"/>
  <c r="AA1280" i="2"/>
  <c r="AA1306" i="2"/>
  <c r="AQ1337" i="2"/>
  <c r="AQ1145" i="2"/>
  <c r="AG1285" i="2"/>
  <c r="AG1228" i="2"/>
  <c r="AA1187" i="2"/>
  <c r="AQ1080" i="2"/>
  <c r="AA1077" i="2"/>
  <c r="AA1217" i="2"/>
  <c r="AQ1094" i="2"/>
  <c r="AQ1109" i="2"/>
  <c r="AQ1036" i="2"/>
  <c r="AG1074" i="2"/>
  <c r="AG1024" i="2"/>
  <c r="AQ1834" i="2"/>
  <c r="AA1748" i="2"/>
  <c r="AG2011" i="2"/>
  <c r="AA1989" i="2"/>
  <c r="AQ1997" i="2"/>
  <c r="AQ1733" i="2"/>
  <c r="AA1978" i="2"/>
  <c r="AA1932" i="2"/>
  <c r="AA1804" i="2"/>
  <c r="AG1968" i="2"/>
  <c r="AA1842" i="2"/>
  <c r="AG1655" i="2"/>
  <c r="AA1856" i="2"/>
  <c r="AQ1653" i="2"/>
  <c r="AG1912" i="2"/>
  <c r="AG1800" i="2"/>
  <c r="AA1703" i="2"/>
  <c r="AA1516" i="2"/>
  <c r="AQ1639" i="2"/>
  <c r="AQ1859" i="2"/>
  <c r="AQ1591" i="2"/>
  <c r="AQ1501" i="2"/>
  <c r="AG1664" i="2"/>
  <c r="AG1414" i="2"/>
  <c r="AA1590" i="2"/>
  <c r="AA1580" i="2"/>
  <c r="AA1431" i="2"/>
  <c r="AA1535" i="2"/>
  <c r="AA1314" i="2"/>
  <c r="AA1503" i="2"/>
  <c r="AA1599" i="2"/>
  <c r="AG1481" i="2"/>
  <c r="AG1331" i="2"/>
  <c r="AQ1441" i="2"/>
  <c r="AA1410" i="2"/>
  <c r="AA1393" i="2"/>
  <c r="AA1304" i="2"/>
  <c r="AA1429" i="2"/>
  <c r="AA1312" i="2"/>
  <c r="AG1276" i="2"/>
  <c r="AQ1185" i="2"/>
  <c r="AA1351" i="2"/>
  <c r="AA1193" i="2"/>
  <c r="AA1142" i="2"/>
  <c r="AQ1219" i="2"/>
  <c r="AG1149" i="2"/>
  <c r="AA1233" i="2"/>
  <c r="AA1253" i="2"/>
  <c r="AQ1227" i="2"/>
  <c r="AQ1184" i="2"/>
  <c r="AG1080" i="2"/>
  <c r="AA1167" i="2"/>
  <c r="AA1116" i="2"/>
  <c r="AG1153" i="2"/>
  <c r="AG1196" i="2"/>
  <c r="AG1102" i="2"/>
  <c r="AA1046" i="2"/>
  <c r="AG1032" i="2"/>
  <c r="AA1024" i="2"/>
  <c r="AA1049" i="2"/>
  <c r="AQ1802" i="2"/>
  <c r="AG1725" i="2"/>
  <c r="AA1736" i="2"/>
  <c r="AA2009" i="2"/>
  <c r="AG1984" i="2"/>
  <c r="AQ1989" i="2"/>
  <c r="AG1733" i="2"/>
  <c r="AA1944" i="2"/>
  <c r="AA1655" i="2"/>
  <c r="AG1850" i="2"/>
  <c r="AA1744" i="2"/>
  <c r="AQ1800" i="2"/>
  <c r="AQ1647" i="2"/>
  <c r="AA1902" i="2"/>
  <c r="AG1792" i="2"/>
  <c r="AA1727" i="2"/>
  <c r="AA1637" i="2"/>
  <c r="AQ1631" i="2"/>
  <c r="AQ1835" i="2"/>
  <c r="AA1681" i="2"/>
  <c r="AG1430" i="2"/>
  <c r="AQ1688" i="2"/>
  <c r="AG1568" i="2"/>
  <c r="AA1475" i="2"/>
  <c r="AQ1584" i="2"/>
  <c r="AA1513" i="2"/>
  <c r="AA1572" i="2"/>
  <c r="AA1515" i="2"/>
  <c r="AA1457" i="2"/>
  <c r="AA1482" i="2"/>
  <c r="AA1575" i="2"/>
  <c r="AQ1526" i="2"/>
  <c r="AG1477" i="2"/>
  <c r="AG1404" i="2"/>
  <c r="AQ1409" i="2"/>
  <c r="AA1378" i="2"/>
  <c r="AA1321" i="2"/>
  <c r="AA1456" i="2"/>
  <c r="AA1360" i="2"/>
  <c r="AA1450" i="2"/>
  <c r="AA1427" i="2"/>
  <c r="AQ1428" i="2"/>
  <c r="AG1407" i="2"/>
  <c r="AQ1304" i="2"/>
  <c r="AA1198" i="2"/>
  <c r="AA1336" i="2"/>
  <c r="AA1278" i="2"/>
  <c r="AQ1241" i="2"/>
  <c r="AQ1276" i="2"/>
  <c r="AA1343" i="2"/>
  <c r="AA1296" i="2"/>
  <c r="AA1203" i="2"/>
  <c r="AA1066" i="2"/>
  <c r="AA1208" i="2"/>
  <c r="AQ1212" i="2"/>
  <c r="AQ1138" i="2"/>
  <c r="AA1068" i="2"/>
  <c r="AA1250" i="2"/>
  <c r="AQ1111" i="2"/>
  <c r="AA1121" i="2"/>
  <c r="AG1161" i="2"/>
  <c r="AQ1203" i="2"/>
  <c r="AA1091" i="2"/>
  <c r="AQ1086" i="2"/>
  <c r="AQ1147" i="2"/>
  <c r="AG1188" i="2"/>
  <c r="AG1089" i="2"/>
  <c r="AG1103" i="2"/>
  <c r="AQ1027" i="2"/>
  <c r="AQ1126" i="2"/>
  <c r="AG1057" i="2"/>
  <c r="AG1067" i="2"/>
  <c r="AQ1028" i="2"/>
  <c r="AQ1045" i="2"/>
  <c r="AQ2012" i="2"/>
  <c r="AA1974" i="2"/>
  <c r="AQ1687" i="2"/>
  <c r="AQ1950" i="2"/>
  <c r="AQ1822" i="2"/>
  <c r="AQ1846" i="2"/>
  <c r="AQ1894" i="2"/>
  <c r="AG1766" i="2"/>
  <c r="AG1842" i="2"/>
  <c r="AQ1737" i="2"/>
  <c r="AA1911" i="2"/>
  <c r="AG1880" i="2"/>
  <c r="AQ1677" i="2"/>
  <c r="AA1885" i="2"/>
  <c r="AG1703" i="2"/>
  <c r="AG1610" i="2"/>
  <c r="AQ1795" i="2"/>
  <c r="AG1661" i="2"/>
  <c r="AQ1483" i="2"/>
  <c r="AQ1680" i="2"/>
  <c r="AG1399" i="2"/>
  <c r="AQ1562" i="2"/>
  <c r="AA1382" i="2"/>
  <c r="AA1598" i="2"/>
  <c r="AQ1521" i="2"/>
  <c r="AQ1493" i="2"/>
  <c r="AG1529" i="2"/>
  <c r="AA1490" i="2"/>
  <c r="AA1551" i="2"/>
  <c r="AQ1435" i="2"/>
  <c r="AQ1377" i="2"/>
  <c r="AA1444" i="2"/>
  <c r="AG1347" i="2"/>
  <c r="AQ1449" i="2"/>
  <c r="AA1418" i="2"/>
  <c r="AA1395" i="2"/>
  <c r="AA1342" i="2"/>
  <c r="AQ1136" i="2"/>
  <c r="AA1425" i="2"/>
  <c r="AQ1380" i="2"/>
  <c r="AA1283" i="2"/>
  <c r="AG1391" i="2"/>
  <c r="AA1448" i="2"/>
  <c r="AQ1328" i="2"/>
  <c r="AG1275" i="2"/>
  <c r="AG1213" i="2"/>
  <c r="AA1305" i="2"/>
  <c r="AG1272" i="2"/>
  <c r="AA1286" i="2"/>
  <c r="AQ1177" i="2"/>
  <c r="AA1190" i="2"/>
  <c r="AG1133" i="2"/>
  <c r="AQ1211" i="2"/>
  <c r="AQ1068" i="2"/>
  <c r="AQ1110" i="2"/>
  <c r="AG1155" i="2"/>
  <c r="AG1099" i="2"/>
  <c r="AG1081" i="2"/>
  <c r="AG1137" i="2"/>
  <c r="AA1178" i="2"/>
  <c r="AA1037" i="2"/>
  <c r="AA1101" i="2"/>
  <c r="AA1033" i="2"/>
  <c r="AA1056" i="2"/>
  <c r="AQ1034" i="2"/>
  <c r="AA1041" i="2"/>
  <c r="AQ1025" i="2"/>
  <c r="AG1035" i="2"/>
  <c r="AQ1982" i="2"/>
  <c r="AG2017" i="2"/>
  <c r="AG2003" i="2"/>
  <c r="AQ1968" i="2"/>
  <c r="AA1764" i="2"/>
  <c r="AG1918" i="2"/>
  <c r="AG1786" i="2"/>
  <c r="AQ1717" i="2"/>
  <c r="AG1398" i="2"/>
  <c r="AQ1904" i="2"/>
  <c r="AQ1848" i="2"/>
  <c r="AQ1784" i="2"/>
  <c r="AA1870" i="2"/>
  <c r="AA1366" i="2"/>
  <c r="AA1610" i="2"/>
  <c r="AG1637" i="2"/>
  <c r="AQ1695" i="2"/>
  <c r="AQ1771" i="2"/>
  <c r="AG1608" i="2"/>
  <c r="AQ1672" i="2"/>
  <c r="AG1720" i="2"/>
  <c r="AA1560" i="2"/>
  <c r="AG1342" i="2"/>
  <c r="AQ1592" i="2"/>
  <c r="AA1491" i="2"/>
  <c r="AQ1586" i="2"/>
  <c r="AG1490" i="2"/>
  <c r="AA1558" i="2"/>
  <c r="AG1415" i="2"/>
  <c r="AQ1517" i="2"/>
  <c r="AG1464" i="2"/>
  <c r="AA1245" i="2"/>
  <c r="AA1489" i="2"/>
  <c r="AA1405" i="2"/>
  <c r="AQ1473" i="2"/>
  <c r="AQ1388" i="2"/>
  <c r="AA1330" i="2"/>
  <c r="AQ1403" i="2"/>
  <c r="AA1320" i="2"/>
  <c r="AA1155" i="2"/>
  <c r="AQ1417" i="2"/>
  <c r="AA1386" i="2"/>
  <c r="AQ1338" i="2"/>
  <c r="AA1136" i="2"/>
  <c r="AA1377" i="2"/>
  <c r="AG1355" i="2"/>
  <c r="AA1432" i="2"/>
  <c r="AA1297" i="2"/>
  <c r="AA1176" i="2"/>
  <c r="AA1257" i="2"/>
  <c r="AA1281" i="2"/>
  <c r="AA1171" i="2"/>
  <c r="AQ1178" i="2"/>
  <c r="AQ1112" i="2"/>
  <c r="AA1062" i="2"/>
  <c r="AQ1176" i="2"/>
  <c r="AA1197" i="2"/>
  <c r="AG1165" i="2"/>
  <c r="AQ1291" i="2"/>
  <c r="AQ1243" i="2"/>
  <c r="AQ1230" i="2"/>
  <c r="AA1081" i="2"/>
  <c r="AG1131" i="2"/>
  <c r="AG1164" i="2"/>
  <c r="AQ1194" i="2"/>
  <c r="AQ1049" i="2"/>
  <c r="AA1026" i="2"/>
  <c r="AA1029" i="2"/>
  <c r="AQ1962" i="2"/>
  <c r="AG1995" i="2"/>
  <c r="AQ1958" i="2"/>
  <c r="AA1546" i="2"/>
  <c r="AG2012" i="2"/>
  <c r="AA1868" i="2"/>
  <c r="AQ1742" i="2"/>
  <c r="AG1906" i="2"/>
  <c r="AA1705" i="2"/>
  <c r="AQ1896" i="2"/>
  <c r="AG1578" i="2"/>
  <c r="AG1848" i="2"/>
  <c r="AA1758" i="2"/>
  <c r="AQ1645" i="2"/>
  <c r="AA1949" i="2"/>
  <c r="AQ1674" i="2"/>
  <c r="AQ1514" i="2"/>
  <c r="AA1635" i="2"/>
  <c r="AG1729" i="2"/>
  <c r="AA1710" i="2"/>
  <c r="AG1542" i="2"/>
  <c r="AQ1452" i="2"/>
  <c r="AA1479" i="2"/>
  <c r="AQ1552" i="2"/>
  <c r="AG1475" i="2"/>
  <c r="AQ1509" i="2"/>
  <c r="AG1526" i="2"/>
  <c r="AA1373" i="2"/>
  <c r="AQ1506" i="2"/>
  <c r="AA1461" i="2"/>
  <c r="AQ1371" i="2"/>
  <c r="AA1265" i="2"/>
  <c r="AQ1443" i="2"/>
  <c r="AQ1385" i="2"/>
  <c r="AG1338" i="2"/>
  <c r="AQ1412" i="2"/>
  <c r="AA1408" i="2"/>
  <c r="AG1299" i="2"/>
  <c r="AA1212" i="2"/>
  <c r="AA1298" i="2"/>
  <c r="AG1042" i="2"/>
  <c r="AA1051" i="2"/>
  <c r="AA1157" i="2"/>
  <c r="AG1065" i="2"/>
  <c r="AA1195" i="2"/>
  <c r="AG1193" i="2"/>
  <c r="AQ1032" i="2"/>
  <c r="AG1052" i="2"/>
  <c r="AA1175" i="2"/>
  <c r="AG1156" i="2"/>
  <c r="AG1083" i="2"/>
  <c r="AQ1042" i="2"/>
  <c r="AQ1048" i="2"/>
  <c r="AQ1056" i="2"/>
  <c r="AQ1064" i="2"/>
  <c r="AQ1272" i="2"/>
  <c r="AQ1568" i="2"/>
  <c r="AQ1728" i="2"/>
  <c r="AQ1106" i="2"/>
  <c r="AQ1258" i="2"/>
  <c r="AQ1394" i="2"/>
  <c r="AQ1458" i="2"/>
  <c r="AQ1706" i="2"/>
  <c r="AQ1770" i="2"/>
  <c r="AQ1209" i="2"/>
  <c r="AQ1321" i="2"/>
  <c r="AQ1537" i="2"/>
  <c r="AQ1601" i="2"/>
  <c r="AQ1665" i="2"/>
  <c r="AQ1729" i="2"/>
  <c r="AQ1060" i="2"/>
  <c r="AQ1140" i="2"/>
  <c r="AQ1204" i="2"/>
  <c r="AQ1332" i="2"/>
  <c r="AQ1492" i="2"/>
  <c r="AQ1556" i="2"/>
  <c r="AQ1620" i="2"/>
  <c r="AQ1692" i="2"/>
  <c r="AQ1756" i="2"/>
  <c r="AQ1099" i="2"/>
  <c r="AQ1555" i="2"/>
  <c r="AQ1619" i="2"/>
  <c r="AQ1683" i="2"/>
  <c r="AQ1142" i="2"/>
  <c r="AQ1206" i="2"/>
  <c r="AQ1334" i="2"/>
  <c r="AQ1510" i="2"/>
  <c r="AQ1590" i="2"/>
  <c r="AQ1654" i="2"/>
  <c r="AQ1718" i="2"/>
  <c r="AQ1117" i="2"/>
  <c r="AQ1277" i="2"/>
  <c r="AQ1341" i="2"/>
  <c r="AQ1405" i="2"/>
  <c r="AQ1469" i="2"/>
  <c r="AQ1581" i="2"/>
  <c r="AQ1757" i="2"/>
  <c r="AQ1224" i="2"/>
  <c r="AQ1376" i="2"/>
  <c r="AQ1440" i="2"/>
  <c r="AQ1512" i="2"/>
  <c r="AQ1041" i="2"/>
  <c r="AQ1143" i="2"/>
  <c r="AQ1207" i="2"/>
  <c r="AQ1271" i="2"/>
  <c r="AQ1335" i="2"/>
  <c r="AQ1407" i="2"/>
  <c r="AQ1479" i="2"/>
  <c r="AQ1623" i="2"/>
  <c r="AQ1030" i="2"/>
  <c r="AQ1088" i="2"/>
  <c r="AQ1280" i="2"/>
  <c r="AQ1576" i="2"/>
  <c r="AQ1744" i="2"/>
  <c r="AQ1114" i="2"/>
  <c r="AQ1266" i="2"/>
  <c r="AQ1402" i="2"/>
  <c r="AQ1466" i="2"/>
  <c r="AQ1714" i="2"/>
  <c r="AQ1778" i="2"/>
  <c r="AQ1217" i="2"/>
  <c r="AQ1329" i="2"/>
  <c r="AQ1545" i="2"/>
  <c r="AQ1609" i="2"/>
  <c r="AQ1673" i="2"/>
  <c r="AQ1745" i="2"/>
  <c r="AQ1076" i="2"/>
  <c r="AQ1148" i="2"/>
  <c r="AQ1220" i="2"/>
  <c r="AQ1340" i="2"/>
  <c r="AQ1500" i="2"/>
  <c r="AQ1564" i="2"/>
  <c r="AQ1628" i="2"/>
  <c r="AQ1700" i="2"/>
  <c r="AQ1764" i="2"/>
  <c r="AQ1107" i="2"/>
  <c r="AQ1563" i="2"/>
  <c r="AQ1627" i="2"/>
  <c r="AQ1691" i="2"/>
  <c r="AQ1038" i="2"/>
  <c r="AQ1150" i="2"/>
  <c r="AQ1214" i="2"/>
  <c r="AQ1342" i="2"/>
  <c r="AQ1534" i="2"/>
  <c r="AQ1598" i="2"/>
  <c r="AQ1662" i="2"/>
  <c r="AQ1726" i="2"/>
  <c r="AQ1125" i="2"/>
  <c r="AQ1285" i="2"/>
  <c r="AQ1349" i="2"/>
  <c r="AQ1413" i="2"/>
  <c r="AQ1525" i="2"/>
  <c r="AQ1589" i="2"/>
  <c r="AQ1765" i="2"/>
  <c r="AQ1039" i="2"/>
  <c r="AQ1232" i="2"/>
  <c r="AQ1384" i="2"/>
  <c r="AQ1448" i="2"/>
  <c r="AQ1520" i="2"/>
  <c r="AQ1055" i="2"/>
  <c r="AQ1151" i="2"/>
  <c r="AQ1215" i="2"/>
  <c r="AQ1279" i="2"/>
  <c r="AQ1343" i="2"/>
  <c r="AQ1415" i="2"/>
  <c r="AQ1487" i="2"/>
  <c r="AQ1743" i="2"/>
  <c r="AQ1040" i="2"/>
  <c r="AQ1144" i="2"/>
  <c r="AQ1312" i="2"/>
  <c r="AQ1608" i="2"/>
  <c r="AQ1760" i="2"/>
  <c r="AQ1122" i="2"/>
  <c r="AQ1274" i="2"/>
  <c r="AQ1410" i="2"/>
  <c r="AQ1474" i="2"/>
  <c r="AQ1722" i="2"/>
  <c r="AQ1097" i="2"/>
  <c r="AQ1265" i="2"/>
  <c r="AQ1361" i="2"/>
  <c r="AQ1553" i="2"/>
  <c r="AQ1617" i="2"/>
  <c r="AQ1681" i="2"/>
  <c r="AQ1753" i="2"/>
  <c r="AQ1084" i="2"/>
  <c r="AQ1156" i="2"/>
  <c r="AQ1268" i="2"/>
  <c r="AQ1348" i="2"/>
  <c r="AQ1508" i="2"/>
  <c r="AQ1572" i="2"/>
  <c r="AQ1636" i="2"/>
  <c r="AQ1708" i="2"/>
  <c r="AQ1772" i="2"/>
  <c r="AQ1123" i="2"/>
  <c r="AQ1571" i="2"/>
  <c r="AQ1635" i="2"/>
  <c r="AQ1699" i="2"/>
  <c r="AQ1158" i="2"/>
  <c r="AQ1222" i="2"/>
  <c r="AQ1350" i="2"/>
  <c r="AQ1542" i="2"/>
  <c r="AQ1606" i="2"/>
  <c r="AQ1670" i="2"/>
  <c r="AQ1734" i="2"/>
  <c r="AQ1053" i="2"/>
  <c r="AQ1181" i="2"/>
  <c r="AQ1293" i="2"/>
  <c r="AQ1357" i="2"/>
  <c r="AQ1421" i="2"/>
  <c r="AQ1533" i="2"/>
  <c r="AQ1597" i="2"/>
  <c r="AQ1773" i="2"/>
  <c r="AQ1072" i="2"/>
  <c r="AQ1240" i="2"/>
  <c r="AQ1392" i="2"/>
  <c r="AQ1456" i="2"/>
  <c r="AQ1528" i="2"/>
  <c r="AQ1063" i="2"/>
  <c r="AQ1159" i="2"/>
  <c r="AQ1223" i="2"/>
  <c r="AQ1287" i="2"/>
  <c r="AQ1351" i="2"/>
  <c r="AQ1423" i="2"/>
  <c r="AQ1495" i="2"/>
  <c r="AQ1751" i="2"/>
  <c r="AQ1152" i="2"/>
  <c r="AQ1336" i="2"/>
  <c r="AQ1624" i="2"/>
  <c r="AQ1776" i="2"/>
  <c r="AQ1130" i="2"/>
  <c r="AQ1282" i="2"/>
  <c r="AQ1418" i="2"/>
  <c r="AQ1530" i="2"/>
  <c r="AQ1730" i="2"/>
  <c r="AQ1105" i="2"/>
  <c r="AQ1281" i="2"/>
  <c r="AQ1481" i="2"/>
  <c r="AQ1561" i="2"/>
  <c r="AQ1625" i="2"/>
  <c r="AQ1689" i="2"/>
  <c r="AQ1092" i="2"/>
  <c r="AQ1164" i="2"/>
  <c r="AQ1284" i="2"/>
  <c r="AQ1356" i="2"/>
  <c r="AQ1516" i="2"/>
  <c r="AQ1580" i="2"/>
  <c r="AQ1644" i="2"/>
  <c r="AQ1716" i="2"/>
  <c r="AQ1780" i="2"/>
  <c r="AQ1363" i="2"/>
  <c r="AQ1579" i="2"/>
  <c r="AQ1643" i="2"/>
  <c r="AQ1707" i="2"/>
  <c r="AQ1054" i="2"/>
  <c r="AQ1166" i="2"/>
  <c r="AQ1294" i="2"/>
  <c r="AQ1358" i="2"/>
  <c r="AQ1550" i="2"/>
  <c r="AQ1614" i="2"/>
  <c r="AQ1678" i="2"/>
  <c r="AQ1061" i="2"/>
  <c r="AQ1197" i="2"/>
  <c r="AQ1301" i="2"/>
  <c r="AQ1365" i="2"/>
  <c r="AQ1429" i="2"/>
  <c r="AQ1541" i="2"/>
  <c r="AQ1605" i="2"/>
  <c r="AQ1781" i="2"/>
  <c r="AQ1096" i="2"/>
  <c r="AQ1248" i="2"/>
  <c r="AQ1400" i="2"/>
  <c r="AQ1464" i="2"/>
  <c r="AQ1632" i="2"/>
  <c r="AQ1071" i="2"/>
  <c r="AQ1167" i="2"/>
  <c r="AQ1231" i="2"/>
  <c r="AQ1295" i="2"/>
  <c r="AQ1367" i="2"/>
  <c r="AQ1431" i="2"/>
  <c r="AQ1503" i="2"/>
  <c r="AQ1759" i="2"/>
  <c r="AQ1160" i="2"/>
  <c r="AQ1344" i="2"/>
  <c r="AQ1664" i="2"/>
  <c r="AQ1226" i="2"/>
  <c r="AQ1290" i="2"/>
  <c r="AQ1426" i="2"/>
  <c r="AQ1650" i="2"/>
  <c r="AQ1738" i="2"/>
  <c r="AQ1113" i="2"/>
  <c r="AQ1289" i="2"/>
  <c r="AQ1489" i="2"/>
  <c r="AQ1569" i="2"/>
  <c r="AQ1633" i="2"/>
  <c r="AQ1697" i="2"/>
  <c r="AQ1108" i="2"/>
  <c r="AQ1172" i="2"/>
  <c r="AQ1300" i="2"/>
  <c r="AQ1364" i="2"/>
  <c r="AQ1524" i="2"/>
  <c r="AQ1588" i="2"/>
  <c r="AQ1660" i="2"/>
  <c r="AQ1724" i="2"/>
  <c r="AQ1031" i="2"/>
  <c r="AQ1459" i="2"/>
  <c r="AQ1587" i="2"/>
  <c r="AQ1651" i="2"/>
  <c r="AQ1715" i="2"/>
  <c r="AQ1062" i="2"/>
  <c r="AQ1174" i="2"/>
  <c r="AQ1302" i="2"/>
  <c r="AQ1478" i="2"/>
  <c r="AQ1558" i="2"/>
  <c r="AQ1622" i="2"/>
  <c r="AQ1686" i="2"/>
  <c r="AQ1069" i="2"/>
  <c r="AQ1205" i="2"/>
  <c r="AQ1309" i="2"/>
  <c r="AQ1373" i="2"/>
  <c r="AQ1437" i="2"/>
  <c r="AQ1549" i="2"/>
  <c r="AQ1613" i="2"/>
  <c r="AQ1104" i="2"/>
  <c r="AQ1256" i="2"/>
  <c r="AQ1408" i="2"/>
  <c r="AQ1480" i="2"/>
  <c r="AQ1640" i="2"/>
  <c r="AQ1079" i="2"/>
  <c r="AQ1175" i="2"/>
  <c r="AQ1239" i="2"/>
  <c r="AQ1303" i="2"/>
  <c r="AQ1375" i="2"/>
  <c r="AQ1439" i="2"/>
  <c r="AQ1511" i="2"/>
  <c r="AQ1767" i="2"/>
  <c r="AQ1029" i="2"/>
  <c r="AQ1168" i="2"/>
  <c r="AQ1472" i="2"/>
  <c r="AQ1696" i="2"/>
  <c r="AQ1047" i="2"/>
  <c r="AQ1234" i="2"/>
  <c r="AQ1370" i="2"/>
  <c r="AQ1434" i="2"/>
  <c r="AQ1658" i="2"/>
  <c r="AQ1746" i="2"/>
  <c r="AQ1121" i="2"/>
  <c r="AQ1297" i="2"/>
  <c r="AQ1497" i="2"/>
  <c r="AQ1577" i="2"/>
  <c r="AQ1641" i="2"/>
  <c r="AQ1705" i="2"/>
  <c r="AQ1116" i="2"/>
  <c r="AQ1180" i="2"/>
  <c r="AQ1308" i="2"/>
  <c r="AQ1468" i="2"/>
  <c r="AQ1532" i="2"/>
  <c r="AQ1596" i="2"/>
  <c r="AQ1668" i="2"/>
  <c r="AQ1732" i="2"/>
  <c r="AQ1059" i="2"/>
  <c r="AQ1467" i="2"/>
  <c r="AQ1595" i="2"/>
  <c r="AQ1659" i="2"/>
  <c r="AQ1723" i="2"/>
  <c r="AQ1070" i="2"/>
  <c r="AQ1182" i="2"/>
  <c r="AQ1310" i="2"/>
  <c r="AQ1486" i="2"/>
  <c r="AQ1566" i="2"/>
  <c r="AQ1630" i="2"/>
  <c r="AQ1694" i="2"/>
  <c r="AQ1077" i="2"/>
  <c r="AQ1221" i="2"/>
  <c r="AQ1317" i="2"/>
  <c r="AQ1381" i="2"/>
  <c r="AQ1445" i="2"/>
  <c r="AQ1557" i="2"/>
  <c r="AQ1621" i="2"/>
  <c r="AQ1120" i="2"/>
  <c r="AQ1264" i="2"/>
  <c r="AQ1416" i="2"/>
  <c r="AQ1488" i="2"/>
  <c r="AQ1648" i="2"/>
  <c r="AQ1103" i="2"/>
  <c r="AQ1183" i="2"/>
  <c r="AQ1247" i="2"/>
  <c r="AQ1311" i="2"/>
  <c r="AQ1383" i="2"/>
  <c r="AQ1447" i="2"/>
  <c r="AQ1519" i="2"/>
  <c r="AQ1775" i="2"/>
  <c r="AQ1200" i="2"/>
  <c r="AQ1536" i="2"/>
  <c r="AQ1704" i="2"/>
  <c r="AQ1082" i="2"/>
  <c r="AQ1242" i="2"/>
  <c r="AQ1378" i="2"/>
  <c r="AQ1442" i="2"/>
  <c r="AQ1666" i="2"/>
  <c r="AQ1754" i="2"/>
  <c r="AQ1129" i="2"/>
  <c r="AQ1305" i="2"/>
  <c r="AQ1505" i="2"/>
  <c r="AQ1585" i="2"/>
  <c r="AQ1649" i="2"/>
  <c r="AQ1713" i="2"/>
  <c r="AQ1124" i="2"/>
  <c r="AQ1188" i="2"/>
  <c r="AQ1316" i="2"/>
  <c r="AQ1476" i="2"/>
  <c r="AQ1540" i="2"/>
  <c r="AQ1604" i="2"/>
  <c r="AQ1676" i="2"/>
  <c r="AQ1740" i="2"/>
  <c r="AQ1075" i="2"/>
  <c r="AQ1539" i="2"/>
  <c r="AQ1603" i="2"/>
  <c r="AQ1667" i="2"/>
  <c r="AQ1731" i="2"/>
  <c r="AQ1078" i="2"/>
  <c r="AQ1190" i="2"/>
  <c r="AQ1318" i="2"/>
  <c r="AQ1494" i="2"/>
  <c r="AQ1574" i="2"/>
  <c r="AQ1638" i="2"/>
  <c r="AQ1702" i="2"/>
  <c r="AQ1085" i="2"/>
  <c r="AQ1237" i="2"/>
  <c r="AQ1325" i="2"/>
  <c r="AQ1389" i="2"/>
  <c r="AQ1453" i="2"/>
  <c r="AQ1565" i="2"/>
  <c r="AQ1741" i="2"/>
  <c r="AQ1046" i="2"/>
  <c r="AQ1128" i="2"/>
  <c r="AQ1288" i="2"/>
  <c r="AQ1424" i="2"/>
  <c r="AQ1496" i="2"/>
  <c r="AQ1656" i="2"/>
  <c r="AQ1127" i="2"/>
  <c r="AQ1191" i="2"/>
  <c r="AQ1255" i="2"/>
  <c r="AQ1319" i="2"/>
  <c r="AQ1391" i="2"/>
  <c r="AQ1463" i="2"/>
  <c r="AQ1527" i="2"/>
  <c r="AQ1216" i="2"/>
  <c r="AQ1560" i="2"/>
  <c r="AQ1720" i="2"/>
  <c r="AQ1098" i="2"/>
  <c r="AQ1250" i="2"/>
  <c r="AQ1386" i="2"/>
  <c r="AQ1450" i="2"/>
  <c r="AQ1698" i="2"/>
  <c r="AQ1762" i="2"/>
  <c r="AQ1201" i="2"/>
  <c r="AQ1313" i="2"/>
  <c r="AQ1513" i="2"/>
  <c r="AQ1593" i="2"/>
  <c r="AQ1657" i="2"/>
  <c r="AQ1721" i="2"/>
  <c r="AQ1052" i="2"/>
  <c r="AQ1132" i="2"/>
  <c r="AQ1196" i="2"/>
  <c r="AQ1324" i="2"/>
  <c r="AQ1484" i="2"/>
  <c r="AQ1548" i="2"/>
  <c r="AQ1612" i="2"/>
  <c r="AQ1684" i="2"/>
  <c r="AQ1748" i="2"/>
  <c r="AQ1083" i="2"/>
  <c r="AQ1547" i="2"/>
  <c r="AQ1611" i="2"/>
  <c r="AQ1675" i="2"/>
  <c r="AQ1134" i="2"/>
  <c r="AQ1198" i="2"/>
  <c r="AQ1326" i="2"/>
  <c r="AQ1502" i="2"/>
  <c r="AQ1582" i="2"/>
  <c r="AQ1646" i="2"/>
  <c r="AQ1710" i="2"/>
  <c r="AQ1093" i="2"/>
  <c r="AQ1253" i="2"/>
  <c r="AQ1333" i="2"/>
  <c r="AQ1397" i="2"/>
  <c r="AQ1461" i="2"/>
  <c r="AQ1573" i="2"/>
  <c r="AQ1749" i="2"/>
  <c r="AQ1208" i="2"/>
  <c r="AQ1368" i="2"/>
  <c r="AQ1432" i="2"/>
  <c r="AQ1504" i="2"/>
  <c r="AQ1736" i="2"/>
  <c r="AQ1135" i="2"/>
  <c r="AQ1199" i="2"/>
  <c r="AQ1263" i="2"/>
  <c r="AQ1327" i="2"/>
  <c r="AQ1399" i="2"/>
  <c r="AQ1471" i="2"/>
  <c r="AQ1535" i="2"/>
  <c r="W1026" i="2"/>
  <c r="Q1038" i="2"/>
  <c r="W1054" i="2"/>
  <c r="W1059" i="2"/>
  <c r="W1061" i="2"/>
  <c r="W1070" i="2"/>
  <c r="W1034" i="2"/>
  <c r="Q1039" i="2"/>
  <c r="W1055" i="2"/>
  <c r="Q1028" i="2"/>
  <c r="Q1040" i="2"/>
  <c r="Q1041" i="2"/>
  <c r="W1046" i="2"/>
  <c r="Q1059" i="2"/>
  <c r="W1063" i="2"/>
  <c r="W1072" i="2"/>
  <c r="W1076" i="2"/>
  <c r="W1025" i="2"/>
  <c r="Q1029" i="2"/>
  <c r="W1039" i="2"/>
  <c r="Q1055" i="2"/>
  <c r="W1062" i="2"/>
  <c r="W1071" i="2"/>
  <c r="Q1024" i="2"/>
  <c r="W1041" i="2"/>
  <c r="Q1078" i="2"/>
  <c r="W1093" i="2"/>
  <c r="W1031" i="2"/>
  <c r="W1038" i="2"/>
  <c r="Q1044" i="2"/>
  <c r="W1048" i="2"/>
  <c r="W1069" i="2"/>
  <c r="W1084" i="2"/>
  <c r="Q1036" i="2"/>
  <c r="Q1053" i="2"/>
  <c r="Q1061" i="2"/>
  <c r="W1073" i="2"/>
  <c r="Q1098" i="2"/>
  <c r="W1114" i="2"/>
  <c r="Q1120" i="2"/>
  <c r="W1124" i="2"/>
  <c r="W1126" i="2"/>
  <c r="Q1075" i="2"/>
  <c r="W1105" i="2"/>
  <c r="W1117" i="2"/>
  <c r="W1119" i="2"/>
  <c r="W1049" i="2"/>
  <c r="Q1060" i="2"/>
  <c r="Q1070" i="2"/>
  <c r="W1106" i="2"/>
  <c r="W1109" i="2"/>
  <c r="W1130" i="2"/>
  <c r="W1138" i="2"/>
  <c r="W1146" i="2"/>
  <c r="W1154" i="2"/>
  <c r="W1162" i="2"/>
  <c r="W1170" i="2"/>
  <c r="W1178" i="2"/>
  <c r="W1030" i="2"/>
  <c r="Q1047" i="2"/>
  <c r="W1040" i="2"/>
  <c r="W1047" i="2"/>
  <c r="Q1056" i="2"/>
  <c r="Q1069" i="2"/>
  <c r="W1078" i="2"/>
  <c r="Q1082" i="2"/>
  <c r="Q1083" i="2"/>
  <c r="W1098" i="2"/>
  <c r="Q1114" i="2"/>
  <c r="W1125" i="2"/>
  <c r="W1127" i="2"/>
  <c r="W1129" i="2"/>
  <c r="W1035" i="2"/>
  <c r="W1092" i="2"/>
  <c r="Q1103" i="2"/>
  <c r="Q1105" i="2"/>
  <c r="W1116" i="2"/>
  <c r="W1118" i="2"/>
  <c r="Q1077" i="2"/>
  <c r="Q1095" i="2"/>
  <c r="W1108" i="2"/>
  <c r="Q1122" i="2"/>
  <c r="W1143" i="2"/>
  <c r="W1159" i="2"/>
  <c r="W1175" i="2"/>
  <c r="W1077" i="2"/>
  <c r="Q1097" i="2"/>
  <c r="Q1107" i="2"/>
  <c r="Q1112" i="2"/>
  <c r="Q1124" i="2"/>
  <c r="Q1128" i="2"/>
  <c r="W1131" i="2"/>
  <c r="W1085" i="2"/>
  <c r="W1097" i="2"/>
  <c r="W1102" i="2"/>
  <c r="W1107" i="2"/>
  <c r="Q1111" i="2"/>
  <c r="W1113" i="2"/>
  <c r="W1122" i="2"/>
  <c r="W1202" i="2"/>
  <c r="Q1215" i="2"/>
  <c r="Q1206" i="2"/>
  <c r="Q1045" i="2"/>
  <c r="Q1057" i="2"/>
  <c r="W1058" i="2"/>
  <c r="Q1123" i="2"/>
  <c r="W1135" i="2"/>
  <c r="W1151" i="2"/>
  <c r="W1167" i="2"/>
  <c r="W1183" i="2"/>
  <c r="Q1207" i="2"/>
  <c r="Q1076" i="2"/>
  <c r="W1215" i="2"/>
  <c r="Q1108" i="2"/>
  <c r="W1147" i="2"/>
  <c r="W1155" i="2"/>
  <c r="W1174" i="2"/>
  <c r="Q1180" i="2"/>
  <c r="Q1183" i="2"/>
  <c r="W1191" i="2"/>
  <c r="W1210" i="2"/>
  <c r="W1222" i="2"/>
  <c r="Q1232" i="2"/>
  <c r="W1234" i="2"/>
  <c r="Q1248" i="2"/>
  <c r="W1250" i="2"/>
  <c r="W1279" i="2"/>
  <c r="W1281" i="2"/>
  <c r="W1282" i="2"/>
  <c r="W1300" i="2"/>
  <c r="W1308" i="2"/>
  <c r="W1316" i="2"/>
  <c r="W1324" i="2"/>
  <c r="W1332" i="2"/>
  <c r="W1340" i="2"/>
  <c r="W1348" i="2"/>
  <c r="W1356" i="2"/>
  <c r="W1364" i="2"/>
  <c r="Q1091" i="2"/>
  <c r="W1139" i="2"/>
  <c r="W1158" i="2"/>
  <c r="Q1164" i="2"/>
  <c r="W1166" i="2"/>
  <c r="W1177" i="2"/>
  <c r="Q1188" i="2"/>
  <c r="Q1220" i="2"/>
  <c r="W1233" i="2"/>
  <c r="W1249" i="2"/>
  <c r="W1293" i="2"/>
  <c r="W1301" i="2"/>
  <c r="W1309" i="2"/>
  <c r="W1317" i="2"/>
  <c r="W1325" i="2"/>
  <c r="W1333" i="2"/>
  <c r="W1341" i="2"/>
  <c r="Q1125" i="2"/>
  <c r="Q1129" i="2"/>
  <c r="W1142" i="2"/>
  <c r="Q1148" i="2"/>
  <c r="W1150" i="2"/>
  <c r="W1161" i="2"/>
  <c r="W1169" i="2"/>
  <c r="Q1172" i="2"/>
  <c r="Q1175" i="2"/>
  <c r="W1207" i="2"/>
  <c r="Q1208" i="2"/>
  <c r="Q1214" i="2"/>
  <c r="W1219" i="2"/>
  <c r="W1227" i="2"/>
  <c r="W1231" i="2"/>
  <c r="Q1031" i="2"/>
  <c r="Q1119" i="2"/>
  <c r="W1121" i="2"/>
  <c r="W1123" i="2"/>
  <c r="W1134" i="2"/>
  <c r="W1145" i="2"/>
  <c r="W1153" i="2"/>
  <c r="Q1156" i="2"/>
  <c r="Q1159" i="2"/>
  <c r="W1182" i="2"/>
  <c r="W1190" i="2"/>
  <c r="W1193" i="2"/>
  <c r="W1203" i="2"/>
  <c r="W1214" i="2"/>
  <c r="Q1221" i="2"/>
  <c r="Q1223" i="2"/>
  <c r="Q1239" i="2"/>
  <c r="Q1255" i="2"/>
  <c r="W1263" i="2"/>
  <c r="W1265" i="2"/>
  <c r="Q1135" i="2"/>
  <c r="W1179" i="2"/>
  <c r="W1223" i="2"/>
  <c r="W1239" i="2"/>
  <c r="W1255" i="2"/>
  <c r="W1258" i="2"/>
  <c r="Q1274" i="2"/>
  <c r="W1287" i="2"/>
  <c r="W1290" i="2"/>
  <c r="W1291" i="2"/>
  <c r="W1050" i="2"/>
  <c r="W1088" i="2"/>
  <c r="W1163" i="2"/>
  <c r="W1171" i="2"/>
  <c r="Q1196" i="2"/>
  <c r="W1206" i="2"/>
  <c r="W1209" i="2"/>
  <c r="W1216" i="2"/>
  <c r="W1266" i="2"/>
  <c r="Q1268" i="2"/>
  <c r="Q1151" i="2"/>
  <c r="W1187" i="2"/>
  <c r="W1198" i="2"/>
  <c r="W1260" i="2"/>
  <c r="W1268" i="2"/>
  <c r="Q1271" i="2"/>
  <c r="W1297" i="2"/>
  <c r="W1302" i="2"/>
  <c r="Q1308" i="2"/>
  <c r="Q1319" i="2"/>
  <c r="W1361" i="2"/>
  <c r="W1365" i="2"/>
  <c r="W1373" i="2"/>
  <c r="W1381" i="2"/>
  <c r="W1389" i="2"/>
  <c r="W1397" i="2"/>
  <c r="W1405" i="2"/>
  <c r="W1413" i="2"/>
  <c r="W1421" i="2"/>
  <c r="W1429" i="2"/>
  <c r="W1437" i="2"/>
  <c r="W1445" i="2"/>
  <c r="W1453" i="2"/>
  <c r="Q1132" i="2"/>
  <c r="Q1140" i="2"/>
  <c r="W1242" i="2"/>
  <c r="Q1256" i="2"/>
  <c r="Q1264" i="2"/>
  <c r="W1271" i="2"/>
  <c r="W1275" i="2"/>
  <c r="Q1282" i="2"/>
  <c r="Q1288" i="2"/>
  <c r="W1294" i="2"/>
  <c r="Q1300" i="2"/>
  <c r="Q1311" i="2"/>
  <c r="W1349" i="2"/>
  <c r="W1350" i="2"/>
  <c r="Q1363" i="2"/>
  <c r="Q1143" i="2"/>
  <c r="Q1167" i="2"/>
  <c r="W1195" i="2"/>
  <c r="W1267" i="2"/>
  <c r="Q1303" i="2"/>
  <c r="W1328" i="2"/>
  <c r="Q1334" i="2"/>
  <c r="Q1086" i="2"/>
  <c r="W1274" i="2"/>
  <c r="Q1295" i="2"/>
  <c r="W1337" i="2"/>
  <c r="W1342" i="2"/>
  <c r="Q1348" i="2"/>
  <c r="Q1364" i="2"/>
  <c r="Q1224" i="2"/>
  <c r="W1247" i="2"/>
  <c r="W1313" i="2"/>
  <c r="W1318" i="2"/>
  <c r="Q1324" i="2"/>
  <c r="Q1335" i="2"/>
  <c r="Q1351" i="2"/>
  <c r="W1137" i="2"/>
  <c r="W1321" i="2"/>
  <c r="W1458" i="2"/>
  <c r="W1461" i="2"/>
  <c r="W1462" i="2"/>
  <c r="W1463" i="2"/>
  <c r="Q1474" i="2"/>
  <c r="W1476" i="2"/>
  <c r="W1484" i="2"/>
  <c r="W1492" i="2"/>
  <c r="W1500" i="2"/>
  <c r="W1508" i="2"/>
  <c r="W1208" i="2"/>
  <c r="W1243" i="2"/>
  <c r="Q1356" i="2"/>
  <c r="Q1373" i="2"/>
  <c r="W1375" i="2"/>
  <c r="Q1389" i="2"/>
  <c r="W1391" i="2"/>
  <c r="Q1405" i="2"/>
  <c r="W1407" i="2"/>
  <c r="Q1421" i="2"/>
  <c r="W1423" i="2"/>
  <c r="Q1437" i="2"/>
  <c r="W1439" i="2"/>
  <c r="Q1466" i="2"/>
  <c r="Q1471" i="2"/>
  <c r="W1329" i="2"/>
  <c r="Q1340" i="2"/>
  <c r="W1345" i="2"/>
  <c r="Q1368" i="2"/>
  <c r="W1370" i="2"/>
  <c r="Q1384" i="2"/>
  <c r="W1386" i="2"/>
  <c r="Q1400" i="2"/>
  <c r="W1402" i="2"/>
  <c r="Q1416" i="2"/>
  <c r="W1418" i="2"/>
  <c r="Q1432" i="2"/>
  <c r="W1434" i="2"/>
  <c r="Q1448" i="2"/>
  <c r="W1450" i="2"/>
  <c r="Q1469" i="2"/>
  <c r="W1304" i="2"/>
  <c r="Q1310" i="2"/>
  <c r="Q1316" i="2"/>
  <c r="Q1332" i="2"/>
  <c r="W1353" i="2"/>
  <c r="Q1358" i="2"/>
  <c r="W1369" i="2"/>
  <c r="Q1378" i="2"/>
  <c r="W1385" i="2"/>
  <c r="Q1394" i="2"/>
  <c r="W1401" i="2"/>
  <c r="Q1410" i="2"/>
  <c r="W1417" i="2"/>
  <c r="Q1426" i="2"/>
  <c r="W1433" i="2"/>
  <c r="Q1442" i="2"/>
  <c r="W1449" i="2"/>
  <c r="W1452" i="2"/>
  <c r="Q1453" i="2"/>
  <c r="Q1464" i="2"/>
  <c r="W1479" i="2"/>
  <c r="W1487" i="2"/>
  <c r="W1495" i="2"/>
  <c r="W1503" i="2"/>
  <c r="W1511" i="2"/>
  <c r="Q1189" i="2"/>
  <c r="W1199" i="2"/>
  <c r="Q1209" i="2"/>
  <c r="W1257" i="2"/>
  <c r="W1276" i="2"/>
  <c r="Q1376" i="2"/>
  <c r="W1378" i="2"/>
  <c r="Q1392" i="2"/>
  <c r="W1394" i="2"/>
  <c r="Q1408" i="2"/>
  <c r="W1410" i="2"/>
  <c r="Q1424" i="2"/>
  <c r="W1426" i="2"/>
  <c r="Q1440" i="2"/>
  <c r="W1442" i="2"/>
  <c r="W1466" i="2"/>
  <c r="W1469" i="2"/>
  <c r="W1474" i="2"/>
  <c r="W1226" i="2"/>
  <c r="Q1266" i="2"/>
  <c r="W1273" i="2"/>
  <c r="Q1294" i="2"/>
  <c r="Q1327" i="2"/>
  <c r="W1334" i="2"/>
  <c r="W1357" i="2"/>
  <c r="W1360" i="2"/>
  <c r="Q1370" i="2"/>
  <c r="W1377" i="2"/>
  <c r="Q1386" i="2"/>
  <c r="W1393" i="2"/>
  <c r="Q1402" i="2"/>
  <c r="W1409" i="2"/>
  <c r="Q1418" i="2"/>
  <c r="W1425" i="2"/>
  <c r="Q1434" i="2"/>
  <c r="W1441" i="2"/>
  <c r="W1079" i="2"/>
  <c r="Q1365" i="2"/>
  <c r="W1367" i="2"/>
  <c r="Q1381" i="2"/>
  <c r="W1383" i="2"/>
  <c r="Q1397" i="2"/>
  <c r="W1399" i="2"/>
  <c r="Q1413" i="2"/>
  <c r="W1415" i="2"/>
  <c r="Q1429" i="2"/>
  <c r="W1431" i="2"/>
  <c r="Q1445" i="2"/>
  <c r="W1447" i="2"/>
  <c r="W1489" i="2"/>
  <c r="Q1495" i="2"/>
  <c r="Q1518" i="2"/>
  <c r="W1532" i="2"/>
  <c r="W1533" i="2"/>
  <c r="W1537" i="2"/>
  <c r="W1545" i="2"/>
  <c r="W1553" i="2"/>
  <c r="W1561" i="2"/>
  <c r="W1569" i="2"/>
  <c r="W1585" i="2"/>
  <c r="W1593" i="2"/>
  <c r="W1601" i="2"/>
  <c r="W1609" i="2"/>
  <c r="W1617" i="2"/>
  <c r="Q1623" i="2"/>
  <c r="W1625" i="2"/>
  <c r="Q1456" i="2"/>
  <c r="W1481" i="2"/>
  <c r="Q1487" i="2"/>
  <c r="W1507" i="2"/>
  <c r="W1528" i="2"/>
  <c r="W1529" i="2"/>
  <c r="Q1318" i="2"/>
  <c r="W1358" i="2"/>
  <c r="Q1479" i="2"/>
  <c r="W1512" i="2"/>
  <c r="W1524" i="2"/>
  <c r="Q1561" i="2"/>
  <c r="W1563" i="2"/>
  <c r="Q1569" i="2"/>
  <c r="W1571" i="2"/>
  <c r="W1579" i="2"/>
  <c r="Q1585" i="2"/>
  <c r="W1587" i="2"/>
  <c r="Q1593" i="2"/>
  <c r="W1595" i="2"/>
  <c r="Q1601" i="2"/>
  <c r="W1603" i="2"/>
  <c r="Q1609" i="2"/>
  <c r="W1611" i="2"/>
  <c r="W1619" i="2"/>
  <c r="Q1625" i="2"/>
  <c r="W1627" i="2"/>
  <c r="W1241" i="2"/>
  <c r="Q1452" i="2"/>
  <c r="W1504" i="2"/>
  <c r="Q1510" i="2"/>
  <c r="W1519" i="2"/>
  <c r="W1520" i="2"/>
  <c r="Q1535" i="2"/>
  <c r="W1596" i="2"/>
  <c r="W1612" i="2"/>
  <c r="W1620" i="2"/>
  <c r="Q1277" i="2"/>
  <c r="W1305" i="2"/>
  <c r="W1326" i="2"/>
  <c r="Q1450" i="2"/>
  <c r="Q1460" i="2"/>
  <c r="W1496" i="2"/>
  <c r="Q1502" i="2"/>
  <c r="Q1505" i="2"/>
  <c r="W1515" i="2"/>
  <c r="Q1517" i="2"/>
  <c r="Q1531" i="2"/>
  <c r="Q1534" i="2"/>
  <c r="Q1539" i="2"/>
  <c r="W1541" i="2"/>
  <c r="Q1547" i="2"/>
  <c r="W1549" i="2"/>
  <c r="Q1555" i="2"/>
  <c r="W1557" i="2"/>
  <c r="Q1563" i="2"/>
  <c r="W1565" i="2"/>
  <c r="Q1571" i="2"/>
  <c r="W1573" i="2"/>
  <c r="Q1579" i="2"/>
  <c r="W1581" i="2"/>
  <c r="Q1587" i="2"/>
  <c r="W1589" i="2"/>
  <c r="Q1595" i="2"/>
  <c r="W1597" i="2"/>
  <c r="Q1603" i="2"/>
  <c r="W1605" i="2"/>
  <c r="Q1611" i="2"/>
  <c r="W1613" i="2"/>
  <c r="Q1619" i="2"/>
  <c r="W1621" i="2"/>
  <c r="Q1627" i="2"/>
  <c r="Q1280" i="2"/>
  <c r="Q1343" i="2"/>
  <c r="Q1355" i="2"/>
  <c r="W1480" i="2"/>
  <c r="Q1486" i="2"/>
  <c r="W1505" i="2"/>
  <c r="Q1511" i="2"/>
  <c r="Q1621" i="2"/>
  <c r="W1623" i="2"/>
  <c r="Q1240" i="2"/>
  <c r="Q1497" i="2"/>
  <c r="Q1519" i="2"/>
  <c r="Q1525" i="2"/>
  <c r="Q1530" i="2"/>
  <c r="W1542" i="2"/>
  <c r="W1574" i="2"/>
  <c r="W1606" i="2"/>
  <c r="W1630" i="2"/>
  <c r="W1638" i="2"/>
  <c r="W1646" i="2"/>
  <c r="W1654" i="2"/>
  <c r="Q1660" i="2"/>
  <c r="W1662" i="2"/>
  <c r="Q1668" i="2"/>
  <c r="W1670" i="2"/>
  <c r="Q1676" i="2"/>
  <c r="W1678" i="2"/>
  <c r="Q1684" i="2"/>
  <c r="W1686" i="2"/>
  <c r="Q1692" i="2"/>
  <c r="W1694" i="2"/>
  <c r="Q1700" i="2"/>
  <c r="W1702" i="2"/>
  <c r="Q1708" i="2"/>
  <c r="W1710" i="2"/>
  <c r="Q1716" i="2"/>
  <c r="W1718" i="2"/>
  <c r="W1310" i="2"/>
  <c r="W1473" i="2"/>
  <c r="Q1494" i="2"/>
  <c r="W1497" i="2"/>
  <c r="W1513" i="2"/>
  <c r="Q1550" i="2"/>
  <c r="Q1564" i="2"/>
  <c r="W1568" i="2"/>
  <c r="Q1582" i="2"/>
  <c r="Q1596" i="2"/>
  <c r="W1600" i="2"/>
  <c r="Q1614" i="2"/>
  <c r="Q1628" i="2"/>
  <c r="Q1481" i="2"/>
  <c r="W1516" i="2"/>
  <c r="W1550" i="2"/>
  <c r="W1582" i="2"/>
  <c r="W1614" i="2"/>
  <c r="Q1654" i="2"/>
  <c r="W1656" i="2"/>
  <c r="Q1540" i="2"/>
  <c r="W1544" i="2"/>
  <c r="Q1558" i="2"/>
  <c r="Q1572" i="2"/>
  <c r="W1576" i="2"/>
  <c r="Q1590" i="2"/>
  <c r="Q1604" i="2"/>
  <c r="W1608" i="2"/>
  <c r="Q1622" i="2"/>
  <c r="W1633" i="2"/>
  <c r="W1641" i="2"/>
  <c r="W1649" i="2"/>
  <c r="W1657" i="2"/>
  <c r="W1665" i="2"/>
  <c r="W1673" i="2"/>
  <c r="W1681" i="2"/>
  <c r="W1689" i="2"/>
  <c r="W1697" i="2"/>
  <c r="W1705" i="2"/>
  <c r="W1713" i="2"/>
  <c r="W1721" i="2"/>
  <c r="W1729" i="2"/>
  <c r="Q1459" i="2"/>
  <c r="Q1478" i="2"/>
  <c r="W1488" i="2"/>
  <c r="W1558" i="2"/>
  <c r="W1590" i="2"/>
  <c r="W1622" i="2"/>
  <c r="Q1632" i="2"/>
  <c r="W1634" i="2"/>
  <c r="Q1640" i="2"/>
  <c r="W1642" i="2"/>
  <c r="Q1648" i="2"/>
  <c r="W1650" i="2"/>
  <c r="Q1656" i="2"/>
  <c r="W1658" i="2"/>
  <c r="W1666" i="2"/>
  <c r="W1674" i="2"/>
  <c r="W1682" i="2"/>
  <c r="W1690" i="2"/>
  <c r="W1698" i="2"/>
  <c r="W1706" i="2"/>
  <c r="W1714" i="2"/>
  <c r="W1722" i="2"/>
  <c r="W1730" i="2"/>
  <c r="W1566" i="2"/>
  <c r="W1598" i="2"/>
  <c r="W1475" i="2"/>
  <c r="W1624" i="2"/>
  <c r="W1651" i="2"/>
  <c r="W1683" i="2"/>
  <c r="W1715" i="2"/>
  <c r="W1726" i="2"/>
  <c r="W1731" i="2"/>
  <c r="W1734" i="2"/>
  <c r="W1741" i="2"/>
  <c r="W1749" i="2"/>
  <c r="W1757" i="2"/>
  <c r="W1765" i="2"/>
  <c r="W1773" i="2"/>
  <c r="W1781" i="2"/>
  <c r="W1789" i="2"/>
  <c r="W1797" i="2"/>
  <c r="W1805" i="2"/>
  <c r="W1813" i="2"/>
  <c r="W1821" i="2"/>
  <c r="W1829" i="2"/>
  <c r="W1837" i="2"/>
  <c r="W1845" i="2"/>
  <c r="W1853" i="2"/>
  <c r="W1861" i="2"/>
  <c r="W1869" i="2"/>
  <c r="W1877" i="2"/>
  <c r="W1885" i="2"/>
  <c r="W1893" i="2"/>
  <c r="W1901" i="2"/>
  <c r="W1909" i="2"/>
  <c r="W1917" i="2"/>
  <c r="W1925" i="2"/>
  <c r="W1933" i="2"/>
  <c r="W1941" i="2"/>
  <c r="W1949" i="2"/>
  <c r="W1957" i="2"/>
  <c r="W1965" i="2"/>
  <c r="W1973" i="2"/>
  <c r="Q1542" i="2"/>
  <c r="Q1556" i="2"/>
  <c r="Q1598" i="2"/>
  <c r="Q1612" i="2"/>
  <c r="Q1641" i="2"/>
  <c r="W1645" i="2"/>
  <c r="Q1659" i="2"/>
  <c r="Q1673" i="2"/>
  <c r="W1677" i="2"/>
  <c r="Q1691" i="2"/>
  <c r="Q1705" i="2"/>
  <c r="W1709" i="2"/>
  <c r="W1723" i="2"/>
  <c r="Q1729" i="2"/>
  <c r="W1592" i="2"/>
  <c r="W1659" i="2"/>
  <c r="W1691" i="2"/>
  <c r="Q1732" i="2"/>
  <c r="Q1566" i="2"/>
  <c r="Q1580" i="2"/>
  <c r="W1616" i="2"/>
  <c r="Q1635" i="2"/>
  <c r="Q1649" i="2"/>
  <c r="W1653" i="2"/>
  <c r="Q1667" i="2"/>
  <c r="Q1681" i="2"/>
  <c r="W1685" i="2"/>
  <c r="Q1699" i="2"/>
  <c r="Q1713" i="2"/>
  <c r="W1717" i="2"/>
  <c r="Q1724" i="2"/>
  <c r="W1535" i="2"/>
  <c r="W1560" i="2"/>
  <c r="W1635" i="2"/>
  <c r="W1667" i="2"/>
  <c r="W1699" i="2"/>
  <c r="W1737" i="2"/>
  <c r="Q1743" i="2"/>
  <c r="W1745" i="2"/>
  <c r="Q1751" i="2"/>
  <c r="W1753" i="2"/>
  <c r="Q1759" i="2"/>
  <c r="W1761" i="2"/>
  <c r="Q1767" i="2"/>
  <c r="W1769" i="2"/>
  <c r="Q1775" i="2"/>
  <c r="W1777" i="2"/>
  <c r="Q1783" i="2"/>
  <c r="W1785" i="2"/>
  <c r="Q1791" i="2"/>
  <c r="W1793" i="2"/>
  <c r="Q1799" i="2"/>
  <c r="W1801" i="2"/>
  <c r="Q1807" i="2"/>
  <c r="W1809" i="2"/>
  <c r="Q1815" i="2"/>
  <c r="W1817" i="2"/>
  <c r="Q1823" i="2"/>
  <c r="W1825" i="2"/>
  <c r="Q1831" i="2"/>
  <c r="W1833" i="2"/>
  <c r="Q1839" i="2"/>
  <c r="W1841" i="2"/>
  <c r="Q1847" i="2"/>
  <c r="W1849" i="2"/>
  <c r="Q1855" i="2"/>
  <c r="W1857" i="2"/>
  <c r="Q1863" i="2"/>
  <c r="W1865" i="2"/>
  <c r="Q1871" i="2"/>
  <c r="W1873" i="2"/>
  <c r="Q1879" i="2"/>
  <c r="W1881" i="2"/>
  <c r="Q1887" i="2"/>
  <c r="W1889" i="2"/>
  <c r="Q1895" i="2"/>
  <c r="W1897" i="2"/>
  <c r="Q1903" i="2"/>
  <c r="W1905" i="2"/>
  <c r="Q1911" i="2"/>
  <c r="W1913" i="2"/>
  <c r="Q1919" i="2"/>
  <c r="W1921" i="2"/>
  <c r="Q1927" i="2"/>
  <c r="W1929" i="2"/>
  <c r="Q1935" i="2"/>
  <c r="W1937" i="2"/>
  <c r="Q1943" i="2"/>
  <c r="W1945" i="2"/>
  <c r="Q1951" i="2"/>
  <c r="W1953" i="2"/>
  <c r="Q1959" i="2"/>
  <c r="W1961" i="2"/>
  <c r="Q1548" i="2"/>
  <c r="W1584" i="2"/>
  <c r="Q1606" i="2"/>
  <c r="Q1620" i="2"/>
  <c r="Q1643" i="2"/>
  <c r="Q1657" i="2"/>
  <c r="W1661" i="2"/>
  <c r="Q1675" i="2"/>
  <c r="Q1689" i="2"/>
  <c r="W1693" i="2"/>
  <c r="Q1707" i="2"/>
  <c r="Q1721" i="2"/>
  <c r="W1906" i="2"/>
  <c r="W1914" i="2"/>
  <c r="W1922" i="2"/>
  <c r="W1930" i="2"/>
  <c r="W1938" i="2"/>
  <c r="W1946" i="2"/>
  <c r="W1643" i="2"/>
  <c r="W1675" i="2"/>
  <c r="W1707" i="2"/>
  <c r="W1552" i="2"/>
  <c r="W1772" i="2"/>
  <c r="Q1786" i="2"/>
  <c r="W1836" i="2"/>
  <c r="Q1850" i="2"/>
  <c r="W1900" i="2"/>
  <c r="Q1914" i="2"/>
  <c r="W1980" i="2"/>
  <c r="W1981" i="2"/>
  <c r="W1982" i="2"/>
  <c r="W1994" i="2"/>
  <c r="W2002" i="2"/>
  <c r="W2010" i="2"/>
  <c r="W2018" i="2"/>
  <c r="W1701" i="2"/>
  <c r="Q1736" i="2"/>
  <c r="W1748" i="2"/>
  <c r="Q1762" i="2"/>
  <c r="W1812" i="2"/>
  <c r="Q1826" i="2"/>
  <c r="W1876" i="2"/>
  <c r="Q1890" i="2"/>
  <c r="W1940" i="2"/>
  <c r="W1964" i="2"/>
  <c r="W1966" i="2"/>
  <c r="Q1967" i="2"/>
  <c r="W1974" i="2"/>
  <c r="W1976" i="2"/>
  <c r="W1977" i="2"/>
  <c r="W1978" i="2"/>
  <c r="Q1503" i="2"/>
  <c r="W1669" i="2"/>
  <c r="Q1738" i="2"/>
  <c r="W1788" i="2"/>
  <c r="Q1802" i="2"/>
  <c r="W1852" i="2"/>
  <c r="Q1866" i="2"/>
  <c r="W1916" i="2"/>
  <c r="Q1930" i="2"/>
  <c r="Q1954" i="2"/>
  <c r="Q1972" i="2"/>
  <c r="W1988" i="2"/>
  <c r="AB2025" i="2"/>
  <c r="Q1588" i="2"/>
  <c r="W1637" i="2"/>
  <c r="W1764" i="2"/>
  <c r="Q1778" i="2"/>
  <c r="W1828" i="2"/>
  <c r="Q1842" i="2"/>
  <c r="W1892" i="2"/>
  <c r="Q1906" i="2"/>
  <c r="AC2025" i="2"/>
  <c r="Q1697" i="2"/>
  <c r="Q1715" i="2"/>
  <c r="W1740" i="2"/>
  <c r="Q1754" i="2"/>
  <c r="W1804" i="2"/>
  <c r="Q1818" i="2"/>
  <c r="W1868" i="2"/>
  <c r="Q1882" i="2"/>
  <c r="W1932" i="2"/>
  <c r="Q1946" i="2"/>
  <c r="Q1962" i="2"/>
  <c r="W1972" i="2"/>
  <c r="Q1980" i="2"/>
  <c r="Q1983" i="2"/>
  <c r="Q1988" i="2"/>
  <c r="W1990" i="2"/>
  <c r="Q1996" i="2"/>
  <c r="W1998" i="2"/>
  <c r="Q2004" i="2"/>
  <c r="W2006" i="2"/>
  <c r="Q2012" i="2"/>
  <c r="W2014" i="2"/>
  <c r="Q2020" i="2"/>
  <c r="W2022" i="2"/>
  <c r="AD2025" i="2"/>
  <c r="Q1665" i="2"/>
  <c r="Q1683" i="2"/>
  <c r="Q1723" i="2"/>
  <c r="W1780" i="2"/>
  <c r="Q1794" i="2"/>
  <c r="W1844" i="2"/>
  <c r="Q1858" i="2"/>
  <c r="W1908" i="2"/>
  <c r="Q1922" i="2"/>
  <c r="Q1976" i="2"/>
  <c r="Q1979" i="2"/>
  <c r="W1991" i="2"/>
  <c r="W1999" i="2"/>
  <c r="W2007" i="2"/>
  <c r="W2015" i="2"/>
  <c r="W2023" i="2"/>
  <c r="AE2025" i="2"/>
  <c r="Q1633" i="2"/>
  <c r="Q1651" i="2"/>
  <c r="W1756" i="2"/>
  <c r="Q1770" i="2"/>
  <c r="W1820" i="2"/>
  <c r="Q1834" i="2"/>
  <c r="W1884" i="2"/>
  <c r="Q1898" i="2"/>
  <c r="W1948" i="2"/>
  <c r="Q1956" i="2"/>
  <c r="W1969" i="2"/>
  <c r="Q1970" i="2"/>
  <c r="Q1975" i="2"/>
  <c r="AF2025" i="2"/>
  <c r="Q1938" i="2"/>
  <c r="W1993" i="2"/>
  <c r="Q2007" i="2"/>
  <c r="Q1746" i="2"/>
  <c r="W1860" i="2"/>
  <c r="W2009" i="2"/>
  <c r="Q2023" i="2"/>
  <c r="Q1874" i="2"/>
  <c r="Q1999" i="2"/>
  <c r="AI2025" i="2"/>
  <c r="W1796" i="2"/>
  <c r="W1986" i="2"/>
  <c r="W2001" i="2"/>
  <c r="Q2015" i="2"/>
  <c r="Q1810" i="2"/>
  <c r="W1924" i="2"/>
  <c r="W1956" i="2"/>
  <c r="W1985" i="2"/>
  <c r="Q1991" i="2"/>
  <c r="O7" i="6"/>
  <c r="Q1574" i="2"/>
  <c r="W2017" i="2"/>
  <c r="W1984" i="2"/>
  <c r="Q1995" i="2"/>
  <c r="Q2008" i="2"/>
  <c r="Q1993" i="2"/>
  <c r="Q2017" i="2"/>
  <c r="Q1840" i="2"/>
  <c r="Q1984" i="2"/>
  <c r="W2003" i="2"/>
  <c r="W1815" i="2"/>
  <c r="Q1837" i="2"/>
  <c r="Q2009" i="2"/>
  <c r="Q1998" i="2"/>
  <c r="W1968" i="2"/>
  <c r="Q1950" i="2"/>
  <c r="Q1886" i="2"/>
  <c r="Q1822" i="2"/>
  <c r="Q1760" i="2"/>
  <c r="Q1955" i="2"/>
  <c r="Q1899" i="2"/>
  <c r="Q1835" i="2"/>
  <c r="Q1782" i="2"/>
  <c r="W1733" i="2"/>
  <c r="W2005" i="2"/>
  <c r="Q1985" i="2"/>
  <c r="Q1923" i="2"/>
  <c r="Q1859" i="2"/>
  <c r="Q1795" i="2"/>
  <c r="Q1734" i="2"/>
  <c r="Q1973" i="2"/>
  <c r="W1935" i="2"/>
  <c r="W1871" i="2"/>
  <c r="W1807" i="2"/>
  <c r="Q1755" i="2"/>
  <c r="W1959" i="2"/>
  <c r="Q1907" i="2"/>
  <c r="Q1843" i="2"/>
  <c r="Q1789" i="2"/>
  <c r="Q1764" i="2"/>
  <c r="W1918" i="2"/>
  <c r="W1854" i="2"/>
  <c r="W1947" i="2"/>
  <c r="Q1905" i="2"/>
  <c r="Q1865" i="2"/>
  <c r="W1851" i="2"/>
  <c r="W1787" i="2"/>
  <c r="W1771" i="2"/>
  <c r="Q1745" i="2"/>
  <c r="Q1694" i="2"/>
  <c r="W1850" i="2"/>
  <c r="W1834" i="2"/>
  <c r="W1818" i="2"/>
  <c r="W1802" i="2"/>
  <c r="W1786" i="2"/>
  <c r="W1770" i="2"/>
  <c r="W1754" i="2"/>
  <c r="W1738" i="2"/>
  <c r="Q1677" i="2"/>
  <c r="Q1647" i="2"/>
  <c r="Q1674" i="2"/>
  <c r="Q1642" i="2"/>
  <c r="W1920" i="2"/>
  <c r="W1816" i="2"/>
  <c r="W1752" i="2"/>
  <c r="W1671" i="2"/>
  <c r="Q1637" i="2"/>
  <c r="Q1698" i="2"/>
  <c r="Q1695" i="2"/>
  <c r="Q1631" i="2"/>
  <c r="Q1650" i="2"/>
  <c r="Q1553" i="2"/>
  <c r="W1483" i="2"/>
  <c r="Q1664" i="2"/>
  <c r="Q1562" i="2"/>
  <c r="Q1475" i="2"/>
  <c r="Q1560" i="2"/>
  <c r="W1704" i="2"/>
  <c r="W1539" i="2"/>
  <c r="Q1489" i="2"/>
  <c r="Q1528" i="2"/>
  <c r="Q1513" i="2"/>
  <c r="W1607" i="2"/>
  <c r="Q1581" i="2"/>
  <c r="W1559" i="2"/>
  <c r="Q1447" i="2"/>
  <c r="W1564" i="2"/>
  <c r="W1530" i="2"/>
  <c r="W1491" i="2"/>
  <c r="W1490" i="2"/>
  <c r="W1527" i="2"/>
  <c r="W1498" i="2"/>
  <c r="Q1454" i="2"/>
  <c r="W1477" i="2"/>
  <c r="Q1467" i="2"/>
  <c r="W1435" i="2"/>
  <c r="W1403" i="2"/>
  <c r="W1371" i="2"/>
  <c r="Q1342" i="2"/>
  <c r="Q1320" i="2"/>
  <c r="W1456" i="2"/>
  <c r="Q1417" i="2"/>
  <c r="Q1362" i="2"/>
  <c r="Q1470" i="2"/>
  <c r="W1454" i="2"/>
  <c r="Q1443" i="2"/>
  <c r="Q1422" i="2"/>
  <c r="Q1411" i="2"/>
  <c r="Q1390" i="2"/>
  <c r="Q1379" i="2"/>
  <c r="W1338" i="2"/>
  <c r="Q1279" i="2"/>
  <c r="Q1136" i="2"/>
  <c r="W1464" i="2"/>
  <c r="W1352" i="2"/>
  <c r="Q1261" i="2"/>
  <c r="Q1312" i="2"/>
  <c r="Q1204" i="2"/>
  <c r="W1224" i="2"/>
  <c r="Q1349" i="2"/>
  <c r="W1280" i="2"/>
  <c r="Q1093" i="2"/>
  <c r="W1344" i="2"/>
  <c r="Q1286" i="2"/>
  <c r="W1240" i="2"/>
  <c r="Q1231" i="2"/>
  <c r="Q1199" i="2"/>
  <c r="W1066" i="2"/>
  <c r="W1228" i="2"/>
  <c r="Q1158" i="2"/>
  <c r="Q1113" i="2"/>
  <c r="W1277" i="2"/>
  <c r="Q1176" i="2"/>
  <c r="Q1197" i="2"/>
  <c r="Q1068" i="2"/>
  <c r="Q1121" i="2"/>
  <c r="W1230" i="2"/>
  <c r="Q1194" i="2"/>
  <c r="Q1131" i="2"/>
  <c r="Q1052" i="2"/>
  <c r="W1094" i="2"/>
  <c r="Q1110" i="2"/>
  <c r="W1112" i="2"/>
  <c r="Q1101" i="2"/>
  <c r="Q1048" i="2"/>
  <c r="W1037" i="2"/>
  <c r="W1029" i="2"/>
  <c r="Q1027" i="2"/>
  <c r="Q1812" i="2"/>
  <c r="W1725" i="2"/>
  <c r="W1750" i="2"/>
  <c r="Q1940" i="2"/>
  <c r="Q1864" i="2"/>
  <c r="Q1800" i="2"/>
  <c r="Q1737" i="2"/>
  <c r="Q1989" i="2"/>
  <c r="Q1939" i="2"/>
  <c r="Q1875" i="2"/>
  <c r="Q1811" i="2"/>
  <c r="Q1757" i="2"/>
  <c r="Q1981" i="2"/>
  <c r="W1951" i="2"/>
  <c r="W1887" i="2"/>
  <c r="W1874" i="2"/>
  <c r="W1823" i="2"/>
  <c r="Q1771" i="2"/>
  <c r="Q1730" i="2"/>
  <c r="W2021" i="2"/>
  <c r="Q1982" i="2"/>
  <c r="W1911" i="2"/>
  <c r="W1898" i="2"/>
  <c r="W1847" i="2"/>
  <c r="W1783" i="2"/>
  <c r="W1983" i="2"/>
  <c r="W1934" i="2"/>
  <c r="W1870" i="2"/>
  <c r="W1806" i="2"/>
  <c r="W1743" i="2"/>
  <c r="W1895" i="2"/>
  <c r="W1882" i="2"/>
  <c r="W1831" i="2"/>
  <c r="Q1942" i="2"/>
  <c r="Q1878" i="2"/>
  <c r="Q1814" i="2"/>
  <c r="Q1752" i="2"/>
  <c r="W1629" i="2"/>
  <c r="Q1921" i="2"/>
  <c r="W1899" i="2"/>
  <c r="Q1849" i="2"/>
  <c r="W1835" i="2"/>
  <c r="Q1785" i="2"/>
  <c r="Q1769" i="2"/>
  <c r="Q1662" i="2"/>
  <c r="Q1904" i="2"/>
  <c r="W1736" i="2"/>
  <c r="Q1686" i="2"/>
  <c r="W1936" i="2"/>
  <c r="W1864" i="2"/>
  <c r="W1800" i="2"/>
  <c r="Q1671" i="2"/>
  <c r="Q1710" i="2"/>
  <c r="Q1666" i="2"/>
  <c r="W1570" i="2"/>
  <c r="Q1629" i="2"/>
  <c r="Q1514" i="2"/>
  <c r="Q1652" i="2"/>
  <c r="W1692" i="2"/>
  <c r="W1644" i="2"/>
  <c r="Q1500" i="2"/>
  <c r="Q1468" i="2"/>
  <c r="Q1680" i="2"/>
  <c r="Q1617" i="2"/>
  <c r="W1594" i="2"/>
  <c r="Q1488" i="2"/>
  <c r="W1688" i="2"/>
  <c r="W1470" i="2"/>
  <c r="W1586" i="2"/>
  <c r="W1444" i="2"/>
  <c r="Q1461" i="2"/>
  <c r="W1599" i="2"/>
  <c r="W1575" i="2"/>
  <c r="Q1301" i="2"/>
  <c r="Q1439" i="2"/>
  <c r="W1604" i="2"/>
  <c r="W1548" i="2"/>
  <c r="Q1482" i="2"/>
  <c r="W1320" i="2"/>
  <c r="W1499" i="2"/>
  <c r="Q1477" i="2"/>
  <c r="Q1451" i="2"/>
  <c r="W1440" i="2"/>
  <c r="W1408" i="2"/>
  <c r="W1376" i="2"/>
  <c r="Q1328" i="2"/>
  <c r="Q1302" i="2"/>
  <c r="Q1401" i="2"/>
  <c r="W1362" i="2"/>
  <c r="Q1347" i="2"/>
  <c r="Q1337" i="2"/>
  <c r="W1510" i="2"/>
  <c r="Q1428" i="2"/>
  <c r="Q1396" i="2"/>
  <c r="Q1276" i="2"/>
  <c r="W1460" i="2"/>
  <c r="Q1285" i="2"/>
  <c r="Q1352" i="2"/>
  <c r="Q1322" i="2"/>
  <c r="Q1309" i="2"/>
  <c r="Q1242" i="2"/>
  <c r="W1307" i="2"/>
  <c r="Q1163" i="2"/>
  <c r="W1315" i="2"/>
  <c r="W1298" i="2"/>
  <c r="Q1272" i="2"/>
  <c r="W1185" i="2"/>
  <c r="Q1064" i="2"/>
  <c r="Q1354" i="2"/>
  <c r="W1323" i="2"/>
  <c r="W1306" i="2"/>
  <c r="W1269" i="2"/>
  <c r="Q1147" i="2"/>
  <c r="Q1182" i="2"/>
  <c r="Q1161" i="2"/>
  <c r="W1264" i="2"/>
  <c r="Q1179" i="2"/>
  <c r="Q1160" i="2"/>
  <c r="Q1141" i="2"/>
  <c r="Q1133" i="2"/>
  <c r="W1236" i="2"/>
  <c r="W1212" i="2"/>
  <c r="Q1198" i="2"/>
  <c r="Q1173" i="2"/>
  <c r="Q1165" i="2"/>
  <c r="Q1137" i="2"/>
  <c r="W1253" i="2"/>
  <c r="Q1244" i="2"/>
  <c r="Q1234" i="2"/>
  <c r="W1217" i="2"/>
  <c r="Q1187" i="2"/>
  <c r="W1090" i="2"/>
  <c r="W1087" i="2"/>
  <c r="Q1102" i="2"/>
  <c r="Q1178" i="2"/>
  <c r="Q1051" i="2"/>
  <c r="W1172" i="2"/>
  <c r="W1032" i="2"/>
  <c r="Q1071" i="2"/>
  <c r="W1057" i="2"/>
  <c r="Q1072" i="2"/>
  <c r="W1028" i="2"/>
  <c r="W1996" i="2"/>
  <c r="W2020" i="2"/>
  <c r="W1687" i="2"/>
  <c r="Q2016" i="2"/>
  <c r="Q2001" i="2"/>
  <c r="W2012" i="2"/>
  <c r="Q2006" i="2"/>
  <c r="W1992" i="2"/>
  <c r="W1975" i="2"/>
  <c r="Q1926" i="2"/>
  <c r="Q1862" i="2"/>
  <c r="Q1798" i="2"/>
  <c r="Q1747" i="2"/>
  <c r="W1546" i="2"/>
  <c r="W1997" i="2"/>
  <c r="Q1896" i="2"/>
  <c r="Q1832" i="2"/>
  <c r="W1767" i="2"/>
  <c r="Q1941" i="2"/>
  <c r="Q1916" i="2"/>
  <c r="Q1877" i="2"/>
  <c r="Q1852" i="2"/>
  <c r="Q1813" i="2"/>
  <c r="Q1750" i="2"/>
  <c r="W1939" i="2"/>
  <c r="Q1873" i="2"/>
  <c r="W1859" i="2"/>
  <c r="Q1809" i="2"/>
  <c r="Q1753" i="2"/>
  <c r="Q1714" i="2"/>
  <c r="W1632" i="2"/>
  <c r="W1970" i="2"/>
  <c r="W1858" i="2"/>
  <c r="Q1709" i="2"/>
  <c r="W1679" i="2"/>
  <c r="Q1645" i="2"/>
  <c r="W1396" i="2"/>
  <c r="Q1544" i="2"/>
  <c r="W1912" i="2"/>
  <c r="W1856" i="2"/>
  <c r="W1792" i="2"/>
  <c r="W1639" i="2"/>
  <c r="Q1523" i="2"/>
  <c r="Q1693" i="2"/>
  <c r="Q1663" i="2"/>
  <c r="Q1670" i="2"/>
  <c r="Q1608" i="2"/>
  <c r="W1660" i="2"/>
  <c r="Q1462" i="2"/>
  <c r="W1547" i="2"/>
  <c r="W1501" i="2"/>
  <c r="W1446" i="2"/>
  <c r="W1680" i="2"/>
  <c r="W1554" i="2"/>
  <c r="W1536" i="2"/>
  <c r="W1412" i="2"/>
  <c r="Q1526" i="2"/>
  <c r="Q1597" i="2"/>
  <c r="Q1573" i="2"/>
  <c r="W1551" i="2"/>
  <c r="Q1493" i="2"/>
  <c r="Q1431" i="2"/>
  <c r="Q1532" i="2"/>
  <c r="Q1515" i="2"/>
  <c r="Q1509" i="2"/>
  <c r="Q1423" i="2"/>
  <c r="W1540" i="2"/>
  <c r="W1229" i="2"/>
  <c r="W1225" i="2"/>
  <c r="Q1506" i="2"/>
  <c r="W1372" i="2"/>
  <c r="W1251" i="2"/>
  <c r="Q1393" i="2"/>
  <c r="W1331" i="2"/>
  <c r="Q1289" i="2"/>
  <c r="Q1436" i="2"/>
  <c r="Q1404" i="2"/>
  <c r="Q1372" i="2"/>
  <c r="W1289" i="2"/>
  <c r="Q1191" i="2"/>
  <c r="Q1449" i="2"/>
  <c r="W1502" i="2"/>
  <c r="Q1465" i="2"/>
  <c r="W1443" i="2"/>
  <c r="W1411" i="2"/>
  <c r="W1379" i="2"/>
  <c r="Q1260" i="2"/>
  <c r="Q1304" i="2"/>
  <c r="W1457" i="2"/>
  <c r="W1261" i="2"/>
  <c r="W1144" i="2"/>
  <c r="W1299" i="2"/>
  <c r="Q1258" i="2"/>
  <c r="W1152" i="2"/>
  <c r="Q1284" i="2"/>
  <c r="W1336" i="2"/>
  <c r="W1200" i="2"/>
  <c r="Q1174" i="2"/>
  <c r="Q1203" i="2"/>
  <c r="Q1263" i="2"/>
  <c r="W1292" i="2"/>
  <c r="Q1177" i="2"/>
  <c r="Q1139" i="2"/>
  <c r="Q1085" i="2"/>
  <c r="Q1246" i="2"/>
  <c r="Q1062" i="2"/>
  <c r="Q1065" i="2"/>
  <c r="Q1127" i="2"/>
  <c r="Q1267" i="2"/>
  <c r="Q1195" i="2"/>
  <c r="Q1181" i="2"/>
  <c r="Q1134" i="2"/>
  <c r="W1196" i="2"/>
  <c r="W1095" i="2"/>
  <c r="Q1054" i="2"/>
  <c r="Q1117" i="2"/>
  <c r="W1205" i="2"/>
  <c r="Q1099" i="2"/>
  <c r="W1081" i="2"/>
  <c r="Q1100" i="2"/>
  <c r="W1083" i="2"/>
  <c r="W1164" i="2"/>
  <c r="Q1049" i="2"/>
  <c r="Q1126" i="2"/>
  <c r="Q1096" i="2"/>
  <c r="Q1032" i="2"/>
  <c r="Q1080" i="2"/>
  <c r="W1024" i="2"/>
  <c r="W1045" i="2"/>
  <c r="Q1043" i="2"/>
  <c r="Q1901" i="2"/>
  <c r="Q2003" i="2"/>
  <c r="W1878" i="2"/>
  <c r="Q1960" i="2"/>
  <c r="Q1891" i="2"/>
  <c r="W2016" i="2"/>
  <c r="Q1974" i="2"/>
  <c r="Q1958" i="2"/>
  <c r="Q1925" i="2"/>
  <c r="Q1900" i="2"/>
  <c r="Q1861" i="2"/>
  <c r="Q1836" i="2"/>
  <c r="Q1797" i="2"/>
  <c r="Q1772" i="2"/>
  <c r="W1719" i="2"/>
  <c r="Q1359" i="2"/>
  <c r="Q2005" i="2"/>
  <c r="Q1977" i="2"/>
  <c r="W1927" i="2"/>
  <c r="W1863" i="2"/>
  <c r="W1799" i="2"/>
  <c r="Q1978" i="2"/>
  <c r="W1950" i="2"/>
  <c r="W1886" i="2"/>
  <c r="W1822" i="2"/>
  <c r="W1759" i="2"/>
  <c r="W1910" i="2"/>
  <c r="W1846" i="2"/>
  <c r="W1782" i="2"/>
  <c r="W1958" i="2"/>
  <c r="Q1894" i="2"/>
  <c r="Q1830" i="2"/>
  <c r="Q1768" i="2"/>
  <c r="W1742" i="2"/>
  <c r="W1987" i="2"/>
  <c r="W1894" i="2"/>
  <c r="W1830" i="2"/>
  <c r="Q1931" i="2"/>
  <c r="Q1867" i="2"/>
  <c r="Q1803" i="2"/>
  <c r="Q1788" i="2"/>
  <c r="Q1749" i="2"/>
  <c r="W1955" i="2"/>
  <c r="Q1937" i="2"/>
  <c r="W1915" i="2"/>
  <c r="Q1897" i="2"/>
  <c r="W1883" i="2"/>
  <c r="Q1833" i="2"/>
  <c r="W1819" i="2"/>
  <c r="W1795" i="2"/>
  <c r="W1779" i="2"/>
  <c r="W1763" i="2"/>
  <c r="W1739" i="2"/>
  <c r="Q1630" i="2"/>
  <c r="W1842" i="2"/>
  <c r="W1826" i="2"/>
  <c r="W1810" i="2"/>
  <c r="W1794" i="2"/>
  <c r="W1778" i="2"/>
  <c r="W1762" i="2"/>
  <c r="W1746" i="2"/>
  <c r="Q1455" i="2"/>
  <c r="W1952" i="2"/>
  <c r="W1888" i="2"/>
  <c r="W1848" i="2"/>
  <c r="W1784" i="2"/>
  <c r="W1728" i="2"/>
  <c r="Q1726" i="2"/>
  <c r="Q1678" i="2"/>
  <c r="Q1634" i="2"/>
  <c r="Q1722" i="2"/>
  <c r="W1640" i="2"/>
  <c r="W1732" i="2"/>
  <c r="W1708" i="2"/>
  <c r="W1684" i="2"/>
  <c r="W1636" i="2"/>
  <c r="Q1484" i="2"/>
  <c r="W1814" i="2"/>
  <c r="Q1994" i="2"/>
  <c r="W1995" i="2"/>
  <c r="Q1763" i="2"/>
  <c r="W2019" i="2"/>
  <c r="Q1687" i="2"/>
  <c r="Q2002" i="2"/>
  <c r="Q1986" i="2"/>
  <c r="Q1748" i="2"/>
  <c r="Q2011" i="2"/>
  <c r="W2011" i="2"/>
  <c r="W1879" i="2"/>
  <c r="Q1990" i="2"/>
  <c r="Q1915" i="2"/>
  <c r="Q1851" i="2"/>
  <c r="Q1787" i="2"/>
  <c r="Q1848" i="2"/>
  <c r="W2013" i="2"/>
  <c r="W1979" i="2"/>
  <c r="W1971" i="2"/>
  <c r="Q1872" i="2"/>
  <c r="Q1808" i="2"/>
  <c r="Q1744" i="2"/>
  <c r="Q1932" i="2"/>
  <c r="Q1893" i="2"/>
  <c r="Q1868" i="2"/>
  <c r="Q1829" i="2"/>
  <c r="Q1804" i="2"/>
  <c r="Q1856" i="2"/>
  <c r="Q1792" i="2"/>
  <c r="W1766" i="2"/>
  <c r="Q1969" i="2"/>
  <c r="Q1739" i="2"/>
  <c r="W1655" i="2"/>
  <c r="Q1913" i="2"/>
  <c r="Q1857" i="2"/>
  <c r="W1843" i="2"/>
  <c r="W1962" i="2"/>
  <c r="Q1944" i="2"/>
  <c r="Q1928" i="2"/>
  <c r="Q1912" i="2"/>
  <c r="Q1679" i="2"/>
  <c r="W1578" i="2"/>
  <c r="Q1706" i="2"/>
  <c r="Q1522" i="2"/>
  <c r="W1928" i="2"/>
  <c r="W1840" i="2"/>
  <c r="W1776" i="2"/>
  <c r="W1703" i="2"/>
  <c r="Q1669" i="2"/>
  <c r="Q1639" i="2"/>
  <c r="W1610" i="2"/>
  <c r="W1295" i="2"/>
  <c r="W1514" i="2"/>
  <c r="Q1638" i="2"/>
  <c r="Q1658" i="2"/>
  <c r="Q1599" i="2"/>
  <c r="Q1570" i="2"/>
  <c r="Q1712" i="2"/>
  <c r="Q1672" i="2"/>
  <c r="Q1501" i="2"/>
  <c r="Q1233" i="2"/>
  <c r="W1664" i="2"/>
  <c r="Q1615" i="2"/>
  <c r="Q1583" i="2"/>
  <c r="Q1554" i="2"/>
  <c r="Q1491" i="2"/>
  <c r="Q1575" i="2"/>
  <c r="Q1543" i="2"/>
  <c r="Q1589" i="2"/>
  <c r="W1567" i="2"/>
  <c r="Q1492" i="2"/>
  <c r="Q1508" i="2"/>
  <c r="Q1391" i="2"/>
  <c r="W1580" i="2"/>
  <c r="Q1533" i="2"/>
  <c r="Q1441" i="2"/>
  <c r="Q1377" i="2"/>
  <c r="Q1222" i="2"/>
  <c r="Q1446" i="2"/>
  <c r="Q1435" i="2"/>
  <c r="Q1414" i="2"/>
  <c r="Q1403" i="2"/>
  <c r="Q1382" i="2"/>
  <c r="Q1371" i="2"/>
  <c r="W1256" i="2"/>
  <c r="Q1360" i="2"/>
  <c r="Q1326" i="2"/>
  <c r="Q1237" i="2"/>
  <c r="W1486" i="2"/>
  <c r="W1448" i="2"/>
  <c r="W1416" i="2"/>
  <c r="W1384" i="2"/>
  <c r="Q1338" i="2"/>
  <c r="Q1317" i="2"/>
  <c r="Q1350" i="2"/>
  <c r="W1339" i="2"/>
  <c r="W1322" i="2"/>
  <c r="W1363" i="2"/>
  <c r="Q1336" i="2"/>
  <c r="W1303" i="2"/>
  <c r="Q1291" i="2"/>
  <c r="Q1249" i="2"/>
  <c r="Q1296" i="2"/>
  <c r="Q1269" i="2"/>
  <c r="Q1089" i="2"/>
  <c r="Q1235" i="2"/>
  <c r="Q1166" i="2"/>
  <c r="W1168" i="2"/>
  <c r="W1194" i="2"/>
  <c r="Q1250" i="2"/>
  <c r="W1192" i="2"/>
  <c r="W1184" i="2"/>
  <c r="Q1087" i="2"/>
  <c r="W1221" i="2"/>
  <c r="W1110" i="2"/>
  <c r="W1101" i="2"/>
  <c r="W1254" i="2"/>
  <c r="Q1116" i="2"/>
  <c r="Q1050" i="2"/>
  <c r="W1099" i="2"/>
  <c r="Q1092" i="2"/>
  <c r="W1052" i="2"/>
  <c r="Q1033" i="2"/>
  <c r="W1100" i="2"/>
  <c r="W1082" i="2"/>
  <c r="W1148" i="2"/>
  <c r="W1103" i="2"/>
  <c r="Q1026" i="2"/>
  <c r="W1128" i="2"/>
  <c r="W1043" i="2"/>
  <c r="W1074" i="2"/>
  <c r="Q1025" i="2"/>
  <c r="Q1066" i="2"/>
  <c r="Q1030" i="2"/>
  <c r="Q1653" i="2"/>
  <c r="Q2018" i="2"/>
  <c r="Q1735" i="2"/>
  <c r="W1943" i="2"/>
  <c r="Q1876" i="2"/>
  <c r="Q1827" i="2"/>
  <c r="Q1902" i="2"/>
  <c r="Q2000" i="2"/>
  <c r="W1942" i="2"/>
  <c r="Q1774" i="2"/>
  <c r="Q1963" i="2"/>
  <c r="W1903" i="2"/>
  <c r="W1890" i="2"/>
  <c r="W1839" i="2"/>
  <c r="W1775" i="2"/>
  <c r="W1359" i="2"/>
  <c r="Q1997" i="2"/>
  <c r="Q1888" i="2"/>
  <c r="Q1824" i="2"/>
  <c r="Q1948" i="2"/>
  <c r="Q1909" i="2"/>
  <c r="Q1884" i="2"/>
  <c r="Q1845" i="2"/>
  <c r="Q1820" i="2"/>
  <c r="Q1987" i="2"/>
  <c r="Q1966" i="2"/>
  <c r="Q1933" i="2"/>
  <c r="Q1908" i="2"/>
  <c r="Q1869" i="2"/>
  <c r="Q1844" i="2"/>
  <c r="Q1805" i="2"/>
  <c r="Q1780" i="2"/>
  <c r="Q1741" i="2"/>
  <c r="Q1765" i="2"/>
  <c r="Q1740" i="2"/>
  <c r="Q1917" i="2"/>
  <c r="Q1892" i="2"/>
  <c r="Q1853" i="2"/>
  <c r="Q1828" i="2"/>
  <c r="Q1790" i="2"/>
  <c r="Q1731" i="2"/>
  <c r="Q1964" i="2"/>
  <c r="W1791" i="2"/>
  <c r="Q1655" i="2"/>
  <c r="W1963" i="2"/>
  <c r="Q1929" i="2"/>
  <c r="W1907" i="2"/>
  <c r="W1891" i="2"/>
  <c r="Q1841" i="2"/>
  <c r="W1827" i="2"/>
  <c r="W1803" i="2"/>
  <c r="W1676" i="2"/>
  <c r="W1954" i="2"/>
  <c r="W1711" i="2"/>
  <c r="Q1718" i="2"/>
  <c r="W1538" i="2"/>
  <c r="W1366" i="2"/>
  <c r="W1944" i="2"/>
  <c r="W1880" i="2"/>
  <c r="W1824" i="2"/>
  <c r="W1760" i="2"/>
  <c r="Q1703" i="2"/>
  <c r="Q1610" i="2"/>
  <c r="W1727" i="2"/>
  <c r="Q1536" i="2"/>
  <c r="Q1733" i="2"/>
  <c r="Q1690" i="2"/>
  <c r="W1602" i="2"/>
  <c r="W1700" i="2"/>
  <c r="W1555" i="2"/>
  <c r="Q1538" i="2"/>
  <c r="Q1688" i="2"/>
  <c r="W1626" i="2"/>
  <c r="Q1592" i="2"/>
  <c r="Q1529" i="2"/>
  <c r="Q1504" i="2"/>
  <c r="W1382" i="2"/>
  <c r="W1712" i="2"/>
  <c r="W1648" i="2"/>
  <c r="W1618" i="2"/>
  <c r="Q1552" i="2"/>
  <c r="W1521" i="2"/>
  <c r="Q1613" i="2"/>
  <c r="W1583" i="2"/>
  <c r="Q1541" i="2"/>
  <c r="Q1496" i="2"/>
  <c r="Q1367" i="2"/>
  <c r="Q1512" i="2"/>
  <c r="Q1457" i="2"/>
  <c r="W1572" i="2"/>
  <c r="W1314" i="2"/>
  <c r="W1312" i="2"/>
  <c r="W1506" i="2"/>
  <c r="W1436" i="2"/>
  <c r="Q1425" i="2"/>
  <c r="Q1353" i="2"/>
  <c r="Q1331" i="2"/>
  <c r="W1330" i="2"/>
  <c r="Q1420" i="2"/>
  <c r="Q1388" i="2"/>
  <c r="Q1369" i="2"/>
  <c r="Q1357" i="2"/>
  <c r="Q1341" i="2"/>
  <c r="Q1155" i="2"/>
  <c r="W1427" i="2"/>
  <c r="W1395" i="2"/>
  <c r="W1136" i="2"/>
  <c r="Q1283" i="2"/>
  <c r="Q1287" i="2"/>
  <c r="W1343" i="2"/>
  <c r="Q1278" i="2"/>
  <c r="Q1333" i="2"/>
  <c r="Q1299" i="2"/>
  <c r="Q1247" i="2"/>
  <c r="Q1213" i="2"/>
  <c r="Q1298" i="2"/>
  <c r="W1272" i="2"/>
  <c r="Q1243" i="2"/>
  <c r="Q1306" i="2"/>
  <c r="Q1293" i="2"/>
  <c r="Q1171" i="2"/>
  <c r="Q1238" i="2"/>
  <c r="Q1190" i="2"/>
  <c r="Q1169" i="2"/>
  <c r="Q1142" i="2"/>
  <c r="Q1205" i="2"/>
  <c r="Q1185" i="2"/>
  <c r="W1133" i="2"/>
  <c r="W1176" i="2"/>
  <c r="Q1157" i="2"/>
  <c r="Q1149" i="2"/>
  <c r="W1065" i="2"/>
  <c r="W1285" i="2"/>
  <c r="W1165" i="2"/>
  <c r="W1288" i="2"/>
  <c r="Q1228" i="2"/>
  <c r="W1211" i="2"/>
  <c r="Q1090" i="2"/>
  <c r="W1080" i="2"/>
  <c r="W1238" i="2"/>
  <c r="W1086" i="2"/>
  <c r="W1132" i="2"/>
  <c r="W1042" i="2"/>
  <c r="Q1034" i="2"/>
  <c r="W1027" i="2"/>
  <c r="W1091" i="2"/>
  <c r="Q1074" i="2"/>
  <c r="W1751" i="2"/>
  <c r="W2008" i="2"/>
  <c r="Q1949" i="2"/>
  <c r="Q1821" i="2"/>
  <c r="Q1781" i="2"/>
  <c r="Q1880" i="2"/>
  <c r="Q1945" i="2"/>
  <c r="W1875" i="2"/>
  <c r="Q1825" i="2"/>
  <c r="Q1952" i="2"/>
  <c r="Q1636" i="2"/>
  <c r="W1808" i="2"/>
  <c r="W1663" i="2"/>
  <c r="Q1725" i="2"/>
  <c r="Q1720" i="2"/>
  <c r="W1696" i="2"/>
  <c r="W1577" i="2"/>
  <c r="Q1546" i="2"/>
  <c r="Q1605" i="2"/>
  <c r="W1543" i="2"/>
  <c r="Q1499" i="2"/>
  <c r="W1588" i="2"/>
  <c r="Q1507" i="2"/>
  <c r="Q1344" i="2"/>
  <c r="Q1472" i="2"/>
  <c r="Q1498" i="2"/>
  <c r="W1424" i="2"/>
  <c r="Q1366" i="2"/>
  <c r="Q1226" i="2"/>
  <c r="Q1385" i="2"/>
  <c r="W1478" i="2"/>
  <c r="Q1438" i="2"/>
  <c r="Q1380" i="2"/>
  <c r="Q1325" i="2"/>
  <c r="W1467" i="2"/>
  <c r="Q1329" i="2"/>
  <c r="W1259" i="2"/>
  <c r="Q1152" i="2"/>
  <c r="Q1292" i="2"/>
  <c r="W1064" i="2"/>
  <c r="Q1273" i="2"/>
  <c r="Q1200" i="2"/>
  <c r="W1157" i="2"/>
  <c r="Q1192" i="2"/>
  <c r="Q1265" i="2"/>
  <c r="W1220" i="2"/>
  <c r="Q1118" i="2"/>
  <c r="Q1218" i="2"/>
  <c r="Q1046" i="2"/>
  <c r="W1156" i="2"/>
  <c r="W1036" i="2"/>
  <c r="W1056" i="2"/>
  <c r="W2000" i="2"/>
  <c r="Q2021" i="2"/>
  <c r="W1926" i="2"/>
  <c r="W1798" i="2"/>
  <c r="W1758" i="2"/>
  <c r="W1989" i="2"/>
  <c r="Q1947" i="2"/>
  <c r="Q1819" i="2"/>
  <c r="W1855" i="2"/>
  <c r="W1931" i="2"/>
  <c r="W1867" i="2"/>
  <c r="Q1817" i="2"/>
  <c r="Q1761" i="2"/>
  <c r="Q1682" i="2"/>
  <c r="W1768" i="2"/>
  <c r="Q1661" i="2"/>
  <c r="Q1567" i="2"/>
  <c r="Q1594" i="2"/>
  <c r="W1522" i="2"/>
  <c r="W1672" i="2"/>
  <c r="W1591" i="2"/>
  <c r="Q1524" i="2"/>
  <c r="Q1463" i="2"/>
  <c r="Q1229" i="2"/>
  <c r="W1525" i="2"/>
  <c r="W1465" i="2"/>
  <c r="W1296" i="2"/>
  <c r="W1451" i="2"/>
  <c r="Q1419" i="2"/>
  <c r="W1392" i="2"/>
  <c r="Q1406" i="2"/>
  <c r="Q1281" i="2"/>
  <c r="W1406" i="2"/>
  <c r="W1286" i="2"/>
  <c r="Q1346" i="2"/>
  <c r="W1284" i="2"/>
  <c r="Q1361" i="2"/>
  <c r="Q1313" i="2"/>
  <c r="Q1150" i="2"/>
  <c r="Q1154" i="2"/>
  <c r="W1189" i="2"/>
  <c r="Q1153" i="2"/>
  <c r="Q1202" i="2"/>
  <c r="Q1130" i="2"/>
  <c r="W1051" i="2"/>
  <c r="W1033" i="2"/>
  <c r="W1140" i="2"/>
  <c r="W1111" i="2"/>
  <c r="Q1081" i="2"/>
  <c r="Q1037" i="2"/>
  <c r="W1902" i="2"/>
  <c r="W1774" i="2"/>
  <c r="Q2013" i="2"/>
  <c r="Q1924" i="2"/>
  <c r="Q1796" i="2"/>
  <c r="Q1756" i="2"/>
  <c r="Q1957" i="2"/>
  <c r="W1735" i="2"/>
  <c r="W1923" i="2"/>
  <c r="W1811" i="2"/>
  <c r="W1755" i="2"/>
  <c r="Q1936" i="2"/>
  <c r="W1744" i="2"/>
  <c r="W1523" i="2"/>
  <c r="Q1702" i="2"/>
  <c r="Q1602" i="2"/>
  <c r="Q1704" i="2"/>
  <c r="W1414" i="2"/>
  <c r="Q1618" i="2"/>
  <c r="Q1607" i="2"/>
  <c r="W1526" i="2"/>
  <c r="W1556" i="2"/>
  <c r="Q1314" i="2"/>
  <c r="W1335" i="2"/>
  <c r="Q1345" i="2"/>
  <c r="W1419" i="2"/>
  <c r="Q1387" i="2"/>
  <c r="W1432" i="2"/>
  <c r="Q1374" i="2"/>
  <c r="W1346" i="2"/>
  <c r="Q1252" i="2"/>
  <c r="W1252" i="2"/>
  <c r="W1319" i="2"/>
  <c r="W1354" i="2"/>
  <c r="Q1230" i="2"/>
  <c r="W1141" i="2"/>
  <c r="Q1227" i="2"/>
  <c r="W1149" i="2"/>
  <c r="W1186" i="2"/>
  <c r="W1232" i="2"/>
  <c r="Q1145" i="2"/>
  <c r="W1180" i="2"/>
  <c r="W1115" i="2"/>
  <c r="W1204" i="2"/>
  <c r="Q1109" i="2"/>
  <c r="W1120" i="2"/>
  <c r="Q1073" i="2"/>
  <c r="Q1042" i="2"/>
  <c r="Q1773" i="2"/>
  <c r="Q1846" i="2"/>
  <c r="Q1870" i="2"/>
  <c r="Q1742" i="2"/>
  <c r="Q1918" i="2"/>
  <c r="W1747" i="2"/>
  <c r="W1866" i="2"/>
  <c r="W1647" i="2"/>
  <c r="W1904" i="2"/>
  <c r="Q1728" i="2"/>
  <c r="W1631" i="2"/>
  <c r="W1430" i="2"/>
  <c r="W1652" i="2"/>
  <c r="Q1696" i="2"/>
  <c r="Q1551" i="2"/>
  <c r="Q1616" i="2"/>
  <c r="Q1520" i="2"/>
  <c r="W1517" i="2"/>
  <c r="W1471" i="2"/>
  <c r="W1531" i="2"/>
  <c r="Q1480" i="2"/>
  <c r="W1420" i="2"/>
  <c r="Q1236" i="2"/>
  <c r="W1387" i="2"/>
  <c r="W1459" i="2"/>
  <c r="Q1427" i="2"/>
  <c r="W1400" i="2"/>
  <c r="W1438" i="2"/>
  <c r="W1351" i="2"/>
  <c r="W1283" i="2"/>
  <c r="W1311" i="2"/>
  <c r="Q1315" i="2"/>
  <c r="Q1275" i="2"/>
  <c r="Q1138" i="2"/>
  <c r="W1218" i="2"/>
  <c r="W1173" i="2"/>
  <c r="W1068" i="2"/>
  <c r="Q1211" i="2"/>
  <c r="Q1115" i="2"/>
  <c r="W1188" i="2"/>
  <c r="W1104" i="2"/>
  <c r="W1060" i="2"/>
  <c r="Q1838" i="2"/>
  <c r="Q1885" i="2"/>
  <c r="Q1758" i="2"/>
  <c r="Q1971" i="2"/>
  <c r="Q1779" i="2"/>
  <c r="Q1816" i="2"/>
  <c r="Q1801" i="2"/>
  <c r="Q1644" i="2"/>
  <c r="Q1920" i="2"/>
  <c r="W1455" i="2"/>
  <c r="W1896" i="2"/>
  <c r="Q1727" i="2"/>
  <c r="W1562" i="2"/>
  <c r="Q1537" i="2"/>
  <c r="W1493" i="2"/>
  <c r="Q1415" i="2"/>
  <c r="Q1577" i="2"/>
  <c r="Q1490" i="2"/>
  <c r="Q1219" i="2"/>
  <c r="Q1241" i="2"/>
  <c r="Q1395" i="2"/>
  <c r="W1368" i="2"/>
  <c r="Q1253" i="2"/>
  <c r="W1390" i="2"/>
  <c r="Q1290" i="2"/>
  <c r="Q1307" i="2"/>
  <c r="W1213" i="2"/>
  <c r="Q1193" i="2"/>
  <c r="Q1270" i="2"/>
  <c r="Q1201" i="2"/>
  <c r="Q1217" i="2"/>
  <c r="Q1170" i="2"/>
  <c r="Q1216" i="2"/>
  <c r="W1181" i="2"/>
  <c r="W1246" i="2"/>
  <c r="W1044" i="2"/>
  <c r="W2004" i="2"/>
  <c r="Q2010" i="2"/>
  <c r="Q1776" i="2"/>
  <c r="Q1968" i="2"/>
  <c r="Q1719" i="2"/>
  <c r="W1862" i="2"/>
  <c r="Q1717" i="2"/>
  <c r="Q1568" i="2"/>
  <c r="W1967" i="2"/>
  <c r="Q1883" i="2"/>
  <c r="Q1766" i="2"/>
  <c r="W1919" i="2"/>
  <c r="Q1793" i="2"/>
  <c r="W1398" i="2"/>
  <c r="Q1646" i="2"/>
  <c r="W1695" i="2"/>
  <c r="W1724" i="2"/>
  <c r="Q1626" i="2"/>
  <c r="W1485" i="2"/>
  <c r="Q1521" i="2"/>
  <c r="Q1578" i="2"/>
  <c r="Q1565" i="2"/>
  <c r="Q1399" i="2"/>
  <c r="Q1407" i="2"/>
  <c r="W1482" i="2"/>
  <c r="W1245" i="2"/>
  <c r="W1518" i="2"/>
  <c r="Q1476" i="2"/>
  <c r="W1404" i="2"/>
  <c r="Q1330" i="2"/>
  <c r="Q1321" i="2"/>
  <c r="Q1339" i="2"/>
  <c r="Q1144" i="2"/>
  <c r="W1327" i="2"/>
  <c r="Q1259" i="2"/>
  <c r="Q1262" i="2"/>
  <c r="W1201" i="2"/>
  <c r="Q1186" i="2"/>
  <c r="W1248" i="2"/>
  <c r="Q1212" i="2"/>
  <c r="Q1106" i="2"/>
  <c r="Q1210" i="2"/>
  <c r="Q1184" i="2"/>
  <c r="Q1084" i="2"/>
  <c r="W1089" i="2"/>
  <c r="W1075" i="2"/>
  <c r="Q1067" i="2"/>
  <c r="Q2019" i="2"/>
  <c r="Q2022" i="2"/>
  <c r="W1960" i="2"/>
  <c r="W1838" i="2"/>
  <c r="Q1685" i="2"/>
  <c r="Q1860" i="2"/>
  <c r="W1428" i="2"/>
  <c r="Q1965" i="2"/>
  <c r="W1790" i="2"/>
  <c r="Q1961" i="2"/>
  <c r="Q1889" i="2"/>
  <c r="Q1711" i="2"/>
  <c r="Q1600" i="2"/>
  <c r="W1668" i="2"/>
  <c r="W1872" i="2"/>
  <c r="Q1701" i="2"/>
  <c r="W1716" i="2"/>
  <c r="Q1559" i="2"/>
  <c r="Q1624" i="2"/>
  <c r="Q1485" i="2"/>
  <c r="Q1557" i="2"/>
  <c r="Q1483" i="2"/>
  <c r="Q1383" i="2"/>
  <c r="W1509" i="2"/>
  <c r="Q1375" i="2"/>
  <c r="Q1409" i="2"/>
  <c r="Q1430" i="2"/>
  <c r="Q1433" i="2"/>
  <c r="Q1444" i="2"/>
  <c r="W1422" i="2"/>
  <c r="Q1225" i="2"/>
  <c r="W1270" i="2"/>
  <c r="W1235" i="2"/>
  <c r="Q1305" i="2"/>
  <c r="Q1323" i="2"/>
  <c r="Q1254" i="2"/>
  <c r="Q1251" i="2"/>
  <c r="Q1168" i="2"/>
  <c r="Q1094" i="2"/>
  <c r="Q1162" i="2"/>
  <c r="Q1088" i="2"/>
  <c r="W1096" i="2"/>
  <c r="W1053" i="2"/>
  <c r="Q1063" i="2"/>
  <c r="Q1035" i="2"/>
  <c r="Q1992" i="2"/>
  <c r="Q2014" i="2"/>
  <c r="Q1527" i="2"/>
  <c r="Q1910" i="2"/>
  <c r="Q1784" i="2"/>
  <c r="Q1934" i="2"/>
  <c r="Q1806" i="2"/>
  <c r="Q1854" i="2"/>
  <c r="Q1953" i="2"/>
  <c r="Q1881" i="2"/>
  <c r="Q1777" i="2"/>
  <c r="W1832" i="2"/>
  <c r="Q1576" i="2"/>
  <c r="Q1591" i="2"/>
  <c r="Q1545" i="2"/>
  <c r="W1720" i="2"/>
  <c r="Q1586" i="2"/>
  <c r="Q1584" i="2"/>
  <c r="W1380" i="2"/>
  <c r="W1615" i="2"/>
  <c r="Q1549" i="2"/>
  <c r="W1628" i="2"/>
  <c r="Q1516" i="2"/>
  <c r="Q1458" i="2"/>
  <c r="Q1245" i="2"/>
  <c r="W1534" i="2"/>
  <c r="W1472" i="2"/>
  <c r="W1388" i="2"/>
  <c r="W1468" i="2"/>
  <c r="Q1398" i="2"/>
  <c r="W1347" i="2"/>
  <c r="W1494" i="2"/>
  <c r="Q1412" i="2"/>
  <c r="W1374" i="2"/>
  <c r="Q1473" i="2"/>
  <c r="W1355" i="2"/>
  <c r="W1067" i="2"/>
  <c r="W1262" i="2"/>
  <c r="Q1297" i="2"/>
  <c r="Q1257" i="2"/>
  <c r="W1244" i="2"/>
  <c r="W1160" i="2"/>
  <c r="W1197" i="2"/>
  <c r="W1278" i="2"/>
  <c r="W1237" i="2"/>
  <c r="Q1079" i="2"/>
  <c r="Q1146" i="2"/>
  <c r="Q1058" i="2"/>
  <c r="Q1104" i="2"/>
  <c r="M9" i="2" a="1"/>
  <c r="M9" i="2" s="1"/>
  <c r="D11" i="5"/>
  <c r="G1027" i="2"/>
  <c r="G1035" i="2"/>
  <c r="G1043" i="2"/>
  <c r="G1051" i="2"/>
  <c r="G1059" i="2"/>
  <c r="G1067" i="2"/>
  <c r="G1020" i="2"/>
  <c r="Q1020" i="2" s="1"/>
  <c r="G1028" i="2"/>
  <c r="G1036" i="2"/>
  <c r="G1044" i="2"/>
  <c r="G1052" i="2"/>
  <c r="G1031" i="2"/>
  <c r="G1034" i="2"/>
  <c r="G1047" i="2"/>
  <c r="G1050" i="2"/>
  <c r="M1059" i="2"/>
  <c r="G1062" i="2"/>
  <c r="M1070" i="2"/>
  <c r="G1071" i="2"/>
  <c r="G1081" i="2"/>
  <c r="G1089" i="2"/>
  <c r="M1031" i="2"/>
  <c r="G1037" i="2"/>
  <c r="G1038" i="2"/>
  <c r="G1048" i="2"/>
  <c r="G1049" i="2"/>
  <c r="G1073" i="2"/>
  <c r="G1074" i="2"/>
  <c r="G1082" i="2"/>
  <c r="G1090" i="2"/>
  <c r="G1024" i="2"/>
  <c r="M1026" i="2"/>
  <c r="G1030" i="2"/>
  <c r="G1032" i="2"/>
  <c r="G1039" i="2"/>
  <c r="G1042" i="2"/>
  <c r="M1055" i="2"/>
  <c r="M1063" i="2"/>
  <c r="G1064" i="2"/>
  <c r="G1066" i="2"/>
  <c r="G1068" i="2"/>
  <c r="M1072" i="2"/>
  <c r="G1075" i="2"/>
  <c r="M1077" i="2"/>
  <c r="G1033" i="2"/>
  <c r="M1044" i="2"/>
  <c r="G1053" i="2"/>
  <c r="G1054" i="2"/>
  <c r="M1062" i="2"/>
  <c r="G1063" i="2"/>
  <c r="M1071" i="2"/>
  <c r="G1072" i="2"/>
  <c r="G1029" i="2"/>
  <c r="M1039" i="2"/>
  <c r="G1040" i="2"/>
  <c r="G1046" i="2"/>
  <c r="M1050" i="2"/>
  <c r="G1055" i="2"/>
  <c r="G1086" i="2"/>
  <c r="G1087" i="2"/>
  <c r="G1102" i="2"/>
  <c r="G1110" i="2"/>
  <c r="G1076" i="2"/>
  <c r="G1080" i="2"/>
  <c r="M1093" i="2"/>
  <c r="G1103" i="2"/>
  <c r="G1111" i="2"/>
  <c r="G1119" i="2"/>
  <c r="G1127" i="2"/>
  <c r="M1042" i="2"/>
  <c r="G1057" i="2"/>
  <c r="G1065" i="2"/>
  <c r="G1069" i="2"/>
  <c r="G1070" i="2"/>
  <c r="M1078" i="2"/>
  <c r="G1085" i="2"/>
  <c r="G1088" i="2"/>
  <c r="G1097" i="2"/>
  <c r="G1107" i="2"/>
  <c r="G1108" i="2"/>
  <c r="G1116" i="2"/>
  <c r="G1118" i="2"/>
  <c r="G1120" i="2"/>
  <c r="M1124" i="2"/>
  <c r="M1126" i="2"/>
  <c r="G1135" i="2"/>
  <c r="G1143" i="2"/>
  <c r="G1151" i="2"/>
  <c r="G1159" i="2"/>
  <c r="G1167" i="2"/>
  <c r="G1175" i="2"/>
  <c r="G1183" i="2"/>
  <c r="G1191" i="2"/>
  <c r="G1025" i="2"/>
  <c r="M1040" i="2"/>
  <c r="M1041" i="2"/>
  <c r="M1047" i="2"/>
  <c r="G1056" i="2"/>
  <c r="M1057" i="2"/>
  <c r="M1058" i="2"/>
  <c r="G1094" i="2"/>
  <c r="G1098" i="2"/>
  <c r="G1101" i="2"/>
  <c r="M1114" i="2"/>
  <c r="M1117" i="2"/>
  <c r="M1119" i="2"/>
  <c r="M1035" i="2"/>
  <c r="M1056" i="2"/>
  <c r="M1067" i="2"/>
  <c r="M1085" i="2"/>
  <c r="M1088" i="2"/>
  <c r="M1089" i="2"/>
  <c r="G1091" i="2"/>
  <c r="G1095" i="2"/>
  <c r="G1099" i="2"/>
  <c r="G1100" i="2"/>
  <c r="M1111" i="2"/>
  <c r="G1137" i="2"/>
  <c r="G1145" i="2"/>
  <c r="G1153" i="2"/>
  <c r="G1161" i="2"/>
  <c r="G1169" i="2"/>
  <c r="G1177" i="2"/>
  <c r="G1185" i="2"/>
  <c r="G1193" i="2"/>
  <c r="G1026" i="2"/>
  <c r="G1079" i="2"/>
  <c r="G1092" i="2"/>
  <c r="M1103" i="2"/>
  <c r="G1112" i="2"/>
  <c r="G1113" i="2"/>
  <c r="G1117" i="2"/>
  <c r="G1121" i="2"/>
  <c r="M1125" i="2"/>
  <c r="M1127" i="2"/>
  <c r="G1130" i="2"/>
  <c r="G1131" i="2"/>
  <c r="G1139" i="2"/>
  <c r="G1147" i="2"/>
  <c r="G1155" i="2"/>
  <c r="G1163" i="2"/>
  <c r="G1171" i="2"/>
  <c r="G1179" i="2"/>
  <c r="G1187" i="2"/>
  <c r="G1195" i="2"/>
  <c r="G1203" i="2"/>
  <c r="G1211" i="2"/>
  <c r="G1219" i="2"/>
  <c r="M1034" i="2"/>
  <c r="G1078" i="2"/>
  <c r="M1098" i="2"/>
  <c r="G1114" i="2"/>
  <c r="M1116" i="2"/>
  <c r="M1118" i="2"/>
  <c r="G1132" i="2"/>
  <c r="G1140" i="2"/>
  <c r="M1142" i="2"/>
  <c r="G1148" i="2"/>
  <c r="G1156" i="2"/>
  <c r="G1164" i="2"/>
  <c r="G1172" i="2"/>
  <c r="G1180" i="2"/>
  <c r="G1188" i="2"/>
  <c r="G1196" i="2"/>
  <c r="G1204" i="2"/>
  <c r="G1212" i="2"/>
  <c r="G1220" i="2"/>
  <c r="G1106" i="2"/>
  <c r="G1123" i="2"/>
  <c r="M1128" i="2"/>
  <c r="G1138" i="2"/>
  <c r="M1140" i="2"/>
  <c r="G1144" i="2"/>
  <c r="G1154" i="2"/>
  <c r="M1156" i="2"/>
  <c r="G1160" i="2"/>
  <c r="G1170" i="2"/>
  <c r="M1172" i="2"/>
  <c r="G1176" i="2"/>
  <c r="G1083" i="2"/>
  <c r="G1096" i="2"/>
  <c r="G1105" i="2"/>
  <c r="M1106" i="2"/>
  <c r="G1125" i="2"/>
  <c r="G1129" i="2"/>
  <c r="G1104" i="2"/>
  <c r="G1109" i="2"/>
  <c r="G1142" i="2"/>
  <c r="G1158" i="2"/>
  <c r="G1174" i="2"/>
  <c r="G1190" i="2"/>
  <c r="G1200" i="2"/>
  <c r="M1203" i="2"/>
  <c r="M1204" i="2"/>
  <c r="M1208" i="2"/>
  <c r="M1209" i="2"/>
  <c r="G1213" i="2"/>
  <c r="G1214" i="2"/>
  <c r="G1227" i="2"/>
  <c r="G1235" i="2"/>
  <c r="G1243" i="2"/>
  <c r="G1251" i="2"/>
  <c r="G1045" i="2"/>
  <c r="G1058" i="2"/>
  <c r="M1074" i="2"/>
  <c r="M1109" i="2"/>
  <c r="M1138" i="2"/>
  <c r="G1141" i="2"/>
  <c r="M1143" i="2"/>
  <c r="M1154" i="2"/>
  <c r="G1157" i="2"/>
  <c r="M1159" i="2"/>
  <c r="M1170" i="2"/>
  <c r="G1173" i="2"/>
  <c r="M1175" i="2"/>
  <c r="M1186" i="2"/>
  <c r="G1189" i="2"/>
  <c r="M1191" i="2"/>
  <c r="G1215" i="2"/>
  <c r="G1218" i="2"/>
  <c r="G1228" i="2"/>
  <c r="G1236" i="2"/>
  <c r="G1244" i="2"/>
  <c r="G1252" i="2"/>
  <c r="G1260" i="2"/>
  <c r="G1268" i="2"/>
  <c r="G1276" i="2"/>
  <c r="G1284" i="2"/>
  <c r="G1292" i="2"/>
  <c r="G1060" i="2"/>
  <c r="G1084" i="2"/>
  <c r="G1122" i="2"/>
  <c r="M1132" i="2"/>
  <c r="G1136" i="2"/>
  <c r="G1146" i="2"/>
  <c r="M1148" i="2"/>
  <c r="G1152" i="2"/>
  <c r="G1162" i="2"/>
  <c r="M1164" i="2"/>
  <c r="G1168" i="2"/>
  <c r="G1178" i="2"/>
  <c r="M1180" i="2"/>
  <c r="G1184" i="2"/>
  <c r="G1194" i="2"/>
  <c r="M1196" i="2"/>
  <c r="G1205" i="2"/>
  <c r="G1206" i="2"/>
  <c r="G1216" i="2"/>
  <c r="G1217" i="2"/>
  <c r="M1223" i="2"/>
  <c r="G1229" i="2"/>
  <c r="M1231" i="2"/>
  <c r="G1237" i="2"/>
  <c r="M1239" i="2"/>
  <c r="G1245" i="2"/>
  <c r="M1247" i="2"/>
  <c r="G1253" i="2"/>
  <c r="M1255" i="2"/>
  <c r="G1261" i="2"/>
  <c r="M1263" i="2"/>
  <c r="G1093" i="2"/>
  <c r="M1122" i="2"/>
  <c r="G1134" i="2"/>
  <c r="G1150" i="2"/>
  <c r="G1166" i="2"/>
  <c r="G1182" i="2"/>
  <c r="G1198" i="2"/>
  <c r="G1199" i="2"/>
  <c r="G1208" i="2"/>
  <c r="G1209" i="2"/>
  <c r="M1220" i="2"/>
  <c r="G1223" i="2"/>
  <c r="G1231" i="2"/>
  <c r="G1239" i="2"/>
  <c r="G1247" i="2"/>
  <c r="G1255" i="2"/>
  <c r="G1263" i="2"/>
  <c r="G1271" i="2"/>
  <c r="G1279" i="2"/>
  <c r="G1287" i="2"/>
  <c r="G1077" i="2"/>
  <c r="M1188" i="2"/>
  <c r="G1201" i="2"/>
  <c r="G1221" i="2"/>
  <c r="G1238" i="2"/>
  <c r="G1254" i="2"/>
  <c r="M1258" i="2"/>
  <c r="G1259" i="2"/>
  <c r="G1269" i="2"/>
  <c r="M1288" i="2"/>
  <c r="G1299" i="2"/>
  <c r="M1301" i="2"/>
  <c r="G1307" i="2"/>
  <c r="M1309" i="2"/>
  <c r="G1315" i="2"/>
  <c r="M1317" i="2"/>
  <c r="G1323" i="2"/>
  <c r="G1331" i="2"/>
  <c r="M1333" i="2"/>
  <c r="G1339" i="2"/>
  <c r="M1341" i="2"/>
  <c r="G1347" i="2"/>
  <c r="M1349" i="2"/>
  <c r="G1355" i="2"/>
  <c r="M1357" i="2"/>
  <c r="G1363" i="2"/>
  <c r="G1234" i="2"/>
  <c r="G1250" i="2"/>
  <c r="M1266" i="2"/>
  <c r="G1267" i="2"/>
  <c r="M1279" i="2"/>
  <c r="M1282" i="2"/>
  <c r="M1285" i="2"/>
  <c r="M1293" i="2"/>
  <c r="M1294" i="2"/>
  <c r="G1300" i="2"/>
  <c r="M1302" i="2"/>
  <c r="G1308" i="2"/>
  <c r="M1310" i="2"/>
  <c r="G1316" i="2"/>
  <c r="M1318" i="2"/>
  <c r="G1324" i="2"/>
  <c r="M1326" i="2"/>
  <c r="G1332" i="2"/>
  <c r="M1334" i="2"/>
  <c r="G1340" i="2"/>
  <c r="M1342" i="2"/>
  <c r="G1348" i="2"/>
  <c r="M1099" i="2"/>
  <c r="M1120" i="2"/>
  <c r="G1124" i="2"/>
  <c r="G1126" i="2"/>
  <c r="G1128" i="2"/>
  <c r="M1178" i="2"/>
  <c r="G1181" i="2"/>
  <c r="G1192" i="2"/>
  <c r="M1199" i="2"/>
  <c r="G1210" i="2"/>
  <c r="M1215" i="2"/>
  <c r="G1222" i="2"/>
  <c r="M1224" i="2"/>
  <c r="G1233" i="2"/>
  <c r="G1041" i="2"/>
  <c r="M1130" i="2"/>
  <c r="M1162" i="2"/>
  <c r="G1165" i="2"/>
  <c r="M1167" i="2"/>
  <c r="G1186" i="2"/>
  <c r="G1197" i="2"/>
  <c r="G1202" i="2"/>
  <c r="G1232" i="2"/>
  <c r="M1234" i="2"/>
  <c r="G1248" i="2"/>
  <c r="M1250" i="2"/>
  <c r="M1271" i="2"/>
  <c r="M1274" i="2"/>
  <c r="M1277" i="2"/>
  <c r="G1286" i="2"/>
  <c r="G1288" i="2"/>
  <c r="G1289" i="2"/>
  <c r="G1290" i="2"/>
  <c r="G1291" i="2"/>
  <c r="G1293" i="2"/>
  <c r="G1294" i="2"/>
  <c r="G1302" i="2"/>
  <c r="G1310" i="2"/>
  <c r="G1318" i="2"/>
  <c r="G1326" i="2"/>
  <c r="G1334" i="2"/>
  <c r="G1342" i="2"/>
  <c r="G1350" i="2"/>
  <c r="G1358" i="2"/>
  <c r="G1061" i="2"/>
  <c r="M1082" i="2"/>
  <c r="M1183" i="2"/>
  <c r="G1225" i="2"/>
  <c r="M1232" i="2"/>
  <c r="G1241" i="2"/>
  <c r="M1248" i="2"/>
  <c r="G1257" i="2"/>
  <c r="G1264" i="2"/>
  <c r="G1266" i="2"/>
  <c r="G1277" i="2"/>
  <c r="G1297" i="2"/>
  <c r="G1305" i="2"/>
  <c r="G1313" i="2"/>
  <c r="G1321" i="2"/>
  <c r="G1329" i="2"/>
  <c r="G1337" i="2"/>
  <c r="G1345" i="2"/>
  <c r="G1353" i="2"/>
  <c r="G1361" i="2"/>
  <c r="M1207" i="2"/>
  <c r="G1224" i="2"/>
  <c r="M1226" i="2"/>
  <c r="G1240" i="2"/>
  <c r="M1242" i="2"/>
  <c r="G1256" i="2"/>
  <c r="G1262" i="2"/>
  <c r="G1270" i="2"/>
  <c r="G1272" i="2"/>
  <c r="G1273" i="2"/>
  <c r="G1274" i="2"/>
  <c r="G1275" i="2"/>
  <c r="M1287" i="2"/>
  <c r="M1290" i="2"/>
  <c r="M1291" i="2"/>
  <c r="M1292" i="2"/>
  <c r="G1298" i="2"/>
  <c r="M1300" i="2"/>
  <c r="G1306" i="2"/>
  <c r="G1314" i="2"/>
  <c r="M1316" i="2"/>
  <c r="G1322" i="2"/>
  <c r="M1324" i="2"/>
  <c r="G1330" i="2"/>
  <c r="G1338" i="2"/>
  <c r="G1346" i="2"/>
  <c r="G1354" i="2"/>
  <c r="M1356" i="2"/>
  <c r="G1362" i="2"/>
  <c r="M1216" i="2"/>
  <c r="M1227" i="2"/>
  <c r="G1246" i="2"/>
  <c r="M1256" i="2"/>
  <c r="M1264" i="2"/>
  <c r="M1267" i="2"/>
  <c r="G1301" i="2"/>
  <c r="M1303" i="2"/>
  <c r="G1304" i="2"/>
  <c r="M1329" i="2"/>
  <c r="M1346" i="2"/>
  <c r="M1358" i="2"/>
  <c r="G1372" i="2"/>
  <c r="G1380" i="2"/>
  <c r="G1388" i="2"/>
  <c r="G1396" i="2"/>
  <c r="G1404" i="2"/>
  <c r="G1412" i="2"/>
  <c r="G1420" i="2"/>
  <c r="G1428" i="2"/>
  <c r="G1436" i="2"/>
  <c r="G1444" i="2"/>
  <c r="G1452" i="2"/>
  <c r="M1217" i="2"/>
  <c r="G1281" i="2"/>
  <c r="M1295" i="2"/>
  <c r="G1296" i="2"/>
  <c r="M1321" i="2"/>
  <c r="G1343" i="2"/>
  <c r="G1351" i="2"/>
  <c r="M1367" i="2"/>
  <c r="G1373" i="2"/>
  <c r="M1375" i="2"/>
  <c r="G1381" i="2"/>
  <c r="M1383" i="2"/>
  <c r="G1389" i="2"/>
  <c r="M1391" i="2"/>
  <c r="G1397" i="2"/>
  <c r="M1399" i="2"/>
  <c r="G1405" i="2"/>
  <c r="M1407" i="2"/>
  <c r="G1413" i="2"/>
  <c r="M1415" i="2"/>
  <c r="G1421" i="2"/>
  <c r="M1423" i="2"/>
  <c r="G1429" i="2"/>
  <c r="M1431" i="2"/>
  <c r="G1437" i="2"/>
  <c r="M1439" i="2"/>
  <c r="G1445" i="2"/>
  <c r="M1447" i="2"/>
  <c r="G1285" i="2"/>
  <c r="M1313" i="2"/>
  <c r="G1335" i="2"/>
  <c r="M1146" i="2"/>
  <c r="G1149" i="2"/>
  <c r="M1240" i="2"/>
  <c r="M1243" i="2"/>
  <c r="G1280" i="2"/>
  <c r="M1305" i="2"/>
  <c r="G1327" i="2"/>
  <c r="G1341" i="2"/>
  <c r="M1343" i="2"/>
  <c r="G1344" i="2"/>
  <c r="G1360" i="2"/>
  <c r="M1361" i="2"/>
  <c r="G1365" i="2"/>
  <c r="G1367" i="2"/>
  <c r="G1375" i="2"/>
  <c r="G1383" i="2"/>
  <c r="G1391" i="2"/>
  <c r="G1399" i="2"/>
  <c r="G1407" i="2"/>
  <c r="G1415" i="2"/>
  <c r="G1423" i="2"/>
  <c r="G1431" i="2"/>
  <c r="G1439" i="2"/>
  <c r="G1447" i="2"/>
  <c r="G1455" i="2"/>
  <c r="G1463" i="2"/>
  <c r="G1471" i="2"/>
  <c r="G1115" i="2"/>
  <c r="G1207" i="2"/>
  <c r="M1210" i="2"/>
  <c r="M1211" i="2"/>
  <c r="G1226" i="2"/>
  <c r="M1268" i="2"/>
  <c r="G1303" i="2"/>
  <c r="G1317" i="2"/>
  <c r="M1319" i="2"/>
  <c r="G1320" i="2"/>
  <c r="M1345" i="2"/>
  <c r="G1357" i="2"/>
  <c r="G1370" i="2"/>
  <c r="G1378" i="2"/>
  <c r="G1386" i="2"/>
  <c r="G1394" i="2"/>
  <c r="G1402" i="2"/>
  <c r="G1410" i="2"/>
  <c r="G1418" i="2"/>
  <c r="G1426" i="2"/>
  <c r="G1434" i="2"/>
  <c r="G1442" i="2"/>
  <c r="G1450" i="2"/>
  <c r="G1458" i="2"/>
  <c r="G1466" i="2"/>
  <c r="G1474" i="2"/>
  <c r="G1295" i="2"/>
  <c r="G1309" i="2"/>
  <c r="M1368" i="2"/>
  <c r="M1373" i="2"/>
  <c r="G1377" i="2"/>
  <c r="M1379" i="2"/>
  <c r="M1384" i="2"/>
  <c r="M1389" i="2"/>
  <c r="G1393" i="2"/>
  <c r="M1395" i="2"/>
  <c r="M1400" i="2"/>
  <c r="M1405" i="2"/>
  <c r="G1409" i="2"/>
  <c r="M1411" i="2"/>
  <c r="M1416" i="2"/>
  <c r="M1421" i="2"/>
  <c r="G1425" i="2"/>
  <c r="M1427" i="2"/>
  <c r="M1432" i="2"/>
  <c r="M1437" i="2"/>
  <c r="G1441" i="2"/>
  <c r="M1443" i="2"/>
  <c r="M1448" i="2"/>
  <c r="G1454" i="2"/>
  <c r="M1467" i="2"/>
  <c r="G1475" i="2"/>
  <c r="G1483" i="2"/>
  <c r="G1491" i="2"/>
  <c r="G1499" i="2"/>
  <c r="G1507" i="2"/>
  <c r="M1228" i="2"/>
  <c r="M1244" i="2"/>
  <c r="G1249" i="2"/>
  <c r="G1336" i="2"/>
  <c r="M1350" i="2"/>
  <c r="M1353" i="2"/>
  <c r="G1364" i="2"/>
  <c r="G1371" i="2"/>
  <c r="G1376" i="2"/>
  <c r="M1378" i="2"/>
  <c r="G1387" i="2"/>
  <c r="G1392" i="2"/>
  <c r="M1394" i="2"/>
  <c r="G1403" i="2"/>
  <c r="G1408" i="2"/>
  <c r="M1410" i="2"/>
  <c r="G1419" i="2"/>
  <c r="G1424" i="2"/>
  <c r="M1426" i="2"/>
  <c r="G1435" i="2"/>
  <c r="G1440" i="2"/>
  <c r="M1442" i="2"/>
  <c r="G1451" i="2"/>
  <c r="M1453" i="2"/>
  <c r="M1458" i="2"/>
  <c r="M1461" i="2"/>
  <c r="M1462" i="2"/>
  <c r="M1463" i="2"/>
  <c r="M1464" i="2"/>
  <c r="G1473" i="2"/>
  <c r="G1476" i="2"/>
  <c r="G1484" i="2"/>
  <c r="G1492" i="2"/>
  <c r="G1500" i="2"/>
  <c r="G1508" i="2"/>
  <c r="G1516" i="2"/>
  <c r="M1151" i="2"/>
  <c r="G1242" i="2"/>
  <c r="G1282" i="2"/>
  <c r="G1283" i="2"/>
  <c r="M1297" i="2"/>
  <c r="G1349" i="2"/>
  <c r="M1459" i="2"/>
  <c r="G1472" i="2"/>
  <c r="G1477" i="2"/>
  <c r="G1485" i="2"/>
  <c r="G1493" i="2"/>
  <c r="G1501" i="2"/>
  <c r="G1509" i="2"/>
  <c r="G1517" i="2"/>
  <c r="G1525" i="2"/>
  <c r="G1533" i="2"/>
  <c r="G1230" i="2"/>
  <c r="G1278" i="2"/>
  <c r="M1280" i="2"/>
  <c r="G1325" i="2"/>
  <c r="G1352" i="2"/>
  <c r="G1374" i="2"/>
  <c r="G1390" i="2"/>
  <c r="G1406" i="2"/>
  <c r="G1422" i="2"/>
  <c r="G1438" i="2"/>
  <c r="M1456" i="2"/>
  <c r="G1465" i="2"/>
  <c r="G1467" i="2"/>
  <c r="G1468" i="2"/>
  <c r="G1469" i="2"/>
  <c r="G1470" i="2"/>
  <c r="G1478" i="2"/>
  <c r="M1480" i="2"/>
  <c r="G1486" i="2"/>
  <c r="M1488" i="2"/>
  <c r="G1494" i="2"/>
  <c r="M1496" i="2"/>
  <c r="G1502" i="2"/>
  <c r="M1504" i="2"/>
  <c r="G1510" i="2"/>
  <c r="M1512" i="2"/>
  <c r="M1272" i="2"/>
  <c r="M1327" i="2"/>
  <c r="G1456" i="2"/>
  <c r="M1474" i="2"/>
  <c r="G1481" i="2"/>
  <c r="G1489" i="2"/>
  <c r="G1497" i="2"/>
  <c r="G1505" i="2"/>
  <c r="G1513" i="2"/>
  <c r="G1521" i="2"/>
  <c r="G1529" i="2"/>
  <c r="M1135" i="2"/>
  <c r="G1265" i="2"/>
  <c r="M1269" i="2"/>
  <c r="G1328" i="2"/>
  <c r="M1335" i="2"/>
  <c r="M1351" i="2"/>
  <c r="G1356" i="2"/>
  <c r="G1359" i="2"/>
  <c r="M1362" i="2"/>
  <c r="G1366" i="2"/>
  <c r="G1382" i="2"/>
  <c r="G1398" i="2"/>
  <c r="G1414" i="2"/>
  <c r="G1430" i="2"/>
  <c r="G1446" i="2"/>
  <c r="M1194" i="2"/>
  <c r="G1319" i="2"/>
  <c r="G1333" i="2"/>
  <c r="G1369" i="2"/>
  <c r="G1385" i="2"/>
  <c r="G1401" i="2"/>
  <c r="G1417" i="2"/>
  <c r="G1433" i="2"/>
  <c r="G1449" i="2"/>
  <c r="G1462" i="2"/>
  <c r="M1471" i="2"/>
  <c r="G1488" i="2"/>
  <c r="M1500" i="2"/>
  <c r="G1519" i="2"/>
  <c r="G1520" i="2"/>
  <c r="G1522" i="2"/>
  <c r="G1536" i="2"/>
  <c r="G1544" i="2"/>
  <c r="G1552" i="2"/>
  <c r="G1560" i="2"/>
  <c r="G1568" i="2"/>
  <c r="G1576" i="2"/>
  <c r="G1584" i="2"/>
  <c r="G1592" i="2"/>
  <c r="G1600" i="2"/>
  <c r="G1608" i="2"/>
  <c r="G1616" i="2"/>
  <c r="G1624" i="2"/>
  <c r="G1461" i="2"/>
  <c r="M1470" i="2"/>
  <c r="G1480" i="2"/>
  <c r="M1492" i="2"/>
  <c r="M1513" i="2"/>
  <c r="M1532" i="2"/>
  <c r="M1533" i="2"/>
  <c r="G1537" i="2"/>
  <c r="M1539" i="2"/>
  <c r="G1545" i="2"/>
  <c r="M1547" i="2"/>
  <c r="G1553" i="2"/>
  <c r="M1555" i="2"/>
  <c r="G1561" i="2"/>
  <c r="M1563" i="2"/>
  <c r="G1569" i="2"/>
  <c r="M1571" i="2"/>
  <c r="G1577" i="2"/>
  <c r="M1579" i="2"/>
  <c r="G1585" i="2"/>
  <c r="M1587" i="2"/>
  <c r="G1593" i="2"/>
  <c r="G1601" i="2"/>
  <c r="M1603" i="2"/>
  <c r="G1609" i="2"/>
  <c r="M1611" i="2"/>
  <c r="G1617" i="2"/>
  <c r="M1619" i="2"/>
  <c r="G1625" i="2"/>
  <c r="M1627" i="2"/>
  <c r="M1306" i="2"/>
  <c r="M1371" i="2"/>
  <c r="M1387" i="2"/>
  <c r="M1403" i="2"/>
  <c r="M1419" i="2"/>
  <c r="M1435" i="2"/>
  <c r="G1460" i="2"/>
  <c r="M1469" i="2"/>
  <c r="M1484" i="2"/>
  <c r="M1505" i="2"/>
  <c r="G1511" i="2"/>
  <c r="G1514" i="2"/>
  <c r="G1518" i="2"/>
  <c r="M1528" i="2"/>
  <c r="M1534" i="2"/>
  <c r="G1538" i="2"/>
  <c r="G1546" i="2"/>
  <c r="G1554" i="2"/>
  <c r="G1562" i="2"/>
  <c r="G1570" i="2"/>
  <c r="G1578" i="2"/>
  <c r="G1586" i="2"/>
  <c r="G1594" i="2"/>
  <c r="G1602" i="2"/>
  <c r="G1610" i="2"/>
  <c r="G1618" i="2"/>
  <c r="G1626" i="2"/>
  <c r="G1258" i="2"/>
  <c r="G1312" i="2"/>
  <c r="M1370" i="2"/>
  <c r="M1386" i="2"/>
  <c r="M1402" i="2"/>
  <c r="M1418" i="2"/>
  <c r="M1434" i="2"/>
  <c r="M1450" i="2"/>
  <c r="G1459" i="2"/>
  <c r="M1476" i="2"/>
  <c r="M1497" i="2"/>
  <c r="G1503" i="2"/>
  <c r="G1506" i="2"/>
  <c r="M1524" i="2"/>
  <c r="M1530" i="2"/>
  <c r="G1539" i="2"/>
  <c r="M1541" i="2"/>
  <c r="G1547" i="2"/>
  <c r="M1549" i="2"/>
  <c r="G1555" i="2"/>
  <c r="M1557" i="2"/>
  <c r="G1563" i="2"/>
  <c r="M1565" i="2"/>
  <c r="G1571" i="2"/>
  <c r="G1579" i="2"/>
  <c r="G1587" i="2"/>
  <c r="G1595" i="2"/>
  <c r="G1603" i="2"/>
  <c r="G1611" i="2"/>
  <c r="G1619" i="2"/>
  <c r="M1621" i="2"/>
  <c r="G1627" i="2"/>
  <c r="M1489" i="2"/>
  <c r="G1495" i="2"/>
  <c r="G1498" i="2"/>
  <c r="M1520" i="2"/>
  <c r="M1526" i="2"/>
  <c r="G1535" i="2"/>
  <c r="G1540" i="2"/>
  <c r="M1542" i="2"/>
  <c r="G1548" i="2"/>
  <c r="M1550" i="2"/>
  <c r="G1556" i="2"/>
  <c r="M1558" i="2"/>
  <c r="G1564" i="2"/>
  <c r="M1566" i="2"/>
  <c r="G1572" i="2"/>
  <c r="M1574" i="2"/>
  <c r="G1580" i="2"/>
  <c r="M1582" i="2"/>
  <c r="G1588" i="2"/>
  <c r="M1590" i="2"/>
  <c r="G1596" i="2"/>
  <c r="M1598" i="2"/>
  <c r="G1604" i="2"/>
  <c r="M1606" i="2"/>
  <c r="G1612" i="2"/>
  <c r="M1614" i="2"/>
  <c r="G1620" i="2"/>
  <c r="G1628" i="2"/>
  <c r="M1311" i="2"/>
  <c r="G1379" i="2"/>
  <c r="G1395" i="2"/>
  <c r="G1411" i="2"/>
  <c r="G1427" i="2"/>
  <c r="G1443" i="2"/>
  <c r="G1453" i="2"/>
  <c r="G1479" i="2"/>
  <c r="G1482" i="2"/>
  <c r="G1504" i="2"/>
  <c r="G1527" i="2"/>
  <c r="G1528" i="2"/>
  <c r="G1530" i="2"/>
  <c r="G1542" i="2"/>
  <c r="G1550" i="2"/>
  <c r="G1558" i="2"/>
  <c r="G1566" i="2"/>
  <c r="G1574" i="2"/>
  <c r="G1582" i="2"/>
  <c r="G1590" i="2"/>
  <c r="G1598" i="2"/>
  <c r="G1606" i="2"/>
  <c r="G1614" i="2"/>
  <c r="G1622" i="2"/>
  <c r="M1381" i="2"/>
  <c r="M1413" i="2"/>
  <c r="M1445" i="2"/>
  <c r="M1553" i="2"/>
  <c r="M1559" i="2"/>
  <c r="M1585" i="2"/>
  <c r="M1591" i="2"/>
  <c r="M1617" i="2"/>
  <c r="M1623" i="2"/>
  <c r="G1629" i="2"/>
  <c r="G1637" i="2"/>
  <c r="G1645" i="2"/>
  <c r="G1653" i="2"/>
  <c r="G1661" i="2"/>
  <c r="G1669" i="2"/>
  <c r="G1677" i="2"/>
  <c r="G1685" i="2"/>
  <c r="G1693" i="2"/>
  <c r="G1701" i="2"/>
  <c r="G1709" i="2"/>
  <c r="G1717" i="2"/>
  <c r="M1392" i="2"/>
  <c r="M1424" i="2"/>
  <c r="M1481" i="2"/>
  <c r="G1496" i="2"/>
  <c r="G1512" i="2"/>
  <c r="M1516" i="2"/>
  <c r="G1549" i="2"/>
  <c r="G1567" i="2"/>
  <c r="G1581" i="2"/>
  <c r="G1599" i="2"/>
  <c r="G1613" i="2"/>
  <c r="G1630" i="2"/>
  <c r="M1632" i="2"/>
  <c r="G1638" i="2"/>
  <c r="M1640" i="2"/>
  <c r="G1646" i="2"/>
  <c r="G1654" i="2"/>
  <c r="M1656" i="2"/>
  <c r="G1662" i="2"/>
  <c r="G1670" i="2"/>
  <c r="G1678" i="2"/>
  <c r="G1686" i="2"/>
  <c r="G1694" i="2"/>
  <c r="G1702" i="2"/>
  <c r="G1710" i="2"/>
  <c r="G1718" i="2"/>
  <c r="G1726" i="2"/>
  <c r="G1734" i="2"/>
  <c r="G1531" i="2"/>
  <c r="M1561" i="2"/>
  <c r="M1567" i="2"/>
  <c r="M1593" i="2"/>
  <c r="M1599" i="2"/>
  <c r="M1625" i="2"/>
  <c r="G1631" i="2"/>
  <c r="G1639" i="2"/>
  <c r="G1647" i="2"/>
  <c r="G1655" i="2"/>
  <c r="G1663" i="2"/>
  <c r="M1665" i="2"/>
  <c r="G1671" i="2"/>
  <c r="G1679" i="2"/>
  <c r="G1687" i="2"/>
  <c r="G1695" i="2"/>
  <c r="G1703" i="2"/>
  <c r="G1711" i="2"/>
  <c r="G1719" i="2"/>
  <c r="G1727" i="2"/>
  <c r="G1735" i="2"/>
  <c r="G1368" i="2"/>
  <c r="G1400" i="2"/>
  <c r="G1432" i="2"/>
  <c r="M1466" i="2"/>
  <c r="G1490" i="2"/>
  <c r="M1506" i="2"/>
  <c r="G1524" i="2"/>
  <c r="G1526" i="2"/>
  <c r="G1543" i="2"/>
  <c r="G1557" i="2"/>
  <c r="G1575" i="2"/>
  <c r="G1589" i="2"/>
  <c r="G1607" i="2"/>
  <c r="G1621" i="2"/>
  <c r="G1632" i="2"/>
  <c r="M1634" i="2"/>
  <c r="G1640" i="2"/>
  <c r="M1642" i="2"/>
  <c r="G1648" i="2"/>
  <c r="M1650" i="2"/>
  <c r="G1656" i="2"/>
  <c r="M1658" i="2"/>
  <c r="G1664" i="2"/>
  <c r="M1666" i="2"/>
  <c r="G1672" i="2"/>
  <c r="M1674" i="2"/>
  <c r="G1680" i="2"/>
  <c r="M1682" i="2"/>
  <c r="G1688" i="2"/>
  <c r="M1690" i="2"/>
  <c r="G1696" i="2"/>
  <c r="M1698" i="2"/>
  <c r="G1704" i="2"/>
  <c r="M1706" i="2"/>
  <c r="G1712" i="2"/>
  <c r="M1714" i="2"/>
  <c r="G1720" i="2"/>
  <c r="M1722" i="2"/>
  <c r="G1728" i="2"/>
  <c r="M1730" i="2"/>
  <c r="M1365" i="2"/>
  <c r="M1397" i="2"/>
  <c r="M1429" i="2"/>
  <c r="G1464" i="2"/>
  <c r="G1487" i="2"/>
  <c r="M1490" i="2"/>
  <c r="M1508" i="2"/>
  <c r="M1537" i="2"/>
  <c r="M1543" i="2"/>
  <c r="M1569" i="2"/>
  <c r="M1575" i="2"/>
  <c r="M1601" i="2"/>
  <c r="M1607" i="2"/>
  <c r="G1633" i="2"/>
  <c r="G1641" i="2"/>
  <c r="G1649" i="2"/>
  <c r="G1657" i="2"/>
  <c r="G1665" i="2"/>
  <c r="G1673" i="2"/>
  <c r="G1681" i="2"/>
  <c r="G1689" i="2"/>
  <c r="G1697" i="2"/>
  <c r="G1705" i="2"/>
  <c r="G1713" i="2"/>
  <c r="G1721" i="2"/>
  <c r="G1729" i="2"/>
  <c r="G1311" i="2"/>
  <c r="G1532" i="2"/>
  <c r="G1534" i="2"/>
  <c r="M1545" i="2"/>
  <c r="M1551" i="2"/>
  <c r="M1577" i="2"/>
  <c r="M1583" i="2"/>
  <c r="M1609" i="2"/>
  <c r="M1615" i="2"/>
  <c r="G1635" i="2"/>
  <c r="G1643" i="2"/>
  <c r="G1651" i="2"/>
  <c r="G1659" i="2"/>
  <c r="G1667" i="2"/>
  <c r="G1675" i="2"/>
  <c r="G1683" i="2"/>
  <c r="G1691" i="2"/>
  <c r="G1699" i="2"/>
  <c r="G1707" i="2"/>
  <c r="G1715" i="2"/>
  <c r="G1723" i="2"/>
  <c r="G1731" i="2"/>
  <c r="G1457" i="2"/>
  <c r="G1515" i="2"/>
  <c r="G1551" i="2"/>
  <c r="G1623" i="2"/>
  <c r="M1630" i="2"/>
  <c r="M1636" i="2"/>
  <c r="M1662" i="2"/>
  <c r="M1668" i="2"/>
  <c r="M1694" i="2"/>
  <c r="M1700" i="2"/>
  <c r="G1730" i="2"/>
  <c r="M1732" i="2"/>
  <c r="G1736" i="2"/>
  <c r="G1740" i="2"/>
  <c r="G1748" i="2"/>
  <c r="G1756" i="2"/>
  <c r="G1764" i="2"/>
  <c r="G1772" i="2"/>
  <c r="G1780" i="2"/>
  <c r="G1788" i="2"/>
  <c r="G1796" i="2"/>
  <c r="G1804" i="2"/>
  <c r="G1812" i="2"/>
  <c r="G1820" i="2"/>
  <c r="G1828" i="2"/>
  <c r="G1836" i="2"/>
  <c r="G1844" i="2"/>
  <c r="G1852" i="2"/>
  <c r="G1860" i="2"/>
  <c r="G1868" i="2"/>
  <c r="G1876" i="2"/>
  <c r="G1884" i="2"/>
  <c r="G1892" i="2"/>
  <c r="G1900" i="2"/>
  <c r="G1908" i="2"/>
  <c r="G1916" i="2"/>
  <c r="G1924" i="2"/>
  <c r="G1932" i="2"/>
  <c r="G1940" i="2"/>
  <c r="G1948" i="2"/>
  <c r="G1956" i="2"/>
  <c r="G1964" i="2"/>
  <c r="G1972" i="2"/>
  <c r="M1376" i="2"/>
  <c r="G1541" i="2"/>
  <c r="G1644" i="2"/>
  <c r="G1658" i="2"/>
  <c r="G1676" i="2"/>
  <c r="G1690" i="2"/>
  <c r="G1708" i="2"/>
  <c r="G1722" i="2"/>
  <c r="M1724" i="2"/>
  <c r="G1725" i="2"/>
  <c r="G1733" i="2"/>
  <c r="G1741" i="2"/>
  <c r="M1743" i="2"/>
  <c r="G1749" i="2"/>
  <c r="M1751" i="2"/>
  <c r="G1757" i="2"/>
  <c r="M1759" i="2"/>
  <c r="G1765" i="2"/>
  <c r="M1767" i="2"/>
  <c r="G1773" i="2"/>
  <c r="M1775" i="2"/>
  <c r="G1781" i="2"/>
  <c r="M1783" i="2"/>
  <c r="G1789" i="2"/>
  <c r="M1791" i="2"/>
  <c r="G1797" i="2"/>
  <c r="M1799" i="2"/>
  <c r="G1805" i="2"/>
  <c r="M1807" i="2"/>
  <c r="G1813" i="2"/>
  <c r="M1815" i="2"/>
  <c r="G1821" i="2"/>
  <c r="M1823" i="2"/>
  <c r="G1829" i="2"/>
  <c r="M1831" i="2"/>
  <c r="G1837" i="2"/>
  <c r="M1839" i="2"/>
  <c r="G1845" i="2"/>
  <c r="M1847" i="2"/>
  <c r="G1853" i="2"/>
  <c r="M1855" i="2"/>
  <c r="G1861" i="2"/>
  <c r="M1863" i="2"/>
  <c r="G1869" i="2"/>
  <c r="M1871" i="2"/>
  <c r="G1877" i="2"/>
  <c r="M1879" i="2"/>
  <c r="G1885" i="2"/>
  <c r="M1887" i="2"/>
  <c r="G1893" i="2"/>
  <c r="M1895" i="2"/>
  <c r="G1901" i="2"/>
  <c r="M1903" i="2"/>
  <c r="G1909" i="2"/>
  <c r="M1911" i="2"/>
  <c r="G1917" i="2"/>
  <c r="M1919" i="2"/>
  <c r="G1925" i="2"/>
  <c r="M1927" i="2"/>
  <c r="G1933" i="2"/>
  <c r="M1935" i="2"/>
  <c r="G1941" i="2"/>
  <c r="M1943" i="2"/>
  <c r="G1949" i="2"/>
  <c r="M1951" i="2"/>
  <c r="G1591" i="2"/>
  <c r="G1597" i="2"/>
  <c r="M1638" i="2"/>
  <c r="M1644" i="2"/>
  <c r="M1670" i="2"/>
  <c r="M1676" i="2"/>
  <c r="M1702" i="2"/>
  <c r="M1708" i="2"/>
  <c r="M1734" i="2"/>
  <c r="G1742" i="2"/>
  <c r="G1750" i="2"/>
  <c r="G1758" i="2"/>
  <c r="G1766" i="2"/>
  <c r="G1774" i="2"/>
  <c r="G1782" i="2"/>
  <c r="G1790" i="2"/>
  <c r="G1798" i="2"/>
  <c r="G1806" i="2"/>
  <c r="G1814" i="2"/>
  <c r="G1822" i="2"/>
  <c r="G1830" i="2"/>
  <c r="G1838" i="2"/>
  <c r="G1846" i="2"/>
  <c r="G1854" i="2"/>
  <c r="G1862" i="2"/>
  <c r="G1870" i="2"/>
  <c r="G1878" i="2"/>
  <c r="G1886" i="2"/>
  <c r="G1894" i="2"/>
  <c r="G1902" i="2"/>
  <c r="G1910" i="2"/>
  <c r="G1918" i="2"/>
  <c r="G1926" i="2"/>
  <c r="G1934" i="2"/>
  <c r="G1942" i="2"/>
  <c r="G1950" i="2"/>
  <c r="G1958" i="2"/>
  <c r="G1966" i="2"/>
  <c r="G1974" i="2"/>
  <c r="G1982" i="2"/>
  <c r="G1384" i="2"/>
  <c r="M1408" i="2"/>
  <c r="G1634" i="2"/>
  <c r="G1652" i="2"/>
  <c r="G1666" i="2"/>
  <c r="G1684" i="2"/>
  <c r="G1698" i="2"/>
  <c r="G1716" i="2"/>
  <c r="G1743" i="2"/>
  <c r="M1745" i="2"/>
  <c r="G1751" i="2"/>
  <c r="M1753" i="2"/>
  <c r="G1759" i="2"/>
  <c r="M1761" i="2"/>
  <c r="G1767" i="2"/>
  <c r="M1769" i="2"/>
  <c r="G1775" i="2"/>
  <c r="M1777" i="2"/>
  <c r="G1783" i="2"/>
  <c r="M1785" i="2"/>
  <c r="G1791" i="2"/>
  <c r="M1793" i="2"/>
  <c r="G1799" i="2"/>
  <c r="M1801" i="2"/>
  <c r="G1807" i="2"/>
  <c r="M1809" i="2"/>
  <c r="G1815" i="2"/>
  <c r="M1817" i="2"/>
  <c r="G1823" i="2"/>
  <c r="M1825" i="2"/>
  <c r="G1831" i="2"/>
  <c r="M1833" i="2"/>
  <c r="G1839" i="2"/>
  <c r="M1841" i="2"/>
  <c r="G1847" i="2"/>
  <c r="M1849" i="2"/>
  <c r="G1855" i="2"/>
  <c r="M1857" i="2"/>
  <c r="G1863" i="2"/>
  <c r="M1865" i="2"/>
  <c r="G1871" i="2"/>
  <c r="M1873" i="2"/>
  <c r="G1879" i="2"/>
  <c r="M1881" i="2"/>
  <c r="G1887" i="2"/>
  <c r="M1889" i="2"/>
  <c r="G1895" i="2"/>
  <c r="M1897" i="2"/>
  <c r="G1903" i="2"/>
  <c r="M1905" i="2"/>
  <c r="G1911" i="2"/>
  <c r="M1913" i="2"/>
  <c r="G1919" i="2"/>
  <c r="M1921" i="2"/>
  <c r="G1927" i="2"/>
  <c r="M1929" i="2"/>
  <c r="G1935" i="2"/>
  <c r="M1937" i="2"/>
  <c r="G1943" i="2"/>
  <c r="M1945" i="2"/>
  <c r="G1951" i="2"/>
  <c r="M1953" i="2"/>
  <c r="G1959" i="2"/>
  <c r="M1961" i="2"/>
  <c r="G1967" i="2"/>
  <c r="M1969" i="2"/>
  <c r="M1451" i="2"/>
  <c r="G1523" i="2"/>
  <c r="G1559" i="2"/>
  <c r="G1565" i="2"/>
  <c r="G1615" i="2"/>
  <c r="M1646" i="2"/>
  <c r="M1652" i="2"/>
  <c r="M1678" i="2"/>
  <c r="M1684" i="2"/>
  <c r="M1710" i="2"/>
  <c r="M1716" i="2"/>
  <c r="M1726" i="2"/>
  <c r="G1744" i="2"/>
  <c r="G1752" i="2"/>
  <c r="G1760" i="2"/>
  <c r="G1768" i="2"/>
  <c r="G1776" i="2"/>
  <c r="G1784" i="2"/>
  <c r="G1792" i="2"/>
  <c r="G1800" i="2"/>
  <c r="G1808" i="2"/>
  <c r="G1816" i="2"/>
  <c r="G1824" i="2"/>
  <c r="G1832" i="2"/>
  <c r="G1840" i="2"/>
  <c r="M1842" i="2"/>
  <c r="G1848" i="2"/>
  <c r="M1850" i="2"/>
  <c r="G1856" i="2"/>
  <c r="M1858" i="2"/>
  <c r="G1864" i="2"/>
  <c r="M1866" i="2"/>
  <c r="G1872" i="2"/>
  <c r="M1874" i="2"/>
  <c r="G1880" i="2"/>
  <c r="M1882" i="2"/>
  <c r="G1888" i="2"/>
  <c r="M1890" i="2"/>
  <c r="G1896" i="2"/>
  <c r="M1898" i="2"/>
  <c r="G1904" i="2"/>
  <c r="M1906" i="2"/>
  <c r="G1912" i="2"/>
  <c r="M1914" i="2"/>
  <c r="G1920" i="2"/>
  <c r="M1922" i="2"/>
  <c r="G1928" i="2"/>
  <c r="M1930" i="2"/>
  <c r="G1936" i="2"/>
  <c r="M1938" i="2"/>
  <c r="G1944" i="2"/>
  <c r="M1946" i="2"/>
  <c r="G1952" i="2"/>
  <c r="M1954" i="2"/>
  <c r="G1960" i="2"/>
  <c r="M1962" i="2"/>
  <c r="G1416" i="2"/>
  <c r="M1440" i="2"/>
  <c r="G1605" i="2"/>
  <c r="G1642" i="2"/>
  <c r="G1660" i="2"/>
  <c r="G1674" i="2"/>
  <c r="G1692" i="2"/>
  <c r="G1706" i="2"/>
  <c r="M1736" i="2"/>
  <c r="G1745" i="2"/>
  <c r="G1753" i="2"/>
  <c r="G1761" i="2"/>
  <c r="G1769" i="2"/>
  <c r="G1777" i="2"/>
  <c r="G1785" i="2"/>
  <c r="G1793" i="2"/>
  <c r="G1801" i="2"/>
  <c r="G1809" i="2"/>
  <c r="G1817" i="2"/>
  <c r="G1825" i="2"/>
  <c r="G1833" i="2"/>
  <c r="G1841" i="2"/>
  <c r="G1849" i="2"/>
  <c r="G1857" i="2"/>
  <c r="G1865" i="2"/>
  <c r="G1873" i="2"/>
  <c r="G1881" i="2"/>
  <c r="G1889" i="2"/>
  <c r="G1897" i="2"/>
  <c r="G1905" i="2"/>
  <c r="G1913" i="2"/>
  <c r="G1921" i="2"/>
  <c r="G1929" i="2"/>
  <c r="G1937" i="2"/>
  <c r="G1945" i="2"/>
  <c r="G1953" i="2"/>
  <c r="G1961" i="2"/>
  <c r="G1969" i="2"/>
  <c r="G1133" i="2"/>
  <c r="M1337" i="2"/>
  <c r="M1522" i="2"/>
  <c r="G1583" i="2"/>
  <c r="M1654" i="2"/>
  <c r="M1660" i="2"/>
  <c r="M1686" i="2"/>
  <c r="M1692" i="2"/>
  <c r="M1718" i="2"/>
  <c r="G1732" i="2"/>
  <c r="G1738" i="2"/>
  <c r="G1746" i="2"/>
  <c r="G1754" i="2"/>
  <c r="G1762" i="2"/>
  <c r="G1770" i="2"/>
  <c r="G1778" i="2"/>
  <c r="G1786" i="2"/>
  <c r="G1794" i="2"/>
  <c r="G1802" i="2"/>
  <c r="G1810" i="2"/>
  <c r="G1818" i="2"/>
  <c r="G1826" i="2"/>
  <c r="G1834" i="2"/>
  <c r="G1842" i="2"/>
  <c r="G1850" i="2"/>
  <c r="G1858" i="2"/>
  <c r="G1866" i="2"/>
  <c r="G1874" i="2"/>
  <c r="G1882" i="2"/>
  <c r="G1890" i="2"/>
  <c r="G1898" i="2"/>
  <c r="G1906" i="2"/>
  <c r="G1914" i="2"/>
  <c r="G1922" i="2"/>
  <c r="G1930" i="2"/>
  <c r="G1938" i="2"/>
  <c r="G1946" i="2"/>
  <c r="G1954" i="2"/>
  <c r="G1962" i="2"/>
  <c r="G1970" i="2"/>
  <c r="G1978" i="2"/>
  <c r="G1986" i="2"/>
  <c r="G1650" i="2"/>
  <c r="G1737" i="2"/>
  <c r="M1773" i="2"/>
  <c r="G1787" i="2"/>
  <c r="M1837" i="2"/>
  <c r="G1851" i="2"/>
  <c r="M1901" i="2"/>
  <c r="G1915" i="2"/>
  <c r="G1963" i="2"/>
  <c r="M1967" i="2"/>
  <c r="M1985" i="2"/>
  <c r="G1993" i="2"/>
  <c r="G2001" i="2"/>
  <c r="G2009" i="2"/>
  <c r="G2017" i="2"/>
  <c r="J2025" i="2"/>
  <c r="V2025" i="2"/>
  <c r="M1749" i="2"/>
  <c r="G1763" i="2"/>
  <c r="M1813" i="2"/>
  <c r="G1827" i="2"/>
  <c r="M1877" i="2"/>
  <c r="G1891" i="2"/>
  <c r="M1941" i="2"/>
  <c r="G1975" i="2"/>
  <c r="M1981" i="2"/>
  <c r="M1982" i="2"/>
  <c r="M1987" i="2"/>
  <c r="G1994" i="2"/>
  <c r="M1996" i="2"/>
  <c r="G2002" i="2"/>
  <c r="M2004" i="2"/>
  <c r="G2010" i="2"/>
  <c r="M2012" i="2"/>
  <c r="G2018" i="2"/>
  <c r="M2020" i="2"/>
  <c r="K2025" i="2"/>
  <c r="Y2025" i="2"/>
  <c r="G1573" i="2"/>
  <c r="G1739" i="2"/>
  <c r="M1789" i="2"/>
  <c r="G1803" i="2"/>
  <c r="M1853" i="2"/>
  <c r="G1867" i="2"/>
  <c r="M1917" i="2"/>
  <c r="G1931" i="2"/>
  <c r="G1957" i="2"/>
  <c r="M1977" i="2"/>
  <c r="M1978" i="2"/>
  <c r="M1983" i="2"/>
  <c r="G1995" i="2"/>
  <c r="G2003" i="2"/>
  <c r="G2011" i="2"/>
  <c r="G2019" i="2"/>
  <c r="L2025" i="2"/>
  <c r="G1700" i="2"/>
  <c r="G1724" i="2"/>
  <c r="M1765" i="2"/>
  <c r="G1779" i="2"/>
  <c r="M1829" i="2"/>
  <c r="G1843" i="2"/>
  <c r="M1893" i="2"/>
  <c r="G1907" i="2"/>
  <c r="M1957" i="2"/>
  <c r="G1973" i="2"/>
  <c r="M1979" i="2"/>
  <c r="G1996" i="2"/>
  <c r="G2004" i="2"/>
  <c r="G2012" i="2"/>
  <c r="G2020" i="2"/>
  <c r="O2025" i="2"/>
  <c r="G1668" i="2"/>
  <c r="M1741" i="2"/>
  <c r="G1755" i="2"/>
  <c r="M1805" i="2"/>
  <c r="G1819" i="2"/>
  <c r="M1869" i="2"/>
  <c r="G1883" i="2"/>
  <c r="M1933" i="2"/>
  <c r="G1947" i="2"/>
  <c r="G1965" i="2"/>
  <c r="M1975" i="2"/>
  <c r="G1984" i="2"/>
  <c r="G1985" i="2"/>
  <c r="G1987" i="2"/>
  <c r="G1988" i="2"/>
  <c r="G1989" i="2"/>
  <c r="M1991" i="2"/>
  <c r="G1997" i="2"/>
  <c r="M1999" i="2"/>
  <c r="G2005" i="2"/>
  <c r="M2007" i="2"/>
  <c r="G2013" i="2"/>
  <c r="M2015" i="2"/>
  <c r="G2021" i="2"/>
  <c r="M2023" i="2"/>
  <c r="R2025" i="2"/>
  <c r="G1636" i="2"/>
  <c r="M1781" i="2"/>
  <c r="G1795" i="2"/>
  <c r="M1845" i="2"/>
  <c r="G1859" i="2"/>
  <c r="M1909" i="2"/>
  <c r="G1923" i="2"/>
  <c r="M1959" i="2"/>
  <c r="M1965" i="2"/>
  <c r="M1970" i="2"/>
  <c r="G1971" i="2"/>
  <c r="G1980" i="2"/>
  <c r="G1981" i="2"/>
  <c r="G1983" i="2"/>
  <c r="G1990" i="2"/>
  <c r="M1992" i="2"/>
  <c r="G1998" i="2"/>
  <c r="M2000" i="2"/>
  <c r="G2006" i="2"/>
  <c r="M2008" i="2"/>
  <c r="G2014" i="2"/>
  <c r="M2016" i="2"/>
  <c r="G2022" i="2"/>
  <c r="S2025" i="2"/>
  <c r="G1448" i="2"/>
  <c r="G1714" i="2"/>
  <c r="M1757" i="2"/>
  <c r="G1771" i="2"/>
  <c r="M1821" i="2"/>
  <c r="G1835" i="2"/>
  <c r="M1885" i="2"/>
  <c r="G1899" i="2"/>
  <c r="M1949" i="2"/>
  <c r="G1955" i="2"/>
  <c r="M1973" i="2"/>
  <c r="G1976" i="2"/>
  <c r="G1977" i="2"/>
  <c r="G1979" i="2"/>
  <c r="G1991" i="2"/>
  <c r="G1999" i="2"/>
  <c r="G2007" i="2"/>
  <c r="G2015" i="2"/>
  <c r="G2023" i="2"/>
  <c r="H2025" i="2"/>
  <c r="T2025" i="2"/>
  <c r="I7" i="6"/>
  <c r="G1875" i="2"/>
  <c r="M1994" i="2"/>
  <c r="G2008" i="2"/>
  <c r="G1682" i="2"/>
  <c r="M1797" i="2"/>
  <c r="I2025" i="2"/>
  <c r="M2010" i="2"/>
  <c r="U2025" i="2"/>
  <c r="G1811" i="2"/>
  <c r="M1925" i="2"/>
  <c r="G2000" i="2"/>
  <c r="G1939" i="2"/>
  <c r="G1968" i="2"/>
  <c r="M2002" i="2"/>
  <c r="G2016" i="2"/>
  <c r="G1747" i="2"/>
  <c r="M1861" i="2"/>
  <c r="G1992" i="2"/>
  <c r="M2018" i="2"/>
  <c r="M1725" i="2"/>
  <c r="M1752" i="2"/>
  <c r="M1738" i="2"/>
  <c r="M2009" i="2"/>
  <c r="M1960" i="2"/>
  <c r="M1902" i="2"/>
  <c r="M1838" i="2"/>
  <c r="M1774" i="2"/>
  <c r="M1988" i="2"/>
  <c r="M1892" i="2"/>
  <c r="M1828" i="2"/>
  <c r="M1790" i="2"/>
  <c r="M1907" i="2"/>
  <c r="M1604" i="2"/>
  <c r="M1818" i="2"/>
  <c r="M1794" i="2"/>
  <c r="M1651" i="2"/>
  <c r="M1663" i="2"/>
  <c r="M1514" i="2"/>
  <c r="M1704" i="2"/>
  <c r="M1661" i="2"/>
  <c r="M1597" i="2"/>
  <c r="M1502" i="2"/>
  <c r="M1414" i="2"/>
  <c r="M1589" i="2"/>
  <c r="M1521" i="2"/>
  <c r="M1493" i="2"/>
  <c r="M1509" i="2"/>
  <c r="M1515" i="2"/>
  <c r="M1320" i="2"/>
  <c r="M1507" i="2"/>
  <c r="M1404" i="2"/>
  <c r="M1454" i="2"/>
  <c r="M1441" i="2"/>
  <c r="M1409" i="2"/>
  <c r="M1377" i="2"/>
  <c r="M1438" i="2"/>
  <c r="M1422" i="2"/>
  <c r="M1406" i="2"/>
  <c r="M1390" i="2"/>
  <c r="M1374" i="2"/>
  <c r="M1354" i="2"/>
  <c r="M1328" i="2"/>
  <c r="M1260" i="2"/>
  <c r="M1241" i="2"/>
  <c r="M1152" i="2"/>
  <c r="M1141" i="2"/>
  <c r="M1173" i="2"/>
  <c r="M1249" i="2"/>
  <c r="M1181" i="2"/>
  <c r="M1080" i="2"/>
  <c r="M1134" i="2"/>
  <c r="M1163" i="2"/>
  <c r="M1032" i="2"/>
  <c r="M1075" i="2"/>
  <c r="M1788" i="2"/>
  <c r="M1997" i="2"/>
  <c r="M2021" i="2"/>
  <c r="M1687" i="2"/>
  <c r="M2006" i="2"/>
  <c r="M1880" i="2"/>
  <c r="M1713" i="2"/>
  <c r="M2013" i="2"/>
  <c r="M1993" i="2"/>
  <c r="M1546" i="2"/>
  <c r="M1908" i="2"/>
  <c r="M1844" i="2"/>
  <c r="M1780" i="2"/>
  <c r="M1622" i="2"/>
  <c r="M1768" i="2"/>
  <c r="M1735" i="2"/>
  <c r="M1717" i="2"/>
  <c r="M1859" i="2"/>
  <c r="M1679" i="2"/>
  <c r="M1834" i="2"/>
  <c r="M1455" i="2"/>
  <c r="M1639" i="2"/>
  <c r="M1605" i="2"/>
  <c r="M1643" i="2"/>
  <c r="M1672" i="2"/>
  <c r="M1629" i="2"/>
  <c r="M1501" i="2"/>
  <c r="M1588" i="2"/>
  <c r="M1446" i="2"/>
  <c r="M1592" i="2"/>
  <c r="M1554" i="2"/>
  <c r="M1548" i="2"/>
  <c r="M1616" i="2"/>
  <c r="M1584" i="2"/>
  <c r="M1552" i="2"/>
  <c r="M1314" i="2"/>
  <c r="M1229" i="2"/>
  <c r="M1494" i="2"/>
  <c r="M1372" i="2"/>
  <c r="M1331" i="2"/>
  <c r="M1330" i="2"/>
  <c r="M1168" i="2"/>
  <c r="M1364" i="2"/>
  <c r="M1325" i="2"/>
  <c r="M1299" i="2"/>
  <c r="M1283" i="2"/>
  <c r="M1184" i="2"/>
  <c r="M1336" i="2"/>
  <c r="M1214" i="2"/>
  <c r="M1100" i="2"/>
  <c r="M1201" i="2"/>
  <c r="M1176" i="2"/>
  <c r="M1065" i="2"/>
  <c r="M1052" i="2"/>
  <c r="M1166" i="2"/>
  <c r="M1145" i="2"/>
  <c r="M1205" i="2"/>
  <c r="M1108" i="2"/>
  <c r="M1033" i="2"/>
  <c r="M1083" i="2"/>
  <c r="M1105" i="2"/>
  <c r="M1048" i="2"/>
  <c r="M1045" i="2"/>
  <c r="M1816" i="2"/>
  <c r="M1878" i="2"/>
  <c r="M1852" i="2"/>
  <c r="M2014" i="2"/>
  <c r="M2017" i="2"/>
  <c r="M1719" i="2"/>
  <c r="M1928" i="2"/>
  <c r="M1864" i="2"/>
  <c r="M1800" i="2"/>
  <c r="M1950" i="2"/>
  <c r="M1886" i="2"/>
  <c r="M1822" i="2"/>
  <c r="M1760" i="2"/>
  <c r="M1699" i="2"/>
  <c r="M1980" i="2"/>
  <c r="M1910" i="2"/>
  <c r="M1846" i="2"/>
  <c r="M1782" i="2"/>
  <c r="M1581" i="2"/>
  <c r="M1742" i="2"/>
  <c r="M1894" i="2"/>
  <c r="M1830" i="2"/>
  <c r="M1681" i="2"/>
  <c r="M1740" i="2"/>
  <c r="M1947" i="2"/>
  <c r="M1931" i="2"/>
  <c r="M1915" i="2"/>
  <c r="M1843" i="2"/>
  <c r="M1827" i="2"/>
  <c r="M1811" i="2"/>
  <c r="M1795" i="2"/>
  <c r="M1779" i="2"/>
  <c r="M1763" i="2"/>
  <c r="M1747" i="2"/>
  <c r="M1673" i="2"/>
  <c r="M1810" i="2"/>
  <c r="M1786" i="2"/>
  <c r="M1728" i="2"/>
  <c r="M1715" i="2"/>
  <c r="M1633" i="2"/>
  <c r="M1564" i="2"/>
  <c r="M1680" i="2"/>
  <c r="M1637" i="2"/>
  <c r="M1721" i="2"/>
  <c r="M1608" i="2"/>
  <c r="M1576" i="2"/>
  <c r="M1562" i="2"/>
  <c r="M1556" i="2"/>
  <c r="M1485" i="2"/>
  <c r="M1560" i="2"/>
  <c r="M1519" i="2"/>
  <c r="M1475" i="2"/>
  <c r="M1491" i="2"/>
  <c r="M1525" i="2"/>
  <c r="M1245" i="2"/>
  <c r="M1529" i="2"/>
  <c r="M1495" i="2"/>
  <c r="M1478" i="2"/>
  <c r="M1503" i="2"/>
  <c r="M1486" i="2"/>
  <c r="M1420" i="2"/>
  <c r="M1296" i="2"/>
  <c r="M1449" i="2"/>
  <c r="M1417" i="2"/>
  <c r="M1385" i="2"/>
  <c r="M1338" i="2"/>
  <c r="M1136" i="2"/>
  <c r="M1355" i="2"/>
  <c r="M1304" i="2"/>
  <c r="M1322" i="2"/>
  <c r="M1262" i="2"/>
  <c r="M1213" i="2"/>
  <c r="M1332" i="2"/>
  <c r="M1149" i="2"/>
  <c r="M1189" i="2"/>
  <c r="M1222" i="2"/>
  <c r="M1073" i="2"/>
  <c r="M1182" i="2"/>
  <c r="M1161" i="2"/>
  <c r="M1137" i="2"/>
  <c r="M1104" i="2"/>
  <c r="M1038" i="2"/>
  <c r="M1096" i="2"/>
  <c r="M1814" i="2"/>
  <c r="M2022" i="2"/>
  <c r="M1995" i="2"/>
  <c r="M2019" i="2"/>
  <c r="M1990" i="2"/>
  <c r="M2011" i="2"/>
  <c r="M1635" i="2"/>
  <c r="M1958" i="2"/>
  <c r="M1924" i="2"/>
  <c r="M1860" i="2"/>
  <c r="M1796" i="2"/>
  <c r="M1746" i="2"/>
  <c r="M1628" i="2"/>
  <c r="M1971" i="2"/>
  <c r="M1948" i="2"/>
  <c r="M1884" i="2"/>
  <c r="M1820" i="2"/>
  <c r="M1756" i="2"/>
  <c r="M1932" i="2"/>
  <c r="M1868" i="2"/>
  <c r="M1766" i="2"/>
  <c r="M1655" i="2"/>
  <c r="M1963" i="2"/>
  <c r="M1659" i="2"/>
  <c r="M1578" i="2"/>
  <c r="M1762" i="2"/>
  <c r="M1729" i="2"/>
  <c r="M1709" i="2"/>
  <c r="M1703" i="2"/>
  <c r="M1697" i="2"/>
  <c r="M1610" i="2"/>
  <c r="M1498" i="2"/>
  <c r="M1707" i="2"/>
  <c r="M2005" i="2"/>
  <c r="M1944" i="2"/>
  <c r="M2001" i="2"/>
  <c r="M1926" i="2"/>
  <c r="M1862" i="2"/>
  <c r="M1798" i="2"/>
  <c r="M1976" i="2"/>
  <c r="M1758" i="2"/>
  <c r="M1572" i="2"/>
  <c r="M1956" i="2"/>
  <c r="M1920" i="2"/>
  <c r="M1856" i="2"/>
  <c r="M1685" i="2"/>
  <c r="M1398" i="2"/>
  <c r="M1899" i="2"/>
  <c r="M1883" i="2"/>
  <c r="M1867" i="2"/>
  <c r="M1647" i="2"/>
  <c r="M1826" i="2"/>
  <c r="M1683" i="2"/>
  <c r="M1648" i="2"/>
  <c r="M1695" i="2"/>
  <c r="M1631" i="2"/>
  <c r="M1596" i="2"/>
  <c r="M1430" i="2"/>
  <c r="M1544" i="2"/>
  <c r="M1595" i="2"/>
  <c r="M1527" i="2"/>
  <c r="M1479" i="2"/>
  <c r="M1517" i="2"/>
  <c r="M1535" i="2"/>
  <c r="M1518" i="2"/>
  <c r="M1473" i="2"/>
  <c r="M1388" i="2"/>
  <c r="M1340" i="2"/>
  <c r="M1460" i="2"/>
  <c r="M1347" i="2"/>
  <c r="M1468" i="2"/>
  <c r="M1444" i="2"/>
  <c r="M1428" i="2"/>
  <c r="M1412" i="2"/>
  <c r="M1396" i="2"/>
  <c r="M1380" i="2"/>
  <c r="M1352" i="2"/>
  <c r="M1298" i="2"/>
  <c r="M1360" i="2"/>
  <c r="M1276" i="2"/>
  <c r="M1254" i="2"/>
  <c r="M1281" i="2"/>
  <c r="M1230" i="2"/>
  <c r="M1157" i="2"/>
  <c r="M1086" i="2"/>
  <c r="M1286" i="2"/>
  <c r="M1197" i="2"/>
  <c r="M1094" i="2"/>
  <c r="M1265" i="2"/>
  <c r="M1237" i="2"/>
  <c r="M1233" i="2"/>
  <c r="M1123" i="2"/>
  <c r="M1193" i="2"/>
  <c r="M1155" i="2"/>
  <c r="M1174" i="2"/>
  <c r="M1153" i="2"/>
  <c r="M1131" i="2"/>
  <c r="M1129" i="2"/>
  <c r="M1049" i="2"/>
  <c r="M1036" i="2"/>
  <c r="M1121" i="2"/>
  <c r="M1054" i="2"/>
  <c r="M1069" i="2"/>
  <c r="M1053" i="2"/>
  <c r="M1024" i="2"/>
  <c r="M1998" i="2"/>
  <c r="M2003" i="2"/>
  <c r="M1968" i="2"/>
  <c r="M1733" i="2"/>
  <c r="M1936" i="2"/>
  <c r="M1872" i="2"/>
  <c r="M1808" i="2"/>
  <c r="M1986" i="2"/>
  <c r="M1918" i="2"/>
  <c r="M1854" i="2"/>
  <c r="M1727" i="2"/>
  <c r="M1696" i="2"/>
  <c r="M1653" i="2"/>
  <c r="M1939" i="2"/>
  <c r="M1923" i="2"/>
  <c r="M1851" i="2"/>
  <c r="M1835" i="2"/>
  <c r="M1819" i="2"/>
  <c r="M1803" i="2"/>
  <c r="M1787" i="2"/>
  <c r="M1771" i="2"/>
  <c r="M1755" i="2"/>
  <c r="M1739" i="2"/>
  <c r="M1691" i="2"/>
  <c r="M1613" i="2"/>
  <c r="M1754" i="2"/>
  <c r="M1677" i="2"/>
  <c r="M1645" i="2"/>
  <c r="M1671" i="2"/>
  <c r="M1723" i="2"/>
  <c r="M1701" i="2"/>
  <c r="M1675" i="2"/>
  <c r="M1483" i="2"/>
  <c r="M1600" i="2"/>
  <c r="M1620" i="2"/>
  <c r="M1612" i="2"/>
  <c r="M1477" i="2"/>
  <c r="M1433" i="2"/>
  <c r="M1401" i="2"/>
  <c r="M1369" i="2"/>
  <c r="M1259" i="2"/>
  <c r="M1275" i="2"/>
  <c r="M1284" i="2"/>
  <c r="M1185" i="2"/>
  <c r="M1219" i="2"/>
  <c r="M1068" i="2"/>
  <c r="M1192" i="2"/>
  <c r="M1110" i="2"/>
  <c r="M1187" i="2"/>
  <c r="M1202" i="2"/>
  <c r="M1115" i="2"/>
  <c r="M1076" i="2"/>
  <c r="M1051" i="2"/>
  <c r="M1147" i="2"/>
  <c r="M1102" i="2"/>
  <c r="M1112" i="2"/>
  <c r="M1060" i="2"/>
  <c r="M1037" i="2"/>
  <c r="M1029" i="2"/>
  <c r="M1061" i="2"/>
  <c r="M1028" i="2"/>
  <c r="M1940" i="2"/>
  <c r="M1812" i="2"/>
  <c r="M1359" i="2"/>
  <c r="M1888" i="2"/>
  <c r="M1912" i="2"/>
  <c r="M1784" i="2"/>
  <c r="M1966" i="2"/>
  <c r="M1832" i="2"/>
  <c r="M1649" i="2"/>
  <c r="M1764" i="2"/>
  <c r="M1891" i="2"/>
  <c r="M1573" i="2"/>
  <c r="M1712" i="2"/>
  <c r="M1570" i="2"/>
  <c r="M1594" i="2"/>
  <c r="M1580" i="2"/>
  <c r="M1393" i="2"/>
  <c r="M1363" i="2"/>
  <c r="M1238" i="2"/>
  <c r="M1278" i="2"/>
  <c r="M1160" i="2"/>
  <c r="M1289" i="2"/>
  <c r="M1236" i="2"/>
  <c r="M1169" i="2"/>
  <c r="M1113" i="2"/>
  <c r="M1025" i="2"/>
  <c r="M1916" i="2"/>
  <c r="M1904" i="2"/>
  <c r="M1776" i="2"/>
  <c r="M1720" i="2"/>
  <c r="M1538" i="2"/>
  <c r="M1523" i="2"/>
  <c r="M1602" i="2"/>
  <c r="M1536" i="2"/>
  <c r="M1618" i="2"/>
  <c r="M1436" i="2"/>
  <c r="M1246" i="2"/>
  <c r="M1344" i="2"/>
  <c r="M1200" i="2"/>
  <c r="M1087" i="2"/>
  <c r="M1101" i="2"/>
  <c r="M1177" i="2"/>
  <c r="M1206" i="2"/>
  <c r="M1750" i="2"/>
  <c r="M1934" i="2"/>
  <c r="M1806" i="2"/>
  <c r="M1974" i="2"/>
  <c r="M1664" i="2"/>
  <c r="M1875" i="2"/>
  <c r="M1657" i="2"/>
  <c r="M1510" i="2"/>
  <c r="M1499" i="2"/>
  <c r="M1482" i="2"/>
  <c r="M1312" i="2"/>
  <c r="M1452" i="2"/>
  <c r="M1081" i="2"/>
  <c r="M1257" i="2"/>
  <c r="M1195" i="2"/>
  <c r="M1253" i="2"/>
  <c r="M1171" i="2"/>
  <c r="M1158" i="2"/>
  <c r="M1092" i="2"/>
  <c r="M1079" i="2"/>
  <c r="M1900" i="2"/>
  <c r="M1772" i="2"/>
  <c r="M1964" i="2"/>
  <c r="M1804" i="2"/>
  <c r="M1731" i="2"/>
  <c r="M1693" i="2"/>
  <c r="M1487" i="2"/>
  <c r="M1251" i="2"/>
  <c r="M1457" i="2"/>
  <c r="M1261" i="2"/>
  <c r="M1218" i="2"/>
  <c r="M1252" i="2"/>
  <c r="M1046" i="2"/>
  <c r="M1802" i="2"/>
  <c r="M1876" i="2"/>
  <c r="M1748" i="2"/>
  <c r="M1952" i="2"/>
  <c r="M1824" i="2"/>
  <c r="M1848" i="2"/>
  <c r="M1896" i="2"/>
  <c r="M1737" i="2"/>
  <c r="M1688" i="2"/>
  <c r="M1669" i="2"/>
  <c r="M1626" i="2"/>
  <c r="M1382" i="2"/>
  <c r="M1624" i="2"/>
  <c r="M1531" i="2"/>
  <c r="M1225" i="2"/>
  <c r="M1348" i="2"/>
  <c r="M1315" i="2"/>
  <c r="M1133" i="2"/>
  <c r="M1107" i="2"/>
  <c r="M1043" i="2"/>
  <c r="M1840" i="2"/>
  <c r="M1972" i="2"/>
  <c r="M1792" i="2"/>
  <c r="M1711" i="2"/>
  <c r="M1641" i="2"/>
  <c r="M1778" i="2"/>
  <c r="M1366" i="2"/>
  <c r="M1540" i="2"/>
  <c r="M1568" i="2"/>
  <c r="M1586" i="2"/>
  <c r="M1472" i="2"/>
  <c r="M1235" i="2"/>
  <c r="M1307" i="2"/>
  <c r="M1066" i="2"/>
  <c r="M1097" i="2"/>
  <c r="M1165" i="2"/>
  <c r="M1095" i="2"/>
  <c r="M1027" i="2"/>
  <c r="M1989" i="2"/>
  <c r="M1667" i="2"/>
  <c r="M1984" i="2"/>
  <c r="M1870" i="2"/>
  <c r="M1744" i="2"/>
  <c r="M1770" i="2"/>
  <c r="M1511" i="2"/>
  <c r="M1339" i="2"/>
  <c r="M1270" i="2"/>
  <c r="M1144" i="2"/>
  <c r="M1308" i="2"/>
  <c r="M1190" i="2"/>
  <c r="M1198" i="2"/>
  <c r="M1150" i="2"/>
  <c r="M1179" i="2"/>
  <c r="M1084" i="2"/>
  <c r="M1030" i="2"/>
  <c r="M1942" i="2"/>
  <c r="M1836" i="2"/>
  <c r="M1955" i="2"/>
  <c r="M1705" i="2"/>
  <c r="M1689" i="2"/>
  <c r="M1425" i="2"/>
  <c r="M1465" i="2"/>
  <c r="M1064" i="2"/>
  <c r="M1323" i="2"/>
  <c r="M1273" i="2"/>
  <c r="M1212" i="2"/>
  <c r="M1090" i="2"/>
  <c r="M1221" i="2"/>
  <c r="M1139" i="2"/>
  <c r="M1091" i="2"/>
  <c r="CH13" i="5"/>
  <c r="X429" i="2"/>
  <c r="X562" i="2"/>
  <c r="X584" i="2"/>
  <c r="X473" i="2"/>
  <c r="X754" i="2"/>
  <c r="X928" i="2"/>
  <c r="X452" i="2"/>
  <c r="X511" i="2"/>
  <c r="X451" i="2"/>
  <c r="X492" i="2"/>
  <c r="X836" i="2"/>
  <c r="X976" i="2"/>
  <c r="X350" i="2"/>
  <c r="X730" i="2"/>
  <c r="X713" i="2"/>
  <c r="X931" i="2"/>
  <c r="X716" i="2"/>
  <c r="X860" i="2"/>
  <c r="X444" i="2"/>
  <c r="X476" i="2"/>
  <c r="X385" i="2"/>
  <c r="X530" i="2"/>
  <c r="X556" i="2"/>
  <c r="X724" i="2"/>
  <c r="X621" i="2"/>
  <c r="X538" i="2"/>
  <c r="X543" i="2"/>
  <c r="X424" i="2"/>
  <c r="X619" i="2"/>
  <c r="X845" i="2"/>
  <c r="X686" i="2"/>
  <c r="X752" i="2"/>
  <c r="X701" i="2"/>
  <c r="X395" i="2"/>
  <c r="X838" i="2"/>
  <c r="X1001" i="2"/>
  <c r="X465" i="2"/>
  <c r="X835" i="2"/>
  <c r="X519" i="2"/>
  <c r="X674" i="2"/>
  <c r="X876" i="2"/>
  <c r="X1002" i="2"/>
  <c r="X568" i="2"/>
  <c r="X445" i="2"/>
  <c r="X810" i="2"/>
  <c r="X883" i="2"/>
  <c r="X753" i="2"/>
  <c r="X553" i="2"/>
  <c r="X937" i="2"/>
  <c r="X947" i="2"/>
  <c r="X421" i="2"/>
  <c r="X414" i="2"/>
  <c r="X807" i="2"/>
  <c r="X481" i="2"/>
  <c r="X844" i="2"/>
  <c r="X896" i="2"/>
  <c r="X670" i="2"/>
  <c r="X787" i="2"/>
  <c r="X797" i="2"/>
  <c r="X668" i="2"/>
  <c r="X410" i="2"/>
  <c r="X953" i="2"/>
  <c r="X673" i="2"/>
  <c r="X954" i="2"/>
  <c r="X957" i="2"/>
  <c r="X794" i="2"/>
  <c r="X742" i="2"/>
  <c r="X620" i="2"/>
  <c r="X582" i="2"/>
  <c r="X495" i="2"/>
  <c r="X1009" i="2"/>
  <c r="X796" i="2"/>
  <c r="X998" i="2"/>
  <c r="X962" i="2"/>
  <c r="X751" i="2"/>
  <c r="X377" i="2"/>
  <c r="X478" i="2"/>
  <c r="X1016" i="2"/>
  <c r="X457" i="2"/>
  <c r="X647" i="2"/>
  <c r="X527" i="2"/>
  <c r="X598" i="2"/>
  <c r="X829" i="2"/>
  <c r="X432" i="2"/>
  <c r="X650" i="2"/>
  <c r="X401" i="2"/>
  <c r="X402" i="2"/>
  <c r="X535" i="2"/>
  <c r="X852" i="2"/>
  <c r="X898" i="2"/>
  <c r="X781" i="2"/>
  <c r="X923" i="2"/>
  <c r="X903" i="2"/>
  <c r="X703" i="2"/>
  <c r="X449" i="2"/>
  <c r="X908" i="2"/>
  <c r="X399" i="2"/>
  <c r="X118" i="2"/>
  <c r="X893" i="2"/>
  <c r="X479" i="2"/>
  <c r="X607" i="2"/>
  <c r="X566" i="2"/>
  <c r="X431" i="2"/>
  <c r="X571" i="2"/>
  <c r="X17" i="2"/>
  <c r="X758" i="2"/>
  <c r="X920" i="2"/>
  <c r="X907" i="2"/>
  <c r="X456" i="2"/>
  <c r="X642" i="2"/>
  <c r="X464" i="2"/>
  <c r="X581" i="2"/>
  <c r="X728" i="2"/>
  <c r="X678" i="2"/>
  <c r="X929" i="2"/>
  <c r="X719" i="2"/>
  <c r="X512" i="2"/>
  <c r="X180" i="2"/>
  <c r="X321" i="2"/>
  <c r="X171" i="2"/>
  <c r="X774" i="2"/>
  <c r="X672" i="2"/>
  <c r="X550" i="2"/>
  <c r="X627" i="2"/>
  <c r="X731" i="2"/>
  <c r="X599" i="2"/>
  <c r="X435" i="2"/>
  <c r="X471" i="2"/>
  <c r="X480" i="2"/>
  <c r="X874" i="2"/>
  <c r="X917" i="2"/>
  <c r="X400" i="2"/>
  <c r="X594" i="2"/>
  <c r="X411" i="2"/>
  <c r="X651" i="2"/>
  <c r="X694" i="2"/>
  <c r="X372" i="2"/>
  <c r="X687" i="2"/>
  <c r="X863" i="2"/>
  <c r="X100" i="2"/>
  <c r="X755" i="2"/>
  <c r="X408" i="2"/>
  <c r="X490" i="2"/>
  <c r="X993" i="2"/>
  <c r="X738" i="2"/>
  <c r="X528" i="2"/>
  <c r="X546" i="2"/>
  <c r="X718" i="2"/>
  <c r="X434" i="2"/>
  <c r="X892" i="2"/>
  <c r="X733" i="2"/>
  <c r="X463" i="2"/>
  <c r="X544" i="2"/>
  <c r="X837" i="2"/>
  <c r="X693" i="2"/>
  <c r="X545" i="2"/>
  <c r="X890" i="2"/>
  <c r="X684" i="2"/>
  <c r="X715" i="2"/>
  <c r="X878" i="2"/>
  <c r="X398" i="2"/>
  <c r="X383" i="2"/>
  <c r="X921" i="2"/>
  <c r="X563" i="2"/>
  <c r="X739" i="2"/>
  <c r="X578" i="2"/>
  <c r="X104" i="2"/>
  <c r="X596" i="2"/>
  <c r="X886" i="2"/>
  <c r="X529" i="2"/>
  <c r="X741" i="2"/>
  <c r="X891" i="2"/>
  <c r="X537" i="2"/>
  <c r="X390" i="2"/>
  <c r="X329" i="2"/>
  <c r="X958" i="2"/>
  <c r="X992" i="2"/>
  <c r="X1011" i="2"/>
  <c r="X615" i="2"/>
  <c r="X564" i="2"/>
  <c r="X510" i="2"/>
  <c r="X679" i="2"/>
  <c r="X362" i="2"/>
  <c r="X707" i="2"/>
  <c r="X901" i="2"/>
  <c r="X710" i="2"/>
  <c r="X649" i="2"/>
  <c r="X573" i="2"/>
  <c r="X397" i="2"/>
  <c r="X156" i="2"/>
  <c r="X514" i="2"/>
  <c r="X380" i="2"/>
  <c r="X569" i="2"/>
  <c r="X864" i="2"/>
  <c r="X589" i="2"/>
  <c r="X629" i="2"/>
  <c r="X792" i="2"/>
  <c r="X565" i="2"/>
  <c r="X790" i="2"/>
  <c r="X858" i="2"/>
  <c r="X690" i="2"/>
  <c r="X808" i="2"/>
  <c r="X805" i="2"/>
  <c r="X843" i="2"/>
  <c r="X240" i="2"/>
  <c r="X944" i="2"/>
  <c r="X1003" i="2"/>
  <c r="X661" i="2"/>
  <c r="X830" i="2"/>
  <c r="X722" i="2"/>
  <c r="X905" i="2"/>
  <c r="X426" i="2"/>
  <c r="X850" i="2"/>
  <c r="X382" i="2"/>
  <c r="X717" i="2"/>
  <c r="X536" i="2"/>
  <c r="X828" i="2"/>
  <c r="X847" i="2"/>
  <c r="X875" i="2"/>
  <c r="X969" i="2"/>
  <c r="X600" i="2"/>
  <c r="X899" i="2"/>
  <c r="X561" i="2"/>
  <c r="X756" i="2"/>
  <c r="X740" i="2"/>
  <c r="X919" i="2"/>
  <c r="X506" i="2"/>
  <c r="X623" i="2"/>
  <c r="X745" i="2"/>
  <c r="X494" i="2"/>
  <c r="X812" i="2"/>
  <c r="X585" i="2"/>
  <c r="X862" i="2"/>
  <c r="X450" i="2"/>
  <c r="X396" i="2"/>
  <c r="X1004" i="2"/>
  <c r="X918" i="2"/>
  <c r="X959" i="2"/>
  <c r="X447" i="2"/>
  <c r="X743" i="2"/>
  <c r="X941" i="2"/>
  <c r="X433" i="2"/>
  <c r="X889" i="2"/>
  <c r="X881" i="2"/>
  <c r="X857" i="2"/>
  <c r="X579" i="2"/>
  <c r="X895" i="2"/>
  <c r="X978" i="2"/>
  <c r="X815" i="2"/>
  <c r="X370" i="2"/>
  <c r="X489" i="2"/>
  <c r="X817" i="2"/>
  <c r="X880" i="2"/>
  <c r="X381" i="2"/>
  <c r="X636" i="2"/>
  <c r="X806" i="2"/>
  <c r="X474" i="2"/>
  <c r="X567" i="2"/>
  <c r="X725" i="2"/>
  <c r="X765" i="2"/>
  <c r="X666" i="2"/>
  <c r="X487" i="2"/>
  <c r="X440" i="2"/>
  <c r="X509" i="2"/>
  <c r="X580" i="2"/>
  <c r="X460" i="2"/>
  <c r="X768" i="2"/>
  <c r="X749" i="2"/>
  <c r="X313" i="2"/>
  <c r="X516" i="2"/>
  <c r="X727" i="2"/>
  <c r="X657" i="2"/>
  <c r="X363" i="2"/>
  <c r="X849" i="2"/>
  <c r="X877" i="2"/>
  <c r="X1006" i="2"/>
  <c r="X735" i="2"/>
  <c r="X904" i="2"/>
  <c r="X813" i="2"/>
  <c r="X985" i="2"/>
  <c r="X496" i="2"/>
  <c r="X388" i="2"/>
  <c r="X773" i="2"/>
  <c r="X497" i="2"/>
  <c r="X591" i="2"/>
  <c r="X729" i="2"/>
  <c r="X587" i="2"/>
  <c r="X996" i="2"/>
  <c r="X698" i="2"/>
  <c r="X906" i="2"/>
  <c r="X663" i="2"/>
  <c r="X231" i="2"/>
  <c r="X387" i="2"/>
  <c r="X819" i="2"/>
  <c r="X639" i="2"/>
  <c r="X169" i="2"/>
  <c r="X884" i="2"/>
  <c r="X990" i="2"/>
  <c r="X285" i="2"/>
  <c r="X720" i="2"/>
  <c r="X991" i="2"/>
  <c r="X462" i="2"/>
  <c r="X942" i="2"/>
  <c r="X184" i="2"/>
  <c r="X75" i="2"/>
  <c r="X220" i="2"/>
  <c r="X373" i="2"/>
  <c r="X721" i="2"/>
  <c r="X343" i="2"/>
  <c r="X631" i="2"/>
  <c r="X816" i="2"/>
  <c r="X288" i="2"/>
  <c r="X437" i="2"/>
  <c r="X977" i="2"/>
  <c r="X79" i="2"/>
  <c r="X304" i="2"/>
  <c r="X279" i="2"/>
  <c r="X628" i="2"/>
  <c r="X353" i="2"/>
  <c r="X30" i="2"/>
  <c r="X417" i="2"/>
  <c r="X909" i="2"/>
  <c r="X975" i="2"/>
  <c r="X270" i="2"/>
  <c r="X608" i="2"/>
  <c r="X43" i="2"/>
  <c r="X115" i="2"/>
  <c r="X210" i="2"/>
  <c r="X695" i="2"/>
  <c r="X212" i="2"/>
  <c r="X660" i="2"/>
  <c r="X532" i="2"/>
  <c r="X1005" i="2"/>
  <c r="X233" i="2"/>
  <c r="X41" i="2"/>
  <c r="X259" i="2"/>
  <c r="X347" i="2"/>
  <c r="X254" i="2"/>
  <c r="X870" i="2"/>
  <c r="X336" i="2"/>
  <c r="X166" i="2"/>
  <c r="X441" i="2"/>
  <c r="X453" i="2"/>
  <c r="X113" i="2"/>
  <c r="X520" i="2"/>
  <c r="X446" i="2"/>
  <c r="X278" i="2"/>
  <c r="X331" i="2"/>
  <c r="X846" i="2"/>
  <c r="X86" i="2"/>
  <c r="X219" i="2"/>
  <c r="X80" i="2"/>
  <c r="X275" i="2"/>
  <c r="X767" i="2"/>
  <c r="X64" i="2"/>
  <c r="X150" i="2"/>
  <c r="X914" i="2"/>
  <c r="X622" i="2"/>
  <c r="X122" i="2"/>
  <c r="X711" i="2"/>
  <c r="X333" i="2"/>
  <c r="X355" i="2"/>
  <c r="X215" i="2"/>
  <c r="X70" i="2"/>
  <c r="X786" i="2"/>
  <c r="X155" i="2"/>
  <c r="X576" i="2"/>
  <c r="X438" i="2"/>
  <c r="X124" i="2"/>
  <c r="X531" i="2"/>
  <c r="X298" i="2"/>
  <c r="X968" i="2"/>
  <c r="X91" i="2"/>
  <c r="X798" i="2"/>
  <c r="X325" i="2"/>
  <c r="X759" i="2"/>
  <c r="X911" i="2"/>
  <c r="X851" i="2"/>
  <c r="X178" i="2"/>
  <c r="X62" i="2"/>
  <c r="X367" i="2"/>
  <c r="X19" i="2"/>
  <c r="X493" i="2"/>
  <c r="X737" i="2"/>
  <c r="X123" i="2"/>
  <c r="X357" i="2"/>
  <c r="X597" i="2"/>
  <c r="X260" i="2"/>
  <c r="X938" i="2"/>
  <c r="X744" i="2"/>
  <c r="X662" i="2"/>
  <c r="X326" i="2"/>
  <c r="X486" i="2"/>
  <c r="X295" i="2"/>
  <c r="X428" i="2"/>
  <c r="X205" i="2"/>
  <c r="X66" i="2"/>
  <c r="X677" i="2"/>
  <c r="X521" i="2"/>
  <c r="X570" i="2"/>
  <c r="X56" i="2"/>
  <c r="X360" i="2"/>
  <c r="X683" i="2"/>
  <c r="X47" i="2"/>
  <c r="X391" i="2"/>
  <c r="X208" i="2"/>
  <c r="X868" i="2"/>
  <c r="X176" i="2"/>
  <c r="X470" i="2"/>
  <c r="X143" i="2"/>
  <c r="X653" i="2"/>
  <c r="X280" i="2"/>
  <c r="X126" i="2"/>
  <c r="X533" i="2"/>
  <c r="X216" i="2"/>
  <c r="X226" i="2"/>
  <c r="X225" i="2"/>
  <c r="X611" i="2"/>
  <c r="X81" i="2"/>
  <c r="X168" i="2"/>
  <c r="X407" i="2"/>
  <c r="X125" i="2"/>
  <c r="X646" i="2"/>
  <c r="X191" i="2"/>
  <c r="X283" i="2"/>
  <c r="X53" i="2"/>
  <c r="X265" i="2"/>
  <c r="X165" i="2"/>
  <c r="X922" i="2"/>
  <c r="X151" i="2"/>
  <c r="X114" i="2"/>
  <c r="X681" i="2"/>
  <c r="X192" i="2"/>
  <c r="X203" i="2"/>
  <c r="X190" i="2"/>
  <c r="X94" i="2"/>
  <c r="X885" i="2"/>
  <c r="X499" i="2"/>
  <c r="X614" i="2"/>
  <c r="X630" i="2"/>
  <c r="X827" i="2"/>
  <c r="X334" i="2"/>
  <c r="X894" i="2"/>
  <c r="X873" i="2"/>
  <c r="X291" i="2"/>
  <c r="X1007" i="2"/>
  <c r="X466" i="2"/>
  <c r="X95" i="2"/>
  <c r="X488" i="2"/>
  <c r="X74" i="2"/>
  <c r="X706" i="2"/>
  <c r="X803" i="2"/>
  <c r="X491" i="2"/>
  <c r="X229" i="2"/>
  <c r="X555" i="2"/>
  <c r="X688" i="2"/>
  <c r="X175" i="2"/>
  <c r="X159" i="2"/>
  <c r="X676" i="2"/>
  <c r="X513" i="2"/>
  <c r="X667" i="2"/>
  <c r="X814" i="2"/>
  <c r="X822" i="2"/>
  <c r="X593" i="2"/>
  <c r="X261" i="2"/>
  <c r="X330" i="2"/>
  <c r="X209" i="2"/>
  <c r="X239" i="2"/>
  <c r="X575" i="2"/>
  <c r="X305" i="2"/>
  <c r="X309" i="2"/>
  <c r="X423" i="2"/>
  <c r="X664" i="2"/>
  <c r="X352" i="2"/>
  <c r="X472" i="2"/>
  <c r="X430" i="2"/>
  <c r="X517" i="2"/>
  <c r="X389" i="2"/>
  <c r="X366" i="2"/>
  <c r="X345" i="2"/>
  <c r="X974" i="2"/>
  <c r="X290" i="2"/>
  <c r="X605" i="2"/>
  <c r="X63" i="2"/>
  <c r="X1008" i="2"/>
  <c r="X98" i="2"/>
  <c r="X658" i="2"/>
  <c r="X67" i="2"/>
  <c r="X984" i="2"/>
  <c r="X204" i="2"/>
  <c r="X77" i="2"/>
  <c r="X590" i="2"/>
  <c r="X33" i="2"/>
  <c r="X346" i="2"/>
  <c r="X951" i="2"/>
  <c r="X269" i="2"/>
  <c r="X436" i="2"/>
  <c r="X230" i="2"/>
  <c r="X131" i="2"/>
  <c r="X78" i="2"/>
  <c r="X129" i="2"/>
  <c r="X448" i="2"/>
  <c r="X257" i="2"/>
  <c r="X483" i="2"/>
  <c r="X158" i="2"/>
  <c r="X554" i="2"/>
  <c r="X339" i="2"/>
  <c r="X234" i="2"/>
  <c r="X644" i="2"/>
  <c r="X708" i="2"/>
  <c r="X542" i="2"/>
  <c r="X484" i="2"/>
  <c r="X427" i="2"/>
  <c r="X287" i="2"/>
  <c r="X665" i="2"/>
  <c r="X255" i="2"/>
  <c r="X71" i="2"/>
  <c r="X217" i="2"/>
  <c r="X811" i="2"/>
  <c r="X854" i="2"/>
  <c r="X139" i="2"/>
  <c r="X482" i="2"/>
  <c r="X31" i="2"/>
  <c r="X328" i="2"/>
  <c r="X612" i="2"/>
  <c r="X90" i="2"/>
  <c r="X406" i="2"/>
  <c r="X153" i="2"/>
  <c r="X163" i="2"/>
  <c r="X603" i="2"/>
  <c r="X161" i="2"/>
  <c r="X409" i="2"/>
  <c r="X912" i="2"/>
  <c r="X732" i="2"/>
  <c r="X170" i="2"/>
  <c r="X342" i="2"/>
  <c r="X223" i="2"/>
  <c r="X188" i="2"/>
  <c r="X760" i="2"/>
  <c r="X337" i="2"/>
  <c r="X297" i="2"/>
  <c r="X341" i="2"/>
  <c r="X757" i="2"/>
  <c r="X93" i="2"/>
  <c r="X211" i="2"/>
  <c r="X502" i="2"/>
  <c r="X314" i="2"/>
  <c r="X776" i="2"/>
  <c r="X356" i="2"/>
  <c r="X323" i="2"/>
  <c r="X354" i="2"/>
  <c r="X856" i="2"/>
  <c r="X635" i="2"/>
  <c r="X61" i="2"/>
  <c r="X1014" i="2"/>
  <c r="X588" i="2"/>
  <c r="X1000" i="2"/>
  <c r="X939" i="2"/>
  <c r="X224" i="2"/>
  <c r="X38" i="2"/>
  <c r="X405" i="2"/>
  <c r="X349" i="2"/>
  <c r="X302" i="2"/>
  <c r="X183" i="2"/>
  <c r="X120" i="2"/>
  <c r="X747" i="2"/>
  <c r="X910" i="2"/>
  <c r="X913" i="2"/>
  <c r="X459" i="2"/>
  <c r="X27" i="2"/>
  <c r="X404" i="2"/>
  <c r="X900" i="2"/>
  <c r="X251" i="2"/>
  <c r="X946" i="2"/>
  <c r="X266" i="2"/>
  <c r="X669" i="2"/>
  <c r="X995" i="2"/>
  <c r="X172" i="2"/>
  <c r="X643" i="2"/>
  <c r="X300" i="2"/>
  <c r="X52" i="2"/>
  <c r="X469" i="2"/>
  <c r="X40" i="2"/>
  <c r="X726" i="2"/>
  <c r="X789" i="2"/>
  <c r="X236" i="2"/>
  <c r="X200" i="2"/>
  <c r="X273" i="2"/>
  <c r="X338" i="2"/>
  <c r="X485" i="2"/>
  <c r="X148" i="2"/>
  <c r="X68" i="2"/>
  <c r="X604" i="2"/>
  <c r="X872" i="2"/>
  <c r="X106" i="2"/>
  <c r="X915" i="2"/>
  <c r="X613" i="2"/>
  <c r="X244" i="2"/>
  <c r="X680" i="2"/>
  <c r="X371" i="2"/>
  <c r="X238" i="2"/>
  <c r="X539" i="2"/>
  <c r="X413" i="2"/>
  <c r="X164" i="2"/>
  <c r="X888" i="2"/>
  <c r="X132" i="2"/>
  <c r="X152" i="2"/>
  <c r="X76" i="2"/>
  <c r="X196" i="2"/>
  <c r="X648" i="2"/>
  <c r="X241" i="2"/>
  <c r="X586" i="2"/>
  <c r="X704" i="2"/>
  <c r="X268" i="2"/>
  <c r="X477" i="2"/>
  <c r="X315" i="2"/>
  <c r="X134" i="2"/>
  <c r="X820" i="2"/>
  <c r="X237" i="2"/>
  <c r="X89" i="2"/>
  <c r="X403" i="2"/>
  <c r="X181" i="2"/>
  <c r="X157" i="2"/>
  <c r="X637" i="2"/>
  <c r="X46" i="2"/>
  <c r="X930" i="2"/>
  <c r="X112" i="2"/>
  <c r="X1010" i="2"/>
  <c r="X274" i="2"/>
  <c r="X37" i="2"/>
  <c r="X221" i="2"/>
  <c r="X1015" i="2"/>
  <c r="X50" i="2"/>
  <c r="X213" i="2"/>
  <c r="X902" i="2"/>
  <c r="X242" i="2"/>
  <c r="X671" i="2"/>
  <c r="X358" i="2"/>
  <c r="X379" i="2"/>
  <c r="X348" i="2"/>
  <c r="X256" i="2"/>
  <c r="X142" i="2"/>
  <c r="X425" i="2"/>
  <c r="X702" i="2"/>
  <c r="X245" i="2"/>
  <c r="X193" i="2"/>
  <c r="X866" i="2"/>
  <c r="X655" i="2"/>
  <c r="X746" i="2"/>
  <c r="X83" i="2"/>
  <c r="X540" i="2"/>
  <c r="X887" i="2"/>
  <c r="X189" i="2"/>
  <c r="X284" i="2"/>
  <c r="X253" i="2"/>
  <c r="X498" i="2"/>
  <c r="X197" i="2"/>
  <c r="X252" i="2"/>
  <c r="X351" i="2"/>
  <c r="X897" i="2"/>
  <c r="X800" i="2"/>
  <c r="X173" i="2"/>
  <c r="X994" i="2"/>
  <c r="X140" i="2"/>
  <c r="X507" i="2"/>
  <c r="X541" i="2"/>
  <c r="X18" i="2"/>
  <c r="X936" i="2"/>
  <c r="X583" i="2"/>
  <c r="X322" i="2"/>
  <c r="X515" i="2"/>
  <c r="X127" i="2"/>
  <c r="X1013" i="2"/>
  <c r="X277" i="2"/>
  <c r="X1012" i="2"/>
  <c r="X500" i="2"/>
  <c r="X293" i="2"/>
  <c r="X443" i="2"/>
  <c r="X926" i="2"/>
  <c r="X422" i="2"/>
  <c r="X214" i="2"/>
  <c r="X418" i="2"/>
  <c r="X306" i="2"/>
  <c r="X802" i="2"/>
  <c r="X69" i="2"/>
  <c r="X243" i="2"/>
  <c r="X592" i="2"/>
  <c r="X987" i="2"/>
  <c r="X235" i="2"/>
  <c r="X979" i="2"/>
  <c r="X271" i="2"/>
  <c r="X723" i="2"/>
  <c r="X258" i="2"/>
  <c r="X201" i="2"/>
  <c r="X853" i="2"/>
  <c r="X137" i="2"/>
  <c r="X766" i="2"/>
  <c r="X675" i="2"/>
  <c r="X526" i="2"/>
  <c r="X312" i="2"/>
  <c r="X791" i="2"/>
  <c r="X147" i="2"/>
  <c r="X748" i="2"/>
  <c r="X548" i="2"/>
  <c r="X135" i="2"/>
  <c r="X934" i="2"/>
  <c r="X785" i="2"/>
  <c r="X804" i="2"/>
  <c r="X320" i="2"/>
  <c r="X788" i="2"/>
  <c r="X136" i="2"/>
  <c r="X186" i="2"/>
  <c r="X503" i="2"/>
  <c r="X194" i="2"/>
  <c r="X272" i="2"/>
  <c r="X263" i="2"/>
  <c r="X292" i="2"/>
  <c r="X359" i="2"/>
  <c r="X198" i="2"/>
  <c r="X412" i="2"/>
  <c r="X439" i="2"/>
  <c r="X340" i="2"/>
  <c r="X21" i="2"/>
  <c r="X249" i="2"/>
  <c r="X712" i="2"/>
  <c r="X276" i="2"/>
  <c r="X267" i="2"/>
  <c r="X303" i="2"/>
  <c r="X750" i="2"/>
  <c r="X952" i="2"/>
  <c r="X793" i="2"/>
  <c r="X44" i="2"/>
  <c r="X317" i="2"/>
  <c r="X222" i="2"/>
  <c r="X855" i="2"/>
  <c r="X775" i="2"/>
  <c r="X606" i="2"/>
  <c r="X638" i="2"/>
  <c r="X518" i="2"/>
  <c r="X574" i="2"/>
  <c r="X882" i="2"/>
  <c r="X195" i="2"/>
  <c r="X736" i="2"/>
  <c r="X577" i="2"/>
  <c r="X82" i="2"/>
  <c r="X375" i="2"/>
  <c r="X557" i="2"/>
  <c r="X299" i="2"/>
  <c r="X32" i="2"/>
  <c r="X696" i="2"/>
  <c r="X73" i="2"/>
  <c r="X36" i="2"/>
  <c r="X227" i="2"/>
  <c r="X454" i="2"/>
  <c r="X138" i="2"/>
  <c r="X133" i="2"/>
  <c r="X549" i="2"/>
  <c r="X206" i="2"/>
  <c r="X54" i="2"/>
  <c r="X734" i="2"/>
  <c r="X250" i="2"/>
  <c r="X374" i="2"/>
  <c r="X960" i="2"/>
  <c r="X393" i="2"/>
  <c r="X264" i="2"/>
  <c r="X296" i="2"/>
  <c r="X97" i="2"/>
  <c r="X467" i="2"/>
  <c r="X232" i="2"/>
  <c r="X130" i="2"/>
  <c r="X301" i="2"/>
  <c r="X145" i="2"/>
  <c r="X344" i="2"/>
  <c r="X262" i="2"/>
  <c r="X682" i="2"/>
  <c r="X659" i="2"/>
  <c r="X281" i="2"/>
  <c r="X504" i="2"/>
  <c r="X167" i="2"/>
  <c r="X547" i="2"/>
  <c r="X49" i="2"/>
  <c r="X202" i="2"/>
  <c r="X848" i="2"/>
  <c r="X475" i="2"/>
  <c r="X228" i="2"/>
  <c r="X961" i="2"/>
  <c r="X801" i="2"/>
  <c r="X282" i="2"/>
  <c r="X950" i="2"/>
  <c r="X128" i="2"/>
  <c r="X809" i="2"/>
  <c r="X572" i="2"/>
  <c r="X65" i="2"/>
  <c r="X945" i="2"/>
  <c r="X218" i="2"/>
  <c r="X534" i="2"/>
  <c r="X289" i="2"/>
  <c r="X207" i="2"/>
  <c r="X983" i="2"/>
  <c r="X307" i="2"/>
  <c r="X51" i="2"/>
  <c r="X310" i="2"/>
  <c r="X818" i="2"/>
  <c r="X656" i="2"/>
  <c r="X85" i="2"/>
  <c r="X286" i="2"/>
  <c r="X468" i="2"/>
  <c r="X714" i="2"/>
  <c r="X294" i="2"/>
  <c r="X867" i="2"/>
  <c r="X107" i="2"/>
  <c r="X782" i="2"/>
  <c r="X821" i="2"/>
  <c r="X602" i="2"/>
  <c r="X778" i="2"/>
  <c r="X940" i="2"/>
  <c r="X45" i="2"/>
  <c r="X601" i="2"/>
  <c r="X57" i="2"/>
  <c r="X859" i="2"/>
  <c r="X48" i="2"/>
  <c r="X101" i="2"/>
  <c r="X833" i="2"/>
  <c r="X501" i="2"/>
  <c r="X841" i="2"/>
  <c r="X645" i="2"/>
  <c r="X22" i="2"/>
  <c r="X632" i="2"/>
  <c r="X989" i="2"/>
  <c r="X616" i="2"/>
  <c r="X763" i="2"/>
  <c r="X988" i="2"/>
  <c r="X652" i="2"/>
  <c r="X84" i="2"/>
  <c r="X149" i="2"/>
  <c r="X771" i="2"/>
  <c r="X392" i="2"/>
  <c r="X327" i="2"/>
  <c r="X633" i="2"/>
  <c r="X525" i="2"/>
  <c r="X109" i="2"/>
  <c r="X29" i="2"/>
  <c r="X174" i="2"/>
  <c r="X943" i="2"/>
  <c r="X823" i="2"/>
  <c r="X185" i="2"/>
  <c r="X641" i="2"/>
  <c r="X832" i="2"/>
  <c r="X640" i="2"/>
  <c r="X963" i="2"/>
  <c r="X970" i="2"/>
  <c r="X96" i="2"/>
  <c r="X461" i="2"/>
  <c r="X42" i="2"/>
  <c r="X384" i="2"/>
  <c r="X826" i="2"/>
  <c r="X697" i="2"/>
  <c r="X654" i="2"/>
  <c r="X865" i="2"/>
  <c r="X55" i="2"/>
  <c r="X523" i="2"/>
  <c r="X925" i="2"/>
  <c r="X58" i="2"/>
  <c r="X609" i="2"/>
  <c r="X458" i="2"/>
  <c r="X933" i="2"/>
  <c r="X420" i="2"/>
  <c r="X146" i="2"/>
  <c r="X187" i="2"/>
  <c r="X779" i="2"/>
  <c r="X624" i="2"/>
  <c r="X121" i="2"/>
  <c r="X916" i="2"/>
  <c r="X932" i="2"/>
  <c r="X246" i="2"/>
  <c r="X762" i="2"/>
  <c r="X88" i="2"/>
  <c r="X199" i="2"/>
  <c r="X117" i="2"/>
  <c r="X948" i="2"/>
  <c r="X705" i="2"/>
  <c r="X364" i="2"/>
  <c r="X319" i="2"/>
  <c r="X784" i="2"/>
  <c r="X116" i="2"/>
  <c r="X699" i="2"/>
  <c r="X955" i="2"/>
  <c r="X103" i="2"/>
  <c r="X26" i="2"/>
  <c r="X419" i="2"/>
  <c r="X316" i="2"/>
  <c r="X365" i="2"/>
  <c r="X376" i="2"/>
  <c r="X986" i="2"/>
  <c r="X617" i="2"/>
  <c r="X179" i="2"/>
  <c r="X973" i="2"/>
  <c r="X60" i="2"/>
  <c r="X378" i="2"/>
  <c r="X692" i="2"/>
  <c r="X551" i="2"/>
  <c r="X308" i="2"/>
  <c r="X59" i="2"/>
  <c r="X610" i="2"/>
  <c r="X105" i="2"/>
  <c r="X110" i="2"/>
  <c r="X25" i="2"/>
  <c r="X956" i="2"/>
  <c r="X160" i="2"/>
  <c r="X394" i="2"/>
  <c r="X24" i="2"/>
  <c r="X108" i="2"/>
  <c r="X924" i="2"/>
  <c r="X685" i="2"/>
  <c r="X324" i="2"/>
  <c r="X248" i="2"/>
  <c r="X311" i="2"/>
  <c r="X869" i="2"/>
  <c r="X981" i="2"/>
  <c r="X772" i="2"/>
  <c r="X415" i="2"/>
  <c r="X971" i="2"/>
  <c r="X825" i="2"/>
  <c r="X99" i="2"/>
  <c r="X966" i="2"/>
  <c r="X861" i="2"/>
  <c r="X23" i="2"/>
  <c r="X691" i="2"/>
  <c r="X552" i="2"/>
  <c r="X709" i="2"/>
  <c r="X102" i="2"/>
  <c r="X879" i="2"/>
  <c r="X522" i="2"/>
  <c r="X842" i="2"/>
  <c r="X700" i="2"/>
  <c r="X595" i="2"/>
  <c r="X386" i="2"/>
  <c r="X824" i="2"/>
  <c r="X770" i="2"/>
  <c r="X162" i="2"/>
  <c r="X972" i="2"/>
  <c r="X799" i="2"/>
  <c r="X795" i="2"/>
  <c r="X28" i="2"/>
  <c r="X177" i="2"/>
  <c r="X834" i="2"/>
  <c r="X964" i="2"/>
  <c r="X34" i="2"/>
  <c r="X361" i="2"/>
  <c r="X689" i="2"/>
  <c r="X247" i="2"/>
  <c r="X997" i="2"/>
  <c r="X769" i="2"/>
  <c r="X442" i="2"/>
  <c r="X87" i="2"/>
  <c r="X967" i="2"/>
  <c r="X559" i="2"/>
  <c r="X780" i="2"/>
  <c r="X558" i="2"/>
  <c r="X935" i="2"/>
  <c r="X982" i="2"/>
  <c r="X20" i="2"/>
  <c r="X119" i="2"/>
  <c r="X332" i="2"/>
  <c r="X764" i="2"/>
  <c r="X111" i="2"/>
  <c r="X625" i="2"/>
  <c r="X840" i="2"/>
  <c r="X39" i="2"/>
  <c r="X455" i="2"/>
  <c r="X965" i="2"/>
  <c r="X831" i="2"/>
  <c r="X634" i="2"/>
  <c r="X416" i="2"/>
  <c r="X927" i="2"/>
  <c r="X154" i="2"/>
  <c r="X505" i="2"/>
  <c r="X369" i="2"/>
  <c r="X999" i="2"/>
  <c r="X871" i="2"/>
  <c r="X980" i="2"/>
  <c r="X626" i="2"/>
  <c r="X524" i="2"/>
  <c r="X144" i="2"/>
  <c r="X141" i="2"/>
  <c r="X949" i="2"/>
  <c r="X182" i="2"/>
  <c r="X508" i="2"/>
  <c r="X318" i="2"/>
  <c r="X335" i="2"/>
  <c r="X560" i="2"/>
  <c r="X618" i="2"/>
  <c r="X777" i="2"/>
  <c r="X92" i="2"/>
  <c r="X368" i="2"/>
  <c r="X839" i="2"/>
  <c r="X72" i="2"/>
  <c r="X783" i="2"/>
  <c r="X35" i="2"/>
  <c r="X761" i="2"/>
  <c r="AK1059" i="2"/>
  <c r="AK1044" i="2"/>
  <c r="AK1074" i="2"/>
  <c r="AK1035" i="2"/>
  <c r="AK1039" i="2"/>
  <c r="AK1045" i="2"/>
  <c r="AK1060" i="2"/>
  <c r="AK1070" i="2"/>
  <c r="AK1120" i="2"/>
  <c r="AK1180" i="2"/>
  <c r="AK1188" i="2"/>
  <c r="AK1196" i="2"/>
  <c r="AK1046" i="2"/>
  <c r="AK1055" i="2"/>
  <c r="AK1075" i="2"/>
  <c r="AK1111" i="2"/>
  <c r="AK1112" i="2"/>
  <c r="AK1069" i="2"/>
  <c r="AK1114" i="2"/>
  <c r="AK1126" i="2"/>
  <c r="AK1031" i="2"/>
  <c r="AK1037" i="2"/>
  <c r="AK1038" i="2"/>
  <c r="AK1030" i="2"/>
  <c r="AK1061" i="2"/>
  <c r="AK1122" i="2"/>
  <c r="AK1076" i="2"/>
  <c r="AK1084" i="2"/>
  <c r="AK1105" i="2"/>
  <c r="AK1128" i="2"/>
  <c r="AK1130" i="2"/>
  <c r="AK1104" i="2"/>
  <c r="AK1135" i="2"/>
  <c r="AK1151" i="2"/>
  <c r="AK1167" i="2"/>
  <c r="AK1183" i="2"/>
  <c r="AK1202" i="2"/>
  <c r="AK1207" i="2"/>
  <c r="AK1224" i="2"/>
  <c r="AK1232" i="2"/>
  <c r="AK1240" i="2"/>
  <c r="AK1248" i="2"/>
  <c r="AK1256" i="2"/>
  <c r="AK1082" i="2"/>
  <c r="AK1103" i="2"/>
  <c r="AK1117" i="2"/>
  <c r="AK1118" i="2"/>
  <c r="AK1123" i="2"/>
  <c r="AK1083" i="2"/>
  <c r="AK1102" i="2"/>
  <c r="AK1138" i="2"/>
  <c r="AK1146" i="2"/>
  <c r="AK1181" i="2"/>
  <c r="AK1214" i="2"/>
  <c r="AK1220" i="2"/>
  <c r="AK1264" i="2"/>
  <c r="AK1288" i="2"/>
  <c r="AK1186" i="2"/>
  <c r="AK1204" i="2"/>
  <c r="AK1080" i="2"/>
  <c r="AK1133" i="2"/>
  <c r="AK1141" i="2"/>
  <c r="AK1189" i="2"/>
  <c r="AK1197" i="2"/>
  <c r="AK1221" i="2"/>
  <c r="AK1230" i="2"/>
  <c r="AK1194" i="2"/>
  <c r="AK1205" i="2"/>
  <c r="AK1215" i="2"/>
  <c r="AK1271" i="2"/>
  <c r="AK1274" i="2"/>
  <c r="AK1131" i="2"/>
  <c r="AK1170" i="2"/>
  <c r="AK1178" i="2"/>
  <c r="AK1238" i="2"/>
  <c r="AK1254" i="2"/>
  <c r="AK1085" i="2"/>
  <c r="AK1115" i="2"/>
  <c r="AK1154" i="2"/>
  <c r="AK1162" i="2"/>
  <c r="AK1237" i="2"/>
  <c r="AK1253" i="2"/>
  <c r="AK1223" i="2"/>
  <c r="AK1277" i="2"/>
  <c r="AK1300" i="2"/>
  <c r="AK1325" i="2"/>
  <c r="AK1354" i="2"/>
  <c r="AK1206" i="2"/>
  <c r="AK1317" i="2"/>
  <c r="AK1098" i="2"/>
  <c r="AK1255" i="2"/>
  <c r="AK1280" i="2"/>
  <c r="AK1309" i="2"/>
  <c r="AK1322" i="2"/>
  <c r="AK1301" i="2"/>
  <c r="AK1340" i="2"/>
  <c r="AK1363" i="2"/>
  <c r="AK1267" i="2"/>
  <c r="AK1316" i="2"/>
  <c r="AK1341" i="2"/>
  <c r="AK1239" i="2"/>
  <c r="AK1451" i="2"/>
  <c r="AK1464" i="2"/>
  <c r="AK1467" i="2"/>
  <c r="AK1333" i="2"/>
  <c r="AK1374" i="2"/>
  <c r="AK1390" i="2"/>
  <c r="AK1406" i="2"/>
  <c r="AK1422" i="2"/>
  <c r="AK1438" i="2"/>
  <c r="AK1129" i="2"/>
  <c r="AK1364" i="2"/>
  <c r="AK1373" i="2"/>
  <c r="AK1379" i="2"/>
  <c r="AK1389" i="2"/>
  <c r="AK1395" i="2"/>
  <c r="AK1405" i="2"/>
  <c r="AK1411" i="2"/>
  <c r="AK1421" i="2"/>
  <c r="AK1427" i="2"/>
  <c r="AK1437" i="2"/>
  <c r="AK1443" i="2"/>
  <c r="AK1459" i="2"/>
  <c r="AK1211" i="2"/>
  <c r="AK1308" i="2"/>
  <c r="AK1348" i="2"/>
  <c r="AK1368" i="2"/>
  <c r="AK1384" i="2"/>
  <c r="AK1400" i="2"/>
  <c r="AK1416" i="2"/>
  <c r="AK1432" i="2"/>
  <c r="AK1448" i="2"/>
  <c r="AK1293" i="2"/>
  <c r="AK1306" i="2"/>
  <c r="AK1356" i="2"/>
  <c r="AK1371" i="2"/>
  <c r="AK1381" i="2"/>
  <c r="AK1387" i="2"/>
  <c r="AK1397" i="2"/>
  <c r="AK1403" i="2"/>
  <c r="AK1413" i="2"/>
  <c r="AK1419" i="2"/>
  <c r="AK1429" i="2"/>
  <c r="AK1435" i="2"/>
  <c r="AK1445" i="2"/>
  <c r="AK1453" i="2"/>
  <c r="AK1298" i="2"/>
  <c r="AK1346" i="2"/>
  <c r="AK1361" i="2"/>
  <c r="AK1376" i="2"/>
  <c r="AK1392" i="2"/>
  <c r="AK1408" i="2"/>
  <c r="AK1424" i="2"/>
  <c r="AK1440" i="2"/>
  <c r="AK1324" i="2"/>
  <c r="AK1469" i="2"/>
  <c r="AK1487" i="2"/>
  <c r="AK1492" i="2"/>
  <c r="AK1621" i="2"/>
  <c r="AK1473" i="2"/>
  <c r="AK1479" i="2"/>
  <c r="AK1484" i="2"/>
  <c r="AK1246" i="2"/>
  <c r="AK1362" i="2"/>
  <c r="AK1476" i="2"/>
  <c r="AK1493" i="2"/>
  <c r="AK1623" i="2"/>
  <c r="AK1332" i="2"/>
  <c r="AK1466" i="2"/>
  <c r="AK1524" i="2"/>
  <c r="AK1261" i="2"/>
  <c r="AK1465" i="2"/>
  <c r="AK1477" i="2"/>
  <c r="AK1516" i="2"/>
  <c r="AK1537" i="2"/>
  <c r="AK1545" i="2"/>
  <c r="AK1553" i="2"/>
  <c r="AK1561" i="2"/>
  <c r="AK1569" i="2"/>
  <c r="AK1577" i="2"/>
  <c r="AK1585" i="2"/>
  <c r="AK1593" i="2"/>
  <c r="AK1601" i="2"/>
  <c r="AK1609" i="2"/>
  <c r="AK1617" i="2"/>
  <c r="AK1625" i="2"/>
  <c r="AK1503" i="2"/>
  <c r="AK1508" i="2"/>
  <c r="AK1563" i="2"/>
  <c r="AK1571" i="2"/>
  <c r="AK1579" i="2"/>
  <c r="AK1587" i="2"/>
  <c r="AK1595" i="2"/>
  <c r="AK1603" i="2"/>
  <c r="AK1611" i="2"/>
  <c r="AK1619" i="2"/>
  <c r="AK1627" i="2"/>
  <c r="AK1540" i="2"/>
  <c r="AK1572" i="2"/>
  <c r="AK1604" i="2"/>
  <c r="AK1634" i="2"/>
  <c r="AK1642" i="2"/>
  <c r="AK1666" i="2"/>
  <c r="AK1674" i="2"/>
  <c r="AK1682" i="2"/>
  <c r="AK1690" i="2"/>
  <c r="AK1698" i="2"/>
  <c r="AK1706" i="2"/>
  <c r="AK1714" i="2"/>
  <c r="AK1500" i="2"/>
  <c r="AK1554" i="2"/>
  <c r="AK1586" i="2"/>
  <c r="AK1618" i="2"/>
  <c r="AK1548" i="2"/>
  <c r="AK1580" i="2"/>
  <c r="AK1612" i="2"/>
  <c r="AK1628" i="2"/>
  <c r="AK1660" i="2"/>
  <c r="AK1668" i="2"/>
  <c r="AK1676" i="2"/>
  <c r="AK1511" i="2"/>
  <c r="AK1562" i="2"/>
  <c r="AK1594" i="2"/>
  <c r="AK1626" i="2"/>
  <c r="AK1495" i="2"/>
  <c r="AK1556" i="2"/>
  <c r="AK1588" i="2"/>
  <c r="AK1620" i="2"/>
  <c r="AK1630" i="2"/>
  <c r="AK1638" i="2"/>
  <c r="AK1646" i="2"/>
  <c r="AK1654" i="2"/>
  <c r="AK1210" i="2"/>
  <c r="AK1470" i="2"/>
  <c r="AK1564" i="2"/>
  <c r="AK1596" i="2"/>
  <c r="AK1656" i="2"/>
  <c r="AK1649" i="2"/>
  <c r="AK1681" i="2"/>
  <c r="AK1713" i="2"/>
  <c r="AK1729" i="2"/>
  <c r="AK1631" i="2"/>
  <c r="AK1663" i="2"/>
  <c r="AK1695" i="2"/>
  <c r="AK1738" i="2"/>
  <c r="AK1746" i="2"/>
  <c r="AK1754" i="2"/>
  <c r="AK1762" i="2"/>
  <c r="AK1770" i="2"/>
  <c r="AK1778" i="2"/>
  <c r="AK1786" i="2"/>
  <c r="AK1794" i="2"/>
  <c r="AK1802" i="2"/>
  <c r="AK1810" i="2"/>
  <c r="AK1818" i="2"/>
  <c r="AK1826" i="2"/>
  <c r="AK1834" i="2"/>
  <c r="AK1842" i="2"/>
  <c r="AK1850" i="2"/>
  <c r="AK1858" i="2"/>
  <c r="AK1866" i="2"/>
  <c r="AK1874" i="2"/>
  <c r="AK1882" i="2"/>
  <c r="AK1890" i="2"/>
  <c r="AK1898" i="2"/>
  <c r="AK1906" i="2"/>
  <c r="AK1914" i="2"/>
  <c r="AK1922" i="2"/>
  <c r="AK1930" i="2"/>
  <c r="AK1938" i="2"/>
  <c r="AK1946" i="2"/>
  <c r="AK1657" i="2"/>
  <c r="AK1689" i="2"/>
  <c r="AK1721" i="2"/>
  <c r="AK1602" i="2"/>
  <c r="AK1639" i="2"/>
  <c r="AK1671" i="2"/>
  <c r="AK1703" i="2"/>
  <c r="AK1730" i="2"/>
  <c r="AK1633" i="2"/>
  <c r="AK1665" i="2"/>
  <c r="AK1697" i="2"/>
  <c r="AK1722" i="2"/>
  <c r="AK1741" i="2"/>
  <c r="AK1749" i="2"/>
  <c r="AK1757" i="2"/>
  <c r="AK1765" i="2"/>
  <c r="AK1773" i="2"/>
  <c r="AK1781" i="2"/>
  <c r="AK1789" i="2"/>
  <c r="AK1797" i="2"/>
  <c r="AK1805" i="2"/>
  <c r="AK1813" i="2"/>
  <c r="AK1821" i="2"/>
  <c r="AK1829" i="2"/>
  <c r="AK1837" i="2"/>
  <c r="AK1845" i="2"/>
  <c r="AK1853" i="2"/>
  <c r="AK1861" i="2"/>
  <c r="AK1869" i="2"/>
  <c r="AK1877" i="2"/>
  <c r="AK1885" i="2"/>
  <c r="AK1893" i="2"/>
  <c r="AK1901" i="2"/>
  <c r="AK1909" i="2"/>
  <c r="AK1917" i="2"/>
  <c r="AK1925" i="2"/>
  <c r="AK1933" i="2"/>
  <c r="AK1941" i="2"/>
  <c r="AK1949" i="2"/>
  <c r="AK1957" i="2"/>
  <c r="AK1570" i="2"/>
  <c r="AK1647" i="2"/>
  <c r="AK1679" i="2"/>
  <c r="AK1711" i="2"/>
  <c r="AK1641" i="2"/>
  <c r="AK1673" i="2"/>
  <c r="AK1705" i="2"/>
  <c r="AK1719" i="2"/>
  <c r="AK1784" i="2"/>
  <c r="AK1848" i="2"/>
  <c r="AK1912" i="2"/>
  <c r="AK1984" i="2"/>
  <c r="AK1985" i="2"/>
  <c r="AK1760" i="2"/>
  <c r="AK1824" i="2"/>
  <c r="AK1888" i="2"/>
  <c r="AK1952" i="2"/>
  <c r="AK1962" i="2"/>
  <c r="AK1972" i="2"/>
  <c r="AK1973" i="2"/>
  <c r="AK1980" i="2"/>
  <c r="AK1981" i="2"/>
  <c r="AK1982" i="2"/>
  <c r="AK1991" i="2"/>
  <c r="AK1999" i="2"/>
  <c r="AK2007" i="2"/>
  <c r="AK2015" i="2"/>
  <c r="AK2023" i="2"/>
  <c r="AA7" i="6"/>
  <c r="AK1800" i="2"/>
  <c r="AK1864" i="2"/>
  <c r="AK1928" i="2"/>
  <c r="AK1776" i="2"/>
  <c r="AK1840" i="2"/>
  <c r="AK1904" i="2"/>
  <c r="AK1752" i="2"/>
  <c r="AK1816" i="2"/>
  <c r="AK1880" i="2"/>
  <c r="AK1944" i="2"/>
  <c r="AK1965" i="2"/>
  <c r="AK1994" i="2"/>
  <c r="AK2002" i="2"/>
  <c r="AK2010" i="2"/>
  <c r="AK2018" i="2"/>
  <c r="AK1538" i="2"/>
  <c r="AK1792" i="2"/>
  <c r="AK1856" i="2"/>
  <c r="AK1920" i="2"/>
  <c r="AK1970" i="2"/>
  <c r="AK1768" i="2"/>
  <c r="AK1832" i="2"/>
  <c r="AK1896" i="2"/>
  <c r="AK1960" i="2"/>
  <c r="AK2005" i="2"/>
  <c r="AK1872" i="2"/>
  <c r="AK2021" i="2"/>
  <c r="AK1954" i="2"/>
  <c r="AK1997" i="2"/>
  <c r="AK1808" i="2"/>
  <c r="AK2013" i="2"/>
  <c r="AK1936" i="2"/>
  <c r="AK1989" i="2"/>
  <c r="AK1744" i="2"/>
  <c r="AK1655" i="2"/>
  <c r="AK1687" i="2"/>
  <c r="AK1953" i="2"/>
  <c r="AK1889" i="2"/>
  <c r="AK1825" i="2"/>
  <c r="AK1761" i="2"/>
  <c r="AK1359" i="2"/>
  <c r="AK1995" i="2"/>
  <c r="AK1717" i="2"/>
  <c r="AK1568" i="2"/>
  <c r="AK1966" i="2"/>
  <c r="AK1727" i="2"/>
  <c r="AK1777" i="2"/>
  <c r="AK1927" i="2"/>
  <c r="AK1879" i="2"/>
  <c r="AK1815" i="2"/>
  <c r="AK1759" i="2"/>
  <c r="AK1650" i="2"/>
  <c r="AK1894" i="2"/>
  <c r="AK1878" i="2"/>
  <c r="AK1688" i="2"/>
  <c r="AK1728" i="2"/>
  <c r="AK1939" i="2"/>
  <c r="AK1875" i="2"/>
  <c r="AK1811" i="2"/>
  <c r="AK1747" i="2"/>
  <c r="AK1643" i="2"/>
  <c r="AK1576" i="2"/>
  <c r="AK1661" i="2"/>
  <c r="AK1684" i="2"/>
  <c r="AK1720" i="2"/>
  <c r="AK1672" i="2"/>
  <c r="AK1614" i="2"/>
  <c r="AK1582" i="2"/>
  <c r="AK1686" i="2"/>
  <c r="AK1597" i="2"/>
  <c r="AK1522" i="2"/>
  <c r="AK1485" i="2"/>
  <c r="AK1644" i="2"/>
  <c r="AK1566" i="2"/>
  <c r="AK1584" i="2"/>
  <c r="AK1539" i="2"/>
  <c r="AK1483" i="2"/>
  <c r="AK1399" i="2"/>
  <c r="AK1499" i="2"/>
  <c r="AK1457" i="2"/>
  <c r="AK1269" i="2"/>
  <c r="AK1481" i="2"/>
  <c r="AK1567" i="2"/>
  <c r="AK1472" i="2"/>
  <c r="AK1517" i="2"/>
  <c r="AK1409" i="2"/>
  <c r="AK1353" i="2"/>
  <c r="AK1290" i="2"/>
  <c r="AK1219" i="2"/>
  <c r="AK1420" i="2"/>
  <c r="AK1388" i="2"/>
  <c r="AK1226" i="2"/>
  <c r="AK1155" i="2"/>
  <c r="AK1283" i="2"/>
  <c r="AK1287" i="2"/>
  <c r="AK1329" i="2"/>
  <c r="AK1278" i="2"/>
  <c r="AK1275" i="2"/>
  <c r="AK1307" i="2"/>
  <c r="AK1213" i="2"/>
  <c r="AK1315" i="2"/>
  <c r="AK1323" i="2"/>
  <c r="AK1171" i="2"/>
  <c r="AK1311" i="2"/>
  <c r="AK1190" i="2"/>
  <c r="AK1142" i="2"/>
  <c r="AK1273" i="2"/>
  <c r="AK1143" i="2"/>
  <c r="AK1285" i="2"/>
  <c r="AK1259" i="2"/>
  <c r="AK1145" i="2"/>
  <c r="AK1236" i="2"/>
  <c r="AK1108" i="2"/>
  <c r="AK1079" i="2"/>
  <c r="AK1156" i="2"/>
  <c r="AK1088" i="2"/>
  <c r="AK1042" i="2"/>
  <c r="AK1095" i="2"/>
  <c r="AK1091" i="2"/>
  <c r="AK1026" i="2"/>
  <c r="AK1067" i="2"/>
  <c r="AK1040" i="2"/>
  <c r="AK1048" i="2"/>
  <c r="AK1653" i="2"/>
  <c r="AK1610" i="2"/>
  <c r="AK1993" i="2"/>
  <c r="AK2017" i="2"/>
  <c r="AK2014" i="2"/>
  <c r="AK2009" i="2"/>
  <c r="AK2011" i="2"/>
  <c r="AK1764" i="2"/>
  <c r="AK1943" i="2"/>
  <c r="AK1863" i="2"/>
  <c r="AK1743" i="2"/>
  <c r="AK1691" i="2"/>
  <c r="AK1398" i="2"/>
  <c r="AK1950" i="2"/>
  <c r="AK1934" i="2"/>
  <c r="AK1918" i="2"/>
  <c r="AK1846" i="2"/>
  <c r="AK1830" i="2"/>
  <c r="AK1814" i="2"/>
  <c r="AK1798" i="2"/>
  <c r="AK1782" i="2"/>
  <c r="AK1766" i="2"/>
  <c r="AK1750" i="2"/>
  <c r="AK1677" i="2"/>
  <c r="AK1732" i="2"/>
  <c r="AK1723" i="2"/>
  <c r="AK1637" i="2"/>
  <c r="AK1923" i="2"/>
  <c r="AK1859" i="2"/>
  <c r="AK1795" i="2"/>
  <c r="AK1523" i="2"/>
  <c r="AK1430" i="2"/>
  <c r="AK1664" i="2"/>
  <c r="AK1550" i="2"/>
  <c r="AK1718" i="2"/>
  <c r="AK1702" i="2"/>
  <c r="AK1475" i="2"/>
  <c r="AK1560" i="2"/>
  <c r="AK1555" i="2"/>
  <c r="AK1431" i="2"/>
  <c r="AK1525" i="2"/>
  <c r="AK1458" i="2"/>
  <c r="AK1607" i="2"/>
  <c r="AK1551" i="2"/>
  <c r="AK1489" i="2"/>
  <c r="AK1497" i="2"/>
  <c r="AK1509" i="2"/>
  <c r="AK1461" i="2"/>
  <c r="AK1251" i="2"/>
  <c r="AK1393" i="2"/>
  <c r="AK1502" i="2"/>
  <c r="AK1191" i="2"/>
  <c r="AK1449" i="2"/>
  <c r="AK1468" i="2"/>
  <c r="AK1450" i="2"/>
  <c r="AK1418" i="2"/>
  <c r="AK1386" i="2"/>
  <c r="AK1338" i="2"/>
  <c r="AK1452" i="2"/>
  <c r="AK1304" i="2"/>
  <c r="AK1355" i="2"/>
  <c r="AK1258" i="2"/>
  <c r="AK1284" i="2"/>
  <c r="AK1286" i="2"/>
  <c r="AK1295" i="2"/>
  <c r="AK1177" i="2"/>
  <c r="AK1068" i="2"/>
  <c r="AK1268" i="2"/>
  <c r="AK1199" i="2"/>
  <c r="AK1228" i="2"/>
  <c r="AK1121" i="2"/>
  <c r="AK1077" i="2"/>
  <c r="AK1054" i="2"/>
  <c r="AK1217" i="2"/>
  <c r="AK1058" i="2"/>
  <c r="AK1101" i="2"/>
  <c r="AK1081" i="2"/>
  <c r="AK1087" i="2"/>
  <c r="AK1024" i="2"/>
  <c r="AK2022" i="2"/>
  <c r="AK1812" i="2"/>
  <c r="AK1929" i="2"/>
  <c r="AK2006" i="2"/>
  <c r="AK2004" i="2"/>
  <c r="AK1998" i="2"/>
  <c r="AK1685" i="2"/>
  <c r="AK1964" i="2"/>
  <c r="AK1924" i="2"/>
  <c r="AK1860" i="2"/>
  <c r="AK1796" i="2"/>
  <c r="AK1937" i="2"/>
  <c r="AK1873" i="2"/>
  <c r="AK1809" i="2"/>
  <c r="AK1756" i="2"/>
  <c r="AK1971" i="2"/>
  <c r="AK1956" i="2"/>
  <c r="AK1897" i="2"/>
  <c r="AK1833" i="2"/>
  <c r="AK1769" i="2"/>
  <c r="AK1983" i="2"/>
  <c r="AK1987" i="2"/>
  <c r="AK1945" i="2"/>
  <c r="AK1881" i="2"/>
  <c r="AK1817" i="2"/>
  <c r="AK1975" i="2"/>
  <c r="AK1959" i="2"/>
  <c r="AK1919" i="2"/>
  <c r="AK1887" i="2"/>
  <c r="AK1823" i="2"/>
  <c r="AK1799" i="2"/>
  <c r="AK1736" i="2"/>
  <c r="AK1600" i="2"/>
  <c r="AK1366" i="2"/>
  <c r="AK1701" i="2"/>
  <c r="AK1915" i="2"/>
  <c r="AK1851" i="2"/>
  <c r="AK1787" i="2"/>
  <c r="AK1731" i="2"/>
  <c r="AK1640" i="2"/>
  <c r="AK1725" i="2"/>
  <c r="AK1699" i="2"/>
  <c r="AK1712" i="2"/>
  <c r="AK1678" i="2"/>
  <c r="AK1574" i="2"/>
  <c r="AK1382" i="2"/>
  <c r="AK1589" i="2"/>
  <c r="AK1521" i="2"/>
  <c r="AK1613" i="2"/>
  <c r="AK1581" i="2"/>
  <c r="AK1549" i="2"/>
  <c r="AK1383" i="2"/>
  <c r="AK1507" i="2"/>
  <c r="AK1599" i="2"/>
  <c r="AK1543" i="2"/>
  <c r="AK1345" i="2"/>
  <c r="AK1494" i="2"/>
  <c r="AK1426" i="2"/>
  <c r="AK1394" i="2"/>
  <c r="AK1385" i="2"/>
  <c r="AK1241" i="2"/>
  <c r="AK1428" i="2"/>
  <c r="AK1396" i="2"/>
  <c r="AK1357" i="2"/>
  <c r="AK1225" i="2"/>
  <c r="AK1339" i="2"/>
  <c r="AK1302" i="2"/>
  <c r="AK1310" i="2"/>
  <c r="AK1263" i="2"/>
  <c r="AK1318" i="2"/>
  <c r="AK1281" i="2"/>
  <c r="AK1343" i="2"/>
  <c r="AK1201" i="2"/>
  <c r="AK1182" i="2"/>
  <c r="AK1222" i="2"/>
  <c r="AK1119" i="2"/>
  <c r="AK1249" i="2"/>
  <c r="AK1198" i="2"/>
  <c r="AK1159" i="2"/>
  <c r="AK1187" i="2"/>
  <c r="AK1127" i="2"/>
  <c r="AK1216" i="2"/>
  <c r="AK1168" i="2"/>
  <c r="AK1051" i="2"/>
  <c r="AK1109" i="2"/>
  <c r="AK1036" i="2"/>
  <c r="AK1086" i="2"/>
  <c r="AK1056" i="2"/>
  <c r="AK1047" i="2"/>
  <c r="AK1063" i="2"/>
  <c r="AK1996" i="2"/>
  <c r="AK1801" i="2"/>
  <c r="AK2012" i="2"/>
  <c r="AK1940" i="2"/>
  <c r="AK1979" i="2"/>
  <c r="AK2016" i="2"/>
  <c r="AK1753" i="2"/>
  <c r="AK1969" i="2"/>
  <c r="AK1847" i="2"/>
  <c r="AK1659" i="2"/>
  <c r="AK1902" i="2"/>
  <c r="AK1886" i="2"/>
  <c r="AK1870" i="2"/>
  <c r="AK1683" i="2"/>
  <c r="AK1651" i="2"/>
  <c r="AK1527" i="2"/>
  <c r="AK1907" i="2"/>
  <c r="AK1843" i="2"/>
  <c r="AK1779" i="2"/>
  <c r="AK1707" i="2"/>
  <c r="AK1629" i="2"/>
  <c r="AK1514" i="2"/>
  <c r="AK1578" i="2"/>
  <c r="AK1605" i="2"/>
  <c r="AK1573" i="2"/>
  <c r="AK1462" i="2"/>
  <c r="AK2020" i="2"/>
  <c r="AK1775" i="2"/>
  <c r="AK2001" i="2"/>
  <c r="AK2003" i="2"/>
  <c r="AK1913" i="2"/>
  <c r="AK1849" i="2"/>
  <c r="AK1785" i="2"/>
  <c r="AK1733" i="2"/>
  <c r="AK1745" i="2"/>
  <c r="AK2008" i="2"/>
  <c r="AK1767" i="2"/>
  <c r="AK1916" i="2"/>
  <c r="AK1852" i="2"/>
  <c r="AK1935" i="2"/>
  <c r="AK1871" i="2"/>
  <c r="AK1807" i="2"/>
  <c r="AK1751" i="2"/>
  <c r="AK1708" i="2"/>
  <c r="AK1709" i="2"/>
  <c r="AK1645" i="2"/>
  <c r="AK1724" i="2"/>
  <c r="AK1544" i="2"/>
  <c r="AK1963" i="2"/>
  <c r="AK1899" i="2"/>
  <c r="AK1835" i="2"/>
  <c r="AK1771" i="2"/>
  <c r="AK1693" i="2"/>
  <c r="AK1667" i="2"/>
  <c r="AK1608" i="2"/>
  <c r="AK1694" i="2"/>
  <c r="AK1529" i="2"/>
  <c r="AK1414" i="2"/>
  <c r="AK1520" i="2"/>
  <c r="AK1547" i="2"/>
  <c r="AK1415" i="2"/>
  <c r="AK1515" i="2"/>
  <c r="AK1482" i="2"/>
  <c r="AK1344" i="2"/>
  <c r="AK1583" i="2"/>
  <c r="AK1480" i="2"/>
  <c r="AK1478" i="2"/>
  <c r="AK1321" i="2"/>
  <c r="AK1433" i="2"/>
  <c r="AK1144" i="2"/>
  <c r="AK1227" i="2"/>
  <c r="AK1235" i="2"/>
  <c r="AK1297" i="2"/>
  <c r="AK1266" i="2"/>
  <c r="AK1305" i="2"/>
  <c r="AK1257" i="2"/>
  <c r="AK1313" i="2"/>
  <c r="AK1203" i="2"/>
  <c r="AK1335" i="2"/>
  <c r="AK1200" i="2"/>
  <c r="AK1193" i="2"/>
  <c r="AK1150" i="2"/>
  <c r="AK1066" i="2"/>
  <c r="AK1276" i="2"/>
  <c r="AK1208" i="2"/>
  <c r="AK1062" i="2"/>
  <c r="AK1233" i="2"/>
  <c r="AK1175" i="2"/>
  <c r="AK1153" i="2"/>
  <c r="AK1164" i="2"/>
  <c r="AK1152" i="2"/>
  <c r="AK1027" i="2"/>
  <c r="AK1100" i="2"/>
  <c r="AK1094" i="2"/>
  <c r="AK1748" i="2"/>
  <c r="AK1865" i="2"/>
  <c r="AK1988" i="2"/>
  <c r="AK2019" i="2"/>
  <c r="AK1546" i="2"/>
  <c r="AK1961" i="2"/>
  <c r="AK1783" i="2"/>
  <c r="AK1992" i="2"/>
  <c r="AK1976" i="2"/>
  <c r="AK1932" i="2"/>
  <c r="AK1868" i="2"/>
  <c r="AK1804" i="2"/>
  <c r="AK1968" i="2"/>
  <c r="AK1905" i="2"/>
  <c r="AK1841" i="2"/>
  <c r="AK1951" i="2"/>
  <c r="AK1855" i="2"/>
  <c r="AK1910" i="2"/>
  <c r="AK1700" i="2"/>
  <c r="AK1669" i="2"/>
  <c r="AK1947" i="2"/>
  <c r="AK1883" i="2"/>
  <c r="AK1819" i="2"/>
  <c r="AK1755" i="2"/>
  <c r="AK1635" i="2"/>
  <c r="AK1565" i="2"/>
  <c r="AK1501" i="2"/>
  <c r="AK1446" i="2"/>
  <c r="AK1598" i="2"/>
  <c r="AK1491" i="2"/>
  <c r="AK1622" i="2"/>
  <c r="AK1590" i="2"/>
  <c r="AK1558" i="2"/>
  <c r="AK1513" i="2"/>
  <c r="AK1447" i="2"/>
  <c r="AK1526" i="2"/>
  <c r="AK1530" i="2"/>
  <c r="AK1245" i="2"/>
  <c r="AK1229" i="2"/>
  <c r="AK1575" i="2"/>
  <c r="AK1534" i="2"/>
  <c r="AK1490" i="2"/>
  <c r="AK1531" i="2"/>
  <c r="AK1498" i="2"/>
  <c r="AK1518" i="2"/>
  <c r="AK1455" i="2"/>
  <c r="AK1442" i="2"/>
  <c r="AK1410" i="2"/>
  <c r="AK1378" i="2"/>
  <c r="AK1342" i="2"/>
  <c r="AK1320" i="2"/>
  <c r="AK1417" i="2"/>
  <c r="AK1471" i="2"/>
  <c r="AK1456" i="2"/>
  <c r="AK1444" i="2"/>
  <c r="AK1412" i="2"/>
  <c r="AK1380" i="2"/>
  <c r="AK1279" i="2"/>
  <c r="AK1439" i="2"/>
  <c r="AK1423" i="2"/>
  <c r="AK1407" i="2"/>
  <c r="AK1391" i="2"/>
  <c r="AK1375" i="2"/>
  <c r="AK1312" i="2"/>
  <c r="AK1291" i="2"/>
  <c r="AK1292" i="2"/>
  <c r="AK1350" i="2"/>
  <c r="AK1349" i="2"/>
  <c r="AK1319" i="2"/>
  <c r="AK1043" i="2"/>
  <c r="AK1250" i="2"/>
  <c r="AK1106" i="2"/>
  <c r="AK1132" i="2"/>
  <c r="AK1097" i="2"/>
  <c r="AK1050" i="2"/>
  <c r="AK1136" i="2"/>
  <c r="AK1172" i="2"/>
  <c r="AK1052" i="2"/>
  <c r="AK1192" i="2"/>
  <c r="AK1033" i="2"/>
  <c r="AK1053" i="2"/>
  <c r="AK1041" i="2"/>
  <c r="AK1049" i="2"/>
  <c r="AK1029" i="2"/>
  <c r="AK1857" i="2"/>
  <c r="AK1740" i="2"/>
  <c r="AK1931" i="2"/>
  <c r="AK1696" i="2"/>
  <c r="AK1662" i="2"/>
  <c r="AK1542" i="2"/>
  <c r="AK1463" i="2"/>
  <c r="AK1365" i="2"/>
  <c r="AK1506" i="2"/>
  <c r="AK1337" i="2"/>
  <c r="AK1358" i="2"/>
  <c r="AK1299" i="2"/>
  <c r="AK1262" i="2"/>
  <c r="AK1243" i="2"/>
  <c r="AK1089" i="2"/>
  <c r="AK1161" i="2"/>
  <c r="AK1149" i="2"/>
  <c r="AK1974" i="2"/>
  <c r="AK1986" i="2"/>
  <c r="AK1942" i="2"/>
  <c r="AK1822" i="2"/>
  <c r="AK1758" i="2"/>
  <c r="AK1891" i="2"/>
  <c r="AK1716" i="2"/>
  <c r="AK1680" i="2"/>
  <c r="AK1710" i="2"/>
  <c r="AK1606" i="2"/>
  <c r="AK1505" i="2"/>
  <c r="AK1369" i="2"/>
  <c r="AK1326" i="2"/>
  <c r="AK1434" i="2"/>
  <c r="AK1294" i="2"/>
  <c r="AK1351" i="2"/>
  <c r="AK1137" i="2"/>
  <c r="AK1234" i="2"/>
  <c r="AK1096" i="2"/>
  <c r="AK1099" i="2"/>
  <c r="AK1064" i="2"/>
  <c r="AK1876" i="2"/>
  <c r="AK1884" i="2"/>
  <c r="AK1908" i="2"/>
  <c r="AK1780" i="2"/>
  <c r="AK1828" i="2"/>
  <c r="AK1715" i="2"/>
  <c r="AK1867" i="2"/>
  <c r="AK1692" i="2"/>
  <c r="AK1652" i="2"/>
  <c r="AK1557" i="2"/>
  <c r="AK1528" i="2"/>
  <c r="AK1615" i="2"/>
  <c r="AK1289" i="2"/>
  <c r="AK1402" i="2"/>
  <c r="AK1352" i="2"/>
  <c r="AK1242" i="2"/>
  <c r="AK1195" i="2"/>
  <c r="AK1166" i="2"/>
  <c r="AK1265" i="2"/>
  <c r="AK1125" i="2"/>
  <c r="AK1116" i="2"/>
  <c r="AK1078" i="2"/>
  <c r="AK1978" i="2"/>
  <c r="AK1900" i="2"/>
  <c r="AK1772" i="2"/>
  <c r="AK1791" i="2"/>
  <c r="AK1911" i="2"/>
  <c r="AK1926" i="2"/>
  <c r="AK1806" i="2"/>
  <c r="AK1742" i="2"/>
  <c r="AK1827" i="2"/>
  <c r="AK1675" i="2"/>
  <c r="AK1541" i="2"/>
  <c r="AK1592" i="2"/>
  <c r="AK1504" i="2"/>
  <c r="AK1636" i="2"/>
  <c r="AK1552" i="2"/>
  <c r="AK1496" i="2"/>
  <c r="AK1591" i="2"/>
  <c r="AK1328" i="2"/>
  <c r="AK1360" i="2"/>
  <c r="AK1272" i="2"/>
  <c r="AK1370" i="2"/>
  <c r="AK1260" i="2"/>
  <c r="AK1336" i="2"/>
  <c r="AK1247" i="2"/>
  <c r="AK1296" i="2"/>
  <c r="AK1231" i="2"/>
  <c r="AK1327" i="2"/>
  <c r="AK1212" i="2"/>
  <c r="AK1158" i="2"/>
  <c r="AK1134" i="2"/>
  <c r="AK1148" i="2"/>
  <c r="AK1092" i="2"/>
  <c r="AK1034" i="2"/>
  <c r="AK1073" i="2"/>
  <c r="AK1072" i="2"/>
  <c r="AK1032" i="2"/>
  <c r="AK1734" i="2"/>
  <c r="AK1921" i="2"/>
  <c r="AK1793" i="2"/>
  <c r="AK1903" i="2"/>
  <c r="AK1862" i="2"/>
  <c r="AK1803" i="2"/>
  <c r="AK1648" i="2"/>
  <c r="AK1519" i="2"/>
  <c r="AK1488" i="2"/>
  <c r="AK1616" i="2"/>
  <c r="AK1533" i="2"/>
  <c r="AK1314" i="2"/>
  <c r="AK1460" i="2"/>
  <c r="AK1441" i="2"/>
  <c r="AK1331" i="2"/>
  <c r="AK1436" i="2"/>
  <c r="AK1174" i="2"/>
  <c r="AK1303" i="2"/>
  <c r="AK1139" i="2"/>
  <c r="AK1252" i="2"/>
  <c r="AK1140" i="2"/>
  <c r="AK1071" i="2"/>
  <c r="AK2000" i="2"/>
  <c r="AK1967" i="2"/>
  <c r="AK1895" i="2"/>
  <c r="AK1854" i="2"/>
  <c r="AK1790" i="2"/>
  <c r="AK1763" i="2"/>
  <c r="AK1632" i="2"/>
  <c r="AK1512" i="2"/>
  <c r="AK1559" i="2"/>
  <c r="AK1454" i="2"/>
  <c r="AK1425" i="2"/>
  <c r="AK1510" i="2"/>
  <c r="AK1404" i="2"/>
  <c r="AK1218" i="2"/>
  <c r="AK1282" i="2"/>
  <c r="AK1160" i="2"/>
  <c r="AK1113" i="2"/>
  <c r="AK1176" i="2"/>
  <c r="AK1179" i="2"/>
  <c r="AK1244" i="2"/>
  <c r="AK1025" i="2"/>
  <c r="AK1948" i="2"/>
  <c r="AK1820" i="2"/>
  <c r="AK1844" i="2"/>
  <c r="AK1892" i="2"/>
  <c r="AK1839" i="2"/>
  <c r="AK1739" i="2"/>
  <c r="AK1536" i="2"/>
  <c r="AK1658" i="2"/>
  <c r="AK1474" i="2"/>
  <c r="AK1535" i="2"/>
  <c r="AK1532" i="2"/>
  <c r="AK1486" i="2"/>
  <c r="AK1372" i="2"/>
  <c r="AK1347" i="2"/>
  <c r="AK1093" i="2"/>
  <c r="AK1065" i="2"/>
  <c r="AK1209" i="2"/>
  <c r="AK1173" i="2"/>
  <c r="AK1090" i="2"/>
  <c r="AK1110" i="2"/>
  <c r="AK1057" i="2"/>
  <c r="AK1990" i="2"/>
  <c r="AK1958" i="2"/>
  <c r="AK1836" i="2"/>
  <c r="AK1977" i="2"/>
  <c r="AK1735" i="2"/>
  <c r="AK1788" i="2"/>
  <c r="AK1831" i="2"/>
  <c r="AK1838" i="2"/>
  <c r="AK1774" i="2"/>
  <c r="AK1955" i="2"/>
  <c r="AK1726" i="2"/>
  <c r="AK1737" i="2"/>
  <c r="AK1704" i="2"/>
  <c r="AK1670" i="2"/>
  <c r="AK1624" i="2"/>
  <c r="AK1367" i="2"/>
  <c r="AK1377" i="2"/>
  <c r="AK1330" i="2"/>
  <c r="AK1401" i="2"/>
  <c r="AK1334" i="2"/>
  <c r="AK1270" i="2"/>
  <c r="AK1163" i="2"/>
  <c r="AK1147" i="2"/>
  <c r="AK1169" i="2"/>
  <c r="AK1185" i="2"/>
  <c r="AK1157" i="2"/>
  <c r="AK1165" i="2"/>
  <c r="AK1107" i="2"/>
  <c r="AK1184" i="2"/>
  <c r="AK1124" i="2"/>
  <c r="AK1028" i="2"/>
  <c r="AA1020" i="2" l="1"/>
  <c r="AK1020" i="2" s="1"/>
  <c r="AS1209" i="2"/>
  <c r="AA208" i="6" s="1"/>
  <c r="AL1209" i="2"/>
  <c r="AM1209" i="2"/>
  <c r="AP1209" i="2"/>
  <c r="AO1209" i="2"/>
  <c r="Y208" i="6"/>
  <c r="AO1252" i="2"/>
  <c r="AP1252" i="2"/>
  <c r="AS1252" i="2"/>
  <c r="AA251" i="6" s="1"/>
  <c r="AM1252" i="2"/>
  <c r="AL1252" i="2"/>
  <c r="AN1252" i="2" s="1"/>
  <c r="Y251" i="6"/>
  <c r="AO1742" i="2"/>
  <c r="AP1742" i="2"/>
  <c r="AS1742" i="2"/>
  <c r="AA741" i="6" s="1"/>
  <c r="AL1742" i="2"/>
  <c r="AN1742" i="2" s="1"/>
  <c r="AM1742" i="2"/>
  <c r="Y741" i="6"/>
  <c r="AO1096" i="2"/>
  <c r="AP1096" i="2"/>
  <c r="AL1096" i="2"/>
  <c r="AN1096" i="2" s="1"/>
  <c r="AM1096" i="2"/>
  <c r="AS1096" i="2"/>
  <c r="AA95" i="6" s="1"/>
  <c r="Y95" i="6"/>
  <c r="AO1942" i="2"/>
  <c r="AP1942" i="2"/>
  <c r="AS1942" i="2"/>
  <c r="AA941" i="6" s="1"/>
  <c r="AL1942" i="2"/>
  <c r="AN1942" i="2" s="1"/>
  <c r="AM1942" i="2"/>
  <c r="Y941" i="6"/>
  <c r="AS1033" i="2"/>
  <c r="AA32" i="6" s="1"/>
  <c r="AO1033" i="2"/>
  <c r="AP1033" i="2"/>
  <c r="AM1033" i="2"/>
  <c r="AL1033" i="2"/>
  <c r="AN1033" i="2" s="1"/>
  <c r="Y32" i="6"/>
  <c r="AL1106" i="2"/>
  <c r="AN1106" i="2" s="1"/>
  <c r="AM1106" i="2"/>
  <c r="AS1106" i="2"/>
  <c r="AA105" i="6" s="1"/>
  <c r="AO1106" i="2"/>
  <c r="AP1106" i="2"/>
  <c r="Y105" i="6"/>
  <c r="AS1312" i="2"/>
  <c r="AA311" i="6" s="1"/>
  <c r="AL1312" i="2"/>
  <c r="AN1312" i="2" s="1"/>
  <c r="AM1312" i="2"/>
  <c r="AO1312" i="2"/>
  <c r="AP1312" i="2"/>
  <c r="Y311" i="6"/>
  <c r="AP1412" i="2"/>
  <c r="AS1412" i="2"/>
  <c r="AA411" i="6" s="1"/>
  <c r="AL1412" i="2"/>
  <c r="AN1412" i="2" s="1"/>
  <c r="AM1412" i="2"/>
  <c r="AO1412" i="2"/>
  <c r="Y411" i="6"/>
  <c r="AS1410" i="2"/>
  <c r="AA409" i="6" s="1"/>
  <c r="AM1410" i="2"/>
  <c r="AP1410" i="2"/>
  <c r="AO1410" i="2"/>
  <c r="AL1410" i="2"/>
  <c r="AN1410" i="2" s="1"/>
  <c r="Y409" i="6"/>
  <c r="AS1575" i="2"/>
  <c r="AA574" i="6" s="1"/>
  <c r="AL1575" i="2"/>
  <c r="AM1575" i="2"/>
  <c r="AO1575" i="2"/>
  <c r="AP1575" i="2"/>
  <c r="Y574" i="6"/>
  <c r="AS1590" i="2"/>
  <c r="AA589" i="6" s="1"/>
  <c r="AL1590" i="2"/>
  <c r="AN1590" i="2" s="1"/>
  <c r="AM1590" i="2"/>
  <c r="AP1590" i="2"/>
  <c r="AO1590" i="2"/>
  <c r="Y589" i="6"/>
  <c r="AS1755" i="2"/>
  <c r="AA754" i="6" s="1"/>
  <c r="AL1755" i="2"/>
  <c r="AM1755" i="2"/>
  <c r="AO1755" i="2"/>
  <c r="AP1755" i="2"/>
  <c r="Y754" i="6"/>
  <c r="AM1951" i="2"/>
  <c r="AO1951" i="2"/>
  <c r="AP1951" i="2"/>
  <c r="AS1951" i="2"/>
  <c r="AA950" i="6" s="1"/>
  <c r="AL1951" i="2"/>
  <c r="AN1951" i="2" s="1"/>
  <c r="Y950" i="6"/>
  <c r="AS1992" i="2"/>
  <c r="AA991" i="6" s="1"/>
  <c r="AL1992" i="2"/>
  <c r="AM1992" i="2"/>
  <c r="AO1992" i="2"/>
  <c r="AP1992" i="2"/>
  <c r="Y991" i="6"/>
  <c r="AS1094" i="2"/>
  <c r="AA93" i="6" s="1"/>
  <c r="AL1094" i="2"/>
  <c r="AN1094" i="2" s="1"/>
  <c r="AM1094" i="2"/>
  <c r="AO1094" i="2"/>
  <c r="AP1094" i="2"/>
  <c r="Y93" i="6"/>
  <c r="AM1062" i="2"/>
  <c r="AL1062" i="2"/>
  <c r="AN1062" i="2" s="1"/>
  <c r="AO1062" i="2"/>
  <c r="AP1062" i="2"/>
  <c r="AS1062" i="2"/>
  <c r="AA61" i="6" s="1"/>
  <c r="Y61" i="6"/>
  <c r="AP1203" i="2"/>
  <c r="AL1203" i="2"/>
  <c r="AN1203" i="2" s="1"/>
  <c r="AM1203" i="2"/>
  <c r="AO1203" i="2"/>
  <c r="AS1203" i="2"/>
  <c r="AA202" i="6" s="1"/>
  <c r="Y202" i="6"/>
  <c r="AO1144" i="2"/>
  <c r="AS1144" i="2"/>
  <c r="AA143" i="6" s="1"/>
  <c r="AL1144" i="2"/>
  <c r="AN1144" i="2" s="1"/>
  <c r="AP1144" i="2"/>
  <c r="AM1144" i="2"/>
  <c r="Y143" i="6"/>
  <c r="AL1515" i="2"/>
  <c r="AN1515" i="2" s="1"/>
  <c r="AM1515" i="2"/>
  <c r="AO1515" i="2"/>
  <c r="AS1515" i="2"/>
  <c r="AA514" i="6" s="1"/>
  <c r="AP1515" i="2"/>
  <c r="Y514" i="6"/>
  <c r="AS1667" i="2"/>
  <c r="AA666" i="6" s="1"/>
  <c r="AL1667" i="2"/>
  <c r="AM1667" i="2"/>
  <c r="AP1667" i="2"/>
  <c r="AO1667" i="2"/>
  <c r="Y666" i="6"/>
  <c r="AP1645" i="2"/>
  <c r="AS1645" i="2"/>
  <c r="AA644" i="6" s="1"/>
  <c r="AL1645" i="2"/>
  <c r="AN1645" i="2" s="1"/>
  <c r="AM1645" i="2"/>
  <c r="AO1645" i="2"/>
  <c r="Y644" i="6"/>
  <c r="AP1916" i="2"/>
  <c r="AS1916" i="2"/>
  <c r="AA915" i="6" s="1"/>
  <c r="AL1916" i="2"/>
  <c r="AN1916" i="2" s="1"/>
  <c r="AM1916" i="2"/>
  <c r="AO1916" i="2"/>
  <c r="Y915" i="6"/>
  <c r="AO2003" i="2"/>
  <c r="AP2003" i="2"/>
  <c r="AS2003" i="2"/>
  <c r="AA1002" i="6" s="1"/>
  <c r="AL2003" i="2"/>
  <c r="AM2003" i="2"/>
  <c r="Y1002" i="6"/>
  <c r="AS1514" i="2"/>
  <c r="AA513" i="6" s="1"/>
  <c r="AL1514" i="2"/>
  <c r="AO1514" i="2"/>
  <c r="AM1514" i="2"/>
  <c r="AP1514" i="2"/>
  <c r="Y513" i="6"/>
  <c r="AS1683" i="2"/>
  <c r="AA682" i="6" s="1"/>
  <c r="AL1683" i="2"/>
  <c r="AN1683" i="2" s="1"/>
  <c r="AM1683" i="2"/>
  <c r="AP1683" i="2"/>
  <c r="AO1683" i="2"/>
  <c r="Y682" i="6"/>
  <c r="AS2016" i="2"/>
  <c r="AA1015" i="6" s="1"/>
  <c r="AL2016" i="2"/>
  <c r="AM2016" i="2"/>
  <c r="AO2016" i="2"/>
  <c r="AP2016" i="2"/>
  <c r="Y1015" i="6"/>
  <c r="AS1056" i="2"/>
  <c r="AA55" i="6" s="1"/>
  <c r="AL1056" i="2"/>
  <c r="AN1056" i="2" s="1"/>
  <c r="AM1056" i="2"/>
  <c r="AO1056" i="2"/>
  <c r="AP1056" i="2"/>
  <c r="Y55" i="6"/>
  <c r="AL1187" i="2"/>
  <c r="AP1187" i="2"/>
  <c r="AM1187" i="2"/>
  <c r="AO1187" i="2"/>
  <c r="AS1187" i="2"/>
  <c r="AA186" i="6" s="1"/>
  <c r="Y186" i="6"/>
  <c r="AL1343" i="2"/>
  <c r="AN1343" i="2" s="1"/>
  <c r="AM1343" i="2"/>
  <c r="AO1343" i="2"/>
  <c r="AS1343" i="2"/>
  <c r="AA342" i="6" s="1"/>
  <c r="AP1343" i="2"/>
  <c r="Y342" i="6"/>
  <c r="AL1357" i="2"/>
  <c r="AN1357" i="2" s="1"/>
  <c r="AM1357" i="2"/>
  <c r="AS1357" i="2"/>
  <c r="AA356" i="6" s="1"/>
  <c r="AP1357" i="2"/>
  <c r="AO1357" i="2"/>
  <c r="Y356" i="6"/>
  <c r="AS1345" i="2"/>
  <c r="AA344" i="6" s="1"/>
  <c r="AM1345" i="2"/>
  <c r="AP1345" i="2"/>
  <c r="AO1345" i="2"/>
  <c r="AL1345" i="2"/>
  <c r="AN1345" i="2" s="1"/>
  <c r="Y344" i="6"/>
  <c r="AL1521" i="2"/>
  <c r="AN1521" i="2" s="1"/>
  <c r="AP1521" i="2"/>
  <c r="AS1521" i="2"/>
  <c r="AA520" i="6" s="1"/>
  <c r="AO1521" i="2"/>
  <c r="AM1521" i="2"/>
  <c r="Y520" i="6"/>
  <c r="AM1640" i="2"/>
  <c r="AO1640" i="2"/>
  <c r="AP1640" i="2"/>
  <c r="AS1640" i="2"/>
  <c r="AA639" i="6" s="1"/>
  <c r="AL1640" i="2"/>
  <c r="AN1640" i="2" s="1"/>
  <c r="Y639" i="6"/>
  <c r="AO1736" i="2"/>
  <c r="AS1736" i="2"/>
  <c r="AA735" i="6" s="1"/>
  <c r="AP1736" i="2"/>
  <c r="AL1736" i="2"/>
  <c r="AM1736" i="2"/>
  <c r="Y735" i="6"/>
  <c r="AS1881" i="2"/>
  <c r="AA880" i="6" s="1"/>
  <c r="AL1881" i="2"/>
  <c r="AM1881" i="2"/>
  <c r="AO1881" i="2"/>
  <c r="AP1881" i="2"/>
  <c r="Y880" i="6"/>
  <c r="AS1971" i="2"/>
  <c r="AA970" i="6" s="1"/>
  <c r="AL1971" i="2"/>
  <c r="AO1971" i="2"/>
  <c r="AM1971" i="2"/>
  <c r="AP1971" i="2"/>
  <c r="Y970" i="6"/>
  <c r="AP1964" i="2"/>
  <c r="AS1964" i="2"/>
  <c r="AA963" i="6" s="1"/>
  <c r="AL1964" i="2"/>
  <c r="AN1964" i="2" s="1"/>
  <c r="AM1964" i="2"/>
  <c r="AO1964" i="2"/>
  <c r="Y963" i="6"/>
  <c r="AS1024" i="2"/>
  <c r="AL1024" i="2"/>
  <c r="AO1024" i="2"/>
  <c r="AM1024" i="2"/>
  <c r="AP1024" i="2"/>
  <c r="AK2024" i="2"/>
  <c r="Y23" i="6"/>
  <c r="AP1121" i="2"/>
  <c r="AL1121" i="2"/>
  <c r="AN1121" i="2" s="1"/>
  <c r="AM1121" i="2"/>
  <c r="AO1121" i="2"/>
  <c r="AS1121" i="2"/>
  <c r="AA120" i="6" s="1"/>
  <c r="Y120" i="6"/>
  <c r="AP1284" i="2"/>
  <c r="AS1284" i="2"/>
  <c r="AA283" i="6" s="1"/>
  <c r="AL1284" i="2"/>
  <c r="AN1284" i="2" s="1"/>
  <c r="AM1284" i="2"/>
  <c r="AO1284" i="2"/>
  <c r="Y283" i="6"/>
  <c r="AS1450" i="2"/>
  <c r="AA449" i="6" s="1"/>
  <c r="AM1450" i="2"/>
  <c r="AP1450" i="2"/>
  <c r="AL1450" i="2"/>
  <c r="AN1450" i="2" s="1"/>
  <c r="AO1450" i="2"/>
  <c r="Y449" i="6"/>
  <c r="AO1509" i="2"/>
  <c r="AP1509" i="2"/>
  <c r="AL1509" i="2"/>
  <c r="AN1509" i="2" s="1"/>
  <c r="AM1509" i="2"/>
  <c r="AS1509" i="2"/>
  <c r="AA508" i="6" s="1"/>
  <c r="Y508" i="6"/>
  <c r="AM1555" i="2"/>
  <c r="AO1555" i="2"/>
  <c r="AP1555" i="2"/>
  <c r="AS1555" i="2"/>
  <c r="AA554" i="6" s="1"/>
  <c r="AL1555" i="2"/>
  <c r="AN1555" i="2" s="1"/>
  <c r="Y554" i="6"/>
  <c r="AS1523" i="2"/>
  <c r="AA522" i="6" s="1"/>
  <c r="AL1523" i="2"/>
  <c r="AN1523" i="2" s="1"/>
  <c r="AO1523" i="2"/>
  <c r="AM1523" i="2"/>
  <c r="AP1523" i="2"/>
  <c r="Y522" i="6"/>
  <c r="AO1750" i="2"/>
  <c r="AP1750" i="2"/>
  <c r="AS1750" i="2"/>
  <c r="AA749" i="6" s="1"/>
  <c r="AL1750" i="2"/>
  <c r="AN1750" i="2" s="1"/>
  <c r="AM1750" i="2"/>
  <c r="Y749" i="6"/>
  <c r="AO1934" i="2"/>
  <c r="AP1934" i="2"/>
  <c r="AS1934" i="2"/>
  <c r="AA933" i="6" s="1"/>
  <c r="AL1934" i="2"/>
  <c r="AM1934" i="2"/>
  <c r="Y933" i="6"/>
  <c r="AO2011" i="2"/>
  <c r="AP2011" i="2"/>
  <c r="AS2011" i="2"/>
  <c r="AA1010" i="6" s="1"/>
  <c r="AL2011" i="2"/>
  <c r="AM2011" i="2"/>
  <c r="Y1010" i="6"/>
  <c r="AS1040" i="2"/>
  <c r="AA39" i="6" s="1"/>
  <c r="AL1040" i="2"/>
  <c r="AN1040" i="2" s="1"/>
  <c r="AM1040" i="2"/>
  <c r="AO1040" i="2"/>
  <c r="AP1040" i="2"/>
  <c r="Y39" i="6"/>
  <c r="AS1079" i="2"/>
  <c r="AA78" i="6" s="1"/>
  <c r="AL1079" i="2"/>
  <c r="AO1079" i="2"/>
  <c r="AM1079" i="2"/>
  <c r="AP1079" i="2"/>
  <c r="Y78" i="6"/>
  <c r="AS1142" i="2"/>
  <c r="AA141" i="6" s="1"/>
  <c r="AM1142" i="2"/>
  <c r="AL1142" i="2"/>
  <c r="AN1142" i="2" s="1"/>
  <c r="AP1142" i="2"/>
  <c r="AO1142" i="2"/>
  <c r="Y141" i="6"/>
  <c r="AL1275" i="2"/>
  <c r="AS1275" i="2"/>
  <c r="AA274" i="6" s="1"/>
  <c r="AO1275" i="2"/>
  <c r="AP1275" i="2"/>
  <c r="AM1275" i="2"/>
  <c r="Y274" i="6"/>
  <c r="AP1420" i="2"/>
  <c r="AS1420" i="2"/>
  <c r="AA419" i="6" s="1"/>
  <c r="AO1420" i="2"/>
  <c r="AL1420" i="2"/>
  <c r="AN1420" i="2" s="1"/>
  <c r="AM1420" i="2"/>
  <c r="Y419" i="6"/>
  <c r="AS1481" i="2"/>
  <c r="AA480" i="6" s="1"/>
  <c r="AL1481" i="2"/>
  <c r="AM1481" i="2"/>
  <c r="AP1481" i="2"/>
  <c r="AO1481" i="2"/>
  <c r="Y480" i="6"/>
  <c r="AS1566" i="2"/>
  <c r="AA565" i="6" s="1"/>
  <c r="AL1566" i="2"/>
  <c r="AM1566" i="2"/>
  <c r="AP1566" i="2"/>
  <c r="AO1566" i="2"/>
  <c r="Y565" i="6"/>
  <c r="AM1672" i="2"/>
  <c r="AO1672" i="2"/>
  <c r="AP1672" i="2"/>
  <c r="AS1672" i="2"/>
  <c r="AA671" i="6" s="1"/>
  <c r="AL1672" i="2"/>
  <c r="AN1672" i="2" s="1"/>
  <c r="Y671" i="6"/>
  <c r="AS1875" i="2"/>
  <c r="AA874" i="6" s="1"/>
  <c r="AL1875" i="2"/>
  <c r="AN1875" i="2" s="1"/>
  <c r="AM1875" i="2"/>
  <c r="AO1875" i="2"/>
  <c r="AP1875" i="2"/>
  <c r="Y874" i="6"/>
  <c r="AM1815" i="2"/>
  <c r="AO1815" i="2"/>
  <c r="AP1815" i="2"/>
  <c r="AS1815" i="2"/>
  <c r="AA814" i="6" s="1"/>
  <c r="AL1815" i="2"/>
  <c r="Y814" i="6"/>
  <c r="AO1995" i="2"/>
  <c r="AP1995" i="2"/>
  <c r="AS1995" i="2"/>
  <c r="AA994" i="6" s="1"/>
  <c r="AL1995" i="2"/>
  <c r="AM1995" i="2"/>
  <c r="Y994" i="6"/>
  <c r="AL1744" i="2"/>
  <c r="AN1744" i="2" s="1"/>
  <c r="AM1744" i="2"/>
  <c r="AO1744" i="2"/>
  <c r="AP1744" i="2"/>
  <c r="AS1744" i="2"/>
  <c r="AA743" i="6" s="1"/>
  <c r="Y743" i="6"/>
  <c r="AL1872" i="2"/>
  <c r="AN1872" i="2" s="1"/>
  <c r="AM1872" i="2"/>
  <c r="AO1872" i="2"/>
  <c r="AP1872" i="2"/>
  <c r="AS1872" i="2"/>
  <c r="AA871" i="6" s="1"/>
  <c r="Y871" i="6"/>
  <c r="AL1856" i="2"/>
  <c r="AN1856" i="2" s="1"/>
  <c r="AM1856" i="2"/>
  <c r="AO1856" i="2"/>
  <c r="AP1856" i="2"/>
  <c r="AS1856" i="2"/>
  <c r="AA855" i="6" s="1"/>
  <c r="Y855" i="6"/>
  <c r="AL1944" i="2"/>
  <c r="AM1944" i="2"/>
  <c r="AO1944" i="2"/>
  <c r="AP1944" i="2"/>
  <c r="AS1944" i="2"/>
  <c r="AA943" i="6" s="1"/>
  <c r="Y943" i="6"/>
  <c r="AL1864" i="2"/>
  <c r="AN1864" i="2" s="1"/>
  <c r="AM1864" i="2"/>
  <c r="AO1864" i="2"/>
  <c r="AP1864" i="2"/>
  <c r="AS1864" i="2"/>
  <c r="AA863" i="6" s="1"/>
  <c r="Y863" i="6"/>
  <c r="AP1982" i="2"/>
  <c r="AL1982" i="2"/>
  <c r="AN1982" i="2" s="1"/>
  <c r="AM1982" i="2"/>
  <c r="AO1982" i="2"/>
  <c r="AS1982" i="2"/>
  <c r="AA981" i="6" s="1"/>
  <c r="Y981" i="6"/>
  <c r="AL1824" i="2"/>
  <c r="AN1824" i="2" s="1"/>
  <c r="AM1824" i="2"/>
  <c r="AO1824" i="2"/>
  <c r="AP1824" i="2"/>
  <c r="AS1824" i="2"/>
  <c r="AA823" i="6" s="1"/>
  <c r="Y823" i="6"/>
  <c r="AL1705" i="2"/>
  <c r="AM1705" i="2"/>
  <c r="AO1705" i="2"/>
  <c r="AP1705" i="2"/>
  <c r="AS1705" i="2"/>
  <c r="AA704" i="6" s="1"/>
  <c r="Y704" i="6"/>
  <c r="AO1949" i="2"/>
  <c r="AP1949" i="2"/>
  <c r="AS1949" i="2"/>
  <c r="AA948" i="6" s="1"/>
  <c r="AL1949" i="2"/>
  <c r="AM1949" i="2"/>
  <c r="Y948" i="6"/>
  <c r="AO1885" i="2"/>
  <c r="AP1885" i="2"/>
  <c r="AS1885" i="2"/>
  <c r="AA884" i="6" s="1"/>
  <c r="AL1885" i="2"/>
  <c r="AM1885" i="2"/>
  <c r="Y884" i="6"/>
  <c r="AO1821" i="2"/>
  <c r="AP1821" i="2"/>
  <c r="AS1821" i="2"/>
  <c r="AA820" i="6" s="1"/>
  <c r="AL1821" i="2"/>
  <c r="AN1821" i="2" s="1"/>
  <c r="AM1821" i="2"/>
  <c r="Y820" i="6"/>
  <c r="AO1757" i="2"/>
  <c r="AP1757" i="2"/>
  <c r="AS1757" i="2"/>
  <c r="AA756" i="6" s="1"/>
  <c r="AL1757" i="2"/>
  <c r="AM1757" i="2"/>
  <c r="Y756" i="6"/>
  <c r="AO1703" i="2"/>
  <c r="AP1703" i="2"/>
  <c r="AL1703" i="2"/>
  <c r="AM1703" i="2"/>
  <c r="AS1703" i="2"/>
  <c r="AA702" i="6" s="1"/>
  <c r="Y702" i="6"/>
  <c r="AS1938" i="2"/>
  <c r="AA937" i="6" s="1"/>
  <c r="AL1938" i="2"/>
  <c r="AN1938" i="2" s="1"/>
  <c r="AM1938" i="2"/>
  <c r="AO1938" i="2"/>
  <c r="AP1938" i="2"/>
  <c r="Y937" i="6"/>
  <c r="AS1874" i="2"/>
  <c r="AA873" i="6" s="1"/>
  <c r="AL1874" i="2"/>
  <c r="AM1874" i="2"/>
  <c r="AO1874" i="2"/>
  <c r="AP1874" i="2"/>
  <c r="Y873" i="6"/>
  <c r="AS1810" i="2"/>
  <c r="AA809" i="6" s="1"/>
  <c r="AL1810" i="2"/>
  <c r="AM1810" i="2"/>
  <c r="AO1810" i="2"/>
  <c r="AP1810" i="2"/>
  <c r="Y809" i="6"/>
  <c r="AS1746" i="2"/>
  <c r="AA745" i="6" s="1"/>
  <c r="AL1746" i="2"/>
  <c r="AM1746" i="2"/>
  <c r="AO1746" i="2"/>
  <c r="AP1746" i="2"/>
  <c r="Y745" i="6"/>
  <c r="AL1649" i="2"/>
  <c r="AN1649" i="2" s="1"/>
  <c r="AM1649" i="2"/>
  <c r="AO1649" i="2"/>
  <c r="AP1649" i="2"/>
  <c r="AS1649" i="2"/>
  <c r="AA648" i="6" s="1"/>
  <c r="Y648" i="6"/>
  <c r="AO1638" i="2"/>
  <c r="AP1638" i="2"/>
  <c r="AS1638" i="2"/>
  <c r="AA637" i="6" s="1"/>
  <c r="AM1638" i="2"/>
  <c r="AL1638" i="2"/>
  <c r="AN1638" i="2" s="1"/>
  <c r="Y637" i="6"/>
  <c r="AO1562" i="2"/>
  <c r="AP1562" i="2"/>
  <c r="AL1562" i="2"/>
  <c r="AN1562" i="2" s="1"/>
  <c r="AM1562" i="2"/>
  <c r="AS1562" i="2"/>
  <c r="AA561" i="6" s="1"/>
  <c r="Y561" i="6"/>
  <c r="AL1548" i="2"/>
  <c r="AN1548" i="2" s="1"/>
  <c r="AM1548" i="2"/>
  <c r="AO1548" i="2"/>
  <c r="AP1548" i="2"/>
  <c r="AS1548" i="2"/>
  <c r="AA547" i="6" s="1"/>
  <c r="Y547" i="6"/>
  <c r="AS1690" i="2"/>
  <c r="AA689" i="6" s="1"/>
  <c r="AL1690" i="2"/>
  <c r="AM1690" i="2"/>
  <c r="AO1690" i="2"/>
  <c r="AP1690" i="2"/>
  <c r="Y689" i="6"/>
  <c r="AL1540" i="2"/>
  <c r="AN1540" i="2" s="1"/>
  <c r="AM1540" i="2"/>
  <c r="AO1540" i="2"/>
  <c r="AP1540" i="2"/>
  <c r="AS1540" i="2"/>
  <c r="AA539" i="6" s="1"/>
  <c r="Y539" i="6"/>
  <c r="AM1571" i="2"/>
  <c r="AO1571" i="2"/>
  <c r="AP1571" i="2"/>
  <c r="AS1571" i="2"/>
  <c r="AA570" i="6" s="1"/>
  <c r="AL1571" i="2"/>
  <c r="AN1571" i="2" s="1"/>
  <c r="Y570" i="6"/>
  <c r="AO1593" i="2"/>
  <c r="AP1593" i="2"/>
  <c r="AS1593" i="2"/>
  <c r="AA592" i="6" s="1"/>
  <c r="AM1593" i="2"/>
  <c r="AL1593" i="2"/>
  <c r="AN1593" i="2" s="1"/>
  <c r="Y592" i="6"/>
  <c r="AP1516" i="2"/>
  <c r="AM1516" i="2"/>
  <c r="AS1516" i="2"/>
  <c r="AA515" i="6" s="1"/>
  <c r="AL1516" i="2"/>
  <c r="AO1516" i="2"/>
  <c r="Y515" i="6"/>
  <c r="AO1493" i="2"/>
  <c r="AP1493" i="2"/>
  <c r="AL1493" i="2"/>
  <c r="AN1493" i="2" s="1"/>
  <c r="AM1493" i="2"/>
  <c r="AS1493" i="2"/>
  <c r="AA492" i="6" s="1"/>
  <c r="Y492" i="6"/>
  <c r="AO1492" i="2"/>
  <c r="AP1492" i="2"/>
  <c r="AM1492" i="2"/>
  <c r="AL1492" i="2"/>
  <c r="AS1492" i="2"/>
  <c r="AA491" i="6" s="1"/>
  <c r="Y491" i="6"/>
  <c r="AL1376" i="2"/>
  <c r="AN1376" i="2" s="1"/>
  <c r="AM1376" i="2"/>
  <c r="AO1376" i="2"/>
  <c r="AP1376" i="2"/>
  <c r="AS1376" i="2"/>
  <c r="AA375" i="6" s="1"/>
  <c r="Y375" i="6"/>
  <c r="AL1419" i="2"/>
  <c r="AN1419" i="2" s="1"/>
  <c r="AO1419" i="2"/>
  <c r="AP1419" i="2"/>
  <c r="AS1419" i="2"/>
  <c r="AA418" i="6" s="1"/>
  <c r="AM1419" i="2"/>
  <c r="Y418" i="6"/>
  <c r="AL1306" i="2"/>
  <c r="AN1306" i="2" s="1"/>
  <c r="AO1306" i="2"/>
  <c r="AP1306" i="2"/>
  <c r="AS1306" i="2"/>
  <c r="AA305" i="6" s="1"/>
  <c r="AM1306" i="2"/>
  <c r="Y305" i="6"/>
  <c r="AO1348" i="2"/>
  <c r="AP1348" i="2"/>
  <c r="AM1348" i="2"/>
  <c r="AL1348" i="2"/>
  <c r="AS1348" i="2"/>
  <c r="AA347" i="6" s="1"/>
  <c r="Y347" i="6"/>
  <c r="AL1411" i="2"/>
  <c r="AN1411" i="2" s="1"/>
  <c r="AO1411" i="2"/>
  <c r="AM1411" i="2"/>
  <c r="AS1411" i="2"/>
  <c r="AA410" i="6" s="1"/>
  <c r="AP1411" i="2"/>
  <c r="Y410" i="6"/>
  <c r="AO1438" i="2"/>
  <c r="AL1438" i="2"/>
  <c r="AM1438" i="2"/>
  <c r="AP1438" i="2"/>
  <c r="AS1438" i="2"/>
  <c r="AA437" i="6" s="1"/>
  <c r="Y437" i="6"/>
  <c r="AL1451" i="2"/>
  <c r="AO1451" i="2"/>
  <c r="AM1451" i="2"/>
  <c r="AP1451" i="2"/>
  <c r="AS1451" i="2"/>
  <c r="AA450" i="6" s="1"/>
  <c r="Y450" i="6"/>
  <c r="AL1322" i="2"/>
  <c r="AN1322" i="2" s="1"/>
  <c r="AO1322" i="2"/>
  <c r="AP1322" i="2"/>
  <c r="AM1322" i="2"/>
  <c r="AS1322" i="2"/>
  <c r="AA321" i="6" s="1"/>
  <c r="Y321" i="6"/>
  <c r="AO1325" i="2"/>
  <c r="AL1325" i="2"/>
  <c r="AM1325" i="2"/>
  <c r="AP1325" i="2"/>
  <c r="AS1325" i="2"/>
  <c r="AA324" i="6" s="1"/>
  <c r="Y324" i="6"/>
  <c r="AL1115" i="2"/>
  <c r="AN1115" i="2" s="1"/>
  <c r="AS1115" i="2"/>
  <c r="AA114" i="6" s="1"/>
  <c r="AM1115" i="2"/>
  <c r="AO1115" i="2"/>
  <c r="AP1115" i="2"/>
  <c r="Y114" i="6"/>
  <c r="AM1271" i="2"/>
  <c r="AP1271" i="2"/>
  <c r="AS1271" i="2"/>
  <c r="AA270" i="6" s="1"/>
  <c r="AO1271" i="2"/>
  <c r="AL1271" i="2"/>
  <c r="Y270" i="6"/>
  <c r="AL1141" i="2"/>
  <c r="AO1141" i="2"/>
  <c r="AM1141" i="2"/>
  <c r="AP1141" i="2"/>
  <c r="AS1141" i="2"/>
  <c r="AA140" i="6" s="1"/>
  <c r="Y140" i="6"/>
  <c r="AM1214" i="2"/>
  <c r="AP1214" i="2"/>
  <c r="AL1214" i="2"/>
  <c r="AO1214" i="2"/>
  <c r="AS1214" i="2"/>
  <c r="AA213" i="6" s="1"/>
  <c r="Y213" i="6"/>
  <c r="AP1117" i="2"/>
  <c r="AS1117" i="2"/>
  <c r="AA116" i="6" s="1"/>
  <c r="AL1117" i="2"/>
  <c r="AN1117" i="2" s="1"/>
  <c r="AM1117" i="2"/>
  <c r="AO1117" i="2"/>
  <c r="Y116" i="6"/>
  <c r="AL1207" i="2"/>
  <c r="AN1207" i="2" s="1"/>
  <c r="AM1207" i="2"/>
  <c r="AO1207" i="2"/>
  <c r="AP1207" i="2"/>
  <c r="AS1207" i="2"/>
  <c r="AA206" i="6" s="1"/>
  <c r="Y206" i="6"/>
  <c r="AO1128" i="2"/>
  <c r="AS1128" i="2"/>
  <c r="AA127" i="6" s="1"/>
  <c r="AL1128" i="2"/>
  <c r="AN1128" i="2" s="1"/>
  <c r="AM1128" i="2"/>
  <c r="AP1128" i="2"/>
  <c r="Y127" i="6"/>
  <c r="AO1037" i="2"/>
  <c r="AM1037" i="2"/>
  <c r="AP1037" i="2"/>
  <c r="AL1037" i="2"/>
  <c r="AN1037" i="2" s="1"/>
  <c r="AS1037" i="2"/>
  <c r="AA36" i="6" s="1"/>
  <c r="Y36" i="6"/>
  <c r="AL1055" i="2"/>
  <c r="AN1055" i="2" s="1"/>
  <c r="AM1055" i="2"/>
  <c r="AS1055" i="2"/>
  <c r="AA54" i="6" s="1"/>
  <c r="AO1055" i="2"/>
  <c r="AP1055" i="2"/>
  <c r="Y54" i="6"/>
  <c r="AO1045" i="2"/>
  <c r="AS1045" i="2"/>
  <c r="AA44" i="6" s="1"/>
  <c r="AL1045" i="2"/>
  <c r="AN1045" i="2" s="1"/>
  <c r="AM1045" i="2"/>
  <c r="AP1045" i="2"/>
  <c r="Y44" i="6"/>
  <c r="H1939" i="2"/>
  <c r="I1939" i="2"/>
  <c r="K1939" i="2"/>
  <c r="L1939" i="2"/>
  <c r="G938" i="6"/>
  <c r="H938" i="6" s="1"/>
  <c r="K1682" i="2"/>
  <c r="L1682" i="2"/>
  <c r="H1682" i="2"/>
  <c r="I1682" i="2"/>
  <c r="G681" i="6"/>
  <c r="H681" i="6" s="1"/>
  <c r="I2015" i="2"/>
  <c r="K2015" i="2"/>
  <c r="L2015" i="2"/>
  <c r="G1014" i="6"/>
  <c r="H1014" i="6" s="1"/>
  <c r="H2015" i="2"/>
  <c r="H1955" i="2"/>
  <c r="K1955" i="2"/>
  <c r="L1955" i="2"/>
  <c r="I1955" i="2"/>
  <c r="G954" i="6"/>
  <c r="H954" i="6" s="1"/>
  <c r="K1714" i="2"/>
  <c r="L1714" i="2"/>
  <c r="H1714" i="2"/>
  <c r="I1714" i="2"/>
  <c r="G713" i="6"/>
  <c r="H713" i="6" s="1"/>
  <c r="K2005" i="2"/>
  <c r="L2005" i="2"/>
  <c r="H2005" i="2"/>
  <c r="I2005" i="2"/>
  <c r="G1004" i="6"/>
  <c r="H1004" i="6" s="1"/>
  <c r="I1984" i="2"/>
  <c r="L1984" i="2"/>
  <c r="H1984" i="2"/>
  <c r="G983" i="6"/>
  <c r="H983" i="6" s="1"/>
  <c r="K1984" i="2"/>
  <c r="L1996" i="2"/>
  <c r="H1996" i="2"/>
  <c r="I1996" i="2"/>
  <c r="K1996" i="2"/>
  <c r="G995" i="6"/>
  <c r="H995" i="6" s="1"/>
  <c r="H1779" i="2"/>
  <c r="I1779" i="2"/>
  <c r="K1779" i="2"/>
  <c r="L1779" i="2"/>
  <c r="G778" i="6"/>
  <c r="H778" i="6" s="1"/>
  <c r="H1995" i="2"/>
  <c r="I1995" i="2"/>
  <c r="K1995" i="2"/>
  <c r="L1995" i="2"/>
  <c r="G994" i="6"/>
  <c r="H994" i="6" s="1"/>
  <c r="H2018" i="2"/>
  <c r="I2018" i="2"/>
  <c r="K2018" i="2"/>
  <c r="L2018" i="2"/>
  <c r="G1017" i="6"/>
  <c r="H1017" i="6" s="1"/>
  <c r="H1763" i="2"/>
  <c r="I1763" i="2"/>
  <c r="K1763" i="2"/>
  <c r="L1763" i="2"/>
  <c r="G762" i="6"/>
  <c r="H762" i="6" s="1"/>
  <c r="I1946" i="2"/>
  <c r="K1946" i="2"/>
  <c r="L1946" i="2"/>
  <c r="H1946" i="2"/>
  <c r="G945" i="6"/>
  <c r="H945" i="6" s="1"/>
  <c r="I1882" i="2"/>
  <c r="K1882" i="2"/>
  <c r="L1882" i="2"/>
  <c r="H1882" i="2"/>
  <c r="G881" i="6"/>
  <c r="H881" i="6" s="1"/>
  <c r="I1818" i="2"/>
  <c r="K1818" i="2"/>
  <c r="L1818" i="2"/>
  <c r="H1818" i="2"/>
  <c r="G817" i="6"/>
  <c r="H817" i="6" s="1"/>
  <c r="I1754" i="2"/>
  <c r="K1754" i="2"/>
  <c r="L1754" i="2"/>
  <c r="H1754" i="2"/>
  <c r="G753" i="6"/>
  <c r="H753" i="6" s="1"/>
  <c r="K1945" i="2"/>
  <c r="L1945" i="2"/>
  <c r="H1945" i="2"/>
  <c r="I1945" i="2"/>
  <c r="G944" i="6"/>
  <c r="H944" i="6" s="1"/>
  <c r="K1881" i="2"/>
  <c r="L1881" i="2"/>
  <c r="H1881" i="2"/>
  <c r="I1881" i="2"/>
  <c r="G880" i="6"/>
  <c r="H880" i="6" s="1"/>
  <c r="K1817" i="2"/>
  <c r="L1817" i="2"/>
  <c r="H1817" i="2"/>
  <c r="I1817" i="2"/>
  <c r="G816" i="6"/>
  <c r="H816" i="6" s="1"/>
  <c r="K1753" i="2"/>
  <c r="L1753" i="2"/>
  <c r="H1753" i="2"/>
  <c r="I1753" i="2"/>
  <c r="G752" i="6"/>
  <c r="H752" i="6" s="1"/>
  <c r="K1605" i="2"/>
  <c r="L1605" i="2"/>
  <c r="H1605" i="2"/>
  <c r="I1605" i="2"/>
  <c r="G604" i="6"/>
  <c r="H604" i="6" s="1"/>
  <c r="K1944" i="2"/>
  <c r="L1944" i="2"/>
  <c r="H1944" i="2"/>
  <c r="I1944" i="2"/>
  <c r="G943" i="6"/>
  <c r="H943" i="6" s="1"/>
  <c r="K1912" i="2"/>
  <c r="L1912" i="2"/>
  <c r="H1912" i="2"/>
  <c r="I1912" i="2"/>
  <c r="G911" i="6"/>
  <c r="H911" i="6" s="1"/>
  <c r="K1880" i="2"/>
  <c r="L1880" i="2"/>
  <c r="H1880" i="2"/>
  <c r="I1880" i="2"/>
  <c r="G879" i="6"/>
  <c r="H879" i="6" s="1"/>
  <c r="K1848" i="2"/>
  <c r="L1848" i="2"/>
  <c r="H1848" i="2"/>
  <c r="I1848" i="2"/>
  <c r="G847" i="6"/>
  <c r="H847" i="6" s="1"/>
  <c r="K1792" i="2"/>
  <c r="L1792" i="2"/>
  <c r="H1792" i="2"/>
  <c r="I1792" i="2"/>
  <c r="G791" i="6"/>
  <c r="H791" i="6" s="1"/>
  <c r="H1559" i="2"/>
  <c r="I1559" i="2"/>
  <c r="K1559" i="2"/>
  <c r="L1559" i="2"/>
  <c r="G558" i="6"/>
  <c r="H558" i="6" s="1"/>
  <c r="L1951" i="2"/>
  <c r="H1951" i="2"/>
  <c r="I1951" i="2"/>
  <c r="K1951" i="2"/>
  <c r="G950" i="6"/>
  <c r="H950" i="6" s="1"/>
  <c r="L1919" i="2"/>
  <c r="H1919" i="2"/>
  <c r="I1919" i="2"/>
  <c r="K1919" i="2"/>
  <c r="G918" i="6"/>
  <c r="H918" i="6" s="1"/>
  <c r="L1887" i="2"/>
  <c r="H1887" i="2"/>
  <c r="I1887" i="2"/>
  <c r="K1887" i="2"/>
  <c r="G886" i="6"/>
  <c r="H886" i="6" s="1"/>
  <c r="L1855" i="2"/>
  <c r="H1855" i="2"/>
  <c r="I1855" i="2"/>
  <c r="K1855" i="2"/>
  <c r="G854" i="6"/>
  <c r="H854" i="6" s="1"/>
  <c r="L1823" i="2"/>
  <c r="H1823" i="2"/>
  <c r="I1823" i="2"/>
  <c r="K1823" i="2"/>
  <c r="G822" i="6"/>
  <c r="H822" i="6" s="1"/>
  <c r="L1791" i="2"/>
  <c r="H1791" i="2"/>
  <c r="I1791" i="2"/>
  <c r="K1791" i="2"/>
  <c r="G790" i="6"/>
  <c r="H790" i="6" s="1"/>
  <c r="L1759" i="2"/>
  <c r="H1759" i="2"/>
  <c r="I1759" i="2"/>
  <c r="K1759" i="2"/>
  <c r="G758" i="6"/>
  <c r="H758" i="6" s="1"/>
  <c r="K1666" i="2"/>
  <c r="L1666" i="2"/>
  <c r="H1666" i="2"/>
  <c r="I1666" i="2"/>
  <c r="G665" i="6"/>
  <c r="H665" i="6" s="1"/>
  <c r="H1958" i="2"/>
  <c r="I1958" i="2"/>
  <c r="K1958" i="2"/>
  <c r="L1958" i="2"/>
  <c r="G957" i="6"/>
  <c r="H957" i="6" s="1"/>
  <c r="H1894" i="2"/>
  <c r="I1894" i="2"/>
  <c r="K1894" i="2"/>
  <c r="L1894" i="2"/>
  <c r="G893" i="6"/>
  <c r="H893" i="6" s="1"/>
  <c r="H1830" i="2"/>
  <c r="I1830" i="2"/>
  <c r="K1830" i="2"/>
  <c r="L1830" i="2"/>
  <c r="G829" i="6"/>
  <c r="H829" i="6" s="1"/>
  <c r="H1766" i="2"/>
  <c r="I1766" i="2"/>
  <c r="K1766" i="2"/>
  <c r="L1766" i="2"/>
  <c r="G765" i="6"/>
  <c r="H765" i="6" s="1"/>
  <c r="H1941" i="2"/>
  <c r="I1941" i="2"/>
  <c r="K1941" i="2"/>
  <c r="L1941" i="2"/>
  <c r="G940" i="6"/>
  <c r="H940" i="6" s="1"/>
  <c r="H1909" i="2"/>
  <c r="I1909" i="2"/>
  <c r="K1909" i="2"/>
  <c r="L1909" i="2"/>
  <c r="G908" i="6"/>
  <c r="H908" i="6" s="1"/>
  <c r="H1877" i="2"/>
  <c r="I1877" i="2"/>
  <c r="K1877" i="2"/>
  <c r="L1877" i="2"/>
  <c r="G876" i="6"/>
  <c r="H876" i="6" s="1"/>
  <c r="H1845" i="2"/>
  <c r="I1845" i="2"/>
  <c r="K1845" i="2"/>
  <c r="L1845" i="2"/>
  <c r="G844" i="6"/>
  <c r="H844" i="6" s="1"/>
  <c r="H1813" i="2"/>
  <c r="I1813" i="2"/>
  <c r="K1813" i="2"/>
  <c r="L1813" i="2"/>
  <c r="G812" i="6"/>
  <c r="H812" i="6" s="1"/>
  <c r="H1781" i="2"/>
  <c r="I1781" i="2"/>
  <c r="K1781" i="2"/>
  <c r="L1781" i="2"/>
  <c r="G780" i="6"/>
  <c r="H780" i="6" s="1"/>
  <c r="H1749" i="2"/>
  <c r="I1749" i="2"/>
  <c r="K1749" i="2"/>
  <c r="L1749" i="2"/>
  <c r="G748" i="6"/>
  <c r="H748" i="6" s="1"/>
  <c r="K1690" i="2"/>
  <c r="L1690" i="2"/>
  <c r="H1690" i="2"/>
  <c r="I1690" i="2"/>
  <c r="G689" i="6"/>
  <c r="H689" i="6" s="1"/>
  <c r="I1956" i="2"/>
  <c r="K1956" i="2"/>
  <c r="L1956" i="2"/>
  <c r="H1956" i="2"/>
  <c r="G955" i="6"/>
  <c r="H955" i="6" s="1"/>
  <c r="H1892" i="2"/>
  <c r="I1892" i="2"/>
  <c r="K1892" i="2"/>
  <c r="L1892" i="2"/>
  <c r="G891" i="6"/>
  <c r="H891" i="6" s="1"/>
  <c r="H1828" i="2"/>
  <c r="I1828" i="2"/>
  <c r="K1828" i="2"/>
  <c r="L1828" i="2"/>
  <c r="G827" i="6"/>
  <c r="H827" i="6" s="1"/>
  <c r="H1764" i="2"/>
  <c r="I1764" i="2"/>
  <c r="K1764" i="2"/>
  <c r="L1764" i="2"/>
  <c r="G763" i="6"/>
  <c r="H763" i="6" s="1"/>
  <c r="H1457" i="2"/>
  <c r="K1457" i="2"/>
  <c r="L1457" i="2"/>
  <c r="I1457" i="2"/>
  <c r="G456" i="6"/>
  <c r="H456" i="6" s="1"/>
  <c r="I1675" i="2"/>
  <c r="K1675" i="2"/>
  <c r="L1675" i="2"/>
  <c r="H1675" i="2"/>
  <c r="G674" i="6"/>
  <c r="H674" i="6" s="1"/>
  <c r="K1721" i="2"/>
  <c r="L1721" i="2"/>
  <c r="I1721" i="2"/>
  <c r="H1721" i="2"/>
  <c r="G720" i="6"/>
  <c r="H720" i="6" s="1"/>
  <c r="K1657" i="2"/>
  <c r="L1657" i="2"/>
  <c r="I1657" i="2"/>
  <c r="H1657" i="2"/>
  <c r="G656" i="6"/>
  <c r="H656" i="6" s="1"/>
  <c r="L1704" i="2"/>
  <c r="H1704" i="2"/>
  <c r="I1704" i="2"/>
  <c r="K1704" i="2"/>
  <c r="G703" i="6"/>
  <c r="H703" i="6" s="1"/>
  <c r="L1672" i="2"/>
  <c r="H1672" i="2"/>
  <c r="I1672" i="2"/>
  <c r="K1672" i="2"/>
  <c r="G671" i="6"/>
  <c r="H671" i="6" s="1"/>
  <c r="L1640" i="2"/>
  <c r="H1640" i="2"/>
  <c r="I1640" i="2"/>
  <c r="K1640" i="2"/>
  <c r="G639" i="6"/>
  <c r="H639" i="6" s="1"/>
  <c r="H1543" i="2"/>
  <c r="I1543" i="2"/>
  <c r="K1543" i="2"/>
  <c r="L1543" i="2"/>
  <c r="G542" i="6"/>
  <c r="H542" i="6" s="1"/>
  <c r="K1368" i="2"/>
  <c r="L1368" i="2"/>
  <c r="I1368" i="2"/>
  <c r="H1368" i="2"/>
  <c r="G367" i="6"/>
  <c r="H367" i="6" s="1"/>
  <c r="H1679" i="2"/>
  <c r="I1679" i="2"/>
  <c r="K1679" i="2"/>
  <c r="L1679" i="2"/>
  <c r="G678" i="6"/>
  <c r="H678" i="6" s="1"/>
  <c r="H1718" i="2"/>
  <c r="I1718" i="2"/>
  <c r="L1718" i="2"/>
  <c r="K1718" i="2"/>
  <c r="G717" i="6"/>
  <c r="H717" i="6" s="1"/>
  <c r="H1599" i="2"/>
  <c r="I1599" i="2"/>
  <c r="K1599" i="2"/>
  <c r="L1599" i="2"/>
  <c r="G598" i="6"/>
  <c r="H598" i="6" s="1"/>
  <c r="H1669" i="2"/>
  <c r="I1669" i="2"/>
  <c r="K1669" i="2"/>
  <c r="L1669" i="2"/>
  <c r="G668" i="6"/>
  <c r="H668" i="6" s="1"/>
  <c r="I1614" i="2"/>
  <c r="K1614" i="2"/>
  <c r="L1614" i="2"/>
  <c r="H1614" i="2"/>
  <c r="G613" i="6"/>
  <c r="H613" i="6" s="1"/>
  <c r="I1550" i="2"/>
  <c r="K1550" i="2"/>
  <c r="L1550" i="2"/>
  <c r="H1550" i="2"/>
  <c r="G549" i="6"/>
  <c r="H549" i="6" s="1"/>
  <c r="I1453" i="2"/>
  <c r="L1453" i="2"/>
  <c r="K1453" i="2"/>
  <c r="H1453" i="2"/>
  <c r="G452" i="6"/>
  <c r="H452" i="6" s="1"/>
  <c r="K1620" i="2"/>
  <c r="L1620" i="2"/>
  <c r="I1620" i="2"/>
  <c r="H1620" i="2"/>
  <c r="G619" i="6"/>
  <c r="H619" i="6" s="1"/>
  <c r="K1588" i="2"/>
  <c r="L1588" i="2"/>
  <c r="I1588" i="2"/>
  <c r="H1588" i="2"/>
  <c r="G587" i="6"/>
  <c r="H587" i="6" s="1"/>
  <c r="K1556" i="2"/>
  <c r="L1556" i="2"/>
  <c r="I1556" i="2"/>
  <c r="H1556" i="2"/>
  <c r="G555" i="6"/>
  <c r="H555" i="6" s="1"/>
  <c r="H1498" i="2"/>
  <c r="I1498" i="2"/>
  <c r="K1498" i="2"/>
  <c r="L1498" i="2"/>
  <c r="G497" i="6"/>
  <c r="H497" i="6" s="1"/>
  <c r="L1595" i="2"/>
  <c r="H1595" i="2"/>
  <c r="I1595" i="2"/>
  <c r="K1595" i="2"/>
  <c r="G594" i="6"/>
  <c r="H594" i="6" s="1"/>
  <c r="H1586" i="2"/>
  <c r="I1586" i="2"/>
  <c r="K1586" i="2"/>
  <c r="L1586" i="2"/>
  <c r="G585" i="6"/>
  <c r="H585" i="6" s="1"/>
  <c r="H1585" i="2"/>
  <c r="I1585" i="2"/>
  <c r="L1585" i="2"/>
  <c r="K1585" i="2"/>
  <c r="G584" i="6"/>
  <c r="H584" i="6" s="1"/>
  <c r="H1553" i="2"/>
  <c r="I1553" i="2"/>
  <c r="L1553" i="2"/>
  <c r="K1553" i="2"/>
  <c r="G552" i="6"/>
  <c r="H552" i="6" s="1"/>
  <c r="H1592" i="2"/>
  <c r="I1592" i="2"/>
  <c r="K1592" i="2"/>
  <c r="L1592" i="2"/>
  <c r="G591" i="6"/>
  <c r="H591" i="6" s="1"/>
  <c r="H1522" i="2"/>
  <c r="I1522" i="2"/>
  <c r="K1522" i="2"/>
  <c r="L1522" i="2"/>
  <c r="G521" i="6"/>
  <c r="H521" i="6" s="1"/>
  <c r="K1433" i="2"/>
  <c r="H1433" i="2"/>
  <c r="L1433" i="2"/>
  <c r="I1433" i="2"/>
  <c r="G432" i="6"/>
  <c r="H432" i="6" s="1"/>
  <c r="H1446" i="2"/>
  <c r="K1446" i="2"/>
  <c r="I1446" i="2"/>
  <c r="L1446" i="2"/>
  <c r="G445" i="6"/>
  <c r="H445" i="6" s="1"/>
  <c r="I1356" i="2"/>
  <c r="L1356" i="2"/>
  <c r="H1356" i="2"/>
  <c r="K1356" i="2"/>
  <c r="G355" i="6"/>
  <c r="H355" i="6" s="1"/>
  <c r="K1521" i="2"/>
  <c r="H1521" i="2"/>
  <c r="I1521" i="2"/>
  <c r="L1521" i="2"/>
  <c r="G520" i="6"/>
  <c r="H520" i="6" s="1"/>
  <c r="H1465" i="2"/>
  <c r="K1465" i="2"/>
  <c r="I1465" i="2"/>
  <c r="L1465" i="2"/>
  <c r="G464" i="6"/>
  <c r="H464" i="6" s="1"/>
  <c r="H1325" i="2"/>
  <c r="K1325" i="2"/>
  <c r="L1325" i="2"/>
  <c r="I1325" i="2"/>
  <c r="G324" i="6"/>
  <c r="H324" i="6" s="1"/>
  <c r="H1501" i="2"/>
  <c r="K1501" i="2"/>
  <c r="L1501" i="2"/>
  <c r="I1501" i="2"/>
  <c r="G500" i="6"/>
  <c r="H500" i="6" s="1"/>
  <c r="H1283" i="2"/>
  <c r="K1283" i="2"/>
  <c r="L1283" i="2"/>
  <c r="I1283" i="2"/>
  <c r="G282" i="6"/>
  <c r="H282" i="6" s="1"/>
  <c r="H1484" i="2"/>
  <c r="I1484" i="2"/>
  <c r="L1484" i="2"/>
  <c r="K1484" i="2"/>
  <c r="G483" i="6"/>
  <c r="H483" i="6" s="1"/>
  <c r="H1371" i="2"/>
  <c r="I1371" i="2"/>
  <c r="K1371" i="2"/>
  <c r="L1371" i="2"/>
  <c r="G370" i="6"/>
  <c r="H370" i="6" s="1"/>
  <c r="H1507" i="2"/>
  <c r="I1507" i="2"/>
  <c r="K1507" i="2"/>
  <c r="L1507" i="2"/>
  <c r="G506" i="6"/>
  <c r="H506" i="6" s="1"/>
  <c r="L1458" i="2"/>
  <c r="K1458" i="2"/>
  <c r="I1458" i="2"/>
  <c r="H1458" i="2"/>
  <c r="G457" i="6"/>
  <c r="H457" i="6" s="1"/>
  <c r="I1394" i="2"/>
  <c r="L1394" i="2"/>
  <c r="K1394" i="2"/>
  <c r="H1394" i="2"/>
  <c r="G393" i="6"/>
  <c r="H393" i="6" s="1"/>
  <c r="H1317" i="2"/>
  <c r="K1317" i="2"/>
  <c r="L1317" i="2"/>
  <c r="I1317" i="2"/>
  <c r="G316" i="6"/>
  <c r="H316" i="6" s="1"/>
  <c r="H1471" i="2"/>
  <c r="L1471" i="2"/>
  <c r="I1471" i="2"/>
  <c r="K1471" i="2"/>
  <c r="G470" i="6"/>
  <c r="H470" i="6" s="1"/>
  <c r="L1407" i="2"/>
  <c r="H1407" i="2"/>
  <c r="I1407" i="2"/>
  <c r="K1407" i="2"/>
  <c r="G406" i="6"/>
  <c r="H406" i="6" s="1"/>
  <c r="H1360" i="2"/>
  <c r="I1360" i="2"/>
  <c r="L1360" i="2"/>
  <c r="K1360" i="2"/>
  <c r="G359" i="6"/>
  <c r="H359" i="6" s="1"/>
  <c r="K1281" i="2"/>
  <c r="L1281" i="2"/>
  <c r="H1281" i="2"/>
  <c r="I1281" i="2"/>
  <c r="G280" i="6"/>
  <c r="H280" i="6" s="1"/>
  <c r="H1404" i="2"/>
  <c r="K1404" i="2"/>
  <c r="L1404" i="2"/>
  <c r="I1404" i="2"/>
  <c r="G403" i="6"/>
  <c r="H403" i="6" s="1"/>
  <c r="K1304" i="2"/>
  <c r="H1304" i="2"/>
  <c r="I1304" i="2"/>
  <c r="L1304" i="2"/>
  <c r="G303" i="6"/>
  <c r="H303" i="6" s="1"/>
  <c r="H1322" i="2"/>
  <c r="I1322" i="2"/>
  <c r="K1322" i="2"/>
  <c r="L1322" i="2"/>
  <c r="G321" i="6"/>
  <c r="H321" i="6" s="1"/>
  <c r="K1256" i="2"/>
  <c r="L1256" i="2"/>
  <c r="H1256" i="2"/>
  <c r="I1256" i="2"/>
  <c r="G255" i="6"/>
  <c r="H255" i="6" s="1"/>
  <c r="I1345" i="2"/>
  <c r="L1345" i="2"/>
  <c r="H1345" i="2"/>
  <c r="K1345" i="2"/>
  <c r="G344" i="6"/>
  <c r="H344" i="6" s="1"/>
  <c r="I1266" i="2"/>
  <c r="L1266" i="2"/>
  <c r="K1266" i="2"/>
  <c r="H1266" i="2"/>
  <c r="G265" i="6"/>
  <c r="H265" i="6" s="1"/>
  <c r="L1310" i="2"/>
  <c r="K1310" i="2"/>
  <c r="H1310" i="2"/>
  <c r="I1310" i="2"/>
  <c r="G309" i="6"/>
  <c r="H309" i="6" s="1"/>
  <c r="H1286" i="2"/>
  <c r="K1286" i="2"/>
  <c r="L1286" i="2"/>
  <c r="I1286" i="2"/>
  <c r="G285" i="6"/>
  <c r="H285" i="6" s="1"/>
  <c r="H1202" i="2"/>
  <c r="I1202" i="2"/>
  <c r="L1202" i="2"/>
  <c r="K1202" i="2"/>
  <c r="G201" i="6"/>
  <c r="H201" i="6" s="1"/>
  <c r="I1233" i="2"/>
  <c r="K1233" i="2"/>
  <c r="H1233" i="2"/>
  <c r="L1233" i="2"/>
  <c r="G232" i="6"/>
  <c r="H232" i="6" s="1"/>
  <c r="I1340" i="2"/>
  <c r="L1340" i="2"/>
  <c r="H1340" i="2"/>
  <c r="K1340" i="2"/>
  <c r="G339" i="6"/>
  <c r="H339" i="6" s="1"/>
  <c r="I1308" i="2"/>
  <c r="L1308" i="2"/>
  <c r="K1308" i="2"/>
  <c r="H1308" i="2"/>
  <c r="G307" i="6"/>
  <c r="H307" i="6" s="1"/>
  <c r="H1267" i="2"/>
  <c r="K1267" i="2"/>
  <c r="I1267" i="2"/>
  <c r="L1267" i="2"/>
  <c r="G266" i="6"/>
  <c r="H266" i="6" s="1"/>
  <c r="H1347" i="2"/>
  <c r="K1347" i="2"/>
  <c r="L1347" i="2"/>
  <c r="I1347" i="2"/>
  <c r="G346" i="6"/>
  <c r="H346" i="6" s="1"/>
  <c r="L1254" i="2"/>
  <c r="H1254" i="2"/>
  <c r="I1254" i="2"/>
  <c r="K1254" i="2"/>
  <c r="G253" i="6"/>
  <c r="H253" i="6" s="1"/>
  <c r="L1271" i="2"/>
  <c r="I1271" i="2"/>
  <c r="H1271" i="2"/>
  <c r="K1271" i="2"/>
  <c r="G270" i="6"/>
  <c r="H270" i="6" s="1"/>
  <c r="I1209" i="2"/>
  <c r="H1209" i="2"/>
  <c r="K1209" i="2"/>
  <c r="L1209" i="2"/>
  <c r="G208" i="6"/>
  <c r="H208" i="6" s="1"/>
  <c r="I1205" i="2"/>
  <c r="H1205" i="2"/>
  <c r="K1205" i="2"/>
  <c r="L1205" i="2"/>
  <c r="G204" i="6"/>
  <c r="H204" i="6" s="1"/>
  <c r="L1162" i="2"/>
  <c r="H1162" i="2"/>
  <c r="I1162" i="2"/>
  <c r="K1162" i="2"/>
  <c r="G161" i="6"/>
  <c r="H161" i="6" s="1"/>
  <c r="H1060" i="2"/>
  <c r="I1060" i="2"/>
  <c r="L1060" i="2"/>
  <c r="K1060" i="2"/>
  <c r="G59" i="6"/>
  <c r="H59" i="6" s="1"/>
  <c r="H1236" i="2"/>
  <c r="K1236" i="2"/>
  <c r="L1236" i="2"/>
  <c r="I1236" i="2"/>
  <c r="G235" i="6"/>
  <c r="H235" i="6" s="1"/>
  <c r="I1173" i="2"/>
  <c r="K1173" i="2"/>
  <c r="H1173" i="2"/>
  <c r="L1173" i="2"/>
  <c r="G172" i="6"/>
  <c r="H172" i="6" s="1"/>
  <c r="L1214" i="2"/>
  <c r="H1214" i="2"/>
  <c r="I1214" i="2"/>
  <c r="K1214" i="2"/>
  <c r="G213" i="6"/>
  <c r="H213" i="6" s="1"/>
  <c r="H1174" i="2"/>
  <c r="L1174" i="2"/>
  <c r="I1174" i="2"/>
  <c r="K1174" i="2"/>
  <c r="G173" i="6"/>
  <c r="H173" i="6" s="1"/>
  <c r="L1105" i="2"/>
  <c r="I1105" i="2"/>
  <c r="K1105" i="2"/>
  <c r="H1105" i="2"/>
  <c r="G104" i="6"/>
  <c r="H104" i="6" s="1"/>
  <c r="L1154" i="2"/>
  <c r="H1154" i="2"/>
  <c r="I1154" i="2"/>
  <c r="K1154" i="2"/>
  <c r="G153" i="6"/>
  <c r="H153" i="6" s="1"/>
  <c r="H1212" i="2"/>
  <c r="I1212" i="2"/>
  <c r="K1212" i="2"/>
  <c r="L1212" i="2"/>
  <c r="G211" i="6"/>
  <c r="H211" i="6" s="1"/>
  <c r="L1148" i="2"/>
  <c r="I1148" i="2"/>
  <c r="K1148" i="2"/>
  <c r="H1148" i="2"/>
  <c r="G147" i="6"/>
  <c r="H147" i="6" s="1"/>
  <c r="K1078" i="2"/>
  <c r="L1078" i="2"/>
  <c r="H1078" i="2"/>
  <c r="I1078" i="2"/>
  <c r="G77" i="6"/>
  <c r="H77" i="6" s="1"/>
  <c r="K1171" i="2"/>
  <c r="H1171" i="2"/>
  <c r="L1171" i="2"/>
  <c r="I1171" i="2"/>
  <c r="G170" i="6"/>
  <c r="H170" i="6" s="1"/>
  <c r="H1026" i="2"/>
  <c r="I1026" i="2"/>
  <c r="L1026" i="2"/>
  <c r="K1026" i="2"/>
  <c r="G25" i="6"/>
  <c r="H25" i="6" s="1"/>
  <c r="I1137" i="2"/>
  <c r="H1137" i="2"/>
  <c r="K1137" i="2"/>
  <c r="L1137" i="2"/>
  <c r="G136" i="6"/>
  <c r="H136" i="6" s="1"/>
  <c r="K1098" i="2"/>
  <c r="L1098" i="2"/>
  <c r="H1098" i="2"/>
  <c r="I1098" i="2"/>
  <c r="G97" i="6"/>
  <c r="H97" i="6" s="1"/>
  <c r="I1025" i="2"/>
  <c r="H1025" i="2"/>
  <c r="K1025" i="2"/>
  <c r="L1025" i="2"/>
  <c r="G24" i="6"/>
  <c r="H24" i="6" s="1"/>
  <c r="I1135" i="2"/>
  <c r="K1135" i="2"/>
  <c r="L1135" i="2"/>
  <c r="H1135" i="2"/>
  <c r="G134" i="6"/>
  <c r="H134" i="6" s="1"/>
  <c r="L1097" i="2"/>
  <c r="H1097" i="2"/>
  <c r="I1097" i="2"/>
  <c r="K1097" i="2"/>
  <c r="G96" i="6"/>
  <c r="H96" i="6" s="1"/>
  <c r="H1110" i="2"/>
  <c r="K1110" i="2"/>
  <c r="L1110" i="2"/>
  <c r="I1110" i="2"/>
  <c r="G109" i="6"/>
  <c r="H109" i="6" s="1"/>
  <c r="K1090" i="2"/>
  <c r="L1090" i="2"/>
  <c r="H1090" i="2"/>
  <c r="I1090" i="2"/>
  <c r="G89" i="6"/>
  <c r="H89" i="6" s="1"/>
  <c r="K1047" i="2"/>
  <c r="L1047" i="2"/>
  <c r="H1047" i="2"/>
  <c r="I1047" i="2"/>
  <c r="G46" i="6"/>
  <c r="H46" i="6" s="1"/>
  <c r="K1067" i="2"/>
  <c r="L1067" i="2"/>
  <c r="H1067" i="2"/>
  <c r="I1067" i="2"/>
  <c r="G66" i="6"/>
  <c r="H66" i="6" s="1"/>
  <c r="V1104" i="2"/>
  <c r="U1104" i="2"/>
  <c r="S1104" i="2"/>
  <c r="Y1104" i="2"/>
  <c r="O103" i="6" s="1"/>
  <c r="R1104" i="2"/>
  <c r="M103" i="6"/>
  <c r="Y1412" i="2"/>
  <c r="O411" i="6" s="1"/>
  <c r="S1412" i="2"/>
  <c r="V1412" i="2"/>
  <c r="U1412" i="2"/>
  <c r="R1412" i="2"/>
  <c r="T1412" i="2" s="1"/>
  <c r="M411" i="6"/>
  <c r="V1245" i="2"/>
  <c r="R1245" i="2"/>
  <c r="T1245" i="2" s="1"/>
  <c r="S1245" i="2"/>
  <c r="Y1245" i="2"/>
  <c r="O244" i="6" s="1"/>
  <c r="U1245" i="2"/>
  <c r="M244" i="6"/>
  <c r="V1586" i="2"/>
  <c r="Y1586" i="2"/>
  <c r="O585" i="6" s="1"/>
  <c r="R1586" i="2"/>
  <c r="U1586" i="2"/>
  <c r="S1586" i="2"/>
  <c r="M585" i="6"/>
  <c r="S1953" i="2"/>
  <c r="U1953" i="2"/>
  <c r="V1953" i="2"/>
  <c r="Y1953" i="2"/>
  <c r="O952" i="6" s="1"/>
  <c r="R1953" i="2"/>
  <c r="T1953" i="2" s="1"/>
  <c r="M952" i="6"/>
  <c r="Y1992" i="2"/>
  <c r="O991" i="6" s="1"/>
  <c r="R1992" i="2"/>
  <c r="T1992" i="2" s="1"/>
  <c r="S1992" i="2"/>
  <c r="U1992" i="2"/>
  <c r="V1992" i="2"/>
  <c r="M991" i="6"/>
  <c r="Y1168" i="2"/>
  <c r="O167" i="6" s="1"/>
  <c r="S1168" i="2"/>
  <c r="U1168" i="2"/>
  <c r="V1168" i="2"/>
  <c r="R1168" i="2"/>
  <c r="M167" i="6"/>
  <c r="Y1483" i="2"/>
  <c r="O482" i="6" s="1"/>
  <c r="R1483" i="2"/>
  <c r="T1483" i="2" s="1"/>
  <c r="S1483" i="2"/>
  <c r="V1483" i="2"/>
  <c r="U1483" i="2"/>
  <c r="M482" i="6"/>
  <c r="Y1860" i="2"/>
  <c r="O859" i="6" s="1"/>
  <c r="R1860" i="2"/>
  <c r="T1860" i="2" s="1"/>
  <c r="S1860" i="2"/>
  <c r="U1860" i="2"/>
  <c r="V1860" i="2"/>
  <c r="M859" i="6"/>
  <c r="V1578" i="2"/>
  <c r="Y1578" i="2"/>
  <c r="O577" i="6" s="1"/>
  <c r="R1578" i="2"/>
  <c r="S1578" i="2"/>
  <c r="U1578" i="2"/>
  <c r="M577" i="6"/>
  <c r="S1793" i="2"/>
  <c r="U1793" i="2"/>
  <c r="V1793" i="2"/>
  <c r="Y1793" i="2"/>
  <c r="O792" i="6" s="1"/>
  <c r="R1793" i="2"/>
  <c r="T1793" i="2" s="1"/>
  <c r="M792" i="6"/>
  <c r="V1719" i="2"/>
  <c r="Y1719" i="2"/>
  <c r="O718" i="6" s="1"/>
  <c r="R1719" i="2"/>
  <c r="S1719" i="2"/>
  <c r="U1719" i="2"/>
  <c r="M718" i="6"/>
  <c r="S1216" i="2"/>
  <c r="R1216" i="2"/>
  <c r="T1216" i="2" s="1"/>
  <c r="V1216" i="2"/>
  <c r="Y1216" i="2"/>
  <c r="O215" i="6" s="1"/>
  <c r="U1216" i="2"/>
  <c r="M215" i="6"/>
  <c r="R1290" i="2"/>
  <c r="U1290" i="2"/>
  <c r="Y1290" i="2"/>
  <c r="O289" i="6" s="1"/>
  <c r="S1290" i="2"/>
  <c r="V1290" i="2"/>
  <c r="M289" i="6"/>
  <c r="Y1577" i="2"/>
  <c r="O576" i="6" s="1"/>
  <c r="R1577" i="2"/>
  <c r="T1577" i="2" s="1"/>
  <c r="S1577" i="2"/>
  <c r="U1577" i="2"/>
  <c r="V1577" i="2"/>
  <c r="M576" i="6"/>
  <c r="U1920" i="2"/>
  <c r="V1920" i="2"/>
  <c r="Y1920" i="2"/>
  <c r="O919" i="6" s="1"/>
  <c r="R1920" i="2"/>
  <c r="T1920" i="2" s="1"/>
  <c r="S1920" i="2"/>
  <c r="M919" i="6"/>
  <c r="V1838" i="2"/>
  <c r="Y1838" i="2"/>
  <c r="O837" i="6" s="1"/>
  <c r="R1838" i="2"/>
  <c r="S1838" i="2"/>
  <c r="U1838" i="2"/>
  <c r="M837" i="6"/>
  <c r="V1870" i="2"/>
  <c r="Y1870" i="2"/>
  <c r="O869" i="6" s="1"/>
  <c r="R1870" i="2"/>
  <c r="S1870" i="2"/>
  <c r="U1870" i="2"/>
  <c r="M869" i="6"/>
  <c r="U1230" i="2"/>
  <c r="V1230" i="2"/>
  <c r="Y1230" i="2"/>
  <c r="O229" i="6" s="1"/>
  <c r="R1230" i="2"/>
  <c r="T1230" i="2" s="1"/>
  <c r="S1230" i="2"/>
  <c r="M229" i="6"/>
  <c r="Y1387" i="2"/>
  <c r="O386" i="6" s="1"/>
  <c r="R1387" i="2"/>
  <c r="V1387" i="2"/>
  <c r="S1387" i="2"/>
  <c r="U1387" i="2"/>
  <c r="M386" i="6"/>
  <c r="V1618" i="2"/>
  <c r="Y1618" i="2"/>
  <c r="O617" i="6" s="1"/>
  <c r="R1618" i="2"/>
  <c r="T1618" i="2" s="1"/>
  <c r="U1618" i="2"/>
  <c r="S1618" i="2"/>
  <c r="M617" i="6"/>
  <c r="U2013" i="2"/>
  <c r="V2013" i="2"/>
  <c r="Y2013" i="2"/>
  <c r="O1012" i="6" s="1"/>
  <c r="R2013" i="2"/>
  <c r="T2013" i="2" s="1"/>
  <c r="S2013" i="2"/>
  <c r="M1012" i="6"/>
  <c r="R1361" i="2"/>
  <c r="U1361" i="2"/>
  <c r="Y1361" i="2"/>
  <c r="O360" i="6" s="1"/>
  <c r="S1361" i="2"/>
  <c r="V1361" i="2"/>
  <c r="M360" i="6"/>
  <c r="Y1419" i="2"/>
  <c r="O418" i="6" s="1"/>
  <c r="R1419" i="2"/>
  <c r="V1419" i="2"/>
  <c r="S1419" i="2"/>
  <c r="U1419" i="2"/>
  <c r="M418" i="6"/>
  <c r="S1761" i="2"/>
  <c r="U1761" i="2"/>
  <c r="V1761" i="2"/>
  <c r="Y1761" i="2"/>
  <c r="O760" i="6" s="1"/>
  <c r="R1761" i="2"/>
  <c r="T1761" i="2" s="1"/>
  <c r="M760" i="6"/>
  <c r="U1046" i="2"/>
  <c r="V1046" i="2"/>
  <c r="S1046" i="2"/>
  <c r="R1046" i="2"/>
  <c r="T1046" i="2" s="1"/>
  <c r="Y1046" i="2"/>
  <c r="O45" i="6" s="1"/>
  <c r="M45" i="6"/>
  <c r="S1273" i="2"/>
  <c r="V1273" i="2"/>
  <c r="U1273" i="2"/>
  <c r="R1273" i="2"/>
  <c r="T1273" i="2" s="1"/>
  <c r="Y1273" i="2"/>
  <c r="O272" i="6" s="1"/>
  <c r="M272" i="6"/>
  <c r="Y1380" i="2"/>
  <c r="O379" i="6" s="1"/>
  <c r="S1380" i="2"/>
  <c r="V1380" i="2"/>
  <c r="U1380" i="2"/>
  <c r="R1380" i="2"/>
  <c r="M379" i="6"/>
  <c r="R1472" i="2"/>
  <c r="S1472" i="2"/>
  <c r="V1472" i="2"/>
  <c r="Y1472" i="2"/>
  <c r="O471" i="6" s="1"/>
  <c r="U1472" i="2"/>
  <c r="M471" i="6"/>
  <c r="S1825" i="2"/>
  <c r="U1825" i="2"/>
  <c r="V1825" i="2"/>
  <c r="Y1825" i="2"/>
  <c r="O824" i="6" s="1"/>
  <c r="R1825" i="2"/>
  <c r="T1825" i="2" s="1"/>
  <c r="M824" i="6"/>
  <c r="V1169" i="2"/>
  <c r="R1169" i="2"/>
  <c r="T1169" i="2" s="1"/>
  <c r="S1169" i="2"/>
  <c r="U1169" i="2"/>
  <c r="Y1169" i="2"/>
  <c r="O168" i="6" s="1"/>
  <c r="M168" i="6"/>
  <c r="Y1298" i="2"/>
  <c r="O297" i="6" s="1"/>
  <c r="R1298" i="2"/>
  <c r="T1298" i="2" s="1"/>
  <c r="U1298" i="2"/>
  <c r="V1298" i="2"/>
  <c r="S1298" i="2"/>
  <c r="M297" i="6"/>
  <c r="Y1283" i="2"/>
  <c r="O282" i="6" s="1"/>
  <c r="U1283" i="2"/>
  <c r="V1283" i="2"/>
  <c r="S1283" i="2"/>
  <c r="R1283" i="2"/>
  <c r="M282" i="6"/>
  <c r="Y1388" i="2"/>
  <c r="O387" i="6" s="1"/>
  <c r="S1388" i="2"/>
  <c r="V1388" i="2"/>
  <c r="R1388" i="2"/>
  <c r="T1388" i="2" s="1"/>
  <c r="U1388" i="2"/>
  <c r="M387" i="6"/>
  <c r="S1504" i="2"/>
  <c r="U1504" i="2"/>
  <c r="V1504" i="2"/>
  <c r="Y1504" i="2"/>
  <c r="O503" i="6" s="1"/>
  <c r="R1504" i="2"/>
  <c r="T1504" i="2" s="1"/>
  <c r="M503" i="6"/>
  <c r="V1655" i="2"/>
  <c r="Y1655" i="2"/>
  <c r="O654" i="6" s="1"/>
  <c r="R1655" i="2"/>
  <c r="S1655" i="2"/>
  <c r="U1655" i="2"/>
  <c r="M654" i="6"/>
  <c r="Y1917" i="2"/>
  <c r="O916" i="6" s="1"/>
  <c r="R1917" i="2"/>
  <c r="T1917" i="2" s="1"/>
  <c r="S1917" i="2"/>
  <c r="U1917" i="2"/>
  <c r="V1917" i="2"/>
  <c r="M916" i="6"/>
  <c r="Y1908" i="2"/>
  <c r="O907" i="6" s="1"/>
  <c r="R1908" i="2"/>
  <c r="T1908" i="2" s="1"/>
  <c r="S1908" i="2"/>
  <c r="U1908" i="2"/>
  <c r="V1908" i="2"/>
  <c r="M907" i="6"/>
  <c r="Y1948" i="2"/>
  <c r="O947" i="6" s="1"/>
  <c r="R1948" i="2"/>
  <c r="T1948" i="2" s="1"/>
  <c r="S1948" i="2"/>
  <c r="U1948" i="2"/>
  <c r="V1948" i="2"/>
  <c r="M947" i="6"/>
  <c r="Y1235" i="2"/>
  <c r="O234" i="6" s="1"/>
  <c r="R1235" i="2"/>
  <c r="T1235" i="2" s="1"/>
  <c r="S1235" i="2"/>
  <c r="U1235" i="2"/>
  <c r="V1235" i="2"/>
  <c r="M234" i="6"/>
  <c r="Y1403" i="2"/>
  <c r="O402" i="6" s="1"/>
  <c r="R1403" i="2"/>
  <c r="T1403" i="2" s="1"/>
  <c r="V1403" i="2"/>
  <c r="S1403" i="2"/>
  <c r="U1403" i="2"/>
  <c r="M402" i="6"/>
  <c r="Y1491" i="2"/>
  <c r="O490" i="6" s="1"/>
  <c r="R1491" i="2"/>
  <c r="T1491" i="2" s="1"/>
  <c r="S1491" i="2"/>
  <c r="V1491" i="2"/>
  <c r="U1491" i="2"/>
  <c r="M490" i="6"/>
  <c r="U1712" i="2"/>
  <c r="V1712" i="2"/>
  <c r="Y1712" i="2"/>
  <c r="O711" i="6" s="1"/>
  <c r="S1712" i="2"/>
  <c r="R1712" i="2"/>
  <c r="M711" i="6"/>
  <c r="V1639" i="2"/>
  <c r="Y1639" i="2"/>
  <c r="O638" i="6" s="1"/>
  <c r="R1639" i="2"/>
  <c r="U1639" i="2"/>
  <c r="S1639" i="2"/>
  <c r="M638" i="6"/>
  <c r="S1913" i="2"/>
  <c r="U1913" i="2"/>
  <c r="V1913" i="2"/>
  <c r="Y1913" i="2"/>
  <c r="O912" i="6" s="1"/>
  <c r="M912" i="6"/>
  <c r="R1913" i="2"/>
  <c r="T1913" i="2" s="1"/>
  <c r="Y1829" i="2"/>
  <c r="O828" i="6" s="1"/>
  <c r="R1829" i="2"/>
  <c r="T1829" i="2" s="1"/>
  <c r="S1829" i="2"/>
  <c r="U1829" i="2"/>
  <c r="V1829" i="2"/>
  <c r="M828" i="6"/>
  <c r="S1833" i="2"/>
  <c r="U1833" i="2"/>
  <c r="V1833" i="2"/>
  <c r="Y1833" i="2"/>
  <c r="O832" i="6" s="1"/>
  <c r="R1833" i="2"/>
  <c r="T1833" i="2" s="1"/>
  <c r="M832" i="6"/>
  <c r="Y1803" i="2"/>
  <c r="O802" i="6" s="1"/>
  <c r="R1803" i="2"/>
  <c r="T1803" i="2" s="1"/>
  <c r="S1803" i="2"/>
  <c r="U1803" i="2"/>
  <c r="V1803" i="2"/>
  <c r="M802" i="6"/>
  <c r="V1830" i="2"/>
  <c r="Y1830" i="2"/>
  <c r="O829" i="6" s="1"/>
  <c r="R1830" i="2"/>
  <c r="S1830" i="2"/>
  <c r="U1830" i="2"/>
  <c r="M829" i="6"/>
  <c r="R1359" i="2"/>
  <c r="S1359" i="2"/>
  <c r="U1359" i="2"/>
  <c r="Y1359" i="2"/>
  <c r="O358" i="6" s="1"/>
  <c r="V1359" i="2"/>
  <c r="M358" i="6"/>
  <c r="V1958" i="2"/>
  <c r="Y1958" i="2"/>
  <c r="O957" i="6" s="1"/>
  <c r="R1958" i="2"/>
  <c r="S1958" i="2"/>
  <c r="U1958" i="2"/>
  <c r="M957" i="6"/>
  <c r="Y1043" i="2"/>
  <c r="O42" i="6" s="1"/>
  <c r="S1043" i="2"/>
  <c r="U1043" i="2"/>
  <c r="R1043" i="2"/>
  <c r="T1043" i="2" s="1"/>
  <c r="V1043" i="2"/>
  <c r="M42" i="6"/>
  <c r="U1062" i="2"/>
  <c r="R1062" i="2"/>
  <c r="T1062" i="2" s="1"/>
  <c r="S1062" i="2"/>
  <c r="V1062" i="2"/>
  <c r="Y1062" i="2"/>
  <c r="O61" i="6" s="1"/>
  <c r="M61" i="6"/>
  <c r="Y1174" i="2"/>
  <c r="O173" i="6" s="1"/>
  <c r="S1174" i="2"/>
  <c r="U1174" i="2"/>
  <c r="V1174" i="2"/>
  <c r="R1174" i="2"/>
  <c r="M173" i="6"/>
  <c r="U1423" i="2"/>
  <c r="V1423" i="2"/>
  <c r="S1423" i="2"/>
  <c r="Y1423" i="2"/>
  <c r="O422" i="6" s="1"/>
  <c r="R1423" i="2"/>
  <c r="M422" i="6"/>
  <c r="S1597" i="2"/>
  <c r="U1597" i="2"/>
  <c r="V1597" i="2"/>
  <c r="Y1597" i="2"/>
  <c r="O596" i="6" s="1"/>
  <c r="R1597" i="2"/>
  <c r="T1597" i="2" s="1"/>
  <c r="M596" i="6"/>
  <c r="Y1709" i="2"/>
  <c r="O708" i="6" s="1"/>
  <c r="R1709" i="2"/>
  <c r="T1709" i="2" s="1"/>
  <c r="S1709" i="2"/>
  <c r="V1709" i="2"/>
  <c r="U1709" i="2"/>
  <c r="M708" i="6"/>
  <c r="S1873" i="2"/>
  <c r="U1873" i="2"/>
  <c r="V1873" i="2"/>
  <c r="Y1873" i="2"/>
  <c r="O872" i="6" s="1"/>
  <c r="R1873" i="2"/>
  <c r="T1873" i="2" s="1"/>
  <c r="M872" i="6"/>
  <c r="V1926" i="2"/>
  <c r="Y1926" i="2"/>
  <c r="O925" i="6" s="1"/>
  <c r="R1926" i="2"/>
  <c r="S1926" i="2"/>
  <c r="U1926" i="2"/>
  <c r="M925" i="6"/>
  <c r="Y1051" i="2"/>
  <c r="O50" i="6" s="1"/>
  <c r="U1051" i="2"/>
  <c r="V1051" i="2"/>
  <c r="R1051" i="2"/>
  <c r="T1051" i="2" s="1"/>
  <c r="S1051" i="2"/>
  <c r="M50" i="6"/>
  <c r="Y1244" i="2"/>
  <c r="O243" i="6" s="1"/>
  <c r="S1244" i="2"/>
  <c r="V1244" i="2"/>
  <c r="U1244" i="2"/>
  <c r="R1244" i="2"/>
  <c r="M243" i="6"/>
  <c r="R1133" i="2"/>
  <c r="V1133" i="2"/>
  <c r="Y1133" i="2"/>
  <c r="O132" i="6" s="1"/>
  <c r="U1133" i="2"/>
  <c r="S1133" i="2"/>
  <c r="M132" i="6"/>
  <c r="S1401" i="2"/>
  <c r="V1401" i="2"/>
  <c r="Y1401" i="2"/>
  <c r="O400" i="6" s="1"/>
  <c r="R1401" i="2"/>
  <c r="T1401" i="2" s="1"/>
  <c r="U1401" i="2"/>
  <c r="M400" i="6"/>
  <c r="Y1617" i="2"/>
  <c r="O616" i="6" s="1"/>
  <c r="R1617" i="2"/>
  <c r="T1617" i="2" s="1"/>
  <c r="S1617" i="2"/>
  <c r="U1617" i="2"/>
  <c r="V1617" i="2"/>
  <c r="M616" i="6"/>
  <c r="Y1629" i="2"/>
  <c r="O628" i="6" s="1"/>
  <c r="R1629" i="2"/>
  <c r="T1629" i="2" s="1"/>
  <c r="S1629" i="2"/>
  <c r="V1629" i="2"/>
  <c r="U1629" i="2"/>
  <c r="M628" i="6"/>
  <c r="Y1686" i="2"/>
  <c r="O685" i="6" s="1"/>
  <c r="R1686" i="2"/>
  <c r="T1686" i="2" s="1"/>
  <c r="S1686" i="2"/>
  <c r="U1686" i="2"/>
  <c r="V1686" i="2"/>
  <c r="M685" i="6"/>
  <c r="U1989" i="2"/>
  <c r="V1989" i="2"/>
  <c r="Y1989" i="2"/>
  <c r="O988" i="6" s="1"/>
  <c r="R1989" i="2"/>
  <c r="T1989" i="2" s="1"/>
  <c r="S1989" i="2"/>
  <c r="M988" i="6"/>
  <c r="Y1027" i="2"/>
  <c r="O26" i="6" s="1"/>
  <c r="S1027" i="2"/>
  <c r="U1027" i="2"/>
  <c r="V1027" i="2"/>
  <c r="R1027" i="2"/>
  <c r="T1027" i="2" s="1"/>
  <c r="M26" i="6"/>
  <c r="U1052" i="2"/>
  <c r="V1052" i="2"/>
  <c r="Y1052" i="2"/>
  <c r="O51" i="6" s="1"/>
  <c r="R1052" i="2"/>
  <c r="T1052" i="2" s="1"/>
  <c r="S1052" i="2"/>
  <c r="M51" i="6"/>
  <c r="V1286" i="2"/>
  <c r="Y1286" i="2"/>
  <c r="O285" i="6" s="1"/>
  <c r="S1286" i="2"/>
  <c r="R1286" i="2"/>
  <c r="T1286" i="2" s="1"/>
  <c r="U1286" i="2"/>
  <c r="M285" i="6"/>
  <c r="R1261" i="2"/>
  <c r="S1261" i="2"/>
  <c r="V1261" i="2"/>
  <c r="Y1261" i="2"/>
  <c r="O260" i="6" s="1"/>
  <c r="U1261" i="2"/>
  <c r="M260" i="6"/>
  <c r="Y1411" i="2"/>
  <c r="O410" i="6" s="1"/>
  <c r="R1411" i="2"/>
  <c r="T1411" i="2" s="1"/>
  <c r="S1411" i="2"/>
  <c r="U1411" i="2"/>
  <c r="V1411" i="2"/>
  <c r="M410" i="6"/>
  <c r="S1320" i="2"/>
  <c r="V1320" i="2"/>
  <c r="Y1320" i="2"/>
  <c r="O319" i="6" s="1"/>
  <c r="R1320" i="2"/>
  <c r="T1320" i="2" s="1"/>
  <c r="U1320" i="2"/>
  <c r="M319" i="6"/>
  <c r="S1581" i="2"/>
  <c r="U1581" i="2"/>
  <c r="V1581" i="2"/>
  <c r="Y1581" i="2"/>
  <c r="O580" i="6" s="1"/>
  <c r="R1581" i="2"/>
  <c r="T1581" i="2" s="1"/>
  <c r="M580" i="6"/>
  <c r="Y1475" i="2"/>
  <c r="O474" i="6" s="1"/>
  <c r="R1475" i="2"/>
  <c r="T1475" i="2" s="1"/>
  <c r="S1475" i="2"/>
  <c r="V1475" i="2"/>
  <c r="U1475" i="2"/>
  <c r="M474" i="6"/>
  <c r="S1698" i="2"/>
  <c r="U1698" i="2"/>
  <c r="V1698" i="2"/>
  <c r="Y1698" i="2"/>
  <c r="O697" i="6" s="1"/>
  <c r="R1698" i="2"/>
  <c r="T1698" i="2" s="1"/>
  <c r="M697" i="6"/>
  <c r="V1647" i="2"/>
  <c r="Y1647" i="2"/>
  <c r="O646" i="6" s="1"/>
  <c r="R1647" i="2"/>
  <c r="S1647" i="2"/>
  <c r="U1647" i="2"/>
  <c r="M646" i="6"/>
  <c r="S1905" i="2"/>
  <c r="U1905" i="2"/>
  <c r="V1905" i="2"/>
  <c r="Y1905" i="2"/>
  <c r="O904" i="6" s="1"/>
  <c r="R1905" i="2"/>
  <c r="T1905" i="2" s="1"/>
  <c r="M904" i="6"/>
  <c r="Y1859" i="2"/>
  <c r="O858" i="6" s="1"/>
  <c r="R1859" i="2"/>
  <c r="T1859" i="2" s="1"/>
  <c r="S1859" i="2"/>
  <c r="U1859" i="2"/>
  <c r="V1859" i="2"/>
  <c r="M858" i="6"/>
  <c r="Y1955" i="2"/>
  <c r="O954" i="6" s="1"/>
  <c r="S1955" i="2"/>
  <c r="U1955" i="2"/>
  <c r="V1955" i="2"/>
  <c r="R1955" i="2"/>
  <c r="M954" i="6"/>
  <c r="Y1837" i="2"/>
  <c r="O836" i="6" s="1"/>
  <c r="R1837" i="2"/>
  <c r="T1837" i="2" s="1"/>
  <c r="S1837" i="2"/>
  <c r="U1837" i="2"/>
  <c r="V1837" i="2"/>
  <c r="M836" i="6"/>
  <c r="V1995" i="2"/>
  <c r="Y1995" i="2"/>
  <c r="O994" i="6" s="1"/>
  <c r="R1995" i="2"/>
  <c r="S1995" i="2"/>
  <c r="U1995" i="2"/>
  <c r="M994" i="6"/>
  <c r="R1874" i="2"/>
  <c r="S1874" i="2"/>
  <c r="U1874" i="2"/>
  <c r="V1874" i="2"/>
  <c r="Y1874" i="2"/>
  <c r="O873" i="6" s="1"/>
  <c r="M873" i="6"/>
  <c r="R1834" i="2"/>
  <c r="S1834" i="2"/>
  <c r="U1834" i="2"/>
  <c r="V1834" i="2"/>
  <c r="M833" i="6"/>
  <c r="Y1834" i="2"/>
  <c r="O833" i="6" s="1"/>
  <c r="R1858" i="2"/>
  <c r="S1858" i="2"/>
  <c r="U1858" i="2"/>
  <c r="V1858" i="2"/>
  <c r="Y1858" i="2"/>
  <c r="O857" i="6" s="1"/>
  <c r="M857" i="6"/>
  <c r="R1882" i="2"/>
  <c r="S1882" i="2"/>
  <c r="U1882" i="2"/>
  <c r="V1882" i="2"/>
  <c r="Y1882" i="2"/>
  <c r="O881" i="6" s="1"/>
  <c r="M881" i="6"/>
  <c r="U1588" i="2"/>
  <c r="V1588" i="2"/>
  <c r="R1588" i="2"/>
  <c r="S1588" i="2"/>
  <c r="Y1588" i="2"/>
  <c r="O587" i="6" s="1"/>
  <c r="M587" i="6"/>
  <c r="R1826" i="2"/>
  <c r="T1826" i="2" s="1"/>
  <c r="S1826" i="2"/>
  <c r="U1826" i="2"/>
  <c r="V1826" i="2"/>
  <c r="Y1826" i="2"/>
  <c r="O825" i="6" s="1"/>
  <c r="M825" i="6"/>
  <c r="U1689" i="2"/>
  <c r="V1689" i="2"/>
  <c r="R1689" i="2"/>
  <c r="T1689" i="2" s="1"/>
  <c r="S1689" i="2"/>
  <c r="Y1689" i="2"/>
  <c r="O688" i="6" s="1"/>
  <c r="M688" i="6"/>
  <c r="U1548" i="2"/>
  <c r="V1548" i="2"/>
  <c r="R1548" i="2"/>
  <c r="S1548" i="2"/>
  <c r="Y1548" i="2"/>
  <c r="O547" i="6" s="1"/>
  <c r="M547" i="6"/>
  <c r="U1935" i="2"/>
  <c r="V1935" i="2"/>
  <c r="Y1935" i="2"/>
  <c r="O934" i="6" s="1"/>
  <c r="R1935" i="2"/>
  <c r="T1935" i="2" s="1"/>
  <c r="S1935" i="2"/>
  <c r="M934" i="6"/>
  <c r="U1903" i="2"/>
  <c r="V1903" i="2"/>
  <c r="Y1903" i="2"/>
  <c r="O902" i="6" s="1"/>
  <c r="R1903" i="2"/>
  <c r="T1903" i="2" s="1"/>
  <c r="S1903" i="2"/>
  <c r="M902" i="6"/>
  <c r="U1871" i="2"/>
  <c r="V1871" i="2"/>
  <c r="Y1871" i="2"/>
  <c r="O870" i="6" s="1"/>
  <c r="R1871" i="2"/>
  <c r="T1871" i="2" s="1"/>
  <c r="S1871" i="2"/>
  <c r="M870" i="6"/>
  <c r="U1839" i="2"/>
  <c r="V1839" i="2"/>
  <c r="Y1839" i="2"/>
  <c r="O838" i="6" s="1"/>
  <c r="R1839" i="2"/>
  <c r="T1839" i="2" s="1"/>
  <c r="S1839" i="2"/>
  <c r="M838" i="6"/>
  <c r="U1807" i="2"/>
  <c r="V1807" i="2"/>
  <c r="Y1807" i="2"/>
  <c r="O806" i="6" s="1"/>
  <c r="R1807" i="2"/>
  <c r="T1807" i="2" s="1"/>
  <c r="S1807" i="2"/>
  <c r="M806" i="6"/>
  <c r="U1775" i="2"/>
  <c r="V1775" i="2"/>
  <c r="Y1775" i="2"/>
  <c r="O774" i="6" s="1"/>
  <c r="R1775" i="2"/>
  <c r="T1775" i="2" s="1"/>
  <c r="S1775" i="2"/>
  <c r="M774" i="6"/>
  <c r="U1743" i="2"/>
  <c r="V1743" i="2"/>
  <c r="Y1743" i="2"/>
  <c r="O742" i="6" s="1"/>
  <c r="R1743" i="2"/>
  <c r="T1743" i="2" s="1"/>
  <c r="S1743" i="2"/>
  <c r="M742" i="6"/>
  <c r="R1635" i="2"/>
  <c r="T1635" i="2" s="1"/>
  <c r="S1635" i="2"/>
  <c r="U1635" i="2"/>
  <c r="V1635" i="2"/>
  <c r="Y1635" i="2"/>
  <c r="O634" i="6" s="1"/>
  <c r="M634" i="6"/>
  <c r="U1729" i="2"/>
  <c r="V1729" i="2"/>
  <c r="R1729" i="2"/>
  <c r="T1729" i="2" s="1"/>
  <c r="S1729" i="2"/>
  <c r="Y1729" i="2"/>
  <c r="O728" i="6" s="1"/>
  <c r="M728" i="6"/>
  <c r="U1656" i="2"/>
  <c r="V1656" i="2"/>
  <c r="Y1656" i="2"/>
  <c r="O655" i="6" s="1"/>
  <c r="S1656" i="2"/>
  <c r="R1656" i="2"/>
  <c r="M655" i="6"/>
  <c r="R1558" i="2"/>
  <c r="S1558" i="2"/>
  <c r="U1558" i="2"/>
  <c r="V1558" i="2"/>
  <c r="Y1558" i="2"/>
  <c r="O557" i="6" s="1"/>
  <c r="M557" i="6"/>
  <c r="U1564" i="2"/>
  <c r="V1564" i="2"/>
  <c r="R1564" i="2"/>
  <c r="S1564" i="2"/>
  <c r="Y1564" i="2"/>
  <c r="O563" i="6" s="1"/>
  <c r="M563" i="6"/>
  <c r="Y1716" i="2"/>
  <c r="O715" i="6" s="1"/>
  <c r="R1716" i="2"/>
  <c r="T1716" i="2" s="1"/>
  <c r="S1716" i="2"/>
  <c r="U1716" i="2"/>
  <c r="V1716" i="2"/>
  <c r="M715" i="6"/>
  <c r="Y1684" i="2"/>
  <c r="O683" i="6" s="1"/>
  <c r="R1684" i="2"/>
  <c r="T1684" i="2" s="1"/>
  <c r="S1684" i="2"/>
  <c r="U1684" i="2"/>
  <c r="V1684" i="2"/>
  <c r="M683" i="6"/>
  <c r="V1519" i="2"/>
  <c r="R1519" i="2"/>
  <c r="T1519" i="2" s="1"/>
  <c r="S1519" i="2"/>
  <c r="U1519" i="2"/>
  <c r="Y1519" i="2"/>
  <c r="O518" i="6" s="1"/>
  <c r="M518" i="6"/>
  <c r="U1611" i="2"/>
  <c r="V1611" i="2"/>
  <c r="Y1611" i="2"/>
  <c r="O610" i="6" s="1"/>
  <c r="S1611" i="2"/>
  <c r="R1611" i="2"/>
  <c r="M610" i="6"/>
  <c r="U1579" i="2"/>
  <c r="V1579" i="2"/>
  <c r="Y1579" i="2"/>
  <c r="O578" i="6" s="1"/>
  <c r="S1579" i="2"/>
  <c r="R1579" i="2"/>
  <c r="M578" i="6"/>
  <c r="U1547" i="2"/>
  <c r="V1547" i="2"/>
  <c r="Y1547" i="2"/>
  <c r="O546" i="6" s="1"/>
  <c r="S1547" i="2"/>
  <c r="R1547" i="2"/>
  <c r="M546" i="6"/>
  <c r="U1502" i="2"/>
  <c r="V1502" i="2"/>
  <c r="S1502" i="2"/>
  <c r="Y1502" i="2"/>
  <c r="O501" i="6" s="1"/>
  <c r="R1502" i="2"/>
  <c r="M501" i="6"/>
  <c r="Y1561" i="2"/>
  <c r="O560" i="6" s="1"/>
  <c r="R1561" i="2"/>
  <c r="T1561" i="2" s="1"/>
  <c r="S1561" i="2"/>
  <c r="U1561" i="2"/>
  <c r="V1561" i="2"/>
  <c r="M560" i="6"/>
  <c r="R1429" i="2"/>
  <c r="T1429" i="2" s="1"/>
  <c r="U1429" i="2"/>
  <c r="V1429" i="2"/>
  <c r="Y1429" i="2"/>
  <c r="O428" i="6" s="1"/>
  <c r="S1429" i="2"/>
  <c r="M428" i="6"/>
  <c r="R1365" i="2"/>
  <c r="U1365" i="2"/>
  <c r="V1365" i="2"/>
  <c r="Y1365" i="2"/>
  <c r="O364" i="6" s="1"/>
  <c r="S1365" i="2"/>
  <c r="M364" i="6"/>
  <c r="U1294" i="2"/>
  <c r="V1294" i="2"/>
  <c r="S1294" i="2"/>
  <c r="R1294" i="2"/>
  <c r="Y1294" i="2"/>
  <c r="O293" i="6" s="1"/>
  <c r="M293" i="6"/>
  <c r="U1440" i="2"/>
  <c r="R1440" i="2"/>
  <c r="V1440" i="2"/>
  <c r="Y1440" i="2"/>
  <c r="O439" i="6" s="1"/>
  <c r="S1440" i="2"/>
  <c r="M439" i="6"/>
  <c r="U1376" i="2"/>
  <c r="R1376" i="2"/>
  <c r="T1376" i="2" s="1"/>
  <c r="V1376" i="2"/>
  <c r="Y1376" i="2"/>
  <c r="O375" i="6" s="1"/>
  <c r="S1376" i="2"/>
  <c r="M375" i="6"/>
  <c r="U1466" i="2"/>
  <c r="R1466" i="2"/>
  <c r="T1466" i="2" s="1"/>
  <c r="S1466" i="2"/>
  <c r="Y1466" i="2"/>
  <c r="O465" i="6" s="1"/>
  <c r="V1466" i="2"/>
  <c r="M465" i="6"/>
  <c r="R1389" i="2"/>
  <c r="U1389" i="2"/>
  <c r="S1389" i="2"/>
  <c r="V1389" i="2"/>
  <c r="Y1389" i="2"/>
  <c r="O388" i="6" s="1"/>
  <c r="M388" i="6"/>
  <c r="S1224" i="2"/>
  <c r="U1224" i="2"/>
  <c r="Y1224" i="2"/>
  <c r="O223" i="6" s="1"/>
  <c r="V1224" i="2"/>
  <c r="R1224" i="2"/>
  <c r="T1224" i="2" s="1"/>
  <c r="M223" i="6"/>
  <c r="U1334" i="2"/>
  <c r="V1334" i="2"/>
  <c r="S1334" i="2"/>
  <c r="R1334" i="2"/>
  <c r="T1334" i="2" s="1"/>
  <c r="Y1334" i="2"/>
  <c r="O333" i="6" s="1"/>
  <c r="M333" i="6"/>
  <c r="R1135" i="2"/>
  <c r="T1135" i="2" s="1"/>
  <c r="U1135" i="2"/>
  <c r="S1135" i="2"/>
  <c r="V1135" i="2"/>
  <c r="Y1135" i="2"/>
  <c r="O134" i="6" s="1"/>
  <c r="M134" i="6"/>
  <c r="U1214" i="2"/>
  <c r="V1214" i="2"/>
  <c r="R1214" i="2"/>
  <c r="T1214" i="2" s="1"/>
  <c r="S1214" i="2"/>
  <c r="Y1214" i="2"/>
  <c r="O213" i="6" s="1"/>
  <c r="M213" i="6"/>
  <c r="S1148" i="2"/>
  <c r="U1148" i="2"/>
  <c r="V1148" i="2"/>
  <c r="R1148" i="2"/>
  <c r="T1148" i="2" s="1"/>
  <c r="Y1148" i="2"/>
  <c r="O147" i="6" s="1"/>
  <c r="M147" i="6"/>
  <c r="R1183" i="2"/>
  <c r="U1183" i="2"/>
  <c r="S1183" i="2"/>
  <c r="V1183" i="2"/>
  <c r="Y1183" i="2"/>
  <c r="O182" i="6" s="1"/>
  <c r="M182" i="6"/>
  <c r="U1207" i="2"/>
  <c r="Y1207" i="2"/>
  <c r="O206" i="6" s="1"/>
  <c r="S1207" i="2"/>
  <c r="R1207" i="2"/>
  <c r="T1207" i="2" s="1"/>
  <c r="V1207" i="2"/>
  <c r="M206" i="6"/>
  <c r="V1045" i="2"/>
  <c r="S1045" i="2"/>
  <c r="U1045" i="2"/>
  <c r="R1045" i="2"/>
  <c r="Y1045" i="2"/>
  <c r="O44" i="6" s="1"/>
  <c r="M44" i="6"/>
  <c r="U1097" i="2"/>
  <c r="V1097" i="2"/>
  <c r="R1097" i="2"/>
  <c r="S1097" i="2"/>
  <c r="Y1097" i="2"/>
  <c r="O96" i="6" s="1"/>
  <c r="M96" i="6"/>
  <c r="U1077" i="2"/>
  <c r="V1077" i="2"/>
  <c r="Y1077" i="2"/>
  <c r="O76" i="6" s="1"/>
  <c r="R1077" i="2"/>
  <c r="T1077" i="2" s="1"/>
  <c r="S1077" i="2"/>
  <c r="M76" i="6"/>
  <c r="S1056" i="2"/>
  <c r="U1056" i="2"/>
  <c r="V1056" i="2"/>
  <c r="Y1056" i="2"/>
  <c r="O55" i="6" s="1"/>
  <c r="R1056" i="2"/>
  <c r="T1056" i="2" s="1"/>
  <c r="M55" i="6"/>
  <c r="AF1373" i="2"/>
  <c r="AI1373" i="2"/>
  <c r="U372" i="6" s="1"/>
  <c r="AE1373" i="2"/>
  <c r="AB1373" i="2"/>
  <c r="AD1373" i="2" s="1"/>
  <c r="AC1373" i="2"/>
  <c r="S372" i="6"/>
  <c r="AF1710" i="2"/>
  <c r="AI1710" i="2"/>
  <c r="U709" i="6" s="1"/>
  <c r="AB1710" i="2"/>
  <c r="AE1710" i="2"/>
  <c r="AC1710" i="2"/>
  <c r="S709" i="6"/>
  <c r="AE1546" i="2"/>
  <c r="AF1546" i="2"/>
  <c r="AI1546" i="2"/>
  <c r="U545" i="6" s="1"/>
  <c r="AC1546" i="2"/>
  <c r="AB1546" i="2"/>
  <c r="S545" i="6"/>
  <c r="AI1297" i="2"/>
  <c r="U296" i="6" s="1"/>
  <c r="AB1297" i="2"/>
  <c r="AD1297" i="2" s="1"/>
  <c r="AC1297" i="2"/>
  <c r="AE1297" i="2"/>
  <c r="AF1297" i="2"/>
  <c r="S296" i="6"/>
  <c r="AC1155" i="2"/>
  <c r="AE1155" i="2"/>
  <c r="AI1155" i="2"/>
  <c r="U154" i="6" s="1"/>
  <c r="AB1155" i="2"/>
  <c r="AD1155" i="2" s="1"/>
  <c r="AF1155" i="2"/>
  <c r="S154" i="6"/>
  <c r="AE1245" i="2"/>
  <c r="AF1245" i="2"/>
  <c r="AI1245" i="2"/>
  <c r="U244" i="6" s="1"/>
  <c r="AC1245" i="2"/>
  <c r="AB1245" i="2"/>
  <c r="S244" i="6"/>
  <c r="AF1178" i="2"/>
  <c r="AI1178" i="2"/>
  <c r="U177" i="6" s="1"/>
  <c r="AC1178" i="2"/>
  <c r="AE1178" i="2"/>
  <c r="AB1178" i="2"/>
  <c r="S177" i="6"/>
  <c r="AI1395" i="2"/>
  <c r="U394" i="6" s="1"/>
  <c r="AC1395" i="2"/>
  <c r="AF1395" i="2"/>
  <c r="AE1395" i="2"/>
  <c r="AB1395" i="2"/>
  <c r="AD1395" i="2" s="1"/>
  <c r="S394" i="6"/>
  <c r="AI1490" i="2"/>
  <c r="U489" i="6" s="1"/>
  <c r="AB1490" i="2"/>
  <c r="AD1490" i="2" s="1"/>
  <c r="AC1490" i="2"/>
  <c r="AF1490" i="2"/>
  <c r="AE1490" i="2"/>
  <c r="S489" i="6"/>
  <c r="AB1208" i="2"/>
  <c r="AD1208" i="2" s="1"/>
  <c r="AC1208" i="2"/>
  <c r="AI1208" i="2"/>
  <c r="U207" i="6" s="1"/>
  <c r="AE1208" i="2"/>
  <c r="AF1208" i="2"/>
  <c r="S207" i="6"/>
  <c r="AB1336" i="2"/>
  <c r="AC1336" i="2"/>
  <c r="AE1336" i="2"/>
  <c r="AI1336" i="2"/>
  <c r="U335" i="6" s="1"/>
  <c r="AF1336" i="2"/>
  <c r="S335" i="6"/>
  <c r="AF1456" i="2"/>
  <c r="AI1456" i="2"/>
  <c r="U455" i="6" s="1"/>
  <c r="AB1456" i="2"/>
  <c r="AC1456" i="2"/>
  <c r="AE1456" i="2"/>
  <c r="S455" i="6"/>
  <c r="AI1482" i="2"/>
  <c r="U481" i="6" s="1"/>
  <c r="AB1482" i="2"/>
  <c r="AD1482" i="2" s="1"/>
  <c r="AC1482" i="2"/>
  <c r="AF1482" i="2"/>
  <c r="AE1482" i="2"/>
  <c r="S481" i="6"/>
  <c r="AE1902" i="2"/>
  <c r="AF1902" i="2"/>
  <c r="AI1902" i="2"/>
  <c r="U901" i="6" s="1"/>
  <c r="AB1902" i="2"/>
  <c r="AD1902" i="2" s="1"/>
  <c r="AC1902" i="2"/>
  <c r="S901" i="6"/>
  <c r="AC1351" i="2"/>
  <c r="AF1351" i="2"/>
  <c r="AI1351" i="2"/>
  <c r="U350" i="6" s="1"/>
  <c r="AB1351" i="2"/>
  <c r="AD1351" i="2" s="1"/>
  <c r="AE1351" i="2"/>
  <c r="S350" i="6"/>
  <c r="AC1580" i="2"/>
  <c r="AE1580" i="2"/>
  <c r="AF1580" i="2"/>
  <c r="AI1580" i="2"/>
  <c r="U579" i="6" s="1"/>
  <c r="AB1580" i="2"/>
  <c r="AD1580" i="2" s="1"/>
  <c r="S579" i="6"/>
  <c r="AC1516" i="2"/>
  <c r="AE1516" i="2"/>
  <c r="AF1516" i="2"/>
  <c r="AI1516" i="2"/>
  <c r="U515" i="6" s="1"/>
  <c r="AB1516" i="2"/>
  <c r="S515" i="6"/>
  <c r="AI1748" i="2"/>
  <c r="U747" i="6" s="1"/>
  <c r="AB1748" i="2"/>
  <c r="AD1748" i="2" s="1"/>
  <c r="AC1748" i="2"/>
  <c r="AE1748" i="2"/>
  <c r="AF1748" i="2"/>
  <c r="S747" i="6"/>
  <c r="AC1077" i="2"/>
  <c r="AE1077" i="2"/>
  <c r="AB1077" i="2"/>
  <c r="AD1077" i="2" s="1"/>
  <c r="AF1077" i="2"/>
  <c r="AI1077" i="2"/>
  <c r="U76" i="6" s="1"/>
  <c r="S76" i="6"/>
  <c r="AC1280" i="2"/>
  <c r="AF1280" i="2"/>
  <c r="AI1280" i="2"/>
  <c r="U279" i="6" s="1"/>
  <c r="AE1280" i="2"/>
  <c r="AB1280" i="2"/>
  <c r="AD1280" i="2" s="1"/>
  <c r="S279" i="6"/>
  <c r="AI1615" i="2"/>
  <c r="U614" i="6" s="1"/>
  <c r="AB1615" i="2"/>
  <c r="AD1615" i="2" s="1"/>
  <c r="AC1615" i="2"/>
  <c r="AF1615" i="2"/>
  <c r="AE1615" i="2"/>
  <c r="S614" i="6"/>
  <c r="AF1678" i="2"/>
  <c r="AI1678" i="2"/>
  <c r="U677" i="6" s="1"/>
  <c r="AB1678" i="2"/>
  <c r="AE1678" i="2"/>
  <c r="AC1678" i="2"/>
  <c r="S677" i="6"/>
  <c r="AE1984" i="2"/>
  <c r="AI1984" i="2"/>
  <c r="U983" i="6" s="1"/>
  <c r="AB1984" i="2"/>
  <c r="AD1984" i="2" s="1"/>
  <c r="AC1984" i="2"/>
  <c r="AF1984" i="2"/>
  <c r="S983" i="6"/>
  <c r="AB1150" i="2"/>
  <c r="AD1150" i="2" s="1"/>
  <c r="AE1150" i="2"/>
  <c r="AC1150" i="2"/>
  <c r="AI1150" i="2"/>
  <c r="U149" i="6" s="1"/>
  <c r="AF1150" i="2"/>
  <c r="S149" i="6"/>
  <c r="AI1469" i="2"/>
  <c r="U468" i="6" s="1"/>
  <c r="AB1469" i="2"/>
  <c r="AD1469" i="2" s="1"/>
  <c r="AC1469" i="2"/>
  <c r="AE1469" i="2"/>
  <c r="AF1469" i="2"/>
  <c r="S468" i="6"/>
  <c r="AC1904" i="2"/>
  <c r="AE1904" i="2"/>
  <c r="AF1904" i="2"/>
  <c r="AI1904" i="2"/>
  <c r="U903" i="6" s="1"/>
  <c r="AB1904" i="2"/>
  <c r="S903" i="6"/>
  <c r="AB1287" i="2"/>
  <c r="AE1287" i="2"/>
  <c r="AI1287" i="2"/>
  <c r="U286" i="6" s="1"/>
  <c r="AF1287" i="2"/>
  <c r="AC1287" i="2"/>
  <c r="S286" i="6"/>
  <c r="AI1088" i="2"/>
  <c r="U87" i="6" s="1"/>
  <c r="AF1088" i="2"/>
  <c r="AB1088" i="2"/>
  <c r="AC1088" i="2"/>
  <c r="AE1088" i="2"/>
  <c r="S87" i="6"/>
  <c r="AI1251" i="2"/>
  <c r="U250" i="6" s="1"/>
  <c r="AC1251" i="2"/>
  <c r="AE1251" i="2"/>
  <c r="AB1251" i="2"/>
  <c r="AF1251" i="2"/>
  <c r="S250" i="6"/>
  <c r="AI1435" i="2"/>
  <c r="U434" i="6" s="1"/>
  <c r="AC1435" i="2"/>
  <c r="AF1435" i="2"/>
  <c r="AB1435" i="2"/>
  <c r="AD1435" i="2" s="1"/>
  <c r="AE1435" i="2"/>
  <c r="S434" i="6"/>
  <c r="AB1460" i="2"/>
  <c r="AE1460" i="2"/>
  <c r="AI1460" i="2"/>
  <c r="U459" i="6" s="1"/>
  <c r="AF1460" i="2"/>
  <c r="AC1460" i="2"/>
  <c r="S459" i="6"/>
  <c r="AI1499" i="2"/>
  <c r="U498" i="6" s="1"/>
  <c r="AB1499" i="2"/>
  <c r="AE1499" i="2"/>
  <c r="AC1499" i="2"/>
  <c r="AF1499" i="2"/>
  <c r="S498" i="6"/>
  <c r="AI1614" i="2"/>
  <c r="U613" i="6" s="1"/>
  <c r="AB1614" i="2"/>
  <c r="AD1614" i="2" s="1"/>
  <c r="AC1614" i="2"/>
  <c r="AE1614" i="2"/>
  <c r="AF1614" i="2"/>
  <c r="S613" i="6"/>
  <c r="AI1643" i="2"/>
  <c r="U642" i="6" s="1"/>
  <c r="AB1643" i="2"/>
  <c r="AD1643" i="2" s="1"/>
  <c r="AC1643" i="2"/>
  <c r="AE1643" i="2"/>
  <c r="AF1643" i="2"/>
  <c r="S642" i="6"/>
  <c r="AE1822" i="2"/>
  <c r="AF1822" i="2"/>
  <c r="AI1822" i="2"/>
  <c r="U821" i="6" s="1"/>
  <c r="AB1822" i="2"/>
  <c r="AD1822" i="2" s="1"/>
  <c r="AC1822" i="2"/>
  <c r="S821" i="6"/>
  <c r="AC1816" i="2"/>
  <c r="AE1816" i="2"/>
  <c r="AF1816" i="2"/>
  <c r="AI1816" i="2"/>
  <c r="U815" i="6" s="1"/>
  <c r="AB1816" i="2"/>
  <c r="AD1816" i="2" s="1"/>
  <c r="S815" i="6"/>
  <c r="AI1568" i="2"/>
  <c r="U567" i="6" s="1"/>
  <c r="AB1568" i="2"/>
  <c r="AD1568" i="2" s="1"/>
  <c r="AC1568" i="2"/>
  <c r="AE1568" i="2"/>
  <c r="AF1568" i="2"/>
  <c r="S567" i="6"/>
  <c r="AC1952" i="2"/>
  <c r="AE1952" i="2"/>
  <c r="AF1952" i="2"/>
  <c r="AI1952" i="2"/>
  <c r="U951" i="6" s="1"/>
  <c r="AB1952" i="2"/>
  <c r="S951" i="6"/>
  <c r="AE1084" i="2"/>
  <c r="AB1084" i="2"/>
  <c r="AD1084" i="2" s="1"/>
  <c r="AF1084" i="2"/>
  <c r="AI1084" i="2"/>
  <c r="U83" i="6" s="1"/>
  <c r="AC1084" i="2"/>
  <c r="S83" i="6"/>
  <c r="AB1380" i="2"/>
  <c r="AE1380" i="2"/>
  <c r="AF1380" i="2"/>
  <c r="AI1380" i="2"/>
  <c r="U379" i="6" s="1"/>
  <c r="AC1380" i="2"/>
  <c r="S379" i="6"/>
  <c r="AF1472" i="2"/>
  <c r="AI1472" i="2"/>
  <c r="U471" i="6" s="1"/>
  <c r="AB1472" i="2"/>
  <c r="AD1472" i="2" s="1"/>
  <c r="AC1472" i="2"/>
  <c r="AE1472" i="2"/>
  <c r="S471" i="6"/>
  <c r="AB1463" i="2"/>
  <c r="AD1463" i="2" s="1"/>
  <c r="AI1463" i="2"/>
  <c r="U462" i="6" s="1"/>
  <c r="AC1463" i="2"/>
  <c r="AF1463" i="2"/>
  <c r="AE1463" i="2"/>
  <c r="S462" i="6"/>
  <c r="AI1644" i="2"/>
  <c r="U643" i="6" s="1"/>
  <c r="AB1644" i="2"/>
  <c r="AD1644" i="2" s="1"/>
  <c r="AC1644" i="2"/>
  <c r="AF1644" i="2"/>
  <c r="AE1644" i="2"/>
  <c r="S643" i="6"/>
  <c r="AF1694" i="2"/>
  <c r="AI1694" i="2"/>
  <c r="U693" i="6" s="1"/>
  <c r="AB1694" i="2"/>
  <c r="AC1694" i="2"/>
  <c r="AE1694" i="2"/>
  <c r="S693" i="6"/>
  <c r="AE1663" i="2"/>
  <c r="AF1663" i="2"/>
  <c r="AI1663" i="2"/>
  <c r="U662" i="6" s="1"/>
  <c r="AC1663" i="2"/>
  <c r="AB1663" i="2"/>
  <c r="S662" i="6"/>
  <c r="AF1909" i="2"/>
  <c r="AI1909" i="2"/>
  <c r="U908" i="6" s="1"/>
  <c r="AB1909" i="2"/>
  <c r="AC1909" i="2"/>
  <c r="AE1909" i="2"/>
  <c r="S908" i="6"/>
  <c r="AE1854" i="2"/>
  <c r="AF1854" i="2"/>
  <c r="AI1854" i="2"/>
  <c r="U853" i="6" s="1"/>
  <c r="AB1854" i="2"/>
  <c r="AD1854" i="2" s="1"/>
  <c r="AC1854" i="2"/>
  <c r="S853" i="6"/>
  <c r="AC1832" i="2"/>
  <c r="AE1832" i="2"/>
  <c r="AF1832" i="2"/>
  <c r="AI1832" i="2"/>
  <c r="U831" i="6" s="1"/>
  <c r="AB1832" i="2"/>
  <c r="AD1832" i="2" s="1"/>
  <c r="S831" i="6"/>
  <c r="AI1772" i="2"/>
  <c r="U771" i="6" s="1"/>
  <c r="AB1772" i="2"/>
  <c r="AD1772" i="2" s="1"/>
  <c r="AC1772" i="2"/>
  <c r="AE1772" i="2"/>
  <c r="AF1772" i="2"/>
  <c r="S771" i="6"/>
  <c r="AC1982" i="2"/>
  <c r="AI1982" i="2"/>
  <c r="U981" i="6" s="1"/>
  <c r="AB1982" i="2"/>
  <c r="AE1982" i="2"/>
  <c r="AF1982" i="2"/>
  <c r="S981" i="6"/>
  <c r="AI1608" i="2"/>
  <c r="U607" i="6" s="1"/>
  <c r="AB1608" i="2"/>
  <c r="AD1608" i="2" s="1"/>
  <c r="AC1608" i="2"/>
  <c r="AE1608" i="2"/>
  <c r="AF1608" i="2"/>
  <c r="S607" i="6"/>
  <c r="AF1933" i="2"/>
  <c r="AI1933" i="2"/>
  <c r="U932" i="6" s="1"/>
  <c r="AB1933" i="2"/>
  <c r="AC1933" i="2"/>
  <c r="AE1933" i="2"/>
  <c r="S932" i="6"/>
  <c r="AI1852" i="2"/>
  <c r="U851" i="6" s="1"/>
  <c r="AB1852" i="2"/>
  <c r="AD1852" i="2" s="1"/>
  <c r="AC1852" i="2"/>
  <c r="AE1852" i="2"/>
  <c r="AF1852" i="2"/>
  <c r="S851" i="6"/>
  <c r="AF1138" i="2"/>
  <c r="AI1138" i="2"/>
  <c r="U137" i="6" s="1"/>
  <c r="AC1138" i="2"/>
  <c r="AE1138" i="2"/>
  <c r="AB1138" i="2"/>
  <c r="AD1138" i="2" s="1"/>
  <c r="S137" i="6"/>
  <c r="AI1234" i="2"/>
  <c r="U233" i="6" s="1"/>
  <c r="AB1234" i="2"/>
  <c r="AD1234" i="2" s="1"/>
  <c r="AC1234" i="2"/>
  <c r="AE1234" i="2"/>
  <c r="AF1234" i="2"/>
  <c r="S233" i="6"/>
  <c r="AC1147" i="2"/>
  <c r="AE1147" i="2"/>
  <c r="AB1147" i="2"/>
  <c r="AI1147" i="2"/>
  <c r="U146" i="6" s="1"/>
  <c r="AF1147" i="2"/>
  <c r="S146" i="6"/>
  <c r="AC1392" i="2"/>
  <c r="AF1392" i="2"/>
  <c r="AI1392" i="2"/>
  <c r="U391" i="6" s="1"/>
  <c r="AB1392" i="2"/>
  <c r="AD1392" i="2" s="1"/>
  <c r="AE1392" i="2"/>
  <c r="S391" i="6"/>
  <c r="AI1559" i="2"/>
  <c r="U558" i="6" s="1"/>
  <c r="AB1559" i="2"/>
  <c r="AD1559" i="2" s="1"/>
  <c r="AC1559" i="2"/>
  <c r="AF1559" i="2"/>
  <c r="AE1559" i="2"/>
  <c r="S558" i="6"/>
  <c r="AF1453" i="2"/>
  <c r="AI1453" i="2"/>
  <c r="U452" i="6" s="1"/>
  <c r="AB1453" i="2"/>
  <c r="AD1453" i="2" s="1"/>
  <c r="AC1453" i="2"/>
  <c r="AE1453" i="2"/>
  <c r="S452" i="6"/>
  <c r="AI1606" i="2"/>
  <c r="U605" i="6" s="1"/>
  <c r="AB1606" i="2"/>
  <c r="AD1606" i="2" s="1"/>
  <c r="AC1606" i="2"/>
  <c r="AE1606" i="2"/>
  <c r="AF1606" i="2"/>
  <c r="S605" i="6"/>
  <c r="AC1649" i="2"/>
  <c r="AE1649" i="2"/>
  <c r="AF1649" i="2"/>
  <c r="AI1649" i="2"/>
  <c r="U648" i="6" s="1"/>
  <c r="AB1649" i="2"/>
  <c r="AD1649" i="2" s="1"/>
  <c r="S648" i="6"/>
  <c r="AI1660" i="2"/>
  <c r="U659" i="6" s="1"/>
  <c r="AB1660" i="2"/>
  <c r="AD1660" i="2" s="1"/>
  <c r="AC1660" i="2"/>
  <c r="AF1660" i="2"/>
  <c r="AE1660" i="2"/>
  <c r="S659" i="6"/>
  <c r="AI1683" i="2"/>
  <c r="U682" i="6" s="1"/>
  <c r="AB1683" i="2"/>
  <c r="AD1683" i="2" s="1"/>
  <c r="AC1683" i="2"/>
  <c r="AE1683" i="2"/>
  <c r="AF1683" i="2"/>
  <c r="S682" i="6"/>
  <c r="AE1871" i="2"/>
  <c r="AF1871" i="2"/>
  <c r="AI1871" i="2"/>
  <c r="U870" i="6" s="1"/>
  <c r="AB1871" i="2"/>
  <c r="AD1871" i="2" s="1"/>
  <c r="AC1871" i="2"/>
  <c r="S870" i="6"/>
  <c r="AC1848" i="2"/>
  <c r="AE1848" i="2"/>
  <c r="AF1848" i="2"/>
  <c r="AI1848" i="2"/>
  <c r="U847" i="6" s="1"/>
  <c r="AB1848" i="2"/>
  <c r="AD1848" i="2" s="1"/>
  <c r="S847" i="6"/>
  <c r="AI1183" i="2"/>
  <c r="U182" i="6" s="1"/>
  <c r="AC1183" i="2"/>
  <c r="AB1183" i="2"/>
  <c r="AE1183" i="2"/>
  <c r="AF1183" i="2"/>
  <c r="S182" i="6"/>
  <c r="AC1131" i="2"/>
  <c r="AE1131" i="2"/>
  <c r="AB1131" i="2"/>
  <c r="AD1131" i="2" s="1"/>
  <c r="AI1131" i="2"/>
  <c r="U130" i="6" s="1"/>
  <c r="AF1131" i="2"/>
  <c r="S130" i="6"/>
  <c r="AI1443" i="2"/>
  <c r="U442" i="6" s="1"/>
  <c r="AC1443" i="2"/>
  <c r="AF1443" i="2"/>
  <c r="AE1443" i="2"/>
  <c r="AB1443" i="2"/>
  <c r="AD1443" i="2" s="1"/>
  <c r="S442" i="6"/>
  <c r="AI1345" i="2"/>
  <c r="U344" i="6" s="1"/>
  <c r="AB1345" i="2"/>
  <c r="AD1345" i="2" s="1"/>
  <c r="AC1345" i="2"/>
  <c r="AE1345" i="2"/>
  <c r="AF1345" i="2"/>
  <c r="S344" i="6"/>
  <c r="AE1326" i="2"/>
  <c r="AB1326" i="2"/>
  <c r="AD1326" i="2" s="1"/>
  <c r="AC1326" i="2"/>
  <c r="AF1326" i="2"/>
  <c r="AI1326" i="2"/>
  <c r="U325" i="6" s="1"/>
  <c r="S325" i="6"/>
  <c r="AI1699" i="2"/>
  <c r="U698" i="6" s="1"/>
  <c r="AB1699" i="2"/>
  <c r="AD1699" i="2" s="1"/>
  <c r="AC1699" i="2"/>
  <c r="AE1699" i="2"/>
  <c r="AF1699" i="2"/>
  <c r="S698" i="6"/>
  <c r="AE1538" i="2"/>
  <c r="AF1538" i="2"/>
  <c r="AI1538" i="2"/>
  <c r="U537" i="6" s="1"/>
  <c r="AC1538" i="2"/>
  <c r="AB1538" i="2"/>
  <c r="S537" i="6"/>
  <c r="AC1960" i="2"/>
  <c r="AE1960" i="2"/>
  <c r="AF1960" i="2"/>
  <c r="AI1960" i="2"/>
  <c r="U959" i="6" s="1"/>
  <c r="AB1960" i="2"/>
  <c r="AD1960" i="2" s="1"/>
  <c r="S959" i="6"/>
  <c r="AI1810" i="2"/>
  <c r="U809" i="6" s="1"/>
  <c r="AB1810" i="2"/>
  <c r="AD1810" i="2" s="1"/>
  <c r="AC1810" i="2"/>
  <c r="AE1810" i="2"/>
  <c r="AF1810" i="2"/>
  <c r="S809" i="6"/>
  <c r="AI1685" i="2"/>
  <c r="U684" i="6" s="1"/>
  <c r="AB1685" i="2"/>
  <c r="AD1685" i="2" s="1"/>
  <c r="AC1685" i="2"/>
  <c r="AE1685" i="2"/>
  <c r="AF1685" i="2"/>
  <c r="S684" i="6"/>
  <c r="AC2021" i="2"/>
  <c r="AE2021" i="2"/>
  <c r="AF2021" i="2"/>
  <c r="AI2021" i="2"/>
  <c r="U1020" i="6" s="1"/>
  <c r="AB2021" i="2"/>
  <c r="AD2021" i="2" s="1"/>
  <c r="S1020" i="6"/>
  <c r="AI1993" i="2"/>
  <c r="U992" i="6" s="1"/>
  <c r="AB1993" i="2"/>
  <c r="AD1993" i="2" s="1"/>
  <c r="AC1993" i="2"/>
  <c r="AE1993" i="2"/>
  <c r="AF1993" i="2"/>
  <c r="S992" i="6"/>
  <c r="AI1057" i="2"/>
  <c r="U56" i="6" s="1"/>
  <c r="AB1057" i="2"/>
  <c r="AF1057" i="2"/>
  <c r="AC1057" i="2"/>
  <c r="AE1057" i="2"/>
  <c r="S56" i="6"/>
  <c r="AI1110" i="2"/>
  <c r="U109" i="6" s="1"/>
  <c r="AC1110" i="2"/>
  <c r="AE1110" i="2"/>
  <c r="AB1110" i="2"/>
  <c r="AF1110" i="2"/>
  <c r="S109" i="6"/>
  <c r="AE1237" i="2"/>
  <c r="AF1237" i="2"/>
  <c r="AI1237" i="2"/>
  <c r="U236" i="6" s="1"/>
  <c r="AB1237" i="2"/>
  <c r="AD1237" i="2" s="1"/>
  <c r="AC1237" i="2"/>
  <c r="S236" i="6"/>
  <c r="AE1161" i="2"/>
  <c r="AI1161" i="2"/>
  <c r="U160" i="6" s="1"/>
  <c r="AB1161" i="2"/>
  <c r="AD1161" i="2" s="1"/>
  <c r="AC1161" i="2"/>
  <c r="AF1161" i="2"/>
  <c r="S160" i="6"/>
  <c r="AC1416" i="2"/>
  <c r="AF1416" i="2"/>
  <c r="AI1416" i="2"/>
  <c r="U415" i="6" s="1"/>
  <c r="AE1416" i="2"/>
  <c r="AB1416" i="2"/>
  <c r="S415" i="6"/>
  <c r="AI1337" i="2"/>
  <c r="U336" i="6" s="1"/>
  <c r="AB1337" i="2"/>
  <c r="AD1337" i="2" s="1"/>
  <c r="AF1337" i="2"/>
  <c r="AE1337" i="2"/>
  <c r="AC1337" i="2"/>
  <c r="S336" i="6"/>
  <c r="AE1367" i="2"/>
  <c r="AB1367" i="2"/>
  <c r="AD1367" i="2" s="1"/>
  <c r="AC1367" i="2"/>
  <c r="AF1367" i="2"/>
  <c r="AI1367" i="2"/>
  <c r="U366" i="6" s="1"/>
  <c r="S366" i="6"/>
  <c r="AI1592" i="2"/>
  <c r="U591" i="6" s="1"/>
  <c r="AB1592" i="2"/>
  <c r="AD1592" i="2" s="1"/>
  <c r="AC1592" i="2"/>
  <c r="AE1592" i="2"/>
  <c r="AF1592" i="2"/>
  <c r="S591" i="6"/>
  <c r="AE1398" i="2"/>
  <c r="AF1398" i="2"/>
  <c r="AC1398" i="2"/>
  <c r="AB1398" i="2"/>
  <c r="AD1398" i="2" s="1"/>
  <c r="AI1398" i="2"/>
  <c r="U397" i="6" s="1"/>
  <c r="S397" i="6"/>
  <c r="AI1858" i="2"/>
  <c r="U857" i="6" s="1"/>
  <c r="AB1858" i="2"/>
  <c r="AD1858" i="2" s="1"/>
  <c r="AC1858" i="2"/>
  <c r="AE1858" i="2"/>
  <c r="AF1858" i="2"/>
  <c r="S857" i="6"/>
  <c r="AI1884" i="2"/>
  <c r="U883" i="6" s="1"/>
  <c r="AB1884" i="2"/>
  <c r="AD1884" i="2" s="1"/>
  <c r="AC1884" i="2"/>
  <c r="AE1884" i="2"/>
  <c r="AF1884" i="2"/>
  <c r="S883" i="6"/>
  <c r="AB2014" i="2"/>
  <c r="AC2014" i="2"/>
  <c r="AE2014" i="2"/>
  <c r="AF2014" i="2"/>
  <c r="S1013" i="6"/>
  <c r="AI2014" i="2"/>
  <c r="U1013" i="6" s="1"/>
  <c r="AB2022" i="2"/>
  <c r="AD2022" i="2" s="1"/>
  <c r="AC2022" i="2"/>
  <c r="AE2022" i="2"/>
  <c r="AF2022" i="2"/>
  <c r="AI2022" i="2"/>
  <c r="U1021" i="6" s="1"/>
  <c r="S1021" i="6"/>
  <c r="AE1996" i="2"/>
  <c r="AF1996" i="2"/>
  <c r="AI1996" i="2"/>
  <c r="U995" i="6" s="1"/>
  <c r="AB1996" i="2"/>
  <c r="S995" i="6"/>
  <c r="AC1996" i="2"/>
  <c r="AB1857" i="2"/>
  <c r="AD1857" i="2" s="1"/>
  <c r="AC1857" i="2"/>
  <c r="AE1857" i="2"/>
  <c r="AF1857" i="2"/>
  <c r="AI1857" i="2"/>
  <c r="U856" i="6" s="1"/>
  <c r="S856" i="6"/>
  <c r="AB1971" i="2"/>
  <c r="AC1971" i="2"/>
  <c r="AE1971" i="2"/>
  <c r="AF1971" i="2"/>
  <c r="S970" i="6"/>
  <c r="AI1971" i="2"/>
  <c r="U970" i="6" s="1"/>
  <c r="AB1753" i="2"/>
  <c r="AD1753" i="2" s="1"/>
  <c r="AC1753" i="2"/>
  <c r="AE1753" i="2"/>
  <c r="AF1753" i="2"/>
  <c r="AI1753" i="2"/>
  <c r="U752" i="6" s="1"/>
  <c r="S752" i="6"/>
  <c r="AI2008" i="2"/>
  <c r="U1007" i="6" s="1"/>
  <c r="AB2008" i="2"/>
  <c r="AD2008" i="2" s="1"/>
  <c r="AC2008" i="2"/>
  <c r="AE2008" i="2"/>
  <c r="AF2008" i="2"/>
  <c r="S1007" i="6"/>
  <c r="AB1961" i="2"/>
  <c r="AE1961" i="2"/>
  <c r="AF1961" i="2"/>
  <c r="AC1961" i="2"/>
  <c r="AI1961" i="2"/>
  <c r="U960" i="6" s="1"/>
  <c r="S960" i="6"/>
  <c r="AE1664" i="2"/>
  <c r="AF1664" i="2"/>
  <c r="AB1664" i="2"/>
  <c r="AD1664" i="2" s="1"/>
  <c r="AC1664" i="2"/>
  <c r="AI1664" i="2"/>
  <c r="U663" i="6" s="1"/>
  <c r="S663" i="6"/>
  <c r="AF1861" i="2"/>
  <c r="AI1861" i="2"/>
  <c r="U860" i="6" s="1"/>
  <c r="AB1861" i="2"/>
  <c r="AC1861" i="2"/>
  <c r="AE1861" i="2"/>
  <c r="S860" i="6"/>
  <c r="AF1829" i="2"/>
  <c r="AI1829" i="2"/>
  <c r="U828" i="6" s="1"/>
  <c r="AB1829" i="2"/>
  <c r="AD1829" i="2" s="1"/>
  <c r="AC1829" i="2"/>
  <c r="AE1829" i="2"/>
  <c r="S828" i="6"/>
  <c r="AF1797" i="2"/>
  <c r="AI1797" i="2"/>
  <c r="U796" i="6" s="1"/>
  <c r="AB1797" i="2"/>
  <c r="AC1797" i="2"/>
  <c r="AE1797" i="2"/>
  <c r="S796" i="6"/>
  <c r="AF1765" i="2"/>
  <c r="AI1765" i="2"/>
  <c r="U764" i="6" s="1"/>
  <c r="AB1765" i="2"/>
  <c r="AD1765" i="2" s="1"/>
  <c r="AC1765" i="2"/>
  <c r="AE1765" i="2"/>
  <c r="S764" i="6"/>
  <c r="AB1723" i="2"/>
  <c r="AD1723" i="2" s="1"/>
  <c r="AC1723" i="2"/>
  <c r="AE1723" i="2"/>
  <c r="AF1723" i="2"/>
  <c r="AI1723" i="2"/>
  <c r="U722" i="6" s="1"/>
  <c r="S722" i="6"/>
  <c r="AB1642" i="2"/>
  <c r="AC1642" i="2"/>
  <c r="AE1642" i="2"/>
  <c r="AF1642" i="2"/>
  <c r="AI1642" i="2"/>
  <c r="U641" i="6" s="1"/>
  <c r="S641" i="6"/>
  <c r="AI1931" i="2"/>
  <c r="U930" i="6" s="1"/>
  <c r="AB1931" i="2"/>
  <c r="AD1931" i="2" s="1"/>
  <c r="AC1931" i="2"/>
  <c r="AE1931" i="2"/>
  <c r="AF1931" i="2"/>
  <c r="S930" i="6"/>
  <c r="AI1899" i="2"/>
  <c r="U898" i="6" s="1"/>
  <c r="AB1899" i="2"/>
  <c r="AD1899" i="2" s="1"/>
  <c r="AC1899" i="2"/>
  <c r="AE1899" i="2"/>
  <c r="AF1899" i="2"/>
  <c r="S898" i="6"/>
  <c r="AI1867" i="2"/>
  <c r="U866" i="6" s="1"/>
  <c r="AB1867" i="2"/>
  <c r="AD1867" i="2" s="1"/>
  <c r="AC1867" i="2"/>
  <c r="AE1867" i="2"/>
  <c r="AF1867" i="2"/>
  <c r="S866" i="6"/>
  <c r="AI1835" i="2"/>
  <c r="U834" i="6" s="1"/>
  <c r="AB1835" i="2"/>
  <c r="AD1835" i="2" s="1"/>
  <c r="AC1835" i="2"/>
  <c r="AE1835" i="2"/>
  <c r="AF1835" i="2"/>
  <c r="S834" i="6"/>
  <c r="AI1803" i="2"/>
  <c r="U802" i="6" s="1"/>
  <c r="AB1803" i="2"/>
  <c r="AD1803" i="2" s="1"/>
  <c r="AC1803" i="2"/>
  <c r="AE1803" i="2"/>
  <c r="AF1803" i="2"/>
  <c r="S802" i="6"/>
  <c r="AI1771" i="2"/>
  <c r="U770" i="6" s="1"/>
  <c r="AB1771" i="2"/>
  <c r="AD1771" i="2" s="1"/>
  <c r="AC1771" i="2"/>
  <c r="AE1771" i="2"/>
  <c r="AF1771" i="2"/>
  <c r="S770" i="6"/>
  <c r="AI1739" i="2"/>
  <c r="U738" i="6" s="1"/>
  <c r="AB1739" i="2"/>
  <c r="AD1739" i="2" s="1"/>
  <c r="AC1739" i="2"/>
  <c r="AE1739" i="2"/>
  <c r="AF1739" i="2"/>
  <c r="S738" i="6"/>
  <c r="AB1634" i="2"/>
  <c r="AC1634" i="2"/>
  <c r="AE1634" i="2"/>
  <c r="AF1634" i="2"/>
  <c r="AI1634" i="2"/>
  <c r="U633" i="6" s="1"/>
  <c r="S633" i="6"/>
  <c r="AB1581" i="2"/>
  <c r="AD1581" i="2" s="1"/>
  <c r="AC1581" i="2"/>
  <c r="AE1581" i="2"/>
  <c r="AF1581" i="2"/>
  <c r="AI1581" i="2"/>
  <c r="U580" i="6" s="1"/>
  <c r="S580" i="6"/>
  <c r="AE1619" i="2"/>
  <c r="AF1619" i="2"/>
  <c r="AB1619" i="2"/>
  <c r="AD1619" i="2" s="1"/>
  <c r="AI1619" i="2"/>
  <c r="U618" i="6" s="1"/>
  <c r="AC1619" i="2"/>
  <c r="S618" i="6"/>
  <c r="AF1630" i="2"/>
  <c r="AI1630" i="2"/>
  <c r="U629" i="6" s="1"/>
  <c r="AB1630" i="2"/>
  <c r="AC1630" i="2"/>
  <c r="AE1630" i="2"/>
  <c r="S629" i="6"/>
  <c r="AE1510" i="2"/>
  <c r="AF1510" i="2"/>
  <c r="AB1510" i="2"/>
  <c r="AD1510" i="2" s="1"/>
  <c r="AC1510" i="2"/>
  <c r="AI1510" i="2"/>
  <c r="U509" i="6" s="1"/>
  <c r="S509" i="6"/>
  <c r="AI1636" i="2"/>
  <c r="U635" i="6" s="1"/>
  <c r="AB1636" i="2"/>
  <c r="AD1636" i="2" s="1"/>
  <c r="AC1636" i="2"/>
  <c r="AF1636" i="2"/>
  <c r="AE1636" i="2"/>
  <c r="S635" i="6"/>
  <c r="AB1589" i="2"/>
  <c r="AC1589" i="2"/>
  <c r="AE1589" i="2"/>
  <c r="AF1589" i="2"/>
  <c r="AI1589" i="2"/>
  <c r="U588" i="6" s="1"/>
  <c r="S588" i="6"/>
  <c r="AC1628" i="2"/>
  <c r="AF1628" i="2"/>
  <c r="AI1628" i="2"/>
  <c r="U627" i="6" s="1"/>
  <c r="AB1628" i="2"/>
  <c r="AD1628" i="2" s="1"/>
  <c r="AE1628" i="2"/>
  <c r="S627" i="6"/>
  <c r="AC1596" i="2"/>
  <c r="AE1596" i="2"/>
  <c r="AF1596" i="2"/>
  <c r="AI1596" i="2"/>
  <c r="U595" i="6" s="1"/>
  <c r="AB1596" i="2"/>
  <c r="AD1596" i="2" s="1"/>
  <c r="S595" i="6"/>
  <c r="AE1493" i="2"/>
  <c r="AF1493" i="2"/>
  <c r="AC1493" i="2"/>
  <c r="AI1493" i="2"/>
  <c r="U492" i="6" s="1"/>
  <c r="AB1493" i="2"/>
  <c r="AD1493" i="2" s="1"/>
  <c r="S492" i="6"/>
  <c r="AB1530" i="2"/>
  <c r="AF1530" i="2"/>
  <c r="AI1530" i="2"/>
  <c r="U529" i="6" s="1"/>
  <c r="AC1530" i="2"/>
  <c r="AE1530" i="2"/>
  <c r="S529" i="6"/>
  <c r="AF1593" i="2"/>
  <c r="AI1593" i="2"/>
  <c r="U592" i="6" s="1"/>
  <c r="AB1593" i="2"/>
  <c r="AE1593" i="2"/>
  <c r="AC1593" i="2"/>
  <c r="S592" i="6"/>
  <c r="AB1385" i="2"/>
  <c r="AC1385" i="2"/>
  <c r="AE1385" i="2"/>
  <c r="AI1385" i="2"/>
  <c r="U384" i="6" s="1"/>
  <c r="AF1385" i="2"/>
  <c r="S384" i="6"/>
  <c r="AE1494" i="2"/>
  <c r="AF1494" i="2"/>
  <c r="AB1494" i="2"/>
  <c r="AC1494" i="2"/>
  <c r="AI1494" i="2"/>
  <c r="U493" i="6" s="1"/>
  <c r="S493" i="6"/>
  <c r="AE1270" i="2"/>
  <c r="AF1270" i="2"/>
  <c r="AC1270" i="2"/>
  <c r="AI1270" i="2"/>
  <c r="U269" i="6" s="1"/>
  <c r="AB1270" i="2"/>
  <c r="S269" i="6"/>
  <c r="AF1484" i="2"/>
  <c r="AI1484" i="2"/>
  <c r="U483" i="6" s="1"/>
  <c r="AE1484" i="2"/>
  <c r="AB1484" i="2"/>
  <c r="AD1484" i="2" s="1"/>
  <c r="AC1484" i="2"/>
  <c r="S483" i="6"/>
  <c r="AE1407" i="2"/>
  <c r="AB1407" i="2"/>
  <c r="AD1407" i="2" s="1"/>
  <c r="AI1407" i="2"/>
  <c r="U406" i="6" s="1"/>
  <c r="AF1407" i="2"/>
  <c r="AC1407" i="2"/>
  <c r="S406" i="6"/>
  <c r="AC1470" i="2"/>
  <c r="AB1470" i="2"/>
  <c r="AE1470" i="2"/>
  <c r="AI1470" i="2"/>
  <c r="U469" i="6" s="1"/>
  <c r="AF1470" i="2"/>
  <c r="S469" i="6"/>
  <c r="AB1273" i="2"/>
  <c r="AE1273" i="2"/>
  <c r="AF1273" i="2"/>
  <c r="AI1273" i="2"/>
  <c r="U272" i="6" s="1"/>
  <c r="AC1273" i="2"/>
  <c r="S272" i="6"/>
  <c r="AB1339" i="2"/>
  <c r="AD1339" i="2" s="1"/>
  <c r="AE1339" i="2"/>
  <c r="AF1339" i="2"/>
  <c r="AI1339" i="2"/>
  <c r="U338" i="6" s="1"/>
  <c r="AC1339" i="2"/>
  <c r="S338" i="6"/>
  <c r="AB1232" i="2"/>
  <c r="AC1232" i="2"/>
  <c r="AF1232" i="2"/>
  <c r="AI1232" i="2"/>
  <c r="U231" i="6" s="1"/>
  <c r="AE1232" i="2"/>
  <c r="S231" i="6"/>
  <c r="AC1231" i="2"/>
  <c r="AE1231" i="2"/>
  <c r="AI1231" i="2"/>
  <c r="U230" i="6" s="1"/>
  <c r="AF1231" i="2"/>
  <c r="AB1231" i="2"/>
  <c r="AD1231" i="2" s="1"/>
  <c r="S230" i="6"/>
  <c r="AE1318" i="2"/>
  <c r="AB1318" i="2"/>
  <c r="AD1318" i="2" s="1"/>
  <c r="AC1318" i="2"/>
  <c r="AF1318" i="2"/>
  <c r="AI1318" i="2"/>
  <c r="U317" i="6" s="1"/>
  <c r="S317" i="6"/>
  <c r="AF1332" i="2"/>
  <c r="AI1332" i="2"/>
  <c r="U331" i="6" s="1"/>
  <c r="AE1332" i="2"/>
  <c r="AB1332" i="2"/>
  <c r="AD1332" i="2" s="1"/>
  <c r="AC1332" i="2"/>
  <c r="S331" i="6"/>
  <c r="AF1300" i="2"/>
  <c r="AI1300" i="2"/>
  <c r="U299" i="6" s="1"/>
  <c r="AE1300" i="2"/>
  <c r="AC1300" i="2"/>
  <c r="AB1300" i="2"/>
  <c r="S299" i="6"/>
  <c r="AE1222" i="2"/>
  <c r="AC1222" i="2"/>
  <c r="AF1222" i="2"/>
  <c r="AB1222" i="2"/>
  <c r="AD1222" i="2" s="1"/>
  <c r="AI1222" i="2"/>
  <c r="U221" i="6" s="1"/>
  <c r="S221" i="6"/>
  <c r="AE1254" i="2"/>
  <c r="AF1254" i="2"/>
  <c r="AC1254" i="2"/>
  <c r="AB1254" i="2"/>
  <c r="AD1254" i="2" s="1"/>
  <c r="AI1254" i="2"/>
  <c r="U253" i="6" s="1"/>
  <c r="S253" i="6"/>
  <c r="AC1114" i="2"/>
  <c r="AI1114" i="2"/>
  <c r="U113" i="6" s="1"/>
  <c r="AB1114" i="2"/>
  <c r="AE1114" i="2"/>
  <c r="AF1114" i="2"/>
  <c r="S113" i="6"/>
  <c r="AB1196" i="2"/>
  <c r="AF1196" i="2"/>
  <c r="AC1196" i="2"/>
  <c r="AE1196" i="2"/>
  <c r="AI1196" i="2"/>
  <c r="U195" i="6" s="1"/>
  <c r="S195" i="6"/>
  <c r="AB1132" i="2"/>
  <c r="AD1132" i="2" s="1"/>
  <c r="AF1132" i="2"/>
  <c r="AC1132" i="2"/>
  <c r="AE1132" i="2"/>
  <c r="AI1132" i="2"/>
  <c r="U131" i="6" s="1"/>
  <c r="S131" i="6"/>
  <c r="AE1105" i="2"/>
  <c r="AI1105" i="2"/>
  <c r="U104" i="6" s="1"/>
  <c r="AB1105" i="2"/>
  <c r="AD1105" i="2" s="1"/>
  <c r="AF1105" i="2"/>
  <c r="AC1105" i="2"/>
  <c r="S104" i="6"/>
  <c r="AE1112" i="2"/>
  <c r="AF1112" i="2"/>
  <c r="AI1112" i="2"/>
  <c r="U111" i="6" s="1"/>
  <c r="AC1112" i="2"/>
  <c r="AB1112" i="2"/>
  <c r="S111" i="6"/>
  <c r="AE1076" i="2"/>
  <c r="AF1076" i="2"/>
  <c r="AC1076" i="2"/>
  <c r="AI1076" i="2"/>
  <c r="U75" i="6" s="1"/>
  <c r="AB1076" i="2"/>
  <c r="S75" i="6"/>
  <c r="AE1083" i="2"/>
  <c r="AF1083" i="2"/>
  <c r="AB1083" i="2"/>
  <c r="AI1083" i="2"/>
  <c r="U82" i="6" s="1"/>
  <c r="AC1083" i="2"/>
  <c r="S82" i="6"/>
  <c r="AF1044" i="2"/>
  <c r="AE1044" i="2"/>
  <c r="AI1044" i="2"/>
  <c r="U43" i="6" s="1"/>
  <c r="AC1044" i="2"/>
  <c r="AB1044" i="2"/>
  <c r="S43" i="6"/>
  <c r="AS1737" i="2"/>
  <c r="AA736" i="6" s="1"/>
  <c r="AL1737" i="2"/>
  <c r="AN1737" i="2" s="1"/>
  <c r="AM1737" i="2"/>
  <c r="AO1737" i="2"/>
  <c r="AP1737" i="2"/>
  <c r="Y736" i="6"/>
  <c r="AS1474" i="2"/>
  <c r="AA473" i="6" s="1"/>
  <c r="AL1474" i="2"/>
  <c r="AN1474" i="2" s="1"/>
  <c r="AO1474" i="2"/>
  <c r="AM1474" i="2"/>
  <c r="AP1474" i="2"/>
  <c r="Y473" i="6"/>
  <c r="AS1763" i="2"/>
  <c r="AA762" i="6" s="1"/>
  <c r="AL1763" i="2"/>
  <c r="AN1763" i="2" s="1"/>
  <c r="AM1763" i="2"/>
  <c r="AO1763" i="2"/>
  <c r="AP1763" i="2"/>
  <c r="Y762" i="6"/>
  <c r="AM1092" i="2"/>
  <c r="AS1092" i="2"/>
  <c r="AA91" i="6" s="1"/>
  <c r="AL1092" i="2"/>
  <c r="AN1092" i="2" s="1"/>
  <c r="AO1092" i="2"/>
  <c r="AP1092" i="2"/>
  <c r="Y91" i="6"/>
  <c r="AS1078" i="2"/>
  <c r="AA77" i="6" s="1"/>
  <c r="AL1078" i="2"/>
  <c r="AN1078" i="2" s="1"/>
  <c r="AM1078" i="2"/>
  <c r="AO1078" i="2"/>
  <c r="AP1078" i="2"/>
  <c r="Y77" i="6"/>
  <c r="AS1505" i="2"/>
  <c r="AA504" i="6" s="1"/>
  <c r="AL1505" i="2"/>
  <c r="AN1505" i="2" s="1"/>
  <c r="AM1505" i="2"/>
  <c r="AP1505" i="2"/>
  <c r="AO1505" i="2"/>
  <c r="Y504" i="6"/>
  <c r="AL1165" i="2"/>
  <c r="AN1165" i="2" s="1"/>
  <c r="AO1165" i="2"/>
  <c r="AM1165" i="2"/>
  <c r="AP1165" i="2"/>
  <c r="AS1165" i="2"/>
  <c r="AA164" i="6" s="1"/>
  <c r="Y164" i="6"/>
  <c r="AP1836" i="2"/>
  <c r="AS1836" i="2"/>
  <c r="AA835" i="6" s="1"/>
  <c r="AL1836" i="2"/>
  <c r="AN1836" i="2" s="1"/>
  <c r="AM1836" i="2"/>
  <c r="AO1836" i="2"/>
  <c r="Y835" i="6"/>
  <c r="AS1025" i="2"/>
  <c r="AA24" i="6" s="1"/>
  <c r="AP1025" i="2"/>
  <c r="AL1025" i="2"/>
  <c r="AM1025" i="2"/>
  <c r="AO1025" i="2"/>
  <c r="Y24" i="6"/>
  <c r="AO1790" i="2"/>
  <c r="AP1790" i="2"/>
  <c r="AS1790" i="2"/>
  <c r="AA789" i="6" s="1"/>
  <c r="AL1790" i="2"/>
  <c r="AN1790" i="2" s="1"/>
  <c r="AM1790" i="2"/>
  <c r="Y789" i="6"/>
  <c r="AL1139" i="2"/>
  <c r="AN1139" i="2" s="1"/>
  <c r="AP1139" i="2"/>
  <c r="AM1139" i="2"/>
  <c r="AO1139" i="2"/>
  <c r="AS1139" i="2"/>
  <c r="AA138" i="6" s="1"/>
  <c r="Y138" i="6"/>
  <c r="AP1533" i="2"/>
  <c r="AL1533" i="2"/>
  <c r="AN1533" i="2" s="1"/>
  <c r="AM1533" i="2"/>
  <c r="AO1533" i="2"/>
  <c r="AS1533" i="2"/>
  <c r="AA532" i="6" s="1"/>
  <c r="Y532" i="6"/>
  <c r="AS1793" i="2"/>
  <c r="AA792" i="6" s="1"/>
  <c r="AL1793" i="2"/>
  <c r="AN1793" i="2" s="1"/>
  <c r="AM1793" i="2"/>
  <c r="AO1793" i="2"/>
  <c r="AP1793" i="2"/>
  <c r="Y792" i="6"/>
  <c r="AS1148" i="2"/>
  <c r="AA147" i="6" s="1"/>
  <c r="AM1148" i="2"/>
  <c r="AO1148" i="2"/>
  <c r="AP1148" i="2"/>
  <c r="AL1148" i="2"/>
  <c r="Y147" i="6"/>
  <c r="AS1336" i="2"/>
  <c r="AA335" i="6" s="1"/>
  <c r="AL1336" i="2"/>
  <c r="AP1336" i="2"/>
  <c r="AM1336" i="2"/>
  <c r="AO1336" i="2"/>
  <c r="Y335" i="6"/>
  <c r="AP1552" i="2"/>
  <c r="AS1552" i="2"/>
  <c r="AA551" i="6" s="1"/>
  <c r="AL1552" i="2"/>
  <c r="AN1552" i="2" s="1"/>
  <c r="AM1552" i="2"/>
  <c r="AO1552" i="2"/>
  <c r="Y551" i="6"/>
  <c r="AO1806" i="2"/>
  <c r="AP1806" i="2"/>
  <c r="AS1806" i="2"/>
  <c r="AA805" i="6" s="1"/>
  <c r="AL1806" i="2"/>
  <c r="AN1806" i="2" s="1"/>
  <c r="AM1806" i="2"/>
  <c r="Y805" i="6"/>
  <c r="AS1116" i="2"/>
  <c r="AA115" i="6" s="1"/>
  <c r="AL1116" i="2"/>
  <c r="AN1116" i="2" s="1"/>
  <c r="AM1116" i="2"/>
  <c r="AP1116" i="2"/>
  <c r="AO1116" i="2"/>
  <c r="Y115" i="6"/>
  <c r="AS1289" i="2"/>
  <c r="AA288" i="6" s="1"/>
  <c r="AL1289" i="2"/>
  <c r="AN1289" i="2" s="1"/>
  <c r="AM1289" i="2"/>
  <c r="AP1289" i="2"/>
  <c r="AO1289" i="2"/>
  <c r="Y288" i="6"/>
  <c r="AP1828" i="2"/>
  <c r="AS1828" i="2"/>
  <c r="AA827" i="6" s="1"/>
  <c r="AL1828" i="2"/>
  <c r="AN1828" i="2" s="1"/>
  <c r="AM1828" i="2"/>
  <c r="AO1828" i="2"/>
  <c r="Y827" i="6"/>
  <c r="AS1234" i="2"/>
  <c r="AA233" i="6" s="1"/>
  <c r="AM1234" i="2"/>
  <c r="AO1234" i="2"/>
  <c r="AP1234" i="2"/>
  <c r="AL1234" i="2"/>
  <c r="AN1234" i="2" s="1"/>
  <c r="Y233" i="6"/>
  <c r="AS1606" i="2"/>
  <c r="AA605" i="6" s="1"/>
  <c r="AL1606" i="2"/>
  <c r="AN1606" i="2" s="1"/>
  <c r="AM1606" i="2"/>
  <c r="AP1606" i="2"/>
  <c r="AO1606" i="2"/>
  <c r="Y605" i="6"/>
  <c r="AL1986" i="2"/>
  <c r="AN1986" i="2" s="1"/>
  <c r="AP1986" i="2"/>
  <c r="AM1986" i="2"/>
  <c r="AO1986" i="2"/>
  <c r="AS1986" i="2"/>
  <c r="AA985" i="6" s="1"/>
  <c r="Y985" i="6"/>
  <c r="AM1358" i="2"/>
  <c r="AP1358" i="2"/>
  <c r="AS1358" i="2"/>
  <c r="AA357" i="6" s="1"/>
  <c r="AL1358" i="2"/>
  <c r="AN1358" i="2" s="1"/>
  <c r="AO1358" i="2"/>
  <c r="Y357" i="6"/>
  <c r="AS1931" i="2"/>
  <c r="AA930" i="6" s="1"/>
  <c r="AL1931" i="2"/>
  <c r="AN1931" i="2" s="1"/>
  <c r="AM1931" i="2"/>
  <c r="AO1931" i="2"/>
  <c r="AP1931" i="2"/>
  <c r="Y930" i="6"/>
  <c r="AO1192" i="2"/>
  <c r="AS1192" i="2"/>
  <c r="AA191" i="6" s="1"/>
  <c r="AL1192" i="2"/>
  <c r="AN1192" i="2" s="1"/>
  <c r="AM1192" i="2"/>
  <c r="AP1192" i="2"/>
  <c r="Y191" i="6"/>
  <c r="AS1250" i="2"/>
  <c r="AA249" i="6" s="1"/>
  <c r="AM1250" i="2"/>
  <c r="AO1250" i="2"/>
  <c r="AP1250" i="2"/>
  <c r="AL1250" i="2"/>
  <c r="AN1250" i="2" s="1"/>
  <c r="Y249" i="6"/>
  <c r="AM1375" i="2"/>
  <c r="AP1375" i="2"/>
  <c r="AS1375" i="2"/>
  <c r="AA374" i="6" s="1"/>
  <c r="AL1375" i="2"/>
  <c r="AN1375" i="2" s="1"/>
  <c r="AO1375" i="2"/>
  <c r="Y374" i="6"/>
  <c r="AP1444" i="2"/>
  <c r="AS1444" i="2"/>
  <c r="AA443" i="6" s="1"/>
  <c r="AL1444" i="2"/>
  <c r="AM1444" i="2"/>
  <c r="AO1444" i="2"/>
  <c r="Y443" i="6"/>
  <c r="AS1442" i="2"/>
  <c r="AA441" i="6" s="1"/>
  <c r="AM1442" i="2"/>
  <c r="AP1442" i="2"/>
  <c r="AO1442" i="2"/>
  <c r="AL1442" i="2"/>
  <c r="Y441" i="6"/>
  <c r="AO1229" i="2"/>
  <c r="AP1229" i="2"/>
  <c r="AS1229" i="2"/>
  <c r="AA228" i="6" s="1"/>
  <c r="AL1229" i="2"/>
  <c r="AN1229" i="2" s="1"/>
  <c r="AM1229" i="2"/>
  <c r="Y228" i="6"/>
  <c r="AS1622" i="2"/>
  <c r="AA621" i="6" s="1"/>
  <c r="AL1622" i="2"/>
  <c r="AN1622" i="2" s="1"/>
  <c r="AM1622" i="2"/>
  <c r="AP1622" i="2"/>
  <c r="AO1622" i="2"/>
  <c r="Y621" i="6"/>
  <c r="AS1819" i="2"/>
  <c r="AA818" i="6" s="1"/>
  <c r="AL1819" i="2"/>
  <c r="AN1819" i="2" s="1"/>
  <c r="AM1819" i="2"/>
  <c r="AO1819" i="2"/>
  <c r="AP1819" i="2"/>
  <c r="Y818" i="6"/>
  <c r="AS1841" i="2"/>
  <c r="AA840" i="6" s="1"/>
  <c r="AL1841" i="2"/>
  <c r="AN1841" i="2" s="1"/>
  <c r="AM1841" i="2"/>
  <c r="AO1841" i="2"/>
  <c r="AP1841" i="2"/>
  <c r="Y840" i="6"/>
  <c r="AM1783" i="2"/>
  <c r="AO1783" i="2"/>
  <c r="AP1783" i="2"/>
  <c r="AS1783" i="2"/>
  <c r="AA782" i="6" s="1"/>
  <c r="AL1783" i="2"/>
  <c r="AN1783" i="2" s="1"/>
  <c r="Y782" i="6"/>
  <c r="AS1100" i="2"/>
  <c r="AA99" i="6" s="1"/>
  <c r="AO1100" i="2"/>
  <c r="AP1100" i="2"/>
  <c r="AL1100" i="2"/>
  <c r="AN1100" i="2" s="1"/>
  <c r="AM1100" i="2"/>
  <c r="Y99" i="6"/>
  <c r="AS1208" i="2"/>
  <c r="AA207" i="6" s="1"/>
  <c r="AL1208" i="2"/>
  <c r="AN1208" i="2" s="1"/>
  <c r="AM1208" i="2"/>
  <c r="AP1208" i="2"/>
  <c r="AO1208" i="2"/>
  <c r="Y207" i="6"/>
  <c r="AS1313" i="2"/>
  <c r="AA312" i="6" s="1"/>
  <c r="AM1313" i="2"/>
  <c r="AP1313" i="2"/>
  <c r="AL1313" i="2"/>
  <c r="AO1313" i="2"/>
  <c r="Y312" i="6"/>
  <c r="AS1433" i="2"/>
  <c r="AA432" i="6" s="1"/>
  <c r="AL1433" i="2"/>
  <c r="AN1433" i="2" s="1"/>
  <c r="AM1433" i="2"/>
  <c r="AO1433" i="2"/>
  <c r="AP1433" i="2"/>
  <c r="Y432" i="6"/>
  <c r="AM1415" i="2"/>
  <c r="AP1415" i="2"/>
  <c r="AS1415" i="2"/>
  <c r="AA414" i="6" s="1"/>
  <c r="AL1415" i="2"/>
  <c r="AN1415" i="2" s="1"/>
  <c r="AO1415" i="2"/>
  <c r="Y414" i="6"/>
  <c r="AP1693" i="2"/>
  <c r="AS1693" i="2"/>
  <c r="AA692" i="6" s="1"/>
  <c r="AL1693" i="2"/>
  <c r="AM1693" i="2"/>
  <c r="AO1693" i="2"/>
  <c r="Y692" i="6"/>
  <c r="AP1709" i="2"/>
  <c r="AS1709" i="2"/>
  <c r="AA708" i="6" s="1"/>
  <c r="AL1709" i="2"/>
  <c r="AN1709" i="2" s="1"/>
  <c r="AM1709" i="2"/>
  <c r="AO1709" i="2"/>
  <c r="Y708" i="6"/>
  <c r="AM1767" i="2"/>
  <c r="AO1767" i="2"/>
  <c r="AP1767" i="2"/>
  <c r="AS1767" i="2"/>
  <c r="AA766" i="6" s="1"/>
  <c r="AL1767" i="2"/>
  <c r="AN1767" i="2" s="1"/>
  <c r="Y766" i="6"/>
  <c r="AP2001" i="2"/>
  <c r="AS2001" i="2"/>
  <c r="AA1000" i="6" s="1"/>
  <c r="AL2001" i="2"/>
  <c r="AN2001" i="2" s="1"/>
  <c r="AM2001" i="2"/>
  <c r="AO2001" i="2"/>
  <c r="Y1000" i="6"/>
  <c r="AP1629" i="2"/>
  <c r="AS1629" i="2"/>
  <c r="AA628" i="6" s="1"/>
  <c r="AL1629" i="2"/>
  <c r="AM1629" i="2"/>
  <c r="AO1629" i="2"/>
  <c r="Y628" i="6"/>
  <c r="AO1870" i="2"/>
  <c r="AP1870" i="2"/>
  <c r="AS1870" i="2"/>
  <c r="AA869" i="6" s="1"/>
  <c r="AL1870" i="2"/>
  <c r="Y869" i="6"/>
  <c r="AM1870" i="2"/>
  <c r="AS1979" i="2"/>
  <c r="AA978" i="6" s="1"/>
  <c r="AO1979" i="2"/>
  <c r="AL1979" i="2"/>
  <c r="AM1979" i="2"/>
  <c r="AP1979" i="2"/>
  <c r="Y978" i="6"/>
  <c r="AS1086" i="2"/>
  <c r="AA85" i="6" s="1"/>
  <c r="AL1086" i="2"/>
  <c r="AN1086" i="2" s="1"/>
  <c r="AP1086" i="2"/>
  <c r="AM1086" i="2"/>
  <c r="AO1086" i="2"/>
  <c r="Y85" i="6"/>
  <c r="AP1159" i="2"/>
  <c r="AL1159" i="2"/>
  <c r="AN1159" i="2" s="1"/>
  <c r="AM1159" i="2"/>
  <c r="AO1159" i="2"/>
  <c r="AS1159" i="2"/>
  <c r="AA158" i="6" s="1"/>
  <c r="Y158" i="6"/>
  <c r="AS1281" i="2"/>
  <c r="AA280" i="6" s="1"/>
  <c r="AM1281" i="2"/>
  <c r="AL1281" i="2"/>
  <c r="AO1281" i="2"/>
  <c r="AP1281" i="2"/>
  <c r="Y280" i="6"/>
  <c r="AP1396" i="2"/>
  <c r="AS1396" i="2"/>
  <c r="AA395" i="6" s="1"/>
  <c r="AL1396" i="2"/>
  <c r="AM1396" i="2"/>
  <c r="AO1396" i="2"/>
  <c r="Y395" i="6"/>
  <c r="AS1543" i="2"/>
  <c r="AA542" i="6" s="1"/>
  <c r="AL1543" i="2"/>
  <c r="AN1543" i="2" s="1"/>
  <c r="AM1543" i="2"/>
  <c r="AO1543" i="2"/>
  <c r="AP1543" i="2"/>
  <c r="Y542" i="6"/>
  <c r="AS1589" i="2"/>
  <c r="AA588" i="6" s="1"/>
  <c r="AL1589" i="2"/>
  <c r="AN1589" i="2" s="1"/>
  <c r="AM1589" i="2"/>
  <c r="AO1589" i="2"/>
  <c r="AP1589" i="2"/>
  <c r="Y588" i="6"/>
  <c r="AS1731" i="2"/>
  <c r="AA730" i="6" s="1"/>
  <c r="AL1731" i="2"/>
  <c r="AN1731" i="2" s="1"/>
  <c r="AM1731" i="2"/>
  <c r="AP1731" i="2"/>
  <c r="AO1731" i="2"/>
  <c r="Y730" i="6"/>
  <c r="AM1799" i="2"/>
  <c r="AO1799" i="2"/>
  <c r="AP1799" i="2"/>
  <c r="AS1799" i="2"/>
  <c r="AA798" i="6" s="1"/>
  <c r="AL1799" i="2"/>
  <c r="AN1799" i="2" s="1"/>
  <c r="Y798" i="6"/>
  <c r="AS1945" i="2"/>
  <c r="AA944" i="6" s="1"/>
  <c r="AL1945" i="2"/>
  <c r="AN1945" i="2" s="1"/>
  <c r="AM1945" i="2"/>
  <c r="AO1945" i="2"/>
  <c r="AP1945" i="2"/>
  <c r="Y944" i="6"/>
  <c r="AP1756" i="2"/>
  <c r="AS1756" i="2"/>
  <c r="AA755" i="6" s="1"/>
  <c r="AL1756" i="2"/>
  <c r="AM1756" i="2"/>
  <c r="AO1756" i="2"/>
  <c r="Y755" i="6"/>
  <c r="AP1685" i="2"/>
  <c r="AS1685" i="2"/>
  <c r="AA684" i="6" s="1"/>
  <c r="AL1685" i="2"/>
  <c r="AN1685" i="2" s="1"/>
  <c r="AM1685" i="2"/>
  <c r="AO1685" i="2"/>
  <c r="Y684" i="6"/>
  <c r="AS1087" i="2"/>
  <c r="AA86" i="6" s="1"/>
  <c r="AP1087" i="2"/>
  <c r="AM1087" i="2"/>
  <c r="AO1087" i="2"/>
  <c r="AL1087" i="2"/>
  <c r="AN1087" i="2" s="1"/>
  <c r="Y86" i="6"/>
  <c r="AO1228" i="2"/>
  <c r="AP1228" i="2"/>
  <c r="AS1228" i="2"/>
  <c r="AA227" i="6" s="1"/>
  <c r="AL1228" i="2"/>
  <c r="AN1228" i="2" s="1"/>
  <c r="AM1228" i="2"/>
  <c r="Y227" i="6"/>
  <c r="AS1258" i="2"/>
  <c r="AA257" i="6" s="1"/>
  <c r="AM1258" i="2"/>
  <c r="AO1258" i="2"/>
  <c r="AP1258" i="2"/>
  <c r="AL1258" i="2"/>
  <c r="Y257" i="6"/>
  <c r="AS1468" i="2"/>
  <c r="AA467" i="6" s="1"/>
  <c r="AL1468" i="2"/>
  <c r="AN1468" i="2" s="1"/>
  <c r="AM1468" i="2"/>
  <c r="AO1468" i="2"/>
  <c r="AP1468" i="2"/>
  <c r="Y467" i="6"/>
  <c r="AS1497" i="2"/>
  <c r="AA496" i="6" s="1"/>
  <c r="AL1497" i="2"/>
  <c r="AN1497" i="2" s="1"/>
  <c r="AM1497" i="2"/>
  <c r="AP1497" i="2"/>
  <c r="AO1497" i="2"/>
  <c r="Y496" i="6"/>
  <c r="AP1560" i="2"/>
  <c r="AS1560" i="2"/>
  <c r="AA559" i="6" s="1"/>
  <c r="AL1560" i="2"/>
  <c r="AN1560" i="2" s="1"/>
  <c r="AM1560" i="2"/>
  <c r="AO1560" i="2"/>
  <c r="Y559" i="6"/>
  <c r="AS1795" i="2"/>
  <c r="AA794" i="6" s="1"/>
  <c r="AL1795" i="2"/>
  <c r="AN1795" i="2" s="1"/>
  <c r="AM1795" i="2"/>
  <c r="AO1795" i="2"/>
  <c r="AP1795" i="2"/>
  <c r="Y794" i="6"/>
  <c r="AO1766" i="2"/>
  <c r="AP1766" i="2"/>
  <c r="AS1766" i="2"/>
  <c r="AA765" i="6" s="1"/>
  <c r="AL1766" i="2"/>
  <c r="AN1766" i="2" s="1"/>
  <c r="AM1766" i="2"/>
  <c r="Y765" i="6"/>
  <c r="AO1950" i="2"/>
  <c r="AP1950" i="2"/>
  <c r="AS1950" i="2"/>
  <c r="AA949" i="6" s="1"/>
  <c r="AL1950" i="2"/>
  <c r="AN1950" i="2" s="1"/>
  <c r="AM1950" i="2"/>
  <c r="Y949" i="6"/>
  <c r="AP2009" i="2"/>
  <c r="AS2009" i="2"/>
  <c r="AA1008" i="6" s="1"/>
  <c r="AL2009" i="2"/>
  <c r="AN2009" i="2" s="1"/>
  <c r="AM2009" i="2"/>
  <c r="AO2009" i="2"/>
  <c r="Y1008" i="6"/>
  <c r="AP1067" i="2"/>
  <c r="AO1067" i="2"/>
  <c r="AM1067" i="2"/>
  <c r="AL1067" i="2"/>
  <c r="AN1067" i="2" s="1"/>
  <c r="AS1067" i="2"/>
  <c r="AA66" i="6" s="1"/>
  <c r="Y66" i="6"/>
  <c r="AS1108" i="2"/>
  <c r="AA107" i="6" s="1"/>
  <c r="AP1108" i="2"/>
  <c r="AL1108" i="2"/>
  <c r="AN1108" i="2" s="1"/>
  <c r="AM1108" i="2"/>
  <c r="AO1108" i="2"/>
  <c r="Y107" i="6"/>
  <c r="AS1190" i="2"/>
  <c r="AA189" i="6" s="1"/>
  <c r="AM1190" i="2"/>
  <c r="AP1190" i="2"/>
  <c r="AL1190" i="2"/>
  <c r="AN1190" i="2" s="1"/>
  <c r="AO1190" i="2"/>
  <c r="Y189" i="6"/>
  <c r="AM1278" i="2"/>
  <c r="AS1278" i="2"/>
  <c r="AA277" i="6" s="1"/>
  <c r="AP1278" i="2"/>
  <c r="AL1278" i="2"/>
  <c r="AN1278" i="2" s="1"/>
  <c r="AO1278" i="2"/>
  <c r="Y277" i="6"/>
  <c r="AP1219" i="2"/>
  <c r="AS1219" i="2"/>
  <c r="AA218" i="6" s="1"/>
  <c r="AL1219" i="2"/>
  <c r="AO1219" i="2"/>
  <c r="AM1219" i="2"/>
  <c r="Y218" i="6"/>
  <c r="AO1269" i="2"/>
  <c r="AP1269" i="2"/>
  <c r="AM1269" i="2"/>
  <c r="AL1269" i="2"/>
  <c r="AN1269" i="2" s="1"/>
  <c r="AS1269" i="2"/>
  <c r="AA268" i="6" s="1"/>
  <c r="Y268" i="6"/>
  <c r="AS1644" i="2"/>
  <c r="AA643" i="6" s="1"/>
  <c r="AL1644" i="2"/>
  <c r="AN1644" i="2" s="1"/>
  <c r="AM1644" i="2"/>
  <c r="AO1644" i="2"/>
  <c r="AP1644" i="2"/>
  <c r="Y643" i="6"/>
  <c r="AM1720" i="2"/>
  <c r="AO1720" i="2"/>
  <c r="AP1720" i="2"/>
  <c r="AS1720" i="2"/>
  <c r="AA719" i="6" s="1"/>
  <c r="AL1720" i="2"/>
  <c r="AN1720" i="2" s="1"/>
  <c r="Y719" i="6"/>
  <c r="AS1939" i="2"/>
  <c r="AA938" i="6" s="1"/>
  <c r="AL1939" i="2"/>
  <c r="AN1939" i="2" s="1"/>
  <c r="AM1939" i="2"/>
  <c r="AO1939" i="2"/>
  <c r="AP1939" i="2"/>
  <c r="Y938" i="6"/>
  <c r="AM1879" i="2"/>
  <c r="AO1879" i="2"/>
  <c r="AP1879" i="2"/>
  <c r="AS1879" i="2"/>
  <c r="AA878" i="6" s="1"/>
  <c r="AL1879" i="2"/>
  <c r="AN1879" i="2" s="1"/>
  <c r="Y878" i="6"/>
  <c r="AL1359" i="2"/>
  <c r="AO1359" i="2"/>
  <c r="AS1359" i="2"/>
  <c r="AA358" i="6" s="1"/>
  <c r="AM1359" i="2"/>
  <c r="AP1359" i="2"/>
  <c r="Y358" i="6"/>
  <c r="AL1989" i="2"/>
  <c r="AM1989" i="2"/>
  <c r="AO1989" i="2"/>
  <c r="AP1989" i="2"/>
  <c r="Y988" i="6"/>
  <c r="AS1989" i="2"/>
  <c r="AA988" i="6" s="1"/>
  <c r="AL2005" i="2"/>
  <c r="AN2005" i="2" s="1"/>
  <c r="AM2005" i="2"/>
  <c r="AO2005" i="2"/>
  <c r="AP2005" i="2"/>
  <c r="AS2005" i="2"/>
  <c r="AA1004" i="6" s="1"/>
  <c r="Y1004" i="6"/>
  <c r="AL1792" i="2"/>
  <c r="AM1792" i="2"/>
  <c r="AO1792" i="2"/>
  <c r="AP1792" i="2"/>
  <c r="AS1792" i="2"/>
  <c r="AA791" i="6" s="1"/>
  <c r="Y791" i="6"/>
  <c r="AL1880" i="2"/>
  <c r="AN1880" i="2" s="1"/>
  <c r="AM1880" i="2"/>
  <c r="AO1880" i="2"/>
  <c r="AP1880" i="2"/>
  <c r="AS1880" i="2"/>
  <c r="AA879" i="6" s="1"/>
  <c r="Y879" i="6"/>
  <c r="AL1800" i="2"/>
  <c r="AM1800" i="2"/>
  <c r="AO1800" i="2"/>
  <c r="AP1800" i="2"/>
  <c r="AS1800" i="2"/>
  <c r="AA799" i="6" s="1"/>
  <c r="Y799" i="6"/>
  <c r="AM1981" i="2"/>
  <c r="AL1981" i="2"/>
  <c r="AO1981" i="2"/>
  <c r="AP1981" i="2"/>
  <c r="AS1981" i="2"/>
  <c r="AA980" i="6" s="1"/>
  <c r="Y980" i="6"/>
  <c r="AL1760" i="2"/>
  <c r="AM1760" i="2"/>
  <c r="AO1760" i="2"/>
  <c r="AP1760" i="2"/>
  <c r="AS1760" i="2"/>
  <c r="AA759" i="6" s="1"/>
  <c r="Y759" i="6"/>
  <c r="AL1673" i="2"/>
  <c r="AN1673" i="2" s="1"/>
  <c r="AM1673" i="2"/>
  <c r="AO1673" i="2"/>
  <c r="AP1673" i="2"/>
  <c r="AS1673" i="2"/>
  <c r="AA672" i="6" s="1"/>
  <c r="Y672" i="6"/>
  <c r="AO1941" i="2"/>
  <c r="AP1941" i="2"/>
  <c r="AS1941" i="2"/>
  <c r="AA940" i="6" s="1"/>
  <c r="AL1941" i="2"/>
  <c r="AN1941" i="2" s="1"/>
  <c r="AM1941" i="2"/>
  <c r="Y940" i="6"/>
  <c r="AO1877" i="2"/>
  <c r="AP1877" i="2"/>
  <c r="AS1877" i="2"/>
  <c r="AA876" i="6" s="1"/>
  <c r="AL1877" i="2"/>
  <c r="AN1877" i="2" s="1"/>
  <c r="AM1877" i="2"/>
  <c r="Y876" i="6"/>
  <c r="AO1813" i="2"/>
  <c r="AP1813" i="2"/>
  <c r="AS1813" i="2"/>
  <c r="AA812" i="6" s="1"/>
  <c r="AL1813" i="2"/>
  <c r="AN1813" i="2" s="1"/>
  <c r="AM1813" i="2"/>
  <c r="Y812" i="6"/>
  <c r="AO1749" i="2"/>
  <c r="AP1749" i="2"/>
  <c r="AS1749" i="2"/>
  <c r="AA748" i="6" s="1"/>
  <c r="AL1749" i="2"/>
  <c r="AN1749" i="2" s="1"/>
  <c r="AM1749" i="2"/>
  <c r="Y748" i="6"/>
  <c r="AO1671" i="2"/>
  <c r="AP1671" i="2"/>
  <c r="AL1671" i="2"/>
  <c r="AN1671" i="2" s="1"/>
  <c r="AM1671" i="2"/>
  <c r="AS1671" i="2"/>
  <c r="AA670" i="6" s="1"/>
  <c r="Y670" i="6"/>
  <c r="AS1930" i="2"/>
  <c r="AA929" i="6" s="1"/>
  <c r="AL1930" i="2"/>
  <c r="AN1930" i="2" s="1"/>
  <c r="AM1930" i="2"/>
  <c r="AO1930" i="2"/>
  <c r="AP1930" i="2"/>
  <c r="Y929" i="6"/>
  <c r="AS1866" i="2"/>
  <c r="AA865" i="6" s="1"/>
  <c r="AL1866" i="2"/>
  <c r="AN1866" i="2" s="1"/>
  <c r="AM1866" i="2"/>
  <c r="AO1866" i="2"/>
  <c r="AP1866" i="2"/>
  <c r="Y865" i="6"/>
  <c r="AS1802" i="2"/>
  <c r="AA801" i="6" s="1"/>
  <c r="AL1802" i="2"/>
  <c r="AN1802" i="2" s="1"/>
  <c r="AM1802" i="2"/>
  <c r="AO1802" i="2"/>
  <c r="AP1802" i="2"/>
  <c r="Y801" i="6"/>
  <c r="AS1738" i="2"/>
  <c r="AA737" i="6" s="1"/>
  <c r="AL1738" i="2"/>
  <c r="AN1738" i="2" s="1"/>
  <c r="AM1738" i="2"/>
  <c r="AO1738" i="2"/>
  <c r="AP1738" i="2"/>
  <c r="Y737" i="6"/>
  <c r="AM1656" i="2"/>
  <c r="AO1656" i="2"/>
  <c r="AP1656" i="2"/>
  <c r="AS1656" i="2"/>
  <c r="AA655" i="6" s="1"/>
  <c r="AL1656" i="2"/>
  <c r="AN1656" i="2" s="1"/>
  <c r="Y655" i="6"/>
  <c r="AO1630" i="2"/>
  <c r="AP1630" i="2"/>
  <c r="AS1630" i="2"/>
  <c r="AA629" i="6" s="1"/>
  <c r="AM1630" i="2"/>
  <c r="AL1630" i="2"/>
  <c r="Y629" i="6"/>
  <c r="AL1511" i="2"/>
  <c r="AN1511" i="2" s="1"/>
  <c r="AM1511" i="2"/>
  <c r="AO1511" i="2"/>
  <c r="AS1511" i="2"/>
  <c r="AA510" i="6" s="1"/>
  <c r="AP1511" i="2"/>
  <c r="Y510" i="6"/>
  <c r="AO1618" i="2"/>
  <c r="AP1618" i="2"/>
  <c r="AL1618" i="2"/>
  <c r="AN1618" i="2" s="1"/>
  <c r="AM1618" i="2"/>
  <c r="AS1618" i="2"/>
  <c r="AA617" i="6" s="1"/>
  <c r="Y617" i="6"/>
  <c r="AS1682" i="2"/>
  <c r="AA681" i="6" s="1"/>
  <c r="AL1682" i="2"/>
  <c r="AN1682" i="2" s="1"/>
  <c r="AM1682" i="2"/>
  <c r="AO1682" i="2"/>
  <c r="AP1682" i="2"/>
  <c r="Y681" i="6"/>
  <c r="AM1627" i="2"/>
  <c r="AO1627" i="2"/>
  <c r="AP1627" i="2"/>
  <c r="AS1627" i="2"/>
  <c r="AA626" i="6" s="1"/>
  <c r="AL1627" i="2"/>
  <c r="AN1627" i="2" s="1"/>
  <c r="Y626" i="6"/>
  <c r="AM1563" i="2"/>
  <c r="AO1563" i="2"/>
  <c r="AP1563" i="2"/>
  <c r="AS1563" i="2"/>
  <c r="AA562" i="6" s="1"/>
  <c r="AL1563" i="2"/>
  <c r="AN1563" i="2" s="1"/>
  <c r="Y562" i="6"/>
  <c r="AO1585" i="2"/>
  <c r="AP1585" i="2"/>
  <c r="AS1585" i="2"/>
  <c r="AA584" i="6" s="1"/>
  <c r="AM1585" i="2"/>
  <c r="AL1585" i="2"/>
  <c r="Y584" i="6"/>
  <c r="AO1477" i="2"/>
  <c r="AP1477" i="2"/>
  <c r="AL1477" i="2"/>
  <c r="AS1477" i="2"/>
  <c r="AA476" i="6" s="1"/>
  <c r="AM1477" i="2"/>
  <c r="Y476" i="6"/>
  <c r="AO1476" i="2"/>
  <c r="AP1476" i="2"/>
  <c r="AM1476" i="2"/>
  <c r="AL1476" i="2"/>
  <c r="AS1476" i="2"/>
  <c r="AA475" i="6" s="1"/>
  <c r="Y475" i="6"/>
  <c r="AL1487" i="2"/>
  <c r="AN1487" i="2" s="1"/>
  <c r="AM1487" i="2"/>
  <c r="AO1487" i="2"/>
  <c r="AP1487" i="2"/>
  <c r="AS1487" i="2"/>
  <c r="AA486" i="6" s="1"/>
  <c r="Y486" i="6"/>
  <c r="AM1361" i="2"/>
  <c r="AP1361" i="2"/>
  <c r="AO1361" i="2"/>
  <c r="AS1361" i="2"/>
  <c r="AA360" i="6" s="1"/>
  <c r="AL1361" i="2"/>
  <c r="AN1361" i="2" s="1"/>
  <c r="Y360" i="6"/>
  <c r="AO1413" i="2"/>
  <c r="AP1413" i="2"/>
  <c r="AM1413" i="2"/>
  <c r="AS1413" i="2"/>
  <c r="AA412" i="6" s="1"/>
  <c r="AL1413" i="2"/>
  <c r="AN1413" i="2" s="1"/>
  <c r="Y412" i="6"/>
  <c r="AO1293" i="2"/>
  <c r="AL1293" i="2"/>
  <c r="AN1293" i="2" s="1"/>
  <c r="AM1293" i="2"/>
  <c r="AS1293" i="2"/>
  <c r="AA292" i="6" s="1"/>
  <c r="AP1293" i="2"/>
  <c r="Y292" i="6"/>
  <c r="AO1308" i="2"/>
  <c r="AP1308" i="2"/>
  <c r="AM1308" i="2"/>
  <c r="AL1308" i="2"/>
  <c r="AN1308" i="2" s="1"/>
  <c r="AS1308" i="2"/>
  <c r="AA307" i="6" s="1"/>
  <c r="Y307" i="6"/>
  <c r="AO1405" i="2"/>
  <c r="AP1405" i="2"/>
  <c r="AM1405" i="2"/>
  <c r="AL1405" i="2"/>
  <c r="AS1405" i="2"/>
  <c r="AA404" i="6" s="1"/>
  <c r="Y404" i="6"/>
  <c r="AO1422" i="2"/>
  <c r="AL1422" i="2"/>
  <c r="AN1422" i="2" s="1"/>
  <c r="AM1422" i="2"/>
  <c r="AP1422" i="2"/>
  <c r="AS1422" i="2"/>
  <c r="AA421" i="6" s="1"/>
  <c r="Y421" i="6"/>
  <c r="AL1239" i="2"/>
  <c r="AM1239" i="2"/>
  <c r="AP1239" i="2"/>
  <c r="AS1239" i="2"/>
  <c r="AA238" i="6" s="1"/>
  <c r="AO1239" i="2"/>
  <c r="Y238" i="6"/>
  <c r="AO1309" i="2"/>
  <c r="AL1309" i="2"/>
  <c r="AN1309" i="2" s="1"/>
  <c r="AM1309" i="2"/>
  <c r="AP1309" i="2"/>
  <c r="AS1309" i="2"/>
  <c r="AA308" i="6" s="1"/>
  <c r="Y308" i="6"/>
  <c r="AO1300" i="2"/>
  <c r="AP1300" i="2"/>
  <c r="AM1300" i="2"/>
  <c r="AL1300" i="2"/>
  <c r="AN1300" i="2" s="1"/>
  <c r="AS1300" i="2"/>
  <c r="AA299" i="6" s="1"/>
  <c r="Y299" i="6"/>
  <c r="AL1085" i="2"/>
  <c r="AM1085" i="2"/>
  <c r="AO1085" i="2"/>
  <c r="AP1085" i="2"/>
  <c r="AS1085" i="2"/>
  <c r="AA84" i="6" s="1"/>
  <c r="Y84" i="6"/>
  <c r="AL1215" i="2"/>
  <c r="AM1215" i="2"/>
  <c r="AO1215" i="2"/>
  <c r="AP1215" i="2"/>
  <c r="AS1215" i="2"/>
  <c r="AA214" i="6" s="1"/>
  <c r="Y214" i="6"/>
  <c r="AL1133" i="2"/>
  <c r="AN1133" i="2" s="1"/>
  <c r="AO1133" i="2"/>
  <c r="AM1133" i="2"/>
  <c r="AP1133" i="2"/>
  <c r="AS1133" i="2"/>
  <c r="AA132" i="6" s="1"/>
  <c r="Y132" i="6"/>
  <c r="AL1181" i="2"/>
  <c r="AO1181" i="2"/>
  <c r="AM1181" i="2"/>
  <c r="AP1181" i="2"/>
  <c r="AS1181" i="2"/>
  <c r="AA180" i="6" s="1"/>
  <c r="Y180" i="6"/>
  <c r="AO1103" i="2"/>
  <c r="AP1103" i="2"/>
  <c r="AS1103" i="2"/>
  <c r="AA102" i="6" s="1"/>
  <c r="AL1103" i="2"/>
  <c r="AN1103" i="2" s="1"/>
  <c r="AM1103" i="2"/>
  <c r="Y102" i="6"/>
  <c r="AL1202" i="2"/>
  <c r="AM1202" i="2"/>
  <c r="AO1202" i="2"/>
  <c r="AS1202" i="2"/>
  <c r="AA201" i="6" s="1"/>
  <c r="AP1202" i="2"/>
  <c r="Y201" i="6"/>
  <c r="AM1105" i="2"/>
  <c r="AS1105" i="2"/>
  <c r="AA104" i="6" s="1"/>
  <c r="AL1105" i="2"/>
  <c r="AO1105" i="2"/>
  <c r="AP1105" i="2"/>
  <c r="Y104" i="6"/>
  <c r="AL1031" i="2"/>
  <c r="AM1031" i="2"/>
  <c r="AP1031" i="2"/>
  <c r="AO1031" i="2"/>
  <c r="AS1031" i="2"/>
  <c r="AA30" i="6" s="1"/>
  <c r="Y30" i="6"/>
  <c r="AM1046" i="2"/>
  <c r="AS1046" i="2"/>
  <c r="AA45" i="6" s="1"/>
  <c r="AL1046" i="2"/>
  <c r="AO1046" i="2"/>
  <c r="AP1046" i="2"/>
  <c r="Y45" i="6"/>
  <c r="AL1039" i="2"/>
  <c r="AM1039" i="2"/>
  <c r="AO1039" i="2"/>
  <c r="AP1039" i="2"/>
  <c r="AS1039" i="2"/>
  <c r="AA38" i="6" s="1"/>
  <c r="Y38" i="6"/>
  <c r="H2000" i="2"/>
  <c r="I2000" i="2"/>
  <c r="K2000" i="2"/>
  <c r="L2000" i="2"/>
  <c r="G999" i="6"/>
  <c r="H999" i="6" s="1"/>
  <c r="H2008" i="2"/>
  <c r="I2008" i="2"/>
  <c r="K2008" i="2"/>
  <c r="L2008" i="2"/>
  <c r="G1007" i="6"/>
  <c r="H1007" i="6" s="1"/>
  <c r="I2007" i="2"/>
  <c r="K2007" i="2"/>
  <c r="L2007" i="2"/>
  <c r="G1006" i="6"/>
  <c r="H1006" i="6" s="1"/>
  <c r="H2007" i="2"/>
  <c r="K1448" i="2"/>
  <c r="L1448" i="2"/>
  <c r="I1448" i="2"/>
  <c r="H1448" i="2"/>
  <c r="G447" i="6"/>
  <c r="H447" i="6" s="1"/>
  <c r="K1998" i="2"/>
  <c r="L1998" i="2"/>
  <c r="H1998" i="2"/>
  <c r="I1998" i="2"/>
  <c r="G997" i="6"/>
  <c r="H997" i="6" s="1"/>
  <c r="H1636" i="2"/>
  <c r="I1636" i="2"/>
  <c r="K1636" i="2"/>
  <c r="L1636" i="2"/>
  <c r="G635" i="6"/>
  <c r="H635" i="6" s="1"/>
  <c r="H1755" i="2"/>
  <c r="I1755" i="2"/>
  <c r="K1755" i="2"/>
  <c r="L1755" i="2"/>
  <c r="G754" i="6"/>
  <c r="H754" i="6" s="1"/>
  <c r="H1803" i="2"/>
  <c r="I1803" i="2"/>
  <c r="K1803" i="2"/>
  <c r="L1803" i="2"/>
  <c r="G802" i="6"/>
  <c r="H802" i="6" s="1"/>
  <c r="I1737" i="2"/>
  <c r="H1737" i="2"/>
  <c r="K1737" i="2"/>
  <c r="L1737" i="2"/>
  <c r="G736" i="6"/>
  <c r="H736" i="6" s="1"/>
  <c r="I1938" i="2"/>
  <c r="K1938" i="2"/>
  <c r="L1938" i="2"/>
  <c r="H1938" i="2"/>
  <c r="G937" i="6"/>
  <c r="H937" i="6" s="1"/>
  <c r="I1874" i="2"/>
  <c r="K1874" i="2"/>
  <c r="L1874" i="2"/>
  <c r="H1874" i="2"/>
  <c r="G873" i="6"/>
  <c r="H873" i="6" s="1"/>
  <c r="I1810" i="2"/>
  <c r="K1810" i="2"/>
  <c r="L1810" i="2"/>
  <c r="H1810" i="2"/>
  <c r="G809" i="6"/>
  <c r="H809" i="6" s="1"/>
  <c r="I1746" i="2"/>
  <c r="K1746" i="2"/>
  <c r="L1746" i="2"/>
  <c r="H1746" i="2"/>
  <c r="G745" i="6"/>
  <c r="H745" i="6" s="1"/>
  <c r="H1583" i="2"/>
  <c r="I1583" i="2"/>
  <c r="K1583" i="2"/>
  <c r="L1583" i="2"/>
  <c r="G582" i="6"/>
  <c r="H582" i="6" s="1"/>
  <c r="K1937" i="2"/>
  <c r="L1937" i="2"/>
  <c r="H1937" i="2"/>
  <c r="I1937" i="2"/>
  <c r="G936" i="6"/>
  <c r="H936" i="6" s="1"/>
  <c r="K1873" i="2"/>
  <c r="L1873" i="2"/>
  <c r="H1873" i="2"/>
  <c r="I1873" i="2"/>
  <c r="G872" i="6"/>
  <c r="H872" i="6" s="1"/>
  <c r="K1809" i="2"/>
  <c r="L1809" i="2"/>
  <c r="H1809" i="2"/>
  <c r="I1809" i="2"/>
  <c r="G808" i="6"/>
  <c r="H808" i="6" s="1"/>
  <c r="K1745" i="2"/>
  <c r="L1745" i="2"/>
  <c r="H1745" i="2"/>
  <c r="I1745" i="2"/>
  <c r="G744" i="6"/>
  <c r="H744" i="6" s="1"/>
  <c r="K1784" i="2"/>
  <c r="L1784" i="2"/>
  <c r="H1784" i="2"/>
  <c r="I1784" i="2"/>
  <c r="G783" i="6"/>
  <c r="H783" i="6" s="1"/>
  <c r="I1523" i="2"/>
  <c r="H1523" i="2"/>
  <c r="K1523" i="2"/>
  <c r="L1523" i="2"/>
  <c r="G522" i="6"/>
  <c r="H522" i="6" s="1"/>
  <c r="H1652" i="2"/>
  <c r="I1652" i="2"/>
  <c r="K1652" i="2"/>
  <c r="L1652" i="2"/>
  <c r="G651" i="6"/>
  <c r="H651" i="6" s="1"/>
  <c r="H1950" i="2"/>
  <c r="I1950" i="2"/>
  <c r="K1950" i="2"/>
  <c r="L1950" i="2"/>
  <c r="G949" i="6"/>
  <c r="H949" i="6" s="1"/>
  <c r="H1886" i="2"/>
  <c r="I1886" i="2"/>
  <c r="K1886" i="2"/>
  <c r="L1886" i="2"/>
  <c r="G885" i="6"/>
  <c r="H885" i="6" s="1"/>
  <c r="H1822" i="2"/>
  <c r="I1822" i="2"/>
  <c r="K1822" i="2"/>
  <c r="L1822" i="2"/>
  <c r="G821" i="6"/>
  <c r="H821" i="6" s="1"/>
  <c r="H1758" i="2"/>
  <c r="I1758" i="2"/>
  <c r="K1758" i="2"/>
  <c r="L1758" i="2"/>
  <c r="G757" i="6"/>
  <c r="H757" i="6" s="1"/>
  <c r="H1676" i="2"/>
  <c r="I1676" i="2"/>
  <c r="K1676" i="2"/>
  <c r="L1676" i="2"/>
  <c r="G675" i="6"/>
  <c r="H675" i="6" s="1"/>
  <c r="H1948" i="2"/>
  <c r="I1948" i="2"/>
  <c r="K1948" i="2"/>
  <c r="L1948" i="2"/>
  <c r="G947" i="6"/>
  <c r="H947" i="6" s="1"/>
  <c r="H1884" i="2"/>
  <c r="I1884" i="2"/>
  <c r="K1884" i="2"/>
  <c r="L1884" i="2"/>
  <c r="G883" i="6"/>
  <c r="H883" i="6" s="1"/>
  <c r="H1820" i="2"/>
  <c r="I1820" i="2"/>
  <c r="K1820" i="2"/>
  <c r="L1820" i="2"/>
  <c r="G819" i="6"/>
  <c r="H819" i="6" s="1"/>
  <c r="H1756" i="2"/>
  <c r="I1756" i="2"/>
  <c r="K1756" i="2"/>
  <c r="L1756" i="2"/>
  <c r="G755" i="6"/>
  <c r="H755" i="6" s="1"/>
  <c r="K1731" i="2"/>
  <c r="L1731" i="2"/>
  <c r="H1731" i="2"/>
  <c r="I1731" i="2"/>
  <c r="G730" i="6"/>
  <c r="H730" i="6" s="1"/>
  <c r="I1667" i="2"/>
  <c r="K1667" i="2"/>
  <c r="L1667" i="2"/>
  <c r="H1667" i="2"/>
  <c r="G666" i="6"/>
  <c r="H666" i="6" s="1"/>
  <c r="K1713" i="2"/>
  <c r="L1713" i="2"/>
  <c r="I1713" i="2"/>
  <c r="H1713" i="2"/>
  <c r="G712" i="6"/>
  <c r="H712" i="6" s="1"/>
  <c r="K1649" i="2"/>
  <c r="L1649" i="2"/>
  <c r="I1649" i="2"/>
  <c r="H1649" i="2"/>
  <c r="G648" i="6"/>
  <c r="H648" i="6" s="1"/>
  <c r="H1526" i="2"/>
  <c r="I1526" i="2"/>
  <c r="K1526" i="2"/>
  <c r="L1526" i="2"/>
  <c r="G525" i="6"/>
  <c r="H525" i="6" s="1"/>
  <c r="I1735" i="2"/>
  <c r="K1735" i="2"/>
  <c r="H1735" i="2"/>
  <c r="L1735" i="2"/>
  <c r="G734" i="6"/>
  <c r="H734" i="6" s="1"/>
  <c r="H1671" i="2"/>
  <c r="I1671" i="2"/>
  <c r="K1671" i="2"/>
  <c r="L1671" i="2"/>
  <c r="G670" i="6"/>
  <c r="H670" i="6" s="1"/>
  <c r="H1710" i="2"/>
  <c r="I1710" i="2"/>
  <c r="L1710" i="2"/>
  <c r="K1710" i="2"/>
  <c r="G709" i="6"/>
  <c r="H709" i="6" s="1"/>
  <c r="H1654" i="2"/>
  <c r="I1654" i="2"/>
  <c r="L1654" i="2"/>
  <c r="K1654" i="2"/>
  <c r="G653" i="6"/>
  <c r="H653" i="6" s="1"/>
  <c r="K1581" i="2"/>
  <c r="L1581" i="2"/>
  <c r="H1581" i="2"/>
  <c r="I1581" i="2"/>
  <c r="G580" i="6"/>
  <c r="H580" i="6" s="1"/>
  <c r="H1661" i="2"/>
  <c r="I1661" i="2"/>
  <c r="K1661" i="2"/>
  <c r="L1661" i="2"/>
  <c r="G660" i="6"/>
  <c r="H660" i="6" s="1"/>
  <c r="I1606" i="2"/>
  <c r="K1606" i="2"/>
  <c r="L1606" i="2"/>
  <c r="H1606" i="2"/>
  <c r="G605" i="6"/>
  <c r="H605" i="6" s="1"/>
  <c r="I1542" i="2"/>
  <c r="K1542" i="2"/>
  <c r="L1542" i="2"/>
  <c r="H1542" i="2"/>
  <c r="G541" i="6"/>
  <c r="H541" i="6" s="1"/>
  <c r="H1443" i="2"/>
  <c r="I1443" i="2"/>
  <c r="K1443" i="2"/>
  <c r="L1443" i="2"/>
  <c r="G442" i="6"/>
  <c r="H442" i="6" s="1"/>
  <c r="K1495" i="2"/>
  <c r="L1495" i="2"/>
  <c r="I1495" i="2"/>
  <c r="H1495" i="2"/>
  <c r="G494" i="6"/>
  <c r="H494" i="6" s="1"/>
  <c r="L1587" i="2"/>
  <c r="H1587" i="2"/>
  <c r="I1587" i="2"/>
  <c r="K1587" i="2"/>
  <c r="G586" i="6"/>
  <c r="H586" i="6" s="1"/>
  <c r="L1547" i="2"/>
  <c r="H1547" i="2"/>
  <c r="I1547" i="2"/>
  <c r="K1547" i="2"/>
  <c r="G546" i="6"/>
  <c r="H546" i="6" s="1"/>
  <c r="K1312" i="2"/>
  <c r="H1312" i="2"/>
  <c r="I1312" i="2"/>
  <c r="L1312" i="2"/>
  <c r="G311" i="6"/>
  <c r="H311" i="6" s="1"/>
  <c r="H1578" i="2"/>
  <c r="I1578" i="2"/>
  <c r="K1578" i="2"/>
  <c r="L1578" i="2"/>
  <c r="G577" i="6"/>
  <c r="H577" i="6" s="1"/>
  <c r="H1518" i="2"/>
  <c r="I1518" i="2"/>
  <c r="L1518" i="2"/>
  <c r="K1518" i="2"/>
  <c r="G517" i="6"/>
  <c r="H517" i="6" s="1"/>
  <c r="H1617" i="2"/>
  <c r="I1617" i="2"/>
  <c r="L1617" i="2"/>
  <c r="K1617" i="2"/>
  <c r="G616" i="6"/>
  <c r="H616" i="6" s="1"/>
  <c r="K1480" i="2"/>
  <c r="L1480" i="2"/>
  <c r="H1480" i="2"/>
  <c r="I1480" i="2"/>
  <c r="G479" i="6"/>
  <c r="H479" i="6" s="1"/>
  <c r="H1584" i="2"/>
  <c r="I1584" i="2"/>
  <c r="K1584" i="2"/>
  <c r="L1584" i="2"/>
  <c r="G583" i="6"/>
  <c r="H583" i="6" s="1"/>
  <c r="L1520" i="2"/>
  <c r="H1520" i="2"/>
  <c r="I1520" i="2"/>
  <c r="K1520" i="2"/>
  <c r="G519" i="6"/>
  <c r="H519" i="6" s="1"/>
  <c r="K1417" i="2"/>
  <c r="H1417" i="2"/>
  <c r="L1417" i="2"/>
  <c r="I1417" i="2"/>
  <c r="G416" i="6"/>
  <c r="H416" i="6" s="1"/>
  <c r="H1430" i="2"/>
  <c r="K1430" i="2"/>
  <c r="I1430" i="2"/>
  <c r="L1430" i="2"/>
  <c r="G429" i="6"/>
  <c r="H429" i="6" s="1"/>
  <c r="I1513" i="2"/>
  <c r="K1513" i="2"/>
  <c r="L1513" i="2"/>
  <c r="H1513" i="2"/>
  <c r="G512" i="6"/>
  <c r="H512" i="6" s="1"/>
  <c r="L1486" i="2"/>
  <c r="H1486" i="2"/>
  <c r="I1486" i="2"/>
  <c r="K1486" i="2"/>
  <c r="G485" i="6"/>
  <c r="H485" i="6" s="1"/>
  <c r="H1493" i="2"/>
  <c r="K1493" i="2"/>
  <c r="I1493" i="2"/>
  <c r="L1493" i="2"/>
  <c r="G492" i="6"/>
  <c r="H492" i="6" s="1"/>
  <c r="I1282" i="2"/>
  <c r="L1282" i="2"/>
  <c r="K1282" i="2"/>
  <c r="H1282" i="2"/>
  <c r="G281" i="6"/>
  <c r="H281" i="6" s="1"/>
  <c r="H1476" i="2"/>
  <c r="I1476" i="2"/>
  <c r="L1476" i="2"/>
  <c r="K1476" i="2"/>
  <c r="G475" i="6"/>
  <c r="H475" i="6" s="1"/>
  <c r="H1451" i="2"/>
  <c r="I1451" i="2"/>
  <c r="K1451" i="2"/>
  <c r="L1451" i="2"/>
  <c r="G450" i="6"/>
  <c r="H450" i="6" s="1"/>
  <c r="K1408" i="2"/>
  <c r="L1408" i="2"/>
  <c r="I1408" i="2"/>
  <c r="H1408" i="2"/>
  <c r="G407" i="6"/>
  <c r="H407" i="6" s="1"/>
  <c r="L1364" i="2"/>
  <c r="K1364" i="2"/>
  <c r="H1364" i="2"/>
  <c r="I1364" i="2"/>
  <c r="G363" i="6"/>
  <c r="H363" i="6" s="1"/>
  <c r="H1499" i="2"/>
  <c r="I1499" i="2"/>
  <c r="L1499" i="2"/>
  <c r="K1499" i="2"/>
  <c r="G498" i="6"/>
  <c r="H498" i="6" s="1"/>
  <c r="K1441" i="2"/>
  <c r="H1441" i="2"/>
  <c r="I1441" i="2"/>
  <c r="L1441" i="2"/>
  <c r="G440" i="6"/>
  <c r="H440" i="6" s="1"/>
  <c r="K1409" i="2"/>
  <c r="H1409" i="2"/>
  <c r="I1409" i="2"/>
  <c r="L1409" i="2"/>
  <c r="G408" i="6"/>
  <c r="H408" i="6" s="1"/>
  <c r="K1377" i="2"/>
  <c r="H1377" i="2"/>
  <c r="I1377" i="2"/>
  <c r="L1377" i="2"/>
  <c r="G376" i="6"/>
  <c r="H376" i="6" s="1"/>
  <c r="I1450" i="2"/>
  <c r="L1450" i="2"/>
  <c r="H1450" i="2"/>
  <c r="K1450" i="2"/>
  <c r="G449" i="6"/>
  <c r="H449" i="6" s="1"/>
  <c r="I1386" i="2"/>
  <c r="L1386" i="2"/>
  <c r="H1386" i="2"/>
  <c r="K1386" i="2"/>
  <c r="G385" i="6"/>
  <c r="H385" i="6" s="1"/>
  <c r="K1303" i="2"/>
  <c r="L1303" i="2"/>
  <c r="I1303" i="2"/>
  <c r="H1303" i="2"/>
  <c r="G302" i="6"/>
  <c r="H302" i="6" s="1"/>
  <c r="L1463" i="2"/>
  <c r="I1463" i="2"/>
  <c r="K1463" i="2"/>
  <c r="H1463" i="2"/>
  <c r="G462" i="6"/>
  <c r="H462" i="6" s="1"/>
  <c r="L1399" i="2"/>
  <c r="K1399" i="2"/>
  <c r="H1399" i="2"/>
  <c r="I1399" i="2"/>
  <c r="G398" i="6"/>
  <c r="H398" i="6" s="1"/>
  <c r="K1344" i="2"/>
  <c r="H1344" i="2"/>
  <c r="I1344" i="2"/>
  <c r="L1344" i="2"/>
  <c r="G343" i="6"/>
  <c r="H343" i="6" s="1"/>
  <c r="I1149" i="2"/>
  <c r="K1149" i="2"/>
  <c r="H1149" i="2"/>
  <c r="L1149" i="2"/>
  <c r="G148" i="6"/>
  <c r="H148" i="6" s="1"/>
  <c r="I1437" i="2"/>
  <c r="L1437" i="2"/>
  <c r="K1437" i="2"/>
  <c r="H1437" i="2"/>
  <c r="G436" i="6"/>
  <c r="H436" i="6" s="1"/>
  <c r="I1405" i="2"/>
  <c r="L1405" i="2"/>
  <c r="K1405" i="2"/>
  <c r="H1405" i="2"/>
  <c r="G404" i="6"/>
  <c r="H404" i="6" s="1"/>
  <c r="I1373" i="2"/>
  <c r="L1373" i="2"/>
  <c r="K1373" i="2"/>
  <c r="H1373" i="2"/>
  <c r="G372" i="6"/>
  <c r="H372" i="6" s="1"/>
  <c r="H1396" i="2"/>
  <c r="I1396" i="2"/>
  <c r="L1396" i="2"/>
  <c r="K1396" i="2"/>
  <c r="G395" i="6"/>
  <c r="H395" i="6" s="1"/>
  <c r="H1362" i="2"/>
  <c r="K1362" i="2"/>
  <c r="L1362" i="2"/>
  <c r="I1362" i="2"/>
  <c r="G361" i="6"/>
  <c r="H361" i="6" s="1"/>
  <c r="I1337" i="2"/>
  <c r="L1337" i="2"/>
  <c r="H1337" i="2"/>
  <c r="K1337" i="2"/>
  <c r="G336" i="6"/>
  <c r="H336" i="6" s="1"/>
  <c r="K1264" i="2"/>
  <c r="L1264" i="2"/>
  <c r="I1264" i="2"/>
  <c r="H1264" i="2"/>
  <c r="G263" i="6"/>
  <c r="H263" i="6" s="1"/>
  <c r="L1061" i="2"/>
  <c r="I1061" i="2"/>
  <c r="H1061" i="2"/>
  <c r="K1061" i="2"/>
  <c r="G60" i="6"/>
  <c r="H60" i="6" s="1"/>
  <c r="L1302" i="2"/>
  <c r="K1302" i="2"/>
  <c r="H1302" i="2"/>
  <c r="I1302" i="2"/>
  <c r="G301" i="6"/>
  <c r="H301" i="6" s="1"/>
  <c r="I1197" i="2"/>
  <c r="K1197" i="2"/>
  <c r="L1197" i="2"/>
  <c r="H1197" i="2"/>
  <c r="G196" i="6"/>
  <c r="H196" i="6" s="1"/>
  <c r="L1128" i="2"/>
  <c r="H1128" i="2"/>
  <c r="I1128" i="2"/>
  <c r="K1128" i="2"/>
  <c r="G127" i="6"/>
  <c r="H127" i="6" s="1"/>
  <c r="H1307" i="2"/>
  <c r="L1307" i="2"/>
  <c r="K1307" i="2"/>
  <c r="I1307" i="2"/>
  <c r="G306" i="6"/>
  <c r="H306" i="6" s="1"/>
  <c r="L1238" i="2"/>
  <c r="H1238" i="2"/>
  <c r="I1238" i="2"/>
  <c r="K1238" i="2"/>
  <c r="G237" i="6"/>
  <c r="H237" i="6" s="1"/>
  <c r="L1263" i="2"/>
  <c r="I1263" i="2"/>
  <c r="H1263" i="2"/>
  <c r="K1263" i="2"/>
  <c r="G262" i="6"/>
  <c r="H262" i="6" s="1"/>
  <c r="K1208" i="2"/>
  <c r="I1208" i="2"/>
  <c r="L1208" i="2"/>
  <c r="H1208" i="2"/>
  <c r="G207" i="6"/>
  <c r="H207" i="6" s="1"/>
  <c r="K1093" i="2"/>
  <c r="L1093" i="2"/>
  <c r="H1093" i="2"/>
  <c r="I1093" i="2"/>
  <c r="G92" i="6"/>
  <c r="H92" i="6" s="1"/>
  <c r="I1237" i="2"/>
  <c r="H1237" i="2"/>
  <c r="L1237" i="2"/>
  <c r="K1237" i="2"/>
  <c r="G236" i="6"/>
  <c r="H236" i="6" s="1"/>
  <c r="H1152" i="2"/>
  <c r="K1152" i="2"/>
  <c r="L1152" i="2"/>
  <c r="I1152" i="2"/>
  <c r="G151" i="6"/>
  <c r="H151" i="6" s="1"/>
  <c r="H1292" i="2"/>
  <c r="L1292" i="2"/>
  <c r="I1292" i="2"/>
  <c r="K1292" i="2"/>
  <c r="G291" i="6"/>
  <c r="H291" i="6" s="1"/>
  <c r="H1228" i="2"/>
  <c r="I1228" i="2"/>
  <c r="K1228" i="2"/>
  <c r="L1228" i="2"/>
  <c r="G227" i="6"/>
  <c r="H227" i="6" s="1"/>
  <c r="H1213" i="2"/>
  <c r="I1213" i="2"/>
  <c r="K1213" i="2"/>
  <c r="L1213" i="2"/>
  <c r="G212" i="6"/>
  <c r="H212" i="6" s="1"/>
  <c r="H1158" i="2"/>
  <c r="L1158" i="2"/>
  <c r="I1158" i="2"/>
  <c r="K1158" i="2"/>
  <c r="G157" i="6"/>
  <c r="H157" i="6" s="1"/>
  <c r="H1096" i="2"/>
  <c r="I1096" i="2"/>
  <c r="L1096" i="2"/>
  <c r="K1096" i="2"/>
  <c r="G95" i="6"/>
  <c r="H95" i="6" s="1"/>
  <c r="H1144" i="2"/>
  <c r="K1144" i="2"/>
  <c r="L1144" i="2"/>
  <c r="I1144" i="2"/>
  <c r="G143" i="6"/>
  <c r="H143" i="6" s="1"/>
  <c r="I1204" i="2"/>
  <c r="K1204" i="2"/>
  <c r="L1204" i="2"/>
  <c r="H1204" i="2"/>
  <c r="G203" i="6"/>
  <c r="H203" i="6" s="1"/>
  <c r="K1163" i="2"/>
  <c r="H1163" i="2"/>
  <c r="I1163" i="2"/>
  <c r="L1163" i="2"/>
  <c r="G162" i="6"/>
  <c r="H162" i="6" s="1"/>
  <c r="K1121" i="2"/>
  <c r="H1121" i="2"/>
  <c r="L1121" i="2"/>
  <c r="I1121" i="2"/>
  <c r="G120" i="6"/>
  <c r="H120" i="6" s="1"/>
  <c r="I1193" i="2"/>
  <c r="H1193" i="2"/>
  <c r="K1193" i="2"/>
  <c r="L1193" i="2"/>
  <c r="G192" i="6"/>
  <c r="H192" i="6" s="1"/>
  <c r="K1094" i="2"/>
  <c r="I1094" i="2"/>
  <c r="L1094" i="2"/>
  <c r="H1094" i="2"/>
  <c r="G93" i="6"/>
  <c r="H93" i="6" s="1"/>
  <c r="I1191" i="2"/>
  <c r="K1191" i="2"/>
  <c r="L1191" i="2"/>
  <c r="H1191" i="2"/>
  <c r="G190" i="6"/>
  <c r="H190" i="6" s="1"/>
  <c r="H1088" i="2"/>
  <c r="I1088" i="2"/>
  <c r="K1088" i="2"/>
  <c r="L1088" i="2"/>
  <c r="G87" i="6"/>
  <c r="H87" i="6" s="1"/>
  <c r="I1127" i="2"/>
  <c r="K1127" i="2"/>
  <c r="H1127" i="2"/>
  <c r="L1127" i="2"/>
  <c r="G126" i="6"/>
  <c r="H126" i="6" s="1"/>
  <c r="H1102" i="2"/>
  <c r="I1102" i="2"/>
  <c r="K1102" i="2"/>
  <c r="L1102" i="2"/>
  <c r="G101" i="6"/>
  <c r="H101" i="6" s="1"/>
  <c r="I1029" i="2"/>
  <c r="H1029" i="2"/>
  <c r="K1029" i="2"/>
  <c r="L1029" i="2"/>
  <c r="G28" i="6"/>
  <c r="H28" i="6" s="1"/>
  <c r="I1033" i="2"/>
  <c r="L1033" i="2"/>
  <c r="H1033" i="2"/>
  <c r="K1033" i="2"/>
  <c r="G32" i="6"/>
  <c r="H32" i="6" s="1"/>
  <c r="I1082" i="2"/>
  <c r="H1082" i="2"/>
  <c r="K1082" i="2"/>
  <c r="L1082" i="2"/>
  <c r="G81" i="6"/>
  <c r="H81" i="6" s="1"/>
  <c r="H1089" i="2"/>
  <c r="K1089" i="2"/>
  <c r="L1089" i="2"/>
  <c r="I1089" i="2"/>
  <c r="G88" i="6"/>
  <c r="H88" i="6" s="1"/>
  <c r="H1034" i="2"/>
  <c r="I1034" i="2"/>
  <c r="L1034" i="2"/>
  <c r="K1034" i="2"/>
  <c r="G33" i="6"/>
  <c r="H33" i="6" s="1"/>
  <c r="I1059" i="2"/>
  <c r="K1059" i="2"/>
  <c r="H1059" i="2"/>
  <c r="L1059" i="2"/>
  <c r="G58" i="6"/>
  <c r="H58" i="6" s="1"/>
  <c r="Y1058" i="2"/>
  <c r="O57" i="6" s="1"/>
  <c r="S1058" i="2"/>
  <c r="U1058" i="2"/>
  <c r="R1058" i="2"/>
  <c r="V1058" i="2"/>
  <c r="M57" i="6"/>
  <c r="R1257" i="2"/>
  <c r="S1257" i="2"/>
  <c r="V1257" i="2"/>
  <c r="Y1257" i="2"/>
  <c r="O256" i="6" s="1"/>
  <c r="U1257" i="2"/>
  <c r="M256" i="6"/>
  <c r="U1458" i="2"/>
  <c r="Y1458" i="2"/>
  <c r="O457" i="6" s="1"/>
  <c r="V1458" i="2"/>
  <c r="R1458" i="2"/>
  <c r="T1458" i="2" s="1"/>
  <c r="S1458" i="2"/>
  <c r="M457" i="6"/>
  <c r="V1854" i="2"/>
  <c r="Y1854" i="2"/>
  <c r="O853" i="6" s="1"/>
  <c r="R1854" i="2"/>
  <c r="S1854" i="2"/>
  <c r="U1854" i="2"/>
  <c r="M853" i="6"/>
  <c r="Y1035" i="2"/>
  <c r="O34" i="6" s="1"/>
  <c r="R1035" i="2"/>
  <c r="T1035" i="2" s="1"/>
  <c r="S1035" i="2"/>
  <c r="U1035" i="2"/>
  <c r="V1035" i="2"/>
  <c r="M34" i="6"/>
  <c r="Y1251" i="2"/>
  <c r="O250" i="6" s="1"/>
  <c r="R1251" i="2"/>
  <c r="T1251" i="2" s="1"/>
  <c r="S1251" i="2"/>
  <c r="U1251" i="2"/>
  <c r="V1251" i="2"/>
  <c r="M250" i="6"/>
  <c r="Y1444" i="2"/>
  <c r="O443" i="6" s="1"/>
  <c r="S1444" i="2"/>
  <c r="V1444" i="2"/>
  <c r="U1444" i="2"/>
  <c r="R1444" i="2"/>
  <c r="M443" i="6"/>
  <c r="S1557" i="2"/>
  <c r="U1557" i="2"/>
  <c r="V1557" i="2"/>
  <c r="Y1557" i="2"/>
  <c r="O556" i="6" s="1"/>
  <c r="R1557" i="2"/>
  <c r="T1557" i="2" s="1"/>
  <c r="M556" i="6"/>
  <c r="Y1600" i="2"/>
  <c r="O599" i="6" s="1"/>
  <c r="R1600" i="2"/>
  <c r="T1600" i="2" s="1"/>
  <c r="S1600" i="2"/>
  <c r="V1600" i="2"/>
  <c r="U1600" i="2"/>
  <c r="M599" i="6"/>
  <c r="Y1685" i="2"/>
  <c r="O684" i="6" s="1"/>
  <c r="R1685" i="2"/>
  <c r="T1685" i="2" s="1"/>
  <c r="S1685" i="2"/>
  <c r="V1685" i="2"/>
  <c r="U1685" i="2"/>
  <c r="M684" i="6"/>
  <c r="U1084" i="2"/>
  <c r="V1084" i="2"/>
  <c r="Y1084" i="2"/>
  <c r="O83" i="6" s="1"/>
  <c r="R1084" i="2"/>
  <c r="T1084" i="2" s="1"/>
  <c r="S1084" i="2"/>
  <c r="M83" i="6"/>
  <c r="V1262" i="2"/>
  <c r="Y1262" i="2"/>
  <c r="O261" i="6" s="1"/>
  <c r="U1262" i="2"/>
  <c r="S1262" i="2"/>
  <c r="R1262" i="2"/>
  <c r="M261" i="6"/>
  <c r="Y1476" i="2"/>
  <c r="O475" i="6" s="1"/>
  <c r="R1476" i="2"/>
  <c r="T1476" i="2" s="1"/>
  <c r="U1476" i="2"/>
  <c r="S1476" i="2"/>
  <c r="V1476" i="2"/>
  <c r="M475" i="6"/>
  <c r="S1521" i="2"/>
  <c r="U1521" i="2"/>
  <c r="V1521" i="2"/>
  <c r="Y1521" i="2"/>
  <c r="O520" i="6" s="1"/>
  <c r="R1521" i="2"/>
  <c r="M520" i="6"/>
  <c r="V1968" i="2"/>
  <c r="Y1968" i="2"/>
  <c r="O967" i="6" s="1"/>
  <c r="R1968" i="2"/>
  <c r="S1968" i="2"/>
  <c r="U1968" i="2"/>
  <c r="M967" i="6"/>
  <c r="U1170" i="2"/>
  <c r="Y1170" i="2"/>
  <c r="O169" i="6" s="1"/>
  <c r="R1170" i="2"/>
  <c r="S1170" i="2"/>
  <c r="V1170" i="2"/>
  <c r="M169" i="6"/>
  <c r="U1415" i="2"/>
  <c r="V1415" i="2"/>
  <c r="S1415" i="2"/>
  <c r="R1415" i="2"/>
  <c r="T1415" i="2" s="1"/>
  <c r="Y1415" i="2"/>
  <c r="O414" i="6" s="1"/>
  <c r="M414" i="6"/>
  <c r="Y1644" i="2"/>
  <c r="O643" i="6" s="1"/>
  <c r="R1644" i="2"/>
  <c r="T1644" i="2" s="1"/>
  <c r="S1644" i="2"/>
  <c r="U1644" i="2"/>
  <c r="V1644" i="2"/>
  <c r="M643" i="6"/>
  <c r="U1138" i="2"/>
  <c r="Y1138" i="2"/>
  <c r="O137" i="6" s="1"/>
  <c r="R1138" i="2"/>
  <c r="T1138" i="2" s="1"/>
  <c r="V1138" i="2"/>
  <c r="S1138" i="2"/>
  <c r="M137" i="6"/>
  <c r="Y1427" i="2"/>
  <c r="O426" i="6" s="1"/>
  <c r="R1427" i="2"/>
  <c r="T1427" i="2" s="1"/>
  <c r="S1427" i="2"/>
  <c r="U1427" i="2"/>
  <c r="V1427" i="2"/>
  <c r="M426" i="6"/>
  <c r="V1728" i="2"/>
  <c r="Y1728" i="2"/>
  <c r="O727" i="6" s="1"/>
  <c r="S1728" i="2"/>
  <c r="R1728" i="2"/>
  <c r="T1728" i="2" s="1"/>
  <c r="U1728" i="2"/>
  <c r="M727" i="6"/>
  <c r="V1846" i="2"/>
  <c r="Y1846" i="2"/>
  <c r="O845" i="6" s="1"/>
  <c r="R1846" i="2"/>
  <c r="S1846" i="2"/>
  <c r="U1846" i="2"/>
  <c r="M845" i="6"/>
  <c r="U1130" i="2"/>
  <c r="Y1130" i="2"/>
  <c r="O129" i="6" s="1"/>
  <c r="R1130" i="2"/>
  <c r="S1130" i="2"/>
  <c r="V1130" i="2"/>
  <c r="M129" i="6"/>
  <c r="S1817" i="2"/>
  <c r="U1817" i="2"/>
  <c r="V1817" i="2"/>
  <c r="Y1817" i="2"/>
  <c r="O816" i="6" s="1"/>
  <c r="R1817" i="2"/>
  <c r="T1817" i="2" s="1"/>
  <c r="M816" i="6"/>
  <c r="Y1218" i="2"/>
  <c r="O217" i="6" s="1"/>
  <c r="R1218" i="2"/>
  <c r="T1218" i="2" s="1"/>
  <c r="S1218" i="2"/>
  <c r="U1218" i="2"/>
  <c r="V1218" i="2"/>
  <c r="M217" i="6"/>
  <c r="V1438" i="2"/>
  <c r="Y1438" i="2"/>
  <c r="O437" i="6" s="1"/>
  <c r="R1438" i="2"/>
  <c r="S1438" i="2"/>
  <c r="U1438" i="2"/>
  <c r="M437" i="6"/>
  <c r="S1344" i="2"/>
  <c r="V1344" i="2"/>
  <c r="Y1344" i="2"/>
  <c r="O343" i="6" s="1"/>
  <c r="R1344" i="2"/>
  <c r="T1344" i="2" s="1"/>
  <c r="U1344" i="2"/>
  <c r="M343" i="6"/>
  <c r="Y1074" i="2"/>
  <c r="O73" i="6" s="1"/>
  <c r="S1074" i="2"/>
  <c r="U1074" i="2"/>
  <c r="R1074" i="2"/>
  <c r="T1074" i="2" s="1"/>
  <c r="V1074" i="2"/>
  <c r="M73" i="6"/>
  <c r="R1149" i="2"/>
  <c r="T1149" i="2" s="1"/>
  <c r="V1149" i="2"/>
  <c r="Y1149" i="2"/>
  <c r="O148" i="6" s="1"/>
  <c r="U1149" i="2"/>
  <c r="S1149" i="2"/>
  <c r="M148" i="6"/>
  <c r="Y1190" i="2"/>
  <c r="O189" i="6" s="1"/>
  <c r="S1190" i="2"/>
  <c r="U1190" i="2"/>
  <c r="V1190" i="2"/>
  <c r="R1190" i="2"/>
  <c r="M189" i="6"/>
  <c r="V1213" i="2"/>
  <c r="R1213" i="2"/>
  <c r="T1213" i="2" s="1"/>
  <c r="S1213" i="2"/>
  <c r="U1213" i="2"/>
  <c r="Y1213" i="2"/>
  <c r="O212" i="6" s="1"/>
  <c r="M212" i="6"/>
  <c r="Y1420" i="2"/>
  <c r="O419" i="6" s="1"/>
  <c r="S1420" i="2"/>
  <c r="V1420" i="2"/>
  <c r="R1420" i="2"/>
  <c r="T1420" i="2" s="1"/>
  <c r="U1420" i="2"/>
  <c r="M419" i="6"/>
  <c r="S1613" i="2"/>
  <c r="U1613" i="2"/>
  <c r="V1613" i="2"/>
  <c r="Y1613" i="2"/>
  <c r="O612" i="6" s="1"/>
  <c r="R1613" i="2"/>
  <c r="M612" i="6"/>
  <c r="V1529" i="2"/>
  <c r="Y1529" i="2"/>
  <c r="O528" i="6" s="1"/>
  <c r="S1529" i="2"/>
  <c r="U1529" i="2"/>
  <c r="R1529" i="2"/>
  <c r="T1529" i="2" s="1"/>
  <c r="M528" i="6"/>
  <c r="S1690" i="2"/>
  <c r="U1690" i="2"/>
  <c r="V1690" i="2"/>
  <c r="Y1690" i="2"/>
  <c r="O689" i="6" s="1"/>
  <c r="R1690" i="2"/>
  <c r="T1690" i="2" s="1"/>
  <c r="M689" i="6"/>
  <c r="Y1740" i="2"/>
  <c r="O739" i="6" s="1"/>
  <c r="R1740" i="2"/>
  <c r="T1740" i="2" s="1"/>
  <c r="S1740" i="2"/>
  <c r="U1740" i="2"/>
  <c r="V1740" i="2"/>
  <c r="M739" i="6"/>
  <c r="Y1933" i="2"/>
  <c r="O932" i="6" s="1"/>
  <c r="R1933" i="2"/>
  <c r="T1933" i="2" s="1"/>
  <c r="S1933" i="2"/>
  <c r="U1933" i="2"/>
  <c r="V1933" i="2"/>
  <c r="M932" i="6"/>
  <c r="U1824" i="2"/>
  <c r="V1824" i="2"/>
  <c r="Y1824" i="2"/>
  <c r="O823" i="6" s="1"/>
  <c r="R1824" i="2"/>
  <c r="T1824" i="2" s="1"/>
  <c r="M823" i="6"/>
  <c r="S1824" i="2"/>
  <c r="Y1963" i="2"/>
  <c r="O962" i="6" s="1"/>
  <c r="S1963" i="2"/>
  <c r="U1963" i="2"/>
  <c r="V1963" i="2"/>
  <c r="R1963" i="2"/>
  <c r="M962" i="6"/>
  <c r="R1735" i="2"/>
  <c r="T1735" i="2" s="1"/>
  <c r="S1735" i="2"/>
  <c r="U1735" i="2"/>
  <c r="V1735" i="2"/>
  <c r="Y1735" i="2"/>
  <c r="O734" i="6" s="1"/>
  <c r="M734" i="6"/>
  <c r="U1092" i="2"/>
  <c r="V1092" i="2"/>
  <c r="Y1092" i="2"/>
  <c r="O91" i="6" s="1"/>
  <c r="R1092" i="2"/>
  <c r="T1092" i="2" s="1"/>
  <c r="S1092" i="2"/>
  <c r="M91" i="6"/>
  <c r="R1087" i="2"/>
  <c r="S1087" i="2"/>
  <c r="U1087" i="2"/>
  <c r="Y1087" i="2"/>
  <c r="O86" i="6" s="1"/>
  <c r="V1087" i="2"/>
  <c r="M86" i="6"/>
  <c r="Y1089" i="2"/>
  <c r="O88" i="6" s="1"/>
  <c r="V1089" i="2"/>
  <c r="R1089" i="2"/>
  <c r="S1089" i="2"/>
  <c r="U1089" i="2"/>
  <c r="M88" i="6"/>
  <c r="V1414" i="2"/>
  <c r="Y1414" i="2"/>
  <c r="O413" i="6" s="1"/>
  <c r="U1414" i="2"/>
  <c r="S1414" i="2"/>
  <c r="R1414" i="2"/>
  <c r="M413" i="6"/>
  <c r="U1391" i="2"/>
  <c r="V1391" i="2"/>
  <c r="S1391" i="2"/>
  <c r="Y1391" i="2"/>
  <c r="O390" i="6" s="1"/>
  <c r="R1391" i="2"/>
  <c r="M390" i="6"/>
  <c r="V1554" i="2"/>
  <c r="Y1554" i="2"/>
  <c r="O553" i="6" s="1"/>
  <c r="R1554" i="2"/>
  <c r="U1554" i="2"/>
  <c r="S1554" i="2"/>
  <c r="M553" i="6"/>
  <c r="V1570" i="2"/>
  <c r="Y1570" i="2"/>
  <c r="O569" i="6" s="1"/>
  <c r="R1570" i="2"/>
  <c r="S1570" i="2"/>
  <c r="U1570" i="2"/>
  <c r="M569" i="6"/>
  <c r="Y1669" i="2"/>
  <c r="O668" i="6" s="1"/>
  <c r="R1669" i="2"/>
  <c r="T1669" i="2" s="1"/>
  <c r="S1669" i="2"/>
  <c r="V1669" i="2"/>
  <c r="U1669" i="2"/>
  <c r="M668" i="6"/>
  <c r="V1679" i="2"/>
  <c r="Y1679" i="2"/>
  <c r="O678" i="6" s="1"/>
  <c r="R1679" i="2"/>
  <c r="T1679" i="2" s="1"/>
  <c r="S1679" i="2"/>
  <c r="U1679" i="2"/>
  <c r="M678" i="6"/>
  <c r="Y1868" i="2"/>
  <c r="O867" i="6" s="1"/>
  <c r="R1868" i="2"/>
  <c r="T1868" i="2" s="1"/>
  <c r="S1868" i="2"/>
  <c r="U1868" i="2"/>
  <c r="V1868" i="2"/>
  <c r="M867" i="6"/>
  <c r="V2011" i="2"/>
  <c r="Y2011" i="2"/>
  <c r="O1010" i="6" s="1"/>
  <c r="R2011" i="2"/>
  <c r="T2011" i="2" s="1"/>
  <c r="S2011" i="2"/>
  <c r="M1010" i="6"/>
  <c r="U2011" i="2"/>
  <c r="Y1994" i="2"/>
  <c r="O993" i="6" s="1"/>
  <c r="R1994" i="2"/>
  <c r="T1994" i="2" s="1"/>
  <c r="S1994" i="2"/>
  <c r="U1994" i="2"/>
  <c r="V1994" i="2"/>
  <c r="M993" i="6"/>
  <c r="U1722" i="2"/>
  <c r="V1722" i="2"/>
  <c r="Y1722" i="2"/>
  <c r="O721" i="6" s="1"/>
  <c r="R1722" i="2"/>
  <c r="T1722" i="2" s="1"/>
  <c r="S1722" i="2"/>
  <c r="M721" i="6"/>
  <c r="Y1867" i="2"/>
  <c r="O866" i="6" s="1"/>
  <c r="R1867" i="2"/>
  <c r="T1867" i="2" s="1"/>
  <c r="S1867" i="2"/>
  <c r="U1867" i="2"/>
  <c r="V1867" i="2"/>
  <c r="M866" i="6"/>
  <c r="V1894" i="2"/>
  <c r="Y1894" i="2"/>
  <c r="O893" i="6" s="1"/>
  <c r="R1894" i="2"/>
  <c r="T1894" i="2" s="1"/>
  <c r="S1894" i="2"/>
  <c r="U1894" i="2"/>
  <c r="M893" i="6"/>
  <c r="V1974" i="2"/>
  <c r="S1974" i="2"/>
  <c r="U1974" i="2"/>
  <c r="Y1974" i="2"/>
  <c r="O973" i="6" s="1"/>
  <c r="R1974" i="2"/>
  <c r="T1974" i="2" s="1"/>
  <c r="M973" i="6"/>
  <c r="U1246" i="2"/>
  <c r="V1246" i="2"/>
  <c r="Y1246" i="2"/>
  <c r="O245" i="6" s="1"/>
  <c r="R1246" i="2"/>
  <c r="T1246" i="2" s="1"/>
  <c r="S1246" i="2"/>
  <c r="M245" i="6"/>
  <c r="S1449" i="2"/>
  <c r="V1449" i="2"/>
  <c r="Y1449" i="2"/>
  <c r="O448" i="6" s="1"/>
  <c r="R1449" i="2"/>
  <c r="T1449" i="2" s="1"/>
  <c r="U1449" i="2"/>
  <c r="M448" i="6"/>
  <c r="S1393" i="2"/>
  <c r="V1393" i="2"/>
  <c r="Y1393" i="2"/>
  <c r="O392" i="6" s="1"/>
  <c r="U1393" i="2"/>
  <c r="R1393" i="2"/>
  <c r="T1393" i="2" s="1"/>
  <c r="M392" i="6"/>
  <c r="V1509" i="2"/>
  <c r="Y1509" i="2"/>
  <c r="O508" i="6" s="1"/>
  <c r="R1509" i="2"/>
  <c r="S1509" i="2"/>
  <c r="U1509" i="2"/>
  <c r="M508" i="6"/>
  <c r="S1526" i="2"/>
  <c r="U1526" i="2"/>
  <c r="V1526" i="2"/>
  <c r="Y1526" i="2"/>
  <c r="O525" i="6" s="1"/>
  <c r="R1526" i="2"/>
  <c r="T1526" i="2" s="1"/>
  <c r="M525" i="6"/>
  <c r="Y1462" i="2"/>
  <c r="O461" i="6" s="1"/>
  <c r="U1462" i="2"/>
  <c r="R1462" i="2"/>
  <c r="S1462" i="2"/>
  <c r="V1462" i="2"/>
  <c r="M461" i="6"/>
  <c r="U1832" i="2"/>
  <c r="V1832" i="2"/>
  <c r="Y1832" i="2"/>
  <c r="O831" i="6" s="1"/>
  <c r="R1832" i="2"/>
  <c r="T1832" i="2" s="1"/>
  <c r="S1832" i="2"/>
  <c r="M831" i="6"/>
  <c r="U1178" i="2"/>
  <c r="Y1178" i="2"/>
  <c r="O177" i="6" s="1"/>
  <c r="R1178" i="2"/>
  <c r="V1178" i="2"/>
  <c r="S1178" i="2"/>
  <c r="M177" i="6"/>
  <c r="R1141" i="2"/>
  <c r="V1141" i="2"/>
  <c r="U1141" i="2"/>
  <c r="Y1141" i="2"/>
  <c r="O140" i="6" s="1"/>
  <c r="S1141" i="2"/>
  <c r="M140" i="6"/>
  <c r="V1163" i="2"/>
  <c r="Y1163" i="2"/>
  <c r="O162" i="6" s="1"/>
  <c r="U1163" i="2"/>
  <c r="R1163" i="2"/>
  <c r="T1163" i="2" s="1"/>
  <c r="S1163" i="2"/>
  <c r="M162" i="6"/>
  <c r="S1276" i="2"/>
  <c r="U1276" i="2"/>
  <c r="V1276" i="2"/>
  <c r="Y1276" i="2"/>
  <c r="O275" i="6" s="1"/>
  <c r="R1276" i="2"/>
  <c r="T1276" i="2" s="1"/>
  <c r="M275" i="6"/>
  <c r="U1302" i="2"/>
  <c r="V1302" i="2"/>
  <c r="S1302" i="2"/>
  <c r="Y1302" i="2"/>
  <c r="O301" i="6" s="1"/>
  <c r="R1302" i="2"/>
  <c r="T1302" i="2" s="1"/>
  <c r="M301" i="6"/>
  <c r="R1461" i="2"/>
  <c r="U1461" i="2"/>
  <c r="Y1461" i="2"/>
  <c r="O460" i="6" s="1"/>
  <c r="S1461" i="2"/>
  <c r="V1461" i="2"/>
  <c r="M460" i="6"/>
  <c r="U1680" i="2"/>
  <c r="V1680" i="2"/>
  <c r="Y1680" i="2"/>
  <c r="O679" i="6" s="1"/>
  <c r="S1680" i="2"/>
  <c r="R1680" i="2"/>
  <c r="M679" i="6"/>
  <c r="S1921" i="2"/>
  <c r="U1921" i="2"/>
  <c r="V1921" i="2"/>
  <c r="Y1921" i="2"/>
  <c r="O920" i="6" s="1"/>
  <c r="R1921" i="2"/>
  <c r="T1921" i="2" s="1"/>
  <c r="M920" i="6"/>
  <c r="S1737" i="2"/>
  <c r="U1737" i="2"/>
  <c r="V1737" i="2"/>
  <c r="Y1737" i="2"/>
  <c r="O736" i="6" s="1"/>
  <c r="R1737" i="2"/>
  <c r="M736" i="6"/>
  <c r="V1131" i="2"/>
  <c r="Y1131" i="2"/>
  <c r="O130" i="6" s="1"/>
  <c r="U1131" i="2"/>
  <c r="R1131" i="2"/>
  <c r="T1131" i="2" s="1"/>
  <c r="S1131" i="2"/>
  <c r="M130" i="6"/>
  <c r="U1113" i="2"/>
  <c r="V1113" i="2"/>
  <c r="Y1113" i="2"/>
  <c r="O112" i="6" s="1"/>
  <c r="R1113" i="2"/>
  <c r="T1113" i="2" s="1"/>
  <c r="S1113" i="2"/>
  <c r="M112" i="6"/>
  <c r="V1422" i="2"/>
  <c r="Y1422" i="2"/>
  <c r="O421" i="6" s="1"/>
  <c r="R1422" i="2"/>
  <c r="T1422" i="2" s="1"/>
  <c r="S1422" i="2"/>
  <c r="U1422" i="2"/>
  <c r="M421" i="6"/>
  <c r="U1342" i="2"/>
  <c r="V1342" i="2"/>
  <c r="S1342" i="2"/>
  <c r="R1342" i="2"/>
  <c r="T1342" i="2" s="1"/>
  <c r="Y1342" i="2"/>
  <c r="O341" i="6" s="1"/>
  <c r="M341" i="6"/>
  <c r="V1562" i="2"/>
  <c r="Y1562" i="2"/>
  <c r="O561" i="6" s="1"/>
  <c r="R1562" i="2"/>
  <c r="T1562" i="2" s="1"/>
  <c r="U1562" i="2"/>
  <c r="S1562" i="2"/>
  <c r="M561" i="6"/>
  <c r="Y1637" i="2"/>
  <c r="O636" i="6" s="1"/>
  <c r="R1637" i="2"/>
  <c r="T1637" i="2" s="1"/>
  <c r="S1637" i="2"/>
  <c r="V1637" i="2"/>
  <c r="U1637" i="2"/>
  <c r="M636" i="6"/>
  <c r="Y1677" i="2"/>
  <c r="O676" i="6" s="1"/>
  <c r="R1677" i="2"/>
  <c r="T1677" i="2" s="1"/>
  <c r="S1677" i="2"/>
  <c r="V1677" i="2"/>
  <c r="U1677" i="2"/>
  <c r="M676" i="6"/>
  <c r="Y1755" i="2"/>
  <c r="O754" i="6" s="1"/>
  <c r="R1755" i="2"/>
  <c r="T1755" i="2" s="1"/>
  <c r="S1755" i="2"/>
  <c r="U1755" i="2"/>
  <c r="V1755" i="2"/>
  <c r="M754" i="6"/>
  <c r="Y1923" i="2"/>
  <c r="O922" i="6" s="1"/>
  <c r="R1923" i="2"/>
  <c r="T1923" i="2" s="1"/>
  <c r="S1923" i="2"/>
  <c r="U1923" i="2"/>
  <c r="V1923" i="2"/>
  <c r="M922" i="6"/>
  <c r="U1760" i="2"/>
  <c r="V1760" i="2"/>
  <c r="Y1760" i="2"/>
  <c r="O759" i="6" s="1"/>
  <c r="R1760" i="2"/>
  <c r="T1760" i="2" s="1"/>
  <c r="S1760" i="2"/>
  <c r="M759" i="6"/>
  <c r="R1810" i="2"/>
  <c r="S1810" i="2"/>
  <c r="U1810" i="2"/>
  <c r="V1810" i="2"/>
  <c r="Y1810" i="2"/>
  <c r="O809" i="6" s="1"/>
  <c r="M809" i="6"/>
  <c r="R2023" i="2"/>
  <c r="T2023" i="2" s="1"/>
  <c r="S2023" i="2"/>
  <c r="U2023" i="2"/>
  <c r="V2023" i="2"/>
  <c r="Y2023" i="2"/>
  <c r="O1022" i="6" s="1"/>
  <c r="M1022" i="6"/>
  <c r="S1975" i="2"/>
  <c r="U1975" i="2"/>
  <c r="V1975" i="2"/>
  <c r="Y1975" i="2"/>
  <c r="O974" i="6" s="1"/>
  <c r="M974" i="6"/>
  <c r="R1975" i="2"/>
  <c r="T1975" i="2" s="1"/>
  <c r="U2020" i="2"/>
  <c r="V2020" i="2"/>
  <c r="Y2020" i="2"/>
  <c r="O1019" i="6" s="1"/>
  <c r="R2020" i="2"/>
  <c r="T2020" i="2" s="1"/>
  <c r="S2020" i="2"/>
  <c r="M1019" i="6"/>
  <c r="U1988" i="2"/>
  <c r="V1988" i="2"/>
  <c r="Y1988" i="2"/>
  <c r="O987" i="6" s="1"/>
  <c r="R1988" i="2"/>
  <c r="T1988" i="2" s="1"/>
  <c r="S1988" i="2"/>
  <c r="M987" i="6"/>
  <c r="R1906" i="2"/>
  <c r="T1906" i="2" s="1"/>
  <c r="S1906" i="2"/>
  <c r="U1906" i="2"/>
  <c r="V1906" i="2"/>
  <c r="Y1906" i="2"/>
  <c r="O905" i="6" s="1"/>
  <c r="M905" i="6"/>
  <c r="R1802" i="2"/>
  <c r="S1802" i="2"/>
  <c r="U1802" i="2"/>
  <c r="V1802" i="2"/>
  <c r="Y1802" i="2"/>
  <c r="O801" i="6" s="1"/>
  <c r="M801" i="6"/>
  <c r="R1786" i="2"/>
  <c r="T1786" i="2" s="1"/>
  <c r="S1786" i="2"/>
  <c r="U1786" i="2"/>
  <c r="V1786" i="2"/>
  <c r="Y1786" i="2"/>
  <c r="O785" i="6" s="1"/>
  <c r="M785" i="6"/>
  <c r="R1675" i="2"/>
  <c r="S1675" i="2"/>
  <c r="U1675" i="2"/>
  <c r="V1675" i="2"/>
  <c r="Y1675" i="2"/>
  <c r="O674" i="6" s="1"/>
  <c r="M674" i="6"/>
  <c r="U1713" i="2"/>
  <c r="V1713" i="2"/>
  <c r="R1713" i="2"/>
  <c r="S1713" i="2"/>
  <c r="Y1713" i="2"/>
  <c r="O712" i="6" s="1"/>
  <c r="M712" i="6"/>
  <c r="U1641" i="2"/>
  <c r="V1641" i="2"/>
  <c r="R1641" i="2"/>
  <c r="T1641" i="2" s="1"/>
  <c r="S1641" i="2"/>
  <c r="Y1641" i="2"/>
  <c r="O640" i="6" s="1"/>
  <c r="M640" i="6"/>
  <c r="R1481" i="2"/>
  <c r="T1481" i="2" s="1"/>
  <c r="S1481" i="2"/>
  <c r="U1481" i="2"/>
  <c r="V1481" i="2"/>
  <c r="Y1481" i="2"/>
  <c r="O480" i="6" s="1"/>
  <c r="M480" i="6"/>
  <c r="R1550" i="2"/>
  <c r="S1550" i="2"/>
  <c r="U1550" i="2"/>
  <c r="V1550" i="2"/>
  <c r="Y1550" i="2"/>
  <c r="O549" i="6" s="1"/>
  <c r="M549" i="6"/>
  <c r="R1497" i="2"/>
  <c r="T1497" i="2" s="1"/>
  <c r="S1497" i="2"/>
  <c r="U1497" i="2"/>
  <c r="Y1497" i="2"/>
  <c r="O496" i="6" s="1"/>
  <c r="V1497" i="2"/>
  <c r="M496" i="6"/>
  <c r="S1355" i="2"/>
  <c r="V1355" i="2"/>
  <c r="U1355" i="2"/>
  <c r="Y1355" i="2"/>
  <c r="O354" i="6" s="1"/>
  <c r="R1355" i="2"/>
  <c r="T1355" i="2" s="1"/>
  <c r="M354" i="6"/>
  <c r="Y1593" i="2"/>
  <c r="O592" i="6" s="1"/>
  <c r="R1593" i="2"/>
  <c r="T1593" i="2" s="1"/>
  <c r="S1593" i="2"/>
  <c r="U1593" i="2"/>
  <c r="V1593" i="2"/>
  <c r="M592" i="6"/>
  <c r="U1487" i="2"/>
  <c r="V1487" i="2"/>
  <c r="R1487" i="2"/>
  <c r="T1487" i="2" s="1"/>
  <c r="S1487" i="2"/>
  <c r="Y1487" i="2"/>
  <c r="O486" i="6" s="1"/>
  <c r="M486" i="6"/>
  <c r="R1386" i="2"/>
  <c r="T1386" i="2" s="1"/>
  <c r="S1386" i="2"/>
  <c r="U1386" i="2"/>
  <c r="V1386" i="2"/>
  <c r="Y1386" i="2"/>
  <c r="O385" i="6" s="1"/>
  <c r="M385" i="6"/>
  <c r="R1426" i="2"/>
  <c r="S1426" i="2"/>
  <c r="U1426" i="2"/>
  <c r="Y1426" i="2"/>
  <c r="O425" i="6" s="1"/>
  <c r="V1426" i="2"/>
  <c r="M425" i="6"/>
  <c r="U1358" i="2"/>
  <c r="S1358" i="2"/>
  <c r="R1358" i="2"/>
  <c r="Y1358" i="2"/>
  <c r="O357" i="6" s="1"/>
  <c r="V1358" i="2"/>
  <c r="M357" i="6"/>
  <c r="U1448" i="2"/>
  <c r="R1448" i="2"/>
  <c r="T1448" i="2" s="1"/>
  <c r="S1448" i="2"/>
  <c r="Y1448" i="2"/>
  <c r="O447" i="6" s="1"/>
  <c r="V1448" i="2"/>
  <c r="M447" i="6"/>
  <c r="U1384" i="2"/>
  <c r="R1384" i="2"/>
  <c r="T1384" i="2" s="1"/>
  <c r="S1384" i="2"/>
  <c r="Y1384" i="2"/>
  <c r="O383" i="6" s="1"/>
  <c r="V1384" i="2"/>
  <c r="M383" i="6"/>
  <c r="U1364" i="2"/>
  <c r="V1364" i="2"/>
  <c r="Y1364" i="2"/>
  <c r="O363" i="6" s="1"/>
  <c r="S1364" i="2"/>
  <c r="R1364" i="2"/>
  <c r="M363" i="6"/>
  <c r="U1264" i="2"/>
  <c r="Y1264" i="2"/>
  <c r="O263" i="6" s="1"/>
  <c r="S1264" i="2"/>
  <c r="V1264" i="2"/>
  <c r="R1264" i="2"/>
  <c r="T1264" i="2" s="1"/>
  <c r="M263" i="6"/>
  <c r="S1208" i="2"/>
  <c r="Y1208" i="2"/>
  <c r="O207" i="6" s="1"/>
  <c r="R1208" i="2"/>
  <c r="T1208" i="2" s="1"/>
  <c r="U1208" i="2"/>
  <c r="V1208" i="2"/>
  <c r="M207" i="6"/>
  <c r="S1164" i="2"/>
  <c r="U1164" i="2"/>
  <c r="V1164" i="2"/>
  <c r="R1164" i="2"/>
  <c r="T1164" i="2" s="1"/>
  <c r="Y1164" i="2"/>
  <c r="O163" i="6" s="1"/>
  <c r="M163" i="6"/>
  <c r="S1180" i="2"/>
  <c r="U1180" i="2"/>
  <c r="V1180" i="2"/>
  <c r="R1180" i="2"/>
  <c r="T1180" i="2" s="1"/>
  <c r="Y1180" i="2"/>
  <c r="O179" i="6" s="1"/>
  <c r="M179" i="6"/>
  <c r="U1206" i="2"/>
  <c r="V1206" i="2"/>
  <c r="R1206" i="2"/>
  <c r="Y1206" i="2"/>
  <c r="O205" i="6" s="1"/>
  <c r="S1206" i="2"/>
  <c r="M205" i="6"/>
  <c r="U1098" i="2"/>
  <c r="R1098" i="2"/>
  <c r="T1098" i="2" s="1"/>
  <c r="S1098" i="2"/>
  <c r="V1098" i="2"/>
  <c r="Y1098" i="2"/>
  <c r="O97" i="6" s="1"/>
  <c r="M97" i="6"/>
  <c r="S1044" i="2"/>
  <c r="U1044" i="2"/>
  <c r="R1044" i="2"/>
  <c r="V1044" i="2"/>
  <c r="Y1044" i="2"/>
  <c r="O43" i="6" s="1"/>
  <c r="M43" i="6"/>
  <c r="Y1059" i="2"/>
  <c r="O58" i="6" s="1"/>
  <c r="R1059" i="2"/>
  <c r="T1059" i="2" s="1"/>
  <c r="S1059" i="2"/>
  <c r="U1059" i="2"/>
  <c r="V1059" i="2"/>
  <c r="M58" i="6"/>
  <c r="AI1157" i="2"/>
  <c r="U156" i="6" s="1"/>
  <c r="AC1157" i="2"/>
  <c r="AE1157" i="2"/>
  <c r="AF1157" i="2"/>
  <c r="AB1157" i="2"/>
  <c r="AD1157" i="2" s="1"/>
  <c r="S156" i="6"/>
  <c r="AB1062" i="2"/>
  <c r="AC1062" i="2"/>
  <c r="AI1062" i="2"/>
  <c r="U61" i="6" s="1"/>
  <c r="AE1062" i="2"/>
  <c r="AF1062" i="2"/>
  <c r="S61" i="6"/>
  <c r="AC1432" i="2"/>
  <c r="AF1432" i="2"/>
  <c r="AI1432" i="2"/>
  <c r="U431" i="6" s="1"/>
  <c r="AE1432" i="2"/>
  <c r="AB1432" i="2"/>
  <c r="AD1432" i="2" s="1"/>
  <c r="S431" i="6"/>
  <c r="AB1320" i="2"/>
  <c r="AC1320" i="2"/>
  <c r="AE1320" i="2"/>
  <c r="AI1320" i="2"/>
  <c r="U319" i="6" s="1"/>
  <c r="AF1320" i="2"/>
  <c r="S319" i="6"/>
  <c r="AE1610" i="2"/>
  <c r="AF1610" i="2"/>
  <c r="AI1610" i="2"/>
  <c r="U609" i="6" s="1"/>
  <c r="AC1610" i="2"/>
  <c r="AB1610" i="2"/>
  <c r="S609" i="6"/>
  <c r="AB1190" i="2"/>
  <c r="AE1190" i="2"/>
  <c r="AC1190" i="2"/>
  <c r="AF1190" i="2"/>
  <c r="AI1190" i="2"/>
  <c r="U189" i="6" s="1"/>
  <c r="S189" i="6"/>
  <c r="AC1448" i="2"/>
  <c r="AF1448" i="2"/>
  <c r="AI1448" i="2"/>
  <c r="U447" i="6" s="1"/>
  <c r="AE1448" i="2"/>
  <c r="AB1448" i="2"/>
  <c r="AD1448" i="2" s="1"/>
  <c r="S447" i="6"/>
  <c r="AI1418" i="2"/>
  <c r="U417" i="6" s="1"/>
  <c r="AB1418" i="2"/>
  <c r="AD1418" i="2" s="1"/>
  <c r="AF1418" i="2"/>
  <c r="AC1418" i="2"/>
  <c r="AE1418" i="2"/>
  <c r="S417" i="6"/>
  <c r="AE1911" i="2"/>
  <c r="AF1911" i="2"/>
  <c r="AI1911" i="2"/>
  <c r="U910" i="6" s="1"/>
  <c r="AB1911" i="2"/>
  <c r="AD1911" i="2" s="1"/>
  <c r="AC1911" i="2"/>
  <c r="S910" i="6"/>
  <c r="AI1066" i="2"/>
  <c r="U65" i="6" s="1"/>
  <c r="AB1066" i="2"/>
  <c r="AD1066" i="2" s="1"/>
  <c r="AE1066" i="2"/>
  <c r="AF1066" i="2"/>
  <c r="AC1066" i="2"/>
  <c r="S65" i="6"/>
  <c r="AB1198" i="2"/>
  <c r="AD1198" i="2" s="1"/>
  <c r="AE1198" i="2"/>
  <c r="AI1198" i="2"/>
  <c r="U197" i="6" s="1"/>
  <c r="AF1198" i="2"/>
  <c r="AC1198" i="2"/>
  <c r="S197" i="6"/>
  <c r="AI1321" i="2"/>
  <c r="U320" i="6" s="1"/>
  <c r="AB1321" i="2"/>
  <c r="AD1321" i="2" s="1"/>
  <c r="AF1321" i="2"/>
  <c r="AC1321" i="2"/>
  <c r="AE1321" i="2"/>
  <c r="S320" i="6"/>
  <c r="AE1457" i="2"/>
  <c r="AI1457" i="2"/>
  <c r="U456" i="6" s="1"/>
  <c r="AB1457" i="2"/>
  <c r="AF1457" i="2"/>
  <c r="AC1457" i="2"/>
  <c r="S456" i="6"/>
  <c r="AE1046" i="2"/>
  <c r="AF1046" i="2"/>
  <c r="AC1046" i="2"/>
  <c r="AI1046" i="2"/>
  <c r="U45" i="6" s="1"/>
  <c r="AB1046" i="2"/>
  <c r="S45" i="6"/>
  <c r="AI1590" i="2"/>
  <c r="U589" i="6" s="1"/>
  <c r="AB1590" i="2"/>
  <c r="AC1590" i="2"/>
  <c r="AE1590" i="2"/>
  <c r="AF1590" i="2"/>
  <c r="S589" i="6"/>
  <c r="AE1703" i="2"/>
  <c r="AF1703" i="2"/>
  <c r="AI1703" i="2"/>
  <c r="U702" i="6" s="1"/>
  <c r="AC1703" i="2"/>
  <c r="AB1703" i="2"/>
  <c r="AD1703" i="2" s="1"/>
  <c r="S702" i="6"/>
  <c r="AI1804" i="2"/>
  <c r="U803" i="6" s="1"/>
  <c r="AB1804" i="2"/>
  <c r="AC1804" i="2"/>
  <c r="AE1804" i="2"/>
  <c r="AF1804" i="2"/>
  <c r="S803" i="6"/>
  <c r="AC1291" i="2"/>
  <c r="AB1291" i="2"/>
  <c r="AD1291" i="2" s="1"/>
  <c r="AE1291" i="2"/>
  <c r="AI1291" i="2"/>
  <c r="U290" i="6" s="1"/>
  <c r="AF1291" i="2"/>
  <c r="S290" i="6"/>
  <c r="AF1277" i="2"/>
  <c r="AI1277" i="2"/>
  <c r="U276" i="6" s="1"/>
  <c r="AE1277" i="2"/>
  <c r="AB1277" i="2"/>
  <c r="AD1277" i="2" s="1"/>
  <c r="AC1277" i="2"/>
  <c r="S276" i="6"/>
  <c r="AI1258" i="2"/>
  <c r="U257" i="6" s="1"/>
  <c r="AB1258" i="2"/>
  <c r="AD1258" i="2" s="1"/>
  <c r="AC1258" i="2"/>
  <c r="AF1258" i="2"/>
  <c r="AE1258" i="2"/>
  <c r="S257" i="6"/>
  <c r="AI1191" i="2"/>
  <c r="U190" i="6" s="1"/>
  <c r="AC1191" i="2"/>
  <c r="AB1191" i="2"/>
  <c r="AD1191" i="2" s="1"/>
  <c r="AE1191" i="2"/>
  <c r="AF1191" i="2"/>
  <c r="S190" i="6"/>
  <c r="AF1577" i="2"/>
  <c r="AI1577" i="2"/>
  <c r="U576" i="6" s="1"/>
  <c r="AB1577" i="2"/>
  <c r="AD1577" i="2" s="1"/>
  <c r="AC1577" i="2"/>
  <c r="AE1577" i="2"/>
  <c r="S576" i="6"/>
  <c r="AB1409" i="2"/>
  <c r="AD1409" i="2" s="1"/>
  <c r="AC1409" i="2"/>
  <c r="AE1409" i="2"/>
  <c r="AF1409" i="2"/>
  <c r="AI1409" i="2"/>
  <c r="U408" i="6" s="1"/>
  <c r="S408" i="6"/>
  <c r="AF1983" i="2"/>
  <c r="AB1983" i="2"/>
  <c r="AD1983" i="2" s="1"/>
  <c r="AI1983" i="2"/>
  <c r="U982" i="6" s="1"/>
  <c r="AC1983" i="2"/>
  <c r="AE1983" i="2"/>
  <c r="S982" i="6"/>
  <c r="AI1218" i="2"/>
  <c r="U217" i="6" s="1"/>
  <c r="AE1218" i="2"/>
  <c r="AF1218" i="2"/>
  <c r="AB1218" i="2"/>
  <c r="AD1218" i="2" s="1"/>
  <c r="AC1218" i="2"/>
  <c r="S217" i="6"/>
  <c r="AE1145" i="2"/>
  <c r="AI1145" i="2"/>
  <c r="U144" i="6" s="1"/>
  <c r="AB1145" i="2"/>
  <c r="AD1145" i="2" s="1"/>
  <c r="AF1145" i="2"/>
  <c r="AC1145" i="2"/>
  <c r="S144" i="6"/>
  <c r="AI1274" i="2"/>
  <c r="U273" i="6" s="1"/>
  <c r="AF1274" i="2"/>
  <c r="AC1274" i="2"/>
  <c r="AE1274" i="2"/>
  <c r="AB1274" i="2"/>
  <c r="AD1274" i="2" s="1"/>
  <c r="S273" i="6"/>
  <c r="AC1093" i="2"/>
  <c r="AI1093" i="2"/>
  <c r="U92" i="6" s="1"/>
  <c r="AB1093" i="2"/>
  <c r="AD1093" i="2" s="1"/>
  <c r="AF1093" i="2"/>
  <c r="AE1093" i="2"/>
  <c r="S92" i="6"/>
  <c r="AE1219" i="2"/>
  <c r="AF1219" i="2"/>
  <c r="AI1219" i="2"/>
  <c r="U218" i="6" s="1"/>
  <c r="AB1219" i="2"/>
  <c r="AD1219" i="2" s="1"/>
  <c r="AC1219" i="2"/>
  <c r="S218" i="6"/>
  <c r="AI1591" i="2"/>
  <c r="U590" i="6" s="1"/>
  <c r="AB1591" i="2"/>
  <c r="AD1591" i="2" s="1"/>
  <c r="AC1591" i="2"/>
  <c r="AF1591" i="2"/>
  <c r="AE1591" i="2"/>
  <c r="S590" i="6"/>
  <c r="AE1415" i="2"/>
  <c r="AB1415" i="2"/>
  <c r="AC1415" i="2"/>
  <c r="AF1415" i="2"/>
  <c r="AI1415" i="2"/>
  <c r="U414" i="6" s="1"/>
  <c r="S414" i="6"/>
  <c r="AE1562" i="2"/>
  <c r="AF1562" i="2"/>
  <c r="AI1562" i="2"/>
  <c r="U561" i="6" s="1"/>
  <c r="AC1562" i="2"/>
  <c r="AB1562" i="2"/>
  <c r="AD1562" i="2" s="1"/>
  <c r="S561" i="6"/>
  <c r="AE1846" i="2"/>
  <c r="AF1846" i="2"/>
  <c r="AI1846" i="2"/>
  <c r="U845" i="6" s="1"/>
  <c r="AB1846" i="2"/>
  <c r="AD1846" i="2" s="1"/>
  <c r="AC1846" i="2"/>
  <c r="S845" i="6"/>
  <c r="AE1879" i="2"/>
  <c r="AF1879" i="2"/>
  <c r="AI1879" i="2"/>
  <c r="U878" i="6" s="1"/>
  <c r="AB1879" i="2"/>
  <c r="AC1879" i="2"/>
  <c r="S878" i="6"/>
  <c r="AI1991" i="2"/>
  <c r="U990" i="6" s="1"/>
  <c r="AB1991" i="2"/>
  <c r="AD1991" i="2" s="1"/>
  <c r="AC1991" i="2"/>
  <c r="AE1991" i="2"/>
  <c r="AF1991" i="2"/>
  <c r="S990" i="6"/>
  <c r="AC1139" i="2"/>
  <c r="AE1139" i="2"/>
  <c r="AI1139" i="2"/>
  <c r="U138" i="6" s="1"/>
  <c r="AB1139" i="2"/>
  <c r="AD1139" i="2" s="1"/>
  <c r="AF1139" i="2"/>
  <c r="S138" i="6"/>
  <c r="AB1260" i="2"/>
  <c r="AE1260" i="2"/>
  <c r="AF1260" i="2"/>
  <c r="AC1260" i="2"/>
  <c r="AI1260" i="2"/>
  <c r="U259" i="6" s="1"/>
  <c r="S259" i="6"/>
  <c r="AF1348" i="2"/>
  <c r="AI1348" i="2"/>
  <c r="U347" i="6" s="1"/>
  <c r="AE1348" i="2"/>
  <c r="AC1348" i="2"/>
  <c r="AB1348" i="2"/>
  <c r="S347" i="6"/>
  <c r="AI1506" i="2"/>
  <c r="U505" i="6" s="1"/>
  <c r="AB1506" i="2"/>
  <c r="AD1506" i="2" s="1"/>
  <c r="AC1506" i="2"/>
  <c r="AF1506" i="2"/>
  <c r="AE1506" i="2"/>
  <c r="S505" i="6"/>
  <c r="AE1446" i="2"/>
  <c r="AF1446" i="2"/>
  <c r="AC1446" i="2"/>
  <c r="AB1446" i="2"/>
  <c r="AI1446" i="2"/>
  <c r="U445" i="6" s="1"/>
  <c r="S445" i="6"/>
  <c r="AE1570" i="2"/>
  <c r="AF1570" i="2"/>
  <c r="AI1570" i="2"/>
  <c r="U569" i="6" s="1"/>
  <c r="AC1570" i="2"/>
  <c r="AB1570" i="2"/>
  <c r="S569" i="6"/>
  <c r="AE1886" i="2"/>
  <c r="AF1886" i="2"/>
  <c r="AI1886" i="2"/>
  <c r="U885" i="6" s="1"/>
  <c r="AB1886" i="2"/>
  <c r="AD1886" i="2" s="1"/>
  <c r="AC1886" i="2"/>
  <c r="S885" i="6"/>
  <c r="AE1855" i="2"/>
  <c r="AF1855" i="2"/>
  <c r="AI1855" i="2"/>
  <c r="U854" i="6" s="1"/>
  <c r="AB1855" i="2"/>
  <c r="AD1855" i="2" s="1"/>
  <c r="AC1855" i="2"/>
  <c r="S854" i="6"/>
  <c r="AE2003" i="2"/>
  <c r="AF2003" i="2"/>
  <c r="AI2003" i="2"/>
  <c r="U1002" i="6" s="1"/>
  <c r="AB2003" i="2"/>
  <c r="AD2003" i="2" s="1"/>
  <c r="AC2003" i="2"/>
  <c r="S1002" i="6"/>
  <c r="AI1836" i="2"/>
  <c r="U835" i="6" s="1"/>
  <c r="AB1836" i="2"/>
  <c r="AD1836" i="2" s="1"/>
  <c r="AC1836" i="2"/>
  <c r="AE1836" i="2"/>
  <c r="AF1836" i="2"/>
  <c r="S835" i="6"/>
  <c r="AI1667" i="2"/>
  <c r="U666" i="6" s="1"/>
  <c r="AB1667" i="2"/>
  <c r="AD1667" i="2" s="1"/>
  <c r="AC1667" i="2"/>
  <c r="AE1667" i="2"/>
  <c r="AF1667" i="2"/>
  <c r="S666" i="6"/>
  <c r="AI1693" i="2"/>
  <c r="U692" i="6" s="1"/>
  <c r="AB1693" i="2"/>
  <c r="AD1693" i="2" s="1"/>
  <c r="AC1693" i="2"/>
  <c r="AE1693" i="2"/>
  <c r="AF1693" i="2"/>
  <c r="S692" i="6"/>
  <c r="AI1544" i="2"/>
  <c r="U543" i="6" s="1"/>
  <c r="AB1544" i="2"/>
  <c r="AD1544" i="2" s="1"/>
  <c r="AC1544" i="2"/>
  <c r="AE1544" i="2"/>
  <c r="AF1544" i="2"/>
  <c r="S543" i="6"/>
  <c r="AI1645" i="2"/>
  <c r="U644" i="6" s="1"/>
  <c r="AB1645" i="2"/>
  <c r="AD1645" i="2" s="1"/>
  <c r="AC1645" i="2"/>
  <c r="AE1645" i="2"/>
  <c r="AF1645" i="2"/>
  <c r="S644" i="6"/>
  <c r="AI1916" i="2"/>
  <c r="U915" i="6" s="1"/>
  <c r="AB1916" i="2"/>
  <c r="AD1916" i="2" s="1"/>
  <c r="AC1916" i="2"/>
  <c r="AE1916" i="2"/>
  <c r="AF1916" i="2"/>
  <c r="S915" i="6"/>
  <c r="AF2018" i="2"/>
  <c r="AI2018" i="2"/>
  <c r="U1017" i="6" s="1"/>
  <c r="AB2018" i="2"/>
  <c r="AC2018" i="2"/>
  <c r="AE2018" i="2"/>
  <c r="S1017" i="6"/>
  <c r="AC2005" i="2"/>
  <c r="AE2005" i="2"/>
  <c r="AF2005" i="2"/>
  <c r="AI2005" i="2"/>
  <c r="U1004" i="6" s="1"/>
  <c r="S1004" i="6"/>
  <c r="AB2005" i="2"/>
  <c r="AD2005" i="2" s="1"/>
  <c r="AB1040" i="2"/>
  <c r="AD1040" i="2" s="1"/>
  <c r="AC1040" i="2"/>
  <c r="AE1040" i="2"/>
  <c r="AF1040" i="2"/>
  <c r="AI1040" i="2"/>
  <c r="U39" i="6" s="1"/>
  <c r="S39" i="6"/>
  <c r="AF1170" i="2"/>
  <c r="AI1170" i="2"/>
  <c r="U169" i="6" s="1"/>
  <c r="AC1170" i="2"/>
  <c r="AE1170" i="2"/>
  <c r="AB1170" i="2"/>
  <c r="S169" i="6"/>
  <c r="AE1102" i="2"/>
  <c r="AF1102" i="2"/>
  <c r="AI1102" i="2"/>
  <c r="U101" i="6" s="1"/>
  <c r="AB1102" i="2"/>
  <c r="AD1102" i="2" s="1"/>
  <c r="AC1102" i="2"/>
  <c r="S101" i="6"/>
  <c r="AC1179" i="2"/>
  <c r="AE1179" i="2"/>
  <c r="AB1179" i="2"/>
  <c r="AD1179" i="2" s="1"/>
  <c r="AI1179" i="2"/>
  <c r="U178" i="6" s="1"/>
  <c r="AF1179" i="2"/>
  <c r="S178" i="6"/>
  <c r="AF1269" i="2"/>
  <c r="AI1269" i="2"/>
  <c r="U268" i="6" s="1"/>
  <c r="AE1269" i="2"/>
  <c r="AB1269" i="2"/>
  <c r="AD1269" i="2" s="1"/>
  <c r="AC1269" i="2"/>
  <c r="S268" i="6"/>
  <c r="AB1331" i="2"/>
  <c r="AE1331" i="2"/>
  <c r="AF1331" i="2"/>
  <c r="AC1331" i="2"/>
  <c r="AI1331" i="2"/>
  <c r="U330" i="6" s="1"/>
  <c r="S330" i="6"/>
  <c r="AE1414" i="2"/>
  <c r="AF1414" i="2"/>
  <c r="AC1414" i="2"/>
  <c r="AB1414" i="2"/>
  <c r="AD1414" i="2" s="1"/>
  <c r="AI1414" i="2"/>
  <c r="U413" i="6" s="1"/>
  <c r="S413" i="6"/>
  <c r="AI1707" i="2"/>
  <c r="U706" i="6" s="1"/>
  <c r="AB1707" i="2"/>
  <c r="AD1707" i="2" s="1"/>
  <c r="AC1707" i="2"/>
  <c r="AE1707" i="2"/>
  <c r="AF1707" i="2"/>
  <c r="S706" i="6"/>
  <c r="AE1887" i="2"/>
  <c r="AF1887" i="2"/>
  <c r="AI1887" i="2"/>
  <c r="U886" i="6" s="1"/>
  <c r="AB1887" i="2"/>
  <c r="AD1887" i="2" s="1"/>
  <c r="AC1887" i="2"/>
  <c r="S886" i="6"/>
  <c r="AC1031" i="2"/>
  <c r="AB1031" i="2"/>
  <c r="AD1031" i="2" s="1"/>
  <c r="AE1031" i="2"/>
  <c r="AF1031" i="2"/>
  <c r="AI1031" i="2"/>
  <c r="U30" i="6" s="1"/>
  <c r="S30" i="6"/>
  <c r="AI1210" i="2"/>
  <c r="U209" i="6" s="1"/>
  <c r="AB1210" i="2"/>
  <c r="AD1210" i="2" s="1"/>
  <c r="AC1210" i="2"/>
  <c r="AF1210" i="2"/>
  <c r="AE1210" i="2"/>
  <c r="S209" i="6"/>
  <c r="AI1149" i="2"/>
  <c r="U148" i="6" s="1"/>
  <c r="AC1149" i="2"/>
  <c r="AE1149" i="2"/>
  <c r="AF1149" i="2"/>
  <c r="AB1149" i="2"/>
  <c r="S148" i="6"/>
  <c r="AI1201" i="2"/>
  <c r="U200" i="6" s="1"/>
  <c r="AB1201" i="2"/>
  <c r="AC1201" i="2"/>
  <c r="AE1201" i="2"/>
  <c r="AF1201" i="2"/>
  <c r="S200" i="6"/>
  <c r="AI1241" i="2"/>
  <c r="U240" i="6" s="1"/>
  <c r="AB1241" i="2"/>
  <c r="AD1241" i="2" s="1"/>
  <c r="AC1241" i="2"/>
  <c r="AE1241" i="2"/>
  <c r="AF1241" i="2"/>
  <c r="S240" i="6"/>
  <c r="AB1404" i="2"/>
  <c r="AE1404" i="2"/>
  <c r="AC1404" i="2"/>
  <c r="AF1404" i="2"/>
  <c r="AI1404" i="2"/>
  <c r="U403" i="6" s="1"/>
  <c r="S403" i="6"/>
  <c r="AI1532" i="2"/>
  <c r="U531" i="6" s="1"/>
  <c r="AB1532" i="2"/>
  <c r="AD1532" i="2" s="1"/>
  <c r="AC1532" i="2"/>
  <c r="AF1532" i="2"/>
  <c r="AE1532" i="2"/>
  <c r="S531" i="6"/>
  <c r="AI1523" i="2"/>
  <c r="U522" i="6" s="1"/>
  <c r="AE1523" i="2"/>
  <c r="AF1523" i="2"/>
  <c r="AC1523" i="2"/>
  <c r="AB1523" i="2"/>
  <c r="S522" i="6"/>
  <c r="AI1725" i="2"/>
  <c r="U724" i="6" s="1"/>
  <c r="AB1725" i="2"/>
  <c r="AD1725" i="2" s="1"/>
  <c r="AC1725" i="2"/>
  <c r="AE1725" i="2"/>
  <c r="AF1725" i="2"/>
  <c r="S724" i="6"/>
  <c r="AC1633" i="2"/>
  <c r="AE1633" i="2"/>
  <c r="AF1633" i="2"/>
  <c r="AI1633" i="2"/>
  <c r="U632" i="6" s="1"/>
  <c r="AB1633" i="2"/>
  <c r="AD1633" i="2" s="1"/>
  <c r="S632" i="6"/>
  <c r="AC1641" i="2"/>
  <c r="AE1641" i="2"/>
  <c r="AF1641" i="2"/>
  <c r="AI1641" i="2"/>
  <c r="U640" i="6" s="1"/>
  <c r="AB1641" i="2"/>
  <c r="AD1641" i="2" s="1"/>
  <c r="S640" i="6"/>
  <c r="AB1734" i="2"/>
  <c r="AD1734" i="2" s="1"/>
  <c r="AC1734" i="2"/>
  <c r="AE1734" i="2"/>
  <c r="AF1734" i="2"/>
  <c r="AI1734" i="2"/>
  <c r="U733" i="6" s="1"/>
  <c r="S733" i="6"/>
  <c r="AI2007" i="2"/>
  <c r="U1006" i="6" s="1"/>
  <c r="AB2007" i="2"/>
  <c r="AD2007" i="2" s="1"/>
  <c r="AC2007" i="2"/>
  <c r="AE2007" i="2"/>
  <c r="AF2007" i="2"/>
  <c r="S1006" i="6"/>
  <c r="AB1115" i="2"/>
  <c r="AD1115" i="2" s="1"/>
  <c r="AC1115" i="2"/>
  <c r="AI1115" i="2"/>
  <c r="U114" i="6" s="1"/>
  <c r="AE1115" i="2"/>
  <c r="AF1115" i="2"/>
  <c r="S114" i="6"/>
  <c r="AE1137" i="2"/>
  <c r="AI1137" i="2"/>
  <c r="U136" i="6" s="1"/>
  <c r="AB1137" i="2"/>
  <c r="AD1137" i="2" s="1"/>
  <c r="AC1137" i="2"/>
  <c r="AF1137" i="2"/>
  <c r="S136" i="6"/>
  <c r="AB1292" i="2"/>
  <c r="AD1292" i="2" s="1"/>
  <c r="AC1292" i="2"/>
  <c r="AE1292" i="2"/>
  <c r="AI1292" i="2"/>
  <c r="U291" i="6" s="1"/>
  <c r="AF1292" i="2"/>
  <c r="S291" i="6"/>
  <c r="AC1354" i="2"/>
  <c r="AF1354" i="2"/>
  <c r="AE1354" i="2"/>
  <c r="AB1354" i="2"/>
  <c r="AI1354" i="2"/>
  <c r="U353" i="6" s="1"/>
  <c r="S353" i="6"/>
  <c r="AI1733" i="2"/>
  <c r="U732" i="6" s="1"/>
  <c r="AC1733" i="2"/>
  <c r="AE1733" i="2"/>
  <c r="AB1733" i="2"/>
  <c r="AD1733" i="2" s="1"/>
  <c r="AF1733" i="2"/>
  <c r="S732" i="6"/>
  <c r="AC1721" i="2"/>
  <c r="AE1721" i="2"/>
  <c r="AF1721" i="2"/>
  <c r="AI1721" i="2"/>
  <c r="U720" i="6" s="1"/>
  <c r="AB1721" i="2"/>
  <c r="AD1721" i="2" s="1"/>
  <c r="S720" i="6"/>
  <c r="AC1673" i="2"/>
  <c r="AE1673" i="2"/>
  <c r="AF1673" i="2"/>
  <c r="AI1673" i="2"/>
  <c r="U672" i="6" s="1"/>
  <c r="AB1673" i="2"/>
  <c r="AD1673" i="2" s="1"/>
  <c r="S672" i="6"/>
  <c r="AI1948" i="2"/>
  <c r="U947" i="6" s="1"/>
  <c r="AB1948" i="2"/>
  <c r="AD1948" i="2" s="1"/>
  <c r="AC1948" i="2"/>
  <c r="AE1948" i="2"/>
  <c r="S947" i="6"/>
  <c r="AF1948" i="2"/>
  <c r="AB1745" i="2"/>
  <c r="AD1745" i="2" s="1"/>
  <c r="AC1745" i="2"/>
  <c r="AE1745" i="2"/>
  <c r="AF1745" i="2"/>
  <c r="AI1745" i="2"/>
  <c r="U744" i="6" s="1"/>
  <c r="S744" i="6"/>
  <c r="AB1777" i="2"/>
  <c r="AD1777" i="2" s="1"/>
  <c r="AC1777" i="2"/>
  <c r="AE1777" i="2"/>
  <c r="AF1777" i="2"/>
  <c r="AI1777" i="2"/>
  <c r="U776" i="6" s="1"/>
  <c r="S776" i="6"/>
  <c r="AB1801" i="2"/>
  <c r="AC1801" i="2"/>
  <c r="AE1801" i="2"/>
  <c r="AF1801" i="2"/>
  <c r="AI1801" i="2"/>
  <c r="U800" i="6" s="1"/>
  <c r="S800" i="6"/>
  <c r="AB1953" i="2"/>
  <c r="AD1953" i="2" s="1"/>
  <c r="AC1953" i="2"/>
  <c r="AE1953" i="2"/>
  <c r="AF1953" i="2"/>
  <c r="AI1953" i="2"/>
  <c r="U952" i="6" s="1"/>
  <c r="S952" i="6"/>
  <c r="AB1913" i="2"/>
  <c r="AD1913" i="2" s="1"/>
  <c r="AC1913" i="2"/>
  <c r="AE1913" i="2"/>
  <c r="AF1913" i="2"/>
  <c r="AI1913" i="2"/>
  <c r="U912" i="6" s="1"/>
  <c r="S912" i="6"/>
  <c r="AE1704" i="2"/>
  <c r="AF1704" i="2"/>
  <c r="AB1704" i="2"/>
  <c r="AI1704" i="2"/>
  <c r="U703" i="6" s="1"/>
  <c r="AC1704" i="2"/>
  <c r="S703" i="6"/>
  <c r="AF1967" i="2"/>
  <c r="AI1967" i="2"/>
  <c r="U966" i="6" s="1"/>
  <c r="AB1967" i="2"/>
  <c r="AD1967" i="2" s="1"/>
  <c r="AC1967" i="2"/>
  <c r="AE1967" i="2"/>
  <c r="S966" i="6"/>
  <c r="AE1935" i="2"/>
  <c r="AF1935" i="2"/>
  <c r="AI1935" i="2"/>
  <c r="U934" i="6" s="1"/>
  <c r="AB1935" i="2"/>
  <c r="AD1935" i="2" s="1"/>
  <c r="AC1935" i="2"/>
  <c r="S934" i="6"/>
  <c r="AE1839" i="2"/>
  <c r="AF1839" i="2"/>
  <c r="AI1839" i="2"/>
  <c r="U838" i="6" s="1"/>
  <c r="AB1839" i="2"/>
  <c r="AD1839" i="2" s="1"/>
  <c r="AC1839" i="2"/>
  <c r="S838" i="6"/>
  <c r="AE1807" i="2"/>
  <c r="AF1807" i="2"/>
  <c r="AI1807" i="2"/>
  <c r="U806" i="6" s="1"/>
  <c r="AB1807" i="2"/>
  <c r="AC1807" i="2"/>
  <c r="S806" i="6"/>
  <c r="AE1775" i="2"/>
  <c r="AF1775" i="2"/>
  <c r="AI1775" i="2"/>
  <c r="U774" i="6" s="1"/>
  <c r="AB1775" i="2"/>
  <c r="AC1775" i="2"/>
  <c r="S774" i="6"/>
  <c r="AE1743" i="2"/>
  <c r="AF1743" i="2"/>
  <c r="AI1743" i="2"/>
  <c r="U742" i="6" s="1"/>
  <c r="AB1743" i="2"/>
  <c r="AD1743" i="2" s="1"/>
  <c r="AC1743" i="2"/>
  <c r="S742" i="6"/>
  <c r="AB1650" i="2"/>
  <c r="AD1650" i="2" s="1"/>
  <c r="AC1650" i="2"/>
  <c r="AE1650" i="2"/>
  <c r="AF1650" i="2"/>
  <c r="AI1650" i="2"/>
  <c r="U649" i="6" s="1"/>
  <c r="S649" i="6"/>
  <c r="AF1965" i="2"/>
  <c r="AI1965" i="2"/>
  <c r="U964" i="6" s="1"/>
  <c r="AC1965" i="2"/>
  <c r="AB1965" i="2"/>
  <c r="AE1965" i="2"/>
  <c r="S964" i="6"/>
  <c r="AB1731" i="2"/>
  <c r="AC1731" i="2"/>
  <c r="AE1731" i="2"/>
  <c r="AF1731" i="2"/>
  <c r="AI1731" i="2"/>
  <c r="U730" i="6" s="1"/>
  <c r="S730" i="6"/>
  <c r="AI1938" i="2"/>
  <c r="U937" i="6" s="1"/>
  <c r="AB1938" i="2"/>
  <c r="AC1938" i="2"/>
  <c r="AE1938" i="2"/>
  <c r="AF1938" i="2"/>
  <c r="S937" i="6"/>
  <c r="AI1906" i="2"/>
  <c r="U905" i="6" s="1"/>
  <c r="AB1906" i="2"/>
  <c r="AC1906" i="2"/>
  <c r="AE1906" i="2"/>
  <c r="AF1906" i="2"/>
  <c r="S905" i="6"/>
  <c r="AI1874" i="2"/>
  <c r="U873" i="6" s="1"/>
  <c r="AB1874" i="2"/>
  <c r="AC1874" i="2"/>
  <c r="AE1874" i="2"/>
  <c r="AF1874" i="2"/>
  <c r="S873" i="6"/>
  <c r="AE1563" i="2"/>
  <c r="AF1563" i="2"/>
  <c r="AB1563" i="2"/>
  <c r="AD1563" i="2" s="1"/>
  <c r="AI1563" i="2"/>
  <c r="U562" i="6" s="1"/>
  <c r="AC1563" i="2"/>
  <c r="S562" i="6"/>
  <c r="AB1605" i="2"/>
  <c r="AD1605" i="2" s="1"/>
  <c r="AC1605" i="2"/>
  <c r="AE1605" i="2"/>
  <c r="AF1605" i="2"/>
  <c r="AI1605" i="2"/>
  <c r="U604" i="6" s="1"/>
  <c r="S604" i="6"/>
  <c r="AI1708" i="2"/>
  <c r="U707" i="6" s="1"/>
  <c r="AB1708" i="2"/>
  <c r="AC1708" i="2"/>
  <c r="AF1708" i="2"/>
  <c r="AE1708" i="2"/>
  <c r="S707" i="6"/>
  <c r="AI1676" i="2"/>
  <c r="U675" i="6" s="1"/>
  <c r="AB1676" i="2"/>
  <c r="AC1676" i="2"/>
  <c r="AF1676" i="2"/>
  <c r="AE1676" i="2"/>
  <c r="S675" i="6"/>
  <c r="AC1454" i="2"/>
  <c r="AF1454" i="2"/>
  <c r="AI1454" i="2"/>
  <c r="U453" i="6" s="1"/>
  <c r="AB1454" i="2"/>
  <c r="AD1454" i="2" s="1"/>
  <c r="AE1454" i="2"/>
  <c r="S453" i="6"/>
  <c r="AE1571" i="2"/>
  <c r="AF1571" i="2"/>
  <c r="AB1571" i="2"/>
  <c r="AC1571" i="2"/>
  <c r="AI1571" i="2"/>
  <c r="U570" i="6" s="1"/>
  <c r="S570" i="6"/>
  <c r="AC1525" i="2"/>
  <c r="AF1525" i="2"/>
  <c r="AI1525" i="2"/>
  <c r="U524" i="6" s="1"/>
  <c r="AB1525" i="2"/>
  <c r="AE1525" i="2"/>
  <c r="S524" i="6"/>
  <c r="AF1625" i="2"/>
  <c r="AI1625" i="2"/>
  <c r="U624" i="6" s="1"/>
  <c r="AB1625" i="2"/>
  <c r="AE1625" i="2"/>
  <c r="AC1625" i="2"/>
  <c r="S624" i="6"/>
  <c r="AF1553" i="2"/>
  <c r="AI1553" i="2"/>
  <c r="U552" i="6" s="1"/>
  <c r="AB1553" i="2"/>
  <c r="AD1553" i="2" s="1"/>
  <c r="AC1553" i="2"/>
  <c r="AE1553" i="2"/>
  <c r="S552" i="6"/>
  <c r="AE1478" i="2"/>
  <c r="AF1478" i="2"/>
  <c r="AB1478" i="2"/>
  <c r="AC1478" i="2"/>
  <c r="AI1478" i="2"/>
  <c r="U477" i="6" s="1"/>
  <c r="S477" i="6"/>
  <c r="AB1369" i="2"/>
  <c r="AC1369" i="2"/>
  <c r="AE1369" i="2"/>
  <c r="AI1369" i="2"/>
  <c r="U368" i="6" s="1"/>
  <c r="AF1369" i="2"/>
  <c r="S368" i="6"/>
  <c r="AB1480" i="2"/>
  <c r="AD1480" i="2" s="1"/>
  <c r="AC1480" i="2"/>
  <c r="AE1480" i="2"/>
  <c r="AF1480" i="2"/>
  <c r="AI1480" i="2"/>
  <c r="U479" i="6" s="1"/>
  <c r="S479" i="6"/>
  <c r="AE1213" i="2"/>
  <c r="AF1213" i="2"/>
  <c r="AC1213" i="2"/>
  <c r="AI1213" i="2"/>
  <c r="U212" i="6" s="1"/>
  <c r="AB1213" i="2"/>
  <c r="S212" i="6"/>
  <c r="AB1396" i="2"/>
  <c r="AD1396" i="2" s="1"/>
  <c r="AE1396" i="2"/>
  <c r="AF1396" i="2"/>
  <c r="AI1396" i="2"/>
  <c r="U395" i="6" s="1"/>
  <c r="AC1396" i="2"/>
  <c r="S395" i="6"/>
  <c r="AB1248" i="2"/>
  <c r="AD1248" i="2" s="1"/>
  <c r="AC1248" i="2"/>
  <c r="AF1248" i="2"/>
  <c r="AI1248" i="2"/>
  <c r="U247" i="6" s="1"/>
  <c r="AE1248" i="2"/>
  <c r="S247" i="6"/>
  <c r="AI1474" i="2"/>
  <c r="U473" i="6" s="1"/>
  <c r="AB1474" i="2"/>
  <c r="AC1474" i="2"/>
  <c r="AF1474" i="2"/>
  <c r="AE1474" i="2"/>
  <c r="S473" i="6"/>
  <c r="AB1466" i="2"/>
  <c r="AC1466" i="2"/>
  <c r="AE1466" i="2"/>
  <c r="AI1466" i="2"/>
  <c r="U465" i="6" s="1"/>
  <c r="AF1466" i="2"/>
  <c r="S465" i="6"/>
  <c r="AE1334" i="2"/>
  <c r="AB1334" i="2"/>
  <c r="AD1334" i="2" s="1"/>
  <c r="AC1334" i="2"/>
  <c r="AI1334" i="2"/>
  <c r="U333" i="6" s="1"/>
  <c r="AF1334" i="2"/>
  <c r="S333" i="6"/>
  <c r="AE1214" i="2"/>
  <c r="AC1214" i="2"/>
  <c r="AF1214" i="2"/>
  <c r="AI1214" i="2"/>
  <c r="U213" i="6" s="1"/>
  <c r="AB1214" i="2"/>
  <c r="AD1214" i="2" s="1"/>
  <c r="S213" i="6"/>
  <c r="AC1272" i="2"/>
  <c r="AF1272" i="2"/>
  <c r="AE1272" i="2"/>
  <c r="AI1272" i="2"/>
  <c r="U271" i="6" s="1"/>
  <c r="AB1272" i="2"/>
  <c r="AD1272" i="2" s="1"/>
  <c r="S271" i="6"/>
  <c r="AF1236" i="2"/>
  <c r="AB1236" i="2"/>
  <c r="AD1236" i="2" s="1"/>
  <c r="AE1236" i="2"/>
  <c r="AI1236" i="2"/>
  <c r="U235" i="6" s="1"/>
  <c r="AC1236" i="2"/>
  <c r="S235" i="6"/>
  <c r="AF1244" i="2"/>
  <c r="AB1244" i="2"/>
  <c r="AE1244" i="2"/>
  <c r="AI1244" i="2"/>
  <c r="U243" i="6" s="1"/>
  <c r="AC1244" i="2"/>
  <c r="S243" i="6"/>
  <c r="AC1211" i="2"/>
  <c r="AE1211" i="2"/>
  <c r="AI1211" i="2"/>
  <c r="U210" i="6" s="1"/>
  <c r="AB1211" i="2"/>
  <c r="AD1211" i="2" s="1"/>
  <c r="AF1211" i="2"/>
  <c r="S210" i="6"/>
  <c r="AC1239" i="2"/>
  <c r="AE1239" i="2"/>
  <c r="AB1239" i="2"/>
  <c r="AF1239" i="2"/>
  <c r="AI1239" i="2"/>
  <c r="U238" i="6" s="1"/>
  <c r="S238" i="6"/>
  <c r="AE1221" i="2"/>
  <c r="AF1221" i="2"/>
  <c r="AI1221" i="2"/>
  <c r="U220" i="6" s="1"/>
  <c r="AC1221" i="2"/>
  <c r="AB1221" i="2"/>
  <c r="AD1221" i="2" s="1"/>
  <c r="S220" i="6"/>
  <c r="AB1156" i="2"/>
  <c r="AD1156" i="2" s="1"/>
  <c r="AF1156" i="2"/>
  <c r="AE1156" i="2"/>
  <c r="AI1156" i="2"/>
  <c r="U155" i="6" s="1"/>
  <c r="AC1156" i="2"/>
  <c r="S155" i="6"/>
  <c r="AC1098" i="2"/>
  <c r="AB1098" i="2"/>
  <c r="AE1098" i="2"/>
  <c r="AF1098" i="2"/>
  <c r="AI1098" i="2"/>
  <c r="U97" i="6" s="1"/>
  <c r="S97" i="6"/>
  <c r="AE1129" i="2"/>
  <c r="AB1129" i="2"/>
  <c r="AD1129" i="2" s="1"/>
  <c r="AC1129" i="2"/>
  <c r="AF1129" i="2"/>
  <c r="AI1129" i="2"/>
  <c r="U128" i="6" s="1"/>
  <c r="S128" i="6"/>
  <c r="AE1104" i="2"/>
  <c r="AF1104" i="2"/>
  <c r="AI1104" i="2"/>
  <c r="U103" i="6" s="1"/>
  <c r="AB1104" i="2"/>
  <c r="AD1104" i="2" s="1"/>
  <c r="AC1104" i="2"/>
  <c r="S103" i="6"/>
  <c r="AF1111" i="2"/>
  <c r="AI1111" i="2"/>
  <c r="U110" i="6" s="1"/>
  <c r="AC1111" i="2"/>
  <c r="AE1111" i="2"/>
  <c r="AB1111" i="2"/>
  <c r="AD1111" i="2" s="1"/>
  <c r="S110" i="6"/>
  <c r="AF1074" i="2"/>
  <c r="AC1074" i="2"/>
  <c r="AE1074" i="2"/>
  <c r="AB1074" i="2"/>
  <c r="AD1074" i="2" s="1"/>
  <c r="AI1074" i="2"/>
  <c r="U73" i="6" s="1"/>
  <c r="S73" i="6"/>
  <c r="AF1082" i="2"/>
  <c r="AE1082" i="2"/>
  <c r="AB1082" i="2"/>
  <c r="AI1082" i="2"/>
  <c r="U81" i="6" s="1"/>
  <c r="AC1082" i="2"/>
  <c r="S81" i="6"/>
  <c r="AF1120" i="2"/>
  <c r="AC1120" i="2"/>
  <c r="AE1120" i="2"/>
  <c r="AB1120" i="2"/>
  <c r="AI1120" i="2"/>
  <c r="U119" i="6" s="1"/>
  <c r="S119" i="6"/>
  <c r="AE1053" i="2"/>
  <c r="AF1053" i="2"/>
  <c r="AI1053" i="2"/>
  <c r="U52" i="6" s="1"/>
  <c r="AC1053" i="2"/>
  <c r="AB1053" i="2"/>
  <c r="S52" i="6"/>
  <c r="AS1107" i="2"/>
  <c r="AA106" i="6" s="1"/>
  <c r="AL1107" i="2"/>
  <c r="AP1107" i="2"/>
  <c r="AM1107" i="2"/>
  <c r="AO1107" i="2"/>
  <c r="Y106" i="6"/>
  <c r="AM1977" i="2"/>
  <c r="AS1977" i="2"/>
  <c r="AA976" i="6" s="1"/>
  <c r="AL1977" i="2"/>
  <c r="AO1977" i="2"/>
  <c r="AP1977" i="2"/>
  <c r="Y976" i="6"/>
  <c r="AO1218" i="2"/>
  <c r="AP1218" i="2"/>
  <c r="AS1218" i="2"/>
  <c r="AA217" i="6" s="1"/>
  <c r="AL1218" i="2"/>
  <c r="AM1218" i="2"/>
  <c r="Y217" i="6"/>
  <c r="AM1903" i="2"/>
  <c r="AO1903" i="2"/>
  <c r="AP1903" i="2"/>
  <c r="AS1903" i="2"/>
  <c r="AA902" i="6" s="1"/>
  <c r="AL1903" i="2"/>
  <c r="Y902" i="6"/>
  <c r="AS1496" i="2"/>
  <c r="AA495" i="6" s="1"/>
  <c r="AL1496" i="2"/>
  <c r="AM1496" i="2"/>
  <c r="AO1496" i="2"/>
  <c r="AP1496" i="2"/>
  <c r="Y495" i="6"/>
  <c r="AS1715" i="2"/>
  <c r="AA714" i="6" s="1"/>
  <c r="AL1715" i="2"/>
  <c r="AM1715" i="2"/>
  <c r="AP1715" i="2"/>
  <c r="AO1715" i="2"/>
  <c r="Y714" i="6"/>
  <c r="AP1299" i="2"/>
  <c r="AS1299" i="2"/>
  <c r="AA298" i="6" s="1"/>
  <c r="AO1299" i="2"/>
  <c r="AM1299" i="2"/>
  <c r="AL1299" i="2"/>
  <c r="AN1299" i="2" s="1"/>
  <c r="Y298" i="6"/>
  <c r="AS1401" i="2"/>
  <c r="AA400" i="6" s="1"/>
  <c r="AL1401" i="2"/>
  <c r="AN1401" i="2" s="1"/>
  <c r="AM1401" i="2"/>
  <c r="AO1401" i="2"/>
  <c r="AP1401" i="2"/>
  <c r="Y400" i="6"/>
  <c r="AS1658" i="2"/>
  <c r="AA657" i="6" s="1"/>
  <c r="AL1658" i="2"/>
  <c r="AM1658" i="2"/>
  <c r="AO1658" i="2"/>
  <c r="AP1658" i="2"/>
  <c r="Y657" i="6"/>
  <c r="AL1157" i="2"/>
  <c r="AN1157" i="2" s="1"/>
  <c r="AO1157" i="2"/>
  <c r="AM1157" i="2"/>
  <c r="AP1157" i="2"/>
  <c r="AS1157" i="2"/>
  <c r="AA156" i="6" s="1"/>
  <c r="Y156" i="6"/>
  <c r="AS1955" i="2"/>
  <c r="AA954" i="6" s="1"/>
  <c r="AL1955" i="2"/>
  <c r="AN1955" i="2" s="1"/>
  <c r="AM1955" i="2"/>
  <c r="AO1955" i="2"/>
  <c r="AP1955" i="2"/>
  <c r="Y954" i="6"/>
  <c r="AL1093" i="2"/>
  <c r="AN1093" i="2" s="1"/>
  <c r="AM1093" i="2"/>
  <c r="AS1093" i="2"/>
  <c r="AA92" i="6" s="1"/>
  <c r="AO1093" i="2"/>
  <c r="AP1093" i="2"/>
  <c r="Y92" i="6"/>
  <c r="AM1510" i="2"/>
  <c r="AO1510" i="2"/>
  <c r="AP1510" i="2"/>
  <c r="AS1510" i="2"/>
  <c r="AA509" i="6" s="1"/>
  <c r="AL1510" i="2"/>
  <c r="Y509" i="6"/>
  <c r="AL1303" i="2"/>
  <c r="AN1303" i="2" s="1"/>
  <c r="AM1303" i="2"/>
  <c r="AO1303" i="2"/>
  <c r="AS1303" i="2"/>
  <c r="AA302" i="6" s="1"/>
  <c r="AP1303" i="2"/>
  <c r="Y302" i="6"/>
  <c r="AS1921" i="2"/>
  <c r="AA920" i="6" s="1"/>
  <c r="AL1921" i="2"/>
  <c r="AN1921" i="2" s="1"/>
  <c r="AM1921" i="2"/>
  <c r="AO1921" i="2"/>
  <c r="AP1921" i="2"/>
  <c r="Y920" i="6"/>
  <c r="AP1260" i="2"/>
  <c r="AS1260" i="2"/>
  <c r="AA259" i="6" s="1"/>
  <c r="AL1260" i="2"/>
  <c r="AO1260" i="2"/>
  <c r="AM1260" i="2"/>
  <c r="Y259" i="6"/>
  <c r="AO1926" i="2"/>
  <c r="AP1926" i="2"/>
  <c r="AS1926" i="2"/>
  <c r="AA925" i="6" s="1"/>
  <c r="AL1926" i="2"/>
  <c r="AM1926" i="2"/>
  <c r="Y925" i="6"/>
  <c r="AS1615" i="2"/>
  <c r="AA614" i="6" s="1"/>
  <c r="AL1615" i="2"/>
  <c r="AM1615" i="2"/>
  <c r="AO1615" i="2"/>
  <c r="AP1615" i="2"/>
  <c r="Y614" i="6"/>
  <c r="AO1710" i="2"/>
  <c r="AP1710" i="2"/>
  <c r="AS1710" i="2"/>
  <c r="AA709" i="6" s="1"/>
  <c r="AM1710" i="2"/>
  <c r="AL1710" i="2"/>
  <c r="AN1710" i="2" s="1"/>
  <c r="Y709" i="6"/>
  <c r="AS1337" i="2"/>
  <c r="AA336" i="6" s="1"/>
  <c r="AM1337" i="2"/>
  <c r="AP1337" i="2"/>
  <c r="AO1337" i="2"/>
  <c r="AL1337" i="2"/>
  <c r="AN1337" i="2" s="1"/>
  <c r="Y336" i="6"/>
  <c r="AO1052" i="2"/>
  <c r="AP1052" i="2"/>
  <c r="AS1052" i="2"/>
  <c r="AA51" i="6" s="1"/>
  <c r="AL1052" i="2"/>
  <c r="AM1052" i="2"/>
  <c r="Y51" i="6"/>
  <c r="AM1391" i="2"/>
  <c r="AP1391" i="2"/>
  <c r="AS1391" i="2"/>
  <c r="AA390" i="6" s="1"/>
  <c r="AL1391" i="2"/>
  <c r="AO1391" i="2"/>
  <c r="Y390" i="6"/>
  <c r="AO1245" i="2"/>
  <c r="AP1245" i="2"/>
  <c r="AS1245" i="2"/>
  <c r="AA244" i="6" s="1"/>
  <c r="AL1245" i="2"/>
  <c r="AM1245" i="2"/>
  <c r="Y244" i="6"/>
  <c r="AS1883" i="2"/>
  <c r="AA882" i="6" s="1"/>
  <c r="AL1883" i="2"/>
  <c r="AM1883" i="2"/>
  <c r="AO1883" i="2"/>
  <c r="AP1883" i="2"/>
  <c r="Y882" i="6"/>
  <c r="AS1961" i="2"/>
  <c r="AA960" i="6" s="1"/>
  <c r="AM1961" i="2"/>
  <c r="AO1961" i="2"/>
  <c r="AP1961" i="2"/>
  <c r="AL1961" i="2"/>
  <c r="AN1961" i="2" s="1"/>
  <c r="Y960" i="6"/>
  <c r="AP1276" i="2"/>
  <c r="AS1276" i="2"/>
  <c r="AA275" i="6" s="1"/>
  <c r="AL1276" i="2"/>
  <c r="AO1276" i="2"/>
  <c r="AM1276" i="2"/>
  <c r="Y275" i="6"/>
  <c r="AS1321" i="2"/>
  <c r="AA320" i="6" s="1"/>
  <c r="AM1321" i="2"/>
  <c r="AP1321" i="2"/>
  <c r="AL1321" i="2"/>
  <c r="AO1321" i="2"/>
  <c r="Y320" i="6"/>
  <c r="AS1771" i="2"/>
  <c r="AA770" i="6" s="1"/>
  <c r="AL1771" i="2"/>
  <c r="AM1771" i="2"/>
  <c r="AO1771" i="2"/>
  <c r="AP1771" i="2"/>
  <c r="Y770" i="6"/>
  <c r="AS2008" i="2"/>
  <c r="AA1007" i="6" s="1"/>
  <c r="AL2008" i="2"/>
  <c r="AM2008" i="2"/>
  <c r="AO2008" i="2"/>
  <c r="AP2008" i="2"/>
  <c r="Y1007" i="6"/>
  <c r="AS1707" i="2"/>
  <c r="AA706" i="6" s="1"/>
  <c r="AL1707" i="2"/>
  <c r="AM1707" i="2"/>
  <c r="AP1707" i="2"/>
  <c r="AO1707" i="2"/>
  <c r="Y706" i="6"/>
  <c r="AO1036" i="2"/>
  <c r="AP1036" i="2"/>
  <c r="AM1036" i="2"/>
  <c r="AL1036" i="2"/>
  <c r="AS1036" i="2"/>
  <c r="AA35" i="6" s="1"/>
  <c r="Y35" i="6"/>
  <c r="AM1318" i="2"/>
  <c r="AP1318" i="2"/>
  <c r="AS1318" i="2"/>
  <c r="AA317" i="6" s="1"/>
  <c r="AL1318" i="2"/>
  <c r="AN1318" i="2" s="1"/>
  <c r="AO1318" i="2"/>
  <c r="Y317" i="6"/>
  <c r="AS1599" i="2"/>
  <c r="AA598" i="6" s="1"/>
  <c r="AL1599" i="2"/>
  <c r="AM1599" i="2"/>
  <c r="AO1599" i="2"/>
  <c r="AP1599" i="2"/>
  <c r="Y598" i="6"/>
  <c r="AS1787" i="2"/>
  <c r="AA786" i="6" s="1"/>
  <c r="AL1787" i="2"/>
  <c r="AM1787" i="2"/>
  <c r="AO1787" i="2"/>
  <c r="AP1787" i="2"/>
  <c r="Y786" i="6"/>
  <c r="AM1823" i="2"/>
  <c r="AO1823" i="2"/>
  <c r="AP1823" i="2"/>
  <c r="AS1823" i="2"/>
  <c r="AA822" i="6" s="1"/>
  <c r="AL1823" i="2"/>
  <c r="AN1823" i="2" s="1"/>
  <c r="Y822" i="6"/>
  <c r="AO1987" i="2"/>
  <c r="AL1987" i="2"/>
  <c r="AM1987" i="2"/>
  <c r="AP1987" i="2"/>
  <c r="AS1987" i="2"/>
  <c r="AA986" i="6" s="1"/>
  <c r="Y986" i="6"/>
  <c r="AS1809" i="2"/>
  <c r="AA808" i="6" s="1"/>
  <c r="AL1809" i="2"/>
  <c r="AM1809" i="2"/>
  <c r="AO1809" i="2"/>
  <c r="AP1809" i="2"/>
  <c r="Y808" i="6"/>
  <c r="AS1998" i="2"/>
  <c r="AA997" i="6" s="1"/>
  <c r="AL1998" i="2"/>
  <c r="AM1998" i="2"/>
  <c r="AO1998" i="2"/>
  <c r="AP1998" i="2"/>
  <c r="Y997" i="6"/>
  <c r="AP1081" i="2"/>
  <c r="AS1081" i="2"/>
  <c r="AA80" i="6" s="1"/>
  <c r="AM1081" i="2"/>
  <c r="AO1081" i="2"/>
  <c r="AL1081" i="2"/>
  <c r="Y80" i="6"/>
  <c r="AP1355" i="2"/>
  <c r="AS1355" i="2"/>
  <c r="AA354" i="6" s="1"/>
  <c r="AO1355" i="2"/>
  <c r="AM1355" i="2"/>
  <c r="AL1355" i="2"/>
  <c r="Y354" i="6"/>
  <c r="AS1449" i="2"/>
  <c r="AA448" i="6" s="1"/>
  <c r="AL1449" i="2"/>
  <c r="AM1449" i="2"/>
  <c r="AO1449" i="2"/>
  <c r="AP1449" i="2"/>
  <c r="Y448" i="6"/>
  <c r="AS1489" i="2"/>
  <c r="AA488" i="6" s="1"/>
  <c r="AL1489" i="2"/>
  <c r="AM1489" i="2"/>
  <c r="AP1489" i="2"/>
  <c r="AO1489" i="2"/>
  <c r="Y488" i="6"/>
  <c r="AP1475" i="2"/>
  <c r="AS1475" i="2"/>
  <c r="AA474" i="6" s="1"/>
  <c r="AL1475" i="2"/>
  <c r="AN1475" i="2" s="1"/>
  <c r="AM1475" i="2"/>
  <c r="AO1475" i="2"/>
  <c r="Y474" i="6"/>
  <c r="AS1859" i="2"/>
  <c r="AA858" i="6" s="1"/>
  <c r="AL1859" i="2"/>
  <c r="AN1859" i="2" s="1"/>
  <c r="AM1859" i="2"/>
  <c r="AO1859" i="2"/>
  <c r="AP1859" i="2"/>
  <c r="Y858" i="6"/>
  <c r="AO1782" i="2"/>
  <c r="AP1782" i="2"/>
  <c r="AS1782" i="2"/>
  <c r="AA781" i="6" s="1"/>
  <c r="AL1782" i="2"/>
  <c r="AN1782" i="2" s="1"/>
  <c r="AM1782" i="2"/>
  <c r="Y781" i="6"/>
  <c r="AO1398" i="2"/>
  <c r="AL1398" i="2"/>
  <c r="AS1398" i="2"/>
  <c r="AA397" i="6" s="1"/>
  <c r="AM1398" i="2"/>
  <c r="AP1398" i="2"/>
  <c r="Y397" i="6"/>
  <c r="AS2014" i="2"/>
  <c r="AA1013" i="6" s="1"/>
  <c r="AL2014" i="2"/>
  <c r="AN2014" i="2" s="1"/>
  <c r="AM2014" i="2"/>
  <c r="AO2014" i="2"/>
  <c r="AP2014" i="2"/>
  <c r="Y1013" i="6"/>
  <c r="AM1026" i="2"/>
  <c r="AL1026" i="2"/>
  <c r="AO1026" i="2"/>
  <c r="AS1026" i="2"/>
  <c r="AA25" i="6" s="1"/>
  <c r="AP1026" i="2"/>
  <c r="Y25" i="6"/>
  <c r="AO1236" i="2"/>
  <c r="AP1236" i="2"/>
  <c r="AS1236" i="2"/>
  <c r="AA235" i="6" s="1"/>
  <c r="AL1236" i="2"/>
  <c r="AN1236" i="2" s="1"/>
  <c r="AM1236" i="2"/>
  <c r="Y235" i="6"/>
  <c r="AL1311" i="2"/>
  <c r="AN1311" i="2" s="1"/>
  <c r="AM1311" i="2"/>
  <c r="AO1311" i="2"/>
  <c r="AS1311" i="2"/>
  <c r="AA310" i="6" s="1"/>
  <c r="AP1311" i="2"/>
  <c r="Y310" i="6"/>
  <c r="AS1329" i="2"/>
  <c r="AA328" i="6" s="1"/>
  <c r="AM1329" i="2"/>
  <c r="AP1329" i="2"/>
  <c r="AL1329" i="2"/>
  <c r="AO1329" i="2"/>
  <c r="Y328" i="6"/>
  <c r="AM1290" i="2"/>
  <c r="AL1290" i="2"/>
  <c r="AP1290" i="2"/>
  <c r="AO1290" i="2"/>
  <c r="AS1290" i="2"/>
  <c r="AA289" i="6" s="1"/>
  <c r="Y289" i="6"/>
  <c r="AL1457" i="2"/>
  <c r="AN1457" i="2" s="1"/>
  <c r="AM1457" i="2"/>
  <c r="AP1457" i="2"/>
  <c r="AS1457" i="2"/>
  <c r="AA456" i="6" s="1"/>
  <c r="AO1457" i="2"/>
  <c r="Y456" i="6"/>
  <c r="AO1485" i="2"/>
  <c r="AP1485" i="2"/>
  <c r="AL1485" i="2"/>
  <c r="AN1485" i="2" s="1"/>
  <c r="AM1485" i="2"/>
  <c r="AS1485" i="2"/>
  <c r="AA484" i="6" s="1"/>
  <c r="Y484" i="6"/>
  <c r="AS1684" i="2"/>
  <c r="AA683" i="6" s="1"/>
  <c r="AL1684" i="2"/>
  <c r="AN1684" i="2" s="1"/>
  <c r="AM1684" i="2"/>
  <c r="AO1684" i="2"/>
  <c r="AP1684" i="2"/>
  <c r="Y683" i="6"/>
  <c r="AO1728" i="2"/>
  <c r="AP1728" i="2"/>
  <c r="AS1728" i="2"/>
  <c r="AA727" i="6" s="1"/>
  <c r="AM1728" i="2"/>
  <c r="AL1728" i="2"/>
  <c r="Y727" i="6"/>
  <c r="AM1927" i="2"/>
  <c r="AO1927" i="2"/>
  <c r="AP1927" i="2"/>
  <c r="AS1927" i="2"/>
  <c r="AA926" i="6" s="1"/>
  <c r="AL1927" i="2"/>
  <c r="AN1927" i="2" s="1"/>
  <c r="Y926" i="6"/>
  <c r="AS1761" i="2"/>
  <c r="AA760" i="6" s="1"/>
  <c r="AL1761" i="2"/>
  <c r="AM1761" i="2"/>
  <c r="AO1761" i="2"/>
  <c r="AP1761" i="2"/>
  <c r="Y760" i="6"/>
  <c r="AL1936" i="2"/>
  <c r="AM1936" i="2"/>
  <c r="AO1936" i="2"/>
  <c r="AP1936" i="2"/>
  <c r="AS1936" i="2"/>
  <c r="AA935" i="6" s="1"/>
  <c r="Y935" i="6"/>
  <c r="AL1960" i="2"/>
  <c r="AN1960" i="2" s="1"/>
  <c r="AO1960" i="2"/>
  <c r="AP1960" i="2"/>
  <c r="AS1960" i="2"/>
  <c r="AA959" i="6" s="1"/>
  <c r="AM1960" i="2"/>
  <c r="Y959" i="6"/>
  <c r="AO1538" i="2"/>
  <c r="AP1538" i="2"/>
  <c r="AL1538" i="2"/>
  <c r="AN1538" i="2" s="1"/>
  <c r="AM1538" i="2"/>
  <c r="AS1538" i="2"/>
  <c r="AA537" i="6" s="1"/>
  <c r="Y537" i="6"/>
  <c r="AL1816" i="2"/>
  <c r="AN1816" i="2" s="1"/>
  <c r="AM1816" i="2"/>
  <c r="AO1816" i="2"/>
  <c r="AP1816" i="2"/>
  <c r="AS1816" i="2"/>
  <c r="AA815" i="6" s="1"/>
  <c r="Y815" i="6"/>
  <c r="AL1980" i="2"/>
  <c r="AM1980" i="2"/>
  <c r="AO1980" i="2"/>
  <c r="AP1980" i="2"/>
  <c r="AS1980" i="2"/>
  <c r="AA979" i="6" s="1"/>
  <c r="Y979" i="6"/>
  <c r="AM1985" i="2"/>
  <c r="AL1985" i="2"/>
  <c r="AO1985" i="2"/>
  <c r="AP1985" i="2"/>
  <c r="AS1985" i="2"/>
  <c r="AA984" i="6" s="1"/>
  <c r="Y984" i="6"/>
  <c r="AL1641" i="2"/>
  <c r="AN1641" i="2" s="1"/>
  <c r="AM1641" i="2"/>
  <c r="AO1641" i="2"/>
  <c r="AP1641" i="2"/>
  <c r="AS1641" i="2"/>
  <c r="AA640" i="6" s="1"/>
  <c r="Y640" i="6"/>
  <c r="AO1933" i="2"/>
  <c r="AP1933" i="2"/>
  <c r="AS1933" i="2"/>
  <c r="AA932" i="6" s="1"/>
  <c r="AL1933" i="2"/>
  <c r="AM1933" i="2"/>
  <c r="Y932" i="6"/>
  <c r="AO1869" i="2"/>
  <c r="AP1869" i="2"/>
  <c r="AS1869" i="2"/>
  <c r="AA868" i="6" s="1"/>
  <c r="AL1869" i="2"/>
  <c r="AM1869" i="2"/>
  <c r="Y868" i="6"/>
  <c r="AO1805" i="2"/>
  <c r="AP1805" i="2"/>
  <c r="AS1805" i="2"/>
  <c r="AA804" i="6" s="1"/>
  <c r="AL1805" i="2"/>
  <c r="AN1805" i="2" s="1"/>
  <c r="AM1805" i="2"/>
  <c r="Y804" i="6"/>
  <c r="AO1741" i="2"/>
  <c r="AP1741" i="2"/>
  <c r="AS1741" i="2"/>
  <c r="AA740" i="6" s="1"/>
  <c r="AL1741" i="2"/>
  <c r="AM1741" i="2"/>
  <c r="Y740" i="6"/>
  <c r="AO1639" i="2"/>
  <c r="AP1639" i="2"/>
  <c r="AL1639" i="2"/>
  <c r="AN1639" i="2" s="1"/>
  <c r="AM1639" i="2"/>
  <c r="AS1639" i="2"/>
  <c r="AA638" i="6" s="1"/>
  <c r="Y638" i="6"/>
  <c r="AS1922" i="2"/>
  <c r="AA921" i="6" s="1"/>
  <c r="AL1922" i="2"/>
  <c r="AN1922" i="2" s="1"/>
  <c r="AM1922" i="2"/>
  <c r="AO1922" i="2"/>
  <c r="AP1922" i="2"/>
  <c r="Y921" i="6"/>
  <c r="AS1858" i="2"/>
  <c r="AA857" i="6" s="1"/>
  <c r="AL1858" i="2"/>
  <c r="AM1858" i="2"/>
  <c r="AO1858" i="2"/>
  <c r="AP1858" i="2"/>
  <c r="Y857" i="6"/>
  <c r="AS1794" i="2"/>
  <c r="AA793" i="6" s="1"/>
  <c r="AL1794" i="2"/>
  <c r="AM1794" i="2"/>
  <c r="AO1794" i="2"/>
  <c r="AP1794" i="2"/>
  <c r="Y793" i="6"/>
  <c r="AO1695" i="2"/>
  <c r="AP1695" i="2"/>
  <c r="AL1695" i="2"/>
  <c r="AN1695" i="2" s="1"/>
  <c r="AM1695" i="2"/>
  <c r="AS1695" i="2"/>
  <c r="AA694" i="6" s="1"/>
  <c r="Y694" i="6"/>
  <c r="AL1596" i="2"/>
  <c r="AM1596" i="2"/>
  <c r="AO1596" i="2"/>
  <c r="AP1596" i="2"/>
  <c r="AS1596" i="2"/>
  <c r="AA595" i="6" s="1"/>
  <c r="Y595" i="6"/>
  <c r="AL1620" i="2"/>
  <c r="AN1620" i="2" s="1"/>
  <c r="AM1620" i="2"/>
  <c r="AO1620" i="2"/>
  <c r="AP1620" i="2"/>
  <c r="AS1620" i="2"/>
  <c r="AA619" i="6" s="1"/>
  <c r="Y619" i="6"/>
  <c r="AS1676" i="2"/>
  <c r="AA675" i="6" s="1"/>
  <c r="AL1676" i="2"/>
  <c r="AM1676" i="2"/>
  <c r="AO1676" i="2"/>
  <c r="AP1676" i="2"/>
  <c r="Y675" i="6"/>
  <c r="AO1586" i="2"/>
  <c r="AP1586" i="2"/>
  <c r="AL1586" i="2"/>
  <c r="AN1586" i="2" s="1"/>
  <c r="AM1586" i="2"/>
  <c r="AS1586" i="2"/>
  <c r="AA585" i="6" s="1"/>
  <c r="Y585" i="6"/>
  <c r="AS1674" i="2"/>
  <c r="AA673" i="6" s="1"/>
  <c r="AL1674" i="2"/>
  <c r="AN1674" i="2" s="1"/>
  <c r="AM1674" i="2"/>
  <c r="AO1674" i="2"/>
  <c r="AP1674" i="2"/>
  <c r="Y673" i="6"/>
  <c r="AM1619" i="2"/>
  <c r="AO1619" i="2"/>
  <c r="AP1619" i="2"/>
  <c r="AS1619" i="2"/>
  <c r="AA618" i="6" s="1"/>
  <c r="AL1619" i="2"/>
  <c r="Y618" i="6"/>
  <c r="AO1508" i="2"/>
  <c r="AP1508" i="2"/>
  <c r="AM1508" i="2"/>
  <c r="AS1508" i="2"/>
  <c r="AA507" i="6" s="1"/>
  <c r="AL1508" i="2"/>
  <c r="Y507" i="6"/>
  <c r="AO1577" i="2"/>
  <c r="AP1577" i="2"/>
  <c r="AS1577" i="2"/>
  <c r="AA576" i="6" s="1"/>
  <c r="AM1577" i="2"/>
  <c r="AL1577" i="2"/>
  <c r="AN1577" i="2" s="1"/>
  <c r="Y576" i="6"/>
  <c r="AL1465" i="2"/>
  <c r="AM1465" i="2"/>
  <c r="AO1465" i="2"/>
  <c r="AP1465" i="2"/>
  <c r="AS1465" i="2"/>
  <c r="AA464" i="6" s="1"/>
  <c r="Y464" i="6"/>
  <c r="AL1362" i="2"/>
  <c r="AN1362" i="2" s="1"/>
  <c r="AO1362" i="2"/>
  <c r="AP1362" i="2"/>
  <c r="AS1362" i="2"/>
  <c r="AA361" i="6" s="1"/>
  <c r="AM1362" i="2"/>
  <c r="Y361" i="6"/>
  <c r="AM1469" i="2"/>
  <c r="AL1469" i="2"/>
  <c r="AO1469" i="2"/>
  <c r="AP1469" i="2"/>
  <c r="AS1469" i="2"/>
  <c r="AA468" i="6" s="1"/>
  <c r="Y468" i="6"/>
  <c r="AL1346" i="2"/>
  <c r="AN1346" i="2" s="1"/>
  <c r="AO1346" i="2"/>
  <c r="AP1346" i="2"/>
  <c r="AM1346" i="2"/>
  <c r="AS1346" i="2"/>
  <c r="AA345" i="6" s="1"/>
  <c r="Y345" i="6"/>
  <c r="AL1403" i="2"/>
  <c r="AO1403" i="2"/>
  <c r="AP1403" i="2"/>
  <c r="AS1403" i="2"/>
  <c r="AA402" i="6" s="1"/>
  <c r="AM1403" i="2"/>
  <c r="Y402" i="6"/>
  <c r="AL1448" i="2"/>
  <c r="AN1448" i="2" s="1"/>
  <c r="AM1448" i="2"/>
  <c r="AO1448" i="2"/>
  <c r="AS1448" i="2"/>
  <c r="AA447" i="6" s="1"/>
  <c r="AP1448" i="2"/>
  <c r="Y447" i="6"/>
  <c r="AP1211" i="2"/>
  <c r="AO1211" i="2"/>
  <c r="AM1211" i="2"/>
  <c r="AS1211" i="2"/>
  <c r="AA210" i="6" s="1"/>
  <c r="AL1211" i="2"/>
  <c r="Y210" i="6"/>
  <c r="AL1395" i="2"/>
  <c r="AN1395" i="2" s="1"/>
  <c r="AO1395" i="2"/>
  <c r="AM1395" i="2"/>
  <c r="AS1395" i="2"/>
  <c r="AA394" i="6" s="1"/>
  <c r="AP1395" i="2"/>
  <c r="Y394" i="6"/>
  <c r="AO1406" i="2"/>
  <c r="AL1406" i="2"/>
  <c r="AN1406" i="2" s="1"/>
  <c r="AM1406" i="2"/>
  <c r="AP1406" i="2"/>
  <c r="AS1406" i="2"/>
  <c r="AA405" i="6" s="1"/>
  <c r="Y405" i="6"/>
  <c r="AO1341" i="2"/>
  <c r="AL1341" i="2"/>
  <c r="AM1341" i="2"/>
  <c r="AS1341" i="2"/>
  <c r="AA340" i="6" s="1"/>
  <c r="AP1341" i="2"/>
  <c r="Y340" i="6"/>
  <c r="AL1280" i="2"/>
  <c r="AN1280" i="2" s="1"/>
  <c r="AO1280" i="2"/>
  <c r="AS1280" i="2"/>
  <c r="AA279" i="6" s="1"/>
  <c r="AM1280" i="2"/>
  <c r="AP1280" i="2"/>
  <c r="Y279" i="6"/>
  <c r="AO1277" i="2"/>
  <c r="AS1277" i="2"/>
  <c r="AA276" i="6" s="1"/>
  <c r="AL1277" i="2"/>
  <c r="AP1277" i="2"/>
  <c r="AM1277" i="2"/>
  <c r="Y276" i="6"/>
  <c r="AM1254" i="2"/>
  <c r="AO1254" i="2"/>
  <c r="AP1254" i="2"/>
  <c r="AL1254" i="2"/>
  <c r="AS1254" i="2"/>
  <c r="AA253" i="6" s="1"/>
  <c r="Y253" i="6"/>
  <c r="AO1205" i="2"/>
  <c r="AL1205" i="2"/>
  <c r="AM1205" i="2"/>
  <c r="AP1205" i="2"/>
  <c r="AS1205" i="2"/>
  <c r="AA204" i="6" s="1"/>
  <c r="Y204" i="6"/>
  <c r="AO1080" i="2"/>
  <c r="AP1080" i="2"/>
  <c r="AL1080" i="2"/>
  <c r="AN1080" i="2" s="1"/>
  <c r="AM1080" i="2"/>
  <c r="AS1080" i="2"/>
  <c r="AA79" i="6" s="1"/>
  <c r="Y79" i="6"/>
  <c r="AM1146" i="2"/>
  <c r="AO1146" i="2"/>
  <c r="AL1146" i="2"/>
  <c r="AP1146" i="2"/>
  <c r="AS1146" i="2"/>
  <c r="AA145" i="6" s="1"/>
  <c r="Y145" i="6"/>
  <c r="AO1082" i="2"/>
  <c r="AP1082" i="2"/>
  <c r="AS1082" i="2"/>
  <c r="AA81" i="6" s="1"/>
  <c r="AM1082" i="2"/>
  <c r="AL1082" i="2"/>
  <c r="AN1082" i="2" s="1"/>
  <c r="Y81" i="6"/>
  <c r="AP1183" i="2"/>
  <c r="AL1183" i="2"/>
  <c r="AM1183" i="2"/>
  <c r="AO1183" i="2"/>
  <c r="AS1183" i="2"/>
  <c r="AA182" i="6" s="1"/>
  <c r="Y182" i="6"/>
  <c r="AM1084" i="2"/>
  <c r="AS1084" i="2"/>
  <c r="AA83" i="6" s="1"/>
  <c r="AO1084" i="2"/>
  <c r="AP1084" i="2"/>
  <c r="AL1084" i="2"/>
  <c r="Y83" i="6"/>
  <c r="AM1126" i="2"/>
  <c r="AL1126" i="2"/>
  <c r="AO1126" i="2"/>
  <c r="AP1126" i="2"/>
  <c r="AS1126" i="2"/>
  <c r="AA125" i="6" s="1"/>
  <c r="Y125" i="6"/>
  <c r="AS1196" i="2"/>
  <c r="AA195" i="6" s="1"/>
  <c r="AM1196" i="2"/>
  <c r="AO1196" i="2"/>
  <c r="AP1196" i="2"/>
  <c r="AL1196" i="2"/>
  <c r="Y195" i="6"/>
  <c r="AP1035" i="2"/>
  <c r="AL1035" i="2"/>
  <c r="AS1035" i="2"/>
  <c r="AA34" i="6" s="1"/>
  <c r="AO1035" i="2"/>
  <c r="AM1035" i="2"/>
  <c r="Y34" i="6"/>
  <c r="H1992" i="2"/>
  <c r="I1992" i="2"/>
  <c r="K1992" i="2"/>
  <c r="L1992" i="2"/>
  <c r="G991" i="6"/>
  <c r="H991" i="6" s="1"/>
  <c r="I1999" i="2"/>
  <c r="K1999" i="2"/>
  <c r="L1999" i="2"/>
  <c r="G998" i="6"/>
  <c r="H998" i="6" s="1"/>
  <c r="H1999" i="2"/>
  <c r="H1899" i="2"/>
  <c r="I1899" i="2"/>
  <c r="K1899" i="2"/>
  <c r="L1899" i="2"/>
  <c r="G898" i="6"/>
  <c r="H898" i="6" s="1"/>
  <c r="K1997" i="2"/>
  <c r="L1997" i="2"/>
  <c r="H1997" i="2"/>
  <c r="I1997" i="2"/>
  <c r="G996" i="6"/>
  <c r="H996" i="6" s="1"/>
  <c r="H1965" i="2"/>
  <c r="I1965" i="2"/>
  <c r="K1965" i="2"/>
  <c r="L1965" i="2"/>
  <c r="G964" i="6"/>
  <c r="H964" i="6" s="1"/>
  <c r="H1973" i="2"/>
  <c r="K1973" i="2"/>
  <c r="L1973" i="2"/>
  <c r="I1973" i="2"/>
  <c r="G972" i="6"/>
  <c r="H972" i="6" s="1"/>
  <c r="I1724" i="2"/>
  <c r="K1724" i="2"/>
  <c r="L1724" i="2"/>
  <c r="H1724" i="2"/>
  <c r="G723" i="6"/>
  <c r="H723" i="6" s="1"/>
  <c r="H2010" i="2"/>
  <c r="I2010" i="2"/>
  <c r="K2010" i="2"/>
  <c r="L2010" i="2"/>
  <c r="G1009" i="6"/>
  <c r="H1009" i="6" s="1"/>
  <c r="L1975" i="2"/>
  <c r="I1975" i="2"/>
  <c r="H1975" i="2"/>
  <c r="K1975" i="2"/>
  <c r="G974" i="6"/>
  <c r="H974" i="6" s="1"/>
  <c r="H1963" i="2"/>
  <c r="K1963" i="2"/>
  <c r="L1963" i="2"/>
  <c r="I1963" i="2"/>
  <c r="G962" i="6"/>
  <c r="H962" i="6" s="1"/>
  <c r="K1650" i="2"/>
  <c r="L1650" i="2"/>
  <c r="H1650" i="2"/>
  <c r="I1650" i="2"/>
  <c r="G649" i="6"/>
  <c r="H649" i="6" s="1"/>
  <c r="I1930" i="2"/>
  <c r="K1930" i="2"/>
  <c r="L1930" i="2"/>
  <c r="H1930" i="2"/>
  <c r="G929" i="6"/>
  <c r="H929" i="6" s="1"/>
  <c r="I1866" i="2"/>
  <c r="K1866" i="2"/>
  <c r="L1866" i="2"/>
  <c r="H1866" i="2"/>
  <c r="G865" i="6"/>
  <c r="H865" i="6" s="1"/>
  <c r="I1802" i="2"/>
  <c r="K1802" i="2"/>
  <c r="L1802" i="2"/>
  <c r="H1802" i="2"/>
  <c r="G801" i="6"/>
  <c r="H801" i="6" s="1"/>
  <c r="I1738" i="2"/>
  <c r="K1738" i="2"/>
  <c r="L1738" i="2"/>
  <c r="H1738" i="2"/>
  <c r="G737" i="6"/>
  <c r="H737" i="6" s="1"/>
  <c r="K1929" i="2"/>
  <c r="L1929" i="2"/>
  <c r="H1929" i="2"/>
  <c r="I1929" i="2"/>
  <c r="G928" i="6"/>
  <c r="H928" i="6" s="1"/>
  <c r="K1865" i="2"/>
  <c r="L1865" i="2"/>
  <c r="H1865" i="2"/>
  <c r="I1865" i="2"/>
  <c r="G864" i="6"/>
  <c r="H864" i="6" s="1"/>
  <c r="K1801" i="2"/>
  <c r="L1801" i="2"/>
  <c r="H1801" i="2"/>
  <c r="I1801" i="2"/>
  <c r="G800" i="6"/>
  <c r="H800" i="6" s="1"/>
  <c r="K1416" i="2"/>
  <c r="L1416" i="2"/>
  <c r="I1416" i="2"/>
  <c r="H1416" i="2"/>
  <c r="G415" i="6"/>
  <c r="H415" i="6" s="1"/>
  <c r="K1936" i="2"/>
  <c r="L1936" i="2"/>
  <c r="H1936" i="2"/>
  <c r="I1936" i="2"/>
  <c r="G935" i="6"/>
  <c r="H935" i="6" s="1"/>
  <c r="K1904" i="2"/>
  <c r="L1904" i="2"/>
  <c r="H1904" i="2"/>
  <c r="I1904" i="2"/>
  <c r="G903" i="6"/>
  <c r="H903" i="6" s="1"/>
  <c r="K1872" i="2"/>
  <c r="L1872" i="2"/>
  <c r="H1872" i="2"/>
  <c r="I1872" i="2"/>
  <c r="G871" i="6"/>
  <c r="H871" i="6" s="1"/>
  <c r="K1840" i="2"/>
  <c r="L1840" i="2"/>
  <c r="H1840" i="2"/>
  <c r="I1840" i="2"/>
  <c r="G839" i="6"/>
  <c r="H839" i="6" s="1"/>
  <c r="K1776" i="2"/>
  <c r="L1776" i="2"/>
  <c r="H1776" i="2"/>
  <c r="I1776" i="2"/>
  <c r="G775" i="6"/>
  <c r="H775" i="6" s="1"/>
  <c r="L1943" i="2"/>
  <c r="H1943" i="2"/>
  <c r="I1943" i="2"/>
  <c r="K1943" i="2"/>
  <c r="G942" i="6"/>
  <c r="H942" i="6" s="1"/>
  <c r="L1911" i="2"/>
  <c r="H1911" i="2"/>
  <c r="I1911" i="2"/>
  <c r="K1911" i="2"/>
  <c r="G910" i="6"/>
  <c r="H910" i="6" s="1"/>
  <c r="L1879" i="2"/>
  <c r="H1879" i="2"/>
  <c r="I1879" i="2"/>
  <c r="K1879" i="2"/>
  <c r="G878" i="6"/>
  <c r="H878" i="6" s="1"/>
  <c r="L1847" i="2"/>
  <c r="H1847" i="2"/>
  <c r="I1847" i="2"/>
  <c r="K1847" i="2"/>
  <c r="G846" i="6"/>
  <c r="H846" i="6" s="1"/>
  <c r="L1815" i="2"/>
  <c r="H1815" i="2"/>
  <c r="I1815" i="2"/>
  <c r="K1815" i="2"/>
  <c r="G814" i="6"/>
  <c r="H814" i="6" s="1"/>
  <c r="L1783" i="2"/>
  <c r="H1783" i="2"/>
  <c r="I1783" i="2"/>
  <c r="K1783" i="2"/>
  <c r="G782" i="6"/>
  <c r="H782" i="6" s="1"/>
  <c r="L1751" i="2"/>
  <c r="H1751" i="2"/>
  <c r="I1751" i="2"/>
  <c r="K1751" i="2"/>
  <c r="G750" i="6"/>
  <c r="H750" i="6" s="1"/>
  <c r="K1634" i="2"/>
  <c r="L1634" i="2"/>
  <c r="H1634" i="2"/>
  <c r="I1634" i="2"/>
  <c r="G633" i="6"/>
  <c r="H633" i="6" s="1"/>
  <c r="H1942" i="2"/>
  <c r="I1942" i="2"/>
  <c r="K1942" i="2"/>
  <c r="L1942" i="2"/>
  <c r="G941" i="6"/>
  <c r="H941" i="6" s="1"/>
  <c r="H1878" i="2"/>
  <c r="I1878" i="2"/>
  <c r="K1878" i="2"/>
  <c r="L1878" i="2"/>
  <c r="G877" i="6"/>
  <c r="H877" i="6" s="1"/>
  <c r="H1814" i="2"/>
  <c r="I1814" i="2"/>
  <c r="K1814" i="2"/>
  <c r="L1814" i="2"/>
  <c r="G813" i="6"/>
  <c r="H813" i="6" s="1"/>
  <c r="H1750" i="2"/>
  <c r="I1750" i="2"/>
  <c r="K1750" i="2"/>
  <c r="L1750" i="2"/>
  <c r="G749" i="6"/>
  <c r="H749" i="6" s="1"/>
  <c r="H1933" i="2"/>
  <c r="I1933" i="2"/>
  <c r="K1933" i="2"/>
  <c r="L1933" i="2"/>
  <c r="G932" i="6"/>
  <c r="H932" i="6" s="1"/>
  <c r="H1901" i="2"/>
  <c r="I1901" i="2"/>
  <c r="K1901" i="2"/>
  <c r="L1901" i="2"/>
  <c r="G900" i="6"/>
  <c r="H900" i="6" s="1"/>
  <c r="H1869" i="2"/>
  <c r="I1869" i="2"/>
  <c r="K1869" i="2"/>
  <c r="L1869" i="2"/>
  <c r="G868" i="6"/>
  <c r="H868" i="6" s="1"/>
  <c r="H1837" i="2"/>
  <c r="I1837" i="2"/>
  <c r="K1837" i="2"/>
  <c r="L1837" i="2"/>
  <c r="G836" i="6"/>
  <c r="H836" i="6" s="1"/>
  <c r="H1805" i="2"/>
  <c r="I1805" i="2"/>
  <c r="K1805" i="2"/>
  <c r="L1805" i="2"/>
  <c r="G804" i="6"/>
  <c r="H804" i="6" s="1"/>
  <c r="H1773" i="2"/>
  <c r="I1773" i="2"/>
  <c r="K1773" i="2"/>
  <c r="L1773" i="2"/>
  <c r="G772" i="6"/>
  <c r="H772" i="6" s="1"/>
  <c r="H1741" i="2"/>
  <c r="I1741" i="2"/>
  <c r="K1741" i="2"/>
  <c r="L1741" i="2"/>
  <c r="G740" i="6"/>
  <c r="H740" i="6" s="1"/>
  <c r="K1658" i="2"/>
  <c r="L1658" i="2"/>
  <c r="H1658" i="2"/>
  <c r="I1658" i="2"/>
  <c r="G657" i="6"/>
  <c r="H657" i="6" s="1"/>
  <c r="H1940" i="2"/>
  <c r="I1940" i="2"/>
  <c r="K1940" i="2"/>
  <c r="L1940" i="2"/>
  <c r="G939" i="6"/>
  <c r="H939" i="6" s="1"/>
  <c r="H1876" i="2"/>
  <c r="I1876" i="2"/>
  <c r="K1876" i="2"/>
  <c r="L1876" i="2"/>
  <c r="G875" i="6"/>
  <c r="H875" i="6" s="1"/>
  <c r="H1812" i="2"/>
  <c r="I1812" i="2"/>
  <c r="K1812" i="2"/>
  <c r="L1812" i="2"/>
  <c r="G811" i="6"/>
  <c r="H811" i="6" s="1"/>
  <c r="H1748" i="2"/>
  <c r="I1748" i="2"/>
  <c r="K1748" i="2"/>
  <c r="L1748" i="2"/>
  <c r="G747" i="6"/>
  <c r="H747" i="6" s="1"/>
  <c r="K1723" i="2"/>
  <c r="L1723" i="2"/>
  <c r="H1723" i="2"/>
  <c r="I1723" i="2"/>
  <c r="G722" i="6"/>
  <c r="H722" i="6" s="1"/>
  <c r="I1659" i="2"/>
  <c r="K1659" i="2"/>
  <c r="L1659" i="2"/>
  <c r="H1659" i="2"/>
  <c r="G658" i="6"/>
  <c r="H658" i="6" s="1"/>
  <c r="K1705" i="2"/>
  <c r="L1705" i="2"/>
  <c r="I1705" i="2"/>
  <c r="H1705" i="2"/>
  <c r="G704" i="6"/>
  <c r="H704" i="6" s="1"/>
  <c r="K1641" i="2"/>
  <c r="L1641" i="2"/>
  <c r="I1641" i="2"/>
  <c r="H1641" i="2"/>
  <c r="G640" i="6"/>
  <c r="H640" i="6" s="1"/>
  <c r="H1728" i="2"/>
  <c r="I1728" i="2"/>
  <c r="K1728" i="2"/>
  <c r="L1728" i="2"/>
  <c r="G727" i="6"/>
  <c r="H727" i="6" s="1"/>
  <c r="L1696" i="2"/>
  <c r="H1696" i="2"/>
  <c r="I1696" i="2"/>
  <c r="K1696" i="2"/>
  <c r="G695" i="6"/>
  <c r="H695" i="6" s="1"/>
  <c r="L1664" i="2"/>
  <c r="H1664" i="2"/>
  <c r="I1664" i="2"/>
  <c r="K1664" i="2"/>
  <c r="G663" i="6"/>
  <c r="H663" i="6" s="1"/>
  <c r="L1632" i="2"/>
  <c r="H1632" i="2"/>
  <c r="I1632" i="2"/>
  <c r="K1632" i="2"/>
  <c r="G631" i="6"/>
  <c r="H631" i="6" s="1"/>
  <c r="H1524" i="2"/>
  <c r="L1524" i="2"/>
  <c r="I1524" i="2"/>
  <c r="K1524" i="2"/>
  <c r="G523" i="6"/>
  <c r="H523" i="6" s="1"/>
  <c r="H1727" i="2"/>
  <c r="I1727" i="2"/>
  <c r="K1727" i="2"/>
  <c r="L1727" i="2"/>
  <c r="G726" i="6"/>
  <c r="H726" i="6" s="1"/>
  <c r="H1702" i="2"/>
  <c r="I1702" i="2"/>
  <c r="L1702" i="2"/>
  <c r="K1702" i="2"/>
  <c r="G701" i="6"/>
  <c r="H701" i="6" s="1"/>
  <c r="H1646" i="2"/>
  <c r="I1646" i="2"/>
  <c r="L1646" i="2"/>
  <c r="K1646" i="2"/>
  <c r="G645" i="6"/>
  <c r="H645" i="6" s="1"/>
  <c r="H1567" i="2"/>
  <c r="I1567" i="2"/>
  <c r="K1567" i="2"/>
  <c r="L1567" i="2"/>
  <c r="G566" i="6"/>
  <c r="H566" i="6" s="1"/>
  <c r="H1717" i="2"/>
  <c r="I1717" i="2"/>
  <c r="K1717" i="2"/>
  <c r="L1717" i="2"/>
  <c r="G716" i="6"/>
  <c r="H716" i="6" s="1"/>
  <c r="H1653" i="2"/>
  <c r="I1653" i="2"/>
  <c r="K1653" i="2"/>
  <c r="L1653" i="2"/>
  <c r="G652" i="6"/>
  <c r="H652" i="6" s="1"/>
  <c r="I1598" i="2"/>
  <c r="K1598" i="2"/>
  <c r="L1598" i="2"/>
  <c r="H1598" i="2"/>
  <c r="G597" i="6"/>
  <c r="H597" i="6" s="1"/>
  <c r="I1530" i="2"/>
  <c r="K1530" i="2"/>
  <c r="L1530" i="2"/>
  <c r="H1530" i="2"/>
  <c r="G529" i="6"/>
  <c r="H529" i="6" s="1"/>
  <c r="H1427" i="2"/>
  <c r="I1427" i="2"/>
  <c r="K1427" i="2"/>
  <c r="L1427" i="2"/>
  <c r="G426" i="6"/>
  <c r="H426" i="6" s="1"/>
  <c r="K1612" i="2"/>
  <c r="L1612" i="2"/>
  <c r="I1612" i="2"/>
  <c r="H1612" i="2"/>
  <c r="G611" i="6"/>
  <c r="H611" i="6" s="1"/>
  <c r="K1580" i="2"/>
  <c r="L1580" i="2"/>
  <c r="I1580" i="2"/>
  <c r="H1580" i="2"/>
  <c r="G579" i="6"/>
  <c r="H579" i="6" s="1"/>
  <c r="K1548" i="2"/>
  <c r="L1548" i="2"/>
  <c r="I1548" i="2"/>
  <c r="H1548" i="2"/>
  <c r="G547" i="6"/>
  <c r="H547" i="6" s="1"/>
  <c r="L1579" i="2"/>
  <c r="H1579" i="2"/>
  <c r="I1579" i="2"/>
  <c r="K1579" i="2"/>
  <c r="G578" i="6"/>
  <c r="H578" i="6" s="1"/>
  <c r="K1459" i="2"/>
  <c r="L1459" i="2"/>
  <c r="H1459" i="2"/>
  <c r="I1459" i="2"/>
  <c r="G458" i="6"/>
  <c r="H458" i="6" s="1"/>
  <c r="I1258" i="2"/>
  <c r="L1258" i="2"/>
  <c r="H1258" i="2"/>
  <c r="K1258" i="2"/>
  <c r="G257" i="6"/>
  <c r="H257" i="6" s="1"/>
  <c r="H1570" i="2"/>
  <c r="I1570" i="2"/>
  <c r="K1570" i="2"/>
  <c r="L1570" i="2"/>
  <c r="G569" i="6"/>
  <c r="H569" i="6" s="1"/>
  <c r="H1514" i="2"/>
  <c r="I1514" i="2"/>
  <c r="K1514" i="2"/>
  <c r="L1514" i="2"/>
  <c r="G513" i="6"/>
  <c r="H513" i="6" s="1"/>
  <c r="H1577" i="2"/>
  <c r="I1577" i="2"/>
  <c r="L1577" i="2"/>
  <c r="K1577" i="2"/>
  <c r="G576" i="6"/>
  <c r="H576" i="6" s="1"/>
  <c r="H1545" i="2"/>
  <c r="I1545" i="2"/>
  <c r="L1545" i="2"/>
  <c r="K1545" i="2"/>
  <c r="G544" i="6"/>
  <c r="H544" i="6" s="1"/>
  <c r="H1576" i="2"/>
  <c r="I1576" i="2"/>
  <c r="K1576" i="2"/>
  <c r="L1576" i="2"/>
  <c r="G575" i="6"/>
  <c r="H575" i="6" s="1"/>
  <c r="I1519" i="2"/>
  <c r="H1519" i="2"/>
  <c r="K1519" i="2"/>
  <c r="L1519" i="2"/>
  <c r="G518" i="6"/>
  <c r="H518" i="6" s="1"/>
  <c r="K1401" i="2"/>
  <c r="H1401" i="2"/>
  <c r="L1401" i="2"/>
  <c r="I1401" i="2"/>
  <c r="G400" i="6"/>
  <c r="H400" i="6" s="1"/>
  <c r="H1414" i="2"/>
  <c r="K1414" i="2"/>
  <c r="I1414" i="2"/>
  <c r="L1414" i="2"/>
  <c r="G413" i="6"/>
  <c r="H413" i="6" s="1"/>
  <c r="I1505" i="2"/>
  <c r="K1505" i="2"/>
  <c r="L1505" i="2"/>
  <c r="H1505" i="2"/>
  <c r="G504" i="6"/>
  <c r="H504" i="6" s="1"/>
  <c r="H1438" i="2"/>
  <c r="K1438" i="2"/>
  <c r="L1438" i="2"/>
  <c r="I1438" i="2"/>
  <c r="G437" i="6"/>
  <c r="H437" i="6" s="1"/>
  <c r="H1278" i="2"/>
  <c r="K1278" i="2"/>
  <c r="L1278" i="2"/>
  <c r="I1278" i="2"/>
  <c r="G277" i="6"/>
  <c r="H277" i="6" s="1"/>
  <c r="H1485" i="2"/>
  <c r="K1485" i="2"/>
  <c r="I1485" i="2"/>
  <c r="L1485" i="2"/>
  <c r="G484" i="6"/>
  <c r="H484" i="6" s="1"/>
  <c r="H1242" i="2"/>
  <c r="I1242" i="2"/>
  <c r="L1242" i="2"/>
  <c r="K1242" i="2"/>
  <c r="G241" i="6"/>
  <c r="H241" i="6" s="1"/>
  <c r="H1473" i="2"/>
  <c r="I1473" i="2"/>
  <c r="K1473" i="2"/>
  <c r="L1473" i="2"/>
  <c r="G472" i="6"/>
  <c r="H472" i="6" s="1"/>
  <c r="H1403" i="2"/>
  <c r="I1403" i="2"/>
  <c r="K1403" i="2"/>
  <c r="L1403" i="2"/>
  <c r="G402" i="6"/>
  <c r="H402" i="6" s="1"/>
  <c r="H1491" i="2"/>
  <c r="I1491" i="2"/>
  <c r="K1491" i="2"/>
  <c r="L1491" i="2"/>
  <c r="G490" i="6"/>
  <c r="H490" i="6" s="1"/>
  <c r="I1442" i="2"/>
  <c r="L1442" i="2"/>
  <c r="K1442" i="2"/>
  <c r="H1442" i="2"/>
  <c r="G441" i="6"/>
  <c r="H441" i="6" s="1"/>
  <c r="I1378" i="2"/>
  <c r="L1378" i="2"/>
  <c r="K1378" i="2"/>
  <c r="H1378" i="2"/>
  <c r="G377" i="6"/>
  <c r="H377" i="6" s="1"/>
  <c r="I1455" i="2"/>
  <c r="K1455" i="2"/>
  <c r="L1455" i="2"/>
  <c r="H1455" i="2"/>
  <c r="G454" i="6"/>
  <c r="H454" i="6" s="1"/>
  <c r="L1391" i="2"/>
  <c r="H1391" i="2"/>
  <c r="I1391" i="2"/>
  <c r="K1391" i="2"/>
  <c r="G390" i="6"/>
  <c r="H390" i="6" s="1"/>
  <c r="H1452" i="2"/>
  <c r="I1452" i="2"/>
  <c r="K1452" i="2"/>
  <c r="L1452" i="2"/>
  <c r="G451" i="6"/>
  <c r="H451" i="6" s="1"/>
  <c r="H1388" i="2"/>
  <c r="K1388" i="2"/>
  <c r="L1388" i="2"/>
  <c r="I1388" i="2"/>
  <c r="G387" i="6"/>
  <c r="H387" i="6" s="1"/>
  <c r="H1301" i="2"/>
  <c r="K1301" i="2"/>
  <c r="L1301" i="2"/>
  <c r="I1301" i="2"/>
  <c r="G300" i="6"/>
  <c r="H300" i="6" s="1"/>
  <c r="H1314" i="2"/>
  <c r="I1314" i="2"/>
  <c r="K1314" i="2"/>
  <c r="L1314" i="2"/>
  <c r="G313" i="6"/>
  <c r="H313" i="6" s="1"/>
  <c r="H1275" i="2"/>
  <c r="K1275" i="2"/>
  <c r="I1275" i="2"/>
  <c r="L1275" i="2"/>
  <c r="G274" i="6"/>
  <c r="H274" i="6" s="1"/>
  <c r="K1240" i="2"/>
  <c r="L1240" i="2"/>
  <c r="H1240" i="2"/>
  <c r="I1240" i="2"/>
  <c r="G239" i="6"/>
  <c r="H239" i="6" s="1"/>
  <c r="I1329" i="2"/>
  <c r="L1329" i="2"/>
  <c r="H1329" i="2"/>
  <c r="K1329" i="2"/>
  <c r="G328" i="6"/>
  <c r="H328" i="6" s="1"/>
  <c r="I1257" i="2"/>
  <c r="K1257" i="2"/>
  <c r="L1257" i="2"/>
  <c r="H1257" i="2"/>
  <c r="G256" i="6"/>
  <c r="H256" i="6" s="1"/>
  <c r="L1358" i="2"/>
  <c r="K1358" i="2"/>
  <c r="H1358" i="2"/>
  <c r="I1358" i="2"/>
  <c r="G357" i="6"/>
  <c r="H357" i="6" s="1"/>
  <c r="L1294" i="2"/>
  <c r="K1294" i="2"/>
  <c r="I1294" i="2"/>
  <c r="H1294" i="2"/>
  <c r="G293" i="6"/>
  <c r="H293" i="6" s="1"/>
  <c r="L1186" i="2"/>
  <c r="H1186" i="2"/>
  <c r="I1186" i="2"/>
  <c r="K1186" i="2"/>
  <c r="G185" i="6"/>
  <c r="H185" i="6" s="1"/>
  <c r="I1222" i="2"/>
  <c r="K1222" i="2"/>
  <c r="H1222" i="2"/>
  <c r="L1222" i="2"/>
  <c r="G221" i="6"/>
  <c r="H221" i="6" s="1"/>
  <c r="H1126" i="2"/>
  <c r="I1126" i="2"/>
  <c r="K1126" i="2"/>
  <c r="L1126" i="2"/>
  <c r="G125" i="6"/>
  <c r="H125" i="6" s="1"/>
  <c r="I1332" i="2"/>
  <c r="L1332" i="2"/>
  <c r="H1332" i="2"/>
  <c r="K1332" i="2"/>
  <c r="G331" i="6"/>
  <c r="H331" i="6" s="1"/>
  <c r="I1300" i="2"/>
  <c r="L1300" i="2"/>
  <c r="K1300" i="2"/>
  <c r="H1300" i="2"/>
  <c r="G299" i="6"/>
  <c r="H299" i="6" s="1"/>
  <c r="H1250" i="2"/>
  <c r="I1250" i="2"/>
  <c r="L1250" i="2"/>
  <c r="K1250" i="2"/>
  <c r="G249" i="6"/>
  <c r="H249" i="6" s="1"/>
  <c r="H1339" i="2"/>
  <c r="I1339" i="2"/>
  <c r="K1339" i="2"/>
  <c r="L1339" i="2"/>
  <c r="G338" i="6"/>
  <c r="H338" i="6" s="1"/>
  <c r="I1221" i="2"/>
  <c r="K1221" i="2"/>
  <c r="H1221" i="2"/>
  <c r="L1221" i="2"/>
  <c r="G220" i="6"/>
  <c r="H220" i="6" s="1"/>
  <c r="K1255" i="2"/>
  <c r="L1255" i="2"/>
  <c r="I1255" i="2"/>
  <c r="H1255" i="2"/>
  <c r="G254" i="6"/>
  <c r="H254" i="6" s="1"/>
  <c r="I1199" i="2"/>
  <c r="K1199" i="2"/>
  <c r="L1199" i="2"/>
  <c r="H1199" i="2"/>
  <c r="G198" i="6"/>
  <c r="H198" i="6" s="1"/>
  <c r="L1194" i="2"/>
  <c r="H1194" i="2"/>
  <c r="I1194" i="2"/>
  <c r="K1194" i="2"/>
  <c r="G193" i="6"/>
  <c r="H193" i="6" s="1"/>
  <c r="L1284" i="2"/>
  <c r="I1284" i="2"/>
  <c r="K1284" i="2"/>
  <c r="H1284" i="2"/>
  <c r="G283" i="6"/>
  <c r="H283" i="6" s="1"/>
  <c r="H1218" i="2"/>
  <c r="I1218" i="2"/>
  <c r="L1218" i="2"/>
  <c r="K1218" i="2"/>
  <c r="G217" i="6"/>
  <c r="H217" i="6" s="1"/>
  <c r="H1058" i="2"/>
  <c r="I1058" i="2"/>
  <c r="K1058" i="2"/>
  <c r="L1058" i="2"/>
  <c r="G57" i="6"/>
  <c r="H57" i="6" s="1"/>
  <c r="H1142" i="2"/>
  <c r="L1142" i="2"/>
  <c r="I1142" i="2"/>
  <c r="K1142" i="2"/>
  <c r="G141" i="6"/>
  <c r="H141" i="6" s="1"/>
  <c r="I1083" i="2"/>
  <c r="H1083" i="2"/>
  <c r="K1083" i="2"/>
  <c r="L1083" i="2"/>
  <c r="G82" i="6"/>
  <c r="H82" i="6" s="1"/>
  <c r="L1196" i="2"/>
  <c r="I1196" i="2"/>
  <c r="K1196" i="2"/>
  <c r="H1196" i="2"/>
  <c r="G195" i="6"/>
  <c r="H195" i="6" s="1"/>
  <c r="L1140" i="2"/>
  <c r="I1140" i="2"/>
  <c r="H1140" i="2"/>
  <c r="K1140" i="2"/>
  <c r="G139" i="6"/>
  <c r="H139" i="6" s="1"/>
  <c r="H1219" i="2"/>
  <c r="I1219" i="2"/>
  <c r="K1219" i="2"/>
  <c r="L1219" i="2"/>
  <c r="G218" i="6"/>
  <c r="H218" i="6" s="1"/>
  <c r="K1155" i="2"/>
  <c r="H1155" i="2"/>
  <c r="L1155" i="2"/>
  <c r="I1155" i="2"/>
  <c r="G154" i="6"/>
  <c r="H154" i="6" s="1"/>
  <c r="I1117" i="2"/>
  <c r="L1117" i="2"/>
  <c r="H1117" i="2"/>
  <c r="K1117" i="2"/>
  <c r="G116" i="6"/>
  <c r="H116" i="6" s="1"/>
  <c r="I1185" i="2"/>
  <c r="H1185" i="2"/>
  <c r="K1185" i="2"/>
  <c r="L1185" i="2"/>
  <c r="G184" i="6"/>
  <c r="H184" i="6" s="1"/>
  <c r="I1100" i="2"/>
  <c r="K1100" i="2"/>
  <c r="L1100" i="2"/>
  <c r="H1100" i="2"/>
  <c r="G99" i="6"/>
  <c r="H99" i="6" s="1"/>
  <c r="I1183" i="2"/>
  <c r="K1183" i="2"/>
  <c r="L1183" i="2"/>
  <c r="H1183" i="2"/>
  <c r="G182" i="6"/>
  <c r="H182" i="6" s="1"/>
  <c r="K1085" i="2"/>
  <c r="L1085" i="2"/>
  <c r="H1085" i="2"/>
  <c r="I1085" i="2"/>
  <c r="G84" i="6"/>
  <c r="H84" i="6" s="1"/>
  <c r="L1119" i="2"/>
  <c r="H1119" i="2"/>
  <c r="I1119" i="2"/>
  <c r="K1119" i="2"/>
  <c r="G118" i="6"/>
  <c r="H118" i="6" s="1"/>
  <c r="I1087" i="2"/>
  <c r="H1087" i="2"/>
  <c r="K1087" i="2"/>
  <c r="L1087" i="2"/>
  <c r="G86" i="6"/>
  <c r="H86" i="6" s="1"/>
  <c r="K1072" i="2"/>
  <c r="L1072" i="2"/>
  <c r="H1072" i="2"/>
  <c r="I1072" i="2"/>
  <c r="G71" i="6"/>
  <c r="H71" i="6" s="1"/>
  <c r="H1042" i="2"/>
  <c r="I1042" i="2"/>
  <c r="L1042" i="2"/>
  <c r="K1042" i="2"/>
  <c r="G41" i="6"/>
  <c r="H41" i="6" s="1"/>
  <c r="H1074" i="2"/>
  <c r="K1074" i="2"/>
  <c r="I1074" i="2"/>
  <c r="L1074" i="2"/>
  <c r="G73" i="6"/>
  <c r="H73" i="6" s="1"/>
  <c r="H1081" i="2"/>
  <c r="I1081" i="2"/>
  <c r="K1081" i="2"/>
  <c r="L1081" i="2"/>
  <c r="G80" i="6"/>
  <c r="H80" i="6" s="1"/>
  <c r="K1031" i="2"/>
  <c r="L1031" i="2"/>
  <c r="H1031" i="2"/>
  <c r="I1031" i="2"/>
  <c r="G30" i="6"/>
  <c r="H30" i="6" s="1"/>
  <c r="H1051" i="2"/>
  <c r="K1051" i="2"/>
  <c r="L1051" i="2"/>
  <c r="I1051" i="2"/>
  <c r="G50" i="6"/>
  <c r="H50" i="6" s="1"/>
  <c r="U1146" i="2"/>
  <c r="Y1146" i="2"/>
  <c r="O145" i="6" s="1"/>
  <c r="R1146" i="2"/>
  <c r="T1146" i="2" s="1"/>
  <c r="V1146" i="2"/>
  <c r="S1146" i="2"/>
  <c r="M145" i="6"/>
  <c r="R1297" i="2"/>
  <c r="S1297" i="2"/>
  <c r="U1297" i="2"/>
  <c r="Y1297" i="2"/>
  <c r="O296" i="6" s="1"/>
  <c r="V1297" i="2"/>
  <c r="M296" i="6"/>
  <c r="Y1516" i="2"/>
  <c r="O515" i="6" s="1"/>
  <c r="U1516" i="2"/>
  <c r="R1516" i="2"/>
  <c r="S1516" i="2"/>
  <c r="V1516" i="2"/>
  <c r="M515" i="6"/>
  <c r="Y1545" i="2"/>
  <c r="O544" i="6" s="1"/>
  <c r="R1545" i="2"/>
  <c r="T1545" i="2" s="1"/>
  <c r="S1545" i="2"/>
  <c r="U1545" i="2"/>
  <c r="V1545" i="2"/>
  <c r="M544" i="6"/>
  <c r="V1806" i="2"/>
  <c r="Y1806" i="2"/>
  <c r="O805" i="6" s="1"/>
  <c r="R1806" i="2"/>
  <c r="T1806" i="2" s="1"/>
  <c r="S1806" i="2"/>
  <c r="U1806" i="2"/>
  <c r="M805" i="6"/>
  <c r="U1063" i="2"/>
  <c r="V1063" i="2"/>
  <c r="Y1063" i="2"/>
  <c r="O62" i="6" s="1"/>
  <c r="S1063" i="2"/>
  <c r="R1063" i="2"/>
  <c r="T1063" i="2" s="1"/>
  <c r="M62" i="6"/>
  <c r="U1254" i="2"/>
  <c r="V1254" i="2"/>
  <c r="Y1254" i="2"/>
  <c r="O253" i="6" s="1"/>
  <c r="S1254" i="2"/>
  <c r="R1254" i="2"/>
  <c r="M253" i="6"/>
  <c r="S1433" i="2"/>
  <c r="V1433" i="2"/>
  <c r="Y1433" i="2"/>
  <c r="O432" i="6" s="1"/>
  <c r="R1433" i="2"/>
  <c r="U1433" i="2"/>
  <c r="M432" i="6"/>
  <c r="V1485" i="2"/>
  <c r="Y1485" i="2"/>
  <c r="O484" i="6" s="1"/>
  <c r="R1485" i="2"/>
  <c r="T1485" i="2" s="1"/>
  <c r="U1485" i="2"/>
  <c r="S1485" i="2"/>
  <c r="M484" i="6"/>
  <c r="V1711" i="2"/>
  <c r="Y1711" i="2"/>
  <c r="O710" i="6" s="1"/>
  <c r="R1711" i="2"/>
  <c r="T1711" i="2" s="1"/>
  <c r="S1711" i="2"/>
  <c r="U1711" i="2"/>
  <c r="M710" i="6"/>
  <c r="Y1184" i="2"/>
  <c r="O183" i="6" s="1"/>
  <c r="S1184" i="2"/>
  <c r="U1184" i="2"/>
  <c r="V1184" i="2"/>
  <c r="R1184" i="2"/>
  <c r="M183" i="6"/>
  <c r="Y1259" i="2"/>
  <c r="O258" i="6" s="1"/>
  <c r="R1259" i="2"/>
  <c r="T1259" i="2" s="1"/>
  <c r="V1259" i="2"/>
  <c r="S1259" i="2"/>
  <c r="U1259" i="2"/>
  <c r="M258" i="6"/>
  <c r="V1766" i="2"/>
  <c r="Y1766" i="2"/>
  <c r="O765" i="6" s="1"/>
  <c r="R1766" i="2"/>
  <c r="T1766" i="2" s="1"/>
  <c r="S1766" i="2"/>
  <c r="U1766" i="2"/>
  <c r="M765" i="6"/>
  <c r="U1776" i="2"/>
  <c r="V1776" i="2"/>
  <c r="Y1776" i="2"/>
  <c r="O775" i="6" s="1"/>
  <c r="R1776" i="2"/>
  <c r="S1776" i="2"/>
  <c r="M775" i="6"/>
  <c r="R1217" i="2"/>
  <c r="T1217" i="2" s="1"/>
  <c r="S1217" i="2"/>
  <c r="V1217" i="2"/>
  <c r="Y1217" i="2"/>
  <c r="O216" i="6" s="1"/>
  <c r="U1217" i="2"/>
  <c r="M216" i="6"/>
  <c r="V1253" i="2"/>
  <c r="R1253" i="2"/>
  <c r="T1253" i="2" s="1"/>
  <c r="U1253" i="2"/>
  <c r="S1253" i="2"/>
  <c r="Y1253" i="2"/>
  <c r="O252" i="6" s="1"/>
  <c r="M252" i="6"/>
  <c r="S1801" i="2"/>
  <c r="U1801" i="2"/>
  <c r="V1801" i="2"/>
  <c r="Y1801" i="2"/>
  <c r="O800" i="6" s="1"/>
  <c r="R1801" i="2"/>
  <c r="T1801" i="2" s="1"/>
  <c r="M800" i="6"/>
  <c r="Y1275" i="2"/>
  <c r="O274" i="6" s="1"/>
  <c r="U1275" i="2"/>
  <c r="V1275" i="2"/>
  <c r="R1275" i="2"/>
  <c r="S1275" i="2"/>
  <c r="M274" i="6"/>
  <c r="U1520" i="2"/>
  <c r="Y1520" i="2"/>
  <c r="O519" i="6" s="1"/>
  <c r="S1520" i="2"/>
  <c r="V1520" i="2"/>
  <c r="R1520" i="2"/>
  <c r="M519" i="6"/>
  <c r="Y1773" i="2"/>
  <c r="O772" i="6" s="1"/>
  <c r="R1773" i="2"/>
  <c r="T1773" i="2" s="1"/>
  <c r="S1773" i="2"/>
  <c r="U1773" i="2"/>
  <c r="V1773" i="2"/>
  <c r="M772" i="6"/>
  <c r="V1145" i="2"/>
  <c r="R1145" i="2"/>
  <c r="S1145" i="2"/>
  <c r="U1145" i="2"/>
  <c r="Y1145" i="2"/>
  <c r="O144" i="6" s="1"/>
  <c r="M144" i="6"/>
  <c r="R1345" i="2"/>
  <c r="S1345" i="2"/>
  <c r="U1345" i="2"/>
  <c r="Y1345" i="2"/>
  <c r="O344" i="6" s="1"/>
  <c r="V1345" i="2"/>
  <c r="M344" i="6"/>
  <c r="U1704" i="2"/>
  <c r="V1704" i="2"/>
  <c r="Y1704" i="2"/>
  <c r="O703" i="6" s="1"/>
  <c r="S1704" i="2"/>
  <c r="R1704" i="2"/>
  <c r="M703" i="6"/>
  <c r="Y1202" i="2"/>
  <c r="O201" i="6" s="1"/>
  <c r="R1202" i="2"/>
  <c r="T1202" i="2" s="1"/>
  <c r="S1202" i="2"/>
  <c r="U1202" i="2"/>
  <c r="V1202" i="2"/>
  <c r="M201" i="6"/>
  <c r="Y1346" i="2"/>
  <c r="O345" i="6" s="1"/>
  <c r="R1346" i="2"/>
  <c r="S1346" i="2"/>
  <c r="V1346" i="2"/>
  <c r="U1346" i="2"/>
  <c r="M345" i="6"/>
  <c r="Y1118" i="2"/>
  <c r="O117" i="6" s="1"/>
  <c r="R1118" i="2"/>
  <c r="T1118" i="2" s="1"/>
  <c r="S1118" i="2"/>
  <c r="V1118" i="2"/>
  <c r="U1118" i="2"/>
  <c r="M117" i="6"/>
  <c r="S1292" i="2"/>
  <c r="Y1292" i="2"/>
  <c r="O291" i="6" s="1"/>
  <c r="U1292" i="2"/>
  <c r="R1292" i="2"/>
  <c r="T1292" i="2" s="1"/>
  <c r="V1292" i="2"/>
  <c r="M291" i="6"/>
  <c r="Y1507" i="2"/>
  <c r="O506" i="6" s="1"/>
  <c r="R1507" i="2"/>
  <c r="T1507" i="2" s="1"/>
  <c r="S1507" i="2"/>
  <c r="V1507" i="2"/>
  <c r="U1507" i="2"/>
  <c r="M506" i="6"/>
  <c r="U1720" i="2"/>
  <c r="V1720" i="2"/>
  <c r="Y1720" i="2"/>
  <c r="O719" i="6" s="1"/>
  <c r="S1720" i="2"/>
  <c r="R1720" i="2"/>
  <c r="M719" i="6"/>
  <c r="S1945" i="2"/>
  <c r="U1945" i="2"/>
  <c r="V1945" i="2"/>
  <c r="Y1945" i="2"/>
  <c r="O944" i="6" s="1"/>
  <c r="R1945" i="2"/>
  <c r="T1945" i="2" s="1"/>
  <c r="M944" i="6"/>
  <c r="V1090" i="2"/>
  <c r="Y1090" i="2"/>
  <c r="O89" i="6" s="1"/>
  <c r="U1090" i="2"/>
  <c r="R1090" i="2"/>
  <c r="T1090" i="2" s="1"/>
  <c r="S1090" i="2"/>
  <c r="M89" i="6"/>
  <c r="R1157" i="2"/>
  <c r="T1157" i="2" s="1"/>
  <c r="V1157" i="2"/>
  <c r="U1157" i="2"/>
  <c r="Y1157" i="2"/>
  <c r="O156" i="6" s="1"/>
  <c r="S1157" i="2"/>
  <c r="M156" i="6"/>
  <c r="U1238" i="2"/>
  <c r="V1238" i="2"/>
  <c r="Y1238" i="2"/>
  <c r="O237" i="6" s="1"/>
  <c r="S1238" i="2"/>
  <c r="R1238" i="2"/>
  <c r="M237" i="6"/>
  <c r="U1247" i="2"/>
  <c r="V1247" i="2"/>
  <c r="R1247" i="2"/>
  <c r="T1247" i="2" s="1"/>
  <c r="S1247" i="2"/>
  <c r="Y1247" i="2"/>
  <c r="O246" i="6" s="1"/>
  <c r="M246" i="6"/>
  <c r="Y1592" i="2"/>
  <c r="O591" i="6" s="1"/>
  <c r="R1592" i="2"/>
  <c r="T1592" i="2" s="1"/>
  <c r="S1592" i="2"/>
  <c r="V1592" i="2"/>
  <c r="U1592" i="2"/>
  <c r="M591" i="6"/>
  <c r="Y1733" i="2"/>
  <c r="O732" i="6" s="1"/>
  <c r="R1733" i="2"/>
  <c r="T1733" i="2" s="1"/>
  <c r="V1733" i="2"/>
  <c r="S1733" i="2"/>
  <c r="U1733" i="2"/>
  <c r="M732" i="6"/>
  <c r="R1964" i="2"/>
  <c r="T1964" i="2" s="1"/>
  <c r="S1964" i="2"/>
  <c r="U1964" i="2"/>
  <c r="V1964" i="2"/>
  <c r="Y1964" i="2"/>
  <c r="O963" i="6" s="1"/>
  <c r="M963" i="6"/>
  <c r="Y1765" i="2"/>
  <c r="O764" i="6" s="1"/>
  <c r="R1765" i="2"/>
  <c r="T1765" i="2" s="1"/>
  <c r="S1765" i="2"/>
  <c r="U1765" i="2"/>
  <c r="V1765" i="2"/>
  <c r="M764" i="6"/>
  <c r="V1966" i="2"/>
  <c r="Y1966" i="2"/>
  <c r="O965" i="6" s="1"/>
  <c r="S1966" i="2"/>
  <c r="U1966" i="2"/>
  <c r="R1966" i="2"/>
  <c r="T1966" i="2" s="1"/>
  <c r="M965" i="6"/>
  <c r="U1888" i="2"/>
  <c r="V1888" i="2"/>
  <c r="Y1888" i="2"/>
  <c r="O887" i="6" s="1"/>
  <c r="R1888" i="2"/>
  <c r="T1888" i="2" s="1"/>
  <c r="S1888" i="2"/>
  <c r="M887" i="6"/>
  <c r="V1774" i="2"/>
  <c r="Y1774" i="2"/>
  <c r="O773" i="6" s="1"/>
  <c r="R1774" i="2"/>
  <c r="T1774" i="2" s="1"/>
  <c r="S1774" i="2"/>
  <c r="U1774" i="2"/>
  <c r="M773" i="6"/>
  <c r="Y2018" i="2"/>
  <c r="O1017" i="6" s="1"/>
  <c r="R2018" i="2"/>
  <c r="T2018" i="2" s="1"/>
  <c r="S2018" i="2"/>
  <c r="U2018" i="2"/>
  <c r="V2018" i="2"/>
  <c r="M1017" i="6"/>
  <c r="Y1026" i="2"/>
  <c r="O25" i="6" s="1"/>
  <c r="R1026" i="2"/>
  <c r="U1026" i="2"/>
  <c r="S1026" i="2"/>
  <c r="V1026" i="2"/>
  <c r="M25" i="6"/>
  <c r="R1269" i="2"/>
  <c r="T1269" i="2" s="1"/>
  <c r="S1269" i="2"/>
  <c r="V1269" i="2"/>
  <c r="U1269" i="2"/>
  <c r="Y1269" i="2"/>
  <c r="O268" i="6" s="1"/>
  <c r="M268" i="6"/>
  <c r="V1237" i="2"/>
  <c r="R1237" i="2"/>
  <c r="U1237" i="2"/>
  <c r="Y1237" i="2"/>
  <c r="O236" i="6" s="1"/>
  <c r="S1237" i="2"/>
  <c r="M236" i="6"/>
  <c r="Y1435" i="2"/>
  <c r="O434" i="6" s="1"/>
  <c r="R1435" i="2"/>
  <c r="T1435" i="2" s="1"/>
  <c r="V1435" i="2"/>
  <c r="S1435" i="2"/>
  <c r="U1435" i="2"/>
  <c r="M434" i="6"/>
  <c r="Y1508" i="2"/>
  <c r="O507" i="6" s="1"/>
  <c r="R1508" i="2"/>
  <c r="U1508" i="2"/>
  <c r="S1508" i="2"/>
  <c r="V1508" i="2"/>
  <c r="M507" i="6"/>
  <c r="Y1583" i="2"/>
  <c r="O582" i="6" s="1"/>
  <c r="R1583" i="2"/>
  <c r="T1583" i="2" s="1"/>
  <c r="S1583" i="2"/>
  <c r="U1583" i="2"/>
  <c r="V1583" i="2"/>
  <c r="M582" i="6"/>
  <c r="Y1599" i="2"/>
  <c r="O598" i="6" s="1"/>
  <c r="R1599" i="2"/>
  <c r="S1599" i="2"/>
  <c r="U1599" i="2"/>
  <c r="V1599" i="2"/>
  <c r="M598" i="6"/>
  <c r="U1912" i="2"/>
  <c r="V1912" i="2"/>
  <c r="Y1912" i="2"/>
  <c r="O911" i="6" s="1"/>
  <c r="R1912" i="2"/>
  <c r="S1912" i="2"/>
  <c r="M911" i="6"/>
  <c r="Y1739" i="2"/>
  <c r="O738" i="6" s="1"/>
  <c r="R1739" i="2"/>
  <c r="T1739" i="2" s="1"/>
  <c r="S1739" i="2"/>
  <c r="U1739" i="2"/>
  <c r="V1739" i="2"/>
  <c r="M738" i="6"/>
  <c r="Y1893" i="2"/>
  <c r="O892" i="6" s="1"/>
  <c r="R1893" i="2"/>
  <c r="T1893" i="2" s="1"/>
  <c r="S1893" i="2"/>
  <c r="U1893" i="2"/>
  <c r="V1893" i="2"/>
  <c r="M892" i="6"/>
  <c r="U1848" i="2"/>
  <c r="V1848" i="2"/>
  <c r="Y1848" i="2"/>
  <c r="O847" i="6" s="1"/>
  <c r="R1848" i="2"/>
  <c r="T1848" i="2" s="1"/>
  <c r="S1848" i="2"/>
  <c r="M847" i="6"/>
  <c r="Y1748" i="2"/>
  <c r="O747" i="6" s="1"/>
  <c r="R1748" i="2"/>
  <c r="T1748" i="2" s="1"/>
  <c r="S1748" i="2"/>
  <c r="U1748" i="2"/>
  <c r="V1748" i="2"/>
  <c r="M747" i="6"/>
  <c r="S1634" i="2"/>
  <c r="U1634" i="2"/>
  <c r="V1634" i="2"/>
  <c r="Y1634" i="2"/>
  <c r="O633" i="6" s="1"/>
  <c r="R1634" i="2"/>
  <c r="M633" i="6"/>
  <c r="S1455" i="2"/>
  <c r="U1455" i="2"/>
  <c r="V1455" i="2"/>
  <c r="Y1455" i="2"/>
  <c r="O454" i="6" s="1"/>
  <c r="R1455" i="2"/>
  <c r="M454" i="6"/>
  <c r="Y1630" i="2"/>
  <c r="O629" i="6" s="1"/>
  <c r="R1630" i="2"/>
  <c r="S1630" i="2"/>
  <c r="U1630" i="2"/>
  <c r="V1630" i="2"/>
  <c r="M629" i="6"/>
  <c r="S1897" i="2"/>
  <c r="U1897" i="2"/>
  <c r="V1897" i="2"/>
  <c r="Y1897" i="2"/>
  <c r="O896" i="6" s="1"/>
  <c r="R1897" i="2"/>
  <c r="T1897" i="2" s="1"/>
  <c r="M896" i="6"/>
  <c r="Y1931" i="2"/>
  <c r="O930" i="6" s="1"/>
  <c r="R1931" i="2"/>
  <c r="T1931" i="2" s="1"/>
  <c r="S1931" i="2"/>
  <c r="U1931" i="2"/>
  <c r="V1931" i="2"/>
  <c r="M930" i="6"/>
  <c r="V1978" i="2"/>
  <c r="Y1978" i="2"/>
  <c r="O977" i="6" s="1"/>
  <c r="R1978" i="2"/>
  <c r="S1978" i="2"/>
  <c r="M977" i="6"/>
  <c r="U1978" i="2"/>
  <c r="Y1772" i="2"/>
  <c r="O771" i="6" s="1"/>
  <c r="R1772" i="2"/>
  <c r="S1772" i="2"/>
  <c r="U1772" i="2"/>
  <c r="V1772" i="2"/>
  <c r="M771" i="6"/>
  <c r="R1100" i="2"/>
  <c r="S1100" i="2"/>
  <c r="V1100" i="2"/>
  <c r="U1100" i="2"/>
  <c r="Y1100" i="2"/>
  <c r="O99" i="6" s="1"/>
  <c r="M99" i="6"/>
  <c r="Y1134" i="2"/>
  <c r="O133" i="6" s="1"/>
  <c r="S1134" i="2"/>
  <c r="U1134" i="2"/>
  <c r="V1134" i="2"/>
  <c r="R1134" i="2"/>
  <c r="T1134" i="2" s="1"/>
  <c r="M133" i="6"/>
  <c r="U1085" i="2"/>
  <c r="S1085" i="2"/>
  <c r="V1085" i="2"/>
  <c r="Y1085" i="2"/>
  <c r="O84" i="6" s="1"/>
  <c r="R1085" i="2"/>
  <c r="M84" i="6"/>
  <c r="S1304" i="2"/>
  <c r="V1304" i="2"/>
  <c r="Y1304" i="2"/>
  <c r="O303" i="6" s="1"/>
  <c r="R1304" i="2"/>
  <c r="T1304" i="2" s="1"/>
  <c r="U1304" i="2"/>
  <c r="M303" i="6"/>
  <c r="R1191" i="2"/>
  <c r="T1191" i="2" s="1"/>
  <c r="U1191" i="2"/>
  <c r="S1191" i="2"/>
  <c r="Y1191" i="2"/>
  <c r="O190" i="6" s="1"/>
  <c r="V1191" i="2"/>
  <c r="M190" i="6"/>
  <c r="Y1515" i="2"/>
  <c r="O514" i="6" s="1"/>
  <c r="R1515" i="2"/>
  <c r="S1515" i="2"/>
  <c r="V1515" i="2"/>
  <c r="U1515" i="2"/>
  <c r="M514" i="6"/>
  <c r="V1750" i="2"/>
  <c r="Y1750" i="2"/>
  <c r="O749" i="6" s="1"/>
  <c r="R1750" i="2"/>
  <c r="T1750" i="2" s="1"/>
  <c r="S1750" i="2"/>
  <c r="U1750" i="2"/>
  <c r="M749" i="6"/>
  <c r="U1896" i="2"/>
  <c r="V1896" i="2"/>
  <c r="Y1896" i="2"/>
  <c r="O895" i="6" s="1"/>
  <c r="R1896" i="2"/>
  <c r="T1896" i="2" s="1"/>
  <c r="S1896" i="2"/>
  <c r="M895" i="6"/>
  <c r="Y1102" i="2"/>
  <c r="O101" i="6" s="1"/>
  <c r="U1102" i="2"/>
  <c r="V1102" i="2"/>
  <c r="R1102" i="2"/>
  <c r="S1102" i="2"/>
  <c r="M101" i="6"/>
  <c r="V1137" i="2"/>
  <c r="R1137" i="2"/>
  <c r="T1137" i="2" s="1"/>
  <c r="S1137" i="2"/>
  <c r="U1137" i="2"/>
  <c r="Y1137" i="2"/>
  <c r="O136" i="6" s="1"/>
  <c r="M136" i="6"/>
  <c r="Y1160" i="2"/>
  <c r="O159" i="6" s="1"/>
  <c r="S1160" i="2"/>
  <c r="U1160" i="2"/>
  <c r="R1160" i="2"/>
  <c r="V1160" i="2"/>
  <c r="M159" i="6"/>
  <c r="Y1396" i="2"/>
  <c r="O395" i="6" s="1"/>
  <c r="S1396" i="2"/>
  <c r="V1396" i="2"/>
  <c r="U1396" i="2"/>
  <c r="R1396" i="2"/>
  <c r="T1396" i="2" s="1"/>
  <c r="M395" i="6"/>
  <c r="S1328" i="2"/>
  <c r="V1328" i="2"/>
  <c r="Y1328" i="2"/>
  <c r="O327" i="6" s="1"/>
  <c r="R1328" i="2"/>
  <c r="T1328" i="2" s="1"/>
  <c r="U1328" i="2"/>
  <c r="M327" i="6"/>
  <c r="Y1482" i="2"/>
  <c r="O481" i="6" s="1"/>
  <c r="R1482" i="2"/>
  <c r="T1482" i="2" s="1"/>
  <c r="S1482" i="2"/>
  <c r="U1482" i="2"/>
  <c r="V1482" i="2"/>
  <c r="M481" i="6"/>
  <c r="S1468" i="2"/>
  <c r="V1468" i="2"/>
  <c r="Y1468" i="2"/>
  <c r="O467" i="6" s="1"/>
  <c r="R1468" i="2"/>
  <c r="U1468" i="2"/>
  <c r="M467" i="6"/>
  <c r="S1666" i="2"/>
  <c r="U1666" i="2"/>
  <c r="V1666" i="2"/>
  <c r="Y1666" i="2"/>
  <c r="O665" i="6" s="1"/>
  <c r="R1666" i="2"/>
  <c r="T1666" i="2" s="1"/>
  <c r="M665" i="6"/>
  <c r="U1904" i="2"/>
  <c r="V1904" i="2"/>
  <c r="Y1904" i="2"/>
  <c r="O903" i="6" s="1"/>
  <c r="R1904" i="2"/>
  <c r="S1904" i="2"/>
  <c r="M903" i="6"/>
  <c r="U1800" i="2"/>
  <c r="V1800" i="2"/>
  <c r="Y1800" i="2"/>
  <c r="O799" i="6" s="1"/>
  <c r="R1800" i="2"/>
  <c r="T1800" i="2" s="1"/>
  <c r="S1800" i="2"/>
  <c r="M799" i="6"/>
  <c r="U1194" i="2"/>
  <c r="Y1194" i="2"/>
  <c r="O193" i="6" s="1"/>
  <c r="R1194" i="2"/>
  <c r="T1194" i="2" s="1"/>
  <c r="V1194" i="2"/>
  <c r="S1194" i="2"/>
  <c r="M193" i="6"/>
  <c r="Y1158" i="2"/>
  <c r="O157" i="6" s="1"/>
  <c r="S1158" i="2"/>
  <c r="U1158" i="2"/>
  <c r="V1158" i="2"/>
  <c r="R1158" i="2"/>
  <c r="T1158" i="2" s="1"/>
  <c r="M157" i="6"/>
  <c r="U1093" i="2"/>
  <c r="Y1093" i="2"/>
  <c r="O92" i="6" s="1"/>
  <c r="R1093" i="2"/>
  <c r="T1093" i="2" s="1"/>
  <c r="S1093" i="2"/>
  <c r="V1093" i="2"/>
  <c r="M92" i="6"/>
  <c r="Y1443" i="2"/>
  <c r="O442" i="6" s="1"/>
  <c r="R1443" i="2"/>
  <c r="S1443" i="2"/>
  <c r="U1443" i="2"/>
  <c r="V1443" i="2"/>
  <c r="M442" i="6"/>
  <c r="R1513" i="2"/>
  <c r="T1513" i="2" s="1"/>
  <c r="S1513" i="2"/>
  <c r="U1513" i="2"/>
  <c r="V1513" i="2"/>
  <c r="Y1513" i="2"/>
  <c r="O512" i="6" s="1"/>
  <c r="M512" i="6"/>
  <c r="U1664" i="2"/>
  <c r="V1664" i="2"/>
  <c r="Y1664" i="2"/>
  <c r="O663" i="6" s="1"/>
  <c r="S1664" i="2"/>
  <c r="R1664" i="2"/>
  <c r="M663" i="6"/>
  <c r="Y1694" i="2"/>
  <c r="O693" i="6" s="1"/>
  <c r="R1694" i="2"/>
  <c r="T1694" i="2" s="1"/>
  <c r="S1694" i="2"/>
  <c r="U1694" i="2"/>
  <c r="V1694" i="2"/>
  <c r="M693" i="6"/>
  <c r="U1985" i="2"/>
  <c r="Y1985" i="2"/>
  <c r="O984" i="6" s="1"/>
  <c r="R1985" i="2"/>
  <c r="S1985" i="2"/>
  <c r="V1985" i="2"/>
  <c r="M984" i="6"/>
  <c r="V1822" i="2"/>
  <c r="Y1822" i="2"/>
  <c r="O821" i="6" s="1"/>
  <c r="R1822" i="2"/>
  <c r="T1822" i="2" s="1"/>
  <c r="S1822" i="2"/>
  <c r="U1822" i="2"/>
  <c r="M821" i="6"/>
  <c r="R2015" i="2"/>
  <c r="T2015" i="2" s="1"/>
  <c r="S2015" i="2"/>
  <c r="U2015" i="2"/>
  <c r="V2015" i="2"/>
  <c r="Y2015" i="2"/>
  <c r="O1014" i="6" s="1"/>
  <c r="M1014" i="6"/>
  <c r="R1970" i="2"/>
  <c r="U1970" i="2"/>
  <c r="V1970" i="2"/>
  <c r="Y1970" i="2"/>
  <c r="O969" i="6" s="1"/>
  <c r="S1970" i="2"/>
  <c r="M969" i="6"/>
  <c r="R1770" i="2"/>
  <c r="T1770" i="2" s="1"/>
  <c r="S1770" i="2"/>
  <c r="U1770" i="2"/>
  <c r="V1770" i="2"/>
  <c r="M769" i="6"/>
  <c r="Y1770" i="2"/>
  <c r="O769" i="6" s="1"/>
  <c r="R1794" i="2"/>
  <c r="T1794" i="2" s="1"/>
  <c r="S1794" i="2"/>
  <c r="U1794" i="2"/>
  <c r="V1794" i="2"/>
  <c r="Y1794" i="2"/>
  <c r="O793" i="6" s="1"/>
  <c r="M793" i="6"/>
  <c r="S1983" i="2"/>
  <c r="V1983" i="2"/>
  <c r="Y1983" i="2"/>
  <c r="O982" i="6" s="1"/>
  <c r="R1983" i="2"/>
  <c r="T1983" i="2" s="1"/>
  <c r="M982" i="6"/>
  <c r="U1983" i="2"/>
  <c r="R1818" i="2"/>
  <c r="T1818" i="2" s="1"/>
  <c r="S1818" i="2"/>
  <c r="U1818" i="2"/>
  <c r="V1818" i="2"/>
  <c r="Y1818" i="2"/>
  <c r="O817" i="6" s="1"/>
  <c r="M817" i="6"/>
  <c r="U1967" i="2"/>
  <c r="R1967" i="2"/>
  <c r="S1967" i="2"/>
  <c r="V1967" i="2"/>
  <c r="Y1967" i="2"/>
  <c r="O966" i="6" s="1"/>
  <c r="M966" i="6"/>
  <c r="R1762" i="2"/>
  <c r="T1762" i="2" s="1"/>
  <c r="S1762" i="2"/>
  <c r="U1762" i="2"/>
  <c r="V1762" i="2"/>
  <c r="Y1762" i="2"/>
  <c r="O761" i="6" s="1"/>
  <c r="M761" i="6"/>
  <c r="U1959" i="2"/>
  <c r="Y1959" i="2"/>
  <c r="O958" i="6" s="1"/>
  <c r="R1959" i="2"/>
  <c r="T1959" i="2" s="1"/>
  <c r="S1959" i="2"/>
  <c r="V1959" i="2"/>
  <c r="M958" i="6"/>
  <c r="U1927" i="2"/>
  <c r="V1927" i="2"/>
  <c r="Y1927" i="2"/>
  <c r="O926" i="6" s="1"/>
  <c r="R1927" i="2"/>
  <c r="S1927" i="2"/>
  <c r="M926" i="6"/>
  <c r="U1895" i="2"/>
  <c r="V1895" i="2"/>
  <c r="Y1895" i="2"/>
  <c r="O894" i="6" s="1"/>
  <c r="R1895" i="2"/>
  <c r="S1895" i="2"/>
  <c r="M894" i="6"/>
  <c r="U1863" i="2"/>
  <c r="V1863" i="2"/>
  <c r="Y1863" i="2"/>
  <c r="O862" i="6" s="1"/>
  <c r="R1863" i="2"/>
  <c r="S1863" i="2"/>
  <c r="M862" i="6"/>
  <c r="U1831" i="2"/>
  <c r="V1831" i="2"/>
  <c r="Y1831" i="2"/>
  <c r="O830" i="6" s="1"/>
  <c r="R1831" i="2"/>
  <c r="T1831" i="2" s="1"/>
  <c r="S1831" i="2"/>
  <c r="M830" i="6"/>
  <c r="U1799" i="2"/>
  <c r="V1799" i="2"/>
  <c r="Y1799" i="2"/>
  <c r="O798" i="6" s="1"/>
  <c r="R1799" i="2"/>
  <c r="S1799" i="2"/>
  <c r="M798" i="6"/>
  <c r="U1767" i="2"/>
  <c r="V1767" i="2"/>
  <c r="Y1767" i="2"/>
  <c r="O766" i="6" s="1"/>
  <c r="R1767" i="2"/>
  <c r="S1767" i="2"/>
  <c r="M766" i="6"/>
  <c r="R1699" i="2"/>
  <c r="T1699" i="2" s="1"/>
  <c r="S1699" i="2"/>
  <c r="U1699" i="2"/>
  <c r="V1699" i="2"/>
  <c r="Y1699" i="2"/>
  <c r="O698" i="6" s="1"/>
  <c r="M698" i="6"/>
  <c r="U1580" i="2"/>
  <c r="V1580" i="2"/>
  <c r="R1580" i="2"/>
  <c r="T1580" i="2" s="1"/>
  <c r="S1580" i="2"/>
  <c r="Y1580" i="2"/>
  <c r="O579" i="6" s="1"/>
  <c r="M579" i="6"/>
  <c r="U1612" i="2"/>
  <c r="V1612" i="2"/>
  <c r="R1612" i="2"/>
  <c r="T1612" i="2" s="1"/>
  <c r="S1612" i="2"/>
  <c r="Y1612" i="2"/>
  <c r="O611" i="6" s="1"/>
  <c r="M611" i="6"/>
  <c r="U1648" i="2"/>
  <c r="V1648" i="2"/>
  <c r="Y1648" i="2"/>
  <c r="O647" i="6" s="1"/>
  <c r="S1648" i="2"/>
  <c r="R1648" i="2"/>
  <c r="T1648" i="2" s="1"/>
  <c r="M647" i="6"/>
  <c r="R1622" i="2"/>
  <c r="T1622" i="2" s="1"/>
  <c r="S1622" i="2"/>
  <c r="U1622" i="2"/>
  <c r="V1622" i="2"/>
  <c r="Y1622" i="2"/>
  <c r="O621" i="6" s="1"/>
  <c r="M621" i="6"/>
  <c r="U1540" i="2"/>
  <c r="V1540" i="2"/>
  <c r="R1540" i="2"/>
  <c r="T1540" i="2" s="1"/>
  <c r="S1540" i="2"/>
  <c r="Y1540" i="2"/>
  <c r="O539" i="6" s="1"/>
  <c r="M539" i="6"/>
  <c r="U1628" i="2"/>
  <c r="V1628" i="2"/>
  <c r="R1628" i="2"/>
  <c r="T1628" i="2" s="1"/>
  <c r="S1628" i="2"/>
  <c r="Y1628" i="2"/>
  <c r="O627" i="6" s="1"/>
  <c r="M627" i="6"/>
  <c r="Y1708" i="2"/>
  <c r="O707" i="6" s="1"/>
  <c r="R1708" i="2"/>
  <c r="S1708" i="2"/>
  <c r="U1708" i="2"/>
  <c r="V1708" i="2"/>
  <c r="M707" i="6"/>
  <c r="Y1676" i="2"/>
  <c r="O675" i="6" s="1"/>
  <c r="R1676" i="2"/>
  <c r="S1676" i="2"/>
  <c r="U1676" i="2"/>
  <c r="V1676" i="2"/>
  <c r="M675" i="6"/>
  <c r="S1240" i="2"/>
  <c r="U1240" i="2"/>
  <c r="Y1240" i="2"/>
  <c r="O239" i="6" s="1"/>
  <c r="V1240" i="2"/>
  <c r="R1240" i="2"/>
  <c r="T1240" i="2" s="1"/>
  <c r="M239" i="6"/>
  <c r="U1343" i="2"/>
  <c r="R1343" i="2"/>
  <c r="S1343" i="2"/>
  <c r="Y1343" i="2"/>
  <c r="O342" i="6" s="1"/>
  <c r="V1343" i="2"/>
  <c r="M342" i="6"/>
  <c r="U1603" i="2"/>
  <c r="V1603" i="2"/>
  <c r="Y1603" i="2"/>
  <c r="O602" i="6" s="1"/>
  <c r="S1603" i="2"/>
  <c r="R1603" i="2"/>
  <c r="T1603" i="2" s="1"/>
  <c r="M602" i="6"/>
  <c r="U1571" i="2"/>
  <c r="V1571" i="2"/>
  <c r="Y1571" i="2"/>
  <c r="O570" i="6" s="1"/>
  <c r="S1571" i="2"/>
  <c r="R1571" i="2"/>
  <c r="T1571" i="2" s="1"/>
  <c r="M570" i="6"/>
  <c r="U1539" i="2"/>
  <c r="V1539" i="2"/>
  <c r="Y1539" i="2"/>
  <c r="O538" i="6" s="1"/>
  <c r="S1539" i="2"/>
  <c r="R1539" i="2"/>
  <c r="T1539" i="2" s="1"/>
  <c r="M538" i="6"/>
  <c r="S1460" i="2"/>
  <c r="V1460" i="2"/>
  <c r="Y1460" i="2"/>
  <c r="O459" i="6" s="1"/>
  <c r="U1460" i="2"/>
  <c r="R1460" i="2"/>
  <c r="T1460" i="2" s="1"/>
  <c r="M459" i="6"/>
  <c r="V1535" i="2"/>
  <c r="R1535" i="2"/>
  <c r="T1535" i="2" s="1"/>
  <c r="Y1535" i="2"/>
  <c r="O534" i="6" s="1"/>
  <c r="S1535" i="2"/>
  <c r="U1535" i="2"/>
  <c r="M534" i="6"/>
  <c r="Y1625" i="2"/>
  <c r="O624" i="6" s="1"/>
  <c r="R1625" i="2"/>
  <c r="S1625" i="2"/>
  <c r="U1625" i="2"/>
  <c r="V1625" i="2"/>
  <c r="M624" i="6"/>
  <c r="S1518" i="2"/>
  <c r="R1518" i="2"/>
  <c r="U1518" i="2"/>
  <c r="V1518" i="2"/>
  <c r="Y1518" i="2"/>
  <c r="O517" i="6" s="1"/>
  <c r="M517" i="6"/>
  <c r="R1413" i="2"/>
  <c r="U1413" i="2"/>
  <c r="V1413" i="2"/>
  <c r="Y1413" i="2"/>
  <c r="O412" i="6" s="1"/>
  <c r="S1413" i="2"/>
  <c r="M412" i="6"/>
  <c r="R1266" i="2"/>
  <c r="T1266" i="2" s="1"/>
  <c r="S1266" i="2"/>
  <c r="U1266" i="2"/>
  <c r="Y1266" i="2"/>
  <c r="O265" i="6" s="1"/>
  <c r="V1266" i="2"/>
  <c r="M265" i="6"/>
  <c r="U1424" i="2"/>
  <c r="R1424" i="2"/>
  <c r="V1424" i="2"/>
  <c r="Y1424" i="2"/>
  <c r="O423" i="6" s="1"/>
  <c r="S1424" i="2"/>
  <c r="M423" i="6"/>
  <c r="R1437" i="2"/>
  <c r="U1437" i="2"/>
  <c r="S1437" i="2"/>
  <c r="V1437" i="2"/>
  <c r="Y1437" i="2"/>
  <c r="O436" i="6" s="1"/>
  <c r="M436" i="6"/>
  <c r="R1373" i="2"/>
  <c r="T1373" i="2" s="1"/>
  <c r="U1373" i="2"/>
  <c r="S1373" i="2"/>
  <c r="V1373" i="2"/>
  <c r="Y1373" i="2"/>
  <c r="O372" i="6" s="1"/>
  <c r="M372" i="6"/>
  <c r="R1351" i="2"/>
  <c r="T1351" i="2" s="1"/>
  <c r="S1351" i="2"/>
  <c r="V1351" i="2"/>
  <c r="U1351" i="2"/>
  <c r="Y1351" i="2"/>
  <c r="O350" i="6" s="1"/>
  <c r="M350" i="6"/>
  <c r="R1348" i="2"/>
  <c r="T1348" i="2" s="1"/>
  <c r="U1348" i="2"/>
  <c r="V1348" i="2"/>
  <c r="Y1348" i="2"/>
  <c r="O347" i="6" s="1"/>
  <c r="S1348" i="2"/>
  <c r="M347" i="6"/>
  <c r="U1303" i="2"/>
  <c r="R1303" i="2"/>
  <c r="S1303" i="2"/>
  <c r="V1303" i="2"/>
  <c r="Y1303" i="2"/>
  <c r="O302" i="6" s="1"/>
  <c r="M302" i="6"/>
  <c r="U1311" i="2"/>
  <c r="R1311" i="2"/>
  <c r="S1311" i="2"/>
  <c r="V1311" i="2"/>
  <c r="Y1311" i="2"/>
  <c r="O310" i="6" s="1"/>
  <c r="M310" i="6"/>
  <c r="S1256" i="2"/>
  <c r="U1256" i="2"/>
  <c r="Y1256" i="2"/>
  <c r="O255" i="6" s="1"/>
  <c r="V1256" i="2"/>
  <c r="R1256" i="2"/>
  <c r="T1256" i="2" s="1"/>
  <c r="M255" i="6"/>
  <c r="S1196" i="2"/>
  <c r="U1196" i="2"/>
  <c r="R1196" i="2"/>
  <c r="V1196" i="2"/>
  <c r="Y1196" i="2"/>
  <c r="O195" i="6" s="1"/>
  <c r="M195" i="6"/>
  <c r="R1274" i="2"/>
  <c r="T1274" i="2" s="1"/>
  <c r="U1274" i="2"/>
  <c r="V1274" i="2"/>
  <c r="S1274" i="2"/>
  <c r="Y1274" i="2"/>
  <c r="O273" i="6" s="1"/>
  <c r="M273" i="6"/>
  <c r="V1129" i="2"/>
  <c r="R1129" i="2"/>
  <c r="T1129" i="2" s="1"/>
  <c r="Y1129" i="2"/>
  <c r="O128" i="6" s="1"/>
  <c r="S1129" i="2"/>
  <c r="U1129" i="2"/>
  <c r="M128" i="6"/>
  <c r="S1248" i="2"/>
  <c r="U1248" i="2"/>
  <c r="R1248" i="2"/>
  <c r="T1248" i="2" s="1"/>
  <c r="V1248" i="2"/>
  <c r="Y1248" i="2"/>
  <c r="O247" i="6" s="1"/>
  <c r="M247" i="6"/>
  <c r="U1215" i="2"/>
  <c r="R1215" i="2"/>
  <c r="S1215" i="2"/>
  <c r="Y1215" i="2"/>
  <c r="O214" i="6" s="1"/>
  <c r="V1215" i="2"/>
  <c r="M214" i="6"/>
  <c r="U1114" i="2"/>
  <c r="Y1114" i="2"/>
  <c r="O113" i="6" s="1"/>
  <c r="R1114" i="2"/>
  <c r="T1114" i="2" s="1"/>
  <c r="S1114" i="2"/>
  <c r="V1114" i="2"/>
  <c r="M113" i="6"/>
  <c r="U1055" i="2"/>
  <c r="V1055" i="2"/>
  <c r="R1055" i="2"/>
  <c r="Y1055" i="2"/>
  <c r="O54" i="6" s="1"/>
  <c r="S1055" i="2"/>
  <c r="M54" i="6"/>
  <c r="AF1051" i="2"/>
  <c r="AI1051" i="2"/>
  <c r="U50" i="6" s="1"/>
  <c r="AC1051" i="2"/>
  <c r="AB1051" i="2"/>
  <c r="AE1051" i="2"/>
  <c r="S50" i="6"/>
  <c r="AI1635" i="2"/>
  <c r="U634" i="6" s="1"/>
  <c r="AB1635" i="2"/>
  <c r="AC1635" i="2"/>
  <c r="AE1635" i="2"/>
  <c r="AF1635" i="2"/>
  <c r="S634" i="6"/>
  <c r="AE1081" i="2"/>
  <c r="AF1081" i="2"/>
  <c r="AB1081" i="2"/>
  <c r="AD1081" i="2" s="1"/>
  <c r="AI1081" i="2"/>
  <c r="U80" i="6" s="1"/>
  <c r="AC1081" i="2"/>
  <c r="S80" i="6"/>
  <c r="AI1560" i="2"/>
  <c r="U559" i="6" s="1"/>
  <c r="AB1560" i="2"/>
  <c r="AC1560" i="2"/>
  <c r="AE1560" i="2"/>
  <c r="AF1560" i="2"/>
  <c r="S559" i="6"/>
  <c r="AE1366" i="2"/>
  <c r="AF1366" i="2"/>
  <c r="AC1366" i="2"/>
  <c r="AB1366" i="2"/>
  <c r="AI1366" i="2"/>
  <c r="U365" i="6" s="1"/>
  <c r="S365" i="6"/>
  <c r="AI1041" i="2"/>
  <c r="U40" i="6" s="1"/>
  <c r="AB1041" i="2"/>
  <c r="AD1041" i="2" s="1"/>
  <c r="AC1041" i="2"/>
  <c r="AE1041" i="2"/>
  <c r="AF1041" i="2"/>
  <c r="S40" i="6"/>
  <c r="AE1974" i="2"/>
  <c r="AB1974" i="2"/>
  <c r="AC1974" i="2"/>
  <c r="AF1974" i="2"/>
  <c r="AI1974" i="2"/>
  <c r="U973" i="6" s="1"/>
  <c r="S973" i="6"/>
  <c r="AE1121" i="2"/>
  <c r="AF1121" i="2"/>
  <c r="AB1121" i="2"/>
  <c r="AI1121" i="2"/>
  <c r="U120" i="6" s="1"/>
  <c r="AC1121" i="2"/>
  <c r="S120" i="6"/>
  <c r="AB1203" i="2"/>
  <c r="AD1203" i="2" s="1"/>
  <c r="AC1203" i="2"/>
  <c r="AE1203" i="2"/>
  <c r="AI1203" i="2"/>
  <c r="U202" i="6" s="1"/>
  <c r="AF1203" i="2"/>
  <c r="S202" i="6"/>
  <c r="AI1378" i="2"/>
  <c r="U377" i="6" s="1"/>
  <c r="AB1378" i="2"/>
  <c r="AC1378" i="2"/>
  <c r="AE1378" i="2"/>
  <c r="AF1378" i="2"/>
  <c r="S377" i="6"/>
  <c r="AI1515" i="2"/>
  <c r="U514" i="6" s="1"/>
  <c r="AB1515" i="2"/>
  <c r="AE1515" i="2"/>
  <c r="AF1515" i="2"/>
  <c r="AC1515" i="2"/>
  <c r="S514" i="6"/>
  <c r="AC1681" i="2"/>
  <c r="AE1681" i="2"/>
  <c r="AF1681" i="2"/>
  <c r="AI1681" i="2"/>
  <c r="U680" i="6" s="1"/>
  <c r="AB1681" i="2"/>
  <c r="AD1681" i="2" s="1"/>
  <c r="S680" i="6"/>
  <c r="AI2009" i="2"/>
  <c r="U1008" i="6" s="1"/>
  <c r="AB2009" i="2"/>
  <c r="AC2009" i="2"/>
  <c r="AE2009" i="2"/>
  <c r="AF2009" i="2"/>
  <c r="S1008" i="6"/>
  <c r="AE1253" i="2"/>
  <c r="AF1253" i="2"/>
  <c r="AI1253" i="2"/>
  <c r="U252" i="6" s="1"/>
  <c r="AB1253" i="2"/>
  <c r="AC1253" i="2"/>
  <c r="S252" i="6"/>
  <c r="AI1932" i="2"/>
  <c r="U931" i="6" s="1"/>
  <c r="AB1932" i="2"/>
  <c r="AC1932" i="2"/>
  <c r="AE1932" i="2"/>
  <c r="AF1932" i="2"/>
  <c r="S931" i="6"/>
  <c r="AC1187" i="2"/>
  <c r="AE1187" i="2"/>
  <c r="AI1187" i="2"/>
  <c r="U186" i="6" s="1"/>
  <c r="AF1187" i="2"/>
  <c r="AB1187" i="2"/>
  <c r="AD1187" i="2" s="1"/>
  <c r="S186" i="6"/>
  <c r="AC1487" i="2"/>
  <c r="AE1487" i="2"/>
  <c r="AF1487" i="2"/>
  <c r="AI1487" i="2"/>
  <c r="U486" i="6" s="1"/>
  <c r="AB1487" i="2"/>
  <c r="AD1487" i="2" s="1"/>
  <c r="S486" i="6"/>
  <c r="AE1934" i="2"/>
  <c r="AF1934" i="2"/>
  <c r="AI1934" i="2"/>
  <c r="U933" i="6" s="1"/>
  <c r="AB1934" i="2"/>
  <c r="AD1934" i="2" s="1"/>
  <c r="AC1934" i="2"/>
  <c r="S933" i="6"/>
  <c r="AC1997" i="2"/>
  <c r="AE1997" i="2"/>
  <c r="AF1997" i="2"/>
  <c r="AI1997" i="2"/>
  <c r="U996" i="6" s="1"/>
  <c r="AB1997" i="2"/>
  <c r="AD1997" i="2" s="1"/>
  <c r="S996" i="6"/>
  <c r="AI1322" i="2"/>
  <c r="U321" i="6" s="1"/>
  <c r="AC1322" i="2"/>
  <c r="AF1322" i="2"/>
  <c r="AE1322" i="2"/>
  <c r="AB1322" i="2"/>
  <c r="AD1322" i="2" s="1"/>
  <c r="S321" i="6"/>
  <c r="AI1738" i="2"/>
  <c r="U737" i="6" s="1"/>
  <c r="AB1738" i="2"/>
  <c r="AC1738" i="2"/>
  <c r="AE1738" i="2"/>
  <c r="AF1738" i="2"/>
  <c r="S737" i="6"/>
  <c r="AE1054" i="2"/>
  <c r="AI1054" i="2"/>
  <c r="U53" i="6" s="1"/>
  <c r="AC1054" i="2"/>
  <c r="AB1054" i="2"/>
  <c r="AD1054" i="2" s="1"/>
  <c r="AF1054" i="2"/>
  <c r="S53" i="6"/>
  <c r="AE1177" i="2"/>
  <c r="AI1177" i="2"/>
  <c r="U176" i="6" s="1"/>
  <c r="AB1177" i="2"/>
  <c r="AD1177" i="2" s="1"/>
  <c r="AC1177" i="2"/>
  <c r="AF1177" i="2"/>
  <c r="S176" i="6"/>
  <c r="AF1464" i="2"/>
  <c r="AI1464" i="2"/>
  <c r="U463" i="6" s="1"/>
  <c r="AB1464" i="2"/>
  <c r="AC1464" i="2"/>
  <c r="AE1464" i="2"/>
  <c r="S463" i="6"/>
  <c r="AI1079" i="2"/>
  <c r="U78" i="6" s="1"/>
  <c r="AB1079" i="2"/>
  <c r="AD1079" i="2" s="1"/>
  <c r="AC1079" i="2"/>
  <c r="AE1079" i="2"/>
  <c r="AF1079" i="2"/>
  <c r="S78" i="6"/>
  <c r="AI1227" i="2"/>
  <c r="U226" i="6" s="1"/>
  <c r="AC1227" i="2"/>
  <c r="AB1227" i="2"/>
  <c r="AD1227" i="2" s="1"/>
  <c r="AF1227" i="2"/>
  <c r="AE1227" i="2"/>
  <c r="S226" i="6"/>
  <c r="AC1319" i="2"/>
  <c r="AF1319" i="2"/>
  <c r="AI1319" i="2"/>
  <c r="U318" i="6" s="1"/>
  <c r="AB1319" i="2"/>
  <c r="AD1319" i="2" s="1"/>
  <c r="AE1319" i="2"/>
  <c r="S318" i="6"/>
  <c r="AI1329" i="2"/>
  <c r="U328" i="6" s="1"/>
  <c r="AB1329" i="2"/>
  <c r="AE1329" i="2"/>
  <c r="AC1329" i="2"/>
  <c r="AF1329" i="2"/>
  <c r="S328" i="6"/>
  <c r="AI1290" i="2"/>
  <c r="U289" i="6" s="1"/>
  <c r="AB1290" i="2"/>
  <c r="AD1290" i="2" s="1"/>
  <c r="AE1290" i="2"/>
  <c r="AC1290" i="2"/>
  <c r="AF1290" i="2"/>
  <c r="S289" i="6"/>
  <c r="AI1483" i="2"/>
  <c r="U482" i="6" s="1"/>
  <c r="AB1483" i="2"/>
  <c r="AE1483" i="2"/>
  <c r="AC1483" i="2"/>
  <c r="AF1483" i="2"/>
  <c r="S482" i="6"/>
  <c r="AF1686" i="2"/>
  <c r="AI1686" i="2"/>
  <c r="U685" i="6" s="1"/>
  <c r="AB1686" i="2"/>
  <c r="AD1686" i="2" s="1"/>
  <c r="AC1686" i="2"/>
  <c r="AE1686" i="2"/>
  <c r="S685" i="6"/>
  <c r="AE1639" i="2"/>
  <c r="AF1639" i="2"/>
  <c r="AI1639" i="2"/>
  <c r="U638" i="6" s="1"/>
  <c r="AC1639" i="2"/>
  <c r="AB1639" i="2"/>
  <c r="AD1639" i="2" s="1"/>
  <c r="S638" i="6"/>
  <c r="AE1878" i="2"/>
  <c r="AF1878" i="2"/>
  <c r="AI1878" i="2"/>
  <c r="U877" i="6" s="1"/>
  <c r="AB1878" i="2"/>
  <c r="AC1878" i="2"/>
  <c r="S877" i="6"/>
  <c r="AE1895" i="2"/>
  <c r="AF1895" i="2"/>
  <c r="AI1895" i="2"/>
  <c r="U894" i="6" s="1"/>
  <c r="AB1895" i="2"/>
  <c r="AC1895" i="2"/>
  <c r="S894" i="6"/>
  <c r="AC1880" i="2"/>
  <c r="AE1880" i="2"/>
  <c r="AF1880" i="2"/>
  <c r="AI1880" i="2"/>
  <c r="U879" i="6" s="1"/>
  <c r="AB1880" i="2"/>
  <c r="AD1880" i="2" s="1"/>
  <c r="S879" i="6"/>
  <c r="AE1995" i="2"/>
  <c r="AF1995" i="2"/>
  <c r="AI1995" i="2"/>
  <c r="U994" i="6" s="1"/>
  <c r="AB1995" i="2"/>
  <c r="AC1995" i="2"/>
  <c r="S994" i="6"/>
  <c r="AI1762" i="2"/>
  <c r="U761" i="6" s="1"/>
  <c r="AB1762" i="2"/>
  <c r="AD1762" i="2" s="1"/>
  <c r="AC1762" i="2"/>
  <c r="AE1762" i="2"/>
  <c r="AF1762" i="2"/>
  <c r="S761" i="6"/>
  <c r="AE1687" i="2"/>
  <c r="AF1687" i="2"/>
  <c r="AI1687" i="2"/>
  <c r="U686" i="6" s="1"/>
  <c r="AC1687" i="2"/>
  <c r="AB1687" i="2"/>
  <c r="S686" i="6"/>
  <c r="AE1185" i="2"/>
  <c r="AI1185" i="2"/>
  <c r="U184" i="6" s="1"/>
  <c r="AB1185" i="2"/>
  <c r="AD1185" i="2" s="1"/>
  <c r="AC1185" i="2"/>
  <c r="AF1185" i="2"/>
  <c r="S184" i="6"/>
  <c r="AB1174" i="2"/>
  <c r="AD1174" i="2" s="1"/>
  <c r="AE1174" i="2"/>
  <c r="AC1174" i="2"/>
  <c r="AF1174" i="2"/>
  <c r="AI1174" i="2"/>
  <c r="U173" i="6" s="1"/>
  <c r="S173" i="6"/>
  <c r="AI1282" i="2"/>
  <c r="U281" i="6" s="1"/>
  <c r="AB1282" i="2"/>
  <c r="AD1282" i="2" s="1"/>
  <c r="AF1282" i="2"/>
  <c r="AC1282" i="2"/>
  <c r="AE1282" i="2"/>
  <c r="S281" i="6"/>
  <c r="AI1370" i="2"/>
  <c r="U369" i="6" s="1"/>
  <c r="AB1370" i="2"/>
  <c r="AF1370" i="2"/>
  <c r="AC1370" i="2"/>
  <c r="AE1370" i="2"/>
  <c r="S369" i="6"/>
  <c r="AF1517" i="2"/>
  <c r="AC1517" i="2"/>
  <c r="AB1517" i="2"/>
  <c r="AD1517" i="2" s="1"/>
  <c r="AE1517" i="2"/>
  <c r="AI1517" i="2"/>
  <c r="U516" i="6" s="1"/>
  <c r="S516" i="6"/>
  <c r="AI1542" i="2"/>
  <c r="U541" i="6" s="1"/>
  <c r="AB1542" i="2"/>
  <c r="AD1542" i="2" s="1"/>
  <c r="AC1542" i="2"/>
  <c r="AE1542" i="2"/>
  <c r="AF1542" i="2"/>
  <c r="S541" i="6"/>
  <c r="AE1631" i="2"/>
  <c r="AF1631" i="2"/>
  <c r="AI1631" i="2"/>
  <c r="U630" i="6" s="1"/>
  <c r="AC1631" i="2"/>
  <c r="AB1631" i="2"/>
  <c r="AD1631" i="2" s="1"/>
  <c r="S630" i="6"/>
  <c r="AB1455" i="2"/>
  <c r="AD1455" i="2" s="1"/>
  <c r="AF1455" i="2"/>
  <c r="AI1455" i="2"/>
  <c r="U454" i="6" s="1"/>
  <c r="AE1455" i="2"/>
  <c r="AC1455" i="2"/>
  <c r="S454" i="6"/>
  <c r="AE1918" i="2"/>
  <c r="AF1918" i="2"/>
  <c r="AI1918" i="2"/>
  <c r="U917" i="6" s="1"/>
  <c r="AB1918" i="2"/>
  <c r="AC1918" i="2"/>
  <c r="S917" i="6"/>
  <c r="AC1896" i="2"/>
  <c r="AE1896" i="2"/>
  <c r="AF1896" i="2"/>
  <c r="AI1896" i="2"/>
  <c r="U895" i="6" s="1"/>
  <c r="AB1896" i="2"/>
  <c r="AD1896" i="2" s="1"/>
  <c r="S895" i="6"/>
  <c r="AC1936" i="2"/>
  <c r="AE1936" i="2"/>
  <c r="AF1936" i="2"/>
  <c r="AI1936" i="2"/>
  <c r="U935" i="6" s="1"/>
  <c r="AB1936" i="2"/>
  <c r="S935" i="6"/>
  <c r="AI1900" i="2"/>
  <c r="U899" i="6" s="1"/>
  <c r="AB1900" i="2"/>
  <c r="AC1900" i="2"/>
  <c r="AE1900" i="2"/>
  <c r="AF1900" i="2"/>
  <c r="S899" i="6"/>
  <c r="AE1520" i="2"/>
  <c r="AF1520" i="2"/>
  <c r="AI1520" i="2"/>
  <c r="U519" i="6" s="1"/>
  <c r="AB1520" i="2"/>
  <c r="AD1520" i="2" s="1"/>
  <c r="AC1520" i="2"/>
  <c r="S519" i="6"/>
  <c r="AE1711" i="2"/>
  <c r="AF1711" i="2"/>
  <c r="AI1711" i="2"/>
  <c r="U710" i="6" s="1"/>
  <c r="AC1711" i="2"/>
  <c r="AB1711" i="2"/>
  <c r="AD1711" i="2" s="1"/>
  <c r="S710" i="6"/>
  <c r="AI1159" i="2"/>
  <c r="U158" i="6" s="1"/>
  <c r="AC1159" i="2"/>
  <c r="AB1159" i="2"/>
  <c r="AD1159" i="2" s="1"/>
  <c r="AE1159" i="2"/>
  <c r="AF1159" i="2"/>
  <c r="S158" i="6"/>
  <c r="AF1413" i="2"/>
  <c r="AI1413" i="2"/>
  <c r="U412" i="6" s="1"/>
  <c r="AB1413" i="2"/>
  <c r="AD1413" i="2" s="1"/>
  <c r="AC1413" i="2"/>
  <c r="AE1413" i="2"/>
  <c r="S412" i="6"/>
  <c r="AI1458" i="2"/>
  <c r="U457" i="6" s="1"/>
  <c r="AB1458" i="2"/>
  <c r="AF1458" i="2"/>
  <c r="AC1458" i="2"/>
  <c r="AE1458" i="2"/>
  <c r="S457" i="6"/>
  <c r="AE1742" i="2"/>
  <c r="AF1742" i="2"/>
  <c r="AI1742" i="2"/>
  <c r="U741" i="6" s="1"/>
  <c r="AB1742" i="2"/>
  <c r="AC1742" i="2"/>
  <c r="S741" i="6"/>
  <c r="AE1903" i="2"/>
  <c r="AF1903" i="2"/>
  <c r="AI1903" i="2"/>
  <c r="U902" i="6" s="1"/>
  <c r="AB1903" i="2"/>
  <c r="AC1903" i="2"/>
  <c r="S902" i="6"/>
  <c r="AI1202" i="2"/>
  <c r="U201" i="6" s="1"/>
  <c r="AB1202" i="2"/>
  <c r="AD1202" i="2" s="1"/>
  <c r="AC1202" i="2"/>
  <c r="AE1202" i="2"/>
  <c r="AF1202" i="2"/>
  <c r="S201" i="6"/>
  <c r="AC1085" i="2"/>
  <c r="AF1085" i="2"/>
  <c r="AE1085" i="2"/>
  <c r="AB1085" i="2"/>
  <c r="AD1085" i="2" s="1"/>
  <c r="AI1085" i="2"/>
  <c r="U84" i="6" s="1"/>
  <c r="S84" i="6"/>
  <c r="AC1359" i="2"/>
  <c r="AF1359" i="2"/>
  <c r="AI1359" i="2"/>
  <c r="U358" i="6" s="1"/>
  <c r="AB1359" i="2"/>
  <c r="AD1359" i="2" s="1"/>
  <c r="AE1359" i="2"/>
  <c r="S358" i="6"/>
  <c r="AI1507" i="2"/>
  <c r="U506" i="6" s="1"/>
  <c r="AB1507" i="2"/>
  <c r="AD1507" i="2" s="1"/>
  <c r="AE1507" i="2"/>
  <c r="AC1507" i="2"/>
  <c r="AF1507" i="2"/>
  <c r="S506" i="6"/>
  <c r="AI1528" i="2"/>
  <c r="U527" i="6" s="1"/>
  <c r="AB1528" i="2"/>
  <c r="AD1528" i="2" s="1"/>
  <c r="AE1528" i="2"/>
  <c r="AC1528" i="2"/>
  <c r="AF1528" i="2"/>
  <c r="S527" i="6"/>
  <c r="AC1689" i="2"/>
  <c r="AE1689" i="2"/>
  <c r="AF1689" i="2"/>
  <c r="AI1689" i="2"/>
  <c r="U688" i="6" s="1"/>
  <c r="AB1689" i="2"/>
  <c r="AD1689" i="2" s="1"/>
  <c r="S688" i="6"/>
  <c r="AC1665" i="2"/>
  <c r="AE1665" i="2"/>
  <c r="AF1665" i="2"/>
  <c r="AI1665" i="2"/>
  <c r="U664" i="6" s="1"/>
  <c r="AB1665" i="2"/>
  <c r="AD1665" i="2" s="1"/>
  <c r="S664" i="6"/>
  <c r="AI1770" i="2"/>
  <c r="U769" i="6" s="1"/>
  <c r="AB1770" i="2"/>
  <c r="AC1770" i="2"/>
  <c r="AE1770" i="2"/>
  <c r="AF1770" i="2"/>
  <c r="S769" i="6"/>
  <c r="AI1583" i="2"/>
  <c r="U582" i="6" s="1"/>
  <c r="AB1583" i="2"/>
  <c r="AD1583" i="2" s="1"/>
  <c r="AC1583" i="2"/>
  <c r="AF1583" i="2"/>
  <c r="AE1583" i="2"/>
  <c r="S582" i="6"/>
  <c r="AC1697" i="2"/>
  <c r="AE1697" i="2"/>
  <c r="AF1697" i="2"/>
  <c r="AI1697" i="2"/>
  <c r="U696" i="6" s="1"/>
  <c r="AB1697" i="2"/>
  <c r="AD1697" i="2" s="1"/>
  <c r="S696" i="6"/>
  <c r="AE1578" i="2"/>
  <c r="AF1578" i="2"/>
  <c r="AI1578" i="2"/>
  <c r="U577" i="6" s="1"/>
  <c r="AC1578" i="2"/>
  <c r="AB1578" i="2"/>
  <c r="AD1578" i="2" s="1"/>
  <c r="S577" i="6"/>
  <c r="AI1962" i="2"/>
  <c r="U961" i="6" s="1"/>
  <c r="AC1962" i="2"/>
  <c r="AE1962" i="2"/>
  <c r="AF1962" i="2"/>
  <c r="AB1962" i="2"/>
  <c r="AD1962" i="2" s="1"/>
  <c r="S961" i="6"/>
  <c r="AI1780" i="2"/>
  <c r="U779" i="6" s="1"/>
  <c r="AB1780" i="2"/>
  <c r="AD1780" i="2" s="1"/>
  <c r="AC1780" i="2"/>
  <c r="AE1780" i="2"/>
  <c r="AF1780" i="2"/>
  <c r="S779" i="6"/>
  <c r="AB1809" i="2"/>
  <c r="AD1809" i="2" s="1"/>
  <c r="AC1809" i="2"/>
  <c r="AE1809" i="2"/>
  <c r="AF1809" i="2"/>
  <c r="AI1809" i="2"/>
  <c r="U808" i="6" s="1"/>
  <c r="S808" i="6"/>
  <c r="AE2020" i="2"/>
  <c r="AF2020" i="2"/>
  <c r="AI2020" i="2"/>
  <c r="U1019" i="6" s="1"/>
  <c r="AB2020" i="2"/>
  <c r="AC2020" i="2"/>
  <c r="S1019" i="6"/>
  <c r="AE1988" i="2"/>
  <c r="AF1988" i="2"/>
  <c r="AI1988" i="2"/>
  <c r="U987" i="6" s="1"/>
  <c r="AB1988" i="2"/>
  <c r="S987" i="6"/>
  <c r="AC1988" i="2"/>
  <c r="AB1793" i="2"/>
  <c r="AD1793" i="2" s="1"/>
  <c r="AC1793" i="2"/>
  <c r="AE1793" i="2"/>
  <c r="AF1793" i="2"/>
  <c r="AI1793" i="2"/>
  <c r="U792" i="6" s="1"/>
  <c r="S792" i="6"/>
  <c r="AB1945" i="2"/>
  <c r="AD1945" i="2" s="1"/>
  <c r="AC1945" i="2"/>
  <c r="AE1945" i="2"/>
  <c r="AF1945" i="2"/>
  <c r="AI1945" i="2"/>
  <c r="U944" i="6" s="1"/>
  <c r="S944" i="6"/>
  <c r="AI2000" i="2"/>
  <c r="U999" i="6" s="1"/>
  <c r="AB2000" i="2"/>
  <c r="AC2000" i="2"/>
  <c r="AE2000" i="2"/>
  <c r="AF2000" i="2"/>
  <c r="S999" i="6"/>
  <c r="AB1690" i="2"/>
  <c r="AD1690" i="2" s="1"/>
  <c r="AC1690" i="2"/>
  <c r="AE1690" i="2"/>
  <c r="AF1690" i="2"/>
  <c r="AI1690" i="2"/>
  <c r="U689" i="6" s="1"/>
  <c r="S689" i="6"/>
  <c r="AE1632" i="2"/>
  <c r="AF1632" i="2"/>
  <c r="AB1632" i="2"/>
  <c r="AD1632" i="2" s="1"/>
  <c r="AC1632" i="2"/>
  <c r="AI1632" i="2"/>
  <c r="U631" i="6" s="1"/>
  <c r="S631" i="6"/>
  <c r="AF1853" i="2"/>
  <c r="AI1853" i="2"/>
  <c r="U852" i="6" s="1"/>
  <c r="AB1853" i="2"/>
  <c r="AD1853" i="2" s="1"/>
  <c r="AC1853" i="2"/>
  <c r="AE1853" i="2"/>
  <c r="S852" i="6"/>
  <c r="AF1821" i="2"/>
  <c r="AI1821" i="2"/>
  <c r="U820" i="6" s="1"/>
  <c r="AB1821" i="2"/>
  <c r="AD1821" i="2" s="1"/>
  <c r="AC1821" i="2"/>
  <c r="AE1821" i="2"/>
  <c r="S820" i="6"/>
  <c r="AF1789" i="2"/>
  <c r="AI1789" i="2"/>
  <c r="U788" i="6" s="1"/>
  <c r="AB1789" i="2"/>
  <c r="AD1789" i="2" s="1"/>
  <c r="AC1789" i="2"/>
  <c r="AE1789" i="2"/>
  <c r="S788" i="6"/>
  <c r="AF1757" i="2"/>
  <c r="AI1757" i="2"/>
  <c r="U756" i="6" s="1"/>
  <c r="AB1757" i="2"/>
  <c r="AD1757" i="2" s="1"/>
  <c r="AC1757" i="2"/>
  <c r="AE1757" i="2"/>
  <c r="S756" i="6"/>
  <c r="AI1923" i="2"/>
  <c r="U922" i="6" s="1"/>
  <c r="AB1923" i="2"/>
  <c r="AC1923" i="2"/>
  <c r="AE1923" i="2"/>
  <c r="AF1923" i="2"/>
  <c r="S922" i="6"/>
  <c r="AI1891" i="2"/>
  <c r="U890" i="6" s="1"/>
  <c r="AB1891" i="2"/>
  <c r="AC1891" i="2"/>
  <c r="AE1891" i="2"/>
  <c r="AF1891" i="2"/>
  <c r="S890" i="6"/>
  <c r="AI1859" i="2"/>
  <c r="U858" i="6" s="1"/>
  <c r="AB1859" i="2"/>
  <c r="AC1859" i="2"/>
  <c r="AE1859" i="2"/>
  <c r="AF1859" i="2"/>
  <c r="S858" i="6"/>
  <c r="AI1827" i="2"/>
  <c r="U826" i="6" s="1"/>
  <c r="AB1827" i="2"/>
  <c r="AC1827" i="2"/>
  <c r="AE1827" i="2"/>
  <c r="AF1827" i="2"/>
  <c r="S826" i="6"/>
  <c r="AI1795" i="2"/>
  <c r="U794" i="6" s="1"/>
  <c r="AB1795" i="2"/>
  <c r="AC1795" i="2"/>
  <c r="AE1795" i="2"/>
  <c r="AF1795" i="2"/>
  <c r="S794" i="6"/>
  <c r="AI1763" i="2"/>
  <c r="U762" i="6" s="1"/>
  <c r="AB1763" i="2"/>
  <c r="AD1763" i="2" s="1"/>
  <c r="AC1763" i="2"/>
  <c r="AE1763" i="2"/>
  <c r="AF1763" i="2"/>
  <c r="S762" i="6"/>
  <c r="AB1452" i="2"/>
  <c r="AD1452" i="2" s="1"/>
  <c r="AE1452" i="2"/>
  <c r="AF1452" i="2"/>
  <c r="AI1452" i="2"/>
  <c r="U451" i="6" s="1"/>
  <c r="AC1452" i="2"/>
  <c r="S451" i="6"/>
  <c r="AC1722" i="2"/>
  <c r="AE1722" i="2"/>
  <c r="AF1722" i="2"/>
  <c r="AB1722" i="2"/>
  <c r="AI1722" i="2"/>
  <c r="U721" i="6" s="1"/>
  <c r="S721" i="6"/>
  <c r="AB1549" i="2"/>
  <c r="AD1549" i="2" s="1"/>
  <c r="AC1549" i="2"/>
  <c r="AE1549" i="2"/>
  <c r="AF1549" i="2"/>
  <c r="AI1549" i="2"/>
  <c r="U548" i="6" s="1"/>
  <c r="S548" i="6"/>
  <c r="AE1587" i="2"/>
  <c r="AF1587" i="2"/>
  <c r="AB1587" i="2"/>
  <c r="AI1587" i="2"/>
  <c r="U586" i="6" s="1"/>
  <c r="AC1587" i="2"/>
  <c r="S586" i="6"/>
  <c r="AF1654" i="2"/>
  <c r="AI1654" i="2"/>
  <c r="U653" i="6" s="1"/>
  <c r="AB1654" i="2"/>
  <c r="AD1654" i="2" s="1"/>
  <c r="AC1654" i="2"/>
  <c r="AE1654" i="2"/>
  <c r="S653" i="6"/>
  <c r="AE1438" i="2"/>
  <c r="AF1438" i="2"/>
  <c r="AC1438" i="2"/>
  <c r="AI1438" i="2"/>
  <c r="U437" i="6" s="1"/>
  <c r="AB1438" i="2"/>
  <c r="AD1438" i="2" s="1"/>
  <c r="S437" i="6"/>
  <c r="AB1557" i="2"/>
  <c r="AD1557" i="2" s="1"/>
  <c r="AC1557" i="2"/>
  <c r="AE1557" i="2"/>
  <c r="AF1557" i="2"/>
  <c r="AI1557" i="2"/>
  <c r="U556" i="6" s="1"/>
  <c r="S556" i="6"/>
  <c r="AC1620" i="2"/>
  <c r="AE1620" i="2"/>
  <c r="AF1620" i="2"/>
  <c r="AI1620" i="2"/>
  <c r="U619" i="6" s="1"/>
  <c r="AB1620" i="2"/>
  <c r="AD1620" i="2" s="1"/>
  <c r="S619" i="6"/>
  <c r="AF1524" i="2"/>
  <c r="AI1524" i="2"/>
  <c r="U523" i="6" s="1"/>
  <c r="AC1524" i="2"/>
  <c r="AB1524" i="2"/>
  <c r="AE1524" i="2"/>
  <c r="S523" i="6"/>
  <c r="AF1585" i="2"/>
  <c r="AI1585" i="2"/>
  <c r="U584" i="6" s="1"/>
  <c r="AB1585" i="2"/>
  <c r="AC1585" i="2"/>
  <c r="AE1585" i="2"/>
  <c r="S584" i="6"/>
  <c r="AI1623" i="2"/>
  <c r="U622" i="6" s="1"/>
  <c r="AB1623" i="2"/>
  <c r="AC1623" i="2"/>
  <c r="AF1623" i="2"/>
  <c r="AE1623" i="2"/>
  <c r="S622" i="6"/>
  <c r="AE1477" i="2"/>
  <c r="AF1477" i="2"/>
  <c r="AC1477" i="2"/>
  <c r="AB1477" i="2"/>
  <c r="AD1477" i="2" s="1"/>
  <c r="AI1477" i="2"/>
  <c r="U476" i="6" s="1"/>
  <c r="S476" i="6"/>
  <c r="AE1341" i="2"/>
  <c r="AF1341" i="2"/>
  <c r="AC1341" i="2"/>
  <c r="AB1341" i="2"/>
  <c r="AI1341" i="2"/>
  <c r="U340" i="6" s="1"/>
  <c r="S340" i="6"/>
  <c r="AF1508" i="2"/>
  <c r="AI1508" i="2"/>
  <c r="U507" i="6" s="1"/>
  <c r="AB1508" i="2"/>
  <c r="AD1508" i="2" s="1"/>
  <c r="AC1508" i="2"/>
  <c r="AE1508" i="2"/>
  <c r="S507" i="6"/>
  <c r="AF1476" i="2"/>
  <c r="AI1476" i="2"/>
  <c r="U475" i="6" s="1"/>
  <c r="AC1476" i="2"/>
  <c r="AE1476" i="2"/>
  <c r="AB1476" i="2"/>
  <c r="S475" i="6"/>
  <c r="AE1391" i="2"/>
  <c r="AB1391" i="2"/>
  <c r="AI1391" i="2"/>
  <c r="U390" i="6" s="1"/>
  <c r="AF1391" i="2"/>
  <c r="AC1391" i="2"/>
  <c r="S390" i="6"/>
  <c r="AB1134" i="2"/>
  <c r="AD1134" i="2" s="1"/>
  <c r="AE1134" i="2"/>
  <c r="AC1134" i="2"/>
  <c r="AI1134" i="2"/>
  <c r="U133" i="6" s="1"/>
  <c r="AF1134" i="2"/>
  <c r="S133" i="6"/>
  <c r="AB1468" i="2"/>
  <c r="AD1468" i="2" s="1"/>
  <c r="AE1468" i="2"/>
  <c r="AC1468" i="2"/>
  <c r="AI1468" i="2"/>
  <c r="U467" i="6" s="1"/>
  <c r="AF1468" i="2"/>
  <c r="S467" i="6"/>
  <c r="AE1465" i="2"/>
  <c r="AB1465" i="2"/>
  <c r="AC1465" i="2"/>
  <c r="AI1465" i="2"/>
  <c r="U464" i="6" s="1"/>
  <c r="AF1465" i="2"/>
  <c r="S464" i="6"/>
  <c r="AE1357" i="2"/>
  <c r="AC1357" i="2"/>
  <c r="AB1357" i="2"/>
  <c r="AD1357" i="2" s="1"/>
  <c r="AF1357" i="2"/>
  <c r="AI1357" i="2"/>
  <c r="U356" i="6" s="1"/>
  <c r="S356" i="6"/>
  <c r="AB1307" i="2"/>
  <c r="AD1307" i="2" s="1"/>
  <c r="AE1307" i="2"/>
  <c r="AF1307" i="2"/>
  <c r="AC1307" i="2"/>
  <c r="AI1307" i="2"/>
  <c r="U306" i="6" s="1"/>
  <c r="S306" i="6"/>
  <c r="AF1192" i="2"/>
  <c r="AB1192" i="2"/>
  <c r="AC1192" i="2"/>
  <c r="AE1192" i="2"/>
  <c r="AI1192" i="2"/>
  <c r="U191" i="6" s="1"/>
  <c r="S191" i="6"/>
  <c r="AF1324" i="2"/>
  <c r="AI1324" i="2"/>
  <c r="U323" i="6" s="1"/>
  <c r="AE1324" i="2"/>
  <c r="AB1324" i="2"/>
  <c r="AC1324" i="2"/>
  <c r="S323" i="6"/>
  <c r="AF1220" i="2"/>
  <c r="AE1220" i="2"/>
  <c r="AI1220" i="2"/>
  <c r="U219" i="6" s="1"/>
  <c r="AC1220" i="2"/>
  <c r="AB1220" i="2"/>
  <c r="AD1220" i="2" s="1"/>
  <c r="S219" i="6"/>
  <c r="AE1097" i="2"/>
  <c r="AC1097" i="2"/>
  <c r="AF1097" i="2"/>
  <c r="AI1097" i="2"/>
  <c r="U96" i="6" s="1"/>
  <c r="AB1097" i="2"/>
  <c r="AD1097" i="2" s="1"/>
  <c r="S96" i="6"/>
  <c r="AB1180" i="2"/>
  <c r="AD1180" i="2" s="1"/>
  <c r="AF1180" i="2"/>
  <c r="AC1180" i="2"/>
  <c r="AE1180" i="2"/>
  <c r="AI1180" i="2"/>
  <c r="U179" i="6" s="1"/>
  <c r="S179" i="6"/>
  <c r="AC1127" i="2"/>
  <c r="AE1127" i="2"/>
  <c r="AI1127" i="2"/>
  <c r="U126" i="6" s="1"/>
  <c r="AB1127" i="2"/>
  <c r="AD1127" i="2" s="1"/>
  <c r="AF1127" i="2"/>
  <c r="S126" i="6"/>
  <c r="AF1103" i="2"/>
  <c r="AE1103" i="2"/>
  <c r="AI1103" i="2"/>
  <c r="U102" i="6" s="1"/>
  <c r="AB1103" i="2"/>
  <c r="AC1103" i="2"/>
  <c r="S102" i="6"/>
  <c r="AM1334" i="2"/>
  <c r="AP1334" i="2"/>
  <c r="AS1334" i="2"/>
  <c r="AA333" i="6" s="1"/>
  <c r="AL1334" i="2"/>
  <c r="AN1334" i="2" s="1"/>
  <c r="AO1334" i="2"/>
  <c r="Y333" i="6"/>
  <c r="AP1948" i="2"/>
  <c r="AS1948" i="2"/>
  <c r="AA947" i="6" s="1"/>
  <c r="AL1948" i="2"/>
  <c r="AN1948" i="2" s="1"/>
  <c r="AM1948" i="2"/>
  <c r="AO1948" i="2"/>
  <c r="Y947" i="6"/>
  <c r="AL1314" i="2"/>
  <c r="AN1314" i="2" s="1"/>
  <c r="AO1314" i="2"/>
  <c r="AP1314" i="2"/>
  <c r="AS1314" i="2"/>
  <c r="AA313" i="6" s="1"/>
  <c r="AM1314" i="2"/>
  <c r="Y313" i="6"/>
  <c r="AL1247" i="2"/>
  <c r="AN1247" i="2" s="1"/>
  <c r="AM1247" i="2"/>
  <c r="AP1247" i="2"/>
  <c r="AO1247" i="2"/>
  <c r="AS1247" i="2"/>
  <c r="AA246" i="6" s="1"/>
  <c r="Y246" i="6"/>
  <c r="AS1402" i="2"/>
  <c r="AA401" i="6" s="1"/>
  <c r="AM1402" i="2"/>
  <c r="AP1402" i="2"/>
  <c r="AL1402" i="2"/>
  <c r="AN1402" i="2" s="1"/>
  <c r="AO1402" i="2"/>
  <c r="Y401" i="6"/>
  <c r="AM1696" i="2"/>
  <c r="AO1696" i="2"/>
  <c r="AP1696" i="2"/>
  <c r="AS1696" i="2"/>
  <c r="AA695" i="6" s="1"/>
  <c r="AL1696" i="2"/>
  <c r="Y695" i="6"/>
  <c r="AP1726" i="2"/>
  <c r="AS1726" i="2"/>
  <c r="AA725" i="6" s="1"/>
  <c r="AM1726" i="2"/>
  <c r="AL1726" i="2"/>
  <c r="AO1726" i="2"/>
  <c r="Y725" i="6"/>
  <c r="AO1065" i="2"/>
  <c r="AP1065" i="2"/>
  <c r="AS1065" i="2"/>
  <c r="AA64" i="6" s="1"/>
  <c r="AL1065" i="2"/>
  <c r="AM1065" i="2"/>
  <c r="Y64" i="6"/>
  <c r="AP1404" i="2"/>
  <c r="AS1404" i="2"/>
  <c r="AA403" i="6" s="1"/>
  <c r="AO1404" i="2"/>
  <c r="AL1404" i="2"/>
  <c r="AM1404" i="2"/>
  <c r="Y403" i="6"/>
  <c r="AL1330" i="2"/>
  <c r="AN1330" i="2" s="1"/>
  <c r="AO1330" i="2"/>
  <c r="AP1330" i="2"/>
  <c r="AM1330" i="2"/>
  <c r="AS1330" i="2"/>
  <c r="AA329" i="6" s="1"/>
  <c r="Y329" i="6"/>
  <c r="AP1958" i="2"/>
  <c r="AS1958" i="2"/>
  <c r="AA957" i="6" s="1"/>
  <c r="AL1958" i="2"/>
  <c r="AN1958" i="2" s="1"/>
  <c r="AM1958" i="2"/>
  <c r="AO1958" i="2"/>
  <c r="Y957" i="6"/>
  <c r="AP1536" i="2"/>
  <c r="AS1536" i="2"/>
  <c r="AA535" i="6" s="1"/>
  <c r="AL1536" i="2"/>
  <c r="AN1536" i="2" s="1"/>
  <c r="AM1536" i="2"/>
  <c r="AO1536" i="2"/>
  <c r="Y535" i="6"/>
  <c r="AO1244" i="2"/>
  <c r="AP1244" i="2"/>
  <c r="AS1244" i="2"/>
  <c r="AA243" i="6" s="1"/>
  <c r="AL1244" i="2"/>
  <c r="AN1244" i="2" s="1"/>
  <c r="AM1244" i="2"/>
  <c r="Y243" i="6"/>
  <c r="AO1854" i="2"/>
  <c r="AP1854" i="2"/>
  <c r="AS1854" i="2"/>
  <c r="AA853" i="6" s="1"/>
  <c r="AL1854" i="2"/>
  <c r="AM1854" i="2"/>
  <c r="Y853" i="6"/>
  <c r="AP1616" i="2"/>
  <c r="AS1616" i="2"/>
  <c r="AA615" i="6" s="1"/>
  <c r="AL1616" i="2"/>
  <c r="AN1616" i="2" s="1"/>
  <c r="AM1616" i="2"/>
  <c r="AO1616" i="2"/>
  <c r="Y615" i="6"/>
  <c r="AS1134" i="2"/>
  <c r="AA133" i="6" s="1"/>
  <c r="AM1134" i="2"/>
  <c r="AL1134" i="2"/>
  <c r="AP1134" i="2"/>
  <c r="AO1134" i="2"/>
  <c r="Y133" i="6"/>
  <c r="AS1636" i="2"/>
  <c r="AA635" i="6" s="1"/>
  <c r="AL1636" i="2"/>
  <c r="AM1636" i="2"/>
  <c r="AO1636" i="2"/>
  <c r="AP1636" i="2"/>
  <c r="Y635" i="6"/>
  <c r="AM1125" i="2"/>
  <c r="AO1125" i="2"/>
  <c r="AS1125" i="2"/>
  <c r="AA124" i="6" s="1"/>
  <c r="AP1125" i="2"/>
  <c r="AL1125" i="2"/>
  <c r="Y124" i="6"/>
  <c r="AP1780" i="2"/>
  <c r="AS1780" i="2"/>
  <c r="AA779" i="6" s="1"/>
  <c r="AL1780" i="2"/>
  <c r="AN1780" i="2" s="1"/>
  <c r="AM1780" i="2"/>
  <c r="AO1780" i="2"/>
  <c r="Y779" i="6"/>
  <c r="AP1137" i="2"/>
  <c r="AS1137" i="2"/>
  <c r="AA136" i="6" s="1"/>
  <c r="AM1137" i="2"/>
  <c r="AL1137" i="2"/>
  <c r="AN1137" i="2" s="1"/>
  <c r="AO1137" i="2"/>
  <c r="Y136" i="6"/>
  <c r="AP1974" i="2"/>
  <c r="AS1974" i="2"/>
  <c r="AA973" i="6" s="1"/>
  <c r="AL1974" i="2"/>
  <c r="AN1974" i="2" s="1"/>
  <c r="AM1974" i="2"/>
  <c r="AO1974" i="2"/>
  <c r="Y973" i="6"/>
  <c r="AP1740" i="2"/>
  <c r="AS1740" i="2"/>
  <c r="AA739" i="6" s="1"/>
  <c r="AL1740" i="2"/>
  <c r="AM1740" i="2"/>
  <c r="AO1740" i="2"/>
  <c r="Y739" i="6"/>
  <c r="AP1043" i="2"/>
  <c r="AO1043" i="2"/>
  <c r="AS1043" i="2"/>
  <c r="AA42" i="6" s="1"/>
  <c r="AL1043" i="2"/>
  <c r="AM1043" i="2"/>
  <c r="Y42" i="6"/>
  <c r="AO1456" i="2"/>
  <c r="AS1456" i="2"/>
  <c r="AA455" i="6" s="1"/>
  <c r="AL1456" i="2"/>
  <c r="AP1456" i="2"/>
  <c r="AM1456" i="2"/>
  <c r="Y455" i="6"/>
  <c r="AP1455" i="2"/>
  <c r="AS1455" i="2"/>
  <c r="AA454" i="6" s="1"/>
  <c r="AL1455" i="2"/>
  <c r="AN1455" i="2" s="1"/>
  <c r="AO1455" i="2"/>
  <c r="AM1455" i="2"/>
  <c r="Y454" i="6"/>
  <c r="AP1491" i="2"/>
  <c r="AS1491" i="2"/>
  <c r="AA490" i="6" s="1"/>
  <c r="AM1491" i="2"/>
  <c r="AO1491" i="2"/>
  <c r="AL1491" i="2"/>
  <c r="AN1491" i="2" s="1"/>
  <c r="Y490" i="6"/>
  <c r="AS1905" i="2"/>
  <c r="AA904" i="6" s="1"/>
  <c r="AL1905" i="2"/>
  <c r="AM1905" i="2"/>
  <c r="AO1905" i="2"/>
  <c r="AP1905" i="2"/>
  <c r="Y904" i="6"/>
  <c r="AP1027" i="2"/>
  <c r="AL1027" i="2"/>
  <c r="AO1027" i="2"/>
  <c r="AS1027" i="2"/>
  <c r="AA26" i="6" s="1"/>
  <c r="AM1027" i="2"/>
  <c r="Y26" i="6"/>
  <c r="AS1257" i="2"/>
  <c r="AA256" i="6" s="1"/>
  <c r="AL1257" i="2"/>
  <c r="AP1257" i="2"/>
  <c r="AM1257" i="2"/>
  <c r="AO1257" i="2"/>
  <c r="Y256" i="6"/>
  <c r="AM1547" i="2"/>
  <c r="AO1547" i="2"/>
  <c r="AP1547" i="2"/>
  <c r="AS1547" i="2"/>
  <c r="AA546" i="6" s="1"/>
  <c r="AL1547" i="2"/>
  <c r="Y546" i="6"/>
  <c r="AS1708" i="2"/>
  <c r="AA707" i="6" s="1"/>
  <c r="AL1708" i="2"/>
  <c r="AM1708" i="2"/>
  <c r="AO1708" i="2"/>
  <c r="AP1708" i="2"/>
  <c r="Y707" i="6"/>
  <c r="AM1775" i="2"/>
  <c r="AO1775" i="2"/>
  <c r="AP1775" i="2"/>
  <c r="AS1775" i="2"/>
  <c r="AA774" i="6" s="1"/>
  <c r="AL1775" i="2"/>
  <c r="AN1775" i="2" s="1"/>
  <c r="Y774" i="6"/>
  <c r="AO1886" i="2"/>
  <c r="AP1886" i="2"/>
  <c r="AS1886" i="2"/>
  <c r="AA885" i="6" s="1"/>
  <c r="AL1886" i="2"/>
  <c r="AM1886" i="2"/>
  <c r="Y885" i="6"/>
  <c r="AP1940" i="2"/>
  <c r="AS1940" i="2"/>
  <c r="AA939" i="6" s="1"/>
  <c r="AL1940" i="2"/>
  <c r="AM1940" i="2"/>
  <c r="AO1940" i="2"/>
  <c r="Y939" i="6"/>
  <c r="AS1198" i="2"/>
  <c r="AA197" i="6" s="1"/>
  <c r="AM1198" i="2"/>
  <c r="AL1198" i="2"/>
  <c r="AN1198" i="2" s="1"/>
  <c r="AP1198" i="2"/>
  <c r="AO1198" i="2"/>
  <c r="Y197" i="6"/>
  <c r="AP1428" i="2"/>
  <c r="AS1428" i="2"/>
  <c r="AA427" i="6" s="1"/>
  <c r="AL1428" i="2"/>
  <c r="AM1428" i="2"/>
  <c r="AO1428" i="2"/>
  <c r="Y427" i="6"/>
  <c r="AO1382" i="2"/>
  <c r="AL1382" i="2"/>
  <c r="AN1382" i="2" s="1"/>
  <c r="AS1382" i="2"/>
  <c r="AA381" i="6" s="1"/>
  <c r="AM1382" i="2"/>
  <c r="AP1382" i="2"/>
  <c r="Y381" i="6"/>
  <c r="AL1199" i="2"/>
  <c r="AN1199" i="2" s="1"/>
  <c r="AM1199" i="2"/>
  <c r="AP1199" i="2"/>
  <c r="AS1199" i="2"/>
  <c r="AA198" i="6" s="1"/>
  <c r="AO1199" i="2"/>
  <c r="Y198" i="6"/>
  <c r="AP1185" i="2"/>
  <c r="AS1185" i="2"/>
  <c r="AA184" i="6" s="1"/>
  <c r="AO1185" i="2"/>
  <c r="AL1185" i="2"/>
  <c r="AN1185" i="2" s="1"/>
  <c r="AM1185" i="2"/>
  <c r="Y184" i="6"/>
  <c r="AS1377" i="2"/>
  <c r="AA376" i="6" s="1"/>
  <c r="AL1377" i="2"/>
  <c r="AP1377" i="2"/>
  <c r="AM1377" i="2"/>
  <c r="AO1377" i="2"/>
  <c r="Y376" i="6"/>
  <c r="AO1774" i="2"/>
  <c r="AP1774" i="2"/>
  <c r="AS1774" i="2"/>
  <c r="AA773" i="6" s="1"/>
  <c r="AL1774" i="2"/>
  <c r="AN1774" i="2" s="1"/>
  <c r="AM1774" i="2"/>
  <c r="Y773" i="6"/>
  <c r="AS1990" i="2"/>
  <c r="AA989" i="6" s="1"/>
  <c r="AL1990" i="2"/>
  <c r="AN1990" i="2" s="1"/>
  <c r="AM1990" i="2"/>
  <c r="AO1990" i="2"/>
  <c r="AP1990" i="2"/>
  <c r="Y989" i="6"/>
  <c r="AP1347" i="2"/>
  <c r="AS1347" i="2"/>
  <c r="AA346" i="6" s="1"/>
  <c r="AO1347" i="2"/>
  <c r="AL1347" i="2"/>
  <c r="AN1347" i="2" s="1"/>
  <c r="AM1347" i="2"/>
  <c r="Y346" i="6"/>
  <c r="AS1739" i="2"/>
  <c r="AA738" i="6" s="1"/>
  <c r="AL1739" i="2"/>
  <c r="AN1739" i="2" s="1"/>
  <c r="AM1739" i="2"/>
  <c r="AO1739" i="2"/>
  <c r="AP1739" i="2"/>
  <c r="Y738" i="6"/>
  <c r="AL1179" i="2"/>
  <c r="AP1179" i="2"/>
  <c r="AM1179" i="2"/>
  <c r="AS1179" i="2"/>
  <c r="AA178" i="6" s="1"/>
  <c r="AO1179" i="2"/>
  <c r="Y178" i="6"/>
  <c r="AS1425" i="2"/>
  <c r="AA424" i="6" s="1"/>
  <c r="AL1425" i="2"/>
  <c r="AP1425" i="2"/>
  <c r="AM1425" i="2"/>
  <c r="AO1425" i="2"/>
  <c r="Y424" i="6"/>
  <c r="AM1895" i="2"/>
  <c r="AO1895" i="2"/>
  <c r="AP1895" i="2"/>
  <c r="AS1895" i="2"/>
  <c r="AA894" i="6" s="1"/>
  <c r="AL1895" i="2"/>
  <c r="AN1895" i="2" s="1"/>
  <c r="Y894" i="6"/>
  <c r="AS1174" i="2"/>
  <c r="AA173" i="6" s="1"/>
  <c r="AM1174" i="2"/>
  <c r="AL1174" i="2"/>
  <c r="AP1174" i="2"/>
  <c r="AO1174" i="2"/>
  <c r="Y173" i="6"/>
  <c r="AS1488" i="2"/>
  <c r="AA487" i="6" s="1"/>
  <c r="AL1488" i="2"/>
  <c r="AM1488" i="2"/>
  <c r="AO1488" i="2"/>
  <c r="AP1488" i="2"/>
  <c r="Y487" i="6"/>
  <c r="AS1734" i="2"/>
  <c r="AA733" i="6" s="1"/>
  <c r="AM1734" i="2"/>
  <c r="AL1734" i="2"/>
  <c r="AO1734" i="2"/>
  <c r="AP1734" i="2"/>
  <c r="Y733" i="6"/>
  <c r="AS1158" i="2"/>
  <c r="AA157" i="6" s="1"/>
  <c r="AM1158" i="2"/>
  <c r="AL1158" i="2"/>
  <c r="AN1158" i="2" s="1"/>
  <c r="AP1158" i="2"/>
  <c r="AO1158" i="2"/>
  <c r="Y157" i="6"/>
  <c r="AS1370" i="2"/>
  <c r="AA369" i="6" s="1"/>
  <c r="AM1370" i="2"/>
  <c r="AP1370" i="2"/>
  <c r="AL1370" i="2"/>
  <c r="AN1370" i="2" s="1"/>
  <c r="AO1370" i="2"/>
  <c r="Y369" i="6"/>
  <c r="AS1504" i="2"/>
  <c r="AA503" i="6" s="1"/>
  <c r="AL1504" i="2"/>
  <c r="AM1504" i="2"/>
  <c r="AO1504" i="2"/>
  <c r="AP1504" i="2"/>
  <c r="Y503" i="6"/>
  <c r="AM1911" i="2"/>
  <c r="AO1911" i="2"/>
  <c r="AP1911" i="2"/>
  <c r="AS1911" i="2"/>
  <c r="AA910" i="6" s="1"/>
  <c r="AL1911" i="2"/>
  <c r="Y910" i="6"/>
  <c r="AS1265" i="2"/>
  <c r="AA264" i="6" s="1"/>
  <c r="AL1265" i="2"/>
  <c r="AP1265" i="2"/>
  <c r="AM1265" i="2"/>
  <c r="AO1265" i="2"/>
  <c r="Y264" i="6"/>
  <c r="AM1528" i="2"/>
  <c r="AS1528" i="2"/>
  <c r="AA527" i="6" s="1"/>
  <c r="AL1528" i="2"/>
  <c r="AP1528" i="2"/>
  <c r="AO1528" i="2"/>
  <c r="Y527" i="6"/>
  <c r="AP1908" i="2"/>
  <c r="AS1908" i="2"/>
  <c r="AA907" i="6" s="1"/>
  <c r="AL1908" i="2"/>
  <c r="AN1908" i="2" s="1"/>
  <c r="AM1908" i="2"/>
  <c r="AO1908" i="2"/>
  <c r="Y907" i="6"/>
  <c r="AL1351" i="2"/>
  <c r="AN1351" i="2" s="1"/>
  <c r="AO1351" i="2"/>
  <c r="AS1351" i="2"/>
  <c r="AA350" i="6" s="1"/>
  <c r="AP1351" i="2"/>
  <c r="AM1351" i="2"/>
  <c r="Y350" i="6"/>
  <c r="AM1680" i="2"/>
  <c r="AO1680" i="2"/>
  <c r="AP1680" i="2"/>
  <c r="AS1680" i="2"/>
  <c r="AA679" i="6" s="1"/>
  <c r="AL1680" i="2"/>
  <c r="AN1680" i="2" s="1"/>
  <c r="Y679" i="6"/>
  <c r="AL1149" i="2"/>
  <c r="AN1149" i="2" s="1"/>
  <c r="AO1149" i="2"/>
  <c r="AM1149" i="2"/>
  <c r="AP1149" i="2"/>
  <c r="AS1149" i="2"/>
  <c r="AA148" i="6" s="1"/>
  <c r="Y148" i="6"/>
  <c r="AS1506" i="2"/>
  <c r="AA505" i="6" s="1"/>
  <c r="AL1506" i="2"/>
  <c r="AN1506" i="2" s="1"/>
  <c r="AO1506" i="2"/>
  <c r="AP1506" i="2"/>
  <c r="AM1506" i="2"/>
  <c r="Y505" i="6"/>
  <c r="AS1857" i="2"/>
  <c r="AA856" i="6" s="1"/>
  <c r="AL1857" i="2"/>
  <c r="AN1857" i="2" s="1"/>
  <c r="AM1857" i="2"/>
  <c r="AO1857" i="2"/>
  <c r="AP1857" i="2"/>
  <c r="Y856" i="6"/>
  <c r="AS1172" i="2"/>
  <c r="AA171" i="6" s="1"/>
  <c r="AM1172" i="2"/>
  <c r="AO1172" i="2"/>
  <c r="AP1172" i="2"/>
  <c r="AL1172" i="2"/>
  <c r="AN1172" i="2" s="1"/>
  <c r="Y171" i="6"/>
  <c r="AL1319" i="2"/>
  <c r="AN1319" i="2" s="1"/>
  <c r="AM1319" i="2"/>
  <c r="AO1319" i="2"/>
  <c r="AS1319" i="2"/>
  <c r="AA318" i="6" s="1"/>
  <c r="AP1319" i="2"/>
  <c r="Y318" i="6"/>
  <c r="AM1407" i="2"/>
  <c r="AP1407" i="2"/>
  <c r="AS1407" i="2"/>
  <c r="AA406" i="6" s="1"/>
  <c r="AL1407" i="2"/>
  <c r="AO1407" i="2"/>
  <c r="Y406" i="6"/>
  <c r="AP1471" i="2"/>
  <c r="AS1471" i="2"/>
  <c r="AA470" i="6" s="1"/>
  <c r="AM1471" i="2"/>
  <c r="AO1471" i="2"/>
  <c r="AL1471" i="2"/>
  <c r="AN1471" i="2" s="1"/>
  <c r="Y470" i="6"/>
  <c r="AO1518" i="2"/>
  <c r="AS1518" i="2"/>
  <c r="AA517" i="6" s="1"/>
  <c r="AP1518" i="2"/>
  <c r="AL1518" i="2"/>
  <c r="AN1518" i="2" s="1"/>
  <c r="AM1518" i="2"/>
  <c r="Y517" i="6"/>
  <c r="AS1530" i="2"/>
  <c r="AA529" i="6" s="1"/>
  <c r="AO1530" i="2"/>
  <c r="AL1530" i="2"/>
  <c r="AM1530" i="2"/>
  <c r="AP1530" i="2"/>
  <c r="Y529" i="6"/>
  <c r="AS1598" i="2"/>
  <c r="AA597" i="6" s="1"/>
  <c r="AL1598" i="2"/>
  <c r="AM1598" i="2"/>
  <c r="AP1598" i="2"/>
  <c r="AO1598" i="2"/>
  <c r="Y597" i="6"/>
  <c r="AS1947" i="2"/>
  <c r="AA946" i="6" s="1"/>
  <c r="AL1947" i="2"/>
  <c r="AM1947" i="2"/>
  <c r="AO1947" i="2"/>
  <c r="AP1947" i="2"/>
  <c r="Y946" i="6"/>
  <c r="AL1968" i="2"/>
  <c r="AO1968" i="2"/>
  <c r="AM1968" i="2"/>
  <c r="AP1968" i="2"/>
  <c r="AS1968" i="2"/>
  <c r="AA967" i="6" s="1"/>
  <c r="Y967" i="6"/>
  <c r="AO1546" i="2"/>
  <c r="AP1546" i="2"/>
  <c r="AL1546" i="2"/>
  <c r="AM1546" i="2"/>
  <c r="AS1546" i="2"/>
  <c r="AA545" i="6" s="1"/>
  <c r="Y545" i="6"/>
  <c r="AO1152" i="2"/>
  <c r="AS1152" i="2"/>
  <c r="AA151" i="6" s="1"/>
  <c r="AL1152" i="2"/>
  <c r="AN1152" i="2" s="1"/>
  <c r="AM1152" i="2"/>
  <c r="AP1152" i="2"/>
  <c r="Y151" i="6"/>
  <c r="AS1066" i="2"/>
  <c r="AA65" i="6" s="1"/>
  <c r="AL1066" i="2"/>
  <c r="AO1066" i="2"/>
  <c r="AM1066" i="2"/>
  <c r="AP1066" i="2"/>
  <c r="Y65" i="6"/>
  <c r="AS1305" i="2"/>
  <c r="AA304" i="6" s="1"/>
  <c r="AM1305" i="2"/>
  <c r="AP1305" i="2"/>
  <c r="AL1305" i="2"/>
  <c r="AN1305" i="2" s="1"/>
  <c r="AO1305" i="2"/>
  <c r="Y304" i="6"/>
  <c r="AM1478" i="2"/>
  <c r="AO1478" i="2"/>
  <c r="AP1478" i="2"/>
  <c r="AS1478" i="2"/>
  <c r="AA477" i="6" s="1"/>
  <c r="AL1478" i="2"/>
  <c r="AN1478" i="2" s="1"/>
  <c r="Y477" i="6"/>
  <c r="AM1520" i="2"/>
  <c r="AP1520" i="2"/>
  <c r="AS1520" i="2"/>
  <c r="AA519" i="6" s="1"/>
  <c r="AO1520" i="2"/>
  <c r="AL1520" i="2"/>
  <c r="AN1520" i="2" s="1"/>
  <c r="Y519" i="6"/>
  <c r="AS1835" i="2"/>
  <c r="AA834" i="6" s="1"/>
  <c r="AL1835" i="2"/>
  <c r="AN1835" i="2" s="1"/>
  <c r="AM1835" i="2"/>
  <c r="AO1835" i="2"/>
  <c r="AP1835" i="2"/>
  <c r="Y834" i="6"/>
  <c r="AM1751" i="2"/>
  <c r="AO1751" i="2"/>
  <c r="AP1751" i="2"/>
  <c r="AS1751" i="2"/>
  <c r="AA750" i="6" s="1"/>
  <c r="AL1751" i="2"/>
  <c r="AN1751" i="2" s="1"/>
  <c r="Y750" i="6"/>
  <c r="AS1745" i="2"/>
  <c r="AA744" i="6" s="1"/>
  <c r="AL1745" i="2"/>
  <c r="AM1745" i="2"/>
  <c r="AO1745" i="2"/>
  <c r="AP1745" i="2"/>
  <c r="Y744" i="6"/>
  <c r="AM2020" i="2"/>
  <c r="AO2020" i="2"/>
  <c r="AP2020" i="2"/>
  <c r="AS2020" i="2"/>
  <c r="AA1019" i="6" s="1"/>
  <c r="AL2020" i="2"/>
  <c r="AN2020" i="2" s="1"/>
  <c r="Y1019" i="6"/>
  <c r="AS1779" i="2"/>
  <c r="AA778" i="6" s="1"/>
  <c r="AL1779" i="2"/>
  <c r="AM1779" i="2"/>
  <c r="AO1779" i="2"/>
  <c r="AP1779" i="2"/>
  <c r="Y778" i="6"/>
  <c r="AO1902" i="2"/>
  <c r="AP1902" i="2"/>
  <c r="AS1902" i="2"/>
  <c r="AA901" i="6" s="1"/>
  <c r="AL1902" i="2"/>
  <c r="AM1902" i="2"/>
  <c r="Y901" i="6"/>
  <c r="AM2012" i="2"/>
  <c r="AO2012" i="2"/>
  <c r="AP2012" i="2"/>
  <c r="AS2012" i="2"/>
  <c r="AA1011" i="6" s="1"/>
  <c r="AL2012" i="2"/>
  <c r="AN2012" i="2" s="1"/>
  <c r="Y1011" i="6"/>
  <c r="AS1109" i="2"/>
  <c r="AA108" i="6" s="1"/>
  <c r="AM1109" i="2"/>
  <c r="AL1109" i="2"/>
  <c r="AN1109" i="2" s="1"/>
  <c r="AO1109" i="2"/>
  <c r="AP1109" i="2"/>
  <c r="Y108" i="6"/>
  <c r="AS1249" i="2"/>
  <c r="AA248" i="6" s="1"/>
  <c r="AL1249" i="2"/>
  <c r="AM1249" i="2"/>
  <c r="AO1249" i="2"/>
  <c r="AP1249" i="2"/>
  <c r="Y248" i="6"/>
  <c r="AM1263" i="2"/>
  <c r="AP1263" i="2"/>
  <c r="AS1263" i="2"/>
  <c r="AA262" i="6" s="1"/>
  <c r="AL1263" i="2"/>
  <c r="AN1263" i="2" s="1"/>
  <c r="AO1263" i="2"/>
  <c r="Y262" i="6"/>
  <c r="AS1241" i="2"/>
  <c r="AA240" i="6" s="1"/>
  <c r="AL1241" i="2"/>
  <c r="AP1241" i="2"/>
  <c r="AM1241" i="2"/>
  <c r="AO1241" i="2"/>
  <c r="Y240" i="6"/>
  <c r="AP1507" i="2"/>
  <c r="AS1507" i="2"/>
  <c r="AA506" i="6" s="1"/>
  <c r="AM1507" i="2"/>
  <c r="AO1507" i="2"/>
  <c r="AL1507" i="2"/>
  <c r="Y506" i="6"/>
  <c r="AS1574" i="2"/>
  <c r="AA573" i="6" s="1"/>
  <c r="AL1574" i="2"/>
  <c r="AN1574" i="2" s="1"/>
  <c r="AM1574" i="2"/>
  <c r="AP1574" i="2"/>
  <c r="AO1574" i="2"/>
  <c r="Y573" i="6"/>
  <c r="AS1851" i="2"/>
  <c r="AA850" i="6" s="1"/>
  <c r="AL1851" i="2"/>
  <c r="AM1851" i="2"/>
  <c r="AO1851" i="2"/>
  <c r="AP1851" i="2"/>
  <c r="Y850" i="6"/>
  <c r="AM1887" i="2"/>
  <c r="AO1887" i="2"/>
  <c r="AP1887" i="2"/>
  <c r="AS1887" i="2"/>
  <c r="AA886" i="6" s="1"/>
  <c r="AL1887" i="2"/>
  <c r="AN1887" i="2" s="1"/>
  <c r="Y886" i="6"/>
  <c r="AO1983" i="2"/>
  <c r="AS1983" i="2"/>
  <c r="AA982" i="6" s="1"/>
  <c r="AL1983" i="2"/>
  <c r="AN1983" i="2" s="1"/>
  <c r="AM1983" i="2"/>
  <c r="AP1983" i="2"/>
  <c r="Y982" i="6"/>
  <c r="AS1873" i="2"/>
  <c r="AA872" i="6" s="1"/>
  <c r="AL1873" i="2"/>
  <c r="AN1873" i="2" s="1"/>
  <c r="AM1873" i="2"/>
  <c r="AO1873" i="2"/>
  <c r="AP1873" i="2"/>
  <c r="Y872" i="6"/>
  <c r="AM2004" i="2"/>
  <c r="AO2004" i="2"/>
  <c r="AP2004" i="2"/>
  <c r="AS2004" i="2"/>
  <c r="AA1003" i="6" s="1"/>
  <c r="AL2004" i="2"/>
  <c r="AN2004" i="2" s="1"/>
  <c r="Y1003" i="6"/>
  <c r="AO1101" i="2"/>
  <c r="AP1101" i="2"/>
  <c r="AS1101" i="2"/>
  <c r="AA100" i="6" s="1"/>
  <c r="AL1101" i="2"/>
  <c r="AM1101" i="2"/>
  <c r="Y100" i="6"/>
  <c r="AP1268" i="2"/>
  <c r="AS1268" i="2"/>
  <c r="AA267" i="6" s="1"/>
  <c r="AO1268" i="2"/>
  <c r="AM1268" i="2"/>
  <c r="AL1268" i="2"/>
  <c r="Y267" i="6"/>
  <c r="AS1304" i="2"/>
  <c r="AA303" i="6" s="1"/>
  <c r="AL1304" i="2"/>
  <c r="AN1304" i="2" s="1"/>
  <c r="AM1304" i="2"/>
  <c r="AO1304" i="2"/>
  <c r="AP1304" i="2"/>
  <c r="Y303" i="6"/>
  <c r="AP1191" i="2"/>
  <c r="AL1191" i="2"/>
  <c r="AM1191" i="2"/>
  <c r="AS1191" i="2"/>
  <c r="AA190" i="6" s="1"/>
  <c r="AO1191" i="2"/>
  <c r="Y190" i="6"/>
  <c r="AS1551" i="2"/>
  <c r="AA550" i="6" s="1"/>
  <c r="AL1551" i="2"/>
  <c r="AN1551" i="2" s="1"/>
  <c r="AM1551" i="2"/>
  <c r="AO1551" i="2"/>
  <c r="AP1551" i="2"/>
  <c r="Y550" i="6"/>
  <c r="AO1702" i="2"/>
  <c r="AP1702" i="2"/>
  <c r="AS1702" i="2"/>
  <c r="AA701" i="6" s="1"/>
  <c r="AM1702" i="2"/>
  <c r="AL1702" i="2"/>
  <c r="Y701" i="6"/>
  <c r="AS1923" i="2"/>
  <c r="AA922" i="6" s="1"/>
  <c r="AL1923" i="2"/>
  <c r="AN1923" i="2" s="1"/>
  <c r="AM1923" i="2"/>
  <c r="AO1923" i="2"/>
  <c r="AP1923" i="2"/>
  <c r="Y922" i="6"/>
  <c r="AO1798" i="2"/>
  <c r="AP1798" i="2"/>
  <c r="AS1798" i="2"/>
  <c r="AA797" i="6" s="1"/>
  <c r="AL1798" i="2"/>
  <c r="AN1798" i="2" s="1"/>
  <c r="AM1798" i="2"/>
  <c r="Y797" i="6"/>
  <c r="AS1691" i="2"/>
  <c r="AA690" i="6" s="1"/>
  <c r="AL1691" i="2"/>
  <c r="AN1691" i="2" s="1"/>
  <c r="AM1691" i="2"/>
  <c r="AP1691" i="2"/>
  <c r="AO1691" i="2"/>
  <c r="Y690" i="6"/>
  <c r="AP2017" i="2"/>
  <c r="AS2017" i="2"/>
  <c r="AA1016" i="6" s="1"/>
  <c r="AL2017" i="2"/>
  <c r="AN2017" i="2" s="1"/>
  <c r="AM2017" i="2"/>
  <c r="AO2017" i="2"/>
  <c r="Y1016" i="6"/>
  <c r="AO1091" i="2"/>
  <c r="AL1091" i="2"/>
  <c r="AN1091" i="2" s="1"/>
  <c r="AP1091" i="2"/>
  <c r="AM1091" i="2"/>
  <c r="AS1091" i="2"/>
  <c r="AA90" i="6" s="1"/>
  <c r="Y90" i="6"/>
  <c r="AP1145" i="2"/>
  <c r="AS1145" i="2"/>
  <c r="AA144" i="6" s="1"/>
  <c r="AL1145" i="2"/>
  <c r="AN1145" i="2" s="1"/>
  <c r="AM1145" i="2"/>
  <c r="AO1145" i="2"/>
  <c r="Y144" i="6"/>
  <c r="AL1171" i="2"/>
  <c r="AN1171" i="2" s="1"/>
  <c r="AP1171" i="2"/>
  <c r="AM1171" i="2"/>
  <c r="AO1171" i="2"/>
  <c r="AS1171" i="2"/>
  <c r="AA170" i="6" s="1"/>
  <c r="Y170" i="6"/>
  <c r="AM1287" i="2"/>
  <c r="AP1287" i="2"/>
  <c r="AL1287" i="2"/>
  <c r="AN1287" i="2" s="1"/>
  <c r="AO1287" i="2"/>
  <c r="AS1287" i="2"/>
  <c r="AA286" i="6" s="1"/>
  <c r="Y286" i="6"/>
  <c r="AM1353" i="2"/>
  <c r="AP1353" i="2"/>
  <c r="AS1353" i="2"/>
  <c r="AA352" i="6" s="1"/>
  <c r="AL1353" i="2"/>
  <c r="AO1353" i="2"/>
  <c r="Y352" i="6"/>
  <c r="AP1499" i="2"/>
  <c r="AS1499" i="2"/>
  <c r="AA498" i="6" s="1"/>
  <c r="AO1499" i="2"/>
  <c r="AL1499" i="2"/>
  <c r="AN1499" i="2" s="1"/>
  <c r="AM1499" i="2"/>
  <c r="Y498" i="6"/>
  <c r="AS1522" i="2"/>
  <c r="AA521" i="6" s="1"/>
  <c r="AO1522" i="2"/>
  <c r="AP1522" i="2"/>
  <c r="AM1522" i="2"/>
  <c r="AL1522" i="2"/>
  <c r="AN1522" i="2" s="1"/>
  <c r="Y521" i="6"/>
  <c r="AP1661" i="2"/>
  <c r="AS1661" i="2"/>
  <c r="AA660" i="6" s="1"/>
  <c r="AL1661" i="2"/>
  <c r="AN1661" i="2" s="1"/>
  <c r="AM1661" i="2"/>
  <c r="AO1661" i="2"/>
  <c r="Y660" i="6"/>
  <c r="AM1688" i="2"/>
  <c r="AO1688" i="2"/>
  <c r="AP1688" i="2"/>
  <c r="AS1688" i="2"/>
  <c r="AA687" i="6" s="1"/>
  <c r="AL1688" i="2"/>
  <c r="Y687" i="6"/>
  <c r="AS1777" i="2"/>
  <c r="AA776" i="6" s="1"/>
  <c r="AL1777" i="2"/>
  <c r="AM1777" i="2"/>
  <c r="AO1777" i="2"/>
  <c r="AP1777" i="2"/>
  <c r="Y776" i="6"/>
  <c r="AS1825" i="2"/>
  <c r="AA824" i="6" s="1"/>
  <c r="AL1825" i="2"/>
  <c r="AN1825" i="2" s="1"/>
  <c r="AM1825" i="2"/>
  <c r="AO1825" i="2"/>
  <c r="AP1825" i="2"/>
  <c r="Y824" i="6"/>
  <c r="AL2013" i="2"/>
  <c r="AM2013" i="2"/>
  <c r="AO2013" i="2"/>
  <c r="AP2013" i="2"/>
  <c r="AS2013" i="2"/>
  <c r="AA1012" i="6" s="1"/>
  <c r="Y1012" i="6"/>
  <c r="AL1896" i="2"/>
  <c r="AN1896" i="2" s="1"/>
  <c r="AM1896" i="2"/>
  <c r="AO1896" i="2"/>
  <c r="AP1896" i="2"/>
  <c r="AS1896" i="2"/>
  <c r="AA895" i="6" s="1"/>
  <c r="Y895" i="6"/>
  <c r="AO2018" i="2"/>
  <c r="AP2018" i="2"/>
  <c r="AS2018" i="2"/>
  <c r="AA1017" i="6" s="1"/>
  <c r="AL2018" i="2"/>
  <c r="AN2018" i="2" s="1"/>
  <c r="AM2018" i="2"/>
  <c r="Y1017" i="6"/>
  <c r="AL1752" i="2"/>
  <c r="AN1752" i="2" s="1"/>
  <c r="AM1752" i="2"/>
  <c r="AO1752" i="2"/>
  <c r="AP1752" i="2"/>
  <c r="AS1752" i="2"/>
  <c r="AA751" i="6" s="1"/>
  <c r="Y751" i="6"/>
  <c r="AS2023" i="2"/>
  <c r="AA1022" i="6" s="1"/>
  <c r="AL2023" i="2"/>
  <c r="AM2023" i="2"/>
  <c r="AO2023" i="2"/>
  <c r="AP2023" i="2"/>
  <c r="Y1022" i="6"/>
  <c r="AO1973" i="2"/>
  <c r="AL1973" i="2"/>
  <c r="AN1973" i="2" s="1"/>
  <c r="AM1973" i="2"/>
  <c r="AP1973" i="2"/>
  <c r="AS1973" i="2"/>
  <c r="AA972" i="6" s="1"/>
  <c r="Y972" i="6"/>
  <c r="AL1984" i="2"/>
  <c r="AM1984" i="2"/>
  <c r="AO1984" i="2"/>
  <c r="AP1984" i="2"/>
  <c r="AS1984" i="2"/>
  <c r="AA983" i="6" s="1"/>
  <c r="Y983" i="6"/>
  <c r="AO1711" i="2"/>
  <c r="AP1711" i="2"/>
  <c r="AL1711" i="2"/>
  <c r="AM1711" i="2"/>
  <c r="AS1711" i="2"/>
  <c r="AA710" i="6" s="1"/>
  <c r="Y710" i="6"/>
  <c r="AO1925" i="2"/>
  <c r="AP1925" i="2"/>
  <c r="AS1925" i="2"/>
  <c r="AA924" i="6" s="1"/>
  <c r="AL1925" i="2"/>
  <c r="AN1925" i="2" s="1"/>
  <c r="AM1925" i="2"/>
  <c r="Y924" i="6"/>
  <c r="AO1861" i="2"/>
  <c r="AP1861" i="2"/>
  <c r="AS1861" i="2"/>
  <c r="AA860" i="6" s="1"/>
  <c r="AL1861" i="2"/>
  <c r="AM1861" i="2"/>
  <c r="Y860" i="6"/>
  <c r="AO1797" i="2"/>
  <c r="AP1797" i="2"/>
  <c r="AS1797" i="2"/>
  <c r="AA796" i="6" s="1"/>
  <c r="AL1797" i="2"/>
  <c r="AN1797" i="2" s="1"/>
  <c r="AM1797" i="2"/>
  <c r="Y796" i="6"/>
  <c r="AL1722" i="2"/>
  <c r="AN1722" i="2" s="1"/>
  <c r="AM1722" i="2"/>
  <c r="AO1722" i="2"/>
  <c r="AP1722" i="2"/>
  <c r="AS1722" i="2"/>
  <c r="AA721" i="6" s="1"/>
  <c r="Y721" i="6"/>
  <c r="AO1602" i="2"/>
  <c r="AP1602" i="2"/>
  <c r="AL1602" i="2"/>
  <c r="AN1602" i="2" s="1"/>
  <c r="AM1602" i="2"/>
  <c r="AS1602" i="2"/>
  <c r="AA601" i="6" s="1"/>
  <c r="Y601" i="6"/>
  <c r="AS1914" i="2"/>
  <c r="AA913" i="6" s="1"/>
  <c r="AL1914" i="2"/>
  <c r="AN1914" i="2" s="1"/>
  <c r="AM1914" i="2"/>
  <c r="AO1914" i="2"/>
  <c r="AP1914" i="2"/>
  <c r="Y913" i="6"/>
  <c r="AS1850" i="2"/>
  <c r="AA849" i="6" s="1"/>
  <c r="AL1850" i="2"/>
  <c r="AM1850" i="2"/>
  <c r="AO1850" i="2"/>
  <c r="AP1850" i="2"/>
  <c r="Y849" i="6"/>
  <c r="AS1786" i="2"/>
  <c r="AA785" i="6" s="1"/>
  <c r="AL1786" i="2"/>
  <c r="AN1786" i="2" s="1"/>
  <c r="AM1786" i="2"/>
  <c r="AO1786" i="2"/>
  <c r="AP1786" i="2"/>
  <c r="Y785" i="6"/>
  <c r="AO1663" i="2"/>
  <c r="AP1663" i="2"/>
  <c r="AL1663" i="2"/>
  <c r="AN1663" i="2" s="1"/>
  <c r="AM1663" i="2"/>
  <c r="AS1663" i="2"/>
  <c r="AA662" i="6" s="1"/>
  <c r="Y662" i="6"/>
  <c r="AL1564" i="2"/>
  <c r="AN1564" i="2" s="1"/>
  <c r="AM1564" i="2"/>
  <c r="AO1564" i="2"/>
  <c r="AP1564" i="2"/>
  <c r="AS1564" i="2"/>
  <c r="AA563" i="6" s="1"/>
  <c r="Y563" i="6"/>
  <c r="AL1588" i="2"/>
  <c r="AM1588" i="2"/>
  <c r="AO1588" i="2"/>
  <c r="AP1588" i="2"/>
  <c r="AS1588" i="2"/>
  <c r="AA587" i="6" s="1"/>
  <c r="Y587" i="6"/>
  <c r="AS1668" i="2"/>
  <c r="AA667" i="6" s="1"/>
  <c r="AL1668" i="2"/>
  <c r="AN1668" i="2" s="1"/>
  <c r="AM1668" i="2"/>
  <c r="AO1668" i="2"/>
  <c r="AP1668" i="2"/>
  <c r="Y667" i="6"/>
  <c r="AO1554" i="2"/>
  <c r="AP1554" i="2"/>
  <c r="AL1554" i="2"/>
  <c r="AN1554" i="2" s="1"/>
  <c r="AM1554" i="2"/>
  <c r="AS1554" i="2"/>
  <c r="AA553" i="6" s="1"/>
  <c r="Y553" i="6"/>
  <c r="AS1666" i="2"/>
  <c r="AA665" i="6" s="1"/>
  <c r="AL1666" i="2"/>
  <c r="AN1666" i="2" s="1"/>
  <c r="AM1666" i="2"/>
  <c r="AO1666" i="2"/>
  <c r="AP1666" i="2"/>
  <c r="Y665" i="6"/>
  <c r="AM1611" i="2"/>
  <c r="AO1611" i="2"/>
  <c r="AP1611" i="2"/>
  <c r="AS1611" i="2"/>
  <c r="AA610" i="6" s="1"/>
  <c r="AL1611" i="2"/>
  <c r="AN1611" i="2" s="1"/>
  <c r="Y610" i="6"/>
  <c r="AL1503" i="2"/>
  <c r="AN1503" i="2" s="1"/>
  <c r="AM1503" i="2"/>
  <c r="AO1503" i="2"/>
  <c r="AS1503" i="2"/>
  <c r="AA502" i="6" s="1"/>
  <c r="AP1503" i="2"/>
  <c r="Y502" i="6"/>
  <c r="AO1569" i="2"/>
  <c r="AP1569" i="2"/>
  <c r="AS1569" i="2"/>
  <c r="AA568" i="6" s="1"/>
  <c r="AM1569" i="2"/>
  <c r="AL1569" i="2"/>
  <c r="Y568" i="6"/>
  <c r="AO1261" i="2"/>
  <c r="AP1261" i="2"/>
  <c r="AL1261" i="2"/>
  <c r="AM1261" i="2"/>
  <c r="AS1261" i="2"/>
  <c r="AA260" i="6" s="1"/>
  <c r="Y260" i="6"/>
  <c r="AM1246" i="2"/>
  <c r="AO1246" i="2"/>
  <c r="AL1246" i="2"/>
  <c r="AN1246" i="2" s="1"/>
  <c r="AS1246" i="2"/>
  <c r="AA245" i="6" s="1"/>
  <c r="AP1246" i="2"/>
  <c r="Y245" i="6"/>
  <c r="AO1324" i="2"/>
  <c r="AP1324" i="2"/>
  <c r="AM1324" i="2"/>
  <c r="AS1324" i="2"/>
  <c r="AA323" i="6" s="1"/>
  <c r="AL1324" i="2"/>
  <c r="AN1324" i="2" s="1"/>
  <c r="Y323" i="6"/>
  <c r="AL1298" i="2"/>
  <c r="AO1298" i="2"/>
  <c r="AP1298" i="2"/>
  <c r="AS1298" i="2"/>
  <c r="AA297" i="6" s="1"/>
  <c r="AM1298" i="2"/>
  <c r="Y297" i="6"/>
  <c r="AO1397" i="2"/>
  <c r="AP1397" i="2"/>
  <c r="AM1397" i="2"/>
  <c r="AS1397" i="2"/>
  <c r="AA396" i="6" s="1"/>
  <c r="AL1397" i="2"/>
  <c r="AN1397" i="2" s="1"/>
  <c r="Y396" i="6"/>
  <c r="AL1432" i="2"/>
  <c r="AN1432" i="2" s="1"/>
  <c r="AM1432" i="2"/>
  <c r="AO1432" i="2"/>
  <c r="AS1432" i="2"/>
  <c r="AA431" i="6" s="1"/>
  <c r="AP1432" i="2"/>
  <c r="Y431" i="6"/>
  <c r="AL1459" i="2"/>
  <c r="AN1459" i="2" s="1"/>
  <c r="AO1459" i="2"/>
  <c r="AS1459" i="2"/>
  <c r="AA458" i="6" s="1"/>
  <c r="AM1459" i="2"/>
  <c r="AP1459" i="2"/>
  <c r="Y458" i="6"/>
  <c r="AO1389" i="2"/>
  <c r="AP1389" i="2"/>
  <c r="AM1389" i="2"/>
  <c r="AL1389" i="2"/>
  <c r="AS1389" i="2"/>
  <c r="AA388" i="6" s="1"/>
  <c r="Y388" i="6"/>
  <c r="AO1390" i="2"/>
  <c r="AL1390" i="2"/>
  <c r="AN1390" i="2" s="1"/>
  <c r="AM1390" i="2"/>
  <c r="AP1390" i="2"/>
  <c r="AS1390" i="2"/>
  <c r="AA389" i="6" s="1"/>
  <c r="Y389" i="6"/>
  <c r="AO1316" i="2"/>
  <c r="AP1316" i="2"/>
  <c r="AM1316" i="2"/>
  <c r="AS1316" i="2"/>
  <c r="AA315" i="6" s="1"/>
  <c r="AL1316" i="2"/>
  <c r="Y315" i="6"/>
  <c r="AL1255" i="2"/>
  <c r="AN1255" i="2" s="1"/>
  <c r="AM1255" i="2"/>
  <c r="AP1255" i="2"/>
  <c r="AS1255" i="2"/>
  <c r="AA254" i="6" s="1"/>
  <c r="AO1255" i="2"/>
  <c r="Y254" i="6"/>
  <c r="AL1223" i="2"/>
  <c r="AN1223" i="2" s="1"/>
  <c r="AM1223" i="2"/>
  <c r="AP1223" i="2"/>
  <c r="AS1223" i="2"/>
  <c r="AA222" i="6" s="1"/>
  <c r="AO1223" i="2"/>
  <c r="Y222" i="6"/>
  <c r="AM1238" i="2"/>
  <c r="AO1238" i="2"/>
  <c r="AP1238" i="2"/>
  <c r="AL1238" i="2"/>
  <c r="AS1238" i="2"/>
  <c r="AA237" i="6" s="1"/>
  <c r="Y237" i="6"/>
  <c r="AM1194" i="2"/>
  <c r="AO1194" i="2"/>
  <c r="AL1194" i="2"/>
  <c r="AN1194" i="2" s="1"/>
  <c r="AP1194" i="2"/>
  <c r="AS1194" i="2"/>
  <c r="AA193" i="6" s="1"/>
  <c r="Y193" i="6"/>
  <c r="AO1204" i="2"/>
  <c r="AP1204" i="2"/>
  <c r="AL1204" i="2"/>
  <c r="AN1204" i="2" s="1"/>
  <c r="AM1204" i="2"/>
  <c r="AS1204" i="2"/>
  <c r="AA203" i="6" s="1"/>
  <c r="Y203" i="6"/>
  <c r="AM1138" i="2"/>
  <c r="AO1138" i="2"/>
  <c r="AP1138" i="2"/>
  <c r="AL1138" i="2"/>
  <c r="AS1138" i="2"/>
  <c r="AA137" i="6" s="1"/>
  <c r="Y137" i="6"/>
  <c r="AS1256" i="2"/>
  <c r="AA255" i="6" s="1"/>
  <c r="AL1256" i="2"/>
  <c r="AM1256" i="2"/>
  <c r="AO1256" i="2"/>
  <c r="AP1256" i="2"/>
  <c r="Y255" i="6"/>
  <c r="AP1167" i="2"/>
  <c r="AL1167" i="2"/>
  <c r="AM1167" i="2"/>
  <c r="AO1167" i="2"/>
  <c r="AS1167" i="2"/>
  <c r="AA166" i="6" s="1"/>
  <c r="Y166" i="6"/>
  <c r="AM1076" i="2"/>
  <c r="AO1076" i="2"/>
  <c r="AS1076" i="2"/>
  <c r="AA75" i="6" s="1"/>
  <c r="AP1076" i="2"/>
  <c r="AL1076" i="2"/>
  <c r="AN1076" i="2" s="1"/>
  <c r="Y75" i="6"/>
  <c r="AL1114" i="2"/>
  <c r="AN1114" i="2" s="1"/>
  <c r="AM1114" i="2"/>
  <c r="AS1114" i="2"/>
  <c r="AA113" i="6" s="1"/>
  <c r="AO1114" i="2"/>
  <c r="AP1114" i="2"/>
  <c r="Y113" i="6"/>
  <c r="AS1188" i="2"/>
  <c r="AA187" i="6" s="1"/>
  <c r="AM1188" i="2"/>
  <c r="AO1188" i="2"/>
  <c r="AP1188" i="2"/>
  <c r="AL1188" i="2"/>
  <c r="AN1188" i="2" s="1"/>
  <c r="Y187" i="6"/>
  <c r="AO1074" i="2"/>
  <c r="AP1074" i="2"/>
  <c r="AL1074" i="2"/>
  <c r="AN1074" i="2" s="1"/>
  <c r="AM1074" i="2"/>
  <c r="AS1074" i="2"/>
  <c r="AA73" i="6" s="1"/>
  <c r="Y73" i="6"/>
  <c r="H1811" i="2"/>
  <c r="I1811" i="2"/>
  <c r="K1811" i="2"/>
  <c r="L1811" i="2"/>
  <c r="G810" i="6"/>
  <c r="H810" i="6" s="1"/>
  <c r="H1875" i="2"/>
  <c r="I1875" i="2"/>
  <c r="K1875" i="2"/>
  <c r="L1875" i="2"/>
  <c r="G874" i="6"/>
  <c r="H874" i="6" s="1"/>
  <c r="I1991" i="2"/>
  <c r="K1991" i="2"/>
  <c r="L1991" i="2"/>
  <c r="G990" i="6"/>
  <c r="H990" i="6" s="1"/>
  <c r="H1991" i="2"/>
  <c r="K2022" i="2"/>
  <c r="L2022" i="2"/>
  <c r="H2022" i="2"/>
  <c r="I2022" i="2"/>
  <c r="G1021" i="6"/>
  <c r="H1021" i="6" s="1"/>
  <c r="K1990" i="2"/>
  <c r="L1990" i="2"/>
  <c r="H1990" i="2"/>
  <c r="I1990" i="2"/>
  <c r="G989" i="6"/>
  <c r="H989" i="6" s="1"/>
  <c r="H1923" i="2"/>
  <c r="I1923" i="2"/>
  <c r="K1923" i="2"/>
  <c r="L1923" i="2"/>
  <c r="G922" i="6"/>
  <c r="H922" i="6" s="1"/>
  <c r="H1947" i="2"/>
  <c r="I1947" i="2"/>
  <c r="K1947" i="2"/>
  <c r="L1947" i="2"/>
  <c r="G946" i="6"/>
  <c r="H946" i="6" s="1"/>
  <c r="H1668" i="2"/>
  <c r="I1668" i="2"/>
  <c r="K1668" i="2"/>
  <c r="L1668" i="2"/>
  <c r="G667" i="6"/>
  <c r="H667" i="6" s="1"/>
  <c r="H1700" i="2"/>
  <c r="I1700" i="2"/>
  <c r="K1700" i="2"/>
  <c r="L1700" i="2"/>
  <c r="G699" i="6"/>
  <c r="H699" i="6" s="1"/>
  <c r="H1739" i="2"/>
  <c r="I1739" i="2"/>
  <c r="K1739" i="2"/>
  <c r="L1739" i="2"/>
  <c r="G738" i="6"/>
  <c r="H738" i="6" s="1"/>
  <c r="H1915" i="2"/>
  <c r="I1915" i="2"/>
  <c r="K1915" i="2"/>
  <c r="L1915" i="2"/>
  <c r="G914" i="6"/>
  <c r="H914" i="6" s="1"/>
  <c r="K1986" i="2"/>
  <c r="H1986" i="2"/>
  <c r="I1986" i="2"/>
  <c r="G985" i="6"/>
  <c r="H985" i="6" s="1"/>
  <c r="L1986" i="2"/>
  <c r="I1922" i="2"/>
  <c r="K1922" i="2"/>
  <c r="L1922" i="2"/>
  <c r="H1922" i="2"/>
  <c r="G921" i="6"/>
  <c r="H921" i="6" s="1"/>
  <c r="I1858" i="2"/>
  <c r="K1858" i="2"/>
  <c r="L1858" i="2"/>
  <c r="H1858" i="2"/>
  <c r="G857" i="6"/>
  <c r="H857" i="6" s="1"/>
  <c r="I1794" i="2"/>
  <c r="K1794" i="2"/>
  <c r="L1794" i="2"/>
  <c r="H1794" i="2"/>
  <c r="G793" i="6"/>
  <c r="H793" i="6" s="1"/>
  <c r="I1732" i="2"/>
  <c r="K1732" i="2"/>
  <c r="L1732" i="2"/>
  <c r="H1732" i="2"/>
  <c r="G731" i="6"/>
  <c r="H731" i="6" s="1"/>
  <c r="K1921" i="2"/>
  <c r="L1921" i="2"/>
  <c r="H1921" i="2"/>
  <c r="I1921" i="2"/>
  <c r="G920" i="6"/>
  <c r="H920" i="6" s="1"/>
  <c r="K1857" i="2"/>
  <c r="L1857" i="2"/>
  <c r="H1857" i="2"/>
  <c r="I1857" i="2"/>
  <c r="G856" i="6"/>
  <c r="H856" i="6" s="1"/>
  <c r="K1793" i="2"/>
  <c r="L1793" i="2"/>
  <c r="H1793" i="2"/>
  <c r="I1793" i="2"/>
  <c r="G792" i="6"/>
  <c r="H792" i="6" s="1"/>
  <c r="K1706" i="2"/>
  <c r="L1706" i="2"/>
  <c r="H1706" i="2"/>
  <c r="I1706" i="2"/>
  <c r="G705" i="6"/>
  <c r="H705" i="6" s="1"/>
  <c r="K1832" i="2"/>
  <c r="L1832" i="2"/>
  <c r="H1832" i="2"/>
  <c r="I1832" i="2"/>
  <c r="G831" i="6"/>
  <c r="H831" i="6" s="1"/>
  <c r="K1768" i="2"/>
  <c r="L1768" i="2"/>
  <c r="H1768" i="2"/>
  <c r="I1768" i="2"/>
  <c r="G767" i="6"/>
  <c r="H767" i="6" s="1"/>
  <c r="H1934" i="2"/>
  <c r="I1934" i="2"/>
  <c r="K1934" i="2"/>
  <c r="L1934" i="2"/>
  <c r="G933" i="6"/>
  <c r="H933" i="6" s="1"/>
  <c r="H1870" i="2"/>
  <c r="I1870" i="2"/>
  <c r="K1870" i="2"/>
  <c r="L1870" i="2"/>
  <c r="G869" i="6"/>
  <c r="H869" i="6" s="1"/>
  <c r="H1806" i="2"/>
  <c r="I1806" i="2"/>
  <c r="K1806" i="2"/>
  <c r="L1806" i="2"/>
  <c r="G805" i="6"/>
  <c r="H805" i="6" s="1"/>
  <c r="H1742" i="2"/>
  <c r="I1742" i="2"/>
  <c r="K1742" i="2"/>
  <c r="L1742" i="2"/>
  <c r="G741" i="6"/>
  <c r="H741" i="6" s="1"/>
  <c r="K1597" i="2"/>
  <c r="L1597" i="2"/>
  <c r="H1597" i="2"/>
  <c r="I1597" i="2"/>
  <c r="G596" i="6"/>
  <c r="H596" i="6" s="1"/>
  <c r="H1733" i="2"/>
  <c r="I1733" i="2"/>
  <c r="K1733" i="2"/>
  <c r="L1733" i="2"/>
  <c r="G732" i="6"/>
  <c r="H732" i="6" s="1"/>
  <c r="H1644" i="2"/>
  <c r="I1644" i="2"/>
  <c r="K1644" i="2"/>
  <c r="L1644" i="2"/>
  <c r="G643" i="6"/>
  <c r="H643" i="6" s="1"/>
  <c r="H1932" i="2"/>
  <c r="I1932" i="2"/>
  <c r="K1932" i="2"/>
  <c r="L1932" i="2"/>
  <c r="G931" i="6"/>
  <c r="H931" i="6" s="1"/>
  <c r="H1868" i="2"/>
  <c r="I1868" i="2"/>
  <c r="K1868" i="2"/>
  <c r="L1868" i="2"/>
  <c r="G867" i="6"/>
  <c r="H867" i="6" s="1"/>
  <c r="H1804" i="2"/>
  <c r="I1804" i="2"/>
  <c r="K1804" i="2"/>
  <c r="L1804" i="2"/>
  <c r="G803" i="6"/>
  <c r="H803" i="6" s="1"/>
  <c r="H1740" i="2"/>
  <c r="I1740" i="2"/>
  <c r="K1740" i="2"/>
  <c r="L1740" i="2"/>
  <c r="G739" i="6"/>
  <c r="H739" i="6" s="1"/>
  <c r="I1715" i="2"/>
  <c r="K1715" i="2"/>
  <c r="L1715" i="2"/>
  <c r="H1715" i="2"/>
  <c r="G714" i="6"/>
  <c r="H714" i="6" s="1"/>
  <c r="I1651" i="2"/>
  <c r="K1651" i="2"/>
  <c r="L1651" i="2"/>
  <c r="H1651" i="2"/>
  <c r="G650" i="6"/>
  <c r="H650" i="6" s="1"/>
  <c r="K1697" i="2"/>
  <c r="L1697" i="2"/>
  <c r="I1697" i="2"/>
  <c r="H1697" i="2"/>
  <c r="G696" i="6"/>
  <c r="H696" i="6" s="1"/>
  <c r="K1633" i="2"/>
  <c r="L1633" i="2"/>
  <c r="I1633" i="2"/>
  <c r="H1633" i="2"/>
  <c r="G632" i="6"/>
  <c r="H632" i="6" s="1"/>
  <c r="K1621" i="2"/>
  <c r="L1621" i="2"/>
  <c r="H1621" i="2"/>
  <c r="I1621" i="2"/>
  <c r="G620" i="6"/>
  <c r="H620" i="6" s="1"/>
  <c r="H1719" i="2"/>
  <c r="I1719" i="2"/>
  <c r="K1719" i="2"/>
  <c r="L1719" i="2"/>
  <c r="G718" i="6"/>
  <c r="H718" i="6" s="1"/>
  <c r="H1663" i="2"/>
  <c r="I1663" i="2"/>
  <c r="K1663" i="2"/>
  <c r="L1663" i="2"/>
  <c r="G662" i="6"/>
  <c r="H662" i="6" s="1"/>
  <c r="H1694" i="2"/>
  <c r="I1694" i="2"/>
  <c r="L1694" i="2"/>
  <c r="K1694" i="2"/>
  <c r="G693" i="6"/>
  <c r="H693" i="6" s="1"/>
  <c r="K1549" i="2"/>
  <c r="L1549" i="2"/>
  <c r="H1549" i="2"/>
  <c r="I1549" i="2"/>
  <c r="G548" i="6"/>
  <c r="H548" i="6" s="1"/>
  <c r="H1709" i="2"/>
  <c r="I1709" i="2"/>
  <c r="K1709" i="2"/>
  <c r="L1709" i="2"/>
  <c r="G708" i="6"/>
  <c r="H708" i="6" s="1"/>
  <c r="H1645" i="2"/>
  <c r="I1645" i="2"/>
  <c r="K1645" i="2"/>
  <c r="L1645" i="2"/>
  <c r="G644" i="6"/>
  <c r="H644" i="6" s="1"/>
  <c r="I1590" i="2"/>
  <c r="K1590" i="2"/>
  <c r="L1590" i="2"/>
  <c r="H1590" i="2"/>
  <c r="G589" i="6"/>
  <c r="H589" i="6" s="1"/>
  <c r="L1528" i="2"/>
  <c r="H1528" i="2"/>
  <c r="K1528" i="2"/>
  <c r="I1528" i="2"/>
  <c r="G527" i="6"/>
  <c r="H527" i="6" s="1"/>
  <c r="H1411" i="2"/>
  <c r="I1411" i="2"/>
  <c r="K1411" i="2"/>
  <c r="L1411" i="2"/>
  <c r="G410" i="6"/>
  <c r="H410" i="6" s="1"/>
  <c r="L1627" i="2"/>
  <c r="H1627" i="2"/>
  <c r="I1627" i="2"/>
  <c r="K1627" i="2"/>
  <c r="G626" i="6"/>
  <c r="H626" i="6" s="1"/>
  <c r="L1571" i="2"/>
  <c r="H1571" i="2"/>
  <c r="I1571" i="2"/>
  <c r="K1571" i="2"/>
  <c r="G570" i="6"/>
  <c r="H570" i="6" s="1"/>
  <c r="L1539" i="2"/>
  <c r="H1539" i="2"/>
  <c r="I1539" i="2"/>
  <c r="K1539" i="2"/>
  <c r="G538" i="6"/>
  <c r="H538" i="6" s="1"/>
  <c r="H1626" i="2"/>
  <c r="I1626" i="2"/>
  <c r="K1626" i="2"/>
  <c r="L1626" i="2"/>
  <c r="G625" i="6"/>
  <c r="H625" i="6" s="1"/>
  <c r="H1562" i="2"/>
  <c r="I1562" i="2"/>
  <c r="K1562" i="2"/>
  <c r="L1562" i="2"/>
  <c r="G561" i="6"/>
  <c r="H561" i="6" s="1"/>
  <c r="K1511" i="2"/>
  <c r="L1511" i="2"/>
  <c r="I1511" i="2"/>
  <c r="H1511" i="2"/>
  <c r="G510" i="6"/>
  <c r="H510" i="6" s="1"/>
  <c r="H1609" i="2"/>
  <c r="I1609" i="2"/>
  <c r="L1609" i="2"/>
  <c r="K1609" i="2"/>
  <c r="G608" i="6"/>
  <c r="H608" i="6" s="1"/>
  <c r="I1461" i="2"/>
  <c r="L1461" i="2"/>
  <c r="K1461" i="2"/>
  <c r="H1461" i="2"/>
  <c r="G460" i="6"/>
  <c r="H460" i="6" s="1"/>
  <c r="H1568" i="2"/>
  <c r="I1568" i="2"/>
  <c r="K1568" i="2"/>
  <c r="L1568" i="2"/>
  <c r="G567" i="6"/>
  <c r="H567" i="6" s="1"/>
  <c r="K1385" i="2"/>
  <c r="H1385" i="2"/>
  <c r="L1385" i="2"/>
  <c r="I1385" i="2"/>
  <c r="G384" i="6"/>
  <c r="H384" i="6" s="1"/>
  <c r="H1398" i="2"/>
  <c r="K1398" i="2"/>
  <c r="I1398" i="2"/>
  <c r="L1398" i="2"/>
  <c r="G397" i="6"/>
  <c r="H397" i="6" s="1"/>
  <c r="K1328" i="2"/>
  <c r="H1328" i="2"/>
  <c r="I1328" i="2"/>
  <c r="L1328" i="2"/>
  <c r="G327" i="6"/>
  <c r="H327" i="6" s="1"/>
  <c r="I1497" i="2"/>
  <c r="K1497" i="2"/>
  <c r="L1497" i="2"/>
  <c r="H1497" i="2"/>
  <c r="G496" i="6"/>
  <c r="H496" i="6" s="1"/>
  <c r="L1510" i="2"/>
  <c r="H1510" i="2"/>
  <c r="I1510" i="2"/>
  <c r="K1510" i="2"/>
  <c r="G509" i="6"/>
  <c r="H509" i="6" s="1"/>
  <c r="L1478" i="2"/>
  <c r="H1478" i="2"/>
  <c r="K1478" i="2"/>
  <c r="I1478" i="2"/>
  <c r="G477" i="6"/>
  <c r="H477" i="6" s="1"/>
  <c r="H1422" i="2"/>
  <c r="K1422" i="2"/>
  <c r="L1422" i="2"/>
  <c r="I1422" i="2"/>
  <c r="G421" i="6"/>
  <c r="H421" i="6" s="1"/>
  <c r="L1230" i="2"/>
  <c r="H1230" i="2"/>
  <c r="K1230" i="2"/>
  <c r="I1230" i="2"/>
  <c r="G229" i="6"/>
  <c r="H229" i="6" s="1"/>
  <c r="H1477" i="2"/>
  <c r="K1477" i="2"/>
  <c r="I1477" i="2"/>
  <c r="L1477" i="2"/>
  <c r="G476" i="6"/>
  <c r="H476" i="6" s="1"/>
  <c r="K1440" i="2"/>
  <c r="L1440" i="2"/>
  <c r="I1440" i="2"/>
  <c r="H1440" i="2"/>
  <c r="G439" i="6"/>
  <c r="H439" i="6" s="1"/>
  <c r="H1483" i="2"/>
  <c r="I1483" i="2"/>
  <c r="L1483" i="2"/>
  <c r="K1483" i="2"/>
  <c r="G482" i="6"/>
  <c r="H482" i="6" s="1"/>
  <c r="I1434" i="2"/>
  <c r="L1434" i="2"/>
  <c r="H1434" i="2"/>
  <c r="K1434" i="2"/>
  <c r="G433" i="6"/>
  <c r="H433" i="6" s="1"/>
  <c r="I1370" i="2"/>
  <c r="L1370" i="2"/>
  <c r="H1370" i="2"/>
  <c r="K1370" i="2"/>
  <c r="G369" i="6"/>
  <c r="H369" i="6" s="1"/>
  <c r="H1226" i="2"/>
  <c r="I1226" i="2"/>
  <c r="L1226" i="2"/>
  <c r="K1226" i="2"/>
  <c r="G225" i="6"/>
  <c r="H225" i="6" s="1"/>
  <c r="L1447" i="2"/>
  <c r="K1447" i="2"/>
  <c r="H1447" i="2"/>
  <c r="I1447" i="2"/>
  <c r="G446" i="6"/>
  <c r="H446" i="6" s="1"/>
  <c r="L1383" i="2"/>
  <c r="K1383" i="2"/>
  <c r="H1383" i="2"/>
  <c r="I1383" i="2"/>
  <c r="G382" i="6"/>
  <c r="H382" i="6" s="1"/>
  <c r="H1341" i="2"/>
  <c r="K1341" i="2"/>
  <c r="L1341" i="2"/>
  <c r="I1341" i="2"/>
  <c r="G340" i="6"/>
  <c r="H340" i="6" s="1"/>
  <c r="K1335" i="2"/>
  <c r="L1335" i="2"/>
  <c r="I1335" i="2"/>
  <c r="H1335" i="2"/>
  <c r="G334" i="6"/>
  <c r="H334" i="6" s="1"/>
  <c r="I1429" i="2"/>
  <c r="L1429" i="2"/>
  <c r="H1429" i="2"/>
  <c r="K1429" i="2"/>
  <c r="G428" i="6"/>
  <c r="H428" i="6" s="1"/>
  <c r="I1397" i="2"/>
  <c r="L1397" i="2"/>
  <c r="H1397" i="2"/>
  <c r="K1397" i="2"/>
  <c r="G396" i="6"/>
  <c r="H396" i="6" s="1"/>
  <c r="K1351" i="2"/>
  <c r="I1351" i="2"/>
  <c r="L1351" i="2"/>
  <c r="H1351" i="2"/>
  <c r="G350" i="6"/>
  <c r="H350" i="6" s="1"/>
  <c r="H1444" i="2"/>
  <c r="I1444" i="2"/>
  <c r="L1444" i="2"/>
  <c r="K1444" i="2"/>
  <c r="G443" i="6"/>
  <c r="H443" i="6" s="1"/>
  <c r="H1380" i="2"/>
  <c r="I1380" i="2"/>
  <c r="L1380" i="2"/>
  <c r="K1380" i="2"/>
  <c r="G379" i="6"/>
  <c r="H379" i="6" s="1"/>
  <c r="H1354" i="2"/>
  <c r="K1354" i="2"/>
  <c r="I1354" i="2"/>
  <c r="L1354" i="2"/>
  <c r="G353" i="6"/>
  <c r="H353" i="6" s="1"/>
  <c r="H1306" i="2"/>
  <c r="I1306" i="2"/>
  <c r="K1306" i="2"/>
  <c r="L1306" i="2"/>
  <c r="G305" i="6"/>
  <c r="H305" i="6" s="1"/>
  <c r="I1274" i="2"/>
  <c r="L1274" i="2"/>
  <c r="H1274" i="2"/>
  <c r="K1274" i="2"/>
  <c r="G273" i="6"/>
  <c r="H273" i="6" s="1"/>
  <c r="I1321" i="2"/>
  <c r="L1321" i="2"/>
  <c r="H1321" i="2"/>
  <c r="K1321" i="2"/>
  <c r="G320" i="6"/>
  <c r="H320" i="6" s="1"/>
  <c r="L1350" i="2"/>
  <c r="K1350" i="2"/>
  <c r="I1350" i="2"/>
  <c r="H1350" i="2"/>
  <c r="G349" i="6"/>
  <c r="H349" i="6" s="1"/>
  <c r="L1293" i="2"/>
  <c r="K1293" i="2"/>
  <c r="H1293" i="2"/>
  <c r="I1293" i="2"/>
  <c r="G292" i="6"/>
  <c r="H292" i="6" s="1"/>
  <c r="H1124" i="2"/>
  <c r="I1124" i="2"/>
  <c r="K1124" i="2"/>
  <c r="L1124" i="2"/>
  <c r="G123" i="6"/>
  <c r="H123" i="6" s="1"/>
  <c r="H1234" i="2"/>
  <c r="I1234" i="2"/>
  <c r="L1234" i="2"/>
  <c r="K1234" i="2"/>
  <c r="G233" i="6"/>
  <c r="H233" i="6" s="1"/>
  <c r="H1299" i="2"/>
  <c r="K1299" i="2"/>
  <c r="L1299" i="2"/>
  <c r="I1299" i="2"/>
  <c r="G298" i="6"/>
  <c r="H298" i="6" s="1"/>
  <c r="I1201" i="2"/>
  <c r="K1201" i="2"/>
  <c r="L1201" i="2"/>
  <c r="H1201" i="2"/>
  <c r="G200" i="6"/>
  <c r="H200" i="6" s="1"/>
  <c r="K1247" i="2"/>
  <c r="L1247" i="2"/>
  <c r="H1247" i="2"/>
  <c r="I1247" i="2"/>
  <c r="G246" i="6"/>
  <c r="H246" i="6" s="1"/>
  <c r="H1198" i="2"/>
  <c r="L1198" i="2"/>
  <c r="I1198" i="2"/>
  <c r="K1198" i="2"/>
  <c r="G197" i="6"/>
  <c r="H197" i="6" s="1"/>
  <c r="I1261" i="2"/>
  <c r="L1261" i="2"/>
  <c r="K1261" i="2"/>
  <c r="H1261" i="2"/>
  <c r="G260" i="6"/>
  <c r="H260" i="6" s="1"/>
  <c r="I1229" i="2"/>
  <c r="K1229" i="2"/>
  <c r="L1229" i="2"/>
  <c r="H1229" i="2"/>
  <c r="G228" i="6"/>
  <c r="H228" i="6" s="1"/>
  <c r="H1184" i="2"/>
  <c r="K1184" i="2"/>
  <c r="L1184" i="2"/>
  <c r="I1184" i="2"/>
  <c r="G183" i="6"/>
  <c r="H183" i="6" s="1"/>
  <c r="L1146" i="2"/>
  <c r="H1146" i="2"/>
  <c r="I1146" i="2"/>
  <c r="K1146" i="2"/>
  <c r="G145" i="6"/>
  <c r="H145" i="6" s="1"/>
  <c r="I1276" i="2"/>
  <c r="K1276" i="2"/>
  <c r="H1276" i="2"/>
  <c r="L1276" i="2"/>
  <c r="G275" i="6"/>
  <c r="H275" i="6" s="1"/>
  <c r="K1215" i="2"/>
  <c r="L1215" i="2"/>
  <c r="H1215" i="2"/>
  <c r="I1215" i="2"/>
  <c r="G214" i="6"/>
  <c r="H214" i="6" s="1"/>
  <c r="I1157" i="2"/>
  <c r="K1157" i="2"/>
  <c r="H1157" i="2"/>
  <c r="L1157" i="2"/>
  <c r="G156" i="6"/>
  <c r="H156" i="6" s="1"/>
  <c r="H1045" i="2"/>
  <c r="I1045" i="2"/>
  <c r="K1045" i="2"/>
  <c r="L1045" i="2"/>
  <c r="G44" i="6"/>
  <c r="H44" i="6" s="1"/>
  <c r="H1109" i="2"/>
  <c r="I1109" i="2"/>
  <c r="K1109" i="2"/>
  <c r="L1109" i="2"/>
  <c r="G108" i="6"/>
  <c r="H108" i="6" s="1"/>
  <c r="H1176" i="2"/>
  <c r="K1176" i="2"/>
  <c r="L1176" i="2"/>
  <c r="I1176" i="2"/>
  <c r="G175" i="6"/>
  <c r="H175" i="6" s="1"/>
  <c r="L1138" i="2"/>
  <c r="H1138" i="2"/>
  <c r="I1138" i="2"/>
  <c r="K1138" i="2"/>
  <c r="G137" i="6"/>
  <c r="H137" i="6" s="1"/>
  <c r="L1188" i="2"/>
  <c r="I1188" i="2"/>
  <c r="H1188" i="2"/>
  <c r="K1188" i="2"/>
  <c r="G187" i="6"/>
  <c r="H187" i="6" s="1"/>
  <c r="L1132" i="2"/>
  <c r="H1132" i="2"/>
  <c r="I1132" i="2"/>
  <c r="K1132" i="2"/>
  <c r="G131" i="6"/>
  <c r="H131" i="6" s="1"/>
  <c r="H1211" i="2"/>
  <c r="I1211" i="2"/>
  <c r="K1211" i="2"/>
  <c r="L1211" i="2"/>
  <c r="G210" i="6"/>
  <c r="H210" i="6" s="1"/>
  <c r="K1147" i="2"/>
  <c r="H1147" i="2"/>
  <c r="I1147" i="2"/>
  <c r="L1147" i="2"/>
  <c r="G146" i="6"/>
  <c r="H146" i="6" s="1"/>
  <c r="L1113" i="2"/>
  <c r="K1113" i="2"/>
  <c r="H1113" i="2"/>
  <c r="I1113" i="2"/>
  <c r="G112" i="6"/>
  <c r="H112" i="6" s="1"/>
  <c r="I1177" i="2"/>
  <c r="L1177" i="2"/>
  <c r="H1177" i="2"/>
  <c r="K1177" i="2"/>
  <c r="G176" i="6"/>
  <c r="H176" i="6" s="1"/>
  <c r="K1099" i="2"/>
  <c r="I1099" i="2"/>
  <c r="L1099" i="2"/>
  <c r="H1099" i="2"/>
  <c r="G98" i="6"/>
  <c r="H98" i="6" s="1"/>
  <c r="I1175" i="2"/>
  <c r="K1175" i="2"/>
  <c r="L1175" i="2"/>
  <c r="H1175" i="2"/>
  <c r="G174" i="6"/>
  <c r="H174" i="6" s="1"/>
  <c r="I1120" i="2"/>
  <c r="K1120" i="2"/>
  <c r="L1120" i="2"/>
  <c r="H1120" i="2"/>
  <c r="G119" i="6"/>
  <c r="H119" i="6" s="1"/>
  <c r="K1111" i="2"/>
  <c r="L1111" i="2"/>
  <c r="H1111" i="2"/>
  <c r="I1111" i="2"/>
  <c r="G110" i="6"/>
  <c r="H110" i="6" s="1"/>
  <c r="K1086" i="2"/>
  <c r="H1086" i="2"/>
  <c r="I1086" i="2"/>
  <c r="L1086" i="2"/>
  <c r="G85" i="6"/>
  <c r="H85" i="6" s="1"/>
  <c r="H1075" i="2"/>
  <c r="L1075" i="2"/>
  <c r="I1075" i="2"/>
  <c r="K1075" i="2"/>
  <c r="G74" i="6"/>
  <c r="H74" i="6" s="1"/>
  <c r="K1039" i="2"/>
  <c r="L1039" i="2"/>
  <c r="H1039" i="2"/>
  <c r="I1039" i="2"/>
  <c r="G38" i="6"/>
  <c r="H38" i="6" s="1"/>
  <c r="I1073" i="2"/>
  <c r="H1073" i="2"/>
  <c r="L1073" i="2"/>
  <c r="K1073" i="2"/>
  <c r="G72" i="6"/>
  <c r="H72" i="6" s="1"/>
  <c r="K1071" i="2"/>
  <c r="H1071" i="2"/>
  <c r="I1071" i="2"/>
  <c r="L1071" i="2"/>
  <c r="G70" i="6"/>
  <c r="H70" i="6" s="1"/>
  <c r="K1052" i="2"/>
  <c r="L1052" i="2"/>
  <c r="H1052" i="2"/>
  <c r="I1052" i="2"/>
  <c r="G51" i="6"/>
  <c r="H51" i="6" s="1"/>
  <c r="H1043" i="2"/>
  <c r="I1043" i="2"/>
  <c r="K1043" i="2"/>
  <c r="L1043" i="2"/>
  <c r="G42" i="6"/>
  <c r="H42" i="6" s="1"/>
  <c r="R1079" i="2"/>
  <c r="S1079" i="2"/>
  <c r="Y1079" i="2"/>
  <c r="O78" i="6" s="1"/>
  <c r="U1079" i="2"/>
  <c r="V1079" i="2"/>
  <c r="M78" i="6"/>
  <c r="V1398" i="2"/>
  <c r="Y1398" i="2"/>
  <c r="O397" i="6" s="1"/>
  <c r="U1398" i="2"/>
  <c r="S1398" i="2"/>
  <c r="R1398" i="2"/>
  <c r="M397" i="6"/>
  <c r="Y1591" i="2"/>
  <c r="O590" i="6" s="1"/>
  <c r="R1591" i="2"/>
  <c r="T1591" i="2" s="1"/>
  <c r="S1591" i="2"/>
  <c r="U1591" i="2"/>
  <c r="V1591" i="2"/>
  <c r="M590" i="6"/>
  <c r="V1934" i="2"/>
  <c r="Y1934" i="2"/>
  <c r="O933" i="6" s="1"/>
  <c r="R1934" i="2"/>
  <c r="S1934" i="2"/>
  <c r="U1934" i="2"/>
  <c r="M933" i="6"/>
  <c r="Y1323" i="2"/>
  <c r="O322" i="6" s="1"/>
  <c r="S1323" i="2"/>
  <c r="V1323" i="2"/>
  <c r="R1323" i="2"/>
  <c r="U1323" i="2"/>
  <c r="M322" i="6"/>
  <c r="V1430" i="2"/>
  <c r="Y1430" i="2"/>
  <c r="O429" i="6" s="1"/>
  <c r="U1430" i="2"/>
  <c r="S1430" i="2"/>
  <c r="R1430" i="2"/>
  <c r="M429" i="6"/>
  <c r="Y1624" i="2"/>
  <c r="O623" i="6" s="1"/>
  <c r="R1624" i="2"/>
  <c r="T1624" i="2" s="1"/>
  <c r="S1624" i="2"/>
  <c r="V1624" i="2"/>
  <c r="U1624" i="2"/>
  <c r="M623" i="6"/>
  <c r="S1889" i="2"/>
  <c r="U1889" i="2"/>
  <c r="V1889" i="2"/>
  <c r="Y1889" i="2"/>
  <c r="O888" i="6" s="1"/>
  <c r="R1889" i="2"/>
  <c r="M888" i="6"/>
  <c r="Y1210" i="2"/>
  <c r="O209" i="6" s="1"/>
  <c r="R1210" i="2"/>
  <c r="T1210" i="2" s="1"/>
  <c r="S1210" i="2"/>
  <c r="U1210" i="2"/>
  <c r="V1210" i="2"/>
  <c r="M209" i="6"/>
  <c r="V1626" i="2"/>
  <c r="Y1626" i="2"/>
  <c r="O625" i="6" s="1"/>
  <c r="R1626" i="2"/>
  <c r="U1626" i="2"/>
  <c r="S1626" i="2"/>
  <c r="M625" i="6"/>
  <c r="Y1883" i="2"/>
  <c r="O882" i="6" s="1"/>
  <c r="R1883" i="2"/>
  <c r="T1883" i="2" s="1"/>
  <c r="S1883" i="2"/>
  <c r="U1883" i="2"/>
  <c r="V1883" i="2"/>
  <c r="M882" i="6"/>
  <c r="Y2010" i="2"/>
  <c r="O1009" i="6" s="1"/>
  <c r="R2010" i="2"/>
  <c r="S2010" i="2"/>
  <c r="U2010" i="2"/>
  <c r="M1009" i="6"/>
  <c r="V2010" i="2"/>
  <c r="R1201" i="2"/>
  <c r="S1201" i="2"/>
  <c r="V1201" i="2"/>
  <c r="Y1201" i="2"/>
  <c r="O200" i="6" s="1"/>
  <c r="U1201" i="2"/>
  <c r="M200" i="6"/>
  <c r="Y1537" i="2"/>
  <c r="O536" i="6" s="1"/>
  <c r="R1537" i="2"/>
  <c r="S1537" i="2"/>
  <c r="U1537" i="2"/>
  <c r="V1537" i="2"/>
  <c r="M536" i="6"/>
  <c r="U1816" i="2"/>
  <c r="V1816" i="2"/>
  <c r="Y1816" i="2"/>
  <c r="O815" i="6" s="1"/>
  <c r="R1816" i="2"/>
  <c r="T1816" i="2" s="1"/>
  <c r="S1816" i="2"/>
  <c r="M815" i="6"/>
  <c r="Y1315" i="2"/>
  <c r="O314" i="6" s="1"/>
  <c r="S1315" i="2"/>
  <c r="V1315" i="2"/>
  <c r="U1315" i="2"/>
  <c r="R1315" i="2"/>
  <c r="T1315" i="2" s="1"/>
  <c r="M314" i="6"/>
  <c r="Y1616" i="2"/>
  <c r="O615" i="6" s="1"/>
  <c r="R1616" i="2"/>
  <c r="T1616" i="2" s="1"/>
  <c r="S1616" i="2"/>
  <c r="V1616" i="2"/>
  <c r="U1616" i="2"/>
  <c r="M615" i="6"/>
  <c r="Y1042" i="2"/>
  <c r="O41" i="6" s="1"/>
  <c r="R1042" i="2"/>
  <c r="T1042" i="2" s="1"/>
  <c r="S1042" i="2"/>
  <c r="U1042" i="2"/>
  <c r="V1042" i="2"/>
  <c r="M41" i="6"/>
  <c r="V1602" i="2"/>
  <c r="Y1602" i="2"/>
  <c r="O601" i="6" s="1"/>
  <c r="R1602" i="2"/>
  <c r="T1602" i="2" s="1"/>
  <c r="S1602" i="2"/>
  <c r="U1602" i="2"/>
  <c r="M601" i="6"/>
  <c r="V1037" i="2"/>
  <c r="R1037" i="2"/>
  <c r="T1037" i="2" s="1"/>
  <c r="S1037" i="2"/>
  <c r="Y1037" i="2"/>
  <c r="O36" i="6" s="1"/>
  <c r="U1037" i="2"/>
  <c r="M36" i="6"/>
  <c r="V1153" i="2"/>
  <c r="R1153" i="2"/>
  <c r="T1153" i="2" s="1"/>
  <c r="S1153" i="2"/>
  <c r="U1153" i="2"/>
  <c r="Y1153" i="2"/>
  <c r="O152" i="6" s="1"/>
  <c r="M152" i="6"/>
  <c r="V1594" i="2"/>
  <c r="Y1594" i="2"/>
  <c r="O593" i="6" s="1"/>
  <c r="R1594" i="2"/>
  <c r="U1594" i="2"/>
  <c r="S1594" i="2"/>
  <c r="M593" i="6"/>
  <c r="U2021" i="2"/>
  <c r="V2021" i="2"/>
  <c r="Y2021" i="2"/>
  <c r="O1020" i="6" s="1"/>
  <c r="R2021" i="2"/>
  <c r="T2021" i="2" s="1"/>
  <c r="S2021" i="2"/>
  <c r="M1020" i="6"/>
  <c r="Y1152" i="2"/>
  <c r="O151" i="6" s="1"/>
  <c r="S1152" i="2"/>
  <c r="U1152" i="2"/>
  <c r="V1152" i="2"/>
  <c r="R1152" i="2"/>
  <c r="T1152" i="2" s="1"/>
  <c r="M151" i="6"/>
  <c r="S1385" i="2"/>
  <c r="V1385" i="2"/>
  <c r="Y1385" i="2"/>
  <c r="O384" i="6" s="1"/>
  <c r="R1385" i="2"/>
  <c r="T1385" i="2" s="1"/>
  <c r="U1385" i="2"/>
  <c r="M384" i="6"/>
  <c r="Y1725" i="2"/>
  <c r="O724" i="6" s="1"/>
  <c r="R1725" i="2"/>
  <c r="T1725" i="2" s="1"/>
  <c r="S1725" i="2"/>
  <c r="V1725" i="2"/>
  <c r="U1725" i="2"/>
  <c r="M724" i="6"/>
  <c r="U1880" i="2"/>
  <c r="V1880" i="2"/>
  <c r="Y1880" i="2"/>
  <c r="O879" i="6" s="1"/>
  <c r="R1880" i="2"/>
  <c r="T1880" i="2" s="1"/>
  <c r="S1880" i="2"/>
  <c r="M879" i="6"/>
  <c r="V1171" i="2"/>
  <c r="Y1171" i="2"/>
  <c r="O170" i="6" s="1"/>
  <c r="R1171" i="2"/>
  <c r="S1171" i="2"/>
  <c r="U1171" i="2"/>
  <c r="M170" i="6"/>
  <c r="Y1299" i="2"/>
  <c r="O298" i="6" s="1"/>
  <c r="S1299" i="2"/>
  <c r="V1299" i="2"/>
  <c r="R1299" i="2"/>
  <c r="U1299" i="2"/>
  <c r="M298" i="6"/>
  <c r="Y1331" i="2"/>
  <c r="O330" i="6" s="1"/>
  <c r="S1331" i="2"/>
  <c r="V1331" i="2"/>
  <c r="U1331" i="2"/>
  <c r="R1331" i="2"/>
  <c r="T1331" i="2" s="1"/>
  <c r="M330" i="6"/>
  <c r="V1457" i="2"/>
  <c r="Y1457" i="2"/>
  <c r="O456" i="6" s="1"/>
  <c r="S1457" i="2"/>
  <c r="U1457" i="2"/>
  <c r="R1457" i="2"/>
  <c r="M456" i="6"/>
  <c r="Y1552" i="2"/>
  <c r="O551" i="6" s="1"/>
  <c r="R1552" i="2"/>
  <c r="T1552" i="2" s="1"/>
  <c r="S1552" i="2"/>
  <c r="V1552" i="2"/>
  <c r="U1552" i="2"/>
  <c r="M551" i="6"/>
  <c r="Y1536" i="2"/>
  <c r="O535" i="6" s="1"/>
  <c r="R1536" i="2"/>
  <c r="T1536" i="2" s="1"/>
  <c r="S1536" i="2"/>
  <c r="V1536" i="2"/>
  <c r="U1536" i="2"/>
  <c r="M535" i="6"/>
  <c r="S1841" i="2"/>
  <c r="U1841" i="2"/>
  <c r="V1841" i="2"/>
  <c r="Y1841" i="2"/>
  <c r="O840" i="6" s="1"/>
  <c r="R1841" i="2"/>
  <c r="T1841" i="2" s="1"/>
  <c r="M840" i="6"/>
  <c r="S1731" i="2"/>
  <c r="U1731" i="2"/>
  <c r="V1731" i="2"/>
  <c r="Y1731" i="2"/>
  <c r="O730" i="6" s="1"/>
  <c r="R1731" i="2"/>
  <c r="T1731" i="2" s="1"/>
  <c r="M730" i="6"/>
  <c r="Y1741" i="2"/>
  <c r="O740" i="6" s="1"/>
  <c r="R1741" i="2"/>
  <c r="T1741" i="2" s="1"/>
  <c r="S1741" i="2"/>
  <c r="U1741" i="2"/>
  <c r="V1741" i="2"/>
  <c r="M740" i="6"/>
  <c r="S1987" i="2"/>
  <c r="Y1987" i="2"/>
  <c r="O986" i="6" s="1"/>
  <c r="R1987" i="2"/>
  <c r="T1987" i="2" s="1"/>
  <c r="U1987" i="2"/>
  <c r="M986" i="6"/>
  <c r="V1987" i="2"/>
  <c r="U1997" i="2"/>
  <c r="V1997" i="2"/>
  <c r="Y1997" i="2"/>
  <c r="O996" i="6" s="1"/>
  <c r="R1997" i="2"/>
  <c r="T1997" i="2" s="1"/>
  <c r="S1997" i="2"/>
  <c r="M996" i="6"/>
  <c r="Y1653" i="2"/>
  <c r="O652" i="6" s="1"/>
  <c r="R1653" i="2"/>
  <c r="T1653" i="2" s="1"/>
  <c r="S1653" i="2"/>
  <c r="V1653" i="2"/>
  <c r="U1653" i="2"/>
  <c r="M652" i="6"/>
  <c r="Y1050" i="2"/>
  <c r="O49" i="6" s="1"/>
  <c r="R1050" i="2"/>
  <c r="T1050" i="2" s="1"/>
  <c r="U1050" i="2"/>
  <c r="V1050" i="2"/>
  <c r="S1050" i="2"/>
  <c r="M49" i="6"/>
  <c r="S1296" i="2"/>
  <c r="V1296" i="2"/>
  <c r="Y1296" i="2"/>
  <c r="O295" i="6" s="1"/>
  <c r="R1296" i="2"/>
  <c r="T1296" i="2" s="1"/>
  <c r="U1296" i="2"/>
  <c r="M295" i="6"/>
  <c r="U1350" i="2"/>
  <c r="S1350" i="2"/>
  <c r="V1350" i="2"/>
  <c r="R1350" i="2"/>
  <c r="T1350" i="2" s="1"/>
  <c r="Y1350" i="2"/>
  <c r="O349" i="6" s="1"/>
  <c r="M349" i="6"/>
  <c r="U1326" i="2"/>
  <c r="V1326" i="2"/>
  <c r="S1326" i="2"/>
  <c r="Y1326" i="2"/>
  <c r="O325" i="6" s="1"/>
  <c r="R1326" i="2"/>
  <c r="T1326" i="2" s="1"/>
  <c r="M325" i="6"/>
  <c r="V1446" i="2"/>
  <c r="Y1446" i="2"/>
  <c r="O445" i="6" s="1"/>
  <c r="U1446" i="2"/>
  <c r="S1446" i="2"/>
  <c r="R1446" i="2"/>
  <c r="M445" i="6"/>
  <c r="Y1492" i="2"/>
  <c r="O491" i="6" s="1"/>
  <c r="R1492" i="2"/>
  <c r="T1492" i="2" s="1"/>
  <c r="U1492" i="2"/>
  <c r="S1492" i="2"/>
  <c r="V1492" i="2"/>
  <c r="M491" i="6"/>
  <c r="Y1615" i="2"/>
  <c r="O614" i="6" s="1"/>
  <c r="R1615" i="2"/>
  <c r="S1615" i="2"/>
  <c r="U1615" i="2"/>
  <c r="V1615" i="2"/>
  <c r="M614" i="6"/>
  <c r="S1658" i="2"/>
  <c r="U1658" i="2"/>
  <c r="V1658" i="2"/>
  <c r="Y1658" i="2"/>
  <c r="O657" i="6" s="1"/>
  <c r="R1658" i="2"/>
  <c r="T1658" i="2" s="1"/>
  <c r="M657" i="6"/>
  <c r="U1928" i="2"/>
  <c r="V1928" i="2"/>
  <c r="Y1928" i="2"/>
  <c r="O927" i="6" s="1"/>
  <c r="R1928" i="2"/>
  <c r="T1928" i="2" s="1"/>
  <c r="S1928" i="2"/>
  <c r="M927" i="6"/>
  <c r="S1969" i="2"/>
  <c r="U1969" i="2"/>
  <c r="V1969" i="2"/>
  <c r="Y1969" i="2"/>
  <c r="O968" i="6" s="1"/>
  <c r="R1969" i="2"/>
  <c r="M968" i="6"/>
  <c r="Y1932" i="2"/>
  <c r="O931" i="6" s="1"/>
  <c r="R1932" i="2"/>
  <c r="T1932" i="2" s="1"/>
  <c r="S1932" i="2"/>
  <c r="U1932" i="2"/>
  <c r="V1932" i="2"/>
  <c r="M931" i="6"/>
  <c r="Y1787" i="2"/>
  <c r="O786" i="6" s="1"/>
  <c r="R1787" i="2"/>
  <c r="T1787" i="2" s="1"/>
  <c r="S1787" i="2"/>
  <c r="U1787" i="2"/>
  <c r="V1787" i="2"/>
  <c r="M786" i="6"/>
  <c r="Y1986" i="2"/>
  <c r="O985" i="6" s="1"/>
  <c r="R1986" i="2"/>
  <c r="S1986" i="2"/>
  <c r="U1986" i="2"/>
  <c r="V1986" i="2"/>
  <c r="M985" i="6"/>
  <c r="Y1484" i="2"/>
  <c r="O483" i="6" s="1"/>
  <c r="R1484" i="2"/>
  <c r="T1484" i="2" s="1"/>
  <c r="U1484" i="2"/>
  <c r="S1484" i="2"/>
  <c r="V1484" i="2"/>
  <c r="M483" i="6"/>
  <c r="Y1678" i="2"/>
  <c r="O677" i="6" s="1"/>
  <c r="R1678" i="2"/>
  <c r="T1678" i="2" s="1"/>
  <c r="S1678" i="2"/>
  <c r="U1678" i="2"/>
  <c r="V1678" i="2"/>
  <c r="M677" i="6"/>
  <c r="Y1797" i="2"/>
  <c r="O796" i="6" s="1"/>
  <c r="R1797" i="2"/>
  <c r="T1797" i="2" s="1"/>
  <c r="S1797" i="2"/>
  <c r="U1797" i="2"/>
  <c r="V1797" i="2"/>
  <c r="M796" i="6"/>
  <c r="Y1891" i="2"/>
  <c r="O890" i="6" s="1"/>
  <c r="R1891" i="2"/>
  <c r="S1891" i="2"/>
  <c r="U1891" i="2"/>
  <c r="V1891" i="2"/>
  <c r="M890" i="6"/>
  <c r="Y1080" i="2"/>
  <c r="O79" i="6" s="1"/>
  <c r="R1080" i="2"/>
  <c r="T1080" i="2" s="1"/>
  <c r="S1080" i="2"/>
  <c r="V1080" i="2"/>
  <c r="U1080" i="2"/>
  <c r="M79" i="6"/>
  <c r="R1181" i="2"/>
  <c r="T1181" i="2" s="1"/>
  <c r="V1181" i="2"/>
  <c r="U1181" i="2"/>
  <c r="Y1181" i="2"/>
  <c r="O180" i="6" s="1"/>
  <c r="S1181" i="2"/>
  <c r="M180" i="6"/>
  <c r="V1139" i="2"/>
  <c r="Y1139" i="2"/>
  <c r="O138" i="6" s="1"/>
  <c r="R1139" i="2"/>
  <c r="S1139" i="2"/>
  <c r="U1139" i="2"/>
  <c r="M138" i="6"/>
  <c r="S1284" i="2"/>
  <c r="Y1284" i="2"/>
  <c r="O283" i="6" s="1"/>
  <c r="U1284" i="2"/>
  <c r="V1284" i="2"/>
  <c r="R1284" i="2"/>
  <c r="T1284" i="2" s="1"/>
  <c r="M283" i="6"/>
  <c r="Y1260" i="2"/>
  <c r="O259" i="6" s="1"/>
  <c r="S1260" i="2"/>
  <c r="R1260" i="2"/>
  <c r="V1260" i="2"/>
  <c r="U1260" i="2"/>
  <c r="M259" i="6"/>
  <c r="Y1532" i="2"/>
  <c r="O531" i="6" s="1"/>
  <c r="U1532" i="2"/>
  <c r="R1532" i="2"/>
  <c r="S1532" i="2"/>
  <c r="V1532" i="2"/>
  <c r="M531" i="6"/>
  <c r="Y1608" i="2"/>
  <c r="O607" i="6" s="1"/>
  <c r="R1608" i="2"/>
  <c r="T1608" i="2" s="1"/>
  <c r="S1608" i="2"/>
  <c r="V1608" i="2"/>
  <c r="U1608" i="2"/>
  <c r="M607" i="6"/>
  <c r="Y1813" i="2"/>
  <c r="O812" i="6" s="1"/>
  <c r="R1813" i="2"/>
  <c r="T1813" i="2" s="1"/>
  <c r="S1813" i="2"/>
  <c r="U1813" i="2"/>
  <c r="V1813" i="2"/>
  <c r="M812" i="6"/>
  <c r="S2006" i="2"/>
  <c r="U2006" i="2"/>
  <c r="V2006" i="2"/>
  <c r="Y2006" i="2"/>
  <c r="O1005" i="6" s="1"/>
  <c r="M1005" i="6"/>
  <c r="R2006" i="2"/>
  <c r="T2006" i="2" s="1"/>
  <c r="S1072" i="2"/>
  <c r="U1072" i="2"/>
  <c r="V1072" i="2"/>
  <c r="Y1072" i="2"/>
  <c r="O71" i="6" s="1"/>
  <c r="R1072" i="2"/>
  <c r="T1072" i="2" s="1"/>
  <c r="M71" i="6"/>
  <c r="R1165" i="2"/>
  <c r="V1165" i="2"/>
  <c r="Y1165" i="2"/>
  <c r="O164" i="6" s="1"/>
  <c r="U1165" i="2"/>
  <c r="S1165" i="2"/>
  <c r="M164" i="6"/>
  <c r="V1179" i="2"/>
  <c r="Y1179" i="2"/>
  <c r="O178" i="6" s="1"/>
  <c r="U1179" i="2"/>
  <c r="R1179" i="2"/>
  <c r="T1179" i="2" s="1"/>
  <c r="S1179" i="2"/>
  <c r="M178" i="6"/>
  <c r="Y1354" i="2"/>
  <c r="O353" i="6" s="1"/>
  <c r="S1354" i="2"/>
  <c r="U1354" i="2"/>
  <c r="V1354" i="2"/>
  <c r="R1354" i="2"/>
  <c r="M353" i="6"/>
  <c r="Y1242" i="2"/>
  <c r="O241" i="6" s="1"/>
  <c r="R1242" i="2"/>
  <c r="T1242" i="2" s="1"/>
  <c r="S1242" i="2"/>
  <c r="U1242" i="2"/>
  <c r="V1242" i="2"/>
  <c r="M241" i="6"/>
  <c r="Y1428" i="2"/>
  <c r="O427" i="6" s="1"/>
  <c r="S1428" i="2"/>
  <c r="V1428" i="2"/>
  <c r="U1428" i="2"/>
  <c r="R1428" i="2"/>
  <c r="M427" i="6"/>
  <c r="Y1500" i="2"/>
  <c r="O499" i="6" s="1"/>
  <c r="R1500" i="2"/>
  <c r="U1500" i="2"/>
  <c r="S1500" i="2"/>
  <c r="V1500" i="2"/>
  <c r="M499" i="6"/>
  <c r="Y1710" i="2"/>
  <c r="O709" i="6" s="1"/>
  <c r="R1710" i="2"/>
  <c r="T1710" i="2" s="1"/>
  <c r="S1710" i="2"/>
  <c r="U1710" i="2"/>
  <c r="V1710" i="2"/>
  <c r="M709" i="6"/>
  <c r="Y1662" i="2"/>
  <c r="O661" i="6" s="1"/>
  <c r="R1662" i="2"/>
  <c r="S1662" i="2"/>
  <c r="U1662" i="2"/>
  <c r="V1662" i="2"/>
  <c r="M661" i="6"/>
  <c r="U1752" i="2"/>
  <c r="V1752" i="2"/>
  <c r="Y1752" i="2"/>
  <c r="O751" i="6" s="1"/>
  <c r="R1752" i="2"/>
  <c r="S1752" i="2"/>
  <c r="M751" i="6"/>
  <c r="Y1982" i="2"/>
  <c r="O981" i="6" s="1"/>
  <c r="R1982" i="2"/>
  <c r="T1982" i="2" s="1"/>
  <c r="S1982" i="2"/>
  <c r="U1982" i="2"/>
  <c r="M981" i="6"/>
  <c r="V1982" i="2"/>
  <c r="Y1981" i="2"/>
  <c r="O980" i="6" s="1"/>
  <c r="U1981" i="2"/>
  <c r="R1981" i="2"/>
  <c r="T1981" i="2" s="1"/>
  <c r="S1981" i="2"/>
  <c r="M980" i="6"/>
  <c r="V1981" i="2"/>
  <c r="U1864" i="2"/>
  <c r="V1864" i="2"/>
  <c r="Y1864" i="2"/>
  <c r="O863" i="6" s="1"/>
  <c r="R1864" i="2"/>
  <c r="T1864" i="2" s="1"/>
  <c r="S1864" i="2"/>
  <c r="M863" i="6"/>
  <c r="S1048" i="2"/>
  <c r="R1048" i="2"/>
  <c r="T1048" i="2" s="1"/>
  <c r="U1048" i="2"/>
  <c r="V1048" i="2"/>
  <c r="Y1048" i="2"/>
  <c r="O47" i="6" s="1"/>
  <c r="M47" i="6"/>
  <c r="Y1136" i="2"/>
  <c r="O135" i="6" s="1"/>
  <c r="S1136" i="2"/>
  <c r="U1136" i="2"/>
  <c r="V1136" i="2"/>
  <c r="R1136" i="2"/>
  <c r="T1136" i="2" s="1"/>
  <c r="M135" i="6"/>
  <c r="U1528" i="2"/>
  <c r="Y1528" i="2"/>
  <c r="O527" i="6" s="1"/>
  <c r="V1528" i="2"/>
  <c r="S1528" i="2"/>
  <c r="R1528" i="2"/>
  <c r="T1528" i="2" s="1"/>
  <c r="M527" i="6"/>
  <c r="S1745" i="2"/>
  <c r="U1745" i="2"/>
  <c r="V1745" i="2"/>
  <c r="Y1745" i="2"/>
  <c r="O744" i="6" s="1"/>
  <c r="R1745" i="2"/>
  <c r="T1745" i="2" s="1"/>
  <c r="M744" i="6"/>
  <c r="V1886" i="2"/>
  <c r="Y1886" i="2"/>
  <c r="O885" i="6" s="1"/>
  <c r="R1886" i="2"/>
  <c r="T1886" i="2" s="1"/>
  <c r="S1886" i="2"/>
  <c r="U1886" i="2"/>
  <c r="M885" i="6"/>
  <c r="V1984" i="2"/>
  <c r="R1984" i="2"/>
  <c r="Y1984" i="2"/>
  <c r="O983" i="6" s="1"/>
  <c r="S1984" i="2"/>
  <c r="U1984" i="2"/>
  <c r="M983" i="6"/>
  <c r="R1574" i="2"/>
  <c r="S1574" i="2"/>
  <c r="U1574" i="2"/>
  <c r="V1574" i="2"/>
  <c r="Y1574" i="2"/>
  <c r="O573" i="6" s="1"/>
  <c r="M573" i="6"/>
  <c r="U2012" i="2"/>
  <c r="V2012" i="2"/>
  <c r="Y2012" i="2"/>
  <c r="O1011" i="6" s="1"/>
  <c r="R2012" i="2"/>
  <c r="T2012" i="2" s="1"/>
  <c r="S2012" i="2"/>
  <c r="M1011" i="6"/>
  <c r="R1980" i="2"/>
  <c r="T1980" i="2" s="1"/>
  <c r="V1980" i="2"/>
  <c r="Y1980" i="2"/>
  <c r="O979" i="6" s="1"/>
  <c r="S1980" i="2"/>
  <c r="M979" i="6"/>
  <c r="U1980" i="2"/>
  <c r="R1842" i="2"/>
  <c r="T1842" i="2" s="1"/>
  <c r="S1842" i="2"/>
  <c r="U1842" i="2"/>
  <c r="V1842" i="2"/>
  <c r="Y1842" i="2"/>
  <c r="O841" i="6" s="1"/>
  <c r="M841" i="6"/>
  <c r="R1972" i="2"/>
  <c r="S1972" i="2"/>
  <c r="U1972" i="2"/>
  <c r="V1972" i="2"/>
  <c r="Y1972" i="2"/>
  <c r="O971" i="6" s="1"/>
  <c r="M971" i="6"/>
  <c r="R1738" i="2"/>
  <c r="T1738" i="2" s="1"/>
  <c r="S1738" i="2"/>
  <c r="U1738" i="2"/>
  <c r="V1738" i="2"/>
  <c r="Y1738" i="2"/>
  <c r="O737" i="6" s="1"/>
  <c r="M737" i="6"/>
  <c r="U1657" i="2"/>
  <c r="V1657" i="2"/>
  <c r="R1657" i="2"/>
  <c r="T1657" i="2" s="1"/>
  <c r="S1657" i="2"/>
  <c r="Y1657" i="2"/>
  <c r="O656" i="6" s="1"/>
  <c r="M656" i="6"/>
  <c r="R1566" i="2"/>
  <c r="T1566" i="2" s="1"/>
  <c r="S1566" i="2"/>
  <c r="U1566" i="2"/>
  <c r="V1566" i="2"/>
  <c r="Y1566" i="2"/>
  <c r="O565" i="6" s="1"/>
  <c r="M565" i="6"/>
  <c r="U1705" i="2"/>
  <c r="V1705" i="2"/>
  <c r="R1705" i="2"/>
  <c r="T1705" i="2" s="1"/>
  <c r="S1705" i="2"/>
  <c r="Y1705" i="2"/>
  <c r="O704" i="6" s="1"/>
  <c r="M704" i="6"/>
  <c r="R1598" i="2"/>
  <c r="T1598" i="2" s="1"/>
  <c r="S1598" i="2"/>
  <c r="U1598" i="2"/>
  <c r="V1598" i="2"/>
  <c r="Y1598" i="2"/>
  <c r="O597" i="6" s="1"/>
  <c r="M597" i="6"/>
  <c r="U1478" i="2"/>
  <c r="V1478" i="2"/>
  <c r="S1478" i="2"/>
  <c r="R1478" i="2"/>
  <c r="Y1478" i="2"/>
  <c r="O477" i="6" s="1"/>
  <c r="M477" i="6"/>
  <c r="R1614" i="2"/>
  <c r="T1614" i="2" s="1"/>
  <c r="S1614" i="2"/>
  <c r="U1614" i="2"/>
  <c r="V1614" i="2"/>
  <c r="Y1614" i="2"/>
  <c r="O613" i="6" s="1"/>
  <c r="M613" i="6"/>
  <c r="V1280" i="2"/>
  <c r="S1280" i="2"/>
  <c r="U1280" i="2"/>
  <c r="R1280" i="2"/>
  <c r="Y1280" i="2"/>
  <c r="O279" i="6" s="1"/>
  <c r="M279" i="6"/>
  <c r="S1534" i="2"/>
  <c r="V1534" i="2"/>
  <c r="Y1534" i="2"/>
  <c r="O533" i="6" s="1"/>
  <c r="R1534" i="2"/>
  <c r="T1534" i="2" s="1"/>
  <c r="U1534" i="2"/>
  <c r="M533" i="6"/>
  <c r="R1450" i="2"/>
  <c r="T1450" i="2" s="1"/>
  <c r="S1450" i="2"/>
  <c r="U1450" i="2"/>
  <c r="V1450" i="2"/>
  <c r="Y1450" i="2"/>
  <c r="O449" i="6" s="1"/>
  <c r="M449" i="6"/>
  <c r="Y1585" i="2"/>
  <c r="O584" i="6" s="1"/>
  <c r="R1585" i="2"/>
  <c r="S1585" i="2"/>
  <c r="U1585" i="2"/>
  <c r="V1585" i="2"/>
  <c r="M584" i="6"/>
  <c r="U1479" i="2"/>
  <c r="V1479" i="2"/>
  <c r="R1479" i="2"/>
  <c r="T1479" i="2" s="1"/>
  <c r="S1479" i="2"/>
  <c r="Y1479" i="2"/>
  <c r="O478" i="6" s="1"/>
  <c r="M478" i="6"/>
  <c r="R1456" i="2"/>
  <c r="U1456" i="2"/>
  <c r="V1456" i="2"/>
  <c r="Y1456" i="2"/>
  <c r="O455" i="6" s="1"/>
  <c r="S1456" i="2"/>
  <c r="M455" i="6"/>
  <c r="U1495" i="2"/>
  <c r="V1495" i="2"/>
  <c r="R1495" i="2"/>
  <c r="T1495" i="2" s="1"/>
  <c r="S1495" i="2"/>
  <c r="Y1495" i="2"/>
  <c r="O494" i="6" s="1"/>
  <c r="M494" i="6"/>
  <c r="R1434" i="2"/>
  <c r="T1434" i="2" s="1"/>
  <c r="S1434" i="2"/>
  <c r="U1434" i="2"/>
  <c r="V1434" i="2"/>
  <c r="Y1434" i="2"/>
  <c r="O433" i="6" s="1"/>
  <c r="M433" i="6"/>
  <c r="R1370" i="2"/>
  <c r="S1370" i="2"/>
  <c r="U1370" i="2"/>
  <c r="V1370" i="2"/>
  <c r="Y1370" i="2"/>
  <c r="O369" i="6" s="1"/>
  <c r="M369" i="6"/>
  <c r="R1209" i="2"/>
  <c r="T1209" i="2" s="1"/>
  <c r="S1209" i="2"/>
  <c r="Y1209" i="2"/>
  <c r="O208" i="6" s="1"/>
  <c r="V1209" i="2"/>
  <c r="U1209" i="2"/>
  <c r="M208" i="6"/>
  <c r="R1464" i="2"/>
  <c r="T1464" i="2" s="1"/>
  <c r="Y1464" i="2"/>
  <c r="O463" i="6" s="1"/>
  <c r="U1464" i="2"/>
  <c r="S1464" i="2"/>
  <c r="V1464" i="2"/>
  <c r="M463" i="6"/>
  <c r="R1410" i="2"/>
  <c r="T1410" i="2" s="1"/>
  <c r="S1410" i="2"/>
  <c r="U1410" i="2"/>
  <c r="Y1410" i="2"/>
  <c r="O409" i="6" s="1"/>
  <c r="V1410" i="2"/>
  <c r="M409" i="6"/>
  <c r="R1332" i="2"/>
  <c r="U1332" i="2"/>
  <c r="V1332" i="2"/>
  <c r="Y1332" i="2"/>
  <c r="O331" i="6" s="1"/>
  <c r="S1332" i="2"/>
  <c r="M331" i="6"/>
  <c r="U1432" i="2"/>
  <c r="R1432" i="2"/>
  <c r="S1432" i="2"/>
  <c r="Y1432" i="2"/>
  <c r="O431" i="6" s="1"/>
  <c r="V1432" i="2"/>
  <c r="M431" i="6"/>
  <c r="U1368" i="2"/>
  <c r="R1368" i="2"/>
  <c r="S1368" i="2"/>
  <c r="Y1368" i="2"/>
  <c r="O367" i="6" s="1"/>
  <c r="V1368" i="2"/>
  <c r="M367" i="6"/>
  <c r="R1356" i="2"/>
  <c r="U1356" i="2"/>
  <c r="V1356" i="2"/>
  <c r="Y1356" i="2"/>
  <c r="O355" i="6" s="1"/>
  <c r="S1356" i="2"/>
  <c r="M355" i="6"/>
  <c r="Y1474" i="2"/>
  <c r="O473" i="6" s="1"/>
  <c r="R1474" i="2"/>
  <c r="T1474" i="2" s="1"/>
  <c r="S1474" i="2"/>
  <c r="U1474" i="2"/>
  <c r="V1474" i="2"/>
  <c r="M473" i="6"/>
  <c r="U1335" i="2"/>
  <c r="R1335" i="2"/>
  <c r="S1335" i="2"/>
  <c r="Y1335" i="2"/>
  <c r="O334" i="6" s="1"/>
  <c r="V1335" i="2"/>
  <c r="M334" i="6"/>
  <c r="R1300" i="2"/>
  <c r="T1300" i="2" s="1"/>
  <c r="U1300" i="2"/>
  <c r="V1300" i="2"/>
  <c r="S1300" i="2"/>
  <c r="Y1300" i="2"/>
  <c r="O299" i="6" s="1"/>
  <c r="M299" i="6"/>
  <c r="U1319" i="2"/>
  <c r="R1319" i="2"/>
  <c r="S1319" i="2"/>
  <c r="V1319" i="2"/>
  <c r="Y1319" i="2"/>
  <c r="O318" i="6" s="1"/>
  <c r="M318" i="6"/>
  <c r="U1255" i="2"/>
  <c r="V1255" i="2"/>
  <c r="Y1255" i="2"/>
  <c r="O254" i="6" s="1"/>
  <c r="R1255" i="2"/>
  <c r="S1255" i="2"/>
  <c r="M254" i="6"/>
  <c r="V1119" i="2"/>
  <c r="Y1119" i="2"/>
  <c r="O118" i="6" s="1"/>
  <c r="R1119" i="2"/>
  <c r="S1119" i="2"/>
  <c r="U1119" i="2"/>
  <c r="M118" i="6"/>
  <c r="R1175" i="2"/>
  <c r="U1175" i="2"/>
  <c r="S1175" i="2"/>
  <c r="V1175" i="2"/>
  <c r="Y1175" i="2"/>
  <c r="O174" i="6" s="1"/>
  <c r="M174" i="6"/>
  <c r="R1125" i="2"/>
  <c r="T1125" i="2" s="1"/>
  <c r="S1125" i="2"/>
  <c r="U1125" i="2"/>
  <c r="Y1125" i="2"/>
  <c r="O124" i="6" s="1"/>
  <c r="V1125" i="2"/>
  <c r="M124" i="6"/>
  <c r="U1105" i="2"/>
  <c r="V1105" i="2"/>
  <c r="R1105" i="2"/>
  <c r="Y1105" i="2"/>
  <c r="O104" i="6" s="1"/>
  <c r="S1105" i="2"/>
  <c r="M104" i="6"/>
  <c r="U1047" i="2"/>
  <c r="R1047" i="2"/>
  <c r="S1047" i="2"/>
  <c r="V1047" i="2"/>
  <c r="Y1047" i="2"/>
  <c r="O46" i="6" s="1"/>
  <c r="M46" i="6"/>
  <c r="V1061" i="2"/>
  <c r="Y1061" i="2"/>
  <c r="O60" i="6" s="1"/>
  <c r="S1061" i="2"/>
  <c r="R1061" i="2"/>
  <c r="T1061" i="2" s="1"/>
  <c r="U1061" i="2"/>
  <c r="M60" i="6"/>
  <c r="R1041" i="2"/>
  <c r="T1041" i="2" s="1"/>
  <c r="S1041" i="2"/>
  <c r="Y1041" i="2"/>
  <c r="O40" i="6" s="1"/>
  <c r="V1041" i="2"/>
  <c r="U1041" i="2"/>
  <c r="M40" i="6"/>
  <c r="AI1175" i="2"/>
  <c r="U174" i="6" s="1"/>
  <c r="AC1175" i="2"/>
  <c r="AB1175" i="2"/>
  <c r="AE1175" i="2"/>
  <c r="AF1175" i="2"/>
  <c r="S174" i="6"/>
  <c r="AC1705" i="2"/>
  <c r="AE1705" i="2"/>
  <c r="AF1705" i="2"/>
  <c r="AI1705" i="2"/>
  <c r="U704" i="6" s="1"/>
  <c r="AB1705" i="2"/>
  <c r="AD1705" i="2" s="1"/>
  <c r="S704" i="6"/>
  <c r="AB1377" i="2"/>
  <c r="AC1377" i="2"/>
  <c r="AE1377" i="2"/>
  <c r="AF1377" i="2"/>
  <c r="AI1377" i="2"/>
  <c r="U376" i="6" s="1"/>
  <c r="S376" i="6"/>
  <c r="AI1330" i="2"/>
  <c r="U329" i="6" s="1"/>
  <c r="AC1330" i="2"/>
  <c r="AF1330" i="2"/>
  <c r="AE1330" i="2"/>
  <c r="AB1330" i="2"/>
  <c r="AD1330" i="2" s="1"/>
  <c r="S329" i="6"/>
  <c r="AE1870" i="2"/>
  <c r="AF1870" i="2"/>
  <c r="AI1870" i="2"/>
  <c r="U869" i="6" s="1"/>
  <c r="AB1870" i="2"/>
  <c r="AC1870" i="2"/>
  <c r="S869" i="6"/>
  <c r="AI1764" i="2"/>
  <c r="U763" i="6" s="1"/>
  <c r="AB1764" i="2"/>
  <c r="AC1764" i="2"/>
  <c r="AE1764" i="2"/>
  <c r="AF1764" i="2"/>
  <c r="S763" i="6"/>
  <c r="AE1286" i="2"/>
  <c r="AB1286" i="2"/>
  <c r="AD1286" i="2" s="1"/>
  <c r="AI1286" i="2"/>
  <c r="U285" i="6" s="1"/>
  <c r="AC1286" i="2"/>
  <c r="AF1286" i="2"/>
  <c r="S285" i="6"/>
  <c r="AC1283" i="2"/>
  <c r="AI1283" i="2"/>
  <c r="U282" i="6" s="1"/>
  <c r="AB1283" i="2"/>
  <c r="AF1283" i="2"/>
  <c r="AE1283" i="2"/>
  <c r="S282" i="6"/>
  <c r="AB1296" i="2"/>
  <c r="AC1296" i="2"/>
  <c r="AE1296" i="2"/>
  <c r="AI1296" i="2"/>
  <c r="U295" i="6" s="1"/>
  <c r="AF1296" i="2"/>
  <c r="S295" i="6"/>
  <c r="AC1572" i="2"/>
  <c r="AE1572" i="2"/>
  <c r="AF1572" i="2"/>
  <c r="AI1572" i="2"/>
  <c r="U571" i="6" s="1"/>
  <c r="AB1572" i="2"/>
  <c r="AD1572" i="2" s="1"/>
  <c r="S571" i="6"/>
  <c r="AC1744" i="2"/>
  <c r="AE1744" i="2"/>
  <c r="AF1744" i="2"/>
  <c r="AI1744" i="2"/>
  <c r="U743" i="6" s="1"/>
  <c r="AB1744" i="2"/>
  <c r="AD1744" i="2" s="1"/>
  <c r="S743" i="6"/>
  <c r="AF1736" i="2"/>
  <c r="AB1736" i="2"/>
  <c r="AE1736" i="2"/>
  <c r="AI1736" i="2"/>
  <c r="U735" i="6" s="1"/>
  <c r="AC1736" i="2"/>
  <c r="S735" i="6"/>
  <c r="AI1233" i="2"/>
  <c r="U232" i="6" s="1"/>
  <c r="AB1233" i="2"/>
  <c r="AD1233" i="2" s="1"/>
  <c r="AC1233" i="2"/>
  <c r="AE1233" i="2"/>
  <c r="AF1233" i="2"/>
  <c r="S232" i="6"/>
  <c r="AB1312" i="2"/>
  <c r="AD1312" i="2" s="1"/>
  <c r="AC1312" i="2"/>
  <c r="AE1312" i="2"/>
  <c r="AI1312" i="2"/>
  <c r="U311" i="6" s="1"/>
  <c r="AF1312" i="2"/>
  <c r="S311" i="6"/>
  <c r="AI1599" i="2"/>
  <c r="U598" i="6" s="1"/>
  <c r="AB1599" i="2"/>
  <c r="AD1599" i="2" s="1"/>
  <c r="AC1599" i="2"/>
  <c r="AF1599" i="2"/>
  <c r="AE1599" i="2"/>
  <c r="S598" i="6"/>
  <c r="AC1978" i="2"/>
  <c r="AI1978" i="2"/>
  <c r="U977" i="6" s="1"/>
  <c r="AB1978" i="2"/>
  <c r="AD1978" i="2" s="1"/>
  <c r="AE1978" i="2"/>
  <c r="AF1978" i="2"/>
  <c r="S977" i="6"/>
  <c r="AE1447" i="2"/>
  <c r="AB1447" i="2"/>
  <c r="AD1447" i="2" s="1"/>
  <c r="AC1447" i="2"/>
  <c r="AF1447" i="2"/>
  <c r="AI1447" i="2"/>
  <c r="U446" i="6" s="1"/>
  <c r="S446" i="6"/>
  <c r="AI1550" i="2"/>
  <c r="U549" i="6" s="1"/>
  <c r="AB1550" i="2"/>
  <c r="AC1550" i="2"/>
  <c r="AE1550" i="2"/>
  <c r="AF1550" i="2"/>
  <c r="S549" i="6"/>
  <c r="AI1677" i="2"/>
  <c r="U676" i="6" s="1"/>
  <c r="AB1677" i="2"/>
  <c r="AD1677" i="2" s="1"/>
  <c r="AC1677" i="2"/>
  <c r="AE1677" i="2"/>
  <c r="AF1677" i="2"/>
  <c r="S676" i="6"/>
  <c r="AI2023" i="2"/>
  <c r="U1022" i="6" s="1"/>
  <c r="AB2023" i="2"/>
  <c r="AC2023" i="2"/>
  <c r="AE2023" i="2"/>
  <c r="AF2023" i="2"/>
  <c r="S1022" i="6"/>
  <c r="AI1050" i="2"/>
  <c r="U49" i="6" s="1"/>
  <c r="AE1050" i="2"/>
  <c r="AF1050" i="2"/>
  <c r="AB1050" i="2"/>
  <c r="AC1050" i="2"/>
  <c r="S49" i="6"/>
  <c r="AI1235" i="2"/>
  <c r="U234" i="6" s="1"/>
  <c r="AC1235" i="2"/>
  <c r="AE1235" i="2"/>
  <c r="AF1235" i="2"/>
  <c r="AB1235" i="2"/>
  <c r="AD1235" i="2" s="1"/>
  <c r="S234" i="6"/>
  <c r="AC1368" i="2"/>
  <c r="AF1368" i="2"/>
  <c r="AI1368" i="2"/>
  <c r="U367" i="6" s="1"/>
  <c r="AE1368" i="2"/>
  <c r="AB1368" i="2"/>
  <c r="S367" i="6"/>
  <c r="AB1350" i="2"/>
  <c r="AC1350" i="2"/>
  <c r="AF1350" i="2"/>
  <c r="AI1350" i="2"/>
  <c r="U349" i="6" s="1"/>
  <c r="AE1350" i="2"/>
  <c r="S349" i="6"/>
  <c r="AI1531" i="2"/>
  <c r="U530" i="6" s="1"/>
  <c r="AE1531" i="2"/>
  <c r="AB1531" i="2"/>
  <c r="AC1531" i="2"/>
  <c r="AF1531" i="2"/>
  <c r="S530" i="6"/>
  <c r="AC1327" i="2"/>
  <c r="AF1327" i="2"/>
  <c r="AI1327" i="2"/>
  <c r="U326" i="6" s="1"/>
  <c r="AB1327" i="2"/>
  <c r="AD1327" i="2" s="1"/>
  <c r="AE1327" i="2"/>
  <c r="S326" i="6"/>
  <c r="AI1691" i="2"/>
  <c r="U690" i="6" s="1"/>
  <c r="AB1691" i="2"/>
  <c r="AD1691" i="2" s="1"/>
  <c r="AC1691" i="2"/>
  <c r="AE1691" i="2"/>
  <c r="AF1691" i="2"/>
  <c r="S690" i="6"/>
  <c r="AI1065" i="2"/>
  <c r="U64" i="6" s="1"/>
  <c r="AE1065" i="2"/>
  <c r="AF1065" i="2"/>
  <c r="AB1065" i="2"/>
  <c r="AD1065" i="2" s="1"/>
  <c r="AC1065" i="2"/>
  <c r="S64" i="6"/>
  <c r="AF1154" i="2"/>
  <c r="AI1154" i="2"/>
  <c r="U153" i="6" s="1"/>
  <c r="AC1154" i="2"/>
  <c r="AE1154" i="2"/>
  <c r="AB1154" i="2"/>
  <c r="AD1154" i="2" s="1"/>
  <c r="S153" i="6"/>
  <c r="AI1108" i="2"/>
  <c r="U107" i="6" s="1"/>
  <c r="AB1108" i="2"/>
  <c r="AE1108" i="2"/>
  <c r="AF1108" i="2"/>
  <c r="AC1108" i="2"/>
  <c r="S107" i="6"/>
  <c r="AI1181" i="2"/>
  <c r="U180" i="6" s="1"/>
  <c r="AC1181" i="2"/>
  <c r="AE1181" i="2"/>
  <c r="AF1181" i="2"/>
  <c r="AB1181" i="2"/>
  <c r="S180" i="6"/>
  <c r="AI1141" i="2"/>
  <c r="U140" i="6" s="1"/>
  <c r="AC1141" i="2"/>
  <c r="AE1141" i="2"/>
  <c r="AF1141" i="2"/>
  <c r="AB1141" i="2"/>
  <c r="AD1141" i="2" s="1"/>
  <c r="S140" i="6"/>
  <c r="AI1338" i="2"/>
  <c r="U337" i="6" s="1"/>
  <c r="AC1338" i="2"/>
  <c r="AF1338" i="2"/>
  <c r="AB1338" i="2"/>
  <c r="AE1338" i="2"/>
  <c r="S337" i="6"/>
  <c r="AB1344" i="2"/>
  <c r="AD1344" i="2" s="1"/>
  <c r="AC1344" i="2"/>
  <c r="AE1344" i="2"/>
  <c r="AI1344" i="2"/>
  <c r="U343" i="6" s="1"/>
  <c r="AF1344" i="2"/>
  <c r="S343" i="6"/>
  <c r="AC1564" i="2"/>
  <c r="AE1564" i="2"/>
  <c r="AF1564" i="2"/>
  <c r="AI1564" i="2"/>
  <c r="U563" i="6" s="1"/>
  <c r="AB1564" i="2"/>
  <c r="AD1564" i="2" s="1"/>
  <c r="S563" i="6"/>
  <c r="AF1718" i="2"/>
  <c r="AI1718" i="2"/>
  <c r="U717" i="6" s="1"/>
  <c r="AB1718" i="2"/>
  <c r="AC1718" i="2"/>
  <c r="AE1718" i="2"/>
  <c r="S717" i="6"/>
  <c r="AE1910" i="2"/>
  <c r="AF1910" i="2"/>
  <c r="AI1910" i="2"/>
  <c r="U909" i="6" s="1"/>
  <c r="AB1910" i="2"/>
  <c r="AC1910" i="2"/>
  <c r="S909" i="6"/>
  <c r="AI1717" i="2"/>
  <c r="U716" i="6" s="1"/>
  <c r="AB1717" i="2"/>
  <c r="AC1717" i="2"/>
  <c r="AE1717" i="2"/>
  <c r="AF1717" i="2"/>
  <c r="S716" i="6"/>
  <c r="AI1826" i="2"/>
  <c r="U825" i="6" s="1"/>
  <c r="AB1826" i="2"/>
  <c r="AD1826" i="2" s="1"/>
  <c r="AC1826" i="2"/>
  <c r="AE1826" i="2"/>
  <c r="AF1826" i="2"/>
  <c r="S825" i="6"/>
  <c r="AI1165" i="2"/>
  <c r="U164" i="6" s="1"/>
  <c r="AC1165" i="2"/>
  <c r="AE1165" i="2"/>
  <c r="AF1165" i="2"/>
  <c r="AB1165" i="2"/>
  <c r="AD1165" i="2" s="1"/>
  <c r="S164" i="6"/>
  <c r="AC1335" i="2"/>
  <c r="AF1335" i="2"/>
  <c r="AI1335" i="2"/>
  <c r="U334" i="6" s="1"/>
  <c r="AB1335" i="2"/>
  <c r="AD1335" i="2" s="1"/>
  <c r="AE1335" i="2"/>
  <c r="S334" i="6"/>
  <c r="AC1376" i="2"/>
  <c r="AF1376" i="2"/>
  <c r="AI1376" i="2"/>
  <c r="U375" i="6" s="1"/>
  <c r="AB1376" i="2"/>
  <c r="AD1376" i="2" s="1"/>
  <c r="AE1376" i="2"/>
  <c r="S375" i="6"/>
  <c r="AF1389" i="2"/>
  <c r="AI1389" i="2"/>
  <c r="U388" i="6" s="1"/>
  <c r="AE1389" i="2"/>
  <c r="AB1389" i="2"/>
  <c r="AD1389" i="2" s="1"/>
  <c r="AC1389" i="2"/>
  <c r="S388" i="6"/>
  <c r="AE1229" i="2"/>
  <c r="AF1229" i="2"/>
  <c r="AI1229" i="2"/>
  <c r="U228" i="6" s="1"/>
  <c r="AC1229" i="2"/>
  <c r="AB1229" i="2"/>
  <c r="S228" i="6"/>
  <c r="AE1719" i="2"/>
  <c r="AF1719" i="2"/>
  <c r="AI1719" i="2"/>
  <c r="U718" i="6" s="1"/>
  <c r="AC1719" i="2"/>
  <c r="AB1719" i="2"/>
  <c r="AD1719" i="2" s="1"/>
  <c r="S718" i="6"/>
  <c r="AI1675" i="2"/>
  <c r="U674" i="6" s="1"/>
  <c r="AB1675" i="2"/>
  <c r="AD1675" i="2" s="1"/>
  <c r="AC1675" i="2"/>
  <c r="AE1675" i="2"/>
  <c r="AF1675" i="2"/>
  <c r="S674" i="6"/>
  <c r="AE1950" i="2"/>
  <c r="AF1950" i="2"/>
  <c r="AI1950" i="2"/>
  <c r="U949" i="6" s="1"/>
  <c r="AB1950" i="2"/>
  <c r="AD1950" i="2" s="1"/>
  <c r="AC1950" i="2"/>
  <c r="S949" i="6"/>
  <c r="AC1920" i="2"/>
  <c r="AE1920" i="2"/>
  <c r="AF1920" i="2"/>
  <c r="AI1920" i="2"/>
  <c r="U919" i="6" s="1"/>
  <c r="AB1920" i="2"/>
  <c r="AD1920" i="2" s="1"/>
  <c r="S919" i="6"/>
  <c r="AF1994" i="2"/>
  <c r="AI1994" i="2"/>
  <c r="U993" i="6" s="1"/>
  <c r="AB1994" i="2"/>
  <c r="AD1994" i="2" s="1"/>
  <c r="AC1994" i="2"/>
  <c r="AE1994" i="2"/>
  <c r="S993" i="6"/>
  <c r="AE1958" i="2"/>
  <c r="AI1958" i="2"/>
  <c r="U957" i="6" s="1"/>
  <c r="AB1958" i="2"/>
  <c r="AC1958" i="2"/>
  <c r="AF1958" i="2"/>
  <c r="S957" i="6"/>
  <c r="AI1709" i="2"/>
  <c r="U708" i="6" s="1"/>
  <c r="AB1709" i="2"/>
  <c r="AD1709" i="2" s="1"/>
  <c r="AC1709" i="2"/>
  <c r="AE1709" i="2"/>
  <c r="AF1709" i="2"/>
  <c r="S708" i="6"/>
  <c r="AC1752" i="2"/>
  <c r="AE1752" i="2"/>
  <c r="AF1752" i="2"/>
  <c r="AI1752" i="2"/>
  <c r="U751" i="6" s="1"/>
  <c r="AB1752" i="2"/>
  <c r="AD1752" i="2" s="1"/>
  <c r="S751" i="6"/>
  <c r="AI2001" i="2"/>
  <c r="U1000" i="6" s="1"/>
  <c r="AB2001" i="2"/>
  <c r="AD2001" i="2" s="1"/>
  <c r="AC2001" i="2"/>
  <c r="AE2001" i="2"/>
  <c r="AF2001" i="2"/>
  <c r="S1000" i="6"/>
  <c r="AB1072" i="2"/>
  <c r="AE1072" i="2"/>
  <c r="AF1072" i="2"/>
  <c r="AC1072" i="2"/>
  <c r="AI1072" i="2"/>
  <c r="U71" i="6" s="1"/>
  <c r="S71" i="6"/>
  <c r="AF1365" i="2"/>
  <c r="AI1365" i="2"/>
  <c r="U364" i="6" s="1"/>
  <c r="AB1365" i="2"/>
  <c r="AD1365" i="2" s="1"/>
  <c r="AC1365" i="2"/>
  <c r="AE1365" i="2"/>
  <c r="S364" i="6"/>
  <c r="AF1893" i="2"/>
  <c r="AI1893" i="2"/>
  <c r="U892" i="6" s="1"/>
  <c r="AB1893" i="2"/>
  <c r="AC1893" i="2"/>
  <c r="AE1893" i="2"/>
  <c r="S892" i="6"/>
  <c r="AE1766" i="2"/>
  <c r="AF1766" i="2"/>
  <c r="AI1766" i="2"/>
  <c r="U765" i="6" s="1"/>
  <c r="AB1766" i="2"/>
  <c r="AD1766" i="2" s="1"/>
  <c r="AC1766" i="2"/>
  <c r="S765" i="6"/>
  <c r="AI1659" i="2"/>
  <c r="U658" i="6" s="1"/>
  <c r="AB1659" i="2"/>
  <c r="AD1659" i="2" s="1"/>
  <c r="AC1659" i="2"/>
  <c r="AE1659" i="2"/>
  <c r="AF1659" i="2"/>
  <c r="S658" i="6"/>
  <c r="AI1970" i="2"/>
  <c r="U969" i="6" s="1"/>
  <c r="AC1970" i="2"/>
  <c r="AF1970" i="2"/>
  <c r="AB1970" i="2"/>
  <c r="AE1970" i="2"/>
  <c r="S969" i="6"/>
  <c r="AI1042" i="2"/>
  <c r="U41" i="6" s="1"/>
  <c r="AC1042" i="2"/>
  <c r="AE1042" i="2"/>
  <c r="AB1042" i="2"/>
  <c r="AD1042" i="2" s="1"/>
  <c r="AF1042" i="2"/>
  <c r="S41" i="6"/>
  <c r="AI1109" i="2"/>
  <c r="U108" i="6" s="1"/>
  <c r="AF1109" i="2"/>
  <c r="AB1109" i="2"/>
  <c r="AD1109" i="2" s="1"/>
  <c r="AC1109" i="2"/>
  <c r="AE1109" i="2"/>
  <c r="S108" i="6"/>
  <c r="AB1158" i="2"/>
  <c r="AD1158" i="2" s="1"/>
  <c r="AE1158" i="2"/>
  <c r="AC1158" i="2"/>
  <c r="AF1158" i="2"/>
  <c r="AI1158" i="2"/>
  <c r="U157" i="6" s="1"/>
  <c r="S157" i="6"/>
  <c r="AF1340" i="2"/>
  <c r="AI1340" i="2"/>
  <c r="U339" i="6" s="1"/>
  <c r="AE1340" i="2"/>
  <c r="AB1340" i="2"/>
  <c r="AD1340" i="2" s="1"/>
  <c r="AC1340" i="2"/>
  <c r="S339" i="6"/>
  <c r="AC1400" i="2"/>
  <c r="AF1400" i="2"/>
  <c r="AI1400" i="2"/>
  <c r="U399" i="6" s="1"/>
  <c r="AE1400" i="2"/>
  <c r="AB1400" i="2"/>
  <c r="AD1400" i="2" s="1"/>
  <c r="S399" i="6"/>
  <c r="AC1800" i="2"/>
  <c r="AE1800" i="2"/>
  <c r="AF1800" i="2"/>
  <c r="AI1800" i="2"/>
  <c r="U799" i="6" s="1"/>
  <c r="AB1800" i="2"/>
  <c r="AD1800" i="2" s="1"/>
  <c r="S799" i="6"/>
  <c r="AI1834" i="2"/>
  <c r="U833" i="6" s="1"/>
  <c r="AB1834" i="2"/>
  <c r="AD1834" i="2" s="1"/>
  <c r="AC1834" i="2"/>
  <c r="AE1834" i="2"/>
  <c r="AF1834" i="2"/>
  <c r="S833" i="6"/>
  <c r="AI1796" i="2"/>
  <c r="U795" i="6" s="1"/>
  <c r="AB1796" i="2"/>
  <c r="AD1796" i="2" s="1"/>
  <c r="AC1796" i="2"/>
  <c r="AE1796" i="2"/>
  <c r="AF1796" i="2"/>
  <c r="S795" i="6"/>
  <c r="AI1866" i="2"/>
  <c r="U865" i="6" s="1"/>
  <c r="AB1866" i="2"/>
  <c r="AC1866" i="2"/>
  <c r="AE1866" i="2"/>
  <c r="AF1866" i="2"/>
  <c r="S865" i="6"/>
  <c r="AC1106" i="2"/>
  <c r="AF1106" i="2"/>
  <c r="AE1106" i="2"/>
  <c r="AB1106" i="2"/>
  <c r="AD1106" i="2" s="1"/>
  <c r="AI1106" i="2"/>
  <c r="U105" i="6" s="1"/>
  <c r="S105" i="6"/>
  <c r="AC1207" i="2"/>
  <c r="AB1207" i="2"/>
  <c r="AF1207" i="2"/>
  <c r="AI1207" i="2"/>
  <c r="U206" i="6" s="1"/>
  <c r="AE1207" i="2"/>
  <c r="S206" i="6"/>
  <c r="AC1533" i="2"/>
  <c r="AI1533" i="2"/>
  <c r="U532" i="6" s="1"/>
  <c r="AB1533" i="2"/>
  <c r="AF1533" i="2"/>
  <c r="AE1533" i="2"/>
  <c r="S532" i="6"/>
  <c r="AI1715" i="2"/>
  <c r="U714" i="6" s="1"/>
  <c r="AB1715" i="2"/>
  <c r="AC1715" i="2"/>
  <c r="AE1715" i="2"/>
  <c r="AF1715" i="2"/>
  <c r="S714" i="6"/>
  <c r="AI1844" i="2"/>
  <c r="U843" i="6" s="1"/>
  <c r="AB1844" i="2"/>
  <c r="AD1844" i="2" s="1"/>
  <c r="AC1844" i="2"/>
  <c r="AE1844" i="2"/>
  <c r="AF1844" i="2"/>
  <c r="S843" i="6"/>
  <c r="AB1990" i="2"/>
  <c r="AD1990" i="2" s="1"/>
  <c r="AC1990" i="2"/>
  <c r="AE1990" i="2"/>
  <c r="AF1990" i="2"/>
  <c r="S989" i="6"/>
  <c r="AI1990" i="2"/>
  <c r="U989" i="6" s="1"/>
  <c r="AB1998" i="2"/>
  <c r="AC1998" i="2"/>
  <c r="AE1998" i="2"/>
  <c r="AF1998" i="2"/>
  <c r="S997" i="6"/>
  <c r="AI1998" i="2"/>
  <c r="U997" i="6" s="1"/>
  <c r="AB1897" i="2"/>
  <c r="AC1897" i="2"/>
  <c r="AE1897" i="2"/>
  <c r="AF1897" i="2"/>
  <c r="AI1897" i="2"/>
  <c r="U896" i="6" s="1"/>
  <c r="S896" i="6"/>
  <c r="AF1975" i="2"/>
  <c r="AB1975" i="2"/>
  <c r="AD1975" i="2" s="1"/>
  <c r="AE1975" i="2"/>
  <c r="AI1975" i="2"/>
  <c r="U974" i="6" s="1"/>
  <c r="AC1975" i="2"/>
  <c r="S974" i="6"/>
  <c r="AB1955" i="2"/>
  <c r="AD1955" i="2" s="1"/>
  <c r="AC1955" i="2"/>
  <c r="AE1955" i="2"/>
  <c r="AF1955" i="2"/>
  <c r="AI1955" i="2"/>
  <c r="U954" i="6" s="1"/>
  <c r="S954" i="6"/>
  <c r="AE1966" i="2"/>
  <c r="AB1966" i="2"/>
  <c r="AD1966" i="2" s="1"/>
  <c r="AC1966" i="2"/>
  <c r="AF1966" i="2"/>
  <c r="AI1966" i="2"/>
  <c r="U965" i="6" s="1"/>
  <c r="S965" i="6"/>
  <c r="AB1737" i="2"/>
  <c r="AC1737" i="2"/>
  <c r="AE1737" i="2"/>
  <c r="AF1737" i="2"/>
  <c r="AI1737" i="2"/>
  <c r="U736" i="6" s="1"/>
  <c r="S736" i="6"/>
  <c r="AB1889" i="2"/>
  <c r="AC1889" i="2"/>
  <c r="AE1889" i="2"/>
  <c r="AF1889" i="2"/>
  <c r="AI1889" i="2"/>
  <c r="U888" i="6" s="1"/>
  <c r="S888" i="6"/>
  <c r="Z25" i="6"/>
  <c r="Z65" i="6"/>
  <c r="Z73" i="6"/>
  <c r="Z81" i="6"/>
  <c r="Z105" i="6"/>
  <c r="Z113" i="6"/>
  <c r="Z137" i="6"/>
  <c r="Z145" i="6"/>
  <c r="Z193" i="6"/>
  <c r="Z201" i="6"/>
  <c r="Z217" i="6"/>
  <c r="Z233" i="6"/>
  <c r="Z249" i="6"/>
  <c r="Z257" i="6"/>
  <c r="Z289" i="6"/>
  <c r="Z297" i="6"/>
  <c r="Z305" i="6"/>
  <c r="Z313" i="6"/>
  <c r="Z321" i="6"/>
  <c r="Z329" i="6"/>
  <c r="Z345" i="6"/>
  <c r="Z361" i="6"/>
  <c r="Z369" i="6"/>
  <c r="Z401" i="6"/>
  <c r="Z409" i="6"/>
  <c r="Z441" i="6"/>
  <c r="Z449" i="6"/>
  <c r="Z473" i="6"/>
  <c r="Z505" i="6"/>
  <c r="Z513" i="6"/>
  <c r="Z521" i="6"/>
  <c r="Z529" i="6"/>
  <c r="Z537" i="6"/>
  <c r="Z545" i="6"/>
  <c r="Z553" i="6"/>
  <c r="Z561" i="6"/>
  <c r="Z585" i="6"/>
  <c r="Z601" i="6"/>
  <c r="Z617" i="6"/>
  <c r="Z657" i="6"/>
  <c r="Z665" i="6"/>
  <c r="Z673" i="6"/>
  <c r="Z681" i="6"/>
  <c r="Z689" i="6"/>
  <c r="Z721" i="6"/>
  <c r="Z737" i="6"/>
  <c r="Z745" i="6"/>
  <c r="Z785" i="6"/>
  <c r="Z793" i="6"/>
  <c r="Z801" i="6"/>
  <c r="Z809" i="6"/>
  <c r="Z849" i="6"/>
  <c r="Z857" i="6"/>
  <c r="Z865" i="6"/>
  <c r="Z873" i="6"/>
  <c r="Z913" i="6"/>
  <c r="Z921" i="6"/>
  <c r="Z929" i="6"/>
  <c r="Z937" i="6"/>
  <c r="Z985" i="6"/>
  <c r="Z1017" i="6"/>
  <c r="Z26" i="6"/>
  <c r="Z34" i="6"/>
  <c r="Z42" i="6"/>
  <c r="Z66" i="6"/>
  <c r="Z90" i="6"/>
  <c r="Z106" i="6"/>
  <c r="Z114" i="6"/>
  <c r="Z138" i="6"/>
  <c r="Z170" i="6"/>
  <c r="Z178" i="6"/>
  <c r="Z186" i="6"/>
  <c r="Z202" i="6"/>
  <c r="Z210" i="6"/>
  <c r="Z218" i="6"/>
  <c r="Z274" i="6"/>
  <c r="Z298" i="6"/>
  <c r="Z346" i="6"/>
  <c r="Z354" i="6"/>
  <c r="Z394" i="6"/>
  <c r="Z402" i="6"/>
  <c r="Z410" i="6"/>
  <c r="Z418" i="6"/>
  <c r="Z450" i="6"/>
  <c r="Z458" i="6"/>
  <c r="Z474" i="6"/>
  <c r="Z490" i="6"/>
  <c r="Z498" i="6"/>
  <c r="Z506" i="6"/>
  <c r="Z514" i="6"/>
  <c r="Z522" i="6"/>
  <c r="Z546" i="6"/>
  <c r="Z554" i="6"/>
  <c r="Z562" i="6"/>
  <c r="Z570" i="6"/>
  <c r="Z610" i="6"/>
  <c r="Z618" i="6"/>
  <c r="Z626" i="6"/>
  <c r="Z666" i="6"/>
  <c r="Z682" i="6"/>
  <c r="Z690" i="6"/>
  <c r="Z706" i="6"/>
  <c r="Z714" i="6"/>
  <c r="Z730" i="6"/>
  <c r="Z738" i="6"/>
  <c r="Z754" i="6"/>
  <c r="Z762" i="6"/>
  <c r="Z770" i="6"/>
  <c r="Z778" i="6"/>
  <c r="Z786" i="6"/>
  <c r="Z794" i="6"/>
  <c r="Z818" i="6"/>
  <c r="Z834" i="6"/>
  <c r="Z850" i="6"/>
  <c r="Z858" i="6"/>
  <c r="Z874" i="6"/>
  <c r="Z882" i="6"/>
  <c r="Z922" i="6"/>
  <c r="Z930" i="6"/>
  <c r="Z938" i="6"/>
  <c r="Z946" i="6"/>
  <c r="Z954" i="6"/>
  <c r="Z970" i="6"/>
  <c r="Z978" i="6"/>
  <c r="Z986" i="6"/>
  <c r="Z994" i="6"/>
  <c r="Z1002" i="6"/>
  <c r="Z1010" i="6"/>
  <c r="Z35" i="6"/>
  <c r="Z51" i="6"/>
  <c r="Z75" i="6"/>
  <c r="Z83" i="6"/>
  <c r="Z91" i="6"/>
  <c r="Z99" i="6"/>
  <c r="Z107" i="6"/>
  <c r="Z115" i="6"/>
  <c r="Z147" i="6"/>
  <c r="Z171" i="6"/>
  <c r="Z187" i="6"/>
  <c r="Z195" i="6"/>
  <c r="Z203" i="6"/>
  <c r="Z227" i="6"/>
  <c r="Z235" i="6"/>
  <c r="Z243" i="6"/>
  <c r="Z251" i="6"/>
  <c r="Z259" i="6"/>
  <c r="Z267" i="6"/>
  <c r="Z275" i="6"/>
  <c r="Z283" i="6"/>
  <c r="Z299" i="6"/>
  <c r="Z307" i="6"/>
  <c r="Z315" i="6"/>
  <c r="Z323" i="6"/>
  <c r="Z347" i="6"/>
  <c r="Z395" i="6"/>
  <c r="Z403" i="6"/>
  <c r="Z411" i="6"/>
  <c r="Z419" i="6"/>
  <c r="Z427" i="6"/>
  <c r="Z443" i="6"/>
  <c r="Z467" i="6"/>
  <c r="Z475" i="6"/>
  <c r="Z491" i="6"/>
  <c r="Z507" i="6"/>
  <c r="Z515" i="6"/>
  <c r="Z539" i="6"/>
  <c r="Z547" i="6"/>
  <c r="Z563" i="6"/>
  <c r="Z587" i="6"/>
  <c r="Z595" i="6"/>
  <c r="Z619" i="6"/>
  <c r="Z635" i="6"/>
  <c r="Z643" i="6"/>
  <c r="Z667" i="6"/>
  <c r="Z675" i="6"/>
  <c r="Z683" i="6"/>
  <c r="Z707" i="6"/>
  <c r="Z739" i="6"/>
  <c r="Z755" i="6"/>
  <c r="Z779" i="6"/>
  <c r="Z827" i="6"/>
  <c r="Z835" i="6"/>
  <c r="Z907" i="6"/>
  <c r="Z915" i="6"/>
  <c r="Z939" i="6"/>
  <c r="Z947" i="6"/>
  <c r="Z963" i="6"/>
  <c r="Z979" i="6"/>
  <c r="Z1003" i="6"/>
  <c r="Z1011" i="6"/>
  <c r="Z1019" i="6"/>
  <c r="Z36" i="6"/>
  <c r="Z44" i="6"/>
  <c r="Z84" i="6"/>
  <c r="Z92" i="6"/>
  <c r="Z100" i="6"/>
  <c r="Z108" i="6"/>
  <c r="Z116" i="6"/>
  <c r="Z124" i="6"/>
  <c r="Z132" i="6"/>
  <c r="Z140" i="6"/>
  <c r="Z148" i="6"/>
  <c r="Z156" i="6"/>
  <c r="Z164" i="6"/>
  <c r="Z180" i="6"/>
  <c r="Z204" i="6"/>
  <c r="Z228" i="6"/>
  <c r="Z244" i="6"/>
  <c r="Z260" i="6"/>
  <c r="Z268" i="6"/>
  <c r="Z276" i="6"/>
  <c r="Z292" i="6"/>
  <c r="Z308" i="6"/>
  <c r="Z324" i="6"/>
  <c r="Z340" i="6"/>
  <c r="Z356" i="6"/>
  <c r="Z388" i="6"/>
  <c r="Z396" i="6"/>
  <c r="Z404" i="6"/>
  <c r="Z412" i="6"/>
  <c r="Z468" i="6"/>
  <c r="Z476" i="6"/>
  <c r="Z484" i="6"/>
  <c r="Z492" i="6"/>
  <c r="Z508" i="6"/>
  <c r="Z532" i="6"/>
  <c r="Z588" i="6"/>
  <c r="Z628" i="6"/>
  <c r="Z644" i="6"/>
  <c r="Z660" i="6"/>
  <c r="Z684" i="6"/>
  <c r="Z692" i="6"/>
  <c r="Z708" i="6"/>
  <c r="Z740" i="6"/>
  <c r="Z748" i="6"/>
  <c r="Z756" i="6"/>
  <c r="Z796" i="6"/>
  <c r="Z804" i="6"/>
  <c r="Z812" i="6"/>
  <c r="Z820" i="6"/>
  <c r="Z860" i="6"/>
  <c r="Z868" i="6"/>
  <c r="Z876" i="6"/>
  <c r="Z884" i="6"/>
  <c r="Z924" i="6"/>
  <c r="Z932" i="6"/>
  <c r="Z940" i="6"/>
  <c r="Z948" i="6"/>
  <c r="Z972" i="6"/>
  <c r="Z980" i="6"/>
  <c r="Z988" i="6"/>
  <c r="Z1004" i="6"/>
  <c r="Z1012" i="6"/>
  <c r="Z45" i="6"/>
  <c r="Z61" i="6"/>
  <c r="Z77" i="6"/>
  <c r="Z85" i="6"/>
  <c r="Z93" i="6"/>
  <c r="Z125" i="6"/>
  <c r="Z133" i="6"/>
  <c r="Z141" i="6"/>
  <c r="Z149" i="6"/>
  <c r="Z157" i="6"/>
  <c r="Z173" i="6"/>
  <c r="Z189" i="6"/>
  <c r="Z197" i="6"/>
  <c r="Z213" i="6"/>
  <c r="Z237" i="6"/>
  <c r="Z245" i="6"/>
  <c r="Z253" i="6"/>
  <c r="Z277" i="6"/>
  <c r="Z317" i="6"/>
  <c r="Z333" i="6"/>
  <c r="Z357" i="6"/>
  <c r="Z381" i="6"/>
  <c r="Z389" i="6"/>
  <c r="Z397" i="6"/>
  <c r="Z405" i="6"/>
  <c r="Z421" i="6"/>
  <c r="Z437" i="6"/>
  <c r="Z477" i="6"/>
  <c r="Z509" i="6"/>
  <c r="Z517" i="6"/>
  <c r="Z565" i="6"/>
  <c r="Z573" i="6"/>
  <c r="Z589" i="6"/>
  <c r="Z597" i="6"/>
  <c r="Z605" i="6"/>
  <c r="Z621" i="6"/>
  <c r="Z629" i="6"/>
  <c r="Z637" i="6"/>
  <c r="Z701" i="6"/>
  <c r="Z709" i="6"/>
  <c r="Z725" i="6"/>
  <c r="Z733" i="6"/>
  <c r="Z741" i="6"/>
  <c r="Z749" i="6"/>
  <c r="Z765" i="6"/>
  <c r="Z773" i="6"/>
  <c r="Z781" i="6"/>
  <c r="Z789" i="6"/>
  <c r="Z797" i="6"/>
  <c r="Z805" i="6"/>
  <c r="Z853" i="6"/>
  <c r="Z869" i="6"/>
  <c r="Z885" i="6"/>
  <c r="Z901" i="6"/>
  <c r="Z925" i="6"/>
  <c r="Z933" i="6"/>
  <c r="Z941" i="6"/>
  <c r="Z949" i="6"/>
  <c r="Z957" i="6"/>
  <c r="Z973" i="6"/>
  <c r="Z981" i="6"/>
  <c r="Z989" i="6"/>
  <c r="Z997" i="6"/>
  <c r="Z1013" i="6"/>
  <c r="Z30" i="6"/>
  <c r="Z38" i="6"/>
  <c r="Z54" i="6"/>
  <c r="Z78" i="6"/>
  <c r="Z86" i="6"/>
  <c r="Z102" i="6"/>
  <c r="Z158" i="6"/>
  <c r="Z166" i="6"/>
  <c r="Z182" i="6"/>
  <c r="Z190" i="6"/>
  <c r="Z198" i="6"/>
  <c r="Z206" i="6"/>
  <c r="Z214" i="6"/>
  <c r="Z222" i="6"/>
  <c r="Z238" i="6"/>
  <c r="Z246" i="6"/>
  <c r="Z254" i="6"/>
  <c r="Z262" i="6"/>
  <c r="Z270" i="6"/>
  <c r="Z286" i="6"/>
  <c r="Z302" i="6"/>
  <c r="Z310" i="6"/>
  <c r="Z318" i="6"/>
  <c r="Z342" i="6"/>
  <c r="Z350" i="6"/>
  <c r="Z358" i="6"/>
  <c r="Z374" i="6"/>
  <c r="Z390" i="6"/>
  <c r="Z406" i="6"/>
  <c r="Z414" i="6"/>
  <c r="Z454" i="6"/>
  <c r="Z470" i="6"/>
  <c r="Z486" i="6"/>
  <c r="Z502" i="6"/>
  <c r="Z510" i="6"/>
  <c r="Z542" i="6"/>
  <c r="Z550" i="6"/>
  <c r="Z574" i="6"/>
  <c r="Z598" i="6"/>
  <c r="Z614" i="6"/>
  <c r="Z638" i="6"/>
  <c r="Z662" i="6"/>
  <c r="Z670" i="6"/>
  <c r="Z694" i="6"/>
  <c r="Z702" i="6"/>
  <c r="Z710" i="6"/>
  <c r="Z750" i="6"/>
  <c r="Z766" i="6"/>
  <c r="Z774" i="6"/>
  <c r="Z782" i="6"/>
  <c r="Z798" i="6"/>
  <c r="Z814" i="6"/>
  <c r="Z822" i="6"/>
  <c r="Z878" i="6"/>
  <c r="Z886" i="6"/>
  <c r="Z894" i="6"/>
  <c r="Z902" i="6"/>
  <c r="Z910" i="6"/>
  <c r="Z926" i="6"/>
  <c r="Z950" i="6"/>
  <c r="Z982" i="6"/>
  <c r="Z1022" i="6"/>
  <c r="Z23" i="6"/>
  <c r="Z39" i="6"/>
  <c r="Z55" i="6"/>
  <c r="Z79" i="6"/>
  <c r="Z95" i="6"/>
  <c r="Z127" i="6"/>
  <c r="Z143" i="6"/>
  <c r="Z151" i="6"/>
  <c r="Z191" i="6"/>
  <c r="Z207" i="6"/>
  <c r="Z255" i="6"/>
  <c r="Z279" i="6"/>
  <c r="Z303" i="6"/>
  <c r="Z311" i="6"/>
  <c r="Z335" i="6"/>
  <c r="Z375" i="6"/>
  <c r="Z431" i="6"/>
  <c r="Z447" i="6"/>
  <c r="Z455" i="6"/>
  <c r="Z487" i="6"/>
  <c r="Z495" i="6"/>
  <c r="Z503" i="6"/>
  <c r="Z519" i="6"/>
  <c r="Z527" i="6"/>
  <c r="Z535" i="6"/>
  <c r="Z551" i="6"/>
  <c r="Z559" i="6"/>
  <c r="Z575" i="6"/>
  <c r="Z615" i="6"/>
  <c r="Z639" i="6"/>
  <c r="Z655" i="6"/>
  <c r="Z671" i="6"/>
  <c r="Z679" i="6"/>
  <c r="Z687" i="6"/>
  <c r="Z695" i="6"/>
  <c r="Z719" i="6"/>
  <c r="Z727" i="6"/>
  <c r="Z735" i="6"/>
  <c r="Z743" i="6"/>
  <c r="Z751" i="6"/>
  <c r="Z759" i="6"/>
  <c r="Z791" i="6"/>
  <c r="Z799" i="6"/>
  <c r="Z815" i="6"/>
  <c r="Z823" i="6"/>
  <c r="Z831" i="6"/>
  <c r="Z855" i="6"/>
  <c r="Z863" i="6"/>
  <c r="Z871" i="6"/>
  <c r="Z879" i="6"/>
  <c r="Z895" i="6"/>
  <c r="Z935" i="6"/>
  <c r="Z943" i="6"/>
  <c r="Z959" i="6"/>
  <c r="Z967" i="6"/>
  <c r="Z983" i="6"/>
  <c r="Z991" i="6"/>
  <c r="Z1007" i="6"/>
  <c r="Z1015" i="6"/>
  <c r="Z104" i="6"/>
  <c r="Z360" i="6"/>
  <c r="Z424" i="6"/>
  <c r="Z488" i="6"/>
  <c r="Z744" i="6"/>
  <c r="Z808" i="6"/>
  <c r="Z872" i="6"/>
  <c r="Z1000" i="6"/>
  <c r="Z480" i="6"/>
  <c r="Z240" i="6"/>
  <c r="Z304" i="6"/>
  <c r="Z432" i="6"/>
  <c r="Z496" i="6"/>
  <c r="Z880" i="6"/>
  <c r="Z944" i="6"/>
  <c r="Z1008" i="6"/>
  <c r="Z352" i="6"/>
  <c r="Z736" i="6"/>
  <c r="Z120" i="6"/>
  <c r="Z184" i="6"/>
  <c r="Z248" i="6"/>
  <c r="Z312" i="6"/>
  <c r="Z376" i="6"/>
  <c r="Z504" i="6"/>
  <c r="Z568" i="6"/>
  <c r="Z760" i="6"/>
  <c r="Z824" i="6"/>
  <c r="Z1016" i="6"/>
  <c r="Z32" i="6"/>
  <c r="Z64" i="6"/>
  <c r="Z256" i="6"/>
  <c r="Z320" i="6"/>
  <c r="Z448" i="6"/>
  <c r="Z576" i="6"/>
  <c r="Z640" i="6"/>
  <c r="Z704" i="6"/>
  <c r="Z960" i="6"/>
  <c r="Z136" i="6"/>
  <c r="Z264" i="6"/>
  <c r="Z328" i="6"/>
  <c r="Z456" i="6"/>
  <c r="Z520" i="6"/>
  <c r="Z584" i="6"/>
  <c r="Z648" i="6"/>
  <c r="Z776" i="6"/>
  <c r="Z840" i="6"/>
  <c r="Z904" i="6"/>
  <c r="Z80" i="6"/>
  <c r="Z144" i="6"/>
  <c r="Z208" i="6"/>
  <c r="Z336" i="6"/>
  <c r="Z400" i="6"/>
  <c r="Z464" i="6"/>
  <c r="Z592" i="6"/>
  <c r="Z976" i="6"/>
  <c r="Z24" i="6"/>
  <c r="Z280" i="6"/>
  <c r="Z344" i="6"/>
  <c r="Z792" i="6"/>
  <c r="Z856" i="6"/>
  <c r="Z920" i="6"/>
  <c r="Z984" i="6"/>
  <c r="Z288" i="6"/>
  <c r="Z672" i="6"/>
  <c r="AB1849" i="2"/>
  <c r="AC1849" i="2"/>
  <c r="AE1849" i="2"/>
  <c r="AF1849" i="2"/>
  <c r="AI1849" i="2"/>
  <c r="U848" i="6" s="1"/>
  <c r="S848" i="6"/>
  <c r="AE1672" i="2"/>
  <c r="AF1672" i="2"/>
  <c r="AB1672" i="2"/>
  <c r="AI1672" i="2"/>
  <c r="U671" i="6" s="1"/>
  <c r="AC1672" i="2"/>
  <c r="S671" i="6"/>
  <c r="AF1959" i="2"/>
  <c r="AI1959" i="2"/>
  <c r="U958" i="6" s="1"/>
  <c r="AB1959" i="2"/>
  <c r="AC1959" i="2"/>
  <c r="AE1959" i="2"/>
  <c r="S958" i="6"/>
  <c r="AE1927" i="2"/>
  <c r="AF1927" i="2"/>
  <c r="AI1927" i="2"/>
  <c r="U926" i="6" s="1"/>
  <c r="AB1927" i="2"/>
  <c r="AC1927" i="2"/>
  <c r="S926" i="6"/>
  <c r="AE1831" i="2"/>
  <c r="AF1831" i="2"/>
  <c r="AI1831" i="2"/>
  <c r="U830" i="6" s="1"/>
  <c r="AB1831" i="2"/>
  <c r="AD1831" i="2" s="1"/>
  <c r="AC1831" i="2"/>
  <c r="S830" i="6"/>
  <c r="AE1799" i="2"/>
  <c r="AF1799" i="2"/>
  <c r="AI1799" i="2"/>
  <c r="U798" i="6" s="1"/>
  <c r="AB1799" i="2"/>
  <c r="AD1799" i="2" s="1"/>
  <c r="AC1799" i="2"/>
  <c r="S798" i="6"/>
  <c r="AE1767" i="2"/>
  <c r="AF1767" i="2"/>
  <c r="AI1767" i="2"/>
  <c r="U766" i="6" s="1"/>
  <c r="AB1767" i="2"/>
  <c r="AD1767" i="2" s="1"/>
  <c r="AC1767" i="2"/>
  <c r="S766" i="6"/>
  <c r="AF1957" i="2"/>
  <c r="AI1957" i="2"/>
  <c r="U956" i="6" s="1"/>
  <c r="AB1957" i="2"/>
  <c r="AC1957" i="2"/>
  <c r="S956" i="6"/>
  <c r="AE1957" i="2"/>
  <c r="AE1720" i="2"/>
  <c r="AF1720" i="2"/>
  <c r="AB1720" i="2"/>
  <c r="AC1720" i="2"/>
  <c r="AI1720" i="2"/>
  <c r="U719" i="6" s="1"/>
  <c r="S719" i="6"/>
  <c r="AI1930" i="2"/>
  <c r="U929" i="6" s="1"/>
  <c r="AB1930" i="2"/>
  <c r="AD1930" i="2" s="1"/>
  <c r="AC1930" i="2"/>
  <c r="AE1930" i="2"/>
  <c r="AF1930" i="2"/>
  <c r="S929" i="6"/>
  <c r="AI1898" i="2"/>
  <c r="U897" i="6" s="1"/>
  <c r="AB1898" i="2"/>
  <c r="AC1898" i="2"/>
  <c r="AE1898" i="2"/>
  <c r="AF1898" i="2"/>
  <c r="S897" i="6"/>
  <c r="AE1712" i="2"/>
  <c r="AF1712" i="2"/>
  <c r="AB1712" i="2"/>
  <c r="AC1712" i="2"/>
  <c r="AI1712" i="2"/>
  <c r="U711" i="6" s="1"/>
  <c r="S711" i="6"/>
  <c r="AC1521" i="2"/>
  <c r="AE1521" i="2"/>
  <c r="AF1521" i="2"/>
  <c r="AI1521" i="2"/>
  <c r="U520" i="6" s="1"/>
  <c r="AB1521" i="2"/>
  <c r="AD1521" i="2" s="1"/>
  <c r="S520" i="6"/>
  <c r="AF1526" i="2"/>
  <c r="AB1526" i="2"/>
  <c r="AD1526" i="2" s="1"/>
  <c r="AE1526" i="2"/>
  <c r="AI1526" i="2"/>
  <c r="U525" i="6" s="1"/>
  <c r="AC1526" i="2"/>
  <c r="S525" i="6"/>
  <c r="AB1573" i="2"/>
  <c r="AD1573" i="2" s="1"/>
  <c r="AC1573" i="2"/>
  <c r="AE1573" i="2"/>
  <c r="AF1573" i="2"/>
  <c r="AI1573" i="2"/>
  <c r="U572" i="6" s="1"/>
  <c r="S572" i="6"/>
  <c r="AE1611" i="2"/>
  <c r="AF1611" i="2"/>
  <c r="AB1611" i="2"/>
  <c r="AD1611" i="2" s="1"/>
  <c r="AC1611" i="2"/>
  <c r="AI1611" i="2"/>
  <c r="U610" i="6" s="1"/>
  <c r="S610" i="6"/>
  <c r="AI1732" i="2"/>
  <c r="U731" i="6" s="1"/>
  <c r="AB1732" i="2"/>
  <c r="AD1732" i="2" s="1"/>
  <c r="AC1732" i="2"/>
  <c r="AF1732" i="2"/>
  <c r="AE1732" i="2"/>
  <c r="S731" i="6"/>
  <c r="AI1700" i="2"/>
  <c r="U699" i="6" s="1"/>
  <c r="AB1700" i="2"/>
  <c r="AD1700" i="2" s="1"/>
  <c r="AC1700" i="2"/>
  <c r="AF1700" i="2"/>
  <c r="AE1700" i="2"/>
  <c r="S699" i="6"/>
  <c r="AI1668" i="2"/>
  <c r="U667" i="6" s="1"/>
  <c r="AB1668" i="2"/>
  <c r="AC1668" i="2"/>
  <c r="AF1668" i="2"/>
  <c r="AE1668" i="2"/>
  <c r="S667" i="6"/>
  <c r="AE1406" i="2"/>
  <c r="AF1406" i="2"/>
  <c r="AC1406" i="2"/>
  <c r="AI1406" i="2"/>
  <c r="U405" i="6" s="1"/>
  <c r="AB1406" i="2"/>
  <c r="AD1406" i="2" s="1"/>
  <c r="S405" i="6"/>
  <c r="AE1539" i="2"/>
  <c r="AF1539" i="2"/>
  <c r="AB1539" i="2"/>
  <c r="AC1539" i="2"/>
  <c r="AI1539" i="2"/>
  <c r="U538" i="6" s="1"/>
  <c r="S538" i="6"/>
  <c r="AE1325" i="2"/>
  <c r="AF1325" i="2"/>
  <c r="AC1325" i="2"/>
  <c r="AB1325" i="2"/>
  <c r="AD1325" i="2" s="1"/>
  <c r="AI1325" i="2"/>
  <c r="U324" i="6" s="1"/>
  <c r="S324" i="6"/>
  <c r="AB1512" i="2"/>
  <c r="AC1512" i="2"/>
  <c r="AE1512" i="2"/>
  <c r="AF1512" i="2"/>
  <c r="AI1512" i="2"/>
  <c r="U511" i="6" s="1"/>
  <c r="S511" i="6"/>
  <c r="AF1617" i="2"/>
  <c r="AI1617" i="2"/>
  <c r="U616" i="6" s="1"/>
  <c r="AB1617" i="2"/>
  <c r="AC1617" i="2"/>
  <c r="AE1617" i="2"/>
  <c r="S616" i="6"/>
  <c r="AF1545" i="2"/>
  <c r="AI1545" i="2"/>
  <c r="U544" i="6" s="1"/>
  <c r="AB1545" i="2"/>
  <c r="AC1545" i="2"/>
  <c r="AE1545" i="2"/>
  <c r="S544" i="6"/>
  <c r="AC1459" i="2"/>
  <c r="AF1459" i="2"/>
  <c r="AI1459" i="2"/>
  <c r="U458" i="6" s="1"/>
  <c r="AE1459" i="2"/>
  <c r="AB1459" i="2"/>
  <c r="AD1459" i="2" s="1"/>
  <c r="S458" i="6"/>
  <c r="AE1375" i="2"/>
  <c r="AB1375" i="2"/>
  <c r="AI1375" i="2"/>
  <c r="U374" i="6" s="1"/>
  <c r="AF1375" i="2"/>
  <c r="AC1375" i="2"/>
  <c r="S374" i="6"/>
  <c r="AC1467" i="2"/>
  <c r="AF1467" i="2"/>
  <c r="AB1467" i="2"/>
  <c r="AE1467" i="2"/>
  <c r="AI1467" i="2"/>
  <c r="U466" i="6" s="1"/>
  <c r="S466" i="6"/>
  <c r="AB1347" i="2"/>
  <c r="AD1347" i="2" s="1"/>
  <c r="AE1347" i="2"/>
  <c r="AF1347" i="2"/>
  <c r="AI1347" i="2"/>
  <c r="U346" i="6" s="1"/>
  <c r="AC1347" i="2"/>
  <c r="S346" i="6"/>
  <c r="AE1333" i="2"/>
  <c r="AF1333" i="2"/>
  <c r="AC1333" i="2"/>
  <c r="AI1333" i="2"/>
  <c r="U332" i="6" s="1"/>
  <c r="AB1333" i="2"/>
  <c r="AD1333" i="2" s="1"/>
  <c r="S332" i="6"/>
  <c r="AE1302" i="2"/>
  <c r="AB1302" i="2"/>
  <c r="AC1302" i="2"/>
  <c r="AF1302" i="2"/>
  <c r="AI1302" i="2"/>
  <c r="U301" i="6" s="1"/>
  <c r="S301" i="6"/>
  <c r="AE1293" i="2"/>
  <c r="AF1293" i="2"/>
  <c r="AC1293" i="2"/>
  <c r="AB1293" i="2"/>
  <c r="AD1293" i="2" s="1"/>
  <c r="AI1293" i="2"/>
  <c r="U292" i="6" s="1"/>
  <c r="S292" i="6"/>
  <c r="AB1182" i="2"/>
  <c r="AD1182" i="2" s="1"/>
  <c r="AE1182" i="2"/>
  <c r="AI1182" i="2"/>
  <c r="U181" i="6" s="1"/>
  <c r="AF1182" i="2"/>
  <c r="AC1182" i="2"/>
  <c r="S181" i="6"/>
  <c r="AB1166" i="2"/>
  <c r="AD1166" i="2" s="1"/>
  <c r="AE1166" i="2"/>
  <c r="AC1166" i="2"/>
  <c r="AI1166" i="2"/>
  <c r="U165" i="6" s="1"/>
  <c r="AF1166" i="2"/>
  <c r="S165" i="6"/>
  <c r="AB1240" i="2"/>
  <c r="AC1240" i="2"/>
  <c r="AF1240" i="2"/>
  <c r="AI1240" i="2"/>
  <c r="U239" i="6" s="1"/>
  <c r="AE1240" i="2"/>
  <c r="S239" i="6"/>
  <c r="AC1223" i="2"/>
  <c r="AE1223" i="2"/>
  <c r="AB1223" i="2"/>
  <c r="AF1223" i="2"/>
  <c r="AI1223" i="2"/>
  <c r="U222" i="6" s="1"/>
  <c r="S222" i="6"/>
  <c r="AB1140" i="2"/>
  <c r="AD1140" i="2" s="1"/>
  <c r="AF1140" i="2"/>
  <c r="AE1140" i="2"/>
  <c r="AI1140" i="2"/>
  <c r="U139" i="6" s="1"/>
  <c r="AC1140" i="2"/>
  <c r="S139" i="6"/>
  <c r="AB1118" i="2"/>
  <c r="AD1118" i="2" s="1"/>
  <c r="AC1118" i="2"/>
  <c r="AF1118" i="2"/>
  <c r="AE1118" i="2"/>
  <c r="AI1118" i="2"/>
  <c r="U117" i="6" s="1"/>
  <c r="S117" i="6"/>
  <c r="AC1123" i="2"/>
  <c r="AF1123" i="2"/>
  <c r="AI1123" i="2"/>
  <c r="U122" i="6" s="1"/>
  <c r="AB1123" i="2"/>
  <c r="AD1123" i="2" s="1"/>
  <c r="AE1123" i="2"/>
  <c r="S122" i="6"/>
  <c r="AE1075" i="2"/>
  <c r="AF1075" i="2"/>
  <c r="AB1075" i="2"/>
  <c r="AI1075" i="2"/>
  <c r="U74" i="6" s="1"/>
  <c r="AC1075" i="2"/>
  <c r="S74" i="6"/>
  <c r="AE1038" i="2"/>
  <c r="AB1038" i="2"/>
  <c r="AC1038" i="2"/>
  <c r="AF1038" i="2"/>
  <c r="AI1038" i="2"/>
  <c r="U37" i="6" s="1"/>
  <c r="S37" i="6"/>
  <c r="AC1035" i="2"/>
  <c r="AE1035" i="2"/>
  <c r="AF1035" i="2"/>
  <c r="AI1035" i="2"/>
  <c r="U34" i="6" s="1"/>
  <c r="AB1035" i="2"/>
  <c r="AD1035" i="2" s="1"/>
  <c r="S34" i="6"/>
  <c r="AS1057" i="2"/>
  <c r="AA56" i="6" s="1"/>
  <c r="AM1057" i="2"/>
  <c r="AO1057" i="2"/>
  <c r="AP1057" i="2"/>
  <c r="AL1057" i="2"/>
  <c r="AN1057" i="2" s="1"/>
  <c r="Y56" i="6"/>
  <c r="Z56" i="6" s="1"/>
  <c r="AM1967" i="2"/>
  <c r="AO1967" i="2"/>
  <c r="AP1967" i="2"/>
  <c r="AS1967" i="2"/>
  <c r="AA966" i="6" s="1"/>
  <c r="AL1967" i="2"/>
  <c r="AN1967" i="2" s="1"/>
  <c r="Y966" i="6"/>
  <c r="Z966" i="6" s="1"/>
  <c r="AP1592" i="2"/>
  <c r="AS1592" i="2"/>
  <c r="AA591" i="6" s="1"/>
  <c r="AL1592" i="2"/>
  <c r="AM1592" i="2"/>
  <c r="AO1592" i="2"/>
  <c r="Y591" i="6"/>
  <c r="Z591" i="6" s="1"/>
  <c r="AP1884" i="2"/>
  <c r="AS1884" i="2"/>
  <c r="AA883" i="6" s="1"/>
  <c r="AL1884" i="2"/>
  <c r="AN1884" i="2" s="1"/>
  <c r="AM1884" i="2"/>
  <c r="AO1884" i="2"/>
  <c r="Y883" i="6"/>
  <c r="Z883" i="6" s="1"/>
  <c r="AS1716" i="2"/>
  <c r="AA715" i="6" s="1"/>
  <c r="AL1716" i="2"/>
  <c r="AM1716" i="2"/>
  <c r="AO1716" i="2"/>
  <c r="AP1716" i="2"/>
  <c r="Y715" i="6"/>
  <c r="Z715" i="6" s="1"/>
  <c r="AO1029" i="2"/>
  <c r="AL1029" i="2"/>
  <c r="AN1029" i="2" s="1"/>
  <c r="AM1029" i="2"/>
  <c r="AS1029" i="2"/>
  <c r="AA28" i="6" s="1"/>
  <c r="AP1029" i="2"/>
  <c r="Y28" i="6"/>
  <c r="Z28" i="6" s="1"/>
  <c r="AO1136" i="2"/>
  <c r="AS1136" i="2"/>
  <c r="AA135" i="6" s="1"/>
  <c r="AL1136" i="2"/>
  <c r="AM1136" i="2"/>
  <c r="AP1136" i="2"/>
  <c r="Y135" i="6"/>
  <c r="Z135" i="6" s="1"/>
  <c r="AL1349" i="2"/>
  <c r="AN1349" i="2" s="1"/>
  <c r="AM1349" i="2"/>
  <c r="AO1349" i="2"/>
  <c r="AP1349" i="2"/>
  <c r="AS1349" i="2"/>
  <c r="AA348" i="6" s="1"/>
  <c r="Y348" i="6"/>
  <c r="Z348" i="6" s="1"/>
  <c r="AM1423" i="2"/>
  <c r="AP1423" i="2"/>
  <c r="AS1423" i="2"/>
  <c r="AA422" i="6" s="1"/>
  <c r="AL1423" i="2"/>
  <c r="AN1423" i="2" s="1"/>
  <c r="AO1423" i="2"/>
  <c r="Y422" i="6"/>
  <c r="Z422" i="6" s="1"/>
  <c r="AS1417" i="2"/>
  <c r="AA416" i="6" s="1"/>
  <c r="AL1417" i="2"/>
  <c r="AN1417" i="2" s="1"/>
  <c r="AM1417" i="2"/>
  <c r="AO1417" i="2"/>
  <c r="AP1417" i="2"/>
  <c r="Y416" i="6"/>
  <c r="Z416" i="6" s="1"/>
  <c r="AS1498" i="2"/>
  <c r="AA497" i="6" s="1"/>
  <c r="AL1498" i="2"/>
  <c r="AN1498" i="2" s="1"/>
  <c r="AO1498" i="2"/>
  <c r="AP1498" i="2"/>
  <c r="AM1498" i="2"/>
  <c r="Y497" i="6"/>
  <c r="Z497" i="6" s="1"/>
  <c r="AO1526" i="2"/>
  <c r="AS1526" i="2"/>
  <c r="AA525" i="6" s="1"/>
  <c r="AL1526" i="2"/>
  <c r="AM1526" i="2"/>
  <c r="AP1526" i="2"/>
  <c r="Y525" i="6"/>
  <c r="Z525" i="6" s="1"/>
  <c r="AO1446" i="2"/>
  <c r="AL1446" i="2"/>
  <c r="AS1446" i="2"/>
  <c r="AA445" i="6" s="1"/>
  <c r="AM1446" i="2"/>
  <c r="AP1446" i="2"/>
  <c r="Y445" i="6"/>
  <c r="Z445" i="6" s="1"/>
  <c r="AP1669" i="2"/>
  <c r="AS1669" i="2"/>
  <c r="AA668" i="6" s="1"/>
  <c r="AL1669" i="2"/>
  <c r="AM1669" i="2"/>
  <c r="AO1669" i="2"/>
  <c r="Y668" i="6"/>
  <c r="Z668" i="6" s="1"/>
  <c r="AP1804" i="2"/>
  <c r="AS1804" i="2"/>
  <c r="AA803" i="6" s="1"/>
  <c r="AL1804" i="2"/>
  <c r="AM1804" i="2"/>
  <c r="AO1804" i="2"/>
  <c r="Y803" i="6"/>
  <c r="Z803" i="6" s="1"/>
  <c r="AO2019" i="2"/>
  <c r="AP2019" i="2"/>
  <c r="AS2019" i="2"/>
  <c r="AA1018" i="6" s="1"/>
  <c r="AL2019" i="2"/>
  <c r="AN2019" i="2" s="1"/>
  <c r="AM2019" i="2"/>
  <c r="Y1018" i="6"/>
  <c r="Z1018" i="6" s="1"/>
  <c r="AS1164" i="2"/>
  <c r="AA163" i="6" s="1"/>
  <c r="AM1164" i="2"/>
  <c r="AO1164" i="2"/>
  <c r="AP1164" i="2"/>
  <c r="AL1164" i="2"/>
  <c r="AN1164" i="2" s="1"/>
  <c r="Y163" i="6"/>
  <c r="Z163" i="6" s="1"/>
  <c r="AS1150" i="2"/>
  <c r="AA149" i="6" s="1"/>
  <c r="AM1150" i="2"/>
  <c r="AL1150" i="2"/>
  <c r="AP1150" i="2"/>
  <c r="AO1150" i="2"/>
  <c r="Y149" i="6"/>
  <c r="AS1266" i="2"/>
  <c r="AA265" i="6" s="1"/>
  <c r="AM1266" i="2"/>
  <c r="AO1266" i="2"/>
  <c r="AL1266" i="2"/>
  <c r="AN1266" i="2" s="1"/>
  <c r="AP1266" i="2"/>
  <c r="Y265" i="6"/>
  <c r="Z265" i="6" s="1"/>
  <c r="AS1480" i="2"/>
  <c r="AA479" i="6" s="1"/>
  <c r="AL1480" i="2"/>
  <c r="AN1480" i="2" s="1"/>
  <c r="AM1480" i="2"/>
  <c r="AO1480" i="2"/>
  <c r="AP1480" i="2"/>
  <c r="Y479" i="6"/>
  <c r="Z479" i="6" s="1"/>
  <c r="AO1414" i="2"/>
  <c r="AL1414" i="2"/>
  <c r="AS1414" i="2"/>
  <c r="AA413" i="6" s="1"/>
  <c r="AM1414" i="2"/>
  <c r="AP1414" i="2"/>
  <c r="Y413" i="6"/>
  <c r="Z413" i="6" s="1"/>
  <c r="AS1899" i="2"/>
  <c r="AA898" i="6" s="1"/>
  <c r="AL1899" i="2"/>
  <c r="AN1899" i="2" s="1"/>
  <c r="AM1899" i="2"/>
  <c r="AO1899" i="2"/>
  <c r="AP1899" i="2"/>
  <c r="Y898" i="6"/>
  <c r="Z898" i="6" s="1"/>
  <c r="AM1807" i="2"/>
  <c r="AO1807" i="2"/>
  <c r="AP1807" i="2"/>
  <c r="AS1807" i="2"/>
  <c r="AA806" i="6" s="1"/>
  <c r="Y806" i="6"/>
  <c r="Z806" i="6" s="1"/>
  <c r="AL1807" i="2"/>
  <c r="AN1807" i="2" s="1"/>
  <c r="AL1733" i="2"/>
  <c r="AO1733" i="2"/>
  <c r="AP1733" i="2"/>
  <c r="AS1733" i="2"/>
  <c r="AA732" i="6" s="1"/>
  <c r="Y732" i="6"/>
  <c r="Z732" i="6" s="1"/>
  <c r="AM1733" i="2"/>
  <c r="AL1462" i="2"/>
  <c r="AM1462" i="2"/>
  <c r="AO1462" i="2"/>
  <c r="AP1462" i="2"/>
  <c r="AS1462" i="2"/>
  <c r="AA461" i="6" s="1"/>
  <c r="Y461" i="6"/>
  <c r="Z461" i="6" s="1"/>
  <c r="AS1843" i="2"/>
  <c r="AA842" i="6" s="1"/>
  <c r="AL1843" i="2"/>
  <c r="AN1843" i="2" s="1"/>
  <c r="AM1843" i="2"/>
  <c r="AO1843" i="2"/>
  <c r="AP1843" i="2"/>
  <c r="Y842" i="6"/>
  <c r="Z842" i="6" s="1"/>
  <c r="AS1659" i="2"/>
  <c r="AA658" i="6" s="1"/>
  <c r="AL1659" i="2"/>
  <c r="AN1659" i="2" s="1"/>
  <c r="AM1659" i="2"/>
  <c r="AP1659" i="2"/>
  <c r="AO1659" i="2"/>
  <c r="Y658" i="6"/>
  <c r="Z658" i="6" s="1"/>
  <c r="AS1801" i="2"/>
  <c r="AA800" i="6" s="1"/>
  <c r="AL1801" i="2"/>
  <c r="AN1801" i="2" s="1"/>
  <c r="AM1801" i="2"/>
  <c r="AO1801" i="2"/>
  <c r="AP1801" i="2"/>
  <c r="Y800" i="6"/>
  <c r="Z800" i="6" s="1"/>
  <c r="AP1051" i="2"/>
  <c r="AS1051" i="2"/>
  <c r="AA50" i="6" s="1"/>
  <c r="AL1051" i="2"/>
  <c r="AN1051" i="2" s="1"/>
  <c r="AM1051" i="2"/>
  <c r="AO1051" i="2"/>
  <c r="Y50" i="6"/>
  <c r="Z50" i="6" s="1"/>
  <c r="AP1119" i="2"/>
  <c r="AS1119" i="2"/>
  <c r="AA118" i="6" s="1"/>
  <c r="AL1119" i="2"/>
  <c r="AM1119" i="2"/>
  <c r="AO1119" i="2"/>
  <c r="Y118" i="6"/>
  <c r="Z118" i="6" s="1"/>
  <c r="AM1310" i="2"/>
  <c r="AP1310" i="2"/>
  <c r="AS1310" i="2"/>
  <c r="AA309" i="6" s="1"/>
  <c r="AL1310" i="2"/>
  <c r="AN1310" i="2" s="1"/>
  <c r="AO1310" i="2"/>
  <c r="Y309" i="6"/>
  <c r="Z309" i="6" s="1"/>
  <c r="AS1385" i="2"/>
  <c r="AA384" i="6" s="1"/>
  <c r="AL1385" i="2"/>
  <c r="AN1385" i="2" s="1"/>
  <c r="AM1385" i="2"/>
  <c r="AO1385" i="2"/>
  <c r="AP1385" i="2"/>
  <c r="Y384" i="6"/>
  <c r="Z384" i="6" s="1"/>
  <c r="AM1383" i="2"/>
  <c r="AP1383" i="2"/>
  <c r="AS1383" i="2"/>
  <c r="AA382" i="6" s="1"/>
  <c r="AL1383" i="2"/>
  <c r="AN1383" i="2" s="1"/>
  <c r="AO1383" i="2"/>
  <c r="Y382" i="6"/>
  <c r="Z382" i="6" s="1"/>
  <c r="AO1678" i="2"/>
  <c r="AP1678" i="2"/>
  <c r="AS1678" i="2"/>
  <c r="AA677" i="6" s="1"/>
  <c r="AM1678" i="2"/>
  <c r="AL1678" i="2"/>
  <c r="AN1678" i="2" s="1"/>
  <c r="Y677" i="6"/>
  <c r="Z677" i="6" s="1"/>
  <c r="AS1915" i="2"/>
  <c r="AA914" i="6" s="1"/>
  <c r="AL1915" i="2"/>
  <c r="AN1915" i="2" s="1"/>
  <c r="AM1915" i="2"/>
  <c r="AO1915" i="2"/>
  <c r="AP1915" i="2"/>
  <c r="Y914" i="6"/>
  <c r="Z914" i="6" s="1"/>
  <c r="AM1919" i="2"/>
  <c r="AO1919" i="2"/>
  <c r="AP1919" i="2"/>
  <c r="AS1919" i="2"/>
  <c r="AA918" i="6" s="1"/>
  <c r="AL1919" i="2"/>
  <c r="Y918" i="6"/>
  <c r="Z918" i="6" s="1"/>
  <c r="AS1769" i="2"/>
  <c r="AA768" i="6" s="1"/>
  <c r="AL1769" i="2"/>
  <c r="AM1769" i="2"/>
  <c r="AO1769" i="2"/>
  <c r="AP1769" i="2"/>
  <c r="Y768" i="6"/>
  <c r="Z768" i="6" s="1"/>
  <c r="AS1937" i="2"/>
  <c r="AA936" i="6" s="1"/>
  <c r="AL1937" i="2"/>
  <c r="AN1937" i="2" s="1"/>
  <c r="AM1937" i="2"/>
  <c r="AO1937" i="2"/>
  <c r="AP1937" i="2"/>
  <c r="Y936" i="6"/>
  <c r="Z936" i="6" s="1"/>
  <c r="AS2006" i="2"/>
  <c r="AA1005" i="6" s="1"/>
  <c r="AL2006" i="2"/>
  <c r="AM2006" i="2"/>
  <c r="AO2006" i="2"/>
  <c r="AP2006" i="2"/>
  <c r="Y1005" i="6"/>
  <c r="Z1005" i="6" s="1"/>
  <c r="AM1058" i="2"/>
  <c r="AO1058" i="2"/>
  <c r="AS1058" i="2"/>
  <c r="AA57" i="6" s="1"/>
  <c r="AL1058" i="2"/>
  <c r="AP1058" i="2"/>
  <c r="Y57" i="6"/>
  <c r="Z57" i="6" s="1"/>
  <c r="AO1068" i="2"/>
  <c r="AS1068" i="2"/>
  <c r="AA67" i="6" s="1"/>
  <c r="AL1068" i="2"/>
  <c r="AN1068" i="2" s="1"/>
  <c r="AM1068" i="2"/>
  <c r="AP1068" i="2"/>
  <c r="Y67" i="6"/>
  <c r="Z67" i="6" s="1"/>
  <c r="AP1452" i="2"/>
  <c r="AS1452" i="2"/>
  <c r="AA451" i="6" s="1"/>
  <c r="AL1452" i="2"/>
  <c r="AO1452" i="2"/>
  <c r="AM1452" i="2"/>
  <c r="Y451" i="6"/>
  <c r="Z451" i="6" s="1"/>
  <c r="AM1502" i="2"/>
  <c r="AO1502" i="2"/>
  <c r="AP1502" i="2"/>
  <c r="AS1502" i="2"/>
  <c r="AA501" i="6" s="1"/>
  <c r="AL1502" i="2"/>
  <c r="AN1502" i="2" s="1"/>
  <c r="Y501" i="6"/>
  <c r="Z501" i="6" s="1"/>
  <c r="AS1607" i="2"/>
  <c r="AA606" i="6" s="1"/>
  <c r="AL1607" i="2"/>
  <c r="AN1607" i="2" s="1"/>
  <c r="AM1607" i="2"/>
  <c r="AO1607" i="2"/>
  <c r="AP1607" i="2"/>
  <c r="Y606" i="6"/>
  <c r="Z606" i="6" s="1"/>
  <c r="AO1718" i="2"/>
  <c r="AP1718" i="2"/>
  <c r="AS1718" i="2"/>
  <c r="AA717" i="6" s="1"/>
  <c r="AM1718" i="2"/>
  <c r="AL1718" i="2"/>
  <c r="AN1718" i="2" s="1"/>
  <c r="Y717" i="6"/>
  <c r="Z717" i="6" s="1"/>
  <c r="AP1637" i="2"/>
  <c r="AS1637" i="2"/>
  <c r="AA636" i="6" s="1"/>
  <c r="AL1637" i="2"/>
  <c r="AM1637" i="2"/>
  <c r="AO1637" i="2"/>
  <c r="Y636" i="6"/>
  <c r="Z636" i="6" s="1"/>
  <c r="AO1814" i="2"/>
  <c r="AP1814" i="2"/>
  <c r="AS1814" i="2"/>
  <c r="AA813" i="6" s="1"/>
  <c r="AL1814" i="2"/>
  <c r="AN1814" i="2" s="1"/>
  <c r="AM1814" i="2"/>
  <c r="Y813" i="6"/>
  <c r="Z813" i="6" s="1"/>
  <c r="AM1743" i="2"/>
  <c r="AO1743" i="2"/>
  <c r="AP1743" i="2"/>
  <c r="AS1743" i="2"/>
  <c r="AA742" i="6" s="1"/>
  <c r="AL1743" i="2"/>
  <c r="AN1743" i="2" s="1"/>
  <c r="Y742" i="6"/>
  <c r="Z742" i="6" s="1"/>
  <c r="AP1993" i="2"/>
  <c r="AS1993" i="2"/>
  <c r="AA992" i="6" s="1"/>
  <c r="AL1993" i="2"/>
  <c r="AN1993" i="2" s="1"/>
  <c r="AM1993" i="2"/>
  <c r="AO1993" i="2"/>
  <c r="Y992" i="6"/>
  <c r="Z992" i="6" s="1"/>
  <c r="AS1095" i="2"/>
  <c r="AA94" i="6" s="1"/>
  <c r="AL1095" i="2"/>
  <c r="AN1095" i="2" s="1"/>
  <c r="AM1095" i="2"/>
  <c r="AP1095" i="2"/>
  <c r="AO1095" i="2"/>
  <c r="Y94" i="6"/>
  <c r="Z94" i="6" s="1"/>
  <c r="AL1259" i="2"/>
  <c r="AN1259" i="2" s="1"/>
  <c r="AM1259" i="2"/>
  <c r="AO1259" i="2"/>
  <c r="AS1259" i="2"/>
  <c r="AA258" i="6" s="1"/>
  <c r="AP1259" i="2"/>
  <c r="Y258" i="6"/>
  <c r="Z258" i="6" s="1"/>
  <c r="AP1323" i="2"/>
  <c r="AS1323" i="2"/>
  <c r="AA322" i="6" s="1"/>
  <c r="AO1323" i="2"/>
  <c r="AL1323" i="2"/>
  <c r="AM1323" i="2"/>
  <c r="Y322" i="6"/>
  <c r="Z322" i="6" s="1"/>
  <c r="AL1283" i="2"/>
  <c r="AS1283" i="2"/>
  <c r="AA282" i="6" s="1"/>
  <c r="AP1283" i="2"/>
  <c r="AM1283" i="2"/>
  <c r="AO1283" i="2"/>
  <c r="Y282" i="6"/>
  <c r="Z282" i="6" s="1"/>
  <c r="AS1409" i="2"/>
  <c r="AA408" i="6" s="1"/>
  <c r="AL1409" i="2"/>
  <c r="AN1409" i="2" s="1"/>
  <c r="AP1409" i="2"/>
  <c r="AM1409" i="2"/>
  <c r="AO1409" i="2"/>
  <c r="Y408" i="6"/>
  <c r="Z408" i="6" s="1"/>
  <c r="AM1399" i="2"/>
  <c r="AP1399" i="2"/>
  <c r="AS1399" i="2"/>
  <c r="AA398" i="6" s="1"/>
  <c r="AL1399" i="2"/>
  <c r="AN1399" i="2" s="1"/>
  <c r="AO1399" i="2"/>
  <c r="Y398" i="6"/>
  <c r="Z398" i="6" s="1"/>
  <c r="AS1597" i="2"/>
  <c r="AA596" i="6" s="1"/>
  <c r="AL1597" i="2"/>
  <c r="AN1597" i="2" s="1"/>
  <c r="AM1597" i="2"/>
  <c r="AO1597" i="2"/>
  <c r="AP1597" i="2"/>
  <c r="Y596" i="6"/>
  <c r="Z596" i="6" s="1"/>
  <c r="AP1576" i="2"/>
  <c r="AS1576" i="2"/>
  <c r="AA575" i="6" s="1"/>
  <c r="AL1576" i="2"/>
  <c r="AM1576" i="2"/>
  <c r="AO1576" i="2"/>
  <c r="Y575" i="6"/>
  <c r="AO1878" i="2"/>
  <c r="AP1878" i="2"/>
  <c r="AS1878" i="2"/>
  <c r="AA877" i="6" s="1"/>
  <c r="AL1878" i="2"/>
  <c r="AM1878" i="2"/>
  <c r="Y877" i="6"/>
  <c r="Z877" i="6" s="1"/>
  <c r="AO1727" i="2"/>
  <c r="AP1727" i="2"/>
  <c r="AL1727" i="2"/>
  <c r="AS1727" i="2"/>
  <c r="AA726" i="6" s="1"/>
  <c r="AM1727" i="2"/>
  <c r="Y726" i="6"/>
  <c r="Z726" i="6" s="1"/>
  <c r="AS1889" i="2"/>
  <c r="AA888" i="6" s="1"/>
  <c r="AL1889" i="2"/>
  <c r="AN1889" i="2" s="1"/>
  <c r="AM1889" i="2"/>
  <c r="AO1889" i="2"/>
  <c r="AP1889" i="2"/>
  <c r="Y888" i="6"/>
  <c r="Z888" i="6" s="1"/>
  <c r="AL1808" i="2"/>
  <c r="AN1808" i="2" s="1"/>
  <c r="AM1808" i="2"/>
  <c r="AO1808" i="2"/>
  <c r="AP1808" i="2"/>
  <c r="AS1808" i="2"/>
  <c r="AA807" i="6" s="1"/>
  <c r="Y807" i="6"/>
  <c r="Z807" i="6" s="1"/>
  <c r="AL1832" i="2"/>
  <c r="AM1832" i="2"/>
  <c r="AO1832" i="2"/>
  <c r="AP1832" i="2"/>
  <c r="AS1832" i="2"/>
  <c r="AA831" i="6" s="1"/>
  <c r="Y831" i="6"/>
  <c r="AO2010" i="2"/>
  <c r="AP2010" i="2"/>
  <c r="AS2010" i="2"/>
  <c r="AA1009" i="6" s="1"/>
  <c r="AL2010" i="2"/>
  <c r="AN2010" i="2" s="1"/>
  <c r="AM2010" i="2"/>
  <c r="Y1009" i="6"/>
  <c r="Z1009" i="6" s="1"/>
  <c r="AL1904" i="2"/>
  <c r="AN1904" i="2" s="1"/>
  <c r="AM1904" i="2"/>
  <c r="AO1904" i="2"/>
  <c r="AP1904" i="2"/>
  <c r="AS1904" i="2"/>
  <c r="AA903" i="6" s="1"/>
  <c r="Y903" i="6"/>
  <c r="Z903" i="6" s="1"/>
  <c r="AS2015" i="2"/>
  <c r="AA1014" i="6" s="1"/>
  <c r="AL2015" i="2"/>
  <c r="AM2015" i="2"/>
  <c r="AO2015" i="2"/>
  <c r="AP2015" i="2"/>
  <c r="Y1014" i="6"/>
  <c r="Z1014" i="6" s="1"/>
  <c r="AP1972" i="2"/>
  <c r="AM1972" i="2"/>
  <c r="AL1972" i="2"/>
  <c r="AO1972" i="2"/>
  <c r="AS1972" i="2"/>
  <c r="AA971" i="6" s="1"/>
  <c r="Y971" i="6"/>
  <c r="Z971" i="6" s="1"/>
  <c r="AL1912" i="2"/>
  <c r="AM1912" i="2"/>
  <c r="AO1912" i="2"/>
  <c r="AP1912" i="2"/>
  <c r="AS1912" i="2"/>
  <c r="AA911" i="6" s="1"/>
  <c r="Y911" i="6"/>
  <c r="Z911" i="6" s="1"/>
  <c r="AO1679" i="2"/>
  <c r="AP1679" i="2"/>
  <c r="AL1679" i="2"/>
  <c r="AN1679" i="2" s="1"/>
  <c r="AM1679" i="2"/>
  <c r="AS1679" i="2"/>
  <c r="AA678" i="6" s="1"/>
  <c r="Y678" i="6"/>
  <c r="Z678" i="6" s="1"/>
  <c r="AO1917" i="2"/>
  <c r="AP1917" i="2"/>
  <c r="AS1917" i="2"/>
  <c r="AA916" i="6" s="1"/>
  <c r="AL1917" i="2"/>
  <c r="AN1917" i="2" s="1"/>
  <c r="AM1917" i="2"/>
  <c r="Y916" i="6"/>
  <c r="Z916" i="6" s="1"/>
  <c r="AO1853" i="2"/>
  <c r="AP1853" i="2"/>
  <c r="AS1853" i="2"/>
  <c r="AA852" i="6" s="1"/>
  <c r="AL1853" i="2"/>
  <c r="AM1853" i="2"/>
  <c r="Y852" i="6"/>
  <c r="Z852" i="6" s="1"/>
  <c r="AO1789" i="2"/>
  <c r="AP1789" i="2"/>
  <c r="AS1789" i="2"/>
  <c r="AA788" i="6" s="1"/>
  <c r="AL1789" i="2"/>
  <c r="AN1789" i="2" s="1"/>
  <c r="AM1789" i="2"/>
  <c r="Y788" i="6"/>
  <c r="Z788" i="6" s="1"/>
  <c r="AL1697" i="2"/>
  <c r="AN1697" i="2" s="1"/>
  <c r="AM1697" i="2"/>
  <c r="AO1697" i="2"/>
  <c r="AP1697" i="2"/>
  <c r="AS1697" i="2"/>
  <c r="AA696" i="6" s="1"/>
  <c r="Y696" i="6"/>
  <c r="Z696" i="6" s="1"/>
  <c r="AL1721" i="2"/>
  <c r="AN1721" i="2" s="1"/>
  <c r="AM1721" i="2"/>
  <c r="AO1721" i="2"/>
  <c r="AP1721" i="2"/>
  <c r="AS1721" i="2"/>
  <c r="AA720" i="6" s="1"/>
  <c r="Y720" i="6"/>
  <c r="Z720" i="6" s="1"/>
  <c r="AS1906" i="2"/>
  <c r="AA905" i="6" s="1"/>
  <c r="AL1906" i="2"/>
  <c r="AN1906" i="2" s="1"/>
  <c r="AM1906" i="2"/>
  <c r="AO1906" i="2"/>
  <c r="AP1906" i="2"/>
  <c r="Y905" i="6"/>
  <c r="Z905" i="6" s="1"/>
  <c r="AS1842" i="2"/>
  <c r="AA841" i="6" s="1"/>
  <c r="AL1842" i="2"/>
  <c r="AM1842" i="2"/>
  <c r="AO1842" i="2"/>
  <c r="AP1842" i="2"/>
  <c r="Y841" i="6"/>
  <c r="Z841" i="6" s="1"/>
  <c r="AS1778" i="2"/>
  <c r="AA777" i="6" s="1"/>
  <c r="AL1778" i="2"/>
  <c r="AN1778" i="2" s="1"/>
  <c r="AM1778" i="2"/>
  <c r="AO1778" i="2"/>
  <c r="AP1778" i="2"/>
  <c r="Y777" i="6"/>
  <c r="Z777" i="6" s="1"/>
  <c r="AO1631" i="2"/>
  <c r="AP1631" i="2"/>
  <c r="AL1631" i="2"/>
  <c r="AN1631" i="2" s="1"/>
  <c r="AM1631" i="2"/>
  <c r="AS1631" i="2"/>
  <c r="AA630" i="6" s="1"/>
  <c r="Y630" i="6"/>
  <c r="Z630" i="6" s="1"/>
  <c r="AL1470" i="2"/>
  <c r="AM1470" i="2"/>
  <c r="AO1470" i="2"/>
  <c r="AP1470" i="2"/>
  <c r="AS1470" i="2"/>
  <c r="AA469" i="6" s="1"/>
  <c r="Y469" i="6"/>
  <c r="Z469" i="6" s="1"/>
  <c r="AL1556" i="2"/>
  <c r="AN1556" i="2" s="1"/>
  <c r="AM1556" i="2"/>
  <c r="AO1556" i="2"/>
  <c r="AP1556" i="2"/>
  <c r="AS1556" i="2"/>
  <c r="AA555" i="6" s="1"/>
  <c r="Y555" i="6"/>
  <c r="Z555" i="6" s="1"/>
  <c r="AS1660" i="2"/>
  <c r="AA659" i="6" s="1"/>
  <c r="AL1660" i="2"/>
  <c r="AN1660" i="2" s="1"/>
  <c r="AM1660" i="2"/>
  <c r="AO1660" i="2"/>
  <c r="AP1660" i="2"/>
  <c r="Y659" i="6"/>
  <c r="Z659" i="6" s="1"/>
  <c r="AO1500" i="2"/>
  <c r="AP1500" i="2"/>
  <c r="AM1500" i="2"/>
  <c r="AL1500" i="2"/>
  <c r="AS1500" i="2"/>
  <c r="AA499" i="6" s="1"/>
  <c r="Y499" i="6"/>
  <c r="Z499" i="6" s="1"/>
  <c r="AS1642" i="2"/>
  <c r="AA641" i="6" s="1"/>
  <c r="AL1642" i="2"/>
  <c r="AN1642" i="2" s="1"/>
  <c r="AM1642" i="2"/>
  <c r="AO1642" i="2"/>
  <c r="AP1642" i="2"/>
  <c r="Y641" i="6"/>
  <c r="Z641" i="6" s="1"/>
  <c r="AM1603" i="2"/>
  <c r="AO1603" i="2"/>
  <c r="AP1603" i="2"/>
  <c r="AS1603" i="2"/>
  <c r="AA602" i="6" s="1"/>
  <c r="AL1603" i="2"/>
  <c r="AN1603" i="2" s="1"/>
  <c r="Y602" i="6"/>
  <c r="Z602" i="6" s="1"/>
  <c r="AO1625" i="2"/>
  <c r="AP1625" i="2"/>
  <c r="AS1625" i="2"/>
  <c r="AA624" i="6" s="1"/>
  <c r="AM1625" i="2"/>
  <c r="AL1625" i="2"/>
  <c r="AN1625" i="2" s="1"/>
  <c r="Y624" i="6"/>
  <c r="Z624" i="6" s="1"/>
  <c r="AO1561" i="2"/>
  <c r="AP1561" i="2"/>
  <c r="AS1561" i="2"/>
  <c r="AA560" i="6" s="1"/>
  <c r="AM1561" i="2"/>
  <c r="AL1561" i="2"/>
  <c r="Y560" i="6"/>
  <c r="Z560" i="6" s="1"/>
  <c r="AM1524" i="2"/>
  <c r="AS1524" i="2"/>
  <c r="AA523" i="6" s="1"/>
  <c r="AL1524" i="2"/>
  <c r="AO1524" i="2"/>
  <c r="AP1524" i="2"/>
  <c r="Y523" i="6"/>
  <c r="Z523" i="6" s="1"/>
  <c r="AO1484" i="2"/>
  <c r="AP1484" i="2"/>
  <c r="AM1484" i="2"/>
  <c r="AL1484" i="2"/>
  <c r="AN1484" i="2" s="1"/>
  <c r="AS1484" i="2"/>
  <c r="AA483" i="6" s="1"/>
  <c r="Y483" i="6"/>
  <c r="Z483" i="6" s="1"/>
  <c r="AL1440" i="2"/>
  <c r="AM1440" i="2"/>
  <c r="AO1440" i="2"/>
  <c r="AP1440" i="2"/>
  <c r="AS1440" i="2"/>
  <c r="AA439" i="6" s="1"/>
  <c r="Y439" i="6"/>
  <c r="Z439" i="6" s="1"/>
  <c r="AO1453" i="2"/>
  <c r="AM1453" i="2"/>
  <c r="AP1453" i="2"/>
  <c r="AS1453" i="2"/>
  <c r="AA452" i="6" s="1"/>
  <c r="AL1453" i="2"/>
  <c r="AN1453" i="2" s="1"/>
  <c r="Y452" i="6"/>
  <c r="Z452" i="6" s="1"/>
  <c r="AL1387" i="2"/>
  <c r="AO1387" i="2"/>
  <c r="AP1387" i="2"/>
  <c r="AS1387" i="2"/>
  <c r="AA386" i="6" s="1"/>
  <c r="AM1387" i="2"/>
  <c r="Y386" i="6"/>
  <c r="Z386" i="6" s="1"/>
  <c r="AL1416" i="2"/>
  <c r="AN1416" i="2" s="1"/>
  <c r="AM1416" i="2"/>
  <c r="AO1416" i="2"/>
  <c r="AS1416" i="2"/>
  <c r="AA415" i="6" s="1"/>
  <c r="AP1416" i="2"/>
  <c r="Y415" i="6"/>
  <c r="Z415" i="6" s="1"/>
  <c r="AL1443" i="2"/>
  <c r="AN1443" i="2" s="1"/>
  <c r="AO1443" i="2"/>
  <c r="AM1443" i="2"/>
  <c r="AS1443" i="2"/>
  <c r="AA442" i="6" s="1"/>
  <c r="AP1443" i="2"/>
  <c r="Y442" i="6"/>
  <c r="Z442" i="6" s="1"/>
  <c r="AL1379" i="2"/>
  <c r="AO1379" i="2"/>
  <c r="AM1379" i="2"/>
  <c r="AS1379" i="2"/>
  <c r="AA378" i="6" s="1"/>
  <c r="AP1379" i="2"/>
  <c r="Y378" i="6"/>
  <c r="Z378" i="6" s="1"/>
  <c r="AO1374" i="2"/>
  <c r="AL1374" i="2"/>
  <c r="AN1374" i="2" s="1"/>
  <c r="AM1374" i="2"/>
  <c r="AP1374" i="2"/>
  <c r="AS1374" i="2"/>
  <c r="AA373" i="6" s="1"/>
  <c r="Y373" i="6"/>
  <c r="Z373" i="6" s="1"/>
  <c r="AL1267" i="2"/>
  <c r="AO1267" i="2"/>
  <c r="AP1267" i="2"/>
  <c r="AS1267" i="2"/>
  <c r="AA266" i="6" s="1"/>
  <c r="AM1267" i="2"/>
  <c r="Y266" i="6"/>
  <c r="Z266" i="6" s="1"/>
  <c r="AL1098" i="2"/>
  <c r="AM1098" i="2"/>
  <c r="AO1098" i="2"/>
  <c r="AP1098" i="2"/>
  <c r="AS1098" i="2"/>
  <c r="AA97" i="6" s="1"/>
  <c r="Y97" i="6"/>
  <c r="Z97" i="6" s="1"/>
  <c r="AO1253" i="2"/>
  <c r="AP1253" i="2"/>
  <c r="AL1253" i="2"/>
  <c r="AM1253" i="2"/>
  <c r="AS1253" i="2"/>
  <c r="AA252" i="6" s="1"/>
  <c r="Y252" i="6"/>
  <c r="Z252" i="6" s="1"/>
  <c r="AM1178" i="2"/>
  <c r="AO1178" i="2"/>
  <c r="AL1178" i="2"/>
  <c r="AP1178" i="2"/>
  <c r="AS1178" i="2"/>
  <c r="AA177" i="6" s="1"/>
  <c r="Y177" i="6"/>
  <c r="Z177" i="6" s="1"/>
  <c r="AM1230" i="2"/>
  <c r="AO1230" i="2"/>
  <c r="AL1230" i="2"/>
  <c r="AN1230" i="2" s="1"/>
  <c r="AS1230" i="2"/>
  <c r="AA229" i="6" s="1"/>
  <c r="AP1230" i="2"/>
  <c r="Y229" i="6"/>
  <c r="Z229" i="6" s="1"/>
  <c r="AM1186" i="2"/>
  <c r="AO1186" i="2"/>
  <c r="AL1186" i="2"/>
  <c r="AP1186" i="2"/>
  <c r="AS1186" i="2"/>
  <c r="AA185" i="6" s="1"/>
  <c r="Y185" i="6"/>
  <c r="Z185" i="6" s="1"/>
  <c r="AP1102" i="2"/>
  <c r="AS1102" i="2"/>
  <c r="AA101" i="6" s="1"/>
  <c r="AL1102" i="2"/>
  <c r="AN1102" i="2" s="1"/>
  <c r="AM1102" i="2"/>
  <c r="AO1102" i="2"/>
  <c r="Y101" i="6"/>
  <c r="Z101" i="6" s="1"/>
  <c r="AS1248" i="2"/>
  <c r="AA247" i="6" s="1"/>
  <c r="AL1248" i="2"/>
  <c r="AN1248" i="2" s="1"/>
  <c r="AM1248" i="2"/>
  <c r="AO1248" i="2"/>
  <c r="AP1248" i="2"/>
  <c r="Y247" i="6"/>
  <c r="Z247" i="6" s="1"/>
  <c r="AP1151" i="2"/>
  <c r="AL1151" i="2"/>
  <c r="AM1151" i="2"/>
  <c r="AO1151" i="2"/>
  <c r="AS1151" i="2"/>
  <c r="AA150" i="6" s="1"/>
  <c r="Y150" i="6"/>
  <c r="Z150" i="6" s="1"/>
  <c r="AM1122" i="2"/>
  <c r="AS1122" i="2"/>
  <c r="AA121" i="6" s="1"/>
  <c r="AL1122" i="2"/>
  <c r="AO1122" i="2"/>
  <c r="AP1122" i="2"/>
  <c r="Y121" i="6"/>
  <c r="Z121" i="6" s="1"/>
  <c r="AM1069" i="2"/>
  <c r="AO1069" i="2"/>
  <c r="AP1069" i="2"/>
  <c r="AS1069" i="2"/>
  <c r="AA68" i="6" s="1"/>
  <c r="AL1069" i="2"/>
  <c r="AN1069" i="2" s="1"/>
  <c r="Y68" i="6"/>
  <c r="Z68" i="6" s="1"/>
  <c r="AS1180" i="2"/>
  <c r="AA179" i="6" s="1"/>
  <c r="AM1180" i="2"/>
  <c r="AO1180" i="2"/>
  <c r="AP1180" i="2"/>
  <c r="AL1180" i="2"/>
  <c r="Y179" i="6"/>
  <c r="Z179" i="6" s="1"/>
  <c r="AO1044" i="2"/>
  <c r="AP1044" i="2"/>
  <c r="AS1044" i="2"/>
  <c r="AA43" i="6" s="1"/>
  <c r="AL1044" i="2"/>
  <c r="AN1044" i="2" s="1"/>
  <c r="AM1044" i="2"/>
  <c r="Y43" i="6"/>
  <c r="Z43" i="6" s="1"/>
  <c r="H1747" i="2"/>
  <c r="I1747" i="2"/>
  <c r="K1747" i="2"/>
  <c r="L1747" i="2"/>
  <c r="G746" i="6"/>
  <c r="H746" i="6" s="1"/>
  <c r="N46" i="6"/>
  <c r="N54" i="6"/>
  <c r="N62" i="6"/>
  <c r="N78" i="6"/>
  <c r="N86" i="6"/>
  <c r="N118" i="6"/>
  <c r="N134" i="6"/>
  <c r="N174" i="6"/>
  <c r="N182" i="6"/>
  <c r="N190" i="6"/>
  <c r="N206" i="6"/>
  <c r="N214" i="6"/>
  <c r="N246" i="6"/>
  <c r="N254" i="6"/>
  <c r="N302" i="6"/>
  <c r="N310" i="6"/>
  <c r="N318" i="6"/>
  <c r="N334" i="6"/>
  <c r="N342" i="6"/>
  <c r="N350" i="6"/>
  <c r="N358" i="6"/>
  <c r="N390" i="6"/>
  <c r="N414" i="6"/>
  <c r="N422" i="6"/>
  <c r="N454" i="6"/>
  <c r="N478" i="6"/>
  <c r="N486" i="6"/>
  <c r="N494" i="6"/>
  <c r="N518" i="6"/>
  <c r="N534" i="6"/>
  <c r="N582" i="6"/>
  <c r="N590" i="6"/>
  <c r="N598" i="6"/>
  <c r="N614" i="6"/>
  <c r="N638" i="6"/>
  <c r="N646" i="6"/>
  <c r="N654" i="6"/>
  <c r="N678" i="6"/>
  <c r="N710" i="6"/>
  <c r="N718" i="6"/>
  <c r="N734" i="6"/>
  <c r="N742" i="6"/>
  <c r="N766" i="6"/>
  <c r="N774" i="6"/>
  <c r="N798" i="6"/>
  <c r="N806" i="6"/>
  <c r="N830" i="6"/>
  <c r="N838" i="6"/>
  <c r="N862" i="6"/>
  <c r="N870" i="6"/>
  <c r="N894" i="6"/>
  <c r="N902" i="6"/>
  <c r="N926" i="6"/>
  <c r="N934" i="6"/>
  <c r="N958" i="6"/>
  <c r="N966" i="6"/>
  <c r="N974" i="6"/>
  <c r="N982" i="6"/>
  <c r="N1014" i="6"/>
  <c r="N1022" i="6"/>
  <c r="N47" i="6"/>
  <c r="N55" i="6"/>
  <c r="N71" i="6"/>
  <c r="N79" i="6"/>
  <c r="N103" i="6"/>
  <c r="N135" i="6"/>
  <c r="N151" i="6"/>
  <c r="N159" i="6"/>
  <c r="N167" i="6"/>
  <c r="N183" i="6"/>
  <c r="N207" i="6"/>
  <c r="N215" i="6"/>
  <c r="N223" i="6"/>
  <c r="N239" i="6"/>
  <c r="N247" i="6"/>
  <c r="N255" i="6"/>
  <c r="N263" i="6"/>
  <c r="N279" i="6"/>
  <c r="N295" i="6"/>
  <c r="N303" i="6"/>
  <c r="N319" i="6"/>
  <c r="N327" i="6"/>
  <c r="N343" i="6"/>
  <c r="N367" i="6"/>
  <c r="N375" i="6"/>
  <c r="N383" i="6"/>
  <c r="N423" i="6"/>
  <c r="N431" i="6"/>
  <c r="N439" i="6"/>
  <c r="N447" i="6"/>
  <c r="N455" i="6"/>
  <c r="N463" i="6"/>
  <c r="N471" i="6"/>
  <c r="N503" i="6"/>
  <c r="N519" i="6"/>
  <c r="N527" i="6"/>
  <c r="N535" i="6"/>
  <c r="N551" i="6"/>
  <c r="N591" i="6"/>
  <c r="N599" i="6"/>
  <c r="N607" i="6"/>
  <c r="N615" i="6"/>
  <c r="N623" i="6"/>
  <c r="N647" i="6"/>
  <c r="N655" i="6"/>
  <c r="N663" i="6"/>
  <c r="N679" i="6"/>
  <c r="N703" i="6"/>
  <c r="N711" i="6"/>
  <c r="N719" i="6"/>
  <c r="N727" i="6"/>
  <c r="N751" i="6"/>
  <c r="N759" i="6"/>
  <c r="N775" i="6"/>
  <c r="N799" i="6"/>
  <c r="N815" i="6"/>
  <c r="N823" i="6"/>
  <c r="N831" i="6"/>
  <c r="N847" i="6"/>
  <c r="N863" i="6"/>
  <c r="N879" i="6"/>
  <c r="N887" i="6"/>
  <c r="N895" i="6"/>
  <c r="N903" i="6"/>
  <c r="N911" i="6"/>
  <c r="N919" i="6"/>
  <c r="N927" i="6"/>
  <c r="N967" i="6"/>
  <c r="N983" i="6"/>
  <c r="N991" i="6"/>
  <c r="N40" i="6"/>
  <c r="N88" i="6"/>
  <c r="N96" i="6"/>
  <c r="N104" i="6"/>
  <c r="N112" i="6"/>
  <c r="N128" i="6"/>
  <c r="N136" i="6"/>
  <c r="N144" i="6"/>
  <c r="N152" i="6"/>
  <c r="N168" i="6"/>
  <c r="N200" i="6"/>
  <c r="N208" i="6"/>
  <c r="N216" i="6"/>
  <c r="N256" i="6"/>
  <c r="N272" i="6"/>
  <c r="N296" i="6"/>
  <c r="N344" i="6"/>
  <c r="N360" i="6"/>
  <c r="N384" i="6"/>
  <c r="N392" i="6"/>
  <c r="N400" i="6"/>
  <c r="N432" i="6"/>
  <c r="N448" i="6"/>
  <c r="N456" i="6"/>
  <c r="N480" i="6"/>
  <c r="N496" i="6"/>
  <c r="N512" i="6"/>
  <c r="N520" i="6"/>
  <c r="N528" i="6"/>
  <c r="N536" i="6"/>
  <c r="N544" i="6"/>
  <c r="N560" i="6"/>
  <c r="N576" i="6"/>
  <c r="N584" i="6"/>
  <c r="N592" i="6"/>
  <c r="N616" i="6"/>
  <c r="N624" i="6"/>
  <c r="N640" i="6"/>
  <c r="N656" i="6"/>
  <c r="N688" i="6"/>
  <c r="N704" i="6"/>
  <c r="N712" i="6"/>
  <c r="N728" i="6"/>
  <c r="N736" i="6"/>
  <c r="N744" i="6"/>
  <c r="N760" i="6"/>
  <c r="N792" i="6"/>
  <c r="N800" i="6"/>
  <c r="N816" i="6"/>
  <c r="N824" i="6"/>
  <c r="N832" i="6"/>
  <c r="N840" i="6"/>
  <c r="N872" i="6"/>
  <c r="N888" i="6"/>
  <c r="N896" i="6"/>
  <c r="N904" i="6"/>
  <c r="N912" i="6"/>
  <c r="N920" i="6"/>
  <c r="N944" i="6"/>
  <c r="N952" i="6"/>
  <c r="N968" i="6"/>
  <c r="N984" i="6"/>
  <c r="N25" i="6"/>
  <c r="N41" i="6"/>
  <c r="N49" i="6"/>
  <c r="N57" i="6"/>
  <c r="N73" i="6"/>
  <c r="N89" i="6"/>
  <c r="N97" i="6"/>
  <c r="N113" i="6"/>
  <c r="N129" i="6"/>
  <c r="N137" i="6"/>
  <c r="N145" i="6"/>
  <c r="N169" i="6"/>
  <c r="N177" i="6"/>
  <c r="N193" i="6"/>
  <c r="N201" i="6"/>
  <c r="N209" i="6"/>
  <c r="N217" i="6"/>
  <c r="N241" i="6"/>
  <c r="N265" i="6"/>
  <c r="N273" i="6"/>
  <c r="N289" i="6"/>
  <c r="N297" i="6"/>
  <c r="N345" i="6"/>
  <c r="N353" i="6"/>
  <c r="N369" i="6"/>
  <c r="N385" i="6"/>
  <c r="N409" i="6"/>
  <c r="N425" i="6"/>
  <c r="N433" i="6"/>
  <c r="N449" i="6"/>
  <c r="N457" i="6"/>
  <c r="N465" i="6"/>
  <c r="N473" i="6"/>
  <c r="N481" i="6"/>
  <c r="N553" i="6"/>
  <c r="N561" i="6"/>
  <c r="N569" i="6"/>
  <c r="N577" i="6"/>
  <c r="N585" i="6"/>
  <c r="N593" i="6"/>
  <c r="N601" i="6"/>
  <c r="N617" i="6"/>
  <c r="N625" i="6"/>
  <c r="N633" i="6"/>
  <c r="N657" i="6"/>
  <c r="N665" i="6"/>
  <c r="N689" i="6"/>
  <c r="N697" i="6"/>
  <c r="N721" i="6"/>
  <c r="N737" i="6"/>
  <c r="N761" i="6"/>
  <c r="N769" i="6"/>
  <c r="N785" i="6"/>
  <c r="N793" i="6"/>
  <c r="N801" i="6"/>
  <c r="N809" i="6"/>
  <c r="N817" i="6"/>
  <c r="N825" i="6"/>
  <c r="N833" i="6"/>
  <c r="N841" i="6"/>
  <c r="N857" i="6"/>
  <c r="N873" i="6"/>
  <c r="N881" i="6"/>
  <c r="N905" i="6"/>
  <c r="N969" i="6"/>
  <c r="N977" i="6"/>
  <c r="N985" i="6"/>
  <c r="N993" i="6"/>
  <c r="N1009" i="6"/>
  <c r="N1017" i="6"/>
  <c r="N26" i="6"/>
  <c r="N34" i="6"/>
  <c r="N42" i="6"/>
  <c r="N50" i="6"/>
  <c r="N58" i="6"/>
  <c r="N130" i="6"/>
  <c r="N138" i="6"/>
  <c r="N162" i="6"/>
  <c r="N170" i="6"/>
  <c r="N178" i="6"/>
  <c r="N234" i="6"/>
  <c r="N250" i="6"/>
  <c r="N258" i="6"/>
  <c r="N274" i="6"/>
  <c r="N282" i="6"/>
  <c r="N298" i="6"/>
  <c r="N314" i="6"/>
  <c r="N322" i="6"/>
  <c r="N330" i="6"/>
  <c r="N354" i="6"/>
  <c r="N386" i="6"/>
  <c r="N402" i="6"/>
  <c r="N410" i="6"/>
  <c r="N418" i="6"/>
  <c r="N426" i="6"/>
  <c r="N434" i="6"/>
  <c r="N442" i="6"/>
  <c r="N474" i="6"/>
  <c r="N482" i="6"/>
  <c r="N490" i="6"/>
  <c r="N506" i="6"/>
  <c r="N514" i="6"/>
  <c r="N538" i="6"/>
  <c r="N546" i="6"/>
  <c r="N570" i="6"/>
  <c r="N578" i="6"/>
  <c r="N602" i="6"/>
  <c r="N610" i="6"/>
  <c r="N634" i="6"/>
  <c r="N674" i="6"/>
  <c r="N698" i="6"/>
  <c r="N730" i="6"/>
  <c r="N738" i="6"/>
  <c r="N754" i="6"/>
  <c r="N786" i="6"/>
  <c r="N802" i="6"/>
  <c r="N858" i="6"/>
  <c r="N866" i="6"/>
  <c r="N882" i="6"/>
  <c r="N890" i="6"/>
  <c r="N922" i="6"/>
  <c r="N930" i="6"/>
  <c r="N954" i="6"/>
  <c r="N962" i="6"/>
  <c r="N986" i="6"/>
  <c r="N994" i="6"/>
  <c r="N1010" i="6"/>
  <c r="N43" i="6"/>
  <c r="N51" i="6"/>
  <c r="N83" i="6"/>
  <c r="N91" i="6"/>
  <c r="N99" i="6"/>
  <c r="N147" i="6"/>
  <c r="N163" i="6"/>
  <c r="N179" i="6"/>
  <c r="N195" i="6"/>
  <c r="N243" i="6"/>
  <c r="N259" i="6"/>
  <c r="N275" i="6"/>
  <c r="N283" i="6"/>
  <c r="N291" i="6"/>
  <c r="N299" i="6"/>
  <c r="N331" i="6"/>
  <c r="N347" i="6"/>
  <c r="N355" i="6"/>
  <c r="N363" i="6"/>
  <c r="N379" i="6"/>
  <c r="N387" i="6"/>
  <c r="N395" i="6"/>
  <c r="N411" i="6"/>
  <c r="N419" i="6"/>
  <c r="N427" i="6"/>
  <c r="N443" i="6"/>
  <c r="N459" i="6"/>
  <c r="N467" i="6"/>
  <c r="N475" i="6"/>
  <c r="N483" i="6"/>
  <c r="N491" i="6"/>
  <c r="N499" i="6"/>
  <c r="N507" i="6"/>
  <c r="N515" i="6"/>
  <c r="N531" i="6"/>
  <c r="N539" i="6"/>
  <c r="N547" i="6"/>
  <c r="N563" i="6"/>
  <c r="N579" i="6"/>
  <c r="N587" i="6"/>
  <c r="N611" i="6"/>
  <c r="N627" i="6"/>
  <c r="N643" i="6"/>
  <c r="N675" i="6"/>
  <c r="N683" i="6"/>
  <c r="N707" i="6"/>
  <c r="N715" i="6"/>
  <c r="N739" i="6"/>
  <c r="N747" i="6"/>
  <c r="N771" i="6"/>
  <c r="N859" i="6"/>
  <c r="N867" i="6"/>
  <c r="N907" i="6"/>
  <c r="N931" i="6"/>
  <c r="N947" i="6"/>
  <c r="N963" i="6"/>
  <c r="N971" i="6"/>
  <c r="N979" i="6"/>
  <c r="N987" i="6"/>
  <c r="N1011" i="6"/>
  <c r="N1019" i="6"/>
  <c r="N36" i="6"/>
  <c r="N44" i="6"/>
  <c r="N60" i="6"/>
  <c r="N76" i="6"/>
  <c r="N84" i="6"/>
  <c r="N92" i="6"/>
  <c r="N124" i="6"/>
  <c r="N132" i="6"/>
  <c r="N140" i="6"/>
  <c r="N148" i="6"/>
  <c r="N156" i="6"/>
  <c r="N164" i="6"/>
  <c r="N180" i="6"/>
  <c r="N212" i="6"/>
  <c r="N236" i="6"/>
  <c r="N244" i="6"/>
  <c r="N252" i="6"/>
  <c r="N260" i="6"/>
  <c r="N268" i="6"/>
  <c r="N364" i="6"/>
  <c r="N372" i="6"/>
  <c r="N388" i="6"/>
  <c r="N412" i="6"/>
  <c r="N428" i="6"/>
  <c r="N436" i="6"/>
  <c r="N460" i="6"/>
  <c r="N484" i="6"/>
  <c r="N508" i="6"/>
  <c r="N556" i="6"/>
  <c r="N580" i="6"/>
  <c r="N596" i="6"/>
  <c r="N612" i="6"/>
  <c r="N628" i="6"/>
  <c r="N636" i="6"/>
  <c r="N652" i="6"/>
  <c r="N668" i="6"/>
  <c r="N676" i="6"/>
  <c r="N684" i="6"/>
  <c r="N708" i="6"/>
  <c r="N724" i="6"/>
  <c r="N732" i="6"/>
  <c r="N740" i="6"/>
  <c r="N764" i="6"/>
  <c r="N772" i="6"/>
  <c r="N796" i="6"/>
  <c r="N812" i="6"/>
  <c r="N828" i="6"/>
  <c r="N836" i="6"/>
  <c r="N892" i="6"/>
  <c r="N916" i="6"/>
  <c r="N932" i="6"/>
  <c r="N980" i="6"/>
  <c r="N988" i="6"/>
  <c r="N996" i="6"/>
  <c r="N1012" i="6"/>
  <c r="N1020" i="6"/>
  <c r="N205" i="6"/>
  <c r="N333" i="6"/>
  <c r="N397" i="6"/>
  <c r="N461" i="6"/>
  <c r="N525" i="6"/>
  <c r="N845" i="6"/>
  <c r="N973" i="6"/>
  <c r="N213" i="6"/>
  <c r="N341" i="6"/>
  <c r="N533" i="6"/>
  <c r="N597" i="6"/>
  <c r="N661" i="6"/>
  <c r="N853" i="6"/>
  <c r="N981" i="6"/>
  <c r="N157" i="6"/>
  <c r="N285" i="6"/>
  <c r="N349" i="6"/>
  <c r="N413" i="6"/>
  <c r="N477" i="6"/>
  <c r="N925" i="6"/>
  <c r="N101" i="6"/>
  <c r="N229" i="6"/>
  <c r="N293" i="6"/>
  <c r="N357" i="6"/>
  <c r="N421" i="6"/>
  <c r="N549" i="6"/>
  <c r="N613" i="6"/>
  <c r="N677" i="6"/>
  <c r="N805" i="6"/>
  <c r="N869" i="6"/>
  <c r="N933" i="6"/>
  <c r="N45" i="6"/>
  <c r="N173" i="6"/>
  <c r="N237" i="6"/>
  <c r="N301" i="6"/>
  <c r="N429" i="6"/>
  <c r="N557" i="6"/>
  <c r="N621" i="6"/>
  <c r="N685" i="6"/>
  <c r="N749" i="6"/>
  <c r="N1005" i="6"/>
  <c r="N117" i="6"/>
  <c r="N245" i="6"/>
  <c r="N437" i="6"/>
  <c r="N501" i="6"/>
  <c r="N565" i="6"/>
  <c r="N629" i="6"/>
  <c r="N693" i="6"/>
  <c r="N821" i="6"/>
  <c r="N885" i="6"/>
  <c r="N61" i="6"/>
  <c r="N189" i="6"/>
  <c r="N253" i="6"/>
  <c r="N445" i="6"/>
  <c r="N573" i="6"/>
  <c r="N765" i="6"/>
  <c r="N829" i="6"/>
  <c r="N893" i="6"/>
  <c r="N957" i="6"/>
  <c r="N1021" i="6"/>
  <c r="N965" i="6"/>
  <c r="N517" i="6"/>
  <c r="N133" i="6"/>
  <c r="N709" i="6"/>
  <c r="N261" i="6"/>
  <c r="N773" i="6"/>
  <c r="N325" i="6"/>
  <c r="N837" i="6"/>
  <c r="I1979" i="2"/>
  <c r="K1979" i="2"/>
  <c r="L1979" i="2"/>
  <c r="G978" i="6"/>
  <c r="H978" i="6" s="1"/>
  <c r="H1979" i="2"/>
  <c r="H1835" i="2"/>
  <c r="I1835" i="2"/>
  <c r="K1835" i="2"/>
  <c r="L1835" i="2"/>
  <c r="G834" i="6"/>
  <c r="H834" i="6" s="1"/>
  <c r="K1983" i="2"/>
  <c r="L1983" i="2"/>
  <c r="H1983" i="2"/>
  <c r="G982" i="6"/>
  <c r="H982" i="6" s="1"/>
  <c r="I1983" i="2"/>
  <c r="K2021" i="2"/>
  <c r="L2021" i="2"/>
  <c r="H2021" i="2"/>
  <c r="I2021" i="2"/>
  <c r="G1020" i="6"/>
  <c r="H1020" i="6" s="1"/>
  <c r="K1989" i="2"/>
  <c r="L1989" i="2"/>
  <c r="H1989" i="2"/>
  <c r="I1989" i="2"/>
  <c r="G988" i="6"/>
  <c r="H988" i="6" s="1"/>
  <c r="H1907" i="2"/>
  <c r="I1907" i="2"/>
  <c r="K1907" i="2"/>
  <c r="L1907" i="2"/>
  <c r="G906" i="6"/>
  <c r="H906" i="6" s="1"/>
  <c r="H1957" i="2"/>
  <c r="I1957" i="2"/>
  <c r="K1957" i="2"/>
  <c r="L1957" i="2"/>
  <c r="G956" i="6"/>
  <c r="H956" i="6" s="1"/>
  <c r="K1573" i="2"/>
  <c r="L1573" i="2"/>
  <c r="H1573" i="2"/>
  <c r="I1573" i="2"/>
  <c r="G572" i="6"/>
  <c r="H572" i="6" s="1"/>
  <c r="H2002" i="2"/>
  <c r="I2002" i="2"/>
  <c r="K2002" i="2"/>
  <c r="L2002" i="2"/>
  <c r="G1001" i="6"/>
  <c r="H1001" i="6" s="1"/>
  <c r="H1891" i="2"/>
  <c r="I1891" i="2"/>
  <c r="K1891" i="2"/>
  <c r="L1891" i="2"/>
  <c r="G890" i="6"/>
  <c r="H890" i="6" s="1"/>
  <c r="H2017" i="2"/>
  <c r="I2017" i="2"/>
  <c r="K2017" i="2"/>
  <c r="L2017" i="2"/>
  <c r="G1016" i="6"/>
  <c r="H1016" i="6" s="1"/>
  <c r="K1978" i="2"/>
  <c r="L1978" i="2"/>
  <c r="H1978" i="2"/>
  <c r="G977" i="6"/>
  <c r="H977" i="6" s="1"/>
  <c r="I1978" i="2"/>
  <c r="I1914" i="2"/>
  <c r="K1914" i="2"/>
  <c r="L1914" i="2"/>
  <c r="H1914" i="2"/>
  <c r="G913" i="6"/>
  <c r="H913" i="6" s="1"/>
  <c r="I1850" i="2"/>
  <c r="K1850" i="2"/>
  <c r="L1850" i="2"/>
  <c r="G849" i="6"/>
  <c r="H849" i="6" s="1"/>
  <c r="H1850" i="2"/>
  <c r="I1786" i="2"/>
  <c r="K1786" i="2"/>
  <c r="L1786" i="2"/>
  <c r="H1786" i="2"/>
  <c r="G785" i="6"/>
  <c r="H785" i="6" s="1"/>
  <c r="I1133" i="2"/>
  <c r="K1133" i="2"/>
  <c r="H1133" i="2"/>
  <c r="L1133" i="2"/>
  <c r="G132" i="6"/>
  <c r="H132" i="6" s="1"/>
  <c r="K1913" i="2"/>
  <c r="L1913" i="2"/>
  <c r="H1913" i="2"/>
  <c r="I1913" i="2"/>
  <c r="G912" i="6"/>
  <c r="H912" i="6" s="1"/>
  <c r="K1849" i="2"/>
  <c r="L1849" i="2"/>
  <c r="H1849" i="2"/>
  <c r="I1849" i="2"/>
  <c r="G848" i="6"/>
  <c r="H848" i="6" s="1"/>
  <c r="K1785" i="2"/>
  <c r="L1785" i="2"/>
  <c r="H1785" i="2"/>
  <c r="I1785" i="2"/>
  <c r="G784" i="6"/>
  <c r="H784" i="6" s="1"/>
  <c r="H1692" i="2"/>
  <c r="I1692" i="2"/>
  <c r="K1692" i="2"/>
  <c r="L1692" i="2"/>
  <c r="G691" i="6"/>
  <c r="H691" i="6" s="1"/>
  <c r="K1960" i="2"/>
  <c r="H1960" i="2"/>
  <c r="I1960" i="2"/>
  <c r="L1960" i="2"/>
  <c r="G959" i="6"/>
  <c r="H959" i="6" s="1"/>
  <c r="K1928" i="2"/>
  <c r="L1928" i="2"/>
  <c r="H1928" i="2"/>
  <c r="I1928" i="2"/>
  <c r="G927" i="6"/>
  <c r="H927" i="6" s="1"/>
  <c r="K1896" i="2"/>
  <c r="L1896" i="2"/>
  <c r="H1896" i="2"/>
  <c r="I1896" i="2"/>
  <c r="G895" i="6"/>
  <c r="H895" i="6" s="1"/>
  <c r="K1864" i="2"/>
  <c r="L1864" i="2"/>
  <c r="H1864" i="2"/>
  <c r="I1864" i="2"/>
  <c r="G863" i="6"/>
  <c r="H863" i="6" s="1"/>
  <c r="K1824" i="2"/>
  <c r="L1824" i="2"/>
  <c r="H1824" i="2"/>
  <c r="I1824" i="2"/>
  <c r="G823" i="6"/>
  <c r="H823" i="6" s="1"/>
  <c r="K1760" i="2"/>
  <c r="L1760" i="2"/>
  <c r="H1760" i="2"/>
  <c r="I1760" i="2"/>
  <c r="G759" i="6"/>
  <c r="H759" i="6" s="1"/>
  <c r="L1967" i="2"/>
  <c r="I1967" i="2"/>
  <c r="H1967" i="2"/>
  <c r="G966" i="6"/>
  <c r="H966" i="6" s="1"/>
  <c r="K1967" i="2"/>
  <c r="L1935" i="2"/>
  <c r="H1935" i="2"/>
  <c r="I1935" i="2"/>
  <c r="K1935" i="2"/>
  <c r="G934" i="6"/>
  <c r="H934" i="6" s="1"/>
  <c r="L1903" i="2"/>
  <c r="H1903" i="2"/>
  <c r="I1903" i="2"/>
  <c r="K1903" i="2"/>
  <c r="G902" i="6"/>
  <c r="H902" i="6" s="1"/>
  <c r="L1871" i="2"/>
  <c r="H1871" i="2"/>
  <c r="I1871" i="2"/>
  <c r="K1871" i="2"/>
  <c r="G870" i="6"/>
  <c r="H870" i="6" s="1"/>
  <c r="L1839" i="2"/>
  <c r="H1839" i="2"/>
  <c r="I1839" i="2"/>
  <c r="K1839" i="2"/>
  <c r="G838" i="6"/>
  <c r="H838" i="6" s="1"/>
  <c r="L1807" i="2"/>
  <c r="H1807" i="2"/>
  <c r="I1807" i="2"/>
  <c r="K1807" i="2"/>
  <c r="G806" i="6"/>
  <c r="H806" i="6" s="1"/>
  <c r="L1775" i="2"/>
  <c r="H1775" i="2"/>
  <c r="I1775" i="2"/>
  <c r="K1775" i="2"/>
  <c r="G774" i="6"/>
  <c r="H774" i="6" s="1"/>
  <c r="L1743" i="2"/>
  <c r="H1743" i="2"/>
  <c r="I1743" i="2"/>
  <c r="K1743" i="2"/>
  <c r="G742" i="6"/>
  <c r="H742" i="6" s="1"/>
  <c r="K1384" i="2"/>
  <c r="L1384" i="2"/>
  <c r="I1384" i="2"/>
  <c r="H1384" i="2"/>
  <c r="G383" i="6"/>
  <c r="H383" i="6" s="1"/>
  <c r="H1926" i="2"/>
  <c r="I1926" i="2"/>
  <c r="K1926" i="2"/>
  <c r="L1926" i="2"/>
  <c r="G925" i="6"/>
  <c r="H925" i="6" s="1"/>
  <c r="H1862" i="2"/>
  <c r="I1862" i="2"/>
  <c r="K1862" i="2"/>
  <c r="L1862" i="2"/>
  <c r="G861" i="6"/>
  <c r="H861" i="6" s="1"/>
  <c r="H1798" i="2"/>
  <c r="I1798" i="2"/>
  <c r="K1798" i="2"/>
  <c r="L1798" i="2"/>
  <c r="G797" i="6"/>
  <c r="H797" i="6" s="1"/>
  <c r="H1591" i="2"/>
  <c r="I1591" i="2"/>
  <c r="K1591" i="2"/>
  <c r="L1591" i="2"/>
  <c r="G590" i="6"/>
  <c r="H590" i="6" s="1"/>
  <c r="H1925" i="2"/>
  <c r="I1925" i="2"/>
  <c r="K1925" i="2"/>
  <c r="L1925" i="2"/>
  <c r="G924" i="6"/>
  <c r="H924" i="6" s="1"/>
  <c r="H1893" i="2"/>
  <c r="I1893" i="2"/>
  <c r="K1893" i="2"/>
  <c r="L1893" i="2"/>
  <c r="G892" i="6"/>
  <c r="H892" i="6" s="1"/>
  <c r="H1861" i="2"/>
  <c r="I1861" i="2"/>
  <c r="K1861" i="2"/>
  <c r="L1861" i="2"/>
  <c r="G860" i="6"/>
  <c r="H860" i="6" s="1"/>
  <c r="H1829" i="2"/>
  <c r="I1829" i="2"/>
  <c r="K1829" i="2"/>
  <c r="L1829" i="2"/>
  <c r="G828" i="6"/>
  <c r="H828" i="6" s="1"/>
  <c r="H1797" i="2"/>
  <c r="I1797" i="2"/>
  <c r="K1797" i="2"/>
  <c r="L1797" i="2"/>
  <c r="G796" i="6"/>
  <c r="H796" i="6" s="1"/>
  <c r="H1765" i="2"/>
  <c r="I1765" i="2"/>
  <c r="K1765" i="2"/>
  <c r="L1765" i="2"/>
  <c r="G764" i="6"/>
  <c r="H764" i="6" s="1"/>
  <c r="H1725" i="2"/>
  <c r="I1725" i="2"/>
  <c r="K1725" i="2"/>
  <c r="L1725" i="2"/>
  <c r="G724" i="6"/>
  <c r="H724" i="6" s="1"/>
  <c r="K1541" i="2"/>
  <c r="L1541" i="2"/>
  <c r="H1541" i="2"/>
  <c r="I1541" i="2"/>
  <c r="G540" i="6"/>
  <c r="H540" i="6" s="1"/>
  <c r="H1924" i="2"/>
  <c r="I1924" i="2"/>
  <c r="K1924" i="2"/>
  <c r="L1924" i="2"/>
  <c r="G923" i="6"/>
  <c r="H923" i="6" s="1"/>
  <c r="H1860" i="2"/>
  <c r="I1860" i="2"/>
  <c r="K1860" i="2"/>
  <c r="L1860" i="2"/>
  <c r="G859" i="6"/>
  <c r="H859" i="6" s="1"/>
  <c r="H1796" i="2"/>
  <c r="I1796" i="2"/>
  <c r="K1796" i="2"/>
  <c r="L1796" i="2"/>
  <c r="G795" i="6"/>
  <c r="H795" i="6" s="1"/>
  <c r="H1736" i="2"/>
  <c r="I1736" i="2"/>
  <c r="K1736" i="2"/>
  <c r="L1736" i="2"/>
  <c r="G735" i="6"/>
  <c r="H735" i="6" s="1"/>
  <c r="I1707" i="2"/>
  <c r="K1707" i="2"/>
  <c r="L1707" i="2"/>
  <c r="H1707" i="2"/>
  <c r="G706" i="6"/>
  <c r="H706" i="6" s="1"/>
  <c r="I1643" i="2"/>
  <c r="K1643" i="2"/>
  <c r="L1643" i="2"/>
  <c r="H1643" i="2"/>
  <c r="G642" i="6"/>
  <c r="H642" i="6" s="1"/>
  <c r="K1534" i="2"/>
  <c r="L1534" i="2"/>
  <c r="H1534" i="2"/>
  <c r="I1534" i="2"/>
  <c r="G533" i="6"/>
  <c r="H533" i="6" s="1"/>
  <c r="K1689" i="2"/>
  <c r="L1689" i="2"/>
  <c r="I1689" i="2"/>
  <c r="H1689" i="2"/>
  <c r="G688" i="6"/>
  <c r="H688" i="6" s="1"/>
  <c r="K1487" i="2"/>
  <c r="L1487" i="2"/>
  <c r="I1487" i="2"/>
  <c r="H1487" i="2"/>
  <c r="G486" i="6"/>
  <c r="H486" i="6" s="1"/>
  <c r="L1720" i="2"/>
  <c r="H1720" i="2"/>
  <c r="I1720" i="2"/>
  <c r="K1720" i="2"/>
  <c r="G719" i="6"/>
  <c r="H719" i="6" s="1"/>
  <c r="L1688" i="2"/>
  <c r="H1688" i="2"/>
  <c r="I1688" i="2"/>
  <c r="K1688" i="2"/>
  <c r="G687" i="6"/>
  <c r="H687" i="6" s="1"/>
  <c r="L1656" i="2"/>
  <c r="H1656" i="2"/>
  <c r="I1656" i="2"/>
  <c r="G655" i="6"/>
  <c r="H655" i="6" s="1"/>
  <c r="K1656" i="2"/>
  <c r="H1607" i="2"/>
  <c r="I1607" i="2"/>
  <c r="K1607" i="2"/>
  <c r="L1607" i="2"/>
  <c r="G606" i="6"/>
  <c r="H606" i="6" s="1"/>
  <c r="H1490" i="2"/>
  <c r="I1490" i="2"/>
  <c r="K1490" i="2"/>
  <c r="L1490" i="2"/>
  <c r="G489" i="6"/>
  <c r="H489" i="6" s="1"/>
  <c r="H1711" i="2"/>
  <c r="I1711" i="2"/>
  <c r="K1711" i="2"/>
  <c r="L1711" i="2"/>
  <c r="G710" i="6"/>
  <c r="H710" i="6" s="1"/>
  <c r="H1655" i="2"/>
  <c r="I1655" i="2"/>
  <c r="K1655" i="2"/>
  <c r="L1655" i="2"/>
  <c r="G654" i="6"/>
  <c r="H654" i="6" s="1"/>
  <c r="H1686" i="2"/>
  <c r="I1686" i="2"/>
  <c r="L1686" i="2"/>
  <c r="K1686" i="2"/>
  <c r="G685" i="6"/>
  <c r="H685" i="6" s="1"/>
  <c r="H1638" i="2"/>
  <c r="I1638" i="2"/>
  <c r="L1638" i="2"/>
  <c r="K1638" i="2"/>
  <c r="G637" i="6"/>
  <c r="H637" i="6" s="1"/>
  <c r="H1701" i="2"/>
  <c r="I1701" i="2"/>
  <c r="K1701" i="2"/>
  <c r="L1701" i="2"/>
  <c r="G700" i="6"/>
  <c r="H700" i="6" s="1"/>
  <c r="H1637" i="2"/>
  <c r="I1637" i="2"/>
  <c r="K1637" i="2"/>
  <c r="L1637" i="2"/>
  <c r="G636" i="6"/>
  <c r="H636" i="6" s="1"/>
  <c r="I1582" i="2"/>
  <c r="K1582" i="2"/>
  <c r="L1582" i="2"/>
  <c r="H1582" i="2"/>
  <c r="G581" i="6"/>
  <c r="H581" i="6" s="1"/>
  <c r="I1527" i="2"/>
  <c r="K1527" i="2"/>
  <c r="L1527" i="2"/>
  <c r="H1527" i="2"/>
  <c r="G526" i="6"/>
  <c r="H526" i="6" s="1"/>
  <c r="H1395" i="2"/>
  <c r="I1395" i="2"/>
  <c r="K1395" i="2"/>
  <c r="L1395" i="2"/>
  <c r="G394" i="6"/>
  <c r="H394" i="6" s="1"/>
  <c r="K1604" i="2"/>
  <c r="L1604" i="2"/>
  <c r="I1604" i="2"/>
  <c r="H1604" i="2"/>
  <c r="G603" i="6"/>
  <c r="H603" i="6" s="1"/>
  <c r="K1572" i="2"/>
  <c r="L1572" i="2"/>
  <c r="I1572" i="2"/>
  <c r="H1572" i="2"/>
  <c r="G571" i="6"/>
  <c r="H571" i="6" s="1"/>
  <c r="K1540" i="2"/>
  <c r="L1540" i="2"/>
  <c r="I1540" i="2"/>
  <c r="H1540" i="2"/>
  <c r="G539" i="6"/>
  <c r="H539" i="6" s="1"/>
  <c r="H1618" i="2"/>
  <c r="I1618" i="2"/>
  <c r="K1618" i="2"/>
  <c r="L1618" i="2"/>
  <c r="G617" i="6"/>
  <c r="H617" i="6" s="1"/>
  <c r="H1554" i="2"/>
  <c r="I1554" i="2"/>
  <c r="K1554" i="2"/>
  <c r="L1554" i="2"/>
  <c r="G553" i="6"/>
  <c r="H553" i="6" s="1"/>
  <c r="H1569" i="2"/>
  <c r="I1569" i="2"/>
  <c r="L1569" i="2"/>
  <c r="K1569" i="2"/>
  <c r="G568" i="6"/>
  <c r="H568" i="6" s="1"/>
  <c r="H1537" i="2"/>
  <c r="I1537" i="2"/>
  <c r="L1537" i="2"/>
  <c r="K1537" i="2"/>
  <c r="G536" i="6"/>
  <c r="H536" i="6" s="1"/>
  <c r="H1624" i="2"/>
  <c r="I1624" i="2"/>
  <c r="K1624" i="2"/>
  <c r="L1624" i="2"/>
  <c r="G623" i="6"/>
  <c r="H623" i="6" s="1"/>
  <c r="H1560" i="2"/>
  <c r="I1560" i="2"/>
  <c r="K1560" i="2"/>
  <c r="L1560" i="2"/>
  <c r="G559" i="6"/>
  <c r="H559" i="6" s="1"/>
  <c r="K1488" i="2"/>
  <c r="L1488" i="2"/>
  <c r="H1488" i="2"/>
  <c r="I1488" i="2"/>
  <c r="G487" i="6"/>
  <c r="H487" i="6" s="1"/>
  <c r="K1369" i="2"/>
  <c r="H1369" i="2"/>
  <c r="L1369" i="2"/>
  <c r="I1369" i="2"/>
  <c r="G368" i="6"/>
  <c r="H368" i="6" s="1"/>
  <c r="H1382" i="2"/>
  <c r="K1382" i="2"/>
  <c r="I1382" i="2"/>
  <c r="L1382" i="2"/>
  <c r="G381" i="6"/>
  <c r="H381" i="6" s="1"/>
  <c r="I1489" i="2"/>
  <c r="K1489" i="2"/>
  <c r="L1489" i="2"/>
  <c r="H1489" i="2"/>
  <c r="G488" i="6"/>
  <c r="H488" i="6" s="1"/>
  <c r="H1470" i="2"/>
  <c r="K1470" i="2"/>
  <c r="L1470" i="2"/>
  <c r="I1470" i="2"/>
  <c r="G469" i="6"/>
  <c r="H469" i="6" s="1"/>
  <c r="H1406" i="2"/>
  <c r="K1406" i="2"/>
  <c r="L1406" i="2"/>
  <c r="I1406" i="2"/>
  <c r="G405" i="6"/>
  <c r="H405" i="6" s="1"/>
  <c r="K1533" i="2"/>
  <c r="L1533" i="2"/>
  <c r="I1533" i="2"/>
  <c r="H1533" i="2"/>
  <c r="G532" i="6"/>
  <c r="H532" i="6" s="1"/>
  <c r="I1472" i="2"/>
  <c r="H1472" i="2"/>
  <c r="L1472" i="2"/>
  <c r="K1472" i="2"/>
  <c r="G471" i="6"/>
  <c r="H471" i="6" s="1"/>
  <c r="H1516" i="2"/>
  <c r="L1516" i="2"/>
  <c r="I1516" i="2"/>
  <c r="K1516" i="2"/>
  <c r="G515" i="6"/>
  <c r="H515" i="6" s="1"/>
  <c r="H1435" i="2"/>
  <c r="I1435" i="2"/>
  <c r="K1435" i="2"/>
  <c r="L1435" i="2"/>
  <c r="G434" i="6"/>
  <c r="H434" i="6" s="1"/>
  <c r="K1392" i="2"/>
  <c r="L1392" i="2"/>
  <c r="I1392" i="2"/>
  <c r="H1392" i="2"/>
  <c r="G391" i="6"/>
  <c r="H391" i="6" s="1"/>
  <c r="K1336" i="2"/>
  <c r="H1336" i="2"/>
  <c r="I1336" i="2"/>
  <c r="L1336" i="2"/>
  <c r="G335" i="6"/>
  <c r="H335" i="6" s="1"/>
  <c r="H1475" i="2"/>
  <c r="I1475" i="2"/>
  <c r="K1475" i="2"/>
  <c r="L1475" i="2"/>
  <c r="G474" i="6"/>
  <c r="H474" i="6" s="1"/>
  <c r="H1309" i="2"/>
  <c r="K1309" i="2"/>
  <c r="L1309" i="2"/>
  <c r="I1309" i="2"/>
  <c r="G308" i="6"/>
  <c r="H308" i="6" s="1"/>
  <c r="I1426" i="2"/>
  <c r="L1426" i="2"/>
  <c r="K1426" i="2"/>
  <c r="H1426" i="2"/>
  <c r="G425" i="6"/>
  <c r="H425" i="6" s="1"/>
  <c r="H1357" i="2"/>
  <c r="K1357" i="2"/>
  <c r="L1357" i="2"/>
  <c r="I1357" i="2"/>
  <c r="G356" i="6"/>
  <c r="H356" i="6" s="1"/>
  <c r="L1439" i="2"/>
  <c r="H1439" i="2"/>
  <c r="I1439" i="2"/>
  <c r="K1439" i="2"/>
  <c r="G438" i="6"/>
  <c r="H438" i="6" s="1"/>
  <c r="L1375" i="2"/>
  <c r="H1375" i="2"/>
  <c r="I1375" i="2"/>
  <c r="K1375" i="2"/>
  <c r="G374" i="6"/>
  <c r="H374" i="6" s="1"/>
  <c r="K1327" i="2"/>
  <c r="L1327" i="2"/>
  <c r="I1327" i="2"/>
  <c r="H1327" i="2"/>
  <c r="G326" i="6"/>
  <c r="H326" i="6" s="1"/>
  <c r="K1343" i="2"/>
  <c r="L1343" i="2"/>
  <c r="I1343" i="2"/>
  <c r="H1343" i="2"/>
  <c r="G342" i="6"/>
  <c r="H342" i="6" s="1"/>
  <c r="H1436" i="2"/>
  <c r="K1436" i="2"/>
  <c r="L1436" i="2"/>
  <c r="I1436" i="2"/>
  <c r="G435" i="6"/>
  <c r="H435" i="6" s="1"/>
  <c r="H1372" i="2"/>
  <c r="K1372" i="2"/>
  <c r="L1372" i="2"/>
  <c r="I1372" i="2"/>
  <c r="G371" i="6"/>
  <c r="H371" i="6" s="1"/>
  <c r="H1346" i="2"/>
  <c r="I1346" i="2"/>
  <c r="K1346" i="2"/>
  <c r="L1346" i="2"/>
  <c r="G345" i="6"/>
  <c r="H345" i="6" s="1"/>
  <c r="H1273" i="2"/>
  <c r="I1273" i="2"/>
  <c r="L1273" i="2"/>
  <c r="K1273" i="2"/>
  <c r="G272" i="6"/>
  <c r="H272" i="6" s="1"/>
  <c r="K1224" i="2"/>
  <c r="L1224" i="2"/>
  <c r="H1224" i="2"/>
  <c r="I1224" i="2"/>
  <c r="G223" i="6"/>
  <c r="H223" i="6" s="1"/>
  <c r="I1313" i="2"/>
  <c r="L1313" i="2"/>
  <c r="H1313" i="2"/>
  <c r="K1313" i="2"/>
  <c r="G312" i="6"/>
  <c r="H312" i="6" s="1"/>
  <c r="I1241" i="2"/>
  <c r="K1241" i="2"/>
  <c r="L1241" i="2"/>
  <c r="H1241" i="2"/>
  <c r="G240" i="6"/>
  <c r="H240" i="6" s="1"/>
  <c r="L1342" i="2"/>
  <c r="K1342" i="2"/>
  <c r="H1342" i="2"/>
  <c r="I1342" i="2"/>
  <c r="G341" i="6"/>
  <c r="H341" i="6" s="1"/>
  <c r="H1291" i="2"/>
  <c r="K1291" i="2"/>
  <c r="L1291" i="2"/>
  <c r="I1291" i="2"/>
  <c r="G290" i="6"/>
  <c r="H290" i="6" s="1"/>
  <c r="I1165" i="2"/>
  <c r="K1165" i="2"/>
  <c r="H1165" i="2"/>
  <c r="L1165" i="2"/>
  <c r="G164" i="6"/>
  <c r="H164" i="6" s="1"/>
  <c r="H1210" i="2"/>
  <c r="I1210" i="2"/>
  <c r="K1210" i="2"/>
  <c r="L1210" i="2"/>
  <c r="G209" i="6"/>
  <c r="H209" i="6" s="1"/>
  <c r="I1324" i="2"/>
  <c r="L1324" i="2"/>
  <c r="H1324" i="2"/>
  <c r="K1324" i="2"/>
  <c r="G323" i="6"/>
  <c r="H323" i="6" s="1"/>
  <c r="L1363" i="2"/>
  <c r="I1363" i="2"/>
  <c r="H1363" i="2"/>
  <c r="K1363" i="2"/>
  <c r="G362" i="6"/>
  <c r="H362" i="6" s="1"/>
  <c r="H1331" i="2"/>
  <c r="I1331" i="2"/>
  <c r="K1331" i="2"/>
  <c r="L1331" i="2"/>
  <c r="G330" i="6"/>
  <c r="H330" i="6" s="1"/>
  <c r="K1239" i="2"/>
  <c r="L1239" i="2"/>
  <c r="I1239" i="2"/>
  <c r="H1239" i="2"/>
  <c r="G238" i="6"/>
  <c r="H238" i="6" s="1"/>
  <c r="H1182" i="2"/>
  <c r="L1182" i="2"/>
  <c r="I1182" i="2"/>
  <c r="K1182" i="2"/>
  <c r="G181" i="6"/>
  <c r="H181" i="6" s="1"/>
  <c r="H1136" i="2"/>
  <c r="K1136" i="2"/>
  <c r="L1136" i="2"/>
  <c r="I1136" i="2"/>
  <c r="G135" i="6"/>
  <c r="H135" i="6" s="1"/>
  <c r="H1268" i="2"/>
  <c r="K1268" i="2"/>
  <c r="I1268" i="2"/>
  <c r="L1268" i="2"/>
  <c r="G267" i="6"/>
  <c r="H267" i="6" s="1"/>
  <c r="H1251" i="2"/>
  <c r="I1251" i="2"/>
  <c r="K1251" i="2"/>
  <c r="L1251" i="2"/>
  <c r="G250" i="6"/>
  <c r="H250" i="6" s="1"/>
  <c r="I1104" i="2"/>
  <c r="K1104" i="2"/>
  <c r="H1104" i="2"/>
  <c r="L1104" i="2"/>
  <c r="G103" i="6"/>
  <c r="H103" i="6" s="1"/>
  <c r="L1180" i="2"/>
  <c r="I1180" i="2"/>
  <c r="K1180" i="2"/>
  <c r="H1180" i="2"/>
  <c r="G179" i="6"/>
  <c r="H179" i="6" s="1"/>
  <c r="H1203" i="2"/>
  <c r="I1203" i="2"/>
  <c r="K1203" i="2"/>
  <c r="L1203" i="2"/>
  <c r="G202" i="6"/>
  <c r="H202" i="6" s="1"/>
  <c r="K1139" i="2"/>
  <c r="H1139" i="2"/>
  <c r="L1139" i="2"/>
  <c r="I1139" i="2"/>
  <c r="G138" i="6"/>
  <c r="H138" i="6" s="1"/>
  <c r="K1112" i="2"/>
  <c r="L1112" i="2"/>
  <c r="H1112" i="2"/>
  <c r="I1112" i="2"/>
  <c r="G111" i="6"/>
  <c r="H111" i="6" s="1"/>
  <c r="I1169" i="2"/>
  <c r="H1169" i="2"/>
  <c r="K1169" i="2"/>
  <c r="L1169" i="2"/>
  <c r="G168" i="6"/>
  <c r="H168" i="6" s="1"/>
  <c r="I1095" i="2"/>
  <c r="K1095" i="2"/>
  <c r="L1095" i="2"/>
  <c r="H1095" i="2"/>
  <c r="G94" i="6"/>
  <c r="H94" i="6" s="1"/>
  <c r="K1056" i="2"/>
  <c r="H1056" i="2"/>
  <c r="I1056" i="2"/>
  <c r="L1056" i="2"/>
  <c r="G55" i="6"/>
  <c r="H55" i="6" s="1"/>
  <c r="I1167" i="2"/>
  <c r="K1167" i="2"/>
  <c r="L1167" i="2"/>
  <c r="H1167" i="2"/>
  <c r="G166" i="6"/>
  <c r="H166" i="6" s="1"/>
  <c r="H1118" i="2"/>
  <c r="I1118" i="2"/>
  <c r="L1118" i="2"/>
  <c r="K1118" i="2"/>
  <c r="G117" i="6"/>
  <c r="H117" i="6" s="1"/>
  <c r="L1070" i="2"/>
  <c r="I1070" i="2"/>
  <c r="H1070" i="2"/>
  <c r="K1070" i="2"/>
  <c r="G69" i="6"/>
  <c r="H69" i="6" s="1"/>
  <c r="I1103" i="2"/>
  <c r="K1103" i="2"/>
  <c r="H1103" i="2"/>
  <c r="L1103" i="2"/>
  <c r="G102" i="6"/>
  <c r="H102" i="6" s="1"/>
  <c r="K1055" i="2"/>
  <c r="L1055" i="2"/>
  <c r="I1055" i="2"/>
  <c r="H1055" i="2"/>
  <c r="G54" i="6"/>
  <c r="H54" i="6" s="1"/>
  <c r="K1063" i="2"/>
  <c r="L1063" i="2"/>
  <c r="H1063" i="2"/>
  <c r="I1063" i="2"/>
  <c r="G62" i="6"/>
  <c r="H62" i="6" s="1"/>
  <c r="K1032" i="2"/>
  <c r="L1032" i="2"/>
  <c r="H1032" i="2"/>
  <c r="I1032" i="2"/>
  <c r="G31" i="6"/>
  <c r="H31" i="6" s="1"/>
  <c r="I1049" i="2"/>
  <c r="H1049" i="2"/>
  <c r="L1049" i="2"/>
  <c r="K1049" i="2"/>
  <c r="G48" i="6"/>
  <c r="H48" i="6" s="1"/>
  <c r="H1044" i="2"/>
  <c r="I1044" i="2"/>
  <c r="L1044" i="2"/>
  <c r="K1044" i="2"/>
  <c r="G43" i="6"/>
  <c r="H43" i="6" s="1"/>
  <c r="H1035" i="2"/>
  <c r="K1035" i="2"/>
  <c r="L1035" i="2"/>
  <c r="I1035" i="2"/>
  <c r="G34" i="6"/>
  <c r="H34" i="6" s="1"/>
  <c r="S1549" i="2"/>
  <c r="U1549" i="2"/>
  <c r="V1549" i="2"/>
  <c r="Y1549" i="2"/>
  <c r="O548" i="6" s="1"/>
  <c r="R1549" i="2"/>
  <c r="M548" i="6"/>
  <c r="N548" i="6" s="1"/>
  <c r="Y1576" i="2"/>
  <c r="O575" i="6" s="1"/>
  <c r="R1576" i="2"/>
  <c r="S1576" i="2"/>
  <c r="V1576" i="2"/>
  <c r="U1576" i="2"/>
  <c r="M575" i="6"/>
  <c r="N575" i="6" s="1"/>
  <c r="U1784" i="2"/>
  <c r="V1784" i="2"/>
  <c r="Y1784" i="2"/>
  <c r="O783" i="6" s="1"/>
  <c r="R1784" i="2"/>
  <c r="S1784" i="2"/>
  <c r="M783" i="6"/>
  <c r="N783" i="6" s="1"/>
  <c r="R1305" i="2"/>
  <c r="T1305" i="2" s="1"/>
  <c r="S1305" i="2"/>
  <c r="U1305" i="2"/>
  <c r="Y1305" i="2"/>
  <c r="O304" i="6" s="1"/>
  <c r="V1305" i="2"/>
  <c r="M304" i="6"/>
  <c r="N304" i="6" s="1"/>
  <c r="S1409" i="2"/>
  <c r="V1409" i="2"/>
  <c r="Y1409" i="2"/>
  <c r="O408" i="6" s="1"/>
  <c r="U1409" i="2"/>
  <c r="R1409" i="2"/>
  <c r="M408" i="6"/>
  <c r="N408" i="6" s="1"/>
  <c r="Y1559" i="2"/>
  <c r="O558" i="6" s="1"/>
  <c r="R1559" i="2"/>
  <c r="S1559" i="2"/>
  <c r="U1559" i="2"/>
  <c r="V1559" i="2"/>
  <c r="M558" i="6"/>
  <c r="N558" i="6" s="1"/>
  <c r="S1961" i="2"/>
  <c r="U1961" i="2"/>
  <c r="V1961" i="2"/>
  <c r="Y1961" i="2"/>
  <c r="O960" i="6" s="1"/>
  <c r="M960" i="6"/>
  <c r="N960" i="6" s="1"/>
  <c r="R1961" i="2"/>
  <c r="T1961" i="2" s="1"/>
  <c r="S2022" i="2"/>
  <c r="U2022" i="2"/>
  <c r="V2022" i="2"/>
  <c r="Y2022" i="2"/>
  <c r="O1021" i="6" s="1"/>
  <c r="R2022" i="2"/>
  <c r="T2022" i="2" s="1"/>
  <c r="M1021" i="6"/>
  <c r="U1106" i="2"/>
  <c r="S1106" i="2"/>
  <c r="V1106" i="2"/>
  <c r="Y1106" i="2"/>
  <c r="O105" i="6" s="1"/>
  <c r="R1106" i="2"/>
  <c r="T1106" i="2" s="1"/>
  <c r="M105" i="6"/>
  <c r="N105" i="6" s="1"/>
  <c r="Y1144" i="2"/>
  <c r="O143" i="6" s="1"/>
  <c r="S1144" i="2"/>
  <c r="U1144" i="2"/>
  <c r="V1144" i="2"/>
  <c r="R1144" i="2"/>
  <c r="T1144" i="2" s="1"/>
  <c r="M143" i="6"/>
  <c r="N143" i="6" s="1"/>
  <c r="V1270" i="2"/>
  <c r="Y1270" i="2"/>
  <c r="O269" i="6" s="1"/>
  <c r="U1270" i="2"/>
  <c r="R1270" i="2"/>
  <c r="S1270" i="2"/>
  <c r="M269" i="6"/>
  <c r="N269" i="6" s="1"/>
  <c r="Y1395" i="2"/>
  <c r="O394" i="6" s="1"/>
  <c r="R1395" i="2"/>
  <c r="T1395" i="2" s="1"/>
  <c r="S1395" i="2"/>
  <c r="U1395" i="2"/>
  <c r="V1395" i="2"/>
  <c r="M394" i="6"/>
  <c r="N394" i="6" s="1"/>
  <c r="Y1779" i="2"/>
  <c r="O778" i="6" s="1"/>
  <c r="R1779" i="2"/>
  <c r="S1779" i="2"/>
  <c r="U1779" i="2"/>
  <c r="V1779" i="2"/>
  <c r="M778" i="6"/>
  <c r="N778" i="6" s="1"/>
  <c r="S1115" i="2"/>
  <c r="V1115" i="2"/>
  <c r="R1115" i="2"/>
  <c r="T1115" i="2" s="1"/>
  <c r="U1115" i="2"/>
  <c r="Y1115" i="2"/>
  <c r="O114" i="6" s="1"/>
  <c r="M114" i="6"/>
  <c r="N114" i="6" s="1"/>
  <c r="Y1236" i="2"/>
  <c r="O235" i="6" s="1"/>
  <c r="S1236" i="2"/>
  <c r="R1236" i="2"/>
  <c r="T1236" i="2" s="1"/>
  <c r="U1236" i="2"/>
  <c r="V1236" i="2"/>
  <c r="M235" i="6"/>
  <c r="N235" i="6" s="1"/>
  <c r="Y1551" i="2"/>
  <c r="O550" i="6" s="1"/>
  <c r="R1551" i="2"/>
  <c r="T1551" i="2" s="1"/>
  <c r="S1551" i="2"/>
  <c r="U1551" i="2"/>
  <c r="V1551" i="2"/>
  <c r="M550" i="6"/>
  <c r="N550" i="6" s="1"/>
  <c r="Y1073" i="2"/>
  <c r="O72" i="6" s="1"/>
  <c r="R1073" i="2"/>
  <c r="U1073" i="2"/>
  <c r="S1073" i="2"/>
  <c r="V1073" i="2"/>
  <c r="M72" i="6"/>
  <c r="N72" i="6" s="1"/>
  <c r="Y1252" i="2"/>
  <c r="O251" i="6" s="1"/>
  <c r="S1252" i="2"/>
  <c r="R1252" i="2"/>
  <c r="T1252" i="2" s="1"/>
  <c r="U1252" i="2"/>
  <c r="V1252" i="2"/>
  <c r="M251" i="6"/>
  <c r="N251" i="6" s="1"/>
  <c r="Y1314" i="2"/>
  <c r="O313" i="6" s="1"/>
  <c r="R1314" i="2"/>
  <c r="U1314" i="2"/>
  <c r="V1314" i="2"/>
  <c r="S1314" i="2"/>
  <c r="M313" i="6"/>
  <c r="N313" i="6" s="1"/>
  <c r="Y1702" i="2"/>
  <c r="O701" i="6" s="1"/>
  <c r="R1702" i="2"/>
  <c r="T1702" i="2" s="1"/>
  <c r="S1702" i="2"/>
  <c r="U1702" i="2"/>
  <c r="V1702" i="2"/>
  <c r="M701" i="6"/>
  <c r="N701" i="6" s="1"/>
  <c r="Y1957" i="2"/>
  <c r="O956" i="6" s="1"/>
  <c r="R1957" i="2"/>
  <c r="S1957" i="2"/>
  <c r="U1957" i="2"/>
  <c r="V1957" i="2"/>
  <c r="M956" i="6"/>
  <c r="N956" i="6" s="1"/>
  <c r="Y1081" i="2"/>
  <c r="O80" i="6" s="1"/>
  <c r="U1081" i="2"/>
  <c r="R1081" i="2"/>
  <c r="T1081" i="2" s="1"/>
  <c r="V1081" i="2"/>
  <c r="S1081" i="2"/>
  <c r="M80" i="6"/>
  <c r="N80" i="6" s="1"/>
  <c r="Y1567" i="2"/>
  <c r="O566" i="6" s="1"/>
  <c r="R1567" i="2"/>
  <c r="T1567" i="2" s="1"/>
  <c r="S1567" i="2"/>
  <c r="U1567" i="2"/>
  <c r="V1567" i="2"/>
  <c r="M566" i="6"/>
  <c r="N566" i="6" s="1"/>
  <c r="S1265" i="2"/>
  <c r="V1265" i="2"/>
  <c r="R1265" i="2"/>
  <c r="T1265" i="2" s="1"/>
  <c r="U1265" i="2"/>
  <c r="Y1265" i="2"/>
  <c r="O264" i="6" s="1"/>
  <c r="M264" i="6"/>
  <c r="N264" i="6" s="1"/>
  <c r="Y1226" i="2"/>
  <c r="O225" i="6" s="1"/>
  <c r="R1226" i="2"/>
  <c r="T1226" i="2" s="1"/>
  <c r="S1226" i="2"/>
  <c r="U1226" i="2"/>
  <c r="V1226" i="2"/>
  <c r="M225" i="6"/>
  <c r="N225" i="6" s="1"/>
  <c r="Y1499" i="2"/>
  <c r="O498" i="6" s="1"/>
  <c r="R1499" i="2"/>
  <c r="S1499" i="2"/>
  <c r="V1499" i="2"/>
  <c r="U1499" i="2"/>
  <c r="M498" i="6"/>
  <c r="N498" i="6" s="1"/>
  <c r="Y1781" i="2"/>
  <c r="O780" i="6" s="1"/>
  <c r="R1781" i="2"/>
  <c r="T1781" i="2" s="1"/>
  <c r="S1781" i="2"/>
  <c r="U1781" i="2"/>
  <c r="V1781" i="2"/>
  <c r="M780" i="6"/>
  <c r="N780" i="6" s="1"/>
  <c r="Y1034" i="2"/>
  <c r="O33" i="6" s="1"/>
  <c r="R1034" i="2"/>
  <c r="U1034" i="2"/>
  <c r="V1034" i="2"/>
  <c r="S1034" i="2"/>
  <c r="M33" i="6"/>
  <c r="N33" i="6" s="1"/>
  <c r="Y1228" i="2"/>
  <c r="O227" i="6" s="1"/>
  <c r="S1228" i="2"/>
  <c r="V1228" i="2"/>
  <c r="U1228" i="2"/>
  <c r="R1228" i="2"/>
  <c r="T1228" i="2" s="1"/>
  <c r="M227" i="6"/>
  <c r="N227" i="6" s="1"/>
  <c r="V1293" i="2"/>
  <c r="Y1293" i="2"/>
  <c r="O292" i="6" s="1"/>
  <c r="U1293" i="2"/>
  <c r="S1293" i="2"/>
  <c r="R1293" i="2"/>
  <c r="T1293" i="2" s="1"/>
  <c r="M292" i="6"/>
  <c r="N292" i="6" s="1"/>
  <c r="V1333" i="2"/>
  <c r="Y1333" i="2"/>
  <c r="O332" i="6" s="1"/>
  <c r="U1333" i="2"/>
  <c r="R1333" i="2"/>
  <c r="S1333" i="2"/>
  <c r="M332" i="6"/>
  <c r="N332" i="6" s="1"/>
  <c r="V1155" i="2"/>
  <c r="Y1155" i="2"/>
  <c r="O154" i="6" s="1"/>
  <c r="R1155" i="2"/>
  <c r="T1155" i="2" s="1"/>
  <c r="S1155" i="2"/>
  <c r="U1155" i="2"/>
  <c r="M154" i="6"/>
  <c r="N154" i="6" s="1"/>
  <c r="R1353" i="2"/>
  <c r="T1353" i="2" s="1"/>
  <c r="U1353" i="2"/>
  <c r="Y1353" i="2"/>
  <c r="O352" i="6" s="1"/>
  <c r="S1353" i="2"/>
  <c r="V1353" i="2"/>
  <c r="M352" i="6"/>
  <c r="N352" i="6" s="1"/>
  <c r="S1512" i="2"/>
  <c r="U1512" i="2"/>
  <c r="V1512" i="2"/>
  <c r="Y1512" i="2"/>
  <c r="O511" i="6" s="1"/>
  <c r="R1512" i="2"/>
  <c r="T1512" i="2" s="1"/>
  <c r="M511" i="6"/>
  <c r="N511" i="6" s="1"/>
  <c r="U1688" i="2"/>
  <c r="V1688" i="2"/>
  <c r="Y1688" i="2"/>
  <c r="O687" i="6" s="1"/>
  <c r="S1688" i="2"/>
  <c r="R1688" i="2"/>
  <c r="T1688" i="2" s="1"/>
  <c r="M687" i="6"/>
  <c r="N687" i="6" s="1"/>
  <c r="V1790" i="2"/>
  <c r="Y1790" i="2"/>
  <c r="O789" i="6" s="1"/>
  <c r="R1790" i="2"/>
  <c r="T1790" i="2" s="1"/>
  <c r="S1790" i="2"/>
  <c r="U1790" i="2"/>
  <c r="M789" i="6"/>
  <c r="N789" i="6" s="1"/>
  <c r="Y1780" i="2"/>
  <c r="O779" i="6" s="1"/>
  <c r="R1780" i="2"/>
  <c r="S1780" i="2"/>
  <c r="U1780" i="2"/>
  <c r="V1780" i="2"/>
  <c r="M779" i="6"/>
  <c r="N779" i="6" s="1"/>
  <c r="Y1820" i="2"/>
  <c r="O819" i="6" s="1"/>
  <c r="R1820" i="2"/>
  <c r="S1820" i="2"/>
  <c r="U1820" i="2"/>
  <c r="V1820" i="2"/>
  <c r="M819" i="6"/>
  <c r="N819" i="6" s="1"/>
  <c r="Y2000" i="2"/>
  <c r="O999" i="6" s="1"/>
  <c r="R2000" i="2"/>
  <c r="S2000" i="2"/>
  <c r="U2000" i="2"/>
  <c r="V2000" i="2"/>
  <c r="M999" i="6"/>
  <c r="N999" i="6" s="1"/>
  <c r="U1030" i="2"/>
  <c r="V1030" i="2"/>
  <c r="Y1030" i="2"/>
  <c r="O29" i="6" s="1"/>
  <c r="R1030" i="2"/>
  <c r="T1030" i="2" s="1"/>
  <c r="S1030" i="2"/>
  <c r="M29" i="6"/>
  <c r="N29" i="6" s="1"/>
  <c r="S1116" i="2"/>
  <c r="R1116" i="2"/>
  <c r="V1116" i="2"/>
  <c r="U1116" i="2"/>
  <c r="Y1116" i="2"/>
  <c r="O115" i="6" s="1"/>
  <c r="M115" i="6"/>
  <c r="N115" i="6" s="1"/>
  <c r="Y1250" i="2"/>
  <c r="O249" i="6" s="1"/>
  <c r="R1250" i="2"/>
  <c r="S1250" i="2"/>
  <c r="U1250" i="2"/>
  <c r="V1250" i="2"/>
  <c r="M249" i="6"/>
  <c r="N249" i="6" s="1"/>
  <c r="R1249" i="2"/>
  <c r="T1249" i="2" s="1"/>
  <c r="S1249" i="2"/>
  <c r="V1249" i="2"/>
  <c r="U1249" i="2"/>
  <c r="Y1249" i="2"/>
  <c r="O248" i="6" s="1"/>
  <c r="M248" i="6"/>
  <c r="N248" i="6" s="1"/>
  <c r="V1317" i="2"/>
  <c r="Y1317" i="2"/>
  <c r="O316" i="6" s="1"/>
  <c r="U1317" i="2"/>
  <c r="R1317" i="2"/>
  <c r="T1317" i="2" s="1"/>
  <c r="S1317" i="2"/>
  <c r="M316" i="6"/>
  <c r="N316" i="6" s="1"/>
  <c r="S1360" i="2"/>
  <c r="V1360" i="2"/>
  <c r="Y1360" i="2"/>
  <c r="O359" i="6" s="1"/>
  <c r="R1360" i="2"/>
  <c r="U1360" i="2"/>
  <c r="M359" i="6"/>
  <c r="N359" i="6" s="1"/>
  <c r="V1222" i="2"/>
  <c r="S1222" i="2"/>
  <c r="U1222" i="2"/>
  <c r="Y1222" i="2"/>
  <c r="O221" i="6" s="1"/>
  <c r="R1222" i="2"/>
  <c r="T1222" i="2" s="1"/>
  <c r="M221" i="6"/>
  <c r="N221" i="6" s="1"/>
  <c r="Y1638" i="2"/>
  <c r="O637" i="6" s="1"/>
  <c r="R1638" i="2"/>
  <c r="T1638" i="2" s="1"/>
  <c r="S1638" i="2"/>
  <c r="U1638" i="2"/>
  <c r="V1638" i="2"/>
  <c r="M637" i="6"/>
  <c r="N637" i="6" s="1"/>
  <c r="U1944" i="2"/>
  <c r="V1944" i="2"/>
  <c r="Y1944" i="2"/>
  <c r="O943" i="6" s="1"/>
  <c r="R1944" i="2"/>
  <c r="T1944" i="2" s="1"/>
  <c r="S1944" i="2"/>
  <c r="M943" i="6"/>
  <c r="N943" i="6" s="1"/>
  <c r="U1744" i="2"/>
  <c r="V1744" i="2"/>
  <c r="Y1744" i="2"/>
  <c r="O743" i="6" s="1"/>
  <c r="R1744" i="2"/>
  <c r="S1744" i="2"/>
  <c r="M743" i="6"/>
  <c r="N743" i="6" s="1"/>
  <c r="Y1851" i="2"/>
  <c r="O850" i="6" s="1"/>
  <c r="R1851" i="2"/>
  <c r="S1851" i="2"/>
  <c r="U1851" i="2"/>
  <c r="V1851" i="2"/>
  <c r="M850" i="6"/>
  <c r="N850" i="6" s="1"/>
  <c r="Y2002" i="2"/>
  <c r="O1001" i="6" s="1"/>
  <c r="R2002" i="2"/>
  <c r="T2002" i="2" s="1"/>
  <c r="S2002" i="2"/>
  <c r="U2002" i="2"/>
  <c r="M1001" i="6"/>
  <c r="N1001" i="6" s="1"/>
  <c r="V2002" i="2"/>
  <c r="Y1726" i="2"/>
  <c r="O725" i="6" s="1"/>
  <c r="R1726" i="2"/>
  <c r="S1726" i="2"/>
  <c r="U1726" i="2"/>
  <c r="V1726" i="2"/>
  <c r="M725" i="6"/>
  <c r="N725" i="6" s="1"/>
  <c r="S1937" i="2"/>
  <c r="U1937" i="2"/>
  <c r="V1937" i="2"/>
  <c r="Y1937" i="2"/>
  <c r="O936" i="6" s="1"/>
  <c r="R1937" i="2"/>
  <c r="M936" i="6"/>
  <c r="N936" i="6" s="1"/>
  <c r="Y1836" i="2"/>
  <c r="O835" i="6" s="1"/>
  <c r="R1836" i="2"/>
  <c r="S1836" i="2"/>
  <c r="U1836" i="2"/>
  <c r="V1836" i="2"/>
  <c r="M835" i="6"/>
  <c r="N835" i="6" s="1"/>
  <c r="V1960" i="2"/>
  <c r="Y1960" i="2"/>
  <c r="O959" i="6" s="1"/>
  <c r="R1960" i="2"/>
  <c r="T1960" i="2" s="1"/>
  <c r="S1960" i="2"/>
  <c r="U1960" i="2"/>
  <c r="M959" i="6"/>
  <c r="N959" i="6" s="1"/>
  <c r="S1032" i="2"/>
  <c r="R1032" i="2"/>
  <c r="T1032" i="2" s="1"/>
  <c r="U1032" i="2"/>
  <c r="Y1032" i="2"/>
  <c r="O31" i="6" s="1"/>
  <c r="V1032" i="2"/>
  <c r="M31" i="6"/>
  <c r="N31" i="6" s="1"/>
  <c r="S1099" i="2"/>
  <c r="R1099" i="2"/>
  <c r="V1099" i="2"/>
  <c r="Y1099" i="2"/>
  <c r="O98" i="6" s="1"/>
  <c r="U1099" i="2"/>
  <c r="M98" i="6"/>
  <c r="N98" i="6" s="1"/>
  <c r="V1195" i="2"/>
  <c r="Y1195" i="2"/>
  <c r="O194" i="6" s="1"/>
  <c r="R1195" i="2"/>
  <c r="T1195" i="2" s="1"/>
  <c r="S1195" i="2"/>
  <c r="U1195" i="2"/>
  <c r="M194" i="6"/>
  <c r="N194" i="6" s="1"/>
  <c r="V1177" i="2"/>
  <c r="R1177" i="2"/>
  <c r="T1177" i="2" s="1"/>
  <c r="S1177" i="2"/>
  <c r="U1177" i="2"/>
  <c r="Y1177" i="2"/>
  <c r="O176" i="6" s="1"/>
  <c r="M176" i="6"/>
  <c r="N176" i="6" s="1"/>
  <c r="Y1372" i="2"/>
  <c r="O371" i="6" s="1"/>
  <c r="S1372" i="2"/>
  <c r="V1372" i="2"/>
  <c r="R1372" i="2"/>
  <c r="T1372" i="2" s="1"/>
  <c r="U1372" i="2"/>
  <c r="M371" i="6"/>
  <c r="N371" i="6" s="1"/>
  <c r="Y1506" i="2"/>
  <c r="O505" i="6" s="1"/>
  <c r="R1506" i="2"/>
  <c r="T1506" i="2" s="1"/>
  <c r="S1506" i="2"/>
  <c r="V1506" i="2"/>
  <c r="U1506" i="2"/>
  <c r="M505" i="6"/>
  <c r="N505" i="6" s="1"/>
  <c r="U1431" i="2"/>
  <c r="V1431" i="2"/>
  <c r="S1431" i="2"/>
  <c r="R1431" i="2"/>
  <c r="Y1431" i="2"/>
  <c r="O430" i="6" s="1"/>
  <c r="M430" i="6"/>
  <c r="N430" i="6" s="1"/>
  <c r="Y1670" i="2"/>
  <c r="O669" i="6" s="1"/>
  <c r="R1670" i="2"/>
  <c r="T1670" i="2" s="1"/>
  <c r="S1670" i="2"/>
  <c r="U1670" i="2"/>
  <c r="V1670" i="2"/>
  <c r="M669" i="6"/>
  <c r="N669" i="6" s="1"/>
  <c r="Y1544" i="2"/>
  <c r="O543" i="6" s="1"/>
  <c r="R1544" i="2"/>
  <c r="T1544" i="2" s="1"/>
  <c r="S1544" i="2"/>
  <c r="V1544" i="2"/>
  <c r="U1544" i="2"/>
  <c r="M543" i="6"/>
  <c r="N543" i="6" s="1"/>
  <c r="S1714" i="2"/>
  <c r="U1714" i="2"/>
  <c r="V1714" i="2"/>
  <c r="Y1714" i="2"/>
  <c r="O713" i="6" s="1"/>
  <c r="R1714" i="2"/>
  <c r="M713" i="6"/>
  <c r="N713" i="6" s="1"/>
  <c r="Y1852" i="2"/>
  <c r="O851" i="6" s="1"/>
  <c r="R1852" i="2"/>
  <c r="S1852" i="2"/>
  <c r="U1852" i="2"/>
  <c r="V1852" i="2"/>
  <c r="M851" i="6"/>
  <c r="N851" i="6" s="1"/>
  <c r="R1173" i="2"/>
  <c r="V1173" i="2"/>
  <c r="U1173" i="2"/>
  <c r="Y1173" i="2"/>
  <c r="O172" i="6" s="1"/>
  <c r="S1173" i="2"/>
  <c r="M172" i="6"/>
  <c r="N172" i="6" s="1"/>
  <c r="S1064" i="2"/>
  <c r="Y1064" i="2"/>
  <c r="O63" i="6" s="1"/>
  <c r="U1064" i="2"/>
  <c r="R1064" i="2"/>
  <c r="T1064" i="2" s="1"/>
  <c r="V1064" i="2"/>
  <c r="M63" i="6"/>
  <c r="N63" i="6" s="1"/>
  <c r="V1309" i="2"/>
  <c r="Y1309" i="2"/>
  <c r="O308" i="6" s="1"/>
  <c r="U1309" i="2"/>
  <c r="R1309" i="2"/>
  <c r="T1309" i="2" s="1"/>
  <c r="S1309" i="2"/>
  <c r="M308" i="6"/>
  <c r="N308" i="6" s="1"/>
  <c r="V1671" i="2"/>
  <c r="Y1671" i="2"/>
  <c r="O670" i="6" s="1"/>
  <c r="R1671" i="2"/>
  <c r="T1671" i="2" s="1"/>
  <c r="U1671" i="2"/>
  <c r="S1671" i="2"/>
  <c r="M670" i="6"/>
  <c r="N670" i="6" s="1"/>
  <c r="S1769" i="2"/>
  <c r="U1769" i="2"/>
  <c r="V1769" i="2"/>
  <c r="Y1769" i="2"/>
  <c r="O768" i="6" s="1"/>
  <c r="R1769" i="2"/>
  <c r="T1769" i="2" s="1"/>
  <c r="M768" i="6"/>
  <c r="N768" i="6" s="1"/>
  <c r="V1814" i="2"/>
  <c r="Y1814" i="2"/>
  <c r="O813" i="6" s="1"/>
  <c r="R1814" i="2"/>
  <c r="T1814" i="2" s="1"/>
  <c r="S1814" i="2"/>
  <c r="U1814" i="2"/>
  <c r="M813" i="6"/>
  <c r="N813" i="6" s="1"/>
  <c r="Y1757" i="2"/>
  <c r="O756" i="6" s="1"/>
  <c r="R1757" i="2"/>
  <c r="T1757" i="2" s="1"/>
  <c r="S1757" i="2"/>
  <c r="U1757" i="2"/>
  <c r="V1757" i="2"/>
  <c r="M756" i="6"/>
  <c r="N756" i="6" s="1"/>
  <c r="Y1940" i="2"/>
  <c r="O939" i="6" s="1"/>
  <c r="R1940" i="2"/>
  <c r="S1940" i="2"/>
  <c r="U1940" i="2"/>
  <c r="V1940" i="2"/>
  <c r="M939" i="6"/>
  <c r="N939" i="6" s="1"/>
  <c r="Y1101" i="2"/>
  <c r="O100" i="6" s="1"/>
  <c r="R1101" i="2"/>
  <c r="T1101" i="2" s="1"/>
  <c r="S1101" i="2"/>
  <c r="U1101" i="2"/>
  <c r="V1101" i="2"/>
  <c r="M100" i="6"/>
  <c r="N100" i="6" s="1"/>
  <c r="V1121" i="2"/>
  <c r="U1121" i="2"/>
  <c r="R1121" i="2"/>
  <c r="T1121" i="2" s="1"/>
  <c r="S1121" i="2"/>
  <c r="Y1121" i="2"/>
  <c r="O120" i="6" s="1"/>
  <c r="M120" i="6"/>
  <c r="N120" i="6" s="1"/>
  <c r="V1349" i="2"/>
  <c r="Y1349" i="2"/>
  <c r="O348" i="6" s="1"/>
  <c r="U1349" i="2"/>
  <c r="S1349" i="2"/>
  <c r="R1349" i="2"/>
  <c r="T1349" i="2" s="1"/>
  <c r="M348" i="6"/>
  <c r="N348" i="6" s="1"/>
  <c r="U1279" i="2"/>
  <c r="Y1279" i="2"/>
  <c r="O278" i="6" s="1"/>
  <c r="V1279" i="2"/>
  <c r="S1279" i="2"/>
  <c r="R1279" i="2"/>
  <c r="M278" i="6"/>
  <c r="N278" i="6" s="1"/>
  <c r="Y1470" i="2"/>
  <c r="O469" i="6" s="1"/>
  <c r="R1470" i="2"/>
  <c r="T1470" i="2" s="1"/>
  <c r="S1470" i="2"/>
  <c r="U1470" i="2"/>
  <c r="V1470" i="2"/>
  <c r="M469" i="6"/>
  <c r="N469" i="6" s="1"/>
  <c r="R1489" i="2"/>
  <c r="S1489" i="2"/>
  <c r="U1489" i="2"/>
  <c r="Y1489" i="2"/>
  <c r="O488" i="6" s="1"/>
  <c r="V1489" i="2"/>
  <c r="M488" i="6"/>
  <c r="N488" i="6" s="1"/>
  <c r="Y1553" i="2"/>
  <c r="O552" i="6" s="1"/>
  <c r="R1553" i="2"/>
  <c r="S1553" i="2"/>
  <c r="U1553" i="2"/>
  <c r="V1553" i="2"/>
  <c r="M552" i="6"/>
  <c r="N552" i="6" s="1"/>
  <c r="Y1764" i="2"/>
  <c r="O763" i="6" s="1"/>
  <c r="R1764" i="2"/>
  <c r="S1764" i="2"/>
  <c r="U1764" i="2"/>
  <c r="V1764" i="2"/>
  <c r="M763" i="6"/>
  <c r="N763" i="6" s="1"/>
  <c r="V1950" i="2"/>
  <c r="Y1950" i="2"/>
  <c r="O949" i="6" s="1"/>
  <c r="R1950" i="2"/>
  <c r="T1950" i="2" s="1"/>
  <c r="S1950" i="2"/>
  <c r="M949" i="6"/>
  <c r="N949" i="6" s="1"/>
  <c r="U1950" i="2"/>
  <c r="U1840" i="2"/>
  <c r="V1840" i="2"/>
  <c r="Y1840" i="2"/>
  <c r="O839" i="6" s="1"/>
  <c r="R1840" i="2"/>
  <c r="T1840" i="2" s="1"/>
  <c r="S1840" i="2"/>
  <c r="M839" i="6"/>
  <c r="N839" i="6" s="1"/>
  <c r="T40" i="6"/>
  <c r="T56" i="6"/>
  <c r="T64" i="6"/>
  <c r="T80" i="6"/>
  <c r="T96" i="6"/>
  <c r="T104" i="6"/>
  <c r="T120" i="6"/>
  <c r="T128" i="6"/>
  <c r="T136" i="6"/>
  <c r="T144" i="6"/>
  <c r="T160" i="6"/>
  <c r="T176" i="6"/>
  <c r="T184" i="6"/>
  <c r="T200" i="6"/>
  <c r="T232" i="6"/>
  <c r="T240" i="6"/>
  <c r="T272" i="6"/>
  <c r="T296" i="6"/>
  <c r="T320" i="6"/>
  <c r="T328" i="6"/>
  <c r="T336" i="6"/>
  <c r="T344" i="6"/>
  <c r="T368" i="6"/>
  <c r="T376" i="6"/>
  <c r="T384" i="6"/>
  <c r="T408" i="6"/>
  <c r="T456" i="6"/>
  <c r="T464" i="6"/>
  <c r="T520" i="6"/>
  <c r="T544" i="6"/>
  <c r="T552" i="6"/>
  <c r="T576" i="6"/>
  <c r="T584" i="6"/>
  <c r="T592" i="6"/>
  <c r="T616" i="6"/>
  <c r="T624" i="6"/>
  <c r="T632" i="6"/>
  <c r="T640" i="6"/>
  <c r="T648" i="6"/>
  <c r="T664" i="6"/>
  <c r="T672" i="6"/>
  <c r="T680" i="6"/>
  <c r="T688" i="6"/>
  <c r="T696" i="6"/>
  <c r="T704" i="6"/>
  <c r="T720" i="6"/>
  <c r="T736" i="6"/>
  <c r="T744" i="6"/>
  <c r="T752" i="6"/>
  <c r="T776" i="6"/>
  <c r="T792" i="6"/>
  <c r="T800" i="6"/>
  <c r="T808" i="6"/>
  <c r="T848" i="6"/>
  <c r="T856" i="6"/>
  <c r="T888" i="6"/>
  <c r="T896" i="6"/>
  <c r="T912" i="6"/>
  <c r="T944" i="6"/>
  <c r="T952" i="6"/>
  <c r="T960" i="6"/>
  <c r="T992" i="6"/>
  <c r="T1000" i="6"/>
  <c r="T1008" i="6"/>
  <c r="T41" i="6"/>
  <c r="T49" i="6"/>
  <c r="T65" i="6"/>
  <c r="T73" i="6"/>
  <c r="T81" i="6"/>
  <c r="T97" i="6"/>
  <c r="T105" i="6"/>
  <c r="T113" i="6"/>
  <c r="T137" i="6"/>
  <c r="T153" i="6"/>
  <c r="T169" i="6"/>
  <c r="T177" i="6"/>
  <c r="T201" i="6"/>
  <c r="T209" i="6"/>
  <c r="T217" i="6"/>
  <c r="T233" i="6"/>
  <c r="T257" i="6"/>
  <c r="T273" i="6"/>
  <c r="T281" i="6"/>
  <c r="T289" i="6"/>
  <c r="T321" i="6"/>
  <c r="T329" i="6"/>
  <c r="T337" i="6"/>
  <c r="T353" i="6"/>
  <c r="T369" i="6"/>
  <c r="T377" i="6"/>
  <c r="T417" i="6"/>
  <c r="T457" i="6"/>
  <c r="T465" i="6"/>
  <c r="T473" i="6"/>
  <c r="T481" i="6"/>
  <c r="T489" i="6"/>
  <c r="T505" i="6"/>
  <c r="T529" i="6"/>
  <c r="T537" i="6"/>
  <c r="T545" i="6"/>
  <c r="T561" i="6"/>
  <c r="T569" i="6"/>
  <c r="T577" i="6"/>
  <c r="T609" i="6"/>
  <c r="T633" i="6"/>
  <c r="T641" i="6"/>
  <c r="T649" i="6"/>
  <c r="T689" i="6"/>
  <c r="T721" i="6"/>
  <c r="T737" i="6"/>
  <c r="T761" i="6"/>
  <c r="T769" i="6"/>
  <c r="T809" i="6"/>
  <c r="T825" i="6"/>
  <c r="T833" i="6"/>
  <c r="T857" i="6"/>
  <c r="T865" i="6"/>
  <c r="T873" i="6"/>
  <c r="T897" i="6"/>
  <c r="T905" i="6"/>
  <c r="T929" i="6"/>
  <c r="T937" i="6"/>
  <c r="T961" i="6"/>
  <c r="T969" i="6"/>
  <c r="T977" i="6"/>
  <c r="T993" i="6"/>
  <c r="T1017" i="6"/>
  <c r="T34" i="6"/>
  <c r="T50" i="6"/>
  <c r="T74" i="6"/>
  <c r="T82" i="6"/>
  <c r="T114" i="6"/>
  <c r="T122" i="6"/>
  <c r="T130" i="6"/>
  <c r="T138" i="6"/>
  <c r="T146" i="6"/>
  <c r="T154" i="6"/>
  <c r="T178" i="6"/>
  <c r="T186" i="6"/>
  <c r="T202" i="6"/>
  <c r="T210" i="6"/>
  <c r="T218" i="6"/>
  <c r="T226" i="6"/>
  <c r="T234" i="6"/>
  <c r="T250" i="6"/>
  <c r="T282" i="6"/>
  <c r="T290" i="6"/>
  <c r="T306" i="6"/>
  <c r="T330" i="6"/>
  <c r="T338" i="6"/>
  <c r="T346" i="6"/>
  <c r="T394" i="6"/>
  <c r="T434" i="6"/>
  <c r="T442" i="6"/>
  <c r="T458" i="6"/>
  <c r="T466" i="6"/>
  <c r="T482" i="6"/>
  <c r="T498" i="6"/>
  <c r="T506" i="6"/>
  <c r="T514" i="6"/>
  <c r="T522" i="6"/>
  <c r="T530" i="6"/>
  <c r="T538" i="6"/>
  <c r="T562" i="6"/>
  <c r="T570" i="6"/>
  <c r="T586" i="6"/>
  <c r="T610" i="6"/>
  <c r="T618" i="6"/>
  <c r="T634" i="6"/>
  <c r="T642" i="6"/>
  <c r="T658" i="6"/>
  <c r="T666" i="6"/>
  <c r="T674" i="6"/>
  <c r="T682" i="6"/>
  <c r="T690" i="6"/>
  <c r="T698" i="6"/>
  <c r="T706" i="6"/>
  <c r="T714" i="6"/>
  <c r="T722" i="6"/>
  <c r="T730" i="6"/>
  <c r="T738" i="6"/>
  <c r="T762" i="6"/>
  <c r="T770" i="6"/>
  <c r="T794" i="6"/>
  <c r="T802" i="6"/>
  <c r="T826" i="6"/>
  <c r="T834" i="6"/>
  <c r="T858" i="6"/>
  <c r="T866" i="6"/>
  <c r="T890" i="6"/>
  <c r="T898" i="6"/>
  <c r="T922" i="6"/>
  <c r="T930" i="6"/>
  <c r="T954" i="6"/>
  <c r="T970" i="6"/>
  <c r="T994" i="6"/>
  <c r="T1002" i="6"/>
  <c r="T43" i="6"/>
  <c r="T75" i="6"/>
  <c r="T83" i="6"/>
  <c r="T107" i="6"/>
  <c r="T131" i="6"/>
  <c r="T139" i="6"/>
  <c r="T155" i="6"/>
  <c r="T179" i="6"/>
  <c r="T195" i="6"/>
  <c r="T219" i="6"/>
  <c r="T235" i="6"/>
  <c r="T243" i="6"/>
  <c r="T259" i="6"/>
  <c r="T291" i="6"/>
  <c r="T299" i="6"/>
  <c r="T323" i="6"/>
  <c r="T331" i="6"/>
  <c r="T339" i="6"/>
  <c r="T347" i="6"/>
  <c r="T379" i="6"/>
  <c r="T395" i="6"/>
  <c r="T403" i="6"/>
  <c r="T451" i="6"/>
  <c r="T459" i="6"/>
  <c r="T467" i="6"/>
  <c r="T475" i="6"/>
  <c r="T483" i="6"/>
  <c r="T507" i="6"/>
  <c r="T515" i="6"/>
  <c r="T523" i="6"/>
  <c r="T531" i="6"/>
  <c r="T563" i="6"/>
  <c r="T571" i="6"/>
  <c r="T579" i="6"/>
  <c r="T595" i="6"/>
  <c r="T619" i="6"/>
  <c r="T627" i="6"/>
  <c r="T635" i="6"/>
  <c r="T643" i="6"/>
  <c r="T659" i="6"/>
  <c r="T667" i="6"/>
  <c r="T675" i="6"/>
  <c r="T699" i="6"/>
  <c r="T707" i="6"/>
  <c r="T731" i="6"/>
  <c r="T747" i="6"/>
  <c r="T763" i="6"/>
  <c r="T771" i="6"/>
  <c r="T779" i="6"/>
  <c r="T795" i="6"/>
  <c r="T803" i="6"/>
  <c r="T835" i="6"/>
  <c r="T843" i="6"/>
  <c r="T851" i="6"/>
  <c r="T883" i="6"/>
  <c r="T899" i="6"/>
  <c r="T915" i="6"/>
  <c r="T931" i="6"/>
  <c r="T947" i="6"/>
  <c r="T987" i="6"/>
  <c r="T995" i="6"/>
  <c r="T1019" i="6"/>
  <c r="T52" i="6"/>
  <c r="T76" i="6"/>
  <c r="T84" i="6"/>
  <c r="T92" i="6"/>
  <c r="T108" i="6"/>
  <c r="T140" i="6"/>
  <c r="T148" i="6"/>
  <c r="T156" i="6"/>
  <c r="T164" i="6"/>
  <c r="T180" i="6"/>
  <c r="T212" i="6"/>
  <c r="T220" i="6"/>
  <c r="T228" i="6"/>
  <c r="T236" i="6"/>
  <c r="T244" i="6"/>
  <c r="T252" i="6"/>
  <c r="T268" i="6"/>
  <c r="T276" i="6"/>
  <c r="T292" i="6"/>
  <c r="T324" i="6"/>
  <c r="T332" i="6"/>
  <c r="T340" i="6"/>
  <c r="T356" i="6"/>
  <c r="T364" i="6"/>
  <c r="T372" i="6"/>
  <c r="T388" i="6"/>
  <c r="T412" i="6"/>
  <c r="T452" i="6"/>
  <c r="T468" i="6"/>
  <c r="T476" i="6"/>
  <c r="T492" i="6"/>
  <c r="T516" i="6"/>
  <c r="T524" i="6"/>
  <c r="T532" i="6"/>
  <c r="T548" i="6"/>
  <c r="T556" i="6"/>
  <c r="T572" i="6"/>
  <c r="T580" i="6"/>
  <c r="T588" i="6"/>
  <c r="T604" i="6"/>
  <c r="T644" i="6"/>
  <c r="T676" i="6"/>
  <c r="T684" i="6"/>
  <c r="T692" i="6"/>
  <c r="T708" i="6"/>
  <c r="T716" i="6"/>
  <c r="T724" i="6"/>
  <c r="T732" i="6"/>
  <c r="T756" i="6"/>
  <c r="T764" i="6"/>
  <c r="T788" i="6"/>
  <c r="T796" i="6"/>
  <c r="T820" i="6"/>
  <c r="T828" i="6"/>
  <c r="T37" i="6"/>
  <c r="T45" i="6"/>
  <c r="T53" i="6"/>
  <c r="T61" i="6"/>
  <c r="T101" i="6"/>
  <c r="T109" i="6"/>
  <c r="T117" i="6"/>
  <c r="T133" i="6"/>
  <c r="T149" i="6"/>
  <c r="T157" i="6"/>
  <c r="T165" i="6"/>
  <c r="T173" i="6"/>
  <c r="T181" i="6"/>
  <c r="T189" i="6"/>
  <c r="T197" i="6"/>
  <c r="T213" i="6"/>
  <c r="T221" i="6"/>
  <c r="T253" i="6"/>
  <c r="T269" i="6"/>
  <c r="T285" i="6"/>
  <c r="T301" i="6"/>
  <c r="T317" i="6"/>
  <c r="T325" i="6"/>
  <c r="T333" i="6"/>
  <c r="T349" i="6"/>
  <c r="T365" i="6"/>
  <c r="T397" i="6"/>
  <c r="T405" i="6"/>
  <c r="T413" i="6"/>
  <c r="T437" i="6"/>
  <c r="T445" i="6"/>
  <c r="T453" i="6"/>
  <c r="T469" i="6"/>
  <c r="T477" i="6"/>
  <c r="T493" i="6"/>
  <c r="T509" i="6"/>
  <c r="T525" i="6"/>
  <c r="T541" i="6"/>
  <c r="T549" i="6"/>
  <c r="T589" i="6"/>
  <c r="T605" i="6"/>
  <c r="T613" i="6"/>
  <c r="T629" i="6"/>
  <c r="T653" i="6"/>
  <c r="T677" i="6"/>
  <c r="T685" i="6"/>
  <c r="T693" i="6"/>
  <c r="T709" i="6"/>
  <c r="T717" i="6"/>
  <c r="T733" i="6"/>
  <c r="T741" i="6"/>
  <c r="T765" i="6"/>
  <c r="T821" i="6"/>
  <c r="T845" i="6"/>
  <c r="T853" i="6"/>
  <c r="T869" i="6"/>
  <c r="T877" i="6"/>
  <c r="T885" i="6"/>
  <c r="T901" i="6"/>
  <c r="T909" i="6"/>
  <c r="T917" i="6"/>
  <c r="T933" i="6"/>
  <c r="T949" i="6"/>
  <c r="T957" i="6"/>
  <c r="T965" i="6"/>
  <c r="T973" i="6"/>
  <c r="T981" i="6"/>
  <c r="T989" i="6"/>
  <c r="T997" i="6"/>
  <c r="T1013" i="6"/>
  <c r="T1021" i="6"/>
  <c r="T30" i="6"/>
  <c r="T78" i="6"/>
  <c r="T102" i="6"/>
  <c r="T110" i="6"/>
  <c r="T126" i="6"/>
  <c r="T158" i="6"/>
  <c r="T174" i="6"/>
  <c r="T182" i="6"/>
  <c r="T190" i="6"/>
  <c r="T206" i="6"/>
  <c r="T222" i="6"/>
  <c r="T230" i="6"/>
  <c r="T238" i="6"/>
  <c r="T286" i="6"/>
  <c r="T318" i="6"/>
  <c r="T326" i="6"/>
  <c r="T334" i="6"/>
  <c r="T350" i="6"/>
  <c r="T358" i="6"/>
  <c r="T366" i="6"/>
  <c r="T374" i="6"/>
  <c r="T390" i="6"/>
  <c r="T406" i="6"/>
  <c r="T414" i="6"/>
  <c r="T446" i="6"/>
  <c r="T454" i="6"/>
  <c r="T462" i="6"/>
  <c r="T486" i="6"/>
  <c r="T558" i="6"/>
  <c r="T582" i="6"/>
  <c r="T590" i="6"/>
  <c r="T598" i="6"/>
  <c r="T614" i="6"/>
  <c r="T622" i="6"/>
  <c r="T630" i="6"/>
  <c r="T638" i="6"/>
  <c r="T662" i="6"/>
  <c r="T686" i="6"/>
  <c r="T702" i="6"/>
  <c r="T710" i="6"/>
  <c r="T718" i="6"/>
  <c r="T742" i="6"/>
  <c r="T766" i="6"/>
  <c r="T774" i="6"/>
  <c r="T798" i="6"/>
  <c r="T806" i="6"/>
  <c r="T830" i="6"/>
  <c r="T838" i="6"/>
  <c r="T854" i="6"/>
  <c r="T870" i="6"/>
  <c r="T878" i="6"/>
  <c r="T886" i="6"/>
  <c r="T894" i="6"/>
  <c r="T902" i="6"/>
  <c r="T910" i="6"/>
  <c r="T926" i="6"/>
  <c r="T934" i="6"/>
  <c r="T958" i="6"/>
  <c r="T966" i="6"/>
  <c r="T974" i="6"/>
  <c r="T982" i="6"/>
  <c r="T990" i="6"/>
  <c r="T998" i="6"/>
  <c r="T1006" i="6"/>
  <c r="T1022" i="6"/>
  <c r="T207" i="6"/>
  <c r="T271" i="6"/>
  <c r="T335" i="6"/>
  <c r="T399" i="6"/>
  <c r="T463" i="6"/>
  <c r="T527" i="6"/>
  <c r="T591" i="6"/>
  <c r="T719" i="6"/>
  <c r="T908" i="6"/>
  <c r="T1004" i="6"/>
  <c r="T87" i="6"/>
  <c r="T279" i="6"/>
  <c r="T343" i="6"/>
  <c r="T471" i="6"/>
  <c r="T663" i="6"/>
  <c r="T847" i="6"/>
  <c r="T879" i="6"/>
  <c r="T1007" i="6"/>
  <c r="T415" i="6"/>
  <c r="T479" i="6"/>
  <c r="T543" i="6"/>
  <c r="T607" i="6"/>
  <c r="T671" i="6"/>
  <c r="T735" i="6"/>
  <c r="T799" i="6"/>
  <c r="T852" i="6"/>
  <c r="T39" i="6"/>
  <c r="T103" i="6"/>
  <c r="T231" i="6"/>
  <c r="T295" i="6"/>
  <c r="T743" i="6"/>
  <c r="T807" i="6"/>
  <c r="T919" i="6"/>
  <c r="T951" i="6"/>
  <c r="T983" i="6"/>
  <c r="T111" i="6"/>
  <c r="T239" i="6"/>
  <c r="T367" i="6"/>
  <c r="T431" i="6"/>
  <c r="T559" i="6"/>
  <c r="T751" i="6"/>
  <c r="T815" i="6"/>
  <c r="T860" i="6"/>
  <c r="T892" i="6"/>
  <c r="T956" i="6"/>
  <c r="T1020" i="6"/>
  <c r="T119" i="6"/>
  <c r="T247" i="6"/>
  <c r="T311" i="6"/>
  <c r="T375" i="6"/>
  <c r="T439" i="6"/>
  <c r="T567" i="6"/>
  <c r="T631" i="6"/>
  <c r="T895" i="6"/>
  <c r="T959" i="6"/>
  <c r="T191" i="6"/>
  <c r="T319" i="6"/>
  <c r="T447" i="6"/>
  <c r="T511" i="6"/>
  <c r="T703" i="6"/>
  <c r="T831" i="6"/>
  <c r="T932" i="6"/>
  <c r="T964" i="6"/>
  <c r="T996" i="6"/>
  <c r="T519" i="6"/>
  <c r="T935" i="6"/>
  <c r="T71" i="6"/>
  <c r="T903" i="6"/>
  <c r="T999" i="6"/>
  <c r="T711" i="6"/>
  <c r="T455" i="6"/>
  <c r="T391" i="6"/>
  <c r="R1746" i="2"/>
  <c r="T1746" i="2" s="1"/>
  <c r="S1746" i="2"/>
  <c r="U1746" i="2"/>
  <c r="V1746" i="2"/>
  <c r="Y1746" i="2"/>
  <c r="O745" i="6" s="1"/>
  <c r="M745" i="6"/>
  <c r="N745" i="6" s="1"/>
  <c r="R1956" i="2"/>
  <c r="T1956" i="2" s="1"/>
  <c r="S1956" i="2"/>
  <c r="U1956" i="2"/>
  <c r="V1956" i="2"/>
  <c r="Y1956" i="2"/>
  <c r="O955" i="6" s="1"/>
  <c r="M955" i="6"/>
  <c r="N955" i="6" s="1"/>
  <c r="R1651" i="2"/>
  <c r="T1651" i="2" s="1"/>
  <c r="S1651" i="2"/>
  <c r="U1651" i="2"/>
  <c r="V1651" i="2"/>
  <c r="Y1651" i="2"/>
  <c r="O650" i="6" s="1"/>
  <c r="M650" i="6"/>
  <c r="N650" i="6" s="1"/>
  <c r="S1979" i="2"/>
  <c r="U1979" i="2"/>
  <c r="V1979" i="2"/>
  <c r="Y1979" i="2"/>
  <c r="O978" i="6" s="1"/>
  <c r="R1979" i="2"/>
  <c r="T1979" i="2" s="1"/>
  <c r="M978" i="6"/>
  <c r="N978" i="6" s="1"/>
  <c r="S1723" i="2"/>
  <c r="U1723" i="2"/>
  <c r="V1723" i="2"/>
  <c r="R1723" i="2"/>
  <c r="Y1723" i="2"/>
  <c r="O722" i="6" s="1"/>
  <c r="M722" i="6"/>
  <c r="N722" i="6" s="1"/>
  <c r="R1754" i="2"/>
  <c r="T1754" i="2" s="1"/>
  <c r="S1754" i="2"/>
  <c r="U1754" i="2"/>
  <c r="V1754" i="2"/>
  <c r="Y1754" i="2"/>
  <c r="O753" i="6" s="1"/>
  <c r="M753" i="6"/>
  <c r="N753" i="6" s="1"/>
  <c r="R1954" i="2"/>
  <c r="T1954" i="2" s="1"/>
  <c r="U1954" i="2"/>
  <c r="V1954" i="2"/>
  <c r="S1954" i="2"/>
  <c r="Y1954" i="2"/>
  <c r="O953" i="6" s="1"/>
  <c r="M953" i="6"/>
  <c r="N953" i="6" s="1"/>
  <c r="S1736" i="2"/>
  <c r="R1736" i="2"/>
  <c r="T1736" i="2" s="1"/>
  <c r="U1736" i="2"/>
  <c r="V1736" i="2"/>
  <c r="Y1736" i="2"/>
  <c r="O735" i="6" s="1"/>
  <c r="M735" i="6"/>
  <c r="N735" i="6" s="1"/>
  <c r="R1643" i="2"/>
  <c r="T1643" i="2" s="1"/>
  <c r="S1643" i="2"/>
  <c r="U1643" i="2"/>
  <c r="V1643" i="2"/>
  <c r="Y1643" i="2"/>
  <c r="O642" i="6" s="1"/>
  <c r="M642" i="6"/>
  <c r="N642" i="6" s="1"/>
  <c r="U1951" i="2"/>
  <c r="V1951" i="2"/>
  <c r="Y1951" i="2"/>
  <c r="O950" i="6" s="1"/>
  <c r="R1951" i="2"/>
  <c r="S1951" i="2"/>
  <c r="M950" i="6"/>
  <c r="N950" i="6" s="1"/>
  <c r="U1919" i="2"/>
  <c r="V1919" i="2"/>
  <c r="Y1919" i="2"/>
  <c r="O918" i="6" s="1"/>
  <c r="R1919" i="2"/>
  <c r="S1919" i="2"/>
  <c r="M918" i="6"/>
  <c r="N918" i="6" s="1"/>
  <c r="U1887" i="2"/>
  <c r="V1887" i="2"/>
  <c r="Y1887" i="2"/>
  <c r="O886" i="6" s="1"/>
  <c r="R1887" i="2"/>
  <c r="S1887" i="2"/>
  <c r="M886" i="6"/>
  <c r="N886" i="6" s="1"/>
  <c r="U1855" i="2"/>
  <c r="V1855" i="2"/>
  <c r="Y1855" i="2"/>
  <c r="O854" i="6" s="1"/>
  <c r="R1855" i="2"/>
  <c r="S1855" i="2"/>
  <c r="M854" i="6"/>
  <c r="N854" i="6" s="1"/>
  <c r="U1823" i="2"/>
  <c r="V1823" i="2"/>
  <c r="Y1823" i="2"/>
  <c r="O822" i="6" s="1"/>
  <c r="R1823" i="2"/>
  <c r="S1823" i="2"/>
  <c r="M822" i="6"/>
  <c r="N822" i="6" s="1"/>
  <c r="U1791" i="2"/>
  <c r="V1791" i="2"/>
  <c r="Y1791" i="2"/>
  <c r="O790" i="6" s="1"/>
  <c r="R1791" i="2"/>
  <c r="S1791" i="2"/>
  <c r="M790" i="6"/>
  <c r="N790" i="6" s="1"/>
  <c r="U1759" i="2"/>
  <c r="V1759" i="2"/>
  <c r="Y1759" i="2"/>
  <c r="O758" i="6" s="1"/>
  <c r="R1759" i="2"/>
  <c r="T1759" i="2" s="1"/>
  <c r="S1759" i="2"/>
  <c r="M758" i="6"/>
  <c r="N758" i="6" s="1"/>
  <c r="U1681" i="2"/>
  <c r="V1681" i="2"/>
  <c r="R1681" i="2"/>
  <c r="T1681" i="2" s="1"/>
  <c r="S1681" i="2"/>
  <c r="Y1681" i="2"/>
  <c r="O680" i="6" s="1"/>
  <c r="M680" i="6"/>
  <c r="N680" i="6" s="1"/>
  <c r="R1732" i="2"/>
  <c r="T1732" i="2" s="1"/>
  <c r="S1732" i="2"/>
  <c r="U1732" i="2"/>
  <c r="V1732" i="2"/>
  <c r="Y1732" i="2"/>
  <c r="O731" i="6" s="1"/>
  <c r="M731" i="6"/>
  <c r="N731" i="6" s="1"/>
  <c r="R1691" i="2"/>
  <c r="T1691" i="2" s="1"/>
  <c r="S1691" i="2"/>
  <c r="U1691" i="2"/>
  <c r="V1691" i="2"/>
  <c r="Y1691" i="2"/>
  <c r="O690" i="6" s="1"/>
  <c r="M690" i="6"/>
  <c r="N690" i="6" s="1"/>
  <c r="U1556" i="2"/>
  <c r="V1556" i="2"/>
  <c r="R1556" i="2"/>
  <c r="T1556" i="2" s="1"/>
  <c r="S1556" i="2"/>
  <c r="Y1556" i="2"/>
  <c r="O555" i="6" s="1"/>
  <c r="M555" i="6"/>
  <c r="N555" i="6" s="1"/>
  <c r="U1640" i="2"/>
  <c r="V1640" i="2"/>
  <c r="Y1640" i="2"/>
  <c r="O639" i="6" s="1"/>
  <c r="S1640" i="2"/>
  <c r="R1640" i="2"/>
  <c r="T1640" i="2" s="1"/>
  <c r="M639" i="6"/>
  <c r="N639" i="6" s="1"/>
  <c r="V1459" i="2"/>
  <c r="Y1459" i="2"/>
  <c r="O458" i="6" s="1"/>
  <c r="S1459" i="2"/>
  <c r="R1459" i="2"/>
  <c r="U1459" i="2"/>
  <c r="M458" i="6"/>
  <c r="N458" i="6" s="1"/>
  <c r="U1604" i="2"/>
  <c r="V1604" i="2"/>
  <c r="R1604" i="2"/>
  <c r="T1604" i="2" s="1"/>
  <c r="S1604" i="2"/>
  <c r="Y1604" i="2"/>
  <c r="O603" i="6" s="1"/>
  <c r="M603" i="6"/>
  <c r="N603" i="6" s="1"/>
  <c r="Y1654" i="2"/>
  <c r="O653" i="6" s="1"/>
  <c r="R1654" i="2"/>
  <c r="S1654" i="2"/>
  <c r="U1654" i="2"/>
  <c r="V1654" i="2"/>
  <c r="M653" i="6"/>
  <c r="N653" i="6" s="1"/>
  <c r="U1494" i="2"/>
  <c r="V1494" i="2"/>
  <c r="S1494" i="2"/>
  <c r="Y1494" i="2"/>
  <c r="O493" i="6" s="1"/>
  <c r="R1494" i="2"/>
  <c r="T1494" i="2" s="1"/>
  <c r="M493" i="6"/>
  <c r="N493" i="6" s="1"/>
  <c r="Y1700" i="2"/>
  <c r="O699" i="6" s="1"/>
  <c r="R1700" i="2"/>
  <c r="S1700" i="2"/>
  <c r="U1700" i="2"/>
  <c r="V1700" i="2"/>
  <c r="M699" i="6"/>
  <c r="N699" i="6" s="1"/>
  <c r="Y1668" i="2"/>
  <c r="O667" i="6" s="1"/>
  <c r="R1668" i="2"/>
  <c r="S1668" i="2"/>
  <c r="U1668" i="2"/>
  <c r="V1668" i="2"/>
  <c r="M667" i="6"/>
  <c r="N667" i="6" s="1"/>
  <c r="S1621" i="2"/>
  <c r="U1621" i="2"/>
  <c r="V1621" i="2"/>
  <c r="Y1621" i="2"/>
  <c r="O620" i="6" s="1"/>
  <c r="R1621" i="2"/>
  <c r="T1621" i="2" s="1"/>
  <c r="M620" i="6"/>
  <c r="N620" i="6" s="1"/>
  <c r="U1627" i="2"/>
  <c r="V1627" i="2"/>
  <c r="Y1627" i="2"/>
  <c r="O626" i="6" s="1"/>
  <c r="S1627" i="2"/>
  <c r="R1627" i="2"/>
  <c r="T1627" i="2" s="1"/>
  <c r="M626" i="6"/>
  <c r="N626" i="6" s="1"/>
  <c r="U1595" i="2"/>
  <c r="V1595" i="2"/>
  <c r="Y1595" i="2"/>
  <c r="O594" i="6" s="1"/>
  <c r="S1595" i="2"/>
  <c r="R1595" i="2"/>
  <c r="T1595" i="2" s="1"/>
  <c r="M594" i="6"/>
  <c r="N594" i="6" s="1"/>
  <c r="U1563" i="2"/>
  <c r="V1563" i="2"/>
  <c r="Y1563" i="2"/>
  <c r="O562" i="6" s="1"/>
  <c r="S1563" i="2"/>
  <c r="R1563" i="2"/>
  <c r="T1563" i="2" s="1"/>
  <c r="M562" i="6"/>
  <c r="N562" i="6" s="1"/>
  <c r="R1531" i="2"/>
  <c r="T1531" i="2" s="1"/>
  <c r="V1531" i="2"/>
  <c r="Y1531" i="2"/>
  <c r="O530" i="6" s="1"/>
  <c r="S1531" i="2"/>
  <c r="U1531" i="2"/>
  <c r="M530" i="6"/>
  <c r="N530" i="6" s="1"/>
  <c r="R1397" i="2"/>
  <c r="T1397" i="2" s="1"/>
  <c r="U1397" i="2"/>
  <c r="V1397" i="2"/>
  <c r="Y1397" i="2"/>
  <c r="O396" i="6" s="1"/>
  <c r="S1397" i="2"/>
  <c r="M396" i="6"/>
  <c r="N396" i="6" s="1"/>
  <c r="U1408" i="2"/>
  <c r="R1408" i="2"/>
  <c r="V1408" i="2"/>
  <c r="Y1408" i="2"/>
  <c r="O407" i="6" s="1"/>
  <c r="S1408" i="2"/>
  <c r="M407" i="6"/>
  <c r="N407" i="6" s="1"/>
  <c r="R1453" i="2"/>
  <c r="U1453" i="2"/>
  <c r="Y1453" i="2"/>
  <c r="O452" i="6" s="1"/>
  <c r="V1453" i="2"/>
  <c r="S1453" i="2"/>
  <c r="M452" i="6"/>
  <c r="N452" i="6" s="1"/>
  <c r="R1316" i="2"/>
  <c r="T1316" i="2" s="1"/>
  <c r="U1316" i="2"/>
  <c r="V1316" i="2"/>
  <c r="S1316" i="2"/>
  <c r="Y1316" i="2"/>
  <c r="O315" i="6" s="1"/>
  <c r="M315" i="6"/>
  <c r="N315" i="6" s="1"/>
  <c r="R1421" i="2"/>
  <c r="T1421" i="2" s="1"/>
  <c r="U1421" i="2"/>
  <c r="S1421" i="2"/>
  <c r="V1421" i="2"/>
  <c r="Y1421" i="2"/>
  <c r="O420" i="6" s="1"/>
  <c r="M420" i="6"/>
  <c r="N420" i="6" s="1"/>
  <c r="R1324" i="2"/>
  <c r="U1324" i="2"/>
  <c r="V1324" i="2"/>
  <c r="Y1324" i="2"/>
  <c r="O323" i="6" s="1"/>
  <c r="S1324" i="2"/>
  <c r="M323" i="6"/>
  <c r="N323" i="6" s="1"/>
  <c r="S1140" i="2"/>
  <c r="U1140" i="2"/>
  <c r="R1140" i="2"/>
  <c r="V1140" i="2"/>
  <c r="Y1140" i="2"/>
  <c r="O139" i="6" s="1"/>
  <c r="M139" i="6"/>
  <c r="N139" i="6" s="1"/>
  <c r="R1308" i="2"/>
  <c r="T1308" i="2" s="1"/>
  <c r="U1308" i="2"/>
  <c r="V1308" i="2"/>
  <c r="S1308" i="2"/>
  <c r="Y1308" i="2"/>
  <c r="O307" i="6" s="1"/>
  <c r="M307" i="6"/>
  <c r="N307" i="6" s="1"/>
  <c r="R1151" i="2"/>
  <c r="T1151" i="2" s="1"/>
  <c r="U1151" i="2"/>
  <c r="S1151" i="2"/>
  <c r="V1151" i="2"/>
  <c r="Y1151" i="2"/>
  <c r="O150" i="6" s="1"/>
  <c r="M150" i="6"/>
  <c r="N150" i="6" s="1"/>
  <c r="U1239" i="2"/>
  <c r="V1239" i="2"/>
  <c r="Y1239" i="2"/>
  <c r="O238" i="6" s="1"/>
  <c r="R1239" i="2"/>
  <c r="S1239" i="2"/>
  <c r="M238" i="6"/>
  <c r="N238" i="6" s="1"/>
  <c r="R1159" i="2"/>
  <c r="T1159" i="2" s="1"/>
  <c r="U1159" i="2"/>
  <c r="S1159" i="2"/>
  <c r="V1159" i="2"/>
  <c r="Y1159" i="2"/>
  <c r="O158" i="6" s="1"/>
  <c r="M158" i="6"/>
  <c r="N158" i="6" s="1"/>
  <c r="U1031" i="2"/>
  <c r="Y1031" i="2"/>
  <c r="O30" i="6" s="1"/>
  <c r="S1031" i="2"/>
  <c r="V1031" i="2"/>
  <c r="R1031" i="2"/>
  <c r="M30" i="6"/>
  <c r="N30" i="6" s="1"/>
  <c r="S1172" i="2"/>
  <c r="U1172" i="2"/>
  <c r="R1172" i="2"/>
  <c r="V1172" i="2"/>
  <c r="Y1172" i="2"/>
  <c r="O171" i="6" s="1"/>
  <c r="M171" i="6"/>
  <c r="N171" i="6" s="1"/>
  <c r="V1091" i="2"/>
  <c r="Y1091" i="2"/>
  <c r="O90" i="6" s="1"/>
  <c r="R1091" i="2"/>
  <c r="T1091" i="2" s="1"/>
  <c r="S1091" i="2"/>
  <c r="U1091" i="2"/>
  <c r="M90" i="6"/>
  <c r="N90" i="6" s="1"/>
  <c r="S1232" i="2"/>
  <c r="U1232" i="2"/>
  <c r="R1232" i="2"/>
  <c r="V1232" i="2"/>
  <c r="Y1232" i="2"/>
  <c r="O231" i="6" s="1"/>
  <c r="M231" i="6"/>
  <c r="N231" i="6" s="1"/>
  <c r="V1128" i="2"/>
  <c r="Y1128" i="2"/>
  <c r="O127" i="6" s="1"/>
  <c r="R1128" i="2"/>
  <c r="T1128" i="2" s="1"/>
  <c r="S1128" i="2"/>
  <c r="U1128" i="2"/>
  <c r="M127" i="6"/>
  <c r="N127" i="6" s="1"/>
  <c r="U1103" i="2"/>
  <c r="V1103" i="2"/>
  <c r="Y1103" i="2"/>
  <c r="O102" i="6" s="1"/>
  <c r="R1103" i="2"/>
  <c r="S1103" i="2"/>
  <c r="M102" i="6"/>
  <c r="N102" i="6" s="1"/>
  <c r="V1083" i="2"/>
  <c r="U1083" i="2"/>
  <c r="Y1083" i="2"/>
  <c r="O82" i="6" s="1"/>
  <c r="R1083" i="2"/>
  <c r="T1083" i="2" s="1"/>
  <c r="S1083" i="2"/>
  <c r="M82" i="6"/>
  <c r="N82" i="6" s="1"/>
  <c r="V1075" i="2"/>
  <c r="S1075" i="2"/>
  <c r="U1075" i="2"/>
  <c r="Y1075" i="2"/>
  <c r="O74" i="6" s="1"/>
  <c r="R1075" i="2"/>
  <c r="T1075" i="2" s="1"/>
  <c r="M74" i="6"/>
  <c r="N74" i="6" s="1"/>
  <c r="V1053" i="2"/>
  <c r="U1053" i="2"/>
  <c r="Y1053" i="2"/>
  <c r="O52" i="6" s="1"/>
  <c r="R1053" i="2"/>
  <c r="S1053" i="2"/>
  <c r="M52" i="6"/>
  <c r="N52" i="6" s="1"/>
  <c r="V1029" i="2"/>
  <c r="R1029" i="2"/>
  <c r="U1029" i="2"/>
  <c r="Y1029" i="2"/>
  <c r="O28" i="6" s="1"/>
  <c r="S1029" i="2"/>
  <c r="M28" i="6"/>
  <c r="N28" i="6" s="1"/>
  <c r="S1040" i="2"/>
  <c r="Y1040" i="2"/>
  <c r="O39" i="6" s="1"/>
  <c r="V1040" i="2"/>
  <c r="R1040" i="2"/>
  <c r="T1040" i="2" s="1"/>
  <c r="U1040" i="2"/>
  <c r="M39" i="6"/>
  <c r="N39" i="6" s="1"/>
  <c r="AI1298" i="2"/>
  <c r="U297" i="6" s="1"/>
  <c r="AC1298" i="2"/>
  <c r="AF1298" i="2"/>
  <c r="AB1298" i="2"/>
  <c r="AD1298" i="2" s="1"/>
  <c r="AE1298" i="2"/>
  <c r="S297" i="6"/>
  <c r="T297" i="6" s="1"/>
  <c r="AB1265" i="2"/>
  <c r="AC1265" i="2"/>
  <c r="AE1265" i="2"/>
  <c r="AF1265" i="2"/>
  <c r="AI1265" i="2"/>
  <c r="U264" i="6" s="1"/>
  <c r="S264" i="6"/>
  <c r="T264" i="6" s="1"/>
  <c r="AE1029" i="2"/>
  <c r="AF1029" i="2"/>
  <c r="AI1029" i="2"/>
  <c r="U28" i="6" s="1"/>
  <c r="AB1029" i="2"/>
  <c r="AC1029" i="2"/>
  <c r="S28" i="6"/>
  <c r="T28" i="6" s="1"/>
  <c r="AC1171" i="2"/>
  <c r="AE1171" i="2"/>
  <c r="AI1171" i="2"/>
  <c r="U170" i="6" s="1"/>
  <c r="AB1171" i="2"/>
  <c r="AD1171" i="2" s="1"/>
  <c r="AF1171" i="2"/>
  <c r="S170" i="6"/>
  <c r="T170" i="6" s="1"/>
  <c r="AF1136" i="2"/>
  <c r="AB1136" i="2"/>
  <c r="AD1136" i="2" s="1"/>
  <c r="AC1136" i="2"/>
  <c r="AE1136" i="2"/>
  <c r="AI1136" i="2"/>
  <c r="U135" i="6" s="1"/>
  <c r="S135" i="6"/>
  <c r="T135" i="6" s="1"/>
  <c r="AI1558" i="2"/>
  <c r="U557" i="6" s="1"/>
  <c r="AB1558" i="2"/>
  <c r="AC1558" i="2"/>
  <c r="AE1558" i="2"/>
  <c r="AF1558" i="2"/>
  <c r="S557" i="6"/>
  <c r="T557" i="6" s="1"/>
  <c r="AB1056" i="2"/>
  <c r="AD1056" i="2" s="1"/>
  <c r="AC1056" i="2"/>
  <c r="AF1056" i="2"/>
  <c r="AI1056" i="2"/>
  <c r="U55" i="6" s="1"/>
  <c r="AE1056" i="2"/>
  <c r="S55" i="6"/>
  <c r="T55" i="6" s="1"/>
  <c r="AB1444" i="2"/>
  <c r="AE1444" i="2"/>
  <c r="AF1444" i="2"/>
  <c r="AI1444" i="2"/>
  <c r="U443" i="6" s="1"/>
  <c r="AC1444" i="2"/>
  <c r="S443" i="6"/>
  <c r="T443" i="6" s="1"/>
  <c r="AI1598" i="2"/>
  <c r="U597" i="6" s="1"/>
  <c r="AB1598" i="2"/>
  <c r="AC1598" i="2"/>
  <c r="AE1598" i="2"/>
  <c r="AF1598" i="2"/>
  <c r="S597" i="6"/>
  <c r="T597" i="6" s="1"/>
  <c r="AI1250" i="2"/>
  <c r="U249" i="6" s="1"/>
  <c r="AB1250" i="2"/>
  <c r="AD1250" i="2" s="1"/>
  <c r="AE1250" i="2"/>
  <c r="AC1250" i="2"/>
  <c r="AF1250" i="2"/>
  <c r="S249" i="6"/>
  <c r="T249" i="6" s="1"/>
  <c r="AC1343" i="2"/>
  <c r="AF1343" i="2"/>
  <c r="AI1343" i="2"/>
  <c r="U342" i="6" s="1"/>
  <c r="AB1343" i="2"/>
  <c r="AE1343" i="2"/>
  <c r="S342" i="6"/>
  <c r="T342" i="6" s="1"/>
  <c r="AI1513" i="2"/>
  <c r="U512" i="6" s="1"/>
  <c r="AB1513" i="2"/>
  <c r="AC1513" i="2"/>
  <c r="AF1513" i="2"/>
  <c r="AE1513" i="2"/>
  <c r="S512" i="6"/>
  <c r="T512" i="6" s="1"/>
  <c r="AF1429" i="2"/>
  <c r="AI1429" i="2"/>
  <c r="U428" i="6" s="1"/>
  <c r="AB1429" i="2"/>
  <c r="AC1429" i="2"/>
  <c r="AE1429" i="2"/>
  <c r="S428" i="6"/>
  <c r="T428" i="6" s="1"/>
  <c r="AC1503" i="2"/>
  <c r="AE1503" i="2"/>
  <c r="AF1503" i="2"/>
  <c r="AI1503" i="2"/>
  <c r="U502" i="6" s="1"/>
  <c r="AB1503" i="2"/>
  <c r="AD1503" i="2" s="1"/>
  <c r="S502" i="6"/>
  <c r="T502" i="6" s="1"/>
  <c r="AE1349" i="2"/>
  <c r="AC1349" i="2"/>
  <c r="AF1349" i="2"/>
  <c r="AI1349" i="2"/>
  <c r="U348" i="6" s="1"/>
  <c r="AB1349" i="2"/>
  <c r="AD1349" i="2" s="1"/>
  <c r="S348" i="6"/>
  <c r="T348" i="6" s="1"/>
  <c r="AI1442" i="2"/>
  <c r="U441" i="6" s="1"/>
  <c r="AB1442" i="2"/>
  <c r="AC1442" i="2"/>
  <c r="AE1442" i="2"/>
  <c r="AF1442" i="2"/>
  <c r="S441" i="6"/>
  <c r="T441" i="6" s="1"/>
  <c r="AC1588" i="2"/>
  <c r="AE1588" i="2"/>
  <c r="AF1588" i="2"/>
  <c r="AI1588" i="2"/>
  <c r="U587" i="6" s="1"/>
  <c r="AB1588" i="2"/>
  <c r="AD1588" i="2" s="1"/>
  <c r="S587" i="6"/>
  <c r="T587" i="6" s="1"/>
  <c r="AI2017" i="2"/>
  <c r="U1016" i="6" s="1"/>
  <c r="AB2017" i="2"/>
  <c r="AC2017" i="2"/>
  <c r="AE2017" i="2"/>
  <c r="AF2017" i="2"/>
  <c r="S1016" i="6"/>
  <c r="T1016" i="6" s="1"/>
  <c r="AC1303" i="2"/>
  <c r="AF1303" i="2"/>
  <c r="AI1303" i="2"/>
  <c r="U302" i="6" s="1"/>
  <c r="AB1303" i="2"/>
  <c r="AE1303" i="2"/>
  <c r="S302" i="6"/>
  <c r="T302" i="6" s="1"/>
  <c r="AB1372" i="2"/>
  <c r="AE1372" i="2"/>
  <c r="AC1372" i="2"/>
  <c r="AF1372" i="2"/>
  <c r="AI1372" i="2"/>
  <c r="U371" i="6" s="1"/>
  <c r="S371" i="6"/>
  <c r="T371" i="6" s="1"/>
  <c r="AC1540" i="2"/>
  <c r="AE1540" i="2"/>
  <c r="AF1540" i="2"/>
  <c r="AI1540" i="2"/>
  <c r="U539" i="6" s="1"/>
  <c r="AB1540" i="2"/>
  <c r="AD1540" i="2" s="1"/>
  <c r="S539" i="6"/>
  <c r="T539" i="6" s="1"/>
  <c r="AI1669" i="2"/>
  <c r="U668" i="6" s="1"/>
  <c r="AB1669" i="2"/>
  <c r="AC1669" i="2"/>
  <c r="AE1669" i="2"/>
  <c r="AF1669" i="2"/>
  <c r="S668" i="6"/>
  <c r="T668" i="6" s="1"/>
  <c r="AI1087" i="2"/>
  <c r="U86" i="6" s="1"/>
  <c r="AB1087" i="2"/>
  <c r="AE1087" i="2"/>
  <c r="AF1087" i="2"/>
  <c r="AC1087" i="2"/>
  <c r="S86" i="6"/>
  <c r="T86" i="6" s="1"/>
  <c r="AI1313" i="2"/>
  <c r="U312" i="6" s="1"/>
  <c r="AB1313" i="2"/>
  <c r="AD1313" i="2" s="1"/>
  <c r="AE1313" i="2"/>
  <c r="AF1313" i="2"/>
  <c r="AC1313" i="2"/>
  <c r="S312" i="6"/>
  <c r="T312" i="6" s="1"/>
  <c r="AI1622" i="2"/>
  <c r="U621" i="6" s="1"/>
  <c r="AB1622" i="2"/>
  <c r="AC1622" i="2"/>
  <c r="AE1622" i="2"/>
  <c r="AF1622" i="2"/>
  <c r="S621" i="6"/>
  <c r="T621" i="6" s="1"/>
  <c r="AE1067" i="2"/>
  <c r="AF1067" i="2"/>
  <c r="AI1067" i="2"/>
  <c r="U66" i="6" s="1"/>
  <c r="AB1067" i="2"/>
  <c r="AD1067" i="2" s="1"/>
  <c r="AC1067" i="2"/>
  <c r="S66" i="6"/>
  <c r="T66" i="6" s="1"/>
  <c r="AF1186" i="2"/>
  <c r="AI1186" i="2"/>
  <c r="U185" i="6" s="1"/>
  <c r="AC1186" i="2"/>
  <c r="AE1186" i="2"/>
  <c r="AB1186" i="2"/>
  <c r="AD1186" i="2" s="1"/>
  <c r="S185" i="6"/>
  <c r="T185" i="6" s="1"/>
  <c r="AI1135" i="2"/>
  <c r="U134" i="6" s="1"/>
  <c r="AC1135" i="2"/>
  <c r="AF1135" i="2"/>
  <c r="AB1135" i="2"/>
  <c r="AD1135" i="2" s="1"/>
  <c r="AE1135" i="2"/>
  <c r="S134" i="6"/>
  <c r="T134" i="6" s="1"/>
  <c r="AI1199" i="2"/>
  <c r="U198" i="6" s="1"/>
  <c r="AC1199" i="2"/>
  <c r="AB1199" i="2"/>
  <c r="AD1199" i="2" s="1"/>
  <c r="AE1199" i="2"/>
  <c r="AF1199" i="2"/>
  <c r="S198" i="6"/>
  <c r="T198" i="6" s="1"/>
  <c r="AC1424" i="2"/>
  <c r="AF1424" i="2"/>
  <c r="AI1424" i="2"/>
  <c r="U423" i="6" s="1"/>
  <c r="AB1424" i="2"/>
  <c r="AD1424" i="2" s="1"/>
  <c r="AE1424" i="2"/>
  <c r="S423" i="6"/>
  <c r="T423" i="6" s="1"/>
  <c r="AB1388" i="2"/>
  <c r="AD1388" i="2" s="1"/>
  <c r="AE1388" i="2"/>
  <c r="AC1388" i="2"/>
  <c r="AF1388" i="2"/>
  <c r="AI1388" i="2"/>
  <c r="U387" i="6" s="1"/>
  <c r="S387" i="6"/>
  <c r="T387" i="6" s="1"/>
  <c r="AI1481" i="2"/>
  <c r="U480" i="6" s="1"/>
  <c r="AB1481" i="2"/>
  <c r="AC1481" i="2"/>
  <c r="AE1481" i="2"/>
  <c r="AF1481" i="2"/>
  <c r="S480" i="6"/>
  <c r="T480" i="6" s="1"/>
  <c r="AI1661" i="2"/>
  <c r="U660" i="6" s="1"/>
  <c r="AB1661" i="2"/>
  <c r="AD1661" i="2" s="1"/>
  <c r="AC1661" i="2"/>
  <c r="AE1661" i="2"/>
  <c r="AF1661" i="2"/>
  <c r="S660" i="6"/>
  <c r="T660" i="6" s="1"/>
  <c r="AF1925" i="2"/>
  <c r="AI1925" i="2"/>
  <c r="U924" i="6" s="1"/>
  <c r="AB1925" i="2"/>
  <c r="AD1925" i="2" s="1"/>
  <c r="AC1925" i="2"/>
  <c r="AE1925" i="2"/>
  <c r="S924" i="6"/>
  <c r="T924" i="6" s="1"/>
  <c r="AE1942" i="2"/>
  <c r="AF1942" i="2"/>
  <c r="AI1942" i="2"/>
  <c r="U941" i="6" s="1"/>
  <c r="AB1942" i="2"/>
  <c r="AC1942" i="2"/>
  <c r="S941" i="6"/>
  <c r="T941" i="6" s="1"/>
  <c r="AI1778" i="2"/>
  <c r="U777" i="6" s="1"/>
  <c r="AB1778" i="2"/>
  <c r="AC1778" i="2"/>
  <c r="AE1778" i="2"/>
  <c r="AF1778" i="2"/>
  <c r="S777" i="6"/>
  <c r="T777" i="6" s="1"/>
  <c r="AI1954" i="2"/>
  <c r="U953" i="6" s="1"/>
  <c r="AC1954" i="2"/>
  <c r="AE1954" i="2"/>
  <c r="AF1954" i="2"/>
  <c r="AB1954" i="2"/>
  <c r="AD1954" i="2" s="1"/>
  <c r="S953" i="6"/>
  <c r="T953" i="6" s="1"/>
  <c r="AF1162" i="2"/>
  <c r="AI1162" i="2"/>
  <c r="U161" i="6" s="1"/>
  <c r="AC1162" i="2"/>
  <c r="AE1162" i="2"/>
  <c r="AB1162" i="2"/>
  <c r="S161" i="6"/>
  <c r="T161" i="6" s="1"/>
  <c r="AE1169" i="2"/>
  <c r="AI1169" i="2"/>
  <c r="U168" i="6" s="1"/>
  <c r="AB1169" i="2"/>
  <c r="AC1169" i="2"/>
  <c r="AF1169" i="2"/>
  <c r="S168" i="6"/>
  <c r="T168" i="6" s="1"/>
  <c r="AC1440" i="2"/>
  <c r="AF1440" i="2"/>
  <c r="AI1440" i="2"/>
  <c r="U439" i="6" s="1"/>
  <c r="AB1440" i="2"/>
  <c r="AD1440" i="2" s="1"/>
  <c r="AE1440" i="2"/>
  <c r="S439" i="6"/>
  <c r="AI1402" i="2"/>
  <c r="U401" i="6" s="1"/>
  <c r="AB1402" i="2"/>
  <c r="AF1402" i="2"/>
  <c r="AC1402" i="2"/>
  <c r="AE1402" i="2"/>
  <c r="S401" i="6"/>
  <c r="T401" i="6" s="1"/>
  <c r="AE1473" i="2"/>
  <c r="AC1473" i="2"/>
  <c r="AF1473" i="2"/>
  <c r="AI1473" i="2"/>
  <c r="U472" i="6" s="1"/>
  <c r="AB1473" i="2"/>
  <c r="S472" i="6"/>
  <c r="T472" i="6" s="1"/>
  <c r="AC1462" i="2"/>
  <c r="AI1462" i="2"/>
  <c r="U461" i="6" s="1"/>
  <c r="AB1462" i="2"/>
  <c r="AF1462" i="2"/>
  <c r="AE1462" i="2"/>
  <c r="S461" i="6"/>
  <c r="T461" i="6" s="1"/>
  <c r="AE1729" i="2"/>
  <c r="AF1729" i="2"/>
  <c r="AI1729" i="2"/>
  <c r="U728" i="6" s="1"/>
  <c r="AB1729" i="2"/>
  <c r="AD1729" i="2" s="1"/>
  <c r="AC1729" i="2"/>
  <c r="S728" i="6"/>
  <c r="T728" i="6" s="1"/>
  <c r="AC1968" i="2"/>
  <c r="AE1968" i="2"/>
  <c r="AF1968" i="2"/>
  <c r="AI1968" i="2"/>
  <c r="U967" i="6" s="1"/>
  <c r="AB1968" i="2"/>
  <c r="AD1968" i="2" s="1"/>
  <c r="S967" i="6"/>
  <c r="T967" i="6" s="1"/>
  <c r="AE1976" i="2"/>
  <c r="AI1976" i="2"/>
  <c r="U975" i="6" s="1"/>
  <c r="AB1976" i="2"/>
  <c r="AD1976" i="2" s="1"/>
  <c r="AC1976" i="2"/>
  <c r="AF1976" i="2"/>
  <c r="S975" i="6"/>
  <c r="T975" i="6" s="1"/>
  <c r="AI1972" i="2"/>
  <c r="U971" i="6" s="1"/>
  <c r="AB1972" i="2"/>
  <c r="AE1972" i="2"/>
  <c r="AC1972" i="2"/>
  <c r="S971" i="6"/>
  <c r="T971" i="6" s="1"/>
  <c r="AF1972" i="2"/>
  <c r="AC1657" i="2"/>
  <c r="AE1657" i="2"/>
  <c r="AF1657" i="2"/>
  <c r="AI1657" i="2"/>
  <c r="U656" i="6" s="1"/>
  <c r="AB1657" i="2"/>
  <c r="AD1657" i="2" s="1"/>
  <c r="S656" i="6"/>
  <c r="T656" i="6" s="1"/>
  <c r="AE1830" i="2"/>
  <c r="AF1830" i="2"/>
  <c r="AI1830" i="2"/>
  <c r="U829" i="6" s="1"/>
  <c r="AB1830" i="2"/>
  <c r="AC1830" i="2"/>
  <c r="S829" i="6"/>
  <c r="T829" i="6" s="1"/>
  <c r="AC1735" i="2"/>
  <c r="AE1735" i="2"/>
  <c r="AF1735" i="2"/>
  <c r="AI1735" i="2"/>
  <c r="U734" i="6" s="1"/>
  <c r="AB1735" i="2"/>
  <c r="AD1735" i="2" s="1"/>
  <c r="S734" i="6"/>
  <c r="T734" i="6" s="1"/>
  <c r="AC1808" i="2"/>
  <c r="AE1808" i="2"/>
  <c r="AF1808" i="2"/>
  <c r="AI1808" i="2"/>
  <c r="U807" i="6" s="1"/>
  <c r="AB1808" i="2"/>
  <c r="S807" i="6"/>
  <c r="AI1746" i="2"/>
  <c r="U745" i="6" s="1"/>
  <c r="AB1746" i="2"/>
  <c r="AC1746" i="2"/>
  <c r="AE1746" i="2"/>
  <c r="AF1746" i="2"/>
  <c r="S745" i="6"/>
  <c r="T745" i="6" s="1"/>
  <c r="AI2015" i="2"/>
  <c r="U1014" i="6" s="1"/>
  <c r="AB2015" i="2"/>
  <c r="AD2015" i="2" s="1"/>
  <c r="AC2015" i="2"/>
  <c r="AE2015" i="2"/>
  <c r="AF2015" i="2"/>
  <c r="S1014" i="6"/>
  <c r="T1014" i="6" s="1"/>
  <c r="AC1071" i="2"/>
  <c r="AB1071" i="2"/>
  <c r="AD1071" i="2" s="1"/>
  <c r="AF1071" i="2"/>
  <c r="AI1071" i="2"/>
  <c r="U70" i="6" s="1"/>
  <c r="AE1071" i="2"/>
  <c r="S70" i="6"/>
  <c r="T70" i="6" s="1"/>
  <c r="AB1064" i="2"/>
  <c r="AD1064" i="2" s="1"/>
  <c r="AI1064" i="2"/>
  <c r="U63" i="6" s="1"/>
  <c r="AE1064" i="2"/>
  <c r="AF1064" i="2"/>
  <c r="AC1064" i="2"/>
  <c r="S63" i="6"/>
  <c r="T63" i="6" s="1"/>
  <c r="AI1242" i="2"/>
  <c r="U241" i="6" s="1"/>
  <c r="AB1242" i="2"/>
  <c r="AF1242" i="2"/>
  <c r="AC1242" i="2"/>
  <c r="AE1242" i="2"/>
  <c r="S241" i="6"/>
  <c r="T241" i="6" s="1"/>
  <c r="AB1328" i="2"/>
  <c r="AD1328" i="2" s="1"/>
  <c r="AC1328" i="2"/>
  <c r="AE1328" i="2"/>
  <c r="AI1328" i="2"/>
  <c r="U327" i="6" s="1"/>
  <c r="AF1328" i="2"/>
  <c r="S327" i="6"/>
  <c r="T327" i="6" s="1"/>
  <c r="AE1626" i="2"/>
  <c r="AF1626" i="2"/>
  <c r="AI1626" i="2"/>
  <c r="U625" i="6" s="1"/>
  <c r="AC1626" i="2"/>
  <c r="AB1626" i="2"/>
  <c r="S625" i="6"/>
  <c r="T625" i="6" s="1"/>
  <c r="AI1980" i="2"/>
  <c r="U979" i="6" s="1"/>
  <c r="AE1980" i="2"/>
  <c r="AB1980" i="2"/>
  <c r="AC1980" i="2"/>
  <c r="AF1980" i="2"/>
  <c r="S979" i="6"/>
  <c r="T979" i="6" s="1"/>
  <c r="AB1107" i="2"/>
  <c r="AD1107" i="2" s="1"/>
  <c r="AC1107" i="2"/>
  <c r="AE1107" i="2"/>
  <c r="AF1107" i="2"/>
  <c r="AI1107" i="2"/>
  <c r="U106" i="6" s="1"/>
  <c r="S106" i="6"/>
  <c r="T106" i="6" s="1"/>
  <c r="AI1394" i="2"/>
  <c r="U393" i="6" s="1"/>
  <c r="AB1394" i="2"/>
  <c r="AC1394" i="2"/>
  <c r="AE1394" i="2"/>
  <c r="AF1394" i="2"/>
  <c r="S393" i="6"/>
  <c r="T393" i="6" s="1"/>
  <c r="AC1556" i="2"/>
  <c r="AE1556" i="2"/>
  <c r="AF1556" i="2"/>
  <c r="AI1556" i="2"/>
  <c r="U555" i="6" s="1"/>
  <c r="AB1556" i="2"/>
  <c r="AD1556" i="2" s="1"/>
  <c r="S555" i="6"/>
  <c r="T555" i="6" s="1"/>
  <c r="AI1701" i="2"/>
  <c r="U700" i="6" s="1"/>
  <c r="AB1701" i="2"/>
  <c r="AC1701" i="2"/>
  <c r="AE1701" i="2"/>
  <c r="AF1701" i="2"/>
  <c r="S700" i="6"/>
  <c r="T700" i="6" s="1"/>
  <c r="AI1600" i="2"/>
  <c r="U599" i="6" s="1"/>
  <c r="AB1600" i="2"/>
  <c r="AC1600" i="2"/>
  <c r="AE1600" i="2"/>
  <c r="AF1600" i="2"/>
  <c r="S599" i="6"/>
  <c r="T599" i="6" s="1"/>
  <c r="AI1956" i="2"/>
  <c r="U955" i="6" s="1"/>
  <c r="AB1956" i="2"/>
  <c r="AD1956" i="2" s="1"/>
  <c r="AC1956" i="2"/>
  <c r="AE1956" i="2"/>
  <c r="AF1956" i="2"/>
  <c r="S955" i="6"/>
  <c r="T955" i="6" s="1"/>
  <c r="AI1860" i="2"/>
  <c r="U859" i="6" s="1"/>
  <c r="AB1860" i="2"/>
  <c r="AC1860" i="2"/>
  <c r="AE1860" i="2"/>
  <c r="AF1860" i="2"/>
  <c r="S859" i="6"/>
  <c r="T859" i="6" s="1"/>
  <c r="AC1928" i="2"/>
  <c r="AE1928" i="2"/>
  <c r="AF1928" i="2"/>
  <c r="AI1928" i="2"/>
  <c r="U927" i="6" s="1"/>
  <c r="AB1928" i="2"/>
  <c r="S927" i="6"/>
  <c r="T927" i="6" s="1"/>
  <c r="AI1812" i="2"/>
  <c r="U811" i="6" s="1"/>
  <c r="AB1812" i="2"/>
  <c r="AC1812" i="2"/>
  <c r="AE1812" i="2"/>
  <c r="AF1812" i="2"/>
  <c r="S811" i="6"/>
  <c r="T811" i="6" s="1"/>
  <c r="AI1073" i="2"/>
  <c r="U72" i="6" s="1"/>
  <c r="AF1073" i="2"/>
  <c r="AB1073" i="2"/>
  <c r="AD1073" i="2" s="1"/>
  <c r="AC1073" i="2"/>
  <c r="AE1073" i="2"/>
  <c r="S72" i="6"/>
  <c r="T72" i="6" s="1"/>
  <c r="AI1125" i="2"/>
  <c r="U124" i="6" s="1"/>
  <c r="AC1125" i="2"/>
  <c r="AE1125" i="2"/>
  <c r="AB1125" i="2"/>
  <c r="AD1125" i="2" s="1"/>
  <c r="AF1125" i="2"/>
  <c r="S124" i="6"/>
  <c r="T124" i="6" s="1"/>
  <c r="AI1151" i="2"/>
  <c r="U150" i="6" s="1"/>
  <c r="AC1151" i="2"/>
  <c r="AF1151" i="2"/>
  <c r="AB1151" i="2"/>
  <c r="AD1151" i="2" s="1"/>
  <c r="AE1151" i="2"/>
  <c r="S150" i="6"/>
  <c r="T150" i="6" s="1"/>
  <c r="AF1168" i="2"/>
  <c r="AB1168" i="2"/>
  <c r="AC1168" i="2"/>
  <c r="AE1168" i="2"/>
  <c r="AI1168" i="2"/>
  <c r="U167" i="6" s="1"/>
  <c r="S167" i="6"/>
  <c r="T167" i="6" s="1"/>
  <c r="AF1285" i="2"/>
  <c r="AI1285" i="2"/>
  <c r="U284" i="6" s="1"/>
  <c r="AC1285" i="2"/>
  <c r="AE1285" i="2"/>
  <c r="AB1285" i="2"/>
  <c r="AD1285" i="2" s="1"/>
  <c r="S284" i="6"/>
  <c r="T284" i="6" s="1"/>
  <c r="AF1184" i="2"/>
  <c r="AB1184" i="2"/>
  <c r="AD1184" i="2" s="1"/>
  <c r="AC1184" i="2"/>
  <c r="AI1184" i="2"/>
  <c r="U183" i="6" s="1"/>
  <c r="AE1184" i="2"/>
  <c r="S183" i="6"/>
  <c r="T183" i="6" s="1"/>
  <c r="AI1361" i="2"/>
  <c r="U360" i="6" s="1"/>
  <c r="AB1361" i="2"/>
  <c r="AE1361" i="2"/>
  <c r="AF1361" i="2"/>
  <c r="AC1361" i="2"/>
  <c r="S360" i="6"/>
  <c r="T360" i="6" s="1"/>
  <c r="AI1346" i="2"/>
  <c r="U345" i="6" s="1"/>
  <c r="AC1346" i="2"/>
  <c r="AF1346" i="2"/>
  <c r="AE1346" i="2"/>
  <c r="AB1346" i="2"/>
  <c r="AD1346" i="2" s="1"/>
  <c r="S345" i="6"/>
  <c r="T345" i="6" s="1"/>
  <c r="AI1552" i="2"/>
  <c r="U551" i="6" s="1"/>
  <c r="AB1552" i="2"/>
  <c r="AD1552" i="2" s="1"/>
  <c r="AC1552" i="2"/>
  <c r="AE1552" i="2"/>
  <c r="AF1552" i="2"/>
  <c r="S551" i="6"/>
  <c r="T551" i="6" s="1"/>
  <c r="AE1519" i="2"/>
  <c r="AI1519" i="2"/>
  <c r="U518" i="6" s="1"/>
  <c r="AF1519" i="2"/>
  <c r="AB1519" i="2"/>
  <c r="AD1519" i="2" s="1"/>
  <c r="AC1519" i="2"/>
  <c r="S518" i="6"/>
  <c r="T518" i="6" s="1"/>
  <c r="AE1863" i="2"/>
  <c r="AF1863" i="2"/>
  <c r="AI1863" i="2"/>
  <c r="U862" i="6" s="1"/>
  <c r="AB1863" i="2"/>
  <c r="AD1863" i="2" s="1"/>
  <c r="AC1863" i="2"/>
  <c r="S862" i="6"/>
  <c r="T862" i="6" s="1"/>
  <c r="AI1828" i="2"/>
  <c r="U827" i="6" s="1"/>
  <c r="AB1828" i="2"/>
  <c r="AC1828" i="2"/>
  <c r="AE1828" i="2"/>
  <c r="AF1828" i="2"/>
  <c r="S827" i="6"/>
  <c r="T827" i="6" s="1"/>
  <c r="AI1908" i="2"/>
  <c r="U907" i="6" s="1"/>
  <c r="AB1908" i="2"/>
  <c r="AD1908" i="2" s="1"/>
  <c r="AC1908" i="2"/>
  <c r="AE1908" i="2"/>
  <c r="AF1908" i="2"/>
  <c r="S907" i="6"/>
  <c r="T907" i="6" s="1"/>
  <c r="AI1999" i="2"/>
  <c r="U998" i="6" s="1"/>
  <c r="AB1999" i="2"/>
  <c r="AD1999" i="2" s="1"/>
  <c r="AC1999" i="2"/>
  <c r="AE1999" i="2"/>
  <c r="AF1999" i="2"/>
  <c r="S998" i="6"/>
  <c r="AB1873" i="2"/>
  <c r="AD1873" i="2" s="1"/>
  <c r="AC1873" i="2"/>
  <c r="AE1873" i="2"/>
  <c r="AF1873" i="2"/>
  <c r="AI1873" i="2"/>
  <c r="U872" i="6" s="1"/>
  <c r="S872" i="6"/>
  <c r="T872" i="6" s="1"/>
  <c r="AE2012" i="2"/>
  <c r="AF2012" i="2"/>
  <c r="AI2012" i="2"/>
  <c r="U1011" i="6" s="1"/>
  <c r="AB2012" i="2"/>
  <c r="S1011" i="6"/>
  <c r="T1011" i="6" s="1"/>
  <c r="AC2012" i="2"/>
  <c r="AB1963" i="2"/>
  <c r="AD1963" i="2" s="1"/>
  <c r="AC1963" i="2"/>
  <c r="AE1963" i="2"/>
  <c r="AF1963" i="2"/>
  <c r="S962" i="6"/>
  <c r="T962" i="6" s="1"/>
  <c r="AI1963" i="2"/>
  <c r="U962" i="6" s="1"/>
  <c r="AC1730" i="2"/>
  <c r="AE1730" i="2"/>
  <c r="AF1730" i="2"/>
  <c r="AB1730" i="2"/>
  <c r="AD1730" i="2" s="1"/>
  <c r="AI1730" i="2"/>
  <c r="U729" i="6" s="1"/>
  <c r="S729" i="6"/>
  <c r="T729" i="6" s="1"/>
  <c r="AB1881" i="2"/>
  <c r="AD1881" i="2" s="1"/>
  <c r="AC1881" i="2"/>
  <c r="AE1881" i="2"/>
  <c r="AF1881" i="2"/>
  <c r="AI1881" i="2"/>
  <c r="U880" i="6" s="1"/>
  <c r="S880" i="6"/>
  <c r="T880" i="6" s="1"/>
  <c r="AI1992" i="2"/>
  <c r="U991" i="6" s="1"/>
  <c r="AB1992" i="2"/>
  <c r="AC1992" i="2"/>
  <c r="AE1992" i="2"/>
  <c r="AF1992" i="2"/>
  <c r="S991" i="6"/>
  <c r="T991" i="6" s="1"/>
  <c r="AB1658" i="2"/>
  <c r="AD1658" i="2" s="1"/>
  <c r="AC1658" i="2"/>
  <c r="AE1658" i="2"/>
  <c r="AF1658" i="2"/>
  <c r="AI1658" i="2"/>
  <c r="U657" i="6" s="1"/>
  <c r="S657" i="6"/>
  <c r="T657" i="6" s="1"/>
  <c r="AB1504" i="2"/>
  <c r="AC1504" i="2"/>
  <c r="AE1504" i="2"/>
  <c r="AI1504" i="2"/>
  <c r="U503" i="6" s="1"/>
  <c r="AF1504" i="2"/>
  <c r="S503" i="6"/>
  <c r="T503" i="6" s="1"/>
  <c r="AE1501" i="2"/>
  <c r="AF1501" i="2"/>
  <c r="AC1501" i="2"/>
  <c r="AI1501" i="2"/>
  <c r="U500" i="6" s="1"/>
  <c r="AB1501" i="2"/>
  <c r="AD1501" i="2" s="1"/>
  <c r="S500" i="6"/>
  <c r="T500" i="6" s="1"/>
  <c r="AF1877" i="2"/>
  <c r="AI1877" i="2"/>
  <c r="U876" i="6" s="1"/>
  <c r="AB1877" i="2"/>
  <c r="AD1877" i="2" s="1"/>
  <c r="AC1877" i="2"/>
  <c r="AE1877" i="2"/>
  <c r="S876" i="6"/>
  <c r="T876" i="6" s="1"/>
  <c r="AF1845" i="2"/>
  <c r="AI1845" i="2"/>
  <c r="U844" i="6" s="1"/>
  <c r="AB1845" i="2"/>
  <c r="AC1845" i="2"/>
  <c r="S844" i="6"/>
  <c r="T844" i="6" s="1"/>
  <c r="AE1845" i="2"/>
  <c r="AF1813" i="2"/>
  <c r="AI1813" i="2"/>
  <c r="U812" i="6" s="1"/>
  <c r="AB1813" i="2"/>
  <c r="AD1813" i="2" s="1"/>
  <c r="AC1813" i="2"/>
  <c r="AE1813" i="2"/>
  <c r="S812" i="6"/>
  <c r="T812" i="6" s="1"/>
  <c r="AF1781" i="2"/>
  <c r="AI1781" i="2"/>
  <c r="U780" i="6" s="1"/>
  <c r="AB1781" i="2"/>
  <c r="AC1781" i="2"/>
  <c r="S780" i="6"/>
  <c r="T780" i="6" s="1"/>
  <c r="AE1781" i="2"/>
  <c r="AF1749" i="2"/>
  <c r="AI1749" i="2"/>
  <c r="U748" i="6" s="1"/>
  <c r="AB1749" i="2"/>
  <c r="AD1749" i="2" s="1"/>
  <c r="AC1749" i="2"/>
  <c r="AE1749" i="2"/>
  <c r="S748" i="6"/>
  <c r="T748" i="6" s="1"/>
  <c r="AB1706" i="2"/>
  <c r="AD1706" i="2" s="1"/>
  <c r="AC1706" i="2"/>
  <c r="AE1706" i="2"/>
  <c r="AF1706" i="2"/>
  <c r="AI1706" i="2"/>
  <c r="U705" i="6" s="1"/>
  <c r="S705" i="6"/>
  <c r="T705" i="6" s="1"/>
  <c r="AI1947" i="2"/>
  <c r="U946" i="6" s="1"/>
  <c r="AB1947" i="2"/>
  <c r="AC1947" i="2"/>
  <c r="AE1947" i="2"/>
  <c r="AF1947" i="2"/>
  <c r="S946" i="6"/>
  <c r="T946" i="6" s="1"/>
  <c r="AI1915" i="2"/>
  <c r="U914" i="6" s="1"/>
  <c r="AB1915" i="2"/>
  <c r="AD1915" i="2" s="1"/>
  <c r="AC1915" i="2"/>
  <c r="AE1915" i="2"/>
  <c r="AF1915" i="2"/>
  <c r="S914" i="6"/>
  <c r="T914" i="6" s="1"/>
  <c r="AI1883" i="2"/>
  <c r="U882" i="6" s="1"/>
  <c r="AB1883" i="2"/>
  <c r="AC1883" i="2"/>
  <c r="AE1883" i="2"/>
  <c r="AF1883" i="2"/>
  <c r="S882" i="6"/>
  <c r="T882" i="6" s="1"/>
  <c r="AI1851" i="2"/>
  <c r="U850" i="6" s="1"/>
  <c r="AB1851" i="2"/>
  <c r="AD1851" i="2" s="1"/>
  <c r="AC1851" i="2"/>
  <c r="AE1851" i="2"/>
  <c r="AF1851" i="2"/>
  <c r="S850" i="6"/>
  <c r="T850" i="6" s="1"/>
  <c r="AI1819" i="2"/>
  <c r="U818" i="6" s="1"/>
  <c r="AB1819" i="2"/>
  <c r="AC1819" i="2"/>
  <c r="AE1819" i="2"/>
  <c r="AF1819" i="2"/>
  <c r="S818" i="6"/>
  <c r="T818" i="6" s="1"/>
  <c r="AI1787" i="2"/>
  <c r="U786" i="6" s="1"/>
  <c r="AB1787" i="2"/>
  <c r="AC1787" i="2"/>
  <c r="AE1787" i="2"/>
  <c r="AF1787" i="2"/>
  <c r="S786" i="6"/>
  <c r="T786" i="6" s="1"/>
  <c r="AI1755" i="2"/>
  <c r="U754" i="6" s="1"/>
  <c r="AB1755" i="2"/>
  <c r="AC1755" i="2"/>
  <c r="AE1755" i="2"/>
  <c r="AF1755" i="2"/>
  <c r="S754" i="6"/>
  <c r="T754" i="6" s="1"/>
  <c r="AB1698" i="2"/>
  <c r="AD1698" i="2" s="1"/>
  <c r="AC1698" i="2"/>
  <c r="AE1698" i="2"/>
  <c r="AF1698" i="2"/>
  <c r="AI1698" i="2"/>
  <c r="U697" i="6" s="1"/>
  <c r="S697" i="6"/>
  <c r="T697" i="6" s="1"/>
  <c r="AB1488" i="2"/>
  <c r="AD1488" i="2" s="1"/>
  <c r="AC1488" i="2"/>
  <c r="AE1488" i="2"/>
  <c r="AF1488" i="2"/>
  <c r="AI1488" i="2"/>
  <c r="U487" i="6" s="1"/>
  <c r="S487" i="6"/>
  <c r="T487" i="6" s="1"/>
  <c r="AE1555" i="2"/>
  <c r="AF1555" i="2"/>
  <c r="AB1555" i="2"/>
  <c r="AI1555" i="2"/>
  <c r="U554" i="6" s="1"/>
  <c r="AC1555" i="2"/>
  <c r="S554" i="6"/>
  <c r="T554" i="6" s="1"/>
  <c r="AF1646" i="2"/>
  <c r="AI1646" i="2"/>
  <c r="U645" i="6" s="1"/>
  <c r="AB1646" i="2"/>
  <c r="AD1646" i="2" s="1"/>
  <c r="AE1646" i="2"/>
  <c r="AC1646" i="2"/>
  <c r="S645" i="6"/>
  <c r="T645" i="6" s="1"/>
  <c r="AB1597" i="2"/>
  <c r="AD1597" i="2" s="1"/>
  <c r="AC1597" i="2"/>
  <c r="AE1597" i="2"/>
  <c r="AF1597" i="2"/>
  <c r="AI1597" i="2"/>
  <c r="U596" i="6" s="1"/>
  <c r="S596" i="6"/>
  <c r="T596" i="6" s="1"/>
  <c r="AE1374" i="2"/>
  <c r="AF1374" i="2"/>
  <c r="AC1374" i="2"/>
  <c r="AI1374" i="2"/>
  <c r="U373" i="6" s="1"/>
  <c r="AB1374" i="2"/>
  <c r="S373" i="6"/>
  <c r="T373" i="6" s="1"/>
  <c r="AF1518" i="2"/>
  <c r="AB1518" i="2"/>
  <c r="AC1518" i="2"/>
  <c r="AE1518" i="2"/>
  <c r="AI1518" i="2"/>
  <c r="U517" i="6" s="1"/>
  <c r="S517" i="6"/>
  <c r="T517" i="6" s="1"/>
  <c r="AC1612" i="2"/>
  <c r="AE1612" i="2"/>
  <c r="AF1612" i="2"/>
  <c r="AI1612" i="2"/>
  <c r="U611" i="6" s="1"/>
  <c r="AB1612" i="2"/>
  <c r="AD1612" i="2" s="1"/>
  <c r="S611" i="6"/>
  <c r="T611" i="6" s="1"/>
  <c r="AB1284" i="2"/>
  <c r="AD1284" i="2" s="1"/>
  <c r="AI1284" i="2"/>
  <c r="U283" i="6" s="1"/>
  <c r="AC1284" i="2"/>
  <c r="AF1284" i="2"/>
  <c r="AE1284" i="2"/>
  <c r="S283" i="6"/>
  <c r="T283" i="6" s="1"/>
  <c r="AE1509" i="2"/>
  <c r="AF1509" i="2"/>
  <c r="AC1509" i="2"/>
  <c r="AB1509" i="2"/>
  <c r="AI1509" i="2"/>
  <c r="U508" i="6" s="1"/>
  <c r="S508" i="6"/>
  <c r="T508" i="6" s="1"/>
  <c r="AB1449" i="2"/>
  <c r="AD1449" i="2" s="1"/>
  <c r="AC1449" i="2"/>
  <c r="AE1449" i="2"/>
  <c r="AI1449" i="2"/>
  <c r="U448" i="6" s="1"/>
  <c r="AF1449" i="2"/>
  <c r="S448" i="6"/>
  <c r="T448" i="6" s="1"/>
  <c r="AE1486" i="2"/>
  <c r="AF1486" i="2"/>
  <c r="AB1486" i="2"/>
  <c r="AD1486" i="2" s="1"/>
  <c r="AC1486" i="2"/>
  <c r="AI1486" i="2"/>
  <c r="U485" i="6" s="1"/>
  <c r="S485" i="6"/>
  <c r="T485" i="6" s="1"/>
  <c r="AC1247" i="2"/>
  <c r="AE1247" i="2"/>
  <c r="AI1247" i="2"/>
  <c r="U246" i="6" s="1"/>
  <c r="AF1247" i="2"/>
  <c r="AB1247" i="2"/>
  <c r="AD1247" i="2" s="1"/>
  <c r="S246" i="6"/>
  <c r="T246" i="6" s="1"/>
  <c r="AF1252" i="2"/>
  <c r="AB1252" i="2"/>
  <c r="AE1252" i="2"/>
  <c r="AI1252" i="2"/>
  <c r="U251" i="6" s="1"/>
  <c r="AC1252" i="2"/>
  <c r="S251" i="6"/>
  <c r="T251" i="6" s="1"/>
  <c r="AF1500" i="2"/>
  <c r="AI1500" i="2"/>
  <c r="U499" i="6" s="1"/>
  <c r="AB1500" i="2"/>
  <c r="AE1500" i="2"/>
  <c r="AC1500" i="2"/>
  <c r="S499" i="6"/>
  <c r="T499" i="6" s="1"/>
  <c r="AE1439" i="2"/>
  <c r="AB1439" i="2"/>
  <c r="AI1439" i="2"/>
  <c r="U438" i="6" s="1"/>
  <c r="AF1439" i="2"/>
  <c r="AC1439" i="2"/>
  <c r="S438" i="6"/>
  <c r="T438" i="6" s="1"/>
  <c r="AE1263" i="2"/>
  <c r="AF1263" i="2"/>
  <c r="AB1263" i="2"/>
  <c r="AD1263" i="2" s="1"/>
  <c r="AC1263" i="2"/>
  <c r="AI1263" i="2"/>
  <c r="U262" i="6" s="1"/>
  <c r="S262" i="6"/>
  <c r="T262" i="6" s="1"/>
  <c r="AB1299" i="2"/>
  <c r="AE1299" i="2"/>
  <c r="AF1299" i="2"/>
  <c r="AI1299" i="2"/>
  <c r="U298" i="6" s="1"/>
  <c r="AC1299" i="2"/>
  <c r="S298" i="6"/>
  <c r="T298" i="6" s="1"/>
  <c r="AF1364" i="2"/>
  <c r="AE1364" i="2"/>
  <c r="AC1364" i="2"/>
  <c r="AI1364" i="2"/>
  <c r="U363" i="6" s="1"/>
  <c r="AB1364" i="2"/>
  <c r="AD1364" i="2" s="1"/>
  <c r="S363" i="6"/>
  <c r="T363" i="6" s="1"/>
  <c r="AE1096" i="2"/>
  <c r="AF1096" i="2"/>
  <c r="AC1096" i="2"/>
  <c r="AI1096" i="2"/>
  <c r="U95" i="6" s="1"/>
  <c r="AB1096" i="2"/>
  <c r="S95" i="6"/>
  <c r="T95" i="6" s="1"/>
  <c r="AF1316" i="2"/>
  <c r="AI1316" i="2"/>
  <c r="U315" i="6" s="1"/>
  <c r="AE1316" i="2"/>
  <c r="AB1316" i="2"/>
  <c r="AC1316" i="2"/>
  <c r="S315" i="6"/>
  <c r="T315" i="6" s="1"/>
  <c r="AF1052" i="2"/>
  <c r="AI1052" i="2"/>
  <c r="U51" i="6" s="1"/>
  <c r="AC1052" i="2"/>
  <c r="AB1052" i="2"/>
  <c r="AD1052" i="2" s="1"/>
  <c r="AE1052" i="2"/>
  <c r="S51" i="6"/>
  <c r="T51" i="6" s="1"/>
  <c r="AC1288" i="2"/>
  <c r="AF1288" i="2"/>
  <c r="AI1288" i="2"/>
  <c r="U287" i="6" s="1"/>
  <c r="AB1288" i="2"/>
  <c r="AE1288" i="2"/>
  <c r="S287" i="6"/>
  <c r="T287" i="6" s="1"/>
  <c r="AE1238" i="2"/>
  <c r="AF1238" i="2"/>
  <c r="AB1238" i="2"/>
  <c r="AD1238" i="2" s="1"/>
  <c r="AC1238" i="2"/>
  <c r="AI1238" i="2"/>
  <c r="U237" i="6" s="1"/>
  <c r="S237" i="6"/>
  <c r="T237" i="6" s="1"/>
  <c r="AC1215" i="2"/>
  <c r="AB1215" i="2"/>
  <c r="AD1215" i="2" s="1"/>
  <c r="AE1215" i="2"/>
  <c r="AF1215" i="2"/>
  <c r="AI1215" i="2"/>
  <c r="U214" i="6" s="1"/>
  <c r="S214" i="6"/>
  <c r="T214" i="6" s="1"/>
  <c r="AE1206" i="2"/>
  <c r="AB1206" i="2"/>
  <c r="AD1206" i="2" s="1"/>
  <c r="AC1206" i="2"/>
  <c r="AF1206" i="2"/>
  <c r="AI1206" i="2"/>
  <c r="U205" i="6" s="1"/>
  <c r="S205" i="6"/>
  <c r="T205" i="6" s="1"/>
  <c r="AB1164" i="2"/>
  <c r="AD1164" i="2" s="1"/>
  <c r="AF1164" i="2"/>
  <c r="AC1164" i="2"/>
  <c r="AE1164" i="2"/>
  <c r="AI1164" i="2"/>
  <c r="U163" i="6" s="1"/>
  <c r="S163" i="6"/>
  <c r="T163" i="6" s="1"/>
  <c r="AF1119" i="2"/>
  <c r="AI1119" i="2"/>
  <c r="U118" i="6" s="1"/>
  <c r="AB1119" i="2"/>
  <c r="AD1119" i="2" s="1"/>
  <c r="AC1119" i="2"/>
  <c r="AE1119" i="2"/>
  <c r="S118" i="6"/>
  <c r="T118" i="6" s="1"/>
  <c r="AB1048" i="2"/>
  <c r="AD1048" i="2" s="1"/>
  <c r="AC1048" i="2"/>
  <c r="AE1048" i="2"/>
  <c r="AF1048" i="2"/>
  <c r="AI1048" i="2"/>
  <c r="U47" i="6" s="1"/>
  <c r="S47" i="6"/>
  <c r="T47" i="6" s="1"/>
  <c r="AE1061" i="2"/>
  <c r="AI1061" i="2"/>
  <c r="U60" i="6" s="1"/>
  <c r="AC1061" i="2"/>
  <c r="AB1061" i="2"/>
  <c r="AF1061" i="2"/>
  <c r="S60" i="6"/>
  <c r="T60" i="6" s="1"/>
  <c r="AC1047" i="2"/>
  <c r="AE1047" i="2"/>
  <c r="AF1047" i="2"/>
  <c r="AB1047" i="2"/>
  <c r="AI1047" i="2"/>
  <c r="U46" i="6" s="1"/>
  <c r="S46" i="6"/>
  <c r="T46" i="6" s="1"/>
  <c r="AE1030" i="2"/>
  <c r="AF1030" i="2"/>
  <c r="AI1030" i="2"/>
  <c r="U29" i="6" s="1"/>
  <c r="AB1030" i="2"/>
  <c r="AD1030" i="2" s="1"/>
  <c r="AC1030" i="2"/>
  <c r="S29" i="6"/>
  <c r="T29" i="6" s="1"/>
  <c r="AO1838" i="2"/>
  <c r="AP1838" i="2"/>
  <c r="AS1838" i="2"/>
  <c r="AA837" i="6" s="1"/>
  <c r="AL1838" i="2"/>
  <c r="AM1838" i="2"/>
  <c r="Y837" i="6"/>
  <c r="Z837" i="6" s="1"/>
  <c r="AO1176" i="2"/>
  <c r="AS1176" i="2"/>
  <c r="AA175" i="6" s="1"/>
  <c r="AL1176" i="2"/>
  <c r="AN1176" i="2" s="1"/>
  <c r="AP1176" i="2"/>
  <c r="AM1176" i="2"/>
  <c r="Y175" i="6"/>
  <c r="Z175" i="6" s="1"/>
  <c r="AP1436" i="2"/>
  <c r="AS1436" i="2"/>
  <c r="AA435" i="6" s="1"/>
  <c r="AO1436" i="2"/>
  <c r="AL1436" i="2"/>
  <c r="AN1436" i="2" s="1"/>
  <c r="AM1436" i="2"/>
  <c r="Y435" i="6"/>
  <c r="Z435" i="6" s="1"/>
  <c r="AO1212" i="2"/>
  <c r="AP1212" i="2"/>
  <c r="AM1212" i="2"/>
  <c r="AS1212" i="2"/>
  <c r="AA211" i="6" s="1"/>
  <c r="AL1212" i="2"/>
  <c r="Y211" i="6"/>
  <c r="Z211" i="6" s="1"/>
  <c r="AM1791" i="2"/>
  <c r="AO1791" i="2"/>
  <c r="AP1791" i="2"/>
  <c r="AS1791" i="2"/>
  <c r="AA790" i="6" s="1"/>
  <c r="AL1791" i="2"/>
  <c r="AN1791" i="2" s="1"/>
  <c r="Y790" i="6"/>
  <c r="Z790" i="6" s="1"/>
  <c r="AM1294" i="2"/>
  <c r="AP1294" i="2"/>
  <c r="AS1294" i="2"/>
  <c r="AA293" i="6" s="1"/>
  <c r="AL1294" i="2"/>
  <c r="AN1294" i="2" s="1"/>
  <c r="AO1294" i="2"/>
  <c r="Y293" i="6"/>
  <c r="Z293" i="6" s="1"/>
  <c r="AO1028" i="2"/>
  <c r="AP1028" i="2"/>
  <c r="AS1028" i="2"/>
  <c r="AA27" i="6" s="1"/>
  <c r="AM1028" i="2"/>
  <c r="AL1028" i="2"/>
  <c r="AN1028" i="2" s="1"/>
  <c r="Y27" i="6"/>
  <c r="Z27" i="6" s="1"/>
  <c r="AM1831" i="2"/>
  <c r="AO1831" i="2"/>
  <c r="AP1831" i="2"/>
  <c r="AS1831" i="2"/>
  <c r="AA830" i="6" s="1"/>
  <c r="AL1831" i="2"/>
  <c r="AN1831" i="2" s="1"/>
  <c r="Y830" i="6"/>
  <c r="Z830" i="6" s="1"/>
  <c r="AM1113" i="2"/>
  <c r="AL1113" i="2"/>
  <c r="AP1113" i="2"/>
  <c r="AS1113" i="2"/>
  <c r="AA112" i="6" s="1"/>
  <c r="AO1113" i="2"/>
  <c r="Y112" i="6"/>
  <c r="Z112" i="6" s="1"/>
  <c r="AS2000" i="2"/>
  <c r="AA999" i="6" s="1"/>
  <c r="AL2000" i="2"/>
  <c r="AN2000" i="2" s="1"/>
  <c r="AM2000" i="2"/>
  <c r="AO2000" i="2"/>
  <c r="Y999" i="6"/>
  <c r="Z999" i="6" s="1"/>
  <c r="AP2000" i="2"/>
  <c r="AP1331" i="2"/>
  <c r="AS1331" i="2"/>
  <c r="AA330" i="6" s="1"/>
  <c r="AO1331" i="2"/>
  <c r="AL1331" i="2"/>
  <c r="AN1331" i="2" s="1"/>
  <c r="AM1331" i="2"/>
  <c r="Y330" i="6"/>
  <c r="Z330" i="6" s="1"/>
  <c r="AM1648" i="2"/>
  <c r="AO1648" i="2"/>
  <c r="AP1648" i="2"/>
  <c r="AS1648" i="2"/>
  <c r="AA647" i="6" s="1"/>
  <c r="AL1648" i="2"/>
  <c r="AN1648" i="2" s="1"/>
  <c r="Y647" i="6"/>
  <c r="Z647" i="6" s="1"/>
  <c r="AS1072" i="2"/>
  <c r="AA71" i="6" s="1"/>
  <c r="AO1072" i="2"/>
  <c r="AP1072" i="2"/>
  <c r="AL1072" i="2"/>
  <c r="AM1072" i="2"/>
  <c r="Y71" i="6"/>
  <c r="Z71" i="6" s="1"/>
  <c r="AL1327" i="2"/>
  <c r="AM1327" i="2"/>
  <c r="AO1327" i="2"/>
  <c r="AS1327" i="2"/>
  <c r="AA326" i="6" s="1"/>
  <c r="AP1327" i="2"/>
  <c r="Y326" i="6"/>
  <c r="Z326" i="6" s="1"/>
  <c r="AS1360" i="2"/>
  <c r="AA359" i="6" s="1"/>
  <c r="AL1360" i="2"/>
  <c r="AN1360" i="2" s="1"/>
  <c r="AM1360" i="2"/>
  <c r="AP1360" i="2"/>
  <c r="AO1360" i="2"/>
  <c r="Y359" i="6"/>
  <c r="Z359" i="6" s="1"/>
  <c r="AS1541" i="2"/>
  <c r="AA540" i="6" s="1"/>
  <c r="AL1541" i="2"/>
  <c r="AM1541" i="2"/>
  <c r="AO1541" i="2"/>
  <c r="AP1541" i="2"/>
  <c r="Y540" i="6"/>
  <c r="Z540" i="6" s="1"/>
  <c r="AP1772" i="2"/>
  <c r="AS1772" i="2"/>
  <c r="AA771" i="6" s="1"/>
  <c r="AL1772" i="2"/>
  <c r="AM1772" i="2"/>
  <c r="AO1772" i="2"/>
  <c r="Y771" i="6"/>
  <c r="Z771" i="6" s="1"/>
  <c r="AL1195" i="2"/>
  <c r="AP1195" i="2"/>
  <c r="AS1195" i="2"/>
  <c r="AA194" i="6" s="1"/>
  <c r="AO1195" i="2"/>
  <c r="AM1195" i="2"/>
  <c r="Y194" i="6"/>
  <c r="Z194" i="6" s="1"/>
  <c r="AS1652" i="2"/>
  <c r="AA651" i="6" s="1"/>
  <c r="AL1652" i="2"/>
  <c r="AN1652" i="2" s="1"/>
  <c r="AM1652" i="2"/>
  <c r="AO1652" i="2"/>
  <c r="AP1652" i="2"/>
  <c r="Y651" i="6"/>
  <c r="Z651" i="6" s="1"/>
  <c r="AP1876" i="2"/>
  <c r="AS1876" i="2"/>
  <c r="AA875" i="6" s="1"/>
  <c r="AL1876" i="2"/>
  <c r="AN1876" i="2" s="1"/>
  <c r="AM1876" i="2"/>
  <c r="AO1876" i="2"/>
  <c r="Y875" i="6"/>
  <c r="Z875" i="6" s="1"/>
  <c r="AS1434" i="2"/>
  <c r="AA433" i="6" s="1"/>
  <c r="AM1434" i="2"/>
  <c r="AP1434" i="2"/>
  <c r="AL1434" i="2"/>
  <c r="AN1434" i="2" s="1"/>
  <c r="AO1434" i="2"/>
  <c r="Y433" i="6"/>
  <c r="Z433" i="6" s="1"/>
  <c r="AS1891" i="2"/>
  <c r="AA890" i="6" s="1"/>
  <c r="AL1891" i="2"/>
  <c r="AM1891" i="2"/>
  <c r="AO1891" i="2"/>
  <c r="AP1891" i="2"/>
  <c r="Y890" i="6"/>
  <c r="Z890" i="6" s="1"/>
  <c r="AP1089" i="2"/>
  <c r="AO1089" i="2"/>
  <c r="AL1089" i="2"/>
  <c r="AM1089" i="2"/>
  <c r="AS1089" i="2"/>
  <c r="AA88" i="6" s="1"/>
  <c r="Y88" i="6"/>
  <c r="Z88" i="6" s="1"/>
  <c r="AP1463" i="2"/>
  <c r="AS1463" i="2"/>
  <c r="AA462" i="6" s="1"/>
  <c r="AL1463" i="2"/>
  <c r="AN1463" i="2" s="1"/>
  <c r="AM1463" i="2"/>
  <c r="AO1463" i="2"/>
  <c r="Y462" i="6"/>
  <c r="Z462" i="6" s="1"/>
  <c r="AS1049" i="2"/>
  <c r="AA48" i="6" s="1"/>
  <c r="AO1049" i="2"/>
  <c r="AP1049" i="2"/>
  <c r="AL1049" i="2"/>
  <c r="AM1049" i="2"/>
  <c r="Y48" i="6"/>
  <c r="Z48" i="6" s="1"/>
  <c r="AP1050" i="2"/>
  <c r="AS1050" i="2"/>
  <c r="AA49" i="6" s="1"/>
  <c r="AM1050" i="2"/>
  <c r="AL1050" i="2"/>
  <c r="AO1050" i="2"/>
  <c r="Y49" i="6"/>
  <c r="Z49" i="6" s="1"/>
  <c r="AM1350" i="2"/>
  <c r="AP1350" i="2"/>
  <c r="AS1350" i="2"/>
  <c r="AA349" i="6" s="1"/>
  <c r="AL1350" i="2"/>
  <c r="AO1350" i="2"/>
  <c r="Y349" i="6"/>
  <c r="Z349" i="6" s="1"/>
  <c r="AM1439" i="2"/>
  <c r="AP1439" i="2"/>
  <c r="AS1439" i="2"/>
  <c r="AA438" i="6" s="1"/>
  <c r="AL1439" i="2"/>
  <c r="AN1439" i="2" s="1"/>
  <c r="AO1439" i="2"/>
  <c r="Y438" i="6"/>
  <c r="Z438" i="6" s="1"/>
  <c r="AS1320" i="2"/>
  <c r="AA319" i="6" s="1"/>
  <c r="AL1320" i="2"/>
  <c r="AN1320" i="2" s="1"/>
  <c r="AM1320" i="2"/>
  <c r="AO1320" i="2"/>
  <c r="AP1320" i="2"/>
  <c r="Y319" i="6"/>
  <c r="Z319" i="6" s="1"/>
  <c r="AL1531" i="2"/>
  <c r="AM1531" i="2"/>
  <c r="AO1531" i="2"/>
  <c r="AP1531" i="2"/>
  <c r="AS1531" i="2"/>
  <c r="AA530" i="6" s="1"/>
  <c r="Y530" i="6"/>
  <c r="Z530" i="6" s="1"/>
  <c r="AM1447" i="2"/>
  <c r="AP1447" i="2"/>
  <c r="AS1447" i="2"/>
  <c r="AA446" i="6" s="1"/>
  <c r="AL1447" i="2"/>
  <c r="AO1447" i="2"/>
  <c r="Y446" i="6"/>
  <c r="Z446" i="6" s="1"/>
  <c r="AO1501" i="2"/>
  <c r="AP1501" i="2"/>
  <c r="AL1501" i="2"/>
  <c r="AN1501" i="2" s="1"/>
  <c r="AM1501" i="2"/>
  <c r="AS1501" i="2"/>
  <c r="AA500" i="6" s="1"/>
  <c r="Y500" i="6"/>
  <c r="Z500" i="6" s="1"/>
  <c r="AS1700" i="2"/>
  <c r="AA699" i="6" s="1"/>
  <c r="AL1700" i="2"/>
  <c r="AN1700" i="2" s="1"/>
  <c r="AM1700" i="2"/>
  <c r="AO1700" i="2"/>
  <c r="AP1700" i="2"/>
  <c r="Y699" i="6"/>
  <c r="Z699" i="6" s="1"/>
  <c r="AP1868" i="2"/>
  <c r="AS1868" i="2"/>
  <c r="AA867" i="6" s="1"/>
  <c r="AL1868" i="2"/>
  <c r="AN1868" i="2" s="1"/>
  <c r="AM1868" i="2"/>
  <c r="AO1868" i="2"/>
  <c r="Y867" i="6"/>
  <c r="Z867" i="6" s="1"/>
  <c r="AM1988" i="2"/>
  <c r="AO1988" i="2"/>
  <c r="AP1988" i="2"/>
  <c r="AS1988" i="2"/>
  <c r="AA987" i="6" s="1"/>
  <c r="AL1988" i="2"/>
  <c r="Y987" i="6"/>
  <c r="Z987" i="6" s="1"/>
  <c r="AP1153" i="2"/>
  <c r="AS1153" i="2"/>
  <c r="AA152" i="6" s="1"/>
  <c r="AM1153" i="2"/>
  <c r="AO1153" i="2"/>
  <c r="AL1153" i="2"/>
  <c r="Y152" i="6"/>
  <c r="Z152" i="6" s="1"/>
  <c r="AP1193" i="2"/>
  <c r="AS1193" i="2"/>
  <c r="AA192" i="6" s="1"/>
  <c r="AL1193" i="2"/>
  <c r="AN1193" i="2" s="1"/>
  <c r="AM1193" i="2"/>
  <c r="AO1193" i="2"/>
  <c r="Y192" i="6"/>
  <c r="Z192" i="6" s="1"/>
  <c r="AS1297" i="2"/>
  <c r="AA296" i="6" s="1"/>
  <c r="AM1297" i="2"/>
  <c r="AP1297" i="2"/>
  <c r="AO1297" i="2"/>
  <c r="AL1297" i="2"/>
  <c r="AN1297" i="2" s="1"/>
  <c r="Y296" i="6"/>
  <c r="Z296" i="6" s="1"/>
  <c r="AS1583" i="2"/>
  <c r="AA582" i="6" s="1"/>
  <c r="AL1583" i="2"/>
  <c r="AM1583" i="2"/>
  <c r="AO1583" i="2"/>
  <c r="AP1583" i="2"/>
  <c r="Y582" i="6"/>
  <c r="Z582" i="6" s="1"/>
  <c r="AL1529" i="2"/>
  <c r="AP1529" i="2"/>
  <c r="AS1529" i="2"/>
  <c r="AA528" i="6" s="1"/>
  <c r="AM1529" i="2"/>
  <c r="AO1529" i="2"/>
  <c r="Y528" i="6"/>
  <c r="Z528" i="6" s="1"/>
  <c r="AS1963" i="2"/>
  <c r="AA962" i="6" s="1"/>
  <c r="AL1963" i="2"/>
  <c r="AM1963" i="2"/>
  <c r="AO1963" i="2"/>
  <c r="AP1963" i="2"/>
  <c r="Y962" i="6"/>
  <c r="Z962" i="6" s="1"/>
  <c r="AM1871" i="2"/>
  <c r="AO1871" i="2"/>
  <c r="AP1871" i="2"/>
  <c r="AS1871" i="2"/>
  <c r="AA870" i="6" s="1"/>
  <c r="AL1871" i="2"/>
  <c r="AN1871" i="2" s="1"/>
  <c r="Y870" i="6"/>
  <c r="Z870" i="6" s="1"/>
  <c r="AS1785" i="2"/>
  <c r="AA784" i="6" s="1"/>
  <c r="AL1785" i="2"/>
  <c r="AN1785" i="2" s="1"/>
  <c r="AM1785" i="2"/>
  <c r="AO1785" i="2"/>
  <c r="AP1785" i="2"/>
  <c r="Y784" i="6"/>
  <c r="Z784" i="6" s="1"/>
  <c r="AS1573" i="2"/>
  <c r="AA572" i="6" s="1"/>
  <c r="AL1573" i="2"/>
  <c r="AM1573" i="2"/>
  <c r="AO1573" i="2"/>
  <c r="AP1573" i="2"/>
  <c r="Y572" i="6"/>
  <c r="Z572" i="6" s="1"/>
  <c r="AS1907" i="2"/>
  <c r="AA906" i="6" s="1"/>
  <c r="AL1907" i="2"/>
  <c r="AM1907" i="2"/>
  <c r="AO1907" i="2"/>
  <c r="AP1907" i="2"/>
  <c r="Y906" i="6"/>
  <c r="Z906" i="6" s="1"/>
  <c r="AM1847" i="2"/>
  <c r="AO1847" i="2"/>
  <c r="AP1847" i="2"/>
  <c r="AS1847" i="2"/>
  <c r="AA846" i="6" s="1"/>
  <c r="AL1847" i="2"/>
  <c r="AN1847" i="2" s="1"/>
  <c r="Y846" i="6"/>
  <c r="Z846" i="6" s="1"/>
  <c r="AM1996" i="2"/>
  <c r="AO1996" i="2"/>
  <c r="AP1996" i="2"/>
  <c r="AS1996" i="2"/>
  <c r="AA995" i="6" s="1"/>
  <c r="AL1996" i="2"/>
  <c r="Y995" i="6"/>
  <c r="Z995" i="6" s="1"/>
  <c r="AO1168" i="2"/>
  <c r="AS1168" i="2"/>
  <c r="AA167" i="6" s="1"/>
  <c r="AL1168" i="2"/>
  <c r="AN1168" i="2" s="1"/>
  <c r="AM1168" i="2"/>
  <c r="AP1168" i="2"/>
  <c r="Y167" i="6"/>
  <c r="Z167" i="6" s="1"/>
  <c r="AM1222" i="2"/>
  <c r="AO1222" i="2"/>
  <c r="AP1222" i="2"/>
  <c r="AS1222" i="2"/>
  <c r="AA221" i="6" s="1"/>
  <c r="AL1222" i="2"/>
  <c r="AN1222" i="2" s="1"/>
  <c r="Y221" i="6"/>
  <c r="Z221" i="6" s="1"/>
  <c r="AM1302" i="2"/>
  <c r="AP1302" i="2"/>
  <c r="AS1302" i="2"/>
  <c r="AA301" i="6" s="1"/>
  <c r="AL1302" i="2"/>
  <c r="AN1302" i="2" s="1"/>
  <c r="AO1302" i="2"/>
  <c r="Y301" i="6"/>
  <c r="Z301" i="6" s="1"/>
  <c r="AS1394" i="2"/>
  <c r="AA393" i="6" s="1"/>
  <c r="AM1394" i="2"/>
  <c r="AP1394" i="2"/>
  <c r="AO1394" i="2"/>
  <c r="AL1394" i="2"/>
  <c r="AN1394" i="2" s="1"/>
  <c r="Y393" i="6"/>
  <c r="Z393" i="6" s="1"/>
  <c r="AS1549" i="2"/>
  <c r="AA548" i="6" s="1"/>
  <c r="AL1549" i="2"/>
  <c r="AM1549" i="2"/>
  <c r="AO1549" i="2"/>
  <c r="AP1549" i="2"/>
  <c r="Y548" i="6"/>
  <c r="Z548" i="6" s="1"/>
  <c r="AM1712" i="2"/>
  <c r="AO1712" i="2"/>
  <c r="AP1712" i="2"/>
  <c r="AS1712" i="2"/>
  <c r="AA711" i="6" s="1"/>
  <c r="AL1712" i="2"/>
  <c r="AN1712" i="2" s="1"/>
  <c r="Y711" i="6"/>
  <c r="Z711" i="6" s="1"/>
  <c r="AP1701" i="2"/>
  <c r="AS1701" i="2"/>
  <c r="AA700" i="6" s="1"/>
  <c r="AL1701" i="2"/>
  <c r="AN1701" i="2" s="1"/>
  <c r="AM1701" i="2"/>
  <c r="AO1701" i="2"/>
  <c r="Y700" i="6"/>
  <c r="Z700" i="6" s="1"/>
  <c r="AM1959" i="2"/>
  <c r="AO1959" i="2"/>
  <c r="AP1959" i="2"/>
  <c r="AS1959" i="2"/>
  <c r="AA958" i="6" s="1"/>
  <c r="AL1959" i="2"/>
  <c r="Y958" i="6"/>
  <c r="Z958" i="6" s="1"/>
  <c r="AS1833" i="2"/>
  <c r="AA832" i="6" s="1"/>
  <c r="AL1833" i="2"/>
  <c r="AM1833" i="2"/>
  <c r="AO1833" i="2"/>
  <c r="AP1833" i="2"/>
  <c r="Y832" i="6"/>
  <c r="Z832" i="6" s="1"/>
  <c r="AP1796" i="2"/>
  <c r="AS1796" i="2"/>
  <c r="AA795" i="6" s="1"/>
  <c r="AL1796" i="2"/>
  <c r="AM1796" i="2"/>
  <c r="AO1796" i="2"/>
  <c r="Y795" i="6"/>
  <c r="Z795" i="6" s="1"/>
  <c r="AS1929" i="2"/>
  <c r="AA928" i="6" s="1"/>
  <c r="AL1929" i="2"/>
  <c r="AM1929" i="2"/>
  <c r="AO1929" i="2"/>
  <c r="AP1929" i="2"/>
  <c r="Y928" i="6"/>
  <c r="Z928" i="6" s="1"/>
  <c r="AS1217" i="2"/>
  <c r="AA216" i="6" s="1"/>
  <c r="AO1217" i="2"/>
  <c r="AP1217" i="2"/>
  <c r="AM1217" i="2"/>
  <c r="AL1217" i="2"/>
  <c r="AN1217" i="2" s="1"/>
  <c r="Y216" i="6"/>
  <c r="Z216" i="6" s="1"/>
  <c r="AP1177" i="2"/>
  <c r="AS1177" i="2"/>
  <c r="AA176" i="6" s="1"/>
  <c r="AL1177" i="2"/>
  <c r="AN1177" i="2" s="1"/>
  <c r="AM1177" i="2"/>
  <c r="AO1177" i="2"/>
  <c r="Y176" i="6"/>
  <c r="Z176" i="6" s="1"/>
  <c r="AL1338" i="2"/>
  <c r="AN1338" i="2" s="1"/>
  <c r="AO1338" i="2"/>
  <c r="AP1338" i="2"/>
  <c r="AM1338" i="2"/>
  <c r="AS1338" i="2"/>
  <c r="AA337" i="6" s="1"/>
  <c r="Y337" i="6"/>
  <c r="Z337" i="6" s="1"/>
  <c r="AS1393" i="2"/>
  <c r="AA392" i="6" s="1"/>
  <c r="AL1393" i="2"/>
  <c r="AN1393" i="2" s="1"/>
  <c r="AP1393" i="2"/>
  <c r="AM1393" i="2"/>
  <c r="AO1393" i="2"/>
  <c r="Y392" i="6"/>
  <c r="Z392" i="6" s="1"/>
  <c r="AM1458" i="2"/>
  <c r="AP1458" i="2"/>
  <c r="AL1458" i="2"/>
  <c r="AO1458" i="2"/>
  <c r="AS1458" i="2"/>
  <c r="AA457" i="6" s="1"/>
  <c r="Y457" i="6"/>
  <c r="Z457" i="6" s="1"/>
  <c r="AS1550" i="2"/>
  <c r="AA549" i="6" s="1"/>
  <c r="AL1550" i="2"/>
  <c r="AM1550" i="2"/>
  <c r="AP1550" i="2"/>
  <c r="AO1550" i="2"/>
  <c r="Y549" i="6"/>
  <c r="Z549" i="6" s="1"/>
  <c r="AS1723" i="2"/>
  <c r="AA722" i="6" s="1"/>
  <c r="AL1723" i="2"/>
  <c r="AN1723" i="2" s="1"/>
  <c r="AM1723" i="2"/>
  <c r="AP1723" i="2"/>
  <c r="AO1723" i="2"/>
  <c r="Y722" i="6"/>
  <c r="Z722" i="6" s="1"/>
  <c r="AO1830" i="2"/>
  <c r="AP1830" i="2"/>
  <c r="AS1830" i="2"/>
  <c r="AA829" i="6" s="1"/>
  <c r="AL1830" i="2"/>
  <c r="AN1830" i="2" s="1"/>
  <c r="AM1830" i="2"/>
  <c r="Y829" i="6"/>
  <c r="Z829" i="6" s="1"/>
  <c r="AM1863" i="2"/>
  <c r="AO1863" i="2"/>
  <c r="AP1863" i="2"/>
  <c r="AS1863" i="2"/>
  <c r="AA862" i="6" s="1"/>
  <c r="AL1863" i="2"/>
  <c r="Y862" i="6"/>
  <c r="Z862" i="6" s="1"/>
  <c r="AO1610" i="2"/>
  <c r="AP1610" i="2"/>
  <c r="AL1610" i="2"/>
  <c r="AN1610" i="2" s="1"/>
  <c r="AM1610" i="2"/>
  <c r="AS1610" i="2"/>
  <c r="AA609" i="6" s="1"/>
  <c r="Y609" i="6"/>
  <c r="Z609" i="6" s="1"/>
  <c r="AO1042" i="2"/>
  <c r="AP1042" i="2"/>
  <c r="AS1042" i="2"/>
  <c r="AA41" i="6" s="1"/>
  <c r="AL1042" i="2"/>
  <c r="AM1042" i="2"/>
  <c r="Y41" i="6"/>
  <c r="Z41" i="6" s="1"/>
  <c r="AO1285" i="2"/>
  <c r="AL1285" i="2"/>
  <c r="AN1285" i="2" s="1"/>
  <c r="AS1285" i="2"/>
  <c r="AA284" i="6" s="1"/>
  <c r="AM1285" i="2"/>
  <c r="AP1285" i="2"/>
  <c r="Y284" i="6"/>
  <c r="Z284" i="6" s="1"/>
  <c r="AP1315" i="2"/>
  <c r="AS1315" i="2"/>
  <c r="AA314" i="6" s="1"/>
  <c r="AO1315" i="2"/>
  <c r="AM1315" i="2"/>
  <c r="AL1315" i="2"/>
  <c r="AN1315" i="2" s="1"/>
  <c r="Y314" i="6"/>
  <c r="Z314" i="6" s="1"/>
  <c r="AL1155" i="2"/>
  <c r="AP1155" i="2"/>
  <c r="AM1155" i="2"/>
  <c r="AO1155" i="2"/>
  <c r="AS1155" i="2"/>
  <c r="AA154" i="6" s="1"/>
  <c r="Y154" i="6"/>
  <c r="Z154" i="6" s="1"/>
  <c r="AO1517" i="2"/>
  <c r="AP1517" i="2"/>
  <c r="AL1517" i="2"/>
  <c r="AM1517" i="2"/>
  <c r="AS1517" i="2"/>
  <c r="AA516" i="6" s="1"/>
  <c r="Y516" i="6"/>
  <c r="Z516" i="6" s="1"/>
  <c r="AP1483" i="2"/>
  <c r="AS1483" i="2"/>
  <c r="AA482" i="6" s="1"/>
  <c r="AL1483" i="2"/>
  <c r="AN1483" i="2" s="1"/>
  <c r="AM1483" i="2"/>
  <c r="AO1483" i="2"/>
  <c r="Y482" i="6"/>
  <c r="Z482" i="6" s="1"/>
  <c r="AO1686" i="2"/>
  <c r="AP1686" i="2"/>
  <c r="AS1686" i="2"/>
  <c r="AA685" i="6" s="1"/>
  <c r="AM1686" i="2"/>
  <c r="AL1686" i="2"/>
  <c r="AN1686" i="2" s="1"/>
  <c r="Y685" i="6"/>
  <c r="Z685" i="6" s="1"/>
  <c r="AS1643" i="2"/>
  <c r="AA642" i="6" s="1"/>
  <c r="AL1643" i="2"/>
  <c r="AM1643" i="2"/>
  <c r="AP1643" i="2"/>
  <c r="AO1643" i="2"/>
  <c r="Y642" i="6"/>
  <c r="Z642" i="6" s="1"/>
  <c r="AO1894" i="2"/>
  <c r="AP1894" i="2"/>
  <c r="AS1894" i="2"/>
  <c r="AA893" i="6" s="1"/>
  <c r="AL1894" i="2"/>
  <c r="AM1894" i="2"/>
  <c r="Y893" i="6"/>
  <c r="Z893" i="6" s="1"/>
  <c r="AP1966" i="2"/>
  <c r="AS1966" i="2"/>
  <c r="AA965" i="6" s="1"/>
  <c r="AL1966" i="2"/>
  <c r="AN1966" i="2" s="1"/>
  <c r="AM1966" i="2"/>
  <c r="AO1966" i="2"/>
  <c r="Y965" i="6"/>
  <c r="Z965" i="6" s="1"/>
  <c r="AS1953" i="2"/>
  <c r="AA952" i="6" s="1"/>
  <c r="AL1953" i="2"/>
  <c r="AM1953" i="2"/>
  <c r="AO1953" i="2"/>
  <c r="AP1953" i="2"/>
  <c r="Y952" i="6"/>
  <c r="Z952" i="6" s="1"/>
  <c r="AL1997" i="2"/>
  <c r="AM1997" i="2"/>
  <c r="AO1997" i="2"/>
  <c r="AP1997" i="2"/>
  <c r="AS1997" i="2"/>
  <c r="AA996" i="6" s="1"/>
  <c r="Y996" i="6"/>
  <c r="Z996" i="6" s="1"/>
  <c r="AL1768" i="2"/>
  <c r="AN1768" i="2" s="1"/>
  <c r="AM1768" i="2"/>
  <c r="AO1768" i="2"/>
  <c r="AP1768" i="2"/>
  <c r="AS1768" i="2"/>
  <c r="AA767" i="6" s="1"/>
  <c r="Y767" i="6"/>
  <c r="Z767" i="6" s="1"/>
  <c r="AO2002" i="2"/>
  <c r="AP2002" i="2"/>
  <c r="AS2002" i="2"/>
  <c r="AA1001" i="6" s="1"/>
  <c r="AL2002" i="2"/>
  <c r="AM2002" i="2"/>
  <c r="Y1001" i="6"/>
  <c r="Z1001" i="6" s="1"/>
  <c r="AL1840" i="2"/>
  <c r="AN1840" i="2" s="1"/>
  <c r="AM1840" i="2"/>
  <c r="AO1840" i="2"/>
  <c r="AP1840" i="2"/>
  <c r="AS1840" i="2"/>
  <c r="AA839" i="6" s="1"/>
  <c r="Y839" i="6"/>
  <c r="Z839" i="6" s="1"/>
  <c r="AS2007" i="2"/>
  <c r="AA1006" i="6" s="1"/>
  <c r="AL2007" i="2"/>
  <c r="AM2007" i="2"/>
  <c r="AO2007" i="2"/>
  <c r="AP2007" i="2"/>
  <c r="Y1006" i="6"/>
  <c r="Z1006" i="6" s="1"/>
  <c r="AL1962" i="2"/>
  <c r="AN1962" i="2" s="1"/>
  <c r="AM1962" i="2"/>
  <c r="AO1962" i="2"/>
  <c r="AP1962" i="2"/>
  <c r="AS1962" i="2"/>
  <c r="AA961" i="6" s="1"/>
  <c r="Y961" i="6"/>
  <c r="Z961" i="6" s="1"/>
  <c r="AL1848" i="2"/>
  <c r="AM1848" i="2"/>
  <c r="AO1848" i="2"/>
  <c r="AP1848" i="2"/>
  <c r="AS1848" i="2"/>
  <c r="AA847" i="6" s="1"/>
  <c r="Y847" i="6"/>
  <c r="Z847" i="6" s="1"/>
  <c r="AO1647" i="2"/>
  <c r="AP1647" i="2"/>
  <c r="AL1647" i="2"/>
  <c r="AM1647" i="2"/>
  <c r="AS1647" i="2"/>
  <c r="AA646" i="6" s="1"/>
  <c r="Y646" i="6"/>
  <c r="Z646" i="6" s="1"/>
  <c r="AO1909" i="2"/>
  <c r="AP1909" i="2"/>
  <c r="AS1909" i="2"/>
  <c r="AA908" i="6" s="1"/>
  <c r="AL1909" i="2"/>
  <c r="AM1909" i="2"/>
  <c r="Y908" i="6"/>
  <c r="Z908" i="6" s="1"/>
  <c r="AO1845" i="2"/>
  <c r="AP1845" i="2"/>
  <c r="AS1845" i="2"/>
  <c r="AA844" i="6" s="1"/>
  <c r="AL1845" i="2"/>
  <c r="AM1845" i="2"/>
  <c r="Y844" i="6"/>
  <c r="Z844" i="6" s="1"/>
  <c r="AO1781" i="2"/>
  <c r="AP1781" i="2"/>
  <c r="AS1781" i="2"/>
  <c r="AA780" i="6" s="1"/>
  <c r="AL1781" i="2"/>
  <c r="AM1781" i="2"/>
  <c r="Y780" i="6"/>
  <c r="Z780" i="6" s="1"/>
  <c r="AL1665" i="2"/>
  <c r="AN1665" i="2" s="1"/>
  <c r="AM1665" i="2"/>
  <c r="AO1665" i="2"/>
  <c r="AP1665" i="2"/>
  <c r="AS1665" i="2"/>
  <c r="AA664" i="6" s="1"/>
  <c r="Y664" i="6"/>
  <c r="Z664" i="6" s="1"/>
  <c r="AL1689" i="2"/>
  <c r="AM1689" i="2"/>
  <c r="AO1689" i="2"/>
  <c r="AP1689" i="2"/>
  <c r="AS1689" i="2"/>
  <c r="AA688" i="6" s="1"/>
  <c r="Y688" i="6"/>
  <c r="Z688" i="6" s="1"/>
  <c r="AS1898" i="2"/>
  <c r="AA897" i="6" s="1"/>
  <c r="AL1898" i="2"/>
  <c r="AM1898" i="2"/>
  <c r="AO1898" i="2"/>
  <c r="AP1898" i="2"/>
  <c r="Y897" i="6"/>
  <c r="Z897" i="6" s="1"/>
  <c r="AS1834" i="2"/>
  <c r="AA833" i="6" s="1"/>
  <c r="AL1834" i="2"/>
  <c r="AM1834" i="2"/>
  <c r="AO1834" i="2"/>
  <c r="AP1834" i="2"/>
  <c r="Y833" i="6"/>
  <c r="Z833" i="6" s="1"/>
  <c r="AS1770" i="2"/>
  <c r="AA769" i="6" s="1"/>
  <c r="AL1770" i="2"/>
  <c r="AN1770" i="2" s="1"/>
  <c r="AM1770" i="2"/>
  <c r="AO1770" i="2"/>
  <c r="AP1770" i="2"/>
  <c r="Y769" i="6"/>
  <c r="Z769" i="6" s="1"/>
  <c r="AM1729" i="2"/>
  <c r="AO1729" i="2"/>
  <c r="AP1729" i="2"/>
  <c r="AL1729" i="2"/>
  <c r="AN1729" i="2" s="1"/>
  <c r="AS1729" i="2"/>
  <c r="AA728" i="6" s="1"/>
  <c r="Y728" i="6"/>
  <c r="Z728" i="6" s="1"/>
  <c r="AM1210" i="2"/>
  <c r="AO1210" i="2"/>
  <c r="AS1210" i="2"/>
  <c r="AA209" i="6" s="1"/>
  <c r="AP1210" i="2"/>
  <c r="AL1210" i="2"/>
  <c r="AN1210" i="2" s="1"/>
  <c r="Y209" i="6"/>
  <c r="Z209" i="6" s="1"/>
  <c r="AL1495" i="2"/>
  <c r="AN1495" i="2" s="1"/>
  <c r="AM1495" i="2"/>
  <c r="AO1495" i="2"/>
  <c r="AP1495" i="2"/>
  <c r="AS1495" i="2"/>
  <c r="AA494" i="6" s="1"/>
  <c r="Y494" i="6"/>
  <c r="Z494" i="6" s="1"/>
  <c r="AS1628" i="2"/>
  <c r="AA627" i="6" s="1"/>
  <c r="AL1628" i="2"/>
  <c r="AM1628" i="2"/>
  <c r="AO1628" i="2"/>
  <c r="AP1628" i="2"/>
  <c r="Y627" i="6"/>
  <c r="Z627" i="6" s="1"/>
  <c r="AS1714" i="2"/>
  <c r="AA713" i="6" s="1"/>
  <c r="AL1714" i="2"/>
  <c r="AM1714" i="2"/>
  <c r="AO1714" i="2"/>
  <c r="AP1714" i="2"/>
  <c r="Y713" i="6"/>
  <c r="Z713" i="6" s="1"/>
  <c r="AS1634" i="2"/>
  <c r="AA633" i="6" s="1"/>
  <c r="AL1634" i="2"/>
  <c r="AM1634" i="2"/>
  <c r="AO1634" i="2"/>
  <c r="AP1634" i="2"/>
  <c r="Y633" i="6"/>
  <c r="Z633" i="6" s="1"/>
  <c r="AM1595" i="2"/>
  <c r="AO1595" i="2"/>
  <c r="AP1595" i="2"/>
  <c r="AS1595" i="2"/>
  <c r="AA594" i="6" s="1"/>
  <c r="AL1595" i="2"/>
  <c r="AN1595" i="2" s="1"/>
  <c r="Y594" i="6"/>
  <c r="Z594" i="6" s="1"/>
  <c r="AO1617" i="2"/>
  <c r="AP1617" i="2"/>
  <c r="AS1617" i="2"/>
  <c r="AA616" i="6" s="1"/>
  <c r="AM1617" i="2"/>
  <c r="AL1617" i="2"/>
  <c r="AN1617" i="2" s="1"/>
  <c r="Y616" i="6"/>
  <c r="Z616" i="6" s="1"/>
  <c r="AO1553" i="2"/>
  <c r="AP1553" i="2"/>
  <c r="AS1553" i="2"/>
  <c r="AA552" i="6" s="1"/>
  <c r="AM1553" i="2"/>
  <c r="AL1553" i="2"/>
  <c r="AN1553" i="2" s="1"/>
  <c r="Y552" i="6"/>
  <c r="Z552" i="6" s="1"/>
  <c r="AM1466" i="2"/>
  <c r="AP1466" i="2"/>
  <c r="AL1466" i="2"/>
  <c r="AO1466" i="2"/>
  <c r="AS1466" i="2"/>
  <c r="AA465" i="6" s="1"/>
  <c r="Y465" i="6"/>
  <c r="Z465" i="6" s="1"/>
  <c r="AL1479" i="2"/>
  <c r="AN1479" i="2" s="1"/>
  <c r="AM1479" i="2"/>
  <c r="AO1479" i="2"/>
  <c r="AP1479" i="2"/>
  <c r="AS1479" i="2"/>
  <c r="AA478" i="6" s="1"/>
  <c r="Y478" i="6"/>
  <c r="Z478" i="6" s="1"/>
  <c r="AL1424" i="2"/>
  <c r="AN1424" i="2" s="1"/>
  <c r="AM1424" i="2"/>
  <c r="AO1424" i="2"/>
  <c r="AP1424" i="2"/>
  <c r="AS1424" i="2"/>
  <c r="AA423" i="6" s="1"/>
  <c r="Y423" i="6"/>
  <c r="Z423" i="6" s="1"/>
  <c r="AO1445" i="2"/>
  <c r="AP1445" i="2"/>
  <c r="AM1445" i="2"/>
  <c r="AS1445" i="2"/>
  <c r="AA444" i="6" s="1"/>
  <c r="AL1445" i="2"/>
  <c r="Y444" i="6"/>
  <c r="Z444" i="6" s="1"/>
  <c r="AO1381" i="2"/>
  <c r="AP1381" i="2"/>
  <c r="AM1381" i="2"/>
  <c r="AS1381" i="2"/>
  <c r="AA380" i="6" s="1"/>
  <c r="AL1381" i="2"/>
  <c r="AN1381" i="2" s="1"/>
  <c r="Y380" i="6"/>
  <c r="Z380" i="6" s="1"/>
  <c r="AL1400" i="2"/>
  <c r="AN1400" i="2" s="1"/>
  <c r="AM1400" i="2"/>
  <c r="AO1400" i="2"/>
  <c r="AS1400" i="2"/>
  <c r="AA399" i="6" s="1"/>
  <c r="AP1400" i="2"/>
  <c r="Y399" i="6"/>
  <c r="Z399" i="6" s="1"/>
  <c r="AO1437" i="2"/>
  <c r="AP1437" i="2"/>
  <c r="AM1437" i="2"/>
  <c r="AL1437" i="2"/>
  <c r="AS1437" i="2"/>
  <c r="AA436" i="6" s="1"/>
  <c r="Y436" i="6"/>
  <c r="Z436" i="6" s="1"/>
  <c r="AO1373" i="2"/>
  <c r="AP1373" i="2"/>
  <c r="AM1373" i="2"/>
  <c r="AL1373" i="2"/>
  <c r="AS1373" i="2"/>
  <c r="AA372" i="6" s="1"/>
  <c r="Y372" i="6"/>
  <c r="Z372" i="6" s="1"/>
  <c r="AO1333" i="2"/>
  <c r="AL1333" i="2"/>
  <c r="AM1333" i="2"/>
  <c r="AP1333" i="2"/>
  <c r="AS1333" i="2"/>
  <c r="AA332" i="6" s="1"/>
  <c r="Y332" i="6"/>
  <c r="Z332" i="6" s="1"/>
  <c r="AP1363" i="2"/>
  <c r="AO1363" i="2"/>
  <c r="AS1363" i="2"/>
  <c r="AA362" i="6" s="1"/>
  <c r="AL1363" i="2"/>
  <c r="AN1363" i="2" s="1"/>
  <c r="AM1363" i="2"/>
  <c r="Y362" i="6"/>
  <c r="Z362" i="6" s="1"/>
  <c r="AO1317" i="2"/>
  <c r="AL1317" i="2"/>
  <c r="AM1317" i="2"/>
  <c r="AP1317" i="2"/>
  <c r="AS1317" i="2"/>
  <c r="AA316" i="6" s="1"/>
  <c r="Y316" i="6"/>
  <c r="Z316" i="6" s="1"/>
  <c r="AO1237" i="2"/>
  <c r="AP1237" i="2"/>
  <c r="AL1237" i="2"/>
  <c r="AN1237" i="2" s="1"/>
  <c r="AM1237" i="2"/>
  <c r="AS1237" i="2"/>
  <c r="AA236" i="6" s="1"/>
  <c r="Y236" i="6"/>
  <c r="Z236" i="6" s="1"/>
  <c r="AM1170" i="2"/>
  <c r="AO1170" i="2"/>
  <c r="AP1170" i="2"/>
  <c r="AL1170" i="2"/>
  <c r="AS1170" i="2"/>
  <c r="AA169" i="6" s="1"/>
  <c r="Y169" i="6"/>
  <c r="Z169" i="6" s="1"/>
  <c r="AO1221" i="2"/>
  <c r="AS1221" i="2"/>
  <c r="AA220" i="6" s="1"/>
  <c r="AL1221" i="2"/>
  <c r="AN1221" i="2" s="1"/>
  <c r="AM1221" i="2"/>
  <c r="AP1221" i="2"/>
  <c r="Y220" i="6"/>
  <c r="Z220" i="6" s="1"/>
  <c r="AL1288" i="2"/>
  <c r="AN1288" i="2" s="1"/>
  <c r="AO1288" i="2"/>
  <c r="AM1288" i="2"/>
  <c r="AP1288" i="2"/>
  <c r="AS1288" i="2"/>
  <c r="AA287" i="6" s="1"/>
  <c r="Y287" i="6"/>
  <c r="Z287" i="6" s="1"/>
  <c r="AO1083" i="2"/>
  <c r="AS1083" i="2"/>
  <c r="AA82" i="6" s="1"/>
  <c r="AM1083" i="2"/>
  <c r="AP1083" i="2"/>
  <c r="AL1083" i="2"/>
  <c r="Y82" i="6"/>
  <c r="Z82" i="6" s="1"/>
  <c r="AS1240" i="2"/>
  <c r="AA239" i="6" s="1"/>
  <c r="AL1240" i="2"/>
  <c r="AN1240" i="2" s="1"/>
  <c r="AM1240" i="2"/>
  <c r="AO1240" i="2"/>
  <c r="AP1240" i="2"/>
  <c r="Y239" i="6"/>
  <c r="Z239" i="6" s="1"/>
  <c r="AP1135" i="2"/>
  <c r="AL1135" i="2"/>
  <c r="AM1135" i="2"/>
  <c r="AO1135" i="2"/>
  <c r="AS1135" i="2"/>
  <c r="AA134" i="6" s="1"/>
  <c r="Y134" i="6"/>
  <c r="Z134" i="6" s="1"/>
  <c r="AS1061" i="2"/>
  <c r="AA60" i="6" s="1"/>
  <c r="AM1061" i="2"/>
  <c r="AO1061" i="2"/>
  <c r="AP1061" i="2"/>
  <c r="AL1061" i="2"/>
  <c r="AN1061" i="2" s="1"/>
  <c r="Y60" i="6"/>
  <c r="Z60" i="6" s="1"/>
  <c r="AO1112" i="2"/>
  <c r="AL1112" i="2"/>
  <c r="AN1112" i="2" s="1"/>
  <c r="AP1112" i="2"/>
  <c r="AS1112" i="2"/>
  <c r="AA111" i="6" s="1"/>
  <c r="AM1112" i="2"/>
  <c r="Y111" i="6"/>
  <c r="Z111" i="6" s="1"/>
  <c r="AO1120" i="2"/>
  <c r="AM1120" i="2"/>
  <c r="AP1120" i="2"/>
  <c r="AS1120" i="2"/>
  <c r="AA119" i="6" s="1"/>
  <c r="AL1120" i="2"/>
  <c r="AN1120" i="2" s="1"/>
  <c r="Y119" i="6"/>
  <c r="Z119" i="6" s="1"/>
  <c r="H2016" i="2"/>
  <c r="I2016" i="2"/>
  <c r="K2016" i="2"/>
  <c r="L2016" i="2"/>
  <c r="G1015" i="6"/>
  <c r="H1015" i="6" s="1"/>
  <c r="L1977" i="2"/>
  <c r="H1977" i="2"/>
  <c r="K1977" i="2"/>
  <c r="G976" i="6"/>
  <c r="H976" i="6" s="1"/>
  <c r="I1977" i="2"/>
  <c r="K2014" i="2"/>
  <c r="L2014" i="2"/>
  <c r="H2014" i="2"/>
  <c r="I2014" i="2"/>
  <c r="G1013" i="6"/>
  <c r="H1013" i="6" s="1"/>
  <c r="H1981" i="2"/>
  <c r="L1981" i="2"/>
  <c r="K1981" i="2"/>
  <c r="I1981" i="2"/>
  <c r="G980" i="6"/>
  <c r="H980" i="6" s="1"/>
  <c r="H1859" i="2"/>
  <c r="I1859" i="2"/>
  <c r="K1859" i="2"/>
  <c r="L1859" i="2"/>
  <c r="G858" i="6"/>
  <c r="H858" i="6" s="1"/>
  <c r="K1988" i="2"/>
  <c r="L1988" i="2"/>
  <c r="H1988" i="2"/>
  <c r="I1988" i="2"/>
  <c r="G987" i="6"/>
  <c r="H987" i="6" s="1"/>
  <c r="H1883" i="2"/>
  <c r="I1883" i="2"/>
  <c r="K1883" i="2"/>
  <c r="L1883" i="2"/>
  <c r="G882" i="6"/>
  <c r="H882" i="6" s="1"/>
  <c r="L2020" i="2"/>
  <c r="H2020" i="2"/>
  <c r="I2020" i="2"/>
  <c r="G1019" i="6"/>
  <c r="H1019" i="6" s="1"/>
  <c r="K2020" i="2"/>
  <c r="H2019" i="2"/>
  <c r="I2019" i="2"/>
  <c r="K2019" i="2"/>
  <c r="G1018" i="6"/>
  <c r="H1018" i="6" s="1"/>
  <c r="L2019" i="2"/>
  <c r="H1931" i="2"/>
  <c r="I1931" i="2"/>
  <c r="K1931" i="2"/>
  <c r="L1931" i="2"/>
  <c r="G930" i="6"/>
  <c r="H930" i="6" s="1"/>
  <c r="H2009" i="2"/>
  <c r="I2009" i="2"/>
  <c r="K2009" i="2"/>
  <c r="L2009" i="2"/>
  <c r="G1008" i="6"/>
  <c r="H1008" i="6" s="1"/>
  <c r="H1851" i="2"/>
  <c r="I1851" i="2"/>
  <c r="K1851" i="2"/>
  <c r="L1851" i="2"/>
  <c r="G850" i="6"/>
  <c r="H850" i="6" s="1"/>
  <c r="I1970" i="2"/>
  <c r="K1970" i="2"/>
  <c r="L1970" i="2"/>
  <c r="H1970" i="2"/>
  <c r="G969" i="6"/>
  <c r="H969" i="6" s="1"/>
  <c r="I1906" i="2"/>
  <c r="K1906" i="2"/>
  <c r="L1906" i="2"/>
  <c r="H1906" i="2"/>
  <c r="G905" i="6"/>
  <c r="H905" i="6" s="1"/>
  <c r="I1842" i="2"/>
  <c r="K1842" i="2"/>
  <c r="L1842" i="2"/>
  <c r="H1842" i="2"/>
  <c r="G841" i="6"/>
  <c r="H841" i="6" s="1"/>
  <c r="I1778" i="2"/>
  <c r="K1778" i="2"/>
  <c r="L1778" i="2"/>
  <c r="H1778" i="2"/>
  <c r="G777" i="6"/>
  <c r="H777" i="6" s="1"/>
  <c r="L1969" i="2"/>
  <c r="H1969" i="2"/>
  <c r="I1969" i="2"/>
  <c r="K1969" i="2"/>
  <c r="G968" i="6"/>
  <c r="H968" i="6" s="1"/>
  <c r="K1905" i="2"/>
  <c r="L1905" i="2"/>
  <c r="H1905" i="2"/>
  <c r="I1905" i="2"/>
  <c r="G904" i="6"/>
  <c r="H904" i="6" s="1"/>
  <c r="K1841" i="2"/>
  <c r="L1841" i="2"/>
  <c r="H1841" i="2"/>
  <c r="I1841" i="2"/>
  <c r="G840" i="6"/>
  <c r="H840" i="6" s="1"/>
  <c r="K1777" i="2"/>
  <c r="L1777" i="2"/>
  <c r="H1777" i="2"/>
  <c r="I1777" i="2"/>
  <c r="G776" i="6"/>
  <c r="H776" i="6" s="1"/>
  <c r="K1674" i="2"/>
  <c r="L1674" i="2"/>
  <c r="H1674" i="2"/>
  <c r="I1674" i="2"/>
  <c r="G673" i="6"/>
  <c r="H673" i="6" s="1"/>
  <c r="K1816" i="2"/>
  <c r="L1816" i="2"/>
  <c r="H1816" i="2"/>
  <c r="I1816" i="2"/>
  <c r="G815" i="6"/>
  <c r="H815" i="6" s="1"/>
  <c r="K1752" i="2"/>
  <c r="L1752" i="2"/>
  <c r="H1752" i="2"/>
  <c r="I1752" i="2"/>
  <c r="G751" i="6"/>
  <c r="H751" i="6" s="1"/>
  <c r="H1716" i="2"/>
  <c r="I1716" i="2"/>
  <c r="K1716" i="2"/>
  <c r="L1716" i="2"/>
  <c r="G715" i="6"/>
  <c r="H715" i="6" s="1"/>
  <c r="K1982" i="2"/>
  <c r="L1982" i="2"/>
  <c r="H1982" i="2"/>
  <c r="I1982" i="2"/>
  <c r="G981" i="6"/>
  <c r="H981" i="6" s="1"/>
  <c r="H1918" i="2"/>
  <c r="I1918" i="2"/>
  <c r="K1918" i="2"/>
  <c r="L1918" i="2"/>
  <c r="G917" i="6"/>
  <c r="H917" i="6" s="1"/>
  <c r="H1854" i="2"/>
  <c r="I1854" i="2"/>
  <c r="K1854" i="2"/>
  <c r="L1854" i="2"/>
  <c r="G853" i="6"/>
  <c r="H853" i="6" s="1"/>
  <c r="H1790" i="2"/>
  <c r="I1790" i="2"/>
  <c r="K1790" i="2"/>
  <c r="L1790" i="2"/>
  <c r="G789" i="6"/>
  <c r="H789" i="6" s="1"/>
  <c r="H1916" i="2"/>
  <c r="I1916" i="2"/>
  <c r="K1916" i="2"/>
  <c r="L1916" i="2"/>
  <c r="G915" i="6"/>
  <c r="H915" i="6" s="1"/>
  <c r="H1852" i="2"/>
  <c r="I1852" i="2"/>
  <c r="K1852" i="2"/>
  <c r="L1852" i="2"/>
  <c r="G851" i="6"/>
  <c r="H851" i="6" s="1"/>
  <c r="H1788" i="2"/>
  <c r="I1788" i="2"/>
  <c r="K1788" i="2"/>
  <c r="L1788" i="2"/>
  <c r="G787" i="6"/>
  <c r="H787" i="6" s="1"/>
  <c r="H1623" i="2"/>
  <c r="I1623" i="2"/>
  <c r="K1623" i="2"/>
  <c r="L1623" i="2"/>
  <c r="G622" i="6"/>
  <c r="H622" i="6" s="1"/>
  <c r="I1699" i="2"/>
  <c r="K1699" i="2"/>
  <c r="L1699" i="2"/>
  <c r="H1699" i="2"/>
  <c r="G698" i="6"/>
  <c r="H698" i="6" s="1"/>
  <c r="I1635" i="2"/>
  <c r="K1635" i="2"/>
  <c r="L1635" i="2"/>
  <c r="H1635" i="2"/>
  <c r="G634" i="6"/>
  <c r="H634" i="6" s="1"/>
  <c r="H1532" i="2"/>
  <c r="L1532" i="2"/>
  <c r="K1532" i="2"/>
  <c r="I1532" i="2"/>
  <c r="G531" i="6"/>
  <c r="H531" i="6" s="1"/>
  <c r="K1681" i="2"/>
  <c r="L1681" i="2"/>
  <c r="I1681" i="2"/>
  <c r="H1681" i="2"/>
  <c r="G680" i="6"/>
  <c r="H680" i="6" s="1"/>
  <c r="I1464" i="2"/>
  <c r="L1464" i="2"/>
  <c r="H1464" i="2"/>
  <c r="K1464" i="2"/>
  <c r="G463" i="6"/>
  <c r="H463" i="6" s="1"/>
  <c r="K1589" i="2"/>
  <c r="L1589" i="2"/>
  <c r="H1589" i="2"/>
  <c r="I1589" i="2"/>
  <c r="G588" i="6"/>
  <c r="H588" i="6" s="1"/>
  <c r="H1703" i="2"/>
  <c r="I1703" i="2"/>
  <c r="K1703" i="2"/>
  <c r="L1703" i="2"/>
  <c r="G702" i="6"/>
  <c r="H702" i="6" s="1"/>
  <c r="H1647" i="2"/>
  <c r="I1647" i="2"/>
  <c r="K1647" i="2"/>
  <c r="L1647" i="2"/>
  <c r="G646" i="6"/>
  <c r="H646" i="6" s="1"/>
  <c r="I1531" i="2"/>
  <c r="K1531" i="2"/>
  <c r="L1531" i="2"/>
  <c r="H1531" i="2"/>
  <c r="G530" i="6"/>
  <c r="H530" i="6" s="1"/>
  <c r="H1678" i="2"/>
  <c r="I1678" i="2"/>
  <c r="L1678" i="2"/>
  <c r="K1678" i="2"/>
  <c r="G677" i="6"/>
  <c r="H677" i="6" s="1"/>
  <c r="K1512" i="2"/>
  <c r="L1512" i="2"/>
  <c r="H1512" i="2"/>
  <c r="I1512" i="2"/>
  <c r="G511" i="6"/>
  <c r="H511" i="6" s="1"/>
  <c r="H1693" i="2"/>
  <c r="I1693" i="2"/>
  <c r="K1693" i="2"/>
  <c r="L1693" i="2"/>
  <c r="G692" i="6"/>
  <c r="H692" i="6" s="1"/>
  <c r="H1629" i="2"/>
  <c r="I1629" i="2"/>
  <c r="K1629" i="2"/>
  <c r="L1629" i="2"/>
  <c r="G628" i="6"/>
  <c r="H628" i="6" s="1"/>
  <c r="I1574" i="2"/>
  <c r="K1574" i="2"/>
  <c r="L1574" i="2"/>
  <c r="H1574" i="2"/>
  <c r="G573" i="6"/>
  <c r="H573" i="6" s="1"/>
  <c r="K1504" i="2"/>
  <c r="L1504" i="2"/>
  <c r="H1504" i="2"/>
  <c r="I1504" i="2"/>
  <c r="G503" i="6"/>
  <c r="H503" i="6" s="1"/>
  <c r="H1379" i="2"/>
  <c r="I1379" i="2"/>
  <c r="K1379" i="2"/>
  <c r="L1379" i="2"/>
  <c r="G378" i="6"/>
  <c r="H378" i="6" s="1"/>
  <c r="I1535" i="2"/>
  <c r="L1535" i="2"/>
  <c r="H1535" i="2"/>
  <c r="K1535" i="2"/>
  <c r="G534" i="6"/>
  <c r="H534" i="6" s="1"/>
  <c r="L1619" i="2"/>
  <c r="H1619" i="2"/>
  <c r="I1619" i="2"/>
  <c r="K1619" i="2"/>
  <c r="G618" i="6"/>
  <c r="H618" i="6" s="1"/>
  <c r="L1563" i="2"/>
  <c r="H1563" i="2"/>
  <c r="I1563" i="2"/>
  <c r="K1563" i="2"/>
  <c r="G562" i="6"/>
  <c r="H562" i="6" s="1"/>
  <c r="H1610" i="2"/>
  <c r="I1610" i="2"/>
  <c r="K1610" i="2"/>
  <c r="L1610" i="2"/>
  <c r="G609" i="6"/>
  <c r="H609" i="6" s="1"/>
  <c r="H1546" i="2"/>
  <c r="I1546" i="2"/>
  <c r="K1546" i="2"/>
  <c r="L1546" i="2"/>
  <c r="G545" i="6"/>
  <c r="H545" i="6" s="1"/>
  <c r="H1601" i="2"/>
  <c r="I1601" i="2"/>
  <c r="L1601" i="2"/>
  <c r="K1601" i="2"/>
  <c r="G600" i="6"/>
  <c r="H600" i="6" s="1"/>
  <c r="H1616" i="2"/>
  <c r="I1616" i="2"/>
  <c r="K1616" i="2"/>
  <c r="L1616" i="2"/>
  <c r="G615" i="6"/>
  <c r="H615" i="6" s="1"/>
  <c r="H1552" i="2"/>
  <c r="I1552" i="2"/>
  <c r="K1552" i="2"/>
  <c r="L1552" i="2"/>
  <c r="G551" i="6"/>
  <c r="H551" i="6" s="1"/>
  <c r="H1333" i="2"/>
  <c r="K1333" i="2"/>
  <c r="L1333" i="2"/>
  <c r="I1333" i="2"/>
  <c r="G332" i="6"/>
  <c r="H332" i="6" s="1"/>
  <c r="H1366" i="2"/>
  <c r="K1366" i="2"/>
  <c r="I1366" i="2"/>
  <c r="L1366" i="2"/>
  <c r="G365" i="6"/>
  <c r="H365" i="6" s="1"/>
  <c r="K1265" i="2"/>
  <c r="H1265" i="2"/>
  <c r="I1265" i="2"/>
  <c r="L1265" i="2"/>
  <c r="G264" i="6"/>
  <c r="H264" i="6" s="1"/>
  <c r="I1481" i="2"/>
  <c r="K1481" i="2"/>
  <c r="L1481" i="2"/>
  <c r="H1481" i="2"/>
  <c r="G480" i="6"/>
  <c r="H480" i="6" s="1"/>
  <c r="L1502" i="2"/>
  <c r="H1502" i="2"/>
  <c r="I1502" i="2"/>
  <c r="K1502" i="2"/>
  <c r="G501" i="6"/>
  <c r="H501" i="6" s="1"/>
  <c r="I1469" i="2"/>
  <c r="L1469" i="2"/>
  <c r="K1469" i="2"/>
  <c r="H1469" i="2"/>
  <c r="G468" i="6"/>
  <c r="H468" i="6" s="1"/>
  <c r="H1390" i="2"/>
  <c r="K1390" i="2"/>
  <c r="L1390" i="2"/>
  <c r="I1390" i="2"/>
  <c r="G389" i="6"/>
  <c r="H389" i="6" s="1"/>
  <c r="K1525" i="2"/>
  <c r="I1525" i="2"/>
  <c r="L1525" i="2"/>
  <c r="H1525" i="2"/>
  <c r="G524" i="6"/>
  <c r="H524" i="6" s="1"/>
  <c r="H1508" i="2"/>
  <c r="I1508" i="2"/>
  <c r="L1508" i="2"/>
  <c r="K1508" i="2"/>
  <c r="G507" i="6"/>
  <c r="H507" i="6" s="1"/>
  <c r="H1387" i="2"/>
  <c r="I1387" i="2"/>
  <c r="K1387" i="2"/>
  <c r="L1387" i="2"/>
  <c r="G386" i="6"/>
  <c r="H386" i="6" s="1"/>
  <c r="I1249" i="2"/>
  <c r="K1249" i="2"/>
  <c r="H1249" i="2"/>
  <c r="L1249" i="2"/>
  <c r="G248" i="6"/>
  <c r="H248" i="6" s="1"/>
  <c r="K1425" i="2"/>
  <c r="H1425" i="2"/>
  <c r="I1425" i="2"/>
  <c r="L1425" i="2"/>
  <c r="G424" i="6"/>
  <c r="H424" i="6" s="1"/>
  <c r="K1393" i="2"/>
  <c r="H1393" i="2"/>
  <c r="I1393" i="2"/>
  <c r="L1393" i="2"/>
  <c r="G392" i="6"/>
  <c r="H392" i="6" s="1"/>
  <c r="K1295" i="2"/>
  <c r="L1295" i="2"/>
  <c r="I1295" i="2"/>
  <c r="H1295" i="2"/>
  <c r="G294" i="6"/>
  <c r="H294" i="6" s="1"/>
  <c r="I1418" i="2"/>
  <c r="L1418" i="2"/>
  <c r="H1418" i="2"/>
  <c r="K1418" i="2"/>
  <c r="G417" i="6"/>
  <c r="H417" i="6" s="1"/>
  <c r="L1431" i="2"/>
  <c r="K1431" i="2"/>
  <c r="H1431" i="2"/>
  <c r="I1431" i="2"/>
  <c r="G430" i="6"/>
  <c r="H430" i="6" s="1"/>
  <c r="L1367" i="2"/>
  <c r="K1367" i="2"/>
  <c r="H1367" i="2"/>
  <c r="I1367" i="2"/>
  <c r="G366" i="6"/>
  <c r="H366" i="6" s="1"/>
  <c r="I1285" i="2"/>
  <c r="L1285" i="2"/>
  <c r="K1285" i="2"/>
  <c r="H1285" i="2"/>
  <c r="G284" i="6"/>
  <c r="H284" i="6" s="1"/>
  <c r="I1421" i="2"/>
  <c r="L1421" i="2"/>
  <c r="K1421" i="2"/>
  <c r="H1421" i="2"/>
  <c r="G420" i="6"/>
  <c r="H420" i="6" s="1"/>
  <c r="I1389" i="2"/>
  <c r="L1389" i="2"/>
  <c r="K1389" i="2"/>
  <c r="H1389" i="2"/>
  <c r="G388" i="6"/>
  <c r="H388" i="6" s="1"/>
  <c r="H1428" i="2"/>
  <c r="I1428" i="2"/>
  <c r="L1428" i="2"/>
  <c r="K1428" i="2"/>
  <c r="G427" i="6"/>
  <c r="H427" i="6" s="1"/>
  <c r="H1338" i="2"/>
  <c r="I1338" i="2"/>
  <c r="K1338" i="2"/>
  <c r="L1338" i="2"/>
  <c r="G337" i="6"/>
  <c r="H337" i="6" s="1"/>
  <c r="H1298" i="2"/>
  <c r="I1298" i="2"/>
  <c r="K1298" i="2"/>
  <c r="L1298" i="2"/>
  <c r="G297" i="6"/>
  <c r="H297" i="6" s="1"/>
  <c r="K1272" i="2"/>
  <c r="H1272" i="2"/>
  <c r="I1272" i="2"/>
  <c r="L1272" i="2"/>
  <c r="G271" i="6"/>
  <c r="H271" i="6" s="1"/>
  <c r="I1305" i="2"/>
  <c r="L1305" i="2"/>
  <c r="H1305" i="2"/>
  <c r="K1305" i="2"/>
  <c r="G304" i="6"/>
  <c r="H304" i="6" s="1"/>
  <c r="L1334" i="2"/>
  <c r="K1334" i="2"/>
  <c r="I1334" i="2"/>
  <c r="H1334" i="2"/>
  <c r="G333" i="6"/>
  <c r="H333" i="6" s="1"/>
  <c r="I1290" i="2"/>
  <c r="L1290" i="2"/>
  <c r="K1290" i="2"/>
  <c r="H1290" i="2"/>
  <c r="G289" i="6"/>
  <c r="H289" i="6" s="1"/>
  <c r="K1248" i="2"/>
  <c r="L1248" i="2"/>
  <c r="H1248" i="2"/>
  <c r="I1248" i="2"/>
  <c r="G247" i="6"/>
  <c r="H247" i="6" s="1"/>
  <c r="H1323" i="2"/>
  <c r="I1323" i="2"/>
  <c r="K1323" i="2"/>
  <c r="L1323" i="2"/>
  <c r="G322" i="6"/>
  <c r="H322" i="6" s="1"/>
  <c r="I1269" i="2"/>
  <c r="H1269" i="2"/>
  <c r="K1269" i="2"/>
  <c r="L1269" i="2"/>
  <c r="G268" i="6"/>
  <c r="H268" i="6" s="1"/>
  <c r="K1077" i="2"/>
  <c r="L1077" i="2"/>
  <c r="H1077" i="2"/>
  <c r="I1077" i="2"/>
  <c r="G76" i="6"/>
  <c r="H76" i="6" s="1"/>
  <c r="K1231" i="2"/>
  <c r="L1231" i="2"/>
  <c r="H1231" i="2"/>
  <c r="I1231" i="2"/>
  <c r="G230" i="6"/>
  <c r="H230" i="6" s="1"/>
  <c r="H1166" i="2"/>
  <c r="L1166" i="2"/>
  <c r="K1166" i="2"/>
  <c r="I1166" i="2"/>
  <c r="G165" i="6"/>
  <c r="H165" i="6" s="1"/>
  <c r="I1253" i="2"/>
  <c r="K1253" i="2"/>
  <c r="L1253" i="2"/>
  <c r="H1253" i="2"/>
  <c r="G252" i="6"/>
  <c r="H252" i="6" s="1"/>
  <c r="I1217" i="2"/>
  <c r="K1217" i="2"/>
  <c r="H1217" i="2"/>
  <c r="L1217" i="2"/>
  <c r="G216" i="6"/>
  <c r="H216" i="6" s="1"/>
  <c r="L1178" i="2"/>
  <c r="H1178" i="2"/>
  <c r="I1178" i="2"/>
  <c r="K1178" i="2"/>
  <c r="G177" i="6"/>
  <c r="H177" i="6" s="1"/>
  <c r="H1260" i="2"/>
  <c r="I1260" i="2"/>
  <c r="L1260" i="2"/>
  <c r="K1260" i="2"/>
  <c r="G259" i="6"/>
  <c r="H259" i="6" s="1"/>
  <c r="I1189" i="2"/>
  <c r="K1189" i="2"/>
  <c r="H1189" i="2"/>
  <c r="L1189" i="2"/>
  <c r="G188" i="6"/>
  <c r="H188" i="6" s="1"/>
  <c r="H1243" i="2"/>
  <c r="I1243" i="2"/>
  <c r="K1243" i="2"/>
  <c r="L1243" i="2"/>
  <c r="G242" i="6"/>
  <c r="H242" i="6" s="1"/>
  <c r="H1129" i="2"/>
  <c r="L1129" i="2"/>
  <c r="I1129" i="2"/>
  <c r="K1129" i="2"/>
  <c r="G128" i="6"/>
  <c r="H128" i="6" s="1"/>
  <c r="L1170" i="2"/>
  <c r="H1170" i="2"/>
  <c r="I1170" i="2"/>
  <c r="K1170" i="2"/>
  <c r="G169" i="6"/>
  <c r="H169" i="6" s="1"/>
  <c r="K1123" i="2"/>
  <c r="I1123" i="2"/>
  <c r="L1123" i="2"/>
  <c r="H1123" i="2"/>
  <c r="G122" i="6"/>
  <c r="H122" i="6" s="1"/>
  <c r="L1172" i="2"/>
  <c r="I1172" i="2"/>
  <c r="H1172" i="2"/>
  <c r="K1172" i="2"/>
  <c r="G171" i="6"/>
  <c r="H171" i="6" s="1"/>
  <c r="K1195" i="2"/>
  <c r="H1195" i="2"/>
  <c r="I1195" i="2"/>
  <c r="L1195" i="2"/>
  <c r="G194" i="6"/>
  <c r="H194" i="6" s="1"/>
  <c r="K1131" i="2"/>
  <c r="H1131" i="2"/>
  <c r="I1131" i="2"/>
  <c r="L1131" i="2"/>
  <c r="G130" i="6"/>
  <c r="H130" i="6" s="1"/>
  <c r="I1161" i="2"/>
  <c r="L1161" i="2"/>
  <c r="H1161" i="2"/>
  <c r="K1161" i="2"/>
  <c r="G160" i="6"/>
  <c r="H160" i="6" s="1"/>
  <c r="K1091" i="2"/>
  <c r="L1091" i="2"/>
  <c r="I1091" i="2"/>
  <c r="H1091" i="2"/>
  <c r="G90" i="6"/>
  <c r="H90" i="6" s="1"/>
  <c r="I1159" i="2"/>
  <c r="K1159" i="2"/>
  <c r="L1159" i="2"/>
  <c r="H1159" i="2"/>
  <c r="G158" i="6"/>
  <c r="H158" i="6" s="1"/>
  <c r="H1116" i="2"/>
  <c r="I1116" i="2"/>
  <c r="L1116" i="2"/>
  <c r="K1116" i="2"/>
  <c r="G115" i="6"/>
  <c r="H115" i="6" s="1"/>
  <c r="I1069" i="2"/>
  <c r="K1069" i="2"/>
  <c r="H1069" i="2"/>
  <c r="L1069" i="2"/>
  <c r="G68" i="6"/>
  <c r="H68" i="6" s="1"/>
  <c r="I1068" i="2"/>
  <c r="K1068" i="2"/>
  <c r="H1068" i="2"/>
  <c r="L1068" i="2"/>
  <c r="G67" i="6"/>
  <c r="H67" i="6" s="1"/>
  <c r="L1030" i="2"/>
  <c r="H1030" i="2"/>
  <c r="K1030" i="2"/>
  <c r="I1030" i="2"/>
  <c r="G29" i="6"/>
  <c r="H29" i="6" s="1"/>
  <c r="K1048" i="2"/>
  <c r="H1048" i="2"/>
  <c r="I1048" i="2"/>
  <c r="L1048" i="2"/>
  <c r="G47" i="6"/>
  <c r="H47" i="6" s="1"/>
  <c r="L1062" i="2"/>
  <c r="H1062" i="2"/>
  <c r="I1062" i="2"/>
  <c r="K1062" i="2"/>
  <c r="G61" i="6"/>
  <c r="H61" i="6" s="1"/>
  <c r="K1036" i="2"/>
  <c r="L1036" i="2"/>
  <c r="I1036" i="2"/>
  <c r="H1036" i="2"/>
  <c r="G35" i="6"/>
  <c r="H35" i="6" s="1"/>
  <c r="H1027" i="2"/>
  <c r="K1027" i="2"/>
  <c r="I1027" i="2"/>
  <c r="L1027" i="2"/>
  <c r="G26" i="6"/>
  <c r="H26" i="6" s="1"/>
  <c r="V1910" i="2"/>
  <c r="Y1910" i="2"/>
  <c r="O909" i="6" s="1"/>
  <c r="R1910" i="2"/>
  <c r="T1910" i="2" s="1"/>
  <c r="S1910" i="2"/>
  <c r="U1910" i="2"/>
  <c r="M909" i="6"/>
  <c r="N909" i="6" s="1"/>
  <c r="Y1088" i="2"/>
  <c r="O87" i="6" s="1"/>
  <c r="R1088" i="2"/>
  <c r="U1088" i="2"/>
  <c r="V1088" i="2"/>
  <c r="S1088" i="2"/>
  <c r="M87" i="6"/>
  <c r="N87" i="6" s="1"/>
  <c r="U1375" i="2"/>
  <c r="V1375" i="2"/>
  <c r="S1375" i="2"/>
  <c r="Y1375" i="2"/>
  <c r="O374" i="6" s="1"/>
  <c r="R1375" i="2"/>
  <c r="M374" i="6"/>
  <c r="N374" i="6" s="1"/>
  <c r="V2019" i="2"/>
  <c r="Y2019" i="2"/>
  <c r="O1018" i="6" s="1"/>
  <c r="R2019" i="2"/>
  <c r="S2019" i="2"/>
  <c r="U2019" i="2"/>
  <c r="M1018" i="6"/>
  <c r="N1018" i="6" s="1"/>
  <c r="R1212" i="2"/>
  <c r="T1212" i="2" s="1"/>
  <c r="S1212" i="2"/>
  <c r="V1212" i="2"/>
  <c r="U1212" i="2"/>
  <c r="Y1212" i="2"/>
  <c r="O211" i="6" s="1"/>
  <c r="M211" i="6"/>
  <c r="N211" i="6" s="1"/>
  <c r="Y1339" i="2"/>
  <c r="O338" i="6" s="1"/>
  <c r="S1339" i="2"/>
  <c r="V1339" i="2"/>
  <c r="R1339" i="2"/>
  <c r="U1339" i="2"/>
  <c r="M338" i="6"/>
  <c r="N338" i="6" s="1"/>
  <c r="U1407" i="2"/>
  <c r="V1407" i="2"/>
  <c r="S1407" i="2"/>
  <c r="Y1407" i="2"/>
  <c r="O406" i="6" s="1"/>
  <c r="R1407" i="2"/>
  <c r="M406" i="6"/>
  <c r="N406" i="6" s="1"/>
  <c r="Y1568" i="2"/>
  <c r="O567" i="6" s="1"/>
  <c r="R1568" i="2"/>
  <c r="T1568" i="2" s="1"/>
  <c r="S1568" i="2"/>
  <c r="V1568" i="2"/>
  <c r="U1568" i="2"/>
  <c r="M567" i="6"/>
  <c r="N567" i="6" s="1"/>
  <c r="V1193" i="2"/>
  <c r="R1193" i="2"/>
  <c r="S1193" i="2"/>
  <c r="U1193" i="2"/>
  <c r="Y1193" i="2"/>
  <c r="O192" i="6" s="1"/>
  <c r="M192" i="6"/>
  <c r="N192" i="6" s="1"/>
  <c r="R1241" i="2"/>
  <c r="T1241" i="2" s="1"/>
  <c r="S1241" i="2"/>
  <c r="V1241" i="2"/>
  <c r="Y1241" i="2"/>
  <c r="O240" i="6" s="1"/>
  <c r="U1241" i="2"/>
  <c r="M240" i="6"/>
  <c r="N240" i="6" s="1"/>
  <c r="Y1727" i="2"/>
  <c r="O726" i="6" s="1"/>
  <c r="R1727" i="2"/>
  <c r="U1727" i="2"/>
  <c r="V1727" i="2"/>
  <c r="S1727" i="2"/>
  <c r="M726" i="6"/>
  <c r="N726" i="6" s="1"/>
  <c r="Y1971" i="2"/>
  <c r="O970" i="6" s="1"/>
  <c r="S1971" i="2"/>
  <c r="V1971" i="2"/>
  <c r="R1971" i="2"/>
  <c r="T1971" i="2" s="1"/>
  <c r="U1971" i="2"/>
  <c r="M970" i="6"/>
  <c r="N970" i="6" s="1"/>
  <c r="Y1211" i="2"/>
  <c r="O210" i="6" s="1"/>
  <c r="R1211" i="2"/>
  <c r="T1211" i="2" s="1"/>
  <c r="S1211" i="2"/>
  <c r="V1211" i="2"/>
  <c r="U1211" i="2"/>
  <c r="M210" i="6"/>
  <c r="N210" i="6" s="1"/>
  <c r="U1696" i="2"/>
  <c r="V1696" i="2"/>
  <c r="Y1696" i="2"/>
  <c r="O695" i="6" s="1"/>
  <c r="S1696" i="2"/>
  <c r="R1696" i="2"/>
  <c r="T1696" i="2" s="1"/>
  <c r="M695" i="6"/>
  <c r="N695" i="6" s="1"/>
  <c r="Y1756" i="2"/>
  <c r="O755" i="6" s="1"/>
  <c r="R1756" i="2"/>
  <c r="S1756" i="2"/>
  <c r="U1756" i="2"/>
  <c r="V1756" i="2"/>
  <c r="M755" i="6"/>
  <c r="N755" i="6" s="1"/>
  <c r="U1154" i="2"/>
  <c r="Y1154" i="2"/>
  <c r="O153" i="6" s="1"/>
  <c r="R1154" i="2"/>
  <c r="S1154" i="2"/>
  <c r="V1154" i="2"/>
  <c r="M153" i="6"/>
  <c r="N153" i="6" s="1"/>
  <c r="S1281" i="2"/>
  <c r="V1281" i="2"/>
  <c r="U1281" i="2"/>
  <c r="R1281" i="2"/>
  <c r="T1281" i="2" s="1"/>
  <c r="Y1281" i="2"/>
  <c r="O280" i="6" s="1"/>
  <c r="M280" i="6"/>
  <c r="N280" i="6" s="1"/>
  <c r="V1229" i="2"/>
  <c r="R1229" i="2"/>
  <c r="S1229" i="2"/>
  <c r="Y1229" i="2"/>
  <c r="O228" i="6" s="1"/>
  <c r="U1229" i="2"/>
  <c r="M228" i="6"/>
  <c r="N228" i="6" s="1"/>
  <c r="Y1661" i="2"/>
  <c r="O660" i="6" s="1"/>
  <c r="R1661" i="2"/>
  <c r="S1661" i="2"/>
  <c r="V1661" i="2"/>
  <c r="U1661" i="2"/>
  <c r="M660" i="6"/>
  <c r="N660" i="6" s="1"/>
  <c r="Y1819" i="2"/>
  <c r="O818" i="6" s="1"/>
  <c r="R1819" i="2"/>
  <c r="S1819" i="2"/>
  <c r="U1819" i="2"/>
  <c r="V1819" i="2"/>
  <c r="M818" i="6"/>
  <c r="N818" i="6" s="1"/>
  <c r="Y1192" i="2"/>
  <c r="O191" i="6" s="1"/>
  <c r="S1192" i="2"/>
  <c r="U1192" i="2"/>
  <c r="V1192" i="2"/>
  <c r="R1192" i="2"/>
  <c r="T1192" i="2" s="1"/>
  <c r="M191" i="6"/>
  <c r="N191" i="6" s="1"/>
  <c r="R1329" i="2"/>
  <c r="T1329" i="2" s="1"/>
  <c r="S1329" i="2"/>
  <c r="U1329" i="2"/>
  <c r="Y1329" i="2"/>
  <c r="O328" i="6" s="1"/>
  <c r="V1329" i="2"/>
  <c r="M328" i="6"/>
  <c r="N328" i="6" s="1"/>
  <c r="V1366" i="2"/>
  <c r="Y1366" i="2"/>
  <c r="O365" i="6" s="1"/>
  <c r="U1366" i="2"/>
  <c r="S1366" i="2"/>
  <c r="R1366" i="2"/>
  <c r="T1366" i="2" s="1"/>
  <c r="M365" i="6"/>
  <c r="N365" i="6" s="1"/>
  <c r="Y1821" i="2"/>
  <c r="O820" i="6" s="1"/>
  <c r="R1821" i="2"/>
  <c r="S1821" i="2"/>
  <c r="U1821" i="2"/>
  <c r="V1821" i="2"/>
  <c r="M820" i="6"/>
  <c r="N820" i="6" s="1"/>
  <c r="V1185" i="2"/>
  <c r="R1185" i="2"/>
  <c r="T1185" i="2" s="1"/>
  <c r="S1185" i="2"/>
  <c r="Y1185" i="2"/>
  <c r="O184" i="6" s="1"/>
  <c r="U1185" i="2"/>
  <c r="M184" i="6"/>
  <c r="N184" i="6" s="1"/>
  <c r="Y1306" i="2"/>
  <c r="O305" i="6" s="1"/>
  <c r="R1306" i="2"/>
  <c r="V1306" i="2"/>
  <c r="S1306" i="2"/>
  <c r="U1306" i="2"/>
  <c r="M305" i="6"/>
  <c r="N305" i="6" s="1"/>
  <c r="V1278" i="2"/>
  <c r="Y1278" i="2"/>
  <c r="O277" i="6" s="1"/>
  <c r="U1278" i="2"/>
  <c r="R1278" i="2"/>
  <c r="T1278" i="2" s="1"/>
  <c r="S1278" i="2"/>
  <c r="M277" i="6"/>
  <c r="N277" i="6" s="1"/>
  <c r="V1341" i="2"/>
  <c r="Y1341" i="2"/>
  <c r="O340" i="6" s="1"/>
  <c r="U1341" i="2"/>
  <c r="S1341" i="2"/>
  <c r="R1341" i="2"/>
  <c r="T1341" i="2" s="1"/>
  <c r="M340" i="6"/>
  <c r="N340" i="6" s="1"/>
  <c r="S1425" i="2"/>
  <c r="V1425" i="2"/>
  <c r="Y1425" i="2"/>
  <c r="O424" i="6" s="1"/>
  <c r="U1425" i="2"/>
  <c r="R1425" i="2"/>
  <c r="T1425" i="2" s="1"/>
  <c r="M424" i="6"/>
  <c r="N424" i="6" s="1"/>
  <c r="U1367" i="2"/>
  <c r="V1367" i="2"/>
  <c r="S1367" i="2"/>
  <c r="R1367" i="2"/>
  <c r="T1367" i="2" s="1"/>
  <c r="Y1367" i="2"/>
  <c r="O366" i="6" s="1"/>
  <c r="M366" i="6"/>
  <c r="N366" i="6" s="1"/>
  <c r="V1538" i="2"/>
  <c r="Y1538" i="2"/>
  <c r="O537" i="6" s="1"/>
  <c r="R1538" i="2"/>
  <c r="T1538" i="2" s="1"/>
  <c r="S1538" i="2"/>
  <c r="U1538" i="2"/>
  <c r="M537" i="6"/>
  <c r="N537" i="6" s="1"/>
  <c r="V1610" i="2"/>
  <c r="Y1610" i="2"/>
  <c r="O609" i="6" s="1"/>
  <c r="R1610" i="2"/>
  <c r="S1610" i="2"/>
  <c r="U1610" i="2"/>
  <c r="M609" i="6"/>
  <c r="N609" i="6" s="1"/>
  <c r="Y1718" i="2"/>
  <c r="O717" i="6" s="1"/>
  <c r="R1718" i="2"/>
  <c r="T1718" i="2" s="1"/>
  <c r="S1718" i="2"/>
  <c r="U1718" i="2"/>
  <c r="V1718" i="2"/>
  <c r="M717" i="6"/>
  <c r="N717" i="6" s="1"/>
  <c r="Y1828" i="2"/>
  <c r="O827" i="6" s="1"/>
  <c r="R1828" i="2"/>
  <c r="S1828" i="2"/>
  <c r="U1828" i="2"/>
  <c r="V1828" i="2"/>
  <c r="M827" i="6"/>
  <c r="N827" i="6" s="1"/>
  <c r="Y1805" i="2"/>
  <c r="O804" i="6" s="1"/>
  <c r="R1805" i="2"/>
  <c r="S1805" i="2"/>
  <c r="U1805" i="2"/>
  <c r="V1805" i="2"/>
  <c r="M804" i="6"/>
  <c r="N804" i="6" s="1"/>
  <c r="Y1845" i="2"/>
  <c r="O844" i="6" s="1"/>
  <c r="R1845" i="2"/>
  <c r="S1845" i="2"/>
  <c r="U1845" i="2"/>
  <c r="V1845" i="2"/>
  <c r="M844" i="6"/>
  <c r="N844" i="6" s="1"/>
  <c r="V1902" i="2"/>
  <c r="Y1902" i="2"/>
  <c r="O901" i="6" s="1"/>
  <c r="R1902" i="2"/>
  <c r="T1902" i="2" s="1"/>
  <c r="S1902" i="2"/>
  <c r="U1902" i="2"/>
  <c r="M901" i="6"/>
  <c r="N901" i="6" s="1"/>
  <c r="Y1066" i="2"/>
  <c r="O65" i="6" s="1"/>
  <c r="R1066" i="2"/>
  <c r="U1066" i="2"/>
  <c r="S1066" i="2"/>
  <c r="V1066" i="2"/>
  <c r="M65" i="6"/>
  <c r="N65" i="6" s="1"/>
  <c r="Y1291" i="2"/>
  <c r="O290" i="6" s="1"/>
  <c r="S1291" i="2"/>
  <c r="V1291" i="2"/>
  <c r="R1291" i="2"/>
  <c r="T1291" i="2" s="1"/>
  <c r="U1291" i="2"/>
  <c r="M290" i="6"/>
  <c r="N290" i="6" s="1"/>
  <c r="Y1338" i="2"/>
  <c r="O337" i="6" s="1"/>
  <c r="R1338" i="2"/>
  <c r="T1338" i="2" s="1"/>
  <c r="U1338" i="2"/>
  <c r="S1338" i="2"/>
  <c r="V1338" i="2"/>
  <c r="M337" i="6"/>
  <c r="N337" i="6" s="1"/>
  <c r="S1377" i="2"/>
  <c r="V1377" i="2"/>
  <c r="Y1377" i="2"/>
  <c r="O376" i="6" s="1"/>
  <c r="U1377" i="2"/>
  <c r="R1377" i="2"/>
  <c r="T1377" i="2" s="1"/>
  <c r="M376" i="6"/>
  <c r="N376" i="6" s="1"/>
  <c r="S1589" i="2"/>
  <c r="U1589" i="2"/>
  <c r="V1589" i="2"/>
  <c r="Y1589" i="2"/>
  <c r="O588" i="6" s="1"/>
  <c r="R1589" i="2"/>
  <c r="M588" i="6"/>
  <c r="N588" i="6" s="1"/>
  <c r="R1233" i="2"/>
  <c r="T1233" i="2" s="1"/>
  <c r="S1233" i="2"/>
  <c r="V1233" i="2"/>
  <c r="U1233" i="2"/>
  <c r="Y1233" i="2"/>
  <c r="O232" i="6" s="1"/>
  <c r="M232" i="6"/>
  <c r="N232" i="6" s="1"/>
  <c r="U1792" i="2"/>
  <c r="V1792" i="2"/>
  <c r="Y1792" i="2"/>
  <c r="O791" i="6" s="1"/>
  <c r="R1792" i="2"/>
  <c r="S1792" i="2"/>
  <c r="M791" i="6"/>
  <c r="N791" i="6" s="1"/>
  <c r="U1808" i="2"/>
  <c r="V1808" i="2"/>
  <c r="Y1808" i="2"/>
  <c r="O807" i="6" s="1"/>
  <c r="R1808" i="2"/>
  <c r="S1808" i="2"/>
  <c r="M807" i="6"/>
  <c r="N807" i="6" s="1"/>
  <c r="Y1915" i="2"/>
  <c r="O914" i="6" s="1"/>
  <c r="R1915" i="2"/>
  <c r="T1915" i="2" s="1"/>
  <c r="S1915" i="2"/>
  <c r="U1915" i="2"/>
  <c r="V1915" i="2"/>
  <c r="M914" i="6"/>
  <c r="N914" i="6" s="1"/>
  <c r="V1687" i="2"/>
  <c r="Y1687" i="2"/>
  <c r="O686" i="6" s="1"/>
  <c r="R1687" i="2"/>
  <c r="T1687" i="2" s="1"/>
  <c r="S1687" i="2"/>
  <c r="U1687" i="2"/>
  <c r="M686" i="6"/>
  <c r="N686" i="6" s="1"/>
  <c r="Y1861" i="2"/>
  <c r="O860" i="6" s="1"/>
  <c r="R1861" i="2"/>
  <c r="T1861" i="2" s="1"/>
  <c r="S1861" i="2"/>
  <c r="U1861" i="2"/>
  <c r="V1861" i="2"/>
  <c r="M860" i="6"/>
  <c r="N860" i="6" s="1"/>
  <c r="V1096" i="2"/>
  <c r="R1096" i="2"/>
  <c r="S1096" i="2"/>
  <c r="Y1096" i="2"/>
  <c r="O95" i="6" s="1"/>
  <c r="U1096" i="2"/>
  <c r="M95" i="6"/>
  <c r="N95" i="6" s="1"/>
  <c r="Y1267" i="2"/>
  <c r="O266" i="6" s="1"/>
  <c r="R1267" i="2"/>
  <c r="T1267" i="2" s="1"/>
  <c r="S1267" i="2"/>
  <c r="V1267" i="2"/>
  <c r="U1267" i="2"/>
  <c r="M266" i="6"/>
  <c r="N266" i="6" s="1"/>
  <c r="R1258" i="2"/>
  <c r="S1258" i="2"/>
  <c r="U1258" i="2"/>
  <c r="Y1258" i="2"/>
  <c r="O257" i="6" s="1"/>
  <c r="V1258" i="2"/>
  <c r="M257" i="6"/>
  <c r="N257" i="6" s="1"/>
  <c r="Y1404" i="2"/>
  <c r="O403" i="6" s="1"/>
  <c r="S1404" i="2"/>
  <c r="V1404" i="2"/>
  <c r="R1404" i="2"/>
  <c r="T1404" i="2" s="1"/>
  <c r="U1404" i="2"/>
  <c r="M403" i="6"/>
  <c r="N403" i="6" s="1"/>
  <c r="V1493" i="2"/>
  <c r="Y1493" i="2"/>
  <c r="O492" i="6" s="1"/>
  <c r="R1493" i="2"/>
  <c r="T1493" i="2" s="1"/>
  <c r="S1493" i="2"/>
  <c r="U1493" i="2"/>
  <c r="M492" i="6"/>
  <c r="N492" i="6" s="1"/>
  <c r="V1663" i="2"/>
  <c r="Y1663" i="2"/>
  <c r="O662" i="6" s="1"/>
  <c r="R1663" i="2"/>
  <c r="S1663" i="2"/>
  <c r="U1663" i="2"/>
  <c r="M662" i="6"/>
  <c r="N662" i="6" s="1"/>
  <c r="S1753" i="2"/>
  <c r="U1753" i="2"/>
  <c r="V1753" i="2"/>
  <c r="Y1753" i="2"/>
  <c r="O752" i="6" s="1"/>
  <c r="R1753" i="2"/>
  <c r="T1753" i="2" s="1"/>
  <c r="M752" i="6"/>
  <c r="N752" i="6" s="1"/>
  <c r="Y1877" i="2"/>
  <c r="O876" i="6" s="1"/>
  <c r="R1877" i="2"/>
  <c r="T1877" i="2" s="1"/>
  <c r="S1877" i="2"/>
  <c r="U1877" i="2"/>
  <c r="V1877" i="2"/>
  <c r="M876" i="6"/>
  <c r="N876" i="6" s="1"/>
  <c r="Y1747" i="2"/>
  <c r="O746" i="6" s="1"/>
  <c r="R1747" i="2"/>
  <c r="S1747" i="2"/>
  <c r="U1747" i="2"/>
  <c r="V1747" i="2"/>
  <c r="M746" i="6"/>
  <c r="N746" i="6" s="1"/>
  <c r="Y2001" i="2"/>
  <c r="O1000" i="6" s="1"/>
  <c r="R2001" i="2"/>
  <c r="T2001" i="2" s="1"/>
  <c r="S2001" i="2"/>
  <c r="U2001" i="2"/>
  <c r="V2001" i="2"/>
  <c r="M1000" i="6"/>
  <c r="N1000" i="6" s="1"/>
  <c r="R1071" i="2"/>
  <c r="T1071" i="2" s="1"/>
  <c r="S1071" i="2"/>
  <c r="U1071" i="2"/>
  <c r="V1071" i="2"/>
  <c r="Y1071" i="2"/>
  <c r="O70" i="6" s="1"/>
  <c r="M70" i="6"/>
  <c r="N70" i="6" s="1"/>
  <c r="V1187" i="2"/>
  <c r="Y1187" i="2"/>
  <c r="O186" i="6" s="1"/>
  <c r="R1187" i="2"/>
  <c r="T1187" i="2" s="1"/>
  <c r="S1187" i="2"/>
  <c r="U1187" i="2"/>
  <c r="M186" i="6"/>
  <c r="N186" i="6" s="1"/>
  <c r="Y1198" i="2"/>
  <c r="O197" i="6" s="1"/>
  <c r="S1198" i="2"/>
  <c r="U1198" i="2"/>
  <c r="V1198" i="2"/>
  <c r="R1198" i="2"/>
  <c r="T1198" i="2" s="1"/>
  <c r="M197" i="6"/>
  <c r="N197" i="6" s="1"/>
  <c r="V1161" i="2"/>
  <c r="R1161" i="2"/>
  <c r="T1161" i="2" s="1"/>
  <c r="S1161" i="2"/>
  <c r="U1161" i="2"/>
  <c r="Y1161" i="2"/>
  <c r="O160" i="6" s="1"/>
  <c r="M160" i="6"/>
  <c r="N160" i="6" s="1"/>
  <c r="Y1322" i="2"/>
  <c r="O321" i="6" s="1"/>
  <c r="R1322" i="2"/>
  <c r="V1322" i="2"/>
  <c r="U1322" i="2"/>
  <c r="S1322" i="2"/>
  <c r="M321" i="6"/>
  <c r="N321" i="6" s="1"/>
  <c r="R1337" i="2"/>
  <c r="T1337" i="2" s="1"/>
  <c r="S1337" i="2"/>
  <c r="U1337" i="2"/>
  <c r="Y1337" i="2"/>
  <c r="O336" i="6" s="1"/>
  <c r="V1337" i="2"/>
  <c r="M336" i="6"/>
  <c r="N336" i="6" s="1"/>
  <c r="U1439" i="2"/>
  <c r="V1439" i="2"/>
  <c r="S1439" i="2"/>
  <c r="Y1439" i="2"/>
  <c r="O438" i="6" s="1"/>
  <c r="R1439" i="2"/>
  <c r="M438" i="6"/>
  <c r="N438" i="6" s="1"/>
  <c r="S1785" i="2"/>
  <c r="U1785" i="2"/>
  <c r="V1785" i="2"/>
  <c r="Y1785" i="2"/>
  <c r="O784" i="6" s="1"/>
  <c r="M784" i="6"/>
  <c r="N784" i="6" s="1"/>
  <c r="R1785" i="2"/>
  <c r="V1878" i="2"/>
  <c r="Y1878" i="2"/>
  <c r="O877" i="6" s="1"/>
  <c r="R1878" i="2"/>
  <c r="T1878" i="2" s="1"/>
  <c r="S1878" i="2"/>
  <c r="U1878" i="2"/>
  <c r="M877" i="6"/>
  <c r="N877" i="6" s="1"/>
  <c r="U1730" i="2"/>
  <c r="V1730" i="2"/>
  <c r="Y1730" i="2"/>
  <c r="O729" i="6" s="1"/>
  <c r="R1730" i="2"/>
  <c r="S1730" i="2"/>
  <c r="M729" i="6"/>
  <c r="N729" i="6" s="1"/>
  <c r="Y1811" i="2"/>
  <c r="O810" i="6" s="1"/>
  <c r="R1811" i="2"/>
  <c r="T1811" i="2" s="1"/>
  <c r="S1811" i="2"/>
  <c r="U1811" i="2"/>
  <c r="V1811" i="2"/>
  <c r="M810" i="6"/>
  <c r="N810" i="6" s="1"/>
  <c r="Y1068" i="2"/>
  <c r="O67" i="6" s="1"/>
  <c r="R1068" i="2"/>
  <c r="U1068" i="2"/>
  <c r="V1068" i="2"/>
  <c r="S1068" i="2"/>
  <c r="M67" i="6"/>
  <c r="N67" i="6" s="1"/>
  <c r="R1199" i="2"/>
  <c r="U1199" i="2"/>
  <c r="V1199" i="2"/>
  <c r="S1199" i="2"/>
  <c r="Y1199" i="2"/>
  <c r="O198" i="6" s="1"/>
  <c r="M198" i="6"/>
  <c r="N198" i="6" s="1"/>
  <c r="Y1362" i="2"/>
  <c r="O361" i="6" s="1"/>
  <c r="R1362" i="2"/>
  <c r="V1362" i="2"/>
  <c r="S1362" i="2"/>
  <c r="U1362" i="2"/>
  <c r="M361" i="6"/>
  <c r="N361" i="6" s="1"/>
  <c r="Y1467" i="2"/>
  <c r="O466" i="6" s="1"/>
  <c r="R1467" i="2"/>
  <c r="V1467" i="2"/>
  <c r="U1467" i="2"/>
  <c r="S1467" i="2"/>
  <c r="M466" i="6"/>
  <c r="N466" i="6" s="1"/>
  <c r="S1650" i="2"/>
  <c r="U1650" i="2"/>
  <c r="V1650" i="2"/>
  <c r="Y1650" i="2"/>
  <c r="O649" i="6" s="1"/>
  <c r="R1650" i="2"/>
  <c r="M649" i="6"/>
  <c r="N649" i="6" s="1"/>
  <c r="Y1789" i="2"/>
  <c r="O788" i="6" s="1"/>
  <c r="R1789" i="2"/>
  <c r="S1789" i="2"/>
  <c r="U1789" i="2"/>
  <c r="V1789" i="2"/>
  <c r="M788" i="6"/>
  <c r="N788" i="6" s="1"/>
  <c r="Y1973" i="2"/>
  <c r="O972" i="6" s="1"/>
  <c r="U1973" i="2"/>
  <c r="R1973" i="2"/>
  <c r="S1973" i="2"/>
  <c r="V1973" i="2"/>
  <c r="M972" i="6"/>
  <c r="N972" i="6" s="1"/>
  <c r="V1782" i="2"/>
  <c r="Y1782" i="2"/>
  <c r="O781" i="6" s="1"/>
  <c r="R1782" i="2"/>
  <c r="T1782" i="2" s="1"/>
  <c r="S1782" i="2"/>
  <c r="U1782" i="2"/>
  <c r="M781" i="6"/>
  <c r="N781" i="6" s="1"/>
  <c r="Y2017" i="2"/>
  <c r="O1016" i="6" s="1"/>
  <c r="R2017" i="2"/>
  <c r="S2017" i="2"/>
  <c r="U2017" i="2"/>
  <c r="V2017" i="2"/>
  <c r="M1016" i="6"/>
  <c r="N1016" i="6" s="1"/>
  <c r="R1991" i="2"/>
  <c r="T1991" i="2" s="1"/>
  <c r="S1991" i="2"/>
  <c r="U1991" i="2"/>
  <c r="V1991" i="2"/>
  <c r="M990" i="6"/>
  <c r="N990" i="6" s="1"/>
  <c r="Y1991" i="2"/>
  <c r="O990" i="6" s="1"/>
  <c r="R2007" i="2"/>
  <c r="T2007" i="2" s="1"/>
  <c r="S2007" i="2"/>
  <c r="U2007" i="2"/>
  <c r="V2007" i="2"/>
  <c r="Y2007" i="2"/>
  <c r="O1006" i="6" s="1"/>
  <c r="M1006" i="6"/>
  <c r="N1006" i="6" s="1"/>
  <c r="U1633" i="2"/>
  <c r="V1633" i="2"/>
  <c r="R1633" i="2"/>
  <c r="T1633" i="2" s="1"/>
  <c r="S1633" i="2"/>
  <c r="Y1633" i="2"/>
  <c r="O632" i="6" s="1"/>
  <c r="M632" i="6"/>
  <c r="N632" i="6" s="1"/>
  <c r="V1976" i="2"/>
  <c r="R1976" i="2"/>
  <c r="U1976" i="2"/>
  <c r="Y1976" i="2"/>
  <c r="O975" i="6" s="1"/>
  <c r="S1976" i="2"/>
  <c r="M975" i="6"/>
  <c r="N975" i="6" s="1"/>
  <c r="R1683" i="2"/>
  <c r="T1683" i="2" s="1"/>
  <c r="S1683" i="2"/>
  <c r="U1683" i="2"/>
  <c r="V1683" i="2"/>
  <c r="Y1683" i="2"/>
  <c r="O682" i="6" s="1"/>
  <c r="M682" i="6"/>
  <c r="N682" i="6" s="1"/>
  <c r="U2004" i="2"/>
  <c r="V2004" i="2"/>
  <c r="Y2004" i="2"/>
  <c r="O1003" i="6" s="1"/>
  <c r="R2004" i="2"/>
  <c r="S2004" i="2"/>
  <c r="M1003" i="6"/>
  <c r="N1003" i="6" s="1"/>
  <c r="R1962" i="2"/>
  <c r="T1962" i="2" s="1"/>
  <c r="U1962" i="2"/>
  <c r="V1962" i="2"/>
  <c r="S1962" i="2"/>
  <c r="Y1962" i="2"/>
  <c r="O961" i="6" s="1"/>
  <c r="M961" i="6"/>
  <c r="N961" i="6" s="1"/>
  <c r="R1778" i="2"/>
  <c r="T1778" i="2" s="1"/>
  <c r="S1778" i="2"/>
  <c r="U1778" i="2"/>
  <c r="V1778" i="2"/>
  <c r="Y1778" i="2"/>
  <c r="O777" i="6" s="1"/>
  <c r="M777" i="6"/>
  <c r="N777" i="6" s="1"/>
  <c r="R1930" i="2"/>
  <c r="T1930" i="2" s="1"/>
  <c r="S1930" i="2"/>
  <c r="U1930" i="2"/>
  <c r="V1930" i="2"/>
  <c r="Y1930" i="2"/>
  <c r="O929" i="6" s="1"/>
  <c r="M929" i="6"/>
  <c r="N929" i="6" s="1"/>
  <c r="U1503" i="2"/>
  <c r="V1503" i="2"/>
  <c r="R1503" i="2"/>
  <c r="T1503" i="2" s="1"/>
  <c r="S1503" i="2"/>
  <c r="Y1503" i="2"/>
  <c r="O502" i="6" s="1"/>
  <c r="M502" i="6"/>
  <c r="N502" i="6" s="1"/>
  <c r="R1914" i="2"/>
  <c r="T1914" i="2" s="1"/>
  <c r="S1914" i="2"/>
  <c r="U1914" i="2"/>
  <c r="V1914" i="2"/>
  <c r="Y1914" i="2"/>
  <c r="O913" i="6" s="1"/>
  <c r="M913" i="6"/>
  <c r="N913" i="6" s="1"/>
  <c r="U1721" i="2"/>
  <c r="V1721" i="2"/>
  <c r="R1721" i="2"/>
  <c r="T1721" i="2" s="1"/>
  <c r="S1721" i="2"/>
  <c r="Y1721" i="2"/>
  <c r="O720" i="6" s="1"/>
  <c r="M720" i="6"/>
  <c r="N720" i="6" s="1"/>
  <c r="U1620" i="2"/>
  <c r="V1620" i="2"/>
  <c r="R1620" i="2"/>
  <c r="T1620" i="2" s="1"/>
  <c r="S1620" i="2"/>
  <c r="Y1620" i="2"/>
  <c r="O619" i="6" s="1"/>
  <c r="M619" i="6"/>
  <c r="N619" i="6" s="1"/>
  <c r="R1667" i="2"/>
  <c r="T1667" i="2" s="1"/>
  <c r="S1667" i="2"/>
  <c r="U1667" i="2"/>
  <c r="V1667" i="2"/>
  <c r="Y1667" i="2"/>
  <c r="O666" i="6" s="1"/>
  <c r="M666" i="6"/>
  <c r="N666" i="6" s="1"/>
  <c r="R1542" i="2"/>
  <c r="T1542" i="2" s="1"/>
  <c r="S1542" i="2"/>
  <c r="U1542" i="2"/>
  <c r="V1542" i="2"/>
  <c r="Y1542" i="2"/>
  <c r="O541" i="6" s="1"/>
  <c r="M541" i="6"/>
  <c r="N541" i="6" s="1"/>
  <c r="R1590" i="2"/>
  <c r="T1590" i="2" s="1"/>
  <c r="S1590" i="2"/>
  <c r="U1590" i="2"/>
  <c r="V1590" i="2"/>
  <c r="Y1590" i="2"/>
  <c r="O589" i="6" s="1"/>
  <c r="M589" i="6"/>
  <c r="N589" i="6" s="1"/>
  <c r="U1596" i="2"/>
  <c r="V1596" i="2"/>
  <c r="R1596" i="2"/>
  <c r="T1596" i="2" s="1"/>
  <c r="S1596" i="2"/>
  <c r="Y1596" i="2"/>
  <c r="O595" i="6" s="1"/>
  <c r="M595" i="6"/>
  <c r="N595" i="6" s="1"/>
  <c r="U1511" i="2"/>
  <c r="V1511" i="2"/>
  <c r="R1511" i="2"/>
  <c r="Y1511" i="2"/>
  <c r="O510" i="6" s="1"/>
  <c r="S1511" i="2"/>
  <c r="M510" i="6"/>
  <c r="N510" i="6" s="1"/>
  <c r="V1517" i="2"/>
  <c r="Y1517" i="2"/>
  <c r="O516" i="6" s="1"/>
  <c r="S1517" i="2"/>
  <c r="R1517" i="2"/>
  <c r="U1517" i="2"/>
  <c r="M516" i="6"/>
  <c r="N516" i="6" s="1"/>
  <c r="U1510" i="2"/>
  <c r="V1510" i="2"/>
  <c r="S1510" i="2"/>
  <c r="R1510" i="2"/>
  <c r="Y1510" i="2"/>
  <c r="O509" i="6" s="1"/>
  <c r="M509" i="6"/>
  <c r="N509" i="6" s="1"/>
  <c r="Y1609" i="2"/>
  <c r="O608" i="6" s="1"/>
  <c r="R1609" i="2"/>
  <c r="S1609" i="2"/>
  <c r="U1609" i="2"/>
  <c r="V1609" i="2"/>
  <c r="M608" i="6"/>
  <c r="N608" i="6" s="1"/>
  <c r="U1318" i="2"/>
  <c r="V1318" i="2"/>
  <c r="S1318" i="2"/>
  <c r="Y1318" i="2"/>
  <c r="O317" i="6" s="1"/>
  <c r="R1318" i="2"/>
  <c r="T1318" i="2" s="1"/>
  <c r="M317" i="6"/>
  <c r="N317" i="6" s="1"/>
  <c r="Y1623" i="2"/>
  <c r="O622" i="6" s="1"/>
  <c r="R1623" i="2"/>
  <c r="T1623" i="2" s="1"/>
  <c r="S1623" i="2"/>
  <c r="U1623" i="2"/>
  <c r="V1623" i="2"/>
  <c r="M622" i="6"/>
  <c r="N622" i="6" s="1"/>
  <c r="R1418" i="2"/>
  <c r="T1418" i="2" s="1"/>
  <c r="S1418" i="2"/>
  <c r="U1418" i="2"/>
  <c r="V1418" i="2"/>
  <c r="Y1418" i="2"/>
  <c r="O417" i="6" s="1"/>
  <c r="M417" i="6"/>
  <c r="N417" i="6" s="1"/>
  <c r="R1189" i="2"/>
  <c r="V1189" i="2"/>
  <c r="U1189" i="2"/>
  <c r="Y1189" i="2"/>
  <c r="O188" i="6" s="1"/>
  <c r="S1189" i="2"/>
  <c r="M188" i="6"/>
  <c r="N188" i="6" s="1"/>
  <c r="R1394" i="2"/>
  <c r="T1394" i="2" s="1"/>
  <c r="S1394" i="2"/>
  <c r="U1394" i="2"/>
  <c r="Y1394" i="2"/>
  <c r="O393" i="6" s="1"/>
  <c r="V1394" i="2"/>
  <c r="M393" i="6"/>
  <c r="N393" i="6" s="1"/>
  <c r="U1310" i="2"/>
  <c r="V1310" i="2"/>
  <c r="S1310" i="2"/>
  <c r="Y1310" i="2"/>
  <c r="O309" i="6" s="1"/>
  <c r="R1310" i="2"/>
  <c r="M309" i="6"/>
  <c r="N309" i="6" s="1"/>
  <c r="U1416" i="2"/>
  <c r="R1416" i="2"/>
  <c r="T1416" i="2" s="1"/>
  <c r="S1416" i="2"/>
  <c r="Y1416" i="2"/>
  <c r="O415" i="6" s="1"/>
  <c r="V1416" i="2"/>
  <c r="M415" i="6"/>
  <c r="N415" i="6" s="1"/>
  <c r="R1340" i="2"/>
  <c r="U1340" i="2"/>
  <c r="V1340" i="2"/>
  <c r="S1340" i="2"/>
  <c r="Y1340" i="2"/>
  <c r="O339" i="6" s="1"/>
  <c r="M339" i="6"/>
  <c r="N339" i="6" s="1"/>
  <c r="U1295" i="2"/>
  <c r="R1295" i="2"/>
  <c r="S1295" i="2"/>
  <c r="Y1295" i="2"/>
  <c r="O294" i="6" s="1"/>
  <c r="V1295" i="2"/>
  <c r="M294" i="6"/>
  <c r="N294" i="6" s="1"/>
  <c r="R1167" i="2"/>
  <c r="T1167" i="2" s="1"/>
  <c r="U1167" i="2"/>
  <c r="S1167" i="2"/>
  <c r="V1167" i="2"/>
  <c r="Y1167" i="2"/>
  <c r="O166" i="6" s="1"/>
  <c r="M166" i="6"/>
  <c r="N166" i="6" s="1"/>
  <c r="Y1288" i="2"/>
  <c r="O287" i="6" s="1"/>
  <c r="R1288" i="2"/>
  <c r="T1288" i="2" s="1"/>
  <c r="V1288" i="2"/>
  <c r="S1288" i="2"/>
  <c r="U1288" i="2"/>
  <c r="M287" i="6"/>
  <c r="N287" i="6" s="1"/>
  <c r="S1132" i="2"/>
  <c r="U1132" i="2"/>
  <c r="V1132" i="2"/>
  <c r="Y1132" i="2"/>
  <c r="O131" i="6" s="1"/>
  <c r="R1132" i="2"/>
  <c r="T1132" i="2" s="1"/>
  <c r="M131" i="6"/>
  <c r="N131" i="6" s="1"/>
  <c r="S1268" i="2"/>
  <c r="R1268" i="2"/>
  <c r="T1268" i="2" s="1"/>
  <c r="V1268" i="2"/>
  <c r="Y1268" i="2"/>
  <c r="O267" i="6" s="1"/>
  <c r="U1268" i="2"/>
  <c r="M267" i="6"/>
  <c r="N267" i="6" s="1"/>
  <c r="U1223" i="2"/>
  <c r="V1223" i="2"/>
  <c r="Y1223" i="2"/>
  <c r="O222" i="6" s="1"/>
  <c r="S1223" i="2"/>
  <c r="R1223" i="2"/>
  <c r="T1223" i="2" s="1"/>
  <c r="M222" i="6"/>
  <c r="N222" i="6" s="1"/>
  <c r="S1156" i="2"/>
  <c r="U1156" i="2"/>
  <c r="R1156" i="2"/>
  <c r="V1156" i="2"/>
  <c r="Y1156" i="2"/>
  <c r="O155" i="6" s="1"/>
  <c r="M155" i="6"/>
  <c r="N155" i="6" s="1"/>
  <c r="U1220" i="2"/>
  <c r="V1220" i="2"/>
  <c r="R1220" i="2"/>
  <c r="T1220" i="2" s="1"/>
  <c r="S1220" i="2"/>
  <c r="Y1220" i="2"/>
  <c r="O219" i="6" s="1"/>
  <c r="M219" i="6"/>
  <c r="N219" i="6" s="1"/>
  <c r="R1108" i="2"/>
  <c r="T1108" i="2" s="1"/>
  <c r="S1108" i="2"/>
  <c r="U1108" i="2"/>
  <c r="V1108" i="2"/>
  <c r="Y1108" i="2"/>
  <c r="O107" i="6" s="1"/>
  <c r="M107" i="6"/>
  <c r="N107" i="6" s="1"/>
  <c r="S1123" i="2"/>
  <c r="V1123" i="2"/>
  <c r="Y1123" i="2"/>
  <c r="O122" i="6" s="1"/>
  <c r="U1123" i="2"/>
  <c r="R1123" i="2"/>
  <c r="M122" i="6"/>
  <c r="N122" i="6" s="1"/>
  <c r="S1124" i="2"/>
  <c r="Y1124" i="2"/>
  <c r="O123" i="6" s="1"/>
  <c r="R1124" i="2"/>
  <c r="U1124" i="2"/>
  <c r="V1124" i="2"/>
  <c r="M123" i="6"/>
  <c r="N123" i="6" s="1"/>
  <c r="U1122" i="2"/>
  <c r="Y1122" i="2"/>
  <c r="O121" i="6" s="1"/>
  <c r="R1122" i="2"/>
  <c r="T1122" i="2" s="1"/>
  <c r="V1122" i="2"/>
  <c r="S1122" i="2"/>
  <c r="M121" i="6"/>
  <c r="N121" i="6" s="1"/>
  <c r="U1082" i="2"/>
  <c r="Y1082" i="2"/>
  <c r="O81" i="6" s="1"/>
  <c r="R1082" i="2"/>
  <c r="T1082" i="2" s="1"/>
  <c r="S1082" i="2"/>
  <c r="V1082" i="2"/>
  <c r="M81" i="6"/>
  <c r="N81" i="6" s="1"/>
  <c r="S1036" i="2"/>
  <c r="Y1036" i="2"/>
  <c r="O35" i="6" s="1"/>
  <c r="R1036" i="2"/>
  <c r="T1036" i="2" s="1"/>
  <c r="U1036" i="2"/>
  <c r="V1036" i="2"/>
  <c r="M35" i="6"/>
  <c r="N35" i="6" s="1"/>
  <c r="S1078" i="2"/>
  <c r="U1078" i="2"/>
  <c r="R1078" i="2"/>
  <c r="V1078" i="2"/>
  <c r="Y1078" i="2"/>
  <c r="O77" i="6" s="1"/>
  <c r="M77" i="6"/>
  <c r="N77" i="6" s="1"/>
  <c r="S1028" i="2"/>
  <c r="U1028" i="2"/>
  <c r="R1028" i="2"/>
  <c r="T1028" i="2" s="1"/>
  <c r="V1028" i="2"/>
  <c r="Y1028" i="2"/>
  <c r="O27" i="6" s="1"/>
  <c r="M27" i="6"/>
  <c r="N27" i="6" s="1"/>
  <c r="U1038" i="2"/>
  <c r="V1038" i="2"/>
  <c r="R1038" i="2"/>
  <c r="T1038" i="2" s="1"/>
  <c r="S1038" i="2"/>
  <c r="Y1038" i="2"/>
  <c r="O37" i="6" s="1"/>
  <c r="M37" i="6"/>
  <c r="N37" i="6" s="1"/>
  <c r="AF1212" i="2"/>
  <c r="AC1212" i="2"/>
  <c r="AE1212" i="2"/>
  <c r="AI1212" i="2"/>
  <c r="U211" i="6" s="1"/>
  <c r="AB1212" i="2"/>
  <c r="AD1212" i="2" s="1"/>
  <c r="S211" i="6"/>
  <c r="T211" i="6" s="1"/>
  <c r="AC1479" i="2"/>
  <c r="AE1479" i="2"/>
  <c r="AF1479" i="2"/>
  <c r="AI1479" i="2"/>
  <c r="U478" i="6" s="1"/>
  <c r="AB1479" i="2"/>
  <c r="S478" i="6"/>
  <c r="T478" i="6" s="1"/>
  <c r="AF1949" i="2"/>
  <c r="AI1949" i="2"/>
  <c r="U948" i="6" s="1"/>
  <c r="AB1949" i="2"/>
  <c r="AD1949" i="2" s="1"/>
  <c r="AC1949" i="2"/>
  <c r="AE1949" i="2"/>
  <c r="S948" i="6"/>
  <c r="T948" i="6" s="1"/>
  <c r="AI1026" i="2"/>
  <c r="U25" i="6" s="1"/>
  <c r="AB1026" i="2"/>
  <c r="AF1026" i="2"/>
  <c r="AE1026" i="2"/>
  <c r="AC1026" i="2"/>
  <c r="S25" i="6"/>
  <c r="T25" i="6" s="1"/>
  <c r="AB1281" i="2"/>
  <c r="AD1281" i="2" s="1"/>
  <c r="AE1281" i="2"/>
  <c r="AI1281" i="2"/>
  <c r="U280" i="6" s="1"/>
  <c r="AF1281" i="2"/>
  <c r="AC1281" i="2"/>
  <c r="S280" i="6"/>
  <c r="T280" i="6" s="1"/>
  <c r="AI1033" i="2"/>
  <c r="U32" i="6" s="1"/>
  <c r="AB1033" i="2"/>
  <c r="AD1033" i="2" s="1"/>
  <c r="AE1033" i="2"/>
  <c r="AC1033" i="2"/>
  <c r="AF1033" i="2"/>
  <c r="S32" i="6"/>
  <c r="T32" i="6" s="1"/>
  <c r="AI1305" i="2"/>
  <c r="U304" i="6" s="1"/>
  <c r="AB1305" i="2"/>
  <c r="AC1305" i="2"/>
  <c r="AE1305" i="2"/>
  <c r="AF1305" i="2"/>
  <c r="S304" i="6"/>
  <c r="T304" i="6" s="1"/>
  <c r="AB1425" i="2"/>
  <c r="AD1425" i="2" s="1"/>
  <c r="AC1425" i="2"/>
  <c r="AE1425" i="2"/>
  <c r="AF1425" i="2"/>
  <c r="AI1425" i="2"/>
  <c r="U424" i="6" s="1"/>
  <c r="S424" i="6"/>
  <c r="T424" i="6" s="1"/>
  <c r="AE1382" i="2"/>
  <c r="AF1382" i="2"/>
  <c r="AC1382" i="2"/>
  <c r="AB1382" i="2"/>
  <c r="AI1382" i="2"/>
  <c r="U381" i="6" s="1"/>
  <c r="S381" i="6"/>
  <c r="T381" i="6" s="1"/>
  <c r="AF1068" i="2"/>
  <c r="AI1068" i="2"/>
  <c r="U67" i="6" s="1"/>
  <c r="AC1068" i="2"/>
  <c r="AE1068" i="2"/>
  <c r="AB1068" i="2"/>
  <c r="AD1068" i="2" s="1"/>
  <c r="S67" i="6"/>
  <c r="T67" i="6" s="1"/>
  <c r="AI1427" i="2"/>
  <c r="U426" i="6" s="1"/>
  <c r="AC1427" i="2"/>
  <c r="AF1427" i="2"/>
  <c r="AE1427" i="2"/>
  <c r="AB1427" i="2"/>
  <c r="AD1427" i="2" s="1"/>
  <c r="S426" i="6"/>
  <c r="T426" i="6" s="1"/>
  <c r="AI1637" i="2"/>
  <c r="U636" i="6" s="1"/>
  <c r="AB1637" i="2"/>
  <c r="AC1637" i="2"/>
  <c r="AE1637" i="2"/>
  <c r="AF1637" i="2"/>
  <c r="S636" i="6"/>
  <c r="T636" i="6" s="1"/>
  <c r="AE1655" i="2"/>
  <c r="AF1655" i="2"/>
  <c r="AI1655" i="2"/>
  <c r="U654" i="6" s="1"/>
  <c r="AC1655" i="2"/>
  <c r="AB1655" i="2"/>
  <c r="AD1655" i="2" s="1"/>
  <c r="S654" i="6"/>
  <c r="T654" i="6" s="1"/>
  <c r="AB1116" i="2"/>
  <c r="AD1116" i="2" s="1"/>
  <c r="AC1116" i="2"/>
  <c r="AF1116" i="2"/>
  <c r="AE1116" i="2"/>
  <c r="AI1116" i="2"/>
  <c r="U115" i="6" s="1"/>
  <c r="S115" i="6"/>
  <c r="T115" i="6" s="1"/>
  <c r="AB1304" i="2"/>
  <c r="AD1304" i="2" s="1"/>
  <c r="AC1304" i="2"/>
  <c r="AE1304" i="2"/>
  <c r="AI1304" i="2"/>
  <c r="U303" i="6" s="1"/>
  <c r="AF1304" i="2"/>
  <c r="S303" i="6"/>
  <c r="T303" i="6" s="1"/>
  <c r="AI1314" i="2"/>
  <c r="U313" i="6" s="1"/>
  <c r="AC1314" i="2"/>
  <c r="AF1314" i="2"/>
  <c r="AB1314" i="2"/>
  <c r="AE1314" i="2"/>
  <c r="S313" i="6"/>
  <c r="T313" i="6" s="1"/>
  <c r="AC1856" i="2"/>
  <c r="AE1856" i="2"/>
  <c r="AF1856" i="2"/>
  <c r="AI1856" i="2"/>
  <c r="U855" i="6" s="1"/>
  <c r="AB1856" i="2"/>
  <c r="AD1856" i="2" s="1"/>
  <c r="S855" i="6"/>
  <c r="T855" i="6" s="1"/>
  <c r="AE1554" i="2"/>
  <c r="AF1554" i="2"/>
  <c r="AI1554" i="2"/>
  <c r="U553" i="6" s="1"/>
  <c r="AC1554" i="2"/>
  <c r="AB1554" i="2"/>
  <c r="AD1554" i="2" s="1"/>
  <c r="S553" i="6"/>
  <c r="T553" i="6" s="1"/>
  <c r="AB1200" i="2"/>
  <c r="AD1200" i="2" s="1"/>
  <c r="AC1200" i="2"/>
  <c r="AI1200" i="2"/>
  <c r="U199" i="6" s="1"/>
  <c r="AE1200" i="2"/>
  <c r="AF1200" i="2"/>
  <c r="S199" i="6"/>
  <c r="T199" i="6" s="1"/>
  <c r="AI1100" i="2"/>
  <c r="U99" i="6" s="1"/>
  <c r="AB1100" i="2"/>
  <c r="AC1100" i="2"/>
  <c r="AE1100" i="2"/>
  <c r="AF1100" i="2"/>
  <c r="S99" i="6"/>
  <c r="T99" i="6" s="1"/>
  <c r="AI1652" i="2"/>
  <c r="U651" i="6" s="1"/>
  <c r="AB1652" i="2"/>
  <c r="AC1652" i="2"/>
  <c r="AF1652" i="2"/>
  <c r="AE1652" i="2"/>
  <c r="S651" i="6"/>
  <c r="T651" i="6" s="1"/>
  <c r="AF1941" i="2"/>
  <c r="AI1941" i="2"/>
  <c r="U940" i="6" s="1"/>
  <c r="AB1941" i="2"/>
  <c r="AD1941" i="2" s="1"/>
  <c r="AC1941" i="2"/>
  <c r="AE1941" i="2"/>
  <c r="S940" i="6"/>
  <c r="T940" i="6" s="1"/>
  <c r="AE1113" i="2"/>
  <c r="AI1113" i="2"/>
  <c r="U112" i="6" s="1"/>
  <c r="AC1113" i="2"/>
  <c r="AF1113" i="2"/>
  <c r="AB1113" i="2"/>
  <c r="S112" i="6"/>
  <c r="T112" i="6" s="1"/>
  <c r="AI1089" i="2"/>
  <c r="U88" i="6" s="1"/>
  <c r="AB1089" i="2"/>
  <c r="AD1089" i="2" s="1"/>
  <c r="AC1089" i="2"/>
  <c r="AE1089" i="2"/>
  <c r="AF1089" i="2"/>
  <c r="S88" i="6"/>
  <c r="T88" i="6" s="1"/>
  <c r="AF1152" i="2"/>
  <c r="AB1152" i="2"/>
  <c r="AC1152" i="2"/>
  <c r="AE1152" i="2"/>
  <c r="AI1152" i="2"/>
  <c r="U151" i="6" s="1"/>
  <c r="S151" i="6"/>
  <c r="T151" i="6" s="1"/>
  <c r="AI1226" i="2"/>
  <c r="U225" i="6" s="1"/>
  <c r="AB1226" i="2"/>
  <c r="AF1226" i="2"/>
  <c r="AC1226" i="2"/>
  <c r="AE1226" i="2"/>
  <c r="S225" i="6"/>
  <c r="T225" i="6" s="1"/>
  <c r="AC1495" i="2"/>
  <c r="AE1495" i="2"/>
  <c r="AF1495" i="2"/>
  <c r="AI1495" i="2"/>
  <c r="U494" i="6" s="1"/>
  <c r="AB1495" i="2"/>
  <c r="AD1495" i="2" s="1"/>
  <c r="S494" i="6"/>
  <c r="T494" i="6" s="1"/>
  <c r="AI1584" i="2"/>
  <c r="U583" i="6" s="1"/>
  <c r="AB1584" i="2"/>
  <c r="AD1584" i="2" s="1"/>
  <c r="AC1584" i="2"/>
  <c r="AE1584" i="2"/>
  <c r="AF1584" i="2"/>
  <c r="S583" i="6"/>
  <c r="T583" i="6" s="1"/>
  <c r="AE1485" i="2"/>
  <c r="AF1485" i="2"/>
  <c r="AC1485" i="2"/>
  <c r="AB1485" i="2"/>
  <c r="AI1485" i="2"/>
  <c r="U484" i="6" s="1"/>
  <c r="S484" i="6"/>
  <c r="T484" i="6" s="1"/>
  <c r="AC1760" i="2"/>
  <c r="AE1760" i="2"/>
  <c r="AF1760" i="2"/>
  <c r="AI1760" i="2"/>
  <c r="U759" i="6" s="1"/>
  <c r="AB1760" i="2"/>
  <c r="S759" i="6"/>
  <c r="T759" i="6" s="1"/>
  <c r="AF1194" i="2"/>
  <c r="AI1194" i="2"/>
  <c r="U193" i="6" s="1"/>
  <c r="AC1194" i="2"/>
  <c r="AB1194" i="2"/>
  <c r="AE1194" i="2"/>
  <c r="S193" i="6"/>
  <c r="T193" i="6" s="1"/>
  <c r="AI1259" i="2"/>
  <c r="U258" i="6" s="1"/>
  <c r="AC1259" i="2"/>
  <c r="AB1259" i="2"/>
  <c r="AD1259" i="2" s="1"/>
  <c r="AF1259" i="2"/>
  <c r="AE1259" i="2"/>
  <c r="S258" i="6"/>
  <c r="T258" i="6" s="1"/>
  <c r="AF1261" i="2"/>
  <c r="AI1261" i="2"/>
  <c r="U260" i="6" s="1"/>
  <c r="AB1261" i="2"/>
  <c r="AD1261" i="2" s="1"/>
  <c r="AC1261" i="2"/>
  <c r="AE1261" i="2"/>
  <c r="S260" i="6"/>
  <c r="T260" i="6" s="1"/>
  <c r="AI1726" i="2"/>
  <c r="U725" i="6" s="1"/>
  <c r="AB1726" i="2"/>
  <c r="AD1726" i="2" s="1"/>
  <c r="AC1726" i="2"/>
  <c r="AE1726" i="2"/>
  <c r="AF1726" i="2"/>
  <c r="S725" i="6"/>
  <c r="T725" i="6" s="1"/>
  <c r="AI1788" i="2"/>
  <c r="U787" i="6" s="1"/>
  <c r="AB1788" i="2"/>
  <c r="AC1788" i="2"/>
  <c r="AE1788" i="2"/>
  <c r="AF1788" i="2"/>
  <c r="S787" i="6"/>
  <c r="T787" i="6" s="1"/>
  <c r="AI1786" i="2"/>
  <c r="U785" i="6" s="1"/>
  <c r="AB1786" i="2"/>
  <c r="AC1786" i="2"/>
  <c r="AE1786" i="2"/>
  <c r="AF1786" i="2"/>
  <c r="S785" i="6"/>
  <c r="T785" i="6" s="1"/>
  <c r="AC1058" i="2"/>
  <c r="AE1058" i="2"/>
  <c r="AI1058" i="2"/>
  <c r="U57" i="6" s="1"/>
  <c r="AB1058" i="2"/>
  <c r="AD1058" i="2" s="1"/>
  <c r="AF1058" i="2"/>
  <c r="S57" i="6"/>
  <c r="T57" i="6" s="1"/>
  <c r="AF1670" i="2"/>
  <c r="AI1670" i="2"/>
  <c r="U669" i="6" s="1"/>
  <c r="AB1670" i="2"/>
  <c r="AC1670" i="2"/>
  <c r="AE1670" i="2"/>
  <c r="S669" i="6"/>
  <c r="T669" i="6" s="1"/>
  <c r="AI1514" i="2"/>
  <c r="U513" i="6" s="1"/>
  <c r="AB1514" i="2"/>
  <c r="AC1514" i="2"/>
  <c r="AF1514" i="2"/>
  <c r="AE1514" i="2"/>
  <c r="S513" i="6"/>
  <c r="T513" i="6" s="1"/>
  <c r="AE1862" i="2"/>
  <c r="AF1862" i="2"/>
  <c r="AI1862" i="2"/>
  <c r="U861" i="6" s="1"/>
  <c r="AB1862" i="2"/>
  <c r="AC1862" i="2"/>
  <c r="S861" i="6"/>
  <c r="T861" i="6" s="1"/>
  <c r="AC1768" i="2"/>
  <c r="AE1768" i="2"/>
  <c r="AF1768" i="2"/>
  <c r="AI1768" i="2"/>
  <c r="U767" i="6" s="1"/>
  <c r="AB1768" i="2"/>
  <c r="AD1768" i="2" s="1"/>
  <c r="S767" i="6"/>
  <c r="T767" i="6" s="1"/>
  <c r="AI1754" i="2"/>
  <c r="U753" i="6" s="1"/>
  <c r="AB1754" i="2"/>
  <c r="AC1754" i="2"/>
  <c r="AE1754" i="2"/>
  <c r="AF1754" i="2"/>
  <c r="S753" i="6"/>
  <c r="T753" i="6" s="1"/>
  <c r="AE2011" i="2"/>
  <c r="AF2011" i="2"/>
  <c r="AI2011" i="2"/>
  <c r="U1010" i="6" s="1"/>
  <c r="AB2011" i="2"/>
  <c r="AD2011" i="2" s="1"/>
  <c r="AC2011" i="2"/>
  <c r="S1010" i="6"/>
  <c r="T1010" i="6" s="1"/>
  <c r="AI1940" i="2"/>
  <c r="U939" i="6" s="1"/>
  <c r="AB1940" i="2"/>
  <c r="AD1940" i="2" s="1"/>
  <c r="AC1940" i="2"/>
  <c r="AE1940" i="2"/>
  <c r="AF1940" i="2"/>
  <c r="S939" i="6"/>
  <c r="T939" i="6" s="1"/>
  <c r="AC1063" i="2"/>
  <c r="AE1063" i="2"/>
  <c r="AF1063" i="2"/>
  <c r="AB1063" i="2"/>
  <c r="AD1063" i="2" s="1"/>
  <c r="AI1063" i="2"/>
  <c r="U62" i="6" s="1"/>
  <c r="S62" i="6"/>
  <c r="T62" i="6" s="1"/>
  <c r="AI1117" i="2"/>
  <c r="U116" i="6" s="1"/>
  <c r="AF1117" i="2"/>
  <c r="AB1117" i="2"/>
  <c r="AD1117" i="2" s="1"/>
  <c r="AC1117" i="2"/>
  <c r="AE1117" i="2"/>
  <c r="S116" i="6"/>
  <c r="T116" i="6" s="1"/>
  <c r="AC1362" i="2"/>
  <c r="AF1362" i="2"/>
  <c r="AB1362" i="2"/>
  <c r="AD1362" i="2" s="1"/>
  <c r="AI1362" i="2"/>
  <c r="U361" i="6" s="1"/>
  <c r="AE1362" i="2"/>
  <c r="S361" i="6"/>
  <c r="T361" i="6" s="1"/>
  <c r="AF1437" i="2"/>
  <c r="AI1437" i="2"/>
  <c r="U436" i="6" s="1"/>
  <c r="AE1437" i="2"/>
  <c r="AB1437" i="2"/>
  <c r="AC1437" i="2"/>
  <c r="S436" i="6"/>
  <c r="T436" i="6" s="1"/>
  <c r="AI1574" i="2"/>
  <c r="U573" i="6" s="1"/>
  <c r="AB1574" i="2"/>
  <c r="AD1574" i="2" s="1"/>
  <c r="AC1574" i="2"/>
  <c r="AE1574" i="2"/>
  <c r="AF1574" i="2"/>
  <c r="S573" i="6"/>
  <c r="T573" i="6" s="1"/>
  <c r="AE1647" i="2"/>
  <c r="AF1647" i="2"/>
  <c r="AI1647" i="2"/>
  <c r="U646" i="6" s="1"/>
  <c r="AC1647" i="2"/>
  <c r="AB1647" i="2"/>
  <c r="S646" i="6"/>
  <c r="T646" i="6" s="1"/>
  <c r="AC1824" i="2"/>
  <c r="AE1824" i="2"/>
  <c r="AF1824" i="2"/>
  <c r="AI1824" i="2"/>
  <c r="U823" i="6" s="1"/>
  <c r="AB1824" i="2"/>
  <c r="AD1824" i="2" s="1"/>
  <c r="S823" i="6"/>
  <c r="T823" i="6" s="1"/>
  <c r="AI1924" i="2"/>
  <c r="U923" i="6" s="1"/>
  <c r="AB1924" i="2"/>
  <c r="AD1924" i="2" s="1"/>
  <c r="AC1924" i="2"/>
  <c r="AE1924" i="2"/>
  <c r="AF1924" i="2"/>
  <c r="S923" i="6"/>
  <c r="T923" i="6" s="1"/>
  <c r="AF1028" i="2"/>
  <c r="AB1028" i="2"/>
  <c r="AC1028" i="2"/>
  <c r="AI1028" i="2"/>
  <c r="U27" i="6" s="1"/>
  <c r="AE1028" i="2"/>
  <c r="S27" i="6"/>
  <c r="T27" i="6" s="1"/>
  <c r="AF1144" i="2"/>
  <c r="AB1144" i="2"/>
  <c r="AC1144" i="2"/>
  <c r="AE1144" i="2"/>
  <c r="AI1144" i="2"/>
  <c r="U143" i="6" s="1"/>
  <c r="S143" i="6"/>
  <c r="T143" i="6" s="1"/>
  <c r="AI1536" i="2"/>
  <c r="U535" i="6" s="1"/>
  <c r="AB1536" i="2"/>
  <c r="AC1536" i="2"/>
  <c r="AE1536" i="2"/>
  <c r="AF1536" i="2"/>
  <c r="S535" i="6"/>
  <c r="T535" i="6" s="1"/>
  <c r="AF1901" i="2"/>
  <c r="AI1901" i="2"/>
  <c r="U900" i="6" s="1"/>
  <c r="AB1901" i="2"/>
  <c r="AD1901" i="2" s="1"/>
  <c r="AC1901" i="2"/>
  <c r="AE1901" i="2"/>
  <c r="S900" i="6"/>
  <c r="T900" i="6" s="1"/>
  <c r="AE1774" i="2"/>
  <c r="AF1774" i="2"/>
  <c r="AI1774" i="2"/>
  <c r="U773" i="6" s="1"/>
  <c r="AB1774" i="2"/>
  <c r="AD1774" i="2" s="1"/>
  <c r="AC1774" i="2"/>
  <c r="S773" i="6"/>
  <c r="T773" i="6" s="1"/>
  <c r="AC1840" i="2"/>
  <c r="AE1840" i="2"/>
  <c r="AF1840" i="2"/>
  <c r="AI1840" i="2"/>
  <c r="U839" i="6" s="1"/>
  <c r="AB1840" i="2"/>
  <c r="S839" i="6"/>
  <c r="T839" i="6" s="1"/>
  <c r="AI1892" i="2"/>
  <c r="U891" i="6" s="1"/>
  <c r="AB1892" i="2"/>
  <c r="AC1892" i="2"/>
  <c r="AE1892" i="2"/>
  <c r="AF1892" i="2"/>
  <c r="S891" i="6"/>
  <c r="T891" i="6" s="1"/>
  <c r="AI1977" i="2"/>
  <c r="U976" i="6" s="1"/>
  <c r="AB1977" i="2"/>
  <c r="AD1977" i="2" s="1"/>
  <c r="AC1977" i="2"/>
  <c r="AE1977" i="2"/>
  <c r="AF1977" i="2"/>
  <c r="S976" i="6"/>
  <c r="T976" i="6" s="1"/>
  <c r="AI1876" i="2"/>
  <c r="U875" i="6" s="1"/>
  <c r="AB1876" i="2"/>
  <c r="AC1876" i="2"/>
  <c r="AE1876" i="2"/>
  <c r="AF1876" i="2"/>
  <c r="S875" i="6"/>
  <c r="T875" i="6" s="1"/>
  <c r="AB1969" i="2"/>
  <c r="AD1969" i="2" s="1"/>
  <c r="AE1969" i="2"/>
  <c r="AC1969" i="2"/>
  <c r="AF1969" i="2"/>
  <c r="AI1969" i="2"/>
  <c r="U968" i="6" s="1"/>
  <c r="S968" i="6"/>
  <c r="T968" i="6" s="1"/>
  <c r="AB2006" i="2"/>
  <c r="AD2006" i="2" s="1"/>
  <c r="AC2006" i="2"/>
  <c r="AE2006" i="2"/>
  <c r="AF2006" i="2"/>
  <c r="AI2006" i="2"/>
  <c r="U1005" i="6" s="1"/>
  <c r="S1005" i="6"/>
  <c r="T1005" i="6" s="1"/>
  <c r="AB1833" i="2"/>
  <c r="AD1833" i="2" s="1"/>
  <c r="AC1833" i="2"/>
  <c r="AE1833" i="2"/>
  <c r="AF1833" i="2"/>
  <c r="AI1833" i="2"/>
  <c r="U832" i="6" s="1"/>
  <c r="S832" i="6"/>
  <c r="T832" i="6" s="1"/>
  <c r="AB1905" i="2"/>
  <c r="AC1905" i="2"/>
  <c r="AE1905" i="2"/>
  <c r="AF1905" i="2"/>
  <c r="AI1905" i="2"/>
  <c r="U904" i="6" s="1"/>
  <c r="S904" i="6"/>
  <c r="T904" i="6" s="1"/>
  <c r="AB1929" i="2"/>
  <c r="AC1929" i="2"/>
  <c r="AE1929" i="2"/>
  <c r="AF1929" i="2"/>
  <c r="AI1929" i="2"/>
  <c r="U928" i="6" s="1"/>
  <c r="S928" i="6"/>
  <c r="T928" i="6" s="1"/>
  <c r="AC1986" i="2"/>
  <c r="AB1986" i="2"/>
  <c r="AD1986" i="2" s="1"/>
  <c r="AE1986" i="2"/>
  <c r="AF1986" i="2"/>
  <c r="AI1986" i="2"/>
  <c r="U985" i="6" s="1"/>
  <c r="S985" i="6"/>
  <c r="T985" i="6" s="1"/>
  <c r="AB1825" i="2"/>
  <c r="AD1825" i="2" s="1"/>
  <c r="AC1825" i="2"/>
  <c r="AE1825" i="2"/>
  <c r="AF1825" i="2"/>
  <c r="AI1825" i="2"/>
  <c r="U824" i="6" s="1"/>
  <c r="S824" i="6"/>
  <c r="T824" i="6" s="1"/>
  <c r="AB1785" i="2"/>
  <c r="AC1785" i="2"/>
  <c r="AE1785" i="2"/>
  <c r="AF1785" i="2"/>
  <c r="AI1785" i="2"/>
  <c r="U784" i="6" s="1"/>
  <c r="S784" i="6"/>
  <c r="T784" i="6" s="1"/>
  <c r="AE1640" i="2"/>
  <c r="AF1640" i="2"/>
  <c r="AB1640" i="2"/>
  <c r="AD1640" i="2" s="1"/>
  <c r="AI1640" i="2"/>
  <c r="U639" i="6" s="1"/>
  <c r="AC1640" i="2"/>
  <c r="S639" i="6"/>
  <c r="T639" i="6" s="1"/>
  <c r="AE1951" i="2"/>
  <c r="AF1951" i="2"/>
  <c r="AI1951" i="2"/>
  <c r="U950" i="6" s="1"/>
  <c r="AB1951" i="2"/>
  <c r="AD1951" i="2" s="1"/>
  <c r="AC1951" i="2"/>
  <c r="S950" i="6"/>
  <c r="T950" i="6" s="1"/>
  <c r="AE1919" i="2"/>
  <c r="AF1919" i="2"/>
  <c r="AI1919" i="2"/>
  <c r="U918" i="6" s="1"/>
  <c r="AB1919" i="2"/>
  <c r="AD1919" i="2" s="1"/>
  <c r="AC1919" i="2"/>
  <c r="S918" i="6"/>
  <c r="T918" i="6" s="1"/>
  <c r="AE1823" i="2"/>
  <c r="AF1823" i="2"/>
  <c r="AI1823" i="2"/>
  <c r="U822" i="6" s="1"/>
  <c r="AB1823" i="2"/>
  <c r="AC1823" i="2"/>
  <c r="S822" i="6"/>
  <c r="T822" i="6" s="1"/>
  <c r="AE1791" i="2"/>
  <c r="AF1791" i="2"/>
  <c r="AI1791" i="2"/>
  <c r="U790" i="6" s="1"/>
  <c r="AB1791" i="2"/>
  <c r="AD1791" i="2" s="1"/>
  <c r="AC1791" i="2"/>
  <c r="S790" i="6"/>
  <c r="T790" i="6" s="1"/>
  <c r="AE1759" i="2"/>
  <c r="AF1759" i="2"/>
  <c r="AI1759" i="2"/>
  <c r="U758" i="6" s="1"/>
  <c r="AB1759" i="2"/>
  <c r="AD1759" i="2" s="1"/>
  <c r="AC1759" i="2"/>
  <c r="S758" i="6"/>
  <c r="T758" i="6" s="1"/>
  <c r="AB1714" i="2"/>
  <c r="AC1714" i="2"/>
  <c r="AE1714" i="2"/>
  <c r="AF1714" i="2"/>
  <c r="AI1714" i="2"/>
  <c r="U713" i="6" s="1"/>
  <c r="S713" i="6"/>
  <c r="T713" i="6" s="1"/>
  <c r="AE1688" i="2"/>
  <c r="AF1688" i="2"/>
  <c r="AB1688" i="2"/>
  <c r="AD1688" i="2" s="1"/>
  <c r="AC1688" i="2"/>
  <c r="AI1688" i="2"/>
  <c r="U687" i="6" s="1"/>
  <c r="S687" i="6"/>
  <c r="T687" i="6" s="1"/>
  <c r="AI1922" i="2"/>
  <c r="U921" i="6" s="1"/>
  <c r="AB1922" i="2"/>
  <c r="AD1922" i="2" s="1"/>
  <c r="AC1922" i="2"/>
  <c r="AE1922" i="2"/>
  <c r="AF1922" i="2"/>
  <c r="S921" i="6"/>
  <c r="T921" i="6" s="1"/>
  <c r="AI1890" i="2"/>
  <c r="U889" i="6" s="1"/>
  <c r="AB1890" i="2"/>
  <c r="AD1890" i="2" s="1"/>
  <c r="AC1890" i="2"/>
  <c r="AE1890" i="2"/>
  <c r="AF1890" i="2"/>
  <c r="S889" i="6"/>
  <c r="T889" i="6" s="1"/>
  <c r="AE1680" i="2"/>
  <c r="AF1680" i="2"/>
  <c r="AB1680" i="2"/>
  <c r="AC1680" i="2"/>
  <c r="AI1680" i="2"/>
  <c r="U679" i="6" s="1"/>
  <c r="S679" i="6"/>
  <c r="T679" i="6" s="1"/>
  <c r="AE1627" i="2"/>
  <c r="AF1627" i="2"/>
  <c r="AB1627" i="2"/>
  <c r="AI1627" i="2"/>
  <c r="U626" i="6" s="1"/>
  <c r="AC1627" i="2"/>
  <c r="S626" i="6"/>
  <c r="T626" i="6" s="1"/>
  <c r="AB1541" i="2"/>
  <c r="AC1541" i="2"/>
  <c r="AE1541" i="2"/>
  <c r="AF1541" i="2"/>
  <c r="AI1541" i="2"/>
  <c r="U540" i="6" s="1"/>
  <c r="S540" i="6"/>
  <c r="T540" i="6" s="1"/>
  <c r="AE1579" i="2"/>
  <c r="AF1579" i="2"/>
  <c r="AB1579" i="2"/>
  <c r="AC1579" i="2"/>
  <c r="AI1579" i="2"/>
  <c r="U578" i="6" s="1"/>
  <c r="S578" i="6"/>
  <c r="T578" i="6" s="1"/>
  <c r="AI1724" i="2"/>
  <c r="U723" i="6" s="1"/>
  <c r="AB1724" i="2"/>
  <c r="AC1724" i="2"/>
  <c r="AF1724" i="2"/>
  <c r="AE1724" i="2"/>
  <c r="S723" i="6"/>
  <c r="T723" i="6" s="1"/>
  <c r="AI1692" i="2"/>
  <c r="U691" i="6" s="1"/>
  <c r="AB1692" i="2"/>
  <c r="AC1692" i="2"/>
  <c r="AF1692" i="2"/>
  <c r="AE1692" i="2"/>
  <c r="S691" i="6"/>
  <c r="T691" i="6" s="1"/>
  <c r="AE1317" i="2"/>
  <c r="AF1317" i="2"/>
  <c r="AC1317" i="2"/>
  <c r="AI1317" i="2"/>
  <c r="U316" i="6" s="1"/>
  <c r="AB1317" i="2"/>
  <c r="AD1317" i="2" s="1"/>
  <c r="S316" i="6"/>
  <c r="T316" i="6" s="1"/>
  <c r="AF1609" i="2"/>
  <c r="AI1609" i="2"/>
  <c r="U608" i="6" s="1"/>
  <c r="AB1609" i="2"/>
  <c r="AC1609" i="2"/>
  <c r="AE1609" i="2"/>
  <c r="S608" i="6"/>
  <c r="T608" i="6" s="1"/>
  <c r="AF1569" i="2"/>
  <c r="AI1569" i="2"/>
  <c r="U568" i="6" s="1"/>
  <c r="AB1569" i="2"/>
  <c r="AE1569" i="2"/>
  <c r="AC1569" i="2"/>
  <c r="S568" i="6"/>
  <c r="T568" i="6" s="1"/>
  <c r="AF1537" i="2"/>
  <c r="AI1537" i="2"/>
  <c r="U536" i="6" s="1"/>
  <c r="AB1537" i="2"/>
  <c r="AD1537" i="2" s="1"/>
  <c r="AE1537" i="2"/>
  <c r="AC1537" i="2"/>
  <c r="S536" i="6"/>
  <c r="T536" i="6" s="1"/>
  <c r="AB1433" i="2"/>
  <c r="AC1433" i="2"/>
  <c r="AE1433" i="2"/>
  <c r="AI1433" i="2"/>
  <c r="U432" i="6" s="1"/>
  <c r="AF1433" i="2"/>
  <c r="S432" i="6"/>
  <c r="T432" i="6" s="1"/>
  <c r="AE1246" i="2"/>
  <c r="AF1246" i="2"/>
  <c r="AI1246" i="2"/>
  <c r="U245" i="6" s="1"/>
  <c r="AB1246" i="2"/>
  <c r="AD1246" i="2" s="1"/>
  <c r="AC1246" i="2"/>
  <c r="S245" i="6"/>
  <c r="T245" i="6" s="1"/>
  <c r="AB1428" i="2"/>
  <c r="AE1428" i="2"/>
  <c r="AF1428" i="2"/>
  <c r="AI1428" i="2"/>
  <c r="U427" i="6" s="1"/>
  <c r="AC1428" i="2"/>
  <c r="S427" i="6"/>
  <c r="T427" i="6" s="1"/>
  <c r="AC1451" i="2"/>
  <c r="AF1451" i="2"/>
  <c r="AB1451" i="2"/>
  <c r="AD1451" i="2" s="1"/>
  <c r="AE1451" i="2"/>
  <c r="AI1451" i="2"/>
  <c r="U450" i="6" s="1"/>
  <c r="S450" i="6"/>
  <c r="T450" i="6" s="1"/>
  <c r="AE1309" i="2"/>
  <c r="AF1309" i="2"/>
  <c r="AC1309" i="2"/>
  <c r="AI1309" i="2"/>
  <c r="U308" i="6" s="1"/>
  <c r="AB1309" i="2"/>
  <c r="AD1309" i="2" s="1"/>
  <c r="S308" i="6"/>
  <c r="T308" i="6" s="1"/>
  <c r="AE1294" i="2"/>
  <c r="AB1294" i="2"/>
  <c r="AD1294" i="2" s="1"/>
  <c r="AC1294" i="2"/>
  <c r="AI1294" i="2"/>
  <c r="U293" i="6" s="1"/>
  <c r="AF1294" i="2"/>
  <c r="S293" i="6"/>
  <c r="T293" i="6" s="1"/>
  <c r="AC1275" i="2"/>
  <c r="AF1275" i="2"/>
  <c r="AE1275" i="2"/>
  <c r="AB1275" i="2"/>
  <c r="AD1275" i="2" s="1"/>
  <c r="AI1275" i="2"/>
  <c r="U274" i="6" s="1"/>
  <c r="S274" i="6"/>
  <c r="T274" i="6" s="1"/>
  <c r="AB1315" i="2"/>
  <c r="AE1315" i="2"/>
  <c r="AF1315" i="2"/>
  <c r="AC1315" i="2"/>
  <c r="AI1315" i="2"/>
  <c r="U314" i="6" s="1"/>
  <c r="S314" i="6"/>
  <c r="T314" i="6" s="1"/>
  <c r="AF1128" i="2"/>
  <c r="AI1128" i="2"/>
  <c r="U127" i="6" s="1"/>
  <c r="AB1128" i="2"/>
  <c r="AC1128" i="2"/>
  <c r="AE1128" i="2"/>
  <c r="S127" i="6"/>
  <c r="T127" i="6" s="1"/>
  <c r="AE1092" i="2"/>
  <c r="AI1092" i="2"/>
  <c r="U91" i="6" s="1"/>
  <c r="AC1092" i="2"/>
  <c r="AF1092" i="2"/>
  <c r="AB1092" i="2"/>
  <c r="S91" i="6"/>
  <c r="T91" i="6" s="1"/>
  <c r="AF1228" i="2"/>
  <c r="AB1228" i="2"/>
  <c r="AD1228" i="2" s="1"/>
  <c r="AC1228" i="2"/>
  <c r="AE1228" i="2"/>
  <c r="AI1228" i="2"/>
  <c r="U227" i="6" s="1"/>
  <c r="S227" i="6"/>
  <c r="T227" i="6" s="1"/>
  <c r="AB1188" i="2"/>
  <c r="AF1188" i="2"/>
  <c r="AI1188" i="2"/>
  <c r="U187" i="6" s="1"/>
  <c r="AC1188" i="2"/>
  <c r="AE1188" i="2"/>
  <c r="S187" i="6"/>
  <c r="T187" i="6" s="1"/>
  <c r="AB1078" i="2"/>
  <c r="AC1078" i="2"/>
  <c r="AF1078" i="2"/>
  <c r="AE1078" i="2"/>
  <c r="AI1078" i="2"/>
  <c r="U77" i="6" s="1"/>
  <c r="S77" i="6"/>
  <c r="T77" i="6" s="1"/>
  <c r="AI1122" i="2"/>
  <c r="U121" i="6" s="1"/>
  <c r="AB1122" i="2"/>
  <c r="AD1122" i="2" s="1"/>
  <c r="AE1122" i="2"/>
  <c r="AF1122" i="2"/>
  <c r="AC1122" i="2"/>
  <c r="S121" i="6"/>
  <c r="T121" i="6" s="1"/>
  <c r="AE1205" i="2"/>
  <c r="AF1205" i="2"/>
  <c r="AB1205" i="2"/>
  <c r="AC1205" i="2"/>
  <c r="AI1205" i="2"/>
  <c r="U204" i="6" s="1"/>
  <c r="S204" i="6"/>
  <c r="T204" i="6" s="1"/>
  <c r="AI1070" i="2"/>
  <c r="U69" i="6" s="1"/>
  <c r="AC1070" i="2"/>
  <c r="AB1070" i="2"/>
  <c r="AD1070" i="2" s="1"/>
  <c r="AE1070" i="2"/>
  <c r="AF1070" i="2"/>
  <c r="S69" i="6"/>
  <c r="T69" i="6" s="1"/>
  <c r="AF1060" i="2"/>
  <c r="AB1060" i="2"/>
  <c r="AD1060" i="2" s="1"/>
  <c r="AC1060" i="2"/>
  <c r="AE1060" i="2"/>
  <c r="AI1060" i="2"/>
  <c r="U59" i="6" s="1"/>
  <c r="S59" i="6"/>
  <c r="T59" i="6" s="1"/>
  <c r="AC1027" i="2"/>
  <c r="AF1027" i="2"/>
  <c r="AI1027" i="2"/>
  <c r="U26" i="6" s="1"/>
  <c r="AB1027" i="2"/>
  <c r="AD1027" i="2" s="1"/>
  <c r="AE1027" i="2"/>
  <c r="S26" i="6"/>
  <c r="T26" i="6" s="1"/>
  <c r="AP1169" i="2"/>
  <c r="AS1169" i="2"/>
  <c r="AA168" i="6" s="1"/>
  <c r="AM1169" i="2"/>
  <c r="AO1169" i="2"/>
  <c r="AL1169" i="2"/>
  <c r="AN1169" i="2" s="1"/>
  <c r="Y168" i="6"/>
  <c r="Z168" i="6" s="1"/>
  <c r="AP1372" i="2"/>
  <c r="AS1372" i="2"/>
  <c r="AA371" i="6" s="1"/>
  <c r="AO1372" i="2"/>
  <c r="AL1372" i="2"/>
  <c r="AN1372" i="2" s="1"/>
  <c r="AM1372" i="2"/>
  <c r="Y371" i="6"/>
  <c r="Z371" i="6" s="1"/>
  <c r="AL1454" i="2"/>
  <c r="AS1454" i="2"/>
  <c r="AA453" i="6" s="1"/>
  <c r="AO1454" i="2"/>
  <c r="AM1454" i="2"/>
  <c r="AP1454" i="2"/>
  <c r="Y453" i="6"/>
  <c r="Z453" i="6" s="1"/>
  <c r="AS1032" i="2"/>
  <c r="AA31" i="6" s="1"/>
  <c r="AL1032" i="2"/>
  <c r="AO1032" i="2"/>
  <c r="AM1032" i="2"/>
  <c r="AP1032" i="2"/>
  <c r="Y31" i="6"/>
  <c r="Z31" i="6" s="1"/>
  <c r="AS1166" i="2"/>
  <c r="AA165" i="6" s="1"/>
  <c r="AM1166" i="2"/>
  <c r="AL1166" i="2"/>
  <c r="AN1166" i="2" s="1"/>
  <c r="AP1166" i="2"/>
  <c r="AO1166" i="2"/>
  <c r="Y165" i="6"/>
  <c r="Z165" i="6" s="1"/>
  <c r="AO1365" i="2"/>
  <c r="AP1365" i="2"/>
  <c r="AM1365" i="2"/>
  <c r="AS1365" i="2"/>
  <c r="AA364" i="6" s="1"/>
  <c r="AL1365" i="2"/>
  <c r="AN1365" i="2" s="1"/>
  <c r="Y364" i="6"/>
  <c r="Z364" i="6" s="1"/>
  <c r="AP1624" i="2"/>
  <c r="AS1624" i="2"/>
  <c r="AA623" i="6" s="1"/>
  <c r="AL1624" i="2"/>
  <c r="AN1624" i="2" s="1"/>
  <c r="AM1624" i="2"/>
  <c r="AO1624" i="2"/>
  <c r="Y623" i="6"/>
  <c r="Z623" i="6" s="1"/>
  <c r="AM1486" i="2"/>
  <c r="AO1486" i="2"/>
  <c r="AP1486" i="2"/>
  <c r="AS1486" i="2"/>
  <c r="AA485" i="6" s="1"/>
  <c r="AL1486" i="2"/>
  <c r="AN1486" i="2" s="1"/>
  <c r="Y485" i="6"/>
  <c r="Z485" i="6" s="1"/>
  <c r="AS1559" i="2"/>
  <c r="AA558" i="6" s="1"/>
  <c r="AL1559" i="2"/>
  <c r="AM1559" i="2"/>
  <c r="AO1559" i="2"/>
  <c r="AP1559" i="2"/>
  <c r="Y558" i="6"/>
  <c r="Z558" i="6" s="1"/>
  <c r="AO1670" i="2"/>
  <c r="AP1670" i="2"/>
  <c r="AS1670" i="2"/>
  <c r="AA669" i="6" s="1"/>
  <c r="AM1670" i="2"/>
  <c r="AL1670" i="2"/>
  <c r="Y669" i="6"/>
  <c r="Z669" i="6" s="1"/>
  <c r="AO1090" i="2"/>
  <c r="AP1090" i="2"/>
  <c r="AL1090" i="2"/>
  <c r="AN1090" i="2" s="1"/>
  <c r="AM1090" i="2"/>
  <c r="AS1090" i="2"/>
  <c r="AA89" i="6" s="1"/>
  <c r="Y89" i="6"/>
  <c r="Z89" i="6" s="1"/>
  <c r="AP1844" i="2"/>
  <c r="AS1844" i="2"/>
  <c r="AA843" i="6" s="1"/>
  <c r="AL1844" i="2"/>
  <c r="AM1844" i="2"/>
  <c r="Y843" i="6"/>
  <c r="Z843" i="6" s="1"/>
  <c r="AO1844" i="2"/>
  <c r="AL1071" i="2"/>
  <c r="AM1071" i="2"/>
  <c r="AO1071" i="2"/>
  <c r="AP1071" i="2"/>
  <c r="AS1071" i="2"/>
  <c r="AA70" i="6" s="1"/>
  <c r="Y70" i="6"/>
  <c r="Z70" i="6" s="1"/>
  <c r="AS1803" i="2"/>
  <c r="AA802" i="6" s="1"/>
  <c r="AL1803" i="2"/>
  <c r="AM1803" i="2"/>
  <c r="AO1803" i="2"/>
  <c r="AP1803" i="2"/>
  <c r="Y802" i="6"/>
  <c r="Z802" i="6" s="1"/>
  <c r="AL1231" i="2"/>
  <c r="AM1231" i="2"/>
  <c r="AP1231" i="2"/>
  <c r="AO1231" i="2"/>
  <c r="AS1231" i="2"/>
  <c r="AA230" i="6" s="1"/>
  <c r="Y230" i="6"/>
  <c r="Z230" i="6" s="1"/>
  <c r="AS1675" i="2"/>
  <c r="AA674" i="6" s="1"/>
  <c r="AL1675" i="2"/>
  <c r="AN1675" i="2" s="1"/>
  <c r="AM1675" i="2"/>
  <c r="AP1675" i="2"/>
  <c r="AO1675" i="2"/>
  <c r="Y674" i="6"/>
  <c r="Z674" i="6" s="1"/>
  <c r="AS1692" i="2"/>
  <c r="AA691" i="6" s="1"/>
  <c r="AL1692" i="2"/>
  <c r="AM1692" i="2"/>
  <c r="AO1692" i="2"/>
  <c r="AP1692" i="2"/>
  <c r="Y691" i="6"/>
  <c r="Z691" i="6" s="1"/>
  <c r="AM1326" i="2"/>
  <c r="AP1326" i="2"/>
  <c r="AS1326" i="2"/>
  <c r="AA325" i="6" s="1"/>
  <c r="AL1326" i="2"/>
  <c r="AN1326" i="2" s="1"/>
  <c r="AO1326" i="2"/>
  <c r="Y325" i="6"/>
  <c r="Z325" i="6" s="1"/>
  <c r="AP1243" i="2"/>
  <c r="AL1243" i="2"/>
  <c r="AN1243" i="2" s="1"/>
  <c r="AM1243" i="2"/>
  <c r="AS1243" i="2"/>
  <c r="AA242" i="6" s="1"/>
  <c r="AO1243" i="2"/>
  <c r="Y242" i="6"/>
  <c r="Z242" i="6" s="1"/>
  <c r="AS1041" i="2"/>
  <c r="AA40" i="6" s="1"/>
  <c r="AM1041" i="2"/>
  <c r="AO1041" i="2"/>
  <c r="AP1041" i="2"/>
  <c r="AL1041" i="2"/>
  <c r="Y40" i="6"/>
  <c r="Z40" i="6" s="1"/>
  <c r="AM1279" i="2"/>
  <c r="AP1279" i="2"/>
  <c r="AS1279" i="2"/>
  <c r="AA278" i="6" s="1"/>
  <c r="AO1279" i="2"/>
  <c r="AL1279" i="2"/>
  <c r="AN1279" i="2" s="1"/>
  <c r="Y278" i="6"/>
  <c r="Z278" i="6" s="1"/>
  <c r="AS1490" i="2"/>
  <c r="AA489" i="6" s="1"/>
  <c r="AL1490" i="2"/>
  <c r="AN1490" i="2" s="1"/>
  <c r="AO1490" i="2"/>
  <c r="AP1490" i="2"/>
  <c r="AM1490" i="2"/>
  <c r="Y489" i="6"/>
  <c r="Z489" i="6" s="1"/>
  <c r="AS1565" i="2"/>
  <c r="AA564" i="6" s="1"/>
  <c r="AL1565" i="2"/>
  <c r="AN1565" i="2" s="1"/>
  <c r="AM1565" i="2"/>
  <c r="AO1565" i="2"/>
  <c r="AP1565" i="2"/>
  <c r="Y564" i="6"/>
  <c r="Z564" i="6" s="1"/>
  <c r="AS1865" i="2"/>
  <c r="AA864" i="6" s="1"/>
  <c r="AL1865" i="2"/>
  <c r="AN1865" i="2" s="1"/>
  <c r="AM1865" i="2"/>
  <c r="AO1865" i="2"/>
  <c r="AP1865" i="2"/>
  <c r="Y864" i="6"/>
  <c r="Z864" i="6" s="1"/>
  <c r="AS1200" i="2"/>
  <c r="AA199" i="6" s="1"/>
  <c r="AL1200" i="2"/>
  <c r="AM1200" i="2"/>
  <c r="AO1200" i="2"/>
  <c r="AP1200" i="2"/>
  <c r="Y199" i="6"/>
  <c r="Z199" i="6" s="1"/>
  <c r="AS1344" i="2"/>
  <c r="AA343" i="6" s="1"/>
  <c r="AL1344" i="2"/>
  <c r="AN1344" i="2" s="1"/>
  <c r="AO1344" i="2"/>
  <c r="AM1344" i="2"/>
  <c r="AP1344" i="2"/>
  <c r="Y343" i="6"/>
  <c r="Z343" i="6" s="1"/>
  <c r="AP1544" i="2"/>
  <c r="AS1544" i="2"/>
  <c r="AA543" i="6" s="1"/>
  <c r="AL1544" i="2"/>
  <c r="AM1544" i="2"/>
  <c r="AO1544" i="2"/>
  <c r="Y543" i="6"/>
  <c r="Z543" i="6" s="1"/>
  <c r="AS1849" i="2"/>
  <c r="AA848" i="6" s="1"/>
  <c r="AL1849" i="2"/>
  <c r="AN1849" i="2" s="1"/>
  <c r="AM1849" i="2"/>
  <c r="AO1849" i="2"/>
  <c r="AP1849" i="2"/>
  <c r="Y848" i="6"/>
  <c r="Z848" i="6" s="1"/>
  <c r="AS1969" i="2"/>
  <c r="AA968" i="6" s="1"/>
  <c r="AM1969" i="2"/>
  <c r="AP1969" i="2"/>
  <c r="AL1969" i="2"/>
  <c r="AN1969" i="2" s="1"/>
  <c r="AO1969" i="2"/>
  <c r="Y968" i="6"/>
  <c r="Z968" i="6" s="1"/>
  <c r="AS1216" i="2"/>
  <c r="AA215" i="6" s="1"/>
  <c r="AL1216" i="2"/>
  <c r="AN1216" i="2" s="1"/>
  <c r="AO1216" i="2"/>
  <c r="AP1216" i="2"/>
  <c r="AM1216" i="2"/>
  <c r="Y215" i="6"/>
  <c r="Z215" i="6" s="1"/>
  <c r="AP1339" i="2"/>
  <c r="AS1339" i="2"/>
  <c r="AA338" i="6" s="1"/>
  <c r="AO1339" i="2"/>
  <c r="AM1339" i="2"/>
  <c r="AL1339" i="2"/>
  <c r="Y338" i="6"/>
  <c r="Z338" i="6" s="1"/>
  <c r="AS1581" i="2"/>
  <c r="AA580" i="6" s="1"/>
  <c r="AL1581" i="2"/>
  <c r="AN1581" i="2" s="1"/>
  <c r="AM1581" i="2"/>
  <c r="AO1581" i="2"/>
  <c r="AP1581" i="2"/>
  <c r="Y580" i="6"/>
  <c r="Z580" i="6" s="1"/>
  <c r="AO1366" i="2"/>
  <c r="AL1366" i="2"/>
  <c r="AS1366" i="2"/>
  <c r="AA365" i="6" s="1"/>
  <c r="AM1366" i="2"/>
  <c r="AP1366" i="2"/>
  <c r="Y365" i="6"/>
  <c r="Z365" i="6" s="1"/>
  <c r="AO1975" i="2"/>
  <c r="AS1975" i="2"/>
  <c r="AA974" i="6" s="1"/>
  <c r="AL1975" i="2"/>
  <c r="AM1975" i="2"/>
  <c r="AP1975" i="2"/>
  <c r="Y974" i="6"/>
  <c r="Z974" i="6" s="1"/>
  <c r="AS1897" i="2"/>
  <c r="AA896" i="6" s="1"/>
  <c r="AL1897" i="2"/>
  <c r="AN1897" i="2" s="1"/>
  <c r="AM1897" i="2"/>
  <c r="AO1897" i="2"/>
  <c r="AP1897" i="2"/>
  <c r="Y896" i="6"/>
  <c r="Z896" i="6" s="1"/>
  <c r="AP1860" i="2"/>
  <c r="AS1860" i="2"/>
  <c r="AA859" i="6" s="1"/>
  <c r="AL1860" i="2"/>
  <c r="AM1860" i="2"/>
  <c r="AO1860" i="2"/>
  <c r="Y859" i="6"/>
  <c r="Z859" i="6" s="1"/>
  <c r="AP1812" i="2"/>
  <c r="AS1812" i="2"/>
  <c r="AA811" i="6" s="1"/>
  <c r="AL1812" i="2"/>
  <c r="AM1812" i="2"/>
  <c r="AO1812" i="2"/>
  <c r="Y811" i="6"/>
  <c r="Z811" i="6" s="1"/>
  <c r="AM1054" i="2"/>
  <c r="AS1054" i="2"/>
  <c r="AA53" i="6" s="1"/>
  <c r="AP1054" i="2"/>
  <c r="AO1054" i="2"/>
  <c r="AL1054" i="2"/>
  <c r="AN1054" i="2" s="1"/>
  <c r="Y53" i="6"/>
  <c r="Z53" i="6" s="1"/>
  <c r="AS1386" i="2"/>
  <c r="AA385" i="6" s="1"/>
  <c r="AM1386" i="2"/>
  <c r="AP1386" i="2"/>
  <c r="AL1386" i="2"/>
  <c r="AO1386" i="2"/>
  <c r="Y385" i="6"/>
  <c r="Z385" i="6" s="1"/>
  <c r="AP1251" i="2"/>
  <c r="AL1251" i="2"/>
  <c r="AN1251" i="2" s="1"/>
  <c r="AO1251" i="2"/>
  <c r="AS1251" i="2"/>
  <c r="AA250" i="6" s="1"/>
  <c r="AM1251" i="2"/>
  <c r="Y250" i="6"/>
  <c r="Z250" i="6" s="1"/>
  <c r="AP1525" i="2"/>
  <c r="AL1525" i="2"/>
  <c r="AS1525" i="2"/>
  <c r="AA524" i="6" s="1"/>
  <c r="AM1525" i="2"/>
  <c r="AO1525" i="2"/>
  <c r="Y524" i="6"/>
  <c r="Z524" i="6" s="1"/>
  <c r="AM1664" i="2"/>
  <c r="AO1664" i="2"/>
  <c r="AP1664" i="2"/>
  <c r="AS1664" i="2"/>
  <c r="AA663" i="6" s="1"/>
  <c r="AL1664" i="2"/>
  <c r="AN1664" i="2" s="1"/>
  <c r="Y663" i="6"/>
  <c r="Z663" i="6" s="1"/>
  <c r="AS1732" i="2"/>
  <c r="AA731" i="6" s="1"/>
  <c r="AM1732" i="2"/>
  <c r="AO1732" i="2"/>
  <c r="AL1732" i="2"/>
  <c r="AP1732" i="2"/>
  <c r="Y731" i="6"/>
  <c r="Z731" i="6" s="1"/>
  <c r="AO1846" i="2"/>
  <c r="AP1846" i="2"/>
  <c r="AS1846" i="2"/>
  <c r="AA845" i="6" s="1"/>
  <c r="AL1846" i="2"/>
  <c r="AN1846" i="2" s="1"/>
  <c r="AM1846" i="2"/>
  <c r="Y845" i="6"/>
  <c r="Z845" i="6" s="1"/>
  <c r="AM1943" i="2"/>
  <c r="AO1943" i="2"/>
  <c r="AP1943" i="2"/>
  <c r="AS1943" i="2"/>
  <c r="AA942" i="6" s="1"/>
  <c r="AL1943" i="2"/>
  <c r="AN1943" i="2" s="1"/>
  <c r="Y942" i="6"/>
  <c r="Z942" i="6" s="1"/>
  <c r="AP1653" i="2"/>
  <c r="AS1653" i="2"/>
  <c r="AA652" i="6" s="1"/>
  <c r="AL1653" i="2"/>
  <c r="AM1653" i="2"/>
  <c r="AO1653" i="2"/>
  <c r="Y652" i="6"/>
  <c r="Z652" i="6" s="1"/>
  <c r="AS1088" i="2"/>
  <c r="AA87" i="6" s="1"/>
  <c r="AO1088" i="2"/>
  <c r="AP1088" i="2"/>
  <c r="AM1088" i="2"/>
  <c r="AL1088" i="2"/>
  <c r="Y87" i="6"/>
  <c r="Z87" i="6" s="1"/>
  <c r="AP1143" i="2"/>
  <c r="AL1143" i="2"/>
  <c r="AN1143" i="2" s="1"/>
  <c r="AM1143" i="2"/>
  <c r="AO1143" i="2"/>
  <c r="AS1143" i="2"/>
  <c r="AA142" i="6" s="1"/>
  <c r="Y142" i="6"/>
  <c r="Z142" i="6" s="1"/>
  <c r="AO1213" i="2"/>
  <c r="AP1213" i="2"/>
  <c r="AL1213" i="2"/>
  <c r="AM1213" i="2"/>
  <c r="AS1213" i="2"/>
  <c r="AA212" i="6" s="1"/>
  <c r="Y212" i="6"/>
  <c r="Z212" i="6" s="1"/>
  <c r="AS1226" i="2"/>
  <c r="AA225" i="6" s="1"/>
  <c r="AM1226" i="2"/>
  <c r="AL1226" i="2"/>
  <c r="AO1226" i="2"/>
  <c r="AP1226" i="2"/>
  <c r="Y225" i="6"/>
  <c r="Z225" i="6" s="1"/>
  <c r="AO1472" i="2"/>
  <c r="AM1472" i="2"/>
  <c r="AP1472" i="2"/>
  <c r="AL1472" i="2"/>
  <c r="AS1472" i="2"/>
  <c r="AA471" i="6" s="1"/>
  <c r="Y471" i="6"/>
  <c r="Z471" i="6" s="1"/>
  <c r="AM1539" i="2"/>
  <c r="AO1539" i="2"/>
  <c r="AP1539" i="2"/>
  <c r="AS1539" i="2"/>
  <c r="AA538" i="6" s="1"/>
  <c r="AL1539" i="2"/>
  <c r="AN1539" i="2" s="1"/>
  <c r="Y538" i="6"/>
  <c r="Z538" i="6" s="1"/>
  <c r="AS1582" i="2"/>
  <c r="AA581" i="6" s="1"/>
  <c r="AL1582" i="2"/>
  <c r="AN1582" i="2" s="1"/>
  <c r="AM1582" i="2"/>
  <c r="AP1582" i="2"/>
  <c r="AO1582" i="2"/>
  <c r="Y581" i="6"/>
  <c r="Z581" i="6" s="1"/>
  <c r="AS1747" i="2"/>
  <c r="AA746" i="6" s="1"/>
  <c r="AL1747" i="2"/>
  <c r="AN1747" i="2" s="1"/>
  <c r="AM1747" i="2"/>
  <c r="AO1747" i="2"/>
  <c r="AP1747" i="2"/>
  <c r="Y746" i="6"/>
  <c r="Z746" i="6" s="1"/>
  <c r="AS1650" i="2"/>
  <c r="AA649" i="6" s="1"/>
  <c r="AL1650" i="2"/>
  <c r="AN1650" i="2" s="1"/>
  <c r="AM1650" i="2"/>
  <c r="AO1650" i="2"/>
  <c r="AP1650" i="2"/>
  <c r="Y649" i="6"/>
  <c r="Z649" i="6" s="1"/>
  <c r="AP1568" i="2"/>
  <c r="AS1568" i="2"/>
  <c r="AA567" i="6" s="1"/>
  <c r="AL1568" i="2"/>
  <c r="AM1568" i="2"/>
  <c r="AO1568" i="2"/>
  <c r="Y567" i="6"/>
  <c r="Z567" i="6" s="1"/>
  <c r="AO1687" i="2"/>
  <c r="AP1687" i="2"/>
  <c r="AL1687" i="2"/>
  <c r="AM1687" i="2"/>
  <c r="AS1687" i="2"/>
  <c r="AA686" i="6" s="1"/>
  <c r="Y686" i="6"/>
  <c r="Z686" i="6" s="1"/>
  <c r="AL1954" i="2"/>
  <c r="AM1954" i="2"/>
  <c r="AO1954" i="2"/>
  <c r="AP1954" i="2"/>
  <c r="AS1954" i="2"/>
  <c r="AA953" i="6" s="1"/>
  <c r="Y953" i="6"/>
  <c r="Z953" i="6" s="1"/>
  <c r="AL1970" i="2"/>
  <c r="AM1970" i="2"/>
  <c r="AO1970" i="2"/>
  <c r="AP1970" i="2"/>
  <c r="AS1970" i="2"/>
  <c r="AA969" i="6" s="1"/>
  <c r="Y969" i="6"/>
  <c r="Z969" i="6" s="1"/>
  <c r="AO1994" i="2"/>
  <c r="AP1994" i="2"/>
  <c r="AS1994" i="2"/>
  <c r="AA993" i="6" s="1"/>
  <c r="AL1994" i="2"/>
  <c r="AN1994" i="2" s="1"/>
  <c r="AM1994" i="2"/>
  <c r="Y993" i="6"/>
  <c r="Z993" i="6" s="1"/>
  <c r="AL1776" i="2"/>
  <c r="AN1776" i="2" s="1"/>
  <c r="AM1776" i="2"/>
  <c r="AO1776" i="2"/>
  <c r="AP1776" i="2"/>
  <c r="AS1776" i="2"/>
  <c r="AA775" i="6" s="1"/>
  <c r="Y775" i="6"/>
  <c r="Z775" i="6" s="1"/>
  <c r="AS1999" i="2"/>
  <c r="AA998" i="6" s="1"/>
  <c r="AL1999" i="2"/>
  <c r="AM1999" i="2"/>
  <c r="AO1999" i="2"/>
  <c r="AP1999" i="2"/>
  <c r="Y998" i="6"/>
  <c r="Z998" i="6" s="1"/>
  <c r="AL1952" i="2"/>
  <c r="AM1952" i="2"/>
  <c r="AO1952" i="2"/>
  <c r="AP1952" i="2"/>
  <c r="AS1952" i="2"/>
  <c r="AA951" i="6" s="1"/>
  <c r="Y951" i="6"/>
  <c r="Z951" i="6" s="1"/>
  <c r="AL1784" i="2"/>
  <c r="AM1784" i="2"/>
  <c r="AO1784" i="2"/>
  <c r="AP1784" i="2"/>
  <c r="AS1784" i="2"/>
  <c r="AA783" i="6" s="1"/>
  <c r="Y783" i="6"/>
  <c r="Z783" i="6" s="1"/>
  <c r="AO1570" i="2"/>
  <c r="AP1570" i="2"/>
  <c r="AL1570" i="2"/>
  <c r="AM1570" i="2"/>
  <c r="AS1570" i="2"/>
  <c r="AA569" i="6" s="1"/>
  <c r="Y569" i="6"/>
  <c r="Z569" i="6" s="1"/>
  <c r="AO1901" i="2"/>
  <c r="AP1901" i="2"/>
  <c r="AS1901" i="2"/>
  <c r="AA900" i="6" s="1"/>
  <c r="AL1901" i="2"/>
  <c r="AM1901" i="2"/>
  <c r="Y900" i="6"/>
  <c r="Z900" i="6" s="1"/>
  <c r="AO1837" i="2"/>
  <c r="AP1837" i="2"/>
  <c r="AS1837" i="2"/>
  <c r="AA836" i="6" s="1"/>
  <c r="AL1837" i="2"/>
  <c r="AM1837" i="2"/>
  <c r="Y836" i="6"/>
  <c r="Z836" i="6" s="1"/>
  <c r="AO1773" i="2"/>
  <c r="AP1773" i="2"/>
  <c r="AS1773" i="2"/>
  <c r="AA772" i="6" s="1"/>
  <c r="AL1773" i="2"/>
  <c r="AN1773" i="2" s="1"/>
  <c r="AM1773" i="2"/>
  <c r="Y772" i="6"/>
  <c r="Z772" i="6" s="1"/>
  <c r="AL1633" i="2"/>
  <c r="AN1633" i="2" s="1"/>
  <c r="AM1633" i="2"/>
  <c r="AO1633" i="2"/>
  <c r="AP1633" i="2"/>
  <c r="AS1633" i="2"/>
  <c r="AA632" i="6" s="1"/>
  <c r="Y632" i="6"/>
  <c r="Z632" i="6" s="1"/>
  <c r="AL1657" i="2"/>
  <c r="AM1657" i="2"/>
  <c r="AO1657" i="2"/>
  <c r="AP1657" i="2"/>
  <c r="AS1657" i="2"/>
  <c r="AA656" i="6" s="1"/>
  <c r="Y656" i="6"/>
  <c r="Z656" i="6" s="1"/>
  <c r="AS1890" i="2"/>
  <c r="AA889" i="6" s="1"/>
  <c r="AL1890" i="2"/>
  <c r="AN1890" i="2" s="1"/>
  <c r="AM1890" i="2"/>
  <c r="AO1890" i="2"/>
  <c r="AP1890" i="2"/>
  <c r="Y889" i="6"/>
  <c r="Z889" i="6" s="1"/>
  <c r="AS1826" i="2"/>
  <c r="AA825" i="6" s="1"/>
  <c r="AL1826" i="2"/>
  <c r="AN1826" i="2" s="1"/>
  <c r="AM1826" i="2"/>
  <c r="AO1826" i="2"/>
  <c r="AP1826" i="2"/>
  <c r="Y825" i="6"/>
  <c r="Z825" i="6" s="1"/>
  <c r="AS1762" i="2"/>
  <c r="AA761" i="6" s="1"/>
  <c r="AL1762" i="2"/>
  <c r="AN1762" i="2" s="1"/>
  <c r="AM1762" i="2"/>
  <c r="AO1762" i="2"/>
  <c r="AP1762" i="2"/>
  <c r="Y761" i="6"/>
  <c r="Z761" i="6" s="1"/>
  <c r="AL1713" i="2"/>
  <c r="AN1713" i="2" s="1"/>
  <c r="AM1713" i="2"/>
  <c r="AO1713" i="2"/>
  <c r="AP1713" i="2"/>
  <c r="AS1713" i="2"/>
  <c r="AA712" i="6" s="1"/>
  <c r="Y712" i="6"/>
  <c r="Z712" i="6" s="1"/>
  <c r="AO1654" i="2"/>
  <c r="AP1654" i="2"/>
  <c r="AS1654" i="2"/>
  <c r="AA653" i="6" s="1"/>
  <c r="AM1654" i="2"/>
  <c r="AL1654" i="2"/>
  <c r="AN1654" i="2" s="1"/>
  <c r="Y653" i="6"/>
  <c r="Z653" i="6" s="1"/>
  <c r="AO1626" i="2"/>
  <c r="AP1626" i="2"/>
  <c r="AL1626" i="2"/>
  <c r="AM1626" i="2"/>
  <c r="AS1626" i="2"/>
  <c r="AA625" i="6" s="1"/>
  <c r="Y625" i="6"/>
  <c r="Z625" i="6" s="1"/>
  <c r="AL1612" i="2"/>
  <c r="AN1612" i="2" s="1"/>
  <c r="AM1612" i="2"/>
  <c r="AO1612" i="2"/>
  <c r="AP1612" i="2"/>
  <c r="AS1612" i="2"/>
  <c r="AA611" i="6" s="1"/>
  <c r="Y611" i="6"/>
  <c r="Z611" i="6" s="1"/>
  <c r="AS1706" i="2"/>
  <c r="AA705" i="6" s="1"/>
  <c r="AL1706" i="2"/>
  <c r="AM1706" i="2"/>
  <c r="AO1706" i="2"/>
  <c r="AP1706" i="2"/>
  <c r="Y705" i="6"/>
  <c r="Z705" i="6" s="1"/>
  <c r="AL1604" i="2"/>
  <c r="AM1604" i="2"/>
  <c r="AO1604" i="2"/>
  <c r="AP1604" i="2"/>
  <c r="AS1604" i="2"/>
  <c r="AA603" i="6" s="1"/>
  <c r="Y603" i="6"/>
  <c r="Z603" i="6" s="1"/>
  <c r="AM1587" i="2"/>
  <c r="AO1587" i="2"/>
  <c r="AP1587" i="2"/>
  <c r="AS1587" i="2"/>
  <c r="AA586" i="6" s="1"/>
  <c r="AL1587" i="2"/>
  <c r="AN1587" i="2" s="1"/>
  <c r="Y586" i="6"/>
  <c r="Z586" i="6" s="1"/>
  <c r="AO1609" i="2"/>
  <c r="AP1609" i="2"/>
  <c r="AS1609" i="2"/>
  <c r="AA608" i="6" s="1"/>
  <c r="AM1609" i="2"/>
  <c r="AL1609" i="2"/>
  <c r="Y608" i="6"/>
  <c r="Z608" i="6" s="1"/>
  <c r="AO1545" i="2"/>
  <c r="AP1545" i="2"/>
  <c r="AS1545" i="2"/>
  <c r="AA544" i="6" s="1"/>
  <c r="AM1545" i="2"/>
  <c r="AL1545" i="2"/>
  <c r="AN1545" i="2" s="1"/>
  <c r="Y544" i="6"/>
  <c r="Z544" i="6" s="1"/>
  <c r="AO1332" i="2"/>
  <c r="AP1332" i="2"/>
  <c r="AM1332" i="2"/>
  <c r="AL1332" i="2"/>
  <c r="AN1332" i="2" s="1"/>
  <c r="AS1332" i="2"/>
  <c r="AA331" i="6" s="1"/>
  <c r="Y331" i="6"/>
  <c r="Z331" i="6" s="1"/>
  <c r="AO1473" i="2"/>
  <c r="AP1473" i="2"/>
  <c r="AS1473" i="2"/>
  <c r="AA472" i="6" s="1"/>
  <c r="AL1473" i="2"/>
  <c r="AN1473" i="2" s="1"/>
  <c r="AM1473" i="2"/>
  <c r="Y472" i="6"/>
  <c r="Z472" i="6" s="1"/>
  <c r="AL1408" i="2"/>
  <c r="AN1408" i="2" s="1"/>
  <c r="AM1408" i="2"/>
  <c r="AO1408" i="2"/>
  <c r="AP1408" i="2"/>
  <c r="AS1408" i="2"/>
  <c r="AA407" i="6" s="1"/>
  <c r="Y407" i="6"/>
  <c r="Z407" i="6" s="1"/>
  <c r="AL1435" i="2"/>
  <c r="AO1435" i="2"/>
  <c r="AP1435" i="2"/>
  <c r="AS1435" i="2"/>
  <c r="AA434" i="6" s="1"/>
  <c r="AM1435" i="2"/>
  <c r="Y434" i="6"/>
  <c r="Z434" i="6" s="1"/>
  <c r="AL1371" i="2"/>
  <c r="AN1371" i="2" s="1"/>
  <c r="AO1371" i="2"/>
  <c r="AP1371" i="2"/>
  <c r="AS1371" i="2"/>
  <c r="AA370" i="6" s="1"/>
  <c r="AM1371" i="2"/>
  <c r="Y370" i="6"/>
  <c r="Z370" i="6" s="1"/>
  <c r="AL1384" i="2"/>
  <c r="AM1384" i="2"/>
  <c r="AO1384" i="2"/>
  <c r="AS1384" i="2"/>
  <c r="AA383" i="6" s="1"/>
  <c r="AP1384" i="2"/>
  <c r="Y383" i="6"/>
  <c r="Z383" i="6" s="1"/>
  <c r="AL1427" i="2"/>
  <c r="AN1427" i="2" s="1"/>
  <c r="AO1427" i="2"/>
  <c r="AM1427" i="2"/>
  <c r="AS1427" i="2"/>
  <c r="AA426" i="6" s="1"/>
  <c r="AP1427" i="2"/>
  <c r="Y426" i="6"/>
  <c r="Z426" i="6" s="1"/>
  <c r="AM1364" i="2"/>
  <c r="AL1364" i="2"/>
  <c r="AN1364" i="2" s="1"/>
  <c r="AO1364" i="2"/>
  <c r="AP1364" i="2"/>
  <c r="AS1364" i="2"/>
  <c r="AA363" i="6" s="1"/>
  <c r="Y363" i="6"/>
  <c r="Z363" i="6" s="1"/>
  <c r="AL1467" i="2"/>
  <c r="AN1467" i="2" s="1"/>
  <c r="AO1467" i="2"/>
  <c r="AM1467" i="2"/>
  <c r="AP1467" i="2"/>
  <c r="AS1467" i="2"/>
  <c r="AA466" i="6" s="1"/>
  <c r="Y466" i="6"/>
  <c r="Z466" i="6" s="1"/>
  <c r="AO1340" i="2"/>
  <c r="AP1340" i="2"/>
  <c r="AM1340" i="2"/>
  <c r="AS1340" i="2"/>
  <c r="AA339" i="6" s="1"/>
  <c r="AL1340" i="2"/>
  <c r="Y339" i="6"/>
  <c r="Z339" i="6" s="1"/>
  <c r="AM1206" i="2"/>
  <c r="AL1206" i="2"/>
  <c r="AO1206" i="2"/>
  <c r="AP1206" i="2"/>
  <c r="AS1206" i="2"/>
  <c r="AA205" i="6" s="1"/>
  <c r="Y205" i="6"/>
  <c r="Z205" i="6" s="1"/>
  <c r="AM1162" i="2"/>
  <c r="AO1162" i="2"/>
  <c r="AL1162" i="2"/>
  <c r="AN1162" i="2" s="1"/>
  <c r="AP1162" i="2"/>
  <c r="AS1162" i="2"/>
  <c r="AA161" i="6" s="1"/>
  <c r="Y161" i="6"/>
  <c r="Z161" i="6" s="1"/>
  <c r="AL1131" i="2"/>
  <c r="AN1131" i="2" s="1"/>
  <c r="AP1131" i="2"/>
  <c r="AM1131" i="2"/>
  <c r="AO1131" i="2"/>
  <c r="AS1131" i="2"/>
  <c r="AA130" i="6" s="1"/>
  <c r="Y130" i="6"/>
  <c r="Z130" i="6" s="1"/>
  <c r="AL1197" i="2"/>
  <c r="AO1197" i="2"/>
  <c r="AM1197" i="2"/>
  <c r="AP1197" i="2"/>
  <c r="AS1197" i="2"/>
  <c r="AA196" i="6" s="1"/>
  <c r="Y196" i="6"/>
  <c r="Z196" i="6" s="1"/>
  <c r="AL1264" i="2"/>
  <c r="AN1264" i="2" s="1"/>
  <c r="AM1264" i="2"/>
  <c r="AO1264" i="2"/>
  <c r="AS1264" i="2"/>
  <c r="AA263" i="6" s="1"/>
  <c r="AP1264" i="2"/>
  <c r="Y263" i="6"/>
  <c r="Z263" i="6" s="1"/>
  <c r="AL1123" i="2"/>
  <c r="AP1123" i="2"/>
  <c r="AS1123" i="2"/>
  <c r="AA122" i="6" s="1"/>
  <c r="AO1123" i="2"/>
  <c r="AM1123" i="2"/>
  <c r="Y122" i="6"/>
  <c r="Z122" i="6" s="1"/>
  <c r="AS1232" i="2"/>
  <c r="AA231" i="6" s="1"/>
  <c r="AL1232" i="2"/>
  <c r="AN1232" i="2" s="1"/>
  <c r="AM1232" i="2"/>
  <c r="AO1232" i="2"/>
  <c r="AP1232" i="2"/>
  <c r="Y231" i="6"/>
  <c r="Z231" i="6" s="1"/>
  <c r="AO1104" i="2"/>
  <c r="AS1104" i="2"/>
  <c r="AA103" i="6" s="1"/>
  <c r="AL1104" i="2"/>
  <c r="AM1104" i="2"/>
  <c r="AP1104" i="2"/>
  <c r="Y103" i="6"/>
  <c r="Z103" i="6" s="1"/>
  <c r="AM1030" i="2"/>
  <c r="AS1030" i="2"/>
  <c r="AA29" i="6" s="1"/>
  <c r="AO1030" i="2"/>
  <c r="AL1030" i="2"/>
  <c r="AN1030" i="2" s="1"/>
  <c r="AP1030" i="2"/>
  <c r="Y29" i="6"/>
  <c r="Z29" i="6" s="1"/>
  <c r="AO1111" i="2"/>
  <c r="AP1111" i="2"/>
  <c r="AL1111" i="2"/>
  <c r="AN1111" i="2" s="1"/>
  <c r="AM1111" i="2"/>
  <c r="AS1111" i="2"/>
  <c r="AA110" i="6" s="1"/>
  <c r="Y110" i="6"/>
  <c r="Z110" i="6" s="1"/>
  <c r="AM1070" i="2"/>
  <c r="AS1070" i="2"/>
  <c r="AA69" i="6" s="1"/>
  <c r="AL1070" i="2"/>
  <c r="AO1070" i="2"/>
  <c r="AP1070" i="2"/>
  <c r="Y69" i="6"/>
  <c r="Z69" i="6" s="1"/>
  <c r="AP1059" i="2"/>
  <c r="AS1059" i="2"/>
  <c r="AA58" i="6" s="1"/>
  <c r="AO1059" i="2"/>
  <c r="AL1059" i="2"/>
  <c r="AN1059" i="2" s="1"/>
  <c r="AM1059" i="2"/>
  <c r="Y58" i="6"/>
  <c r="Z58" i="6" s="1"/>
  <c r="I1976" i="2"/>
  <c r="K1976" i="2"/>
  <c r="L1976" i="2"/>
  <c r="G975" i="6"/>
  <c r="H975" i="6" s="1"/>
  <c r="H1976" i="2"/>
  <c r="H1771" i="2"/>
  <c r="I1771" i="2"/>
  <c r="K1771" i="2"/>
  <c r="L1771" i="2"/>
  <c r="G770" i="6"/>
  <c r="H770" i="6" s="1"/>
  <c r="I1980" i="2"/>
  <c r="K1980" i="2"/>
  <c r="L1980" i="2"/>
  <c r="H1980" i="2"/>
  <c r="G979" i="6"/>
  <c r="H979" i="6" s="1"/>
  <c r="K2013" i="2"/>
  <c r="L2013" i="2"/>
  <c r="H2013" i="2"/>
  <c r="I2013" i="2"/>
  <c r="G1012" i="6"/>
  <c r="H1012" i="6" s="1"/>
  <c r="L1987" i="2"/>
  <c r="H1987" i="2"/>
  <c r="I1987" i="2"/>
  <c r="K1987" i="2"/>
  <c r="G986" i="6"/>
  <c r="H986" i="6" s="1"/>
  <c r="L2012" i="2"/>
  <c r="H2012" i="2"/>
  <c r="I2012" i="2"/>
  <c r="K2012" i="2"/>
  <c r="G1011" i="6"/>
  <c r="H1011" i="6" s="1"/>
  <c r="H1843" i="2"/>
  <c r="I1843" i="2"/>
  <c r="K1843" i="2"/>
  <c r="L1843" i="2"/>
  <c r="G842" i="6"/>
  <c r="H842" i="6" s="1"/>
  <c r="H2011" i="2"/>
  <c r="I2011" i="2"/>
  <c r="K2011" i="2"/>
  <c r="L2011" i="2"/>
  <c r="G1010" i="6"/>
  <c r="H1010" i="6" s="1"/>
  <c r="H1994" i="2"/>
  <c r="I1994" i="2"/>
  <c r="K1994" i="2"/>
  <c r="L1994" i="2"/>
  <c r="G993" i="6"/>
  <c r="H993" i="6" s="1"/>
  <c r="H1827" i="2"/>
  <c r="I1827" i="2"/>
  <c r="K1827" i="2"/>
  <c r="L1827" i="2"/>
  <c r="G826" i="6"/>
  <c r="H826" i="6" s="1"/>
  <c r="H2001" i="2"/>
  <c r="I2001" i="2"/>
  <c r="K2001" i="2"/>
  <c r="L2001" i="2"/>
  <c r="G1000" i="6"/>
  <c r="H1000" i="6" s="1"/>
  <c r="I1962" i="2"/>
  <c r="K1962" i="2"/>
  <c r="L1962" i="2"/>
  <c r="H1962" i="2"/>
  <c r="G961" i="6"/>
  <c r="H961" i="6" s="1"/>
  <c r="I1898" i="2"/>
  <c r="K1898" i="2"/>
  <c r="L1898" i="2"/>
  <c r="H1898" i="2"/>
  <c r="G897" i="6"/>
  <c r="H897" i="6" s="1"/>
  <c r="I1834" i="2"/>
  <c r="K1834" i="2"/>
  <c r="L1834" i="2"/>
  <c r="H1834" i="2"/>
  <c r="G833" i="6"/>
  <c r="H833" i="6" s="1"/>
  <c r="I1770" i="2"/>
  <c r="K1770" i="2"/>
  <c r="L1770" i="2"/>
  <c r="H1770" i="2"/>
  <c r="G769" i="6"/>
  <c r="H769" i="6" s="1"/>
  <c r="L1961" i="2"/>
  <c r="H1961" i="2"/>
  <c r="I1961" i="2"/>
  <c r="K1961" i="2"/>
  <c r="G960" i="6"/>
  <c r="H960" i="6" s="1"/>
  <c r="K1897" i="2"/>
  <c r="L1897" i="2"/>
  <c r="H1897" i="2"/>
  <c r="I1897" i="2"/>
  <c r="G896" i="6"/>
  <c r="H896" i="6" s="1"/>
  <c r="K1833" i="2"/>
  <c r="L1833" i="2"/>
  <c r="H1833" i="2"/>
  <c r="I1833" i="2"/>
  <c r="G832" i="6"/>
  <c r="H832" i="6" s="1"/>
  <c r="K1769" i="2"/>
  <c r="L1769" i="2"/>
  <c r="H1769" i="2"/>
  <c r="I1769" i="2"/>
  <c r="G768" i="6"/>
  <c r="H768" i="6" s="1"/>
  <c r="H1660" i="2"/>
  <c r="I1660" i="2"/>
  <c r="K1660" i="2"/>
  <c r="L1660" i="2"/>
  <c r="G659" i="6"/>
  <c r="H659" i="6" s="1"/>
  <c r="K1952" i="2"/>
  <c r="L1952" i="2"/>
  <c r="H1952" i="2"/>
  <c r="I1952" i="2"/>
  <c r="G951" i="6"/>
  <c r="H951" i="6" s="1"/>
  <c r="K1920" i="2"/>
  <c r="L1920" i="2"/>
  <c r="H1920" i="2"/>
  <c r="I1920" i="2"/>
  <c r="G919" i="6"/>
  <c r="H919" i="6" s="1"/>
  <c r="K1888" i="2"/>
  <c r="L1888" i="2"/>
  <c r="H1888" i="2"/>
  <c r="I1888" i="2"/>
  <c r="G887" i="6"/>
  <c r="H887" i="6" s="1"/>
  <c r="K1856" i="2"/>
  <c r="L1856" i="2"/>
  <c r="H1856" i="2"/>
  <c r="I1856" i="2"/>
  <c r="G855" i="6"/>
  <c r="H855" i="6" s="1"/>
  <c r="K1808" i="2"/>
  <c r="L1808" i="2"/>
  <c r="H1808" i="2"/>
  <c r="I1808" i="2"/>
  <c r="G807" i="6"/>
  <c r="H807" i="6" s="1"/>
  <c r="K1744" i="2"/>
  <c r="L1744" i="2"/>
  <c r="H1744" i="2"/>
  <c r="I1744" i="2"/>
  <c r="G743" i="6"/>
  <c r="H743" i="6" s="1"/>
  <c r="H1615" i="2"/>
  <c r="I1615" i="2"/>
  <c r="K1615" i="2"/>
  <c r="L1615" i="2"/>
  <c r="G614" i="6"/>
  <c r="H614" i="6" s="1"/>
  <c r="L1959" i="2"/>
  <c r="H1959" i="2"/>
  <c r="I1959" i="2"/>
  <c r="K1959" i="2"/>
  <c r="G958" i="6"/>
  <c r="H958" i="6" s="1"/>
  <c r="L1927" i="2"/>
  <c r="H1927" i="2"/>
  <c r="I1927" i="2"/>
  <c r="G926" i="6"/>
  <c r="H926" i="6" s="1"/>
  <c r="K1927" i="2"/>
  <c r="L1895" i="2"/>
  <c r="H1895" i="2"/>
  <c r="I1895" i="2"/>
  <c r="K1895" i="2"/>
  <c r="G894" i="6"/>
  <c r="H894" i="6" s="1"/>
  <c r="L1863" i="2"/>
  <c r="H1863" i="2"/>
  <c r="I1863" i="2"/>
  <c r="K1863" i="2"/>
  <c r="G862" i="6"/>
  <c r="H862" i="6" s="1"/>
  <c r="L1831" i="2"/>
  <c r="H1831" i="2"/>
  <c r="I1831" i="2"/>
  <c r="K1831" i="2"/>
  <c r="G830" i="6"/>
  <c r="H830" i="6" s="1"/>
  <c r="L1799" i="2"/>
  <c r="H1799" i="2"/>
  <c r="I1799" i="2"/>
  <c r="G798" i="6"/>
  <c r="H798" i="6" s="1"/>
  <c r="K1799" i="2"/>
  <c r="L1767" i="2"/>
  <c r="H1767" i="2"/>
  <c r="I1767" i="2"/>
  <c r="K1767" i="2"/>
  <c r="G766" i="6"/>
  <c r="H766" i="6" s="1"/>
  <c r="K1698" i="2"/>
  <c r="L1698" i="2"/>
  <c r="H1698" i="2"/>
  <c r="I1698" i="2"/>
  <c r="G697" i="6"/>
  <c r="H697" i="6" s="1"/>
  <c r="K1974" i="2"/>
  <c r="H1974" i="2"/>
  <c r="I1974" i="2"/>
  <c r="L1974" i="2"/>
  <c r="G973" i="6"/>
  <c r="H973" i="6" s="1"/>
  <c r="H1910" i="2"/>
  <c r="I1910" i="2"/>
  <c r="K1910" i="2"/>
  <c r="L1910" i="2"/>
  <c r="G909" i="6"/>
  <c r="H909" i="6" s="1"/>
  <c r="H1846" i="2"/>
  <c r="I1846" i="2"/>
  <c r="K1846" i="2"/>
  <c r="L1846" i="2"/>
  <c r="G845" i="6"/>
  <c r="H845" i="6" s="1"/>
  <c r="H1782" i="2"/>
  <c r="I1782" i="2"/>
  <c r="K1782" i="2"/>
  <c r="L1782" i="2"/>
  <c r="G781" i="6"/>
  <c r="H781" i="6" s="1"/>
  <c r="H1949" i="2"/>
  <c r="I1949" i="2"/>
  <c r="K1949" i="2"/>
  <c r="L1949" i="2"/>
  <c r="G948" i="6"/>
  <c r="H948" i="6" s="1"/>
  <c r="H1917" i="2"/>
  <c r="I1917" i="2"/>
  <c r="K1917" i="2"/>
  <c r="L1917" i="2"/>
  <c r="G916" i="6"/>
  <c r="H916" i="6" s="1"/>
  <c r="H1885" i="2"/>
  <c r="I1885" i="2"/>
  <c r="K1885" i="2"/>
  <c r="L1885" i="2"/>
  <c r="G884" i="6"/>
  <c r="H884" i="6" s="1"/>
  <c r="H1853" i="2"/>
  <c r="I1853" i="2"/>
  <c r="K1853" i="2"/>
  <c r="L1853" i="2"/>
  <c r="G852" i="6"/>
  <c r="H852" i="6" s="1"/>
  <c r="H1821" i="2"/>
  <c r="I1821" i="2"/>
  <c r="K1821" i="2"/>
  <c r="L1821" i="2"/>
  <c r="G820" i="6"/>
  <c r="H820" i="6" s="1"/>
  <c r="H1789" i="2"/>
  <c r="I1789" i="2"/>
  <c r="K1789" i="2"/>
  <c r="L1789" i="2"/>
  <c r="G788" i="6"/>
  <c r="H788" i="6" s="1"/>
  <c r="H1757" i="2"/>
  <c r="I1757" i="2"/>
  <c r="K1757" i="2"/>
  <c r="L1757" i="2"/>
  <c r="G756" i="6"/>
  <c r="H756" i="6" s="1"/>
  <c r="K1722" i="2"/>
  <c r="L1722" i="2"/>
  <c r="H1722" i="2"/>
  <c r="I1722" i="2"/>
  <c r="G721" i="6"/>
  <c r="H721" i="6" s="1"/>
  <c r="I1972" i="2"/>
  <c r="L1972" i="2"/>
  <c r="K1972" i="2"/>
  <c r="H1972" i="2"/>
  <c r="G971" i="6"/>
  <c r="H971" i="6" s="1"/>
  <c r="H1908" i="2"/>
  <c r="I1908" i="2"/>
  <c r="K1908" i="2"/>
  <c r="L1908" i="2"/>
  <c r="G907" i="6"/>
  <c r="H907" i="6" s="1"/>
  <c r="H1844" i="2"/>
  <c r="I1844" i="2"/>
  <c r="K1844" i="2"/>
  <c r="L1844" i="2"/>
  <c r="G843" i="6"/>
  <c r="H843" i="6" s="1"/>
  <c r="H1780" i="2"/>
  <c r="I1780" i="2"/>
  <c r="K1780" i="2"/>
  <c r="L1780" i="2"/>
  <c r="G779" i="6"/>
  <c r="H779" i="6" s="1"/>
  <c r="K1730" i="2"/>
  <c r="L1730" i="2"/>
  <c r="H1730" i="2"/>
  <c r="I1730" i="2"/>
  <c r="G729" i="6"/>
  <c r="H729" i="6" s="1"/>
  <c r="H1551" i="2"/>
  <c r="I1551" i="2"/>
  <c r="K1551" i="2"/>
  <c r="L1551" i="2"/>
  <c r="G550" i="6"/>
  <c r="H550" i="6" s="1"/>
  <c r="I1691" i="2"/>
  <c r="K1691" i="2"/>
  <c r="L1691" i="2"/>
  <c r="H1691" i="2"/>
  <c r="G690" i="6"/>
  <c r="H690" i="6" s="1"/>
  <c r="K1311" i="2"/>
  <c r="L1311" i="2"/>
  <c r="I1311" i="2"/>
  <c r="H1311" i="2"/>
  <c r="G310" i="6"/>
  <c r="H310" i="6" s="1"/>
  <c r="K1673" i="2"/>
  <c r="L1673" i="2"/>
  <c r="I1673" i="2"/>
  <c r="G672" i="6"/>
  <c r="H672" i="6" s="1"/>
  <c r="H1673" i="2"/>
  <c r="L1712" i="2"/>
  <c r="H1712" i="2"/>
  <c r="I1712" i="2"/>
  <c r="K1712" i="2"/>
  <c r="G711" i="6"/>
  <c r="H711" i="6" s="1"/>
  <c r="L1680" i="2"/>
  <c r="H1680" i="2"/>
  <c r="I1680" i="2"/>
  <c r="K1680" i="2"/>
  <c r="G679" i="6"/>
  <c r="H679" i="6" s="1"/>
  <c r="L1648" i="2"/>
  <c r="H1648" i="2"/>
  <c r="I1648" i="2"/>
  <c r="K1648" i="2"/>
  <c r="G647" i="6"/>
  <c r="H647" i="6" s="1"/>
  <c r="H1575" i="2"/>
  <c r="I1575" i="2"/>
  <c r="K1575" i="2"/>
  <c r="L1575" i="2"/>
  <c r="G574" i="6"/>
  <c r="H574" i="6" s="1"/>
  <c r="K1432" i="2"/>
  <c r="L1432" i="2"/>
  <c r="I1432" i="2"/>
  <c r="H1432" i="2"/>
  <c r="G431" i="6"/>
  <c r="H431" i="6" s="1"/>
  <c r="H1695" i="2"/>
  <c r="I1695" i="2"/>
  <c r="K1695" i="2"/>
  <c r="L1695" i="2"/>
  <c r="G694" i="6"/>
  <c r="H694" i="6" s="1"/>
  <c r="H1639" i="2"/>
  <c r="I1639" i="2"/>
  <c r="K1639" i="2"/>
  <c r="L1639" i="2"/>
  <c r="G638" i="6"/>
  <c r="H638" i="6" s="1"/>
  <c r="H1734" i="2"/>
  <c r="L1734" i="2"/>
  <c r="I1734" i="2"/>
  <c r="K1734" i="2"/>
  <c r="G733" i="6"/>
  <c r="H733" i="6" s="1"/>
  <c r="H1670" i="2"/>
  <c r="I1670" i="2"/>
  <c r="L1670" i="2"/>
  <c r="K1670" i="2"/>
  <c r="G669" i="6"/>
  <c r="H669" i="6" s="1"/>
  <c r="H1630" i="2"/>
  <c r="I1630" i="2"/>
  <c r="L1630" i="2"/>
  <c r="K1630" i="2"/>
  <c r="G629" i="6"/>
  <c r="H629" i="6" s="1"/>
  <c r="K1496" i="2"/>
  <c r="L1496" i="2"/>
  <c r="H1496" i="2"/>
  <c r="I1496" i="2"/>
  <c r="G495" i="6"/>
  <c r="H495" i="6" s="1"/>
  <c r="H1685" i="2"/>
  <c r="I1685" i="2"/>
  <c r="K1685" i="2"/>
  <c r="L1685" i="2"/>
  <c r="G684" i="6"/>
  <c r="H684" i="6" s="1"/>
  <c r="I1566" i="2"/>
  <c r="K1566" i="2"/>
  <c r="L1566" i="2"/>
  <c r="H1566" i="2"/>
  <c r="G565" i="6"/>
  <c r="H565" i="6" s="1"/>
  <c r="H1482" i="2"/>
  <c r="I1482" i="2"/>
  <c r="K1482" i="2"/>
  <c r="L1482" i="2"/>
  <c r="G481" i="6"/>
  <c r="H481" i="6" s="1"/>
  <c r="K1596" i="2"/>
  <c r="L1596" i="2"/>
  <c r="I1596" i="2"/>
  <c r="H1596" i="2"/>
  <c r="G595" i="6"/>
  <c r="H595" i="6" s="1"/>
  <c r="K1564" i="2"/>
  <c r="L1564" i="2"/>
  <c r="I1564" i="2"/>
  <c r="H1564" i="2"/>
  <c r="G563" i="6"/>
  <c r="H563" i="6" s="1"/>
  <c r="L1611" i="2"/>
  <c r="H1611" i="2"/>
  <c r="I1611" i="2"/>
  <c r="K1611" i="2"/>
  <c r="G610" i="6"/>
  <c r="H610" i="6" s="1"/>
  <c r="H1506" i="2"/>
  <c r="I1506" i="2"/>
  <c r="K1506" i="2"/>
  <c r="L1506" i="2"/>
  <c r="G505" i="6"/>
  <c r="H505" i="6" s="1"/>
  <c r="H1602" i="2"/>
  <c r="I1602" i="2"/>
  <c r="K1602" i="2"/>
  <c r="L1602" i="2"/>
  <c r="G601" i="6"/>
  <c r="H601" i="6" s="1"/>
  <c r="H1538" i="2"/>
  <c r="I1538" i="2"/>
  <c r="K1538" i="2"/>
  <c r="L1538" i="2"/>
  <c r="G537" i="6"/>
  <c r="H537" i="6" s="1"/>
  <c r="H1593" i="2"/>
  <c r="I1593" i="2"/>
  <c r="L1593" i="2"/>
  <c r="K1593" i="2"/>
  <c r="G592" i="6"/>
  <c r="H592" i="6" s="1"/>
  <c r="H1561" i="2"/>
  <c r="I1561" i="2"/>
  <c r="L1561" i="2"/>
  <c r="K1561" i="2"/>
  <c r="G560" i="6"/>
  <c r="H560" i="6" s="1"/>
  <c r="H1608" i="2"/>
  <c r="I1608" i="2"/>
  <c r="K1608" i="2"/>
  <c r="L1608" i="2"/>
  <c r="G607" i="6"/>
  <c r="H607" i="6" s="1"/>
  <c r="H1544" i="2"/>
  <c r="I1544" i="2"/>
  <c r="K1544" i="2"/>
  <c r="L1544" i="2"/>
  <c r="G543" i="6"/>
  <c r="H543" i="6" s="1"/>
  <c r="H1462" i="2"/>
  <c r="K1462" i="2"/>
  <c r="L1462" i="2"/>
  <c r="I1462" i="2"/>
  <c r="G461" i="6"/>
  <c r="H461" i="6" s="1"/>
  <c r="K1319" i="2"/>
  <c r="L1319" i="2"/>
  <c r="I1319" i="2"/>
  <c r="H1319" i="2"/>
  <c r="G318" i="6"/>
  <c r="H318" i="6" s="1"/>
  <c r="K1468" i="2"/>
  <c r="H1468" i="2"/>
  <c r="I1468" i="2"/>
  <c r="L1468" i="2"/>
  <c r="G467" i="6"/>
  <c r="H467" i="6" s="1"/>
  <c r="H1374" i="2"/>
  <c r="K1374" i="2"/>
  <c r="L1374" i="2"/>
  <c r="I1374" i="2"/>
  <c r="G373" i="6"/>
  <c r="H373" i="6" s="1"/>
  <c r="K1517" i="2"/>
  <c r="I1517" i="2"/>
  <c r="L1517" i="2"/>
  <c r="H1517" i="2"/>
  <c r="G516" i="6"/>
  <c r="H516" i="6" s="1"/>
  <c r="H1349" i="2"/>
  <c r="K1349" i="2"/>
  <c r="L1349" i="2"/>
  <c r="I1349" i="2"/>
  <c r="G348" i="6"/>
  <c r="H348" i="6" s="1"/>
  <c r="H1500" i="2"/>
  <c r="I1500" i="2"/>
  <c r="L1500" i="2"/>
  <c r="K1500" i="2"/>
  <c r="G499" i="6"/>
  <c r="H499" i="6" s="1"/>
  <c r="K1424" i="2"/>
  <c r="L1424" i="2"/>
  <c r="I1424" i="2"/>
  <c r="H1424" i="2"/>
  <c r="G423" i="6"/>
  <c r="H423" i="6" s="1"/>
  <c r="H1454" i="2"/>
  <c r="K1454" i="2"/>
  <c r="I1454" i="2"/>
  <c r="L1454" i="2"/>
  <c r="G453" i="6"/>
  <c r="H453" i="6" s="1"/>
  <c r="H1474" i="2"/>
  <c r="I1474" i="2"/>
  <c r="K1474" i="2"/>
  <c r="L1474" i="2"/>
  <c r="G473" i="6"/>
  <c r="H473" i="6" s="1"/>
  <c r="I1410" i="2"/>
  <c r="L1410" i="2"/>
  <c r="K1410" i="2"/>
  <c r="H1410" i="2"/>
  <c r="G409" i="6"/>
  <c r="H409" i="6" s="1"/>
  <c r="K1320" i="2"/>
  <c r="H1320" i="2"/>
  <c r="I1320" i="2"/>
  <c r="L1320" i="2"/>
  <c r="G319" i="6"/>
  <c r="H319" i="6" s="1"/>
  <c r="K1207" i="2"/>
  <c r="L1207" i="2"/>
  <c r="H1207" i="2"/>
  <c r="I1207" i="2"/>
  <c r="G206" i="6"/>
  <c r="H206" i="6" s="1"/>
  <c r="L1423" i="2"/>
  <c r="H1423" i="2"/>
  <c r="I1423" i="2"/>
  <c r="K1423" i="2"/>
  <c r="G422" i="6"/>
  <c r="H422" i="6" s="1"/>
  <c r="K1365" i="2"/>
  <c r="L1365" i="2"/>
  <c r="H1365" i="2"/>
  <c r="I1365" i="2"/>
  <c r="G364" i="6"/>
  <c r="H364" i="6" s="1"/>
  <c r="K1280" i="2"/>
  <c r="L1280" i="2"/>
  <c r="H1280" i="2"/>
  <c r="I1280" i="2"/>
  <c r="G279" i="6"/>
  <c r="H279" i="6" s="1"/>
  <c r="K1296" i="2"/>
  <c r="H1296" i="2"/>
  <c r="I1296" i="2"/>
  <c r="L1296" i="2"/>
  <c r="G295" i="6"/>
  <c r="H295" i="6" s="1"/>
  <c r="H1420" i="2"/>
  <c r="K1420" i="2"/>
  <c r="L1420" i="2"/>
  <c r="I1420" i="2"/>
  <c r="G419" i="6"/>
  <c r="H419" i="6" s="1"/>
  <c r="L1246" i="2"/>
  <c r="H1246" i="2"/>
  <c r="K1246" i="2"/>
  <c r="I1246" i="2"/>
  <c r="G245" i="6"/>
  <c r="H245" i="6" s="1"/>
  <c r="H1330" i="2"/>
  <c r="I1330" i="2"/>
  <c r="K1330" i="2"/>
  <c r="L1330" i="2"/>
  <c r="G329" i="6"/>
  <c r="H329" i="6" s="1"/>
  <c r="H1270" i="2"/>
  <c r="I1270" i="2"/>
  <c r="L1270" i="2"/>
  <c r="K1270" i="2"/>
  <c r="G269" i="6"/>
  <c r="H269" i="6" s="1"/>
  <c r="I1361" i="2"/>
  <c r="L1361" i="2"/>
  <c r="H1361" i="2"/>
  <c r="K1361" i="2"/>
  <c r="G360" i="6"/>
  <c r="H360" i="6" s="1"/>
  <c r="I1297" i="2"/>
  <c r="L1297" i="2"/>
  <c r="H1297" i="2"/>
  <c r="K1297" i="2"/>
  <c r="G296" i="6"/>
  <c r="H296" i="6" s="1"/>
  <c r="I1225" i="2"/>
  <c r="K1225" i="2"/>
  <c r="L1225" i="2"/>
  <c r="H1225" i="2"/>
  <c r="G224" i="6"/>
  <c r="H224" i="6" s="1"/>
  <c r="L1326" i="2"/>
  <c r="K1326" i="2"/>
  <c r="H1326" i="2"/>
  <c r="I1326" i="2"/>
  <c r="G325" i="6"/>
  <c r="H325" i="6" s="1"/>
  <c r="K1289" i="2"/>
  <c r="L1289" i="2"/>
  <c r="H1289" i="2"/>
  <c r="I1289" i="2"/>
  <c r="G288" i="6"/>
  <c r="H288" i="6" s="1"/>
  <c r="H1192" i="2"/>
  <c r="K1192" i="2"/>
  <c r="L1192" i="2"/>
  <c r="I1192" i="2"/>
  <c r="G191" i="6"/>
  <c r="H191" i="6" s="1"/>
  <c r="I1348" i="2"/>
  <c r="L1348" i="2"/>
  <c r="H1348" i="2"/>
  <c r="K1348" i="2"/>
  <c r="G347" i="6"/>
  <c r="H347" i="6" s="1"/>
  <c r="I1316" i="2"/>
  <c r="L1316" i="2"/>
  <c r="K1316" i="2"/>
  <c r="H1316" i="2"/>
  <c r="G315" i="6"/>
  <c r="H315" i="6" s="1"/>
  <c r="H1355" i="2"/>
  <c r="K1355" i="2"/>
  <c r="I1355" i="2"/>
  <c r="L1355" i="2"/>
  <c r="G354" i="6"/>
  <c r="H354" i="6" s="1"/>
  <c r="H1259" i="2"/>
  <c r="I1259" i="2"/>
  <c r="K1259" i="2"/>
  <c r="L1259" i="2"/>
  <c r="G258" i="6"/>
  <c r="H258" i="6" s="1"/>
  <c r="L1287" i="2"/>
  <c r="H1287" i="2"/>
  <c r="K1287" i="2"/>
  <c r="I1287" i="2"/>
  <c r="G286" i="6"/>
  <c r="H286" i="6" s="1"/>
  <c r="K1223" i="2"/>
  <c r="L1223" i="2"/>
  <c r="I1223" i="2"/>
  <c r="H1223" i="2"/>
  <c r="G222" i="6"/>
  <c r="H222" i="6" s="1"/>
  <c r="H1150" i="2"/>
  <c r="L1150" i="2"/>
  <c r="K1150" i="2"/>
  <c r="I1150" i="2"/>
  <c r="G149" i="6"/>
  <c r="H149" i="6" s="1"/>
  <c r="K1216" i="2"/>
  <c r="I1216" i="2"/>
  <c r="H1216" i="2"/>
  <c r="L1216" i="2"/>
  <c r="G215" i="6"/>
  <c r="H215" i="6" s="1"/>
  <c r="H1168" i="2"/>
  <c r="K1168" i="2"/>
  <c r="L1168" i="2"/>
  <c r="I1168" i="2"/>
  <c r="G167" i="6"/>
  <c r="H167" i="6" s="1"/>
  <c r="L1122" i="2"/>
  <c r="H1122" i="2"/>
  <c r="K1122" i="2"/>
  <c r="I1122" i="2"/>
  <c r="G121" i="6"/>
  <c r="H121" i="6" s="1"/>
  <c r="H1252" i="2"/>
  <c r="K1252" i="2"/>
  <c r="L1252" i="2"/>
  <c r="I1252" i="2"/>
  <c r="G251" i="6"/>
  <c r="H251" i="6" s="1"/>
  <c r="I1141" i="2"/>
  <c r="K1141" i="2"/>
  <c r="H1141" i="2"/>
  <c r="L1141" i="2"/>
  <c r="G140" i="6"/>
  <c r="H140" i="6" s="1"/>
  <c r="H1235" i="2"/>
  <c r="I1235" i="2"/>
  <c r="K1235" i="2"/>
  <c r="L1235" i="2"/>
  <c r="G234" i="6"/>
  <c r="H234" i="6" s="1"/>
  <c r="H1200" i="2"/>
  <c r="K1200" i="2"/>
  <c r="I1200" i="2"/>
  <c r="L1200" i="2"/>
  <c r="G199" i="6"/>
  <c r="H199" i="6" s="1"/>
  <c r="I1125" i="2"/>
  <c r="H1125" i="2"/>
  <c r="K1125" i="2"/>
  <c r="L1125" i="2"/>
  <c r="G124" i="6"/>
  <c r="H124" i="6" s="1"/>
  <c r="H1160" i="2"/>
  <c r="K1160" i="2"/>
  <c r="L1160" i="2"/>
  <c r="I1160" i="2"/>
  <c r="G159" i="6"/>
  <c r="H159" i="6" s="1"/>
  <c r="K1106" i="2"/>
  <c r="L1106" i="2"/>
  <c r="H1106" i="2"/>
  <c r="I1106" i="2"/>
  <c r="G105" i="6"/>
  <c r="H105" i="6" s="1"/>
  <c r="L1164" i="2"/>
  <c r="I1164" i="2"/>
  <c r="K1164" i="2"/>
  <c r="H1164" i="2"/>
  <c r="G163" i="6"/>
  <c r="H163" i="6" s="1"/>
  <c r="K1114" i="2"/>
  <c r="L1114" i="2"/>
  <c r="H1114" i="2"/>
  <c r="I1114" i="2"/>
  <c r="G113" i="6"/>
  <c r="H113" i="6" s="1"/>
  <c r="K1187" i="2"/>
  <c r="H1187" i="2"/>
  <c r="I1187" i="2"/>
  <c r="L1187" i="2"/>
  <c r="G186" i="6"/>
  <c r="H186" i="6" s="1"/>
  <c r="L1130" i="2"/>
  <c r="K1130" i="2"/>
  <c r="H1130" i="2"/>
  <c r="I1130" i="2"/>
  <c r="G129" i="6"/>
  <c r="H129" i="6" s="1"/>
  <c r="L1092" i="2"/>
  <c r="K1092" i="2"/>
  <c r="H1092" i="2"/>
  <c r="I1092" i="2"/>
  <c r="G91" i="6"/>
  <c r="H91" i="6" s="1"/>
  <c r="I1153" i="2"/>
  <c r="H1153" i="2"/>
  <c r="K1153" i="2"/>
  <c r="L1153" i="2"/>
  <c r="G152" i="6"/>
  <c r="H152" i="6" s="1"/>
  <c r="I1151" i="2"/>
  <c r="K1151" i="2"/>
  <c r="L1151" i="2"/>
  <c r="H1151" i="2"/>
  <c r="G150" i="6"/>
  <c r="H150" i="6" s="1"/>
  <c r="I1108" i="2"/>
  <c r="H1108" i="2"/>
  <c r="K1108" i="2"/>
  <c r="L1108" i="2"/>
  <c r="G107" i="6"/>
  <c r="H107" i="6" s="1"/>
  <c r="I1065" i="2"/>
  <c r="K1065" i="2"/>
  <c r="L1065" i="2"/>
  <c r="H1065" i="2"/>
  <c r="G64" i="6"/>
  <c r="H64" i="6" s="1"/>
  <c r="H1080" i="2"/>
  <c r="I1080" i="2"/>
  <c r="K1080" i="2"/>
  <c r="L1080" i="2"/>
  <c r="G79" i="6"/>
  <c r="H79" i="6" s="1"/>
  <c r="L1046" i="2"/>
  <c r="H1046" i="2"/>
  <c r="I1046" i="2"/>
  <c r="K1046" i="2"/>
  <c r="G45" i="6"/>
  <c r="H45" i="6" s="1"/>
  <c r="L1054" i="2"/>
  <c r="K1054" i="2"/>
  <c r="H1054" i="2"/>
  <c r="I1054" i="2"/>
  <c r="G53" i="6"/>
  <c r="H53" i="6" s="1"/>
  <c r="H1066" i="2"/>
  <c r="K1066" i="2"/>
  <c r="L1066" i="2"/>
  <c r="I1066" i="2"/>
  <c r="G65" i="6"/>
  <c r="H65" i="6" s="1"/>
  <c r="L1038" i="2"/>
  <c r="H1038" i="2"/>
  <c r="K1038" i="2"/>
  <c r="I1038" i="2"/>
  <c r="G37" i="6"/>
  <c r="H37" i="6" s="1"/>
  <c r="L1028" i="2"/>
  <c r="H1028" i="2"/>
  <c r="I1028" i="2"/>
  <c r="K1028" i="2"/>
  <c r="G27" i="6"/>
  <c r="H27" i="6" s="1"/>
  <c r="V1473" i="2"/>
  <c r="Y1473" i="2"/>
  <c r="O472" i="6" s="1"/>
  <c r="R1473" i="2"/>
  <c r="T1473" i="2" s="1"/>
  <c r="S1473" i="2"/>
  <c r="U1473" i="2"/>
  <c r="M472" i="6"/>
  <c r="N472" i="6" s="1"/>
  <c r="S1777" i="2"/>
  <c r="U1777" i="2"/>
  <c r="V1777" i="2"/>
  <c r="Y1777" i="2"/>
  <c r="O776" i="6" s="1"/>
  <c r="R1777" i="2"/>
  <c r="M776" i="6"/>
  <c r="N776" i="6" s="1"/>
  <c r="V1527" i="2"/>
  <c r="R1527" i="2"/>
  <c r="T1527" i="2" s="1"/>
  <c r="U1527" i="2"/>
  <c r="Y1527" i="2"/>
  <c r="O526" i="6" s="1"/>
  <c r="S1527" i="2"/>
  <c r="M526" i="6"/>
  <c r="N526" i="6" s="1"/>
  <c r="U1162" i="2"/>
  <c r="Y1162" i="2"/>
  <c r="O161" i="6" s="1"/>
  <c r="R1162" i="2"/>
  <c r="V1162" i="2"/>
  <c r="S1162" i="2"/>
  <c r="M161" i="6"/>
  <c r="N161" i="6" s="1"/>
  <c r="Y1701" i="2"/>
  <c r="O700" i="6" s="1"/>
  <c r="R1701" i="2"/>
  <c r="S1701" i="2"/>
  <c r="V1701" i="2"/>
  <c r="U1701" i="2"/>
  <c r="M700" i="6"/>
  <c r="N700" i="6" s="1"/>
  <c r="Y1965" i="2"/>
  <c r="O964" i="6" s="1"/>
  <c r="R1965" i="2"/>
  <c r="T1965" i="2" s="1"/>
  <c r="S1965" i="2"/>
  <c r="U1965" i="2"/>
  <c r="V1965" i="2"/>
  <c r="M964" i="6"/>
  <c r="N964" i="6" s="1"/>
  <c r="U1067" i="2"/>
  <c r="V1067" i="2"/>
  <c r="S1067" i="2"/>
  <c r="R1067" i="2"/>
  <c r="Y1067" i="2"/>
  <c r="O66" i="6" s="1"/>
  <c r="M66" i="6"/>
  <c r="N66" i="6" s="1"/>
  <c r="R1321" i="2"/>
  <c r="T1321" i="2" s="1"/>
  <c r="S1321" i="2"/>
  <c r="U1321" i="2"/>
  <c r="Y1321" i="2"/>
  <c r="O320" i="6" s="1"/>
  <c r="V1321" i="2"/>
  <c r="M320" i="6"/>
  <c r="N320" i="6" s="1"/>
  <c r="U1399" i="2"/>
  <c r="V1399" i="2"/>
  <c r="S1399" i="2"/>
  <c r="R1399" i="2"/>
  <c r="Y1399" i="2"/>
  <c r="O398" i="6" s="1"/>
  <c r="M398" i="6"/>
  <c r="N398" i="6" s="1"/>
  <c r="Y1646" i="2"/>
  <c r="O645" i="6" s="1"/>
  <c r="R1646" i="2"/>
  <c r="T1646" i="2" s="1"/>
  <c r="S1646" i="2"/>
  <c r="U1646" i="2"/>
  <c r="V1646" i="2"/>
  <c r="M645" i="6"/>
  <c r="N645" i="6" s="1"/>
  <c r="Y1717" i="2"/>
  <c r="O716" i="6" s="1"/>
  <c r="R1717" i="2"/>
  <c r="S1717" i="2"/>
  <c r="V1717" i="2"/>
  <c r="U1717" i="2"/>
  <c r="M716" i="6"/>
  <c r="N716" i="6" s="1"/>
  <c r="Y1219" i="2"/>
  <c r="O218" i="6" s="1"/>
  <c r="U1219" i="2"/>
  <c r="V1219" i="2"/>
  <c r="R1219" i="2"/>
  <c r="S1219" i="2"/>
  <c r="M218" i="6"/>
  <c r="N218" i="6" s="1"/>
  <c r="V1758" i="2"/>
  <c r="Y1758" i="2"/>
  <c r="O757" i="6" s="1"/>
  <c r="R1758" i="2"/>
  <c r="T1758" i="2" s="1"/>
  <c r="S1758" i="2"/>
  <c r="U1758" i="2"/>
  <c r="M757" i="6"/>
  <c r="N757" i="6" s="1"/>
  <c r="S1480" i="2"/>
  <c r="U1480" i="2"/>
  <c r="V1480" i="2"/>
  <c r="Y1480" i="2"/>
  <c r="O479" i="6" s="1"/>
  <c r="R1480" i="2"/>
  <c r="M479" i="6"/>
  <c r="N479" i="6" s="1"/>
  <c r="V1918" i="2"/>
  <c r="Y1918" i="2"/>
  <c r="O917" i="6" s="1"/>
  <c r="R1918" i="2"/>
  <c r="T1918" i="2" s="1"/>
  <c r="S1918" i="2"/>
  <c r="U1918" i="2"/>
  <c r="M917" i="6"/>
  <c r="N917" i="6" s="1"/>
  <c r="Y1109" i="2"/>
  <c r="O108" i="6" s="1"/>
  <c r="R1109" i="2"/>
  <c r="U1109" i="2"/>
  <c r="V1109" i="2"/>
  <c r="S1109" i="2"/>
  <c r="M108" i="6"/>
  <c r="N108" i="6" s="1"/>
  <c r="Y1227" i="2"/>
  <c r="O226" i="6" s="1"/>
  <c r="R1227" i="2"/>
  <c r="U1227" i="2"/>
  <c r="V1227" i="2"/>
  <c r="S1227" i="2"/>
  <c r="M226" i="6"/>
  <c r="N226" i="6" s="1"/>
  <c r="V1374" i="2"/>
  <c r="Y1374" i="2"/>
  <c r="O373" i="6" s="1"/>
  <c r="R1374" i="2"/>
  <c r="T1374" i="2" s="1"/>
  <c r="S1374" i="2"/>
  <c r="U1374" i="2"/>
  <c r="M373" i="6"/>
  <c r="N373" i="6" s="1"/>
  <c r="Y1796" i="2"/>
  <c r="O795" i="6" s="1"/>
  <c r="R1796" i="2"/>
  <c r="S1796" i="2"/>
  <c r="U1796" i="2"/>
  <c r="V1796" i="2"/>
  <c r="M795" i="6"/>
  <c r="N795" i="6" s="1"/>
  <c r="Y1150" i="2"/>
  <c r="O149" i="6" s="1"/>
  <c r="S1150" i="2"/>
  <c r="U1150" i="2"/>
  <c r="V1150" i="2"/>
  <c r="R1150" i="2"/>
  <c r="T1150" i="2" s="1"/>
  <c r="M149" i="6"/>
  <c r="N149" i="6" s="1"/>
  <c r="V1406" i="2"/>
  <c r="Y1406" i="2"/>
  <c r="O405" i="6" s="1"/>
  <c r="R1406" i="2"/>
  <c r="T1406" i="2" s="1"/>
  <c r="S1406" i="2"/>
  <c r="U1406" i="2"/>
  <c r="M405" i="6"/>
  <c r="N405" i="6" s="1"/>
  <c r="S1463" i="2"/>
  <c r="Y1463" i="2"/>
  <c r="O462" i="6" s="1"/>
  <c r="U1463" i="2"/>
  <c r="R1463" i="2"/>
  <c r="V1463" i="2"/>
  <c r="M462" i="6"/>
  <c r="N462" i="6" s="1"/>
  <c r="Y1947" i="2"/>
  <c r="O946" i="6" s="1"/>
  <c r="R1947" i="2"/>
  <c r="S1947" i="2"/>
  <c r="U1947" i="2"/>
  <c r="V1947" i="2"/>
  <c r="M946" i="6"/>
  <c r="N946" i="6" s="1"/>
  <c r="S1605" i="2"/>
  <c r="U1605" i="2"/>
  <c r="V1605" i="2"/>
  <c r="Y1605" i="2"/>
  <c r="O604" i="6" s="1"/>
  <c r="R1605" i="2"/>
  <c r="T1605" i="2" s="1"/>
  <c r="M604" i="6"/>
  <c r="N604" i="6" s="1"/>
  <c r="Y1636" i="2"/>
  <c r="O635" i="6" s="1"/>
  <c r="R1636" i="2"/>
  <c r="T1636" i="2" s="1"/>
  <c r="S1636" i="2"/>
  <c r="U1636" i="2"/>
  <c r="V1636" i="2"/>
  <c r="M635" i="6"/>
  <c r="N635" i="6" s="1"/>
  <c r="Y1949" i="2"/>
  <c r="O948" i="6" s="1"/>
  <c r="R1949" i="2"/>
  <c r="S1949" i="2"/>
  <c r="U1949" i="2"/>
  <c r="V1949" i="2"/>
  <c r="M948" i="6"/>
  <c r="N948" i="6" s="1"/>
  <c r="V1205" i="2"/>
  <c r="R1205" i="2"/>
  <c r="T1205" i="2" s="1"/>
  <c r="Y1205" i="2"/>
  <c r="O204" i="6" s="1"/>
  <c r="S1205" i="2"/>
  <c r="U1205" i="2"/>
  <c r="M204" i="6"/>
  <c r="N204" i="6" s="1"/>
  <c r="Y1243" i="2"/>
  <c r="O242" i="6" s="1"/>
  <c r="R1243" i="2"/>
  <c r="U1243" i="2"/>
  <c r="V1243" i="2"/>
  <c r="S1243" i="2"/>
  <c r="M242" i="6"/>
  <c r="N242" i="6" s="1"/>
  <c r="V1357" i="2"/>
  <c r="Y1357" i="2"/>
  <c r="O356" i="6" s="1"/>
  <c r="U1357" i="2"/>
  <c r="R1357" i="2"/>
  <c r="S1357" i="2"/>
  <c r="M356" i="6"/>
  <c r="N356" i="6" s="1"/>
  <c r="S1496" i="2"/>
  <c r="U1496" i="2"/>
  <c r="V1496" i="2"/>
  <c r="Y1496" i="2"/>
  <c r="O495" i="6" s="1"/>
  <c r="R1496" i="2"/>
  <c r="M495" i="6"/>
  <c r="N495" i="6" s="1"/>
  <c r="V1703" i="2"/>
  <c r="Y1703" i="2"/>
  <c r="O702" i="6" s="1"/>
  <c r="R1703" i="2"/>
  <c r="T1703" i="2" s="1"/>
  <c r="U1703" i="2"/>
  <c r="S1703" i="2"/>
  <c r="M702" i="6"/>
  <c r="N702" i="6" s="1"/>
  <c r="S1929" i="2"/>
  <c r="U1929" i="2"/>
  <c r="V1929" i="2"/>
  <c r="Y1929" i="2"/>
  <c r="O928" i="6" s="1"/>
  <c r="R1929" i="2"/>
  <c r="T1929" i="2" s="1"/>
  <c r="M928" i="6"/>
  <c r="N928" i="6" s="1"/>
  <c r="Y1853" i="2"/>
  <c r="O852" i="6" s="1"/>
  <c r="R1853" i="2"/>
  <c r="T1853" i="2" s="1"/>
  <c r="S1853" i="2"/>
  <c r="U1853" i="2"/>
  <c r="V1853" i="2"/>
  <c r="M852" i="6"/>
  <c r="N852" i="6" s="1"/>
  <c r="Y1844" i="2"/>
  <c r="O843" i="6" s="1"/>
  <c r="R1844" i="2"/>
  <c r="T1844" i="2" s="1"/>
  <c r="S1844" i="2"/>
  <c r="U1844" i="2"/>
  <c r="V1844" i="2"/>
  <c r="M843" i="6"/>
  <c r="N843" i="6" s="1"/>
  <c r="Y1884" i="2"/>
  <c r="O883" i="6" s="1"/>
  <c r="R1884" i="2"/>
  <c r="S1884" i="2"/>
  <c r="U1884" i="2"/>
  <c r="V1884" i="2"/>
  <c r="M883" i="6"/>
  <c r="N883" i="6" s="1"/>
  <c r="Y1827" i="2"/>
  <c r="O826" i="6" s="1"/>
  <c r="R1827" i="2"/>
  <c r="S1827" i="2"/>
  <c r="U1827" i="2"/>
  <c r="V1827" i="2"/>
  <c r="M826" i="6"/>
  <c r="N826" i="6" s="1"/>
  <c r="R1025" i="2"/>
  <c r="T1025" i="2" s="1"/>
  <c r="S1025" i="2"/>
  <c r="V1025" i="2"/>
  <c r="U1025" i="2"/>
  <c r="Y1025" i="2"/>
  <c r="O24" i="6" s="1"/>
  <c r="M24" i="6"/>
  <c r="N24" i="6" s="1"/>
  <c r="Y1371" i="2"/>
  <c r="O370" i="6" s="1"/>
  <c r="R1371" i="2"/>
  <c r="T1371" i="2" s="1"/>
  <c r="V1371" i="2"/>
  <c r="S1371" i="2"/>
  <c r="U1371" i="2"/>
  <c r="M370" i="6"/>
  <c r="N370" i="6" s="1"/>
  <c r="S1441" i="2"/>
  <c r="V1441" i="2"/>
  <c r="Y1441" i="2"/>
  <c r="O440" i="6" s="1"/>
  <c r="U1441" i="2"/>
  <c r="R1441" i="2"/>
  <c r="M440" i="6"/>
  <c r="N440" i="6" s="1"/>
  <c r="Y1543" i="2"/>
  <c r="O542" i="6" s="1"/>
  <c r="R1543" i="2"/>
  <c r="S1543" i="2"/>
  <c r="U1543" i="2"/>
  <c r="V1543" i="2"/>
  <c r="M542" i="6"/>
  <c r="N542" i="6" s="1"/>
  <c r="V1501" i="2"/>
  <c r="Y1501" i="2"/>
  <c r="O500" i="6" s="1"/>
  <c r="R1501" i="2"/>
  <c r="T1501" i="2" s="1"/>
  <c r="S1501" i="2"/>
  <c r="U1501" i="2"/>
  <c r="M500" i="6"/>
  <c r="N500" i="6" s="1"/>
  <c r="S1522" i="2"/>
  <c r="R1522" i="2"/>
  <c r="U1522" i="2"/>
  <c r="V1522" i="2"/>
  <c r="Y1522" i="2"/>
  <c r="O521" i="6" s="1"/>
  <c r="M521" i="6"/>
  <c r="N521" i="6" s="1"/>
  <c r="U1856" i="2"/>
  <c r="V1856" i="2"/>
  <c r="Y1856" i="2"/>
  <c r="O855" i="6" s="1"/>
  <c r="R1856" i="2"/>
  <c r="T1856" i="2" s="1"/>
  <c r="S1856" i="2"/>
  <c r="M855" i="6"/>
  <c r="N855" i="6" s="1"/>
  <c r="U1872" i="2"/>
  <c r="V1872" i="2"/>
  <c r="Y1872" i="2"/>
  <c r="O871" i="6" s="1"/>
  <c r="R1872" i="2"/>
  <c r="S1872" i="2"/>
  <c r="M871" i="6"/>
  <c r="N871" i="6" s="1"/>
  <c r="S1990" i="2"/>
  <c r="U1990" i="2"/>
  <c r="V1990" i="2"/>
  <c r="Y1990" i="2"/>
  <c r="O989" i="6" s="1"/>
  <c r="R1990" i="2"/>
  <c r="T1990" i="2" s="1"/>
  <c r="M989" i="6"/>
  <c r="N989" i="6" s="1"/>
  <c r="Y1749" i="2"/>
  <c r="O748" i="6" s="1"/>
  <c r="R1749" i="2"/>
  <c r="T1749" i="2" s="1"/>
  <c r="S1749" i="2"/>
  <c r="U1749" i="2"/>
  <c r="V1749" i="2"/>
  <c r="M748" i="6"/>
  <c r="N748" i="6" s="1"/>
  <c r="U1977" i="2"/>
  <c r="Y1977" i="2"/>
  <c r="O976" i="6" s="1"/>
  <c r="V1977" i="2"/>
  <c r="R1977" i="2"/>
  <c r="T1977" i="2" s="1"/>
  <c r="S1977" i="2"/>
  <c r="M976" i="6"/>
  <c r="N976" i="6" s="1"/>
  <c r="Y1900" i="2"/>
  <c r="O899" i="6" s="1"/>
  <c r="R1900" i="2"/>
  <c r="S1900" i="2"/>
  <c r="U1900" i="2"/>
  <c r="V1900" i="2"/>
  <c r="M899" i="6"/>
  <c r="N899" i="6" s="1"/>
  <c r="V2003" i="2"/>
  <c r="Y2003" i="2"/>
  <c r="O1002" i="6" s="1"/>
  <c r="R2003" i="2"/>
  <c r="T2003" i="2" s="1"/>
  <c r="S2003" i="2"/>
  <c r="M1002" i="6"/>
  <c r="N1002" i="6" s="1"/>
  <c r="U2003" i="2"/>
  <c r="Y1126" i="2"/>
  <c r="O125" i="6" s="1"/>
  <c r="S1126" i="2"/>
  <c r="R1126" i="2"/>
  <c r="U1126" i="2"/>
  <c r="V1126" i="2"/>
  <c r="M125" i="6"/>
  <c r="N125" i="6" s="1"/>
  <c r="R1117" i="2"/>
  <c r="V1117" i="2"/>
  <c r="S1117" i="2"/>
  <c r="U1117" i="2"/>
  <c r="Y1117" i="2"/>
  <c r="O116" i="6" s="1"/>
  <c r="M116" i="6"/>
  <c r="N116" i="6" s="1"/>
  <c r="S1127" i="2"/>
  <c r="U1127" i="2"/>
  <c r="Y1127" i="2"/>
  <c r="O126" i="6" s="1"/>
  <c r="R1127" i="2"/>
  <c r="T1127" i="2" s="1"/>
  <c r="V1127" i="2"/>
  <c r="M126" i="6"/>
  <c r="N126" i="6" s="1"/>
  <c r="U1263" i="2"/>
  <c r="V1263" i="2"/>
  <c r="R1263" i="2"/>
  <c r="T1263" i="2" s="1"/>
  <c r="S1263" i="2"/>
  <c r="Y1263" i="2"/>
  <c r="O262" i="6" s="1"/>
  <c r="M262" i="6"/>
  <c r="N262" i="6" s="1"/>
  <c r="Y1436" i="2"/>
  <c r="O435" i="6" s="1"/>
  <c r="S1436" i="2"/>
  <c r="V1436" i="2"/>
  <c r="R1436" i="2"/>
  <c r="T1436" i="2" s="1"/>
  <c r="U1436" i="2"/>
  <c r="M435" i="6"/>
  <c r="N435" i="6" s="1"/>
  <c r="Y1693" i="2"/>
  <c r="O692" i="6" s="1"/>
  <c r="R1693" i="2"/>
  <c r="S1693" i="2"/>
  <c r="V1693" i="2"/>
  <c r="U1693" i="2"/>
  <c r="M692" i="6"/>
  <c r="N692" i="6" s="1"/>
  <c r="Y1645" i="2"/>
  <c r="O644" i="6" s="1"/>
  <c r="R1645" i="2"/>
  <c r="S1645" i="2"/>
  <c r="V1645" i="2"/>
  <c r="U1645" i="2"/>
  <c r="M644" i="6"/>
  <c r="N644" i="6" s="1"/>
  <c r="S1809" i="2"/>
  <c r="U1809" i="2"/>
  <c r="V1809" i="2"/>
  <c r="Y1809" i="2"/>
  <c r="O808" i="6" s="1"/>
  <c r="R1809" i="2"/>
  <c r="T1809" i="2" s="1"/>
  <c r="M808" i="6"/>
  <c r="N808" i="6" s="1"/>
  <c r="Y1916" i="2"/>
  <c r="O915" i="6" s="1"/>
  <c r="R1916" i="2"/>
  <c r="T1916" i="2" s="1"/>
  <c r="S1916" i="2"/>
  <c r="U1916" i="2"/>
  <c r="V1916" i="2"/>
  <c r="M915" i="6"/>
  <c r="N915" i="6" s="1"/>
  <c r="V1798" i="2"/>
  <c r="Y1798" i="2"/>
  <c r="O797" i="6" s="1"/>
  <c r="R1798" i="2"/>
  <c r="T1798" i="2" s="1"/>
  <c r="S1798" i="2"/>
  <c r="U1798" i="2"/>
  <c r="M797" i="6"/>
  <c r="N797" i="6" s="1"/>
  <c r="Y2016" i="2"/>
  <c r="O1015" i="6" s="1"/>
  <c r="R2016" i="2"/>
  <c r="S2016" i="2"/>
  <c r="U2016" i="2"/>
  <c r="V2016" i="2"/>
  <c r="M1015" i="6"/>
  <c r="N1015" i="6" s="1"/>
  <c r="Y1182" i="2"/>
  <c r="O181" i="6" s="1"/>
  <c r="S1182" i="2"/>
  <c r="U1182" i="2"/>
  <c r="V1182" i="2"/>
  <c r="R1182" i="2"/>
  <c r="T1182" i="2" s="1"/>
  <c r="M181" i="6"/>
  <c r="N181" i="6" s="1"/>
  <c r="S1272" i="2"/>
  <c r="U1272" i="2"/>
  <c r="R1272" i="2"/>
  <c r="Y1272" i="2"/>
  <c r="O271" i="6" s="1"/>
  <c r="V1272" i="2"/>
  <c r="M271" i="6"/>
  <c r="N271" i="6" s="1"/>
  <c r="S1352" i="2"/>
  <c r="V1352" i="2"/>
  <c r="Y1352" i="2"/>
  <c r="O351" i="6" s="1"/>
  <c r="R1352" i="2"/>
  <c r="U1352" i="2"/>
  <c r="M351" i="6"/>
  <c r="N351" i="6" s="1"/>
  <c r="Y1347" i="2"/>
  <c r="O346" i="6" s="1"/>
  <c r="S1347" i="2"/>
  <c r="V1347" i="2"/>
  <c r="R1347" i="2"/>
  <c r="T1347" i="2" s="1"/>
  <c r="U1347" i="2"/>
  <c r="M346" i="6"/>
  <c r="N346" i="6" s="1"/>
  <c r="Y1451" i="2"/>
  <c r="O450" i="6" s="1"/>
  <c r="R1451" i="2"/>
  <c r="V1451" i="2"/>
  <c r="S1451" i="2"/>
  <c r="U1451" i="2"/>
  <c r="M450" i="6"/>
  <c r="N450" i="6" s="1"/>
  <c r="V1301" i="2"/>
  <c r="Y1301" i="2"/>
  <c r="O300" i="6" s="1"/>
  <c r="U1301" i="2"/>
  <c r="R1301" i="2"/>
  <c r="T1301" i="2" s="1"/>
  <c r="S1301" i="2"/>
  <c r="M300" i="6"/>
  <c r="N300" i="6" s="1"/>
  <c r="S1488" i="2"/>
  <c r="U1488" i="2"/>
  <c r="V1488" i="2"/>
  <c r="Y1488" i="2"/>
  <c r="O487" i="6" s="1"/>
  <c r="R1488" i="2"/>
  <c r="M487" i="6"/>
  <c r="N487" i="6" s="1"/>
  <c r="Y1652" i="2"/>
  <c r="O651" i="6" s="1"/>
  <c r="R1652" i="2"/>
  <c r="S1652" i="2"/>
  <c r="U1652" i="2"/>
  <c r="V1652" i="2"/>
  <c r="M651" i="6"/>
  <c r="N651" i="6" s="1"/>
  <c r="V1942" i="2"/>
  <c r="Y1942" i="2"/>
  <c r="O941" i="6" s="1"/>
  <c r="R1942" i="2"/>
  <c r="T1942" i="2" s="1"/>
  <c r="S1942" i="2"/>
  <c r="U1942" i="2"/>
  <c r="M941" i="6"/>
  <c r="N941" i="6" s="1"/>
  <c r="Y1771" i="2"/>
  <c r="O770" i="6" s="1"/>
  <c r="R1771" i="2"/>
  <c r="T1771" i="2" s="1"/>
  <c r="S1771" i="2"/>
  <c r="U1771" i="2"/>
  <c r="V1771" i="2"/>
  <c r="M770" i="6"/>
  <c r="N770" i="6" s="1"/>
  <c r="Y1875" i="2"/>
  <c r="O874" i="6" s="1"/>
  <c r="R1875" i="2"/>
  <c r="S1875" i="2"/>
  <c r="U1875" i="2"/>
  <c r="V1875" i="2"/>
  <c r="M874" i="6"/>
  <c r="N874" i="6" s="1"/>
  <c r="Y1110" i="2"/>
  <c r="O109" i="6" s="1"/>
  <c r="V1110" i="2"/>
  <c r="R1110" i="2"/>
  <c r="T1110" i="2" s="1"/>
  <c r="S1110" i="2"/>
  <c r="U1110" i="2"/>
  <c r="M109" i="6"/>
  <c r="N109" i="6" s="1"/>
  <c r="R1197" i="2"/>
  <c r="V1197" i="2"/>
  <c r="U1197" i="2"/>
  <c r="Y1197" i="2"/>
  <c r="O196" i="6" s="1"/>
  <c r="S1197" i="2"/>
  <c r="M196" i="6"/>
  <c r="N196" i="6" s="1"/>
  <c r="U1231" i="2"/>
  <c r="V1231" i="2"/>
  <c r="R1231" i="2"/>
  <c r="T1231" i="2" s="1"/>
  <c r="S1231" i="2"/>
  <c r="Y1231" i="2"/>
  <c r="O230" i="6" s="1"/>
  <c r="M230" i="6"/>
  <c r="N230" i="6" s="1"/>
  <c r="R1204" i="2"/>
  <c r="T1204" i="2" s="1"/>
  <c r="S1204" i="2"/>
  <c r="U1204" i="2"/>
  <c r="V1204" i="2"/>
  <c r="Y1204" i="2"/>
  <c r="O203" i="6" s="1"/>
  <c r="M203" i="6"/>
  <c r="N203" i="6" s="1"/>
  <c r="Y1379" i="2"/>
  <c r="O378" i="6" s="1"/>
  <c r="R1379" i="2"/>
  <c r="S1379" i="2"/>
  <c r="U1379" i="2"/>
  <c r="V1379" i="2"/>
  <c r="M378" i="6"/>
  <c r="N378" i="6" s="1"/>
  <c r="S1417" i="2"/>
  <c r="V1417" i="2"/>
  <c r="Y1417" i="2"/>
  <c r="O416" i="6" s="1"/>
  <c r="R1417" i="2"/>
  <c r="T1417" i="2" s="1"/>
  <c r="U1417" i="2"/>
  <c r="M416" i="6"/>
  <c r="N416" i="6" s="1"/>
  <c r="U1447" i="2"/>
  <c r="V1447" i="2"/>
  <c r="S1447" i="2"/>
  <c r="R1447" i="2"/>
  <c r="Y1447" i="2"/>
  <c r="O446" i="6" s="1"/>
  <c r="M446" i="6"/>
  <c r="N446" i="6" s="1"/>
  <c r="V1631" i="2"/>
  <c r="Y1631" i="2"/>
  <c r="O630" i="6" s="1"/>
  <c r="R1631" i="2"/>
  <c r="T1631" i="2" s="1"/>
  <c r="S1631" i="2"/>
  <c r="U1631" i="2"/>
  <c r="M630" i="6"/>
  <c r="N630" i="6" s="1"/>
  <c r="S1642" i="2"/>
  <c r="U1642" i="2"/>
  <c r="V1642" i="2"/>
  <c r="Y1642" i="2"/>
  <c r="O641" i="6" s="1"/>
  <c r="R1642" i="2"/>
  <c r="T1642" i="2" s="1"/>
  <c r="M641" i="6"/>
  <c r="N641" i="6" s="1"/>
  <c r="Y1843" i="2"/>
  <c r="O842" i="6" s="1"/>
  <c r="R1843" i="2"/>
  <c r="S1843" i="2"/>
  <c r="U1843" i="2"/>
  <c r="V1843" i="2"/>
  <c r="M842" i="6"/>
  <c r="N842" i="6" s="1"/>
  <c r="Y1734" i="2"/>
  <c r="O733" i="6" s="1"/>
  <c r="S1734" i="2"/>
  <c r="U1734" i="2"/>
  <c r="R1734" i="2"/>
  <c r="T1734" i="2" s="1"/>
  <c r="V1734" i="2"/>
  <c r="M733" i="6"/>
  <c r="N733" i="6" s="1"/>
  <c r="Y1835" i="2"/>
  <c r="O834" i="6" s="1"/>
  <c r="R1835" i="2"/>
  <c r="S1835" i="2"/>
  <c r="U1835" i="2"/>
  <c r="V1835" i="2"/>
  <c r="M834" i="6"/>
  <c r="N834" i="6" s="1"/>
  <c r="S1998" i="2"/>
  <c r="U1998" i="2"/>
  <c r="V1998" i="2"/>
  <c r="Y1998" i="2"/>
  <c r="O997" i="6" s="1"/>
  <c r="R1998" i="2"/>
  <c r="T1998" i="2" s="1"/>
  <c r="M997" i="6"/>
  <c r="N997" i="6" s="1"/>
  <c r="Y1993" i="2"/>
  <c r="O992" i="6" s="1"/>
  <c r="R1993" i="2"/>
  <c r="S1993" i="2"/>
  <c r="U1993" i="2"/>
  <c r="V1993" i="2"/>
  <c r="M992" i="6"/>
  <c r="N992" i="6" s="1"/>
  <c r="R1898" i="2"/>
  <c r="T1898" i="2" s="1"/>
  <c r="S1898" i="2"/>
  <c r="U1898" i="2"/>
  <c r="V1898" i="2"/>
  <c r="Y1898" i="2"/>
  <c r="O897" i="6" s="1"/>
  <c r="M897" i="6"/>
  <c r="N897" i="6" s="1"/>
  <c r="R1922" i="2"/>
  <c r="T1922" i="2" s="1"/>
  <c r="S1922" i="2"/>
  <c r="U1922" i="2"/>
  <c r="V1922" i="2"/>
  <c r="Y1922" i="2"/>
  <c r="O921" i="6" s="1"/>
  <c r="M921" i="6"/>
  <c r="N921" i="6" s="1"/>
  <c r="U1665" i="2"/>
  <c r="V1665" i="2"/>
  <c r="R1665" i="2"/>
  <c r="T1665" i="2" s="1"/>
  <c r="S1665" i="2"/>
  <c r="Y1665" i="2"/>
  <c r="O664" i="6" s="1"/>
  <c r="M664" i="6"/>
  <c r="N664" i="6" s="1"/>
  <c r="R1946" i="2"/>
  <c r="T1946" i="2" s="1"/>
  <c r="S1946" i="2"/>
  <c r="U1946" i="2"/>
  <c r="V1946" i="2"/>
  <c r="Y1946" i="2"/>
  <c r="O945" i="6" s="1"/>
  <c r="M945" i="6"/>
  <c r="N945" i="6" s="1"/>
  <c r="R1715" i="2"/>
  <c r="T1715" i="2" s="1"/>
  <c r="S1715" i="2"/>
  <c r="U1715" i="2"/>
  <c r="V1715" i="2"/>
  <c r="Y1715" i="2"/>
  <c r="O714" i="6" s="1"/>
  <c r="M714" i="6"/>
  <c r="N714" i="6" s="1"/>
  <c r="R1890" i="2"/>
  <c r="T1890" i="2" s="1"/>
  <c r="S1890" i="2"/>
  <c r="U1890" i="2"/>
  <c r="V1890" i="2"/>
  <c r="Y1890" i="2"/>
  <c r="O889" i="6" s="1"/>
  <c r="M889" i="6"/>
  <c r="N889" i="6" s="1"/>
  <c r="R1707" i="2"/>
  <c r="T1707" i="2" s="1"/>
  <c r="S1707" i="2"/>
  <c r="U1707" i="2"/>
  <c r="V1707" i="2"/>
  <c r="Y1707" i="2"/>
  <c r="O706" i="6" s="1"/>
  <c r="M706" i="6"/>
  <c r="N706" i="6" s="1"/>
  <c r="R1606" i="2"/>
  <c r="T1606" i="2" s="1"/>
  <c r="S1606" i="2"/>
  <c r="U1606" i="2"/>
  <c r="V1606" i="2"/>
  <c r="Y1606" i="2"/>
  <c r="O605" i="6" s="1"/>
  <c r="M605" i="6"/>
  <c r="N605" i="6" s="1"/>
  <c r="U1943" i="2"/>
  <c r="V1943" i="2"/>
  <c r="Y1943" i="2"/>
  <c r="O942" i="6" s="1"/>
  <c r="R1943" i="2"/>
  <c r="S1943" i="2"/>
  <c r="M942" i="6"/>
  <c r="N942" i="6" s="1"/>
  <c r="U1911" i="2"/>
  <c r="V1911" i="2"/>
  <c r="Y1911" i="2"/>
  <c r="O910" i="6" s="1"/>
  <c r="R1911" i="2"/>
  <c r="S1911" i="2"/>
  <c r="M910" i="6"/>
  <c r="N910" i="6" s="1"/>
  <c r="U1879" i="2"/>
  <c r="V1879" i="2"/>
  <c r="Y1879" i="2"/>
  <c r="O878" i="6" s="1"/>
  <c r="R1879" i="2"/>
  <c r="S1879" i="2"/>
  <c r="M878" i="6"/>
  <c r="N878" i="6" s="1"/>
  <c r="U1847" i="2"/>
  <c r="V1847" i="2"/>
  <c r="Y1847" i="2"/>
  <c r="O846" i="6" s="1"/>
  <c r="R1847" i="2"/>
  <c r="S1847" i="2"/>
  <c r="M846" i="6"/>
  <c r="N846" i="6" s="1"/>
  <c r="U1815" i="2"/>
  <c r="V1815" i="2"/>
  <c r="Y1815" i="2"/>
  <c r="O814" i="6" s="1"/>
  <c r="R1815" i="2"/>
  <c r="S1815" i="2"/>
  <c r="M814" i="6"/>
  <c r="N814" i="6" s="1"/>
  <c r="U1783" i="2"/>
  <c r="V1783" i="2"/>
  <c r="Y1783" i="2"/>
  <c r="O782" i="6" s="1"/>
  <c r="R1783" i="2"/>
  <c r="S1783" i="2"/>
  <c r="M782" i="6"/>
  <c r="N782" i="6" s="1"/>
  <c r="U1751" i="2"/>
  <c r="V1751" i="2"/>
  <c r="Y1751" i="2"/>
  <c r="O750" i="6" s="1"/>
  <c r="R1751" i="2"/>
  <c r="S1751" i="2"/>
  <c r="M750" i="6"/>
  <c r="N750" i="6" s="1"/>
  <c r="U1673" i="2"/>
  <c r="V1673" i="2"/>
  <c r="R1673" i="2"/>
  <c r="T1673" i="2" s="1"/>
  <c r="S1673" i="2"/>
  <c r="Y1673" i="2"/>
  <c r="O672" i="6" s="1"/>
  <c r="M672" i="6"/>
  <c r="N672" i="6" s="1"/>
  <c r="U1632" i="2"/>
  <c r="V1632" i="2"/>
  <c r="Y1632" i="2"/>
  <c r="O631" i="6" s="1"/>
  <c r="S1632" i="2"/>
  <c r="R1632" i="2"/>
  <c r="T1632" i="2" s="1"/>
  <c r="M631" i="6"/>
  <c r="N631" i="6" s="1"/>
  <c r="R1582" i="2"/>
  <c r="T1582" i="2" s="1"/>
  <c r="S1582" i="2"/>
  <c r="U1582" i="2"/>
  <c r="V1582" i="2"/>
  <c r="Y1582" i="2"/>
  <c r="O581" i="6" s="1"/>
  <c r="M581" i="6"/>
  <c r="N581" i="6" s="1"/>
  <c r="Y1692" i="2"/>
  <c r="O691" i="6" s="1"/>
  <c r="R1692" i="2"/>
  <c r="S1692" i="2"/>
  <c r="U1692" i="2"/>
  <c r="V1692" i="2"/>
  <c r="M691" i="6"/>
  <c r="N691" i="6" s="1"/>
  <c r="Y1660" i="2"/>
  <c r="O659" i="6" s="1"/>
  <c r="R1660" i="2"/>
  <c r="S1660" i="2"/>
  <c r="U1660" i="2"/>
  <c r="V1660" i="2"/>
  <c r="M659" i="6"/>
  <c r="N659" i="6" s="1"/>
  <c r="S1530" i="2"/>
  <c r="U1530" i="2"/>
  <c r="V1530" i="2"/>
  <c r="Y1530" i="2"/>
  <c r="O529" i="6" s="1"/>
  <c r="R1530" i="2"/>
  <c r="M529" i="6"/>
  <c r="N529" i="6" s="1"/>
  <c r="U1619" i="2"/>
  <c r="V1619" i="2"/>
  <c r="Y1619" i="2"/>
  <c r="O618" i="6" s="1"/>
  <c r="S1619" i="2"/>
  <c r="R1619" i="2"/>
  <c r="T1619" i="2" s="1"/>
  <c r="M618" i="6"/>
  <c r="N618" i="6" s="1"/>
  <c r="U1587" i="2"/>
  <c r="V1587" i="2"/>
  <c r="Y1587" i="2"/>
  <c r="O586" i="6" s="1"/>
  <c r="S1587" i="2"/>
  <c r="R1587" i="2"/>
  <c r="T1587" i="2" s="1"/>
  <c r="M586" i="6"/>
  <c r="N586" i="6" s="1"/>
  <c r="U1555" i="2"/>
  <c r="V1555" i="2"/>
  <c r="Y1555" i="2"/>
  <c r="O554" i="6" s="1"/>
  <c r="S1555" i="2"/>
  <c r="R1555" i="2"/>
  <c r="T1555" i="2" s="1"/>
  <c r="M554" i="6"/>
  <c r="N554" i="6" s="1"/>
  <c r="R1277" i="2"/>
  <c r="T1277" i="2" s="1"/>
  <c r="U1277" i="2"/>
  <c r="V1277" i="2"/>
  <c r="Y1277" i="2"/>
  <c r="O276" i="6" s="1"/>
  <c r="S1277" i="2"/>
  <c r="M276" i="6"/>
  <c r="N276" i="6" s="1"/>
  <c r="Y1569" i="2"/>
  <c r="O568" i="6" s="1"/>
  <c r="R1569" i="2"/>
  <c r="S1569" i="2"/>
  <c r="U1569" i="2"/>
  <c r="V1569" i="2"/>
  <c r="M568" i="6"/>
  <c r="N568" i="6" s="1"/>
  <c r="R1445" i="2"/>
  <c r="U1445" i="2"/>
  <c r="V1445" i="2"/>
  <c r="Y1445" i="2"/>
  <c r="O444" i="6" s="1"/>
  <c r="S1445" i="2"/>
  <c r="M444" i="6"/>
  <c r="N444" i="6" s="1"/>
  <c r="R1381" i="2"/>
  <c r="U1381" i="2"/>
  <c r="V1381" i="2"/>
  <c r="Y1381" i="2"/>
  <c r="O380" i="6" s="1"/>
  <c r="S1381" i="2"/>
  <c r="M380" i="6"/>
  <c r="N380" i="6" s="1"/>
  <c r="U1392" i="2"/>
  <c r="R1392" i="2"/>
  <c r="V1392" i="2"/>
  <c r="Y1392" i="2"/>
  <c r="O391" i="6" s="1"/>
  <c r="S1392" i="2"/>
  <c r="M391" i="6"/>
  <c r="N391" i="6" s="1"/>
  <c r="R1405" i="2"/>
  <c r="U1405" i="2"/>
  <c r="S1405" i="2"/>
  <c r="V1405" i="2"/>
  <c r="Y1405" i="2"/>
  <c r="O404" i="6" s="1"/>
  <c r="M404" i="6"/>
  <c r="N404" i="6" s="1"/>
  <c r="R1143" i="2"/>
  <c r="U1143" i="2"/>
  <c r="S1143" i="2"/>
  <c r="Y1143" i="2"/>
  <c r="O142" i="6" s="1"/>
  <c r="V1143" i="2"/>
  <c r="M142" i="6"/>
  <c r="N142" i="6" s="1"/>
  <c r="R1282" i="2"/>
  <c r="T1282" i="2" s="1"/>
  <c r="U1282" i="2"/>
  <c r="V1282" i="2"/>
  <c r="S1282" i="2"/>
  <c r="Y1282" i="2"/>
  <c r="O281" i="6" s="1"/>
  <c r="M281" i="6"/>
  <c r="N281" i="6" s="1"/>
  <c r="V1221" i="2"/>
  <c r="U1221" i="2"/>
  <c r="Y1221" i="2"/>
  <c r="O220" i="6" s="1"/>
  <c r="S1221" i="2"/>
  <c r="R1221" i="2"/>
  <c r="T1221" i="2" s="1"/>
  <c r="M220" i="6"/>
  <c r="N220" i="6" s="1"/>
  <c r="S1188" i="2"/>
  <c r="U1188" i="2"/>
  <c r="R1188" i="2"/>
  <c r="T1188" i="2" s="1"/>
  <c r="V1188" i="2"/>
  <c r="Y1188" i="2"/>
  <c r="O187" i="6" s="1"/>
  <c r="M187" i="6"/>
  <c r="N187" i="6" s="1"/>
  <c r="V1111" i="2"/>
  <c r="Y1111" i="2"/>
  <c r="O110" i="6" s="1"/>
  <c r="R1111" i="2"/>
  <c r="T1111" i="2" s="1"/>
  <c r="S1111" i="2"/>
  <c r="U1111" i="2"/>
  <c r="M110" i="6"/>
  <c r="N110" i="6" s="1"/>
  <c r="V1112" i="2"/>
  <c r="Y1112" i="2"/>
  <c r="O111" i="6" s="1"/>
  <c r="R1112" i="2"/>
  <c r="T1112" i="2" s="1"/>
  <c r="S1112" i="2"/>
  <c r="U1112" i="2"/>
  <c r="M111" i="6"/>
  <c r="N111" i="6" s="1"/>
  <c r="U1070" i="2"/>
  <c r="Y1070" i="2"/>
  <c r="O69" i="6" s="1"/>
  <c r="S1070" i="2"/>
  <c r="V1070" i="2"/>
  <c r="R1070" i="2"/>
  <c r="T1070" i="2" s="1"/>
  <c r="M69" i="6"/>
  <c r="N69" i="6" s="1"/>
  <c r="AI1461" i="2"/>
  <c r="U460" i="6" s="1"/>
  <c r="AB1461" i="2"/>
  <c r="AF1461" i="2"/>
  <c r="AC1461" i="2"/>
  <c r="AE1461" i="2"/>
  <c r="S460" i="6"/>
  <c r="T460" i="6" s="1"/>
  <c r="AI1868" i="2"/>
  <c r="U867" i="6" s="1"/>
  <c r="AB1868" i="2"/>
  <c r="AC1868" i="2"/>
  <c r="AE1868" i="2"/>
  <c r="AF1868" i="2"/>
  <c r="S867" i="6"/>
  <c r="T867" i="6" s="1"/>
  <c r="AI1257" i="2"/>
  <c r="U256" i="6" s="1"/>
  <c r="AB1257" i="2"/>
  <c r="AC1257" i="2"/>
  <c r="AE1257" i="2"/>
  <c r="AF1257" i="2"/>
  <c r="S256" i="6"/>
  <c r="T256" i="6" s="1"/>
  <c r="AI1386" i="2"/>
  <c r="U385" i="6" s="1"/>
  <c r="AB1386" i="2"/>
  <c r="AF1386" i="2"/>
  <c r="AC1386" i="2"/>
  <c r="AE1386" i="2"/>
  <c r="S385" i="6"/>
  <c r="T385" i="6" s="1"/>
  <c r="AF1405" i="2"/>
  <c r="AI1405" i="2"/>
  <c r="U404" i="6" s="1"/>
  <c r="AE1405" i="2"/>
  <c r="AB1405" i="2"/>
  <c r="AC1405" i="2"/>
  <c r="S404" i="6"/>
  <c r="T404" i="6" s="1"/>
  <c r="AI1101" i="2"/>
  <c r="U100" i="6" s="1"/>
  <c r="AE1101" i="2"/>
  <c r="AF1101" i="2"/>
  <c r="AC1101" i="2"/>
  <c r="AB1101" i="2"/>
  <c r="AD1101" i="2" s="1"/>
  <c r="S100" i="6"/>
  <c r="T100" i="6" s="1"/>
  <c r="AF1885" i="2"/>
  <c r="AI1885" i="2"/>
  <c r="U884" i="6" s="1"/>
  <c r="AB1885" i="2"/>
  <c r="AD1885" i="2" s="1"/>
  <c r="AC1885" i="2"/>
  <c r="AE1885" i="2"/>
  <c r="S884" i="6"/>
  <c r="T884" i="6" s="1"/>
  <c r="AI1450" i="2"/>
  <c r="U449" i="6" s="1"/>
  <c r="AB1450" i="2"/>
  <c r="AF1450" i="2"/>
  <c r="AE1450" i="2"/>
  <c r="AC1450" i="2"/>
  <c r="S449" i="6"/>
  <c r="T449" i="6" s="1"/>
  <c r="AI1475" i="2"/>
  <c r="U474" i="6" s="1"/>
  <c r="AB1475" i="2"/>
  <c r="AE1475" i="2"/>
  <c r="AF1475" i="2"/>
  <c r="AC1475" i="2"/>
  <c r="S474" i="6"/>
  <c r="T474" i="6" s="1"/>
  <c r="AF1727" i="2"/>
  <c r="AI1727" i="2"/>
  <c r="U726" i="6" s="1"/>
  <c r="AC1727" i="2"/>
  <c r="AB1727" i="2"/>
  <c r="AE1727" i="2"/>
  <c r="S726" i="6"/>
  <c r="T726" i="6" s="1"/>
  <c r="AC1944" i="2"/>
  <c r="AE1944" i="2"/>
  <c r="AF1944" i="2"/>
  <c r="AI1944" i="2"/>
  <c r="U943" i="6" s="1"/>
  <c r="AB1944" i="2"/>
  <c r="AD1944" i="2" s="1"/>
  <c r="S943" i="6"/>
  <c r="T943" i="6" s="1"/>
  <c r="AI1049" i="2"/>
  <c r="U48" i="6" s="1"/>
  <c r="AB1049" i="2"/>
  <c r="AE1049" i="2"/>
  <c r="AF1049" i="2"/>
  <c r="AC1049" i="2"/>
  <c r="S48" i="6"/>
  <c r="T48" i="6" s="1"/>
  <c r="AI1167" i="2"/>
  <c r="U166" i="6" s="1"/>
  <c r="AC1167" i="2"/>
  <c r="AF1167" i="2"/>
  <c r="AB1167" i="2"/>
  <c r="AD1167" i="2" s="1"/>
  <c r="AE1167" i="2"/>
  <c r="S166" i="6"/>
  <c r="T166" i="6" s="1"/>
  <c r="AB1142" i="2"/>
  <c r="AE1142" i="2"/>
  <c r="AC1142" i="2"/>
  <c r="AF1142" i="2"/>
  <c r="AI1142" i="2"/>
  <c r="U141" i="6" s="1"/>
  <c r="S141" i="6"/>
  <c r="T141" i="6" s="1"/>
  <c r="AB1393" i="2"/>
  <c r="AD1393" i="2" s="1"/>
  <c r="AC1393" i="2"/>
  <c r="AE1393" i="2"/>
  <c r="AF1393" i="2"/>
  <c r="AI1393" i="2"/>
  <c r="U392" i="6" s="1"/>
  <c r="S392" i="6"/>
  <c r="T392" i="6" s="1"/>
  <c r="AI1535" i="2"/>
  <c r="U534" i="6" s="1"/>
  <c r="AB1535" i="2"/>
  <c r="AD1535" i="2" s="1"/>
  <c r="AC1535" i="2"/>
  <c r="AF1535" i="2"/>
  <c r="AE1535" i="2"/>
  <c r="S534" i="6"/>
  <c r="T534" i="6" s="1"/>
  <c r="AC1989" i="2"/>
  <c r="AE1989" i="2"/>
  <c r="AF1989" i="2"/>
  <c r="AI1989" i="2"/>
  <c r="U988" i="6" s="1"/>
  <c r="S988" i="6"/>
  <c r="T988" i="6" s="1"/>
  <c r="AB1989" i="2"/>
  <c r="AB1441" i="2"/>
  <c r="AD1441" i="2" s="1"/>
  <c r="AC1441" i="2"/>
  <c r="AE1441" i="2"/>
  <c r="AF1441" i="2"/>
  <c r="AI1441" i="2"/>
  <c r="U440" i="6" s="1"/>
  <c r="S440" i="6"/>
  <c r="T440" i="6" s="1"/>
  <c r="AB1522" i="2"/>
  <c r="AF1522" i="2"/>
  <c r="AE1522" i="2"/>
  <c r="AI1522" i="2"/>
  <c r="U521" i="6" s="1"/>
  <c r="AC1522" i="2"/>
  <c r="S521" i="6"/>
  <c r="T521" i="6" s="1"/>
  <c r="AC1864" i="2"/>
  <c r="AE1864" i="2"/>
  <c r="AF1864" i="2"/>
  <c r="AI1864" i="2"/>
  <c r="U863" i="6" s="1"/>
  <c r="AB1864" i="2"/>
  <c r="S863" i="6"/>
  <c r="T863" i="6" s="1"/>
  <c r="AI1080" i="2"/>
  <c r="U79" i="6" s="1"/>
  <c r="AE1080" i="2"/>
  <c r="AC1080" i="2"/>
  <c r="AF1080" i="2"/>
  <c r="AB1080" i="2"/>
  <c r="S79" i="6"/>
  <c r="T79" i="6" s="1"/>
  <c r="AI1498" i="2"/>
  <c r="U497" i="6" s="1"/>
  <c r="AB1498" i="2"/>
  <c r="AC1498" i="2"/>
  <c r="AF1498" i="2"/>
  <c r="AE1498" i="2"/>
  <c r="S497" i="6"/>
  <c r="T497" i="6" s="1"/>
  <c r="AI1353" i="2"/>
  <c r="U352" i="6" s="1"/>
  <c r="AF1353" i="2"/>
  <c r="AC1353" i="2"/>
  <c r="AB1353" i="2"/>
  <c r="AE1353" i="2"/>
  <c r="S352" i="6"/>
  <c r="T352" i="6" s="1"/>
  <c r="AE1750" i="2"/>
  <c r="AF1750" i="2"/>
  <c r="AI1750" i="2"/>
  <c r="U749" i="6" s="1"/>
  <c r="AB1750" i="2"/>
  <c r="AC1750" i="2"/>
  <c r="S749" i="6"/>
  <c r="T749" i="6" s="1"/>
  <c r="AE2019" i="2"/>
  <c r="AF2019" i="2"/>
  <c r="AI2019" i="2"/>
  <c r="U1018" i="6" s="1"/>
  <c r="AB2019" i="2"/>
  <c r="AC2019" i="2"/>
  <c r="S1018" i="6"/>
  <c r="T1018" i="6" s="1"/>
  <c r="AF1381" i="2"/>
  <c r="AI1381" i="2"/>
  <c r="U380" i="6" s="1"/>
  <c r="AB1381" i="2"/>
  <c r="AD1381" i="2" s="1"/>
  <c r="AC1381" i="2"/>
  <c r="AE1381" i="2"/>
  <c r="S380" i="6"/>
  <c r="T380" i="6" s="1"/>
  <c r="AI1371" i="2"/>
  <c r="U370" i="6" s="1"/>
  <c r="AC1371" i="2"/>
  <c r="AF1371" i="2"/>
  <c r="AB1371" i="2"/>
  <c r="AD1371" i="2" s="1"/>
  <c r="AE1371" i="2"/>
  <c r="S370" i="6"/>
  <c r="T370" i="6" s="1"/>
  <c r="AC1548" i="2"/>
  <c r="AE1548" i="2"/>
  <c r="AF1548" i="2"/>
  <c r="AI1548" i="2"/>
  <c r="U547" i="6" s="1"/>
  <c r="AB1548" i="2"/>
  <c r="S547" i="6"/>
  <c r="T547" i="6" s="1"/>
  <c r="AC1713" i="2"/>
  <c r="AE1713" i="2"/>
  <c r="AF1713" i="2"/>
  <c r="AI1713" i="2"/>
  <c r="U712" i="6" s="1"/>
  <c r="AB1713" i="2"/>
  <c r="S712" i="6"/>
  <c r="T712" i="6" s="1"/>
  <c r="AC1776" i="2"/>
  <c r="AE1776" i="2"/>
  <c r="AF1776" i="2"/>
  <c r="AI1776" i="2"/>
  <c r="U775" i="6" s="1"/>
  <c r="AB1776" i="2"/>
  <c r="AD1776" i="2" s="1"/>
  <c r="S775" i="6"/>
  <c r="T775" i="6" s="1"/>
  <c r="AC2013" i="2"/>
  <c r="AE2013" i="2"/>
  <c r="AF2013" i="2"/>
  <c r="AI2013" i="2"/>
  <c r="U1012" i="6" s="1"/>
  <c r="S1012" i="6"/>
  <c r="T1012" i="6" s="1"/>
  <c r="AB2013" i="2"/>
  <c r="AI1133" i="2"/>
  <c r="U132" i="6" s="1"/>
  <c r="AC1133" i="2"/>
  <c r="AE1133" i="2"/>
  <c r="AF1133" i="2"/>
  <c r="AB1133" i="2"/>
  <c r="AD1133" i="2" s="1"/>
  <c r="S132" i="6"/>
  <c r="T132" i="6" s="1"/>
  <c r="AB1276" i="2"/>
  <c r="AD1276" i="2" s="1"/>
  <c r="AF1276" i="2"/>
  <c r="AE1276" i="2"/>
  <c r="AC1276" i="2"/>
  <c r="AI1276" i="2"/>
  <c r="U275" i="6" s="1"/>
  <c r="S275" i="6"/>
  <c r="T275" i="6" s="1"/>
  <c r="AI1434" i="2"/>
  <c r="U433" i="6" s="1"/>
  <c r="AB1434" i="2"/>
  <c r="AD1434" i="2" s="1"/>
  <c r="AF1434" i="2"/>
  <c r="AC1434" i="2"/>
  <c r="AE1434" i="2"/>
  <c r="S433" i="6"/>
  <c r="T433" i="6" s="1"/>
  <c r="AB1358" i="2"/>
  <c r="AD1358" i="2" s="1"/>
  <c r="AC1358" i="2"/>
  <c r="AE1358" i="2"/>
  <c r="AF1358" i="2"/>
  <c r="AI1358" i="2"/>
  <c r="U357" i="6" s="1"/>
  <c r="S357" i="6"/>
  <c r="T357" i="6" s="1"/>
  <c r="AI1543" i="2"/>
  <c r="U542" i="6" s="1"/>
  <c r="AB1543" i="2"/>
  <c r="AC1543" i="2"/>
  <c r="AF1543" i="2"/>
  <c r="AE1543" i="2"/>
  <c r="S542" i="6"/>
  <c r="T542" i="6" s="1"/>
  <c r="AE1586" i="2"/>
  <c r="AF1586" i="2"/>
  <c r="AI1586" i="2"/>
  <c r="U585" i="6" s="1"/>
  <c r="AC1586" i="2"/>
  <c r="AB1586" i="2"/>
  <c r="AD1586" i="2" s="1"/>
  <c r="S585" i="6"/>
  <c r="T585" i="6" s="1"/>
  <c r="AI1624" i="2"/>
  <c r="U623" i="6" s="1"/>
  <c r="AB1624" i="2"/>
  <c r="AC1624" i="2"/>
  <c r="AE1624" i="2"/>
  <c r="AF1624" i="2"/>
  <c r="S623" i="6"/>
  <c r="T623" i="6" s="1"/>
  <c r="AE1782" i="2"/>
  <c r="AF1782" i="2"/>
  <c r="AI1782" i="2"/>
  <c r="U781" i="6" s="1"/>
  <c r="AB1782" i="2"/>
  <c r="AC1782" i="2"/>
  <c r="S781" i="6"/>
  <c r="T781" i="6" s="1"/>
  <c r="AI1802" i="2"/>
  <c r="U801" i="6" s="1"/>
  <c r="AB1802" i="2"/>
  <c r="AC1802" i="2"/>
  <c r="AE1802" i="2"/>
  <c r="AF1802" i="2"/>
  <c r="S801" i="6"/>
  <c r="T801" i="6" s="1"/>
  <c r="AI1981" i="2"/>
  <c r="U980" i="6" s="1"/>
  <c r="AB1981" i="2"/>
  <c r="AC1981" i="2"/>
  <c r="AE1981" i="2"/>
  <c r="AF1981" i="2"/>
  <c r="S980" i="6"/>
  <c r="T980" i="6" s="1"/>
  <c r="AE1671" i="2"/>
  <c r="AF1671" i="2"/>
  <c r="AI1671" i="2"/>
  <c r="U670" i="6" s="1"/>
  <c r="AC1671" i="2"/>
  <c r="AB1671" i="2"/>
  <c r="AD1671" i="2" s="1"/>
  <c r="S670" i="6"/>
  <c r="T670" i="6" s="1"/>
  <c r="AC1872" i="2"/>
  <c r="AE1872" i="2"/>
  <c r="AF1872" i="2"/>
  <c r="AI1872" i="2"/>
  <c r="U871" i="6" s="1"/>
  <c r="AB1872" i="2"/>
  <c r="AD1872" i="2" s="1"/>
  <c r="S871" i="6"/>
  <c r="T871" i="6" s="1"/>
  <c r="AI1850" i="2"/>
  <c r="U849" i="6" s="1"/>
  <c r="AB1850" i="2"/>
  <c r="AC1850" i="2"/>
  <c r="AE1850" i="2"/>
  <c r="AF1850" i="2"/>
  <c r="S849" i="6"/>
  <c r="T849" i="6" s="1"/>
  <c r="AI1387" i="2"/>
  <c r="U386" i="6" s="1"/>
  <c r="AC1387" i="2"/>
  <c r="AF1387" i="2"/>
  <c r="AB1387" i="2"/>
  <c r="AD1387" i="2" s="1"/>
  <c r="AE1387" i="2"/>
  <c r="S386" i="6"/>
  <c r="T386" i="6" s="1"/>
  <c r="AF1702" i="2"/>
  <c r="AI1702" i="2"/>
  <c r="U701" i="6" s="1"/>
  <c r="AB1702" i="2"/>
  <c r="AD1702" i="2" s="1"/>
  <c r="AC1702" i="2"/>
  <c r="AE1702" i="2"/>
  <c r="S701" i="6"/>
  <c r="T701" i="6" s="1"/>
  <c r="AC1267" i="2"/>
  <c r="AE1267" i="2"/>
  <c r="AB1267" i="2"/>
  <c r="AD1267" i="2" s="1"/>
  <c r="AI1267" i="2"/>
  <c r="U266" i="6" s="1"/>
  <c r="AF1267" i="2"/>
  <c r="S266" i="6"/>
  <c r="T266" i="6" s="1"/>
  <c r="AI1629" i="2"/>
  <c r="U628" i="6" s="1"/>
  <c r="AB1629" i="2"/>
  <c r="AC1629" i="2"/>
  <c r="AE1629" i="2"/>
  <c r="AF1629" i="2"/>
  <c r="S628" i="6"/>
  <c r="T628" i="6" s="1"/>
  <c r="AE1527" i="2"/>
  <c r="AI1527" i="2"/>
  <c r="U526" i="6" s="1"/>
  <c r="AB1527" i="2"/>
  <c r="AD1527" i="2" s="1"/>
  <c r="AC1527" i="2"/>
  <c r="AF1527" i="2"/>
  <c r="S526" i="6"/>
  <c r="T526" i="6" s="1"/>
  <c r="AE1894" i="2"/>
  <c r="AF1894" i="2"/>
  <c r="AI1894" i="2"/>
  <c r="U893" i="6" s="1"/>
  <c r="AB1894" i="2"/>
  <c r="AC1894" i="2"/>
  <c r="S893" i="6"/>
  <c r="T893" i="6" s="1"/>
  <c r="AC1784" i="2"/>
  <c r="AE1784" i="2"/>
  <c r="AF1784" i="2"/>
  <c r="AI1784" i="2"/>
  <c r="U783" i="6" s="1"/>
  <c r="S783" i="6"/>
  <c r="T783" i="6" s="1"/>
  <c r="AB1784" i="2"/>
  <c r="AB1987" i="2"/>
  <c r="AD1987" i="2" s="1"/>
  <c r="AF1987" i="2"/>
  <c r="AI1987" i="2"/>
  <c r="U986" i="6" s="1"/>
  <c r="AC1987" i="2"/>
  <c r="AE1987" i="2"/>
  <c r="S986" i="6"/>
  <c r="T986" i="6" s="1"/>
  <c r="AB1099" i="2"/>
  <c r="AD1099" i="2" s="1"/>
  <c r="AC1099" i="2"/>
  <c r="AE1099" i="2"/>
  <c r="AF1099" i="2"/>
  <c r="AI1099" i="2"/>
  <c r="U98" i="6" s="1"/>
  <c r="S98" i="6"/>
  <c r="T98" i="6" s="1"/>
  <c r="AI1189" i="2"/>
  <c r="U188" i="6" s="1"/>
  <c r="AC1189" i="2"/>
  <c r="AE1189" i="2"/>
  <c r="AF1189" i="2"/>
  <c r="AB1189" i="2"/>
  <c r="AD1189" i="2" s="1"/>
  <c r="S188" i="6"/>
  <c r="T188" i="6" s="1"/>
  <c r="AI1225" i="2"/>
  <c r="U224" i="6" s="1"/>
  <c r="AB1225" i="2"/>
  <c r="AC1225" i="2"/>
  <c r="AE1225" i="2"/>
  <c r="AF1225" i="2"/>
  <c r="S224" i="6"/>
  <c r="T224" i="6" s="1"/>
  <c r="AI1379" i="2"/>
  <c r="U378" i="6" s="1"/>
  <c r="AC1379" i="2"/>
  <c r="AF1379" i="2"/>
  <c r="AE1379" i="2"/>
  <c r="AB1379" i="2"/>
  <c r="AD1379" i="2" s="1"/>
  <c r="S378" i="6"/>
  <c r="T378" i="6" s="1"/>
  <c r="AI1426" i="2"/>
  <c r="U425" i="6" s="1"/>
  <c r="AB1426" i="2"/>
  <c r="AC1426" i="2"/>
  <c r="AE1426" i="2"/>
  <c r="AF1426" i="2"/>
  <c r="S425" i="6"/>
  <c r="T425" i="6" s="1"/>
  <c r="AC1511" i="2"/>
  <c r="AE1511" i="2"/>
  <c r="AF1511" i="2"/>
  <c r="AI1511" i="2"/>
  <c r="U510" i="6" s="1"/>
  <c r="AB1511" i="2"/>
  <c r="AD1511" i="2" s="1"/>
  <c r="S510" i="6"/>
  <c r="T510" i="6" s="1"/>
  <c r="AE1399" i="2"/>
  <c r="AB1399" i="2"/>
  <c r="AC1399" i="2"/>
  <c r="AF1399" i="2"/>
  <c r="AI1399" i="2"/>
  <c r="U398" i="6" s="1"/>
  <c r="S398" i="6"/>
  <c r="T398" i="6" s="1"/>
  <c r="AF1917" i="2"/>
  <c r="AI1917" i="2"/>
  <c r="U916" i="6" s="1"/>
  <c r="AB1917" i="2"/>
  <c r="AD1917" i="2" s="1"/>
  <c r="AC1917" i="2"/>
  <c r="AE1917" i="2"/>
  <c r="S916" i="6"/>
  <c r="T916" i="6" s="1"/>
  <c r="AE1790" i="2"/>
  <c r="AF1790" i="2"/>
  <c r="AI1790" i="2"/>
  <c r="U789" i="6" s="1"/>
  <c r="AB1790" i="2"/>
  <c r="AC1790" i="2"/>
  <c r="S789" i="6"/>
  <c r="T789" i="6" s="1"/>
  <c r="AI1818" i="2"/>
  <c r="U817" i="6" s="1"/>
  <c r="AB1818" i="2"/>
  <c r="AC1818" i="2"/>
  <c r="AE1818" i="2"/>
  <c r="AF1818" i="2"/>
  <c r="S817" i="6"/>
  <c r="T817" i="6" s="1"/>
  <c r="AF2002" i="2"/>
  <c r="AI2002" i="2"/>
  <c r="U1001" i="6" s="1"/>
  <c r="AB2002" i="2"/>
  <c r="AD2002" i="2" s="1"/>
  <c r="AC2002" i="2"/>
  <c r="S1001" i="6"/>
  <c r="T1001" i="6" s="1"/>
  <c r="AE2002" i="2"/>
  <c r="AI1964" i="2"/>
  <c r="U963" i="6" s="1"/>
  <c r="AB1964" i="2"/>
  <c r="AC1964" i="2"/>
  <c r="AE1964" i="2"/>
  <c r="AF1964" i="2"/>
  <c r="S963" i="6"/>
  <c r="T963" i="6" s="1"/>
  <c r="AI1034" i="2"/>
  <c r="U33" i="6" s="1"/>
  <c r="AE1034" i="2"/>
  <c r="AC1034" i="2"/>
  <c r="AF1034" i="2"/>
  <c r="AB1034" i="2"/>
  <c r="S33" i="6"/>
  <c r="T33" i="6" s="1"/>
  <c r="AI1209" i="2"/>
  <c r="U208" i="6" s="1"/>
  <c r="AB1209" i="2"/>
  <c r="AC1209" i="2"/>
  <c r="AE1209" i="2"/>
  <c r="AF1209" i="2"/>
  <c r="S208" i="6"/>
  <c r="T208" i="6" s="1"/>
  <c r="AI1243" i="2"/>
  <c r="U242" i="6" s="1"/>
  <c r="AC1243" i="2"/>
  <c r="AB1243" i="2"/>
  <c r="AD1243" i="2" s="1"/>
  <c r="AF1243" i="2"/>
  <c r="AE1243" i="2"/>
  <c r="S242" i="6"/>
  <c r="T242" i="6" s="1"/>
  <c r="AB1436" i="2"/>
  <c r="AD1436" i="2" s="1"/>
  <c r="AE1436" i="2"/>
  <c r="AC1436" i="2"/>
  <c r="AF1436" i="2"/>
  <c r="AI1436" i="2"/>
  <c r="U435" i="6" s="1"/>
  <c r="S435" i="6"/>
  <c r="T435" i="6" s="1"/>
  <c r="AE1430" i="2"/>
  <c r="AF1430" i="2"/>
  <c r="AC1430" i="2"/>
  <c r="AB1430" i="2"/>
  <c r="AI1430" i="2"/>
  <c r="U429" i="6" s="1"/>
  <c r="S429" i="6"/>
  <c r="T429" i="6" s="1"/>
  <c r="AI1740" i="2"/>
  <c r="U739" i="6" s="1"/>
  <c r="AB1740" i="2"/>
  <c r="AC1740" i="2"/>
  <c r="AE1740" i="2"/>
  <c r="AF1740" i="2"/>
  <c r="S739" i="6"/>
  <c r="T739" i="6" s="1"/>
  <c r="AI1653" i="2"/>
  <c r="U652" i="6" s="1"/>
  <c r="AB1653" i="2"/>
  <c r="AC1653" i="2"/>
  <c r="AE1653" i="2"/>
  <c r="AF1653" i="2"/>
  <c r="S652" i="6"/>
  <c r="T652" i="6" s="1"/>
  <c r="AB1937" i="2"/>
  <c r="AD1937" i="2" s="1"/>
  <c r="AC1937" i="2"/>
  <c r="AE1937" i="2"/>
  <c r="AF1937" i="2"/>
  <c r="AI1937" i="2"/>
  <c r="U936" i="6" s="1"/>
  <c r="S936" i="6"/>
  <c r="T936" i="6" s="1"/>
  <c r="AE2004" i="2"/>
  <c r="AF2004" i="2"/>
  <c r="AI2004" i="2"/>
  <c r="U1003" i="6" s="1"/>
  <c r="AB2004" i="2"/>
  <c r="AD2004" i="2" s="1"/>
  <c r="S1003" i="6"/>
  <c r="T1003" i="6" s="1"/>
  <c r="AC2004" i="2"/>
  <c r="AB1921" i="2"/>
  <c r="AD1921" i="2" s="1"/>
  <c r="AC1921" i="2"/>
  <c r="AE1921" i="2"/>
  <c r="AF1921" i="2"/>
  <c r="AI1921" i="2"/>
  <c r="U920" i="6" s="1"/>
  <c r="S920" i="6"/>
  <c r="T920" i="6" s="1"/>
  <c r="AB1979" i="2"/>
  <c r="AD1979" i="2" s="1"/>
  <c r="AF1979" i="2"/>
  <c r="AI1979" i="2"/>
  <c r="U978" i="6" s="1"/>
  <c r="AC1979" i="2"/>
  <c r="AE1979" i="2"/>
  <c r="S978" i="6"/>
  <c r="T978" i="6" s="1"/>
  <c r="AB1817" i="2"/>
  <c r="AD1817" i="2" s="1"/>
  <c r="AC1817" i="2"/>
  <c r="AE1817" i="2"/>
  <c r="AF1817" i="2"/>
  <c r="AI1817" i="2"/>
  <c r="U816" i="6" s="1"/>
  <c r="S816" i="6"/>
  <c r="T816" i="6" s="1"/>
  <c r="AI2016" i="2"/>
  <c r="U1015" i="6" s="1"/>
  <c r="AB2016" i="2"/>
  <c r="AC2016" i="2"/>
  <c r="AE2016" i="2"/>
  <c r="AF2016" i="2"/>
  <c r="S1015" i="6"/>
  <c r="T1015" i="6" s="1"/>
  <c r="AB1985" i="2"/>
  <c r="AD1985" i="2" s="1"/>
  <c r="AC1985" i="2"/>
  <c r="AE1985" i="2"/>
  <c r="AF1985" i="2"/>
  <c r="S984" i="6"/>
  <c r="T984" i="6" s="1"/>
  <c r="AI1985" i="2"/>
  <c r="U984" i="6" s="1"/>
  <c r="AE1696" i="2"/>
  <c r="AF1696" i="2"/>
  <c r="AB1696" i="2"/>
  <c r="AD1696" i="2" s="1"/>
  <c r="AC1696" i="2"/>
  <c r="AI1696" i="2"/>
  <c r="U695" i="6" s="1"/>
  <c r="S695" i="6"/>
  <c r="T695" i="6" s="1"/>
  <c r="AF1869" i="2"/>
  <c r="AI1869" i="2"/>
  <c r="U868" i="6" s="1"/>
  <c r="AB1869" i="2"/>
  <c r="AD1869" i="2" s="1"/>
  <c r="AC1869" i="2"/>
  <c r="AE1869" i="2"/>
  <c r="S868" i="6"/>
  <c r="T868" i="6" s="1"/>
  <c r="AF1837" i="2"/>
  <c r="AI1837" i="2"/>
  <c r="U836" i="6" s="1"/>
  <c r="AB1837" i="2"/>
  <c r="AD1837" i="2" s="1"/>
  <c r="AC1837" i="2"/>
  <c r="AE1837" i="2"/>
  <c r="S836" i="6"/>
  <c r="T836" i="6" s="1"/>
  <c r="AF1805" i="2"/>
  <c r="AI1805" i="2"/>
  <c r="U804" i="6" s="1"/>
  <c r="AB1805" i="2"/>
  <c r="AD1805" i="2" s="1"/>
  <c r="AC1805" i="2"/>
  <c r="AE1805" i="2"/>
  <c r="S804" i="6"/>
  <c r="T804" i="6" s="1"/>
  <c r="AF1773" i="2"/>
  <c r="AI1773" i="2"/>
  <c r="U772" i="6" s="1"/>
  <c r="AB1773" i="2"/>
  <c r="AD1773" i="2" s="1"/>
  <c r="AC1773" i="2"/>
  <c r="AE1773" i="2"/>
  <c r="S772" i="6"/>
  <c r="T772" i="6" s="1"/>
  <c r="AF1741" i="2"/>
  <c r="AI1741" i="2"/>
  <c r="U740" i="6" s="1"/>
  <c r="AB1741" i="2"/>
  <c r="AD1741" i="2" s="1"/>
  <c r="AC1741" i="2"/>
  <c r="AE1741" i="2"/>
  <c r="S740" i="6"/>
  <c r="T740" i="6" s="1"/>
  <c r="AB1674" i="2"/>
  <c r="AD1674" i="2" s="1"/>
  <c r="AC1674" i="2"/>
  <c r="AE1674" i="2"/>
  <c r="AF1674" i="2"/>
  <c r="AI1674" i="2"/>
  <c r="U673" i="6" s="1"/>
  <c r="S673" i="6"/>
  <c r="T673" i="6" s="1"/>
  <c r="AI1939" i="2"/>
  <c r="U938" i="6" s="1"/>
  <c r="AB1939" i="2"/>
  <c r="AC1939" i="2"/>
  <c r="AE1939" i="2"/>
  <c r="AF1939" i="2"/>
  <c r="S938" i="6"/>
  <c r="T938" i="6" s="1"/>
  <c r="AI1907" i="2"/>
  <c r="U906" i="6" s="1"/>
  <c r="AB1907" i="2"/>
  <c r="AC1907" i="2"/>
  <c r="AE1907" i="2"/>
  <c r="AF1907" i="2"/>
  <c r="S906" i="6"/>
  <c r="T906" i="6" s="1"/>
  <c r="AI1875" i="2"/>
  <c r="U874" i="6" s="1"/>
  <c r="AB1875" i="2"/>
  <c r="AC1875" i="2"/>
  <c r="AE1875" i="2"/>
  <c r="AF1875" i="2"/>
  <c r="S874" i="6"/>
  <c r="T874" i="6" s="1"/>
  <c r="AI1843" i="2"/>
  <c r="U842" i="6" s="1"/>
  <c r="AB1843" i="2"/>
  <c r="AC1843" i="2"/>
  <c r="AE1843" i="2"/>
  <c r="AF1843" i="2"/>
  <c r="S842" i="6"/>
  <c r="T842" i="6" s="1"/>
  <c r="AI1811" i="2"/>
  <c r="U810" i="6" s="1"/>
  <c r="AB1811" i="2"/>
  <c r="AC1811" i="2"/>
  <c r="AE1811" i="2"/>
  <c r="AF1811" i="2"/>
  <c r="S810" i="6"/>
  <c r="T810" i="6" s="1"/>
  <c r="AI1779" i="2"/>
  <c r="U778" i="6" s="1"/>
  <c r="AB1779" i="2"/>
  <c r="AC1779" i="2"/>
  <c r="AE1779" i="2"/>
  <c r="AF1779" i="2"/>
  <c r="S778" i="6"/>
  <c r="T778" i="6" s="1"/>
  <c r="AI1747" i="2"/>
  <c r="U746" i="6" s="1"/>
  <c r="AB1747" i="2"/>
  <c r="AC1747" i="2"/>
  <c r="AE1747" i="2"/>
  <c r="AF1747" i="2"/>
  <c r="S746" i="6"/>
  <c r="T746" i="6" s="1"/>
  <c r="AB1666" i="2"/>
  <c r="AD1666" i="2" s="1"/>
  <c r="AC1666" i="2"/>
  <c r="AE1666" i="2"/>
  <c r="AF1666" i="2"/>
  <c r="AI1666" i="2"/>
  <c r="U665" i="6" s="1"/>
  <c r="S665" i="6"/>
  <c r="T665" i="6" s="1"/>
  <c r="AB1613" i="2"/>
  <c r="AD1613" i="2" s="1"/>
  <c r="AC1613" i="2"/>
  <c r="AE1613" i="2"/>
  <c r="AF1613" i="2"/>
  <c r="AI1613" i="2"/>
  <c r="U612" i="6" s="1"/>
  <c r="S612" i="6"/>
  <c r="T612" i="6" s="1"/>
  <c r="AF1638" i="2"/>
  <c r="AI1638" i="2"/>
  <c r="U637" i="6" s="1"/>
  <c r="AB1638" i="2"/>
  <c r="AD1638" i="2" s="1"/>
  <c r="AC1638" i="2"/>
  <c r="AE1638" i="2"/>
  <c r="S637" i="6"/>
  <c r="T637" i="6" s="1"/>
  <c r="AB1565" i="2"/>
  <c r="AD1565" i="2" s="1"/>
  <c r="AC1565" i="2"/>
  <c r="AE1565" i="2"/>
  <c r="AF1565" i="2"/>
  <c r="AI1565" i="2"/>
  <c r="U564" i="6" s="1"/>
  <c r="S564" i="6"/>
  <c r="T564" i="6" s="1"/>
  <c r="AB1621" i="2"/>
  <c r="AD1621" i="2" s="1"/>
  <c r="AC1621" i="2"/>
  <c r="AE1621" i="2"/>
  <c r="AF1621" i="2"/>
  <c r="AI1621" i="2"/>
  <c r="U620" i="6" s="1"/>
  <c r="S620" i="6"/>
  <c r="T620" i="6" s="1"/>
  <c r="AC1604" i="2"/>
  <c r="AE1604" i="2"/>
  <c r="AF1604" i="2"/>
  <c r="AI1604" i="2"/>
  <c r="U603" i="6" s="1"/>
  <c r="AB1604" i="2"/>
  <c r="AD1604" i="2" s="1"/>
  <c r="S603" i="6"/>
  <c r="T603" i="6" s="1"/>
  <c r="AF1534" i="2"/>
  <c r="AB1534" i="2"/>
  <c r="AD1534" i="2" s="1"/>
  <c r="AI1534" i="2"/>
  <c r="U533" i="6" s="1"/>
  <c r="AC1534" i="2"/>
  <c r="AE1534" i="2"/>
  <c r="S533" i="6"/>
  <c r="T533" i="6" s="1"/>
  <c r="AB1417" i="2"/>
  <c r="AD1417" i="2" s="1"/>
  <c r="AC1417" i="2"/>
  <c r="AE1417" i="2"/>
  <c r="AI1417" i="2"/>
  <c r="U416" i="6" s="1"/>
  <c r="AF1417" i="2"/>
  <c r="S416" i="6"/>
  <c r="T416" i="6" s="1"/>
  <c r="AF1492" i="2"/>
  <c r="AI1492" i="2"/>
  <c r="U491" i="6" s="1"/>
  <c r="AC1492" i="2"/>
  <c r="AB1492" i="2"/>
  <c r="AE1492" i="2"/>
  <c r="S491" i="6"/>
  <c r="T491" i="6" s="1"/>
  <c r="AE1423" i="2"/>
  <c r="AB1423" i="2"/>
  <c r="AI1423" i="2"/>
  <c r="U422" i="6" s="1"/>
  <c r="AF1423" i="2"/>
  <c r="AC1423" i="2"/>
  <c r="S422" i="6"/>
  <c r="T422" i="6" s="1"/>
  <c r="AB1086" i="2"/>
  <c r="AD1086" i="2" s="1"/>
  <c r="AC1086" i="2"/>
  <c r="AE1086" i="2"/>
  <c r="AF1086" i="2"/>
  <c r="AI1086" i="2"/>
  <c r="U85" i="6" s="1"/>
  <c r="S85" i="6"/>
  <c r="T85" i="6" s="1"/>
  <c r="AB1363" i="2"/>
  <c r="AD1363" i="2" s="1"/>
  <c r="AE1363" i="2"/>
  <c r="AF1363" i="2"/>
  <c r="AC1363" i="2"/>
  <c r="AI1363" i="2"/>
  <c r="U362" i="6" s="1"/>
  <c r="S362" i="6"/>
  <c r="T362" i="6" s="1"/>
  <c r="AF1271" i="2"/>
  <c r="AC1271" i="2"/>
  <c r="AE1271" i="2"/>
  <c r="AB1271" i="2"/>
  <c r="AD1271" i="2" s="1"/>
  <c r="AI1271" i="2"/>
  <c r="U270" i="6" s="1"/>
  <c r="S270" i="6"/>
  <c r="T270" i="6" s="1"/>
  <c r="AE1310" i="2"/>
  <c r="AB1310" i="2"/>
  <c r="AC1310" i="2"/>
  <c r="AF1310" i="2"/>
  <c r="AI1310" i="2"/>
  <c r="U309" i="6" s="1"/>
  <c r="S309" i="6"/>
  <c r="T309" i="6" s="1"/>
  <c r="AB1124" i="2"/>
  <c r="AI1124" i="2"/>
  <c r="U123" i="6" s="1"/>
  <c r="AC1124" i="2"/>
  <c r="AE1124" i="2"/>
  <c r="AF1124" i="2"/>
  <c r="S123" i="6"/>
  <c r="T123" i="6" s="1"/>
  <c r="AF1356" i="2"/>
  <c r="AI1356" i="2"/>
  <c r="U355" i="6" s="1"/>
  <c r="AE1356" i="2"/>
  <c r="AB1356" i="2"/>
  <c r="AC1356" i="2"/>
  <c r="S355" i="6"/>
  <c r="T355" i="6" s="1"/>
  <c r="AF1308" i="2"/>
  <c r="AI1308" i="2"/>
  <c r="U307" i="6" s="1"/>
  <c r="AE1308" i="2"/>
  <c r="AB1308" i="2"/>
  <c r="AD1308" i="2" s="1"/>
  <c r="AC1308" i="2"/>
  <c r="S307" i="6"/>
  <c r="T307" i="6" s="1"/>
  <c r="AF1204" i="2"/>
  <c r="AB1204" i="2"/>
  <c r="AD1204" i="2" s="1"/>
  <c r="AC1204" i="2"/>
  <c r="AE1204" i="2"/>
  <c r="AI1204" i="2"/>
  <c r="U203" i="6" s="1"/>
  <c r="S203" i="6"/>
  <c r="T203" i="6" s="1"/>
  <c r="AB1148" i="2"/>
  <c r="AF1148" i="2"/>
  <c r="AC1148" i="2"/>
  <c r="AE1148" i="2"/>
  <c r="AI1148" i="2"/>
  <c r="U147" i="6" s="1"/>
  <c r="S147" i="6"/>
  <c r="T147" i="6" s="1"/>
  <c r="AE1069" i="2"/>
  <c r="AC1069" i="2"/>
  <c r="AF1069" i="2"/>
  <c r="AI1069" i="2"/>
  <c r="U68" i="6" s="1"/>
  <c r="AB1069" i="2"/>
  <c r="AD1069" i="2" s="1"/>
  <c r="S68" i="6"/>
  <c r="T68" i="6" s="1"/>
  <c r="AC1055" i="2"/>
  <c r="AI1055" i="2"/>
  <c r="U54" i="6" s="1"/>
  <c r="AB1055" i="2"/>
  <c r="AD1055" i="2" s="1"/>
  <c r="AE1055" i="2"/>
  <c r="AF1055" i="2"/>
  <c r="S54" i="6"/>
  <c r="T54" i="6" s="1"/>
  <c r="AC1039" i="2"/>
  <c r="AB1039" i="2"/>
  <c r="AE1039" i="2"/>
  <c r="AI1039" i="2"/>
  <c r="U38" i="6" s="1"/>
  <c r="AF1039" i="2"/>
  <c r="S38" i="6"/>
  <c r="T38" i="6" s="1"/>
  <c r="AM1367" i="2"/>
  <c r="AP1367" i="2"/>
  <c r="AS1367" i="2"/>
  <c r="AA366" i="6" s="1"/>
  <c r="AL1367" i="2"/>
  <c r="AN1367" i="2" s="1"/>
  <c r="AO1367" i="2"/>
  <c r="Y366" i="6"/>
  <c r="Z366" i="6" s="1"/>
  <c r="AM1839" i="2"/>
  <c r="AO1839" i="2"/>
  <c r="AP1839" i="2"/>
  <c r="AS1839" i="2"/>
  <c r="AA838" i="6" s="1"/>
  <c r="AL1839" i="2"/>
  <c r="Y838" i="6"/>
  <c r="Z838" i="6" s="1"/>
  <c r="AP1519" i="2"/>
  <c r="AS1519" i="2"/>
  <c r="AA518" i="6" s="1"/>
  <c r="AM1519" i="2"/>
  <c r="AL1519" i="2"/>
  <c r="AO1519" i="2"/>
  <c r="Y518" i="6"/>
  <c r="Z518" i="6" s="1"/>
  <c r="AL1272" i="2"/>
  <c r="AN1272" i="2" s="1"/>
  <c r="AO1272" i="2"/>
  <c r="AP1272" i="2"/>
  <c r="AM1272" i="2"/>
  <c r="AS1272" i="2"/>
  <c r="AA271" i="6" s="1"/>
  <c r="Y271" i="6"/>
  <c r="Z271" i="6" s="1"/>
  <c r="AS1557" i="2"/>
  <c r="AA556" i="6" s="1"/>
  <c r="AL1557" i="2"/>
  <c r="AM1557" i="2"/>
  <c r="AO1557" i="2"/>
  <c r="AP1557" i="2"/>
  <c r="Y556" i="6"/>
  <c r="Z556" i="6" s="1"/>
  <c r="AP1161" i="2"/>
  <c r="AS1161" i="2"/>
  <c r="AA160" i="6" s="1"/>
  <c r="AL1161" i="2"/>
  <c r="AM1161" i="2"/>
  <c r="AO1161" i="2"/>
  <c r="Y160" i="6"/>
  <c r="Z160" i="6" s="1"/>
  <c r="AL1147" i="2"/>
  <c r="AP1147" i="2"/>
  <c r="AM1147" i="2"/>
  <c r="AS1147" i="2"/>
  <c r="AA146" i="6" s="1"/>
  <c r="AO1147" i="2"/>
  <c r="Y146" i="6"/>
  <c r="Z146" i="6" s="1"/>
  <c r="AP1110" i="2"/>
  <c r="AL1110" i="2"/>
  <c r="AO1110" i="2"/>
  <c r="AM1110" i="2"/>
  <c r="AS1110" i="2"/>
  <c r="AA109" i="6" s="1"/>
  <c r="Y109" i="6"/>
  <c r="Z109" i="6" s="1"/>
  <c r="AP1892" i="2"/>
  <c r="AS1892" i="2"/>
  <c r="AA891" i="6" s="1"/>
  <c r="AL1892" i="2"/>
  <c r="AN1892" i="2" s="1"/>
  <c r="AM1892" i="2"/>
  <c r="AO1892" i="2"/>
  <c r="Y891" i="6"/>
  <c r="Z891" i="6" s="1"/>
  <c r="AS1124" i="2"/>
  <c r="AA123" i="6" s="1"/>
  <c r="AM1124" i="2"/>
  <c r="AL1124" i="2"/>
  <c r="AO1124" i="2"/>
  <c r="AP1124" i="2"/>
  <c r="Y123" i="6"/>
  <c r="Z123" i="6" s="1"/>
  <c r="AL1163" i="2"/>
  <c r="AP1163" i="2"/>
  <c r="AM1163" i="2"/>
  <c r="AS1163" i="2"/>
  <c r="AA162" i="6" s="1"/>
  <c r="AO1163" i="2"/>
  <c r="Y162" i="6"/>
  <c r="Z162" i="6" s="1"/>
  <c r="AP1788" i="2"/>
  <c r="AS1788" i="2"/>
  <c r="AA787" i="6" s="1"/>
  <c r="AL1788" i="2"/>
  <c r="AM1788" i="2"/>
  <c r="AO1788" i="2"/>
  <c r="Y787" i="6"/>
  <c r="Z787" i="6" s="1"/>
  <c r="AM1532" i="2"/>
  <c r="AL1532" i="2"/>
  <c r="AN1532" i="2" s="1"/>
  <c r="AO1532" i="2"/>
  <c r="AP1532" i="2"/>
  <c r="AS1532" i="2"/>
  <c r="AA531" i="6" s="1"/>
  <c r="Y531" i="6"/>
  <c r="Z531" i="6" s="1"/>
  <c r="AO1160" i="2"/>
  <c r="AS1160" i="2"/>
  <c r="AA159" i="6" s="1"/>
  <c r="AL1160" i="2"/>
  <c r="AP1160" i="2"/>
  <c r="AM1160" i="2"/>
  <c r="Y159" i="6"/>
  <c r="Z159" i="6" s="1"/>
  <c r="AS1512" i="2"/>
  <c r="AA511" i="6" s="1"/>
  <c r="AL1512" i="2"/>
  <c r="AM1512" i="2"/>
  <c r="AO1512" i="2"/>
  <c r="AP1512" i="2"/>
  <c r="Y511" i="6"/>
  <c r="Z511" i="6" s="1"/>
  <c r="AS1441" i="2"/>
  <c r="AA440" i="6" s="1"/>
  <c r="AL1441" i="2"/>
  <c r="AP1441" i="2"/>
  <c r="AM1441" i="2"/>
  <c r="AO1441" i="2"/>
  <c r="Y440" i="6"/>
  <c r="Z440" i="6" s="1"/>
  <c r="AP1073" i="2"/>
  <c r="AM1073" i="2"/>
  <c r="AL1073" i="2"/>
  <c r="AN1073" i="2" s="1"/>
  <c r="AO1073" i="2"/>
  <c r="AS1073" i="2"/>
  <c r="AA72" i="6" s="1"/>
  <c r="Y72" i="6"/>
  <c r="Z72" i="6" s="1"/>
  <c r="AS1328" i="2"/>
  <c r="AA327" i="6" s="1"/>
  <c r="AL1328" i="2"/>
  <c r="AO1328" i="2"/>
  <c r="AP1328" i="2"/>
  <c r="AM1328" i="2"/>
  <c r="Y327" i="6"/>
  <c r="Z327" i="6" s="1"/>
  <c r="AP1900" i="2"/>
  <c r="AS1900" i="2"/>
  <c r="AA899" i="6" s="1"/>
  <c r="AL1900" i="2"/>
  <c r="AN1900" i="2" s="1"/>
  <c r="AM1900" i="2"/>
  <c r="AO1900" i="2"/>
  <c r="Y899" i="6"/>
  <c r="Z899" i="6" s="1"/>
  <c r="AS1242" i="2"/>
  <c r="AA241" i="6" s="1"/>
  <c r="AM1242" i="2"/>
  <c r="AL1242" i="2"/>
  <c r="AO1242" i="2"/>
  <c r="AP1242" i="2"/>
  <c r="Y241" i="6"/>
  <c r="Z241" i="6" s="1"/>
  <c r="AS1064" i="2"/>
  <c r="AA63" i="6" s="1"/>
  <c r="AL1064" i="2"/>
  <c r="AO1064" i="2"/>
  <c r="AM1064" i="2"/>
  <c r="AP1064" i="2"/>
  <c r="Y63" i="6"/>
  <c r="Z63" i="6" s="1"/>
  <c r="AO1758" i="2"/>
  <c r="AP1758" i="2"/>
  <c r="AS1758" i="2"/>
  <c r="AA757" i="6" s="1"/>
  <c r="AL1758" i="2"/>
  <c r="AM1758" i="2"/>
  <c r="Y757" i="6"/>
  <c r="Z757" i="6" s="1"/>
  <c r="AS1542" i="2"/>
  <c r="AA541" i="6" s="1"/>
  <c r="AL1542" i="2"/>
  <c r="AM1542" i="2"/>
  <c r="AP1542" i="2"/>
  <c r="AO1542" i="2"/>
  <c r="Y541" i="6"/>
  <c r="Z541" i="6" s="1"/>
  <c r="AM1097" i="2"/>
  <c r="AP1097" i="2"/>
  <c r="AS1097" i="2"/>
  <c r="AA96" i="6" s="1"/>
  <c r="AL1097" i="2"/>
  <c r="AO1097" i="2"/>
  <c r="Y96" i="6"/>
  <c r="Z96" i="6" s="1"/>
  <c r="AP1292" i="2"/>
  <c r="AM1292" i="2"/>
  <c r="AL1292" i="2"/>
  <c r="AN1292" i="2" s="1"/>
  <c r="AO1292" i="2"/>
  <c r="AS1292" i="2"/>
  <c r="AA291" i="6" s="1"/>
  <c r="Y291" i="6"/>
  <c r="Z291" i="6" s="1"/>
  <c r="AM1342" i="2"/>
  <c r="AP1342" i="2"/>
  <c r="AS1342" i="2"/>
  <c r="AA341" i="6" s="1"/>
  <c r="AL1342" i="2"/>
  <c r="AO1342" i="2"/>
  <c r="Y341" i="6"/>
  <c r="Z341" i="6" s="1"/>
  <c r="AS1513" i="2"/>
  <c r="AA512" i="6" s="1"/>
  <c r="AL1513" i="2"/>
  <c r="AM1513" i="2"/>
  <c r="AP1513" i="2"/>
  <c r="AO1513" i="2"/>
  <c r="Y512" i="6"/>
  <c r="Z512" i="6" s="1"/>
  <c r="AO1910" i="2"/>
  <c r="AP1910" i="2"/>
  <c r="AS1910" i="2"/>
  <c r="AA909" i="6" s="1"/>
  <c r="AL1910" i="2"/>
  <c r="AM1910" i="2"/>
  <c r="Y909" i="6"/>
  <c r="Z909" i="6" s="1"/>
  <c r="AP1932" i="2"/>
  <c r="AS1932" i="2"/>
  <c r="AA931" i="6" s="1"/>
  <c r="AL1932" i="2"/>
  <c r="AN1932" i="2" s="1"/>
  <c r="AM1932" i="2"/>
  <c r="AO1932" i="2"/>
  <c r="Y931" i="6"/>
  <c r="Z931" i="6" s="1"/>
  <c r="AP1175" i="2"/>
  <c r="AL1175" i="2"/>
  <c r="AN1175" i="2" s="1"/>
  <c r="AM1175" i="2"/>
  <c r="AO1175" i="2"/>
  <c r="AS1175" i="2"/>
  <c r="AA174" i="6" s="1"/>
  <c r="Y174" i="6"/>
  <c r="Z174" i="6" s="1"/>
  <c r="AP1235" i="2"/>
  <c r="AL1235" i="2"/>
  <c r="AN1235" i="2" s="1"/>
  <c r="AO1235" i="2"/>
  <c r="AS1235" i="2"/>
  <c r="AA234" i="6" s="1"/>
  <c r="AM1235" i="2"/>
  <c r="Y234" i="6"/>
  <c r="Z234" i="6" s="1"/>
  <c r="AO1694" i="2"/>
  <c r="AP1694" i="2"/>
  <c r="AS1694" i="2"/>
  <c r="AA693" i="6" s="1"/>
  <c r="AM1694" i="2"/>
  <c r="AL1694" i="2"/>
  <c r="AN1694" i="2" s="1"/>
  <c r="Y693" i="6"/>
  <c r="Z693" i="6" s="1"/>
  <c r="AM1935" i="2"/>
  <c r="AO1935" i="2"/>
  <c r="AP1935" i="2"/>
  <c r="AS1935" i="2"/>
  <c r="AA934" i="6" s="1"/>
  <c r="AL1935" i="2"/>
  <c r="AN1935" i="2" s="1"/>
  <c r="Y934" i="6"/>
  <c r="Z934" i="6" s="1"/>
  <c r="AS1605" i="2"/>
  <c r="AA604" i="6" s="1"/>
  <c r="AL1605" i="2"/>
  <c r="AN1605" i="2" s="1"/>
  <c r="AM1605" i="2"/>
  <c r="AO1605" i="2"/>
  <c r="AP1605" i="2"/>
  <c r="Y604" i="6"/>
  <c r="Z604" i="6" s="1"/>
  <c r="AS1527" i="2"/>
  <c r="AA526" i="6" s="1"/>
  <c r="AL1527" i="2"/>
  <c r="AM1527" i="2"/>
  <c r="AP1527" i="2"/>
  <c r="AO1527" i="2"/>
  <c r="Y526" i="6"/>
  <c r="Z526" i="6" s="1"/>
  <c r="AL1063" i="2"/>
  <c r="AO1063" i="2"/>
  <c r="AP1063" i="2"/>
  <c r="AS1063" i="2"/>
  <c r="AA62" i="6" s="1"/>
  <c r="AM1063" i="2"/>
  <c r="Y62" i="6"/>
  <c r="Z62" i="6" s="1"/>
  <c r="AS1182" i="2"/>
  <c r="AA181" i="6" s="1"/>
  <c r="AM1182" i="2"/>
  <c r="AL1182" i="2"/>
  <c r="AN1182" i="2" s="1"/>
  <c r="AP1182" i="2"/>
  <c r="AO1182" i="2"/>
  <c r="Y181" i="6"/>
  <c r="Z181" i="6" s="1"/>
  <c r="AS1426" i="2"/>
  <c r="AA425" i="6" s="1"/>
  <c r="AM1426" i="2"/>
  <c r="AP1426" i="2"/>
  <c r="AO1426" i="2"/>
  <c r="AL1426" i="2"/>
  <c r="AN1426" i="2" s="1"/>
  <c r="Y425" i="6"/>
  <c r="Z425" i="6" s="1"/>
  <c r="AS1699" i="2"/>
  <c r="AA698" i="6" s="1"/>
  <c r="AL1699" i="2"/>
  <c r="AM1699" i="2"/>
  <c r="AP1699" i="2"/>
  <c r="AO1699" i="2"/>
  <c r="Y698" i="6"/>
  <c r="Z698" i="6" s="1"/>
  <c r="AL1295" i="2"/>
  <c r="AN1295" i="2" s="1"/>
  <c r="AM1295" i="2"/>
  <c r="AO1295" i="2"/>
  <c r="AS1295" i="2"/>
  <c r="AA294" i="6" s="1"/>
  <c r="AP1295" i="2"/>
  <c r="Y294" i="6"/>
  <c r="Z294" i="6" s="1"/>
  <c r="AO1184" i="2"/>
  <c r="AS1184" i="2"/>
  <c r="AA183" i="6" s="1"/>
  <c r="AL1184" i="2"/>
  <c r="AN1184" i="2" s="1"/>
  <c r="AM1184" i="2"/>
  <c r="AP1184" i="2"/>
  <c r="Y183" i="6"/>
  <c r="Z183" i="6" s="1"/>
  <c r="AS1270" i="2"/>
  <c r="AA269" i="6" s="1"/>
  <c r="AO1270" i="2"/>
  <c r="AP1270" i="2"/>
  <c r="AM1270" i="2"/>
  <c r="AL1270" i="2"/>
  <c r="AN1270" i="2" s="1"/>
  <c r="Y269" i="6"/>
  <c r="Z269" i="6" s="1"/>
  <c r="AM1704" i="2"/>
  <c r="AO1704" i="2"/>
  <c r="AP1704" i="2"/>
  <c r="AS1704" i="2"/>
  <c r="AA703" i="6" s="1"/>
  <c r="AL1704" i="2"/>
  <c r="AN1704" i="2" s="1"/>
  <c r="Y703" i="6"/>
  <c r="Z703" i="6" s="1"/>
  <c r="AP1735" i="2"/>
  <c r="AL1735" i="2"/>
  <c r="AS1735" i="2"/>
  <c r="AA734" i="6" s="1"/>
  <c r="AM1735" i="2"/>
  <c r="AO1735" i="2"/>
  <c r="Y734" i="6"/>
  <c r="Z734" i="6" s="1"/>
  <c r="AL1173" i="2"/>
  <c r="AO1173" i="2"/>
  <c r="AM1173" i="2"/>
  <c r="AP1173" i="2"/>
  <c r="AS1173" i="2"/>
  <c r="AA172" i="6" s="1"/>
  <c r="Y172" i="6"/>
  <c r="Z172" i="6" s="1"/>
  <c r="AS1535" i="2"/>
  <c r="AA534" i="6" s="1"/>
  <c r="AL1535" i="2"/>
  <c r="AM1535" i="2"/>
  <c r="AO1535" i="2"/>
  <c r="AP1535" i="2"/>
  <c r="Y534" i="6"/>
  <c r="Z534" i="6" s="1"/>
  <c r="AP1820" i="2"/>
  <c r="AS1820" i="2"/>
  <c r="AA819" i="6" s="1"/>
  <c r="AL1820" i="2"/>
  <c r="AN1820" i="2" s="1"/>
  <c r="AM1820" i="2"/>
  <c r="AO1820" i="2"/>
  <c r="Y819" i="6"/>
  <c r="Z819" i="6" s="1"/>
  <c r="AM1282" i="2"/>
  <c r="AS1282" i="2"/>
  <c r="AA281" i="6" s="1"/>
  <c r="AP1282" i="2"/>
  <c r="AL1282" i="2"/>
  <c r="AO1282" i="2"/>
  <c r="Y281" i="6"/>
  <c r="Z281" i="6" s="1"/>
  <c r="AM1632" i="2"/>
  <c r="AO1632" i="2"/>
  <c r="AP1632" i="2"/>
  <c r="AS1632" i="2"/>
  <c r="AA631" i="6" s="1"/>
  <c r="AL1632" i="2"/>
  <c r="AN1632" i="2" s="1"/>
  <c r="Y631" i="6"/>
  <c r="Z631" i="6" s="1"/>
  <c r="AS1140" i="2"/>
  <c r="AA139" i="6" s="1"/>
  <c r="AM1140" i="2"/>
  <c r="AO1140" i="2"/>
  <c r="AP1140" i="2"/>
  <c r="AL1140" i="2"/>
  <c r="AN1140" i="2" s="1"/>
  <c r="Y139" i="6"/>
  <c r="Z139" i="6" s="1"/>
  <c r="AS1460" i="2"/>
  <c r="AA459" i="6" s="1"/>
  <c r="AL1460" i="2"/>
  <c r="AM1460" i="2"/>
  <c r="AO1460" i="2"/>
  <c r="AP1460" i="2"/>
  <c r="Y459" i="6"/>
  <c r="Z459" i="6" s="1"/>
  <c r="AO1862" i="2"/>
  <c r="AP1862" i="2"/>
  <c r="AS1862" i="2"/>
  <c r="AA861" i="6" s="1"/>
  <c r="AL1862" i="2"/>
  <c r="AM1862" i="2"/>
  <c r="Y861" i="6"/>
  <c r="Z861" i="6" s="1"/>
  <c r="AM1034" i="2"/>
  <c r="AL1034" i="2"/>
  <c r="AN1034" i="2" s="1"/>
  <c r="AS1034" i="2"/>
  <c r="AA33" i="6" s="1"/>
  <c r="AO1034" i="2"/>
  <c r="AP1034" i="2"/>
  <c r="Y33" i="6"/>
  <c r="Z33" i="6" s="1"/>
  <c r="AS1296" i="2"/>
  <c r="AA295" i="6" s="1"/>
  <c r="AL1296" i="2"/>
  <c r="AN1296" i="2" s="1"/>
  <c r="AM1296" i="2"/>
  <c r="AO1296" i="2"/>
  <c r="AP1296" i="2"/>
  <c r="Y295" i="6"/>
  <c r="Z295" i="6" s="1"/>
  <c r="AS1591" i="2"/>
  <c r="AA590" i="6" s="1"/>
  <c r="AL1591" i="2"/>
  <c r="AM1591" i="2"/>
  <c r="AO1591" i="2"/>
  <c r="AP1591" i="2"/>
  <c r="Y590" i="6"/>
  <c r="Z590" i="6" s="1"/>
  <c r="AS1827" i="2"/>
  <c r="AA826" i="6" s="1"/>
  <c r="AL1827" i="2"/>
  <c r="AM1827" i="2"/>
  <c r="AO1827" i="2"/>
  <c r="AP1827" i="2"/>
  <c r="Y826" i="6"/>
  <c r="Z826" i="6" s="1"/>
  <c r="AL1978" i="2"/>
  <c r="AP1978" i="2"/>
  <c r="AS1978" i="2"/>
  <c r="AA977" i="6" s="1"/>
  <c r="AM1978" i="2"/>
  <c r="AO1978" i="2"/>
  <c r="Y977" i="6"/>
  <c r="Z977" i="6" s="1"/>
  <c r="AS1352" i="2"/>
  <c r="AA351" i="6" s="1"/>
  <c r="AO1352" i="2"/>
  <c r="AL1352" i="2"/>
  <c r="AN1352" i="2" s="1"/>
  <c r="AM1352" i="2"/>
  <c r="AP1352" i="2"/>
  <c r="Y351" i="6"/>
  <c r="Z351" i="6" s="1"/>
  <c r="AS1867" i="2"/>
  <c r="AA866" i="6" s="1"/>
  <c r="AL1867" i="2"/>
  <c r="AM1867" i="2"/>
  <c r="AO1867" i="2"/>
  <c r="AP1867" i="2"/>
  <c r="Y866" i="6"/>
  <c r="Z866" i="6" s="1"/>
  <c r="AS1099" i="2"/>
  <c r="AA98" i="6" s="1"/>
  <c r="AL1099" i="2"/>
  <c r="AO1099" i="2"/>
  <c r="AP1099" i="2"/>
  <c r="AM1099" i="2"/>
  <c r="Y98" i="6"/>
  <c r="Z98" i="6" s="1"/>
  <c r="AS1369" i="2"/>
  <c r="AA368" i="6" s="1"/>
  <c r="AL1369" i="2"/>
  <c r="AM1369" i="2"/>
  <c r="AO1369" i="2"/>
  <c r="AP1369" i="2"/>
  <c r="Y368" i="6"/>
  <c r="Z368" i="6" s="1"/>
  <c r="AO1822" i="2"/>
  <c r="AP1822" i="2"/>
  <c r="AS1822" i="2"/>
  <c r="AA821" i="6" s="1"/>
  <c r="AL1822" i="2"/>
  <c r="AM1822" i="2"/>
  <c r="Y821" i="6"/>
  <c r="Z821" i="6" s="1"/>
  <c r="AO1262" i="2"/>
  <c r="AL1262" i="2"/>
  <c r="AN1262" i="2" s="1"/>
  <c r="AP1262" i="2"/>
  <c r="AM1262" i="2"/>
  <c r="AS1262" i="2"/>
  <c r="AA261" i="6" s="1"/>
  <c r="Y261" i="6"/>
  <c r="Z261" i="6" s="1"/>
  <c r="AO1662" i="2"/>
  <c r="AP1662" i="2"/>
  <c r="AS1662" i="2"/>
  <c r="AA661" i="6" s="1"/>
  <c r="AM1662" i="2"/>
  <c r="AL1662" i="2"/>
  <c r="AN1662" i="2" s="1"/>
  <c r="Y661" i="6"/>
  <c r="Z661" i="6" s="1"/>
  <c r="AO1053" i="2"/>
  <c r="AS1053" i="2"/>
  <c r="AA52" i="6" s="1"/>
  <c r="AP1053" i="2"/>
  <c r="AL1053" i="2"/>
  <c r="AM1053" i="2"/>
  <c r="Y52" i="6"/>
  <c r="Z52" i="6" s="1"/>
  <c r="AS1132" i="2"/>
  <c r="AA131" i="6" s="1"/>
  <c r="AM1132" i="2"/>
  <c r="AO1132" i="2"/>
  <c r="AP1132" i="2"/>
  <c r="AL1132" i="2"/>
  <c r="AN1132" i="2" s="1"/>
  <c r="Y131" i="6"/>
  <c r="Z131" i="6" s="1"/>
  <c r="AL1291" i="2"/>
  <c r="AM1291" i="2"/>
  <c r="AP1291" i="2"/>
  <c r="AS1291" i="2"/>
  <c r="AA290" i="6" s="1"/>
  <c r="AO1291" i="2"/>
  <c r="Y290" i="6"/>
  <c r="Z290" i="6" s="1"/>
  <c r="AP1380" i="2"/>
  <c r="AS1380" i="2"/>
  <c r="AA379" i="6" s="1"/>
  <c r="AL1380" i="2"/>
  <c r="AN1380" i="2" s="1"/>
  <c r="AM1380" i="2"/>
  <c r="AO1380" i="2"/>
  <c r="Y379" i="6"/>
  <c r="Z379" i="6" s="1"/>
  <c r="AS1378" i="2"/>
  <c r="AA377" i="6" s="1"/>
  <c r="AM1378" i="2"/>
  <c r="AP1378" i="2"/>
  <c r="AO1378" i="2"/>
  <c r="AL1378" i="2"/>
  <c r="AN1378" i="2" s="1"/>
  <c r="Y377" i="6"/>
  <c r="Z377" i="6" s="1"/>
  <c r="AO1534" i="2"/>
  <c r="AS1534" i="2"/>
  <c r="AA533" i="6" s="1"/>
  <c r="AL1534" i="2"/>
  <c r="AN1534" i="2" s="1"/>
  <c r="AM1534" i="2"/>
  <c r="AP1534" i="2"/>
  <c r="Y533" i="6"/>
  <c r="Z533" i="6" s="1"/>
  <c r="AS1558" i="2"/>
  <c r="AA557" i="6" s="1"/>
  <c r="AL1558" i="2"/>
  <c r="AM1558" i="2"/>
  <c r="AP1558" i="2"/>
  <c r="AO1558" i="2"/>
  <c r="Y557" i="6"/>
  <c r="Z557" i="6" s="1"/>
  <c r="AS1635" i="2"/>
  <c r="AA634" i="6" s="1"/>
  <c r="AL1635" i="2"/>
  <c r="AM1635" i="2"/>
  <c r="AP1635" i="2"/>
  <c r="AO1635" i="2"/>
  <c r="Y634" i="6"/>
  <c r="Z634" i="6" s="1"/>
  <c r="AM1855" i="2"/>
  <c r="AO1855" i="2"/>
  <c r="AP1855" i="2"/>
  <c r="AS1855" i="2"/>
  <c r="AA854" i="6" s="1"/>
  <c r="AL1855" i="2"/>
  <c r="AN1855" i="2" s="1"/>
  <c r="Y854" i="6"/>
  <c r="Z854" i="6" s="1"/>
  <c r="AS1976" i="2"/>
  <c r="AA975" i="6" s="1"/>
  <c r="AL1976" i="2"/>
  <c r="AM1976" i="2"/>
  <c r="AO1976" i="2"/>
  <c r="AP1976" i="2"/>
  <c r="Y975" i="6"/>
  <c r="Z975" i="6" s="1"/>
  <c r="AP1748" i="2"/>
  <c r="AS1748" i="2"/>
  <c r="AA747" i="6" s="1"/>
  <c r="AL1748" i="2"/>
  <c r="AN1748" i="2" s="1"/>
  <c r="AM1748" i="2"/>
  <c r="AO1748" i="2"/>
  <c r="Y747" i="6"/>
  <c r="Z747" i="6" s="1"/>
  <c r="AS1233" i="2"/>
  <c r="AA232" i="6" s="1"/>
  <c r="AL1233" i="2"/>
  <c r="AM1233" i="2"/>
  <c r="AO1233" i="2"/>
  <c r="AP1233" i="2"/>
  <c r="Y232" i="6"/>
  <c r="Z232" i="6" s="1"/>
  <c r="AL1335" i="2"/>
  <c r="AN1335" i="2" s="1"/>
  <c r="AM1335" i="2"/>
  <c r="AO1335" i="2"/>
  <c r="AS1335" i="2"/>
  <c r="AA334" i="6" s="1"/>
  <c r="AP1335" i="2"/>
  <c r="Y334" i="6"/>
  <c r="Z334" i="6" s="1"/>
  <c r="AP1227" i="2"/>
  <c r="AL1227" i="2"/>
  <c r="AM1227" i="2"/>
  <c r="AO1227" i="2"/>
  <c r="AS1227" i="2"/>
  <c r="AA226" i="6" s="1"/>
  <c r="Y226" i="6"/>
  <c r="Z226" i="6" s="1"/>
  <c r="AS1482" i="2"/>
  <c r="AA481" i="6" s="1"/>
  <c r="AL1482" i="2"/>
  <c r="AO1482" i="2"/>
  <c r="AM1482" i="2"/>
  <c r="AP1482" i="2"/>
  <c r="Y481" i="6"/>
  <c r="Z481" i="6" s="1"/>
  <c r="AP1608" i="2"/>
  <c r="AS1608" i="2"/>
  <c r="AA607" i="6" s="1"/>
  <c r="AL1608" i="2"/>
  <c r="AN1608" i="2" s="1"/>
  <c r="AM1608" i="2"/>
  <c r="AO1608" i="2"/>
  <c r="Y607" i="6"/>
  <c r="Z607" i="6" s="1"/>
  <c r="AS1724" i="2"/>
  <c r="AA723" i="6" s="1"/>
  <c r="AL1724" i="2"/>
  <c r="AM1724" i="2"/>
  <c r="AO1724" i="2"/>
  <c r="AP1724" i="2"/>
  <c r="Y723" i="6"/>
  <c r="Z723" i="6" s="1"/>
  <c r="AP1852" i="2"/>
  <c r="AS1852" i="2"/>
  <c r="AA851" i="6" s="1"/>
  <c r="AL1852" i="2"/>
  <c r="AN1852" i="2" s="1"/>
  <c r="AM1852" i="2"/>
  <c r="AO1852" i="2"/>
  <c r="Y851" i="6"/>
  <c r="Z851" i="6" s="1"/>
  <c r="AS1913" i="2"/>
  <c r="AA912" i="6" s="1"/>
  <c r="AL1913" i="2"/>
  <c r="AM1913" i="2"/>
  <c r="AO1913" i="2"/>
  <c r="AP1913" i="2"/>
  <c r="Y912" i="6"/>
  <c r="Z912" i="6" s="1"/>
  <c r="AO1578" i="2"/>
  <c r="AP1578" i="2"/>
  <c r="AL1578" i="2"/>
  <c r="AN1578" i="2" s="1"/>
  <c r="AM1578" i="2"/>
  <c r="AS1578" i="2"/>
  <c r="AA577" i="6" s="1"/>
  <c r="Y577" i="6"/>
  <c r="Z577" i="6" s="1"/>
  <c r="AS1651" i="2"/>
  <c r="AA650" i="6" s="1"/>
  <c r="AL1651" i="2"/>
  <c r="AM1651" i="2"/>
  <c r="AP1651" i="2"/>
  <c r="AO1651" i="2"/>
  <c r="Y650" i="6"/>
  <c r="Z650" i="6" s="1"/>
  <c r="AS1753" i="2"/>
  <c r="AA752" i="6" s="1"/>
  <c r="AL1753" i="2"/>
  <c r="AN1753" i="2" s="1"/>
  <c r="AM1753" i="2"/>
  <c r="AO1753" i="2"/>
  <c r="AP1753" i="2"/>
  <c r="Y752" i="6"/>
  <c r="Z752" i="6" s="1"/>
  <c r="AL1047" i="2"/>
  <c r="AN1047" i="2" s="1"/>
  <c r="AM1047" i="2"/>
  <c r="AP1047" i="2"/>
  <c r="AO1047" i="2"/>
  <c r="AS1047" i="2"/>
  <c r="AA46" i="6" s="1"/>
  <c r="Y46" i="6"/>
  <c r="Z46" i="6" s="1"/>
  <c r="AP1127" i="2"/>
  <c r="AM1127" i="2"/>
  <c r="AO1127" i="2"/>
  <c r="AS1127" i="2"/>
  <c r="AA126" i="6" s="1"/>
  <c r="AL1127" i="2"/>
  <c r="AN1127" i="2" s="1"/>
  <c r="Y126" i="6"/>
  <c r="Z126" i="6" s="1"/>
  <c r="AS1201" i="2"/>
  <c r="AA200" i="6" s="1"/>
  <c r="AL1201" i="2"/>
  <c r="AN1201" i="2" s="1"/>
  <c r="AM1201" i="2"/>
  <c r="AO1201" i="2"/>
  <c r="AP1201" i="2"/>
  <c r="Y200" i="6"/>
  <c r="Z200" i="6" s="1"/>
  <c r="AS1225" i="2"/>
  <c r="AA224" i="6" s="1"/>
  <c r="AL1225" i="2"/>
  <c r="AN1225" i="2" s="1"/>
  <c r="AP1225" i="2"/>
  <c r="AM1225" i="2"/>
  <c r="AO1225" i="2"/>
  <c r="Y224" i="6"/>
  <c r="Z224" i="6" s="1"/>
  <c r="AM1494" i="2"/>
  <c r="AO1494" i="2"/>
  <c r="AP1494" i="2"/>
  <c r="AS1494" i="2"/>
  <c r="AA493" i="6" s="1"/>
  <c r="AL1494" i="2"/>
  <c r="AN1494" i="2" s="1"/>
  <c r="Y493" i="6"/>
  <c r="Z493" i="6" s="1"/>
  <c r="AS1613" i="2"/>
  <c r="AA612" i="6" s="1"/>
  <c r="AL1613" i="2"/>
  <c r="AM1613" i="2"/>
  <c r="AO1613" i="2"/>
  <c r="AP1613" i="2"/>
  <c r="Y612" i="6"/>
  <c r="Z612" i="6" s="1"/>
  <c r="AS1725" i="2"/>
  <c r="AA724" i="6" s="1"/>
  <c r="AL1725" i="2"/>
  <c r="AN1725" i="2" s="1"/>
  <c r="AM1725" i="2"/>
  <c r="AO1725" i="2"/>
  <c r="AP1725" i="2"/>
  <c r="Y724" i="6"/>
  <c r="Z724" i="6" s="1"/>
  <c r="AP1600" i="2"/>
  <c r="AS1600" i="2"/>
  <c r="AA599" i="6" s="1"/>
  <c r="AL1600" i="2"/>
  <c r="AN1600" i="2" s="1"/>
  <c r="AM1600" i="2"/>
  <c r="AO1600" i="2"/>
  <c r="Y599" i="6"/>
  <c r="Z599" i="6" s="1"/>
  <c r="AS1817" i="2"/>
  <c r="AA816" i="6" s="1"/>
  <c r="AL1817" i="2"/>
  <c r="AM1817" i="2"/>
  <c r="AO1817" i="2"/>
  <c r="AP1817" i="2"/>
  <c r="Y816" i="6"/>
  <c r="Z816" i="6" s="1"/>
  <c r="AP1956" i="2"/>
  <c r="AS1956" i="2"/>
  <c r="AA955" i="6" s="1"/>
  <c r="AL1956" i="2"/>
  <c r="AN1956" i="2" s="1"/>
  <c r="AM1956" i="2"/>
  <c r="AO1956" i="2"/>
  <c r="Y955" i="6"/>
  <c r="Z955" i="6" s="1"/>
  <c r="AP1924" i="2"/>
  <c r="AS1924" i="2"/>
  <c r="AA923" i="6" s="1"/>
  <c r="AL1924" i="2"/>
  <c r="AM1924" i="2"/>
  <c r="AO1924" i="2"/>
  <c r="Y923" i="6"/>
  <c r="Z923" i="6" s="1"/>
  <c r="AS2022" i="2"/>
  <c r="AA1021" i="6" s="1"/>
  <c r="AL2022" i="2"/>
  <c r="AN2022" i="2" s="1"/>
  <c r="AM2022" i="2"/>
  <c r="AO2022" i="2"/>
  <c r="AP2022" i="2"/>
  <c r="Y1021" i="6"/>
  <c r="Z1021" i="6" s="1"/>
  <c r="AL1077" i="2"/>
  <c r="AN1077" i="2" s="1"/>
  <c r="AM1077" i="2"/>
  <c r="AO1077" i="2"/>
  <c r="AP1077" i="2"/>
  <c r="AS1077" i="2"/>
  <c r="AA76" i="6" s="1"/>
  <c r="Y76" i="6"/>
  <c r="Z76" i="6" s="1"/>
  <c r="AL1286" i="2"/>
  <c r="AM1286" i="2"/>
  <c r="AP1286" i="2"/>
  <c r="AO1286" i="2"/>
  <c r="AS1286" i="2"/>
  <c r="AA285" i="6" s="1"/>
  <c r="Y285" i="6"/>
  <c r="Z285" i="6" s="1"/>
  <c r="AS1418" i="2"/>
  <c r="AA417" i="6" s="1"/>
  <c r="AM1418" i="2"/>
  <c r="AP1418" i="2"/>
  <c r="AL1418" i="2"/>
  <c r="AN1418" i="2" s="1"/>
  <c r="AO1418" i="2"/>
  <c r="Y417" i="6"/>
  <c r="Z417" i="6" s="1"/>
  <c r="AM1461" i="2"/>
  <c r="AL1461" i="2"/>
  <c r="AO1461" i="2"/>
  <c r="AP1461" i="2"/>
  <c r="AS1461" i="2"/>
  <c r="AA460" i="6" s="1"/>
  <c r="Y460" i="6"/>
  <c r="Z460" i="6" s="1"/>
  <c r="AM1431" i="2"/>
  <c r="AP1431" i="2"/>
  <c r="AS1431" i="2"/>
  <c r="AA430" i="6" s="1"/>
  <c r="AL1431" i="2"/>
  <c r="AN1431" i="2" s="1"/>
  <c r="AO1431" i="2"/>
  <c r="Y430" i="6"/>
  <c r="Z430" i="6" s="1"/>
  <c r="AO1430" i="2"/>
  <c r="AL1430" i="2"/>
  <c r="AN1430" i="2" s="1"/>
  <c r="AS1430" i="2"/>
  <c r="AA429" i="6" s="1"/>
  <c r="AM1430" i="2"/>
  <c r="AP1430" i="2"/>
  <c r="Y429" i="6"/>
  <c r="Z429" i="6" s="1"/>
  <c r="AP1677" i="2"/>
  <c r="AS1677" i="2"/>
  <c r="AA676" i="6" s="1"/>
  <c r="AL1677" i="2"/>
  <c r="AM1677" i="2"/>
  <c r="AO1677" i="2"/>
  <c r="Y676" i="6"/>
  <c r="Z676" i="6" s="1"/>
  <c r="AO1918" i="2"/>
  <c r="AP1918" i="2"/>
  <c r="AS1918" i="2"/>
  <c r="AA917" i="6" s="1"/>
  <c r="AL1918" i="2"/>
  <c r="AM1918" i="2"/>
  <c r="Y917" i="6"/>
  <c r="Z917" i="6" s="1"/>
  <c r="AP1764" i="2"/>
  <c r="AS1764" i="2"/>
  <c r="AA763" i="6" s="1"/>
  <c r="AL1764" i="2"/>
  <c r="AN1764" i="2" s="1"/>
  <c r="AM1764" i="2"/>
  <c r="AO1764" i="2"/>
  <c r="Y763" i="6"/>
  <c r="Z763" i="6" s="1"/>
  <c r="AS1048" i="2"/>
  <c r="AA47" i="6" s="1"/>
  <c r="AL1048" i="2"/>
  <c r="AO1048" i="2"/>
  <c r="AP1048" i="2"/>
  <c r="AM1048" i="2"/>
  <c r="Y47" i="6"/>
  <c r="Z47" i="6" s="1"/>
  <c r="AS1156" i="2"/>
  <c r="AA155" i="6" s="1"/>
  <c r="AM1156" i="2"/>
  <c r="AO1156" i="2"/>
  <c r="AP1156" i="2"/>
  <c r="AL1156" i="2"/>
  <c r="AN1156" i="2" s="1"/>
  <c r="Y155" i="6"/>
  <c r="Z155" i="6" s="1"/>
  <c r="AS1273" i="2"/>
  <c r="AA272" i="6" s="1"/>
  <c r="AO1273" i="2"/>
  <c r="AP1273" i="2"/>
  <c r="AL1273" i="2"/>
  <c r="AM1273" i="2"/>
  <c r="Y272" i="6"/>
  <c r="Z272" i="6" s="1"/>
  <c r="AP1307" i="2"/>
  <c r="AS1307" i="2"/>
  <c r="AA306" i="6" s="1"/>
  <c r="AO1307" i="2"/>
  <c r="AL1307" i="2"/>
  <c r="AM1307" i="2"/>
  <c r="Y306" i="6"/>
  <c r="Z306" i="6" s="1"/>
  <c r="AP1388" i="2"/>
  <c r="AS1388" i="2"/>
  <c r="AA387" i="6" s="1"/>
  <c r="AO1388" i="2"/>
  <c r="AL1388" i="2"/>
  <c r="AM1388" i="2"/>
  <c r="Y387" i="6"/>
  <c r="Z387" i="6" s="1"/>
  <c r="AS1567" i="2"/>
  <c r="AA566" i="6" s="1"/>
  <c r="AL1567" i="2"/>
  <c r="AM1567" i="2"/>
  <c r="AO1567" i="2"/>
  <c r="AP1567" i="2"/>
  <c r="Y566" i="6"/>
  <c r="Z566" i="6" s="1"/>
  <c r="AP1584" i="2"/>
  <c r="AS1584" i="2"/>
  <c r="AA583" i="6" s="1"/>
  <c r="AL1584" i="2"/>
  <c r="AM1584" i="2"/>
  <c r="AO1584" i="2"/>
  <c r="Y583" i="6"/>
  <c r="Z583" i="6" s="1"/>
  <c r="AS1614" i="2"/>
  <c r="AA613" i="6" s="1"/>
  <c r="AL1614" i="2"/>
  <c r="AM1614" i="2"/>
  <c r="AP1614" i="2"/>
  <c r="AO1614" i="2"/>
  <c r="Y613" i="6"/>
  <c r="Z613" i="6" s="1"/>
  <c r="AS1811" i="2"/>
  <c r="AA810" i="6" s="1"/>
  <c r="AL1811" i="2"/>
  <c r="AN1811" i="2" s="1"/>
  <c r="AM1811" i="2"/>
  <c r="AO1811" i="2"/>
  <c r="AP1811" i="2"/>
  <c r="Y810" i="6"/>
  <c r="Z810" i="6" s="1"/>
  <c r="AM1759" i="2"/>
  <c r="AO1759" i="2"/>
  <c r="AP1759" i="2"/>
  <c r="AS1759" i="2"/>
  <c r="AA758" i="6" s="1"/>
  <c r="AL1759" i="2"/>
  <c r="AN1759" i="2" s="1"/>
  <c r="Y758" i="6"/>
  <c r="Z758" i="6" s="1"/>
  <c r="AP1717" i="2"/>
  <c r="AS1717" i="2"/>
  <c r="AA716" i="6" s="1"/>
  <c r="AL1717" i="2"/>
  <c r="AM1717" i="2"/>
  <c r="AO1717" i="2"/>
  <c r="Y716" i="6"/>
  <c r="Z716" i="6" s="1"/>
  <c r="AO1655" i="2"/>
  <c r="AP1655" i="2"/>
  <c r="AL1655" i="2"/>
  <c r="AN1655" i="2" s="1"/>
  <c r="AM1655" i="2"/>
  <c r="AS1655" i="2"/>
  <c r="AA654" i="6" s="1"/>
  <c r="Y654" i="6"/>
  <c r="Z654" i="6" s="1"/>
  <c r="AL2021" i="2"/>
  <c r="AM2021" i="2"/>
  <c r="AO2021" i="2"/>
  <c r="AP2021" i="2"/>
  <c r="AS2021" i="2"/>
  <c r="AA1020" i="6" s="1"/>
  <c r="Y1020" i="6"/>
  <c r="Z1020" i="6" s="1"/>
  <c r="AL1920" i="2"/>
  <c r="AN1920" i="2" s="1"/>
  <c r="AM1920" i="2"/>
  <c r="AO1920" i="2"/>
  <c r="AP1920" i="2"/>
  <c r="AS1920" i="2"/>
  <c r="AA919" i="6" s="1"/>
  <c r="Y919" i="6"/>
  <c r="Z919" i="6" s="1"/>
  <c r="AO1965" i="2"/>
  <c r="AL1965" i="2"/>
  <c r="AN1965" i="2" s="1"/>
  <c r="AM1965" i="2"/>
  <c r="AP1965" i="2"/>
  <c r="AS1965" i="2"/>
  <c r="AA964" i="6" s="1"/>
  <c r="Y964" i="6"/>
  <c r="Z964" i="6" s="1"/>
  <c r="AL1928" i="2"/>
  <c r="AN1928" i="2" s="1"/>
  <c r="AM1928" i="2"/>
  <c r="AO1928" i="2"/>
  <c r="AP1928" i="2"/>
  <c r="AS1928" i="2"/>
  <c r="AA927" i="6" s="1"/>
  <c r="Y927" i="6"/>
  <c r="Z927" i="6" s="1"/>
  <c r="AS1991" i="2"/>
  <c r="AA990" i="6" s="1"/>
  <c r="AL1991" i="2"/>
  <c r="AN1991" i="2" s="1"/>
  <c r="AM1991" i="2"/>
  <c r="AO1991" i="2"/>
  <c r="AP1991" i="2"/>
  <c r="Y990" i="6"/>
  <c r="Z990" i="6" s="1"/>
  <c r="AL1888" i="2"/>
  <c r="AN1888" i="2" s="1"/>
  <c r="AM1888" i="2"/>
  <c r="AO1888" i="2"/>
  <c r="AP1888" i="2"/>
  <c r="AS1888" i="2"/>
  <c r="AA887" i="6" s="1"/>
  <c r="Y887" i="6"/>
  <c r="Z887" i="6" s="1"/>
  <c r="AO1719" i="2"/>
  <c r="AP1719" i="2"/>
  <c r="AL1719" i="2"/>
  <c r="AN1719" i="2" s="1"/>
  <c r="AM1719" i="2"/>
  <c r="AS1719" i="2"/>
  <c r="AA718" i="6" s="1"/>
  <c r="Y718" i="6"/>
  <c r="Z718" i="6" s="1"/>
  <c r="AO1957" i="2"/>
  <c r="AS1957" i="2"/>
  <c r="AA956" i="6" s="1"/>
  <c r="AL1957" i="2"/>
  <c r="AN1957" i="2" s="1"/>
  <c r="AM1957" i="2"/>
  <c r="AP1957" i="2"/>
  <c r="Y956" i="6"/>
  <c r="Z956" i="6" s="1"/>
  <c r="AO1893" i="2"/>
  <c r="AP1893" i="2"/>
  <c r="AS1893" i="2"/>
  <c r="AA892" i="6" s="1"/>
  <c r="AL1893" i="2"/>
  <c r="AM1893" i="2"/>
  <c r="Y892" i="6"/>
  <c r="Z892" i="6" s="1"/>
  <c r="AO1829" i="2"/>
  <c r="AP1829" i="2"/>
  <c r="AS1829" i="2"/>
  <c r="AA828" i="6" s="1"/>
  <c r="AL1829" i="2"/>
  <c r="AM1829" i="2"/>
  <c r="Y828" i="6"/>
  <c r="Z828" i="6" s="1"/>
  <c r="AO1765" i="2"/>
  <c r="AP1765" i="2"/>
  <c r="AS1765" i="2"/>
  <c r="AA764" i="6" s="1"/>
  <c r="AL1765" i="2"/>
  <c r="AM1765" i="2"/>
  <c r="Y764" i="6"/>
  <c r="Z764" i="6" s="1"/>
  <c r="AL1730" i="2"/>
  <c r="AN1730" i="2" s="1"/>
  <c r="AM1730" i="2"/>
  <c r="AO1730" i="2"/>
  <c r="AP1730" i="2"/>
  <c r="AS1730" i="2"/>
  <c r="AA729" i="6" s="1"/>
  <c r="Y729" i="6"/>
  <c r="Z729" i="6" s="1"/>
  <c r="AS1946" i="2"/>
  <c r="AA945" i="6" s="1"/>
  <c r="AL1946" i="2"/>
  <c r="AM1946" i="2"/>
  <c r="AO1946" i="2"/>
  <c r="AP1946" i="2"/>
  <c r="Y945" i="6"/>
  <c r="Z945" i="6" s="1"/>
  <c r="AS1882" i="2"/>
  <c r="AA881" i="6" s="1"/>
  <c r="AL1882" i="2"/>
  <c r="AM1882" i="2"/>
  <c r="AO1882" i="2"/>
  <c r="AP1882" i="2"/>
  <c r="Y881" i="6"/>
  <c r="Z881" i="6" s="1"/>
  <c r="AS1818" i="2"/>
  <c r="AA817" i="6" s="1"/>
  <c r="AL1818" i="2"/>
  <c r="AM1818" i="2"/>
  <c r="AO1818" i="2"/>
  <c r="AP1818" i="2"/>
  <c r="Y817" i="6"/>
  <c r="Z817" i="6" s="1"/>
  <c r="AS1754" i="2"/>
  <c r="AA753" i="6" s="1"/>
  <c r="AL1754" i="2"/>
  <c r="AM1754" i="2"/>
  <c r="AO1754" i="2"/>
  <c r="AP1754" i="2"/>
  <c r="Y753" i="6"/>
  <c r="Z753" i="6" s="1"/>
  <c r="AL1681" i="2"/>
  <c r="AN1681" i="2" s="1"/>
  <c r="AM1681" i="2"/>
  <c r="AO1681" i="2"/>
  <c r="AP1681" i="2"/>
  <c r="AS1681" i="2"/>
  <c r="AA680" i="6" s="1"/>
  <c r="Y680" i="6"/>
  <c r="Z680" i="6" s="1"/>
  <c r="AO1646" i="2"/>
  <c r="AP1646" i="2"/>
  <c r="AS1646" i="2"/>
  <c r="AA645" i="6" s="1"/>
  <c r="AM1646" i="2"/>
  <c r="AL1646" i="2"/>
  <c r="AN1646" i="2" s="1"/>
  <c r="Y645" i="6"/>
  <c r="Z645" i="6" s="1"/>
  <c r="AO1594" i="2"/>
  <c r="AP1594" i="2"/>
  <c r="AL1594" i="2"/>
  <c r="AN1594" i="2" s="1"/>
  <c r="AM1594" i="2"/>
  <c r="AS1594" i="2"/>
  <c r="AA593" i="6" s="1"/>
  <c r="Y593" i="6"/>
  <c r="Z593" i="6" s="1"/>
  <c r="AL1580" i="2"/>
  <c r="AN1580" i="2" s="1"/>
  <c r="AM1580" i="2"/>
  <c r="AO1580" i="2"/>
  <c r="AP1580" i="2"/>
  <c r="AS1580" i="2"/>
  <c r="AA579" i="6" s="1"/>
  <c r="Y579" i="6"/>
  <c r="Z579" i="6" s="1"/>
  <c r="AS1698" i="2"/>
  <c r="AA697" i="6" s="1"/>
  <c r="AL1698" i="2"/>
  <c r="AM1698" i="2"/>
  <c r="AO1698" i="2"/>
  <c r="AP1698" i="2"/>
  <c r="Y697" i="6"/>
  <c r="Z697" i="6" s="1"/>
  <c r="AL1572" i="2"/>
  <c r="AN1572" i="2" s="1"/>
  <c r="AM1572" i="2"/>
  <c r="AO1572" i="2"/>
  <c r="AP1572" i="2"/>
  <c r="AS1572" i="2"/>
  <c r="AA571" i="6" s="1"/>
  <c r="Y571" i="6"/>
  <c r="Z571" i="6" s="1"/>
  <c r="AM1579" i="2"/>
  <c r="AO1579" i="2"/>
  <c r="AP1579" i="2"/>
  <c r="AS1579" i="2"/>
  <c r="AA578" i="6" s="1"/>
  <c r="AL1579" i="2"/>
  <c r="Y578" i="6"/>
  <c r="Z578" i="6" s="1"/>
  <c r="AO1601" i="2"/>
  <c r="AP1601" i="2"/>
  <c r="AS1601" i="2"/>
  <c r="AA600" i="6" s="1"/>
  <c r="AM1601" i="2"/>
  <c r="AL1601" i="2"/>
  <c r="AN1601" i="2" s="1"/>
  <c r="Y600" i="6"/>
  <c r="Z600" i="6" s="1"/>
  <c r="AO1537" i="2"/>
  <c r="AP1537" i="2"/>
  <c r="AS1537" i="2"/>
  <c r="AA536" i="6" s="1"/>
  <c r="AM1537" i="2"/>
  <c r="AL1537" i="2"/>
  <c r="AN1537" i="2" s="1"/>
  <c r="Y536" i="6"/>
  <c r="Z536" i="6" s="1"/>
  <c r="AS1623" i="2"/>
  <c r="AA622" i="6" s="1"/>
  <c r="AL1623" i="2"/>
  <c r="AM1623" i="2"/>
  <c r="AO1623" i="2"/>
  <c r="AP1623" i="2"/>
  <c r="Y622" i="6"/>
  <c r="Z622" i="6" s="1"/>
  <c r="AS1621" i="2"/>
  <c r="AA620" i="6" s="1"/>
  <c r="AL1621" i="2"/>
  <c r="AM1621" i="2"/>
  <c r="AO1621" i="2"/>
  <c r="AP1621" i="2"/>
  <c r="Y620" i="6"/>
  <c r="Z620" i="6" s="1"/>
  <c r="AL1392" i="2"/>
  <c r="AN1392" i="2" s="1"/>
  <c r="AM1392" i="2"/>
  <c r="AO1392" i="2"/>
  <c r="AP1392" i="2"/>
  <c r="AS1392" i="2"/>
  <c r="AA391" i="6" s="1"/>
  <c r="Y391" i="6"/>
  <c r="Z391" i="6" s="1"/>
  <c r="AO1429" i="2"/>
  <c r="AP1429" i="2"/>
  <c r="AM1429" i="2"/>
  <c r="AS1429" i="2"/>
  <c r="AA428" i="6" s="1"/>
  <c r="AL1429" i="2"/>
  <c r="AN1429" i="2" s="1"/>
  <c r="Y428" i="6"/>
  <c r="Z428" i="6" s="1"/>
  <c r="AO1356" i="2"/>
  <c r="AM1356" i="2"/>
  <c r="AS1356" i="2"/>
  <c r="AA355" i="6" s="1"/>
  <c r="AL1356" i="2"/>
  <c r="AN1356" i="2" s="1"/>
  <c r="AP1356" i="2"/>
  <c r="Y355" i="6"/>
  <c r="Z355" i="6" s="1"/>
  <c r="AL1368" i="2"/>
  <c r="AN1368" i="2" s="1"/>
  <c r="AM1368" i="2"/>
  <c r="AO1368" i="2"/>
  <c r="AS1368" i="2"/>
  <c r="AA367" i="6" s="1"/>
  <c r="AP1368" i="2"/>
  <c r="Y367" i="6"/>
  <c r="Z367" i="6" s="1"/>
  <c r="AO1421" i="2"/>
  <c r="AP1421" i="2"/>
  <c r="AM1421" i="2"/>
  <c r="AL1421" i="2"/>
  <c r="AS1421" i="2"/>
  <c r="AA420" i="6" s="1"/>
  <c r="Y420" i="6"/>
  <c r="Z420" i="6" s="1"/>
  <c r="AL1129" i="2"/>
  <c r="AN1129" i="2" s="1"/>
  <c r="AO1129" i="2"/>
  <c r="AS1129" i="2"/>
  <c r="AA128" i="6" s="1"/>
  <c r="AM1129" i="2"/>
  <c r="AP1129" i="2"/>
  <c r="Y128" i="6"/>
  <c r="Z128" i="6" s="1"/>
  <c r="AO1464" i="2"/>
  <c r="AL1464" i="2"/>
  <c r="AM1464" i="2"/>
  <c r="AS1464" i="2"/>
  <c r="AA463" i="6" s="1"/>
  <c r="AP1464" i="2"/>
  <c r="Y463" i="6"/>
  <c r="Z463" i="6" s="1"/>
  <c r="AO1301" i="2"/>
  <c r="AL1301" i="2"/>
  <c r="AM1301" i="2"/>
  <c r="AS1301" i="2"/>
  <c r="AA300" i="6" s="1"/>
  <c r="AP1301" i="2"/>
  <c r="Y300" i="6"/>
  <c r="Z300" i="6" s="1"/>
  <c r="AL1354" i="2"/>
  <c r="AO1354" i="2"/>
  <c r="AP1354" i="2"/>
  <c r="AM1354" i="2"/>
  <c r="AS1354" i="2"/>
  <c r="AA353" i="6" s="1"/>
  <c r="Y353" i="6"/>
  <c r="Z353" i="6" s="1"/>
  <c r="AM1154" i="2"/>
  <c r="AO1154" i="2"/>
  <c r="AP1154" i="2"/>
  <c r="AL1154" i="2"/>
  <c r="AS1154" i="2"/>
  <c r="AA153" i="6" s="1"/>
  <c r="Y153" i="6"/>
  <c r="Z153" i="6" s="1"/>
  <c r="AM1274" i="2"/>
  <c r="AS1274" i="2"/>
  <c r="AA273" i="6" s="1"/>
  <c r="AO1274" i="2"/>
  <c r="AP1274" i="2"/>
  <c r="AL1274" i="2"/>
  <c r="AN1274" i="2" s="1"/>
  <c r="Y273" i="6"/>
  <c r="Z273" i="6" s="1"/>
  <c r="AL1189" i="2"/>
  <c r="AN1189" i="2" s="1"/>
  <c r="AO1189" i="2"/>
  <c r="AM1189" i="2"/>
  <c r="AP1189" i="2"/>
  <c r="AS1189" i="2"/>
  <c r="AA188" i="6" s="1"/>
  <c r="Y188" i="6"/>
  <c r="Z188" i="6" s="1"/>
  <c r="AO1220" i="2"/>
  <c r="AP1220" i="2"/>
  <c r="AS1220" i="2"/>
  <c r="AA219" i="6" s="1"/>
  <c r="AL1220" i="2"/>
  <c r="AM1220" i="2"/>
  <c r="Y219" i="6"/>
  <c r="Z219" i="6" s="1"/>
  <c r="AL1118" i="2"/>
  <c r="AN1118" i="2" s="1"/>
  <c r="AM1118" i="2"/>
  <c r="AP1118" i="2"/>
  <c r="AS1118" i="2"/>
  <c r="AA117" i="6" s="1"/>
  <c r="AO1118" i="2"/>
  <c r="Y117" i="6"/>
  <c r="Z117" i="6" s="1"/>
  <c r="AS1224" i="2"/>
  <c r="AA223" i="6" s="1"/>
  <c r="AL1224" i="2"/>
  <c r="AM1224" i="2"/>
  <c r="AO1224" i="2"/>
  <c r="AP1224" i="2"/>
  <c r="Y223" i="6"/>
  <c r="Z223" i="6" s="1"/>
  <c r="AM1130" i="2"/>
  <c r="AO1130" i="2"/>
  <c r="AL1130" i="2"/>
  <c r="AP1130" i="2"/>
  <c r="AS1130" i="2"/>
  <c r="AA129" i="6" s="1"/>
  <c r="Y129" i="6"/>
  <c r="Z129" i="6" s="1"/>
  <c r="AM1038" i="2"/>
  <c r="AO1038" i="2"/>
  <c r="AP1038" i="2"/>
  <c r="AS1038" i="2"/>
  <c r="AA37" i="6" s="1"/>
  <c r="AL1038" i="2"/>
  <c r="AN1038" i="2" s="1"/>
  <c r="Y37" i="6"/>
  <c r="Z37" i="6" s="1"/>
  <c r="AO1075" i="2"/>
  <c r="AP1075" i="2"/>
  <c r="AL1075" i="2"/>
  <c r="AM1075" i="2"/>
  <c r="AS1075" i="2"/>
  <c r="AA74" i="6" s="1"/>
  <c r="Y74" i="6"/>
  <c r="Z74" i="6" s="1"/>
  <c r="AO1060" i="2"/>
  <c r="AL1060" i="2"/>
  <c r="AM1060" i="2"/>
  <c r="AP1060" i="2"/>
  <c r="AS1060" i="2"/>
  <c r="AA59" i="6" s="1"/>
  <c r="Y59" i="6"/>
  <c r="Z59" i="6" s="1"/>
  <c r="CJ13" i="5"/>
  <c r="CI13" i="5"/>
  <c r="K1968" i="2"/>
  <c r="H1968" i="2"/>
  <c r="I1968" i="2"/>
  <c r="L1968" i="2"/>
  <c r="G967" i="6"/>
  <c r="H967" i="6" s="1"/>
  <c r="I2023" i="2"/>
  <c r="K2023" i="2"/>
  <c r="L2023" i="2"/>
  <c r="G1022" i="6"/>
  <c r="H1022" i="6" s="1"/>
  <c r="H2023" i="2"/>
  <c r="K2006" i="2"/>
  <c r="L2006" i="2"/>
  <c r="H2006" i="2"/>
  <c r="I2006" i="2"/>
  <c r="G1005" i="6"/>
  <c r="H1005" i="6" s="1"/>
  <c r="H1971" i="2"/>
  <c r="K1971" i="2"/>
  <c r="I1971" i="2"/>
  <c r="G970" i="6"/>
  <c r="H970" i="6" s="1"/>
  <c r="L1971" i="2"/>
  <c r="H1795" i="2"/>
  <c r="I1795" i="2"/>
  <c r="K1795" i="2"/>
  <c r="L1795" i="2"/>
  <c r="G794" i="6"/>
  <c r="H794" i="6" s="1"/>
  <c r="L1985" i="2"/>
  <c r="H1985" i="2"/>
  <c r="I1985" i="2"/>
  <c r="G984" i="6"/>
  <c r="H984" i="6" s="1"/>
  <c r="K1985" i="2"/>
  <c r="H1819" i="2"/>
  <c r="I1819" i="2"/>
  <c r="K1819" i="2"/>
  <c r="L1819" i="2"/>
  <c r="G818" i="6"/>
  <c r="H818" i="6" s="1"/>
  <c r="L2004" i="2"/>
  <c r="H2004" i="2"/>
  <c r="I2004" i="2"/>
  <c r="K2004" i="2"/>
  <c r="G1003" i="6"/>
  <c r="H1003" i="6" s="1"/>
  <c r="H2003" i="2"/>
  <c r="I2003" i="2"/>
  <c r="K2003" i="2"/>
  <c r="G1002" i="6"/>
  <c r="H1002" i="6" s="1"/>
  <c r="L2003" i="2"/>
  <c r="H1867" i="2"/>
  <c r="I1867" i="2"/>
  <c r="K1867" i="2"/>
  <c r="L1867" i="2"/>
  <c r="G866" i="6"/>
  <c r="H866" i="6" s="1"/>
  <c r="H1993" i="2"/>
  <c r="I1993" i="2"/>
  <c r="K1993" i="2"/>
  <c r="L1993" i="2"/>
  <c r="G992" i="6"/>
  <c r="H992" i="6" s="1"/>
  <c r="H1787" i="2"/>
  <c r="I1787" i="2"/>
  <c r="K1787" i="2"/>
  <c r="L1787" i="2"/>
  <c r="G786" i="6"/>
  <c r="H786" i="6" s="1"/>
  <c r="I1954" i="2"/>
  <c r="K1954" i="2"/>
  <c r="L1954" i="2"/>
  <c r="H1954" i="2"/>
  <c r="G953" i="6"/>
  <c r="H953" i="6" s="1"/>
  <c r="I1890" i="2"/>
  <c r="K1890" i="2"/>
  <c r="L1890" i="2"/>
  <c r="H1890" i="2"/>
  <c r="G889" i="6"/>
  <c r="H889" i="6" s="1"/>
  <c r="I1826" i="2"/>
  <c r="K1826" i="2"/>
  <c r="L1826" i="2"/>
  <c r="H1826" i="2"/>
  <c r="G825" i="6"/>
  <c r="H825" i="6" s="1"/>
  <c r="I1762" i="2"/>
  <c r="K1762" i="2"/>
  <c r="L1762" i="2"/>
  <c r="H1762" i="2"/>
  <c r="G761" i="6"/>
  <c r="H761" i="6" s="1"/>
  <c r="K1953" i="2"/>
  <c r="L1953" i="2"/>
  <c r="H1953" i="2"/>
  <c r="G952" i="6"/>
  <c r="H952" i="6" s="1"/>
  <c r="I1953" i="2"/>
  <c r="K1889" i="2"/>
  <c r="L1889" i="2"/>
  <c r="H1889" i="2"/>
  <c r="I1889" i="2"/>
  <c r="G888" i="6"/>
  <c r="H888" i="6" s="1"/>
  <c r="K1825" i="2"/>
  <c r="L1825" i="2"/>
  <c r="H1825" i="2"/>
  <c r="G824" i="6"/>
  <c r="H824" i="6" s="1"/>
  <c r="I1825" i="2"/>
  <c r="K1761" i="2"/>
  <c r="L1761" i="2"/>
  <c r="H1761" i="2"/>
  <c r="G760" i="6"/>
  <c r="H760" i="6" s="1"/>
  <c r="I1761" i="2"/>
  <c r="K1642" i="2"/>
  <c r="L1642" i="2"/>
  <c r="H1642" i="2"/>
  <c r="I1642" i="2"/>
  <c r="G641" i="6"/>
  <c r="H641" i="6" s="1"/>
  <c r="K1800" i="2"/>
  <c r="L1800" i="2"/>
  <c r="H1800" i="2"/>
  <c r="I1800" i="2"/>
  <c r="G799" i="6"/>
  <c r="H799" i="6" s="1"/>
  <c r="K1565" i="2"/>
  <c r="L1565" i="2"/>
  <c r="H1565" i="2"/>
  <c r="I1565" i="2"/>
  <c r="G564" i="6"/>
  <c r="H564" i="6" s="1"/>
  <c r="H1684" i="2"/>
  <c r="I1684" i="2"/>
  <c r="K1684" i="2"/>
  <c r="L1684" i="2"/>
  <c r="G683" i="6"/>
  <c r="H683" i="6" s="1"/>
  <c r="H1966" i="2"/>
  <c r="K1966" i="2"/>
  <c r="I1966" i="2"/>
  <c r="L1966" i="2"/>
  <c r="G965" i="6"/>
  <c r="H965" i="6" s="1"/>
  <c r="H1902" i="2"/>
  <c r="I1902" i="2"/>
  <c r="K1902" i="2"/>
  <c r="L1902" i="2"/>
  <c r="G901" i="6"/>
  <c r="H901" i="6" s="1"/>
  <c r="H1838" i="2"/>
  <c r="I1838" i="2"/>
  <c r="K1838" i="2"/>
  <c r="L1838" i="2"/>
  <c r="G837" i="6"/>
  <c r="H837" i="6" s="1"/>
  <c r="H1774" i="2"/>
  <c r="I1774" i="2"/>
  <c r="K1774" i="2"/>
  <c r="L1774" i="2"/>
  <c r="G773" i="6"/>
  <c r="H773" i="6" s="1"/>
  <c r="H1708" i="2"/>
  <c r="I1708" i="2"/>
  <c r="K1708" i="2"/>
  <c r="L1708" i="2"/>
  <c r="G707" i="6"/>
  <c r="H707" i="6" s="1"/>
  <c r="I1964" i="2"/>
  <c r="K1964" i="2"/>
  <c r="L1964" i="2"/>
  <c r="H1964" i="2"/>
  <c r="G963" i="6"/>
  <c r="H963" i="6" s="1"/>
  <c r="H1900" i="2"/>
  <c r="I1900" i="2"/>
  <c r="K1900" i="2"/>
  <c r="L1900" i="2"/>
  <c r="G899" i="6"/>
  <c r="H899" i="6" s="1"/>
  <c r="H1836" i="2"/>
  <c r="I1836" i="2"/>
  <c r="K1836" i="2"/>
  <c r="L1836" i="2"/>
  <c r="G835" i="6"/>
  <c r="H835" i="6" s="1"/>
  <c r="H1772" i="2"/>
  <c r="I1772" i="2"/>
  <c r="K1772" i="2"/>
  <c r="L1772" i="2"/>
  <c r="G771" i="6"/>
  <c r="H771" i="6" s="1"/>
  <c r="H1515" i="2"/>
  <c r="I1515" i="2"/>
  <c r="K1515" i="2"/>
  <c r="L1515" i="2"/>
  <c r="G514" i="6"/>
  <c r="H514" i="6" s="1"/>
  <c r="I1683" i="2"/>
  <c r="K1683" i="2"/>
  <c r="L1683" i="2"/>
  <c r="H1683" i="2"/>
  <c r="G682" i="6"/>
  <c r="H682" i="6" s="1"/>
  <c r="L1729" i="2"/>
  <c r="I1729" i="2"/>
  <c r="K1729" i="2"/>
  <c r="H1729" i="2"/>
  <c r="G728" i="6"/>
  <c r="H728" i="6" s="1"/>
  <c r="K1665" i="2"/>
  <c r="L1665" i="2"/>
  <c r="I1665" i="2"/>
  <c r="H1665" i="2"/>
  <c r="G664" i="6"/>
  <c r="H664" i="6" s="1"/>
  <c r="K1557" i="2"/>
  <c r="L1557" i="2"/>
  <c r="H1557" i="2"/>
  <c r="I1557" i="2"/>
  <c r="G556" i="6"/>
  <c r="H556" i="6" s="1"/>
  <c r="K1400" i="2"/>
  <c r="L1400" i="2"/>
  <c r="I1400" i="2"/>
  <c r="H1400" i="2"/>
  <c r="G399" i="6"/>
  <c r="H399" i="6" s="1"/>
  <c r="H1687" i="2"/>
  <c r="I1687" i="2"/>
  <c r="K1687" i="2"/>
  <c r="L1687" i="2"/>
  <c r="G686" i="6"/>
  <c r="H686" i="6" s="1"/>
  <c r="H1631" i="2"/>
  <c r="I1631" i="2"/>
  <c r="K1631" i="2"/>
  <c r="L1631" i="2"/>
  <c r="G630" i="6"/>
  <c r="H630" i="6" s="1"/>
  <c r="H1726" i="2"/>
  <c r="I1726" i="2"/>
  <c r="L1726" i="2"/>
  <c r="K1726" i="2"/>
  <c r="G725" i="6"/>
  <c r="H725" i="6" s="1"/>
  <c r="H1662" i="2"/>
  <c r="I1662" i="2"/>
  <c r="L1662" i="2"/>
  <c r="K1662" i="2"/>
  <c r="G661" i="6"/>
  <c r="H661" i="6" s="1"/>
  <c r="K1613" i="2"/>
  <c r="L1613" i="2"/>
  <c r="H1613" i="2"/>
  <c r="I1613" i="2"/>
  <c r="G612" i="6"/>
  <c r="H612" i="6" s="1"/>
  <c r="H1677" i="2"/>
  <c r="I1677" i="2"/>
  <c r="K1677" i="2"/>
  <c r="L1677" i="2"/>
  <c r="G676" i="6"/>
  <c r="H676" i="6" s="1"/>
  <c r="I1622" i="2"/>
  <c r="K1622" i="2"/>
  <c r="L1622" i="2"/>
  <c r="H1622" i="2"/>
  <c r="G621" i="6"/>
  <c r="H621" i="6" s="1"/>
  <c r="I1558" i="2"/>
  <c r="K1558" i="2"/>
  <c r="L1558" i="2"/>
  <c r="H1558" i="2"/>
  <c r="G557" i="6"/>
  <c r="H557" i="6" s="1"/>
  <c r="K1479" i="2"/>
  <c r="L1479" i="2"/>
  <c r="I1479" i="2"/>
  <c r="H1479" i="2"/>
  <c r="G478" i="6"/>
  <c r="H478" i="6" s="1"/>
  <c r="K1628" i="2"/>
  <c r="L1628" i="2"/>
  <c r="I1628" i="2"/>
  <c r="H1628" i="2"/>
  <c r="G627" i="6"/>
  <c r="H627" i="6" s="1"/>
  <c r="L1603" i="2"/>
  <c r="H1603" i="2"/>
  <c r="I1603" i="2"/>
  <c r="K1603" i="2"/>
  <c r="G602" i="6"/>
  <c r="H602" i="6" s="1"/>
  <c r="L1555" i="2"/>
  <c r="H1555" i="2"/>
  <c r="I1555" i="2"/>
  <c r="K1555" i="2"/>
  <c r="G554" i="6"/>
  <c r="H554" i="6" s="1"/>
  <c r="K1503" i="2"/>
  <c r="L1503" i="2"/>
  <c r="I1503" i="2"/>
  <c r="H1503" i="2"/>
  <c r="G502" i="6"/>
  <c r="H502" i="6" s="1"/>
  <c r="H1594" i="2"/>
  <c r="I1594" i="2"/>
  <c r="K1594" i="2"/>
  <c r="L1594" i="2"/>
  <c r="G593" i="6"/>
  <c r="H593" i="6" s="1"/>
  <c r="K1460" i="2"/>
  <c r="L1460" i="2"/>
  <c r="H1460" i="2"/>
  <c r="I1460" i="2"/>
  <c r="G459" i="6"/>
  <c r="H459" i="6" s="1"/>
  <c r="H1625" i="2"/>
  <c r="I1625" i="2"/>
  <c r="L1625" i="2"/>
  <c r="K1625" i="2"/>
  <c r="G624" i="6"/>
  <c r="H624" i="6" s="1"/>
  <c r="H1600" i="2"/>
  <c r="I1600" i="2"/>
  <c r="K1600" i="2"/>
  <c r="L1600" i="2"/>
  <c r="G599" i="6"/>
  <c r="H599" i="6" s="1"/>
  <c r="H1536" i="2"/>
  <c r="I1536" i="2"/>
  <c r="K1536" i="2"/>
  <c r="L1536" i="2"/>
  <c r="G535" i="6"/>
  <c r="H535" i="6" s="1"/>
  <c r="K1449" i="2"/>
  <c r="H1449" i="2"/>
  <c r="L1449" i="2"/>
  <c r="I1449" i="2"/>
  <c r="G448" i="6"/>
  <c r="H448" i="6" s="1"/>
  <c r="K1359" i="2"/>
  <c r="I1359" i="2"/>
  <c r="H1359" i="2"/>
  <c r="L1359" i="2"/>
  <c r="G358" i="6"/>
  <c r="H358" i="6" s="1"/>
  <c r="K1529" i="2"/>
  <c r="L1529" i="2"/>
  <c r="H1529" i="2"/>
  <c r="I1529" i="2"/>
  <c r="G528" i="6"/>
  <c r="H528" i="6" s="1"/>
  <c r="I1456" i="2"/>
  <c r="K1456" i="2"/>
  <c r="L1456" i="2"/>
  <c r="H1456" i="2"/>
  <c r="G455" i="6"/>
  <c r="H455" i="6" s="1"/>
  <c r="L1494" i="2"/>
  <c r="H1494" i="2"/>
  <c r="I1494" i="2"/>
  <c r="K1494" i="2"/>
  <c r="G493" i="6"/>
  <c r="H493" i="6" s="1"/>
  <c r="K1467" i="2"/>
  <c r="H1467" i="2"/>
  <c r="I1467" i="2"/>
  <c r="L1467" i="2"/>
  <c r="G466" i="6"/>
  <c r="H466" i="6" s="1"/>
  <c r="H1352" i="2"/>
  <c r="I1352" i="2"/>
  <c r="K1352" i="2"/>
  <c r="L1352" i="2"/>
  <c r="G351" i="6"/>
  <c r="H351" i="6" s="1"/>
  <c r="H1509" i="2"/>
  <c r="K1509" i="2"/>
  <c r="L1509" i="2"/>
  <c r="I1509" i="2"/>
  <c r="G508" i="6"/>
  <c r="H508" i="6" s="1"/>
  <c r="H1492" i="2"/>
  <c r="I1492" i="2"/>
  <c r="L1492" i="2"/>
  <c r="K1492" i="2"/>
  <c r="G491" i="6"/>
  <c r="H491" i="6" s="1"/>
  <c r="H1419" i="2"/>
  <c r="I1419" i="2"/>
  <c r="K1419" i="2"/>
  <c r="L1419" i="2"/>
  <c r="G418" i="6"/>
  <c r="H418" i="6" s="1"/>
  <c r="K1376" i="2"/>
  <c r="L1376" i="2"/>
  <c r="I1376" i="2"/>
  <c r="H1376" i="2"/>
  <c r="G375" i="6"/>
  <c r="H375" i="6" s="1"/>
  <c r="L1466" i="2"/>
  <c r="H1466" i="2"/>
  <c r="K1466" i="2"/>
  <c r="I1466" i="2"/>
  <c r="G465" i="6"/>
  <c r="H465" i="6" s="1"/>
  <c r="I1402" i="2"/>
  <c r="L1402" i="2"/>
  <c r="H1402" i="2"/>
  <c r="K1402" i="2"/>
  <c r="G401" i="6"/>
  <c r="H401" i="6" s="1"/>
  <c r="K1115" i="2"/>
  <c r="I1115" i="2"/>
  <c r="L1115" i="2"/>
  <c r="H1115" i="2"/>
  <c r="G114" i="6"/>
  <c r="H114" i="6" s="1"/>
  <c r="L1415" i="2"/>
  <c r="K1415" i="2"/>
  <c r="H1415" i="2"/>
  <c r="I1415" i="2"/>
  <c r="G414" i="6"/>
  <c r="H414" i="6" s="1"/>
  <c r="I1445" i="2"/>
  <c r="L1445" i="2"/>
  <c r="H1445" i="2"/>
  <c r="K1445" i="2"/>
  <c r="G444" i="6"/>
  <c r="H444" i="6" s="1"/>
  <c r="I1413" i="2"/>
  <c r="L1413" i="2"/>
  <c r="H1413" i="2"/>
  <c r="K1413" i="2"/>
  <c r="G412" i="6"/>
  <c r="H412" i="6" s="1"/>
  <c r="I1381" i="2"/>
  <c r="L1381" i="2"/>
  <c r="H1381" i="2"/>
  <c r="K1381" i="2"/>
  <c r="G380" i="6"/>
  <c r="H380" i="6" s="1"/>
  <c r="H1412" i="2"/>
  <c r="I1412" i="2"/>
  <c r="L1412" i="2"/>
  <c r="K1412" i="2"/>
  <c r="G411" i="6"/>
  <c r="H411" i="6" s="1"/>
  <c r="H1262" i="2"/>
  <c r="I1262" i="2"/>
  <c r="L1262" i="2"/>
  <c r="K1262" i="2"/>
  <c r="G261" i="6"/>
  <c r="H261" i="6" s="1"/>
  <c r="I1353" i="2"/>
  <c r="L1353" i="2"/>
  <c r="H1353" i="2"/>
  <c r="K1353" i="2"/>
  <c r="G352" i="6"/>
  <c r="H352" i="6" s="1"/>
  <c r="I1277" i="2"/>
  <c r="K1277" i="2"/>
  <c r="H1277" i="2"/>
  <c r="L1277" i="2"/>
  <c r="G276" i="6"/>
  <c r="H276" i="6" s="1"/>
  <c r="L1318" i="2"/>
  <c r="K1318" i="2"/>
  <c r="H1318" i="2"/>
  <c r="I1318" i="2"/>
  <c r="G317" i="6"/>
  <c r="H317" i="6" s="1"/>
  <c r="K1288" i="2"/>
  <c r="L1288" i="2"/>
  <c r="I1288" i="2"/>
  <c r="H1288" i="2"/>
  <c r="G287" i="6"/>
  <c r="H287" i="6" s="1"/>
  <c r="K1232" i="2"/>
  <c r="L1232" i="2"/>
  <c r="H1232" i="2"/>
  <c r="I1232" i="2"/>
  <c r="G231" i="6"/>
  <c r="H231" i="6" s="1"/>
  <c r="I1041" i="2"/>
  <c r="K1041" i="2"/>
  <c r="L1041" i="2"/>
  <c r="H1041" i="2"/>
  <c r="G40" i="6"/>
  <c r="H40" i="6" s="1"/>
  <c r="I1181" i="2"/>
  <c r="K1181" i="2"/>
  <c r="H1181" i="2"/>
  <c r="L1181" i="2"/>
  <c r="G180" i="6"/>
  <c r="H180" i="6" s="1"/>
  <c r="H1315" i="2"/>
  <c r="I1315" i="2"/>
  <c r="L1315" i="2"/>
  <c r="K1315" i="2"/>
  <c r="G314" i="6"/>
  <c r="H314" i="6" s="1"/>
  <c r="L1279" i="2"/>
  <c r="K1279" i="2"/>
  <c r="I1279" i="2"/>
  <c r="H1279" i="2"/>
  <c r="G278" i="6"/>
  <c r="H278" i="6" s="1"/>
  <c r="H1134" i="2"/>
  <c r="L1134" i="2"/>
  <c r="K1134" i="2"/>
  <c r="I1134" i="2"/>
  <c r="G133" i="6"/>
  <c r="H133" i="6" s="1"/>
  <c r="I1245" i="2"/>
  <c r="K1245" i="2"/>
  <c r="L1245" i="2"/>
  <c r="H1245" i="2"/>
  <c r="G244" i="6"/>
  <c r="H244" i="6" s="1"/>
  <c r="L1206" i="2"/>
  <c r="I1206" i="2"/>
  <c r="H1206" i="2"/>
  <c r="K1206" i="2"/>
  <c r="G205" i="6"/>
  <c r="H205" i="6" s="1"/>
  <c r="L1084" i="2"/>
  <c r="I1084" i="2"/>
  <c r="H1084" i="2"/>
  <c r="K1084" i="2"/>
  <c r="G83" i="6"/>
  <c r="H83" i="6" s="1"/>
  <c r="H1244" i="2"/>
  <c r="I1244" i="2"/>
  <c r="L1244" i="2"/>
  <c r="K1244" i="2"/>
  <c r="G243" i="6"/>
  <c r="H243" i="6" s="1"/>
  <c r="H1227" i="2"/>
  <c r="I1227" i="2"/>
  <c r="K1227" i="2"/>
  <c r="L1227" i="2"/>
  <c r="G226" i="6"/>
  <c r="H226" i="6" s="1"/>
  <c r="H1190" i="2"/>
  <c r="L1190" i="2"/>
  <c r="I1190" i="2"/>
  <c r="K1190" i="2"/>
  <c r="G189" i="6"/>
  <c r="H189" i="6" s="1"/>
  <c r="I1220" i="2"/>
  <c r="K1220" i="2"/>
  <c r="L1220" i="2"/>
  <c r="H1220" i="2"/>
  <c r="G219" i="6"/>
  <c r="H219" i="6" s="1"/>
  <c r="L1156" i="2"/>
  <c r="I1156" i="2"/>
  <c r="H1156" i="2"/>
  <c r="K1156" i="2"/>
  <c r="G155" i="6"/>
  <c r="H155" i="6" s="1"/>
  <c r="K1179" i="2"/>
  <c r="H1179" i="2"/>
  <c r="I1179" i="2"/>
  <c r="L1179" i="2"/>
  <c r="G178" i="6"/>
  <c r="H178" i="6" s="1"/>
  <c r="I1079" i="2"/>
  <c r="K1079" i="2"/>
  <c r="L1079" i="2"/>
  <c r="H1079" i="2"/>
  <c r="G78" i="6"/>
  <c r="H78" i="6" s="1"/>
  <c r="I1145" i="2"/>
  <c r="L1145" i="2"/>
  <c r="H1145" i="2"/>
  <c r="K1145" i="2"/>
  <c r="G144" i="6"/>
  <c r="H144" i="6" s="1"/>
  <c r="H1101" i="2"/>
  <c r="I1101" i="2"/>
  <c r="L1101" i="2"/>
  <c r="K1101" i="2"/>
  <c r="G100" i="6"/>
  <c r="H100" i="6" s="1"/>
  <c r="I1143" i="2"/>
  <c r="K1143" i="2"/>
  <c r="L1143" i="2"/>
  <c r="H1143" i="2"/>
  <c r="G142" i="6"/>
  <c r="H142" i="6" s="1"/>
  <c r="K1107" i="2"/>
  <c r="H1107" i="2"/>
  <c r="I1107" i="2"/>
  <c r="L1107" i="2"/>
  <c r="G106" i="6"/>
  <c r="H106" i="6" s="1"/>
  <c r="I1057" i="2"/>
  <c r="H1057" i="2"/>
  <c r="K1057" i="2"/>
  <c r="L1057" i="2"/>
  <c r="G56" i="6"/>
  <c r="H56" i="6" s="1"/>
  <c r="L1076" i="2"/>
  <c r="H1076" i="2"/>
  <c r="I1076" i="2"/>
  <c r="K1076" i="2"/>
  <c r="G75" i="6"/>
  <c r="H75" i="6" s="1"/>
  <c r="K1040" i="2"/>
  <c r="I1040" i="2"/>
  <c r="H1040" i="2"/>
  <c r="L1040" i="2"/>
  <c r="G39" i="6"/>
  <c r="H39" i="6" s="1"/>
  <c r="K1053" i="2"/>
  <c r="L1053" i="2"/>
  <c r="H1053" i="2"/>
  <c r="I1053" i="2"/>
  <c r="G52" i="6"/>
  <c r="H52" i="6" s="1"/>
  <c r="K1064" i="2"/>
  <c r="H1064" i="2"/>
  <c r="I1064" i="2"/>
  <c r="L1064" i="2"/>
  <c r="G63" i="6"/>
  <c r="H63" i="6" s="1"/>
  <c r="H1024" i="2"/>
  <c r="K1024" i="2"/>
  <c r="I1024" i="2"/>
  <c r="L1024" i="2"/>
  <c r="G2024" i="2"/>
  <c r="G23" i="6"/>
  <c r="H1037" i="2"/>
  <c r="K1037" i="2"/>
  <c r="I1037" i="2"/>
  <c r="L1037" i="2"/>
  <c r="G36" i="6"/>
  <c r="H36" i="6" s="1"/>
  <c r="H1050" i="2"/>
  <c r="I1050" i="2"/>
  <c r="K1050" i="2"/>
  <c r="L1050" i="2"/>
  <c r="G49" i="6"/>
  <c r="H49" i="6" s="1"/>
  <c r="Y1584" i="2"/>
  <c r="O583" i="6" s="1"/>
  <c r="R1584" i="2"/>
  <c r="T1584" i="2" s="1"/>
  <c r="S1584" i="2"/>
  <c r="V1584" i="2"/>
  <c r="U1584" i="2"/>
  <c r="M583" i="6"/>
  <c r="N583" i="6" s="1"/>
  <c r="S1881" i="2"/>
  <c r="U1881" i="2"/>
  <c r="V1881" i="2"/>
  <c r="Y1881" i="2"/>
  <c r="O880" i="6" s="1"/>
  <c r="R1881" i="2"/>
  <c r="T1881" i="2" s="1"/>
  <c r="M880" i="6"/>
  <c r="N880" i="6" s="1"/>
  <c r="S2014" i="2"/>
  <c r="U2014" i="2"/>
  <c r="V2014" i="2"/>
  <c r="Y2014" i="2"/>
  <c r="O1013" i="6" s="1"/>
  <c r="R2014" i="2"/>
  <c r="M1013" i="6"/>
  <c r="N1013" i="6" s="1"/>
  <c r="S1094" i="2"/>
  <c r="V1094" i="2"/>
  <c r="U1094" i="2"/>
  <c r="Y1094" i="2"/>
  <c r="O93" i="6" s="1"/>
  <c r="R1094" i="2"/>
  <c r="M93" i="6"/>
  <c r="N93" i="6" s="1"/>
  <c r="R1225" i="2"/>
  <c r="S1225" i="2"/>
  <c r="V1225" i="2"/>
  <c r="Y1225" i="2"/>
  <c r="O224" i="6" s="1"/>
  <c r="U1225" i="2"/>
  <c r="M224" i="6"/>
  <c r="N224" i="6" s="1"/>
  <c r="U1383" i="2"/>
  <c r="V1383" i="2"/>
  <c r="S1383" i="2"/>
  <c r="R1383" i="2"/>
  <c r="T1383" i="2" s="1"/>
  <c r="Y1383" i="2"/>
  <c r="O382" i="6" s="1"/>
  <c r="M382" i="6"/>
  <c r="N382" i="6" s="1"/>
  <c r="U1186" i="2"/>
  <c r="Y1186" i="2"/>
  <c r="O185" i="6" s="1"/>
  <c r="R1186" i="2"/>
  <c r="V1186" i="2"/>
  <c r="S1186" i="2"/>
  <c r="M185" i="6"/>
  <c r="N185" i="6" s="1"/>
  <c r="Y1330" i="2"/>
  <c r="O329" i="6" s="1"/>
  <c r="R1330" i="2"/>
  <c r="S1330" i="2"/>
  <c r="U1330" i="2"/>
  <c r="V1330" i="2"/>
  <c r="M329" i="6"/>
  <c r="N329" i="6" s="1"/>
  <c r="S1565" i="2"/>
  <c r="U1565" i="2"/>
  <c r="V1565" i="2"/>
  <c r="Y1565" i="2"/>
  <c r="O564" i="6" s="1"/>
  <c r="R1565" i="2"/>
  <c r="T1565" i="2" s="1"/>
  <c r="M564" i="6"/>
  <c r="N564" i="6" s="1"/>
  <c r="Y1307" i="2"/>
  <c r="O306" i="6" s="1"/>
  <c r="S1307" i="2"/>
  <c r="V1307" i="2"/>
  <c r="U1307" i="2"/>
  <c r="R1307" i="2"/>
  <c r="T1307" i="2" s="1"/>
  <c r="M306" i="6"/>
  <c r="N306" i="6" s="1"/>
  <c r="Y1490" i="2"/>
  <c r="O489" i="6" s="1"/>
  <c r="R1490" i="2"/>
  <c r="T1490" i="2" s="1"/>
  <c r="S1490" i="2"/>
  <c r="U1490" i="2"/>
  <c r="V1490" i="2"/>
  <c r="M489" i="6"/>
  <c r="N489" i="6" s="1"/>
  <c r="Y1885" i="2"/>
  <c r="O884" i="6" s="1"/>
  <c r="R1885" i="2"/>
  <c r="S1885" i="2"/>
  <c r="U1885" i="2"/>
  <c r="M884" i="6"/>
  <c r="N884" i="6" s="1"/>
  <c r="V1885" i="2"/>
  <c r="V1742" i="2"/>
  <c r="Y1742" i="2"/>
  <c r="O741" i="6" s="1"/>
  <c r="R1742" i="2"/>
  <c r="T1742" i="2" s="1"/>
  <c r="S1742" i="2"/>
  <c r="U1742" i="2"/>
  <c r="M741" i="6"/>
  <c r="N741" i="6" s="1"/>
  <c r="Y1607" i="2"/>
  <c r="O606" i="6" s="1"/>
  <c r="R1607" i="2"/>
  <c r="T1607" i="2" s="1"/>
  <c r="S1607" i="2"/>
  <c r="U1607" i="2"/>
  <c r="V1607" i="2"/>
  <c r="M606" i="6"/>
  <c r="N606" i="6" s="1"/>
  <c r="U1936" i="2"/>
  <c r="V1936" i="2"/>
  <c r="Y1936" i="2"/>
  <c r="O935" i="6" s="1"/>
  <c r="R1936" i="2"/>
  <c r="T1936" i="2" s="1"/>
  <c r="S1936" i="2"/>
  <c r="M935" i="6"/>
  <c r="N935" i="6" s="1"/>
  <c r="Y1924" i="2"/>
  <c r="O923" i="6" s="1"/>
  <c r="R1924" i="2"/>
  <c r="S1924" i="2"/>
  <c r="U1924" i="2"/>
  <c r="V1924" i="2"/>
  <c r="M923" i="6"/>
  <c r="N923" i="6" s="1"/>
  <c r="R1313" i="2"/>
  <c r="S1313" i="2"/>
  <c r="U1313" i="2"/>
  <c r="Y1313" i="2"/>
  <c r="O312" i="6" s="1"/>
  <c r="V1313" i="2"/>
  <c r="M312" i="6"/>
  <c r="N312" i="6" s="1"/>
  <c r="Y1524" i="2"/>
  <c r="O523" i="6" s="1"/>
  <c r="U1524" i="2"/>
  <c r="V1524" i="2"/>
  <c r="R1524" i="2"/>
  <c r="T1524" i="2" s="1"/>
  <c r="S1524" i="2"/>
  <c r="M523" i="6"/>
  <c r="N523" i="6" s="1"/>
  <c r="S1682" i="2"/>
  <c r="U1682" i="2"/>
  <c r="V1682" i="2"/>
  <c r="Y1682" i="2"/>
  <c r="O681" i="6" s="1"/>
  <c r="R1682" i="2"/>
  <c r="M681" i="6"/>
  <c r="N681" i="6" s="1"/>
  <c r="S1200" i="2"/>
  <c r="V1200" i="2"/>
  <c r="R1200" i="2"/>
  <c r="T1200" i="2" s="1"/>
  <c r="U1200" i="2"/>
  <c r="Y1200" i="2"/>
  <c r="O199" i="6" s="1"/>
  <c r="M199" i="6"/>
  <c r="N199" i="6" s="1"/>
  <c r="V1325" i="2"/>
  <c r="Y1325" i="2"/>
  <c r="O324" i="6" s="1"/>
  <c r="U1325" i="2"/>
  <c r="R1325" i="2"/>
  <c r="S1325" i="2"/>
  <c r="M324" i="6"/>
  <c r="N324" i="6" s="1"/>
  <c r="Y1498" i="2"/>
  <c r="O497" i="6" s="1"/>
  <c r="R1498" i="2"/>
  <c r="S1498" i="2"/>
  <c r="U1498" i="2"/>
  <c r="V1498" i="2"/>
  <c r="M497" i="6"/>
  <c r="N497" i="6" s="1"/>
  <c r="V1546" i="2"/>
  <c r="Y1546" i="2"/>
  <c r="O545" i="6" s="1"/>
  <c r="R1546" i="2"/>
  <c r="T1546" i="2" s="1"/>
  <c r="S1546" i="2"/>
  <c r="U1546" i="2"/>
  <c r="M545" i="6"/>
  <c r="N545" i="6" s="1"/>
  <c r="U1952" i="2"/>
  <c r="V1952" i="2"/>
  <c r="Y1952" i="2"/>
  <c r="O951" i="6" s="1"/>
  <c r="R1952" i="2"/>
  <c r="S1952" i="2"/>
  <c r="M951" i="6"/>
  <c r="N951" i="6" s="1"/>
  <c r="Y1142" i="2"/>
  <c r="O141" i="6" s="1"/>
  <c r="S1142" i="2"/>
  <c r="U1142" i="2"/>
  <c r="V1142" i="2"/>
  <c r="R1142" i="2"/>
  <c r="T1142" i="2" s="1"/>
  <c r="M141" i="6"/>
  <c r="N141" i="6" s="1"/>
  <c r="U1287" i="2"/>
  <c r="S1287" i="2"/>
  <c r="Y1287" i="2"/>
  <c r="O286" i="6" s="1"/>
  <c r="R1287" i="2"/>
  <c r="T1287" i="2" s="1"/>
  <c r="V1287" i="2"/>
  <c r="M286" i="6"/>
  <c r="N286" i="6" s="1"/>
  <c r="S1369" i="2"/>
  <c r="V1369" i="2"/>
  <c r="Y1369" i="2"/>
  <c r="O368" i="6" s="1"/>
  <c r="R1369" i="2"/>
  <c r="U1369" i="2"/>
  <c r="M368" i="6"/>
  <c r="N368" i="6" s="1"/>
  <c r="S1541" i="2"/>
  <c r="U1541" i="2"/>
  <c r="V1541" i="2"/>
  <c r="Y1541" i="2"/>
  <c r="O540" i="6" s="1"/>
  <c r="R1541" i="2"/>
  <c r="T1541" i="2" s="1"/>
  <c r="M540" i="6"/>
  <c r="N540" i="6" s="1"/>
  <c r="Y1892" i="2"/>
  <c r="O891" i="6" s="1"/>
  <c r="R1892" i="2"/>
  <c r="T1892" i="2" s="1"/>
  <c r="S1892" i="2"/>
  <c r="U1892" i="2"/>
  <c r="V1892" i="2"/>
  <c r="M891" i="6"/>
  <c r="N891" i="6" s="1"/>
  <c r="Y1869" i="2"/>
  <c r="O868" i="6" s="1"/>
  <c r="R1869" i="2"/>
  <c r="S1869" i="2"/>
  <c r="U1869" i="2"/>
  <c r="V1869" i="2"/>
  <c r="M868" i="6"/>
  <c r="N868" i="6" s="1"/>
  <c r="Y1909" i="2"/>
  <c r="O908" i="6" s="1"/>
  <c r="R1909" i="2"/>
  <c r="T1909" i="2" s="1"/>
  <c r="S1909" i="2"/>
  <c r="U1909" i="2"/>
  <c r="V1909" i="2"/>
  <c r="M908" i="6"/>
  <c r="N908" i="6" s="1"/>
  <c r="Y1876" i="2"/>
  <c r="O875" i="6" s="1"/>
  <c r="R1876" i="2"/>
  <c r="S1876" i="2"/>
  <c r="U1876" i="2"/>
  <c r="V1876" i="2"/>
  <c r="M875" i="6"/>
  <c r="N875" i="6" s="1"/>
  <c r="R1033" i="2"/>
  <c r="S1033" i="2"/>
  <c r="V1033" i="2"/>
  <c r="Y1033" i="2"/>
  <c r="O32" i="6" s="1"/>
  <c r="U1033" i="2"/>
  <c r="M32" i="6"/>
  <c r="N32" i="6" s="1"/>
  <c r="Y1166" i="2"/>
  <c r="O165" i="6" s="1"/>
  <c r="S1166" i="2"/>
  <c r="U1166" i="2"/>
  <c r="V1166" i="2"/>
  <c r="R1166" i="2"/>
  <c r="T1166" i="2" s="1"/>
  <c r="M165" i="6"/>
  <c r="N165" i="6" s="1"/>
  <c r="S1336" i="2"/>
  <c r="V1336" i="2"/>
  <c r="Y1336" i="2"/>
  <c r="O335" i="6" s="1"/>
  <c r="R1336" i="2"/>
  <c r="U1336" i="2"/>
  <c r="M335" i="6"/>
  <c r="N335" i="6" s="1"/>
  <c r="V1382" i="2"/>
  <c r="Y1382" i="2"/>
  <c r="O381" i="6" s="1"/>
  <c r="U1382" i="2"/>
  <c r="S1382" i="2"/>
  <c r="R1382" i="2"/>
  <c r="M381" i="6"/>
  <c r="N381" i="6" s="1"/>
  <c r="Y1533" i="2"/>
  <c r="O532" i="6" s="1"/>
  <c r="R1533" i="2"/>
  <c r="T1533" i="2" s="1"/>
  <c r="U1533" i="2"/>
  <c r="S1533" i="2"/>
  <c r="V1533" i="2"/>
  <c r="M532" i="6"/>
  <c r="N532" i="6" s="1"/>
  <c r="Y1575" i="2"/>
  <c r="O574" i="6" s="1"/>
  <c r="R1575" i="2"/>
  <c r="S1575" i="2"/>
  <c r="U1575" i="2"/>
  <c r="V1575" i="2"/>
  <c r="M574" i="6"/>
  <c r="N574" i="6" s="1"/>
  <c r="U1672" i="2"/>
  <c r="V1672" i="2"/>
  <c r="Y1672" i="2"/>
  <c r="O671" i="6" s="1"/>
  <c r="S1672" i="2"/>
  <c r="R1672" i="2"/>
  <c r="T1672" i="2" s="1"/>
  <c r="M671" i="6"/>
  <c r="N671" i="6" s="1"/>
  <c r="S1706" i="2"/>
  <c r="U1706" i="2"/>
  <c r="V1706" i="2"/>
  <c r="Y1706" i="2"/>
  <c r="O705" i="6" s="1"/>
  <c r="R1706" i="2"/>
  <c r="T1706" i="2" s="1"/>
  <c r="M705" i="6"/>
  <c r="N705" i="6" s="1"/>
  <c r="S1857" i="2"/>
  <c r="U1857" i="2"/>
  <c r="V1857" i="2"/>
  <c r="Y1857" i="2"/>
  <c r="O856" i="6" s="1"/>
  <c r="R1857" i="2"/>
  <c r="T1857" i="2" s="1"/>
  <c r="M856" i="6"/>
  <c r="N856" i="6" s="1"/>
  <c r="Y1804" i="2"/>
  <c r="O803" i="6" s="1"/>
  <c r="R1804" i="2"/>
  <c r="S1804" i="2"/>
  <c r="U1804" i="2"/>
  <c r="V1804" i="2"/>
  <c r="M803" i="6"/>
  <c r="N803" i="6" s="1"/>
  <c r="Y1763" i="2"/>
  <c r="O762" i="6" s="1"/>
  <c r="R1763" i="2"/>
  <c r="S1763" i="2"/>
  <c r="U1763" i="2"/>
  <c r="V1763" i="2"/>
  <c r="M762" i="6"/>
  <c r="N762" i="6" s="1"/>
  <c r="Y1788" i="2"/>
  <c r="O787" i="6" s="1"/>
  <c r="R1788" i="2"/>
  <c r="S1788" i="2"/>
  <c r="U1788" i="2"/>
  <c r="V1788" i="2"/>
  <c r="M787" i="6"/>
  <c r="N787" i="6" s="1"/>
  <c r="U1768" i="2"/>
  <c r="V1768" i="2"/>
  <c r="Y1768" i="2"/>
  <c r="O767" i="6" s="1"/>
  <c r="R1768" i="2"/>
  <c r="S1768" i="2"/>
  <c r="M767" i="6"/>
  <c r="N767" i="6" s="1"/>
  <c r="U2005" i="2"/>
  <c r="V2005" i="2"/>
  <c r="Y2005" i="2"/>
  <c r="O1004" i="6" s="1"/>
  <c r="R2005" i="2"/>
  <c r="T2005" i="2" s="1"/>
  <c r="M1004" i="6"/>
  <c r="N1004" i="6" s="1"/>
  <c r="S2005" i="2"/>
  <c r="Y1925" i="2"/>
  <c r="O924" i="6" s="1"/>
  <c r="R1925" i="2"/>
  <c r="T1925" i="2" s="1"/>
  <c r="S1925" i="2"/>
  <c r="U1925" i="2"/>
  <c r="V1925" i="2"/>
  <c r="M924" i="6"/>
  <c r="N924" i="6" s="1"/>
  <c r="Y1901" i="2"/>
  <c r="O900" i="6" s="1"/>
  <c r="R1901" i="2"/>
  <c r="S1901" i="2"/>
  <c r="U1901" i="2"/>
  <c r="V1901" i="2"/>
  <c r="M900" i="6"/>
  <c r="N900" i="6" s="1"/>
  <c r="R1049" i="2"/>
  <c r="T1049" i="2" s="1"/>
  <c r="S1049" i="2"/>
  <c r="U1049" i="2"/>
  <c r="V1049" i="2"/>
  <c r="Y1049" i="2"/>
  <c r="O48" i="6" s="1"/>
  <c r="M48" i="6"/>
  <c r="N48" i="6" s="1"/>
  <c r="U1054" i="2"/>
  <c r="V1054" i="2"/>
  <c r="Y1054" i="2"/>
  <c r="O53" i="6" s="1"/>
  <c r="R1054" i="2"/>
  <c r="T1054" i="2" s="1"/>
  <c r="S1054" i="2"/>
  <c r="M53" i="6"/>
  <c r="N53" i="6" s="1"/>
  <c r="R1065" i="2"/>
  <c r="T1065" i="2" s="1"/>
  <c r="U1065" i="2"/>
  <c r="V1065" i="2"/>
  <c r="Y1065" i="2"/>
  <c r="O64" i="6" s="1"/>
  <c r="S1065" i="2"/>
  <c r="M64" i="6"/>
  <c r="N64" i="6" s="1"/>
  <c r="Y1203" i="2"/>
  <c r="O202" i="6" s="1"/>
  <c r="R1203" i="2"/>
  <c r="S1203" i="2"/>
  <c r="U1203" i="2"/>
  <c r="V1203" i="2"/>
  <c r="M202" i="6"/>
  <c r="N202" i="6" s="1"/>
  <c r="V1465" i="2"/>
  <c r="Y1465" i="2"/>
  <c r="O464" i="6" s="1"/>
  <c r="R1465" i="2"/>
  <c r="T1465" i="2" s="1"/>
  <c r="S1465" i="2"/>
  <c r="U1465" i="2"/>
  <c r="M464" i="6"/>
  <c r="N464" i="6" s="1"/>
  <c r="S1289" i="2"/>
  <c r="V1289" i="2"/>
  <c r="Y1289" i="2"/>
  <c r="O288" i="6" s="1"/>
  <c r="R1289" i="2"/>
  <c r="T1289" i="2" s="1"/>
  <c r="U1289" i="2"/>
  <c r="M288" i="6"/>
  <c r="N288" i="6" s="1"/>
  <c r="S1573" i="2"/>
  <c r="U1573" i="2"/>
  <c r="V1573" i="2"/>
  <c r="Y1573" i="2"/>
  <c r="O572" i="6" s="1"/>
  <c r="R1573" i="2"/>
  <c r="M572" i="6"/>
  <c r="N572" i="6" s="1"/>
  <c r="R1523" i="2"/>
  <c r="T1523" i="2" s="1"/>
  <c r="V1523" i="2"/>
  <c r="U1523" i="2"/>
  <c r="Y1523" i="2"/>
  <c r="O522" i="6" s="1"/>
  <c r="S1523" i="2"/>
  <c r="M522" i="6"/>
  <c r="N522" i="6" s="1"/>
  <c r="Y1941" i="2"/>
  <c r="O940" i="6" s="1"/>
  <c r="R1941" i="2"/>
  <c r="T1941" i="2" s="1"/>
  <c r="S1941" i="2"/>
  <c r="U1941" i="2"/>
  <c r="V1941" i="2"/>
  <c r="M940" i="6"/>
  <c r="N940" i="6" s="1"/>
  <c r="V1862" i="2"/>
  <c r="Y1862" i="2"/>
  <c r="O861" i="6" s="1"/>
  <c r="R1862" i="2"/>
  <c r="T1862" i="2" s="1"/>
  <c r="S1862" i="2"/>
  <c r="U1862" i="2"/>
  <c r="M861" i="6"/>
  <c r="N861" i="6" s="1"/>
  <c r="Y1234" i="2"/>
  <c r="O233" i="6" s="1"/>
  <c r="R1234" i="2"/>
  <c r="T1234" i="2" s="1"/>
  <c r="S1234" i="2"/>
  <c r="U1234" i="2"/>
  <c r="V1234" i="2"/>
  <c r="M233" i="6"/>
  <c r="N233" i="6" s="1"/>
  <c r="V1147" i="2"/>
  <c r="Y1147" i="2"/>
  <c r="O146" i="6" s="1"/>
  <c r="U1147" i="2"/>
  <c r="R1147" i="2"/>
  <c r="T1147" i="2" s="1"/>
  <c r="S1147" i="2"/>
  <c r="M146" i="6"/>
  <c r="N146" i="6" s="1"/>
  <c r="R1285" i="2"/>
  <c r="Y1285" i="2"/>
  <c r="O284" i="6" s="1"/>
  <c r="U1285" i="2"/>
  <c r="V1285" i="2"/>
  <c r="S1285" i="2"/>
  <c r="M284" i="6"/>
  <c r="N284" i="6" s="1"/>
  <c r="V1477" i="2"/>
  <c r="Y1477" i="2"/>
  <c r="O476" i="6" s="1"/>
  <c r="S1477" i="2"/>
  <c r="R1477" i="2"/>
  <c r="U1477" i="2"/>
  <c r="M476" i="6"/>
  <c r="N476" i="6" s="1"/>
  <c r="Y1514" i="2"/>
  <c r="O513" i="6" s="1"/>
  <c r="R1514" i="2"/>
  <c r="T1514" i="2" s="1"/>
  <c r="S1514" i="2"/>
  <c r="U1514" i="2"/>
  <c r="V1514" i="2"/>
  <c r="M513" i="6"/>
  <c r="N513" i="6" s="1"/>
  <c r="S1849" i="2"/>
  <c r="U1849" i="2"/>
  <c r="V1849" i="2"/>
  <c r="Y1849" i="2"/>
  <c r="O848" i="6" s="1"/>
  <c r="R1849" i="2"/>
  <c r="T1849" i="2" s="1"/>
  <c r="M848" i="6"/>
  <c r="N848" i="6" s="1"/>
  <c r="Y1939" i="2"/>
  <c r="O938" i="6" s="1"/>
  <c r="R1939" i="2"/>
  <c r="T1939" i="2" s="1"/>
  <c r="S1939" i="2"/>
  <c r="U1939" i="2"/>
  <c r="V1939" i="2"/>
  <c r="M938" i="6"/>
  <c r="N938" i="6" s="1"/>
  <c r="Y1812" i="2"/>
  <c r="O811" i="6" s="1"/>
  <c r="R1812" i="2"/>
  <c r="S1812" i="2"/>
  <c r="U1812" i="2"/>
  <c r="V1812" i="2"/>
  <c r="M811" i="6"/>
  <c r="N811" i="6" s="1"/>
  <c r="Y1176" i="2"/>
  <c r="O175" i="6" s="1"/>
  <c r="S1176" i="2"/>
  <c r="U1176" i="2"/>
  <c r="V1176" i="2"/>
  <c r="R1176" i="2"/>
  <c r="T1176" i="2" s="1"/>
  <c r="M175" i="6"/>
  <c r="N175" i="6" s="1"/>
  <c r="S1312" i="2"/>
  <c r="V1312" i="2"/>
  <c r="Y1312" i="2"/>
  <c r="O311" i="6" s="1"/>
  <c r="R1312" i="2"/>
  <c r="T1312" i="2" s="1"/>
  <c r="U1312" i="2"/>
  <c r="M311" i="6"/>
  <c r="N311" i="6" s="1"/>
  <c r="V1390" i="2"/>
  <c r="Y1390" i="2"/>
  <c r="O389" i="6" s="1"/>
  <c r="R1390" i="2"/>
  <c r="T1390" i="2" s="1"/>
  <c r="S1390" i="2"/>
  <c r="U1390" i="2"/>
  <c r="M389" i="6"/>
  <c r="N389" i="6" s="1"/>
  <c r="Y1454" i="2"/>
  <c r="O453" i="6" s="1"/>
  <c r="U1454" i="2"/>
  <c r="V1454" i="2"/>
  <c r="R1454" i="2"/>
  <c r="T1454" i="2" s="1"/>
  <c r="S1454" i="2"/>
  <c r="M453" i="6"/>
  <c r="N453" i="6" s="1"/>
  <c r="Y1560" i="2"/>
  <c r="O559" i="6" s="1"/>
  <c r="R1560" i="2"/>
  <c r="T1560" i="2" s="1"/>
  <c r="S1560" i="2"/>
  <c r="V1560" i="2"/>
  <c r="U1560" i="2"/>
  <c r="M559" i="6"/>
  <c r="N559" i="6" s="1"/>
  <c r="V1695" i="2"/>
  <c r="Y1695" i="2"/>
  <c r="O694" i="6" s="1"/>
  <c r="R1695" i="2"/>
  <c r="T1695" i="2" s="1"/>
  <c r="S1695" i="2"/>
  <c r="U1695" i="2"/>
  <c r="M694" i="6"/>
  <c r="N694" i="6" s="1"/>
  <c r="S1674" i="2"/>
  <c r="U1674" i="2"/>
  <c r="V1674" i="2"/>
  <c r="Y1674" i="2"/>
  <c r="O673" i="6" s="1"/>
  <c r="R1674" i="2"/>
  <c r="T1674" i="2" s="1"/>
  <c r="M673" i="6"/>
  <c r="N673" i="6" s="1"/>
  <c r="S1865" i="2"/>
  <c r="U1865" i="2"/>
  <c r="V1865" i="2"/>
  <c r="Y1865" i="2"/>
  <c r="O864" i="6" s="1"/>
  <c r="R1865" i="2"/>
  <c r="T1865" i="2" s="1"/>
  <c r="M864" i="6"/>
  <c r="N864" i="6" s="1"/>
  <c r="Y1907" i="2"/>
  <c r="O906" i="6" s="1"/>
  <c r="R1907" i="2"/>
  <c r="T1907" i="2" s="1"/>
  <c r="S1907" i="2"/>
  <c r="U1907" i="2"/>
  <c r="V1907" i="2"/>
  <c r="M906" i="6"/>
  <c r="N906" i="6" s="1"/>
  <c r="Y1795" i="2"/>
  <c r="O794" i="6" s="1"/>
  <c r="R1795" i="2"/>
  <c r="S1795" i="2"/>
  <c r="U1795" i="2"/>
  <c r="V1795" i="2"/>
  <c r="M794" i="6"/>
  <c r="N794" i="6" s="1"/>
  <c r="Y1899" i="2"/>
  <c r="O898" i="6" s="1"/>
  <c r="R1899" i="2"/>
  <c r="T1899" i="2" s="1"/>
  <c r="S1899" i="2"/>
  <c r="U1899" i="2"/>
  <c r="V1899" i="2"/>
  <c r="M898" i="6"/>
  <c r="N898" i="6" s="1"/>
  <c r="Y2009" i="2"/>
  <c r="O1008" i="6" s="1"/>
  <c r="R2009" i="2"/>
  <c r="S2009" i="2"/>
  <c r="U2009" i="2"/>
  <c r="V2009" i="2"/>
  <c r="M1008" i="6"/>
  <c r="N1008" i="6" s="1"/>
  <c r="Y2008" i="2"/>
  <c r="O1007" i="6" s="1"/>
  <c r="R2008" i="2"/>
  <c r="T2008" i="2" s="1"/>
  <c r="S2008" i="2"/>
  <c r="U2008" i="2"/>
  <c r="V2008" i="2"/>
  <c r="M1007" i="6"/>
  <c r="N1007" i="6" s="1"/>
  <c r="R1999" i="2"/>
  <c r="S1999" i="2"/>
  <c r="U1999" i="2"/>
  <c r="V1999" i="2"/>
  <c r="Y1999" i="2"/>
  <c r="O998" i="6" s="1"/>
  <c r="M998" i="6"/>
  <c r="N998" i="6" s="1"/>
  <c r="R1938" i="2"/>
  <c r="T1938" i="2" s="1"/>
  <c r="S1938" i="2"/>
  <c r="U1938" i="2"/>
  <c r="V1938" i="2"/>
  <c r="Y1938" i="2"/>
  <c r="O937" i="6" s="1"/>
  <c r="M937" i="6"/>
  <c r="N937" i="6" s="1"/>
  <c r="U1996" i="2"/>
  <c r="V1996" i="2"/>
  <c r="Y1996" i="2"/>
  <c r="O995" i="6" s="1"/>
  <c r="R1996" i="2"/>
  <c r="T1996" i="2" s="1"/>
  <c r="S1996" i="2"/>
  <c r="M995" i="6"/>
  <c r="N995" i="6" s="1"/>
  <c r="U1697" i="2"/>
  <c r="V1697" i="2"/>
  <c r="R1697" i="2"/>
  <c r="T1697" i="2" s="1"/>
  <c r="S1697" i="2"/>
  <c r="Y1697" i="2"/>
  <c r="O696" i="6" s="1"/>
  <c r="M696" i="6"/>
  <c r="N696" i="6" s="1"/>
  <c r="R1866" i="2"/>
  <c r="T1866" i="2" s="1"/>
  <c r="S1866" i="2"/>
  <c r="U1866" i="2"/>
  <c r="V1866" i="2"/>
  <c r="Y1866" i="2"/>
  <c r="O865" i="6" s="1"/>
  <c r="M865" i="6"/>
  <c r="N865" i="6" s="1"/>
  <c r="R1850" i="2"/>
  <c r="T1850" i="2" s="1"/>
  <c r="S1850" i="2"/>
  <c r="U1850" i="2"/>
  <c r="V1850" i="2"/>
  <c r="Y1850" i="2"/>
  <c r="O849" i="6" s="1"/>
  <c r="M849" i="6"/>
  <c r="N849" i="6" s="1"/>
  <c r="R1724" i="2"/>
  <c r="T1724" i="2" s="1"/>
  <c r="S1724" i="2"/>
  <c r="U1724" i="2"/>
  <c r="V1724" i="2"/>
  <c r="Y1724" i="2"/>
  <c r="O723" i="6" s="1"/>
  <c r="M723" i="6"/>
  <c r="N723" i="6" s="1"/>
  <c r="U1649" i="2"/>
  <c r="V1649" i="2"/>
  <c r="R1649" i="2"/>
  <c r="T1649" i="2" s="1"/>
  <c r="S1649" i="2"/>
  <c r="Y1649" i="2"/>
  <c r="O648" i="6" s="1"/>
  <c r="M648" i="6"/>
  <c r="N648" i="6" s="1"/>
  <c r="R1659" i="2"/>
  <c r="T1659" i="2" s="1"/>
  <c r="S1659" i="2"/>
  <c r="U1659" i="2"/>
  <c r="V1659" i="2"/>
  <c r="Y1659" i="2"/>
  <c r="O658" i="6" s="1"/>
  <c r="M658" i="6"/>
  <c r="N658" i="6" s="1"/>
  <c r="U1572" i="2"/>
  <c r="V1572" i="2"/>
  <c r="R1572" i="2"/>
  <c r="T1572" i="2" s="1"/>
  <c r="S1572" i="2"/>
  <c r="Y1572" i="2"/>
  <c r="O571" i="6" s="1"/>
  <c r="M571" i="6"/>
  <c r="N571" i="6" s="1"/>
  <c r="U1525" i="2"/>
  <c r="V1525" i="2"/>
  <c r="Y1525" i="2"/>
  <c r="O524" i="6" s="1"/>
  <c r="R1525" i="2"/>
  <c r="S1525" i="2"/>
  <c r="M524" i="6"/>
  <c r="N524" i="6" s="1"/>
  <c r="U1486" i="2"/>
  <c r="V1486" i="2"/>
  <c r="S1486" i="2"/>
  <c r="Y1486" i="2"/>
  <c r="O485" i="6" s="1"/>
  <c r="R1486" i="2"/>
  <c r="T1486" i="2" s="1"/>
  <c r="M485" i="6"/>
  <c r="N485" i="6" s="1"/>
  <c r="R1505" i="2"/>
  <c r="T1505" i="2" s="1"/>
  <c r="S1505" i="2"/>
  <c r="U1505" i="2"/>
  <c r="V1505" i="2"/>
  <c r="Y1505" i="2"/>
  <c r="O504" i="6" s="1"/>
  <c r="M504" i="6"/>
  <c r="N504" i="6" s="1"/>
  <c r="S1452" i="2"/>
  <c r="V1452" i="2"/>
  <c r="R1452" i="2"/>
  <c r="U1452" i="2"/>
  <c r="Y1452" i="2"/>
  <c r="O451" i="6" s="1"/>
  <c r="M451" i="6"/>
  <c r="N451" i="6" s="1"/>
  <c r="Y1601" i="2"/>
  <c r="O600" i="6" s="1"/>
  <c r="R1601" i="2"/>
  <c r="S1601" i="2"/>
  <c r="U1601" i="2"/>
  <c r="V1601" i="2"/>
  <c r="M600" i="6"/>
  <c r="N600" i="6" s="1"/>
  <c r="R1402" i="2"/>
  <c r="T1402" i="2" s="1"/>
  <c r="S1402" i="2"/>
  <c r="U1402" i="2"/>
  <c r="V1402" i="2"/>
  <c r="Y1402" i="2"/>
  <c r="O401" i="6" s="1"/>
  <c r="M401" i="6"/>
  <c r="N401" i="6" s="1"/>
  <c r="U1327" i="2"/>
  <c r="R1327" i="2"/>
  <c r="S1327" i="2"/>
  <c r="V1327" i="2"/>
  <c r="Y1327" i="2"/>
  <c r="O326" i="6" s="1"/>
  <c r="M326" i="6"/>
  <c r="N326" i="6" s="1"/>
  <c r="R1442" i="2"/>
  <c r="T1442" i="2" s="1"/>
  <c r="S1442" i="2"/>
  <c r="U1442" i="2"/>
  <c r="Y1442" i="2"/>
  <c r="O441" i="6" s="1"/>
  <c r="V1442" i="2"/>
  <c r="M441" i="6"/>
  <c r="N441" i="6" s="1"/>
  <c r="R1378" i="2"/>
  <c r="T1378" i="2" s="1"/>
  <c r="S1378" i="2"/>
  <c r="U1378" i="2"/>
  <c r="Y1378" i="2"/>
  <c r="O377" i="6" s="1"/>
  <c r="V1378" i="2"/>
  <c r="M377" i="6"/>
  <c r="N377" i="6" s="1"/>
  <c r="R1469" i="2"/>
  <c r="T1469" i="2" s="1"/>
  <c r="U1469" i="2"/>
  <c r="Y1469" i="2"/>
  <c r="O468" i="6" s="1"/>
  <c r="S1469" i="2"/>
  <c r="V1469" i="2"/>
  <c r="M468" i="6"/>
  <c r="N468" i="6" s="1"/>
  <c r="U1400" i="2"/>
  <c r="R1400" i="2"/>
  <c r="S1400" i="2"/>
  <c r="Y1400" i="2"/>
  <c r="O399" i="6" s="1"/>
  <c r="V1400" i="2"/>
  <c r="M399" i="6"/>
  <c r="N399" i="6" s="1"/>
  <c r="S1471" i="2"/>
  <c r="R1471" i="2"/>
  <c r="U1471" i="2"/>
  <c r="V1471" i="2"/>
  <c r="Y1471" i="2"/>
  <c r="O470" i="6" s="1"/>
  <c r="M470" i="6"/>
  <c r="N470" i="6" s="1"/>
  <c r="S1086" i="2"/>
  <c r="R1086" i="2"/>
  <c r="U1086" i="2"/>
  <c r="Y1086" i="2"/>
  <c r="O85" i="6" s="1"/>
  <c r="V1086" i="2"/>
  <c r="M85" i="6"/>
  <c r="N85" i="6" s="1"/>
  <c r="S1363" i="2"/>
  <c r="V1363" i="2"/>
  <c r="U1363" i="2"/>
  <c r="Y1363" i="2"/>
  <c r="O362" i="6" s="1"/>
  <c r="R1363" i="2"/>
  <c r="M362" i="6"/>
  <c r="N362" i="6" s="1"/>
  <c r="U1271" i="2"/>
  <c r="V1271" i="2"/>
  <c r="Y1271" i="2"/>
  <c r="O270" i="6" s="1"/>
  <c r="R1271" i="2"/>
  <c r="T1271" i="2" s="1"/>
  <c r="S1271" i="2"/>
  <c r="M270" i="6"/>
  <c r="N270" i="6" s="1"/>
  <c r="U1076" i="2"/>
  <c r="V1076" i="2"/>
  <c r="R1076" i="2"/>
  <c r="S1076" i="2"/>
  <c r="Y1076" i="2"/>
  <c r="O75" i="6" s="1"/>
  <c r="M75" i="6"/>
  <c r="N75" i="6" s="1"/>
  <c r="R1057" i="2"/>
  <c r="S1057" i="2"/>
  <c r="U1057" i="2"/>
  <c r="V1057" i="2"/>
  <c r="Y1057" i="2"/>
  <c r="O56" i="6" s="1"/>
  <c r="M56" i="6"/>
  <c r="N56" i="6" s="1"/>
  <c r="S1107" i="2"/>
  <c r="R1107" i="2"/>
  <c r="U1107" i="2"/>
  <c r="V1107" i="2"/>
  <c r="Y1107" i="2"/>
  <c r="O106" i="6" s="1"/>
  <c r="M106" i="6"/>
  <c r="N106" i="6" s="1"/>
  <c r="R1095" i="2"/>
  <c r="T1095" i="2" s="1"/>
  <c r="S1095" i="2"/>
  <c r="V1095" i="2"/>
  <c r="U1095" i="2"/>
  <c r="Y1095" i="2"/>
  <c r="O94" i="6" s="1"/>
  <c r="M94" i="6"/>
  <c r="N94" i="6" s="1"/>
  <c r="V1069" i="2"/>
  <c r="S1069" i="2"/>
  <c r="U1069" i="2"/>
  <c r="Y1069" i="2"/>
  <c r="O68" i="6" s="1"/>
  <c r="R1069" i="2"/>
  <c r="T1069" i="2" s="1"/>
  <c r="M68" i="6"/>
  <c r="N68" i="6" s="1"/>
  <c r="R1060" i="2"/>
  <c r="T1060" i="2" s="1"/>
  <c r="S1060" i="2"/>
  <c r="U1060" i="2"/>
  <c r="V1060" i="2"/>
  <c r="Y1060" i="2"/>
  <c r="O59" i="6" s="1"/>
  <c r="M59" i="6"/>
  <c r="N59" i="6" s="1"/>
  <c r="S1120" i="2"/>
  <c r="U1120" i="2"/>
  <c r="V1120" i="2"/>
  <c r="Y1120" i="2"/>
  <c r="O119" i="6" s="1"/>
  <c r="R1120" i="2"/>
  <c r="M119" i="6"/>
  <c r="N119" i="6" s="1"/>
  <c r="S1024" i="2"/>
  <c r="R1024" i="2"/>
  <c r="U1024" i="2"/>
  <c r="U2024" i="2" s="1"/>
  <c r="V1024" i="2"/>
  <c r="Y1024" i="2"/>
  <c r="Q2024" i="2"/>
  <c r="M23" i="6"/>
  <c r="M1023" i="6" s="1"/>
  <c r="U1039" i="2"/>
  <c r="R1039" i="2"/>
  <c r="T1039" i="2" s="1"/>
  <c r="S1039" i="2"/>
  <c r="V1039" i="2"/>
  <c r="Y1039" i="2"/>
  <c r="O38" i="6" s="1"/>
  <c r="M38" i="6"/>
  <c r="N38" i="6" s="1"/>
  <c r="AC1195" i="2"/>
  <c r="AE1195" i="2"/>
  <c r="AB1195" i="2"/>
  <c r="AI1195" i="2"/>
  <c r="U194" i="6" s="1"/>
  <c r="AF1195" i="2"/>
  <c r="S194" i="6"/>
  <c r="T194" i="6" s="1"/>
  <c r="AC1408" i="2"/>
  <c r="AF1408" i="2"/>
  <c r="AI1408" i="2"/>
  <c r="U407" i="6" s="1"/>
  <c r="AB1408" i="2"/>
  <c r="AD1408" i="2" s="1"/>
  <c r="AE1408" i="2"/>
  <c r="S407" i="6"/>
  <c r="T407" i="6" s="1"/>
  <c r="AE1758" i="2"/>
  <c r="AF1758" i="2"/>
  <c r="AI1758" i="2"/>
  <c r="U757" i="6" s="1"/>
  <c r="AB1758" i="2"/>
  <c r="AC1758" i="2"/>
  <c r="S757" i="6"/>
  <c r="T757" i="6" s="1"/>
  <c r="AI1197" i="2"/>
  <c r="U196" i="6" s="1"/>
  <c r="AC1197" i="2"/>
  <c r="AE1197" i="2"/>
  <c r="AF1197" i="2"/>
  <c r="AB1197" i="2"/>
  <c r="S196" i="6"/>
  <c r="T196" i="6" s="1"/>
  <c r="AF1176" i="2"/>
  <c r="AB1176" i="2"/>
  <c r="AD1176" i="2" s="1"/>
  <c r="AC1176" i="2"/>
  <c r="AE1176" i="2"/>
  <c r="AI1176" i="2"/>
  <c r="U175" i="6" s="1"/>
  <c r="S175" i="6"/>
  <c r="T175" i="6" s="1"/>
  <c r="AI1489" i="2"/>
  <c r="U488" i="6" s="1"/>
  <c r="AB1489" i="2"/>
  <c r="AC1489" i="2"/>
  <c r="AE1489" i="2"/>
  <c r="AF1489" i="2"/>
  <c r="S488" i="6"/>
  <c r="T488" i="6" s="1"/>
  <c r="AI1491" i="2"/>
  <c r="U490" i="6" s="1"/>
  <c r="AB1491" i="2"/>
  <c r="AD1491" i="2" s="1"/>
  <c r="AE1491" i="2"/>
  <c r="AC1491" i="2"/>
  <c r="AF1491" i="2"/>
  <c r="S490" i="6"/>
  <c r="T490" i="6" s="1"/>
  <c r="AE1037" i="2"/>
  <c r="AF1037" i="2"/>
  <c r="AB1037" i="2"/>
  <c r="AC1037" i="2"/>
  <c r="AI1037" i="2"/>
  <c r="U36" i="6" s="1"/>
  <c r="S36" i="6"/>
  <c r="T36" i="6" s="1"/>
  <c r="AE1342" i="2"/>
  <c r="AB1342" i="2"/>
  <c r="AD1342" i="2" s="1"/>
  <c r="AC1342" i="2"/>
  <c r="AI1342" i="2"/>
  <c r="U341" i="6" s="1"/>
  <c r="AF1342" i="2"/>
  <c r="S341" i="6"/>
  <c r="T341" i="6" s="1"/>
  <c r="AI1551" i="2"/>
  <c r="U550" i="6" s="1"/>
  <c r="AB1551" i="2"/>
  <c r="AC1551" i="2"/>
  <c r="AF1551" i="2"/>
  <c r="AE1551" i="2"/>
  <c r="S550" i="6"/>
  <c r="T550" i="6" s="1"/>
  <c r="AE1091" i="2"/>
  <c r="AF1091" i="2"/>
  <c r="AI1091" i="2"/>
  <c r="U90" i="6" s="1"/>
  <c r="AB1091" i="2"/>
  <c r="AC1091" i="2"/>
  <c r="S90" i="6"/>
  <c r="T90" i="6" s="1"/>
  <c r="AE1278" i="2"/>
  <c r="AI1278" i="2"/>
  <c r="U277" i="6" s="1"/>
  <c r="AB1278" i="2"/>
  <c r="AF1278" i="2"/>
  <c r="AC1278" i="2"/>
  <c r="S277" i="6"/>
  <c r="T277" i="6" s="1"/>
  <c r="AB1360" i="2"/>
  <c r="AD1360" i="2" s="1"/>
  <c r="AE1360" i="2"/>
  <c r="AI1360" i="2"/>
  <c r="U359" i="6" s="1"/>
  <c r="AF1360" i="2"/>
  <c r="AC1360" i="2"/>
  <c r="S359" i="6"/>
  <c r="T359" i="6" s="1"/>
  <c r="AI1575" i="2"/>
  <c r="U574" i="6" s="1"/>
  <c r="AB1575" i="2"/>
  <c r="AC1575" i="2"/>
  <c r="AF1575" i="2"/>
  <c r="AE1575" i="2"/>
  <c r="S574" i="6"/>
  <c r="T574" i="6" s="1"/>
  <c r="AB1024" i="2"/>
  <c r="AC1024" i="2"/>
  <c r="AF1024" i="2"/>
  <c r="AI1024" i="2"/>
  <c r="AE1024" i="2"/>
  <c r="AA2024" i="2"/>
  <c r="S23" i="6"/>
  <c r="AE1193" i="2"/>
  <c r="AI1193" i="2"/>
  <c r="U192" i="6" s="1"/>
  <c r="AB1193" i="2"/>
  <c r="AD1193" i="2" s="1"/>
  <c r="AF1193" i="2"/>
  <c r="AC1193" i="2"/>
  <c r="S192" i="6"/>
  <c r="T192" i="6" s="1"/>
  <c r="AI1410" i="2"/>
  <c r="U409" i="6" s="1"/>
  <c r="AB1410" i="2"/>
  <c r="AC1410" i="2"/>
  <c r="AE1410" i="2"/>
  <c r="AF1410" i="2"/>
  <c r="S409" i="6"/>
  <c r="T409" i="6" s="1"/>
  <c r="AE1431" i="2"/>
  <c r="AB1431" i="2"/>
  <c r="AC1431" i="2"/>
  <c r="AF1431" i="2"/>
  <c r="AI1431" i="2"/>
  <c r="U430" i="6" s="1"/>
  <c r="S430" i="6"/>
  <c r="T430" i="6" s="1"/>
  <c r="AI1842" i="2"/>
  <c r="U841" i="6" s="1"/>
  <c r="AB1842" i="2"/>
  <c r="AD1842" i="2" s="1"/>
  <c r="AC1842" i="2"/>
  <c r="AE1842" i="2"/>
  <c r="AF1842" i="2"/>
  <c r="S841" i="6"/>
  <c r="T841" i="6" s="1"/>
  <c r="AI1217" i="2"/>
  <c r="U216" i="6" s="1"/>
  <c r="AB1217" i="2"/>
  <c r="AC1217" i="2"/>
  <c r="AE1217" i="2"/>
  <c r="AF1217" i="2"/>
  <c r="S216" i="6"/>
  <c r="T216" i="6" s="1"/>
  <c r="AI1306" i="2"/>
  <c r="U305" i="6" s="1"/>
  <c r="AC1306" i="2"/>
  <c r="AF1306" i="2"/>
  <c r="AB1306" i="2"/>
  <c r="AD1306" i="2" s="1"/>
  <c r="AE1306" i="2"/>
  <c r="S305" i="6"/>
  <c r="T305" i="6" s="1"/>
  <c r="AI1279" i="2"/>
  <c r="U278" i="6" s="1"/>
  <c r="AB1279" i="2"/>
  <c r="AD1279" i="2" s="1"/>
  <c r="AF1279" i="2"/>
  <c r="AC1279" i="2"/>
  <c r="AE1279" i="2"/>
  <c r="S278" i="6"/>
  <c r="T278" i="6" s="1"/>
  <c r="AI1497" i="2"/>
  <c r="U496" i="6" s="1"/>
  <c r="AB1497" i="2"/>
  <c r="AD1497" i="2" s="1"/>
  <c r="AC1497" i="2"/>
  <c r="AE1497" i="2"/>
  <c r="AF1497" i="2"/>
  <c r="S496" i="6"/>
  <c r="T496" i="6" s="1"/>
  <c r="AE1594" i="2"/>
  <c r="AF1594" i="2"/>
  <c r="AI1594" i="2"/>
  <c r="U593" i="6" s="1"/>
  <c r="AC1594" i="2"/>
  <c r="AB1594" i="2"/>
  <c r="S593" i="6"/>
  <c r="T593" i="6" s="1"/>
  <c r="AF1036" i="2"/>
  <c r="AB1036" i="2"/>
  <c r="AC1036" i="2"/>
  <c r="AE1036" i="2"/>
  <c r="AI1036" i="2"/>
  <c r="U35" i="6" s="1"/>
  <c r="S35" i="6"/>
  <c r="T35" i="6" s="1"/>
  <c r="AI1266" i="2"/>
  <c r="U265" i="6" s="1"/>
  <c r="AB1266" i="2"/>
  <c r="AD1266" i="2" s="1"/>
  <c r="AE1266" i="2"/>
  <c r="AC1266" i="2"/>
  <c r="AF1266" i="2"/>
  <c r="S265" i="6"/>
  <c r="T265" i="6" s="1"/>
  <c r="AF1146" i="2"/>
  <c r="AI1146" i="2"/>
  <c r="U145" i="6" s="1"/>
  <c r="AC1146" i="2"/>
  <c r="AB1146" i="2"/>
  <c r="AD1146" i="2" s="1"/>
  <c r="AE1146" i="2"/>
  <c r="S145" i="6"/>
  <c r="T145" i="6" s="1"/>
  <c r="AE1153" i="2"/>
  <c r="AI1153" i="2"/>
  <c r="U152" i="6" s="1"/>
  <c r="AB1153" i="2"/>
  <c r="AD1153" i="2" s="1"/>
  <c r="AC1153" i="2"/>
  <c r="AF1153" i="2"/>
  <c r="S152" i="6"/>
  <c r="T152" i="6" s="1"/>
  <c r="AC1384" i="2"/>
  <c r="AF1384" i="2"/>
  <c r="AI1384" i="2"/>
  <c r="U383" i="6" s="1"/>
  <c r="AE1384" i="2"/>
  <c r="AB1384" i="2"/>
  <c r="AD1384" i="2" s="1"/>
  <c r="S383" i="6"/>
  <c r="T383" i="6" s="1"/>
  <c r="AC1529" i="2"/>
  <c r="AI1529" i="2"/>
  <c r="U528" i="6" s="1"/>
  <c r="AB1529" i="2"/>
  <c r="AD1529" i="2" s="1"/>
  <c r="AE1529" i="2"/>
  <c r="AF1529" i="2"/>
  <c r="S528" i="6"/>
  <c r="T528" i="6" s="1"/>
  <c r="AE1838" i="2"/>
  <c r="AF1838" i="2"/>
  <c r="AI1838" i="2"/>
  <c r="U837" i="6" s="1"/>
  <c r="AB1838" i="2"/>
  <c r="AC1838" i="2"/>
  <c r="S837" i="6"/>
  <c r="T837" i="6" s="1"/>
  <c r="AI1095" i="2"/>
  <c r="U94" i="6" s="1"/>
  <c r="AB1095" i="2"/>
  <c r="AC1095" i="2"/>
  <c r="AE1095" i="2"/>
  <c r="AF1095" i="2"/>
  <c r="S94" i="6"/>
  <c r="T94" i="6" s="1"/>
  <c r="AI1173" i="2"/>
  <c r="U172" i="6" s="1"/>
  <c r="AC1173" i="2"/>
  <c r="AE1173" i="2"/>
  <c r="AF1173" i="2"/>
  <c r="AB1173" i="2"/>
  <c r="AD1173" i="2" s="1"/>
  <c r="S172" i="6"/>
  <c r="T172" i="6" s="1"/>
  <c r="AF1445" i="2"/>
  <c r="AI1445" i="2"/>
  <c r="U444" i="6" s="1"/>
  <c r="AB1445" i="2"/>
  <c r="AD1445" i="2" s="1"/>
  <c r="AC1445" i="2"/>
  <c r="AE1445" i="2"/>
  <c r="S444" i="6"/>
  <c r="T444" i="6" s="1"/>
  <c r="AI1403" i="2"/>
  <c r="U402" i="6" s="1"/>
  <c r="AC1403" i="2"/>
  <c r="AF1403" i="2"/>
  <c r="AB1403" i="2"/>
  <c r="AD1403" i="2" s="1"/>
  <c r="AE1403" i="2"/>
  <c r="S402" i="6"/>
  <c r="T402" i="6" s="1"/>
  <c r="AB1355" i="2"/>
  <c r="AD1355" i="2" s="1"/>
  <c r="AE1355" i="2"/>
  <c r="AF1355" i="2"/>
  <c r="AC1355" i="2"/>
  <c r="AI1355" i="2"/>
  <c r="U354" i="6" s="1"/>
  <c r="S354" i="6"/>
  <c r="T354" i="6" s="1"/>
  <c r="AI1566" i="2"/>
  <c r="U565" i="6" s="1"/>
  <c r="AB1566" i="2"/>
  <c r="AC1566" i="2"/>
  <c r="AE1566" i="2"/>
  <c r="AF1566" i="2"/>
  <c r="S565" i="6"/>
  <c r="T565" i="6" s="1"/>
  <c r="AI1582" i="2"/>
  <c r="U581" i="6" s="1"/>
  <c r="AB1582" i="2"/>
  <c r="AC1582" i="2"/>
  <c r="AE1582" i="2"/>
  <c r="AF1582" i="2"/>
  <c r="S581" i="6"/>
  <c r="T581" i="6" s="1"/>
  <c r="AI1576" i="2"/>
  <c r="U575" i="6" s="1"/>
  <c r="AB1576" i="2"/>
  <c r="AC1576" i="2"/>
  <c r="AE1576" i="2"/>
  <c r="AF1576" i="2"/>
  <c r="S575" i="6"/>
  <c r="T575" i="6" s="1"/>
  <c r="AE1798" i="2"/>
  <c r="AF1798" i="2"/>
  <c r="AI1798" i="2"/>
  <c r="U797" i="6" s="1"/>
  <c r="AB1798" i="2"/>
  <c r="AD1798" i="2" s="1"/>
  <c r="AC1798" i="2"/>
  <c r="S797" i="6"/>
  <c r="T797" i="6" s="1"/>
  <c r="AE1679" i="2"/>
  <c r="AF1679" i="2"/>
  <c r="AI1679" i="2"/>
  <c r="U678" i="6" s="1"/>
  <c r="AC1679" i="2"/>
  <c r="AB1679" i="2"/>
  <c r="AD1679" i="2" s="1"/>
  <c r="S678" i="6"/>
  <c r="T678" i="6" s="1"/>
  <c r="AC1792" i="2"/>
  <c r="AE1792" i="2"/>
  <c r="AF1792" i="2"/>
  <c r="AI1792" i="2"/>
  <c r="U791" i="6" s="1"/>
  <c r="AB1792" i="2"/>
  <c r="AD1792" i="2" s="1"/>
  <c r="S791" i="6"/>
  <c r="T791" i="6" s="1"/>
  <c r="AF2010" i="2"/>
  <c r="AI2010" i="2"/>
  <c r="U1009" i="6" s="1"/>
  <c r="AB2010" i="2"/>
  <c r="AC2010" i="2"/>
  <c r="AE2010" i="2"/>
  <c r="S1009" i="6"/>
  <c r="T1009" i="6" s="1"/>
  <c r="AF1090" i="2"/>
  <c r="AI1090" i="2"/>
  <c r="U89" i="6" s="1"/>
  <c r="AC1090" i="2"/>
  <c r="AE1090" i="2"/>
  <c r="AB1090" i="2"/>
  <c r="S89" i="6"/>
  <c r="T89" i="6" s="1"/>
  <c r="AF1397" i="2"/>
  <c r="AI1397" i="2"/>
  <c r="U396" i="6" s="1"/>
  <c r="AB1397" i="2"/>
  <c r="AC1397" i="2"/>
  <c r="AE1397" i="2"/>
  <c r="S396" i="6"/>
  <c r="T396" i="6" s="1"/>
  <c r="AB1420" i="2"/>
  <c r="AE1420" i="2"/>
  <c r="AC1420" i="2"/>
  <c r="AF1420" i="2"/>
  <c r="AI1420" i="2"/>
  <c r="U419" i="6" s="1"/>
  <c r="S419" i="6"/>
  <c r="T419" i="6" s="1"/>
  <c r="AI1607" i="2"/>
  <c r="U606" i="6" s="1"/>
  <c r="AB1607" i="2"/>
  <c r="AC1607" i="2"/>
  <c r="AF1607" i="2"/>
  <c r="AE1607" i="2"/>
  <c r="S606" i="6"/>
  <c r="T606" i="6" s="1"/>
  <c r="AE1383" i="2"/>
  <c r="AB1383" i="2"/>
  <c r="AC1383" i="2"/>
  <c r="AF1383" i="2"/>
  <c r="AI1383" i="2"/>
  <c r="U382" i="6" s="1"/>
  <c r="S382" i="6"/>
  <c r="T382" i="6" s="1"/>
  <c r="AI1616" i="2"/>
  <c r="U615" i="6" s="1"/>
  <c r="AB1616" i="2"/>
  <c r="AC1616" i="2"/>
  <c r="AE1616" i="2"/>
  <c r="AF1616" i="2"/>
  <c r="S615" i="6"/>
  <c r="T615" i="6" s="1"/>
  <c r="AF1662" i="2"/>
  <c r="AI1662" i="2"/>
  <c r="U661" i="6" s="1"/>
  <c r="AB1662" i="2"/>
  <c r="AD1662" i="2" s="1"/>
  <c r="AC1662" i="2"/>
  <c r="AE1662" i="2"/>
  <c r="S661" i="6"/>
  <c r="T661" i="6" s="1"/>
  <c r="AE1806" i="2"/>
  <c r="AF1806" i="2"/>
  <c r="AI1806" i="2"/>
  <c r="U805" i="6" s="1"/>
  <c r="AB1806" i="2"/>
  <c r="AC1806" i="2"/>
  <c r="S805" i="6"/>
  <c r="T805" i="6" s="1"/>
  <c r="AC1912" i="2"/>
  <c r="AE1912" i="2"/>
  <c r="AF1912" i="2"/>
  <c r="AI1912" i="2"/>
  <c r="U911" i="6" s="1"/>
  <c r="AB1912" i="2"/>
  <c r="AD1912" i="2" s="1"/>
  <c r="S911" i="6"/>
  <c r="T911" i="6" s="1"/>
  <c r="AB1216" i="2"/>
  <c r="AD1216" i="2" s="1"/>
  <c r="AC1216" i="2"/>
  <c r="AE1216" i="2"/>
  <c r="AF1216" i="2"/>
  <c r="AI1216" i="2"/>
  <c r="U215" i="6" s="1"/>
  <c r="S215" i="6"/>
  <c r="T215" i="6" s="1"/>
  <c r="AC1163" i="2"/>
  <c r="AE1163" i="2"/>
  <c r="AB1163" i="2"/>
  <c r="AD1163" i="2" s="1"/>
  <c r="AI1163" i="2"/>
  <c r="U162" i="6" s="1"/>
  <c r="AF1163" i="2"/>
  <c r="S162" i="6"/>
  <c r="T162" i="6" s="1"/>
  <c r="AB1352" i="2"/>
  <c r="AD1352" i="2" s="1"/>
  <c r="AE1352" i="2"/>
  <c r="AI1352" i="2"/>
  <c r="U351" i="6" s="1"/>
  <c r="AC1352" i="2"/>
  <c r="AF1352" i="2"/>
  <c r="S351" i="6"/>
  <c r="T351" i="6" s="1"/>
  <c r="AI1419" i="2"/>
  <c r="U418" i="6" s="1"/>
  <c r="AC1419" i="2"/>
  <c r="AF1419" i="2"/>
  <c r="AB1419" i="2"/>
  <c r="AD1419" i="2" s="1"/>
  <c r="AE1419" i="2"/>
  <c r="S418" i="6"/>
  <c r="T418" i="6" s="1"/>
  <c r="AF1421" i="2"/>
  <c r="AI1421" i="2"/>
  <c r="U420" i="6" s="1"/>
  <c r="AE1421" i="2"/>
  <c r="AB1421" i="2"/>
  <c r="AC1421" i="2"/>
  <c r="S420" i="6"/>
  <c r="T420" i="6" s="1"/>
  <c r="AE1618" i="2"/>
  <c r="AF1618" i="2"/>
  <c r="AI1618" i="2"/>
  <c r="U617" i="6" s="1"/>
  <c r="AC1618" i="2"/>
  <c r="AB1618" i="2"/>
  <c r="AD1618" i="2" s="1"/>
  <c r="S617" i="6"/>
  <c r="T617" i="6" s="1"/>
  <c r="AE1602" i="2"/>
  <c r="AF1602" i="2"/>
  <c r="AI1602" i="2"/>
  <c r="U601" i="6" s="1"/>
  <c r="AC1602" i="2"/>
  <c r="AB1602" i="2"/>
  <c r="AD1602" i="2" s="1"/>
  <c r="S601" i="6"/>
  <c r="T601" i="6" s="1"/>
  <c r="AI1651" i="2"/>
  <c r="U650" i="6" s="1"/>
  <c r="AB1651" i="2"/>
  <c r="AC1651" i="2"/>
  <c r="AE1651" i="2"/>
  <c r="AF1651" i="2"/>
  <c r="S650" i="6"/>
  <c r="T650" i="6" s="1"/>
  <c r="AE1926" i="2"/>
  <c r="AF1926" i="2"/>
  <c r="AI1926" i="2"/>
  <c r="U925" i="6" s="1"/>
  <c r="AB1926" i="2"/>
  <c r="AC1926" i="2"/>
  <c r="S925" i="6"/>
  <c r="T925" i="6" s="1"/>
  <c r="AE1043" i="2"/>
  <c r="AF1043" i="2"/>
  <c r="AB1043" i="2"/>
  <c r="AD1043" i="2" s="1"/>
  <c r="AC1043" i="2"/>
  <c r="AI1043" i="2"/>
  <c r="U42" i="6" s="1"/>
  <c r="S42" i="6"/>
  <c r="T42" i="6" s="1"/>
  <c r="AI1143" i="2"/>
  <c r="U142" i="6" s="1"/>
  <c r="AC1143" i="2"/>
  <c r="AB1143" i="2"/>
  <c r="AD1143" i="2" s="1"/>
  <c r="AE1143" i="2"/>
  <c r="AF1143" i="2"/>
  <c r="S142" i="6"/>
  <c r="T142" i="6" s="1"/>
  <c r="AF1130" i="2"/>
  <c r="AI1130" i="2"/>
  <c r="U129" i="6" s="1"/>
  <c r="AC1130" i="2"/>
  <c r="AE1130" i="2"/>
  <c r="AB1130" i="2"/>
  <c r="S129" i="6"/>
  <c r="T129" i="6" s="1"/>
  <c r="AI1249" i="2"/>
  <c r="U248" i="6" s="1"/>
  <c r="AB1249" i="2"/>
  <c r="AC1249" i="2"/>
  <c r="AE1249" i="2"/>
  <c r="AF1249" i="2"/>
  <c r="S248" i="6"/>
  <c r="T248" i="6" s="1"/>
  <c r="AC1295" i="2"/>
  <c r="AF1295" i="2"/>
  <c r="AI1295" i="2"/>
  <c r="U294" i="6" s="1"/>
  <c r="AB1295" i="2"/>
  <c r="AE1295" i="2"/>
  <c r="S294" i="6"/>
  <c r="T294" i="6" s="1"/>
  <c r="AB1268" i="2"/>
  <c r="AD1268" i="2" s="1"/>
  <c r="AE1268" i="2"/>
  <c r="AC1268" i="2"/>
  <c r="AF1268" i="2"/>
  <c r="AI1268" i="2"/>
  <c r="U267" i="6" s="1"/>
  <c r="S267" i="6"/>
  <c r="T267" i="6" s="1"/>
  <c r="AI1411" i="2"/>
  <c r="U410" i="6" s="1"/>
  <c r="AC1411" i="2"/>
  <c r="AF1411" i="2"/>
  <c r="AE1411" i="2"/>
  <c r="AB1411" i="2"/>
  <c r="AD1411" i="2" s="1"/>
  <c r="S410" i="6"/>
  <c r="T410" i="6" s="1"/>
  <c r="AB1289" i="2"/>
  <c r="AD1289" i="2" s="1"/>
  <c r="AE1289" i="2"/>
  <c r="AI1289" i="2"/>
  <c r="U288" i="6" s="1"/>
  <c r="AC1289" i="2"/>
  <c r="AF1289" i="2"/>
  <c r="S288" i="6"/>
  <c r="T288" i="6" s="1"/>
  <c r="AI1567" i="2"/>
  <c r="U566" i="6" s="1"/>
  <c r="AB1567" i="2"/>
  <c r="AC1567" i="2"/>
  <c r="AF1567" i="2"/>
  <c r="AE1567" i="2"/>
  <c r="S566" i="6"/>
  <c r="T566" i="6" s="1"/>
  <c r="AE1695" i="2"/>
  <c r="AF1695" i="2"/>
  <c r="AI1695" i="2"/>
  <c r="U694" i="6" s="1"/>
  <c r="AC1695" i="2"/>
  <c r="AB1695" i="2"/>
  <c r="AD1695" i="2" s="1"/>
  <c r="S694" i="6"/>
  <c r="T694" i="6" s="1"/>
  <c r="AE1814" i="2"/>
  <c r="AF1814" i="2"/>
  <c r="AI1814" i="2"/>
  <c r="U813" i="6" s="1"/>
  <c r="AB1814" i="2"/>
  <c r="AC1814" i="2"/>
  <c r="S813" i="6"/>
  <c r="T813" i="6" s="1"/>
  <c r="AC1888" i="2"/>
  <c r="AE1888" i="2"/>
  <c r="AF1888" i="2"/>
  <c r="AI1888" i="2"/>
  <c r="U887" i="6" s="1"/>
  <c r="AB1888" i="2"/>
  <c r="AD1888" i="2" s="1"/>
  <c r="S887" i="6"/>
  <c r="T887" i="6" s="1"/>
  <c r="AI1756" i="2"/>
  <c r="U755" i="6" s="1"/>
  <c r="AB1756" i="2"/>
  <c r="AC1756" i="2"/>
  <c r="AE1756" i="2"/>
  <c r="S755" i="6"/>
  <c r="T755" i="6" s="1"/>
  <c r="AF1756" i="2"/>
  <c r="AI1025" i="2"/>
  <c r="U24" i="6" s="1"/>
  <c r="AB1025" i="2"/>
  <c r="AE1025" i="2"/>
  <c r="AC1025" i="2"/>
  <c r="AF1025" i="2"/>
  <c r="S24" i="6"/>
  <c r="T24" i="6" s="1"/>
  <c r="AB1094" i="2"/>
  <c r="AC1094" i="2"/>
  <c r="AE1094" i="2"/>
  <c r="AI1094" i="2"/>
  <c r="U93" i="6" s="1"/>
  <c r="AF1094" i="2"/>
  <c r="S93" i="6"/>
  <c r="T93" i="6" s="1"/>
  <c r="AC1311" i="2"/>
  <c r="AF1311" i="2"/>
  <c r="AI1311" i="2"/>
  <c r="U310" i="6" s="1"/>
  <c r="AB1311" i="2"/>
  <c r="AE1311" i="2"/>
  <c r="S310" i="6"/>
  <c r="T310" i="6" s="1"/>
  <c r="AI1505" i="2"/>
  <c r="U504" i="6" s="1"/>
  <c r="AB1505" i="2"/>
  <c r="AC1505" i="2"/>
  <c r="AE1505" i="2"/>
  <c r="AF1505" i="2"/>
  <c r="S504" i="6"/>
  <c r="T504" i="6" s="1"/>
  <c r="AI1794" i="2"/>
  <c r="U793" i="6" s="1"/>
  <c r="AB1794" i="2"/>
  <c r="AC1794" i="2"/>
  <c r="AE1794" i="2"/>
  <c r="AF1794" i="2"/>
  <c r="S793" i="6"/>
  <c r="T793" i="6" s="1"/>
  <c r="AI1820" i="2"/>
  <c r="U819" i="6" s="1"/>
  <c r="AB1820" i="2"/>
  <c r="AC1820" i="2"/>
  <c r="AE1820" i="2"/>
  <c r="S819" i="6"/>
  <c r="T819" i="6" s="1"/>
  <c r="AF1820" i="2"/>
  <c r="AB1769" i="2"/>
  <c r="AD1769" i="2" s="1"/>
  <c r="AC1769" i="2"/>
  <c r="AE1769" i="2"/>
  <c r="AF1769" i="2"/>
  <c r="AI1769" i="2"/>
  <c r="U768" i="6" s="1"/>
  <c r="S768" i="6"/>
  <c r="T768" i="6" s="1"/>
  <c r="AF1973" i="2"/>
  <c r="AC1973" i="2"/>
  <c r="AI1973" i="2"/>
  <c r="U972" i="6" s="1"/>
  <c r="AB1973" i="2"/>
  <c r="AE1973" i="2"/>
  <c r="S972" i="6"/>
  <c r="T972" i="6" s="1"/>
  <c r="AB1841" i="2"/>
  <c r="AD1841" i="2" s="1"/>
  <c r="AC1841" i="2"/>
  <c r="AE1841" i="2"/>
  <c r="AF1841" i="2"/>
  <c r="AI1841" i="2"/>
  <c r="U840" i="6" s="1"/>
  <c r="S840" i="6"/>
  <c r="T840" i="6" s="1"/>
  <c r="AB1865" i="2"/>
  <c r="AC1865" i="2"/>
  <c r="AE1865" i="2"/>
  <c r="AF1865" i="2"/>
  <c r="AI1865" i="2"/>
  <c r="U864" i="6" s="1"/>
  <c r="S864" i="6"/>
  <c r="T864" i="6" s="1"/>
  <c r="AB1761" i="2"/>
  <c r="AD1761" i="2" s="1"/>
  <c r="AC1761" i="2"/>
  <c r="AE1761" i="2"/>
  <c r="AF1761" i="2"/>
  <c r="AI1761" i="2"/>
  <c r="U760" i="6" s="1"/>
  <c r="S760" i="6"/>
  <c r="T760" i="6" s="1"/>
  <c r="AE1422" i="2"/>
  <c r="AF1422" i="2"/>
  <c r="AC1422" i="2"/>
  <c r="AI1422" i="2"/>
  <c r="U421" i="6" s="1"/>
  <c r="AB1422" i="2"/>
  <c r="S421" i="6"/>
  <c r="T421" i="6" s="1"/>
  <c r="AE1943" i="2"/>
  <c r="AF1943" i="2"/>
  <c r="AI1943" i="2"/>
  <c r="U942" i="6" s="1"/>
  <c r="AB1943" i="2"/>
  <c r="AC1943" i="2"/>
  <c r="S942" i="6"/>
  <c r="T942" i="6" s="1"/>
  <c r="AE1847" i="2"/>
  <c r="AF1847" i="2"/>
  <c r="AI1847" i="2"/>
  <c r="U846" i="6" s="1"/>
  <c r="AB1847" i="2"/>
  <c r="S846" i="6"/>
  <c r="T846" i="6" s="1"/>
  <c r="AC1847" i="2"/>
  <c r="AE1815" i="2"/>
  <c r="AF1815" i="2"/>
  <c r="AI1815" i="2"/>
  <c r="U814" i="6" s="1"/>
  <c r="AB1815" i="2"/>
  <c r="AC1815" i="2"/>
  <c r="S814" i="6"/>
  <c r="T814" i="6" s="1"/>
  <c r="AE1783" i="2"/>
  <c r="AF1783" i="2"/>
  <c r="AI1783" i="2"/>
  <c r="U782" i="6" s="1"/>
  <c r="AB1783" i="2"/>
  <c r="AC1783" i="2"/>
  <c r="S782" i="6"/>
  <c r="T782" i="6" s="1"/>
  <c r="AE1751" i="2"/>
  <c r="AF1751" i="2"/>
  <c r="AI1751" i="2"/>
  <c r="U750" i="6" s="1"/>
  <c r="AB1751" i="2"/>
  <c r="AC1751" i="2"/>
  <c r="S750" i="6"/>
  <c r="T750" i="6" s="1"/>
  <c r="AB1682" i="2"/>
  <c r="AC1682" i="2"/>
  <c r="AE1682" i="2"/>
  <c r="AF1682" i="2"/>
  <c r="AI1682" i="2"/>
  <c r="U681" i="6" s="1"/>
  <c r="S681" i="6"/>
  <c r="T681" i="6" s="1"/>
  <c r="AE1390" i="2"/>
  <c r="AF1390" i="2"/>
  <c r="AC1390" i="2"/>
  <c r="AI1390" i="2"/>
  <c r="U389" i="6" s="1"/>
  <c r="AB1390" i="2"/>
  <c r="AD1390" i="2" s="1"/>
  <c r="S389" i="6"/>
  <c r="T389" i="6" s="1"/>
  <c r="AE1728" i="2"/>
  <c r="AF1728" i="2"/>
  <c r="AB1728" i="2"/>
  <c r="AD1728" i="2" s="1"/>
  <c r="AC1728" i="2"/>
  <c r="AI1728" i="2"/>
  <c r="U727" i="6" s="1"/>
  <c r="S727" i="6"/>
  <c r="T727" i="6" s="1"/>
  <c r="AE1656" i="2"/>
  <c r="AF1656" i="2"/>
  <c r="AB1656" i="2"/>
  <c r="AC1656" i="2"/>
  <c r="AI1656" i="2"/>
  <c r="U655" i="6" s="1"/>
  <c r="S655" i="6"/>
  <c r="T655" i="6" s="1"/>
  <c r="AI1946" i="2"/>
  <c r="U945" i="6" s="1"/>
  <c r="AB1946" i="2"/>
  <c r="AC1946" i="2"/>
  <c r="AE1946" i="2"/>
  <c r="AF1946" i="2"/>
  <c r="S945" i="6"/>
  <c r="T945" i="6" s="1"/>
  <c r="AI1914" i="2"/>
  <c r="U913" i="6" s="1"/>
  <c r="AB1914" i="2"/>
  <c r="AC1914" i="2"/>
  <c r="AE1914" i="2"/>
  <c r="AF1914" i="2"/>
  <c r="S913" i="6"/>
  <c r="T913" i="6" s="1"/>
  <c r="AI1882" i="2"/>
  <c r="U881" i="6" s="1"/>
  <c r="AB1882" i="2"/>
  <c r="AC1882" i="2"/>
  <c r="AE1882" i="2"/>
  <c r="AF1882" i="2"/>
  <c r="S881" i="6"/>
  <c r="T881" i="6" s="1"/>
  <c r="AE1648" i="2"/>
  <c r="AF1648" i="2"/>
  <c r="AB1648" i="2"/>
  <c r="AC1648" i="2"/>
  <c r="AI1648" i="2"/>
  <c r="U647" i="6" s="1"/>
  <c r="S647" i="6"/>
  <c r="T647" i="6" s="1"/>
  <c r="AE1595" i="2"/>
  <c r="AF1595" i="2"/>
  <c r="AB1595" i="2"/>
  <c r="AD1595" i="2" s="1"/>
  <c r="AI1595" i="2"/>
  <c r="U594" i="6" s="1"/>
  <c r="AC1595" i="2"/>
  <c r="S594" i="6"/>
  <c r="T594" i="6" s="1"/>
  <c r="AE1547" i="2"/>
  <c r="AF1547" i="2"/>
  <c r="AB1547" i="2"/>
  <c r="AC1547" i="2"/>
  <c r="AI1547" i="2"/>
  <c r="U546" i="6" s="1"/>
  <c r="S546" i="6"/>
  <c r="T546" i="6" s="1"/>
  <c r="AI1716" i="2"/>
  <c r="U715" i="6" s="1"/>
  <c r="AB1716" i="2"/>
  <c r="AC1716" i="2"/>
  <c r="AF1716" i="2"/>
  <c r="AE1716" i="2"/>
  <c r="S715" i="6"/>
  <c r="T715" i="6" s="1"/>
  <c r="AI1684" i="2"/>
  <c r="U683" i="6" s="1"/>
  <c r="AB1684" i="2"/>
  <c r="AC1684" i="2"/>
  <c r="AF1684" i="2"/>
  <c r="AE1684" i="2"/>
  <c r="S683" i="6"/>
  <c r="T683" i="6" s="1"/>
  <c r="AE1603" i="2"/>
  <c r="AF1603" i="2"/>
  <c r="AB1603" i="2"/>
  <c r="AD1603" i="2" s="1"/>
  <c r="AC1603" i="2"/>
  <c r="AI1603" i="2"/>
  <c r="U602" i="6" s="1"/>
  <c r="S602" i="6"/>
  <c r="T602" i="6" s="1"/>
  <c r="AB1496" i="2"/>
  <c r="AD1496" i="2" s="1"/>
  <c r="AC1496" i="2"/>
  <c r="AE1496" i="2"/>
  <c r="AI1496" i="2"/>
  <c r="U495" i="6" s="1"/>
  <c r="AF1496" i="2"/>
  <c r="S495" i="6"/>
  <c r="T495" i="6" s="1"/>
  <c r="AF1601" i="2"/>
  <c r="AI1601" i="2"/>
  <c r="U600" i="6" s="1"/>
  <c r="AB1601" i="2"/>
  <c r="AD1601" i="2" s="1"/>
  <c r="AE1601" i="2"/>
  <c r="AC1601" i="2"/>
  <c r="S600" i="6"/>
  <c r="T600" i="6" s="1"/>
  <c r="AF1561" i="2"/>
  <c r="AI1561" i="2"/>
  <c r="U560" i="6" s="1"/>
  <c r="AB1561" i="2"/>
  <c r="AE1561" i="2"/>
  <c r="AC1561" i="2"/>
  <c r="S560" i="6"/>
  <c r="T560" i="6" s="1"/>
  <c r="AB1401" i="2"/>
  <c r="AC1401" i="2"/>
  <c r="AE1401" i="2"/>
  <c r="AI1401" i="2"/>
  <c r="U400" i="6" s="1"/>
  <c r="AF1401" i="2"/>
  <c r="S400" i="6"/>
  <c r="T400" i="6" s="1"/>
  <c r="AE1502" i="2"/>
  <c r="AF1502" i="2"/>
  <c r="AB1502" i="2"/>
  <c r="AC1502" i="2"/>
  <c r="AI1502" i="2"/>
  <c r="U501" i="6" s="1"/>
  <c r="S501" i="6"/>
  <c r="T501" i="6" s="1"/>
  <c r="AB1412" i="2"/>
  <c r="AE1412" i="2"/>
  <c r="AF1412" i="2"/>
  <c r="AI1412" i="2"/>
  <c r="U411" i="6" s="1"/>
  <c r="AC1412" i="2"/>
  <c r="S411" i="6"/>
  <c r="T411" i="6" s="1"/>
  <c r="AB1471" i="2"/>
  <c r="AD1471" i="2" s="1"/>
  <c r="AC1471" i="2"/>
  <c r="AE1471" i="2"/>
  <c r="AI1471" i="2"/>
  <c r="U470" i="6" s="1"/>
  <c r="AF1471" i="2"/>
  <c r="S470" i="6"/>
  <c r="T470" i="6" s="1"/>
  <c r="AE1301" i="2"/>
  <c r="AF1301" i="2"/>
  <c r="AC1301" i="2"/>
  <c r="AB1301" i="2"/>
  <c r="AI1301" i="2"/>
  <c r="U300" i="6" s="1"/>
  <c r="S300" i="6"/>
  <c r="T300" i="6" s="1"/>
  <c r="AC1264" i="2"/>
  <c r="AF1264" i="2"/>
  <c r="AB1264" i="2"/>
  <c r="AI1264" i="2"/>
  <c r="U263" i="6" s="1"/>
  <c r="AE1264" i="2"/>
  <c r="S263" i="6"/>
  <c r="T263" i="6" s="1"/>
  <c r="AE1230" i="2"/>
  <c r="AF1230" i="2"/>
  <c r="AI1230" i="2"/>
  <c r="U229" i="6" s="1"/>
  <c r="AB1230" i="2"/>
  <c r="AC1230" i="2"/>
  <c r="S229" i="6"/>
  <c r="T229" i="6" s="1"/>
  <c r="AB1323" i="2"/>
  <c r="AD1323" i="2" s="1"/>
  <c r="AE1323" i="2"/>
  <c r="AF1323" i="2"/>
  <c r="AC1323" i="2"/>
  <c r="AI1323" i="2"/>
  <c r="U322" i="6" s="1"/>
  <c r="S322" i="6"/>
  <c r="T322" i="6" s="1"/>
  <c r="AE1262" i="2"/>
  <c r="AF1262" i="2"/>
  <c r="AB1262" i="2"/>
  <c r="AD1262" i="2" s="1"/>
  <c r="AI1262" i="2"/>
  <c r="U261" i="6" s="1"/>
  <c r="AC1262" i="2"/>
  <c r="S261" i="6"/>
  <c r="T261" i="6" s="1"/>
  <c r="AB1256" i="2"/>
  <c r="AD1256" i="2" s="1"/>
  <c r="AC1256" i="2"/>
  <c r="AF1256" i="2"/>
  <c r="AE1256" i="2"/>
  <c r="AI1256" i="2"/>
  <c r="U255" i="6" s="1"/>
  <c r="S255" i="6"/>
  <c r="T255" i="6" s="1"/>
  <c r="AB1224" i="2"/>
  <c r="AC1224" i="2"/>
  <c r="AF1224" i="2"/>
  <c r="AE1224" i="2"/>
  <c r="AI1224" i="2"/>
  <c r="U223" i="6" s="1"/>
  <c r="S223" i="6"/>
  <c r="T223" i="6" s="1"/>
  <c r="AC1255" i="2"/>
  <c r="AE1255" i="2"/>
  <c r="AB1255" i="2"/>
  <c r="AF1255" i="2"/>
  <c r="AI1255" i="2"/>
  <c r="U254" i="6" s="1"/>
  <c r="S254" i="6"/>
  <c r="T254" i="6" s="1"/>
  <c r="AF1160" i="2"/>
  <c r="AB1160" i="2"/>
  <c r="AC1160" i="2"/>
  <c r="AE1160" i="2"/>
  <c r="AI1160" i="2"/>
  <c r="U159" i="6" s="1"/>
  <c r="S159" i="6"/>
  <c r="T159" i="6" s="1"/>
  <c r="AB1172" i="2"/>
  <c r="AF1172" i="2"/>
  <c r="AE1172" i="2"/>
  <c r="AI1172" i="2"/>
  <c r="U171" i="6" s="1"/>
  <c r="AC1172" i="2"/>
  <c r="S171" i="6"/>
  <c r="T171" i="6" s="1"/>
  <c r="AB1032" i="2"/>
  <c r="AC1032" i="2"/>
  <c r="AF1032" i="2"/>
  <c r="AE1032" i="2"/>
  <c r="AI1032" i="2"/>
  <c r="U31" i="6" s="1"/>
  <c r="S31" i="6"/>
  <c r="T31" i="6" s="1"/>
  <c r="AC1126" i="2"/>
  <c r="AI1126" i="2"/>
  <c r="U125" i="6" s="1"/>
  <c r="AE1126" i="2"/>
  <c r="AF1126" i="2"/>
  <c r="AB1126" i="2"/>
  <c r="S125" i="6"/>
  <c r="T125" i="6" s="1"/>
  <c r="AE1045" i="2"/>
  <c r="AF1045" i="2"/>
  <c r="AI1045" i="2"/>
  <c r="U44" i="6" s="1"/>
  <c r="AB1045" i="2"/>
  <c r="AC1045" i="2"/>
  <c r="S44" i="6"/>
  <c r="T44" i="6" s="1"/>
  <c r="AI1059" i="2"/>
  <c r="U58" i="6" s="1"/>
  <c r="AC1059" i="2"/>
  <c r="AE1059" i="2"/>
  <c r="AB1059" i="2"/>
  <c r="AD1059" i="2" s="1"/>
  <c r="AF1059" i="2"/>
  <c r="S58" i="6"/>
  <c r="T58" i="6" s="1"/>
  <c r="W911" i="6" l="1"/>
  <c r="V911" i="6"/>
  <c r="W565" i="6"/>
  <c r="V565" i="6"/>
  <c r="W354" i="6"/>
  <c r="V354" i="6"/>
  <c r="W90" i="6"/>
  <c r="V90" i="6"/>
  <c r="P441" i="6"/>
  <c r="Q441" i="6"/>
  <c r="P898" i="6"/>
  <c r="Q898" i="6"/>
  <c r="P848" i="6"/>
  <c r="Q848" i="6"/>
  <c r="P532" i="6"/>
  <c r="Q532" i="6"/>
  <c r="P891" i="6"/>
  <c r="Q891" i="6"/>
  <c r="V44" i="6"/>
  <c r="W44" i="6"/>
  <c r="AD1160" i="2"/>
  <c r="W261" i="6"/>
  <c r="V261" i="6"/>
  <c r="V300" i="6"/>
  <c r="W300" i="6"/>
  <c r="W602" i="6"/>
  <c r="V602" i="6"/>
  <c r="W594" i="6"/>
  <c r="V594" i="6"/>
  <c r="AD1946" i="2"/>
  <c r="AD1815" i="2"/>
  <c r="W846" i="6"/>
  <c r="V846" i="6"/>
  <c r="W760" i="6"/>
  <c r="V760" i="6"/>
  <c r="W768" i="6"/>
  <c r="V768" i="6"/>
  <c r="AD1820" i="2"/>
  <c r="AD1311" i="2"/>
  <c r="W755" i="6"/>
  <c r="V755" i="6"/>
  <c r="W813" i="6"/>
  <c r="V813" i="6"/>
  <c r="AD1926" i="2"/>
  <c r="AD1651" i="2"/>
  <c r="AD1421" i="2"/>
  <c r="W215" i="6"/>
  <c r="V215" i="6"/>
  <c r="AD1383" i="2"/>
  <c r="W797" i="6"/>
  <c r="V797" i="6"/>
  <c r="V172" i="6"/>
  <c r="W172" i="6"/>
  <c r="AD1095" i="2"/>
  <c r="W593" i="6"/>
  <c r="V593" i="6"/>
  <c r="AD1217" i="2"/>
  <c r="AD1024" i="2"/>
  <c r="AB2024" i="2"/>
  <c r="AD1278" i="2"/>
  <c r="W341" i="6"/>
  <c r="V341" i="6"/>
  <c r="AD1037" i="2"/>
  <c r="W194" i="6"/>
  <c r="V194" i="6"/>
  <c r="T1024" i="2"/>
  <c r="R2024" i="2"/>
  <c r="P270" i="6"/>
  <c r="Q270" i="6"/>
  <c r="Q470" i="6"/>
  <c r="P470" i="6"/>
  <c r="T1400" i="2"/>
  <c r="T1327" i="2"/>
  <c r="P849" i="6"/>
  <c r="Q849" i="6"/>
  <c r="P937" i="6"/>
  <c r="Q937" i="6"/>
  <c r="T1795" i="2"/>
  <c r="P311" i="6"/>
  <c r="Q311" i="6"/>
  <c r="P284" i="6"/>
  <c r="Q284" i="6"/>
  <c r="P522" i="6"/>
  <c r="Q522" i="6"/>
  <c r="T1203" i="2"/>
  <c r="P48" i="6"/>
  <c r="Q48" i="6"/>
  <c r="T1901" i="2"/>
  <c r="T1768" i="2"/>
  <c r="T1788" i="2"/>
  <c r="T1876" i="2"/>
  <c r="P141" i="6"/>
  <c r="Q141" i="6"/>
  <c r="P951" i="6"/>
  <c r="Q951" i="6"/>
  <c r="T1325" i="2"/>
  <c r="P199" i="6"/>
  <c r="Q199" i="6"/>
  <c r="T1924" i="2"/>
  <c r="T1885" i="2"/>
  <c r="T1330" i="2"/>
  <c r="P93" i="6"/>
  <c r="Q93" i="6"/>
  <c r="P583" i="6"/>
  <c r="Q583" i="6"/>
  <c r="AH1050" i="2"/>
  <c r="AR1050" i="2"/>
  <c r="J1050" i="2"/>
  <c r="N1050" i="2"/>
  <c r="O1050" i="2" s="1"/>
  <c r="I49" i="6" s="1"/>
  <c r="X1050" i="2"/>
  <c r="J23" i="6"/>
  <c r="K23" i="6"/>
  <c r="L2024" i="2"/>
  <c r="J1040" i="2"/>
  <c r="N1040" i="2"/>
  <c r="O1040" i="2" s="1"/>
  <c r="I39" i="6" s="1"/>
  <c r="AR1040" i="2"/>
  <c r="X1040" i="2"/>
  <c r="AH1040" i="2"/>
  <c r="J1107" i="2"/>
  <c r="AR1107" i="2"/>
  <c r="X1107" i="2"/>
  <c r="N1107" i="2"/>
  <c r="O1107" i="2" s="1"/>
  <c r="I106" i="6" s="1"/>
  <c r="AH1107" i="2"/>
  <c r="J189" i="6"/>
  <c r="K189" i="6"/>
  <c r="J83" i="6"/>
  <c r="K83" i="6"/>
  <c r="J244" i="6"/>
  <c r="K244" i="6"/>
  <c r="AR1041" i="2"/>
  <c r="J1041" i="2"/>
  <c r="N1041" i="2"/>
  <c r="O1041" i="2" s="1"/>
  <c r="I40" i="6" s="1"/>
  <c r="X1041" i="2"/>
  <c r="AH1041" i="2"/>
  <c r="X1318" i="2"/>
  <c r="J1318" i="2"/>
  <c r="AH1318" i="2"/>
  <c r="N1318" i="2"/>
  <c r="O1318" i="2" s="1"/>
  <c r="I317" i="6" s="1"/>
  <c r="AR1318" i="2"/>
  <c r="X1415" i="2"/>
  <c r="J1415" i="2"/>
  <c r="N1415" i="2"/>
  <c r="O1415" i="2" s="1"/>
  <c r="I414" i="6" s="1"/>
  <c r="AH1415" i="2"/>
  <c r="AR1415" i="2"/>
  <c r="X1466" i="2"/>
  <c r="N1466" i="2"/>
  <c r="O1466" i="2" s="1"/>
  <c r="I465" i="6" s="1"/>
  <c r="AH1466" i="2"/>
  <c r="J1466" i="2"/>
  <c r="AR1466" i="2"/>
  <c r="J418" i="6"/>
  <c r="K418" i="6"/>
  <c r="N1492" i="2"/>
  <c r="O1492" i="2" s="1"/>
  <c r="I491" i="6" s="1"/>
  <c r="X1492" i="2"/>
  <c r="AH1492" i="2"/>
  <c r="AR1492" i="2"/>
  <c r="J1492" i="2"/>
  <c r="J358" i="6"/>
  <c r="K358" i="6"/>
  <c r="J602" i="6"/>
  <c r="K602" i="6"/>
  <c r="X1726" i="2"/>
  <c r="AH1726" i="2"/>
  <c r="AR1726" i="2"/>
  <c r="J1726" i="2"/>
  <c r="N1726" i="2"/>
  <c r="O1726" i="2" s="1"/>
  <c r="I725" i="6" s="1"/>
  <c r="J664" i="6"/>
  <c r="K664" i="6"/>
  <c r="AR1683" i="2"/>
  <c r="J1683" i="2"/>
  <c r="X1683" i="2"/>
  <c r="AH1683" i="2"/>
  <c r="N1683" i="2"/>
  <c r="O1683" i="2" s="1"/>
  <c r="I682" i="6" s="1"/>
  <c r="AH1515" i="2"/>
  <c r="AR1515" i="2"/>
  <c r="J1515" i="2"/>
  <c r="N1515" i="2"/>
  <c r="O1515" i="2" s="1"/>
  <c r="I514" i="6" s="1"/>
  <c r="X1515" i="2"/>
  <c r="J837" i="6"/>
  <c r="K837" i="6"/>
  <c r="N1902" i="2"/>
  <c r="O1902" i="2" s="1"/>
  <c r="I901" i="6" s="1"/>
  <c r="X1902" i="2"/>
  <c r="AH1902" i="2"/>
  <c r="AR1902" i="2"/>
  <c r="J1902" i="2"/>
  <c r="K641" i="6"/>
  <c r="J641" i="6"/>
  <c r="K761" i="6"/>
  <c r="J761" i="6"/>
  <c r="J992" i="6"/>
  <c r="K992" i="6"/>
  <c r="AH1867" i="2"/>
  <c r="AR1867" i="2"/>
  <c r="J1867" i="2"/>
  <c r="N1867" i="2"/>
  <c r="O1867" i="2" s="1"/>
  <c r="I866" i="6" s="1"/>
  <c r="X1867" i="2"/>
  <c r="AC219" i="6"/>
  <c r="AB219" i="6"/>
  <c r="AN1154" i="2"/>
  <c r="AB420" i="6"/>
  <c r="AC420" i="6"/>
  <c r="AC600" i="6"/>
  <c r="AB600" i="6"/>
  <c r="AC680" i="6"/>
  <c r="AB680" i="6"/>
  <c r="AN1754" i="2"/>
  <c r="AN1893" i="2"/>
  <c r="AB1020" i="6"/>
  <c r="AC1020" i="6"/>
  <c r="AB654" i="6"/>
  <c r="AC654" i="6"/>
  <c r="AN1614" i="2"/>
  <c r="AN1388" i="2"/>
  <c r="AC47" i="6"/>
  <c r="AB47" i="6"/>
  <c r="AB430" i="6"/>
  <c r="AC430" i="6"/>
  <c r="AN1817" i="2"/>
  <c r="AN1913" i="2"/>
  <c r="AN1482" i="2"/>
  <c r="AB634" i="6"/>
  <c r="AC634" i="6"/>
  <c r="AN1558" i="2"/>
  <c r="AB98" i="6"/>
  <c r="AC98" i="6"/>
  <c r="AN1867" i="2"/>
  <c r="AN1591" i="2"/>
  <c r="AN1862" i="2"/>
  <c r="AN1460" i="2"/>
  <c r="AN1282" i="2"/>
  <c r="AN1699" i="2"/>
  <c r="AN1527" i="2"/>
  <c r="AN1910" i="2"/>
  <c r="AN1513" i="2"/>
  <c r="AN1097" i="2"/>
  <c r="AN1542" i="2"/>
  <c r="AN1512" i="2"/>
  <c r="AB162" i="6"/>
  <c r="AC162" i="6"/>
  <c r="AB146" i="6"/>
  <c r="AC146" i="6"/>
  <c r="W309" i="6"/>
  <c r="V309" i="6"/>
  <c r="W422" i="6"/>
  <c r="V422" i="6"/>
  <c r="V612" i="6"/>
  <c r="W612" i="6"/>
  <c r="AD1843" i="2"/>
  <c r="W984" i="6"/>
  <c r="V984" i="6"/>
  <c r="AD2016" i="2"/>
  <c r="W920" i="6"/>
  <c r="V920" i="6"/>
  <c r="W1003" i="6"/>
  <c r="V1003" i="6"/>
  <c r="W429" i="6"/>
  <c r="V429" i="6"/>
  <c r="W789" i="6"/>
  <c r="V789" i="6"/>
  <c r="AD1426" i="2"/>
  <c r="V188" i="6"/>
  <c r="W188" i="6"/>
  <c r="AD1784" i="2"/>
  <c r="AD1894" i="2"/>
  <c r="AD1981" i="2"/>
  <c r="W585" i="6"/>
  <c r="V585" i="6"/>
  <c r="W275" i="6"/>
  <c r="V275" i="6"/>
  <c r="AD2013" i="2"/>
  <c r="W1018" i="6"/>
  <c r="V1018" i="6"/>
  <c r="W497" i="6"/>
  <c r="V497" i="6"/>
  <c r="W440" i="6"/>
  <c r="V440" i="6"/>
  <c r="W141" i="6"/>
  <c r="V141" i="6"/>
  <c r="AD1727" i="2"/>
  <c r="AD1475" i="2"/>
  <c r="AD1461" i="2"/>
  <c r="T1569" i="2"/>
  <c r="P618" i="6"/>
  <c r="Q618" i="6"/>
  <c r="T1751" i="2"/>
  <c r="P782" i="6"/>
  <c r="Q782" i="6"/>
  <c r="T1879" i="2"/>
  <c r="P910" i="6"/>
  <c r="Q910" i="6"/>
  <c r="P706" i="6"/>
  <c r="Q706" i="6"/>
  <c r="T1835" i="2"/>
  <c r="T1875" i="2"/>
  <c r="P351" i="6"/>
  <c r="Q351" i="6"/>
  <c r="P644" i="6"/>
  <c r="Q644" i="6"/>
  <c r="T1693" i="2"/>
  <c r="P116" i="6"/>
  <c r="Q116" i="6"/>
  <c r="T1872" i="2"/>
  <c r="P855" i="6"/>
  <c r="Q855" i="6"/>
  <c r="P440" i="6"/>
  <c r="Q440" i="6"/>
  <c r="T1884" i="2"/>
  <c r="P242" i="6"/>
  <c r="Q242" i="6"/>
  <c r="T1947" i="2"/>
  <c r="P149" i="6"/>
  <c r="Q149" i="6"/>
  <c r="T1796" i="2"/>
  <c r="P108" i="6"/>
  <c r="Q108" i="6"/>
  <c r="T1219" i="2"/>
  <c r="T1717" i="2"/>
  <c r="P66" i="6"/>
  <c r="Q66" i="6"/>
  <c r="P161" i="6"/>
  <c r="Q161" i="6"/>
  <c r="J79" i="6"/>
  <c r="K79" i="6"/>
  <c r="J150" i="6"/>
  <c r="K150" i="6"/>
  <c r="J163" i="6"/>
  <c r="K163" i="6"/>
  <c r="J159" i="6"/>
  <c r="K159" i="6"/>
  <c r="K121" i="6"/>
  <c r="J121" i="6"/>
  <c r="J1216" i="2"/>
  <c r="AR1216" i="2"/>
  <c r="X1216" i="2"/>
  <c r="AH1216" i="2"/>
  <c r="N1216" i="2"/>
  <c r="O1216" i="2" s="1"/>
  <c r="I215" i="6" s="1"/>
  <c r="X1287" i="2"/>
  <c r="N1287" i="2"/>
  <c r="O1287" i="2" s="1"/>
  <c r="I286" i="6" s="1"/>
  <c r="J1287" i="2"/>
  <c r="AR1287" i="2"/>
  <c r="AH1287" i="2"/>
  <c r="J354" i="6"/>
  <c r="K354" i="6"/>
  <c r="J191" i="6"/>
  <c r="K191" i="6"/>
  <c r="AH1270" i="2"/>
  <c r="AR1270" i="2"/>
  <c r="J1270" i="2"/>
  <c r="X1270" i="2"/>
  <c r="N1270" i="2"/>
  <c r="O1270" i="2" s="1"/>
  <c r="I269" i="6" s="1"/>
  <c r="J279" i="6"/>
  <c r="K279" i="6"/>
  <c r="J423" i="6"/>
  <c r="K423" i="6"/>
  <c r="N1593" i="2"/>
  <c r="O1593" i="2" s="1"/>
  <c r="I592" i="6" s="1"/>
  <c r="X1593" i="2"/>
  <c r="AH1593" i="2"/>
  <c r="AR1593" i="2"/>
  <c r="J1593" i="2"/>
  <c r="J563" i="6"/>
  <c r="K563" i="6"/>
  <c r="K481" i="6"/>
  <c r="J481" i="6"/>
  <c r="J1496" i="2"/>
  <c r="AH1496" i="2"/>
  <c r="N1496" i="2"/>
  <c r="O1496" i="2" s="1"/>
  <c r="I495" i="6" s="1"/>
  <c r="AR1496" i="2"/>
  <c r="X1496" i="2"/>
  <c r="J733" i="6"/>
  <c r="K733" i="6"/>
  <c r="J694" i="6"/>
  <c r="K694" i="6"/>
  <c r="J672" i="6"/>
  <c r="K672" i="6"/>
  <c r="AR1691" i="2"/>
  <c r="J1691" i="2"/>
  <c r="X1691" i="2"/>
  <c r="N1691" i="2"/>
  <c r="O1691" i="2" s="1"/>
  <c r="I690" i="6" s="1"/>
  <c r="AH1691" i="2"/>
  <c r="AH1551" i="2"/>
  <c r="AR1551" i="2"/>
  <c r="J1551" i="2"/>
  <c r="N1551" i="2"/>
  <c r="O1551" i="2" s="1"/>
  <c r="I550" i="6" s="1"/>
  <c r="X1551" i="2"/>
  <c r="J971" i="6"/>
  <c r="K971" i="6"/>
  <c r="J756" i="6"/>
  <c r="K756" i="6"/>
  <c r="N1789" i="2"/>
  <c r="O1789" i="2" s="1"/>
  <c r="I788" i="6" s="1"/>
  <c r="X1789" i="2"/>
  <c r="AH1789" i="2"/>
  <c r="AR1789" i="2"/>
  <c r="J1789" i="2"/>
  <c r="J845" i="6"/>
  <c r="K845" i="6"/>
  <c r="N1910" i="2"/>
  <c r="O1910" i="2" s="1"/>
  <c r="I909" i="6" s="1"/>
  <c r="X1910" i="2"/>
  <c r="AH1910" i="2"/>
  <c r="AR1910" i="2"/>
  <c r="J1910" i="2"/>
  <c r="J1698" i="2"/>
  <c r="N1698" i="2"/>
  <c r="O1698" i="2" s="1"/>
  <c r="I697" i="6" s="1"/>
  <c r="AH1698" i="2"/>
  <c r="AR1698" i="2"/>
  <c r="X1698" i="2"/>
  <c r="N1831" i="2"/>
  <c r="O1831" i="2" s="1"/>
  <c r="I830" i="6" s="1"/>
  <c r="X1831" i="2"/>
  <c r="AH1831" i="2"/>
  <c r="AR1831" i="2"/>
  <c r="J1831" i="2"/>
  <c r="J926" i="6"/>
  <c r="K926" i="6"/>
  <c r="J855" i="6"/>
  <c r="K855" i="6"/>
  <c r="J1769" i="2"/>
  <c r="N1769" i="2"/>
  <c r="O1769" i="2" s="1"/>
  <c r="I768" i="6" s="1"/>
  <c r="X1769" i="2"/>
  <c r="AH1769" i="2"/>
  <c r="AR1769" i="2"/>
  <c r="J1961" i="2"/>
  <c r="N1961" i="2"/>
  <c r="O1961" i="2" s="1"/>
  <c r="I960" i="6" s="1"/>
  <c r="X1961" i="2"/>
  <c r="AH1961" i="2"/>
  <c r="AR1961" i="2"/>
  <c r="AR1834" i="2"/>
  <c r="J1834" i="2"/>
  <c r="N1834" i="2"/>
  <c r="O1834" i="2" s="1"/>
  <c r="I833" i="6" s="1"/>
  <c r="X1834" i="2"/>
  <c r="AH1834" i="2"/>
  <c r="J986" i="6"/>
  <c r="K986" i="6"/>
  <c r="J979" i="6"/>
  <c r="K979" i="6"/>
  <c r="AR1976" i="2"/>
  <c r="J1976" i="2"/>
  <c r="AH1976" i="2"/>
  <c r="X1976" i="2"/>
  <c r="N1976" i="2"/>
  <c r="O1976" i="2" s="1"/>
  <c r="I975" i="6" s="1"/>
  <c r="AC29" i="6"/>
  <c r="AB29" i="6"/>
  <c r="AN1104" i="2"/>
  <c r="AB263" i="6"/>
  <c r="AC263" i="6"/>
  <c r="AB426" i="6"/>
  <c r="AC426" i="6"/>
  <c r="AN1609" i="2"/>
  <c r="AB586" i="6"/>
  <c r="AC586" i="6"/>
  <c r="AN1604" i="2"/>
  <c r="AN1626" i="2"/>
  <c r="AB761" i="6"/>
  <c r="AC761" i="6"/>
  <c r="AN1952" i="2"/>
  <c r="AN1970" i="2"/>
  <c r="AN1568" i="2"/>
  <c r="AB538" i="6"/>
  <c r="AC538" i="6"/>
  <c r="AN1860" i="2"/>
  <c r="AB365" i="6"/>
  <c r="AC365" i="6"/>
  <c r="AB338" i="6"/>
  <c r="AC338" i="6"/>
  <c r="AB543" i="6"/>
  <c r="AC543" i="6"/>
  <c r="AC199" i="6"/>
  <c r="AB199" i="6"/>
  <c r="AB242" i="6"/>
  <c r="AC242" i="6"/>
  <c r="AB691" i="6"/>
  <c r="AC691" i="6"/>
  <c r="AN1231" i="2"/>
  <c r="AN1844" i="2"/>
  <c r="AB558" i="6"/>
  <c r="AC558" i="6"/>
  <c r="AB485" i="6"/>
  <c r="AC485" i="6"/>
  <c r="AB623" i="6"/>
  <c r="AC623" i="6"/>
  <c r="AN1454" i="2"/>
  <c r="W59" i="6"/>
  <c r="V59" i="6"/>
  <c r="AD1078" i="2"/>
  <c r="W127" i="6"/>
  <c r="V127" i="6"/>
  <c r="AD1433" i="2"/>
  <c r="AD1609" i="2"/>
  <c r="AD1579" i="2"/>
  <c r="AD1541" i="2"/>
  <c r="AD1929" i="2"/>
  <c r="W1005" i="6"/>
  <c r="V1005" i="6"/>
  <c r="AD1144" i="2"/>
  <c r="W646" i="6"/>
  <c r="V646" i="6"/>
  <c r="V116" i="6"/>
  <c r="W116" i="6"/>
  <c r="AD1754" i="2"/>
  <c r="W513" i="6"/>
  <c r="V513" i="6"/>
  <c r="AD1194" i="2"/>
  <c r="AD1226" i="2"/>
  <c r="W112" i="6"/>
  <c r="V112" i="6"/>
  <c r="W553" i="6"/>
  <c r="V553" i="6"/>
  <c r="P27" i="6"/>
  <c r="Q27" i="6"/>
  <c r="P121" i="6"/>
  <c r="Q121" i="6"/>
  <c r="P509" i="6"/>
  <c r="Q509" i="6"/>
  <c r="P720" i="6"/>
  <c r="Q720" i="6"/>
  <c r="P929" i="6"/>
  <c r="Q929" i="6"/>
  <c r="P682" i="6"/>
  <c r="Q682" i="6"/>
  <c r="T1976" i="2"/>
  <c r="P990" i="6"/>
  <c r="Q990" i="6"/>
  <c r="T2017" i="2"/>
  <c r="T1068" i="2"/>
  <c r="P70" i="6"/>
  <c r="Q70" i="6"/>
  <c r="T1066" i="2"/>
  <c r="T1828" i="2"/>
  <c r="P366" i="6"/>
  <c r="Q366" i="6"/>
  <c r="T1306" i="2"/>
  <c r="P660" i="6"/>
  <c r="Q660" i="6"/>
  <c r="T1229" i="2"/>
  <c r="P695" i="6"/>
  <c r="Q695" i="6"/>
  <c r="Q726" i="6"/>
  <c r="P726" i="6"/>
  <c r="T1088" i="2"/>
  <c r="J35" i="6"/>
  <c r="K35" i="6"/>
  <c r="J47" i="6"/>
  <c r="K47" i="6"/>
  <c r="J29" i="6"/>
  <c r="K29" i="6"/>
  <c r="J1069" i="2"/>
  <c r="AH1069" i="2"/>
  <c r="X1069" i="2"/>
  <c r="AR1069" i="2"/>
  <c r="N1069" i="2"/>
  <c r="O1069" i="2" s="1"/>
  <c r="I68" i="6" s="1"/>
  <c r="J90" i="6"/>
  <c r="K90" i="6"/>
  <c r="J130" i="6"/>
  <c r="K130" i="6"/>
  <c r="J122" i="6"/>
  <c r="K122" i="6"/>
  <c r="K177" i="6"/>
  <c r="J177" i="6"/>
  <c r="J252" i="6"/>
  <c r="K252" i="6"/>
  <c r="J76" i="6"/>
  <c r="K76" i="6"/>
  <c r="J322" i="6"/>
  <c r="K322" i="6"/>
  <c r="K417" i="6"/>
  <c r="J417" i="6"/>
  <c r="J392" i="6"/>
  <c r="K392" i="6"/>
  <c r="K545" i="6"/>
  <c r="J545" i="6"/>
  <c r="N1610" i="2"/>
  <c r="O1610" i="2" s="1"/>
  <c r="I609" i="6" s="1"/>
  <c r="X1610" i="2"/>
  <c r="AH1610" i="2"/>
  <c r="AR1610" i="2"/>
  <c r="J1610" i="2"/>
  <c r="J503" i="6"/>
  <c r="K503" i="6"/>
  <c r="J628" i="6"/>
  <c r="K628" i="6"/>
  <c r="X1693" i="2"/>
  <c r="AH1693" i="2"/>
  <c r="AR1693" i="2"/>
  <c r="J1693" i="2"/>
  <c r="N1693" i="2"/>
  <c r="O1693" i="2" s="1"/>
  <c r="I692" i="6" s="1"/>
  <c r="J677" i="6"/>
  <c r="K677" i="6"/>
  <c r="J634" i="6"/>
  <c r="K634" i="6"/>
  <c r="J915" i="6"/>
  <c r="K915" i="6"/>
  <c r="N1790" i="2"/>
  <c r="O1790" i="2" s="1"/>
  <c r="I789" i="6" s="1"/>
  <c r="X1790" i="2"/>
  <c r="AH1790" i="2"/>
  <c r="AR1790" i="2"/>
  <c r="J1790" i="2"/>
  <c r="J751" i="6"/>
  <c r="K751" i="6"/>
  <c r="J1905" i="2"/>
  <c r="N1905" i="2"/>
  <c r="O1905" i="2" s="1"/>
  <c r="I904" i="6" s="1"/>
  <c r="X1905" i="2"/>
  <c r="AH1905" i="2"/>
  <c r="AR1905" i="2"/>
  <c r="AR1970" i="2"/>
  <c r="N1970" i="2"/>
  <c r="O1970" i="2" s="1"/>
  <c r="I969" i="6" s="1"/>
  <c r="X1970" i="2"/>
  <c r="J1970" i="2"/>
  <c r="AH1970" i="2"/>
  <c r="AH1851" i="2"/>
  <c r="AR1851" i="2"/>
  <c r="J1851" i="2"/>
  <c r="N1851" i="2"/>
  <c r="O1851" i="2" s="1"/>
  <c r="I850" i="6" s="1"/>
  <c r="X1851" i="2"/>
  <c r="J858" i="6"/>
  <c r="K858" i="6"/>
  <c r="AH1981" i="2"/>
  <c r="X1981" i="2"/>
  <c r="N1981" i="2"/>
  <c r="O1981" i="2" s="1"/>
  <c r="I980" i="6" s="1"/>
  <c r="AR1981" i="2"/>
  <c r="J1981" i="2"/>
  <c r="AB82" i="6"/>
  <c r="AC82" i="6"/>
  <c r="AN1317" i="2"/>
  <c r="AN1373" i="2"/>
  <c r="AB436" i="6"/>
  <c r="AC436" i="6"/>
  <c r="AC616" i="6"/>
  <c r="AB616" i="6"/>
  <c r="AN1628" i="2"/>
  <c r="AC688" i="6"/>
  <c r="AB688" i="6"/>
  <c r="AN1909" i="2"/>
  <c r="AB646" i="6"/>
  <c r="AC646" i="6"/>
  <c r="AB996" i="6"/>
  <c r="AC996" i="6"/>
  <c r="AN1953" i="2"/>
  <c r="AB642" i="6"/>
  <c r="AC642" i="6"/>
  <c r="AB685" i="6"/>
  <c r="AC685" i="6"/>
  <c r="AB549" i="6"/>
  <c r="AC549" i="6"/>
  <c r="AB457" i="6"/>
  <c r="AC457" i="6"/>
  <c r="AN1583" i="2"/>
  <c r="AB446" i="6"/>
  <c r="AC446" i="6"/>
  <c r="AB349" i="6"/>
  <c r="AC349" i="6"/>
  <c r="AC27" i="6"/>
  <c r="AB27" i="6"/>
  <c r="W163" i="6"/>
  <c r="V163" i="6"/>
  <c r="W287" i="6"/>
  <c r="V287" i="6"/>
  <c r="W438" i="6"/>
  <c r="V438" i="6"/>
  <c r="AD1518" i="2"/>
  <c r="W554" i="6"/>
  <c r="V554" i="6"/>
  <c r="AD1787" i="2"/>
  <c r="V500" i="6"/>
  <c r="W500" i="6"/>
  <c r="AD2012" i="2"/>
  <c r="W862" i="6"/>
  <c r="V862" i="6"/>
  <c r="AD1361" i="2"/>
  <c r="AD1701" i="2"/>
  <c r="W106" i="6"/>
  <c r="V106" i="6"/>
  <c r="AD1972" i="2"/>
  <c r="W941" i="6"/>
  <c r="V941" i="6"/>
  <c r="W312" i="6"/>
  <c r="V312" i="6"/>
  <c r="AD1087" i="2"/>
  <c r="W371" i="6"/>
  <c r="V371" i="6"/>
  <c r="W302" i="6"/>
  <c r="V302" i="6"/>
  <c r="W512" i="6"/>
  <c r="V512" i="6"/>
  <c r="W342" i="6"/>
  <c r="V342" i="6"/>
  <c r="V28" i="6"/>
  <c r="W28" i="6"/>
  <c r="T1029" i="2"/>
  <c r="P102" i="6"/>
  <c r="Q102" i="6"/>
  <c r="T1239" i="2"/>
  <c r="P626" i="6"/>
  <c r="Q626" i="6"/>
  <c r="P493" i="6"/>
  <c r="Q493" i="6"/>
  <c r="T1459" i="2"/>
  <c r="P639" i="6"/>
  <c r="Q639" i="6"/>
  <c r="P731" i="6"/>
  <c r="Q731" i="6"/>
  <c r="P680" i="6"/>
  <c r="Q680" i="6"/>
  <c r="T1823" i="2"/>
  <c r="P854" i="6"/>
  <c r="Q854" i="6"/>
  <c r="T1951" i="2"/>
  <c r="P753" i="6"/>
  <c r="Q753" i="6"/>
  <c r="P955" i="6"/>
  <c r="Q955" i="6"/>
  <c r="T1553" i="2"/>
  <c r="T1431" i="2"/>
  <c r="T1099" i="2"/>
  <c r="P1001" i="6"/>
  <c r="Q1001" i="6"/>
  <c r="P743" i="6"/>
  <c r="Q743" i="6"/>
  <c r="P359" i="6"/>
  <c r="Q359" i="6"/>
  <c r="T1116" i="2"/>
  <c r="T1780" i="2"/>
  <c r="P498" i="6"/>
  <c r="Q498" i="6"/>
  <c r="P80" i="6"/>
  <c r="Q80" i="6"/>
  <c r="T1957" i="2"/>
  <c r="T1073" i="2"/>
  <c r="T1779" i="2"/>
  <c r="P143" i="6"/>
  <c r="Q143" i="6"/>
  <c r="P408" i="6"/>
  <c r="Q408" i="6"/>
  <c r="P575" i="6"/>
  <c r="Q575" i="6"/>
  <c r="J1063" i="2"/>
  <c r="N1063" i="2"/>
  <c r="O1063" i="2" s="1"/>
  <c r="I62" i="6" s="1"/>
  <c r="X1063" i="2"/>
  <c r="AH1063" i="2"/>
  <c r="AR1063" i="2"/>
  <c r="X1167" i="2"/>
  <c r="AR1167" i="2"/>
  <c r="N1167" i="2"/>
  <c r="O1167" i="2" s="1"/>
  <c r="I166" i="6" s="1"/>
  <c r="J1167" i="2"/>
  <c r="AH1167" i="2"/>
  <c r="J103" i="6"/>
  <c r="K103" i="6"/>
  <c r="X1251" i="2"/>
  <c r="AH1251" i="2"/>
  <c r="AR1251" i="2"/>
  <c r="J1251" i="2"/>
  <c r="N1251" i="2"/>
  <c r="O1251" i="2" s="1"/>
  <c r="I250" i="6" s="1"/>
  <c r="J135" i="6"/>
  <c r="K135" i="6"/>
  <c r="AH1210" i="2"/>
  <c r="AR1210" i="2"/>
  <c r="N1210" i="2"/>
  <c r="O1210" i="2" s="1"/>
  <c r="I209" i="6" s="1"/>
  <c r="J1210" i="2"/>
  <c r="X1210" i="2"/>
  <c r="J290" i="6"/>
  <c r="K290" i="6"/>
  <c r="J312" i="6"/>
  <c r="K312" i="6"/>
  <c r="AH1346" i="2"/>
  <c r="AR1346" i="2"/>
  <c r="N1346" i="2"/>
  <c r="O1346" i="2" s="1"/>
  <c r="I345" i="6" s="1"/>
  <c r="X1346" i="2"/>
  <c r="J1346" i="2"/>
  <c r="J435" i="6"/>
  <c r="K435" i="6"/>
  <c r="X1375" i="2"/>
  <c r="J1375" i="2"/>
  <c r="AR1375" i="2"/>
  <c r="AH1375" i="2"/>
  <c r="N1375" i="2"/>
  <c r="O1375" i="2" s="1"/>
  <c r="I374" i="6" s="1"/>
  <c r="J469" i="6"/>
  <c r="K469" i="6"/>
  <c r="J1369" i="2"/>
  <c r="AH1369" i="2"/>
  <c r="N1369" i="2"/>
  <c r="O1369" i="2" s="1"/>
  <c r="I368" i="6" s="1"/>
  <c r="X1369" i="2"/>
  <c r="AR1369" i="2"/>
  <c r="J559" i="6"/>
  <c r="K559" i="6"/>
  <c r="X1624" i="2"/>
  <c r="AH1624" i="2"/>
  <c r="AR1624" i="2"/>
  <c r="J1624" i="2"/>
  <c r="N1624" i="2"/>
  <c r="O1624" i="2" s="1"/>
  <c r="I623" i="6" s="1"/>
  <c r="J568" i="6"/>
  <c r="K568" i="6"/>
  <c r="J539" i="6"/>
  <c r="K539" i="6"/>
  <c r="N1604" i="2"/>
  <c r="O1604" i="2" s="1"/>
  <c r="I603" i="6" s="1"/>
  <c r="X1604" i="2"/>
  <c r="AR1604" i="2"/>
  <c r="J1604" i="2"/>
  <c r="AH1604" i="2"/>
  <c r="AH1395" i="2"/>
  <c r="AR1395" i="2"/>
  <c r="N1395" i="2"/>
  <c r="O1395" i="2" s="1"/>
  <c r="I394" i="6" s="1"/>
  <c r="J1395" i="2"/>
  <c r="X1395" i="2"/>
  <c r="J581" i="6"/>
  <c r="K581" i="6"/>
  <c r="J654" i="6"/>
  <c r="K654" i="6"/>
  <c r="N1711" i="2"/>
  <c r="O1711" i="2" s="1"/>
  <c r="I710" i="6" s="1"/>
  <c r="X1711" i="2"/>
  <c r="AH1711" i="2"/>
  <c r="AR1711" i="2"/>
  <c r="J1711" i="2"/>
  <c r="N1720" i="2"/>
  <c r="O1720" i="2" s="1"/>
  <c r="I719" i="6" s="1"/>
  <c r="X1720" i="2"/>
  <c r="AH1720" i="2"/>
  <c r="J1720" i="2"/>
  <c r="AR1720" i="2"/>
  <c r="N1689" i="2"/>
  <c r="O1689" i="2" s="1"/>
  <c r="I688" i="6" s="1"/>
  <c r="X1689" i="2"/>
  <c r="AR1689" i="2"/>
  <c r="AH1689" i="2"/>
  <c r="J1689" i="2"/>
  <c r="J706" i="6"/>
  <c r="K706" i="6"/>
  <c r="AH1725" i="2"/>
  <c r="AR1725" i="2"/>
  <c r="J1725" i="2"/>
  <c r="N1725" i="2"/>
  <c r="O1725" i="2" s="1"/>
  <c r="I724" i="6" s="1"/>
  <c r="X1725" i="2"/>
  <c r="J590" i="6"/>
  <c r="K590" i="6"/>
  <c r="N1798" i="2"/>
  <c r="O1798" i="2" s="1"/>
  <c r="I797" i="6" s="1"/>
  <c r="X1798" i="2"/>
  <c r="AH1798" i="2"/>
  <c r="AR1798" i="2"/>
  <c r="J1798" i="2"/>
  <c r="N1775" i="2"/>
  <c r="O1775" i="2" s="1"/>
  <c r="I774" i="6" s="1"/>
  <c r="X1775" i="2"/>
  <c r="AH1775" i="2"/>
  <c r="AR1775" i="2"/>
  <c r="J1775" i="2"/>
  <c r="J870" i="6"/>
  <c r="K870" i="6"/>
  <c r="J823" i="6"/>
  <c r="K823" i="6"/>
  <c r="J912" i="6"/>
  <c r="K912" i="6"/>
  <c r="AR1786" i="2"/>
  <c r="J1786" i="2"/>
  <c r="N1786" i="2"/>
  <c r="O1786" i="2" s="1"/>
  <c r="I785" i="6" s="1"/>
  <c r="X1786" i="2"/>
  <c r="AH1786" i="2"/>
  <c r="X1978" i="2"/>
  <c r="J1978" i="2"/>
  <c r="AH1978" i="2"/>
  <c r="N1978" i="2"/>
  <c r="O1978" i="2" s="1"/>
  <c r="I977" i="6" s="1"/>
  <c r="AR1978" i="2"/>
  <c r="J956" i="6"/>
  <c r="K956" i="6"/>
  <c r="AH1907" i="2"/>
  <c r="AR1907" i="2"/>
  <c r="J1907" i="2"/>
  <c r="N1907" i="2"/>
  <c r="O1907" i="2" s="1"/>
  <c r="I906" i="6" s="1"/>
  <c r="X1907" i="2"/>
  <c r="N2021" i="2"/>
  <c r="O2021" i="2" s="1"/>
  <c r="I1020" i="6" s="1"/>
  <c r="X2021" i="2"/>
  <c r="AH2021" i="2"/>
  <c r="AR2021" i="2"/>
  <c r="J2021" i="2"/>
  <c r="AC101" i="6"/>
  <c r="AB101" i="6"/>
  <c r="AC229" i="6"/>
  <c r="AB229" i="6"/>
  <c r="AN1178" i="2"/>
  <c r="AN1379" i="2"/>
  <c r="AB415" i="6"/>
  <c r="AC415" i="6"/>
  <c r="AB386" i="6"/>
  <c r="AC386" i="6"/>
  <c r="AN1524" i="2"/>
  <c r="AB841" i="6"/>
  <c r="AC841" i="6"/>
  <c r="AN1972" i="2"/>
  <c r="AB575" i="6"/>
  <c r="AC575" i="6"/>
  <c r="AC408" i="6"/>
  <c r="AB408" i="6"/>
  <c r="AN1283" i="2"/>
  <c r="AB258" i="6"/>
  <c r="AC258" i="6"/>
  <c r="AC992" i="6"/>
  <c r="AB992" i="6"/>
  <c r="AN1637" i="2"/>
  <c r="AN1452" i="2"/>
  <c r="AB1005" i="6"/>
  <c r="AC1005" i="6"/>
  <c r="AB914" i="6"/>
  <c r="AC914" i="6"/>
  <c r="AN1119" i="2"/>
  <c r="AB50" i="6"/>
  <c r="AC50" i="6"/>
  <c r="AN1462" i="2"/>
  <c r="AB265" i="6"/>
  <c r="AC265" i="6"/>
  <c r="AN1150" i="2"/>
  <c r="AN1669" i="2"/>
  <c r="AC135" i="6"/>
  <c r="AB135" i="6"/>
  <c r="AB966" i="6"/>
  <c r="AC966" i="6"/>
  <c r="AD1075" i="2"/>
  <c r="AD1223" i="2"/>
  <c r="AD1240" i="2"/>
  <c r="AD1467" i="2"/>
  <c r="AD1617" i="2"/>
  <c r="AD1512" i="2"/>
  <c r="AD1712" i="2"/>
  <c r="AD1957" i="2"/>
  <c r="W958" i="6"/>
  <c r="V958" i="6"/>
  <c r="AD1737" i="2"/>
  <c r="AD1897" i="2"/>
  <c r="W833" i="6"/>
  <c r="V833" i="6"/>
  <c r="W799" i="6"/>
  <c r="V799" i="6"/>
  <c r="W658" i="6"/>
  <c r="V658" i="6"/>
  <c r="V892" i="6"/>
  <c r="W892" i="6"/>
  <c r="W957" i="6"/>
  <c r="V957" i="6"/>
  <c r="W674" i="6"/>
  <c r="V674" i="6"/>
  <c r="V716" i="6"/>
  <c r="W716" i="6"/>
  <c r="W717" i="6"/>
  <c r="V717" i="6"/>
  <c r="W343" i="6"/>
  <c r="V343" i="6"/>
  <c r="W337" i="6"/>
  <c r="V337" i="6"/>
  <c r="AD1531" i="2"/>
  <c r="AD1350" i="2"/>
  <c r="W49" i="6"/>
  <c r="V49" i="6"/>
  <c r="W549" i="6"/>
  <c r="V549" i="6"/>
  <c r="W311" i="6"/>
  <c r="V311" i="6"/>
  <c r="W735" i="6"/>
  <c r="V735" i="6"/>
  <c r="W763" i="6"/>
  <c r="V763" i="6"/>
  <c r="AD1175" i="2"/>
  <c r="T1105" i="2"/>
  <c r="P334" i="6"/>
  <c r="Q334" i="6"/>
  <c r="T1356" i="2"/>
  <c r="P431" i="6"/>
  <c r="Q431" i="6"/>
  <c r="P331" i="6"/>
  <c r="Q331" i="6"/>
  <c r="P983" i="6"/>
  <c r="Q983" i="6"/>
  <c r="P527" i="6"/>
  <c r="Q527" i="6"/>
  <c r="P661" i="6"/>
  <c r="Q661" i="6"/>
  <c r="P241" i="6"/>
  <c r="Q241" i="6"/>
  <c r="P178" i="6"/>
  <c r="Q178" i="6"/>
  <c r="P1005" i="6"/>
  <c r="Q1005" i="6"/>
  <c r="P531" i="6"/>
  <c r="Q531" i="6"/>
  <c r="T1260" i="2"/>
  <c r="P677" i="6"/>
  <c r="Q677" i="6"/>
  <c r="P931" i="6"/>
  <c r="Q931" i="6"/>
  <c r="P968" i="6"/>
  <c r="Q968" i="6"/>
  <c r="P614" i="6"/>
  <c r="Q614" i="6"/>
  <c r="P445" i="6"/>
  <c r="Q445" i="6"/>
  <c r="P298" i="6"/>
  <c r="Q298" i="6"/>
  <c r="P170" i="6"/>
  <c r="Q170" i="6"/>
  <c r="P36" i="6"/>
  <c r="Q36" i="6"/>
  <c r="P41" i="6"/>
  <c r="Q41" i="6"/>
  <c r="P536" i="6"/>
  <c r="Q536" i="6"/>
  <c r="P200" i="6"/>
  <c r="Q200" i="6"/>
  <c r="T1430" i="2"/>
  <c r="P322" i="6"/>
  <c r="Q322" i="6"/>
  <c r="P933" i="6"/>
  <c r="Q933" i="6"/>
  <c r="T1398" i="2"/>
  <c r="J1071" i="2"/>
  <c r="AH1071" i="2"/>
  <c r="X1071" i="2"/>
  <c r="N1071" i="2"/>
  <c r="O1071" i="2" s="1"/>
  <c r="I70" i="6" s="1"/>
  <c r="AR1071" i="2"/>
  <c r="N1075" i="2"/>
  <c r="O1075" i="2" s="1"/>
  <c r="I74" i="6" s="1"/>
  <c r="X1075" i="2"/>
  <c r="J1075" i="2"/>
  <c r="AR1075" i="2"/>
  <c r="AH1075" i="2"/>
  <c r="N1111" i="2"/>
  <c r="O1111" i="2" s="1"/>
  <c r="I110" i="6" s="1"/>
  <c r="X1111" i="2"/>
  <c r="J1111" i="2"/>
  <c r="AR1111" i="2"/>
  <c r="AH1111" i="2"/>
  <c r="J44" i="6"/>
  <c r="K44" i="6"/>
  <c r="X1276" i="2"/>
  <c r="J1276" i="2"/>
  <c r="AR1276" i="2"/>
  <c r="AH1276" i="2"/>
  <c r="N1276" i="2"/>
  <c r="O1276" i="2" s="1"/>
  <c r="I275" i="6" s="1"/>
  <c r="J298" i="6"/>
  <c r="K298" i="6"/>
  <c r="X1383" i="2"/>
  <c r="J1383" i="2"/>
  <c r="N1383" i="2"/>
  <c r="O1383" i="2" s="1"/>
  <c r="I382" i="6" s="1"/>
  <c r="AH1383" i="2"/>
  <c r="AR1383" i="2"/>
  <c r="K369" i="6"/>
  <c r="J369" i="6"/>
  <c r="N1510" i="2"/>
  <c r="O1510" i="2" s="1"/>
  <c r="I509" i="6" s="1"/>
  <c r="X1510" i="2"/>
  <c r="J1510" i="2"/>
  <c r="AH1510" i="2"/>
  <c r="AR1510" i="2"/>
  <c r="J327" i="6"/>
  <c r="K327" i="6"/>
  <c r="N1398" i="2"/>
  <c r="O1398" i="2" s="1"/>
  <c r="I397" i="6" s="1"/>
  <c r="AH1398" i="2"/>
  <c r="AR1398" i="2"/>
  <c r="J1398" i="2"/>
  <c r="X1398" i="2"/>
  <c r="J510" i="6"/>
  <c r="K510" i="6"/>
  <c r="K625" i="6"/>
  <c r="J625" i="6"/>
  <c r="J538" i="6"/>
  <c r="K538" i="6"/>
  <c r="J708" i="6"/>
  <c r="K708" i="6"/>
  <c r="J632" i="6"/>
  <c r="K632" i="6"/>
  <c r="AR1651" i="2"/>
  <c r="J1651" i="2"/>
  <c r="X1651" i="2"/>
  <c r="AH1651" i="2"/>
  <c r="N1651" i="2"/>
  <c r="O1651" i="2" s="1"/>
  <c r="I650" i="6" s="1"/>
  <c r="N1742" i="2"/>
  <c r="O1742" i="2" s="1"/>
  <c r="I741" i="6" s="1"/>
  <c r="X1742" i="2"/>
  <c r="AH1742" i="2"/>
  <c r="AR1742" i="2"/>
  <c r="J1742" i="2"/>
  <c r="J831" i="6"/>
  <c r="K831" i="6"/>
  <c r="J731" i="6"/>
  <c r="K731" i="6"/>
  <c r="J914" i="6"/>
  <c r="K914" i="6"/>
  <c r="AH1739" i="2"/>
  <c r="AR1739" i="2"/>
  <c r="J1739" i="2"/>
  <c r="N1739" i="2"/>
  <c r="O1739" i="2" s="1"/>
  <c r="I738" i="6" s="1"/>
  <c r="X1739" i="2"/>
  <c r="J989" i="6"/>
  <c r="K989" i="6"/>
  <c r="AH1875" i="2"/>
  <c r="AR1875" i="2"/>
  <c r="J1875" i="2"/>
  <c r="N1875" i="2"/>
  <c r="O1875" i="2" s="1"/>
  <c r="I874" i="6" s="1"/>
  <c r="X1875" i="2"/>
  <c r="AN1256" i="2"/>
  <c r="AB193" i="6"/>
  <c r="AC193" i="6"/>
  <c r="AB396" i="6"/>
  <c r="AC396" i="6"/>
  <c r="AC260" i="6"/>
  <c r="AB260" i="6"/>
  <c r="AB587" i="6"/>
  <c r="AC587" i="6"/>
  <c r="AB860" i="6"/>
  <c r="AC860" i="6"/>
  <c r="AB983" i="6"/>
  <c r="AC983" i="6"/>
  <c r="AB352" i="6"/>
  <c r="AC352" i="6"/>
  <c r="AN1249" i="2"/>
  <c r="AN1902" i="2"/>
  <c r="AN1779" i="2"/>
  <c r="AN1066" i="2"/>
  <c r="AB967" i="6"/>
  <c r="AC967" i="6"/>
  <c r="AN1947" i="2"/>
  <c r="AC171" i="6"/>
  <c r="AB171" i="6"/>
  <c r="AC157" i="6"/>
  <c r="AB157" i="6"/>
  <c r="AN1425" i="2"/>
  <c r="AC197" i="6"/>
  <c r="AB197" i="6"/>
  <c r="AN1043" i="2"/>
  <c r="AB853" i="6"/>
  <c r="AC853" i="6"/>
  <c r="AN1726" i="2"/>
  <c r="W179" i="6"/>
  <c r="V179" i="6"/>
  <c r="AD1324" i="2"/>
  <c r="AD1192" i="2"/>
  <c r="W622" i="6"/>
  <c r="V622" i="6"/>
  <c r="V556" i="6"/>
  <c r="W556" i="6"/>
  <c r="W437" i="6"/>
  <c r="V437" i="6"/>
  <c r="V548" i="6"/>
  <c r="W548" i="6"/>
  <c r="AD1827" i="2"/>
  <c r="W631" i="6"/>
  <c r="V631" i="6"/>
  <c r="W944" i="6"/>
  <c r="V944" i="6"/>
  <c r="W808" i="6"/>
  <c r="V808" i="6"/>
  <c r="AD1900" i="2"/>
  <c r="AD1918" i="2"/>
  <c r="W454" i="6"/>
  <c r="V454" i="6"/>
  <c r="AD1370" i="2"/>
  <c r="W686" i="6"/>
  <c r="V686" i="6"/>
  <c r="W894" i="6"/>
  <c r="V894" i="6"/>
  <c r="AD1483" i="2"/>
  <c r="W933" i="6"/>
  <c r="V933" i="6"/>
  <c r="V252" i="6"/>
  <c r="W252" i="6"/>
  <c r="W514" i="6"/>
  <c r="V514" i="6"/>
  <c r="AD1378" i="2"/>
  <c r="W973" i="6"/>
  <c r="V973" i="6"/>
  <c r="AD1635" i="2"/>
  <c r="T1215" i="2"/>
  <c r="P302" i="6"/>
  <c r="Q302" i="6"/>
  <c r="P436" i="6"/>
  <c r="Q436" i="6"/>
  <c r="T1424" i="2"/>
  <c r="P517" i="6"/>
  <c r="Q517" i="6"/>
  <c r="T1625" i="2"/>
  <c r="P570" i="6"/>
  <c r="Q570" i="6"/>
  <c r="P239" i="6"/>
  <c r="Q239" i="6"/>
  <c r="T1676" i="2"/>
  <c r="P862" i="6"/>
  <c r="Q862" i="6"/>
  <c r="P1014" i="6"/>
  <c r="Q1014" i="6"/>
  <c r="P157" i="6"/>
  <c r="Q157" i="6"/>
  <c r="P467" i="6"/>
  <c r="Q467" i="6"/>
  <c r="P887" i="6"/>
  <c r="Q887" i="6"/>
  <c r="P963" i="6"/>
  <c r="Q963" i="6"/>
  <c r="P156" i="6"/>
  <c r="Q156" i="6"/>
  <c r="P345" i="6"/>
  <c r="Q345" i="6"/>
  <c r="P432" i="6"/>
  <c r="Q432" i="6"/>
  <c r="P145" i="6"/>
  <c r="Q145" i="6"/>
  <c r="X1051" i="2"/>
  <c r="AH1051" i="2"/>
  <c r="J1051" i="2"/>
  <c r="N1051" i="2"/>
  <c r="O1051" i="2" s="1"/>
  <c r="I50" i="6" s="1"/>
  <c r="AR1051" i="2"/>
  <c r="J71" i="6"/>
  <c r="K71" i="6"/>
  <c r="J99" i="6"/>
  <c r="K99" i="6"/>
  <c r="X1155" i="2"/>
  <c r="AH1155" i="2"/>
  <c r="AR1155" i="2"/>
  <c r="J1155" i="2"/>
  <c r="N1155" i="2"/>
  <c r="O1155" i="2" s="1"/>
  <c r="I154" i="6" s="1"/>
  <c r="J195" i="6"/>
  <c r="K195" i="6"/>
  <c r="AR1199" i="2"/>
  <c r="N1199" i="2"/>
  <c r="O1199" i="2" s="1"/>
  <c r="I198" i="6" s="1"/>
  <c r="AH1199" i="2"/>
  <c r="J1199" i="2"/>
  <c r="X1199" i="2"/>
  <c r="J331" i="6"/>
  <c r="K331" i="6"/>
  <c r="J221" i="6"/>
  <c r="K221" i="6"/>
  <c r="K185" i="6"/>
  <c r="J185" i="6"/>
  <c r="X1358" i="2"/>
  <c r="J1358" i="2"/>
  <c r="N1358" i="2"/>
  <c r="O1358" i="2" s="1"/>
  <c r="I357" i="6" s="1"/>
  <c r="AR1358" i="2"/>
  <c r="AH1358" i="2"/>
  <c r="J239" i="6"/>
  <c r="K239" i="6"/>
  <c r="K313" i="6"/>
  <c r="J313" i="6"/>
  <c r="N1301" i="2"/>
  <c r="O1301" i="2" s="1"/>
  <c r="I300" i="6" s="1"/>
  <c r="AH1301" i="2"/>
  <c r="J1301" i="2"/>
  <c r="X1301" i="2"/>
  <c r="AR1301" i="2"/>
  <c r="K377" i="6"/>
  <c r="J377" i="6"/>
  <c r="J490" i="6"/>
  <c r="K490" i="6"/>
  <c r="AH1403" i="2"/>
  <c r="AR1403" i="2"/>
  <c r="N1403" i="2"/>
  <c r="O1403" i="2" s="1"/>
  <c r="I402" i="6" s="1"/>
  <c r="X1403" i="2"/>
  <c r="J1403" i="2"/>
  <c r="K241" i="6"/>
  <c r="J241" i="6"/>
  <c r="J413" i="6"/>
  <c r="K413" i="6"/>
  <c r="AR1598" i="2"/>
  <c r="J1598" i="2"/>
  <c r="X1598" i="2"/>
  <c r="AH1598" i="2"/>
  <c r="N1598" i="2"/>
  <c r="O1598" i="2" s="1"/>
  <c r="I597" i="6" s="1"/>
  <c r="X1653" i="2"/>
  <c r="AH1653" i="2"/>
  <c r="AR1653" i="2"/>
  <c r="J1653" i="2"/>
  <c r="N1653" i="2"/>
  <c r="O1653" i="2" s="1"/>
  <c r="I652" i="6" s="1"/>
  <c r="J663" i="6"/>
  <c r="K663" i="6"/>
  <c r="J747" i="6"/>
  <c r="K747" i="6"/>
  <c r="X1812" i="2"/>
  <c r="AH1812" i="2"/>
  <c r="AR1812" i="2"/>
  <c r="J1812" i="2"/>
  <c r="N1812" i="2"/>
  <c r="O1812" i="2" s="1"/>
  <c r="I811" i="6" s="1"/>
  <c r="J836" i="6"/>
  <c r="K836" i="6"/>
  <c r="N1869" i="2"/>
  <c r="O1869" i="2" s="1"/>
  <c r="I868" i="6" s="1"/>
  <c r="X1869" i="2"/>
  <c r="AH1869" i="2"/>
  <c r="AR1869" i="2"/>
  <c r="J1869" i="2"/>
  <c r="J750" i="6"/>
  <c r="K750" i="6"/>
  <c r="N1911" i="2"/>
  <c r="O1911" i="2" s="1"/>
  <c r="I910" i="6" s="1"/>
  <c r="X1911" i="2"/>
  <c r="AH1911" i="2"/>
  <c r="AR1911" i="2"/>
  <c r="J1911" i="2"/>
  <c r="N1904" i="2"/>
  <c r="O1904" i="2" s="1"/>
  <c r="I903" i="6" s="1"/>
  <c r="X1904" i="2"/>
  <c r="AH1904" i="2"/>
  <c r="AR1904" i="2"/>
  <c r="J1904" i="2"/>
  <c r="J800" i="6"/>
  <c r="K800" i="6"/>
  <c r="K865" i="6"/>
  <c r="J865" i="6"/>
  <c r="K1009" i="6"/>
  <c r="J1009" i="6"/>
  <c r="AC253" i="6"/>
  <c r="AB253" i="6"/>
  <c r="AB340" i="6"/>
  <c r="AC340" i="6"/>
  <c r="AB447" i="6"/>
  <c r="AC447" i="6"/>
  <c r="AB402" i="6"/>
  <c r="AC402" i="6"/>
  <c r="AN1619" i="2"/>
  <c r="AB857" i="6"/>
  <c r="AC857" i="6"/>
  <c r="AN1728" i="2"/>
  <c r="AB328" i="6"/>
  <c r="AC328" i="6"/>
  <c r="AB25" i="6"/>
  <c r="AC25" i="6"/>
  <c r="AB858" i="6"/>
  <c r="AC858" i="6"/>
  <c r="AN1355" i="2"/>
  <c r="AB822" i="6"/>
  <c r="AC822" i="6"/>
  <c r="AB770" i="6"/>
  <c r="AC770" i="6"/>
  <c r="AC320" i="6"/>
  <c r="AB320" i="6"/>
  <c r="AC275" i="6"/>
  <c r="AB275" i="6"/>
  <c r="AB882" i="6"/>
  <c r="AC882" i="6"/>
  <c r="AC92" i="6"/>
  <c r="AB92" i="6"/>
  <c r="AC400" i="6"/>
  <c r="AB400" i="6"/>
  <c r="AN1903" i="2"/>
  <c r="AD1053" i="2"/>
  <c r="W81" i="6"/>
  <c r="V81" i="6"/>
  <c r="W333" i="6"/>
  <c r="V333" i="6"/>
  <c r="W624" i="6"/>
  <c r="V624" i="6"/>
  <c r="W937" i="6"/>
  <c r="V937" i="6"/>
  <c r="V964" i="6"/>
  <c r="W964" i="6"/>
  <c r="W947" i="6"/>
  <c r="V947" i="6"/>
  <c r="W733" i="6"/>
  <c r="V733" i="6"/>
  <c r="W39" i="6"/>
  <c r="V39" i="6"/>
  <c r="W1002" i="6"/>
  <c r="V1002" i="6"/>
  <c r="W445" i="6"/>
  <c r="V445" i="6"/>
  <c r="W561" i="6"/>
  <c r="V561" i="6"/>
  <c r="W702" i="6"/>
  <c r="V702" i="6"/>
  <c r="W456" i="6"/>
  <c r="V456" i="6"/>
  <c r="V156" i="6"/>
  <c r="W156" i="6"/>
  <c r="P263" i="6"/>
  <c r="Q263" i="6"/>
  <c r="P363" i="6"/>
  <c r="Q363" i="6"/>
  <c r="P354" i="6"/>
  <c r="Q354" i="6"/>
  <c r="P480" i="6"/>
  <c r="Q480" i="6"/>
  <c r="P640" i="6"/>
  <c r="Q640" i="6"/>
  <c r="P785" i="6"/>
  <c r="Q785" i="6"/>
  <c r="P636" i="6"/>
  <c r="Q636" i="6"/>
  <c r="P140" i="6"/>
  <c r="Q140" i="6"/>
  <c r="P245" i="6"/>
  <c r="Q245" i="6"/>
  <c r="P721" i="6"/>
  <c r="Q721" i="6"/>
  <c r="P390" i="6"/>
  <c r="Q390" i="6"/>
  <c r="P91" i="6"/>
  <c r="Q91" i="6"/>
  <c r="P189" i="6"/>
  <c r="Q189" i="6"/>
  <c r="P148" i="6"/>
  <c r="Q148" i="6"/>
  <c r="P414" i="6"/>
  <c r="Q414" i="6"/>
  <c r="P684" i="6"/>
  <c r="Q684" i="6"/>
  <c r="X1089" i="2"/>
  <c r="AH1089" i="2"/>
  <c r="J1089" i="2"/>
  <c r="AR1089" i="2"/>
  <c r="N1089" i="2"/>
  <c r="O1089" i="2" s="1"/>
  <c r="I88" i="6" s="1"/>
  <c r="AR1033" i="2"/>
  <c r="J1033" i="2"/>
  <c r="N1033" i="2"/>
  <c r="O1033" i="2" s="1"/>
  <c r="I32" i="6" s="1"/>
  <c r="AH1033" i="2"/>
  <c r="X1033" i="2"/>
  <c r="X1191" i="2"/>
  <c r="AR1191" i="2"/>
  <c r="J1191" i="2"/>
  <c r="N1191" i="2"/>
  <c r="O1191" i="2" s="1"/>
  <c r="I190" i="6" s="1"/>
  <c r="AH1191" i="2"/>
  <c r="J120" i="6"/>
  <c r="K120" i="6"/>
  <c r="N1213" i="2"/>
  <c r="O1213" i="2" s="1"/>
  <c r="I212" i="6" s="1"/>
  <c r="AR1213" i="2"/>
  <c r="X1213" i="2"/>
  <c r="J1213" i="2"/>
  <c r="AH1213" i="2"/>
  <c r="J92" i="6"/>
  <c r="K92" i="6"/>
  <c r="J237" i="6"/>
  <c r="K237" i="6"/>
  <c r="AH1362" i="2"/>
  <c r="N1362" i="2"/>
  <c r="O1362" i="2" s="1"/>
  <c r="I361" i="6" s="1"/>
  <c r="X1362" i="2"/>
  <c r="J1362" i="2"/>
  <c r="AR1362" i="2"/>
  <c r="J462" i="6"/>
  <c r="K462" i="6"/>
  <c r="AR1386" i="2"/>
  <c r="J1386" i="2"/>
  <c r="X1386" i="2"/>
  <c r="N1386" i="2"/>
  <c r="O1386" i="2" s="1"/>
  <c r="I385" i="6" s="1"/>
  <c r="AH1386" i="2"/>
  <c r="J1409" i="2"/>
  <c r="AH1409" i="2"/>
  <c r="X1409" i="2"/>
  <c r="AR1409" i="2"/>
  <c r="N1409" i="2"/>
  <c r="O1409" i="2" s="1"/>
  <c r="I408" i="6" s="1"/>
  <c r="J363" i="6"/>
  <c r="K363" i="6"/>
  <c r="AR1513" i="2"/>
  <c r="J1513" i="2"/>
  <c r="X1513" i="2"/>
  <c r="AH1513" i="2"/>
  <c r="N1513" i="2"/>
  <c r="O1513" i="2" s="1"/>
  <c r="I512" i="6" s="1"/>
  <c r="N1430" i="2"/>
  <c r="O1430" i="2" s="1"/>
  <c r="I429" i="6" s="1"/>
  <c r="AH1430" i="2"/>
  <c r="AR1430" i="2"/>
  <c r="J1430" i="2"/>
  <c r="X1430" i="2"/>
  <c r="K577" i="6"/>
  <c r="J577" i="6"/>
  <c r="J660" i="6"/>
  <c r="K660" i="6"/>
  <c r="J709" i="6"/>
  <c r="K709" i="6"/>
  <c r="N1713" i="2"/>
  <c r="O1713" i="2" s="1"/>
  <c r="I712" i="6" s="1"/>
  <c r="X1713" i="2"/>
  <c r="AR1713" i="2"/>
  <c r="J1713" i="2"/>
  <c r="AH1713" i="2"/>
  <c r="J757" i="6"/>
  <c r="K757" i="6"/>
  <c r="N1822" i="2"/>
  <c r="O1822" i="2" s="1"/>
  <c r="I821" i="6" s="1"/>
  <c r="X1822" i="2"/>
  <c r="AH1822" i="2"/>
  <c r="AR1822" i="2"/>
  <c r="J1822" i="2"/>
  <c r="J783" i="6"/>
  <c r="K783" i="6"/>
  <c r="J736" i="6"/>
  <c r="K736" i="6"/>
  <c r="AH1803" i="2"/>
  <c r="AR1803" i="2"/>
  <c r="J1803" i="2"/>
  <c r="N1803" i="2"/>
  <c r="O1803" i="2" s="1"/>
  <c r="I802" i="6" s="1"/>
  <c r="X1803" i="2"/>
  <c r="J999" i="6"/>
  <c r="K999" i="6"/>
  <c r="AC132" i="6"/>
  <c r="AB132" i="6"/>
  <c r="AC308" i="6"/>
  <c r="AB308" i="6"/>
  <c r="AB486" i="6"/>
  <c r="AC486" i="6"/>
  <c r="AB475" i="6"/>
  <c r="AC475" i="6"/>
  <c r="AB629" i="6"/>
  <c r="AC629" i="6"/>
  <c r="AB812" i="6"/>
  <c r="AC812" i="6"/>
  <c r="AC672" i="6"/>
  <c r="AB672" i="6"/>
  <c r="AB879" i="6"/>
  <c r="AC879" i="6"/>
  <c r="AC268" i="6"/>
  <c r="AB268" i="6"/>
  <c r="AC107" i="6"/>
  <c r="AB107" i="6"/>
  <c r="AB765" i="6"/>
  <c r="AC765" i="6"/>
  <c r="AC496" i="6"/>
  <c r="AB496" i="6"/>
  <c r="AB869" i="6"/>
  <c r="AC869" i="6"/>
  <c r="AB249" i="6"/>
  <c r="AC249" i="6"/>
  <c r="AC288" i="6"/>
  <c r="AB288" i="6"/>
  <c r="AB789" i="6"/>
  <c r="AC789" i="6"/>
  <c r="AC164" i="6"/>
  <c r="AB164" i="6"/>
  <c r="W75" i="6"/>
  <c r="V75" i="6"/>
  <c r="W195" i="6"/>
  <c r="V195" i="6"/>
  <c r="W230" i="6"/>
  <c r="V230" i="6"/>
  <c r="W635" i="6"/>
  <c r="V635" i="6"/>
  <c r="W509" i="6"/>
  <c r="V509" i="6"/>
  <c r="V580" i="6"/>
  <c r="W580" i="6"/>
  <c r="W856" i="6"/>
  <c r="V856" i="6"/>
  <c r="W995" i="6"/>
  <c r="V995" i="6"/>
  <c r="W366" i="6"/>
  <c r="V366" i="6"/>
  <c r="W853" i="6"/>
  <c r="V853" i="6"/>
  <c r="W821" i="6"/>
  <c r="V821" i="6"/>
  <c r="W350" i="6"/>
  <c r="V350" i="6"/>
  <c r="W545" i="6"/>
  <c r="V545" i="6"/>
  <c r="P76" i="6"/>
  <c r="Q76" i="6"/>
  <c r="P134" i="6"/>
  <c r="Q134" i="6"/>
  <c r="P333" i="6"/>
  <c r="Q333" i="6"/>
  <c r="P578" i="6"/>
  <c r="Q578" i="6"/>
  <c r="P728" i="6"/>
  <c r="Q728" i="6"/>
  <c r="P806" i="6"/>
  <c r="Q806" i="6"/>
  <c r="P934" i="6"/>
  <c r="Q934" i="6"/>
  <c r="P825" i="6"/>
  <c r="Q825" i="6"/>
  <c r="P587" i="6"/>
  <c r="Q587" i="6"/>
  <c r="P833" i="6"/>
  <c r="Q833" i="6"/>
  <c r="P954" i="6"/>
  <c r="Q954" i="6"/>
  <c r="P26" i="6"/>
  <c r="Q26" i="6"/>
  <c r="P988" i="6"/>
  <c r="Q988" i="6"/>
  <c r="P400" i="6"/>
  <c r="Q400" i="6"/>
  <c r="P422" i="6"/>
  <c r="Q422" i="6"/>
  <c r="P711" i="6"/>
  <c r="Q711" i="6"/>
  <c r="P297" i="6"/>
  <c r="Q297" i="6"/>
  <c r="P272" i="6"/>
  <c r="Q272" i="6"/>
  <c r="P229" i="6"/>
  <c r="Q229" i="6"/>
  <c r="P482" i="6"/>
  <c r="Q482" i="6"/>
  <c r="X1067" i="2"/>
  <c r="J1067" i="2"/>
  <c r="AR1067" i="2"/>
  <c r="AH1067" i="2"/>
  <c r="N1067" i="2"/>
  <c r="O1067" i="2" s="1"/>
  <c r="I66" i="6" s="1"/>
  <c r="X1135" i="2"/>
  <c r="AR1135" i="2"/>
  <c r="N1135" i="2"/>
  <c r="O1135" i="2" s="1"/>
  <c r="I134" i="6" s="1"/>
  <c r="J1135" i="2"/>
  <c r="AH1135" i="2"/>
  <c r="J77" i="6"/>
  <c r="K77" i="6"/>
  <c r="J211" i="6"/>
  <c r="K211" i="6"/>
  <c r="K153" i="6"/>
  <c r="J153" i="6"/>
  <c r="X1271" i="2"/>
  <c r="AR1271" i="2"/>
  <c r="J1271" i="2"/>
  <c r="AH1271" i="2"/>
  <c r="N1271" i="2"/>
  <c r="O1271" i="2" s="1"/>
  <c r="I270" i="6" s="1"/>
  <c r="J285" i="6"/>
  <c r="K285" i="6"/>
  <c r="J344" i="6"/>
  <c r="K344" i="6"/>
  <c r="K321" i="6"/>
  <c r="J321" i="6"/>
  <c r="J1281" i="2"/>
  <c r="AH1281" i="2"/>
  <c r="X1281" i="2"/>
  <c r="AR1281" i="2"/>
  <c r="N1281" i="2"/>
  <c r="O1281" i="2" s="1"/>
  <c r="I280" i="6" s="1"/>
  <c r="J470" i="6"/>
  <c r="K470" i="6"/>
  <c r="AR1394" i="2"/>
  <c r="J1394" i="2"/>
  <c r="X1394" i="2"/>
  <c r="N1394" i="2"/>
  <c r="O1394" i="2" s="1"/>
  <c r="I393" i="6" s="1"/>
  <c r="AH1394" i="2"/>
  <c r="K457" i="6"/>
  <c r="J457" i="6"/>
  <c r="J464" i="6"/>
  <c r="K464" i="6"/>
  <c r="N1586" i="2"/>
  <c r="O1586" i="2" s="1"/>
  <c r="I585" i="6" s="1"/>
  <c r="X1586" i="2"/>
  <c r="AH1586" i="2"/>
  <c r="AR1586" i="2"/>
  <c r="J1586" i="2"/>
  <c r="J619" i="6"/>
  <c r="K619" i="6"/>
  <c r="AR1550" i="2"/>
  <c r="J1550" i="2"/>
  <c r="X1550" i="2"/>
  <c r="N1550" i="2"/>
  <c r="O1550" i="2" s="1"/>
  <c r="I549" i="6" s="1"/>
  <c r="AH1550" i="2"/>
  <c r="J367" i="6"/>
  <c r="K367" i="6"/>
  <c r="J671" i="6"/>
  <c r="K671" i="6"/>
  <c r="J827" i="6"/>
  <c r="K827" i="6"/>
  <c r="X1892" i="2"/>
  <c r="AH1892" i="2"/>
  <c r="AR1892" i="2"/>
  <c r="J1892" i="2"/>
  <c r="N1892" i="2"/>
  <c r="O1892" i="2" s="1"/>
  <c r="I891" i="6" s="1"/>
  <c r="J1690" i="2"/>
  <c r="N1690" i="2"/>
  <c r="O1690" i="2" s="1"/>
  <c r="I689" i="6" s="1"/>
  <c r="AH1690" i="2"/>
  <c r="AR1690" i="2"/>
  <c r="X1690" i="2"/>
  <c r="J876" i="6"/>
  <c r="K876" i="6"/>
  <c r="N1909" i="2"/>
  <c r="O1909" i="2" s="1"/>
  <c r="I908" i="6" s="1"/>
  <c r="X1909" i="2"/>
  <c r="AH1909" i="2"/>
  <c r="AR1909" i="2"/>
  <c r="J1909" i="2"/>
  <c r="J790" i="6"/>
  <c r="K790" i="6"/>
  <c r="N1951" i="2"/>
  <c r="O1951" i="2" s="1"/>
  <c r="I950" i="6" s="1"/>
  <c r="X1951" i="2"/>
  <c r="AH1951" i="2"/>
  <c r="AR1951" i="2"/>
  <c r="J1951" i="2"/>
  <c r="N1912" i="2"/>
  <c r="O1912" i="2" s="1"/>
  <c r="I911" i="6" s="1"/>
  <c r="X1912" i="2"/>
  <c r="AH1912" i="2"/>
  <c r="AR1912" i="2"/>
  <c r="J1912" i="2"/>
  <c r="J752" i="6"/>
  <c r="K752" i="6"/>
  <c r="K817" i="6"/>
  <c r="J817" i="6"/>
  <c r="J994" i="6"/>
  <c r="K994" i="6"/>
  <c r="AH1779" i="2"/>
  <c r="AR1779" i="2"/>
  <c r="J1779" i="2"/>
  <c r="N1779" i="2"/>
  <c r="O1779" i="2" s="1"/>
  <c r="I778" i="6" s="1"/>
  <c r="X1779" i="2"/>
  <c r="AR1984" i="2"/>
  <c r="X1984" i="2"/>
  <c r="N1984" i="2"/>
  <c r="O1984" i="2" s="1"/>
  <c r="I983" i="6" s="1"/>
  <c r="J1984" i="2"/>
  <c r="AH1984" i="2"/>
  <c r="AH1939" i="2"/>
  <c r="AR1939" i="2"/>
  <c r="J1939" i="2"/>
  <c r="N1939" i="2"/>
  <c r="O1939" i="2" s="1"/>
  <c r="I938" i="6" s="1"/>
  <c r="X1939" i="2"/>
  <c r="AC54" i="6"/>
  <c r="AB54" i="6"/>
  <c r="AC36" i="6"/>
  <c r="AB36" i="6"/>
  <c r="AN1214" i="2"/>
  <c r="AN1141" i="2"/>
  <c r="AB114" i="6"/>
  <c r="AC114" i="6"/>
  <c r="AB689" i="6"/>
  <c r="AC689" i="6"/>
  <c r="AB937" i="6"/>
  <c r="AC937" i="6"/>
  <c r="AN1703" i="2"/>
  <c r="AN1705" i="2"/>
  <c r="AN1944" i="2"/>
  <c r="AB874" i="6"/>
  <c r="AC874" i="6"/>
  <c r="AB671" i="6"/>
  <c r="AC671" i="6"/>
  <c r="AC39" i="6"/>
  <c r="AB39" i="6"/>
  <c r="AB522" i="6"/>
  <c r="AC522" i="6"/>
  <c r="AB554" i="6"/>
  <c r="AC554" i="6"/>
  <c r="AN1024" i="2"/>
  <c r="AL2024" i="2"/>
  <c r="AN2016" i="2"/>
  <c r="AN2003" i="2"/>
  <c r="AN1992" i="2"/>
  <c r="AB589" i="6"/>
  <c r="AC589" i="6"/>
  <c r="AN1575" i="2"/>
  <c r="AB741" i="6"/>
  <c r="AC741" i="6"/>
  <c r="W58" i="6"/>
  <c r="V58" i="6"/>
  <c r="W495" i="6"/>
  <c r="V495" i="6"/>
  <c r="W913" i="6"/>
  <c r="V913" i="6"/>
  <c r="W288" i="6"/>
  <c r="V288" i="6"/>
  <c r="W418" i="6"/>
  <c r="V418" i="6"/>
  <c r="W615" i="6"/>
  <c r="V615" i="6"/>
  <c r="W145" i="6"/>
  <c r="V145" i="6"/>
  <c r="W277" i="6"/>
  <c r="V277" i="6"/>
  <c r="V196" i="6"/>
  <c r="W196" i="6"/>
  <c r="W757" i="6"/>
  <c r="V757" i="6"/>
  <c r="P38" i="6"/>
  <c r="Q38" i="6"/>
  <c r="P94" i="6"/>
  <c r="Q94" i="6"/>
  <c r="P938" i="6"/>
  <c r="Q938" i="6"/>
  <c r="P940" i="6"/>
  <c r="Q940" i="6"/>
  <c r="P540" i="6"/>
  <c r="Q540" i="6"/>
  <c r="P312" i="6"/>
  <c r="Q312" i="6"/>
  <c r="W159" i="6"/>
  <c r="V159" i="6"/>
  <c r="W255" i="6"/>
  <c r="V255" i="6"/>
  <c r="AD1264" i="2"/>
  <c r="AD1502" i="2"/>
  <c r="AD1401" i="2"/>
  <c r="AD1547" i="2"/>
  <c r="W881" i="6"/>
  <c r="V881" i="6"/>
  <c r="AD1682" i="2"/>
  <c r="AD1422" i="2"/>
  <c r="AD1865" i="2"/>
  <c r="W504" i="6"/>
  <c r="V504" i="6"/>
  <c r="AD1094" i="2"/>
  <c r="W887" i="6"/>
  <c r="V887" i="6"/>
  <c r="W129" i="6"/>
  <c r="V129" i="6"/>
  <c r="W162" i="6"/>
  <c r="V162" i="6"/>
  <c r="AD1397" i="2"/>
  <c r="W89" i="6"/>
  <c r="V89" i="6"/>
  <c r="W581" i="6"/>
  <c r="V581" i="6"/>
  <c r="W528" i="6"/>
  <c r="V528" i="6"/>
  <c r="W265" i="6"/>
  <c r="V265" i="6"/>
  <c r="W305" i="6"/>
  <c r="V305" i="6"/>
  <c r="W359" i="6"/>
  <c r="V359" i="6"/>
  <c r="V36" i="6"/>
  <c r="W36" i="6"/>
  <c r="S2024" i="2"/>
  <c r="T1076" i="2"/>
  <c r="P85" i="6"/>
  <c r="Q85" i="6"/>
  <c r="P377" i="6"/>
  <c r="Q377" i="6"/>
  <c r="P600" i="6"/>
  <c r="Q600" i="6"/>
  <c r="T1452" i="2"/>
  <c r="T1999" i="2"/>
  <c r="P1008" i="6"/>
  <c r="Q1008" i="6"/>
  <c r="P673" i="6"/>
  <c r="Q673" i="6"/>
  <c r="P694" i="6"/>
  <c r="Q694" i="6"/>
  <c r="P811" i="6"/>
  <c r="Q811" i="6"/>
  <c r="P146" i="6"/>
  <c r="Q146" i="6"/>
  <c r="P803" i="6"/>
  <c r="Q803" i="6"/>
  <c r="P856" i="6"/>
  <c r="Q856" i="6"/>
  <c r="P574" i="6"/>
  <c r="Q574" i="6"/>
  <c r="P381" i="6"/>
  <c r="Q381" i="6"/>
  <c r="P32" i="6"/>
  <c r="Q32" i="6"/>
  <c r="P868" i="6"/>
  <c r="Q868" i="6"/>
  <c r="P286" i="6"/>
  <c r="Q286" i="6"/>
  <c r="P497" i="6"/>
  <c r="Q497" i="6"/>
  <c r="P606" i="6"/>
  <c r="Q606" i="6"/>
  <c r="P564" i="6"/>
  <c r="Q564" i="6"/>
  <c r="P224" i="6"/>
  <c r="Q224" i="6"/>
  <c r="I2024" i="2"/>
  <c r="J56" i="6"/>
  <c r="K56" i="6"/>
  <c r="J100" i="6"/>
  <c r="K100" i="6"/>
  <c r="X1179" i="2"/>
  <c r="AH1179" i="2"/>
  <c r="AR1179" i="2"/>
  <c r="J1179" i="2"/>
  <c r="N1179" i="2"/>
  <c r="O1179" i="2" s="1"/>
  <c r="I178" i="6" s="1"/>
  <c r="N1220" i="2"/>
  <c r="O1220" i="2" s="1"/>
  <c r="I219" i="6" s="1"/>
  <c r="X1220" i="2"/>
  <c r="AR1220" i="2"/>
  <c r="J1220" i="2"/>
  <c r="AH1220" i="2"/>
  <c r="AH1190" i="2"/>
  <c r="J1190" i="2"/>
  <c r="X1190" i="2"/>
  <c r="AR1190" i="2"/>
  <c r="N1190" i="2"/>
  <c r="O1190" i="2" s="1"/>
  <c r="I189" i="6" s="1"/>
  <c r="J243" i="6"/>
  <c r="K243" i="6"/>
  <c r="X1279" i="2"/>
  <c r="AR1279" i="2"/>
  <c r="J1279" i="2"/>
  <c r="AH1279" i="2"/>
  <c r="N1279" i="2"/>
  <c r="O1279" i="2" s="1"/>
  <c r="I278" i="6" s="1"/>
  <c r="X1315" i="2"/>
  <c r="AH1315" i="2"/>
  <c r="J1315" i="2"/>
  <c r="N1315" i="2"/>
  <c r="O1315" i="2" s="1"/>
  <c r="I314" i="6" s="1"/>
  <c r="AR1315" i="2"/>
  <c r="J40" i="6"/>
  <c r="K40" i="6"/>
  <c r="N1262" i="2"/>
  <c r="O1262" i="2" s="1"/>
  <c r="I261" i="6" s="1"/>
  <c r="AH1262" i="2"/>
  <c r="J1262" i="2"/>
  <c r="X1262" i="2"/>
  <c r="AR1262" i="2"/>
  <c r="N1381" i="2"/>
  <c r="O1381" i="2" s="1"/>
  <c r="I380" i="6" s="1"/>
  <c r="X1381" i="2"/>
  <c r="AR1381" i="2"/>
  <c r="J1381" i="2"/>
  <c r="AH1381" i="2"/>
  <c r="K465" i="6"/>
  <c r="J465" i="6"/>
  <c r="N1359" i="2"/>
  <c r="O1359" i="2" s="1"/>
  <c r="I358" i="6" s="1"/>
  <c r="AR1359" i="2"/>
  <c r="J1359" i="2"/>
  <c r="X1359" i="2"/>
  <c r="AH1359" i="2"/>
  <c r="N1594" i="2"/>
  <c r="O1594" i="2" s="1"/>
  <c r="I593" i="6" s="1"/>
  <c r="X1594" i="2"/>
  <c r="AH1594" i="2"/>
  <c r="AR1594" i="2"/>
  <c r="J1594" i="2"/>
  <c r="J478" i="6"/>
  <c r="K478" i="6"/>
  <c r="AR1622" i="2"/>
  <c r="J1622" i="2"/>
  <c r="X1622" i="2"/>
  <c r="N1622" i="2"/>
  <c r="O1622" i="2" s="1"/>
  <c r="I621" i="6" s="1"/>
  <c r="AH1622" i="2"/>
  <c r="X1677" i="2"/>
  <c r="AH1677" i="2"/>
  <c r="AR1677" i="2"/>
  <c r="J1677" i="2"/>
  <c r="N1677" i="2"/>
  <c r="O1677" i="2" s="1"/>
  <c r="I676" i="6" s="1"/>
  <c r="J661" i="6"/>
  <c r="K661" i="6"/>
  <c r="J682" i="6"/>
  <c r="K682" i="6"/>
  <c r="X1964" i="2"/>
  <c r="AR1964" i="2"/>
  <c r="J1964" i="2"/>
  <c r="AH1964" i="2"/>
  <c r="N1964" i="2"/>
  <c r="O1964" i="2" s="1"/>
  <c r="I963" i="6" s="1"/>
  <c r="AH1708" i="2"/>
  <c r="AR1708" i="2"/>
  <c r="J1708" i="2"/>
  <c r="N1708" i="2"/>
  <c r="O1708" i="2" s="1"/>
  <c r="I707" i="6" s="1"/>
  <c r="X1708" i="2"/>
  <c r="J1825" i="2"/>
  <c r="N1825" i="2"/>
  <c r="O1825" i="2" s="1"/>
  <c r="I824" i="6" s="1"/>
  <c r="X1825" i="2"/>
  <c r="AH1825" i="2"/>
  <c r="AR1825" i="2"/>
  <c r="AR1890" i="2"/>
  <c r="J1890" i="2"/>
  <c r="N1890" i="2"/>
  <c r="O1890" i="2" s="1"/>
  <c r="I889" i="6" s="1"/>
  <c r="X1890" i="2"/>
  <c r="AH1890" i="2"/>
  <c r="J1002" i="6"/>
  <c r="K1002" i="6"/>
  <c r="N2004" i="2"/>
  <c r="O2004" i="2" s="1"/>
  <c r="I1003" i="6" s="1"/>
  <c r="X2004" i="2"/>
  <c r="AH2004" i="2"/>
  <c r="AR2004" i="2"/>
  <c r="J2004" i="2"/>
  <c r="AH1795" i="2"/>
  <c r="AR1795" i="2"/>
  <c r="J1795" i="2"/>
  <c r="N1795" i="2"/>
  <c r="O1795" i="2" s="1"/>
  <c r="I794" i="6" s="1"/>
  <c r="X1795" i="2"/>
  <c r="J2006" i="2"/>
  <c r="N2006" i="2"/>
  <c r="O2006" i="2" s="1"/>
  <c r="I1005" i="6" s="1"/>
  <c r="X2006" i="2"/>
  <c r="AH2006" i="2"/>
  <c r="AR2006" i="2"/>
  <c r="AN1075" i="2"/>
  <c r="AC223" i="6"/>
  <c r="AB223" i="6"/>
  <c r="AC117" i="6"/>
  <c r="AB117" i="6"/>
  <c r="AB153" i="6"/>
  <c r="AC153" i="6"/>
  <c r="AN1354" i="2"/>
  <c r="AB463" i="6"/>
  <c r="AC463" i="6"/>
  <c r="AB355" i="6"/>
  <c r="AC355" i="6"/>
  <c r="AB622" i="6"/>
  <c r="AC622" i="6"/>
  <c r="AB881" i="6"/>
  <c r="AC881" i="6"/>
  <c r="AB566" i="6"/>
  <c r="AC566" i="6"/>
  <c r="AB306" i="6"/>
  <c r="AC306" i="6"/>
  <c r="AB763" i="6"/>
  <c r="AC763" i="6"/>
  <c r="AC285" i="6"/>
  <c r="AB285" i="6"/>
  <c r="AB724" i="6"/>
  <c r="AC724" i="6"/>
  <c r="AC200" i="6"/>
  <c r="AB200" i="6"/>
  <c r="AB723" i="6"/>
  <c r="AC723" i="6"/>
  <c r="AC334" i="6"/>
  <c r="AB334" i="6"/>
  <c r="AB747" i="6"/>
  <c r="AC747" i="6"/>
  <c r="AN1291" i="2"/>
  <c r="AB368" i="6"/>
  <c r="AC368" i="6"/>
  <c r="AB33" i="6"/>
  <c r="AC33" i="6"/>
  <c r="AB281" i="6"/>
  <c r="AC281" i="6"/>
  <c r="AB819" i="6"/>
  <c r="AC819" i="6"/>
  <c r="AC183" i="6"/>
  <c r="AB183" i="6"/>
  <c r="AC62" i="6"/>
  <c r="AB62" i="6"/>
  <c r="AB234" i="6"/>
  <c r="AC234" i="6"/>
  <c r="AC63" i="6"/>
  <c r="AB63" i="6"/>
  <c r="AN1242" i="2"/>
  <c r="AB899" i="6"/>
  <c r="AC899" i="6"/>
  <c r="AC440" i="6"/>
  <c r="AB440" i="6"/>
  <c r="AN1788" i="2"/>
  <c r="AN1163" i="2"/>
  <c r="AN1147" i="2"/>
  <c r="AB556" i="6"/>
  <c r="AC556" i="6"/>
  <c r="AB271" i="6"/>
  <c r="AC271" i="6"/>
  <c r="AB518" i="6"/>
  <c r="AC518" i="6"/>
  <c r="W307" i="6"/>
  <c r="V307" i="6"/>
  <c r="W123" i="6"/>
  <c r="V123" i="6"/>
  <c r="W270" i="6"/>
  <c r="V270" i="6"/>
  <c r="W491" i="6"/>
  <c r="V491" i="6"/>
  <c r="W603" i="6"/>
  <c r="V603" i="6"/>
  <c r="W778" i="6"/>
  <c r="V778" i="6"/>
  <c r="W906" i="6"/>
  <c r="V906" i="6"/>
  <c r="V836" i="6"/>
  <c r="W836" i="6"/>
  <c r="V652" i="6"/>
  <c r="W652" i="6"/>
  <c r="W510" i="6"/>
  <c r="V510" i="6"/>
  <c r="W224" i="6"/>
  <c r="V224" i="6"/>
  <c r="W266" i="6"/>
  <c r="V266" i="6"/>
  <c r="W433" i="6"/>
  <c r="V433" i="6"/>
  <c r="W775" i="6"/>
  <c r="V775" i="6"/>
  <c r="V100" i="6"/>
  <c r="W100" i="6"/>
  <c r="V404" i="6"/>
  <c r="W404" i="6"/>
  <c r="W256" i="6"/>
  <c r="V256" i="6"/>
  <c r="T1405" i="2"/>
  <c r="P444" i="6"/>
  <c r="Q444" i="6"/>
  <c r="P659" i="6"/>
  <c r="Q659" i="6"/>
  <c r="P992" i="6"/>
  <c r="Q992" i="6"/>
  <c r="P997" i="6"/>
  <c r="Q997" i="6"/>
  <c r="P842" i="6"/>
  <c r="Q842" i="6"/>
  <c r="P641" i="6"/>
  <c r="Q641" i="6"/>
  <c r="P630" i="6"/>
  <c r="Q630" i="6"/>
  <c r="P346" i="6"/>
  <c r="Q346" i="6"/>
  <c r="P797" i="6"/>
  <c r="Q797" i="6"/>
  <c r="T1117" i="2"/>
  <c r="P852" i="6"/>
  <c r="Q852" i="6"/>
  <c r="P928" i="6"/>
  <c r="Q928" i="6"/>
  <c r="P702" i="6"/>
  <c r="Q702" i="6"/>
  <c r="P204" i="6"/>
  <c r="Q204" i="6"/>
  <c r="P635" i="6"/>
  <c r="Q635" i="6"/>
  <c r="P604" i="6"/>
  <c r="Q604" i="6"/>
  <c r="P917" i="6"/>
  <c r="Q917" i="6"/>
  <c r="P218" i="6"/>
  <c r="Q218" i="6"/>
  <c r="T1162" i="2"/>
  <c r="P526" i="6"/>
  <c r="Q526" i="6"/>
  <c r="N1028" i="2"/>
  <c r="O1028" i="2" s="1"/>
  <c r="I27" i="6" s="1"/>
  <c r="X1028" i="2"/>
  <c r="J1028" i="2"/>
  <c r="AR1028" i="2"/>
  <c r="AH1028" i="2"/>
  <c r="J53" i="6"/>
  <c r="K53" i="6"/>
  <c r="K129" i="6"/>
  <c r="J129" i="6"/>
  <c r="J1114" i="2"/>
  <c r="AH1114" i="2"/>
  <c r="X1114" i="2"/>
  <c r="N1114" i="2"/>
  <c r="O1114" i="2" s="1"/>
  <c r="I113" i="6" s="1"/>
  <c r="AR1114" i="2"/>
  <c r="J199" i="6"/>
  <c r="K199" i="6"/>
  <c r="X1235" i="2"/>
  <c r="AH1235" i="2"/>
  <c r="AR1235" i="2"/>
  <c r="N1235" i="2"/>
  <c r="O1235" i="2" s="1"/>
  <c r="I234" i="6" s="1"/>
  <c r="J1235" i="2"/>
  <c r="J251" i="6"/>
  <c r="K251" i="6"/>
  <c r="X1223" i="2"/>
  <c r="AR1223" i="2"/>
  <c r="J1223" i="2"/>
  <c r="N1223" i="2"/>
  <c r="O1223" i="2" s="1"/>
  <c r="I222" i="6" s="1"/>
  <c r="AH1223" i="2"/>
  <c r="J286" i="6"/>
  <c r="K286" i="6"/>
  <c r="AR1361" i="2"/>
  <c r="X1361" i="2"/>
  <c r="AH1361" i="2"/>
  <c r="J1361" i="2"/>
  <c r="N1361" i="2"/>
  <c r="O1361" i="2" s="1"/>
  <c r="I360" i="6" s="1"/>
  <c r="N1246" i="2"/>
  <c r="O1246" i="2" s="1"/>
  <c r="I245" i="6" s="1"/>
  <c r="AH1246" i="2"/>
  <c r="J1246" i="2"/>
  <c r="X1246" i="2"/>
  <c r="AR1246" i="2"/>
  <c r="J295" i="6"/>
  <c r="K295" i="6"/>
  <c r="K409" i="6"/>
  <c r="J409" i="6"/>
  <c r="J453" i="6"/>
  <c r="K453" i="6"/>
  <c r="J348" i="6"/>
  <c r="K348" i="6"/>
  <c r="J1468" i="2"/>
  <c r="N1468" i="2"/>
  <c r="O1468" i="2" s="1"/>
  <c r="I467" i="6" s="1"/>
  <c r="AH1468" i="2"/>
  <c r="AR1468" i="2"/>
  <c r="X1468" i="2"/>
  <c r="X1544" i="2"/>
  <c r="AH1544" i="2"/>
  <c r="AR1544" i="2"/>
  <c r="J1544" i="2"/>
  <c r="N1544" i="2"/>
  <c r="O1544" i="2" s="1"/>
  <c r="I543" i="6" s="1"/>
  <c r="J560" i="6"/>
  <c r="K560" i="6"/>
  <c r="J495" i="6"/>
  <c r="K495" i="6"/>
  <c r="AH1734" i="2"/>
  <c r="J1734" i="2"/>
  <c r="X1734" i="2"/>
  <c r="N1734" i="2"/>
  <c r="O1734" i="2" s="1"/>
  <c r="I733" i="6" s="1"/>
  <c r="AR1734" i="2"/>
  <c r="N1648" i="2"/>
  <c r="O1648" i="2" s="1"/>
  <c r="I647" i="6" s="1"/>
  <c r="X1648" i="2"/>
  <c r="AH1648" i="2"/>
  <c r="J1648" i="2"/>
  <c r="AR1648" i="2"/>
  <c r="J690" i="6"/>
  <c r="K690" i="6"/>
  <c r="J907" i="6"/>
  <c r="K907" i="6"/>
  <c r="J916" i="6"/>
  <c r="K916" i="6"/>
  <c r="N1949" i="2"/>
  <c r="O1949" i="2" s="1"/>
  <c r="I948" i="6" s="1"/>
  <c r="X1949" i="2"/>
  <c r="AH1949" i="2"/>
  <c r="AR1949" i="2"/>
  <c r="J1949" i="2"/>
  <c r="K697" i="6"/>
  <c r="J697" i="6"/>
  <c r="J830" i="6"/>
  <c r="K830" i="6"/>
  <c r="N1920" i="2"/>
  <c r="O1920" i="2" s="1"/>
  <c r="I919" i="6" s="1"/>
  <c r="X1920" i="2"/>
  <c r="AH1920" i="2"/>
  <c r="AR1920" i="2"/>
  <c r="J1920" i="2"/>
  <c r="J768" i="6"/>
  <c r="K768" i="6"/>
  <c r="J960" i="6"/>
  <c r="K960" i="6"/>
  <c r="K833" i="6"/>
  <c r="J833" i="6"/>
  <c r="K993" i="6"/>
  <c r="J993" i="6"/>
  <c r="N2011" i="2"/>
  <c r="O2011" i="2" s="1"/>
  <c r="I1010" i="6" s="1"/>
  <c r="X2011" i="2"/>
  <c r="AH2011" i="2"/>
  <c r="AR2011" i="2"/>
  <c r="J2011" i="2"/>
  <c r="AC205" i="6"/>
  <c r="AB205" i="6"/>
  <c r="AB339" i="6"/>
  <c r="AC339" i="6"/>
  <c r="AB407" i="6"/>
  <c r="AC407" i="6"/>
  <c r="AC472" i="6"/>
  <c r="AB472" i="6"/>
  <c r="AB611" i="6"/>
  <c r="AC611" i="6"/>
  <c r="AB625" i="6"/>
  <c r="AC625" i="6"/>
  <c r="AC632" i="6"/>
  <c r="AB632" i="6"/>
  <c r="AB772" i="6"/>
  <c r="AC772" i="6"/>
  <c r="AB775" i="6"/>
  <c r="AC775" i="6"/>
  <c r="AB993" i="6"/>
  <c r="AC993" i="6"/>
  <c r="AB581" i="6"/>
  <c r="AC581" i="6"/>
  <c r="AB845" i="6"/>
  <c r="AC845" i="6"/>
  <c r="AC70" i="6"/>
  <c r="AB70" i="6"/>
  <c r="AC165" i="6"/>
  <c r="AB165" i="6"/>
  <c r="AN1032" i="2"/>
  <c r="W26" i="6"/>
  <c r="V26" i="6"/>
  <c r="W245" i="6"/>
  <c r="V245" i="6"/>
  <c r="W723" i="6"/>
  <c r="V723" i="6"/>
  <c r="W578" i="6"/>
  <c r="V578" i="6"/>
  <c r="W713" i="6"/>
  <c r="V713" i="6"/>
  <c r="W758" i="6"/>
  <c r="V758" i="6"/>
  <c r="W950" i="6"/>
  <c r="V950" i="6"/>
  <c r="W824" i="6"/>
  <c r="V824" i="6"/>
  <c r="W976" i="6"/>
  <c r="V976" i="6"/>
  <c r="W143" i="6"/>
  <c r="V143" i="6"/>
  <c r="W923" i="6"/>
  <c r="V923" i="6"/>
  <c r="W823" i="6"/>
  <c r="V823" i="6"/>
  <c r="W939" i="6"/>
  <c r="V939" i="6"/>
  <c r="W669" i="6"/>
  <c r="V669" i="6"/>
  <c r="W785" i="6"/>
  <c r="V785" i="6"/>
  <c r="W583" i="6"/>
  <c r="V583" i="6"/>
  <c r="W494" i="6"/>
  <c r="V494" i="6"/>
  <c r="W88" i="6"/>
  <c r="V88" i="6"/>
  <c r="V940" i="6"/>
  <c r="W940" i="6"/>
  <c r="W99" i="6"/>
  <c r="V99" i="6"/>
  <c r="V636" i="6"/>
  <c r="W636" i="6"/>
  <c r="W426" i="6"/>
  <c r="V426" i="6"/>
  <c r="W67" i="6"/>
  <c r="V67" i="6"/>
  <c r="P81" i="6"/>
  <c r="Q81" i="6"/>
  <c r="P131" i="6"/>
  <c r="Q131" i="6"/>
  <c r="P294" i="6"/>
  <c r="Q294" i="6"/>
  <c r="P339" i="6"/>
  <c r="Q339" i="6"/>
  <c r="P393" i="6"/>
  <c r="Q393" i="6"/>
  <c r="P975" i="6"/>
  <c r="Q975" i="6"/>
  <c r="P972" i="6"/>
  <c r="Q972" i="6"/>
  <c r="P198" i="6"/>
  <c r="Q198" i="6"/>
  <c r="P336" i="6"/>
  <c r="Q336" i="6"/>
  <c r="P321" i="6"/>
  <c r="Q321" i="6"/>
  <c r="P160" i="6"/>
  <c r="Q160" i="6"/>
  <c r="P876" i="6"/>
  <c r="Q876" i="6"/>
  <c r="P752" i="6"/>
  <c r="Q752" i="6"/>
  <c r="Q662" i="6"/>
  <c r="P662" i="6"/>
  <c r="P860" i="6"/>
  <c r="Q860" i="6"/>
  <c r="P232" i="6"/>
  <c r="Q232" i="6"/>
  <c r="P337" i="6"/>
  <c r="Q337" i="6"/>
  <c r="P290" i="6"/>
  <c r="Q290" i="6"/>
  <c r="P844" i="6"/>
  <c r="Q844" i="6"/>
  <c r="P820" i="6"/>
  <c r="Q820" i="6"/>
  <c r="P818" i="6"/>
  <c r="Q818" i="6"/>
  <c r="P228" i="6"/>
  <c r="Q228" i="6"/>
  <c r="P153" i="6"/>
  <c r="Q153" i="6"/>
  <c r="J26" i="6"/>
  <c r="K26" i="6"/>
  <c r="X1159" i="2"/>
  <c r="AR1159" i="2"/>
  <c r="J1159" i="2"/>
  <c r="N1159" i="2"/>
  <c r="O1159" i="2" s="1"/>
  <c r="I158" i="6" s="1"/>
  <c r="AH1159" i="2"/>
  <c r="X1243" i="2"/>
  <c r="AH1243" i="2"/>
  <c r="AR1243" i="2"/>
  <c r="J1243" i="2"/>
  <c r="N1243" i="2"/>
  <c r="O1243" i="2" s="1"/>
  <c r="I242" i="6" s="1"/>
  <c r="J259" i="6"/>
  <c r="K259" i="6"/>
  <c r="J271" i="6"/>
  <c r="K271" i="6"/>
  <c r="AH1298" i="2"/>
  <c r="AR1298" i="2"/>
  <c r="N1298" i="2"/>
  <c r="O1298" i="2" s="1"/>
  <c r="I297" i="6" s="1"/>
  <c r="X1298" i="2"/>
  <c r="J1298" i="2"/>
  <c r="J427" i="6"/>
  <c r="K427" i="6"/>
  <c r="J284" i="6"/>
  <c r="K284" i="6"/>
  <c r="X1525" i="2"/>
  <c r="AR1525" i="2"/>
  <c r="J1525" i="2"/>
  <c r="AH1525" i="2"/>
  <c r="N1525" i="2"/>
  <c r="O1525" i="2" s="1"/>
  <c r="I524" i="6" s="1"/>
  <c r="N1390" i="2"/>
  <c r="O1390" i="2" s="1"/>
  <c r="I389" i="6" s="1"/>
  <c r="AH1390" i="2"/>
  <c r="X1390" i="2"/>
  <c r="J1390" i="2"/>
  <c r="AR1390" i="2"/>
  <c r="J551" i="6"/>
  <c r="K551" i="6"/>
  <c r="X1616" i="2"/>
  <c r="AH1616" i="2"/>
  <c r="AR1616" i="2"/>
  <c r="J1616" i="2"/>
  <c r="N1616" i="2"/>
  <c r="O1616" i="2" s="1"/>
  <c r="I615" i="6" s="1"/>
  <c r="N1619" i="2"/>
  <c r="O1619" i="2" s="1"/>
  <c r="I618" i="6" s="1"/>
  <c r="X1619" i="2"/>
  <c r="AH1619" i="2"/>
  <c r="J1619" i="2"/>
  <c r="AR1619" i="2"/>
  <c r="J378" i="6"/>
  <c r="K378" i="6"/>
  <c r="J646" i="6"/>
  <c r="K646" i="6"/>
  <c r="N1703" i="2"/>
  <c r="O1703" i="2" s="1"/>
  <c r="I702" i="6" s="1"/>
  <c r="X1703" i="2"/>
  <c r="AH1703" i="2"/>
  <c r="AR1703" i="2"/>
  <c r="J1703" i="2"/>
  <c r="N1464" i="2"/>
  <c r="O1464" i="2" s="1"/>
  <c r="I463" i="6" s="1"/>
  <c r="AR1464" i="2"/>
  <c r="X1464" i="2"/>
  <c r="J1464" i="2"/>
  <c r="AH1464" i="2"/>
  <c r="J622" i="6"/>
  <c r="K622" i="6"/>
  <c r="X1788" i="2"/>
  <c r="AH1788" i="2"/>
  <c r="AR1788" i="2"/>
  <c r="J1788" i="2"/>
  <c r="N1788" i="2"/>
  <c r="O1788" i="2" s="1"/>
  <c r="I787" i="6" s="1"/>
  <c r="J715" i="6"/>
  <c r="K715" i="6"/>
  <c r="J1674" i="2"/>
  <c r="N1674" i="2"/>
  <c r="O1674" i="2" s="1"/>
  <c r="I673" i="6" s="1"/>
  <c r="AH1674" i="2"/>
  <c r="X1674" i="2"/>
  <c r="AR1674" i="2"/>
  <c r="J904" i="6"/>
  <c r="K904" i="6"/>
  <c r="AR1778" i="2"/>
  <c r="J1778" i="2"/>
  <c r="N1778" i="2"/>
  <c r="O1778" i="2" s="1"/>
  <c r="I777" i="6" s="1"/>
  <c r="X1778" i="2"/>
  <c r="AH1778" i="2"/>
  <c r="K969" i="6"/>
  <c r="J969" i="6"/>
  <c r="AH1883" i="2"/>
  <c r="AR1883" i="2"/>
  <c r="J1883" i="2"/>
  <c r="N1883" i="2"/>
  <c r="O1883" i="2" s="1"/>
  <c r="I882" i="6" s="1"/>
  <c r="X1883" i="2"/>
  <c r="AH1977" i="2"/>
  <c r="J1977" i="2"/>
  <c r="X1977" i="2"/>
  <c r="N1977" i="2"/>
  <c r="O1977" i="2" s="1"/>
  <c r="I976" i="6" s="1"/>
  <c r="AR1977" i="2"/>
  <c r="AC111" i="6"/>
  <c r="AB111" i="6"/>
  <c r="AC239" i="6"/>
  <c r="AB239" i="6"/>
  <c r="AB633" i="6"/>
  <c r="AC633" i="6"/>
  <c r="AC728" i="6"/>
  <c r="AB728" i="6"/>
  <c r="AB897" i="6"/>
  <c r="AC897" i="6"/>
  <c r="AB314" i="6"/>
  <c r="AC314" i="6"/>
  <c r="AB906" i="6"/>
  <c r="AC906" i="6"/>
  <c r="AB962" i="6"/>
  <c r="AC962" i="6"/>
  <c r="AB699" i="6"/>
  <c r="AC699" i="6"/>
  <c r="AB319" i="6"/>
  <c r="AC319" i="6"/>
  <c r="AC88" i="6"/>
  <c r="AB88" i="6"/>
  <c r="AB647" i="6"/>
  <c r="AC647" i="6"/>
  <c r="AB330" i="6"/>
  <c r="AC330" i="6"/>
  <c r="AB830" i="6"/>
  <c r="AC830" i="6"/>
  <c r="AB435" i="6"/>
  <c r="AC435" i="6"/>
  <c r="W363" i="6"/>
  <c r="V363" i="6"/>
  <c r="W499" i="6"/>
  <c r="V499" i="6"/>
  <c r="W611" i="6"/>
  <c r="V611" i="6"/>
  <c r="W517" i="6"/>
  <c r="V517" i="6"/>
  <c r="W850" i="6"/>
  <c r="V850" i="6"/>
  <c r="V780" i="6"/>
  <c r="W780" i="6"/>
  <c r="W907" i="6"/>
  <c r="V907" i="6"/>
  <c r="W551" i="6"/>
  <c r="V551" i="6"/>
  <c r="W345" i="6"/>
  <c r="V345" i="6"/>
  <c r="W955" i="6"/>
  <c r="V955" i="6"/>
  <c r="W393" i="6"/>
  <c r="V393" i="6"/>
  <c r="W327" i="6"/>
  <c r="V327" i="6"/>
  <c r="W241" i="6"/>
  <c r="V241" i="6"/>
  <c r="W1014" i="6"/>
  <c r="V1014" i="6"/>
  <c r="W656" i="6"/>
  <c r="V656" i="6"/>
  <c r="V660" i="6"/>
  <c r="W660" i="6"/>
  <c r="W198" i="6"/>
  <c r="V198" i="6"/>
  <c r="W134" i="6"/>
  <c r="V134" i="6"/>
  <c r="W185" i="6"/>
  <c r="V185" i="6"/>
  <c r="W621" i="6"/>
  <c r="V621" i="6"/>
  <c r="W597" i="6"/>
  <c r="V597" i="6"/>
  <c r="W443" i="6"/>
  <c r="V443" i="6"/>
  <c r="P39" i="6"/>
  <c r="Q39" i="6"/>
  <c r="P28" i="6"/>
  <c r="Q28" i="6"/>
  <c r="P323" i="6"/>
  <c r="Q323" i="6"/>
  <c r="P407" i="6"/>
  <c r="Q407" i="6"/>
  <c r="P667" i="6"/>
  <c r="Q667" i="6"/>
  <c r="P469" i="6"/>
  <c r="Q469" i="6"/>
  <c r="P278" i="6"/>
  <c r="Q278" i="6"/>
  <c r="P348" i="6"/>
  <c r="Q348" i="6"/>
  <c r="P100" i="6"/>
  <c r="Q100" i="6"/>
  <c r="P308" i="6"/>
  <c r="Q308" i="6"/>
  <c r="P669" i="6"/>
  <c r="Q669" i="6"/>
  <c r="P637" i="6"/>
  <c r="Q637" i="6"/>
  <c r="P999" i="6"/>
  <c r="Q999" i="6"/>
  <c r="P511" i="6"/>
  <c r="Q511" i="6"/>
  <c r="P780" i="6"/>
  <c r="Q780" i="6"/>
  <c r="P566" i="6"/>
  <c r="Q566" i="6"/>
  <c r="P235" i="6"/>
  <c r="Q235" i="6"/>
  <c r="J43" i="6"/>
  <c r="K43" i="6"/>
  <c r="J62" i="6"/>
  <c r="K62" i="6"/>
  <c r="J102" i="6"/>
  <c r="K102" i="6"/>
  <c r="J69" i="6"/>
  <c r="K69" i="6"/>
  <c r="J166" i="6"/>
  <c r="K166" i="6"/>
  <c r="X1169" i="2"/>
  <c r="AR1169" i="2"/>
  <c r="J1169" i="2"/>
  <c r="AH1169" i="2"/>
  <c r="N1169" i="2"/>
  <c r="O1169" i="2" s="1"/>
  <c r="I168" i="6" s="1"/>
  <c r="X1203" i="2"/>
  <c r="AH1203" i="2"/>
  <c r="N1203" i="2"/>
  <c r="O1203" i="2" s="1"/>
  <c r="I202" i="6" s="1"/>
  <c r="AR1203" i="2"/>
  <c r="J1203" i="2"/>
  <c r="N1104" i="2"/>
  <c r="O1104" i="2" s="1"/>
  <c r="I103" i="6" s="1"/>
  <c r="AR1104" i="2"/>
  <c r="J1104" i="2"/>
  <c r="AH1104" i="2"/>
  <c r="X1104" i="2"/>
  <c r="X1239" i="2"/>
  <c r="AR1239" i="2"/>
  <c r="J1239" i="2"/>
  <c r="AH1239" i="2"/>
  <c r="N1239" i="2"/>
  <c r="O1239" i="2" s="1"/>
  <c r="I238" i="6" s="1"/>
  <c r="X1331" i="2"/>
  <c r="AH1331" i="2"/>
  <c r="J1331" i="2"/>
  <c r="N1331" i="2"/>
  <c r="O1331" i="2" s="1"/>
  <c r="I330" i="6" s="1"/>
  <c r="AR1331" i="2"/>
  <c r="N1324" i="2"/>
  <c r="O1324" i="2" s="1"/>
  <c r="I323" i="6" s="1"/>
  <c r="X1324" i="2"/>
  <c r="AR1324" i="2"/>
  <c r="J1324" i="2"/>
  <c r="AH1324" i="2"/>
  <c r="AR1241" i="2"/>
  <c r="J1241" i="2"/>
  <c r="N1241" i="2"/>
  <c r="O1241" i="2" s="1"/>
  <c r="I240" i="6" s="1"/>
  <c r="AH1241" i="2"/>
  <c r="X1241" i="2"/>
  <c r="J272" i="6"/>
  <c r="K272" i="6"/>
  <c r="N1327" i="2"/>
  <c r="O1327" i="2" s="1"/>
  <c r="I326" i="6" s="1"/>
  <c r="AR1327" i="2"/>
  <c r="J1327" i="2"/>
  <c r="X1327" i="2"/>
  <c r="AH1327" i="2"/>
  <c r="J374" i="6"/>
  <c r="K374" i="6"/>
  <c r="J356" i="6"/>
  <c r="K356" i="6"/>
  <c r="N1392" i="2"/>
  <c r="O1392" i="2" s="1"/>
  <c r="I391" i="6" s="1"/>
  <c r="AR1392" i="2"/>
  <c r="X1392" i="2"/>
  <c r="J1392" i="2"/>
  <c r="AH1392" i="2"/>
  <c r="AH1435" i="2"/>
  <c r="AR1435" i="2"/>
  <c r="N1435" i="2"/>
  <c r="O1435" i="2" s="1"/>
  <c r="I434" i="6" s="1"/>
  <c r="X1435" i="2"/>
  <c r="J1435" i="2"/>
  <c r="J471" i="6"/>
  <c r="K471" i="6"/>
  <c r="J381" i="6"/>
  <c r="K381" i="6"/>
  <c r="K617" i="6"/>
  <c r="J617" i="6"/>
  <c r="J700" i="6"/>
  <c r="K700" i="6"/>
  <c r="N1638" i="2"/>
  <c r="O1638" i="2" s="1"/>
  <c r="I637" i="6" s="1"/>
  <c r="X1638" i="2"/>
  <c r="AH1638" i="2"/>
  <c r="AR1638" i="2"/>
  <c r="J1638" i="2"/>
  <c r="J719" i="6"/>
  <c r="K719" i="6"/>
  <c r="J795" i="6"/>
  <c r="K795" i="6"/>
  <c r="X1860" i="2"/>
  <c r="AH1860" i="2"/>
  <c r="AR1860" i="2"/>
  <c r="J1860" i="2"/>
  <c r="N1860" i="2"/>
  <c r="O1860" i="2" s="1"/>
  <c r="I859" i="6" s="1"/>
  <c r="J1541" i="2"/>
  <c r="N1541" i="2"/>
  <c r="O1541" i="2" s="1"/>
  <c r="I540" i="6" s="1"/>
  <c r="AH1541" i="2"/>
  <c r="AR1541" i="2"/>
  <c r="X1541" i="2"/>
  <c r="J860" i="6"/>
  <c r="K860" i="6"/>
  <c r="N1893" i="2"/>
  <c r="O1893" i="2" s="1"/>
  <c r="I892" i="6" s="1"/>
  <c r="X1893" i="2"/>
  <c r="AH1893" i="2"/>
  <c r="AR1893" i="2"/>
  <c r="J1893" i="2"/>
  <c r="J774" i="6"/>
  <c r="K774" i="6"/>
  <c r="N1935" i="2"/>
  <c r="O1935" i="2" s="1"/>
  <c r="I934" i="6" s="1"/>
  <c r="X1935" i="2"/>
  <c r="AH1935" i="2"/>
  <c r="AR1935" i="2"/>
  <c r="J1935" i="2"/>
  <c r="N1896" i="2"/>
  <c r="O1896" i="2" s="1"/>
  <c r="I895" i="6" s="1"/>
  <c r="X1896" i="2"/>
  <c r="AH1896" i="2"/>
  <c r="AR1896" i="2"/>
  <c r="J1896" i="2"/>
  <c r="K785" i="6"/>
  <c r="J785" i="6"/>
  <c r="K977" i="6"/>
  <c r="J977" i="6"/>
  <c r="J890" i="6"/>
  <c r="K890" i="6"/>
  <c r="N2002" i="2"/>
  <c r="O2002" i="2" s="1"/>
  <c r="I1001" i="6" s="1"/>
  <c r="X2002" i="2"/>
  <c r="AH2002" i="2"/>
  <c r="AR2002" i="2"/>
  <c r="J2002" i="2"/>
  <c r="J1020" i="6"/>
  <c r="K1020" i="6"/>
  <c r="J834" i="6"/>
  <c r="K834" i="6"/>
  <c r="AB555" i="6"/>
  <c r="AC555" i="6"/>
  <c r="AB852" i="6"/>
  <c r="AC852" i="6"/>
  <c r="AB911" i="6"/>
  <c r="AC911" i="6"/>
  <c r="AB877" i="6"/>
  <c r="AC877" i="6"/>
  <c r="AB677" i="6"/>
  <c r="AC677" i="6"/>
  <c r="AB658" i="6"/>
  <c r="AC658" i="6"/>
  <c r="AB497" i="6"/>
  <c r="AC497" i="6"/>
  <c r="W37" i="6"/>
  <c r="V37" i="6"/>
  <c r="W74" i="6"/>
  <c r="V74" i="6"/>
  <c r="W181" i="6"/>
  <c r="V181" i="6"/>
  <c r="V292" i="6"/>
  <c r="W292" i="6"/>
  <c r="W466" i="6"/>
  <c r="V466" i="6"/>
  <c r="W405" i="6"/>
  <c r="V405" i="6"/>
  <c r="W731" i="6"/>
  <c r="V731" i="6"/>
  <c r="W610" i="6"/>
  <c r="V610" i="6"/>
  <c r="W711" i="6"/>
  <c r="V711" i="6"/>
  <c r="W926" i="6"/>
  <c r="V926" i="6"/>
  <c r="W848" i="6"/>
  <c r="V848" i="6"/>
  <c r="W954" i="6"/>
  <c r="V954" i="6"/>
  <c r="W989" i="6"/>
  <c r="V989" i="6"/>
  <c r="W105" i="6"/>
  <c r="V105" i="6"/>
  <c r="W157" i="6"/>
  <c r="V157" i="6"/>
  <c r="V108" i="6"/>
  <c r="W108" i="6"/>
  <c r="W765" i="6"/>
  <c r="V765" i="6"/>
  <c r="W718" i="6"/>
  <c r="V718" i="6"/>
  <c r="W334" i="6"/>
  <c r="V334" i="6"/>
  <c r="W909" i="6"/>
  <c r="V909" i="6"/>
  <c r="W107" i="6"/>
  <c r="V107" i="6"/>
  <c r="W234" i="6"/>
  <c r="V234" i="6"/>
  <c r="W869" i="6"/>
  <c r="V869" i="6"/>
  <c r="P46" i="6"/>
  <c r="Q46" i="6"/>
  <c r="P104" i="6"/>
  <c r="Q104" i="6"/>
  <c r="P254" i="6"/>
  <c r="Q254" i="6"/>
  <c r="P208" i="6"/>
  <c r="Q208" i="6"/>
  <c r="P478" i="6"/>
  <c r="Q478" i="6"/>
  <c r="P597" i="6"/>
  <c r="Q597" i="6"/>
  <c r="P704" i="6"/>
  <c r="Q704" i="6"/>
  <c r="P737" i="6"/>
  <c r="Q737" i="6"/>
  <c r="P295" i="6"/>
  <c r="Q295" i="6"/>
  <c r="P724" i="6"/>
  <c r="Q724" i="6"/>
  <c r="P384" i="6"/>
  <c r="Q384" i="6"/>
  <c r="J1039" i="2"/>
  <c r="AH1039" i="2"/>
  <c r="N1039" i="2"/>
  <c r="O1039" i="2" s="1"/>
  <c r="I38" i="6" s="1"/>
  <c r="AR1039" i="2"/>
  <c r="X1039" i="2"/>
  <c r="J110" i="6"/>
  <c r="K110" i="6"/>
  <c r="X1175" i="2"/>
  <c r="AR1175" i="2"/>
  <c r="J1175" i="2"/>
  <c r="N1175" i="2"/>
  <c r="O1175" i="2" s="1"/>
  <c r="I174" i="6" s="1"/>
  <c r="AH1175" i="2"/>
  <c r="X1113" i="2"/>
  <c r="N1113" i="2"/>
  <c r="O1113" i="2" s="1"/>
  <c r="I112" i="6" s="1"/>
  <c r="AH1113" i="2"/>
  <c r="AR1113" i="2"/>
  <c r="J1113" i="2"/>
  <c r="J1132" i="2"/>
  <c r="N1132" i="2"/>
  <c r="O1132" i="2" s="1"/>
  <c r="I131" i="6" s="1"/>
  <c r="X1132" i="2"/>
  <c r="AR1132" i="2"/>
  <c r="AH1132" i="2"/>
  <c r="N1176" i="2"/>
  <c r="O1176" i="2" s="1"/>
  <c r="I175" i="6" s="1"/>
  <c r="AH1176" i="2"/>
  <c r="J1176" i="2"/>
  <c r="X1176" i="2"/>
  <c r="AR1176" i="2"/>
  <c r="J123" i="6"/>
  <c r="K123" i="6"/>
  <c r="J292" i="6"/>
  <c r="K292" i="6"/>
  <c r="AR1321" i="2"/>
  <c r="J1321" i="2"/>
  <c r="X1321" i="2"/>
  <c r="AH1321" i="2"/>
  <c r="N1321" i="2"/>
  <c r="O1321" i="2" s="1"/>
  <c r="I320" i="6" s="1"/>
  <c r="N1429" i="2"/>
  <c r="O1429" i="2" s="1"/>
  <c r="I428" i="6" s="1"/>
  <c r="X1429" i="2"/>
  <c r="AR1429" i="2"/>
  <c r="J1429" i="2"/>
  <c r="AH1429" i="2"/>
  <c r="J482" i="6"/>
  <c r="K482" i="6"/>
  <c r="N1230" i="2"/>
  <c r="O1230" i="2" s="1"/>
  <c r="I229" i="6" s="1"/>
  <c r="AH1230" i="2"/>
  <c r="J1230" i="2"/>
  <c r="X1230" i="2"/>
  <c r="AR1230" i="2"/>
  <c r="J509" i="6"/>
  <c r="K509" i="6"/>
  <c r="N1627" i="2"/>
  <c r="O1627" i="2" s="1"/>
  <c r="I626" i="6" s="1"/>
  <c r="X1627" i="2"/>
  <c r="AH1627" i="2"/>
  <c r="J1627" i="2"/>
  <c r="AR1627" i="2"/>
  <c r="J650" i="6"/>
  <c r="K650" i="6"/>
  <c r="J931" i="6"/>
  <c r="K931" i="6"/>
  <c r="AH1644" i="2"/>
  <c r="AR1644" i="2"/>
  <c r="J1644" i="2"/>
  <c r="N1644" i="2"/>
  <c r="O1644" i="2" s="1"/>
  <c r="I643" i="6" s="1"/>
  <c r="X1644" i="2"/>
  <c r="J1597" i="2"/>
  <c r="N1597" i="2"/>
  <c r="O1597" i="2" s="1"/>
  <c r="I596" i="6" s="1"/>
  <c r="AH1597" i="2"/>
  <c r="X1597" i="2"/>
  <c r="AR1597" i="2"/>
  <c r="J1793" i="2"/>
  <c r="N1793" i="2"/>
  <c r="O1793" i="2" s="1"/>
  <c r="I792" i="6" s="1"/>
  <c r="X1793" i="2"/>
  <c r="AH1793" i="2"/>
  <c r="AR1793" i="2"/>
  <c r="AR1858" i="2"/>
  <c r="J1858" i="2"/>
  <c r="N1858" i="2"/>
  <c r="O1858" i="2" s="1"/>
  <c r="I857" i="6" s="1"/>
  <c r="X1858" i="2"/>
  <c r="AH1858" i="2"/>
  <c r="J922" i="6"/>
  <c r="K922" i="6"/>
  <c r="J990" i="6"/>
  <c r="K990" i="6"/>
  <c r="AB458" i="6"/>
  <c r="AC458" i="6"/>
  <c r="AB502" i="6"/>
  <c r="AC502" i="6"/>
  <c r="AB610" i="6"/>
  <c r="AC610" i="6"/>
  <c r="AB667" i="6"/>
  <c r="AC667" i="6"/>
  <c r="AB785" i="6"/>
  <c r="AC785" i="6"/>
  <c r="AC824" i="6"/>
  <c r="AB824" i="6"/>
  <c r="AB550" i="6"/>
  <c r="AC550" i="6"/>
  <c r="AB1003" i="6"/>
  <c r="AC1003" i="6"/>
  <c r="AC744" i="6"/>
  <c r="AB744" i="6"/>
  <c r="AB750" i="6"/>
  <c r="AC750" i="6"/>
  <c r="AC304" i="6"/>
  <c r="AB304" i="6"/>
  <c r="AB529" i="6"/>
  <c r="AC529" i="6"/>
  <c r="AB517" i="6"/>
  <c r="AC517" i="6"/>
  <c r="AB470" i="6"/>
  <c r="AC470" i="6"/>
  <c r="AC318" i="6"/>
  <c r="AB318" i="6"/>
  <c r="AB679" i="6"/>
  <c r="AC679" i="6"/>
  <c r="AC264" i="6"/>
  <c r="AB264" i="6"/>
  <c r="AB894" i="6"/>
  <c r="AC894" i="6"/>
  <c r="AB738" i="6"/>
  <c r="AC738" i="6"/>
  <c r="AB939" i="6"/>
  <c r="AC939" i="6"/>
  <c r="AB490" i="6"/>
  <c r="AC490" i="6"/>
  <c r="AB739" i="6"/>
  <c r="AC739" i="6"/>
  <c r="AB313" i="6"/>
  <c r="AC313" i="6"/>
  <c r="AB947" i="6"/>
  <c r="AC947" i="6"/>
  <c r="W191" i="6"/>
  <c r="V191" i="6"/>
  <c r="W507" i="6"/>
  <c r="V507" i="6"/>
  <c r="W584" i="6"/>
  <c r="V584" i="6"/>
  <c r="W762" i="6"/>
  <c r="V762" i="6"/>
  <c r="W890" i="6"/>
  <c r="V890" i="6"/>
  <c r="V756" i="6"/>
  <c r="W756" i="6"/>
  <c r="W999" i="6"/>
  <c r="V999" i="6"/>
  <c r="W696" i="6"/>
  <c r="V696" i="6"/>
  <c r="W688" i="6"/>
  <c r="V688" i="6"/>
  <c r="W457" i="6"/>
  <c r="V457" i="6"/>
  <c r="V412" i="6"/>
  <c r="W412" i="6"/>
  <c r="W541" i="6"/>
  <c r="V541" i="6"/>
  <c r="W879" i="6"/>
  <c r="V879" i="6"/>
  <c r="W328" i="6"/>
  <c r="V328" i="6"/>
  <c r="V996" i="6"/>
  <c r="W996" i="6"/>
  <c r="W559" i="6"/>
  <c r="V559" i="6"/>
  <c r="P273" i="6"/>
  <c r="Q273" i="6"/>
  <c r="P342" i="6"/>
  <c r="Q342" i="6"/>
  <c r="P821" i="6"/>
  <c r="Q821" i="6"/>
  <c r="P693" i="6"/>
  <c r="Q693" i="6"/>
  <c r="P92" i="6"/>
  <c r="Q92" i="6"/>
  <c r="P665" i="6"/>
  <c r="Q665" i="6"/>
  <c r="P395" i="6"/>
  <c r="Q395" i="6"/>
  <c r="P749" i="6"/>
  <c r="Q749" i="6"/>
  <c r="P190" i="6"/>
  <c r="Q190" i="6"/>
  <c r="P977" i="6"/>
  <c r="Q977" i="6"/>
  <c r="P747" i="6"/>
  <c r="Q747" i="6"/>
  <c r="P1017" i="6"/>
  <c r="Q1017" i="6"/>
  <c r="P764" i="6"/>
  <c r="Q764" i="6"/>
  <c r="P344" i="6"/>
  <c r="Q344" i="6"/>
  <c r="P800" i="6"/>
  <c r="Q800" i="6"/>
  <c r="P252" i="6"/>
  <c r="Q252" i="6"/>
  <c r="P296" i="6"/>
  <c r="Q296" i="6"/>
  <c r="J1140" i="2"/>
  <c r="N1140" i="2"/>
  <c r="O1140" i="2" s="1"/>
  <c r="I139" i="6" s="1"/>
  <c r="X1140" i="2"/>
  <c r="AR1140" i="2"/>
  <c r="AH1140" i="2"/>
  <c r="J141" i="6"/>
  <c r="K141" i="6"/>
  <c r="J283" i="6"/>
  <c r="K283" i="6"/>
  <c r="J198" i="6"/>
  <c r="K198" i="6"/>
  <c r="N1300" i="2"/>
  <c r="O1300" i="2" s="1"/>
  <c r="I299" i="6" s="1"/>
  <c r="X1300" i="2"/>
  <c r="AR1300" i="2"/>
  <c r="AH1300" i="2"/>
  <c r="J1300" i="2"/>
  <c r="J1222" i="2"/>
  <c r="N1222" i="2"/>
  <c r="O1222" i="2" s="1"/>
  <c r="I221" i="6" s="1"/>
  <c r="X1222" i="2"/>
  <c r="AH1222" i="2"/>
  <c r="AR1222" i="2"/>
  <c r="X1455" i="2"/>
  <c r="J1455" i="2"/>
  <c r="AR1455" i="2"/>
  <c r="AH1455" i="2"/>
  <c r="N1455" i="2"/>
  <c r="O1455" i="2" s="1"/>
  <c r="I454" i="6" s="1"/>
  <c r="N1438" i="2"/>
  <c r="O1438" i="2" s="1"/>
  <c r="I437" i="6" s="1"/>
  <c r="AH1438" i="2"/>
  <c r="X1438" i="2"/>
  <c r="J1438" i="2"/>
  <c r="AR1438" i="2"/>
  <c r="AR1514" i="2"/>
  <c r="J1514" i="2"/>
  <c r="N1514" i="2"/>
  <c r="O1514" i="2" s="1"/>
  <c r="I513" i="6" s="1"/>
  <c r="X1514" i="2"/>
  <c r="AH1514" i="2"/>
  <c r="AR1258" i="2"/>
  <c r="J1258" i="2"/>
  <c r="N1258" i="2"/>
  <c r="O1258" i="2" s="1"/>
  <c r="I257" i="6" s="1"/>
  <c r="X1258" i="2"/>
  <c r="AH1258" i="2"/>
  <c r="J547" i="6"/>
  <c r="K547" i="6"/>
  <c r="N1612" i="2"/>
  <c r="O1612" i="2" s="1"/>
  <c r="I611" i="6" s="1"/>
  <c r="X1612" i="2"/>
  <c r="AR1612" i="2"/>
  <c r="AH1612" i="2"/>
  <c r="J1612" i="2"/>
  <c r="AH1427" i="2"/>
  <c r="AR1427" i="2"/>
  <c r="N1427" i="2"/>
  <c r="O1427" i="2" s="1"/>
  <c r="I426" i="6" s="1"/>
  <c r="J1427" i="2"/>
  <c r="X1427" i="2"/>
  <c r="J597" i="6"/>
  <c r="K597" i="6"/>
  <c r="N1727" i="2"/>
  <c r="O1727" i="2" s="1"/>
  <c r="I726" i="6" s="1"/>
  <c r="X1727" i="2"/>
  <c r="AH1727" i="2"/>
  <c r="AR1727" i="2"/>
  <c r="J1727" i="2"/>
  <c r="N1705" i="2"/>
  <c r="O1705" i="2" s="1"/>
  <c r="I704" i="6" s="1"/>
  <c r="X1705" i="2"/>
  <c r="AR1705" i="2"/>
  <c r="J1705" i="2"/>
  <c r="AH1705" i="2"/>
  <c r="J740" i="6"/>
  <c r="K740" i="6"/>
  <c r="N1773" i="2"/>
  <c r="O1773" i="2" s="1"/>
  <c r="I772" i="6" s="1"/>
  <c r="X1773" i="2"/>
  <c r="AH1773" i="2"/>
  <c r="AR1773" i="2"/>
  <c r="J1773" i="2"/>
  <c r="J813" i="6"/>
  <c r="K813" i="6"/>
  <c r="N1878" i="2"/>
  <c r="O1878" i="2" s="1"/>
  <c r="I877" i="6" s="1"/>
  <c r="X1878" i="2"/>
  <c r="AH1878" i="2"/>
  <c r="AR1878" i="2"/>
  <c r="J1878" i="2"/>
  <c r="J1634" i="2"/>
  <c r="N1634" i="2"/>
  <c r="O1634" i="2" s="1"/>
  <c r="I633" i="6" s="1"/>
  <c r="AH1634" i="2"/>
  <c r="AR1634" i="2"/>
  <c r="X1634" i="2"/>
  <c r="N1815" i="2"/>
  <c r="O1815" i="2" s="1"/>
  <c r="I814" i="6" s="1"/>
  <c r="X1815" i="2"/>
  <c r="AH1815" i="2"/>
  <c r="AR1815" i="2"/>
  <c r="J1815" i="2"/>
  <c r="J910" i="6"/>
  <c r="K910" i="6"/>
  <c r="N1776" i="2"/>
  <c r="O1776" i="2" s="1"/>
  <c r="I775" i="6" s="1"/>
  <c r="X1776" i="2"/>
  <c r="AH1776" i="2"/>
  <c r="AR1776" i="2"/>
  <c r="J1776" i="2"/>
  <c r="J903" i="6"/>
  <c r="K903" i="6"/>
  <c r="N1416" i="2"/>
  <c r="O1416" i="2" s="1"/>
  <c r="I415" i="6" s="1"/>
  <c r="AR1416" i="2"/>
  <c r="AH1416" i="2"/>
  <c r="J1416" i="2"/>
  <c r="X1416" i="2"/>
  <c r="J1929" i="2"/>
  <c r="N1929" i="2"/>
  <c r="O1929" i="2" s="1"/>
  <c r="I928" i="6" s="1"/>
  <c r="X1929" i="2"/>
  <c r="AH1929" i="2"/>
  <c r="AR1929" i="2"/>
  <c r="AH1963" i="2"/>
  <c r="J1963" i="2"/>
  <c r="N1963" i="2"/>
  <c r="O1963" i="2" s="1"/>
  <c r="I962" i="6" s="1"/>
  <c r="AR1963" i="2"/>
  <c r="X1963" i="2"/>
  <c r="J898" i="6"/>
  <c r="K898" i="6"/>
  <c r="AB81" i="6"/>
  <c r="AC81" i="6"/>
  <c r="AC204" i="6"/>
  <c r="AB204" i="6"/>
  <c r="AB619" i="6"/>
  <c r="AC619" i="6"/>
  <c r="AB868" i="6"/>
  <c r="AC868" i="6"/>
  <c r="AC984" i="6"/>
  <c r="AB984" i="6"/>
  <c r="AB986" i="6"/>
  <c r="AC986" i="6"/>
  <c r="AC35" i="6"/>
  <c r="AB35" i="6"/>
  <c r="AC244" i="6"/>
  <c r="AB244" i="6"/>
  <c r="AB709" i="6"/>
  <c r="AC709" i="6"/>
  <c r="AB217" i="6"/>
  <c r="AC217" i="6"/>
  <c r="W103" i="6"/>
  <c r="V103" i="6"/>
  <c r="V220" i="6"/>
  <c r="W220" i="6"/>
  <c r="V212" i="6"/>
  <c r="W212" i="6"/>
  <c r="W453" i="6"/>
  <c r="V453" i="6"/>
  <c r="V604" i="6"/>
  <c r="W604" i="6"/>
  <c r="W562" i="6"/>
  <c r="V562" i="6"/>
  <c r="W774" i="6"/>
  <c r="V774" i="6"/>
  <c r="W952" i="6"/>
  <c r="V952" i="6"/>
  <c r="W672" i="6"/>
  <c r="V672" i="6"/>
  <c r="W1006" i="6"/>
  <c r="V1006" i="6"/>
  <c r="V724" i="6"/>
  <c r="W724" i="6"/>
  <c r="W522" i="6"/>
  <c r="V522" i="6"/>
  <c r="W240" i="6"/>
  <c r="V240" i="6"/>
  <c r="AD1170" i="2"/>
  <c r="W915" i="6"/>
  <c r="V915" i="6"/>
  <c r="W666" i="6"/>
  <c r="V666" i="6"/>
  <c r="AD1348" i="2"/>
  <c r="W259" i="6"/>
  <c r="V259" i="6"/>
  <c r="W217" i="6"/>
  <c r="V217" i="6"/>
  <c r="W982" i="6"/>
  <c r="V982" i="6"/>
  <c r="W290" i="6"/>
  <c r="V290" i="6"/>
  <c r="AD1046" i="2"/>
  <c r="AD1457" i="2"/>
  <c r="AD1320" i="2"/>
  <c r="W61" i="6"/>
  <c r="V61" i="6"/>
  <c r="T1206" i="2"/>
  <c r="P207" i="6"/>
  <c r="Q207" i="6"/>
  <c r="P447" i="6"/>
  <c r="Q447" i="6"/>
  <c r="T1358" i="2"/>
  <c r="T1426" i="2"/>
  <c r="T1802" i="2"/>
  <c r="P561" i="6"/>
  <c r="Q561" i="6"/>
  <c r="P130" i="6"/>
  <c r="Q130" i="6"/>
  <c r="T1461" i="2"/>
  <c r="T1141" i="2"/>
  <c r="T1462" i="2"/>
  <c r="P678" i="6"/>
  <c r="Q678" i="6"/>
  <c r="T1554" i="2"/>
  <c r="T1963" i="2"/>
  <c r="T1438" i="2"/>
  <c r="P129" i="6"/>
  <c r="Q129" i="6"/>
  <c r="T1846" i="2"/>
  <c r="P727" i="6"/>
  <c r="Q727" i="6"/>
  <c r="P520" i="6"/>
  <c r="Q520" i="6"/>
  <c r="T1444" i="2"/>
  <c r="P256" i="6"/>
  <c r="Q256" i="6"/>
  <c r="K33" i="6"/>
  <c r="J33" i="6"/>
  <c r="J32" i="6"/>
  <c r="K32" i="6"/>
  <c r="J101" i="6"/>
  <c r="K101" i="6"/>
  <c r="J190" i="6"/>
  <c r="K190" i="6"/>
  <c r="N1121" i="2"/>
  <c r="O1121" i="2" s="1"/>
  <c r="I120" i="6" s="1"/>
  <c r="X1121" i="2"/>
  <c r="AH1121" i="2"/>
  <c r="AR1121" i="2"/>
  <c r="J1121" i="2"/>
  <c r="N1204" i="2"/>
  <c r="O1204" i="2" s="1"/>
  <c r="I203" i="6" s="1"/>
  <c r="X1204" i="2"/>
  <c r="AR1204" i="2"/>
  <c r="J1204" i="2"/>
  <c r="AH1204" i="2"/>
  <c r="N1144" i="2"/>
  <c r="O1144" i="2" s="1"/>
  <c r="I143" i="6" s="1"/>
  <c r="AH1144" i="2"/>
  <c r="J1144" i="2"/>
  <c r="X1144" i="2"/>
  <c r="AR1144" i="2"/>
  <c r="J291" i="6"/>
  <c r="K291" i="6"/>
  <c r="X1263" i="2"/>
  <c r="AH1263" i="2"/>
  <c r="N1263" i="2"/>
  <c r="O1263" i="2" s="1"/>
  <c r="I262" i="6" s="1"/>
  <c r="AR1263" i="2"/>
  <c r="J1263" i="2"/>
  <c r="N1128" i="2"/>
  <c r="O1128" i="2" s="1"/>
  <c r="I127" i="6" s="1"/>
  <c r="AH1128" i="2"/>
  <c r="X1128" i="2"/>
  <c r="AR1128" i="2"/>
  <c r="J1128" i="2"/>
  <c r="J60" i="6"/>
  <c r="K60" i="6"/>
  <c r="AR1337" i="2"/>
  <c r="J1337" i="2"/>
  <c r="X1337" i="2"/>
  <c r="AH1337" i="2"/>
  <c r="N1337" i="2"/>
  <c r="O1337" i="2" s="1"/>
  <c r="I336" i="6" s="1"/>
  <c r="J372" i="6"/>
  <c r="K372" i="6"/>
  <c r="N1437" i="2"/>
  <c r="O1437" i="2" s="1"/>
  <c r="I436" i="6" s="1"/>
  <c r="X1437" i="2"/>
  <c r="AR1437" i="2"/>
  <c r="AH1437" i="2"/>
  <c r="J1437" i="2"/>
  <c r="X1399" i="2"/>
  <c r="J1399" i="2"/>
  <c r="N1399" i="2"/>
  <c r="O1399" i="2" s="1"/>
  <c r="I398" i="6" s="1"/>
  <c r="AH1399" i="2"/>
  <c r="AR1399" i="2"/>
  <c r="K385" i="6"/>
  <c r="J385" i="6"/>
  <c r="J376" i="6"/>
  <c r="K376" i="6"/>
  <c r="J498" i="6"/>
  <c r="K498" i="6"/>
  <c r="AR1282" i="2"/>
  <c r="AH1282" i="2"/>
  <c r="X1282" i="2"/>
  <c r="J1282" i="2"/>
  <c r="N1282" i="2"/>
  <c r="O1282" i="2" s="1"/>
  <c r="I281" i="6" s="1"/>
  <c r="N1493" i="2"/>
  <c r="O1493" i="2" s="1"/>
  <c r="I492" i="6" s="1"/>
  <c r="X1493" i="2"/>
  <c r="AH1493" i="2"/>
  <c r="J1493" i="2"/>
  <c r="AR1493" i="2"/>
  <c r="J512" i="6"/>
  <c r="K512" i="6"/>
  <c r="AH1520" i="2"/>
  <c r="AR1520" i="2"/>
  <c r="J1520" i="2"/>
  <c r="X1520" i="2"/>
  <c r="N1520" i="2"/>
  <c r="O1520" i="2" s="1"/>
  <c r="I519" i="6" s="1"/>
  <c r="N1617" i="2"/>
  <c r="O1617" i="2" s="1"/>
  <c r="I616" i="6" s="1"/>
  <c r="X1617" i="2"/>
  <c r="AH1617" i="2"/>
  <c r="AR1617" i="2"/>
  <c r="J1617" i="2"/>
  <c r="N1587" i="2"/>
  <c r="O1587" i="2" s="1"/>
  <c r="I586" i="6" s="1"/>
  <c r="X1587" i="2"/>
  <c r="AH1587" i="2"/>
  <c r="J1587" i="2"/>
  <c r="AR1587" i="2"/>
  <c r="J442" i="6"/>
  <c r="K442" i="6"/>
  <c r="J734" i="6"/>
  <c r="K734" i="6"/>
  <c r="N1526" i="2"/>
  <c r="O1526" i="2" s="1"/>
  <c r="I525" i="6" s="1"/>
  <c r="J1526" i="2"/>
  <c r="AR1526" i="2"/>
  <c r="AH1526" i="2"/>
  <c r="X1526" i="2"/>
  <c r="J883" i="6"/>
  <c r="K883" i="6"/>
  <c r="X1948" i="2"/>
  <c r="AH1948" i="2"/>
  <c r="AR1948" i="2"/>
  <c r="J1948" i="2"/>
  <c r="N1948" i="2"/>
  <c r="O1948" i="2" s="1"/>
  <c r="I947" i="6" s="1"/>
  <c r="J522" i="6"/>
  <c r="K522" i="6"/>
  <c r="J1809" i="2"/>
  <c r="N1809" i="2"/>
  <c r="O1809" i="2" s="1"/>
  <c r="I808" i="6" s="1"/>
  <c r="X1809" i="2"/>
  <c r="AH1809" i="2"/>
  <c r="AR1809" i="2"/>
  <c r="AR1810" i="2"/>
  <c r="J1810" i="2"/>
  <c r="N1810" i="2"/>
  <c r="O1810" i="2" s="1"/>
  <c r="I809" i="6" s="1"/>
  <c r="X1810" i="2"/>
  <c r="AH1810" i="2"/>
  <c r="N1448" i="2"/>
  <c r="O1448" i="2" s="1"/>
  <c r="I447" i="6" s="1"/>
  <c r="AR1448" i="2"/>
  <c r="AH1448" i="2"/>
  <c r="J1448" i="2"/>
  <c r="X1448" i="2"/>
  <c r="AN1039" i="2"/>
  <c r="AN1105" i="2"/>
  <c r="AN1202" i="2"/>
  <c r="AN1215" i="2"/>
  <c r="AN1239" i="2"/>
  <c r="AN1585" i="2"/>
  <c r="AB562" i="6"/>
  <c r="AC562" i="6"/>
  <c r="AB737" i="6"/>
  <c r="AC737" i="6"/>
  <c r="AN1760" i="2"/>
  <c r="AN1792" i="2"/>
  <c r="AC189" i="6"/>
  <c r="AB189" i="6"/>
  <c r="AB684" i="6"/>
  <c r="AC684" i="6"/>
  <c r="AC944" i="6"/>
  <c r="AB944" i="6"/>
  <c r="AB798" i="6"/>
  <c r="AC798" i="6"/>
  <c r="AB542" i="6"/>
  <c r="AC542" i="6"/>
  <c r="AN1396" i="2"/>
  <c r="AN1979" i="2"/>
  <c r="AB766" i="6"/>
  <c r="AC766" i="6"/>
  <c r="AB708" i="6"/>
  <c r="AC708" i="6"/>
  <c r="AB782" i="6"/>
  <c r="AC782" i="6"/>
  <c r="AB335" i="6"/>
  <c r="AC335" i="6"/>
  <c r="AC91" i="6"/>
  <c r="AB91" i="6"/>
  <c r="AD1044" i="2"/>
  <c r="AD1083" i="2"/>
  <c r="AD1196" i="2"/>
  <c r="W221" i="6"/>
  <c r="V221" i="6"/>
  <c r="W299" i="6"/>
  <c r="V299" i="6"/>
  <c r="AD1232" i="2"/>
  <c r="AD1270" i="2"/>
  <c r="AD1494" i="2"/>
  <c r="AD1385" i="2"/>
  <c r="AD1634" i="2"/>
  <c r="W770" i="6"/>
  <c r="V770" i="6"/>
  <c r="W898" i="6"/>
  <c r="V898" i="6"/>
  <c r="AD1642" i="2"/>
  <c r="AD1797" i="2"/>
  <c r="V828" i="6"/>
  <c r="W828" i="6"/>
  <c r="W960" i="6"/>
  <c r="V960" i="6"/>
  <c r="W591" i="6"/>
  <c r="V591" i="6"/>
  <c r="W160" i="6"/>
  <c r="V160" i="6"/>
  <c r="W992" i="6"/>
  <c r="V992" i="6"/>
  <c r="V1020" i="6"/>
  <c r="W1020" i="6"/>
  <c r="W344" i="6"/>
  <c r="V344" i="6"/>
  <c r="W442" i="6"/>
  <c r="V442" i="6"/>
  <c r="V452" i="6"/>
  <c r="W452" i="6"/>
  <c r="AD1147" i="2"/>
  <c r="W851" i="6"/>
  <c r="V851" i="6"/>
  <c r="AD1933" i="2"/>
  <c r="W771" i="6"/>
  <c r="V771" i="6"/>
  <c r="W831" i="6"/>
  <c r="V831" i="6"/>
  <c r="AD1663" i="2"/>
  <c r="AD1694" i="2"/>
  <c r="W379" i="6"/>
  <c r="V379" i="6"/>
  <c r="W567" i="6"/>
  <c r="V567" i="6"/>
  <c r="W815" i="6"/>
  <c r="V815" i="6"/>
  <c r="W613" i="6"/>
  <c r="V613" i="6"/>
  <c r="AD1460" i="2"/>
  <c r="W250" i="6"/>
  <c r="V250" i="6"/>
  <c r="AD1088" i="2"/>
  <c r="AD1287" i="2"/>
  <c r="V468" i="6"/>
  <c r="W468" i="6"/>
  <c r="AD1516" i="2"/>
  <c r="W579" i="6"/>
  <c r="V579" i="6"/>
  <c r="AD1456" i="2"/>
  <c r="AD1336" i="2"/>
  <c r="W394" i="6"/>
  <c r="V394" i="6"/>
  <c r="W177" i="6"/>
  <c r="V177" i="6"/>
  <c r="W154" i="6"/>
  <c r="V154" i="6"/>
  <c r="P55" i="6"/>
  <c r="Q55" i="6"/>
  <c r="T1183" i="2"/>
  <c r="P364" i="6"/>
  <c r="Q364" i="6"/>
  <c r="T1502" i="2"/>
  <c r="T1874" i="2"/>
  <c r="P836" i="6"/>
  <c r="Q836" i="6"/>
  <c r="P697" i="6"/>
  <c r="Q697" i="6"/>
  <c r="T1261" i="2"/>
  <c r="T1244" i="2"/>
  <c r="P50" i="6"/>
  <c r="Q50" i="6"/>
  <c r="P925" i="6"/>
  <c r="Q925" i="6"/>
  <c r="P596" i="6"/>
  <c r="Q596" i="6"/>
  <c r="P957" i="6"/>
  <c r="Q957" i="6"/>
  <c r="T1639" i="2"/>
  <c r="P916" i="6"/>
  <c r="Q916" i="6"/>
  <c r="T1655" i="2"/>
  <c r="T1283" i="2"/>
  <c r="P168" i="6"/>
  <c r="Q168" i="6"/>
  <c r="P379" i="6"/>
  <c r="Q379" i="6"/>
  <c r="P418" i="6"/>
  <c r="Q418" i="6"/>
  <c r="T1361" i="2"/>
  <c r="P386" i="6"/>
  <c r="Q386" i="6"/>
  <c r="T1719" i="2"/>
  <c r="P859" i="6"/>
  <c r="Q859" i="6"/>
  <c r="T1586" i="2"/>
  <c r="P244" i="6"/>
  <c r="Q244" i="6"/>
  <c r="T1104" i="2"/>
  <c r="J66" i="6"/>
  <c r="K66" i="6"/>
  <c r="X1110" i="2"/>
  <c r="AH1110" i="2"/>
  <c r="J1110" i="2"/>
  <c r="AR1110" i="2"/>
  <c r="N1110" i="2"/>
  <c r="O1110" i="2" s="1"/>
  <c r="I109" i="6" s="1"/>
  <c r="J134" i="6"/>
  <c r="K134" i="6"/>
  <c r="X1137" i="2"/>
  <c r="AR1137" i="2"/>
  <c r="J1137" i="2"/>
  <c r="AH1137" i="2"/>
  <c r="N1137" i="2"/>
  <c r="O1137" i="2" s="1"/>
  <c r="I136" i="6" s="1"/>
  <c r="J173" i="6"/>
  <c r="K173" i="6"/>
  <c r="J172" i="6"/>
  <c r="K172" i="6"/>
  <c r="N1236" i="2"/>
  <c r="O1236" i="2" s="1"/>
  <c r="I235" i="6" s="1"/>
  <c r="X1236" i="2"/>
  <c r="AH1236" i="2"/>
  <c r="J1236" i="2"/>
  <c r="AR1236" i="2"/>
  <c r="AH1267" i="2"/>
  <c r="J1267" i="2"/>
  <c r="N1267" i="2"/>
  <c r="O1267" i="2" s="1"/>
  <c r="I266" i="6" s="1"/>
  <c r="X1267" i="2"/>
  <c r="AR1267" i="2"/>
  <c r="N1340" i="2"/>
  <c r="O1340" i="2" s="1"/>
  <c r="I339" i="6" s="1"/>
  <c r="X1340" i="2"/>
  <c r="AR1340" i="2"/>
  <c r="J1340" i="2"/>
  <c r="AH1340" i="2"/>
  <c r="AR1266" i="2"/>
  <c r="J1266" i="2"/>
  <c r="X1266" i="2"/>
  <c r="AH1266" i="2"/>
  <c r="N1266" i="2"/>
  <c r="O1266" i="2" s="1"/>
  <c r="I265" i="6" s="1"/>
  <c r="J280" i="6"/>
  <c r="K280" i="6"/>
  <c r="X1471" i="2"/>
  <c r="J1471" i="2"/>
  <c r="N1471" i="2"/>
  <c r="O1471" i="2" s="1"/>
  <c r="I470" i="6" s="1"/>
  <c r="AH1471" i="2"/>
  <c r="AR1471" i="2"/>
  <c r="N1501" i="2"/>
  <c r="O1501" i="2" s="1"/>
  <c r="I500" i="6" s="1"/>
  <c r="X1501" i="2"/>
  <c r="AH1501" i="2"/>
  <c r="J1501" i="2"/>
  <c r="AR1501" i="2"/>
  <c r="K521" i="6"/>
  <c r="J521" i="6"/>
  <c r="X1592" i="2"/>
  <c r="AH1592" i="2"/>
  <c r="AR1592" i="2"/>
  <c r="J1592" i="2"/>
  <c r="N1592" i="2"/>
  <c r="O1592" i="2" s="1"/>
  <c r="I591" i="6" s="1"/>
  <c r="J584" i="6"/>
  <c r="K584" i="6"/>
  <c r="N1588" i="2"/>
  <c r="O1588" i="2" s="1"/>
  <c r="I587" i="6" s="1"/>
  <c r="X1588" i="2"/>
  <c r="AR1588" i="2"/>
  <c r="AH1588" i="2"/>
  <c r="J1588" i="2"/>
  <c r="J549" i="6"/>
  <c r="K549" i="6"/>
  <c r="J678" i="6"/>
  <c r="K678" i="6"/>
  <c r="J656" i="6"/>
  <c r="K656" i="6"/>
  <c r="AR1675" i="2"/>
  <c r="J1675" i="2"/>
  <c r="X1675" i="2"/>
  <c r="AH1675" i="2"/>
  <c r="N1675" i="2"/>
  <c r="O1675" i="2" s="1"/>
  <c r="I674" i="6" s="1"/>
  <c r="AH1457" i="2"/>
  <c r="X1457" i="2"/>
  <c r="N1457" i="2"/>
  <c r="O1457" i="2" s="1"/>
  <c r="I456" i="6" s="1"/>
  <c r="AR1457" i="2"/>
  <c r="J1457" i="2"/>
  <c r="K689" i="6"/>
  <c r="J689" i="6"/>
  <c r="J780" i="6"/>
  <c r="K780" i="6"/>
  <c r="N1813" i="2"/>
  <c r="O1813" i="2" s="1"/>
  <c r="I812" i="6" s="1"/>
  <c r="X1813" i="2"/>
  <c r="AH1813" i="2"/>
  <c r="AR1813" i="2"/>
  <c r="J1813" i="2"/>
  <c r="J893" i="6"/>
  <c r="K893" i="6"/>
  <c r="X1958" i="2"/>
  <c r="AH1958" i="2"/>
  <c r="AR1958" i="2"/>
  <c r="J1958" i="2"/>
  <c r="N1958" i="2"/>
  <c r="O1958" i="2" s="1"/>
  <c r="I957" i="6" s="1"/>
  <c r="N1855" i="2"/>
  <c r="O1855" i="2" s="1"/>
  <c r="I854" i="6" s="1"/>
  <c r="X1855" i="2"/>
  <c r="AH1855" i="2"/>
  <c r="AR1855" i="2"/>
  <c r="J1855" i="2"/>
  <c r="J950" i="6"/>
  <c r="K950" i="6"/>
  <c r="N1792" i="2"/>
  <c r="O1792" i="2" s="1"/>
  <c r="I791" i="6" s="1"/>
  <c r="X1792" i="2"/>
  <c r="AH1792" i="2"/>
  <c r="AR1792" i="2"/>
  <c r="J1792" i="2"/>
  <c r="J911" i="6"/>
  <c r="K911" i="6"/>
  <c r="J1881" i="2"/>
  <c r="N1881" i="2"/>
  <c r="O1881" i="2" s="1"/>
  <c r="I880" i="6" s="1"/>
  <c r="X1881" i="2"/>
  <c r="AH1881" i="2"/>
  <c r="AR1881" i="2"/>
  <c r="AR1946" i="2"/>
  <c r="J1946" i="2"/>
  <c r="N1946" i="2"/>
  <c r="O1946" i="2" s="1"/>
  <c r="I945" i="6" s="1"/>
  <c r="X1946" i="2"/>
  <c r="AH1946" i="2"/>
  <c r="AH1763" i="2"/>
  <c r="AR1763" i="2"/>
  <c r="J1763" i="2"/>
  <c r="N1763" i="2"/>
  <c r="O1763" i="2" s="1"/>
  <c r="I762" i="6" s="1"/>
  <c r="X1763" i="2"/>
  <c r="J983" i="6"/>
  <c r="K983" i="6"/>
  <c r="AH1955" i="2"/>
  <c r="J1955" i="2"/>
  <c r="N1955" i="2"/>
  <c r="O1955" i="2" s="1"/>
  <c r="I954" i="6" s="1"/>
  <c r="X1955" i="2"/>
  <c r="AR1955" i="2"/>
  <c r="J1682" i="2"/>
  <c r="N1682" i="2"/>
  <c r="O1682" i="2" s="1"/>
  <c r="I681" i="6" s="1"/>
  <c r="AH1682" i="2"/>
  <c r="AR1682" i="2"/>
  <c r="X1682" i="2"/>
  <c r="AC213" i="6"/>
  <c r="AB213" i="6"/>
  <c r="AN1325" i="2"/>
  <c r="AB437" i="6"/>
  <c r="AC437" i="6"/>
  <c r="AN1516" i="2"/>
  <c r="AC592" i="6"/>
  <c r="AB592" i="6"/>
  <c r="AB648" i="6"/>
  <c r="AC648" i="6"/>
  <c r="AN1746" i="2"/>
  <c r="AB702" i="6"/>
  <c r="AC702" i="6"/>
  <c r="AN1885" i="2"/>
  <c r="AB948" i="6"/>
  <c r="AC948" i="6"/>
  <c r="AB871" i="6"/>
  <c r="AC871" i="6"/>
  <c r="AB1010" i="6"/>
  <c r="AC1010" i="6"/>
  <c r="AS2024" i="2"/>
  <c r="AA23" i="6"/>
  <c r="AA1023" i="6" s="1"/>
  <c r="AB970" i="6"/>
  <c r="AC970" i="6"/>
  <c r="AB344" i="6"/>
  <c r="AC344" i="6"/>
  <c r="AB513" i="6"/>
  <c r="AC513" i="6"/>
  <c r="AB915" i="6"/>
  <c r="AC915" i="6"/>
  <c r="AB754" i="6"/>
  <c r="AC754" i="6"/>
  <c r="P705" i="6"/>
  <c r="Q705" i="6"/>
  <c r="P545" i="6"/>
  <c r="Q545" i="6"/>
  <c r="W171" i="6"/>
  <c r="V171" i="6"/>
  <c r="AD1230" i="2"/>
  <c r="W263" i="6"/>
  <c r="V263" i="6"/>
  <c r="W501" i="6"/>
  <c r="V501" i="6"/>
  <c r="W715" i="6"/>
  <c r="V715" i="6"/>
  <c r="W546" i="6"/>
  <c r="V546" i="6"/>
  <c r="AD1914" i="2"/>
  <c r="W389" i="6"/>
  <c r="V389" i="6"/>
  <c r="AD1783" i="2"/>
  <c r="W814" i="6"/>
  <c r="V814" i="6"/>
  <c r="AD1973" i="2"/>
  <c r="W310" i="6"/>
  <c r="V310" i="6"/>
  <c r="W566" i="6"/>
  <c r="V566" i="6"/>
  <c r="AD1295" i="2"/>
  <c r="AD1249" i="2"/>
  <c r="W925" i="6"/>
  <c r="V925" i="6"/>
  <c r="AD1616" i="2"/>
  <c r="W419" i="6"/>
  <c r="V419" i="6"/>
  <c r="W678" i="6"/>
  <c r="V678" i="6"/>
  <c r="AD1566" i="2"/>
  <c r="W383" i="6"/>
  <c r="V383" i="6"/>
  <c r="AD1036" i="2"/>
  <c r="W430" i="6"/>
  <c r="V430" i="6"/>
  <c r="AD1410" i="2"/>
  <c r="S1023" i="6"/>
  <c r="W488" i="6"/>
  <c r="V488" i="6"/>
  <c r="AD1195" i="2"/>
  <c r="P59" i="6"/>
  <c r="Q59" i="6"/>
  <c r="P56" i="6"/>
  <c r="Q56" i="6"/>
  <c r="P75" i="6"/>
  <c r="Q75" i="6"/>
  <c r="T1471" i="2"/>
  <c r="P451" i="6"/>
  <c r="Q451" i="6"/>
  <c r="T1525" i="2"/>
  <c r="P571" i="6"/>
  <c r="Q571" i="6"/>
  <c r="P723" i="6"/>
  <c r="Q723" i="6"/>
  <c r="T1477" i="2"/>
  <c r="P767" i="6"/>
  <c r="Q767" i="6"/>
  <c r="P165" i="6"/>
  <c r="Q165" i="6"/>
  <c r="J36" i="6"/>
  <c r="K36" i="6"/>
  <c r="K2024" i="2"/>
  <c r="AR1079" i="2"/>
  <c r="J1079" i="2"/>
  <c r="X1079" i="2"/>
  <c r="AH1079" i="2"/>
  <c r="N1079" i="2"/>
  <c r="O1079" i="2" s="1"/>
  <c r="I78" i="6" s="1"/>
  <c r="J219" i="6"/>
  <c r="K219" i="6"/>
  <c r="N1288" i="2"/>
  <c r="O1288" i="2" s="1"/>
  <c r="I287" i="6" s="1"/>
  <c r="J1288" i="2"/>
  <c r="AH1288" i="2"/>
  <c r="X1288" i="2"/>
  <c r="AR1288" i="2"/>
  <c r="J317" i="6"/>
  <c r="K317" i="6"/>
  <c r="AR1353" i="2"/>
  <c r="X1353" i="2"/>
  <c r="AH1353" i="2"/>
  <c r="N1353" i="2"/>
  <c r="O1353" i="2" s="1"/>
  <c r="I352" i="6" s="1"/>
  <c r="J1353" i="2"/>
  <c r="J380" i="6"/>
  <c r="K380" i="6"/>
  <c r="J414" i="6"/>
  <c r="K414" i="6"/>
  <c r="AR1402" i="2"/>
  <c r="J1402" i="2"/>
  <c r="X1402" i="2"/>
  <c r="N1402" i="2"/>
  <c r="O1402" i="2" s="1"/>
  <c r="I401" i="6" s="1"/>
  <c r="AH1402" i="2"/>
  <c r="J1352" i="2"/>
  <c r="AH1352" i="2"/>
  <c r="AR1352" i="2"/>
  <c r="X1352" i="2"/>
  <c r="N1352" i="2"/>
  <c r="O1352" i="2" s="1"/>
  <c r="I351" i="6" s="1"/>
  <c r="J535" i="6"/>
  <c r="K535" i="6"/>
  <c r="X1600" i="2"/>
  <c r="AH1600" i="2"/>
  <c r="AR1600" i="2"/>
  <c r="J1600" i="2"/>
  <c r="N1600" i="2"/>
  <c r="O1600" i="2" s="1"/>
  <c r="I599" i="6" s="1"/>
  <c r="J1460" i="2"/>
  <c r="AH1460" i="2"/>
  <c r="X1460" i="2"/>
  <c r="N1460" i="2"/>
  <c r="O1460" i="2" s="1"/>
  <c r="I459" i="6" s="1"/>
  <c r="AR1460" i="2"/>
  <c r="N1555" i="2"/>
  <c r="O1555" i="2" s="1"/>
  <c r="I554" i="6" s="1"/>
  <c r="X1555" i="2"/>
  <c r="AH1555" i="2"/>
  <c r="J1555" i="2"/>
  <c r="AR1555" i="2"/>
  <c r="N1628" i="2"/>
  <c r="O1628" i="2" s="1"/>
  <c r="I627" i="6" s="1"/>
  <c r="X1628" i="2"/>
  <c r="J1628" i="2"/>
  <c r="AH1628" i="2"/>
  <c r="AR1628" i="2"/>
  <c r="J621" i="6"/>
  <c r="K621" i="6"/>
  <c r="J630" i="6"/>
  <c r="K630" i="6"/>
  <c r="N1687" i="2"/>
  <c r="O1687" i="2" s="1"/>
  <c r="I686" i="6" s="1"/>
  <c r="X1687" i="2"/>
  <c r="AH1687" i="2"/>
  <c r="AR1687" i="2"/>
  <c r="J1687" i="2"/>
  <c r="J1557" i="2"/>
  <c r="N1557" i="2"/>
  <c r="O1557" i="2" s="1"/>
  <c r="I556" i="6" s="1"/>
  <c r="AH1557" i="2"/>
  <c r="AR1557" i="2"/>
  <c r="X1557" i="2"/>
  <c r="J771" i="6"/>
  <c r="K771" i="6"/>
  <c r="X1836" i="2"/>
  <c r="AH1836" i="2"/>
  <c r="AR1836" i="2"/>
  <c r="J1836" i="2"/>
  <c r="N1836" i="2"/>
  <c r="O1836" i="2" s="1"/>
  <c r="I835" i="6" s="1"/>
  <c r="J963" i="6"/>
  <c r="K963" i="6"/>
  <c r="J965" i="6"/>
  <c r="K965" i="6"/>
  <c r="AH1684" i="2"/>
  <c r="AR1684" i="2"/>
  <c r="J1684" i="2"/>
  <c r="N1684" i="2"/>
  <c r="O1684" i="2" s="1"/>
  <c r="I683" i="6" s="1"/>
  <c r="X1684" i="2"/>
  <c r="N1800" i="2"/>
  <c r="O1800" i="2" s="1"/>
  <c r="I799" i="6" s="1"/>
  <c r="X1800" i="2"/>
  <c r="AH1800" i="2"/>
  <c r="AR1800" i="2"/>
  <c r="J1800" i="2"/>
  <c r="J824" i="6"/>
  <c r="K824" i="6"/>
  <c r="K889" i="6"/>
  <c r="J889" i="6"/>
  <c r="J1003" i="6"/>
  <c r="K1003" i="6"/>
  <c r="J970" i="6"/>
  <c r="K970" i="6"/>
  <c r="J1005" i="6"/>
  <c r="K1005" i="6"/>
  <c r="J967" i="6"/>
  <c r="K967" i="6"/>
  <c r="AC59" i="6"/>
  <c r="AB59" i="6"/>
  <c r="AB74" i="6"/>
  <c r="AC74" i="6"/>
  <c r="AB273" i="6"/>
  <c r="AC273" i="6"/>
  <c r="AB428" i="6"/>
  <c r="AC428" i="6"/>
  <c r="AC536" i="6"/>
  <c r="AB536" i="6"/>
  <c r="AB571" i="6"/>
  <c r="AC571" i="6"/>
  <c r="AN1698" i="2"/>
  <c r="AN1946" i="2"/>
  <c r="AN1829" i="2"/>
  <c r="AB892" i="6"/>
  <c r="AC892" i="6"/>
  <c r="AB887" i="6"/>
  <c r="AC887" i="6"/>
  <c r="AB919" i="6"/>
  <c r="AC919" i="6"/>
  <c r="AC155" i="6"/>
  <c r="AB155" i="6"/>
  <c r="AN1048" i="2"/>
  <c r="AN1613" i="2"/>
  <c r="AB650" i="6"/>
  <c r="AC650" i="6"/>
  <c r="AB577" i="6"/>
  <c r="AC577" i="6"/>
  <c r="AN1233" i="2"/>
  <c r="AN1635" i="2"/>
  <c r="AN1053" i="2"/>
  <c r="AB661" i="6"/>
  <c r="AC661" i="6"/>
  <c r="AN1099" i="2"/>
  <c r="AN1827" i="2"/>
  <c r="AB861" i="6"/>
  <c r="AC861" i="6"/>
  <c r="AC172" i="6"/>
  <c r="AB172" i="6"/>
  <c r="AN1735" i="2"/>
  <c r="AC181" i="6"/>
  <c r="AB181" i="6"/>
  <c r="AB693" i="6"/>
  <c r="AC693" i="6"/>
  <c r="AB909" i="6"/>
  <c r="AC909" i="6"/>
  <c r="AC96" i="6"/>
  <c r="AB96" i="6"/>
  <c r="AN1441" i="2"/>
  <c r="AB531" i="6"/>
  <c r="AC531" i="6"/>
  <c r="AN1110" i="2"/>
  <c r="AD1039" i="2"/>
  <c r="AD1310" i="2"/>
  <c r="W85" i="6"/>
  <c r="V85" i="6"/>
  <c r="AD1423" i="2"/>
  <c r="AD1811" i="2"/>
  <c r="AD1939" i="2"/>
  <c r="AD1740" i="2"/>
  <c r="W242" i="6"/>
  <c r="V242" i="6"/>
  <c r="AD1209" i="2"/>
  <c r="AD1818" i="2"/>
  <c r="W398" i="6"/>
  <c r="V398" i="6"/>
  <c r="W893" i="6"/>
  <c r="V893" i="6"/>
  <c r="W670" i="6"/>
  <c r="V670" i="6"/>
  <c r="AD1782" i="2"/>
  <c r="AD1624" i="2"/>
  <c r="W357" i="6"/>
  <c r="V357" i="6"/>
  <c r="AD1353" i="2"/>
  <c r="AD1498" i="2"/>
  <c r="W392" i="6"/>
  <c r="V392" i="6"/>
  <c r="AD1868" i="2"/>
  <c r="P586" i="6"/>
  <c r="Q586" i="6"/>
  <c r="T1692" i="2"/>
  <c r="P750" i="6"/>
  <c r="Q750" i="6"/>
  <c r="T1847" i="2"/>
  <c r="P878" i="6"/>
  <c r="Q878" i="6"/>
  <c r="P605" i="6"/>
  <c r="Q605" i="6"/>
  <c r="P945" i="6"/>
  <c r="Q945" i="6"/>
  <c r="P664" i="6"/>
  <c r="Q664" i="6"/>
  <c r="T1379" i="2"/>
  <c r="P109" i="6"/>
  <c r="Q109" i="6"/>
  <c r="T1652" i="2"/>
  <c r="P181" i="6"/>
  <c r="Q181" i="6"/>
  <c r="T2016" i="2"/>
  <c r="T1645" i="2"/>
  <c r="T1900" i="2"/>
  <c r="P871" i="6"/>
  <c r="Q871" i="6"/>
  <c r="T1543" i="2"/>
  <c r="T1827" i="2"/>
  <c r="T1357" i="2"/>
  <c r="T1243" i="2"/>
  <c r="P226" i="6"/>
  <c r="Q226" i="6"/>
  <c r="T1109" i="2"/>
  <c r="T1399" i="2"/>
  <c r="P700" i="6"/>
  <c r="Q700" i="6"/>
  <c r="J27" i="6"/>
  <c r="K27" i="6"/>
  <c r="K65" i="6"/>
  <c r="J65" i="6"/>
  <c r="J107" i="6"/>
  <c r="K107" i="6"/>
  <c r="X1092" i="2"/>
  <c r="N1092" i="2"/>
  <c r="O1092" i="2" s="1"/>
  <c r="I91" i="6" s="1"/>
  <c r="AR1092" i="2"/>
  <c r="J1092" i="2"/>
  <c r="AH1092" i="2"/>
  <c r="K113" i="6"/>
  <c r="J113" i="6"/>
  <c r="N1160" i="2"/>
  <c r="O1160" i="2" s="1"/>
  <c r="I159" i="6" s="1"/>
  <c r="AH1160" i="2"/>
  <c r="J1160" i="2"/>
  <c r="X1160" i="2"/>
  <c r="AR1160" i="2"/>
  <c r="N1192" i="2"/>
  <c r="O1192" i="2" s="1"/>
  <c r="I191" i="6" s="1"/>
  <c r="AH1192" i="2"/>
  <c r="J1192" i="2"/>
  <c r="AR1192" i="2"/>
  <c r="X1192" i="2"/>
  <c r="X1326" i="2"/>
  <c r="J1326" i="2"/>
  <c r="AH1326" i="2"/>
  <c r="N1326" i="2"/>
  <c r="O1326" i="2" s="1"/>
  <c r="I325" i="6" s="1"/>
  <c r="AR1326" i="2"/>
  <c r="J360" i="6"/>
  <c r="K360" i="6"/>
  <c r="K329" i="6"/>
  <c r="J329" i="6"/>
  <c r="J245" i="6"/>
  <c r="K245" i="6"/>
  <c r="X1423" i="2"/>
  <c r="J1423" i="2"/>
  <c r="AR1423" i="2"/>
  <c r="AH1423" i="2"/>
  <c r="N1423" i="2"/>
  <c r="O1423" i="2" s="1"/>
  <c r="I422" i="6" s="1"/>
  <c r="J319" i="6"/>
  <c r="K319" i="6"/>
  <c r="J461" i="6"/>
  <c r="K461" i="6"/>
  <c r="K537" i="6"/>
  <c r="J537" i="6"/>
  <c r="N1602" i="2"/>
  <c r="O1602" i="2" s="1"/>
  <c r="I601" i="6" s="1"/>
  <c r="X1602" i="2"/>
  <c r="AH1602" i="2"/>
  <c r="AR1602" i="2"/>
  <c r="J1602" i="2"/>
  <c r="J684" i="6"/>
  <c r="K684" i="6"/>
  <c r="J669" i="6"/>
  <c r="K669" i="6"/>
  <c r="J574" i="6"/>
  <c r="K574" i="6"/>
  <c r="J647" i="6"/>
  <c r="K647" i="6"/>
  <c r="X1780" i="2"/>
  <c r="AH1780" i="2"/>
  <c r="AR1780" i="2"/>
  <c r="J1780" i="2"/>
  <c r="N1780" i="2"/>
  <c r="O1780" i="2" s="1"/>
  <c r="I779" i="6" s="1"/>
  <c r="J820" i="6"/>
  <c r="K820" i="6"/>
  <c r="N1853" i="2"/>
  <c r="O1853" i="2" s="1"/>
  <c r="I852" i="6" s="1"/>
  <c r="X1853" i="2"/>
  <c r="AH1853" i="2"/>
  <c r="AR1853" i="2"/>
  <c r="J1853" i="2"/>
  <c r="J973" i="6"/>
  <c r="K973" i="6"/>
  <c r="N1895" i="2"/>
  <c r="O1895" i="2" s="1"/>
  <c r="I894" i="6" s="1"/>
  <c r="X1895" i="2"/>
  <c r="AH1895" i="2"/>
  <c r="AR1895" i="2"/>
  <c r="J1895" i="2"/>
  <c r="AH1615" i="2"/>
  <c r="AR1615" i="2"/>
  <c r="J1615" i="2"/>
  <c r="N1615" i="2"/>
  <c r="O1615" i="2" s="1"/>
  <c r="I614" i="6" s="1"/>
  <c r="X1615" i="2"/>
  <c r="N1808" i="2"/>
  <c r="O1808" i="2" s="1"/>
  <c r="I807" i="6" s="1"/>
  <c r="X1808" i="2"/>
  <c r="AH1808" i="2"/>
  <c r="AR1808" i="2"/>
  <c r="J1808" i="2"/>
  <c r="J919" i="6"/>
  <c r="K919" i="6"/>
  <c r="J659" i="6"/>
  <c r="K659" i="6"/>
  <c r="J1897" i="2"/>
  <c r="N1897" i="2"/>
  <c r="O1897" i="2" s="1"/>
  <c r="I896" i="6" s="1"/>
  <c r="X1897" i="2"/>
  <c r="AH1897" i="2"/>
  <c r="AR1897" i="2"/>
  <c r="AR1962" i="2"/>
  <c r="N1962" i="2"/>
  <c r="O1962" i="2" s="1"/>
  <c r="I961" i="6" s="1"/>
  <c r="X1962" i="2"/>
  <c r="AH1962" i="2"/>
  <c r="J1962" i="2"/>
  <c r="X2001" i="2"/>
  <c r="AH2001" i="2"/>
  <c r="AR2001" i="2"/>
  <c r="J2001" i="2"/>
  <c r="N2001" i="2"/>
  <c r="O2001" i="2" s="1"/>
  <c r="I1000" i="6" s="1"/>
  <c r="N2012" i="2"/>
  <c r="O2012" i="2" s="1"/>
  <c r="I1011" i="6" s="1"/>
  <c r="X2012" i="2"/>
  <c r="AH2012" i="2"/>
  <c r="AR2012" i="2"/>
  <c r="J2012" i="2"/>
  <c r="J975" i="6"/>
  <c r="K975" i="6"/>
  <c r="AB58" i="6"/>
  <c r="AC58" i="6"/>
  <c r="AN1197" i="2"/>
  <c r="AN1384" i="2"/>
  <c r="AB705" i="6"/>
  <c r="AC705" i="6"/>
  <c r="AN1570" i="2"/>
  <c r="AN1784" i="2"/>
  <c r="AB998" i="6"/>
  <c r="AC998" i="6"/>
  <c r="AN1687" i="2"/>
  <c r="AB567" i="6"/>
  <c r="AC567" i="6"/>
  <c r="AB746" i="6"/>
  <c r="AC746" i="6"/>
  <c r="AB225" i="6"/>
  <c r="AC225" i="6"/>
  <c r="AN1213" i="2"/>
  <c r="AC142" i="6"/>
  <c r="AB142" i="6"/>
  <c r="AB942" i="6"/>
  <c r="AC942" i="6"/>
  <c r="AB250" i="6"/>
  <c r="AC250" i="6"/>
  <c r="AN1812" i="2"/>
  <c r="AB859" i="6"/>
  <c r="AC859" i="6"/>
  <c r="AB974" i="6"/>
  <c r="AC974" i="6"/>
  <c r="AB968" i="6"/>
  <c r="AC968" i="6"/>
  <c r="AB343" i="6"/>
  <c r="AC343" i="6"/>
  <c r="AB802" i="6"/>
  <c r="AC802" i="6"/>
  <c r="AB843" i="6"/>
  <c r="AC843" i="6"/>
  <c r="AN1670" i="2"/>
  <c r="W69" i="6"/>
  <c r="V69" i="6"/>
  <c r="AD1205" i="2"/>
  <c r="W427" i="6"/>
  <c r="V427" i="6"/>
  <c r="AD1569" i="2"/>
  <c r="W608" i="6"/>
  <c r="V608" i="6"/>
  <c r="AD1680" i="2"/>
  <c r="W832" i="6"/>
  <c r="V832" i="6"/>
  <c r="AD1892" i="2"/>
  <c r="AD1536" i="2"/>
  <c r="AD1437" i="2"/>
  <c r="W361" i="6"/>
  <c r="V361" i="6"/>
  <c r="W1010" i="6"/>
  <c r="V1010" i="6"/>
  <c r="AD1862" i="2"/>
  <c r="AD1514" i="2"/>
  <c r="AD1788" i="2"/>
  <c r="W258" i="6"/>
  <c r="V258" i="6"/>
  <c r="AD1314" i="2"/>
  <c r="W424" i="6"/>
  <c r="V424" i="6"/>
  <c r="AD1305" i="2"/>
  <c r="P107" i="6"/>
  <c r="Q107" i="6"/>
  <c r="P219" i="6"/>
  <c r="Q219" i="6"/>
  <c r="P188" i="6"/>
  <c r="Q188" i="6"/>
  <c r="T1609" i="2"/>
  <c r="P595" i="6"/>
  <c r="Q595" i="6"/>
  <c r="P666" i="6"/>
  <c r="Q666" i="6"/>
  <c r="P619" i="6"/>
  <c r="Q619" i="6"/>
  <c r="T2004" i="2"/>
  <c r="P1006" i="6"/>
  <c r="Q1006" i="6"/>
  <c r="T1789" i="2"/>
  <c r="T1730" i="2"/>
  <c r="T1322" i="2"/>
  <c r="T1792" i="2"/>
  <c r="T1805" i="2"/>
  <c r="T1661" i="2"/>
  <c r="T1756" i="2"/>
  <c r="T1727" i="2"/>
  <c r="P567" i="6"/>
  <c r="Q567" i="6"/>
  <c r="P406" i="6"/>
  <c r="Q406" i="6"/>
  <c r="P374" i="6"/>
  <c r="Q374" i="6"/>
  <c r="J1048" i="2"/>
  <c r="X1048" i="2"/>
  <c r="AR1048" i="2"/>
  <c r="N1048" i="2"/>
  <c r="O1048" i="2" s="1"/>
  <c r="I47" i="6" s="1"/>
  <c r="AH1048" i="2"/>
  <c r="J67" i="6"/>
  <c r="K67" i="6"/>
  <c r="J158" i="6"/>
  <c r="K158" i="6"/>
  <c r="X1131" i="2"/>
  <c r="AH1131" i="2"/>
  <c r="AR1131" i="2"/>
  <c r="J1131" i="2"/>
  <c r="N1131" i="2"/>
  <c r="O1131" i="2" s="1"/>
  <c r="I130" i="6" s="1"/>
  <c r="J216" i="6"/>
  <c r="K216" i="6"/>
  <c r="X1231" i="2"/>
  <c r="N1231" i="2"/>
  <c r="O1231" i="2" s="1"/>
  <c r="I230" i="6" s="1"/>
  <c r="AH1231" i="2"/>
  <c r="J1231" i="2"/>
  <c r="AR1231" i="2"/>
  <c r="AR1290" i="2"/>
  <c r="N1290" i="2"/>
  <c r="O1290" i="2" s="1"/>
  <c r="I289" i="6" s="1"/>
  <c r="AH1290" i="2"/>
  <c r="X1290" i="2"/>
  <c r="J1290" i="2"/>
  <c r="J333" i="6"/>
  <c r="K333" i="6"/>
  <c r="N1421" i="2"/>
  <c r="O1421" i="2" s="1"/>
  <c r="I420" i="6" s="1"/>
  <c r="X1421" i="2"/>
  <c r="AR1421" i="2"/>
  <c r="AH1421" i="2"/>
  <c r="J1421" i="2"/>
  <c r="X1431" i="2"/>
  <c r="J1431" i="2"/>
  <c r="N1431" i="2"/>
  <c r="O1431" i="2" s="1"/>
  <c r="I430" i="6" s="1"/>
  <c r="AH1431" i="2"/>
  <c r="AR1431" i="2"/>
  <c r="J1393" i="2"/>
  <c r="AH1393" i="2"/>
  <c r="X1393" i="2"/>
  <c r="AR1393" i="2"/>
  <c r="N1393" i="2"/>
  <c r="O1393" i="2" s="1"/>
  <c r="I392" i="6" s="1"/>
  <c r="J248" i="6"/>
  <c r="K248" i="6"/>
  <c r="AH1387" i="2"/>
  <c r="AR1387" i="2"/>
  <c r="N1387" i="2"/>
  <c r="O1387" i="2" s="1"/>
  <c r="I386" i="6" s="1"/>
  <c r="X1387" i="2"/>
  <c r="J1387" i="2"/>
  <c r="J524" i="6"/>
  <c r="K524" i="6"/>
  <c r="N1502" i="2"/>
  <c r="O1502" i="2" s="1"/>
  <c r="I501" i="6" s="1"/>
  <c r="X1502" i="2"/>
  <c r="J1502" i="2"/>
  <c r="AH1502" i="2"/>
  <c r="AR1502" i="2"/>
  <c r="J264" i="6"/>
  <c r="K264" i="6"/>
  <c r="N1366" i="2"/>
  <c r="O1366" i="2" s="1"/>
  <c r="I365" i="6" s="1"/>
  <c r="AH1366" i="2"/>
  <c r="AR1366" i="2"/>
  <c r="J1366" i="2"/>
  <c r="X1366" i="2"/>
  <c r="J618" i="6"/>
  <c r="K618" i="6"/>
  <c r="N1678" i="2"/>
  <c r="O1678" i="2" s="1"/>
  <c r="I677" i="6" s="1"/>
  <c r="X1678" i="2"/>
  <c r="AH1678" i="2"/>
  <c r="AR1678" i="2"/>
  <c r="J1678" i="2"/>
  <c r="J463" i="6"/>
  <c r="K463" i="6"/>
  <c r="J853" i="6"/>
  <c r="K853" i="6"/>
  <c r="N1918" i="2"/>
  <c r="O1918" i="2" s="1"/>
  <c r="I917" i="6" s="1"/>
  <c r="X1918" i="2"/>
  <c r="AH1918" i="2"/>
  <c r="AR1918" i="2"/>
  <c r="J1918" i="2"/>
  <c r="K673" i="6"/>
  <c r="J673" i="6"/>
  <c r="K777" i="6"/>
  <c r="J777" i="6"/>
  <c r="J1008" i="6"/>
  <c r="K1008" i="6"/>
  <c r="AH1931" i="2"/>
  <c r="AR1931" i="2"/>
  <c r="J1931" i="2"/>
  <c r="N1931" i="2"/>
  <c r="O1931" i="2" s="1"/>
  <c r="I930" i="6" s="1"/>
  <c r="X1931" i="2"/>
  <c r="J976" i="6"/>
  <c r="K976" i="6"/>
  <c r="AN1170" i="2"/>
  <c r="AC236" i="6"/>
  <c r="AB236" i="6"/>
  <c r="AB332" i="6"/>
  <c r="AC332" i="6"/>
  <c r="AB372" i="6"/>
  <c r="AC372" i="6"/>
  <c r="AB444" i="6"/>
  <c r="AC444" i="6"/>
  <c r="AC552" i="6"/>
  <c r="AB552" i="6"/>
  <c r="AN1714" i="2"/>
  <c r="AB209" i="6"/>
  <c r="AC209" i="6"/>
  <c r="AN1845" i="2"/>
  <c r="AB908" i="6"/>
  <c r="AC908" i="6"/>
  <c r="AB961" i="6"/>
  <c r="AC961" i="6"/>
  <c r="AN2007" i="2"/>
  <c r="AB767" i="6"/>
  <c r="AC767" i="6"/>
  <c r="AN1894" i="2"/>
  <c r="AN1643" i="2"/>
  <c r="AB154" i="6"/>
  <c r="AC154" i="6"/>
  <c r="AN1042" i="2"/>
  <c r="AB609" i="6"/>
  <c r="AC609" i="6"/>
  <c r="AB722" i="6"/>
  <c r="AC722" i="6"/>
  <c r="AN1550" i="2"/>
  <c r="AN1833" i="2"/>
  <c r="AN1549" i="2"/>
  <c r="AN1573" i="2"/>
  <c r="AC528" i="6"/>
  <c r="AB528" i="6"/>
  <c r="AB500" i="6"/>
  <c r="AC500" i="6"/>
  <c r="AB438" i="6"/>
  <c r="AC438" i="6"/>
  <c r="AN1049" i="2"/>
  <c r="AN1541" i="2"/>
  <c r="AN1072" i="2"/>
  <c r="AB999" i="6"/>
  <c r="AC999" i="6"/>
  <c r="AC211" i="6"/>
  <c r="AB211" i="6"/>
  <c r="AN1838" i="2"/>
  <c r="W29" i="6"/>
  <c r="V29" i="6"/>
  <c r="W47" i="6"/>
  <c r="V47" i="6"/>
  <c r="W214" i="6"/>
  <c r="V214" i="6"/>
  <c r="W237" i="6"/>
  <c r="V237" i="6"/>
  <c r="AD1316" i="2"/>
  <c r="W95" i="6"/>
  <c r="V95" i="6"/>
  <c r="AD1439" i="2"/>
  <c r="W246" i="6"/>
  <c r="V246" i="6"/>
  <c r="W485" i="6"/>
  <c r="V485" i="6"/>
  <c r="W283" i="6"/>
  <c r="V283" i="6"/>
  <c r="V596" i="6"/>
  <c r="W596" i="6"/>
  <c r="W697" i="6"/>
  <c r="V697" i="6"/>
  <c r="AD1755" i="2"/>
  <c r="AD1883" i="2"/>
  <c r="W705" i="6"/>
  <c r="V705" i="6"/>
  <c r="W657" i="6"/>
  <c r="V657" i="6"/>
  <c r="AD1992" i="2"/>
  <c r="W962" i="6"/>
  <c r="V962" i="6"/>
  <c r="W1011" i="6"/>
  <c r="V1011" i="6"/>
  <c r="AD1828" i="2"/>
  <c r="AD1168" i="2"/>
  <c r="AD1812" i="2"/>
  <c r="AD1600" i="2"/>
  <c r="AD1242" i="2"/>
  <c r="AD1746" i="2"/>
  <c r="AD1830" i="2"/>
  <c r="W728" i="6"/>
  <c r="V728" i="6"/>
  <c r="W439" i="6"/>
  <c r="V439" i="6"/>
  <c r="W953" i="6"/>
  <c r="V953" i="6"/>
  <c r="AD1778" i="2"/>
  <c r="AD1481" i="2"/>
  <c r="AD1442" i="2"/>
  <c r="AD1513" i="2"/>
  <c r="P231" i="6"/>
  <c r="Q231" i="6"/>
  <c r="P158" i="6"/>
  <c r="Q158" i="6"/>
  <c r="P238" i="6"/>
  <c r="Q238" i="6"/>
  <c r="P139" i="6"/>
  <c r="Q139" i="6"/>
  <c r="P452" i="6"/>
  <c r="Q452" i="6"/>
  <c r="T1408" i="2"/>
  <c r="P594" i="6"/>
  <c r="Q594" i="6"/>
  <c r="T1700" i="2"/>
  <c r="P690" i="6"/>
  <c r="Q690" i="6"/>
  <c r="T1791" i="2"/>
  <c r="P822" i="6"/>
  <c r="Q822" i="6"/>
  <c r="T1919" i="2"/>
  <c r="P950" i="6"/>
  <c r="Q950" i="6"/>
  <c r="P650" i="6"/>
  <c r="Q650" i="6"/>
  <c r="T1764" i="2"/>
  <c r="T1940" i="2"/>
  <c r="T1852" i="2"/>
  <c r="P430" i="6"/>
  <c r="Q430" i="6"/>
  <c r="T1836" i="2"/>
  <c r="T1851" i="2"/>
  <c r="T1250" i="2"/>
  <c r="T1820" i="2"/>
  <c r="T1333" i="2"/>
  <c r="T1499" i="2"/>
  <c r="P313" i="6"/>
  <c r="Q313" i="6"/>
  <c r="P114" i="6"/>
  <c r="Q114" i="6"/>
  <c r="T1270" i="2"/>
  <c r="T1559" i="2"/>
  <c r="T1784" i="2"/>
  <c r="T1576" i="2"/>
  <c r="N1103" i="2"/>
  <c r="O1103" i="2" s="1"/>
  <c r="I102" i="6" s="1"/>
  <c r="X1103" i="2"/>
  <c r="AR1103" i="2"/>
  <c r="J1103" i="2"/>
  <c r="AH1103" i="2"/>
  <c r="AR1095" i="2"/>
  <c r="J1095" i="2"/>
  <c r="AH1095" i="2"/>
  <c r="X1095" i="2"/>
  <c r="N1095" i="2"/>
  <c r="O1095" i="2" s="1"/>
  <c r="I94" i="6" s="1"/>
  <c r="J138" i="6"/>
  <c r="K138" i="6"/>
  <c r="J267" i="6"/>
  <c r="K267" i="6"/>
  <c r="N1136" i="2"/>
  <c r="O1136" i="2" s="1"/>
  <c r="I135" i="6" s="1"/>
  <c r="AH1136" i="2"/>
  <c r="J1136" i="2"/>
  <c r="X1136" i="2"/>
  <c r="AR1136" i="2"/>
  <c r="J323" i="6"/>
  <c r="K323" i="6"/>
  <c r="J164" i="6"/>
  <c r="K164" i="6"/>
  <c r="AH1291" i="2"/>
  <c r="N1291" i="2"/>
  <c r="O1291" i="2" s="1"/>
  <c r="I290" i="6" s="1"/>
  <c r="X1291" i="2"/>
  <c r="J1291" i="2"/>
  <c r="AR1291" i="2"/>
  <c r="J240" i="6"/>
  <c r="K240" i="6"/>
  <c r="X1436" i="2"/>
  <c r="AH1436" i="2"/>
  <c r="J1436" i="2"/>
  <c r="N1436" i="2"/>
  <c r="O1436" i="2" s="1"/>
  <c r="I435" i="6" s="1"/>
  <c r="AR1436" i="2"/>
  <c r="X1475" i="2"/>
  <c r="AH1475" i="2"/>
  <c r="AR1475" i="2"/>
  <c r="J1475" i="2"/>
  <c r="N1475" i="2"/>
  <c r="O1475" i="2" s="1"/>
  <c r="I474" i="6" s="1"/>
  <c r="N1472" i="2"/>
  <c r="O1472" i="2" s="1"/>
  <c r="I471" i="6" s="1"/>
  <c r="AR1472" i="2"/>
  <c r="X1472" i="2"/>
  <c r="AH1472" i="2"/>
  <c r="J1472" i="2"/>
  <c r="AH1470" i="2"/>
  <c r="N1470" i="2"/>
  <c r="O1470" i="2" s="1"/>
  <c r="I469" i="6" s="1"/>
  <c r="J1470" i="2"/>
  <c r="AR1470" i="2"/>
  <c r="X1470" i="2"/>
  <c r="N1569" i="2"/>
  <c r="O1569" i="2" s="1"/>
  <c r="I568" i="6" s="1"/>
  <c r="X1569" i="2"/>
  <c r="AH1569" i="2"/>
  <c r="AR1569" i="2"/>
  <c r="J1569" i="2"/>
  <c r="J603" i="6"/>
  <c r="K603" i="6"/>
  <c r="AR1527" i="2"/>
  <c r="J1527" i="2"/>
  <c r="AH1527" i="2"/>
  <c r="X1527" i="2"/>
  <c r="N1527" i="2"/>
  <c r="O1527" i="2" s="1"/>
  <c r="I526" i="6" s="1"/>
  <c r="K489" i="6"/>
  <c r="J489" i="6"/>
  <c r="AH1607" i="2"/>
  <c r="AR1607" i="2"/>
  <c r="J1607" i="2"/>
  <c r="N1607" i="2"/>
  <c r="O1607" i="2" s="1"/>
  <c r="I606" i="6" s="1"/>
  <c r="X1607" i="2"/>
  <c r="J688" i="6"/>
  <c r="K688" i="6"/>
  <c r="AR1643" i="2"/>
  <c r="J1643" i="2"/>
  <c r="X1643" i="2"/>
  <c r="AH1643" i="2"/>
  <c r="N1643" i="2"/>
  <c r="O1643" i="2" s="1"/>
  <c r="I642" i="6" s="1"/>
  <c r="J540" i="6"/>
  <c r="K540" i="6"/>
  <c r="J764" i="6"/>
  <c r="K764" i="6"/>
  <c r="N1797" i="2"/>
  <c r="O1797" i="2" s="1"/>
  <c r="I796" i="6" s="1"/>
  <c r="X1797" i="2"/>
  <c r="AH1797" i="2"/>
  <c r="AR1797" i="2"/>
  <c r="J1797" i="2"/>
  <c r="J861" i="6"/>
  <c r="K861" i="6"/>
  <c r="N1926" i="2"/>
  <c r="O1926" i="2" s="1"/>
  <c r="I925" i="6" s="1"/>
  <c r="X1926" i="2"/>
  <c r="AH1926" i="2"/>
  <c r="AR1926" i="2"/>
  <c r="J1926" i="2"/>
  <c r="N1839" i="2"/>
  <c r="O1839" i="2" s="1"/>
  <c r="I838" i="6" s="1"/>
  <c r="X1839" i="2"/>
  <c r="AH1839" i="2"/>
  <c r="AR1839" i="2"/>
  <c r="J1839" i="2"/>
  <c r="J934" i="6"/>
  <c r="K934" i="6"/>
  <c r="N1760" i="2"/>
  <c r="O1760" i="2" s="1"/>
  <c r="I759" i="6" s="1"/>
  <c r="X1760" i="2"/>
  <c r="AH1760" i="2"/>
  <c r="AR1760" i="2"/>
  <c r="J1760" i="2"/>
  <c r="J895" i="6"/>
  <c r="K895" i="6"/>
  <c r="J959" i="6"/>
  <c r="K959" i="6"/>
  <c r="AH1692" i="2"/>
  <c r="AR1692" i="2"/>
  <c r="J1692" i="2"/>
  <c r="N1692" i="2"/>
  <c r="O1692" i="2" s="1"/>
  <c r="I691" i="6" s="1"/>
  <c r="X1692" i="2"/>
  <c r="J1849" i="2"/>
  <c r="N1849" i="2"/>
  <c r="O1849" i="2" s="1"/>
  <c r="I848" i="6" s="1"/>
  <c r="X1849" i="2"/>
  <c r="AH1849" i="2"/>
  <c r="AR1849" i="2"/>
  <c r="AR1914" i="2"/>
  <c r="J1914" i="2"/>
  <c r="N1914" i="2"/>
  <c r="O1914" i="2" s="1"/>
  <c r="I913" i="6" s="1"/>
  <c r="X1914" i="2"/>
  <c r="AH1914" i="2"/>
  <c r="AB121" i="6"/>
  <c r="AC121" i="6"/>
  <c r="AB266" i="6"/>
  <c r="AC266" i="6"/>
  <c r="AB442" i="6"/>
  <c r="AC442" i="6"/>
  <c r="AN1387" i="2"/>
  <c r="AB602" i="6"/>
  <c r="AC602" i="6"/>
  <c r="AB659" i="6"/>
  <c r="AC659" i="6"/>
  <c r="AN1470" i="2"/>
  <c r="AB777" i="6"/>
  <c r="AC777" i="6"/>
  <c r="AB971" i="6"/>
  <c r="AC971" i="6"/>
  <c r="AN1832" i="2"/>
  <c r="AC888" i="6"/>
  <c r="AB888" i="6"/>
  <c r="AN1727" i="2"/>
  <c r="AB596" i="6"/>
  <c r="AC596" i="6"/>
  <c r="AB636" i="6"/>
  <c r="AC636" i="6"/>
  <c r="AB606" i="6"/>
  <c r="AC606" i="6"/>
  <c r="AB501" i="6"/>
  <c r="AC501" i="6"/>
  <c r="AB451" i="6"/>
  <c r="AC451" i="6"/>
  <c r="AB57" i="6"/>
  <c r="AC57" i="6"/>
  <c r="AN1919" i="2"/>
  <c r="AC384" i="6"/>
  <c r="AB384" i="6"/>
  <c r="AC118" i="6"/>
  <c r="AB118" i="6"/>
  <c r="AC800" i="6"/>
  <c r="AB800" i="6"/>
  <c r="AB806" i="6"/>
  <c r="AC806" i="6"/>
  <c r="AB479" i="6"/>
  <c r="AC479" i="6"/>
  <c r="AN1804" i="2"/>
  <c r="AB668" i="6"/>
  <c r="AC668" i="6"/>
  <c r="AB525" i="6"/>
  <c r="AC525" i="6"/>
  <c r="AN1136" i="2"/>
  <c r="AN1592" i="2"/>
  <c r="W165" i="6"/>
  <c r="V165" i="6"/>
  <c r="W346" i="6"/>
  <c r="V346" i="6"/>
  <c r="AD1545" i="2"/>
  <c r="W616" i="6"/>
  <c r="V616" i="6"/>
  <c r="AD1539" i="2"/>
  <c r="W520" i="6"/>
  <c r="V520" i="6"/>
  <c r="W929" i="6"/>
  <c r="V929" i="6"/>
  <c r="AD1720" i="2"/>
  <c r="V956" i="6"/>
  <c r="W956" i="6"/>
  <c r="AD1889" i="2"/>
  <c r="W974" i="6"/>
  <c r="V974" i="6"/>
  <c r="W206" i="6"/>
  <c r="V206" i="6"/>
  <c r="W795" i="6"/>
  <c r="V795" i="6"/>
  <c r="W71" i="6"/>
  <c r="V71" i="6"/>
  <c r="V708" i="6"/>
  <c r="W708" i="6"/>
  <c r="AD1958" i="2"/>
  <c r="W993" i="6"/>
  <c r="V993" i="6"/>
  <c r="W825" i="6"/>
  <c r="V825" i="6"/>
  <c r="AD1181" i="2"/>
  <c r="W153" i="6"/>
  <c r="V153" i="6"/>
  <c r="W690" i="6"/>
  <c r="V690" i="6"/>
  <c r="AD1368" i="2"/>
  <c r="V676" i="6"/>
  <c r="W676" i="6"/>
  <c r="W571" i="6"/>
  <c r="V571" i="6"/>
  <c r="AD1296" i="2"/>
  <c r="W285" i="6"/>
  <c r="V285" i="6"/>
  <c r="W704" i="6"/>
  <c r="V704" i="6"/>
  <c r="T1119" i="2"/>
  <c r="P367" i="6"/>
  <c r="Q367" i="6"/>
  <c r="T1332" i="2"/>
  <c r="P463" i="6"/>
  <c r="Q463" i="6"/>
  <c r="T1370" i="2"/>
  <c r="P455" i="6"/>
  <c r="Q455" i="6"/>
  <c r="P279" i="6"/>
  <c r="Q279" i="6"/>
  <c r="T1972" i="2"/>
  <c r="T1574" i="2"/>
  <c r="P744" i="6"/>
  <c r="Q744" i="6"/>
  <c r="T1428" i="2"/>
  <c r="P71" i="6"/>
  <c r="Q71" i="6"/>
  <c r="T1532" i="2"/>
  <c r="P796" i="6"/>
  <c r="Q796" i="6"/>
  <c r="P786" i="6"/>
  <c r="Q786" i="6"/>
  <c r="P349" i="6"/>
  <c r="Q349" i="6"/>
  <c r="P840" i="6"/>
  <c r="Q840" i="6"/>
  <c r="T1457" i="2"/>
  <c r="P330" i="6"/>
  <c r="Q330" i="6"/>
  <c r="T1594" i="2"/>
  <c r="P152" i="6"/>
  <c r="Q152" i="6"/>
  <c r="T1201" i="2"/>
  <c r="P882" i="6"/>
  <c r="Q882" i="6"/>
  <c r="T1626" i="2"/>
  <c r="P590" i="6"/>
  <c r="Q590" i="6"/>
  <c r="T1079" i="2"/>
  <c r="N1052" i="2"/>
  <c r="O1052" i="2" s="1"/>
  <c r="I51" i="6" s="1"/>
  <c r="X1052" i="2"/>
  <c r="J1052" i="2"/>
  <c r="AH1052" i="2"/>
  <c r="AR1052" i="2"/>
  <c r="J38" i="6"/>
  <c r="K38" i="6"/>
  <c r="J85" i="6"/>
  <c r="K85" i="6"/>
  <c r="J174" i="6"/>
  <c r="K174" i="6"/>
  <c r="J210" i="6"/>
  <c r="K210" i="6"/>
  <c r="J131" i="6"/>
  <c r="K131" i="6"/>
  <c r="J183" i="6"/>
  <c r="K183" i="6"/>
  <c r="J197" i="6"/>
  <c r="K197" i="6"/>
  <c r="AR1201" i="2"/>
  <c r="J1201" i="2"/>
  <c r="AH1201" i="2"/>
  <c r="X1201" i="2"/>
  <c r="N1201" i="2"/>
  <c r="O1201" i="2" s="1"/>
  <c r="I200" i="6" s="1"/>
  <c r="X1299" i="2"/>
  <c r="AH1299" i="2"/>
  <c r="J1299" i="2"/>
  <c r="N1299" i="2"/>
  <c r="O1299" i="2" s="1"/>
  <c r="I298" i="6" s="1"/>
  <c r="AR1299" i="2"/>
  <c r="J320" i="6"/>
  <c r="K320" i="6"/>
  <c r="K305" i="6"/>
  <c r="J305" i="6"/>
  <c r="AH1354" i="2"/>
  <c r="N1354" i="2"/>
  <c r="O1354" i="2" s="1"/>
  <c r="I353" i="6" s="1"/>
  <c r="X1354" i="2"/>
  <c r="AR1354" i="2"/>
  <c r="J1354" i="2"/>
  <c r="J443" i="6"/>
  <c r="K443" i="6"/>
  <c r="J428" i="6"/>
  <c r="K428" i="6"/>
  <c r="J382" i="6"/>
  <c r="K382" i="6"/>
  <c r="K225" i="6"/>
  <c r="J225" i="6"/>
  <c r="J476" i="6"/>
  <c r="K476" i="6"/>
  <c r="J229" i="6"/>
  <c r="K229" i="6"/>
  <c r="J1328" i="2"/>
  <c r="AH1328" i="2"/>
  <c r="AR1328" i="2"/>
  <c r="X1328" i="2"/>
  <c r="N1328" i="2"/>
  <c r="O1328" i="2" s="1"/>
  <c r="I327" i="6" s="1"/>
  <c r="X1568" i="2"/>
  <c r="AH1568" i="2"/>
  <c r="AR1568" i="2"/>
  <c r="J1568" i="2"/>
  <c r="N1568" i="2"/>
  <c r="O1568" i="2" s="1"/>
  <c r="I567" i="6" s="1"/>
  <c r="J608" i="6"/>
  <c r="K608" i="6"/>
  <c r="J626" i="6"/>
  <c r="K626" i="6"/>
  <c r="N1663" i="2"/>
  <c r="O1663" i="2" s="1"/>
  <c r="I662" i="6" s="1"/>
  <c r="X1663" i="2"/>
  <c r="AH1663" i="2"/>
  <c r="AR1663" i="2"/>
  <c r="J1663" i="2"/>
  <c r="J1621" i="2"/>
  <c r="N1621" i="2"/>
  <c r="O1621" i="2" s="1"/>
  <c r="I620" i="6" s="1"/>
  <c r="AH1621" i="2"/>
  <c r="AR1621" i="2"/>
  <c r="X1621" i="2"/>
  <c r="J739" i="6"/>
  <c r="K739" i="6"/>
  <c r="X1804" i="2"/>
  <c r="AH1804" i="2"/>
  <c r="AR1804" i="2"/>
  <c r="J1804" i="2"/>
  <c r="N1804" i="2"/>
  <c r="O1804" i="2" s="1"/>
  <c r="I803" i="6" s="1"/>
  <c r="J596" i="6"/>
  <c r="K596" i="6"/>
  <c r="J805" i="6"/>
  <c r="K805" i="6"/>
  <c r="N1870" i="2"/>
  <c r="O1870" i="2" s="1"/>
  <c r="I869" i="6" s="1"/>
  <c r="X1870" i="2"/>
  <c r="AH1870" i="2"/>
  <c r="AR1870" i="2"/>
  <c r="J1870" i="2"/>
  <c r="N1768" i="2"/>
  <c r="O1768" i="2" s="1"/>
  <c r="I767" i="6" s="1"/>
  <c r="X1768" i="2"/>
  <c r="AH1768" i="2"/>
  <c r="AR1768" i="2"/>
  <c r="J1768" i="2"/>
  <c r="J792" i="6"/>
  <c r="K792" i="6"/>
  <c r="K857" i="6"/>
  <c r="J857" i="6"/>
  <c r="K985" i="6"/>
  <c r="J985" i="6"/>
  <c r="J699" i="6"/>
  <c r="K699" i="6"/>
  <c r="AH1668" i="2"/>
  <c r="AR1668" i="2"/>
  <c r="J1668" i="2"/>
  <c r="N1668" i="2"/>
  <c r="O1668" i="2" s="1"/>
  <c r="I667" i="6" s="1"/>
  <c r="X1668" i="2"/>
  <c r="J810" i="6"/>
  <c r="K810" i="6"/>
  <c r="AB73" i="6"/>
  <c r="AC73" i="6"/>
  <c r="AC75" i="6"/>
  <c r="AB75" i="6"/>
  <c r="AN1167" i="2"/>
  <c r="AC315" i="6"/>
  <c r="AB315" i="6"/>
  <c r="AN1850" i="2"/>
  <c r="AB721" i="6"/>
  <c r="AC721" i="6"/>
  <c r="AB796" i="6"/>
  <c r="AC796" i="6"/>
  <c r="AB751" i="6"/>
  <c r="AC751" i="6"/>
  <c r="AB1017" i="6"/>
  <c r="AC1017" i="6"/>
  <c r="AN1777" i="2"/>
  <c r="AB690" i="6"/>
  <c r="AC690" i="6"/>
  <c r="AB797" i="6"/>
  <c r="AC797" i="6"/>
  <c r="AN1191" i="2"/>
  <c r="AN1101" i="2"/>
  <c r="AN1851" i="2"/>
  <c r="AC262" i="6"/>
  <c r="AB262" i="6"/>
  <c r="AB901" i="6"/>
  <c r="AC901" i="6"/>
  <c r="AC148" i="6"/>
  <c r="AB148" i="6"/>
  <c r="AB527" i="6"/>
  <c r="AC527" i="6"/>
  <c r="AN1265" i="2"/>
  <c r="AC173" i="6"/>
  <c r="AB173" i="6"/>
  <c r="AN1708" i="2"/>
  <c r="AN1905" i="2"/>
  <c r="AB455" i="6"/>
  <c r="AC455" i="6"/>
  <c r="AC133" i="6"/>
  <c r="AB133" i="6"/>
  <c r="AN1065" i="2"/>
  <c r="AD1103" i="2"/>
  <c r="V356" i="6"/>
  <c r="W356" i="6"/>
  <c r="AD1465" i="2"/>
  <c r="W390" i="6"/>
  <c r="V390" i="6"/>
  <c r="AD1623" i="2"/>
  <c r="AD1795" i="2"/>
  <c r="AD1923" i="2"/>
  <c r="AD2020" i="2"/>
  <c r="V84" i="6"/>
  <c r="W84" i="6"/>
  <c r="AD1742" i="2"/>
  <c r="AD1458" i="2"/>
  <c r="W519" i="6"/>
  <c r="V519" i="6"/>
  <c r="W917" i="6"/>
  <c r="V917" i="6"/>
  <c r="W173" i="6"/>
  <c r="V173" i="6"/>
  <c r="AD1995" i="2"/>
  <c r="W318" i="6"/>
  <c r="V318" i="6"/>
  <c r="W186" i="6"/>
  <c r="V186" i="6"/>
  <c r="AD1932" i="2"/>
  <c r="AD1515" i="2"/>
  <c r="AD1974" i="2"/>
  <c r="W80" i="6"/>
  <c r="V80" i="6"/>
  <c r="P310" i="6"/>
  <c r="Q310" i="6"/>
  <c r="T1303" i="2"/>
  <c r="P372" i="6"/>
  <c r="Q372" i="6"/>
  <c r="T1518" i="2"/>
  <c r="P538" i="6"/>
  <c r="Q538" i="6"/>
  <c r="P539" i="6"/>
  <c r="Q539" i="6"/>
  <c r="P579" i="6"/>
  <c r="Q579" i="6"/>
  <c r="T1799" i="2"/>
  <c r="P830" i="6"/>
  <c r="Q830" i="6"/>
  <c r="T1927" i="2"/>
  <c r="P817" i="6"/>
  <c r="Q817" i="6"/>
  <c r="Q982" i="6"/>
  <c r="P982" i="6"/>
  <c r="P663" i="6"/>
  <c r="Q663" i="6"/>
  <c r="T1904" i="2"/>
  <c r="T1102" i="2"/>
  <c r="P895" i="6"/>
  <c r="Q895" i="6"/>
  <c r="P303" i="6"/>
  <c r="Q303" i="6"/>
  <c r="T1772" i="2"/>
  <c r="T1630" i="2"/>
  <c r="P847" i="6"/>
  <c r="Q847" i="6"/>
  <c r="T1912" i="2"/>
  <c r="T1599" i="2"/>
  <c r="T1237" i="2"/>
  <c r="P237" i="6"/>
  <c r="Q237" i="6"/>
  <c r="P719" i="6"/>
  <c r="Q719" i="6"/>
  <c r="P117" i="6"/>
  <c r="Q117" i="6"/>
  <c r="T1346" i="2"/>
  <c r="T1145" i="2"/>
  <c r="T1275" i="2"/>
  <c r="T1776" i="2"/>
  <c r="X1081" i="2"/>
  <c r="AH1081" i="2"/>
  <c r="AR1081" i="2"/>
  <c r="J1081" i="2"/>
  <c r="N1081" i="2"/>
  <c r="O1081" i="2" s="1"/>
  <c r="I80" i="6" s="1"/>
  <c r="K41" i="6"/>
  <c r="J41" i="6"/>
  <c r="X1119" i="2"/>
  <c r="AH1119" i="2"/>
  <c r="AR1119" i="2"/>
  <c r="N1119" i="2"/>
  <c r="O1119" i="2" s="1"/>
  <c r="I118" i="6" s="1"/>
  <c r="J1119" i="2"/>
  <c r="X1183" i="2"/>
  <c r="AR1183" i="2"/>
  <c r="J1183" i="2"/>
  <c r="N1183" i="2"/>
  <c r="O1183" i="2" s="1"/>
  <c r="I182" i="6" s="1"/>
  <c r="AH1183" i="2"/>
  <c r="AR1117" i="2"/>
  <c r="N1117" i="2"/>
  <c r="O1117" i="2" s="1"/>
  <c r="I116" i="6" s="1"/>
  <c r="X1117" i="2"/>
  <c r="AH1117" i="2"/>
  <c r="J1117" i="2"/>
  <c r="J82" i="6"/>
  <c r="K82" i="6"/>
  <c r="AH1142" i="2"/>
  <c r="J1142" i="2"/>
  <c r="X1142" i="2"/>
  <c r="AR1142" i="2"/>
  <c r="N1142" i="2"/>
  <c r="O1142" i="2" s="1"/>
  <c r="I141" i="6" s="1"/>
  <c r="K217" i="6"/>
  <c r="J217" i="6"/>
  <c r="J220" i="6"/>
  <c r="K220" i="6"/>
  <c r="X1339" i="2"/>
  <c r="AH1339" i="2"/>
  <c r="J1339" i="2"/>
  <c r="N1339" i="2"/>
  <c r="O1339" i="2" s="1"/>
  <c r="I338" i="6" s="1"/>
  <c r="AR1339" i="2"/>
  <c r="X1294" i="2"/>
  <c r="J1294" i="2"/>
  <c r="AR1294" i="2"/>
  <c r="N1294" i="2"/>
  <c r="O1294" i="2" s="1"/>
  <c r="I293" i="6" s="1"/>
  <c r="AH1294" i="2"/>
  <c r="J357" i="6"/>
  <c r="K357" i="6"/>
  <c r="AR1329" i="2"/>
  <c r="J1329" i="2"/>
  <c r="X1329" i="2"/>
  <c r="AH1329" i="2"/>
  <c r="N1329" i="2"/>
  <c r="O1329" i="2" s="1"/>
  <c r="I328" i="6" s="1"/>
  <c r="X1452" i="2"/>
  <c r="J1452" i="2"/>
  <c r="AH1452" i="2"/>
  <c r="N1452" i="2"/>
  <c r="O1452" i="2" s="1"/>
  <c r="I451" i="6" s="1"/>
  <c r="AR1452" i="2"/>
  <c r="J454" i="6"/>
  <c r="K454" i="6"/>
  <c r="J472" i="6"/>
  <c r="K472" i="6"/>
  <c r="AH1242" i="2"/>
  <c r="AR1242" i="2"/>
  <c r="J1242" i="2"/>
  <c r="N1242" i="2"/>
  <c r="O1242" i="2" s="1"/>
  <c r="I241" i="6" s="1"/>
  <c r="X1242" i="2"/>
  <c r="J277" i="6"/>
  <c r="K277" i="6"/>
  <c r="J518" i="6"/>
  <c r="K518" i="6"/>
  <c r="X1576" i="2"/>
  <c r="AH1576" i="2"/>
  <c r="AR1576" i="2"/>
  <c r="J1576" i="2"/>
  <c r="N1576" i="2"/>
  <c r="O1576" i="2" s="1"/>
  <c r="I575" i="6" s="1"/>
  <c r="J576" i="6"/>
  <c r="K576" i="6"/>
  <c r="K257" i="6"/>
  <c r="J257" i="6"/>
  <c r="J716" i="6"/>
  <c r="K716" i="6"/>
  <c r="AH1567" i="2"/>
  <c r="AR1567" i="2"/>
  <c r="J1567" i="2"/>
  <c r="N1567" i="2"/>
  <c r="O1567" i="2" s="1"/>
  <c r="I566" i="6" s="1"/>
  <c r="X1567" i="2"/>
  <c r="J701" i="6"/>
  <c r="K701" i="6"/>
  <c r="N1632" i="2"/>
  <c r="O1632" i="2" s="1"/>
  <c r="I631" i="6" s="1"/>
  <c r="X1632" i="2"/>
  <c r="AH1632" i="2"/>
  <c r="J1632" i="2"/>
  <c r="AR1632" i="2"/>
  <c r="N1728" i="2"/>
  <c r="O1728" i="2" s="1"/>
  <c r="I727" i="6" s="1"/>
  <c r="X1728" i="2"/>
  <c r="AH1728" i="2"/>
  <c r="J1728" i="2"/>
  <c r="AR1728" i="2"/>
  <c r="J875" i="6"/>
  <c r="K875" i="6"/>
  <c r="X1940" i="2"/>
  <c r="AH1940" i="2"/>
  <c r="AR1940" i="2"/>
  <c r="J1940" i="2"/>
  <c r="N1940" i="2"/>
  <c r="O1940" i="2" s="1"/>
  <c r="I939" i="6" s="1"/>
  <c r="J900" i="6"/>
  <c r="K900" i="6"/>
  <c r="N1933" i="2"/>
  <c r="O1933" i="2" s="1"/>
  <c r="I932" i="6" s="1"/>
  <c r="X1933" i="2"/>
  <c r="AH1933" i="2"/>
  <c r="AR1933" i="2"/>
  <c r="J1933" i="2"/>
  <c r="K633" i="6"/>
  <c r="J633" i="6"/>
  <c r="J814" i="6"/>
  <c r="K814" i="6"/>
  <c r="J775" i="6"/>
  <c r="K775" i="6"/>
  <c r="J928" i="6"/>
  <c r="K928" i="6"/>
  <c r="AR1802" i="2"/>
  <c r="J1802" i="2"/>
  <c r="N1802" i="2"/>
  <c r="O1802" i="2" s="1"/>
  <c r="I801" i="6" s="1"/>
  <c r="X1802" i="2"/>
  <c r="AH1802" i="2"/>
  <c r="J1650" i="2"/>
  <c r="N1650" i="2"/>
  <c r="O1650" i="2" s="1"/>
  <c r="I649" i="6" s="1"/>
  <c r="AH1650" i="2"/>
  <c r="AR1650" i="2"/>
  <c r="X1650" i="2"/>
  <c r="N1965" i="2"/>
  <c r="O1965" i="2" s="1"/>
  <c r="I964" i="6" s="1"/>
  <c r="AH1965" i="2"/>
  <c r="AR1965" i="2"/>
  <c r="J1965" i="2"/>
  <c r="X1965" i="2"/>
  <c r="AN1084" i="2"/>
  <c r="AB279" i="6"/>
  <c r="AC279" i="6"/>
  <c r="AN1211" i="2"/>
  <c r="AN1403" i="2"/>
  <c r="AB361" i="6"/>
  <c r="AC361" i="6"/>
  <c r="AN1465" i="2"/>
  <c r="AN1508" i="2"/>
  <c r="AB618" i="6"/>
  <c r="AC618" i="6"/>
  <c r="AB675" i="6"/>
  <c r="AC675" i="6"/>
  <c r="AN1596" i="2"/>
  <c r="AB793" i="6"/>
  <c r="AC793" i="6"/>
  <c r="AN1980" i="2"/>
  <c r="AB959" i="6"/>
  <c r="AC959" i="6"/>
  <c r="AN1936" i="2"/>
  <c r="AB289" i="6"/>
  <c r="AC289" i="6"/>
  <c r="AB474" i="6"/>
  <c r="AC474" i="6"/>
  <c r="AC448" i="6"/>
  <c r="AB448" i="6"/>
  <c r="AC80" i="6"/>
  <c r="AB80" i="6"/>
  <c r="AC808" i="6"/>
  <c r="AB808" i="6"/>
  <c r="AB598" i="6"/>
  <c r="AC598" i="6"/>
  <c r="AB1007" i="6"/>
  <c r="AC1007" i="6"/>
  <c r="AB336" i="6"/>
  <c r="AC336" i="6"/>
  <c r="AN1260" i="2"/>
  <c r="AN1510" i="2"/>
  <c r="AB657" i="6"/>
  <c r="AC657" i="6"/>
  <c r="AB298" i="6"/>
  <c r="AC298" i="6"/>
  <c r="AB495" i="6"/>
  <c r="AC495" i="6"/>
  <c r="AB902" i="6"/>
  <c r="AC902" i="6"/>
  <c r="W119" i="6"/>
  <c r="V119" i="6"/>
  <c r="W210" i="6"/>
  <c r="V210" i="6"/>
  <c r="W235" i="6"/>
  <c r="V235" i="6"/>
  <c r="AD1466" i="2"/>
  <c r="W395" i="6"/>
  <c r="V395" i="6"/>
  <c r="W368" i="6"/>
  <c r="V368" i="6"/>
  <c r="AD1478" i="2"/>
  <c r="W552" i="6"/>
  <c r="V552" i="6"/>
  <c r="AD1571" i="2"/>
  <c r="W905" i="6"/>
  <c r="V905" i="6"/>
  <c r="AD1731" i="2"/>
  <c r="W966" i="6"/>
  <c r="V966" i="6"/>
  <c r="AD1801" i="2"/>
  <c r="AD1354" i="2"/>
  <c r="AD1201" i="2"/>
  <c r="W30" i="6"/>
  <c r="V30" i="6"/>
  <c r="W886" i="6"/>
  <c r="V886" i="6"/>
  <c r="W569" i="6"/>
  <c r="V569" i="6"/>
  <c r="AD1879" i="2"/>
  <c r="W845" i="6"/>
  <c r="V845" i="6"/>
  <c r="W590" i="6"/>
  <c r="V590" i="6"/>
  <c r="W218" i="6"/>
  <c r="V218" i="6"/>
  <c r="W144" i="6"/>
  <c r="V144" i="6"/>
  <c r="AD1804" i="2"/>
  <c r="W65" i="6"/>
  <c r="V65" i="6"/>
  <c r="W910" i="6"/>
  <c r="V910" i="6"/>
  <c r="W189" i="6"/>
  <c r="V189" i="6"/>
  <c r="W609" i="6"/>
  <c r="V609" i="6"/>
  <c r="P97" i="6"/>
  <c r="Q97" i="6"/>
  <c r="P205" i="6"/>
  <c r="Q205" i="6"/>
  <c r="P549" i="6"/>
  <c r="Q549" i="6"/>
  <c r="P674" i="6"/>
  <c r="Q674" i="6"/>
  <c r="P1019" i="6"/>
  <c r="Q1019" i="6"/>
  <c r="P809" i="6"/>
  <c r="Q809" i="6"/>
  <c r="P759" i="6"/>
  <c r="Q759" i="6"/>
  <c r="P676" i="6"/>
  <c r="Q676" i="6"/>
  <c r="P112" i="6"/>
  <c r="Q112" i="6"/>
  <c r="P679" i="6"/>
  <c r="Q679" i="6"/>
  <c r="P448" i="6"/>
  <c r="Q448" i="6"/>
  <c r="P962" i="6"/>
  <c r="Q962" i="6"/>
  <c r="P823" i="6"/>
  <c r="Q823" i="6"/>
  <c r="P137" i="6"/>
  <c r="Q137" i="6"/>
  <c r="K81" i="6"/>
  <c r="J81" i="6"/>
  <c r="J192" i="6"/>
  <c r="K192" i="6"/>
  <c r="J203" i="6"/>
  <c r="K203" i="6"/>
  <c r="J157" i="6"/>
  <c r="K157" i="6"/>
  <c r="J227" i="6"/>
  <c r="K227" i="6"/>
  <c r="X1292" i="2"/>
  <c r="J1292" i="2"/>
  <c r="N1292" i="2"/>
  <c r="O1292" i="2" s="1"/>
  <c r="I291" i="6" s="1"/>
  <c r="AH1292" i="2"/>
  <c r="AR1292" i="2"/>
  <c r="J236" i="6"/>
  <c r="K236" i="6"/>
  <c r="J127" i="6"/>
  <c r="K127" i="6"/>
  <c r="X1302" i="2"/>
  <c r="J1302" i="2"/>
  <c r="AR1302" i="2"/>
  <c r="N1302" i="2"/>
  <c r="O1302" i="2" s="1"/>
  <c r="I301" i="6" s="1"/>
  <c r="AH1302" i="2"/>
  <c r="J336" i="6"/>
  <c r="K336" i="6"/>
  <c r="N1303" i="2"/>
  <c r="O1303" i="2" s="1"/>
  <c r="I302" i="6" s="1"/>
  <c r="AR1303" i="2"/>
  <c r="J1303" i="2"/>
  <c r="AH1303" i="2"/>
  <c r="X1303" i="2"/>
  <c r="N1408" i="2"/>
  <c r="O1408" i="2" s="1"/>
  <c r="I407" i="6" s="1"/>
  <c r="AR1408" i="2"/>
  <c r="X1408" i="2"/>
  <c r="J1408" i="2"/>
  <c r="AH1408" i="2"/>
  <c r="AH1451" i="2"/>
  <c r="N1451" i="2"/>
  <c r="O1451" i="2" s="1"/>
  <c r="I450" i="6" s="1"/>
  <c r="X1451" i="2"/>
  <c r="J1451" i="2"/>
  <c r="AR1451" i="2"/>
  <c r="J519" i="6"/>
  <c r="K519" i="6"/>
  <c r="J1480" i="2"/>
  <c r="AH1480" i="2"/>
  <c r="N1480" i="2"/>
  <c r="O1480" i="2" s="1"/>
  <c r="I479" i="6" s="1"/>
  <c r="AR1480" i="2"/>
  <c r="X1480" i="2"/>
  <c r="J586" i="6"/>
  <c r="K586" i="6"/>
  <c r="N1710" i="2"/>
  <c r="O1710" i="2" s="1"/>
  <c r="I709" i="6" s="1"/>
  <c r="X1710" i="2"/>
  <c r="AH1710" i="2"/>
  <c r="AR1710" i="2"/>
  <c r="J1710" i="2"/>
  <c r="X1735" i="2"/>
  <c r="AR1735" i="2"/>
  <c r="AH1735" i="2"/>
  <c r="J1735" i="2"/>
  <c r="N1735" i="2"/>
  <c r="O1735" i="2" s="1"/>
  <c r="I734" i="6" s="1"/>
  <c r="J712" i="6"/>
  <c r="K712" i="6"/>
  <c r="X1756" i="2"/>
  <c r="AH1756" i="2"/>
  <c r="AR1756" i="2"/>
  <c r="J1756" i="2"/>
  <c r="N1756" i="2"/>
  <c r="O1756" i="2" s="1"/>
  <c r="I755" i="6" s="1"/>
  <c r="J885" i="6"/>
  <c r="K885" i="6"/>
  <c r="N1950" i="2"/>
  <c r="O1950" i="2" s="1"/>
  <c r="I949" i="6" s="1"/>
  <c r="X1950" i="2"/>
  <c r="AH1950" i="2"/>
  <c r="AR1950" i="2"/>
  <c r="J1950" i="2"/>
  <c r="J808" i="6"/>
  <c r="K808" i="6"/>
  <c r="AH1583" i="2"/>
  <c r="AR1583" i="2"/>
  <c r="J1583" i="2"/>
  <c r="N1583" i="2"/>
  <c r="O1583" i="2" s="1"/>
  <c r="I582" i="6" s="1"/>
  <c r="X1583" i="2"/>
  <c r="K809" i="6"/>
  <c r="J809" i="6"/>
  <c r="J1737" i="2"/>
  <c r="N1737" i="2"/>
  <c r="O1737" i="2" s="1"/>
  <c r="I736" i="6" s="1"/>
  <c r="X1737" i="2"/>
  <c r="AH1737" i="2"/>
  <c r="AR1737" i="2"/>
  <c r="J754" i="6"/>
  <c r="K754" i="6"/>
  <c r="AH1636" i="2"/>
  <c r="AR1636" i="2"/>
  <c r="J1636" i="2"/>
  <c r="N1636" i="2"/>
  <c r="O1636" i="2" s="1"/>
  <c r="I635" i="6" s="1"/>
  <c r="X1636" i="2"/>
  <c r="AC180" i="6"/>
  <c r="AB180" i="6"/>
  <c r="AN1405" i="2"/>
  <c r="AC307" i="6"/>
  <c r="AB307" i="6"/>
  <c r="AB748" i="6"/>
  <c r="AC748" i="6"/>
  <c r="AB799" i="6"/>
  <c r="AC799" i="6"/>
  <c r="AB988" i="6"/>
  <c r="AC988" i="6"/>
  <c r="AB949" i="6"/>
  <c r="AC949" i="6"/>
  <c r="AC86" i="6"/>
  <c r="AB86" i="6"/>
  <c r="AB621" i="6"/>
  <c r="AC621" i="6"/>
  <c r="AC228" i="6"/>
  <c r="AB228" i="6"/>
  <c r="AB985" i="6"/>
  <c r="AC985" i="6"/>
  <c r="AN1336" i="2"/>
  <c r="AB138" i="6"/>
  <c r="AC138" i="6"/>
  <c r="W82" i="6"/>
  <c r="V82" i="6"/>
  <c r="W104" i="6"/>
  <c r="V104" i="6"/>
  <c r="W131" i="6"/>
  <c r="V131" i="6"/>
  <c r="W317" i="6"/>
  <c r="V317" i="6"/>
  <c r="AD1470" i="2"/>
  <c r="W493" i="6"/>
  <c r="V493" i="6"/>
  <c r="V492" i="6"/>
  <c r="W492" i="6"/>
  <c r="V588" i="6"/>
  <c r="W588" i="6"/>
  <c r="W970" i="6"/>
  <c r="V970" i="6"/>
  <c r="W1013" i="6"/>
  <c r="V1013" i="6"/>
  <c r="V236" i="6"/>
  <c r="W236" i="6"/>
  <c r="W537" i="6"/>
  <c r="V537" i="6"/>
  <c r="W870" i="6"/>
  <c r="V870" i="6"/>
  <c r="AD1499" i="2"/>
  <c r="AD1251" i="2"/>
  <c r="W87" i="6"/>
  <c r="V87" i="6"/>
  <c r="W614" i="6"/>
  <c r="V614" i="6"/>
  <c r="W279" i="6"/>
  <c r="V279" i="6"/>
  <c r="W481" i="6"/>
  <c r="V481" i="6"/>
  <c r="W489" i="6"/>
  <c r="V489" i="6"/>
  <c r="T1045" i="2"/>
  <c r="P388" i="6"/>
  <c r="Q388" i="6"/>
  <c r="T1294" i="2"/>
  <c r="P546" i="6"/>
  <c r="Q546" i="6"/>
  <c r="P557" i="6"/>
  <c r="Q557" i="6"/>
  <c r="P655" i="6"/>
  <c r="Q655" i="6"/>
  <c r="P774" i="6"/>
  <c r="Q774" i="6"/>
  <c r="P902" i="6"/>
  <c r="Q902" i="6"/>
  <c r="P857" i="6"/>
  <c r="Q857" i="6"/>
  <c r="P628" i="6"/>
  <c r="Q628" i="6"/>
  <c r="P708" i="6"/>
  <c r="Q708" i="6"/>
  <c r="P61" i="6"/>
  <c r="Q61" i="6"/>
  <c r="T1419" i="2"/>
  <c r="T1387" i="2"/>
  <c r="P919" i="6"/>
  <c r="Q919" i="6"/>
  <c r="N1090" i="2"/>
  <c r="O1090" i="2" s="1"/>
  <c r="I89" i="6" s="1"/>
  <c r="X1090" i="2"/>
  <c r="AR1090" i="2"/>
  <c r="J1090" i="2"/>
  <c r="AH1090" i="2"/>
  <c r="J170" i="6"/>
  <c r="K170" i="6"/>
  <c r="AR1105" i="2"/>
  <c r="J1105" i="2"/>
  <c r="AH1105" i="2"/>
  <c r="X1105" i="2"/>
  <c r="N1105" i="2"/>
  <c r="O1105" i="2" s="1"/>
  <c r="I104" i="6" s="1"/>
  <c r="AH1174" i="2"/>
  <c r="J1174" i="2"/>
  <c r="X1174" i="2"/>
  <c r="AR1174" i="2"/>
  <c r="N1174" i="2"/>
  <c r="O1174" i="2" s="1"/>
  <c r="I173" i="6" s="1"/>
  <c r="AR1173" i="2"/>
  <c r="N1173" i="2"/>
  <c r="O1173" i="2" s="1"/>
  <c r="I172" i="6" s="1"/>
  <c r="AH1173" i="2"/>
  <c r="X1173" i="2"/>
  <c r="J1173" i="2"/>
  <c r="N1162" i="2"/>
  <c r="O1162" i="2" s="1"/>
  <c r="I161" i="6" s="1"/>
  <c r="AH1162" i="2"/>
  <c r="AR1162" i="2"/>
  <c r="X1162" i="2"/>
  <c r="J1162" i="2"/>
  <c r="J208" i="6"/>
  <c r="K208" i="6"/>
  <c r="J270" i="6"/>
  <c r="K270" i="6"/>
  <c r="J346" i="6"/>
  <c r="K346" i="6"/>
  <c r="J339" i="6"/>
  <c r="K339" i="6"/>
  <c r="AH1286" i="2"/>
  <c r="N1286" i="2"/>
  <c r="O1286" i="2" s="1"/>
  <c r="I285" i="6" s="1"/>
  <c r="X1286" i="2"/>
  <c r="J1286" i="2"/>
  <c r="AR1286" i="2"/>
  <c r="K393" i="6"/>
  <c r="J393" i="6"/>
  <c r="J506" i="6"/>
  <c r="K506" i="6"/>
  <c r="AH1371" i="2"/>
  <c r="AR1371" i="2"/>
  <c r="N1371" i="2"/>
  <c r="O1371" i="2" s="1"/>
  <c r="I370" i="6" s="1"/>
  <c r="X1371" i="2"/>
  <c r="J1371" i="2"/>
  <c r="J282" i="6"/>
  <c r="K282" i="6"/>
  <c r="N1446" i="2"/>
  <c r="O1446" i="2" s="1"/>
  <c r="I445" i="6" s="1"/>
  <c r="AH1446" i="2"/>
  <c r="AR1446" i="2"/>
  <c r="J1446" i="2"/>
  <c r="X1446" i="2"/>
  <c r="AH1498" i="2"/>
  <c r="AR1498" i="2"/>
  <c r="J1498" i="2"/>
  <c r="N1498" i="2"/>
  <c r="O1498" i="2" s="1"/>
  <c r="I497" i="6" s="1"/>
  <c r="X1498" i="2"/>
  <c r="J668" i="6"/>
  <c r="K668" i="6"/>
  <c r="AH1599" i="2"/>
  <c r="AR1599" i="2"/>
  <c r="J1599" i="2"/>
  <c r="N1599" i="2"/>
  <c r="O1599" i="2" s="1"/>
  <c r="I598" i="6" s="1"/>
  <c r="X1599" i="2"/>
  <c r="N1640" i="2"/>
  <c r="O1640" i="2" s="1"/>
  <c r="I639" i="6" s="1"/>
  <c r="X1640" i="2"/>
  <c r="AH1640" i="2"/>
  <c r="J1640" i="2"/>
  <c r="AR1640" i="2"/>
  <c r="J674" i="6"/>
  <c r="K674" i="6"/>
  <c r="X1956" i="2"/>
  <c r="AR1956" i="2"/>
  <c r="J1956" i="2"/>
  <c r="AH1956" i="2"/>
  <c r="N1956" i="2"/>
  <c r="O1956" i="2" s="1"/>
  <c r="I955" i="6" s="1"/>
  <c r="J940" i="6"/>
  <c r="K940" i="6"/>
  <c r="N1766" i="2"/>
  <c r="O1766" i="2" s="1"/>
  <c r="I765" i="6" s="1"/>
  <c r="X1766" i="2"/>
  <c r="AH1766" i="2"/>
  <c r="AR1766" i="2"/>
  <c r="J1766" i="2"/>
  <c r="N1759" i="2"/>
  <c r="O1759" i="2" s="1"/>
  <c r="I758" i="6" s="1"/>
  <c r="X1759" i="2"/>
  <c r="AH1759" i="2"/>
  <c r="AR1759" i="2"/>
  <c r="J1759" i="2"/>
  <c r="J854" i="6"/>
  <c r="K854" i="6"/>
  <c r="J791" i="6"/>
  <c r="K791" i="6"/>
  <c r="J1605" i="2"/>
  <c r="N1605" i="2"/>
  <c r="O1605" i="2" s="1"/>
  <c r="I604" i="6" s="1"/>
  <c r="AH1605" i="2"/>
  <c r="AR1605" i="2"/>
  <c r="X1605" i="2"/>
  <c r="J880" i="6"/>
  <c r="K880" i="6"/>
  <c r="AR1754" i="2"/>
  <c r="J1754" i="2"/>
  <c r="N1754" i="2"/>
  <c r="O1754" i="2" s="1"/>
  <c r="I753" i="6" s="1"/>
  <c r="X1754" i="2"/>
  <c r="AH1754" i="2"/>
  <c r="K945" i="6"/>
  <c r="J945" i="6"/>
  <c r="J1714" i="2"/>
  <c r="N1714" i="2"/>
  <c r="O1714" i="2" s="1"/>
  <c r="I713" i="6" s="1"/>
  <c r="AH1714" i="2"/>
  <c r="AR1714" i="2"/>
  <c r="X1714" i="2"/>
  <c r="AR2015" i="2"/>
  <c r="J2015" i="2"/>
  <c r="N2015" i="2"/>
  <c r="O2015" i="2" s="1"/>
  <c r="I1014" i="6" s="1"/>
  <c r="X2015" i="2"/>
  <c r="AH2015" i="2"/>
  <c r="K681" i="6"/>
  <c r="J681" i="6"/>
  <c r="AC44" i="6"/>
  <c r="AB44" i="6"/>
  <c r="AN1271" i="2"/>
  <c r="AB418" i="6"/>
  <c r="AC418" i="6"/>
  <c r="AB873" i="6"/>
  <c r="AC873" i="6"/>
  <c r="AN1815" i="2"/>
  <c r="AN1275" i="2"/>
  <c r="AC78" i="6"/>
  <c r="AB78" i="6"/>
  <c r="AC120" i="6"/>
  <c r="AB120" i="6"/>
  <c r="AN1881" i="2"/>
  <c r="AB1002" i="6"/>
  <c r="AC1002" i="6"/>
  <c r="AB666" i="6"/>
  <c r="AC666" i="6"/>
  <c r="AC61" i="6"/>
  <c r="AB61" i="6"/>
  <c r="AC95" i="6"/>
  <c r="AB95" i="6"/>
  <c r="AC208" i="6"/>
  <c r="AB208" i="6"/>
  <c r="W248" i="6"/>
  <c r="V248" i="6"/>
  <c r="W1009" i="6"/>
  <c r="V1009" i="6"/>
  <c r="W409" i="6"/>
  <c r="V409" i="6"/>
  <c r="W223" i="6"/>
  <c r="V223" i="6"/>
  <c r="W24" i="6"/>
  <c r="V24" i="6"/>
  <c r="W574" i="6"/>
  <c r="V574" i="6"/>
  <c r="W550" i="6"/>
  <c r="V550" i="6"/>
  <c r="T1120" i="2"/>
  <c r="P68" i="6"/>
  <c r="Q68" i="6"/>
  <c r="T1363" i="2"/>
  <c r="P468" i="6"/>
  <c r="Q468" i="6"/>
  <c r="P1007" i="6"/>
  <c r="Q1007" i="6"/>
  <c r="P906" i="6"/>
  <c r="Q906" i="6"/>
  <c r="P864" i="6"/>
  <c r="Q864" i="6"/>
  <c r="P453" i="6"/>
  <c r="Q453" i="6"/>
  <c r="P389" i="6"/>
  <c r="Q389" i="6"/>
  <c r="P513" i="6"/>
  <c r="Q513" i="6"/>
  <c r="T1285" i="2"/>
  <c r="P233" i="6"/>
  <c r="Q233" i="6"/>
  <c r="T1573" i="2"/>
  <c r="P464" i="6"/>
  <c r="Q464" i="6"/>
  <c r="P924" i="6"/>
  <c r="Q924" i="6"/>
  <c r="P762" i="6"/>
  <c r="Q762" i="6"/>
  <c r="T1033" i="2"/>
  <c r="P908" i="6"/>
  <c r="Q908" i="6"/>
  <c r="P324" i="6"/>
  <c r="Q324" i="6"/>
  <c r="T1682" i="2"/>
  <c r="P523" i="6"/>
  <c r="Q523" i="6"/>
  <c r="T1313" i="2"/>
  <c r="P741" i="6"/>
  <c r="Q741" i="6"/>
  <c r="P489" i="6"/>
  <c r="Q489" i="6"/>
  <c r="P306" i="6"/>
  <c r="Q306" i="6"/>
  <c r="T1225" i="2"/>
  <c r="T2014" i="2"/>
  <c r="P880" i="6"/>
  <c r="Q880" i="6"/>
  <c r="J1024" i="2"/>
  <c r="N1024" i="2"/>
  <c r="O1024" i="2" s="1"/>
  <c r="AH1024" i="2"/>
  <c r="X1024" i="2"/>
  <c r="AR1024" i="2"/>
  <c r="H2024" i="2"/>
  <c r="N1053" i="2"/>
  <c r="O1053" i="2" s="1"/>
  <c r="I52" i="6" s="1"/>
  <c r="J1053" i="2"/>
  <c r="AH1053" i="2"/>
  <c r="X1053" i="2"/>
  <c r="AR1053" i="2"/>
  <c r="AR1057" i="2"/>
  <c r="J1057" i="2"/>
  <c r="AH1057" i="2"/>
  <c r="X1057" i="2"/>
  <c r="N1057" i="2"/>
  <c r="O1057" i="2" s="1"/>
  <c r="I56" i="6" s="1"/>
  <c r="X1143" i="2"/>
  <c r="AR1143" i="2"/>
  <c r="J1143" i="2"/>
  <c r="N1143" i="2"/>
  <c r="O1143" i="2" s="1"/>
  <c r="I142" i="6" s="1"/>
  <c r="AH1143" i="2"/>
  <c r="AH1101" i="2"/>
  <c r="AR1101" i="2"/>
  <c r="J1101" i="2"/>
  <c r="X1101" i="2"/>
  <c r="N1101" i="2"/>
  <c r="O1101" i="2" s="1"/>
  <c r="I100" i="6" s="1"/>
  <c r="J78" i="6"/>
  <c r="K78" i="6"/>
  <c r="J226" i="6"/>
  <c r="K226" i="6"/>
  <c r="N1244" i="2"/>
  <c r="O1244" i="2" s="1"/>
  <c r="I243" i="6" s="1"/>
  <c r="X1244" i="2"/>
  <c r="AH1244" i="2"/>
  <c r="J1244" i="2"/>
  <c r="AR1244" i="2"/>
  <c r="AR1206" i="2"/>
  <c r="X1206" i="2"/>
  <c r="J1206" i="2"/>
  <c r="AH1206" i="2"/>
  <c r="N1206" i="2"/>
  <c r="O1206" i="2" s="1"/>
  <c r="I205" i="6" s="1"/>
  <c r="J180" i="6"/>
  <c r="K180" i="6"/>
  <c r="J352" i="6"/>
  <c r="K352" i="6"/>
  <c r="N1445" i="2"/>
  <c r="O1445" i="2" s="1"/>
  <c r="I444" i="6" s="1"/>
  <c r="X1445" i="2"/>
  <c r="AR1445" i="2"/>
  <c r="J1445" i="2"/>
  <c r="AH1445" i="2"/>
  <c r="K401" i="6"/>
  <c r="J401" i="6"/>
  <c r="N1376" i="2"/>
  <c r="O1376" i="2" s="1"/>
  <c r="I375" i="6" s="1"/>
  <c r="AR1376" i="2"/>
  <c r="X1376" i="2"/>
  <c r="J1376" i="2"/>
  <c r="AH1376" i="2"/>
  <c r="AH1419" i="2"/>
  <c r="AR1419" i="2"/>
  <c r="N1419" i="2"/>
  <c r="O1419" i="2" s="1"/>
  <c r="I418" i="6" s="1"/>
  <c r="X1419" i="2"/>
  <c r="J1419" i="2"/>
  <c r="J508" i="6"/>
  <c r="K508" i="6"/>
  <c r="N1494" i="2"/>
  <c r="O1494" i="2" s="1"/>
  <c r="I493" i="6" s="1"/>
  <c r="X1494" i="2"/>
  <c r="J1494" i="2"/>
  <c r="AH1494" i="2"/>
  <c r="AR1494" i="2"/>
  <c r="J459" i="6"/>
  <c r="K459" i="6"/>
  <c r="N1503" i="2"/>
  <c r="O1503" i="2" s="1"/>
  <c r="I502" i="6" s="1"/>
  <c r="AR1503" i="2"/>
  <c r="X1503" i="2"/>
  <c r="J1503" i="2"/>
  <c r="AH1503" i="2"/>
  <c r="J554" i="6"/>
  <c r="K554" i="6"/>
  <c r="N1662" i="2"/>
  <c r="O1662" i="2" s="1"/>
  <c r="I661" i="6" s="1"/>
  <c r="X1662" i="2"/>
  <c r="AH1662" i="2"/>
  <c r="AR1662" i="2"/>
  <c r="J1662" i="2"/>
  <c r="J556" i="6"/>
  <c r="K556" i="6"/>
  <c r="N1729" i="2"/>
  <c r="O1729" i="2" s="1"/>
  <c r="I728" i="6" s="1"/>
  <c r="X1729" i="2"/>
  <c r="AR1729" i="2"/>
  <c r="AH1729" i="2"/>
  <c r="J1729" i="2"/>
  <c r="J773" i="6"/>
  <c r="K773" i="6"/>
  <c r="N1838" i="2"/>
  <c r="O1838" i="2" s="1"/>
  <c r="I837" i="6" s="1"/>
  <c r="X1838" i="2"/>
  <c r="AH1838" i="2"/>
  <c r="AR1838" i="2"/>
  <c r="J1838" i="2"/>
  <c r="J799" i="6"/>
  <c r="K799" i="6"/>
  <c r="J1953" i="2"/>
  <c r="N1953" i="2"/>
  <c r="O1953" i="2" s="1"/>
  <c r="I952" i="6" s="1"/>
  <c r="X1953" i="2"/>
  <c r="AH1953" i="2"/>
  <c r="AR1953" i="2"/>
  <c r="J786" i="6"/>
  <c r="K786" i="6"/>
  <c r="X1993" i="2"/>
  <c r="AH1993" i="2"/>
  <c r="AR1993" i="2"/>
  <c r="J1993" i="2"/>
  <c r="N1993" i="2"/>
  <c r="O1993" i="2" s="1"/>
  <c r="I992" i="6" s="1"/>
  <c r="AH1985" i="2"/>
  <c r="X1985" i="2"/>
  <c r="N1985" i="2"/>
  <c r="O1985" i="2" s="1"/>
  <c r="I984" i="6" s="1"/>
  <c r="AR1985" i="2"/>
  <c r="J1985" i="2"/>
  <c r="AC300" i="6"/>
  <c r="AB300" i="6"/>
  <c r="AB367" i="6"/>
  <c r="AC367" i="6"/>
  <c r="AB620" i="6"/>
  <c r="AC620" i="6"/>
  <c r="AN1579" i="2"/>
  <c r="AB817" i="6"/>
  <c r="AC817" i="6"/>
  <c r="AN2021" i="2"/>
  <c r="AB758" i="6"/>
  <c r="AC758" i="6"/>
  <c r="AB387" i="6"/>
  <c r="AC387" i="6"/>
  <c r="AN1677" i="2"/>
  <c r="AB417" i="6"/>
  <c r="AC417" i="6"/>
  <c r="AN1286" i="2"/>
  <c r="AB1021" i="6"/>
  <c r="AC1021" i="6"/>
  <c r="AN1924" i="2"/>
  <c r="AB955" i="6"/>
  <c r="AC955" i="6"/>
  <c r="AC126" i="6"/>
  <c r="AB126" i="6"/>
  <c r="AC752" i="6"/>
  <c r="AB752" i="6"/>
  <c r="AB607" i="6"/>
  <c r="AC607" i="6"/>
  <c r="AB975" i="6"/>
  <c r="AC975" i="6"/>
  <c r="AB854" i="6"/>
  <c r="AC854" i="6"/>
  <c r="AB533" i="6"/>
  <c r="AC533" i="6"/>
  <c r="AB377" i="6"/>
  <c r="AC377" i="6"/>
  <c r="AB379" i="6"/>
  <c r="AC379" i="6"/>
  <c r="AC52" i="6"/>
  <c r="AB52" i="6"/>
  <c r="AB351" i="6"/>
  <c r="AC351" i="6"/>
  <c r="AB295" i="6"/>
  <c r="AC295" i="6"/>
  <c r="AB631" i="6"/>
  <c r="AC631" i="6"/>
  <c r="AB534" i="6"/>
  <c r="AC534" i="6"/>
  <c r="AB734" i="6"/>
  <c r="AC734" i="6"/>
  <c r="AN1063" i="2"/>
  <c r="AB604" i="6"/>
  <c r="AC604" i="6"/>
  <c r="AB934" i="6"/>
  <c r="AC934" i="6"/>
  <c r="AB787" i="6"/>
  <c r="AC787" i="6"/>
  <c r="AC123" i="6"/>
  <c r="AB123" i="6"/>
  <c r="AC109" i="6"/>
  <c r="AB109" i="6"/>
  <c r="AN1839" i="2"/>
  <c r="W203" i="6"/>
  <c r="V203" i="6"/>
  <c r="W416" i="6"/>
  <c r="V416" i="6"/>
  <c r="W746" i="6"/>
  <c r="V746" i="6"/>
  <c r="W874" i="6"/>
  <c r="V874" i="6"/>
  <c r="V804" i="6"/>
  <c r="W804" i="6"/>
  <c r="W963" i="6"/>
  <c r="V963" i="6"/>
  <c r="W783" i="6"/>
  <c r="V783" i="6"/>
  <c r="V628" i="6"/>
  <c r="W628" i="6"/>
  <c r="W701" i="6"/>
  <c r="V701" i="6"/>
  <c r="W849" i="6"/>
  <c r="V849" i="6"/>
  <c r="W871" i="6"/>
  <c r="V871" i="6"/>
  <c r="W801" i="6"/>
  <c r="V801" i="6"/>
  <c r="V1012" i="6"/>
  <c r="W1012" i="6"/>
  <c r="AD1548" i="2"/>
  <c r="W370" i="6"/>
  <c r="V370" i="6"/>
  <c r="V380" i="6"/>
  <c r="W380" i="6"/>
  <c r="AD1864" i="2"/>
  <c r="AD1142" i="2"/>
  <c r="W943" i="6"/>
  <c r="V943" i="6"/>
  <c r="W726" i="6"/>
  <c r="V726" i="6"/>
  <c r="P110" i="6"/>
  <c r="Q110" i="6"/>
  <c r="P281" i="6"/>
  <c r="Q281" i="6"/>
  <c r="T1143" i="2"/>
  <c r="P380" i="6"/>
  <c r="Q380" i="6"/>
  <c r="T1445" i="2"/>
  <c r="T1530" i="2"/>
  <c r="P733" i="6"/>
  <c r="Q733" i="6"/>
  <c r="P770" i="6"/>
  <c r="Q770" i="6"/>
  <c r="P450" i="6"/>
  <c r="Q450" i="6"/>
  <c r="P271" i="6"/>
  <c r="Q271" i="6"/>
  <c r="P915" i="6"/>
  <c r="Q915" i="6"/>
  <c r="P808" i="6"/>
  <c r="Q808" i="6"/>
  <c r="P125" i="6"/>
  <c r="Q125" i="6"/>
  <c r="P748" i="6"/>
  <c r="Q748" i="6"/>
  <c r="P989" i="6"/>
  <c r="Q989" i="6"/>
  <c r="P24" i="6"/>
  <c r="Q24" i="6"/>
  <c r="P843" i="6"/>
  <c r="Q843" i="6"/>
  <c r="T1496" i="2"/>
  <c r="P948" i="6"/>
  <c r="Q948" i="6"/>
  <c r="P462" i="6"/>
  <c r="Q462" i="6"/>
  <c r="T1480" i="2"/>
  <c r="P645" i="6"/>
  <c r="Q645" i="6"/>
  <c r="P964" i="6"/>
  <c r="Q964" i="6"/>
  <c r="T1777" i="2"/>
  <c r="AH1080" i="2"/>
  <c r="AR1080" i="2"/>
  <c r="J1080" i="2"/>
  <c r="X1080" i="2"/>
  <c r="N1080" i="2"/>
  <c r="O1080" i="2" s="1"/>
  <c r="I79" i="6" s="1"/>
  <c r="J186" i="6"/>
  <c r="K186" i="6"/>
  <c r="AR1106" i="2"/>
  <c r="J1106" i="2"/>
  <c r="AH1106" i="2"/>
  <c r="N1106" i="2"/>
  <c r="O1106" i="2" s="1"/>
  <c r="I105" i="6" s="1"/>
  <c r="X1106" i="2"/>
  <c r="J140" i="6"/>
  <c r="K140" i="6"/>
  <c r="N1252" i="2"/>
  <c r="O1252" i="2" s="1"/>
  <c r="I251" i="6" s="1"/>
  <c r="X1252" i="2"/>
  <c r="AH1252" i="2"/>
  <c r="J1252" i="2"/>
  <c r="AR1252" i="2"/>
  <c r="J167" i="6"/>
  <c r="K167" i="6"/>
  <c r="J222" i="6"/>
  <c r="K222" i="6"/>
  <c r="J258" i="6"/>
  <c r="K258" i="6"/>
  <c r="X1355" i="2"/>
  <c r="J1355" i="2"/>
  <c r="N1355" i="2"/>
  <c r="O1355" i="2" s="1"/>
  <c r="I354" i="6" s="1"/>
  <c r="AH1355" i="2"/>
  <c r="AR1355" i="2"/>
  <c r="N1348" i="2"/>
  <c r="O1348" i="2" s="1"/>
  <c r="I347" i="6" s="1"/>
  <c r="X1348" i="2"/>
  <c r="AR1348" i="2"/>
  <c r="J1348" i="2"/>
  <c r="AH1348" i="2"/>
  <c r="J1296" i="2"/>
  <c r="AH1296" i="2"/>
  <c r="AR1296" i="2"/>
  <c r="N1296" i="2"/>
  <c r="O1296" i="2" s="1"/>
  <c r="I295" i="6" s="1"/>
  <c r="X1296" i="2"/>
  <c r="J422" i="6"/>
  <c r="K422" i="6"/>
  <c r="AH1349" i="2"/>
  <c r="AR1349" i="2"/>
  <c r="J1349" i="2"/>
  <c r="X1349" i="2"/>
  <c r="N1349" i="2"/>
  <c r="O1349" i="2" s="1"/>
  <c r="I348" i="6" s="1"/>
  <c r="J373" i="6"/>
  <c r="K373" i="6"/>
  <c r="J607" i="6"/>
  <c r="K607" i="6"/>
  <c r="N1561" i="2"/>
  <c r="O1561" i="2" s="1"/>
  <c r="I560" i="6" s="1"/>
  <c r="X1561" i="2"/>
  <c r="AH1561" i="2"/>
  <c r="AR1561" i="2"/>
  <c r="J1561" i="2"/>
  <c r="N1611" i="2"/>
  <c r="O1611" i="2" s="1"/>
  <c r="I610" i="6" s="1"/>
  <c r="X1611" i="2"/>
  <c r="AH1611" i="2"/>
  <c r="J1611" i="2"/>
  <c r="AR1611" i="2"/>
  <c r="N1596" i="2"/>
  <c r="O1596" i="2" s="1"/>
  <c r="I595" i="6" s="1"/>
  <c r="X1596" i="2"/>
  <c r="AR1596" i="2"/>
  <c r="J1596" i="2"/>
  <c r="AH1596" i="2"/>
  <c r="AH1482" i="2"/>
  <c r="AR1482" i="2"/>
  <c r="J1482" i="2"/>
  <c r="N1482" i="2"/>
  <c r="O1482" i="2" s="1"/>
  <c r="I481" i="6" s="1"/>
  <c r="X1482" i="2"/>
  <c r="J638" i="6"/>
  <c r="K638" i="6"/>
  <c r="N1695" i="2"/>
  <c r="O1695" i="2" s="1"/>
  <c r="I694" i="6" s="1"/>
  <c r="X1695" i="2"/>
  <c r="AH1695" i="2"/>
  <c r="AR1695" i="2"/>
  <c r="J1695" i="2"/>
  <c r="N1712" i="2"/>
  <c r="O1712" i="2" s="1"/>
  <c r="I711" i="6" s="1"/>
  <c r="X1712" i="2"/>
  <c r="AH1712" i="2"/>
  <c r="J1712" i="2"/>
  <c r="AR1712" i="2"/>
  <c r="N1311" i="2"/>
  <c r="O1311" i="2" s="1"/>
  <c r="I310" i="6" s="1"/>
  <c r="AR1311" i="2"/>
  <c r="J1311" i="2"/>
  <c r="X1311" i="2"/>
  <c r="AH1311" i="2"/>
  <c r="N1730" i="2"/>
  <c r="O1730" i="2" s="1"/>
  <c r="I729" i="6" s="1"/>
  <c r="AH1730" i="2"/>
  <c r="J1730" i="2"/>
  <c r="AR1730" i="2"/>
  <c r="X1730" i="2"/>
  <c r="N1757" i="2"/>
  <c r="O1757" i="2" s="1"/>
  <c r="I756" i="6" s="1"/>
  <c r="X1757" i="2"/>
  <c r="AH1757" i="2"/>
  <c r="AR1757" i="2"/>
  <c r="J1757" i="2"/>
  <c r="J781" i="6"/>
  <c r="K781" i="6"/>
  <c r="N1846" i="2"/>
  <c r="O1846" i="2" s="1"/>
  <c r="I845" i="6" s="1"/>
  <c r="X1846" i="2"/>
  <c r="AH1846" i="2"/>
  <c r="AR1846" i="2"/>
  <c r="J1846" i="2"/>
  <c r="N1799" i="2"/>
  <c r="O1799" i="2" s="1"/>
  <c r="I798" i="6" s="1"/>
  <c r="X1799" i="2"/>
  <c r="AH1799" i="2"/>
  <c r="AR1799" i="2"/>
  <c r="J1799" i="2"/>
  <c r="J894" i="6"/>
  <c r="K894" i="6"/>
  <c r="J807" i="6"/>
  <c r="K807" i="6"/>
  <c r="J896" i="6"/>
  <c r="K896" i="6"/>
  <c r="AR1770" i="2"/>
  <c r="J1770" i="2"/>
  <c r="N1770" i="2"/>
  <c r="O1770" i="2" s="1"/>
  <c r="I769" i="6" s="1"/>
  <c r="X1770" i="2"/>
  <c r="AH1770" i="2"/>
  <c r="K961" i="6"/>
  <c r="J961" i="6"/>
  <c r="J842" i="6"/>
  <c r="K842" i="6"/>
  <c r="J1011" i="6"/>
  <c r="K1011" i="6"/>
  <c r="N2013" i="2"/>
  <c r="O2013" i="2" s="1"/>
  <c r="I1012" i="6" s="1"/>
  <c r="X2013" i="2"/>
  <c r="AH2013" i="2"/>
  <c r="AR2013" i="2"/>
  <c r="J2013" i="2"/>
  <c r="AB161" i="6"/>
  <c r="AC161" i="6"/>
  <c r="AN1206" i="2"/>
  <c r="AB363" i="6"/>
  <c r="AC363" i="6"/>
  <c r="AC608" i="6"/>
  <c r="AB608" i="6"/>
  <c r="AB712" i="6"/>
  <c r="AC712" i="6"/>
  <c r="AC656" i="6"/>
  <c r="AB656" i="6"/>
  <c r="AN1901" i="2"/>
  <c r="AB569" i="6"/>
  <c r="AC569" i="6"/>
  <c r="AB953" i="6"/>
  <c r="AC953" i="6"/>
  <c r="AB686" i="6"/>
  <c r="AC686" i="6"/>
  <c r="AC212" i="6"/>
  <c r="AB212" i="6"/>
  <c r="AN1525" i="2"/>
  <c r="AN1366" i="2"/>
  <c r="AC215" i="6"/>
  <c r="AB215" i="6"/>
  <c r="AN1200" i="2"/>
  <c r="AB489" i="6"/>
  <c r="AC489" i="6"/>
  <c r="AC278" i="6"/>
  <c r="AB278" i="6"/>
  <c r="AN1692" i="2"/>
  <c r="AN1559" i="2"/>
  <c r="V204" i="6"/>
  <c r="W204" i="6"/>
  <c r="W274" i="6"/>
  <c r="V274" i="6"/>
  <c r="W691" i="6"/>
  <c r="V691" i="6"/>
  <c r="AD1724" i="2"/>
  <c r="W679" i="6"/>
  <c r="V679" i="6"/>
  <c r="AD1823" i="2"/>
  <c r="W918" i="6"/>
  <c r="V918" i="6"/>
  <c r="W784" i="6"/>
  <c r="V784" i="6"/>
  <c r="W904" i="6"/>
  <c r="V904" i="6"/>
  <c r="W875" i="6"/>
  <c r="V875" i="6"/>
  <c r="W573" i="6"/>
  <c r="V573" i="6"/>
  <c r="W57" i="6"/>
  <c r="V57" i="6"/>
  <c r="W193" i="6"/>
  <c r="V193" i="6"/>
  <c r="W313" i="6"/>
  <c r="V313" i="6"/>
  <c r="W25" i="6"/>
  <c r="V25" i="6"/>
  <c r="V948" i="6"/>
  <c r="W948" i="6"/>
  <c r="P35" i="6"/>
  <c r="Q35" i="6"/>
  <c r="T1123" i="2"/>
  <c r="P267" i="6"/>
  <c r="Q267" i="6"/>
  <c r="T1340" i="2"/>
  <c r="T1310" i="2"/>
  <c r="T1189" i="2"/>
  <c r="P622" i="6"/>
  <c r="Q622" i="6"/>
  <c r="T1511" i="2"/>
  <c r="T1973" i="2"/>
  <c r="P361" i="6"/>
  <c r="Q361" i="6"/>
  <c r="T1199" i="2"/>
  <c r="P810" i="6"/>
  <c r="Q810" i="6"/>
  <c r="P877" i="6"/>
  <c r="Q877" i="6"/>
  <c r="T1439" i="2"/>
  <c r="P746" i="6"/>
  <c r="Q746" i="6"/>
  <c r="P403" i="6"/>
  <c r="Q403" i="6"/>
  <c r="T1258" i="2"/>
  <c r="P686" i="6"/>
  <c r="Q686" i="6"/>
  <c r="P717" i="6"/>
  <c r="Q717" i="6"/>
  <c r="T1610" i="2"/>
  <c r="P537" i="6"/>
  <c r="Q537" i="6"/>
  <c r="P277" i="6"/>
  <c r="Q277" i="6"/>
  <c r="P365" i="6"/>
  <c r="Q365" i="6"/>
  <c r="T1154" i="2"/>
  <c r="P970" i="6"/>
  <c r="Q970" i="6"/>
  <c r="T2019" i="2"/>
  <c r="N1068" i="2"/>
  <c r="O1068" i="2" s="1"/>
  <c r="I67" i="6" s="1"/>
  <c r="X1068" i="2"/>
  <c r="AH1068" i="2"/>
  <c r="AR1068" i="2"/>
  <c r="J1068" i="2"/>
  <c r="J1172" i="2"/>
  <c r="N1172" i="2"/>
  <c r="O1172" i="2" s="1"/>
  <c r="I171" i="6" s="1"/>
  <c r="X1172" i="2"/>
  <c r="AR1172" i="2"/>
  <c r="AH1172" i="2"/>
  <c r="J128" i="6"/>
  <c r="K128" i="6"/>
  <c r="J188" i="6"/>
  <c r="K188" i="6"/>
  <c r="X1260" i="2"/>
  <c r="AH1260" i="2"/>
  <c r="J1260" i="2"/>
  <c r="N1260" i="2"/>
  <c r="O1260" i="2" s="1"/>
  <c r="I259" i="6" s="1"/>
  <c r="AR1260" i="2"/>
  <c r="AR1217" i="2"/>
  <c r="J1217" i="2"/>
  <c r="X1217" i="2"/>
  <c r="N1217" i="2"/>
  <c r="O1217" i="2" s="1"/>
  <c r="I216" i="6" s="1"/>
  <c r="AH1217" i="2"/>
  <c r="J230" i="6"/>
  <c r="K230" i="6"/>
  <c r="J268" i="6"/>
  <c r="K268" i="6"/>
  <c r="X1323" i="2"/>
  <c r="AH1323" i="2"/>
  <c r="J1323" i="2"/>
  <c r="N1323" i="2"/>
  <c r="O1323" i="2" s="1"/>
  <c r="I322" i="6" s="1"/>
  <c r="AR1323" i="2"/>
  <c r="N1272" i="2"/>
  <c r="O1272" i="2" s="1"/>
  <c r="I271" i="6" s="1"/>
  <c r="AR1272" i="2"/>
  <c r="X1272" i="2"/>
  <c r="AH1272" i="2"/>
  <c r="J1272" i="2"/>
  <c r="K337" i="6"/>
  <c r="J337" i="6"/>
  <c r="X1428" i="2"/>
  <c r="AH1428" i="2"/>
  <c r="J1428" i="2"/>
  <c r="AR1428" i="2"/>
  <c r="N1428" i="2"/>
  <c r="O1428" i="2" s="1"/>
  <c r="I427" i="6" s="1"/>
  <c r="N1295" i="2"/>
  <c r="O1295" i="2" s="1"/>
  <c r="I294" i="6" s="1"/>
  <c r="AR1295" i="2"/>
  <c r="J1295" i="2"/>
  <c r="AH1295" i="2"/>
  <c r="X1295" i="2"/>
  <c r="AR1249" i="2"/>
  <c r="J1249" i="2"/>
  <c r="AH1249" i="2"/>
  <c r="N1249" i="2"/>
  <c r="O1249" i="2" s="1"/>
  <c r="I248" i="6" s="1"/>
  <c r="X1249" i="2"/>
  <c r="AR1469" i="2"/>
  <c r="N1469" i="2"/>
  <c r="O1469" i="2" s="1"/>
  <c r="I468" i="6" s="1"/>
  <c r="AH1469" i="2"/>
  <c r="J1469" i="2"/>
  <c r="X1469" i="2"/>
  <c r="J501" i="6"/>
  <c r="K501" i="6"/>
  <c r="N1546" i="2"/>
  <c r="O1546" i="2" s="1"/>
  <c r="I545" i="6" s="1"/>
  <c r="X1546" i="2"/>
  <c r="AH1546" i="2"/>
  <c r="AR1546" i="2"/>
  <c r="J1546" i="2"/>
  <c r="AR1574" i="2"/>
  <c r="J1574" i="2"/>
  <c r="X1574" i="2"/>
  <c r="AH1574" i="2"/>
  <c r="N1574" i="2"/>
  <c r="O1574" i="2" s="1"/>
  <c r="I573" i="6" s="1"/>
  <c r="X1629" i="2"/>
  <c r="AH1629" i="2"/>
  <c r="AR1629" i="2"/>
  <c r="J1629" i="2"/>
  <c r="N1629" i="2"/>
  <c r="O1629" i="2" s="1"/>
  <c r="I628" i="6" s="1"/>
  <c r="J1512" i="2"/>
  <c r="AH1512" i="2"/>
  <c r="AR1512" i="2"/>
  <c r="X1512" i="2"/>
  <c r="N1512" i="2"/>
  <c r="O1512" i="2" s="1"/>
  <c r="I511" i="6" s="1"/>
  <c r="J851" i="6"/>
  <c r="K851" i="6"/>
  <c r="X1916" i="2"/>
  <c r="AH1916" i="2"/>
  <c r="AR1916" i="2"/>
  <c r="J1916" i="2"/>
  <c r="N1916" i="2"/>
  <c r="O1916" i="2" s="1"/>
  <c r="I915" i="6" s="1"/>
  <c r="J1841" i="2"/>
  <c r="N1841" i="2"/>
  <c r="O1841" i="2" s="1"/>
  <c r="I840" i="6" s="1"/>
  <c r="X1841" i="2"/>
  <c r="AH1841" i="2"/>
  <c r="AR1841" i="2"/>
  <c r="AR1906" i="2"/>
  <c r="J1906" i="2"/>
  <c r="N1906" i="2"/>
  <c r="O1906" i="2" s="1"/>
  <c r="I905" i="6" s="1"/>
  <c r="X1906" i="2"/>
  <c r="AH1906" i="2"/>
  <c r="J1018" i="6"/>
  <c r="K1018" i="6"/>
  <c r="N2020" i="2"/>
  <c r="O2020" i="2" s="1"/>
  <c r="I1019" i="6" s="1"/>
  <c r="X2020" i="2"/>
  <c r="AH2020" i="2"/>
  <c r="AR2020" i="2"/>
  <c r="J2020" i="2"/>
  <c r="AH1859" i="2"/>
  <c r="AR1859" i="2"/>
  <c r="J1859" i="2"/>
  <c r="N1859" i="2"/>
  <c r="O1859" i="2" s="1"/>
  <c r="I858" i="6" s="1"/>
  <c r="X1859" i="2"/>
  <c r="J2014" i="2"/>
  <c r="N2014" i="2"/>
  <c r="O2014" i="2" s="1"/>
  <c r="I1013" i="6" s="1"/>
  <c r="X2014" i="2"/>
  <c r="AH2014" i="2"/>
  <c r="AR2014" i="2"/>
  <c r="AC119" i="6"/>
  <c r="AB119" i="6"/>
  <c r="AC220" i="6"/>
  <c r="AB220" i="6"/>
  <c r="AB169" i="6"/>
  <c r="AC169" i="6"/>
  <c r="AB399" i="6"/>
  <c r="AC399" i="6"/>
  <c r="AN1466" i="2"/>
  <c r="AB833" i="6"/>
  <c r="AC833" i="6"/>
  <c r="AN1689" i="2"/>
  <c r="AN1997" i="2"/>
  <c r="AN1517" i="2"/>
  <c r="AN1155" i="2"/>
  <c r="AC284" i="6"/>
  <c r="AB284" i="6"/>
  <c r="AB337" i="6"/>
  <c r="AC337" i="6"/>
  <c r="AC176" i="6"/>
  <c r="AB176" i="6"/>
  <c r="AC928" i="6"/>
  <c r="AB928" i="6"/>
  <c r="AN1796" i="2"/>
  <c r="AB711" i="6"/>
  <c r="AC711" i="6"/>
  <c r="AC221" i="6"/>
  <c r="AB221" i="6"/>
  <c r="AN1529" i="2"/>
  <c r="AC152" i="6"/>
  <c r="AB152" i="6"/>
  <c r="AC48" i="6"/>
  <c r="AB48" i="6"/>
  <c r="AB462" i="6"/>
  <c r="AC462" i="6"/>
  <c r="AB890" i="6"/>
  <c r="AC890" i="6"/>
  <c r="AB433" i="6"/>
  <c r="AC433" i="6"/>
  <c r="AB875" i="6"/>
  <c r="AC875" i="6"/>
  <c r="AN1772" i="2"/>
  <c r="AC326" i="6"/>
  <c r="AB326" i="6"/>
  <c r="AC71" i="6"/>
  <c r="AB71" i="6"/>
  <c r="AC112" i="6"/>
  <c r="AB112" i="6"/>
  <c r="AB790" i="6"/>
  <c r="AC790" i="6"/>
  <c r="V60" i="6"/>
  <c r="W60" i="6"/>
  <c r="W118" i="6"/>
  <c r="V118" i="6"/>
  <c r="AD1374" i="2"/>
  <c r="W645" i="6"/>
  <c r="V645" i="6"/>
  <c r="W818" i="6"/>
  <c r="V818" i="6"/>
  <c r="W946" i="6"/>
  <c r="V946" i="6"/>
  <c r="V748" i="6"/>
  <c r="W748" i="6"/>
  <c r="AD1845" i="2"/>
  <c r="V876" i="6"/>
  <c r="W876" i="6"/>
  <c r="W503" i="6"/>
  <c r="V503" i="6"/>
  <c r="W998" i="6"/>
  <c r="V998" i="6"/>
  <c r="W167" i="6"/>
  <c r="V167" i="6"/>
  <c r="V124" i="6"/>
  <c r="W124" i="6"/>
  <c r="W859" i="6"/>
  <c r="V859" i="6"/>
  <c r="AD1626" i="2"/>
  <c r="W975" i="6"/>
  <c r="V975" i="6"/>
  <c r="W967" i="6"/>
  <c r="V967" i="6"/>
  <c r="AD1473" i="2"/>
  <c r="W401" i="6"/>
  <c r="V401" i="6"/>
  <c r="AD1162" i="2"/>
  <c r="V668" i="6"/>
  <c r="W668" i="6"/>
  <c r="W539" i="6"/>
  <c r="V539" i="6"/>
  <c r="AD1372" i="2"/>
  <c r="W1016" i="6"/>
  <c r="V1016" i="6"/>
  <c r="W587" i="6"/>
  <c r="V587" i="6"/>
  <c r="AD1429" i="2"/>
  <c r="W249" i="6"/>
  <c r="V249" i="6"/>
  <c r="AD1444" i="2"/>
  <c r="W557" i="6"/>
  <c r="V557" i="6"/>
  <c r="W297" i="6"/>
  <c r="V297" i="6"/>
  <c r="P82" i="6"/>
  <c r="Q82" i="6"/>
  <c r="T1232" i="2"/>
  <c r="P90" i="6"/>
  <c r="Q90" i="6"/>
  <c r="T1031" i="2"/>
  <c r="T1140" i="2"/>
  <c r="T1324" i="2"/>
  <c r="P653" i="6"/>
  <c r="Q653" i="6"/>
  <c r="P458" i="6"/>
  <c r="Q458" i="6"/>
  <c r="P953" i="6"/>
  <c r="Q953" i="6"/>
  <c r="T23" i="6"/>
  <c r="T1023" i="6" s="1"/>
  <c r="P488" i="6"/>
  <c r="Q488" i="6"/>
  <c r="P768" i="6"/>
  <c r="Q768" i="6"/>
  <c r="P670" i="6"/>
  <c r="Q670" i="6"/>
  <c r="P63" i="6"/>
  <c r="Q63" i="6"/>
  <c r="P194" i="6"/>
  <c r="Q194" i="6"/>
  <c r="P31" i="6"/>
  <c r="Q31" i="6"/>
  <c r="P725" i="6"/>
  <c r="Q725" i="6"/>
  <c r="P221" i="6"/>
  <c r="Q221" i="6"/>
  <c r="P248" i="6"/>
  <c r="Q248" i="6"/>
  <c r="P292" i="6"/>
  <c r="Q292" i="6"/>
  <c r="P701" i="6"/>
  <c r="Q701" i="6"/>
  <c r="P550" i="6"/>
  <c r="Q550" i="6"/>
  <c r="P394" i="6"/>
  <c r="Q394" i="6"/>
  <c r="P960" i="6"/>
  <c r="Q960" i="6"/>
  <c r="P304" i="6"/>
  <c r="Q304" i="6"/>
  <c r="N1044" i="2"/>
  <c r="O1044" i="2" s="1"/>
  <c r="I43" i="6" s="1"/>
  <c r="X1044" i="2"/>
  <c r="AR1044" i="2"/>
  <c r="J1044" i="2"/>
  <c r="AH1044" i="2"/>
  <c r="J1032" i="2"/>
  <c r="N1032" i="2"/>
  <c r="O1032" i="2" s="1"/>
  <c r="I31" i="6" s="1"/>
  <c r="AR1032" i="2"/>
  <c r="AH1032" i="2"/>
  <c r="X1032" i="2"/>
  <c r="J94" i="6"/>
  <c r="K94" i="6"/>
  <c r="X1139" i="2"/>
  <c r="AH1139" i="2"/>
  <c r="AR1139" i="2"/>
  <c r="N1139" i="2"/>
  <c r="O1139" i="2" s="1"/>
  <c r="I138" i="6" s="1"/>
  <c r="J1139" i="2"/>
  <c r="J1180" i="2"/>
  <c r="N1180" i="2"/>
  <c r="O1180" i="2" s="1"/>
  <c r="I179" i="6" s="1"/>
  <c r="X1180" i="2"/>
  <c r="AR1180" i="2"/>
  <c r="AH1180" i="2"/>
  <c r="J238" i="6"/>
  <c r="K238" i="6"/>
  <c r="AR1165" i="2"/>
  <c r="N1165" i="2"/>
  <c r="O1165" i="2" s="1"/>
  <c r="I164" i="6" s="1"/>
  <c r="AH1165" i="2"/>
  <c r="X1165" i="2"/>
  <c r="J1165" i="2"/>
  <c r="J1273" i="2"/>
  <c r="AR1273" i="2"/>
  <c r="X1273" i="2"/>
  <c r="AH1273" i="2"/>
  <c r="N1273" i="2"/>
  <c r="O1273" i="2" s="1"/>
  <c r="I272" i="6" s="1"/>
  <c r="J371" i="6"/>
  <c r="K371" i="6"/>
  <c r="J326" i="6"/>
  <c r="K326" i="6"/>
  <c r="AH1357" i="2"/>
  <c r="J1357" i="2"/>
  <c r="N1357" i="2"/>
  <c r="O1357" i="2" s="1"/>
  <c r="I356" i="6" s="1"/>
  <c r="X1357" i="2"/>
  <c r="AR1357" i="2"/>
  <c r="J308" i="6"/>
  <c r="K308" i="6"/>
  <c r="J391" i="6"/>
  <c r="K391" i="6"/>
  <c r="J405" i="6"/>
  <c r="K405" i="6"/>
  <c r="X1560" i="2"/>
  <c r="AH1560" i="2"/>
  <c r="AR1560" i="2"/>
  <c r="J1560" i="2"/>
  <c r="N1560" i="2"/>
  <c r="O1560" i="2" s="1"/>
  <c r="I559" i="6" s="1"/>
  <c r="J536" i="6"/>
  <c r="K536" i="6"/>
  <c r="N1572" i="2"/>
  <c r="O1572" i="2" s="1"/>
  <c r="I571" i="6" s="1"/>
  <c r="X1572" i="2"/>
  <c r="AR1572" i="2"/>
  <c r="J1572" i="2"/>
  <c r="AH1572" i="2"/>
  <c r="J526" i="6"/>
  <c r="K526" i="6"/>
  <c r="N1655" i="2"/>
  <c r="O1655" i="2" s="1"/>
  <c r="I654" i="6" s="1"/>
  <c r="X1655" i="2"/>
  <c r="AH1655" i="2"/>
  <c r="AR1655" i="2"/>
  <c r="J1655" i="2"/>
  <c r="N1688" i="2"/>
  <c r="O1688" i="2" s="1"/>
  <c r="I687" i="6" s="1"/>
  <c r="X1688" i="2"/>
  <c r="AH1688" i="2"/>
  <c r="J1688" i="2"/>
  <c r="AR1688" i="2"/>
  <c r="N1487" i="2"/>
  <c r="O1487" i="2" s="1"/>
  <c r="I486" i="6" s="1"/>
  <c r="AR1487" i="2"/>
  <c r="X1487" i="2"/>
  <c r="J1487" i="2"/>
  <c r="AH1487" i="2"/>
  <c r="J642" i="6"/>
  <c r="K642" i="6"/>
  <c r="J923" i="6"/>
  <c r="K923" i="6"/>
  <c r="J924" i="6"/>
  <c r="K924" i="6"/>
  <c r="AH1591" i="2"/>
  <c r="AR1591" i="2"/>
  <c r="J1591" i="2"/>
  <c r="N1591" i="2"/>
  <c r="O1591" i="2" s="1"/>
  <c r="I590" i="6" s="1"/>
  <c r="X1591" i="2"/>
  <c r="N1743" i="2"/>
  <c r="O1743" i="2" s="1"/>
  <c r="I742" i="6" s="1"/>
  <c r="X1743" i="2"/>
  <c r="AH1743" i="2"/>
  <c r="AR1743" i="2"/>
  <c r="J1743" i="2"/>
  <c r="J838" i="6"/>
  <c r="K838" i="6"/>
  <c r="J759" i="6"/>
  <c r="K759" i="6"/>
  <c r="J848" i="6"/>
  <c r="K848" i="6"/>
  <c r="J132" i="6"/>
  <c r="K132" i="6"/>
  <c r="K913" i="6"/>
  <c r="J913" i="6"/>
  <c r="N1957" i="2"/>
  <c r="O1957" i="2" s="1"/>
  <c r="I956" i="6" s="1"/>
  <c r="AH1957" i="2"/>
  <c r="AR1957" i="2"/>
  <c r="J1957" i="2"/>
  <c r="X1957" i="2"/>
  <c r="N1989" i="2"/>
  <c r="O1989" i="2" s="1"/>
  <c r="I988" i="6" s="1"/>
  <c r="X1989" i="2"/>
  <c r="AH1989" i="2"/>
  <c r="AR1989" i="2"/>
  <c r="J1989" i="2"/>
  <c r="J746" i="6"/>
  <c r="K746" i="6"/>
  <c r="AC43" i="6"/>
  <c r="AB43" i="6"/>
  <c r="AN1151" i="2"/>
  <c r="AB185" i="6"/>
  <c r="AC185" i="6"/>
  <c r="AB97" i="6"/>
  <c r="AC97" i="6"/>
  <c r="AB439" i="6"/>
  <c r="AC439" i="6"/>
  <c r="AB483" i="6"/>
  <c r="AC483" i="6"/>
  <c r="AN1842" i="2"/>
  <c r="AC696" i="6"/>
  <c r="AB696" i="6"/>
  <c r="AB788" i="6"/>
  <c r="AC788" i="6"/>
  <c r="AB903" i="6"/>
  <c r="AC903" i="6"/>
  <c r="AB1009" i="6"/>
  <c r="AC1009" i="6"/>
  <c r="AB726" i="6"/>
  <c r="AC726" i="6"/>
  <c r="AB398" i="6"/>
  <c r="AC398" i="6"/>
  <c r="AN1323" i="2"/>
  <c r="AB813" i="6"/>
  <c r="AC813" i="6"/>
  <c r="AN1058" i="2"/>
  <c r="AN2006" i="2"/>
  <c r="AC309" i="6"/>
  <c r="AB309" i="6"/>
  <c r="AB348" i="6"/>
  <c r="AC348" i="6"/>
  <c r="AD1038" i="2"/>
  <c r="W139" i="6"/>
  <c r="V139" i="6"/>
  <c r="W538" i="6"/>
  <c r="V538" i="6"/>
  <c r="W699" i="6"/>
  <c r="V699" i="6"/>
  <c r="W719" i="6"/>
  <c r="V719" i="6"/>
  <c r="W830" i="6"/>
  <c r="V830" i="6"/>
  <c r="W965" i="6"/>
  <c r="V965" i="6"/>
  <c r="W997" i="6"/>
  <c r="V997" i="6"/>
  <c r="V532" i="6"/>
  <c r="W532" i="6"/>
  <c r="AD1207" i="2"/>
  <c r="AD1970" i="2"/>
  <c r="W375" i="6"/>
  <c r="V375" i="6"/>
  <c r="AD1717" i="2"/>
  <c r="V180" i="6"/>
  <c r="W180" i="6"/>
  <c r="AD1108" i="2"/>
  <c r="W326" i="6"/>
  <c r="V326" i="6"/>
  <c r="AD1550" i="2"/>
  <c r="W598" i="6"/>
  <c r="V598" i="6"/>
  <c r="AD1764" i="2"/>
  <c r="W376" i="6"/>
  <c r="V376" i="6"/>
  <c r="T1047" i="2"/>
  <c r="P174" i="6"/>
  <c r="Q174" i="6"/>
  <c r="T1335" i="2"/>
  <c r="T1432" i="2"/>
  <c r="P449" i="6"/>
  <c r="Q449" i="6"/>
  <c r="P533" i="6"/>
  <c r="Q533" i="6"/>
  <c r="T1478" i="2"/>
  <c r="P1011" i="6"/>
  <c r="Q1011" i="6"/>
  <c r="P47" i="6"/>
  <c r="Q47" i="6"/>
  <c r="P863" i="6"/>
  <c r="Q863" i="6"/>
  <c r="P981" i="6"/>
  <c r="Q981" i="6"/>
  <c r="T1752" i="2"/>
  <c r="T1662" i="2"/>
  <c r="P607" i="6"/>
  <c r="Q607" i="6"/>
  <c r="P180" i="6"/>
  <c r="Q180" i="6"/>
  <c r="T1615" i="2"/>
  <c r="P652" i="6"/>
  <c r="Q652" i="6"/>
  <c r="P996" i="6"/>
  <c r="Q996" i="6"/>
  <c r="T1537" i="2"/>
  <c r="P1009" i="6"/>
  <c r="Q1009" i="6"/>
  <c r="P623" i="6"/>
  <c r="Q623" i="6"/>
  <c r="J51" i="6"/>
  <c r="K51" i="6"/>
  <c r="J112" i="6"/>
  <c r="K112" i="6"/>
  <c r="N1138" i="2"/>
  <c r="O1138" i="2" s="1"/>
  <c r="I137" i="6" s="1"/>
  <c r="AH1138" i="2"/>
  <c r="AR1138" i="2"/>
  <c r="X1138" i="2"/>
  <c r="J1138" i="2"/>
  <c r="J108" i="6"/>
  <c r="K108" i="6"/>
  <c r="N1045" i="2"/>
  <c r="O1045" i="2" s="1"/>
  <c r="I44" i="6" s="1"/>
  <c r="AR1045" i="2"/>
  <c r="J1045" i="2"/>
  <c r="AH1045" i="2"/>
  <c r="X1045" i="2"/>
  <c r="J1215" i="2"/>
  <c r="AH1215" i="2"/>
  <c r="N1215" i="2"/>
  <c r="O1215" i="2" s="1"/>
  <c r="I214" i="6" s="1"/>
  <c r="X1215" i="2"/>
  <c r="AR1215" i="2"/>
  <c r="N1261" i="2"/>
  <c r="O1261" i="2" s="1"/>
  <c r="I260" i="6" s="1"/>
  <c r="X1261" i="2"/>
  <c r="AR1261" i="2"/>
  <c r="J1261" i="2"/>
  <c r="AH1261" i="2"/>
  <c r="AH1198" i="2"/>
  <c r="J1198" i="2"/>
  <c r="X1198" i="2"/>
  <c r="AR1198" i="2"/>
  <c r="N1198" i="2"/>
  <c r="O1198" i="2" s="1"/>
  <c r="I197" i="6" s="1"/>
  <c r="J200" i="6"/>
  <c r="K200" i="6"/>
  <c r="X1350" i="2"/>
  <c r="J1350" i="2"/>
  <c r="AR1350" i="2"/>
  <c r="AH1350" i="2"/>
  <c r="N1350" i="2"/>
  <c r="O1350" i="2" s="1"/>
  <c r="I349" i="6" s="1"/>
  <c r="J340" i="6"/>
  <c r="K340" i="6"/>
  <c r="X1483" i="2"/>
  <c r="AH1483" i="2"/>
  <c r="AR1483" i="2"/>
  <c r="J1483" i="2"/>
  <c r="N1483" i="2"/>
  <c r="O1483" i="2" s="1"/>
  <c r="I482" i="6" s="1"/>
  <c r="N1478" i="2"/>
  <c r="O1478" i="2" s="1"/>
  <c r="I477" i="6" s="1"/>
  <c r="X1478" i="2"/>
  <c r="J1478" i="2"/>
  <c r="AR1478" i="2"/>
  <c r="AH1478" i="2"/>
  <c r="AR1497" i="2"/>
  <c r="J1497" i="2"/>
  <c r="X1497" i="2"/>
  <c r="AH1497" i="2"/>
  <c r="N1497" i="2"/>
  <c r="O1497" i="2" s="1"/>
  <c r="I496" i="6" s="1"/>
  <c r="J384" i="6"/>
  <c r="K384" i="6"/>
  <c r="K561" i="6"/>
  <c r="J561" i="6"/>
  <c r="N1626" i="2"/>
  <c r="O1626" i="2" s="1"/>
  <c r="I625" i="6" s="1"/>
  <c r="X1626" i="2"/>
  <c r="AH1626" i="2"/>
  <c r="AR1626" i="2"/>
  <c r="J1626" i="2"/>
  <c r="AH1528" i="2"/>
  <c r="J1528" i="2"/>
  <c r="X1528" i="2"/>
  <c r="N1528" i="2"/>
  <c r="O1528" i="2" s="1"/>
  <c r="I527" i="6" s="1"/>
  <c r="AR1528" i="2"/>
  <c r="J644" i="6"/>
  <c r="K644" i="6"/>
  <c r="X1709" i="2"/>
  <c r="AH1709" i="2"/>
  <c r="AR1709" i="2"/>
  <c r="J1709" i="2"/>
  <c r="N1709" i="2"/>
  <c r="O1709" i="2" s="1"/>
  <c r="I708" i="6" s="1"/>
  <c r="J693" i="6"/>
  <c r="K693" i="6"/>
  <c r="J620" i="6"/>
  <c r="K620" i="6"/>
  <c r="N1697" i="2"/>
  <c r="O1697" i="2" s="1"/>
  <c r="I696" i="6" s="1"/>
  <c r="X1697" i="2"/>
  <c r="AR1697" i="2"/>
  <c r="AH1697" i="2"/>
  <c r="J1697" i="2"/>
  <c r="J732" i="6"/>
  <c r="K732" i="6"/>
  <c r="J767" i="6"/>
  <c r="K767" i="6"/>
  <c r="J1921" i="2"/>
  <c r="N1921" i="2"/>
  <c r="O1921" i="2" s="1"/>
  <c r="I920" i="6" s="1"/>
  <c r="X1921" i="2"/>
  <c r="AH1921" i="2"/>
  <c r="AR1921" i="2"/>
  <c r="AH1915" i="2"/>
  <c r="AR1915" i="2"/>
  <c r="J1915" i="2"/>
  <c r="N1915" i="2"/>
  <c r="O1915" i="2" s="1"/>
  <c r="I914" i="6" s="1"/>
  <c r="X1915" i="2"/>
  <c r="AB113" i="6"/>
  <c r="AC113" i="6"/>
  <c r="AC166" i="6"/>
  <c r="AB166" i="6"/>
  <c r="AC254" i="6"/>
  <c r="AB254" i="6"/>
  <c r="AN1569" i="2"/>
  <c r="AN1588" i="2"/>
  <c r="AN1711" i="2"/>
  <c r="AN1984" i="2"/>
  <c r="AB1022" i="6"/>
  <c r="AC1022" i="6"/>
  <c r="AB521" i="6"/>
  <c r="AC521" i="6"/>
  <c r="AB498" i="6"/>
  <c r="AC498" i="6"/>
  <c r="AC144" i="6"/>
  <c r="AB144" i="6"/>
  <c r="AN1702" i="2"/>
  <c r="AC190" i="6"/>
  <c r="AB190" i="6"/>
  <c r="AN1268" i="2"/>
  <c r="AB982" i="6"/>
  <c r="AC982" i="6"/>
  <c r="AB886" i="6"/>
  <c r="AC886" i="6"/>
  <c r="AN1507" i="2"/>
  <c r="AC240" i="6"/>
  <c r="AB240" i="6"/>
  <c r="AC108" i="6"/>
  <c r="AB108" i="6"/>
  <c r="AB1011" i="6"/>
  <c r="AC1011" i="6"/>
  <c r="AB477" i="6"/>
  <c r="AC477" i="6"/>
  <c r="AC151" i="6"/>
  <c r="AB151" i="6"/>
  <c r="AN1546" i="2"/>
  <c r="AN1968" i="2"/>
  <c r="AN1530" i="2"/>
  <c r="AN1528" i="2"/>
  <c r="AB503" i="6"/>
  <c r="AC503" i="6"/>
  <c r="AB369" i="6"/>
  <c r="AC369" i="6"/>
  <c r="AB487" i="6"/>
  <c r="AC487" i="6"/>
  <c r="AN1174" i="2"/>
  <c r="AB346" i="6"/>
  <c r="AC346" i="6"/>
  <c r="AC376" i="6"/>
  <c r="AB376" i="6"/>
  <c r="AC184" i="6"/>
  <c r="AB184" i="6"/>
  <c r="AB381" i="6"/>
  <c r="AC381" i="6"/>
  <c r="AN1428" i="2"/>
  <c r="AB774" i="6"/>
  <c r="AC774" i="6"/>
  <c r="AN1456" i="2"/>
  <c r="AB42" i="6"/>
  <c r="AC42" i="6"/>
  <c r="AB779" i="6"/>
  <c r="AC779" i="6"/>
  <c r="AB635" i="6"/>
  <c r="AC635" i="6"/>
  <c r="AN1134" i="2"/>
  <c r="AB615" i="6"/>
  <c r="AC615" i="6"/>
  <c r="AB957" i="6"/>
  <c r="AC957" i="6"/>
  <c r="AB725" i="6"/>
  <c r="AC725" i="6"/>
  <c r="AC246" i="6"/>
  <c r="AB246" i="6"/>
  <c r="W323" i="6"/>
  <c r="V323" i="6"/>
  <c r="W133" i="6"/>
  <c r="V133" i="6"/>
  <c r="W475" i="6"/>
  <c r="V475" i="6"/>
  <c r="W619" i="6"/>
  <c r="V619" i="6"/>
  <c r="AD1587" i="2"/>
  <c r="W858" i="6"/>
  <c r="V858" i="6"/>
  <c r="V852" i="6"/>
  <c r="W852" i="6"/>
  <c r="W769" i="6"/>
  <c r="V769" i="6"/>
  <c r="W664" i="6"/>
  <c r="V664" i="6"/>
  <c r="W506" i="6"/>
  <c r="V506" i="6"/>
  <c r="W158" i="6"/>
  <c r="V158" i="6"/>
  <c r="AD1936" i="2"/>
  <c r="W895" i="6"/>
  <c r="V895" i="6"/>
  <c r="V516" i="6"/>
  <c r="W516" i="6"/>
  <c r="W761" i="6"/>
  <c r="V761" i="6"/>
  <c r="W685" i="6"/>
  <c r="V685" i="6"/>
  <c r="W289" i="6"/>
  <c r="V289" i="6"/>
  <c r="W78" i="6"/>
  <c r="V78" i="6"/>
  <c r="AD1464" i="2"/>
  <c r="W737" i="6"/>
  <c r="V737" i="6"/>
  <c r="W321" i="6"/>
  <c r="V321" i="6"/>
  <c r="W1008" i="6"/>
  <c r="V1008" i="6"/>
  <c r="W680" i="6"/>
  <c r="V680" i="6"/>
  <c r="W202" i="6"/>
  <c r="V202" i="6"/>
  <c r="AD1121" i="2"/>
  <c r="T1055" i="2"/>
  <c r="T1437" i="2"/>
  <c r="P265" i="6"/>
  <c r="Q265" i="6"/>
  <c r="P412" i="6"/>
  <c r="Q412" i="6"/>
  <c r="P707" i="6"/>
  <c r="Q707" i="6"/>
  <c r="P969" i="6"/>
  <c r="Q969" i="6"/>
  <c r="P984" i="6"/>
  <c r="Q984" i="6"/>
  <c r="P442" i="6"/>
  <c r="Q442" i="6"/>
  <c r="P481" i="6"/>
  <c r="Q481" i="6"/>
  <c r="P101" i="6"/>
  <c r="Q101" i="6"/>
  <c r="P99" i="6"/>
  <c r="Q99" i="6"/>
  <c r="P930" i="6"/>
  <c r="Q930" i="6"/>
  <c r="P896" i="6"/>
  <c r="Q896" i="6"/>
  <c r="T1634" i="2"/>
  <c r="P738" i="6"/>
  <c r="Q738" i="6"/>
  <c r="P507" i="6"/>
  <c r="Q507" i="6"/>
  <c r="P434" i="6"/>
  <c r="Q434" i="6"/>
  <c r="P236" i="6"/>
  <c r="Q236" i="6"/>
  <c r="P25" i="6"/>
  <c r="Q25" i="6"/>
  <c r="P773" i="6"/>
  <c r="Q773" i="6"/>
  <c r="P944" i="6"/>
  <c r="Q944" i="6"/>
  <c r="P291" i="6"/>
  <c r="Q291" i="6"/>
  <c r="T1704" i="2"/>
  <c r="P144" i="6"/>
  <c r="Q144" i="6"/>
  <c r="T1520" i="2"/>
  <c r="P274" i="6"/>
  <c r="Q274" i="6"/>
  <c r="P765" i="6"/>
  <c r="Q765" i="6"/>
  <c r="T1184" i="2"/>
  <c r="P484" i="6"/>
  <c r="Q484" i="6"/>
  <c r="T1254" i="2"/>
  <c r="P805" i="6"/>
  <c r="Q805" i="6"/>
  <c r="P515" i="6"/>
  <c r="Q515" i="6"/>
  <c r="X1031" i="2"/>
  <c r="J1031" i="2"/>
  <c r="N1031" i="2"/>
  <c r="O1031" i="2" s="1"/>
  <c r="I30" i="6" s="1"/>
  <c r="AH1031" i="2"/>
  <c r="AR1031" i="2"/>
  <c r="J86" i="6"/>
  <c r="K86" i="6"/>
  <c r="J118" i="6"/>
  <c r="K118" i="6"/>
  <c r="J182" i="6"/>
  <c r="K182" i="6"/>
  <c r="J116" i="6"/>
  <c r="K116" i="6"/>
  <c r="J218" i="6"/>
  <c r="K218" i="6"/>
  <c r="J139" i="6"/>
  <c r="K139" i="6"/>
  <c r="N1221" i="2"/>
  <c r="O1221" i="2" s="1"/>
  <c r="I220" i="6" s="1"/>
  <c r="AR1221" i="2"/>
  <c r="J1221" i="2"/>
  <c r="AH1221" i="2"/>
  <c r="X1221" i="2"/>
  <c r="J299" i="6"/>
  <c r="K299" i="6"/>
  <c r="J125" i="6"/>
  <c r="K125" i="6"/>
  <c r="J328" i="6"/>
  <c r="K328" i="6"/>
  <c r="J274" i="6"/>
  <c r="K274" i="6"/>
  <c r="AH1314" i="2"/>
  <c r="AR1314" i="2"/>
  <c r="N1314" i="2"/>
  <c r="O1314" i="2" s="1"/>
  <c r="I313" i="6" s="1"/>
  <c r="X1314" i="2"/>
  <c r="J1314" i="2"/>
  <c r="J387" i="6"/>
  <c r="K387" i="6"/>
  <c r="AR1442" i="2"/>
  <c r="J1442" i="2"/>
  <c r="X1442" i="2"/>
  <c r="N1442" i="2"/>
  <c r="O1442" i="2" s="1"/>
  <c r="I441" i="6" s="1"/>
  <c r="AH1442" i="2"/>
  <c r="X1491" i="2"/>
  <c r="AH1491" i="2"/>
  <c r="AR1491" i="2"/>
  <c r="J1491" i="2"/>
  <c r="N1491" i="2"/>
  <c r="O1491" i="2" s="1"/>
  <c r="I490" i="6" s="1"/>
  <c r="AR1505" i="2"/>
  <c r="J1505" i="2"/>
  <c r="X1505" i="2"/>
  <c r="AH1505" i="2"/>
  <c r="N1505" i="2"/>
  <c r="O1505" i="2" s="1"/>
  <c r="I504" i="6" s="1"/>
  <c r="N1414" i="2"/>
  <c r="O1414" i="2" s="1"/>
  <c r="I413" i="6" s="1"/>
  <c r="AH1414" i="2"/>
  <c r="AR1414" i="2"/>
  <c r="J1414" i="2"/>
  <c r="X1414" i="2"/>
  <c r="K569" i="6"/>
  <c r="J569" i="6"/>
  <c r="J611" i="6"/>
  <c r="K611" i="6"/>
  <c r="J1530" i="2"/>
  <c r="N1530" i="2"/>
  <c r="O1530" i="2" s="1"/>
  <c r="I529" i="6" s="1"/>
  <c r="AR1530" i="2"/>
  <c r="AH1530" i="2"/>
  <c r="X1530" i="2"/>
  <c r="J631" i="6"/>
  <c r="K631" i="6"/>
  <c r="J704" i="6"/>
  <c r="K704" i="6"/>
  <c r="X1748" i="2"/>
  <c r="AH1748" i="2"/>
  <c r="AR1748" i="2"/>
  <c r="J1748" i="2"/>
  <c r="N1748" i="2"/>
  <c r="O1748" i="2" s="1"/>
  <c r="I747" i="6" s="1"/>
  <c r="J804" i="6"/>
  <c r="K804" i="6"/>
  <c r="N1837" i="2"/>
  <c r="O1837" i="2" s="1"/>
  <c r="I836" i="6" s="1"/>
  <c r="X1837" i="2"/>
  <c r="AH1837" i="2"/>
  <c r="AR1837" i="2"/>
  <c r="J1837" i="2"/>
  <c r="J941" i="6"/>
  <c r="K941" i="6"/>
  <c r="N1879" i="2"/>
  <c r="O1879" i="2" s="1"/>
  <c r="I878" i="6" s="1"/>
  <c r="X1879" i="2"/>
  <c r="AH1879" i="2"/>
  <c r="AR1879" i="2"/>
  <c r="J1879" i="2"/>
  <c r="N1872" i="2"/>
  <c r="O1872" i="2" s="1"/>
  <c r="I871" i="6" s="1"/>
  <c r="X1872" i="2"/>
  <c r="AH1872" i="2"/>
  <c r="AR1872" i="2"/>
  <c r="J1872" i="2"/>
  <c r="J415" i="6"/>
  <c r="K415" i="6"/>
  <c r="K801" i="6"/>
  <c r="J801" i="6"/>
  <c r="K649" i="6"/>
  <c r="J649" i="6"/>
  <c r="N2010" i="2"/>
  <c r="O2010" i="2" s="1"/>
  <c r="I1009" i="6" s="1"/>
  <c r="X2010" i="2"/>
  <c r="AH2010" i="2"/>
  <c r="AR2010" i="2"/>
  <c r="J2010" i="2"/>
  <c r="J972" i="6"/>
  <c r="K972" i="6"/>
  <c r="J991" i="6"/>
  <c r="K991" i="6"/>
  <c r="AN1035" i="2"/>
  <c r="AC83" i="6"/>
  <c r="AB83" i="6"/>
  <c r="AN1183" i="2"/>
  <c r="AN1205" i="2"/>
  <c r="AN1341" i="2"/>
  <c r="AB468" i="6"/>
  <c r="AC468" i="6"/>
  <c r="AN1858" i="2"/>
  <c r="AN1741" i="2"/>
  <c r="AB804" i="6"/>
  <c r="AC804" i="6"/>
  <c r="AC640" i="6"/>
  <c r="AB640" i="6"/>
  <c r="AN1985" i="2"/>
  <c r="AB727" i="6"/>
  <c r="AC727" i="6"/>
  <c r="AN1290" i="2"/>
  <c r="AN1026" i="2"/>
  <c r="AN1987" i="2"/>
  <c r="AC317" i="6"/>
  <c r="AB317" i="6"/>
  <c r="AN1771" i="2"/>
  <c r="AC960" i="6"/>
  <c r="AB960" i="6"/>
  <c r="AN1883" i="2"/>
  <c r="AN1052" i="2"/>
  <c r="AN1926" i="2"/>
  <c r="V52" i="6"/>
  <c r="W52" i="6"/>
  <c r="W97" i="6"/>
  <c r="V97" i="6"/>
  <c r="W155" i="6"/>
  <c r="V155" i="6"/>
  <c r="AD1244" i="2"/>
  <c r="W477" i="6"/>
  <c r="V477" i="6"/>
  <c r="AD1525" i="2"/>
  <c r="W570" i="6"/>
  <c r="V570" i="6"/>
  <c r="W707" i="6"/>
  <c r="V707" i="6"/>
  <c r="AD1938" i="2"/>
  <c r="W649" i="6"/>
  <c r="V649" i="6"/>
  <c r="W742" i="6"/>
  <c r="V742" i="6"/>
  <c r="W934" i="6"/>
  <c r="V934" i="6"/>
  <c r="W912" i="6"/>
  <c r="V912" i="6"/>
  <c r="V732" i="6"/>
  <c r="W732" i="6"/>
  <c r="W114" i="6"/>
  <c r="V114" i="6"/>
  <c r="W330" i="6"/>
  <c r="V330" i="6"/>
  <c r="V268" i="6"/>
  <c r="W268" i="6"/>
  <c r="V692" i="6"/>
  <c r="W692" i="6"/>
  <c r="AD1260" i="2"/>
  <c r="W990" i="6"/>
  <c r="V990" i="6"/>
  <c r="W589" i="6"/>
  <c r="V589" i="6"/>
  <c r="P383" i="6"/>
  <c r="Q383" i="6"/>
  <c r="P496" i="6"/>
  <c r="Q496" i="6"/>
  <c r="P754" i="6"/>
  <c r="Q754" i="6"/>
  <c r="T1737" i="2"/>
  <c r="P920" i="6"/>
  <c r="Q920" i="6"/>
  <c r="P275" i="6"/>
  <c r="Q275" i="6"/>
  <c r="P162" i="6"/>
  <c r="Q162" i="6"/>
  <c r="P993" i="6"/>
  <c r="Q993" i="6"/>
  <c r="T1570" i="2"/>
  <c r="P553" i="6"/>
  <c r="Q553" i="6"/>
  <c r="T1414" i="2"/>
  <c r="T1089" i="2"/>
  <c r="T1087" i="2"/>
  <c r="P739" i="6"/>
  <c r="Q739" i="6"/>
  <c r="P689" i="6"/>
  <c r="Q689" i="6"/>
  <c r="P528" i="6"/>
  <c r="Q528" i="6"/>
  <c r="P73" i="6"/>
  <c r="Q73" i="6"/>
  <c r="P437" i="6"/>
  <c r="Q437" i="6"/>
  <c r="T1130" i="2"/>
  <c r="P845" i="6"/>
  <c r="Q845" i="6"/>
  <c r="P426" i="6"/>
  <c r="Q426" i="6"/>
  <c r="P169" i="6"/>
  <c r="Q169" i="6"/>
  <c r="T1968" i="2"/>
  <c r="T1262" i="2"/>
  <c r="P443" i="6"/>
  <c r="Q443" i="6"/>
  <c r="P457" i="6"/>
  <c r="Q457" i="6"/>
  <c r="T1257" i="2"/>
  <c r="J58" i="6"/>
  <c r="K58" i="6"/>
  <c r="AH1034" i="2"/>
  <c r="AR1034" i="2"/>
  <c r="J1034" i="2"/>
  <c r="X1034" i="2"/>
  <c r="N1034" i="2"/>
  <c r="O1034" i="2" s="1"/>
  <c r="I33" i="6" s="1"/>
  <c r="J87" i="6"/>
  <c r="K87" i="6"/>
  <c r="AH1158" i="2"/>
  <c r="J1158" i="2"/>
  <c r="X1158" i="2"/>
  <c r="AR1158" i="2"/>
  <c r="N1158" i="2"/>
  <c r="O1158" i="2" s="1"/>
  <c r="I157" i="6" s="1"/>
  <c r="N1237" i="2"/>
  <c r="O1237" i="2" s="1"/>
  <c r="I236" i="6" s="1"/>
  <c r="X1237" i="2"/>
  <c r="AR1237" i="2"/>
  <c r="J1237" i="2"/>
  <c r="AH1237" i="2"/>
  <c r="J1208" i="2"/>
  <c r="X1208" i="2"/>
  <c r="N1208" i="2"/>
  <c r="O1208" i="2" s="1"/>
  <c r="I207" i="6" s="1"/>
  <c r="AH1208" i="2"/>
  <c r="AR1208" i="2"/>
  <c r="J262" i="6"/>
  <c r="K262" i="6"/>
  <c r="N1264" i="2"/>
  <c r="O1264" i="2" s="1"/>
  <c r="I263" i="6" s="1"/>
  <c r="X1264" i="2"/>
  <c r="J1264" i="2"/>
  <c r="AH1264" i="2"/>
  <c r="AR1264" i="2"/>
  <c r="J395" i="6"/>
  <c r="K395" i="6"/>
  <c r="J436" i="6"/>
  <c r="K436" i="6"/>
  <c r="J343" i="6"/>
  <c r="K343" i="6"/>
  <c r="J398" i="6"/>
  <c r="K398" i="6"/>
  <c r="J1377" i="2"/>
  <c r="AH1377" i="2"/>
  <c r="X1377" i="2"/>
  <c r="AR1377" i="2"/>
  <c r="N1377" i="2"/>
  <c r="O1377" i="2" s="1"/>
  <c r="I376" i="6" s="1"/>
  <c r="J440" i="6"/>
  <c r="K440" i="6"/>
  <c r="X1499" i="2"/>
  <c r="AH1499" i="2"/>
  <c r="AR1499" i="2"/>
  <c r="J1499" i="2"/>
  <c r="N1499" i="2"/>
  <c r="O1499" i="2" s="1"/>
  <c r="I498" i="6" s="1"/>
  <c r="K281" i="6"/>
  <c r="J281" i="6"/>
  <c r="J416" i="6"/>
  <c r="K416" i="6"/>
  <c r="J479" i="6"/>
  <c r="K479" i="6"/>
  <c r="N1578" i="2"/>
  <c r="O1578" i="2" s="1"/>
  <c r="I577" i="6" s="1"/>
  <c r="X1578" i="2"/>
  <c r="AH1578" i="2"/>
  <c r="AR1578" i="2"/>
  <c r="J1578" i="2"/>
  <c r="AR1606" i="2"/>
  <c r="J1606" i="2"/>
  <c r="X1606" i="2"/>
  <c r="AH1606" i="2"/>
  <c r="N1606" i="2"/>
  <c r="O1606" i="2" s="1"/>
  <c r="I605" i="6" s="1"/>
  <c r="X1661" i="2"/>
  <c r="AH1661" i="2"/>
  <c r="AR1661" i="2"/>
  <c r="J1661" i="2"/>
  <c r="N1661" i="2"/>
  <c r="O1661" i="2" s="1"/>
  <c r="I660" i="6" s="1"/>
  <c r="J653" i="6"/>
  <c r="K653" i="6"/>
  <c r="N1649" i="2"/>
  <c r="O1649" i="2" s="1"/>
  <c r="I648" i="6" s="1"/>
  <c r="X1649" i="2"/>
  <c r="AR1649" i="2"/>
  <c r="J1649" i="2"/>
  <c r="AH1649" i="2"/>
  <c r="J1731" i="2"/>
  <c r="X1731" i="2"/>
  <c r="AR1731" i="2"/>
  <c r="AH1731" i="2"/>
  <c r="N1731" i="2"/>
  <c r="O1731" i="2" s="1"/>
  <c r="I730" i="6" s="1"/>
  <c r="J675" i="6"/>
  <c r="K675" i="6"/>
  <c r="N1758" i="2"/>
  <c r="O1758" i="2" s="1"/>
  <c r="I757" i="6" s="1"/>
  <c r="X1758" i="2"/>
  <c r="AH1758" i="2"/>
  <c r="AR1758" i="2"/>
  <c r="J1758" i="2"/>
  <c r="AR1523" i="2"/>
  <c r="J1523" i="2"/>
  <c r="AH1523" i="2"/>
  <c r="X1523" i="2"/>
  <c r="N1523" i="2"/>
  <c r="O1523" i="2" s="1"/>
  <c r="I522" i="6" s="1"/>
  <c r="J1937" i="2"/>
  <c r="N1937" i="2"/>
  <c r="O1937" i="2" s="1"/>
  <c r="I936" i="6" s="1"/>
  <c r="X1937" i="2"/>
  <c r="AH1937" i="2"/>
  <c r="AR1937" i="2"/>
  <c r="AR1938" i="2"/>
  <c r="J1938" i="2"/>
  <c r="N1938" i="2"/>
  <c r="O1938" i="2" s="1"/>
  <c r="I937" i="6" s="1"/>
  <c r="X1938" i="2"/>
  <c r="AH1938" i="2"/>
  <c r="J447" i="6"/>
  <c r="K447" i="6"/>
  <c r="J1007" i="6"/>
  <c r="K1007" i="6"/>
  <c r="AH2000" i="2"/>
  <c r="AR2000" i="2"/>
  <c r="J2000" i="2"/>
  <c r="N2000" i="2"/>
  <c r="O2000" i="2" s="1"/>
  <c r="I999" i="6" s="1"/>
  <c r="X2000" i="2"/>
  <c r="AC45" i="6"/>
  <c r="AB45" i="6"/>
  <c r="AC30" i="6"/>
  <c r="AB30" i="6"/>
  <c r="AB681" i="6"/>
  <c r="AC681" i="6"/>
  <c r="AB929" i="6"/>
  <c r="AC929" i="6"/>
  <c r="AN1359" i="2"/>
  <c r="AB938" i="6"/>
  <c r="AC938" i="6"/>
  <c r="AB719" i="6"/>
  <c r="AC719" i="6"/>
  <c r="AC277" i="6"/>
  <c r="AB277" i="6"/>
  <c r="AB794" i="6"/>
  <c r="AC794" i="6"/>
  <c r="AN1258" i="2"/>
  <c r="AB588" i="6"/>
  <c r="AC588" i="6"/>
  <c r="AB395" i="6"/>
  <c r="AC395" i="6"/>
  <c r="AC85" i="6"/>
  <c r="AB85" i="6"/>
  <c r="AC99" i="6"/>
  <c r="AB99" i="6"/>
  <c r="AB818" i="6"/>
  <c r="AC818" i="6"/>
  <c r="AB930" i="6"/>
  <c r="AC930" i="6"/>
  <c r="AC792" i="6"/>
  <c r="AB792" i="6"/>
  <c r="AC77" i="6"/>
  <c r="AB77" i="6"/>
  <c r="AC736" i="6"/>
  <c r="AB736" i="6"/>
  <c r="AD1112" i="2"/>
  <c r="W113" i="6"/>
  <c r="V113" i="6"/>
  <c r="W272" i="6"/>
  <c r="V272" i="6"/>
  <c r="W738" i="6"/>
  <c r="V738" i="6"/>
  <c r="W866" i="6"/>
  <c r="V866" i="6"/>
  <c r="V796" i="6"/>
  <c r="W796" i="6"/>
  <c r="AD1961" i="2"/>
  <c r="AD1416" i="2"/>
  <c r="W809" i="6"/>
  <c r="V809" i="6"/>
  <c r="W959" i="6"/>
  <c r="V959" i="6"/>
  <c r="W182" i="6"/>
  <c r="V182" i="6"/>
  <c r="W847" i="6"/>
  <c r="V847" i="6"/>
  <c r="W648" i="6"/>
  <c r="V648" i="6"/>
  <c r="V932" i="6"/>
  <c r="W932" i="6"/>
  <c r="W981" i="6"/>
  <c r="V981" i="6"/>
  <c r="W693" i="6"/>
  <c r="V693" i="6"/>
  <c r="AD1380" i="2"/>
  <c r="AD1952" i="2"/>
  <c r="W642" i="6"/>
  <c r="V642" i="6"/>
  <c r="AD1904" i="2"/>
  <c r="W747" i="6"/>
  <c r="V747" i="6"/>
  <c r="W515" i="6"/>
  <c r="V515" i="6"/>
  <c r="W455" i="6"/>
  <c r="V455" i="6"/>
  <c r="W207" i="6"/>
  <c r="V207" i="6"/>
  <c r="AD1245" i="2"/>
  <c r="T1365" i="2"/>
  <c r="P560" i="6"/>
  <c r="Q560" i="6"/>
  <c r="T1611" i="2"/>
  <c r="T1834" i="2"/>
  <c r="T1647" i="2"/>
  <c r="P685" i="6"/>
  <c r="Q685" i="6"/>
  <c r="P243" i="6"/>
  <c r="Q243" i="6"/>
  <c r="T1174" i="2"/>
  <c r="P358" i="6"/>
  <c r="Q358" i="6"/>
  <c r="T1830" i="2"/>
  <c r="P828" i="6"/>
  <c r="Q828" i="6"/>
  <c r="P912" i="6"/>
  <c r="Q912" i="6"/>
  <c r="P638" i="6"/>
  <c r="Q638" i="6"/>
  <c r="P402" i="6"/>
  <c r="Q402" i="6"/>
  <c r="P907" i="6"/>
  <c r="Q907" i="6"/>
  <c r="P654" i="6"/>
  <c r="Q654" i="6"/>
  <c r="P282" i="6"/>
  <c r="Q282" i="6"/>
  <c r="P471" i="6"/>
  <c r="Q471" i="6"/>
  <c r="P760" i="6"/>
  <c r="Q760" i="6"/>
  <c r="T1838" i="2"/>
  <c r="P289" i="6"/>
  <c r="Q289" i="6"/>
  <c r="P215" i="6"/>
  <c r="Q215" i="6"/>
  <c r="P718" i="6"/>
  <c r="Q718" i="6"/>
  <c r="P991" i="6"/>
  <c r="Q991" i="6"/>
  <c r="P952" i="6"/>
  <c r="Q952" i="6"/>
  <c r="P585" i="6"/>
  <c r="Q585" i="6"/>
  <c r="K89" i="6"/>
  <c r="J89" i="6"/>
  <c r="J1098" i="2"/>
  <c r="AH1098" i="2"/>
  <c r="X1098" i="2"/>
  <c r="N1098" i="2"/>
  <c r="O1098" i="2" s="1"/>
  <c r="I97" i="6" s="1"/>
  <c r="AR1098" i="2"/>
  <c r="X1171" i="2"/>
  <c r="AH1171" i="2"/>
  <c r="AR1171" i="2"/>
  <c r="N1171" i="2"/>
  <c r="O1171" i="2" s="1"/>
  <c r="I170" i="6" s="1"/>
  <c r="J1171" i="2"/>
  <c r="J1148" i="2"/>
  <c r="N1148" i="2"/>
  <c r="O1148" i="2" s="1"/>
  <c r="I147" i="6" s="1"/>
  <c r="X1148" i="2"/>
  <c r="AR1148" i="2"/>
  <c r="AH1148" i="2"/>
  <c r="N1212" i="2"/>
  <c r="O1212" i="2" s="1"/>
  <c r="I211" i="6" s="1"/>
  <c r="X1212" i="2"/>
  <c r="AR1212" i="2"/>
  <c r="J1212" i="2"/>
  <c r="AH1212" i="2"/>
  <c r="K161" i="6"/>
  <c r="J161" i="6"/>
  <c r="N1308" i="2"/>
  <c r="O1308" i="2" s="1"/>
  <c r="I307" i="6" s="1"/>
  <c r="X1308" i="2"/>
  <c r="AR1308" i="2"/>
  <c r="J1308" i="2"/>
  <c r="AH1308" i="2"/>
  <c r="K201" i="6"/>
  <c r="J201" i="6"/>
  <c r="K265" i="6"/>
  <c r="J265" i="6"/>
  <c r="AH1322" i="2"/>
  <c r="AR1322" i="2"/>
  <c r="N1322" i="2"/>
  <c r="O1322" i="2" s="1"/>
  <c r="I321" i="6" s="1"/>
  <c r="X1322" i="2"/>
  <c r="J1322" i="2"/>
  <c r="J403" i="6"/>
  <c r="K403" i="6"/>
  <c r="X1407" i="2"/>
  <c r="J1407" i="2"/>
  <c r="AR1407" i="2"/>
  <c r="AH1407" i="2"/>
  <c r="N1407" i="2"/>
  <c r="O1407" i="2" s="1"/>
  <c r="I406" i="6" s="1"/>
  <c r="AH1465" i="2"/>
  <c r="N1465" i="2"/>
  <c r="O1465" i="2" s="1"/>
  <c r="I464" i="6" s="1"/>
  <c r="X1465" i="2"/>
  <c r="J1465" i="2"/>
  <c r="AR1465" i="2"/>
  <c r="N1356" i="2"/>
  <c r="O1356" i="2" s="1"/>
  <c r="I355" i="6" s="1"/>
  <c r="AR1356" i="2"/>
  <c r="J1356" i="2"/>
  <c r="X1356" i="2"/>
  <c r="AH1356" i="2"/>
  <c r="N1585" i="2"/>
  <c r="O1585" i="2" s="1"/>
  <c r="I584" i="6" s="1"/>
  <c r="X1585" i="2"/>
  <c r="AH1585" i="2"/>
  <c r="AR1585" i="2"/>
  <c r="J1585" i="2"/>
  <c r="J587" i="6"/>
  <c r="K587" i="6"/>
  <c r="N1453" i="2"/>
  <c r="O1453" i="2" s="1"/>
  <c r="I452" i="6" s="1"/>
  <c r="AR1453" i="2"/>
  <c r="X1453" i="2"/>
  <c r="AH1453" i="2"/>
  <c r="J1453" i="2"/>
  <c r="J542" i="6"/>
  <c r="K542" i="6"/>
  <c r="J639" i="6"/>
  <c r="K639" i="6"/>
  <c r="J763" i="6"/>
  <c r="K763" i="6"/>
  <c r="X1828" i="2"/>
  <c r="AH1828" i="2"/>
  <c r="AR1828" i="2"/>
  <c r="J1828" i="2"/>
  <c r="N1828" i="2"/>
  <c r="O1828" i="2" s="1"/>
  <c r="I827" i="6" s="1"/>
  <c r="J955" i="6"/>
  <c r="K955" i="6"/>
  <c r="J844" i="6"/>
  <c r="K844" i="6"/>
  <c r="N1877" i="2"/>
  <c r="O1877" i="2" s="1"/>
  <c r="I876" i="6" s="1"/>
  <c r="X1877" i="2"/>
  <c r="AH1877" i="2"/>
  <c r="AR1877" i="2"/>
  <c r="J1877" i="2"/>
  <c r="J758" i="6"/>
  <c r="K758" i="6"/>
  <c r="N1919" i="2"/>
  <c r="O1919" i="2" s="1"/>
  <c r="I918" i="6" s="1"/>
  <c r="X1919" i="2"/>
  <c r="AH1919" i="2"/>
  <c r="AR1919" i="2"/>
  <c r="J1919" i="2"/>
  <c r="J558" i="6"/>
  <c r="K558" i="6"/>
  <c r="N1880" i="2"/>
  <c r="O1880" i="2" s="1"/>
  <c r="I879" i="6" s="1"/>
  <c r="X1880" i="2"/>
  <c r="AH1880" i="2"/>
  <c r="AR1880" i="2"/>
  <c r="J1880" i="2"/>
  <c r="J604" i="6"/>
  <c r="K604" i="6"/>
  <c r="K753" i="6"/>
  <c r="J753" i="6"/>
  <c r="K1017" i="6"/>
  <c r="J1017" i="6"/>
  <c r="N1995" i="2"/>
  <c r="O1995" i="2" s="1"/>
  <c r="I994" i="6" s="1"/>
  <c r="X1995" i="2"/>
  <c r="AH1995" i="2"/>
  <c r="AR1995" i="2"/>
  <c r="J1995" i="2"/>
  <c r="K713" i="6"/>
  <c r="J713" i="6"/>
  <c r="AC206" i="6"/>
  <c r="AB206" i="6"/>
  <c r="AB450" i="6"/>
  <c r="AC450" i="6"/>
  <c r="AN1438" i="2"/>
  <c r="AB539" i="6"/>
  <c r="AC539" i="6"/>
  <c r="AN1690" i="2"/>
  <c r="AB884" i="6"/>
  <c r="AC884" i="6"/>
  <c r="AB823" i="6"/>
  <c r="AC823" i="6"/>
  <c r="AB855" i="6"/>
  <c r="AC855" i="6"/>
  <c r="AC480" i="6"/>
  <c r="AB480" i="6"/>
  <c r="Y1023" i="6"/>
  <c r="AC342" i="6"/>
  <c r="AB342" i="6"/>
  <c r="W560" i="6"/>
  <c r="V560" i="6"/>
  <c r="AD1126" i="2"/>
  <c r="W31" i="6"/>
  <c r="V31" i="6"/>
  <c r="W142" i="6"/>
  <c r="V142" i="6"/>
  <c r="W496" i="6"/>
  <c r="V496" i="6"/>
  <c r="AD1716" i="2"/>
  <c r="AD1882" i="2"/>
  <c r="W727" i="6"/>
  <c r="V727" i="6"/>
  <c r="W782" i="6"/>
  <c r="V782" i="6"/>
  <c r="W421" i="6"/>
  <c r="V421" i="6"/>
  <c r="W42" i="6"/>
  <c r="V42" i="6"/>
  <c r="AD1806" i="2"/>
  <c r="W606" i="6"/>
  <c r="V606" i="6"/>
  <c r="AD1582" i="2"/>
  <c r="AD1838" i="2"/>
  <c r="AD1431" i="2"/>
  <c r="AE2024" i="2"/>
  <c r="W490" i="6"/>
  <c r="V490" i="6"/>
  <c r="W175" i="6"/>
  <c r="V175" i="6"/>
  <c r="P106" i="6"/>
  <c r="Q106" i="6"/>
  <c r="T1086" i="2"/>
  <c r="P401" i="6"/>
  <c r="Q401" i="6"/>
  <c r="T1601" i="2"/>
  <c r="P524" i="6"/>
  <c r="Q524" i="6"/>
  <c r="P995" i="6"/>
  <c r="Q995" i="6"/>
  <c r="T2009" i="2"/>
  <c r="P559" i="6"/>
  <c r="Q559" i="6"/>
  <c r="P175" i="6"/>
  <c r="Q175" i="6"/>
  <c r="T1812" i="2"/>
  <c r="P288" i="6"/>
  <c r="Q288" i="6"/>
  <c r="P53" i="6"/>
  <c r="Q53" i="6"/>
  <c r="P1004" i="6"/>
  <c r="Q1004" i="6"/>
  <c r="T1804" i="2"/>
  <c r="T1575" i="2"/>
  <c r="T1336" i="2"/>
  <c r="T1869" i="2"/>
  <c r="T1369" i="2"/>
  <c r="T1498" i="2"/>
  <c r="P884" i="6"/>
  <c r="Q884" i="6"/>
  <c r="P185" i="6"/>
  <c r="Q185" i="6"/>
  <c r="P382" i="6"/>
  <c r="Q382" i="6"/>
  <c r="J52" i="6"/>
  <c r="K52" i="6"/>
  <c r="J142" i="6"/>
  <c r="K142" i="6"/>
  <c r="J278" i="6"/>
  <c r="K278" i="6"/>
  <c r="AR1181" i="2"/>
  <c r="N1181" i="2"/>
  <c r="O1181" i="2" s="1"/>
  <c r="I180" i="6" s="1"/>
  <c r="AH1181" i="2"/>
  <c r="J1181" i="2"/>
  <c r="X1181" i="2"/>
  <c r="J287" i="6"/>
  <c r="K287" i="6"/>
  <c r="J276" i="6"/>
  <c r="K276" i="6"/>
  <c r="J411" i="6"/>
  <c r="K411" i="6"/>
  <c r="J444" i="6"/>
  <c r="K444" i="6"/>
  <c r="J1115" i="2"/>
  <c r="AH1115" i="2"/>
  <c r="AR1115" i="2"/>
  <c r="X1115" i="2"/>
  <c r="N1115" i="2"/>
  <c r="O1115" i="2" s="1"/>
  <c r="I114" i="6" s="1"/>
  <c r="J466" i="6"/>
  <c r="K466" i="6"/>
  <c r="J493" i="6"/>
  <c r="K493" i="6"/>
  <c r="X1529" i="2"/>
  <c r="J1529" i="2"/>
  <c r="AH1529" i="2"/>
  <c r="N1529" i="2"/>
  <c r="O1529" i="2" s="1"/>
  <c r="I528" i="6" s="1"/>
  <c r="AR1529" i="2"/>
  <c r="J627" i="6"/>
  <c r="K627" i="6"/>
  <c r="AR1558" i="2"/>
  <c r="J1558" i="2"/>
  <c r="X1558" i="2"/>
  <c r="N1558" i="2"/>
  <c r="O1558" i="2" s="1"/>
  <c r="I557" i="6" s="1"/>
  <c r="AH1558" i="2"/>
  <c r="J1613" i="2"/>
  <c r="N1613" i="2"/>
  <c r="O1613" i="2" s="1"/>
  <c r="I612" i="6" s="1"/>
  <c r="AH1613" i="2"/>
  <c r="AR1613" i="2"/>
  <c r="X1613" i="2"/>
  <c r="N1400" i="2"/>
  <c r="O1400" i="2" s="1"/>
  <c r="I399" i="6" s="1"/>
  <c r="AR1400" i="2"/>
  <c r="AH1400" i="2"/>
  <c r="J1400" i="2"/>
  <c r="X1400" i="2"/>
  <c r="J899" i="6"/>
  <c r="K899" i="6"/>
  <c r="J1761" i="2"/>
  <c r="N1761" i="2"/>
  <c r="O1761" i="2" s="1"/>
  <c r="I760" i="6" s="1"/>
  <c r="X1761" i="2"/>
  <c r="AH1761" i="2"/>
  <c r="AR1761" i="2"/>
  <c r="J952" i="6"/>
  <c r="K952" i="6"/>
  <c r="AR1826" i="2"/>
  <c r="J1826" i="2"/>
  <c r="N1826" i="2"/>
  <c r="O1826" i="2" s="1"/>
  <c r="I825" i="6" s="1"/>
  <c r="X1826" i="2"/>
  <c r="AH1826" i="2"/>
  <c r="J818" i="6"/>
  <c r="K818" i="6"/>
  <c r="J984" i="6"/>
  <c r="K984" i="6"/>
  <c r="AR2023" i="2"/>
  <c r="J2023" i="2"/>
  <c r="N2023" i="2"/>
  <c r="O2023" i="2" s="1"/>
  <c r="I1022" i="6" s="1"/>
  <c r="X2023" i="2"/>
  <c r="AH2023" i="2"/>
  <c r="N1968" i="2"/>
  <c r="O1968" i="2" s="1"/>
  <c r="I967" i="6" s="1"/>
  <c r="AH1968" i="2"/>
  <c r="AR1968" i="2"/>
  <c r="J1968" i="2"/>
  <c r="X1968" i="2"/>
  <c r="AN1060" i="2"/>
  <c r="AB129" i="6"/>
  <c r="AC129" i="6"/>
  <c r="AN1224" i="2"/>
  <c r="AC188" i="6"/>
  <c r="AB188" i="6"/>
  <c r="AN1464" i="2"/>
  <c r="AN1623" i="2"/>
  <c r="AB645" i="6"/>
  <c r="AC645" i="6"/>
  <c r="AN1882" i="2"/>
  <c r="AN1765" i="2"/>
  <c r="AB828" i="6"/>
  <c r="AC828" i="6"/>
  <c r="AB964" i="6"/>
  <c r="AC964" i="6"/>
  <c r="AN1567" i="2"/>
  <c r="AN1273" i="2"/>
  <c r="AN1918" i="2"/>
  <c r="AB460" i="6"/>
  <c r="AC460" i="6"/>
  <c r="AN1651" i="2"/>
  <c r="AN1724" i="2"/>
  <c r="AC131" i="6"/>
  <c r="AB131" i="6"/>
  <c r="AN1822" i="2"/>
  <c r="AN1369" i="2"/>
  <c r="AB977" i="6"/>
  <c r="AC977" i="6"/>
  <c r="AC139" i="6"/>
  <c r="AB139" i="6"/>
  <c r="AN1342" i="2"/>
  <c r="AN1758" i="2"/>
  <c r="AN1064" i="2"/>
  <c r="AB327" i="6"/>
  <c r="AC327" i="6"/>
  <c r="AC159" i="6"/>
  <c r="AB159" i="6"/>
  <c r="AN1557" i="2"/>
  <c r="AC366" i="6"/>
  <c r="AB366" i="6"/>
  <c r="W147" i="6"/>
  <c r="V147" i="6"/>
  <c r="AD1356" i="2"/>
  <c r="V564" i="6"/>
  <c r="W564" i="6"/>
  <c r="AD1779" i="2"/>
  <c r="AD1907" i="2"/>
  <c r="W695" i="6"/>
  <c r="V695" i="6"/>
  <c r="W816" i="6"/>
  <c r="V816" i="6"/>
  <c r="W978" i="6"/>
  <c r="V978" i="6"/>
  <c r="W936" i="6"/>
  <c r="V936" i="6"/>
  <c r="AD1653" i="2"/>
  <c r="W435" i="6"/>
  <c r="V435" i="6"/>
  <c r="AD1399" i="2"/>
  <c r="AD1225" i="2"/>
  <c r="W781" i="6"/>
  <c r="V781" i="6"/>
  <c r="W542" i="6"/>
  <c r="V542" i="6"/>
  <c r="V132" i="6"/>
  <c r="W132" i="6"/>
  <c r="AD1750" i="2"/>
  <c r="W352" i="6"/>
  <c r="V352" i="6"/>
  <c r="W521" i="6"/>
  <c r="V521" i="6"/>
  <c r="AD1989" i="2"/>
  <c r="W534" i="6"/>
  <c r="V534" i="6"/>
  <c r="W48" i="6"/>
  <c r="V48" i="6"/>
  <c r="AD1257" i="2"/>
  <c r="P69" i="6"/>
  <c r="Q69" i="6"/>
  <c r="P554" i="6"/>
  <c r="Q554" i="6"/>
  <c r="T1660" i="2"/>
  <c r="P672" i="6"/>
  <c r="Q672" i="6"/>
  <c r="T1815" i="2"/>
  <c r="P846" i="6"/>
  <c r="Q846" i="6"/>
  <c r="T1943" i="2"/>
  <c r="P714" i="6"/>
  <c r="Q714" i="6"/>
  <c r="P897" i="6"/>
  <c r="Q897" i="6"/>
  <c r="T1993" i="2"/>
  <c r="T1843" i="2"/>
  <c r="T1447" i="2"/>
  <c r="P416" i="6"/>
  <c r="Q416" i="6"/>
  <c r="P196" i="6"/>
  <c r="Q196" i="6"/>
  <c r="T1451" i="2"/>
  <c r="P262" i="6"/>
  <c r="Q262" i="6"/>
  <c r="P521" i="6"/>
  <c r="Q521" i="6"/>
  <c r="T1463" i="2"/>
  <c r="T1227" i="2"/>
  <c r="P398" i="6"/>
  <c r="Q398" i="6"/>
  <c r="T1701" i="2"/>
  <c r="AH1066" i="2"/>
  <c r="N1066" i="2"/>
  <c r="O1066" i="2" s="1"/>
  <c r="I65" i="6" s="1"/>
  <c r="X1066" i="2"/>
  <c r="J1066" i="2"/>
  <c r="AR1066" i="2"/>
  <c r="AR1108" i="2"/>
  <c r="J1108" i="2"/>
  <c r="X1108" i="2"/>
  <c r="N1108" i="2"/>
  <c r="O1108" i="2" s="1"/>
  <c r="I107" i="6" s="1"/>
  <c r="AH1108" i="2"/>
  <c r="J152" i="6"/>
  <c r="K152" i="6"/>
  <c r="J91" i="6"/>
  <c r="K91" i="6"/>
  <c r="K105" i="6"/>
  <c r="J105" i="6"/>
  <c r="J124" i="6"/>
  <c r="K124" i="6"/>
  <c r="J1200" i="2"/>
  <c r="AR1200" i="2"/>
  <c r="AH1200" i="2"/>
  <c r="X1200" i="2"/>
  <c r="N1200" i="2"/>
  <c r="O1200" i="2" s="1"/>
  <c r="I199" i="6" s="1"/>
  <c r="AR1141" i="2"/>
  <c r="N1141" i="2"/>
  <c r="O1141" i="2" s="1"/>
  <c r="I140" i="6" s="1"/>
  <c r="AH1141" i="2"/>
  <c r="X1141" i="2"/>
  <c r="J1141" i="2"/>
  <c r="J347" i="6"/>
  <c r="K347" i="6"/>
  <c r="J325" i="6"/>
  <c r="K325" i="6"/>
  <c r="AR1297" i="2"/>
  <c r="J1297" i="2"/>
  <c r="X1297" i="2"/>
  <c r="AH1297" i="2"/>
  <c r="N1297" i="2"/>
  <c r="O1297" i="2" s="1"/>
  <c r="I296" i="6" s="1"/>
  <c r="N1365" i="2"/>
  <c r="O1365" i="2" s="1"/>
  <c r="I364" i="6" s="1"/>
  <c r="X1365" i="2"/>
  <c r="AR1365" i="2"/>
  <c r="J1365" i="2"/>
  <c r="AH1365" i="2"/>
  <c r="J1320" i="2"/>
  <c r="AH1320" i="2"/>
  <c r="AR1320" i="2"/>
  <c r="N1320" i="2"/>
  <c r="O1320" i="2" s="1"/>
  <c r="I319" i="6" s="1"/>
  <c r="X1320" i="2"/>
  <c r="K473" i="6"/>
  <c r="J473" i="6"/>
  <c r="AH1454" i="2"/>
  <c r="AR1454" i="2"/>
  <c r="J1454" i="2"/>
  <c r="X1454" i="2"/>
  <c r="N1454" i="2"/>
  <c r="O1454" i="2" s="1"/>
  <c r="I453" i="6" s="1"/>
  <c r="J499" i="6"/>
  <c r="K499" i="6"/>
  <c r="N1319" i="2"/>
  <c r="O1319" i="2" s="1"/>
  <c r="I318" i="6" s="1"/>
  <c r="AR1319" i="2"/>
  <c r="J1319" i="2"/>
  <c r="X1319" i="2"/>
  <c r="AH1319" i="2"/>
  <c r="AH1462" i="2"/>
  <c r="X1462" i="2"/>
  <c r="N1462" i="2"/>
  <c r="O1462" i="2" s="1"/>
  <c r="I461" i="6" s="1"/>
  <c r="AR1462" i="2"/>
  <c r="J1462" i="2"/>
  <c r="K505" i="6"/>
  <c r="J505" i="6"/>
  <c r="J610" i="6"/>
  <c r="K610" i="6"/>
  <c r="N1670" i="2"/>
  <c r="O1670" i="2" s="1"/>
  <c r="I669" i="6" s="1"/>
  <c r="X1670" i="2"/>
  <c r="AH1670" i="2"/>
  <c r="AR1670" i="2"/>
  <c r="J1670" i="2"/>
  <c r="J711" i="6"/>
  <c r="K711" i="6"/>
  <c r="K729" i="6"/>
  <c r="J729" i="6"/>
  <c r="J843" i="6"/>
  <c r="K843" i="6"/>
  <c r="X1908" i="2"/>
  <c r="AH1908" i="2"/>
  <c r="AR1908" i="2"/>
  <c r="J1908" i="2"/>
  <c r="N1908" i="2"/>
  <c r="O1908" i="2" s="1"/>
  <c r="I907" i="6" s="1"/>
  <c r="N1722" i="2"/>
  <c r="O1722" i="2" s="1"/>
  <c r="I721" i="6" s="1"/>
  <c r="AH1722" i="2"/>
  <c r="J1722" i="2"/>
  <c r="AR1722" i="2"/>
  <c r="X1722" i="2"/>
  <c r="J884" i="6"/>
  <c r="K884" i="6"/>
  <c r="N1917" i="2"/>
  <c r="O1917" i="2" s="1"/>
  <c r="I916" i="6" s="1"/>
  <c r="X1917" i="2"/>
  <c r="AH1917" i="2"/>
  <c r="AR1917" i="2"/>
  <c r="J1917" i="2"/>
  <c r="X1974" i="2"/>
  <c r="J1974" i="2"/>
  <c r="AR1974" i="2"/>
  <c r="N1974" i="2"/>
  <c r="O1974" i="2" s="1"/>
  <c r="I973" i="6" s="1"/>
  <c r="AH1974" i="2"/>
  <c r="J798" i="6"/>
  <c r="K798" i="6"/>
  <c r="N1959" i="2"/>
  <c r="O1959" i="2" s="1"/>
  <c r="I958" i="6" s="1"/>
  <c r="X1959" i="2"/>
  <c r="AH1959" i="2"/>
  <c r="AR1959" i="2"/>
  <c r="J1959" i="2"/>
  <c r="N1888" i="2"/>
  <c r="O1888" i="2" s="1"/>
  <c r="I887" i="6" s="1"/>
  <c r="X1888" i="2"/>
  <c r="AH1888" i="2"/>
  <c r="AR1888" i="2"/>
  <c r="J1888" i="2"/>
  <c r="K769" i="6"/>
  <c r="J769" i="6"/>
  <c r="J826" i="6"/>
  <c r="K826" i="6"/>
  <c r="N1994" i="2"/>
  <c r="O1994" i="2" s="1"/>
  <c r="I993" i="6" s="1"/>
  <c r="X1994" i="2"/>
  <c r="AH1994" i="2"/>
  <c r="AR1994" i="2"/>
  <c r="J1994" i="2"/>
  <c r="J1012" i="6"/>
  <c r="K1012" i="6"/>
  <c r="J770" i="6"/>
  <c r="K770" i="6"/>
  <c r="AC69" i="6"/>
  <c r="AB69" i="6"/>
  <c r="AC231" i="6"/>
  <c r="AB231" i="6"/>
  <c r="AB434" i="6"/>
  <c r="AC434" i="6"/>
  <c r="AB889" i="6"/>
  <c r="AC889" i="6"/>
  <c r="AB649" i="6"/>
  <c r="AC649" i="6"/>
  <c r="AN1226" i="2"/>
  <c r="AN1088" i="2"/>
  <c r="AN1653" i="2"/>
  <c r="AB731" i="6"/>
  <c r="AC731" i="6"/>
  <c r="AB663" i="6"/>
  <c r="AC663" i="6"/>
  <c r="AB524" i="6"/>
  <c r="AC524" i="6"/>
  <c r="AC53" i="6"/>
  <c r="AB53" i="6"/>
  <c r="AB811" i="6"/>
  <c r="AC811" i="6"/>
  <c r="AC896" i="6"/>
  <c r="AB896" i="6"/>
  <c r="AN1975" i="2"/>
  <c r="AN1339" i="2"/>
  <c r="AB564" i="6"/>
  <c r="AC564" i="6"/>
  <c r="AN1071" i="2"/>
  <c r="AB453" i="6"/>
  <c r="AC453" i="6"/>
  <c r="AC168" i="6"/>
  <c r="AB168" i="6"/>
  <c r="W227" i="6"/>
  <c r="V227" i="6"/>
  <c r="W314" i="6"/>
  <c r="V314" i="6"/>
  <c r="AD1428" i="2"/>
  <c r="W432" i="6"/>
  <c r="V432" i="6"/>
  <c r="W568" i="6"/>
  <c r="V568" i="6"/>
  <c r="AD1627" i="2"/>
  <c r="W921" i="6"/>
  <c r="V921" i="6"/>
  <c r="AD1714" i="2"/>
  <c r="W861" i="6"/>
  <c r="V861" i="6"/>
  <c r="AD1786" i="2"/>
  <c r="AD1485" i="2"/>
  <c r="W651" i="6"/>
  <c r="V651" i="6"/>
  <c r="AD1100" i="2"/>
  <c r="AD1637" i="2"/>
  <c r="AD1382" i="2"/>
  <c r="W280" i="6"/>
  <c r="V280" i="6"/>
  <c r="AD1026" i="2"/>
  <c r="P37" i="6"/>
  <c r="Q37" i="6"/>
  <c r="P166" i="6"/>
  <c r="Q166" i="6"/>
  <c r="T1295" i="2"/>
  <c r="P317" i="6"/>
  <c r="Q317" i="6"/>
  <c r="T1517" i="2"/>
  <c r="P510" i="6"/>
  <c r="Q510" i="6"/>
  <c r="P541" i="6"/>
  <c r="Q541" i="6"/>
  <c r="P913" i="6"/>
  <c r="Q913" i="6"/>
  <c r="P502" i="6"/>
  <c r="Q502" i="6"/>
  <c r="P1003" i="6"/>
  <c r="Q1003" i="6"/>
  <c r="T1362" i="2"/>
  <c r="P729" i="6"/>
  <c r="Q729" i="6"/>
  <c r="T1785" i="2"/>
  <c r="P197" i="6"/>
  <c r="Q197" i="6"/>
  <c r="T1808" i="2"/>
  <c r="P791" i="6"/>
  <c r="Q791" i="6"/>
  <c r="T1845" i="2"/>
  <c r="T1821" i="2"/>
  <c r="P191" i="6"/>
  <c r="Q191" i="6"/>
  <c r="T1819" i="2"/>
  <c r="P210" i="6"/>
  <c r="Q210" i="6"/>
  <c r="X1027" i="2"/>
  <c r="AH1027" i="2"/>
  <c r="N1027" i="2"/>
  <c r="O1027" i="2" s="1"/>
  <c r="I26" i="6" s="1"/>
  <c r="AR1027" i="2"/>
  <c r="J1027" i="2"/>
  <c r="X1161" i="2"/>
  <c r="AR1161" i="2"/>
  <c r="J1161" i="2"/>
  <c r="AH1161" i="2"/>
  <c r="N1161" i="2"/>
  <c r="O1161" i="2" s="1"/>
  <c r="I160" i="6" s="1"/>
  <c r="J1129" i="2"/>
  <c r="N1129" i="2"/>
  <c r="O1129" i="2" s="1"/>
  <c r="I128" i="6" s="1"/>
  <c r="X1129" i="2"/>
  <c r="AH1129" i="2"/>
  <c r="AR1129" i="2"/>
  <c r="AR1189" i="2"/>
  <c r="N1189" i="2"/>
  <c r="O1189" i="2" s="1"/>
  <c r="I188" i="6" s="1"/>
  <c r="X1189" i="2"/>
  <c r="AH1189" i="2"/>
  <c r="J1189" i="2"/>
  <c r="K289" i="6"/>
  <c r="J289" i="6"/>
  <c r="J420" i="6"/>
  <c r="K420" i="6"/>
  <c r="J430" i="6"/>
  <c r="K430" i="6"/>
  <c r="J1265" i="2"/>
  <c r="AR1265" i="2"/>
  <c r="N1265" i="2"/>
  <c r="O1265" i="2" s="1"/>
  <c r="I264" i="6" s="1"/>
  <c r="X1265" i="2"/>
  <c r="AH1265" i="2"/>
  <c r="X1552" i="2"/>
  <c r="AH1552" i="2"/>
  <c r="AR1552" i="2"/>
  <c r="J1552" i="2"/>
  <c r="N1552" i="2"/>
  <c r="O1552" i="2" s="1"/>
  <c r="I551" i="6" s="1"/>
  <c r="J600" i="6"/>
  <c r="K600" i="6"/>
  <c r="N1563" i="2"/>
  <c r="O1563" i="2" s="1"/>
  <c r="I562" i="6" s="1"/>
  <c r="X1563" i="2"/>
  <c r="AH1563" i="2"/>
  <c r="J1563" i="2"/>
  <c r="AR1563" i="2"/>
  <c r="AH1379" i="2"/>
  <c r="AR1379" i="2"/>
  <c r="N1379" i="2"/>
  <c r="O1379" i="2" s="1"/>
  <c r="I378" i="6" s="1"/>
  <c r="J1379" i="2"/>
  <c r="X1379" i="2"/>
  <c r="J573" i="6"/>
  <c r="K573" i="6"/>
  <c r="J511" i="6"/>
  <c r="K511" i="6"/>
  <c r="AR1531" i="2"/>
  <c r="AH1531" i="2"/>
  <c r="X1531" i="2"/>
  <c r="N1531" i="2"/>
  <c r="O1531" i="2" s="1"/>
  <c r="I530" i="6" s="1"/>
  <c r="J1531" i="2"/>
  <c r="N1647" i="2"/>
  <c r="O1647" i="2" s="1"/>
  <c r="I646" i="6" s="1"/>
  <c r="X1647" i="2"/>
  <c r="AH1647" i="2"/>
  <c r="AR1647" i="2"/>
  <c r="J1647" i="2"/>
  <c r="J1589" i="2"/>
  <c r="N1589" i="2"/>
  <c r="O1589" i="2" s="1"/>
  <c r="I588" i="6" s="1"/>
  <c r="AH1589" i="2"/>
  <c r="AR1589" i="2"/>
  <c r="X1589" i="2"/>
  <c r="J531" i="6"/>
  <c r="K531" i="6"/>
  <c r="AR1699" i="2"/>
  <c r="J1699" i="2"/>
  <c r="X1699" i="2"/>
  <c r="N1699" i="2"/>
  <c r="O1699" i="2" s="1"/>
  <c r="I698" i="6" s="1"/>
  <c r="AH1699" i="2"/>
  <c r="AH1623" i="2"/>
  <c r="AR1623" i="2"/>
  <c r="J1623" i="2"/>
  <c r="N1623" i="2"/>
  <c r="O1623" i="2" s="1"/>
  <c r="I622" i="6" s="1"/>
  <c r="X1623" i="2"/>
  <c r="AH1716" i="2"/>
  <c r="AR1716" i="2"/>
  <c r="J1716" i="2"/>
  <c r="N1716" i="2"/>
  <c r="O1716" i="2" s="1"/>
  <c r="I715" i="6" s="1"/>
  <c r="X1716" i="2"/>
  <c r="N1816" i="2"/>
  <c r="O1816" i="2" s="1"/>
  <c r="I815" i="6" s="1"/>
  <c r="X1816" i="2"/>
  <c r="AH1816" i="2"/>
  <c r="AR1816" i="2"/>
  <c r="J1816" i="2"/>
  <c r="J840" i="6"/>
  <c r="K840" i="6"/>
  <c r="K905" i="6"/>
  <c r="J905" i="6"/>
  <c r="J1019" i="6"/>
  <c r="K1019" i="6"/>
  <c r="N1988" i="2"/>
  <c r="O1988" i="2" s="1"/>
  <c r="I987" i="6" s="1"/>
  <c r="X1988" i="2"/>
  <c r="AH1988" i="2"/>
  <c r="AR1988" i="2"/>
  <c r="J1988" i="2"/>
  <c r="J1013" i="6"/>
  <c r="K1013" i="6"/>
  <c r="J1015" i="6"/>
  <c r="K1015" i="6"/>
  <c r="AN1333" i="2"/>
  <c r="AB380" i="6"/>
  <c r="AC380" i="6"/>
  <c r="AB478" i="6"/>
  <c r="AC478" i="6"/>
  <c r="AB465" i="6"/>
  <c r="AC465" i="6"/>
  <c r="AN1634" i="2"/>
  <c r="AB494" i="6"/>
  <c r="AC494" i="6"/>
  <c r="AN1898" i="2"/>
  <c r="AN1781" i="2"/>
  <c r="AB844" i="6"/>
  <c r="AC844" i="6"/>
  <c r="AB847" i="6"/>
  <c r="AC847" i="6"/>
  <c r="AN2002" i="2"/>
  <c r="AB893" i="6"/>
  <c r="AC893" i="6"/>
  <c r="AB516" i="6"/>
  <c r="AC516" i="6"/>
  <c r="AB41" i="6"/>
  <c r="AC41" i="6"/>
  <c r="AN1907" i="2"/>
  <c r="AN1963" i="2"/>
  <c r="AB530" i="6"/>
  <c r="AC530" i="6"/>
  <c r="AN1050" i="2"/>
  <c r="AN1113" i="2"/>
  <c r="AC175" i="6"/>
  <c r="AB175" i="6"/>
  <c r="AB837" i="6"/>
  <c r="AC837" i="6"/>
  <c r="AD1061" i="2"/>
  <c r="W205" i="6"/>
  <c r="V205" i="6"/>
  <c r="W262" i="6"/>
  <c r="V262" i="6"/>
  <c r="AD1509" i="2"/>
  <c r="W487" i="6"/>
  <c r="V487" i="6"/>
  <c r="W72" i="6"/>
  <c r="V72" i="6"/>
  <c r="AD1394" i="2"/>
  <c r="W829" i="6"/>
  <c r="V829" i="6"/>
  <c r="W971" i="6"/>
  <c r="V971" i="6"/>
  <c r="AD1402" i="2"/>
  <c r="AD1622" i="2"/>
  <c r="AD1598" i="2"/>
  <c r="W264" i="6"/>
  <c r="V264" i="6"/>
  <c r="T1053" i="2"/>
  <c r="P30" i="6"/>
  <c r="Q30" i="6"/>
  <c r="P562" i="6"/>
  <c r="Q562" i="6"/>
  <c r="T1668" i="2"/>
  <c r="P603" i="6"/>
  <c r="Q603" i="6"/>
  <c r="P790" i="6"/>
  <c r="Q790" i="6"/>
  <c r="T1887" i="2"/>
  <c r="P918" i="6"/>
  <c r="Q918" i="6"/>
  <c r="P735" i="6"/>
  <c r="Q735" i="6"/>
  <c r="P172" i="6"/>
  <c r="Q172" i="6"/>
  <c r="P543" i="6"/>
  <c r="Q543" i="6"/>
  <c r="T2000" i="2"/>
  <c r="P687" i="6"/>
  <c r="Q687" i="6"/>
  <c r="P33" i="6"/>
  <c r="Q33" i="6"/>
  <c r="T1314" i="2"/>
  <c r="P783" i="6"/>
  <c r="Q783" i="6"/>
  <c r="J34" i="6"/>
  <c r="K34" i="6"/>
  <c r="J31" i="6"/>
  <c r="K31" i="6"/>
  <c r="AR1055" i="2"/>
  <c r="J1055" i="2"/>
  <c r="AH1055" i="2"/>
  <c r="X1055" i="2"/>
  <c r="N1055" i="2"/>
  <c r="O1055" i="2" s="1"/>
  <c r="I54" i="6" s="1"/>
  <c r="J117" i="6"/>
  <c r="K117" i="6"/>
  <c r="X1363" i="2"/>
  <c r="J1363" i="2"/>
  <c r="N1363" i="2"/>
  <c r="O1363" i="2" s="1"/>
  <c r="I362" i="6" s="1"/>
  <c r="AH1363" i="2"/>
  <c r="AR1363" i="2"/>
  <c r="J1224" i="2"/>
  <c r="N1224" i="2"/>
  <c r="O1224" i="2" s="1"/>
  <c r="I223" i="6" s="1"/>
  <c r="AR1224" i="2"/>
  <c r="X1224" i="2"/>
  <c r="AH1224" i="2"/>
  <c r="N1343" i="2"/>
  <c r="O1343" i="2" s="1"/>
  <c r="I342" i="6" s="1"/>
  <c r="AR1343" i="2"/>
  <c r="J1343" i="2"/>
  <c r="AH1343" i="2"/>
  <c r="X1343" i="2"/>
  <c r="J335" i="6"/>
  <c r="K335" i="6"/>
  <c r="AR1489" i="2"/>
  <c r="J1489" i="2"/>
  <c r="X1489" i="2"/>
  <c r="AH1489" i="2"/>
  <c r="N1489" i="2"/>
  <c r="O1489" i="2" s="1"/>
  <c r="I488" i="6" s="1"/>
  <c r="N1382" i="2"/>
  <c r="O1382" i="2" s="1"/>
  <c r="I381" i="6" s="1"/>
  <c r="AH1382" i="2"/>
  <c r="AR1382" i="2"/>
  <c r="J1382" i="2"/>
  <c r="X1382" i="2"/>
  <c r="J1488" i="2"/>
  <c r="AH1488" i="2"/>
  <c r="N1488" i="2"/>
  <c r="O1488" i="2" s="1"/>
  <c r="I487" i="6" s="1"/>
  <c r="X1488" i="2"/>
  <c r="AR1488" i="2"/>
  <c r="K553" i="6"/>
  <c r="J553" i="6"/>
  <c r="N1618" i="2"/>
  <c r="O1618" i="2" s="1"/>
  <c r="I617" i="6" s="1"/>
  <c r="X1618" i="2"/>
  <c r="AH1618" i="2"/>
  <c r="AR1618" i="2"/>
  <c r="J1618" i="2"/>
  <c r="J636" i="6"/>
  <c r="K636" i="6"/>
  <c r="X1701" i="2"/>
  <c r="AH1701" i="2"/>
  <c r="AR1701" i="2"/>
  <c r="J1701" i="2"/>
  <c r="N1701" i="2"/>
  <c r="O1701" i="2" s="1"/>
  <c r="I700" i="6" s="1"/>
  <c r="J685" i="6"/>
  <c r="K685" i="6"/>
  <c r="J687" i="6"/>
  <c r="K687" i="6"/>
  <c r="J735" i="6"/>
  <c r="K735" i="6"/>
  <c r="X1796" i="2"/>
  <c r="AH1796" i="2"/>
  <c r="AR1796" i="2"/>
  <c r="J1796" i="2"/>
  <c r="N1796" i="2"/>
  <c r="O1796" i="2" s="1"/>
  <c r="I795" i="6" s="1"/>
  <c r="J828" i="6"/>
  <c r="K828" i="6"/>
  <c r="N1861" i="2"/>
  <c r="O1861" i="2" s="1"/>
  <c r="I860" i="6" s="1"/>
  <c r="X1861" i="2"/>
  <c r="AH1861" i="2"/>
  <c r="AR1861" i="2"/>
  <c r="J1861" i="2"/>
  <c r="N1384" i="2"/>
  <c r="O1384" i="2" s="1"/>
  <c r="I383" i="6" s="1"/>
  <c r="AR1384" i="2"/>
  <c r="AH1384" i="2"/>
  <c r="J1384" i="2"/>
  <c r="X1384" i="2"/>
  <c r="J742" i="6"/>
  <c r="K742" i="6"/>
  <c r="N1903" i="2"/>
  <c r="O1903" i="2" s="1"/>
  <c r="I902" i="6" s="1"/>
  <c r="X1903" i="2"/>
  <c r="AH1903" i="2"/>
  <c r="AR1903" i="2"/>
  <c r="J1903" i="2"/>
  <c r="N1864" i="2"/>
  <c r="O1864" i="2" s="1"/>
  <c r="I863" i="6" s="1"/>
  <c r="X1864" i="2"/>
  <c r="AH1864" i="2"/>
  <c r="AR1864" i="2"/>
  <c r="J1864" i="2"/>
  <c r="N1960" i="2"/>
  <c r="O1960" i="2" s="1"/>
  <c r="I959" i="6" s="1"/>
  <c r="X1960" i="2"/>
  <c r="AH1960" i="2"/>
  <c r="AR1960" i="2"/>
  <c r="J1960" i="2"/>
  <c r="AR1133" i="2"/>
  <c r="N1133" i="2"/>
  <c r="O1133" i="2" s="1"/>
  <c r="I132" i="6" s="1"/>
  <c r="AH1133" i="2"/>
  <c r="X1133" i="2"/>
  <c r="J1133" i="2"/>
  <c r="AR1850" i="2"/>
  <c r="J1850" i="2"/>
  <c r="N1850" i="2"/>
  <c r="O1850" i="2" s="1"/>
  <c r="I849" i="6" s="1"/>
  <c r="X1850" i="2"/>
  <c r="AH1850" i="2"/>
  <c r="J1016" i="6"/>
  <c r="K1016" i="6"/>
  <c r="AH1891" i="2"/>
  <c r="AR1891" i="2"/>
  <c r="J1891" i="2"/>
  <c r="N1891" i="2"/>
  <c r="O1891" i="2" s="1"/>
  <c r="I890" i="6" s="1"/>
  <c r="X1891" i="2"/>
  <c r="J1573" i="2"/>
  <c r="N1573" i="2"/>
  <c r="O1573" i="2" s="1"/>
  <c r="I572" i="6" s="1"/>
  <c r="AH1573" i="2"/>
  <c r="AR1573" i="2"/>
  <c r="X1573" i="2"/>
  <c r="J988" i="6"/>
  <c r="K988" i="6"/>
  <c r="AH1835" i="2"/>
  <c r="AR1835" i="2"/>
  <c r="J1835" i="2"/>
  <c r="N1835" i="2"/>
  <c r="O1835" i="2" s="1"/>
  <c r="I834" i="6" s="1"/>
  <c r="X1835" i="2"/>
  <c r="N23" i="6"/>
  <c r="N1023" i="6" s="1"/>
  <c r="AN1122" i="2"/>
  <c r="AC150" i="6"/>
  <c r="AB150" i="6"/>
  <c r="AN1186" i="2"/>
  <c r="AN1267" i="2"/>
  <c r="AB378" i="6"/>
  <c r="AC378" i="6"/>
  <c r="AN1561" i="2"/>
  <c r="AN1912" i="2"/>
  <c r="AB1014" i="6"/>
  <c r="AC1014" i="6"/>
  <c r="AB742" i="6"/>
  <c r="AC742" i="6"/>
  <c r="AC67" i="6"/>
  <c r="AB67" i="6"/>
  <c r="AC768" i="6"/>
  <c r="AB768" i="6"/>
  <c r="AB918" i="6"/>
  <c r="AC918" i="6"/>
  <c r="AB732" i="6"/>
  <c r="AC732" i="6"/>
  <c r="AB413" i="6"/>
  <c r="AC413" i="6"/>
  <c r="AB803" i="6"/>
  <c r="AC803" i="6"/>
  <c r="AB445" i="6"/>
  <c r="AC445" i="6"/>
  <c r="AN1526" i="2"/>
  <c r="AB715" i="6"/>
  <c r="AC715" i="6"/>
  <c r="AB591" i="6"/>
  <c r="AC591" i="6"/>
  <c r="W34" i="6"/>
  <c r="V34" i="6"/>
  <c r="W117" i="6"/>
  <c r="V117" i="6"/>
  <c r="W544" i="6"/>
  <c r="V544" i="6"/>
  <c r="W897" i="6"/>
  <c r="V897" i="6"/>
  <c r="AD1672" i="2"/>
  <c r="AD1849" i="2"/>
  <c r="W714" i="6"/>
  <c r="V714" i="6"/>
  <c r="AD1533" i="2"/>
  <c r="W865" i="6"/>
  <c r="V865" i="6"/>
  <c r="W41" i="6"/>
  <c r="V41" i="6"/>
  <c r="W969" i="6"/>
  <c r="V969" i="6"/>
  <c r="AD1072" i="2"/>
  <c r="AD1229" i="2"/>
  <c r="W563" i="6"/>
  <c r="V563" i="6"/>
  <c r="W1022" i="6"/>
  <c r="V1022" i="6"/>
  <c r="W977" i="6"/>
  <c r="V977" i="6"/>
  <c r="W743" i="6"/>
  <c r="V743" i="6"/>
  <c r="P124" i="6"/>
  <c r="Q124" i="6"/>
  <c r="P118" i="6"/>
  <c r="Q118" i="6"/>
  <c r="P299" i="6"/>
  <c r="Q299" i="6"/>
  <c r="P409" i="6"/>
  <c r="Q409" i="6"/>
  <c r="T1456" i="2"/>
  <c r="P584" i="6"/>
  <c r="Q584" i="6"/>
  <c r="P499" i="6"/>
  <c r="Q499" i="6"/>
  <c r="P427" i="6"/>
  <c r="Q427" i="6"/>
  <c r="P812" i="6"/>
  <c r="Q812" i="6"/>
  <c r="T1139" i="2"/>
  <c r="P890" i="6"/>
  <c r="Q890" i="6"/>
  <c r="P985" i="6"/>
  <c r="Q985" i="6"/>
  <c r="P657" i="6"/>
  <c r="Q657" i="6"/>
  <c r="T1446" i="2"/>
  <c r="P740" i="6"/>
  <c r="Q740" i="6"/>
  <c r="P730" i="6"/>
  <c r="Q730" i="6"/>
  <c r="P593" i="6"/>
  <c r="Q593" i="6"/>
  <c r="P625" i="6"/>
  <c r="Q625" i="6"/>
  <c r="T1889" i="2"/>
  <c r="P429" i="6"/>
  <c r="Q429" i="6"/>
  <c r="P397" i="6"/>
  <c r="Q397" i="6"/>
  <c r="J42" i="6"/>
  <c r="K42" i="6"/>
  <c r="J72" i="6"/>
  <c r="K72" i="6"/>
  <c r="J1086" i="2"/>
  <c r="X1086" i="2"/>
  <c r="N1086" i="2"/>
  <c r="O1086" i="2" s="1"/>
  <c r="I85" i="6" s="1"/>
  <c r="AH1086" i="2"/>
  <c r="AR1086" i="2"/>
  <c r="N1120" i="2"/>
  <c r="O1120" i="2" s="1"/>
  <c r="I119" i="6" s="1"/>
  <c r="X1120" i="2"/>
  <c r="AR1120" i="2"/>
  <c r="J1120" i="2"/>
  <c r="AH1120" i="2"/>
  <c r="X1177" i="2"/>
  <c r="AR1177" i="2"/>
  <c r="J1177" i="2"/>
  <c r="AH1177" i="2"/>
  <c r="N1177" i="2"/>
  <c r="O1177" i="2" s="1"/>
  <c r="I176" i="6" s="1"/>
  <c r="K137" i="6"/>
  <c r="J137" i="6"/>
  <c r="J214" i="6"/>
  <c r="K214" i="6"/>
  <c r="N1184" i="2"/>
  <c r="O1184" i="2" s="1"/>
  <c r="I183" i="6" s="1"/>
  <c r="AH1184" i="2"/>
  <c r="J1184" i="2"/>
  <c r="X1184" i="2"/>
  <c r="AR1184" i="2"/>
  <c r="J1124" i="2"/>
  <c r="N1124" i="2"/>
  <c r="O1124" i="2" s="1"/>
  <c r="I123" i="6" s="1"/>
  <c r="AH1124" i="2"/>
  <c r="X1124" i="2"/>
  <c r="AR1124" i="2"/>
  <c r="X1444" i="2"/>
  <c r="AH1444" i="2"/>
  <c r="J1444" i="2"/>
  <c r="AR1444" i="2"/>
  <c r="N1444" i="2"/>
  <c r="O1444" i="2" s="1"/>
  <c r="I443" i="6" s="1"/>
  <c r="N1397" i="2"/>
  <c r="O1397" i="2" s="1"/>
  <c r="I396" i="6" s="1"/>
  <c r="X1397" i="2"/>
  <c r="AR1397" i="2"/>
  <c r="J1397" i="2"/>
  <c r="AH1397" i="2"/>
  <c r="AH1226" i="2"/>
  <c r="AR1226" i="2"/>
  <c r="J1226" i="2"/>
  <c r="N1226" i="2"/>
  <c r="O1226" i="2" s="1"/>
  <c r="I225" i="6" s="1"/>
  <c r="X1226" i="2"/>
  <c r="AR1434" i="2"/>
  <c r="J1434" i="2"/>
  <c r="X1434" i="2"/>
  <c r="N1434" i="2"/>
  <c r="O1434" i="2" s="1"/>
  <c r="I433" i="6" s="1"/>
  <c r="AH1434" i="2"/>
  <c r="J477" i="6"/>
  <c r="K477" i="6"/>
  <c r="J496" i="6"/>
  <c r="K496" i="6"/>
  <c r="J1385" i="2"/>
  <c r="AH1385" i="2"/>
  <c r="N1385" i="2"/>
  <c r="O1385" i="2" s="1"/>
  <c r="I384" i="6" s="1"/>
  <c r="X1385" i="2"/>
  <c r="AR1385" i="2"/>
  <c r="AR1461" i="2"/>
  <c r="AH1461" i="2"/>
  <c r="X1461" i="2"/>
  <c r="N1461" i="2"/>
  <c r="O1461" i="2" s="1"/>
  <c r="I460" i="6" s="1"/>
  <c r="J1461" i="2"/>
  <c r="N1609" i="2"/>
  <c r="O1609" i="2" s="1"/>
  <c r="I608" i="6" s="1"/>
  <c r="X1609" i="2"/>
  <c r="AH1609" i="2"/>
  <c r="AR1609" i="2"/>
  <c r="J1609" i="2"/>
  <c r="N1571" i="2"/>
  <c r="O1571" i="2" s="1"/>
  <c r="I570" i="6" s="1"/>
  <c r="X1571" i="2"/>
  <c r="AH1571" i="2"/>
  <c r="J1571" i="2"/>
  <c r="AR1571" i="2"/>
  <c r="J410" i="6"/>
  <c r="K410" i="6"/>
  <c r="J527" i="6"/>
  <c r="K527" i="6"/>
  <c r="J718" i="6"/>
  <c r="K718" i="6"/>
  <c r="J867" i="6"/>
  <c r="K867" i="6"/>
  <c r="X1932" i="2"/>
  <c r="AH1932" i="2"/>
  <c r="AR1932" i="2"/>
  <c r="J1932" i="2"/>
  <c r="N1932" i="2"/>
  <c r="O1932" i="2" s="1"/>
  <c r="I931" i="6" s="1"/>
  <c r="J933" i="6"/>
  <c r="K933" i="6"/>
  <c r="J1706" i="2"/>
  <c r="N1706" i="2"/>
  <c r="O1706" i="2" s="1"/>
  <c r="I705" i="6" s="1"/>
  <c r="AH1706" i="2"/>
  <c r="X1706" i="2"/>
  <c r="AR1706" i="2"/>
  <c r="J920" i="6"/>
  <c r="K920" i="6"/>
  <c r="AR1794" i="2"/>
  <c r="J1794" i="2"/>
  <c r="N1794" i="2"/>
  <c r="O1794" i="2" s="1"/>
  <c r="I793" i="6" s="1"/>
  <c r="X1794" i="2"/>
  <c r="AH1794" i="2"/>
  <c r="J946" i="6"/>
  <c r="K946" i="6"/>
  <c r="AH1923" i="2"/>
  <c r="AR1923" i="2"/>
  <c r="J1923" i="2"/>
  <c r="N1923" i="2"/>
  <c r="O1923" i="2" s="1"/>
  <c r="I922" i="6" s="1"/>
  <c r="X1923" i="2"/>
  <c r="J2022" i="2"/>
  <c r="N2022" i="2"/>
  <c r="O2022" i="2" s="1"/>
  <c r="I1021" i="6" s="1"/>
  <c r="X2022" i="2"/>
  <c r="AH2022" i="2"/>
  <c r="AR2022" i="2"/>
  <c r="AN1138" i="2"/>
  <c r="AC203" i="6"/>
  <c r="AB203" i="6"/>
  <c r="AN1389" i="2"/>
  <c r="AC323" i="6"/>
  <c r="AB323" i="6"/>
  <c r="AB710" i="6"/>
  <c r="AC710" i="6"/>
  <c r="AB1012" i="6"/>
  <c r="AC1012" i="6"/>
  <c r="AB170" i="6"/>
  <c r="AC170" i="6"/>
  <c r="AC100" i="6"/>
  <c r="AB100" i="6"/>
  <c r="AN1241" i="2"/>
  <c r="AN1745" i="2"/>
  <c r="AB545" i="6"/>
  <c r="AC545" i="6"/>
  <c r="AB597" i="6"/>
  <c r="AC597" i="6"/>
  <c r="AN1407" i="2"/>
  <c r="AB505" i="6"/>
  <c r="AC505" i="6"/>
  <c r="AN1377" i="2"/>
  <c r="AN1886" i="2"/>
  <c r="AN1027" i="2"/>
  <c r="AN1404" i="2"/>
  <c r="AC64" i="6"/>
  <c r="AB64" i="6"/>
  <c r="AD1391" i="2"/>
  <c r="AD1341" i="2"/>
  <c r="V476" i="6"/>
  <c r="W476" i="6"/>
  <c r="AD1524" i="2"/>
  <c r="W586" i="6"/>
  <c r="V586" i="6"/>
  <c r="AD1891" i="2"/>
  <c r="W689" i="6"/>
  <c r="V689" i="6"/>
  <c r="AD2000" i="2"/>
  <c r="AD1988" i="2"/>
  <c r="W1019" i="6"/>
  <c r="V1019" i="6"/>
  <c r="W961" i="6"/>
  <c r="V961" i="6"/>
  <c r="W577" i="6"/>
  <c r="V577" i="6"/>
  <c r="W358" i="6"/>
  <c r="V358" i="6"/>
  <c r="AD1903" i="2"/>
  <c r="W741" i="6"/>
  <c r="V741" i="6"/>
  <c r="W710" i="6"/>
  <c r="V710" i="6"/>
  <c r="W994" i="6"/>
  <c r="V994" i="6"/>
  <c r="AD1878" i="2"/>
  <c r="W638" i="6"/>
  <c r="V638" i="6"/>
  <c r="AD1329" i="2"/>
  <c r="W120" i="6"/>
  <c r="V120" i="6"/>
  <c r="AD1366" i="2"/>
  <c r="AD1560" i="2"/>
  <c r="AD1051" i="2"/>
  <c r="P54" i="6"/>
  <c r="Q54" i="6"/>
  <c r="P247" i="6"/>
  <c r="Q247" i="6"/>
  <c r="P255" i="6"/>
  <c r="Q255" i="6"/>
  <c r="T1311" i="2"/>
  <c r="P459" i="6"/>
  <c r="Q459" i="6"/>
  <c r="T1343" i="2"/>
  <c r="P627" i="6"/>
  <c r="Q627" i="6"/>
  <c r="P611" i="6"/>
  <c r="Q611" i="6"/>
  <c r="T1767" i="2"/>
  <c r="P798" i="6"/>
  <c r="Q798" i="6"/>
  <c r="T1895" i="2"/>
  <c r="P926" i="6"/>
  <c r="Q926" i="6"/>
  <c r="P966" i="6"/>
  <c r="Q966" i="6"/>
  <c r="P769" i="6"/>
  <c r="Q769" i="6"/>
  <c r="P903" i="6"/>
  <c r="Q903" i="6"/>
  <c r="P327" i="6"/>
  <c r="Q327" i="6"/>
  <c r="P514" i="6"/>
  <c r="Q514" i="6"/>
  <c r="P133" i="6"/>
  <c r="Q133" i="6"/>
  <c r="P911" i="6"/>
  <c r="Q911" i="6"/>
  <c r="P591" i="6"/>
  <c r="Q591" i="6"/>
  <c r="P246" i="6"/>
  <c r="Q246" i="6"/>
  <c r="P519" i="6"/>
  <c r="Q519" i="6"/>
  <c r="P775" i="6"/>
  <c r="Q775" i="6"/>
  <c r="P183" i="6"/>
  <c r="Q183" i="6"/>
  <c r="P62" i="6"/>
  <c r="Q62" i="6"/>
  <c r="J30" i="6"/>
  <c r="K30" i="6"/>
  <c r="K73" i="6"/>
  <c r="J73" i="6"/>
  <c r="AH1042" i="2"/>
  <c r="AR1042" i="2"/>
  <c r="N1042" i="2"/>
  <c r="O1042" i="2" s="1"/>
  <c r="I41" i="6" s="1"/>
  <c r="X1042" i="2"/>
  <c r="J1042" i="2"/>
  <c r="J184" i="6"/>
  <c r="K184" i="6"/>
  <c r="N1083" i="2"/>
  <c r="O1083" i="2" s="1"/>
  <c r="I82" i="6" s="1"/>
  <c r="AR1083" i="2"/>
  <c r="J1083" i="2"/>
  <c r="AH1083" i="2"/>
  <c r="X1083" i="2"/>
  <c r="K57" i="6"/>
  <c r="J57" i="6"/>
  <c r="AH1218" i="2"/>
  <c r="AR1218" i="2"/>
  <c r="J1218" i="2"/>
  <c r="X1218" i="2"/>
  <c r="N1218" i="2"/>
  <c r="O1218" i="2" s="1"/>
  <c r="I217" i="6" s="1"/>
  <c r="AR1257" i="2"/>
  <c r="J1257" i="2"/>
  <c r="N1257" i="2"/>
  <c r="O1257" i="2" s="1"/>
  <c r="I256" i="6" s="1"/>
  <c r="AH1257" i="2"/>
  <c r="X1257" i="2"/>
  <c r="J484" i="6"/>
  <c r="K484" i="6"/>
  <c r="AH1278" i="2"/>
  <c r="X1278" i="2"/>
  <c r="AR1278" i="2"/>
  <c r="J1278" i="2"/>
  <c r="N1278" i="2"/>
  <c r="O1278" i="2" s="1"/>
  <c r="I277" i="6" s="1"/>
  <c r="J504" i="6"/>
  <c r="K504" i="6"/>
  <c r="AR1519" i="2"/>
  <c r="J1519" i="2"/>
  <c r="AH1519" i="2"/>
  <c r="X1519" i="2"/>
  <c r="N1519" i="2"/>
  <c r="O1519" i="2" s="1"/>
  <c r="I518" i="6" s="1"/>
  <c r="N1577" i="2"/>
  <c r="O1577" i="2" s="1"/>
  <c r="I576" i="6" s="1"/>
  <c r="X1577" i="2"/>
  <c r="AH1577" i="2"/>
  <c r="AR1577" i="2"/>
  <c r="J1577" i="2"/>
  <c r="N1579" i="2"/>
  <c r="O1579" i="2" s="1"/>
  <c r="I578" i="6" s="1"/>
  <c r="X1579" i="2"/>
  <c r="AH1579" i="2"/>
  <c r="J1579" i="2"/>
  <c r="AR1579" i="2"/>
  <c r="N1580" i="2"/>
  <c r="O1580" i="2" s="1"/>
  <c r="I579" i="6" s="1"/>
  <c r="X1580" i="2"/>
  <c r="AR1580" i="2"/>
  <c r="AH1580" i="2"/>
  <c r="J1580" i="2"/>
  <c r="K529" i="6"/>
  <c r="J529" i="6"/>
  <c r="N1702" i="2"/>
  <c r="O1702" i="2" s="1"/>
  <c r="I701" i="6" s="1"/>
  <c r="X1702" i="2"/>
  <c r="AH1702" i="2"/>
  <c r="AR1702" i="2"/>
  <c r="J1702" i="2"/>
  <c r="N1696" i="2"/>
  <c r="O1696" i="2" s="1"/>
  <c r="I695" i="6" s="1"/>
  <c r="X1696" i="2"/>
  <c r="AH1696" i="2"/>
  <c r="J1696" i="2"/>
  <c r="AR1696" i="2"/>
  <c r="N1641" i="2"/>
  <c r="O1641" i="2" s="1"/>
  <c r="I640" i="6" s="1"/>
  <c r="X1641" i="2"/>
  <c r="AR1641" i="2"/>
  <c r="J1641" i="2"/>
  <c r="AH1641" i="2"/>
  <c r="J1723" i="2"/>
  <c r="X1723" i="2"/>
  <c r="AR1723" i="2"/>
  <c r="AH1723" i="2"/>
  <c r="N1723" i="2"/>
  <c r="O1723" i="2" s="1"/>
  <c r="I722" i="6" s="1"/>
  <c r="N1741" i="2"/>
  <c r="O1741" i="2" s="1"/>
  <c r="I740" i="6" s="1"/>
  <c r="X1741" i="2"/>
  <c r="AH1741" i="2"/>
  <c r="AR1741" i="2"/>
  <c r="J1741" i="2"/>
  <c r="J749" i="6"/>
  <c r="K749" i="6"/>
  <c r="N1814" i="2"/>
  <c r="O1814" i="2" s="1"/>
  <c r="I813" i="6" s="1"/>
  <c r="X1814" i="2"/>
  <c r="AH1814" i="2"/>
  <c r="AR1814" i="2"/>
  <c r="J1814" i="2"/>
  <c r="N1783" i="2"/>
  <c r="O1783" i="2" s="1"/>
  <c r="I782" i="6" s="1"/>
  <c r="X1783" i="2"/>
  <c r="AH1783" i="2"/>
  <c r="AR1783" i="2"/>
  <c r="J1783" i="2"/>
  <c r="J878" i="6"/>
  <c r="K878" i="6"/>
  <c r="J871" i="6"/>
  <c r="K871" i="6"/>
  <c r="J1865" i="2"/>
  <c r="N1865" i="2"/>
  <c r="O1865" i="2" s="1"/>
  <c r="I864" i="6" s="1"/>
  <c r="X1865" i="2"/>
  <c r="AH1865" i="2"/>
  <c r="AR1865" i="2"/>
  <c r="AR1930" i="2"/>
  <c r="J1930" i="2"/>
  <c r="N1930" i="2"/>
  <c r="O1930" i="2" s="1"/>
  <c r="I929" i="6" s="1"/>
  <c r="X1930" i="2"/>
  <c r="AH1930" i="2"/>
  <c r="N1975" i="2"/>
  <c r="O1975" i="2" s="1"/>
  <c r="I974" i="6" s="1"/>
  <c r="J1975" i="2"/>
  <c r="AR1975" i="2"/>
  <c r="AH1975" i="2"/>
  <c r="X1975" i="2"/>
  <c r="AH1899" i="2"/>
  <c r="AR1899" i="2"/>
  <c r="J1899" i="2"/>
  <c r="N1899" i="2"/>
  <c r="O1899" i="2" s="1"/>
  <c r="I898" i="6" s="1"/>
  <c r="X1899" i="2"/>
  <c r="AB34" i="6"/>
  <c r="AC34" i="6"/>
  <c r="AC182" i="6"/>
  <c r="AB182" i="6"/>
  <c r="AB394" i="6"/>
  <c r="AC394" i="6"/>
  <c r="AC760" i="6"/>
  <c r="AB760" i="6"/>
  <c r="AB926" i="6"/>
  <c r="AC926" i="6"/>
  <c r="AB456" i="6"/>
  <c r="AC456" i="6"/>
  <c r="AC310" i="6"/>
  <c r="AB310" i="6"/>
  <c r="AB397" i="6"/>
  <c r="AC397" i="6"/>
  <c r="AB354" i="6"/>
  <c r="AC354" i="6"/>
  <c r="AB997" i="6"/>
  <c r="AC997" i="6"/>
  <c r="AB786" i="6"/>
  <c r="AC786" i="6"/>
  <c r="AB614" i="6"/>
  <c r="AC614" i="6"/>
  <c r="AC259" i="6"/>
  <c r="AB259" i="6"/>
  <c r="AC302" i="6"/>
  <c r="AB302" i="6"/>
  <c r="AB509" i="6"/>
  <c r="AC509" i="6"/>
  <c r="AC976" i="6"/>
  <c r="AB976" i="6"/>
  <c r="AB106" i="6"/>
  <c r="AC106" i="6"/>
  <c r="W110" i="6"/>
  <c r="V110" i="6"/>
  <c r="W243" i="6"/>
  <c r="V243" i="6"/>
  <c r="W213" i="6"/>
  <c r="V213" i="6"/>
  <c r="W247" i="6"/>
  <c r="V247" i="6"/>
  <c r="W873" i="6"/>
  <c r="V873" i="6"/>
  <c r="W744" i="6"/>
  <c r="V744" i="6"/>
  <c r="W353" i="6"/>
  <c r="V353" i="6"/>
  <c r="W403" i="6"/>
  <c r="V403" i="6"/>
  <c r="W209" i="6"/>
  <c r="V209" i="6"/>
  <c r="W885" i="6"/>
  <c r="V885" i="6"/>
  <c r="W505" i="6"/>
  <c r="V505" i="6"/>
  <c r="W878" i="6"/>
  <c r="V878" i="6"/>
  <c r="W414" i="6"/>
  <c r="V414" i="6"/>
  <c r="W408" i="6"/>
  <c r="V408" i="6"/>
  <c r="W45" i="6"/>
  <c r="V45" i="6"/>
  <c r="W197" i="6"/>
  <c r="V197" i="6"/>
  <c r="P43" i="6"/>
  <c r="Q43" i="6"/>
  <c r="P385" i="6"/>
  <c r="Q385" i="6"/>
  <c r="P486" i="6"/>
  <c r="Q486" i="6"/>
  <c r="P905" i="6"/>
  <c r="Q905" i="6"/>
  <c r="P987" i="6"/>
  <c r="Q987" i="6"/>
  <c r="P1022" i="6"/>
  <c r="Q1022" i="6"/>
  <c r="P177" i="6"/>
  <c r="Q177" i="6"/>
  <c r="P831" i="6"/>
  <c r="Q831" i="6"/>
  <c r="P392" i="6"/>
  <c r="Q392" i="6"/>
  <c r="P668" i="6"/>
  <c r="Q668" i="6"/>
  <c r="P88" i="6"/>
  <c r="Q88" i="6"/>
  <c r="P734" i="6"/>
  <c r="Q734" i="6"/>
  <c r="P343" i="6"/>
  <c r="Q343" i="6"/>
  <c r="P83" i="6"/>
  <c r="Q83" i="6"/>
  <c r="X1059" i="2"/>
  <c r="AH1059" i="2"/>
  <c r="AR1059" i="2"/>
  <c r="N1059" i="2"/>
  <c r="O1059" i="2" s="1"/>
  <c r="I58" i="6" s="1"/>
  <c r="J1059" i="2"/>
  <c r="N1082" i="2"/>
  <c r="O1082" i="2" s="1"/>
  <c r="I81" i="6" s="1"/>
  <c r="X1082" i="2"/>
  <c r="AR1082" i="2"/>
  <c r="J1082" i="2"/>
  <c r="AH1082" i="2"/>
  <c r="J28" i="6"/>
  <c r="K28" i="6"/>
  <c r="X1102" i="2"/>
  <c r="AH1102" i="2"/>
  <c r="AR1102" i="2"/>
  <c r="J1102" i="2"/>
  <c r="N1102" i="2"/>
  <c r="O1102" i="2" s="1"/>
  <c r="I101" i="6" s="1"/>
  <c r="X1193" i="2"/>
  <c r="AR1193" i="2"/>
  <c r="J1193" i="2"/>
  <c r="AH1193" i="2"/>
  <c r="N1193" i="2"/>
  <c r="O1193" i="2" s="1"/>
  <c r="I192" i="6" s="1"/>
  <c r="J162" i="6"/>
  <c r="K162" i="6"/>
  <c r="J95" i="6"/>
  <c r="K95" i="6"/>
  <c r="J207" i="6"/>
  <c r="K207" i="6"/>
  <c r="J306" i="6"/>
  <c r="K306" i="6"/>
  <c r="AR1197" i="2"/>
  <c r="N1197" i="2"/>
  <c r="O1197" i="2" s="1"/>
  <c r="I196" i="6" s="1"/>
  <c r="AH1197" i="2"/>
  <c r="X1197" i="2"/>
  <c r="J1197" i="2"/>
  <c r="J301" i="6"/>
  <c r="K301" i="6"/>
  <c r="N1405" i="2"/>
  <c r="O1405" i="2" s="1"/>
  <c r="I404" i="6" s="1"/>
  <c r="X1405" i="2"/>
  <c r="AR1405" i="2"/>
  <c r="AH1405" i="2"/>
  <c r="J1405" i="2"/>
  <c r="J302" i="6"/>
  <c r="K302" i="6"/>
  <c r="J407" i="6"/>
  <c r="K407" i="6"/>
  <c r="J1417" i="2"/>
  <c r="AH1417" i="2"/>
  <c r="N1417" i="2"/>
  <c r="O1417" i="2" s="1"/>
  <c r="I416" i="6" s="1"/>
  <c r="X1417" i="2"/>
  <c r="AR1417" i="2"/>
  <c r="J583" i="6"/>
  <c r="K583" i="6"/>
  <c r="J517" i="6"/>
  <c r="K517" i="6"/>
  <c r="N1547" i="2"/>
  <c r="O1547" i="2" s="1"/>
  <c r="I546" i="6" s="1"/>
  <c r="X1547" i="2"/>
  <c r="AH1547" i="2"/>
  <c r="J1547" i="2"/>
  <c r="AR1547" i="2"/>
  <c r="N1495" i="2"/>
  <c r="O1495" i="2" s="1"/>
  <c r="I494" i="6" s="1"/>
  <c r="AR1495" i="2"/>
  <c r="X1495" i="2"/>
  <c r="J1495" i="2"/>
  <c r="AH1495" i="2"/>
  <c r="AH1443" i="2"/>
  <c r="AR1443" i="2"/>
  <c r="N1443" i="2"/>
  <c r="O1443" i="2" s="1"/>
  <c r="I442" i="6" s="1"/>
  <c r="J1443" i="2"/>
  <c r="X1443" i="2"/>
  <c r="J605" i="6"/>
  <c r="K605" i="6"/>
  <c r="J670" i="6"/>
  <c r="K670" i="6"/>
  <c r="J730" i="6"/>
  <c r="K730" i="6"/>
  <c r="J819" i="6"/>
  <c r="K819" i="6"/>
  <c r="X1884" i="2"/>
  <c r="AH1884" i="2"/>
  <c r="AR1884" i="2"/>
  <c r="J1884" i="2"/>
  <c r="N1884" i="2"/>
  <c r="O1884" i="2" s="1"/>
  <c r="I883" i="6" s="1"/>
  <c r="J651" i="6"/>
  <c r="K651" i="6"/>
  <c r="J1745" i="2"/>
  <c r="N1745" i="2"/>
  <c r="O1745" i="2" s="1"/>
  <c r="I744" i="6" s="1"/>
  <c r="X1745" i="2"/>
  <c r="AH1745" i="2"/>
  <c r="AR1745" i="2"/>
  <c r="J936" i="6"/>
  <c r="K936" i="6"/>
  <c r="AR1746" i="2"/>
  <c r="J1746" i="2"/>
  <c r="N1746" i="2"/>
  <c r="O1746" i="2" s="1"/>
  <c r="I745" i="6" s="1"/>
  <c r="X1746" i="2"/>
  <c r="AH1746" i="2"/>
  <c r="K937" i="6"/>
  <c r="J937" i="6"/>
  <c r="AC84" i="6"/>
  <c r="AB84" i="6"/>
  <c r="AC299" i="6"/>
  <c r="AB299" i="6"/>
  <c r="AB421" i="6"/>
  <c r="AC421" i="6"/>
  <c r="AB404" i="6"/>
  <c r="AC404" i="6"/>
  <c r="AC360" i="6"/>
  <c r="AB360" i="6"/>
  <c r="AB584" i="6"/>
  <c r="AC584" i="6"/>
  <c r="AB617" i="6"/>
  <c r="AC617" i="6"/>
  <c r="AB670" i="6"/>
  <c r="AC670" i="6"/>
  <c r="AB940" i="6"/>
  <c r="AC940" i="6"/>
  <c r="AB980" i="6"/>
  <c r="AC980" i="6"/>
  <c r="AB1004" i="6"/>
  <c r="AC1004" i="6"/>
  <c r="AB257" i="6"/>
  <c r="AC257" i="6"/>
  <c r="AC227" i="6"/>
  <c r="AB227" i="6"/>
  <c r="AB414" i="6"/>
  <c r="AC414" i="6"/>
  <c r="AC207" i="6"/>
  <c r="AB207" i="6"/>
  <c r="AC374" i="6"/>
  <c r="AB374" i="6"/>
  <c r="AB357" i="6"/>
  <c r="AC357" i="6"/>
  <c r="AB233" i="6"/>
  <c r="AC233" i="6"/>
  <c r="W253" i="6"/>
  <c r="V253" i="6"/>
  <c r="W269" i="6"/>
  <c r="V269" i="6"/>
  <c r="W529" i="6"/>
  <c r="V529" i="6"/>
  <c r="W618" i="6"/>
  <c r="V618" i="6"/>
  <c r="W722" i="6"/>
  <c r="V722" i="6"/>
  <c r="W663" i="6"/>
  <c r="V663" i="6"/>
  <c r="W752" i="6"/>
  <c r="V752" i="6"/>
  <c r="W1021" i="6"/>
  <c r="V1021" i="6"/>
  <c r="W325" i="6"/>
  <c r="V325" i="6"/>
  <c r="W659" i="6"/>
  <c r="V659" i="6"/>
  <c r="W558" i="6"/>
  <c r="V558" i="6"/>
  <c r="W391" i="6"/>
  <c r="V391" i="6"/>
  <c r="W662" i="6"/>
  <c r="V662" i="6"/>
  <c r="W462" i="6"/>
  <c r="V462" i="6"/>
  <c r="P213" i="6"/>
  <c r="Q213" i="6"/>
  <c r="P223" i="6"/>
  <c r="Q223" i="6"/>
  <c r="P293" i="6"/>
  <c r="Q293" i="6"/>
  <c r="P501" i="6"/>
  <c r="Q501" i="6"/>
  <c r="P634" i="6"/>
  <c r="Q634" i="6"/>
  <c r="P742" i="6"/>
  <c r="Q742" i="6"/>
  <c r="P870" i="6"/>
  <c r="Q870" i="6"/>
  <c r="P688" i="6"/>
  <c r="Q688" i="6"/>
  <c r="P881" i="6"/>
  <c r="Q881" i="6"/>
  <c r="P319" i="6"/>
  <c r="Q319" i="6"/>
  <c r="P51" i="6"/>
  <c r="Q51" i="6"/>
  <c r="P173" i="6"/>
  <c r="Q173" i="6"/>
  <c r="P490" i="6"/>
  <c r="Q490" i="6"/>
  <c r="K97" i="6"/>
  <c r="J97" i="6"/>
  <c r="J59" i="6"/>
  <c r="K59" i="6"/>
  <c r="AR1209" i="2"/>
  <c r="J1209" i="2"/>
  <c r="X1209" i="2"/>
  <c r="N1209" i="2"/>
  <c r="O1209" i="2" s="1"/>
  <c r="I208" i="6" s="1"/>
  <c r="AH1209" i="2"/>
  <c r="X1347" i="2"/>
  <c r="AH1347" i="2"/>
  <c r="J1347" i="2"/>
  <c r="N1347" i="2"/>
  <c r="O1347" i="2" s="1"/>
  <c r="I346" i="6" s="1"/>
  <c r="AR1347" i="2"/>
  <c r="J1256" i="2"/>
  <c r="N1256" i="2"/>
  <c r="O1256" i="2" s="1"/>
  <c r="I255" i="6" s="1"/>
  <c r="AR1256" i="2"/>
  <c r="X1256" i="2"/>
  <c r="AH1256" i="2"/>
  <c r="J406" i="6"/>
  <c r="K406" i="6"/>
  <c r="J316" i="6"/>
  <c r="K316" i="6"/>
  <c r="AH1283" i="2"/>
  <c r="X1283" i="2"/>
  <c r="AR1283" i="2"/>
  <c r="J1283" i="2"/>
  <c r="N1283" i="2"/>
  <c r="O1283" i="2" s="1"/>
  <c r="I282" i="6" s="1"/>
  <c r="J324" i="6"/>
  <c r="K324" i="6"/>
  <c r="J355" i="6"/>
  <c r="K355" i="6"/>
  <c r="J1522" i="2"/>
  <c r="N1522" i="2"/>
  <c r="O1522" i="2" s="1"/>
  <c r="I521" i="6" s="1"/>
  <c r="AR1522" i="2"/>
  <c r="AH1522" i="2"/>
  <c r="X1522" i="2"/>
  <c r="J552" i="6"/>
  <c r="K552" i="6"/>
  <c r="N1595" i="2"/>
  <c r="O1595" i="2" s="1"/>
  <c r="I594" i="6" s="1"/>
  <c r="X1595" i="2"/>
  <c r="AH1595" i="2"/>
  <c r="J1595" i="2"/>
  <c r="AR1595" i="2"/>
  <c r="N1556" i="2"/>
  <c r="O1556" i="2" s="1"/>
  <c r="I555" i="6" s="1"/>
  <c r="X1556" i="2"/>
  <c r="AR1556" i="2"/>
  <c r="AH1556" i="2"/>
  <c r="J1556" i="2"/>
  <c r="N1679" i="2"/>
  <c r="O1679" i="2" s="1"/>
  <c r="I678" i="6" s="1"/>
  <c r="X1679" i="2"/>
  <c r="AH1679" i="2"/>
  <c r="AR1679" i="2"/>
  <c r="J1679" i="2"/>
  <c r="N1704" i="2"/>
  <c r="O1704" i="2" s="1"/>
  <c r="I703" i="6" s="1"/>
  <c r="X1704" i="2"/>
  <c r="AH1704" i="2"/>
  <c r="J1704" i="2"/>
  <c r="AR1704" i="2"/>
  <c r="N1721" i="2"/>
  <c r="O1721" i="2" s="1"/>
  <c r="I720" i="6" s="1"/>
  <c r="X1721" i="2"/>
  <c r="AR1721" i="2"/>
  <c r="AH1721" i="2"/>
  <c r="J1721" i="2"/>
  <c r="J748" i="6"/>
  <c r="K748" i="6"/>
  <c r="N1781" i="2"/>
  <c r="O1781" i="2" s="1"/>
  <c r="I780" i="6" s="1"/>
  <c r="X1781" i="2"/>
  <c r="AH1781" i="2"/>
  <c r="AR1781" i="2"/>
  <c r="J1781" i="2"/>
  <c r="J829" i="6"/>
  <c r="K829" i="6"/>
  <c r="N1894" i="2"/>
  <c r="O1894" i="2" s="1"/>
  <c r="I893" i="6" s="1"/>
  <c r="X1894" i="2"/>
  <c r="AH1894" i="2"/>
  <c r="AR1894" i="2"/>
  <c r="J1894" i="2"/>
  <c r="J1666" i="2"/>
  <c r="N1666" i="2"/>
  <c r="O1666" i="2" s="1"/>
  <c r="I665" i="6" s="1"/>
  <c r="AH1666" i="2"/>
  <c r="AR1666" i="2"/>
  <c r="X1666" i="2"/>
  <c r="N1823" i="2"/>
  <c r="O1823" i="2" s="1"/>
  <c r="I822" i="6" s="1"/>
  <c r="X1823" i="2"/>
  <c r="AH1823" i="2"/>
  <c r="AR1823" i="2"/>
  <c r="J1823" i="2"/>
  <c r="J918" i="6"/>
  <c r="K918" i="6"/>
  <c r="J879" i="6"/>
  <c r="K879" i="6"/>
  <c r="J1817" i="2"/>
  <c r="N1817" i="2"/>
  <c r="O1817" i="2" s="1"/>
  <c r="I816" i="6" s="1"/>
  <c r="X1817" i="2"/>
  <c r="AH1817" i="2"/>
  <c r="AR1817" i="2"/>
  <c r="AR1882" i="2"/>
  <c r="J1882" i="2"/>
  <c r="N1882" i="2"/>
  <c r="O1882" i="2" s="1"/>
  <c r="I881" i="6" s="1"/>
  <c r="X1882" i="2"/>
  <c r="AH1882" i="2"/>
  <c r="N1996" i="2"/>
  <c r="O1996" i="2" s="1"/>
  <c r="I995" i="6" s="1"/>
  <c r="X1996" i="2"/>
  <c r="AH1996" i="2"/>
  <c r="AR1996" i="2"/>
  <c r="J1996" i="2"/>
  <c r="J1014" i="6"/>
  <c r="K1014" i="6"/>
  <c r="AC127" i="6"/>
  <c r="AB127" i="6"/>
  <c r="AC116" i="6"/>
  <c r="AB116" i="6"/>
  <c r="AB305" i="6"/>
  <c r="AC305" i="6"/>
  <c r="AB515" i="6"/>
  <c r="AC515" i="6"/>
  <c r="AB809" i="6"/>
  <c r="AC809" i="6"/>
  <c r="AB981" i="6"/>
  <c r="AC981" i="6"/>
  <c r="AB814" i="6"/>
  <c r="AC814" i="6"/>
  <c r="AB419" i="6"/>
  <c r="AC419" i="6"/>
  <c r="AB449" i="6"/>
  <c r="AC449" i="6"/>
  <c r="AC283" i="6"/>
  <c r="AB283" i="6"/>
  <c r="AN1971" i="2"/>
  <c r="AB520" i="6"/>
  <c r="AC520" i="6"/>
  <c r="AB186" i="6"/>
  <c r="AC186" i="6"/>
  <c r="AB682" i="6"/>
  <c r="AC682" i="6"/>
  <c r="AN1514" i="2"/>
  <c r="AN1667" i="2"/>
  <c r="AN1755" i="2"/>
  <c r="AB941" i="6"/>
  <c r="AC941" i="6"/>
  <c r="AN1209" i="2"/>
  <c r="W411" i="6"/>
  <c r="V411" i="6"/>
  <c r="W793" i="6"/>
  <c r="V793" i="6"/>
  <c r="V420" i="6"/>
  <c r="W420" i="6"/>
  <c r="W351" i="6"/>
  <c r="V351" i="6"/>
  <c r="W278" i="6"/>
  <c r="V278" i="6"/>
  <c r="W229" i="6"/>
  <c r="V229" i="6"/>
  <c r="W683" i="6"/>
  <c r="V683" i="6"/>
  <c r="AD1943" i="2"/>
  <c r="W819" i="6"/>
  <c r="V819" i="6"/>
  <c r="AD1756" i="2"/>
  <c r="AD1567" i="2"/>
  <c r="W294" i="6"/>
  <c r="V294" i="6"/>
  <c r="W617" i="6"/>
  <c r="V617" i="6"/>
  <c r="AD1032" i="2"/>
  <c r="AD1255" i="2"/>
  <c r="AD1224" i="2"/>
  <c r="W322" i="6"/>
  <c r="V322" i="6"/>
  <c r="AD1412" i="2"/>
  <c r="W400" i="6"/>
  <c r="V400" i="6"/>
  <c r="AD1561" i="2"/>
  <c r="W600" i="6"/>
  <c r="V600" i="6"/>
  <c r="AD1648" i="2"/>
  <c r="W945" i="6"/>
  <c r="V945" i="6"/>
  <c r="AD1656" i="2"/>
  <c r="V972" i="6"/>
  <c r="W972" i="6"/>
  <c r="W93" i="6"/>
  <c r="V93" i="6"/>
  <c r="AD1130" i="2"/>
  <c r="W650" i="6"/>
  <c r="V650" i="6"/>
  <c r="W661" i="6"/>
  <c r="V661" i="6"/>
  <c r="AD1420" i="2"/>
  <c r="AD1090" i="2"/>
  <c r="AD2010" i="2"/>
  <c r="W402" i="6"/>
  <c r="V402" i="6"/>
  <c r="V444" i="6"/>
  <c r="W444" i="6"/>
  <c r="W94" i="6"/>
  <c r="V94" i="6"/>
  <c r="W152" i="6"/>
  <c r="V152" i="6"/>
  <c r="AD1594" i="2"/>
  <c r="W216" i="6"/>
  <c r="V216" i="6"/>
  <c r="AI2024" i="2"/>
  <c r="U23" i="6"/>
  <c r="U1023" i="6" s="1"/>
  <c r="AD1575" i="2"/>
  <c r="AD1091" i="2"/>
  <c r="AD1551" i="2"/>
  <c r="AD1489" i="2"/>
  <c r="AD1758" i="2"/>
  <c r="W407" i="6"/>
  <c r="V407" i="6"/>
  <c r="O23" i="6"/>
  <c r="O1023" i="6" s="1"/>
  <c r="Y2024" i="2"/>
  <c r="P119" i="6"/>
  <c r="Q119" i="6"/>
  <c r="T1057" i="2"/>
  <c r="P399" i="6"/>
  <c r="Q399" i="6"/>
  <c r="P794" i="6"/>
  <c r="Q794" i="6"/>
  <c r="P476" i="6"/>
  <c r="Q476" i="6"/>
  <c r="P861" i="6"/>
  <c r="Q861" i="6"/>
  <c r="P572" i="6"/>
  <c r="Q572" i="6"/>
  <c r="P202" i="6"/>
  <c r="Q202" i="6"/>
  <c r="P64" i="6"/>
  <c r="Q64" i="6"/>
  <c r="P900" i="6"/>
  <c r="Q900" i="6"/>
  <c r="P787" i="6"/>
  <c r="Q787" i="6"/>
  <c r="T1382" i="2"/>
  <c r="P875" i="6"/>
  <c r="Q875" i="6"/>
  <c r="P681" i="6"/>
  <c r="Q681" i="6"/>
  <c r="P923" i="6"/>
  <c r="Q923" i="6"/>
  <c r="P329" i="6"/>
  <c r="Q329" i="6"/>
  <c r="T1186" i="2"/>
  <c r="T1094" i="2"/>
  <c r="P1013" i="6"/>
  <c r="Q1013" i="6"/>
  <c r="K49" i="6"/>
  <c r="J49" i="6"/>
  <c r="N1037" i="2"/>
  <c r="O1037" i="2" s="1"/>
  <c r="I36" i="6" s="1"/>
  <c r="X1037" i="2"/>
  <c r="AH1037" i="2"/>
  <c r="J1037" i="2"/>
  <c r="AR1037" i="2"/>
  <c r="J63" i="6"/>
  <c r="K63" i="6"/>
  <c r="J1156" i="2"/>
  <c r="N1156" i="2"/>
  <c r="O1156" i="2" s="1"/>
  <c r="I155" i="6" s="1"/>
  <c r="X1156" i="2"/>
  <c r="AR1156" i="2"/>
  <c r="AH1156" i="2"/>
  <c r="J205" i="6"/>
  <c r="K205" i="6"/>
  <c r="N1277" i="2"/>
  <c r="O1277" i="2" s="1"/>
  <c r="I276" i="6" s="1"/>
  <c r="AR1277" i="2"/>
  <c r="J1277" i="2"/>
  <c r="AH1277" i="2"/>
  <c r="X1277" i="2"/>
  <c r="J114" i="6"/>
  <c r="K114" i="6"/>
  <c r="J375" i="6"/>
  <c r="K375" i="6"/>
  <c r="N1509" i="2"/>
  <c r="O1509" i="2" s="1"/>
  <c r="I508" i="6" s="1"/>
  <c r="X1509" i="2"/>
  <c r="AH1509" i="2"/>
  <c r="AR1509" i="2"/>
  <c r="J1509" i="2"/>
  <c r="J528" i="6"/>
  <c r="K528" i="6"/>
  <c r="X1536" i="2"/>
  <c r="AH1536" i="2"/>
  <c r="AR1536" i="2"/>
  <c r="J1536" i="2"/>
  <c r="N1536" i="2"/>
  <c r="O1536" i="2" s="1"/>
  <c r="I535" i="6" s="1"/>
  <c r="J624" i="6"/>
  <c r="K624" i="6"/>
  <c r="J502" i="6"/>
  <c r="K502" i="6"/>
  <c r="J557" i="6"/>
  <c r="K557" i="6"/>
  <c r="J612" i="6"/>
  <c r="K612" i="6"/>
  <c r="N1631" i="2"/>
  <c r="O1631" i="2" s="1"/>
  <c r="I630" i="6" s="1"/>
  <c r="X1631" i="2"/>
  <c r="AH1631" i="2"/>
  <c r="AR1631" i="2"/>
  <c r="J1631" i="2"/>
  <c r="J514" i="6"/>
  <c r="K514" i="6"/>
  <c r="X1772" i="2"/>
  <c r="AH1772" i="2"/>
  <c r="AR1772" i="2"/>
  <c r="J1772" i="2"/>
  <c r="N1772" i="2"/>
  <c r="O1772" i="2" s="1"/>
  <c r="I771" i="6" s="1"/>
  <c r="J901" i="6"/>
  <c r="K901" i="6"/>
  <c r="X1966" i="2"/>
  <c r="AH1966" i="2"/>
  <c r="J1966" i="2"/>
  <c r="AR1966" i="2"/>
  <c r="N1966" i="2"/>
  <c r="O1966" i="2" s="1"/>
  <c r="I965" i="6" s="1"/>
  <c r="J1565" i="2"/>
  <c r="N1565" i="2"/>
  <c r="O1565" i="2" s="1"/>
  <c r="I564" i="6" s="1"/>
  <c r="AH1565" i="2"/>
  <c r="X1565" i="2"/>
  <c r="AR1565" i="2"/>
  <c r="J760" i="6"/>
  <c r="K760" i="6"/>
  <c r="K825" i="6"/>
  <c r="J825" i="6"/>
  <c r="J866" i="6"/>
  <c r="K866" i="6"/>
  <c r="N2003" i="2"/>
  <c r="O2003" i="2" s="1"/>
  <c r="I1002" i="6" s="1"/>
  <c r="X2003" i="2"/>
  <c r="AH2003" i="2"/>
  <c r="AR2003" i="2"/>
  <c r="J2003" i="2"/>
  <c r="AN1130" i="2"/>
  <c r="AB578" i="6"/>
  <c r="AC578" i="6"/>
  <c r="AB753" i="6"/>
  <c r="AC753" i="6"/>
  <c r="AB956" i="6"/>
  <c r="AC956" i="6"/>
  <c r="AN1717" i="2"/>
  <c r="AN1584" i="2"/>
  <c r="AC272" i="6"/>
  <c r="AB272" i="6"/>
  <c r="AB676" i="6"/>
  <c r="AC676" i="6"/>
  <c r="AB923" i="6"/>
  <c r="AC923" i="6"/>
  <c r="AC816" i="6"/>
  <c r="AB816" i="6"/>
  <c r="AC224" i="6"/>
  <c r="AB224" i="6"/>
  <c r="AC912" i="6"/>
  <c r="AB912" i="6"/>
  <c r="AB481" i="6"/>
  <c r="AC481" i="6"/>
  <c r="AB866" i="6"/>
  <c r="AC866" i="6"/>
  <c r="AN1978" i="2"/>
  <c r="AB590" i="6"/>
  <c r="AC590" i="6"/>
  <c r="AB459" i="6"/>
  <c r="AC459" i="6"/>
  <c r="AN1173" i="2"/>
  <c r="AC269" i="6"/>
  <c r="AB269" i="6"/>
  <c r="AB425" i="6"/>
  <c r="AC425" i="6"/>
  <c r="AB931" i="6"/>
  <c r="AC931" i="6"/>
  <c r="AC291" i="6"/>
  <c r="AB291" i="6"/>
  <c r="AC72" i="6"/>
  <c r="AB72" i="6"/>
  <c r="AB511" i="6"/>
  <c r="AC511" i="6"/>
  <c r="AN1160" i="2"/>
  <c r="AN1124" i="2"/>
  <c r="AB891" i="6"/>
  <c r="AC891" i="6"/>
  <c r="AN1161" i="2"/>
  <c r="AB838" i="6"/>
  <c r="AC838" i="6"/>
  <c r="W54" i="6"/>
  <c r="V54" i="6"/>
  <c r="V68" i="6"/>
  <c r="W68" i="6"/>
  <c r="AD1148" i="2"/>
  <c r="AD1124" i="2"/>
  <c r="W362" i="6"/>
  <c r="V362" i="6"/>
  <c r="W533" i="6"/>
  <c r="V533" i="6"/>
  <c r="W637" i="6"/>
  <c r="V637" i="6"/>
  <c r="W842" i="6"/>
  <c r="V842" i="6"/>
  <c r="V772" i="6"/>
  <c r="W772" i="6"/>
  <c r="W1015" i="6"/>
  <c r="V1015" i="6"/>
  <c r="AD1034" i="2"/>
  <c r="W1001" i="6"/>
  <c r="V1001" i="6"/>
  <c r="W425" i="6"/>
  <c r="V425" i="6"/>
  <c r="W378" i="6"/>
  <c r="V378" i="6"/>
  <c r="W526" i="6"/>
  <c r="V526" i="6"/>
  <c r="V980" i="6"/>
  <c r="W980" i="6"/>
  <c r="AD1713" i="2"/>
  <c r="W547" i="6"/>
  <c r="V547" i="6"/>
  <c r="AD1080" i="2"/>
  <c r="W863" i="6"/>
  <c r="V863" i="6"/>
  <c r="AD1522" i="2"/>
  <c r="W449" i="6"/>
  <c r="V449" i="6"/>
  <c r="V884" i="6"/>
  <c r="W884" i="6"/>
  <c r="W385" i="6"/>
  <c r="V385" i="6"/>
  <c r="P111" i="6"/>
  <c r="Q111" i="6"/>
  <c r="P391" i="6"/>
  <c r="Q391" i="6"/>
  <c r="T1381" i="2"/>
  <c r="P568" i="6"/>
  <c r="Q568" i="6"/>
  <c r="P276" i="6"/>
  <c r="Q276" i="6"/>
  <c r="P529" i="6"/>
  <c r="Q529" i="6"/>
  <c r="P834" i="6"/>
  <c r="Q834" i="6"/>
  <c r="T1197" i="2"/>
  <c r="P874" i="6"/>
  <c r="Q874" i="6"/>
  <c r="P941" i="6"/>
  <c r="Q941" i="6"/>
  <c r="T1488" i="2"/>
  <c r="T1272" i="2"/>
  <c r="P435" i="6"/>
  <c r="Q435" i="6"/>
  <c r="T1126" i="2"/>
  <c r="P1002" i="6"/>
  <c r="Q1002" i="6"/>
  <c r="P500" i="6"/>
  <c r="Q500" i="6"/>
  <c r="T1441" i="2"/>
  <c r="P370" i="6"/>
  <c r="Q370" i="6"/>
  <c r="P883" i="6"/>
  <c r="Q883" i="6"/>
  <c r="P495" i="6"/>
  <c r="Q495" i="6"/>
  <c r="P356" i="6"/>
  <c r="Q356" i="6"/>
  <c r="P946" i="6"/>
  <c r="Q946" i="6"/>
  <c r="P405" i="6"/>
  <c r="Q405" i="6"/>
  <c r="P795" i="6"/>
  <c r="Q795" i="6"/>
  <c r="P479" i="6"/>
  <c r="Q479" i="6"/>
  <c r="P757" i="6"/>
  <c r="Q757" i="6"/>
  <c r="P776" i="6"/>
  <c r="Q776" i="6"/>
  <c r="P472" i="6"/>
  <c r="Q472" i="6"/>
  <c r="AR1046" i="2"/>
  <c r="J1046" i="2"/>
  <c r="AH1046" i="2"/>
  <c r="N1046" i="2"/>
  <c r="O1046" i="2" s="1"/>
  <c r="I45" i="6" s="1"/>
  <c r="X1046" i="2"/>
  <c r="AR1065" i="2"/>
  <c r="J1065" i="2"/>
  <c r="X1065" i="2"/>
  <c r="AH1065" i="2"/>
  <c r="N1065" i="2"/>
  <c r="O1065" i="2" s="1"/>
  <c r="I64" i="6" s="1"/>
  <c r="X1187" i="2"/>
  <c r="AH1187" i="2"/>
  <c r="AR1187" i="2"/>
  <c r="J1187" i="2"/>
  <c r="N1187" i="2"/>
  <c r="O1187" i="2" s="1"/>
  <c r="I186" i="6" s="1"/>
  <c r="J1164" i="2"/>
  <c r="N1164" i="2"/>
  <c r="O1164" i="2" s="1"/>
  <c r="I163" i="6" s="1"/>
  <c r="X1164" i="2"/>
  <c r="AR1164" i="2"/>
  <c r="AH1164" i="2"/>
  <c r="N1168" i="2"/>
  <c r="O1168" i="2" s="1"/>
  <c r="I167" i="6" s="1"/>
  <c r="AH1168" i="2"/>
  <c r="J1168" i="2"/>
  <c r="X1168" i="2"/>
  <c r="AR1168" i="2"/>
  <c r="N1316" i="2"/>
  <c r="O1316" i="2" s="1"/>
  <c r="I315" i="6" s="1"/>
  <c r="X1316" i="2"/>
  <c r="AR1316" i="2"/>
  <c r="J1316" i="2"/>
  <c r="AH1316" i="2"/>
  <c r="J1289" i="2"/>
  <c r="N1289" i="2"/>
  <c r="O1289" i="2" s="1"/>
  <c r="I288" i="6" s="1"/>
  <c r="AH1289" i="2"/>
  <c r="X1289" i="2"/>
  <c r="AR1289" i="2"/>
  <c r="J296" i="6"/>
  <c r="K296" i="6"/>
  <c r="AH1330" i="2"/>
  <c r="AR1330" i="2"/>
  <c r="N1330" i="2"/>
  <c r="O1330" i="2" s="1"/>
  <c r="I329" i="6" s="1"/>
  <c r="X1330" i="2"/>
  <c r="J1330" i="2"/>
  <c r="J419" i="6"/>
  <c r="K419" i="6"/>
  <c r="J364" i="6"/>
  <c r="K364" i="6"/>
  <c r="N1517" i="2"/>
  <c r="O1517" i="2" s="1"/>
  <c r="I516" i="6" s="1"/>
  <c r="X1517" i="2"/>
  <c r="J1517" i="2"/>
  <c r="AR1517" i="2"/>
  <c r="AH1517" i="2"/>
  <c r="N1374" i="2"/>
  <c r="O1374" i="2" s="1"/>
  <c r="I373" i="6" s="1"/>
  <c r="AH1374" i="2"/>
  <c r="X1374" i="2"/>
  <c r="J1374" i="2"/>
  <c r="AR1374" i="2"/>
  <c r="N1538" i="2"/>
  <c r="O1538" i="2" s="1"/>
  <c r="I537" i="6" s="1"/>
  <c r="X1538" i="2"/>
  <c r="AH1538" i="2"/>
  <c r="AR1538" i="2"/>
  <c r="J1538" i="2"/>
  <c r="J595" i="6"/>
  <c r="K595" i="6"/>
  <c r="AR1566" i="2"/>
  <c r="J1566" i="2"/>
  <c r="X1566" i="2"/>
  <c r="AH1566" i="2"/>
  <c r="N1566" i="2"/>
  <c r="O1566" i="2" s="1"/>
  <c r="I565" i="6" s="1"/>
  <c r="X1685" i="2"/>
  <c r="AH1685" i="2"/>
  <c r="AR1685" i="2"/>
  <c r="J1685" i="2"/>
  <c r="N1685" i="2"/>
  <c r="O1685" i="2" s="1"/>
  <c r="I684" i="6" s="1"/>
  <c r="J629" i="6"/>
  <c r="K629" i="6"/>
  <c r="N1432" i="2"/>
  <c r="O1432" i="2" s="1"/>
  <c r="I431" i="6" s="1"/>
  <c r="AR1432" i="2"/>
  <c r="AH1432" i="2"/>
  <c r="J1432" i="2"/>
  <c r="X1432" i="2"/>
  <c r="AH1575" i="2"/>
  <c r="AR1575" i="2"/>
  <c r="J1575" i="2"/>
  <c r="N1575" i="2"/>
  <c r="O1575" i="2" s="1"/>
  <c r="I574" i="6" s="1"/>
  <c r="X1575" i="2"/>
  <c r="N1673" i="2"/>
  <c r="O1673" i="2" s="1"/>
  <c r="I672" i="6" s="1"/>
  <c r="X1673" i="2"/>
  <c r="AR1673" i="2"/>
  <c r="J1673" i="2"/>
  <c r="AH1673" i="2"/>
  <c r="J310" i="6"/>
  <c r="K310" i="6"/>
  <c r="J550" i="6"/>
  <c r="K550" i="6"/>
  <c r="K721" i="6"/>
  <c r="J721" i="6"/>
  <c r="J788" i="6"/>
  <c r="K788" i="6"/>
  <c r="N1821" i="2"/>
  <c r="O1821" i="2" s="1"/>
  <c r="I820" i="6" s="1"/>
  <c r="X1821" i="2"/>
  <c r="AH1821" i="2"/>
  <c r="AR1821" i="2"/>
  <c r="J1821" i="2"/>
  <c r="J909" i="6"/>
  <c r="K909" i="6"/>
  <c r="N1863" i="2"/>
  <c r="O1863" i="2" s="1"/>
  <c r="I862" i="6" s="1"/>
  <c r="X1863" i="2"/>
  <c r="AH1863" i="2"/>
  <c r="AR1863" i="2"/>
  <c r="J1863" i="2"/>
  <c r="J958" i="6"/>
  <c r="K958" i="6"/>
  <c r="N1744" i="2"/>
  <c r="O1744" i="2" s="1"/>
  <c r="I743" i="6" s="1"/>
  <c r="X1744" i="2"/>
  <c r="AH1744" i="2"/>
  <c r="AR1744" i="2"/>
  <c r="J1744" i="2"/>
  <c r="J887" i="6"/>
  <c r="K887" i="6"/>
  <c r="AH1660" i="2"/>
  <c r="AR1660" i="2"/>
  <c r="J1660" i="2"/>
  <c r="N1660" i="2"/>
  <c r="O1660" i="2" s="1"/>
  <c r="I659" i="6" s="1"/>
  <c r="X1660" i="2"/>
  <c r="J1833" i="2"/>
  <c r="N1833" i="2"/>
  <c r="O1833" i="2" s="1"/>
  <c r="I832" i="6" s="1"/>
  <c r="X1833" i="2"/>
  <c r="AH1833" i="2"/>
  <c r="AR1833" i="2"/>
  <c r="AR1898" i="2"/>
  <c r="J1898" i="2"/>
  <c r="N1898" i="2"/>
  <c r="O1898" i="2" s="1"/>
  <c r="I897" i="6" s="1"/>
  <c r="X1898" i="2"/>
  <c r="AH1898" i="2"/>
  <c r="AC110" i="6"/>
  <c r="AB110" i="6"/>
  <c r="AB122" i="6"/>
  <c r="AC122" i="6"/>
  <c r="AB466" i="6"/>
  <c r="AC466" i="6"/>
  <c r="AC544" i="6"/>
  <c r="AB544" i="6"/>
  <c r="AB603" i="6"/>
  <c r="AC603" i="6"/>
  <c r="AN1706" i="2"/>
  <c r="AN1837" i="2"/>
  <c r="AB900" i="6"/>
  <c r="AC900" i="6"/>
  <c r="AB951" i="6"/>
  <c r="AC951" i="6"/>
  <c r="AN1999" i="2"/>
  <c r="AB969" i="6"/>
  <c r="AC969" i="6"/>
  <c r="AN1472" i="2"/>
  <c r="AN1732" i="2"/>
  <c r="AN1386" i="2"/>
  <c r="AC325" i="6"/>
  <c r="AB325" i="6"/>
  <c r="AN1803" i="2"/>
  <c r="AB669" i="6"/>
  <c r="AC669" i="6"/>
  <c r="AB364" i="6"/>
  <c r="AC364" i="6"/>
  <c r="W187" i="6"/>
  <c r="V187" i="6"/>
  <c r="W450" i="6"/>
  <c r="V450" i="6"/>
  <c r="AD1692" i="2"/>
  <c r="V540" i="6"/>
  <c r="W540" i="6"/>
  <c r="W626" i="6"/>
  <c r="V626" i="6"/>
  <c r="W687" i="6"/>
  <c r="V687" i="6"/>
  <c r="W822" i="6"/>
  <c r="V822" i="6"/>
  <c r="W928" i="6"/>
  <c r="V928" i="6"/>
  <c r="AD1840" i="2"/>
  <c r="V900" i="6"/>
  <c r="W900" i="6"/>
  <c r="AD1647" i="2"/>
  <c r="V436" i="6"/>
  <c r="W436" i="6"/>
  <c r="W62" i="6"/>
  <c r="V62" i="6"/>
  <c r="W753" i="6"/>
  <c r="V753" i="6"/>
  <c r="W767" i="6"/>
  <c r="V767" i="6"/>
  <c r="W725" i="6"/>
  <c r="V725" i="6"/>
  <c r="AD1760" i="2"/>
  <c r="W855" i="6"/>
  <c r="V855" i="6"/>
  <c r="W32" i="6"/>
  <c r="V32" i="6"/>
  <c r="AD1479" i="2"/>
  <c r="P123" i="6"/>
  <c r="Q123" i="6"/>
  <c r="P415" i="6"/>
  <c r="Q415" i="6"/>
  <c r="P961" i="6"/>
  <c r="Q961" i="6"/>
  <c r="P1016" i="6"/>
  <c r="Q1016" i="6"/>
  <c r="T1650" i="2"/>
  <c r="P466" i="6"/>
  <c r="Q466" i="6"/>
  <c r="P186" i="6"/>
  <c r="Q186" i="6"/>
  <c r="P1000" i="6"/>
  <c r="Q1000" i="6"/>
  <c r="P914" i="6"/>
  <c r="Q914" i="6"/>
  <c r="T1589" i="2"/>
  <c r="P65" i="6"/>
  <c r="Q65" i="6"/>
  <c r="P827" i="6"/>
  <c r="Q827" i="6"/>
  <c r="P609" i="6"/>
  <c r="Q609" i="6"/>
  <c r="P340" i="6"/>
  <c r="Q340" i="6"/>
  <c r="P328" i="6"/>
  <c r="Q328" i="6"/>
  <c r="P211" i="6"/>
  <c r="Q211" i="6"/>
  <c r="P1018" i="6"/>
  <c r="Q1018" i="6"/>
  <c r="N1062" i="2"/>
  <c r="O1062" i="2" s="1"/>
  <c r="I61" i="6" s="1"/>
  <c r="AR1062" i="2"/>
  <c r="AH1062" i="2"/>
  <c r="J1062" i="2"/>
  <c r="X1062" i="2"/>
  <c r="J115" i="6"/>
  <c r="K115" i="6"/>
  <c r="J160" i="6"/>
  <c r="K160" i="6"/>
  <c r="J194" i="6"/>
  <c r="K194" i="6"/>
  <c r="J171" i="6"/>
  <c r="K171" i="6"/>
  <c r="N1269" i="2"/>
  <c r="O1269" i="2" s="1"/>
  <c r="I268" i="6" s="1"/>
  <c r="AR1269" i="2"/>
  <c r="AH1269" i="2"/>
  <c r="J1269" i="2"/>
  <c r="X1269" i="2"/>
  <c r="AR1305" i="2"/>
  <c r="J1305" i="2"/>
  <c r="X1305" i="2"/>
  <c r="AH1305" i="2"/>
  <c r="N1305" i="2"/>
  <c r="O1305" i="2" s="1"/>
  <c r="I304" i="6" s="1"/>
  <c r="N1389" i="2"/>
  <c r="O1389" i="2" s="1"/>
  <c r="I388" i="6" s="1"/>
  <c r="X1389" i="2"/>
  <c r="AR1389" i="2"/>
  <c r="AH1389" i="2"/>
  <c r="J1389" i="2"/>
  <c r="X1367" i="2"/>
  <c r="J1367" i="2"/>
  <c r="N1367" i="2"/>
  <c r="O1367" i="2" s="1"/>
  <c r="I366" i="6" s="1"/>
  <c r="AH1367" i="2"/>
  <c r="AR1367" i="2"/>
  <c r="J294" i="6"/>
  <c r="K294" i="6"/>
  <c r="J424" i="6"/>
  <c r="K424" i="6"/>
  <c r="J507" i="6"/>
  <c r="K507" i="6"/>
  <c r="J468" i="6"/>
  <c r="K468" i="6"/>
  <c r="AR1481" i="2"/>
  <c r="J1481" i="2"/>
  <c r="X1481" i="2"/>
  <c r="N1481" i="2"/>
  <c r="O1481" i="2" s="1"/>
  <c r="I480" i="6" s="1"/>
  <c r="AH1481" i="2"/>
  <c r="J332" i="6"/>
  <c r="K332" i="6"/>
  <c r="K609" i="6"/>
  <c r="J609" i="6"/>
  <c r="J562" i="6"/>
  <c r="K562" i="6"/>
  <c r="X1535" i="2"/>
  <c r="AH1535" i="2"/>
  <c r="N1535" i="2"/>
  <c r="O1535" i="2" s="1"/>
  <c r="I534" i="6" s="1"/>
  <c r="AR1535" i="2"/>
  <c r="J1535" i="2"/>
  <c r="J692" i="6"/>
  <c r="K692" i="6"/>
  <c r="J530" i="6"/>
  <c r="K530" i="6"/>
  <c r="J588" i="6"/>
  <c r="K588" i="6"/>
  <c r="N1681" i="2"/>
  <c r="O1681" i="2" s="1"/>
  <c r="I680" i="6" s="1"/>
  <c r="X1681" i="2"/>
  <c r="AR1681" i="2"/>
  <c r="J1681" i="2"/>
  <c r="AH1681" i="2"/>
  <c r="AH1532" i="2"/>
  <c r="X1532" i="2"/>
  <c r="N1532" i="2"/>
  <c r="O1532" i="2" s="1"/>
  <c r="I531" i="6" s="1"/>
  <c r="AR1532" i="2"/>
  <c r="J1532" i="2"/>
  <c r="J698" i="6"/>
  <c r="K698" i="6"/>
  <c r="J789" i="6"/>
  <c r="K789" i="6"/>
  <c r="N1854" i="2"/>
  <c r="O1854" i="2" s="1"/>
  <c r="I853" i="6" s="1"/>
  <c r="X1854" i="2"/>
  <c r="AH1854" i="2"/>
  <c r="AR1854" i="2"/>
  <c r="J1854" i="2"/>
  <c r="X1982" i="2"/>
  <c r="N1982" i="2"/>
  <c r="O1982" i="2" s="1"/>
  <c r="I981" i="6" s="1"/>
  <c r="AR1982" i="2"/>
  <c r="AH1982" i="2"/>
  <c r="J1982" i="2"/>
  <c r="J815" i="6"/>
  <c r="K815" i="6"/>
  <c r="J850" i="6"/>
  <c r="K850" i="6"/>
  <c r="X2009" i="2"/>
  <c r="AH2009" i="2"/>
  <c r="AR2009" i="2"/>
  <c r="J2009" i="2"/>
  <c r="N2009" i="2"/>
  <c r="O2009" i="2" s="1"/>
  <c r="I1008" i="6" s="1"/>
  <c r="J987" i="6"/>
  <c r="K987" i="6"/>
  <c r="AB594" i="6"/>
  <c r="AC594" i="6"/>
  <c r="AB627" i="6"/>
  <c r="AC627" i="6"/>
  <c r="AB769" i="6"/>
  <c r="AC769" i="6"/>
  <c r="AC952" i="6"/>
  <c r="AB952" i="6"/>
  <c r="AN1863" i="2"/>
  <c r="AB392" i="6"/>
  <c r="AC392" i="6"/>
  <c r="AB795" i="6"/>
  <c r="AC795" i="6"/>
  <c r="AN1959" i="2"/>
  <c r="AN1996" i="2"/>
  <c r="AB846" i="6"/>
  <c r="AC846" i="6"/>
  <c r="AC784" i="6"/>
  <c r="AB784" i="6"/>
  <c r="AB870" i="6"/>
  <c r="AC870" i="6"/>
  <c r="AB582" i="6"/>
  <c r="AC582" i="6"/>
  <c r="AC296" i="6"/>
  <c r="AB296" i="6"/>
  <c r="AC192" i="6"/>
  <c r="AB192" i="6"/>
  <c r="AN1988" i="2"/>
  <c r="AB651" i="6"/>
  <c r="AC651" i="6"/>
  <c r="AB771" i="6"/>
  <c r="AC771" i="6"/>
  <c r="W315" i="6"/>
  <c r="V315" i="6"/>
  <c r="W298" i="6"/>
  <c r="V298" i="6"/>
  <c r="W448" i="6"/>
  <c r="V448" i="6"/>
  <c r="W786" i="6"/>
  <c r="V786" i="6"/>
  <c r="W914" i="6"/>
  <c r="V914" i="6"/>
  <c r="V844" i="6"/>
  <c r="W844" i="6"/>
  <c r="W729" i="6"/>
  <c r="V729" i="6"/>
  <c r="W518" i="6"/>
  <c r="V518" i="6"/>
  <c r="V284" i="6"/>
  <c r="W284" i="6"/>
  <c r="AD1928" i="2"/>
  <c r="V700" i="6"/>
  <c r="W700" i="6"/>
  <c r="W555" i="6"/>
  <c r="V555" i="6"/>
  <c r="W979" i="6"/>
  <c r="V979" i="6"/>
  <c r="W70" i="6"/>
  <c r="V70" i="6"/>
  <c r="AD1808" i="2"/>
  <c r="W734" i="6"/>
  <c r="V734" i="6"/>
  <c r="W472" i="6"/>
  <c r="V472" i="6"/>
  <c r="W168" i="6"/>
  <c r="V168" i="6"/>
  <c r="W502" i="6"/>
  <c r="V502" i="6"/>
  <c r="V428" i="6"/>
  <c r="W428" i="6"/>
  <c r="W135" i="6"/>
  <c r="V135" i="6"/>
  <c r="P74" i="6"/>
  <c r="Q74" i="6"/>
  <c r="P307" i="6"/>
  <c r="Q307" i="6"/>
  <c r="P315" i="6"/>
  <c r="Q315" i="6"/>
  <c r="T1453" i="2"/>
  <c r="P620" i="6"/>
  <c r="Q620" i="6"/>
  <c r="P978" i="6"/>
  <c r="Q978" i="6"/>
  <c r="P949" i="6"/>
  <c r="Q949" i="6"/>
  <c r="P552" i="6"/>
  <c r="Q552" i="6"/>
  <c r="P756" i="6"/>
  <c r="Q756" i="6"/>
  <c r="T1173" i="2"/>
  <c r="T1714" i="2"/>
  <c r="P371" i="6"/>
  <c r="Q371" i="6"/>
  <c r="P176" i="6"/>
  <c r="Q176" i="6"/>
  <c r="P959" i="6"/>
  <c r="Q959" i="6"/>
  <c r="T1937" i="2"/>
  <c r="P779" i="6"/>
  <c r="Q779" i="6"/>
  <c r="P352" i="6"/>
  <c r="Q352" i="6"/>
  <c r="P332" i="6"/>
  <c r="Q332" i="6"/>
  <c r="P225" i="6"/>
  <c r="Q225" i="6"/>
  <c r="P956" i="6"/>
  <c r="Q956" i="6"/>
  <c r="P72" i="6"/>
  <c r="Q72" i="6"/>
  <c r="P778" i="6"/>
  <c r="Q778" i="6"/>
  <c r="P269" i="6"/>
  <c r="Q269" i="6"/>
  <c r="P1021" i="6"/>
  <c r="Q1021" i="6"/>
  <c r="T1409" i="2"/>
  <c r="T1549" i="2"/>
  <c r="J55" i="6"/>
  <c r="K55" i="6"/>
  <c r="N1112" i="2"/>
  <c r="O1112" i="2" s="1"/>
  <c r="I111" i="6" s="1"/>
  <c r="X1112" i="2"/>
  <c r="J1112" i="2"/>
  <c r="AR1112" i="2"/>
  <c r="AH1112" i="2"/>
  <c r="J250" i="6"/>
  <c r="K250" i="6"/>
  <c r="X1268" i="2"/>
  <c r="J1268" i="2"/>
  <c r="AH1268" i="2"/>
  <c r="N1268" i="2"/>
  <c r="O1268" i="2" s="1"/>
  <c r="I267" i="6" s="1"/>
  <c r="AR1268" i="2"/>
  <c r="K209" i="6"/>
  <c r="J209" i="6"/>
  <c r="X1342" i="2"/>
  <c r="J1342" i="2"/>
  <c r="N1342" i="2"/>
  <c r="O1342" i="2" s="1"/>
  <c r="I341" i="6" s="1"/>
  <c r="AR1342" i="2"/>
  <c r="AH1342" i="2"/>
  <c r="J223" i="6"/>
  <c r="K223" i="6"/>
  <c r="K345" i="6"/>
  <c r="J345" i="6"/>
  <c r="X1372" i="2"/>
  <c r="AH1372" i="2"/>
  <c r="J1372" i="2"/>
  <c r="N1372" i="2"/>
  <c r="O1372" i="2" s="1"/>
  <c r="I371" i="6" s="1"/>
  <c r="AR1372" i="2"/>
  <c r="X1439" i="2"/>
  <c r="J1439" i="2"/>
  <c r="AR1439" i="2"/>
  <c r="AH1439" i="2"/>
  <c r="N1439" i="2"/>
  <c r="O1439" i="2" s="1"/>
  <c r="I438" i="6" s="1"/>
  <c r="AR1426" i="2"/>
  <c r="J1426" i="2"/>
  <c r="X1426" i="2"/>
  <c r="N1426" i="2"/>
  <c r="O1426" i="2" s="1"/>
  <c r="I425" i="6" s="1"/>
  <c r="AH1426" i="2"/>
  <c r="N1309" i="2"/>
  <c r="O1309" i="2" s="1"/>
  <c r="I308" i="6" s="1"/>
  <c r="AH1309" i="2"/>
  <c r="J1309" i="2"/>
  <c r="X1309" i="2"/>
  <c r="AR1309" i="2"/>
  <c r="J515" i="6"/>
  <c r="K515" i="6"/>
  <c r="X1533" i="2"/>
  <c r="N1533" i="2"/>
  <c r="O1533" i="2" s="1"/>
  <c r="I532" i="6" s="1"/>
  <c r="AR1533" i="2"/>
  <c r="J1533" i="2"/>
  <c r="AH1533" i="2"/>
  <c r="N1406" i="2"/>
  <c r="O1406" i="2" s="1"/>
  <c r="I405" i="6" s="1"/>
  <c r="AH1406" i="2"/>
  <c r="X1406" i="2"/>
  <c r="J1406" i="2"/>
  <c r="AR1406" i="2"/>
  <c r="J488" i="6"/>
  <c r="K488" i="6"/>
  <c r="J487" i="6"/>
  <c r="K487" i="6"/>
  <c r="J623" i="6"/>
  <c r="K623" i="6"/>
  <c r="N1537" i="2"/>
  <c r="O1537" i="2" s="1"/>
  <c r="I536" i="6" s="1"/>
  <c r="X1537" i="2"/>
  <c r="AH1537" i="2"/>
  <c r="AR1537" i="2"/>
  <c r="J1537" i="2"/>
  <c r="J571" i="6"/>
  <c r="K571" i="6"/>
  <c r="J394" i="6"/>
  <c r="K394" i="6"/>
  <c r="J710" i="6"/>
  <c r="K710" i="6"/>
  <c r="AH1490" i="2"/>
  <c r="AR1490" i="2"/>
  <c r="J1490" i="2"/>
  <c r="N1490" i="2"/>
  <c r="O1490" i="2" s="1"/>
  <c r="I489" i="6" s="1"/>
  <c r="X1490" i="2"/>
  <c r="J486" i="6"/>
  <c r="K486" i="6"/>
  <c r="J724" i="6"/>
  <c r="K724" i="6"/>
  <c r="N1765" i="2"/>
  <c r="O1765" i="2" s="1"/>
  <c r="I764" i="6" s="1"/>
  <c r="X1765" i="2"/>
  <c r="AH1765" i="2"/>
  <c r="AR1765" i="2"/>
  <c r="J1765" i="2"/>
  <c r="J797" i="6"/>
  <c r="K797" i="6"/>
  <c r="N1862" i="2"/>
  <c r="O1862" i="2" s="1"/>
  <c r="I861" i="6" s="1"/>
  <c r="X1862" i="2"/>
  <c r="AH1862" i="2"/>
  <c r="AR1862" i="2"/>
  <c r="J1862" i="2"/>
  <c r="N1807" i="2"/>
  <c r="O1807" i="2" s="1"/>
  <c r="I806" i="6" s="1"/>
  <c r="X1807" i="2"/>
  <c r="AH1807" i="2"/>
  <c r="AR1807" i="2"/>
  <c r="J1807" i="2"/>
  <c r="J902" i="6"/>
  <c r="K902" i="6"/>
  <c r="N1967" i="2"/>
  <c r="O1967" i="2" s="1"/>
  <c r="I966" i="6" s="1"/>
  <c r="X1967" i="2"/>
  <c r="AR1967" i="2"/>
  <c r="J1967" i="2"/>
  <c r="AH1967" i="2"/>
  <c r="J863" i="6"/>
  <c r="K863" i="6"/>
  <c r="J1785" i="2"/>
  <c r="N1785" i="2"/>
  <c r="O1785" i="2" s="1"/>
  <c r="I784" i="6" s="1"/>
  <c r="X1785" i="2"/>
  <c r="AH1785" i="2"/>
  <c r="AR1785" i="2"/>
  <c r="J572" i="6"/>
  <c r="K572" i="6"/>
  <c r="J906" i="6"/>
  <c r="K906" i="6"/>
  <c r="N1983" i="2"/>
  <c r="O1983" i="2" s="1"/>
  <c r="I982" i="6" s="1"/>
  <c r="J1983" i="2"/>
  <c r="AH1983" i="2"/>
  <c r="X1983" i="2"/>
  <c r="AR1983" i="2"/>
  <c r="J1979" i="2"/>
  <c r="N1979" i="2"/>
  <c r="O1979" i="2" s="1"/>
  <c r="I978" i="6" s="1"/>
  <c r="AR1979" i="2"/>
  <c r="AH1979" i="2"/>
  <c r="X1979" i="2"/>
  <c r="AC624" i="6"/>
  <c r="AB624" i="6"/>
  <c r="AN1500" i="2"/>
  <c r="AC720" i="6"/>
  <c r="AB720" i="6"/>
  <c r="AB678" i="6"/>
  <c r="AC678" i="6"/>
  <c r="AB807" i="6"/>
  <c r="AC807" i="6"/>
  <c r="AB461" i="6"/>
  <c r="AC461" i="6"/>
  <c r="AC163" i="6"/>
  <c r="AB163" i="6"/>
  <c r="AB1018" i="6"/>
  <c r="AC1018" i="6"/>
  <c r="AC56" i="6"/>
  <c r="AB56" i="6"/>
  <c r="W301" i="6"/>
  <c r="V301" i="6"/>
  <c r="V332" i="6"/>
  <c r="W332" i="6"/>
  <c r="W374" i="6"/>
  <c r="V374" i="6"/>
  <c r="W458" i="6"/>
  <c r="V458" i="6"/>
  <c r="W511" i="6"/>
  <c r="V511" i="6"/>
  <c r="V324" i="6"/>
  <c r="W324" i="6"/>
  <c r="W667" i="6"/>
  <c r="V667" i="6"/>
  <c r="V572" i="6"/>
  <c r="W572" i="6"/>
  <c r="W798" i="6"/>
  <c r="V798" i="6"/>
  <c r="W671" i="6"/>
  <c r="V671" i="6"/>
  <c r="W736" i="6"/>
  <c r="V736" i="6"/>
  <c r="W896" i="6"/>
  <c r="V896" i="6"/>
  <c r="W949" i="6"/>
  <c r="V949" i="6"/>
  <c r="V164" i="6"/>
  <c r="W164" i="6"/>
  <c r="V140" i="6"/>
  <c r="W140" i="6"/>
  <c r="W367" i="6"/>
  <c r="V367" i="6"/>
  <c r="W282" i="6"/>
  <c r="V282" i="6"/>
  <c r="P40" i="6"/>
  <c r="Q40" i="6"/>
  <c r="P318" i="6"/>
  <c r="Q318" i="6"/>
  <c r="T1368" i="2"/>
  <c r="P433" i="6"/>
  <c r="Q433" i="6"/>
  <c r="P494" i="6"/>
  <c r="Q494" i="6"/>
  <c r="P613" i="6"/>
  <c r="Q613" i="6"/>
  <c r="P477" i="6"/>
  <c r="Q477" i="6"/>
  <c r="P565" i="6"/>
  <c r="Q565" i="6"/>
  <c r="P656" i="6"/>
  <c r="Q656" i="6"/>
  <c r="P841" i="6"/>
  <c r="Q841" i="6"/>
  <c r="P979" i="6"/>
  <c r="Q979" i="6"/>
  <c r="P135" i="6"/>
  <c r="Q135" i="6"/>
  <c r="P980" i="6"/>
  <c r="Q980" i="6"/>
  <c r="P751" i="6"/>
  <c r="Q751" i="6"/>
  <c r="P164" i="6"/>
  <c r="Q164" i="6"/>
  <c r="P283" i="6"/>
  <c r="Q283" i="6"/>
  <c r="P325" i="6"/>
  <c r="Q325" i="6"/>
  <c r="P49" i="6"/>
  <c r="Q49" i="6"/>
  <c r="P986" i="6"/>
  <c r="Q986" i="6"/>
  <c r="P551" i="6"/>
  <c r="Q551" i="6"/>
  <c r="P879" i="6"/>
  <c r="Q879" i="6"/>
  <c r="P151" i="6"/>
  <c r="Q151" i="6"/>
  <c r="P1020" i="6"/>
  <c r="Q1020" i="6"/>
  <c r="P815" i="6"/>
  <c r="Q815" i="6"/>
  <c r="X1073" i="2"/>
  <c r="AH1073" i="2"/>
  <c r="AR1073" i="2"/>
  <c r="N1073" i="2"/>
  <c r="O1073" i="2" s="1"/>
  <c r="I72" i="6" s="1"/>
  <c r="J1073" i="2"/>
  <c r="J119" i="6"/>
  <c r="K119" i="6"/>
  <c r="J176" i="6"/>
  <c r="K176" i="6"/>
  <c r="J146" i="6"/>
  <c r="K146" i="6"/>
  <c r="X1211" i="2"/>
  <c r="AH1211" i="2"/>
  <c r="AR1211" i="2"/>
  <c r="J1211" i="2"/>
  <c r="N1211" i="2"/>
  <c r="O1211" i="2" s="1"/>
  <c r="I210" i="6" s="1"/>
  <c r="J1188" i="2"/>
  <c r="N1188" i="2"/>
  <c r="O1188" i="2" s="1"/>
  <c r="I187" i="6" s="1"/>
  <c r="X1188" i="2"/>
  <c r="AR1188" i="2"/>
  <c r="AH1188" i="2"/>
  <c r="J156" i="6"/>
  <c r="K156" i="6"/>
  <c r="J260" i="6"/>
  <c r="K260" i="6"/>
  <c r="K233" i="6"/>
  <c r="J233" i="6"/>
  <c r="AH1306" i="2"/>
  <c r="AR1306" i="2"/>
  <c r="N1306" i="2"/>
  <c r="O1306" i="2" s="1"/>
  <c r="I305" i="6" s="1"/>
  <c r="X1306" i="2"/>
  <c r="J1306" i="2"/>
  <c r="J379" i="6"/>
  <c r="K379" i="6"/>
  <c r="J396" i="6"/>
  <c r="K396" i="6"/>
  <c r="N1335" i="2"/>
  <c r="O1335" i="2" s="1"/>
  <c r="I334" i="6" s="1"/>
  <c r="AR1335" i="2"/>
  <c r="J1335" i="2"/>
  <c r="X1335" i="2"/>
  <c r="AH1335" i="2"/>
  <c r="N1341" i="2"/>
  <c r="O1341" i="2" s="1"/>
  <c r="I340" i="6" s="1"/>
  <c r="AH1341" i="2"/>
  <c r="AR1341" i="2"/>
  <c r="X1341" i="2"/>
  <c r="J1341" i="2"/>
  <c r="X1447" i="2"/>
  <c r="J1447" i="2"/>
  <c r="N1447" i="2"/>
  <c r="O1447" i="2" s="1"/>
  <c r="I446" i="6" s="1"/>
  <c r="AH1447" i="2"/>
  <c r="AR1447" i="2"/>
  <c r="K433" i="6"/>
  <c r="J433" i="6"/>
  <c r="N1440" i="2"/>
  <c r="O1440" i="2" s="1"/>
  <c r="I439" i="6" s="1"/>
  <c r="AR1440" i="2"/>
  <c r="X1440" i="2"/>
  <c r="J1440" i="2"/>
  <c r="AH1440" i="2"/>
  <c r="N1477" i="2"/>
  <c r="O1477" i="2" s="1"/>
  <c r="I476" i="6" s="1"/>
  <c r="X1477" i="2"/>
  <c r="AH1477" i="2"/>
  <c r="J1477" i="2"/>
  <c r="AR1477" i="2"/>
  <c r="J421" i="6"/>
  <c r="K421" i="6"/>
  <c r="J397" i="6"/>
  <c r="K397" i="6"/>
  <c r="J570" i="6"/>
  <c r="K570" i="6"/>
  <c r="N1694" i="2"/>
  <c r="O1694" i="2" s="1"/>
  <c r="I693" i="6" s="1"/>
  <c r="X1694" i="2"/>
  <c r="AH1694" i="2"/>
  <c r="AR1694" i="2"/>
  <c r="J1694" i="2"/>
  <c r="J696" i="6"/>
  <c r="K696" i="6"/>
  <c r="AR1715" i="2"/>
  <c r="J1715" i="2"/>
  <c r="X1715" i="2"/>
  <c r="AH1715" i="2"/>
  <c r="N1715" i="2"/>
  <c r="O1715" i="2" s="1"/>
  <c r="I714" i="6" s="1"/>
  <c r="X1740" i="2"/>
  <c r="AH1740" i="2"/>
  <c r="AR1740" i="2"/>
  <c r="J1740" i="2"/>
  <c r="N1740" i="2"/>
  <c r="O1740" i="2" s="1"/>
  <c r="I739" i="6" s="1"/>
  <c r="J741" i="6"/>
  <c r="K741" i="6"/>
  <c r="N1806" i="2"/>
  <c r="O1806" i="2" s="1"/>
  <c r="I805" i="6" s="1"/>
  <c r="X1806" i="2"/>
  <c r="AH1806" i="2"/>
  <c r="AR1806" i="2"/>
  <c r="J1806" i="2"/>
  <c r="K705" i="6"/>
  <c r="J705" i="6"/>
  <c r="K793" i="6"/>
  <c r="J793" i="6"/>
  <c r="X1986" i="2"/>
  <c r="N1986" i="2"/>
  <c r="O1986" i="2" s="1"/>
  <c r="I985" i="6" s="1"/>
  <c r="AR1986" i="2"/>
  <c r="J1986" i="2"/>
  <c r="AH1986" i="2"/>
  <c r="J738" i="6"/>
  <c r="K738" i="6"/>
  <c r="AH1700" i="2"/>
  <c r="AR1700" i="2"/>
  <c r="J1700" i="2"/>
  <c r="N1700" i="2"/>
  <c r="O1700" i="2" s="1"/>
  <c r="I699" i="6" s="1"/>
  <c r="X1700" i="2"/>
  <c r="J1021" i="6"/>
  <c r="K1021" i="6"/>
  <c r="J874" i="6"/>
  <c r="K874" i="6"/>
  <c r="AH1811" i="2"/>
  <c r="AR1811" i="2"/>
  <c r="J1811" i="2"/>
  <c r="N1811" i="2"/>
  <c r="O1811" i="2" s="1"/>
  <c r="I810" i="6" s="1"/>
  <c r="X1811" i="2"/>
  <c r="AC255" i="6"/>
  <c r="AB255" i="6"/>
  <c r="AB137" i="6"/>
  <c r="AC137" i="6"/>
  <c r="AC222" i="6"/>
  <c r="AB222" i="6"/>
  <c r="AB297" i="6"/>
  <c r="AC297" i="6"/>
  <c r="AB665" i="6"/>
  <c r="AC665" i="6"/>
  <c r="AB913" i="6"/>
  <c r="AC913" i="6"/>
  <c r="AN1688" i="2"/>
  <c r="AB922" i="6"/>
  <c r="AC922" i="6"/>
  <c r="AB303" i="6"/>
  <c r="AC303" i="6"/>
  <c r="AC872" i="6"/>
  <c r="AB872" i="6"/>
  <c r="AC248" i="6"/>
  <c r="AB248" i="6"/>
  <c r="AB778" i="6"/>
  <c r="AC778" i="6"/>
  <c r="AB1019" i="6"/>
  <c r="AC1019" i="6"/>
  <c r="AB834" i="6"/>
  <c r="AC834" i="6"/>
  <c r="AB65" i="6"/>
  <c r="AC65" i="6"/>
  <c r="AB946" i="6"/>
  <c r="AC946" i="6"/>
  <c r="AC856" i="6"/>
  <c r="AB856" i="6"/>
  <c r="AN1911" i="2"/>
  <c r="AB733" i="6"/>
  <c r="AC733" i="6"/>
  <c r="AB989" i="6"/>
  <c r="AC989" i="6"/>
  <c r="AB427" i="6"/>
  <c r="AC427" i="6"/>
  <c r="AN1547" i="2"/>
  <c r="AC256" i="6"/>
  <c r="AB256" i="6"/>
  <c r="AB26" i="6"/>
  <c r="AC26" i="6"/>
  <c r="AC136" i="6"/>
  <c r="AB136" i="6"/>
  <c r="AN1125" i="2"/>
  <c r="AB535" i="6"/>
  <c r="AC535" i="6"/>
  <c r="AN1696" i="2"/>
  <c r="AB401" i="6"/>
  <c r="AC401" i="6"/>
  <c r="W102" i="6"/>
  <c r="V102" i="6"/>
  <c r="W96" i="6"/>
  <c r="V96" i="6"/>
  <c r="W219" i="6"/>
  <c r="V219" i="6"/>
  <c r="W306" i="6"/>
  <c r="V306" i="6"/>
  <c r="W467" i="6"/>
  <c r="V467" i="6"/>
  <c r="W451" i="6"/>
  <c r="V451" i="6"/>
  <c r="W826" i="6"/>
  <c r="V826" i="6"/>
  <c r="V820" i="6"/>
  <c r="W820" i="6"/>
  <c r="W779" i="6"/>
  <c r="V779" i="6"/>
  <c r="W527" i="6"/>
  <c r="V527" i="6"/>
  <c r="W201" i="6"/>
  <c r="V201" i="6"/>
  <c r="W899" i="6"/>
  <c r="V899" i="6"/>
  <c r="W935" i="6"/>
  <c r="V935" i="6"/>
  <c r="W281" i="6"/>
  <c r="V281" i="6"/>
  <c r="AD1687" i="2"/>
  <c r="W482" i="6"/>
  <c r="V482" i="6"/>
  <c r="W463" i="6"/>
  <c r="V463" i="6"/>
  <c r="W53" i="6"/>
  <c r="V53" i="6"/>
  <c r="W486" i="6"/>
  <c r="V486" i="6"/>
  <c r="W377" i="6"/>
  <c r="V377" i="6"/>
  <c r="W40" i="6"/>
  <c r="V40" i="6"/>
  <c r="W634" i="6"/>
  <c r="V634" i="6"/>
  <c r="Q214" i="6"/>
  <c r="P214" i="6"/>
  <c r="P128" i="6"/>
  <c r="Q128" i="6"/>
  <c r="P350" i="6"/>
  <c r="Q350" i="6"/>
  <c r="T1413" i="2"/>
  <c r="P624" i="6"/>
  <c r="Q624" i="6"/>
  <c r="P675" i="6"/>
  <c r="Q675" i="6"/>
  <c r="T1970" i="2"/>
  <c r="T1985" i="2"/>
  <c r="P159" i="6"/>
  <c r="Q159" i="6"/>
  <c r="T1085" i="2"/>
  <c r="T1100" i="2"/>
  <c r="T1455" i="2"/>
  <c r="P633" i="6"/>
  <c r="Q633" i="6"/>
  <c r="P892" i="6"/>
  <c r="Q892" i="6"/>
  <c r="P582" i="6"/>
  <c r="Q582" i="6"/>
  <c r="P201" i="6"/>
  <c r="Q201" i="6"/>
  <c r="T1345" i="2"/>
  <c r="P772" i="6"/>
  <c r="Q772" i="6"/>
  <c r="P216" i="6"/>
  <c r="Q216" i="6"/>
  <c r="P710" i="6"/>
  <c r="Q710" i="6"/>
  <c r="P544" i="6"/>
  <c r="Q544" i="6"/>
  <c r="T1516" i="2"/>
  <c r="T1297" i="2"/>
  <c r="AR1087" i="2"/>
  <c r="J1087" i="2"/>
  <c r="X1087" i="2"/>
  <c r="N1087" i="2"/>
  <c r="O1087" i="2" s="1"/>
  <c r="I86" i="6" s="1"/>
  <c r="AH1087" i="2"/>
  <c r="J1196" i="2"/>
  <c r="N1196" i="2"/>
  <c r="O1196" i="2" s="1"/>
  <c r="I195" i="6" s="1"/>
  <c r="X1196" i="2"/>
  <c r="AR1196" i="2"/>
  <c r="AH1196" i="2"/>
  <c r="N1194" i="2"/>
  <c r="O1194" i="2" s="1"/>
  <c r="I193" i="6" s="1"/>
  <c r="AH1194" i="2"/>
  <c r="AR1194" i="2"/>
  <c r="X1194" i="2"/>
  <c r="J1194" i="2"/>
  <c r="X1255" i="2"/>
  <c r="AR1255" i="2"/>
  <c r="J1255" i="2"/>
  <c r="AH1255" i="2"/>
  <c r="N1255" i="2"/>
  <c r="O1255" i="2" s="1"/>
  <c r="I254" i="6" s="1"/>
  <c r="K249" i="6"/>
  <c r="J249" i="6"/>
  <c r="J293" i="6"/>
  <c r="K293" i="6"/>
  <c r="J256" i="6"/>
  <c r="K256" i="6"/>
  <c r="X1388" i="2"/>
  <c r="AH1388" i="2"/>
  <c r="J1388" i="2"/>
  <c r="N1388" i="2"/>
  <c r="O1388" i="2" s="1"/>
  <c r="I387" i="6" s="1"/>
  <c r="AR1388" i="2"/>
  <c r="K441" i="6"/>
  <c r="J441" i="6"/>
  <c r="J402" i="6"/>
  <c r="K402" i="6"/>
  <c r="AH1473" i="2"/>
  <c r="AR1473" i="2"/>
  <c r="J1473" i="2"/>
  <c r="N1473" i="2"/>
  <c r="O1473" i="2" s="1"/>
  <c r="I472" i="6" s="1"/>
  <c r="X1473" i="2"/>
  <c r="J544" i="6"/>
  <c r="K544" i="6"/>
  <c r="J578" i="6"/>
  <c r="K578" i="6"/>
  <c r="J652" i="6"/>
  <c r="K652" i="6"/>
  <c r="X1717" i="2"/>
  <c r="AH1717" i="2"/>
  <c r="AR1717" i="2"/>
  <c r="J1717" i="2"/>
  <c r="N1717" i="2"/>
  <c r="O1717" i="2" s="1"/>
  <c r="I716" i="6" s="1"/>
  <c r="J645" i="6"/>
  <c r="K645" i="6"/>
  <c r="J523" i="6"/>
  <c r="K523" i="6"/>
  <c r="J695" i="6"/>
  <c r="K695" i="6"/>
  <c r="J722" i="6"/>
  <c r="K722" i="6"/>
  <c r="J811" i="6"/>
  <c r="K811" i="6"/>
  <c r="X1876" i="2"/>
  <c r="AH1876" i="2"/>
  <c r="AR1876" i="2"/>
  <c r="J1876" i="2"/>
  <c r="N1876" i="2"/>
  <c r="O1876" i="2" s="1"/>
  <c r="I875" i="6" s="1"/>
  <c r="J1658" i="2"/>
  <c r="N1658" i="2"/>
  <c r="O1658" i="2" s="1"/>
  <c r="I657" i="6" s="1"/>
  <c r="AH1658" i="2"/>
  <c r="AR1658" i="2"/>
  <c r="X1658" i="2"/>
  <c r="J868" i="6"/>
  <c r="K868" i="6"/>
  <c r="N1901" i="2"/>
  <c r="O1901" i="2" s="1"/>
  <c r="I900" i="6" s="1"/>
  <c r="X1901" i="2"/>
  <c r="AH1901" i="2"/>
  <c r="AR1901" i="2"/>
  <c r="J1901" i="2"/>
  <c r="J782" i="6"/>
  <c r="K782" i="6"/>
  <c r="N1943" i="2"/>
  <c r="O1943" i="2" s="1"/>
  <c r="I942" i="6" s="1"/>
  <c r="X1943" i="2"/>
  <c r="AH1943" i="2"/>
  <c r="AR1943" i="2"/>
  <c r="J1943" i="2"/>
  <c r="N1936" i="2"/>
  <c r="O1936" i="2" s="1"/>
  <c r="I935" i="6" s="1"/>
  <c r="X1936" i="2"/>
  <c r="AH1936" i="2"/>
  <c r="AR1936" i="2"/>
  <c r="J1936" i="2"/>
  <c r="J864" i="6"/>
  <c r="K864" i="6"/>
  <c r="AR1738" i="2"/>
  <c r="J1738" i="2"/>
  <c r="N1738" i="2"/>
  <c r="O1738" i="2" s="1"/>
  <c r="I737" i="6" s="1"/>
  <c r="X1738" i="2"/>
  <c r="AH1738" i="2"/>
  <c r="K929" i="6"/>
  <c r="J929" i="6"/>
  <c r="AR1724" i="2"/>
  <c r="J1724" i="2"/>
  <c r="N1724" i="2"/>
  <c r="O1724" i="2" s="1"/>
  <c r="I723" i="6" s="1"/>
  <c r="AH1724" i="2"/>
  <c r="X1724" i="2"/>
  <c r="N1973" i="2"/>
  <c r="O1973" i="2" s="1"/>
  <c r="I972" i="6" s="1"/>
  <c r="AH1973" i="2"/>
  <c r="X1973" i="2"/>
  <c r="AR1973" i="2"/>
  <c r="J1973" i="2"/>
  <c r="N1997" i="2"/>
  <c r="O1997" i="2" s="1"/>
  <c r="I996" i="6" s="1"/>
  <c r="X1997" i="2"/>
  <c r="AH1997" i="2"/>
  <c r="AR1997" i="2"/>
  <c r="J1997" i="2"/>
  <c r="AR1999" i="2"/>
  <c r="J1999" i="2"/>
  <c r="N1999" i="2"/>
  <c r="O1999" i="2" s="1"/>
  <c r="I998" i="6" s="1"/>
  <c r="X1999" i="2"/>
  <c r="AH1999" i="2"/>
  <c r="AC125" i="6"/>
  <c r="AB125" i="6"/>
  <c r="AB145" i="6"/>
  <c r="AC145" i="6"/>
  <c r="AC79" i="6"/>
  <c r="AB79" i="6"/>
  <c r="AC276" i="6"/>
  <c r="AB276" i="6"/>
  <c r="AN1469" i="2"/>
  <c r="AB507" i="6"/>
  <c r="AC507" i="6"/>
  <c r="AN1676" i="2"/>
  <c r="AN1794" i="2"/>
  <c r="AB740" i="6"/>
  <c r="AC740" i="6"/>
  <c r="AN1933" i="2"/>
  <c r="AB815" i="6"/>
  <c r="AC815" i="6"/>
  <c r="AB537" i="6"/>
  <c r="AC537" i="6"/>
  <c r="AC235" i="6"/>
  <c r="AB235" i="6"/>
  <c r="AB781" i="6"/>
  <c r="AC781" i="6"/>
  <c r="AC488" i="6"/>
  <c r="AB488" i="6"/>
  <c r="AN1449" i="2"/>
  <c r="AN1809" i="2"/>
  <c r="AN1599" i="2"/>
  <c r="AB706" i="6"/>
  <c r="AC706" i="6"/>
  <c r="AN2008" i="2"/>
  <c r="AN1391" i="2"/>
  <c r="AC51" i="6"/>
  <c r="AB51" i="6"/>
  <c r="AB925" i="6"/>
  <c r="AC925" i="6"/>
  <c r="AC156" i="6"/>
  <c r="AB156" i="6"/>
  <c r="AN1658" i="2"/>
  <c r="AB714" i="6"/>
  <c r="AC714" i="6"/>
  <c r="AN1496" i="2"/>
  <c r="AN1107" i="2"/>
  <c r="W128" i="6"/>
  <c r="V128" i="6"/>
  <c r="AD1098" i="2"/>
  <c r="W238" i="6"/>
  <c r="V238" i="6"/>
  <c r="W473" i="6"/>
  <c r="V473" i="6"/>
  <c r="W479" i="6"/>
  <c r="V479" i="6"/>
  <c r="V524" i="6"/>
  <c r="W524" i="6"/>
  <c r="W675" i="6"/>
  <c r="V675" i="6"/>
  <c r="AD1708" i="2"/>
  <c r="AD1906" i="2"/>
  <c r="AD1965" i="2"/>
  <c r="AD1807" i="2"/>
  <c r="W838" i="6"/>
  <c r="V838" i="6"/>
  <c r="W776" i="6"/>
  <c r="V776" i="6"/>
  <c r="W136" i="6"/>
  <c r="V136" i="6"/>
  <c r="W632" i="6"/>
  <c r="V632" i="6"/>
  <c r="AD1149" i="2"/>
  <c r="W706" i="6"/>
  <c r="V706" i="6"/>
  <c r="AD1331" i="2"/>
  <c r="W178" i="6"/>
  <c r="V178" i="6"/>
  <c r="W169" i="6"/>
  <c r="V169" i="6"/>
  <c r="AD2018" i="2"/>
  <c r="W543" i="6"/>
  <c r="V543" i="6"/>
  <c r="W347" i="6"/>
  <c r="V347" i="6"/>
  <c r="W138" i="6"/>
  <c r="V138" i="6"/>
  <c r="W576" i="6"/>
  <c r="V576" i="6"/>
  <c r="AD1190" i="2"/>
  <c r="W319" i="6"/>
  <c r="V319" i="6"/>
  <c r="AD1062" i="2"/>
  <c r="P58" i="6"/>
  <c r="Q58" i="6"/>
  <c r="T1044" i="2"/>
  <c r="P163" i="6"/>
  <c r="Q163" i="6"/>
  <c r="T1364" i="2"/>
  <c r="P425" i="6"/>
  <c r="Q425" i="6"/>
  <c r="T1550" i="2"/>
  <c r="T1713" i="2"/>
  <c r="T1675" i="2"/>
  <c r="T1810" i="2"/>
  <c r="P922" i="6"/>
  <c r="Q922" i="6"/>
  <c r="P421" i="6"/>
  <c r="Q421" i="6"/>
  <c r="P736" i="6"/>
  <c r="Q736" i="6"/>
  <c r="P460" i="6"/>
  <c r="Q460" i="6"/>
  <c r="T1178" i="2"/>
  <c r="T1509" i="2"/>
  <c r="P893" i="6"/>
  <c r="Q893" i="6"/>
  <c r="P1010" i="6"/>
  <c r="Q1010" i="6"/>
  <c r="P569" i="6"/>
  <c r="Q569" i="6"/>
  <c r="T1391" i="2"/>
  <c r="P932" i="6"/>
  <c r="Q932" i="6"/>
  <c r="T1613" i="2"/>
  <c r="P419" i="6"/>
  <c r="Q419" i="6"/>
  <c r="P212" i="6"/>
  <c r="Q212" i="6"/>
  <c r="P217" i="6"/>
  <c r="Q217" i="6"/>
  <c r="P816" i="6"/>
  <c r="Q816" i="6"/>
  <c r="T1170" i="2"/>
  <c r="P967" i="6"/>
  <c r="Q967" i="6"/>
  <c r="P475" i="6"/>
  <c r="Q475" i="6"/>
  <c r="P556" i="6"/>
  <c r="Q556" i="6"/>
  <c r="P34" i="6"/>
  <c r="Q34" i="6"/>
  <c r="T1854" i="2"/>
  <c r="P57" i="6"/>
  <c r="Q57" i="6"/>
  <c r="J1094" i="2"/>
  <c r="AR1094" i="2"/>
  <c r="AH1094" i="2"/>
  <c r="X1094" i="2"/>
  <c r="N1094" i="2"/>
  <c r="O1094" i="2" s="1"/>
  <c r="I93" i="6" s="1"/>
  <c r="J212" i="6"/>
  <c r="K212" i="6"/>
  <c r="N1228" i="2"/>
  <c r="O1228" i="2" s="1"/>
  <c r="I227" i="6" s="1"/>
  <c r="X1228" i="2"/>
  <c r="AH1228" i="2"/>
  <c r="J1228" i="2"/>
  <c r="AR1228" i="2"/>
  <c r="J151" i="6"/>
  <c r="K151" i="6"/>
  <c r="X1307" i="2"/>
  <c r="AH1307" i="2"/>
  <c r="J1307" i="2"/>
  <c r="N1307" i="2"/>
  <c r="O1307" i="2" s="1"/>
  <c r="I306" i="6" s="1"/>
  <c r="AR1307" i="2"/>
  <c r="J196" i="6"/>
  <c r="K196" i="6"/>
  <c r="J263" i="6"/>
  <c r="K263" i="6"/>
  <c r="X1396" i="2"/>
  <c r="AH1396" i="2"/>
  <c r="J1396" i="2"/>
  <c r="AR1396" i="2"/>
  <c r="N1396" i="2"/>
  <c r="O1396" i="2" s="1"/>
  <c r="I395" i="6" s="1"/>
  <c r="J1344" i="2"/>
  <c r="AH1344" i="2"/>
  <c r="AR1344" i="2"/>
  <c r="X1344" i="2"/>
  <c r="N1344" i="2"/>
  <c r="O1344" i="2" s="1"/>
  <c r="I343" i="6" s="1"/>
  <c r="X1463" i="2"/>
  <c r="J1463" i="2"/>
  <c r="N1463" i="2"/>
  <c r="O1463" i="2" s="1"/>
  <c r="I462" i="6" s="1"/>
  <c r="AR1463" i="2"/>
  <c r="AH1463" i="2"/>
  <c r="AR1450" i="2"/>
  <c r="J1450" i="2"/>
  <c r="X1450" i="2"/>
  <c r="N1450" i="2"/>
  <c r="O1450" i="2" s="1"/>
  <c r="I449" i="6" s="1"/>
  <c r="AH1450" i="2"/>
  <c r="J1441" i="2"/>
  <c r="AH1441" i="2"/>
  <c r="X1441" i="2"/>
  <c r="AR1441" i="2"/>
  <c r="N1441" i="2"/>
  <c r="O1441" i="2" s="1"/>
  <c r="I440" i="6" s="1"/>
  <c r="J475" i="6"/>
  <c r="K475" i="6"/>
  <c r="N1486" i="2"/>
  <c r="O1486" i="2" s="1"/>
  <c r="I485" i="6" s="1"/>
  <c r="X1486" i="2"/>
  <c r="J1486" i="2"/>
  <c r="AR1486" i="2"/>
  <c r="AH1486" i="2"/>
  <c r="J429" i="6"/>
  <c r="K429" i="6"/>
  <c r="J311" i="6"/>
  <c r="K311" i="6"/>
  <c r="J546" i="6"/>
  <c r="K546" i="6"/>
  <c r="N1654" i="2"/>
  <c r="O1654" i="2" s="1"/>
  <c r="I653" i="6" s="1"/>
  <c r="X1654" i="2"/>
  <c r="AH1654" i="2"/>
  <c r="AR1654" i="2"/>
  <c r="J1654" i="2"/>
  <c r="J648" i="6"/>
  <c r="K648" i="6"/>
  <c r="AR1667" i="2"/>
  <c r="J1667" i="2"/>
  <c r="X1667" i="2"/>
  <c r="N1667" i="2"/>
  <c r="O1667" i="2" s="1"/>
  <c r="I666" i="6" s="1"/>
  <c r="AH1667" i="2"/>
  <c r="J821" i="6"/>
  <c r="K821" i="6"/>
  <c r="N1886" i="2"/>
  <c r="O1886" i="2" s="1"/>
  <c r="I885" i="6" s="1"/>
  <c r="X1886" i="2"/>
  <c r="AH1886" i="2"/>
  <c r="AR1886" i="2"/>
  <c r="J1886" i="2"/>
  <c r="J744" i="6"/>
  <c r="K744" i="6"/>
  <c r="K745" i="6"/>
  <c r="J745" i="6"/>
  <c r="J802" i="6"/>
  <c r="K802" i="6"/>
  <c r="AH1755" i="2"/>
  <c r="AR1755" i="2"/>
  <c r="J1755" i="2"/>
  <c r="N1755" i="2"/>
  <c r="O1755" i="2" s="1"/>
  <c r="I754" i="6" s="1"/>
  <c r="X1755" i="2"/>
  <c r="J1998" i="2"/>
  <c r="N1998" i="2"/>
  <c r="O1998" i="2" s="1"/>
  <c r="I997" i="6" s="1"/>
  <c r="X1998" i="2"/>
  <c r="AH1998" i="2"/>
  <c r="AR1998" i="2"/>
  <c r="AR2007" i="2"/>
  <c r="J2007" i="2"/>
  <c r="N2007" i="2"/>
  <c r="O2007" i="2" s="1"/>
  <c r="I1006" i="6" s="1"/>
  <c r="X2007" i="2"/>
  <c r="AH2007" i="2"/>
  <c r="AN1046" i="2"/>
  <c r="AN1031" i="2"/>
  <c r="AB201" i="6"/>
  <c r="AC201" i="6"/>
  <c r="AN1181" i="2"/>
  <c r="AC292" i="6"/>
  <c r="AB292" i="6"/>
  <c r="AN1477" i="2"/>
  <c r="AN1630" i="2"/>
  <c r="AB655" i="6"/>
  <c r="AC655" i="6"/>
  <c r="AB865" i="6"/>
  <c r="AC865" i="6"/>
  <c r="AN1800" i="2"/>
  <c r="AN1989" i="2"/>
  <c r="AN1219" i="2"/>
  <c r="AC1008" i="6"/>
  <c r="AB1008" i="6"/>
  <c r="AB559" i="6"/>
  <c r="AC559" i="6"/>
  <c r="AB467" i="6"/>
  <c r="AC467" i="6"/>
  <c r="AN1756" i="2"/>
  <c r="AC280" i="6"/>
  <c r="AB280" i="6"/>
  <c r="AN1629" i="2"/>
  <c r="AC1000" i="6"/>
  <c r="AB1000" i="6"/>
  <c r="AN1693" i="2"/>
  <c r="AB840" i="6"/>
  <c r="AC840" i="6"/>
  <c r="AN1442" i="2"/>
  <c r="AN1444" i="2"/>
  <c r="AC191" i="6"/>
  <c r="AB191" i="6"/>
  <c r="AB827" i="6"/>
  <c r="AC827" i="6"/>
  <c r="AB551" i="6"/>
  <c r="AC551" i="6"/>
  <c r="AN1148" i="2"/>
  <c r="AB532" i="6"/>
  <c r="AC532" i="6"/>
  <c r="AN1025" i="2"/>
  <c r="AB835" i="6"/>
  <c r="AC835" i="6"/>
  <c r="AB473" i="6"/>
  <c r="AC473" i="6"/>
  <c r="W43" i="6"/>
  <c r="V43" i="6"/>
  <c r="AD1076" i="2"/>
  <c r="AD1114" i="2"/>
  <c r="AD1300" i="2"/>
  <c r="W338" i="6"/>
  <c r="V338" i="6"/>
  <c r="AD1273" i="2"/>
  <c r="W384" i="6"/>
  <c r="V384" i="6"/>
  <c r="AD1593" i="2"/>
  <c r="AD1530" i="2"/>
  <c r="AD1589" i="2"/>
  <c r="AD1630" i="2"/>
  <c r="W834" i="6"/>
  <c r="V834" i="6"/>
  <c r="V764" i="6"/>
  <c r="W764" i="6"/>
  <c r="AD1861" i="2"/>
  <c r="W1007" i="6"/>
  <c r="V1007" i="6"/>
  <c r="AD1971" i="2"/>
  <c r="AD2014" i="2"/>
  <c r="W857" i="6"/>
  <c r="V857" i="6"/>
  <c r="W109" i="6"/>
  <c r="V109" i="6"/>
  <c r="W56" i="6"/>
  <c r="V56" i="6"/>
  <c r="V684" i="6"/>
  <c r="W684" i="6"/>
  <c r="W698" i="6"/>
  <c r="V698" i="6"/>
  <c r="W130" i="6"/>
  <c r="V130" i="6"/>
  <c r="AD1183" i="2"/>
  <c r="W682" i="6"/>
  <c r="V682" i="6"/>
  <c r="W233" i="6"/>
  <c r="V233" i="6"/>
  <c r="W607" i="6"/>
  <c r="V607" i="6"/>
  <c r="AD1982" i="2"/>
  <c r="AD1909" i="2"/>
  <c r="W471" i="6"/>
  <c r="V471" i="6"/>
  <c r="W951" i="6"/>
  <c r="V951" i="6"/>
  <c r="W434" i="6"/>
  <c r="V434" i="6"/>
  <c r="W903" i="6"/>
  <c r="V903" i="6"/>
  <c r="W983" i="6"/>
  <c r="V983" i="6"/>
  <c r="AD1678" i="2"/>
  <c r="W335" i="6"/>
  <c r="V335" i="6"/>
  <c r="AD1178" i="2"/>
  <c r="AD1546" i="2"/>
  <c r="AD1710" i="2"/>
  <c r="V372" i="6"/>
  <c r="W372" i="6"/>
  <c r="T1097" i="2"/>
  <c r="P44" i="6"/>
  <c r="Q44" i="6"/>
  <c r="P147" i="6"/>
  <c r="Q147" i="6"/>
  <c r="T1389" i="2"/>
  <c r="P439" i="6"/>
  <c r="Q439" i="6"/>
  <c r="T1579" i="2"/>
  <c r="P518" i="6"/>
  <c r="Q518" i="6"/>
  <c r="P715" i="6"/>
  <c r="Q715" i="6"/>
  <c r="T1564" i="2"/>
  <c r="T1558" i="2"/>
  <c r="T1548" i="2"/>
  <c r="T1858" i="2"/>
  <c r="T1995" i="2"/>
  <c r="P858" i="6"/>
  <c r="Q858" i="6"/>
  <c r="P904" i="6"/>
  <c r="Q904" i="6"/>
  <c r="P646" i="6"/>
  <c r="Q646" i="6"/>
  <c r="P580" i="6"/>
  <c r="Q580" i="6"/>
  <c r="P872" i="6"/>
  <c r="Q872" i="6"/>
  <c r="T1423" i="2"/>
  <c r="P829" i="6"/>
  <c r="Q829" i="6"/>
  <c r="T1712" i="2"/>
  <c r="P947" i="6"/>
  <c r="Q947" i="6"/>
  <c r="P387" i="6"/>
  <c r="Q387" i="6"/>
  <c r="P824" i="6"/>
  <c r="Q824" i="6"/>
  <c r="T1472" i="2"/>
  <c r="P360" i="6"/>
  <c r="Q360" i="6"/>
  <c r="P617" i="6"/>
  <c r="Q617" i="6"/>
  <c r="T1870" i="2"/>
  <c r="P837" i="6"/>
  <c r="Q837" i="6"/>
  <c r="P576" i="6"/>
  <c r="Q576" i="6"/>
  <c r="T1578" i="2"/>
  <c r="T1168" i="2"/>
  <c r="P411" i="6"/>
  <c r="Q411" i="6"/>
  <c r="P103" i="6"/>
  <c r="Q103" i="6"/>
  <c r="AR1047" i="2"/>
  <c r="N1047" i="2"/>
  <c r="O1047" i="2" s="1"/>
  <c r="I46" i="6" s="1"/>
  <c r="J1047" i="2"/>
  <c r="X1047" i="2"/>
  <c r="AH1047" i="2"/>
  <c r="AR1097" i="2"/>
  <c r="X1097" i="2"/>
  <c r="N1097" i="2"/>
  <c r="O1097" i="2" s="1"/>
  <c r="I96" i="6" s="1"/>
  <c r="AH1097" i="2"/>
  <c r="J1097" i="2"/>
  <c r="J24" i="6"/>
  <c r="K24" i="6"/>
  <c r="K25" i="6"/>
  <c r="J25" i="6"/>
  <c r="J104" i="6"/>
  <c r="K104" i="6"/>
  <c r="J204" i="6"/>
  <c r="K204" i="6"/>
  <c r="J307" i="6"/>
  <c r="K307" i="6"/>
  <c r="J232" i="6"/>
  <c r="K232" i="6"/>
  <c r="AH1202" i="2"/>
  <c r="AR1202" i="2"/>
  <c r="X1202" i="2"/>
  <c r="N1202" i="2"/>
  <c r="O1202" i="2" s="1"/>
  <c r="I201" i="6" s="1"/>
  <c r="J1202" i="2"/>
  <c r="X1310" i="2"/>
  <c r="J1310" i="2"/>
  <c r="AH1310" i="2"/>
  <c r="N1310" i="2"/>
  <c r="O1310" i="2" s="1"/>
  <c r="I309" i="6" s="1"/>
  <c r="AR1310" i="2"/>
  <c r="J255" i="6"/>
  <c r="K255" i="6"/>
  <c r="J303" i="6"/>
  <c r="K303" i="6"/>
  <c r="X1404" i="2"/>
  <c r="AH1404" i="2"/>
  <c r="J1404" i="2"/>
  <c r="N1404" i="2"/>
  <c r="O1404" i="2" s="1"/>
  <c r="I403" i="6" s="1"/>
  <c r="AR1404" i="2"/>
  <c r="J359" i="6"/>
  <c r="K359" i="6"/>
  <c r="X1458" i="2"/>
  <c r="N1458" i="2"/>
  <c r="O1458" i="2" s="1"/>
  <c r="I457" i="6" s="1"/>
  <c r="AR1458" i="2"/>
  <c r="AH1458" i="2"/>
  <c r="J1458" i="2"/>
  <c r="X1507" i="2"/>
  <c r="AH1507" i="2"/>
  <c r="AR1507" i="2"/>
  <c r="J1507" i="2"/>
  <c r="N1507" i="2"/>
  <c r="O1507" i="2" s="1"/>
  <c r="I506" i="6" s="1"/>
  <c r="J483" i="6"/>
  <c r="K483" i="6"/>
  <c r="J520" i="6"/>
  <c r="K520" i="6"/>
  <c r="J432" i="6"/>
  <c r="K432" i="6"/>
  <c r="K585" i="6"/>
  <c r="J585" i="6"/>
  <c r="J594" i="6"/>
  <c r="K594" i="6"/>
  <c r="J452" i="6"/>
  <c r="K452" i="6"/>
  <c r="AR1614" i="2"/>
  <c r="J1614" i="2"/>
  <c r="X1614" i="2"/>
  <c r="N1614" i="2"/>
  <c r="O1614" i="2" s="1"/>
  <c r="I613" i="6" s="1"/>
  <c r="AH1614" i="2"/>
  <c r="X1669" i="2"/>
  <c r="AH1669" i="2"/>
  <c r="AR1669" i="2"/>
  <c r="J1669" i="2"/>
  <c r="N1669" i="2"/>
  <c r="O1669" i="2" s="1"/>
  <c r="I668" i="6" s="1"/>
  <c r="J717" i="6"/>
  <c r="K717" i="6"/>
  <c r="J703" i="6"/>
  <c r="K703" i="6"/>
  <c r="J891" i="6"/>
  <c r="K891" i="6"/>
  <c r="J908" i="6"/>
  <c r="K908" i="6"/>
  <c r="N1941" i="2"/>
  <c r="O1941" i="2" s="1"/>
  <c r="I940" i="6" s="1"/>
  <c r="X1941" i="2"/>
  <c r="AH1941" i="2"/>
  <c r="AR1941" i="2"/>
  <c r="J1941" i="2"/>
  <c r="K665" i="6"/>
  <c r="J665" i="6"/>
  <c r="J822" i="6"/>
  <c r="K822" i="6"/>
  <c r="N1944" i="2"/>
  <c r="O1944" i="2" s="1"/>
  <c r="I943" i="6" s="1"/>
  <c r="X1944" i="2"/>
  <c r="AH1944" i="2"/>
  <c r="AR1944" i="2"/>
  <c r="J1944" i="2"/>
  <c r="J816" i="6"/>
  <c r="K816" i="6"/>
  <c r="K881" i="6"/>
  <c r="J881" i="6"/>
  <c r="J778" i="6"/>
  <c r="K778" i="6"/>
  <c r="J995" i="6"/>
  <c r="K995" i="6"/>
  <c r="N2005" i="2"/>
  <c r="O2005" i="2" s="1"/>
  <c r="I1004" i="6" s="1"/>
  <c r="X2005" i="2"/>
  <c r="AH2005" i="2"/>
  <c r="AR2005" i="2"/>
  <c r="J2005" i="2"/>
  <c r="J938" i="6"/>
  <c r="K938" i="6"/>
  <c r="AC140" i="6"/>
  <c r="AB140" i="6"/>
  <c r="AC270" i="6"/>
  <c r="AB270" i="6"/>
  <c r="AN1348" i="2"/>
  <c r="AN1492" i="2"/>
  <c r="AB492" i="6"/>
  <c r="AC492" i="6"/>
  <c r="AB637" i="6"/>
  <c r="AC637" i="6"/>
  <c r="AN1874" i="2"/>
  <c r="AN1757" i="2"/>
  <c r="AB820" i="6"/>
  <c r="AC820" i="6"/>
  <c r="AC704" i="6"/>
  <c r="AB704" i="6"/>
  <c r="AB943" i="6"/>
  <c r="AC943" i="6"/>
  <c r="AN1995" i="2"/>
  <c r="AB565" i="6"/>
  <c r="AC565" i="6"/>
  <c r="AN1481" i="2"/>
  <c r="AC141" i="6"/>
  <c r="AB141" i="6"/>
  <c r="AN1079" i="2"/>
  <c r="AN1934" i="2"/>
  <c r="AB749" i="6"/>
  <c r="AC749" i="6"/>
  <c r="AP2024" i="2"/>
  <c r="AP2025" i="2" s="1"/>
  <c r="AC23" i="6"/>
  <c r="AB23" i="6"/>
  <c r="AB639" i="6"/>
  <c r="AC639" i="6"/>
  <c r="AN1187" i="2"/>
  <c r="AB1015" i="6"/>
  <c r="AC1015" i="6"/>
  <c r="AB991" i="6"/>
  <c r="AC991" i="6"/>
  <c r="AB950" i="6"/>
  <c r="AC950" i="6"/>
  <c r="AB574" i="6"/>
  <c r="AC574" i="6"/>
  <c r="AB409" i="6"/>
  <c r="AC409" i="6"/>
  <c r="AB411" i="6"/>
  <c r="AC411" i="6"/>
  <c r="AB105" i="6"/>
  <c r="AC105" i="6"/>
  <c r="AC32" i="6"/>
  <c r="AB32" i="6"/>
  <c r="AC2024" i="2"/>
  <c r="AD1172" i="2"/>
  <c r="W470" i="6"/>
  <c r="V470" i="6"/>
  <c r="V396" i="6"/>
  <c r="W396" i="6"/>
  <c r="W791" i="6"/>
  <c r="V791" i="6"/>
  <c r="W575" i="6"/>
  <c r="V575" i="6"/>
  <c r="W35" i="6"/>
  <c r="V35" i="6"/>
  <c r="W841" i="6"/>
  <c r="V841" i="6"/>
  <c r="W125" i="6"/>
  <c r="V125" i="6"/>
  <c r="W254" i="6"/>
  <c r="V254" i="6"/>
  <c r="AD1751" i="2"/>
  <c r="W840" i="6"/>
  <c r="V840" i="6"/>
  <c r="AD1505" i="2"/>
  <c r="W267" i="6"/>
  <c r="V267" i="6"/>
  <c r="AD1045" i="2"/>
  <c r="AD1301" i="2"/>
  <c r="AD1684" i="2"/>
  <c r="W647" i="6"/>
  <c r="V647" i="6"/>
  <c r="W655" i="6"/>
  <c r="V655" i="6"/>
  <c r="W681" i="6"/>
  <c r="V681" i="6"/>
  <c r="W750" i="6"/>
  <c r="V750" i="6"/>
  <c r="AD1847" i="2"/>
  <c r="W942" i="6"/>
  <c r="V942" i="6"/>
  <c r="W864" i="6"/>
  <c r="V864" i="6"/>
  <c r="AD1794" i="2"/>
  <c r="AD1025" i="2"/>
  <c r="AD1814" i="2"/>
  <c r="W694" i="6"/>
  <c r="V694" i="6"/>
  <c r="W601" i="6"/>
  <c r="V601" i="6"/>
  <c r="W805" i="6"/>
  <c r="V805" i="6"/>
  <c r="W382" i="6"/>
  <c r="V382" i="6"/>
  <c r="AD1607" i="2"/>
  <c r="AD1576" i="2"/>
  <c r="W837" i="6"/>
  <c r="V837" i="6"/>
  <c r="W192" i="6"/>
  <c r="V192" i="6"/>
  <c r="W23" i="6"/>
  <c r="V23" i="6"/>
  <c r="AF2024" i="2"/>
  <c r="AD1197" i="2"/>
  <c r="P23" i="6"/>
  <c r="Q23" i="6"/>
  <c r="V2024" i="2"/>
  <c r="T1107" i="2"/>
  <c r="P362" i="6"/>
  <c r="Q362" i="6"/>
  <c r="P326" i="6"/>
  <c r="Q326" i="6"/>
  <c r="P504" i="6"/>
  <c r="Q504" i="6"/>
  <c r="P485" i="6"/>
  <c r="Q485" i="6"/>
  <c r="P658" i="6"/>
  <c r="Q658" i="6"/>
  <c r="P648" i="6"/>
  <c r="Q648" i="6"/>
  <c r="P865" i="6"/>
  <c r="Q865" i="6"/>
  <c r="P696" i="6"/>
  <c r="Q696" i="6"/>
  <c r="P998" i="6"/>
  <c r="Q998" i="6"/>
  <c r="T1763" i="2"/>
  <c r="P671" i="6"/>
  <c r="Q671" i="6"/>
  <c r="P335" i="6"/>
  <c r="Q335" i="6"/>
  <c r="P368" i="6"/>
  <c r="Q368" i="6"/>
  <c r="T1952" i="2"/>
  <c r="P935" i="6"/>
  <c r="Q935" i="6"/>
  <c r="G1023" i="6"/>
  <c r="H23" i="6"/>
  <c r="H1023" i="6" s="1"/>
  <c r="N1076" i="2"/>
  <c r="O1076" i="2" s="1"/>
  <c r="I75" i="6" s="1"/>
  <c r="AH1076" i="2"/>
  <c r="X1076" i="2"/>
  <c r="AR1076" i="2"/>
  <c r="J1076" i="2"/>
  <c r="J106" i="6"/>
  <c r="K106" i="6"/>
  <c r="X1145" i="2"/>
  <c r="AR1145" i="2"/>
  <c r="J1145" i="2"/>
  <c r="AH1145" i="2"/>
  <c r="N1145" i="2"/>
  <c r="O1145" i="2" s="1"/>
  <c r="I144" i="6" s="1"/>
  <c r="X1227" i="2"/>
  <c r="AH1227" i="2"/>
  <c r="AR1227" i="2"/>
  <c r="J1227" i="2"/>
  <c r="N1227" i="2"/>
  <c r="O1227" i="2" s="1"/>
  <c r="I226" i="6" s="1"/>
  <c r="AR1084" i="2"/>
  <c r="J1084" i="2"/>
  <c r="AH1084" i="2"/>
  <c r="N1084" i="2"/>
  <c r="O1084" i="2" s="1"/>
  <c r="I83" i="6" s="1"/>
  <c r="X1084" i="2"/>
  <c r="J133" i="6"/>
  <c r="K133" i="6"/>
  <c r="J1232" i="2"/>
  <c r="N1232" i="2"/>
  <c r="O1232" i="2" s="1"/>
  <c r="I231" i="6" s="1"/>
  <c r="AH1232" i="2"/>
  <c r="X1232" i="2"/>
  <c r="AR1232" i="2"/>
  <c r="X1412" i="2"/>
  <c r="AH1412" i="2"/>
  <c r="J1412" i="2"/>
  <c r="AR1412" i="2"/>
  <c r="N1412" i="2"/>
  <c r="O1412" i="2" s="1"/>
  <c r="I411" i="6" s="1"/>
  <c r="N1413" i="2"/>
  <c r="O1413" i="2" s="1"/>
  <c r="I412" i="6" s="1"/>
  <c r="X1413" i="2"/>
  <c r="AR1413" i="2"/>
  <c r="J1413" i="2"/>
  <c r="AH1413" i="2"/>
  <c r="J491" i="6"/>
  <c r="K491" i="6"/>
  <c r="N1467" i="2"/>
  <c r="O1467" i="2" s="1"/>
  <c r="I466" i="6" s="1"/>
  <c r="J1467" i="2"/>
  <c r="AH1467" i="2"/>
  <c r="AR1467" i="2"/>
  <c r="X1467" i="2"/>
  <c r="N1456" i="2"/>
  <c r="O1456" i="2" s="1"/>
  <c r="I455" i="6" s="1"/>
  <c r="AR1456" i="2"/>
  <c r="J1456" i="2"/>
  <c r="AH1456" i="2"/>
  <c r="X1456" i="2"/>
  <c r="J448" i="6"/>
  <c r="K448" i="6"/>
  <c r="K593" i="6"/>
  <c r="J593" i="6"/>
  <c r="J676" i="6"/>
  <c r="K676" i="6"/>
  <c r="J725" i="6"/>
  <c r="K725" i="6"/>
  <c r="J399" i="6"/>
  <c r="K399" i="6"/>
  <c r="N1665" i="2"/>
  <c r="O1665" i="2" s="1"/>
  <c r="I664" i="6" s="1"/>
  <c r="X1665" i="2"/>
  <c r="AR1665" i="2"/>
  <c r="AH1665" i="2"/>
  <c r="J1665" i="2"/>
  <c r="J728" i="6"/>
  <c r="K728" i="6"/>
  <c r="J707" i="6"/>
  <c r="K707" i="6"/>
  <c r="N1774" i="2"/>
  <c r="O1774" i="2" s="1"/>
  <c r="I773" i="6" s="1"/>
  <c r="X1774" i="2"/>
  <c r="AH1774" i="2"/>
  <c r="AR1774" i="2"/>
  <c r="J1774" i="2"/>
  <c r="J564" i="6"/>
  <c r="K564" i="6"/>
  <c r="J1889" i="2"/>
  <c r="N1889" i="2"/>
  <c r="O1889" i="2" s="1"/>
  <c r="I888" i="6" s="1"/>
  <c r="X1889" i="2"/>
  <c r="AH1889" i="2"/>
  <c r="AR1889" i="2"/>
  <c r="AR1954" i="2"/>
  <c r="N1954" i="2"/>
  <c r="O1954" i="2" s="1"/>
  <c r="I953" i="6" s="1"/>
  <c r="X1954" i="2"/>
  <c r="J1954" i="2"/>
  <c r="AH1954" i="2"/>
  <c r="AH1787" i="2"/>
  <c r="AR1787" i="2"/>
  <c r="J1787" i="2"/>
  <c r="N1787" i="2"/>
  <c r="O1787" i="2" s="1"/>
  <c r="I786" i="6" s="1"/>
  <c r="X1787" i="2"/>
  <c r="J794" i="6"/>
  <c r="K794" i="6"/>
  <c r="AH1971" i="2"/>
  <c r="J1971" i="2"/>
  <c r="N1971" i="2"/>
  <c r="O1971" i="2" s="1"/>
  <c r="I970" i="6" s="1"/>
  <c r="AR1971" i="2"/>
  <c r="X1971" i="2"/>
  <c r="J1022" i="6"/>
  <c r="K1022" i="6"/>
  <c r="AN1220" i="2"/>
  <c r="AN1301" i="2"/>
  <c r="AN1421" i="2"/>
  <c r="AB391" i="6"/>
  <c r="AC391" i="6"/>
  <c r="AN1621" i="2"/>
  <c r="AB579" i="6"/>
  <c r="AC579" i="6"/>
  <c r="AB593" i="6"/>
  <c r="AC593" i="6"/>
  <c r="AN1818" i="2"/>
  <c r="AB729" i="6"/>
  <c r="AC729" i="6"/>
  <c r="AB764" i="6"/>
  <c r="AC764" i="6"/>
  <c r="AB718" i="6"/>
  <c r="AC718" i="6"/>
  <c r="AB927" i="6"/>
  <c r="AC927" i="6"/>
  <c r="AB613" i="6"/>
  <c r="AC613" i="6"/>
  <c r="AN1307" i="2"/>
  <c r="AB917" i="6"/>
  <c r="AC917" i="6"/>
  <c r="AN1461" i="2"/>
  <c r="AC76" i="6"/>
  <c r="AB76" i="6"/>
  <c r="AN1227" i="2"/>
  <c r="AN1976" i="2"/>
  <c r="AB557" i="6"/>
  <c r="AC557" i="6"/>
  <c r="AB821" i="6"/>
  <c r="AC821" i="6"/>
  <c r="AN1535" i="2"/>
  <c r="AB698" i="6"/>
  <c r="AC698" i="6"/>
  <c r="AB526" i="6"/>
  <c r="AC526" i="6"/>
  <c r="AC512" i="6"/>
  <c r="AB512" i="6"/>
  <c r="AB341" i="6"/>
  <c r="AC341" i="6"/>
  <c r="AB541" i="6"/>
  <c r="AC541" i="6"/>
  <c r="AB757" i="6"/>
  <c r="AC757" i="6"/>
  <c r="AN1328" i="2"/>
  <c r="AN1519" i="2"/>
  <c r="AD1492" i="2"/>
  <c r="V620" i="6"/>
  <c r="W620" i="6"/>
  <c r="W665" i="6"/>
  <c r="V665" i="6"/>
  <c r="AD1747" i="2"/>
  <c r="AD1875" i="2"/>
  <c r="W673" i="6"/>
  <c r="V673" i="6"/>
  <c r="AD1430" i="2"/>
  <c r="W33" i="6"/>
  <c r="V33" i="6"/>
  <c r="AD1964" i="2"/>
  <c r="AD1790" i="2"/>
  <c r="W98" i="6"/>
  <c r="V98" i="6"/>
  <c r="W986" i="6"/>
  <c r="V986" i="6"/>
  <c r="AD1629" i="2"/>
  <c r="AD1850" i="2"/>
  <c r="AD1802" i="2"/>
  <c r="AD1543" i="2"/>
  <c r="AD2019" i="2"/>
  <c r="W749" i="6"/>
  <c r="V749" i="6"/>
  <c r="W79" i="6"/>
  <c r="V79" i="6"/>
  <c r="AD1049" i="2"/>
  <c r="W474" i="6"/>
  <c r="V474" i="6"/>
  <c r="AD1450" i="2"/>
  <c r="AD1405" i="2"/>
  <c r="AD1386" i="2"/>
  <c r="P187" i="6"/>
  <c r="Q187" i="6"/>
  <c r="P404" i="6"/>
  <c r="Q404" i="6"/>
  <c r="T1392" i="2"/>
  <c r="P581" i="6"/>
  <c r="Q581" i="6"/>
  <c r="P631" i="6"/>
  <c r="Q631" i="6"/>
  <c r="T1783" i="2"/>
  <c r="P814" i="6"/>
  <c r="Q814" i="6"/>
  <c r="T1911" i="2"/>
  <c r="P942" i="6"/>
  <c r="Q942" i="6"/>
  <c r="P889" i="6"/>
  <c r="Q889" i="6"/>
  <c r="P921" i="6"/>
  <c r="Q921" i="6"/>
  <c r="P446" i="6"/>
  <c r="Q446" i="6"/>
  <c r="P203" i="6"/>
  <c r="Q203" i="6"/>
  <c r="P230" i="6"/>
  <c r="Q230" i="6"/>
  <c r="T1352" i="2"/>
  <c r="P692" i="6"/>
  <c r="Q692" i="6"/>
  <c r="T1522" i="2"/>
  <c r="T1949" i="2"/>
  <c r="P716" i="6"/>
  <c r="Q716" i="6"/>
  <c r="T1067" i="2"/>
  <c r="X1038" i="2"/>
  <c r="AR1038" i="2"/>
  <c r="AH1038" i="2"/>
  <c r="J1038" i="2"/>
  <c r="N1038" i="2"/>
  <c r="O1038" i="2" s="1"/>
  <c r="I37" i="6" s="1"/>
  <c r="J45" i="6"/>
  <c r="K45" i="6"/>
  <c r="J64" i="6"/>
  <c r="K64" i="6"/>
  <c r="X1153" i="2"/>
  <c r="AR1153" i="2"/>
  <c r="J1153" i="2"/>
  <c r="AH1153" i="2"/>
  <c r="N1153" i="2"/>
  <c r="O1153" i="2" s="1"/>
  <c r="I152" i="6" s="1"/>
  <c r="AR1125" i="2"/>
  <c r="N1125" i="2"/>
  <c r="O1125" i="2" s="1"/>
  <c r="I124" i="6" s="1"/>
  <c r="X1125" i="2"/>
  <c r="AH1125" i="2"/>
  <c r="J1125" i="2"/>
  <c r="J234" i="6"/>
  <c r="K234" i="6"/>
  <c r="J149" i="6"/>
  <c r="K149" i="6"/>
  <c r="AH1259" i="2"/>
  <c r="AR1259" i="2"/>
  <c r="J1259" i="2"/>
  <c r="N1259" i="2"/>
  <c r="O1259" i="2" s="1"/>
  <c r="I258" i="6" s="1"/>
  <c r="X1259" i="2"/>
  <c r="J288" i="6"/>
  <c r="K288" i="6"/>
  <c r="AR1225" i="2"/>
  <c r="J1225" i="2"/>
  <c r="N1225" i="2"/>
  <c r="O1225" i="2" s="1"/>
  <c r="I224" i="6" s="1"/>
  <c r="AH1225" i="2"/>
  <c r="X1225" i="2"/>
  <c r="J269" i="6"/>
  <c r="K269" i="6"/>
  <c r="N1207" i="2"/>
  <c r="O1207" i="2" s="1"/>
  <c r="I206" i="6" s="1"/>
  <c r="AR1207" i="2"/>
  <c r="X1207" i="2"/>
  <c r="J1207" i="2"/>
  <c r="AH1207" i="2"/>
  <c r="N1424" i="2"/>
  <c r="O1424" i="2" s="1"/>
  <c r="I423" i="6" s="1"/>
  <c r="AR1424" i="2"/>
  <c r="X1424" i="2"/>
  <c r="J1424" i="2"/>
  <c r="AH1424" i="2"/>
  <c r="N1500" i="2"/>
  <c r="O1500" i="2" s="1"/>
  <c r="I499" i="6" s="1"/>
  <c r="X1500" i="2"/>
  <c r="AH1500" i="2"/>
  <c r="AR1500" i="2"/>
  <c r="J1500" i="2"/>
  <c r="J516" i="6"/>
  <c r="K516" i="6"/>
  <c r="J318" i="6"/>
  <c r="K318" i="6"/>
  <c r="J543" i="6"/>
  <c r="K543" i="6"/>
  <c r="X1608" i="2"/>
  <c r="AH1608" i="2"/>
  <c r="AR1608" i="2"/>
  <c r="J1608" i="2"/>
  <c r="N1608" i="2"/>
  <c r="O1608" i="2" s="1"/>
  <c r="I607" i="6" s="1"/>
  <c r="J592" i="6"/>
  <c r="K592" i="6"/>
  <c r="N1564" i="2"/>
  <c r="O1564" i="2" s="1"/>
  <c r="I563" i="6" s="1"/>
  <c r="X1564" i="2"/>
  <c r="AR1564" i="2"/>
  <c r="J1564" i="2"/>
  <c r="AH1564" i="2"/>
  <c r="J565" i="6"/>
  <c r="K565" i="6"/>
  <c r="N1639" i="2"/>
  <c r="O1639" i="2" s="1"/>
  <c r="I638" i="6" s="1"/>
  <c r="X1639" i="2"/>
  <c r="AH1639" i="2"/>
  <c r="AR1639" i="2"/>
  <c r="J1639" i="2"/>
  <c r="N1680" i="2"/>
  <c r="O1680" i="2" s="1"/>
  <c r="I679" i="6" s="1"/>
  <c r="X1680" i="2"/>
  <c r="AH1680" i="2"/>
  <c r="J1680" i="2"/>
  <c r="AR1680" i="2"/>
  <c r="X1972" i="2"/>
  <c r="AR1972" i="2"/>
  <c r="J1972" i="2"/>
  <c r="AH1972" i="2"/>
  <c r="N1972" i="2"/>
  <c r="O1972" i="2" s="1"/>
  <c r="I971" i="6" s="1"/>
  <c r="J948" i="6"/>
  <c r="K948" i="6"/>
  <c r="N1782" i="2"/>
  <c r="O1782" i="2" s="1"/>
  <c r="I781" i="6" s="1"/>
  <c r="X1782" i="2"/>
  <c r="AH1782" i="2"/>
  <c r="AR1782" i="2"/>
  <c r="J1782" i="2"/>
  <c r="N1767" i="2"/>
  <c r="O1767" i="2" s="1"/>
  <c r="I766" i="6" s="1"/>
  <c r="X1767" i="2"/>
  <c r="AH1767" i="2"/>
  <c r="AR1767" i="2"/>
  <c r="J1767" i="2"/>
  <c r="J862" i="6"/>
  <c r="K862" i="6"/>
  <c r="J743" i="6"/>
  <c r="K743" i="6"/>
  <c r="N1952" i="2"/>
  <c r="O1952" i="2" s="1"/>
  <c r="I951" i="6" s="1"/>
  <c r="X1952" i="2"/>
  <c r="AH1952" i="2"/>
  <c r="AR1952" i="2"/>
  <c r="J1952" i="2"/>
  <c r="J832" i="6"/>
  <c r="K832" i="6"/>
  <c r="K897" i="6"/>
  <c r="J897" i="6"/>
  <c r="J1010" i="6"/>
  <c r="K1010" i="6"/>
  <c r="AH1843" i="2"/>
  <c r="AR1843" i="2"/>
  <c r="J1843" i="2"/>
  <c r="N1843" i="2"/>
  <c r="O1843" i="2" s="1"/>
  <c r="I842" i="6" s="1"/>
  <c r="X1843" i="2"/>
  <c r="AN1070" i="2"/>
  <c r="AC103" i="6"/>
  <c r="AB103" i="6"/>
  <c r="AN1123" i="2"/>
  <c r="AN1340" i="2"/>
  <c r="AB383" i="6"/>
  <c r="AC383" i="6"/>
  <c r="AB370" i="6"/>
  <c r="AC370" i="6"/>
  <c r="AN1435" i="2"/>
  <c r="AB825" i="6"/>
  <c r="AC825" i="6"/>
  <c r="AN1657" i="2"/>
  <c r="AN1954" i="2"/>
  <c r="AB471" i="6"/>
  <c r="AC471" i="6"/>
  <c r="AC87" i="6"/>
  <c r="AB87" i="6"/>
  <c r="AB652" i="6"/>
  <c r="AC652" i="6"/>
  <c r="AB385" i="6"/>
  <c r="AC385" i="6"/>
  <c r="AB580" i="6"/>
  <c r="AC580" i="6"/>
  <c r="AC848" i="6"/>
  <c r="AB848" i="6"/>
  <c r="AN1544" i="2"/>
  <c r="AC864" i="6"/>
  <c r="AB864" i="6"/>
  <c r="AN1041" i="2"/>
  <c r="AC230" i="6"/>
  <c r="AB230" i="6"/>
  <c r="AC31" i="6"/>
  <c r="AB31" i="6"/>
  <c r="AB371" i="6"/>
  <c r="AC371" i="6"/>
  <c r="W77" i="6"/>
  <c r="V77" i="6"/>
  <c r="AD1188" i="2"/>
  <c r="AD1092" i="2"/>
  <c r="AD1128" i="2"/>
  <c r="AD1315" i="2"/>
  <c r="W293" i="6"/>
  <c r="V293" i="6"/>
  <c r="W536" i="6"/>
  <c r="V536" i="6"/>
  <c r="W889" i="6"/>
  <c r="V889" i="6"/>
  <c r="AD1785" i="2"/>
  <c r="AD1905" i="2"/>
  <c r="W968" i="6"/>
  <c r="V968" i="6"/>
  <c r="AD1876" i="2"/>
  <c r="W773" i="6"/>
  <c r="V773" i="6"/>
  <c r="AD1028" i="2"/>
  <c r="V484" i="6"/>
  <c r="W484" i="6"/>
  <c r="AD1152" i="2"/>
  <c r="AD1652" i="2"/>
  <c r="W654" i="6"/>
  <c r="V654" i="6"/>
  <c r="W381" i="6"/>
  <c r="V381" i="6"/>
  <c r="P77" i="6"/>
  <c r="Q77" i="6"/>
  <c r="P122" i="6"/>
  <c r="Q122" i="6"/>
  <c r="P155" i="6"/>
  <c r="Q155" i="6"/>
  <c r="P222" i="6"/>
  <c r="Q222" i="6"/>
  <c r="P309" i="6"/>
  <c r="Q309" i="6"/>
  <c r="P417" i="6"/>
  <c r="Q417" i="6"/>
  <c r="T1510" i="2"/>
  <c r="P589" i="6"/>
  <c r="Q589" i="6"/>
  <c r="P777" i="6"/>
  <c r="Q777" i="6"/>
  <c r="P632" i="6"/>
  <c r="Q632" i="6"/>
  <c r="T1467" i="2"/>
  <c r="P67" i="6"/>
  <c r="Q67" i="6"/>
  <c r="P438" i="6"/>
  <c r="Q438" i="6"/>
  <c r="T1747" i="2"/>
  <c r="P266" i="6"/>
  <c r="Q266" i="6"/>
  <c r="T1096" i="2"/>
  <c r="P807" i="6"/>
  <c r="Q807" i="6"/>
  <c r="P376" i="6"/>
  <c r="Q376" i="6"/>
  <c r="P424" i="6"/>
  <c r="Q424" i="6"/>
  <c r="P280" i="6"/>
  <c r="Q280" i="6"/>
  <c r="T1193" i="2"/>
  <c r="T1339" i="2"/>
  <c r="P87" i="6"/>
  <c r="Q87" i="6"/>
  <c r="N1036" i="2"/>
  <c r="O1036" i="2" s="1"/>
  <c r="I35" i="6" s="1"/>
  <c r="X1036" i="2"/>
  <c r="J1036" i="2"/>
  <c r="AH1036" i="2"/>
  <c r="AR1036" i="2"/>
  <c r="J61" i="6"/>
  <c r="K61" i="6"/>
  <c r="N1091" i="2"/>
  <c r="O1091" i="2" s="1"/>
  <c r="I90" i="6" s="1"/>
  <c r="X1091" i="2"/>
  <c r="AH1091" i="2"/>
  <c r="J1091" i="2"/>
  <c r="AR1091" i="2"/>
  <c r="N1170" i="2"/>
  <c r="O1170" i="2" s="1"/>
  <c r="I169" i="6" s="1"/>
  <c r="AH1170" i="2"/>
  <c r="AR1170" i="2"/>
  <c r="X1170" i="2"/>
  <c r="J1170" i="2"/>
  <c r="J242" i="6"/>
  <c r="K242" i="6"/>
  <c r="J165" i="6"/>
  <c r="K165" i="6"/>
  <c r="J1248" i="2"/>
  <c r="N1248" i="2"/>
  <c r="O1248" i="2" s="1"/>
  <c r="I247" i="6" s="1"/>
  <c r="AH1248" i="2"/>
  <c r="X1248" i="2"/>
  <c r="AR1248" i="2"/>
  <c r="J304" i="6"/>
  <c r="K304" i="6"/>
  <c r="K297" i="6"/>
  <c r="J297" i="6"/>
  <c r="AH1338" i="2"/>
  <c r="AR1338" i="2"/>
  <c r="N1338" i="2"/>
  <c r="O1338" i="2" s="1"/>
  <c r="I337" i="6" s="1"/>
  <c r="X1338" i="2"/>
  <c r="J1338" i="2"/>
  <c r="J480" i="6"/>
  <c r="K480" i="6"/>
  <c r="J615" i="6"/>
  <c r="K615" i="6"/>
  <c r="N1601" i="2"/>
  <c r="O1601" i="2" s="1"/>
  <c r="I600" i="6" s="1"/>
  <c r="X1601" i="2"/>
  <c r="AH1601" i="2"/>
  <c r="AR1601" i="2"/>
  <c r="J1601" i="2"/>
  <c r="J534" i="6"/>
  <c r="K534" i="6"/>
  <c r="J702" i="6"/>
  <c r="K702" i="6"/>
  <c r="J787" i="6"/>
  <c r="K787" i="6"/>
  <c r="X1852" i="2"/>
  <c r="AH1852" i="2"/>
  <c r="AR1852" i="2"/>
  <c r="J1852" i="2"/>
  <c r="N1852" i="2"/>
  <c r="O1852" i="2" s="1"/>
  <c r="I851" i="6" s="1"/>
  <c r="J981" i="6"/>
  <c r="K981" i="6"/>
  <c r="J1777" i="2"/>
  <c r="N1777" i="2"/>
  <c r="O1777" i="2" s="1"/>
  <c r="I776" i="6" s="1"/>
  <c r="X1777" i="2"/>
  <c r="AH1777" i="2"/>
  <c r="AR1777" i="2"/>
  <c r="J1969" i="2"/>
  <c r="X1969" i="2"/>
  <c r="AH1969" i="2"/>
  <c r="N1969" i="2"/>
  <c r="O1969" i="2" s="1"/>
  <c r="I968" i="6" s="1"/>
  <c r="AR1969" i="2"/>
  <c r="AR1842" i="2"/>
  <c r="J1842" i="2"/>
  <c r="N1842" i="2"/>
  <c r="O1842" i="2" s="1"/>
  <c r="I841" i="6" s="1"/>
  <c r="X1842" i="2"/>
  <c r="AH1842" i="2"/>
  <c r="J882" i="6"/>
  <c r="K882" i="6"/>
  <c r="AC60" i="6"/>
  <c r="AB60" i="6"/>
  <c r="AN1135" i="2"/>
  <c r="AB287" i="6"/>
  <c r="AC287" i="6"/>
  <c r="AC316" i="6"/>
  <c r="AB316" i="6"/>
  <c r="AN1437" i="2"/>
  <c r="AB423" i="6"/>
  <c r="AC423" i="6"/>
  <c r="AN1834" i="2"/>
  <c r="AC664" i="6"/>
  <c r="AB664" i="6"/>
  <c r="AB780" i="6"/>
  <c r="AC780" i="6"/>
  <c r="AB839" i="6"/>
  <c r="AC839" i="6"/>
  <c r="AB1001" i="6"/>
  <c r="AC1001" i="6"/>
  <c r="AB829" i="6"/>
  <c r="AC829" i="6"/>
  <c r="AN1929" i="2"/>
  <c r="AC301" i="6"/>
  <c r="AB301" i="6"/>
  <c r="AN1447" i="2"/>
  <c r="AN1350" i="2"/>
  <c r="AN1891" i="2"/>
  <c r="AB194" i="6"/>
  <c r="AC194" i="6"/>
  <c r="AB359" i="6"/>
  <c r="AC359" i="6"/>
  <c r="AC293" i="6"/>
  <c r="AB293" i="6"/>
  <c r="AD1047" i="2"/>
  <c r="AD1288" i="2"/>
  <c r="AD1252" i="2"/>
  <c r="V508" i="6"/>
  <c r="W508" i="6"/>
  <c r="W373" i="6"/>
  <c r="V373" i="6"/>
  <c r="AD1819" i="2"/>
  <c r="AD1947" i="2"/>
  <c r="W880" i="6"/>
  <c r="V880" i="6"/>
  <c r="W872" i="6"/>
  <c r="V872" i="6"/>
  <c r="W360" i="6"/>
  <c r="V360" i="6"/>
  <c r="AD1860" i="2"/>
  <c r="W625" i="6"/>
  <c r="V625" i="6"/>
  <c r="W63" i="6"/>
  <c r="V63" i="6"/>
  <c r="W461" i="6"/>
  <c r="V461" i="6"/>
  <c r="AD1942" i="2"/>
  <c r="W387" i="6"/>
  <c r="V387" i="6"/>
  <c r="W423" i="6"/>
  <c r="V423" i="6"/>
  <c r="W66" i="6"/>
  <c r="V66" i="6"/>
  <c r="W86" i="6"/>
  <c r="V86" i="6"/>
  <c r="AD1669" i="2"/>
  <c r="AD1303" i="2"/>
  <c r="AD2017" i="2"/>
  <c r="AD1343" i="2"/>
  <c r="AD1558" i="2"/>
  <c r="AD1029" i="2"/>
  <c r="T1103" i="2"/>
  <c r="P171" i="6"/>
  <c r="Q171" i="6"/>
  <c r="Q150" i="6"/>
  <c r="P150" i="6"/>
  <c r="P420" i="6"/>
  <c r="Q420" i="6"/>
  <c r="P530" i="6"/>
  <c r="Q530" i="6"/>
  <c r="T1654" i="2"/>
  <c r="P555" i="6"/>
  <c r="Q555" i="6"/>
  <c r="P758" i="6"/>
  <c r="Q758" i="6"/>
  <c r="T1855" i="2"/>
  <c r="P886" i="6"/>
  <c r="Q886" i="6"/>
  <c r="P642" i="6"/>
  <c r="Q642" i="6"/>
  <c r="T1723" i="2"/>
  <c r="P745" i="6"/>
  <c r="Q745" i="6"/>
  <c r="P839" i="6"/>
  <c r="Q839" i="6"/>
  <c r="P505" i="6"/>
  <c r="Q505" i="6"/>
  <c r="T1726" i="2"/>
  <c r="T1744" i="2"/>
  <c r="P943" i="6"/>
  <c r="Q943" i="6"/>
  <c r="T1360" i="2"/>
  <c r="P29" i="6"/>
  <c r="Q29" i="6"/>
  <c r="T1034" i="2"/>
  <c r="P264" i="6"/>
  <c r="Q264" i="6"/>
  <c r="X1035" i="2"/>
  <c r="AH1035" i="2"/>
  <c r="J1035" i="2"/>
  <c r="AR1035" i="2"/>
  <c r="N1035" i="2"/>
  <c r="O1035" i="2" s="1"/>
  <c r="I34" i="6" s="1"/>
  <c r="J48" i="6"/>
  <c r="K48" i="6"/>
  <c r="J54" i="6"/>
  <c r="K54" i="6"/>
  <c r="AH1118" i="2"/>
  <c r="J1118" i="2"/>
  <c r="AR1118" i="2"/>
  <c r="X1118" i="2"/>
  <c r="N1118" i="2"/>
  <c r="O1118" i="2" s="1"/>
  <c r="I117" i="6" s="1"/>
  <c r="J111" i="6"/>
  <c r="K111" i="6"/>
  <c r="J202" i="6"/>
  <c r="K202" i="6"/>
  <c r="J179" i="6"/>
  <c r="K179" i="6"/>
  <c r="J181" i="6"/>
  <c r="K181" i="6"/>
  <c r="J330" i="6"/>
  <c r="K330" i="6"/>
  <c r="J362" i="6"/>
  <c r="K362" i="6"/>
  <c r="J342" i="6"/>
  <c r="K342" i="6"/>
  <c r="J438" i="6"/>
  <c r="K438" i="6"/>
  <c r="J1336" i="2"/>
  <c r="AH1336" i="2"/>
  <c r="AR1336" i="2"/>
  <c r="X1336" i="2"/>
  <c r="N1336" i="2"/>
  <c r="O1336" i="2" s="1"/>
  <c r="I335" i="6" s="1"/>
  <c r="J434" i="6"/>
  <c r="K434" i="6"/>
  <c r="X1516" i="2"/>
  <c r="AH1516" i="2"/>
  <c r="N1516" i="2"/>
  <c r="O1516" i="2" s="1"/>
  <c r="I515" i="6" s="1"/>
  <c r="AR1516" i="2"/>
  <c r="J1516" i="2"/>
  <c r="N1540" i="2"/>
  <c r="O1540" i="2" s="1"/>
  <c r="I539" i="6" s="1"/>
  <c r="X1540" i="2"/>
  <c r="AR1540" i="2"/>
  <c r="J1540" i="2"/>
  <c r="AH1540" i="2"/>
  <c r="N1686" i="2"/>
  <c r="O1686" i="2" s="1"/>
  <c r="I685" i="6" s="1"/>
  <c r="X1686" i="2"/>
  <c r="AH1686" i="2"/>
  <c r="AR1686" i="2"/>
  <c r="J1686" i="2"/>
  <c r="N1656" i="2"/>
  <c r="O1656" i="2" s="1"/>
  <c r="I655" i="6" s="1"/>
  <c r="X1656" i="2"/>
  <c r="AH1656" i="2"/>
  <c r="J1656" i="2"/>
  <c r="AR1656" i="2"/>
  <c r="N1534" i="2"/>
  <c r="O1534" i="2" s="1"/>
  <c r="I533" i="6" s="1"/>
  <c r="J1534" i="2"/>
  <c r="AH1534" i="2"/>
  <c r="X1534" i="2"/>
  <c r="AR1534" i="2"/>
  <c r="J859" i="6"/>
  <c r="K859" i="6"/>
  <c r="X1924" i="2"/>
  <c r="AH1924" i="2"/>
  <c r="AR1924" i="2"/>
  <c r="J1924" i="2"/>
  <c r="N1924" i="2"/>
  <c r="O1924" i="2" s="1"/>
  <c r="I923" i="6" s="1"/>
  <c r="J892" i="6"/>
  <c r="K892" i="6"/>
  <c r="N1925" i="2"/>
  <c r="O1925" i="2" s="1"/>
  <c r="I924" i="6" s="1"/>
  <c r="X1925" i="2"/>
  <c r="AH1925" i="2"/>
  <c r="AR1925" i="2"/>
  <c r="J1925" i="2"/>
  <c r="J383" i="6"/>
  <c r="K383" i="6"/>
  <c r="J806" i="6"/>
  <c r="K806" i="6"/>
  <c r="N1928" i="2"/>
  <c r="O1928" i="2" s="1"/>
  <c r="I927" i="6" s="1"/>
  <c r="X1928" i="2"/>
  <c r="AH1928" i="2"/>
  <c r="AR1928" i="2"/>
  <c r="J1928" i="2"/>
  <c r="J784" i="6"/>
  <c r="K784" i="6"/>
  <c r="K849" i="6"/>
  <c r="J849" i="6"/>
  <c r="K1001" i="6"/>
  <c r="J1001" i="6"/>
  <c r="J982" i="6"/>
  <c r="K982" i="6"/>
  <c r="AH1747" i="2"/>
  <c r="AR1747" i="2"/>
  <c r="J1747" i="2"/>
  <c r="N1747" i="2"/>
  <c r="O1747" i="2" s="1"/>
  <c r="I746" i="6" s="1"/>
  <c r="X1747" i="2"/>
  <c r="AN1180" i="2"/>
  <c r="AC68" i="6"/>
  <c r="AB68" i="6"/>
  <c r="AC247" i="6"/>
  <c r="AB247" i="6"/>
  <c r="AN1253" i="2"/>
  <c r="AN1098" i="2"/>
  <c r="AB452" i="6"/>
  <c r="AC452" i="6"/>
  <c r="AN1440" i="2"/>
  <c r="AB523" i="6"/>
  <c r="AC523" i="6"/>
  <c r="AB641" i="6"/>
  <c r="AC641" i="6"/>
  <c r="AB905" i="6"/>
  <c r="AC905" i="6"/>
  <c r="AN1576" i="2"/>
  <c r="AB282" i="6"/>
  <c r="AC282" i="6"/>
  <c r="AB322" i="6"/>
  <c r="AC322" i="6"/>
  <c r="AC936" i="6"/>
  <c r="AB936" i="6"/>
  <c r="AB842" i="6"/>
  <c r="AC842" i="6"/>
  <c r="AN1733" i="2"/>
  <c r="AB898" i="6"/>
  <c r="AC898" i="6"/>
  <c r="AC416" i="6"/>
  <c r="AB416" i="6"/>
  <c r="AC28" i="6"/>
  <c r="AB28" i="6"/>
  <c r="AB883" i="6"/>
  <c r="AC883" i="6"/>
  <c r="W239" i="6"/>
  <c r="V239" i="6"/>
  <c r="W525" i="6"/>
  <c r="V525" i="6"/>
  <c r="AD1959" i="2"/>
  <c r="Z1023" i="6"/>
  <c r="AD1998" i="2"/>
  <c r="W843" i="6"/>
  <c r="V843" i="6"/>
  <c r="W339" i="6"/>
  <c r="V339" i="6"/>
  <c r="AD1893" i="2"/>
  <c r="V364" i="6"/>
  <c r="W364" i="6"/>
  <c r="W1000" i="6"/>
  <c r="V1000" i="6"/>
  <c r="W751" i="6"/>
  <c r="V751" i="6"/>
  <c r="W919" i="6"/>
  <c r="V919" i="6"/>
  <c r="V388" i="6"/>
  <c r="W388" i="6"/>
  <c r="AD1718" i="2"/>
  <c r="W64" i="6"/>
  <c r="V64" i="6"/>
  <c r="W530" i="6"/>
  <c r="V530" i="6"/>
  <c r="W349" i="6"/>
  <c r="V349" i="6"/>
  <c r="W232" i="6"/>
  <c r="V232" i="6"/>
  <c r="W295" i="6"/>
  <c r="V295" i="6"/>
  <c r="AD1283" i="2"/>
  <c r="W329" i="6"/>
  <c r="V329" i="6"/>
  <c r="AD1377" i="2"/>
  <c r="W174" i="6"/>
  <c r="V174" i="6"/>
  <c r="P60" i="6"/>
  <c r="Q60" i="6"/>
  <c r="T1175" i="2"/>
  <c r="P473" i="6"/>
  <c r="Q473" i="6"/>
  <c r="P355" i="6"/>
  <c r="Q355" i="6"/>
  <c r="P885" i="6"/>
  <c r="Q885" i="6"/>
  <c r="P709" i="6"/>
  <c r="Q709" i="6"/>
  <c r="T1354" i="2"/>
  <c r="T1165" i="2"/>
  <c r="P138" i="6"/>
  <c r="Q138" i="6"/>
  <c r="P483" i="6"/>
  <c r="Q483" i="6"/>
  <c r="T1969" i="2"/>
  <c r="P491" i="6"/>
  <c r="Q491" i="6"/>
  <c r="P456" i="6"/>
  <c r="Q456" i="6"/>
  <c r="T1171" i="2"/>
  <c r="P601" i="6"/>
  <c r="Q601" i="6"/>
  <c r="P314" i="6"/>
  <c r="Q314" i="6"/>
  <c r="P209" i="6"/>
  <c r="Q209" i="6"/>
  <c r="P888" i="6"/>
  <c r="Q888" i="6"/>
  <c r="T1934" i="2"/>
  <c r="P78" i="6"/>
  <c r="Q78" i="6"/>
  <c r="J70" i="6"/>
  <c r="K70" i="6"/>
  <c r="J1099" i="2"/>
  <c r="AR1099" i="2"/>
  <c r="AH1099" i="2"/>
  <c r="X1099" i="2"/>
  <c r="N1099" i="2"/>
  <c r="O1099" i="2" s="1"/>
  <c r="I98" i="6" s="1"/>
  <c r="AH1109" i="2"/>
  <c r="AR1109" i="2"/>
  <c r="J1109" i="2"/>
  <c r="N1109" i="2"/>
  <c r="O1109" i="2" s="1"/>
  <c r="I108" i="6" s="1"/>
  <c r="X1109" i="2"/>
  <c r="AR1157" i="2"/>
  <c r="N1157" i="2"/>
  <c r="O1157" i="2" s="1"/>
  <c r="I156" i="6" s="1"/>
  <c r="AH1157" i="2"/>
  <c r="X1157" i="2"/>
  <c r="J1157" i="2"/>
  <c r="N1146" i="2"/>
  <c r="O1146" i="2" s="1"/>
  <c r="I145" i="6" s="1"/>
  <c r="AH1146" i="2"/>
  <c r="AR1146" i="2"/>
  <c r="X1146" i="2"/>
  <c r="J1146" i="2"/>
  <c r="N1229" i="2"/>
  <c r="O1229" i="2" s="1"/>
  <c r="I228" i="6" s="1"/>
  <c r="X1229" i="2"/>
  <c r="AR1229" i="2"/>
  <c r="AH1229" i="2"/>
  <c r="J1229" i="2"/>
  <c r="X1247" i="2"/>
  <c r="N1247" i="2"/>
  <c r="O1247" i="2" s="1"/>
  <c r="I246" i="6" s="1"/>
  <c r="AH1247" i="2"/>
  <c r="AR1247" i="2"/>
  <c r="J1247" i="2"/>
  <c r="J349" i="6"/>
  <c r="K349" i="6"/>
  <c r="AR1274" i="2"/>
  <c r="J1274" i="2"/>
  <c r="X1274" i="2"/>
  <c r="N1274" i="2"/>
  <c r="O1274" i="2" s="1"/>
  <c r="I273" i="6" s="1"/>
  <c r="AH1274" i="2"/>
  <c r="N1351" i="2"/>
  <c r="O1351" i="2" s="1"/>
  <c r="I350" i="6" s="1"/>
  <c r="AR1351" i="2"/>
  <c r="J1351" i="2"/>
  <c r="X1351" i="2"/>
  <c r="AH1351" i="2"/>
  <c r="J460" i="6"/>
  <c r="K460" i="6"/>
  <c r="N1511" i="2"/>
  <c r="O1511" i="2" s="1"/>
  <c r="I510" i="6" s="1"/>
  <c r="AR1511" i="2"/>
  <c r="X1511" i="2"/>
  <c r="J1511" i="2"/>
  <c r="AH1511" i="2"/>
  <c r="N1562" i="2"/>
  <c r="O1562" i="2" s="1"/>
  <c r="I561" i="6" s="1"/>
  <c r="X1562" i="2"/>
  <c r="AH1562" i="2"/>
  <c r="AR1562" i="2"/>
  <c r="J1562" i="2"/>
  <c r="AR1590" i="2"/>
  <c r="J1590" i="2"/>
  <c r="X1590" i="2"/>
  <c r="N1590" i="2"/>
  <c r="O1590" i="2" s="1"/>
  <c r="I589" i="6" s="1"/>
  <c r="AH1590" i="2"/>
  <c r="X1645" i="2"/>
  <c r="AH1645" i="2"/>
  <c r="AR1645" i="2"/>
  <c r="J1645" i="2"/>
  <c r="N1645" i="2"/>
  <c r="O1645" i="2" s="1"/>
  <c r="I644" i="6" s="1"/>
  <c r="J1549" i="2"/>
  <c r="N1549" i="2"/>
  <c r="O1549" i="2" s="1"/>
  <c r="I548" i="6" s="1"/>
  <c r="AH1549" i="2"/>
  <c r="AR1549" i="2"/>
  <c r="X1549" i="2"/>
  <c r="N1633" i="2"/>
  <c r="O1633" i="2" s="1"/>
  <c r="I632" i="6" s="1"/>
  <c r="X1633" i="2"/>
  <c r="AR1633" i="2"/>
  <c r="AH1633" i="2"/>
  <c r="J1633" i="2"/>
  <c r="J714" i="6"/>
  <c r="K714" i="6"/>
  <c r="J643" i="6"/>
  <c r="K643" i="6"/>
  <c r="AH1733" i="2"/>
  <c r="AR1733" i="2"/>
  <c r="X1733" i="2"/>
  <c r="J1733" i="2"/>
  <c r="N1733" i="2"/>
  <c r="O1733" i="2" s="1"/>
  <c r="I732" i="6" s="1"/>
  <c r="J1857" i="2"/>
  <c r="N1857" i="2"/>
  <c r="O1857" i="2" s="1"/>
  <c r="I856" i="6" s="1"/>
  <c r="X1857" i="2"/>
  <c r="AH1857" i="2"/>
  <c r="AR1857" i="2"/>
  <c r="AR1922" i="2"/>
  <c r="J1922" i="2"/>
  <c r="N1922" i="2"/>
  <c r="O1922" i="2" s="1"/>
  <c r="I921" i="6" s="1"/>
  <c r="X1922" i="2"/>
  <c r="AH1922" i="2"/>
  <c r="AC187" i="6"/>
  <c r="AB187" i="6"/>
  <c r="AN1238" i="2"/>
  <c r="AB389" i="6"/>
  <c r="AC389" i="6"/>
  <c r="AB388" i="6"/>
  <c r="AC388" i="6"/>
  <c r="AC568" i="6"/>
  <c r="AB568" i="6"/>
  <c r="AB553" i="6"/>
  <c r="AC553" i="6"/>
  <c r="AB563" i="6"/>
  <c r="AC563" i="6"/>
  <c r="AB662" i="6"/>
  <c r="AC662" i="6"/>
  <c r="AB601" i="6"/>
  <c r="AC601" i="6"/>
  <c r="AN1861" i="2"/>
  <c r="AB924" i="6"/>
  <c r="AC924" i="6"/>
  <c r="AB972" i="6"/>
  <c r="AC972" i="6"/>
  <c r="AN2023" i="2"/>
  <c r="AB895" i="6"/>
  <c r="AC895" i="6"/>
  <c r="AN1353" i="2"/>
  <c r="AC286" i="6"/>
  <c r="AB286" i="6"/>
  <c r="AB701" i="6"/>
  <c r="AC701" i="6"/>
  <c r="AB573" i="6"/>
  <c r="AC573" i="6"/>
  <c r="AB519" i="6"/>
  <c r="AC519" i="6"/>
  <c r="AN1598" i="2"/>
  <c r="AB406" i="6"/>
  <c r="AC406" i="6"/>
  <c r="AC350" i="6"/>
  <c r="AB350" i="6"/>
  <c r="AN1504" i="2"/>
  <c r="AN1488" i="2"/>
  <c r="AB178" i="6"/>
  <c r="AC178" i="6"/>
  <c r="AB773" i="6"/>
  <c r="AC773" i="6"/>
  <c r="AB885" i="6"/>
  <c r="AC885" i="6"/>
  <c r="AN1257" i="2"/>
  <c r="AC124" i="6"/>
  <c r="AB124" i="6"/>
  <c r="AN1636" i="2"/>
  <c r="AN1854" i="2"/>
  <c r="AC243" i="6"/>
  <c r="AB243" i="6"/>
  <c r="AB333" i="6"/>
  <c r="AC333" i="6"/>
  <c r="V340" i="6"/>
  <c r="W340" i="6"/>
  <c r="AD1722" i="2"/>
  <c r="AD1859" i="2"/>
  <c r="W792" i="6"/>
  <c r="V792" i="6"/>
  <c r="W987" i="6"/>
  <c r="V987" i="6"/>
  <c r="W582" i="6"/>
  <c r="V582" i="6"/>
  <c r="AD1770" i="2"/>
  <c r="W902" i="6"/>
  <c r="V902" i="6"/>
  <c r="W630" i="6"/>
  <c r="V630" i="6"/>
  <c r="AD1895" i="2"/>
  <c r="W877" i="6"/>
  <c r="V877" i="6"/>
  <c r="W226" i="6"/>
  <c r="V226" i="6"/>
  <c r="AD1738" i="2"/>
  <c r="AD1253" i="2"/>
  <c r="AD2009" i="2"/>
  <c r="W365" i="6"/>
  <c r="V365" i="6"/>
  <c r="P195" i="6"/>
  <c r="Q195" i="6"/>
  <c r="P602" i="6"/>
  <c r="Q602" i="6"/>
  <c r="T1708" i="2"/>
  <c r="P621" i="6"/>
  <c r="Q621" i="6"/>
  <c r="P647" i="6"/>
  <c r="Q647" i="6"/>
  <c r="P698" i="6"/>
  <c r="Q698" i="6"/>
  <c r="P766" i="6"/>
  <c r="Q766" i="6"/>
  <c r="T1863" i="2"/>
  <c r="P894" i="6"/>
  <c r="Q894" i="6"/>
  <c r="P761" i="6"/>
  <c r="Q761" i="6"/>
  <c r="T1967" i="2"/>
  <c r="P793" i="6"/>
  <c r="Q793" i="6"/>
  <c r="P512" i="6"/>
  <c r="Q512" i="6"/>
  <c r="T1443" i="2"/>
  <c r="P193" i="6"/>
  <c r="Q193" i="6"/>
  <c r="P799" i="6"/>
  <c r="Q799" i="6"/>
  <c r="T1468" i="2"/>
  <c r="T1160" i="2"/>
  <c r="T1515" i="2"/>
  <c r="T1508" i="2"/>
  <c r="T1026" i="2"/>
  <c r="P506" i="6"/>
  <c r="Q506" i="6"/>
  <c r="P703" i="6"/>
  <c r="Q703" i="6"/>
  <c r="T1433" i="2"/>
  <c r="P253" i="6"/>
  <c r="Q253" i="6"/>
  <c r="J50" i="6"/>
  <c r="K50" i="6"/>
  <c r="AR1085" i="2"/>
  <c r="X1085" i="2"/>
  <c r="J1085" i="2"/>
  <c r="AH1085" i="2"/>
  <c r="N1085" i="2"/>
  <c r="O1085" i="2" s="1"/>
  <c r="I84" i="6" s="1"/>
  <c r="X1185" i="2"/>
  <c r="AR1185" i="2"/>
  <c r="J1185" i="2"/>
  <c r="AH1185" i="2"/>
  <c r="N1185" i="2"/>
  <c r="O1185" i="2" s="1"/>
  <c r="I184" i="6" s="1"/>
  <c r="X1219" i="2"/>
  <c r="AH1219" i="2"/>
  <c r="AR1219" i="2"/>
  <c r="J1219" i="2"/>
  <c r="N1219" i="2"/>
  <c r="O1219" i="2" s="1"/>
  <c r="I218" i="6" s="1"/>
  <c r="X1284" i="2"/>
  <c r="J1284" i="2"/>
  <c r="AR1284" i="2"/>
  <c r="AH1284" i="2"/>
  <c r="N1284" i="2"/>
  <c r="O1284" i="2" s="1"/>
  <c r="I283" i="6" s="1"/>
  <c r="K193" i="6"/>
  <c r="J193" i="6"/>
  <c r="AH1126" i="2"/>
  <c r="AR1126" i="2"/>
  <c r="J1126" i="2"/>
  <c r="N1126" i="2"/>
  <c r="O1126" i="2" s="1"/>
  <c r="I125" i="6" s="1"/>
  <c r="X1126" i="2"/>
  <c r="AH1275" i="2"/>
  <c r="AR1275" i="2"/>
  <c r="J1275" i="2"/>
  <c r="X1275" i="2"/>
  <c r="N1275" i="2"/>
  <c r="O1275" i="2" s="1"/>
  <c r="I274" i="6" s="1"/>
  <c r="J300" i="6"/>
  <c r="K300" i="6"/>
  <c r="X1391" i="2"/>
  <c r="J1391" i="2"/>
  <c r="AR1391" i="2"/>
  <c r="AH1391" i="2"/>
  <c r="N1391" i="2"/>
  <c r="O1391" i="2" s="1"/>
  <c r="I390" i="6" s="1"/>
  <c r="AR1378" i="2"/>
  <c r="J1378" i="2"/>
  <c r="X1378" i="2"/>
  <c r="N1378" i="2"/>
  <c r="O1378" i="2" s="1"/>
  <c r="I377" i="6" s="1"/>
  <c r="AH1378" i="2"/>
  <c r="J400" i="6"/>
  <c r="K400" i="6"/>
  <c r="K513" i="6"/>
  <c r="J513" i="6"/>
  <c r="N1570" i="2"/>
  <c r="O1570" i="2" s="1"/>
  <c r="I569" i="6" s="1"/>
  <c r="X1570" i="2"/>
  <c r="AH1570" i="2"/>
  <c r="AR1570" i="2"/>
  <c r="J1570" i="2"/>
  <c r="N1459" i="2"/>
  <c r="O1459" i="2" s="1"/>
  <c r="I458" i="6" s="1"/>
  <c r="J1459" i="2"/>
  <c r="AH1459" i="2"/>
  <c r="X1459" i="2"/>
  <c r="AR1459" i="2"/>
  <c r="J579" i="6"/>
  <c r="K579" i="6"/>
  <c r="J426" i="6"/>
  <c r="K426" i="6"/>
  <c r="J726" i="6"/>
  <c r="K726" i="6"/>
  <c r="AH1524" i="2"/>
  <c r="AR1524" i="2"/>
  <c r="J1524" i="2"/>
  <c r="X1524" i="2"/>
  <c r="N1524" i="2"/>
  <c r="O1524" i="2" s="1"/>
  <c r="I523" i="6" s="1"/>
  <c r="J640" i="6"/>
  <c r="K640" i="6"/>
  <c r="AR1659" i="2"/>
  <c r="J1659" i="2"/>
  <c r="X1659" i="2"/>
  <c r="N1659" i="2"/>
  <c r="O1659" i="2" s="1"/>
  <c r="I658" i="6" s="1"/>
  <c r="AH1659" i="2"/>
  <c r="K657" i="6"/>
  <c r="J657" i="6"/>
  <c r="J772" i="6"/>
  <c r="K772" i="6"/>
  <c r="N1805" i="2"/>
  <c r="O1805" i="2" s="1"/>
  <c r="I804" i="6" s="1"/>
  <c r="X1805" i="2"/>
  <c r="AH1805" i="2"/>
  <c r="AR1805" i="2"/>
  <c r="J1805" i="2"/>
  <c r="J877" i="6"/>
  <c r="K877" i="6"/>
  <c r="N1942" i="2"/>
  <c r="O1942" i="2" s="1"/>
  <c r="I941" i="6" s="1"/>
  <c r="X1942" i="2"/>
  <c r="AH1942" i="2"/>
  <c r="AR1942" i="2"/>
  <c r="J1942" i="2"/>
  <c r="N1847" i="2"/>
  <c r="O1847" i="2" s="1"/>
  <c r="I846" i="6" s="1"/>
  <c r="X1847" i="2"/>
  <c r="AH1847" i="2"/>
  <c r="AR1847" i="2"/>
  <c r="J1847" i="2"/>
  <c r="J942" i="6"/>
  <c r="K942" i="6"/>
  <c r="N1840" i="2"/>
  <c r="O1840" i="2" s="1"/>
  <c r="I839" i="6" s="1"/>
  <c r="X1840" i="2"/>
  <c r="AH1840" i="2"/>
  <c r="AR1840" i="2"/>
  <c r="J1840" i="2"/>
  <c r="J935" i="6"/>
  <c r="K935" i="6"/>
  <c r="K737" i="6"/>
  <c r="J737" i="6"/>
  <c r="J974" i="6"/>
  <c r="K974" i="6"/>
  <c r="J723" i="6"/>
  <c r="K723" i="6"/>
  <c r="J996" i="6"/>
  <c r="K996" i="6"/>
  <c r="AH1992" i="2"/>
  <c r="AR1992" i="2"/>
  <c r="J1992" i="2"/>
  <c r="N1992" i="2"/>
  <c r="O1992" i="2" s="1"/>
  <c r="I991" i="6" s="1"/>
  <c r="X1992" i="2"/>
  <c r="AN1196" i="2"/>
  <c r="AN1146" i="2"/>
  <c r="AN1277" i="2"/>
  <c r="AB210" i="6"/>
  <c r="AC210" i="6"/>
  <c r="AB345" i="6"/>
  <c r="AC345" i="6"/>
  <c r="AB673" i="6"/>
  <c r="AC673" i="6"/>
  <c r="AB921" i="6"/>
  <c r="AC921" i="6"/>
  <c r="AB683" i="6"/>
  <c r="AC683" i="6"/>
  <c r="AB1013" i="6"/>
  <c r="AC1013" i="6"/>
  <c r="AN1081" i="2"/>
  <c r="AN1276" i="2"/>
  <c r="AC920" i="6"/>
  <c r="AB920" i="6"/>
  <c r="AB954" i="6"/>
  <c r="AC954" i="6"/>
  <c r="AN1977" i="2"/>
  <c r="AD1082" i="2"/>
  <c r="W73" i="6"/>
  <c r="V73" i="6"/>
  <c r="AD1239" i="2"/>
  <c r="W465" i="6"/>
  <c r="V465" i="6"/>
  <c r="AD1213" i="2"/>
  <c r="AD1369" i="2"/>
  <c r="AD1625" i="2"/>
  <c r="AD1704" i="2"/>
  <c r="W531" i="6"/>
  <c r="V531" i="6"/>
  <c r="V148" i="6"/>
  <c r="W148" i="6"/>
  <c r="W413" i="6"/>
  <c r="V413" i="6"/>
  <c r="W101" i="6"/>
  <c r="V101" i="6"/>
  <c r="W854" i="6"/>
  <c r="V854" i="6"/>
  <c r="AD1446" i="2"/>
  <c r="AD1415" i="2"/>
  <c r="V92" i="6"/>
  <c r="W92" i="6"/>
  <c r="W273" i="6"/>
  <c r="V273" i="6"/>
  <c r="W257" i="6"/>
  <c r="V257" i="6"/>
  <c r="AD1590" i="2"/>
  <c r="W447" i="6"/>
  <c r="V447" i="6"/>
  <c r="W431" i="6"/>
  <c r="V431" i="6"/>
  <c r="P712" i="6"/>
  <c r="Q712" i="6"/>
  <c r="P801" i="6"/>
  <c r="Q801" i="6"/>
  <c r="P341" i="6"/>
  <c r="Q341" i="6"/>
  <c r="P301" i="6"/>
  <c r="Q301" i="6"/>
  <c r="P599" i="6"/>
  <c r="Q599" i="6"/>
  <c r="T1058" i="2"/>
  <c r="J88" i="6"/>
  <c r="K88" i="6"/>
  <c r="N1029" i="2"/>
  <c r="O1029" i="2" s="1"/>
  <c r="I28" i="6" s="1"/>
  <c r="AR1029" i="2"/>
  <c r="J1029" i="2"/>
  <c r="X1029" i="2"/>
  <c r="AH1029" i="2"/>
  <c r="J126" i="6"/>
  <c r="K126" i="6"/>
  <c r="AH1088" i="2"/>
  <c r="AR1088" i="2"/>
  <c r="J1088" i="2"/>
  <c r="X1088" i="2"/>
  <c r="N1088" i="2"/>
  <c r="O1088" i="2" s="1"/>
  <c r="I87" i="6" s="1"/>
  <c r="J93" i="6"/>
  <c r="K93" i="6"/>
  <c r="X1163" i="2"/>
  <c r="AH1163" i="2"/>
  <c r="AR1163" i="2"/>
  <c r="J1163" i="2"/>
  <c r="N1163" i="2"/>
  <c r="O1163" i="2" s="1"/>
  <c r="I162" i="6" s="1"/>
  <c r="AR1096" i="2"/>
  <c r="J1096" i="2"/>
  <c r="X1096" i="2"/>
  <c r="N1096" i="2"/>
  <c r="O1096" i="2" s="1"/>
  <c r="I95" i="6" s="1"/>
  <c r="AH1096" i="2"/>
  <c r="K361" i="6"/>
  <c r="J361" i="6"/>
  <c r="J404" i="6"/>
  <c r="K404" i="6"/>
  <c r="J148" i="6"/>
  <c r="K148" i="6"/>
  <c r="K449" i="6"/>
  <c r="J449" i="6"/>
  <c r="J408" i="6"/>
  <c r="K408" i="6"/>
  <c r="N1364" i="2"/>
  <c r="O1364" i="2" s="1"/>
  <c r="I363" i="6" s="1"/>
  <c r="J1364" i="2"/>
  <c r="AH1364" i="2"/>
  <c r="X1364" i="2"/>
  <c r="AR1364" i="2"/>
  <c r="J492" i="6"/>
  <c r="K492" i="6"/>
  <c r="J485" i="6"/>
  <c r="K485" i="6"/>
  <c r="N1518" i="2"/>
  <c r="O1518" i="2" s="1"/>
  <c r="I517" i="6" s="1"/>
  <c r="J1518" i="2"/>
  <c r="AR1518" i="2"/>
  <c r="AH1518" i="2"/>
  <c r="X1518" i="2"/>
  <c r="J494" i="6"/>
  <c r="K494" i="6"/>
  <c r="AR1542" i="2"/>
  <c r="J1542" i="2"/>
  <c r="X1542" i="2"/>
  <c r="AH1542" i="2"/>
  <c r="N1542" i="2"/>
  <c r="O1542" i="2" s="1"/>
  <c r="I541" i="6" s="1"/>
  <c r="J1581" i="2"/>
  <c r="N1581" i="2"/>
  <c r="O1581" i="2" s="1"/>
  <c r="I580" i="6" s="1"/>
  <c r="AH1581" i="2"/>
  <c r="AR1581" i="2"/>
  <c r="X1581" i="2"/>
  <c r="J525" i="6"/>
  <c r="K525" i="6"/>
  <c r="J666" i="6"/>
  <c r="K666" i="6"/>
  <c r="J947" i="6"/>
  <c r="K947" i="6"/>
  <c r="AH1676" i="2"/>
  <c r="AR1676" i="2"/>
  <c r="J1676" i="2"/>
  <c r="N1676" i="2"/>
  <c r="O1676" i="2" s="1"/>
  <c r="I675" i="6" s="1"/>
  <c r="X1676" i="2"/>
  <c r="J1873" i="2"/>
  <c r="N1873" i="2"/>
  <c r="O1873" i="2" s="1"/>
  <c r="I872" i="6" s="1"/>
  <c r="X1873" i="2"/>
  <c r="AH1873" i="2"/>
  <c r="AR1873" i="2"/>
  <c r="AR1874" i="2"/>
  <c r="J1874" i="2"/>
  <c r="N1874" i="2"/>
  <c r="O1874" i="2" s="1"/>
  <c r="I873" i="6" s="1"/>
  <c r="X1874" i="2"/>
  <c r="AH1874" i="2"/>
  <c r="J997" i="6"/>
  <c r="K997" i="6"/>
  <c r="AH2008" i="2"/>
  <c r="AR2008" i="2"/>
  <c r="J2008" i="2"/>
  <c r="N2008" i="2"/>
  <c r="O2008" i="2" s="1"/>
  <c r="I1007" i="6" s="1"/>
  <c r="X2008" i="2"/>
  <c r="AC38" i="6"/>
  <c r="AB38" i="6"/>
  <c r="AC102" i="6"/>
  <c r="AB102" i="6"/>
  <c r="AC214" i="6"/>
  <c r="AB214" i="6"/>
  <c r="AB412" i="6"/>
  <c r="AC412" i="6"/>
  <c r="AN1476" i="2"/>
  <c r="AB476" i="6"/>
  <c r="AC476" i="6"/>
  <c r="AB876" i="6"/>
  <c r="AC876" i="6"/>
  <c r="AB759" i="6"/>
  <c r="AC759" i="6"/>
  <c r="AN1981" i="2"/>
  <c r="AB791" i="6"/>
  <c r="AC791" i="6"/>
  <c r="AB730" i="6"/>
  <c r="AC730" i="6"/>
  <c r="AN1870" i="2"/>
  <c r="AN1313" i="2"/>
  <c r="AB605" i="6"/>
  <c r="AC605" i="6"/>
  <c r="AC115" i="6"/>
  <c r="AB115" i="6"/>
  <c r="AB805" i="6"/>
  <c r="AC805" i="6"/>
  <c r="AC147" i="6"/>
  <c r="AB147" i="6"/>
  <c r="AC24" i="6"/>
  <c r="AB24" i="6"/>
  <c r="AC504" i="6"/>
  <c r="AB504" i="6"/>
  <c r="W111" i="6"/>
  <c r="V111" i="6"/>
  <c r="W406" i="6"/>
  <c r="V406" i="6"/>
  <c r="W627" i="6"/>
  <c r="V627" i="6"/>
  <c r="W633" i="6"/>
  <c r="V633" i="6"/>
  <c r="W641" i="6"/>
  <c r="V641" i="6"/>
  <c r="AD1996" i="2"/>
  <c r="W397" i="6"/>
  <c r="V397" i="6"/>
  <c r="W415" i="6"/>
  <c r="V415" i="6"/>
  <c r="AD1110" i="2"/>
  <c r="AD1057" i="2"/>
  <c r="W643" i="6"/>
  <c r="V643" i="6"/>
  <c r="W459" i="6"/>
  <c r="V459" i="6"/>
  <c r="W286" i="6"/>
  <c r="V286" i="6"/>
  <c r="V76" i="6"/>
  <c r="W76" i="6"/>
  <c r="W901" i="6"/>
  <c r="V901" i="6"/>
  <c r="V244" i="6"/>
  <c r="W244" i="6"/>
  <c r="P96" i="6"/>
  <c r="Q96" i="6"/>
  <c r="P182" i="6"/>
  <c r="Q182" i="6"/>
  <c r="T1440" i="2"/>
  <c r="P610" i="6"/>
  <c r="Q610" i="6"/>
  <c r="P563" i="6"/>
  <c r="Q563" i="6"/>
  <c r="P838" i="6"/>
  <c r="Q838" i="6"/>
  <c r="P547" i="6"/>
  <c r="Q547" i="6"/>
  <c r="P873" i="6"/>
  <c r="Q873" i="6"/>
  <c r="P474" i="6"/>
  <c r="Q474" i="6"/>
  <c r="P132" i="6"/>
  <c r="Q132" i="6"/>
  <c r="P45" i="6"/>
  <c r="Q45" i="6"/>
  <c r="P1012" i="6"/>
  <c r="Q1012" i="6"/>
  <c r="P167" i="6"/>
  <c r="Q167" i="6"/>
  <c r="J46" i="6"/>
  <c r="K46" i="6"/>
  <c r="J96" i="6"/>
  <c r="K96" i="6"/>
  <c r="J147" i="6"/>
  <c r="K147" i="6"/>
  <c r="AR1214" i="2"/>
  <c r="X1214" i="2"/>
  <c r="N1214" i="2"/>
  <c r="O1214" i="2" s="1"/>
  <c r="I213" i="6" s="1"/>
  <c r="J1214" i="2"/>
  <c r="AH1214" i="2"/>
  <c r="N1060" i="2"/>
  <c r="O1060" i="2" s="1"/>
  <c r="I59" i="6" s="1"/>
  <c r="J1060" i="2"/>
  <c r="X1060" i="2"/>
  <c r="AH1060" i="2"/>
  <c r="AR1060" i="2"/>
  <c r="N1254" i="2"/>
  <c r="O1254" i="2" s="1"/>
  <c r="I253" i="6" s="1"/>
  <c r="AH1254" i="2"/>
  <c r="X1254" i="2"/>
  <c r="AR1254" i="2"/>
  <c r="J1254" i="2"/>
  <c r="J266" i="6"/>
  <c r="K266" i="6"/>
  <c r="AR1233" i="2"/>
  <c r="J1233" i="2"/>
  <c r="X1233" i="2"/>
  <c r="AH1233" i="2"/>
  <c r="N1233" i="2"/>
  <c r="O1233" i="2" s="1"/>
  <c r="I232" i="6" s="1"/>
  <c r="N1317" i="2"/>
  <c r="O1317" i="2" s="1"/>
  <c r="I316" i="6" s="1"/>
  <c r="AH1317" i="2"/>
  <c r="J1317" i="2"/>
  <c r="AR1317" i="2"/>
  <c r="X1317" i="2"/>
  <c r="N1325" i="2"/>
  <c r="O1325" i="2" s="1"/>
  <c r="I324" i="6" s="1"/>
  <c r="AH1325" i="2"/>
  <c r="AR1325" i="2"/>
  <c r="X1325" i="2"/>
  <c r="J1325" i="2"/>
  <c r="J1433" i="2"/>
  <c r="AH1433" i="2"/>
  <c r="N1433" i="2"/>
  <c r="O1433" i="2" s="1"/>
  <c r="I432" i="6" s="1"/>
  <c r="X1433" i="2"/>
  <c r="AR1433" i="2"/>
  <c r="J591" i="6"/>
  <c r="K591" i="6"/>
  <c r="N1553" i="2"/>
  <c r="O1553" i="2" s="1"/>
  <c r="I552" i="6" s="1"/>
  <c r="X1553" i="2"/>
  <c r="AH1553" i="2"/>
  <c r="AR1553" i="2"/>
  <c r="J1553" i="2"/>
  <c r="J555" i="6"/>
  <c r="K555" i="6"/>
  <c r="N1620" i="2"/>
  <c r="O1620" i="2" s="1"/>
  <c r="I619" i="6" s="1"/>
  <c r="X1620" i="2"/>
  <c r="AR1620" i="2"/>
  <c r="AH1620" i="2"/>
  <c r="J1620" i="2"/>
  <c r="J613" i="6"/>
  <c r="K613" i="6"/>
  <c r="N1368" i="2"/>
  <c r="O1368" i="2" s="1"/>
  <c r="I367" i="6" s="1"/>
  <c r="AR1368" i="2"/>
  <c r="AH1368" i="2"/>
  <c r="J1368" i="2"/>
  <c r="X1368" i="2"/>
  <c r="AH1543" i="2"/>
  <c r="AR1543" i="2"/>
  <c r="J1543" i="2"/>
  <c r="N1543" i="2"/>
  <c r="O1543" i="2" s="1"/>
  <c r="I542" i="6" s="1"/>
  <c r="X1543" i="2"/>
  <c r="J720" i="6"/>
  <c r="K720" i="6"/>
  <c r="X1764" i="2"/>
  <c r="AH1764" i="2"/>
  <c r="AR1764" i="2"/>
  <c r="J1764" i="2"/>
  <c r="N1764" i="2"/>
  <c r="O1764" i="2" s="1"/>
  <c r="I763" i="6" s="1"/>
  <c r="J812" i="6"/>
  <c r="K812" i="6"/>
  <c r="N1845" i="2"/>
  <c r="O1845" i="2" s="1"/>
  <c r="I844" i="6" s="1"/>
  <c r="X1845" i="2"/>
  <c r="AH1845" i="2"/>
  <c r="AR1845" i="2"/>
  <c r="J1845" i="2"/>
  <c r="J957" i="6"/>
  <c r="K957" i="6"/>
  <c r="N1887" i="2"/>
  <c r="O1887" i="2" s="1"/>
  <c r="I886" i="6" s="1"/>
  <c r="X1887" i="2"/>
  <c r="AH1887" i="2"/>
  <c r="AR1887" i="2"/>
  <c r="J1887" i="2"/>
  <c r="AH1559" i="2"/>
  <c r="AR1559" i="2"/>
  <c r="J1559" i="2"/>
  <c r="N1559" i="2"/>
  <c r="O1559" i="2" s="1"/>
  <c r="I558" i="6" s="1"/>
  <c r="X1559" i="2"/>
  <c r="N1848" i="2"/>
  <c r="O1848" i="2" s="1"/>
  <c r="I847" i="6" s="1"/>
  <c r="X1848" i="2"/>
  <c r="AH1848" i="2"/>
  <c r="AR1848" i="2"/>
  <c r="J1848" i="2"/>
  <c r="J943" i="6"/>
  <c r="K943" i="6"/>
  <c r="J1945" i="2"/>
  <c r="N1945" i="2"/>
  <c r="O1945" i="2" s="1"/>
  <c r="I944" i="6" s="1"/>
  <c r="X1945" i="2"/>
  <c r="AH1945" i="2"/>
  <c r="AR1945" i="2"/>
  <c r="J762" i="6"/>
  <c r="K762" i="6"/>
  <c r="N2018" i="2"/>
  <c r="O2018" i="2" s="1"/>
  <c r="I1017" i="6" s="1"/>
  <c r="X2018" i="2"/>
  <c r="AH2018" i="2"/>
  <c r="AR2018" i="2"/>
  <c r="J2018" i="2"/>
  <c r="J1004" i="6"/>
  <c r="K1004" i="6"/>
  <c r="AB321" i="6"/>
  <c r="AC321" i="6"/>
  <c r="AN1451" i="2"/>
  <c r="AB410" i="6"/>
  <c r="AC410" i="6"/>
  <c r="AB570" i="6"/>
  <c r="AC570" i="6"/>
  <c r="AB745" i="6"/>
  <c r="AC745" i="6"/>
  <c r="AM2024" i="2"/>
  <c r="AN1736" i="2"/>
  <c r="AB356" i="6"/>
  <c r="AC356" i="6"/>
  <c r="AC143" i="6"/>
  <c r="AB143" i="6"/>
  <c r="AC251" i="6"/>
  <c r="AB251" i="6"/>
  <c r="W410" i="6"/>
  <c r="V410" i="6"/>
  <c r="J1064" i="2"/>
  <c r="N1064" i="2"/>
  <c r="O1064" i="2" s="1"/>
  <c r="I63" i="6" s="1"/>
  <c r="X1064" i="2"/>
  <c r="AH1064" i="2"/>
  <c r="AR1064" i="2"/>
  <c r="J39" i="6"/>
  <c r="K39" i="6"/>
  <c r="J75" i="6"/>
  <c r="K75" i="6"/>
  <c r="J144" i="6"/>
  <c r="K144" i="6"/>
  <c r="J178" i="6"/>
  <c r="K178" i="6"/>
  <c r="J155" i="6"/>
  <c r="K155" i="6"/>
  <c r="N1245" i="2"/>
  <c r="O1245" i="2" s="1"/>
  <c r="I244" i="6" s="1"/>
  <c r="X1245" i="2"/>
  <c r="AR1245" i="2"/>
  <c r="J1245" i="2"/>
  <c r="AH1245" i="2"/>
  <c r="AH1134" i="2"/>
  <c r="J1134" i="2"/>
  <c r="X1134" i="2"/>
  <c r="N1134" i="2"/>
  <c r="O1134" i="2" s="1"/>
  <c r="I133" i="6" s="1"/>
  <c r="AR1134" i="2"/>
  <c r="J314" i="6"/>
  <c r="K314" i="6"/>
  <c r="J231" i="6"/>
  <c r="K231" i="6"/>
  <c r="J261" i="6"/>
  <c r="K261" i="6"/>
  <c r="J412" i="6"/>
  <c r="K412" i="6"/>
  <c r="J351" i="6"/>
  <c r="K351" i="6"/>
  <c r="J455" i="6"/>
  <c r="K455" i="6"/>
  <c r="J1449" i="2"/>
  <c r="AH1449" i="2"/>
  <c r="N1449" i="2"/>
  <c r="O1449" i="2" s="1"/>
  <c r="I448" i="6" s="1"/>
  <c r="X1449" i="2"/>
  <c r="AR1449" i="2"/>
  <c r="J599" i="6"/>
  <c r="K599" i="6"/>
  <c r="N1625" i="2"/>
  <c r="O1625" i="2" s="1"/>
  <c r="I624" i="6" s="1"/>
  <c r="X1625" i="2"/>
  <c r="AH1625" i="2"/>
  <c r="AR1625" i="2"/>
  <c r="J1625" i="2"/>
  <c r="N1603" i="2"/>
  <c r="O1603" i="2" s="1"/>
  <c r="I602" i="6" s="1"/>
  <c r="X1603" i="2"/>
  <c r="AH1603" i="2"/>
  <c r="J1603" i="2"/>
  <c r="AR1603" i="2"/>
  <c r="N1479" i="2"/>
  <c r="O1479" i="2" s="1"/>
  <c r="I478" i="6" s="1"/>
  <c r="AR1479" i="2"/>
  <c r="J1479" i="2"/>
  <c r="AH1479" i="2"/>
  <c r="X1479" i="2"/>
  <c r="J686" i="6"/>
  <c r="K686" i="6"/>
  <c r="J835" i="6"/>
  <c r="K835" i="6"/>
  <c r="X1900" i="2"/>
  <c r="AH1900" i="2"/>
  <c r="AR1900" i="2"/>
  <c r="J1900" i="2"/>
  <c r="N1900" i="2"/>
  <c r="O1900" i="2" s="1"/>
  <c r="I899" i="6" s="1"/>
  <c r="J683" i="6"/>
  <c r="K683" i="6"/>
  <c r="J1642" i="2"/>
  <c r="N1642" i="2"/>
  <c r="O1642" i="2" s="1"/>
  <c r="I641" i="6" s="1"/>
  <c r="AH1642" i="2"/>
  <c r="X1642" i="2"/>
  <c r="AR1642" i="2"/>
  <c r="J888" i="6"/>
  <c r="K888" i="6"/>
  <c r="AR1762" i="2"/>
  <c r="J1762" i="2"/>
  <c r="N1762" i="2"/>
  <c r="O1762" i="2" s="1"/>
  <c r="I761" i="6" s="1"/>
  <c r="X1762" i="2"/>
  <c r="AH1762" i="2"/>
  <c r="K953" i="6"/>
  <c r="J953" i="6"/>
  <c r="AH1819" i="2"/>
  <c r="AR1819" i="2"/>
  <c r="J1819" i="2"/>
  <c r="N1819" i="2"/>
  <c r="O1819" i="2" s="1"/>
  <c r="I818" i="6" s="1"/>
  <c r="X1819" i="2"/>
  <c r="G788" i="2"/>
  <c r="G40" i="2"/>
  <c r="G882" i="2"/>
  <c r="H79" i="2"/>
  <c r="H241" i="2"/>
  <c r="H526" i="2"/>
  <c r="H509" i="2"/>
  <c r="H92" i="2"/>
  <c r="G407" i="2"/>
  <c r="H544" i="2"/>
  <c r="G911" i="2"/>
  <c r="G758" i="2"/>
  <c r="H46" i="2"/>
  <c r="G128" i="2"/>
  <c r="H315" i="2"/>
  <c r="G667" i="2"/>
  <c r="H903" i="2"/>
  <c r="G86" i="2"/>
  <c r="H950" i="2"/>
  <c r="G989" i="2"/>
  <c r="H633" i="2"/>
  <c r="H586" i="2"/>
  <c r="G22" i="2"/>
  <c r="H124" i="2"/>
  <c r="H396" i="2"/>
  <c r="G786" i="2"/>
  <c r="H541" i="2"/>
  <c r="G933" i="2"/>
  <c r="G715" i="2"/>
  <c r="G966" i="2"/>
  <c r="H682" i="2"/>
  <c r="H112" i="2"/>
  <c r="G721" i="2"/>
  <c r="G937" i="2"/>
  <c r="G126" i="2"/>
  <c r="G326" i="2"/>
  <c r="G652" i="2"/>
  <c r="G260" i="2"/>
  <c r="I260" i="2" s="1"/>
  <c r="H452" i="2"/>
  <c r="H898" i="2"/>
  <c r="G632" i="2"/>
  <c r="I632" i="2" s="1"/>
  <c r="H318" i="2"/>
  <c r="G946" i="2"/>
  <c r="G529" i="2"/>
  <c r="G612" i="2"/>
  <c r="G830" i="2"/>
  <c r="G203" i="2"/>
  <c r="G380" i="2"/>
  <c r="H584" i="2"/>
  <c r="H955" i="2"/>
  <c r="H608" i="2"/>
  <c r="G414" i="2"/>
  <c r="G691" i="2"/>
  <c r="G378" i="2"/>
  <c r="H101" i="2"/>
  <c r="H274" i="2"/>
  <c r="G444" i="2"/>
  <c r="G598" i="2"/>
  <c r="G742" i="2"/>
  <c r="H126" i="2"/>
  <c r="G985" i="2"/>
  <c r="G264" i="2"/>
  <c r="G749" i="2"/>
  <c r="H1012" i="2"/>
  <c r="H494" i="2"/>
  <c r="G228" i="2"/>
  <c r="G140" i="2"/>
  <c r="H837" i="2"/>
  <c r="H260" i="2"/>
  <c r="G724" i="2"/>
  <c r="H24" i="2"/>
  <c r="G362" i="2"/>
  <c r="G257" i="2"/>
  <c r="G582" i="2"/>
  <c r="G670" i="2"/>
  <c r="G90" i="2"/>
  <c r="G875" i="2"/>
  <c r="H193" i="2"/>
  <c r="G305" i="2"/>
  <c r="G693" i="2"/>
  <c r="H905" i="2"/>
  <c r="H33" i="2"/>
  <c r="H454" i="2"/>
  <c r="H784" i="2"/>
  <c r="H172" i="2"/>
  <c r="H775" i="2"/>
  <c r="G961" i="2"/>
  <c r="G340" i="2"/>
  <c r="G226" i="2"/>
  <c r="H490" i="2"/>
  <c r="H601" i="2"/>
  <c r="G818" i="2"/>
  <c r="H143" i="2"/>
  <c r="H295" i="2"/>
  <c r="H632" i="2"/>
  <c r="H478" i="2"/>
  <c r="H793" i="2"/>
  <c r="H979" i="2"/>
  <c r="G336" i="2"/>
  <c r="H141" i="2"/>
  <c r="H272" i="2"/>
  <c r="G664" i="2"/>
  <c r="I664" i="2" s="1"/>
  <c r="G523" i="2"/>
  <c r="G869" i="2"/>
  <c r="G132" i="2"/>
  <c r="H434" i="2"/>
  <c r="H882" i="2"/>
  <c r="H982" i="2"/>
  <c r="H123" i="2"/>
  <c r="H173" i="2"/>
  <c r="H603" i="2"/>
  <c r="H438" i="2"/>
  <c r="H830" i="2"/>
  <c r="G959" i="2"/>
  <c r="G338" i="2"/>
  <c r="G93" i="2"/>
  <c r="G233" i="2"/>
  <c r="H176" i="2"/>
  <c r="H996" i="2"/>
  <c r="H736" i="2"/>
  <c r="G919" i="2"/>
  <c r="G817" i="2"/>
  <c r="G238" i="2"/>
  <c r="G398" i="2"/>
  <c r="H472" i="2"/>
  <c r="H182" i="2"/>
  <c r="G253" i="2"/>
  <c r="G963" i="2"/>
  <c r="G92" i="2"/>
  <c r="I92" i="2" s="1"/>
  <c r="H575" i="2"/>
  <c r="G678" i="2"/>
  <c r="G404" i="2"/>
  <c r="G399" i="2"/>
  <c r="H863" i="2"/>
  <c r="G984" i="2"/>
  <c r="H365" i="2"/>
  <c r="H565" i="2"/>
  <c r="G744" i="2"/>
  <c r="G322" i="2"/>
  <c r="H41" i="2"/>
  <c r="H515" i="2"/>
  <c r="G168" i="2"/>
  <c r="G239" i="2"/>
  <c r="G692" i="2"/>
  <c r="H777" i="2"/>
  <c r="H589" i="2"/>
  <c r="H556" i="2"/>
  <c r="H87" i="2"/>
  <c r="G89" i="2"/>
  <c r="H463" i="2"/>
  <c r="H953" i="2"/>
  <c r="G60" i="2"/>
  <c r="H912" i="2"/>
  <c r="G808" i="2"/>
  <c r="G596" i="2"/>
  <c r="G708" i="2"/>
  <c r="H500" i="2"/>
  <c r="H269" i="2"/>
  <c r="G333" i="2"/>
  <c r="G33" i="2"/>
  <c r="I33" i="2" s="1"/>
  <c r="H831" i="2"/>
  <c r="G880" i="2"/>
  <c r="G29" i="2"/>
  <c r="H290" i="2"/>
  <c r="G318" i="2"/>
  <c r="I318" i="2" s="1"/>
  <c r="H429" i="2"/>
  <c r="G175" i="2"/>
  <c r="G222" i="2"/>
  <c r="H932" i="2"/>
  <c r="G775" i="2"/>
  <c r="H466" i="2"/>
  <c r="G587" i="2"/>
  <c r="H367" i="2"/>
  <c r="H85" i="2"/>
  <c r="G204" i="2"/>
  <c r="H288" i="2"/>
  <c r="G353" i="2"/>
  <c r="G581" i="2"/>
  <c r="H664" i="2"/>
  <c r="H741" i="2"/>
  <c r="H416" i="2"/>
  <c r="G454" i="2"/>
  <c r="I454" i="2" s="1"/>
  <c r="G250" i="2"/>
  <c r="H93" i="2"/>
  <c r="H890" i="2"/>
  <c r="H879" i="2"/>
  <c r="H751" i="2"/>
  <c r="G383" i="2"/>
  <c r="H44" i="2"/>
  <c r="H679" i="2"/>
  <c r="H757" i="2"/>
  <c r="G375" i="2"/>
  <c r="H517" i="2"/>
  <c r="G167" i="2"/>
  <c r="G231" i="2"/>
  <c r="H695" i="2"/>
  <c r="G776" i="2"/>
  <c r="H482" i="2"/>
  <c r="G547" i="2"/>
  <c r="G30" i="2"/>
  <c r="H88" i="2"/>
  <c r="H423" i="2"/>
  <c r="H196" i="2"/>
  <c r="G516" i="2"/>
  <c r="H916" i="2"/>
  <c r="H474" i="2"/>
  <c r="G325" i="2"/>
  <c r="G321" i="2"/>
  <c r="I321" i="2" s="1"/>
  <c r="G58" i="2"/>
  <c r="H106" i="2"/>
  <c r="H985" i="2"/>
  <c r="H49" i="2"/>
  <c r="H705" i="2"/>
  <c r="H852" i="2"/>
  <c r="G317" i="2"/>
  <c r="G381" i="2"/>
  <c r="I381" i="2" s="1"/>
  <c r="G702" i="2"/>
  <c r="I702" i="2" s="1"/>
  <c r="H510" i="2"/>
  <c r="G247" i="2"/>
  <c r="H389" i="2"/>
  <c r="H78" i="2"/>
  <c r="H220" i="2"/>
  <c r="G212" i="2"/>
  <c r="G884" i="2"/>
  <c r="G794" i="2"/>
  <c r="H573" i="2"/>
  <c r="G613" i="2"/>
  <c r="H296" i="2"/>
  <c r="G102" i="2"/>
  <c r="H627" i="2"/>
  <c r="G311" i="2"/>
  <c r="H475" i="2"/>
  <c r="H594" i="2"/>
  <c r="G292" i="2"/>
  <c r="G349" i="2"/>
  <c r="G74" i="2"/>
  <c r="H161" i="2"/>
  <c r="G644" i="2"/>
  <c r="H710" i="2"/>
  <c r="G442" i="2"/>
  <c r="H511" i="2"/>
  <c r="H935" i="2"/>
  <c r="H398" i="2"/>
  <c r="G783" i="2"/>
  <c r="H816" i="2"/>
  <c r="G290" i="2"/>
  <c r="I290" i="2" s="1"/>
  <c r="G393" i="2"/>
  <c r="G468" i="2"/>
  <c r="H226" i="2"/>
  <c r="H255" i="2"/>
  <c r="H767" i="2"/>
  <c r="H893" i="2"/>
  <c r="H674" i="2"/>
  <c r="H672" i="2"/>
  <c r="G176" i="2"/>
  <c r="H212" i="2"/>
  <c r="H583" i="2"/>
  <c r="H31" i="2"/>
  <c r="H150" i="2"/>
  <c r="G163" i="2"/>
  <c r="G991" i="2"/>
  <c r="G939" i="2"/>
  <c r="H689" i="2"/>
  <c r="G551" i="2"/>
  <c r="H246" i="2"/>
  <c r="G280" i="2"/>
  <c r="H71" i="2"/>
  <c r="G957" i="2"/>
  <c r="G879" i="2"/>
  <c r="H439" i="2"/>
  <c r="H666" i="2"/>
  <c r="G356" i="2"/>
  <c r="G463" i="2"/>
  <c r="I463" i="2" s="1"/>
  <c r="G242" i="2"/>
  <c r="H232" i="2"/>
  <c r="H1007" i="2"/>
  <c r="G835" i="2"/>
  <c r="H518" i="2"/>
  <c r="H669" i="2"/>
  <c r="G417" i="2"/>
  <c r="H128" i="2"/>
  <c r="H773" i="2"/>
  <c r="H538" i="2"/>
  <c r="H381" i="2"/>
  <c r="H391" i="2"/>
  <c r="H987" i="2"/>
  <c r="G665" i="2"/>
  <c r="G695" i="2"/>
  <c r="I695" i="2" s="1"/>
  <c r="G435" i="2"/>
  <c r="H591" i="2"/>
  <c r="G295" i="2"/>
  <c r="I295" i="2" s="1"/>
  <c r="H144" i="2"/>
  <c r="H984" i="2"/>
  <c r="G956" i="2"/>
  <c r="G687" i="2"/>
  <c r="H495" i="2"/>
  <c r="H113" i="2"/>
  <c r="G706" i="2"/>
  <c r="G714" i="2"/>
  <c r="G432" i="2"/>
  <c r="H521" i="2"/>
  <c r="H189" i="2"/>
  <c r="G347" i="2"/>
  <c r="H792" i="2"/>
  <c r="H870" i="2"/>
  <c r="G508" i="2"/>
  <c r="G614" i="2"/>
  <c r="G45" i="2"/>
  <c r="G154" i="2"/>
  <c r="G448" i="2"/>
  <c r="G255" i="2"/>
  <c r="G277" i="2"/>
  <c r="H964" i="2"/>
  <c r="G566" i="2"/>
  <c r="H359" i="2"/>
  <c r="H373" i="2"/>
  <c r="H412" i="2"/>
  <c r="H516" i="2"/>
  <c r="H918" i="2"/>
  <c r="H84" i="2"/>
  <c r="H779" i="2"/>
  <c r="G971" i="2"/>
  <c r="H372" i="2"/>
  <c r="G490" i="2"/>
  <c r="I490" i="2" s="1"/>
  <c r="H815" i="2"/>
  <c r="G975" i="2"/>
  <c r="G603" i="2"/>
  <c r="I603" i="2" s="1"/>
  <c r="G377" i="2"/>
  <c r="H447" i="2"/>
  <c r="H168" i="2"/>
  <c r="G274" i="2"/>
  <c r="I274" i="2" s="1"/>
  <c r="G20" i="2"/>
  <c r="G836" i="2"/>
  <c r="H658" i="2"/>
  <c r="G690" i="2"/>
  <c r="H356" i="2"/>
  <c r="G159" i="2"/>
  <c r="G914" i="2"/>
  <c r="H924" i="2"/>
  <c r="G119" i="2"/>
  <c r="H321" i="2"/>
  <c r="G528" i="2"/>
  <c r="G642" i="2"/>
  <c r="I642" i="2" s="1"/>
  <c r="G306" i="2"/>
  <c r="G374" i="2"/>
  <c r="H111" i="2"/>
  <c r="G207" i="2"/>
  <c r="G1001" i="2"/>
  <c r="G686" i="2"/>
  <c r="G728" i="2"/>
  <c r="H531" i="2"/>
  <c r="G289" i="2"/>
  <c r="H479" i="2"/>
  <c r="H415" i="2"/>
  <c r="H642" i="2"/>
  <c r="H711" i="2"/>
  <c r="G465" i="2"/>
  <c r="G554" i="2"/>
  <c r="H371" i="2"/>
  <c r="G307" i="2"/>
  <c r="H805" i="2"/>
  <c r="G1008" i="2"/>
  <c r="H702" i="2"/>
  <c r="H740" i="2"/>
  <c r="G182" i="2"/>
  <c r="I182" i="2" s="1"/>
  <c r="H253" i="2"/>
  <c r="G574" i="2"/>
  <c r="G409" i="2"/>
  <c r="H153" i="2"/>
  <c r="H205" i="2"/>
  <c r="H942" i="2"/>
  <c r="G72" i="2"/>
  <c r="H810" i="2"/>
  <c r="H638" i="2"/>
  <c r="G278" i="2"/>
  <c r="H383" i="2"/>
  <c r="H159" i="2"/>
  <c r="H992" i="2"/>
  <c r="H567" i="2"/>
  <c r="G279" i="2"/>
  <c r="H962" i="2"/>
  <c r="H750" i="2"/>
  <c r="G411" i="2"/>
  <c r="G505" i="2"/>
  <c r="H355" i="2"/>
  <c r="H330" i="2"/>
  <c r="G95" i="2"/>
  <c r="G941" i="2"/>
  <c r="G561" i="2"/>
  <c r="H693" i="2"/>
  <c r="H459" i="2"/>
  <c r="H188" i="2"/>
  <c r="H838" i="2"/>
  <c r="G688" i="2"/>
  <c r="G1011" i="2"/>
  <c r="G382" i="2"/>
  <c r="G923" i="2"/>
  <c r="G750" i="2"/>
  <c r="I750" i="2" s="1"/>
  <c r="G741" i="2"/>
  <c r="I741" i="2" s="1"/>
  <c r="H528" i="2"/>
  <c r="H605" i="2"/>
  <c r="G408" i="2"/>
  <c r="G513" i="2"/>
  <c r="H285" i="2"/>
  <c r="H327" i="2"/>
  <c r="H766" i="2"/>
  <c r="G822" i="2"/>
  <c r="H195" i="2"/>
  <c r="G768" i="2"/>
  <c r="G765" i="2"/>
  <c r="G433" i="2"/>
  <c r="G620" i="2"/>
  <c r="H293" i="2"/>
  <c r="H384" i="2"/>
  <c r="H865" i="2"/>
  <c r="H895" i="2"/>
  <c r="H576" i="2"/>
  <c r="H738" i="2"/>
  <c r="G94" i="2"/>
  <c r="H247" i="2"/>
  <c r="H585" i="2"/>
  <c r="G628" i="2"/>
  <c r="I628" i="2" s="1"/>
  <c r="H795" i="2"/>
  <c r="H29" i="2"/>
  <c r="H919" i="2"/>
  <c r="H680" i="2"/>
  <c r="H700" i="2"/>
  <c r="G456" i="2"/>
  <c r="H559" i="2"/>
  <c r="G55" i="2"/>
  <c r="H198" i="2"/>
  <c r="H906" i="2"/>
  <c r="G872" i="2"/>
  <c r="G431" i="2"/>
  <c r="H529" i="2"/>
  <c r="H936" i="2"/>
  <c r="G23" i="2"/>
  <c r="G711" i="2"/>
  <c r="I711" i="2" s="1"/>
  <c r="G462" i="2"/>
  <c r="G486" i="2"/>
  <c r="H277" i="2"/>
  <c r="H342" i="2"/>
  <c r="G103" i="2"/>
  <c r="H941" i="2"/>
  <c r="G682" i="2"/>
  <c r="I682" i="2" s="1"/>
  <c r="G709" i="2"/>
  <c r="I709" i="2" s="1"/>
  <c r="H458" i="2"/>
  <c r="G211" i="2"/>
  <c r="H717" i="2"/>
  <c r="H409" i="2"/>
  <c r="H925" i="2"/>
  <c r="G630" i="2"/>
  <c r="G648" i="2"/>
  <c r="H417" i="2"/>
  <c r="H501" i="2"/>
  <c r="G248" i="2"/>
  <c r="G57" i="2"/>
  <c r="H888" i="2"/>
  <c r="H877" i="2"/>
  <c r="G552" i="2"/>
  <c r="H397" i="2"/>
  <c r="G64" i="2"/>
  <c r="H914" i="2"/>
  <c r="G497" i="2"/>
  <c r="G617" i="2"/>
  <c r="G756" i="2"/>
  <c r="G511" i="2"/>
  <c r="I511" i="2" s="1"/>
  <c r="H628" i="2"/>
  <c r="H362" i="2"/>
  <c r="G419" i="2"/>
  <c r="H899" i="2"/>
  <c r="H961" i="2"/>
  <c r="G32" i="2"/>
  <c r="G763" i="2"/>
  <c r="H534" i="2"/>
  <c r="H709" i="2"/>
  <c r="G481" i="2"/>
  <c r="G185" i="2"/>
  <c r="G258" i="2"/>
  <c r="H59" i="2"/>
  <c r="G122" i="2"/>
  <c r="H883" i="2"/>
  <c r="H699" i="2"/>
  <c r="G364" i="2"/>
  <c r="H425" i="2"/>
  <c r="H180" i="2"/>
  <c r="G1015" i="2"/>
  <c r="G556" i="2"/>
  <c r="I556" i="2" s="1"/>
  <c r="G367" i="2"/>
  <c r="I367" i="2" s="1"/>
  <c r="G394" i="2"/>
  <c r="H828" i="2"/>
  <c r="G488" i="2"/>
  <c r="G621" i="2"/>
  <c r="H346" i="2"/>
  <c r="H403" i="2"/>
  <c r="H137" i="2"/>
  <c r="G917" i="2"/>
  <c r="G597" i="2"/>
  <c r="H67" i="2"/>
  <c r="H549" i="2"/>
  <c r="G604" i="2"/>
  <c r="H1000" i="2"/>
  <c r="G791" i="2"/>
  <c r="H378" i="2"/>
  <c r="G460" i="2"/>
  <c r="G27" i="2"/>
  <c r="G831" i="2"/>
  <c r="I831" i="2" s="1"/>
  <c r="H789" i="2"/>
  <c r="H624" i="2"/>
  <c r="H998" i="2"/>
  <c r="H485" i="2"/>
  <c r="H552" i="2"/>
  <c r="H273" i="2"/>
  <c r="G358" i="2"/>
  <c r="H861" i="2"/>
  <c r="G871" i="2"/>
  <c r="G245" i="2"/>
  <c r="H811" i="2"/>
  <c r="G824" i="2"/>
  <c r="G559" i="2"/>
  <c r="I559" i="2" s="1"/>
  <c r="H662" i="2"/>
  <c r="H324" i="2"/>
  <c r="H444" i="2"/>
  <c r="G897" i="2"/>
  <c r="G976" i="2"/>
  <c r="G619" i="2"/>
  <c r="H772" i="2"/>
  <c r="G169" i="2"/>
  <c r="H267" i="2"/>
  <c r="G636" i="2"/>
  <c r="H652" i="2"/>
  <c r="G637" i="2"/>
  <c r="G814" i="2"/>
  <c r="G1005" i="2"/>
  <c r="G663" i="2"/>
  <c r="H803" i="2"/>
  <c r="H539" i="2"/>
  <c r="G674" i="2"/>
  <c r="I674" i="2" s="1"/>
  <c r="G116" i="2"/>
  <c r="H215" i="2"/>
  <c r="G854" i="2"/>
  <c r="G1000" i="2"/>
  <c r="I1000" i="2" s="1"/>
  <c r="H802" i="2"/>
  <c r="G945" i="2"/>
  <c r="G638" i="2"/>
  <c r="I638" i="2" s="1"/>
  <c r="H764" i="2"/>
  <c r="G577" i="2"/>
  <c r="H578" i="2"/>
  <c r="G303" i="2"/>
  <c r="H388" i="2"/>
  <c r="G189" i="2"/>
  <c r="I189" i="2" s="1"/>
  <c r="H278" i="2"/>
  <c r="G999" i="2"/>
  <c r="H80" i="2"/>
  <c r="H547" i="2"/>
  <c r="G607" i="2"/>
  <c r="H980" i="2"/>
  <c r="G769" i="2"/>
  <c r="G43" i="2"/>
  <c r="G434" i="2"/>
  <c r="I434" i="2" s="1"/>
  <c r="G886" i="2"/>
  <c r="H718" i="2"/>
  <c r="G722" i="2"/>
  <c r="H449" i="2"/>
  <c r="G502" i="2"/>
  <c r="G288" i="2"/>
  <c r="I288" i="2" s="1"/>
  <c r="H107" i="2"/>
  <c r="G890" i="2"/>
  <c r="I890" i="2" s="1"/>
  <c r="H988" i="2"/>
  <c r="G634" i="2"/>
  <c r="H455" i="2"/>
  <c r="G41" i="2"/>
  <c r="I41" i="2" s="1"/>
  <c r="G970" i="2"/>
  <c r="H577" i="2"/>
  <c r="H720" i="2"/>
  <c r="H819" i="2"/>
  <c r="G584" i="2"/>
  <c r="I584" i="2" s="1"/>
  <c r="H704" i="2"/>
  <c r="G712" i="2"/>
  <c r="H467" i="2"/>
  <c r="G265" i="2"/>
  <c r="H1009" i="2"/>
  <c r="H35" i="2"/>
  <c r="G844" i="2"/>
  <c r="H620" i="2"/>
  <c r="G148" i="2"/>
  <c r="H560" i="2"/>
  <c r="G298" i="2"/>
  <c r="G286" i="2"/>
  <c r="H86" i="2"/>
  <c r="H514" i="2"/>
  <c r="G953" i="2"/>
  <c r="I953" i="2" s="1"/>
  <c r="G34" i="2"/>
  <c r="I34" i="2" s="1"/>
  <c r="G751" i="2"/>
  <c r="I751" i="2" s="1"/>
  <c r="H818" i="2"/>
  <c r="G270" i="2"/>
  <c r="H310" i="2"/>
  <c r="H617" i="2"/>
  <c r="G474" i="2"/>
  <c r="I474" i="2" s="1"/>
  <c r="G563" i="2"/>
  <c r="G821" i="2"/>
  <c r="H595" i="2"/>
  <c r="G995" i="2"/>
  <c r="G704" i="2"/>
  <c r="G757" i="2"/>
  <c r="I757" i="2" s="1"/>
  <c r="G229" i="2"/>
  <c r="G308" i="2"/>
  <c r="H1003" i="2"/>
  <c r="G101" i="2"/>
  <c r="I101" i="2" s="1"/>
  <c r="H635" i="2"/>
  <c r="H629" i="2"/>
  <c r="H993" i="2"/>
  <c r="G773" i="2"/>
  <c r="I773" i="2" s="1"/>
  <c r="H768" i="2"/>
  <c r="G504" i="2"/>
  <c r="H445" i="2"/>
  <c r="G146" i="2"/>
  <c r="I146" i="2" s="1"/>
  <c r="H237" i="2"/>
  <c r="H1008" i="2"/>
  <c r="G70" i="2"/>
  <c r="H537" i="2"/>
  <c r="H685" i="2"/>
  <c r="H313" i="2"/>
  <c r="G469" i="2"/>
  <c r="H946" i="2"/>
  <c r="H974" i="2"/>
  <c r="G343" i="2"/>
  <c r="H165" i="2"/>
  <c r="G986" i="2"/>
  <c r="G895" i="2"/>
  <c r="I895" i="2" s="1"/>
  <c r="G654" i="2"/>
  <c r="G710" i="2"/>
  <c r="I710" i="2" s="1"/>
  <c r="H469" i="2"/>
  <c r="H234" i="2"/>
  <c r="H981" i="2"/>
  <c r="H34" i="2"/>
  <c r="G745" i="2"/>
  <c r="G510" i="2"/>
  <c r="I510" i="2" s="1"/>
  <c r="G689" i="2"/>
  <c r="I689" i="2" s="1"/>
  <c r="H752" i="2"/>
  <c r="G661" i="2"/>
  <c r="H940" i="2"/>
  <c r="G46" i="2"/>
  <c r="I46" i="2" s="1"/>
  <c r="G772" i="2"/>
  <c r="I772" i="2" s="1"/>
  <c r="H897" i="2"/>
  <c r="G593" i="2"/>
  <c r="G701" i="2"/>
  <c r="H498" i="2"/>
  <c r="G241" i="2"/>
  <c r="I241" i="2" s="1"/>
  <c r="G263" i="2"/>
  <c r="H51" i="2"/>
  <c r="H824" i="2"/>
  <c r="G998" i="2"/>
  <c r="G91" i="2"/>
  <c r="H846" i="2"/>
  <c r="G568" i="2"/>
  <c r="H621" i="2"/>
  <c r="H725" i="2"/>
  <c r="G736" i="2"/>
  <c r="I736" i="2" s="1"/>
  <c r="G205" i="2"/>
  <c r="I205" i="2" s="1"/>
  <c r="H326" i="2"/>
  <c r="H54" i="2"/>
  <c r="G83" i="2"/>
  <c r="G571" i="2"/>
  <c r="G713" i="2"/>
  <c r="H491" i="2"/>
  <c r="G520" i="2"/>
  <c r="H939" i="2"/>
  <c r="H812" i="2"/>
  <c r="G819" i="2"/>
  <c r="I819" i="2" s="1"/>
  <c r="G522" i="2"/>
  <c r="H634" i="2"/>
  <c r="H360" i="2"/>
  <c r="H146" i="2"/>
  <c r="G990" i="2"/>
  <c r="G918" i="2"/>
  <c r="I918" i="2" s="1"/>
  <c r="H737" i="2"/>
  <c r="G478" i="2"/>
  <c r="I478" i="2" s="1"/>
  <c r="H98" i="2"/>
  <c r="H951" i="2"/>
  <c r="H566" i="2"/>
  <c r="G739" i="2"/>
  <c r="G810" i="2"/>
  <c r="I810" i="2" s="1"/>
  <c r="G877" i="2"/>
  <c r="I877" i="2" s="1"/>
  <c r="G651" i="2"/>
  <c r="H808" i="2"/>
  <c r="H503" i="2"/>
  <c r="G327" i="2"/>
  <c r="I327" i="2" s="1"/>
  <c r="G84" i="2"/>
  <c r="I84" i="2" s="1"/>
  <c r="G113" i="2"/>
  <c r="I113" i="2" s="1"/>
  <c r="H847" i="2"/>
  <c r="H722" i="2"/>
  <c r="G285" i="2"/>
  <c r="I285" i="2" s="1"/>
  <c r="G623" i="2"/>
  <c r="G549" i="2"/>
  <c r="I549" i="2" s="1"/>
  <c r="H650" i="2"/>
  <c r="G676" i="2"/>
  <c r="H431" i="2"/>
  <c r="G535" i="2"/>
  <c r="G920" i="2"/>
  <c r="H52" i="2"/>
  <c r="H904" i="2"/>
  <c r="G842" i="2"/>
  <c r="H316" i="2"/>
  <c r="H368" i="2"/>
  <c r="H692" i="2"/>
  <c r="G545" i="2"/>
  <c r="H114" i="2"/>
  <c r="H185" i="2"/>
  <c r="H949" i="2"/>
  <c r="H26" i="2"/>
  <c r="G803" i="2"/>
  <c r="I803" i="2" s="1"/>
  <c r="G752" i="2"/>
  <c r="I752" i="2" s="1"/>
  <c r="H258" i="2"/>
  <c r="G314" i="2"/>
  <c r="H58" i="2"/>
  <c r="G187" i="2"/>
  <c r="G660" i="2"/>
  <c r="H733" i="2"/>
  <c r="H66" i="2"/>
  <c r="G108" i="2"/>
  <c r="G147" i="2"/>
  <c r="G361" i="2"/>
  <c r="G479" i="2"/>
  <c r="I479" i="2" s="1"/>
  <c r="H169" i="2"/>
  <c r="H266" i="2"/>
  <c r="G907" i="2"/>
  <c r="G136" i="2"/>
  <c r="H671" i="2"/>
  <c r="G656" i="2"/>
  <c r="G387" i="2"/>
  <c r="G494" i="2"/>
  <c r="I494" i="2" s="1"/>
  <c r="G885" i="2"/>
  <c r="G952" i="2"/>
  <c r="G458" i="2"/>
  <c r="I458" i="2" s="1"/>
  <c r="G166" i="2"/>
  <c r="H990" i="2"/>
  <c r="G983" i="2"/>
  <c r="G787" i="2"/>
  <c r="G733" i="2"/>
  <c r="I733" i="2" s="1"/>
  <c r="G537" i="2"/>
  <c r="I537" i="2" s="1"/>
  <c r="H289" i="2"/>
  <c r="H53" i="2"/>
  <c r="G75" i="2"/>
  <c r="H845" i="2"/>
  <c r="G590" i="2"/>
  <c r="H770" i="2"/>
  <c r="H798" i="2"/>
  <c r="G789" i="2"/>
  <c r="I789" i="2" s="1"/>
  <c r="G17" i="2"/>
  <c r="H118" i="2"/>
  <c r="G800" i="2"/>
  <c r="H965" i="2"/>
  <c r="H977" i="2"/>
  <c r="G669" i="2"/>
  <c r="I669" i="2" s="1"/>
  <c r="G503" i="2"/>
  <c r="I503" i="2" s="1"/>
  <c r="H317" i="2"/>
  <c r="G337" i="2"/>
  <c r="G105" i="2"/>
  <c r="H957" i="2"/>
  <c r="H569" i="2"/>
  <c r="G354" i="2"/>
  <c r="H139" i="2"/>
  <c r="G153" i="2"/>
  <c r="I153" i="2" s="1"/>
  <c r="G861" i="2"/>
  <c r="I861" i="2" s="1"/>
  <c r="G982" i="2"/>
  <c r="I982" i="2" s="1"/>
  <c r="G679" i="2"/>
  <c r="I679" i="2" s="1"/>
  <c r="H835" i="2"/>
  <c r="H308" i="2"/>
  <c r="H424" i="2"/>
  <c r="H149" i="2"/>
  <c r="G137" i="2"/>
  <c r="I137" i="2" s="1"/>
  <c r="H653" i="2"/>
  <c r="G807" i="2"/>
  <c r="H69" i="2"/>
  <c r="H194" i="2"/>
  <c r="G544" i="2"/>
  <c r="I544" i="2" s="1"/>
  <c r="G565" i="2"/>
  <c r="I565" i="2" s="1"/>
  <c r="H63" i="2"/>
  <c r="H896" i="2"/>
  <c r="H917" i="2"/>
  <c r="H643" i="2"/>
  <c r="H646" i="2"/>
  <c r="H483" i="2"/>
  <c r="G534" i="2"/>
  <c r="I534" i="2" s="1"/>
  <c r="G251" i="2"/>
  <c r="H345" i="2"/>
  <c r="G727" i="2"/>
  <c r="H823" i="2"/>
  <c r="G195" i="2"/>
  <c r="I195" i="2" s="1"/>
  <c r="H923" i="2"/>
  <c r="H663" i="2"/>
  <c r="H167" i="2"/>
  <c r="G905" i="2"/>
  <c r="I905" i="2" s="1"/>
  <c r="H27" i="2"/>
  <c r="G743" i="2"/>
  <c r="H881" i="2"/>
  <c r="G557" i="2"/>
  <c r="G420" i="2"/>
  <c r="G160" i="2"/>
  <c r="G157" i="2"/>
  <c r="G887" i="2"/>
  <c r="I887" i="2" s="1"/>
  <c r="H759" i="2"/>
  <c r="H349" i="2"/>
  <c r="H887" i="2"/>
  <c r="H956" i="2"/>
  <c r="H734" i="2"/>
  <c r="G785" i="2"/>
  <c r="G470" i="2"/>
  <c r="G558" i="2"/>
  <c r="G111" i="2"/>
  <c r="I111" i="2" s="1"/>
  <c r="G117" i="2"/>
  <c r="H920" i="2"/>
  <c r="G972" i="2"/>
  <c r="H408" i="2"/>
  <c r="H437" i="2"/>
  <c r="H786" i="2"/>
  <c r="G906" i="2"/>
  <c r="I906" i="2" s="1"/>
  <c r="G173" i="2"/>
  <c r="I173" i="2" s="1"/>
  <c r="H221" i="2"/>
  <c r="G892" i="2"/>
  <c r="G115" i="2"/>
  <c r="H908" i="2"/>
  <c r="H836" i="2"/>
  <c r="H323" i="2"/>
  <c r="H399" i="2"/>
  <c r="H158" i="2"/>
  <c r="G202" i="2"/>
  <c r="G707" i="2"/>
  <c r="G793" i="2"/>
  <c r="I793" i="2" s="1"/>
  <c r="G96" i="2"/>
  <c r="H140" i="2"/>
  <c r="G161" i="2"/>
  <c r="I161" i="2" s="1"/>
  <c r="H436" i="2"/>
  <c r="G514" i="2"/>
  <c r="I514" i="2" s="1"/>
  <c r="G190" i="2"/>
  <c r="H358" i="2"/>
  <c r="H77" i="2"/>
  <c r="H184" i="2"/>
  <c r="H625" i="2"/>
  <c r="H760" i="2"/>
  <c r="G754" i="2"/>
  <c r="H533" i="2"/>
  <c r="G324" i="2"/>
  <c r="I324" i="2" s="1"/>
  <c r="G853" i="2"/>
  <c r="G244" i="2"/>
  <c r="G969" i="2"/>
  <c r="H74" i="2"/>
  <c r="H892" i="2"/>
  <c r="H827" i="2"/>
  <c r="H655" i="2"/>
  <c r="G334" i="2"/>
  <c r="H133" i="2"/>
  <c r="G178" i="2"/>
  <c r="G852" i="2"/>
  <c r="I852" i="2" s="1"/>
  <c r="H656" i="2"/>
  <c r="H322" i="2"/>
  <c r="G112" i="2"/>
  <c r="I112" i="2" s="1"/>
  <c r="G812" i="2"/>
  <c r="I812" i="2" s="1"/>
  <c r="H862" i="2"/>
  <c r="G391" i="2"/>
  <c r="I391" i="2" s="1"/>
  <c r="G139" i="2"/>
  <c r="I139" i="2" s="1"/>
  <c r="G188" i="2"/>
  <c r="I188" i="2" s="1"/>
  <c r="G964" i="2"/>
  <c r="I964" i="2" s="1"/>
  <c r="H20" i="2"/>
  <c r="H780" i="2"/>
  <c r="H592" i="2"/>
  <c r="G388" i="2"/>
  <c r="I388" i="2" s="1"/>
  <c r="G438" i="2"/>
  <c r="I438" i="2" s="1"/>
  <c r="H216" i="2"/>
  <c r="H937" i="2"/>
  <c r="H615" i="2"/>
  <c r="H352" i="2"/>
  <c r="G130" i="2"/>
  <c r="G225" i="2"/>
  <c r="H1010" i="2"/>
  <c r="H57" i="2"/>
  <c r="G780" i="2"/>
  <c r="I780" i="2" s="1"/>
  <c r="H1001" i="2"/>
  <c r="H387" i="2"/>
  <c r="G447" i="2"/>
  <c r="I447" i="2" s="1"/>
  <c r="H163" i="2"/>
  <c r="G214" i="2"/>
  <c r="H753" i="2"/>
  <c r="G134" i="2"/>
  <c r="H259" i="2"/>
  <c r="G194" i="2"/>
  <c r="H187" i="2"/>
  <c r="H407" i="2"/>
  <c r="G437" i="2"/>
  <c r="I437" i="2" s="1"/>
  <c r="H151" i="2"/>
  <c r="H243" i="2"/>
  <c r="G1014" i="2"/>
  <c r="H18" i="2"/>
  <c r="H519" i="2"/>
  <c r="G610" i="2"/>
  <c r="H305" i="2"/>
  <c r="H306" i="2"/>
  <c r="H832" i="2"/>
  <c r="G1004" i="2"/>
  <c r="H302" i="2"/>
  <c r="G396" i="2"/>
  <c r="I396" i="2" s="1"/>
  <c r="G653" i="2"/>
  <c r="I653" i="2" s="1"/>
  <c r="G216" i="2"/>
  <c r="G996" i="2"/>
  <c r="I996" i="2" s="1"/>
  <c r="G59" i="2"/>
  <c r="I59" i="2" s="1"/>
  <c r="H820" i="2"/>
  <c r="G922" i="2"/>
  <c r="H623" i="2"/>
  <c r="H428" i="2"/>
  <c r="H484" i="2"/>
  <c r="H542" i="2"/>
  <c r="G35" i="2"/>
  <c r="I35" i="2" s="1"/>
  <c r="G88" i="2"/>
  <c r="I88" i="2" s="1"/>
  <c r="H382" i="2"/>
  <c r="H938" i="2"/>
  <c r="G19" i="2"/>
  <c r="H807" i="2"/>
  <c r="H829" i="2"/>
  <c r="H562" i="2"/>
  <c r="G673" i="2"/>
  <c r="H90" i="2"/>
  <c r="G180" i="2"/>
  <c r="I180" i="2" s="1"/>
  <c r="G1012" i="2"/>
  <c r="I1012" i="2" s="1"/>
  <c r="G958" i="2"/>
  <c r="G473" i="2"/>
  <c r="G527" i="2"/>
  <c r="G855" i="2"/>
  <c r="G865" i="2"/>
  <c r="I865" i="2" s="1"/>
  <c r="H279" i="2"/>
  <c r="G254" i="2"/>
  <c r="G36" i="2"/>
  <c r="G124" i="2"/>
  <c r="I124" i="2" s="1"/>
  <c r="H901" i="2"/>
  <c r="G962" i="2"/>
  <c r="I962" i="2" s="1"/>
  <c r="G359" i="2"/>
  <c r="I359" i="2" s="1"/>
  <c r="H441" i="2"/>
  <c r="G521" i="2"/>
  <c r="I521" i="2" s="1"/>
  <c r="G243" i="2"/>
  <c r="H64" i="2"/>
  <c r="H211" i="2"/>
  <c r="G223" i="2"/>
  <c r="I223" i="2" s="1"/>
  <c r="G191" i="2"/>
  <c r="G541" i="2"/>
  <c r="I541" i="2" s="1"/>
  <c r="G618" i="2"/>
  <c r="H314" i="2"/>
  <c r="G355" i="2"/>
  <c r="I355" i="2" s="1"/>
  <c r="H499" i="2"/>
  <c r="G192" i="2"/>
  <c r="G899" i="2"/>
  <c r="I899" i="2" s="1"/>
  <c r="H778" i="2"/>
  <c r="H854" i="2"/>
  <c r="G555" i="2"/>
  <c r="G313" i="2"/>
  <c r="I313" i="2" s="1"/>
  <c r="H507" i="2"/>
  <c r="G335" i="2"/>
  <c r="H62" i="2"/>
  <c r="G80" i="2"/>
  <c r="I80" i="2" s="1"/>
  <c r="H885" i="2"/>
  <c r="H915" i="2"/>
  <c r="G605" i="2"/>
  <c r="I605" i="2" s="1"/>
  <c r="G403" i="2"/>
  <c r="I403" i="2" s="1"/>
  <c r="G145" i="2"/>
  <c r="H199" i="2"/>
  <c r="G994" i="2"/>
  <c r="H724" i="2"/>
  <c r="H370" i="2"/>
  <c r="H96" i="2"/>
  <c r="G997" i="2"/>
  <c r="H871" i="2"/>
  <c r="H418" i="2"/>
  <c r="H223" i="2"/>
  <c r="G218" i="2"/>
  <c r="G864" i="2"/>
  <c r="I864" i="2" s="1"/>
  <c r="G100" i="2"/>
  <c r="H849" i="2"/>
  <c r="G699" i="2"/>
  <c r="I699" i="2" s="1"/>
  <c r="G426" i="2"/>
  <c r="G489" i="2"/>
  <c r="H312" i="2"/>
  <c r="G312" i="2"/>
  <c r="G655" i="2"/>
  <c r="I655" i="2" s="1"/>
  <c r="G427" i="2"/>
  <c r="H209" i="2"/>
  <c r="G282" i="2"/>
  <c r="H966" i="2"/>
  <c r="H117" i="2"/>
  <c r="G838" i="2"/>
  <c r="I838" i="2" s="1"/>
  <c r="H959" i="2"/>
  <c r="G735" i="2"/>
  <c r="H468" i="2"/>
  <c r="H525" i="2"/>
  <c r="H292" i="2"/>
  <c r="H82" i="2"/>
  <c r="H225" i="2"/>
  <c r="G299" i="2"/>
  <c r="G798" i="2"/>
  <c r="I798" i="2" s="1"/>
  <c r="G363" i="2"/>
  <c r="H607" i="2"/>
  <c r="H698" i="2"/>
  <c r="H229" i="2"/>
  <c r="H135" i="2"/>
  <c r="H186" i="2"/>
  <c r="G781" i="2"/>
  <c r="G320" i="2"/>
  <c r="G720" i="2"/>
  <c r="I720" i="2" s="1"/>
  <c r="H320" i="2"/>
  <c r="H668" i="2"/>
  <c r="H520" i="2"/>
  <c r="G930" i="2"/>
  <c r="H206" i="2"/>
  <c r="H813" i="2"/>
  <c r="H390" i="2"/>
  <c r="H23" i="2"/>
  <c r="G811" i="2"/>
  <c r="I811" i="2" s="1"/>
  <c r="H833" i="2"/>
  <c r="G792" i="2"/>
  <c r="I792" i="2" s="1"/>
  <c r="G790" i="2"/>
  <c r="G813" i="2"/>
  <c r="H22" i="2"/>
  <c r="H582" i="2"/>
  <c r="G162" i="2"/>
  <c r="G579" i="2"/>
  <c r="G376" i="2"/>
  <c r="G809" i="2"/>
  <c r="G53" i="2"/>
  <c r="I53" i="2" s="1"/>
  <c r="H614" i="2"/>
  <c r="G213" i="2"/>
  <c r="H909" i="2"/>
  <c r="H419" i="2"/>
  <c r="G297" i="2"/>
  <c r="G611" i="2"/>
  <c r="G538" i="2"/>
  <c r="I538" i="2" s="1"/>
  <c r="G550" i="2"/>
  <c r="G179" i="2"/>
  <c r="G815" i="2"/>
  <c r="I815" i="2" s="1"/>
  <c r="G155" i="2"/>
  <c r="H728" i="2"/>
  <c r="H136" i="2"/>
  <c r="G870" i="2"/>
  <c r="I870" i="2" s="1"/>
  <c r="G104" i="2"/>
  <c r="H536" i="2"/>
  <c r="H325" i="2"/>
  <c r="G729" i="2"/>
  <c r="H524" i="2"/>
  <c r="H235" i="2"/>
  <c r="H493" i="2"/>
  <c r="H456" i="2"/>
  <c r="G418" i="2"/>
  <c r="I418" i="2" s="1"/>
  <c r="G291" i="2"/>
  <c r="H590" i="2"/>
  <c r="H249" i="2"/>
  <c r="H761" i="2"/>
  <c r="G215" i="2"/>
  <c r="I215" i="2" s="1"/>
  <c r="G867" i="2"/>
  <c r="H421" i="2"/>
  <c r="G680" i="2"/>
  <c r="I680" i="2" s="1"/>
  <c r="H148" i="2"/>
  <c r="H864" i="2"/>
  <c r="H465" i="2"/>
  <c r="H17" i="2"/>
  <c r="G904" i="2"/>
  <c r="I904" i="2" s="1"/>
  <c r="H242" i="2"/>
  <c r="G87" i="2"/>
  <c r="I87" i="2" s="1"/>
  <c r="H461" i="2"/>
  <c r="G25" i="2"/>
  <c r="H443" i="2"/>
  <c r="H134" i="2"/>
  <c r="H676" i="2"/>
  <c r="G69" i="2"/>
  <c r="I69" i="2" s="1"/>
  <c r="H867" i="2"/>
  <c r="H319" i="2"/>
  <c r="G539" i="2"/>
  <c r="I539" i="2" s="1"/>
  <c r="H929" i="2"/>
  <c r="G705" i="2"/>
  <c r="I705" i="2" s="1"/>
  <c r="G141" i="2"/>
  <c r="I141" i="2" s="1"/>
  <c r="G888" i="2"/>
  <c r="I888" i="2" s="1"/>
  <c r="G696" i="2"/>
  <c r="H891" i="2"/>
  <c r="G801" i="2"/>
  <c r="H788" i="2"/>
  <c r="H462" i="2"/>
  <c r="G42" i="2"/>
  <c r="G428" i="2"/>
  <c r="I428" i="2" s="1"/>
  <c r="G858" i="2"/>
  <c r="G120" i="2"/>
  <c r="H174" i="2"/>
  <c r="H357" i="2"/>
  <c r="H765" i="2"/>
  <c r="G560" i="2"/>
  <c r="I560" i="2" s="1"/>
  <c r="H1014" i="2"/>
  <c r="H703" i="2"/>
  <c r="H406" i="2"/>
  <c r="H611" i="2"/>
  <c r="H587" i="2"/>
  <c r="H548" i="2"/>
  <c r="G507" i="2"/>
  <c r="I507" i="2" s="1"/>
  <c r="H769" i="2"/>
  <c r="G464" i="2"/>
  <c r="G951" i="2"/>
  <c r="I951" i="2" s="1"/>
  <c r="G339" i="2"/>
  <c r="G230" i="2"/>
  <c r="H545" i="2"/>
  <c r="H860" i="2"/>
  <c r="G485" i="2"/>
  <c r="I485" i="2" s="1"/>
  <c r="G967" i="2"/>
  <c r="H610" i="2"/>
  <c r="G110" i="2"/>
  <c r="G436" i="2"/>
  <c r="I436" i="2" s="1"/>
  <c r="H338" i="2"/>
  <c r="G525" i="2"/>
  <c r="G828" i="2"/>
  <c r="I828" i="2" s="1"/>
  <c r="H869" i="2"/>
  <c r="G78" i="2"/>
  <c r="I78" i="2" s="1"/>
  <c r="H297" i="2"/>
  <c r="H670" i="2"/>
  <c r="G384" i="2"/>
  <c r="I384" i="2" s="1"/>
  <c r="G129" i="2"/>
  <c r="I129" i="2" s="1"/>
  <c r="G1003" i="2"/>
  <c r="I1003" i="2" s="1"/>
  <c r="G531" i="2"/>
  <c r="I531" i="2" s="1"/>
  <c r="H119" i="2"/>
  <c r="H270" i="2"/>
  <c r="G174" i="2"/>
  <c r="I174" i="2" s="1"/>
  <c r="G760" i="2"/>
  <c r="I760" i="2" s="1"/>
  <c r="H395" i="2"/>
  <c r="H348" i="2"/>
  <c r="G564" i="2"/>
  <c r="H506" i="2"/>
  <c r="H364" i="2"/>
  <c r="G50" i="2"/>
  <c r="H375" i="2"/>
  <c r="G595" i="2"/>
  <c r="I595" i="2" s="1"/>
  <c r="H873" i="2"/>
  <c r="H142" i="2"/>
  <c r="H72" i="2"/>
  <c r="H109" i="2"/>
  <c r="G684" i="2"/>
  <c r="H264" i="2"/>
  <c r="H606" i="2"/>
  <c r="G236" i="2"/>
  <c r="H612" i="2"/>
  <c r="G493" i="2"/>
  <c r="I493" i="2" s="1"/>
  <c r="G624" i="2"/>
  <c r="I624" i="2" s="1"/>
  <c r="G61" i="2"/>
  <c r="I61" i="2" s="1"/>
  <c r="H791" i="2"/>
  <c r="H265" i="2"/>
  <c r="H947" i="2"/>
  <c r="G675" i="2"/>
  <c r="G883" i="2"/>
  <c r="I883" i="2" s="1"/>
  <c r="G873" i="2"/>
  <c r="I873" i="2" s="1"/>
  <c r="G902" i="2"/>
  <c r="H657" i="2"/>
  <c r="H181" i="2"/>
  <c r="H593" i="2"/>
  <c r="H121" i="2"/>
  <c r="G443" i="2"/>
  <c r="I443" i="2" s="1"/>
  <c r="G331" i="2"/>
  <c r="H749" i="2"/>
  <c r="G926" i="2"/>
  <c r="H572" i="2"/>
  <c r="H166" i="2"/>
  <c r="G726" i="2"/>
  <c r="H377" i="2"/>
  <c r="H271" i="2"/>
  <c r="G553" i="2"/>
  <c r="G697" i="2"/>
  <c r="G583" i="2"/>
  <c r="I583" i="2" s="1"/>
  <c r="H976" i="2"/>
  <c r="G600" i="2"/>
  <c r="H160" i="2"/>
  <c r="H673" i="2"/>
  <c r="G392" i="2"/>
  <c r="H894" i="2"/>
  <c r="G24" i="2"/>
  <c r="I24" i="2" s="1"/>
  <c r="G461" i="2"/>
  <c r="G237" i="2"/>
  <c r="I237" i="2" s="1"/>
  <c r="H715" i="2"/>
  <c r="H402" i="2"/>
  <c r="H129" i="2"/>
  <c r="H380" i="2"/>
  <c r="G287" i="2"/>
  <c r="G309" i="2"/>
  <c r="G272" i="2"/>
  <c r="I272" i="2" s="1"/>
  <c r="G518" i="2"/>
  <c r="I518" i="2" s="1"/>
  <c r="G210" i="2"/>
  <c r="H744" i="2"/>
  <c r="H217" i="2"/>
  <c r="G910" i="2"/>
  <c r="H414" i="2"/>
  <c r="H580" i="2"/>
  <c r="G221" i="2"/>
  <c r="I221" i="2" s="1"/>
  <c r="H782" i="2"/>
  <c r="H440" i="2"/>
  <c r="G894" i="2"/>
  <c r="I894" i="2" s="1"/>
  <c r="H822" i="2"/>
  <c r="H236" i="2"/>
  <c r="G200" i="2"/>
  <c r="G164" i="2"/>
  <c r="I164" i="2" s="1"/>
  <c r="G181" i="2"/>
  <c r="G401" i="2"/>
  <c r="H115" i="2"/>
  <c r="G594" i="2"/>
  <c r="I594" i="2" s="1"/>
  <c r="G51" i="2"/>
  <c r="I51" i="2" s="1"/>
  <c r="H794" i="2"/>
  <c r="G249" i="2"/>
  <c r="I249" i="2" s="1"/>
  <c r="H433" i="2"/>
  <c r="H969" i="2"/>
  <c r="G609" i="2"/>
  <c r="G106" i="2"/>
  <c r="I106" i="2" s="1"/>
  <c r="H855" i="2"/>
  <c r="G519" i="2"/>
  <c r="I519" i="2" s="1"/>
  <c r="H850" i="2"/>
  <c r="G955" i="2"/>
  <c r="I955" i="2" s="1"/>
  <c r="H1004" i="2"/>
  <c r="H183" i="2"/>
  <c r="G856" i="2"/>
  <c r="H386" i="2"/>
  <c r="G823" i="2"/>
  <c r="I823" i="2" s="1"/>
  <c r="G602" i="2"/>
  <c r="H61" i="2"/>
  <c r="G259" i="2"/>
  <c r="I259" i="2" s="1"/>
  <c r="G700" i="2"/>
  <c r="I700" i="2" s="1"/>
  <c r="H451" i="2"/>
  <c r="H970" i="2"/>
  <c r="H626" i="2"/>
  <c r="G323" i="2"/>
  <c r="I323" i="2" s="1"/>
  <c r="H568" i="2"/>
  <c r="G567" i="2"/>
  <c r="I567" i="2" s="1"/>
  <c r="H758" i="2"/>
  <c r="H405" i="2"/>
  <c r="H989" i="2"/>
  <c r="H300" i="2"/>
  <c r="H825" i="2"/>
  <c r="H256" i="2"/>
  <c r="H97" i="2"/>
  <c r="G734" i="2"/>
  <c r="I734" i="2" s="1"/>
  <c r="G903" i="2"/>
  <c r="I903" i="2" s="1"/>
  <c r="G44" i="2"/>
  <c r="I44" i="2" s="1"/>
  <c r="H333" i="2"/>
  <c r="H972" i="2"/>
  <c r="H876" i="2"/>
  <c r="G467" i="2"/>
  <c r="I467" i="2" s="1"/>
  <c r="H723" i="2"/>
  <c r="H127" i="2"/>
  <c r="H968" i="2"/>
  <c r="H283" i="2"/>
  <c r="G993" i="2"/>
  <c r="I993" i="2" s="1"/>
  <c r="G142" i="2"/>
  <c r="I142" i="2" s="1"/>
  <c r="G562" i="2"/>
  <c r="I562" i="2" s="1"/>
  <c r="H164" i="2"/>
  <c r="H60" i="2"/>
  <c r="G302" i="2"/>
  <c r="I302" i="2" s="1"/>
  <c r="G71" i="2"/>
  <c r="I71" i="2" s="1"/>
  <c r="H714" i="2"/>
  <c r="H48" i="2"/>
  <c r="G671" i="2"/>
  <c r="I671" i="2" s="1"/>
  <c r="H257" i="2"/>
  <c r="G643" i="2"/>
  <c r="I643" i="2" s="1"/>
  <c r="G109" i="2"/>
  <c r="G925" i="2"/>
  <c r="I925" i="2" s="1"/>
  <c r="G352" i="2"/>
  <c r="I352" i="2" s="1"/>
  <c r="G580" i="2"/>
  <c r="I580" i="2" s="1"/>
  <c r="G947" i="2"/>
  <c r="I947" i="2" s="1"/>
  <c r="H783" i="2"/>
  <c r="H175" i="2"/>
  <c r="H991" i="2"/>
  <c r="G588" i="2"/>
  <c r="G980" i="2"/>
  <c r="I980" i="2" s="1"/>
  <c r="H913" i="2"/>
  <c r="H842" i="2"/>
  <c r="G524" i="2"/>
  <c r="I524" i="2" s="1"/>
  <c r="G114" i="2"/>
  <c r="I114" i="2" s="1"/>
  <c r="G457" i="2"/>
  <c r="H37" i="2"/>
  <c r="H394" i="2"/>
  <c r="H275" i="2"/>
  <c r="H649" i="2"/>
  <c r="H954" i="2"/>
  <c r="H551" i="2"/>
  <c r="G138" i="2"/>
  <c r="H800" i="2"/>
  <c r="H480" i="2"/>
  <c r="G761" i="2"/>
  <c r="I761" i="2" s="1"/>
  <c r="H742" i="2"/>
  <c r="G668" i="2"/>
  <c r="I668" i="2" s="1"/>
  <c r="G719" i="2"/>
  <c r="G973" i="2"/>
  <c r="G625" i="2"/>
  <c r="I625" i="2" s="1"/>
  <c r="G135" i="2"/>
  <c r="I135" i="2" s="1"/>
  <c r="G540" i="2"/>
  <c r="G348" i="2"/>
  <c r="G731" i="2"/>
  <c r="H995" i="2"/>
  <c r="G372" i="2"/>
  <c r="I372" i="2" s="1"/>
  <c r="G144" i="2"/>
  <c r="I144" i="2" s="1"/>
  <c r="H604" i="2"/>
  <c r="H393" i="2"/>
  <c r="G81" i="2"/>
  <c r="H303" i="2"/>
  <c r="H336" i="2"/>
  <c r="G341" i="2"/>
  <c r="G268" i="2"/>
  <c r="H755" i="2"/>
  <c r="G65" i="2"/>
  <c r="H660" i="2"/>
  <c r="H28" i="2"/>
  <c r="H851" i="2"/>
  <c r="G275" i="2"/>
  <c r="I275" i="2" s="1"/>
  <c r="H523" i="2"/>
  <c r="G156" i="2"/>
  <c r="G716" i="2"/>
  <c r="G344" i="2"/>
  <c r="G988" i="2"/>
  <c r="I988" i="2" s="1"/>
  <c r="H790" i="2"/>
  <c r="G193" i="2"/>
  <c r="I193" i="2" s="1"/>
  <c r="G165" i="2"/>
  <c r="I165" i="2" s="1"/>
  <c r="H120" i="2"/>
  <c r="G98" i="2"/>
  <c r="I98" i="2" s="1"/>
  <c r="H351" i="2"/>
  <c r="H21" i="2"/>
  <c r="H502" i="2"/>
  <c r="G893" i="2"/>
  <c r="I893" i="2" s="1"/>
  <c r="H748" i="2"/>
  <c r="H208" i="2"/>
  <c r="H446" i="2"/>
  <c r="H983" i="2"/>
  <c r="H532" i="2"/>
  <c r="G172" i="2"/>
  <c r="I172" i="2" s="1"/>
  <c r="G778" i="2"/>
  <c r="I778" i="2" s="1"/>
  <c r="G1013" i="2"/>
  <c r="G860" i="2"/>
  <c r="I860" i="2" s="1"/>
  <c r="H1016" i="2"/>
  <c r="G916" i="2"/>
  <c r="I916" i="2" s="1"/>
  <c r="G143" i="2"/>
  <c r="I143" i="2" s="1"/>
  <c r="G834" i="2"/>
  <c r="H369" i="2"/>
  <c r="G771" i="2"/>
  <c r="G591" i="2"/>
  <c r="I591" i="2" s="1"/>
  <c r="G968" i="2"/>
  <c r="I968" i="2" s="1"/>
  <c r="H178" i="2"/>
  <c r="H631" i="2"/>
  <c r="G360" i="2"/>
  <c r="I360" i="2" s="1"/>
  <c r="G851" i="2"/>
  <c r="I851" i="2" s="1"/>
  <c r="H677" i="2"/>
  <c r="H309" i="2"/>
  <c r="G767" i="2"/>
  <c r="I767" i="2" s="1"/>
  <c r="H599" i="2"/>
  <c r="G685" i="2"/>
  <c r="I685" i="2" s="1"/>
  <c r="H337" i="2"/>
  <c r="G859" i="2"/>
  <c r="H228" i="2"/>
  <c r="H856" i="2"/>
  <c r="H210" i="2"/>
  <c r="H55" i="2"/>
  <c r="G397" i="2"/>
  <c r="I397" i="2" s="1"/>
  <c r="G650" i="2"/>
  <c r="I650" i="2" s="1"/>
  <c r="H347" i="2"/>
  <c r="G949" i="2"/>
  <c r="I949" i="2" s="1"/>
  <c r="G532" i="2"/>
  <c r="I532" i="2" s="1"/>
  <c r="H116" i="2"/>
  <c r="H239" i="2"/>
  <c r="G329" i="2"/>
  <c r="H513" i="2"/>
  <c r="H404" i="2"/>
  <c r="H721" i="2"/>
  <c r="G406" i="2"/>
  <c r="I406" i="2" s="1"/>
  <c r="G843" i="2"/>
  <c r="G310" i="2"/>
  <c r="I310" i="2" s="1"/>
  <c r="H110" i="2"/>
  <c r="H557" i="2"/>
  <c r="H170" i="2"/>
  <c r="G576" i="2"/>
  <c r="I576" i="2" s="1"/>
  <c r="H921" i="2"/>
  <c r="H821" i="2"/>
  <c r="G662" i="2"/>
  <c r="I662" i="2" s="1"/>
  <c r="H687" i="2"/>
  <c r="G759" i="2"/>
  <c r="I759" i="2" s="1"/>
  <c r="G300" i="2"/>
  <c r="I300" i="2" s="1"/>
  <c r="G201" i="2"/>
  <c r="G73" i="2"/>
  <c r="G240" i="2"/>
  <c r="H218" i="2"/>
  <c r="H442" i="2"/>
  <c r="G85" i="2"/>
  <c r="I85" i="2" s="1"/>
  <c r="H641" i="2"/>
  <c r="G54" i="2"/>
  <c r="I54" i="2" s="1"/>
  <c r="G796" i="2"/>
  <c r="H299" i="2"/>
  <c r="H505" i="2"/>
  <c r="G863" i="2"/>
  <c r="I863" i="2" s="1"/>
  <c r="H630" i="2"/>
  <c r="G121" i="2"/>
  <c r="I121" i="2" s="1"/>
  <c r="H889" i="2"/>
  <c r="G717" i="2"/>
  <c r="I717" i="2" s="1"/>
  <c r="G954" i="2"/>
  <c r="G846" i="2"/>
  <c r="I846" i="2" s="1"/>
  <c r="H797" i="2"/>
  <c r="G495" i="2"/>
  <c r="I495" i="2" s="1"/>
  <c r="H36" i="2"/>
  <c r="G430" i="2"/>
  <c r="G881" i="2"/>
  <c r="I881" i="2" s="1"/>
  <c r="G410" i="2"/>
  <c r="G208" i="2"/>
  <c r="I208" i="2" s="1"/>
  <c r="G328" i="2"/>
  <c r="H809" i="2"/>
  <c r="H579" i="2"/>
  <c r="G915" i="2"/>
  <c r="I915" i="2" s="1"/>
  <c r="G777" i="2"/>
  <c r="I777" i="2" s="1"/>
  <c r="G441" i="2"/>
  <c r="I441" i="2" s="1"/>
  <c r="G737" i="2"/>
  <c r="I737" i="2" s="1"/>
  <c r="G649" i="2"/>
  <c r="I649" i="2" s="1"/>
  <c r="G599" i="2"/>
  <c r="I599" i="2" s="1"/>
  <c r="G616" i="2"/>
  <c r="G825" i="2"/>
  <c r="I825" i="2" s="1"/>
  <c r="H555" i="2"/>
  <c r="G49" i="2"/>
  <c r="I49" i="2" s="1"/>
  <c r="G453" i="2"/>
  <c r="H291" i="2"/>
  <c r="H713" i="2"/>
  <c r="H973" i="2"/>
  <c r="H374" i="2"/>
  <c r="H162" i="2"/>
  <c r="H726" i="2"/>
  <c r="G266" i="2"/>
  <c r="I266" i="2" s="1"/>
  <c r="H202" i="2"/>
  <c r="H496" i="2"/>
  <c r="G373" i="2"/>
  <c r="I373" i="2" s="1"/>
  <c r="G487" i="2"/>
  <c r="G63" i="2"/>
  <c r="I63" i="2" s="1"/>
  <c r="H719" i="2"/>
  <c r="G28" i="2"/>
  <c r="I28" i="2" s="1"/>
  <c r="G578" i="2"/>
  <c r="I578" i="2" s="1"/>
  <c r="G901" i="2"/>
  <c r="I901" i="2" s="1"/>
  <c r="H781" i="2"/>
  <c r="G183" i="2"/>
  <c r="I183" i="2" s="1"/>
  <c r="G423" i="2"/>
  <c r="I423" i="2" s="1"/>
  <c r="G67" i="2"/>
  <c r="I67" i="2" s="1"/>
  <c r="H636" i="2"/>
  <c r="H294" i="2"/>
  <c r="H840" i="2"/>
  <c r="G797" i="2"/>
  <c r="I797" i="2" s="1"/>
  <c r="G118" i="2"/>
  <c r="I118" i="2" s="1"/>
  <c r="H91" i="2"/>
  <c r="H68" i="2"/>
  <c r="H40" i="2"/>
  <c r="H250" i="2"/>
  <c r="G942" i="2"/>
  <c r="I942" i="2" s="1"/>
  <c r="G496" i="2"/>
  <c r="I496" i="2" s="1"/>
  <c r="G832" i="2"/>
  <c r="I832" i="2" s="1"/>
  <c r="H690" i="2"/>
  <c r="G151" i="2"/>
  <c r="I151" i="2" s="1"/>
  <c r="H341" i="2"/>
  <c r="G909" i="2"/>
  <c r="I909" i="2" s="1"/>
  <c r="G542" i="2"/>
  <c r="I542" i="2" s="1"/>
  <c r="H214" i="2"/>
  <c r="G646" i="2"/>
  <c r="I646" i="2" s="1"/>
  <c r="G1006" i="2"/>
  <c r="G804" i="2"/>
  <c r="G878" i="2"/>
  <c r="G839" i="2"/>
  <c r="G26" i="2"/>
  <c r="I26" i="2" s="1"/>
  <c r="G774" i="2"/>
  <c r="G267" i="2"/>
  <c r="I267" i="2" s="1"/>
  <c r="H743" i="2"/>
  <c r="H487" i="2"/>
  <c r="G974" i="2"/>
  <c r="I974" i="2" s="1"/>
  <c r="H204" i="2"/>
  <c r="G795" i="2"/>
  <c r="I795" i="2" s="1"/>
  <c r="H301" i="2"/>
  <c r="H1002" i="2"/>
  <c r="H543" i="2"/>
  <c r="G424" i="2"/>
  <c r="I424" i="2" s="1"/>
  <c r="H694" i="2"/>
  <c r="H554" i="2"/>
  <c r="H683" i="2"/>
  <c r="H262" i="2"/>
  <c r="H801" i="2"/>
  <c r="H192" i="2"/>
  <c r="H746" i="2"/>
  <c r="H138" i="2"/>
  <c r="H945" i="2"/>
  <c r="H331" i="2"/>
  <c r="H597" i="2"/>
  <c r="H343" i="2"/>
  <c r="G730" i="2"/>
  <c r="G517" i="2"/>
  <c r="I517" i="2" s="1"/>
  <c r="G197" i="2"/>
  <c r="G492" i="2"/>
  <c r="G471" i="2"/>
  <c r="G429" i="2"/>
  <c r="I429" i="2" s="1"/>
  <c r="G371" i="2"/>
  <c r="I371" i="2" s="1"/>
  <c r="H613" i="2"/>
  <c r="H335" i="2"/>
  <c r="H872" i="2"/>
  <c r="G269" i="2"/>
  <c r="I269" i="2" s="1"/>
  <c r="H42" i="2"/>
  <c r="H473" i="2"/>
  <c r="H686" i="2"/>
  <c r="G149" i="2"/>
  <c r="I149" i="2" s="1"/>
  <c r="G125" i="2"/>
  <c r="G948" i="2"/>
  <c r="H284" i="2"/>
  <c r="G718" i="2"/>
  <c r="I718" i="2" s="1"/>
  <c r="G262" i="2"/>
  <c r="I262" i="2" s="1"/>
  <c r="G294" i="2"/>
  <c r="I294" i="2" s="1"/>
  <c r="G845" i="2"/>
  <c r="I845" i="2" s="1"/>
  <c r="G198" i="2"/>
  <c r="I198" i="2" s="1"/>
  <c r="H197" i="2"/>
  <c r="H177" i="2"/>
  <c r="G158" i="2"/>
  <c r="I158" i="2" s="1"/>
  <c r="H340" i="2"/>
  <c r="H56" i="2"/>
  <c r="G589" i="2"/>
  <c r="I589" i="2" s="1"/>
  <c r="H1013" i="2"/>
  <c r="G779" i="2"/>
  <c r="I779" i="2" s="1"/>
  <c r="H251" i="2"/>
  <c r="H413" i="2"/>
  <c r="H928" i="2"/>
  <c r="H648" i="2"/>
  <c r="H105" i="2"/>
  <c r="G784" i="2"/>
  <c r="I784" i="2" s="1"/>
  <c r="G501" i="2"/>
  <c r="I501" i="2" s="1"/>
  <c r="H900" i="2"/>
  <c r="G219" i="2"/>
  <c r="H776" i="2"/>
  <c r="H201" i="2"/>
  <c r="H930" i="2"/>
  <c r="G421" i="2"/>
  <c r="I421" i="2" s="1"/>
  <c r="H817" i="2"/>
  <c r="G639" i="2"/>
  <c r="G82" i="2"/>
  <c r="I82" i="2" s="1"/>
  <c r="H339" i="2"/>
  <c r="G723" i="2"/>
  <c r="I723" i="2" s="1"/>
  <c r="G472" i="2"/>
  <c r="I472" i="2" s="1"/>
  <c r="H927" i="2"/>
  <c r="H747" i="2"/>
  <c r="G400" i="2"/>
  <c r="G666" i="2"/>
  <c r="I666" i="2" s="1"/>
  <c r="H667" i="2"/>
  <c r="H550" i="2"/>
  <c r="H535" i="2"/>
  <c r="G748" i="2"/>
  <c r="I748" i="2" s="1"/>
  <c r="G466" i="2"/>
  <c r="I466" i="2" s="1"/>
  <c r="H958" i="2"/>
  <c r="G475" i="2"/>
  <c r="I475" i="2" s="1"/>
  <c r="H233" i="2"/>
  <c r="G681" i="2"/>
  <c r="H910" i="2"/>
  <c r="G446" i="2"/>
  <c r="I446" i="2" s="1"/>
  <c r="H32" i="2"/>
  <c r="G703" i="2"/>
  <c r="I703" i="2" s="1"/>
  <c r="G246" i="2"/>
  <c r="I246" i="2" s="1"/>
  <c r="H130" i="2"/>
  <c r="H477" i="2"/>
  <c r="G357" i="2"/>
  <c r="I357" i="2" s="1"/>
  <c r="G402" i="2"/>
  <c r="I402" i="2" s="1"/>
  <c r="G38" i="2"/>
  <c r="H574" i="2"/>
  <c r="G979" i="2"/>
  <c r="I979" i="2" s="1"/>
  <c r="H486" i="2"/>
  <c r="H952" i="2"/>
  <c r="H732" i="2"/>
  <c r="G841" i="2"/>
  <c r="H430" i="2"/>
  <c r="H65" i="2"/>
  <c r="G512" i="2"/>
  <c r="H254" i="2"/>
  <c r="G931" i="2"/>
  <c r="G635" i="2"/>
  <c r="I635" i="2" s="1"/>
  <c r="H103" i="2"/>
  <c r="H50" i="2"/>
  <c r="G48" i="2"/>
  <c r="I48" i="2" s="1"/>
  <c r="G827" i="2"/>
  <c r="I827" i="2" s="1"/>
  <c r="H427" i="2"/>
  <c r="H878" i="2"/>
  <c r="G422" i="2"/>
  <c r="G782" i="2"/>
  <c r="I782" i="2" s="1"/>
  <c r="G615" i="2"/>
  <c r="I615" i="2" s="1"/>
  <c r="H967" i="2"/>
  <c r="G271" i="2"/>
  <c r="I271" i="2" s="1"/>
  <c r="G913" i="2"/>
  <c r="I913" i="2" s="1"/>
  <c r="H435" i="2"/>
  <c r="G47" i="2"/>
  <c r="H681" i="2"/>
  <c r="H907" i="2"/>
  <c r="H902" i="2"/>
  <c r="H804" i="2"/>
  <c r="G799" i="2"/>
  <c r="G31" i="2"/>
  <c r="I31" i="2" s="1"/>
  <c r="H712" i="2"/>
  <c r="H230" i="2"/>
  <c r="H581" i="2"/>
  <c r="G449" i="2"/>
  <c r="I449" i="2" s="1"/>
  <c r="G740" i="2"/>
  <c r="I740" i="2" s="1"/>
  <c r="G76" i="2"/>
  <c r="H754" i="2"/>
  <c r="H286" i="2"/>
  <c r="H911" i="2"/>
  <c r="G483" i="2"/>
  <c r="I483" i="2" s="1"/>
  <c r="G346" i="2"/>
  <c r="I346" i="2" s="1"/>
  <c r="H553" i="2"/>
  <c r="G484" i="2"/>
  <c r="I484" i="2" s="1"/>
  <c r="G585" i="2"/>
  <c r="I585" i="2" s="1"/>
  <c r="H203" i="2"/>
  <c r="G747" i="2"/>
  <c r="G184" i="2"/>
  <c r="I184" i="2" s="1"/>
  <c r="H675" i="2"/>
  <c r="G601" i="2"/>
  <c r="I601" i="2" s="1"/>
  <c r="H839" i="2"/>
  <c r="H76" i="2"/>
  <c r="G526" i="2"/>
  <c r="I526" i="2" s="1"/>
  <c r="H263" i="2"/>
  <c r="G659" i="2"/>
  <c r="G499" i="2"/>
  <c r="I499" i="2" s="1"/>
  <c r="H154" i="2"/>
  <c r="H422" i="2"/>
  <c r="G386" i="2"/>
  <c r="I386" i="2" s="1"/>
  <c r="H354" i="2"/>
  <c r="H311" i="2"/>
  <c r="G536" i="2"/>
  <c r="I536" i="2" s="1"/>
  <c r="H244" i="2"/>
  <c r="G647" i="2"/>
  <c r="I647" i="2" s="1"/>
  <c r="H219" i="2"/>
  <c r="H994" i="2"/>
  <c r="H432" i="2"/>
  <c r="H600" i="2"/>
  <c r="H231" i="2"/>
  <c r="G829" i="2"/>
  <c r="I829" i="2" s="1"/>
  <c r="H457" i="2"/>
  <c r="H931" i="2"/>
  <c r="G889" i="2"/>
  <c r="I889" i="2" s="1"/>
  <c r="H287" i="2"/>
  <c r="G234" i="2"/>
  <c r="I234" i="2" s="1"/>
  <c r="H47" i="2"/>
  <c r="G224" i="2"/>
  <c r="H561" i="2"/>
  <c r="G725" i="2"/>
  <c r="I725" i="2" s="1"/>
  <c r="H504" i="2"/>
  <c r="H81" i="2"/>
  <c r="H926" i="2"/>
  <c r="G764" i="2"/>
  <c r="I764" i="2" s="1"/>
  <c r="H157" i="2"/>
  <c r="H131" i="2"/>
  <c r="H104" i="2"/>
  <c r="H70" i="2"/>
  <c r="H280" i="2"/>
  <c r="G928" i="2"/>
  <c r="G498" i="2"/>
  <c r="I498" i="2" s="1"/>
  <c r="H1006" i="2"/>
  <c r="H701" i="2"/>
  <c r="H190" i="2"/>
  <c r="H307" i="2"/>
  <c r="G981" i="2"/>
  <c r="I981" i="2" s="1"/>
  <c r="H563" i="2"/>
  <c r="G177" i="2"/>
  <c r="I177" i="2" s="1"/>
  <c r="G755" i="2"/>
  <c r="I755" i="2" s="1"/>
  <c r="G450" i="2"/>
  <c r="G908" i="2"/>
  <c r="I908" i="2" s="1"/>
  <c r="H948" i="2"/>
  <c r="G927" i="2"/>
  <c r="I927" i="2" s="1"/>
  <c r="H200" i="2"/>
  <c r="G806" i="2"/>
  <c r="G366" i="2"/>
  <c r="G762" i="2"/>
  <c r="I762" i="2" s="1"/>
  <c r="H637" i="2"/>
  <c r="G39" i="2"/>
  <c r="G220" i="2"/>
  <c r="I220" i="2" s="1"/>
  <c r="H684" i="2"/>
  <c r="G395" i="2"/>
  <c r="I395" i="2" s="1"/>
  <c r="H857" i="2"/>
  <c r="H647" i="2"/>
  <c r="H363" i="2"/>
  <c r="H570" i="2"/>
  <c r="G569" i="2"/>
  <c r="I569" i="2" s="1"/>
  <c r="H546" i="2"/>
  <c r="G506" i="2"/>
  <c r="I506" i="2" s="1"/>
  <c r="G929" i="2"/>
  <c r="I929" i="2" s="1"/>
  <c r="G315" i="2"/>
  <c r="I315" i="2" s="1"/>
  <c r="H944" i="2"/>
  <c r="H304" i="2"/>
  <c r="G123" i="2"/>
  <c r="I123" i="2" s="1"/>
  <c r="G543" i="2"/>
  <c r="I543" i="2" s="1"/>
  <c r="H787" i="2"/>
  <c r="G415" i="2"/>
  <c r="I415" i="2" s="1"/>
  <c r="G950" i="2"/>
  <c r="I950" i="2" s="1"/>
  <c r="H651" i="2"/>
  <c r="H155" i="2"/>
  <c r="G56" i="2"/>
  <c r="I56" i="2" s="1"/>
  <c r="G416" i="2"/>
  <c r="I416" i="2" s="1"/>
  <c r="H282" i="2"/>
  <c r="G293" i="2"/>
  <c r="I293" i="2" s="1"/>
  <c r="G978" i="2"/>
  <c r="G533" i="2"/>
  <c r="I533" i="2" s="1"/>
  <c r="H986" i="2"/>
  <c r="G480" i="2"/>
  <c r="I480" i="2" s="1"/>
  <c r="H379" i="2"/>
  <c r="G658" i="2"/>
  <c r="I658" i="2" s="1"/>
  <c r="G820" i="2"/>
  <c r="I820" i="2" s="1"/>
  <c r="H328" i="2"/>
  <c r="H19" i="2"/>
  <c r="H492" i="2"/>
  <c r="G273" i="2"/>
  <c r="I273" i="2" s="1"/>
  <c r="H922" i="2"/>
  <c r="G570" i="2"/>
  <c r="G209" i="2"/>
  <c r="I209" i="2" s="1"/>
  <c r="H100" i="2"/>
  <c r="H213" i="2"/>
  <c r="G837" i="2"/>
  <c r="I837" i="2" s="1"/>
  <c r="G385" i="2"/>
  <c r="G805" i="2"/>
  <c r="I805" i="2" s="1"/>
  <c r="H353" i="2"/>
  <c r="G677" i="2"/>
  <c r="I677" i="2" s="1"/>
  <c r="G575" i="2"/>
  <c r="I575" i="2" s="1"/>
  <c r="G868" i="2"/>
  <c r="I868" i="2" s="1"/>
  <c r="H224" i="2"/>
  <c r="H868" i="2"/>
  <c r="H392" i="2"/>
  <c r="H38" i="2"/>
  <c r="H661" i="2"/>
  <c r="H866" i="2"/>
  <c r="G753" i="2"/>
  <c r="I753" i="2" s="1"/>
  <c r="H934" i="2"/>
  <c r="H659" i="2"/>
  <c r="G170" i="2"/>
  <c r="I170" i="2" s="1"/>
  <c r="H540" i="2"/>
  <c r="H94" i="2"/>
  <c r="G515" i="2"/>
  <c r="I515" i="2" s="1"/>
  <c r="G304" i="2"/>
  <c r="I304" i="2" s="1"/>
  <c r="G732" i="2"/>
  <c r="I732" i="2" s="1"/>
  <c r="G936" i="2"/>
  <c r="I936" i="2" s="1"/>
  <c r="H654" i="2"/>
  <c r="H191" i="2"/>
  <c r="H886" i="2"/>
  <c r="H411" i="2"/>
  <c r="H245" i="2"/>
  <c r="G586" i="2"/>
  <c r="I586" i="2" s="1"/>
  <c r="G683" i="2"/>
  <c r="I683" i="2" s="1"/>
  <c r="H739" i="2"/>
  <c r="G1010" i="2"/>
  <c r="I1010" i="2" s="1"/>
  <c r="G622" i="2"/>
  <c r="I622" i="2" s="1"/>
  <c r="H132" i="2"/>
  <c r="H619" i="2"/>
  <c r="H344" i="2"/>
  <c r="H844" i="2"/>
  <c r="G876" i="2"/>
  <c r="I876" i="2" s="1"/>
  <c r="H420" i="2"/>
  <c r="H207" i="2"/>
  <c r="H665" i="2"/>
  <c r="G365" i="2"/>
  <c r="I365" i="2" s="1"/>
  <c r="H89" i="2"/>
  <c r="G283" i="2"/>
  <c r="I283" i="2" s="1"/>
  <c r="G345" i="2"/>
  <c r="I345" i="2" s="1"/>
  <c r="G301" i="2"/>
  <c r="I301" i="2" s="1"/>
  <c r="G500" i="2"/>
  <c r="I500" i="2" s="1"/>
  <c r="H622" i="2"/>
  <c r="G898" i="2"/>
  <c r="I898" i="2" s="1"/>
  <c r="H762" i="2"/>
  <c r="H156" i="2"/>
  <c r="G572" i="2"/>
  <c r="I572" i="2" s="1"/>
  <c r="G826" i="2"/>
  <c r="I826" i="2" s="1"/>
  <c r="G645" i="2"/>
  <c r="G672" i="2"/>
  <c r="I672" i="2" s="1"/>
  <c r="H609" i="2"/>
  <c r="H108" i="2"/>
  <c r="G52" i="2"/>
  <c r="I52" i="2" s="1"/>
  <c r="G66" i="2"/>
  <c r="I66" i="2" s="1"/>
  <c r="G18" i="2"/>
  <c r="I18" i="2" s="1"/>
  <c r="H276" i="2"/>
  <c r="G849" i="2"/>
  <c r="I849" i="2" s="1"/>
  <c r="G405" i="2"/>
  <c r="I405" i="2" s="1"/>
  <c r="H814" i="2"/>
  <c r="H618" i="2"/>
  <c r="H1005" i="2"/>
  <c r="G316" i="2"/>
  <c r="I316" i="2" s="1"/>
  <c r="G896" i="2"/>
  <c r="I896" i="2" s="1"/>
  <c r="G439" i="2"/>
  <c r="I439" i="2" s="1"/>
  <c r="G133" i="2"/>
  <c r="I133" i="2" s="1"/>
  <c r="H731" i="2"/>
  <c r="G900" i="2"/>
  <c r="I900" i="2" s="1"/>
  <c r="H975" i="2"/>
  <c r="H960" i="2"/>
  <c r="G840" i="2"/>
  <c r="I840" i="2" s="1"/>
  <c r="G99" i="2"/>
  <c r="G833" i="2"/>
  <c r="I833" i="2" s="1"/>
  <c r="G284" i="2"/>
  <c r="I284" i="2" s="1"/>
  <c r="H716" i="2"/>
  <c r="G509" i="2"/>
  <c r="I509" i="2" s="1"/>
  <c r="G862" i="2"/>
  <c r="I862" i="2" s="1"/>
  <c r="H222" i="2"/>
  <c r="G633" i="2"/>
  <c r="I633" i="2" s="1"/>
  <c r="G368" i="2"/>
  <c r="I368" i="2" s="1"/>
  <c r="G874" i="2"/>
  <c r="G530" i="2"/>
  <c r="I530" i="2" s="1"/>
  <c r="H460" i="2"/>
  <c r="G766" i="2"/>
  <c r="I766" i="2" s="1"/>
  <c r="H678" i="2"/>
  <c r="H708" i="2"/>
  <c r="H334" i="2"/>
  <c r="G938" i="2"/>
  <c r="I938" i="2" s="1"/>
  <c r="G351" i="2"/>
  <c r="I351" i="2" s="1"/>
  <c r="H858" i="2"/>
  <c r="G206" i="2"/>
  <c r="I206" i="2" s="1"/>
  <c r="G79" i="2"/>
  <c r="I79" i="2" s="1"/>
  <c r="H453" i="2"/>
  <c r="H729" i="2"/>
  <c r="H329" i="2"/>
  <c r="G987" i="2"/>
  <c r="I987" i="2" s="1"/>
  <c r="G548" i="2"/>
  <c r="I548" i="2" s="1"/>
  <c r="G127" i="2"/>
  <c r="I127" i="2" s="1"/>
  <c r="G960" i="2"/>
  <c r="I960" i="2" s="1"/>
  <c r="H332" i="2"/>
  <c r="H248" i="2"/>
  <c r="G319" i="2"/>
  <c r="I319" i="2" s="1"/>
  <c r="G657" i="2"/>
  <c r="I657" i="2" s="1"/>
  <c r="G389" i="2"/>
  <c r="I389" i="2" s="1"/>
  <c r="G965" i="2"/>
  <c r="I965" i="2" s="1"/>
  <c r="G350" i="2"/>
  <c r="I350" i="2" s="1"/>
  <c r="H122" i="2"/>
  <c r="H564" i="2"/>
  <c r="H774" i="2"/>
  <c r="G232" i="2"/>
  <c r="I232" i="2" s="1"/>
  <c r="H978" i="2"/>
  <c r="G413" i="2"/>
  <c r="I413" i="2" s="1"/>
  <c r="H171" i="2"/>
  <c r="H875" i="2"/>
  <c r="H558" i="2"/>
  <c r="H240" i="2"/>
  <c r="G97" i="2"/>
  <c r="I97" i="2" s="1"/>
  <c r="H147" i="2"/>
  <c r="H785" i="2"/>
  <c r="G332" i="2"/>
  <c r="I332" i="2" s="1"/>
  <c r="H688" i="2"/>
  <c r="G261" i="2"/>
  <c r="I261" i="2" s="1"/>
  <c r="H645" i="2"/>
  <c r="H471" i="2"/>
  <c r="H350" i="2"/>
  <c r="G186" i="2"/>
  <c r="I186" i="2" s="1"/>
  <c r="H880" i="2"/>
  <c r="H238" i="2"/>
  <c r="H25" i="2"/>
  <c r="G738" i="2"/>
  <c r="I738" i="2" s="1"/>
  <c r="H997" i="2"/>
  <c r="H826" i="2"/>
  <c r="H73" i="2"/>
  <c r="G1016" i="2"/>
  <c r="I1016" i="2" s="1"/>
  <c r="H696" i="2"/>
  <c r="H376" i="2"/>
  <c r="H102" i="2"/>
  <c r="G131" i="2"/>
  <c r="I131" i="2" s="1"/>
  <c r="G77" i="2"/>
  <c r="I77" i="2" s="1"/>
  <c r="H39" i="2"/>
  <c r="G227" i="2"/>
  <c r="G847" i="2"/>
  <c r="I847" i="2" s="1"/>
  <c r="H426" i="2"/>
  <c r="G850" i="2"/>
  <c r="I850" i="2" s="1"/>
  <c r="H401" i="2"/>
  <c r="G694" i="2"/>
  <c r="I694" i="2" s="1"/>
  <c r="G640" i="2"/>
  <c r="G992" i="2"/>
  <c r="I992" i="2" s="1"/>
  <c r="G256" i="2"/>
  <c r="I256" i="2" s="1"/>
  <c r="H859" i="2"/>
  <c r="G379" i="2"/>
  <c r="I379" i="2" s="1"/>
  <c r="G37" i="2"/>
  <c r="I37" i="2" s="1"/>
  <c r="G626" i="2"/>
  <c r="I626" i="2" s="1"/>
  <c r="H971" i="2"/>
  <c r="G802" i="2"/>
  <c r="I802" i="2" s="1"/>
  <c r="H834" i="2"/>
  <c r="H806" i="2"/>
  <c r="H43" i="2"/>
  <c r="H730" i="2"/>
  <c r="G217" i="2"/>
  <c r="I217" i="2" s="1"/>
  <c r="G698" i="2"/>
  <c r="I698" i="2" s="1"/>
  <c r="G451" i="2"/>
  <c r="I451" i="2" s="1"/>
  <c r="G912" i="2"/>
  <c r="I912" i="2" s="1"/>
  <c r="H99" i="2"/>
  <c r="H756" i="2"/>
  <c r="G296" i="2"/>
  <c r="I296" i="2" s="1"/>
  <c r="G932" i="2"/>
  <c r="I932" i="2" s="1"/>
  <c r="H508" i="2"/>
  <c r="H400" i="2"/>
  <c r="H697" i="2"/>
  <c r="H602" i="2"/>
  <c r="H639" i="2"/>
  <c r="G276" i="2"/>
  <c r="I276" i="2" s="1"/>
  <c r="G857" i="2"/>
  <c r="I857" i="2" s="1"/>
  <c r="G199" i="2"/>
  <c r="I199" i="2" s="1"/>
  <c r="G746" i="2"/>
  <c r="I746" i="2" s="1"/>
  <c r="G152" i="2"/>
  <c r="H1011" i="2"/>
  <c r="G107" i="2"/>
  <c r="I107" i="2" s="1"/>
  <c r="H644" i="2"/>
  <c r="H361" i="2"/>
  <c r="G770" i="2"/>
  <c r="I770" i="2" s="1"/>
  <c r="G546" i="2"/>
  <c r="I546" i="2" s="1"/>
  <c r="G252" i="2"/>
  <c r="H512" i="2"/>
  <c r="H481" i="2"/>
  <c r="G445" i="2"/>
  <c r="I445" i="2" s="1"/>
  <c r="G440" i="2"/>
  <c r="I440" i="2" s="1"/>
  <c r="H735" i="2"/>
  <c r="H385" i="2"/>
  <c r="H874" i="2"/>
  <c r="H268" i="2"/>
  <c r="H95" i="2"/>
  <c r="H522" i="2"/>
  <c r="H745" i="2"/>
  <c r="G150" i="2"/>
  <c r="I150" i="2" s="1"/>
  <c r="G866" i="2"/>
  <c r="I866" i="2" s="1"/>
  <c r="H366" i="2"/>
  <c r="H125" i="2"/>
  <c r="G816" i="2"/>
  <c r="I816" i="2" s="1"/>
  <c r="G459" i="2"/>
  <c r="I459" i="2" s="1"/>
  <c r="H145" i="2"/>
  <c r="G21" i="2"/>
  <c r="I21" i="2" s="1"/>
  <c r="G68" i="2"/>
  <c r="I68" i="2" s="1"/>
  <c r="H727" i="2"/>
  <c r="G235" i="2"/>
  <c r="I235" i="2" s="1"/>
  <c r="G641" i="2"/>
  <c r="I641" i="2" s="1"/>
  <c r="H261" i="2"/>
  <c r="G629" i="2"/>
  <c r="I629" i="2" s="1"/>
  <c r="G491" i="2"/>
  <c r="I491" i="2" s="1"/>
  <c r="H596" i="2"/>
  <c r="H30" i="2"/>
  <c r="H796" i="2"/>
  <c r="H252" i="2"/>
  <c r="G921" i="2"/>
  <c r="I921" i="2" s="1"/>
  <c r="H588" i="2"/>
  <c r="G943" i="2"/>
  <c r="G848" i="2"/>
  <c r="I848" i="2" s="1"/>
  <c r="H841" i="2"/>
  <c r="H488" i="2"/>
  <c r="H45" i="2"/>
  <c r="H450" i="2"/>
  <c r="H1015" i="2"/>
  <c r="G412" i="2"/>
  <c r="I412" i="2" s="1"/>
  <c r="G196" i="2"/>
  <c r="I196" i="2" s="1"/>
  <c r="H799" i="2"/>
  <c r="H848" i="2"/>
  <c r="H530" i="2"/>
  <c r="H963" i="2"/>
  <c r="H771" i="2"/>
  <c r="G455" i="2"/>
  <c r="I455" i="2" s="1"/>
  <c r="H691" i="2"/>
  <c r="G631" i="2"/>
  <c r="I631" i="2" s="1"/>
  <c r="G608" i="2"/>
  <c r="I608" i="2" s="1"/>
  <c r="G592" i="2"/>
  <c r="I592" i="2" s="1"/>
  <c r="H843" i="2"/>
  <c r="H470" i="2"/>
  <c r="H999" i="2"/>
  <c r="G477" i="2"/>
  <c r="I477" i="2" s="1"/>
  <c r="H227" i="2"/>
  <c r="G627" i="2"/>
  <c r="I627" i="2" s="1"/>
  <c r="H853" i="2"/>
  <c r="H464" i="2"/>
  <c r="G62" i="2"/>
  <c r="I62" i="2" s="1"/>
  <c r="H706" i="2"/>
  <c r="H281" i="2"/>
  <c r="H179" i="2"/>
  <c r="G476" i="2"/>
  <c r="G390" i="2"/>
  <c r="I390" i="2" s="1"/>
  <c r="H410" i="2"/>
  <c r="H75" i="2"/>
  <c r="H616" i="2"/>
  <c r="G1007" i="2"/>
  <c r="I1007" i="2" s="1"/>
  <c r="G573" i="2"/>
  <c r="I573" i="2" s="1"/>
  <c r="G1002" i="2"/>
  <c r="I1002" i="2" s="1"/>
  <c r="H763" i="2"/>
  <c r="H152" i="2"/>
  <c r="H448" i="2"/>
  <c r="H83" i="2"/>
  <c r="G606" i="2"/>
  <c r="I606" i="2" s="1"/>
  <c r="G330" i="2"/>
  <c r="I330" i="2" s="1"/>
  <c r="G944" i="2"/>
  <c r="I944" i="2" s="1"/>
  <c r="G452" i="2"/>
  <c r="I452" i="2" s="1"/>
  <c r="G171" i="2"/>
  <c r="I171" i="2" s="1"/>
  <c r="H298" i="2"/>
  <c r="G891" i="2"/>
  <c r="I891" i="2" s="1"/>
  <c r="G935" i="2"/>
  <c r="I935" i="2" s="1"/>
  <c r="G482" i="2"/>
  <c r="I482" i="2" s="1"/>
  <c r="H640" i="2"/>
  <c r="G281" i="2"/>
  <c r="I281" i="2" s="1"/>
  <c r="H527" i="2"/>
  <c r="G934" i="2"/>
  <c r="I934" i="2" s="1"/>
  <c r="H476" i="2"/>
  <c r="H571" i="2"/>
  <c r="G342" i="2"/>
  <c r="I342" i="2" s="1"/>
  <c r="G940" i="2"/>
  <c r="I940" i="2" s="1"/>
  <c r="G370" i="2"/>
  <c r="I370" i="2" s="1"/>
  <c r="H598" i="2"/>
  <c r="G1009" i="2"/>
  <c r="I1009" i="2" s="1"/>
  <c r="H933" i="2"/>
  <c r="G924" i="2"/>
  <c r="I924" i="2" s="1"/>
  <c r="H884" i="2"/>
  <c r="G977" i="2"/>
  <c r="I977" i="2" s="1"/>
  <c r="G369" i="2"/>
  <c r="I369" i="2" s="1"/>
  <c r="G425" i="2"/>
  <c r="I425" i="2" s="1"/>
  <c r="H707" i="2"/>
  <c r="H943" i="2"/>
  <c r="H497" i="2"/>
  <c r="H489" i="2"/>
  <c r="G220" i="7"/>
  <c r="J650" i="2"/>
  <c r="F490" i="7"/>
  <c r="J727" i="2"/>
  <c r="J309" i="2"/>
  <c r="F89" i="7"/>
  <c r="J421" i="2"/>
  <c r="J44" i="2"/>
  <c r="J817" i="2"/>
  <c r="J243" i="2"/>
  <c r="J910" i="2"/>
  <c r="J524" i="2"/>
  <c r="F306" i="7"/>
  <c r="F787" i="7"/>
  <c r="F400" i="7"/>
  <c r="F225" i="7"/>
  <c r="F261" i="7"/>
  <c r="F608" i="7"/>
  <c r="F259" i="7"/>
  <c r="J105" i="2"/>
  <c r="J880" i="2"/>
  <c r="J487" i="2"/>
  <c r="F394" i="7"/>
  <c r="J703" i="2"/>
  <c r="J235" i="2"/>
  <c r="J945" i="2"/>
  <c r="J496" i="2"/>
  <c r="F178" i="7"/>
  <c r="J718" i="2"/>
  <c r="J122" i="2"/>
  <c r="J901" i="2"/>
  <c r="J449" i="2"/>
  <c r="F315" i="7"/>
  <c r="F294" i="7"/>
  <c r="F993" i="7"/>
  <c r="F808" i="7"/>
  <c r="F788" i="7"/>
  <c r="F862" i="7"/>
  <c r="J371" i="2"/>
  <c r="F102" i="7"/>
  <c r="J754" i="2"/>
  <c r="J163" i="2"/>
  <c r="J454" i="2"/>
  <c r="F136" i="7"/>
  <c r="J770" i="2"/>
  <c r="J176" i="2"/>
  <c r="J990" i="2"/>
  <c r="J408" i="2"/>
  <c r="F762" i="7"/>
  <c r="J641" i="2"/>
  <c r="J222" i="2"/>
  <c r="J938" i="2"/>
  <c r="F219" i="7"/>
  <c r="F890" i="7"/>
  <c r="F228" i="7"/>
  <c r="F928" i="7"/>
  <c r="F694" i="7"/>
  <c r="F989" i="7"/>
  <c r="J256" i="2"/>
  <c r="F126" i="7"/>
  <c r="J672" i="2"/>
  <c r="J604" i="2"/>
  <c r="J102" i="2"/>
  <c r="J904" i="2"/>
  <c r="J323" i="2"/>
  <c r="F66" i="7"/>
  <c r="J607" i="2"/>
  <c r="J79" i="2"/>
  <c r="J743" i="2"/>
  <c r="J357" i="2"/>
  <c r="F141" i="7"/>
  <c r="F781" i="7"/>
  <c r="F429" i="7"/>
  <c r="F403" i="7"/>
  <c r="F382" i="7"/>
  <c r="F846" i="7"/>
  <c r="F839" i="7"/>
  <c r="F810" i="7"/>
  <c r="J829" i="2"/>
  <c r="J431" i="2"/>
  <c r="F119" i="7"/>
  <c r="J651" i="2"/>
  <c r="J152" i="2"/>
  <c r="J878" i="2"/>
  <c r="J296" i="2"/>
  <c r="F90" i="7"/>
  <c r="J619" i="2"/>
  <c r="J61" i="2"/>
  <c r="J756" i="2"/>
  <c r="J380" i="2"/>
  <c r="F165" i="7"/>
  <c r="F646" i="7"/>
  <c r="F289" i="7"/>
  <c r="F976" i="7"/>
  <c r="F416" i="7"/>
  <c r="F529" i="7"/>
  <c r="J261" i="2"/>
  <c r="J992" i="2"/>
  <c r="J514" i="2"/>
  <c r="F458" i="7"/>
  <c r="J761" i="2"/>
  <c r="J310" i="2"/>
  <c r="J545" i="2"/>
  <c r="F514" i="7"/>
  <c r="J847" i="2"/>
  <c r="J255" i="2"/>
  <c r="F27" i="7"/>
  <c r="J395" i="2"/>
  <c r="J69" i="2"/>
  <c r="J789" i="2"/>
  <c r="F964" i="7"/>
  <c r="F368" i="7"/>
  <c r="F867" i="7"/>
  <c r="F485" i="7"/>
  <c r="F863" i="7"/>
  <c r="F227" i="7"/>
  <c r="J150" i="2"/>
  <c r="J933" i="2"/>
  <c r="J599" i="2"/>
  <c r="F362" i="7"/>
  <c r="J472" i="2"/>
  <c r="J56" i="2"/>
  <c r="J1009" i="2"/>
  <c r="J330" i="2"/>
  <c r="J958" i="2"/>
  <c r="J632" i="2"/>
  <c r="J25" i="2"/>
  <c r="J808" i="2"/>
  <c r="J231" i="2"/>
  <c r="F115" i="7"/>
  <c r="J528" i="2"/>
  <c r="J771" i="2"/>
  <c r="J331" i="2"/>
  <c r="F149" i="7"/>
  <c r="F361" i="7"/>
  <c r="F397" i="7"/>
  <c r="F953" i="7"/>
  <c r="F882" i="7"/>
  <c r="F859" i="7"/>
  <c r="F536" i="7"/>
  <c r="J451" i="2"/>
  <c r="F206" i="7"/>
  <c r="J857" i="2"/>
  <c r="J220" i="2"/>
  <c r="F32" i="7"/>
  <c r="J502" i="2"/>
  <c r="F578" i="7"/>
  <c r="J687" i="2"/>
  <c r="J298" i="2"/>
  <c r="J950" i="2"/>
  <c r="J974" i="2"/>
  <c r="J455" i="2"/>
  <c r="F338" i="7"/>
  <c r="F460" i="7"/>
  <c r="F871" i="7"/>
  <c r="F832" i="7"/>
  <c r="F668" i="7"/>
  <c r="F349" i="7"/>
  <c r="F686" i="7"/>
  <c r="J658" i="2"/>
  <c r="J1008" i="2"/>
  <c r="J471" i="2"/>
  <c r="F426" i="7"/>
  <c r="J719" i="2"/>
  <c r="J253" i="2"/>
  <c r="J1014" i="2"/>
  <c r="J480" i="2"/>
  <c r="F798" i="7"/>
  <c r="J751" i="2"/>
  <c r="J130" i="2"/>
  <c r="J872" i="2"/>
  <c r="J518" i="2"/>
  <c r="F498" i="7"/>
  <c r="F620" i="7"/>
  <c r="F920" i="7"/>
  <c r="F796" i="7"/>
  <c r="F819" i="7"/>
  <c r="F509" i="7"/>
  <c r="F590" i="7"/>
  <c r="F94" i="7"/>
  <c r="J677" i="2"/>
  <c r="J190" i="2"/>
  <c r="J796" i="2"/>
  <c r="J422" i="2"/>
  <c r="F177" i="7"/>
  <c r="J663" i="2"/>
  <c r="J115" i="2"/>
  <c r="J1000" i="2"/>
  <c r="J344" i="2"/>
  <c r="F180" i="7"/>
  <c r="J643" i="2"/>
  <c r="J888" i="2"/>
  <c r="F507" i="7"/>
  <c r="F230" i="7"/>
  <c r="F516" i="7"/>
  <c r="F936" i="7"/>
  <c r="F256" i="7"/>
  <c r="F997" i="7"/>
  <c r="J234" i="2"/>
  <c r="F118" i="7"/>
  <c r="J758" i="2"/>
  <c r="J139" i="2"/>
  <c r="J804" i="2"/>
  <c r="J494" i="2"/>
  <c r="F201" i="7"/>
  <c r="J586" i="2"/>
  <c r="J85" i="2"/>
  <c r="J969" i="2"/>
  <c r="J313" i="2"/>
  <c r="J414" i="2"/>
  <c r="F133" i="7"/>
  <c r="F851" i="7"/>
  <c r="F1010" i="7"/>
  <c r="F520" i="7"/>
  <c r="F857" i="7"/>
  <c r="F701" i="7"/>
  <c r="F344" i="7"/>
  <c r="J488" i="2"/>
  <c r="J106" i="2"/>
  <c r="J832" i="2"/>
  <c r="F111" i="7"/>
  <c r="J569" i="2"/>
  <c r="J141" i="2"/>
  <c r="J845" i="2"/>
  <c r="J280" i="2"/>
  <c r="F18" i="7"/>
  <c r="J584" i="2"/>
  <c r="F410" i="7"/>
  <c r="J764" i="2"/>
  <c r="F157" i="7"/>
  <c r="F621" i="7"/>
  <c r="F818" i="7"/>
  <c r="F760" i="7"/>
  <c r="J469" i="2"/>
  <c r="F750" i="7"/>
  <c r="J258" i="2"/>
  <c r="F216" i="7"/>
  <c r="J329" i="2"/>
  <c r="J891" i="2"/>
  <c r="J701" i="2"/>
  <c r="J129" i="2"/>
  <c r="J862" i="2"/>
  <c r="J425" i="2"/>
  <c r="F204" i="7"/>
  <c r="J696" i="2"/>
  <c r="F1004" i="7"/>
  <c r="F528" i="7"/>
  <c r="F609" i="7"/>
  <c r="F842" i="7"/>
  <c r="F959" i="7"/>
  <c r="F387" i="7"/>
  <c r="F973" i="7"/>
  <c r="J324" i="2"/>
  <c r="F78" i="7"/>
  <c r="J693" i="2"/>
  <c r="J101" i="2"/>
  <c r="J906" i="2"/>
  <c r="J419" i="2"/>
  <c r="F161" i="7"/>
  <c r="J568" i="2"/>
  <c r="J143" i="2"/>
  <c r="J982" i="2"/>
  <c r="J285" i="2"/>
  <c r="F100" i="7"/>
  <c r="J669" i="2"/>
  <c r="F629" i="7"/>
  <c r="F947" i="7"/>
  <c r="F339" i="7"/>
  <c r="F870" i="7"/>
  <c r="F348" i="7"/>
  <c r="F504" i="7"/>
  <c r="J565" i="2"/>
  <c r="J136" i="2"/>
  <c r="J838" i="2"/>
  <c r="J386" i="2"/>
  <c r="F104" i="7"/>
  <c r="J570" i="2"/>
  <c r="F290" i="7"/>
  <c r="J883" i="2"/>
  <c r="J353" i="2"/>
  <c r="J616" i="2"/>
  <c r="F314" i="7"/>
  <c r="J812" i="2"/>
  <c r="J427" i="2"/>
  <c r="F181" i="7"/>
  <c r="F489" i="7"/>
  <c r="F269" i="7"/>
  <c r="F584" i="7"/>
  <c r="F697" i="7"/>
  <c r="F246" i="7"/>
  <c r="F408" i="7"/>
  <c r="J412" i="2"/>
  <c r="F782" i="7"/>
  <c r="J968" i="2"/>
  <c r="J276" i="2"/>
  <c r="J921" i="2"/>
  <c r="J552" i="2"/>
  <c r="J20" i="2"/>
  <c r="J757" i="2"/>
  <c r="J736" i="2"/>
  <c r="J198" i="2"/>
  <c r="F52" i="7"/>
  <c r="J517" i="2"/>
  <c r="F466" i="7"/>
  <c r="F332" i="7"/>
  <c r="F531" i="7"/>
  <c r="F766" i="7"/>
  <c r="F797" i="7"/>
  <c r="F221" i="7"/>
  <c r="F302" i="7"/>
  <c r="J114" i="2"/>
  <c r="J980" i="2"/>
  <c r="J606" i="2"/>
  <c r="F298" i="7"/>
  <c r="J752" i="2"/>
  <c r="J338" i="2"/>
  <c r="F73" i="7"/>
  <c r="J493" i="2"/>
  <c r="F202" i="7"/>
  <c r="J785" i="2"/>
  <c r="J238" i="2"/>
  <c r="F12" i="7"/>
  <c r="J499" i="2"/>
  <c r="F370" i="7"/>
  <c r="F236" i="7"/>
  <c r="F691" i="7"/>
  <c r="F896" i="7"/>
  <c r="F700" i="7"/>
  <c r="F990" i="7"/>
  <c r="J289" i="2"/>
  <c r="F190" i="7"/>
  <c r="J784" i="2"/>
  <c r="J166" i="2"/>
  <c r="J955" i="2"/>
  <c r="J506" i="2"/>
  <c r="F209" i="7"/>
  <c r="J580" i="2"/>
  <c r="J140" i="2"/>
  <c r="J929" i="2"/>
  <c r="J326" i="2"/>
  <c r="J594" i="2"/>
  <c r="J157" i="2"/>
  <c r="F29" i="7"/>
  <c r="F379" i="7"/>
  <c r="F358" i="7"/>
  <c r="F388" i="7"/>
  <c r="F587" i="7"/>
  <c r="F897" i="7"/>
  <c r="F241" i="7"/>
  <c r="J343" i="2"/>
  <c r="F150" i="7"/>
  <c r="J711" i="2"/>
  <c r="J169" i="2"/>
  <c r="J952" i="2"/>
  <c r="J491" i="2"/>
  <c r="F169" i="7"/>
  <c r="J665" i="2"/>
  <c r="J144" i="2"/>
  <c r="J22" i="2"/>
  <c r="J781" i="2"/>
  <c r="J254" i="2"/>
  <c r="J994" i="2"/>
  <c r="J443" i="2"/>
  <c r="F861" i="7"/>
  <c r="J656" i="2"/>
  <c r="J271" i="2"/>
  <c r="F53" i="7"/>
  <c r="F283" i="7"/>
  <c r="F854" i="7"/>
  <c r="F985" i="7"/>
  <c r="F734" i="7"/>
  <c r="F377" i="7"/>
  <c r="F1006" i="7"/>
  <c r="F526" i="7"/>
  <c r="J525" i="2"/>
  <c r="J251" i="2"/>
  <c r="J860" i="2"/>
  <c r="J399" i="2"/>
  <c r="F144" i="7"/>
  <c r="J747" i="2"/>
  <c r="J107" i="2"/>
  <c r="J936" i="2"/>
  <c r="J423" i="2"/>
  <c r="F730" i="7"/>
  <c r="J590" i="2"/>
  <c r="J184" i="2"/>
  <c r="J868" i="2"/>
  <c r="F889" i="7"/>
  <c r="F422" i="7"/>
  <c r="F906" i="7"/>
  <c r="F220" i="7"/>
  <c r="H220" i="7" s="1"/>
  <c r="F419" i="7"/>
  <c r="F899" i="7"/>
  <c r="J864" i="2"/>
  <c r="J450" i="2"/>
  <c r="F829" i="7"/>
  <c r="J561" i="2"/>
  <c r="J170" i="2"/>
  <c r="J972" i="2"/>
  <c r="F217" i="7"/>
  <c r="J638" i="2"/>
  <c r="J156" i="2"/>
  <c r="J912" i="2"/>
  <c r="J362" i="2"/>
  <c r="F92" i="7"/>
  <c r="J690" i="2"/>
  <c r="F405" i="7"/>
  <c r="F720" i="7"/>
  <c r="F371" i="7"/>
  <c r="F843" i="7"/>
  <c r="F1007" i="7"/>
  <c r="F579" i="7"/>
  <c r="F875" i="7"/>
  <c r="J807" i="2"/>
  <c r="J345" i="2"/>
  <c r="F127" i="7"/>
  <c r="J639" i="2"/>
  <c r="J89" i="2"/>
  <c r="F322" i="7"/>
  <c r="J815" i="2"/>
  <c r="J316" i="2"/>
  <c r="F75" i="7"/>
  <c r="J481" i="2"/>
  <c r="J64" i="2"/>
  <c r="J944" i="2"/>
  <c r="F855" i="7"/>
  <c r="F816" i="7"/>
  <c r="F257" i="7"/>
  <c r="F968" i="7"/>
  <c r="F640" i="7"/>
  <c r="F278" i="7"/>
  <c r="F696" i="7"/>
  <c r="J501" i="2"/>
  <c r="F853" i="7"/>
  <c r="J928" i="2"/>
  <c r="J352" i="2"/>
  <c r="F56" i="7"/>
  <c r="J555" i="2"/>
  <c r="F226" i="7"/>
  <c r="J863" i="2"/>
  <c r="J299" i="2"/>
  <c r="F35" i="7"/>
  <c r="J377" i="2"/>
  <c r="J73" i="2"/>
  <c r="J834" i="2"/>
  <c r="F956" i="7"/>
  <c r="F772" i="7"/>
  <c r="F803" i="7"/>
  <c r="F572" i="7"/>
  <c r="F253" i="7"/>
  <c r="F334" i="7"/>
  <c r="J628" i="2"/>
  <c r="J246" i="2"/>
  <c r="F79" i="7"/>
  <c r="J492" i="2"/>
  <c r="F192" i="7"/>
  <c r="J738" i="2"/>
  <c r="J221" i="2"/>
  <c r="J943" i="2"/>
  <c r="F194" i="7"/>
  <c r="J694" i="2"/>
  <c r="J225" i="2"/>
  <c r="J916" i="2"/>
  <c r="J483" i="2"/>
  <c r="F658" i="7"/>
  <c r="F268" i="7"/>
  <c r="F938" i="7"/>
  <c r="F232" i="7"/>
  <c r="F345" i="7"/>
  <c r="F39" i="7"/>
  <c r="J730" i="2"/>
  <c r="J591" i="2"/>
  <c r="J905" i="2"/>
  <c r="F840" i="7"/>
  <c r="F518" i="7"/>
  <c r="F548" i="7"/>
  <c r="F944" i="7"/>
  <c r="F544" i="7"/>
  <c r="F401" i="7"/>
  <c r="J173" i="2"/>
  <c r="J874" i="2"/>
  <c r="J682" i="2"/>
  <c r="F330" i="7"/>
  <c r="J308" i="2"/>
  <c r="F16" i="7"/>
  <c r="J629" i="2"/>
  <c r="F386" i="7"/>
  <c r="J766" i="2"/>
  <c r="J266" i="2"/>
  <c r="F123" i="7"/>
  <c r="J447" i="2"/>
  <c r="J57" i="2"/>
  <c r="J869" i="2"/>
  <c r="F699" i="7"/>
  <c r="F240" i="7"/>
  <c r="F321" i="7"/>
  <c r="F357" i="7"/>
  <c r="F448" i="7"/>
  <c r="F898" i="7"/>
  <c r="J201" i="2"/>
  <c r="J892" i="2"/>
  <c r="F103" i="7"/>
  <c r="J489" i="2"/>
  <c r="J47" i="2"/>
  <c r="J825" i="2"/>
  <c r="J264" i="2"/>
  <c r="J902" i="2"/>
  <c r="J542" i="2"/>
  <c r="F442" i="7"/>
  <c r="J733" i="2"/>
  <c r="J270" i="2"/>
  <c r="F85" i="7"/>
  <c r="F617" i="7"/>
  <c r="F814" i="7"/>
  <c r="F807" i="7"/>
  <c r="F606" i="7"/>
  <c r="F636" i="7"/>
  <c r="F974" i="7"/>
  <c r="F654" i="7"/>
  <c r="J621" i="2"/>
  <c r="J208" i="2"/>
  <c r="J961" i="2"/>
  <c r="J508" i="2"/>
  <c r="F176" i="7"/>
  <c r="J692" i="2"/>
  <c r="J142" i="2"/>
  <c r="J893" i="2"/>
  <c r="J387" i="2"/>
  <c r="F925" i="7"/>
  <c r="J588" i="2"/>
  <c r="J233" i="2"/>
  <c r="J991" i="2"/>
  <c r="F688" i="7"/>
  <c r="F769" i="7"/>
  <c r="F549" i="7"/>
  <c r="F999" i="7"/>
  <c r="F547" i="7"/>
  <c r="F532" i="7"/>
  <c r="J98" i="2"/>
  <c r="J1007" i="2"/>
  <c r="J415" i="2"/>
  <c r="F682" i="7"/>
  <c r="J698" i="2"/>
  <c r="J946" i="2"/>
  <c r="J438" i="2"/>
  <c r="F738" i="7"/>
  <c r="J688" i="2"/>
  <c r="J179" i="2"/>
  <c r="J897" i="2"/>
  <c r="J410" i="2"/>
  <c r="F188" i="7"/>
  <c r="J723" i="2"/>
  <c r="F533" i="7"/>
  <c r="F592" i="7"/>
  <c r="F673" i="7"/>
  <c r="F709" i="7"/>
  <c r="F252" i="7"/>
  <c r="F451" i="7"/>
  <c r="F756" i="7"/>
  <c r="J871" i="2"/>
  <c r="J434" i="2"/>
  <c r="F159" i="7"/>
  <c r="F64" i="7"/>
  <c r="J635" i="2"/>
  <c r="J75" i="2"/>
  <c r="J879" i="2"/>
  <c r="J245" i="2"/>
  <c r="F107" i="7"/>
  <c r="J609" i="2"/>
  <c r="J96" i="2"/>
  <c r="J820" i="2"/>
  <c r="F763" i="7"/>
  <c r="F486" i="7"/>
  <c r="F773" i="7"/>
  <c r="F744" i="7"/>
  <c r="F792" i="7"/>
  <c r="F669" i="7"/>
  <c r="F568" i="7"/>
  <c r="J539" i="2"/>
  <c r="J110" i="2"/>
  <c r="J957" i="2"/>
  <c r="J248" i="2"/>
  <c r="F88" i="7"/>
  <c r="J566" i="2"/>
  <c r="J29" i="2"/>
  <c r="J799" i="2"/>
  <c r="J333" i="2"/>
  <c r="F131" i="7"/>
  <c r="J516" i="2"/>
  <c r="J45" i="2"/>
  <c r="J858" i="2"/>
  <c r="F667" i="7"/>
  <c r="J116" i="2"/>
  <c r="J851" i="2"/>
  <c r="J470" i="2"/>
  <c r="F813" i="7"/>
  <c r="F684" i="7"/>
  <c r="F333" i="7"/>
  <c r="F392" i="7"/>
  <c r="F505" i="7"/>
  <c r="F573" i="7"/>
  <c r="F472" i="7"/>
  <c r="J485" i="2"/>
  <c r="J840" i="2"/>
  <c r="J321" i="2"/>
  <c r="F207" i="7"/>
  <c r="J652" i="2"/>
  <c r="J91" i="2"/>
  <c r="J827" i="2"/>
  <c r="J351" i="2"/>
  <c r="F50" i="7"/>
  <c r="J575" i="2"/>
  <c r="F282" i="7"/>
  <c r="J837" i="2"/>
  <c r="J327" i="2"/>
  <c r="F125" i="7"/>
  <c r="F457" i="7"/>
  <c r="F237" i="7"/>
  <c r="F847" i="7"/>
  <c r="F921" i="7"/>
  <c r="F922" i="7"/>
  <c r="F376" i="7"/>
  <c r="J212" i="2"/>
  <c r="J937" i="2"/>
  <c r="J710" i="2"/>
  <c r="J52" i="2"/>
  <c r="J859" i="2"/>
  <c r="J295" i="2"/>
  <c r="F121" i="7"/>
  <c r="J558" i="2"/>
  <c r="J76" i="2"/>
  <c r="J767" i="2"/>
  <c r="J268" i="2"/>
  <c r="F60" i="7"/>
  <c r="J104" i="2"/>
  <c r="J853" i="2"/>
  <c r="F731" i="7"/>
  <c r="F710" i="7"/>
  <c r="F740" i="7"/>
  <c r="F389" i="7"/>
  <c r="F480" i="7"/>
  <c r="F593" i="7"/>
  <c r="J134" i="2"/>
  <c r="J995" i="2"/>
  <c r="J522" i="2"/>
  <c r="F522" i="7"/>
  <c r="J780" i="2"/>
  <c r="J354" i="2"/>
  <c r="F17" i="7"/>
  <c r="J379" i="2"/>
  <c r="F210" i="7"/>
  <c r="J801" i="2"/>
  <c r="J148" i="2"/>
  <c r="J232" i="2"/>
  <c r="F13" i="7"/>
  <c r="F649" i="7"/>
  <c r="F826" i="7"/>
  <c r="F894" i="7"/>
  <c r="F651" i="7"/>
  <c r="F406" i="7"/>
  <c r="F981" i="7"/>
  <c r="J429" i="2"/>
  <c r="F198" i="7"/>
  <c r="J290" i="2"/>
  <c r="J1010" i="2"/>
  <c r="J385" i="2"/>
  <c r="F805" i="7"/>
  <c r="J813" i="2"/>
  <c r="J154" i="2"/>
  <c r="J1016" i="2"/>
  <c r="J479" i="2"/>
  <c r="F634" i="7"/>
  <c r="J640" i="2"/>
  <c r="J302" i="2"/>
  <c r="F37" i="7"/>
  <c r="F914" i="7"/>
  <c r="F326" i="7"/>
  <c r="F1001" i="7"/>
  <c r="F555" i="7"/>
  <c r="F566" i="7"/>
  <c r="F926" i="7"/>
  <c r="J272" i="2"/>
  <c r="J391" i="2"/>
  <c r="F191" i="7"/>
  <c r="J670" i="2"/>
  <c r="J168" i="2"/>
  <c r="J1013" i="2"/>
  <c r="J314" i="2"/>
  <c r="F162" i="7"/>
  <c r="J578" i="2"/>
  <c r="J62" i="2"/>
  <c r="J867" i="2"/>
  <c r="J486" i="2"/>
  <c r="F173" i="7"/>
  <c r="F565" i="7"/>
  <c r="F931" i="7"/>
  <c r="F705" i="7"/>
  <c r="F254" i="7"/>
  <c r="F284" i="7"/>
  <c r="F739" i="7"/>
  <c r="F835" i="7"/>
  <c r="J36" i="2"/>
  <c r="J855" i="2"/>
  <c r="J418" i="2"/>
  <c r="F215" i="7"/>
  <c r="J712" i="2"/>
  <c r="J124" i="2"/>
  <c r="F122" i="7"/>
  <c r="F310" i="7"/>
  <c r="F957" i="7"/>
  <c r="J359" i="2"/>
  <c r="F158" i="7"/>
  <c r="J809" i="2"/>
  <c r="J260" i="2"/>
  <c r="J1011" i="2"/>
  <c r="J393" i="2"/>
  <c r="F770" i="7"/>
  <c r="J668" i="2"/>
  <c r="J195" i="2"/>
  <c r="J482" i="2"/>
  <c r="F794" i="7"/>
  <c r="J676" i="2"/>
  <c r="J259" i="2"/>
  <c r="J979" i="2"/>
  <c r="F251" i="7"/>
  <c r="F749" i="7"/>
  <c r="F260" i="7"/>
  <c r="F715" i="7"/>
  <c r="F726" i="7"/>
  <c r="F933" i="7"/>
  <c r="J273" i="2"/>
  <c r="F182" i="7"/>
  <c r="J742" i="2"/>
  <c r="J236" i="2"/>
  <c r="J907" i="2"/>
  <c r="J538" i="2"/>
  <c r="F674" i="7"/>
  <c r="F186" i="7"/>
  <c r="J613" i="2"/>
  <c r="J131" i="2"/>
  <c r="J970" i="2"/>
  <c r="J467" i="2"/>
  <c r="F197" i="7"/>
  <c r="F556" i="7"/>
  <c r="F946" i="7"/>
  <c r="F264" i="7"/>
  <c r="F633" i="7"/>
  <c r="F445" i="7"/>
  <c r="F780" i="7"/>
  <c r="F244" i="7"/>
  <c r="J899" i="2"/>
  <c r="J400" i="2"/>
  <c r="F175" i="7"/>
  <c r="J634" i="2"/>
  <c r="J171" i="2"/>
  <c r="J998" i="2"/>
  <c r="J340" i="2"/>
  <c r="F82" i="7"/>
  <c r="J620" i="2"/>
  <c r="J41" i="2"/>
  <c r="J768" i="2"/>
  <c r="J365" i="2"/>
  <c r="F877" i="7"/>
  <c r="F329" i="7"/>
  <c r="F365" i="7"/>
  <c r="F680" i="7"/>
  <c r="F537" i="7"/>
  <c r="F793" i="7"/>
  <c r="J210" i="2"/>
  <c r="F70" i="7"/>
  <c r="J659" i="2"/>
  <c r="F234" i="7"/>
  <c r="J833" i="2"/>
  <c r="J435" i="2"/>
  <c r="F153" i="7"/>
  <c r="J540" i="2"/>
  <c r="J65" i="2"/>
  <c r="J963" i="2"/>
  <c r="F147" i="7"/>
  <c r="J497" i="2"/>
  <c r="J147" i="2"/>
  <c r="J984" i="2"/>
  <c r="F603" i="7"/>
  <c r="F865" i="7"/>
  <c r="F612" i="7"/>
  <c r="F960" i="7"/>
  <c r="F352" i="7"/>
  <c r="F721" i="7"/>
  <c r="J162" i="2"/>
  <c r="J909" i="2"/>
  <c r="J583" i="2"/>
  <c r="J40" i="2"/>
  <c r="J749" i="2"/>
  <c r="J279" i="2"/>
  <c r="F49" i="7"/>
  <c r="J547" i="2"/>
  <c r="J26" i="2"/>
  <c r="F602" i="7"/>
  <c r="J679" i="2"/>
  <c r="J317" i="2"/>
  <c r="F45" i="7"/>
  <c r="F850" i="7"/>
  <c r="F918" i="7"/>
  <c r="F929" i="7"/>
  <c r="F523" i="7"/>
  <c r="F534" i="7"/>
  <c r="F949" i="7"/>
  <c r="J625" i="2"/>
  <c r="J315" i="2"/>
  <c r="F87" i="7"/>
  <c r="J527" i="2"/>
  <c r="F200" i="7"/>
  <c r="J753" i="2"/>
  <c r="J229" i="2"/>
  <c r="J918" i="2"/>
  <c r="J498" i="2"/>
  <c r="F506" i="7"/>
  <c r="J700" i="2"/>
  <c r="J241" i="2"/>
  <c r="J884" i="2"/>
  <c r="F681" i="7"/>
  <c r="F717" i="7"/>
  <c r="F969" i="7"/>
  <c r="F683" i="7"/>
  <c r="F438" i="7"/>
  <c r="F879" i="7"/>
  <c r="F435" i="7"/>
  <c r="F670" i="7"/>
  <c r="F444" i="7"/>
  <c r="F903" i="7"/>
  <c r="F874" i="7"/>
  <c r="J732" i="2"/>
  <c r="J274" i="2"/>
  <c r="F47" i="7"/>
  <c r="J505" i="2"/>
  <c r="J72" i="2"/>
  <c r="J797" i="2"/>
  <c r="F33" i="7"/>
  <c r="J464" i="2"/>
  <c r="J35" i="2"/>
  <c r="J765" i="2"/>
  <c r="J145" i="2"/>
  <c r="J1004" i="2"/>
  <c r="J646" i="2"/>
  <c r="F530" i="7"/>
  <c r="F396" i="7"/>
  <c r="F779" i="7"/>
  <c r="F574" i="7"/>
  <c r="F883" i="7"/>
  <c r="F285" i="7"/>
  <c r="F622" i="7"/>
  <c r="J740" i="2"/>
  <c r="J223" i="2"/>
  <c r="F71" i="7"/>
  <c r="J536" i="2"/>
  <c r="J529" i="2"/>
  <c r="F845" i="7"/>
  <c r="J706" i="2"/>
  <c r="J207" i="2"/>
  <c r="F19" i="7"/>
  <c r="J378" i="2"/>
  <c r="F790" i="7"/>
  <c r="J774" i="2"/>
  <c r="F972" i="7"/>
  <c r="F656" i="7"/>
  <c r="F481" i="7"/>
  <c r="F517" i="7"/>
  <c r="F491" i="7"/>
  <c r="F758" i="7"/>
  <c r="F941" i="7"/>
  <c r="J304" i="2"/>
  <c r="F110" i="7"/>
  <c r="J777" i="2"/>
  <c r="J123" i="2"/>
  <c r="J876" i="2"/>
  <c r="J478" i="2"/>
  <c r="F706" i="7"/>
  <c r="J623" i="2"/>
  <c r="J121" i="2"/>
  <c r="J925" i="2"/>
  <c r="J372" i="2"/>
  <c r="F132" i="7"/>
  <c r="J662" i="2"/>
  <c r="F501" i="7"/>
  <c r="F560" i="7"/>
  <c r="F905" i="7"/>
  <c r="F665" i="7"/>
  <c r="F733" i="7"/>
  <c r="F849" i="7"/>
  <c r="J548" i="2"/>
  <c r="J159" i="2"/>
  <c r="J935" i="2"/>
  <c r="J433" i="2"/>
  <c r="F72" i="7"/>
  <c r="J714" i="2"/>
  <c r="J90" i="2"/>
  <c r="J374" i="2"/>
  <c r="F74" i="7"/>
  <c r="J642" i="2"/>
  <c r="J67" i="2"/>
  <c r="J890" i="2"/>
  <c r="J337" i="2"/>
  <c r="F213" i="7"/>
  <c r="F748" i="7"/>
  <c r="F994" i="7"/>
  <c r="F712" i="7"/>
  <c r="F569" i="7"/>
  <c r="F637" i="7"/>
  <c r="F280" i="7"/>
  <c r="J504" i="2"/>
  <c r="J48" i="2"/>
  <c r="J794" i="2"/>
  <c r="J277" i="2"/>
  <c r="F96" i="7"/>
  <c r="J559" i="2"/>
  <c r="J510" i="2"/>
  <c r="J53" i="2"/>
  <c r="J836" i="2"/>
  <c r="J257" i="2"/>
  <c r="F20" i="7"/>
  <c r="J595" i="2"/>
  <c r="F693" i="7"/>
  <c r="F878" i="7"/>
  <c r="F659" i="7"/>
  <c r="F638" i="7"/>
  <c r="F412" i="7"/>
  <c r="F982" i="7"/>
  <c r="F753" i="7"/>
  <c r="J227" i="2"/>
  <c r="F22" i="7"/>
  <c r="J567" i="2"/>
  <c r="J18" i="2"/>
  <c r="J778" i="2"/>
  <c r="J349" i="2"/>
  <c r="F41" i="7"/>
  <c r="J531" i="2"/>
  <c r="J59" i="2"/>
  <c r="J849" i="2"/>
  <c r="J197" i="2"/>
  <c r="F44" i="7"/>
  <c r="J600" i="2"/>
  <c r="F242" i="7"/>
  <c r="F364" i="7"/>
  <c r="F563" i="7"/>
  <c r="F542" i="7"/>
  <c r="F156" i="7"/>
  <c r="F988" i="7"/>
  <c r="F802" i="7"/>
  <c r="F943" i="7"/>
  <c r="F789" i="7"/>
  <c r="J831" i="2"/>
  <c r="J630" i="2"/>
  <c r="J404" i="2"/>
  <c r="J671" i="2"/>
  <c r="F196" i="7"/>
  <c r="J1001" i="2"/>
  <c r="J363" i="2"/>
  <c r="F160" i="7"/>
  <c r="J576" i="2"/>
  <c r="J51" i="2"/>
  <c r="J823" i="2"/>
  <c r="J426" i="2"/>
  <c r="F139" i="7"/>
  <c r="J535" i="2"/>
  <c r="J133" i="2"/>
  <c r="J951" i="2"/>
  <c r="F635" i="7"/>
  <c r="F265" i="7"/>
  <c r="F301" i="7"/>
  <c r="F360" i="7"/>
  <c r="F729" i="7"/>
  <c r="F822" i="7"/>
  <c r="F440" i="7"/>
  <c r="J597" i="2"/>
  <c r="J31" i="2"/>
  <c r="J988" i="2"/>
  <c r="J364" i="2"/>
  <c r="F120" i="7"/>
  <c r="J654" i="2"/>
  <c r="J50" i="2"/>
  <c r="J939" i="2"/>
  <c r="J376" i="2"/>
  <c r="F99" i="7"/>
  <c r="J593" i="2"/>
  <c r="J160" i="2"/>
  <c r="F597" i="7"/>
  <c r="F1003" i="7"/>
  <c r="F307" i="7"/>
  <c r="F286" i="7"/>
  <c r="F316" i="7"/>
  <c r="F958" i="7"/>
  <c r="F785" i="7"/>
  <c r="J773" i="2"/>
  <c r="J291" i="2"/>
  <c r="F143" i="7"/>
  <c r="J500" i="2"/>
  <c r="J729" i="2"/>
  <c r="J252" i="2"/>
  <c r="F129" i="7"/>
  <c r="J477" i="2"/>
  <c r="J30" i="2"/>
  <c r="J760" i="2"/>
  <c r="J284" i="2"/>
  <c r="J978" i="2"/>
  <c r="J563" i="2"/>
  <c r="F402" i="7"/>
  <c r="F979" i="7"/>
  <c r="F723" i="7"/>
  <c r="F702" i="7"/>
  <c r="F732" i="7"/>
  <c r="F934" i="7"/>
  <c r="F494" i="7"/>
  <c r="J775" i="2"/>
  <c r="J350" i="2"/>
  <c r="J292" i="2"/>
  <c r="J917" i="2"/>
  <c r="J571" i="2"/>
  <c r="F418" i="7"/>
  <c r="J748" i="2"/>
  <c r="J196" i="2"/>
  <c r="F51" i="7"/>
  <c r="J405" i="2"/>
  <c r="J32" i="2"/>
  <c r="J750" i="2"/>
  <c r="F940" i="7"/>
  <c r="F272" i="7"/>
  <c r="F653" i="7"/>
  <c r="F830" i="7"/>
  <c r="F363" i="7"/>
  <c r="F374" i="7"/>
  <c r="F791" i="7"/>
  <c r="J383" i="2"/>
  <c r="F142" i="7"/>
  <c r="J755" i="2"/>
  <c r="J172" i="2"/>
  <c r="J948" i="2"/>
  <c r="J475" i="2"/>
  <c r="F909" i="7"/>
  <c r="J716" i="2"/>
  <c r="J224" i="2"/>
  <c r="J954" i="2"/>
  <c r="J367" i="2"/>
  <c r="F164" i="7"/>
  <c r="J746" i="2"/>
  <c r="F373" i="7"/>
  <c r="F986" i="7"/>
  <c r="F424" i="7"/>
  <c r="F281" i="7"/>
  <c r="F605" i="7"/>
  <c r="F248" i="7"/>
  <c r="J624" i="2"/>
  <c r="J177" i="2"/>
  <c r="J896" i="2"/>
  <c r="J452" i="2"/>
  <c r="F168" i="7"/>
  <c r="J206" i="2"/>
  <c r="J889" i="2"/>
  <c r="J420" i="2"/>
  <c r="F170" i="7"/>
  <c r="J697" i="2"/>
  <c r="J78" i="2"/>
  <c r="J866" i="2"/>
  <c r="J456" i="2"/>
  <c r="F754" i="7"/>
  <c r="F233" i="7"/>
  <c r="F962" i="7"/>
  <c r="F328" i="7"/>
  <c r="F441" i="7"/>
  <c r="F765" i="7"/>
  <c r="F913" i="7"/>
  <c r="J532" i="2"/>
  <c r="J81" i="2"/>
  <c r="J911" i="2"/>
  <c r="J325" i="2"/>
  <c r="J46" i="2"/>
  <c r="J790" i="2"/>
  <c r="J534" i="2"/>
  <c r="F893" i="7"/>
  <c r="J686" i="2"/>
  <c r="J192" i="2"/>
  <c r="J908" i="2"/>
  <c r="J360" i="2"/>
  <c r="F130" i="7"/>
  <c r="J598" i="2"/>
  <c r="J112" i="2"/>
  <c r="J923" i="2"/>
  <c r="F148" i="7"/>
  <c r="J657" i="2"/>
  <c r="F996" i="7"/>
  <c r="F752" i="7"/>
  <c r="F866" i="7"/>
  <c r="F907" i="7"/>
  <c r="F951" i="7"/>
  <c r="F611" i="7"/>
  <c r="F308" i="7"/>
  <c r="J82" i="2"/>
  <c r="J898" i="2"/>
  <c r="J490" i="2"/>
  <c r="F183" i="7"/>
  <c r="J713" i="2"/>
  <c r="J216" i="2"/>
  <c r="J919" i="2"/>
  <c r="J356" i="2"/>
  <c r="F154" i="7"/>
  <c r="J592" i="2"/>
  <c r="J622" i="2"/>
  <c r="J132" i="2"/>
  <c r="J903" i="2"/>
  <c r="F411" i="7"/>
  <c r="F390" i="7"/>
  <c r="F676" i="7"/>
  <c r="F823" i="7"/>
  <c r="F848" i="7"/>
  <c r="F273" i="7"/>
  <c r="J239" i="2"/>
  <c r="F14" i="7"/>
  <c r="J84" i="2"/>
  <c r="J931" i="2"/>
  <c r="J402" i="2"/>
  <c r="F48" i="7"/>
  <c r="J614" i="2"/>
  <c r="F258" i="7"/>
  <c r="J915" i="2"/>
  <c r="J283" i="2"/>
  <c r="F91" i="7"/>
  <c r="J461" i="2"/>
  <c r="J149" i="2"/>
  <c r="J844" i="2"/>
  <c r="F904" i="7"/>
  <c r="F801" i="7"/>
  <c r="F580" i="7"/>
  <c r="F229" i="7"/>
  <c r="F576" i="7"/>
  <c r="F689" i="7"/>
  <c r="J741" i="2"/>
  <c r="J275" i="2"/>
  <c r="F135" i="7"/>
  <c r="J553" i="2"/>
  <c r="J95" i="2"/>
  <c r="J763" i="2"/>
  <c r="J265" i="2"/>
  <c r="F42" i="7"/>
  <c r="J557" i="2"/>
  <c r="F570" i="7"/>
  <c r="J787" i="2"/>
  <c r="J322" i="2"/>
  <c r="J626" i="2"/>
  <c r="F434" i="7"/>
  <c r="F987" i="7"/>
  <c r="F499" i="7"/>
  <c r="F478" i="7"/>
  <c r="F764" i="7"/>
  <c r="F942" i="7"/>
  <c r="F270" i="7"/>
  <c r="J683" i="2"/>
  <c r="J312" i="2"/>
  <c r="F31" i="7"/>
  <c r="J473" i="2"/>
  <c r="F208" i="7"/>
  <c r="J779" i="2"/>
  <c r="J161" i="2"/>
  <c r="J870" i="2"/>
  <c r="J462" i="2"/>
  <c r="F474" i="7"/>
  <c r="J675" i="2"/>
  <c r="J783" i="2"/>
  <c r="F245" i="7"/>
  <c r="F304" i="7"/>
  <c r="F641" i="7"/>
  <c r="F677" i="7"/>
  <c r="F967" i="7"/>
  <c r="F809" i="7"/>
  <c r="F500" i="7"/>
  <c r="J63" i="2"/>
  <c r="J987" i="2"/>
  <c r="J550" i="2"/>
  <c r="J841" i="2"/>
  <c r="J189" i="2"/>
  <c r="J894" i="2"/>
  <c r="J520" i="2"/>
  <c r="F610" i="7"/>
  <c r="J667" i="2"/>
  <c r="J187" i="2"/>
  <c r="J977" i="2"/>
  <c r="J407" i="2"/>
  <c r="J731" i="2"/>
  <c r="F464" i="7"/>
  <c r="F581" i="7"/>
  <c r="F323" i="7"/>
  <c r="J77" i="2"/>
  <c r="F337" i="7"/>
  <c r="F62" i="7"/>
  <c r="J811" i="2"/>
  <c r="F450" i="7"/>
  <c r="J484" i="2"/>
  <c r="J934" i="2"/>
  <c r="J526" i="2"/>
  <c r="F218" i="7"/>
  <c r="J782" i="2"/>
  <c r="J307" i="2"/>
  <c r="F77" i="7"/>
  <c r="F393" i="7"/>
  <c r="F685" i="7"/>
  <c r="F961" i="7"/>
  <c r="F395" i="7"/>
  <c r="F923" i="7"/>
  <c r="F815" i="7"/>
  <c r="F430" i="7"/>
  <c r="J791" i="2"/>
  <c r="J311" i="2"/>
  <c r="F55" i="7"/>
  <c r="J585" i="2"/>
  <c r="J88" i="2"/>
  <c r="J861" i="2"/>
  <c r="J185" i="2"/>
  <c r="F26" i="7"/>
  <c r="J533" i="2"/>
  <c r="F378" i="7"/>
  <c r="J661" i="2"/>
  <c r="J346" i="2"/>
  <c r="F101" i="7"/>
  <c r="F553" i="7"/>
  <c r="F777" i="7"/>
  <c r="F937" i="7"/>
  <c r="F299" i="7"/>
  <c r="F834" i="7"/>
  <c r="F468" i="7"/>
  <c r="J118" i="2"/>
  <c r="J967" i="2"/>
  <c r="J453" i="2"/>
  <c r="F714" i="7"/>
  <c r="J759" i="2"/>
  <c r="J230" i="2"/>
  <c r="J989" i="2"/>
  <c r="J368" i="2"/>
  <c r="F821" i="7"/>
  <c r="J617" i="2"/>
  <c r="J973" i="2"/>
  <c r="J394" i="2"/>
  <c r="J39" i="2"/>
  <c r="J739" i="2"/>
  <c r="F309" i="7"/>
  <c r="F624" i="7"/>
  <c r="F449" i="7"/>
  <c r="F741" i="7"/>
  <c r="F983" i="7"/>
  <c r="F483" i="7"/>
  <c r="F660" i="7"/>
  <c r="J87" i="2"/>
  <c r="J821" i="2"/>
  <c r="J503" i="2"/>
  <c r="F618" i="7"/>
  <c r="J655" i="2"/>
  <c r="J181" i="2"/>
  <c r="J993" i="2"/>
  <c r="J403" i="2"/>
  <c r="J466" i="2"/>
  <c r="F163" i="7"/>
  <c r="J637" i="2"/>
  <c r="J215" i="2"/>
  <c r="J1006" i="2"/>
  <c r="F539" i="7"/>
  <c r="F262" i="7"/>
  <c r="F292" i="7"/>
  <c r="F747" i="7"/>
  <c r="F288" i="7"/>
  <c r="F1005" i="7"/>
  <c r="J519" i="2"/>
  <c r="J155" i="2"/>
  <c r="J913" i="2"/>
  <c r="J335" i="2"/>
  <c r="F80" i="7"/>
  <c r="J691" i="2"/>
  <c r="J27" i="2"/>
  <c r="J816" i="2"/>
  <c r="J358" i="2"/>
  <c r="F187" i="7"/>
  <c r="J544" i="2"/>
  <c r="J113" i="2"/>
  <c r="J966" i="2"/>
  <c r="F443" i="7"/>
  <c r="F678" i="7"/>
  <c r="F708" i="7"/>
  <c r="F984" i="7"/>
  <c r="F912" i="7"/>
  <c r="F561" i="7"/>
  <c r="J798" i="2"/>
  <c r="J384" i="2"/>
  <c r="F167" i="7"/>
  <c r="J515" i="2"/>
  <c r="J125" i="2"/>
  <c r="J822" i="2"/>
  <c r="J320" i="2"/>
  <c r="J926" i="2"/>
  <c r="J574" i="2"/>
  <c r="J55" i="2"/>
  <c r="J269" i="2"/>
  <c r="F28" i="7"/>
  <c r="J602" i="2"/>
  <c r="F661" i="7"/>
  <c r="F955" i="7"/>
  <c r="F627" i="7"/>
  <c r="F350" i="7"/>
  <c r="F380" i="7"/>
  <c r="F795" i="7"/>
  <c r="F398" i="7"/>
  <c r="J684" i="2"/>
  <c r="J306" i="2"/>
  <c r="F63" i="7"/>
  <c r="J601" i="2"/>
  <c r="F774" i="7"/>
  <c r="J728" i="2"/>
  <c r="J217" i="2"/>
  <c r="F34" i="7"/>
  <c r="J495" i="2"/>
  <c r="J303" i="2"/>
  <c r="F113" i="7"/>
  <c r="J582" i="2"/>
  <c r="J60" i="2"/>
  <c r="J865" i="2"/>
  <c r="J202" i="2"/>
  <c r="F116" i="7"/>
  <c r="J596" i="2"/>
  <c r="F902" i="7"/>
  <c r="F995" i="7"/>
  <c r="F275" i="7"/>
  <c r="F510" i="7"/>
  <c r="F1000" i="7"/>
  <c r="F512" i="7"/>
  <c r="F369" i="7"/>
  <c r="J186" i="2"/>
  <c r="F54" i="7"/>
  <c r="J681" i="2"/>
  <c r="J86" i="2"/>
  <c r="J795" i="2"/>
  <c r="J388" i="2"/>
  <c r="F137" i="7"/>
  <c r="J589" i="2"/>
  <c r="J21" i="2"/>
  <c r="J856" i="2"/>
  <c r="J300" i="2"/>
  <c r="F76" i="7"/>
  <c r="J579" i="2"/>
  <c r="F725" i="7"/>
  <c r="F971" i="7"/>
  <c r="F775" i="7"/>
  <c r="F427" i="7"/>
  <c r="F858" i="7"/>
  <c r="F600" i="7"/>
  <c r="J411" i="2"/>
  <c r="J34" i="2"/>
  <c r="J776" i="2"/>
  <c r="J213" i="2"/>
  <c r="J959" i="2"/>
  <c r="J587" i="2"/>
  <c r="F642" i="7"/>
  <c r="J153" i="2"/>
  <c r="J932" i="2"/>
  <c r="J523" i="2"/>
  <c r="F666" i="7"/>
  <c r="J699" i="2"/>
  <c r="J286" i="2"/>
  <c r="F93" i="7"/>
  <c r="F776" i="7"/>
  <c r="F827" i="7"/>
  <c r="F1009" i="7"/>
  <c r="F331" i="7"/>
  <c r="F598" i="7"/>
  <c r="F965" i="7"/>
  <c r="J373" i="2"/>
  <c r="F214" i="7"/>
  <c r="J793" i="2"/>
  <c r="J211" i="2"/>
  <c r="J976" i="2"/>
  <c r="F25" i="7"/>
  <c r="J406" i="2"/>
  <c r="F885" i="7"/>
  <c r="J707" i="2"/>
  <c r="J158" i="2"/>
  <c r="J983" i="2"/>
  <c r="J530" i="2"/>
  <c r="F562" i="7"/>
  <c r="F428" i="7"/>
  <c r="F978" i="7"/>
  <c r="F881" i="7"/>
  <c r="F249" i="7"/>
  <c r="F927" i="7"/>
  <c r="F515" i="7"/>
  <c r="F436" i="7"/>
  <c r="J33" i="2"/>
  <c r="J835" i="2"/>
  <c r="J381" i="2"/>
  <c r="F650" i="7"/>
  <c r="J689" i="2"/>
  <c r="J151" i="2"/>
  <c r="J941" i="2"/>
  <c r="J437" i="2"/>
  <c r="F114" i="7"/>
  <c r="J572" i="2"/>
  <c r="J94" i="2"/>
  <c r="J949" i="2"/>
  <c r="J375" i="2"/>
  <c r="F189" i="7"/>
  <c r="F915" i="7"/>
  <c r="F954" i="7"/>
  <c r="F552" i="7"/>
  <c r="F320" i="7"/>
  <c r="F433" i="7"/>
  <c r="J288" i="2"/>
  <c r="F38" i="7"/>
  <c r="J708" i="2"/>
  <c r="J117" i="2"/>
  <c r="J839" i="2"/>
  <c r="J318" i="2"/>
  <c r="F185" i="7"/>
  <c r="J618" i="2"/>
  <c r="J914" i="2"/>
  <c r="J342" i="2"/>
  <c r="F179" i="7"/>
  <c r="J512" i="2"/>
  <c r="J199" i="2"/>
  <c r="J947" i="2"/>
  <c r="F475" i="7"/>
  <c r="F454" i="7"/>
  <c r="F484" i="7"/>
  <c r="F992" i="7"/>
  <c r="F224" i="7"/>
  <c r="J183" i="2"/>
  <c r="F266" i="7"/>
  <c r="F81" i="7"/>
  <c r="J178" i="2"/>
  <c r="F722" i="7"/>
  <c r="F588" i="7"/>
  <c r="F856" i="7"/>
  <c r="F296" i="7"/>
  <c r="F409" i="7"/>
  <c r="F477" i="7"/>
  <c r="F558" i="7"/>
  <c r="J513" i="2"/>
  <c r="J263" i="2"/>
  <c r="F23" i="7"/>
  <c r="F554" i="7"/>
  <c r="J704" i="2"/>
  <c r="J247" i="2"/>
  <c r="J942" i="2"/>
  <c r="J440" i="2"/>
  <c r="F138" i="7"/>
  <c r="J664" i="2"/>
  <c r="J146" i="2"/>
  <c r="J927" i="2"/>
  <c r="J446" i="2"/>
  <c r="F626" i="7"/>
  <c r="F492" i="7"/>
  <c r="F930" i="7"/>
  <c r="F456" i="7"/>
  <c r="F313" i="7"/>
  <c r="F381" i="7"/>
  <c r="F718" i="7"/>
  <c r="J627" i="2"/>
  <c r="J119" i="2"/>
  <c r="J71" i="2"/>
  <c r="J826" i="2"/>
  <c r="J460" i="2"/>
  <c r="F145" i="7"/>
  <c r="J605" i="2"/>
  <c r="J92" i="2"/>
  <c r="J882" i="2"/>
  <c r="J237" i="2"/>
  <c r="F84" i="7"/>
  <c r="J631" i="2"/>
  <c r="F437" i="7"/>
  <c r="F963" i="7"/>
  <c r="F614" i="7"/>
  <c r="F644" i="7"/>
  <c r="F771" i="7"/>
  <c r="F384" i="7"/>
  <c r="F497" i="7"/>
  <c r="J249" i="2"/>
  <c r="F86" i="7"/>
  <c r="J649" i="2"/>
  <c r="J93" i="2"/>
  <c r="J819" i="2"/>
  <c r="J397" i="2"/>
  <c r="F105" i="7"/>
  <c r="J562" i="2"/>
  <c r="J100" i="2"/>
  <c r="J960" i="2"/>
  <c r="J250" i="2"/>
  <c r="F108" i="7"/>
  <c r="J674" i="2"/>
  <c r="F297" i="7"/>
  <c r="F589" i="7"/>
  <c r="F648" i="7"/>
  <c r="F761" i="7"/>
  <c r="F886" i="7"/>
  <c r="F728" i="7"/>
  <c r="J432" i="2"/>
  <c r="F917" i="7"/>
  <c r="J802" i="2"/>
  <c r="J336" i="2"/>
  <c r="J1012" i="2"/>
  <c r="J42" i="2"/>
  <c r="J724" i="2"/>
  <c r="J281" i="2"/>
  <c r="J900" i="2"/>
  <c r="J458" i="2"/>
  <c r="F538" i="7"/>
  <c r="J803" i="2"/>
  <c r="J287" i="2"/>
  <c r="F61" i="7"/>
  <c r="F713" i="7"/>
  <c r="F493" i="7"/>
  <c r="F977" i="7"/>
  <c r="F459" i="7"/>
  <c r="F470" i="7"/>
  <c r="F632" i="7"/>
  <c r="J398" i="2"/>
  <c r="J23" i="2"/>
  <c r="J792" i="2"/>
  <c r="J769" i="2"/>
  <c r="J242" i="2"/>
  <c r="F57" i="7"/>
  <c r="J401" i="2"/>
  <c r="J28" i="2"/>
  <c r="J666" i="2"/>
  <c r="J180" i="2"/>
  <c r="J953" i="2"/>
  <c r="J537" i="2"/>
  <c r="F690" i="7"/>
  <c r="F300" i="7"/>
  <c r="F755" i="7"/>
  <c r="F353" i="7"/>
  <c r="F645" i="7"/>
  <c r="F736" i="7"/>
  <c r="F784" i="7"/>
  <c r="F372" i="7"/>
  <c r="J66" i="2"/>
  <c r="J886" i="2"/>
  <c r="J474" i="2"/>
  <c r="F778" i="7"/>
  <c r="J660" i="2"/>
  <c r="J278" i="2"/>
  <c r="J887" i="2"/>
  <c r="J390" i="2"/>
  <c r="F146" i="7"/>
  <c r="J653" i="2"/>
  <c r="J103" i="2"/>
  <c r="J920" i="2"/>
  <c r="J409" i="2"/>
  <c r="F594" i="7"/>
  <c r="F716" i="7"/>
  <c r="J428" i="2"/>
  <c r="F837" i="7"/>
  <c r="J828" i="2"/>
  <c r="F980" i="7"/>
  <c r="F432" i="7"/>
  <c r="F513" i="7"/>
  <c r="F293" i="7"/>
  <c r="F935" i="7"/>
  <c r="F291" i="7"/>
  <c r="F692" i="7"/>
  <c r="J135" i="2"/>
  <c r="J448" i="2"/>
  <c r="F166" i="7"/>
  <c r="J818" i="2"/>
  <c r="J218" i="2"/>
  <c r="J885" i="2"/>
  <c r="J413" i="2"/>
  <c r="F482" i="7"/>
  <c r="J735" i="2"/>
  <c r="J214" i="2"/>
  <c r="J956" i="2"/>
  <c r="J468" i="2"/>
  <c r="J19" i="2"/>
  <c r="J805" i="2"/>
  <c r="F277" i="7"/>
  <c r="F336" i="7"/>
  <c r="F417" i="7"/>
  <c r="F453" i="7"/>
  <c r="F975" i="7"/>
  <c r="F873" i="7"/>
  <c r="F404" i="7"/>
  <c r="J551" i="2"/>
  <c r="J164" i="2"/>
  <c r="F15" i="7"/>
  <c r="J416" i="2"/>
  <c r="F128" i="7"/>
  <c r="J633" i="2"/>
  <c r="J193" i="2"/>
  <c r="J981" i="2"/>
  <c r="J392" i="2"/>
  <c r="F171" i="7"/>
  <c r="J644" i="2"/>
  <c r="J182" i="2"/>
  <c r="J430" i="2"/>
  <c r="F205" i="7"/>
  <c r="F524" i="7"/>
  <c r="F1002" i="7"/>
  <c r="F488" i="7"/>
  <c r="F601" i="7"/>
  <c r="F413" i="7"/>
  <c r="F312" i="7"/>
  <c r="J648" i="2"/>
  <c r="J167" i="2"/>
  <c r="J924" i="2"/>
  <c r="J347" i="2"/>
  <c r="F152" i="7"/>
  <c r="J680" i="2"/>
  <c r="J126" i="2"/>
  <c r="J854" i="2"/>
  <c r="J439" i="2"/>
  <c r="F195" i="7"/>
  <c r="F140" i="7"/>
  <c r="J608" i="2"/>
  <c r="F469" i="7"/>
  <c r="F783" i="7"/>
  <c r="F841" i="7"/>
  <c r="F414" i="7"/>
  <c r="F910" i="7"/>
  <c r="F643" i="7"/>
  <c r="F564" i="7"/>
  <c r="J842" i="2"/>
  <c r="J305" i="2"/>
  <c r="J610" i="2"/>
  <c r="J24" i="2"/>
  <c r="J850" i="2"/>
  <c r="J332" i="2"/>
  <c r="F97" i="7"/>
  <c r="J507" i="2"/>
  <c r="J108" i="2"/>
  <c r="J726" i="2"/>
  <c r="J204" i="2"/>
  <c r="F36" i="7"/>
  <c r="J722" i="2"/>
  <c r="F274" i="7"/>
  <c r="F1011" i="7"/>
  <c r="F595" i="7"/>
  <c r="F318" i="7"/>
  <c r="F604" i="7"/>
  <c r="F966" i="7"/>
  <c r="F366" i="7"/>
  <c r="J68" i="2"/>
  <c r="J873" i="2"/>
  <c r="J293" i="2"/>
  <c r="F40" i="7"/>
  <c r="J556" i="2"/>
  <c r="F546" i="7"/>
  <c r="J725" i="2"/>
  <c r="J267" i="2"/>
  <c r="F83" i="7"/>
  <c r="J444" i="2"/>
  <c r="J80" i="2"/>
  <c r="J830" i="2"/>
  <c r="F117" i="7"/>
  <c r="F745" i="7"/>
  <c r="F525" i="7"/>
  <c r="F911" i="7"/>
  <c r="F235" i="7"/>
  <c r="F502" i="7"/>
  <c r="F664" i="7"/>
  <c r="J382" i="2"/>
  <c r="F174" i="7"/>
  <c r="J843" i="2"/>
  <c r="J209" i="2"/>
  <c r="J971" i="2"/>
  <c r="J509" i="2"/>
  <c r="J1002" i="2"/>
  <c r="F888" i="7"/>
  <c r="F811" i="7"/>
  <c r="J17" i="2"/>
  <c r="J846" i="2"/>
  <c r="J361" i="2"/>
  <c r="F199" i="7"/>
  <c r="J612" i="2"/>
  <c r="J191" i="2"/>
  <c r="J806" i="2"/>
  <c r="J319" i="2"/>
  <c r="F106" i="7"/>
  <c r="J128" i="2"/>
  <c r="J881" i="2"/>
  <c r="J339" i="2"/>
  <c r="F124" i="7"/>
  <c r="J673" i="2"/>
  <c r="F838" i="7"/>
  <c r="F895" i="7"/>
  <c r="F243" i="7"/>
  <c r="F222" i="7"/>
  <c r="F508" i="7"/>
  <c r="F707" i="7"/>
  <c r="F340" i="7"/>
  <c r="J786" i="2"/>
  <c r="J369" i="2"/>
  <c r="F95" i="7"/>
  <c r="J543" i="2"/>
  <c r="J38" i="2"/>
  <c r="J852" i="2"/>
  <c r="J219" i="2"/>
  <c r="J226" i="2"/>
  <c r="F43" i="7"/>
  <c r="J521" i="2"/>
  <c r="J37" i="2"/>
  <c r="J744" i="2"/>
  <c r="F948" i="7"/>
  <c r="F742" i="7"/>
  <c r="F385" i="7"/>
  <c r="F421" i="7"/>
  <c r="F768" i="7"/>
  <c r="F625" i="7"/>
  <c r="F628" i="7"/>
  <c r="J459" i="2"/>
  <c r="J43" i="2"/>
  <c r="J848" i="2"/>
  <c r="J240" i="2"/>
  <c r="F24" i="7"/>
  <c r="J603" i="2"/>
  <c r="F354" i="7"/>
  <c r="J678" i="2"/>
  <c r="J282" i="2"/>
  <c r="F67" i="7"/>
  <c r="J465" i="2"/>
  <c r="F901" i="7"/>
  <c r="J814" i="2"/>
  <c r="F919" i="7"/>
  <c r="F880" i="7"/>
  <c r="F545" i="7"/>
  <c r="F325" i="7"/>
  <c r="F672" i="7"/>
  <c r="F462" i="7"/>
  <c r="J702" i="2"/>
  <c r="J188" i="2"/>
  <c r="J975" i="2"/>
  <c r="J436" i="2"/>
  <c r="F869" i="7"/>
  <c r="J715" i="2"/>
  <c r="J127" i="2"/>
  <c r="J1015" i="2"/>
  <c r="J463" i="2"/>
  <c r="F203" i="7"/>
  <c r="J99" i="2"/>
  <c r="J1003" i="2"/>
  <c r="J546" i="2"/>
  <c r="F786" i="7"/>
  <c r="F652" i="7"/>
  <c r="F970" i="7"/>
  <c r="F817" i="7"/>
  <c r="F473" i="7"/>
  <c r="F541" i="7"/>
  <c r="F800" i="7"/>
  <c r="J647" i="2"/>
  <c r="J137" i="2"/>
  <c r="J996" i="2"/>
  <c r="J476" i="2"/>
  <c r="F184" i="7"/>
  <c r="J564" i="2"/>
  <c r="J174" i="2"/>
  <c r="J930" i="2"/>
  <c r="J895" i="2"/>
  <c r="J301" i="2"/>
  <c r="F172" i="7"/>
  <c r="J695" i="2"/>
  <c r="F341" i="7"/>
  <c r="F939" i="7"/>
  <c r="F737" i="7"/>
  <c r="F806" i="7"/>
  <c r="F991" i="7"/>
  <c r="F824" i="7"/>
  <c r="F276" i="7"/>
  <c r="J203" i="2"/>
  <c r="F46" i="7"/>
  <c r="J788" i="2"/>
  <c r="J70" i="2"/>
  <c r="J875" i="2"/>
  <c r="J366" i="2"/>
  <c r="F193" i="7"/>
  <c r="J573" i="2"/>
  <c r="J54" i="2"/>
  <c r="J810" i="2"/>
  <c r="J355" i="2"/>
  <c r="F68" i="7"/>
  <c r="J645" i="2"/>
  <c r="F757" i="7"/>
  <c r="F831" i="7"/>
  <c r="F467" i="7"/>
  <c r="F446" i="7"/>
  <c r="F476" i="7"/>
  <c r="F675" i="7"/>
  <c r="F238" i="7"/>
  <c r="F452" i="7"/>
  <c r="F887" i="7"/>
  <c r="F662" i="7"/>
  <c r="F305" i="7"/>
  <c r="J348" i="2"/>
  <c r="F134" i="7"/>
  <c r="J772" i="2"/>
  <c r="J83" i="2"/>
  <c r="J997" i="2"/>
  <c r="J457" i="2"/>
  <c r="J685" i="2"/>
  <c r="J58" i="2"/>
  <c r="J965" i="2"/>
  <c r="J442" i="2"/>
  <c r="F211" i="7"/>
  <c r="J560" i="2"/>
  <c r="J228" i="2"/>
  <c r="J940" i="2"/>
  <c r="F347" i="7"/>
  <c r="F582" i="7"/>
  <c r="F356" i="7"/>
  <c r="F872" i="7"/>
  <c r="F833" i="7"/>
  <c r="F465" i="7"/>
  <c r="J205" i="2"/>
  <c r="F30" i="7"/>
  <c r="J615" i="2"/>
  <c r="J138" i="2"/>
  <c r="J824" i="2"/>
  <c r="J877" i="2"/>
  <c r="J244" i="2"/>
  <c r="F98" i="7"/>
  <c r="J549" i="2"/>
  <c r="F346" i="7"/>
  <c r="J745" i="2"/>
  <c r="J396" i="2"/>
  <c r="F109" i="7"/>
  <c r="F521" i="7"/>
  <c r="F557" i="7"/>
  <c r="F616" i="7"/>
  <c r="F267" i="7"/>
  <c r="F540" i="7"/>
  <c r="F950" i="7"/>
  <c r="F596" i="7"/>
  <c r="J762" i="2"/>
  <c r="J334" i="2"/>
  <c r="F151" i="7"/>
  <c r="J611" i="2"/>
  <c r="J49" i="2"/>
  <c r="J800" i="2"/>
  <c r="J297" i="2"/>
  <c r="F58" i="7"/>
  <c r="J511" i="2"/>
  <c r="F250" i="7"/>
  <c r="J721" i="2"/>
  <c r="J341" i="2"/>
  <c r="F69" i="7"/>
  <c r="F425" i="7"/>
  <c r="F461" i="7"/>
  <c r="F1008" i="7"/>
  <c r="F799" i="7"/>
  <c r="F657" i="7"/>
  <c r="J109" i="2"/>
  <c r="J962" i="2"/>
  <c r="J554" i="2"/>
  <c r="F586" i="7"/>
  <c r="J709" i="2"/>
  <c r="J262" i="2"/>
  <c r="F65" i="7"/>
  <c r="J424" i="2"/>
  <c r="J717" i="2"/>
  <c r="J175" i="2"/>
  <c r="F59" i="7"/>
  <c r="J441" i="2"/>
  <c r="F212" i="7"/>
  <c r="J734" i="2"/>
  <c r="F932" i="7"/>
  <c r="F496" i="7"/>
  <c r="F577" i="7"/>
  <c r="F613" i="7"/>
  <c r="F704" i="7"/>
  <c r="F355" i="7"/>
  <c r="F724" i="7"/>
  <c r="J111" i="2"/>
  <c r="J964" i="2"/>
  <c r="J541" i="2"/>
  <c r="F746" i="7"/>
  <c r="J737" i="2"/>
  <c r="J294" i="2"/>
  <c r="J194" i="2"/>
  <c r="J999" i="2"/>
  <c r="J445" i="2"/>
  <c r="F698" i="7"/>
  <c r="J720" i="2"/>
  <c r="J165" i="2"/>
  <c r="F21" i="7"/>
  <c r="F825" i="7"/>
  <c r="F891" i="7"/>
  <c r="F420" i="7"/>
  <c r="F619" i="7"/>
  <c r="F630" i="7"/>
  <c r="F317" i="7"/>
  <c r="F864" i="7"/>
  <c r="J581" i="2"/>
  <c r="J120" i="2"/>
  <c r="J922" i="2"/>
  <c r="J417" i="2"/>
  <c r="F112" i="7"/>
  <c r="J636" i="2"/>
  <c r="J74" i="2"/>
  <c r="J986" i="2"/>
  <c r="J370" i="2"/>
  <c r="F155" i="7"/>
  <c r="J577" i="2"/>
  <c r="J200" i="2"/>
  <c r="J1005" i="2"/>
  <c r="F571" i="7"/>
  <c r="F550" i="7"/>
  <c r="F324" i="7"/>
  <c r="F952" i="7"/>
  <c r="J328" i="2"/>
  <c r="F585" i="7"/>
  <c r="F945" i="7"/>
  <c r="F342" i="7"/>
  <c r="F998" i="7"/>
  <c r="J705" i="2"/>
  <c r="J389" i="2"/>
  <c r="J985" i="2"/>
  <c r="J97" i="2"/>
  <c r="K455" i="2"/>
  <c r="T455" i="2" s="1"/>
  <c r="G27" i="7"/>
  <c r="G804" i="7"/>
  <c r="K576" i="2"/>
  <c r="T576" i="2" s="1"/>
  <c r="K711" i="2"/>
  <c r="T711" i="2" s="1"/>
  <c r="G744" i="7"/>
  <c r="K113" i="2"/>
  <c r="T113" i="2" s="1"/>
  <c r="G1001" i="7"/>
  <c r="K278" i="2"/>
  <c r="T278" i="2" s="1"/>
  <c r="K880" i="2"/>
  <c r="T880" i="2" s="1"/>
  <c r="K234" i="2"/>
  <c r="T234" i="2" s="1"/>
  <c r="K292" i="2"/>
  <c r="T292" i="2" s="1"/>
  <c r="K838" i="2"/>
  <c r="T838" i="2" s="1"/>
  <c r="G342" i="7"/>
  <c r="K1002" i="2"/>
  <c r="T1002" i="2" s="1"/>
  <c r="G939" i="7"/>
  <c r="K276" i="2"/>
  <c r="T276" i="2" s="1"/>
  <c r="G36" i="7"/>
  <c r="G604" i="7"/>
  <c r="K302" i="2"/>
  <c r="T302" i="2" s="1"/>
  <c r="G419" i="7"/>
  <c r="K894" i="2"/>
  <c r="T894" i="2" s="1"/>
  <c r="G530" i="7"/>
  <c r="K749" i="2"/>
  <c r="T749" i="2" s="1"/>
  <c r="G603" i="7"/>
  <c r="G318" i="7"/>
  <c r="G428" i="7"/>
  <c r="K883" i="2"/>
  <c r="T883" i="2" s="1"/>
  <c r="K567" i="2"/>
  <c r="T567" i="2" s="1"/>
  <c r="K958" i="2"/>
  <c r="T958" i="2" s="1"/>
  <c r="K602" i="2"/>
  <c r="T602" i="2" s="1"/>
  <c r="G483" i="7"/>
  <c r="G156" i="7"/>
  <c r="G184" i="7"/>
  <c r="K86" i="2"/>
  <c r="T86" i="2" s="1"/>
  <c r="K932" i="2"/>
  <c r="T932" i="2" s="1"/>
  <c r="G996" i="7"/>
  <c r="G857" i="7"/>
  <c r="K918" i="2"/>
  <c r="T918" i="2" s="1"/>
  <c r="G321" i="7"/>
  <c r="K834" i="2"/>
  <c r="T834" i="2" s="1"/>
  <c r="G849" i="7"/>
  <c r="K1008" i="2"/>
  <c r="T1008" i="2" s="1"/>
  <c r="K70" i="2"/>
  <c r="T70" i="2" s="1"/>
  <c r="K762" i="2"/>
  <c r="T762" i="2" s="1"/>
  <c r="G910" i="7"/>
  <c r="G309" i="7"/>
  <c r="G161" i="7"/>
  <c r="K588" i="2"/>
  <c r="T588" i="2" s="1"/>
  <c r="G708" i="7"/>
  <c r="K100" i="2"/>
  <c r="T100" i="2" s="1"/>
  <c r="G391" i="7"/>
  <c r="K544" i="2"/>
  <c r="T544" i="2" s="1"/>
  <c r="G155" i="7"/>
  <c r="K58" i="2"/>
  <c r="T58" i="2" s="1"/>
  <c r="G607" i="7"/>
  <c r="K498" i="2"/>
  <c r="T498" i="2" s="1"/>
  <c r="G110" i="7"/>
  <c r="G308" i="7"/>
  <c r="G825" i="7"/>
  <c r="K752" i="2"/>
  <c r="T752" i="2" s="1"/>
  <c r="K869" i="2"/>
  <c r="T869" i="2" s="1"/>
  <c r="G131" i="7"/>
  <c r="G466" i="7"/>
  <c r="G521" i="7"/>
  <c r="K585" i="2"/>
  <c r="T585" i="2" s="1"/>
  <c r="G726" i="7"/>
  <c r="G867" i="7"/>
  <c r="K161" i="2"/>
  <c r="T161" i="2" s="1"/>
  <c r="G955" i="7"/>
  <c r="K422" i="2"/>
  <c r="T422" i="2" s="1"/>
  <c r="G977" i="7"/>
  <c r="K258" i="2"/>
  <c r="T258" i="2" s="1"/>
  <c r="G678" i="7"/>
  <c r="K579" i="2"/>
  <c r="T579" i="2" s="1"/>
  <c r="K1009" i="2"/>
  <c r="T1009" i="2" s="1"/>
  <c r="G410" i="7"/>
  <c r="G681" i="7"/>
  <c r="K465" i="2"/>
  <c r="T465" i="2" s="1"/>
  <c r="G66" i="7"/>
  <c r="K402" i="2"/>
  <c r="T402" i="2" s="1"/>
  <c r="K640" i="2"/>
  <c r="T640" i="2" s="1"/>
  <c r="G289" i="7"/>
  <c r="G28" i="7"/>
  <c r="K373" i="2"/>
  <c r="T373" i="2" s="1"/>
  <c r="K550" i="2"/>
  <c r="T550" i="2" s="1"/>
  <c r="G505" i="7"/>
  <c r="K973" i="2"/>
  <c r="T973" i="2" s="1"/>
  <c r="G786" i="7"/>
  <c r="K511" i="2"/>
  <c r="T511" i="2" s="1"/>
  <c r="K153" i="2"/>
  <c r="T153" i="2" s="1"/>
  <c r="G503" i="7"/>
  <c r="G935" i="7"/>
  <c r="K510" i="2"/>
  <c r="T510" i="2" s="1"/>
  <c r="G94" i="7"/>
  <c r="G944" i="7"/>
  <c r="K599" i="2"/>
  <c r="T599" i="2" s="1"/>
  <c r="K748" i="2"/>
  <c r="T748" i="2" s="1"/>
  <c r="G951" i="7"/>
  <c r="K168" i="2"/>
  <c r="T168" i="2" s="1"/>
  <c r="K221" i="2"/>
  <c r="T221" i="2" s="1"/>
  <c r="G725" i="7"/>
  <c r="G891" i="7"/>
  <c r="G964" i="7"/>
  <c r="K346" i="2"/>
  <c r="T346" i="2" s="1"/>
  <c r="K1003" i="2"/>
  <c r="T1003" i="2" s="1"/>
  <c r="G665" i="7"/>
  <c r="G54" i="7"/>
  <c r="G889" i="7"/>
  <c r="K324" i="2"/>
  <c r="T324" i="2" s="1"/>
  <c r="G119" i="7"/>
  <c r="G811" i="7"/>
  <c r="K380" i="2"/>
  <c r="T380" i="2" s="1"/>
  <c r="K472" i="2"/>
  <c r="T472" i="2" s="1"/>
  <c r="K706" i="2"/>
  <c r="T706" i="2" s="1"/>
  <c r="G212" i="7"/>
  <c r="G861" i="7"/>
  <c r="K696" i="2"/>
  <c r="T696" i="2" s="1"/>
  <c r="G496" i="7"/>
  <c r="K204" i="2"/>
  <c r="T204" i="2" s="1"/>
  <c r="G290" i="7"/>
  <c r="K943" i="2"/>
  <c r="T943" i="2" s="1"/>
  <c r="G107" i="7"/>
  <c r="G157" i="7"/>
  <c r="K400" i="2"/>
  <c r="T400" i="2" s="1"/>
  <c r="K227" i="2"/>
  <c r="T227" i="2" s="1"/>
  <c r="K813" i="2"/>
  <c r="T813" i="2" s="1"/>
  <c r="K877" i="2"/>
  <c r="T877" i="2" s="1"/>
  <c r="K362" i="2"/>
  <c r="T362" i="2" s="1"/>
  <c r="K952" i="2"/>
  <c r="T952" i="2" s="1"/>
  <c r="G643" i="7"/>
  <c r="K318" i="2"/>
  <c r="T318" i="2" s="1"/>
  <c r="G646" i="7"/>
  <c r="G998" i="7"/>
  <c r="G524" i="7"/>
  <c r="G105" i="7"/>
  <c r="G738" i="7"/>
  <c r="G19" i="7"/>
  <c r="G205" i="7"/>
  <c r="G1010" i="7"/>
  <c r="G398" i="7"/>
  <c r="K446" i="2"/>
  <c r="T446" i="2" s="1"/>
  <c r="G511" i="7"/>
  <c r="K98" i="2"/>
  <c r="T98" i="2" s="1"/>
  <c r="K458" i="2"/>
  <c r="T458" i="2" s="1"/>
  <c r="G724" i="7"/>
  <c r="G727" i="7"/>
  <c r="K53" i="2"/>
  <c r="T53" i="2" s="1"/>
  <c r="G746" i="7"/>
  <c r="K508" i="2"/>
  <c r="T508" i="2" s="1"/>
  <c r="K517" i="2"/>
  <c r="T517" i="2" s="1"/>
  <c r="G570" i="7"/>
  <c r="K668" i="2"/>
  <c r="T668" i="2" s="1"/>
  <c r="G693" i="7"/>
  <c r="G168" i="7"/>
  <c r="K66" i="2"/>
  <c r="T66" i="2" s="1"/>
  <c r="K249" i="2"/>
  <c r="T249" i="2" s="1"/>
  <c r="G122" i="7"/>
  <c r="G272" i="7"/>
  <c r="K315" i="2"/>
  <c r="T315" i="2" s="1"/>
  <c r="G679" i="7"/>
  <c r="G895" i="7"/>
  <c r="G705" i="7"/>
  <c r="G52" i="7"/>
  <c r="K125" i="2"/>
  <c r="T125" i="2" s="1"/>
  <c r="G22" i="7"/>
  <c r="G404" i="7"/>
  <c r="G663" i="7"/>
  <c r="G837" i="7"/>
  <c r="G1005" i="7"/>
  <c r="K620" i="2"/>
  <c r="T620" i="2" s="1"/>
  <c r="G432" i="7"/>
  <c r="K183" i="2"/>
  <c r="T183" i="2" s="1"/>
  <c r="K772" i="2"/>
  <c r="T772" i="2" s="1"/>
  <c r="K105" i="2"/>
  <c r="T105" i="2" s="1"/>
  <c r="K320" i="2"/>
  <c r="T320" i="2" s="1"/>
  <c r="G873" i="7"/>
  <c r="K739" i="2"/>
  <c r="T739" i="2" s="1"/>
  <c r="K22" i="2"/>
  <c r="T22" i="2" s="1"/>
  <c r="K229" i="2"/>
  <c r="T229" i="2" s="1"/>
  <c r="G288" i="7"/>
  <c r="K666" i="2"/>
  <c r="T666" i="2" s="1"/>
  <c r="G999" i="7"/>
  <c r="K217" i="2"/>
  <c r="T217" i="2" s="1"/>
  <c r="G657" i="7"/>
  <c r="G350" i="7"/>
  <c r="G716" i="7"/>
  <c r="K882" i="2"/>
  <c r="T882" i="2" s="1"/>
  <c r="G906" i="7"/>
  <c r="K79" i="2"/>
  <c r="T79" i="2" s="1"/>
  <c r="K754" i="2"/>
  <c r="T754" i="2" s="1"/>
  <c r="G577" i="7"/>
  <c r="K45" i="2"/>
  <c r="T45" i="2" s="1"/>
  <c r="K306" i="2"/>
  <c r="T306" i="2" s="1"/>
  <c r="G462" i="7"/>
  <c r="K644" i="2"/>
  <c r="T644" i="2" s="1"/>
  <c r="G550" i="7"/>
  <c r="K475" i="2"/>
  <c r="T475" i="2" s="1"/>
  <c r="G497" i="7"/>
  <c r="G338" i="7"/>
  <c r="G322" i="7"/>
  <c r="G706" i="7"/>
  <c r="K54" i="2"/>
  <c r="T54" i="2" s="1"/>
  <c r="K701" i="2"/>
  <c r="T701" i="2" s="1"/>
  <c r="G327" i="7"/>
  <c r="K606" i="2"/>
  <c r="T606" i="2" s="1"/>
  <c r="K801" i="2"/>
  <c r="T801" i="2" s="1"/>
  <c r="K145" i="2"/>
  <c r="T145" i="2" s="1"/>
  <c r="G543" i="7"/>
  <c r="K537" i="2"/>
  <c r="T537" i="2" s="1"/>
  <c r="K790" i="2"/>
  <c r="T790" i="2" s="1"/>
  <c r="K84" i="2"/>
  <c r="T84" i="2" s="1"/>
  <c r="G759" i="7"/>
  <c r="G875" i="7"/>
  <c r="G408" i="7"/>
  <c r="K332" i="2"/>
  <c r="T332" i="2" s="1"/>
  <c r="K236" i="2"/>
  <c r="T236" i="2" s="1"/>
  <c r="K398" i="2"/>
  <c r="T398" i="2" s="1"/>
  <c r="K703" i="2"/>
  <c r="T703" i="2" s="1"/>
  <c r="G247" i="7"/>
  <c r="G763" i="7"/>
  <c r="G734" i="7"/>
  <c r="G258" i="7"/>
  <c r="K361" i="2"/>
  <c r="T361" i="2" s="1"/>
  <c r="G41" i="7"/>
  <c r="G274" i="7"/>
  <c r="G932" i="7"/>
  <c r="K192" i="2"/>
  <c r="T192" i="2" s="1"/>
  <c r="G782" i="7"/>
  <c r="K436" i="2"/>
  <c r="T436" i="2" s="1"/>
  <c r="G86" i="7"/>
  <c r="K47" i="2"/>
  <c r="T47" i="2" s="1"/>
  <c r="G407" i="7"/>
  <c r="G689" i="7"/>
  <c r="G990" i="7"/>
  <c r="K157" i="2"/>
  <c r="T157" i="2" s="1"/>
  <c r="K900" i="2"/>
  <c r="T900" i="2" s="1"/>
  <c r="K989" i="2"/>
  <c r="T989" i="2" s="1"/>
  <c r="G618" i="7"/>
  <c r="K272" i="2"/>
  <c r="T272" i="2" s="1"/>
  <c r="K438" i="2"/>
  <c r="T438" i="2" s="1"/>
  <c r="G554" i="7"/>
  <c r="K936" i="2"/>
  <c r="T936" i="2" s="1"/>
  <c r="G363" i="7"/>
  <c r="K435" i="2"/>
  <c r="T435" i="2" s="1"/>
  <c r="K77" i="2"/>
  <c r="T77" i="2" s="1"/>
  <c r="G282" i="7"/>
  <c r="G680" i="7"/>
  <c r="G21" i="7"/>
  <c r="G518" i="7"/>
  <c r="G799" i="7"/>
  <c r="K504" i="2"/>
  <c r="T504" i="2" s="1"/>
  <c r="K1011" i="2"/>
  <c r="T1011" i="2" s="1"/>
  <c r="K57" i="2"/>
  <c r="T57" i="2" s="1"/>
  <c r="K850" i="2"/>
  <c r="T850" i="2" s="1"/>
  <c r="G787" i="7"/>
  <c r="G323" i="7"/>
  <c r="K1001" i="2"/>
  <c r="T1001" i="2" s="1"/>
  <c r="G78" i="7"/>
  <c r="G183" i="7"/>
  <c r="K491" i="2"/>
  <c r="T491" i="2" s="1"/>
  <c r="G465" i="7"/>
  <c r="K584" i="2"/>
  <c r="T584" i="2" s="1"/>
  <c r="G877" i="7"/>
  <c r="G467" i="7"/>
  <c r="K641" i="2"/>
  <c r="T641" i="2" s="1"/>
  <c r="G978" i="7"/>
  <c r="K160" i="2"/>
  <c r="T160" i="2" s="1"/>
  <c r="G945" i="7"/>
  <c r="G281" i="7"/>
  <c r="K647" i="2"/>
  <c r="T647" i="2" s="1"/>
  <c r="G610" i="7"/>
  <c r="K354" i="2"/>
  <c r="T354" i="2" s="1"/>
  <c r="K698" i="2"/>
  <c r="T698" i="2" s="1"/>
  <c r="K101" i="2"/>
  <c r="T101" i="2" s="1"/>
  <c r="K186" i="2"/>
  <c r="T186" i="2" s="1"/>
  <c r="K897" i="2"/>
  <c r="T897" i="2" s="1"/>
  <c r="K774" i="2"/>
  <c r="T774" i="2" s="1"/>
  <c r="G154" i="7"/>
  <c r="G745" i="7"/>
  <c r="K505" i="2"/>
  <c r="T505" i="2" s="1"/>
  <c r="K164" i="2"/>
  <c r="T164" i="2" s="1"/>
  <c r="G919" i="7"/>
  <c r="G240" i="7"/>
  <c r="K312" i="2"/>
  <c r="T312" i="2" s="1"/>
  <c r="G475" i="7"/>
  <c r="G987" i="7"/>
  <c r="G897" i="7"/>
  <c r="K469" i="2"/>
  <c r="T469" i="2" s="1"/>
  <c r="G328" i="7"/>
  <c r="G334" i="7"/>
  <c r="K31" i="2"/>
  <c r="T31" i="2" s="1"/>
  <c r="G447" i="7"/>
  <c r="K352" i="2"/>
  <c r="T352" i="2" s="1"/>
  <c r="G535" i="7"/>
  <c r="K162" i="2"/>
  <c r="T162" i="2" s="1"/>
  <c r="K222" i="2"/>
  <c r="T222" i="2" s="1"/>
  <c r="K905" i="2"/>
  <c r="T905" i="2" s="1"/>
  <c r="G630" i="7"/>
  <c r="K837" i="2"/>
  <c r="T837" i="2" s="1"/>
  <c r="G299" i="7"/>
  <c r="K403" i="2"/>
  <c r="T403" i="2" s="1"/>
  <c r="K951" i="2"/>
  <c r="T951" i="2" s="1"/>
  <c r="K328" i="2"/>
  <c r="T328" i="2" s="1"/>
  <c r="K501" i="2"/>
  <c r="T501" i="2" s="1"/>
  <c r="G761" i="7"/>
  <c r="K960" i="2"/>
  <c r="T960" i="2" s="1"/>
  <c r="K237" i="2"/>
  <c r="T237" i="2" s="1"/>
  <c r="K468" i="2"/>
  <c r="T468" i="2" s="1"/>
  <c r="G801" i="7"/>
  <c r="G606" i="7"/>
  <c r="K339" i="2"/>
  <c r="T339" i="2" s="1"/>
  <c r="G57" i="7"/>
  <c r="K679" i="2"/>
  <c r="T679" i="2" s="1"/>
  <c r="G876" i="7"/>
  <c r="K976" i="2"/>
  <c r="T976" i="2" s="1"/>
  <c r="K917" i="2"/>
  <c r="T917" i="2" s="1"/>
  <c r="G843" i="7"/>
  <c r="K275" i="2"/>
  <c r="T275" i="2" s="1"/>
  <c r="K1004" i="2"/>
  <c r="T1004" i="2" s="1"/>
  <c r="K35" i="2"/>
  <c r="T35" i="2" s="1"/>
  <c r="K252" i="2"/>
  <c r="T252" i="2" s="1"/>
  <c r="K562" i="2"/>
  <c r="T562" i="2" s="1"/>
  <c r="G345" i="7"/>
  <c r="K840" i="2"/>
  <c r="T840" i="2" s="1"/>
  <c r="G369" i="7"/>
  <c r="G504" i="7"/>
  <c r="K773" i="2"/>
  <c r="T773" i="2" s="1"/>
  <c r="G754" i="7"/>
  <c r="K216" i="2"/>
  <c r="T216" i="2" s="1"/>
  <c r="G963" i="7"/>
  <c r="K212" i="2"/>
  <c r="T212" i="2" s="1"/>
  <c r="K966" i="2"/>
  <c r="T966" i="2" s="1"/>
  <c r="G792" i="7"/>
  <c r="K803" i="2"/>
  <c r="T803" i="2" s="1"/>
  <c r="G13" i="7"/>
  <c r="K289" i="2"/>
  <c r="T289" i="2" s="1"/>
  <c r="G224" i="7"/>
  <c r="K792" i="2"/>
  <c r="T792" i="2" s="1"/>
  <c r="K987" i="2"/>
  <c r="T987" i="2" s="1"/>
  <c r="K279" i="2"/>
  <c r="T279" i="2" s="1"/>
  <c r="K200" i="2"/>
  <c r="T200" i="2" s="1"/>
  <c r="K821" i="2"/>
  <c r="T821" i="2" s="1"/>
  <c r="K649" i="2"/>
  <c r="T649" i="2" s="1"/>
  <c r="G655" i="7"/>
  <c r="G894" i="7"/>
  <c r="G925" i="7"/>
  <c r="G414" i="7"/>
  <c r="K330" i="2"/>
  <c r="T330" i="2" s="1"/>
  <c r="K460" i="2"/>
  <c r="T460" i="2" s="1"/>
  <c r="G88" i="7"/>
  <c r="K820" i="2"/>
  <c r="T820" i="2" s="1"/>
  <c r="G301" i="7"/>
  <c r="G723" i="7"/>
  <c r="K529" i="2"/>
  <c r="T529" i="2" s="1"/>
  <c r="G715" i="7"/>
  <c r="K388" i="2"/>
  <c r="T388" i="2" s="1"/>
  <c r="G829" i="7"/>
  <c r="K678" i="2"/>
  <c r="T678" i="2" s="1"/>
  <c r="G279" i="7"/>
  <c r="K245" i="2"/>
  <c r="T245" i="2" s="1"/>
  <c r="K304" i="2"/>
  <c r="T304" i="2" s="1"/>
  <c r="K688" i="2"/>
  <c r="T688" i="2" s="1"/>
  <c r="K621" i="2"/>
  <c r="T621" i="2" s="1"/>
  <c r="G549" i="7"/>
  <c r="G158" i="7"/>
  <c r="K28" i="2"/>
  <c r="T28" i="2" s="1"/>
  <c r="G130" i="7"/>
  <c r="K447" i="2"/>
  <c r="T447" i="2" s="1"/>
  <c r="K699" i="2"/>
  <c r="T699" i="2" s="1"/>
  <c r="G907" i="7"/>
  <c r="G92" i="7"/>
  <c r="G636" i="7"/>
  <c r="K639" i="2"/>
  <c r="T639" i="2" s="1"/>
  <c r="K240" i="2"/>
  <c r="T240" i="2" s="1"/>
  <c r="G969" i="7"/>
  <c r="G579" i="7"/>
  <c r="K375" i="2"/>
  <c r="T375" i="2" s="1"/>
  <c r="G984" i="7"/>
  <c r="K631" i="2"/>
  <c r="T631" i="2" s="1"/>
  <c r="G970" i="7"/>
  <c r="G424" i="7"/>
  <c r="K750" i="2"/>
  <c r="T750" i="2" s="1"/>
  <c r="G311" i="7"/>
  <c r="K48" i="2"/>
  <c r="T48" i="2" s="1"/>
  <c r="G472" i="7"/>
  <c r="K770" i="2"/>
  <c r="T770" i="2" s="1"/>
  <c r="G339" i="7"/>
  <c r="K513" i="2"/>
  <c r="T513" i="2" s="1"/>
  <c r="G676" i="7"/>
  <c r="K815" i="2"/>
  <c r="T815" i="2" s="1"/>
  <c r="G847" i="7"/>
  <c r="K316" i="2"/>
  <c r="T316" i="2" s="1"/>
  <c r="G422" i="7"/>
  <c r="K129" i="2"/>
  <c r="T129" i="2" s="1"/>
  <c r="K817" i="2"/>
  <c r="T817" i="2" s="1"/>
  <c r="G914" i="7"/>
  <c r="K521" i="2"/>
  <c r="T521" i="2" s="1"/>
  <c r="G446" i="7"/>
  <c r="K868" i="2"/>
  <c r="T868" i="2" s="1"/>
  <c r="G293" i="7"/>
  <c r="G701" i="7"/>
  <c r="K108" i="2"/>
  <c r="T108" i="2" s="1"/>
  <c r="G988" i="7"/>
  <c r="K23" i="2"/>
  <c r="T23" i="2" s="1"/>
  <c r="K783" i="2"/>
  <c r="T783" i="2" s="1"/>
  <c r="K401" i="2"/>
  <c r="T401" i="2" s="1"/>
  <c r="G683" i="7"/>
  <c r="G833" i="7"/>
  <c r="K485" i="2"/>
  <c r="T485" i="2" s="1"/>
  <c r="G686" i="7"/>
  <c r="G590" i="7"/>
  <c r="G412" i="7"/>
  <c r="K653" i="2"/>
  <c r="T653" i="2" s="1"/>
  <c r="G227" i="7"/>
  <c r="G217" i="7"/>
  <c r="K207" i="2"/>
  <c r="T207" i="2" s="1"/>
  <c r="G840" i="7"/>
  <c r="K534" i="2"/>
  <c r="T534" i="2" s="1"/>
  <c r="K270" i="2"/>
  <c r="T270" i="2" s="1"/>
  <c r="G33" i="7"/>
  <c r="G229" i="7"/>
  <c r="G139" i="7"/>
  <c r="G481" i="7"/>
  <c r="G44" i="7"/>
  <c r="G572" i="7"/>
  <c r="K591" i="2"/>
  <c r="T591" i="2" s="1"/>
  <c r="G820" i="7"/>
  <c r="K453" i="2"/>
  <c r="T453" i="2" s="1"/>
  <c r="K662" i="2"/>
  <c r="T662" i="2" s="1"/>
  <c r="G244" i="7"/>
  <c r="G111" i="7"/>
  <c r="K430" i="2"/>
  <c r="T430" i="2" s="1"/>
  <c r="G664" i="7"/>
  <c r="K608" i="2"/>
  <c r="T608" i="2" s="1"/>
  <c r="K667" i="2"/>
  <c r="T667" i="2" s="1"/>
  <c r="G237" i="7"/>
  <c r="G277" i="7"/>
  <c r="G349" i="7"/>
  <c r="G802" i="7"/>
  <c r="G789" i="7"/>
  <c r="G98" i="7"/>
  <c r="K199" i="2"/>
  <c r="T199" i="2" s="1"/>
  <c r="K471" i="2"/>
  <c r="T471" i="2" s="1"/>
  <c r="G703" i="7"/>
  <c r="K219" i="2"/>
  <c r="T219" i="2" s="1"/>
  <c r="K482" i="2"/>
  <c r="T482" i="2" s="1"/>
  <c r="K742" i="2"/>
  <c r="T742" i="2" s="1"/>
  <c r="K124" i="2"/>
  <c r="T124" i="2" s="1"/>
  <c r="G23" i="7"/>
  <c r="K775" i="2"/>
  <c r="T775" i="2" s="1"/>
  <c r="G136" i="7"/>
  <c r="G565" i="7"/>
  <c r="G818" i="7"/>
  <c r="K369" i="2"/>
  <c r="T369" i="2" s="1"/>
  <c r="G494" i="7"/>
  <c r="K464" i="2"/>
  <c r="T464" i="2" s="1"/>
  <c r="G93" i="7"/>
  <c r="G697" i="7"/>
  <c r="K964" i="2"/>
  <c r="T964" i="2" s="1"/>
  <c r="G992" i="7"/>
  <c r="K507" i="2"/>
  <c r="T507" i="2" s="1"/>
  <c r="G330" i="7"/>
  <c r="G286" i="7"/>
  <c r="G396" i="7"/>
  <c r="G137" i="7"/>
  <c r="G325" i="7"/>
  <c r="G733" i="7"/>
  <c r="G649" i="7"/>
  <c r="G949" i="7"/>
  <c r="K325" i="2"/>
  <c r="T325" i="2" s="1"/>
  <c r="K540" i="2"/>
  <c r="T540" i="2" s="1"/>
  <c r="G32" i="7"/>
  <c r="G557" i="7"/>
  <c r="G221" i="7"/>
  <c r="G177" i="7"/>
  <c r="K179" i="2"/>
  <c r="T179" i="2" s="1"/>
  <c r="K440" i="2"/>
  <c r="T440" i="2" s="1"/>
  <c r="G175" i="7"/>
  <c r="K800" i="2"/>
  <c r="T800" i="2" s="1"/>
  <c r="G203" i="7"/>
  <c r="K643" i="2"/>
  <c r="T643" i="2" s="1"/>
  <c r="G153" i="7"/>
  <c r="K923" i="2"/>
  <c r="T923" i="2" s="1"/>
  <c r="K298" i="2"/>
  <c r="T298" i="2" s="1"/>
  <c r="G97" i="7"/>
  <c r="G717" i="7"/>
  <c r="G637" i="7"/>
  <c r="G941" i="7"/>
  <c r="K657" i="2"/>
  <c r="T657" i="2" s="1"/>
  <c r="K984" i="2"/>
  <c r="T984" i="2" s="1"/>
  <c r="K256" i="2"/>
  <c r="T256" i="2" s="1"/>
  <c r="G979" i="7"/>
  <c r="K645" i="2"/>
  <c r="T645" i="2" s="1"/>
  <c r="K996" i="2"/>
  <c r="T996" i="2" s="1"/>
  <c r="K225" i="2"/>
  <c r="T225" i="2" s="1"/>
  <c r="G287" i="7"/>
  <c r="K87" i="2"/>
  <c r="T87" i="2" s="1"/>
  <c r="K466" i="2"/>
  <c r="T466" i="2" s="1"/>
  <c r="K563" i="2"/>
  <c r="T563" i="2" s="1"/>
  <c r="G670" i="7"/>
  <c r="K581" i="2"/>
  <c r="T581" i="2" s="1"/>
  <c r="G49" i="7"/>
  <c r="G567" i="7"/>
  <c r="G149" i="7"/>
  <c r="K126" i="2"/>
  <c r="T126" i="2" s="1"/>
  <c r="K172" i="2"/>
  <c r="T172" i="2" s="1"/>
  <c r="K317" i="2"/>
  <c r="T317" i="2" s="1"/>
  <c r="K920" i="2"/>
  <c r="T920" i="2" s="1"/>
  <c r="K565" i="2"/>
  <c r="T565" i="2" s="1"/>
  <c r="G413" i="7"/>
  <c r="G548" i="7"/>
  <c r="K725" i="2"/>
  <c r="T725" i="2" s="1"/>
  <c r="K82" i="2"/>
  <c r="T82" i="2" s="1"/>
  <c r="K994" i="2"/>
  <c r="T994" i="2" s="1"/>
  <c r="G294" i="7"/>
  <c r="K566" i="2"/>
  <c r="T566" i="2" s="1"/>
  <c r="G241" i="7"/>
  <c r="K282" i="2"/>
  <c r="T282" i="2" s="1"/>
  <c r="G915" i="7"/>
  <c r="K675" i="2"/>
  <c r="T675" i="2" s="1"/>
  <c r="K1012" i="2"/>
  <c r="T1012" i="2" s="1"/>
  <c r="G870" i="7"/>
  <c r="G896" i="7"/>
  <c r="K784" i="2"/>
  <c r="T784" i="2" s="1"/>
  <c r="K865" i="2"/>
  <c r="T865" i="2" s="1"/>
  <c r="K333" i="2"/>
  <c r="T333" i="2" s="1"/>
  <c r="G831" i="7"/>
  <c r="K254" i="2"/>
  <c r="T254" i="2" s="1"/>
  <c r="K985" i="2"/>
  <c r="T985" i="2" s="1"/>
  <c r="K547" i="2"/>
  <c r="T547" i="2" s="1"/>
  <c r="G187" i="7"/>
  <c r="G380" i="7"/>
  <c r="K713" i="2"/>
  <c r="T713" i="2" s="1"/>
  <c r="G569" i="7"/>
  <c r="G473" i="7"/>
  <c r="K146" i="2"/>
  <c r="T146" i="2" s="1"/>
  <c r="K942" i="2"/>
  <c r="T942" i="2" s="1"/>
  <c r="K484" i="2"/>
  <c r="T484" i="2" s="1"/>
  <c r="K147" i="2"/>
  <c r="T147" i="2" s="1"/>
  <c r="K425" i="2"/>
  <c r="T425" i="2" s="1"/>
  <c r="G753" i="7"/>
  <c r="K267" i="2"/>
  <c r="T267" i="2" s="1"/>
  <c r="G333" i="7"/>
  <c r="G879" i="7"/>
  <c r="K729" i="2"/>
  <c r="T729" i="2" s="1"/>
  <c r="G552" i="7"/>
  <c r="K106" i="2"/>
  <c r="T106" i="2" s="1"/>
  <c r="G479" i="7"/>
  <c r="K114" i="2"/>
  <c r="T114" i="2" s="1"/>
  <c r="K758" i="2"/>
  <c r="T758" i="2" s="1"/>
  <c r="G480" i="7"/>
  <c r="K672" i="2"/>
  <c r="T672" i="2" s="1"/>
  <c r="K997" i="2"/>
  <c r="T997" i="2" s="1"/>
  <c r="K223" i="2"/>
  <c r="T223" i="2" s="1"/>
  <c r="K133" i="2"/>
  <c r="T133" i="2" s="1"/>
  <c r="G271" i="7"/>
  <c r="K845" i="2"/>
  <c r="T845" i="2" s="1"/>
  <c r="G605" i="7"/>
  <c r="K250" i="2"/>
  <c r="T250" i="2" s="1"/>
  <c r="K490" i="2"/>
  <c r="T490" i="2" s="1"/>
  <c r="G400" i="7"/>
  <c r="G58" i="7"/>
  <c r="G228" i="7"/>
  <c r="K235" i="2"/>
  <c r="T235" i="2" s="1"/>
  <c r="K261" i="2"/>
  <c r="T261" i="2" s="1"/>
  <c r="K363" i="2"/>
  <c r="T363" i="2" s="1"/>
  <c r="K710" i="2"/>
  <c r="T710" i="2" s="1"/>
  <c r="G384" i="7"/>
  <c r="G667" i="7"/>
  <c r="K712" i="2"/>
  <c r="T712" i="2" s="1"/>
  <c r="K949" i="2"/>
  <c r="T949" i="2" s="1"/>
  <c r="K297" i="2"/>
  <c r="T297" i="2" s="1"/>
  <c r="G653" i="7"/>
  <c r="G926" i="7"/>
  <c r="K60" i="2"/>
  <c r="T60" i="2" s="1"/>
  <c r="G688" i="7"/>
  <c r="G252" i="7"/>
  <c r="K614" i="2"/>
  <c r="T614" i="2" s="1"/>
  <c r="G377" i="7"/>
  <c r="K604" i="2"/>
  <c r="T604" i="2" s="1"/>
  <c r="G823" i="7"/>
  <c r="K25" i="2"/>
  <c r="T25" i="2" s="1"/>
  <c r="G695" i="7"/>
  <c r="G863" i="7"/>
  <c r="G344" i="7"/>
  <c r="K676" i="2"/>
  <c r="T676" i="2" s="1"/>
  <c r="K625" i="2"/>
  <c r="T625" i="2" s="1"/>
  <c r="G208" i="7"/>
  <c r="G434" i="7"/>
  <c r="K814" i="2"/>
  <c r="T814" i="2" s="1"/>
  <c r="K935" i="2"/>
  <c r="T935" i="2" s="1"/>
  <c r="K44" i="2"/>
  <c r="T44" i="2" s="1"/>
  <c r="G406" i="7"/>
  <c r="K518" i="2"/>
  <c r="T518" i="2" s="1"/>
  <c r="K781" i="2"/>
  <c r="T781" i="2" s="1"/>
  <c r="K93" i="2"/>
  <c r="T93" i="2" s="1"/>
  <c r="K399" i="2"/>
  <c r="T399" i="2" s="1"/>
  <c r="G90" i="7"/>
  <c r="K165" i="2"/>
  <c r="T165" i="2" s="1"/>
  <c r="K417" i="2"/>
  <c r="T417" i="2" s="1"/>
  <c r="K689" i="2"/>
  <c r="T689" i="2" s="1"/>
  <c r="K21" i="2"/>
  <c r="T21" i="2" s="1"/>
  <c r="K904" i="2"/>
  <c r="T904" i="2" s="1"/>
  <c r="G797" i="7"/>
  <c r="K755" i="2"/>
  <c r="T755" i="2" s="1"/>
  <c r="K167" i="2"/>
  <c r="T167" i="2" s="1"/>
  <c r="K96" i="2"/>
  <c r="T96" i="2" s="1"/>
  <c r="G148" i="7"/>
  <c r="G755" i="7"/>
  <c r="K290" i="2"/>
  <c r="T290" i="2" s="1"/>
  <c r="K992" i="2"/>
  <c r="T992" i="2" s="1"/>
  <c r="G374" i="7"/>
  <c r="K1015" i="2"/>
  <c r="T1015" i="2" s="1"/>
  <c r="G123" i="7"/>
  <c r="K434" i="2"/>
  <c r="T434" i="2" s="1"/>
  <c r="G558" i="7"/>
  <c r="K855" i="2"/>
  <c r="T855" i="2" s="1"/>
  <c r="G77" i="7"/>
  <c r="K407" i="2"/>
  <c r="T407" i="2" s="1"/>
  <c r="G772" i="7"/>
  <c r="K338" i="2"/>
  <c r="T338" i="2" s="1"/>
  <c r="G15" i="7"/>
  <c r="K650" i="2"/>
  <c r="T650" i="2" s="1"/>
  <c r="G337" i="7"/>
  <c r="K69" i="2"/>
  <c r="T69" i="2" s="1"/>
  <c r="G920" i="7"/>
  <c r="K909" i="2"/>
  <c r="T909" i="2" s="1"/>
  <c r="G14" i="7"/>
  <c r="G262" i="7"/>
  <c r="G628" i="7"/>
  <c r="G845" i="7"/>
  <c r="G645" i="7"/>
  <c r="G862" i="7"/>
  <c r="K135" i="2"/>
  <c r="T135" i="2" s="1"/>
  <c r="G42" i="7"/>
  <c r="K123" i="2"/>
  <c r="T123" i="2" s="1"/>
  <c r="K1000" i="2"/>
  <c r="T1000" i="2" s="1"/>
  <c r="K350" i="2"/>
  <c r="T350" i="2" s="1"/>
  <c r="G639" i="7"/>
  <c r="G165" i="7"/>
  <c r="G248" i="7"/>
  <c r="K743" i="2"/>
  <c r="T743" i="2" s="1"/>
  <c r="G687" i="7"/>
  <c r="K728" i="2"/>
  <c r="T728" i="2" s="1"/>
  <c r="G790" i="7"/>
  <c r="G546" i="7"/>
  <c r="K545" i="2"/>
  <c r="T545" i="2" s="1"/>
  <c r="G842" i="7"/>
  <c r="K940" i="2"/>
  <c r="T940" i="2" s="1"/>
  <c r="G711" i="7"/>
  <c r="K525" i="2"/>
  <c r="T525" i="2" s="1"/>
  <c r="G302" i="7"/>
  <c r="K437" i="2"/>
  <c r="T437" i="2" s="1"/>
  <c r="G141" i="7"/>
  <c r="K732" i="2"/>
  <c r="T732" i="2" s="1"/>
  <c r="G781" i="7"/>
  <c r="K142" i="2"/>
  <c r="T142" i="2" s="1"/>
  <c r="K864" i="2"/>
  <c r="T864" i="2" s="1"/>
  <c r="G284" i="7"/>
  <c r="K102" i="2"/>
  <c r="T102" i="2" s="1"/>
  <c r="K364" i="2"/>
  <c r="T364" i="2" s="1"/>
  <c r="G71" i="7"/>
  <c r="K939" i="2"/>
  <c r="T939" i="2" s="1"/>
  <c r="K353" i="2"/>
  <c r="T353" i="2" s="1"/>
  <c r="G760" i="7"/>
  <c r="K682" i="2"/>
  <c r="T682" i="2" s="1"/>
  <c r="G617" i="7"/>
  <c r="K357" i="2"/>
  <c r="T357" i="2" s="1"/>
  <c r="G310" i="7"/>
  <c r="K862" i="2"/>
  <c r="T862" i="2" s="1"/>
  <c r="G451" i="7"/>
  <c r="K259" i="2"/>
  <c r="T259" i="2" s="1"/>
  <c r="G904" i="7"/>
  <c r="K293" i="2"/>
  <c r="T293" i="2" s="1"/>
  <c r="K974" i="2"/>
  <c r="T974" i="2" s="1"/>
  <c r="G315" i="7"/>
  <c r="G542" i="7"/>
  <c r="G652" i="7"/>
  <c r="G73" i="7"/>
  <c r="G581" i="7"/>
  <c r="G152" i="7"/>
  <c r="K287" i="2"/>
  <c r="T287" i="2" s="1"/>
  <c r="K1016" i="2"/>
  <c r="T1016" i="2" s="1"/>
  <c r="K462" i="2"/>
  <c r="T462" i="2" s="1"/>
  <c r="K694" i="2"/>
  <c r="T694" i="2" s="1"/>
  <c r="G267" i="7"/>
  <c r="G359" i="7"/>
  <c r="K196" i="2"/>
  <c r="T196" i="2" s="1"/>
  <c r="K420" i="2"/>
  <c r="T420" i="2" s="1"/>
  <c r="G808" i="7"/>
  <c r="K617" i="2"/>
  <c r="T617" i="2" s="1"/>
  <c r="K950" i="2"/>
  <c r="T950" i="2" s="1"/>
  <c r="G219" i="7"/>
  <c r="G411" i="7"/>
  <c r="G638" i="7"/>
  <c r="G492" i="7"/>
  <c r="G751" i="7"/>
  <c r="K303" i="2"/>
  <c r="T303" i="2" s="1"/>
  <c r="K888" i="2"/>
  <c r="T888" i="2" s="1"/>
  <c r="K291" i="2"/>
  <c r="T291" i="2" s="1"/>
  <c r="G555" i="7"/>
  <c r="K188" i="2"/>
  <c r="T188" i="2" s="1"/>
  <c r="K747" i="2"/>
  <c r="T747" i="2" s="1"/>
  <c r="K62" i="2"/>
  <c r="T62" i="2" s="1"/>
  <c r="K827" i="2"/>
  <c r="T827" i="2" s="1"/>
  <c r="G635" i="7"/>
  <c r="K213" i="2"/>
  <c r="T213" i="2" s="1"/>
  <c r="K230" i="2"/>
  <c r="T230" i="2" s="1"/>
  <c r="K429" i="2"/>
  <c r="T429" i="2" s="1"/>
  <c r="K842" i="2"/>
  <c r="T842" i="2" s="1"/>
  <c r="G586" i="7"/>
  <c r="G457" i="7"/>
  <c r="K787" i="2"/>
  <c r="T787" i="2" s="1"/>
  <c r="G662" i="7"/>
  <c r="K870" i="2"/>
  <c r="T870" i="2" s="1"/>
  <c r="G743" i="7"/>
  <c r="K203" i="2"/>
  <c r="T203" i="2" s="1"/>
  <c r="G257" i="7"/>
  <c r="K726" i="2"/>
  <c r="T726" i="2" s="1"/>
  <c r="K925" i="2"/>
  <c r="T925" i="2" s="1"/>
  <c r="K300" i="2"/>
  <c r="T300" i="2" s="1"/>
  <c r="K556" i="2"/>
  <c r="T556" i="2" s="1"/>
  <c r="G231" i="7"/>
  <c r="K387" i="2"/>
  <c r="T387" i="2" s="1"/>
  <c r="K573" i="2"/>
  <c r="T573" i="2" s="1"/>
  <c r="K819" i="2"/>
  <c r="T819" i="2" s="1"/>
  <c r="K211" i="2"/>
  <c r="T211" i="2" s="1"/>
  <c r="G634" i="7"/>
  <c r="K215" i="2"/>
  <c r="T215" i="2" s="1"/>
  <c r="K1010" i="2"/>
  <c r="T1010" i="2" s="1"/>
  <c r="K411" i="2"/>
  <c r="T411" i="2" s="1"/>
  <c r="G361" i="7"/>
  <c r="K497" i="2"/>
  <c r="T497" i="2" s="1"/>
  <c r="G191" i="7"/>
  <c r="K574" i="2"/>
  <c r="T574" i="2" s="1"/>
  <c r="G647" i="7"/>
  <c r="G225" i="7"/>
  <c r="G108" i="7"/>
  <c r="G616" i="7"/>
  <c r="K708" i="2"/>
  <c r="T708" i="2" s="1"/>
  <c r="G441" i="7"/>
  <c r="G46" i="7"/>
  <c r="G928" i="7"/>
  <c r="K554" i="2"/>
  <c r="T554" i="2" s="1"/>
  <c r="K50" i="2"/>
  <c r="T50" i="2" s="1"/>
  <c r="G129" i="7"/>
  <c r="G812" i="7"/>
  <c r="G893" i="7"/>
  <c r="G206" i="7"/>
  <c r="G815" i="7"/>
  <c r="K445" i="2"/>
  <c r="T445" i="2" s="1"/>
  <c r="K691" i="2"/>
  <c r="T691" i="2" s="1"/>
  <c r="K946" i="2"/>
  <c r="T946" i="2" s="1"/>
  <c r="K313" i="2"/>
  <c r="T313" i="2" s="1"/>
  <c r="G423" i="7"/>
  <c r="K309" i="2"/>
  <c r="T309" i="2" s="1"/>
  <c r="G117" i="7"/>
  <c r="K473" i="2"/>
  <c r="T473" i="2" s="1"/>
  <c r="G320" i="7"/>
  <c r="K843" i="2"/>
  <c r="T843" i="2" s="1"/>
  <c r="G16" i="7"/>
  <c r="G885" i="7"/>
  <c r="G917" i="7"/>
  <c r="K42" i="2"/>
  <c r="T42" i="2" s="1"/>
  <c r="G972" i="7"/>
  <c r="G872" i="7"/>
  <c r="K735" i="2"/>
  <c r="T735" i="2" s="1"/>
  <c r="G785" i="7"/>
  <c r="G844" i="7"/>
  <c r="G360" i="7"/>
  <c r="K687" i="2"/>
  <c r="T687" i="2" s="1"/>
  <c r="G201" i="7"/>
  <c r="K622" i="2"/>
  <c r="T622" i="2" s="1"/>
  <c r="G608" i="7"/>
  <c r="K972" i="2"/>
  <c r="T972" i="2" s="1"/>
  <c r="K206" i="2"/>
  <c r="T206" i="2" s="1"/>
  <c r="K377" i="2"/>
  <c r="T377" i="2" s="1"/>
  <c r="G79" i="7"/>
  <c r="G882" i="7"/>
  <c r="K334" i="2"/>
  <c r="T334" i="2" s="1"/>
  <c r="G974" i="7"/>
  <c r="K107" i="2"/>
  <c r="T107" i="2" s="1"/>
  <c r="G87" i="7"/>
  <c r="G623" i="7"/>
  <c r="K605" i="2"/>
  <c r="T605" i="2" s="1"/>
  <c r="G878" i="7"/>
  <c r="K75" i="2"/>
  <c r="T75" i="2" s="1"/>
  <c r="K692" i="2"/>
  <c r="T692" i="2" s="1"/>
  <c r="G189" i="7"/>
  <c r="G1002" i="7"/>
  <c r="G756" i="7"/>
  <c r="K454" i="2"/>
  <c r="T454" i="2" s="1"/>
  <c r="G850" i="7"/>
  <c r="K536" i="2"/>
  <c r="T536" i="2" s="1"/>
  <c r="G332" i="7"/>
  <c r="K583" i="2"/>
  <c r="T583" i="2" s="1"/>
  <c r="K756" i="2"/>
  <c r="T756" i="2" s="1"/>
  <c r="G112" i="7"/>
  <c r="G918" i="7"/>
  <c r="K693" i="2"/>
  <c r="T693" i="2" s="1"/>
  <c r="G821" i="7"/>
  <c r="K499" i="2"/>
  <c r="T499" i="2" s="1"/>
  <c r="G615" i="7"/>
  <c r="K697" i="2"/>
  <c r="T697" i="2" s="1"/>
  <c r="K926" i="2"/>
  <c r="T926" i="2" s="1"/>
  <c r="G540" i="7"/>
  <c r="G809" i="7"/>
  <c r="K367" i="2"/>
  <c r="T367" i="2" s="1"/>
  <c r="K618" i="2"/>
  <c r="T618" i="2" s="1"/>
  <c r="G942" i="7"/>
  <c r="G458" i="7"/>
  <c r="G748" i="7"/>
  <c r="K611" i="2"/>
  <c r="T611" i="2" s="1"/>
  <c r="K629" i="2"/>
  <c r="T629" i="2" s="1"/>
  <c r="K549" i="2"/>
  <c r="T549" i="2" s="1"/>
  <c r="G362" i="7"/>
  <c r="G435" i="7"/>
  <c r="K514" i="2"/>
  <c r="T514" i="2" s="1"/>
  <c r="G306" i="7"/>
  <c r="K449" i="2"/>
  <c r="T449" i="2" s="1"/>
  <c r="G883" i="7"/>
  <c r="K378" i="2"/>
  <c r="T378" i="2" s="1"/>
  <c r="K975" i="2"/>
  <c r="T975" i="2" s="1"/>
  <c r="K308" i="2"/>
  <c r="T308" i="2" s="1"/>
  <c r="G163" i="7"/>
  <c r="K512" i="2"/>
  <c r="T512" i="2" s="1"/>
  <c r="G89" i="7"/>
  <c r="G749" i="7"/>
  <c r="G453" i="7"/>
  <c r="G329" i="7"/>
  <c r="G980" i="7"/>
  <c r="K68" i="2"/>
  <c r="T68" i="2" s="1"/>
  <c r="K978" i="2"/>
  <c r="T978" i="2" s="1"/>
  <c r="G513" i="7"/>
  <c r="G908" i="7"/>
  <c r="G392" i="7"/>
  <c r="K480" i="2"/>
  <c r="T480" i="2" s="1"/>
  <c r="K140" i="2"/>
  <c r="T140" i="2" s="1"/>
  <c r="K933" i="2"/>
  <c r="T933" i="2" s="1"/>
  <c r="G133" i="7"/>
  <c r="K528" i="2"/>
  <c r="T528" i="2" s="1"/>
  <c r="K745" i="2"/>
  <c r="T745" i="2" s="1"/>
  <c r="G718" i="7"/>
  <c r="K575" i="2"/>
  <c r="T575" i="2" s="1"/>
  <c r="K746" i="2"/>
  <c r="T746" i="2" s="1"/>
  <c r="G53" i="7"/>
  <c r="K423" i="2"/>
  <c r="T423" i="2" s="1"/>
  <c r="G576" i="7"/>
  <c r="K412" i="2"/>
  <c r="T412" i="2" s="1"/>
  <c r="G236" i="7"/>
  <c r="G495" i="7"/>
  <c r="K132" i="2"/>
  <c r="T132" i="2" s="1"/>
  <c r="K677" i="2"/>
  <c r="T677" i="2" s="1"/>
  <c r="K24" i="2"/>
  <c r="T24" i="2" s="1"/>
  <c r="K786" i="2"/>
  <c r="T786" i="2" s="1"/>
  <c r="G296" i="7"/>
  <c r="K139" i="2"/>
  <c r="T139" i="2" s="1"/>
  <c r="G223" i="7"/>
  <c r="G515" i="7"/>
  <c r="K826" i="2"/>
  <c r="T826" i="2" s="1"/>
  <c r="K92" i="2"/>
  <c r="T92" i="2" s="1"/>
  <c r="G439" i="7"/>
  <c r="G699" i="7"/>
  <c r="G869" i="7"/>
  <c r="K652" i="2"/>
  <c r="T652" i="2" s="1"/>
  <c r="K957" i="2"/>
  <c r="T957" i="2" s="1"/>
  <c r="G685" i="7"/>
  <c r="K520" i="2"/>
  <c r="T520" i="2" s="1"/>
  <c r="G144" i="7"/>
  <c r="G477" i="7"/>
  <c r="G393" i="7"/>
  <c r="K624" i="2"/>
  <c r="T624" i="2" s="1"/>
  <c r="K242" i="2"/>
  <c r="T242" i="2" s="1"/>
  <c r="K833" i="2"/>
  <c r="T833" i="2" s="1"/>
  <c r="K924" i="2"/>
  <c r="T924" i="2" s="1"/>
  <c r="G196" i="7"/>
  <c r="K871" i="2"/>
  <c r="T871" i="2" s="1"/>
  <c r="G868" i="7"/>
  <c r="K561" i="2"/>
  <c r="T561" i="2" s="1"/>
  <c r="G314" i="7"/>
  <c r="K532" i="2"/>
  <c r="T532" i="2" s="1"/>
  <c r="G704" i="7"/>
  <c r="K660" i="2"/>
  <c r="T660" i="2" s="1"/>
  <c r="G397" i="7"/>
  <c r="G573" i="7"/>
  <c r="K118" i="2"/>
  <c r="T118" i="2" s="1"/>
  <c r="K860" i="2"/>
  <c r="T860" i="2" s="1"/>
  <c r="G694" i="7"/>
  <c r="K260" i="2"/>
  <c r="T260" i="2" s="1"/>
  <c r="G775" i="7"/>
  <c r="G514" i="7"/>
  <c r="K962" i="2"/>
  <c r="T962" i="2" s="1"/>
  <c r="K255" i="2"/>
  <c r="T255" i="2" s="1"/>
  <c r="G953" i="7"/>
  <c r="G259" i="7"/>
  <c r="K982" i="2"/>
  <c r="T982" i="2" s="1"/>
  <c r="K143" i="2"/>
  <c r="T143" i="2" s="1"/>
  <c r="K807" i="2"/>
  <c r="T807" i="2" s="1"/>
  <c r="G443" i="7"/>
  <c r="G900" i="7"/>
  <c r="K427" i="2"/>
  <c r="T427" i="2" s="1"/>
  <c r="G966" i="7"/>
  <c r="K83" i="2"/>
  <c r="T83" i="2" s="1"/>
  <c r="K155" i="2"/>
  <c r="T155" i="2" s="1"/>
  <c r="G770" i="7"/>
  <c r="K794" i="2"/>
  <c r="T794" i="2" s="1"/>
  <c r="G741" i="7"/>
  <c r="G192" i="7"/>
  <c r="G200" i="7"/>
  <c r="G827" i="7"/>
  <c r="G956" i="7"/>
  <c r="K251" i="2"/>
  <c r="T251" i="2" s="1"/>
  <c r="K848" i="2"/>
  <c r="T848" i="2" s="1"/>
  <c r="K176" i="2"/>
  <c r="T176" i="2" s="1"/>
  <c r="G937" i="7"/>
  <c r="K119" i="2"/>
  <c r="T119" i="2" s="1"/>
  <c r="G536" i="7"/>
  <c r="K716" i="2"/>
  <c r="T716" i="2" s="1"/>
  <c r="G56" i="7"/>
  <c r="G621" i="7"/>
  <c r="G813" i="7"/>
  <c r="G713" i="7"/>
  <c r="K238" i="2"/>
  <c r="T238" i="2" s="1"/>
  <c r="G386" i="7"/>
  <c r="K999" i="2"/>
  <c r="T999" i="2" s="1"/>
  <c r="G853" i="7"/>
  <c r="K646" i="2"/>
  <c r="T646" i="2" s="1"/>
  <c r="G264" i="7"/>
  <c r="K934" i="2"/>
  <c r="T934" i="2" s="1"/>
  <c r="G69" i="7"/>
  <c r="K116" i="2"/>
  <c r="T116" i="2" s="1"/>
  <c r="G729" i="7"/>
  <c r="K609" i="2"/>
  <c r="T609" i="2" s="1"/>
  <c r="K771" i="2"/>
  <c r="T771" i="2" s="1"/>
  <c r="K586" i="2"/>
  <c r="T586" i="2" s="1"/>
  <c r="K757" i="2"/>
  <c r="T757" i="2" s="1"/>
  <c r="K889" i="2"/>
  <c r="T889" i="2" s="1"/>
  <c r="G838" i="7"/>
  <c r="G501" i="7"/>
  <c r="G553" i="7"/>
  <c r="K509" i="2"/>
  <c r="T509" i="2" s="1"/>
  <c r="G644" i="7"/>
  <c r="K736" i="2"/>
  <c r="T736" i="2" s="1"/>
  <c r="G488" i="7"/>
  <c r="K661" i="2"/>
  <c r="T661" i="2" s="1"/>
  <c r="K36" i="2"/>
  <c r="T36" i="2" s="1"/>
  <c r="G934" i="7"/>
  <c r="G268" i="7"/>
  <c r="G852" i="7"/>
  <c r="K600" i="2"/>
  <c r="T600" i="2" s="1"/>
  <c r="G886" i="7"/>
  <c r="G832" i="7"/>
  <c r="K311" i="2"/>
  <c r="T311" i="2" s="1"/>
  <c r="K778" i="2"/>
  <c r="T778" i="2" s="1"/>
  <c r="K120" i="2"/>
  <c r="T120" i="2" s="1"/>
  <c r="G791" i="7"/>
  <c r="K323" i="2"/>
  <c r="T323" i="2" s="1"/>
  <c r="G994" i="7"/>
  <c r="K91" i="2"/>
  <c r="T91" i="2" s="1"/>
  <c r="G961" i="7"/>
  <c r="G291" i="7"/>
  <c r="K626" i="2"/>
  <c r="T626" i="2" s="1"/>
  <c r="K305" i="2"/>
  <c r="T305" i="2" s="1"/>
  <c r="G102" i="7"/>
  <c r="G640" i="7"/>
  <c r="K741" i="2"/>
  <c r="T741" i="2" s="1"/>
  <c r="K1006" i="2"/>
  <c r="T1006" i="2" s="1"/>
  <c r="G601" i="7"/>
  <c r="K806" i="2"/>
  <c r="T806" i="2" s="1"/>
  <c r="K911" i="2"/>
  <c r="T911" i="2" s="1"/>
  <c r="G952" i="7"/>
  <c r="K634" i="2"/>
  <c r="T634" i="2" s="1"/>
  <c r="G376" i="7"/>
  <c r="G367" i="7"/>
  <c r="G178" i="7"/>
  <c r="G442" i="7"/>
  <c r="K281" i="2"/>
  <c r="T281" i="2" s="1"/>
  <c r="K944" i="2"/>
  <c r="T944" i="2" s="1"/>
  <c r="K220" i="2"/>
  <c r="T220" i="2" s="1"/>
  <c r="K971" i="2"/>
  <c r="T971" i="2" s="1"/>
  <c r="G602" i="7"/>
  <c r="K277" i="2"/>
  <c r="T277" i="2" s="1"/>
  <c r="G710" i="7"/>
  <c r="G899" i="7"/>
  <c r="G31" i="7"/>
  <c r="K288" i="2"/>
  <c r="T288" i="2" s="1"/>
  <c r="K283" i="2"/>
  <c r="T283" i="2" s="1"/>
  <c r="K479" i="2"/>
  <c r="T479" i="2" s="1"/>
  <c r="K638" i="2"/>
  <c r="T638" i="2" s="1"/>
  <c r="G661" i="7"/>
  <c r="G182" i="7"/>
  <c r="K341" i="2"/>
  <c r="T341" i="2" s="1"/>
  <c r="K52" i="2"/>
  <c r="T52" i="2" s="1"/>
  <c r="K849" i="2"/>
  <c r="T849" i="2" s="1"/>
  <c r="G26" i="7"/>
  <c r="K95" i="2"/>
  <c r="T95" i="2" s="1"/>
  <c r="G642" i="7"/>
  <c r="K64" i="2"/>
  <c r="T64" i="2" s="1"/>
  <c r="G230" i="7"/>
  <c r="K906" i="2"/>
  <c r="T906" i="2" s="1"/>
  <c r="K381" i="2"/>
  <c r="T381" i="2" s="1"/>
  <c r="K829" i="2"/>
  <c r="T829" i="2" s="1"/>
  <c r="G99" i="7"/>
  <c r="G173" i="7"/>
  <c r="K907" i="2"/>
  <c r="T907" i="2" s="1"/>
  <c r="G84" i="7"/>
  <c r="G456" i="7"/>
  <c r="K804" i="2"/>
  <c r="T804" i="2" s="1"/>
  <c r="G834" i="7"/>
  <c r="K753" i="2"/>
  <c r="T753" i="2" s="1"/>
  <c r="G539" i="7"/>
  <c r="G510" i="7"/>
  <c r="K416" i="2"/>
  <c r="T416" i="2" s="1"/>
  <c r="K961" i="2"/>
  <c r="T961" i="2" s="1"/>
  <c r="K343" i="2"/>
  <c r="T343" i="2" s="1"/>
  <c r="G59" i="7"/>
  <c r="G545" i="7"/>
  <c r="K494" i="2"/>
  <c r="T494" i="2" s="1"/>
  <c r="G238" i="7"/>
  <c r="G316" i="7"/>
  <c r="G266" i="7"/>
  <c r="K376" i="2"/>
  <c r="T376" i="2" s="1"/>
  <c r="G454" i="7"/>
  <c r="G564" i="7"/>
  <c r="G95" i="7"/>
  <c r="K368" i="2"/>
  <c r="T368" i="2" s="1"/>
  <c r="G195" i="7"/>
  <c r="K570" i="2"/>
  <c r="T570" i="2" s="1"/>
  <c r="K170" i="2"/>
  <c r="T170" i="2" s="1"/>
  <c r="G335" i="7"/>
  <c r="K809" i="2"/>
  <c r="T809" i="2" s="1"/>
  <c r="G429" i="7"/>
  <c r="G421" i="7"/>
  <c r="G437" i="7"/>
  <c r="G198" i="7"/>
  <c r="K683" i="2"/>
  <c r="T683" i="2" s="1"/>
  <c r="K744" i="2"/>
  <c r="T744" i="2" s="1"/>
  <c r="G304" i="7"/>
  <c r="K246" i="2"/>
  <c r="T246" i="2" s="1"/>
  <c r="G912" i="7"/>
  <c r="K496" i="2"/>
  <c r="T496" i="2" s="1"/>
  <c r="G45" i="7"/>
  <c r="K349" i="2"/>
  <c r="T349" i="2" s="1"/>
  <c r="G390" i="7"/>
  <c r="K938" i="2"/>
  <c r="T938" i="2" s="1"/>
  <c r="G72" i="7"/>
  <c r="G597" i="7"/>
  <c r="G659" i="7"/>
  <c r="K356" i="2"/>
  <c r="T356" i="2" s="1"/>
  <c r="G138" i="7"/>
  <c r="K18" i="2"/>
  <c r="T18" i="2" s="1"/>
  <c r="K371" i="2"/>
  <c r="T371" i="2" s="1"/>
  <c r="G769" i="7"/>
  <c r="G100" i="7"/>
  <c r="G348" i="7"/>
  <c r="K890" i="2"/>
  <c r="T890" i="2" s="1"/>
  <c r="G226" i="7"/>
  <c r="G38" i="7"/>
  <c r="G936" i="7"/>
  <c r="K314" i="2"/>
  <c r="T314" i="2" s="1"/>
  <c r="K37" i="2"/>
  <c r="T37" i="2" s="1"/>
  <c r="K777" i="2"/>
  <c r="T777" i="2" s="1"/>
  <c r="K993" i="2"/>
  <c r="T993" i="2" s="1"/>
  <c r="G757" i="7"/>
  <c r="G866" i="7"/>
  <c r="G233" i="7"/>
  <c r="G892" i="7"/>
  <c r="G624" i="7"/>
  <c r="K74" i="2"/>
  <c r="T74" i="2" s="1"/>
  <c r="K779" i="2"/>
  <c r="T779" i="2" s="1"/>
  <c r="K103" i="2"/>
  <c r="T103" i="2" s="1"/>
  <c r="K959" i="2"/>
  <c r="T959" i="2" s="1"/>
  <c r="G387" i="7"/>
  <c r="K874" i="2"/>
  <c r="T874" i="2" s="1"/>
  <c r="K266" i="2"/>
  <c r="T266" i="2" s="1"/>
  <c r="G64" i="7"/>
  <c r="G194" i="7"/>
  <c r="G778" i="7"/>
  <c r="K148" i="2"/>
  <c r="T148" i="2" s="1"/>
  <c r="K980" i="2"/>
  <c r="T980" i="2" s="1"/>
  <c r="G207" i="7"/>
  <c r="K553" i="2"/>
  <c r="T553" i="2" s="1"/>
  <c r="K896" i="2"/>
  <c r="T896" i="2" s="1"/>
  <c r="K301" i="2"/>
  <c r="T301" i="2" s="1"/>
  <c r="G270" i="7"/>
  <c r="K442" i="2"/>
  <c r="T442" i="2" s="1"/>
  <c r="G929" i="7"/>
  <c r="K262" i="2"/>
  <c r="T262" i="2" s="1"/>
  <c r="G486" i="7"/>
  <c r="G596" i="7"/>
  <c r="K831" i="2"/>
  <c r="T831" i="2" s="1"/>
  <c r="K516" i="2"/>
  <c r="T516" i="2" s="1"/>
  <c r="G1007" i="7"/>
  <c r="G204" i="7"/>
  <c r="K898" i="2"/>
  <c r="T898" i="2" s="1"/>
  <c r="G860" i="7"/>
  <c r="K67" i="2"/>
  <c r="T67" i="2" s="1"/>
  <c r="G632" i="7"/>
  <c r="G836" i="7"/>
  <c r="G816" i="7"/>
  <c r="G766" i="7"/>
  <c r="G234" i="7"/>
  <c r="G854" i="7"/>
  <c r="K569" i="2"/>
  <c r="T569" i="2" s="1"/>
  <c r="G388" i="7"/>
  <c r="K503" i="2"/>
  <c r="T503" i="2" s="1"/>
  <c r="G109" i="7"/>
  <c r="K408" i="2"/>
  <c r="T408" i="2" s="1"/>
  <c r="G126" i="7"/>
  <c r="G500" i="7"/>
  <c r="K539" i="2"/>
  <c r="T539" i="2" s="1"/>
  <c r="G529" i="7"/>
  <c r="K72" i="2"/>
  <c r="T72" i="2" s="1"/>
  <c r="K71" i="2"/>
  <c r="T71" i="2" s="1"/>
  <c r="G490" i="7"/>
  <c r="G493" i="7"/>
  <c r="G533" i="7"/>
  <c r="G145" i="7"/>
  <c r="G855" i="7"/>
  <c r="G780" i="7"/>
  <c r="K590" i="2"/>
  <c r="T590" i="2" s="1"/>
  <c r="K274" i="2"/>
  <c r="T274" i="2" s="1"/>
  <c r="G35" i="7"/>
  <c r="G487" i="7"/>
  <c r="K348" i="2"/>
  <c r="T348" i="2" s="1"/>
  <c r="G835" i="7"/>
  <c r="K632" i="2"/>
  <c r="T632" i="2" s="1"/>
  <c r="K955" i="2"/>
  <c r="T955" i="2" s="1"/>
  <c r="G278" i="7"/>
  <c r="K704" i="2"/>
  <c r="T704" i="2" s="1"/>
  <c r="G319" i="7"/>
  <c r="G355" i="7"/>
  <c r="K941" i="2"/>
  <c r="T941" i="2" s="1"/>
  <c r="G276" i="7"/>
  <c r="G382" i="7"/>
  <c r="K523" i="2"/>
  <c r="T523" i="2" s="1"/>
  <c r="K856" i="2"/>
  <c r="T856" i="2" s="1"/>
  <c r="K623" i="2"/>
  <c r="T623" i="2" s="1"/>
  <c r="G583" i="7"/>
  <c r="K533" i="2"/>
  <c r="T533" i="2" s="1"/>
  <c r="G938" i="7"/>
  <c r="K76" i="2"/>
  <c r="T76" i="2" s="1"/>
  <c r="K654" i="2"/>
  <c r="T654" i="2" s="1"/>
  <c r="G169" i="7"/>
  <c r="K184" i="2"/>
  <c r="T184" i="2" s="1"/>
  <c r="G544" i="7"/>
  <c r="K630" i="2"/>
  <c r="T630" i="2" s="1"/>
  <c r="G273" i="7"/>
  <c r="K131" i="2"/>
  <c r="T131" i="2" s="1"/>
  <c r="K128" i="2"/>
  <c r="T128" i="2" s="1"/>
  <c r="G591" i="7"/>
  <c r="G104" i="7"/>
  <c r="G450" i="7"/>
  <c r="G806" i="7"/>
  <c r="G405" i="7"/>
  <c r="G981" i="7"/>
  <c r="K824" i="2"/>
  <c r="T824" i="2" s="1"/>
  <c r="K780" i="2"/>
  <c r="T780" i="2" s="1"/>
  <c r="G560" i="7"/>
  <c r="G796" i="7"/>
  <c r="K995" i="2"/>
  <c r="T995" i="2" s="1"/>
  <c r="K881" i="2"/>
  <c r="T881" i="2" s="1"/>
  <c r="G346" i="7"/>
  <c r="K404" i="2"/>
  <c r="T404" i="2" s="1"/>
  <c r="G402" i="7"/>
  <c r="K595" i="2"/>
  <c r="T595" i="2" s="1"/>
  <c r="G960" i="7"/>
  <c r="K582" i="2"/>
  <c r="T582" i="2" s="1"/>
  <c r="G213" i="7"/>
  <c r="G469" i="7"/>
  <c r="K73" i="2"/>
  <c r="T73" i="2" s="1"/>
  <c r="G720" i="7"/>
  <c r="G143" i="7"/>
  <c r="K571" i="2"/>
  <c r="T571" i="2" s="1"/>
  <c r="G971" i="7"/>
  <c r="K243" i="2"/>
  <c r="T243" i="2" s="1"/>
  <c r="K610" i="2"/>
  <c r="T610" i="2" s="1"/>
  <c r="K19" i="2"/>
  <c r="T19" i="2" s="1"/>
  <c r="G255" i="7"/>
  <c r="K166" i="2"/>
  <c r="T166" i="2" s="1"/>
  <c r="G70" i="7"/>
  <c r="G468" i="7"/>
  <c r="G471" i="7"/>
  <c r="G731" i="7"/>
  <c r="G1006" i="7"/>
  <c r="K214" i="2"/>
  <c r="T214" i="2" s="1"/>
  <c r="G211" i="7"/>
  <c r="K27" i="2"/>
  <c r="T27" i="2" s="1"/>
  <c r="G940" i="7"/>
  <c r="G260" i="7"/>
  <c r="K149" i="2"/>
  <c r="T149" i="2" s="1"/>
  <c r="G947" i="7"/>
  <c r="G491" i="7"/>
  <c r="K228" i="2"/>
  <c r="T228" i="2" s="1"/>
  <c r="K859" i="2"/>
  <c r="T859" i="2" s="1"/>
  <c r="K285" i="2"/>
  <c r="T285" i="2" s="1"/>
  <c r="G142" i="7"/>
  <c r="G692" i="7"/>
  <c r="G63" i="7"/>
  <c r="K486" i="2"/>
  <c r="T486" i="2" s="1"/>
  <c r="G714" i="7"/>
  <c r="K560" i="2"/>
  <c r="T560" i="2" s="1"/>
  <c r="G420" i="7"/>
  <c r="K385" i="2"/>
  <c r="T385" i="2" s="1"/>
  <c r="G83" i="7"/>
  <c r="K17" i="2"/>
  <c r="K723" i="2"/>
  <c r="T723" i="2" s="1"/>
  <c r="G132" i="7"/>
  <c r="K522" i="2"/>
  <c r="T522" i="2" s="1"/>
  <c r="G185" i="7"/>
  <c r="K663" i="2"/>
  <c r="T663" i="2" s="1"/>
  <c r="G358" i="7"/>
  <c r="K450" i="2"/>
  <c r="T450" i="2" s="1"/>
  <c r="G305" i="7"/>
  <c r="K121" i="2"/>
  <c r="T121" i="2" s="1"/>
  <c r="G147" i="7"/>
  <c r="G312" i="7"/>
  <c r="K286" i="2"/>
  <c r="T286" i="2" s="1"/>
  <c r="K49" i="2"/>
  <c r="T49" i="2" s="1"/>
  <c r="G103" i="7"/>
  <c r="G943" i="7"/>
  <c r="K268" i="2"/>
  <c r="T268" i="2" s="1"/>
  <c r="K40" i="2"/>
  <c r="T40" i="2" s="1"/>
  <c r="K210" i="2"/>
  <c r="T210" i="2" s="1"/>
  <c r="K459" i="2"/>
  <c r="T459" i="2" s="1"/>
  <c r="G24" i="7"/>
  <c r="K908" i="2"/>
  <c r="T908" i="2" s="1"/>
  <c r="G921" i="7"/>
  <c r="K789" i="2"/>
  <c r="T789" i="2" s="1"/>
  <c r="K156" i="2"/>
  <c r="T156" i="2" s="1"/>
  <c r="K715" i="2"/>
  <c r="T715" i="2" s="1"/>
  <c r="G736" i="7"/>
  <c r="K613" i="2"/>
  <c r="T613" i="2" s="1"/>
  <c r="G983" i="7"/>
  <c r="K137" i="2"/>
  <c r="T137" i="2" s="1"/>
  <c r="G280" i="7"/>
  <c r="K776" i="2"/>
  <c r="T776" i="2" s="1"/>
  <c r="K965" i="2"/>
  <c r="T965" i="2" s="1"/>
  <c r="G365" i="7"/>
  <c r="G531" i="7"/>
  <c r="K359" i="2"/>
  <c r="T359" i="2" s="1"/>
  <c r="G656" i="7"/>
  <c r="K231" i="2"/>
  <c r="T231" i="2" s="1"/>
  <c r="G651" i="7"/>
  <c r="G641" i="7"/>
  <c r="K802" i="2"/>
  <c r="T802" i="2" s="1"/>
  <c r="K478" i="2"/>
  <c r="T478" i="2" s="1"/>
  <c r="G962" i="7"/>
  <c r="G824" i="7"/>
  <c r="K530" i="2"/>
  <c r="T530" i="2" s="1"/>
  <c r="G1011" i="7"/>
  <c r="K158" i="2"/>
  <c r="T158" i="2" s="1"/>
  <c r="G575" i="7"/>
  <c r="G611" i="7"/>
  <c r="K337" i="2"/>
  <c r="T337" i="2" s="1"/>
  <c r="G887" i="7"/>
  <c r="G788" i="7"/>
  <c r="G660" i="7"/>
  <c r="G135" i="7"/>
  <c r="G65" i="7"/>
  <c r="G96" i="7"/>
  <c r="G253" i="7"/>
  <c r="K271" i="2"/>
  <c r="T271" i="2" s="1"/>
  <c r="K795" i="2"/>
  <c r="T795" i="2" s="1"/>
  <c r="G232" i="7"/>
  <c r="K788" i="2"/>
  <c r="T788" i="2" s="1"/>
  <c r="G800" i="7"/>
  <c r="K264" i="2"/>
  <c r="T264" i="2" s="1"/>
  <c r="K852" i="2"/>
  <c r="T852" i="2" s="1"/>
  <c r="K152" i="2"/>
  <c r="T152" i="2" s="1"/>
  <c r="K409" i="2"/>
  <c r="T409" i="2" s="1"/>
  <c r="G379" i="7"/>
  <c r="G905" i="7"/>
  <c r="K785" i="2"/>
  <c r="T785" i="2" s="1"/>
  <c r="K1014" i="2"/>
  <c r="T1014" i="2" s="1"/>
  <c r="G164" i="7"/>
  <c r="G275" i="7"/>
  <c r="G209" i="7"/>
  <c r="K836" i="2"/>
  <c r="T836" i="2" s="1"/>
  <c r="K572" i="2"/>
  <c r="T572" i="2" s="1"/>
  <c r="G528" i="7"/>
  <c r="G534" i="7"/>
  <c r="K598" i="2"/>
  <c r="T598" i="2" s="1"/>
  <c r="K954" i="2"/>
  <c r="T954" i="2" s="1"/>
  <c r="G427" i="7"/>
  <c r="G673" i="7"/>
  <c r="G60" i="7"/>
  <c r="G986" i="7"/>
  <c r="G444" i="7"/>
  <c r="K601" i="2"/>
  <c r="T601" i="2" s="1"/>
  <c r="G690" i="7"/>
  <c r="K854" i="2"/>
  <c r="T854" i="2" s="1"/>
  <c r="G880" i="7"/>
  <c r="G901" i="7"/>
  <c r="K823" i="2"/>
  <c r="T823" i="2" s="1"/>
  <c r="G592" i="7"/>
  <c r="K273" i="2"/>
  <c r="T273" i="2" s="1"/>
  <c r="G587" i="7"/>
  <c r="K55" i="2"/>
  <c r="T55" i="2" s="1"/>
  <c r="K722" i="2"/>
  <c r="T722" i="2" s="1"/>
  <c r="G526" i="7"/>
  <c r="K424" i="2"/>
  <c r="T424" i="2" s="1"/>
  <c r="K816" i="2"/>
  <c r="T816" i="2" s="1"/>
  <c r="K201" i="2"/>
  <c r="T201" i="2" s="1"/>
  <c r="G742" i="7"/>
  <c r="K393" i="2"/>
  <c r="T393" i="2" s="1"/>
  <c r="G343" i="7"/>
  <c r="K150" i="2"/>
  <c r="T150" i="2" s="1"/>
  <c r="K269" i="2"/>
  <c r="T269" i="2" s="1"/>
  <c r="K463" i="2"/>
  <c r="T463" i="2" s="1"/>
  <c r="G120" i="7"/>
  <c r="G81" i="7"/>
  <c r="G40" i="7"/>
  <c r="G146" i="7"/>
  <c r="G747" i="7"/>
  <c r="K224" i="2"/>
  <c r="T224" i="2" s="1"/>
  <c r="K345" i="2"/>
  <c r="T345" i="2" s="1"/>
  <c r="G430" i="7"/>
  <c r="G764" i="7"/>
  <c r="K451" i="2"/>
  <c r="T451" i="2" s="1"/>
  <c r="G125" i="7"/>
  <c r="K489" i="2"/>
  <c r="T489" i="2" s="1"/>
  <c r="G967" i="7"/>
  <c r="K112" i="2"/>
  <c r="T112" i="2" s="1"/>
  <c r="K46" i="2"/>
  <c r="T46" i="2" s="1"/>
  <c r="K568" i="2"/>
  <c r="T568" i="2" s="1"/>
  <c r="G292" i="7"/>
  <c r="K730" i="2"/>
  <c r="T730" i="2" s="1"/>
  <c r="K185" i="2"/>
  <c r="T185" i="2" s="1"/>
  <c r="K558" i="2"/>
  <c r="T558" i="2" s="1"/>
  <c r="G807" i="7"/>
  <c r="K193" i="2"/>
  <c r="T193" i="2" s="1"/>
  <c r="K912" i="2"/>
  <c r="T912" i="2" s="1"/>
  <c r="G993" i="7"/>
  <c r="K690" i="2"/>
  <c r="T690" i="2" s="1"/>
  <c r="K174" i="2"/>
  <c r="T174" i="2" s="1"/>
  <c r="K931" i="2"/>
  <c r="T931" i="2" s="1"/>
  <c r="G197" i="7"/>
  <c r="G568" i="7"/>
  <c r="K769" i="2"/>
  <c r="T769" i="2" s="1"/>
  <c r="K991" i="2"/>
  <c r="T991" i="2" s="1"/>
  <c r="K674" i="2"/>
  <c r="T674" i="2" s="1"/>
  <c r="K998" i="2"/>
  <c r="T998" i="2" s="1"/>
  <c r="G525" i="7"/>
  <c r="G730" i="7"/>
  <c r="K122" i="2"/>
  <c r="T122" i="2" s="1"/>
  <c r="K382" i="2"/>
  <c r="T382" i="2" s="1"/>
  <c r="G113" i="7"/>
  <c r="G431" i="7"/>
  <c r="G589" i="7"/>
  <c r="G509" i="7"/>
  <c r="K189" i="2"/>
  <c r="T189" i="2" s="1"/>
  <c r="G75" i="7"/>
  <c r="G737" i="7"/>
  <c r="K948" i="2"/>
  <c r="T948" i="2" s="1"/>
  <c r="K405" i="2"/>
  <c r="T405" i="2" s="1"/>
  <c r="K967" i="2"/>
  <c r="T967" i="2" s="1"/>
  <c r="G571" i="7"/>
  <c r="G784" i="7"/>
  <c r="K372" i="2"/>
  <c r="T372" i="2" s="1"/>
  <c r="K921" i="2"/>
  <c r="T921" i="2" s="1"/>
  <c r="K988" i="2"/>
  <c r="T988" i="2" s="1"/>
  <c r="G218" i="7"/>
  <c r="G814" i="7"/>
  <c r="K431" i="2"/>
  <c r="T431" i="2" s="1"/>
  <c r="G740" i="7"/>
  <c r="K627" i="2"/>
  <c r="T627" i="2" s="1"/>
  <c r="G523" i="7"/>
  <c r="K419" i="2"/>
  <c r="T419" i="2" s="1"/>
  <c r="G171" i="7"/>
  <c r="K63" i="2"/>
  <c r="T63" i="2" s="1"/>
  <c r="K903" i="2"/>
  <c r="T903" i="2" s="1"/>
  <c r="K705" i="2"/>
  <c r="T705" i="2" s="1"/>
  <c r="G771" i="7"/>
  <c r="G378" i="7"/>
  <c r="K659" i="2"/>
  <c r="T659" i="2" s="1"/>
  <c r="K543" i="2"/>
  <c r="T543" i="2" s="1"/>
  <c r="G20" i="7"/>
  <c r="G712" i="7"/>
  <c r="K178" i="2"/>
  <c r="T178" i="2" s="1"/>
  <c r="G85" i="7"/>
  <c r="G625" i="7"/>
  <c r="K88" i="2"/>
  <c r="T88" i="2" s="1"/>
  <c r="K154" i="2"/>
  <c r="T154" i="2" s="1"/>
  <c r="G245" i="7"/>
  <c r="G297" i="7"/>
  <c r="G82" i="7"/>
  <c r="K483" i="2"/>
  <c r="T483" i="2" s="1"/>
  <c r="G29" i="7"/>
  <c r="G913" i="7"/>
  <c r="K873" i="2"/>
  <c r="T873" i="2" s="1"/>
  <c r="G874" i="7"/>
  <c r="K500" i="2"/>
  <c r="T500" i="2" s="1"/>
  <c r="G47" i="7"/>
  <c r="K395" i="2"/>
  <c r="T395" i="2" s="1"/>
  <c r="G950" i="7"/>
  <c r="K552" i="2"/>
  <c r="T552" i="2" s="1"/>
  <c r="K832" i="2"/>
  <c r="T832" i="2" s="1"/>
  <c r="G174" i="7"/>
  <c r="G881" i="7"/>
  <c r="K481" i="2"/>
  <c r="T481" i="2" s="1"/>
  <c r="G484" i="7"/>
  <c r="K177" i="2"/>
  <c r="T177" i="2" s="1"/>
  <c r="G67" i="7"/>
  <c r="K719" i="2"/>
  <c r="T719" i="2" s="1"/>
  <c r="G395" i="7"/>
  <c r="G385" i="7"/>
  <c r="K360" i="2"/>
  <c r="T360" i="2" s="1"/>
  <c r="G140" i="7"/>
  <c r="G700" i="7"/>
  <c r="K34" i="2"/>
  <c r="T34" i="2" s="1"/>
  <c r="G415" i="7"/>
  <c r="G911" i="7"/>
  <c r="K151" i="2"/>
  <c r="T151" i="2" s="1"/>
  <c r="K721" i="2"/>
  <c r="T721" i="2" s="1"/>
  <c r="K191" i="2"/>
  <c r="T191" i="2" s="1"/>
  <c r="G370" i="7"/>
  <c r="K488" i="2"/>
  <c r="T488" i="2" s="1"/>
  <c r="G80" i="7"/>
  <c r="G188" i="7"/>
  <c r="G459" i="7"/>
  <c r="K444" i="2"/>
  <c r="T444" i="2" s="1"/>
  <c r="G762" i="7"/>
  <c r="K244" i="2"/>
  <c r="T244" i="2" s="1"/>
  <c r="K886" i="2"/>
  <c r="T886" i="2" s="1"/>
  <c r="G409" i="7"/>
  <c r="K594" i="2"/>
  <c r="T594" i="2" s="1"/>
  <c r="K977" i="2"/>
  <c r="T977" i="2" s="1"/>
  <c r="K394" i="2"/>
  <c r="T394" i="2" s="1"/>
  <c r="G561" i="7"/>
  <c r="G958" i="7"/>
  <c r="K342" i="2"/>
  <c r="T342" i="2" s="1"/>
  <c r="G17" i="7"/>
  <c r="G830" i="7"/>
  <c r="G445" i="7"/>
  <c r="G677" i="7"/>
  <c r="G307" i="7"/>
  <c r="G489" i="7"/>
  <c r="K559" i="2"/>
  <c r="T559" i="2" s="1"/>
  <c r="G858" i="7"/>
  <c r="K406" i="2"/>
  <c r="T406" i="2" s="1"/>
  <c r="K578" i="2"/>
  <c r="T578" i="2" s="1"/>
  <c r="G313" i="7"/>
  <c r="K59" i="2"/>
  <c r="T59" i="2" s="1"/>
  <c r="K709" i="2"/>
  <c r="T709" i="2" s="1"/>
  <c r="G672" i="7"/>
  <c r="K717" i="2"/>
  <c r="T717" i="2" s="1"/>
  <c r="K397" i="2"/>
  <c r="T397" i="2" s="1"/>
  <c r="K927" i="2"/>
  <c r="T927" i="2" s="1"/>
  <c r="G517" i="7"/>
  <c r="G779" i="7"/>
  <c r="K239" i="2"/>
  <c r="T239" i="2" s="1"/>
  <c r="K879" i="2"/>
  <c r="T879" i="2" s="1"/>
  <c r="K389" i="2"/>
  <c r="T389" i="2" s="1"/>
  <c r="K733" i="2"/>
  <c r="T733" i="2" s="1"/>
  <c r="G675" i="7"/>
  <c r="K392" i="2"/>
  <c r="T392" i="2" s="1"/>
  <c r="G118" i="7"/>
  <c r="G614" i="7"/>
  <c r="K1007" i="2"/>
  <c r="T1007" i="2" s="1"/>
  <c r="K379" i="2"/>
  <c r="T379" i="2" s="1"/>
  <c r="G684" i="7"/>
  <c r="K811" i="2"/>
  <c r="T811" i="2" s="1"/>
  <c r="K872" i="2"/>
  <c r="T872" i="2" s="1"/>
  <c r="G698" i="7"/>
  <c r="G973" i="7"/>
  <c r="G186" i="7"/>
  <c r="K194" i="2"/>
  <c r="T194" i="2" s="1"/>
  <c r="K415" i="2"/>
  <c r="T415" i="2" s="1"/>
  <c r="K953" i="2"/>
  <c r="T953" i="2" s="1"/>
  <c r="G298" i="7"/>
  <c r="G269" i="7"/>
  <c r="G691" i="7"/>
  <c r="G817" i="7"/>
  <c r="K383" i="2"/>
  <c r="T383" i="2" s="1"/>
  <c r="G18" i="7"/>
  <c r="K433" i="2"/>
  <c r="T433" i="2" s="1"/>
  <c r="G871" i="7"/>
  <c r="K39" i="2"/>
  <c r="T39" i="2" s="1"/>
  <c r="G735" i="7"/>
  <c r="K580" i="2"/>
  <c r="T580" i="2" s="1"/>
  <c r="G588" i="7"/>
  <c r="K538" i="2"/>
  <c r="T538" i="2" s="1"/>
  <c r="K919" i="2"/>
  <c r="T919" i="2" s="1"/>
  <c r="G709" i="7"/>
  <c r="G216" i="7"/>
  <c r="K130" i="2"/>
  <c r="T130" i="2" s="1"/>
  <c r="K844" i="2"/>
  <c r="T844" i="2" s="1"/>
  <c r="G948" i="7"/>
  <c r="K628" i="2"/>
  <c r="T628" i="2" s="1"/>
  <c r="K81" i="2"/>
  <c r="T81" i="2" s="1"/>
  <c r="K761" i="2"/>
  <c r="T761" i="2" s="1"/>
  <c r="G819" i="7"/>
  <c r="K597" i="2"/>
  <c r="T597" i="2" s="1"/>
  <c r="K20" i="2"/>
  <c r="T20" i="2" s="1"/>
  <c r="K197" i="2"/>
  <c r="T197" i="2" s="1"/>
  <c r="G134" i="7"/>
  <c r="K830" i="2"/>
  <c r="T830" i="2" s="1"/>
  <c r="G340" i="7"/>
  <c r="G696" i="7"/>
  <c r="G774" i="7"/>
  <c r="K33" i="2"/>
  <c r="T33" i="2" s="1"/>
  <c r="G562" i="7"/>
  <c r="K767" i="2"/>
  <c r="T767" i="2" s="1"/>
  <c r="K656" i="2"/>
  <c r="T656" i="2" s="1"/>
  <c r="K990" i="2"/>
  <c r="T990" i="2" s="1"/>
  <c r="G485" i="7"/>
  <c r="G368" i="7"/>
  <c r="K99" i="2"/>
  <c r="T99" i="2" s="1"/>
  <c r="G263" i="7"/>
  <c r="K651" i="2"/>
  <c r="T651" i="2" s="1"/>
  <c r="G976" i="7"/>
  <c r="G436" i="7"/>
  <c r="G127" i="7"/>
  <c r="G793" i="7"/>
  <c r="G600" i="7"/>
  <c r="K80" i="2"/>
  <c r="T80" i="2" s="1"/>
  <c r="G527" i="7"/>
  <c r="K875" i="2"/>
  <c r="T875" i="2" s="1"/>
  <c r="G426" i="7"/>
  <c r="K175" i="2"/>
  <c r="T175" i="2" s="1"/>
  <c r="K928" i="2"/>
  <c r="T928" i="2" s="1"/>
  <c r="G356" i="7"/>
  <c r="K658" i="2"/>
  <c r="T658" i="2" s="1"/>
  <c r="K163" i="2"/>
  <c r="T163" i="2" s="1"/>
  <c r="K321" i="2"/>
  <c r="T321" i="2" s="1"/>
  <c r="G930" i="7"/>
  <c r="K895" i="2"/>
  <c r="T895" i="2" s="1"/>
  <c r="G668" i="7"/>
  <c r="K110" i="2"/>
  <c r="T110" i="2" s="1"/>
  <c r="G532" i="7"/>
  <c r="G985" i="7"/>
  <c r="K78" i="2"/>
  <c r="T78" i="2" s="1"/>
  <c r="K257" i="2"/>
  <c r="T257" i="2" s="1"/>
  <c r="G498" i="7"/>
  <c r="G326" i="7"/>
  <c r="K351" i="2"/>
  <c r="T351" i="2" s="1"/>
  <c r="K885" i="2"/>
  <c r="T885" i="2" s="1"/>
  <c r="K370" i="2"/>
  <c r="T370" i="2" s="1"/>
  <c r="K765" i="2"/>
  <c r="T765" i="2" s="1"/>
  <c r="G541" i="7"/>
  <c r="K208" i="2"/>
  <c r="T208" i="2" s="1"/>
  <c r="G106" i="7"/>
  <c r="G732" i="7"/>
  <c r="K648" i="2"/>
  <c r="T648" i="2" s="1"/>
  <c r="K32" i="2"/>
  <c r="T32" i="2" s="1"/>
  <c r="K426" i="2"/>
  <c r="T426" i="2" s="1"/>
  <c r="G578" i="7"/>
  <c r="K111" i="2"/>
  <c r="T111" i="2" s="1"/>
  <c r="K841" i="2"/>
  <c r="T841" i="2" s="1"/>
  <c r="G599" i="7"/>
  <c r="G903" i="7"/>
  <c r="K707" i="2"/>
  <c r="T707" i="2" s="1"/>
  <c r="K876" i="2"/>
  <c r="T876" i="2" s="1"/>
  <c r="G242" i="7"/>
  <c r="G563" i="7"/>
  <c r="K299" i="2"/>
  <c r="T299" i="2" s="1"/>
  <c r="G34" i="7"/>
  <c r="K686" i="2"/>
  <c r="T686" i="2" s="1"/>
  <c r="G516" i="7"/>
  <c r="K97" i="2"/>
  <c r="T97" i="2" s="1"/>
  <c r="K839" i="2"/>
  <c r="T839" i="2" s="1"/>
  <c r="G859" i="7"/>
  <c r="K593" i="2"/>
  <c r="T593" i="2" s="1"/>
  <c r="K740" i="2"/>
  <c r="T740" i="2" s="1"/>
  <c r="K117" i="2"/>
  <c r="T117" i="2" s="1"/>
  <c r="K265" i="2"/>
  <c r="T265" i="2" s="1"/>
  <c r="K884" i="2"/>
  <c r="T884" i="2" s="1"/>
  <c r="G507" i="7"/>
  <c r="G478" i="7"/>
  <c r="G389" i="7"/>
  <c r="G997" i="7"/>
  <c r="K669" i="2"/>
  <c r="T669" i="2" s="1"/>
  <c r="G909" i="7"/>
  <c r="K390" i="2"/>
  <c r="T390" i="2" s="1"/>
  <c r="G767" i="7"/>
  <c r="K564" i="2"/>
  <c r="T564" i="2" s="1"/>
  <c r="K916" i="2"/>
  <c r="T916" i="2" s="1"/>
  <c r="G199" i="7"/>
  <c r="K607" i="2"/>
  <c r="T607" i="2" s="1"/>
  <c r="G991" i="7"/>
  <c r="G433" i="7"/>
  <c r="G556" i="7"/>
  <c r="G559" i="7"/>
  <c r="G48" i="7"/>
  <c r="G172" i="7"/>
  <c r="K181" i="2"/>
  <c r="T181" i="2" s="1"/>
  <c r="K828" i="2"/>
  <c r="T828" i="2" s="1"/>
  <c r="G502" i="7"/>
  <c r="G1004" i="7"/>
  <c r="K492" i="2"/>
  <c r="T492" i="2" s="1"/>
  <c r="K603" i="2"/>
  <c r="T603" i="2" s="1"/>
  <c r="G371" i="7"/>
  <c r="K344" i="2"/>
  <c r="T344" i="2" s="1"/>
  <c r="K474" i="2"/>
  <c r="T474" i="2" s="1"/>
  <c r="G159" i="7"/>
  <c r="G324" i="7"/>
  <c r="K587" i="2"/>
  <c r="T587" i="2" s="1"/>
  <c r="G519" i="7"/>
  <c r="K596" i="2"/>
  <c r="T596" i="2" s="1"/>
  <c r="G707" i="7"/>
  <c r="K233" i="2"/>
  <c r="T233" i="2" s="1"/>
  <c r="G416" i="7"/>
  <c r="K759" i="2"/>
  <c r="T759" i="2" s="1"/>
  <c r="G626" i="7"/>
  <c r="G285" i="7"/>
  <c r="K248" i="2"/>
  <c r="T248" i="2" s="1"/>
  <c r="K718" i="2"/>
  <c r="T718" i="2" s="1"/>
  <c r="G336" i="7"/>
  <c r="K294" i="2"/>
  <c r="T294" i="2" s="1"/>
  <c r="G51" i="7"/>
  <c r="G848" i="7"/>
  <c r="K797" i="2"/>
  <c r="T797" i="2" s="1"/>
  <c r="K331" i="2"/>
  <c r="T331" i="2" s="1"/>
  <c r="K893" i="2"/>
  <c r="T893" i="2" s="1"/>
  <c r="K65" i="2"/>
  <c r="T65" i="2" s="1"/>
  <c r="K734" i="2"/>
  <c r="T734" i="2" s="1"/>
  <c r="K205" i="2"/>
  <c r="T205" i="2" s="1"/>
  <c r="K428" i="2"/>
  <c r="T428" i="2" s="1"/>
  <c r="G975" i="7"/>
  <c r="G39" i="7"/>
  <c r="G474" i="7"/>
  <c r="K202" i="2"/>
  <c r="T202" i="2" s="1"/>
  <c r="G620" i="7"/>
  <c r="G121" i="7"/>
  <c r="G256" i="7"/>
  <c r="G167" i="7"/>
  <c r="K555" i="2"/>
  <c r="T555" i="2" s="1"/>
  <c r="K495" i="2"/>
  <c r="T495" i="2" s="1"/>
  <c r="G822" i="7"/>
  <c r="G989" i="7"/>
  <c r="K724" i="2"/>
  <c r="T724" i="2" s="1"/>
  <c r="G235" i="7"/>
  <c r="K327" i="2"/>
  <c r="T327" i="2" s="1"/>
  <c r="G750" i="7"/>
  <c r="K981" i="2"/>
  <c r="T981" i="2" s="1"/>
  <c r="G783" i="7"/>
  <c r="K182" i="2"/>
  <c r="T182" i="2" s="1"/>
  <c r="K138" i="2"/>
  <c r="T138" i="2" s="1"/>
  <c r="K979" i="2"/>
  <c r="T979" i="2" s="1"/>
  <c r="K930" i="2"/>
  <c r="T930" i="2" s="1"/>
  <c r="G250" i="7"/>
  <c r="G341" i="7"/>
  <c r="G403" i="7"/>
  <c r="K969" i="2"/>
  <c r="T969" i="2" s="1"/>
  <c r="K386" i="2"/>
  <c r="T386" i="2" s="1"/>
  <c r="G115" i="7"/>
  <c r="K169" i="2"/>
  <c r="T169" i="2" s="1"/>
  <c r="K878" i="2"/>
  <c r="T878" i="2" s="1"/>
  <c r="K329" i="2"/>
  <c r="T329" i="2" s="1"/>
  <c r="K546" i="2"/>
  <c r="T546" i="2" s="1"/>
  <c r="G739" i="7"/>
  <c r="G884" i="7"/>
  <c r="K94" i="2"/>
  <c r="T94" i="2" s="1"/>
  <c r="K280" i="2"/>
  <c r="T280" i="2" s="1"/>
  <c r="G352" i="7"/>
  <c r="G582" i="7"/>
  <c r="K326" i="2"/>
  <c r="T326" i="2" s="1"/>
  <c r="K441" i="2"/>
  <c r="T441" i="2" s="1"/>
  <c r="G721" i="7"/>
  <c r="G181" i="7"/>
  <c r="G982" i="7"/>
  <c r="K41" i="2"/>
  <c r="T41" i="2" s="1"/>
  <c r="G463" i="7"/>
  <c r="K190" i="2"/>
  <c r="T190" i="2" s="1"/>
  <c r="K929" i="2"/>
  <c r="T929" i="2" s="1"/>
  <c r="K418" i="2"/>
  <c r="T418" i="2" s="1"/>
  <c r="G1003" i="7"/>
  <c r="K56" i="2"/>
  <c r="T56" i="2" s="1"/>
  <c r="K835" i="2"/>
  <c r="T835" i="2" s="1"/>
  <c r="K226" i="2"/>
  <c r="T226" i="2" s="1"/>
  <c r="K655" i="2"/>
  <c r="T655" i="2" s="1"/>
  <c r="G959" i="7"/>
  <c r="K340" i="2"/>
  <c r="T340" i="2" s="1"/>
  <c r="G179" i="7"/>
  <c r="K253" i="2"/>
  <c r="T253" i="2" s="1"/>
  <c r="G128" i="7"/>
  <c r="G629" i="7"/>
  <c r="G166" i="7"/>
  <c r="K619" i="2"/>
  <c r="T619" i="2" s="1"/>
  <c r="G803" i="7"/>
  <c r="K531" i="2"/>
  <c r="T531" i="2" s="1"/>
  <c r="G455" i="7"/>
  <c r="K963" i="2"/>
  <c r="T963" i="2" s="1"/>
  <c r="K144" i="2"/>
  <c r="T144" i="2" s="1"/>
  <c r="K295" i="2"/>
  <c r="T295" i="2" s="1"/>
  <c r="K901" i="2"/>
  <c r="T901" i="2" s="1"/>
  <c r="K241" i="2"/>
  <c r="T241" i="2" s="1"/>
  <c r="K727" i="2"/>
  <c r="T727" i="2" s="1"/>
  <c r="K863" i="2"/>
  <c r="T863" i="2" s="1"/>
  <c r="K322" i="2"/>
  <c r="T322" i="2" s="1"/>
  <c r="K452" i="2"/>
  <c r="T452" i="2" s="1"/>
  <c r="G851" i="7"/>
  <c r="K527" i="2"/>
  <c r="T527" i="2" s="1"/>
  <c r="K968" i="2"/>
  <c r="T968" i="2" s="1"/>
  <c r="K782" i="2"/>
  <c r="T782" i="2" s="1"/>
  <c r="G598" i="7"/>
  <c r="K913" i="2"/>
  <c r="T913" i="2" s="1"/>
  <c r="G805" i="7"/>
  <c r="K577" i="2"/>
  <c r="T577" i="2" s="1"/>
  <c r="G448" i="7"/>
  <c r="K808" i="2"/>
  <c r="T808" i="2" s="1"/>
  <c r="G538" i="7"/>
  <c r="K26" i="2"/>
  <c r="T26" i="2" s="1"/>
  <c r="G841" i="7"/>
  <c r="K355" i="2"/>
  <c r="T355" i="2" s="1"/>
  <c r="K796" i="2"/>
  <c r="T796" i="2" s="1"/>
  <c r="G506" i="7"/>
  <c r="G243" i="7"/>
  <c r="G193" i="7"/>
  <c r="G114" i="7"/>
  <c r="K365" i="2"/>
  <c r="T365" i="2" s="1"/>
  <c r="G43" i="7"/>
  <c r="G353" i="7"/>
  <c r="G931" i="7"/>
  <c r="K700" i="2"/>
  <c r="T700" i="2" s="1"/>
  <c r="K791" i="2"/>
  <c r="T791" i="2" s="1"/>
  <c r="G580" i="7"/>
  <c r="K542" i="2"/>
  <c r="T542" i="2" s="1"/>
  <c r="K642" i="2"/>
  <c r="T642" i="2" s="1"/>
  <c r="K29" i="2"/>
  <c r="T29" i="2" s="1"/>
  <c r="K171" i="2"/>
  <c r="T171" i="2" s="1"/>
  <c r="K731" i="2"/>
  <c r="T731" i="2" s="1"/>
  <c r="G888" i="7"/>
  <c r="K818" i="2"/>
  <c r="T818" i="2" s="1"/>
  <c r="G215" i="7"/>
  <c r="K410" i="2"/>
  <c r="T410" i="2" s="1"/>
  <c r="G251" i="7"/>
  <c r="G222" i="7"/>
  <c r="K296" i="2"/>
  <c r="T296" i="2" s="1"/>
  <c r="G74" i="7"/>
  <c r="K467" i="2"/>
  <c r="T467" i="2" s="1"/>
  <c r="K899" i="2"/>
  <c r="T899" i="2" s="1"/>
  <c r="G722" i="7"/>
  <c r="K519" i="2"/>
  <c r="T519" i="2" s="1"/>
  <c r="G946" i="7"/>
  <c r="G922" i="7"/>
  <c r="G37" i="7"/>
  <c r="K448" i="2"/>
  <c r="T448" i="2" s="1"/>
  <c r="G1000" i="7"/>
  <c r="K232" i="2"/>
  <c r="T232" i="2" s="1"/>
  <c r="K902" i="2"/>
  <c r="T902" i="2" s="1"/>
  <c r="K443" i="2"/>
  <c r="T443" i="2" s="1"/>
  <c r="K858" i="2"/>
  <c r="T858" i="2" s="1"/>
  <c r="G160" i="7"/>
  <c r="G765" i="7"/>
  <c r="K159" i="2"/>
  <c r="T159" i="2" s="1"/>
  <c r="K307" i="2"/>
  <c r="T307" i="2" s="1"/>
  <c r="K891" i="2"/>
  <c r="T891" i="2" s="1"/>
  <c r="G566" i="7"/>
  <c r="K970" i="2"/>
  <c r="T970" i="2" s="1"/>
  <c r="G508" i="7"/>
  <c r="K535" i="2"/>
  <c r="T535" i="2" s="1"/>
  <c r="G633" i="7"/>
  <c r="G62" i="7"/>
  <c r="K432" i="2"/>
  <c r="T432" i="2" s="1"/>
  <c r="G25" i="7"/>
  <c r="G261" i="7"/>
  <c r="G202" i="7"/>
  <c r="G585" i="7"/>
  <c r="K615" i="2"/>
  <c r="T615" i="2" s="1"/>
  <c r="G464" i="7"/>
  <c r="G612" i="7"/>
  <c r="G674" i="7"/>
  <c r="K592" i="2"/>
  <c r="T592" i="2" s="1"/>
  <c r="G648" i="7"/>
  <c r="K421" i="2"/>
  <c r="T421" i="2" s="1"/>
  <c r="G101" i="7"/>
  <c r="K502" i="2"/>
  <c r="T502" i="2" s="1"/>
  <c r="K738" i="2"/>
  <c r="T738" i="2" s="1"/>
  <c r="G810" i="7"/>
  <c r="G512" i="7"/>
  <c r="K284" i="2"/>
  <c r="T284" i="2" s="1"/>
  <c r="K461" i="2"/>
  <c r="T461" i="2" s="1"/>
  <c r="G482" i="7"/>
  <c r="G401" i="7"/>
  <c r="K477" i="2"/>
  <c r="T477" i="2" s="1"/>
  <c r="G728" i="7"/>
  <c r="K681" i="2"/>
  <c r="T681" i="2" s="1"/>
  <c r="K847" i="2"/>
  <c r="T847" i="2" s="1"/>
  <c r="K680" i="2"/>
  <c r="T680" i="2" s="1"/>
  <c r="G846" i="7"/>
  <c r="G965" i="7"/>
  <c r="K476" i="2"/>
  <c r="T476" i="2" s="1"/>
  <c r="G551" i="7"/>
  <c r="K635" i="2"/>
  <c r="T635" i="2" s="1"/>
  <c r="G654" i="7"/>
  <c r="K247" i="2"/>
  <c r="T247" i="2" s="1"/>
  <c r="G55" i="7"/>
  <c r="K470" i="2"/>
  <c r="T470" i="2" s="1"/>
  <c r="G702" i="7"/>
  <c r="K413" i="2"/>
  <c r="T413" i="2" s="1"/>
  <c r="G916" i="7"/>
  <c r="K541" i="2"/>
  <c r="T541" i="2" s="1"/>
  <c r="G381" i="7"/>
  <c r="K115" i="2"/>
  <c r="T115" i="2" s="1"/>
  <c r="G752" i="7"/>
  <c r="G758" i="7"/>
  <c r="K851" i="2"/>
  <c r="T851" i="2" s="1"/>
  <c r="K85" i="2"/>
  <c r="T85" i="2" s="1"/>
  <c r="K720" i="2"/>
  <c r="T720" i="2" s="1"/>
  <c r="G658" i="7"/>
  <c r="G76" i="7"/>
  <c r="K347" i="2"/>
  <c r="T347" i="2" s="1"/>
  <c r="K487" i="2"/>
  <c r="T487" i="2" s="1"/>
  <c r="G671" i="7"/>
  <c r="K396" i="2"/>
  <c r="T396" i="2" s="1"/>
  <c r="G826" i="7"/>
  <c r="G460" i="7"/>
  <c r="G719" i="7"/>
  <c r="K673" i="2"/>
  <c r="T673" i="2" s="1"/>
  <c r="K892" i="2"/>
  <c r="T892" i="2" s="1"/>
  <c r="G902" i="7"/>
  <c r="K43" i="2"/>
  <c r="T43" i="2" s="1"/>
  <c r="K887" i="2"/>
  <c r="T887" i="2" s="1"/>
  <c r="G449" i="7"/>
  <c r="G116" i="7"/>
  <c r="K195" i="2"/>
  <c r="T195" i="2" s="1"/>
  <c r="K766" i="2"/>
  <c r="T766" i="2" s="1"/>
  <c r="G283" i="7"/>
  <c r="G254" i="7"/>
  <c r="K173" i="2"/>
  <c r="T173" i="2" s="1"/>
  <c r="K853" i="2"/>
  <c r="T853" i="2" s="1"/>
  <c r="K914" i="2"/>
  <c r="T914" i="2" s="1"/>
  <c r="G461" i="7"/>
  <c r="G957" i="7"/>
  <c r="K637" i="2"/>
  <c r="T637" i="2" s="1"/>
  <c r="G452" i="7"/>
  <c r="K187" i="2"/>
  <c r="T187" i="2" s="1"/>
  <c r="G995" i="7"/>
  <c r="K589" i="2"/>
  <c r="T589" i="2" s="1"/>
  <c r="G954" i="7"/>
  <c r="K136" i="2"/>
  <c r="T136" i="2" s="1"/>
  <c r="G366" i="7"/>
  <c r="K867" i="2"/>
  <c r="T867" i="2" s="1"/>
  <c r="K937" i="2"/>
  <c r="T937" i="2" s="1"/>
  <c r="K134" i="2"/>
  <c r="T134" i="2" s="1"/>
  <c r="K685" i="2"/>
  <c r="T685" i="2" s="1"/>
  <c r="K857" i="2"/>
  <c r="T857" i="2" s="1"/>
  <c r="K263" i="2"/>
  <c r="T263" i="2" s="1"/>
  <c r="K374" i="2"/>
  <c r="T374" i="2" s="1"/>
  <c r="K956" i="2"/>
  <c r="T956" i="2" s="1"/>
  <c r="G798" i="7"/>
  <c r="K945" i="2"/>
  <c r="T945" i="2" s="1"/>
  <c r="K38" i="2"/>
  <c r="T38" i="2" s="1"/>
  <c r="G839" i="7"/>
  <c r="K633" i="2"/>
  <c r="T633" i="2" s="1"/>
  <c r="K768" i="2"/>
  <c r="T768" i="2" s="1"/>
  <c r="K526" i="2"/>
  <c r="T526" i="2" s="1"/>
  <c r="G295" i="7"/>
  <c r="K702" i="2"/>
  <c r="T702" i="2" s="1"/>
  <c r="G68" i="7"/>
  <c r="G476" i="7"/>
  <c r="K737" i="2"/>
  <c r="T737" i="2" s="1"/>
  <c r="G864" i="7"/>
  <c r="G923" i="7"/>
  <c r="G968" i="7"/>
  <c r="K664" i="2"/>
  <c r="T664" i="2" s="1"/>
  <c r="G927" i="7"/>
  <c r="K456" i="2"/>
  <c r="T456" i="2" s="1"/>
  <c r="G300" i="7"/>
  <c r="G303" i="7"/>
  <c r="K810" i="2"/>
  <c r="T810" i="2" s="1"/>
  <c r="G856" i="7"/>
  <c r="G357" i="7"/>
  <c r="G190" i="7"/>
  <c r="G795" i="7"/>
  <c r="G364" i="7"/>
  <c r="K366" i="2"/>
  <c r="T366" i="2" s="1"/>
  <c r="K612" i="2"/>
  <c r="T612" i="2" s="1"/>
  <c r="K983" i="2"/>
  <c r="T983" i="2" s="1"/>
  <c r="G794" i="7"/>
  <c r="K524" i="2"/>
  <c r="T524" i="2" s="1"/>
  <c r="G91" i="7"/>
  <c r="G417" i="7"/>
  <c r="G124" i="7"/>
  <c r="K104" i="2"/>
  <c r="T104" i="2" s="1"/>
  <c r="K695" i="2"/>
  <c r="T695" i="2" s="1"/>
  <c r="K30" i="2"/>
  <c r="T30" i="2" s="1"/>
  <c r="G375" i="7"/>
  <c r="G176" i="7"/>
  <c r="G933" i="7"/>
  <c r="K764" i="2"/>
  <c r="T764" i="2" s="1"/>
  <c r="G828" i="7"/>
  <c r="K61" i="2"/>
  <c r="T61" i="2" s="1"/>
  <c r="K799" i="2"/>
  <c r="T799" i="2" s="1"/>
  <c r="G331" i="7"/>
  <c r="K109" i="2"/>
  <c r="T109" i="2" s="1"/>
  <c r="G520" i="7"/>
  <c r="K763" i="2"/>
  <c r="T763" i="2" s="1"/>
  <c r="G547" i="7"/>
  <c r="K548" i="2"/>
  <c r="T548" i="2" s="1"/>
  <c r="G768" i="7"/>
  <c r="K751" i="2"/>
  <c r="T751" i="2" s="1"/>
  <c r="K922" i="2"/>
  <c r="T922" i="2" s="1"/>
  <c r="G777" i="7"/>
  <c r="G347" i="7"/>
  <c r="K493" i="2"/>
  <c r="T493" i="2" s="1"/>
  <c r="G440" i="7"/>
  <c r="G584" i="7"/>
  <c r="K812" i="2"/>
  <c r="T812" i="2" s="1"/>
  <c r="K822" i="2"/>
  <c r="T822" i="2" s="1"/>
  <c r="K671" i="2"/>
  <c r="T671" i="2" s="1"/>
  <c r="G669" i="7"/>
  <c r="G170" i="7"/>
  <c r="G214" i="7"/>
  <c r="K684" i="2"/>
  <c r="T684" i="2" s="1"/>
  <c r="G470" i="7"/>
  <c r="K636" i="2"/>
  <c r="T636" i="2" s="1"/>
  <c r="G682" i="7"/>
  <c r="K825" i="2"/>
  <c r="T825" i="2" s="1"/>
  <c r="G537" i="7"/>
  <c r="K457" i="2"/>
  <c r="T457" i="2" s="1"/>
  <c r="K51" i="2"/>
  <c r="T51" i="2" s="1"/>
  <c r="G239" i="7"/>
  <c r="G522" i="7"/>
  <c r="G210" i="7"/>
  <c r="G499" i="7"/>
  <c r="G425" i="7"/>
  <c r="G50" i="7"/>
  <c r="K319" i="2"/>
  <c r="T319" i="2" s="1"/>
  <c r="G619" i="7"/>
  <c r="G609" i="7"/>
  <c r="G12" i="7"/>
  <c r="K310" i="2"/>
  <c r="T310" i="2" s="1"/>
  <c r="K986" i="2"/>
  <c r="T986" i="2" s="1"/>
  <c r="G898" i="7"/>
  <c r="G351" i="7"/>
  <c r="K506" i="2"/>
  <c r="T506" i="2" s="1"/>
  <c r="K665" i="2"/>
  <c r="T665" i="2" s="1"/>
  <c r="K1013" i="2"/>
  <c r="T1013" i="2" s="1"/>
  <c r="G399" i="7"/>
  <c r="K910" i="2"/>
  <c r="T910" i="2" s="1"/>
  <c r="G162" i="7"/>
  <c r="G150" i="7"/>
  <c r="G595" i="7"/>
  <c r="G265" i="7"/>
  <c r="G418" i="7"/>
  <c r="K198" i="2"/>
  <c r="T198" i="2" s="1"/>
  <c r="G650" i="7"/>
  <c r="K90" i="2"/>
  <c r="T90" i="2" s="1"/>
  <c r="G1009" i="7"/>
  <c r="K391" i="2"/>
  <c r="T391" i="2" s="1"/>
  <c r="G890" i="7"/>
  <c r="K551" i="2"/>
  <c r="T551" i="2" s="1"/>
  <c r="K714" i="2"/>
  <c r="T714" i="2" s="1"/>
  <c r="G180" i="7"/>
  <c r="G317" i="7"/>
  <c r="K218" i="2"/>
  <c r="T218" i="2" s="1"/>
  <c r="K384" i="2"/>
  <c r="T384" i="2" s="1"/>
  <c r="G438" i="7"/>
  <c r="K846" i="2"/>
  <c r="T846" i="2" s="1"/>
  <c r="K141" i="2"/>
  <c r="T141" i="2" s="1"/>
  <c r="K358" i="2"/>
  <c r="T358" i="2" s="1"/>
  <c r="G622" i="7"/>
  <c r="K793" i="2"/>
  <c r="T793" i="2" s="1"/>
  <c r="G666" i="7"/>
  <c r="K336" i="2"/>
  <c r="T336" i="2" s="1"/>
  <c r="G249" i="7"/>
  <c r="G30" i="7"/>
  <c r="G1008" i="7"/>
  <c r="K335" i="2"/>
  <c r="T335" i="2" s="1"/>
  <c r="K866" i="2"/>
  <c r="T866" i="2" s="1"/>
  <c r="G61" i="7"/>
  <c r="K439" i="2"/>
  <c r="T439" i="2" s="1"/>
  <c r="K557" i="2"/>
  <c r="T557" i="2" s="1"/>
  <c r="G924" i="7"/>
  <c r="G372" i="7"/>
  <c r="G631" i="7"/>
  <c r="K947" i="2"/>
  <c r="T947" i="2" s="1"/>
  <c r="K515" i="2"/>
  <c r="T515" i="2" s="1"/>
  <c r="G394" i="7"/>
  <c r="K89" i="2"/>
  <c r="T89" i="2" s="1"/>
  <c r="K670" i="2"/>
  <c r="T670" i="2" s="1"/>
  <c r="G776" i="7"/>
  <c r="K915" i="2"/>
  <c r="T915" i="2" s="1"/>
  <c r="G383" i="7"/>
  <c r="K127" i="2"/>
  <c r="T127" i="2" s="1"/>
  <c r="K1005" i="2"/>
  <c r="T1005" i="2" s="1"/>
  <c r="G354" i="7"/>
  <c r="K209" i="2"/>
  <c r="T209" i="2" s="1"/>
  <c r="G594" i="7"/>
  <c r="G574" i="7"/>
  <c r="K414" i="2"/>
  <c r="T414" i="2" s="1"/>
  <c r="K616" i="2"/>
  <c r="T616" i="2" s="1"/>
  <c r="G613" i="7"/>
  <c r="G373" i="7"/>
  <c r="G773" i="7"/>
  <c r="G627" i="7"/>
  <c r="K798" i="2"/>
  <c r="T798" i="2" s="1"/>
  <c r="K861" i="2"/>
  <c r="T861" i="2" s="1"/>
  <c r="G246" i="7"/>
  <c r="G865" i="7"/>
  <c r="K180" i="2"/>
  <c r="T180" i="2" s="1"/>
  <c r="K805" i="2"/>
  <c r="T805" i="2" s="1"/>
  <c r="G151" i="7"/>
  <c r="G593" i="7"/>
  <c r="K760" i="2"/>
  <c r="T760" i="2" s="1"/>
  <c r="F759" i="7"/>
  <c r="H759" i="7" s="1"/>
  <c r="F255" i="7"/>
  <c r="H255" i="7" s="1"/>
  <c r="F671" i="7"/>
  <c r="H671" i="7" s="1"/>
  <c r="F607" i="7"/>
  <c r="H607" i="7" s="1"/>
  <c r="F703" i="7"/>
  <c r="H703" i="7" s="1"/>
  <c r="F327" i="7"/>
  <c r="H327" i="7" s="1"/>
  <c r="F487" i="7"/>
  <c r="H487" i="7" s="1"/>
  <c r="F247" i="7"/>
  <c r="H247" i="7" s="1"/>
  <c r="F511" i="7"/>
  <c r="H511" i="7" s="1"/>
  <c r="F567" i="7"/>
  <c r="H567" i="7" s="1"/>
  <c r="F908" i="7"/>
  <c r="H908" i="7" s="1"/>
  <c r="F439" i="7"/>
  <c r="H439" i="7" s="1"/>
  <c r="F647" i="7"/>
  <c r="H647" i="7" s="1"/>
  <c r="F860" i="7"/>
  <c r="H860" i="7" s="1"/>
  <c r="F407" i="7"/>
  <c r="H407" i="7" s="1"/>
  <c r="F892" i="7"/>
  <c r="H892" i="7" s="1"/>
  <c r="F519" i="7"/>
  <c r="H519" i="7" s="1"/>
  <c r="F367" i="7"/>
  <c r="H367" i="7" s="1"/>
  <c r="F631" i="7"/>
  <c r="H631" i="7" s="1"/>
  <c r="F535" i="7"/>
  <c r="H535" i="7" s="1"/>
  <c r="F615" i="7"/>
  <c r="H615" i="7" s="1"/>
  <c r="F543" i="7"/>
  <c r="H543" i="7" s="1"/>
  <c r="F623" i="7"/>
  <c r="H623" i="7" s="1"/>
  <c r="F231" i="7"/>
  <c r="H231" i="7" s="1"/>
  <c r="F351" i="7"/>
  <c r="H351" i="7" s="1"/>
  <c r="F455" i="7"/>
  <c r="H455" i="7" s="1"/>
  <c r="F471" i="7"/>
  <c r="H471" i="7" s="1"/>
  <c r="F735" i="7"/>
  <c r="H735" i="7" s="1"/>
  <c r="F924" i="7"/>
  <c r="H924" i="7" s="1"/>
  <c r="F727" i="7"/>
  <c r="H727" i="7" s="1"/>
  <c r="F359" i="7"/>
  <c r="H359" i="7" s="1"/>
  <c r="F695" i="7"/>
  <c r="H695" i="7" s="1"/>
  <c r="F820" i="7"/>
  <c r="H820" i="7" s="1"/>
  <c r="F391" i="7"/>
  <c r="H391" i="7" s="1"/>
  <c r="F495" i="7"/>
  <c r="H495" i="7" s="1"/>
  <c r="F836" i="7"/>
  <c r="H836" i="7" s="1"/>
  <c r="F527" i="7"/>
  <c r="H527" i="7" s="1"/>
  <c r="F844" i="7"/>
  <c r="H844" i="7" s="1"/>
  <c r="F319" i="7"/>
  <c r="H319" i="7" s="1"/>
  <c r="F711" i="7"/>
  <c r="H711" i="7" s="1"/>
  <c r="F599" i="7"/>
  <c r="H599" i="7" s="1"/>
  <c r="F335" i="7"/>
  <c r="H335" i="7" s="1"/>
  <c r="F399" i="7"/>
  <c r="H399" i="7" s="1"/>
  <c r="F884" i="7"/>
  <c r="H884" i="7" s="1"/>
  <c r="F655" i="7"/>
  <c r="H655" i="7" s="1"/>
  <c r="F271" i="7"/>
  <c r="H271" i="7" s="1"/>
  <c r="F876" i="7"/>
  <c r="H876" i="7" s="1"/>
  <c r="F223" i="7"/>
  <c r="H223" i="7" s="1"/>
  <c r="F583" i="7"/>
  <c r="H583" i="7" s="1"/>
  <c r="F743" i="7"/>
  <c r="H743" i="7" s="1"/>
  <c r="F767" i="7"/>
  <c r="H767" i="7" s="1"/>
  <c r="F559" i="7"/>
  <c r="H559" i="7" s="1"/>
  <c r="F311" i="7"/>
  <c r="H311" i="7" s="1"/>
  <c r="F868" i="7"/>
  <c r="H868" i="7" s="1"/>
  <c r="F687" i="7"/>
  <c r="H687" i="7" s="1"/>
  <c r="F279" i="7"/>
  <c r="H279" i="7" s="1"/>
  <c r="F287" i="7"/>
  <c r="H287" i="7" s="1"/>
  <c r="F503" i="7"/>
  <c r="H503" i="7" s="1"/>
  <c r="F479" i="7"/>
  <c r="H479" i="7" s="1"/>
  <c r="F591" i="7"/>
  <c r="H591" i="7" s="1"/>
  <c r="F303" i="7"/>
  <c r="H303" i="7" s="1"/>
  <c r="F295" i="7"/>
  <c r="H295" i="7" s="1"/>
  <c r="F663" i="7"/>
  <c r="H663" i="7" s="1"/>
  <c r="F383" i="7"/>
  <c r="F679" i="7"/>
  <c r="H679" i="7" s="1"/>
  <c r="F463" i="7"/>
  <c r="H463" i="7" s="1"/>
  <c r="F263" i="7"/>
  <c r="H263" i="7" s="1"/>
  <c r="F415" i="7"/>
  <c r="H415" i="7" s="1"/>
  <c r="F423" i="7"/>
  <c r="H423" i="7" s="1"/>
  <c r="F551" i="7"/>
  <c r="H551" i="7" s="1"/>
  <c r="F447" i="7"/>
  <c r="H447" i="7" s="1"/>
  <c r="F375" i="7"/>
  <c r="H375" i="7" s="1"/>
  <c r="F343" i="7"/>
  <c r="H343" i="7" s="1"/>
  <c r="F852" i="7"/>
  <c r="H852" i="7" s="1"/>
  <c r="F828" i="7"/>
  <c r="H828" i="7" s="1"/>
  <c r="F916" i="7"/>
  <c r="H916" i="7" s="1"/>
  <c r="F812" i="7"/>
  <c r="H812" i="7" s="1"/>
  <c r="F900" i="7"/>
  <c r="H900" i="7" s="1"/>
  <c r="F719" i="7"/>
  <c r="H719" i="7" s="1"/>
  <c r="F239" i="7"/>
  <c r="H239" i="7" s="1"/>
  <c r="F804" i="7"/>
  <c r="H804" i="7" s="1"/>
  <c r="F575" i="7"/>
  <c r="H575" i="7" s="1"/>
  <c r="F639" i="7"/>
  <c r="H639" i="7" s="1"/>
  <c r="F431" i="7"/>
  <c r="H431" i="7" s="1"/>
  <c r="F751" i="7"/>
  <c r="H751" i="7" s="1"/>
  <c r="AC37" i="6"/>
  <c r="AB37" i="6"/>
  <c r="AB353" i="6"/>
  <c r="AC353" i="6"/>
  <c r="AC128" i="6"/>
  <c r="AB128" i="6"/>
  <c r="AB697" i="6"/>
  <c r="AC697" i="6"/>
  <c r="AB945" i="6"/>
  <c r="AC945" i="6"/>
  <c r="AB990" i="6"/>
  <c r="AC990" i="6"/>
  <c r="AB716" i="6"/>
  <c r="AC716" i="6"/>
  <c r="AB810" i="6"/>
  <c r="AC810" i="6"/>
  <c r="AB583" i="6"/>
  <c r="AC583" i="6"/>
  <c r="AB429" i="6"/>
  <c r="AC429" i="6"/>
  <c r="AB599" i="6"/>
  <c r="AC599" i="6"/>
  <c r="AB612" i="6"/>
  <c r="AC612" i="6"/>
  <c r="AB493" i="6"/>
  <c r="AC493" i="6"/>
  <c r="AC46" i="6"/>
  <c r="AB46" i="6"/>
  <c r="AB851" i="6"/>
  <c r="AC851" i="6"/>
  <c r="AB226" i="6"/>
  <c r="AC226" i="6"/>
  <c r="AC232" i="6"/>
  <c r="AB232" i="6"/>
  <c r="AB290" i="6"/>
  <c r="AC290" i="6"/>
  <c r="AC261" i="6"/>
  <c r="AB261" i="6"/>
  <c r="AB826" i="6"/>
  <c r="AC826" i="6"/>
  <c r="AB703" i="6"/>
  <c r="AC703" i="6"/>
  <c r="AC294" i="6"/>
  <c r="AB294" i="6"/>
  <c r="AC174" i="6"/>
  <c r="AB174" i="6"/>
  <c r="AB241" i="6"/>
  <c r="AC241" i="6"/>
  <c r="AC160" i="6"/>
  <c r="AB160" i="6"/>
  <c r="W38" i="6"/>
  <c r="V38" i="6"/>
  <c r="W355" i="6"/>
  <c r="V355" i="6"/>
  <c r="W810" i="6"/>
  <c r="V810" i="6"/>
  <c r="W938" i="6"/>
  <c r="V938" i="6"/>
  <c r="V740" i="6"/>
  <c r="W740" i="6"/>
  <c r="V868" i="6"/>
  <c r="W868" i="6"/>
  <c r="W739" i="6"/>
  <c r="V739" i="6"/>
  <c r="W208" i="6"/>
  <c r="V208" i="6"/>
  <c r="W817" i="6"/>
  <c r="V817" i="6"/>
  <c r="V916" i="6"/>
  <c r="W916" i="6"/>
  <c r="W386" i="6"/>
  <c r="V386" i="6"/>
  <c r="W623" i="6"/>
  <c r="V623" i="6"/>
  <c r="W712" i="6"/>
  <c r="V712" i="6"/>
  <c r="V988" i="6"/>
  <c r="W988" i="6"/>
  <c r="W166" i="6"/>
  <c r="V166" i="6"/>
  <c r="W867" i="6"/>
  <c r="V867" i="6"/>
  <c r="V460" i="6"/>
  <c r="W460" i="6"/>
  <c r="P220" i="6"/>
  <c r="Q220" i="6"/>
  <c r="P142" i="6"/>
  <c r="Q142" i="6"/>
  <c r="P691" i="6"/>
  <c r="Q691" i="6"/>
  <c r="P378" i="6"/>
  <c r="Q378" i="6"/>
  <c r="P651" i="6"/>
  <c r="Q651" i="6"/>
  <c r="P487" i="6"/>
  <c r="Q487" i="6"/>
  <c r="P300" i="6"/>
  <c r="Q300" i="6"/>
  <c r="P1015" i="6"/>
  <c r="Q1015" i="6"/>
  <c r="P126" i="6"/>
  <c r="Q126" i="6"/>
  <c r="P899" i="6"/>
  <c r="Q899" i="6"/>
  <c r="P976" i="6"/>
  <c r="Q976" i="6"/>
  <c r="P542" i="6"/>
  <c r="Q542" i="6"/>
  <c r="P826" i="6"/>
  <c r="Q826" i="6"/>
  <c r="P373" i="6"/>
  <c r="Q373" i="6"/>
  <c r="P320" i="6"/>
  <c r="Q320" i="6"/>
  <c r="J37" i="6"/>
  <c r="K37" i="6"/>
  <c r="J1054" i="2"/>
  <c r="AH1054" i="2"/>
  <c r="X1054" i="2"/>
  <c r="N1054" i="2"/>
  <c r="O1054" i="2" s="1"/>
  <c r="I53" i="6" s="1"/>
  <c r="AR1054" i="2"/>
  <c r="X1151" i="2"/>
  <c r="AR1151" i="2"/>
  <c r="N1151" i="2"/>
  <c r="O1151" i="2" s="1"/>
  <c r="I150" i="6" s="1"/>
  <c r="J1151" i="2"/>
  <c r="AH1151" i="2"/>
  <c r="N1130" i="2"/>
  <c r="O1130" i="2" s="1"/>
  <c r="I129" i="6" s="1"/>
  <c r="AH1130" i="2"/>
  <c r="AR1130" i="2"/>
  <c r="X1130" i="2"/>
  <c r="J1130" i="2"/>
  <c r="J1122" i="2"/>
  <c r="X1122" i="2"/>
  <c r="AR1122" i="2"/>
  <c r="N1122" i="2"/>
  <c r="O1122" i="2" s="1"/>
  <c r="I121" i="6" s="1"/>
  <c r="AH1122" i="2"/>
  <c r="J215" i="6"/>
  <c r="K215" i="6"/>
  <c r="AH1150" i="2"/>
  <c r="J1150" i="2"/>
  <c r="X1150" i="2"/>
  <c r="N1150" i="2"/>
  <c r="O1150" i="2" s="1"/>
  <c r="I149" i="6" s="1"/>
  <c r="AR1150" i="2"/>
  <c r="J315" i="6"/>
  <c r="K315" i="6"/>
  <c r="J224" i="6"/>
  <c r="K224" i="6"/>
  <c r="X1420" i="2"/>
  <c r="AH1420" i="2"/>
  <c r="J1420" i="2"/>
  <c r="N1420" i="2"/>
  <c r="O1420" i="2" s="1"/>
  <c r="I419" i="6" s="1"/>
  <c r="AR1420" i="2"/>
  <c r="N1280" i="2"/>
  <c r="O1280" i="2" s="1"/>
  <c r="I279" i="6" s="1"/>
  <c r="J1280" i="2"/>
  <c r="AH1280" i="2"/>
  <c r="X1280" i="2"/>
  <c r="AR1280" i="2"/>
  <c r="J206" i="6"/>
  <c r="K206" i="6"/>
  <c r="AR1410" i="2"/>
  <c r="J1410" i="2"/>
  <c r="X1410" i="2"/>
  <c r="N1410" i="2"/>
  <c r="O1410" i="2" s="1"/>
  <c r="I409" i="6" s="1"/>
  <c r="AH1410" i="2"/>
  <c r="AH1474" i="2"/>
  <c r="AR1474" i="2"/>
  <c r="J1474" i="2"/>
  <c r="N1474" i="2"/>
  <c r="O1474" i="2" s="1"/>
  <c r="I473" i="6" s="1"/>
  <c r="X1474" i="2"/>
  <c r="J467" i="6"/>
  <c r="K467" i="6"/>
  <c r="K601" i="6"/>
  <c r="J601" i="6"/>
  <c r="AH1506" i="2"/>
  <c r="AR1506" i="2"/>
  <c r="J1506" i="2"/>
  <c r="N1506" i="2"/>
  <c r="O1506" i="2" s="1"/>
  <c r="I505" i="6" s="1"/>
  <c r="X1506" i="2"/>
  <c r="N1630" i="2"/>
  <c r="O1630" i="2" s="1"/>
  <c r="I629" i="6" s="1"/>
  <c r="X1630" i="2"/>
  <c r="AH1630" i="2"/>
  <c r="AR1630" i="2"/>
  <c r="J1630" i="2"/>
  <c r="J431" i="6"/>
  <c r="K431" i="6"/>
  <c r="J679" i="6"/>
  <c r="K679" i="6"/>
  <c r="J779" i="6"/>
  <c r="K779" i="6"/>
  <c r="X1844" i="2"/>
  <c r="AH1844" i="2"/>
  <c r="AR1844" i="2"/>
  <c r="J1844" i="2"/>
  <c r="N1844" i="2"/>
  <c r="O1844" i="2" s="1"/>
  <c r="I843" i="6" s="1"/>
  <c r="J852" i="6"/>
  <c r="K852" i="6"/>
  <c r="N1885" i="2"/>
  <c r="O1885" i="2" s="1"/>
  <c r="I884" i="6" s="1"/>
  <c r="X1885" i="2"/>
  <c r="AH1885" i="2"/>
  <c r="AR1885" i="2"/>
  <c r="J1885" i="2"/>
  <c r="J766" i="6"/>
  <c r="K766" i="6"/>
  <c r="N1927" i="2"/>
  <c r="O1927" i="2" s="1"/>
  <c r="I926" i="6" s="1"/>
  <c r="X1927" i="2"/>
  <c r="AH1927" i="2"/>
  <c r="AR1927" i="2"/>
  <c r="J1927" i="2"/>
  <c r="J614" i="6"/>
  <c r="K614" i="6"/>
  <c r="N1856" i="2"/>
  <c r="O1856" i="2" s="1"/>
  <c r="I855" i="6" s="1"/>
  <c r="X1856" i="2"/>
  <c r="AH1856" i="2"/>
  <c r="AR1856" i="2"/>
  <c r="J1856" i="2"/>
  <c r="J951" i="6"/>
  <c r="K951" i="6"/>
  <c r="J1000" i="6"/>
  <c r="K1000" i="6"/>
  <c r="AH1827" i="2"/>
  <c r="AR1827" i="2"/>
  <c r="J1827" i="2"/>
  <c r="N1827" i="2"/>
  <c r="O1827" i="2" s="1"/>
  <c r="I826" i="6" s="1"/>
  <c r="X1827" i="2"/>
  <c r="J1987" i="2"/>
  <c r="N1987" i="2"/>
  <c r="O1987" i="2" s="1"/>
  <c r="I986" i="6" s="1"/>
  <c r="X1987" i="2"/>
  <c r="AR1987" i="2"/>
  <c r="AH1987" i="2"/>
  <c r="AR1980" i="2"/>
  <c r="AH1980" i="2"/>
  <c r="X1980" i="2"/>
  <c r="N1980" i="2"/>
  <c r="O1980" i="2" s="1"/>
  <c r="I979" i="6" s="1"/>
  <c r="J1980" i="2"/>
  <c r="AH1771" i="2"/>
  <c r="AR1771" i="2"/>
  <c r="J1771" i="2"/>
  <c r="N1771" i="2"/>
  <c r="O1771" i="2" s="1"/>
  <c r="I770" i="6" s="1"/>
  <c r="X1771" i="2"/>
  <c r="AC196" i="6"/>
  <c r="AB196" i="6"/>
  <c r="AB130" i="6"/>
  <c r="AC130" i="6"/>
  <c r="AB331" i="6"/>
  <c r="AC331" i="6"/>
  <c r="AB653" i="6"/>
  <c r="AC653" i="6"/>
  <c r="AB836" i="6"/>
  <c r="AC836" i="6"/>
  <c r="AB783" i="6"/>
  <c r="AC783" i="6"/>
  <c r="AC40" i="6"/>
  <c r="AB40" i="6"/>
  <c r="AB674" i="6"/>
  <c r="AC674" i="6"/>
  <c r="AB89" i="6"/>
  <c r="AC89" i="6"/>
  <c r="W121" i="6"/>
  <c r="V121" i="6"/>
  <c r="W91" i="6"/>
  <c r="V91" i="6"/>
  <c r="V308" i="6"/>
  <c r="W308" i="6"/>
  <c r="V316" i="6"/>
  <c r="W316" i="6"/>
  <c r="W790" i="6"/>
  <c r="V790" i="6"/>
  <c r="W639" i="6"/>
  <c r="V639" i="6"/>
  <c r="W985" i="6"/>
  <c r="V985" i="6"/>
  <c r="W891" i="6"/>
  <c r="V891" i="6"/>
  <c r="W839" i="6"/>
  <c r="V839" i="6"/>
  <c r="W535" i="6"/>
  <c r="V535" i="6"/>
  <c r="W27" i="6"/>
  <c r="V27" i="6"/>
  <c r="AD1670" i="2"/>
  <c r="W787" i="6"/>
  <c r="V787" i="6"/>
  <c r="V260" i="6"/>
  <c r="W260" i="6"/>
  <c r="W759" i="6"/>
  <c r="V759" i="6"/>
  <c r="W225" i="6"/>
  <c r="V225" i="6"/>
  <c r="W151" i="6"/>
  <c r="V151" i="6"/>
  <c r="AD1113" i="2"/>
  <c r="W199" i="6"/>
  <c r="V199" i="6"/>
  <c r="W303" i="6"/>
  <c r="V303" i="6"/>
  <c r="W115" i="6"/>
  <c r="V115" i="6"/>
  <c r="W304" i="6"/>
  <c r="V304" i="6"/>
  <c r="W478" i="6"/>
  <c r="V478" i="6"/>
  <c r="W211" i="6"/>
  <c r="V211" i="6"/>
  <c r="T1078" i="2"/>
  <c r="T1124" i="2"/>
  <c r="T1156" i="2"/>
  <c r="P287" i="6"/>
  <c r="Q287" i="6"/>
  <c r="P608" i="6"/>
  <c r="Q608" i="6"/>
  <c r="P516" i="6"/>
  <c r="Q516" i="6"/>
  <c r="P781" i="6"/>
  <c r="Q781" i="6"/>
  <c r="P788" i="6"/>
  <c r="Q788" i="6"/>
  <c r="P649" i="6"/>
  <c r="Q649" i="6"/>
  <c r="P784" i="6"/>
  <c r="Q784" i="6"/>
  <c r="T1663" i="2"/>
  <c r="P492" i="6"/>
  <c r="Q492" i="6"/>
  <c r="P257" i="6"/>
  <c r="Q257" i="6"/>
  <c r="P95" i="6"/>
  <c r="Q95" i="6"/>
  <c r="P588" i="6"/>
  <c r="Q588" i="6"/>
  <c r="P901" i="6"/>
  <c r="Q901" i="6"/>
  <c r="P804" i="6"/>
  <c r="Q804" i="6"/>
  <c r="P305" i="6"/>
  <c r="Q305" i="6"/>
  <c r="P184" i="6"/>
  <c r="Q184" i="6"/>
  <c r="P755" i="6"/>
  <c r="Q755" i="6"/>
  <c r="P240" i="6"/>
  <c r="Q240" i="6"/>
  <c r="P192" i="6"/>
  <c r="Q192" i="6"/>
  <c r="T1407" i="2"/>
  <c r="P338" i="6"/>
  <c r="Q338" i="6"/>
  <c r="T1375" i="2"/>
  <c r="P909" i="6"/>
  <c r="Q909" i="6"/>
  <c r="AH1030" i="2"/>
  <c r="J1030" i="2"/>
  <c r="X1030" i="2"/>
  <c r="N1030" i="2"/>
  <c r="O1030" i="2" s="1"/>
  <c r="I29" i="6" s="1"/>
  <c r="AR1030" i="2"/>
  <c r="J68" i="6"/>
  <c r="K68" i="6"/>
  <c r="J1116" i="2"/>
  <c r="X1116" i="2"/>
  <c r="AH1116" i="2"/>
  <c r="N1116" i="2"/>
  <c r="O1116" i="2" s="1"/>
  <c r="I115" i="6" s="1"/>
  <c r="AR1116" i="2"/>
  <c r="X1195" i="2"/>
  <c r="AH1195" i="2"/>
  <c r="AR1195" i="2"/>
  <c r="J1195" i="2"/>
  <c r="N1195" i="2"/>
  <c r="O1195" i="2" s="1"/>
  <c r="I194" i="6" s="1"/>
  <c r="N1123" i="2"/>
  <c r="O1123" i="2" s="1"/>
  <c r="I122" i="6" s="1"/>
  <c r="X1123" i="2"/>
  <c r="AH1123" i="2"/>
  <c r="AR1123" i="2"/>
  <c r="J1123" i="2"/>
  <c r="K169" i="6"/>
  <c r="J169" i="6"/>
  <c r="N1178" i="2"/>
  <c r="O1178" i="2" s="1"/>
  <c r="I177" i="6" s="1"/>
  <c r="AH1178" i="2"/>
  <c r="AR1178" i="2"/>
  <c r="X1178" i="2"/>
  <c r="J1178" i="2"/>
  <c r="N1253" i="2"/>
  <c r="O1253" i="2" s="1"/>
  <c r="I252" i="6" s="1"/>
  <c r="X1253" i="2"/>
  <c r="AR1253" i="2"/>
  <c r="J1253" i="2"/>
  <c r="AH1253" i="2"/>
  <c r="AH1166" i="2"/>
  <c r="J1166" i="2"/>
  <c r="X1166" i="2"/>
  <c r="N1166" i="2"/>
  <c r="O1166" i="2" s="1"/>
  <c r="I165" i="6" s="1"/>
  <c r="AR1166" i="2"/>
  <c r="J1077" i="2"/>
  <c r="N1077" i="2"/>
  <c r="O1077" i="2" s="1"/>
  <c r="I76" i="6" s="1"/>
  <c r="X1077" i="2"/>
  <c r="AH1077" i="2"/>
  <c r="AR1077" i="2"/>
  <c r="J247" i="6"/>
  <c r="K247" i="6"/>
  <c r="X1334" i="2"/>
  <c r="J1334" i="2"/>
  <c r="AH1334" i="2"/>
  <c r="N1334" i="2"/>
  <c r="O1334" i="2" s="1"/>
  <c r="I333" i="6" s="1"/>
  <c r="AR1334" i="2"/>
  <c r="J388" i="6"/>
  <c r="K388" i="6"/>
  <c r="N1285" i="2"/>
  <c r="O1285" i="2" s="1"/>
  <c r="I284" i="6" s="1"/>
  <c r="AR1285" i="2"/>
  <c r="X1285" i="2"/>
  <c r="J1285" i="2"/>
  <c r="AH1285" i="2"/>
  <c r="J366" i="6"/>
  <c r="K366" i="6"/>
  <c r="AR1418" i="2"/>
  <c r="J1418" i="2"/>
  <c r="X1418" i="2"/>
  <c r="N1418" i="2"/>
  <c r="O1418" i="2" s="1"/>
  <c r="I417" i="6" s="1"/>
  <c r="AH1418" i="2"/>
  <c r="J1425" i="2"/>
  <c r="AH1425" i="2"/>
  <c r="X1425" i="2"/>
  <c r="AR1425" i="2"/>
  <c r="N1425" i="2"/>
  <c r="O1425" i="2" s="1"/>
  <c r="I424" i="6" s="1"/>
  <c r="J386" i="6"/>
  <c r="K386" i="6"/>
  <c r="N1508" i="2"/>
  <c r="O1508" i="2" s="1"/>
  <c r="I507" i="6" s="1"/>
  <c r="X1508" i="2"/>
  <c r="AH1508" i="2"/>
  <c r="AR1508" i="2"/>
  <c r="J1508" i="2"/>
  <c r="J389" i="6"/>
  <c r="K389" i="6"/>
  <c r="J365" i="6"/>
  <c r="K365" i="6"/>
  <c r="N1333" i="2"/>
  <c r="O1333" i="2" s="1"/>
  <c r="I332" i="6" s="1"/>
  <c r="AH1333" i="2"/>
  <c r="AR1333" i="2"/>
  <c r="X1333" i="2"/>
  <c r="J1333" i="2"/>
  <c r="J1504" i="2"/>
  <c r="AH1504" i="2"/>
  <c r="N1504" i="2"/>
  <c r="O1504" i="2" s="1"/>
  <c r="I503" i="6" s="1"/>
  <c r="AR1504" i="2"/>
  <c r="X1504" i="2"/>
  <c r="J680" i="6"/>
  <c r="K680" i="6"/>
  <c r="AR1635" i="2"/>
  <c r="J1635" i="2"/>
  <c r="X1635" i="2"/>
  <c r="N1635" i="2"/>
  <c r="O1635" i="2" s="1"/>
  <c r="I634" i="6" s="1"/>
  <c r="AH1635" i="2"/>
  <c r="J917" i="6"/>
  <c r="K917" i="6"/>
  <c r="N1752" i="2"/>
  <c r="O1752" i="2" s="1"/>
  <c r="I751" i="6" s="1"/>
  <c r="X1752" i="2"/>
  <c r="AH1752" i="2"/>
  <c r="AR1752" i="2"/>
  <c r="J1752" i="2"/>
  <c r="J776" i="6"/>
  <c r="K776" i="6"/>
  <c r="J968" i="6"/>
  <c r="K968" i="6"/>
  <c r="K841" i="6"/>
  <c r="J841" i="6"/>
  <c r="J930" i="6"/>
  <c r="K930" i="6"/>
  <c r="N2019" i="2"/>
  <c r="O2019" i="2" s="1"/>
  <c r="I1018" i="6" s="1"/>
  <c r="X2019" i="2"/>
  <c r="AH2019" i="2"/>
  <c r="AR2019" i="2"/>
  <c r="J2019" i="2"/>
  <c r="J980" i="6"/>
  <c r="K980" i="6"/>
  <c r="AH2016" i="2"/>
  <c r="AR2016" i="2"/>
  <c r="J2016" i="2"/>
  <c r="N2016" i="2"/>
  <c r="O2016" i="2" s="1"/>
  <c r="I1015" i="6" s="1"/>
  <c r="X2016" i="2"/>
  <c r="AC134" i="6"/>
  <c r="AB134" i="6"/>
  <c r="AN1083" i="2"/>
  <c r="AB362" i="6"/>
  <c r="AC362" i="6"/>
  <c r="AN1445" i="2"/>
  <c r="AB713" i="6"/>
  <c r="AC713" i="6"/>
  <c r="AN1647" i="2"/>
  <c r="AN1848" i="2"/>
  <c r="AB1006" i="6"/>
  <c r="AC1006" i="6"/>
  <c r="AB965" i="6"/>
  <c r="AC965" i="6"/>
  <c r="AB482" i="6"/>
  <c r="AC482" i="6"/>
  <c r="AB862" i="6"/>
  <c r="AC862" i="6"/>
  <c r="AN1458" i="2"/>
  <c r="AC216" i="6"/>
  <c r="AB216" i="6"/>
  <c r="AC832" i="6"/>
  <c r="AB832" i="6"/>
  <c r="AB958" i="6"/>
  <c r="AC958" i="6"/>
  <c r="AB700" i="6"/>
  <c r="AC700" i="6"/>
  <c r="AB548" i="6"/>
  <c r="AC548" i="6"/>
  <c r="AB393" i="6"/>
  <c r="AC393" i="6"/>
  <c r="AC167" i="6"/>
  <c r="AB167" i="6"/>
  <c r="AB995" i="6"/>
  <c r="AC995" i="6"/>
  <c r="AB572" i="6"/>
  <c r="AC572" i="6"/>
  <c r="AN1153" i="2"/>
  <c r="AB987" i="6"/>
  <c r="AC987" i="6"/>
  <c r="AB867" i="6"/>
  <c r="AC867" i="6"/>
  <c r="AN1531" i="2"/>
  <c r="AB49" i="6"/>
  <c r="AC49" i="6"/>
  <c r="AN1089" i="2"/>
  <c r="AN1195" i="2"/>
  <c r="AB540" i="6"/>
  <c r="AC540" i="6"/>
  <c r="AN1327" i="2"/>
  <c r="AN1212" i="2"/>
  <c r="W46" i="6"/>
  <c r="V46" i="6"/>
  <c r="W51" i="6"/>
  <c r="V51" i="6"/>
  <c r="AD1096" i="2"/>
  <c r="AD1299" i="2"/>
  <c r="AD1500" i="2"/>
  <c r="W251" i="6"/>
  <c r="V251" i="6"/>
  <c r="AD1555" i="2"/>
  <c r="W754" i="6"/>
  <c r="V754" i="6"/>
  <c r="W882" i="6"/>
  <c r="V882" i="6"/>
  <c r="AD1781" i="2"/>
  <c r="V812" i="6"/>
  <c r="W812" i="6"/>
  <c r="AD1504" i="2"/>
  <c r="W991" i="6"/>
  <c r="V991" i="6"/>
  <c r="W827" i="6"/>
  <c r="V827" i="6"/>
  <c r="W183" i="6"/>
  <c r="V183" i="6"/>
  <c r="W150" i="6"/>
  <c r="V150" i="6"/>
  <c r="W811" i="6"/>
  <c r="V811" i="6"/>
  <c r="W927" i="6"/>
  <c r="V927" i="6"/>
  <c r="W599" i="6"/>
  <c r="V599" i="6"/>
  <c r="AD1980" i="2"/>
  <c r="W745" i="6"/>
  <c r="V745" i="6"/>
  <c r="W807" i="6"/>
  <c r="V807" i="6"/>
  <c r="AD1462" i="2"/>
  <c r="AD1169" i="2"/>
  <c r="W161" i="6"/>
  <c r="V161" i="6"/>
  <c r="W777" i="6"/>
  <c r="V777" i="6"/>
  <c r="V924" i="6"/>
  <c r="W924" i="6"/>
  <c r="W480" i="6"/>
  <c r="V480" i="6"/>
  <c r="W441" i="6"/>
  <c r="V441" i="6"/>
  <c r="V348" i="6"/>
  <c r="W348" i="6"/>
  <c r="W55" i="6"/>
  <c r="V55" i="6"/>
  <c r="W170" i="6"/>
  <c r="V170" i="6"/>
  <c r="AD1265" i="2"/>
  <c r="P52" i="6"/>
  <c r="Q52" i="6"/>
  <c r="P127" i="6"/>
  <c r="Q127" i="6"/>
  <c r="T1172" i="2"/>
  <c r="P396" i="6"/>
  <c r="Q396" i="6"/>
  <c r="P699" i="6"/>
  <c r="Q699" i="6"/>
  <c r="P722" i="6"/>
  <c r="Q722" i="6"/>
  <c r="P763" i="6"/>
  <c r="Q763" i="6"/>
  <c r="T1489" i="2"/>
  <c r="T1279" i="2"/>
  <c r="P120" i="6"/>
  <c r="Q120" i="6"/>
  <c r="P939" i="6"/>
  <c r="Q939" i="6"/>
  <c r="P813" i="6"/>
  <c r="Q813" i="6"/>
  <c r="P851" i="6"/>
  <c r="Q851" i="6"/>
  <c r="P713" i="6"/>
  <c r="Q713" i="6"/>
  <c r="P98" i="6"/>
  <c r="Q98" i="6"/>
  <c r="P835" i="6"/>
  <c r="Q835" i="6"/>
  <c r="P936" i="6"/>
  <c r="Q936" i="6"/>
  <c r="P850" i="6"/>
  <c r="Q850" i="6"/>
  <c r="P316" i="6"/>
  <c r="Q316" i="6"/>
  <c r="P249" i="6"/>
  <c r="Q249" i="6"/>
  <c r="P115" i="6"/>
  <c r="Q115" i="6"/>
  <c r="P819" i="6"/>
  <c r="Q819" i="6"/>
  <c r="P789" i="6"/>
  <c r="Q789" i="6"/>
  <c r="P154" i="6"/>
  <c r="Q154" i="6"/>
  <c r="P227" i="6"/>
  <c r="Q227" i="6"/>
  <c r="P251" i="6"/>
  <c r="Q251" i="6"/>
  <c r="P105" i="6"/>
  <c r="Q105" i="6"/>
  <c r="P558" i="6"/>
  <c r="Q558" i="6"/>
  <c r="P548" i="6"/>
  <c r="Q548" i="6"/>
  <c r="AR1049" i="2"/>
  <c r="J1049" i="2"/>
  <c r="X1049" i="2"/>
  <c r="N1049" i="2"/>
  <c r="O1049" i="2" s="1"/>
  <c r="I48" i="6" s="1"/>
  <c r="AH1049" i="2"/>
  <c r="N1070" i="2"/>
  <c r="O1070" i="2" s="1"/>
  <c r="I69" i="6" s="1"/>
  <c r="X1070" i="2"/>
  <c r="AH1070" i="2"/>
  <c r="AR1070" i="2"/>
  <c r="J1070" i="2"/>
  <c r="J1056" i="2"/>
  <c r="AR1056" i="2"/>
  <c r="AH1056" i="2"/>
  <c r="N1056" i="2"/>
  <c r="O1056" i="2" s="1"/>
  <c r="I55" i="6" s="1"/>
  <c r="X1056" i="2"/>
  <c r="J168" i="6"/>
  <c r="K168" i="6"/>
  <c r="AH1182" i="2"/>
  <c r="J1182" i="2"/>
  <c r="X1182" i="2"/>
  <c r="AR1182" i="2"/>
  <c r="N1182" i="2"/>
  <c r="O1182" i="2" s="1"/>
  <c r="I181" i="6" s="1"/>
  <c r="J341" i="6"/>
  <c r="K341" i="6"/>
  <c r="AR1313" i="2"/>
  <c r="J1313" i="2"/>
  <c r="X1313" i="2"/>
  <c r="AH1313" i="2"/>
  <c r="N1313" i="2"/>
  <c r="O1313" i="2" s="1"/>
  <c r="I312" i="6" s="1"/>
  <c r="K425" i="6"/>
  <c r="J425" i="6"/>
  <c r="J474" i="6"/>
  <c r="K474" i="6"/>
  <c r="J532" i="6"/>
  <c r="K532" i="6"/>
  <c r="J368" i="6"/>
  <c r="K368" i="6"/>
  <c r="N1554" i="2"/>
  <c r="O1554" i="2" s="1"/>
  <c r="I553" i="6" s="1"/>
  <c r="X1554" i="2"/>
  <c r="AH1554" i="2"/>
  <c r="AR1554" i="2"/>
  <c r="J1554" i="2"/>
  <c r="AR1582" i="2"/>
  <c r="J1582" i="2"/>
  <c r="X1582" i="2"/>
  <c r="N1582" i="2"/>
  <c r="O1582" i="2" s="1"/>
  <c r="I581" i="6" s="1"/>
  <c r="AH1582" i="2"/>
  <c r="X1637" i="2"/>
  <c r="AH1637" i="2"/>
  <c r="AR1637" i="2"/>
  <c r="J1637" i="2"/>
  <c r="N1637" i="2"/>
  <c r="O1637" i="2" s="1"/>
  <c r="I636" i="6" s="1"/>
  <c r="J637" i="6"/>
  <c r="K637" i="6"/>
  <c r="J606" i="6"/>
  <c r="K606" i="6"/>
  <c r="J655" i="6"/>
  <c r="K655" i="6"/>
  <c r="J533" i="6"/>
  <c r="K533" i="6"/>
  <c r="AR1707" i="2"/>
  <c r="J1707" i="2"/>
  <c r="X1707" i="2"/>
  <c r="AH1707" i="2"/>
  <c r="N1707" i="2"/>
  <c r="O1707" i="2" s="1"/>
  <c r="I706" i="6" s="1"/>
  <c r="N1736" i="2"/>
  <c r="O1736" i="2" s="1"/>
  <c r="I735" i="6" s="1"/>
  <c r="J1736" i="2"/>
  <c r="AR1736" i="2"/>
  <c r="AH1736" i="2"/>
  <c r="X1736" i="2"/>
  <c r="J796" i="6"/>
  <c r="K796" i="6"/>
  <c r="N1829" i="2"/>
  <c r="O1829" i="2" s="1"/>
  <c r="I828" i="6" s="1"/>
  <c r="X1829" i="2"/>
  <c r="AH1829" i="2"/>
  <c r="AR1829" i="2"/>
  <c r="J1829" i="2"/>
  <c r="J925" i="6"/>
  <c r="K925" i="6"/>
  <c r="N1871" i="2"/>
  <c r="O1871" i="2" s="1"/>
  <c r="I870" i="6" s="1"/>
  <c r="X1871" i="2"/>
  <c r="AH1871" i="2"/>
  <c r="AR1871" i="2"/>
  <c r="J1871" i="2"/>
  <c r="J966" i="6"/>
  <c r="K966" i="6"/>
  <c r="N1824" i="2"/>
  <c r="O1824" i="2" s="1"/>
  <c r="I823" i="6" s="1"/>
  <c r="X1824" i="2"/>
  <c r="AH1824" i="2"/>
  <c r="AR1824" i="2"/>
  <c r="J1824" i="2"/>
  <c r="J927" i="6"/>
  <c r="K927" i="6"/>
  <c r="J691" i="6"/>
  <c r="K691" i="6"/>
  <c r="J1913" i="2"/>
  <c r="N1913" i="2"/>
  <c r="O1913" i="2" s="1"/>
  <c r="I912" i="6" s="1"/>
  <c r="X1913" i="2"/>
  <c r="AH1913" i="2"/>
  <c r="AR1913" i="2"/>
  <c r="X2017" i="2"/>
  <c r="AH2017" i="2"/>
  <c r="AR2017" i="2"/>
  <c r="J2017" i="2"/>
  <c r="N2017" i="2"/>
  <c r="O2017" i="2" s="1"/>
  <c r="I1016" i="6" s="1"/>
  <c r="J978" i="6"/>
  <c r="K978" i="6"/>
  <c r="AC179" i="6"/>
  <c r="AB179" i="6"/>
  <c r="AB177" i="6"/>
  <c r="AC177" i="6"/>
  <c r="AC252" i="6"/>
  <c r="AB252" i="6"/>
  <c r="AB373" i="6"/>
  <c r="AC373" i="6"/>
  <c r="AC560" i="6"/>
  <c r="AB560" i="6"/>
  <c r="AB499" i="6"/>
  <c r="AC499" i="6"/>
  <c r="AB469" i="6"/>
  <c r="AC469" i="6"/>
  <c r="AB630" i="6"/>
  <c r="AC630" i="6"/>
  <c r="AN1853" i="2"/>
  <c r="AB916" i="6"/>
  <c r="AC916" i="6"/>
  <c r="AN2015" i="2"/>
  <c r="AB831" i="6"/>
  <c r="AC831" i="6"/>
  <c r="AN1878" i="2"/>
  <c r="AC94" i="6"/>
  <c r="AB94" i="6"/>
  <c r="AB717" i="6"/>
  <c r="AC717" i="6"/>
  <c r="AN1769" i="2"/>
  <c r="AC382" i="6"/>
  <c r="AB382" i="6"/>
  <c r="AN1414" i="2"/>
  <c r="AC149" i="6"/>
  <c r="AB149" i="6"/>
  <c r="AN1446" i="2"/>
  <c r="AB422" i="6"/>
  <c r="AC422" i="6"/>
  <c r="AN1716" i="2"/>
  <c r="W122" i="6"/>
  <c r="V122" i="6"/>
  <c r="W222" i="6"/>
  <c r="V222" i="6"/>
  <c r="AD1302" i="2"/>
  <c r="AD1375" i="2"/>
  <c r="AD1668" i="2"/>
  <c r="AD1898" i="2"/>
  <c r="W766" i="6"/>
  <c r="V766" i="6"/>
  <c r="AD1927" i="2"/>
  <c r="W888" i="6"/>
  <c r="V888" i="6"/>
  <c r="AD1715" i="2"/>
  <c r="AD1866" i="2"/>
  <c r="W399" i="6"/>
  <c r="V399" i="6"/>
  <c r="V228" i="6"/>
  <c r="W228" i="6"/>
  <c r="AD1910" i="2"/>
  <c r="AD1338" i="2"/>
  <c r="AD1050" i="2"/>
  <c r="AD2023" i="2"/>
  <c r="W446" i="6"/>
  <c r="V446" i="6"/>
  <c r="AD1736" i="2"/>
  <c r="AD1870" i="2"/>
  <c r="T1255" i="2"/>
  <c r="T1319" i="2"/>
  <c r="P369" i="6"/>
  <c r="Q369" i="6"/>
  <c r="T1585" i="2"/>
  <c r="T1280" i="2"/>
  <c r="P971" i="6"/>
  <c r="Q971" i="6"/>
  <c r="P573" i="6"/>
  <c r="Q573" i="6"/>
  <c r="T1984" i="2"/>
  <c r="T1500" i="2"/>
  <c r="P353" i="6"/>
  <c r="Q353" i="6"/>
  <c r="P259" i="6"/>
  <c r="Q259" i="6"/>
  <c r="P79" i="6"/>
  <c r="Q79" i="6"/>
  <c r="T1891" i="2"/>
  <c r="T1986" i="2"/>
  <c r="P927" i="6"/>
  <c r="Q927" i="6"/>
  <c r="P535" i="6"/>
  <c r="Q535" i="6"/>
  <c r="T1299" i="2"/>
  <c r="P615" i="6"/>
  <c r="Q615" i="6"/>
  <c r="T2010" i="2"/>
  <c r="T1323" i="2"/>
  <c r="X1043" i="2"/>
  <c r="AH1043" i="2"/>
  <c r="AR1043" i="2"/>
  <c r="J1043" i="2"/>
  <c r="N1043" i="2"/>
  <c r="O1043" i="2" s="1"/>
  <c r="I42" i="6" s="1"/>
  <c r="J74" i="6"/>
  <c r="K74" i="6"/>
  <c r="J98" i="6"/>
  <c r="K98" i="6"/>
  <c r="X1147" i="2"/>
  <c r="AH1147" i="2"/>
  <c r="AR1147" i="2"/>
  <c r="J1147" i="2"/>
  <c r="N1147" i="2"/>
  <c r="O1147" i="2" s="1"/>
  <c r="I146" i="6" s="1"/>
  <c r="J187" i="6"/>
  <c r="K187" i="6"/>
  <c r="J175" i="6"/>
  <c r="K175" i="6"/>
  <c r="J275" i="6"/>
  <c r="K275" i="6"/>
  <c r="K145" i="6"/>
  <c r="J145" i="6"/>
  <c r="J228" i="6"/>
  <c r="K228" i="6"/>
  <c r="J246" i="6"/>
  <c r="K246" i="6"/>
  <c r="AH1234" i="2"/>
  <c r="AR1234" i="2"/>
  <c r="J1234" i="2"/>
  <c r="X1234" i="2"/>
  <c r="N1234" i="2"/>
  <c r="O1234" i="2" s="1"/>
  <c r="I233" i="6" s="1"/>
  <c r="N1293" i="2"/>
  <c r="O1293" i="2" s="1"/>
  <c r="I292" i="6" s="1"/>
  <c r="AH1293" i="2"/>
  <c r="J1293" i="2"/>
  <c r="AR1293" i="2"/>
  <c r="X1293" i="2"/>
  <c r="K273" i="6"/>
  <c r="J273" i="6"/>
  <c r="K353" i="6"/>
  <c r="J353" i="6"/>
  <c r="X1380" i="2"/>
  <c r="AH1380" i="2"/>
  <c r="J1380" i="2"/>
  <c r="AR1380" i="2"/>
  <c r="N1380" i="2"/>
  <c r="O1380" i="2" s="1"/>
  <c r="I379" i="6" s="1"/>
  <c r="J350" i="6"/>
  <c r="K350" i="6"/>
  <c r="J334" i="6"/>
  <c r="K334" i="6"/>
  <c r="J446" i="6"/>
  <c r="K446" i="6"/>
  <c r="AR1370" i="2"/>
  <c r="J1370" i="2"/>
  <c r="X1370" i="2"/>
  <c r="N1370" i="2"/>
  <c r="O1370" i="2" s="1"/>
  <c r="I369" i="6" s="1"/>
  <c r="AH1370" i="2"/>
  <c r="J439" i="6"/>
  <c r="K439" i="6"/>
  <c r="N1422" i="2"/>
  <c r="O1422" i="2" s="1"/>
  <c r="I421" i="6" s="1"/>
  <c r="AH1422" i="2"/>
  <c r="X1422" i="2"/>
  <c r="J1422" i="2"/>
  <c r="AR1422" i="2"/>
  <c r="J567" i="6"/>
  <c r="K567" i="6"/>
  <c r="N1539" i="2"/>
  <c r="O1539" i="2" s="1"/>
  <c r="I538" i="6" s="1"/>
  <c r="X1539" i="2"/>
  <c r="AH1539" i="2"/>
  <c r="J1539" i="2"/>
  <c r="AR1539" i="2"/>
  <c r="AH1411" i="2"/>
  <c r="AR1411" i="2"/>
  <c r="N1411" i="2"/>
  <c r="O1411" i="2" s="1"/>
  <c r="I410" i="6" s="1"/>
  <c r="J1411" i="2"/>
  <c r="X1411" i="2"/>
  <c r="J589" i="6"/>
  <c r="K589" i="6"/>
  <c r="J548" i="6"/>
  <c r="K548" i="6"/>
  <c r="J662" i="6"/>
  <c r="K662" i="6"/>
  <c r="N1719" i="2"/>
  <c r="O1719" i="2" s="1"/>
  <c r="I718" i="6" s="1"/>
  <c r="X1719" i="2"/>
  <c r="AH1719" i="2"/>
  <c r="AR1719" i="2"/>
  <c r="J1719" i="2"/>
  <c r="J803" i="6"/>
  <c r="K803" i="6"/>
  <c r="X1868" i="2"/>
  <c r="AH1868" i="2"/>
  <c r="AR1868" i="2"/>
  <c r="J1868" i="2"/>
  <c r="N1868" i="2"/>
  <c r="O1868" i="2" s="1"/>
  <c r="I867" i="6" s="1"/>
  <c r="J869" i="6"/>
  <c r="K869" i="6"/>
  <c r="N1934" i="2"/>
  <c r="O1934" i="2" s="1"/>
  <c r="I933" i="6" s="1"/>
  <c r="X1934" i="2"/>
  <c r="AH1934" i="2"/>
  <c r="AR1934" i="2"/>
  <c r="J1934" i="2"/>
  <c r="N1832" i="2"/>
  <c r="O1832" i="2" s="1"/>
  <c r="I831" i="6" s="1"/>
  <c r="X1832" i="2"/>
  <c r="AH1832" i="2"/>
  <c r="AR1832" i="2"/>
  <c r="J1832" i="2"/>
  <c r="J856" i="6"/>
  <c r="K856" i="6"/>
  <c r="AR1732" i="2"/>
  <c r="J1732" i="2"/>
  <c r="N1732" i="2"/>
  <c r="O1732" i="2" s="1"/>
  <c r="I731" i="6" s="1"/>
  <c r="AH1732" i="2"/>
  <c r="X1732" i="2"/>
  <c r="K921" i="6"/>
  <c r="J921" i="6"/>
  <c r="J667" i="6"/>
  <c r="K667" i="6"/>
  <c r="AH1947" i="2"/>
  <c r="AR1947" i="2"/>
  <c r="J1947" i="2"/>
  <c r="N1947" i="2"/>
  <c r="O1947" i="2" s="1"/>
  <c r="I946" i="6" s="1"/>
  <c r="X1947" i="2"/>
  <c r="J1990" i="2"/>
  <c r="N1990" i="2"/>
  <c r="O1990" i="2" s="1"/>
  <c r="I989" i="6" s="1"/>
  <c r="X1990" i="2"/>
  <c r="AH1990" i="2"/>
  <c r="AR1990" i="2"/>
  <c r="AR1991" i="2"/>
  <c r="J1991" i="2"/>
  <c r="N1991" i="2"/>
  <c r="O1991" i="2" s="1"/>
  <c r="I990" i="6" s="1"/>
  <c r="X1991" i="2"/>
  <c r="AH1991" i="2"/>
  <c r="AC237" i="6"/>
  <c r="AB237" i="6"/>
  <c r="AN1316" i="2"/>
  <c r="AB431" i="6"/>
  <c r="AC431" i="6"/>
  <c r="AN1298" i="2"/>
  <c r="AC245" i="6"/>
  <c r="AB245" i="6"/>
  <c r="AN1261" i="2"/>
  <c r="AB849" i="6"/>
  <c r="AC849" i="6"/>
  <c r="AN2013" i="2"/>
  <c r="AB776" i="6"/>
  <c r="AC776" i="6"/>
  <c r="AB687" i="6"/>
  <c r="AC687" i="6"/>
  <c r="AB660" i="6"/>
  <c r="AC660" i="6"/>
  <c r="AB90" i="6"/>
  <c r="AC90" i="6"/>
  <c r="AC1016" i="6"/>
  <c r="AB1016" i="6"/>
  <c r="AC267" i="6"/>
  <c r="AB267" i="6"/>
  <c r="AB850" i="6"/>
  <c r="AC850" i="6"/>
  <c r="AB506" i="6"/>
  <c r="AC506" i="6"/>
  <c r="AB907" i="6"/>
  <c r="AC907" i="6"/>
  <c r="AB910" i="6"/>
  <c r="AC910" i="6"/>
  <c r="AN1734" i="2"/>
  <c r="AC424" i="6"/>
  <c r="AB424" i="6"/>
  <c r="AN1179" i="2"/>
  <c r="AC198" i="6"/>
  <c r="AB198" i="6"/>
  <c r="AN1940" i="2"/>
  <c r="AB707" i="6"/>
  <c r="AC707" i="6"/>
  <c r="AB546" i="6"/>
  <c r="AC546" i="6"/>
  <c r="AB904" i="6"/>
  <c r="AC904" i="6"/>
  <c r="AB454" i="6"/>
  <c r="AC454" i="6"/>
  <c r="AN1740" i="2"/>
  <c r="AB973" i="6"/>
  <c r="AC973" i="6"/>
  <c r="AB329" i="6"/>
  <c r="AC329" i="6"/>
  <c r="AB403" i="6"/>
  <c r="AC403" i="6"/>
  <c r="AB695" i="6"/>
  <c r="AC695" i="6"/>
  <c r="W126" i="6"/>
  <c r="V126" i="6"/>
  <c r="W464" i="6"/>
  <c r="V464" i="6"/>
  <c r="AD1476" i="2"/>
  <c r="AD1585" i="2"/>
  <c r="W523" i="6"/>
  <c r="V523" i="6"/>
  <c r="W653" i="6"/>
  <c r="V653" i="6"/>
  <c r="W721" i="6"/>
  <c r="V721" i="6"/>
  <c r="W794" i="6"/>
  <c r="V794" i="6"/>
  <c r="W922" i="6"/>
  <c r="V922" i="6"/>
  <c r="V788" i="6"/>
  <c r="W788" i="6"/>
  <c r="W369" i="6"/>
  <c r="V369" i="6"/>
  <c r="W184" i="6"/>
  <c r="V184" i="6"/>
  <c r="W176" i="6"/>
  <c r="V176" i="6"/>
  <c r="W931" i="6"/>
  <c r="V931" i="6"/>
  <c r="W50" i="6"/>
  <c r="V50" i="6"/>
  <c r="P113" i="6"/>
  <c r="Q113" i="6"/>
  <c r="T1196" i="2"/>
  <c r="P347" i="6"/>
  <c r="Q347" i="6"/>
  <c r="P423" i="6"/>
  <c r="Q423" i="6"/>
  <c r="Q534" i="6"/>
  <c r="P534" i="6"/>
  <c r="P958" i="6"/>
  <c r="Q958" i="6"/>
  <c r="T1664" i="2"/>
  <c r="P136" i="6"/>
  <c r="Q136" i="6"/>
  <c r="P84" i="6"/>
  <c r="Q84" i="6"/>
  <c r="P771" i="6"/>
  <c r="Q771" i="6"/>
  <c r="T1978" i="2"/>
  <c r="P629" i="6"/>
  <c r="Q629" i="6"/>
  <c r="P454" i="6"/>
  <c r="Q454" i="6"/>
  <c r="Q598" i="6"/>
  <c r="P598" i="6"/>
  <c r="P268" i="6"/>
  <c r="Q268" i="6"/>
  <c r="P965" i="6"/>
  <c r="Q965" i="6"/>
  <c r="P732" i="6"/>
  <c r="Q732" i="6"/>
  <c r="T1238" i="2"/>
  <c r="P89" i="6"/>
  <c r="Q89" i="6"/>
  <c r="T1720" i="2"/>
  <c r="P258" i="6"/>
  <c r="Q258" i="6"/>
  <c r="J80" i="6"/>
  <c r="K80" i="6"/>
  <c r="N1074" i="2"/>
  <c r="O1074" i="2" s="1"/>
  <c r="I73" i="6" s="1"/>
  <c r="X1074" i="2"/>
  <c r="AH1074" i="2"/>
  <c r="AR1074" i="2"/>
  <c r="J1074" i="2"/>
  <c r="J1072" i="2"/>
  <c r="AH1072" i="2"/>
  <c r="AR1072" i="2"/>
  <c r="N1072" i="2"/>
  <c r="O1072" i="2" s="1"/>
  <c r="I71" i="6" s="1"/>
  <c r="X1072" i="2"/>
  <c r="J84" i="6"/>
  <c r="K84" i="6"/>
  <c r="AR1100" i="2"/>
  <c r="J1100" i="2"/>
  <c r="AH1100" i="2"/>
  <c r="N1100" i="2"/>
  <c r="O1100" i="2" s="1"/>
  <c r="I99" i="6" s="1"/>
  <c r="X1100" i="2"/>
  <c r="J154" i="6"/>
  <c r="K154" i="6"/>
  <c r="AH1058" i="2"/>
  <c r="J1058" i="2"/>
  <c r="N1058" i="2"/>
  <c r="O1058" i="2" s="1"/>
  <c r="I57" i="6" s="1"/>
  <c r="X1058" i="2"/>
  <c r="AR1058" i="2"/>
  <c r="J254" i="6"/>
  <c r="K254" i="6"/>
  <c r="J338" i="6"/>
  <c r="K338" i="6"/>
  <c r="AH1250" i="2"/>
  <c r="AR1250" i="2"/>
  <c r="J1250" i="2"/>
  <c r="X1250" i="2"/>
  <c r="N1250" i="2"/>
  <c r="O1250" i="2" s="1"/>
  <c r="I249" i="6" s="1"/>
  <c r="N1332" i="2"/>
  <c r="O1332" i="2" s="1"/>
  <c r="I331" i="6" s="1"/>
  <c r="X1332" i="2"/>
  <c r="AR1332" i="2"/>
  <c r="J1332" i="2"/>
  <c r="AH1332" i="2"/>
  <c r="N1186" i="2"/>
  <c r="O1186" i="2" s="1"/>
  <c r="I185" i="6" s="1"/>
  <c r="AH1186" i="2"/>
  <c r="AR1186" i="2"/>
  <c r="X1186" i="2"/>
  <c r="J1186" i="2"/>
  <c r="J1240" i="2"/>
  <c r="N1240" i="2"/>
  <c r="O1240" i="2" s="1"/>
  <c r="I239" i="6" s="1"/>
  <c r="AR1240" i="2"/>
  <c r="X1240" i="2"/>
  <c r="AH1240" i="2"/>
  <c r="J451" i="6"/>
  <c r="K451" i="6"/>
  <c r="J390" i="6"/>
  <c r="K390" i="6"/>
  <c r="N1485" i="2"/>
  <c r="O1485" i="2" s="1"/>
  <c r="I484" i="6" s="1"/>
  <c r="X1485" i="2"/>
  <c r="AH1485" i="2"/>
  <c r="J1485" i="2"/>
  <c r="AR1485" i="2"/>
  <c r="J437" i="6"/>
  <c r="K437" i="6"/>
  <c r="J1401" i="2"/>
  <c r="AH1401" i="2"/>
  <c r="N1401" i="2"/>
  <c r="O1401" i="2" s="1"/>
  <c r="I400" i="6" s="1"/>
  <c r="X1401" i="2"/>
  <c r="AR1401" i="2"/>
  <c r="J575" i="6"/>
  <c r="K575" i="6"/>
  <c r="N1545" i="2"/>
  <c r="O1545" i="2" s="1"/>
  <c r="I544" i="6" s="1"/>
  <c r="X1545" i="2"/>
  <c r="AH1545" i="2"/>
  <c r="AR1545" i="2"/>
  <c r="J1545" i="2"/>
  <c r="J458" i="6"/>
  <c r="K458" i="6"/>
  <c r="N1548" i="2"/>
  <c r="O1548" i="2" s="1"/>
  <c r="I547" i="6" s="1"/>
  <c r="X1548" i="2"/>
  <c r="AR1548" i="2"/>
  <c r="AH1548" i="2"/>
  <c r="J1548" i="2"/>
  <c r="J566" i="6"/>
  <c r="K566" i="6"/>
  <c r="N1646" i="2"/>
  <c r="O1646" i="2" s="1"/>
  <c r="I645" i="6" s="1"/>
  <c r="X1646" i="2"/>
  <c r="AH1646" i="2"/>
  <c r="AR1646" i="2"/>
  <c r="J1646" i="2"/>
  <c r="N1664" i="2"/>
  <c r="O1664" i="2" s="1"/>
  <c r="I663" i="6" s="1"/>
  <c r="X1664" i="2"/>
  <c r="AH1664" i="2"/>
  <c r="J1664" i="2"/>
  <c r="AR1664" i="2"/>
  <c r="J727" i="6"/>
  <c r="K727" i="6"/>
  <c r="J658" i="6"/>
  <c r="K658" i="6"/>
  <c r="J939" i="6"/>
  <c r="K939" i="6"/>
  <c r="J932" i="6"/>
  <c r="K932" i="6"/>
  <c r="N1750" i="2"/>
  <c r="O1750" i="2" s="1"/>
  <c r="I749" i="6" s="1"/>
  <c r="X1750" i="2"/>
  <c r="AH1750" i="2"/>
  <c r="AR1750" i="2"/>
  <c r="J1750" i="2"/>
  <c r="N1751" i="2"/>
  <c r="O1751" i="2" s="1"/>
  <c r="I750" i="6" s="1"/>
  <c r="X1751" i="2"/>
  <c r="AH1751" i="2"/>
  <c r="AR1751" i="2"/>
  <c r="J1751" i="2"/>
  <c r="J846" i="6"/>
  <c r="K846" i="6"/>
  <c r="J839" i="6"/>
  <c r="K839" i="6"/>
  <c r="J1801" i="2"/>
  <c r="N1801" i="2"/>
  <c r="O1801" i="2" s="1"/>
  <c r="I800" i="6" s="1"/>
  <c r="X1801" i="2"/>
  <c r="AH1801" i="2"/>
  <c r="AR1801" i="2"/>
  <c r="AR1866" i="2"/>
  <c r="J1866" i="2"/>
  <c r="N1866" i="2"/>
  <c r="O1866" i="2" s="1"/>
  <c r="I865" i="6" s="1"/>
  <c r="X1866" i="2"/>
  <c r="AH1866" i="2"/>
  <c r="J962" i="6"/>
  <c r="K962" i="6"/>
  <c r="J964" i="6"/>
  <c r="K964" i="6"/>
  <c r="J998" i="6"/>
  <c r="K998" i="6"/>
  <c r="AC195" i="6"/>
  <c r="AB195" i="6"/>
  <c r="AN1126" i="2"/>
  <c r="AN1254" i="2"/>
  <c r="AB405" i="6"/>
  <c r="AC405" i="6"/>
  <c r="AC464" i="6"/>
  <c r="AB464" i="6"/>
  <c r="AC576" i="6"/>
  <c r="AB576" i="6"/>
  <c r="AB585" i="6"/>
  <c r="AC585" i="6"/>
  <c r="AB595" i="6"/>
  <c r="AC595" i="6"/>
  <c r="AB694" i="6"/>
  <c r="AC694" i="6"/>
  <c r="AB638" i="6"/>
  <c r="AC638" i="6"/>
  <c r="AN1869" i="2"/>
  <c r="AB932" i="6"/>
  <c r="AC932" i="6"/>
  <c r="AB979" i="6"/>
  <c r="AC979" i="6"/>
  <c r="AB935" i="6"/>
  <c r="AC935" i="6"/>
  <c r="AN1761" i="2"/>
  <c r="AB484" i="6"/>
  <c r="AC484" i="6"/>
  <c r="AN1329" i="2"/>
  <c r="AN1398" i="2"/>
  <c r="AN1489" i="2"/>
  <c r="AN1998" i="2"/>
  <c r="AN1787" i="2"/>
  <c r="AN1036" i="2"/>
  <c r="AN1707" i="2"/>
  <c r="AN1321" i="2"/>
  <c r="AN1245" i="2"/>
  <c r="AC390" i="6"/>
  <c r="AB390" i="6"/>
  <c r="AN1615" i="2"/>
  <c r="AN1715" i="2"/>
  <c r="AN1218" i="2"/>
  <c r="AD1120" i="2"/>
  <c r="W271" i="6"/>
  <c r="V271" i="6"/>
  <c r="AD1474" i="2"/>
  <c r="AD1676" i="2"/>
  <c r="AD1874" i="2"/>
  <c r="W730" i="6"/>
  <c r="V730" i="6"/>
  <c r="AD1775" i="2"/>
  <c r="W806" i="6"/>
  <c r="V806" i="6"/>
  <c r="W703" i="6"/>
  <c r="V703" i="6"/>
  <c r="W800" i="6"/>
  <c r="V800" i="6"/>
  <c r="W720" i="6"/>
  <c r="V720" i="6"/>
  <c r="W291" i="6"/>
  <c r="V291" i="6"/>
  <c r="W640" i="6"/>
  <c r="V640" i="6"/>
  <c r="AD1523" i="2"/>
  <c r="AD1404" i="2"/>
  <c r="W200" i="6"/>
  <c r="V200" i="6"/>
  <c r="V1004" i="6"/>
  <c r="W1004" i="6"/>
  <c r="W1017" i="6"/>
  <c r="V1017" i="6"/>
  <c r="V644" i="6"/>
  <c r="W644" i="6"/>
  <c r="W835" i="6"/>
  <c r="V835" i="6"/>
  <c r="AD1570" i="2"/>
  <c r="W190" i="6"/>
  <c r="V190" i="6"/>
  <c r="V276" i="6"/>
  <c r="W276" i="6"/>
  <c r="W803" i="6"/>
  <c r="V803" i="6"/>
  <c r="W320" i="6"/>
  <c r="V320" i="6"/>
  <c r="W417" i="6"/>
  <c r="V417" i="6"/>
  <c r="AD1610" i="2"/>
  <c r="P179" i="6"/>
  <c r="Q179" i="6"/>
  <c r="P357" i="6"/>
  <c r="Q357" i="6"/>
  <c r="P592" i="6"/>
  <c r="Q592" i="6"/>
  <c r="P974" i="6"/>
  <c r="Q974" i="6"/>
  <c r="T1680" i="2"/>
  <c r="P461" i="6"/>
  <c r="Q461" i="6"/>
  <c r="P525" i="6"/>
  <c r="Q525" i="6"/>
  <c r="P508" i="6"/>
  <c r="Q508" i="6"/>
  <c r="P973" i="6"/>
  <c r="Q973" i="6"/>
  <c r="P866" i="6"/>
  <c r="Q866" i="6"/>
  <c r="P867" i="6"/>
  <c r="Q867" i="6"/>
  <c r="P413" i="6"/>
  <c r="Q413" i="6"/>
  <c r="Q86" i="6"/>
  <c r="P86" i="6"/>
  <c r="P612" i="6"/>
  <c r="Q612" i="6"/>
  <c r="T1190" i="2"/>
  <c r="P643" i="6"/>
  <c r="Q643" i="6"/>
  <c r="T1521" i="2"/>
  <c r="P261" i="6"/>
  <c r="Q261" i="6"/>
  <c r="P250" i="6"/>
  <c r="Q250" i="6"/>
  <c r="P853" i="6"/>
  <c r="Q853" i="6"/>
  <c r="X1127" i="2"/>
  <c r="AH1127" i="2"/>
  <c r="AR1127" i="2"/>
  <c r="N1127" i="2"/>
  <c r="O1127" i="2" s="1"/>
  <c r="I126" i="6" s="1"/>
  <c r="J1127" i="2"/>
  <c r="J143" i="6"/>
  <c r="K143" i="6"/>
  <c r="N1152" i="2"/>
  <c r="O1152" i="2" s="1"/>
  <c r="I151" i="6" s="1"/>
  <c r="AH1152" i="2"/>
  <c r="J1152" i="2"/>
  <c r="X1152" i="2"/>
  <c r="AR1152" i="2"/>
  <c r="J1093" i="2"/>
  <c r="AH1093" i="2"/>
  <c r="X1093" i="2"/>
  <c r="N1093" i="2"/>
  <c r="O1093" i="2" s="1"/>
  <c r="I92" i="6" s="1"/>
  <c r="AR1093" i="2"/>
  <c r="N1238" i="2"/>
  <c r="O1238" i="2" s="1"/>
  <c r="I237" i="6" s="1"/>
  <c r="AH1238" i="2"/>
  <c r="X1238" i="2"/>
  <c r="AR1238" i="2"/>
  <c r="J1238" i="2"/>
  <c r="N1061" i="2"/>
  <c r="O1061" i="2" s="1"/>
  <c r="I60" i="6" s="1"/>
  <c r="X1061" i="2"/>
  <c r="AH1061" i="2"/>
  <c r="AR1061" i="2"/>
  <c r="J1061" i="2"/>
  <c r="N1373" i="2"/>
  <c r="O1373" i="2" s="1"/>
  <c r="I372" i="6" s="1"/>
  <c r="X1373" i="2"/>
  <c r="AR1373" i="2"/>
  <c r="AH1373" i="2"/>
  <c r="J1373" i="2"/>
  <c r="AR1149" i="2"/>
  <c r="N1149" i="2"/>
  <c r="O1149" i="2" s="1"/>
  <c r="I148" i="6" s="1"/>
  <c r="AH1149" i="2"/>
  <c r="X1149" i="2"/>
  <c r="J1149" i="2"/>
  <c r="J450" i="6"/>
  <c r="K450" i="6"/>
  <c r="N1476" i="2"/>
  <c r="O1476" i="2" s="1"/>
  <c r="I475" i="6" s="1"/>
  <c r="X1476" i="2"/>
  <c r="AH1476" i="2"/>
  <c r="AR1476" i="2"/>
  <c r="J1476" i="2"/>
  <c r="X1584" i="2"/>
  <c r="AH1584" i="2"/>
  <c r="AR1584" i="2"/>
  <c r="J1584" i="2"/>
  <c r="N1584" i="2"/>
  <c r="O1584" i="2" s="1"/>
  <c r="I583" i="6" s="1"/>
  <c r="J616" i="6"/>
  <c r="K616" i="6"/>
  <c r="J1312" i="2"/>
  <c r="AH1312" i="2"/>
  <c r="AR1312" i="2"/>
  <c r="N1312" i="2"/>
  <c r="O1312" i="2" s="1"/>
  <c r="I311" i="6" s="1"/>
  <c r="X1312" i="2"/>
  <c r="J541" i="6"/>
  <c r="K541" i="6"/>
  <c r="J580" i="6"/>
  <c r="K580" i="6"/>
  <c r="N1671" i="2"/>
  <c r="O1671" i="2" s="1"/>
  <c r="I670" i="6" s="1"/>
  <c r="X1671" i="2"/>
  <c r="AH1671" i="2"/>
  <c r="AR1671" i="2"/>
  <c r="J1671" i="2"/>
  <c r="J755" i="6"/>
  <c r="K755" i="6"/>
  <c r="X1820" i="2"/>
  <c r="AH1820" i="2"/>
  <c r="AR1820" i="2"/>
  <c r="J1820" i="2"/>
  <c r="N1820" i="2"/>
  <c r="O1820" i="2" s="1"/>
  <c r="I819" i="6" s="1"/>
  <c r="J949" i="6"/>
  <c r="K949" i="6"/>
  <c r="AH1652" i="2"/>
  <c r="AR1652" i="2"/>
  <c r="J1652" i="2"/>
  <c r="N1652" i="2"/>
  <c r="O1652" i="2" s="1"/>
  <c r="I651" i="6" s="1"/>
  <c r="X1652" i="2"/>
  <c r="N1784" i="2"/>
  <c r="O1784" i="2" s="1"/>
  <c r="I783" i="6" s="1"/>
  <c r="X1784" i="2"/>
  <c r="AH1784" i="2"/>
  <c r="AR1784" i="2"/>
  <c r="J1784" i="2"/>
  <c r="J872" i="6"/>
  <c r="K872" i="6"/>
  <c r="J582" i="6"/>
  <c r="K582" i="6"/>
  <c r="K873" i="6"/>
  <c r="J873" i="6"/>
  <c r="J635" i="6"/>
  <c r="K635" i="6"/>
  <c r="J1006" i="6"/>
  <c r="K1006" i="6"/>
  <c r="AC104" i="6"/>
  <c r="AB104" i="6"/>
  <c r="AN1085" i="2"/>
  <c r="AC238" i="6"/>
  <c r="AB238" i="6"/>
  <c r="AB626" i="6"/>
  <c r="AC626" i="6"/>
  <c r="AB510" i="6"/>
  <c r="AC510" i="6"/>
  <c r="AB801" i="6"/>
  <c r="AC801" i="6"/>
  <c r="AC358" i="6"/>
  <c r="AB358" i="6"/>
  <c r="AB878" i="6"/>
  <c r="AC878" i="6"/>
  <c r="AB643" i="6"/>
  <c r="AC643" i="6"/>
  <c r="AB218" i="6"/>
  <c r="AC218" i="6"/>
  <c r="AB66" i="6"/>
  <c r="AC66" i="6"/>
  <c r="AB755" i="6"/>
  <c r="AC755" i="6"/>
  <c r="AN1281" i="2"/>
  <c r="AC158" i="6"/>
  <c r="AB158" i="6"/>
  <c r="AB978" i="6"/>
  <c r="AC978" i="6"/>
  <c r="AB628" i="6"/>
  <c r="AC628" i="6"/>
  <c r="AB692" i="6"/>
  <c r="AC692" i="6"/>
  <c r="AC432" i="6"/>
  <c r="AB432" i="6"/>
  <c r="AC312" i="6"/>
  <c r="AB312" i="6"/>
  <c r="AB441" i="6"/>
  <c r="AC441" i="6"/>
  <c r="AB443" i="6"/>
  <c r="AC443" i="6"/>
  <c r="AB762" i="6"/>
  <c r="AC762" i="6"/>
  <c r="W331" i="6"/>
  <c r="V331" i="6"/>
  <c r="W231" i="6"/>
  <c r="V231" i="6"/>
  <c r="W469" i="6"/>
  <c r="V469" i="6"/>
  <c r="W483" i="6"/>
  <c r="V483" i="6"/>
  <c r="W592" i="6"/>
  <c r="V592" i="6"/>
  <c r="W595" i="6"/>
  <c r="V595" i="6"/>
  <c r="W629" i="6"/>
  <c r="V629" i="6"/>
  <c r="W802" i="6"/>
  <c r="V802" i="6"/>
  <c r="W930" i="6"/>
  <c r="V930" i="6"/>
  <c r="V860" i="6"/>
  <c r="W860" i="6"/>
  <c r="W883" i="6"/>
  <c r="V883" i="6"/>
  <c r="W336" i="6"/>
  <c r="V336" i="6"/>
  <c r="AD1538" i="2"/>
  <c r="W605" i="6"/>
  <c r="V605" i="6"/>
  <c r="W146" i="6"/>
  <c r="V146" i="6"/>
  <c r="W137" i="6"/>
  <c r="V137" i="6"/>
  <c r="V908" i="6"/>
  <c r="W908" i="6"/>
  <c r="W83" i="6"/>
  <c r="V83" i="6"/>
  <c r="W498" i="6"/>
  <c r="V498" i="6"/>
  <c r="W149" i="6"/>
  <c r="V149" i="6"/>
  <c r="W677" i="6"/>
  <c r="V677" i="6"/>
  <c r="W296" i="6"/>
  <c r="V296" i="6"/>
  <c r="W709" i="6"/>
  <c r="V709" i="6"/>
  <c r="P206" i="6"/>
  <c r="Q206" i="6"/>
  <c r="P465" i="6"/>
  <c r="Q465" i="6"/>
  <c r="P375" i="6"/>
  <c r="Q375" i="6"/>
  <c r="P428" i="6"/>
  <c r="Q428" i="6"/>
  <c r="T1547" i="2"/>
  <c r="P683" i="6"/>
  <c r="Q683" i="6"/>
  <c r="T1656" i="2"/>
  <c r="T1588" i="2"/>
  <c r="T1882" i="2"/>
  <c r="P994" i="6"/>
  <c r="Q994" i="6"/>
  <c r="T1955" i="2"/>
  <c r="P410" i="6"/>
  <c r="Q410" i="6"/>
  <c r="P260" i="6"/>
  <c r="Q260" i="6"/>
  <c r="P285" i="6"/>
  <c r="Q285" i="6"/>
  <c r="P616" i="6"/>
  <c r="Q616" i="6"/>
  <c r="T1133" i="2"/>
  <c r="T1926" i="2"/>
  <c r="P42" i="6"/>
  <c r="Q42" i="6"/>
  <c r="T1958" i="2"/>
  <c r="T1359" i="2"/>
  <c r="P802" i="6"/>
  <c r="Q802" i="6"/>
  <c r="P832" i="6"/>
  <c r="Q832" i="6"/>
  <c r="P234" i="6"/>
  <c r="Q234" i="6"/>
  <c r="P503" i="6"/>
  <c r="Q503" i="6"/>
  <c r="T1380" i="2"/>
  <c r="P869" i="6"/>
  <c r="Q869" i="6"/>
  <c r="T1290" i="2"/>
  <c r="P792" i="6"/>
  <c r="Q792" i="6"/>
  <c r="P577" i="6"/>
  <c r="Q577" i="6"/>
  <c r="J109" i="6"/>
  <c r="K109" i="6"/>
  <c r="AR1025" i="2"/>
  <c r="J1025" i="2"/>
  <c r="N1025" i="2"/>
  <c r="O1025" i="2" s="1"/>
  <c r="I24" i="6" s="1"/>
  <c r="X1025" i="2"/>
  <c r="AH1025" i="2"/>
  <c r="J136" i="6"/>
  <c r="K136" i="6"/>
  <c r="AH1026" i="2"/>
  <c r="AR1026" i="2"/>
  <c r="J1026" i="2"/>
  <c r="X1026" i="2"/>
  <c r="N1026" i="2"/>
  <c r="O1026" i="2" s="1"/>
  <c r="I25" i="6" s="1"/>
  <c r="J1078" i="2"/>
  <c r="AR1078" i="2"/>
  <c r="N1078" i="2"/>
  <c r="O1078" i="2" s="1"/>
  <c r="I77" i="6" s="1"/>
  <c r="AH1078" i="2"/>
  <c r="X1078" i="2"/>
  <c r="N1154" i="2"/>
  <c r="O1154" i="2" s="1"/>
  <c r="I153" i="6" s="1"/>
  <c r="AH1154" i="2"/>
  <c r="AR1154" i="2"/>
  <c r="X1154" i="2"/>
  <c r="J1154" i="2"/>
  <c r="J213" i="6"/>
  <c r="K213" i="6"/>
  <c r="J235" i="6"/>
  <c r="K235" i="6"/>
  <c r="N1205" i="2"/>
  <c r="O1205" i="2" s="1"/>
  <c r="I204" i="6" s="1"/>
  <c r="AR1205" i="2"/>
  <c r="J1205" i="2"/>
  <c r="AH1205" i="2"/>
  <c r="X1205" i="2"/>
  <c r="J253" i="6"/>
  <c r="K253" i="6"/>
  <c r="J309" i="6"/>
  <c r="K309" i="6"/>
  <c r="AR1345" i="2"/>
  <c r="J1345" i="2"/>
  <c r="X1345" i="2"/>
  <c r="AH1345" i="2"/>
  <c r="N1345" i="2"/>
  <c r="O1345" i="2" s="1"/>
  <c r="I344" i="6" s="1"/>
  <c r="J1304" i="2"/>
  <c r="AH1304" i="2"/>
  <c r="AR1304" i="2"/>
  <c r="N1304" i="2"/>
  <c r="O1304" i="2" s="1"/>
  <c r="I303" i="6" s="1"/>
  <c r="X1304" i="2"/>
  <c r="J1360" i="2"/>
  <c r="AH1360" i="2"/>
  <c r="AR1360" i="2"/>
  <c r="X1360" i="2"/>
  <c r="N1360" i="2"/>
  <c r="O1360" i="2" s="1"/>
  <c r="I359" i="6" s="1"/>
  <c r="J370" i="6"/>
  <c r="K370" i="6"/>
  <c r="N1484" i="2"/>
  <c r="O1484" i="2" s="1"/>
  <c r="I483" i="6" s="1"/>
  <c r="X1484" i="2"/>
  <c r="AH1484" i="2"/>
  <c r="AR1484" i="2"/>
  <c r="J1484" i="2"/>
  <c r="J500" i="6"/>
  <c r="K500" i="6"/>
  <c r="X1521" i="2"/>
  <c r="AR1521" i="2"/>
  <c r="J1521" i="2"/>
  <c r="AH1521" i="2"/>
  <c r="N1521" i="2"/>
  <c r="O1521" i="2" s="1"/>
  <c r="I520" i="6" s="1"/>
  <c r="J445" i="6"/>
  <c r="K445" i="6"/>
  <c r="K497" i="6"/>
  <c r="J497" i="6"/>
  <c r="J598" i="6"/>
  <c r="K598" i="6"/>
  <c r="N1718" i="2"/>
  <c r="O1718" i="2" s="1"/>
  <c r="I717" i="6" s="1"/>
  <c r="X1718" i="2"/>
  <c r="AH1718" i="2"/>
  <c r="AR1718" i="2"/>
  <c r="J1718" i="2"/>
  <c r="N1672" i="2"/>
  <c r="O1672" i="2" s="1"/>
  <c r="I671" i="6" s="1"/>
  <c r="X1672" i="2"/>
  <c r="AH1672" i="2"/>
  <c r="J1672" i="2"/>
  <c r="AR1672" i="2"/>
  <c r="N1657" i="2"/>
  <c r="O1657" i="2" s="1"/>
  <c r="I656" i="6" s="1"/>
  <c r="X1657" i="2"/>
  <c r="AR1657" i="2"/>
  <c r="AH1657" i="2"/>
  <c r="J1657" i="2"/>
  <c r="J456" i="6"/>
  <c r="K456" i="6"/>
  <c r="N1749" i="2"/>
  <c r="O1749" i="2" s="1"/>
  <c r="I748" i="6" s="1"/>
  <c r="X1749" i="2"/>
  <c r="AH1749" i="2"/>
  <c r="AR1749" i="2"/>
  <c r="J1749" i="2"/>
  <c r="J765" i="6"/>
  <c r="K765" i="6"/>
  <c r="N1830" i="2"/>
  <c r="O1830" i="2" s="1"/>
  <c r="I829" i="6" s="1"/>
  <c r="X1830" i="2"/>
  <c r="AH1830" i="2"/>
  <c r="AR1830" i="2"/>
  <c r="J1830" i="2"/>
  <c r="N1791" i="2"/>
  <c r="O1791" i="2" s="1"/>
  <c r="I790" i="6" s="1"/>
  <c r="X1791" i="2"/>
  <c r="AH1791" i="2"/>
  <c r="AR1791" i="2"/>
  <c r="J1791" i="2"/>
  <c r="J886" i="6"/>
  <c r="K886" i="6"/>
  <c r="J847" i="6"/>
  <c r="K847" i="6"/>
  <c r="J1753" i="2"/>
  <c r="N1753" i="2"/>
  <c r="O1753" i="2" s="1"/>
  <c r="I752" i="6" s="1"/>
  <c r="X1753" i="2"/>
  <c r="AH1753" i="2"/>
  <c r="AR1753" i="2"/>
  <c r="J944" i="6"/>
  <c r="K944" i="6"/>
  <c r="AR1818" i="2"/>
  <c r="J1818" i="2"/>
  <c r="N1818" i="2"/>
  <c r="O1818" i="2" s="1"/>
  <c r="I817" i="6" s="1"/>
  <c r="X1818" i="2"/>
  <c r="AH1818" i="2"/>
  <c r="J954" i="6"/>
  <c r="K954" i="6"/>
  <c r="AC324" i="6"/>
  <c r="AB324" i="6"/>
  <c r="AB347" i="6"/>
  <c r="AC347" i="6"/>
  <c r="AB375" i="6"/>
  <c r="AC375" i="6"/>
  <c r="AB491" i="6"/>
  <c r="AC491" i="6"/>
  <c r="AB547" i="6"/>
  <c r="AC547" i="6"/>
  <c r="AB561" i="6"/>
  <c r="AC561" i="6"/>
  <c r="AN1810" i="2"/>
  <c r="AB756" i="6"/>
  <c r="AC756" i="6"/>
  <c r="AN1949" i="2"/>
  <c r="AB863" i="6"/>
  <c r="AC863" i="6"/>
  <c r="AB743" i="6"/>
  <c r="AC743" i="6"/>
  <c r="AB994" i="6"/>
  <c r="AC994" i="6"/>
  <c r="AN1566" i="2"/>
  <c r="AB274" i="6"/>
  <c r="AC274" i="6"/>
  <c r="AN2011" i="2"/>
  <c r="AB933" i="6"/>
  <c r="AC933" i="6"/>
  <c r="AB508" i="6"/>
  <c r="AC508" i="6"/>
  <c r="AO2024" i="2"/>
  <c r="AO2025" i="2" s="1"/>
  <c r="AB963" i="6"/>
  <c r="AC963" i="6"/>
  <c r="AC880" i="6"/>
  <c r="AB880" i="6"/>
  <c r="AB735" i="6"/>
  <c r="AC735" i="6"/>
  <c r="AC55" i="6"/>
  <c r="AB55" i="6"/>
  <c r="AB644" i="6"/>
  <c r="AC644" i="6"/>
  <c r="AB514" i="6"/>
  <c r="AC514" i="6"/>
  <c r="AB202" i="6"/>
  <c r="AC202" i="6"/>
  <c r="AC93" i="6"/>
  <c r="AB93" i="6"/>
  <c r="AB311" i="6"/>
  <c r="AC311" i="6"/>
  <c r="H342" i="7" l="1"/>
  <c r="L1005" i="2"/>
  <c r="M1005" i="2"/>
  <c r="N1005" i="2" s="1"/>
  <c r="P1005" i="2"/>
  <c r="Q1005" i="2" s="1"/>
  <c r="S1005" i="2"/>
  <c r="H112" i="7"/>
  <c r="H619" i="7"/>
  <c r="L445" i="2"/>
  <c r="U445" i="2" s="1"/>
  <c r="M445" i="2"/>
  <c r="N445" i="2" s="1"/>
  <c r="P445" i="2"/>
  <c r="S445" i="2"/>
  <c r="P111" i="2"/>
  <c r="Q111" i="2" s="1"/>
  <c r="L111" i="2"/>
  <c r="U111" i="2" s="1"/>
  <c r="M111" i="2"/>
  <c r="N111" i="2" s="1"/>
  <c r="S111" i="2"/>
  <c r="L734" i="2"/>
  <c r="U734" i="2" s="1"/>
  <c r="P734" i="2"/>
  <c r="Q734" i="2" s="1"/>
  <c r="M734" i="2"/>
  <c r="N734" i="2" s="1"/>
  <c r="S734" i="2"/>
  <c r="M262" i="2"/>
  <c r="N262" i="2" s="1"/>
  <c r="L262" i="2"/>
  <c r="U262" i="2" s="1"/>
  <c r="P262" i="2"/>
  <c r="S262" i="2"/>
  <c r="H1008" i="7"/>
  <c r="H58" i="7"/>
  <c r="H596" i="7"/>
  <c r="L396" i="2"/>
  <c r="U396" i="2" s="1"/>
  <c r="P396" i="2"/>
  <c r="Q396" i="2" s="1"/>
  <c r="M396" i="2"/>
  <c r="N396" i="2" s="1"/>
  <c r="S396" i="2"/>
  <c r="L138" i="2"/>
  <c r="M138" i="2"/>
  <c r="N138" i="2" s="1"/>
  <c r="P138" i="2"/>
  <c r="Q138" i="2" s="1"/>
  <c r="S138" i="2"/>
  <c r="H582" i="7"/>
  <c r="L58" i="2"/>
  <c r="M58" i="2"/>
  <c r="N58" i="2" s="1"/>
  <c r="P58" i="2"/>
  <c r="Q58" i="2" s="1"/>
  <c r="S58" i="2"/>
  <c r="H305" i="7"/>
  <c r="H467" i="7"/>
  <c r="P573" i="2"/>
  <c r="L573" i="2"/>
  <c r="U573" i="2" s="1"/>
  <c r="M573" i="2"/>
  <c r="N573" i="2" s="1"/>
  <c r="S573" i="2"/>
  <c r="H276" i="7"/>
  <c r="H172" i="7"/>
  <c r="L996" i="2"/>
  <c r="U996" i="2" s="1"/>
  <c r="M996" i="2"/>
  <c r="N996" i="2" s="1"/>
  <c r="P996" i="2"/>
  <c r="S996" i="2"/>
  <c r="H652" i="7"/>
  <c r="M127" i="2"/>
  <c r="N127" i="2" s="1"/>
  <c r="P127" i="2"/>
  <c r="Q127" i="2" s="1"/>
  <c r="L127" i="2"/>
  <c r="U127" i="2" s="1"/>
  <c r="S127" i="2"/>
  <c r="H672" i="7"/>
  <c r="H67" i="7"/>
  <c r="M43" i="2"/>
  <c r="N43" i="2" s="1"/>
  <c r="L43" i="2"/>
  <c r="P43" i="2"/>
  <c r="S43" i="2"/>
  <c r="H948" i="7"/>
  <c r="L38" i="2"/>
  <c r="M38" i="2"/>
  <c r="N38" i="2" s="1"/>
  <c r="P38" i="2"/>
  <c r="S38" i="2"/>
  <c r="H222" i="7"/>
  <c r="L128" i="2"/>
  <c r="M128" i="2"/>
  <c r="N128" i="2" s="1"/>
  <c r="P128" i="2"/>
  <c r="S128" i="2"/>
  <c r="M846" i="2"/>
  <c r="N846" i="2" s="1"/>
  <c r="P846" i="2"/>
  <c r="L846" i="2"/>
  <c r="U846" i="2" s="1"/>
  <c r="S846" i="2"/>
  <c r="L843" i="2"/>
  <c r="M843" i="2"/>
  <c r="N843" i="2" s="1"/>
  <c r="P843" i="2"/>
  <c r="S843" i="2"/>
  <c r="H745" i="7"/>
  <c r="H546" i="7"/>
  <c r="H604" i="7"/>
  <c r="L726" i="2"/>
  <c r="P726" i="2"/>
  <c r="M726" i="2"/>
  <c r="N726" i="2" s="1"/>
  <c r="S726" i="2"/>
  <c r="M305" i="2"/>
  <c r="N305" i="2" s="1"/>
  <c r="L305" i="2"/>
  <c r="P305" i="2"/>
  <c r="S305" i="2"/>
  <c r="H469" i="7"/>
  <c r="H152" i="7"/>
  <c r="H488" i="7"/>
  <c r="L392" i="2"/>
  <c r="P392" i="2"/>
  <c r="M392" i="2"/>
  <c r="N392" i="2" s="1"/>
  <c r="S392" i="2"/>
  <c r="M551" i="2"/>
  <c r="N551" i="2" s="1"/>
  <c r="P551" i="2"/>
  <c r="Q551" i="2" s="1"/>
  <c r="L551" i="2"/>
  <c r="S551" i="2"/>
  <c r="L805" i="2"/>
  <c r="U805" i="2" s="1"/>
  <c r="M805" i="2"/>
  <c r="N805" i="2" s="1"/>
  <c r="P805" i="2"/>
  <c r="Q805" i="2" s="1"/>
  <c r="S805" i="2"/>
  <c r="L885" i="2"/>
  <c r="P885" i="2"/>
  <c r="Q885" i="2" s="1"/>
  <c r="M885" i="2"/>
  <c r="N885" i="2" s="1"/>
  <c r="S885" i="2"/>
  <c r="H935" i="7"/>
  <c r="H716" i="7"/>
  <c r="L887" i="2"/>
  <c r="U887" i="2" s="1"/>
  <c r="P887" i="2"/>
  <c r="M887" i="2"/>
  <c r="N887" i="2" s="1"/>
  <c r="S887" i="2"/>
  <c r="H784" i="7"/>
  <c r="L953" i="2"/>
  <c r="U953" i="2" s="1"/>
  <c r="M953" i="2"/>
  <c r="N953" i="2" s="1"/>
  <c r="P953" i="2"/>
  <c r="S953" i="2"/>
  <c r="M792" i="2"/>
  <c r="N792" i="2" s="1"/>
  <c r="P792" i="2"/>
  <c r="Q792" i="2" s="1"/>
  <c r="L792" i="2"/>
  <c r="U792" i="2" s="1"/>
  <c r="S792" i="2"/>
  <c r="H713" i="7"/>
  <c r="L724" i="2"/>
  <c r="P724" i="2"/>
  <c r="M724" i="2"/>
  <c r="N724" i="2" s="1"/>
  <c r="S724" i="2"/>
  <c r="H886" i="7"/>
  <c r="L960" i="2"/>
  <c r="U960" i="2" s="1"/>
  <c r="M960" i="2"/>
  <c r="N960" i="2" s="1"/>
  <c r="P960" i="2"/>
  <c r="Q960" i="2" s="1"/>
  <c r="S960" i="2"/>
  <c r="H86" i="7"/>
  <c r="H437" i="7"/>
  <c r="P460" i="2"/>
  <c r="L460" i="2"/>
  <c r="M460" i="2"/>
  <c r="N460" i="2" s="1"/>
  <c r="S460" i="2"/>
  <c r="H456" i="7"/>
  <c r="H138" i="7"/>
  <c r="P513" i="2"/>
  <c r="Q513" i="2" s="1"/>
  <c r="L513" i="2"/>
  <c r="M513" i="2"/>
  <c r="N513" i="2" s="1"/>
  <c r="S513" i="2"/>
  <c r="P178" i="2"/>
  <c r="Q178" i="2" s="1"/>
  <c r="L178" i="2"/>
  <c r="M178" i="2"/>
  <c r="N178" i="2" s="1"/>
  <c r="S178" i="2"/>
  <c r="H475" i="7"/>
  <c r="H185" i="7"/>
  <c r="H320" i="7"/>
  <c r="L572" i="2"/>
  <c r="U572" i="2" s="1"/>
  <c r="M572" i="2"/>
  <c r="N572" i="2" s="1"/>
  <c r="P572" i="2"/>
  <c r="S572" i="2"/>
  <c r="M835" i="2"/>
  <c r="N835" i="2" s="1"/>
  <c r="P835" i="2"/>
  <c r="L835" i="2"/>
  <c r="S835" i="2"/>
  <c r="H428" i="7"/>
  <c r="H25" i="7"/>
  <c r="H331" i="7"/>
  <c r="L523" i="2"/>
  <c r="M523" i="2"/>
  <c r="N523" i="2" s="1"/>
  <c r="P523" i="2"/>
  <c r="S523" i="2"/>
  <c r="M34" i="2"/>
  <c r="N34" i="2" s="1"/>
  <c r="P34" i="2"/>
  <c r="Q34" i="2" s="1"/>
  <c r="L34" i="2"/>
  <c r="U34" i="2" s="1"/>
  <c r="S34" i="2"/>
  <c r="P579" i="2"/>
  <c r="Q579" i="2" s="1"/>
  <c r="L579" i="2"/>
  <c r="M579" i="2"/>
  <c r="N579" i="2" s="1"/>
  <c r="S579" i="2"/>
  <c r="L795" i="2"/>
  <c r="U795" i="2" s="1"/>
  <c r="M795" i="2"/>
  <c r="N795" i="2" s="1"/>
  <c r="P795" i="2"/>
  <c r="Q795" i="2" s="1"/>
  <c r="S795" i="2"/>
  <c r="H510" i="7"/>
  <c r="L60" i="2"/>
  <c r="M60" i="2"/>
  <c r="N60" i="2" s="1"/>
  <c r="P60" i="2"/>
  <c r="Q60" i="2" s="1"/>
  <c r="S60" i="2"/>
  <c r="H774" i="7"/>
  <c r="H350" i="7"/>
  <c r="L574" i="2"/>
  <c r="M574" i="2"/>
  <c r="N574" i="2" s="1"/>
  <c r="P574" i="2"/>
  <c r="S574" i="2"/>
  <c r="M798" i="2"/>
  <c r="N798" i="2" s="1"/>
  <c r="P798" i="2"/>
  <c r="L798" i="2"/>
  <c r="U798" i="2" s="1"/>
  <c r="S798" i="2"/>
  <c r="L113" i="2"/>
  <c r="U113" i="2" s="1"/>
  <c r="M113" i="2"/>
  <c r="N113" i="2" s="1"/>
  <c r="P113" i="2"/>
  <c r="S113" i="2"/>
  <c r="P335" i="2"/>
  <c r="L335" i="2"/>
  <c r="M335" i="2"/>
  <c r="N335" i="2" s="1"/>
  <c r="S335" i="2"/>
  <c r="H262" i="7"/>
  <c r="L993" i="2"/>
  <c r="U993" i="2" s="1"/>
  <c r="M993" i="2"/>
  <c r="N993" i="2" s="1"/>
  <c r="P993" i="2"/>
  <c r="S993" i="2"/>
  <c r="H483" i="7"/>
  <c r="L394" i="2"/>
  <c r="P394" i="2"/>
  <c r="Q394" i="2" s="1"/>
  <c r="M394" i="2"/>
  <c r="N394" i="2" s="1"/>
  <c r="S394" i="2"/>
  <c r="H714" i="7"/>
  <c r="H777" i="7"/>
  <c r="L185" i="2"/>
  <c r="M185" i="2"/>
  <c r="N185" i="2" s="1"/>
  <c r="P185" i="2"/>
  <c r="Q185" i="2" s="1"/>
  <c r="S185" i="2"/>
  <c r="H815" i="7"/>
  <c r="L782" i="2"/>
  <c r="U782" i="2" s="1"/>
  <c r="M782" i="2"/>
  <c r="N782" i="2" s="1"/>
  <c r="P782" i="2"/>
  <c r="S782" i="2"/>
  <c r="H337" i="7"/>
  <c r="L187" i="2"/>
  <c r="M187" i="2"/>
  <c r="N187" i="2" s="1"/>
  <c r="P187" i="2"/>
  <c r="S187" i="2"/>
  <c r="P987" i="2"/>
  <c r="L987" i="2"/>
  <c r="U987" i="2" s="1"/>
  <c r="M987" i="2"/>
  <c r="N987" i="2" s="1"/>
  <c r="S987" i="2"/>
  <c r="H245" i="7"/>
  <c r="H208" i="7"/>
  <c r="H478" i="7"/>
  <c r="P557" i="2"/>
  <c r="Q557" i="2" s="1"/>
  <c r="L557" i="2"/>
  <c r="M557" i="2"/>
  <c r="N557" i="2" s="1"/>
  <c r="S557" i="2"/>
  <c r="P741" i="2"/>
  <c r="L741" i="2"/>
  <c r="U741" i="2" s="1"/>
  <c r="M741" i="2"/>
  <c r="N741" i="2" s="1"/>
  <c r="S741" i="2"/>
  <c r="P149" i="2"/>
  <c r="Q149" i="2" s="1"/>
  <c r="M149" i="2"/>
  <c r="N149" i="2" s="1"/>
  <c r="L149" i="2"/>
  <c r="U149" i="2" s="1"/>
  <c r="S149" i="2"/>
  <c r="L402" i="2"/>
  <c r="U402" i="2" s="1"/>
  <c r="M402" i="2"/>
  <c r="N402" i="2" s="1"/>
  <c r="P402" i="2"/>
  <c r="Q402" i="2" s="1"/>
  <c r="S402" i="2"/>
  <c r="H676" i="7"/>
  <c r="L356" i="2"/>
  <c r="M356" i="2"/>
  <c r="N356" i="2" s="1"/>
  <c r="P356" i="2"/>
  <c r="Q356" i="2" s="1"/>
  <c r="S356" i="2"/>
  <c r="H308" i="7"/>
  <c r="H148" i="7"/>
  <c r="L686" i="2"/>
  <c r="M686" i="2"/>
  <c r="N686" i="2" s="1"/>
  <c r="P686" i="2"/>
  <c r="S686" i="2"/>
  <c r="L532" i="2"/>
  <c r="U532" i="2" s="1"/>
  <c r="M532" i="2"/>
  <c r="N532" i="2" s="1"/>
  <c r="P532" i="2"/>
  <c r="Q532" i="2" s="1"/>
  <c r="S532" i="2"/>
  <c r="P456" i="2"/>
  <c r="Q456" i="2" s="1"/>
  <c r="L456" i="2"/>
  <c r="M456" i="2"/>
  <c r="N456" i="2" s="1"/>
  <c r="S456" i="2"/>
  <c r="H168" i="7"/>
  <c r="H424" i="7"/>
  <c r="L716" i="2"/>
  <c r="M716" i="2"/>
  <c r="N716" i="2" s="1"/>
  <c r="P716" i="2"/>
  <c r="S716" i="2"/>
  <c r="H791" i="7"/>
  <c r="M32" i="2"/>
  <c r="N32" i="2" s="1"/>
  <c r="P32" i="2"/>
  <c r="Q32" i="2" s="1"/>
  <c r="L32" i="2"/>
  <c r="S32" i="2"/>
  <c r="L292" i="2"/>
  <c r="M292" i="2"/>
  <c r="N292" i="2" s="1"/>
  <c r="P292" i="2"/>
  <c r="Q292" i="2" s="1"/>
  <c r="S292" i="2"/>
  <c r="H979" i="7"/>
  <c r="H129" i="7"/>
  <c r="H958" i="7"/>
  <c r="H99" i="7"/>
  <c r="P31" i="2"/>
  <c r="Q31" i="2" s="1"/>
  <c r="L31" i="2"/>
  <c r="U31" i="2" s="1"/>
  <c r="M31" i="2"/>
  <c r="N31" i="2" s="1"/>
  <c r="S31" i="2"/>
  <c r="H635" i="7"/>
  <c r="L576" i="2"/>
  <c r="U576" i="2" s="1"/>
  <c r="M576" i="2"/>
  <c r="N576" i="2" s="1"/>
  <c r="P576" i="2"/>
  <c r="Q576" i="2" s="1"/>
  <c r="S576" i="2"/>
  <c r="P831" i="2"/>
  <c r="Q831" i="2" s="1"/>
  <c r="L831" i="2"/>
  <c r="U831" i="2" s="1"/>
  <c r="M831" i="2"/>
  <c r="N831" i="2" s="1"/>
  <c r="S831" i="2"/>
  <c r="H364" i="7"/>
  <c r="H41" i="7"/>
  <c r="H982" i="7"/>
  <c r="M257" i="2"/>
  <c r="N257" i="2" s="1"/>
  <c r="L257" i="2"/>
  <c r="P257" i="2"/>
  <c r="S257" i="2"/>
  <c r="L48" i="2"/>
  <c r="U48" i="2" s="1"/>
  <c r="M48" i="2"/>
  <c r="N48" i="2" s="1"/>
  <c r="P48" i="2"/>
  <c r="S48" i="2"/>
  <c r="H213" i="7"/>
  <c r="L714" i="2"/>
  <c r="M714" i="2"/>
  <c r="N714" i="2" s="1"/>
  <c r="P714" i="2"/>
  <c r="S714" i="2"/>
  <c r="H665" i="7"/>
  <c r="P121" i="2"/>
  <c r="L121" i="2"/>
  <c r="U121" i="2" s="1"/>
  <c r="M121" i="2"/>
  <c r="N121" i="2" s="1"/>
  <c r="S121" i="2"/>
  <c r="L304" i="2"/>
  <c r="U304" i="2" s="1"/>
  <c r="M304" i="2"/>
  <c r="N304" i="2" s="1"/>
  <c r="P304" i="2"/>
  <c r="Q304" i="2" s="1"/>
  <c r="S304" i="2"/>
  <c r="M774" i="2"/>
  <c r="N774" i="2" s="1"/>
  <c r="P774" i="2"/>
  <c r="Q774" i="2" s="1"/>
  <c r="L774" i="2"/>
  <c r="S774" i="2"/>
  <c r="L536" i="2"/>
  <c r="U536" i="2" s="1"/>
  <c r="M536" i="2"/>
  <c r="N536" i="2" s="1"/>
  <c r="P536" i="2"/>
  <c r="Q536" i="2" s="1"/>
  <c r="S536" i="2"/>
  <c r="H779" i="7"/>
  <c r="L464" i="2"/>
  <c r="M464" i="2"/>
  <c r="N464" i="2" s="1"/>
  <c r="P464" i="2"/>
  <c r="S464" i="2"/>
  <c r="H874" i="7"/>
  <c r="H969" i="7"/>
  <c r="L918" i="2"/>
  <c r="U918" i="2" s="1"/>
  <c r="M918" i="2"/>
  <c r="N918" i="2" s="1"/>
  <c r="P918" i="2"/>
  <c r="Q918" i="2" s="1"/>
  <c r="S918" i="2"/>
  <c r="H949" i="7"/>
  <c r="P679" i="2"/>
  <c r="Q679" i="2" s="1"/>
  <c r="L679" i="2"/>
  <c r="U679" i="2" s="1"/>
  <c r="M679" i="2"/>
  <c r="N679" i="2" s="1"/>
  <c r="S679" i="2"/>
  <c r="P583" i="2"/>
  <c r="L583" i="2"/>
  <c r="U583" i="2" s="1"/>
  <c r="M583" i="2"/>
  <c r="N583" i="2" s="1"/>
  <c r="S583" i="2"/>
  <c r="H603" i="7"/>
  <c r="H153" i="7"/>
  <c r="H537" i="7"/>
  <c r="L620" i="2"/>
  <c r="M620" i="2"/>
  <c r="N620" i="2" s="1"/>
  <c r="P620" i="2"/>
  <c r="Q620" i="2" s="1"/>
  <c r="S620" i="2"/>
  <c r="L899" i="2"/>
  <c r="U899" i="2" s="1"/>
  <c r="P899" i="2"/>
  <c r="Q899" i="2" s="1"/>
  <c r="M899" i="2"/>
  <c r="N899" i="2" s="1"/>
  <c r="S899" i="2"/>
  <c r="H197" i="7"/>
  <c r="L907" i="2"/>
  <c r="P907" i="2"/>
  <c r="Q907" i="2" s="1"/>
  <c r="M907" i="2"/>
  <c r="N907" i="2" s="1"/>
  <c r="S907" i="2"/>
  <c r="H260" i="7"/>
  <c r="L195" i="2"/>
  <c r="U195" i="2" s="1"/>
  <c r="M195" i="2"/>
  <c r="N195" i="2" s="1"/>
  <c r="P195" i="2"/>
  <c r="Q195" i="2" s="1"/>
  <c r="S195" i="2"/>
  <c r="P359" i="2"/>
  <c r="Q359" i="2" s="1"/>
  <c r="L359" i="2"/>
  <c r="U359" i="2" s="1"/>
  <c r="M359" i="2"/>
  <c r="N359" i="2" s="1"/>
  <c r="S359" i="2"/>
  <c r="L855" i="2"/>
  <c r="M855" i="2"/>
  <c r="N855" i="2" s="1"/>
  <c r="P855" i="2"/>
  <c r="Q855" i="2" s="1"/>
  <c r="S855" i="2"/>
  <c r="H565" i="7"/>
  <c r="L1013" i="2"/>
  <c r="M1013" i="2"/>
  <c r="N1013" i="2" s="1"/>
  <c r="P1013" i="2"/>
  <c r="Q1013" i="2" s="1"/>
  <c r="S1013" i="2"/>
  <c r="H555" i="7"/>
  <c r="M479" i="2"/>
  <c r="N479" i="2" s="1"/>
  <c r="P479" i="2"/>
  <c r="L479" i="2"/>
  <c r="U479" i="2" s="1"/>
  <c r="S479" i="2"/>
  <c r="H198" i="7"/>
  <c r="H13" i="7"/>
  <c r="L780" i="2"/>
  <c r="U780" i="2" s="1"/>
  <c r="M780" i="2"/>
  <c r="N780" i="2" s="1"/>
  <c r="P780" i="2"/>
  <c r="Q780" i="2" s="1"/>
  <c r="S780" i="2"/>
  <c r="H740" i="7"/>
  <c r="P76" i="2"/>
  <c r="Q76" i="2" s="1"/>
  <c r="L76" i="2"/>
  <c r="M76" i="2"/>
  <c r="N76" i="2" s="1"/>
  <c r="S76" i="2"/>
  <c r="P212" i="2"/>
  <c r="Q212" i="2" s="1"/>
  <c r="L212" i="2"/>
  <c r="M212" i="2"/>
  <c r="N212" i="2" s="1"/>
  <c r="S212" i="2"/>
  <c r="P327" i="2"/>
  <c r="Q327" i="2" s="1"/>
  <c r="L327" i="2"/>
  <c r="U327" i="2" s="1"/>
  <c r="M327" i="2"/>
  <c r="N327" i="2" s="1"/>
  <c r="S327" i="2"/>
  <c r="L652" i="2"/>
  <c r="P652" i="2"/>
  <c r="Q652" i="2" s="1"/>
  <c r="M652" i="2"/>
  <c r="N652" i="2" s="1"/>
  <c r="S652" i="2"/>
  <c r="H392" i="7"/>
  <c r="M858" i="2"/>
  <c r="N858" i="2" s="1"/>
  <c r="P858" i="2"/>
  <c r="Q858" i="2" s="1"/>
  <c r="L858" i="2"/>
  <c r="S858" i="2"/>
  <c r="H88" i="7"/>
  <c r="H744" i="7"/>
  <c r="P245" i="2"/>
  <c r="Q245" i="2" s="1"/>
  <c r="L245" i="2"/>
  <c r="M245" i="2"/>
  <c r="N245" i="2" s="1"/>
  <c r="S245" i="2"/>
  <c r="H756" i="7"/>
  <c r="H188" i="7"/>
  <c r="M698" i="2"/>
  <c r="N698" i="2" s="1"/>
  <c r="P698" i="2"/>
  <c r="L698" i="2"/>
  <c r="U698" i="2" s="1"/>
  <c r="S698" i="2"/>
  <c r="H549" i="7"/>
  <c r="L893" i="2"/>
  <c r="U893" i="2" s="1"/>
  <c r="P893" i="2"/>
  <c r="M893" i="2"/>
  <c r="N893" i="2" s="1"/>
  <c r="S893" i="2"/>
  <c r="H654" i="7"/>
  <c r="L270" i="2"/>
  <c r="M270" i="2"/>
  <c r="N270" i="2" s="1"/>
  <c r="P270" i="2"/>
  <c r="S270" i="2"/>
  <c r="M489" i="2"/>
  <c r="N489" i="2" s="1"/>
  <c r="P489" i="2"/>
  <c r="Q489" i="2" s="1"/>
  <c r="L489" i="2"/>
  <c r="S489" i="2"/>
  <c r="H240" i="7"/>
  <c r="H386" i="7"/>
  <c r="H401" i="7"/>
  <c r="L730" i="2"/>
  <c r="P730" i="2"/>
  <c r="M730" i="2"/>
  <c r="N730" i="2" s="1"/>
  <c r="S730" i="2"/>
  <c r="L916" i="2"/>
  <c r="U916" i="2" s="1"/>
  <c r="M916" i="2"/>
  <c r="N916" i="2" s="1"/>
  <c r="P916" i="2"/>
  <c r="S916" i="2"/>
  <c r="L492" i="2"/>
  <c r="M492" i="2"/>
  <c r="N492" i="2" s="1"/>
  <c r="P492" i="2"/>
  <c r="Q492" i="2" s="1"/>
  <c r="S492" i="2"/>
  <c r="H772" i="7"/>
  <c r="H226" i="7"/>
  <c r="H278" i="7"/>
  <c r="M481" i="2"/>
  <c r="N481" i="2" s="1"/>
  <c r="P481" i="2"/>
  <c r="Q481" i="2" s="1"/>
  <c r="L481" i="2"/>
  <c r="S481" i="2"/>
  <c r="M345" i="2"/>
  <c r="N345" i="2" s="1"/>
  <c r="P345" i="2"/>
  <c r="L345" i="2"/>
  <c r="U345" i="2" s="1"/>
  <c r="S345" i="2"/>
  <c r="H405" i="7"/>
  <c r="P972" i="2"/>
  <c r="Q972" i="2" s="1"/>
  <c r="L972" i="2"/>
  <c r="M972" i="2"/>
  <c r="N972" i="2" s="1"/>
  <c r="S972" i="2"/>
  <c r="L423" i="2"/>
  <c r="U423" i="2" s="1"/>
  <c r="M423" i="2"/>
  <c r="N423" i="2" s="1"/>
  <c r="P423" i="2"/>
  <c r="S423" i="2"/>
  <c r="L525" i="2"/>
  <c r="M525" i="2"/>
  <c r="N525" i="2" s="1"/>
  <c r="P525" i="2"/>
  <c r="Q525" i="2" s="1"/>
  <c r="S525" i="2"/>
  <c r="H53" i="7"/>
  <c r="L22" i="2"/>
  <c r="M22" i="2"/>
  <c r="N22" i="2" s="1"/>
  <c r="P22" i="2"/>
  <c r="S22" i="2"/>
  <c r="H150" i="7"/>
  <c r="H29" i="7"/>
  <c r="L506" i="2"/>
  <c r="U506" i="2" s="1"/>
  <c r="P506" i="2"/>
  <c r="M506" i="2"/>
  <c r="N506" i="2" s="1"/>
  <c r="S506" i="2"/>
  <c r="H896" i="7"/>
  <c r="H202" i="7"/>
  <c r="M114" i="2"/>
  <c r="N114" i="2" s="1"/>
  <c r="P114" i="2"/>
  <c r="Q114" i="2" s="1"/>
  <c r="L114" i="2"/>
  <c r="U114" i="2" s="1"/>
  <c r="S114" i="2"/>
  <c r="P517" i="2"/>
  <c r="Q517" i="2" s="1"/>
  <c r="L517" i="2"/>
  <c r="U517" i="2" s="1"/>
  <c r="M517" i="2"/>
  <c r="N517" i="2" s="1"/>
  <c r="S517" i="2"/>
  <c r="L276" i="2"/>
  <c r="U276" i="2" s="1"/>
  <c r="M276" i="2"/>
  <c r="N276" i="2" s="1"/>
  <c r="P276" i="2"/>
  <c r="Q276" i="2" s="1"/>
  <c r="S276" i="2"/>
  <c r="H269" i="7"/>
  <c r="L883" i="2"/>
  <c r="U883" i="2" s="1"/>
  <c r="P883" i="2"/>
  <c r="M883" i="2"/>
  <c r="N883" i="2" s="1"/>
  <c r="S883" i="2"/>
  <c r="H504" i="7"/>
  <c r="M285" i="2"/>
  <c r="N285" i="2" s="1"/>
  <c r="P285" i="2"/>
  <c r="L285" i="2"/>
  <c r="U285" i="2" s="1"/>
  <c r="S285" i="2"/>
  <c r="P693" i="2"/>
  <c r="Q693" i="2" s="1"/>
  <c r="L693" i="2"/>
  <c r="M693" i="2"/>
  <c r="N693" i="2" s="1"/>
  <c r="S693" i="2"/>
  <c r="H528" i="7"/>
  <c r="L891" i="2"/>
  <c r="U891" i="2" s="1"/>
  <c r="P891" i="2"/>
  <c r="Q891" i="2" s="1"/>
  <c r="M891" i="2"/>
  <c r="N891" i="2" s="1"/>
  <c r="S891" i="2"/>
  <c r="H621" i="7"/>
  <c r="P141" i="2"/>
  <c r="L141" i="2"/>
  <c r="U141" i="2" s="1"/>
  <c r="M141" i="2"/>
  <c r="N141" i="2" s="1"/>
  <c r="S141" i="2"/>
  <c r="H857" i="7"/>
  <c r="M85" i="2"/>
  <c r="N85" i="2" s="1"/>
  <c r="P85" i="2"/>
  <c r="L85" i="2"/>
  <c r="U85" i="2" s="1"/>
  <c r="S85" i="2"/>
  <c r="L234" i="2"/>
  <c r="U234" i="2" s="1"/>
  <c r="P234" i="2"/>
  <c r="Q234" i="2" s="1"/>
  <c r="M234" i="2"/>
  <c r="N234" i="2" s="1"/>
  <c r="S234" i="2"/>
  <c r="L643" i="2"/>
  <c r="U643" i="2" s="1"/>
  <c r="M643" i="2"/>
  <c r="N643" i="2" s="1"/>
  <c r="P643" i="2"/>
  <c r="Q643" i="2" s="1"/>
  <c r="S643" i="2"/>
  <c r="M796" i="2"/>
  <c r="N796" i="2" s="1"/>
  <c r="P796" i="2"/>
  <c r="Q796" i="2" s="1"/>
  <c r="L796" i="2"/>
  <c r="S796" i="2"/>
  <c r="H920" i="7"/>
  <c r="L480" i="2"/>
  <c r="U480" i="2" s="1"/>
  <c r="M480" i="2"/>
  <c r="N480" i="2" s="1"/>
  <c r="P480" i="2"/>
  <c r="S480" i="2"/>
  <c r="H686" i="7"/>
  <c r="M974" i="2"/>
  <c r="N974" i="2" s="1"/>
  <c r="P974" i="2"/>
  <c r="Q974" i="2" s="1"/>
  <c r="L974" i="2"/>
  <c r="U974" i="2" s="1"/>
  <c r="S974" i="2"/>
  <c r="L857" i="2"/>
  <c r="U857" i="2" s="1"/>
  <c r="M857" i="2"/>
  <c r="N857" i="2" s="1"/>
  <c r="P857" i="2"/>
  <c r="Q857" i="2" s="1"/>
  <c r="S857" i="2"/>
  <c r="H361" i="7"/>
  <c r="L25" i="2"/>
  <c r="M25" i="2"/>
  <c r="N25" i="2" s="1"/>
  <c r="P25" i="2"/>
  <c r="S25" i="2"/>
  <c r="L599" i="2"/>
  <c r="U599" i="2" s="1"/>
  <c r="M599" i="2"/>
  <c r="N599" i="2" s="1"/>
  <c r="P599" i="2"/>
  <c r="Q599" i="2" s="1"/>
  <c r="S599" i="2"/>
  <c r="H964" i="7"/>
  <c r="M545" i="2"/>
  <c r="N545" i="2" s="1"/>
  <c r="P545" i="2"/>
  <c r="L545" i="2"/>
  <c r="S545" i="2"/>
  <c r="H416" i="7"/>
  <c r="L619" i="2"/>
  <c r="M619" i="2"/>
  <c r="N619" i="2" s="1"/>
  <c r="P619" i="2"/>
  <c r="Q619" i="2" s="1"/>
  <c r="S619" i="2"/>
  <c r="P829" i="2"/>
  <c r="Q829" i="2" s="1"/>
  <c r="L829" i="2"/>
  <c r="U829" i="2" s="1"/>
  <c r="M829" i="2"/>
  <c r="N829" i="2" s="1"/>
  <c r="S829" i="2"/>
  <c r="H141" i="7"/>
  <c r="L102" i="2"/>
  <c r="M102" i="2"/>
  <c r="N102" i="2" s="1"/>
  <c r="P102" i="2"/>
  <c r="S102" i="2"/>
  <c r="H228" i="7"/>
  <c r="M990" i="2"/>
  <c r="N990" i="2" s="1"/>
  <c r="P990" i="2"/>
  <c r="Q990" i="2" s="1"/>
  <c r="L990" i="2"/>
  <c r="S990" i="2"/>
  <c r="P371" i="2"/>
  <c r="Q371" i="2" s="1"/>
  <c r="L371" i="2"/>
  <c r="U371" i="2" s="1"/>
  <c r="M371" i="2"/>
  <c r="N371" i="2" s="1"/>
  <c r="S371" i="2"/>
  <c r="L901" i="2"/>
  <c r="U901" i="2" s="1"/>
  <c r="P901" i="2"/>
  <c r="M901" i="2"/>
  <c r="N901" i="2" s="1"/>
  <c r="S901" i="2"/>
  <c r="H394" i="7"/>
  <c r="H400" i="7"/>
  <c r="M421" i="2"/>
  <c r="N421" i="2" s="1"/>
  <c r="P421" i="2"/>
  <c r="Q421" i="2" s="1"/>
  <c r="L421" i="2"/>
  <c r="U421" i="2" s="1"/>
  <c r="S421" i="2"/>
  <c r="I476" i="2"/>
  <c r="I252" i="2"/>
  <c r="I99" i="2"/>
  <c r="I366" i="2"/>
  <c r="I928" i="2"/>
  <c r="I47" i="2"/>
  <c r="I197" i="2"/>
  <c r="I843" i="2"/>
  <c r="I834" i="2"/>
  <c r="I716" i="2"/>
  <c r="I973" i="2"/>
  <c r="I181" i="2"/>
  <c r="I461" i="2"/>
  <c r="I926" i="2"/>
  <c r="I902" i="2"/>
  <c r="I564" i="2"/>
  <c r="I525" i="2"/>
  <c r="I867" i="2"/>
  <c r="I297" i="2"/>
  <c r="I579" i="2"/>
  <c r="I427" i="2"/>
  <c r="I100" i="2"/>
  <c r="I191" i="2"/>
  <c r="I527" i="2"/>
  <c r="I194" i="2"/>
  <c r="I969" i="2"/>
  <c r="I96" i="2"/>
  <c r="I420" i="2"/>
  <c r="I105" i="2"/>
  <c r="I907" i="2"/>
  <c r="I842" i="2"/>
  <c r="I522" i="2"/>
  <c r="I83" i="2"/>
  <c r="I701" i="2"/>
  <c r="I654" i="2"/>
  <c r="I504" i="2"/>
  <c r="I308" i="2"/>
  <c r="I43" i="2"/>
  <c r="I663" i="2"/>
  <c r="I824" i="2"/>
  <c r="I791" i="2"/>
  <c r="I1015" i="2"/>
  <c r="I258" i="2"/>
  <c r="I462" i="2"/>
  <c r="I822" i="2"/>
  <c r="I411" i="2"/>
  <c r="I278" i="2"/>
  <c r="I574" i="2"/>
  <c r="I690" i="2"/>
  <c r="I255" i="2"/>
  <c r="I347" i="2"/>
  <c r="I687" i="2"/>
  <c r="I665" i="2"/>
  <c r="I176" i="2"/>
  <c r="I393" i="2"/>
  <c r="I311" i="2"/>
  <c r="I212" i="2"/>
  <c r="I317" i="2"/>
  <c r="I325" i="2"/>
  <c r="I547" i="2"/>
  <c r="I250" i="2"/>
  <c r="I204" i="2"/>
  <c r="I175" i="2"/>
  <c r="I333" i="2"/>
  <c r="I239" i="2"/>
  <c r="I984" i="2"/>
  <c r="I253" i="2"/>
  <c r="I523" i="2"/>
  <c r="I961" i="2"/>
  <c r="I305" i="2"/>
  <c r="I749" i="2"/>
  <c r="I203" i="2"/>
  <c r="I22" i="2"/>
  <c r="W1023" i="6"/>
  <c r="S16" i="6" s="1"/>
  <c r="J2024" i="2"/>
  <c r="K1023" i="6"/>
  <c r="G16" i="6" s="1"/>
  <c r="H945" i="7"/>
  <c r="P200" i="2"/>
  <c r="Q200" i="2" s="1"/>
  <c r="L200" i="2"/>
  <c r="M200" i="2"/>
  <c r="N200" i="2" s="1"/>
  <c r="S200" i="2"/>
  <c r="M417" i="2"/>
  <c r="N417" i="2" s="1"/>
  <c r="P417" i="2"/>
  <c r="Q417" i="2" s="1"/>
  <c r="L417" i="2"/>
  <c r="S417" i="2"/>
  <c r="H420" i="7"/>
  <c r="L999" i="2"/>
  <c r="M999" i="2"/>
  <c r="N999" i="2" s="1"/>
  <c r="P999" i="2"/>
  <c r="Q999" i="2" s="1"/>
  <c r="S999" i="2"/>
  <c r="H724" i="7"/>
  <c r="H212" i="7"/>
  <c r="L709" i="2"/>
  <c r="U709" i="2" s="1"/>
  <c r="M709" i="2"/>
  <c r="N709" i="2" s="1"/>
  <c r="P709" i="2"/>
  <c r="S709" i="2"/>
  <c r="H461" i="7"/>
  <c r="M297" i="2"/>
  <c r="N297" i="2" s="1"/>
  <c r="L297" i="2"/>
  <c r="U297" i="2" s="1"/>
  <c r="P297" i="2"/>
  <c r="Q297" i="2" s="1"/>
  <c r="S297" i="2"/>
  <c r="H950" i="7"/>
  <c r="P745" i="2"/>
  <c r="L745" i="2"/>
  <c r="M745" i="2"/>
  <c r="N745" i="2" s="1"/>
  <c r="S745" i="2"/>
  <c r="M615" i="2"/>
  <c r="N615" i="2" s="1"/>
  <c r="P615" i="2"/>
  <c r="L615" i="2"/>
  <c r="U615" i="2" s="1"/>
  <c r="S615" i="2"/>
  <c r="H347" i="7"/>
  <c r="P685" i="2"/>
  <c r="L685" i="2"/>
  <c r="U685" i="2" s="1"/>
  <c r="M685" i="2"/>
  <c r="N685" i="2" s="1"/>
  <c r="S685" i="2"/>
  <c r="H662" i="7"/>
  <c r="H831" i="7"/>
  <c r="H193" i="7"/>
  <c r="H824" i="7"/>
  <c r="M301" i="2"/>
  <c r="N301" i="2" s="1"/>
  <c r="L301" i="2"/>
  <c r="U301" i="2" s="1"/>
  <c r="P301" i="2"/>
  <c r="Q301" i="2" s="1"/>
  <c r="S301" i="2"/>
  <c r="M137" i="2"/>
  <c r="N137" i="2" s="1"/>
  <c r="P137" i="2"/>
  <c r="L137" i="2"/>
  <c r="U137" i="2" s="1"/>
  <c r="S137" i="2"/>
  <c r="H786" i="7"/>
  <c r="M715" i="2"/>
  <c r="N715" i="2" s="1"/>
  <c r="P715" i="2"/>
  <c r="L715" i="2"/>
  <c r="S715" i="2"/>
  <c r="H325" i="7"/>
  <c r="L282" i="2"/>
  <c r="M282" i="2"/>
  <c r="N282" i="2" s="1"/>
  <c r="P282" i="2"/>
  <c r="Q282" i="2" s="1"/>
  <c r="S282" i="2"/>
  <c r="L459" i="2"/>
  <c r="U459" i="2" s="1"/>
  <c r="P459" i="2"/>
  <c r="Q459" i="2" s="1"/>
  <c r="M459" i="2"/>
  <c r="N459" i="2" s="1"/>
  <c r="S459" i="2"/>
  <c r="L744" i="2"/>
  <c r="P744" i="2"/>
  <c r="M744" i="2"/>
  <c r="N744" i="2" s="1"/>
  <c r="S744" i="2"/>
  <c r="M543" i="2"/>
  <c r="N543" i="2" s="1"/>
  <c r="P543" i="2"/>
  <c r="Q543" i="2" s="1"/>
  <c r="L543" i="2"/>
  <c r="U543" i="2" s="1"/>
  <c r="S543" i="2"/>
  <c r="H243" i="7"/>
  <c r="H106" i="7"/>
  <c r="L17" i="2"/>
  <c r="M17" i="2"/>
  <c r="P17" i="2"/>
  <c r="J1017" i="2"/>
  <c r="S17" i="2"/>
  <c r="H174" i="7"/>
  <c r="H117" i="7"/>
  <c r="L556" i="2"/>
  <c r="U556" i="2" s="1"/>
  <c r="M556" i="2"/>
  <c r="N556" i="2" s="1"/>
  <c r="P556" i="2"/>
  <c r="Q556" i="2" s="1"/>
  <c r="S556" i="2"/>
  <c r="H318" i="7"/>
  <c r="M108" i="2"/>
  <c r="N108" i="2" s="1"/>
  <c r="L108" i="2"/>
  <c r="P108" i="2"/>
  <c r="S108" i="2"/>
  <c r="L842" i="2"/>
  <c r="U842" i="2" s="1"/>
  <c r="M842" i="2"/>
  <c r="N842" i="2" s="1"/>
  <c r="P842" i="2"/>
  <c r="S842" i="2"/>
  <c r="M608" i="2"/>
  <c r="N608" i="2" s="1"/>
  <c r="P608" i="2"/>
  <c r="L608" i="2"/>
  <c r="U608" i="2" s="1"/>
  <c r="S608" i="2"/>
  <c r="M347" i="2"/>
  <c r="N347" i="2" s="1"/>
  <c r="P347" i="2"/>
  <c r="Q347" i="2" s="1"/>
  <c r="L347" i="2"/>
  <c r="S347" i="2"/>
  <c r="H1002" i="7"/>
  <c r="L981" i="2"/>
  <c r="U981" i="2" s="1"/>
  <c r="M981" i="2"/>
  <c r="N981" i="2" s="1"/>
  <c r="P981" i="2"/>
  <c r="S981" i="2"/>
  <c r="H404" i="7"/>
  <c r="L19" i="2"/>
  <c r="M19" i="2"/>
  <c r="N19" i="2" s="1"/>
  <c r="P19" i="2"/>
  <c r="S19" i="2"/>
  <c r="P218" i="2"/>
  <c r="Q218" i="2" s="1"/>
  <c r="L218" i="2"/>
  <c r="M218" i="2"/>
  <c r="N218" i="2" s="1"/>
  <c r="S218" i="2"/>
  <c r="H293" i="7"/>
  <c r="H594" i="7"/>
  <c r="L278" i="2"/>
  <c r="U278" i="2" s="1"/>
  <c r="M278" i="2"/>
  <c r="N278" i="2" s="1"/>
  <c r="P278" i="2"/>
  <c r="Q278" i="2" s="1"/>
  <c r="S278" i="2"/>
  <c r="H736" i="7"/>
  <c r="L180" i="2"/>
  <c r="U180" i="2" s="1"/>
  <c r="M180" i="2"/>
  <c r="N180" i="2" s="1"/>
  <c r="P180" i="2"/>
  <c r="Q180" i="2" s="1"/>
  <c r="S180" i="2"/>
  <c r="L23" i="2"/>
  <c r="M23" i="2"/>
  <c r="N23" i="2" s="1"/>
  <c r="P23" i="2"/>
  <c r="S23" i="2"/>
  <c r="H61" i="7"/>
  <c r="M42" i="2"/>
  <c r="N42" i="2" s="1"/>
  <c r="P42" i="2"/>
  <c r="Q42" i="2" s="1"/>
  <c r="L42" i="2"/>
  <c r="S42" i="2"/>
  <c r="H761" i="7"/>
  <c r="L100" i="2"/>
  <c r="P100" i="2"/>
  <c r="M100" i="2"/>
  <c r="N100" i="2" s="1"/>
  <c r="S100" i="2"/>
  <c r="L249" i="2"/>
  <c r="U249" i="2" s="1"/>
  <c r="P249" i="2"/>
  <c r="Q249" i="2" s="1"/>
  <c r="M249" i="2"/>
  <c r="N249" i="2" s="1"/>
  <c r="S249" i="2"/>
  <c r="M631" i="2"/>
  <c r="N631" i="2" s="1"/>
  <c r="P631" i="2"/>
  <c r="Q631" i="2" s="1"/>
  <c r="L631" i="2"/>
  <c r="U631" i="2" s="1"/>
  <c r="S631" i="2"/>
  <c r="L826" i="2"/>
  <c r="U826" i="2" s="1"/>
  <c r="M826" i="2"/>
  <c r="N826" i="2" s="1"/>
  <c r="P826" i="2"/>
  <c r="S826" i="2"/>
  <c r="H930" i="7"/>
  <c r="M440" i="2"/>
  <c r="N440" i="2" s="1"/>
  <c r="P440" i="2"/>
  <c r="Q440" i="2" s="1"/>
  <c r="L440" i="2"/>
  <c r="U440" i="2" s="1"/>
  <c r="S440" i="2"/>
  <c r="H558" i="7"/>
  <c r="H81" i="7"/>
  <c r="L947" i="2"/>
  <c r="U947" i="2" s="1"/>
  <c r="M947" i="2"/>
  <c r="N947" i="2" s="1"/>
  <c r="P947" i="2"/>
  <c r="Q947" i="2" s="1"/>
  <c r="S947" i="2"/>
  <c r="L318" i="2"/>
  <c r="U318" i="2" s="1"/>
  <c r="M318" i="2"/>
  <c r="N318" i="2" s="1"/>
  <c r="P318" i="2"/>
  <c r="S318" i="2"/>
  <c r="H552" i="7"/>
  <c r="H114" i="7"/>
  <c r="M33" i="2"/>
  <c r="N33" i="2" s="1"/>
  <c r="P33" i="2"/>
  <c r="Q33" i="2" s="1"/>
  <c r="L33" i="2"/>
  <c r="U33" i="2" s="1"/>
  <c r="S33" i="2"/>
  <c r="H562" i="7"/>
  <c r="M976" i="2"/>
  <c r="N976" i="2" s="1"/>
  <c r="P976" i="2"/>
  <c r="Q976" i="2" s="1"/>
  <c r="L976" i="2"/>
  <c r="S976" i="2"/>
  <c r="H1009" i="7"/>
  <c r="M932" i="2"/>
  <c r="N932" i="2" s="1"/>
  <c r="P932" i="2"/>
  <c r="Q932" i="2" s="1"/>
  <c r="L932" i="2"/>
  <c r="U932" i="2" s="1"/>
  <c r="S932" i="2"/>
  <c r="P411" i="2"/>
  <c r="Q411" i="2" s="1"/>
  <c r="M411" i="2"/>
  <c r="N411" i="2" s="1"/>
  <c r="L411" i="2"/>
  <c r="S411" i="2"/>
  <c r="H76" i="7"/>
  <c r="L86" i="2"/>
  <c r="M86" i="2"/>
  <c r="N86" i="2" s="1"/>
  <c r="P86" i="2"/>
  <c r="S86" i="2"/>
  <c r="H275" i="7"/>
  <c r="L582" i="2"/>
  <c r="M582" i="2"/>
  <c r="N582" i="2" s="1"/>
  <c r="P582" i="2"/>
  <c r="S582" i="2"/>
  <c r="P601" i="2"/>
  <c r="Q601" i="2" s="1"/>
  <c r="L601" i="2"/>
  <c r="U601" i="2" s="1"/>
  <c r="M601" i="2"/>
  <c r="N601" i="2" s="1"/>
  <c r="S601" i="2"/>
  <c r="H627" i="7"/>
  <c r="L926" i="2"/>
  <c r="U926" i="2" s="1"/>
  <c r="M926" i="2"/>
  <c r="N926" i="2" s="1"/>
  <c r="P926" i="2"/>
  <c r="Q926" i="2" s="1"/>
  <c r="S926" i="2"/>
  <c r="H561" i="7"/>
  <c r="L544" i="2"/>
  <c r="U544" i="2" s="1"/>
  <c r="M544" i="2"/>
  <c r="N544" i="2" s="1"/>
  <c r="P544" i="2"/>
  <c r="Q544" i="2" s="1"/>
  <c r="S544" i="2"/>
  <c r="L913" i="2"/>
  <c r="U913" i="2" s="1"/>
  <c r="P913" i="2"/>
  <c r="Q913" i="2" s="1"/>
  <c r="M913" i="2"/>
  <c r="N913" i="2" s="1"/>
  <c r="S913" i="2"/>
  <c r="H539" i="7"/>
  <c r="P181" i="2"/>
  <c r="L181" i="2"/>
  <c r="U181" i="2" s="1"/>
  <c r="M181" i="2"/>
  <c r="N181" i="2" s="1"/>
  <c r="S181" i="2"/>
  <c r="H983" i="7"/>
  <c r="P973" i="2"/>
  <c r="Q973" i="2" s="1"/>
  <c r="L973" i="2"/>
  <c r="M973" i="2"/>
  <c r="N973" i="2" s="1"/>
  <c r="S973" i="2"/>
  <c r="L453" i="2"/>
  <c r="M453" i="2"/>
  <c r="N453" i="2" s="1"/>
  <c r="P453" i="2"/>
  <c r="S453" i="2"/>
  <c r="H553" i="7"/>
  <c r="L861" i="2"/>
  <c r="U861" i="2" s="1"/>
  <c r="P861" i="2"/>
  <c r="Q861" i="2" s="1"/>
  <c r="M861" i="2"/>
  <c r="N861" i="2" s="1"/>
  <c r="S861" i="2"/>
  <c r="H923" i="7"/>
  <c r="H218" i="7"/>
  <c r="L77" i="2"/>
  <c r="U77" i="2" s="1"/>
  <c r="M77" i="2"/>
  <c r="N77" i="2" s="1"/>
  <c r="P77" i="2"/>
  <c r="S77" i="2"/>
  <c r="P667" i="2"/>
  <c r="L667" i="2"/>
  <c r="M667" i="2"/>
  <c r="N667" i="2" s="1"/>
  <c r="S667" i="2"/>
  <c r="L63" i="2"/>
  <c r="U63" i="2" s="1"/>
  <c r="M63" i="2"/>
  <c r="N63" i="2" s="1"/>
  <c r="P63" i="2"/>
  <c r="S63" i="2"/>
  <c r="L783" i="2"/>
  <c r="M783" i="2"/>
  <c r="N783" i="2" s="1"/>
  <c r="P783" i="2"/>
  <c r="Q783" i="2" s="1"/>
  <c r="S783" i="2"/>
  <c r="M473" i="2"/>
  <c r="N473" i="2" s="1"/>
  <c r="P473" i="2"/>
  <c r="L473" i="2"/>
  <c r="S473" i="2"/>
  <c r="H499" i="7"/>
  <c r="H42" i="7"/>
  <c r="H689" i="7"/>
  <c r="L461" i="2"/>
  <c r="U461" i="2" s="1"/>
  <c r="P461" i="2"/>
  <c r="Q461" i="2" s="1"/>
  <c r="M461" i="2"/>
  <c r="N461" i="2" s="1"/>
  <c r="S461" i="2"/>
  <c r="L931" i="2"/>
  <c r="M931" i="2"/>
  <c r="N931" i="2" s="1"/>
  <c r="P931" i="2"/>
  <c r="Q931" i="2" s="1"/>
  <c r="S931" i="2"/>
  <c r="H390" i="7"/>
  <c r="P919" i="2"/>
  <c r="Q919" i="2" s="1"/>
  <c r="L919" i="2"/>
  <c r="M919" i="2"/>
  <c r="N919" i="2" s="1"/>
  <c r="S919" i="2"/>
  <c r="H611" i="7"/>
  <c r="L923" i="2"/>
  <c r="M923" i="2"/>
  <c r="N923" i="2" s="1"/>
  <c r="P923" i="2"/>
  <c r="S923" i="2"/>
  <c r="H893" i="7"/>
  <c r="H913" i="7"/>
  <c r="M866" i="2"/>
  <c r="N866" i="2" s="1"/>
  <c r="P866" i="2"/>
  <c r="L866" i="2"/>
  <c r="U866" i="2" s="1"/>
  <c r="S866" i="2"/>
  <c r="P452" i="2"/>
  <c r="L452" i="2"/>
  <c r="U452" i="2" s="1"/>
  <c r="M452" i="2"/>
  <c r="N452" i="2" s="1"/>
  <c r="S452" i="2"/>
  <c r="H986" i="7"/>
  <c r="H909" i="7"/>
  <c r="H374" i="7"/>
  <c r="P405" i="2"/>
  <c r="Q405" i="2" s="1"/>
  <c r="M405" i="2"/>
  <c r="N405" i="2" s="1"/>
  <c r="L405" i="2"/>
  <c r="U405" i="2" s="1"/>
  <c r="S405" i="2"/>
  <c r="L350" i="2"/>
  <c r="U350" i="2" s="1"/>
  <c r="M350" i="2"/>
  <c r="N350" i="2" s="1"/>
  <c r="P350" i="2"/>
  <c r="S350" i="2"/>
  <c r="H402" i="7"/>
  <c r="L252" i="2"/>
  <c r="U252" i="2" s="1"/>
  <c r="M252" i="2"/>
  <c r="N252" i="2" s="1"/>
  <c r="P252" i="2"/>
  <c r="S252" i="2"/>
  <c r="H316" i="7"/>
  <c r="L376" i="2"/>
  <c r="P376" i="2"/>
  <c r="M376" i="2"/>
  <c r="N376" i="2" s="1"/>
  <c r="S376" i="2"/>
  <c r="P597" i="2"/>
  <c r="Q597" i="2" s="1"/>
  <c r="L597" i="2"/>
  <c r="M597" i="2"/>
  <c r="N597" i="2" s="1"/>
  <c r="S597" i="2"/>
  <c r="P951" i="2"/>
  <c r="L951" i="2"/>
  <c r="U951" i="2" s="1"/>
  <c r="M951" i="2"/>
  <c r="N951" i="2" s="1"/>
  <c r="S951" i="2"/>
  <c r="H160" i="7"/>
  <c r="H789" i="7"/>
  <c r="H242" i="7"/>
  <c r="M349" i="2"/>
  <c r="N349" i="2" s="1"/>
  <c r="P349" i="2"/>
  <c r="L349" i="2"/>
  <c r="S349" i="2"/>
  <c r="H412" i="7"/>
  <c r="L836" i="2"/>
  <c r="M836" i="2"/>
  <c r="N836" i="2" s="1"/>
  <c r="P836" i="2"/>
  <c r="S836" i="2"/>
  <c r="L504" i="2"/>
  <c r="M504" i="2"/>
  <c r="N504" i="2" s="1"/>
  <c r="P504" i="2"/>
  <c r="Q504" i="2" s="1"/>
  <c r="S504" i="2"/>
  <c r="L337" i="2"/>
  <c r="U337" i="2" s="1"/>
  <c r="M337" i="2"/>
  <c r="N337" i="2" s="1"/>
  <c r="P337" i="2"/>
  <c r="S337" i="2"/>
  <c r="H72" i="7"/>
  <c r="H905" i="7"/>
  <c r="M623" i="2"/>
  <c r="N623" i="2" s="1"/>
  <c r="P623" i="2"/>
  <c r="L623" i="2"/>
  <c r="S623" i="2"/>
  <c r="H941" i="7"/>
  <c r="H790" i="7"/>
  <c r="H71" i="7"/>
  <c r="H396" i="7"/>
  <c r="H33" i="7"/>
  <c r="H903" i="7"/>
  <c r="H717" i="7"/>
  <c r="M229" i="2"/>
  <c r="N229" i="2" s="1"/>
  <c r="P229" i="2"/>
  <c r="L229" i="2"/>
  <c r="S229" i="2"/>
  <c r="H534" i="7"/>
  <c r="H602" i="7"/>
  <c r="L909" i="2"/>
  <c r="U909" i="2" s="1"/>
  <c r="P909" i="2"/>
  <c r="Q909" i="2" s="1"/>
  <c r="M909" i="2"/>
  <c r="N909" i="2" s="1"/>
  <c r="S909" i="2"/>
  <c r="L984" i="2"/>
  <c r="U984" i="2" s="1"/>
  <c r="M984" i="2"/>
  <c r="N984" i="2" s="1"/>
  <c r="P984" i="2"/>
  <c r="Q984" i="2" s="1"/>
  <c r="S984" i="2"/>
  <c r="L435" i="2"/>
  <c r="M435" i="2"/>
  <c r="N435" i="2" s="1"/>
  <c r="P435" i="2"/>
  <c r="S435" i="2"/>
  <c r="H680" i="7"/>
  <c r="H82" i="7"/>
  <c r="H244" i="7"/>
  <c r="M467" i="2"/>
  <c r="N467" i="2" s="1"/>
  <c r="P467" i="2"/>
  <c r="L467" i="2"/>
  <c r="U467" i="2" s="1"/>
  <c r="S467" i="2"/>
  <c r="L236" i="2"/>
  <c r="M236" i="2"/>
  <c r="N236" i="2" s="1"/>
  <c r="P236" i="2"/>
  <c r="S236" i="2"/>
  <c r="H749" i="7"/>
  <c r="L668" i="2"/>
  <c r="U668" i="2" s="1"/>
  <c r="P668" i="2"/>
  <c r="Q668" i="2" s="1"/>
  <c r="M668" i="2"/>
  <c r="N668" i="2" s="1"/>
  <c r="S668" i="2"/>
  <c r="H957" i="7"/>
  <c r="L36" i="2"/>
  <c r="M36" i="2"/>
  <c r="N36" i="2" s="1"/>
  <c r="P36" i="2"/>
  <c r="Q36" i="2" s="1"/>
  <c r="S36" i="2"/>
  <c r="H173" i="7"/>
  <c r="L168" i="2"/>
  <c r="P168" i="2"/>
  <c r="M168" i="2"/>
  <c r="N168" i="2" s="1"/>
  <c r="S168" i="2"/>
  <c r="H1001" i="7"/>
  <c r="M1016" i="2"/>
  <c r="N1016" i="2" s="1"/>
  <c r="P1016" i="2"/>
  <c r="L1016" i="2"/>
  <c r="U1016" i="2" s="1"/>
  <c r="S1016" i="2"/>
  <c r="L429" i="2"/>
  <c r="U429" i="2" s="1"/>
  <c r="M429" i="2"/>
  <c r="N429" i="2" s="1"/>
  <c r="P429" i="2"/>
  <c r="S429" i="2"/>
  <c r="L232" i="2"/>
  <c r="U232" i="2" s="1"/>
  <c r="M232" i="2"/>
  <c r="N232" i="2" s="1"/>
  <c r="P232" i="2"/>
  <c r="Q232" i="2" s="1"/>
  <c r="S232" i="2"/>
  <c r="H522" i="7"/>
  <c r="H710" i="7"/>
  <c r="L558" i="2"/>
  <c r="M558" i="2"/>
  <c r="N558" i="2" s="1"/>
  <c r="P558" i="2"/>
  <c r="Q558" i="2" s="1"/>
  <c r="S558" i="2"/>
  <c r="H376" i="7"/>
  <c r="L837" i="2"/>
  <c r="U837" i="2" s="1"/>
  <c r="M837" i="2"/>
  <c r="N837" i="2" s="1"/>
  <c r="P837" i="2"/>
  <c r="Q837" i="2" s="1"/>
  <c r="S837" i="2"/>
  <c r="H207" i="7"/>
  <c r="H333" i="7"/>
  <c r="L45" i="2"/>
  <c r="M45" i="2"/>
  <c r="N45" i="2" s="1"/>
  <c r="P45" i="2"/>
  <c r="S45" i="2"/>
  <c r="L248" i="2"/>
  <c r="M248" i="2"/>
  <c r="N248" i="2" s="1"/>
  <c r="P248" i="2"/>
  <c r="Q248" i="2" s="1"/>
  <c r="S248" i="2"/>
  <c r="H773" i="7"/>
  <c r="L879" i="2"/>
  <c r="P879" i="2"/>
  <c r="Q879" i="2" s="1"/>
  <c r="M879" i="2"/>
  <c r="N879" i="2" s="1"/>
  <c r="S879" i="2"/>
  <c r="H451" i="7"/>
  <c r="L410" i="2"/>
  <c r="M410" i="2"/>
  <c r="N410" i="2" s="1"/>
  <c r="P410" i="2"/>
  <c r="S410" i="2"/>
  <c r="H682" i="7"/>
  <c r="H769" i="7"/>
  <c r="L142" i="2"/>
  <c r="U142" i="2" s="1"/>
  <c r="M142" i="2"/>
  <c r="N142" i="2" s="1"/>
  <c r="P142" i="2"/>
  <c r="Q142" i="2" s="1"/>
  <c r="S142" i="2"/>
  <c r="H974" i="7"/>
  <c r="P733" i="2"/>
  <c r="Q733" i="2" s="1"/>
  <c r="L733" i="2"/>
  <c r="U733" i="2" s="1"/>
  <c r="M733" i="2"/>
  <c r="N733" i="2" s="1"/>
  <c r="S733" i="2"/>
  <c r="H103" i="7"/>
  <c r="H699" i="7"/>
  <c r="P629" i="2"/>
  <c r="L629" i="2"/>
  <c r="U629" i="2" s="1"/>
  <c r="M629" i="2"/>
  <c r="N629" i="2" s="1"/>
  <c r="S629" i="2"/>
  <c r="H544" i="7"/>
  <c r="H39" i="7"/>
  <c r="L225" i="2"/>
  <c r="M225" i="2"/>
  <c r="N225" i="2" s="1"/>
  <c r="P225" i="2"/>
  <c r="Q225" i="2" s="1"/>
  <c r="S225" i="2"/>
  <c r="H79" i="7"/>
  <c r="H956" i="7"/>
  <c r="L555" i="2"/>
  <c r="M555" i="2"/>
  <c r="N555" i="2" s="1"/>
  <c r="P555" i="2"/>
  <c r="S555" i="2"/>
  <c r="H640" i="7"/>
  <c r="H75" i="7"/>
  <c r="L807" i="2"/>
  <c r="U807" i="2" s="1"/>
  <c r="M807" i="2"/>
  <c r="N807" i="2" s="1"/>
  <c r="P807" i="2"/>
  <c r="S807" i="2"/>
  <c r="M690" i="2"/>
  <c r="N690" i="2" s="1"/>
  <c r="P690" i="2"/>
  <c r="Q690" i="2" s="1"/>
  <c r="L690" i="2"/>
  <c r="U690" i="2" s="1"/>
  <c r="S690" i="2"/>
  <c r="L170" i="2"/>
  <c r="U170" i="2" s="1"/>
  <c r="P170" i="2"/>
  <c r="Q170" i="2" s="1"/>
  <c r="M170" i="2"/>
  <c r="N170" i="2" s="1"/>
  <c r="S170" i="2"/>
  <c r="H906" i="7"/>
  <c r="L936" i="2"/>
  <c r="U936" i="2" s="1"/>
  <c r="M936" i="2"/>
  <c r="N936" i="2" s="1"/>
  <c r="P936" i="2"/>
  <c r="S936" i="2"/>
  <c r="H526" i="7"/>
  <c r="M271" i="2"/>
  <c r="N271" i="2" s="1"/>
  <c r="P271" i="2"/>
  <c r="Q271" i="2" s="1"/>
  <c r="L271" i="2"/>
  <c r="U271" i="2" s="1"/>
  <c r="S271" i="2"/>
  <c r="L144" i="2"/>
  <c r="U144" i="2" s="1"/>
  <c r="M144" i="2"/>
  <c r="N144" i="2" s="1"/>
  <c r="P144" i="2"/>
  <c r="Q144" i="2" s="1"/>
  <c r="S144" i="2"/>
  <c r="M343" i="2"/>
  <c r="N343" i="2" s="1"/>
  <c r="P343" i="2"/>
  <c r="Q343" i="2" s="1"/>
  <c r="L343" i="2"/>
  <c r="S343" i="2"/>
  <c r="L157" i="2"/>
  <c r="M157" i="2"/>
  <c r="N157" i="2" s="1"/>
  <c r="P157" i="2"/>
  <c r="Q157" i="2" s="1"/>
  <c r="S157" i="2"/>
  <c r="L955" i="2"/>
  <c r="U955" i="2" s="1"/>
  <c r="M955" i="2"/>
  <c r="N955" i="2" s="1"/>
  <c r="P955" i="2"/>
  <c r="S955" i="2"/>
  <c r="H691" i="7"/>
  <c r="M493" i="2"/>
  <c r="N493" i="2" s="1"/>
  <c r="P493" i="2"/>
  <c r="Q493" i="2" s="1"/>
  <c r="L493" i="2"/>
  <c r="U493" i="2" s="1"/>
  <c r="S493" i="2"/>
  <c r="H302" i="7"/>
  <c r="H52" i="7"/>
  <c r="L968" i="2"/>
  <c r="U968" i="2" s="1"/>
  <c r="M968" i="2"/>
  <c r="N968" i="2" s="1"/>
  <c r="P968" i="2"/>
  <c r="S968" i="2"/>
  <c r="H489" i="7"/>
  <c r="H290" i="7"/>
  <c r="H348" i="7"/>
  <c r="L982" i="2"/>
  <c r="U982" i="2" s="1"/>
  <c r="M982" i="2"/>
  <c r="N982" i="2" s="1"/>
  <c r="P982" i="2"/>
  <c r="Q982" i="2" s="1"/>
  <c r="S982" i="2"/>
  <c r="H78" i="7"/>
  <c r="H1004" i="7"/>
  <c r="L329" i="2"/>
  <c r="M329" i="2"/>
  <c r="N329" i="2" s="1"/>
  <c r="P329" i="2"/>
  <c r="S329" i="2"/>
  <c r="H157" i="7"/>
  <c r="P569" i="2"/>
  <c r="L569" i="2"/>
  <c r="U569" i="2" s="1"/>
  <c r="M569" i="2"/>
  <c r="N569" i="2" s="1"/>
  <c r="S569" i="2"/>
  <c r="H520" i="7"/>
  <c r="L586" i="2"/>
  <c r="U586" i="2" s="1"/>
  <c r="M586" i="2"/>
  <c r="N586" i="2" s="1"/>
  <c r="P586" i="2"/>
  <c r="Q586" i="2" s="1"/>
  <c r="S586" i="2"/>
  <c r="H997" i="7"/>
  <c r="H180" i="7"/>
  <c r="M190" i="2"/>
  <c r="N190" i="2" s="1"/>
  <c r="P190" i="2"/>
  <c r="Q190" i="2" s="1"/>
  <c r="L190" i="2"/>
  <c r="S190" i="2"/>
  <c r="H620" i="7"/>
  <c r="M1014" i="2"/>
  <c r="N1014" i="2" s="1"/>
  <c r="P1014" i="2"/>
  <c r="Q1014" i="2" s="1"/>
  <c r="L1014" i="2"/>
  <c r="S1014" i="2"/>
  <c r="H349" i="7"/>
  <c r="L950" i="2"/>
  <c r="U950" i="2" s="1"/>
  <c r="M950" i="2"/>
  <c r="N950" i="2" s="1"/>
  <c r="P950" i="2"/>
  <c r="Q950" i="2" s="1"/>
  <c r="S950" i="2"/>
  <c r="H206" i="7"/>
  <c r="H149" i="7"/>
  <c r="L632" i="2"/>
  <c r="U632" i="2" s="1"/>
  <c r="M632" i="2"/>
  <c r="N632" i="2" s="1"/>
  <c r="P632" i="2"/>
  <c r="S632" i="2"/>
  <c r="L933" i="2"/>
  <c r="M933" i="2"/>
  <c r="N933" i="2" s="1"/>
  <c r="P933" i="2"/>
  <c r="Q933" i="2" s="1"/>
  <c r="S933" i="2"/>
  <c r="L789" i="2"/>
  <c r="U789" i="2" s="1"/>
  <c r="P789" i="2"/>
  <c r="Q789" i="2" s="1"/>
  <c r="M789" i="2"/>
  <c r="N789" i="2" s="1"/>
  <c r="S789" i="2"/>
  <c r="L310" i="2"/>
  <c r="U310" i="2" s="1"/>
  <c r="M310" i="2"/>
  <c r="N310" i="2" s="1"/>
  <c r="P310" i="2"/>
  <c r="Q310" i="2" s="1"/>
  <c r="S310" i="2"/>
  <c r="H976" i="7"/>
  <c r="H90" i="7"/>
  <c r="H810" i="7"/>
  <c r="M357" i="2"/>
  <c r="N357" i="2" s="1"/>
  <c r="P357" i="2"/>
  <c r="Q357" i="2" s="1"/>
  <c r="L357" i="2"/>
  <c r="U357" i="2" s="1"/>
  <c r="S357" i="2"/>
  <c r="M604" i="2"/>
  <c r="N604" i="2" s="1"/>
  <c r="L604" i="2"/>
  <c r="P604" i="2"/>
  <c r="S604" i="2"/>
  <c r="H890" i="7"/>
  <c r="L176" i="2"/>
  <c r="U176" i="2" s="1"/>
  <c r="M176" i="2"/>
  <c r="N176" i="2" s="1"/>
  <c r="P176" i="2"/>
  <c r="Q176" i="2" s="1"/>
  <c r="S176" i="2"/>
  <c r="H862" i="7"/>
  <c r="M122" i="2"/>
  <c r="N122" i="2" s="1"/>
  <c r="P122" i="2"/>
  <c r="L122" i="2"/>
  <c r="S122" i="2"/>
  <c r="M487" i="2"/>
  <c r="N487" i="2" s="1"/>
  <c r="P487" i="2"/>
  <c r="Q487" i="2" s="1"/>
  <c r="L487" i="2"/>
  <c r="S487" i="2"/>
  <c r="H787" i="7"/>
  <c r="H89" i="7"/>
  <c r="I806" i="2"/>
  <c r="I512" i="2"/>
  <c r="I774" i="2"/>
  <c r="I859" i="2"/>
  <c r="I156" i="2"/>
  <c r="I268" i="2"/>
  <c r="I719" i="2"/>
  <c r="I309" i="2"/>
  <c r="I697" i="2"/>
  <c r="I230" i="2"/>
  <c r="I120" i="2"/>
  <c r="I696" i="2"/>
  <c r="I162" i="2"/>
  <c r="I363" i="2"/>
  <c r="I735" i="2"/>
  <c r="I473" i="2"/>
  <c r="I178" i="2"/>
  <c r="I244" i="2"/>
  <c r="I115" i="2"/>
  <c r="I972" i="2"/>
  <c r="I557" i="2"/>
  <c r="I807" i="2"/>
  <c r="I337" i="2"/>
  <c r="I17" i="2"/>
  <c r="G1017" i="2"/>
  <c r="I952" i="2"/>
  <c r="I660" i="2"/>
  <c r="I623" i="2"/>
  <c r="I91" i="2"/>
  <c r="I593" i="2"/>
  <c r="I229" i="2"/>
  <c r="I769" i="2"/>
  <c r="I1005" i="2"/>
  <c r="I619" i="2"/>
  <c r="I185" i="2"/>
  <c r="I419" i="2"/>
  <c r="I64" i="2"/>
  <c r="I55" i="2"/>
  <c r="I554" i="2"/>
  <c r="I728" i="2"/>
  <c r="I528" i="2"/>
  <c r="I975" i="2"/>
  <c r="I448" i="2"/>
  <c r="I956" i="2"/>
  <c r="I939" i="2"/>
  <c r="I644" i="2"/>
  <c r="I168" i="2"/>
  <c r="I724" i="2"/>
  <c r="I264" i="2"/>
  <c r="I378" i="2"/>
  <c r="I830" i="2"/>
  <c r="I966" i="2"/>
  <c r="I128" i="2"/>
  <c r="AL2025" i="2"/>
  <c r="G13" i="6"/>
  <c r="I14" i="6"/>
  <c r="H13" i="6"/>
  <c r="G12" i="6"/>
  <c r="I13" i="6"/>
  <c r="H12" i="6"/>
  <c r="I12" i="6"/>
  <c r="G11" i="6"/>
  <c r="G15" i="6" s="1"/>
  <c r="G19" i="6" s="1"/>
  <c r="H11" i="6"/>
  <c r="G14" i="6"/>
  <c r="H14" i="6"/>
  <c r="I11" i="6"/>
  <c r="H585" i="7"/>
  <c r="P577" i="2"/>
  <c r="Q577" i="2" s="1"/>
  <c r="L577" i="2"/>
  <c r="M577" i="2"/>
  <c r="N577" i="2" s="1"/>
  <c r="S577" i="2"/>
  <c r="P922" i="2"/>
  <c r="Q922" i="2" s="1"/>
  <c r="L922" i="2"/>
  <c r="M922" i="2"/>
  <c r="N922" i="2" s="1"/>
  <c r="S922" i="2"/>
  <c r="H891" i="7"/>
  <c r="M194" i="2"/>
  <c r="N194" i="2" s="1"/>
  <c r="P194" i="2"/>
  <c r="Q194" i="2" s="1"/>
  <c r="L194" i="2"/>
  <c r="U194" i="2" s="1"/>
  <c r="S194" i="2"/>
  <c r="H355" i="7"/>
  <c r="L441" i="2"/>
  <c r="U441" i="2" s="1"/>
  <c r="M441" i="2"/>
  <c r="N441" i="2" s="1"/>
  <c r="P441" i="2"/>
  <c r="S441" i="2"/>
  <c r="H586" i="7"/>
  <c r="H425" i="7"/>
  <c r="M800" i="2"/>
  <c r="N800" i="2" s="1"/>
  <c r="P800" i="2"/>
  <c r="Q800" i="2" s="1"/>
  <c r="L800" i="2"/>
  <c r="S800" i="2"/>
  <c r="H540" i="7"/>
  <c r="H346" i="7"/>
  <c r="H30" i="7"/>
  <c r="M940" i="2"/>
  <c r="N940" i="2" s="1"/>
  <c r="P940" i="2"/>
  <c r="L940" i="2"/>
  <c r="U940" i="2" s="1"/>
  <c r="S940" i="2"/>
  <c r="L457" i="2"/>
  <c r="P457" i="2"/>
  <c r="Q457" i="2" s="1"/>
  <c r="M457" i="2"/>
  <c r="N457" i="2" s="1"/>
  <c r="S457" i="2"/>
  <c r="H887" i="7"/>
  <c r="H757" i="7"/>
  <c r="L366" i="2"/>
  <c r="U366" i="2" s="1"/>
  <c r="P366" i="2"/>
  <c r="M366" i="2"/>
  <c r="N366" i="2" s="1"/>
  <c r="S366" i="2"/>
  <c r="H991" i="7"/>
  <c r="L895" i="2"/>
  <c r="U895" i="2" s="1"/>
  <c r="P895" i="2"/>
  <c r="Q895" i="2" s="1"/>
  <c r="M895" i="2"/>
  <c r="N895" i="2" s="1"/>
  <c r="S895" i="2"/>
  <c r="M647" i="2"/>
  <c r="N647" i="2" s="1"/>
  <c r="P647" i="2"/>
  <c r="Q647" i="2" s="1"/>
  <c r="L647" i="2"/>
  <c r="U647" i="2" s="1"/>
  <c r="S647" i="2"/>
  <c r="L546" i="2"/>
  <c r="U546" i="2" s="1"/>
  <c r="M546" i="2"/>
  <c r="N546" i="2" s="1"/>
  <c r="P546" i="2"/>
  <c r="S546" i="2"/>
  <c r="H869" i="7"/>
  <c r="H545" i="7"/>
  <c r="L678" i="2"/>
  <c r="P678" i="2"/>
  <c r="M678" i="2"/>
  <c r="N678" i="2" s="1"/>
  <c r="S678" i="2"/>
  <c r="H628" i="7"/>
  <c r="L37" i="2"/>
  <c r="U37" i="2" s="1"/>
  <c r="M37" i="2"/>
  <c r="N37" i="2" s="1"/>
  <c r="P37" i="2"/>
  <c r="Q37" i="2" s="1"/>
  <c r="S37" i="2"/>
  <c r="H95" i="7"/>
  <c r="H895" i="7"/>
  <c r="P319" i="2"/>
  <c r="L319" i="2"/>
  <c r="U319" i="2" s="1"/>
  <c r="M319" i="2"/>
  <c r="N319" i="2" s="1"/>
  <c r="S319" i="2"/>
  <c r="H811" i="7"/>
  <c r="L382" i="2"/>
  <c r="P382" i="2"/>
  <c r="M382" i="2"/>
  <c r="N382" i="2" s="1"/>
  <c r="S382" i="2"/>
  <c r="P830" i="2"/>
  <c r="Q830" i="2" s="1"/>
  <c r="L830" i="2"/>
  <c r="U830" i="2" s="1"/>
  <c r="M830" i="2"/>
  <c r="N830" i="2" s="1"/>
  <c r="S830" i="2"/>
  <c r="H40" i="7"/>
  <c r="H595" i="7"/>
  <c r="P507" i="2"/>
  <c r="Q507" i="2" s="1"/>
  <c r="L507" i="2"/>
  <c r="U507" i="2" s="1"/>
  <c r="M507" i="2"/>
  <c r="N507" i="2" s="1"/>
  <c r="S507" i="2"/>
  <c r="H564" i="7"/>
  <c r="H140" i="7"/>
  <c r="M924" i="2"/>
  <c r="N924" i="2" s="1"/>
  <c r="P924" i="2"/>
  <c r="L924" i="2"/>
  <c r="U924" i="2" s="1"/>
  <c r="S924" i="2"/>
  <c r="H524" i="7"/>
  <c r="L193" i="2"/>
  <c r="U193" i="2" s="1"/>
  <c r="M193" i="2"/>
  <c r="N193" i="2" s="1"/>
  <c r="P193" i="2"/>
  <c r="Q193" i="2" s="1"/>
  <c r="S193" i="2"/>
  <c r="H873" i="7"/>
  <c r="L468" i="2"/>
  <c r="M468" i="2"/>
  <c r="N468" i="2" s="1"/>
  <c r="P468" i="2"/>
  <c r="S468" i="2"/>
  <c r="M818" i="2"/>
  <c r="N818" i="2" s="1"/>
  <c r="P818" i="2"/>
  <c r="Q818" i="2" s="1"/>
  <c r="L818" i="2"/>
  <c r="S818" i="2"/>
  <c r="H513" i="7"/>
  <c r="P409" i="2"/>
  <c r="Q409" i="2" s="1"/>
  <c r="M409" i="2"/>
  <c r="N409" i="2" s="1"/>
  <c r="L409" i="2"/>
  <c r="S409" i="2"/>
  <c r="L660" i="2"/>
  <c r="U660" i="2" s="1"/>
  <c r="P660" i="2"/>
  <c r="Q660" i="2" s="1"/>
  <c r="M660" i="2"/>
  <c r="N660" i="2" s="1"/>
  <c r="S660" i="2"/>
  <c r="H645" i="7"/>
  <c r="L666" i="2"/>
  <c r="U666" i="2" s="1"/>
  <c r="P666" i="2"/>
  <c r="Q666" i="2" s="1"/>
  <c r="M666" i="2"/>
  <c r="N666" i="2" s="1"/>
  <c r="S666" i="2"/>
  <c r="L398" i="2"/>
  <c r="P398" i="2"/>
  <c r="M398" i="2"/>
  <c r="N398" i="2" s="1"/>
  <c r="S398" i="2"/>
  <c r="M287" i="2"/>
  <c r="N287" i="2" s="1"/>
  <c r="P287" i="2"/>
  <c r="Q287" i="2" s="1"/>
  <c r="L287" i="2"/>
  <c r="S287" i="2"/>
  <c r="M1012" i="2"/>
  <c r="N1012" i="2" s="1"/>
  <c r="P1012" i="2"/>
  <c r="L1012" i="2"/>
  <c r="U1012" i="2" s="1"/>
  <c r="S1012" i="2"/>
  <c r="H648" i="7"/>
  <c r="L562" i="2"/>
  <c r="U562" i="2" s="1"/>
  <c r="M562" i="2"/>
  <c r="N562" i="2" s="1"/>
  <c r="P562" i="2"/>
  <c r="Q562" i="2" s="1"/>
  <c r="S562" i="2"/>
  <c r="H497" i="7"/>
  <c r="H84" i="7"/>
  <c r="L71" i="2"/>
  <c r="U71" i="2" s="1"/>
  <c r="M71" i="2"/>
  <c r="N71" i="2" s="1"/>
  <c r="P71" i="2"/>
  <c r="Q71" i="2" s="1"/>
  <c r="S71" i="2"/>
  <c r="H492" i="7"/>
  <c r="L942" i="2"/>
  <c r="U942" i="2" s="1"/>
  <c r="M942" i="2"/>
  <c r="N942" i="2" s="1"/>
  <c r="P942" i="2"/>
  <c r="Q942" i="2" s="1"/>
  <c r="S942" i="2"/>
  <c r="H477" i="7"/>
  <c r="H266" i="7"/>
  <c r="L199" i="2"/>
  <c r="U199" i="2" s="1"/>
  <c r="P199" i="2"/>
  <c r="Q199" i="2" s="1"/>
  <c r="M199" i="2"/>
  <c r="N199" i="2" s="1"/>
  <c r="S199" i="2"/>
  <c r="L839" i="2"/>
  <c r="M839" i="2"/>
  <c r="N839" i="2" s="1"/>
  <c r="P839" i="2"/>
  <c r="S839" i="2"/>
  <c r="H954" i="7"/>
  <c r="L437" i="2"/>
  <c r="U437" i="2" s="1"/>
  <c r="M437" i="2"/>
  <c r="N437" i="2" s="1"/>
  <c r="P437" i="2"/>
  <c r="S437" i="2"/>
  <c r="H436" i="7"/>
  <c r="L530" i="2"/>
  <c r="U530" i="2" s="1"/>
  <c r="M530" i="2"/>
  <c r="N530" i="2" s="1"/>
  <c r="P530" i="2"/>
  <c r="S530" i="2"/>
  <c r="L211" i="2"/>
  <c r="P211" i="2"/>
  <c r="M211" i="2"/>
  <c r="N211" i="2" s="1"/>
  <c r="S211" i="2"/>
  <c r="H827" i="7"/>
  <c r="L153" i="2"/>
  <c r="U153" i="2" s="1"/>
  <c r="M153" i="2"/>
  <c r="N153" i="2" s="1"/>
  <c r="P153" i="2"/>
  <c r="Q153" i="2" s="1"/>
  <c r="S153" i="2"/>
  <c r="H600" i="7"/>
  <c r="M300" i="2"/>
  <c r="N300" i="2" s="1"/>
  <c r="L300" i="2"/>
  <c r="U300" i="2" s="1"/>
  <c r="P300" i="2"/>
  <c r="S300" i="2"/>
  <c r="P681" i="2"/>
  <c r="L681" i="2"/>
  <c r="M681" i="2"/>
  <c r="N681" i="2" s="1"/>
  <c r="S681" i="2"/>
  <c r="H995" i="7"/>
  <c r="H113" i="7"/>
  <c r="H63" i="7"/>
  <c r="H955" i="7"/>
  <c r="L320" i="2"/>
  <c r="M320" i="2"/>
  <c r="N320" i="2" s="1"/>
  <c r="P320" i="2"/>
  <c r="S320" i="2"/>
  <c r="H912" i="7"/>
  <c r="H187" i="7"/>
  <c r="L155" i="2"/>
  <c r="M155" i="2"/>
  <c r="N155" i="2" s="1"/>
  <c r="P155" i="2"/>
  <c r="S155" i="2"/>
  <c r="M1006" i="2"/>
  <c r="N1006" i="2" s="1"/>
  <c r="P1006" i="2"/>
  <c r="L1006" i="2"/>
  <c r="S1006" i="2"/>
  <c r="M655" i="2"/>
  <c r="N655" i="2" s="1"/>
  <c r="P655" i="2"/>
  <c r="Q655" i="2" s="1"/>
  <c r="L655" i="2"/>
  <c r="U655" i="2" s="1"/>
  <c r="S655" i="2"/>
  <c r="H741" i="7"/>
  <c r="L617" i="2"/>
  <c r="M617" i="2"/>
  <c r="N617" i="2" s="1"/>
  <c r="P617" i="2"/>
  <c r="Q617" i="2" s="1"/>
  <c r="S617" i="2"/>
  <c r="L967" i="2"/>
  <c r="M967" i="2"/>
  <c r="N967" i="2" s="1"/>
  <c r="P967" i="2"/>
  <c r="Q967" i="2" s="1"/>
  <c r="S967" i="2"/>
  <c r="H101" i="7"/>
  <c r="L88" i="2"/>
  <c r="U88" i="2" s="1"/>
  <c r="M88" i="2"/>
  <c r="N88" i="2" s="1"/>
  <c r="P88" i="2"/>
  <c r="S88" i="2"/>
  <c r="H395" i="7"/>
  <c r="L526" i="2"/>
  <c r="U526" i="2" s="1"/>
  <c r="M526" i="2"/>
  <c r="N526" i="2" s="1"/>
  <c r="P526" i="2"/>
  <c r="S526" i="2"/>
  <c r="H323" i="7"/>
  <c r="H610" i="7"/>
  <c r="H500" i="7"/>
  <c r="P675" i="2"/>
  <c r="L675" i="2"/>
  <c r="U675" i="2" s="1"/>
  <c r="M675" i="2"/>
  <c r="N675" i="2" s="1"/>
  <c r="S675" i="2"/>
  <c r="H31" i="7"/>
  <c r="H987" i="7"/>
  <c r="M265" i="2"/>
  <c r="N265" i="2" s="1"/>
  <c r="P265" i="2"/>
  <c r="Q265" i="2" s="1"/>
  <c r="L265" i="2"/>
  <c r="S265" i="2"/>
  <c r="H576" i="7"/>
  <c r="H91" i="7"/>
  <c r="L84" i="2"/>
  <c r="U84" i="2" s="1"/>
  <c r="M84" i="2"/>
  <c r="N84" i="2" s="1"/>
  <c r="P84" i="2"/>
  <c r="S84" i="2"/>
  <c r="H411" i="7"/>
  <c r="P216" i="2"/>
  <c r="Q216" i="2" s="1"/>
  <c r="L216" i="2"/>
  <c r="M216" i="2"/>
  <c r="N216" i="2" s="1"/>
  <c r="S216" i="2"/>
  <c r="H951" i="7"/>
  <c r="P112" i="2"/>
  <c r="Q112" i="2" s="1"/>
  <c r="L112" i="2"/>
  <c r="U112" i="2" s="1"/>
  <c r="M112" i="2"/>
  <c r="N112" i="2" s="1"/>
  <c r="S112" i="2"/>
  <c r="L534" i="2"/>
  <c r="U534" i="2" s="1"/>
  <c r="M534" i="2"/>
  <c r="N534" i="2" s="1"/>
  <c r="P534" i="2"/>
  <c r="Q534" i="2" s="1"/>
  <c r="S534" i="2"/>
  <c r="H765" i="7"/>
  <c r="P78" i="2"/>
  <c r="L78" i="2"/>
  <c r="U78" i="2" s="1"/>
  <c r="M78" i="2"/>
  <c r="N78" i="2" s="1"/>
  <c r="S78" i="2"/>
  <c r="P896" i="2"/>
  <c r="L896" i="2"/>
  <c r="U896" i="2" s="1"/>
  <c r="M896" i="2"/>
  <c r="N896" i="2" s="1"/>
  <c r="S896" i="2"/>
  <c r="H373" i="7"/>
  <c r="M475" i="2"/>
  <c r="N475" i="2" s="1"/>
  <c r="P475" i="2"/>
  <c r="Q475" i="2" s="1"/>
  <c r="L475" i="2"/>
  <c r="U475" i="2" s="1"/>
  <c r="S475" i="2"/>
  <c r="H363" i="7"/>
  <c r="H51" i="7"/>
  <c r="L775" i="2"/>
  <c r="M775" i="2"/>
  <c r="N775" i="2" s="1"/>
  <c r="P775" i="2"/>
  <c r="S775" i="2"/>
  <c r="P563" i="2"/>
  <c r="Q563" i="2" s="1"/>
  <c r="L563" i="2"/>
  <c r="M563" i="2"/>
  <c r="N563" i="2" s="1"/>
  <c r="S563" i="2"/>
  <c r="P729" i="2"/>
  <c r="Q729" i="2" s="1"/>
  <c r="L729" i="2"/>
  <c r="M729" i="2"/>
  <c r="N729" i="2" s="1"/>
  <c r="S729" i="2"/>
  <c r="H286" i="7"/>
  <c r="L939" i="2"/>
  <c r="U939" i="2" s="1"/>
  <c r="M939" i="2"/>
  <c r="N939" i="2" s="1"/>
  <c r="P939" i="2"/>
  <c r="S939" i="2"/>
  <c r="H440" i="7"/>
  <c r="M133" i="2"/>
  <c r="N133" i="2" s="1"/>
  <c r="P133" i="2"/>
  <c r="Q133" i="2" s="1"/>
  <c r="L133" i="2"/>
  <c r="U133" i="2" s="1"/>
  <c r="S133" i="2"/>
  <c r="P363" i="2"/>
  <c r="Q363" i="2" s="1"/>
  <c r="L363" i="2"/>
  <c r="U363" i="2" s="1"/>
  <c r="M363" i="2"/>
  <c r="N363" i="2" s="1"/>
  <c r="S363" i="2"/>
  <c r="H943" i="7"/>
  <c r="M600" i="2"/>
  <c r="N600" i="2" s="1"/>
  <c r="L600" i="2"/>
  <c r="P600" i="2"/>
  <c r="S600" i="2"/>
  <c r="L778" i="2"/>
  <c r="U778" i="2" s="1"/>
  <c r="M778" i="2"/>
  <c r="N778" i="2" s="1"/>
  <c r="P778" i="2"/>
  <c r="Q778" i="2" s="1"/>
  <c r="S778" i="2"/>
  <c r="H638" i="7"/>
  <c r="P53" i="2"/>
  <c r="Q53" i="2" s="1"/>
  <c r="L53" i="2"/>
  <c r="U53" i="2" s="1"/>
  <c r="M53" i="2"/>
  <c r="N53" i="2" s="1"/>
  <c r="S53" i="2"/>
  <c r="H280" i="7"/>
  <c r="P890" i="2"/>
  <c r="L890" i="2"/>
  <c r="U890" i="2" s="1"/>
  <c r="M890" i="2"/>
  <c r="N890" i="2" s="1"/>
  <c r="S890" i="2"/>
  <c r="L433" i="2"/>
  <c r="M433" i="2"/>
  <c r="N433" i="2" s="1"/>
  <c r="P433" i="2"/>
  <c r="S433" i="2"/>
  <c r="H560" i="7"/>
  <c r="H706" i="7"/>
  <c r="H758" i="7"/>
  <c r="L378" i="2"/>
  <c r="U378" i="2" s="1"/>
  <c r="P378" i="2"/>
  <c r="M378" i="2"/>
  <c r="N378" i="2" s="1"/>
  <c r="S378" i="2"/>
  <c r="L223" i="2"/>
  <c r="U223" i="2" s="1"/>
  <c r="P223" i="2"/>
  <c r="Q223" i="2" s="1"/>
  <c r="M223" i="2"/>
  <c r="N223" i="2" s="1"/>
  <c r="S223" i="2"/>
  <c r="H530" i="7"/>
  <c r="L797" i="2"/>
  <c r="U797" i="2" s="1"/>
  <c r="M797" i="2"/>
  <c r="N797" i="2" s="1"/>
  <c r="P797" i="2"/>
  <c r="S797" i="2"/>
  <c r="H444" i="7"/>
  <c r="H681" i="7"/>
  <c r="P753" i="2"/>
  <c r="Q753" i="2" s="1"/>
  <c r="L753" i="2"/>
  <c r="U753" i="2" s="1"/>
  <c r="M753" i="2"/>
  <c r="N753" i="2" s="1"/>
  <c r="S753" i="2"/>
  <c r="H523" i="7"/>
  <c r="L26" i="2"/>
  <c r="U26" i="2" s="1"/>
  <c r="M26" i="2"/>
  <c r="N26" i="2" s="1"/>
  <c r="P26" i="2"/>
  <c r="S26" i="2"/>
  <c r="P162" i="2"/>
  <c r="Q162" i="2" s="1"/>
  <c r="L162" i="2"/>
  <c r="U162" i="2" s="1"/>
  <c r="M162" i="2"/>
  <c r="N162" i="2" s="1"/>
  <c r="S162" i="2"/>
  <c r="P147" i="2"/>
  <c r="Q147" i="2" s="1"/>
  <c r="L147" i="2"/>
  <c r="M147" i="2"/>
  <c r="N147" i="2" s="1"/>
  <c r="S147" i="2"/>
  <c r="M833" i="2"/>
  <c r="N833" i="2" s="1"/>
  <c r="P833" i="2"/>
  <c r="L833" i="2"/>
  <c r="U833" i="2" s="1"/>
  <c r="S833" i="2"/>
  <c r="H365" i="7"/>
  <c r="L340" i="2"/>
  <c r="M340" i="2"/>
  <c r="N340" i="2" s="1"/>
  <c r="P340" i="2"/>
  <c r="Q340" i="2" s="1"/>
  <c r="S340" i="2"/>
  <c r="H780" i="7"/>
  <c r="P970" i="2"/>
  <c r="Q970" i="2" s="1"/>
  <c r="L970" i="2"/>
  <c r="M970" i="2"/>
  <c r="N970" i="2" s="1"/>
  <c r="S970" i="2"/>
  <c r="L742" i="2"/>
  <c r="P742" i="2"/>
  <c r="Q742" i="2" s="1"/>
  <c r="M742" i="2"/>
  <c r="N742" i="2" s="1"/>
  <c r="S742" i="2"/>
  <c r="H251" i="7"/>
  <c r="H770" i="7"/>
  <c r="H310" i="7"/>
  <c r="H835" i="7"/>
  <c r="L486" i="2"/>
  <c r="M486" i="2"/>
  <c r="N486" i="2" s="1"/>
  <c r="P486" i="2"/>
  <c r="S486" i="2"/>
  <c r="L670" i="2"/>
  <c r="P670" i="2"/>
  <c r="Q670" i="2" s="1"/>
  <c r="M670" i="2"/>
  <c r="N670" i="2" s="1"/>
  <c r="S670" i="2"/>
  <c r="H326" i="7"/>
  <c r="P154" i="2"/>
  <c r="Q154" i="2" s="1"/>
  <c r="L154" i="2"/>
  <c r="M154" i="2"/>
  <c r="N154" i="2" s="1"/>
  <c r="S154" i="2"/>
  <c r="H981" i="7"/>
  <c r="L148" i="2"/>
  <c r="P148" i="2"/>
  <c r="Q148" i="2" s="1"/>
  <c r="M148" i="2"/>
  <c r="N148" i="2" s="1"/>
  <c r="S148" i="2"/>
  <c r="P522" i="2"/>
  <c r="Q522" i="2" s="1"/>
  <c r="M522" i="2"/>
  <c r="N522" i="2" s="1"/>
  <c r="L522" i="2"/>
  <c r="U522" i="2" s="1"/>
  <c r="S522" i="2"/>
  <c r="H731" i="7"/>
  <c r="H121" i="7"/>
  <c r="H922" i="7"/>
  <c r="H282" i="7"/>
  <c r="L321" i="2"/>
  <c r="U321" i="2" s="1"/>
  <c r="M321" i="2"/>
  <c r="N321" i="2" s="1"/>
  <c r="P321" i="2"/>
  <c r="Q321" i="2" s="1"/>
  <c r="S321" i="2"/>
  <c r="H684" i="7"/>
  <c r="L516" i="2"/>
  <c r="P516" i="2"/>
  <c r="M516" i="2"/>
  <c r="N516" i="2" s="1"/>
  <c r="S516" i="2"/>
  <c r="L957" i="2"/>
  <c r="M957" i="2"/>
  <c r="N957" i="2" s="1"/>
  <c r="P957" i="2"/>
  <c r="S957" i="2"/>
  <c r="H486" i="7"/>
  <c r="L75" i="2"/>
  <c r="M75" i="2"/>
  <c r="N75" i="2" s="1"/>
  <c r="P75" i="2"/>
  <c r="S75" i="2"/>
  <c r="H252" i="7"/>
  <c r="L897" i="2"/>
  <c r="P897" i="2"/>
  <c r="M897" i="2"/>
  <c r="N897" i="2" s="1"/>
  <c r="S897" i="2"/>
  <c r="L415" i="2"/>
  <c r="U415" i="2" s="1"/>
  <c r="M415" i="2"/>
  <c r="N415" i="2" s="1"/>
  <c r="P415" i="2"/>
  <c r="S415" i="2"/>
  <c r="H688" i="7"/>
  <c r="L692" i="2"/>
  <c r="M692" i="2"/>
  <c r="N692" i="2" s="1"/>
  <c r="P692" i="2"/>
  <c r="S692" i="2"/>
  <c r="H636" i="7"/>
  <c r="H442" i="7"/>
  <c r="P892" i="2"/>
  <c r="Q892" i="2" s="1"/>
  <c r="L892" i="2"/>
  <c r="U892" i="2" s="1"/>
  <c r="M892" i="2"/>
  <c r="N892" i="2" s="1"/>
  <c r="S892" i="2"/>
  <c r="L869" i="2"/>
  <c r="P869" i="2"/>
  <c r="Q869" i="2" s="1"/>
  <c r="M869" i="2"/>
  <c r="N869" i="2" s="1"/>
  <c r="S869" i="2"/>
  <c r="H16" i="7"/>
  <c r="H944" i="7"/>
  <c r="H345" i="7"/>
  <c r="L694" i="2"/>
  <c r="U694" i="2" s="1"/>
  <c r="M694" i="2"/>
  <c r="N694" i="2" s="1"/>
  <c r="P694" i="2"/>
  <c r="Q694" i="2" s="1"/>
  <c r="S694" i="2"/>
  <c r="P246" i="2"/>
  <c r="L246" i="2"/>
  <c r="U246" i="2" s="1"/>
  <c r="M246" i="2"/>
  <c r="N246" i="2" s="1"/>
  <c r="S246" i="2"/>
  <c r="M834" i="2"/>
  <c r="N834" i="2" s="1"/>
  <c r="P834" i="2"/>
  <c r="L834" i="2"/>
  <c r="U834" i="2" s="1"/>
  <c r="S834" i="2"/>
  <c r="H56" i="7"/>
  <c r="H968" i="7"/>
  <c r="M316" i="2"/>
  <c r="N316" i="2" s="1"/>
  <c r="P316" i="2"/>
  <c r="L316" i="2"/>
  <c r="U316" i="2" s="1"/>
  <c r="S316" i="2"/>
  <c r="H875" i="7"/>
  <c r="H92" i="7"/>
  <c r="L561" i="2"/>
  <c r="M561" i="2"/>
  <c r="N561" i="2" s="1"/>
  <c r="P561" i="2"/>
  <c r="S561" i="2"/>
  <c r="H422" i="7"/>
  <c r="M107" i="2"/>
  <c r="N107" i="2" s="1"/>
  <c r="P107" i="2"/>
  <c r="Q107" i="2" s="1"/>
  <c r="L107" i="2"/>
  <c r="U107" i="2" s="1"/>
  <c r="S107" i="2"/>
  <c r="H1006" i="7"/>
  <c r="L656" i="2"/>
  <c r="P656" i="2"/>
  <c r="M656" i="2"/>
  <c r="N656" i="2" s="1"/>
  <c r="S656" i="2"/>
  <c r="P665" i="2"/>
  <c r="Q665" i="2" s="1"/>
  <c r="L665" i="2"/>
  <c r="U665" i="2" s="1"/>
  <c r="M665" i="2"/>
  <c r="N665" i="2" s="1"/>
  <c r="S665" i="2"/>
  <c r="H241" i="7"/>
  <c r="L594" i="2"/>
  <c r="U594" i="2" s="1"/>
  <c r="M594" i="2"/>
  <c r="N594" i="2" s="1"/>
  <c r="P594" i="2"/>
  <c r="S594" i="2"/>
  <c r="P166" i="2"/>
  <c r="Q166" i="2" s="1"/>
  <c r="L166" i="2"/>
  <c r="M166" i="2"/>
  <c r="N166" i="2" s="1"/>
  <c r="S166" i="2"/>
  <c r="H236" i="7"/>
  <c r="H73" i="7"/>
  <c r="H221" i="7"/>
  <c r="M198" i="2"/>
  <c r="N198" i="2" s="1"/>
  <c r="P198" i="2"/>
  <c r="L198" i="2"/>
  <c r="U198" i="2" s="1"/>
  <c r="S198" i="2"/>
  <c r="H782" i="7"/>
  <c r="H181" i="7"/>
  <c r="L570" i="2"/>
  <c r="M570" i="2"/>
  <c r="N570" i="2" s="1"/>
  <c r="P570" i="2"/>
  <c r="Q570" i="2" s="1"/>
  <c r="S570" i="2"/>
  <c r="H870" i="7"/>
  <c r="P143" i="2"/>
  <c r="Q143" i="2" s="1"/>
  <c r="M143" i="2"/>
  <c r="N143" i="2" s="1"/>
  <c r="L143" i="2"/>
  <c r="U143" i="2" s="1"/>
  <c r="S143" i="2"/>
  <c r="M324" i="2"/>
  <c r="N324" i="2" s="1"/>
  <c r="P324" i="2"/>
  <c r="Q324" i="2" s="1"/>
  <c r="L324" i="2"/>
  <c r="U324" i="2" s="1"/>
  <c r="S324" i="2"/>
  <c r="P696" i="2"/>
  <c r="Q696" i="2" s="1"/>
  <c r="L696" i="2"/>
  <c r="U696" i="2" s="1"/>
  <c r="M696" i="2"/>
  <c r="N696" i="2" s="1"/>
  <c r="S696" i="2"/>
  <c r="H216" i="7"/>
  <c r="P764" i="2"/>
  <c r="Q764" i="2" s="1"/>
  <c r="L764" i="2"/>
  <c r="U764" i="2" s="1"/>
  <c r="M764" i="2"/>
  <c r="N764" i="2" s="1"/>
  <c r="S764" i="2"/>
  <c r="H111" i="7"/>
  <c r="H1010" i="7"/>
  <c r="H201" i="7"/>
  <c r="H256" i="7"/>
  <c r="L344" i="2"/>
  <c r="M344" i="2"/>
  <c r="N344" i="2" s="1"/>
  <c r="P344" i="2"/>
  <c r="S344" i="2"/>
  <c r="P677" i="2"/>
  <c r="L677" i="2"/>
  <c r="U677" i="2" s="1"/>
  <c r="M677" i="2"/>
  <c r="N677" i="2" s="1"/>
  <c r="S677" i="2"/>
  <c r="H498" i="7"/>
  <c r="P253" i="2"/>
  <c r="Q253" i="2" s="1"/>
  <c r="L253" i="2"/>
  <c r="U253" i="2" s="1"/>
  <c r="M253" i="2"/>
  <c r="N253" i="2" s="1"/>
  <c r="S253" i="2"/>
  <c r="H668" i="7"/>
  <c r="M298" i="2"/>
  <c r="N298" i="2" s="1"/>
  <c r="L298" i="2"/>
  <c r="P298" i="2"/>
  <c r="Q298" i="2" s="1"/>
  <c r="S298" i="2"/>
  <c r="L451" i="2"/>
  <c r="U451" i="2" s="1"/>
  <c r="M451" i="2"/>
  <c r="N451" i="2" s="1"/>
  <c r="P451" i="2"/>
  <c r="S451" i="2"/>
  <c r="L331" i="2"/>
  <c r="U331" i="2" s="1"/>
  <c r="M331" i="2"/>
  <c r="N331" i="2" s="1"/>
  <c r="P331" i="2"/>
  <c r="Q331" i="2" s="1"/>
  <c r="S331" i="2"/>
  <c r="L958" i="2"/>
  <c r="M958" i="2"/>
  <c r="N958" i="2" s="1"/>
  <c r="P958" i="2"/>
  <c r="S958" i="2"/>
  <c r="L150" i="2"/>
  <c r="U150" i="2" s="1"/>
  <c r="M150" i="2"/>
  <c r="N150" i="2" s="1"/>
  <c r="P150" i="2"/>
  <c r="Q150" i="2" s="1"/>
  <c r="S150" i="2"/>
  <c r="L69" i="2"/>
  <c r="U69" i="2" s="1"/>
  <c r="M69" i="2"/>
  <c r="N69" i="2" s="1"/>
  <c r="P69" i="2"/>
  <c r="S69" i="2"/>
  <c r="L761" i="2"/>
  <c r="U761" i="2" s="1"/>
  <c r="M761" i="2"/>
  <c r="N761" i="2" s="1"/>
  <c r="P761" i="2"/>
  <c r="Q761" i="2" s="1"/>
  <c r="S761" i="2"/>
  <c r="H289" i="7"/>
  <c r="L296" i="2"/>
  <c r="U296" i="2" s="1"/>
  <c r="M296" i="2"/>
  <c r="N296" i="2" s="1"/>
  <c r="P296" i="2"/>
  <c r="S296" i="2"/>
  <c r="H839" i="7"/>
  <c r="P743" i="2"/>
  <c r="Q743" i="2" s="1"/>
  <c r="L743" i="2"/>
  <c r="M743" i="2"/>
  <c r="N743" i="2" s="1"/>
  <c r="S743" i="2"/>
  <c r="L672" i="2"/>
  <c r="U672" i="2" s="1"/>
  <c r="P672" i="2"/>
  <c r="M672" i="2"/>
  <c r="N672" i="2" s="1"/>
  <c r="S672" i="2"/>
  <c r="H219" i="7"/>
  <c r="L770" i="2"/>
  <c r="U770" i="2" s="1"/>
  <c r="M770" i="2"/>
  <c r="N770" i="2" s="1"/>
  <c r="P770" i="2"/>
  <c r="Q770" i="2" s="1"/>
  <c r="S770" i="2"/>
  <c r="H788" i="7"/>
  <c r="L718" i="2"/>
  <c r="U718" i="2" s="1"/>
  <c r="P718" i="2"/>
  <c r="M718" i="2"/>
  <c r="N718" i="2" s="1"/>
  <c r="S718" i="2"/>
  <c r="M880" i="2"/>
  <c r="N880" i="2" s="1"/>
  <c r="P880" i="2"/>
  <c r="Q880" i="2" s="1"/>
  <c r="L880" i="2"/>
  <c r="S880" i="2"/>
  <c r="H306" i="7"/>
  <c r="M309" i="2"/>
  <c r="N309" i="2" s="1"/>
  <c r="P309" i="2"/>
  <c r="Q309" i="2" s="1"/>
  <c r="L309" i="2"/>
  <c r="U309" i="2" s="1"/>
  <c r="S309" i="2"/>
  <c r="I385" i="2"/>
  <c r="I659" i="2"/>
  <c r="I747" i="2"/>
  <c r="I38" i="2"/>
  <c r="I948" i="2"/>
  <c r="I730" i="2"/>
  <c r="I616" i="2"/>
  <c r="I240" i="2"/>
  <c r="I341" i="2"/>
  <c r="I200" i="2"/>
  <c r="I287" i="2"/>
  <c r="I553" i="2"/>
  <c r="I331" i="2"/>
  <c r="I339" i="2"/>
  <c r="I858" i="2"/>
  <c r="H1017" i="2"/>
  <c r="I155" i="2"/>
  <c r="I320" i="2"/>
  <c r="I312" i="2"/>
  <c r="I218" i="2"/>
  <c r="I994" i="2"/>
  <c r="I192" i="2"/>
  <c r="I958" i="2"/>
  <c r="I19" i="2"/>
  <c r="I1014" i="2"/>
  <c r="I134" i="2"/>
  <c r="I853" i="2"/>
  <c r="I707" i="2"/>
  <c r="I892" i="2"/>
  <c r="I885" i="2"/>
  <c r="I187" i="2"/>
  <c r="I651" i="2"/>
  <c r="I998" i="2"/>
  <c r="I745" i="2"/>
  <c r="I986" i="2"/>
  <c r="I286" i="2"/>
  <c r="I265" i="2"/>
  <c r="I970" i="2"/>
  <c r="I502" i="2"/>
  <c r="I303" i="2"/>
  <c r="I854" i="2"/>
  <c r="I814" i="2"/>
  <c r="I976" i="2"/>
  <c r="I245" i="2"/>
  <c r="I604" i="2"/>
  <c r="I621" i="2"/>
  <c r="I481" i="2"/>
  <c r="I648" i="2"/>
  <c r="I23" i="2"/>
  <c r="I923" i="2"/>
  <c r="I561" i="2"/>
  <c r="I465" i="2"/>
  <c r="I686" i="2"/>
  <c r="I836" i="2"/>
  <c r="I154" i="2"/>
  <c r="I835" i="2"/>
  <c r="I879" i="2"/>
  <c r="I991" i="2"/>
  <c r="I102" i="2"/>
  <c r="I776" i="2"/>
  <c r="I89" i="2"/>
  <c r="I399" i="2"/>
  <c r="I233" i="2"/>
  <c r="I875" i="2"/>
  <c r="I985" i="2"/>
  <c r="I691" i="2"/>
  <c r="I612" i="2"/>
  <c r="I652" i="2"/>
  <c r="I715" i="2"/>
  <c r="AN2024" i="2"/>
  <c r="M97" i="2"/>
  <c r="N97" i="2" s="1"/>
  <c r="P97" i="2"/>
  <c r="L97" i="2"/>
  <c r="U97" i="2" s="1"/>
  <c r="S97" i="2"/>
  <c r="L328" i="2"/>
  <c r="M328" i="2"/>
  <c r="N328" i="2" s="1"/>
  <c r="P328" i="2"/>
  <c r="S328" i="2"/>
  <c r="H155" i="7"/>
  <c r="P120" i="2"/>
  <c r="M120" i="2"/>
  <c r="N120" i="2" s="1"/>
  <c r="L120" i="2"/>
  <c r="U120" i="2" s="1"/>
  <c r="S120" i="2"/>
  <c r="H825" i="7"/>
  <c r="L294" i="2"/>
  <c r="U294" i="2" s="1"/>
  <c r="M294" i="2"/>
  <c r="N294" i="2" s="1"/>
  <c r="P294" i="2"/>
  <c r="S294" i="2"/>
  <c r="H704" i="7"/>
  <c r="H59" i="7"/>
  <c r="P554" i="2"/>
  <c r="Q554" i="2" s="1"/>
  <c r="L554" i="2"/>
  <c r="U554" i="2" s="1"/>
  <c r="M554" i="2"/>
  <c r="N554" i="2" s="1"/>
  <c r="S554" i="2"/>
  <c r="H69" i="7"/>
  <c r="P49" i="2"/>
  <c r="L49" i="2"/>
  <c r="U49" i="2" s="1"/>
  <c r="M49" i="2"/>
  <c r="N49" i="2" s="1"/>
  <c r="S49" i="2"/>
  <c r="H267" i="7"/>
  <c r="M549" i="2"/>
  <c r="N549" i="2" s="1"/>
  <c r="P549" i="2"/>
  <c r="Q549" i="2" s="1"/>
  <c r="L549" i="2"/>
  <c r="U549" i="2" s="1"/>
  <c r="S549" i="2"/>
  <c r="L205" i="2"/>
  <c r="U205" i="2" s="1"/>
  <c r="P205" i="2"/>
  <c r="Q205" i="2" s="1"/>
  <c r="M205" i="2"/>
  <c r="N205" i="2" s="1"/>
  <c r="S205" i="2"/>
  <c r="L228" i="2"/>
  <c r="M228" i="2"/>
  <c r="N228" i="2" s="1"/>
  <c r="P228" i="2"/>
  <c r="S228" i="2"/>
  <c r="L997" i="2"/>
  <c r="M997" i="2"/>
  <c r="N997" i="2" s="1"/>
  <c r="P997" i="2"/>
  <c r="S997" i="2"/>
  <c r="H452" i="7"/>
  <c r="M645" i="2"/>
  <c r="N645" i="2" s="1"/>
  <c r="P645" i="2"/>
  <c r="L645" i="2"/>
  <c r="S645" i="2"/>
  <c r="L875" i="2"/>
  <c r="U875" i="2" s="1"/>
  <c r="P875" i="2"/>
  <c r="M875" i="2"/>
  <c r="N875" i="2" s="1"/>
  <c r="S875" i="2"/>
  <c r="H806" i="7"/>
  <c r="P930" i="2"/>
  <c r="Q930" i="2" s="1"/>
  <c r="L930" i="2"/>
  <c r="M930" i="2"/>
  <c r="N930" i="2" s="1"/>
  <c r="S930" i="2"/>
  <c r="H800" i="7"/>
  <c r="L1003" i="2"/>
  <c r="U1003" i="2" s="1"/>
  <c r="M1003" i="2"/>
  <c r="N1003" i="2" s="1"/>
  <c r="P1003" i="2"/>
  <c r="Q1003" i="2" s="1"/>
  <c r="S1003" i="2"/>
  <c r="M436" i="2"/>
  <c r="N436" i="2" s="1"/>
  <c r="P436" i="2"/>
  <c r="Q436" i="2" s="1"/>
  <c r="L436" i="2"/>
  <c r="U436" i="2" s="1"/>
  <c r="S436" i="2"/>
  <c r="H880" i="7"/>
  <c r="H354" i="7"/>
  <c r="H625" i="7"/>
  <c r="L521" i="2"/>
  <c r="U521" i="2" s="1"/>
  <c r="M521" i="2"/>
  <c r="N521" i="2" s="1"/>
  <c r="P521" i="2"/>
  <c r="Q521" i="2" s="1"/>
  <c r="S521" i="2"/>
  <c r="P369" i="2"/>
  <c r="Q369" i="2" s="1"/>
  <c r="L369" i="2"/>
  <c r="U369" i="2" s="1"/>
  <c r="M369" i="2"/>
  <c r="N369" i="2" s="1"/>
  <c r="S369" i="2"/>
  <c r="H838" i="7"/>
  <c r="M806" i="2"/>
  <c r="N806" i="2" s="1"/>
  <c r="P806" i="2"/>
  <c r="Q806" i="2" s="1"/>
  <c r="L806" i="2"/>
  <c r="U806" i="2" s="1"/>
  <c r="S806" i="2"/>
  <c r="H888" i="7"/>
  <c r="H664" i="7"/>
  <c r="P80" i="2"/>
  <c r="Q80" i="2" s="1"/>
  <c r="L80" i="2"/>
  <c r="U80" i="2" s="1"/>
  <c r="M80" i="2"/>
  <c r="N80" i="2" s="1"/>
  <c r="S80" i="2"/>
  <c r="M293" i="2"/>
  <c r="N293" i="2" s="1"/>
  <c r="P293" i="2"/>
  <c r="L293" i="2"/>
  <c r="U293" i="2" s="1"/>
  <c r="S293" i="2"/>
  <c r="H1011" i="7"/>
  <c r="H97" i="7"/>
  <c r="H643" i="7"/>
  <c r="H195" i="7"/>
  <c r="M167" i="2"/>
  <c r="N167" i="2" s="1"/>
  <c r="P167" i="2"/>
  <c r="L167" i="2"/>
  <c r="S167" i="2"/>
  <c r="H205" i="7"/>
  <c r="L633" i="2"/>
  <c r="U633" i="2" s="1"/>
  <c r="M633" i="2"/>
  <c r="N633" i="2" s="1"/>
  <c r="P633" i="2"/>
  <c r="Q633" i="2" s="1"/>
  <c r="S633" i="2"/>
  <c r="H975" i="7"/>
  <c r="M956" i="2"/>
  <c r="N956" i="2" s="1"/>
  <c r="P956" i="2"/>
  <c r="L956" i="2"/>
  <c r="U956" i="2" s="1"/>
  <c r="S956" i="2"/>
  <c r="H166" i="7"/>
  <c r="H432" i="7"/>
  <c r="L920" i="2"/>
  <c r="M920" i="2"/>
  <c r="N920" i="2" s="1"/>
  <c r="P920" i="2"/>
  <c r="Q920" i="2" s="1"/>
  <c r="S920" i="2"/>
  <c r="H778" i="7"/>
  <c r="H353" i="7"/>
  <c r="P28" i="2"/>
  <c r="M28" i="2"/>
  <c r="N28" i="2" s="1"/>
  <c r="L28" i="2"/>
  <c r="U28" i="2" s="1"/>
  <c r="S28" i="2"/>
  <c r="H632" i="7"/>
  <c r="L803" i="2"/>
  <c r="U803" i="2" s="1"/>
  <c r="M803" i="2"/>
  <c r="N803" i="2" s="1"/>
  <c r="P803" i="2"/>
  <c r="S803" i="2"/>
  <c r="L336" i="2"/>
  <c r="M336" i="2"/>
  <c r="N336" i="2" s="1"/>
  <c r="P336" i="2"/>
  <c r="S336" i="2"/>
  <c r="H589" i="7"/>
  <c r="H105" i="7"/>
  <c r="H384" i="7"/>
  <c r="M237" i="2"/>
  <c r="N237" i="2" s="1"/>
  <c r="P237" i="2"/>
  <c r="Q237" i="2" s="1"/>
  <c r="L237" i="2"/>
  <c r="U237" i="2" s="1"/>
  <c r="S237" i="2"/>
  <c r="L119" i="2"/>
  <c r="M119" i="2"/>
  <c r="N119" i="2" s="1"/>
  <c r="P119" i="2"/>
  <c r="Q119" i="2" s="1"/>
  <c r="S119" i="2"/>
  <c r="H626" i="7"/>
  <c r="M247" i="2"/>
  <c r="N247" i="2" s="1"/>
  <c r="L247" i="2"/>
  <c r="P247" i="2"/>
  <c r="S247" i="2"/>
  <c r="H409" i="7"/>
  <c r="M183" i="2"/>
  <c r="N183" i="2" s="1"/>
  <c r="P183" i="2"/>
  <c r="L183" i="2"/>
  <c r="U183" i="2" s="1"/>
  <c r="S183" i="2"/>
  <c r="L512" i="2"/>
  <c r="U512" i="2" s="1"/>
  <c r="P512" i="2"/>
  <c r="M512" i="2"/>
  <c r="N512" i="2" s="1"/>
  <c r="S512" i="2"/>
  <c r="L117" i="2"/>
  <c r="U117" i="2" s="1"/>
  <c r="M117" i="2"/>
  <c r="N117" i="2" s="1"/>
  <c r="P117" i="2"/>
  <c r="S117" i="2"/>
  <c r="H915" i="7"/>
  <c r="L941" i="2"/>
  <c r="M941" i="2"/>
  <c r="N941" i="2" s="1"/>
  <c r="P941" i="2"/>
  <c r="S941" i="2"/>
  <c r="H515" i="7"/>
  <c r="L983" i="2"/>
  <c r="M983" i="2"/>
  <c r="N983" i="2" s="1"/>
  <c r="P983" i="2"/>
  <c r="S983" i="2"/>
  <c r="L793" i="2"/>
  <c r="U793" i="2" s="1"/>
  <c r="P793" i="2"/>
  <c r="M793" i="2"/>
  <c r="N793" i="2" s="1"/>
  <c r="S793" i="2"/>
  <c r="H776" i="7"/>
  <c r="H642" i="7"/>
  <c r="H858" i="7"/>
  <c r="M856" i="2"/>
  <c r="N856" i="2" s="1"/>
  <c r="P856" i="2"/>
  <c r="Q856" i="2" s="1"/>
  <c r="L856" i="2"/>
  <c r="S856" i="2"/>
  <c r="H54" i="7"/>
  <c r="H902" i="7"/>
  <c r="M303" i="2"/>
  <c r="N303" i="2" s="1"/>
  <c r="L303" i="2"/>
  <c r="U303" i="2" s="1"/>
  <c r="P303" i="2"/>
  <c r="S303" i="2"/>
  <c r="M306" i="2"/>
  <c r="N306" i="2" s="1"/>
  <c r="P306" i="2"/>
  <c r="Q306" i="2" s="1"/>
  <c r="L306" i="2"/>
  <c r="S306" i="2"/>
  <c r="H661" i="7"/>
  <c r="L822" i="2"/>
  <c r="U822" i="2" s="1"/>
  <c r="M822" i="2"/>
  <c r="N822" i="2" s="1"/>
  <c r="P822" i="2"/>
  <c r="Q822" i="2" s="1"/>
  <c r="S822" i="2"/>
  <c r="H984" i="7"/>
  <c r="L358" i="2"/>
  <c r="M358" i="2"/>
  <c r="N358" i="2" s="1"/>
  <c r="P358" i="2"/>
  <c r="Q358" i="2" s="1"/>
  <c r="S358" i="2"/>
  <c r="P519" i="2"/>
  <c r="Q519" i="2" s="1"/>
  <c r="L519" i="2"/>
  <c r="U519" i="2" s="1"/>
  <c r="M519" i="2"/>
  <c r="N519" i="2" s="1"/>
  <c r="S519" i="2"/>
  <c r="L215" i="2"/>
  <c r="U215" i="2" s="1"/>
  <c r="P215" i="2"/>
  <c r="M215" i="2"/>
  <c r="N215" i="2" s="1"/>
  <c r="S215" i="2"/>
  <c r="H618" i="7"/>
  <c r="H449" i="7"/>
  <c r="H821" i="7"/>
  <c r="L118" i="2"/>
  <c r="U118" i="2" s="1"/>
  <c r="M118" i="2"/>
  <c r="N118" i="2" s="1"/>
  <c r="P118" i="2"/>
  <c r="S118" i="2"/>
  <c r="L346" i="2"/>
  <c r="U346" i="2" s="1"/>
  <c r="M346" i="2"/>
  <c r="N346" i="2" s="1"/>
  <c r="P346" i="2"/>
  <c r="Q346" i="2" s="1"/>
  <c r="S346" i="2"/>
  <c r="P585" i="2"/>
  <c r="Q585" i="2" s="1"/>
  <c r="L585" i="2"/>
  <c r="U585" i="2" s="1"/>
  <c r="M585" i="2"/>
  <c r="N585" i="2" s="1"/>
  <c r="S585" i="2"/>
  <c r="H961" i="7"/>
  <c r="L934" i="2"/>
  <c r="U934" i="2" s="1"/>
  <c r="M934" i="2"/>
  <c r="N934" i="2" s="1"/>
  <c r="P934" i="2"/>
  <c r="S934" i="2"/>
  <c r="H581" i="7"/>
  <c r="P520" i="2"/>
  <c r="L520" i="2"/>
  <c r="M520" i="2"/>
  <c r="N520" i="2" s="1"/>
  <c r="S520" i="2"/>
  <c r="H809" i="7"/>
  <c r="H474" i="7"/>
  <c r="L312" i="2"/>
  <c r="U312" i="2" s="1"/>
  <c r="M312" i="2"/>
  <c r="N312" i="2" s="1"/>
  <c r="P312" i="2"/>
  <c r="S312" i="2"/>
  <c r="H434" i="7"/>
  <c r="L763" i="2"/>
  <c r="M763" i="2"/>
  <c r="N763" i="2" s="1"/>
  <c r="P763" i="2"/>
  <c r="S763" i="2"/>
  <c r="H229" i="7"/>
  <c r="M283" i="2"/>
  <c r="N283" i="2" s="1"/>
  <c r="P283" i="2"/>
  <c r="Q283" i="2" s="1"/>
  <c r="L283" i="2"/>
  <c r="U283" i="2" s="1"/>
  <c r="S283" i="2"/>
  <c r="H14" i="7"/>
  <c r="L903" i="2"/>
  <c r="U903" i="2" s="1"/>
  <c r="P903" i="2"/>
  <c r="Q903" i="2" s="1"/>
  <c r="M903" i="2"/>
  <c r="N903" i="2" s="1"/>
  <c r="S903" i="2"/>
  <c r="M713" i="2"/>
  <c r="N713" i="2" s="1"/>
  <c r="P713" i="2"/>
  <c r="L713" i="2"/>
  <c r="S713" i="2"/>
  <c r="H907" i="7"/>
  <c r="M598" i="2"/>
  <c r="N598" i="2" s="1"/>
  <c r="P598" i="2"/>
  <c r="L598" i="2"/>
  <c r="S598" i="2"/>
  <c r="M790" i="2"/>
  <c r="N790" i="2" s="1"/>
  <c r="P790" i="2"/>
  <c r="L790" i="2"/>
  <c r="S790" i="2"/>
  <c r="H441" i="7"/>
  <c r="L697" i="2"/>
  <c r="U697" i="2" s="1"/>
  <c r="M697" i="2"/>
  <c r="N697" i="2" s="1"/>
  <c r="P697" i="2"/>
  <c r="Q697" i="2" s="1"/>
  <c r="S697" i="2"/>
  <c r="L177" i="2"/>
  <c r="U177" i="2" s="1"/>
  <c r="M177" i="2"/>
  <c r="N177" i="2" s="1"/>
  <c r="P177" i="2"/>
  <c r="S177" i="2"/>
  <c r="L746" i="2"/>
  <c r="U746" i="2" s="1"/>
  <c r="P746" i="2"/>
  <c r="M746" i="2"/>
  <c r="N746" i="2" s="1"/>
  <c r="S746" i="2"/>
  <c r="M948" i="2"/>
  <c r="N948" i="2" s="1"/>
  <c r="P948" i="2"/>
  <c r="Q948" i="2" s="1"/>
  <c r="L948" i="2"/>
  <c r="U948" i="2" s="1"/>
  <c r="S948" i="2"/>
  <c r="H830" i="7"/>
  <c r="M196" i="2"/>
  <c r="N196" i="2" s="1"/>
  <c r="P196" i="2"/>
  <c r="Q196" i="2" s="1"/>
  <c r="L196" i="2"/>
  <c r="U196" i="2" s="1"/>
  <c r="S196" i="2"/>
  <c r="H494" i="7"/>
  <c r="L978" i="2"/>
  <c r="M978" i="2"/>
  <c r="N978" i="2" s="1"/>
  <c r="P978" i="2"/>
  <c r="S978" i="2"/>
  <c r="L500" i="2"/>
  <c r="U500" i="2" s="1"/>
  <c r="M500" i="2"/>
  <c r="N500" i="2" s="1"/>
  <c r="P500" i="2"/>
  <c r="S500" i="2"/>
  <c r="H307" i="7"/>
  <c r="L50" i="2"/>
  <c r="M50" i="2"/>
  <c r="N50" i="2" s="1"/>
  <c r="P50" i="2"/>
  <c r="S50" i="2"/>
  <c r="H822" i="7"/>
  <c r="M535" i="2"/>
  <c r="N535" i="2" s="1"/>
  <c r="P535" i="2"/>
  <c r="Q535" i="2" s="1"/>
  <c r="L535" i="2"/>
  <c r="S535" i="2"/>
  <c r="L1001" i="2"/>
  <c r="M1001" i="2"/>
  <c r="N1001" i="2" s="1"/>
  <c r="P1001" i="2"/>
  <c r="Q1001" i="2" s="1"/>
  <c r="S1001" i="2"/>
  <c r="H802" i="7"/>
  <c r="H44" i="7"/>
  <c r="P18" i="2"/>
  <c r="L18" i="2"/>
  <c r="U18" i="2" s="1"/>
  <c r="M18" i="2"/>
  <c r="N18" i="2" s="1"/>
  <c r="S18" i="2"/>
  <c r="H659" i="7"/>
  <c r="L510" i="2"/>
  <c r="U510" i="2" s="1"/>
  <c r="P510" i="2"/>
  <c r="M510" i="2"/>
  <c r="N510" i="2" s="1"/>
  <c r="S510" i="2"/>
  <c r="H637" i="7"/>
  <c r="L67" i="2"/>
  <c r="U67" i="2" s="1"/>
  <c r="M67" i="2"/>
  <c r="N67" i="2" s="1"/>
  <c r="P67" i="2"/>
  <c r="Q67" i="2" s="1"/>
  <c r="S67" i="2"/>
  <c r="P935" i="2"/>
  <c r="Q935" i="2" s="1"/>
  <c r="L935" i="2"/>
  <c r="U935" i="2" s="1"/>
  <c r="M935" i="2"/>
  <c r="N935" i="2" s="1"/>
  <c r="S935" i="2"/>
  <c r="H501" i="7"/>
  <c r="L478" i="2"/>
  <c r="U478" i="2" s="1"/>
  <c r="M478" i="2"/>
  <c r="N478" i="2" s="1"/>
  <c r="P478" i="2"/>
  <c r="S478" i="2"/>
  <c r="H491" i="7"/>
  <c r="H19" i="7"/>
  <c r="L740" i="2"/>
  <c r="U740" i="2" s="1"/>
  <c r="P740" i="2"/>
  <c r="Q740" i="2" s="1"/>
  <c r="M740" i="2"/>
  <c r="N740" i="2" s="1"/>
  <c r="S740" i="2"/>
  <c r="L646" i="2"/>
  <c r="U646" i="2" s="1"/>
  <c r="M646" i="2"/>
  <c r="N646" i="2" s="1"/>
  <c r="P646" i="2"/>
  <c r="Q646" i="2" s="1"/>
  <c r="S646" i="2"/>
  <c r="P72" i="2"/>
  <c r="Q72" i="2" s="1"/>
  <c r="L72" i="2"/>
  <c r="U72" i="2" s="1"/>
  <c r="M72" i="2"/>
  <c r="N72" i="2" s="1"/>
  <c r="S72" i="2"/>
  <c r="H670" i="7"/>
  <c r="P884" i="2"/>
  <c r="Q884" i="2" s="1"/>
  <c r="L884" i="2"/>
  <c r="M884" i="2"/>
  <c r="N884" i="2" s="1"/>
  <c r="S884" i="2"/>
  <c r="H200" i="7"/>
  <c r="H929" i="7"/>
  <c r="M547" i="2"/>
  <c r="N547" i="2" s="1"/>
  <c r="P547" i="2"/>
  <c r="L547" i="2"/>
  <c r="U547" i="2" s="1"/>
  <c r="S547" i="2"/>
  <c r="H721" i="7"/>
  <c r="M497" i="2"/>
  <c r="N497" i="2" s="1"/>
  <c r="P497" i="2"/>
  <c r="L497" i="2"/>
  <c r="S497" i="2"/>
  <c r="H234" i="7"/>
  <c r="H329" i="7"/>
  <c r="L998" i="2"/>
  <c r="U998" i="2" s="1"/>
  <c r="M998" i="2"/>
  <c r="N998" i="2" s="1"/>
  <c r="P998" i="2"/>
  <c r="Q998" i="2" s="1"/>
  <c r="S998" i="2"/>
  <c r="H445" i="7"/>
  <c r="M131" i="2"/>
  <c r="N131" i="2" s="1"/>
  <c r="P131" i="2"/>
  <c r="L131" i="2"/>
  <c r="U131" i="2" s="1"/>
  <c r="S131" i="2"/>
  <c r="H182" i="7"/>
  <c r="L979" i="2"/>
  <c r="U979" i="2" s="1"/>
  <c r="M979" i="2"/>
  <c r="N979" i="2" s="1"/>
  <c r="P979" i="2"/>
  <c r="S979" i="2"/>
  <c r="P393" i="2"/>
  <c r="L393" i="2"/>
  <c r="U393" i="2" s="1"/>
  <c r="M393" i="2"/>
  <c r="N393" i="2" s="1"/>
  <c r="S393" i="2"/>
  <c r="H122" i="7"/>
  <c r="H739" i="7"/>
  <c r="L867" i="2"/>
  <c r="U867" i="2" s="1"/>
  <c r="P867" i="2"/>
  <c r="Q867" i="2" s="1"/>
  <c r="M867" i="2"/>
  <c r="N867" i="2" s="1"/>
  <c r="S867" i="2"/>
  <c r="H191" i="7"/>
  <c r="H914" i="7"/>
  <c r="L813" i="2"/>
  <c r="U813" i="2" s="1"/>
  <c r="M813" i="2"/>
  <c r="N813" i="2" s="1"/>
  <c r="P813" i="2"/>
  <c r="S813" i="2"/>
  <c r="H406" i="7"/>
  <c r="L801" i="2"/>
  <c r="M801" i="2"/>
  <c r="N801" i="2" s="1"/>
  <c r="P801" i="2"/>
  <c r="S801" i="2"/>
  <c r="L995" i="2"/>
  <c r="M995" i="2"/>
  <c r="N995" i="2" s="1"/>
  <c r="P995" i="2"/>
  <c r="Q995" i="2" s="1"/>
  <c r="S995" i="2"/>
  <c r="L853" i="2"/>
  <c r="U853" i="2" s="1"/>
  <c r="M853" i="2"/>
  <c r="N853" i="2" s="1"/>
  <c r="P853" i="2"/>
  <c r="S853" i="2"/>
  <c r="M295" i="2"/>
  <c r="N295" i="2" s="1"/>
  <c r="P295" i="2"/>
  <c r="L295" i="2"/>
  <c r="U295" i="2" s="1"/>
  <c r="S295" i="2"/>
  <c r="H921" i="7"/>
  <c r="P575" i="2"/>
  <c r="L575" i="2"/>
  <c r="U575" i="2" s="1"/>
  <c r="M575" i="2"/>
  <c r="N575" i="2" s="1"/>
  <c r="S575" i="2"/>
  <c r="L840" i="2"/>
  <c r="U840" i="2" s="1"/>
  <c r="M840" i="2"/>
  <c r="N840" i="2" s="1"/>
  <c r="P840" i="2"/>
  <c r="S840" i="2"/>
  <c r="H813" i="7"/>
  <c r="H131" i="7"/>
  <c r="P110" i="2"/>
  <c r="Q110" i="2" s="1"/>
  <c r="L110" i="2"/>
  <c r="M110" i="2"/>
  <c r="N110" i="2" s="1"/>
  <c r="S110" i="2"/>
  <c r="H763" i="7"/>
  <c r="L635" i="2"/>
  <c r="U635" i="2" s="1"/>
  <c r="M635" i="2"/>
  <c r="N635" i="2" s="1"/>
  <c r="P635" i="2"/>
  <c r="S635" i="2"/>
  <c r="H709" i="7"/>
  <c r="L179" i="2"/>
  <c r="M179" i="2"/>
  <c r="N179" i="2" s="1"/>
  <c r="P179" i="2"/>
  <c r="S179" i="2"/>
  <c r="L1007" i="2"/>
  <c r="U1007" i="2" s="1"/>
  <c r="M1007" i="2"/>
  <c r="N1007" i="2" s="1"/>
  <c r="P1007" i="2"/>
  <c r="Q1007" i="2" s="1"/>
  <c r="S1007" i="2"/>
  <c r="M991" i="2"/>
  <c r="N991" i="2" s="1"/>
  <c r="P991" i="2"/>
  <c r="Q991" i="2" s="1"/>
  <c r="L991" i="2"/>
  <c r="U991" i="2" s="1"/>
  <c r="S991" i="2"/>
  <c r="H176" i="7"/>
  <c r="H606" i="7"/>
  <c r="L542" i="2"/>
  <c r="U542" i="2" s="1"/>
  <c r="M542" i="2"/>
  <c r="N542" i="2" s="1"/>
  <c r="P542" i="2"/>
  <c r="S542" i="2"/>
  <c r="L201" i="2"/>
  <c r="P201" i="2"/>
  <c r="M201" i="2"/>
  <c r="N201" i="2" s="1"/>
  <c r="S201" i="2"/>
  <c r="P57" i="2"/>
  <c r="Q57" i="2" s="1"/>
  <c r="L57" i="2"/>
  <c r="M57" i="2"/>
  <c r="N57" i="2" s="1"/>
  <c r="S57" i="2"/>
  <c r="L308" i="2"/>
  <c r="U308" i="2" s="1"/>
  <c r="M308" i="2"/>
  <c r="N308" i="2" s="1"/>
  <c r="P308" i="2"/>
  <c r="Q308" i="2" s="1"/>
  <c r="S308" i="2"/>
  <c r="H548" i="7"/>
  <c r="H232" i="7"/>
  <c r="H194" i="7"/>
  <c r="L628" i="2"/>
  <c r="U628" i="2" s="1"/>
  <c r="M628" i="2"/>
  <c r="N628" i="2" s="1"/>
  <c r="P628" i="2"/>
  <c r="S628" i="2"/>
  <c r="L73" i="2"/>
  <c r="M73" i="2"/>
  <c r="N73" i="2" s="1"/>
  <c r="P73" i="2"/>
  <c r="S73" i="2"/>
  <c r="L352" i="2"/>
  <c r="U352" i="2" s="1"/>
  <c r="M352" i="2"/>
  <c r="N352" i="2" s="1"/>
  <c r="P352" i="2"/>
  <c r="S352" i="2"/>
  <c r="H257" i="7"/>
  <c r="L815" i="2"/>
  <c r="U815" i="2" s="1"/>
  <c r="M815" i="2"/>
  <c r="N815" i="2" s="1"/>
  <c r="P815" i="2"/>
  <c r="S815" i="2"/>
  <c r="H579" i="7"/>
  <c r="L362" i="2"/>
  <c r="M362" i="2"/>
  <c r="N362" i="2" s="1"/>
  <c r="P362" i="2"/>
  <c r="S362" i="2"/>
  <c r="H829" i="7"/>
  <c r="H889" i="7"/>
  <c r="P747" i="2"/>
  <c r="Q747" i="2" s="1"/>
  <c r="L747" i="2"/>
  <c r="U747" i="2" s="1"/>
  <c r="M747" i="2"/>
  <c r="N747" i="2" s="1"/>
  <c r="S747" i="2"/>
  <c r="H377" i="7"/>
  <c r="H861" i="7"/>
  <c r="H169" i="7"/>
  <c r="H897" i="7"/>
  <c r="L326" i="2"/>
  <c r="U326" i="2" s="1"/>
  <c r="M326" i="2"/>
  <c r="N326" i="2" s="1"/>
  <c r="P326" i="2"/>
  <c r="S326" i="2"/>
  <c r="L784" i="2"/>
  <c r="U784" i="2" s="1"/>
  <c r="M784" i="2"/>
  <c r="N784" i="2" s="1"/>
  <c r="P784" i="2"/>
  <c r="S784" i="2"/>
  <c r="H370" i="7"/>
  <c r="L338" i="2"/>
  <c r="M338" i="2"/>
  <c r="N338" i="2" s="1"/>
  <c r="P338" i="2"/>
  <c r="Q338" i="2" s="1"/>
  <c r="S338" i="2"/>
  <c r="H797" i="7"/>
  <c r="L736" i="2"/>
  <c r="U736" i="2" s="1"/>
  <c r="P736" i="2"/>
  <c r="M736" i="2"/>
  <c r="N736" i="2" s="1"/>
  <c r="S736" i="2"/>
  <c r="L412" i="2"/>
  <c r="U412" i="2" s="1"/>
  <c r="M412" i="2"/>
  <c r="N412" i="2" s="1"/>
  <c r="P412" i="2"/>
  <c r="S412" i="2"/>
  <c r="L427" i="2"/>
  <c r="U427" i="2" s="1"/>
  <c r="M427" i="2"/>
  <c r="N427" i="2" s="1"/>
  <c r="P427" i="2"/>
  <c r="Q427" i="2" s="1"/>
  <c r="S427" i="2"/>
  <c r="H104" i="7"/>
  <c r="H339" i="7"/>
  <c r="L568" i="2"/>
  <c r="M568" i="2"/>
  <c r="N568" i="2" s="1"/>
  <c r="P568" i="2"/>
  <c r="S568" i="2"/>
  <c r="H973" i="7"/>
  <c r="H204" i="7"/>
  <c r="M258" i="2"/>
  <c r="N258" i="2" s="1"/>
  <c r="P258" i="2"/>
  <c r="Q258" i="2" s="1"/>
  <c r="L258" i="2"/>
  <c r="U258" i="2" s="1"/>
  <c r="S258" i="2"/>
  <c r="H410" i="7"/>
  <c r="P832" i="2"/>
  <c r="L832" i="2"/>
  <c r="U832" i="2" s="1"/>
  <c r="M832" i="2"/>
  <c r="N832" i="2" s="1"/>
  <c r="S832" i="2"/>
  <c r="H851" i="7"/>
  <c r="L494" i="2"/>
  <c r="U494" i="2" s="1"/>
  <c r="M494" i="2"/>
  <c r="N494" i="2" s="1"/>
  <c r="P494" i="2"/>
  <c r="S494" i="2"/>
  <c r="H936" i="7"/>
  <c r="L1000" i="2"/>
  <c r="U1000" i="2" s="1"/>
  <c r="M1000" i="2"/>
  <c r="N1000" i="2" s="1"/>
  <c r="P1000" i="2"/>
  <c r="Q1000" i="2" s="1"/>
  <c r="S1000" i="2"/>
  <c r="H94" i="7"/>
  <c r="L518" i="2"/>
  <c r="U518" i="2" s="1"/>
  <c r="P518" i="2"/>
  <c r="M518" i="2"/>
  <c r="N518" i="2" s="1"/>
  <c r="S518" i="2"/>
  <c r="M719" i="2"/>
  <c r="N719" i="2" s="1"/>
  <c r="P719" i="2"/>
  <c r="Q719" i="2" s="1"/>
  <c r="L719" i="2"/>
  <c r="U719" i="2" s="1"/>
  <c r="S719" i="2"/>
  <c r="H832" i="7"/>
  <c r="L687" i="2"/>
  <c r="U687" i="2" s="1"/>
  <c r="M687" i="2"/>
  <c r="N687" i="2" s="1"/>
  <c r="P687" i="2"/>
  <c r="S687" i="2"/>
  <c r="H536" i="7"/>
  <c r="L771" i="2"/>
  <c r="M771" i="2"/>
  <c r="N771" i="2" s="1"/>
  <c r="P771" i="2"/>
  <c r="S771" i="2"/>
  <c r="P330" i="2"/>
  <c r="Q330" i="2" s="1"/>
  <c r="L330" i="2"/>
  <c r="U330" i="2" s="1"/>
  <c r="M330" i="2"/>
  <c r="N330" i="2" s="1"/>
  <c r="S330" i="2"/>
  <c r="H227" i="7"/>
  <c r="P395" i="2"/>
  <c r="Q395" i="2" s="1"/>
  <c r="L395" i="2"/>
  <c r="U395" i="2" s="1"/>
  <c r="M395" i="2"/>
  <c r="N395" i="2" s="1"/>
  <c r="S395" i="2"/>
  <c r="H458" i="7"/>
  <c r="H646" i="7"/>
  <c r="M878" i="2"/>
  <c r="N878" i="2" s="1"/>
  <c r="P878" i="2"/>
  <c r="L878" i="2"/>
  <c r="U878" i="2" s="1"/>
  <c r="S878" i="2"/>
  <c r="H846" i="7"/>
  <c r="L79" i="2"/>
  <c r="U79" i="2" s="1"/>
  <c r="M79" i="2"/>
  <c r="N79" i="2" s="1"/>
  <c r="P79" i="2"/>
  <c r="S79" i="2"/>
  <c r="H126" i="7"/>
  <c r="P938" i="2"/>
  <c r="Q938" i="2" s="1"/>
  <c r="L938" i="2"/>
  <c r="U938" i="2" s="1"/>
  <c r="M938" i="2"/>
  <c r="N938" i="2" s="1"/>
  <c r="S938" i="2"/>
  <c r="H136" i="7"/>
  <c r="H808" i="7"/>
  <c r="H178" i="7"/>
  <c r="L105" i="2"/>
  <c r="U105" i="2" s="1"/>
  <c r="P105" i="2"/>
  <c r="Q105" i="2" s="1"/>
  <c r="M105" i="2"/>
  <c r="N105" i="2" s="1"/>
  <c r="S105" i="2"/>
  <c r="P524" i="2"/>
  <c r="Q524" i="2" s="1"/>
  <c r="L524" i="2"/>
  <c r="U524" i="2" s="1"/>
  <c r="M524" i="2"/>
  <c r="N524" i="2" s="1"/>
  <c r="S524" i="2"/>
  <c r="P727" i="2"/>
  <c r="L727" i="2"/>
  <c r="U727" i="2" s="1"/>
  <c r="M727" i="2"/>
  <c r="N727" i="2" s="1"/>
  <c r="S727" i="2"/>
  <c r="I227" i="2"/>
  <c r="I978" i="2"/>
  <c r="I799" i="2"/>
  <c r="I219" i="2"/>
  <c r="I125" i="2"/>
  <c r="I839" i="2"/>
  <c r="I487" i="2"/>
  <c r="I328" i="2"/>
  <c r="I73" i="2"/>
  <c r="I731" i="2"/>
  <c r="I910" i="2"/>
  <c r="I392" i="2"/>
  <c r="I675" i="2"/>
  <c r="I236" i="2"/>
  <c r="I110" i="2"/>
  <c r="I729" i="2"/>
  <c r="I213" i="2"/>
  <c r="I781" i="2"/>
  <c r="I299" i="2"/>
  <c r="I335" i="2"/>
  <c r="I36" i="2"/>
  <c r="I922" i="2"/>
  <c r="I1004" i="2"/>
  <c r="I334" i="2"/>
  <c r="I190" i="2"/>
  <c r="I202" i="2"/>
  <c r="I117" i="2"/>
  <c r="I743" i="2"/>
  <c r="I727" i="2"/>
  <c r="I920" i="2"/>
  <c r="I70" i="2"/>
  <c r="I704" i="2"/>
  <c r="I270" i="2"/>
  <c r="I298" i="2"/>
  <c r="I607" i="2"/>
  <c r="I637" i="2"/>
  <c r="I897" i="2"/>
  <c r="I871" i="2"/>
  <c r="I488" i="2"/>
  <c r="I364" i="2"/>
  <c r="I552" i="2"/>
  <c r="I630" i="2"/>
  <c r="I456" i="2"/>
  <c r="I620" i="2"/>
  <c r="I382" i="2"/>
  <c r="I941" i="2"/>
  <c r="I279" i="2"/>
  <c r="I72" i="2"/>
  <c r="I1001" i="2"/>
  <c r="I119" i="2"/>
  <c r="I20" i="2"/>
  <c r="I45" i="2"/>
  <c r="I432" i="2"/>
  <c r="I957" i="2"/>
  <c r="I163" i="2"/>
  <c r="I783" i="2"/>
  <c r="I74" i="2"/>
  <c r="I516" i="2"/>
  <c r="I383" i="2"/>
  <c r="I587" i="2"/>
  <c r="I708" i="2"/>
  <c r="I404" i="2"/>
  <c r="I398" i="2"/>
  <c r="I93" i="2"/>
  <c r="I818" i="2"/>
  <c r="I90" i="2"/>
  <c r="I414" i="2"/>
  <c r="I529" i="2"/>
  <c r="I326" i="2"/>
  <c r="I933" i="2"/>
  <c r="I989" i="2"/>
  <c r="I758" i="2"/>
  <c r="Q1023" i="6"/>
  <c r="M16" i="6" s="1"/>
  <c r="H383" i="7"/>
  <c r="K1017" i="2"/>
  <c r="AM2025" i="2" s="1"/>
  <c r="T17" i="2"/>
  <c r="T1017" i="2" s="1"/>
  <c r="L985" i="2"/>
  <c r="U985" i="2" s="1"/>
  <c r="M985" i="2"/>
  <c r="N985" i="2" s="1"/>
  <c r="P985" i="2"/>
  <c r="S985" i="2"/>
  <c r="H952" i="7"/>
  <c r="L370" i="2"/>
  <c r="U370" i="2" s="1"/>
  <c r="P370" i="2"/>
  <c r="M370" i="2"/>
  <c r="N370" i="2" s="1"/>
  <c r="S370" i="2"/>
  <c r="P581" i="2"/>
  <c r="Q581" i="2" s="1"/>
  <c r="L581" i="2"/>
  <c r="M581" i="2"/>
  <c r="N581" i="2" s="1"/>
  <c r="S581" i="2"/>
  <c r="H21" i="7"/>
  <c r="P737" i="2"/>
  <c r="Q737" i="2" s="1"/>
  <c r="L737" i="2"/>
  <c r="U737" i="2" s="1"/>
  <c r="M737" i="2"/>
  <c r="N737" i="2" s="1"/>
  <c r="S737" i="2"/>
  <c r="H613" i="7"/>
  <c r="M175" i="2"/>
  <c r="N175" i="2" s="1"/>
  <c r="P175" i="2"/>
  <c r="Q175" i="2" s="1"/>
  <c r="L175" i="2"/>
  <c r="U175" i="2" s="1"/>
  <c r="S175" i="2"/>
  <c r="P962" i="2"/>
  <c r="L962" i="2"/>
  <c r="U962" i="2" s="1"/>
  <c r="M962" i="2"/>
  <c r="N962" i="2" s="1"/>
  <c r="S962" i="2"/>
  <c r="M341" i="2"/>
  <c r="N341" i="2" s="1"/>
  <c r="P341" i="2"/>
  <c r="Q341" i="2" s="1"/>
  <c r="L341" i="2"/>
  <c r="U341" i="2" s="1"/>
  <c r="S341" i="2"/>
  <c r="L611" i="2"/>
  <c r="M611" i="2"/>
  <c r="N611" i="2" s="1"/>
  <c r="P611" i="2"/>
  <c r="Q611" i="2" s="1"/>
  <c r="S611" i="2"/>
  <c r="H616" i="7"/>
  <c r="H98" i="7"/>
  <c r="H465" i="7"/>
  <c r="L560" i="2"/>
  <c r="U560" i="2" s="1"/>
  <c r="M560" i="2"/>
  <c r="N560" i="2" s="1"/>
  <c r="P560" i="2"/>
  <c r="S560" i="2"/>
  <c r="M83" i="2"/>
  <c r="N83" i="2" s="1"/>
  <c r="P83" i="2"/>
  <c r="L83" i="2"/>
  <c r="U83" i="2" s="1"/>
  <c r="S83" i="2"/>
  <c r="H238" i="7"/>
  <c r="H68" i="7"/>
  <c r="P70" i="2"/>
  <c r="L70" i="2"/>
  <c r="U70" i="2" s="1"/>
  <c r="M70" i="2"/>
  <c r="N70" i="2" s="1"/>
  <c r="S70" i="2"/>
  <c r="H737" i="7"/>
  <c r="L174" i="2"/>
  <c r="U174" i="2" s="1"/>
  <c r="M174" i="2"/>
  <c r="N174" i="2" s="1"/>
  <c r="P174" i="2"/>
  <c r="Q174" i="2" s="1"/>
  <c r="S174" i="2"/>
  <c r="H541" i="7"/>
  <c r="P99" i="2"/>
  <c r="L99" i="2"/>
  <c r="U99" i="2" s="1"/>
  <c r="M99" i="2"/>
  <c r="N99" i="2" s="1"/>
  <c r="S99" i="2"/>
  <c r="M975" i="2"/>
  <c r="N975" i="2" s="1"/>
  <c r="P975" i="2"/>
  <c r="Q975" i="2" s="1"/>
  <c r="L975" i="2"/>
  <c r="U975" i="2" s="1"/>
  <c r="S975" i="2"/>
  <c r="H919" i="7"/>
  <c r="L603" i="2"/>
  <c r="U603" i="2" s="1"/>
  <c r="M603" i="2"/>
  <c r="N603" i="2" s="1"/>
  <c r="P603" i="2"/>
  <c r="S603" i="2"/>
  <c r="H768" i="7"/>
  <c r="H43" i="7"/>
  <c r="L786" i="2"/>
  <c r="M786" i="2"/>
  <c r="N786" i="2" s="1"/>
  <c r="P786" i="2"/>
  <c r="S786" i="2"/>
  <c r="P673" i="2"/>
  <c r="L673" i="2"/>
  <c r="M673" i="2"/>
  <c r="N673" i="2" s="1"/>
  <c r="S673" i="2"/>
  <c r="L191" i="2"/>
  <c r="U191" i="2" s="1"/>
  <c r="M191" i="2"/>
  <c r="N191" i="2" s="1"/>
  <c r="P191" i="2"/>
  <c r="S191" i="2"/>
  <c r="M1002" i="2"/>
  <c r="N1002" i="2" s="1"/>
  <c r="P1002" i="2"/>
  <c r="L1002" i="2"/>
  <c r="U1002" i="2" s="1"/>
  <c r="S1002" i="2"/>
  <c r="H502" i="7"/>
  <c r="P444" i="2"/>
  <c r="L444" i="2"/>
  <c r="M444" i="2"/>
  <c r="N444" i="2" s="1"/>
  <c r="S444" i="2"/>
  <c r="L873" i="2"/>
  <c r="U873" i="2" s="1"/>
  <c r="P873" i="2"/>
  <c r="Q873" i="2" s="1"/>
  <c r="M873" i="2"/>
  <c r="N873" i="2" s="1"/>
  <c r="S873" i="2"/>
  <c r="H274" i="7"/>
  <c r="M332" i="2"/>
  <c r="N332" i="2" s="1"/>
  <c r="P332" i="2"/>
  <c r="Q332" i="2" s="1"/>
  <c r="L332" i="2"/>
  <c r="U332" i="2" s="1"/>
  <c r="S332" i="2"/>
  <c r="H910" i="7"/>
  <c r="L439" i="2"/>
  <c r="U439" i="2" s="1"/>
  <c r="M439" i="2"/>
  <c r="N439" i="2" s="1"/>
  <c r="P439" i="2"/>
  <c r="S439" i="2"/>
  <c r="L648" i="2"/>
  <c r="U648" i="2" s="1"/>
  <c r="M648" i="2"/>
  <c r="N648" i="2" s="1"/>
  <c r="P648" i="2"/>
  <c r="S648" i="2"/>
  <c r="M430" i="2"/>
  <c r="N430" i="2" s="1"/>
  <c r="P430" i="2"/>
  <c r="Q430" i="2" s="1"/>
  <c r="L430" i="2"/>
  <c r="S430" i="2"/>
  <c r="H128" i="7"/>
  <c r="H453" i="7"/>
  <c r="P214" i="2"/>
  <c r="Q214" i="2" s="1"/>
  <c r="L214" i="2"/>
  <c r="U214" i="2" s="1"/>
  <c r="M214" i="2"/>
  <c r="N214" i="2" s="1"/>
  <c r="S214" i="2"/>
  <c r="P448" i="2"/>
  <c r="L448" i="2"/>
  <c r="U448" i="2" s="1"/>
  <c r="M448" i="2"/>
  <c r="N448" i="2" s="1"/>
  <c r="S448" i="2"/>
  <c r="H980" i="7"/>
  <c r="P103" i="2"/>
  <c r="L103" i="2"/>
  <c r="M103" i="2"/>
  <c r="N103" i="2" s="1"/>
  <c r="S103" i="2"/>
  <c r="L474" i="2"/>
  <c r="U474" i="2" s="1"/>
  <c r="M474" i="2"/>
  <c r="N474" i="2" s="1"/>
  <c r="P474" i="2"/>
  <c r="S474" i="2"/>
  <c r="H755" i="7"/>
  <c r="P401" i="2"/>
  <c r="M401" i="2"/>
  <c r="N401" i="2" s="1"/>
  <c r="L401" i="2"/>
  <c r="S401" i="2"/>
  <c r="H470" i="7"/>
  <c r="H538" i="7"/>
  <c r="M802" i="2"/>
  <c r="N802" i="2" s="1"/>
  <c r="P802" i="2"/>
  <c r="Q802" i="2" s="1"/>
  <c r="L802" i="2"/>
  <c r="U802" i="2" s="1"/>
  <c r="S802" i="2"/>
  <c r="H297" i="7"/>
  <c r="P397" i="2"/>
  <c r="L397" i="2"/>
  <c r="U397" i="2" s="1"/>
  <c r="M397" i="2"/>
  <c r="N397" i="2" s="1"/>
  <c r="S397" i="2"/>
  <c r="H771" i="7"/>
  <c r="M882" i="2"/>
  <c r="N882" i="2" s="1"/>
  <c r="P882" i="2"/>
  <c r="Q882" i="2" s="1"/>
  <c r="L882" i="2"/>
  <c r="S882" i="2"/>
  <c r="L627" i="2"/>
  <c r="U627" i="2" s="1"/>
  <c r="M627" i="2"/>
  <c r="N627" i="2" s="1"/>
  <c r="P627" i="2"/>
  <c r="Q627" i="2" s="1"/>
  <c r="S627" i="2"/>
  <c r="P446" i="2"/>
  <c r="L446" i="2"/>
  <c r="U446" i="2" s="1"/>
  <c r="M446" i="2"/>
  <c r="N446" i="2" s="1"/>
  <c r="S446" i="2"/>
  <c r="P704" i="2"/>
  <c r="Q704" i="2" s="1"/>
  <c r="L704" i="2"/>
  <c r="U704" i="2" s="1"/>
  <c r="M704" i="2"/>
  <c r="N704" i="2" s="1"/>
  <c r="S704" i="2"/>
  <c r="H296" i="7"/>
  <c r="H224" i="7"/>
  <c r="H179" i="7"/>
  <c r="L708" i="2"/>
  <c r="U708" i="2" s="1"/>
  <c r="M708" i="2"/>
  <c r="N708" i="2" s="1"/>
  <c r="P708" i="2"/>
  <c r="S708" i="2"/>
  <c r="H189" i="7"/>
  <c r="L151" i="2"/>
  <c r="U151" i="2" s="1"/>
  <c r="M151" i="2"/>
  <c r="N151" i="2" s="1"/>
  <c r="P151" i="2"/>
  <c r="S151" i="2"/>
  <c r="H927" i="7"/>
  <c r="P158" i="2"/>
  <c r="L158" i="2"/>
  <c r="U158" i="2" s="1"/>
  <c r="M158" i="2"/>
  <c r="N158" i="2" s="1"/>
  <c r="S158" i="2"/>
  <c r="H214" i="7"/>
  <c r="H93" i="7"/>
  <c r="P587" i="2"/>
  <c r="L587" i="2"/>
  <c r="U587" i="2" s="1"/>
  <c r="M587" i="2"/>
  <c r="N587" i="2" s="1"/>
  <c r="S587" i="2"/>
  <c r="H427" i="7"/>
  <c r="M21" i="2"/>
  <c r="N21" i="2" s="1"/>
  <c r="P21" i="2"/>
  <c r="Q21" i="2" s="1"/>
  <c r="L21" i="2"/>
  <c r="U21" i="2" s="1"/>
  <c r="S21" i="2"/>
  <c r="P186" i="2"/>
  <c r="Q186" i="2" s="1"/>
  <c r="L186" i="2"/>
  <c r="U186" i="2" s="1"/>
  <c r="M186" i="2"/>
  <c r="N186" i="2" s="1"/>
  <c r="S186" i="2"/>
  <c r="L596" i="2"/>
  <c r="M596" i="2"/>
  <c r="N596" i="2" s="1"/>
  <c r="P596" i="2"/>
  <c r="S596" i="2"/>
  <c r="M495" i="2"/>
  <c r="N495" i="2" s="1"/>
  <c r="P495" i="2"/>
  <c r="L495" i="2"/>
  <c r="U495" i="2" s="1"/>
  <c r="S495" i="2"/>
  <c r="L684" i="2"/>
  <c r="P684" i="2"/>
  <c r="Q684" i="2" s="1"/>
  <c r="M684" i="2"/>
  <c r="N684" i="2" s="1"/>
  <c r="S684" i="2"/>
  <c r="M602" i="2"/>
  <c r="N602" i="2" s="1"/>
  <c r="L602" i="2"/>
  <c r="P602" i="2"/>
  <c r="S602" i="2"/>
  <c r="M125" i="2"/>
  <c r="N125" i="2" s="1"/>
  <c r="P125" i="2"/>
  <c r="Q125" i="2" s="1"/>
  <c r="L125" i="2"/>
  <c r="U125" i="2" s="1"/>
  <c r="S125" i="2"/>
  <c r="H708" i="7"/>
  <c r="M816" i="2"/>
  <c r="N816" i="2" s="1"/>
  <c r="P816" i="2"/>
  <c r="Q816" i="2" s="1"/>
  <c r="L816" i="2"/>
  <c r="U816" i="2" s="1"/>
  <c r="S816" i="2"/>
  <c r="H1005" i="7"/>
  <c r="P637" i="2"/>
  <c r="L637" i="2"/>
  <c r="M637" i="2"/>
  <c r="N637" i="2" s="1"/>
  <c r="S637" i="2"/>
  <c r="P503" i="2"/>
  <c r="Q503" i="2" s="1"/>
  <c r="L503" i="2"/>
  <c r="U503" i="2" s="1"/>
  <c r="M503" i="2"/>
  <c r="N503" i="2" s="1"/>
  <c r="S503" i="2"/>
  <c r="H624" i="7"/>
  <c r="L368" i="2"/>
  <c r="U368" i="2" s="1"/>
  <c r="P368" i="2"/>
  <c r="Q368" i="2" s="1"/>
  <c r="M368" i="2"/>
  <c r="N368" i="2" s="1"/>
  <c r="S368" i="2"/>
  <c r="H468" i="7"/>
  <c r="P661" i="2"/>
  <c r="L661" i="2"/>
  <c r="M661" i="2"/>
  <c r="N661" i="2" s="1"/>
  <c r="S661" i="2"/>
  <c r="H55" i="7"/>
  <c r="H685" i="7"/>
  <c r="L484" i="2"/>
  <c r="U484" i="2" s="1"/>
  <c r="M484" i="2"/>
  <c r="N484" i="2" s="1"/>
  <c r="P484" i="2"/>
  <c r="S484" i="2"/>
  <c r="H464" i="7"/>
  <c r="P894" i="2"/>
  <c r="L894" i="2"/>
  <c r="U894" i="2" s="1"/>
  <c r="M894" i="2"/>
  <c r="N894" i="2" s="1"/>
  <c r="S894" i="2"/>
  <c r="H967" i="7"/>
  <c r="P462" i="2"/>
  <c r="L462" i="2"/>
  <c r="U462" i="2" s="1"/>
  <c r="M462" i="2"/>
  <c r="N462" i="2" s="1"/>
  <c r="S462" i="2"/>
  <c r="P683" i="2"/>
  <c r="Q683" i="2" s="1"/>
  <c r="L683" i="2"/>
  <c r="U683" i="2" s="1"/>
  <c r="M683" i="2"/>
  <c r="N683" i="2" s="1"/>
  <c r="S683" i="2"/>
  <c r="P626" i="2"/>
  <c r="L626" i="2"/>
  <c r="U626" i="2" s="1"/>
  <c r="M626" i="2"/>
  <c r="N626" i="2" s="1"/>
  <c r="S626" i="2"/>
  <c r="M95" i="2"/>
  <c r="N95" i="2" s="1"/>
  <c r="P95" i="2"/>
  <c r="L95" i="2"/>
  <c r="S95" i="2"/>
  <c r="H580" i="7"/>
  <c r="P915" i="2"/>
  <c r="Q915" i="2" s="1"/>
  <c r="L915" i="2"/>
  <c r="U915" i="2" s="1"/>
  <c r="M915" i="2"/>
  <c r="N915" i="2" s="1"/>
  <c r="S915" i="2"/>
  <c r="M239" i="2"/>
  <c r="N239" i="2" s="1"/>
  <c r="P239" i="2"/>
  <c r="Q239" i="2" s="1"/>
  <c r="L239" i="2"/>
  <c r="U239" i="2" s="1"/>
  <c r="S239" i="2"/>
  <c r="L132" i="2"/>
  <c r="M132" i="2"/>
  <c r="N132" i="2" s="1"/>
  <c r="P132" i="2"/>
  <c r="S132" i="2"/>
  <c r="H183" i="7"/>
  <c r="H866" i="7"/>
  <c r="H130" i="7"/>
  <c r="L46" i="2"/>
  <c r="U46" i="2" s="1"/>
  <c r="M46" i="2"/>
  <c r="N46" i="2" s="1"/>
  <c r="P46" i="2"/>
  <c r="S46" i="2"/>
  <c r="H328" i="7"/>
  <c r="H170" i="7"/>
  <c r="L624" i="2"/>
  <c r="U624" i="2" s="1"/>
  <c r="M624" i="2"/>
  <c r="N624" i="2" s="1"/>
  <c r="P624" i="2"/>
  <c r="S624" i="2"/>
  <c r="H164" i="7"/>
  <c r="L172" i="2"/>
  <c r="U172" i="2" s="1"/>
  <c r="M172" i="2"/>
  <c r="N172" i="2" s="1"/>
  <c r="P172" i="2"/>
  <c r="S172" i="2"/>
  <c r="H653" i="7"/>
  <c r="L748" i="2"/>
  <c r="U748" i="2" s="1"/>
  <c r="P748" i="2"/>
  <c r="Q748" i="2" s="1"/>
  <c r="M748" i="2"/>
  <c r="N748" i="2" s="1"/>
  <c r="S748" i="2"/>
  <c r="H934" i="7"/>
  <c r="L284" i="2"/>
  <c r="U284" i="2" s="1"/>
  <c r="M284" i="2"/>
  <c r="N284" i="2" s="1"/>
  <c r="P284" i="2"/>
  <c r="Q284" i="2" s="1"/>
  <c r="S284" i="2"/>
  <c r="H143" i="7"/>
  <c r="H1003" i="7"/>
  <c r="L654" i="2"/>
  <c r="U654" i="2" s="1"/>
  <c r="P654" i="2"/>
  <c r="Q654" i="2" s="1"/>
  <c r="M654" i="2"/>
  <c r="N654" i="2" s="1"/>
  <c r="S654" i="2"/>
  <c r="H729" i="7"/>
  <c r="H139" i="7"/>
  <c r="H196" i="7"/>
  <c r="H988" i="7"/>
  <c r="L197" i="2"/>
  <c r="U197" i="2" s="1"/>
  <c r="M197" i="2"/>
  <c r="N197" i="2" s="1"/>
  <c r="P197" i="2"/>
  <c r="S197" i="2"/>
  <c r="P567" i="2"/>
  <c r="L567" i="2"/>
  <c r="U567" i="2" s="1"/>
  <c r="M567" i="2"/>
  <c r="N567" i="2" s="1"/>
  <c r="S567" i="2"/>
  <c r="H878" i="7"/>
  <c r="M559" i="2"/>
  <c r="N559" i="2" s="1"/>
  <c r="P559" i="2"/>
  <c r="L559" i="2"/>
  <c r="U559" i="2" s="1"/>
  <c r="S559" i="2"/>
  <c r="H569" i="7"/>
  <c r="L642" i="2"/>
  <c r="U642" i="2" s="1"/>
  <c r="M642" i="2"/>
  <c r="N642" i="2" s="1"/>
  <c r="P642" i="2"/>
  <c r="S642" i="2"/>
  <c r="L159" i="2"/>
  <c r="M159" i="2"/>
  <c r="N159" i="2" s="1"/>
  <c r="P159" i="2"/>
  <c r="Q159" i="2" s="1"/>
  <c r="S159" i="2"/>
  <c r="L662" i="2"/>
  <c r="U662" i="2" s="1"/>
  <c r="P662" i="2"/>
  <c r="Q662" i="2" s="1"/>
  <c r="M662" i="2"/>
  <c r="N662" i="2" s="1"/>
  <c r="S662" i="2"/>
  <c r="M876" i="2"/>
  <c r="N876" i="2" s="1"/>
  <c r="P876" i="2"/>
  <c r="Q876" i="2" s="1"/>
  <c r="L876" i="2"/>
  <c r="U876" i="2" s="1"/>
  <c r="S876" i="2"/>
  <c r="H517" i="7"/>
  <c r="L207" i="2"/>
  <c r="P207" i="2"/>
  <c r="M207" i="2"/>
  <c r="N207" i="2" s="1"/>
  <c r="S207" i="2"/>
  <c r="H622" i="7"/>
  <c r="M1004" i="2"/>
  <c r="N1004" i="2" s="1"/>
  <c r="P1004" i="2"/>
  <c r="L1004" i="2"/>
  <c r="U1004" i="2" s="1"/>
  <c r="S1004" i="2"/>
  <c r="P505" i="2"/>
  <c r="L505" i="2"/>
  <c r="M505" i="2"/>
  <c r="N505" i="2" s="1"/>
  <c r="S505" i="2"/>
  <c r="H435" i="7"/>
  <c r="L241" i="2"/>
  <c r="U241" i="2" s="1"/>
  <c r="M241" i="2"/>
  <c r="N241" i="2" s="1"/>
  <c r="P241" i="2"/>
  <c r="S241" i="2"/>
  <c r="M527" i="2"/>
  <c r="N527" i="2" s="1"/>
  <c r="P527" i="2"/>
  <c r="L527" i="2"/>
  <c r="U527" i="2" s="1"/>
  <c r="S527" i="2"/>
  <c r="H918" i="7"/>
  <c r="H49" i="7"/>
  <c r="H352" i="7"/>
  <c r="H147" i="7"/>
  <c r="P659" i="2"/>
  <c r="Q659" i="2" s="1"/>
  <c r="L659" i="2"/>
  <c r="U659" i="2" s="1"/>
  <c r="M659" i="2"/>
  <c r="N659" i="2" s="1"/>
  <c r="S659" i="2"/>
  <c r="H877" i="7"/>
  <c r="P171" i="2"/>
  <c r="Q171" i="2" s="1"/>
  <c r="L171" i="2"/>
  <c r="U171" i="2" s="1"/>
  <c r="M171" i="2"/>
  <c r="N171" i="2" s="1"/>
  <c r="S171" i="2"/>
  <c r="H633" i="7"/>
  <c r="P613" i="2"/>
  <c r="Q613" i="2" s="1"/>
  <c r="L613" i="2"/>
  <c r="U613" i="2" s="1"/>
  <c r="M613" i="2"/>
  <c r="N613" i="2" s="1"/>
  <c r="S613" i="2"/>
  <c r="M273" i="2"/>
  <c r="N273" i="2" s="1"/>
  <c r="P273" i="2"/>
  <c r="L273" i="2"/>
  <c r="U273" i="2" s="1"/>
  <c r="S273" i="2"/>
  <c r="M259" i="2"/>
  <c r="N259" i="2" s="1"/>
  <c r="P259" i="2"/>
  <c r="Q259" i="2" s="1"/>
  <c r="L259" i="2"/>
  <c r="U259" i="2" s="1"/>
  <c r="S259" i="2"/>
  <c r="L1011" i="2"/>
  <c r="M1011" i="2"/>
  <c r="N1011" i="2" s="1"/>
  <c r="P1011" i="2"/>
  <c r="Q1011" i="2" s="1"/>
  <c r="S1011" i="2"/>
  <c r="L124" i="2"/>
  <c r="U124" i="2" s="1"/>
  <c r="M124" i="2"/>
  <c r="N124" i="2" s="1"/>
  <c r="P124" i="2"/>
  <c r="S124" i="2"/>
  <c r="H284" i="7"/>
  <c r="M62" i="2"/>
  <c r="N62" i="2" s="1"/>
  <c r="P62" i="2"/>
  <c r="Q62" i="2" s="1"/>
  <c r="L62" i="2"/>
  <c r="U62" i="2" s="1"/>
  <c r="S62" i="2"/>
  <c r="P391" i="2"/>
  <c r="L391" i="2"/>
  <c r="U391" i="2" s="1"/>
  <c r="M391" i="2"/>
  <c r="N391" i="2" s="1"/>
  <c r="S391" i="2"/>
  <c r="H37" i="7"/>
  <c r="H805" i="7"/>
  <c r="H651" i="7"/>
  <c r="H210" i="7"/>
  <c r="L134" i="2"/>
  <c r="U134" i="2" s="1"/>
  <c r="M134" i="2"/>
  <c r="N134" i="2" s="1"/>
  <c r="P134" i="2"/>
  <c r="Q134" i="2" s="1"/>
  <c r="S134" i="2"/>
  <c r="L104" i="2"/>
  <c r="M104" i="2"/>
  <c r="N104" i="2" s="1"/>
  <c r="P104" i="2"/>
  <c r="S104" i="2"/>
  <c r="L859" i="2"/>
  <c r="U859" i="2" s="1"/>
  <c r="P859" i="2"/>
  <c r="M859" i="2"/>
  <c r="N859" i="2" s="1"/>
  <c r="S859" i="2"/>
  <c r="H847" i="7"/>
  <c r="H50" i="7"/>
  <c r="M485" i="2"/>
  <c r="N485" i="2" s="1"/>
  <c r="P485" i="2"/>
  <c r="Q485" i="2" s="1"/>
  <c r="L485" i="2"/>
  <c r="U485" i="2" s="1"/>
  <c r="S485" i="2"/>
  <c r="L470" i="2"/>
  <c r="M470" i="2"/>
  <c r="N470" i="2" s="1"/>
  <c r="P470" i="2"/>
  <c r="S470" i="2"/>
  <c r="L333" i="2"/>
  <c r="U333" i="2" s="1"/>
  <c r="M333" i="2"/>
  <c r="N333" i="2" s="1"/>
  <c r="P333" i="2"/>
  <c r="Q333" i="2" s="1"/>
  <c r="S333" i="2"/>
  <c r="M539" i="2"/>
  <c r="N539" i="2" s="1"/>
  <c r="P539" i="2"/>
  <c r="L539" i="2"/>
  <c r="U539" i="2" s="1"/>
  <c r="S539" i="2"/>
  <c r="L820" i="2"/>
  <c r="U820" i="2" s="1"/>
  <c r="M820" i="2"/>
  <c r="N820" i="2" s="1"/>
  <c r="P820" i="2"/>
  <c r="Q820" i="2" s="1"/>
  <c r="S820" i="2"/>
  <c r="H64" i="7"/>
  <c r="H673" i="7"/>
  <c r="P688" i="2"/>
  <c r="L688" i="2"/>
  <c r="M688" i="2"/>
  <c r="N688" i="2" s="1"/>
  <c r="S688" i="2"/>
  <c r="L98" i="2"/>
  <c r="U98" i="2" s="1"/>
  <c r="P98" i="2"/>
  <c r="M98" i="2"/>
  <c r="N98" i="2" s="1"/>
  <c r="S98" i="2"/>
  <c r="L233" i="2"/>
  <c r="U233" i="2" s="1"/>
  <c r="M233" i="2"/>
  <c r="N233" i="2" s="1"/>
  <c r="P233" i="2"/>
  <c r="S233" i="2"/>
  <c r="L508" i="2"/>
  <c r="P508" i="2"/>
  <c r="M508" i="2"/>
  <c r="N508" i="2" s="1"/>
  <c r="S508" i="2"/>
  <c r="H807" i="7"/>
  <c r="P902" i="2"/>
  <c r="Q902" i="2" s="1"/>
  <c r="L902" i="2"/>
  <c r="U902" i="2" s="1"/>
  <c r="M902" i="2"/>
  <c r="N902" i="2" s="1"/>
  <c r="S902" i="2"/>
  <c r="H898" i="7"/>
  <c r="L447" i="2"/>
  <c r="U447" i="2" s="1"/>
  <c r="M447" i="2"/>
  <c r="N447" i="2" s="1"/>
  <c r="P447" i="2"/>
  <c r="S447" i="2"/>
  <c r="H330" i="7"/>
  <c r="H518" i="7"/>
  <c r="H938" i="7"/>
  <c r="P943" i="2"/>
  <c r="L943" i="2"/>
  <c r="M943" i="2"/>
  <c r="N943" i="2" s="1"/>
  <c r="S943" i="2"/>
  <c r="H334" i="7"/>
  <c r="P377" i="2"/>
  <c r="L377" i="2"/>
  <c r="M377" i="2"/>
  <c r="N377" i="2" s="1"/>
  <c r="S377" i="2"/>
  <c r="L928" i="2"/>
  <c r="U928" i="2" s="1"/>
  <c r="M928" i="2"/>
  <c r="N928" i="2" s="1"/>
  <c r="P928" i="2"/>
  <c r="S928" i="2"/>
  <c r="H816" i="7"/>
  <c r="H322" i="7"/>
  <c r="H1007" i="7"/>
  <c r="P912" i="2"/>
  <c r="L912" i="2"/>
  <c r="U912" i="2" s="1"/>
  <c r="M912" i="2"/>
  <c r="N912" i="2" s="1"/>
  <c r="S912" i="2"/>
  <c r="P450" i="2"/>
  <c r="Q450" i="2" s="1"/>
  <c r="L450" i="2"/>
  <c r="M450" i="2"/>
  <c r="N450" i="2" s="1"/>
  <c r="S450" i="2"/>
  <c r="M868" i="2"/>
  <c r="N868" i="2" s="1"/>
  <c r="P868" i="2"/>
  <c r="Q868" i="2" s="1"/>
  <c r="L868" i="2"/>
  <c r="U868" i="2" s="1"/>
  <c r="S868" i="2"/>
  <c r="H144" i="7"/>
  <c r="H734" i="7"/>
  <c r="L443" i="2"/>
  <c r="U443" i="2" s="1"/>
  <c r="M443" i="2"/>
  <c r="N443" i="2" s="1"/>
  <c r="P443" i="2"/>
  <c r="S443" i="2"/>
  <c r="M491" i="2"/>
  <c r="N491" i="2" s="1"/>
  <c r="P491" i="2"/>
  <c r="L491" i="2"/>
  <c r="U491" i="2" s="1"/>
  <c r="S491" i="2"/>
  <c r="H587" i="7"/>
  <c r="L929" i="2"/>
  <c r="U929" i="2" s="1"/>
  <c r="M929" i="2"/>
  <c r="N929" i="2" s="1"/>
  <c r="P929" i="2"/>
  <c r="Q929" i="2" s="1"/>
  <c r="S929" i="2"/>
  <c r="H190" i="7"/>
  <c r="M499" i="2"/>
  <c r="N499" i="2" s="1"/>
  <c r="P499" i="2"/>
  <c r="L499" i="2"/>
  <c r="U499" i="2" s="1"/>
  <c r="S499" i="2"/>
  <c r="L752" i="2"/>
  <c r="U752" i="2" s="1"/>
  <c r="P752" i="2"/>
  <c r="Q752" i="2" s="1"/>
  <c r="M752" i="2"/>
  <c r="N752" i="2" s="1"/>
  <c r="S752" i="2"/>
  <c r="H766" i="7"/>
  <c r="P757" i="2"/>
  <c r="L757" i="2"/>
  <c r="U757" i="2" s="1"/>
  <c r="M757" i="2"/>
  <c r="N757" i="2" s="1"/>
  <c r="S757" i="2"/>
  <c r="H408" i="7"/>
  <c r="M812" i="2"/>
  <c r="N812" i="2" s="1"/>
  <c r="P812" i="2"/>
  <c r="L812" i="2"/>
  <c r="U812" i="2" s="1"/>
  <c r="S812" i="2"/>
  <c r="L386" i="2"/>
  <c r="U386" i="2" s="1"/>
  <c r="P386" i="2"/>
  <c r="Q386" i="2" s="1"/>
  <c r="M386" i="2"/>
  <c r="N386" i="2" s="1"/>
  <c r="S386" i="2"/>
  <c r="H947" i="7"/>
  <c r="H161" i="7"/>
  <c r="H387" i="7"/>
  <c r="L425" i="2"/>
  <c r="U425" i="2" s="1"/>
  <c r="M425" i="2"/>
  <c r="N425" i="2" s="1"/>
  <c r="P425" i="2"/>
  <c r="Q425" i="2" s="1"/>
  <c r="S425" i="2"/>
  <c r="H750" i="7"/>
  <c r="L584" i="2"/>
  <c r="U584" i="2" s="1"/>
  <c r="M584" i="2"/>
  <c r="N584" i="2" s="1"/>
  <c r="P584" i="2"/>
  <c r="Q584" i="2" s="1"/>
  <c r="S584" i="2"/>
  <c r="L106" i="2"/>
  <c r="U106" i="2" s="1"/>
  <c r="M106" i="2"/>
  <c r="N106" i="2" s="1"/>
  <c r="P106" i="2"/>
  <c r="S106" i="2"/>
  <c r="H133" i="7"/>
  <c r="M804" i="2"/>
  <c r="N804" i="2" s="1"/>
  <c r="P804" i="2"/>
  <c r="Q804" i="2" s="1"/>
  <c r="L804" i="2"/>
  <c r="S804" i="2"/>
  <c r="H516" i="7"/>
  <c r="M115" i="2"/>
  <c r="N115" i="2" s="1"/>
  <c r="P115" i="2"/>
  <c r="Q115" i="2" s="1"/>
  <c r="L115" i="2"/>
  <c r="U115" i="2" s="1"/>
  <c r="S115" i="2"/>
  <c r="H590" i="7"/>
  <c r="M872" i="2"/>
  <c r="N872" i="2" s="1"/>
  <c r="P872" i="2"/>
  <c r="Q872" i="2" s="1"/>
  <c r="L872" i="2"/>
  <c r="S872" i="2"/>
  <c r="H426" i="7"/>
  <c r="H871" i="7"/>
  <c r="H578" i="7"/>
  <c r="H859" i="7"/>
  <c r="L528" i="2"/>
  <c r="U528" i="2" s="1"/>
  <c r="M528" i="2"/>
  <c r="N528" i="2" s="1"/>
  <c r="P528" i="2"/>
  <c r="Q528" i="2" s="1"/>
  <c r="S528" i="2"/>
  <c r="L1009" i="2"/>
  <c r="U1009" i="2" s="1"/>
  <c r="M1009" i="2"/>
  <c r="N1009" i="2" s="1"/>
  <c r="P1009" i="2"/>
  <c r="S1009" i="2"/>
  <c r="H863" i="7"/>
  <c r="H27" i="7"/>
  <c r="L514" i="2"/>
  <c r="U514" i="2" s="1"/>
  <c r="P514" i="2"/>
  <c r="M514" i="2"/>
  <c r="N514" i="2" s="1"/>
  <c r="S514" i="2"/>
  <c r="H165" i="7"/>
  <c r="P152" i="2"/>
  <c r="Q152" i="2" s="1"/>
  <c r="L152" i="2"/>
  <c r="M152" i="2"/>
  <c r="N152" i="2" s="1"/>
  <c r="S152" i="2"/>
  <c r="H382" i="7"/>
  <c r="L607" i="2"/>
  <c r="U607" i="2" s="1"/>
  <c r="M607" i="2"/>
  <c r="N607" i="2" s="1"/>
  <c r="P607" i="2"/>
  <c r="S607" i="2"/>
  <c r="M256" i="2"/>
  <c r="N256" i="2" s="1"/>
  <c r="P256" i="2"/>
  <c r="Q256" i="2" s="1"/>
  <c r="L256" i="2"/>
  <c r="U256" i="2" s="1"/>
  <c r="S256" i="2"/>
  <c r="P222" i="2"/>
  <c r="Q222" i="2" s="1"/>
  <c r="L222" i="2"/>
  <c r="M222" i="2"/>
  <c r="N222" i="2" s="1"/>
  <c r="S222" i="2"/>
  <c r="P454" i="2"/>
  <c r="L454" i="2"/>
  <c r="U454" i="2" s="1"/>
  <c r="M454" i="2"/>
  <c r="N454" i="2" s="1"/>
  <c r="S454" i="2"/>
  <c r="H993" i="7"/>
  <c r="L496" i="2"/>
  <c r="U496" i="2" s="1"/>
  <c r="M496" i="2"/>
  <c r="N496" i="2" s="1"/>
  <c r="P496" i="2"/>
  <c r="Q496" i="2" s="1"/>
  <c r="S496" i="2"/>
  <c r="H259" i="7"/>
  <c r="P910" i="2"/>
  <c r="L910" i="2"/>
  <c r="U910" i="2" s="1"/>
  <c r="M910" i="2"/>
  <c r="N910" i="2" s="1"/>
  <c r="S910" i="2"/>
  <c r="H490" i="7"/>
  <c r="I224" i="2"/>
  <c r="I76" i="2"/>
  <c r="I841" i="2"/>
  <c r="I681" i="2"/>
  <c r="I878" i="2"/>
  <c r="I954" i="2"/>
  <c r="I796" i="2"/>
  <c r="I201" i="2"/>
  <c r="I348" i="2"/>
  <c r="I588" i="2"/>
  <c r="I109" i="2"/>
  <c r="I602" i="2"/>
  <c r="I464" i="2"/>
  <c r="I42" i="2"/>
  <c r="I179" i="2"/>
  <c r="I813" i="2"/>
  <c r="I489" i="2"/>
  <c r="I145" i="2"/>
  <c r="I243" i="2"/>
  <c r="I254" i="2"/>
  <c r="I214" i="2"/>
  <c r="I225" i="2"/>
  <c r="I787" i="2"/>
  <c r="I387" i="2"/>
  <c r="I361" i="2"/>
  <c r="I314" i="2"/>
  <c r="I545" i="2"/>
  <c r="I535" i="2"/>
  <c r="I990" i="2"/>
  <c r="I520" i="2"/>
  <c r="I343" i="2"/>
  <c r="I995" i="2"/>
  <c r="I712" i="2"/>
  <c r="I722" i="2"/>
  <c r="I577" i="2"/>
  <c r="I116" i="2"/>
  <c r="I103" i="2"/>
  <c r="I94" i="2"/>
  <c r="I433" i="2"/>
  <c r="I513" i="2"/>
  <c r="I1011" i="2"/>
  <c r="I95" i="2"/>
  <c r="I207" i="2"/>
  <c r="I614" i="2"/>
  <c r="I714" i="2"/>
  <c r="I349" i="2"/>
  <c r="I613" i="2"/>
  <c r="I247" i="2"/>
  <c r="I231" i="2"/>
  <c r="I29" i="2"/>
  <c r="I596" i="2"/>
  <c r="I322" i="2"/>
  <c r="I678" i="2"/>
  <c r="I238" i="2"/>
  <c r="I338" i="2"/>
  <c r="I336" i="2"/>
  <c r="I670" i="2"/>
  <c r="I140" i="2"/>
  <c r="I742" i="2"/>
  <c r="I946" i="2"/>
  <c r="I126" i="2"/>
  <c r="I911" i="2"/>
  <c r="I882" i="2"/>
  <c r="M11" i="6"/>
  <c r="N11" i="6"/>
  <c r="N15" i="6" s="1"/>
  <c r="M14" i="6"/>
  <c r="O11" i="6"/>
  <c r="N14" i="6"/>
  <c r="M13" i="6"/>
  <c r="O14" i="6"/>
  <c r="N13" i="6"/>
  <c r="M12" i="6"/>
  <c r="O13" i="6"/>
  <c r="N12" i="6"/>
  <c r="O12" i="6"/>
  <c r="P389" i="2"/>
  <c r="L389" i="2"/>
  <c r="U389" i="2" s="1"/>
  <c r="M389" i="2"/>
  <c r="N389" i="2" s="1"/>
  <c r="S389" i="2"/>
  <c r="H324" i="7"/>
  <c r="P986" i="2"/>
  <c r="Q986" i="2" s="1"/>
  <c r="L986" i="2"/>
  <c r="U986" i="2" s="1"/>
  <c r="M986" i="2"/>
  <c r="N986" i="2" s="1"/>
  <c r="S986" i="2"/>
  <c r="H864" i="7"/>
  <c r="L165" i="2"/>
  <c r="U165" i="2" s="1"/>
  <c r="M165" i="2"/>
  <c r="N165" i="2" s="1"/>
  <c r="P165" i="2"/>
  <c r="S165" i="2"/>
  <c r="H746" i="7"/>
  <c r="H577" i="7"/>
  <c r="M717" i="2"/>
  <c r="N717" i="2" s="1"/>
  <c r="P717" i="2"/>
  <c r="L717" i="2"/>
  <c r="U717" i="2" s="1"/>
  <c r="S717" i="2"/>
  <c r="L109" i="2"/>
  <c r="M109" i="2"/>
  <c r="N109" i="2" s="1"/>
  <c r="P109" i="2"/>
  <c r="S109" i="2"/>
  <c r="M721" i="2"/>
  <c r="N721" i="2" s="1"/>
  <c r="P721" i="2"/>
  <c r="L721" i="2"/>
  <c r="U721" i="2" s="1"/>
  <c r="S721" i="2"/>
  <c r="H151" i="7"/>
  <c r="H557" i="7"/>
  <c r="L244" i="2"/>
  <c r="U244" i="2" s="1"/>
  <c r="M244" i="2"/>
  <c r="N244" i="2" s="1"/>
  <c r="P244" i="2"/>
  <c r="Q244" i="2" s="1"/>
  <c r="S244" i="2"/>
  <c r="H833" i="7"/>
  <c r="H211" i="7"/>
  <c r="P772" i="2"/>
  <c r="L772" i="2"/>
  <c r="U772" i="2" s="1"/>
  <c r="M772" i="2"/>
  <c r="N772" i="2" s="1"/>
  <c r="S772" i="2"/>
  <c r="H675" i="7"/>
  <c r="M355" i="2"/>
  <c r="N355" i="2" s="1"/>
  <c r="P355" i="2"/>
  <c r="Q355" i="2" s="1"/>
  <c r="L355" i="2"/>
  <c r="U355" i="2" s="1"/>
  <c r="S355" i="2"/>
  <c r="L788" i="2"/>
  <c r="M788" i="2"/>
  <c r="N788" i="2" s="1"/>
  <c r="P788" i="2"/>
  <c r="Q788" i="2" s="1"/>
  <c r="S788" i="2"/>
  <c r="H939" i="7"/>
  <c r="L564" i="2"/>
  <c r="U564" i="2" s="1"/>
  <c r="M564" i="2"/>
  <c r="N564" i="2" s="1"/>
  <c r="P564" i="2"/>
  <c r="S564" i="2"/>
  <c r="H473" i="7"/>
  <c r="H203" i="7"/>
  <c r="L188" i="2"/>
  <c r="U188" i="2" s="1"/>
  <c r="M188" i="2"/>
  <c r="N188" i="2" s="1"/>
  <c r="P188" i="2"/>
  <c r="Q188" i="2" s="1"/>
  <c r="S188" i="2"/>
  <c r="M814" i="2"/>
  <c r="N814" i="2" s="1"/>
  <c r="P814" i="2"/>
  <c r="Q814" i="2" s="1"/>
  <c r="L814" i="2"/>
  <c r="U814" i="2" s="1"/>
  <c r="S814" i="2"/>
  <c r="H24" i="7"/>
  <c r="H421" i="7"/>
  <c r="L226" i="2"/>
  <c r="U226" i="2" s="1"/>
  <c r="M226" i="2"/>
  <c r="N226" i="2" s="1"/>
  <c r="P226" i="2"/>
  <c r="S226" i="2"/>
  <c r="H340" i="7"/>
  <c r="H124" i="7"/>
  <c r="L612" i="2"/>
  <c r="U612" i="2" s="1"/>
  <c r="M612" i="2"/>
  <c r="N612" i="2" s="1"/>
  <c r="P612" i="2"/>
  <c r="Q612" i="2" s="1"/>
  <c r="S612" i="2"/>
  <c r="P509" i="2"/>
  <c r="L509" i="2"/>
  <c r="U509" i="2" s="1"/>
  <c r="M509" i="2"/>
  <c r="N509" i="2" s="1"/>
  <c r="S509" i="2"/>
  <c r="H235" i="7"/>
  <c r="H83" i="7"/>
  <c r="P68" i="2"/>
  <c r="Q68" i="2" s="1"/>
  <c r="L68" i="2"/>
  <c r="U68" i="2" s="1"/>
  <c r="M68" i="2"/>
  <c r="N68" i="2" s="1"/>
  <c r="S68" i="2"/>
  <c r="L722" i="2"/>
  <c r="U722" i="2" s="1"/>
  <c r="P722" i="2"/>
  <c r="M722" i="2"/>
  <c r="N722" i="2" s="1"/>
  <c r="S722" i="2"/>
  <c r="M850" i="2"/>
  <c r="N850" i="2" s="1"/>
  <c r="P850" i="2"/>
  <c r="L850" i="2"/>
  <c r="U850" i="2" s="1"/>
  <c r="S850" i="2"/>
  <c r="H414" i="7"/>
  <c r="M854" i="2"/>
  <c r="N854" i="2" s="1"/>
  <c r="P854" i="2"/>
  <c r="Q854" i="2" s="1"/>
  <c r="L854" i="2"/>
  <c r="U854" i="2" s="1"/>
  <c r="S854" i="2"/>
  <c r="H312" i="7"/>
  <c r="L182" i="2"/>
  <c r="U182" i="2" s="1"/>
  <c r="M182" i="2"/>
  <c r="N182" i="2" s="1"/>
  <c r="P182" i="2"/>
  <c r="S182" i="2"/>
  <c r="L416" i="2"/>
  <c r="U416" i="2" s="1"/>
  <c r="M416" i="2"/>
  <c r="N416" i="2" s="1"/>
  <c r="P416" i="2"/>
  <c r="Q416" i="2" s="1"/>
  <c r="S416" i="2"/>
  <c r="H417" i="7"/>
  <c r="P735" i="2"/>
  <c r="Q735" i="2" s="1"/>
  <c r="L735" i="2"/>
  <c r="U735" i="2" s="1"/>
  <c r="M735" i="2"/>
  <c r="N735" i="2" s="1"/>
  <c r="S735" i="2"/>
  <c r="M135" i="2"/>
  <c r="N135" i="2" s="1"/>
  <c r="P135" i="2"/>
  <c r="Q135" i="2" s="1"/>
  <c r="L135" i="2"/>
  <c r="U135" i="2" s="1"/>
  <c r="S135" i="2"/>
  <c r="L828" i="2"/>
  <c r="U828" i="2" s="1"/>
  <c r="M828" i="2"/>
  <c r="N828" i="2" s="1"/>
  <c r="P828" i="2"/>
  <c r="Q828" i="2" s="1"/>
  <c r="S828" i="2"/>
  <c r="M653" i="2"/>
  <c r="N653" i="2" s="1"/>
  <c r="P653" i="2"/>
  <c r="Q653" i="2" s="1"/>
  <c r="L653" i="2"/>
  <c r="U653" i="2" s="1"/>
  <c r="S653" i="2"/>
  <c r="P886" i="2"/>
  <c r="Q886" i="2" s="1"/>
  <c r="L886" i="2"/>
  <c r="M886" i="2"/>
  <c r="N886" i="2" s="1"/>
  <c r="S886" i="2"/>
  <c r="H300" i="7"/>
  <c r="H57" i="7"/>
  <c r="H459" i="7"/>
  <c r="P458" i="2"/>
  <c r="L458" i="2"/>
  <c r="U458" i="2" s="1"/>
  <c r="M458" i="2"/>
  <c r="N458" i="2" s="1"/>
  <c r="S458" i="2"/>
  <c r="H917" i="7"/>
  <c r="L674" i="2"/>
  <c r="U674" i="2" s="1"/>
  <c r="P674" i="2"/>
  <c r="Q674" i="2" s="1"/>
  <c r="M674" i="2"/>
  <c r="N674" i="2" s="1"/>
  <c r="S674" i="2"/>
  <c r="M819" i="2"/>
  <c r="N819" i="2" s="1"/>
  <c r="P819" i="2"/>
  <c r="L819" i="2"/>
  <c r="U819" i="2" s="1"/>
  <c r="S819" i="2"/>
  <c r="H644" i="7"/>
  <c r="L92" i="2"/>
  <c r="U92" i="2" s="1"/>
  <c r="M92" i="2"/>
  <c r="N92" i="2" s="1"/>
  <c r="P92" i="2"/>
  <c r="S92" i="2"/>
  <c r="H718" i="7"/>
  <c r="P927" i="2"/>
  <c r="Q927" i="2" s="1"/>
  <c r="L927" i="2"/>
  <c r="U927" i="2" s="1"/>
  <c r="M927" i="2"/>
  <c r="N927" i="2" s="1"/>
  <c r="S927" i="2"/>
  <c r="H554" i="7"/>
  <c r="H856" i="7"/>
  <c r="H992" i="7"/>
  <c r="L342" i="2"/>
  <c r="U342" i="2" s="1"/>
  <c r="M342" i="2"/>
  <c r="N342" i="2" s="1"/>
  <c r="P342" i="2"/>
  <c r="Q342" i="2" s="1"/>
  <c r="S342" i="2"/>
  <c r="H38" i="7"/>
  <c r="P375" i="2"/>
  <c r="L375" i="2"/>
  <c r="M375" i="2"/>
  <c r="N375" i="2" s="1"/>
  <c r="S375" i="2"/>
  <c r="L689" i="2"/>
  <c r="U689" i="2" s="1"/>
  <c r="M689" i="2"/>
  <c r="N689" i="2" s="1"/>
  <c r="P689" i="2"/>
  <c r="S689" i="2"/>
  <c r="H249" i="7"/>
  <c r="L707" i="2"/>
  <c r="U707" i="2" s="1"/>
  <c r="M707" i="2"/>
  <c r="N707" i="2" s="1"/>
  <c r="P707" i="2"/>
  <c r="S707" i="2"/>
  <c r="P373" i="2"/>
  <c r="L373" i="2"/>
  <c r="U373" i="2" s="1"/>
  <c r="M373" i="2"/>
  <c r="N373" i="2" s="1"/>
  <c r="S373" i="2"/>
  <c r="L286" i="2"/>
  <c r="U286" i="2" s="1"/>
  <c r="M286" i="2"/>
  <c r="N286" i="2" s="1"/>
  <c r="P286" i="2"/>
  <c r="S286" i="2"/>
  <c r="P959" i="2"/>
  <c r="L959" i="2"/>
  <c r="M959" i="2"/>
  <c r="N959" i="2" s="1"/>
  <c r="S959" i="2"/>
  <c r="H775" i="7"/>
  <c r="P589" i="2"/>
  <c r="Q589" i="2" s="1"/>
  <c r="L589" i="2"/>
  <c r="U589" i="2" s="1"/>
  <c r="M589" i="2"/>
  <c r="N589" i="2" s="1"/>
  <c r="S589" i="2"/>
  <c r="H369" i="7"/>
  <c r="H116" i="7"/>
  <c r="H34" i="7"/>
  <c r="H398" i="7"/>
  <c r="H28" i="7"/>
  <c r="P515" i="2"/>
  <c r="L515" i="2"/>
  <c r="U515" i="2" s="1"/>
  <c r="M515" i="2"/>
  <c r="N515" i="2" s="1"/>
  <c r="S515" i="2"/>
  <c r="H678" i="7"/>
  <c r="M27" i="2"/>
  <c r="N27" i="2" s="1"/>
  <c r="L27" i="2"/>
  <c r="P27" i="2"/>
  <c r="Q27" i="2" s="1"/>
  <c r="S27" i="2"/>
  <c r="H288" i="7"/>
  <c r="H163" i="7"/>
  <c r="L821" i="2"/>
  <c r="M821" i="2"/>
  <c r="N821" i="2" s="1"/>
  <c r="P821" i="2"/>
  <c r="S821" i="2"/>
  <c r="H309" i="7"/>
  <c r="P989" i="2"/>
  <c r="L989" i="2"/>
  <c r="U989" i="2" s="1"/>
  <c r="M989" i="2"/>
  <c r="N989" i="2" s="1"/>
  <c r="S989" i="2"/>
  <c r="H834" i="7"/>
  <c r="H378" i="7"/>
  <c r="P311" i="2"/>
  <c r="L311" i="2"/>
  <c r="U311" i="2" s="1"/>
  <c r="M311" i="2"/>
  <c r="N311" i="2" s="1"/>
  <c r="S311" i="2"/>
  <c r="H393" i="7"/>
  <c r="H450" i="7"/>
  <c r="P731" i="2"/>
  <c r="Q731" i="2" s="1"/>
  <c r="L731" i="2"/>
  <c r="U731" i="2" s="1"/>
  <c r="M731" i="2"/>
  <c r="N731" i="2" s="1"/>
  <c r="S731" i="2"/>
  <c r="L189" i="2"/>
  <c r="U189" i="2" s="1"/>
  <c r="M189" i="2"/>
  <c r="N189" i="2" s="1"/>
  <c r="P189" i="2"/>
  <c r="Q189" i="2" s="1"/>
  <c r="S189" i="2"/>
  <c r="H677" i="7"/>
  <c r="M870" i="2"/>
  <c r="N870" i="2" s="1"/>
  <c r="P870" i="2"/>
  <c r="L870" i="2"/>
  <c r="U870" i="2" s="1"/>
  <c r="S870" i="2"/>
  <c r="H270" i="7"/>
  <c r="P322" i="2"/>
  <c r="L322" i="2"/>
  <c r="M322" i="2"/>
  <c r="N322" i="2" s="1"/>
  <c r="S322" i="2"/>
  <c r="L553" i="2"/>
  <c r="U553" i="2" s="1"/>
  <c r="M553" i="2"/>
  <c r="N553" i="2" s="1"/>
  <c r="P553" i="2"/>
  <c r="S553" i="2"/>
  <c r="H801" i="7"/>
  <c r="H258" i="7"/>
  <c r="H273" i="7"/>
  <c r="L622" i="2"/>
  <c r="U622" i="2" s="1"/>
  <c r="M622" i="2"/>
  <c r="N622" i="2" s="1"/>
  <c r="P622" i="2"/>
  <c r="Q622" i="2" s="1"/>
  <c r="S622" i="2"/>
  <c r="L490" i="2"/>
  <c r="U490" i="2" s="1"/>
  <c r="M490" i="2"/>
  <c r="N490" i="2" s="1"/>
  <c r="P490" i="2"/>
  <c r="S490" i="2"/>
  <c r="H752" i="7"/>
  <c r="L360" i="2"/>
  <c r="U360" i="2" s="1"/>
  <c r="M360" i="2"/>
  <c r="N360" i="2" s="1"/>
  <c r="P360" i="2"/>
  <c r="S360" i="2"/>
  <c r="L325" i="2"/>
  <c r="U325" i="2" s="1"/>
  <c r="M325" i="2"/>
  <c r="N325" i="2" s="1"/>
  <c r="P325" i="2"/>
  <c r="Q325" i="2" s="1"/>
  <c r="S325" i="2"/>
  <c r="H962" i="7"/>
  <c r="L420" i="2"/>
  <c r="U420" i="2" s="1"/>
  <c r="M420" i="2"/>
  <c r="N420" i="2" s="1"/>
  <c r="P420" i="2"/>
  <c r="Q420" i="2" s="1"/>
  <c r="S420" i="2"/>
  <c r="H248" i="7"/>
  <c r="P367" i="2"/>
  <c r="Q367" i="2" s="1"/>
  <c r="L367" i="2"/>
  <c r="U367" i="2" s="1"/>
  <c r="M367" i="2"/>
  <c r="N367" i="2" s="1"/>
  <c r="S367" i="2"/>
  <c r="P755" i="2"/>
  <c r="L755" i="2"/>
  <c r="U755" i="2" s="1"/>
  <c r="M755" i="2"/>
  <c r="N755" i="2" s="1"/>
  <c r="S755" i="2"/>
  <c r="H272" i="7"/>
  <c r="H418" i="7"/>
  <c r="H732" i="7"/>
  <c r="P760" i="2"/>
  <c r="Q760" i="2" s="1"/>
  <c r="L760" i="2"/>
  <c r="U760" i="2" s="1"/>
  <c r="M760" i="2"/>
  <c r="N760" i="2" s="1"/>
  <c r="S760" i="2"/>
  <c r="M291" i="2"/>
  <c r="N291" i="2" s="1"/>
  <c r="P291" i="2"/>
  <c r="Q291" i="2" s="1"/>
  <c r="L291" i="2"/>
  <c r="S291" i="2"/>
  <c r="H597" i="7"/>
  <c r="H120" i="7"/>
  <c r="H360" i="7"/>
  <c r="M426" i="2"/>
  <c r="N426" i="2" s="1"/>
  <c r="P426" i="2"/>
  <c r="L426" i="2"/>
  <c r="S426" i="2"/>
  <c r="P671" i="2"/>
  <c r="L671" i="2"/>
  <c r="U671" i="2" s="1"/>
  <c r="M671" i="2"/>
  <c r="N671" i="2" s="1"/>
  <c r="S671" i="2"/>
  <c r="H156" i="7"/>
  <c r="L849" i="2"/>
  <c r="U849" i="2" s="1"/>
  <c r="M849" i="2"/>
  <c r="N849" i="2" s="1"/>
  <c r="P849" i="2"/>
  <c r="S849" i="2"/>
  <c r="H22" i="7"/>
  <c r="H693" i="7"/>
  <c r="H96" i="7"/>
  <c r="H712" i="7"/>
  <c r="H74" i="7"/>
  <c r="L548" i="2"/>
  <c r="U548" i="2" s="1"/>
  <c r="M548" i="2"/>
  <c r="N548" i="2" s="1"/>
  <c r="P548" i="2"/>
  <c r="S548" i="2"/>
  <c r="H132" i="7"/>
  <c r="M123" i="2"/>
  <c r="N123" i="2" s="1"/>
  <c r="P123" i="2"/>
  <c r="Q123" i="2" s="1"/>
  <c r="L123" i="2"/>
  <c r="U123" i="2" s="1"/>
  <c r="S123" i="2"/>
  <c r="H481" i="7"/>
  <c r="L706" i="2"/>
  <c r="M706" i="2"/>
  <c r="N706" i="2" s="1"/>
  <c r="P706" i="2"/>
  <c r="S706" i="2"/>
  <c r="H285" i="7"/>
  <c r="P145" i="2"/>
  <c r="Q145" i="2" s="1"/>
  <c r="L145" i="2"/>
  <c r="U145" i="2" s="1"/>
  <c r="M145" i="2"/>
  <c r="N145" i="2" s="1"/>
  <c r="S145" i="2"/>
  <c r="H47" i="7"/>
  <c r="H879" i="7"/>
  <c r="L700" i="2"/>
  <c r="U700" i="2" s="1"/>
  <c r="M700" i="2"/>
  <c r="N700" i="2" s="1"/>
  <c r="P700" i="2"/>
  <c r="S700" i="2"/>
  <c r="H87" i="7"/>
  <c r="H850" i="7"/>
  <c r="M279" i="2"/>
  <c r="N279" i="2" s="1"/>
  <c r="P279" i="2"/>
  <c r="L279" i="2"/>
  <c r="U279" i="2" s="1"/>
  <c r="S279" i="2"/>
  <c r="H960" i="7"/>
  <c r="L963" i="2"/>
  <c r="M963" i="2"/>
  <c r="N963" i="2" s="1"/>
  <c r="P963" i="2"/>
  <c r="S963" i="2"/>
  <c r="H70" i="7"/>
  <c r="P365" i="2"/>
  <c r="Q365" i="2" s="1"/>
  <c r="L365" i="2"/>
  <c r="U365" i="2" s="1"/>
  <c r="M365" i="2"/>
  <c r="N365" i="2" s="1"/>
  <c r="S365" i="2"/>
  <c r="P634" i="2"/>
  <c r="L634" i="2"/>
  <c r="M634" i="2"/>
  <c r="N634" i="2" s="1"/>
  <c r="S634" i="2"/>
  <c r="H264" i="7"/>
  <c r="H186" i="7"/>
  <c r="H933" i="7"/>
  <c r="L676" i="2"/>
  <c r="P676" i="2"/>
  <c r="Q676" i="2" s="1"/>
  <c r="M676" i="2"/>
  <c r="N676" i="2" s="1"/>
  <c r="S676" i="2"/>
  <c r="M260" i="2"/>
  <c r="N260" i="2" s="1"/>
  <c r="P260" i="2"/>
  <c r="Q260" i="2" s="1"/>
  <c r="L260" i="2"/>
  <c r="U260" i="2" s="1"/>
  <c r="S260" i="2"/>
  <c r="L712" i="2"/>
  <c r="U712" i="2" s="1"/>
  <c r="M712" i="2"/>
  <c r="N712" i="2" s="1"/>
  <c r="P712" i="2"/>
  <c r="S712" i="2"/>
  <c r="H254" i="7"/>
  <c r="L578" i="2"/>
  <c r="U578" i="2" s="1"/>
  <c r="M578" i="2"/>
  <c r="N578" i="2" s="1"/>
  <c r="P578" i="2"/>
  <c r="S578" i="2"/>
  <c r="L272" i="2"/>
  <c r="U272" i="2" s="1"/>
  <c r="M272" i="2"/>
  <c r="N272" i="2" s="1"/>
  <c r="P272" i="2"/>
  <c r="Q272" i="2" s="1"/>
  <c r="S272" i="2"/>
  <c r="P302" i="2"/>
  <c r="Q302" i="2" s="1"/>
  <c r="L302" i="2"/>
  <c r="U302" i="2" s="1"/>
  <c r="M302" i="2"/>
  <c r="N302" i="2" s="1"/>
  <c r="S302" i="2"/>
  <c r="P385" i="2"/>
  <c r="L385" i="2"/>
  <c r="U385" i="2" s="1"/>
  <c r="M385" i="2"/>
  <c r="N385" i="2" s="1"/>
  <c r="S385" i="2"/>
  <c r="H894" i="7"/>
  <c r="P379" i="2"/>
  <c r="L379" i="2"/>
  <c r="U379" i="2" s="1"/>
  <c r="M379" i="2"/>
  <c r="N379" i="2" s="1"/>
  <c r="S379" i="2"/>
  <c r="H593" i="7"/>
  <c r="H60" i="7"/>
  <c r="L52" i="2"/>
  <c r="U52" i="2" s="1"/>
  <c r="M52" i="2"/>
  <c r="N52" i="2" s="1"/>
  <c r="P52" i="2"/>
  <c r="Q52" i="2" s="1"/>
  <c r="S52" i="2"/>
  <c r="H237" i="7"/>
  <c r="M351" i="2"/>
  <c r="N351" i="2" s="1"/>
  <c r="P351" i="2"/>
  <c r="L351" i="2"/>
  <c r="U351" i="2" s="1"/>
  <c r="S351" i="2"/>
  <c r="H472" i="7"/>
  <c r="L851" i="2"/>
  <c r="U851" i="2" s="1"/>
  <c r="M851" i="2"/>
  <c r="N851" i="2" s="1"/>
  <c r="P851" i="2"/>
  <c r="Q851" i="2" s="1"/>
  <c r="S851" i="2"/>
  <c r="L799" i="2"/>
  <c r="U799" i="2" s="1"/>
  <c r="M799" i="2"/>
  <c r="N799" i="2" s="1"/>
  <c r="P799" i="2"/>
  <c r="S799" i="2"/>
  <c r="H568" i="7"/>
  <c r="L96" i="2"/>
  <c r="U96" i="2" s="1"/>
  <c r="M96" i="2"/>
  <c r="N96" i="2" s="1"/>
  <c r="P96" i="2"/>
  <c r="S96" i="2"/>
  <c r="H159" i="7"/>
  <c r="H592" i="7"/>
  <c r="H738" i="7"/>
  <c r="H532" i="7"/>
  <c r="L588" i="2"/>
  <c r="U588" i="2" s="1"/>
  <c r="M588" i="2"/>
  <c r="N588" i="2" s="1"/>
  <c r="P588" i="2"/>
  <c r="S588" i="2"/>
  <c r="L961" i="2"/>
  <c r="U961" i="2" s="1"/>
  <c r="M961" i="2"/>
  <c r="N961" i="2" s="1"/>
  <c r="P961" i="2"/>
  <c r="Q961" i="2" s="1"/>
  <c r="S961" i="2"/>
  <c r="H814" i="7"/>
  <c r="L264" i="2"/>
  <c r="U264" i="2" s="1"/>
  <c r="M264" i="2"/>
  <c r="N264" i="2" s="1"/>
  <c r="P264" i="2"/>
  <c r="S264" i="2"/>
  <c r="H448" i="7"/>
  <c r="H123" i="7"/>
  <c r="L682" i="2"/>
  <c r="U682" i="2" s="1"/>
  <c r="P682" i="2"/>
  <c r="M682" i="2"/>
  <c r="N682" i="2" s="1"/>
  <c r="S682" i="2"/>
  <c r="H840" i="7"/>
  <c r="H268" i="7"/>
  <c r="L221" i="2"/>
  <c r="U221" i="2" s="1"/>
  <c r="P221" i="2"/>
  <c r="M221" i="2"/>
  <c r="N221" i="2" s="1"/>
  <c r="S221" i="2"/>
  <c r="H253" i="7"/>
  <c r="H35" i="7"/>
  <c r="H853" i="7"/>
  <c r="H855" i="7"/>
  <c r="M89" i="2"/>
  <c r="N89" i="2" s="1"/>
  <c r="P89" i="2"/>
  <c r="Q89" i="2" s="1"/>
  <c r="L89" i="2"/>
  <c r="U89" i="2" s="1"/>
  <c r="S89" i="2"/>
  <c r="H843" i="7"/>
  <c r="P156" i="2"/>
  <c r="L156" i="2"/>
  <c r="U156" i="2" s="1"/>
  <c r="M156" i="2"/>
  <c r="N156" i="2" s="1"/>
  <c r="S156" i="2"/>
  <c r="M864" i="2"/>
  <c r="N864" i="2" s="1"/>
  <c r="P864" i="2"/>
  <c r="Q864" i="2" s="1"/>
  <c r="L864" i="2"/>
  <c r="U864" i="2" s="1"/>
  <c r="S864" i="2"/>
  <c r="L184" i="2"/>
  <c r="U184" i="2" s="1"/>
  <c r="M184" i="2"/>
  <c r="N184" i="2" s="1"/>
  <c r="P184" i="2"/>
  <c r="Q184" i="2" s="1"/>
  <c r="S184" i="2"/>
  <c r="P399" i="2"/>
  <c r="Q399" i="2" s="1"/>
  <c r="L399" i="2"/>
  <c r="U399" i="2" s="1"/>
  <c r="M399" i="2"/>
  <c r="N399" i="2" s="1"/>
  <c r="S399" i="2"/>
  <c r="H985" i="7"/>
  <c r="L994" i="2"/>
  <c r="U994" i="2" s="1"/>
  <c r="M994" i="2"/>
  <c r="N994" i="2" s="1"/>
  <c r="P994" i="2"/>
  <c r="S994" i="2"/>
  <c r="L952" i="2"/>
  <c r="U952" i="2" s="1"/>
  <c r="M952" i="2"/>
  <c r="N952" i="2" s="1"/>
  <c r="P952" i="2"/>
  <c r="Q952" i="2" s="1"/>
  <c r="S952" i="2"/>
  <c r="H388" i="7"/>
  <c r="L140" i="2"/>
  <c r="U140" i="2" s="1"/>
  <c r="M140" i="2"/>
  <c r="N140" i="2" s="1"/>
  <c r="P140" i="2"/>
  <c r="Q140" i="2" s="1"/>
  <c r="S140" i="2"/>
  <c r="M289" i="2"/>
  <c r="N289" i="2" s="1"/>
  <c r="P289" i="2"/>
  <c r="Q289" i="2" s="1"/>
  <c r="L289" i="2"/>
  <c r="S289" i="2"/>
  <c r="H12" i="7"/>
  <c r="F1012" i="7"/>
  <c r="H298" i="7"/>
  <c r="H531" i="7"/>
  <c r="L20" i="2"/>
  <c r="U20" i="2" s="1"/>
  <c r="M20" i="2"/>
  <c r="N20" i="2" s="1"/>
  <c r="P20" i="2"/>
  <c r="S20" i="2"/>
  <c r="H246" i="7"/>
  <c r="H314" i="7"/>
  <c r="L838" i="2"/>
  <c r="U838" i="2" s="1"/>
  <c r="M838" i="2"/>
  <c r="N838" i="2" s="1"/>
  <c r="P838" i="2"/>
  <c r="S838" i="2"/>
  <c r="H629" i="7"/>
  <c r="L419" i="2"/>
  <c r="U419" i="2" s="1"/>
  <c r="M419" i="2"/>
  <c r="N419" i="2" s="1"/>
  <c r="P419" i="2"/>
  <c r="S419" i="2"/>
  <c r="H959" i="7"/>
  <c r="M862" i="2"/>
  <c r="N862" i="2" s="1"/>
  <c r="P862" i="2"/>
  <c r="Q862" i="2" s="1"/>
  <c r="L862" i="2"/>
  <c r="U862" i="2" s="1"/>
  <c r="S862" i="2"/>
  <c r="M469" i="2"/>
  <c r="N469" i="2" s="1"/>
  <c r="P469" i="2"/>
  <c r="L469" i="2"/>
  <c r="S469" i="2"/>
  <c r="H18" i="7"/>
  <c r="L488" i="2"/>
  <c r="U488" i="2" s="1"/>
  <c r="M488" i="2"/>
  <c r="N488" i="2" s="1"/>
  <c r="P488" i="2"/>
  <c r="S488" i="2"/>
  <c r="P414" i="2"/>
  <c r="L414" i="2"/>
  <c r="U414" i="2" s="1"/>
  <c r="M414" i="2"/>
  <c r="N414" i="2" s="1"/>
  <c r="S414" i="2"/>
  <c r="P139" i="2"/>
  <c r="Q139" i="2" s="1"/>
  <c r="L139" i="2"/>
  <c r="U139" i="2" s="1"/>
  <c r="M139" i="2"/>
  <c r="N139" i="2" s="1"/>
  <c r="S139" i="2"/>
  <c r="H230" i="7"/>
  <c r="P663" i="2"/>
  <c r="Q663" i="2" s="1"/>
  <c r="L663" i="2"/>
  <c r="U663" i="2" s="1"/>
  <c r="M663" i="2"/>
  <c r="N663" i="2" s="1"/>
  <c r="S663" i="2"/>
  <c r="H509" i="7"/>
  <c r="L130" i="2"/>
  <c r="M130" i="2"/>
  <c r="N130" i="2" s="1"/>
  <c r="P130" i="2"/>
  <c r="S130" i="2"/>
  <c r="M471" i="2"/>
  <c r="N471" i="2" s="1"/>
  <c r="P471" i="2"/>
  <c r="L471" i="2"/>
  <c r="U471" i="2" s="1"/>
  <c r="S471" i="2"/>
  <c r="H460" i="7"/>
  <c r="L502" i="2"/>
  <c r="U502" i="2" s="1"/>
  <c r="M502" i="2"/>
  <c r="N502" i="2" s="1"/>
  <c r="P502" i="2"/>
  <c r="Q502" i="2" s="1"/>
  <c r="S502" i="2"/>
  <c r="H882" i="7"/>
  <c r="H115" i="7"/>
  <c r="M56" i="2"/>
  <c r="N56" i="2" s="1"/>
  <c r="P56" i="2"/>
  <c r="L56" i="2"/>
  <c r="U56" i="2" s="1"/>
  <c r="S56" i="2"/>
  <c r="H485" i="7"/>
  <c r="M255" i="2"/>
  <c r="N255" i="2" s="1"/>
  <c r="P255" i="2"/>
  <c r="L255" i="2"/>
  <c r="U255" i="2" s="1"/>
  <c r="S255" i="2"/>
  <c r="M992" i="2"/>
  <c r="N992" i="2" s="1"/>
  <c r="P992" i="2"/>
  <c r="Q992" i="2" s="1"/>
  <c r="L992" i="2"/>
  <c r="U992" i="2" s="1"/>
  <c r="S992" i="2"/>
  <c r="L380" i="2"/>
  <c r="P380" i="2"/>
  <c r="M380" i="2"/>
  <c r="N380" i="2" s="1"/>
  <c r="S380" i="2"/>
  <c r="M651" i="2"/>
  <c r="N651" i="2" s="1"/>
  <c r="P651" i="2"/>
  <c r="Q651" i="2" s="1"/>
  <c r="L651" i="2"/>
  <c r="U651" i="2" s="1"/>
  <c r="S651" i="2"/>
  <c r="H403" i="7"/>
  <c r="H66" i="7"/>
  <c r="H989" i="7"/>
  <c r="M641" i="2"/>
  <c r="N641" i="2" s="1"/>
  <c r="P641" i="2"/>
  <c r="L641" i="2"/>
  <c r="U641" i="2" s="1"/>
  <c r="S641" i="2"/>
  <c r="L163" i="2"/>
  <c r="U163" i="2" s="1"/>
  <c r="M163" i="2"/>
  <c r="N163" i="2" s="1"/>
  <c r="P163" i="2"/>
  <c r="S163" i="2"/>
  <c r="H294" i="7"/>
  <c r="L945" i="2"/>
  <c r="M945" i="2"/>
  <c r="N945" i="2" s="1"/>
  <c r="P945" i="2"/>
  <c r="S945" i="2"/>
  <c r="H608" i="7"/>
  <c r="M243" i="2"/>
  <c r="N243" i="2" s="1"/>
  <c r="L243" i="2"/>
  <c r="U243" i="2" s="1"/>
  <c r="P243" i="2"/>
  <c r="S243" i="2"/>
  <c r="L650" i="2"/>
  <c r="U650" i="2" s="1"/>
  <c r="M650" i="2"/>
  <c r="N650" i="2" s="1"/>
  <c r="P650" i="2"/>
  <c r="Q650" i="2" s="1"/>
  <c r="S650" i="2"/>
  <c r="I640" i="2"/>
  <c r="I39" i="2"/>
  <c r="I639" i="2"/>
  <c r="I804" i="2"/>
  <c r="I410" i="2"/>
  <c r="I329" i="2"/>
  <c r="I1013" i="2"/>
  <c r="I81" i="2"/>
  <c r="I540" i="2"/>
  <c r="I726" i="2"/>
  <c r="I50" i="2"/>
  <c r="I967" i="2"/>
  <c r="I25" i="2"/>
  <c r="I291" i="2"/>
  <c r="I550" i="2"/>
  <c r="I790" i="2"/>
  <c r="I930" i="2"/>
  <c r="I426" i="2"/>
  <c r="I130" i="2"/>
  <c r="I754" i="2"/>
  <c r="I558" i="2"/>
  <c r="I251" i="2"/>
  <c r="I354" i="2"/>
  <c r="I590" i="2"/>
  <c r="I983" i="2"/>
  <c r="I656" i="2"/>
  <c r="I147" i="2"/>
  <c r="I739" i="2"/>
  <c r="I263" i="2"/>
  <c r="I148" i="2"/>
  <c r="I634" i="2"/>
  <c r="I636" i="2"/>
  <c r="I358" i="2"/>
  <c r="I27" i="2"/>
  <c r="I597" i="2"/>
  <c r="I394" i="2"/>
  <c r="I763" i="2"/>
  <c r="I756" i="2"/>
  <c r="I431" i="2"/>
  <c r="I765" i="2"/>
  <c r="I408" i="2"/>
  <c r="I688" i="2"/>
  <c r="I1008" i="2"/>
  <c r="I914" i="2"/>
  <c r="I971" i="2"/>
  <c r="I566" i="2"/>
  <c r="I508" i="2"/>
  <c r="I706" i="2"/>
  <c r="I242" i="2"/>
  <c r="I280" i="2"/>
  <c r="I292" i="2"/>
  <c r="I167" i="2"/>
  <c r="I581" i="2"/>
  <c r="I775" i="2"/>
  <c r="I880" i="2"/>
  <c r="I808" i="2"/>
  <c r="I744" i="2"/>
  <c r="I817" i="2"/>
  <c r="I959" i="2"/>
  <c r="I582" i="2"/>
  <c r="I228" i="2"/>
  <c r="I598" i="2"/>
  <c r="I937" i="2"/>
  <c r="I786" i="2"/>
  <c r="I86" i="2"/>
  <c r="I40" i="2"/>
  <c r="AA11" i="6"/>
  <c r="Z14" i="6"/>
  <c r="Y13" i="6"/>
  <c r="AA14" i="6"/>
  <c r="Z13" i="6"/>
  <c r="Y12" i="6"/>
  <c r="AA13" i="6"/>
  <c r="Z12" i="6"/>
  <c r="AA12" i="6"/>
  <c r="Y11" i="6"/>
  <c r="Y14" i="6"/>
  <c r="Z11" i="6"/>
  <c r="G1012" i="7"/>
  <c r="L705" i="2"/>
  <c r="U705" i="2" s="1"/>
  <c r="M705" i="2"/>
  <c r="N705" i="2" s="1"/>
  <c r="P705" i="2"/>
  <c r="Q705" i="2" s="1"/>
  <c r="S705" i="2"/>
  <c r="H550" i="7"/>
  <c r="P74" i="2"/>
  <c r="Q74" i="2" s="1"/>
  <c r="L74" i="2"/>
  <c r="U74" i="2" s="1"/>
  <c r="M74" i="2"/>
  <c r="N74" i="2" s="1"/>
  <c r="S74" i="2"/>
  <c r="H317" i="7"/>
  <c r="L720" i="2"/>
  <c r="U720" i="2" s="1"/>
  <c r="P720" i="2"/>
  <c r="M720" i="2"/>
  <c r="N720" i="2" s="1"/>
  <c r="S720" i="2"/>
  <c r="M541" i="2"/>
  <c r="N541" i="2" s="1"/>
  <c r="P541" i="2"/>
  <c r="Q541" i="2" s="1"/>
  <c r="L541" i="2"/>
  <c r="U541" i="2" s="1"/>
  <c r="S541" i="2"/>
  <c r="H496" i="7"/>
  <c r="M424" i="2"/>
  <c r="N424" i="2" s="1"/>
  <c r="P424" i="2"/>
  <c r="Q424" i="2" s="1"/>
  <c r="L424" i="2"/>
  <c r="U424" i="2" s="1"/>
  <c r="S424" i="2"/>
  <c r="H657" i="7"/>
  <c r="H250" i="7"/>
  <c r="L334" i="2"/>
  <c r="U334" i="2" s="1"/>
  <c r="M334" i="2"/>
  <c r="N334" i="2" s="1"/>
  <c r="P334" i="2"/>
  <c r="S334" i="2"/>
  <c r="H521" i="7"/>
  <c r="L877" i="2"/>
  <c r="U877" i="2" s="1"/>
  <c r="P877" i="2"/>
  <c r="M877" i="2"/>
  <c r="N877" i="2" s="1"/>
  <c r="S877" i="2"/>
  <c r="H872" i="7"/>
  <c r="P442" i="2"/>
  <c r="L442" i="2"/>
  <c r="M442" i="2"/>
  <c r="N442" i="2" s="1"/>
  <c r="S442" i="2"/>
  <c r="H134" i="7"/>
  <c r="H476" i="7"/>
  <c r="M810" i="2"/>
  <c r="N810" i="2" s="1"/>
  <c r="P810" i="2"/>
  <c r="Q810" i="2" s="1"/>
  <c r="L810" i="2"/>
  <c r="U810" i="2" s="1"/>
  <c r="S810" i="2"/>
  <c r="H46" i="7"/>
  <c r="H341" i="7"/>
  <c r="H184" i="7"/>
  <c r="H817" i="7"/>
  <c r="M463" i="2"/>
  <c r="N463" i="2" s="1"/>
  <c r="P463" i="2"/>
  <c r="Q463" i="2" s="1"/>
  <c r="L463" i="2"/>
  <c r="U463" i="2" s="1"/>
  <c r="S463" i="2"/>
  <c r="L702" i="2"/>
  <c r="U702" i="2" s="1"/>
  <c r="M702" i="2"/>
  <c r="N702" i="2" s="1"/>
  <c r="P702" i="2"/>
  <c r="Q702" i="2" s="1"/>
  <c r="S702" i="2"/>
  <c r="H901" i="7"/>
  <c r="L240" i="2"/>
  <c r="U240" i="2" s="1"/>
  <c r="M240" i="2"/>
  <c r="N240" i="2" s="1"/>
  <c r="P240" i="2"/>
  <c r="Q240" i="2" s="1"/>
  <c r="S240" i="2"/>
  <c r="H385" i="7"/>
  <c r="L219" i="2"/>
  <c r="U219" i="2" s="1"/>
  <c r="P219" i="2"/>
  <c r="Q219" i="2" s="1"/>
  <c r="M219" i="2"/>
  <c r="N219" i="2" s="1"/>
  <c r="S219" i="2"/>
  <c r="H707" i="7"/>
  <c r="M339" i="2"/>
  <c r="N339" i="2" s="1"/>
  <c r="P339" i="2"/>
  <c r="Q339" i="2" s="1"/>
  <c r="L339" i="2"/>
  <c r="U339" i="2" s="1"/>
  <c r="S339" i="2"/>
  <c r="H199" i="7"/>
  <c r="P971" i="2"/>
  <c r="L971" i="2"/>
  <c r="U971" i="2" s="1"/>
  <c r="M971" i="2"/>
  <c r="N971" i="2" s="1"/>
  <c r="S971" i="2"/>
  <c r="H911" i="7"/>
  <c r="M267" i="2"/>
  <c r="N267" i="2" s="1"/>
  <c r="P267" i="2"/>
  <c r="Q267" i="2" s="1"/>
  <c r="L267" i="2"/>
  <c r="U267" i="2" s="1"/>
  <c r="S267" i="2"/>
  <c r="H366" i="7"/>
  <c r="H36" i="7"/>
  <c r="L24" i="2"/>
  <c r="U24" i="2" s="1"/>
  <c r="M24" i="2"/>
  <c r="N24" i="2" s="1"/>
  <c r="P24" i="2"/>
  <c r="S24" i="2"/>
  <c r="H841" i="7"/>
  <c r="L126" i="2"/>
  <c r="U126" i="2" s="1"/>
  <c r="M126" i="2"/>
  <c r="N126" i="2" s="1"/>
  <c r="P126" i="2"/>
  <c r="S126" i="2"/>
  <c r="H413" i="7"/>
  <c r="L644" i="2"/>
  <c r="U644" i="2" s="1"/>
  <c r="P644" i="2"/>
  <c r="M644" i="2"/>
  <c r="N644" i="2" s="1"/>
  <c r="S644" i="2"/>
  <c r="H15" i="7"/>
  <c r="H336" i="7"/>
  <c r="H482" i="7"/>
  <c r="H692" i="7"/>
  <c r="H837" i="7"/>
  <c r="H146" i="7"/>
  <c r="P66" i="2"/>
  <c r="L66" i="2"/>
  <c r="U66" i="2" s="1"/>
  <c r="M66" i="2"/>
  <c r="N66" i="2" s="1"/>
  <c r="S66" i="2"/>
  <c r="H690" i="7"/>
  <c r="L242" i="2"/>
  <c r="U242" i="2" s="1"/>
  <c r="P242" i="2"/>
  <c r="M242" i="2"/>
  <c r="N242" i="2" s="1"/>
  <c r="S242" i="2"/>
  <c r="H977" i="7"/>
  <c r="P900" i="2"/>
  <c r="Q900" i="2" s="1"/>
  <c r="L900" i="2"/>
  <c r="U900" i="2" s="1"/>
  <c r="M900" i="2"/>
  <c r="N900" i="2" s="1"/>
  <c r="S900" i="2"/>
  <c r="M432" i="2"/>
  <c r="N432" i="2" s="1"/>
  <c r="P432" i="2"/>
  <c r="Q432" i="2" s="1"/>
  <c r="L432" i="2"/>
  <c r="U432" i="2" s="1"/>
  <c r="S432" i="2"/>
  <c r="H108" i="7"/>
  <c r="M93" i="2"/>
  <c r="N93" i="2" s="1"/>
  <c r="P93" i="2"/>
  <c r="Q93" i="2" s="1"/>
  <c r="L93" i="2"/>
  <c r="U93" i="2" s="1"/>
  <c r="S93" i="2"/>
  <c r="H614" i="7"/>
  <c r="M605" i="2"/>
  <c r="N605" i="2" s="1"/>
  <c r="P605" i="2"/>
  <c r="L605" i="2"/>
  <c r="U605" i="2" s="1"/>
  <c r="S605" i="2"/>
  <c r="H381" i="7"/>
  <c r="L146" i="2"/>
  <c r="U146" i="2" s="1"/>
  <c r="M146" i="2"/>
  <c r="N146" i="2" s="1"/>
  <c r="P146" i="2"/>
  <c r="Q146" i="2" s="1"/>
  <c r="S146" i="2"/>
  <c r="H23" i="7"/>
  <c r="H588" i="7"/>
  <c r="H484" i="7"/>
  <c r="P914" i="2"/>
  <c r="Q914" i="2" s="1"/>
  <c r="L914" i="2"/>
  <c r="U914" i="2" s="1"/>
  <c r="M914" i="2"/>
  <c r="N914" i="2" s="1"/>
  <c r="S914" i="2"/>
  <c r="L288" i="2"/>
  <c r="U288" i="2" s="1"/>
  <c r="M288" i="2"/>
  <c r="N288" i="2" s="1"/>
  <c r="P288" i="2"/>
  <c r="Q288" i="2" s="1"/>
  <c r="S288" i="2"/>
  <c r="L949" i="2"/>
  <c r="U949" i="2" s="1"/>
  <c r="M949" i="2"/>
  <c r="N949" i="2" s="1"/>
  <c r="P949" i="2"/>
  <c r="S949" i="2"/>
  <c r="H650" i="7"/>
  <c r="H881" i="7"/>
  <c r="H885" i="7"/>
  <c r="H965" i="7"/>
  <c r="L699" i="2"/>
  <c r="U699" i="2" s="1"/>
  <c r="M699" i="2"/>
  <c r="N699" i="2" s="1"/>
  <c r="P699" i="2"/>
  <c r="S699" i="2"/>
  <c r="L213" i="2"/>
  <c r="U213" i="2" s="1"/>
  <c r="P213" i="2"/>
  <c r="M213" i="2"/>
  <c r="N213" i="2" s="1"/>
  <c r="S213" i="2"/>
  <c r="H971" i="7"/>
  <c r="H137" i="7"/>
  <c r="H512" i="7"/>
  <c r="P202" i="2"/>
  <c r="Q202" i="2" s="1"/>
  <c r="L202" i="2"/>
  <c r="U202" i="2" s="1"/>
  <c r="M202" i="2"/>
  <c r="N202" i="2" s="1"/>
  <c r="S202" i="2"/>
  <c r="L217" i="2"/>
  <c r="U217" i="2" s="1"/>
  <c r="P217" i="2"/>
  <c r="M217" i="2"/>
  <c r="N217" i="2" s="1"/>
  <c r="S217" i="2"/>
  <c r="H795" i="7"/>
  <c r="M269" i="2"/>
  <c r="N269" i="2" s="1"/>
  <c r="P269" i="2"/>
  <c r="L269" i="2"/>
  <c r="U269" i="2" s="1"/>
  <c r="S269" i="2"/>
  <c r="H167" i="7"/>
  <c r="H443" i="7"/>
  <c r="L691" i="2"/>
  <c r="U691" i="2" s="1"/>
  <c r="M691" i="2"/>
  <c r="N691" i="2" s="1"/>
  <c r="P691" i="2"/>
  <c r="Q691" i="2" s="1"/>
  <c r="S691" i="2"/>
  <c r="H747" i="7"/>
  <c r="L466" i="2"/>
  <c r="U466" i="2" s="1"/>
  <c r="M466" i="2"/>
  <c r="N466" i="2" s="1"/>
  <c r="P466" i="2"/>
  <c r="Q466" i="2" s="1"/>
  <c r="S466" i="2"/>
  <c r="M87" i="2"/>
  <c r="N87" i="2" s="1"/>
  <c r="P87" i="2"/>
  <c r="Q87" i="2" s="1"/>
  <c r="L87" i="2"/>
  <c r="U87" i="2" s="1"/>
  <c r="S87" i="2"/>
  <c r="P739" i="2"/>
  <c r="L739" i="2"/>
  <c r="U739" i="2" s="1"/>
  <c r="M739" i="2"/>
  <c r="N739" i="2" s="1"/>
  <c r="S739" i="2"/>
  <c r="L230" i="2"/>
  <c r="U230" i="2" s="1"/>
  <c r="P230" i="2"/>
  <c r="Q230" i="2" s="1"/>
  <c r="M230" i="2"/>
  <c r="N230" i="2" s="1"/>
  <c r="S230" i="2"/>
  <c r="H299" i="7"/>
  <c r="M533" i="2"/>
  <c r="N533" i="2" s="1"/>
  <c r="P533" i="2"/>
  <c r="Q533" i="2" s="1"/>
  <c r="L533" i="2"/>
  <c r="U533" i="2" s="1"/>
  <c r="S533" i="2"/>
  <c r="L791" i="2"/>
  <c r="U791" i="2" s="1"/>
  <c r="M791" i="2"/>
  <c r="N791" i="2" s="1"/>
  <c r="P791" i="2"/>
  <c r="Q791" i="2" s="1"/>
  <c r="S791" i="2"/>
  <c r="H77" i="7"/>
  <c r="L811" i="2"/>
  <c r="U811" i="2" s="1"/>
  <c r="M811" i="2"/>
  <c r="N811" i="2" s="1"/>
  <c r="P811" i="2"/>
  <c r="Q811" i="2" s="1"/>
  <c r="S811" i="2"/>
  <c r="P407" i="2"/>
  <c r="M407" i="2"/>
  <c r="N407" i="2" s="1"/>
  <c r="L407" i="2"/>
  <c r="S407" i="2"/>
  <c r="L841" i="2"/>
  <c r="U841" i="2" s="1"/>
  <c r="M841" i="2"/>
  <c r="N841" i="2" s="1"/>
  <c r="P841" i="2"/>
  <c r="Q841" i="2" s="1"/>
  <c r="S841" i="2"/>
  <c r="H641" i="7"/>
  <c r="L161" i="2"/>
  <c r="U161" i="2" s="1"/>
  <c r="M161" i="2"/>
  <c r="N161" i="2" s="1"/>
  <c r="P161" i="2"/>
  <c r="Q161" i="2" s="1"/>
  <c r="S161" i="2"/>
  <c r="H942" i="7"/>
  <c r="M787" i="2"/>
  <c r="N787" i="2" s="1"/>
  <c r="P787" i="2"/>
  <c r="Q787" i="2" s="1"/>
  <c r="L787" i="2"/>
  <c r="U787" i="2" s="1"/>
  <c r="S787" i="2"/>
  <c r="H135" i="7"/>
  <c r="H904" i="7"/>
  <c r="L614" i="2"/>
  <c r="U614" i="2" s="1"/>
  <c r="M614" i="2"/>
  <c r="N614" i="2" s="1"/>
  <c r="P614" i="2"/>
  <c r="Q614" i="2" s="1"/>
  <c r="S614" i="2"/>
  <c r="H848" i="7"/>
  <c r="L592" i="2"/>
  <c r="U592" i="2" s="1"/>
  <c r="M592" i="2"/>
  <c r="N592" i="2" s="1"/>
  <c r="P592" i="2"/>
  <c r="Q592" i="2" s="1"/>
  <c r="S592" i="2"/>
  <c r="P898" i="2"/>
  <c r="L898" i="2"/>
  <c r="U898" i="2" s="1"/>
  <c r="M898" i="2"/>
  <c r="N898" i="2" s="1"/>
  <c r="S898" i="2"/>
  <c r="H996" i="7"/>
  <c r="P908" i="2"/>
  <c r="L908" i="2"/>
  <c r="U908" i="2" s="1"/>
  <c r="M908" i="2"/>
  <c r="N908" i="2" s="1"/>
  <c r="S908" i="2"/>
  <c r="L911" i="2"/>
  <c r="U911" i="2" s="1"/>
  <c r="P911" i="2"/>
  <c r="Q911" i="2" s="1"/>
  <c r="M911" i="2"/>
  <c r="N911" i="2" s="1"/>
  <c r="S911" i="2"/>
  <c r="H233" i="7"/>
  <c r="L889" i="2"/>
  <c r="U889" i="2" s="1"/>
  <c r="P889" i="2"/>
  <c r="Q889" i="2" s="1"/>
  <c r="M889" i="2"/>
  <c r="N889" i="2" s="1"/>
  <c r="S889" i="2"/>
  <c r="H605" i="7"/>
  <c r="P954" i="2"/>
  <c r="L954" i="2"/>
  <c r="U954" i="2" s="1"/>
  <c r="M954" i="2"/>
  <c r="N954" i="2" s="1"/>
  <c r="S954" i="2"/>
  <c r="H142" i="7"/>
  <c r="H940" i="7"/>
  <c r="P571" i="2"/>
  <c r="Q571" i="2" s="1"/>
  <c r="L571" i="2"/>
  <c r="M571" i="2"/>
  <c r="N571" i="2" s="1"/>
  <c r="S571" i="2"/>
  <c r="H702" i="7"/>
  <c r="P30" i="2"/>
  <c r="Q30" i="2" s="1"/>
  <c r="L30" i="2"/>
  <c r="M30" i="2"/>
  <c r="N30" i="2" s="1"/>
  <c r="S30" i="2"/>
  <c r="L773" i="2"/>
  <c r="U773" i="2" s="1"/>
  <c r="M773" i="2"/>
  <c r="N773" i="2" s="1"/>
  <c r="P773" i="2"/>
  <c r="Q773" i="2" s="1"/>
  <c r="S773" i="2"/>
  <c r="P160" i="2"/>
  <c r="Q160" i="2" s="1"/>
  <c r="L160" i="2"/>
  <c r="M160" i="2"/>
  <c r="N160" i="2" s="1"/>
  <c r="S160" i="2"/>
  <c r="L364" i="2"/>
  <c r="U364" i="2" s="1"/>
  <c r="P364" i="2"/>
  <c r="M364" i="2"/>
  <c r="N364" i="2" s="1"/>
  <c r="S364" i="2"/>
  <c r="H301" i="7"/>
  <c r="L823" i="2"/>
  <c r="U823" i="2" s="1"/>
  <c r="M823" i="2"/>
  <c r="N823" i="2" s="1"/>
  <c r="P823" i="2"/>
  <c r="Q823" i="2" s="1"/>
  <c r="S823" i="2"/>
  <c r="L404" i="2"/>
  <c r="U404" i="2" s="1"/>
  <c r="P404" i="2"/>
  <c r="Q404" i="2" s="1"/>
  <c r="M404" i="2"/>
  <c r="N404" i="2" s="1"/>
  <c r="S404" i="2"/>
  <c r="H542" i="7"/>
  <c r="L59" i="2"/>
  <c r="U59" i="2" s="1"/>
  <c r="M59" i="2"/>
  <c r="N59" i="2" s="1"/>
  <c r="P59" i="2"/>
  <c r="Q59" i="2" s="1"/>
  <c r="S59" i="2"/>
  <c r="P227" i="2"/>
  <c r="Q227" i="2" s="1"/>
  <c r="L227" i="2"/>
  <c r="U227" i="2" s="1"/>
  <c r="M227" i="2"/>
  <c r="N227" i="2" s="1"/>
  <c r="S227" i="2"/>
  <c r="P595" i="2"/>
  <c r="L595" i="2"/>
  <c r="U595" i="2" s="1"/>
  <c r="M595" i="2"/>
  <c r="N595" i="2" s="1"/>
  <c r="S595" i="2"/>
  <c r="M277" i="2"/>
  <c r="N277" i="2" s="1"/>
  <c r="P277" i="2"/>
  <c r="L277" i="2"/>
  <c r="S277" i="2"/>
  <c r="H994" i="7"/>
  <c r="L374" i="2"/>
  <c r="U374" i="2" s="1"/>
  <c r="P374" i="2"/>
  <c r="Q374" i="2" s="1"/>
  <c r="M374" i="2"/>
  <c r="N374" i="2" s="1"/>
  <c r="S374" i="2"/>
  <c r="H849" i="7"/>
  <c r="L372" i="2"/>
  <c r="U372" i="2" s="1"/>
  <c r="P372" i="2"/>
  <c r="Q372" i="2" s="1"/>
  <c r="M372" i="2"/>
  <c r="N372" i="2" s="1"/>
  <c r="S372" i="2"/>
  <c r="L777" i="2"/>
  <c r="U777" i="2" s="1"/>
  <c r="M777" i="2"/>
  <c r="N777" i="2" s="1"/>
  <c r="P777" i="2"/>
  <c r="Q777" i="2" s="1"/>
  <c r="S777" i="2"/>
  <c r="H656" i="7"/>
  <c r="H845" i="7"/>
  <c r="H883" i="7"/>
  <c r="L765" i="2"/>
  <c r="U765" i="2" s="1"/>
  <c r="M765" i="2"/>
  <c r="N765" i="2" s="1"/>
  <c r="P765" i="2"/>
  <c r="S765" i="2"/>
  <c r="L274" i="2"/>
  <c r="U274" i="2" s="1"/>
  <c r="M274" i="2"/>
  <c r="N274" i="2" s="1"/>
  <c r="P274" i="2"/>
  <c r="Q274" i="2" s="1"/>
  <c r="S274" i="2"/>
  <c r="H438" i="7"/>
  <c r="H506" i="7"/>
  <c r="L315" i="2"/>
  <c r="U315" i="2" s="1"/>
  <c r="M315" i="2"/>
  <c r="N315" i="2" s="1"/>
  <c r="P315" i="2"/>
  <c r="S315" i="2"/>
  <c r="H45" i="7"/>
  <c r="P749" i="2"/>
  <c r="L749" i="2"/>
  <c r="U749" i="2" s="1"/>
  <c r="M749" i="2"/>
  <c r="N749" i="2" s="1"/>
  <c r="S749" i="2"/>
  <c r="H612" i="7"/>
  <c r="L65" i="2"/>
  <c r="M65" i="2"/>
  <c r="N65" i="2" s="1"/>
  <c r="P65" i="2"/>
  <c r="Q65" i="2" s="1"/>
  <c r="S65" i="2"/>
  <c r="P210" i="2"/>
  <c r="Q210" i="2" s="1"/>
  <c r="L210" i="2"/>
  <c r="M210" i="2"/>
  <c r="N210" i="2" s="1"/>
  <c r="S210" i="2"/>
  <c r="L768" i="2"/>
  <c r="M768" i="2"/>
  <c r="N768" i="2" s="1"/>
  <c r="P768" i="2"/>
  <c r="Q768" i="2" s="1"/>
  <c r="S768" i="2"/>
  <c r="H175" i="7"/>
  <c r="H946" i="7"/>
  <c r="H674" i="7"/>
  <c r="H726" i="7"/>
  <c r="H794" i="7"/>
  <c r="L809" i="2"/>
  <c r="M809" i="2"/>
  <c r="N809" i="2" s="1"/>
  <c r="P809" i="2"/>
  <c r="S809" i="2"/>
  <c r="H215" i="7"/>
  <c r="H705" i="7"/>
  <c r="H162" i="7"/>
  <c r="H926" i="7"/>
  <c r="L640" i="2"/>
  <c r="U640" i="2" s="1"/>
  <c r="M640" i="2"/>
  <c r="N640" i="2" s="1"/>
  <c r="P640" i="2"/>
  <c r="S640" i="2"/>
  <c r="M1010" i="2"/>
  <c r="N1010" i="2" s="1"/>
  <c r="P1010" i="2"/>
  <c r="L1010" i="2"/>
  <c r="U1010" i="2" s="1"/>
  <c r="S1010" i="2"/>
  <c r="H826" i="7"/>
  <c r="H17" i="7"/>
  <c r="H480" i="7"/>
  <c r="L268" i="2"/>
  <c r="U268" i="2" s="1"/>
  <c r="M268" i="2"/>
  <c r="N268" i="2" s="1"/>
  <c r="P268" i="2"/>
  <c r="S268" i="2"/>
  <c r="L710" i="2"/>
  <c r="U710" i="2" s="1"/>
  <c r="M710" i="2"/>
  <c r="N710" i="2" s="1"/>
  <c r="P710" i="2"/>
  <c r="Q710" i="2" s="1"/>
  <c r="S710" i="2"/>
  <c r="H457" i="7"/>
  <c r="L827" i="2"/>
  <c r="U827" i="2" s="1"/>
  <c r="M827" i="2"/>
  <c r="N827" i="2" s="1"/>
  <c r="P827" i="2"/>
  <c r="Q827" i="2" s="1"/>
  <c r="S827" i="2"/>
  <c r="H573" i="7"/>
  <c r="L116" i="2"/>
  <c r="U116" i="2" s="1"/>
  <c r="M116" i="2"/>
  <c r="N116" i="2" s="1"/>
  <c r="P116" i="2"/>
  <c r="Q116" i="2" s="1"/>
  <c r="S116" i="2"/>
  <c r="P29" i="2"/>
  <c r="L29" i="2"/>
  <c r="U29" i="2" s="1"/>
  <c r="M29" i="2"/>
  <c r="N29" i="2" s="1"/>
  <c r="S29" i="2"/>
  <c r="H669" i="7"/>
  <c r="L609" i="2"/>
  <c r="M609" i="2"/>
  <c r="N609" i="2" s="1"/>
  <c r="P609" i="2"/>
  <c r="Q609" i="2" s="1"/>
  <c r="S609" i="2"/>
  <c r="M434" i="2"/>
  <c r="N434" i="2" s="1"/>
  <c r="P434" i="2"/>
  <c r="L434" i="2"/>
  <c r="U434" i="2" s="1"/>
  <c r="S434" i="2"/>
  <c r="H533" i="7"/>
  <c r="M438" i="2"/>
  <c r="N438" i="2" s="1"/>
  <c r="P438" i="2"/>
  <c r="Q438" i="2" s="1"/>
  <c r="L438" i="2"/>
  <c r="U438" i="2" s="1"/>
  <c r="S438" i="2"/>
  <c r="H547" i="7"/>
  <c r="H925" i="7"/>
  <c r="P208" i="2"/>
  <c r="Q208" i="2" s="1"/>
  <c r="L208" i="2"/>
  <c r="U208" i="2" s="1"/>
  <c r="M208" i="2"/>
  <c r="N208" i="2" s="1"/>
  <c r="S208" i="2"/>
  <c r="H617" i="7"/>
  <c r="L825" i="2"/>
  <c r="U825" i="2" s="1"/>
  <c r="M825" i="2"/>
  <c r="N825" i="2" s="1"/>
  <c r="P825" i="2"/>
  <c r="Q825" i="2" s="1"/>
  <c r="S825" i="2"/>
  <c r="H357" i="7"/>
  <c r="L266" i="2"/>
  <c r="U266" i="2" s="1"/>
  <c r="M266" i="2"/>
  <c r="N266" i="2" s="1"/>
  <c r="P266" i="2"/>
  <c r="S266" i="2"/>
  <c r="M874" i="2"/>
  <c r="N874" i="2" s="1"/>
  <c r="P874" i="2"/>
  <c r="Q874" i="2" s="1"/>
  <c r="L874" i="2"/>
  <c r="S874" i="2"/>
  <c r="L905" i="2"/>
  <c r="U905" i="2" s="1"/>
  <c r="P905" i="2"/>
  <c r="Q905" i="2" s="1"/>
  <c r="M905" i="2"/>
  <c r="N905" i="2" s="1"/>
  <c r="S905" i="2"/>
  <c r="H658" i="7"/>
  <c r="L738" i="2"/>
  <c r="U738" i="2" s="1"/>
  <c r="P738" i="2"/>
  <c r="Q738" i="2" s="1"/>
  <c r="M738" i="2"/>
  <c r="N738" i="2" s="1"/>
  <c r="S738" i="2"/>
  <c r="H572" i="7"/>
  <c r="M299" i="2"/>
  <c r="N299" i="2" s="1"/>
  <c r="L299" i="2"/>
  <c r="U299" i="2" s="1"/>
  <c r="P299" i="2"/>
  <c r="Q299" i="2" s="1"/>
  <c r="S299" i="2"/>
  <c r="P501" i="2"/>
  <c r="Q501" i="2" s="1"/>
  <c r="L501" i="2"/>
  <c r="U501" i="2" s="1"/>
  <c r="M501" i="2"/>
  <c r="N501" i="2" s="1"/>
  <c r="S501" i="2"/>
  <c r="L944" i="2"/>
  <c r="U944" i="2" s="1"/>
  <c r="M944" i="2"/>
  <c r="N944" i="2" s="1"/>
  <c r="P944" i="2"/>
  <c r="S944" i="2"/>
  <c r="M639" i="2"/>
  <c r="N639" i="2" s="1"/>
  <c r="P639" i="2"/>
  <c r="L639" i="2"/>
  <c r="U639" i="2" s="1"/>
  <c r="S639" i="2"/>
  <c r="H371" i="7"/>
  <c r="L638" i="2"/>
  <c r="U638" i="2" s="1"/>
  <c r="M638" i="2"/>
  <c r="N638" i="2" s="1"/>
  <c r="P638" i="2"/>
  <c r="Q638" i="2" s="1"/>
  <c r="S638" i="2"/>
  <c r="H899" i="7"/>
  <c r="L590" i="2"/>
  <c r="U590" i="2" s="1"/>
  <c r="M590" i="2"/>
  <c r="N590" i="2" s="1"/>
  <c r="P590" i="2"/>
  <c r="S590" i="2"/>
  <c r="M860" i="2"/>
  <c r="N860" i="2" s="1"/>
  <c r="P860" i="2"/>
  <c r="Q860" i="2" s="1"/>
  <c r="L860" i="2"/>
  <c r="U860" i="2" s="1"/>
  <c r="S860" i="2"/>
  <c r="H854" i="7"/>
  <c r="P254" i="2"/>
  <c r="Q254" i="2" s="1"/>
  <c r="M254" i="2"/>
  <c r="N254" i="2" s="1"/>
  <c r="L254" i="2"/>
  <c r="U254" i="2" s="1"/>
  <c r="S254" i="2"/>
  <c r="M169" i="2"/>
  <c r="N169" i="2" s="1"/>
  <c r="P169" i="2"/>
  <c r="Q169" i="2" s="1"/>
  <c r="L169" i="2"/>
  <c r="S169" i="2"/>
  <c r="H358" i="7"/>
  <c r="L580" i="2"/>
  <c r="U580" i="2" s="1"/>
  <c r="M580" i="2"/>
  <c r="N580" i="2" s="1"/>
  <c r="P580" i="2"/>
  <c r="S580" i="2"/>
  <c r="H990" i="7"/>
  <c r="L238" i="2"/>
  <c r="P238" i="2"/>
  <c r="M238" i="2"/>
  <c r="N238" i="2" s="1"/>
  <c r="S238" i="2"/>
  <c r="M606" i="2"/>
  <c r="N606" i="2" s="1"/>
  <c r="L606" i="2"/>
  <c r="U606" i="2" s="1"/>
  <c r="P606" i="2"/>
  <c r="S606" i="2"/>
  <c r="H332" i="7"/>
  <c r="L552" i="2"/>
  <c r="U552" i="2" s="1"/>
  <c r="M552" i="2"/>
  <c r="N552" i="2" s="1"/>
  <c r="P552" i="2"/>
  <c r="S552" i="2"/>
  <c r="H697" i="7"/>
  <c r="L616" i="2"/>
  <c r="U616" i="2" s="1"/>
  <c r="M616" i="2"/>
  <c r="N616" i="2" s="1"/>
  <c r="P616" i="2"/>
  <c r="S616" i="2"/>
  <c r="L136" i="2"/>
  <c r="M136" i="2"/>
  <c r="N136" i="2" s="1"/>
  <c r="P136" i="2"/>
  <c r="Q136" i="2" s="1"/>
  <c r="S136" i="2"/>
  <c r="P669" i="2"/>
  <c r="Q669" i="2" s="1"/>
  <c r="L669" i="2"/>
  <c r="U669" i="2" s="1"/>
  <c r="M669" i="2"/>
  <c r="N669" i="2" s="1"/>
  <c r="S669" i="2"/>
  <c r="P906" i="2"/>
  <c r="L906" i="2"/>
  <c r="U906" i="2" s="1"/>
  <c r="M906" i="2"/>
  <c r="N906" i="2" s="1"/>
  <c r="S906" i="2"/>
  <c r="H842" i="7"/>
  <c r="M129" i="2"/>
  <c r="N129" i="2" s="1"/>
  <c r="P129" i="2"/>
  <c r="L129" i="2"/>
  <c r="U129" i="2" s="1"/>
  <c r="S129" i="2"/>
  <c r="H760" i="7"/>
  <c r="L280" i="2"/>
  <c r="U280" i="2" s="1"/>
  <c r="M280" i="2"/>
  <c r="N280" i="2" s="1"/>
  <c r="P280" i="2"/>
  <c r="Q280" i="2" s="1"/>
  <c r="S280" i="2"/>
  <c r="H344" i="7"/>
  <c r="L313" i="2"/>
  <c r="U313" i="2" s="1"/>
  <c r="M313" i="2"/>
  <c r="N313" i="2" s="1"/>
  <c r="P313" i="2"/>
  <c r="S313" i="2"/>
  <c r="L758" i="2"/>
  <c r="U758" i="2" s="1"/>
  <c r="P758" i="2"/>
  <c r="M758" i="2"/>
  <c r="N758" i="2" s="1"/>
  <c r="S758" i="2"/>
  <c r="H507" i="7"/>
  <c r="H177" i="7"/>
  <c r="H819" i="7"/>
  <c r="P751" i="2"/>
  <c r="Q751" i="2" s="1"/>
  <c r="L751" i="2"/>
  <c r="U751" i="2" s="1"/>
  <c r="M751" i="2"/>
  <c r="N751" i="2" s="1"/>
  <c r="S751" i="2"/>
  <c r="M1008" i="2"/>
  <c r="N1008" i="2" s="1"/>
  <c r="P1008" i="2"/>
  <c r="Q1008" i="2" s="1"/>
  <c r="L1008" i="2"/>
  <c r="U1008" i="2" s="1"/>
  <c r="S1008" i="2"/>
  <c r="H338" i="7"/>
  <c r="H32" i="7"/>
  <c r="H953" i="7"/>
  <c r="M231" i="2"/>
  <c r="N231" i="2" s="1"/>
  <c r="P231" i="2"/>
  <c r="L231" i="2"/>
  <c r="U231" i="2" s="1"/>
  <c r="S231" i="2"/>
  <c r="L472" i="2"/>
  <c r="U472" i="2" s="1"/>
  <c r="M472" i="2"/>
  <c r="N472" i="2" s="1"/>
  <c r="P472" i="2"/>
  <c r="S472" i="2"/>
  <c r="H867" i="7"/>
  <c r="L847" i="2"/>
  <c r="U847" i="2" s="1"/>
  <c r="M847" i="2"/>
  <c r="N847" i="2" s="1"/>
  <c r="P847" i="2"/>
  <c r="Q847" i="2" s="1"/>
  <c r="S847" i="2"/>
  <c r="M261" i="2"/>
  <c r="N261" i="2" s="1"/>
  <c r="L261" i="2"/>
  <c r="U261" i="2" s="1"/>
  <c r="P261" i="2"/>
  <c r="S261" i="2"/>
  <c r="L756" i="2"/>
  <c r="U756" i="2" s="1"/>
  <c r="P756" i="2"/>
  <c r="M756" i="2"/>
  <c r="N756" i="2" s="1"/>
  <c r="S756" i="2"/>
  <c r="H119" i="7"/>
  <c r="H429" i="7"/>
  <c r="L323" i="2"/>
  <c r="U323" i="2" s="1"/>
  <c r="M323" i="2"/>
  <c r="N323" i="2" s="1"/>
  <c r="P323" i="2"/>
  <c r="S323" i="2"/>
  <c r="H694" i="7"/>
  <c r="H762" i="7"/>
  <c r="L754" i="2"/>
  <c r="U754" i="2" s="1"/>
  <c r="P754" i="2"/>
  <c r="M754" i="2"/>
  <c r="N754" i="2" s="1"/>
  <c r="S754" i="2"/>
  <c r="H315" i="7"/>
  <c r="P235" i="2"/>
  <c r="M235" i="2"/>
  <c r="N235" i="2" s="1"/>
  <c r="L235" i="2"/>
  <c r="U235" i="2" s="1"/>
  <c r="S235" i="2"/>
  <c r="H261" i="7"/>
  <c r="L817" i="2"/>
  <c r="M817" i="2"/>
  <c r="N817" i="2" s="1"/>
  <c r="P817" i="2"/>
  <c r="S817" i="2"/>
  <c r="I645" i="2"/>
  <c r="I450" i="2"/>
  <c r="I400" i="2"/>
  <c r="I471" i="2"/>
  <c r="I1006" i="2"/>
  <c r="I453" i="2"/>
  <c r="I771" i="2"/>
  <c r="I457" i="2"/>
  <c r="I210" i="2"/>
  <c r="I600" i="2"/>
  <c r="I684" i="2"/>
  <c r="I104" i="2"/>
  <c r="I809" i="2"/>
  <c r="I282" i="2"/>
  <c r="I997" i="2"/>
  <c r="I555" i="2"/>
  <c r="I618" i="2"/>
  <c r="I673" i="2"/>
  <c r="I470" i="2"/>
  <c r="I157" i="2"/>
  <c r="I108" i="2"/>
  <c r="I676" i="2"/>
  <c r="I713" i="2"/>
  <c r="I661" i="2"/>
  <c r="I821" i="2"/>
  <c r="I886" i="2"/>
  <c r="I999" i="2"/>
  <c r="I460" i="2"/>
  <c r="I917" i="2"/>
  <c r="I122" i="2"/>
  <c r="I32" i="2"/>
  <c r="I617" i="2"/>
  <c r="I57" i="2"/>
  <c r="I872" i="2"/>
  <c r="I768" i="2"/>
  <c r="I374" i="2"/>
  <c r="I159" i="2"/>
  <c r="I435" i="2"/>
  <c r="I794" i="2"/>
  <c r="I58" i="2"/>
  <c r="I353" i="2"/>
  <c r="I919" i="2"/>
  <c r="I132" i="2"/>
  <c r="I226" i="2"/>
  <c r="I257" i="2"/>
  <c r="I444" i="2"/>
  <c r="I721" i="2"/>
  <c r="I407" i="2"/>
  <c r="I788" i="2"/>
  <c r="AC1023" i="6"/>
  <c r="Y16" i="6" s="1"/>
  <c r="T2024" i="2"/>
  <c r="AD2024" i="2"/>
  <c r="H998" i="7"/>
  <c r="H571" i="7"/>
  <c r="L636" i="2"/>
  <c r="U636" i="2" s="1"/>
  <c r="M636" i="2"/>
  <c r="N636" i="2" s="1"/>
  <c r="P636" i="2"/>
  <c r="S636" i="2"/>
  <c r="H630" i="7"/>
  <c r="H698" i="7"/>
  <c r="M964" i="2"/>
  <c r="N964" i="2" s="1"/>
  <c r="P964" i="2"/>
  <c r="Q964" i="2" s="1"/>
  <c r="L964" i="2"/>
  <c r="U964" i="2" s="1"/>
  <c r="S964" i="2"/>
  <c r="H932" i="7"/>
  <c r="H65" i="7"/>
  <c r="H799" i="7"/>
  <c r="P511" i="2"/>
  <c r="L511" i="2"/>
  <c r="U511" i="2" s="1"/>
  <c r="M511" i="2"/>
  <c r="N511" i="2" s="1"/>
  <c r="S511" i="2"/>
  <c r="L762" i="2"/>
  <c r="U762" i="2" s="1"/>
  <c r="M762" i="2"/>
  <c r="N762" i="2" s="1"/>
  <c r="P762" i="2"/>
  <c r="S762" i="2"/>
  <c r="H109" i="7"/>
  <c r="L824" i="2"/>
  <c r="U824" i="2" s="1"/>
  <c r="M824" i="2"/>
  <c r="N824" i="2" s="1"/>
  <c r="P824" i="2"/>
  <c r="S824" i="2"/>
  <c r="H356" i="7"/>
  <c r="L965" i="2"/>
  <c r="U965" i="2" s="1"/>
  <c r="M965" i="2"/>
  <c r="N965" i="2" s="1"/>
  <c r="P965" i="2"/>
  <c r="S965" i="2"/>
  <c r="L348" i="2"/>
  <c r="U348" i="2" s="1"/>
  <c r="M348" i="2"/>
  <c r="N348" i="2" s="1"/>
  <c r="P348" i="2"/>
  <c r="Q348" i="2" s="1"/>
  <c r="S348" i="2"/>
  <c r="H446" i="7"/>
  <c r="L54" i="2"/>
  <c r="U54" i="2" s="1"/>
  <c r="M54" i="2"/>
  <c r="N54" i="2" s="1"/>
  <c r="P54" i="2"/>
  <c r="Q54" i="2" s="1"/>
  <c r="S54" i="2"/>
  <c r="L203" i="2"/>
  <c r="U203" i="2" s="1"/>
  <c r="P203" i="2"/>
  <c r="Q203" i="2" s="1"/>
  <c r="M203" i="2"/>
  <c r="N203" i="2" s="1"/>
  <c r="S203" i="2"/>
  <c r="L695" i="2"/>
  <c r="U695" i="2" s="1"/>
  <c r="M695" i="2"/>
  <c r="N695" i="2" s="1"/>
  <c r="P695" i="2"/>
  <c r="Q695" i="2" s="1"/>
  <c r="S695" i="2"/>
  <c r="L476" i="2"/>
  <c r="U476" i="2" s="1"/>
  <c r="M476" i="2"/>
  <c r="N476" i="2" s="1"/>
  <c r="P476" i="2"/>
  <c r="S476" i="2"/>
  <c r="H970" i="7"/>
  <c r="L1015" i="2"/>
  <c r="U1015" i="2" s="1"/>
  <c r="M1015" i="2"/>
  <c r="N1015" i="2" s="1"/>
  <c r="P1015" i="2"/>
  <c r="Q1015" i="2" s="1"/>
  <c r="S1015" i="2"/>
  <c r="H462" i="7"/>
  <c r="M465" i="2"/>
  <c r="N465" i="2" s="1"/>
  <c r="P465" i="2"/>
  <c r="L465" i="2"/>
  <c r="U465" i="2" s="1"/>
  <c r="S465" i="2"/>
  <c r="M848" i="2"/>
  <c r="N848" i="2" s="1"/>
  <c r="P848" i="2"/>
  <c r="Q848" i="2" s="1"/>
  <c r="L848" i="2"/>
  <c r="U848" i="2" s="1"/>
  <c r="S848" i="2"/>
  <c r="H742" i="7"/>
  <c r="M852" i="2"/>
  <c r="N852" i="2" s="1"/>
  <c r="P852" i="2"/>
  <c r="Q852" i="2" s="1"/>
  <c r="L852" i="2"/>
  <c r="U852" i="2" s="1"/>
  <c r="S852" i="2"/>
  <c r="H508" i="7"/>
  <c r="L881" i="2"/>
  <c r="U881" i="2" s="1"/>
  <c r="P881" i="2"/>
  <c r="Q881" i="2" s="1"/>
  <c r="M881" i="2"/>
  <c r="N881" i="2" s="1"/>
  <c r="S881" i="2"/>
  <c r="P361" i="2"/>
  <c r="Q361" i="2" s="1"/>
  <c r="L361" i="2"/>
  <c r="U361" i="2" s="1"/>
  <c r="M361" i="2"/>
  <c r="N361" i="2" s="1"/>
  <c r="S361" i="2"/>
  <c r="L209" i="2"/>
  <c r="U209" i="2" s="1"/>
  <c r="P209" i="2"/>
  <c r="Q209" i="2" s="1"/>
  <c r="M209" i="2"/>
  <c r="N209" i="2" s="1"/>
  <c r="S209" i="2"/>
  <c r="H525" i="7"/>
  <c r="P725" i="2"/>
  <c r="L725" i="2"/>
  <c r="U725" i="2" s="1"/>
  <c r="M725" i="2"/>
  <c r="N725" i="2" s="1"/>
  <c r="S725" i="2"/>
  <c r="H966" i="7"/>
  <c r="P204" i="2"/>
  <c r="L204" i="2"/>
  <c r="U204" i="2" s="1"/>
  <c r="M204" i="2"/>
  <c r="N204" i="2" s="1"/>
  <c r="S204" i="2"/>
  <c r="P610" i="2"/>
  <c r="Q610" i="2" s="1"/>
  <c r="L610" i="2"/>
  <c r="U610" i="2" s="1"/>
  <c r="M610" i="2"/>
  <c r="N610" i="2" s="1"/>
  <c r="S610" i="2"/>
  <c r="H783" i="7"/>
  <c r="L680" i="2"/>
  <c r="U680" i="2" s="1"/>
  <c r="P680" i="2"/>
  <c r="Q680" i="2" s="1"/>
  <c r="M680" i="2"/>
  <c r="N680" i="2" s="1"/>
  <c r="S680" i="2"/>
  <c r="H601" i="7"/>
  <c r="H171" i="7"/>
  <c r="P164" i="2"/>
  <c r="Q164" i="2" s="1"/>
  <c r="L164" i="2"/>
  <c r="U164" i="2" s="1"/>
  <c r="M164" i="2"/>
  <c r="N164" i="2" s="1"/>
  <c r="S164" i="2"/>
  <c r="H277" i="7"/>
  <c r="L413" i="2"/>
  <c r="U413" i="2" s="1"/>
  <c r="M413" i="2"/>
  <c r="N413" i="2" s="1"/>
  <c r="P413" i="2"/>
  <c r="S413" i="2"/>
  <c r="H291" i="7"/>
  <c r="M428" i="2"/>
  <c r="N428" i="2" s="1"/>
  <c r="P428" i="2"/>
  <c r="Q428" i="2" s="1"/>
  <c r="L428" i="2"/>
  <c r="U428" i="2" s="1"/>
  <c r="S428" i="2"/>
  <c r="L390" i="2"/>
  <c r="U390" i="2" s="1"/>
  <c r="P390" i="2"/>
  <c r="M390" i="2"/>
  <c r="N390" i="2" s="1"/>
  <c r="S390" i="2"/>
  <c r="H372" i="7"/>
  <c r="M537" i="2"/>
  <c r="N537" i="2" s="1"/>
  <c r="P537" i="2"/>
  <c r="L537" i="2"/>
  <c r="U537" i="2" s="1"/>
  <c r="S537" i="2"/>
  <c r="P769" i="2"/>
  <c r="L769" i="2"/>
  <c r="U769" i="2" s="1"/>
  <c r="M769" i="2"/>
  <c r="N769" i="2" s="1"/>
  <c r="S769" i="2"/>
  <c r="H493" i="7"/>
  <c r="M281" i="2"/>
  <c r="N281" i="2" s="1"/>
  <c r="P281" i="2"/>
  <c r="Q281" i="2" s="1"/>
  <c r="L281" i="2"/>
  <c r="U281" i="2" s="1"/>
  <c r="S281" i="2"/>
  <c r="H728" i="7"/>
  <c r="P250" i="2"/>
  <c r="L250" i="2"/>
  <c r="U250" i="2" s="1"/>
  <c r="M250" i="2"/>
  <c r="N250" i="2" s="1"/>
  <c r="S250" i="2"/>
  <c r="M649" i="2"/>
  <c r="N649" i="2" s="1"/>
  <c r="P649" i="2"/>
  <c r="Q649" i="2" s="1"/>
  <c r="L649" i="2"/>
  <c r="U649" i="2" s="1"/>
  <c r="S649" i="2"/>
  <c r="H963" i="7"/>
  <c r="H145" i="7"/>
  <c r="H313" i="7"/>
  <c r="L664" i="2"/>
  <c r="U664" i="2" s="1"/>
  <c r="P664" i="2"/>
  <c r="M664" i="2"/>
  <c r="N664" i="2" s="1"/>
  <c r="S664" i="2"/>
  <c r="M263" i="2"/>
  <c r="N263" i="2" s="1"/>
  <c r="L263" i="2"/>
  <c r="U263" i="2" s="1"/>
  <c r="P263" i="2"/>
  <c r="S263" i="2"/>
  <c r="H722" i="7"/>
  <c r="H454" i="7"/>
  <c r="P618" i="2"/>
  <c r="Q618" i="2" s="1"/>
  <c r="L618" i="2"/>
  <c r="M618" i="2"/>
  <c r="N618" i="2" s="1"/>
  <c r="S618" i="2"/>
  <c r="H433" i="7"/>
  <c r="L94" i="2"/>
  <c r="U94" i="2" s="1"/>
  <c r="M94" i="2"/>
  <c r="N94" i="2" s="1"/>
  <c r="P94" i="2"/>
  <c r="Q94" i="2" s="1"/>
  <c r="S94" i="2"/>
  <c r="P381" i="2"/>
  <c r="L381" i="2"/>
  <c r="U381" i="2" s="1"/>
  <c r="M381" i="2"/>
  <c r="N381" i="2" s="1"/>
  <c r="S381" i="2"/>
  <c r="H978" i="7"/>
  <c r="L406" i="2"/>
  <c r="U406" i="2" s="1"/>
  <c r="M406" i="2"/>
  <c r="N406" i="2" s="1"/>
  <c r="P406" i="2"/>
  <c r="Q406" i="2" s="1"/>
  <c r="S406" i="2"/>
  <c r="H598" i="7"/>
  <c r="H666" i="7"/>
  <c r="L776" i="2"/>
  <c r="U776" i="2" s="1"/>
  <c r="M776" i="2"/>
  <c r="N776" i="2" s="1"/>
  <c r="P776" i="2"/>
  <c r="S776" i="2"/>
  <c r="H725" i="7"/>
  <c r="L388" i="2"/>
  <c r="U388" i="2" s="1"/>
  <c r="P388" i="2"/>
  <c r="Q388" i="2" s="1"/>
  <c r="M388" i="2"/>
  <c r="N388" i="2" s="1"/>
  <c r="S388" i="2"/>
  <c r="H1000" i="7"/>
  <c r="L865" i="2"/>
  <c r="U865" i="2" s="1"/>
  <c r="P865" i="2"/>
  <c r="M865" i="2"/>
  <c r="N865" i="2" s="1"/>
  <c r="S865" i="2"/>
  <c r="L728" i="2"/>
  <c r="U728" i="2" s="1"/>
  <c r="P728" i="2"/>
  <c r="Q728" i="2" s="1"/>
  <c r="M728" i="2"/>
  <c r="N728" i="2" s="1"/>
  <c r="S728" i="2"/>
  <c r="H380" i="7"/>
  <c r="L55" i="2"/>
  <c r="U55" i="2" s="1"/>
  <c r="M55" i="2"/>
  <c r="N55" i="2" s="1"/>
  <c r="P55" i="2"/>
  <c r="S55" i="2"/>
  <c r="L384" i="2"/>
  <c r="U384" i="2" s="1"/>
  <c r="P384" i="2"/>
  <c r="M384" i="2"/>
  <c r="N384" i="2" s="1"/>
  <c r="S384" i="2"/>
  <c r="L966" i="2"/>
  <c r="U966" i="2" s="1"/>
  <c r="M966" i="2"/>
  <c r="N966" i="2" s="1"/>
  <c r="P966" i="2"/>
  <c r="S966" i="2"/>
  <c r="H80" i="7"/>
  <c r="H292" i="7"/>
  <c r="P403" i="2"/>
  <c r="Q403" i="2" s="1"/>
  <c r="M403" i="2"/>
  <c r="N403" i="2" s="1"/>
  <c r="L403" i="2"/>
  <c r="U403" i="2" s="1"/>
  <c r="S403" i="2"/>
  <c r="H660" i="7"/>
  <c r="L39" i="2"/>
  <c r="M39" i="2"/>
  <c r="N39" i="2" s="1"/>
  <c r="P39" i="2"/>
  <c r="S39" i="2"/>
  <c r="L759" i="2"/>
  <c r="U759" i="2" s="1"/>
  <c r="M759" i="2"/>
  <c r="N759" i="2" s="1"/>
  <c r="P759" i="2"/>
  <c r="Q759" i="2" s="1"/>
  <c r="S759" i="2"/>
  <c r="H937" i="7"/>
  <c r="H26" i="7"/>
  <c r="H430" i="7"/>
  <c r="M307" i="2"/>
  <c r="N307" i="2" s="1"/>
  <c r="L307" i="2"/>
  <c r="P307" i="2"/>
  <c r="S307" i="2"/>
  <c r="H62" i="7"/>
  <c r="L977" i="2"/>
  <c r="U977" i="2" s="1"/>
  <c r="M977" i="2"/>
  <c r="N977" i="2" s="1"/>
  <c r="P977" i="2"/>
  <c r="S977" i="2"/>
  <c r="L550" i="2"/>
  <c r="U550" i="2" s="1"/>
  <c r="M550" i="2"/>
  <c r="N550" i="2" s="1"/>
  <c r="P550" i="2"/>
  <c r="Q550" i="2" s="1"/>
  <c r="S550" i="2"/>
  <c r="H304" i="7"/>
  <c r="L779" i="2"/>
  <c r="U779" i="2" s="1"/>
  <c r="M779" i="2"/>
  <c r="N779" i="2" s="1"/>
  <c r="P779" i="2"/>
  <c r="Q779" i="2" s="1"/>
  <c r="S779" i="2"/>
  <c r="H764" i="7"/>
  <c r="H570" i="7"/>
  <c r="M275" i="2"/>
  <c r="N275" i="2" s="1"/>
  <c r="P275" i="2"/>
  <c r="Q275" i="2" s="1"/>
  <c r="L275" i="2"/>
  <c r="U275" i="2" s="1"/>
  <c r="S275" i="2"/>
  <c r="M844" i="2"/>
  <c r="N844" i="2" s="1"/>
  <c r="P844" i="2"/>
  <c r="L844" i="2"/>
  <c r="U844" i="2" s="1"/>
  <c r="S844" i="2"/>
  <c r="H48" i="7"/>
  <c r="H823" i="7"/>
  <c r="H154" i="7"/>
  <c r="P82" i="2"/>
  <c r="L82" i="2"/>
  <c r="U82" i="2" s="1"/>
  <c r="M82" i="2"/>
  <c r="N82" i="2" s="1"/>
  <c r="S82" i="2"/>
  <c r="P657" i="2"/>
  <c r="Q657" i="2" s="1"/>
  <c r="L657" i="2"/>
  <c r="U657" i="2" s="1"/>
  <c r="M657" i="2"/>
  <c r="N657" i="2" s="1"/>
  <c r="S657" i="2"/>
  <c r="M192" i="2"/>
  <c r="N192" i="2" s="1"/>
  <c r="P192" i="2"/>
  <c r="Q192" i="2" s="1"/>
  <c r="L192" i="2"/>
  <c r="U192" i="2" s="1"/>
  <c r="S192" i="2"/>
  <c r="L81" i="2"/>
  <c r="U81" i="2" s="1"/>
  <c r="M81" i="2"/>
  <c r="N81" i="2" s="1"/>
  <c r="P81" i="2"/>
  <c r="Q81" i="2" s="1"/>
  <c r="S81" i="2"/>
  <c r="H754" i="7"/>
  <c r="P206" i="2"/>
  <c r="Q206" i="2" s="1"/>
  <c r="L206" i="2"/>
  <c r="U206" i="2" s="1"/>
  <c r="M206" i="2"/>
  <c r="N206" i="2" s="1"/>
  <c r="S206" i="2"/>
  <c r="H281" i="7"/>
  <c r="P224" i="2"/>
  <c r="Q224" i="2" s="1"/>
  <c r="L224" i="2"/>
  <c r="U224" i="2" s="1"/>
  <c r="M224" i="2"/>
  <c r="N224" i="2" s="1"/>
  <c r="S224" i="2"/>
  <c r="P383" i="2"/>
  <c r="L383" i="2"/>
  <c r="U383" i="2" s="1"/>
  <c r="M383" i="2"/>
  <c r="N383" i="2" s="1"/>
  <c r="S383" i="2"/>
  <c r="L750" i="2"/>
  <c r="U750" i="2" s="1"/>
  <c r="P750" i="2"/>
  <c r="Q750" i="2" s="1"/>
  <c r="M750" i="2"/>
  <c r="N750" i="2" s="1"/>
  <c r="S750" i="2"/>
  <c r="P917" i="2"/>
  <c r="L917" i="2"/>
  <c r="U917" i="2" s="1"/>
  <c r="M917" i="2"/>
  <c r="N917" i="2" s="1"/>
  <c r="S917" i="2"/>
  <c r="H723" i="7"/>
  <c r="M477" i="2"/>
  <c r="N477" i="2" s="1"/>
  <c r="P477" i="2"/>
  <c r="L477" i="2"/>
  <c r="U477" i="2" s="1"/>
  <c r="S477" i="2"/>
  <c r="H785" i="7"/>
  <c r="P593" i="2"/>
  <c r="Q593" i="2" s="1"/>
  <c r="L593" i="2"/>
  <c r="U593" i="2" s="1"/>
  <c r="M593" i="2"/>
  <c r="N593" i="2" s="1"/>
  <c r="S593" i="2"/>
  <c r="P988" i="2"/>
  <c r="L988" i="2"/>
  <c r="U988" i="2" s="1"/>
  <c r="M988" i="2"/>
  <c r="N988" i="2" s="1"/>
  <c r="S988" i="2"/>
  <c r="H265" i="7"/>
  <c r="P51" i="2"/>
  <c r="L51" i="2"/>
  <c r="U51" i="2" s="1"/>
  <c r="M51" i="2"/>
  <c r="N51" i="2" s="1"/>
  <c r="S51" i="2"/>
  <c r="L630" i="2"/>
  <c r="U630" i="2" s="1"/>
  <c r="M630" i="2"/>
  <c r="N630" i="2" s="1"/>
  <c r="P630" i="2"/>
  <c r="Q630" i="2" s="1"/>
  <c r="S630" i="2"/>
  <c r="H563" i="7"/>
  <c r="M531" i="2"/>
  <c r="N531" i="2" s="1"/>
  <c r="P531" i="2"/>
  <c r="L531" i="2"/>
  <c r="U531" i="2" s="1"/>
  <c r="S531" i="2"/>
  <c r="H753" i="7"/>
  <c r="H20" i="7"/>
  <c r="M794" i="2"/>
  <c r="N794" i="2" s="1"/>
  <c r="P794" i="2"/>
  <c r="L794" i="2"/>
  <c r="U794" i="2" s="1"/>
  <c r="S794" i="2"/>
  <c r="H748" i="7"/>
  <c r="L90" i="2"/>
  <c r="U90" i="2" s="1"/>
  <c r="P90" i="2"/>
  <c r="M90" i="2"/>
  <c r="N90" i="2" s="1"/>
  <c r="S90" i="2"/>
  <c r="H733" i="7"/>
  <c r="L925" i="2"/>
  <c r="U925" i="2" s="1"/>
  <c r="M925" i="2"/>
  <c r="N925" i="2" s="1"/>
  <c r="P925" i="2"/>
  <c r="S925" i="2"/>
  <c r="H110" i="7"/>
  <c r="H972" i="7"/>
  <c r="M529" i="2"/>
  <c r="N529" i="2" s="1"/>
  <c r="P529" i="2"/>
  <c r="L529" i="2"/>
  <c r="U529" i="2" s="1"/>
  <c r="S529" i="2"/>
  <c r="H574" i="7"/>
  <c r="L35" i="2"/>
  <c r="U35" i="2" s="1"/>
  <c r="M35" i="2"/>
  <c r="N35" i="2" s="1"/>
  <c r="P35" i="2"/>
  <c r="Q35" i="2" s="1"/>
  <c r="S35" i="2"/>
  <c r="L732" i="2"/>
  <c r="U732" i="2" s="1"/>
  <c r="P732" i="2"/>
  <c r="Q732" i="2" s="1"/>
  <c r="M732" i="2"/>
  <c r="N732" i="2" s="1"/>
  <c r="S732" i="2"/>
  <c r="H683" i="7"/>
  <c r="L498" i="2"/>
  <c r="U498" i="2" s="1"/>
  <c r="M498" i="2"/>
  <c r="N498" i="2" s="1"/>
  <c r="P498" i="2"/>
  <c r="Q498" i="2" s="1"/>
  <c r="S498" i="2"/>
  <c r="L625" i="2"/>
  <c r="U625" i="2" s="1"/>
  <c r="M625" i="2"/>
  <c r="N625" i="2" s="1"/>
  <c r="P625" i="2"/>
  <c r="S625" i="2"/>
  <c r="L317" i="2"/>
  <c r="U317" i="2" s="1"/>
  <c r="M317" i="2"/>
  <c r="N317" i="2" s="1"/>
  <c r="P317" i="2"/>
  <c r="Q317" i="2" s="1"/>
  <c r="S317" i="2"/>
  <c r="L40" i="2"/>
  <c r="U40" i="2" s="1"/>
  <c r="M40" i="2"/>
  <c r="N40" i="2" s="1"/>
  <c r="P40" i="2"/>
  <c r="S40" i="2"/>
  <c r="H865" i="7"/>
  <c r="L540" i="2"/>
  <c r="U540" i="2" s="1"/>
  <c r="M540" i="2"/>
  <c r="N540" i="2" s="1"/>
  <c r="P540" i="2"/>
  <c r="S540" i="2"/>
  <c r="H793" i="7"/>
  <c r="M41" i="2"/>
  <c r="N41" i="2" s="1"/>
  <c r="P41" i="2"/>
  <c r="Q41" i="2" s="1"/>
  <c r="L41" i="2"/>
  <c r="U41" i="2" s="1"/>
  <c r="S41" i="2"/>
  <c r="L400" i="2"/>
  <c r="P400" i="2"/>
  <c r="M400" i="2"/>
  <c r="N400" i="2" s="1"/>
  <c r="S400" i="2"/>
  <c r="H556" i="7"/>
  <c r="L538" i="2"/>
  <c r="U538" i="2" s="1"/>
  <c r="M538" i="2"/>
  <c r="N538" i="2" s="1"/>
  <c r="P538" i="2"/>
  <c r="Q538" i="2" s="1"/>
  <c r="S538" i="2"/>
  <c r="H715" i="7"/>
  <c r="L482" i="2"/>
  <c r="U482" i="2" s="1"/>
  <c r="M482" i="2"/>
  <c r="N482" i="2" s="1"/>
  <c r="P482" i="2"/>
  <c r="S482" i="2"/>
  <c r="H158" i="7"/>
  <c r="P418" i="2"/>
  <c r="Q418" i="2" s="1"/>
  <c r="L418" i="2"/>
  <c r="U418" i="2" s="1"/>
  <c r="M418" i="2"/>
  <c r="N418" i="2" s="1"/>
  <c r="S418" i="2"/>
  <c r="H931" i="7"/>
  <c r="P314" i="2"/>
  <c r="L314" i="2"/>
  <c r="U314" i="2" s="1"/>
  <c r="M314" i="2"/>
  <c r="N314" i="2" s="1"/>
  <c r="S314" i="2"/>
  <c r="H566" i="7"/>
  <c r="H634" i="7"/>
  <c r="L290" i="2"/>
  <c r="U290" i="2" s="1"/>
  <c r="M290" i="2"/>
  <c r="N290" i="2" s="1"/>
  <c r="P290" i="2"/>
  <c r="S290" i="2"/>
  <c r="H649" i="7"/>
  <c r="L354" i="2"/>
  <c r="U354" i="2" s="1"/>
  <c r="M354" i="2"/>
  <c r="N354" i="2" s="1"/>
  <c r="P354" i="2"/>
  <c r="S354" i="2"/>
  <c r="H389" i="7"/>
  <c r="L767" i="2"/>
  <c r="U767" i="2" s="1"/>
  <c r="M767" i="2"/>
  <c r="N767" i="2" s="1"/>
  <c r="P767" i="2"/>
  <c r="S767" i="2"/>
  <c r="L937" i="2"/>
  <c r="U937" i="2" s="1"/>
  <c r="M937" i="2"/>
  <c r="N937" i="2" s="1"/>
  <c r="P937" i="2"/>
  <c r="Q937" i="2" s="1"/>
  <c r="S937" i="2"/>
  <c r="H125" i="7"/>
  <c r="M91" i="2"/>
  <c r="N91" i="2" s="1"/>
  <c r="P91" i="2"/>
  <c r="L91" i="2"/>
  <c r="U91" i="2" s="1"/>
  <c r="S91" i="2"/>
  <c r="H505" i="7"/>
  <c r="H667" i="7"/>
  <c r="L566" i="2"/>
  <c r="U566" i="2" s="1"/>
  <c r="M566" i="2"/>
  <c r="N566" i="2" s="1"/>
  <c r="P566" i="2"/>
  <c r="Q566" i="2" s="1"/>
  <c r="S566" i="2"/>
  <c r="H792" i="7"/>
  <c r="H107" i="7"/>
  <c r="L871" i="2"/>
  <c r="U871" i="2" s="1"/>
  <c r="P871" i="2"/>
  <c r="Q871" i="2" s="1"/>
  <c r="M871" i="2"/>
  <c r="N871" i="2" s="1"/>
  <c r="S871" i="2"/>
  <c r="M723" i="2"/>
  <c r="N723" i="2" s="1"/>
  <c r="P723" i="2"/>
  <c r="L723" i="2"/>
  <c r="U723" i="2" s="1"/>
  <c r="S723" i="2"/>
  <c r="P946" i="2"/>
  <c r="L946" i="2"/>
  <c r="U946" i="2" s="1"/>
  <c r="M946" i="2"/>
  <c r="N946" i="2" s="1"/>
  <c r="S946" i="2"/>
  <c r="H999" i="7"/>
  <c r="P387" i="2"/>
  <c r="L387" i="2"/>
  <c r="U387" i="2" s="1"/>
  <c r="M387" i="2"/>
  <c r="N387" i="2" s="1"/>
  <c r="S387" i="2"/>
  <c r="P621" i="2"/>
  <c r="Q621" i="2" s="1"/>
  <c r="L621" i="2"/>
  <c r="U621" i="2" s="1"/>
  <c r="M621" i="2"/>
  <c r="N621" i="2" s="1"/>
  <c r="S621" i="2"/>
  <c r="H85" i="7"/>
  <c r="L47" i="2"/>
  <c r="U47" i="2" s="1"/>
  <c r="M47" i="2"/>
  <c r="N47" i="2" s="1"/>
  <c r="P47" i="2"/>
  <c r="S47" i="2"/>
  <c r="H321" i="7"/>
  <c r="M766" i="2"/>
  <c r="N766" i="2" s="1"/>
  <c r="P766" i="2"/>
  <c r="Q766" i="2" s="1"/>
  <c r="L766" i="2"/>
  <c r="U766" i="2" s="1"/>
  <c r="S766" i="2"/>
  <c r="P173" i="2"/>
  <c r="Q173" i="2" s="1"/>
  <c r="L173" i="2"/>
  <c r="U173" i="2" s="1"/>
  <c r="M173" i="2"/>
  <c r="N173" i="2" s="1"/>
  <c r="S173" i="2"/>
  <c r="P591" i="2"/>
  <c r="L591" i="2"/>
  <c r="U591" i="2" s="1"/>
  <c r="M591" i="2"/>
  <c r="N591" i="2" s="1"/>
  <c r="S591" i="2"/>
  <c r="M483" i="2"/>
  <c r="N483" i="2" s="1"/>
  <c r="P483" i="2"/>
  <c r="L483" i="2"/>
  <c r="U483" i="2" s="1"/>
  <c r="S483" i="2"/>
  <c r="H192" i="7"/>
  <c r="H803" i="7"/>
  <c r="L863" i="2"/>
  <c r="U863" i="2" s="1"/>
  <c r="P863" i="2"/>
  <c r="M863" i="2"/>
  <c r="N863" i="2" s="1"/>
  <c r="S863" i="2"/>
  <c r="H696" i="7"/>
  <c r="P64" i="2"/>
  <c r="L64" i="2"/>
  <c r="U64" i="2" s="1"/>
  <c r="M64" i="2"/>
  <c r="N64" i="2" s="1"/>
  <c r="S64" i="2"/>
  <c r="H127" i="7"/>
  <c r="H720" i="7"/>
  <c r="H217" i="7"/>
  <c r="H419" i="7"/>
  <c r="H730" i="7"/>
  <c r="M251" i="2"/>
  <c r="N251" i="2" s="1"/>
  <c r="L251" i="2"/>
  <c r="U251" i="2" s="1"/>
  <c r="P251" i="2"/>
  <c r="Q251" i="2" s="1"/>
  <c r="S251" i="2"/>
  <c r="H283" i="7"/>
  <c r="L781" i="2"/>
  <c r="U781" i="2" s="1"/>
  <c r="M781" i="2"/>
  <c r="N781" i="2" s="1"/>
  <c r="P781" i="2"/>
  <c r="S781" i="2"/>
  <c r="M711" i="2"/>
  <c r="N711" i="2" s="1"/>
  <c r="P711" i="2"/>
  <c r="L711" i="2"/>
  <c r="U711" i="2" s="1"/>
  <c r="S711" i="2"/>
  <c r="H379" i="7"/>
  <c r="H209" i="7"/>
  <c r="H700" i="7"/>
  <c r="M785" i="2"/>
  <c r="N785" i="2" s="1"/>
  <c r="P785" i="2"/>
  <c r="Q785" i="2" s="1"/>
  <c r="L785" i="2"/>
  <c r="S785" i="2"/>
  <c r="L980" i="2"/>
  <c r="U980" i="2" s="1"/>
  <c r="M980" i="2"/>
  <c r="N980" i="2" s="1"/>
  <c r="P980" i="2"/>
  <c r="Q980" i="2" s="1"/>
  <c r="S980" i="2"/>
  <c r="H466" i="7"/>
  <c r="L921" i="2"/>
  <c r="U921" i="2" s="1"/>
  <c r="M921" i="2"/>
  <c r="N921" i="2" s="1"/>
  <c r="P921" i="2"/>
  <c r="Q921" i="2" s="1"/>
  <c r="S921" i="2"/>
  <c r="H584" i="7"/>
  <c r="M353" i="2"/>
  <c r="N353" i="2" s="1"/>
  <c r="P353" i="2"/>
  <c r="L353" i="2"/>
  <c r="S353" i="2"/>
  <c r="P565" i="2"/>
  <c r="L565" i="2"/>
  <c r="U565" i="2" s="1"/>
  <c r="M565" i="2"/>
  <c r="N565" i="2" s="1"/>
  <c r="S565" i="2"/>
  <c r="H100" i="7"/>
  <c r="P101" i="2"/>
  <c r="Q101" i="2" s="1"/>
  <c r="M101" i="2"/>
  <c r="N101" i="2" s="1"/>
  <c r="L101" i="2"/>
  <c r="U101" i="2" s="1"/>
  <c r="S101" i="2"/>
  <c r="H609" i="7"/>
  <c r="P701" i="2"/>
  <c r="Q701" i="2" s="1"/>
  <c r="L701" i="2"/>
  <c r="U701" i="2" s="1"/>
  <c r="M701" i="2"/>
  <c r="N701" i="2" s="1"/>
  <c r="S701" i="2"/>
  <c r="H818" i="7"/>
  <c r="L845" i="2"/>
  <c r="U845" i="2" s="1"/>
  <c r="M845" i="2"/>
  <c r="N845" i="2" s="1"/>
  <c r="P845" i="2"/>
  <c r="Q845" i="2" s="1"/>
  <c r="S845" i="2"/>
  <c r="H701" i="7"/>
  <c r="L969" i="2"/>
  <c r="U969" i="2" s="1"/>
  <c r="M969" i="2"/>
  <c r="N969" i="2" s="1"/>
  <c r="P969" i="2"/>
  <c r="S969" i="2"/>
  <c r="H118" i="7"/>
  <c r="P888" i="2"/>
  <c r="Q888" i="2" s="1"/>
  <c r="L888" i="2"/>
  <c r="U888" i="2" s="1"/>
  <c r="M888" i="2"/>
  <c r="N888" i="2" s="1"/>
  <c r="S888" i="2"/>
  <c r="M422" i="2"/>
  <c r="N422" i="2" s="1"/>
  <c r="P422" i="2"/>
  <c r="L422" i="2"/>
  <c r="U422" i="2" s="1"/>
  <c r="S422" i="2"/>
  <c r="H796" i="7"/>
  <c r="H798" i="7"/>
  <c r="L658" i="2"/>
  <c r="U658" i="2" s="1"/>
  <c r="P658" i="2"/>
  <c r="Q658" i="2" s="1"/>
  <c r="M658" i="2"/>
  <c r="N658" i="2" s="1"/>
  <c r="S658" i="2"/>
  <c r="L455" i="2"/>
  <c r="U455" i="2" s="1"/>
  <c r="P455" i="2"/>
  <c r="M455" i="2"/>
  <c r="N455" i="2" s="1"/>
  <c r="S455" i="2"/>
  <c r="P220" i="2"/>
  <c r="L220" i="2"/>
  <c r="U220" i="2" s="1"/>
  <c r="M220" i="2"/>
  <c r="N220" i="2" s="1"/>
  <c r="S220" i="2"/>
  <c r="H397" i="7"/>
  <c r="M808" i="2"/>
  <c r="N808" i="2" s="1"/>
  <c r="P808" i="2"/>
  <c r="Q808" i="2" s="1"/>
  <c r="L808" i="2"/>
  <c r="U808" i="2" s="1"/>
  <c r="S808" i="2"/>
  <c r="H362" i="7"/>
  <c r="H368" i="7"/>
  <c r="H514" i="7"/>
  <c r="H529" i="7"/>
  <c r="P61" i="2"/>
  <c r="L61" i="2"/>
  <c r="U61" i="2" s="1"/>
  <c r="M61" i="2"/>
  <c r="N61" i="2" s="1"/>
  <c r="S61" i="2"/>
  <c r="L431" i="2"/>
  <c r="U431" i="2" s="1"/>
  <c r="M431" i="2"/>
  <c r="N431" i="2" s="1"/>
  <c r="P431" i="2"/>
  <c r="S431" i="2"/>
  <c r="H781" i="7"/>
  <c r="P904" i="2"/>
  <c r="Q904" i="2" s="1"/>
  <c r="L904" i="2"/>
  <c r="U904" i="2" s="1"/>
  <c r="M904" i="2"/>
  <c r="N904" i="2" s="1"/>
  <c r="S904" i="2"/>
  <c r="H928" i="7"/>
  <c r="L408" i="2"/>
  <c r="U408" i="2" s="1"/>
  <c r="M408" i="2"/>
  <c r="N408" i="2" s="1"/>
  <c r="P408" i="2"/>
  <c r="S408" i="2"/>
  <c r="H102" i="7"/>
  <c r="L449" i="2"/>
  <c r="U449" i="2" s="1"/>
  <c r="M449" i="2"/>
  <c r="N449" i="2" s="1"/>
  <c r="P449" i="2"/>
  <c r="S449" i="2"/>
  <c r="L703" i="2"/>
  <c r="U703" i="2" s="1"/>
  <c r="M703" i="2"/>
  <c r="N703" i="2" s="1"/>
  <c r="P703" i="2"/>
  <c r="Q703" i="2" s="1"/>
  <c r="S703" i="2"/>
  <c r="H225" i="7"/>
  <c r="M44" i="2"/>
  <c r="N44" i="2" s="1"/>
  <c r="P44" i="2"/>
  <c r="L44" i="2"/>
  <c r="U44" i="2" s="1"/>
  <c r="S44" i="2"/>
  <c r="I943" i="2"/>
  <c r="I152" i="2"/>
  <c r="I874" i="2"/>
  <c r="I570" i="2"/>
  <c r="I422" i="2"/>
  <c r="I931" i="2"/>
  <c r="I492" i="2"/>
  <c r="I430" i="2"/>
  <c r="I344" i="2"/>
  <c r="I65" i="2"/>
  <c r="I138" i="2"/>
  <c r="I856" i="2"/>
  <c r="I609" i="2"/>
  <c r="I401" i="2"/>
  <c r="I801" i="2"/>
  <c r="I611" i="2"/>
  <c r="I376" i="2"/>
  <c r="I855" i="2"/>
  <c r="I216" i="2"/>
  <c r="I610" i="2"/>
  <c r="I785" i="2"/>
  <c r="I160" i="2"/>
  <c r="I800" i="2"/>
  <c r="I75" i="2"/>
  <c r="I166" i="2"/>
  <c r="I136" i="2"/>
  <c r="I571" i="2"/>
  <c r="I568" i="2"/>
  <c r="I469" i="2"/>
  <c r="I563" i="2"/>
  <c r="I844" i="2"/>
  <c r="I945" i="2"/>
  <c r="I169" i="2"/>
  <c r="I497" i="2"/>
  <c r="I248" i="2"/>
  <c r="I211" i="2"/>
  <c r="I486" i="2"/>
  <c r="I505" i="2"/>
  <c r="I409" i="2"/>
  <c r="I307" i="2"/>
  <c r="I289" i="2"/>
  <c r="I306" i="2"/>
  <c r="I377" i="2"/>
  <c r="I277" i="2"/>
  <c r="I417" i="2"/>
  <c r="I356" i="2"/>
  <c r="I551" i="2"/>
  <c r="I468" i="2"/>
  <c r="I442" i="2"/>
  <c r="I884" i="2"/>
  <c r="I30" i="2"/>
  <c r="I375" i="2"/>
  <c r="I222" i="2"/>
  <c r="I60" i="2"/>
  <c r="I692" i="2"/>
  <c r="I963" i="2"/>
  <c r="I869" i="2"/>
  <c r="I340" i="2"/>
  <c r="I693" i="2"/>
  <c r="I362" i="2"/>
  <c r="I380" i="2"/>
  <c r="I667" i="2"/>
  <c r="S12" i="6"/>
  <c r="U13" i="6"/>
  <c r="T12" i="6"/>
  <c r="U12" i="6"/>
  <c r="S11" i="6"/>
  <c r="T11" i="6"/>
  <c r="S14" i="6"/>
  <c r="U11" i="6"/>
  <c r="T14" i="6"/>
  <c r="S13" i="6"/>
  <c r="U14" i="6"/>
  <c r="T13" i="6"/>
  <c r="O2024" i="2"/>
  <c r="I23" i="6"/>
  <c r="I1023" i="6" s="1"/>
  <c r="Y431" i="2" l="1"/>
  <c r="V431" i="2"/>
  <c r="W431" i="2" s="1"/>
  <c r="R785" i="2"/>
  <c r="R41" i="2"/>
  <c r="V39" i="2"/>
  <c r="W39" i="2" s="1"/>
  <c r="Y39" i="2"/>
  <c r="Z39" i="2" s="1"/>
  <c r="AA39" i="2" s="1"/>
  <c r="Y263" i="2"/>
  <c r="V263" i="2"/>
  <c r="W263" i="2" s="1"/>
  <c r="V164" i="2"/>
  <c r="W164" i="2" s="1"/>
  <c r="Y164" i="2"/>
  <c r="Z164" i="2" s="1"/>
  <c r="AA164" i="2" s="1"/>
  <c r="Y552" i="2"/>
  <c r="V552" i="2"/>
  <c r="W552" i="2" s="1"/>
  <c r="V905" i="2"/>
  <c r="W905" i="2" s="1"/>
  <c r="Y905" i="2"/>
  <c r="Z905" i="2" s="1"/>
  <c r="AA905" i="2" s="1"/>
  <c r="R827" i="2"/>
  <c r="Y765" i="2"/>
  <c r="V765" i="2"/>
  <c r="W765" i="2" s="1"/>
  <c r="R773" i="2"/>
  <c r="Y904" i="2"/>
  <c r="V904" i="2"/>
  <c r="W904" i="2" s="1"/>
  <c r="V888" i="2"/>
  <c r="W888" i="2" s="1"/>
  <c r="Y888" i="2"/>
  <c r="Z888" i="2" s="1"/>
  <c r="AA888" i="2" s="1"/>
  <c r="R980" i="2"/>
  <c r="R621" i="2"/>
  <c r="R871" i="2"/>
  <c r="R81" i="2"/>
  <c r="U39" i="2"/>
  <c r="Y966" i="2"/>
  <c r="Z966" i="2" s="1"/>
  <c r="AA966" i="2" s="1"/>
  <c r="V966" i="2"/>
  <c r="W966" i="2" s="1"/>
  <c r="R388" i="2"/>
  <c r="Y649" i="2"/>
  <c r="Z649" i="2" s="1"/>
  <c r="AA649" i="2" s="1"/>
  <c r="V649" i="2"/>
  <c r="W649" i="2" s="1"/>
  <c r="V413" i="2"/>
  <c r="W413" i="2" s="1"/>
  <c r="Y413" i="2"/>
  <c r="R164" i="2"/>
  <c r="AB164" i="2"/>
  <c r="Y610" i="2"/>
  <c r="Z610" i="2" s="1"/>
  <c r="AA610" i="2" s="1"/>
  <c r="V610" i="2"/>
  <c r="W610" i="2" s="1"/>
  <c r="R209" i="2"/>
  <c r="R881" i="2"/>
  <c r="V848" i="2"/>
  <c r="W848" i="2" s="1"/>
  <c r="Y848" i="2"/>
  <c r="R203" i="2"/>
  <c r="R348" i="2"/>
  <c r="Y824" i="2"/>
  <c r="Z824" i="2" s="1"/>
  <c r="AA824" i="2" s="1"/>
  <c r="V824" i="2"/>
  <c r="W824" i="2" s="1"/>
  <c r="Y964" i="2"/>
  <c r="Z964" i="2" s="1"/>
  <c r="AA964" i="2" s="1"/>
  <c r="V964" i="2"/>
  <c r="W964" i="2" s="1"/>
  <c r="V817" i="2"/>
  <c r="W817" i="2" s="1"/>
  <c r="Y817" i="2"/>
  <c r="Q235" i="2"/>
  <c r="Y323" i="2"/>
  <c r="V323" i="2"/>
  <c r="W323" i="2" s="1"/>
  <c r="Q756" i="2"/>
  <c r="R1008" i="2"/>
  <c r="V669" i="2"/>
  <c r="W669" i="2" s="1"/>
  <c r="Y669" i="2"/>
  <c r="Y616" i="2"/>
  <c r="Z616" i="2" s="1"/>
  <c r="AA616" i="2" s="1"/>
  <c r="V616" i="2"/>
  <c r="W616" i="2" s="1"/>
  <c r="Q238" i="2"/>
  <c r="V169" i="2"/>
  <c r="W169" i="2" s="1"/>
  <c r="Y169" i="2"/>
  <c r="Z169" i="2" s="1"/>
  <c r="Y738" i="2"/>
  <c r="V738" i="2"/>
  <c r="W738" i="2" s="1"/>
  <c r="R116" i="2"/>
  <c r="Y640" i="2"/>
  <c r="V640" i="2"/>
  <c r="W640" i="2" s="1"/>
  <c r="V809" i="2"/>
  <c r="W809" i="2" s="1"/>
  <c r="Y809" i="2"/>
  <c r="Z809" i="2" s="1"/>
  <c r="R210" i="2"/>
  <c r="Y372" i="2"/>
  <c r="V372" i="2"/>
  <c r="W372" i="2" s="1"/>
  <c r="R823" i="2"/>
  <c r="V160" i="2"/>
  <c r="W160" i="2" s="1"/>
  <c r="Y160" i="2"/>
  <c r="Z160" i="2" s="1"/>
  <c r="Y30" i="2"/>
  <c r="V30" i="2"/>
  <c r="W30" i="2" s="1"/>
  <c r="R571" i="2"/>
  <c r="Y889" i="2"/>
  <c r="V889" i="2"/>
  <c r="W889" i="2" s="1"/>
  <c r="R614" i="2"/>
  <c r="R841" i="2"/>
  <c r="R811" i="2"/>
  <c r="V533" i="2"/>
  <c r="W533" i="2" s="1"/>
  <c r="Y533" i="2"/>
  <c r="Z533" i="2" s="1"/>
  <c r="AA533" i="2" s="1"/>
  <c r="R202" i="2"/>
  <c r="Y699" i="2"/>
  <c r="V699" i="2"/>
  <c r="W699" i="2" s="1"/>
  <c r="Y949" i="2"/>
  <c r="V949" i="2"/>
  <c r="W949" i="2" s="1"/>
  <c r="Y914" i="2"/>
  <c r="V914" i="2"/>
  <c r="W914" i="2" s="1"/>
  <c r="R146" i="2"/>
  <c r="R432" i="2"/>
  <c r="Q644" i="2"/>
  <c r="V24" i="2"/>
  <c r="W24" i="2" s="1"/>
  <c r="Y24" i="2"/>
  <c r="R267" i="2"/>
  <c r="Y339" i="2"/>
  <c r="Z339" i="2" s="1"/>
  <c r="AA339" i="2" s="1"/>
  <c r="V339" i="2"/>
  <c r="W339" i="2" s="1"/>
  <c r="R702" i="2"/>
  <c r="Q877" i="2"/>
  <c r="R541" i="2"/>
  <c r="R650" i="2"/>
  <c r="Y945" i="2"/>
  <c r="V945" i="2"/>
  <c r="W945" i="2" s="1"/>
  <c r="Y651" i="2"/>
  <c r="V651" i="2"/>
  <c r="W651" i="2" s="1"/>
  <c r="V992" i="2"/>
  <c r="W992" i="2" s="1"/>
  <c r="Y992" i="2"/>
  <c r="Z992" i="2" s="1"/>
  <c r="AA992" i="2" s="1"/>
  <c r="R502" i="2"/>
  <c r="V130" i="2"/>
  <c r="W130" i="2" s="1"/>
  <c r="Y130" i="2"/>
  <c r="Z130" i="2" s="1"/>
  <c r="R663" i="2"/>
  <c r="U469" i="2"/>
  <c r="V419" i="2"/>
  <c r="W419" i="2" s="1"/>
  <c r="Y419" i="2"/>
  <c r="R140" i="2"/>
  <c r="V994" i="2"/>
  <c r="W994" i="2" s="1"/>
  <c r="Y994" i="2"/>
  <c r="R399" i="2"/>
  <c r="R89" i="2"/>
  <c r="Q221" i="2"/>
  <c r="R961" i="2"/>
  <c r="V799" i="2"/>
  <c r="W799" i="2" s="1"/>
  <c r="Y799" i="2"/>
  <c r="Z799" i="2" s="1"/>
  <c r="AA799" i="2" s="1"/>
  <c r="R302" i="2"/>
  <c r="R260" i="2"/>
  <c r="R365" i="2"/>
  <c r="V706" i="2"/>
  <c r="W706" i="2" s="1"/>
  <c r="Y706" i="2"/>
  <c r="Z706" i="2" s="1"/>
  <c r="Y671" i="2"/>
  <c r="V671" i="2"/>
  <c r="W671" i="2" s="1"/>
  <c r="R420" i="2"/>
  <c r="V360" i="2"/>
  <c r="W360" i="2" s="1"/>
  <c r="Y360" i="2"/>
  <c r="Z360" i="2" s="1"/>
  <c r="AA360" i="2" s="1"/>
  <c r="Y553" i="2"/>
  <c r="V553" i="2"/>
  <c r="W553" i="2" s="1"/>
  <c r="Y311" i="2"/>
  <c r="V311" i="2"/>
  <c r="W311" i="2" s="1"/>
  <c r="V286" i="2"/>
  <c r="W286" i="2" s="1"/>
  <c r="Y286" i="2"/>
  <c r="Z286" i="2" s="1"/>
  <c r="AA286" i="2" s="1"/>
  <c r="V707" i="2"/>
  <c r="W707" i="2" s="1"/>
  <c r="Y707" i="2"/>
  <c r="Z707" i="2" s="1"/>
  <c r="AA707" i="2" s="1"/>
  <c r="R927" i="2"/>
  <c r="V458" i="2"/>
  <c r="W458" i="2" s="1"/>
  <c r="Y458" i="2"/>
  <c r="Z458" i="2" s="1"/>
  <c r="AA458" i="2" s="1"/>
  <c r="R828" i="2"/>
  <c r="Y182" i="2"/>
  <c r="V182" i="2"/>
  <c r="W182" i="2" s="1"/>
  <c r="Q722" i="2"/>
  <c r="Y509" i="2"/>
  <c r="Z509" i="2" s="1"/>
  <c r="AA509" i="2" s="1"/>
  <c r="V509" i="2"/>
  <c r="W509" i="2" s="1"/>
  <c r="Y814" i="2"/>
  <c r="Z814" i="2" s="1"/>
  <c r="AA814" i="2" s="1"/>
  <c r="V814" i="2"/>
  <c r="W814" i="2" s="1"/>
  <c r="R788" i="2"/>
  <c r="Y772" i="2"/>
  <c r="Z772" i="2" s="1"/>
  <c r="AA772" i="2" s="1"/>
  <c r="V772" i="2"/>
  <c r="W772" i="2" s="1"/>
  <c r="V109" i="2"/>
  <c r="W109" i="2" s="1"/>
  <c r="Y109" i="2"/>
  <c r="O15" i="6"/>
  <c r="R256" i="2"/>
  <c r="R872" i="2"/>
  <c r="Y804" i="2"/>
  <c r="V804" i="2"/>
  <c r="W804" i="2" s="1"/>
  <c r="U377" i="2"/>
  <c r="Y233" i="2"/>
  <c r="Z233" i="2" s="1"/>
  <c r="AA233" i="2" s="1"/>
  <c r="V233" i="2"/>
  <c r="W233" i="2" s="1"/>
  <c r="Y688" i="2"/>
  <c r="Z688" i="2" s="1"/>
  <c r="V688" i="2"/>
  <c r="W688" i="2" s="1"/>
  <c r="R485" i="2"/>
  <c r="Y104" i="2"/>
  <c r="Z104" i="2" s="1"/>
  <c r="V104" i="2"/>
  <c r="W104" i="2" s="1"/>
  <c r="V62" i="2"/>
  <c r="W62" i="2" s="1"/>
  <c r="Y62" i="2"/>
  <c r="R613" i="2"/>
  <c r="Y505" i="2"/>
  <c r="Z505" i="2" s="1"/>
  <c r="V505" i="2"/>
  <c r="W505" i="2" s="1"/>
  <c r="R876" i="2"/>
  <c r="V197" i="2"/>
  <c r="W197" i="2" s="1"/>
  <c r="Y197" i="2"/>
  <c r="V654" i="2"/>
  <c r="W654" i="2" s="1"/>
  <c r="Y654" i="2"/>
  <c r="Y172" i="2"/>
  <c r="Z172" i="2" s="1"/>
  <c r="AA172" i="2" s="1"/>
  <c r="V172" i="2"/>
  <c r="W172" i="2" s="1"/>
  <c r="R239" i="2"/>
  <c r="U95" i="2"/>
  <c r="V894" i="2"/>
  <c r="W894" i="2" s="1"/>
  <c r="Y894" i="2"/>
  <c r="Z894" i="2" s="1"/>
  <c r="AA894" i="2" s="1"/>
  <c r="Y368" i="2"/>
  <c r="V368" i="2"/>
  <c r="W368" i="2" s="1"/>
  <c r="R503" i="2"/>
  <c r="R816" i="2"/>
  <c r="Q602" i="2"/>
  <c r="V587" i="2"/>
  <c r="W587" i="2" s="1"/>
  <c r="Y587" i="2"/>
  <c r="Y708" i="2"/>
  <c r="Z708" i="2" s="1"/>
  <c r="AA708" i="2" s="1"/>
  <c r="V708" i="2"/>
  <c r="W708" i="2" s="1"/>
  <c r="R627" i="2"/>
  <c r="Y397" i="2"/>
  <c r="Z397" i="2" s="1"/>
  <c r="AA397" i="2" s="1"/>
  <c r="V397" i="2"/>
  <c r="W397" i="2" s="1"/>
  <c r="Y474" i="2"/>
  <c r="Z474" i="2" s="1"/>
  <c r="AA474" i="2" s="1"/>
  <c r="V474" i="2"/>
  <c r="W474" i="2" s="1"/>
  <c r="R214" i="2"/>
  <c r="Q648" i="2"/>
  <c r="V332" i="2"/>
  <c r="W332" i="2" s="1"/>
  <c r="Y332" i="2"/>
  <c r="Z332" i="2" s="1"/>
  <c r="AA332" i="2" s="1"/>
  <c r="Q1002" i="2"/>
  <c r="U673" i="2"/>
  <c r="Y603" i="2"/>
  <c r="V603" i="2"/>
  <c r="W603" i="2" s="1"/>
  <c r="Y341" i="2"/>
  <c r="V341" i="2"/>
  <c r="W341" i="2" s="1"/>
  <c r="Y175" i="2"/>
  <c r="V175" i="2"/>
  <c r="W175" i="2" s="1"/>
  <c r="R737" i="2"/>
  <c r="Q370" i="2"/>
  <c r="Q79" i="2"/>
  <c r="Y687" i="2"/>
  <c r="V687" i="2"/>
  <c r="W687" i="2" s="1"/>
  <c r="V832" i="2"/>
  <c r="W832" i="2" s="1"/>
  <c r="Y832" i="2"/>
  <c r="Z832" i="2" s="1"/>
  <c r="AA832" i="2" s="1"/>
  <c r="Q326" i="2"/>
  <c r="U362" i="2"/>
  <c r="Q352" i="2"/>
  <c r="Q628" i="2"/>
  <c r="Q201" i="2"/>
  <c r="Y991" i="2"/>
  <c r="Z991" i="2" s="1"/>
  <c r="AA991" i="2" s="1"/>
  <c r="V991" i="2"/>
  <c r="W991" i="2" s="1"/>
  <c r="V179" i="2"/>
  <c r="W179" i="2" s="1"/>
  <c r="Y179" i="2"/>
  <c r="V840" i="2"/>
  <c r="W840" i="2" s="1"/>
  <c r="Y840" i="2"/>
  <c r="U801" i="2"/>
  <c r="V867" i="2"/>
  <c r="W867" i="2" s="1"/>
  <c r="Y867" i="2"/>
  <c r="Z867" i="2" s="1"/>
  <c r="AA867" i="2" s="1"/>
  <c r="R884" i="2"/>
  <c r="V478" i="2"/>
  <c r="W478" i="2" s="1"/>
  <c r="Y478" i="2"/>
  <c r="Z478" i="2" s="1"/>
  <c r="AA478" i="2" s="1"/>
  <c r="R935" i="2"/>
  <c r="Q510" i="2"/>
  <c r="Q500" i="2"/>
  <c r="Y196" i="2"/>
  <c r="V196" i="2"/>
  <c r="W196" i="2" s="1"/>
  <c r="Q790" i="2"/>
  <c r="U713" i="2"/>
  <c r="V283" i="2"/>
  <c r="W283" i="2" s="1"/>
  <c r="Y283" i="2"/>
  <c r="Z283" i="2" s="1"/>
  <c r="AA283" i="2" s="1"/>
  <c r="U763" i="2"/>
  <c r="Y520" i="2"/>
  <c r="Z520" i="2" s="1"/>
  <c r="V520" i="2"/>
  <c r="W520" i="2" s="1"/>
  <c r="R519" i="2"/>
  <c r="Q303" i="2"/>
  <c r="Y983" i="2"/>
  <c r="V983" i="2"/>
  <c r="W983" i="2" s="1"/>
  <c r="U941" i="2"/>
  <c r="Q512" i="2"/>
  <c r="Q247" i="2"/>
  <c r="V237" i="2"/>
  <c r="W237" i="2" s="1"/>
  <c r="Y237" i="2"/>
  <c r="Q336" i="2"/>
  <c r="V28" i="2"/>
  <c r="W28" i="2" s="1"/>
  <c r="Y28" i="2"/>
  <c r="Z28" i="2" s="1"/>
  <c r="AA28" i="2" s="1"/>
  <c r="Q167" i="2"/>
  <c r="Q293" i="2"/>
  <c r="Y806" i="2"/>
  <c r="V806" i="2"/>
  <c r="W806" i="2" s="1"/>
  <c r="R369" i="2"/>
  <c r="V436" i="2"/>
  <c r="W436" i="2" s="1"/>
  <c r="Y436" i="2"/>
  <c r="Z436" i="2" s="1"/>
  <c r="AA436" i="2" s="1"/>
  <c r="Q875" i="2"/>
  <c r="Q997" i="2"/>
  <c r="V49" i="2"/>
  <c r="W49" i="2" s="1"/>
  <c r="Y49" i="2"/>
  <c r="Z49" i="2" s="1"/>
  <c r="AA49" i="2" s="1"/>
  <c r="R554" i="2"/>
  <c r="Y120" i="2"/>
  <c r="V120" i="2"/>
  <c r="W120" i="2" s="1"/>
  <c r="U328" i="2"/>
  <c r="V880" i="2"/>
  <c r="W880" i="2" s="1"/>
  <c r="Y880" i="2"/>
  <c r="Q672" i="2"/>
  <c r="Q296" i="2"/>
  <c r="Y69" i="2"/>
  <c r="Z69" i="2" s="1"/>
  <c r="AA69" i="2" s="1"/>
  <c r="V69" i="2"/>
  <c r="W69" i="2" s="1"/>
  <c r="V958" i="2"/>
  <c r="W958" i="2" s="1"/>
  <c r="Y958" i="2"/>
  <c r="V451" i="2"/>
  <c r="W451" i="2" s="1"/>
  <c r="Y451" i="2"/>
  <c r="Q656" i="2"/>
  <c r="Y561" i="2"/>
  <c r="V561" i="2"/>
  <c r="W561" i="2" s="1"/>
  <c r="Q316" i="2"/>
  <c r="V246" i="2"/>
  <c r="W246" i="2" s="1"/>
  <c r="Y246" i="2"/>
  <c r="U692" i="2"/>
  <c r="Q897" i="2"/>
  <c r="V957" i="2"/>
  <c r="W957" i="2" s="1"/>
  <c r="Y957" i="2"/>
  <c r="U148" i="2"/>
  <c r="R147" i="2"/>
  <c r="V797" i="2"/>
  <c r="W797" i="2" s="1"/>
  <c r="Y797" i="2"/>
  <c r="Z797" i="2" s="1"/>
  <c r="AA797" i="2" s="1"/>
  <c r="Y433" i="2"/>
  <c r="V433" i="2"/>
  <c r="W433" i="2" s="1"/>
  <c r="V939" i="2"/>
  <c r="W939" i="2" s="1"/>
  <c r="Y939" i="2"/>
  <c r="Z939" i="2" s="1"/>
  <c r="AA939" i="2" s="1"/>
  <c r="R729" i="2"/>
  <c r="U775" i="2"/>
  <c r="V896" i="2"/>
  <c r="W896" i="2" s="1"/>
  <c r="Y896" i="2"/>
  <c r="R112" i="2"/>
  <c r="Q84" i="2"/>
  <c r="Q88" i="2"/>
  <c r="Y617" i="2"/>
  <c r="Z617" i="2" s="1"/>
  <c r="V617" i="2"/>
  <c r="W617" i="2" s="1"/>
  <c r="U155" i="2"/>
  <c r="Q300" i="2"/>
  <c r="Q839" i="2"/>
  <c r="Q468" i="2"/>
  <c r="R830" i="2"/>
  <c r="Q546" i="2"/>
  <c r="Q940" i="2"/>
  <c r="V194" i="2"/>
  <c r="W194" i="2" s="1"/>
  <c r="Y194" i="2"/>
  <c r="R922" i="2"/>
  <c r="U122" i="2"/>
  <c r="V789" i="2"/>
  <c r="W789" i="2" s="1"/>
  <c r="Y789" i="2"/>
  <c r="Z789" i="2" s="1"/>
  <c r="AA789" i="2" s="1"/>
  <c r="V632" i="2"/>
  <c r="W632" i="2" s="1"/>
  <c r="Y632" i="2"/>
  <c r="Z632" i="2" s="1"/>
  <c r="AA632" i="2" s="1"/>
  <c r="V190" i="2"/>
  <c r="W190" i="2" s="1"/>
  <c r="Y190" i="2"/>
  <c r="Z190" i="2" s="1"/>
  <c r="Y329" i="2"/>
  <c r="V329" i="2"/>
  <c r="W329" i="2" s="1"/>
  <c r="V955" i="2"/>
  <c r="W955" i="2" s="1"/>
  <c r="Y955" i="2"/>
  <c r="Z955" i="2" s="1"/>
  <c r="AA955" i="2" s="1"/>
  <c r="Y343" i="2"/>
  <c r="V343" i="2"/>
  <c r="W343" i="2" s="1"/>
  <c r="V271" i="2"/>
  <c r="W271" i="2" s="1"/>
  <c r="Y271" i="2"/>
  <c r="Z271" i="2" s="1"/>
  <c r="AA271" i="2" s="1"/>
  <c r="R690" i="2"/>
  <c r="Y555" i="2"/>
  <c r="V555" i="2"/>
  <c r="W555" i="2" s="1"/>
  <c r="R142" i="2"/>
  <c r="U410" i="2"/>
  <c r="R248" i="2"/>
  <c r="Y429" i="2"/>
  <c r="Z429" i="2" s="1"/>
  <c r="AA429" i="2" s="1"/>
  <c r="V429" i="2"/>
  <c r="W429" i="2" s="1"/>
  <c r="Y236" i="2"/>
  <c r="Z236" i="2" s="1"/>
  <c r="V236" i="2"/>
  <c r="W236" i="2" s="1"/>
  <c r="R984" i="2"/>
  <c r="U349" i="2"/>
  <c r="Q376" i="2"/>
  <c r="Y350" i="2"/>
  <c r="Z350" i="2" s="1"/>
  <c r="AA350" i="2" s="1"/>
  <c r="V350" i="2"/>
  <c r="W350" i="2" s="1"/>
  <c r="U923" i="2"/>
  <c r="R931" i="2"/>
  <c r="U667" i="2"/>
  <c r="Y861" i="2"/>
  <c r="Z861" i="2" s="1"/>
  <c r="AA861" i="2" s="1"/>
  <c r="V861" i="2"/>
  <c r="W861" i="2" s="1"/>
  <c r="U453" i="2"/>
  <c r="R544" i="2"/>
  <c r="U582" i="2"/>
  <c r="U411" i="2"/>
  <c r="Y976" i="2"/>
  <c r="V976" i="2"/>
  <c r="W976" i="2" s="1"/>
  <c r="R947" i="2"/>
  <c r="R631" i="2"/>
  <c r="Q100" i="2"/>
  <c r="V23" i="2"/>
  <c r="W23" i="2" s="1"/>
  <c r="Y23" i="2"/>
  <c r="V981" i="2"/>
  <c r="W981" i="2" s="1"/>
  <c r="Y981" i="2"/>
  <c r="L1017" i="2"/>
  <c r="U17" i="2"/>
  <c r="R282" i="2"/>
  <c r="Q685" i="2"/>
  <c r="U745" i="2"/>
  <c r="V709" i="2"/>
  <c r="W709" i="2" s="1"/>
  <c r="Y709" i="2"/>
  <c r="Y421" i="2"/>
  <c r="Z421" i="2" s="1"/>
  <c r="AA421" i="2" s="1"/>
  <c r="V421" i="2"/>
  <c r="W421" i="2" s="1"/>
  <c r="Q901" i="2"/>
  <c r="R990" i="2"/>
  <c r="V829" i="2"/>
  <c r="W829" i="2" s="1"/>
  <c r="Y829" i="2"/>
  <c r="Z829" i="2" s="1"/>
  <c r="AA829" i="2" s="1"/>
  <c r="R857" i="2"/>
  <c r="Y480" i="2"/>
  <c r="V480" i="2"/>
  <c r="W480" i="2" s="1"/>
  <c r="Y693" i="2"/>
  <c r="V693" i="2"/>
  <c r="W693" i="2" s="1"/>
  <c r="R114" i="2"/>
  <c r="R525" i="2"/>
  <c r="V481" i="2"/>
  <c r="W481" i="2" s="1"/>
  <c r="Y481" i="2"/>
  <c r="Z481" i="2" s="1"/>
  <c r="R492" i="2"/>
  <c r="R489" i="2"/>
  <c r="V858" i="2"/>
  <c r="W858" i="2" s="1"/>
  <c r="Y858" i="2"/>
  <c r="Z858" i="2" s="1"/>
  <c r="U652" i="2"/>
  <c r="R212" i="2"/>
  <c r="V899" i="2"/>
  <c r="W899" i="2" s="1"/>
  <c r="Y899" i="2"/>
  <c r="R536" i="2"/>
  <c r="R304" i="2"/>
  <c r="Y714" i="2"/>
  <c r="Z714" i="2" s="1"/>
  <c r="V714" i="2"/>
  <c r="W714" i="2" s="1"/>
  <c r="Y831" i="2"/>
  <c r="Z831" i="2" s="1"/>
  <c r="AA831" i="2" s="1"/>
  <c r="V831" i="2"/>
  <c r="W831" i="2" s="1"/>
  <c r="V456" i="2"/>
  <c r="W456" i="2" s="1"/>
  <c r="Y456" i="2"/>
  <c r="V686" i="2"/>
  <c r="W686" i="2" s="1"/>
  <c r="Y686" i="2"/>
  <c r="Q782" i="2"/>
  <c r="Q993" i="2"/>
  <c r="V113" i="2"/>
  <c r="W113" i="2" s="1"/>
  <c r="Y113" i="2"/>
  <c r="V574" i="2"/>
  <c r="W574" i="2" s="1"/>
  <c r="Y574" i="2"/>
  <c r="Q523" i="2"/>
  <c r="Q835" i="2"/>
  <c r="R513" i="2"/>
  <c r="Q724" i="2"/>
  <c r="Q953" i="2"/>
  <c r="Q392" i="2"/>
  <c r="V843" i="2"/>
  <c r="W843" i="2" s="1"/>
  <c r="Y843" i="2"/>
  <c r="Z843" i="2" s="1"/>
  <c r="V128" i="2"/>
  <c r="W128" i="2" s="1"/>
  <c r="Y128" i="2"/>
  <c r="Z128" i="2" s="1"/>
  <c r="U38" i="2"/>
  <c r="Y127" i="2"/>
  <c r="Z127" i="2" s="1"/>
  <c r="AA127" i="2" s="1"/>
  <c r="V127" i="2"/>
  <c r="W127" i="2" s="1"/>
  <c r="Y290" i="2"/>
  <c r="Z290" i="2" s="1"/>
  <c r="AA290" i="2" s="1"/>
  <c r="V290" i="2"/>
  <c r="W290" i="2" s="1"/>
  <c r="V40" i="2"/>
  <c r="W40" i="2" s="1"/>
  <c r="Y40" i="2"/>
  <c r="Y531" i="2"/>
  <c r="Z531" i="2" s="1"/>
  <c r="AA531" i="2" s="1"/>
  <c r="V531" i="2"/>
  <c r="W531" i="2" s="1"/>
  <c r="Y750" i="2"/>
  <c r="Z750" i="2" s="1"/>
  <c r="AA750" i="2" s="1"/>
  <c r="V750" i="2"/>
  <c r="W750" i="2" s="1"/>
  <c r="R779" i="2"/>
  <c r="V728" i="2"/>
  <c r="W728" i="2" s="1"/>
  <c r="Y728" i="2"/>
  <c r="R428" i="2"/>
  <c r="R852" i="2"/>
  <c r="V762" i="2"/>
  <c r="W762" i="2" s="1"/>
  <c r="Y762" i="2"/>
  <c r="R751" i="2"/>
  <c r="R227" i="2"/>
  <c r="R658" i="2"/>
  <c r="V47" i="2"/>
  <c r="W47" i="2" s="1"/>
  <c r="Y47" i="2"/>
  <c r="R937" i="2"/>
  <c r="V354" i="2"/>
  <c r="W354" i="2" s="1"/>
  <c r="Y354" i="2"/>
  <c r="Y418" i="2"/>
  <c r="Z418" i="2" s="1"/>
  <c r="AA418" i="2" s="1"/>
  <c r="V418" i="2"/>
  <c r="W418" i="2" s="1"/>
  <c r="Y540" i="2"/>
  <c r="Z540" i="2" s="1"/>
  <c r="AA540" i="2" s="1"/>
  <c r="V540" i="2"/>
  <c r="W540" i="2" s="1"/>
  <c r="R732" i="2"/>
  <c r="R224" i="2"/>
  <c r="R275" i="2"/>
  <c r="V55" i="2"/>
  <c r="W55" i="2" s="1"/>
  <c r="Y55" i="2"/>
  <c r="T15" i="6"/>
  <c r="Y61" i="2"/>
  <c r="V61" i="2"/>
  <c r="W61" i="2" s="1"/>
  <c r="V808" i="2"/>
  <c r="W808" i="2" s="1"/>
  <c r="Y808" i="2"/>
  <c r="Z808" i="2" s="1"/>
  <c r="AA808" i="2" s="1"/>
  <c r="Q220" i="2"/>
  <c r="Y565" i="2"/>
  <c r="Z565" i="2" s="1"/>
  <c r="AA565" i="2" s="1"/>
  <c r="V565" i="2"/>
  <c r="W565" i="2" s="1"/>
  <c r="V863" i="2"/>
  <c r="W863" i="2" s="1"/>
  <c r="Y863" i="2"/>
  <c r="Q483" i="2"/>
  <c r="Q47" i="2"/>
  <c r="Y387" i="2"/>
  <c r="Z387" i="2" s="1"/>
  <c r="AA387" i="2" s="1"/>
  <c r="V387" i="2"/>
  <c r="W387" i="2" s="1"/>
  <c r="Q946" i="2"/>
  <c r="Q354" i="2"/>
  <c r="Q400" i="2"/>
  <c r="Q540" i="2"/>
  <c r="V317" i="2"/>
  <c r="W317" i="2" s="1"/>
  <c r="Y317" i="2"/>
  <c r="Y498" i="2"/>
  <c r="Z498" i="2" s="1"/>
  <c r="AA498" i="2" s="1"/>
  <c r="V498" i="2"/>
  <c r="W498" i="2" s="1"/>
  <c r="Q529" i="2"/>
  <c r="Q794" i="2"/>
  <c r="Q51" i="2"/>
  <c r="V917" i="2"/>
  <c r="W917" i="2" s="1"/>
  <c r="Y917" i="2"/>
  <c r="Z917" i="2" s="1"/>
  <c r="AA917" i="2" s="1"/>
  <c r="V383" i="2"/>
  <c r="W383" i="2" s="1"/>
  <c r="Y383" i="2"/>
  <c r="Z383" i="2" s="1"/>
  <c r="AA383" i="2" s="1"/>
  <c r="V550" i="2"/>
  <c r="W550" i="2" s="1"/>
  <c r="Y550" i="2"/>
  <c r="Z550" i="2" s="1"/>
  <c r="AA550" i="2" s="1"/>
  <c r="Y759" i="2"/>
  <c r="V759" i="2"/>
  <c r="W759" i="2" s="1"/>
  <c r="Q966" i="2"/>
  <c r="Q55" i="2"/>
  <c r="Y865" i="2"/>
  <c r="V865" i="2"/>
  <c r="W865" i="2" s="1"/>
  <c r="V406" i="2"/>
  <c r="W406" i="2" s="1"/>
  <c r="Y406" i="2"/>
  <c r="Z406" i="2" s="1"/>
  <c r="AA406" i="2" s="1"/>
  <c r="Q381" i="2"/>
  <c r="U618" i="2"/>
  <c r="V664" i="2"/>
  <c r="W664" i="2" s="1"/>
  <c r="Y664" i="2"/>
  <c r="Z664" i="2" s="1"/>
  <c r="AA664" i="2" s="1"/>
  <c r="V281" i="2"/>
  <c r="W281" i="2" s="1"/>
  <c r="Y281" i="2"/>
  <c r="Z281" i="2" s="1"/>
  <c r="AA281" i="2" s="1"/>
  <c r="Q769" i="2"/>
  <c r="Q390" i="2"/>
  <c r="Q413" i="2"/>
  <c r="V725" i="2"/>
  <c r="W725" i="2" s="1"/>
  <c r="Y725" i="2"/>
  <c r="Y1015" i="2"/>
  <c r="Z1015" i="2" s="1"/>
  <c r="AA1015" i="2" s="1"/>
  <c r="V1015" i="2"/>
  <c r="W1015" i="2" s="1"/>
  <c r="Q824" i="2"/>
  <c r="V511" i="2"/>
  <c r="W511" i="2" s="1"/>
  <c r="Y511" i="2"/>
  <c r="Z511" i="2" s="1"/>
  <c r="AA511" i="2" s="1"/>
  <c r="Q817" i="2"/>
  <c r="Q323" i="2"/>
  <c r="Q231" i="2"/>
  <c r="V758" i="2"/>
  <c r="W758" i="2" s="1"/>
  <c r="Y758" i="2"/>
  <c r="Q129" i="2"/>
  <c r="Q616" i="2"/>
  <c r="U238" i="2"/>
  <c r="U169" i="2"/>
  <c r="V860" i="2"/>
  <c r="W860" i="2" s="1"/>
  <c r="Y860" i="2"/>
  <c r="Q639" i="2"/>
  <c r="V874" i="2"/>
  <c r="W874" i="2" s="1"/>
  <c r="Y874" i="2"/>
  <c r="Z874" i="2" s="1"/>
  <c r="U609" i="2"/>
  <c r="Y710" i="2"/>
  <c r="Z710" i="2" s="1"/>
  <c r="AA710" i="2" s="1"/>
  <c r="V710" i="2"/>
  <c r="W710" i="2" s="1"/>
  <c r="Q640" i="2"/>
  <c r="Q809" i="2"/>
  <c r="Y768" i="2"/>
  <c r="Z768" i="2" s="1"/>
  <c r="V768" i="2"/>
  <c r="W768" i="2" s="1"/>
  <c r="V65" i="2"/>
  <c r="W65" i="2" s="1"/>
  <c r="Y65" i="2"/>
  <c r="Q749" i="2"/>
  <c r="Y274" i="2"/>
  <c r="V274" i="2"/>
  <c r="W274" i="2" s="1"/>
  <c r="Q595" i="2"/>
  <c r="Y908" i="2"/>
  <c r="Z908" i="2" s="1"/>
  <c r="AA908" i="2" s="1"/>
  <c r="V908" i="2"/>
  <c r="W908" i="2" s="1"/>
  <c r="Q898" i="2"/>
  <c r="Y739" i="2"/>
  <c r="V739" i="2"/>
  <c r="W739" i="2" s="1"/>
  <c r="Y466" i="2"/>
  <c r="V466" i="2"/>
  <c r="W466" i="2" s="1"/>
  <c r="V217" i="2"/>
  <c r="W217" i="2" s="1"/>
  <c r="Y217" i="2"/>
  <c r="Z217" i="2" s="1"/>
  <c r="AA217" i="2" s="1"/>
  <c r="Q699" i="2"/>
  <c r="Q949" i="2"/>
  <c r="V93" i="2"/>
  <c r="W93" i="2" s="1"/>
  <c r="Y93" i="2"/>
  <c r="Z93" i="2" s="1"/>
  <c r="AA93" i="2" s="1"/>
  <c r="Q242" i="2"/>
  <c r="Q24" i="2"/>
  <c r="V442" i="2"/>
  <c r="W442" i="2" s="1"/>
  <c r="Y442" i="2"/>
  <c r="Z442" i="2" s="1"/>
  <c r="V424" i="2"/>
  <c r="W424" i="2" s="1"/>
  <c r="Y424" i="2"/>
  <c r="Z424" i="2" s="1"/>
  <c r="AA424" i="2" s="1"/>
  <c r="Z15" i="6"/>
  <c r="Q945" i="2"/>
  <c r="V641" i="2"/>
  <c r="W641" i="2" s="1"/>
  <c r="Y641" i="2"/>
  <c r="Z641" i="2" s="1"/>
  <c r="AA641" i="2" s="1"/>
  <c r="Y56" i="2"/>
  <c r="V56" i="2"/>
  <c r="W56" i="2" s="1"/>
  <c r="Q130" i="2"/>
  <c r="Q414" i="2"/>
  <c r="Q469" i="2"/>
  <c r="Q419" i="2"/>
  <c r="Q994" i="2"/>
  <c r="V184" i="2"/>
  <c r="W184" i="2" s="1"/>
  <c r="Y184" i="2"/>
  <c r="Y156" i="2"/>
  <c r="Z156" i="2" s="1"/>
  <c r="AA156" i="2" s="1"/>
  <c r="V156" i="2"/>
  <c r="W156" i="2" s="1"/>
  <c r="Q799" i="2"/>
  <c r="Y351" i="2"/>
  <c r="V351" i="2"/>
  <c r="W351" i="2" s="1"/>
  <c r="V385" i="2"/>
  <c r="W385" i="2" s="1"/>
  <c r="Y385" i="2"/>
  <c r="Z385" i="2" s="1"/>
  <c r="AA385" i="2" s="1"/>
  <c r="Y272" i="2"/>
  <c r="V272" i="2"/>
  <c r="W272" i="2" s="1"/>
  <c r="V634" i="2"/>
  <c r="W634" i="2" s="1"/>
  <c r="Y634" i="2"/>
  <c r="Z634" i="2" s="1"/>
  <c r="Q279" i="2"/>
  <c r="Q706" i="2"/>
  <c r="Q755" i="2"/>
  <c r="Q360" i="2"/>
  <c r="Y622" i="2"/>
  <c r="V622" i="2"/>
  <c r="W622" i="2" s="1"/>
  <c r="Q553" i="2"/>
  <c r="V870" i="2"/>
  <c r="W870" i="2" s="1"/>
  <c r="Y870" i="2"/>
  <c r="Q989" i="2"/>
  <c r="Y27" i="2"/>
  <c r="V27" i="2"/>
  <c r="W27" i="2" s="1"/>
  <c r="Q515" i="2"/>
  <c r="Q286" i="2"/>
  <c r="Q707" i="2"/>
  <c r="V375" i="2"/>
  <c r="W375" i="2" s="1"/>
  <c r="Y375" i="2"/>
  <c r="Q819" i="2"/>
  <c r="U886" i="2"/>
  <c r="Q182" i="2"/>
  <c r="Q109" i="2"/>
  <c r="Y496" i="2"/>
  <c r="Z496" i="2" s="1"/>
  <c r="AA496" i="2" s="1"/>
  <c r="V496" i="2"/>
  <c r="W496" i="2" s="1"/>
  <c r="Q454" i="2"/>
  <c r="U152" i="2"/>
  <c r="U804" i="2"/>
  <c r="V584" i="2"/>
  <c r="W584" i="2" s="1"/>
  <c r="Y584" i="2"/>
  <c r="Z584" i="2" s="1"/>
  <c r="AA584" i="2" s="1"/>
  <c r="Y812" i="2"/>
  <c r="V812" i="2"/>
  <c r="W812" i="2" s="1"/>
  <c r="Q757" i="2"/>
  <c r="Q499" i="2"/>
  <c r="Y491" i="2"/>
  <c r="V491" i="2"/>
  <c r="W491" i="2" s="1"/>
  <c r="U450" i="2"/>
  <c r="Q377" i="2"/>
  <c r="Q233" i="2"/>
  <c r="Q104" i="2"/>
  <c r="Y1011" i="2"/>
  <c r="V1011" i="2"/>
  <c r="W1011" i="2" s="1"/>
  <c r="Y273" i="2"/>
  <c r="V273" i="2"/>
  <c r="W273" i="2" s="1"/>
  <c r="Q527" i="2"/>
  <c r="V207" i="2"/>
  <c r="W207" i="2" s="1"/>
  <c r="Y207" i="2"/>
  <c r="U159" i="2"/>
  <c r="Q559" i="2"/>
  <c r="Q197" i="2"/>
  <c r="Q172" i="2"/>
  <c r="Q95" i="2"/>
  <c r="Y637" i="2"/>
  <c r="V637" i="2"/>
  <c r="W637" i="2" s="1"/>
  <c r="U602" i="2"/>
  <c r="Q495" i="2"/>
  <c r="Q158" i="2"/>
  <c r="Q708" i="2"/>
  <c r="Q474" i="2"/>
  <c r="Y448" i="2"/>
  <c r="Z448" i="2" s="1"/>
  <c r="AA448" i="2" s="1"/>
  <c r="V448" i="2"/>
  <c r="W448" i="2" s="1"/>
  <c r="Y444" i="2"/>
  <c r="Z444" i="2" s="1"/>
  <c r="V444" i="2"/>
  <c r="W444" i="2" s="1"/>
  <c r="Q673" i="2"/>
  <c r="Q603" i="2"/>
  <c r="V99" i="2"/>
  <c r="W99" i="2" s="1"/>
  <c r="Y99" i="2"/>
  <c r="V83" i="2"/>
  <c r="W83" i="2" s="1"/>
  <c r="Y83" i="2"/>
  <c r="Q687" i="2"/>
  <c r="Y518" i="2"/>
  <c r="V518" i="2"/>
  <c r="W518" i="2" s="1"/>
  <c r="Y427" i="2"/>
  <c r="V427" i="2"/>
  <c r="W427" i="2" s="1"/>
  <c r="Y736" i="2"/>
  <c r="V736" i="2"/>
  <c r="W736" i="2" s="1"/>
  <c r="U338" i="2"/>
  <c r="U201" i="2"/>
  <c r="Q179" i="2"/>
  <c r="Q840" i="2"/>
  <c r="Y295" i="2"/>
  <c r="V295" i="2"/>
  <c r="W295" i="2" s="1"/>
  <c r="V995" i="2"/>
  <c r="W995" i="2" s="1"/>
  <c r="Y995" i="2"/>
  <c r="Z995" i="2" s="1"/>
  <c r="Q393" i="2"/>
  <c r="Q131" i="2"/>
  <c r="Q547" i="2"/>
  <c r="Q478" i="2"/>
  <c r="Y67" i="2"/>
  <c r="V67" i="2"/>
  <c r="W67" i="2" s="1"/>
  <c r="Y1001" i="2"/>
  <c r="V1001" i="2"/>
  <c r="W1001" i="2" s="1"/>
  <c r="V746" i="2"/>
  <c r="W746" i="2" s="1"/>
  <c r="Y746" i="2"/>
  <c r="Z746" i="2" s="1"/>
  <c r="AA746" i="2" s="1"/>
  <c r="V697" i="2"/>
  <c r="W697" i="2" s="1"/>
  <c r="Y697" i="2"/>
  <c r="Z697" i="2" s="1"/>
  <c r="AA697" i="2" s="1"/>
  <c r="Q713" i="2"/>
  <c r="V215" i="2"/>
  <c r="W215" i="2" s="1"/>
  <c r="Y215" i="2"/>
  <c r="V358" i="2"/>
  <c r="W358" i="2" s="1"/>
  <c r="Y358" i="2"/>
  <c r="Q983" i="2"/>
  <c r="U247" i="2"/>
  <c r="U920" i="2"/>
  <c r="Y633" i="2"/>
  <c r="V633" i="2"/>
  <c r="W633" i="2" s="1"/>
  <c r="Y521" i="2"/>
  <c r="V521" i="2"/>
  <c r="W521" i="2" s="1"/>
  <c r="V930" i="2"/>
  <c r="W930" i="2" s="1"/>
  <c r="Y930" i="2"/>
  <c r="Z930" i="2" s="1"/>
  <c r="R205" i="2"/>
  <c r="V97" i="2"/>
  <c r="W97" i="2" s="1"/>
  <c r="Y97" i="2"/>
  <c r="Z97" i="2" s="1"/>
  <c r="AA97" i="2" s="1"/>
  <c r="U880" i="2"/>
  <c r="V770" i="2"/>
  <c r="W770" i="2" s="1"/>
  <c r="Y770" i="2"/>
  <c r="Q69" i="2"/>
  <c r="Q958" i="2"/>
  <c r="Q451" i="2"/>
  <c r="Y253" i="2"/>
  <c r="V253" i="2"/>
  <c r="W253" i="2" s="1"/>
  <c r="Q677" i="2"/>
  <c r="Y166" i="2"/>
  <c r="Z166" i="2" s="1"/>
  <c r="V166" i="2"/>
  <c r="W166" i="2" s="1"/>
  <c r="U656" i="2"/>
  <c r="Q561" i="2"/>
  <c r="U897" i="2"/>
  <c r="Q957" i="2"/>
  <c r="V321" i="2"/>
  <c r="W321" i="2" s="1"/>
  <c r="Y321" i="2"/>
  <c r="Y522" i="2"/>
  <c r="Z522" i="2" s="1"/>
  <c r="AA522" i="2" s="1"/>
  <c r="V522" i="2"/>
  <c r="W522" i="2" s="1"/>
  <c r="R670" i="2"/>
  <c r="U970" i="2"/>
  <c r="Y833" i="2"/>
  <c r="V833" i="2"/>
  <c r="W833" i="2" s="1"/>
  <c r="Y162" i="2"/>
  <c r="V162" i="2"/>
  <c r="W162" i="2" s="1"/>
  <c r="Q797" i="2"/>
  <c r="V378" i="2"/>
  <c r="W378" i="2" s="1"/>
  <c r="Y378" i="2"/>
  <c r="Q433" i="2"/>
  <c r="V53" i="2"/>
  <c r="W53" i="2" s="1"/>
  <c r="Y53" i="2"/>
  <c r="Z53" i="2" s="1"/>
  <c r="AA53" i="2" s="1"/>
  <c r="Q939" i="2"/>
  <c r="Y563" i="2"/>
  <c r="Z563" i="2" s="1"/>
  <c r="V563" i="2"/>
  <c r="W563" i="2" s="1"/>
  <c r="V534" i="2"/>
  <c r="W534" i="2" s="1"/>
  <c r="Y534" i="2"/>
  <c r="R617" i="2"/>
  <c r="AB617" i="2"/>
  <c r="V1006" i="2"/>
  <c r="W1006" i="2" s="1"/>
  <c r="Y1006" i="2"/>
  <c r="V211" i="2"/>
  <c r="W211" i="2" s="1"/>
  <c r="Y211" i="2"/>
  <c r="Y942" i="2"/>
  <c r="Z942" i="2" s="1"/>
  <c r="AA942" i="2" s="1"/>
  <c r="V942" i="2"/>
  <c r="W942" i="2" s="1"/>
  <c r="Y1012" i="2"/>
  <c r="Z1012" i="2" s="1"/>
  <c r="AA1012" i="2" s="1"/>
  <c r="V1012" i="2"/>
  <c r="W1012" i="2" s="1"/>
  <c r="Y398" i="2"/>
  <c r="Z398" i="2" s="1"/>
  <c r="V398" i="2"/>
  <c r="W398" i="2" s="1"/>
  <c r="R409" i="2"/>
  <c r="Y924" i="2"/>
  <c r="Z924" i="2" s="1"/>
  <c r="AA924" i="2" s="1"/>
  <c r="V924" i="2"/>
  <c r="W924" i="2" s="1"/>
  <c r="Y382" i="2"/>
  <c r="Z382" i="2" s="1"/>
  <c r="V382" i="2"/>
  <c r="W382" i="2" s="1"/>
  <c r="Q319" i="2"/>
  <c r="V678" i="2"/>
  <c r="W678" i="2" s="1"/>
  <c r="Y678" i="2"/>
  <c r="Z678" i="2" s="1"/>
  <c r="R895" i="2"/>
  <c r="V577" i="2"/>
  <c r="W577" i="2" s="1"/>
  <c r="Y577" i="2"/>
  <c r="Z577" i="2" s="1"/>
  <c r="H15" i="6"/>
  <c r="I1017" i="2"/>
  <c r="Q122" i="2"/>
  <c r="Y604" i="2"/>
  <c r="Z604" i="2" s="1"/>
  <c r="V604" i="2"/>
  <c r="W604" i="2" s="1"/>
  <c r="Q632" i="2"/>
  <c r="U190" i="2"/>
  <c r="Q329" i="2"/>
  <c r="Q955" i="2"/>
  <c r="U343" i="2"/>
  <c r="Q555" i="2"/>
  <c r="U225" i="2"/>
  <c r="Y837" i="2"/>
  <c r="V837" i="2"/>
  <c r="W837" i="2" s="1"/>
  <c r="U558" i="2"/>
  <c r="Q429" i="2"/>
  <c r="V168" i="2"/>
  <c r="W168" i="2" s="1"/>
  <c r="Y168" i="2"/>
  <c r="Z168" i="2" s="1"/>
  <c r="U36" i="2"/>
  <c r="Q236" i="2"/>
  <c r="Y229" i="2"/>
  <c r="V229" i="2"/>
  <c r="W229" i="2" s="1"/>
  <c r="U504" i="2"/>
  <c r="Q349" i="2"/>
  <c r="Q951" i="2"/>
  <c r="U376" i="2"/>
  <c r="Q350" i="2"/>
  <c r="Q866" i="2"/>
  <c r="U783" i="2"/>
  <c r="Q667" i="2"/>
  <c r="V973" i="2"/>
  <c r="W973" i="2" s="1"/>
  <c r="Y973" i="2"/>
  <c r="Z973" i="2" s="1"/>
  <c r="Q181" i="2"/>
  <c r="Y601" i="2"/>
  <c r="Z601" i="2" s="1"/>
  <c r="AA601" i="2" s="1"/>
  <c r="V601" i="2"/>
  <c r="W601" i="2" s="1"/>
  <c r="U976" i="2"/>
  <c r="U100" i="2"/>
  <c r="Q23" i="2"/>
  <c r="Y278" i="2"/>
  <c r="V278" i="2"/>
  <c r="W278" i="2" s="1"/>
  <c r="U218" i="2"/>
  <c r="Q981" i="2"/>
  <c r="Y608" i="2"/>
  <c r="V608" i="2"/>
  <c r="W608" i="2" s="1"/>
  <c r="V108" i="2"/>
  <c r="W108" i="2" s="1"/>
  <c r="Y108" i="2"/>
  <c r="Z108" i="2" s="1"/>
  <c r="Q744" i="2"/>
  <c r="V137" i="2"/>
  <c r="W137" i="2" s="1"/>
  <c r="Y137" i="2"/>
  <c r="Q745" i="2"/>
  <c r="Q709" i="2"/>
  <c r="U999" i="2"/>
  <c r="U200" i="2"/>
  <c r="V545" i="2"/>
  <c r="W545" i="2" s="1"/>
  <c r="Y545" i="2"/>
  <c r="Q480" i="2"/>
  <c r="Y643" i="2"/>
  <c r="V643" i="2"/>
  <c r="W643" i="2" s="1"/>
  <c r="V85" i="2"/>
  <c r="W85" i="2" s="1"/>
  <c r="Y85" i="2"/>
  <c r="Z85" i="2" s="1"/>
  <c r="AA85" i="2" s="1"/>
  <c r="Q141" i="2"/>
  <c r="Y883" i="2"/>
  <c r="Z883" i="2" s="1"/>
  <c r="AA883" i="2" s="1"/>
  <c r="V883" i="2"/>
  <c r="W883" i="2" s="1"/>
  <c r="U972" i="2"/>
  <c r="U481" i="2"/>
  <c r="Q730" i="2"/>
  <c r="Q893" i="2"/>
  <c r="U858" i="2"/>
  <c r="Y327" i="2"/>
  <c r="V327" i="2"/>
  <c r="W327" i="2" s="1"/>
  <c r="V76" i="2"/>
  <c r="W76" i="2" s="1"/>
  <c r="Y76" i="2"/>
  <c r="Z76" i="2" s="1"/>
  <c r="V1013" i="2"/>
  <c r="W1013" i="2" s="1"/>
  <c r="Y1013" i="2"/>
  <c r="Z1013" i="2" s="1"/>
  <c r="U855" i="2"/>
  <c r="Q714" i="2"/>
  <c r="Y257" i="2"/>
  <c r="V257" i="2"/>
  <c r="W257" i="2" s="1"/>
  <c r="Y31" i="2"/>
  <c r="V31" i="2"/>
  <c r="W31" i="2" s="1"/>
  <c r="V292" i="2"/>
  <c r="W292" i="2" s="1"/>
  <c r="Y292" i="2"/>
  <c r="Z292" i="2" s="1"/>
  <c r="Q686" i="2"/>
  <c r="U356" i="2"/>
  <c r="U557" i="2"/>
  <c r="Q987" i="2"/>
  <c r="Q113" i="2"/>
  <c r="Q574" i="2"/>
  <c r="U60" i="2"/>
  <c r="U579" i="2"/>
  <c r="Y178" i="2"/>
  <c r="V178" i="2"/>
  <c r="W178" i="2" s="1"/>
  <c r="V960" i="2"/>
  <c r="W960" i="2" s="1"/>
  <c r="Y960" i="2"/>
  <c r="Z960" i="2" s="1"/>
  <c r="AA960" i="2" s="1"/>
  <c r="U724" i="2"/>
  <c r="U392" i="2"/>
  <c r="V726" i="2"/>
  <c r="W726" i="2" s="1"/>
  <c r="Y726" i="2"/>
  <c r="Z726" i="2" s="1"/>
  <c r="Q843" i="2"/>
  <c r="Q128" i="2"/>
  <c r="Y58" i="2"/>
  <c r="V58" i="2"/>
  <c r="W58" i="2" s="1"/>
  <c r="U138" i="2"/>
  <c r="Y262" i="2"/>
  <c r="Z262" i="2" s="1"/>
  <c r="AA262" i="2" s="1"/>
  <c r="V262" i="2"/>
  <c r="W262" i="2" s="1"/>
  <c r="V111" i="2"/>
  <c r="W111" i="2" s="1"/>
  <c r="Y111" i="2"/>
  <c r="V44" i="2"/>
  <c r="W44" i="2" s="1"/>
  <c r="Y44" i="2"/>
  <c r="R766" i="2"/>
  <c r="Y925" i="2"/>
  <c r="Z925" i="2" s="1"/>
  <c r="AA925" i="2" s="1"/>
  <c r="V925" i="2"/>
  <c r="W925" i="2" s="1"/>
  <c r="V224" i="2"/>
  <c r="W224" i="2" s="1"/>
  <c r="Y224" i="2"/>
  <c r="Y703" i="2"/>
  <c r="Z703" i="2" s="1"/>
  <c r="AA703" i="2" s="1"/>
  <c r="V703" i="2"/>
  <c r="W703" i="2" s="1"/>
  <c r="V455" i="2"/>
  <c r="W455" i="2" s="1"/>
  <c r="Y455" i="2"/>
  <c r="V845" i="2"/>
  <c r="W845" i="2" s="1"/>
  <c r="Y845" i="2"/>
  <c r="V723" i="2"/>
  <c r="W723" i="2" s="1"/>
  <c r="Y723" i="2"/>
  <c r="R317" i="2"/>
  <c r="Y35" i="2"/>
  <c r="Z35" i="2" s="1"/>
  <c r="AA35" i="2" s="1"/>
  <c r="V35" i="2"/>
  <c r="W35" i="2" s="1"/>
  <c r="R593" i="2"/>
  <c r="V206" i="2"/>
  <c r="W206" i="2" s="1"/>
  <c r="Y206" i="2"/>
  <c r="R657" i="2"/>
  <c r="Y844" i="2"/>
  <c r="Z844" i="2" s="1"/>
  <c r="AA844" i="2" s="1"/>
  <c r="V844" i="2"/>
  <c r="W844" i="2" s="1"/>
  <c r="R550" i="2"/>
  <c r="AB550" i="2"/>
  <c r="Y307" i="2"/>
  <c r="Z307" i="2" s="1"/>
  <c r="V307" i="2"/>
  <c r="W307" i="2" s="1"/>
  <c r="R759" i="2"/>
  <c r="Y403" i="2"/>
  <c r="Z403" i="2" s="1"/>
  <c r="AA403" i="2" s="1"/>
  <c r="V403" i="2"/>
  <c r="W403" i="2" s="1"/>
  <c r="R406" i="2"/>
  <c r="AB406" i="2"/>
  <c r="Y94" i="2"/>
  <c r="Z94" i="2" s="1"/>
  <c r="AA94" i="2" s="1"/>
  <c r="V94" i="2"/>
  <c r="W94" i="2" s="1"/>
  <c r="R618" i="2"/>
  <c r="R649" i="2"/>
  <c r="AB649" i="2"/>
  <c r="Y537" i="2"/>
  <c r="Z537" i="2" s="1"/>
  <c r="AA537" i="2" s="1"/>
  <c r="V537" i="2"/>
  <c r="W537" i="2" s="1"/>
  <c r="Y361" i="2"/>
  <c r="Z361" i="2" s="1"/>
  <c r="AA361" i="2" s="1"/>
  <c r="V361" i="2"/>
  <c r="W361" i="2" s="1"/>
  <c r="R848" i="2"/>
  <c r="R1015" i="2"/>
  <c r="AB1015" i="2"/>
  <c r="V695" i="2"/>
  <c r="W695" i="2" s="1"/>
  <c r="Y695" i="2"/>
  <c r="Y54" i="2"/>
  <c r="Z54" i="2" s="1"/>
  <c r="AA54" i="2" s="1"/>
  <c r="V54" i="2"/>
  <c r="W54" i="2" s="1"/>
  <c r="R964" i="2"/>
  <c r="AB964" i="2"/>
  <c r="V754" i="2"/>
  <c r="W754" i="2" s="1"/>
  <c r="Y754" i="2"/>
  <c r="V261" i="2"/>
  <c r="W261" i="2" s="1"/>
  <c r="Y261" i="2"/>
  <c r="V751" i="2"/>
  <c r="W751" i="2" s="1"/>
  <c r="Y751" i="2"/>
  <c r="V280" i="2"/>
  <c r="W280" i="2" s="1"/>
  <c r="Y280" i="2"/>
  <c r="V606" i="2"/>
  <c r="W606" i="2" s="1"/>
  <c r="Y606" i="2"/>
  <c r="R169" i="2"/>
  <c r="AB169" i="2"/>
  <c r="Y638" i="2"/>
  <c r="Z638" i="2" s="1"/>
  <c r="AA638" i="2" s="1"/>
  <c r="V638" i="2"/>
  <c r="W638" i="2" s="1"/>
  <c r="R501" i="2"/>
  <c r="R738" i="2"/>
  <c r="U874" i="2"/>
  <c r="V825" i="2"/>
  <c r="W825" i="2" s="1"/>
  <c r="Y825" i="2"/>
  <c r="Z825" i="2" s="1"/>
  <c r="AA825" i="2" s="1"/>
  <c r="R208" i="2"/>
  <c r="V434" i="2"/>
  <c r="W434" i="2" s="1"/>
  <c r="Y434" i="2"/>
  <c r="Z434" i="2" s="1"/>
  <c r="AA434" i="2" s="1"/>
  <c r="R710" i="2"/>
  <c r="AB710" i="2"/>
  <c r="R768" i="2"/>
  <c r="AB768" i="2"/>
  <c r="R65" i="2"/>
  <c r="R274" i="2"/>
  <c r="R372" i="2"/>
  <c r="Y277" i="2"/>
  <c r="V277" i="2"/>
  <c r="W277" i="2" s="1"/>
  <c r="V227" i="2"/>
  <c r="W227" i="2" s="1"/>
  <c r="Y227" i="2"/>
  <c r="Z227" i="2" s="1"/>
  <c r="AA227" i="2" s="1"/>
  <c r="U160" i="2"/>
  <c r="U30" i="2"/>
  <c r="R889" i="2"/>
  <c r="Y592" i="2"/>
  <c r="V592" i="2"/>
  <c r="W592" i="2" s="1"/>
  <c r="V161" i="2"/>
  <c r="W161" i="2" s="1"/>
  <c r="Y161" i="2"/>
  <c r="Z161" i="2" s="1"/>
  <c r="AA161" i="2" s="1"/>
  <c r="R533" i="2"/>
  <c r="AB533" i="2"/>
  <c r="R466" i="2"/>
  <c r="Y900" i="2"/>
  <c r="V900" i="2"/>
  <c r="W900" i="2" s="1"/>
  <c r="R339" i="2"/>
  <c r="AB339" i="2"/>
  <c r="Y240" i="2"/>
  <c r="V240" i="2"/>
  <c r="W240" i="2" s="1"/>
  <c r="Y720" i="2"/>
  <c r="V720" i="2"/>
  <c r="W720" i="2" s="1"/>
  <c r="R74" i="2"/>
  <c r="R651" i="2"/>
  <c r="R992" i="2"/>
  <c r="AB992" i="2"/>
  <c r="V139" i="2"/>
  <c r="W139" i="2" s="1"/>
  <c r="Y139" i="2"/>
  <c r="Z139" i="2" s="1"/>
  <c r="AA139" i="2" s="1"/>
  <c r="Y488" i="2"/>
  <c r="V488" i="2"/>
  <c r="W488" i="2" s="1"/>
  <c r="H1012" i="7"/>
  <c r="R184" i="2"/>
  <c r="V264" i="2"/>
  <c r="W264" i="2" s="1"/>
  <c r="Y264" i="2"/>
  <c r="R272" i="2"/>
  <c r="Y712" i="2"/>
  <c r="Z712" i="2" s="1"/>
  <c r="AA712" i="2" s="1"/>
  <c r="V712" i="2"/>
  <c r="W712" i="2" s="1"/>
  <c r="Y676" i="2"/>
  <c r="Z676" i="2" s="1"/>
  <c r="V676" i="2"/>
  <c r="W676" i="2" s="1"/>
  <c r="Y963" i="2"/>
  <c r="Z963" i="2" s="1"/>
  <c r="V963" i="2"/>
  <c r="W963" i="2" s="1"/>
  <c r="Y548" i="2"/>
  <c r="Z548" i="2" s="1"/>
  <c r="AA548" i="2" s="1"/>
  <c r="V548" i="2"/>
  <c r="W548" i="2" s="1"/>
  <c r="R760" i="2"/>
  <c r="Y367" i="2"/>
  <c r="Z367" i="2" s="1"/>
  <c r="AA367" i="2" s="1"/>
  <c r="V367" i="2"/>
  <c r="W367" i="2" s="1"/>
  <c r="R622" i="2"/>
  <c r="V731" i="2"/>
  <c r="W731" i="2" s="1"/>
  <c r="Y731" i="2"/>
  <c r="R27" i="2"/>
  <c r="R589" i="2"/>
  <c r="V92" i="2"/>
  <c r="W92" i="2" s="1"/>
  <c r="Y92" i="2"/>
  <c r="R886" i="2"/>
  <c r="R735" i="2"/>
  <c r="V850" i="2"/>
  <c r="W850" i="2" s="1"/>
  <c r="Y850" i="2"/>
  <c r="Y68" i="2"/>
  <c r="Z68" i="2" s="1"/>
  <c r="AA68" i="2" s="1"/>
  <c r="V68" i="2"/>
  <c r="W68" i="2" s="1"/>
  <c r="V226" i="2"/>
  <c r="W226" i="2" s="1"/>
  <c r="Y226" i="2"/>
  <c r="R814" i="2"/>
  <c r="AB814" i="2"/>
  <c r="V564" i="2"/>
  <c r="W564" i="2" s="1"/>
  <c r="Y564" i="2"/>
  <c r="U788" i="2"/>
  <c r="V165" i="2"/>
  <c r="W165" i="2" s="1"/>
  <c r="Y165" i="2"/>
  <c r="Z165" i="2" s="1"/>
  <c r="AA165" i="2" s="1"/>
  <c r="R986" i="2"/>
  <c r="N19" i="6"/>
  <c r="R496" i="2"/>
  <c r="AB496" i="2"/>
  <c r="V222" i="2"/>
  <c r="W222" i="2" s="1"/>
  <c r="Y222" i="2"/>
  <c r="Z222" i="2" s="1"/>
  <c r="Y607" i="2"/>
  <c r="V607" i="2"/>
  <c r="W607" i="2" s="1"/>
  <c r="R152" i="2"/>
  <c r="V1009" i="2"/>
  <c r="W1009" i="2" s="1"/>
  <c r="Y1009" i="2"/>
  <c r="Z1009" i="2" s="1"/>
  <c r="AA1009" i="2" s="1"/>
  <c r="R804" i="2"/>
  <c r="R584" i="2"/>
  <c r="AB584" i="2"/>
  <c r="R450" i="2"/>
  <c r="Y928" i="2"/>
  <c r="V928" i="2"/>
  <c r="W928" i="2" s="1"/>
  <c r="Y447" i="2"/>
  <c r="V447" i="2"/>
  <c r="W447" i="2" s="1"/>
  <c r="R902" i="2"/>
  <c r="U688" i="2"/>
  <c r="V539" i="2"/>
  <c r="W539" i="2" s="1"/>
  <c r="Y539" i="2"/>
  <c r="Y470" i="2"/>
  <c r="Z470" i="2" s="1"/>
  <c r="V470" i="2"/>
  <c r="W470" i="2" s="1"/>
  <c r="R62" i="2"/>
  <c r="R1011" i="2"/>
  <c r="V171" i="2"/>
  <c r="W171" i="2" s="1"/>
  <c r="Y171" i="2"/>
  <c r="R659" i="2"/>
  <c r="U505" i="2"/>
  <c r="V662" i="2"/>
  <c r="W662" i="2" s="1"/>
  <c r="Y662" i="2"/>
  <c r="Z662" i="2" s="1"/>
  <c r="AA662" i="2" s="1"/>
  <c r="Y642" i="2"/>
  <c r="V642" i="2"/>
  <c r="W642" i="2" s="1"/>
  <c r="R654" i="2"/>
  <c r="V132" i="2"/>
  <c r="W132" i="2" s="1"/>
  <c r="Y132" i="2"/>
  <c r="Z132" i="2" s="1"/>
  <c r="Y915" i="2"/>
  <c r="V915" i="2"/>
  <c r="W915" i="2" s="1"/>
  <c r="R683" i="2"/>
  <c r="R368" i="2"/>
  <c r="R186" i="2"/>
  <c r="R704" i="2"/>
  <c r="R332" i="2"/>
  <c r="AB332" i="2"/>
  <c r="V191" i="2"/>
  <c r="W191" i="2" s="1"/>
  <c r="Y191" i="2"/>
  <c r="Z191" i="2" s="1"/>
  <c r="AA191" i="2" s="1"/>
  <c r="Y786" i="2"/>
  <c r="V786" i="2"/>
  <c r="W786" i="2" s="1"/>
  <c r="R341" i="2"/>
  <c r="R175" i="2"/>
  <c r="Y581" i="2"/>
  <c r="V581" i="2"/>
  <c r="W581" i="2" s="1"/>
  <c r="R524" i="2"/>
  <c r="Y938" i="2"/>
  <c r="V938" i="2"/>
  <c r="W938" i="2" s="1"/>
  <c r="V395" i="2"/>
  <c r="W395" i="2" s="1"/>
  <c r="Y395" i="2"/>
  <c r="Z395" i="2" s="1"/>
  <c r="AA395" i="2" s="1"/>
  <c r="R330" i="2"/>
  <c r="R427" i="2"/>
  <c r="R747" i="2"/>
  <c r="V815" i="2"/>
  <c r="W815" i="2" s="1"/>
  <c r="Y815" i="2"/>
  <c r="Z815" i="2" s="1"/>
  <c r="AA815" i="2" s="1"/>
  <c r="V57" i="2"/>
  <c r="W57" i="2" s="1"/>
  <c r="Y57" i="2"/>
  <c r="Z57" i="2" s="1"/>
  <c r="V542" i="2"/>
  <c r="W542" i="2" s="1"/>
  <c r="Y542" i="2"/>
  <c r="Z542" i="2" s="1"/>
  <c r="AA542" i="2" s="1"/>
  <c r="R991" i="2"/>
  <c r="AB991" i="2"/>
  <c r="V110" i="2"/>
  <c r="W110" i="2" s="1"/>
  <c r="Y110" i="2"/>
  <c r="Z110" i="2" s="1"/>
  <c r="R995" i="2"/>
  <c r="AB995" i="2"/>
  <c r="V813" i="2"/>
  <c r="W813" i="2" s="1"/>
  <c r="Y813" i="2"/>
  <c r="Z813" i="2" s="1"/>
  <c r="AA813" i="2" s="1"/>
  <c r="R867" i="2"/>
  <c r="AB867" i="2"/>
  <c r="Y979" i="2"/>
  <c r="V979" i="2"/>
  <c r="W979" i="2" s="1"/>
  <c r="V497" i="2"/>
  <c r="W497" i="2" s="1"/>
  <c r="Y497" i="2"/>
  <c r="Z497" i="2" s="1"/>
  <c r="Y72" i="2"/>
  <c r="V72" i="2"/>
  <c r="W72" i="2" s="1"/>
  <c r="V740" i="2"/>
  <c r="W740" i="2" s="1"/>
  <c r="Y740" i="2"/>
  <c r="Z740" i="2" s="1"/>
  <c r="AA740" i="2" s="1"/>
  <c r="R67" i="2"/>
  <c r="R1001" i="2"/>
  <c r="Y50" i="2"/>
  <c r="V50" i="2"/>
  <c r="W50" i="2" s="1"/>
  <c r="R196" i="2"/>
  <c r="R697" i="2"/>
  <c r="AB697" i="2"/>
  <c r="V598" i="2"/>
  <c r="W598" i="2" s="1"/>
  <c r="Y598" i="2"/>
  <c r="Z598" i="2" s="1"/>
  <c r="R283" i="2"/>
  <c r="AB283" i="2"/>
  <c r="V312" i="2"/>
  <c r="W312" i="2" s="1"/>
  <c r="Y312" i="2"/>
  <c r="Z312" i="2" s="1"/>
  <c r="AA312" i="2" s="1"/>
  <c r="U520" i="2"/>
  <c r="V585" i="2"/>
  <c r="W585" i="2" s="1"/>
  <c r="Y585" i="2"/>
  <c r="Y118" i="2"/>
  <c r="Z118" i="2" s="1"/>
  <c r="AA118" i="2" s="1"/>
  <c r="V118" i="2"/>
  <c r="W118" i="2" s="1"/>
  <c r="R358" i="2"/>
  <c r="Y117" i="2"/>
  <c r="Z117" i="2" s="1"/>
  <c r="AA117" i="2" s="1"/>
  <c r="V117" i="2"/>
  <c r="W117" i="2" s="1"/>
  <c r="V183" i="2"/>
  <c r="W183" i="2" s="1"/>
  <c r="Y183" i="2"/>
  <c r="R237" i="2"/>
  <c r="U336" i="2"/>
  <c r="R633" i="2"/>
  <c r="Y80" i="2"/>
  <c r="V80" i="2"/>
  <c r="W80" i="2" s="1"/>
  <c r="R806" i="2"/>
  <c r="R521" i="2"/>
  <c r="R436" i="2"/>
  <c r="AB436" i="2"/>
  <c r="Y645" i="2"/>
  <c r="V645" i="2"/>
  <c r="W645" i="2" s="1"/>
  <c r="U997" i="2"/>
  <c r="R880" i="2"/>
  <c r="R770" i="2"/>
  <c r="Y743" i="2"/>
  <c r="Z743" i="2" s="1"/>
  <c r="V743" i="2"/>
  <c r="W743" i="2" s="1"/>
  <c r="V344" i="2"/>
  <c r="W344" i="2" s="1"/>
  <c r="Y344" i="2"/>
  <c r="V764" i="2"/>
  <c r="W764" i="2" s="1"/>
  <c r="Y764" i="2"/>
  <c r="R696" i="2"/>
  <c r="R143" i="2"/>
  <c r="Y198" i="2"/>
  <c r="Z198" i="2" s="1"/>
  <c r="AA198" i="2" s="1"/>
  <c r="V198" i="2"/>
  <c r="W198" i="2" s="1"/>
  <c r="V665" i="2"/>
  <c r="W665" i="2" s="1"/>
  <c r="Y665" i="2"/>
  <c r="R892" i="2"/>
  <c r="V415" i="2"/>
  <c r="W415" i="2" s="1"/>
  <c r="Y415" i="2"/>
  <c r="R321" i="2"/>
  <c r="V154" i="2"/>
  <c r="W154" i="2" s="1"/>
  <c r="Y154" i="2"/>
  <c r="U670" i="2"/>
  <c r="R970" i="2"/>
  <c r="Y753" i="2"/>
  <c r="V753" i="2"/>
  <c r="W753" i="2" s="1"/>
  <c r="V600" i="2"/>
  <c r="W600" i="2" s="1"/>
  <c r="Y600" i="2"/>
  <c r="Z600" i="2" s="1"/>
  <c r="R363" i="2"/>
  <c r="R534" i="2"/>
  <c r="Y216" i="2"/>
  <c r="V216" i="2"/>
  <c r="W216" i="2" s="1"/>
  <c r="Y526" i="2"/>
  <c r="V526" i="2"/>
  <c r="W526" i="2" s="1"/>
  <c r="U1006" i="2"/>
  <c r="Y437" i="2"/>
  <c r="Z437" i="2" s="1"/>
  <c r="AA437" i="2" s="1"/>
  <c r="V437" i="2"/>
  <c r="W437" i="2" s="1"/>
  <c r="U839" i="2"/>
  <c r="R942" i="2"/>
  <c r="AB942" i="2"/>
  <c r="V660" i="2"/>
  <c r="W660" i="2" s="1"/>
  <c r="Y660" i="2"/>
  <c r="Z660" i="2" s="1"/>
  <c r="AA660" i="2" s="1"/>
  <c r="U468" i="2"/>
  <c r="R507" i="2"/>
  <c r="Y457" i="2"/>
  <c r="Z457" i="2" s="1"/>
  <c r="V457" i="2"/>
  <c r="W457" i="2" s="1"/>
  <c r="R194" i="2"/>
  <c r="Q604" i="2"/>
  <c r="R789" i="2"/>
  <c r="AB789" i="2"/>
  <c r="R190" i="2"/>
  <c r="AB190" i="2"/>
  <c r="R343" i="2"/>
  <c r="R271" i="2"/>
  <c r="AB271" i="2"/>
  <c r="Y170" i="2"/>
  <c r="V170" i="2"/>
  <c r="W170" i="2" s="1"/>
  <c r="Y807" i="2"/>
  <c r="V807" i="2"/>
  <c r="W807" i="2" s="1"/>
  <c r="V733" i="2"/>
  <c r="W733" i="2" s="1"/>
  <c r="Y733" i="2"/>
  <c r="Z733" i="2" s="1"/>
  <c r="AA733" i="2" s="1"/>
  <c r="Y879" i="2"/>
  <c r="V879" i="2"/>
  <c r="W879" i="2" s="1"/>
  <c r="U248" i="2"/>
  <c r="R837" i="2"/>
  <c r="U229" i="2"/>
  <c r="Y337" i="2"/>
  <c r="V337" i="2"/>
  <c r="W337" i="2" s="1"/>
  <c r="Y836" i="2"/>
  <c r="V836" i="2"/>
  <c r="W836" i="2" s="1"/>
  <c r="V597" i="2"/>
  <c r="W597" i="2" s="1"/>
  <c r="Y597" i="2"/>
  <c r="Z597" i="2" s="1"/>
  <c r="V919" i="2"/>
  <c r="W919" i="2" s="1"/>
  <c r="Y919" i="2"/>
  <c r="Z919" i="2" s="1"/>
  <c r="U931" i="2"/>
  <c r="Y473" i="2"/>
  <c r="Z473" i="2" s="1"/>
  <c r="AA473" i="2" s="1"/>
  <c r="V473" i="2"/>
  <c r="W473" i="2" s="1"/>
  <c r="V63" i="2"/>
  <c r="W63" i="2" s="1"/>
  <c r="Y63" i="2"/>
  <c r="Y77" i="2"/>
  <c r="Z77" i="2" s="1"/>
  <c r="AA77" i="2" s="1"/>
  <c r="V77" i="2"/>
  <c r="W77" i="2" s="1"/>
  <c r="R861" i="2"/>
  <c r="AB861" i="2"/>
  <c r="V86" i="2"/>
  <c r="W86" i="2" s="1"/>
  <c r="Y86" i="2"/>
  <c r="R411" i="2"/>
  <c r="R976" i="2"/>
  <c r="Y826" i="2"/>
  <c r="Z826" i="2" s="1"/>
  <c r="AA826" i="2" s="1"/>
  <c r="V826" i="2"/>
  <c r="W826" i="2" s="1"/>
  <c r="V249" i="2"/>
  <c r="W249" i="2" s="1"/>
  <c r="Y249" i="2"/>
  <c r="R278" i="2"/>
  <c r="R218" i="2"/>
  <c r="Q108" i="2"/>
  <c r="U744" i="2"/>
  <c r="U282" i="2"/>
  <c r="V615" i="2"/>
  <c r="W615" i="2" s="1"/>
  <c r="Y615" i="2"/>
  <c r="Z615" i="2" s="1"/>
  <c r="AA615" i="2" s="1"/>
  <c r="R200" i="2"/>
  <c r="R421" i="2"/>
  <c r="AB421" i="2"/>
  <c r="Y371" i="2"/>
  <c r="V371" i="2"/>
  <c r="W371" i="2" s="1"/>
  <c r="U545" i="2"/>
  <c r="V25" i="2"/>
  <c r="W25" i="2" s="1"/>
  <c r="Y25" i="2"/>
  <c r="R643" i="2"/>
  <c r="U693" i="2"/>
  <c r="Y517" i="2"/>
  <c r="V517" i="2"/>
  <c r="W517" i="2" s="1"/>
  <c r="Y22" i="2"/>
  <c r="V22" i="2"/>
  <c r="W22" i="2" s="1"/>
  <c r="U525" i="2"/>
  <c r="R972" i="2"/>
  <c r="R481" i="2"/>
  <c r="AB481" i="2"/>
  <c r="U492" i="2"/>
  <c r="U730" i="2"/>
  <c r="Y270" i="2"/>
  <c r="Z270" i="2" s="1"/>
  <c r="V270" i="2"/>
  <c r="W270" i="2" s="1"/>
  <c r="V245" i="2"/>
  <c r="W245" i="2" s="1"/>
  <c r="Y245" i="2"/>
  <c r="R858" i="2"/>
  <c r="AB858" i="2"/>
  <c r="R1013" i="2"/>
  <c r="Y359" i="2"/>
  <c r="Z359" i="2" s="1"/>
  <c r="AA359" i="2" s="1"/>
  <c r="V359" i="2"/>
  <c r="W359" i="2" s="1"/>
  <c r="R899" i="2"/>
  <c r="R679" i="2"/>
  <c r="V464" i="2"/>
  <c r="W464" i="2" s="1"/>
  <c r="Y464" i="2"/>
  <c r="Q257" i="2"/>
  <c r="R292" i="2"/>
  <c r="AB292" i="2"/>
  <c r="Y716" i="2"/>
  <c r="V716" i="2"/>
  <c r="W716" i="2" s="1"/>
  <c r="U456" i="2"/>
  <c r="R149" i="2"/>
  <c r="R557" i="2"/>
  <c r="V187" i="2"/>
  <c r="W187" i="2" s="1"/>
  <c r="Y187" i="2"/>
  <c r="Y394" i="2"/>
  <c r="Z394" i="2" s="1"/>
  <c r="V394" i="2"/>
  <c r="W394" i="2" s="1"/>
  <c r="R579" i="2"/>
  <c r="U523" i="2"/>
  <c r="V572" i="2"/>
  <c r="W572" i="2" s="1"/>
  <c r="Y572" i="2"/>
  <c r="Z572" i="2" s="1"/>
  <c r="AA572" i="2" s="1"/>
  <c r="R960" i="2"/>
  <c r="AB960" i="2"/>
  <c r="V885" i="2"/>
  <c r="W885" i="2" s="1"/>
  <c r="Y885" i="2"/>
  <c r="Z885" i="2" s="1"/>
  <c r="V551" i="2"/>
  <c r="W551" i="2" s="1"/>
  <c r="Y551" i="2"/>
  <c r="Z551" i="2" s="1"/>
  <c r="AA551" i="2" s="1"/>
  <c r="Y43" i="2"/>
  <c r="V43" i="2"/>
  <c r="W43" i="2" s="1"/>
  <c r="R127" i="2"/>
  <c r="AB127" i="2"/>
  <c r="R58" i="2"/>
  <c r="V396" i="2"/>
  <c r="W396" i="2" s="1"/>
  <c r="Y396" i="2"/>
  <c r="Z396" i="2" s="1"/>
  <c r="AA396" i="2" s="1"/>
  <c r="Q262" i="2"/>
  <c r="V969" i="2"/>
  <c r="W969" i="2" s="1"/>
  <c r="Y969" i="2"/>
  <c r="Y482" i="2"/>
  <c r="Z482" i="2" s="1"/>
  <c r="AA482" i="2" s="1"/>
  <c r="V482" i="2"/>
  <c r="W482" i="2" s="1"/>
  <c r="S15" i="6"/>
  <c r="S19" i="6" s="1"/>
  <c r="R701" i="2"/>
  <c r="R173" i="2"/>
  <c r="Y91" i="2"/>
  <c r="V91" i="2"/>
  <c r="W91" i="2" s="1"/>
  <c r="Y538" i="2"/>
  <c r="V538" i="2"/>
  <c r="W538" i="2" s="1"/>
  <c r="R498" i="2"/>
  <c r="AB498" i="2"/>
  <c r="Y90" i="2"/>
  <c r="V90" i="2"/>
  <c r="W90" i="2" s="1"/>
  <c r="R904" i="2"/>
  <c r="R888" i="2"/>
  <c r="AB888" i="2"/>
  <c r="R921" i="2"/>
  <c r="Y591" i="2"/>
  <c r="V591" i="2"/>
  <c r="W591" i="2" s="1"/>
  <c r="Y314" i="2"/>
  <c r="V314" i="2"/>
  <c r="W314" i="2" s="1"/>
  <c r="R418" i="2"/>
  <c r="AB418" i="2"/>
  <c r="R538" i="2"/>
  <c r="Y41" i="2"/>
  <c r="V41" i="2"/>
  <c r="W41" i="2" s="1"/>
  <c r="R35" i="2"/>
  <c r="AB35" i="2"/>
  <c r="R630" i="2"/>
  <c r="V988" i="2"/>
  <c r="W988" i="2" s="1"/>
  <c r="Y988" i="2"/>
  <c r="Z988" i="2" s="1"/>
  <c r="AA988" i="2" s="1"/>
  <c r="Y192" i="2"/>
  <c r="V192" i="2"/>
  <c r="W192" i="2" s="1"/>
  <c r="Y82" i="2"/>
  <c r="V82" i="2"/>
  <c r="W82" i="2" s="1"/>
  <c r="Q307" i="2"/>
  <c r="Q865" i="2"/>
  <c r="V776" i="2"/>
  <c r="W776" i="2" s="1"/>
  <c r="Y776" i="2"/>
  <c r="Z776" i="2" s="1"/>
  <c r="AA776" i="2" s="1"/>
  <c r="R94" i="2"/>
  <c r="AB94" i="2"/>
  <c r="Q664" i="2"/>
  <c r="R281" i="2"/>
  <c r="AB281" i="2"/>
  <c r="V428" i="2"/>
  <c r="W428" i="2" s="1"/>
  <c r="Y428" i="2"/>
  <c r="Y680" i="2"/>
  <c r="Z680" i="2" s="1"/>
  <c r="AA680" i="2" s="1"/>
  <c r="V680" i="2"/>
  <c r="W680" i="2" s="1"/>
  <c r="R610" i="2"/>
  <c r="AB610" i="2"/>
  <c r="V852" i="2"/>
  <c r="W852" i="2" s="1"/>
  <c r="Y852" i="2"/>
  <c r="R695" i="2"/>
  <c r="R54" i="2"/>
  <c r="Y965" i="2"/>
  <c r="Z965" i="2" s="1"/>
  <c r="AA965" i="2" s="1"/>
  <c r="V965" i="2"/>
  <c r="W965" i="2" s="1"/>
  <c r="U817" i="2"/>
  <c r="Q261" i="2"/>
  <c r="V472" i="2"/>
  <c r="W472" i="2" s="1"/>
  <c r="Y472" i="2"/>
  <c r="Q758" i="2"/>
  <c r="R280" i="2"/>
  <c r="R669" i="2"/>
  <c r="Q606" i="2"/>
  <c r="V580" i="2"/>
  <c r="W580" i="2" s="1"/>
  <c r="Y580" i="2"/>
  <c r="R860" i="2"/>
  <c r="R638" i="2"/>
  <c r="V944" i="2"/>
  <c r="W944" i="2" s="1"/>
  <c r="Y944" i="2"/>
  <c r="Y299" i="2"/>
  <c r="Z299" i="2" s="1"/>
  <c r="AA299" i="2" s="1"/>
  <c r="V299" i="2"/>
  <c r="W299" i="2" s="1"/>
  <c r="R874" i="2"/>
  <c r="AB874" i="2"/>
  <c r="R825" i="2"/>
  <c r="Y29" i="2"/>
  <c r="Z29" i="2" s="1"/>
  <c r="AA29" i="2" s="1"/>
  <c r="V29" i="2"/>
  <c r="W29" i="2" s="1"/>
  <c r="U809" i="2"/>
  <c r="Y315" i="2"/>
  <c r="V315" i="2"/>
  <c r="W315" i="2" s="1"/>
  <c r="U277" i="2"/>
  <c r="Y404" i="2"/>
  <c r="Z404" i="2" s="1"/>
  <c r="AA404" i="2" s="1"/>
  <c r="V404" i="2"/>
  <c r="W404" i="2" s="1"/>
  <c r="R160" i="2"/>
  <c r="AB160" i="2"/>
  <c r="R30" i="2"/>
  <c r="Y954" i="2"/>
  <c r="Z954" i="2" s="1"/>
  <c r="AA954" i="2" s="1"/>
  <c r="V954" i="2"/>
  <c r="W954" i="2" s="1"/>
  <c r="R592" i="2"/>
  <c r="R161" i="2"/>
  <c r="AB161" i="2"/>
  <c r="Y407" i="2"/>
  <c r="Z407" i="2" s="1"/>
  <c r="V407" i="2"/>
  <c r="W407" i="2" s="1"/>
  <c r="Q217" i="2"/>
  <c r="R914" i="2"/>
  <c r="R93" i="2"/>
  <c r="AB93" i="2"/>
  <c r="V126" i="2"/>
  <c r="W126" i="2" s="1"/>
  <c r="Y126" i="2"/>
  <c r="Z126" i="2" s="1"/>
  <c r="AA126" i="2" s="1"/>
  <c r="V971" i="2"/>
  <c r="W971" i="2" s="1"/>
  <c r="Y971" i="2"/>
  <c r="Z971" i="2" s="1"/>
  <c r="AA971" i="2" s="1"/>
  <c r="R240" i="2"/>
  <c r="V463" i="2"/>
  <c r="W463" i="2" s="1"/>
  <c r="Y463" i="2"/>
  <c r="Z463" i="2" s="1"/>
  <c r="AA463" i="2" s="1"/>
  <c r="V810" i="2"/>
  <c r="W810" i="2" s="1"/>
  <c r="Y810" i="2"/>
  <c r="Z810" i="2" s="1"/>
  <c r="AA810" i="2" s="1"/>
  <c r="U442" i="2"/>
  <c r="Y334" i="2"/>
  <c r="Z334" i="2" s="1"/>
  <c r="AA334" i="2" s="1"/>
  <c r="V334" i="2"/>
  <c r="W334" i="2" s="1"/>
  <c r="R424" i="2"/>
  <c r="AB424" i="2"/>
  <c r="Y15" i="6"/>
  <c r="Y19" i="6" s="1"/>
  <c r="Y243" i="2"/>
  <c r="V243" i="2"/>
  <c r="W243" i="2" s="1"/>
  <c r="U945" i="2"/>
  <c r="Q641" i="2"/>
  <c r="Q56" i="2"/>
  <c r="U130" i="2"/>
  <c r="Q488" i="2"/>
  <c r="V862" i="2"/>
  <c r="W862" i="2" s="1"/>
  <c r="Y862" i="2"/>
  <c r="Y20" i="2"/>
  <c r="Z20" i="2" s="1"/>
  <c r="AA20" i="2" s="1"/>
  <c r="V20" i="2"/>
  <c r="W20" i="2" s="1"/>
  <c r="Y289" i="2"/>
  <c r="Z289" i="2" s="1"/>
  <c r="AA289" i="2" s="1"/>
  <c r="V289" i="2"/>
  <c r="W289" i="2" s="1"/>
  <c r="Q264" i="2"/>
  <c r="V588" i="2"/>
  <c r="W588" i="2" s="1"/>
  <c r="Y588" i="2"/>
  <c r="Z588" i="2" s="1"/>
  <c r="AA588" i="2" s="1"/>
  <c r="Y96" i="2"/>
  <c r="V96" i="2"/>
  <c r="W96" i="2" s="1"/>
  <c r="Q351" i="2"/>
  <c r="Q712" i="2"/>
  <c r="U634" i="2"/>
  <c r="Q963" i="2"/>
  <c r="Y145" i="2"/>
  <c r="V145" i="2"/>
  <c r="W145" i="2" s="1"/>
  <c r="U706" i="2"/>
  <c r="Q548" i="2"/>
  <c r="Y849" i="2"/>
  <c r="V849" i="2"/>
  <c r="W849" i="2" s="1"/>
  <c r="Q671" i="2"/>
  <c r="V291" i="2"/>
  <c r="W291" i="2" s="1"/>
  <c r="Y291" i="2"/>
  <c r="Q870" i="2"/>
  <c r="Q311" i="2"/>
  <c r="Y821" i="2"/>
  <c r="Z821" i="2" s="1"/>
  <c r="V821" i="2"/>
  <c r="W821" i="2" s="1"/>
  <c r="U27" i="2"/>
  <c r="U375" i="2"/>
  <c r="Q92" i="2"/>
  <c r="V674" i="2"/>
  <c r="W674" i="2" s="1"/>
  <c r="Y674" i="2"/>
  <c r="Z674" i="2" s="1"/>
  <c r="AA674" i="2" s="1"/>
  <c r="Q458" i="2"/>
  <c r="V653" i="2"/>
  <c r="W653" i="2" s="1"/>
  <c r="Y653" i="2"/>
  <c r="Y135" i="2"/>
  <c r="Z135" i="2" s="1"/>
  <c r="AA135" i="2" s="1"/>
  <c r="V135" i="2"/>
  <c r="W135" i="2" s="1"/>
  <c r="Q509" i="2"/>
  <c r="Q226" i="2"/>
  <c r="Q564" i="2"/>
  <c r="V355" i="2"/>
  <c r="W355" i="2" s="1"/>
  <c r="Y355" i="2"/>
  <c r="Z355" i="2" s="1"/>
  <c r="AA355" i="2" s="1"/>
  <c r="Q772" i="2"/>
  <c r="U109" i="2"/>
  <c r="Q165" i="2"/>
  <c r="M15" i="6"/>
  <c r="M19" i="6" s="1"/>
  <c r="Q607" i="2"/>
  <c r="Q1009" i="2"/>
  <c r="V115" i="2"/>
  <c r="W115" i="2" s="1"/>
  <c r="Y115" i="2"/>
  <c r="Z115" i="2" s="1"/>
  <c r="AA115" i="2" s="1"/>
  <c r="Q812" i="2"/>
  <c r="Y752" i="2"/>
  <c r="Z752" i="2" s="1"/>
  <c r="AA752" i="2" s="1"/>
  <c r="V752" i="2"/>
  <c r="W752" i="2" s="1"/>
  <c r="Q491" i="2"/>
  <c r="V868" i="2"/>
  <c r="W868" i="2" s="1"/>
  <c r="Y868" i="2"/>
  <c r="Z868" i="2" s="1"/>
  <c r="AA868" i="2" s="1"/>
  <c r="Y912" i="2"/>
  <c r="V912" i="2"/>
  <c r="W912" i="2" s="1"/>
  <c r="Q928" i="2"/>
  <c r="V943" i="2"/>
  <c r="W943" i="2" s="1"/>
  <c r="Y943" i="2"/>
  <c r="Q447" i="2"/>
  <c r="Q688" i="2"/>
  <c r="Q470" i="2"/>
  <c r="U104" i="2"/>
  <c r="Q273" i="2"/>
  <c r="V241" i="2"/>
  <c r="W241" i="2" s="1"/>
  <c r="Y241" i="2"/>
  <c r="Z241" i="2" s="1"/>
  <c r="AA241" i="2" s="1"/>
  <c r="Q505" i="2"/>
  <c r="Q207" i="2"/>
  <c r="Q642" i="2"/>
  <c r="Y748" i="2"/>
  <c r="Z748" i="2" s="1"/>
  <c r="AA748" i="2" s="1"/>
  <c r="V748" i="2"/>
  <c r="W748" i="2" s="1"/>
  <c r="Y46" i="2"/>
  <c r="Z46" i="2" s="1"/>
  <c r="AA46" i="2" s="1"/>
  <c r="V46" i="2"/>
  <c r="W46" i="2" s="1"/>
  <c r="Q132" i="2"/>
  <c r="Y626" i="2"/>
  <c r="V626" i="2"/>
  <c r="W626" i="2" s="1"/>
  <c r="Y462" i="2"/>
  <c r="V462" i="2"/>
  <c r="W462" i="2" s="1"/>
  <c r="Q894" i="2"/>
  <c r="Y661" i="2"/>
  <c r="Z661" i="2" s="1"/>
  <c r="V661" i="2"/>
  <c r="W661" i="2" s="1"/>
  <c r="U637" i="2"/>
  <c r="V125" i="2"/>
  <c r="W125" i="2" s="1"/>
  <c r="Y125" i="2"/>
  <c r="Z125" i="2" s="1"/>
  <c r="AA125" i="2" s="1"/>
  <c r="V684" i="2"/>
  <c r="W684" i="2" s="1"/>
  <c r="Y684" i="2"/>
  <c r="Z684" i="2" s="1"/>
  <c r="V596" i="2"/>
  <c r="W596" i="2" s="1"/>
  <c r="Y596" i="2"/>
  <c r="Z596" i="2" s="1"/>
  <c r="V21" i="2"/>
  <c r="W21" i="2" s="1"/>
  <c r="Y21" i="2"/>
  <c r="Z21" i="2" s="1"/>
  <c r="AA21" i="2" s="1"/>
  <c r="Q587" i="2"/>
  <c r="Y151" i="2"/>
  <c r="Z151" i="2" s="1"/>
  <c r="AA151" i="2" s="1"/>
  <c r="V151" i="2"/>
  <c r="W151" i="2" s="1"/>
  <c r="Y446" i="2"/>
  <c r="Z446" i="2" s="1"/>
  <c r="AA446" i="2" s="1"/>
  <c r="V446" i="2"/>
  <c r="W446" i="2" s="1"/>
  <c r="Y882" i="2"/>
  <c r="Z882" i="2" s="1"/>
  <c r="AA882" i="2" s="1"/>
  <c r="V882" i="2"/>
  <c r="W882" i="2" s="1"/>
  <c r="Q397" i="2"/>
  <c r="V401" i="2"/>
  <c r="W401" i="2" s="1"/>
  <c r="Y401" i="2"/>
  <c r="Z401" i="2" s="1"/>
  <c r="V430" i="2"/>
  <c r="W430" i="2" s="1"/>
  <c r="Y430" i="2"/>
  <c r="Z430" i="2" s="1"/>
  <c r="Y439" i="2"/>
  <c r="V439" i="2"/>
  <c r="W439" i="2" s="1"/>
  <c r="U444" i="2"/>
  <c r="Q191" i="2"/>
  <c r="Q786" i="2"/>
  <c r="V70" i="2"/>
  <c r="W70" i="2" s="1"/>
  <c r="Y70" i="2"/>
  <c r="Q83" i="2"/>
  <c r="Y985" i="2"/>
  <c r="V985" i="2"/>
  <c r="W985" i="2" s="1"/>
  <c r="V727" i="2"/>
  <c r="W727" i="2" s="1"/>
  <c r="Y727" i="2"/>
  <c r="Z727" i="2" s="1"/>
  <c r="AA727" i="2" s="1"/>
  <c r="Y105" i="2"/>
  <c r="V105" i="2"/>
  <c r="W105" i="2" s="1"/>
  <c r="Y771" i="2"/>
  <c r="V771" i="2"/>
  <c r="W771" i="2" s="1"/>
  <c r="Q518" i="2"/>
  <c r="V494" i="2"/>
  <c r="W494" i="2" s="1"/>
  <c r="Y494" i="2"/>
  <c r="Q832" i="2"/>
  <c r="V568" i="2"/>
  <c r="W568" i="2" s="1"/>
  <c r="Y568" i="2"/>
  <c r="Z568" i="2" s="1"/>
  <c r="Q736" i="2"/>
  <c r="Y784" i="2"/>
  <c r="Z784" i="2" s="1"/>
  <c r="AA784" i="2" s="1"/>
  <c r="V784" i="2"/>
  <c r="W784" i="2" s="1"/>
  <c r="Q815" i="2"/>
  <c r="V73" i="2"/>
  <c r="W73" i="2" s="1"/>
  <c r="Y73" i="2"/>
  <c r="Z73" i="2" s="1"/>
  <c r="Q542" i="2"/>
  <c r="U179" i="2"/>
  <c r="Q295" i="2"/>
  <c r="Q813" i="2"/>
  <c r="Q979" i="2"/>
  <c r="U497" i="2"/>
  <c r="Y18" i="2"/>
  <c r="V18" i="2"/>
  <c r="W18" i="2" s="1"/>
  <c r="Q50" i="2"/>
  <c r="V978" i="2"/>
  <c r="W978" i="2" s="1"/>
  <c r="Y978" i="2"/>
  <c r="Q746" i="2"/>
  <c r="U598" i="2"/>
  <c r="Y903" i="2"/>
  <c r="Z903" i="2" s="1"/>
  <c r="AA903" i="2" s="1"/>
  <c r="V903" i="2"/>
  <c r="W903" i="2" s="1"/>
  <c r="Q312" i="2"/>
  <c r="Q520" i="2"/>
  <c r="Q118" i="2"/>
  <c r="Q215" i="2"/>
  <c r="V306" i="2"/>
  <c r="W306" i="2" s="1"/>
  <c r="Y306" i="2"/>
  <c r="U983" i="2"/>
  <c r="Q117" i="2"/>
  <c r="Y803" i="2"/>
  <c r="Z803" i="2" s="1"/>
  <c r="AA803" i="2" s="1"/>
  <c r="V803" i="2"/>
  <c r="W803" i="2" s="1"/>
  <c r="Q28" i="2"/>
  <c r="U930" i="2"/>
  <c r="U645" i="2"/>
  <c r="V228" i="2"/>
  <c r="W228" i="2" s="1"/>
  <c r="Y228" i="2"/>
  <c r="Z228" i="2" s="1"/>
  <c r="Y549" i="2"/>
  <c r="V549" i="2"/>
  <c r="W549" i="2" s="1"/>
  <c r="Q49" i="2"/>
  <c r="V294" i="2"/>
  <c r="W294" i="2" s="1"/>
  <c r="Y294" i="2"/>
  <c r="Q120" i="2"/>
  <c r="Q97" i="2"/>
  <c r="V309" i="2"/>
  <c r="W309" i="2" s="1"/>
  <c r="Y309" i="2"/>
  <c r="U958" i="2"/>
  <c r="Q344" i="2"/>
  <c r="Y324" i="2"/>
  <c r="Z324" i="2" s="1"/>
  <c r="AA324" i="2" s="1"/>
  <c r="V324" i="2"/>
  <c r="W324" i="2" s="1"/>
  <c r="U166" i="2"/>
  <c r="V107" i="2"/>
  <c r="W107" i="2" s="1"/>
  <c r="Y107" i="2"/>
  <c r="Z107" i="2" s="1"/>
  <c r="AA107" i="2" s="1"/>
  <c r="U561" i="2"/>
  <c r="Q246" i="2"/>
  <c r="Y869" i="2"/>
  <c r="V869" i="2"/>
  <c r="W869" i="2" s="1"/>
  <c r="Q415" i="2"/>
  <c r="V75" i="2"/>
  <c r="W75" i="2" s="1"/>
  <c r="Y75" i="2"/>
  <c r="U957" i="2"/>
  <c r="V486" i="2"/>
  <c r="W486" i="2" s="1"/>
  <c r="Y486" i="2"/>
  <c r="Z486" i="2" s="1"/>
  <c r="Y742" i="2"/>
  <c r="V742" i="2"/>
  <c r="W742" i="2" s="1"/>
  <c r="Q833" i="2"/>
  <c r="Q378" i="2"/>
  <c r="U433" i="2"/>
  <c r="Q600" i="2"/>
  <c r="V133" i="2"/>
  <c r="W133" i="2" s="1"/>
  <c r="Y133" i="2"/>
  <c r="Z133" i="2" s="1"/>
  <c r="AA133" i="2" s="1"/>
  <c r="U563" i="2"/>
  <c r="Y475" i="2"/>
  <c r="Z475" i="2" s="1"/>
  <c r="AA475" i="2" s="1"/>
  <c r="V475" i="2"/>
  <c r="W475" i="2" s="1"/>
  <c r="Q896" i="2"/>
  <c r="V675" i="2"/>
  <c r="W675" i="2" s="1"/>
  <c r="Y675" i="2"/>
  <c r="Z675" i="2" s="1"/>
  <c r="AA675" i="2" s="1"/>
  <c r="Q526" i="2"/>
  <c r="U617" i="2"/>
  <c r="Q1006" i="2"/>
  <c r="V320" i="2"/>
  <c r="W320" i="2" s="1"/>
  <c r="Y320" i="2"/>
  <c r="Y681" i="2"/>
  <c r="Z681" i="2" s="1"/>
  <c r="V681" i="2"/>
  <c r="W681" i="2" s="1"/>
  <c r="Q211" i="2"/>
  <c r="Q437" i="2"/>
  <c r="Y199" i="2"/>
  <c r="Z199" i="2" s="1"/>
  <c r="AA199" i="2" s="1"/>
  <c r="V199" i="2"/>
  <c r="W199" i="2" s="1"/>
  <c r="Q1012" i="2"/>
  <c r="Q398" i="2"/>
  <c r="V818" i="2"/>
  <c r="W818" i="2" s="1"/>
  <c r="Y818" i="2"/>
  <c r="Q924" i="2"/>
  <c r="Q382" i="2"/>
  <c r="Q678" i="2"/>
  <c r="V647" i="2"/>
  <c r="W647" i="2" s="1"/>
  <c r="Y647" i="2"/>
  <c r="Z647" i="2" s="1"/>
  <c r="AA647" i="2" s="1"/>
  <c r="V441" i="2"/>
  <c r="W441" i="2" s="1"/>
  <c r="Y441" i="2"/>
  <c r="Z441" i="2" s="1"/>
  <c r="AA441" i="2" s="1"/>
  <c r="U577" i="2"/>
  <c r="V487" i="2"/>
  <c r="W487" i="2" s="1"/>
  <c r="Y487" i="2"/>
  <c r="U604" i="2"/>
  <c r="V1014" i="2"/>
  <c r="W1014" i="2" s="1"/>
  <c r="Y1014" i="2"/>
  <c r="Z1014" i="2" s="1"/>
  <c r="Y569" i="2"/>
  <c r="V569" i="2"/>
  <c r="W569" i="2" s="1"/>
  <c r="U329" i="2"/>
  <c r="V493" i="2"/>
  <c r="W493" i="2" s="1"/>
  <c r="Y493" i="2"/>
  <c r="Q807" i="2"/>
  <c r="U555" i="2"/>
  <c r="Y45" i="2"/>
  <c r="Z45" i="2" s="1"/>
  <c r="V45" i="2"/>
  <c r="W45" i="2" s="1"/>
  <c r="Q168" i="2"/>
  <c r="Y668" i="2"/>
  <c r="V668" i="2"/>
  <c r="W668" i="2" s="1"/>
  <c r="U236" i="2"/>
  <c r="V435" i="2"/>
  <c r="W435" i="2" s="1"/>
  <c r="Y435" i="2"/>
  <c r="Y909" i="2"/>
  <c r="Z909" i="2" s="1"/>
  <c r="AA909" i="2" s="1"/>
  <c r="V909" i="2"/>
  <c r="W909" i="2" s="1"/>
  <c r="Q229" i="2"/>
  <c r="Q337" i="2"/>
  <c r="Q836" i="2"/>
  <c r="V252" i="2"/>
  <c r="W252" i="2" s="1"/>
  <c r="Y252" i="2"/>
  <c r="Z252" i="2" s="1"/>
  <c r="AA252" i="2" s="1"/>
  <c r="V452" i="2"/>
  <c r="W452" i="2" s="1"/>
  <c r="Y452" i="2"/>
  <c r="Z452" i="2" s="1"/>
  <c r="AA452" i="2" s="1"/>
  <c r="Y461" i="2"/>
  <c r="V461" i="2"/>
  <c r="W461" i="2" s="1"/>
  <c r="U473" i="2"/>
  <c r="Q63" i="2"/>
  <c r="Q77" i="2"/>
  <c r="U973" i="2"/>
  <c r="V913" i="2"/>
  <c r="W913" i="2" s="1"/>
  <c r="Y913" i="2"/>
  <c r="Z913" i="2" s="1"/>
  <c r="AA913" i="2" s="1"/>
  <c r="Q86" i="2"/>
  <c r="Y932" i="2"/>
  <c r="Z932" i="2" s="1"/>
  <c r="AA932" i="2" s="1"/>
  <c r="V932" i="2"/>
  <c r="W932" i="2" s="1"/>
  <c r="V318" i="2"/>
  <c r="W318" i="2" s="1"/>
  <c r="Y318" i="2"/>
  <c r="Q826" i="2"/>
  <c r="Y42" i="2"/>
  <c r="V42" i="2"/>
  <c r="W42" i="2" s="1"/>
  <c r="U23" i="2"/>
  <c r="Y19" i="2"/>
  <c r="Z19" i="2" s="1"/>
  <c r="V19" i="2"/>
  <c r="W19" i="2" s="1"/>
  <c r="Q608" i="2"/>
  <c r="U108" i="2"/>
  <c r="V543" i="2"/>
  <c r="W543" i="2" s="1"/>
  <c r="Y543" i="2"/>
  <c r="Y459" i="2"/>
  <c r="Z459" i="2" s="1"/>
  <c r="AA459" i="2" s="1"/>
  <c r="V459" i="2"/>
  <c r="W459" i="2" s="1"/>
  <c r="Q137" i="2"/>
  <c r="V297" i="2"/>
  <c r="W297" i="2" s="1"/>
  <c r="Y297" i="2"/>
  <c r="Z297" i="2" s="1"/>
  <c r="AA297" i="2" s="1"/>
  <c r="Y417" i="2"/>
  <c r="V417" i="2"/>
  <c r="W417" i="2" s="1"/>
  <c r="V102" i="2"/>
  <c r="W102" i="2" s="1"/>
  <c r="Y102" i="2"/>
  <c r="Z102" i="2" s="1"/>
  <c r="R829" i="2"/>
  <c r="AB829" i="2"/>
  <c r="Q545" i="2"/>
  <c r="Q25" i="2"/>
  <c r="V974" i="2"/>
  <c r="W974" i="2" s="1"/>
  <c r="Y974" i="2"/>
  <c r="Z974" i="2" s="1"/>
  <c r="AA974" i="2" s="1"/>
  <c r="Q85" i="2"/>
  <c r="Y891" i="2"/>
  <c r="Z891" i="2" s="1"/>
  <c r="AA891" i="2" s="1"/>
  <c r="V891" i="2"/>
  <c r="W891" i="2" s="1"/>
  <c r="R693" i="2"/>
  <c r="Q883" i="2"/>
  <c r="Q22" i="2"/>
  <c r="Y423" i="2"/>
  <c r="Z423" i="2" s="1"/>
  <c r="AA423" i="2" s="1"/>
  <c r="V423" i="2"/>
  <c r="W423" i="2" s="1"/>
  <c r="Y916" i="2"/>
  <c r="Z916" i="2" s="1"/>
  <c r="AA916" i="2" s="1"/>
  <c r="V916" i="2"/>
  <c r="W916" i="2" s="1"/>
  <c r="Q270" i="2"/>
  <c r="U76" i="2"/>
  <c r="V907" i="2"/>
  <c r="W907" i="2" s="1"/>
  <c r="Y907" i="2"/>
  <c r="Y583" i="2"/>
  <c r="Z583" i="2" s="1"/>
  <c r="AA583" i="2" s="1"/>
  <c r="V583" i="2"/>
  <c r="W583" i="2" s="1"/>
  <c r="Q464" i="2"/>
  <c r="V774" i="2"/>
  <c r="W774" i="2" s="1"/>
  <c r="Y774" i="2"/>
  <c r="Z774" i="2" s="1"/>
  <c r="AA774" i="2" s="1"/>
  <c r="Y121" i="2"/>
  <c r="V121" i="2"/>
  <c r="W121" i="2" s="1"/>
  <c r="U714" i="2"/>
  <c r="U257" i="2"/>
  <c r="R831" i="2"/>
  <c r="AB831" i="2"/>
  <c r="Q716" i="2"/>
  <c r="R456" i="2"/>
  <c r="U686" i="2"/>
  <c r="Y402" i="2"/>
  <c r="V402" i="2"/>
  <c r="W402" i="2" s="1"/>
  <c r="Y741" i="2"/>
  <c r="V741" i="2"/>
  <c r="W741" i="2" s="1"/>
  <c r="Q187" i="2"/>
  <c r="U574" i="2"/>
  <c r="V795" i="2"/>
  <c r="W795" i="2" s="1"/>
  <c r="Y795" i="2"/>
  <c r="Z795" i="2" s="1"/>
  <c r="AA795" i="2" s="1"/>
  <c r="V34" i="2"/>
  <c r="W34" i="2" s="1"/>
  <c r="Y34" i="2"/>
  <c r="Z34" i="2" s="1"/>
  <c r="AA34" i="2" s="1"/>
  <c r="Q572" i="2"/>
  <c r="U178" i="2"/>
  <c r="V460" i="2"/>
  <c r="W460" i="2" s="1"/>
  <c r="Y460" i="2"/>
  <c r="Z460" i="2" s="1"/>
  <c r="AA460" i="2" s="1"/>
  <c r="Y792" i="2"/>
  <c r="V792" i="2"/>
  <c r="W792" i="2" s="1"/>
  <c r="U551" i="2"/>
  <c r="Q726" i="2"/>
  <c r="U843" i="2"/>
  <c r="U128" i="2"/>
  <c r="Q43" i="2"/>
  <c r="V573" i="2"/>
  <c r="W573" i="2" s="1"/>
  <c r="Y573" i="2"/>
  <c r="Y1005" i="2"/>
  <c r="Z1005" i="2" s="1"/>
  <c r="AB1005" i="2" s="1"/>
  <c r="V1005" i="2"/>
  <c r="W1005" i="2" s="1"/>
  <c r="Y921" i="2"/>
  <c r="Z921" i="2" s="1"/>
  <c r="AA921" i="2" s="1"/>
  <c r="V921" i="2"/>
  <c r="W921" i="2" s="1"/>
  <c r="V711" i="2"/>
  <c r="W711" i="2" s="1"/>
  <c r="Y711" i="2"/>
  <c r="U400" i="2"/>
  <c r="Y630" i="2"/>
  <c r="V630" i="2"/>
  <c r="W630" i="2" s="1"/>
  <c r="R703" i="2"/>
  <c r="AB703" i="2"/>
  <c r="Y408" i="2"/>
  <c r="V408" i="2"/>
  <c r="W408" i="2" s="1"/>
  <c r="R808" i="2"/>
  <c r="AB808" i="2"/>
  <c r="R845" i="2"/>
  <c r="Y785" i="2"/>
  <c r="V785" i="2"/>
  <c r="W785" i="2" s="1"/>
  <c r="Y251" i="2"/>
  <c r="V251" i="2"/>
  <c r="W251" i="2" s="1"/>
  <c r="Q863" i="2"/>
  <c r="Y766" i="2"/>
  <c r="Z766" i="2" s="1"/>
  <c r="AA766" i="2" s="1"/>
  <c r="V766" i="2"/>
  <c r="W766" i="2" s="1"/>
  <c r="Y767" i="2"/>
  <c r="Z767" i="2" s="1"/>
  <c r="AA767" i="2" s="1"/>
  <c r="V767" i="2"/>
  <c r="W767" i="2" s="1"/>
  <c r="Q408" i="2"/>
  <c r="Q61" i="2"/>
  <c r="Q455" i="2"/>
  <c r="Y422" i="2"/>
  <c r="V422" i="2"/>
  <c r="W422" i="2" s="1"/>
  <c r="V101" i="2"/>
  <c r="W101" i="2" s="1"/>
  <c r="Y101" i="2"/>
  <c r="Z101" i="2" s="1"/>
  <c r="AA101" i="2" s="1"/>
  <c r="Q565" i="2"/>
  <c r="U785" i="2"/>
  <c r="Q711" i="2"/>
  <c r="R251" i="2"/>
  <c r="V64" i="2"/>
  <c r="W64" i="2" s="1"/>
  <c r="Y64" i="2"/>
  <c r="Q387" i="2"/>
  <c r="Q723" i="2"/>
  <c r="V566" i="2"/>
  <c r="W566" i="2" s="1"/>
  <c r="Y566" i="2"/>
  <c r="Q91" i="2"/>
  <c r="Q767" i="2"/>
  <c r="Q90" i="2"/>
  <c r="V477" i="2"/>
  <c r="W477" i="2" s="1"/>
  <c r="Y477" i="2"/>
  <c r="Z477" i="2" s="1"/>
  <c r="AA477" i="2" s="1"/>
  <c r="Q917" i="2"/>
  <c r="Q383" i="2"/>
  <c r="Q844" i="2"/>
  <c r="V779" i="2"/>
  <c r="W779" i="2" s="1"/>
  <c r="Y779" i="2"/>
  <c r="U307" i="2"/>
  <c r="V384" i="2"/>
  <c r="W384" i="2" s="1"/>
  <c r="Y384" i="2"/>
  <c r="Z384" i="2" s="1"/>
  <c r="AA384" i="2" s="1"/>
  <c r="Q776" i="2"/>
  <c r="Y250" i="2"/>
  <c r="Z250" i="2" s="1"/>
  <c r="AA250" i="2" s="1"/>
  <c r="V250" i="2"/>
  <c r="W250" i="2" s="1"/>
  <c r="Q537" i="2"/>
  <c r="V204" i="2"/>
  <c r="W204" i="2" s="1"/>
  <c r="Y204" i="2"/>
  <c r="Z204" i="2" s="1"/>
  <c r="AA204" i="2" s="1"/>
  <c r="Q725" i="2"/>
  <c r="Y465" i="2"/>
  <c r="Z465" i="2" s="1"/>
  <c r="AA465" i="2" s="1"/>
  <c r="V465" i="2"/>
  <c r="W465" i="2" s="1"/>
  <c r="Q965" i="2"/>
  <c r="Q511" i="2"/>
  <c r="Q754" i="2"/>
  <c r="Q472" i="2"/>
  <c r="Y906" i="2"/>
  <c r="Z906" i="2" s="1"/>
  <c r="AA906" i="2" s="1"/>
  <c r="V906" i="2"/>
  <c r="W906" i="2" s="1"/>
  <c r="V136" i="2"/>
  <c r="W136" i="2" s="1"/>
  <c r="Y136" i="2"/>
  <c r="Q580" i="2"/>
  <c r="Y254" i="2"/>
  <c r="V254" i="2"/>
  <c r="W254" i="2" s="1"/>
  <c r="Q944" i="2"/>
  <c r="R299" i="2"/>
  <c r="Q434" i="2"/>
  <c r="V827" i="2"/>
  <c r="W827" i="2" s="1"/>
  <c r="Y827" i="2"/>
  <c r="Z827" i="2" s="1"/>
  <c r="AA827" i="2" s="1"/>
  <c r="Y1010" i="2"/>
  <c r="V1010" i="2"/>
  <c r="W1010" i="2" s="1"/>
  <c r="U768" i="2"/>
  <c r="U65" i="2"/>
  <c r="Q315" i="2"/>
  <c r="Y777" i="2"/>
  <c r="Z777" i="2" s="1"/>
  <c r="AA777" i="2" s="1"/>
  <c r="V777" i="2"/>
  <c r="W777" i="2" s="1"/>
  <c r="Q277" i="2"/>
  <c r="Y364" i="2"/>
  <c r="V364" i="2"/>
  <c r="W364" i="2" s="1"/>
  <c r="V773" i="2"/>
  <c r="W773" i="2" s="1"/>
  <c r="Y773" i="2"/>
  <c r="Z773" i="2" s="1"/>
  <c r="AA773" i="2" s="1"/>
  <c r="Q908" i="2"/>
  <c r="U407" i="2"/>
  <c r="Y791" i="2"/>
  <c r="V791" i="2"/>
  <c r="W791" i="2" s="1"/>
  <c r="Q739" i="2"/>
  <c r="Y269" i="2"/>
  <c r="Z269" i="2" s="1"/>
  <c r="AA269" i="2" s="1"/>
  <c r="V269" i="2"/>
  <c r="W269" i="2" s="1"/>
  <c r="V213" i="2"/>
  <c r="W213" i="2" s="1"/>
  <c r="Y213" i="2"/>
  <c r="Y288" i="2"/>
  <c r="Z288" i="2" s="1"/>
  <c r="AA288" i="2" s="1"/>
  <c r="V288" i="2"/>
  <c r="W288" i="2" s="1"/>
  <c r="V605" i="2"/>
  <c r="W605" i="2" s="1"/>
  <c r="Y605" i="2"/>
  <c r="V66" i="2"/>
  <c r="W66" i="2" s="1"/>
  <c r="Y66" i="2"/>
  <c r="Q126" i="2"/>
  <c r="Q442" i="2"/>
  <c r="Q334" i="2"/>
  <c r="Q720" i="2"/>
  <c r="Y705" i="2"/>
  <c r="Z705" i="2" s="1"/>
  <c r="AA705" i="2" s="1"/>
  <c r="V705" i="2"/>
  <c r="W705" i="2" s="1"/>
  <c r="AA15" i="6"/>
  <c r="Q243" i="2"/>
  <c r="V380" i="2"/>
  <c r="W380" i="2" s="1"/>
  <c r="Y380" i="2"/>
  <c r="Y255" i="2"/>
  <c r="Z255" i="2" s="1"/>
  <c r="AA255" i="2" s="1"/>
  <c r="V255" i="2"/>
  <c r="W255" i="2" s="1"/>
  <c r="V471" i="2"/>
  <c r="W471" i="2" s="1"/>
  <c r="Y471" i="2"/>
  <c r="Q20" i="2"/>
  <c r="U289" i="2"/>
  <c r="Y952" i="2"/>
  <c r="Z952" i="2" s="1"/>
  <c r="AA952" i="2" s="1"/>
  <c r="V952" i="2"/>
  <c r="W952" i="2" s="1"/>
  <c r="Q156" i="2"/>
  <c r="V682" i="2"/>
  <c r="W682" i="2" s="1"/>
  <c r="Y682" i="2"/>
  <c r="Z682" i="2" s="1"/>
  <c r="AA682" i="2" s="1"/>
  <c r="Q588" i="2"/>
  <c r="Q96" i="2"/>
  <c r="V851" i="2"/>
  <c r="W851" i="2" s="1"/>
  <c r="Y851" i="2"/>
  <c r="Z851" i="2" s="1"/>
  <c r="AA851" i="2" s="1"/>
  <c r="Y379" i="2"/>
  <c r="V379" i="2"/>
  <c r="W379" i="2" s="1"/>
  <c r="Q385" i="2"/>
  <c r="R676" i="2"/>
  <c r="AB676" i="2"/>
  <c r="Q634" i="2"/>
  <c r="Q849" i="2"/>
  <c r="Y426" i="2"/>
  <c r="Z426" i="2" s="1"/>
  <c r="V426" i="2"/>
  <c r="W426" i="2" s="1"/>
  <c r="U291" i="2"/>
  <c r="V325" i="2"/>
  <c r="W325" i="2" s="1"/>
  <c r="Y325" i="2"/>
  <c r="Z325" i="2" s="1"/>
  <c r="AA325" i="2" s="1"/>
  <c r="V322" i="2"/>
  <c r="W322" i="2" s="1"/>
  <c r="Y322" i="2"/>
  <c r="Z322" i="2" s="1"/>
  <c r="Q821" i="2"/>
  <c r="Y959" i="2"/>
  <c r="Z959" i="2" s="1"/>
  <c r="V959" i="2"/>
  <c r="W959" i="2" s="1"/>
  <c r="Y373" i="2"/>
  <c r="Z373" i="2" s="1"/>
  <c r="AA373" i="2" s="1"/>
  <c r="V373" i="2"/>
  <c r="W373" i="2" s="1"/>
  <c r="Q375" i="2"/>
  <c r="V416" i="2"/>
  <c r="W416" i="2" s="1"/>
  <c r="Y416" i="2"/>
  <c r="Z416" i="2" s="1"/>
  <c r="AA416" i="2" s="1"/>
  <c r="Q850" i="2"/>
  <c r="V612" i="2"/>
  <c r="W612" i="2" s="1"/>
  <c r="Y612" i="2"/>
  <c r="Y188" i="2"/>
  <c r="Z188" i="2" s="1"/>
  <c r="AA188" i="2" s="1"/>
  <c r="V188" i="2"/>
  <c r="W188" i="2" s="1"/>
  <c r="Y721" i="2"/>
  <c r="Z721" i="2" s="1"/>
  <c r="AA721" i="2" s="1"/>
  <c r="V721" i="2"/>
  <c r="W721" i="2" s="1"/>
  <c r="V717" i="2"/>
  <c r="W717" i="2" s="1"/>
  <c r="Y717" i="2"/>
  <c r="Y389" i="2"/>
  <c r="Z389" i="2" s="1"/>
  <c r="AA389" i="2" s="1"/>
  <c r="V389" i="2"/>
  <c r="W389" i="2" s="1"/>
  <c r="V910" i="2"/>
  <c r="W910" i="2" s="1"/>
  <c r="Y910" i="2"/>
  <c r="U222" i="2"/>
  <c r="V514" i="2"/>
  <c r="W514" i="2" s="1"/>
  <c r="Y514" i="2"/>
  <c r="Z514" i="2" s="1"/>
  <c r="AA514" i="2" s="1"/>
  <c r="V929" i="2"/>
  <c r="W929" i="2" s="1"/>
  <c r="Y929" i="2"/>
  <c r="Z929" i="2" s="1"/>
  <c r="AA929" i="2" s="1"/>
  <c r="Y508" i="2"/>
  <c r="V508" i="2"/>
  <c r="W508" i="2" s="1"/>
  <c r="V98" i="2"/>
  <c r="W98" i="2" s="1"/>
  <c r="Y98" i="2"/>
  <c r="Z98" i="2" s="1"/>
  <c r="AA98" i="2" s="1"/>
  <c r="Q539" i="2"/>
  <c r="V859" i="2"/>
  <c r="W859" i="2" s="1"/>
  <c r="Y859" i="2"/>
  <c r="V134" i="2"/>
  <c r="W134" i="2" s="1"/>
  <c r="Y134" i="2"/>
  <c r="V391" i="2"/>
  <c r="W391" i="2" s="1"/>
  <c r="Y391" i="2"/>
  <c r="U1011" i="2"/>
  <c r="Q241" i="2"/>
  <c r="V1004" i="2"/>
  <c r="W1004" i="2" s="1"/>
  <c r="Y1004" i="2"/>
  <c r="U207" i="2"/>
  <c r="R662" i="2"/>
  <c r="AB662" i="2"/>
  <c r="Y567" i="2"/>
  <c r="V567" i="2"/>
  <c r="W567" i="2" s="1"/>
  <c r="Q46" i="2"/>
  <c r="Q637" i="2"/>
  <c r="Q596" i="2"/>
  <c r="Q151" i="2"/>
  <c r="U882" i="2"/>
  <c r="U401" i="2"/>
  <c r="V103" i="2"/>
  <c r="W103" i="2" s="1"/>
  <c r="Y103" i="2"/>
  <c r="Z103" i="2" s="1"/>
  <c r="AA103" i="2" s="1"/>
  <c r="Q448" i="2"/>
  <c r="U430" i="2"/>
  <c r="Q439" i="2"/>
  <c r="Q444" i="2"/>
  <c r="Q99" i="2"/>
  <c r="V611" i="2"/>
  <c r="W611" i="2" s="1"/>
  <c r="Y611" i="2"/>
  <c r="V962" i="2"/>
  <c r="W962" i="2" s="1"/>
  <c r="Y962" i="2"/>
  <c r="U581" i="2"/>
  <c r="Q985" i="2"/>
  <c r="V878" i="2"/>
  <c r="W878" i="2" s="1"/>
  <c r="Y878" i="2"/>
  <c r="Q771" i="2"/>
  <c r="Q494" i="2"/>
  <c r="Q568" i="2"/>
  <c r="Q784" i="2"/>
  <c r="Q73" i="2"/>
  <c r="U57" i="2"/>
  <c r="V1007" i="2"/>
  <c r="W1007" i="2" s="1"/>
  <c r="Y1007" i="2"/>
  <c r="U110" i="2"/>
  <c r="V575" i="2"/>
  <c r="W575" i="2" s="1"/>
  <c r="Y575" i="2"/>
  <c r="Z575" i="2" s="1"/>
  <c r="AA575" i="2" s="1"/>
  <c r="U995" i="2"/>
  <c r="V998" i="2"/>
  <c r="W998" i="2" s="1"/>
  <c r="Y998" i="2"/>
  <c r="Q497" i="2"/>
  <c r="R740" i="2"/>
  <c r="AB740" i="2"/>
  <c r="U1001" i="2"/>
  <c r="Q978" i="2"/>
  <c r="Q598" i="2"/>
  <c r="U358" i="2"/>
  <c r="U306" i="2"/>
  <c r="V793" i="2"/>
  <c r="W793" i="2" s="1"/>
  <c r="Y793" i="2"/>
  <c r="Q183" i="2"/>
  <c r="Y119" i="2"/>
  <c r="V119" i="2"/>
  <c r="W119" i="2" s="1"/>
  <c r="Q803" i="2"/>
  <c r="V956" i="2"/>
  <c r="W956" i="2" s="1"/>
  <c r="Y956" i="2"/>
  <c r="Y1003" i="2"/>
  <c r="Z1003" i="2" s="1"/>
  <c r="AA1003" i="2" s="1"/>
  <c r="V1003" i="2"/>
  <c r="W1003" i="2" s="1"/>
  <c r="R930" i="2"/>
  <c r="AB930" i="2"/>
  <c r="Q645" i="2"/>
  <c r="Q228" i="2"/>
  <c r="Q294" i="2"/>
  <c r="V718" i="2"/>
  <c r="W718" i="2" s="1"/>
  <c r="Y718" i="2"/>
  <c r="Z718" i="2" s="1"/>
  <c r="AA718" i="2" s="1"/>
  <c r="U743" i="2"/>
  <c r="V761" i="2"/>
  <c r="W761" i="2" s="1"/>
  <c r="Y761" i="2"/>
  <c r="V150" i="2"/>
  <c r="W150" i="2" s="1"/>
  <c r="Y150" i="2"/>
  <c r="V331" i="2"/>
  <c r="W331" i="2" s="1"/>
  <c r="Y331" i="2"/>
  <c r="V298" i="2"/>
  <c r="W298" i="2" s="1"/>
  <c r="Y298" i="2"/>
  <c r="R253" i="2"/>
  <c r="V570" i="2"/>
  <c r="W570" i="2" s="1"/>
  <c r="Y570" i="2"/>
  <c r="Q198" i="2"/>
  <c r="R166" i="2"/>
  <c r="AB166" i="2"/>
  <c r="V834" i="2"/>
  <c r="W834" i="2" s="1"/>
  <c r="Y834" i="2"/>
  <c r="Z834" i="2" s="1"/>
  <c r="AA834" i="2" s="1"/>
  <c r="V694" i="2"/>
  <c r="W694" i="2" s="1"/>
  <c r="Y694" i="2"/>
  <c r="Z694" i="2" s="1"/>
  <c r="AA694" i="2" s="1"/>
  <c r="Q75" i="2"/>
  <c r="Y516" i="2"/>
  <c r="Z516" i="2" s="1"/>
  <c r="V516" i="2"/>
  <c r="W516" i="2" s="1"/>
  <c r="R522" i="2"/>
  <c r="AB522" i="2"/>
  <c r="U154" i="2"/>
  <c r="Q486" i="2"/>
  <c r="V340" i="2"/>
  <c r="W340" i="2" s="1"/>
  <c r="Y340" i="2"/>
  <c r="R162" i="2"/>
  <c r="V890" i="2"/>
  <c r="W890" i="2" s="1"/>
  <c r="Y890" i="2"/>
  <c r="R53" i="2"/>
  <c r="AB53" i="2"/>
  <c r="U600" i="2"/>
  <c r="R563" i="2"/>
  <c r="AB563" i="2"/>
  <c r="V78" i="2"/>
  <c r="W78" i="2" s="1"/>
  <c r="Y78" i="2"/>
  <c r="Z78" i="2" s="1"/>
  <c r="AA78" i="2" s="1"/>
  <c r="U216" i="2"/>
  <c r="Y967" i="2"/>
  <c r="Z967" i="2" s="1"/>
  <c r="V967" i="2"/>
  <c r="W967" i="2" s="1"/>
  <c r="Q320" i="2"/>
  <c r="Y153" i="2"/>
  <c r="V153" i="2"/>
  <c r="W153" i="2" s="1"/>
  <c r="U211" i="2"/>
  <c r="V562" i="2"/>
  <c r="W562" i="2" s="1"/>
  <c r="Y562" i="2"/>
  <c r="U398" i="2"/>
  <c r="R660" i="2"/>
  <c r="AB660" i="2"/>
  <c r="U818" i="2"/>
  <c r="Y193" i="2"/>
  <c r="Z193" i="2" s="1"/>
  <c r="AA193" i="2" s="1"/>
  <c r="V193" i="2"/>
  <c r="W193" i="2" s="1"/>
  <c r="U382" i="2"/>
  <c r="Y37" i="2"/>
  <c r="V37" i="2"/>
  <c r="W37" i="2" s="1"/>
  <c r="U678" i="2"/>
  <c r="Y366" i="2"/>
  <c r="Z366" i="2" s="1"/>
  <c r="AA366" i="2" s="1"/>
  <c r="V366" i="2"/>
  <c r="W366" i="2" s="1"/>
  <c r="R457" i="2"/>
  <c r="AB457" i="2"/>
  <c r="Q441" i="2"/>
  <c r="R577" i="2"/>
  <c r="AB577" i="2"/>
  <c r="U487" i="2"/>
  <c r="Y176" i="2"/>
  <c r="Z176" i="2" s="1"/>
  <c r="AA176" i="2" s="1"/>
  <c r="V176" i="2"/>
  <c r="W176" i="2" s="1"/>
  <c r="V310" i="2"/>
  <c r="W310" i="2" s="1"/>
  <c r="Y310" i="2"/>
  <c r="V933" i="2"/>
  <c r="W933" i="2" s="1"/>
  <c r="Y933" i="2"/>
  <c r="U1014" i="2"/>
  <c r="V157" i="2"/>
  <c r="W157" i="2" s="1"/>
  <c r="Y157" i="2"/>
  <c r="Z157" i="2" s="1"/>
  <c r="Y144" i="2"/>
  <c r="V144" i="2"/>
  <c r="W144" i="2" s="1"/>
  <c r="R170" i="2"/>
  <c r="V629" i="2"/>
  <c r="W629" i="2" s="1"/>
  <c r="Y629" i="2"/>
  <c r="Z629" i="2" s="1"/>
  <c r="AA629" i="2" s="1"/>
  <c r="R879" i="2"/>
  <c r="Q45" i="2"/>
  <c r="Y232" i="2"/>
  <c r="Z232" i="2" s="1"/>
  <c r="AA232" i="2" s="1"/>
  <c r="V232" i="2"/>
  <c r="W232" i="2" s="1"/>
  <c r="Y1016" i="2"/>
  <c r="Z1016" i="2" s="1"/>
  <c r="AA1016" i="2" s="1"/>
  <c r="V1016" i="2"/>
  <c r="W1016" i="2" s="1"/>
  <c r="U168" i="2"/>
  <c r="Y467" i="2"/>
  <c r="V467" i="2"/>
  <c r="W467" i="2" s="1"/>
  <c r="Q435" i="2"/>
  <c r="V623" i="2"/>
  <c r="W623" i="2" s="1"/>
  <c r="Y623" i="2"/>
  <c r="U597" i="2"/>
  <c r="Q252" i="2"/>
  <c r="V405" i="2"/>
  <c r="W405" i="2" s="1"/>
  <c r="Y405" i="2"/>
  <c r="U919" i="2"/>
  <c r="Q473" i="2"/>
  <c r="R973" i="2"/>
  <c r="AB973" i="2"/>
  <c r="Y926" i="2"/>
  <c r="Z926" i="2" s="1"/>
  <c r="AA926" i="2" s="1"/>
  <c r="V926" i="2"/>
  <c r="W926" i="2" s="1"/>
  <c r="R601" i="2"/>
  <c r="AB601" i="2"/>
  <c r="Q318" i="2"/>
  <c r="R249" i="2"/>
  <c r="U42" i="2"/>
  <c r="V180" i="2"/>
  <c r="W180" i="2" s="1"/>
  <c r="Y180" i="2"/>
  <c r="Q19" i="2"/>
  <c r="S1017" i="2"/>
  <c r="Y17" i="2"/>
  <c r="V17" i="2"/>
  <c r="Y715" i="2"/>
  <c r="Z715" i="2" s="1"/>
  <c r="AA715" i="2" s="1"/>
  <c r="V715" i="2"/>
  <c r="W715" i="2" s="1"/>
  <c r="Q615" i="2"/>
  <c r="R297" i="2"/>
  <c r="AB297" i="2"/>
  <c r="U417" i="2"/>
  <c r="Q102" i="2"/>
  <c r="V619" i="2"/>
  <c r="W619" i="2" s="1"/>
  <c r="Y619" i="2"/>
  <c r="Z619" i="2" s="1"/>
  <c r="AB619" i="2" s="1"/>
  <c r="V285" i="2"/>
  <c r="W285" i="2" s="1"/>
  <c r="Y285" i="2"/>
  <c r="Z285" i="2" s="1"/>
  <c r="AA285" i="2" s="1"/>
  <c r="V506" i="2"/>
  <c r="W506" i="2" s="1"/>
  <c r="Y506" i="2"/>
  <c r="Z506" i="2" s="1"/>
  <c r="AA506" i="2" s="1"/>
  <c r="Q423" i="2"/>
  <c r="V345" i="2"/>
  <c r="W345" i="2" s="1"/>
  <c r="Y345" i="2"/>
  <c r="Q916" i="2"/>
  <c r="V698" i="2"/>
  <c r="W698" i="2" s="1"/>
  <c r="Y698" i="2"/>
  <c r="Z698" i="2" s="1"/>
  <c r="AA698" i="2" s="1"/>
  <c r="U245" i="2"/>
  <c r="R327" i="2"/>
  <c r="R76" i="2"/>
  <c r="AB76" i="2"/>
  <c r="V479" i="2"/>
  <c r="W479" i="2" s="1"/>
  <c r="Y479" i="2"/>
  <c r="U1013" i="2"/>
  <c r="Y620" i="2"/>
  <c r="V620" i="2"/>
  <c r="W620" i="2" s="1"/>
  <c r="Y918" i="2"/>
  <c r="V918" i="2"/>
  <c r="W918" i="2" s="1"/>
  <c r="U774" i="2"/>
  <c r="Y576" i="2"/>
  <c r="Z576" i="2" s="1"/>
  <c r="AA576" i="2" s="1"/>
  <c r="V576" i="2"/>
  <c r="W576" i="2" s="1"/>
  <c r="R31" i="2"/>
  <c r="U292" i="2"/>
  <c r="V532" i="2"/>
  <c r="W532" i="2" s="1"/>
  <c r="Y532" i="2"/>
  <c r="Z532" i="2" s="1"/>
  <c r="AA532" i="2" s="1"/>
  <c r="R402" i="2"/>
  <c r="Y185" i="2"/>
  <c r="V185" i="2"/>
  <c r="W185" i="2" s="1"/>
  <c r="R394" i="2"/>
  <c r="AB394" i="2"/>
  <c r="Y335" i="2"/>
  <c r="V335" i="2"/>
  <c r="W335" i="2" s="1"/>
  <c r="V798" i="2"/>
  <c r="W798" i="2" s="1"/>
  <c r="Y798" i="2"/>
  <c r="Z798" i="2" s="1"/>
  <c r="AA798" i="2" s="1"/>
  <c r="R795" i="2"/>
  <c r="AB795" i="2"/>
  <c r="R178" i="2"/>
  <c r="V887" i="2"/>
  <c r="W887" i="2" s="1"/>
  <c r="Y887" i="2"/>
  <c r="Z887" i="2" s="1"/>
  <c r="AA887" i="2" s="1"/>
  <c r="R885" i="2"/>
  <c r="AB885" i="2"/>
  <c r="R551" i="2"/>
  <c r="AB551" i="2"/>
  <c r="U726" i="2"/>
  <c r="Y846" i="2"/>
  <c r="Z846" i="2" s="1"/>
  <c r="AA846" i="2" s="1"/>
  <c r="V846" i="2"/>
  <c r="W846" i="2" s="1"/>
  <c r="U43" i="2"/>
  <c r="U58" i="2"/>
  <c r="R396" i="2"/>
  <c r="AB396" i="2"/>
  <c r="R111" i="2"/>
  <c r="R1005" i="2"/>
  <c r="Y621" i="2"/>
  <c r="Z621" i="2" s="1"/>
  <c r="AA621" i="2" s="1"/>
  <c r="V621" i="2"/>
  <c r="W621" i="2" s="1"/>
  <c r="R192" i="2"/>
  <c r="R403" i="2"/>
  <c r="AB403" i="2"/>
  <c r="R680" i="2"/>
  <c r="AB680" i="2"/>
  <c r="V235" i="2"/>
  <c r="W235" i="2" s="1"/>
  <c r="Y235" i="2"/>
  <c r="V313" i="2"/>
  <c r="W313" i="2" s="1"/>
  <c r="Y313" i="2"/>
  <c r="V438" i="2"/>
  <c r="W438" i="2" s="1"/>
  <c r="Y438" i="2"/>
  <c r="R777" i="2"/>
  <c r="Y787" i="2"/>
  <c r="Z787" i="2" s="1"/>
  <c r="AA787" i="2" s="1"/>
  <c r="V787" i="2"/>
  <c r="W787" i="2" s="1"/>
  <c r="V230" i="2"/>
  <c r="W230" i="2" s="1"/>
  <c r="Y230" i="2"/>
  <c r="V202" i="2"/>
  <c r="W202" i="2" s="1"/>
  <c r="Y202" i="2"/>
  <c r="R900" i="2"/>
  <c r="Y219" i="2"/>
  <c r="Z219" i="2" s="1"/>
  <c r="AA219" i="2" s="1"/>
  <c r="V219" i="2"/>
  <c r="W219" i="2" s="1"/>
  <c r="R463" i="2"/>
  <c r="AB463" i="2"/>
  <c r="R810" i="2"/>
  <c r="AB810" i="2"/>
  <c r="R705" i="2"/>
  <c r="V163" i="2"/>
  <c r="W163" i="2" s="1"/>
  <c r="Y163" i="2"/>
  <c r="V663" i="2"/>
  <c r="W663" i="2" s="1"/>
  <c r="Y663" i="2"/>
  <c r="R139" i="2"/>
  <c r="AB139" i="2"/>
  <c r="R862" i="2"/>
  <c r="V838" i="2"/>
  <c r="W838" i="2" s="1"/>
  <c r="Y838" i="2"/>
  <c r="R289" i="2"/>
  <c r="AB289" i="2"/>
  <c r="R952" i="2"/>
  <c r="Y399" i="2"/>
  <c r="Z399" i="2" s="1"/>
  <c r="AA399" i="2" s="1"/>
  <c r="V399" i="2"/>
  <c r="W399" i="2" s="1"/>
  <c r="Y864" i="2"/>
  <c r="Z864" i="2" s="1"/>
  <c r="AA864" i="2" s="1"/>
  <c r="V864" i="2"/>
  <c r="W864" i="2" s="1"/>
  <c r="R851" i="2"/>
  <c r="V302" i="2"/>
  <c r="W302" i="2" s="1"/>
  <c r="Y302" i="2"/>
  <c r="Y578" i="2"/>
  <c r="Z578" i="2" s="1"/>
  <c r="AA578" i="2" s="1"/>
  <c r="V578" i="2"/>
  <c r="W578" i="2" s="1"/>
  <c r="U676" i="2"/>
  <c r="V365" i="2"/>
  <c r="W365" i="2" s="1"/>
  <c r="Y365" i="2"/>
  <c r="Z365" i="2" s="1"/>
  <c r="AA365" i="2" s="1"/>
  <c r="U963" i="2"/>
  <c r="V700" i="2"/>
  <c r="W700" i="2" s="1"/>
  <c r="Y700" i="2"/>
  <c r="Y123" i="2"/>
  <c r="Z123" i="2" s="1"/>
  <c r="AA123" i="2" s="1"/>
  <c r="V123" i="2"/>
  <c r="W123" i="2" s="1"/>
  <c r="U426" i="2"/>
  <c r="R291" i="2"/>
  <c r="R367" i="2"/>
  <c r="AB367" i="2"/>
  <c r="R325" i="2"/>
  <c r="AB325" i="2"/>
  <c r="V490" i="2"/>
  <c r="W490" i="2" s="1"/>
  <c r="Y490" i="2"/>
  <c r="Z490" i="2" s="1"/>
  <c r="AA490" i="2" s="1"/>
  <c r="R731" i="2"/>
  <c r="Y689" i="2"/>
  <c r="V689" i="2"/>
  <c r="W689" i="2" s="1"/>
  <c r="Y927" i="2"/>
  <c r="V927" i="2"/>
  <c r="W927" i="2" s="1"/>
  <c r="R674" i="2"/>
  <c r="AB674" i="2"/>
  <c r="R653" i="2"/>
  <c r="R135" i="2"/>
  <c r="AB135" i="2"/>
  <c r="R416" i="2"/>
  <c r="AB416" i="2"/>
  <c r="Y854" i="2"/>
  <c r="V854" i="2"/>
  <c r="W854" i="2" s="1"/>
  <c r="R68" i="2"/>
  <c r="AB68" i="2"/>
  <c r="R612" i="2"/>
  <c r="R188" i="2"/>
  <c r="AB188" i="2"/>
  <c r="R355" i="2"/>
  <c r="AB355" i="2"/>
  <c r="R222" i="2"/>
  <c r="AB222" i="2"/>
  <c r="R115" i="2"/>
  <c r="AB115" i="2"/>
  <c r="V106" i="2"/>
  <c r="W106" i="2" s="1"/>
  <c r="Y106" i="2"/>
  <c r="Z106" i="2" s="1"/>
  <c r="AA106" i="2" s="1"/>
  <c r="V386" i="2"/>
  <c r="W386" i="2" s="1"/>
  <c r="Y386" i="2"/>
  <c r="Z386" i="2" s="1"/>
  <c r="AA386" i="2" s="1"/>
  <c r="R752" i="2"/>
  <c r="AB752" i="2"/>
  <c r="R929" i="2"/>
  <c r="AB929" i="2"/>
  <c r="V443" i="2"/>
  <c r="W443" i="2" s="1"/>
  <c r="Y443" i="2"/>
  <c r="Z443" i="2" s="1"/>
  <c r="AA443" i="2" s="1"/>
  <c r="R868" i="2"/>
  <c r="AB868" i="2"/>
  <c r="U943" i="2"/>
  <c r="U470" i="2"/>
  <c r="R134" i="2"/>
  <c r="V124" i="2"/>
  <c r="W124" i="2" s="1"/>
  <c r="Y124" i="2"/>
  <c r="Z124" i="2" s="1"/>
  <c r="AA124" i="2" s="1"/>
  <c r="V259" i="2"/>
  <c r="W259" i="2" s="1"/>
  <c r="Y259" i="2"/>
  <c r="Z259" i="2" s="1"/>
  <c r="AA259" i="2" s="1"/>
  <c r="V613" i="2"/>
  <c r="W613" i="2" s="1"/>
  <c r="Y613" i="2"/>
  <c r="Z613" i="2" s="1"/>
  <c r="AA613" i="2" s="1"/>
  <c r="R171" i="2"/>
  <c r="R748" i="2"/>
  <c r="AB748" i="2"/>
  <c r="Y624" i="2"/>
  <c r="V624" i="2"/>
  <c r="W624" i="2" s="1"/>
  <c r="U132" i="2"/>
  <c r="R915" i="2"/>
  <c r="Y484" i="2"/>
  <c r="Z484" i="2" s="1"/>
  <c r="AA484" i="2" s="1"/>
  <c r="V484" i="2"/>
  <c r="W484" i="2" s="1"/>
  <c r="U661" i="2"/>
  <c r="Y503" i="2"/>
  <c r="V503" i="2"/>
  <c r="W503" i="2" s="1"/>
  <c r="R125" i="2"/>
  <c r="AB125" i="2"/>
  <c r="R684" i="2"/>
  <c r="AB684" i="2"/>
  <c r="R21" i="2"/>
  <c r="AB21" i="2"/>
  <c r="R882" i="2"/>
  <c r="AB882" i="2"/>
  <c r="Y802" i="2"/>
  <c r="V802" i="2"/>
  <c r="W802" i="2" s="1"/>
  <c r="V214" i="2"/>
  <c r="W214" i="2" s="1"/>
  <c r="Y214" i="2"/>
  <c r="Z214" i="2" s="1"/>
  <c r="AA214" i="2" s="1"/>
  <c r="R430" i="2"/>
  <c r="AB430" i="2"/>
  <c r="Y873" i="2"/>
  <c r="V873" i="2"/>
  <c r="W873" i="2" s="1"/>
  <c r="U786" i="2"/>
  <c r="V975" i="2"/>
  <c r="W975" i="2" s="1"/>
  <c r="Y975" i="2"/>
  <c r="V560" i="2"/>
  <c r="W560" i="2" s="1"/>
  <c r="Y560" i="2"/>
  <c r="R611" i="2"/>
  <c r="Y737" i="2"/>
  <c r="Z737" i="2" s="1"/>
  <c r="AA737" i="2" s="1"/>
  <c r="V737" i="2"/>
  <c r="W737" i="2" s="1"/>
  <c r="R581" i="2"/>
  <c r="R105" i="2"/>
  <c r="R938" i="2"/>
  <c r="R395" i="2"/>
  <c r="AB395" i="2"/>
  <c r="Y719" i="2"/>
  <c r="Z719" i="2" s="1"/>
  <c r="AA719" i="2" s="1"/>
  <c r="V719" i="2"/>
  <c r="W719" i="2" s="1"/>
  <c r="Y258" i="2"/>
  <c r="Z258" i="2" s="1"/>
  <c r="AA258" i="2" s="1"/>
  <c r="V258" i="2"/>
  <c r="W258" i="2" s="1"/>
  <c r="Y412" i="2"/>
  <c r="Z412" i="2" s="1"/>
  <c r="AA412" i="2" s="1"/>
  <c r="V412" i="2"/>
  <c r="W412" i="2" s="1"/>
  <c r="V362" i="2"/>
  <c r="W362" i="2" s="1"/>
  <c r="Y362" i="2"/>
  <c r="R57" i="2"/>
  <c r="AB57" i="2"/>
  <c r="R1007" i="2"/>
  <c r="Y635" i="2"/>
  <c r="Z635" i="2" s="1"/>
  <c r="AA635" i="2" s="1"/>
  <c r="V635" i="2"/>
  <c r="W635" i="2" s="1"/>
  <c r="R110" i="2"/>
  <c r="AB110" i="2"/>
  <c r="V853" i="2"/>
  <c r="W853" i="2" s="1"/>
  <c r="Y853" i="2"/>
  <c r="V801" i="2"/>
  <c r="W801" i="2" s="1"/>
  <c r="Y801" i="2"/>
  <c r="R998" i="2"/>
  <c r="Y884" i="2"/>
  <c r="Z884" i="2" s="1"/>
  <c r="AA884" i="2" s="1"/>
  <c r="V884" i="2"/>
  <c r="W884" i="2" s="1"/>
  <c r="R72" i="2"/>
  <c r="Y935" i="2"/>
  <c r="Z935" i="2" s="1"/>
  <c r="AA935" i="2" s="1"/>
  <c r="V935" i="2"/>
  <c r="W935" i="2" s="1"/>
  <c r="V535" i="2"/>
  <c r="W535" i="2" s="1"/>
  <c r="Y535" i="2"/>
  <c r="U50" i="2"/>
  <c r="V948" i="2"/>
  <c r="W948" i="2" s="1"/>
  <c r="Y948" i="2"/>
  <c r="Z948" i="2" s="1"/>
  <c r="AA948" i="2" s="1"/>
  <c r="Y177" i="2"/>
  <c r="V177" i="2"/>
  <c r="W177" i="2" s="1"/>
  <c r="R903" i="2"/>
  <c r="AB903" i="2"/>
  <c r="V763" i="2"/>
  <c r="W763" i="2" s="1"/>
  <c r="Y763" i="2"/>
  <c r="Z763" i="2" s="1"/>
  <c r="AA763" i="2" s="1"/>
  <c r="V934" i="2"/>
  <c r="W934" i="2" s="1"/>
  <c r="Y934" i="2"/>
  <c r="Z934" i="2" s="1"/>
  <c r="AA934" i="2" s="1"/>
  <c r="R585" i="2"/>
  <c r="V519" i="2"/>
  <c r="W519" i="2" s="1"/>
  <c r="Y519" i="2"/>
  <c r="Z519" i="2" s="1"/>
  <c r="AA519" i="2" s="1"/>
  <c r="R306" i="2"/>
  <c r="V856" i="2"/>
  <c r="W856" i="2" s="1"/>
  <c r="Y856" i="2"/>
  <c r="Z856" i="2" s="1"/>
  <c r="Y941" i="2"/>
  <c r="V941" i="2"/>
  <c r="W941" i="2" s="1"/>
  <c r="R119" i="2"/>
  <c r="R80" i="2"/>
  <c r="Y369" i="2"/>
  <c r="V369" i="2"/>
  <c r="W369" i="2" s="1"/>
  <c r="R1003" i="2"/>
  <c r="AB1003" i="2"/>
  <c r="R549" i="2"/>
  <c r="V554" i="2"/>
  <c r="W554" i="2" s="1"/>
  <c r="Y554" i="2"/>
  <c r="Z554" i="2" s="1"/>
  <c r="AA554" i="2" s="1"/>
  <c r="Y328" i="2"/>
  <c r="V328" i="2"/>
  <c r="W328" i="2" s="1"/>
  <c r="AN2025" i="2"/>
  <c r="R309" i="2"/>
  <c r="R743" i="2"/>
  <c r="AB743" i="2"/>
  <c r="R761" i="2"/>
  <c r="R150" i="2"/>
  <c r="R331" i="2"/>
  <c r="R298" i="2"/>
  <c r="U344" i="2"/>
  <c r="R764" i="2"/>
  <c r="R324" i="2"/>
  <c r="AB324" i="2"/>
  <c r="R570" i="2"/>
  <c r="V594" i="2"/>
  <c r="W594" i="2" s="1"/>
  <c r="Y594" i="2"/>
  <c r="Z594" i="2" s="1"/>
  <c r="AA594" i="2" s="1"/>
  <c r="R665" i="2"/>
  <c r="R107" i="2"/>
  <c r="AB107" i="2"/>
  <c r="R694" i="2"/>
  <c r="AB694" i="2"/>
  <c r="R869" i="2"/>
  <c r="Y692" i="2"/>
  <c r="V692" i="2"/>
  <c r="W692" i="2" s="1"/>
  <c r="Y148" i="2"/>
  <c r="V148" i="2"/>
  <c r="W148" i="2" s="1"/>
  <c r="R154" i="2"/>
  <c r="R742" i="2"/>
  <c r="R340" i="2"/>
  <c r="V147" i="2"/>
  <c r="W147" i="2" s="1"/>
  <c r="Y147" i="2"/>
  <c r="Z147" i="2" s="1"/>
  <c r="Y26" i="2"/>
  <c r="V26" i="2"/>
  <c r="W26" i="2" s="1"/>
  <c r="R753" i="2"/>
  <c r="V223" i="2"/>
  <c r="W223" i="2" s="1"/>
  <c r="Y223" i="2"/>
  <c r="Z223" i="2" s="1"/>
  <c r="AA223" i="2" s="1"/>
  <c r="R133" i="2"/>
  <c r="AB133" i="2"/>
  <c r="V729" i="2"/>
  <c r="W729" i="2" s="1"/>
  <c r="Y729" i="2"/>
  <c r="Z729" i="2" s="1"/>
  <c r="AB729" i="2" s="1"/>
  <c r="V775" i="2"/>
  <c r="W775" i="2" s="1"/>
  <c r="Y775" i="2"/>
  <c r="Z775" i="2" s="1"/>
  <c r="AA775" i="2" s="1"/>
  <c r="R475" i="2"/>
  <c r="AB475" i="2"/>
  <c r="V112" i="2"/>
  <c r="W112" i="2" s="1"/>
  <c r="Y112" i="2"/>
  <c r="Z112" i="2" s="1"/>
  <c r="AA112" i="2" s="1"/>
  <c r="R216" i="2"/>
  <c r="V265" i="2"/>
  <c r="W265" i="2" s="1"/>
  <c r="Y265" i="2"/>
  <c r="Z265" i="2" s="1"/>
  <c r="R967" i="2"/>
  <c r="AB967" i="2"/>
  <c r="Y655" i="2"/>
  <c r="V655" i="2"/>
  <c r="W655" i="2" s="1"/>
  <c r="V155" i="2"/>
  <c r="W155" i="2" s="1"/>
  <c r="Y155" i="2"/>
  <c r="Z155" i="2" s="1"/>
  <c r="AA155" i="2" s="1"/>
  <c r="U681" i="2"/>
  <c r="R153" i="2"/>
  <c r="V530" i="2"/>
  <c r="W530" i="2" s="1"/>
  <c r="Y530" i="2"/>
  <c r="R199" i="2"/>
  <c r="AB199" i="2"/>
  <c r="R562" i="2"/>
  <c r="V287" i="2"/>
  <c r="W287" i="2" s="1"/>
  <c r="Y287" i="2"/>
  <c r="V666" i="2"/>
  <c r="W666" i="2" s="1"/>
  <c r="Y666" i="2"/>
  <c r="R818" i="2"/>
  <c r="R193" i="2"/>
  <c r="V830" i="2"/>
  <c r="W830" i="2" s="1"/>
  <c r="Y830" i="2"/>
  <c r="R37" i="2"/>
  <c r="R647" i="2"/>
  <c r="AB647" i="2"/>
  <c r="U457" i="2"/>
  <c r="V800" i="2"/>
  <c r="W800" i="2" s="1"/>
  <c r="Y800" i="2"/>
  <c r="Z800" i="2" s="1"/>
  <c r="Y922" i="2"/>
  <c r="V922" i="2"/>
  <c r="W922" i="2" s="1"/>
  <c r="R487" i="2"/>
  <c r="R176" i="2"/>
  <c r="AB176" i="2"/>
  <c r="V357" i="2"/>
  <c r="W357" i="2" s="1"/>
  <c r="Y357" i="2"/>
  <c r="Z357" i="2" s="1"/>
  <c r="AA357" i="2" s="1"/>
  <c r="R310" i="2"/>
  <c r="R933" i="2"/>
  <c r="R1014" i="2"/>
  <c r="AB1014" i="2"/>
  <c r="V968" i="2"/>
  <c r="W968" i="2" s="1"/>
  <c r="Y968" i="2"/>
  <c r="Z968" i="2" s="1"/>
  <c r="AA968" i="2" s="1"/>
  <c r="R493" i="2"/>
  <c r="R157" i="2"/>
  <c r="AB157" i="2"/>
  <c r="R144" i="2"/>
  <c r="V936" i="2"/>
  <c r="W936" i="2" s="1"/>
  <c r="Y936" i="2"/>
  <c r="Z936" i="2" s="1"/>
  <c r="AA936" i="2" s="1"/>
  <c r="R733" i="2"/>
  <c r="AB733" i="2"/>
  <c r="Y410" i="2"/>
  <c r="V410" i="2"/>
  <c r="W410" i="2" s="1"/>
  <c r="U879" i="2"/>
  <c r="R232" i="2"/>
  <c r="R668" i="2"/>
  <c r="R909" i="2"/>
  <c r="AB909" i="2"/>
  <c r="U623" i="2"/>
  <c r="U836" i="2"/>
  <c r="R597" i="2"/>
  <c r="AB597" i="2"/>
  <c r="Y923" i="2"/>
  <c r="Z923" i="2" s="1"/>
  <c r="AA923" i="2" s="1"/>
  <c r="V923" i="2"/>
  <c r="W923" i="2" s="1"/>
  <c r="R919" i="2"/>
  <c r="AB919" i="2"/>
  <c r="R461" i="2"/>
  <c r="V453" i="2"/>
  <c r="W453" i="2" s="1"/>
  <c r="Y453" i="2"/>
  <c r="R913" i="2"/>
  <c r="AB913" i="2"/>
  <c r="R926" i="2"/>
  <c r="V582" i="2"/>
  <c r="W582" i="2" s="1"/>
  <c r="Y582" i="2"/>
  <c r="U86" i="2"/>
  <c r="R932" i="2"/>
  <c r="AB932" i="2"/>
  <c r="V33" i="2"/>
  <c r="W33" i="2" s="1"/>
  <c r="Y33" i="2"/>
  <c r="Z33" i="2" s="1"/>
  <c r="AA33" i="2" s="1"/>
  <c r="Y440" i="2"/>
  <c r="V440" i="2"/>
  <c r="W440" i="2" s="1"/>
  <c r="R42" i="2"/>
  <c r="R180" i="2"/>
  <c r="Y347" i="2"/>
  <c r="V347" i="2"/>
  <c r="W347" i="2" s="1"/>
  <c r="Y842" i="2"/>
  <c r="V842" i="2"/>
  <c r="W842" i="2" s="1"/>
  <c r="R543" i="2"/>
  <c r="R459" i="2"/>
  <c r="AB459" i="2"/>
  <c r="U715" i="2"/>
  <c r="Y301" i="2"/>
  <c r="Z301" i="2" s="1"/>
  <c r="AA301" i="2" s="1"/>
  <c r="V301" i="2"/>
  <c r="W301" i="2" s="1"/>
  <c r="Y685" i="2"/>
  <c r="Z685" i="2" s="1"/>
  <c r="AA685" i="2" s="1"/>
  <c r="V685" i="2"/>
  <c r="W685" i="2" s="1"/>
  <c r="R417" i="2"/>
  <c r="R371" i="2"/>
  <c r="R619" i="2"/>
  <c r="U25" i="2"/>
  <c r="R974" i="2"/>
  <c r="AB974" i="2"/>
  <c r="V796" i="2"/>
  <c r="W796" i="2" s="1"/>
  <c r="Y796" i="2"/>
  <c r="Z796" i="2" s="1"/>
  <c r="AA796" i="2" s="1"/>
  <c r="V234" i="2"/>
  <c r="W234" i="2" s="1"/>
  <c r="Y234" i="2"/>
  <c r="Z234" i="2" s="1"/>
  <c r="AA234" i="2" s="1"/>
  <c r="R891" i="2"/>
  <c r="AB891" i="2"/>
  <c r="R517" i="2"/>
  <c r="U22" i="2"/>
  <c r="U270" i="2"/>
  <c r="R245" i="2"/>
  <c r="Y652" i="2"/>
  <c r="V652" i="2"/>
  <c r="W652" i="2" s="1"/>
  <c r="Y212" i="2"/>
  <c r="V212" i="2"/>
  <c r="W212" i="2" s="1"/>
  <c r="R359" i="2"/>
  <c r="AB359" i="2"/>
  <c r="R907" i="2"/>
  <c r="R620" i="2"/>
  <c r="R918" i="2"/>
  <c r="U464" i="2"/>
  <c r="R774" i="2"/>
  <c r="Y48" i="2"/>
  <c r="Z48" i="2" s="1"/>
  <c r="AA48" i="2" s="1"/>
  <c r="V48" i="2"/>
  <c r="W48" i="2" s="1"/>
  <c r="R576" i="2"/>
  <c r="V32" i="2"/>
  <c r="W32" i="2" s="1"/>
  <c r="Y32" i="2"/>
  <c r="U716" i="2"/>
  <c r="R532" i="2"/>
  <c r="AB532" i="2"/>
  <c r="U187" i="2"/>
  <c r="R185" i="2"/>
  <c r="U394" i="2"/>
  <c r="R34" i="2"/>
  <c r="AB34" i="2"/>
  <c r="V513" i="2"/>
  <c r="W513" i="2" s="1"/>
  <c r="Y513" i="2"/>
  <c r="Z513" i="2" s="1"/>
  <c r="AB513" i="2" s="1"/>
  <c r="U460" i="2"/>
  <c r="R792" i="2"/>
  <c r="U885" i="2"/>
  <c r="Y305" i="2"/>
  <c r="V305" i="2"/>
  <c r="W305" i="2" s="1"/>
  <c r="Y38" i="2"/>
  <c r="V38" i="2"/>
  <c r="W38" i="2" s="1"/>
  <c r="V996" i="2"/>
  <c r="W996" i="2" s="1"/>
  <c r="Y996" i="2"/>
  <c r="Z996" i="2" s="1"/>
  <c r="AA996" i="2" s="1"/>
  <c r="Y734" i="2"/>
  <c r="V734" i="2"/>
  <c r="W734" i="2" s="1"/>
  <c r="Y445" i="2"/>
  <c r="V445" i="2"/>
  <c r="W445" i="2" s="1"/>
  <c r="Y266" i="2"/>
  <c r="V266" i="2"/>
  <c r="W266" i="2" s="1"/>
  <c r="Y210" i="2"/>
  <c r="V210" i="2"/>
  <c r="W210" i="2" s="1"/>
  <c r="V374" i="2"/>
  <c r="W374" i="2" s="1"/>
  <c r="Y374" i="2"/>
  <c r="Z374" i="2" s="1"/>
  <c r="AA374" i="2" s="1"/>
  <c r="Y571" i="2"/>
  <c r="V571" i="2"/>
  <c r="W571" i="2" s="1"/>
  <c r="R791" i="2"/>
  <c r="Y87" i="2"/>
  <c r="V87" i="2"/>
  <c r="W87" i="2" s="1"/>
  <c r="Y449" i="2"/>
  <c r="V449" i="2"/>
  <c r="W449" i="2" s="1"/>
  <c r="Q431" i="2"/>
  <c r="Y220" i="2"/>
  <c r="Z220" i="2" s="1"/>
  <c r="AA220" i="2" s="1"/>
  <c r="V220" i="2"/>
  <c r="W220" i="2" s="1"/>
  <c r="Y658" i="2"/>
  <c r="Z658" i="2" s="1"/>
  <c r="AA658" i="2" s="1"/>
  <c r="V658" i="2"/>
  <c r="W658" i="2" s="1"/>
  <c r="Q422" i="2"/>
  <c r="Q969" i="2"/>
  <c r="U353" i="2"/>
  <c r="Y781" i="2"/>
  <c r="V781" i="2"/>
  <c r="W781" i="2" s="1"/>
  <c r="Q591" i="2"/>
  <c r="V946" i="2"/>
  <c r="W946" i="2" s="1"/>
  <c r="Y946" i="2"/>
  <c r="V871" i="2"/>
  <c r="W871" i="2" s="1"/>
  <c r="Y871" i="2"/>
  <c r="Q290" i="2"/>
  <c r="Q314" i="2"/>
  <c r="Q482" i="2"/>
  <c r="Q40" i="2"/>
  <c r="Q625" i="2"/>
  <c r="Y732" i="2"/>
  <c r="V732" i="2"/>
  <c r="W732" i="2" s="1"/>
  <c r="Q925" i="2"/>
  <c r="Y51" i="2"/>
  <c r="Z51" i="2" s="1"/>
  <c r="AA51" i="2" s="1"/>
  <c r="V51" i="2"/>
  <c r="W51" i="2" s="1"/>
  <c r="Q988" i="2"/>
  <c r="Q477" i="2"/>
  <c r="Q82" i="2"/>
  <c r="V275" i="2"/>
  <c r="W275" i="2" s="1"/>
  <c r="Y275" i="2"/>
  <c r="Z275" i="2" s="1"/>
  <c r="AA275" i="2" s="1"/>
  <c r="Q977" i="2"/>
  <c r="Q39" i="2"/>
  <c r="Q384" i="2"/>
  <c r="Y388" i="2"/>
  <c r="Z388" i="2" s="1"/>
  <c r="AA388" i="2" s="1"/>
  <c r="V388" i="2"/>
  <c r="W388" i="2" s="1"/>
  <c r="Y381" i="2"/>
  <c r="Z381" i="2" s="1"/>
  <c r="AA381" i="2" s="1"/>
  <c r="V381" i="2"/>
  <c r="W381" i="2" s="1"/>
  <c r="Q263" i="2"/>
  <c r="Y769" i="2"/>
  <c r="V769" i="2"/>
  <c r="W769" i="2" s="1"/>
  <c r="V209" i="2"/>
  <c r="W209" i="2" s="1"/>
  <c r="Y209" i="2"/>
  <c r="Z209" i="2" s="1"/>
  <c r="AA209" i="2" s="1"/>
  <c r="V881" i="2"/>
  <c r="W881" i="2" s="1"/>
  <c r="Y881" i="2"/>
  <c r="Z881" i="2" s="1"/>
  <c r="AA881" i="2" s="1"/>
  <c r="Q465" i="2"/>
  <c r="V476" i="2"/>
  <c r="W476" i="2" s="1"/>
  <c r="Y476" i="2"/>
  <c r="Y203" i="2"/>
  <c r="Z203" i="2" s="1"/>
  <c r="AA203" i="2" s="1"/>
  <c r="V203" i="2"/>
  <c r="W203" i="2" s="1"/>
  <c r="Q762" i="2"/>
  <c r="V636" i="2"/>
  <c r="W636" i="2" s="1"/>
  <c r="Y636" i="2"/>
  <c r="Z636" i="2" s="1"/>
  <c r="AA636" i="2" s="1"/>
  <c r="Y756" i="2"/>
  <c r="V756" i="2"/>
  <c r="W756" i="2" s="1"/>
  <c r="V847" i="2"/>
  <c r="W847" i="2" s="1"/>
  <c r="Y847" i="2"/>
  <c r="Z847" i="2" s="1"/>
  <c r="AA847" i="2" s="1"/>
  <c r="Y1008" i="2"/>
  <c r="V1008" i="2"/>
  <c r="W1008" i="2" s="1"/>
  <c r="Q313" i="2"/>
  <c r="Q552" i="2"/>
  <c r="V238" i="2"/>
  <c r="W238" i="2" s="1"/>
  <c r="Y238" i="2"/>
  <c r="Z238" i="2" s="1"/>
  <c r="AA238" i="2" s="1"/>
  <c r="Q590" i="2"/>
  <c r="Q266" i="2"/>
  <c r="Y609" i="2"/>
  <c r="V609" i="2"/>
  <c r="W609" i="2" s="1"/>
  <c r="Q29" i="2"/>
  <c r="Q268" i="2"/>
  <c r="Q1010" i="2"/>
  <c r="V749" i="2"/>
  <c r="W749" i="2" s="1"/>
  <c r="Y749" i="2"/>
  <c r="Q765" i="2"/>
  <c r="V595" i="2"/>
  <c r="W595" i="2" s="1"/>
  <c r="Y595" i="2"/>
  <c r="Z595" i="2" s="1"/>
  <c r="AA595" i="2" s="1"/>
  <c r="V59" i="2"/>
  <c r="W59" i="2" s="1"/>
  <c r="Y59" i="2"/>
  <c r="Z59" i="2" s="1"/>
  <c r="AA59" i="2" s="1"/>
  <c r="Q364" i="2"/>
  <c r="Q954" i="2"/>
  <c r="Y898" i="2"/>
  <c r="V898" i="2"/>
  <c r="W898" i="2" s="1"/>
  <c r="Q407" i="2"/>
  <c r="V691" i="2"/>
  <c r="W691" i="2" s="1"/>
  <c r="Y691" i="2"/>
  <c r="Q269" i="2"/>
  <c r="Q213" i="2"/>
  <c r="Q605" i="2"/>
  <c r="Y432" i="2"/>
  <c r="V432" i="2"/>
  <c r="W432" i="2" s="1"/>
  <c r="Y644" i="2"/>
  <c r="V644" i="2"/>
  <c r="W644" i="2" s="1"/>
  <c r="V267" i="2"/>
  <c r="W267" i="2" s="1"/>
  <c r="Y267" i="2"/>
  <c r="Z267" i="2" s="1"/>
  <c r="AA267" i="2" s="1"/>
  <c r="Q971" i="2"/>
  <c r="V877" i="2"/>
  <c r="W877" i="2" s="1"/>
  <c r="Y877" i="2"/>
  <c r="V541" i="2"/>
  <c r="W541" i="2" s="1"/>
  <c r="Y541" i="2"/>
  <c r="Q163" i="2"/>
  <c r="Q380" i="2"/>
  <c r="Q255" i="2"/>
  <c r="Q471" i="2"/>
  <c r="V414" i="2"/>
  <c r="W414" i="2" s="1"/>
  <c r="Y414" i="2"/>
  <c r="Q838" i="2"/>
  <c r="Y89" i="2"/>
  <c r="V89" i="2"/>
  <c r="W89" i="2" s="1"/>
  <c r="Y221" i="2"/>
  <c r="V221" i="2"/>
  <c r="W221" i="2" s="1"/>
  <c r="Q682" i="2"/>
  <c r="Y52" i="2"/>
  <c r="Z52" i="2" s="1"/>
  <c r="AA52" i="2" s="1"/>
  <c r="V52" i="2"/>
  <c r="W52" i="2" s="1"/>
  <c r="Q578" i="2"/>
  <c r="Y260" i="2"/>
  <c r="V260" i="2"/>
  <c r="W260" i="2" s="1"/>
  <c r="Q700" i="2"/>
  <c r="R145" i="2"/>
  <c r="Q426" i="2"/>
  <c r="V755" i="2"/>
  <c r="W755" i="2" s="1"/>
  <c r="Y755" i="2"/>
  <c r="Z755" i="2" s="1"/>
  <c r="AA755" i="2" s="1"/>
  <c r="Q490" i="2"/>
  <c r="U322" i="2"/>
  <c r="V189" i="2"/>
  <c r="W189" i="2" s="1"/>
  <c r="Y189" i="2"/>
  <c r="Z189" i="2" s="1"/>
  <c r="AA189" i="2" s="1"/>
  <c r="V989" i="2"/>
  <c r="W989" i="2" s="1"/>
  <c r="Y989" i="2"/>
  <c r="Z989" i="2" s="1"/>
  <c r="AA989" i="2" s="1"/>
  <c r="U821" i="2"/>
  <c r="Y515" i="2"/>
  <c r="Z515" i="2" s="1"/>
  <c r="AA515" i="2" s="1"/>
  <c r="V515" i="2"/>
  <c r="W515" i="2" s="1"/>
  <c r="U959" i="2"/>
  <c r="Q689" i="2"/>
  <c r="V342" i="2"/>
  <c r="W342" i="2" s="1"/>
  <c r="Y342" i="2"/>
  <c r="V722" i="2"/>
  <c r="W722" i="2" s="1"/>
  <c r="Y722" i="2"/>
  <c r="Y244" i="2"/>
  <c r="Z244" i="2" s="1"/>
  <c r="AA244" i="2" s="1"/>
  <c r="V244" i="2"/>
  <c r="W244" i="2" s="1"/>
  <c r="Q721" i="2"/>
  <c r="Q717" i="2"/>
  <c r="Y454" i="2"/>
  <c r="Z454" i="2" s="1"/>
  <c r="AA454" i="2" s="1"/>
  <c r="V454" i="2"/>
  <c r="W454" i="2" s="1"/>
  <c r="V256" i="2"/>
  <c r="W256" i="2" s="1"/>
  <c r="Y256" i="2"/>
  <c r="Q514" i="2"/>
  <c r="Y528" i="2"/>
  <c r="V528" i="2"/>
  <c r="W528" i="2" s="1"/>
  <c r="V872" i="2"/>
  <c r="W872" i="2" s="1"/>
  <c r="Y872" i="2"/>
  <c r="Z872" i="2" s="1"/>
  <c r="AA872" i="2" s="1"/>
  <c r="Q106" i="2"/>
  <c r="Y425" i="2"/>
  <c r="Z425" i="2" s="1"/>
  <c r="AA425" i="2" s="1"/>
  <c r="V425" i="2"/>
  <c r="W425" i="2" s="1"/>
  <c r="V757" i="2"/>
  <c r="W757" i="2" s="1"/>
  <c r="Y757" i="2"/>
  <c r="Q443" i="2"/>
  <c r="Q912" i="2"/>
  <c r="Y377" i="2"/>
  <c r="Z377" i="2" s="1"/>
  <c r="AA377" i="2" s="1"/>
  <c r="V377" i="2"/>
  <c r="W377" i="2" s="1"/>
  <c r="Q943" i="2"/>
  <c r="Q508" i="2"/>
  <c r="Q98" i="2"/>
  <c r="Y820" i="2"/>
  <c r="V820" i="2"/>
  <c r="W820" i="2" s="1"/>
  <c r="Y333" i="2"/>
  <c r="V333" i="2"/>
  <c r="W333" i="2" s="1"/>
  <c r="V485" i="2"/>
  <c r="W485" i="2" s="1"/>
  <c r="Y485" i="2"/>
  <c r="Z485" i="2" s="1"/>
  <c r="AA485" i="2" s="1"/>
  <c r="Q859" i="2"/>
  <c r="Q124" i="2"/>
  <c r="Q1004" i="2"/>
  <c r="V876" i="2"/>
  <c r="W876" i="2" s="1"/>
  <c r="Y876" i="2"/>
  <c r="V159" i="2"/>
  <c r="W159" i="2" s="1"/>
  <c r="Y159" i="2"/>
  <c r="Y284" i="2"/>
  <c r="Z284" i="2" s="1"/>
  <c r="AA284" i="2" s="1"/>
  <c r="V284" i="2"/>
  <c r="W284" i="2" s="1"/>
  <c r="Q624" i="2"/>
  <c r="V239" i="2"/>
  <c r="W239" i="2" s="1"/>
  <c r="Y239" i="2"/>
  <c r="Z239" i="2" s="1"/>
  <c r="AA239" i="2" s="1"/>
  <c r="Q626" i="2"/>
  <c r="Q462" i="2"/>
  <c r="Q484" i="2"/>
  <c r="Q661" i="2"/>
  <c r="V816" i="2"/>
  <c r="W816" i="2" s="1"/>
  <c r="Y816" i="2"/>
  <c r="Z816" i="2" s="1"/>
  <c r="AA816" i="2" s="1"/>
  <c r="U684" i="2"/>
  <c r="U596" i="2"/>
  <c r="V158" i="2"/>
  <c r="W158" i="2" s="1"/>
  <c r="Y158" i="2"/>
  <c r="Z158" i="2" s="1"/>
  <c r="AA158" i="2" s="1"/>
  <c r="Q446" i="2"/>
  <c r="Q401" i="2"/>
  <c r="U103" i="2"/>
  <c r="V1002" i="2"/>
  <c r="W1002" i="2" s="1"/>
  <c r="Y1002" i="2"/>
  <c r="V673" i="2"/>
  <c r="W673" i="2" s="1"/>
  <c r="Y673" i="2"/>
  <c r="Y174" i="2"/>
  <c r="Z174" i="2" s="1"/>
  <c r="AA174" i="2" s="1"/>
  <c r="V174" i="2"/>
  <c r="W174" i="2" s="1"/>
  <c r="Q70" i="2"/>
  <c r="Q560" i="2"/>
  <c r="V370" i="2"/>
  <c r="W370" i="2" s="1"/>
  <c r="Y370" i="2"/>
  <c r="Q727" i="2"/>
  <c r="Q878" i="2"/>
  <c r="U771" i="2"/>
  <c r="V1000" i="2"/>
  <c r="W1000" i="2" s="1"/>
  <c r="Y1000" i="2"/>
  <c r="Z1000" i="2" s="1"/>
  <c r="AA1000" i="2" s="1"/>
  <c r="U568" i="2"/>
  <c r="Q412" i="2"/>
  <c r="V338" i="2"/>
  <c r="W338" i="2" s="1"/>
  <c r="Y338" i="2"/>
  <c r="Z338" i="2" s="1"/>
  <c r="AA338" i="2" s="1"/>
  <c r="Q362" i="2"/>
  <c r="U73" i="2"/>
  <c r="Y308" i="2"/>
  <c r="V308" i="2"/>
  <c r="W308" i="2" s="1"/>
  <c r="V201" i="2"/>
  <c r="W201" i="2" s="1"/>
  <c r="Y201" i="2"/>
  <c r="Z201" i="2" s="1"/>
  <c r="AA201" i="2" s="1"/>
  <c r="Q635" i="2"/>
  <c r="Q853" i="2"/>
  <c r="Q801" i="2"/>
  <c r="V393" i="2"/>
  <c r="W393" i="2" s="1"/>
  <c r="Y393" i="2"/>
  <c r="Y646" i="2"/>
  <c r="Z646" i="2" s="1"/>
  <c r="AA646" i="2" s="1"/>
  <c r="V646" i="2"/>
  <c r="W646" i="2" s="1"/>
  <c r="V510" i="2"/>
  <c r="W510" i="2" s="1"/>
  <c r="Y510" i="2"/>
  <c r="Q18" i="2"/>
  <c r="U535" i="2"/>
  <c r="U978" i="2"/>
  <c r="Q177" i="2"/>
  <c r="Y790" i="2"/>
  <c r="Z790" i="2" s="1"/>
  <c r="V790" i="2"/>
  <c r="W790" i="2" s="1"/>
  <c r="Q763" i="2"/>
  <c r="Q934" i="2"/>
  <c r="Y346" i="2"/>
  <c r="Z346" i="2" s="1"/>
  <c r="AA346" i="2" s="1"/>
  <c r="V346" i="2"/>
  <c r="W346" i="2" s="1"/>
  <c r="Y822" i="2"/>
  <c r="Z822" i="2" s="1"/>
  <c r="AA822" i="2" s="1"/>
  <c r="V822" i="2"/>
  <c r="W822" i="2" s="1"/>
  <c r="U856" i="2"/>
  <c r="Q793" i="2"/>
  <c r="Q941" i="2"/>
  <c r="Y512" i="2"/>
  <c r="V512" i="2"/>
  <c r="W512" i="2" s="1"/>
  <c r="V920" i="2"/>
  <c r="W920" i="2" s="1"/>
  <c r="Y920" i="2"/>
  <c r="Z920" i="2" s="1"/>
  <c r="AA920" i="2" s="1"/>
  <c r="Q956" i="2"/>
  <c r="V167" i="2"/>
  <c r="W167" i="2" s="1"/>
  <c r="Y167" i="2"/>
  <c r="Y293" i="2"/>
  <c r="Z293" i="2" s="1"/>
  <c r="AA293" i="2" s="1"/>
  <c r="V293" i="2"/>
  <c r="W293" i="2" s="1"/>
  <c r="V875" i="2"/>
  <c r="W875" i="2" s="1"/>
  <c r="Y875" i="2"/>
  <c r="U228" i="2"/>
  <c r="Q328" i="2"/>
  <c r="Q718" i="2"/>
  <c r="Y672" i="2"/>
  <c r="V672" i="2"/>
  <c r="W672" i="2" s="1"/>
  <c r="U298" i="2"/>
  <c r="V677" i="2"/>
  <c r="W677" i="2" s="1"/>
  <c r="Y677" i="2"/>
  <c r="Q594" i="2"/>
  <c r="Y656" i="2"/>
  <c r="V656" i="2"/>
  <c r="W656" i="2" s="1"/>
  <c r="V316" i="2"/>
  <c r="W316" i="2" s="1"/>
  <c r="Y316" i="2"/>
  <c r="Z316" i="2" s="1"/>
  <c r="AA316" i="2" s="1"/>
  <c r="Q834" i="2"/>
  <c r="U869" i="2"/>
  <c r="Q692" i="2"/>
  <c r="Y897" i="2"/>
  <c r="Z897" i="2" s="1"/>
  <c r="AA897" i="2" s="1"/>
  <c r="V897" i="2"/>
  <c r="W897" i="2" s="1"/>
  <c r="U75" i="2"/>
  <c r="Q516" i="2"/>
  <c r="U486" i="2"/>
  <c r="U742" i="2"/>
  <c r="Q26" i="2"/>
  <c r="V778" i="2"/>
  <c r="W778" i="2" s="1"/>
  <c r="Y778" i="2"/>
  <c r="Z778" i="2" s="1"/>
  <c r="AA778" i="2" s="1"/>
  <c r="Q775" i="2"/>
  <c r="U265" i="2"/>
  <c r="Q675" i="2"/>
  <c r="Q155" i="2"/>
  <c r="U320" i="2"/>
  <c r="Q681" i="2"/>
  <c r="Q530" i="2"/>
  <c r="Y71" i="2"/>
  <c r="Z71" i="2" s="1"/>
  <c r="AA71" i="2" s="1"/>
  <c r="V71" i="2"/>
  <c r="W71" i="2" s="1"/>
  <c r="U287" i="2"/>
  <c r="Y409" i="2"/>
  <c r="V409" i="2"/>
  <c r="W409" i="2" s="1"/>
  <c r="V319" i="2"/>
  <c r="W319" i="2" s="1"/>
  <c r="Y319" i="2"/>
  <c r="Z319" i="2" s="1"/>
  <c r="AA319" i="2" s="1"/>
  <c r="Q366" i="2"/>
  <c r="V940" i="2"/>
  <c r="W940" i="2" s="1"/>
  <c r="Y940" i="2"/>
  <c r="U800" i="2"/>
  <c r="I15" i="6"/>
  <c r="V950" i="2"/>
  <c r="W950" i="2" s="1"/>
  <c r="Y950" i="2"/>
  <c r="V586" i="2"/>
  <c r="W586" i="2" s="1"/>
  <c r="Y586" i="2"/>
  <c r="Q569" i="2"/>
  <c r="Y982" i="2"/>
  <c r="V982" i="2"/>
  <c r="W982" i="2" s="1"/>
  <c r="Q968" i="2"/>
  <c r="Q936" i="2"/>
  <c r="V690" i="2"/>
  <c r="W690" i="2" s="1"/>
  <c r="Y690" i="2"/>
  <c r="Z690" i="2" s="1"/>
  <c r="AA690" i="2" s="1"/>
  <c r="Y225" i="2"/>
  <c r="V225" i="2"/>
  <c r="W225" i="2" s="1"/>
  <c r="Q410" i="2"/>
  <c r="U45" i="2"/>
  <c r="Y558" i="2"/>
  <c r="V558" i="2"/>
  <c r="W558" i="2" s="1"/>
  <c r="Q1016" i="2"/>
  <c r="V36" i="2"/>
  <c r="W36" i="2" s="1"/>
  <c r="Y36" i="2"/>
  <c r="Q467" i="2"/>
  <c r="U435" i="2"/>
  <c r="Q623" i="2"/>
  <c r="Y504" i="2"/>
  <c r="V504" i="2"/>
  <c r="W504" i="2" s="1"/>
  <c r="Y951" i="2"/>
  <c r="V951" i="2"/>
  <c r="W951" i="2" s="1"/>
  <c r="Y376" i="2"/>
  <c r="V376" i="2"/>
  <c r="W376" i="2" s="1"/>
  <c r="Q452" i="2"/>
  <c r="Q923" i="2"/>
  <c r="Y783" i="2"/>
  <c r="V783" i="2"/>
  <c r="W783" i="2" s="1"/>
  <c r="V667" i="2"/>
  <c r="W667" i="2" s="1"/>
  <c r="Y667" i="2"/>
  <c r="Z667" i="2" s="1"/>
  <c r="AA667" i="2" s="1"/>
  <c r="Q453" i="2"/>
  <c r="V181" i="2"/>
  <c r="W181" i="2" s="1"/>
  <c r="Y181" i="2"/>
  <c r="Q582" i="2"/>
  <c r="V631" i="2"/>
  <c r="W631" i="2" s="1"/>
  <c r="Y631" i="2"/>
  <c r="Z631" i="2" s="1"/>
  <c r="AA631" i="2" s="1"/>
  <c r="Y100" i="2"/>
  <c r="V100" i="2"/>
  <c r="W100" i="2" s="1"/>
  <c r="U19" i="2"/>
  <c r="U347" i="2"/>
  <c r="Q842" i="2"/>
  <c r="Y556" i="2"/>
  <c r="Z556" i="2" s="1"/>
  <c r="AA556" i="2" s="1"/>
  <c r="V556" i="2"/>
  <c r="W556" i="2" s="1"/>
  <c r="Q715" i="2"/>
  <c r="R301" i="2"/>
  <c r="V745" i="2"/>
  <c r="W745" i="2" s="1"/>
  <c r="Y745" i="2"/>
  <c r="V999" i="2"/>
  <c r="W999" i="2" s="1"/>
  <c r="Y999" i="2"/>
  <c r="Y901" i="2"/>
  <c r="Z901" i="2" s="1"/>
  <c r="AA901" i="2" s="1"/>
  <c r="V901" i="2"/>
  <c r="W901" i="2" s="1"/>
  <c r="V990" i="2"/>
  <c r="W990" i="2" s="1"/>
  <c r="Y990" i="2"/>
  <c r="U102" i="2"/>
  <c r="Y599" i="2"/>
  <c r="V599" i="2"/>
  <c r="W599" i="2" s="1"/>
  <c r="U796" i="2"/>
  <c r="Y141" i="2"/>
  <c r="Z141" i="2" s="1"/>
  <c r="AA141" i="2" s="1"/>
  <c r="V141" i="2"/>
  <c r="W141" i="2" s="1"/>
  <c r="Q285" i="2"/>
  <c r="V276" i="2"/>
  <c r="W276" i="2" s="1"/>
  <c r="Y276" i="2"/>
  <c r="Z276" i="2" s="1"/>
  <c r="AA276" i="2" s="1"/>
  <c r="V114" i="2"/>
  <c r="W114" i="2" s="1"/>
  <c r="Y114" i="2"/>
  <c r="Z114" i="2" s="1"/>
  <c r="AA114" i="2" s="1"/>
  <c r="Q506" i="2"/>
  <c r="Q345" i="2"/>
  <c r="V489" i="2"/>
  <c r="W489" i="2" s="1"/>
  <c r="Y489" i="2"/>
  <c r="Z489" i="2" s="1"/>
  <c r="Q698" i="2"/>
  <c r="Y780" i="2"/>
  <c r="Z780" i="2" s="1"/>
  <c r="AA780" i="2" s="1"/>
  <c r="V780" i="2"/>
  <c r="W780" i="2" s="1"/>
  <c r="Q479" i="2"/>
  <c r="Y855" i="2"/>
  <c r="V855" i="2"/>
  <c r="W855" i="2" s="1"/>
  <c r="Y195" i="2"/>
  <c r="V195" i="2"/>
  <c r="W195" i="2" s="1"/>
  <c r="U907" i="2"/>
  <c r="Q583" i="2"/>
  <c r="Q121" i="2"/>
  <c r="Q48" i="2"/>
  <c r="U32" i="2"/>
  <c r="V356" i="2"/>
  <c r="W356" i="2" s="1"/>
  <c r="Y356" i="2"/>
  <c r="Q741" i="2"/>
  <c r="V987" i="2"/>
  <c r="W987" i="2" s="1"/>
  <c r="Y987" i="2"/>
  <c r="Z987" i="2" s="1"/>
  <c r="AA987" i="2" s="1"/>
  <c r="U335" i="2"/>
  <c r="Q798" i="2"/>
  <c r="V60" i="2"/>
  <c r="W60" i="2" s="1"/>
  <c r="Y60" i="2"/>
  <c r="Z60" i="2" s="1"/>
  <c r="AA60" i="2" s="1"/>
  <c r="Y835" i="2"/>
  <c r="V835" i="2"/>
  <c r="W835" i="2" s="1"/>
  <c r="Q460" i="2"/>
  <c r="V724" i="2"/>
  <c r="W724" i="2" s="1"/>
  <c r="Y724" i="2"/>
  <c r="Q887" i="2"/>
  <c r="Y805" i="2"/>
  <c r="V805" i="2"/>
  <c r="W805" i="2" s="1"/>
  <c r="Y392" i="2"/>
  <c r="V392" i="2"/>
  <c r="W392" i="2" s="1"/>
  <c r="Q305" i="2"/>
  <c r="Q846" i="2"/>
  <c r="Q38" i="2"/>
  <c r="Q996" i="2"/>
  <c r="Q573" i="2"/>
  <c r="V138" i="2"/>
  <c r="W138" i="2" s="1"/>
  <c r="Y138" i="2"/>
  <c r="Q445" i="2"/>
  <c r="U1005" i="2"/>
  <c r="V353" i="2"/>
  <c r="W353" i="2" s="1"/>
  <c r="Y353" i="2"/>
  <c r="R566" i="2"/>
  <c r="V625" i="2"/>
  <c r="W625" i="2" s="1"/>
  <c r="Y625" i="2"/>
  <c r="R206" i="2"/>
  <c r="Y977" i="2"/>
  <c r="Z977" i="2" s="1"/>
  <c r="AA977" i="2" s="1"/>
  <c r="V977" i="2"/>
  <c r="W977" i="2" s="1"/>
  <c r="R361" i="2"/>
  <c r="AB361" i="2"/>
  <c r="R136" i="2"/>
  <c r="Y590" i="2"/>
  <c r="Z590" i="2" s="1"/>
  <c r="AA590" i="2" s="1"/>
  <c r="V590" i="2"/>
  <c r="W590" i="2" s="1"/>
  <c r="V268" i="2"/>
  <c r="W268" i="2" s="1"/>
  <c r="Y268" i="2"/>
  <c r="R404" i="2"/>
  <c r="AB404" i="2"/>
  <c r="V911" i="2"/>
  <c r="W911" i="2" s="1"/>
  <c r="Y911" i="2"/>
  <c r="R288" i="2"/>
  <c r="AB288" i="2"/>
  <c r="U15" i="6"/>
  <c r="Q44" i="2"/>
  <c r="Q449" i="2"/>
  <c r="V701" i="2"/>
  <c r="W701" i="2" s="1"/>
  <c r="Y701" i="2"/>
  <c r="Z701" i="2" s="1"/>
  <c r="AA701" i="2" s="1"/>
  <c r="R101" i="2"/>
  <c r="AB101" i="2"/>
  <c r="Q353" i="2"/>
  <c r="V980" i="2"/>
  <c r="W980" i="2" s="1"/>
  <c r="Y980" i="2"/>
  <c r="Q781" i="2"/>
  <c r="Q64" i="2"/>
  <c r="Y483" i="2"/>
  <c r="Z483" i="2" s="1"/>
  <c r="AA483" i="2" s="1"/>
  <c r="V483" i="2"/>
  <c r="W483" i="2" s="1"/>
  <c r="V173" i="2"/>
  <c r="W173" i="2" s="1"/>
  <c r="Y173" i="2"/>
  <c r="Y937" i="2"/>
  <c r="Z937" i="2" s="1"/>
  <c r="AA937" i="2" s="1"/>
  <c r="V937" i="2"/>
  <c r="W937" i="2" s="1"/>
  <c r="V400" i="2"/>
  <c r="W400" i="2" s="1"/>
  <c r="Y400" i="2"/>
  <c r="Y529" i="2"/>
  <c r="Z529" i="2" s="1"/>
  <c r="AA529" i="2" s="1"/>
  <c r="V529" i="2"/>
  <c r="W529" i="2" s="1"/>
  <c r="V794" i="2"/>
  <c r="W794" i="2" s="1"/>
  <c r="Y794" i="2"/>
  <c r="Q531" i="2"/>
  <c r="Y593" i="2"/>
  <c r="V593" i="2"/>
  <c r="W593" i="2" s="1"/>
  <c r="R750" i="2"/>
  <c r="AB750" i="2"/>
  <c r="V81" i="2"/>
  <c r="W81" i="2" s="1"/>
  <c r="Y81" i="2"/>
  <c r="Z81" i="2" s="1"/>
  <c r="AA81" i="2" s="1"/>
  <c r="Y657" i="2"/>
  <c r="V657" i="2"/>
  <c r="W657" i="2" s="1"/>
  <c r="R728" i="2"/>
  <c r="Y618" i="2"/>
  <c r="V618" i="2"/>
  <c r="W618" i="2" s="1"/>
  <c r="Q250" i="2"/>
  <c r="Y390" i="2"/>
  <c r="Z390" i="2" s="1"/>
  <c r="AA390" i="2" s="1"/>
  <c r="V390" i="2"/>
  <c r="W390" i="2" s="1"/>
  <c r="Q204" i="2"/>
  <c r="Q476" i="2"/>
  <c r="V348" i="2"/>
  <c r="W348" i="2" s="1"/>
  <c r="Y348" i="2"/>
  <c r="Q636" i="2"/>
  <c r="R847" i="2"/>
  <c r="AB847" i="2"/>
  <c r="V231" i="2"/>
  <c r="W231" i="2" s="1"/>
  <c r="Y231" i="2"/>
  <c r="Z231" i="2" s="1"/>
  <c r="AA231" i="2" s="1"/>
  <c r="Y129" i="2"/>
  <c r="V129" i="2"/>
  <c r="W129" i="2" s="1"/>
  <c r="Q906" i="2"/>
  <c r="U136" i="2"/>
  <c r="R254" i="2"/>
  <c r="V639" i="2"/>
  <c r="W639" i="2" s="1"/>
  <c r="Y639" i="2"/>
  <c r="Z639" i="2" s="1"/>
  <c r="AA639" i="2" s="1"/>
  <c r="Y501" i="2"/>
  <c r="V501" i="2"/>
  <c r="W501" i="2" s="1"/>
  <c r="R905" i="2"/>
  <c r="AB905" i="2"/>
  <c r="Y208" i="2"/>
  <c r="V208" i="2"/>
  <c r="W208" i="2" s="1"/>
  <c r="R438" i="2"/>
  <c r="R609" i="2"/>
  <c r="V116" i="2"/>
  <c r="W116" i="2" s="1"/>
  <c r="Y116" i="2"/>
  <c r="Z116" i="2" s="1"/>
  <c r="AA116" i="2" s="1"/>
  <c r="U210" i="2"/>
  <c r="R374" i="2"/>
  <c r="R59" i="2"/>
  <c r="V823" i="2"/>
  <c r="W823" i="2" s="1"/>
  <c r="Y823" i="2"/>
  <c r="U571" i="2"/>
  <c r="R911" i="2"/>
  <c r="Y614" i="2"/>
  <c r="V614" i="2"/>
  <c r="W614" i="2" s="1"/>
  <c r="R787" i="2"/>
  <c r="AB787" i="2"/>
  <c r="Y841" i="2"/>
  <c r="V841" i="2"/>
  <c r="W841" i="2" s="1"/>
  <c r="Y811" i="2"/>
  <c r="V811" i="2"/>
  <c r="W811" i="2" s="1"/>
  <c r="R230" i="2"/>
  <c r="R87" i="2"/>
  <c r="R691" i="2"/>
  <c r="Y146" i="2"/>
  <c r="V146" i="2"/>
  <c r="W146" i="2" s="1"/>
  <c r="V242" i="2"/>
  <c r="W242" i="2" s="1"/>
  <c r="Y242" i="2"/>
  <c r="Z242" i="2" s="1"/>
  <c r="AA242" i="2" s="1"/>
  <c r="Q66" i="2"/>
  <c r="R219" i="2"/>
  <c r="Y702" i="2"/>
  <c r="Z702" i="2" s="1"/>
  <c r="AA702" i="2" s="1"/>
  <c r="V702" i="2"/>
  <c r="W702" i="2" s="1"/>
  <c r="Y74" i="2"/>
  <c r="Z74" i="2" s="1"/>
  <c r="AA74" i="2" s="1"/>
  <c r="V74" i="2"/>
  <c r="W74" i="2" s="1"/>
  <c r="Y650" i="2"/>
  <c r="Z650" i="2" s="1"/>
  <c r="AA650" i="2" s="1"/>
  <c r="V650" i="2"/>
  <c r="W650" i="2" s="1"/>
  <c r="U380" i="2"/>
  <c r="V502" i="2"/>
  <c r="W502" i="2" s="1"/>
  <c r="Y502" i="2"/>
  <c r="Z502" i="2" s="1"/>
  <c r="AA502" i="2" s="1"/>
  <c r="V469" i="2"/>
  <c r="W469" i="2" s="1"/>
  <c r="Y469" i="2"/>
  <c r="Z469" i="2" s="1"/>
  <c r="AA469" i="2" s="1"/>
  <c r="Y140" i="2"/>
  <c r="V140" i="2"/>
  <c r="W140" i="2" s="1"/>
  <c r="R864" i="2"/>
  <c r="AB864" i="2"/>
  <c r="Y961" i="2"/>
  <c r="V961" i="2"/>
  <c r="W961" i="2" s="1"/>
  <c r="R52" i="2"/>
  <c r="AB52" i="2"/>
  <c r="Q379" i="2"/>
  <c r="Y279" i="2"/>
  <c r="Z279" i="2" s="1"/>
  <c r="AA279" i="2" s="1"/>
  <c r="V279" i="2"/>
  <c r="W279" i="2" s="1"/>
  <c r="R123" i="2"/>
  <c r="V760" i="2"/>
  <c r="W760" i="2" s="1"/>
  <c r="Y760" i="2"/>
  <c r="Y420" i="2"/>
  <c r="Z420" i="2" s="1"/>
  <c r="AA420" i="2" s="1"/>
  <c r="V420" i="2"/>
  <c r="W420" i="2" s="1"/>
  <c r="Q322" i="2"/>
  <c r="R189" i="2"/>
  <c r="AB189" i="2"/>
  <c r="Y589" i="2"/>
  <c r="V589" i="2"/>
  <c r="W589" i="2" s="1"/>
  <c r="Q959" i="2"/>
  <c r="Q373" i="2"/>
  <c r="R342" i="2"/>
  <c r="Y819" i="2"/>
  <c r="V819" i="2"/>
  <c r="W819" i="2" s="1"/>
  <c r="V886" i="2"/>
  <c r="W886" i="2" s="1"/>
  <c r="Y886" i="2"/>
  <c r="Z886" i="2" s="1"/>
  <c r="AA886" i="2" s="1"/>
  <c r="Y828" i="2"/>
  <c r="V828" i="2"/>
  <c r="W828" i="2" s="1"/>
  <c r="V735" i="2"/>
  <c r="W735" i="2" s="1"/>
  <c r="Y735" i="2"/>
  <c r="Z735" i="2" s="1"/>
  <c r="AA735" i="2" s="1"/>
  <c r="R854" i="2"/>
  <c r="V788" i="2"/>
  <c r="W788" i="2" s="1"/>
  <c r="Y788" i="2"/>
  <c r="Z788" i="2" s="1"/>
  <c r="AA788" i="2" s="1"/>
  <c r="R244" i="2"/>
  <c r="AB244" i="2"/>
  <c r="V986" i="2"/>
  <c r="W986" i="2" s="1"/>
  <c r="Y986" i="2"/>
  <c r="Z986" i="2" s="1"/>
  <c r="AA986" i="2" s="1"/>
  <c r="Q389" i="2"/>
  <c r="Q910" i="2"/>
  <c r="Y152" i="2"/>
  <c r="V152" i="2"/>
  <c r="W152" i="2" s="1"/>
  <c r="R528" i="2"/>
  <c r="U872" i="2"/>
  <c r="R425" i="2"/>
  <c r="R386" i="2"/>
  <c r="V499" i="2"/>
  <c r="W499" i="2" s="1"/>
  <c r="Y499" i="2"/>
  <c r="V450" i="2"/>
  <c r="W450" i="2" s="1"/>
  <c r="Y450" i="2"/>
  <c r="Y902" i="2"/>
  <c r="Z902" i="2" s="1"/>
  <c r="AA902" i="2" s="1"/>
  <c r="V902" i="2"/>
  <c r="W902" i="2" s="1"/>
  <c r="U508" i="2"/>
  <c r="R820" i="2"/>
  <c r="R333" i="2"/>
  <c r="Q391" i="2"/>
  <c r="R259" i="2"/>
  <c r="Y659" i="2"/>
  <c r="Z659" i="2" s="1"/>
  <c r="AA659" i="2" s="1"/>
  <c r="V659" i="2"/>
  <c r="W659" i="2" s="1"/>
  <c r="V527" i="2"/>
  <c r="W527" i="2" s="1"/>
  <c r="Y527" i="2"/>
  <c r="R159" i="2"/>
  <c r="V559" i="2"/>
  <c r="W559" i="2" s="1"/>
  <c r="Y559" i="2"/>
  <c r="Q567" i="2"/>
  <c r="R284" i="2"/>
  <c r="AB284" i="2"/>
  <c r="V95" i="2"/>
  <c r="W95" i="2" s="1"/>
  <c r="Y95" i="2"/>
  <c r="Z95" i="2" s="1"/>
  <c r="AA95" i="2" s="1"/>
  <c r="V683" i="2"/>
  <c r="W683" i="2" s="1"/>
  <c r="Y683" i="2"/>
  <c r="Z683" i="2" s="1"/>
  <c r="AA683" i="2" s="1"/>
  <c r="V602" i="2"/>
  <c r="W602" i="2" s="1"/>
  <c r="Y602" i="2"/>
  <c r="Z602" i="2" s="1"/>
  <c r="AA602" i="2" s="1"/>
  <c r="Y495" i="2"/>
  <c r="V495" i="2"/>
  <c r="W495" i="2" s="1"/>
  <c r="V186" i="2"/>
  <c r="W186" i="2" s="1"/>
  <c r="Y186" i="2"/>
  <c r="Z186" i="2" s="1"/>
  <c r="AA186" i="2" s="1"/>
  <c r="Y704" i="2"/>
  <c r="V704" i="2"/>
  <c r="W704" i="2" s="1"/>
  <c r="Y627" i="2"/>
  <c r="V627" i="2"/>
  <c r="W627" i="2" s="1"/>
  <c r="R802" i="2"/>
  <c r="Q103" i="2"/>
  <c r="V648" i="2"/>
  <c r="W648" i="2" s="1"/>
  <c r="Y648" i="2"/>
  <c r="R873" i="2"/>
  <c r="R975" i="2"/>
  <c r="R174" i="2"/>
  <c r="U611" i="2"/>
  <c r="Q962" i="2"/>
  <c r="V524" i="2"/>
  <c r="W524" i="2" s="1"/>
  <c r="Y524" i="2"/>
  <c r="V79" i="2"/>
  <c r="W79" i="2" s="1"/>
  <c r="Y79" i="2"/>
  <c r="V330" i="2"/>
  <c r="W330" i="2" s="1"/>
  <c r="Y330" i="2"/>
  <c r="R719" i="2"/>
  <c r="AB719" i="2"/>
  <c r="R1000" i="2"/>
  <c r="R258" i="2"/>
  <c r="R338" i="2"/>
  <c r="V326" i="2"/>
  <c r="W326" i="2" s="1"/>
  <c r="Y326" i="2"/>
  <c r="V747" i="2"/>
  <c r="W747" i="2" s="1"/>
  <c r="Y747" i="2"/>
  <c r="Y352" i="2"/>
  <c r="Z352" i="2" s="1"/>
  <c r="AA352" i="2" s="1"/>
  <c r="V352" i="2"/>
  <c r="W352" i="2" s="1"/>
  <c r="Y628" i="2"/>
  <c r="Z628" i="2" s="1"/>
  <c r="AA628" i="2" s="1"/>
  <c r="V628" i="2"/>
  <c r="W628" i="2" s="1"/>
  <c r="R308" i="2"/>
  <c r="Q575" i="2"/>
  <c r="V131" i="2"/>
  <c r="W131" i="2" s="1"/>
  <c r="Y131" i="2"/>
  <c r="Z131" i="2" s="1"/>
  <c r="AA131" i="2" s="1"/>
  <c r="Y547" i="2"/>
  <c r="V547" i="2"/>
  <c r="W547" i="2" s="1"/>
  <c r="U884" i="2"/>
  <c r="R646" i="2"/>
  <c r="R535" i="2"/>
  <c r="V500" i="2"/>
  <c r="W500" i="2" s="1"/>
  <c r="Y500" i="2"/>
  <c r="R948" i="2"/>
  <c r="AB948" i="2"/>
  <c r="U790" i="2"/>
  <c r="Y713" i="2"/>
  <c r="V713" i="2"/>
  <c r="W713" i="2" s="1"/>
  <c r="R346" i="2"/>
  <c r="AB346" i="2"/>
  <c r="R822" i="2"/>
  <c r="AB822" i="2"/>
  <c r="Y303" i="2"/>
  <c r="V303" i="2"/>
  <c r="W303" i="2" s="1"/>
  <c r="R856" i="2"/>
  <c r="AB856" i="2"/>
  <c r="V247" i="2"/>
  <c r="W247" i="2" s="1"/>
  <c r="Y247" i="2"/>
  <c r="Z247" i="2" s="1"/>
  <c r="AA247" i="2" s="1"/>
  <c r="U119" i="2"/>
  <c r="Y336" i="2"/>
  <c r="Z336" i="2" s="1"/>
  <c r="AA336" i="2" s="1"/>
  <c r="V336" i="2"/>
  <c r="W336" i="2" s="1"/>
  <c r="R920" i="2"/>
  <c r="U167" i="2"/>
  <c r="Y997" i="2"/>
  <c r="V997" i="2"/>
  <c r="W997" i="2" s="1"/>
  <c r="V205" i="2"/>
  <c r="W205" i="2" s="1"/>
  <c r="Y205" i="2"/>
  <c r="Z205" i="2" s="1"/>
  <c r="AA205" i="2" s="1"/>
  <c r="Y296" i="2"/>
  <c r="V296" i="2"/>
  <c r="W296" i="2" s="1"/>
  <c r="V696" i="2"/>
  <c r="W696" i="2" s="1"/>
  <c r="Y696" i="2"/>
  <c r="Z696" i="2" s="1"/>
  <c r="AA696" i="2" s="1"/>
  <c r="Y143" i="2"/>
  <c r="V143" i="2"/>
  <c r="W143" i="2" s="1"/>
  <c r="U570" i="2"/>
  <c r="V892" i="2"/>
  <c r="W892" i="2" s="1"/>
  <c r="Y892" i="2"/>
  <c r="U516" i="2"/>
  <c r="R148" i="2"/>
  <c r="Y670" i="2"/>
  <c r="V670" i="2"/>
  <c r="W670" i="2" s="1"/>
  <c r="Y970" i="2"/>
  <c r="V970" i="2"/>
  <c r="W970" i="2" s="1"/>
  <c r="U340" i="2"/>
  <c r="U147" i="2"/>
  <c r="R223" i="2"/>
  <c r="AB223" i="2"/>
  <c r="Q890" i="2"/>
  <c r="R778" i="2"/>
  <c r="V363" i="2"/>
  <c r="W363" i="2" s="1"/>
  <c r="Y363" i="2"/>
  <c r="U729" i="2"/>
  <c r="Q78" i="2"/>
  <c r="Y84" i="2"/>
  <c r="Z84" i="2" s="1"/>
  <c r="AA84" i="2" s="1"/>
  <c r="V84" i="2"/>
  <c r="W84" i="2" s="1"/>
  <c r="R265" i="2"/>
  <c r="Y88" i="2"/>
  <c r="Z88" i="2" s="1"/>
  <c r="AA88" i="2" s="1"/>
  <c r="V88" i="2"/>
  <c r="W88" i="2" s="1"/>
  <c r="U967" i="2"/>
  <c r="R655" i="2"/>
  <c r="Y300" i="2"/>
  <c r="V300" i="2"/>
  <c r="W300" i="2" s="1"/>
  <c r="V839" i="2"/>
  <c r="W839" i="2" s="1"/>
  <c r="Y839" i="2"/>
  <c r="Z839" i="2" s="1"/>
  <c r="AA839" i="2" s="1"/>
  <c r="R71" i="2"/>
  <c r="AB71" i="2"/>
  <c r="R287" i="2"/>
  <c r="R666" i="2"/>
  <c r="U409" i="2"/>
  <c r="V468" i="2"/>
  <c r="W468" i="2" s="1"/>
  <c r="Y468" i="2"/>
  <c r="Y507" i="2"/>
  <c r="Z507" i="2" s="1"/>
  <c r="AA507" i="2" s="1"/>
  <c r="V507" i="2"/>
  <c r="W507" i="2" s="1"/>
  <c r="V546" i="2"/>
  <c r="W546" i="2" s="1"/>
  <c r="Y546" i="2"/>
  <c r="Y895" i="2"/>
  <c r="Z895" i="2" s="1"/>
  <c r="AA895" i="2" s="1"/>
  <c r="V895" i="2"/>
  <c r="W895" i="2" s="1"/>
  <c r="R800" i="2"/>
  <c r="U922" i="2"/>
  <c r="Y122" i="2"/>
  <c r="V122" i="2"/>
  <c r="W122" i="2" s="1"/>
  <c r="R357" i="2"/>
  <c r="AB357" i="2"/>
  <c r="U933" i="2"/>
  <c r="R950" i="2"/>
  <c r="R586" i="2"/>
  <c r="R982" i="2"/>
  <c r="U157" i="2"/>
  <c r="R225" i="2"/>
  <c r="Q629" i="2"/>
  <c r="Y142" i="2"/>
  <c r="Z142" i="2" s="1"/>
  <c r="AA142" i="2" s="1"/>
  <c r="V142" i="2"/>
  <c r="W142" i="2" s="1"/>
  <c r="V248" i="2"/>
  <c r="W248" i="2" s="1"/>
  <c r="Y248" i="2"/>
  <c r="R558" i="2"/>
  <c r="R36" i="2"/>
  <c r="Y984" i="2"/>
  <c r="Z984" i="2" s="1"/>
  <c r="AA984" i="2" s="1"/>
  <c r="V984" i="2"/>
  <c r="W984" i="2" s="1"/>
  <c r="R504" i="2"/>
  <c r="Y349" i="2"/>
  <c r="Z349" i="2" s="1"/>
  <c r="AA349" i="2" s="1"/>
  <c r="V349" i="2"/>
  <c r="W349" i="2" s="1"/>
  <c r="R405" i="2"/>
  <c r="Y866" i="2"/>
  <c r="Z866" i="2" s="1"/>
  <c r="AA866" i="2" s="1"/>
  <c r="V866" i="2"/>
  <c r="W866" i="2" s="1"/>
  <c r="V931" i="2"/>
  <c r="W931" i="2" s="1"/>
  <c r="Y931" i="2"/>
  <c r="R783" i="2"/>
  <c r="V544" i="2"/>
  <c r="W544" i="2" s="1"/>
  <c r="Y544" i="2"/>
  <c r="V411" i="2"/>
  <c r="W411" i="2" s="1"/>
  <c r="Y411" i="2"/>
  <c r="R33" i="2"/>
  <c r="Y947" i="2"/>
  <c r="Z947" i="2" s="1"/>
  <c r="AA947" i="2" s="1"/>
  <c r="V947" i="2"/>
  <c r="W947" i="2" s="1"/>
  <c r="R440" i="2"/>
  <c r="Y218" i="2"/>
  <c r="Z218" i="2" s="1"/>
  <c r="AA218" i="2" s="1"/>
  <c r="V218" i="2"/>
  <c r="W218" i="2" s="1"/>
  <c r="R347" i="2"/>
  <c r="R556" i="2"/>
  <c r="N17" i="2"/>
  <c r="N1017" i="2" s="1"/>
  <c r="M1017" i="2"/>
  <c r="V744" i="2"/>
  <c r="W744" i="2" s="1"/>
  <c r="Y744" i="2"/>
  <c r="Y282" i="2"/>
  <c r="Z282" i="2" s="1"/>
  <c r="AA282" i="2" s="1"/>
  <c r="V282" i="2"/>
  <c r="W282" i="2" s="1"/>
  <c r="R999" i="2"/>
  <c r="V200" i="2"/>
  <c r="W200" i="2" s="1"/>
  <c r="Y200" i="2"/>
  <c r="U990" i="2"/>
  <c r="U619" i="2"/>
  <c r="R599" i="2"/>
  <c r="V857" i="2"/>
  <c r="W857" i="2" s="1"/>
  <c r="Y857" i="2"/>
  <c r="R796" i="2"/>
  <c r="R234" i="2"/>
  <c r="R276" i="2"/>
  <c r="Y525" i="2"/>
  <c r="Z525" i="2" s="1"/>
  <c r="AA525" i="2" s="1"/>
  <c r="V525" i="2"/>
  <c r="W525" i="2" s="1"/>
  <c r="Y972" i="2"/>
  <c r="Z972" i="2" s="1"/>
  <c r="AA972" i="2" s="1"/>
  <c r="V972" i="2"/>
  <c r="W972" i="2" s="1"/>
  <c r="V492" i="2"/>
  <c r="W492" i="2" s="1"/>
  <c r="Y492" i="2"/>
  <c r="Y730" i="2"/>
  <c r="Z730" i="2" s="1"/>
  <c r="AA730" i="2" s="1"/>
  <c r="V730" i="2"/>
  <c r="W730" i="2" s="1"/>
  <c r="U489" i="2"/>
  <c r="V893" i="2"/>
  <c r="W893" i="2" s="1"/>
  <c r="Y893" i="2"/>
  <c r="Z893" i="2" s="1"/>
  <c r="AA893" i="2" s="1"/>
  <c r="R652" i="2"/>
  <c r="U212" i="2"/>
  <c r="R780" i="2"/>
  <c r="R855" i="2"/>
  <c r="R195" i="2"/>
  <c r="U620" i="2"/>
  <c r="V679" i="2"/>
  <c r="W679" i="2" s="1"/>
  <c r="Y679" i="2"/>
  <c r="Z679" i="2" s="1"/>
  <c r="AA679" i="2" s="1"/>
  <c r="Y536" i="2"/>
  <c r="V536" i="2"/>
  <c r="W536" i="2" s="1"/>
  <c r="Y304" i="2"/>
  <c r="V304" i="2"/>
  <c r="W304" i="2" s="1"/>
  <c r="R32" i="2"/>
  <c r="R356" i="2"/>
  <c r="Y149" i="2"/>
  <c r="V149" i="2"/>
  <c r="W149" i="2" s="1"/>
  <c r="Y557" i="2"/>
  <c r="V557" i="2"/>
  <c r="W557" i="2" s="1"/>
  <c r="Y782" i="2"/>
  <c r="V782" i="2"/>
  <c r="W782" i="2" s="1"/>
  <c r="U185" i="2"/>
  <c r="Y993" i="2"/>
  <c r="Z993" i="2" s="1"/>
  <c r="AA993" i="2" s="1"/>
  <c r="V993" i="2"/>
  <c r="W993" i="2" s="1"/>
  <c r="Q335" i="2"/>
  <c r="R60" i="2"/>
  <c r="AB60" i="2"/>
  <c r="Y579" i="2"/>
  <c r="V579" i="2"/>
  <c r="W579" i="2" s="1"/>
  <c r="Y523" i="2"/>
  <c r="V523" i="2"/>
  <c r="W523" i="2" s="1"/>
  <c r="U835" i="2"/>
  <c r="U513" i="2"/>
  <c r="Y953" i="2"/>
  <c r="V953" i="2"/>
  <c r="W953" i="2" s="1"/>
  <c r="R805" i="2"/>
  <c r="U305" i="2"/>
  <c r="R138" i="2"/>
  <c r="R734" i="2"/>
  <c r="AC1005" i="2" l="1"/>
  <c r="J1000" i="7"/>
  <c r="AC619" i="2"/>
  <c r="J614" i="7"/>
  <c r="AC729" i="2"/>
  <c r="J724" i="7"/>
  <c r="AC513" i="2"/>
  <c r="J508" i="7"/>
  <c r="R335" i="2"/>
  <c r="AC864" i="2"/>
  <c r="J859" i="7"/>
  <c r="AC787" i="2"/>
  <c r="J782" i="7"/>
  <c r="R781" i="2"/>
  <c r="R996" i="2"/>
  <c r="AB996" i="2"/>
  <c r="R798" i="2"/>
  <c r="AB798" i="2"/>
  <c r="R48" i="2"/>
  <c r="AB48" i="2"/>
  <c r="R479" i="2"/>
  <c r="R582" i="2"/>
  <c r="R623" i="2"/>
  <c r="R718" i="2"/>
  <c r="AB718" i="2"/>
  <c r="AA790" i="2"/>
  <c r="R401" i="2"/>
  <c r="AB401" i="2"/>
  <c r="R426" i="2"/>
  <c r="AB426" i="2"/>
  <c r="R605" i="2"/>
  <c r="AC891" i="2"/>
  <c r="J886" i="7"/>
  <c r="AC157" i="2"/>
  <c r="J152" i="7"/>
  <c r="AA147" i="2"/>
  <c r="AC107" i="2"/>
  <c r="J102" i="7"/>
  <c r="AC684" i="2"/>
  <c r="J679" i="7"/>
  <c r="AC929" i="2"/>
  <c r="J924" i="7"/>
  <c r="AC115" i="2"/>
  <c r="J110" i="7"/>
  <c r="AC135" i="2"/>
  <c r="J130" i="7"/>
  <c r="AC367" i="2"/>
  <c r="J362" i="7"/>
  <c r="AC551" i="2"/>
  <c r="J546" i="7"/>
  <c r="AC795" i="2"/>
  <c r="J790" i="7"/>
  <c r="R615" i="2"/>
  <c r="AB615" i="2"/>
  <c r="R441" i="2"/>
  <c r="AB441" i="2"/>
  <c r="AC166" i="2"/>
  <c r="J161" i="7"/>
  <c r="R497" i="2"/>
  <c r="AB497" i="2"/>
  <c r="R444" i="2"/>
  <c r="AB444" i="2"/>
  <c r="R151" i="2"/>
  <c r="AB151" i="2"/>
  <c r="AA959" i="2"/>
  <c r="AA426" i="2"/>
  <c r="R126" i="2"/>
  <c r="AB126" i="2"/>
  <c r="R90" i="2"/>
  <c r="AC808" i="2"/>
  <c r="J803" i="7"/>
  <c r="R270" i="2"/>
  <c r="AB270" i="2"/>
  <c r="AC829" i="2"/>
  <c r="J824" i="7"/>
  <c r="R137" i="2"/>
  <c r="AA19" i="2"/>
  <c r="R229" i="2"/>
  <c r="R168" i="2"/>
  <c r="AB168" i="2"/>
  <c r="AA681" i="2"/>
  <c r="R896" i="2"/>
  <c r="R378" i="2"/>
  <c r="R120" i="2"/>
  <c r="R746" i="2"/>
  <c r="AB746" i="2"/>
  <c r="R813" i="2"/>
  <c r="AB813" i="2"/>
  <c r="R83" i="2"/>
  <c r="AA430" i="2"/>
  <c r="AA684" i="2"/>
  <c r="R470" i="2"/>
  <c r="AB470" i="2"/>
  <c r="R1009" i="2"/>
  <c r="AB1009" i="2"/>
  <c r="R564" i="2"/>
  <c r="R870" i="2"/>
  <c r="AC93" i="2"/>
  <c r="J88" i="7"/>
  <c r="AC35" i="2"/>
  <c r="J30" i="7"/>
  <c r="AC127" i="2"/>
  <c r="J122" i="7"/>
  <c r="AC960" i="2"/>
  <c r="J955" i="7"/>
  <c r="AA394" i="2"/>
  <c r="AC421" i="2"/>
  <c r="J416" i="7"/>
  <c r="R108" i="2"/>
  <c r="AB108" i="2"/>
  <c r="AA919" i="2"/>
  <c r="AC190" i="2"/>
  <c r="J185" i="7"/>
  <c r="AA457" i="2"/>
  <c r="AA743" i="2"/>
  <c r="AC436" i="2"/>
  <c r="J431" i="7"/>
  <c r="AC867" i="2"/>
  <c r="J862" i="7"/>
  <c r="AC991" i="2"/>
  <c r="J986" i="7"/>
  <c r="AB902" i="2"/>
  <c r="AC584" i="2"/>
  <c r="J579" i="7"/>
  <c r="AB986" i="2"/>
  <c r="AB74" i="2"/>
  <c r="AC768" i="2"/>
  <c r="J763" i="7"/>
  <c r="AA307" i="2"/>
  <c r="AA726" i="2"/>
  <c r="AA292" i="2"/>
  <c r="AA1013" i="2"/>
  <c r="R730" i="2"/>
  <c r="AB730" i="2"/>
  <c r="R745" i="2"/>
  <c r="R981" i="2"/>
  <c r="AA168" i="2"/>
  <c r="R319" i="2"/>
  <c r="AB319" i="2"/>
  <c r="AA398" i="2"/>
  <c r="R708" i="2"/>
  <c r="AB708" i="2"/>
  <c r="R197" i="2"/>
  <c r="R499" i="2"/>
  <c r="R454" i="2"/>
  <c r="AB454" i="2"/>
  <c r="AA634" i="2"/>
  <c r="R799" i="2"/>
  <c r="AB799" i="2"/>
  <c r="R414" i="2"/>
  <c r="R949" i="2"/>
  <c r="R898" i="2"/>
  <c r="AA874" i="2"/>
  <c r="R129" i="2"/>
  <c r="AB129" i="2"/>
  <c r="R824" i="2"/>
  <c r="AB824" i="2"/>
  <c r="R724" i="2"/>
  <c r="R685" i="2"/>
  <c r="AB685" i="2"/>
  <c r="AB142" i="2"/>
  <c r="R997" i="2"/>
  <c r="AB997" i="2"/>
  <c r="R293" i="2"/>
  <c r="AB293" i="2"/>
  <c r="R512" i="2"/>
  <c r="AA520" i="2"/>
  <c r="R500" i="2"/>
  <c r="R648" i="2"/>
  <c r="AA104" i="2"/>
  <c r="AA706" i="2"/>
  <c r="R877" i="2"/>
  <c r="AB116" i="2"/>
  <c r="R235" i="2"/>
  <c r="AC71" i="2"/>
  <c r="J66" i="7"/>
  <c r="AC357" i="2"/>
  <c r="J352" i="7"/>
  <c r="AC346" i="2"/>
  <c r="J341" i="7"/>
  <c r="R567" i="2"/>
  <c r="R910" i="2"/>
  <c r="AC189" i="2"/>
  <c r="J184" i="7"/>
  <c r="R449" i="2"/>
  <c r="R887" i="2"/>
  <c r="AB887" i="2"/>
  <c r="R923" i="2"/>
  <c r="AB923" i="2"/>
  <c r="R70" i="2"/>
  <c r="R661" i="2"/>
  <c r="AB661" i="2"/>
  <c r="R943" i="2"/>
  <c r="R954" i="2"/>
  <c r="AB954" i="2"/>
  <c r="R263" i="2"/>
  <c r="R422" i="2"/>
  <c r="AC133" i="2"/>
  <c r="J128" i="7"/>
  <c r="AC324" i="2"/>
  <c r="J319" i="7"/>
  <c r="AC1003" i="2"/>
  <c r="J998" i="7"/>
  <c r="Z149" i="2"/>
  <c r="Z536" i="2"/>
  <c r="AB780" i="2"/>
  <c r="AB276" i="2"/>
  <c r="AB33" i="2"/>
  <c r="Z931" i="2"/>
  <c r="Z248" i="2"/>
  <c r="Z546" i="2"/>
  <c r="AA546" i="2" s="1"/>
  <c r="Z300" i="2"/>
  <c r="AA300" i="2" s="1"/>
  <c r="R890" i="2"/>
  <c r="Z670" i="2"/>
  <c r="Z143" i="2"/>
  <c r="Z997" i="2"/>
  <c r="AA997" i="2" s="1"/>
  <c r="Z747" i="2"/>
  <c r="AB1000" i="2"/>
  <c r="Z524" i="2"/>
  <c r="Z627" i="2"/>
  <c r="Z559" i="2"/>
  <c r="AA559" i="2" s="1"/>
  <c r="AB259" i="2"/>
  <c r="AB425" i="2"/>
  <c r="R389" i="2"/>
  <c r="AB389" i="2"/>
  <c r="Z819" i="2"/>
  <c r="AA819" i="2" s="1"/>
  <c r="R66" i="2"/>
  <c r="AB59" i="2"/>
  <c r="Z501" i="2"/>
  <c r="Z129" i="2"/>
  <c r="AA129" i="2" s="1"/>
  <c r="R476" i="2"/>
  <c r="Z593" i="2"/>
  <c r="Z980" i="2"/>
  <c r="R44" i="2"/>
  <c r="Z268" i="2"/>
  <c r="AA268" i="2" s="1"/>
  <c r="Z353" i="2"/>
  <c r="AA353" i="2" s="1"/>
  <c r="R38" i="2"/>
  <c r="Z724" i="2"/>
  <c r="AA724" i="2" s="1"/>
  <c r="R121" i="2"/>
  <c r="Z599" i="2"/>
  <c r="Z745" i="2"/>
  <c r="AA745" i="2" s="1"/>
  <c r="R842" i="2"/>
  <c r="Z181" i="2"/>
  <c r="AA181" i="2" s="1"/>
  <c r="R452" i="2"/>
  <c r="AB452" i="2"/>
  <c r="R410" i="2"/>
  <c r="Z982" i="2"/>
  <c r="Z940" i="2"/>
  <c r="AA940" i="2" s="1"/>
  <c r="R775" i="2"/>
  <c r="AB775" i="2"/>
  <c r="Z656" i="2"/>
  <c r="AA656" i="2" s="1"/>
  <c r="R328" i="2"/>
  <c r="R956" i="2"/>
  <c r="R177" i="2"/>
  <c r="Z393" i="2"/>
  <c r="AA393" i="2" s="1"/>
  <c r="Z308" i="2"/>
  <c r="R446" i="2"/>
  <c r="AB446" i="2"/>
  <c r="R484" i="2"/>
  <c r="AB484" i="2"/>
  <c r="Z159" i="2"/>
  <c r="R106" i="2"/>
  <c r="AB106" i="2"/>
  <c r="Z342" i="2"/>
  <c r="R682" i="2"/>
  <c r="AB682" i="2"/>
  <c r="R471" i="2"/>
  <c r="R971" i="2"/>
  <c r="AB971" i="2"/>
  <c r="R213" i="2"/>
  <c r="R364" i="2"/>
  <c r="R1010" i="2"/>
  <c r="Z756" i="2"/>
  <c r="AA756" i="2" s="1"/>
  <c r="R465" i="2"/>
  <c r="AB465" i="2"/>
  <c r="Z732" i="2"/>
  <c r="Z946" i="2"/>
  <c r="AA946" i="2" s="1"/>
  <c r="Z87" i="2"/>
  <c r="Z210" i="2"/>
  <c r="Z652" i="2"/>
  <c r="Z842" i="2"/>
  <c r="AA842" i="2" s="1"/>
  <c r="Z440" i="2"/>
  <c r="AB926" i="2"/>
  <c r="AC919" i="2"/>
  <c r="J914" i="7"/>
  <c r="AC909" i="2"/>
  <c r="J904" i="7"/>
  <c r="Z410" i="2"/>
  <c r="AA410" i="2" s="1"/>
  <c r="Z666" i="2"/>
  <c r="Z530" i="2"/>
  <c r="AA530" i="2" s="1"/>
  <c r="Z655" i="2"/>
  <c r="Z148" i="2"/>
  <c r="Z941" i="2"/>
  <c r="AA941" i="2" s="1"/>
  <c r="Z177" i="2"/>
  <c r="AA177" i="2" s="1"/>
  <c r="Z853" i="2"/>
  <c r="AA853" i="2" s="1"/>
  <c r="AC57" i="2"/>
  <c r="J52" i="7"/>
  <c r="Z975" i="2"/>
  <c r="Z689" i="2"/>
  <c r="AA689" i="2" s="1"/>
  <c r="AB851" i="2"/>
  <c r="AC289" i="2"/>
  <c r="J284" i="7"/>
  <c r="Z663" i="2"/>
  <c r="AC463" i="2"/>
  <c r="J458" i="7"/>
  <c r="Z230" i="2"/>
  <c r="Z313" i="2"/>
  <c r="AA313" i="2" s="1"/>
  <c r="AC396" i="2"/>
  <c r="J391" i="7"/>
  <c r="Z185" i="2"/>
  <c r="Z479" i="2"/>
  <c r="AA479" i="2" s="1"/>
  <c r="AC973" i="2"/>
  <c r="J968" i="7"/>
  <c r="Z623" i="2"/>
  <c r="AA623" i="2" s="1"/>
  <c r="Z310" i="2"/>
  <c r="AC457" i="2"/>
  <c r="J452" i="7"/>
  <c r="Z331" i="2"/>
  <c r="Z956" i="2"/>
  <c r="AA956" i="2" s="1"/>
  <c r="Z998" i="2"/>
  <c r="R985" i="2"/>
  <c r="R439" i="2"/>
  <c r="R596" i="2"/>
  <c r="AB596" i="2"/>
  <c r="Z1004" i="2"/>
  <c r="AA1004" i="2" s="1"/>
  <c r="Z859" i="2"/>
  <c r="AA859" i="2" s="1"/>
  <c r="Z717" i="2"/>
  <c r="AA717" i="2" s="1"/>
  <c r="R850" i="2"/>
  <c r="R821" i="2"/>
  <c r="AB821" i="2"/>
  <c r="R849" i="2"/>
  <c r="R243" i="2"/>
  <c r="Z66" i="2"/>
  <c r="AA66" i="2" s="1"/>
  <c r="R944" i="2"/>
  <c r="R472" i="2"/>
  <c r="Z779" i="2"/>
  <c r="R767" i="2"/>
  <c r="AB767" i="2"/>
  <c r="Z422" i="2"/>
  <c r="AA422" i="2" s="1"/>
  <c r="R863" i="2"/>
  <c r="Z711" i="2"/>
  <c r="AA711" i="2" s="1"/>
  <c r="R43" i="2"/>
  <c r="R187" i="2"/>
  <c r="R716" i="2"/>
  <c r="R86" i="2"/>
  <c r="Z461" i="2"/>
  <c r="Z569" i="2"/>
  <c r="AA569" i="2" s="1"/>
  <c r="R398" i="2"/>
  <c r="AB398" i="2"/>
  <c r="Z320" i="2"/>
  <c r="AA320" i="2" s="1"/>
  <c r="R833" i="2"/>
  <c r="AB833" i="2"/>
  <c r="R415" i="2"/>
  <c r="Z294" i="2"/>
  <c r="AA294" i="2" s="1"/>
  <c r="R215" i="2"/>
  <c r="Z978" i="2"/>
  <c r="AA978" i="2" s="1"/>
  <c r="R295" i="2"/>
  <c r="AB295" i="2"/>
  <c r="R736" i="2"/>
  <c r="Z771" i="2"/>
  <c r="AA771" i="2" s="1"/>
  <c r="Z70" i="2"/>
  <c r="AA70" i="2" s="1"/>
  <c r="Z462" i="2"/>
  <c r="AA462" i="2" s="1"/>
  <c r="R642" i="2"/>
  <c r="R688" i="2"/>
  <c r="AB688" i="2"/>
  <c r="R607" i="2"/>
  <c r="AB607" i="2"/>
  <c r="R226" i="2"/>
  <c r="AB226" i="2"/>
  <c r="Z291" i="2"/>
  <c r="Z145" i="2"/>
  <c r="R488" i="2"/>
  <c r="AC424" i="2"/>
  <c r="J419" i="7"/>
  <c r="AB825" i="2"/>
  <c r="AB638" i="2"/>
  <c r="AC610" i="2"/>
  <c r="J605" i="7"/>
  <c r="R664" i="2"/>
  <c r="AB664" i="2"/>
  <c r="Z82" i="2"/>
  <c r="AA82" i="2" s="1"/>
  <c r="Z314" i="2"/>
  <c r="AA314" i="2" s="1"/>
  <c r="Z91" i="2"/>
  <c r="AA91" i="2" s="1"/>
  <c r="Z969" i="2"/>
  <c r="AA969" i="2" s="1"/>
  <c r="Z187" i="2"/>
  <c r="AA187" i="2" s="1"/>
  <c r="Z716" i="2"/>
  <c r="AA716" i="2" s="1"/>
  <c r="Z245" i="2"/>
  <c r="AB972" i="2"/>
  <c r="AB218" i="2"/>
  <c r="Z807" i="2"/>
  <c r="AA807" i="2" s="1"/>
  <c r="AB507" i="2"/>
  <c r="AB696" i="2"/>
  <c r="Z938" i="2"/>
  <c r="Z915" i="2"/>
  <c r="Z607" i="2"/>
  <c r="AA607" i="2" s="1"/>
  <c r="Z226" i="2"/>
  <c r="AA226" i="2" s="1"/>
  <c r="AB886" i="2"/>
  <c r="Z731" i="2"/>
  <c r="Z488" i="2"/>
  <c r="AA488" i="2" s="1"/>
  <c r="Z900" i="2"/>
  <c r="Z592" i="2"/>
  <c r="Z277" i="2"/>
  <c r="AA277" i="2" s="1"/>
  <c r="AC169" i="2"/>
  <c r="J164" i="7"/>
  <c r="Z261" i="2"/>
  <c r="AA261" i="2" s="1"/>
  <c r="Z695" i="2"/>
  <c r="AC406" i="2"/>
  <c r="J401" i="7"/>
  <c r="AC550" i="2"/>
  <c r="J545" i="7"/>
  <c r="Z845" i="2"/>
  <c r="Z643" i="2"/>
  <c r="Z137" i="2"/>
  <c r="AA137" i="2" s="1"/>
  <c r="R181" i="2"/>
  <c r="AB181" i="2"/>
  <c r="R951" i="2"/>
  <c r="R955" i="2"/>
  <c r="AB955" i="2"/>
  <c r="H18" i="6"/>
  <c r="N18" i="6" s="1"/>
  <c r="H19" i="6"/>
  <c r="AC617" i="2"/>
  <c r="J612" i="7"/>
  <c r="Z833" i="2"/>
  <c r="AA833" i="2" s="1"/>
  <c r="R957" i="2"/>
  <c r="Z253" i="2"/>
  <c r="Z633" i="2"/>
  <c r="R713" i="2"/>
  <c r="Z67" i="2"/>
  <c r="Z295" i="2"/>
  <c r="AA295" i="2" s="1"/>
  <c r="Z427" i="2"/>
  <c r="R603" i="2"/>
  <c r="R158" i="2"/>
  <c r="AB158" i="2"/>
  <c r="R559" i="2"/>
  <c r="AB559" i="2"/>
  <c r="Z1011" i="2"/>
  <c r="R757" i="2"/>
  <c r="R707" i="2"/>
  <c r="AB707" i="2"/>
  <c r="R553" i="2"/>
  <c r="AB553" i="2"/>
  <c r="R130" i="2"/>
  <c r="AB130" i="2"/>
  <c r="R699" i="2"/>
  <c r="Z758" i="2"/>
  <c r="AA758" i="2" s="1"/>
  <c r="Z865" i="2"/>
  <c r="AA865" i="2" s="1"/>
  <c r="Z317" i="2"/>
  <c r="R47" i="2"/>
  <c r="Z354" i="2"/>
  <c r="AA354" i="2" s="1"/>
  <c r="AB227" i="2"/>
  <c r="R993" i="2"/>
  <c r="AB993" i="2"/>
  <c r="Z693" i="2"/>
  <c r="AB282" i="2"/>
  <c r="R100" i="2"/>
  <c r="Z343" i="2"/>
  <c r="R940" i="2"/>
  <c r="AB940" i="2"/>
  <c r="Z246" i="2"/>
  <c r="AA246" i="2" s="1"/>
  <c r="Z958" i="2"/>
  <c r="AA958" i="2" s="1"/>
  <c r="R875" i="2"/>
  <c r="R167" i="2"/>
  <c r="R510" i="2"/>
  <c r="R201" i="2"/>
  <c r="AB201" i="2"/>
  <c r="Z687" i="2"/>
  <c r="AA687" i="2" s="1"/>
  <c r="Z341" i="2"/>
  <c r="AB214" i="2"/>
  <c r="AB485" i="2"/>
  <c r="Z804" i="2"/>
  <c r="R722" i="2"/>
  <c r="Z553" i="2"/>
  <c r="AA553" i="2" s="1"/>
  <c r="Z994" i="2"/>
  <c r="AA994" i="2" s="1"/>
  <c r="Z651" i="2"/>
  <c r="AB702" i="2"/>
  <c r="R644" i="2"/>
  <c r="Z949" i="2"/>
  <c r="AA949" i="2" s="1"/>
  <c r="Z372" i="2"/>
  <c r="Z669" i="2"/>
  <c r="Z817" i="2"/>
  <c r="AA817" i="2" s="1"/>
  <c r="AB203" i="2"/>
  <c r="AB388" i="2"/>
  <c r="Z904" i="2"/>
  <c r="AC223" i="2"/>
  <c r="J218" i="7"/>
  <c r="AC856" i="2"/>
  <c r="J851" i="7"/>
  <c r="R575" i="2"/>
  <c r="AB575" i="2"/>
  <c r="R322" i="2"/>
  <c r="AB322" i="2"/>
  <c r="R204" i="2"/>
  <c r="AB204" i="2"/>
  <c r="R846" i="2"/>
  <c r="AB846" i="2"/>
  <c r="R583" i="2"/>
  <c r="AB583" i="2"/>
  <c r="R467" i="2"/>
  <c r="R569" i="2"/>
  <c r="AB569" i="2"/>
  <c r="R594" i="2"/>
  <c r="AB594" i="2"/>
  <c r="R269" i="2"/>
  <c r="AB269" i="2"/>
  <c r="AC733" i="2"/>
  <c r="J728" i="7"/>
  <c r="AC967" i="2"/>
  <c r="J962" i="7"/>
  <c r="AC475" i="2"/>
  <c r="J470" i="7"/>
  <c r="AA856" i="2"/>
  <c r="AC125" i="2"/>
  <c r="J120" i="7"/>
  <c r="AC752" i="2"/>
  <c r="J747" i="7"/>
  <c r="AC222" i="2"/>
  <c r="J217" i="7"/>
  <c r="AC68" i="2"/>
  <c r="J63" i="7"/>
  <c r="AC885" i="2"/>
  <c r="J880" i="7"/>
  <c r="R916" i="2"/>
  <c r="AB916" i="2"/>
  <c r="AA619" i="2"/>
  <c r="AC563" i="2"/>
  <c r="J558" i="7"/>
  <c r="AA516" i="2"/>
  <c r="R198" i="2"/>
  <c r="AB198" i="2"/>
  <c r="R294" i="2"/>
  <c r="AB294" i="2"/>
  <c r="R73" i="2"/>
  <c r="AB73" i="2"/>
  <c r="R637" i="2"/>
  <c r="AA322" i="2"/>
  <c r="R634" i="2"/>
  <c r="AB634" i="2"/>
  <c r="R96" i="2"/>
  <c r="R20" i="2"/>
  <c r="AB20" i="2"/>
  <c r="AA19" i="6"/>
  <c r="R754" i="2"/>
  <c r="R537" i="2"/>
  <c r="AB537" i="2"/>
  <c r="R91" i="2"/>
  <c r="AB91" i="2"/>
  <c r="R455" i="2"/>
  <c r="AC831" i="2"/>
  <c r="J826" i="7"/>
  <c r="R464" i="2"/>
  <c r="AA102" i="2"/>
  <c r="AA45" i="2"/>
  <c r="AA1014" i="2"/>
  <c r="R1012" i="2"/>
  <c r="AB1012" i="2"/>
  <c r="R28" i="2"/>
  <c r="AB28" i="2"/>
  <c r="R118" i="2"/>
  <c r="AB118" i="2"/>
  <c r="AA568" i="2"/>
  <c r="AA401" i="2"/>
  <c r="R207" i="2"/>
  <c r="R447" i="2"/>
  <c r="R491" i="2"/>
  <c r="R509" i="2"/>
  <c r="AB509" i="2"/>
  <c r="R92" i="2"/>
  <c r="R963" i="2"/>
  <c r="AB963" i="2"/>
  <c r="R264" i="2"/>
  <c r="AC94" i="2"/>
  <c r="J89" i="7"/>
  <c r="AC292" i="2"/>
  <c r="J287" i="7"/>
  <c r="AA597" i="2"/>
  <c r="AC789" i="2"/>
  <c r="J784" i="7"/>
  <c r="AC283" i="2"/>
  <c r="J278" i="7"/>
  <c r="AB186" i="2"/>
  <c r="AA132" i="2"/>
  <c r="AA222" i="2"/>
  <c r="AC710" i="2"/>
  <c r="J705" i="7"/>
  <c r="R574" i="2"/>
  <c r="AA76" i="2"/>
  <c r="R480" i="2"/>
  <c r="AA973" i="2"/>
  <c r="R349" i="2"/>
  <c r="AB349" i="2"/>
  <c r="R429" i="2"/>
  <c r="AB429" i="2"/>
  <c r="R329" i="2"/>
  <c r="AA577" i="2"/>
  <c r="AA382" i="2"/>
  <c r="R433" i="2"/>
  <c r="R451" i="2"/>
  <c r="AB205" i="2"/>
  <c r="R478" i="2"/>
  <c r="AB478" i="2"/>
  <c r="R840" i="2"/>
  <c r="R673" i="2"/>
  <c r="R495" i="2"/>
  <c r="R104" i="2"/>
  <c r="AB104" i="2"/>
  <c r="R286" i="2"/>
  <c r="AB286" i="2"/>
  <c r="AA442" i="2"/>
  <c r="AA768" i="2"/>
  <c r="R639" i="2"/>
  <c r="AB639" i="2"/>
  <c r="R55" i="2"/>
  <c r="R483" i="2"/>
  <c r="AB483" i="2"/>
  <c r="AA128" i="2"/>
  <c r="R782" i="2"/>
  <c r="AA714" i="2"/>
  <c r="AA481" i="2"/>
  <c r="R901" i="2"/>
  <c r="AB901" i="2"/>
  <c r="AB631" i="2"/>
  <c r="AA236" i="2"/>
  <c r="R546" i="2"/>
  <c r="AB546" i="2"/>
  <c r="AA617" i="2"/>
  <c r="AB147" i="2"/>
  <c r="AB935" i="2"/>
  <c r="R628" i="2"/>
  <c r="AB628" i="2"/>
  <c r="R79" i="2"/>
  <c r="AA505" i="2"/>
  <c r="AB872" i="2"/>
  <c r="AB365" i="2"/>
  <c r="AA130" i="2"/>
  <c r="AB621" i="2"/>
  <c r="AB773" i="2"/>
  <c r="R531" i="2"/>
  <c r="AB531" i="2"/>
  <c r="U19" i="6"/>
  <c r="R462" i="2"/>
  <c r="AB462" i="2"/>
  <c r="R255" i="2"/>
  <c r="AB255" i="2"/>
  <c r="R268" i="2"/>
  <c r="AB268" i="2"/>
  <c r="R552" i="2"/>
  <c r="R82" i="2"/>
  <c r="AB82" i="2"/>
  <c r="R625" i="2"/>
  <c r="AA513" i="2"/>
  <c r="AC532" i="2"/>
  <c r="J527" i="7"/>
  <c r="Z523" i="2"/>
  <c r="AA523" i="2" s="1"/>
  <c r="Z492" i="2"/>
  <c r="AB234" i="2"/>
  <c r="Z744" i="2"/>
  <c r="AA744" i="2" s="1"/>
  <c r="Z411" i="2"/>
  <c r="Z122" i="2"/>
  <c r="AA122" i="2" s="1"/>
  <c r="R78" i="2"/>
  <c r="AB78" i="2"/>
  <c r="AB920" i="2"/>
  <c r="Z713" i="2"/>
  <c r="AA713" i="2" s="1"/>
  <c r="AB646" i="2"/>
  <c r="Z326" i="2"/>
  <c r="AA326" i="2" s="1"/>
  <c r="AC719" i="2"/>
  <c r="J714" i="7"/>
  <c r="R962" i="2"/>
  <c r="Z648" i="2"/>
  <c r="AA648" i="2" s="1"/>
  <c r="Z704" i="2"/>
  <c r="R391" i="2"/>
  <c r="Z450" i="2"/>
  <c r="R379" i="2"/>
  <c r="Z140" i="2"/>
  <c r="Z614" i="2"/>
  <c r="AB374" i="2"/>
  <c r="Z657" i="2"/>
  <c r="Z794" i="2"/>
  <c r="AA794" i="2" s="1"/>
  <c r="Z173" i="2"/>
  <c r="R353" i="2"/>
  <c r="AB353" i="2"/>
  <c r="AC288" i="2"/>
  <c r="J283" i="7"/>
  <c r="R305" i="2"/>
  <c r="R460" i="2"/>
  <c r="AB460" i="2"/>
  <c r="R698" i="2"/>
  <c r="AB698" i="2"/>
  <c r="Z990" i="2"/>
  <c r="AB301" i="2"/>
  <c r="R453" i="2"/>
  <c r="Z376" i="2"/>
  <c r="AA376" i="2" s="1"/>
  <c r="Z36" i="2"/>
  <c r="Z225" i="2"/>
  <c r="Z586" i="2"/>
  <c r="R366" i="2"/>
  <c r="AB366" i="2"/>
  <c r="R530" i="2"/>
  <c r="AB530" i="2"/>
  <c r="R692" i="2"/>
  <c r="Z677" i="2"/>
  <c r="AA677" i="2" s="1"/>
  <c r="Z875" i="2"/>
  <c r="AA875" i="2" s="1"/>
  <c r="R801" i="2"/>
  <c r="R362" i="2"/>
  <c r="AB362" i="2"/>
  <c r="R878" i="2"/>
  <c r="Z673" i="2"/>
  <c r="AA673" i="2" s="1"/>
  <c r="R626" i="2"/>
  <c r="Z876" i="2"/>
  <c r="Z333" i="2"/>
  <c r="R912" i="2"/>
  <c r="R717" i="2"/>
  <c r="AB717" i="2"/>
  <c r="R689" i="2"/>
  <c r="AB689" i="2"/>
  <c r="R700" i="2"/>
  <c r="Z221" i="2"/>
  <c r="AA221" i="2" s="1"/>
  <c r="R380" i="2"/>
  <c r="Z691" i="2"/>
  <c r="R29" i="2"/>
  <c r="AB29" i="2"/>
  <c r="R313" i="2"/>
  <c r="AB313" i="2"/>
  <c r="R477" i="2"/>
  <c r="AB477" i="2"/>
  <c r="R40" i="2"/>
  <c r="R591" i="2"/>
  <c r="Z266" i="2"/>
  <c r="AA266" i="2" s="1"/>
  <c r="Z38" i="2"/>
  <c r="AA38" i="2" s="1"/>
  <c r="AB774" i="2"/>
  <c r="Z347" i="2"/>
  <c r="AC913" i="2"/>
  <c r="J908" i="7"/>
  <c r="Z922" i="2"/>
  <c r="Z830" i="2"/>
  <c r="Z287" i="2"/>
  <c r="Z692" i="2"/>
  <c r="AA692" i="2" s="1"/>
  <c r="Z328" i="2"/>
  <c r="AA328" i="2" s="1"/>
  <c r="Z369" i="2"/>
  <c r="AC110" i="2"/>
  <c r="J105" i="7"/>
  <c r="Z362" i="2"/>
  <c r="AA362" i="2" s="1"/>
  <c r="AC395" i="2"/>
  <c r="J390" i="7"/>
  <c r="Z802" i="2"/>
  <c r="Z838" i="2"/>
  <c r="AA838" i="2" s="1"/>
  <c r="Z163" i="2"/>
  <c r="AA163" i="2" s="1"/>
  <c r="Z235" i="2"/>
  <c r="AA235" i="2" s="1"/>
  <c r="AC76" i="2"/>
  <c r="J71" i="7"/>
  <c r="Z345" i="2"/>
  <c r="AA345" i="2" s="1"/>
  <c r="V1017" i="2"/>
  <c r="W17" i="2"/>
  <c r="W1017" i="2" s="1"/>
  <c r="R473" i="2"/>
  <c r="AB473" i="2"/>
  <c r="R435" i="2"/>
  <c r="R45" i="2"/>
  <c r="AB45" i="2"/>
  <c r="Z144" i="2"/>
  <c r="Z153" i="2"/>
  <c r="Z340" i="2"/>
  <c r="R75" i="2"/>
  <c r="Z570" i="2"/>
  <c r="Z150" i="2"/>
  <c r="R228" i="2"/>
  <c r="AB228" i="2"/>
  <c r="R803" i="2"/>
  <c r="AB803" i="2"/>
  <c r="R598" i="2"/>
  <c r="AB598" i="2"/>
  <c r="R784" i="2"/>
  <c r="AB784" i="2"/>
  <c r="Z962" i="2"/>
  <c r="AA962" i="2" s="1"/>
  <c r="R448" i="2"/>
  <c r="AB448" i="2"/>
  <c r="R46" i="2"/>
  <c r="AB46" i="2"/>
  <c r="R241" i="2"/>
  <c r="AB241" i="2"/>
  <c r="R539" i="2"/>
  <c r="AC676" i="2"/>
  <c r="J671" i="7"/>
  <c r="R588" i="2"/>
  <c r="AB588" i="2"/>
  <c r="Z471" i="2"/>
  <c r="AA471" i="2" s="1"/>
  <c r="Z605" i="2"/>
  <c r="AA605" i="2" s="1"/>
  <c r="R739" i="2"/>
  <c r="Z364" i="2"/>
  <c r="AA364" i="2" s="1"/>
  <c r="Z1010" i="2"/>
  <c r="AA1010" i="2" s="1"/>
  <c r="Z254" i="2"/>
  <c r="R511" i="2"/>
  <c r="AB511" i="2"/>
  <c r="R844" i="2"/>
  <c r="AB844" i="2"/>
  <c r="Z566" i="2"/>
  <c r="R711" i="2"/>
  <c r="AB711" i="2"/>
  <c r="R61" i="2"/>
  <c r="Z251" i="2"/>
  <c r="Z408" i="2"/>
  <c r="AA408" i="2" s="1"/>
  <c r="R572" i="2"/>
  <c r="AB572" i="2"/>
  <c r="Z741" i="2"/>
  <c r="AA741" i="2" s="1"/>
  <c r="R85" i="2"/>
  <c r="AB85" i="2"/>
  <c r="Z543" i="2"/>
  <c r="Z42" i="2"/>
  <c r="Z435" i="2"/>
  <c r="AA435" i="2" s="1"/>
  <c r="R1006" i="2"/>
  <c r="Z742" i="2"/>
  <c r="Z869" i="2"/>
  <c r="R344" i="2"/>
  <c r="R49" i="2"/>
  <c r="AB49" i="2"/>
  <c r="R520" i="2"/>
  <c r="AB520" i="2"/>
  <c r="R50" i="2"/>
  <c r="R542" i="2"/>
  <c r="AB542" i="2"/>
  <c r="Z105" i="2"/>
  <c r="R786" i="2"/>
  <c r="R587" i="2"/>
  <c r="Z626" i="2"/>
  <c r="AA626" i="2" s="1"/>
  <c r="R505" i="2"/>
  <c r="AB505" i="2"/>
  <c r="Z943" i="2"/>
  <c r="AA943" i="2" s="1"/>
  <c r="R165" i="2"/>
  <c r="AB165" i="2"/>
  <c r="R671" i="2"/>
  <c r="R56" i="2"/>
  <c r="AC874" i="2"/>
  <c r="J869" i="7"/>
  <c r="AB54" i="2"/>
  <c r="Z192" i="2"/>
  <c r="Z41" i="2"/>
  <c r="Z591" i="2"/>
  <c r="AA591" i="2" s="1"/>
  <c r="Z90" i="2"/>
  <c r="AA90" i="2" s="1"/>
  <c r="R262" i="2"/>
  <c r="AB262" i="2"/>
  <c r="Z43" i="2"/>
  <c r="AA43" i="2" s="1"/>
  <c r="Z25" i="2"/>
  <c r="AA25" i="2" s="1"/>
  <c r="Z63" i="2"/>
  <c r="AA63" i="2" s="1"/>
  <c r="Z170" i="2"/>
  <c r="Z154" i="2"/>
  <c r="Z665" i="2"/>
  <c r="Z764" i="2"/>
  <c r="Z50" i="2"/>
  <c r="AA50" i="2" s="1"/>
  <c r="Z72" i="2"/>
  <c r="Z786" i="2"/>
  <c r="AA786" i="2" s="1"/>
  <c r="AB659" i="2"/>
  <c r="Z447" i="2"/>
  <c r="AA447" i="2" s="1"/>
  <c r="Z92" i="2"/>
  <c r="AA92" i="2" s="1"/>
  <c r="Z264" i="2"/>
  <c r="AA264" i="2" s="1"/>
  <c r="Z720" i="2"/>
  <c r="AA720" i="2" s="1"/>
  <c r="Z606" i="2"/>
  <c r="AA606" i="2" s="1"/>
  <c r="Z754" i="2"/>
  <c r="AA754" i="2" s="1"/>
  <c r="AC1015" i="2"/>
  <c r="J1010" i="7"/>
  <c r="AC649" i="2"/>
  <c r="J644" i="7"/>
  <c r="Z455" i="2"/>
  <c r="AA455" i="2" s="1"/>
  <c r="AB766" i="2"/>
  <c r="R113" i="2"/>
  <c r="Z31" i="2"/>
  <c r="Z545" i="2"/>
  <c r="AA545" i="2" s="1"/>
  <c r="R744" i="2"/>
  <c r="AB744" i="2"/>
  <c r="Z278" i="2"/>
  <c r="Z534" i="2"/>
  <c r="Z378" i="2"/>
  <c r="AA378" i="2" s="1"/>
  <c r="R561" i="2"/>
  <c r="R958" i="2"/>
  <c r="AB958" i="2"/>
  <c r="R547" i="2"/>
  <c r="R179" i="2"/>
  <c r="Z518" i="2"/>
  <c r="AA518" i="2" s="1"/>
  <c r="Z207" i="2"/>
  <c r="AA207" i="2" s="1"/>
  <c r="R233" i="2"/>
  <c r="AB233" i="2"/>
  <c r="Z812" i="2"/>
  <c r="AA812" i="2" s="1"/>
  <c r="R109" i="2"/>
  <c r="R515" i="2"/>
  <c r="AB515" i="2"/>
  <c r="Z622" i="2"/>
  <c r="Z272" i="2"/>
  <c r="Z184" i="2"/>
  <c r="Z56" i="2"/>
  <c r="AA56" i="2" s="1"/>
  <c r="R595" i="2"/>
  <c r="AB595" i="2"/>
  <c r="R809" i="2"/>
  <c r="AB809" i="2"/>
  <c r="Z860" i="2"/>
  <c r="R231" i="2"/>
  <c r="AB231" i="2"/>
  <c r="Z725" i="2"/>
  <c r="AA725" i="2" s="1"/>
  <c r="R966" i="2"/>
  <c r="AB966" i="2"/>
  <c r="R540" i="2"/>
  <c r="AB540" i="2"/>
  <c r="Z863" i="2"/>
  <c r="AA863" i="2" s="1"/>
  <c r="Z61" i="2"/>
  <c r="AA61" i="2" s="1"/>
  <c r="AB937" i="2"/>
  <c r="Z728" i="2"/>
  <c r="Z40" i="2"/>
  <c r="AA40" i="2" s="1"/>
  <c r="R835" i="2"/>
  <c r="Z686" i="2"/>
  <c r="AA686" i="2" s="1"/>
  <c r="Z480" i="2"/>
  <c r="AA480" i="2" s="1"/>
  <c r="U1017" i="2"/>
  <c r="Z555" i="2"/>
  <c r="AA555" i="2" s="1"/>
  <c r="R88" i="2"/>
  <c r="AB88" i="2"/>
  <c r="R316" i="2"/>
  <c r="AB316" i="2"/>
  <c r="Z120" i="2"/>
  <c r="AA120" i="2" s="1"/>
  <c r="Z983" i="2"/>
  <c r="AA983" i="2" s="1"/>
  <c r="Z840" i="2"/>
  <c r="AA840" i="2" s="1"/>
  <c r="R352" i="2"/>
  <c r="AB352" i="2"/>
  <c r="R370" i="2"/>
  <c r="Z603" i="2"/>
  <c r="AA603" i="2" s="1"/>
  <c r="Z587" i="2"/>
  <c r="AA587" i="2" s="1"/>
  <c r="Z368" i="2"/>
  <c r="Z654" i="2"/>
  <c r="AB613" i="2"/>
  <c r="AB788" i="2"/>
  <c r="Z182" i="2"/>
  <c r="AA182" i="2" s="1"/>
  <c r="Z945" i="2"/>
  <c r="AA945" i="2" s="1"/>
  <c r="Z699" i="2"/>
  <c r="AA699" i="2" s="1"/>
  <c r="Z30" i="2"/>
  <c r="Z738" i="2"/>
  <c r="Z848" i="2"/>
  <c r="AC164" i="2"/>
  <c r="J159" i="7"/>
  <c r="Z552" i="2"/>
  <c r="AA552" i="2" s="1"/>
  <c r="AC101" i="2"/>
  <c r="J96" i="7"/>
  <c r="R445" i="2"/>
  <c r="R741" i="2"/>
  <c r="AB741" i="2"/>
  <c r="R285" i="2"/>
  <c r="AB285" i="2"/>
  <c r="R681" i="2"/>
  <c r="AB681" i="2"/>
  <c r="R18" i="2"/>
  <c r="R853" i="2"/>
  <c r="AB853" i="2"/>
  <c r="R727" i="2"/>
  <c r="AB727" i="2"/>
  <c r="R443" i="2"/>
  <c r="AB443" i="2"/>
  <c r="R721" i="2"/>
  <c r="AB721" i="2"/>
  <c r="R762" i="2"/>
  <c r="R482" i="2"/>
  <c r="AB482" i="2"/>
  <c r="AC459" i="2"/>
  <c r="J454" i="7"/>
  <c r="AC932" i="2"/>
  <c r="J927" i="7"/>
  <c r="AA800" i="2"/>
  <c r="AC882" i="2"/>
  <c r="J877" i="7"/>
  <c r="AC868" i="2"/>
  <c r="J863" i="7"/>
  <c r="AC355" i="2"/>
  <c r="J350" i="7"/>
  <c r="AC674" i="2"/>
  <c r="J669" i="7"/>
  <c r="R102" i="2"/>
  <c r="AB102" i="2"/>
  <c r="Z17" i="2"/>
  <c r="R318" i="2"/>
  <c r="AA157" i="2"/>
  <c r="AC660" i="2"/>
  <c r="J655" i="7"/>
  <c r="R320" i="2"/>
  <c r="AB320" i="2"/>
  <c r="R645" i="2"/>
  <c r="R978" i="2"/>
  <c r="AB978" i="2"/>
  <c r="R568" i="2"/>
  <c r="AB568" i="2"/>
  <c r="R375" i="2"/>
  <c r="R277" i="2"/>
  <c r="AB277" i="2"/>
  <c r="R580" i="2"/>
  <c r="R965" i="2"/>
  <c r="AB965" i="2"/>
  <c r="R383" i="2"/>
  <c r="AB383" i="2"/>
  <c r="R408" i="2"/>
  <c r="AB408" i="2"/>
  <c r="AC703" i="2"/>
  <c r="J698" i="7"/>
  <c r="R726" i="2"/>
  <c r="AB726" i="2"/>
  <c r="R826" i="2"/>
  <c r="AB826" i="2"/>
  <c r="R807" i="2"/>
  <c r="AB807" i="2"/>
  <c r="R678" i="2"/>
  <c r="AB678" i="2"/>
  <c r="AA486" i="2"/>
  <c r="R246" i="2"/>
  <c r="AB246" i="2"/>
  <c r="R312" i="2"/>
  <c r="AB312" i="2"/>
  <c r="AA73" i="2"/>
  <c r="R832" i="2"/>
  <c r="AB832" i="2"/>
  <c r="R191" i="2"/>
  <c r="AB191" i="2"/>
  <c r="R397" i="2"/>
  <c r="AB397" i="2"/>
  <c r="R132" i="2"/>
  <c r="AB132" i="2"/>
  <c r="R712" i="2"/>
  <c r="AB712" i="2"/>
  <c r="R641" i="2"/>
  <c r="AB641" i="2"/>
  <c r="R217" i="2"/>
  <c r="AB217" i="2"/>
  <c r="R758" i="2"/>
  <c r="AB758" i="2"/>
  <c r="AB921" i="2"/>
  <c r="AC498" i="2"/>
  <c r="J493" i="7"/>
  <c r="AB701" i="2"/>
  <c r="R257" i="2"/>
  <c r="AA270" i="2"/>
  <c r="AC271" i="2"/>
  <c r="J266" i="7"/>
  <c r="R604" i="2"/>
  <c r="AB604" i="2"/>
  <c r="AA600" i="2"/>
  <c r="AA598" i="2"/>
  <c r="AA497" i="2"/>
  <c r="AC995" i="2"/>
  <c r="J990" i="7"/>
  <c r="AA57" i="2"/>
  <c r="AA470" i="2"/>
  <c r="AC496" i="2"/>
  <c r="J491" i="7"/>
  <c r="AA963" i="2"/>
  <c r="AC992" i="2"/>
  <c r="J987" i="7"/>
  <c r="AC533" i="2"/>
  <c r="J528" i="7"/>
  <c r="R987" i="2"/>
  <c r="AB987" i="2"/>
  <c r="AA108" i="2"/>
  <c r="R23" i="2"/>
  <c r="R667" i="2"/>
  <c r="AB667" i="2"/>
  <c r="R632" i="2"/>
  <c r="AB632" i="2"/>
  <c r="AB895" i="2"/>
  <c r="R69" i="2"/>
  <c r="AB69" i="2"/>
  <c r="AA930" i="2"/>
  <c r="R983" i="2"/>
  <c r="AB983" i="2"/>
  <c r="R131" i="2"/>
  <c r="AB131" i="2"/>
  <c r="R687" i="2"/>
  <c r="AB687" i="2"/>
  <c r="AA444" i="2"/>
  <c r="R377" i="2"/>
  <c r="AB377" i="2"/>
  <c r="R182" i="2"/>
  <c r="AB182" i="2"/>
  <c r="R360" i="2"/>
  <c r="AB360" i="2"/>
  <c r="R24" i="2"/>
  <c r="R640" i="2"/>
  <c r="R323" i="2"/>
  <c r="R51" i="2"/>
  <c r="AB51" i="2"/>
  <c r="R400" i="2"/>
  <c r="T19" i="6"/>
  <c r="T18" i="6"/>
  <c r="AA843" i="2"/>
  <c r="R523" i="2"/>
  <c r="AB523" i="2"/>
  <c r="AA858" i="2"/>
  <c r="AB525" i="2"/>
  <c r="AB947" i="2"/>
  <c r="AB690" i="2"/>
  <c r="R84" i="2"/>
  <c r="AB84" i="2"/>
  <c r="AB554" i="2"/>
  <c r="R336" i="2"/>
  <c r="AB336" i="2"/>
  <c r="R303" i="2"/>
  <c r="AB737" i="2"/>
  <c r="AA688" i="2"/>
  <c r="AB420" i="2"/>
  <c r="R221" i="2"/>
  <c r="AB221" i="2"/>
  <c r="AB502" i="2"/>
  <c r="AB650" i="2"/>
  <c r="AA160" i="2"/>
  <c r="AA809" i="2"/>
  <c r="AA169" i="2"/>
  <c r="AC244" i="2"/>
  <c r="J239" i="7"/>
  <c r="R373" i="2"/>
  <c r="AB373" i="2"/>
  <c r="AC52" i="2"/>
  <c r="J47" i="7"/>
  <c r="AC847" i="2"/>
  <c r="J842" i="7"/>
  <c r="AA489" i="2"/>
  <c r="R26" i="2"/>
  <c r="R163" i="2"/>
  <c r="AB163" i="2"/>
  <c r="R988" i="2"/>
  <c r="AB988" i="2"/>
  <c r="AC34" i="2"/>
  <c r="J29" i="7"/>
  <c r="AC359" i="2"/>
  <c r="J354" i="7"/>
  <c r="AA265" i="2"/>
  <c r="Z579" i="2"/>
  <c r="Z782" i="2"/>
  <c r="AA782" i="2" s="1"/>
  <c r="AB796" i="2"/>
  <c r="Z200" i="2"/>
  <c r="Z544" i="2"/>
  <c r="R629" i="2"/>
  <c r="AB629" i="2"/>
  <c r="AB800" i="2"/>
  <c r="Z468" i="2"/>
  <c r="AA468" i="2" s="1"/>
  <c r="Z363" i="2"/>
  <c r="Z892" i="2"/>
  <c r="Z296" i="2"/>
  <c r="AA296" i="2" s="1"/>
  <c r="Z303" i="2"/>
  <c r="AA303" i="2" s="1"/>
  <c r="AC948" i="2"/>
  <c r="J943" i="7"/>
  <c r="AB338" i="2"/>
  <c r="Z330" i="2"/>
  <c r="AB174" i="2"/>
  <c r="R103" i="2"/>
  <c r="AB103" i="2"/>
  <c r="Z527" i="2"/>
  <c r="AA527" i="2" s="1"/>
  <c r="Z499" i="2"/>
  <c r="AA499" i="2" s="1"/>
  <c r="Z828" i="2"/>
  <c r="R959" i="2"/>
  <c r="AB959" i="2"/>
  <c r="Z760" i="2"/>
  <c r="Z146" i="2"/>
  <c r="Z811" i="2"/>
  <c r="Z208" i="2"/>
  <c r="R250" i="2"/>
  <c r="AB250" i="2"/>
  <c r="Z911" i="2"/>
  <c r="Z625" i="2"/>
  <c r="AA625" i="2" s="1"/>
  <c r="Z138" i="2"/>
  <c r="Z392" i="2"/>
  <c r="AA392" i="2" s="1"/>
  <c r="Z835" i="2"/>
  <c r="AA835" i="2" s="1"/>
  <c r="Z356" i="2"/>
  <c r="Z195" i="2"/>
  <c r="R715" i="2"/>
  <c r="AB715" i="2"/>
  <c r="Z100" i="2"/>
  <c r="AA100" i="2" s="1"/>
  <c r="Z951" i="2"/>
  <c r="AA951" i="2" s="1"/>
  <c r="R1016" i="2"/>
  <c r="AB1016" i="2"/>
  <c r="Z950" i="2"/>
  <c r="R834" i="2"/>
  <c r="AB834" i="2"/>
  <c r="Z512" i="2"/>
  <c r="AA512" i="2" s="1"/>
  <c r="R934" i="2"/>
  <c r="AB934" i="2"/>
  <c r="Z510" i="2"/>
  <c r="AA510" i="2" s="1"/>
  <c r="R635" i="2"/>
  <c r="AB635" i="2"/>
  <c r="Z370" i="2"/>
  <c r="AA370" i="2" s="1"/>
  <c r="Z1002" i="2"/>
  <c r="AA1002" i="2" s="1"/>
  <c r="R1004" i="2"/>
  <c r="AB1004" i="2"/>
  <c r="Z820" i="2"/>
  <c r="Z757" i="2"/>
  <c r="AA757" i="2" s="1"/>
  <c r="Z528" i="2"/>
  <c r="R490" i="2"/>
  <c r="AB490" i="2"/>
  <c r="Z260" i="2"/>
  <c r="Z89" i="2"/>
  <c r="Z541" i="2"/>
  <c r="Z644" i="2"/>
  <c r="AA644" i="2" s="1"/>
  <c r="R407" i="2"/>
  <c r="AB407" i="2"/>
  <c r="Z609" i="2"/>
  <c r="Z1008" i="2"/>
  <c r="R384" i="2"/>
  <c r="AB384" i="2"/>
  <c r="R314" i="2"/>
  <c r="AB314" i="2"/>
  <c r="Z781" i="2"/>
  <c r="AA781" i="2" s="1"/>
  <c r="R431" i="2"/>
  <c r="Z571" i="2"/>
  <c r="Z445" i="2"/>
  <c r="AA445" i="2" s="1"/>
  <c r="Z305" i="2"/>
  <c r="AA305" i="2" s="1"/>
  <c r="Z32" i="2"/>
  <c r="Z453" i="2"/>
  <c r="AA453" i="2" s="1"/>
  <c r="AC597" i="2"/>
  <c r="J592" i="7"/>
  <c r="AB232" i="2"/>
  <c r="AB193" i="2"/>
  <c r="AC743" i="2"/>
  <c r="J738" i="7"/>
  <c r="Z535" i="2"/>
  <c r="Z873" i="2"/>
  <c r="Z503" i="2"/>
  <c r="Z624" i="2"/>
  <c r="AA624" i="2" s="1"/>
  <c r="Z854" i="2"/>
  <c r="AB705" i="2"/>
  <c r="AB777" i="2"/>
  <c r="AC680" i="2"/>
  <c r="J675" i="7"/>
  <c r="Z335" i="2"/>
  <c r="AA335" i="2" s="1"/>
  <c r="Z918" i="2"/>
  <c r="R423" i="2"/>
  <c r="AB423" i="2"/>
  <c r="AC601" i="2"/>
  <c r="J596" i="7"/>
  <c r="Z405" i="2"/>
  <c r="Z467" i="2"/>
  <c r="AA467" i="2" s="1"/>
  <c r="AC53" i="2"/>
  <c r="J48" i="7"/>
  <c r="R486" i="2"/>
  <c r="AB486" i="2"/>
  <c r="Z761" i="2"/>
  <c r="AC930" i="2"/>
  <c r="J925" i="7"/>
  <c r="Z119" i="2"/>
  <c r="R494" i="2"/>
  <c r="Z611" i="2"/>
  <c r="Z567" i="2"/>
  <c r="AA567" i="2" s="1"/>
  <c r="Z391" i="2"/>
  <c r="AA391" i="2" s="1"/>
  <c r="Z910" i="2"/>
  <c r="AA910" i="2" s="1"/>
  <c r="R385" i="2"/>
  <c r="AB385" i="2"/>
  <c r="R720" i="2"/>
  <c r="AB720" i="2"/>
  <c r="Z791" i="2"/>
  <c r="Z136" i="2"/>
  <c r="R776" i="2"/>
  <c r="AB776" i="2"/>
  <c r="R917" i="2"/>
  <c r="AB917" i="2"/>
  <c r="R723" i="2"/>
  <c r="R565" i="2"/>
  <c r="AB565" i="2"/>
  <c r="Z785" i="2"/>
  <c r="Z402" i="2"/>
  <c r="Z907" i="2"/>
  <c r="R22" i="2"/>
  <c r="Z417" i="2"/>
  <c r="Z318" i="2"/>
  <c r="AA318" i="2" s="1"/>
  <c r="R77" i="2"/>
  <c r="AB77" i="2"/>
  <c r="Z493" i="2"/>
  <c r="Z487" i="2"/>
  <c r="R382" i="2"/>
  <c r="AB382" i="2"/>
  <c r="R437" i="2"/>
  <c r="AB437" i="2"/>
  <c r="R526" i="2"/>
  <c r="Z309" i="2"/>
  <c r="Z549" i="2"/>
  <c r="R117" i="2"/>
  <c r="AB117" i="2"/>
  <c r="Z18" i="2"/>
  <c r="AA18" i="2" s="1"/>
  <c r="Z494" i="2"/>
  <c r="AA494" i="2" s="1"/>
  <c r="R928" i="2"/>
  <c r="R812" i="2"/>
  <c r="AB812" i="2"/>
  <c r="R772" i="2"/>
  <c r="AB772" i="2"/>
  <c r="Z653" i="2"/>
  <c r="Z849" i="2"/>
  <c r="AA849" i="2" s="1"/>
  <c r="R351" i="2"/>
  <c r="Z315" i="2"/>
  <c r="AA315" i="2" s="1"/>
  <c r="Z580" i="2"/>
  <c r="AA580" i="2" s="1"/>
  <c r="Z472" i="2"/>
  <c r="AA472" i="2" s="1"/>
  <c r="Z428" i="2"/>
  <c r="Z464" i="2"/>
  <c r="AA464" i="2" s="1"/>
  <c r="AB1013" i="2"/>
  <c r="Z22" i="2"/>
  <c r="AA22" i="2" s="1"/>
  <c r="Z249" i="2"/>
  <c r="Z86" i="2"/>
  <c r="AA86" i="2" s="1"/>
  <c r="Z836" i="2"/>
  <c r="AA836" i="2" s="1"/>
  <c r="Z879" i="2"/>
  <c r="Z526" i="2"/>
  <c r="AA526" i="2" s="1"/>
  <c r="Z344" i="2"/>
  <c r="AA344" i="2" s="1"/>
  <c r="Z183" i="2"/>
  <c r="AA183" i="2" s="1"/>
  <c r="Z585" i="2"/>
  <c r="Z581" i="2"/>
  <c r="Z171" i="2"/>
  <c r="Z539" i="2"/>
  <c r="AA539" i="2" s="1"/>
  <c r="Z928" i="2"/>
  <c r="AA928" i="2" s="1"/>
  <c r="Z564" i="2"/>
  <c r="AA564" i="2" s="1"/>
  <c r="Z850" i="2"/>
  <c r="AA850" i="2" s="1"/>
  <c r="Z240" i="2"/>
  <c r="Z280" i="2"/>
  <c r="AC964" i="2"/>
  <c r="J959" i="7"/>
  <c r="Z44" i="2"/>
  <c r="AA44" i="2" s="1"/>
  <c r="Z58" i="2"/>
  <c r="Z257" i="2"/>
  <c r="AA257" i="2" s="1"/>
  <c r="Z327" i="2"/>
  <c r="R141" i="2"/>
  <c r="AB141" i="2"/>
  <c r="Z229" i="2"/>
  <c r="AA229" i="2" s="1"/>
  <c r="Z837" i="2"/>
  <c r="Z211" i="2"/>
  <c r="AA211" i="2" s="1"/>
  <c r="R797" i="2"/>
  <c r="AB797" i="2"/>
  <c r="Z770" i="2"/>
  <c r="Z358" i="2"/>
  <c r="R393" i="2"/>
  <c r="AB393" i="2"/>
  <c r="Z83" i="2"/>
  <c r="AA83" i="2" s="1"/>
  <c r="Z637" i="2"/>
  <c r="AA637" i="2" s="1"/>
  <c r="R527" i="2"/>
  <c r="AB527" i="2"/>
  <c r="Z27" i="2"/>
  <c r="R755" i="2"/>
  <c r="AB755" i="2"/>
  <c r="R994" i="2"/>
  <c r="AB994" i="2"/>
  <c r="R242" i="2"/>
  <c r="AB242" i="2"/>
  <c r="Z466" i="2"/>
  <c r="Z274" i="2"/>
  <c r="R817" i="2"/>
  <c r="AB817" i="2"/>
  <c r="R413" i="2"/>
  <c r="R381" i="2"/>
  <c r="AB381" i="2"/>
  <c r="Z759" i="2"/>
  <c r="R794" i="2"/>
  <c r="AB794" i="2"/>
  <c r="R354" i="2"/>
  <c r="AB354" i="2"/>
  <c r="Z55" i="2"/>
  <c r="AA55" i="2" s="1"/>
  <c r="Z47" i="2"/>
  <c r="AA47" i="2" s="1"/>
  <c r="Z762" i="2"/>
  <c r="AA762" i="2" s="1"/>
  <c r="Z574" i="2"/>
  <c r="AA574" i="2" s="1"/>
  <c r="Z456" i="2"/>
  <c r="Z709" i="2"/>
  <c r="AA709" i="2" s="1"/>
  <c r="Z981" i="2"/>
  <c r="AA981" i="2" s="1"/>
  <c r="R376" i="2"/>
  <c r="AB376" i="2"/>
  <c r="Z329" i="2"/>
  <c r="AA329" i="2" s="1"/>
  <c r="R468" i="2"/>
  <c r="AB468" i="2"/>
  <c r="AB112" i="2"/>
  <c r="Z957" i="2"/>
  <c r="AA957" i="2" s="1"/>
  <c r="Z561" i="2"/>
  <c r="AA561" i="2" s="1"/>
  <c r="R296" i="2"/>
  <c r="AB296" i="2"/>
  <c r="Z237" i="2"/>
  <c r="AB519" i="2"/>
  <c r="R790" i="2"/>
  <c r="AB790" i="2"/>
  <c r="Z179" i="2"/>
  <c r="AA179" i="2" s="1"/>
  <c r="R326" i="2"/>
  <c r="AB326" i="2"/>
  <c r="R1002" i="2"/>
  <c r="AB1002" i="2"/>
  <c r="R602" i="2"/>
  <c r="AB602" i="2"/>
  <c r="Z197" i="2"/>
  <c r="AA197" i="2" s="1"/>
  <c r="Z62" i="2"/>
  <c r="Z419" i="2"/>
  <c r="AA419" i="2" s="1"/>
  <c r="AB267" i="2"/>
  <c r="R756" i="2"/>
  <c r="AB756" i="2"/>
  <c r="AB881" i="2"/>
  <c r="Z413" i="2"/>
  <c r="AA413" i="2" s="1"/>
  <c r="Z765" i="2"/>
  <c r="AA765" i="2" s="1"/>
  <c r="AC284" i="2"/>
  <c r="J279" i="7"/>
  <c r="R345" i="2"/>
  <c r="AB345" i="2"/>
  <c r="Q17" i="2"/>
  <c r="R941" i="2"/>
  <c r="AB941" i="2"/>
  <c r="R763" i="2"/>
  <c r="AB763" i="2"/>
  <c r="R412" i="2"/>
  <c r="AB412" i="2"/>
  <c r="R124" i="2"/>
  <c r="AB124" i="2"/>
  <c r="R514" i="2"/>
  <c r="AB514" i="2"/>
  <c r="R578" i="2"/>
  <c r="AB578" i="2"/>
  <c r="R838" i="2"/>
  <c r="AB838" i="2"/>
  <c r="R765" i="2"/>
  <c r="AB765" i="2"/>
  <c r="AC1014" i="2"/>
  <c r="J1009" i="7"/>
  <c r="AC176" i="2"/>
  <c r="J171" i="7"/>
  <c r="AA729" i="2"/>
  <c r="AC903" i="2"/>
  <c r="J898" i="7"/>
  <c r="AC430" i="2"/>
  <c r="J425" i="7"/>
  <c r="AC21" i="2"/>
  <c r="J16" i="7"/>
  <c r="AC748" i="2"/>
  <c r="J743" i="7"/>
  <c r="AC188" i="2"/>
  <c r="J183" i="7"/>
  <c r="AC416" i="2"/>
  <c r="J411" i="7"/>
  <c r="AC325" i="2"/>
  <c r="J320" i="7"/>
  <c r="AC394" i="2"/>
  <c r="J389" i="7"/>
  <c r="AC297" i="2"/>
  <c r="J292" i="7"/>
  <c r="R19" i="2"/>
  <c r="AB19" i="2"/>
  <c r="AC577" i="2"/>
  <c r="J572" i="7"/>
  <c r="AA967" i="2"/>
  <c r="R183" i="2"/>
  <c r="AC740" i="2"/>
  <c r="J735" i="7"/>
  <c r="R771" i="2"/>
  <c r="AB771" i="2"/>
  <c r="AC662" i="2"/>
  <c r="J657" i="7"/>
  <c r="R156" i="2"/>
  <c r="AB156" i="2"/>
  <c r="R334" i="2"/>
  <c r="AB334" i="2"/>
  <c r="R434" i="2"/>
  <c r="AB434" i="2"/>
  <c r="R387" i="2"/>
  <c r="AB387" i="2"/>
  <c r="AA1005" i="2"/>
  <c r="R883" i="2"/>
  <c r="AB883" i="2"/>
  <c r="R25" i="2"/>
  <c r="AB25" i="2"/>
  <c r="R608" i="2"/>
  <c r="R63" i="2"/>
  <c r="AB63" i="2"/>
  <c r="R836" i="2"/>
  <c r="AB836" i="2"/>
  <c r="R924" i="2"/>
  <c r="AB924" i="2"/>
  <c r="R211" i="2"/>
  <c r="AB211" i="2"/>
  <c r="R600" i="2"/>
  <c r="AB600" i="2"/>
  <c r="AA228" i="2"/>
  <c r="R815" i="2"/>
  <c r="AB815" i="2"/>
  <c r="AA596" i="2"/>
  <c r="AA661" i="2"/>
  <c r="R273" i="2"/>
  <c r="AA821" i="2"/>
  <c r="R548" i="2"/>
  <c r="AB548" i="2"/>
  <c r="AA407" i="2"/>
  <c r="R865" i="2"/>
  <c r="AB865" i="2"/>
  <c r="AC418" i="2"/>
  <c r="J413" i="7"/>
  <c r="AC888" i="2"/>
  <c r="J883" i="7"/>
  <c r="AA885" i="2"/>
  <c r="AC942" i="2"/>
  <c r="J937" i="7"/>
  <c r="AC697" i="2"/>
  <c r="J692" i="7"/>
  <c r="AA110" i="2"/>
  <c r="AC332" i="2"/>
  <c r="J327" i="7"/>
  <c r="AB683" i="2"/>
  <c r="AA676" i="2"/>
  <c r="AC339" i="2"/>
  <c r="J334" i="7"/>
  <c r="R128" i="2"/>
  <c r="AB128" i="2"/>
  <c r="R714" i="2"/>
  <c r="AB714" i="2"/>
  <c r="R866" i="2"/>
  <c r="AB866" i="2"/>
  <c r="R236" i="2"/>
  <c r="AB236" i="2"/>
  <c r="AA604" i="2"/>
  <c r="AA678" i="2"/>
  <c r="AA563" i="2"/>
  <c r="AA166" i="2"/>
  <c r="AA995" i="2"/>
  <c r="R95" i="2"/>
  <c r="AB95" i="2"/>
  <c r="R819" i="2"/>
  <c r="AB819" i="2"/>
  <c r="R989" i="2"/>
  <c r="AB989" i="2"/>
  <c r="R706" i="2"/>
  <c r="AB706" i="2"/>
  <c r="R419" i="2"/>
  <c r="R945" i="2"/>
  <c r="AB945" i="2"/>
  <c r="R749" i="2"/>
  <c r="R390" i="2"/>
  <c r="AB390" i="2"/>
  <c r="R529" i="2"/>
  <c r="AB529" i="2"/>
  <c r="R946" i="2"/>
  <c r="AB946" i="2"/>
  <c r="R392" i="2"/>
  <c r="AB392" i="2"/>
  <c r="AB489" i="2"/>
  <c r="AB114" i="2"/>
  <c r="AA190" i="2"/>
  <c r="R839" i="2"/>
  <c r="AB839" i="2"/>
  <c r="R656" i="2"/>
  <c r="AB656" i="2"/>
  <c r="R672" i="2"/>
  <c r="AB884" i="2"/>
  <c r="AB816" i="2"/>
  <c r="O19" i="6"/>
  <c r="R238" i="2"/>
  <c r="AB238" i="2"/>
  <c r="AB81" i="2"/>
  <c r="AB827" i="2"/>
  <c r="AC60" i="2"/>
  <c r="J55" i="7"/>
  <c r="AC822" i="2"/>
  <c r="J817" i="7"/>
  <c r="AC905" i="2"/>
  <c r="J900" i="7"/>
  <c r="R636" i="2"/>
  <c r="AB636" i="2"/>
  <c r="AC750" i="2"/>
  <c r="J745" i="7"/>
  <c r="R936" i="2"/>
  <c r="AB936" i="2"/>
  <c r="R155" i="2"/>
  <c r="AB155" i="2"/>
  <c r="R624" i="2"/>
  <c r="AB624" i="2"/>
  <c r="R98" i="2"/>
  <c r="AB98" i="2"/>
  <c r="R266" i="2"/>
  <c r="AB266" i="2"/>
  <c r="R39" i="2"/>
  <c r="AB39" i="2"/>
  <c r="R290" i="2"/>
  <c r="AB290" i="2"/>
  <c r="AC974" i="2"/>
  <c r="J969" i="7"/>
  <c r="AC694" i="2"/>
  <c r="J689" i="7"/>
  <c r="Z953" i="2"/>
  <c r="AA953" i="2" s="1"/>
  <c r="Z557" i="2"/>
  <c r="Z304" i="2"/>
  <c r="Z857" i="2"/>
  <c r="AB556" i="2"/>
  <c r="AB265" i="2"/>
  <c r="AB778" i="2"/>
  <c r="Z970" i="2"/>
  <c r="Z500" i="2"/>
  <c r="AA500" i="2" s="1"/>
  <c r="Z547" i="2"/>
  <c r="AA547" i="2" s="1"/>
  <c r="AB258" i="2"/>
  <c r="Z79" i="2"/>
  <c r="AA79" i="2" s="1"/>
  <c r="Z495" i="2"/>
  <c r="AA495" i="2" s="1"/>
  <c r="AB386" i="2"/>
  <c r="Z152" i="2"/>
  <c r="Z589" i="2"/>
  <c r="AB123" i="2"/>
  <c r="Z961" i="2"/>
  <c r="AB219" i="2"/>
  <c r="Z841" i="2"/>
  <c r="Z823" i="2"/>
  <c r="R906" i="2"/>
  <c r="AB906" i="2"/>
  <c r="Z348" i="2"/>
  <c r="Z618" i="2"/>
  <c r="Z400" i="2"/>
  <c r="AA400" i="2" s="1"/>
  <c r="R64" i="2"/>
  <c r="AC404" i="2"/>
  <c r="J399" i="7"/>
  <c r="AC361" i="2"/>
  <c r="J356" i="7"/>
  <c r="R573" i="2"/>
  <c r="Z805" i="2"/>
  <c r="Z855" i="2"/>
  <c r="R506" i="2"/>
  <c r="AB506" i="2"/>
  <c r="Z999" i="2"/>
  <c r="Z783" i="2"/>
  <c r="Z504" i="2"/>
  <c r="Z558" i="2"/>
  <c r="R968" i="2"/>
  <c r="AB968" i="2"/>
  <c r="I18" i="6"/>
  <c r="O18" i="6" s="1"/>
  <c r="U18" i="6" s="1"/>
  <c r="AA18" i="6" s="1"/>
  <c r="I19" i="6"/>
  <c r="Z409" i="2"/>
  <c r="R675" i="2"/>
  <c r="AB675" i="2"/>
  <c r="R516" i="2"/>
  <c r="AB516" i="2"/>
  <c r="Z672" i="2"/>
  <c r="AA672" i="2" s="1"/>
  <c r="Z167" i="2"/>
  <c r="AA167" i="2" s="1"/>
  <c r="R793" i="2"/>
  <c r="R560" i="2"/>
  <c r="AB560" i="2"/>
  <c r="R859" i="2"/>
  <c r="AB859" i="2"/>
  <c r="R508" i="2"/>
  <c r="Z256" i="2"/>
  <c r="Z722" i="2"/>
  <c r="AA722" i="2" s="1"/>
  <c r="Z414" i="2"/>
  <c r="AA414" i="2" s="1"/>
  <c r="Z877" i="2"/>
  <c r="AA877" i="2" s="1"/>
  <c r="Z432" i="2"/>
  <c r="Z898" i="2"/>
  <c r="AA898" i="2" s="1"/>
  <c r="Z749" i="2"/>
  <c r="AA749" i="2" s="1"/>
  <c r="R590" i="2"/>
  <c r="AB590" i="2"/>
  <c r="Z476" i="2"/>
  <c r="AA476" i="2" s="1"/>
  <c r="Z769" i="2"/>
  <c r="AA769" i="2" s="1"/>
  <c r="R977" i="2"/>
  <c r="AB977" i="2"/>
  <c r="R925" i="2"/>
  <c r="AB925" i="2"/>
  <c r="Z871" i="2"/>
  <c r="R969" i="2"/>
  <c r="AB969" i="2"/>
  <c r="Z449" i="2"/>
  <c r="AA449" i="2" s="1"/>
  <c r="Z734" i="2"/>
  <c r="AB576" i="2"/>
  <c r="Z212" i="2"/>
  <c r="Z582" i="2"/>
  <c r="AA582" i="2" s="1"/>
  <c r="AC647" i="2"/>
  <c r="J642" i="7"/>
  <c r="AC199" i="2"/>
  <c r="J194" i="7"/>
  <c r="Z26" i="2"/>
  <c r="AA26" i="2" s="1"/>
  <c r="Z801" i="2"/>
  <c r="AA801" i="2" s="1"/>
  <c r="Z560" i="2"/>
  <c r="AA560" i="2" s="1"/>
  <c r="Z927" i="2"/>
  <c r="Z700" i="2"/>
  <c r="AA700" i="2" s="1"/>
  <c r="Z302" i="2"/>
  <c r="AB952" i="2"/>
  <c r="AC139" i="2"/>
  <c r="J134" i="7"/>
  <c r="AC810" i="2"/>
  <c r="J805" i="7"/>
  <c r="Z202" i="2"/>
  <c r="Z438" i="2"/>
  <c r="AC403" i="2"/>
  <c r="J398" i="7"/>
  <c r="Z620" i="2"/>
  <c r="Z180" i="2"/>
  <c r="R252" i="2"/>
  <c r="AB252" i="2"/>
  <c r="Z933" i="2"/>
  <c r="Z37" i="2"/>
  <c r="Z562" i="2"/>
  <c r="Z890" i="2"/>
  <c r="AA890" i="2" s="1"/>
  <c r="AC522" i="2"/>
  <c r="J517" i="7"/>
  <c r="Z298" i="2"/>
  <c r="Z793" i="2"/>
  <c r="AA793" i="2" s="1"/>
  <c r="Z1007" i="2"/>
  <c r="Z878" i="2"/>
  <c r="AA878" i="2" s="1"/>
  <c r="R99" i="2"/>
  <c r="Z134" i="2"/>
  <c r="Z508" i="2"/>
  <c r="AA508" i="2" s="1"/>
  <c r="Z612" i="2"/>
  <c r="Z379" i="2"/>
  <c r="AA379" i="2" s="1"/>
  <c r="Z380" i="2"/>
  <c r="AA380" i="2" s="1"/>
  <c r="R442" i="2"/>
  <c r="AB442" i="2"/>
  <c r="Z213" i="2"/>
  <c r="AA213" i="2" s="1"/>
  <c r="R908" i="2"/>
  <c r="AB908" i="2"/>
  <c r="R315" i="2"/>
  <c r="AB315" i="2"/>
  <c r="AB299" i="2"/>
  <c r="R725" i="2"/>
  <c r="AB725" i="2"/>
  <c r="Z64" i="2"/>
  <c r="AA64" i="2" s="1"/>
  <c r="Z630" i="2"/>
  <c r="Z573" i="2"/>
  <c r="AA573" i="2" s="1"/>
  <c r="Z792" i="2"/>
  <c r="Z121" i="2"/>
  <c r="AA121" i="2" s="1"/>
  <c r="R545" i="2"/>
  <c r="AB545" i="2"/>
  <c r="R337" i="2"/>
  <c r="Z668" i="2"/>
  <c r="Z818" i="2"/>
  <c r="Z75" i="2"/>
  <c r="AA75" i="2" s="1"/>
  <c r="R97" i="2"/>
  <c r="AB97" i="2"/>
  <c r="Z306" i="2"/>
  <c r="R979" i="2"/>
  <c r="R518" i="2"/>
  <c r="AB518" i="2"/>
  <c r="Z985" i="2"/>
  <c r="AA985" i="2" s="1"/>
  <c r="Z439" i="2"/>
  <c r="AA439" i="2" s="1"/>
  <c r="R894" i="2"/>
  <c r="AB894" i="2"/>
  <c r="Z912" i="2"/>
  <c r="AA912" i="2" s="1"/>
  <c r="R458" i="2"/>
  <c r="AB458" i="2"/>
  <c r="R311" i="2"/>
  <c r="Z96" i="2"/>
  <c r="AA96" i="2" s="1"/>
  <c r="Z862" i="2"/>
  <c r="Z243" i="2"/>
  <c r="AA243" i="2" s="1"/>
  <c r="AC161" i="2"/>
  <c r="J156" i="7"/>
  <c r="AC160" i="2"/>
  <c r="J155" i="7"/>
  <c r="Z944" i="2"/>
  <c r="AA944" i="2" s="1"/>
  <c r="R606" i="2"/>
  <c r="AB606" i="2"/>
  <c r="R261" i="2"/>
  <c r="AB261" i="2"/>
  <c r="Z852" i="2"/>
  <c r="AC281" i="2"/>
  <c r="J276" i="7"/>
  <c r="R307" i="2"/>
  <c r="AB307" i="2"/>
  <c r="Z538" i="2"/>
  <c r="AB679" i="2"/>
  <c r="AC858" i="2"/>
  <c r="J853" i="7"/>
  <c r="AC481" i="2"/>
  <c r="J476" i="7"/>
  <c r="Z517" i="2"/>
  <c r="Z371" i="2"/>
  <c r="AC861" i="2"/>
  <c r="J856" i="7"/>
  <c r="Z337" i="2"/>
  <c r="AA337" i="2" s="1"/>
  <c r="Z216" i="2"/>
  <c r="Z753" i="2"/>
  <c r="Z415" i="2"/>
  <c r="AA415" i="2" s="1"/>
  <c r="Z645" i="2"/>
  <c r="AA645" i="2" s="1"/>
  <c r="Z80" i="2"/>
  <c r="Z979" i="2"/>
  <c r="AA979" i="2" s="1"/>
  <c r="Z642" i="2"/>
  <c r="AA642" i="2" s="1"/>
  <c r="AC814" i="2"/>
  <c r="J809" i="7"/>
  <c r="AB735" i="2"/>
  <c r="Z751" i="2"/>
  <c r="Z206" i="2"/>
  <c r="Z723" i="2"/>
  <c r="AA723" i="2" s="1"/>
  <c r="Z224" i="2"/>
  <c r="Z111" i="2"/>
  <c r="R843" i="2"/>
  <c r="AB843" i="2"/>
  <c r="Z178" i="2"/>
  <c r="R686" i="2"/>
  <c r="AB686" i="2"/>
  <c r="R893" i="2"/>
  <c r="AB893" i="2"/>
  <c r="R709" i="2"/>
  <c r="AB709" i="2"/>
  <c r="Z608" i="2"/>
  <c r="AA608" i="2" s="1"/>
  <c r="R350" i="2"/>
  <c r="AB350" i="2"/>
  <c r="R555" i="2"/>
  <c r="AB555" i="2"/>
  <c r="R122" i="2"/>
  <c r="AB122" i="2"/>
  <c r="Z1006" i="2"/>
  <c r="AA1006" i="2" s="1"/>
  <c r="R939" i="2"/>
  <c r="AB939" i="2"/>
  <c r="Z162" i="2"/>
  <c r="Z321" i="2"/>
  <c r="R677" i="2"/>
  <c r="AB677" i="2"/>
  <c r="Z521" i="2"/>
  <c r="Z215" i="2"/>
  <c r="AA215" i="2" s="1"/>
  <c r="Z1001" i="2"/>
  <c r="Z736" i="2"/>
  <c r="AA736" i="2" s="1"/>
  <c r="Z99" i="2"/>
  <c r="AA99" i="2" s="1"/>
  <c r="R474" i="2"/>
  <c r="AB474" i="2"/>
  <c r="R172" i="2"/>
  <c r="AB172" i="2"/>
  <c r="Z273" i="2"/>
  <c r="AA273" i="2" s="1"/>
  <c r="Z491" i="2"/>
  <c r="AA491" i="2" s="1"/>
  <c r="Z375" i="2"/>
  <c r="AA375" i="2" s="1"/>
  <c r="Z870" i="2"/>
  <c r="AA870" i="2" s="1"/>
  <c r="R279" i="2"/>
  <c r="AB279" i="2"/>
  <c r="Z351" i="2"/>
  <c r="AA351" i="2" s="1"/>
  <c r="R469" i="2"/>
  <c r="AB469" i="2"/>
  <c r="Z18" i="6"/>
  <c r="Z19" i="6"/>
  <c r="Z739" i="2"/>
  <c r="AA739" i="2" s="1"/>
  <c r="Z65" i="2"/>
  <c r="R616" i="2"/>
  <c r="AB616" i="2"/>
  <c r="R769" i="2"/>
  <c r="AB769" i="2"/>
  <c r="R220" i="2"/>
  <c r="AB220" i="2"/>
  <c r="AB275" i="2"/>
  <c r="AB658" i="2"/>
  <c r="R953" i="2"/>
  <c r="AB953" i="2"/>
  <c r="Z113" i="2"/>
  <c r="AA113" i="2" s="1"/>
  <c r="Z899" i="2"/>
  <c r="Z23" i="2"/>
  <c r="AA23" i="2" s="1"/>
  <c r="Z976" i="2"/>
  <c r="AB984" i="2"/>
  <c r="Z194" i="2"/>
  <c r="R300" i="2"/>
  <c r="AB300" i="2"/>
  <c r="Z896" i="2"/>
  <c r="AA896" i="2" s="1"/>
  <c r="Z433" i="2"/>
  <c r="AA433" i="2" s="1"/>
  <c r="R897" i="2"/>
  <c r="AB897" i="2"/>
  <c r="Z451" i="2"/>
  <c r="AA451" i="2" s="1"/>
  <c r="Z880" i="2"/>
  <c r="Z806" i="2"/>
  <c r="R247" i="2"/>
  <c r="AB247" i="2"/>
  <c r="Z196" i="2"/>
  <c r="Z175" i="2"/>
  <c r="AB239" i="2"/>
  <c r="Z109" i="2"/>
  <c r="AA109" i="2" s="1"/>
  <c r="Z311" i="2"/>
  <c r="AA311" i="2" s="1"/>
  <c r="Z671" i="2"/>
  <c r="AA671" i="2" s="1"/>
  <c r="AB399" i="2"/>
  <c r="Z24" i="2"/>
  <c r="AA24" i="2" s="1"/>
  <c r="Z914" i="2"/>
  <c r="Z889" i="2"/>
  <c r="Z640" i="2"/>
  <c r="AA640" i="2" s="1"/>
  <c r="Z323" i="2"/>
  <c r="AA323" i="2" s="1"/>
  <c r="AB209" i="2"/>
  <c r="Z263" i="2"/>
  <c r="AA263" i="2" s="1"/>
  <c r="Z431" i="2"/>
  <c r="AA431" i="2" s="1"/>
  <c r="AB311" i="2" l="1"/>
  <c r="AA792" i="2"/>
  <c r="AB792" i="2"/>
  <c r="AA612" i="2"/>
  <c r="AB612" i="2"/>
  <c r="AA298" i="2"/>
  <c r="AB298" i="2"/>
  <c r="AC576" i="2"/>
  <c r="J571" i="7"/>
  <c r="AC977" i="2"/>
  <c r="J972" i="7"/>
  <c r="AA432" i="2"/>
  <c r="AB432" i="2"/>
  <c r="AA558" i="2"/>
  <c r="AB558" i="2"/>
  <c r="AB573" i="2"/>
  <c r="AA961" i="2"/>
  <c r="AB961" i="2"/>
  <c r="AA557" i="2"/>
  <c r="AB557" i="2"/>
  <c r="AC39" i="2"/>
  <c r="J34" i="7"/>
  <c r="AC155" i="2"/>
  <c r="J150" i="7"/>
  <c r="AC238" i="2"/>
  <c r="J233" i="7"/>
  <c r="AC656" i="2"/>
  <c r="J651" i="7"/>
  <c r="AC128" i="2"/>
  <c r="J123" i="7"/>
  <c r="AB273" i="2"/>
  <c r="AC387" i="2"/>
  <c r="J382" i="7"/>
  <c r="AC578" i="2"/>
  <c r="J573" i="7"/>
  <c r="AC763" i="2"/>
  <c r="J758" i="7"/>
  <c r="AA62" i="2"/>
  <c r="AB62" i="2"/>
  <c r="AC794" i="2"/>
  <c r="J789" i="7"/>
  <c r="AA358" i="2"/>
  <c r="AB358" i="2"/>
  <c r="AA240" i="2"/>
  <c r="AB240" i="2"/>
  <c r="AC1013" i="2"/>
  <c r="J1008" i="7"/>
  <c r="AC437" i="2"/>
  <c r="J432" i="7"/>
  <c r="AA791" i="2"/>
  <c r="AB791" i="2"/>
  <c r="AA611" i="2"/>
  <c r="AB611" i="2"/>
  <c r="AC407" i="2"/>
  <c r="J402" i="7"/>
  <c r="AA528" i="2"/>
  <c r="AB528" i="2"/>
  <c r="AC1016" i="2"/>
  <c r="J1011" i="7"/>
  <c r="AA811" i="2"/>
  <c r="AB811" i="2"/>
  <c r="AC103" i="2"/>
  <c r="J98" i="7"/>
  <c r="AA200" i="2"/>
  <c r="AB200" i="2"/>
  <c r="AB640" i="2"/>
  <c r="AC377" i="2"/>
  <c r="J372" i="7"/>
  <c r="AC312" i="2"/>
  <c r="J307" i="7"/>
  <c r="Z1017" i="2"/>
  <c r="AA17" i="2"/>
  <c r="AC482" i="2"/>
  <c r="J477" i="7"/>
  <c r="AC727" i="2"/>
  <c r="J722" i="7"/>
  <c r="AC285" i="2"/>
  <c r="J280" i="7"/>
  <c r="AC88" i="2"/>
  <c r="J83" i="7"/>
  <c r="AB547" i="2"/>
  <c r="AA278" i="2"/>
  <c r="AB278" i="2"/>
  <c r="AA665" i="2"/>
  <c r="AB665" i="2"/>
  <c r="AB50" i="2"/>
  <c r="AA869" i="2"/>
  <c r="AB869" i="2"/>
  <c r="AC711" i="2"/>
  <c r="J706" i="7"/>
  <c r="AC448" i="2"/>
  <c r="J443" i="7"/>
  <c r="AA153" i="2"/>
  <c r="AB153" i="2"/>
  <c r="AA802" i="2"/>
  <c r="AB802" i="2"/>
  <c r="AC313" i="2"/>
  <c r="J308" i="7"/>
  <c r="AB700" i="2"/>
  <c r="AA333" i="2"/>
  <c r="AB333" i="2"/>
  <c r="AC374" i="2"/>
  <c r="J369" i="7"/>
  <c r="AA704" i="2"/>
  <c r="AB704" i="2"/>
  <c r="AA492" i="2"/>
  <c r="AB492" i="2"/>
  <c r="AC365" i="2"/>
  <c r="J360" i="7"/>
  <c r="AC147" i="2"/>
  <c r="J142" i="7"/>
  <c r="AB329" i="2"/>
  <c r="AC186" i="2"/>
  <c r="J181" i="7"/>
  <c r="AC509" i="2"/>
  <c r="J504" i="7"/>
  <c r="AB637" i="2"/>
  <c r="AC282" i="2"/>
  <c r="J277" i="7"/>
  <c r="AA317" i="2"/>
  <c r="AB317" i="2"/>
  <c r="AC158" i="2"/>
  <c r="J153" i="7"/>
  <c r="AC886" i="2"/>
  <c r="J881" i="7"/>
  <c r="AC218" i="2"/>
  <c r="J213" i="7"/>
  <c r="AB736" i="2"/>
  <c r="AB415" i="2"/>
  <c r="AA461" i="2"/>
  <c r="AB461" i="2"/>
  <c r="AB472" i="2"/>
  <c r="AC596" i="2"/>
  <c r="J591" i="7"/>
  <c r="AA331" i="2"/>
  <c r="AB331" i="2"/>
  <c r="AA185" i="2"/>
  <c r="AB185" i="2"/>
  <c r="AA87" i="2"/>
  <c r="AB87" i="2"/>
  <c r="AB364" i="2"/>
  <c r="AC682" i="2"/>
  <c r="J677" i="7"/>
  <c r="AC446" i="2"/>
  <c r="J441" i="7"/>
  <c r="AB328" i="2"/>
  <c r="AB121" i="2"/>
  <c r="AB66" i="2"/>
  <c r="AA627" i="2"/>
  <c r="AB627" i="2"/>
  <c r="AA536" i="2"/>
  <c r="AB536" i="2"/>
  <c r="AB422" i="2"/>
  <c r="AC661" i="2"/>
  <c r="J656" i="7"/>
  <c r="AB449" i="2"/>
  <c r="AC116" i="2"/>
  <c r="J111" i="7"/>
  <c r="AC142" i="2"/>
  <c r="J137" i="7"/>
  <c r="AC799" i="2"/>
  <c r="J794" i="7"/>
  <c r="AB870" i="2"/>
  <c r="AB120" i="2"/>
  <c r="AC270" i="2"/>
  <c r="J265" i="7"/>
  <c r="AB479" i="2"/>
  <c r="AB781" i="2"/>
  <c r="AA65" i="2"/>
  <c r="AB65" i="2"/>
  <c r="AA517" i="2"/>
  <c r="AB517" i="2"/>
  <c r="AA751" i="2"/>
  <c r="AB751" i="2"/>
  <c r="AC518" i="2"/>
  <c r="J513" i="7"/>
  <c r="AA818" i="2"/>
  <c r="AB818" i="2"/>
  <c r="AC908" i="2"/>
  <c r="J903" i="7"/>
  <c r="AA180" i="2"/>
  <c r="AB180" i="2"/>
  <c r="AA734" i="2"/>
  <c r="AB734" i="2"/>
  <c r="AC560" i="2"/>
  <c r="J555" i="7"/>
  <c r="AC675" i="2"/>
  <c r="J670" i="7"/>
  <c r="AA504" i="2"/>
  <c r="AB504" i="2"/>
  <c r="AA618" i="2"/>
  <c r="AB618" i="2"/>
  <c r="AC123" i="2"/>
  <c r="J118" i="7"/>
  <c r="AC946" i="2"/>
  <c r="J941" i="7"/>
  <c r="AC945" i="2"/>
  <c r="J940" i="7"/>
  <c r="AC819" i="2"/>
  <c r="J814" i="7"/>
  <c r="AC211" i="2"/>
  <c r="J206" i="7"/>
  <c r="AB608" i="2"/>
  <c r="AC790" i="2"/>
  <c r="J785" i="7"/>
  <c r="AC112" i="2"/>
  <c r="J107" i="7"/>
  <c r="AA456" i="2"/>
  <c r="AB456" i="2"/>
  <c r="AA274" i="2"/>
  <c r="AB274" i="2"/>
  <c r="AA27" i="2"/>
  <c r="AB27" i="2"/>
  <c r="AA770" i="2"/>
  <c r="AB770" i="2"/>
  <c r="AA327" i="2"/>
  <c r="AB327" i="2"/>
  <c r="AA653" i="2"/>
  <c r="AB653" i="2"/>
  <c r="AA417" i="2"/>
  <c r="AB417" i="2"/>
  <c r="AB723" i="2"/>
  <c r="AC720" i="2"/>
  <c r="J715" i="7"/>
  <c r="AB494" i="2"/>
  <c r="AA918" i="2"/>
  <c r="AB918" i="2"/>
  <c r="AA503" i="2"/>
  <c r="AB503" i="2"/>
  <c r="AA146" i="2"/>
  <c r="AB146" i="2"/>
  <c r="AA892" i="2"/>
  <c r="AB892" i="2"/>
  <c r="AC796" i="2"/>
  <c r="J791" i="7"/>
  <c r="AC988" i="2"/>
  <c r="J983" i="7"/>
  <c r="AC737" i="2"/>
  <c r="J732" i="7"/>
  <c r="AC690" i="2"/>
  <c r="J685" i="7"/>
  <c r="AB23" i="2"/>
  <c r="AB257" i="2"/>
  <c r="AC217" i="2"/>
  <c r="J212" i="7"/>
  <c r="AC397" i="2"/>
  <c r="J392" i="7"/>
  <c r="AC826" i="2"/>
  <c r="J821" i="7"/>
  <c r="AC383" i="2"/>
  <c r="J378" i="7"/>
  <c r="AB375" i="2"/>
  <c r="AC320" i="2"/>
  <c r="J315" i="7"/>
  <c r="AC102" i="2"/>
  <c r="J97" i="7"/>
  <c r="AC788" i="2"/>
  <c r="J783" i="7"/>
  <c r="AC352" i="2"/>
  <c r="J347" i="7"/>
  <c r="AA728" i="2"/>
  <c r="AB728" i="2"/>
  <c r="AC744" i="2"/>
  <c r="J739" i="7"/>
  <c r="AA154" i="2"/>
  <c r="AB154" i="2"/>
  <c r="AB671" i="2"/>
  <c r="AB587" i="2"/>
  <c r="AA742" i="2"/>
  <c r="AB742" i="2"/>
  <c r="AC228" i="2"/>
  <c r="J223" i="7"/>
  <c r="AA144" i="2"/>
  <c r="AB144" i="2"/>
  <c r="AA287" i="2"/>
  <c r="AB287" i="2"/>
  <c r="AA876" i="2"/>
  <c r="AB876" i="2"/>
  <c r="AB801" i="2"/>
  <c r="AC366" i="2"/>
  <c r="J361" i="7"/>
  <c r="AC301" i="2"/>
  <c r="J296" i="7"/>
  <c r="AA614" i="2"/>
  <c r="AB614" i="2"/>
  <c r="AC920" i="2"/>
  <c r="J915" i="7"/>
  <c r="AB552" i="2"/>
  <c r="AC872" i="2"/>
  <c r="J867" i="7"/>
  <c r="AC639" i="2"/>
  <c r="J634" i="7"/>
  <c r="AB495" i="2"/>
  <c r="AC205" i="2"/>
  <c r="J200" i="7"/>
  <c r="AC91" i="2"/>
  <c r="J86" i="7"/>
  <c r="AC20" i="2"/>
  <c r="J15" i="7"/>
  <c r="AC594" i="2"/>
  <c r="J589" i="7"/>
  <c r="AC846" i="2"/>
  <c r="J841" i="7"/>
  <c r="AA669" i="2"/>
  <c r="AB669" i="2"/>
  <c r="AC201" i="2"/>
  <c r="J196" i="7"/>
  <c r="AA693" i="2"/>
  <c r="AB693" i="2"/>
  <c r="AC707" i="2"/>
  <c r="J702" i="7"/>
  <c r="AA633" i="2"/>
  <c r="AB633" i="2"/>
  <c r="AA643" i="2"/>
  <c r="AB643" i="2"/>
  <c r="AC972" i="2"/>
  <c r="J967" i="7"/>
  <c r="AC664" i="2"/>
  <c r="J659" i="7"/>
  <c r="AB488" i="2"/>
  <c r="AC688" i="2"/>
  <c r="J683" i="7"/>
  <c r="AB86" i="2"/>
  <c r="AC821" i="2"/>
  <c r="J816" i="7"/>
  <c r="AC452" i="2"/>
  <c r="J447" i="7"/>
  <c r="AA980" i="2"/>
  <c r="AB980" i="2"/>
  <c r="AA524" i="2"/>
  <c r="AB524" i="2"/>
  <c r="AA149" i="2"/>
  <c r="AB149" i="2"/>
  <c r="AB877" i="2"/>
  <c r="AC685" i="2"/>
  <c r="J680" i="7"/>
  <c r="AC708" i="2"/>
  <c r="J703" i="7"/>
  <c r="AB745" i="2"/>
  <c r="AB229" i="2"/>
  <c r="AA206" i="2"/>
  <c r="AB206" i="2"/>
  <c r="AC239" i="2"/>
  <c r="J234" i="7"/>
  <c r="AC897" i="2"/>
  <c r="J892" i="7"/>
  <c r="AC220" i="2"/>
  <c r="J215" i="7"/>
  <c r="AA178" i="2"/>
  <c r="AB178" i="2"/>
  <c r="AC735" i="2"/>
  <c r="J730" i="7"/>
  <c r="AA753" i="2"/>
  <c r="AB753" i="2"/>
  <c r="AC458" i="2"/>
  <c r="J453" i="7"/>
  <c r="AA668" i="2"/>
  <c r="AB668" i="2"/>
  <c r="AA630" i="2"/>
  <c r="AB630" i="2"/>
  <c r="AA134" i="2"/>
  <c r="AB134" i="2"/>
  <c r="AA620" i="2"/>
  <c r="AB620" i="2"/>
  <c r="AA783" i="2"/>
  <c r="AB783" i="2"/>
  <c r="AA348" i="2"/>
  <c r="AB348" i="2"/>
  <c r="AA589" i="2"/>
  <c r="AB589" i="2"/>
  <c r="AA970" i="2"/>
  <c r="AB970" i="2"/>
  <c r="AC266" i="2"/>
  <c r="J261" i="7"/>
  <c r="AC936" i="2"/>
  <c r="J931" i="7"/>
  <c r="AC839" i="2"/>
  <c r="J834" i="7"/>
  <c r="AC236" i="2"/>
  <c r="J231" i="7"/>
  <c r="AC865" i="2"/>
  <c r="J860" i="7"/>
  <c r="AC434" i="2"/>
  <c r="J429" i="7"/>
  <c r="AC771" i="2"/>
  <c r="J766" i="7"/>
  <c r="AC514" i="2"/>
  <c r="J509" i="7"/>
  <c r="AC941" i="2"/>
  <c r="J936" i="7"/>
  <c r="AC602" i="2"/>
  <c r="J597" i="7"/>
  <c r="AC468" i="2"/>
  <c r="J463" i="7"/>
  <c r="AA759" i="2"/>
  <c r="AB759" i="2"/>
  <c r="AA466" i="2"/>
  <c r="AB466" i="2"/>
  <c r="AC527" i="2"/>
  <c r="J522" i="7"/>
  <c r="AC797" i="2"/>
  <c r="J792" i="7"/>
  <c r="AA428" i="2"/>
  <c r="AB428" i="2"/>
  <c r="AC772" i="2"/>
  <c r="J767" i="7"/>
  <c r="AC117" i="2"/>
  <c r="J112" i="7"/>
  <c r="AC382" i="2"/>
  <c r="J377" i="7"/>
  <c r="AB22" i="2"/>
  <c r="AA873" i="2"/>
  <c r="AB873" i="2"/>
  <c r="AC314" i="2"/>
  <c r="J309" i="7"/>
  <c r="AA820" i="2"/>
  <c r="AB820" i="2"/>
  <c r="AC934" i="2"/>
  <c r="J929" i="7"/>
  <c r="AA138" i="2"/>
  <c r="AB138" i="2"/>
  <c r="AA760" i="2"/>
  <c r="AB760" i="2"/>
  <c r="AC174" i="2"/>
  <c r="J169" i="7"/>
  <c r="AA363" i="2"/>
  <c r="AB363" i="2"/>
  <c r="AB303" i="2"/>
  <c r="AC947" i="2"/>
  <c r="J942" i="7"/>
  <c r="AB400" i="2"/>
  <c r="AB24" i="2"/>
  <c r="AC69" i="2"/>
  <c r="J64" i="7"/>
  <c r="AC246" i="2"/>
  <c r="J241" i="7"/>
  <c r="AB762" i="2"/>
  <c r="AC853" i="2"/>
  <c r="J848" i="7"/>
  <c r="AC741" i="2"/>
  <c r="J736" i="7"/>
  <c r="AC613" i="2"/>
  <c r="J608" i="7"/>
  <c r="AC937" i="2"/>
  <c r="J932" i="7"/>
  <c r="AC231" i="2"/>
  <c r="J226" i="7"/>
  <c r="AA184" i="2"/>
  <c r="AB184" i="2"/>
  <c r="AC233" i="2"/>
  <c r="J228" i="7"/>
  <c r="AC958" i="2"/>
  <c r="J953" i="7"/>
  <c r="AA170" i="2"/>
  <c r="AB170" i="2"/>
  <c r="AA41" i="2"/>
  <c r="AB41" i="2"/>
  <c r="AC520" i="2"/>
  <c r="J515" i="7"/>
  <c r="AB1006" i="2"/>
  <c r="AC572" i="2"/>
  <c r="J567" i="7"/>
  <c r="AA566" i="2"/>
  <c r="AB566" i="2"/>
  <c r="AB739" i="2"/>
  <c r="AB539" i="2"/>
  <c r="AC45" i="2"/>
  <c r="J40" i="7"/>
  <c r="AA830" i="2"/>
  <c r="AB830" i="2"/>
  <c r="AB591" i="2"/>
  <c r="AC29" i="2"/>
  <c r="J24" i="7"/>
  <c r="AC689" i="2"/>
  <c r="J684" i="7"/>
  <c r="AB626" i="2"/>
  <c r="AA990" i="2"/>
  <c r="AB990" i="2"/>
  <c r="AA140" i="2"/>
  <c r="AB140" i="2"/>
  <c r="AB962" i="2"/>
  <c r="AC78" i="2"/>
  <c r="J73" i="7"/>
  <c r="AC546" i="2"/>
  <c r="J541" i="7"/>
  <c r="AB782" i="2"/>
  <c r="AB451" i="2"/>
  <c r="AC429" i="2"/>
  <c r="J424" i="7"/>
  <c r="AB574" i="2"/>
  <c r="AB264" i="2"/>
  <c r="AB491" i="2"/>
  <c r="AC118" i="2"/>
  <c r="J113" i="7"/>
  <c r="AC73" i="2"/>
  <c r="J68" i="7"/>
  <c r="AA372" i="2"/>
  <c r="AB372" i="2"/>
  <c r="AB722" i="2"/>
  <c r="AC993" i="2"/>
  <c r="J988" i="7"/>
  <c r="AB603" i="2"/>
  <c r="AA253" i="2"/>
  <c r="AB253" i="2"/>
  <c r="AC955" i="2"/>
  <c r="J950" i="7"/>
  <c r="AA845" i="2"/>
  <c r="AB845" i="2"/>
  <c r="AA245" i="2"/>
  <c r="AB245" i="2"/>
  <c r="AC295" i="2"/>
  <c r="J290" i="7"/>
  <c r="AC833" i="2"/>
  <c r="J828" i="7"/>
  <c r="AB863" i="2"/>
  <c r="AB944" i="2"/>
  <c r="AB439" i="2"/>
  <c r="AC851" i="2"/>
  <c r="J846" i="7"/>
  <c r="AA148" i="2"/>
  <c r="AB148" i="2"/>
  <c r="AA732" i="2"/>
  <c r="AB732" i="2"/>
  <c r="AB213" i="2"/>
  <c r="AA342" i="2"/>
  <c r="AB342" i="2"/>
  <c r="AA308" i="2"/>
  <c r="AB308" i="2"/>
  <c r="AA593" i="2"/>
  <c r="AB593" i="2"/>
  <c r="AC1000" i="2"/>
  <c r="J995" i="7"/>
  <c r="AB263" i="2"/>
  <c r="AB70" i="2"/>
  <c r="AB512" i="2"/>
  <c r="AB898" i="2"/>
  <c r="AB564" i="2"/>
  <c r="AB83" i="2"/>
  <c r="AB378" i="2"/>
  <c r="AC151" i="2"/>
  <c r="J146" i="7"/>
  <c r="AC441" i="2"/>
  <c r="J436" i="7"/>
  <c r="AC718" i="2"/>
  <c r="J713" i="7"/>
  <c r="AC48" i="2"/>
  <c r="J43" i="7"/>
  <c r="AC658" i="2"/>
  <c r="J653" i="7"/>
  <c r="AC686" i="2"/>
  <c r="J681" i="7"/>
  <c r="AA162" i="2"/>
  <c r="AB162" i="2"/>
  <c r="AC350" i="2"/>
  <c r="J345" i="7"/>
  <c r="AA976" i="2"/>
  <c r="AB976" i="2"/>
  <c r="AC939" i="2"/>
  <c r="J934" i="7"/>
  <c r="AA889" i="2"/>
  <c r="AB889" i="2"/>
  <c r="AA175" i="2"/>
  <c r="AB175" i="2"/>
  <c r="AA1001" i="2"/>
  <c r="AB1001" i="2"/>
  <c r="AC843" i="2"/>
  <c r="J838" i="7"/>
  <c r="AA216" i="2"/>
  <c r="AB216" i="2"/>
  <c r="AA852" i="2"/>
  <c r="AB852" i="2"/>
  <c r="AB979" i="2"/>
  <c r="AB337" i="2"/>
  <c r="AB99" i="2"/>
  <c r="AC952" i="2"/>
  <c r="J947" i="7"/>
  <c r="AC969" i="2"/>
  <c r="J964" i="7"/>
  <c r="AB793" i="2"/>
  <c r="AA409" i="2"/>
  <c r="AB409" i="2"/>
  <c r="AA999" i="2"/>
  <c r="AB999" i="2"/>
  <c r="AC906" i="2"/>
  <c r="J901" i="7"/>
  <c r="AA152" i="2"/>
  <c r="AB152" i="2"/>
  <c r="AC778" i="2"/>
  <c r="J773" i="7"/>
  <c r="AC529" i="2"/>
  <c r="J524" i="7"/>
  <c r="AB419" i="2"/>
  <c r="AC95" i="2"/>
  <c r="J90" i="7"/>
  <c r="AC924" i="2"/>
  <c r="J919" i="7"/>
  <c r="AC25" i="2"/>
  <c r="J20" i="7"/>
  <c r="AC19" i="2"/>
  <c r="J14" i="7"/>
  <c r="AC881" i="2"/>
  <c r="J876" i="7"/>
  <c r="AC519" i="2"/>
  <c r="J514" i="7"/>
  <c r="AC381" i="2"/>
  <c r="J376" i="7"/>
  <c r="AC242" i="2"/>
  <c r="J237" i="7"/>
  <c r="AA58" i="2"/>
  <c r="AB58" i="2"/>
  <c r="AA879" i="2"/>
  <c r="AB879" i="2"/>
  <c r="AC917" i="2"/>
  <c r="J912" i="7"/>
  <c r="AC385" i="2"/>
  <c r="J380" i="7"/>
  <c r="AA119" i="2"/>
  <c r="AB119" i="2"/>
  <c r="AA535" i="2"/>
  <c r="AB535" i="2"/>
  <c r="AA32" i="2"/>
  <c r="AB32" i="2"/>
  <c r="AA541" i="2"/>
  <c r="AB541" i="2"/>
  <c r="AC1004" i="2"/>
  <c r="J999" i="7"/>
  <c r="AC959" i="2"/>
  <c r="J954" i="7"/>
  <c r="AA330" i="2"/>
  <c r="AB330" i="2"/>
  <c r="AA579" i="2"/>
  <c r="AB579" i="2"/>
  <c r="AC163" i="2"/>
  <c r="J158" i="7"/>
  <c r="AC650" i="2"/>
  <c r="J645" i="7"/>
  <c r="AC525" i="2"/>
  <c r="J520" i="7"/>
  <c r="AC687" i="2"/>
  <c r="J682" i="7"/>
  <c r="AC701" i="2"/>
  <c r="J696" i="7"/>
  <c r="AC641" i="2"/>
  <c r="J636" i="7"/>
  <c r="AC191" i="2"/>
  <c r="J186" i="7"/>
  <c r="AC726" i="2"/>
  <c r="J721" i="7"/>
  <c r="AC965" i="2"/>
  <c r="J960" i="7"/>
  <c r="AC568" i="2"/>
  <c r="J563" i="7"/>
  <c r="AA848" i="2"/>
  <c r="AB848" i="2"/>
  <c r="AA654" i="2"/>
  <c r="AB654" i="2"/>
  <c r="AA272" i="2"/>
  <c r="AB272" i="2"/>
  <c r="AC659" i="2"/>
  <c r="J654" i="7"/>
  <c r="AA192" i="2"/>
  <c r="AB192" i="2"/>
  <c r="AC165" i="2"/>
  <c r="J160" i="7"/>
  <c r="AB786" i="2"/>
  <c r="AC844" i="2"/>
  <c r="J839" i="7"/>
  <c r="AC784" i="2"/>
  <c r="J779" i="7"/>
  <c r="AA150" i="2"/>
  <c r="AB150" i="2"/>
  <c r="AA922" i="2"/>
  <c r="AB922" i="2"/>
  <c r="AA586" i="2"/>
  <c r="AB586" i="2"/>
  <c r="AC698" i="2"/>
  <c r="J693" i="7"/>
  <c r="AC353" i="2"/>
  <c r="J348" i="7"/>
  <c r="AB379" i="2"/>
  <c r="AC268" i="2"/>
  <c r="J263" i="7"/>
  <c r="AC531" i="2"/>
  <c r="J526" i="7"/>
  <c r="AB79" i="2"/>
  <c r="AB673" i="2"/>
  <c r="AB464" i="2"/>
  <c r="AC537" i="2"/>
  <c r="J532" i="7"/>
  <c r="AB96" i="2"/>
  <c r="AC569" i="2"/>
  <c r="J564" i="7"/>
  <c r="AC204" i="2"/>
  <c r="J199" i="7"/>
  <c r="AB510" i="2"/>
  <c r="AC940" i="2"/>
  <c r="J935" i="7"/>
  <c r="AB699" i="2"/>
  <c r="AB757" i="2"/>
  <c r="AB957" i="2"/>
  <c r="AA915" i="2"/>
  <c r="AB915" i="2"/>
  <c r="AA145" i="2"/>
  <c r="AB145" i="2"/>
  <c r="AB642" i="2"/>
  <c r="AB716" i="2"/>
  <c r="AB850" i="2"/>
  <c r="AA310" i="2"/>
  <c r="AB310" i="2"/>
  <c r="AA655" i="2"/>
  <c r="AB655" i="2"/>
  <c r="AC926" i="2"/>
  <c r="J921" i="7"/>
  <c r="AC465" i="2"/>
  <c r="J460" i="7"/>
  <c r="AC106" i="2"/>
  <c r="J101" i="7"/>
  <c r="AC775" i="2"/>
  <c r="J770" i="7"/>
  <c r="AB38" i="2"/>
  <c r="AB476" i="2"/>
  <c r="AC389" i="2"/>
  <c r="J384" i="7"/>
  <c r="AA747" i="2"/>
  <c r="AB747" i="2"/>
  <c r="AA248" i="2"/>
  <c r="AB248" i="2"/>
  <c r="AB724" i="2"/>
  <c r="AC454" i="2"/>
  <c r="J449" i="7"/>
  <c r="AC730" i="2"/>
  <c r="J725" i="7"/>
  <c r="AC74" i="2"/>
  <c r="J69" i="7"/>
  <c r="AC108" i="2"/>
  <c r="J103" i="7"/>
  <c r="AB605" i="2"/>
  <c r="AA880" i="2"/>
  <c r="AB880" i="2"/>
  <c r="AC984" i="2"/>
  <c r="J979" i="7"/>
  <c r="AA914" i="2"/>
  <c r="AB914" i="2"/>
  <c r="AA899" i="2"/>
  <c r="AB899" i="2"/>
  <c r="AC769" i="2"/>
  <c r="J764" i="7"/>
  <c r="AC469" i="2"/>
  <c r="J464" i="7"/>
  <c r="AC709" i="2"/>
  <c r="J704" i="7"/>
  <c r="AC261" i="2"/>
  <c r="J256" i="7"/>
  <c r="AC725" i="2"/>
  <c r="J720" i="7"/>
  <c r="AC442" i="2"/>
  <c r="J437" i="7"/>
  <c r="AA562" i="2"/>
  <c r="AB562" i="2"/>
  <c r="AA302" i="2"/>
  <c r="AB302" i="2"/>
  <c r="AC590" i="2"/>
  <c r="J585" i="7"/>
  <c r="AA256" i="2"/>
  <c r="AB256" i="2"/>
  <c r="AC506" i="2"/>
  <c r="J501" i="7"/>
  <c r="AC386" i="2"/>
  <c r="J381" i="7"/>
  <c r="AC265" i="2"/>
  <c r="J260" i="7"/>
  <c r="AC98" i="2"/>
  <c r="J93" i="7"/>
  <c r="AC816" i="2"/>
  <c r="J811" i="7"/>
  <c r="AC866" i="2"/>
  <c r="J861" i="7"/>
  <c r="AC815" i="2"/>
  <c r="J810" i="7"/>
  <c r="AC334" i="2"/>
  <c r="J329" i="7"/>
  <c r="AC765" i="2"/>
  <c r="J760" i="7"/>
  <c r="AC124" i="2"/>
  <c r="J119" i="7"/>
  <c r="R17" i="2"/>
  <c r="Q1017" i="2"/>
  <c r="AS2025" i="2" s="1"/>
  <c r="AB17" i="2"/>
  <c r="AC756" i="2"/>
  <c r="J751" i="7"/>
  <c r="AC1002" i="2"/>
  <c r="J997" i="7"/>
  <c r="AA237" i="2"/>
  <c r="AB237" i="2"/>
  <c r="AC812" i="2"/>
  <c r="J807" i="7"/>
  <c r="AA549" i="2"/>
  <c r="AB549" i="2"/>
  <c r="AA487" i="2"/>
  <c r="AB487" i="2"/>
  <c r="AA907" i="2"/>
  <c r="AB907" i="2"/>
  <c r="AA405" i="2"/>
  <c r="AB405" i="2"/>
  <c r="AC384" i="2"/>
  <c r="J379" i="7"/>
  <c r="AA89" i="2"/>
  <c r="AB89" i="2"/>
  <c r="AC715" i="2"/>
  <c r="J710" i="7"/>
  <c r="AA911" i="2"/>
  <c r="AB911" i="2"/>
  <c r="AC338" i="2"/>
  <c r="J333" i="7"/>
  <c r="AC800" i="2"/>
  <c r="J795" i="7"/>
  <c r="AC373" i="2"/>
  <c r="J368" i="7"/>
  <c r="AC502" i="2"/>
  <c r="J497" i="7"/>
  <c r="AC336" i="2"/>
  <c r="J331" i="7"/>
  <c r="AC51" i="2"/>
  <c r="J46" i="7"/>
  <c r="AC360" i="2"/>
  <c r="J355" i="7"/>
  <c r="AC895" i="2"/>
  <c r="J890" i="7"/>
  <c r="AC987" i="2"/>
  <c r="J982" i="7"/>
  <c r="AC604" i="2"/>
  <c r="J599" i="7"/>
  <c r="AC721" i="2"/>
  <c r="J716" i="7"/>
  <c r="AB18" i="2"/>
  <c r="AB445" i="2"/>
  <c r="AA738" i="2"/>
  <c r="AB738" i="2"/>
  <c r="AA368" i="2"/>
  <c r="AB368" i="2"/>
  <c r="AA860" i="2"/>
  <c r="AB860" i="2"/>
  <c r="AA622" i="2"/>
  <c r="AB622" i="2"/>
  <c r="AB561" i="2"/>
  <c r="AA31" i="2"/>
  <c r="AB31" i="2"/>
  <c r="AC54" i="2"/>
  <c r="J49" i="7"/>
  <c r="AC49" i="2"/>
  <c r="J44" i="7"/>
  <c r="AC241" i="2"/>
  <c r="J236" i="7"/>
  <c r="AA570" i="2"/>
  <c r="AB570" i="2"/>
  <c r="AB435" i="2"/>
  <c r="AB40" i="2"/>
  <c r="AA691" i="2"/>
  <c r="AB691" i="2"/>
  <c r="AC717" i="2"/>
  <c r="J712" i="7"/>
  <c r="AA225" i="2"/>
  <c r="AB225" i="2"/>
  <c r="AB433" i="2"/>
  <c r="AC349" i="2"/>
  <c r="J344" i="7"/>
  <c r="AC963" i="2"/>
  <c r="J958" i="7"/>
  <c r="AB447" i="2"/>
  <c r="AC28" i="2"/>
  <c r="J23" i="7"/>
  <c r="AC294" i="2"/>
  <c r="J289" i="7"/>
  <c r="AC916" i="2"/>
  <c r="J911" i="7"/>
  <c r="AB644" i="2"/>
  <c r="AA804" i="2"/>
  <c r="AB804" i="2"/>
  <c r="AC227" i="2"/>
  <c r="J222" i="7"/>
  <c r="AA427" i="2"/>
  <c r="AB427" i="2"/>
  <c r="AB951" i="2"/>
  <c r="AA592" i="2"/>
  <c r="AB592" i="2"/>
  <c r="AA938" i="2"/>
  <c r="AB938" i="2"/>
  <c r="AA291" i="2"/>
  <c r="AB291" i="2"/>
  <c r="AB985" i="2"/>
  <c r="AA230" i="2"/>
  <c r="AB230" i="2"/>
  <c r="AA975" i="2"/>
  <c r="AB975" i="2"/>
  <c r="AA440" i="2"/>
  <c r="AB440" i="2"/>
  <c r="AC971" i="2"/>
  <c r="J966" i="7"/>
  <c r="AB177" i="2"/>
  <c r="AB842" i="2"/>
  <c r="AA931" i="2"/>
  <c r="AB931" i="2"/>
  <c r="AC954" i="2"/>
  <c r="J949" i="7"/>
  <c r="AC923" i="2"/>
  <c r="J918" i="7"/>
  <c r="AB910" i="2"/>
  <c r="AC293" i="2"/>
  <c r="J288" i="7"/>
  <c r="AB949" i="2"/>
  <c r="AC319" i="2"/>
  <c r="J314" i="7"/>
  <c r="AC986" i="2"/>
  <c r="J981" i="7"/>
  <c r="AC1009" i="2"/>
  <c r="J1004" i="7"/>
  <c r="AC813" i="2"/>
  <c r="J808" i="7"/>
  <c r="AB896" i="2"/>
  <c r="AB137" i="2"/>
  <c r="AB90" i="2"/>
  <c r="AC444" i="2"/>
  <c r="J439" i="7"/>
  <c r="AC615" i="2"/>
  <c r="J610" i="7"/>
  <c r="AB623" i="2"/>
  <c r="AC798" i="2"/>
  <c r="J793" i="7"/>
  <c r="AA321" i="2"/>
  <c r="AB321" i="2"/>
  <c r="AC247" i="2"/>
  <c r="J242" i="7"/>
  <c r="AC172" i="2"/>
  <c r="J167" i="7"/>
  <c r="AA521" i="2"/>
  <c r="AB521" i="2"/>
  <c r="AC122" i="2"/>
  <c r="J117" i="7"/>
  <c r="AA111" i="2"/>
  <c r="AB111" i="2"/>
  <c r="AC679" i="2"/>
  <c r="J674" i="7"/>
  <c r="AC894" i="2"/>
  <c r="J889" i="7"/>
  <c r="AA306" i="2"/>
  <c r="AB306" i="2"/>
  <c r="AC545" i="2"/>
  <c r="J540" i="7"/>
  <c r="AA37" i="2"/>
  <c r="AB37" i="2"/>
  <c r="AA438" i="2"/>
  <c r="AB438" i="2"/>
  <c r="AA871" i="2"/>
  <c r="AB871" i="2"/>
  <c r="AB508" i="2"/>
  <c r="AA823" i="2"/>
  <c r="AB823" i="2"/>
  <c r="AC556" i="2"/>
  <c r="J551" i="7"/>
  <c r="AC884" i="2"/>
  <c r="J879" i="7"/>
  <c r="AC114" i="2"/>
  <c r="J109" i="7"/>
  <c r="AC390" i="2"/>
  <c r="J385" i="7"/>
  <c r="AC706" i="2"/>
  <c r="J701" i="7"/>
  <c r="AC683" i="2"/>
  <c r="J678" i="7"/>
  <c r="AC548" i="2"/>
  <c r="J543" i="7"/>
  <c r="AC836" i="2"/>
  <c r="J831" i="7"/>
  <c r="AC883" i="2"/>
  <c r="J878" i="7"/>
  <c r="AC345" i="2"/>
  <c r="J340" i="7"/>
  <c r="AC296" i="2"/>
  <c r="J291" i="7"/>
  <c r="AC376" i="2"/>
  <c r="J371" i="7"/>
  <c r="AB413" i="2"/>
  <c r="AC994" i="2"/>
  <c r="J989" i="7"/>
  <c r="AA837" i="2"/>
  <c r="AB837" i="2"/>
  <c r="AA171" i="2"/>
  <c r="AB171" i="2"/>
  <c r="AA309" i="2"/>
  <c r="AB309" i="2"/>
  <c r="AA493" i="2"/>
  <c r="AB493" i="2"/>
  <c r="AA402" i="2"/>
  <c r="AB402" i="2"/>
  <c r="AC776" i="2"/>
  <c r="J771" i="7"/>
  <c r="AC777" i="2"/>
  <c r="J772" i="7"/>
  <c r="AA260" i="2"/>
  <c r="AB260" i="2"/>
  <c r="AC834" i="2"/>
  <c r="J829" i="7"/>
  <c r="AC250" i="2"/>
  <c r="J245" i="7"/>
  <c r="AA828" i="2"/>
  <c r="AB828" i="2"/>
  <c r="AC629" i="2"/>
  <c r="J624" i="7"/>
  <c r="AB26" i="2"/>
  <c r="AC221" i="2"/>
  <c r="J216" i="7"/>
  <c r="AC523" i="2"/>
  <c r="J518" i="7"/>
  <c r="AC131" i="2"/>
  <c r="J126" i="7"/>
  <c r="AC632" i="2"/>
  <c r="J627" i="7"/>
  <c r="AC712" i="2"/>
  <c r="J707" i="7"/>
  <c r="AC832" i="2"/>
  <c r="J827" i="7"/>
  <c r="AC678" i="2"/>
  <c r="J673" i="7"/>
  <c r="AB580" i="2"/>
  <c r="AC978" i="2"/>
  <c r="J973" i="7"/>
  <c r="AA30" i="2"/>
  <c r="AB30" i="2"/>
  <c r="AC540" i="2"/>
  <c r="J535" i="7"/>
  <c r="AC809" i="2"/>
  <c r="J804" i="7"/>
  <c r="AC515" i="2"/>
  <c r="J510" i="7"/>
  <c r="AB113" i="2"/>
  <c r="AA72" i="2"/>
  <c r="AB72" i="2"/>
  <c r="AA105" i="2"/>
  <c r="AB105" i="2"/>
  <c r="AA42" i="2"/>
  <c r="AB42" i="2"/>
  <c r="AA251" i="2"/>
  <c r="AB251" i="2"/>
  <c r="AC511" i="2"/>
  <c r="J506" i="7"/>
  <c r="AC598" i="2"/>
  <c r="J593" i="7"/>
  <c r="AB75" i="2"/>
  <c r="AB380" i="2"/>
  <c r="AB878" i="2"/>
  <c r="AB692" i="2"/>
  <c r="AA36" i="2"/>
  <c r="AB36" i="2"/>
  <c r="AC460" i="2"/>
  <c r="J455" i="7"/>
  <c r="AA173" i="2"/>
  <c r="AB173" i="2"/>
  <c r="AA450" i="2"/>
  <c r="AB450" i="2"/>
  <c r="AA411" i="2"/>
  <c r="AB411" i="2"/>
  <c r="AB625" i="2"/>
  <c r="AC255" i="2"/>
  <c r="J250" i="7"/>
  <c r="AC773" i="2"/>
  <c r="J768" i="7"/>
  <c r="AC628" i="2"/>
  <c r="J623" i="7"/>
  <c r="AC631" i="2"/>
  <c r="J626" i="7"/>
  <c r="AC483" i="2"/>
  <c r="J478" i="7"/>
  <c r="AC286" i="2"/>
  <c r="J281" i="7"/>
  <c r="AB840" i="2"/>
  <c r="AB754" i="2"/>
  <c r="AC634" i="2"/>
  <c r="J629" i="7"/>
  <c r="AB467" i="2"/>
  <c r="AC322" i="2"/>
  <c r="J317" i="7"/>
  <c r="AA904" i="2"/>
  <c r="AB904" i="2"/>
  <c r="AC485" i="2"/>
  <c r="J480" i="7"/>
  <c r="AB167" i="2"/>
  <c r="AA343" i="2"/>
  <c r="AB343" i="2"/>
  <c r="AC130" i="2"/>
  <c r="J125" i="7"/>
  <c r="AA1011" i="2"/>
  <c r="AB1011" i="2"/>
  <c r="AA900" i="2"/>
  <c r="AB900" i="2"/>
  <c r="AC696" i="2"/>
  <c r="J691" i="7"/>
  <c r="AC638" i="2"/>
  <c r="J633" i="7"/>
  <c r="AC226" i="2"/>
  <c r="J221" i="7"/>
  <c r="AB215" i="2"/>
  <c r="AC398" i="2"/>
  <c r="J393" i="7"/>
  <c r="AB187" i="2"/>
  <c r="AC767" i="2"/>
  <c r="J762" i="7"/>
  <c r="AB243" i="2"/>
  <c r="AA666" i="2"/>
  <c r="AB666" i="2"/>
  <c r="AA159" i="2"/>
  <c r="AB159" i="2"/>
  <c r="AC425" i="2"/>
  <c r="J420" i="7"/>
  <c r="AA143" i="2"/>
  <c r="AB143" i="2"/>
  <c r="AC33" i="2"/>
  <c r="J28" i="7"/>
  <c r="AB648" i="2"/>
  <c r="AC824" i="2"/>
  <c r="J819" i="7"/>
  <c r="AB499" i="2"/>
  <c r="AC426" i="2"/>
  <c r="J421" i="7"/>
  <c r="AA194" i="2"/>
  <c r="AB194" i="2"/>
  <c r="AC275" i="2"/>
  <c r="J270" i="7"/>
  <c r="AA196" i="2"/>
  <c r="AB196" i="2"/>
  <c r="AC399" i="2"/>
  <c r="J394" i="7"/>
  <c r="AC300" i="2"/>
  <c r="J295" i="7"/>
  <c r="AC953" i="2"/>
  <c r="J948" i="7"/>
  <c r="AC616" i="2"/>
  <c r="J611" i="7"/>
  <c r="AC677" i="2"/>
  <c r="J672" i="7"/>
  <c r="AC893" i="2"/>
  <c r="J888" i="7"/>
  <c r="AA224" i="2"/>
  <c r="AB224" i="2"/>
  <c r="AA538" i="2"/>
  <c r="AB538" i="2"/>
  <c r="AC606" i="2"/>
  <c r="J601" i="7"/>
  <c r="AA862" i="2"/>
  <c r="AB862" i="2"/>
  <c r="AC97" i="2"/>
  <c r="J92" i="7"/>
  <c r="AC299" i="2"/>
  <c r="J294" i="7"/>
  <c r="AA1007" i="2"/>
  <c r="AB1007" i="2"/>
  <c r="AA933" i="2"/>
  <c r="AB933" i="2"/>
  <c r="AA202" i="2"/>
  <c r="AB202" i="2"/>
  <c r="AA927" i="2"/>
  <c r="AB927" i="2"/>
  <c r="AC925" i="2"/>
  <c r="J920" i="7"/>
  <c r="AC968" i="2"/>
  <c r="J963" i="7"/>
  <c r="AA855" i="2"/>
  <c r="AB855" i="2"/>
  <c r="AB64" i="2"/>
  <c r="AA841" i="2"/>
  <c r="AB841" i="2"/>
  <c r="AA857" i="2"/>
  <c r="AB857" i="2"/>
  <c r="AC290" i="2"/>
  <c r="J285" i="7"/>
  <c r="AC624" i="2"/>
  <c r="J619" i="7"/>
  <c r="AC636" i="2"/>
  <c r="J631" i="7"/>
  <c r="AC827" i="2"/>
  <c r="J822" i="7"/>
  <c r="AB672" i="2"/>
  <c r="AC489" i="2"/>
  <c r="J484" i="7"/>
  <c r="AC714" i="2"/>
  <c r="J709" i="7"/>
  <c r="AC156" i="2"/>
  <c r="J151" i="7"/>
  <c r="AB183" i="2"/>
  <c r="AC838" i="2"/>
  <c r="J833" i="7"/>
  <c r="AC412" i="2"/>
  <c r="J407" i="7"/>
  <c r="AC267" i="2"/>
  <c r="J262" i="7"/>
  <c r="AC326" i="2"/>
  <c r="J321" i="7"/>
  <c r="AC354" i="2"/>
  <c r="J349" i="7"/>
  <c r="AC393" i="2"/>
  <c r="J388" i="7"/>
  <c r="AA581" i="2"/>
  <c r="AB581" i="2"/>
  <c r="AA249" i="2"/>
  <c r="AB249" i="2"/>
  <c r="AB351" i="2"/>
  <c r="AB928" i="2"/>
  <c r="AB526" i="2"/>
  <c r="AC77" i="2"/>
  <c r="J72" i="7"/>
  <c r="AA785" i="2"/>
  <c r="AB785" i="2"/>
  <c r="AA761" i="2"/>
  <c r="AB761" i="2"/>
  <c r="AC705" i="2"/>
  <c r="J700" i="7"/>
  <c r="AC193" i="2"/>
  <c r="J188" i="7"/>
  <c r="AA571" i="2"/>
  <c r="AB571" i="2"/>
  <c r="AA1008" i="2"/>
  <c r="AB1008" i="2"/>
  <c r="AC490" i="2"/>
  <c r="J485" i="7"/>
  <c r="AA195" i="2"/>
  <c r="AB195" i="2"/>
  <c r="AC554" i="2"/>
  <c r="J549" i="7"/>
  <c r="AB323" i="2"/>
  <c r="AC182" i="2"/>
  <c r="J177" i="7"/>
  <c r="AC921" i="2"/>
  <c r="J916" i="7"/>
  <c r="AB318" i="2"/>
  <c r="AC443" i="2"/>
  <c r="J438" i="7"/>
  <c r="AC681" i="2"/>
  <c r="J676" i="7"/>
  <c r="AC316" i="2"/>
  <c r="J311" i="7"/>
  <c r="AB835" i="2"/>
  <c r="AB179" i="2"/>
  <c r="AC262" i="2"/>
  <c r="J257" i="7"/>
  <c r="AC505" i="2"/>
  <c r="J500" i="7"/>
  <c r="AC542" i="2"/>
  <c r="J537" i="7"/>
  <c r="AB344" i="2"/>
  <c r="AA543" i="2"/>
  <c r="AB543" i="2"/>
  <c r="AB61" i="2"/>
  <c r="AC588" i="2"/>
  <c r="J583" i="7"/>
  <c r="AC46" i="2"/>
  <c r="J41" i="7"/>
  <c r="AC473" i="2"/>
  <c r="J468" i="7"/>
  <c r="AA369" i="2"/>
  <c r="AB369" i="2"/>
  <c r="AA347" i="2"/>
  <c r="AB347" i="2"/>
  <c r="AC477" i="2"/>
  <c r="J472" i="7"/>
  <c r="AB912" i="2"/>
  <c r="AB391" i="2"/>
  <c r="AC621" i="2"/>
  <c r="J616" i="7"/>
  <c r="AC901" i="2"/>
  <c r="J896" i="7"/>
  <c r="AB92" i="2"/>
  <c r="AB207" i="2"/>
  <c r="AC1012" i="2"/>
  <c r="J1007" i="7"/>
  <c r="AC198" i="2"/>
  <c r="J193" i="7"/>
  <c r="AC388" i="2"/>
  <c r="J383" i="7"/>
  <c r="AC702" i="2"/>
  <c r="J697" i="7"/>
  <c r="AC214" i="2"/>
  <c r="J209" i="7"/>
  <c r="AB100" i="2"/>
  <c r="AB47" i="2"/>
  <c r="AC559" i="2"/>
  <c r="J554" i="7"/>
  <c r="AA67" i="2"/>
  <c r="AB67" i="2"/>
  <c r="AC181" i="2"/>
  <c r="J176" i="7"/>
  <c r="AC507" i="2"/>
  <c r="J502" i="7"/>
  <c r="AC825" i="2"/>
  <c r="J820" i="7"/>
  <c r="AA998" i="2"/>
  <c r="AB998" i="2"/>
  <c r="AA652" i="2"/>
  <c r="AB652" i="2"/>
  <c r="AB1010" i="2"/>
  <c r="AB471" i="2"/>
  <c r="AC484" i="2"/>
  <c r="J479" i="7"/>
  <c r="AB956" i="2"/>
  <c r="AA982" i="2"/>
  <c r="AB982" i="2"/>
  <c r="AA501" i="2"/>
  <c r="AB501" i="2"/>
  <c r="AC259" i="2"/>
  <c r="J254" i="7"/>
  <c r="AA670" i="2"/>
  <c r="AB670" i="2"/>
  <c r="AC276" i="2"/>
  <c r="J271" i="7"/>
  <c r="AB943" i="2"/>
  <c r="AC887" i="2"/>
  <c r="J882" i="7"/>
  <c r="AB567" i="2"/>
  <c r="AB235" i="2"/>
  <c r="AC997" i="2"/>
  <c r="J992" i="7"/>
  <c r="AB414" i="2"/>
  <c r="AC470" i="2"/>
  <c r="J465" i="7"/>
  <c r="AC746" i="2"/>
  <c r="J741" i="7"/>
  <c r="AC126" i="2"/>
  <c r="J121" i="7"/>
  <c r="AC497" i="2"/>
  <c r="J492" i="7"/>
  <c r="AB582" i="2"/>
  <c r="AC996" i="2"/>
  <c r="J991" i="7"/>
  <c r="AB335" i="2"/>
  <c r="AC209" i="2"/>
  <c r="J204" i="7"/>
  <c r="AA806" i="2"/>
  <c r="AB806" i="2"/>
  <c r="AC279" i="2"/>
  <c r="J274" i="7"/>
  <c r="AC474" i="2"/>
  <c r="J469" i="7"/>
  <c r="AC555" i="2"/>
  <c r="J550" i="7"/>
  <c r="AA80" i="2"/>
  <c r="AB80" i="2"/>
  <c r="AA371" i="2"/>
  <c r="AB371" i="2"/>
  <c r="AC307" i="2"/>
  <c r="J302" i="7"/>
  <c r="AC315" i="2"/>
  <c r="J310" i="7"/>
  <c r="AC252" i="2"/>
  <c r="J247" i="7"/>
  <c r="AA212" i="2"/>
  <c r="AB212" i="2"/>
  <c r="AC859" i="2"/>
  <c r="J854" i="7"/>
  <c r="AC516" i="2"/>
  <c r="J511" i="7"/>
  <c r="AA805" i="2"/>
  <c r="AB805" i="2"/>
  <c r="AC219" i="2"/>
  <c r="J214" i="7"/>
  <c r="AC258" i="2"/>
  <c r="J253" i="7"/>
  <c r="AA304" i="2"/>
  <c r="AB304" i="2"/>
  <c r="AC81" i="2"/>
  <c r="J76" i="7"/>
  <c r="AC392" i="2"/>
  <c r="J387" i="7"/>
  <c r="AB749" i="2"/>
  <c r="AC989" i="2"/>
  <c r="J984" i="7"/>
  <c r="AC600" i="2"/>
  <c r="J595" i="7"/>
  <c r="AC63" i="2"/>
  <c r="J58" i="7"/>
  <c r="AC817" i="2"/>
  <c r="J812" i="7"/>
  <c r="AC755" i="2"/>
  <c r="J750" i="7"/>
  <c r="AC141" i="2"/>
  <c r="J136" i="7"/>
  <c r="AA280" i="2"/>
  <c r="AB280" i="2"/>
  <c r="AA585" i="2"/>
  <c r="AB585" i="2"/>
  <c r="AC565" i="2"/>
  <c r="J560" i="7"/>
  <c r="AA136" i="2"/>
  <c r="AB136" i="2"/>
  <c r="AC486" i="2"/>
  <c r="J481" i="7"/>
  <c r="AC423" i="2"/>
  <c r="J418" i="7"/>
  <c r="AA854" i="2"/>
  <c r="AB854" i="2"/>
  <c r="AC232" i="2"/>
  <c r="J227" i="7"/>
  <c r="AB431" i="2"/>
  <c r="AA609" i="2"/>
  <c r="AB609" i="2"/>
  <c r="AC635" i="2"/>
  <c r="J630" i="7"/>
  <c r="AA950" i="2"/>
  <c r="AB950" i="2"/>
  <c r="AA356" i="2"/>
  <c r="AB356" i="2"/>
  <c r="AA208" i="2"/>
  <c r="AB208" i="2"/>
  <c r="AA544" i="2"/>
  <c r="AB544" i="2"/>
  <c r="AC420" i="2"/>
  <c r="J415" i="7"/>
  <c r="AC84" i="2"/>
  <c r="J79" i="7"/>
  <c r="AC983" i="2"/>
  <c r="J978" i="7"/>
  <c r="AC667" i="2"/>
  <c r="J662" i="7"/>
  <c r="AC758" i="2"/>
  <c r="J753" i="7"/>
  <c r="AC132" i="2"/>
  <c r="J127" i="7"/>
  <c r="AC807" i="2"/>
  <c r="J802" i="7"/>
  <c r="AC408" i="2"/>
  <c r="J403" i="7"/>
  <c r="AC277" i="2"/>
  <c r="J272" i="7"/>
  <c r="AB645" i="2"/>
  <c r="AB370" i="2"/>
  <c r="AC966" i="2"/>
  <c r="J961" i="7"/>
  <c r="AC595" i="2"/>
  <c r="J590" i="7"/>
  <c r="AB109" i="2"/>
  <c r="AA534" i="2"/>
  <c r="AB534" i="2"/>
  <c r="AC766" i="2"/>
  <c r="J761" i="7"/>
  <c r="AA764" i="2"/>
  <c r="AB764" i="2"/>
  <c r="AB56" i="2"/>
  <c r="AC85" i="2"/>
  <c r="J80" i="7"/>
  <c r="AA254" i="2"/>
  <c r="AB254" i="2"/>
  <c r="AC803" i="2"/>
  <c r="J798" i="7"/>
  <c r="AA340" i="2"/>
  <c r="AB340" i="2"/>
  <c r="AC774" i="2"/>
  <c r="J769" i="7"/>
  <c r="AC362" i="2"/>
  <c r="J357" i="7"/>
  <c r="AC530" i="2"/>
  <c r="J525" i="7"/>
  <c r="AB453" i="2"/>
  <c r="AB305" i="2"/>
  <c r="AA657" i="2"/>
  <c r="AB657" i="2"/>
  <c r="AC646" i="2"/>
  <c r="J641" i="7"/>
  <c r="AC234" i="2"/>
  <c r="J229" i="7"/>
  <c r="AC82" i="2"/>
  <c r="J77" i="7"/>
  <c r="AC462" i="2"/>
  <c r="J457" i="7"/>
  <c r="AC935" i="2"/>
  <c r="J930" i="7"/>
  <c r="AB55" i="2"/>
  <c r="AC104" i="2"/>
  <c r="J99" i="7"/>
  <c r="AC478" i="2"/>
  <c r="J473" i="7"/>
  <c r="AB480" i="2"/>
  <c r="AB455" i="2"/>
  <c r="AC269" i="2"/>
  <c r="J264" i="7"/>
  <c r="AC583" i="2"/>
  <c r="J578" i="7"/>
  <c r="AC575" i="2"/>
  <c r="J570" i="7"/>
  <c r="AC203" i="2"/>
  <c r="J198" i="7"/>
  <c r="AA651" i="2"/>
  <c r="AB651" i="2"/>
  <c r="AA341" i="2"/>
  <c r="AB341" i="2"/>
  <c r="AB875" i="2"/>
  <c r="AC553" i="2"/>
  <c r="J548" i="7"/>
  <c r="AB713" i="2"/>
  <c r="AA695" i="2"/>
  <c r="AB695" i="2"/>
  <c r="AA731" i="2"/>
  <c r="AB731" i="2"/>
  <c r="AC607" i="2"/>
  <c r="J602" i="7"/>
  <c r="AB43" i="2"/>
  <c r="AA779" i="2"/>
  <c r="AB779" i="2"/>
  <c r="AB849" i="2"/>
  <c r="AA663" i="2"/>
  <c r="AB663" i="2"/>
  <c r="AA210" i="2"/>
  <c r="AB210" i="2"/>
  <c r="AB410" i="2"/>
  <c r="AA599" i="2"/>
  <c r="AB599" i="2"/>
  <c r="AB44" i="2"/>
  <c r="AC59" i="2"/>
  <c r="J54" i="7"/>
  <c r="AB890" i="2"/>
  <c r="AC780" i="2"/>
  <c r="J775" i="7"/>
  <c r="AB500" i="2"/>
  <c r="AC129" i="2"/>
  <c r="J124" i="7"/>
  <c r="AB197" i="2"/>
  <c r="AB981" i="2"/>
  <c r="AC902" i="2"/>
  <c r="J897" i="7"/>
  <c r="AC168" i="2"/>
  <c r="J163" i="7"/>
  <c r="AC401" i="2"/>
  <c r="J396" i="7"/>
  <c r="AC44" i="2" l="1"/>
  <c r="J39" i="7"/>
  <c r="AC370" i="2"/>
  <c r="J365" i="7"/>
  <c r="AC431" i="2"/>
  <c r="J426" i="7"/>
  <c r="AC805" i="2"/>
  <c r="J800" i="7"/>
  <c r="AC80" i="2"/>
  <c r="J75" i="7"/>
  <c r="AC806" i="2"/>
  <c r="J801" i="7"/>
  <c r="AC414" i="2"/>
  <c r="J409" i="7"/>
  <c r="AC982" i="2"/>
  <c r="J977" i="7"/>
  <c r="AC912" i="2"/>
  <c r="J907" i="7"/>
  <c r="AC344" i="2"/>
  <c r="J339" i="7"/>
  <c r="AC835" i="2"/>
  <c r="J830" i="7"/>
  <c r="AC64" i="2"/>
  <c r="J59" i="7"/>
  <c r="AC187" i="2"/>
  <c r="J182" i="7"/>
  <c r="AC343" i="2"/>
  <c r="J338" i="7"/>
  <c r="AC75" i="2"/>
  <c r="J70" i="7"/>
  <c r="AC580" i="2"/>
  <c r="J575" i="7"/>
  <c r="AC260" i="2"/>
  <c r="J255" i="7"/>
  <c r="AC493" i="2"/>
  <c r="J488" i="7"/>
  <c r="AC438" i="2"/>
  <c r="J433" i="7"/>
  <c r="AC521" i="2"/>
  <c r="J516" i="7"/>
  <c r="AC137" i="2"/>
  <c r="J132" i="7"/>
  <c r="AC440" i="2"/>
  <c r="J435" i="7"/>
  <c r="AC433" i="2"/>
  <c r="J428" i="7"/>
  <c r="AC435" i="2"/>
  <c r="J430" i="7"/>
  <c r="AC368" i="2"/>
  <c r="J363" i="7"/>
  <c r="AC89" i="2"/>
  <c r="J84" i="7"/>
  <c r="AC487" i="2"/>
  <c r="J482" i="7"/>
  <c r="AC724" i="2"/>
  <c r="J719" i="7"/>
  <c r="AC38" i="2"/>
  <c r="J33" i="7"/>
  <c r="AC145" i="2"/>
  <c r="J140" i="7"/>
  <c r="AC379" i="2"/>
  <c r="J374" i="7"/>
  <c r="AC654" i="2"/>
  <c r="J649" i="7"/>
  <c r="AC579" i="2"/>
  <c r="J574" i="7"/>
  <c r="AC541" i="2"/>
  <c r="J536" i="7"/>
  <c r="AC419" i="2"/>
  <c r="J414" i="7"/>
  <c r="AC898" i="2"/>
  <c r="J893" i="7"/>
  <c r="AC308" i="2"/>
  <c r="J303" i="7"/>
  <c r="AC253" i="2"/>
  <c r="J248" i="7"/>
  <c r="AC140" i="2"/>
  <c r="J135" i="7"/>
  <c r="AC566" i="2"/>
  <c r="J561" i="7"/>
  <c r="AC24" i="2"/>
  <c r="J19" i="7"/>
  <c r="AC348" i="2"/>
  <c r="J343" i="7"/>
  <c r="AC630" i="2"/>
  <c r="J625" i="7"/>
  <c r="AC488" i="2"/>
  <c r="J483" i="7"/>
  <c r="AC552" i="2"/>
  <c r="J547" i="7"/>
  <c r="AC618" i="2"/>
  <c r="J613" i="7"/>
  <c r="AC734" i="2"/>
  <c r="J729" i="7"/>
  <c r="AC781" i="2"/>
  <c r="J776" i="7"/>
  <c r="AC536" i="2"/>
  <c r="J531" i="7"/>
  <c r="AC331" i="2"/>
  <c r="J326" i="7"/>
  <c r="AC736" i="2"/>
  <c r="J731" i="7"/>
  <c r="AC329" i="2"/>
  <c r="J324" i="7"/>
  <c r="AC802" i="2"/>
  <c r="J797" i="7"/>
  <c r="AC869" i="2"/>
  <c r="J864" i="7"/>
  <c r="AC573" i="2"/>
  <c r="J568" i="7"/>
  <c r="AC849" i="2"/>
  <c r="J844" i="7"/>
  <c r="AC779" i="2"/>
  <c r="J774" i="7"/>
  <c r="AC254" i="2"/>
  <c r="J249" i="7"/>
  <c r="AC356" i="2"/>
  <c r="J351" i="7"/>
  <c r="AC500" i="2"/>
  <c r="J495" i="7"/>
  <c r="AC713" i="2"/>
  <c r="J708" i="7"/>
  <c r="AC455" i="2"/>
  <c r="J450" i="7"/>
  <c r="AC534" i="2"/>
  <c r="J529" i="7"/>
  <c r="AC645" i="2"/>
  <c r="J640" i="7"/>
  <c r="AC136" i="2"/>
  <c r="J131" i="7"/>
  <c r="AC998" i="2"/>
  <c r="J993" i="7"/>
  <c r="AC67" i="2"/>
  <c r="J62" i="7"/>
  <c r="AC207" i="2"/>
  <c r="J202" i="7"/>
  <c r="AC526" i="2"/>
  <c r="J521" i="7"/>
  <c r="AC855" i="2"/>
  <c r="J850" i="7"/>
  <c r="AC202" i="2"/>
  <c r="J197" i="7"/>
  <c r="AC224" i="2"/>
  <c r="J219" i="7"/>
  <c r="AC159" i="2"/>
  <c r="J154" i="7"/>
  <c r="AC467" i="2"/>
  <c r="J462" i="7"/>
  <c r="AC105" i="2"/>
  <c r="J100" i="7"/>
  <c r="AC896" i="2"/>
  <c r="J891" i="7"/>
  <c r="AC938" i="2"/>
  <c r="J933" i="7"/>
  <c r="AC225" i="2"/>
  <c r="J220" i="7"/>
  <c r="AC570" i="2"/>
  <c r="J565" i="7"/>
  <c r="AC31" i="2"/>
  <c r="J26" i="7"/>
  <c r="AC562" i="2"/>
  <c r="J557" i="7"/>
  <c r="AC914" i="2"/>
  <c r="J909" i="7"/>
  <c r="AC248" i="2"/>
  <c r="J243" i="7"/>
  <c r="AC655" i="2"/>
  <c r="J650" i="7"/>
  <c r="AC510" i="2"/>
  <c r="J505" i="7"/>
  <c r="AC464" i="2"/>
  <c r="J459" i="7"/>
  <c r="AC150" i="2"/>
  <c r="J145" i="7"/>
  <c r="AC999" i="2"/>
  <c r="J994" i="7"/>
  <c r="AC512" i="2"/>
  <c r="J507" i="7"/>
  <c r="AC451" i="2"/>
  <c r="J446" i="7"/>
  <c r="AC591" i="2"/>
  <c r="J586" i="7"/>
  <c r="AC170" i="2"/>
  <c r="J165" i="7"/>
  <c r="AC400" i="2"/>
  <c r="J395" i="7"/>
  <c r="AC760" i="2"/>
  <c r="J755" i="7"/>
  <c r="AC801" i="2"/>
  <c r="J796" i="7"/>
  <c r="AC146" i="2"/>
  <c r="J141" i="7"/>
  <c r="AC770" i="2"/>
  <c r="J765" i="7"/>
  <c r="AC479" i="2"/>
  <c r="J474" i="7"/>
  <c r="AC62" i="2"/>
  <c r="J57" i="7"/>
  <c r="AC273" i="2"/>
  <c r="J268" i="7"/>
  <c r="AC558" i="2"/>
  <c r="J553" i="7"/>
  <c r="AC298" i="2"/>
  <c r="J293" i="7"/>
  <c r="AC599" i="2"/>
  <c r="J594" i="7"/>
  <c r="AC410" i="2"/>
  <c r="J405" i="7"/>
  <c r="AC43" i="2"/>
  <c r="J38" i="7"/>
  <c r="AC480" i="2"/>
  <c r="J475" i="7"/>
  <c r="AC657" i="2"/>
  <c r="J652" i="7"/>
  <c r="AC950" i="2"/>
  <c r="J945" i="7"/>
  <c r="AC304" i="2"/>
  <c r="J299" i="7"/>
  <c r="AC670" i="2"/>
  <c r="J665" i="7"/>
  <c r="AC956" i="2"/>
  <c r="J951" i="7"/>
  <c r="AC92" i="2"/>
  <c r="J87" i="7"/>
  <c r="AC928" i="2"/>
  <c r="J923" i="7"/>
  <c r="AC648" i="2"/>
  <c r="J643" i="7"/>
  <c r="AC900" i="2"/>
  <c r="J895" i="7"/>
  <c r="AC167" i="2"/>
  <c r="J162" i="7"/>
  <c r="AC625" i="2"/>
  <c r="J620" i="7"/>
  <c r="AC828" i="2"/>
  <c r="J823" i="7"/>
  <c r="AC309" i="2"/>
  <c r="J304" i="7"/>
  <c r="AC413" i="2"/>
  <c r="J408" i="7"/>
  <c r="AC37" i="2"/>
  <c r="J32" i="7"/>
  <c r="AC623" i="2"/>
  <c r="J618" i="7"/>
  <c r="AC949" i="2"/>
  <c r="J944" i="7"/>
  <c r="AC931" i="2"/>
  <c r="J926" i="7"/>
  <c r="AC975" i="2"/>
  <c r="J970" i="7"/>
  <c r="AC804" i="2"/>
  <c r="J799" i="7"/>
  <c r="AC738" i="2"/>
  <c r="J733" i="7"/>
  <c r="AC549" i="2"/>
  <c r="J544" i="7"/>
  <c r="AC915" i="2"/>
  <c r="J910" i="7"/>
  <c r="AC673" i="2"/>
  <c r="J668" i="7"/>
  <c r="AC192" i="2"/>
  <c r="J187" i="7"/>
  <c r="AC848" i="2"/>
  <c r="J843" i="7"/>
  <c r="AC330" i="2"/>
  <c r="J325" i="7"/>
  <c r="AC32" i="2"/>
  <c r="J27" i="7"/>
  <c r="AC99" i="2"/>
  <c r="J94" i="7"/>
  <c r="AC70" i="2"/>
  <c r="J65" i="7"/>
  <c r="AC342" i="2"/>
  <c r="J337" i="7"/>
  <c r="AC245" i="2"/>
  <c r="J240" i="7"/>
  <c r="AC603" i="2"/>
  <c r="J598" i="7"/>
  <c r="AC782" i="2"/>
  <c r="J777" i="7"/>
  <c r="AC990" i="2"/>
  <c r="J985" i="7"/>
  <c r="AC830" i="2"/>
  <c r="J825" i="7"/>
  <c r="AC466" i="2"/>
  <c r="J461" i="7"/>
  <c r="AC783" i="2"/>
  <c r="J778" i="7"/>
  <c r="AC668" i="2"/>
  <c r="J663" i="7"/>
  <c r="AC178" i="2"/>
  <c r="J173" i="7"/>
  <c r="AC206" i="2"/>
  <c r="J201" i="7"/>
  <c r="AC877" i="2"/>
  <c r="J872" i="7"/>
  <c r="AC876" i="2"/>
  <c r="J871" i="7"/>
  <c r="AC742" i="2"/>
  <c r="J737" i="7"/>
  <c r="AC728" i="2"/>
  <c r="J723" i="7"/>
  <c r="AC723" i="2"/>
  <c r="J718" i="7"/>
  <c r="AC504" i="2"/>
  <c r="J499" i="7"/>
  <c r="AC180" i="2"/>
  <c r="J175" i="7"/>
  <c r="AC751" i="2"/>
  <c r="J746" i="7"/>
  <c r="AC627" i="2"/>
  <c r="J622" i="7"/>
  <c r="AC153" i="2"/>
  <c r="J148" i="7"/>
  <c r="AC50" i="2"/>
  <c r="J45" i="7"/>
  <c r="AC210" i="2"/>
  <c r="J205" i="7"/>
  <c r="AC109" i="2"/>
  <c r="J104" i="7"/>
  <c r="AC854" i="2"/>
  <c r="J849" i="7"/>
  <c r="AC235" i="2"/>
  <c r="J230" i="7"/>
  <c r="AC347" i="2"/>
  <c r="J342" i="7"/>
  <c r="AC1008" i="2"/>
  <c r="J1003" i="7"/>
  <c r="AC761" i="2"/>
  <c r="J756" i="7"/>
  <c r="AC351" i="2"/>
  <c r="J346" i="7"/>
  <c r="AC672" i="2"/>
  <c r="J667" i="7"/>
  <c r="AC933" i="2"/>
  <c r="J928" i="7"/>
  <c r="AC862" i="2"/>
  <c r="J857" i="7"/>
  <c r="AC194" i="2"/>
  <c r="J189" i="7"/>
  <c r="AC666" i="2"/>
  <c r="J661" i="7"/>
  <c r="AC215" i="2"/>
  <c r="J210" i="7"/>
  <c r="AC411" i="2"/>
  <c r="J406" i="7"/>
  <c r="AC36" i="2"/>
  <c r="J31" i="7"/>
  <c r="AC72" i="2"/>
  <c r="J67" i="7"/>
  <c r="AC823" i="2"/>
  <c r="J818" i="7"/>
  <c r="AC592" i="2"/>
  <c r="J587" i="7"/>
  <c r="AC447" i="2"/>
  <c r="J442" i="7"/>
  <c r="AC561" i="2"/>
  <c r="J556" i="7"/>
  <c r="AC256" i="2"/>
  <c r="J251" i="7"/>
  <c r="AC747" i="2"/>
  <c r="J742" i="7"/>
  <c r="AC310" i="2"/>
  <c r="J305" i="7"/>
  <c r="AC79" i="2"/>
  <c r="J74" i="7"/>
  <c r="AC409" i="2"/>
  <c r="J404" i="7"/>
  <c r="AC337" i="2"/>
  <c r="J332" i="7"/>
  <c r="AC1001" i="2"/>
  <c r="J996" i="7"/>
  <c r="AC976" i="2"/>
  <c r="J971" i="7"/>
  <c r="AC263" i="2"/>
  <c r="J258" i="7"/>
  <c r="AC439" i="2"/>
  <c r="J434" i="7"/>
  <c r="AC762" i="2"/>
  <c r="J757" i="7"/>
  <c r="AC138" i="2"/>
  <c r="J133" i="7"/>
  <c r="AC873" i="2"/>
  <c r="J868" i="7"/>
  <c r="AC149" i="2"/>
  <c r="J144" i="7"/>
  <c r="AC693" i="2"/>
  <c r="J688" i="7"/>
  <c r="AC495" i="2"/>
  <c r="J490" i="7"/>
  <c r="AC614" i="2"/>
  <c r="J609" i="7"/>
  <c r="AC503" i="2"/>
  <c r="J498" i="7"/>
  <c r="AC417" i="2"/>
  <c r="J412" i="7"/>
  <c r="AC27" i="2"/>
  <c r="J22" i="7"/>
  <c r="AC364" i="2"/>
  <c r="J359" i="7"/>
  <c r="AC637" i="2"/>
  <c r="J632" i="7"/>
  <c r="AC333" i="2"/>
  <c r="J328" i="7"/>
  <c r="AC665" i="2"/>
  <c r="J660" i="7"/>
  <c r="AC811" i="2"/>
  <c r="J806" i="7"/>
  <c r="AC611" i="2"/>
  <c r="J606" i="7"/>
  <c r="AC240" i="2"/>
  <c r="J235" i="7"/>
  <c r="AC432" i="2"/>
  <c r="J427" i="7"/>
  <c r="AC612" i="2"/>
  <c r="J607" i="7"/>
  <c r="AC890" i="2"/>
  <c r="J885" i="7"/>
  <c r="AC875" i="2"/>
  <c r="J870" i="7"/>
  <c r="AC305" i="2"/>
  <c r="J300" i="7"/>
  <c r="AC340" i="2"/>
  <c r="J335" i="7"/>
  <c r="AC56" i="2"/>
  <c r="J51" i="7"/>
  <c r="AC544" i="2"/>
  <c r="J539" i="7"/>
  <c r="AC335" i="2"/>
  <c r="J330" i="7"/>
  <c r="AC567" i="2"/>
  <c r="J562" i="7"/>
  <c r="AC323" i="2"/>
  <c r="J318" i="7"/>
  <c r="AC249" i="2"/>
  <c r="J244" i="7"/>
  <c r="AC183" i="2"/>
  <c r="J178" i="7"/>
  <c r="AC857" i="2"/>
  <c r="J852" i="7"/>
  <c r="AC1011" i="2"/>
  <c r="J1006" i="7"/>
  <c r="AC754" i="2"/>
  <c r="J749" i="7"/>
  <c r="AC30" i="2"/>
  <c r="J25" i="7"/>
  <c r="AC171" i="2"/>
  <c r="J166" i="7"/>
  <c r="AC111" i="2"/>
  <c r="J106" i="7"/>
  <c r="AC842" i="2"/>
  <c r="J837" i="7"/>
  <c r="AC230" i="2"/>
  <c r="J225" i="7"/>
  <c r="AC644" i="2"/>
  <c r="J639" i="7"/>
  <c r="AC622" i="2"/>
  <c r="J617" i="7"/>
  <c r="AC445" i="2"/>
  <c r="J440" i="7"/>
  <c r="AC911" i="2"/>
  <c r="J906" i="7"/>
  <c r="AC405" i="2"/>
  <c r="J400" i="7"/>
  <c r="AC17" i="2"/>
  <c r="AB1017" i="2"/>
  <c r="J12" i="7"/>
  <c r="AC957" i="2"/>
  <c r="J952" i="7"/>
  <c r="AC535" i="2"/>
  <c r="J530" i="7"/>
  <c r="AC879" i="2"/>
  <c r="J874" i="7"/>
  <c r="AC979" i="2"/>
  <c r="J974" i="7"/>
  <c r="AC213" i="2"/>
  <c r="J208" i="7"/>
  <c r="AC944" i="2"/>
  <c r="J939" i="7"/>
  <c r="AC845" i="2"/>
  <c r="J840" i="7"/>
  <c r="AC491" i="2"/>
  <c r="J486" i="7"/>
  <c r="AC626" i="2"/>
  <c r="J621" i="7"/>
  <c r="AC1006" i="2"/>
  <c r="J1001" i="7"/>
  <c r="AC303" i="2"/>
  <c r="J298" i="7"/>
  <c r="AC428" i="2"/>
  <c r="J423" i="7"/>
  <c r="AC759" i="2"/>
  <c r="J754" i="7"/>
  <c r="AC970" i="2"/>
  <c r="J965" i="7"/>
  <c r="AC620" i="2"/>
  <c r="J615" i="7"/>
  <c r="AC229" i="2"/>
  <c r="J224" i="7"/>
  <c r="AC287" i="2"/>
  <c r="J282" i="7"/>
  <c r="AC587" i="2"/>
  <c r="J582" i="7"/>
  <c r="AC375" i="2"/>
  <c r="J370" i="7"/>
  <c r="AC517" i="2"/>
  <c r="J512" i="7"/>
  <c r="AC120" i="2"/>
  <c r="J115" i="7"/>
  <c r="AC449" i="2"/>
  <c r="J444" i="7"/>
  <c r="AC66" i="2"/>
  <c r="J61" i="7"/>
  <c r="AC87" i="2"/>
  <c r="J82" i="7"/>
  <c r="AC472" i="2"/>
  <c r="J467" i="7"/>
  <c r="AC557" i="2"/>
  <c r="J552" i="7"/>
  <c r="AC981" i="2"/>
  <c r="J976" i="7"/>
  <c r="AC731" i="2"/>
  <c r="J726" i="7"/>
  <c r="AC749" i="2"/>
  <c r="J744" i="7"/>
  <c r="AC471" i="2"/>
  <c r="J466" i="7"/>
  <c r="AC47" i="2"/>
  <c r="J42" i="7"/>
  <c r="AC369" i="2"/>
  <c r="J364" i="7"/>
  <c r="AC61" i="2"/>
  <c r="J56" i="7"/>
  <c r="AC571" i="2"/>
  <c r="J566" i="7"/>
  <c r="AC785" i="2"/>
  <c r="J780" i="7"/>
  <c r="AC1007" i="2"/>
  <c r="J1002" i="7"/>
  <c r="AC143" i="2"/>
  <c r="J138" i="7"/>
  <c r="AC243" i="2"/>
  <c r="J238" i="7"/>
  <c r="AC904" i="2"/>
  <c r="J899" i="7"/>
  <c r="AC840" i="2"/>
  <c r="J835" i="7"/>
  <c r="AC450" i="2"/>
  <c r="J445" i="7"/>
  <c r="AC692" i="2"/>
  <c r="J687" i="7"/>
  <c r="AC251" i="2"/>
  <c r="J246" i="7"/>
  <c r="AC113" i="2"/>
  <c r="J108" i="7"/>
  <c r="AC508" i="2"/>
  <c r="J503" i="7"/>
  <c r="AC910" i="2"/>
  <c r="J905" i="7"/>
  <c r="AC177" i="2"/>
  <c r="J172" i="7"/>
  <c r="AC951" i="2"/>
  <c r="J946" i="7"/>
  <c r="AC691" i="2"/>
  <c r="J686" i="7"/>
  <c r="AC18" i="2"/>
  <c r="J13" i="7"/>
  <c r="AC880" i="2"/>
  <c r="J875" i="7"/>
  <c r="AC850" i="2"/>
  <c r="J845" i="7"/>
  <c r="AC757" i="2"/>
  <c r="J752" i="7"/>
  <c r="AC586" i="2"/>
  <c r="J581" i="7"/>
  <c r="AC152" i="2"/>
  <c r="J147" i="7"/>
  <c r="AC793" i="2"/>
  <c r="J788" i="7"/>
  <c r="AC852" i="2"/>
  <c r="J847" i="7"/>
  <c r="AC175" i="2"/>
  <c r="J170" i="7"/>
  <c r="AC378" i="2"/>
  <c r="J373" i="7"/>
  <c r="AC732" i="2"/>
  <c r="J727" i="7"/>
  <c r="AC863" i="2"/>
  <c r="J858" i="7"/>
  <c r="AC722" i="2"/>
  <c r="J717" i="7"/>
  <c r="AC264" i="2"/>
  <c r="J259" i="7"/>
  <c r="AC363" i="2"/>
  <c r="J358" i="7"/>
  <c r="AC22" i="2"/>
  <c r="J17" i="7"/>
  <c r="AC745" i="2"/>
  <c r="J740" i="7"/>
  <c r="AC524" i="2"/>
  <c r="J519" i="7"/>
  <c r="AC86" i="2"/>
  <c r="J81" i="7"/>
  <c r="AC643" i="2"/>
  <c r="J638" i="7"/>
  <c r="AC671" i="2"/>
  <c r="J666" i="7"/>
  <c r="AC257" i="2"/>
  <c r="J252" i="7"/>
  <c r="AC918" i="2"/>
  <c r="J913" i="7"/>
  <c r="AC653" i="2"/>
  <c r="J648" i="7"/>
  <c r="AC274" i="2"/>
  <c r="J269" i="7"/>
  <c r="AC608" i="2"/>
  <c r="J603" i="7"/>
  <c r="AC870" i="2"/>
  <c r="J865" i="7"/>
  <c r="AC121" i="2"/>
  <c r="J116" i="7"/>
  <c r="AC461" i="2"/>
  <c r="J456" i="7"/>
  <c r="AC492" i="2"/>
  <c r="J487" i="7"/>
  <c r="AC700" i="2"/>
  <c r="J695" i="7"/>
  <c r="AC278" i="2"/>
  <c r="J273" i="7"/>
  <c r="AC791" i="2"/>
  <c r="J786" i="7"/>
  <c r="AC358" i="2"/>
  <c r="J353" i="7"/>
  <c r="AC792" i="2"/>
  <c r="J787" i="7"/>
  <c r="AC663" i="2"/>
  <c r="J658" i="7"/>
  <c r="AC341" i="2"/>
  <c r="J336" i="7"/>
  <c r="AC453" i="2"/>
  <c r="J448" i="7"/>
  <c r="AC764" i="2"/>
  <c r="J759" i="7"/>
  <c r="AC585" i="2"/>
  <c r="J580" i="7"/>
  <c r="AC197" i="2"/>
  <c r="J192" i="7"/>
  <c r="AC208" i="2"/>
  <c r="J203" i="7"/>
  <c r="AC609" i="2"/>
  <c r="J604" i="7"/>
  <c r="AC212" i="2"/>
  <c r="J207" i="7"/>
  <c r="AC371" i="2"/>
  <c r="J366" i="7"/>
  <c r="AC501" i="2"/>
  <c r="J496" i="7"/>
  <c r="AC1010" i="2"/>
  <c r="J1005" i="7"/>
  <c r="AC100" i="2"/>
  <c r="J95" i="7"/>
  <c r="AC543" i="2"/>
  <c r="J538" i="7"/>
  <c r="AC581" i="2"/>
  <c r="J576" i="7"/>
  <c r="AC841" i="2"/>
  <c r="J836" i="7"/>
  <c r="AC878" i="2"/>
  <c r="J873" i="7"/>
  <c r="AC402" i="2"/>
  <c r="J397" i="7"/>
  <c r="AC837" i="2"/>
  <c r="J832" i="7"/>
  <c r="AC871" i="2"/>
  <c r="J866" i="7"/>
  <c r="AC306" i="2"/>
  <c r="J301" i="7"/>
  <c r="AC321" i="2"/>
  <c r="J316" i="7"/>
  <c r="AC985" i="2"/>
  <c r="J980" i="7"/>
  <c r="AC427" i="2"/>
  <c r="J422" i="7"/>
  <c r="AC860" i="2"/>
  <c r="J855" i="7"/>
  <c r="AC907" i="2"/>
  <c r="J902" i="7"/>
  <c r="AC237" i="2"/>
  <c r="J232" i="7"/>
  <c r="AC716" i="2"/>
  <c r="J711" i="7"/>
  <c r="AC699" i="2"/>
  <c r="J694" i="7"/>
  <c r="AC96" i="2"/>
  <c r="J91" i="7"/>
  <c r="AC272" i="2"/>
  <c r="J267" i="7"/>
  <c r="AC119" i="2"/>
  <c r="J114" i="7"/>
  <c r="AC58" i="2"/>
  <c r="J53" i="7"/>
  <c r="AC83" i="2"/>
  <c r="J78" i="7"/>
  <c r="AC593" i="2"/>
  <c r="J588" i="7"/>
  <c r="AC372" i="2"/>
  <c r="J367" i="7"/>
  <c r="AC574" i="2"/>
  <c r="J569" i="7"/>
  <c r="AC539" i="2"/>
  <c r="J534" i="7"/>
  <c r="AC589" i="2"/>
  <c r="J584" i="7"/>
  <c r="AC134" i="2"/>
  <c r="J129" i="7"/>
  <c r="AC753" i="2"/>
  <c r="J748" i="7"/>
  <c r="AC144" i="2"/>
  <c r="J139" i="7"/>
  <c r="AC154" i="2"/>
  <c r="J149" i="7"/>
  <c r="AC23" i="2"/>
  <c r="J18" i="7"/>
  <c r="AC818" i="2"/>
  <c r="J813" i="7"/>
  <c r="AC65" i="2"/>
  <c r="J60" i="7"/>
  <c r="AC328" i="2"/>
  <c r="J323" i="7"/>
  <c r="AC185" i="2"/>
  <c r="J180" i="7"/>
  <c r="AC640" i="2"/>
  <c r="J635" i="7"/>
  <c r="AC961" i="2"/>
  <c r="J956" i="7"/>
  <c r="AC695" i="2"/>
  <c r="J690" i="7"/>
  <c r="AC651" i="2"/>
  <c r="J646" i="7"/>
  <c r="AC55" i="2"/>
  <c r="J50" i="7"/>
  <c r="AC280" i="2"/>
  <c r="J275" i="7"/>
  <c r="AC582" i="2"/>
  <c r="J577" i="7"/>
  <c r="AC943" i="2"/>
  <c r="J938" i="7"/>
  <c r="AC652" i="2"/>
  <c r="J647" i="7"/>
  <c r="AC391" i="2"/>
  <c r="J386" i="7"/>
  <c r="AC179" i="2"/>
  <c r="J174" i="7"/>
  <c r="AC318" i="2"/>
  <c r="J313" i="7"/>
  <c r="AC195" i="2"/>
  <c r="J190" i="7"/>
  <c r="AC927" i="2"/>
  <c r="J922" i="7"/>
  <c r="AC538" i="2"/>
  <c r="J533" i="7"/>
  <c r="AC196" i="2"/>
  <c r="J191" i="7"/>
  <c r="AC499" i="2"/>
  <c r="J494" i="7"/>
  <c r="AC173" i="2"/>
  <c r="J168" i="7"/>
  <c r="AC380" i="2"/>
  <c r="J375" i="7"/>
  <c r="AC42" i="2"/>
  <c r="J37" i="7"/>
  <c r="AC26" i="2"/>
  <c r="J21" i="7"/>
  <c r="AC90" i="2"/>
  <c r="J85" i="7"/>
  <c r="AC291" i="2"/>
  <c r="J286" i="7"/>
  <c r="AC40" i="2"/>
  <c r="J35" i="7"/>
  <c r="AC302" i="2"/>
  <c r="J297" i="7"/>
  <c r="AC899" i="2"/>
  <c r="J894" i="7"/>
  <c r="AC605" i="2"/>
  <c r="J600" i="7"/>
  <c r="AC476" i="2"/>
  <c r="J471" i="7"/>
  <c r="AC642" i="2"/>
  <c r="J637" i="7"/>
  <c r="AC922" i="2"/>
  <c r="J917" i="7"/>
  <c r="AC786" i="2"/>
  <c r="J781" i="7"/>
  <c r="AC216" i="2"/>
  <c r="J211" i="7"/>
  <c r="AC889" i="2"/>
  <c r="J884" i="7"/>
  <c r="AC162" i="2"/>
  <c r="J157" i="7"/>
  <c r="AC564" i="2"/>
  <c r="J559" i="7"/>
  <c r="AC148" i="2"/>
  <c r="J143" i="7"/>
  <c r="AC962" i="2"/>
  <c r="J957" i="7"/>
  <c r="AC739" i="2"/>
  <c r="J734" i="7"/>
  <c r="AC41" i="2"/>
  <c r="J36" i="7"/>
  <c r="AC184" i="2"/>
  <c r="J179" i="7"/>
  <c r="AC820" i="2"/>
  <c r="J815" i="7"/>
  <c r="AC980" i="2"/>
  <c r="J975" i="7"/>
  <c r="AC633" i="2"/>
  <c r="J628" i="7"/>
  <c r="AC669" i="2"/>
  <c r="J664" i="7"/>
  <c r="AC892" i="2"/>
  <c r="J887" i="7"/>
  <c r="AC494" i="2"/>
  <c r="J489" i="7"/>
  <c r="AC327" i="2"/>
  <c r="J322" i="7"/>
  <c r="AC456" i="2"/>
  <c r="J451" i="7"/>
  <c r="AC422" i="2"/>
  <c r="J417" i="7"/>
  <c r="AC415" i="2"/>
  <c r="J410" i="7"/>
  <c r="AC317" i="2"/>
  <c r="J312" i="7"/>
  <c r="AC704" i="2"/>
  <c r="J699" i="7"/>
  <c r="AC547" i="2"/>
  <c r="J542" i="7"/>
  <c r="AC200" i="2"/>
  <c r="J195" i="7"/>
  <c r="AC528" i="2"/>
  <c r="J523" i="7"/>
  <c r="AC311" i="2"/>
  <c r="J306" i="7"/>
  <c r="J1012" i="7" l="1"/>
</calcChain>
</file>

<file path=xl/sharedStrings.xml><?xml version="1.0" encoding="utf-8"?>
<sst xmlns="http://schemas.openxmlformats.org/spreadsheetml/2006/main" count="503" uniqueCount="183">
  <si>
    <t xml:space="preserve"> </t>
  </si>
  <si>
    <t>BANDS</t>
  </si>
  <si>
    <t>Staff Number</t>
  </si>
  <si>
    <t>Staff Name</t>
  </si>
  <si>
    <t>Current period tax due</t>
  </si>
  <si>
    <t>End Date
(Period end date or leaving date, whichever is earlier)</t>
  </si>
  <si>
    <t>Input</t>
  </si>
  <si>
    <t>Calc</t>
  </si>
  <si>
    <t>Low</t>
  </si>
  <si>
    <t>High</t>
  </si>
  <si>
    <t>Max. earnings within Band</t>
  </si>
  <si>
    <t>Band1</t>
  </si>
  <si>
    <t>Band2</t>
  </si>
  <si>
    <t>Band3</t>
  </si>
  <si>
    <t>Band4</t>
  </si>
  <si>
    <t>Max. cumulative tax  within the Band</t>
  </si>
  <si>
    <t xml:space="preserve">Total Remuneration </t>
  </si>
  <si>
    <t>Q2</t>
  </si>
  <si>
    <t>Q3</t>
  </si>
  <si>
    <t>Q4</t>
  </si>
  <si>
    <t>Recurring</t>
  </si>
  <si>
    <t>Total</t>
  </si>
  <si>
    <t>One-time</t>
  </si>
  <si>
    <t># of employees</t>
  </si>
  <si>
    <t># of employees for PR1</t>
  </si>
  <si>
    <t>S.No.</t>
  </si>
  <si>
    <t>Disclaimer</t>
  </si>
  <si>
    <t>Instructions and contents</t>
  </si>
  <si>
    <t>Next tab&gt;</t>
  </si>
  <si>
    <t>&lt;Previous tab</t>
  </si>
  <si>
    <t>Quarter end date</t>
  </si>
  <si>
    <t>(in BMD)</t>
  </si>
  <si>
    <t xml:space="preserve">All amounts in </t>
  </si>
  <si>
    <t>BMD</t>
  </si>
  <si>
    <t>Band</t>
  </si>
  <si>
    <t>Check</t>
  </si>
  <si>
    <t>Total YTD</t>
  </si>
  <si>
    <t>BAND</t>
  </si>
  <si>
    <t xml:space="preserve">Grey highlighted cells indicate that no input is required. </t>
  </si>
  <si>
    <t>Left</t>
  </si>
  <si>
    <t>Top</t>
  </si>
  <si>
    <t>Right</t>
  </si>
  <si>
    <t>Bottom</t>
  </si>
  <si>
    <t>Ref</t>
  </si>
  <si>
    <t>$A$1:$H$15</t>
  </si>
  <si>
    <t>Rates</t>
  </si>
  <si>
    <t>$C$58:$H$65</t>
  </si>
  <si>
    <t>$C$11:$H$19</t>
  </si>
  <si>
    <t>$C$25:$H$28</t>
  </si>
  <si>
    <t>$B$35:$G$41</t>
  </si>
  <si>
    <t>$B$46:$G$51</t>
  </si>
  <si>
    <t>Employment end date  (leave blank if not applicable)</t>
  </si>
  <si>
    <t>Pay-period end date</t>
  </si>
  <si>
    <t>Employment end date  (if applicable)</t>
  </si>
  <si>
    <t>Schedule A : Input Schedule</t>
  </si>
  <si>
    <r>
      <t xml:space="preserve">Table of Contents </t>
    </r>
    <r>
      <rPr>
        <b/>
        <i/>
        <sz val="10"/>
        <color theme="0"/>
        <rFont val="Arial"/>
        <family val="2"/>
      </rPr>
      <t>(click on the blue highlighted tab for link)</t>
    </r>
  </si>
  <si>
    <t>Total QTD</t>
  </si>
  <si>
    <t>Differential
Rates</t>
  </si>
  <si>
    <t>Quarterly Calculations.</t>
  </si>
  <si>
    <t>(in %)</t>
  </si>
  <si>
    <t>Total taxable remuneration  for PR1</t>
  </si>
  <si>
    <t>Sch A: Input</t>
  </si>
  <si>
    <t>Sch D: Workings</t>
  </si>
  <si>
    <t>Sch C: Quarterly Output (PR1)</t>
  </si>
  <si>
    <t>Employee Quarterly Gross Earnings</t>
  </si>
  <si>
    <t>Employee Portion of Payroll Tax payable this quarter</t>
  </si>
  <si>
    <t>Above cap?</t>
  </si>
  <si>
    <t>This is an auto-populated column for the staff number per Schedule A. Please refer Sch A: Input tab for more details.</t>
  </si>
  <si>
    <t>This is an auto-populated column for the staff name per Schedule A. Please refer Sch A: Input tab for more details.</t>
  </si>
  <si>
    <t>This is an auto-populated column for the start date per Schedule A. Please refer Sch A: Input tab for more details.</t>
  </si>
  <si>
    <t>This is an auto-populated column for the pay period end date from Schedule A. Please refer Sch A: Input tab for more details.</t>
  </si>
  <si>
    <t>This is an auto-populated column for the employment end date, if applicable from Schedule A. Please refer Sch A: Input tab for more details.</t>
  </si>
  <si>
    <t>Schedule D : Calculation Schedule</t>
  </si>
  <si>
    <t>Schedule C: Quarterly Output Schedule for PR1 form</t>
  </si>
  <si>
    <t>▼</t>
  </si>
  <si>
    <t>This is the calculation tab showing detailed calculations and is included for information purposes only.</t>
  </si>
  <si>
    <t>This is the quarterly summary tab which can be used for the quarterly PR1 returns. Refer to the tab for detailed instructions.</t>
  </si>
  <si>
    <t>Totals</t>
  </si>
  <si>
    <t>Input unique staff number. Red highlight indicates duplicate records. Please ensure that there are no duplicate records</t>
  </si>
  <si>
    <t>Input unique staff name. Red highlight indicates duplicate records. Please ensure that there are no duplicate records</t>
  </si>
  <si>
    <t>Please input your employment end date if employee has ceased employment, otherwise leave blank.</t>
  </si>
  <si>
    <r>
      <t xml:space="preserve">Examples of </t>
    </r>
    <r>
      <rPr>
        <b/>
        <u/>
        <sz val="10"/>
        <color theme="1"/>
        <rFont val="Arial"/>
        <family val="2"/>
      </rPr>
      <t xml:space="preserve">recurring payments </t>
    </r>
    <r>
      <rPr>
        <sz val="10"/>
        <color theme="1"/>
        <rFont val="Arial"/>
        <family val="2"/>
      </rPr>
      <t>are salary, commissions, overtime etc. (This list is not exhaustive.)</t>
    </r>
  </si>
  <si>
    <r>
      <t xml:space="preserve">Examples of </t>
    </r>
    <r>
      <rPr>
        <b/>
        <u/>
        <sz val="10"/>
        <color theme="1"/>
        <rFont val="Arial"/>
        <family val="2"/>
      </rPr>
      <t xml:space="preserve">one-off payments </t>
    </r>
    <r>
      <rPr>
        <sz val="10"/>
        <color theme="1"/>
        <rFont val="Arial"/>
        <family val="2"/>
      </rPr>
      <t>are bonuses, severance/redundancy payments, joining fees etc. (This list is not exhaustive.) Please refer the FAQs for more details.</t>
    </r>
  </si>
  <si>
    <t>Start date 
(First pay-period start date or joining date, whichever is later)</t>
  </si>
  <si>
    <t xml:space="preserve">First Pay-Period Start Date </t>
  </si>
  <si>
    <t>Last Pay-Period End Date</t>
  </si>
  <si>
    <t>This is an auto-populated column indicating the tax payable for YTD. These are locked cells.</t>
  </si>
  <si>
    <t>This is an auto-populated column indicating the tax to be deducted for the current pay period  These are locked cells.</t>
  </si>
  <si>
    <r>
      <t xml:space="preserve">Input employee joining date if it is after the start date of the first pay-period, selected in </t>
    </r>
    <r>
      <rPr>
        <b/>
        <sz val="10"/>
        <color rgb="FFC00000"/>
        <rFont val="Arial"/>
        <family val="2"/>
      </rPr>
      <t xml:space="preserve">[1] </t>
    </r>
    <r>
      <rPr>
        <sz val="10"/>
        <color rgb="FF000000"/>
        <rFont val="Arial"/>
        <family val="2"/>
      </rPr>
      <t>above, otherwise input the start date of such pay-period</t>
    </r>
  </si>
  <si>
    <t>Sch B: Bi-Weekly Output</t>
  </si>
  <si>
    <t>Total Bi-Weeks</t>
  </si>
  <si>
    <t>Bi-Weeks</t>
  </si>
  <si>
    <t xml:space="preserve">Select the current pay-period end date. i.e. the current bi-week-end date.  </t>
  </si>
  <si>
    <t>Current Bi-Week End Date</t>
  </si>
  <si>
    <t>Recurring earnings in current bi-week</t>
  </si>
  <si>
    <t>One-time
earnings in current bi-week</t>
  </si>
  <si>
    <t>Total
earnings in current bi-week</t>
  </si>
  <si>
    <t>Tax to be deducted in current bi-week</t>
  </si>
  <si>
    <t xml:space="preserve">Current bi-week's recurring pay </t>
  </si>
  <si>
    <t xml:space="preserve">Current bi-week's one-time pay </t>
  </si>
  <si>
    <t xml:space="preserve">Current bi-week's Total pay </t>
  </si>
  <si>
    <t>(in bi-weeks)</t>
  </si>
  <si>
    <t>Effective tax rate for Current bi-week</t>
  </si>
  <si>
    <t>This is an auto-populated column indicating the employees’ current bi-week gross earnings. These are locked cells. Red highlight indicate mismatch of earnings to the period implied.</t>
  </si>
  <si>
    <t>This is an auto-populated column indicating the employees’ current bi-week one-time earnings. These are locked cells. Red highlight indicate mismatch of earnings to the period implied.</t>
  </si>
  <si>
    <t>This is an auto-populated column indicating the employees’ combined earnings for current bi-week. These are locked cells. Red highlight indicate mismatch of earnings to the period implied.</t>
  </si>
  <si>
    <t>This is an auto-populated column indicating the number of bi-weeks that an employee has worked since the beginning of the first-pay period until YTD. These are locked cells.</t>
  </si>
  <si>
    <t>This is an auto-populated column indicating the number of weeks that an employee has worked since the beginning of the first-pay period until last bi-week (YTD-1). These are locked cells.</t>
  </si>
  <si>
    <t>This is an auto-populated column indicating the effective tax rate for current bi-week. These are locked cells.</t>
  </si>
  <si>
    <t>Schedule B : Bi-Weekly Output Schedule</t>
  </si>
  <si>
    <t xml:space="preserve">This is the summary output sheet indicating current bi-week's remuneration and the amount to be deducted for payroll tax. </t>
  </si>
  <si>
    <t>Current Bi-Week Calculations.</t>
  </si>
  <si>
    <r>
      <t xml:space="preserve">Input recurring and one-time earnings for each employee, </t>
    </r>
    <r>
      <rPr>
        <b/>
        <sz val="10"/>
        <color rgb="FFFF0000"/>
        <rFont val="Arial"/>
        <family val="2"/>
      </rPr>
      <t>DO NOT DELETE OR CHANGE ENTRIES MADE IN PREVIOUS PAY PERIODS</t>
    </r>
    <r>
      <rPr>
        <sz val="10"/>
        <color theme="1"/>
        <rFont val="Arial"/>
        <family val="2"/>
      </rPr>
      <t xml:space="preserve">. Any adjustment, should be made in the current period. </t>
    </r>
  </si>
  <si>
    <t>Version</t>
  </si>
  <si>
    <t>Author</t>
  </si>
  <si>
    <t>Date</t>
  </si>
  <si>
    <t>Revision</t>
  </si>
  <si>
    <t>Office of the Tax Commissioner</t>
  </si>
  <si>
    <t># of persons with expected remuneration higher than $900,000</t>
  </si>
  <si>
    <t>This is an auto-populated column indicating whether the combined earning including annualized recurring earnings for and one-time earnings year-to-date up to last bi-week (YTD-1) is greater than tax cap amount of $900k. These are locked cells.</t>
  </si>
  <si>
    <t>Bi-week number</t>
  </si>
  <si>
    <t>Q1</t>
  </si>
  <si>
    <t>TAX ID #:</t>
  </si>
  <si>
    <t>Section 3(1)(c) and (d) of the Payroll Tax Act, as amended by Payroll Tax Amendment Act, 2020</t>
  </si>
  <si>
    <t>PAYROLL TAX CALCULATOR FY2022-23</t>
  </si>
  <si>
    <t xml:space="preserve">Payroll tax calculator for the employees portion of tax for the fiscal year 2022-23 as prescribed under </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</si>
  <si>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2022 as per the Payroll Tax Rates Act 1995 as amended by the Payroll Tax Amendment Act 2020
</t>
  </si>
  <si>
    <t xml:space="preserve">Input start date of first pay period (Bi-week). e.g. If the first pay-day is 1-April-22 then the start date of the pay-period would be 19-March-22. </t>
  </si>
  <si>
    <t>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2022 as per the Payroll Tax Rates Act 1995 as amended by the Payroll Tax Amendment Act 2020</t>
  </si>
  <si>
    <t>Q1 FY 2022/23</t>
  </si>
  <si>
    <t>Q2 FY 2022/23</t>
  </si>
  <si>
    <t>Q3 FY 2022/23</t>
  </si>
  <si>
    <t>Q4 FY 2022/23</t>
  </si>
  <si>
    <t>Gross Recurring Earnings FY 2022/23 YTD</t>
  </si>
  <si>
    <t>Gross One-time Earnings FY 2022/23 YTD</t>
  </si>
  <si>
    <t>Gross Total Earnings FY 2022/23 YTD</t>
  </si>
  <si>
    <t>Annualized Gross Recurring Earnings FY 2022/23 YTD</t>
  </si>
  <si>
    <t>Annualized  Gross Recurring + One-time Earnings FY 2022/23 YTD</t>
  </si>
  <si>
    <t># of Periods employed FY 2022/23 YTD
(in bi-weeks)</t>
  </si>
  <si>
    <t>Is the expected income for FY2022/23 (total annualized earnings for FY2022/23 + one-time earnings) greater than tax cap amount of $900k?</t>
  </si>
  <si>
    <t>Tax payable FY 2022/23 YTD</t>
  </si>
  <si>
    <t>Effective tax rate for FY 2022/23 YTD bi-week</t>
  </si>
  <si>
    <t>Gross Recurring Earnings FY 2022/23 YTD - 1</t>
  </si>
  <si>
    <t>Gross One-time Earnings FY 2022/23 YTD - 1</t>
  </si>
  <si>
    <t>Gross Total Earnings FY 2022/23 YTD - 1</t>
  </si>
  <si>
    <t>Annual Gross Recurring Earnings FY 2022/23 YTD-1</t>
  </si>
  <si>
    <t>Annualized Gross Recurring + One-time Earnings FY 2022/23 YTD-1</t>
  </si>
  <si>
    <t># of Periods employed FY 2022/23 YTD - 1
(in bi-weeks)</t>
  </si>
  <si>
    <t>Is the expected income for FY2022/23 YTD -1 (total annualized earnings for FY2022/23 YTD - 1 + one-time earnings) greater than tax cap amount of $900k?</t>
  </si>
  <si>
    <t>Tax already deducted (FY 2022/23 YTD-1)</t>
  </si>
  <si>
    <t>Effective tax rate for FY 2022/23 YTD-1 (bi-week)</t>
  </si>
  <si>
    <t>Annualized  Gross Recurring Earnings Q1' FY 2022/23</t>
  </si>
  <si>
    <t>Annualized  Gross Recurring + One-time Earnings Q1' FY 2022/23</t>
  </si>
  <si>
    <t># of Periods employed FY 2022/23
(in bi-weeks)</t>
  </si>
  <si>
    <t>Is the expected income for FY2022/23 greater than tax cap amount of $900k?</t>
  </si>
  <si>
    <t>Tax Deducted Q1' FY 2022/23</t>
  </si>
  <si>
    <t>Annualized Gross Recurring Earnings Q2' FY 2022/23</t>
  </si>
  <si>
    <t>Annualized Gross Recurring + One-time Earnings Q2' FY 2022/23</t>
  </si>
  <si>
    <t>Is the expected income for FY 2022/23 greater than tax cap amount of $900k?</t>
  </si>
  <si>
    <t>Tax Deducted Q2' FY 2022/23</t>
  </si>
  <si>
    <t>Annualized  Gross Recurring Earnings Q3' FY 2022/23</t>
  </si>
  <si>
    <t>Annualized  Gross Recurring + One-time Earnings Q3' FY 2022/23</t>
  </si>
  <si>
    <t>Tax Deducted Q3' FY 2022/23</t>
  </si>
  <si>
    <t>Annualized  Gross Recurring Earnings Q4' FY 2022/23</t>
  </si>
  <si>
    <t>Annualized  Gross Recurring + One-time Earnings Q4' FY 2022/23</t>
  </si>
  <si>
    <t>Is the expected income for  FY 2022/23 greater than tax cap amount of $900k?</t>
  </si>
  <si>
    <t>Tax Deducted Q4' FY 2022/23</t>
  </si>
  <si>
    <t>This is an auto-populated column indicating the employees’ FY2022/23 year-to-date (YTD) recurring earnings. These are locked cells. Red highlight indicate mismatch of earnings to the period implied.</t>
  </si>
  <si>
    <t>This is an auto-populated column indicating the employees’ FY2022/23 year-to-date (YTD) one-time earnings. These are locked cells. Red highlight indicate mismatch of earnings to the period implied.</t>
  </si>
  <si>
    <t>This is an auto-populated column indicating the employees’ combined earnings for FY2022/23 year-to-date (YTD). These are locked cells. Red highlight indicate mismatch of earnings to the period implied.</t>
  </si>
  <si>
    <t>This is an auto-populated column indicating the employees’ annualized recurring earnings for FY2022/23 year-to-date (YTD). These are locked cells. Red highlight indicate mismatch of earnings to the period implied.</t>
  </si>
  <si>
    <t>This is an auto-populated column indicating the employees’ combined earnings of annualized recurring earnings and one-time earnings for FY2022/23 year-to-date (YTD). These are locked cells. Red highlight indicate mismatch of earnings to the period implied.</t>
  </si>
  <si>
    <t>This is an auto-populated column indicating whether the combined earning including annualized recurring earnings for FY2022/23 YTD and one-time earnings YTD is greater than tax cap amount of $900k. These are locked cells.</t>
  </si>
  <si>
    <t>This is an auto-populated column indicating the effective tax rate FY2022/23 year-to-date (YTD). These are locked cells.</t>
  </si>
  <si>
    <t>This is an auto-populated column indicating the employees’ FY2022/23 year-to-date up to last bi-week ("YTD-1") recurring earnings. These are locked cells. Red highlight indicate mismatch of earnings to the period implied.</t>
  </si>
  <si>
    <t>This is an auto-populated column indicating the employees’ FY2022/23 year-to-date up to last bi-week (YTD-1) one-time earnings. These are locked cells. Red highlight indicate mismatch of earnings to the period implied.</t>
  </si>
  <si>
    <t>This is an auto-populated column indicating the employees’ combined earnings for FY2022/23 year-to-date up to last bi-week (YTD-1). These are locked cells. Red highlight indicate mismatch of earnings to the period implied.</t>
  </si>
  <si>
    <t>This is an auto-populated column indicating the employees’ annualized recurring earnings for FY2022/23 year-to-date up to last bi-week (YTD-1). These are locked cells. Red highlight indicate mismatch of earnings to the period implied.</t>
  </si>
  <si>
    <t>This is an auto-populated column indicating the employees’ combined earnings of annualized recurring earnings and one-time earnings for FY2022/23 year-to-date up to last bi-week (YTD-1). These are locked cells. Red highlight indicate mismatch of earnings to the period implied.</t>
  </si>
  <si>
    <t>This is an auto-populated column indicating the tax already deducted for FY2022/23  year-to-date up to last bi-week (YTD-1). These are locked cells.</t>
  </si>
  <si>
    <t>This is an auto-populated column indicating the effective tax rate FY2022/23 year-to-date up to last bi-week (YTD-1). These are locked cells.</t>
  </si>
  <si>
    <t>Updated for fiscal year 2022-23.</t>
  </si>
  <si>
    <t xml:space="preserve">This is the input tab. This is the first step towards calculation of the current period payroll tax. Users of the calculator can only edit this tab and data can only be input into the turquoise fields. All the other tabs are locked and automatically calculated from inputs in this tab. Refer to the tab for detailed instructions.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</si>
</sst>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_(* \(#,##0\);_(* &quot;-&quot;_);_(@_)"/>
    <numFmt numFmtId="43" formatCode="_(* #,##0.00_);_(* \(#,##0.00\);_(* &quot;-&quot;??_);_(@_)"/>
    <numFmt numFmtId="164" formatCode="_(* #,##0_);_(* \(#,##0\);_(* &quot;-&quot;??_);_(@_)"/>
    <numFmt numFmtId="165" formatCode="[$-409]d\-mmm\-yy;@"/>
    <numFmt numFmtId="166" formatCode="&quot;[&quot;General&quot;]&quot;"/>
    <numFmt numFmtId="167" formatCode="0.000%"/>
    <numFmt numFmtId="168" formatCode="_(* #,##0.0_);_(* \(#,##0.0\);_(* &quot;-&quot;??_);_(@_)"/>
    <numFmt numFmtId="169" formatCode="0.00%_);\(0.00%\);0.00%_);@_)"/>
    <numFmt numFmtId="170" formatCode="0.0%"/>
    <numFmt numFmtId="171" formatCode="_(* #,##0.0_);_(* \(#,##0.0\);_(* &quot;-&quot;?_);_(@_)"/>
    <numFmt numFmtId="172" formatCode="_(* #,##0.0000_);_(* \(#,##0.0000\);_(* &quot;-&quot;??_);_(@_)"/>
    <numFmt numFmtId="173" formatCode="ddd\ d\-mmm\-yy"/>
    <numFmt numFmtId="174" formatCode="[$-409]ddd\ d\-mmm\-yy;@"/>
  </numFmts>
  <fonts count="50"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6"/>
      <name val="Arial"/>
      <family val="2"/>
    </font>
    <font>
      <sz val="10"/>
      <name val="Arial"/>
      <family val="2"/>
    </font>
    <font>
      <sz val="10"/>
      <name val="Arial"/>
      <family val="2"/>
    </font>
    <font>
      <b/>
      <sz val="10"/>
      <name val="Arial"/>
      <family val="2"/>
    </font>
    <font>
      <sz val="10"/>
      <color indexed="8"/>
      <name val="Arial"/>
      <family val="2"/>
    </font>
    <font>
      <sz val="11"/>
      <color theme="1"/>
      <name val="Calibri"/>
      <family val="2"/>
      <scheme val="minor"/>
    </font>
    <font>
      <sz val="10"/>
      <color theme="1"/>
      <name val="Arial"/>
      <family val="2"/>
    </font>
    <font>
      <b/>
      <sz val="10"/>
      <color theme="1"/>
      <name val="Arial"/>
      <family val="2"/>
    </font>
    <font>
      <b/>
      <sz val="10"/>
      <color theme="0"/>
      <name val="Arial"/>
      <family val="2"/>
    </font>
    <font>
      <i/>
      <sz val="10"/>
      <color theme="1"/>
      <name val="Arial"/>
      <family val="2"/>
    </font>
    <font>
      <u/>
      <sz val="11"/>
      <color theme="10"/>
      <name val="Calibri"/>
      <family val="2"/>
      <scheme val="minor"/>
    </font>
    <font>
      <sz val="10"/>
      <color rgb="FF000000"/>
      <name val="Arial"/>
      <family val="2"/>
    </font>
    <font>
      <sz val="10"/>
      <color rgb="FFFF0000"/>
      <name val="Arial"/>
      <family val="2"/>
    </font>
    <font>
      <b/>
      <sz val="11"/>
      <color theme="1"/>
      <name val="Calibri"/>
      <family val="2"/>
      <scheme val="minor"/>
    </font>
    <font>
      <sz val="10"/>
      <color theme="0"/>
      <name val="Arial"/>
      <family val="2"/>
    </font>
    <font>
      <sz val="11"/>
      <color theme="1"/>
      <name val="Arial"/>
      <family val="2"/>
    </font>
    <font>
      <b/>
      <sz val="10"/>
      <color rgb="FF00338D"/>
      <name val="Arial"/>
      <family val="2"/>
    </font>
    <font>
      <b/>
      <sz val="10"/>
      <color rgb="FF00338D"/>
      <name val="Calibri"/>
      <family val="2"/>
      <scheme val="minor"/>
    </font>
    <font>
      <sz val="16"/>
      <color rgb="FF00338D"/>
      <name val="Arial"/>
      <family val="2"/>
    </font>
    <font>
      <b/>
      <sz val="11"/>
      <color theme="5" tint="-0.249977111117893"/>
      <name val="Calibri"/>
      <family val="2"/>
      <scheme val="minor"/>
    </font>
    <font>
      <u/>
      <sz val="10"/>
      <color theme="10"/>
      <name val="Arial"/>
      <family val="2"/>
    </font>
    <font>
      <b/>
      <sz val="14"/>
      <name val="Arial"/>
      <family val="2"/>
    </font>
    <font>
      <b/>
      <sz val="11"/>
      <color theme="1"/>
      <name val="Arial"/>
      <family val="2"/>
    </font>
    <font>
      <i/>
      <sz val="8"/>
      <name val="Arial"/>
      <family val="2"/>
    </font>
    <font>
      <i/>
      <sz val="10"/>
      <color theme="5"/>
      <name val="Arial"/>
      <family val="2"/>
    </font>
    <font>
      <sz val="10"/>
      <color theme="5"/>
      <name val="Arial"/>
      <family val="2"/>
    </font>
    <font>
      <b/>
      <sz val="12"/>
      <color theme="0"/>
      <name val="Arial"/>
      <family val="2"/>
    </font>
    <font>
      <b/>
      <sz val="20"/>
      <color rgb="FF002060"/>
      <name val="Arial"/>
      <family val="2"/>
    </font>
    <font>
      <b/>
      <sz val="16"/>
      <color theme="0"/>
      <name val="Arial"/>
      <family val="2"/>
    </font>
    <font>
      <b/>
      <i/>
      <sz val="10"/>
      <color theme="0"/>
      <name val="Arial"/>
      <family val="2"/>
    </font>
    <font>
      <sz val="10"/>
      <color rgb="FFFFFF00"/>
      <name val="Arial"/>
      <family val="2"/>
    </font>
    <font>
      <b/>
      <sz val="10"/>
      <color rgb="FFFF0000"/>
      <name val="Arial"/>
      <family val="2"/>
    </font>
    <font>
      <sz val="8"/>
      <color theme="0" tint="-0.499984740745262"/>
      <name val="Arial"/>
      <family val="2"/>
    </font>
    <font>
      <b/>
      <u/>
      <sz val="10"/>
      <color theme="1"/>
      <name val="Arial"/>
      <family val="2"/>
    </font>
    <font>
      <b/>
      <sz val="10"/>
      <color rgb="FFC00000"/>
      <name val="Arial"/>
      <family val="2"/>
    </font>
    <font>
      <sz val="10"/>
      <color rgb="FFFFFFFF"/>
      <name val="Arial"/>
      <family val="2"/>
    </font>
  </fonts>
  <fills count="9">
    <fill>
      <patternFill patternType="none"/>
    </fill>
    <fill>
      <patternFill patternType="gray125"/>
    </fill>
    <fill>
      <patternFill patternType="solid">
        <fgColor rgb="FF002060"/>
        <bgColor indexed="64"/>
      </patternFill>
    </fill>
    <fill>
      <patternFill patternType="solid">
        <fgColor rgb="FF00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gray125">
        <bgColor rgb="FF003189"/>
      </patternFill>
    </fill>
  </fills>
  <borders count="77">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medium">
        <color auto="1"/>
      </right>
      <top style="hair">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hair">
        <color indexed="64"/>
      </left>
      <right/>
      <top style="thin">
        <color indexed="64"/>
      </top>
      <bottom style="double">
        <color indexed="64"/>
      </bottom>
      <diagonal/>
    </border>
    <border>
      <left/>
      <right style="hair">
        <color indexed="64"/>
      </right>
      <top style="thin">
        <color indexed="64"/>
      </top>
      <bottom style="double">
        <color indexed="64"/>
      </bottom>
      <diagonal/>
    </border>
    <border>
      <left style="medium">
        <color indexed="64"/>
      </left>
      <right style="medium">
        <color indexed="64"/>
      </right>
      <top style="hair">
        <color auto="1"/>
      </top>
      <bottom/>
      <diagonal/>
    </border>
    <border>
      <left style="hair">
        <color auto="1"/>
      </left>
      <right/>
      <top style="medium">
        <color auto="1"/>
      </top>
      <bottom style="hair">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right style="medium">
        <color auto="1"/>
      </right>
      <top style="medium">
        <color auto="1"/>
      </top>
      <bottom style="double">
        <color auto="1"/>
      </bottom>
      <diagonal/>
    </border>
    <border>
      <left style="hair">
        <color indexed="64"/>
      </left>
      <right/>
      <top style="medium">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medium">
        <color auto="1"/>
      </top>
      <bottom/>
      <diagonal/>
    </border>
    <border>
      <left style="hair">
        <color auto="1"/>
      </left>
      <right style="hair">
        <color auto="1"/>
      </right>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medium">
        <color auto="1"/>
      </top>
      <bottom/>
      <diagonal/>
    </border>
    <border>
      <left style="medium">
        <color auto="1"/>
      </left>
      <right/>
      <top style="hair">
        <color auto="1"/>
      </top>
      <bottom style="thin">
        <color auto="1"/>
      </bottom>
      <diagonal/>
    </border>
    <border>
      <left/>
      <right style="hair">
        <color indexed="64"/>
      </right>
      <top style="hair">
        <color indexed="64"/>
      </top>
      <bottom style="thin">
        <color auto="1"/>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top style="hair">
        <color auto="1"/>
      </top>
      <bottom style="thin">
        <color auto="1"/>
      </bottom>
      <diagonal/>
    </border>
    <border>
      <left/>
      <right style="thin">
        <color auto="1"/>
      </right>
      <top/>
      <bottom/>
      <diagonal/>
    </border>
    <border>
      <left/>
      <right style="hair">
        <color auto="1"/>
      </right>
      <top style="hair">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
    <xf numFmtId="0" fontId="0" fillId="0" borderId="0"/>
    <xf numFmtId="43" fontId="19" fillId="0" borderId="0" applyFont="0" applyFill="0" applyBorder="0" applyAlignment="0" applyProtection="0"/>
    <xf numFmtId="9" fontId="19" fillId="0" borderId="0" applyFont="0" applyFill="0" applyBorder="0" applyAlignment="0" applyProtection="0"/>
    <xf numFmtId="0" fontId="24" fillId="0" borderId="0" applyNumberFormat="0" applyFill="0" applyBorder="0" applyAlignment="0" applyProtection="0"/>
  </cellStyleXfs>
  <cellXfs count="334">
    <xf numFmtId="0" fontId="0" fillId="0" borderId="0" xfId="0"/>
    <xf numFmtId="0" fontId="16" fillId="0" borderId="0" xfId="0" applyFont="1" applyFill="1" applyBorder="1"/>
    <xf numFmtId="0" fontId="20" fillId="0" borderId="0" xfId="0" applyFont="1"/>
    <xf numFmtId="43" fontId="20" fillId="0" borderId="0" xfId="0" applyNumberFormat="1" applyFont="1"/>
    <xf numFmtId="0" fontId="22" fillId="2" borderId="0" xfId="0" applyFont="1" applyFill="1" applyAlignment="1">
      <alignment wrapText="1"/>
    </xf>
    <xf numFmtId="17" fontId="22" fillId="2" borderId="0" xfId="0" applyNumberFormat="1" applyFont="1" applyFill="1" applyAlignment="1">
      <alignment wrapText="1"/>
    </xf>
    <xf numFmtId="0" fontId="23" fillId="3" borderId="0" xfId="0" applyFont="1" applyFill="1"/>
    <xf numFmtId="0" fontId="22" fillId="2" borderId="5" xfId="0" applyFont="1" applyFill="1" applyBorder="1" applyAlignment="1">
      <alignment wrapText="1"/>
    </xf>
    <xf numFmtId="0" fontId="22" fillId="2" borderId="6" xfId="0" applyFont="1" applyFill="1" applyBorder="1" applyAlignment="1">
      <alignment wrapText="1"/>
    </xf>
    <xf numFmtId="0" fontId="20" fillId="0" borderId="8" xfId="0" applyFont="1" applyBorder="1"/>
    <xf numFmtId="164" fontId="16" fillId="0" borderId="9" xfId="1" applyNumberFormat="1" applyFont="1" applyFill="1" applyBorder="1"/>
    <xf numFmtId="164" fontId="18" fillId="0" borderId="9" xfId="1" applyNumberFormat="1" applyFont="1" applyFill="1" applyBorder="1" applyAlignment="1">
      <alignment horizontal="right"/>
    </xf>
    <xf numFmtId="10" fontId="16" fillId="0" borderId="9" xfId="2" applyNumberFormat="1" applyFont="1" applyFill="1" applyBorder="1"/>
    <xf numFmtId="0" fontId="16" fillId="0" borderId="8" xfId="0" applyFont="1" applyFill="1" applyBorder="1"/>
    <xf numFmtId="0" fontId="16" fillId="0" borderId="11" xfId="0" applyFont="1" applyFill="1" applyBorder="1"/>
    <xf numFmtId="164" fontId="16" fillId="0" borderId="12" xfId="1" applyNumberFormat="1" applyFont="1" applyFill="1" applyBorder="1"/>
    <xf numFmtId="164" fontId="18" fillId="0" borderId="12" xfId="1" applyNumberFormat="1" applyFont="1" applyFill="1" applyBorder="1" applyAlignment="1">
      <alignment horizontal="right"/>
    </xf>
    <xf numFmtId="10" fontId="16" fillId="0" borderId="12" xfId="2" applyNumberFormat="1" applyFont="1" applyFill="1" applyBorder="1"/>
    <xf numFmtId="0" fontId="17" fillId="0" borderId="0" xfId="0" applyFont="1" applyFill="1" applyBorder="1" applyAlignment="1">
      <alignment horizontal="right"/>
    </xf>
    <xf numFmtId="166" fontId="20" fillId="0" borderId="0" xfId="0" applyNumberFormat="1" applyFont="1" applyAlignment="1"/>
    <xf numFmtId="164" fontId="20" fillId="0" borderId="0" xfId="0" applyNumberFormat="1" applyFont="1"/>
    <xf numFmtId="0" fontId="13" fillId="0" borderId="0" xfId="0" applyFont="1"/>
    <xf numFmtId="164" fontId="13" fillId="0" borderId="0" xfId="1" applyNumberFormat="1" applyFont="1"/>
    <xf numFmtId="167" fontId="20" fillId="0" borderId="0" xfId="2" applyNumberFormat="1" applyFont="1"/>
    <xf numFmtId="164" fontId="27" fillId="0" borderId="0" xfId="1" applyNumberFormat="1" applyFont="1"/>
    <xf numFmtId="0" fontId="26" fillId="0" borderId="0" xfId="0" applyFont="1" applyAlignment="1">
      <alignment wrapText="1"/>
    </xf>
    <xf numFmtId="0" fontId="22" fillId="2" borderId="0" xfId="0" applyFont="1" applyFill="1" applyAlignment="1"/>
    <xf numFmtId="17" fontId="22" fillId="0" borderId="0" xfId="0" applyNumberFormat="1" applyFont="1" applyFill="1" applyAlignment="1">
      <alignment wrapText="1"/>
    </xf>
    <xf numFmtId="0" fontId="20" fillId="0" borderId="0" xfId="0" applyFont="1" applyAlignment="1">
      <alignment wrapText="1"/>
    </xf>
    <xf numFmtId="0" fontId="14" fillId="0" borderId="0" xfId="0" applyFont="1" applyAlignment="1"/>
    <xf numFmtId="0" fontId="20" fillId="0" borderId="0" xfId="0" applyFont="1" applyAlignment="1"/>
    <xf numFmtId="0" fontId="22" fillId="2" borderId="6" xfId="0" applyFont="1" applyFill="1" applyBorder="1" applyAlignment="1"/>
    <xf numFmtId="164" fontId="16" fillId="0" borderId="9" xfId="1" applyNumberFormat="1" applyFont="1" applyFill="1" applyBorder="1" applyAlignment="1"/>
    <xf numFmtId="164" fontId="16" fillId="0" borderId="12" xfId="1" applyNumberFormat="1" applyFont="1" applyFill="1" applyBorder="1" applyAlignment="1"/>
    <xf numFmtId="0" fontId="16" fillId="0" borderId="0" xfId="0" applyFont="1" applyFill="1" applyBorder="1" applyAlignment="1"/>
    <xf numFmtId="0" fontId="29" fillId="0" borderId="0" xfId="0" applyFont="1"/>
    <xf numFmtId="0" fontId="11" fillId="0" borderId="0" xfId="0" applyFont="1" applyFill="1"/>
    <xf numFmtId="0" fontId="11" fillId="0" borderId="0" xfId="0" applyFont="1" applyFill="1" applyAlignment="1"/>
    <xf numFmtId="165" fontId="11" fillId="0" borderId="0" xfId="0" applyNumberFormat="1" applyFont="1" applyFill="1"/>
    <xf numFmtId="0" fontId="11" fillId="0" borderId="0" xfId="0" applyFont="1"/>
    <xf numFmtId="164" fontId="11" fillId="0" borderId="0" xfId="1" applyNumberFormat="1" applyFont="1"/>
    <xf numFmtId="164" fontId="11" fillId="0" borderId="0" xfId="0" applyNumberFormat="1" applyFont="1"/>
    <xf numFmtId="0" fontId="0" fillId="0" borderId="0" xfId="0" applyFont="1"/>
    <xf numFmtId="0" fontId="22" fillId="2" borderId="18" xfId="0" applyFont="1" applyFill="1" applyBorder="1" applyAlignment="1">
      <alignment wrapText="1"/>
    </xf>
    <xf numFmtId="0" fontId="30" fillId="0" borderId="0" xfId="0" applyFont="1"/>
    <xf numFmtId="0" fontId="31" fillId="0" borderId="0" xfId="0" applyFont="1"/>
    <xf numFmtId="0" fontId="32" fillId="0" borderId="0" xfId="0" applyFont="1"/>
    <xf numFmtId="0" fontId="15" fillId="0" borderId="0" xfId="0" applyFont="1"/>
    <xf numFmtId="169" fontId="22" fillId="2" borderId="7" xfId="0" applyNumberFormat="1" applyFont="1" applyFill="1" applyBorder="1" applyAlignment="1">
      <alignment wrapText="1"/>
    </xf>
    <xf numFmtId="169" fontId="16" fillId="0" borderId="10" xfId="1" applyNumberFormat="1" applyFont="1" applyFill="1" applyBorder="1"/>
    <xf numFmtId="169" fontId="15" fillId="0" borderId="13" xfId="1" applyNumberFormat="1" applyFont="1" applyFill="1" applyBorder="1"/>
    <xf numFmtId="0" fontId="23" fillId="0" borderId="0" xfId="0" applyFont="1" applyFill="1"/>
    <xf numFmtId="0" fontId="25" fillId="0" borderId="0" xfId="0" applyFont="1" applyFill="1" applyAlignment="1">
      <alignment vertical="center"/>
    </xf>
    <xf numFmtId="166" fontId="33" fillId="0" borderId="0" xfId="0" applyNumberFormat="1" applyFont="1" applyAlignment="1">
      <alignment horizontal="center"/>
    </xf>
    <xf numFmtId="166" fontId="33" fillId="0" borderId="0" xfId="0" applyNumberFormat="1" applyFont="1" applyFill="1" applyAlignment="1">
      <alignment horizontal="center"/>
    </xf>
    <xf numFmtId="0" fontId="35" fillId="0" borderId="0" xfId="0" applyFont="1" applyAlignment="1">
      <alignment vertical="center"/>
    </xf>
    <xf numFmtId="0" fontId="11" fillId="0" borderId="0" xfId="0" applyFont="1" applyAlignment="1">
      <alignment vertical="center"/>
    </xf>
    <xf numFmtId="166" fontId="34" fillId="0" borderId="24" xfId="3" applyNumberFormat="1" applyFont="1" applyBorder="1" applyAlignment="1">
      <alignment horizontal="center" vertical="center"/>
    </xf>
    <xf numFmtId="0" fontId="34" fillId="0" borderId="0" xfId="3" applyFont="1"/>
    <xf numFmtId="15" fontId="17" fillId="0" borderId="0" xfId="0" applyNumberFormat="1" applyFont="1" applyFill="1" applyBorder="1"/>
    <xf numFmtId="0" fontId="22" fillId="2" borderId="20" xfId="0" applyFont="1" applyFill="1" applyBorder="1" applyAlignment="1">
      <alignment wrapText="1"/>
    </xf>
    <xf numFmtId="0" fontId="22" fillId="2" borderId="21" xfId="0" applyFont="1" applyFill="1" applyBorder="1" applyAlignment="1">
      <alignment wrapText="1"/>
    </xf>
    <xf numFmtId="17" fontId="22" fillId="2" borderId="21" xfId="0" applyNumberFormat="1" applyFont="1" applyFill="1" applyBorder="1" applyAlignment="1">
      <alignment wrapText="1"/>
    </xf>
    <xf numFmtId="0" fontId="22" fillId="2" borderId="22" xfId="0" applyFont="1" applyFill="1" applyBorder="1" applyAlignment="1">
      <alignment wrapText="1"/>
    </xf>
    <xf numFmtId="0" fontId="11" fillId="0" borderId="23" xfId="0" applyFont="1" applyFill="1" applyBorder="1"/>
    <xf numFmtId="0" fontId="11" fillId="0" borderId="9" xfId="0" applyFont="1" applyFill="1" applyBorder="1" applyAlignment="1"/>
    <xf numFmtId="165" fontId="11" fillId="0" borderId="9" xfId="0" applyNumberFormat="1" applyFont="1" applyFill="1" applyBorder="1"/>
    <xf numFmtId="0" fontId="22" fillId="2" borderId="27" xfId="0" applyFont="1" applyFill="1" applyBorder="1" applyAlignment="1">
      <alignment wrapText="1"/>
    </xf>
    <xf numFmtId="0" fontId="22" fillId="2" borderId="28" xfId="0" applyFont="1" applyFill="1" applyBorder="1" applyAlignment="1"/>
    <xf numFmtId="0" fontId="22" fillId="2" borderId="28" xfId="0" applyFont="1" applyFill="1" applyBorder="1" applyAlignment="1">
      <alignment wrapText="1"/>
    </xf>
    <xf numFmtId="0" fontId="20" fillId="0" borderId="33" xfId="0" applyFont="1" applyFill="1" applyBorder="1"/>
    <xf numFmtId="165" fontId="20" fillId="0" borderId="34" xfId="0" applyNumberFormat="1" applyFont="1" applyFill="1" applyBorder="1"/>
    <xf numFmtId="165" fontId="12" fillId="0" borderId="34" xfId="0" applyNumberFormat="1" applyFont="1" applyFill="1" applyBorder="1"/>
    <xf numFmtId="0" fontId="12" fillId="0" borderId="33" xfId="0" applyFont="1" applyFill="1" applyBorder="1"/>
    <xf numFmtId="0" fontId="12" fillId="0" borderId="34" xfId="0" applyFont="1" applyFill="1" applyBorder="1" applyAlignment="1"/>
    <xf numFmtId="0" fontId="20" fillId="0" borderId="34" xfId="0" applyFont="1" applyFill="1" applyBorder="1" applyAlignment="1"/>
    <xf numFmtId="0" fontId="22" fillId="2" borderId="36" xfId="0" applyFont="1" applyFill="1" applyBorder="1" applyAlignment="1">
      <alignment wrapText="1"/>
    </xf>
    <xf numFmtId="164" fontId="15" fillId="0" borderId="34" xfId="1" applyNumberFormat="1" applyFont="1" applyBorder="1"/>
    <xf numFmtId="164" fontId="15" fillId="0" borderId="39" xfId="1" applyNumberFormat="1" applyFont="1" applyBorder="1"/>
    <xf numFmtId="0" fontId="20" fillId="0" borderId="34" xfId="0" applyFont="1" applyBorder="1"/>
    <xf numFmtId="168" fontId="15" fillId="0" borderId="34" xfId="1" applyNumberFormat="1" applyFont="1" applyFill="1" applyBorder="1"/>
    <xf numFmtId="0" fontId="20" fillId="0" borderId="39" xfId="0" applyFont="1" applyBorder="1"/>
    <xf numFmtId="168" fontId="15" fillId="0" borderId="39" xfId="1" applyNumberFormat="1" applyFont="1" applyFill="1" applyBorder="1"/>
    <xf numFmtId="0" fontId="22" fillId="2" borderId="43" xfId="0" applyFont="1" applyFill="1" applyBorder="1" applyAlignment="1">
      <alignment wrapText="1"/>
    </xf>
    <xf numFmtId="0" fontId="20" fillId="0" borderId="0" xfId="0" applyFont="1" applyBorder="1"/>
    <xf numFmtId="0" fontId="15" fillId="0" borderId="0" xfId="0" applyFont="1" applyBorder="1"/>
    <xf numFmtId="17" fontId="22" fillId="2" borderId="0" xfId="0" applyNumberFormat="1" applyFont="1" applyFill="1" applyAlignment="1"/>
    <xf numFmtId="15" fontId="22" fillId="2" borderId="0" xfId="0" applyNumberFormat="1" applyFont="1" applyFill="1" applyAlignment="1">
      <alignment wrapText="1"/>
    </xf>
    <xf numFmtId="0" fontId="37" fillId="0" borderId="0" xfId="0" applyFont="1"/>
    <xf numFmtId="0" fontId="20" fillId="0" borderId="0" xfId="0" applyFont="1" applyFill="1"/>
    <xf numFmtId="164" fontId="20" fillId="0" borderId="0" xfId="1" applyNumberFormat="1" applyFont="1"/>
    <xf numFmtId="0" fontId="29" fillId="0" borderId="0" xfId="0" applyFont="1" applyAlignment="1"/>
    <xf numFmtId="0" fontId="22" fillId="2" borderId="5" xfId="0" applyFont="1" applyFill="1" applyBorder="1" applyAlignment="1"/>
    <xf numFmtId="0" fontId="36" fillId="0" borderId="0" xfId="0" applyFont="1" applyBorder="1" applyAlignment="1">
      <alignment horizontal="center"/>
    </xf>
    <xf numFmtId="170" fontId="21" fillId="0" borderId="10" xfId="2" applyNumberFormat="1" applyFont="1" applyBorder="1"/>
    <xf numFmtId="10" fontId="22" fillId="2" borderId="22" xfId="2" applyNumberFormat="1" applyFont="1" applyFill="1" applyBorder="1" applyAlignment="1">
      <alignment wrapText="1"/>
    </xf>
    <xf numFmtId="170" fontId="21" fillId="4" borderId="35" xfId="2" quotePrefix="1" applyNumberFormat="1" applyFont="1" applyFill="1" applyBorder="1"/>
    <xf numFmtId="170" fontId="21" fillId="4" borderId="35" xfId="2" applyNumberFormat="1" applyFont="1" applyFill="1" applyBorder="1"/>
    <xf numFmtId="164" fontId="15" fillId="0" borderId="34" xfId="1" applyNumberFormat="1" applyFont="1" applyFill="1" applyBorder="1"/>
    <xf numFmtId="164" fontId="15" fillId="0" borderId="39" xfId="1" applyNumberFormat="1" applyFont="1" applyFill="1" applyBorder="1"/>
    <xf numFmtId="0" fontId="30" fillId="0" borderId="14" xfId="0" applyFont="1" applyBorder="1" applyAlignment="1"/>
    <xf numFmtId="0" fontId="20" fillId="0" borderId="8" xfId="0" applyFont="1" applyFill="1" applyBorder="1" applyAlignment="1"/>
    <xf numFmtId="0" fontId="16" fillId="0" borderId="8" xfId="0" applyFont="1" applyFill="1" applyBorder="1" applyAlignment="1"/>
    <xf numFmtId="0" fontId="20" fillId="0" borderId="0" xfId="0" applyFont="1" applyFill="1" applyAlignment="1"/>
    <xf numFmtId="0" fontId="38" fillId="0" borderId="0" xfId="0" applyFont="1" applyFill="1" applyAlignment="1">
      <alignment horizontal="right"/>
    </xf>
    <xf numFmtId="164" fontId="39" fillId="0" borderId="0" xfId="0" applyNumberFormat="1" applyFont="1" applyFill="1"/>
    <xf numFmtId="164" fontId="39" fillId="0" borderId="0" xfId="1" applyNumberFormat="1" applyFont="1" applyFill="1"/>
    <xf numFmtId="170" fontId="21" fillId="4" borderId="48" xfId="2" applyNumberFormat="1" applyFont="1" applyFill="1" applyBorder="1"/>
    <xf numFmtId="170" fontId="21" fillId="6" borderId="46" xfId="2" applyNumberFormat="1" applyFont="1" applyFill="1" applyBorder="1"/>
    <xf numFmtId="43" fontId="21" fillId="0" borderId="45" xfId="0" applyNumberFormat="1" applyFont="1" applyBorder="1"/>
    <xf numFmtId="170" fontId="21" fillId="0" borderId="46" xfId="2" applyNumberFormat="1" applyFont="1" applyBorder="1"/>
    <xf numFmtId="0" fontId="21" fillId="0" borderId="0" xfId="0" applyFont="1"/>
    <xf numFmtId="0" fontId="21" fillId="0" borderId="44" xfId="0" applyFont="1" applyFill="1" applyBorder="1"/>
    <xf numFmtId="0" fontId="21" fillId="0" borderId="45" xfId="0" applyFont="1" applyFill="1" applyBorder="1" applyAlignment="1"/>
    <xf numFmtId="165" fontId="21" fillId="0" borderId="45" xfId="0" applyNumberFormat="1" applyFont="1" applyFill="1" applyBorder="1"/>
    <xf numFmtId="0" fontId="27" fillId="0" borderId="0" xfId="0" applyFont="1"/>
    <xf numFmtId="0" fontId="16" fillId="0" borderId="50" xfId="0" applyFont="1" applyFill="1" applyBorder="1" applyAlignment="1"/>
    <xf numFmtId="164" fontId="16" fillId="0" borderId="51" xfId="1" applyNumberFormat="1" applyFont="1" applyFill="1" applyBorder="1" applyAlignment="1"/>
    <xf numFmtId="164" fontId="16" fillId="0" borderId="51" xfId="1" applyNumberFormat="1" applyFont="1" applyFill="1" applyBorder="1"/>
    <xf numFmtId="164" fontId="21" fillId="0" borderId="17" xfId="1" applyNumberFormat="1" applyFont="1" applyFill="1" applyBorder="1"/>
    <xf numFmtId="164" fontId="21" fillId="0" borderId="0" xfId="1" applyNumberFormat="1" applyFont="1" applyFill="1"/>
    <xf numFmtId="0" fontId="11" fillId="0" borderId="0" xfId="0" applyFont="1" applyFill="1" applyBorder="1"/>
    <xf numFmtId="0" fontId="11" fillId="0" borderId="0" xfId="0" applyFont="1" applyFill="1" applyBorder="1" applyAlignment="1"/>
    <xf numFmtId="165" fontId="11" fillId="0" borderId="0" xfId="0" applyNumberFormat="1" applyFont="1" applyFill="1" applyBorder="1"/>
    <xf numFmtId="164" fontId="11" fillId="0" borderId="0" xfId="1" applyNumberFormat="1" applyFont="1" applyBorder="1"/>
    <xf numFmtId="164" fontId="21" fillId="0" borderId="0" xfId="0" applyNumberFormat="1" applyFont="1" applyBorder="1"/>
    <xf numFmtId="0" fontId="11" fillId="0" borderId="0" xfId="0" applyFont="1" applyBorder="1"/>
    <xf numFmtId="164" fontId="11" fillId="0" borderId="0" xfId="0" applyNumberFormat="1" applyFont="1" applyBorder="1"/>
    <xf numFmtId="164" fontId="30" fillId="0" borderId="0" xfId="0" applyNumberFormat="1" applyFont="1" applyBorder="1"/>
    <xf numFmtId="43" fontId="11" fillId="0" borderId="0" xfId="1" applyFont="1" applyFill="1"/>
    <xf numFmtId="14" fontId="11" fillId="0" borderId="0" xfId="1" applyNumberFormat="1" applyFont="1"/>
    <xf numFmtId="15" fontId="11" fillId="0" borderId="0" xfId="1" applyNumberFormat="1" applyFont="1"/>
    <xf numFmtId="0" fontId="28" fillId="2" borderId="27" xfId="0" applyFont="1" applyFill="1" applyBorder="1" applyAlignment="1">
      <alignment vertical="center"/>
    </xf>
    <xf numFmtId="0" fontId="28" fillId="2" borderId="28" xfId="0" applyFont="1" applyFill="1" applyBorder="1" applyAlignment="1">
      <alignment vertical="center"/>
    </xf>
    <xf numFmtId="0" fontId="28" fillId="2" borderId="29" xfId="0" applyFont="1" applyFill="1" applyBorder="1" applyAlignment="1">
      <alignment vertical="center"/>
    </xf>
    <xf numFmtId="0" fontId="41" fillId="0" borderId="0" xfId="0" applyFont="1" applyFill="1" applyAlignment="1">
      <alignment horizontal="centerContinuous" vertical="center"/>
    </xf>
    <xf numFmtId="0" fontId="41" fillId="0" borderId="0" xfId="0" applyFont="1" applyFill="1" applyAlignment="1">
      <alignment horizontal="left" vertical="center"/>
    </xf>
    <xf numFmtId="0" fontId="40" fillId="2" borderId="0" xfId="0" applyFont="1" applyFill="1" applyAlignment="1">
      <alignment horizontal="left" vertical="center" indent="37"/>
    </xf>
    <xf numFmtId="0" fontId="28" fillId="2" borderId="0" xfId="0" applyFont="1" applyFill="1" applyAlignment="1">
      <alignment horizontal="left" indent="15"/>
    </xf>
    <xf numFmtId="0" fontId="42" fillId="2" borderId="0" xfId="0" applyFont="1" applyFill="1" applyAlignment="1">
      <alignment horizontal="left" indent="15"/>
    </xf>
    <xf numFmtId="0" fontId="23" fillId="0" borderId="0" xfId="0" applyFont="1"/>
    <xf numFmtId="0" fontId="11" fillId="0" borderId="52" xfId="0" applyFont="1" applyBorder="1"/>
    <xf numFmtId="166" fontId="34" fillId="0" borderId="23" xfId="3" applyNumberFormat="1" applyFont="1" applyBorder="1" applyAlignment="1">
      <alignment horizontal="center" vertical="center" wrapText="1"/>
    </xf>
    <xf numFmtId="0" fontId="20" fillId="0" borderId="54" xfId="0" applyFont="1" applyFill="1" applyBorder="1" applyAlignment="1"/>
    <xf numFmtId="0" fontId="20" fillId="0" borderId="54" xfId="0" applyFont="1" applyFill="1" applyBorder="1"/>
    <xf numFmtId="0" fontId="21" fillId="0" borderId="54" xfId="0" applyFont="1" applyFill="1" applyBorder="1" applyAlignment="1">
      <alignment horizontal="right"/>
    </xf>
    <xf numFmtId="164" fontId="21" fillId="0" borderId="17" xfId="1" applyNumberFormat="1" applyFont="1" applyFill="1" applyBorder="1" applyAlignment="1">
      <alignment horizontal="right"/>
    </xf>
    <xf numFmtId="0" fontId="21" fillId="0" borderId="0" xfId="0" applyFont="1" applyAlignment="1"/>
    <xf numFmtId="0" fontId="21" fillId="0" borderId="17" xfId="0" applyFont="1" applyBorder="1"/>
    <xf numFmtId="0" fontId="17" fillId="0" borderId="0" xfId="0" applyFont="1" applyBorder="1"/>
    <xf numFmtId="164" fontId="17" fillId="0" borderId="17" xfId="0" applyNumberFormat="1" applyFont="1" applyBorder="1"/>
    <xf numFmtId="0" fontId="11" fillId="0" borderId="0" xfId="0" applyFont="1" applyAlignment="1">
      <alignment vertical="center" wrapText="1"/>
    </xf>
    <xf numFmtId="0" fontId="17" fillId="0" borderId="55" xfId="0" applyFont="1" applyFill="1" applyBorder="1" applyAlignment="1">
      <alignment horizontal="left" vertical="center" wrapText="1"/>
    </xf>
    <xf numFmtId="0" fontId="21" fillId="0" borderId="2" xfId="0" applyFont="1" applyBorder="1" applyAlignment="1">
      <alignment horizontal="left" vertical="center" wrapText="1"/>
    </xf>
    <xf numFmtId="15" fontId="20" fillId="0" borderId="3" xfId="0" applyNumberFormat="1" applyFont="1" applyBorder="1" applyAlignment="1">
      <alignment horizontal="left" vertical="center" wrapText="1"/>
    </xf>
    <xf numFmtId="0" fontId="20" fillId="0" borderId="0" xfId="0" applyFont="1" applyAlignment="1">
      <alignment horizontal="left" vertical="center"/>
    </xf>
    <xf numFmtId="15" fontId="16" fillId="0" borderId="56" xfId="0" applyNumberFormat="1" applyFont="1" applyFill="1" applyBorder="1" applyAlignment="1">
      <alignment horizontal="left" vertical="center" wrapText="1"/>
    </xf>
    <xf numFmtId="15" fontId="20" fillId="0" borderId="0" xfId="0" applyNumberFormat="1" applyFont="1"/>
    <xf numFmtId="0" fontId="26" fillId="0" borderId="0" xfId="0" applyFont="1"/>
    <xf numFmtId="0" fontId="44" fillId="0" borderId="0" xfId="0" applyFont="1"/>
    <xf numFmtId="41" fontId="20" fillId="0" borderId="0" xfId="0" applyNumberFormat="1" applyFont="1"/>
    <xf numFmtId="0" fontId="20" fillId="0" borderId="0" xfId="0" applyNumberFormat="1" applyFont="1"/>
    <xf numFmtId="164" fontId="11" fillId="0" borderId="0" xfId="0" applyNumberFormat="1" applyFont="1" applyAlignment="1">
      <alignment vertical="center"/>
    </xf>
    <xf numFmtId="0" fontId="22" fillId="2" borderId="57" xfId="0" applyFont="1" applyFill="1" applyBorder="1" applyAlignment="1"/>
    <xf numFmtId="0" fontId="11" fillId="0" borderId="38" xfId="0" applyNumberFormat="1" applyFont="1" applyBorder="1"/>
    <xf numFmtId="0" fontId="12" fillId="0" borderId="38" xfId="0" applyFont="1" applyFill="1" applyBorder="1" applyAlignment="1"/>
    <xf numFmtId="0" fontId="20" fillId="0" borderId="38" xfId="0" applyFont="1" applyFill="1" applyBorder="1" applyAlignment="1"/>
    <xf numFmtId="17" fontId="22" fillId="2" borderId="28" xfId="0" applyNumberFormat="1" applyFont="1" applyFill="1" applyBorder="1" applyAlignment="1">
      <alignment wrapText="1"/>
    </xf>
    <xf numFmtId="171" fontId="20" fillId="0" borderId="0" xfId="0" applyNumberFormat="1" applyFont="1"/>
    <xf numFmtId="170" fontId="21" fillId="6" borderId="10" xfId="2" applyNumberFormat="1" applyFont="1" applyFill="1" applyBorder="1" applyAlignment="1">
      <alignment horizontal="right"/>
    </xf>
    <xf numFmtId="43" fontId="21" fillId="0" borderId="34" xfId="0" applyNumberFormat="1" applyFont="1" applyBorder="1" applyAlignment="1">
      <alignment horizontal="right"/>
    </xf>
    <xf numFmtId="164" fontId="21" fillId="0" borderId="0" xfId="1" applyNumberFormat="1" applyFont="1" applyFill="1" applyBorder="1"/>
    <xf numFmtId="0" fontId="9" fillId="0" borderId="0" xfId="0" applyFont="1"/>
    <xf numFmtId="0" fontId="11" fillId="0" borderId="58" xfId="0" applyFont="1" applyFill="1" applyBorder="1"/>
    <xf numFmtId="0" fontId="11" fillId="0" borderId="59" xfId="0" applyFont="1" applyFill="1" applyBorder="1" applyAlignment="1"/>
    <xf numFmtId="165" fontId="11" fillId="0" borderId="59" xfId="0" applyNumberFormat="1" applyFont="1" applyFill="1" applyBorder="1"/>
    <xf numFmtId="0" fontId="16" fillId="0" borderId="0" xfId="0" applyFont="1" applyFill="1" applyBorder="1" applyAlignment="1">
      <alignment horizontal="center"/>
    </xf>
    <xf numFmtId="0" fontId="20" fillId="0" borderId="0" xfId="0" applyFont="1" applyAlignment="1">
      <alignment horizontal="center"/>
    </xf>
    <xf numFmtId="0" fontId="0" fillId="0" borderId="0" xfId="0" applyAlignment="1">
      <alignment horizontal="center"/>
    </xf>
    <xf numFmtId="0" fontId="8" fillId="0" borderId="0" xfId="0" applyFont="1"/>
    <xf numFmtId="0" fontId="10" fillId="3" borderId="0" xfId="0" applyFont="1" applyFill="1" applyProtection="1">
      <protection locked="0"/>
    </xf>
    <xf numFmtId="165" fontId="10" fillId="3" borderId="0" xfId="0" applyNumberFormat="1" applyFont="1" applyFill="1" applyProtection="1">
      <protection locked="0"/>
    </xf>
    <xf numFmtId="0" fontId="9" fillId="3" borderId="0" xfId="0" applyFont="1" applyFill="1" applyProtection="1">
      <protection locked="0"/>
    </xf>
    <xf numFmtId="0" fontId="40" fillId="2" borderId="0" xfId="0" applyFont="1" applyFill="1" applyAlignment="1">
      <alignment horizontal="left" vertical="center" indent="22"/>
    </xf>
    <xf numFmtId="0" fontId="28" fillId="2" borderId="0" xfId="0" applyFont="1" applyFill="1" applyAlignment="1">
      <alignment horizontal="center"/>
    </xf>
    <xf numFmtId="0" fontId="42" fillId="2" borderId="0" xfId="0" applyFont="1" applyFill="1" applyAlignment="1">
      <alignment horizontal="center"/>
    </xf>
    <xf numFmtId="165" fontId="11" fillId="3" borderId="0" xfId="0" applyNumberFormat="1" applyFont="1" applyFill="1" applyProtection="1">
      <protection locked="0"/>
    </xf>
    <xf numFmtId="0" fontId="20" fillId="0" borderId="62" xfId="0" applyFont="1" applyFill="1" applyBorder="1"/>
    <xf numFmtId="0" fontId="20" fillId="0" borderId="63" xfId="0" applyFont="1" applyFill="1" applyBorder="1" applyAlignment="1"/>
    <xf numFmtId="0" fontId="46" fillId="7" borderId="0" xfId="0" applyNumberFormat="1" applyFont="1" applyFill="1" applyBorder="1" applyAlignment="1">
      <alignment horizontal="left" vertical="center"/>
    </xf>
    <xf numFmtId="0" fontId="11" fillId="0" borderId="17" xfId="0" applyFont="1" applyFill="1" applyBorder="1" applyAlignment="1"/>
    <xf numFmtId="165" fontId="11" fillId="0" borderId="17" xfId="0" applyNumberFormat="1" applyFont="1" applyFill="1" applyBorder="1"/>
    <xf numFmtId="165" fontId="21" fillId="0" borderId="17" xfId="0" applyNumberFormat="1" applyFont="1" applyFill="1" applyBorder="1"/>
    <xf numFmtId="0" fontId="23" fillId="0" borderId="66" xfId="0" applyFont="1" applyBorder="1"/>
    <xf numFmtId="0" fontId="7" fillId="0" borderId="0" xfId="0" applyFont="1"/>
    <xf numFmtId="164" fontId="21" fillId="0" borderId="17" xfId="0" applyNumberFormat="1" applyFont="1" applyFill="1" applyBorder="1"/>
    <xf numFmtId="0" fontId="6" fillId="0" borderId="0" xfId="0" applyFont="1" applyAlignment="1"/>
    <xf numFmtId="0" fontId="6" fillId="0" borderId="0" xfId="0" applyFont="1"/>
    <xf numFmtId="0" fontId="6" fillId="3" borderId="0" xfId="0" applyFont="1" applyFill="1" applyProtection="1">
      <protection locked="0"/>
    </xf>
    <xf numFmtId="15" fontId="22" fillId="2" borderId="0" xfId="0" applyNumberFormat="1" applyFont="1" applyFill="1" applyAlignment="1">
      <alignment wrapText="1"/>
    </xf>
    <xf numFmtId="166" fontId="33" fillId="0" borderId="0" xfId="0" applyNumberFormat="1" applyFont="1" applyAlignment="1">
      <alignment horizontal="left"/>
    </xf>
    <xf numFmtId="165" fontId="20" fillId="0" borderId="0" xfId="0" applyNumberFormat="1" applyFont="1"/>
    <xf numFmtId="43" fontId="10" fillId="3" borderId="0" xfId="1" applyNumberFormat="1" applyFont="1" applyFill="1" applyProtection="1">
      <protection locked="0"/>
    </xf>
    <xf numFmtId="43" fontId="11" fillId="0" borderId="0" xfId="1" applyNumberFormat="1" applyFont="1" applyFill="1"/>
    <xf numFmtId="43" fontId="21" fillId="0" borderId="17" xfId="1" applyNumberFormat="1" applyFont="1" applyFill="1" applyBorder="1"/>
    <xf numFmtId="43" fontId="11" fillId="0" borderId="0" xfId="0" applyNumberFormat="1" applyFont="1" applyFill="1"/>
    <xf numFmtId="43" fontId="11" fillId="0" borderId="9" xfId="1" applyNumberFormat="1" applyFont="1" applyBorder="1"/>
    <xf numFmtId="43" fontId="21" fillId="0" borderId="9" xfId="0" applyNumberFormat="1" applyFont="1" applyBorder="1"/>
    <xf numFmtId="43" fontId="11" fillId="0" borderId="53" xfId="0" applyNumberFormat="1" applyFont="1" applyBorder="1"/>
    <xf numFmtId="43" fontId="11" fillId="0" borderId="10" xfId="0" applyNumberFormat="1" applyFont="1" applyBorder="1"/>
    <xf numFmtId="43" fontId="11" fillId="0" borderId="59" xfId="1" applyNumberFormat="1" applyFont="1" applyBorder="1"/>
    <xf numFmtId="43" fontId="21" fillId="0" borderId="59" xfId="0" applyNumberFormat="1" applyFont="1" applyBorder="1"/>
    <xf numFmtId="43" fontId="11" fillId="0" borderId="60" xfId="0" applyNumberFormat="1" applyFont="1" applyBorder="1"/>
    <xf numFmtId="43" fontId="7" fillId="0" borderId="64" xfId="1" applyNumberFormat="1" applyFont="1" applyBorder="1"/>
    <xf numFmtId="43" fontId="7" fillId="0" borderId="17" xfId="1" applyNumberFormat="1" applyFont="1" applyBorder="1"/>
    <xf numFmtId="43" fontId="7" fillId="0" borderId="65" xfId="1" applyNumberFormat="1" applyFont="1" applyBorder="1"/>
    <xf numFmtId="43" fontId="16" fillId="0" borderId="9" xfId="1" applyNumberFormat="1" applyFont="1" applyFill="1" applyBorder="1"/>
    <xf numFmtId="43" fontId="16" fillId="0" borderId="51" xfId="1" applyNumberFormat="1" applyFont="1" applyFill="1" applyBorder="1"/>
    <xf numFmtId="43" fontId="21" fillId="0" borderId="0" xfId="1" applyNumberFormat="1" applyFont="1" applyFill="1" applyBorder="1"/>
    <xf numFmtId="43" fontId="21" fillId="0" borderId="54" xfId="0" applyNumberFormat="1" applyFont="1" applyFill="1" applyBorder="1"/>
    <xf numFmtId="43" fontId="15" fillId="0" borderId="34" xfId="1" applyNumberFormat="1" applyFont="1" applyFill="1" applyBorder="1"/>
    <xf numFmtId="43" fontId="15" fillId="0" borderId="39" xfId="1" applyNumberFormat="1" applyFont="1" applyFill="1" applyBorder="1"/>
    <xf numFmtId="43" fontId="15" fillId="0" borderId="17" xfId="0" applyNumberFormat="1" applyFont="1" applyBorder="1"/>
    <xf numFmtId="43" fontId="17" fillId="0" borderId="17" xfId="0" applyNumberFormat="1" applyFont="1" applyBorder="1"/>
    <xf numFmtId="43" fontId="20" fillId="0" borderId="34" xfId="1" applyNumberFormat="1" applyFont="1" applyBorder="1"/>
    <xf numFmtId="43" fontId="21" fillId="6" borderId="37" xfId="0" applyNumberFormat="1" applyFont="1" applyFill="1" applyBorder="1" applyAlignment="1">
      <alignment horizontal="right"/>
    </xf>
    <xf numFmtId="43" fontId="20" fillId="5" borderId="34" xfId="1" applyNumberFormat="1" applyFont="1" applyFill="1" applyBorder="1"/>
    <xf numFmtId="43" fontId="21" fillId="5" borderId="10" xfId="1" applyNumberFormat="1" applyFont="1" applyFill="1" applyBorder="1"/>
    <xf numFmtId="43" fontId="20" fillId="4" borderId="34" xfId="1" applyNumberFormat="1" applyFont="1" applyFill="1" applyBorder="1"/>
    <xf numFmtId="43" fontId="20" fillId="4" borderId="9" xfId="1" applyNumberFormat="1" applyFont="1" applyFill="1" applyBorder="1"/>
    <xf numFmtId="43" fontId="21" fillId="4" borderId="9" xfId="0" quotePrefix="1" applyNumberFormat="1" applyFont="1" applyFill="1" applyBorder="1"/>
    <xf numFmtId="43" fontId="21" fillId="4" borderId="9" xfId="0" applyNumberFormat="1" applyFont="1" applyFill="1" applyBorder="1"/>
    <xf numFmtId="43" fontId="21" fillId="5" borderId="45" xfId="1" applyNumberFormat="1" applyFont="1" applyFill="1" applyBorder="1"/>
    <xf numFmtId="43" fontId="21" fillId="5" borderId="46" xfId="1" applyNumberFormat="1" applyFont="1" applyFill="1" applyBorder="1"/>
    <xf numFmtId="43" fontId="21" fillId="4" borderId="45" xfId="1" applyNumberFormat="1" applyFont="1" applyFill="1" applyBorder="1"/>
    <xf numFmtId="43" fontId="21" fillId="4" borderId="47" xfId="1" applyNumberFormat="1" applyFont="1" applyFill="1" applyBorder="1"/>
    <xf numFmtId="43" fontId="21" fillId="4" borderId="47" xfId="0" applyNumberFormat="1" applyFont="1" applyFill="1" applyBorder="1"/>
    <xf numFmtId="43" fontId="20" fillId="6" borderId="34" xfId="1" applyNumberFormat="1" applyFont="1" applyFill="1" applyBorder="1" applyAlignment="1">
      <alignment horizontal="right"/>
    </xf>
    <xf numFmtId="43" fontId="20" fillId="6" borderId="9" xfId="1" applyNumberFormat="1" applyFont="1" applyFill="1" applyBorder="1" applyAlignment="1">
      <alignment horizontal="right"/>
    </xf>
    <xf numFmtId="43" fontId="21" fillId="6" borderId="45" xfId="1" applyNumberFormat="1" applyFont="1" applyFill="1" applyBorder="1"/>
    <xf numFmtId="43" fontId="21" fillId="6" borderId="47" xfId="1" applyNumberFormat="1" applyFont="1" applyFill="1" applyBorder="1"/>
    <xf numFmtId="43" fontId="21" fillId="6" borderId="49" xfId="0" applyNumberFormat="1" applyFont="1" applyFill="1" applyBorder="1"/>
    <xf numFmtId="43" fontId="15" fillId="0" borderId="34" xfId="0" applyNumberFormat="1" applyFont="1" applyFill="1" applyBorder="1"/>
    <xf numFmtId="43" fontId="15" fillId="0" borderId="17" xfId="0" applyNumberFormat="1" applyFont="1" applyFill="1" applyBorder="1"/>
    <xf numFmtId="43" fontId="15" fillId="0" borderId="41" xfId="0" applyNumberFormat="1" applyFont="1" applyFill="1" applyBorder="1"/>
    <xf numFmtId="43" fontId="17" fillId="0" borderId="38" xfId="1" applyNumberFormat="1" applyFont="1" applyFill="1" applyBorder="1"/>
    <xf numFmtId="41" fontId="11" fillId="0" borderId="0" xfId="0" applyNumberFormat="1" applyFont="1"/>
    <xf numFmtId="164" fontId="21" fillId="0" borderId="0" xfId="0" applyNumberFormat="1" applyFont="1" applyFill="1" applyBorder="1"/>
    <xf numFmtId="172" fontId="20" fillId="0" borderId="0" xfId="0" applyNumberFormat="1" applyFont="1"/>
    <xf numFmtId="173" fontId="5" fillId="0" borderId="0" xfId="0" applyNumberFormat="1" applyFont="1" applyFill="1"/>
    <xf numFmtId="174" fontId="10" fillId="3" borderId="0" xfId="0" applyNumberFormat="1" applyFont="1" applyFill="1" applyProtection="1">
      <protection locked="0"/>
    </xf>
    <xf numFmtId="173" fontId="15" fillId="3" borderId="0" xfId="0" applyNumberFormat="1" applyFont="1" applyFill="1" applyBorder="1" applyProtection="1">
      <protection locked="0"/>
    </xf>
    <xf numFmtId="166" fontId="33" fillId="0" borderId="0" xfId="0" applyNumberFormat="1" applyFont="1" applyAlignment="1">
      <alignment horizontal="right"/>
    </xf>
    <xf numFmtId="0" fontId="5" fillId="0" borderId="0" xfId="0" applyFont="1"/>
    <xf numFmtId="0" fontId="21" fillId="0" borderId="61" xfId="0" applyFont="1" applyBorder="1" applyAlignment="1">
      <alignment horizontal="left" vertical="center" wrapText="1"/>
    </xf>
    <xf numFmtId="15" fontId="20" fillId="0" borderId="67" xfId="0" applyNumberFormat="1" applyFont="1" applyBorder="1" applyAlignment="1">
      <alignment horizontal="left" vertical="center" wrapText="1"/>
    </xf>
    <xf numFmtId="0" fontId="21" fillId="0" borderId="1" xfId="0" applyFont="1" applyBorder="1" applyAlignment="1">
      <alignment horizontal="left" vertical="center"/>
    </xf>
    <xf numFmtId="0" fontId="20" fillId="0" borderId="4" xfId="0" applyFont="1" applyBorder="1" applyAlignment="1">
      <alignment horizontal="center" vertical="center" wrapText="1"/>
    </xf>
    <xf numFmtId="43" fontId="15" fillId="4" borderId="34" xfId="1" applyNumberFormat="1" applyFont="1" applyFill="1" applyBorder="1"/>
    <xf numFmtId="43" fontId="17" fillId="4" borderId="34" xfId="1" applyNumberFormat="1" applyFont="1" applyFill="1" applyBorder="1"/>
    <xf numFmtId="164" fontId="21" fillId="4" borderId="45" xfId="1" applyNumberFormat="1" applyFont="1" applyFill="1" applyBorder="1"/>
    <xf numFmtId="43" fontId="17" fillId="4" borderId="45" xfId="1" applyNumberFormat="1" applyFont="1" applyFill="1" applyBorder="1"/>
    <xf numFmtId="0" fontId="21" fillId="6" borderId="47" xfId="0" applyFont="1" applyFill="1" applyBorder="1"/>
    <xf numFmtId="164" fontId="21" fillId="6" borderId="47" xfId="1" applyNumberFormat="1" applyFont="1" applyFill="1" applyBorder="1"/>
    <xf numFmtId="43" fontId="20" fillId="6" borderId="9" xfId="0" applyNumberFormat="1" applyFont="1" applyFill="1" applyBorder="1" applyAlignment="1">
      <alignment horizontal="right"/>
    </xf>
    <xf numFmtId="164" fontId="20" fillId="6" borderId="9" xfId="1" applyNumberFormat="1" applyFont="1" applyFill="1" applyBorder="1" applyAlignment="1">
      <alignment horizontal="right"/>
    </xf>
    <xf numFmtId="43" fontId="20" fillId="6" borderId="59" xfId="0" applyNumberFormat="1" applyFont="1" applyFill="1" applyBorder="1" applyAlignment="1">
      <alignment horizontal="right"/>
    </xf>
    <xf numFmtId="164" fontId="20" fillId="6" borderId="59" xfId="1" applyNumberFormat="1" applyFont="1" applyFill="1" applyBorder="1" applyAlignment="1">
      <alignment horizontal="right"/>
    </xf>
    <xf numFmtId="164" fontId="20" fillId="4" borderId="34" xfId="1" applyNumberFormat="1" applyFont="1" applyFill="1" applyBorder="1" applyAlignment="1">
      <alignment horizontal="right"/>
    </xf>
    <xf numFmtId="0" fontId="22" fillId="2" borderId="57" xfId="0" applyFont="1" applyFill="1" applyBorder="1" applyAlignment="1">
      <alignment wrapText="1"/>
    </xf>
    <xf numFmtId="0" fontId="5" fillId="3" borderId="0" xfId="0" applyFont="1" applyFill="1" applyProtection="1">
      <protection locked="0"/>
    </xf>
    <xf numFmtId="0" fontId="22" fillId="2" borderId="52" xfId="0" applyFont="1" applyFill="1" applyBorder="1" applyAlignment="1">
      <alignment wrapText="1"/>
    </xf>
    <xf numFmtId="43" fontId="15" fillId="0" borderId="64" xfId="0" applyNumberFormat="1" applyFont="1" applyFill="1" applyBorder="1"/>
    <xf numFmtId="165" fontId="11" fillId="0" borderId="38" xfId="0" applyNumberFormat="1" applyFont="1" applyBorder="1"/>
    <xf numFmtId="165" fontId="11" fillId="0" borderId="51" xfId="0" applyNumberFormat="1" applyFont="1" applyBorder="1"/>
    <xf numFmtId="165" fontId="11" fillId="0" borderId="63" xfId="0" applyNumberFormat="1" applyFont="1" applyBorder="1"/>
    <xf numFmtId="43" fontId="20" fillId="0" borderId="34" xfId="0" applyNumberFormat="1" applyFont="1" applyBorder="1"/>
    <xf numFmtId="43" fontId="20" fillId="0" borderId="68" xfId="0" applyNumberFormat="1" applyFont="1" applyBorder="1"/>
    <xf numFmtId="41" fontId="22" fillId="2" borderId="0" xfId="0" applyNumberFormat="1" applyFont="1" applyFill="1" applyAlignment="1">
      <alignment wrapText="1"/>
    </xf>
    <xf numFmtId="0" fontId="37" fillId="0" borderId="69" xfId="0" applyFont="1" applyBorder="1"/>
    <xf numFmtId="164" fontId="15" fillId="0" borderId="40" xfId="0" applyNumberFormat="1" applyFont="1" applyFill="1" applyBorder="1"/>
    <xf numFmtId="164" fontId="20" fillId="0" borderId="38" xfId="0" applyNumberFormat="1" applyFont="1" applyBorder="1" applyAlignment="1">
      <alignment horizontal="right"/>
    </xf>
    <xf numFmtId="164" fontId="20" fillId="0" borderId="70" xfId="0" applyNumberFormat="1" applyFont="1" applyBorder="1" applyAlignment="1">
      <alignment horizontal="right"/>
    </xf>
    <xf numFmtId="43" fontId="15" fillId="0" borderId="9" xfId="0" applyNumberFormat="1" applyFont="1" applyFill="1" applyBorder="1"/>
    <xf numFmtId="43" fontId="17" fillId="0" borderId="41" xfId="0" applyNumberFormat="1" applyFont="1" applyFill="1" applyBorder="1"/>
    <xf numFmtId="164" fontId="15" fillId="0" borderId="37" xfId="1" applyNumberFormat="1" applyFont="1" applyFill="1" applyBorder="1"/>
    <xf numFmtId="43" fontId="11" fillId="0" borderId="0" xfId="0" applyNumberFormat="1" applyFont="1"/>
    <xf numFmtId="43" fontId="30" fillId="0" borderId="0" xfId="0" applyNumberFormat="1" applyFont="1"/>
    <xf numFmtId="0" fontId="11" fillId="0" borderId="34" xfId="0" applyNumberFormat="1" applyFont="1" applyBorder="1"/>
    <xf numFmtId="173" fontId="11" fillId="0" borderId="0" xfId="0" applyNumberFormat="1" applyFont="1"/>
    <xf numFmtId="0" fontId="4" fillId="3" borderId="0" xfId="0" applyFont="1" applyFill="1" applyProtection="1">
      <protection locked="0"/>
    </xf>
    <xf numFmtId="0" fontId="3" fillId="0" borderId="0" xfId="0" applyFont="1"/>
    <xf numFmtId="0" fontId="2" fillId="0" borderId="0" xfId="0" applyFont="1"/>
    <xf numFmtId="0" fontId="49" fillId="8" borderId="71" xfId="0" applyFont="1" applyFill="1" applyBorder="1" applyAlignment="1">
      <alignment horizontal="left" vertical="center" wrapText="1" indent="1"/>
    </xf>
    <xf numFmtId="0" fontId="49" fillId="8" borderId="72" xfId="0" applyFont="1" applyFill="1" applyBorder="1" applyAlignment="1">
      <alignment horizontal="left" vertical="center" wrapText="1" indent="1"/>
    </xf>
    <xf numFmtId="0" fontId="49" fillId="8" borderId="73" xfId="0" applyFont="1" applyFill="1" applyBorder="1" applyAlignment="1">
      <alignment horizontal="left" vertical="center" wrapText="1" indent="1"/>
    </xf>
    <xf numFmtId="0" fontId="1" fillId="0" borderId="74" xfId="0" applyFont="1" applyBorder="1"/>
    <xf numFmtId="0" fontId="1" fillId="0" borderId="75" xfId="0" applyFont="1" applyBorder="1"/>
    <xf numFmtId="0" fontId="1" fillId="0" borderId="76" xfId="0" applyFont="1" applyBorder="1"/>
    <xf numFmtId="0" fontId="22" fillId="2" borderId="0" xfId="0" applyFont="1" applyFill="1" applyBorder="1" applyAlignment="1">
      <alignment wrapText="1"/>
    </xf>
    <xf numFmtId="164" fontId="15" fillId="0" borderId="0" xfId="1" applyNumberFormat="1" applyFont="1" applyFill="1" applyBorder="1"/>
    <xf numFmtId="164" fontId="17" fillId="0" borderId="0" xfId="0" applyNumberFormat="1" applyFont="1" applyBorder="1"/>
    <xf numFmtId="0" fontId="1" fillId="0" borderId="0" xfId="0" applyFont="1"/>
    <xf numFmtId="15" fontId="1" fillId="0" borderId="75" xfId="0" applyNumberFormat="1" applyFont="1" applyBorder="1" applyAlignment="1">
      <alignment horizontal="left"/>
    </xf>
    <xf numFmtId="0" fontId="1" fillId="3" borderId="0" xfId="0" applyFont="1" applyFill="1" applyProtection="1">
      <protection locked="0"/>
    </xf>
    <xf numFmtId="0" fontId="11" fillId="0" borderId="0" xfId="0" applyFont="1" applyAlignment="1">
      <alignment wrapText="1"/>
    </xf>
    <xf numFmtId="0" fontId="1" fillId="0" borderId="0" xfId="0" applyFont="1" applyAlignment="1">
      <alignment wrapText="1"/>
    </xf>
    <xf numFmtId="43" fontId="20" fillId="0" borderId="0" xfId="0" applyNumberFormat="1" applyFont="1" applyAlignment="1"/>
    <xf numFmtId="43" fontId="0" fillId="0" borderId="0" xfId="0" applyNumberFormat="1"/>
    <xf numFmtId="43" fontId="15" fillId="0" borderId="19" xfId="0" applyNumberFormat="1" applyFont="1" applyFill="1" applyBorder="1" applyAlignment="1">
      <alignment horizontal="right"/>
    </xf>
    <xf numFmtId="43" fontId="15" fillId="0" borderId="42" xfId="0" applyNumberFormat="1" applyFont="1" applyFill="1" applyBorder="1" applyAlignment="1">
      <alignment horizontal="right"/>
    </xf>
    <xf numFmtId="0" fontId="21" fillId="0" borderId="0" xfId="0" applyFont="1" applyAlignment="1">
      <alignment horizontal="right" vertical="center"/>
    </xf>
    <xf numFmtId="0" fontId="21" fillId="3" borderId="0" xfId="0" applyFont="1" applyFill="1" applyAlignment="1" applyProtection="1">
      <alignment vertical="center"/>
      <protection locked="0"/>
    </xf>
    <xf numFmtId="173" fontId="1" fillId="3" borderId="0" xfId="0" applyNumberFormat="1" applyFont="1" applyFill="1"/>
    <xf numFmtId="0" fontId="11" fillId="0" borderId="0" xfId="0" applyNumberFormat="1" applyFont="1" applyAlignment="1">
      <alignment vertical="center"/>
    </xf>
    <xf numFmtId="0" fontId="22" fillId="2" borderId="27" xfId="0" applyFont="1" applyFill="1" applyBorder="1" applyAlignment="1">
      <alignment horizontal="left" vertical="center"/>
    </xf>
    <xf numFmtId="0" fontId="22" fillId="2" borderId="28" xfId="0" applyFont="1" applyFill="1" applyBorder="1" applyAlignment="1">
      <alignment horizontal="left" vertical="center"/>
    </xf>
    <xf numFmtId="0" fontId="22" fillId="2" borderId="29" xfId="0" applyFont="1" applyFill="1" applyBorder="1" applyAlignment="1">
      <alignment horizontal="left" vertical="center"/>
    </xf>
    <xf numFmtId="166" fontId="15" fillId="0" borderId="30" xfId="3" applyNumberFormat="1" applyFont="1" applyBorder="1" applyAlignment="1">
      <alignment horizontal="left" vertical="center" wrapText="1"/>
    </xf>
    <xf numFmtId="166" fontId="15" fillId="0" borderId="31" xfId="3" applyNumberFormat="1" applyFont="1" applyBorder="1" applyAlignment="1">
      <alignment horizontal="left" vertical="center" wrapText="1"/>
    </xf>
    <xf numFmtId="166" fontId="15" fillId="0" borderId="32" xfId="3" applyNumberFormat="1" applyFont="1" applyBorder="1" applyAlignment="1">
      <alignment horizontal="left" vertical="center" wrapText="1"/>
    </xf>
    <xf numFmtId="0" fontId="3" fillId="0" borderId="9"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 fillId="0" borderId="9" xfId="0" applyFont="1" applyBorder="1" applyAlignment="1">
      <alignment horizontal="left" vertical="center" wrapText="1"/>
    </xf>
    <xf numFmtId="0" fontId="7" fillId="0" borderId="9" xfId="0" applyFont="1" applyBorder="1" applyAlignment="1">
      <alignment horizontal="left" vertical="center" wrapText="1"/>
    </xf>
    <xf numFmtId="0" fontId="23" fillId="0" borderId="25" xfId="0" applyFont="1" applyBorder="1" applyAlignment="1">
      <alignment horizontal="left" vertical="center" wrapText="1"/>
    </xf>
    <xf numFmtId="0" fontId="23" fillId="0" borderId="26" xfId="0" applyFont="1" applyBorder="1" applyAlignment="1">
      <alignment horizontal="left" vertical="center" wrapText="1"/>
    </xf>
    <xf numFmtId="0" fontId="28" fillId="2" borderId="27" xfId="0" applyFont="1" applyFill="1" applyBorder="1" applyAlignment="1">
      <alignment horizontal="left" vertical="center"/>
    </xf>
    <xf numFmtId="0" fontId="28" fillId="2" borderId="28" xfId="0" applyFont="1" applyFill="1" applyBorder="1" applyAlignment="1">
      <alignment horizontal="left" vertical="center"/>
    </xf>
    <xf numFmtId="0" fontId="28" fillId="2" borderId="29" xfId="0" applyFont="1" applyFill="1" applyBorder="1" applyAlignment="1">
      <alignment horizontal="left" vertical="center"/>
    </xf>
    <xf numFmtId="0" fontId="36" fillId="0" borderId="15" xfId="0" applyFont="1" applyBorder="1" applyAlignment="1">
      <alignment horizontal="center"/>
    </xf>
    <xf numFmtId="0" fontId="36" fillId="0" borderId="16" xfId="0" applyFont="1" applyBorder="1" applyAlignment="1">
      <alignment horizontal="center"/>
    </xf>
    <xf numFmtId="164" fontId="21" fillId="0" borderId="0" xfId="1" applyNumberFormat="1" applyFont="1" applyFill="1" applyBorder="1" applyAlignment="1">
      <alignment horizontal="right" wrapText="1"/>
    </xf>
  </cellXfs>
  <cellStyles count="4">
    <cellStyle name="Comma" xfId="1" builtinId="3"/>
    <cellStyle name="Hyperlink" xfId="3" builtinId="8"/>
    <cellStyle name="Normal" xfId="0" builtinId="0"/>
    <cellStyle name="Percent" xfId="2" builtinId="5"/>
  </cellStyles>
  <dxfs count="24">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0.34998626667073579"/>
      </font>
      <fill>
        <patternFill>
          <bgColor rgb="FF404040"/>
        </patternFill>
      </fill>
    </dxf>
    <dxf>
      <font>
        <color rgb="FF595959"/>
      </font>
      <fill>
        <patternFill>
          <bgColor rgb="FF40404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404040"/>
      <color rgb="FF2D2D2D"/>
      <color rgb="FF595959"/>
      <color rgb="FFFFC7CE"/>
      <color rgb="FF9C0006"/>
      <color rgb="FFFF0006"/>
      <color rgb="FF9C0000"/>
      <color rgb="FFFFCCCC"/>
      <color rgb="FF00338D"/>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5</xdr:col>
      <xdr:colOff>201407</xdr:colOff>
      <xdr:row>4</xdr:row>
      <xdr:rowOff>23495</xdr:rowOff>
    </xdr:to>
    <xdr:grpSp>
      <xdr:nvGrpSpPr>
        <xdr:cNvPr id="89" name="Group 88">
          <a:extLst>
            <a:ext uri="{FF2B5EF4-FFF2-40B4-BE49-F238E27FC236}">
              <a16:creationId xmlns:a16="http://schemas.microsoft.com/office/drawing/2014/main" id="{00000000-0008-0000-0000-000059000000}"/>
            </a:ext>
          </a:extLst>
        </xdr:cNvPr>
        <xdr:cNvGrpSpPr/>
      </xdr:nvGrpSpPr>
      <xdr:grpSpPr>
        <a:xfrm>
          <a:off x="747246" y="0"/>
          <a:ext cx="3084867" cy="725730"/>
          <a:chOff x="5486400" y="0"/>
          <a:chExt cx="2954132" cy="737870"/>
        </a:xfrm>
      </xdr:grpSpPr>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6203427" y="168090"/>
            <a:ext cx="2237105" cy="295908"/>
            <a:chOff x="1675" y="-546"/>
            <a:chExt cx="3523" cy="451"/>
          </a:xfrm>
        </xdr:grpSpPr>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a:extLst>
                <a:ext uri="{FF2B5EF4-FFF2-40B4-BE49-F238E27FC236}">
                  <a16:creationId xmlns:a16="http://schemas.microsoft.com/office/drawing/2014/main" id="{00000000-0008-0000-0000-000008000000}"/>
                </a:ext>
              </a:extLst>
            </xdr:cNvPr>
            <xdr:cNvGrpSpPr>
              <a:grpSpLocks/>
            </xdr:cNvGrpSpPr>
          </xdr:nvGrpSpPr>
          <xdr:grpSpPr bwMode="auto">
            <a:xfrm>
              <a:off x="1858" y="-493"/>
              <a:ext cx="2" cy="99"/>
              <a:chOff x="1858" y="-493"/>
              <a:chExt cx="2" cy="99"/>
            </a:xfrm>
          </xdr:grpSpPr>
          <xdr:sp macro="" textlink="">
            <xdr:nvSpPr>
              <xdr:cNvPr id="87" name="Freeform 86">
                <a:extLst>
                  <a:ext uri="{FF2B5EF4-FFF2-40B4-BE49-F238E27FC236}">
                    <a16:creationId xmlns:a16="http://schemas.microsoft.com/office/drawing/2014/main" id="{00000000-0008-0000-0000-000057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a:extLst>
                <a:ext uri="{FF2B5EF4-FFF2-40B4-BE49-F238E27FC236}">
                  <a16:creationId xmlns:a16="http://schemas.microsoft.com/office/drawing/2014/main" id="{00000000-0008-0000-0000-000009000000}"/>
                </a:ext>
              </a:extLst>
            </xdr:cNvPr>
            <xdr:cNvGrpSpPr>
              <a:grpSpLocks/>
            </xdr:cNvGrpSpPr>
          </xdr:nvGrpSpPr>
          <xdr:grpSpPr bwMode="auto">
            <a:xfrm>
              <a:off x="1853" y="-535"/>
              <a:ext cx="11" cy="2"/>
              <a:chOff x="1853" y="-535"/>
              <a:chExt cx="11" cy="2"/>
            </a:xfrm>
          </xdr:grpSpPr>
          <xdr:sp macro="" textlink="">
            <xdr:nvSpPr>
              <xdr:cNvPr id="86" name="Freeform 85">
                <a:extLst>
                  <a:ext uri="{FF2B5EF4-FFF2-40B4-BE49-F238E27FC236}">
                    <a16:creationId xmlns:a16="http://schemas.microsoft.com/office/drawing/2014/main" id="{00000000-0008-0000-0000-000056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a:extLst>
                <a:ext uri="{FF2B5EF4-FFF2-40B4-BE49-F238E27FC236}">
                  <a16:creationId xmlns:a16="http://schemas.microsoft.com/office/drawing/2014/main" id="{00000000-0008-0000-0000-00000A000000}"/>
                </a:ext>
              </a:extLst>
            </xdr:cNvPr>
            <xdr:cNvGrpSpPr>
              <a:grpSpLocks/>
            </xdr:cNvGrpSpPr>
          </xdr:nvGrpSpPr>
          <xdr:grpSpPr bwMode="auto">
            <a:xfrm>
              <a:off x="1892" y="-495"/>
              <a:ext cx="81" cy="101"/>
              <a:chOff x="1892" y="-495"/>
              <a:chExt cx="81" cy="101"/>
            </a:xfrm>
          </xdr:grpSpPr>
          <xdr:sp macro="" textlink="">
            <xdr:nvSpPr>
              <xdr:cNvPr id="83" name="Freeform 82">
                <a:extLst>
                  <a:ext uri="{FF2B5EF4-FFF2-40B4-BE49-F238E27FC236}">
                    <a16:creationId xmlns:a16="http://schemas.microsoft.com/office/drawing/2014/main" id="{00000000-0008-0000-0000-000053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a:extLst>
                  <a:ext uri="{FF2B5EF4-FFF2-40B4-BE49-F238E27FC236}">
                    <a16:creationId xmlns:a16="http://schemas.microsoft.com/office/drawing/2014/main" id="{00000000-0008-0000-0000-000054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a:extLst>
                  <a:ext uri="{FF2B5EF4-FFF2-40B4-BE49-F238E27FC236}">
                    <a16:creationId xmlns:a16="http://schemas.microsoft.com/office/drawing/2014/main" id="{00000000-0008-0000-0000-000055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000-00000B000000}"/>
                </a:ext>
              </a:extLst>
            </xdr:cNvPr>
            <xdr:cNvGrpSpPr>
              <a:grpSpLocks/>
            </xdr:cNvGrpSpPr>
          </xdr:nvGrpSpPr>
          <xdr:grpSpPr bwMode="auto">
            <a:xfrm>
              <a:off x="2007" y="-493"/>
              <a:ext cx="2" cy="99"/>
              <a:chOff x="2007" y="-493"/>
              <a:chExt cx="2" cy="99"/>
            </a:xfrm>
          </xdr:grpSpPr>
          <xdr:sp macro="" textlink="">
            <xdr:nvSpPr>
              <xdr:cNvPr id="82" name="Freeform 81">
                <a:extLst>
                  <a:ext uri="{FF2B5EF4-FFF2-40B4-BE49-F238E27FC236}">
                    <a16:creationId xmlns:a16="http://schemas.microsoft.com/office/drawing/2014/main" id="{00000000-0008-0000-0000-000052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000-00000C000000}"/>
                </a:ext>
              </a:extLst>
            </xdr:cNvPr>
            <xdr:cNvGrpSpPr>
              <a:grpSpLocks/>
            </xdr:cNvGrpSpPr>
          </xdr:nvGrpSpPr>
          <xdr:grpSpPr bwMode="auto">
            <a:xfrm>
              <a:off x="2002" y="-535"/>
              <a:ext cx="11" cy="2"/>
              <a:chOff x="2002" y="-535"/>
              <a:chExt cx="11" cy="2"/>
            </a:xfrm>
          </xdr:grpSpPr>
          <xdr:sp macro="" textlink="">
            <xdr:nvSpPr>
              <xdr:cNvPr id="81" name="Freeform 80">
                <a:extLst>
                  <a:ext uri="{FF2B5EF4-FFF2-40B4-BE49-F238E27FC236}">
                    <a16:creationId xmlns:a16="http://schemas.microsoft.com/office/drawing/2014/main" id="{00000000-0008-0000-0000-000051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000-00000D000000}"/>
                </a:ext>
              </a:extLst>
            </xdr:cNvPr>
            <xdr:cNvGrpSpPr>
              <a:grpSpLocks/>
            </xdr:cNvGrpSpPr>
          </xdr:nvGrpSpPr>
          <xdr:grpSpPr bwMode="auto">
            <a:xfrm>
              <a:off x="2037" y="-495"/>
              <a:ext cx="63" cy="103"/>
              <a:chOff x="2037" y="-495"/>
              <a:chExt cx="63" cy="103"/>
            </a:xfrm>
          </xdr:grpSpPr>
          <xdr:sp macro="" textlink="">
            <xdr:nvSpPr>
              <xdr:cNvPr id="78" name="Freeform 77">
                <a:extLst>
                  <a:ext uri="{FF2B5EF4-FFF2-40B4-BE49-F238E27FC236}">
                    <a16:creationId xmlns:a16="http://schemas.microsoft.com/office/drawing/2014/main" id="{00000000-0008-0000-0000-00004E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000-00004F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a:extLst>
                  <a:ext uri="{FF2B5EF4-FFF2-40B4-BE49-F238E27FC236}">
                    <a16:creationId xmlns:a16="http://schemas.microsoft.com/office/drawing/2014/main" id="{00000000-0008-0000-0000-000050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000-00000E000000}"/>
                </a:ext>
              </a:extLst>
            </xdr:cNvPr>
            <xdr:cNvGrpSpPr>
              <a:grpSpLocks/>
            </xdr:cNvGrpSpPr>
          </xdr:nvGrpSpPr>
          <xdr:grpSpPr bwMode="auto">
            <a:xfrm>
              <a:off x="2102" y="-526"/>
              <a:ext cx="70" cy="134"/>
              <a:chOff x="2102" y="-526"/>
              <a:chExt cx="70" cy="134"/>
            </a:xfrm>
          </xdr:grpSpPr>
          <xdr:sp macro="" textlink="">
            <xdr:nvSpPr>
              <xdr:cNvPr id="74" name="Freeform 73">
                <a:extLst>
                  <a:ext uri="{FF2B5EF4-FFF2-40B4-BE49-F238E27FC236}">
                    <a16:creationId xmlns:a16="http://schemas.microsoft.com/office/drawing/2014/main" id="{00000000-0008-0000-0000-00004A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000-00004B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a:extLst>
                  <a:ext uri="{FF2B5EF4-FFF2-40B4-BE49-F238E27FC236}">
                    <a16:creationId xmlns:a16="http://schemas.microsoft.com/office/drawing/2014/main" id="{00000000-0008-0000-0000-00004C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000-00004D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000-00000F000000}"/>
                </a:ext>
              </a:extLst>
            </xdr:cNvPr>
            <xdr:cNvGrpSpPr>
              <a:grpSpLocks/>
            </xdr:cNvGrpSpPr>
          </xdr:nvGrpSpPr>
          <xdr:grpSpPr bwMode="auto">
            <a:xfrm>
              <a:off x="2186" y="-495"/>
              <a:ext cx="69" cy="101"/>
              <a:chOff x="2186" y="-495"/>
              <a:chExt cx="69" cy="101"/>
            </a:xfrm>
          </xdr:grpSpPr>
          <xdr:sp macro="" textlink="">
            <xdr:nvSpPr>
              <xdr:cNvPr id="71" name="Freeform 70">
                <a:extLst>
                  <a:ext uri="{FF2B5EF4-FFF2-40B4-BE49-F238E27FC236}">
                    <a16:creationId xmlns:a16="http://schemas.microsoft.com/office/drawing/2014/main" id="{00000000-0008-0000-0000-000047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a:extLst>
                  <a:ext uri="{FF2B5EF4-FFF2-40B4-BE49-F238E27FC236}">
                    <a16:creationId xmlns:a16="http://schemas.microsoft.com/office/drawing/2014/main" id="{00000000-0008-0000-0000-000048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a:extLst>
                  <a:ext uri="{FF2B5EF4-FFF2-40B4-BE49-F238E27FC236}">
                    <a16:creationId xmlns:a16="http://schemas.microsoft.com/office/drawing/2014/main" id="{00000000-0008-0000-0000-000049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000-000010000000}"/>
                </a:ext>
              </a:extLst>
            </xdr:cNvPr>
            <xdr:cNvGrpSpPr>
              <a:grpSpLocks/>
            </xdr:cNvGrpSpPr>
          </xdr:nvGrpSpPr>
          <xdr:grpSpPr bwMode="auto">
            <a:xfrm>
              <a:off x="2262" y="-546"/>
              <a:ext cx="1022" cy="203"/>
              <a:chOff x="2262" y="-546"/>
              <a:chExt cx="1022" cy="203"/>
            </a:xfrm>
          </xdr:grpSpPr>
          <xdr:sp macro="" textlink="">
            <xdr:nvSpPr>
              <xdr:cNvPr id="67" name="Freeform 66">
                <a:extLst>
                  <a:ext uri="{FF2B5EF4-FFF2-40B4-BE49-F238E27FC236}">
                    <a16:creationId xmlns:a16="http://schemas.microsoft.com/office/drawing/2014/main" id="{00000000-0008-0000-0000-000043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000-000044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a:extLst>
                <a:ext uri="{FF2B5EF4-FFF2-40B4-BE49-F238E27FC236}">
                  <a16:creationId xmlns:a16="http://schemas.microsoft.com/office/drawing/2014/main" id="{00000000-0008-0000-0000-000011000000}"/>
                </a:ext>
              </a:extLst>
            </xdr:cNvPr>
            <xdr:cNvGrpSpPr>
              <a:grpSpLocks/>
            </xdr:cNvGrpSpPr>
          </xdr:nvGrpSpPr>
          <xdr:grpSpPr bwMode="auto">
            <a:xfrm>
              <a:off x="3563" y="-282"/>
              <a:ext cx="160" cy="168"/>
              <a:chOff x="3563" y="-282"/>
              <a:chExt cx="160" cy="168"/>
            </a:xfrm>
          </xdr:grpSpPr>
          <xdr:sp macro="" textlink="">
            <xdr:nvSpPr>
              <xdr:cNvPr id="64" name="Freeform 63">
                <a:extLst>
                  <a:ext uri="{FF2B5EF4-FFF2-40B4-BE49-F238E27FC236}">
                    <a16:creationId xmlns:a16="http://schemas.microsoft.com/office/drawing/2014/main" id="{00000000-0008-0000-0000-000040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000-000041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a:extLst>
                  <a:ext uri="{FF2B5EF4-FFF2-40B4-BE49-F238E27FC236}">
                    <a16:creationId xmlns:a16="http://schemas.microsoft.com/office/drawing/2014/main" id="{00000000-0008-0000-0000-000042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000-000012000000}"/>
                </a:ext>
              </a:extLst>
            </xdr:cNvPr>
            <xdr:cNvGrpSpPr>
              <a:grpSpLocks/>
            </xdr:cNvGrpSpPr>
          </xdr:nvGrpSpPr>
          <xdr:grpSpPr bwMode="auto">
            <a:xfrm>
              <a:off x="3746" y="-229"/>
              <a:ext cx="125" cy="115"/>
              <a:chOff x="3746" y="-229"/>
              <a:chExt cx="125" cy="115"/>
            </a:xfrm>
          </xdr:grpSpPr>
          <xdr:sp macro="" textlink="">
            <xdr:nvSpPr>
              <xdr:cNvPr id="62" name="Freeform 61">
                <a:extLst>
                  <a:ext uri="{FF2B5EF4-FFF2-40B4-BE49-F238E27FC236}">
                    <a16:creationId xmlns:a16="http://schemas.microsoft.com/office/drawing/2014/main" id="{00000000-0008-0000-0000-00003E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000-00003F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a:extLst>
                <a:ext uri="{FF2B5EF4-FFF2-40B4-BE49-F238E27FC236}">
                  <a16:creationId xmlns:a16="http://schemas.microsoft.com/office/drawing/2014/main" id="{00000000-0008-0000-0000-000013000000}"/>
                </a:ext>
              </a:extLst>
            </xdr:cNvPr>
            <xdr:cNvGrpSpPr>
              <a:grpSpLocks/>
            </xdr:cNvGrpSpPr>
          </xdr:nvGrpSpPr>
          <xdr:grpSpPr bwMode="auto">
            <a:xfrm>
              <a:off x="3894" y="-229"/>
              <a:ext cx="200" cy="113"/>
              <a:chOff x="3894" y="-229"/>
              <a:chExt cx="200" cy="113"/>
            </a:xfrm>
          </xdr:grpSpPr>
          <xdr:sp macro="" textlink="">
            <xdr:nvSpPr>
              <xdr:cNvPr id="57" name="Freeform 56">
                <a:extLst>
                  <a:ext uri="{FF2B5EF4-FFF2-40B4-BE49-F238E27FC236}">
                    <a16:creationId xmlns:a16="http://schemas.microsoft.com/office/drawing/2014/main" id="{00000000-0008-0000-0000-000039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000-00003A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a:extLst>
                  <a:ext uri="{FF2B5EF4-FFF2-40B4-BE49-F238E27FC236}">
                    <a16:creationId xmlns:a16="http://schemas.microsoft.com/office/drawing/2014/main" id="{00000000-0008-0000-0000-00003B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000-00003C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000-00003D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000-000014000000}"/>
                </a:ext>
              </a:extLst>
            </xdr:cNvPr>
            <xdr:cNvGrpSpPr>
              <a:grpSpLocks/>
            </xdr:cNvGrpSpPr>
          </xdr:nvGrpSpPr>
          <xdr:grpSpPr bwMode="auto">
            <a:xfrm>
              <a:off x="4124" y="-229"/>
              <a:ext cx="200" cy="113"/>
              <a:chOff x="4124" y="-229"/>
              <a:chExt cx="200" cy="113"/>
            </a:xfrm>
          </xdr:grpSpPr>
          <xdr:sp macro="" textlink="">
            <xdr:nvSpPr>
              <xdr:cNvPr id="52" name="Freeform 51">
                <a:extLst>
                  <a:ext uri="{FF2B5EF4-FFF2-40B4-BE49-F238E27FC236}">
                    <a16:creationId xmlns:a16="http://schemas.microsoft.com/office/drawing/2014/main" id="{00000000-0008-0000-0000-000034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000-000035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a:extLst>
                  <a:ext uri="{FF2B5EF4-FFF2-40B4-BE49-F238E27FC236}">
                    <a16:creationId xmlns:a16="http://schemas.microsoft.com/office/drawing/2014/main" id="{00000000-0008-0000-0000-000036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000-000037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000-000038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000-000015000000}"/>
                </a:ext>
              </a:extLst>
            </xdr:cNvPr>
            <xdr:cNvGrpSpPr>
              <a:grpSpLocks/>
            </xdr:cNvGrpSpPr>
          </xdr:nvGrpSpPr>
          <xdr:grpSpPr bwMode="auto">
            <a:xfrm>
              <a:off x="4352" y="-282"/>
              <a:ext cx="39" cy="166"/>
              <a:chOff x="4352" y="-282"/>
              <a:chExt cx="39" cy="166"/>
            </a:xfrm>
          </xdr:grpSpPr>
          <xdr:sp macro="" textlink="">
            <xdr:nvSpPr>
              <xdr:cNvPr id="50" name="Freeform 49">
                <a:extLst>
                  <a:ext uri="{FF2B5EF4-FFF2-40B4-BE49-F238E27FC236}">
                    <a16:creationId xmlns:a16="http://schemas.microsoft.com/office/drawing/2014/main" id="{00000000-0008-0000-0000-000032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000-000033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000-000016000000}"/>
                </a:ext>
              </a:extLst>
            </xdr:cNvPr>
            <xdr:cNvGrpSpPr>
              <a:grpSpLocks/>
            </xdr:cNvGrpSpPr>
          </xdr:nvGrpSpPr>
          <xdr:grpSpPr bwMode="auto">
            <a:xfrm>
              <a:off x="4413" y="-229"/>
              <a:ext cx="88" cy="115"/>
              <a:chOff x="4413" y="-229"/>
              <a:chExt cx="88" cy="115"/>
            </a:xfrm>
          </xdr:grpSpPr>
          <xdr:sp macro="" textlink="">
            <xdr:nvSpPr>
              <xdr:cNvPr id="47" name="Freeform 46">
                <a:extLst>
                  <a:ext uri="{FF2B5EF4-FFF2-40B4-BE49-F238E27FC236}">
                    <a16:creationId xmlns:a16="http://schemas.microsoft.com/office/drawing/2014/main" id="{00000000-0008-0000-0000-00002F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000-000030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a:extLst>
                  <a:ext uri="{FF2B5EF4-FFF2-40B4-BE49-F238E27FC236}">
                    <a16:creationId xmlns:a16="http://schemas.microsoft.com/office/drawing/2014/main" id="{00000000-0008-0000-0000-000031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000-000017000000}"/>
                </a:ext>
              </a:extLst>
            </xdr:cNvPr>
            <xdr:cNvGrpSpPr>
              <a:grpSpLocks/>
            </xdr:cNvGrpSpPr>
          </xdr:nvGrpSpPr>
          <xdr:grpSpPr bwMode="auto">
            <a:xfrm>
              <a:off x="4515" y="-229"/>
              <a:ext cx="88" cy="115"/>
              <a:chOff x="4515" y="-229"/>
              <a:chExt cx="88" cy="115"/>
            </a:xfrm>
          </xdr:grpSpPr>
          <xdr:sp macro="" textlink="">
            <xdr:nvSpPr>
              <xdr:cNvPr id="44" name="Freeform 43">
                <a:extLst>
                  <a:ext uri="{FF2B5EF4-FFF2-40B4-BE49-F238E27FC236}">
                    <a16:creationId xmlns:a16="http://schemas.microsoft.com/office/drawing/2014/main" id="{00000000-0008-0000-0000-00002C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000-00002D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a:extLst>
                  <a:ext uri="{FF2B5EF4-FFF2-40B4-BE49-F238E27FC236}">
                    <a16:creationId xmlns:a16="http://schemas.microsoft.com/office/drawing/2014/main" id="{00000000-0008-0000-0000-00002E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000-000018000000}"/>
                </a:ext>
              </a:extLst>
            </xdr:cNvPr>
            <xdr:cNvGrpSpPr>
              <a:grpSpLocks/>
            </xdr:cNvGrpSpPr>
          </xdr:nvGrpSpPr>
          <xdr:grpSpPr bwMode="auto">
            <a:xfrm>
              <a:off x="4622" y="-282"/>
              <a:ext cx="39" cy="166"/>
              <a:chOff x="4622" y="-282"/>
              <a:chExt cx="39" cy="166"/>
            </a:xfrm>
          </xdr:grpSpPr>
          <xdr:sp macro="" textlink="">
            <xdr:nvSpPr>
              <xdr:cNvPr id="42" name="Freeform 41">
                <a:extLst>
                  <a:ext uri="{FF2B5EF4-FFF2-40B4-BE49-F238E27FC236}">
                    <a16:creationId xmlns:a16="http://schemas.microsoft.com/office/drawing/2014/main" id="{00000000-0008-0000-0000-00002A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000-00002B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000-000019000000}"/>
                </a:ext>
              </a:extLst>
            </xdr:cNvPr>
            <xdr:cNvGrpSpPr>
              <a:grpSpLocks/>
            </xdr:cNvGrpSpPr>
          </xdr:nvGrpSpPr>
          <xdr:grpSpPr bwMode="auto">
            <a:xfrm>
              <a:off x="4682" y="-229"/>
              <a:ext cx="125" cy="115"/>
              <a:chOff x="4682" y="-229"/>
              <a:chExt cx="125" cy="115"/>
            </a:xfrm>
          </xdr:grpSpPr>
          <xdr:sp macro="" textlink="">
            <xdr:nvSpPr>
              <xdr:cNvPr id="40" name="Freeform 39">
                <a:extLst>
                  <a:ext uri="{FF2B5EF4-FFF2-40B4-BE49-F238E27FC236}">
                    <a16:creationId xmlns:a16="http://schemas.microsoft.com/office/drawing/2014/main" id="{00000000-0008-0000-0000-000028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000-000029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000-00001A000000}"/>
                </a:ext>
              </a:extLst>
            </xdr:cNvPr>
            <xdr:cNvGrpSpPr>
              <a:grpSpLocks/>
            </xdr:cNvGrpSpPr>
          </xdr:nvGrpSpPr>
          <xdr:grpSpPr bwMode="auto">
            <a:xfrm>
              <a:off x="4830" y="-229"/>
              <a:ext cx="112" cy="113"/>
              <a:chOff x="4830" y="-229"/>
              <a:chExt cx="112" cy="113"/>
            </a:xfrm>
          </xdr:grpSpPr>
          <xdr:sp macro="" textlink="">
            <xdr:nvSpPr>
              <xdr:cNvPr id="37" name="Freeform 36">
                <a:extLst>
                  <a:ext uri="{FF2B5EF4-FFF2-40B4-BE49-F238E27FC236}">
                    <a16:creationId xmlns:a16="http://schemas.microsoft.com/office/drawing/2014/main" id="{00000000-0008-0000-0000-000025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000-000026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a:extLst>
                  <a:ext uri="{FF2B5EF4-FFF2-40B4-BE49-F238E27FC236}">
                    <a16:creationId xmlns:a16="http://schemas.microsoft.com/office/drawing/2014/main" id="{00000000-0008-0000-0000-000027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000-00001B000000}"/>
                </a:ext>
              </a:extLst>
            </xdr:cNvPr>
            <xdr:cNvGrpSpPr>
              <a:grpSpLocks/>
            </xdr:cNvGrpSpPr>
          </xdr:nvGrpSpPr>
          <xdr:grpSpPr bwMode="auto">
            <a:xfrm>
              <a:off x="4965" y="-229"/>
              <a:ext cx="116" cy="115"/>
              <a:chOff x="4965" y="-229"/>
              <a:chExt cx="116" cy="115"/>
            </a:xfrm>
          </xdr:grpSpPr>
          <xdr:sp macro="" textlink="">
            <xdr:nvSpPr>
              <xdr:cNvPr id="34" name="Freeform 33">
                <a:extLst>
                  <a:ext uri="{FF2B5EF4-FFF2-40B4-BE49-F238E27FC236}">
                    <a16:creationId xmlns:a16="http://schemas.microsoft.com/office/drawing/2014/main" id="{00000000-0008-0000-0000-000022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000-000023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a:extLst>
                  <a:ext uri="{FF2B5EF4-FFF2-40B4-BE49-F238E27FC236}">
                    <a16:creationId xmlns:a16="http://schemas.microsoft.com/office/drawing/2014/main" id="{00000000-0008-0000-0000-000024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000-00001C000000}"/>
                </a:ext>
              </a:extLst>
            </xdr:cNvPr>
            <xdr:cNvGrpSpPr>
              <a:grpSpLocks/>
            </xdr:cNvGrpSpPr>
          </xdr:nvGrpSpPr>
          <xdr:grpSpPr bwMode="auto">
            <a:xfrm>
              <a:off x="5104" y="-229"/>
              <a:ext cx="94" cy="113"/>
              <a:chOff x="5104" y="-229"/>
              <a:chExt cx="94" cy="113"/>
            </a:xfrm>
          </xdr:grpSpPr>
          <xdr:sp macro="" textlink="">
            <xdr:nvSpPr>
              <xdr:cNvPr id="31" name="Freeform 30">
                <a:extLst>
                  <a:ext uri="{FF2B5EF4-FFF2-40B4-BE49-F238E27FC236}">
                    <a16:creationId xmlns:a16="http://schemas.microsoft.com/office/drawing/2014/main" id="{00000000-0008-0000-0000-00001F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a:extLst>
                  <a:ext uri="{FF2B5EF4-FFF2-40B4-BE49-F238E27FC236}">
                    <a16:creationId xmlns:a16="http://schemas.microsoft.com/office/drawing/2014/main" id="{00000000-0008-0000-0000-000020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a:extLst>
                  <a:ext uri="{FF2B5EF4-FFF2-40B4-BE49-F238E27FC236}">
                    <a16:creationId xmlns:a16="http://schemas.microsoft.com/office/drawing/2014/main" id="{00000000-0008-0000-0000-000021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000-00001D000000}"/>
                </a:ext>
              </a:extLst>
            </xdr:cNvPr>
            <xdr:cNvGrpSpPr>
              <a:grpSpLocks/>
            </xdr:cNvGrpSpPr>
          </xdr:nvGrpSpPr>
          <xdr:grpSpPr bwMode="auto">
            <a:xfrm>
              <a:off x="1675" y="-351"/>
              <a:ext cx="3522" cy="2"/>
              <a:chOff x="1675" y="-351"/>
              <a:chExt cx="3522" cy="2"/>
            </a:xfrm>
          </xdr:grpSpPr>
          <xdr:sp macro="" textlink="">
            <xdr:nvSpPr>
              <xdr:cNvPr id="30" name="Freeform 29">
                <a:extLst>
                  <a:ext uri="{FF2B5EF4-FFF2-40B4-BE49-F238E27FC236}">
                    <a16:creationId xmlns:a16="http://schemas.microsoft.com/office/drawing/2014/main" id="{00000000-0008-0000-0000-00001E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a:extLst>
              <a:ext uri="{FF2B5EF4-FFF2-40B4-BE49-F238E27FC236}">
                <a16:creationId xmlns:a16="http://schemas.microsoft.com/office/drawing/2014/main" id="{00000000-0008-0000-0000-000058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736375</xdr:colOff>
      <xdr:row>4</xdr:row>
      <xdr:rowOff>87630</xdr:rowOff>
    </xdr:to>
    <xdr:grpSp>
      <xdr:nvGrpSpPr>
        <xdr:cNvPr id="90" name="Group 89">
          <a:extLst>
            <a:ext uri="{FF2B5EF4-FFF2-40B4-BE49-F238E27FC236}">
              <a16:creationId xmlns:a16="http://schemas.microsoft.com/office/drawing/2014/main" id="{00000000-0008-0000-0100-00005A000000}"/>
            </a:ext>
          </a:extLst>
        </xdr:cNvPr>
        <xdr:cNvGrpSpPr/>
      </xdr:nvGrpSpPr>
      <xdr:grpSpPr>
        <a:xfrm>
          <a:off x="3279775" y="0"/>
          <a:ext cx="3059541" cy="789865"/>
          <a:chOff x="5486400" y="0"/>
          <a:chExt cx="2954132" cy="737870"/>
        </a:xfrm>
      </xdr:grpSpPr>
      <xdr:grpSp>
        <xdr:nvGrpSpPr>
          <xdr:cNvPr id="91" name="Group 90">
            <a:extLst>
              <a:ext uri="{FF2B5EF4-FFF2-40B4-BE49-F238E27FC236}">
                <a16:creationId xmlns:a16="http://schemas.microsoft.com/office/drawing/2014/main" id="{00000000-0008-0000-0100-00005B000000}"/>
              </a:ext>
            </a:extLst>
          </xdr:cNvPr>
          <xdr:cNvGrpSpPr>
            <a:grpSpLocks/>
          </xdr:cNvGrpSpPr>
        </xdr:nvGrpSpPr>
        <xdr:grpSpPr bwMode="auto">
          <a:xfrm>
            <a:off x="6203427" y="168090"/>
            <a:ext cx="2237105" cy="295908"/>
            <a:chOff x="1675" y="-546"/>
            <a:chExt cx="3523" cy="451"/>
          </a:xfrm>
        </xdr:grpSpPr>
        <xdr:pic>
          <xdr:nvPicPr>
            <xdr:cNvPr id="93" name="Picture 92">
              <a:extLst>
                <a:ext uri="{FF2B5EF4-FFF2-40B4-BE49-F238E27FC236}">
                  <a16:creationId xmlns:a16="http://schemas.microsoft.com/office/drawing/2014/main" id="{00000000-0008-0000-01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4" name="Picture 93">
              <a:extLst>
                <a:ext uri="{FF2B5EF4-FFF2-40B4-BE49-F238E27FC236}">
                  <a16:creationId xmlns:a16="http://schemas.microsoft.com/office/drawing/2014/main" id="{00000000-0008-0000-01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5" name="Picture 94">
              <a:extLst>
                <a:ext uri="{FF2B5EF4-FFF2-40B4-BE49-F238E27FC236}">
                  <a16:creationId xmlns:a16="http://schemas.microsoft.com/office/drawing/2014/main" id="{00000000-0008-0000-0100-00005F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6" name="Picture 95">
              <a:extLst>
                <a:ext uri="{FF2B5EF4-FFF2-40B4-BE49-F238E27FC236}">
                  <a16:creationId xmlns:a16="http://schemas.microsoft.com/office/drawing/2014/main" id="{00000000-0008-0000-0100-00006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7" name="Picture 96">
              <a:extLst>
                <a:ext uri="{FF2B5EF4-FFF2-40B4-BE49-F238E27FC236}">
                  <a16:creationId xmlns:a16="http://schemas.microsoft.com/office/drawing/2014/main" id="{00000000-0008-0000-0100-000061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98" name="Group 97">
              <a:extLst>
                <a:ext uri="{FF2B5EF4-FFF2-40B4-BE49-F238E27FC236}">
                  <a16:creationId xmlns:a16="http://schemas.microsoft.com/office/drawing/2014/main" id="{00000000-0008-0000-0100-000062000000}"/>
                </a:ext>
              </a:extLst>
            </xdr:cNvPr>
            <xdr:cNvGrpSpPr>
              <a:grpSpLocks/>
            </xdr:cNvGrpSpPr>
          </xdr:nvGrpSpPr>
          <xdr:grpSpPr bwMode="auto">
            <a:xfrm>
              <a:off x="1858" y="-493"/>
              <a:ext cx="2" cy="99"/>
              <a:chOff x="1858" y="-493"/>
              <a:chExt cx="2" cy="99"/>
            </a:xfrm>
          </xdr:grpSpPr>
          <xdr:sp macro="" textlink="">
            <xdr:nvSpPr>
              <xdr:cNvPr id="177" name="Freeform 176">
                <a:extLst>
                  <a:ext uri="{FF2B5EF4-FFF2-40B4-BE49-F238E27FC236}">
                    <a16:creationId xmlns:a16="http://schemas.microsoft.com/office/drawing/2014/main" id="{00000000-0008-0000-0100-0000B1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9" name="Group 98">
              <a:extLst>
                <a:ext uri="{FF2B5EF4-FFF2-40B4-BE49-F238E27FC236}">
                  <a16:creationId xmlns:a16="http://schemas.microsoft.com/office/drawing/2014/main" id="{00000000-0008-0000-0100-000063000000}"/>
                </a:ext>
              </a:extLst>
            </xdr:cNvPr>
            <xdr:cNvGrpSpPr>
              <a:grpSpLocks/>
            </xdr:cNvGrpSpPr>
          </xdr:nvGrpSpPr>
          <xdr:grpSpPr bwMode="auto">
            <a:xfrm>
              <a:off x="1853" y="-535"/>
              <a:ext cx="11" cy="2"/>
              <a:chOff x="1853" y="-535"/>
              <a:chExt cx="11" cy="2"/>
            </a:xfrm>
          </xdr:grpSpPr>
          <xdr:sp macro="" textlink="">
            <xdr:nvSpPr>
              <xdr:cNvPr id="176" name="Freeform 175">
                <a:extLst>
                  <a:ext uri="{FF2B5EF4-FFF2-40B4-BE49-F238E27FC236}">
                    <a16:creationId xmlns:a16="http://schemas.microsoft.com/office/drawing/2014/main" id="{00000000-0008-0000-0100-0000B0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0" name="Group 99">
              <a:extLst>
                <a:ext uri="{FF2B5EF4-FFF2-40B4-BE49-F238E27FC236}">
                  <a16:creationId xmlns:a16="http://schemas.microsoft.com/office/drawing/2014/main" id="{00000000-0008-0000-0100-000064000000}"/>
                </a:ext>
              </a:extLst>
            </xdr:cNvPr>
            <xdr:cNvGrpSpPr>
              <a:grpSpLocks/>
            </xdr:cNvGrpSpPr>
          </xdr:nvGrpSpPr>
          <xdr:grpSpPr bwMode="auto">
            <a:xfrm>
              <a:off x="1892" y="-495"/>
              <a:ext cx="81" cy="101"/>
              <a:chOff x="1892" y="-495"/>
              <a:chExt cx="81" cy="101"/>
            </a:xfrm>
          </xdr:grpSpPr>
          <xdr:sp macro="" textlink="">
            <xdr:nvSpPr>
              <xdr:cNvPr id="173" name="Freeform 172">
                <a:extLst>
                  <a:ext uri="{FF2B5EF4-FFF2-40B4-BE49-F238E27FC236}">
                    <a16:creationId xmlns:a16="http://schemas.microsoft.com/office/drawing/2014/main" id="{00000000-0008-0000-0100-0000AD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4" name="Freeform 173">
                <a:extLst>
                  <a:ext uri="{FF2B5EF4-FFF2-40B4-BE49-F238E27FC236}">
                    <a16:creationId xmlns:a16="http://schemas.microsoft.com/office/drawing/2014/main" id="{00000000-0008-0000-0100-0000AE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5" name="Freeform 174">
                <a:extLst>
                  <a:ext uri="{FF2B5EF4-FFF2-40B4-BE49-F238E27FC236}">
                    <a16:creationId xmlns:a16="http://schemas.microsoft.com/office/drawing/2014/main" id="{00000000-0008-0000-0100-0000AF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1" name="Group 100">
              <a:extLst>
                <a:ext uri="{FF2B5EF4-FFF2-40B4-BE49-F238E27FC236}">
                  <a16:creationId xmlns:a16="http://schemas.microsoft.com/office/drawing/2014/main" id="{00000000-0008-0000-0100-000065000000}"/>
                </a:ext>
              </a:extLst>
            </xdr:cNvPr>
            <xdr:cNvGrpSpPr>
              <a:grpSpLocks/>
            </xdr:cNvGrpSpPr>
          </xdr:nvGrpSpPr>
          <xdr:grpSpPr bwMode="auto">
            <a:xfrm>
              <a:off x="2007" y="-493"/>
              <a:ext cx="2" cy="99"/>
              <a:chOff x="2007" y="-493"/>
              <a:chExt cx="2" cy="99"/>
            </a:xfrm>
          </xdr:grpSpPr>
          <xdr:sp macro="" textlink="">
            <xdr:nvSpPr>
              <xdr:cNvPr id="172" name="Freeform 171">
                <a:extLst>
                  <a:ext uri="{FF2B5EF4-FFF2-40B4-BE49-F238E27FC236}">
                    <a16:creationId xmlns:a16="http://schemas.microsoft.com/office/drawing/2014/main" id="{00000000-0008-0000-0100-0000AC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2" name="Group 101">
              <a:extLst>
                <a:ext uri="{FF2B5EF4-FFF2-40B4-BE49-F238E27FC236}">
                  <a16:creationId xmlns:a16="http://schemas.microsoft.com/office/drawing/2014/main" id="{00000000-0008-0000-0100-000066000000}"/>
                </a:ext>
              </a:extLst>
            </xdr:cNvPr>
            <xdr:cNvGrpSpPr>
              <a:grpSpLocks/>
            </xdr:cNvGrpSpPr>
          </xdr:nvGrpSpPr>
          <xdr:grpSpPr bwMode="auto">
            <a:xfrm>
              <a:off x="2002" y="-535"/>
              <a:ext cx="11" cy="2"/>
              <a:chOff x="2002" y="-535"/>
              <a:chExt cx="11" cy="2"/>
            </a:xfrm>
          </xdr:grpSpPr>
          <xdr:sp macro="" textlink="">
            <xdr:nvSpPr>
              <xdr:cNvPr id="171" name="Freeform 170">
                <a:extLst>
                  <a:ext uri="{FF2B5EF4-FFF2-40B4-BE49-F238E27FC236}">
                    <a16:creationId xmlns:a16="http://schemas.microsoft.com/office/drawing/2014/main" id="{00000000-0008-0000-0100-0000AB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3" name="Group 102">
              <a:extLst>
                <a:ext uri="{FF2B5EF4-FFF2-40B4-BE49-F238E27FC236}">
                  <a16:creationId xmlns:a16="http://schemas.microsoft.com/office/drawing/2014/main" id="{00000000-0008-0000-0100-000067000000}"/>
                </a:ext>
              </a:extLst>
            </xdr:cNvPr>
            <xdr:cNvGrpSpPr>
              <a:grpSpLocks/>
            </xdr:cNvGrpSpPr>
          </xdr:nvGrpSpPr>
          <xdr:grpSpPr bwMode="auto">
            <a:xfrm>
              <a:off x="2037" y="-495"/>
              <a:ext cx="63" cy="103"/>
              <a:chOff x="2037" y="-495"/>
              <a:chExt cx="63" cy="103"/>
            </a:xfrm>
          </xdr:grpSpPr>
          <xdr:sp macro="" textlink="">
            <xdr:nvSpPr>
              <xdr:cNvPr id="168" name="Freeform 167">
                <a:extLst>
                  <a:ext uri="{FF2B5EF4-FFF2-40B4-BE49-F238E27FC236}">
                    <a16:creationId xmlns:a16="http://schemas.microsoft.com/office/drawing/2014/main" id="{00000000-0008-0000-0100-0000A8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9" name="Freeform 168">
                <a:extLst>
                  <a:ext uri="{FF2B5EF4-FFF2-40B4-BE49-F238E27FC236}">
                    <a16:creationId xmlns:a16="http://schemas.microsoft.com/office/drawing/2014/main" id="{00000000-0008-0000-0100-0000A9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0" name="Freeform 169">
                <a:extLst>
                  <a:ext uri="{FF2B5EF4-FFF2-40B4-BE49-F238E27FC236}">
                    <a16:creationId xmlns:a16="http://schemas.microsoft.com/office/drawing/2014/main" id="{00000000-0008-0000-0100-0000AA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4" name="Group 103">
              <a:extLst>
                <a:ext uri="{FF2B5EF4-FFF2-40B4-BE49-F238E27FC236}">
                  <a16:creationId xmlns:a16="http://schemas.microsoft.com/office/drawing/2014/main" id="{00000000-0008-0000-0100-000068000000}"/>
                </a:ext>
              </a:extLst>
            </xdr:cNvPr>
            <xdr:cNvGrpSpPr>
              <a:grpSpLocks/>
            </xdr:cNvGrpSpPr>
          </xdr:nvGrpSpPr>
          <xdr:grpSpPr bwMode="auto">
            <a:xfrm>
              <a:off x="2102" y="-526"/>
              <a:ext cx="70" cy="134"/>
              <a:chOff x="2102" y="-526"/>
              <a:chExt cx="70" cy="134"/>
            </a:xfrm>
          </xdr:grpSpPr>
          <xdr:sp macro="" textlink="">
            <xdr:nvSpPr>
              <xdr:cNvPr id="164" name="Freeform 163">
                <a:extLst>
                  <a:ext uri="{FF2B5EF4-FFF2-40B4-BE49-F238E27FC236}">
                    <a16:creationId xmlns:a16="http://schemas.microsoft.com/office/drawing/2014/main" id="{00000000-0008-0000-0100-0000A4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5" name="Freeform 164">
                <a:extLst>
                  <a:ext uri="{FF2B5EF4-FFF2-40B4-BE49-F238E27FC236}">
                    <a16:creationId xmlns:a16="http://schemas.microsoft.com/office/drawing/2014/main" id="{00000000-0008-0000-0100-0000A5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6" name="Freeform 165">
                <a:extLst>
                  <a:ext uri="{FF2B5EF4-FFF2-40B4-BE49-F238E27FC236}">
                    <a16:creationId xmlns:a16="http://schemas.microsoft.com/office/drawing/2014/main" id="{00000000-0008-0000-0100-0000A6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7" name="Freeform 166">
                <a:extLst>
                  <a:ext uri="{FF2B5EF4-FFF2-40B4-BE49-F238E27FC236}">
                    <a16:creationId xmlns:a16="http://schemas.microsoft.com/office/drawing/2014/main" id="{00000000-0008-0000-0100-0000A7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5" name="Group 104">
              <a:extLst>
                <a:ext uri="{FF2B5EF4-FFF2-40B4-BE49-F238E27FC236}">
                  <a16:creationId xmlns:a16="http://schemas.microsoft.com/office/drawing/2014/main" id="{00000000-0008-0000-0100-000069000000}"/>
                </a:ext>
              </a:extLst>
            </xdr:cNvPr>
            <xdr:cNvGrpSpPr>
              <a:grpSpLocks/>
            </xdr:cNvGrpSpPr>
          </xdr:nvGrpSpPr>
          <xdr:grpSpPr bwMode="auto">
            <a:xfrm>
              <a:off x="2186" y="-495"/>
              <a:ext cx="69" cy="101"/>
              <a:chOff x="2186" y="-495"/>
              <a:chExt cx="69" cy="101"/>
            </a:xfrm>
          </xdr:grpSpPr>
          <xdr:sp macro="" textlink="">
            <xdr:nvSpPr>
              <xdr:cNvPr id="161" name="Freeform 160">
                <a:extLst>
                  <a:ext uri="{FF2B5EF4-FFF2-40B4-BE49-F238E27FC236}">
                    <a16:creationId xmlns:a16="http://schemas.microsoft.com/office/drawing/2014/main" id="{00000000-0008-0000-0100-0000A1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2" name="Freeform 161">
                <a:extLst>
                  <a:ext uri="{FF2B5EF4-FFF2-40B4-BE49-F238E27FC236}">
                    <a16:creationId xmlns:a16="http://schemas.microsoft.com/office/drawing/2014/main" id="{00000000-0008-0000-0100-0000A2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3" name="Freeform 162">
                <a:extLst>
                  <a:ext uri="{FF2B5EF4-FFF2-40B4-BE49-F238E27FC236}">
                    <a16:creationId xmlns:a16="http://schemas.microsoft.com/office/drawing/2014/main" id="{00000000-0008-0000-0100-0000A3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6" name="Group 105">
              <a:extLst>
                <a:ext uri="{FF2B5EF4-FFF2-40B4-BE49-F238E27FC236}">
                  <a16:creationId xmlns:a16="http://schemas.microsoft.com/office/drawing/2014/main" id="{00000000-0008-0000-0100-00006A000000}"/>
                </a:ext>
              </a:extLst>
            </xdr:cNvPr>
            <xdr:cNvGrpSpPr>
              <a:grpSpLocks/>
            </xdr:cNvGrpSpPr>
          </xdr:nvGrpSpPr>
          <xdr:grpSpPr bwMode="auto">
            <a:xfrm>
              <a:off x="2262" y="-546"/>
              <a:ext cx="1022" cy="203"/>
              <a:chOff x="2262" y="-546"/>
              <a:chExt cx="1022" cy="203"/>
            </a:xfrm>
          </xdr:grpSpPr>
          <xdr:sp macro="" textlink="">
            <xdr:nvSpPr>
              <xdr:cNvPr id="157" name="Freeform 156">
                <a:extLst>
                  <a:ext uri="{FF2B5EF4-FFF2-40B4-BE49-F238E27FC236}">
                    <a16:creationId xmlns:a16="http://schemas.microsoft.com/office/drawing/2014/main" id="{00000000-0008-0000-0100-00009D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8" name="Freeform 157">
                <a:extLst>
                  <a:ext uri="{FF2B5EF4-FFF2-40B4-BE49-F238E27FC236}">
                    <a16:creationId xmlns:a16="http://schemas.microsoft.com/office/drawing/2014/main" id="{00000000-0008-0000-0100-00009E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159" name="Picture 158">
                <a:extLst>
                  <a:ext uri="{FF2B5EF4-FFF2-40B4-BE49-F238E27FC236}">
                    <a16:creationId xmlns:a16="http://schemas.microsoft.com/office/drawing/2014/main" id="{00000000-0008-0000-0100-00009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0" name="Picture 159">
                <a:extLst>
                  <a:ext uri="{FF2B5EF4-FFF2-40B4-BE49-F238E27FC236}">
                    <a16:creationId xmlns:a16="http://schemas.microsoft.com/office/drawing/2014/main" id="{00000000-0008-0000-0100-0000A0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07" name="Group 106">
              <a:extLst>
                <a:ext uri="{FF2B5EF4-FFF2-40B4-BE49-F238E27FC236}">
                  <a16:creationId xmlns:a16="http://schemas.microsoft.com/office/drawing/2014/main" id="{00000000-0008-0000-0100-00006B000000}"/>
                </a:ext>
              </a:extLst>
            </xdr:cNvPr>
            <xdr:cNvGrpSpPr>
              <a:grpSpLocks/>
            </xdr:cNvGrpSpPr>
          </xdr:nvGrpSpPr>
          <xdr:grpSpPr bwMode="auto">
            <a:xfrm>
              <a:off x="3563" y="-282"/>
              <a:ext cx="160" cy="168"/>
              <a:chOff x="3563" y="-282"/>
              <a:chExt cx="160" cy="168"/>
            </a:xfrm>
          </xdr:grpSpPr>
          <xdr:sp macro="" textlink="">
            <xdr:nvSpPr>
              <xdr:cNvPr id="154" name="Freeform 153">
                <a:extLst>
                  <a:ext uri="{FF2B5EF4-FFF2-40B4-BE49-F238E27FC236}">
                    <a16:creationId xmlns:a16="http://schemas.microsoft.com/office/drawing/2014/main" id="{00000000-0008-0000-0100-00009A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5" name="Freeform 154">
                <a:extLst>
                  <a:ext uri="{FF2B5EF4-FFF2-40B4-BE49-F238E27FC236}">
                    <a16:creationId xmlns:a16="http://schemas.microsoft.com/office/drawing/2014/main" id="{00000000-0008-0000-0100-00009B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6" name="Freeform 155">
                <a:extLst>
                  <a:ext uri="{FF2B5EF4-FFF2-40B4-BE49-F238E27FC236}">
                    <a16:creationId xmlns:a16="http://schemas.microsoft.com/office/drawing/2014/main" id="{00000000-0008-0000-0100-00009C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8" name="Group 107">
              <a:extLst>
                <a:ext uri="{FF2B5EF4-FFF2-40B4-BE49-F238E27FC236}">
                  <a16:creationId xmlns:a16="http://schemas.microsoft.com/office/drawing/2014/main" id="{00000000-0008-0000-0100-00006C000000}"/>
                </a:ext>
              </a:extLst>
            </xdr:cNvPr>
            <xdr:cNvGrpSpPr>
              <a:grpSpLocks/>
            </xdr:cNvGrpSpPr>
          </xdr:nvGrpSpPr>
          <xdr:grpSpPr bwMode="auto">
            <a:xfrm>
              <a:off x="3746" y="-229"/>
              <a:ext cx="125" cy="115"/>
              <a:chOff x="3746" y="-229"/>
              <a:chExt cx="125" cy="115"/>
            </a:xfrm>
          </xdr:grpSpPr>
          <xdr:sp macro="" textlink="">
            <xdr:nvSpPr>
              <xdr:cNvPr id="152" name="Freeform 151">
                <a:extLst>
                  <a:ext uri="{FF2B5EF4-FFF2-40B4-BE49-F238E27FC236}">
                    <a16:creationId xmlns:a16="http://schemas.microsoft.com/office/drawing/2014/main" id="{00000000-0008-0000-0100-000098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3" name="Freeform 152">
                <a:extLst>
                  <a:ext uri="{FF2B5EF4-FFF2-40B4-BE49-F238E27FC236}">
                    <a16:creationId xmlns:a16="http://schemas.microsoft.com/office/drawing/2014/main" id="{00000000-0008-0000-0100-000099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9" name="Group 108">
              <a:extLst>
                <a:ext uri="{FF2B5EF4-FFF2-40B4-BE49-F238E27FC236}">
                  <a16:creationId xmlns:a16="http://schemas.microsoft.com/office/drawing/2014/main" id="{00000000-0008-0000-0100-00006D000000}"/>
                </a:ext>
              </a:extLst>
            </xdr:cNvPr>
            <xdr:cNvGrpSpPr>
              <a:grpSpLocks/>
            </xdr:cNvGrpSpPr>
          </xdr:nvGrpSpPr>
          <xdr:grpSpPr bwMode="auto">
            <a:xfrm>
              <a:off x="3894" y="-229"/>
              <a:ext cx="200" cy="113"/>
              <a:chOff x="3894" y="-229"/>
              <a:chExt cx="200" cy="113"/>
            </a:xfrm>
          </xdr:grpSpPr>
          <xdr:sp macro="" textlink="">
            <xdr:nvSpPr>
              <xdr:cNvPr id="147" name="Freeform 146">
                <a:extLst>
                  <a:ext uri="{FF2B5EF4-FFF2-40B4-BE49-F238E27FC236}">
                    <a16:creationId xmlns:a16="http://schemas.microsoft.com/office/drawing/2014/main" id="{00000000-0008-0000-0100-000093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8" name="Freeform 147">
                <a:extLst>
                  <a:ext uri="{FF2B5EF4-FFF2-40B4-BE49-F238E27FC236}">
                    <a16:creationId xmlns:a16="http://schemas.microsoft.com/office/drawing/2014/main" id="{00000000-0008-0000-0100-000094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9" name="Freeform 148">
                <a:extLst>
                  <a:ext uri="{FF2B5EF4-FFF2-40B4-BE49-F238E27FC236}">
                    <a16:creationId xmlns:a16="http://schemas.microsoft.com/office/drawing/2014/main" id="{00000000-0008-0000-0100-000095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0" name="Freeform 149">
                <a:extLst>
                  <a:ext uri="{FF2B5EF4-FFF2-40B4-BE49-F238E27FC236}">
                    <a16:creationId xmlns:a16="http://schemas.microsoft.com/office/drawing/2014/main" id="{00000000-0008-0000-0100-000096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1" name="Freeform 150">
                <a:extLst>
                  <a:ext uri="{FF2B5EF4-FFF2-40B4-BE49-F238E27FC236}">
                    <a16:creationId xmlns:a16="http://schemas.microsoft.com/office/drawing/2014/main" id="{00000000-0008-0000-0100-000097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0" name="Group 109">
              <a:extLst>
                <a:ext uri="{FF2B5EF4-FFF2-40B4-BE49-F238E27FC236}">
                  <a16:creationId xmlns:a16="http://schemas.microsoft.com/office/drawing/2014/main" id="{00000000-0008-0000-0100-00006E000000}"/>
                </a:ext>
              </a:extLst>
            </xdr:cNvPr>
            <xdr:cNvGrpSpPr>
              <a:grpSpLocks/>
            </xdr:cNvGrpSpPr>
          </xdr:nvGrpSpPr>
          <xdr:grpSpPr bwMode="auto">
            <a:xfrm>
              <a:off x="4124" y="-229"/>
              <a:ext cx="200" cy="113"/>
              <a:chOff x="4124" y="-229"/>
              <a:chExt cx="200" cy="113"/>
            </a:xfrm>
          </xdr:grpSpPr>
          <xdr:sp macro="" textlink="">
            <xdr:nvSpPr>
              <xdr:cNvPr id="142" name="Freeform 141">
                <a:extLst>
                  <a:ext uri="{FF2B5EF4-FFF2-40B4-BE49-F238E27FC236}">
                    <a16:creationId xmlns:a16="http://schemas.microsoft.com/office/drawing/2014/main" id="{00000000-0008-0000-0100-00008E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3" name="Freeform 142">
                <a:extLst>
                  <a:ext uri="{FF2B5EF4-FFF2-40B4-BE49-F238E27FC236}">
                    <a16:creationId xmlns:a16="http://schemas.microsoft.com/office/drawing/2014/main" id="{00000000-0008-0000-0100-00008F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4" name="Freeform 143">
                <a:extLst>
                  <a:ext uri="{FF2B5EF4-FFF2-40B4-BE49-F238E27FC236}">
                    <a16:creationId xmlns:a16="http://schemas.microsoft.com/office/drawing/2014/main" id="{00000000-0008-0000-0100-000090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5" name="Freeform 144">
                <a:extLst>
                  <a:ext uri="{FF2B5EF4-FFF2-40B4-BE49-F238E27FC236}">
                    <a16:creationId xmlns:a16="http://schemas.microsoft.com/office/drawing/2014/main" id="{00000000-0008-0000-0100-000091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6" name="Freeform 145">
                <a:extLst>
                  <a:ext uri="{FF2B5EF4-FFF2-40B4-BE49-F238E27FC236}">
                    <a16:creationId xmlns:a16="http://schemas.microsoft.com/office/drawing/2014/main" id="{00000000-0008-0000-0100-000092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1" name="Group 110">
              <a:extLst>
                <a:ext uri="{FF2B5EF4-FFF2-40B4-BE49-F238E27FC236}">
                  <a16:creationId xmlns:a16="http://schemas.microsoft.com/office/drawing/2014/main" id="{00000000-0008-0000-0100-00006F000000}"/>
                </a:ext>
              </a:extLst>
            </xdr:cNvPr>
            <xdr:cNvGrpSpPr>
              <a:grpSpLocks/>
            </xdr:cNvGrpSpPr>
          </xdr:nvGrpSpPr>
          <xdr:grpSpPr bwMode="auto">
            <a:xfrm>
              <a:off x="4352" y="-282"/>
              <a:ext cx="39" cy="166"/>
              <a:chOff x="4352" y="-282"/>
              <a:chExt cx="39" cy="166"/>
            </a:xfrm>
          </xdr:grpSpPr>
          <xdr:sp macro="" textlink="">
            <xdr:nvSpPr>
              <xdr:cNvPr id="140" name="Freeform 139">
                <a:extLst>
                  <a:ext uri="{FF2B5EF4-FFF2-40B4-BE49-F238E27FC236}">
                    <a16:creationId xmlns:a16="http://schemas.microsoft.com/office/drawing/2014/main" id="{00000000-0008-0000-0100-00008C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1" name="Freeform 140">
                <a:extLst>
                  <a:ext uri="{FF2B5EF4-FFF2-40B4-BE49-F238E27FC236}">
                    <a16:creationId xmlns:a16="http://schemas.microsoft.com/office/drawing/2014/main" id="{00000000-0008-0000-0100-00008D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2" name="Group 111">
              <a:extLst>
                <a:ext uri="{FF2B5EF4-FFF2-40B4-BE49-F238E27FC236}">
                  <a16:creationId xmlns:a16="http://schemas.microsoft.com/office/drawing/2014/main" id="{00000000-0008-0000-0100-000070000000}"/>
                </a:ext>
              </a:extLst>
            </xdr:cNvPr>
            <xdr:cNvGrpSpPr>
              <a:grpSpLocks/>
            </xdr:cNvGrpSpPr>
          </xdr:nvGrpSpPr>
          <xdr:grpSpPr bwMode="auto">
            <a:xfrm>
              <a:off x="4413" y="-229"/>
              <a:ext cx="88" cy="115"/>
              <a:chOff x="4413" y="-229"/>
              <a:chExt cx="88" cy="115"/>
            </a:xfrm>
          </xdr:grpSpPr>
          <xdr:sp macro="" textlink="">
            <xdr:nvSpPr>
              <xdr:cNvPr id="137" name="Freeform 136">
                <a:extLst>
                  <a:ext uri="{FF2B5EF4-FFF2-40B4-BE49-F238E27FC236}">
                    <a16:creationId xmlns:a16="http://schemas.microsoft.com/office/drawing/2014/main" id="{00000000-0008-0000-0100-000089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8" name="Freeform 137">
                <a:extLst>
                  <a:ext uri="{FF2B5EF4-FFF2-40B4-BE49-F238E27FC236}">
                    <a16:creationId xmlns:a16="http://schemas.microsoft.com/office/drawing/2014/main" id="{00000000-0008-0000-0100-00008A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9" name="Freeform 138">
                <a:extLst>
                  <a:ext uri="{FF2B5EF4-FFF2-40B4-BE49-F238E27FC236}">
                    <a16:creationId xmlns:a16="http://schemas.microsoft.com/office/drawing/2014/main" id="{00000000-0008-0000-0100-00008B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3" name="Group 112">
              <a:extLst>
                <a:ext uri="{FF2B5EF4-FFF2-40B4-BE49-F238E27FC236}">
                  <a16:creationId xmlns:a16="http://schemas.microsoft.com/office/drawing/2014/main" id="{00000000-0008-0000-0100-000071000000}"/>
                </a:ext>
              </a:extLst>
            </xdr:cNvPr>
            <xdr:cNvGrpSpPr>
              <a:grpSpLocks/>
            </xdr:cNvGrpSpPr>
          </xdr:nvGrpSpPr>
          <xdr:grpSpPr bwMode="auto">
            <a:xfrm>
              <a:off x="4515" y="-229"/>
              <a:ext cx="88" cy="115"/>
              <a:chOff x="4515" y="-229"/>
              <a:chExt cx="88" cy="115"/>
            </a:xfrm>
          </xdr:grpSpPr>
          <xdr:sp macro="" textlink="">
            <xdr:nvSpPr>
              <xdr:cNvPr id="134" name="Freeform 133">
                <a:extLst>
                  <a:ext uri="{FF2B5EF4-FFF2-40B4-BE49-F238E27FC236}">
                    <a16:creationId xmlns:a16="http://schemas.microsoft.com/office/drawing/2014/main" id="{00000000-0008-0000-0100-000086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a:extLst>
                  <a:ext uri="{FF2B5EF4-FFF2-40B4-BE49-F238E27FC236}">
                    <a16:creationId xmlns:a16="http://schemas.microsoft.com/office/drawing/2014/main" id="{00000000-0008-0000-0100-000087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a:extLst>
                  <a:ext uri="{FF2B5EF4-FFF2-40B4-BE49-F238E27FC236}">
                    <a16:creationId xmlns:a16="http://schemas.microsoft.com/office/drawing/2014/main" id="{00000000-0008-0000-0100-000088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4" name="Group 113">
              <a:extLst>
                <a:ext uri="{FF2B5EF4-FFF2-40B4-BE49-F238E27FC236}">
                  <a16:creationId xmlns:a16="http://schemas.microsoft.com/office/drawing/2014/main" id="{00000000-0008-0000-0100-000072000000}"/>
                </a:ext>
              </a:extLst>
            </xdr:cNvPr>
            <xdr:cNvGrpSpPr>
              <a:grpSpLocks/>
            </xdr:cNvGrpSpPr>
          </xdr:nvGrpSpPr>
          <xdr:grpSpPr bwMode="auto">
            <a:xfrm>
              <a:off x="4622" y="-282"/>
              <a:ext cx="39" cy="166"/>
              <a:chOff x="4622" y="-282"/>
              <a:chExt cx="39" cy="166"/>
            </a:xfrm>
          </xdr:grpSpPr>
          <xdr:sp macro="" textlink="">
            <xdr:nvSpPr>
              <xdr:cNvPr id="132" name="Freeform 131">
                <a:extLst>
                  <a:ext uri="{FF2B5EF4-FFF2-40B4-BE49-F238E27FC236}">
                    <a16:creationId xmlns:a16="http://schemas.microsoft.com/office/drawing/2014/main" id="{00000000-0008-0000-0100-000084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a:extLst>
                  <a:ext uri="{FF2B5EF4-FFF2-40B4-BE49-F238E27FC236}">
                    <a16:creationId xmlns:a16="http://schemas.microsoft.com/office/drawing/2014/main" id="{00000000-0008-0000-0100-000085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5" name="Group 114">
              <a:extLst>
                <a:ext uri="{FF2B5EF4-FFF2-40B4-BE49-F238E27FC236}">
                  <a16:creationId xmlns:a16="http://schemas.microsoft.com/office/drawing/2014/main" id="{00000000-0008-0000-0100-000073000000}"/>
                </a:ext>
              </a:extLst>
            </xdr:cNvPr>
            <xdr:cNvGrpSpPr>
              <a:grpSpLocks/>
            </xdr:cNvGrpSpPr>
          </xdr:nvGrpSpPr>
          <xdr:grpSpPr bwMode="auto">
            <a:xfrm>
              <a:off x="4682" y="-229"/>
              <a:ext cx="125" cy="115"/>
              <a:chOff x="4682" y="-229"/>
              <a:chExt cx="125" cy="115"/>
            </a:xfrm>
          </xdr:grpSpPr>
          <xdr:sp macro="" textlink="">
            <xdr:nvSpPr>
              <xdr:cNvPr id="130" name="Freeform 129">
                <a:extLst>
                  <a:ext uri="{FF2B5EF4-FFF2-40B4-BE49-F238E27FC236}">
                    <a16:creationId xmlns:a16="http://schemas.microsoft.com/office/drawing/2014/main" id="{00000000-0008-0000-0100-000082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Freeform 130">
                <a:extLst>
                  <a:ext uri="{FF2B5EF4-FFF2-40B4-BE49-F238E27FC236}">
                    <a16:creationId xmlns:a16="http://schemas.microsoft.com/office/drawing/2014/main" id="{00000000-0008-0000-0100-000083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6" name="Group 115">
              <a:extLst>
                <a:ext uri="{FF2B5EF4-FFF2-40B4-BE49-F238E27FC236}">
                  <a16:creationId xmlns:a16="http://schemas.microsoft.com/office/drawing/2014/main" id="{00000000-0008-0000-0100-000074000000}"/>
                </a:ext>
              </a:extLst>
            </xdr:cNvPr>
            <xdr:cNvGrpSpPr>
              <a:grpSpLocks/>
            </xdr:cNvGrpSpPr>
          </xdr:nvGrpSpPr>
          <xdr:grpSpPr bwMode="auto">
            <a:xfrm>
              <a:off x="4830" y="-229"/>
              <a:ext cx="112" cy="113"/>
              <a:chOff x="4830" y="-229"/>
              <a:chExt cx="112" cy="113"/>
            </a:xfrm>
          </xdr:grpSpPr>
          <xdr:sp macro="" textlink="">
            <xdr:nvSpPr>
              <xdr:cNvPr id="127" name="Freeform 126">
                <a:extLst>
                  <a:ext uri="{FF2B5EF4-FFF2-40B4-BE49-F238E27FC236}">
                    <a16:creationId xmlns:a16="http://schemas.microsoft.com/office/drawing/2014/main" id="{00000000-0008-0000-0100-00007F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a:extLst>
                  <a:ext uri="{FF2B5EF4-FFF2-40B4-BE49-F238E27FC236}">
                    <a16:creationId xmlns:a16="http://schemas.microsoft.com/office/drawing/2014/main" id="{00000000-0008-0000-0100-000080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a:extLst>
                  <a:ext uri="{FF2B5EF4-FFF2-40B4-BE49-F238E27FC236}">
                    <a16:creationId xmlns:a16="http://schemas.microsoft.com/office/drawing/2014/main" id="{00000000-0008-0000-0100-000081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7" name="Group 116">
              <a:extLst>
                <a:ext uri="{FF2B5EF4-FFF2-40B4-BE49-F238E27FC236}">
                  <a16:creationId xmlns:a16="http://schemas.microsoft.com/office/drawing/2014/main" id="{00000000-0008-0000-0100-000075000000}"/>
                </a:ext>
              </a:extLst>
            </xdr:cNvPr>
            <xdr:cNvGrpSpPr>
              <a:grpSpLocks/>
            </xdr:cNvGrpSpPr>
          </xdr:nvGrpSpPr>
          <xdr:grpSpPr bwMode="auto">
            <a:xfrm>
              <a:off x="4965" y="-229"/>
              <a:ext cx="116" cy="115"/>
              <a:chOff x="4965" y="-229"/>
              <a:chExt cx="116" cy="115"/>
            </a:xfrm>
          </xdr:grpSpPr>
          <xdr:sp macro="" textlink="">
            <xdr:nvSpPr>
              <xdr:cNvPr id="124" name="Freeform 123">
                <a:extLst>
                  <a:ext uri="{FF2B5EF4-FFF2-40B4-BE49-F238E27FC236}">
                    <a16:creationId xmlns:a16="http://schemas.microsoft.com/office/drawing/2014/main" id="{00000000-0008-0000-0100-00007C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a:extLst>
                  <a:ext uri="{FF2B5EF4-FFF2-40B4-BE49-F238E27FC236}">
                    <a16:creationId xmlns:a16="http://schemas.microsoft.com/office/drawing/2014/main" id="{00000000-0008-0000-0100-00007D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a:extLst>
                  <a:ext uri="{FF2B5EF4-FFF2-40B4-BE49-F238E27FC236}">
                    <a16:creationId xmlns:a16="http://schemas.microsoft.com/office/drawing/2014/main" id="{00000000-0008-0000-0100-00007E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8" name="Group 117">
              <a:extLst>
                <a:ext uri="{FF2B5EF4-FFF2-40B4-BE49-F238E27FC236}">
                  <a16:creationId xmlns:a16="http://schemas.microsoft.com/office/drawing/2014/main" id="{00000000-0008-0000-0100-000076000000}"/>
                </a:ext>
              </a:extLst>
            </xdr:cNvPr>
            <xdr:cNvGrpSpPr>
              <a:grpSpLocks/>
            </xdr:cNvGrpSpPr>
          </xdr:nvGrpSpPr>
          <xdr:grpSpPr bwMode="auto">
            <a:xfrm>
              <a:off x="5104" y="-229"/>
              <a:ext cx="94" cy="113"/>
              <a:chOff x="5104" y="-229"/>
              <a:chExt cx="94" cy="113"/>
            </a:xfrm>
          </xdr:grpSpPr>
          <xdr:sp macro="" textlink="">
            <xdr:nvSpPr>
              <xdr:cNvPr id="121" name="Freeform 120">
                <a:extLst>
                  <a:ext uri="{FF2B5EF4-FFF2-40B4-BE49-F238E27FC236}">
                    <a16:creationId xmlns:a16="http://schemas.microsoft.com/office/drawing/2014/main" id="{00000000-0008-0000-0100-000079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a:extLst>
                  <a:ext uri="{FF2B5EF4-FFF2-40B4-BE49-F238E27FC236}">
                    <a16:creationId xmlns:a16="http://schemas.microsoft.com/office/drawing/2014/main" id="{00000000-0008-0000-0100-00007A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a:extLst>
                  <a:ext uri="{FF2B5EF4-FFF2-40B4-BE49-F238E27FC236}">
                    <a16:creationId xmlns:a16="http://schemas.microsoft.com/office/drawing/2014/main" id="{00000000-0008-0000-0100-00007B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9" name="Group 118">
              <a:extLst>
                <a:ext uri="{FF2B5EF4-FFF2-40B4-BE49-F238E27FC236}">
                  <a16:creationId xmlns:a16="http://schemas.microsoft.com/office/drawing/2014/main" id="{00000000-0008-0000-0100-000077000000}"/>
                </a:ext>
              </a:extLst>
            </xdr:cNvPr>
            <xdr:cNvGrpSpPr>
              <a:grpSpLocks/>
            </xdr:cNvGrpSpPr>
          </xdr:nvGrpSpPr>
          <xdr:grpSpPr bwMode="auto">
            <a:xfrm>
              <a:off x="1675" y="-351"/>
              <a:ext cx="3522" cy="2"/>
              <a:chOff x="1675" y="-351"/>
              <a:chExt cx="3522" cy="2"/>
            </a:xfrm>
          </xdr:grpSpPr>
          <xdr:sp macro="" textlink="">
            <xdr:nvSpPr>
              <xdr:cNvPr id="120" name="Freeform 119">
                <a:extLst>
                  <a:ext uri="{FF2B5EF4-FFF2-40B4-BE49-F238E27FC236}">
                    <a16:creationId xmlns:a16="http://schemas.microsoft.com/office/drawing/2014/main" id="{00000000-0008-0000-0100-000078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92" name="Picture 91">
            <a:extLst>
              <a:ext uri="{FF2B5EF4-FFF2-40B4-BE49-F238E27FC236}">
                <a16:creationId xmlns:a16="http://schemas.microsoft.com/office/drawing/2014/main" id="{00000000-0008-0000-0100-00005C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734807</xdr:colOff>
      <xdr:row>4</xdr:row>
      <xdr:rowOff>90170</xdr:rowOff>
    </xdr:to>
    <xdr:grpSp>
      <xdr:nvGrpSpPr>
        <xdr:cNvPr id="2" name="Group 1">
          <a:extLst>
            <a:ext uri="{FF2B5EF4-FFF2-40B4-BE49-F238E27FC236}">
              <a16:creationId xmlns:a16="http://schemas.microsoft.com/office/drawing/2014/main" id="{00000000-0008-0000-0200-000002000000}"/>
            </a:ext>
          </a:extLst>
        </xdr:cNvPr>
        <xdr:cNvGrpSpPr/>
      </xdr:nvGrpSpPr>
      <xdr:grpSpPr>
        <a:xfrm>
          <a:off x="3354481" y="0"/>
          <a:ext cx="3057973" cy="792405"/>
          <a:chOff x="5486400" y="0"/>
          <a:chExt cx="2954132" cy="737870"/>
        </a:xfrm>
      </xdr:grpSpPr>
      <xdr:grpSp>
        <xdr:nvGrpSpPr>
          <xdr:cNvPr id="3" name="Group 2">
            <a:extLst>
              <a:ext uri="{FF2B5EF4-FFF2-40B4-BE49-F238E27FC236}">
                <a16:creationId xmlns:a16="http://schemas.microsoft.com/office/drawing/2014/main" id="{00000000-0008-0000-02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2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2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2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2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2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2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2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2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2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2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2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2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2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2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2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2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2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2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2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2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2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2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2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2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2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2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2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2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2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2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2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2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2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2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2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2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2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2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2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2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2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2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2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2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2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2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2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2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2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2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2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2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2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2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2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2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2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2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2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2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2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2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2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2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2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2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2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2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2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2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2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2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2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2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2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2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2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2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2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2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546790</xdr:colOff>
      <xdr:row>2</xdr:row>
      <xdr:rowOff>185420</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3727824" y="0"/>
          <a:ext cx="3064378" cy="656067"/>
          <a:chOff x="5486400" y="0"/>
          <a:chExt cx="2954132" cy="737870"/>
        </a:xfrm>
      </xdr:grpSpPr>
      <xdr:grpSp>
        <xdr:nvGrpSpPr>
          <xdr:cNvPr id="3" name="Group 2">
            <a:extLst>
              <a:ext uri="{FF2B5EF4-FFF2-40B4-BE49-F238E27FC236}">
                <a16:creationId xmlns:a16="http://schemas.microsoft.com/office/drawing/2014/main" id="{00000000-0008-0000-03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3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3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3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3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3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3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3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3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3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3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3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3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3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3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3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3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3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3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3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3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3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3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3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3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3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3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3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3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3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3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3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3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3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3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3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3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3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3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3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3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3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3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3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3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3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3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3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3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3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3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3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3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3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3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3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3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3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3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3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3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3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3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3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3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3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3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3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3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3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3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3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3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3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3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3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3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3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3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3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3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6</xdr:col>
      <xdr:colOff>354740</xdr:colOff>
      <xdr:row>4</xdr:row>
      <xdr:rowOff>45720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2136775" y="0"/>
          <a:ext cx="3081318" cy="747955"/>
          <a:chOff x="5486400" y="0"/>
          <a:chExt cx="2954132" cy="737870"/>
        </a:xfrm>
      </xdr:grpSpPr>
      <xdr:grpSp>
        <xdr:nvGrpSpPr>
          <xdr:cNvPr id="3" name="Group 2">
            <a:extLst>
              <a:ext uri="{FF2B5EF4-FFF2-40B4-BE49-F238E27FC236}">
                <a16:creationId xmlns:a16="http://schemas.microsoft.com/office/drawing/2014/main" id="{00000000-0008-0000-04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4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4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4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4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4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4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4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4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4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4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4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4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4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4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4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4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4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4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4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4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4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4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4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4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4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4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4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4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4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4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4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4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4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4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4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4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4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4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4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4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4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4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4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4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4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4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4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4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4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4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4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4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4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4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4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4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4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4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4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4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4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4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4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4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4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4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4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4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4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4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4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4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4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4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4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4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4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4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4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4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Q25"/>
  <sheetViews>
    <sheetView showGridLines="0" tabSelected="1" zoomScale="85" zoomScaleNormal="85" workbookViewId="0"/>
  </sheetViews>
  <sheetFormatPr defaultColWidth="0" defaultRowHeight="12.5" zeroHeight="1" x14ac:dyDescent="0.35"/>
  <cols>
    <col min="1" max="1" width="9.1796875" style="56" customWidth="1"/>
    <col min="2" max="2" width="15.1796875" style="56" customWidth="1"/>
    <col min="3" max="16" width="9.1796875" style="56" customWidth="1"/>
    <col min="17" max="17" width="0" style="56" hidden="1" customWidth="1"/>
    <col min="18" max="16384" width="9.1796875" style="56" hidden="1"/>
  </cols>
  <sheetData>
    <row r="1" spans="2:17" x14ac:dyDescent="0.35"/>
    <row r="2" spans="2:17" x14ac:dyDescent="0.35"/>
    <row r="3" spans="2:17" x14ac:dyDescent="0.35"/>
    <row r="4" spans="2:17" ht="18" x14ac:dyDescent="0.35">
      <c r="B4" s="55"/>
    </row>
    <row r="5" spans="2:17" ht="25" x14ac:dyDescent="0.35">
      <c r="B5" s="136" t="s">
        <v>124</v>
      </c>
    </row>
    <row r="6" spans="2:17" x14ac:dyDescent="0.35"/>
    <row r="7" spans="2:17" x14ac:dyDescent="0.25">
      <c r="B7" s="47" t="s">
        <v>125</v>
      </c>
    </row>
    <row r="8" spans="2:17" ht="12.75" customHeight="1" x14ac:dyDescent="0.25">
      <c r="B8" s="302" t="s">
        <v>123</v>
      </c>
      <c r="Q8" s="135"/>
    </row>
    <row r="9" spans="2:17" x14ac:dyDescent="0.25">
      <c r="B9" s="39"/>
    </row>
    <row r="10" spans="2:17" ht="13" thickBot="1" x14ac:dyDescent="0.3">
      <c r="B10" s="39"/>
    </row>
    <row r="11" spans="2:17" ht="15" customHeight="1" x14ac:dyDescent="0.35">
      <c r="B11" s="315" t="s">
        <v>55</v>
      </c>
      <c r="C11" s="316"/>
      <c r="D11" s="316"/>
      <c r="E11" s="316"/>
      <c r="F11" s="316"/>
      <c r="G11" s="316"/>
      <c r="H11" s="316"/>
      <c r="I11" s="316"/>
      <c r="J11" s="316"/>
      <c r="K11" s="316"/>
      <c r="L11" s="316"/>
      <c r="M11" s="316"/>
      <c r="N11" s="316"/>
      <c r="O11" s="317"/>
    </row>
    <row r="12" spans="2:17" ht="42" customHeight="1" x14ac:dyDescent="0.35">
      <c r="B12" s="142" t="s">
        <v>61</v>
      </c>
      <c r="C12" s="324" t="s">
        <v>182</v>
      </c>
      <c r="D12" s="322"/>
      <c r="E12" s="322"/>
      <c r="F12" s="322"/>
      <c r="G12" s="322"/>
      <c r="H12" s="322"/>
      <c r="I12" s="322"/>
      <c r="J12" s="322"/>
      <c r="K12" s="322"/>
      <c r="L12" s="322"/>
      <c r="M12" s="322"/>
      <c r="N12" s="322"/>
      <c r="O12" s="323"/>
    </row>
    <row r="13" spans="2:17" ht="33" customHeight="1" x14ac:dyDescent="0.35">
      <c r="B13" s="142" t="s">
        <v>89</v>
      </c>
      <c r="C13" s="321" t="s">
        <v>110</v>
      </c>
      <c r="D13" s="322"/>
      <c r="E13" s="322"/>
      <c r="F13" s="322"/>
      <c r="G13" s="322"/>
      <c r="H13" s="322"/>
      <c r="I13" s="322"/>
      <c r="J13" s="322"/>
      <c r="K13" s="322"/>
      <c r="L13" s="322"/>
      <c r="M13" s="322"/>
      <c r="N13" s="322"/>
      <c r="O13" s="323"/>
    </row>
    <row r="14" spans="2:17" ht="31.5" customHeight="1" x14ac:dyDescent="0.35">
      <c r="B14" s="142" t="s">
        <v>63</v>
      </c>
      <c r="C14" s="325" t="s">
        <v>76</v>
      </c>
      <c r="D14" s="322"/>
      <c r="E14" s="322"/>
      <c r="F14" s="322"/>
      <c r="G14" s="322"/>
      <c r="H14" s="322"/>
      <c r="I14" s="322"/>
      <c r="J14" s="322"/>
      <c r="K14" s="322"/>
      <c r="L14" s="322"/>
      <c r="M14" s="322"/>
      <c r="N14" s="322"/>
      <c r="O14" s="323"/>
    </row>
    <row r="15" spans="2:17" ht="30.75" customHeight="1" x14ac:dyDescent="0.35">
      <c r="B15" s="142" t="s">
        <v>62</v>
      </c>
      <c r="C15" s="325" t="s">
        <v>75</v>
      </c>
      <c r="D15" s="322"/>
      <c r="E15" s="322"/>
      <c r="F15" s="322"/>
      <c r="G15" s="322"/>
      <c r="H15" s="322"/>
      <c r="I15" s="322"/>
      <c r="J15" s="322"/>
      <c r="K15" s="322"/>
      <c r="L15" s="322"/>
      <c r="M15" s="322"/>
      <c r="N15" s="322"/>
      <c r="O15" s="323"/>
    </row>
    <row r="16" spans="2:17" ht="13.5" thickBot="1" x14ac:dyDescent="0.4">
      <c r="B16" s="57"/>
      <c r="C16" s="326"/>
      <c r="D16" s="326"/>
      <c r="E16" s="326"/>
      <c r="F16" s="326"/>
      <c r="G16" s="326"/>
      <c r="H16" s="326"/>
      <c r="I16" s="326"/>
      <c r="J16" s="326"/>
      <c r="K16" s="326"/>
      <c r="L16" s="326"/>
      <c r="M16" s="326"/>
      <c r="N16" s="326"/>
      <c r="O16" s="327"/>
    </row>
    <row r="17" spans="2:15" x14ac:dyDescent="0.35"/>
    <row r="18" spans="2:15" x14ac:dyDescent="0.35"/>
    <row r="19" spans="2:15" x14ac:dyDescent="0.35"/>
    <row r="20" spans="2:15" x14ac:dyDescent="0.35"/>
    <row r="21" spans="2:15" x14ac:dyDescent="0.35"/>
    <row r="22" spans="2:15" ht="13" thickBot="1" x14ac:dyDescent="0.4"/>
    <row r="23" spans="2:15" ht="13" x14ac:dyDescent="0.35">
      <c r="B23" s="315" t="s">
        <v>26</v>
      </c>
      <c r="C23" s="316"/>
      <c r="D23" s="316"/>
      <c r="E23" s="316"/>
      <c r="F23" s="316"/>
      <c r="G23" s="316"/>
      <c r="H23" s="316"/>
      <c r="I23" s="316"/>
      <c r="J23" s="316"/>
      <c r="K23" s="316"/>
      <c r="L23" s="316"/>
      <c r="M23" s="316"/>
      <c r="N23" s="316"/>
      <c r="O23" s="317"/>
    </row>
    <row r="24" spans="2:15" ht="181.5" customHeight="1" thickBot="1" x14ac:dyDescent="0.4">
      <c r="B24" s="318" t="s">
        <v>126</v>
      </c>
      <c r="C24" s="319"/>
      <c r="D24" s="319"/>
      <c r="E24" s="319"/>
      <c r="F24" s="319"/>
      <c r="G24" s="319"/>
      <c r="H24" s="319"/>
      <c r="I24" s="319"/>
      <c r="J24" s="319"/>
      <c r="K24" s="319"/>
      <c r="L24" s="319"/>
      <c r="M24" s="319"/>
      <c r="N24" s="319"/>
      <c r="O24" s="320"/>
    </row>
    <row r="25" spans="2:15" x14ac:dyDescent="0.35"/>
  </sheetData>
  <sheetProtection algorithmName="SHA-512" hashValue="2NpaeRUPaRhJfaTO0IAVi7svuQXXzrVNKtPIYhoDoSZyZtNVHYm0nA5iUtTuGkQhY2G3sWBaSAoY+Kmfho9eog==" saltValue="CgLcgIu8frCOJD7A1D1WOg==" spinCount="100000" sheet="1" objects="1" scenarios="1"/>
  <mergeCells count="8">
    <mergeCell ref="B11:O11"/>
    <mergeCell ref="B23:O23"/>
    <mergeCell ref="B24:O24"/>
    <mergeCell ref="C13:O13"/>
    <mergeCell ref="C12:O12"/>
    <mergeCell ref="C14:O14"/>
    <mergeCell ref="C15:O15"/>
    <mergeCell ref="C16:O16"/>
  </mergeCells>
  <hyperlinks>
    <hyperlink ref="B12" location="'Sch A. Input'!A1" tooltip="Schedule A: Input" display="Sch A: Input" xr:uid="{00000000-0004-0000-0000-000000000000}"/>
    <hyperlink ref="B14" location="'Sch C. Quarter Output (PR1)'!A1" tooltip="Schedule C: Quarterly Output (PR1)" display="Sch C: Quarterly Output (PR1)" xr:uid="{00000000-0004-0000-0000-000001000000}"/>
    <hyperlink ref="B15" location="'Sch D. Workings'!A1" tooltip="Schedule D: Workings" display="Sch D: Workings" xr:uid="{00000000-0004-0000-0000-000002000000}"/>
    <hyperlink ref="B13" location="'Sch B. Bi-Weekly Output'!A1" tooltip="Schedule B: Bi-Weekly Output" display="Sch B: Bi-Weekly Output" xr:uid="{00000000-0004-0000-0000-000003000000}"/>
  </hyperlinks>
  <pageMargins left="0.7" right="0.7" top="0.75" bottom="0.75" header="0.3" footer="0.3"/>
  <pageSetup orientation="portrait" r:id="rId1"/>
  <headerFooter>
    <oddFooter>&amp;C&amp;7&amp;B&amp;"Arial"Document Classification: KPMG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pageSetUpPr autoPageBreaks="0" fitToPage="1"/>
  </sheetPr>
  <dimension ref="A1:CP1031"/>
  <sheetViews>
    <sheetView showGridLines="0" zoomScale="85" zoomScaleNormal="85" zoomScaleSheetLayoutView="85" workbookViewId="0">
      <pane xSplit="6" ySplit="14" topLeftCell="BU15" activePane="bottomRight" state="frozen"/>
      <selection activeCell="A2" sqref="A1:B2"/>
      <selection pane="topRight" activeCell="A2" sqref="A1:B2"/>
      <selection pane="bottomLeft" activeCell="A2" sqref="A1:B2"/>
      <selection pane="bottomRight" activeCell="A6" sqref="A6"/>
    </sheetView>
  </sheetViews>
  <sheetFormatPr defaultColWidth="0" defaultRowHeight="12.5" zeroHeight="1" x14ac:dyDescent="0.25"/>
  <cols>
    <col min="1" max="1" width="5.81640625" style="39" customWidth="1"/>
    <col min="2" max="2" width="11.81640625" style="39" customWidth="1"/>
    <col min="3" max="3" width="27.81640625" style="39" customWidth="1"/>
    <col min="4" max="4" width="17.1796875" style="39" bestFit="1" customWidth="1"/>
    <col min="5" max="6" width="17.54296875" style="39" customWidth="1"/>
    <col min="7" max="7" width="2.1796875" style="36" customWidth="1"/>
    <col min="8" max="88" width="12.1796875" style="39" customWidth="1"/>
    <col min="89" max="89" width="4.81640625" style="39" customWidth="1"/>
    <col min="90" max="90" width="14.81640625" style="39" hidden="1" customWidth="1"/>
    <col min="91" max="92" width="9.1796875" style="39" hidden="1" customWidth="1"/>
    <col min="93" max="93" width="14.1796875" style="39" hidden="1" customWidth="1"/>
    <col min="94" max="16384" width="9.1796875" style="39" hidden="1"/>
  </cols>
  <sheetData>
    <row r="1" spans="1:94" s="56" customFormat="1" x14ac:dyDescent="0.25">
      <c r="B1" s="58" t="s">
        <v>27</v>
      </c>
      <c r="C1" s="2"/>
    </row>
    <row r="2" spans="1:94" s="56" customFormat="1" x14ac:dyDescent="0.25">
      <c r="B2" s="58" t="s">
        <v>29</v>
      </c>
      <c r="C2" s="58" t="s">
        <v>28</v>
      </c>
    </row>
    <row r="3" spans="1:94" s="56" customFormat="1" x14ac:dyDescent="0.25">
      <c r="C3" s="58"/>
    </row>
    <row r="4" spans="1:94" s="56" customFormat="1" ht="18" x14ac:dyDescent="0.35">
      <c r="B4" s="311" t="s">
        <v>122</v>
      </c>
      <c r="C4" s="312"/>
      <c r="D4" s="55"/>
    </row>
    <row r="5" spans="1:94" s="56" customFormat="1" ht="25" x14ac:dyDescent="0.35">
      <c r="D5" s="136" t="str">
        <f>'Instructions and contents'!B5</f>
        <v>PAYROLL TAX CALCULATOR FY2022-23</v>
      </c>
    </row>
    <row r="6" spans="1:94" s="2" customFormat="1" ht="20" x14ac:dyDescent="0.4">
      <c r="B6" s="183" t="s">
        <v>54</v>
      </c>
      <c r="C6" s="184"/>
      <c r="D6" s="185"/>
      <c r="E6" s="184"/>
      <c r="F6" s="184"/>
      <c r="G6" s="184"/>
      <c r="H6" s="184"/>
      <c r="I6" s="184"/>
      <c r="K6" s="20"/>
      <c r="L6" s="20"/>
      <c r="CH6" s="161"/>
    </row>
    <row r="7" spans="1:94" s="2" customFormat="1" x14ac:dyDescent="0.25">
      <c r="G7" s="89"/>
    </row>
    <row r="8" spans="1:94" ht="14.5" x14ac:dyDescent="0.35">
      <c r="C8" s="18" t="s">
        <v>32</v>
      </c>
      <c r="D8" s="51" t="s">
        <v>33</v>
      </c>
      <c r="E8" s="53"/>
      <c r="F8" s="53"/>
      <c r="BQ8" s="286"/>
    </row>
    <row r="9" spans="1:94" ht="15.75" customHeight="1" x14ac:dyDescent="0.35">
      <c r="B9" s="252">
        <v>1</v>
      </c>
      <c r="C9" s="18" t="s">
        <v>84</v>
      </c>
      <c r="D9" s="250">
        <v>44639</v>
      </c>
      <c r="E9" s="189" t="s">
        <v>74</v>
      </c>
      <c r="F9" s="200"/>
    </row>
    <row r="10" spans="1:94" s="36" customFormat="1" ht="14.5" x14ac:dyDescent="0.35">
      <c r="B10" s="252">
        <v>2</v>
      </c>
      <c r="C10" s="18" t="s">
        <v>93</v>
      </c>
      <c r="D10" s="251">
        <v>45016</v>
      </c>
      <c r="E10" s="189" t="s">
        <v>74</v>
      </c>
      <c r="F10" s="200"/>
      <c r="CK10" s="39"/>
      <c r="CL10" s="39"/>
      <c r="CM10" s="39"/>
      <c r="CN10" s="39"/>
    </row>
    <row r="11" spans="1:94" ht="14.5" x14ac:dyDescent="0.35">
      <c r="C11" s="18" t="s">
        <v>85</v>
      </c>
      <c r="D11" s="289">
        <f>'Sch D. Workings'!L9</f>
        <v>45016</v>
      </c>
      <c r="E11" s="53"/>
      <c r="F11" s="53"/>
      <c r="H11" s="6" t="s">
        <v>6</v>
      </c>
      <c r="I11" s="6" t="s">
        <v>6</v>
      </c>
      <c r="J11" s="39" t="s">
        <v>7</v>
      </c>
      <c r="K11" s="6" t="s">
        <v>6</v>
      </c>
      <c r="L11" s="6" t="s">
        <v>6</v>
      </c>
      <c r="M11" s="39" t="s">
        <v>7</v>
      </c>
      <c r="N11" s="6" t="s">
        <v>6</v>
      </c>
      <c r="O11" s="6" t="s">
        <v>6</v>
      </c>
      <c r="P11" s="39" t="s">
        <v>7</v>
      </c>
      <c r="Q11" s="6" t="s">
        <v>6</v>
      </c>
      <c r="R11" s="6" t="s">
        <v>6</v>
      </c>
      <c r="S11" s="39" t="s">
        <v>7</v>
      </c>
      <c r="T11" s="6" t="s">
        <v>6</v>
      </c>
      <c r="U11" s="6" t="s">
        <v>6</v>
      </c>
      <c r="V11" s="39" t="s">
        <v>7</v>
      </c>
      <c r="W11" s="6" t="s">
        <v>6</v>
      </c>
      <c r="X11" s="6" t="s">
        <v>6</v>
      </c>
      <c r="Y11" s="39" t="s">
        <v>7</v>
      </c>
      <c r="Z11" s="6" t="s">
        <v>6</v>
      </c>
      <c r="AA11" s="6" t="s">
        <v>6</v>
      </c>
      <c r="AB11" s="39" t="s">
        <v>7</v>
      </c>
      <c r="AC11" s="6" t="s">
        <v>6</v>
      </c>
      <c r="AD11" s="6" t="s">
        <v>6</v>
      </c>
      <c r="AE11" s="39" t="s">
        <v>7</v>
      </c>
      <c r="AF11" s="6" t="s">
        <v>6</v>
      </c>
      <c r="AG11" s="6" t="s">
        <v>6</v>
      </c>
      <c r="AH11" s="39" t="s">
        <v>7</v>
      </c>
      <c r="AI11" s="6" t="s">
        <v>6</v>
      </c>
      <c r="AJ11" s="6" t="s">
        <v>6</v>
      </c>
      <c r="AK11" s="39" t="s">
        <v>7</v>
      </c>
      <c r="AL11" s="6" t="s">
        <v>6</v>
      </c>
      <c r="AM11" s="6" t="s">
        <v>6</v>
      </c>
      <c r="AN11" s="39" t="s">
        <v>7</v>
      </c>
      <c r="AO11" s="6" t="s">
        <v>6</v>
      </c>
      <c r="AP11" s="6" t="s">
        <v>6</v>
      </c>
      <c r="AQ11" s="39" t="s">
        <v>7</v>
      </c>
      <c r="AR11" s="6" t="s">
        <v>6</v>
      </c>
      <c r="AS11" s="6" t="s">
        <v>6</v>
      </c>
      <c r="AT11" s="39" t="s">
        <v>7</v>
      </c>
      <c r="AU11" s="6" t="s">
        <v>6</v>
      </c>
      <c r="AV11" s="6" t="s">
        <v>6</v>
      </c>
      <c r="AW11" s="39" t="s">
        <v>7</v>
      </c>
      <c r="AX11" s="6" t="s">
        <v>6</v>
      </c>
      <c r="AY11" s="6" t="s">
        <v>6</v>
      </c>
      <c r="AZ11" s="39" t="s">
        <v>7</v>
      </c>
      <c r="BA11" s="6" t="s">
        <v>6</v>
      </c>
      <c r="BB11" s="6" t="s">
        <v>6</v>
      </c>
      <c r="BC11" s="39" t="s">
        <v>7</v>
      </c>
      <c r="BD11" s="6" t="s">
        <v>6</v>
      </c>
      <c r="BE11" s="6" t="s">
        <v>6</v>
      </c>
      <c r="BF11" s="39" t="s">
        <v>7</v>
      </c>
      <c r="BG11" s="6" t="s">
        <v>6</v>
      </c>
      <c r="BH11" s="6" t="s">
        <v>6</v>
      </c>
      <c r="BI11" s="39" t="s">
        <v>7</v>
      </c>
      <c r="BJ11" s="6" t="s">
        <v>6</v>
      </c>
      <c r="BK11" s="6" t="s">
        <v>6</v>
      </c>
      <c r="BL11" s="39" t="s">
        <v>7</v>
      </c>
      <c r="BM11" s="6" t="s">
        <v>6</v>
      </c>
      <c r="BN11" s="6" t="s">
        <v>6</v>
      </c>
      <c r="BO11" s="39" t="s">
        <v>7</v>
      </c>
      <c r="BP11" s="6" t="s">
        <v>6</v>
      </c>
      <c r="BQ11" s="6" t="s">
        <v>6</v>
      </c>
      <c r="BR11" s="39" t="s">
        <v>7</v>
      </c>
      <c r="BS11" s="6" t="s">
        <v>6</v>
      </c>
      <c r="BT11" s="6" t="s">
        <v>6</v>
      </c>
      <c r="BU11" s="39" t="s">
        <v>7</v>
      </c>
      <c r="BV11" s="6" t="s">
        <v>6</v>
      </c>
      <c r="BW11" s="6" t="s">
        <v>6</v>
      </c>
      <c r="BX11" s="39" t="s">
        <v>7</v>
      </c>
      <c r="BY11" s="6" t="s">
        <v>6</v>
      </c>
      <c r="BZ11" s="6" t="s">
        <v>6</v>
      </c>
      <c r="CA11" s="39" t="s">
        <v>7</v>
      </c>
      <c r="CB11" s="6" t="s">
        <v>6</v>
      </c>
      <c r="CC11" s="6" t="s">
        <v>6</v>
      </c>
      <c r="CD11" s="39" t="s">
        <v>7</v>
      </c>
      <c r="CE11" s="6" t="s">
        <v>6</v>
      </c>
      <c r="CF11" s="6" t="s">
        <v>6</v>
      </c>
      <c r="CG11" s="39" t="s">
        <v>7</v>
      </c>
      <c r="CH11" s="6" t="s">
        <v>6</v>
      </c>
      <c r="CI11" s="6" t="s">
        <v>6</v>
      </c>
      <c r="CJ11" s="39" t="s">
        <v>7</v>
      </c>
      <c r="CK11" s="27"/>
      <c r="CL11" s="27"/>
      <c r="CM11" s="27"/>
      <c r="CN11" s="27"/>
    </row>
    <row r="12" spans="1:94" s="36" customFormat="1" ht="14.5" x14ac:dyDescent="0.35">
      <c r="H12" s="53">
        <f>F13+1</f>
        <v>7</v>
      </c>
      <c r="I12" s="53">
        <f>H12</f>
        <v>7</v>
      </c>
      <c r="K12" s="53">
        <f>H12</f>
        <v>7</v>
      </c>
      <c r="L12" s="53">
        <f>I12</f>
        <v>7</v>
      </c>
      <c r="N12" s="53">
        <f>K12</f>
        <v>7</v>
      </c>
      <c r="O12" s="53">
        <f>L12</f>
        <v>7</v>
      </c>
      <c r="Q12" s="53">
        <f>N12</f>
        <v>7</v>
      </c>
      <c r="R12" s="53">
        <f>O12</f>
        <v>7</v>
      </c>
      <c r="T12" s="53">
        <f>Q12</f>
        <v>7</v>
      </c>
      <c r="U12" s="53">
        <f>R12</f>
        <v>7</v>
      </c>
      <c r="W12" s="53">
        <f>T12</f>
        <v>7</v>
      </c>
      <c r="X12" s="53">
        <f>U12</f>
        <v>7</v>
      </c>
      <c r="Z12" s="53">
        <f>W12</f>
        <v>7</v>
      </c>
      <c r="AA12" s="53">
        <f>X12</f>
        <v>7</v>
      </c>
      <c r="AC12" s="53">
        <f>Z12</f>
        <v>7</v>
      </c>
      <c r="AD12" s="53">
        <f>AA12</f>
        <v>7</v>
      </c>
      <c r="AF12" s="53">
        <f>AC12</f>
        <v>7</v>
      </c>
      <c r="AG12" s="53">
        <f>AD12</f>
        <v>7</v>
      </c>
      <c r="AI12" s="53">
        <f>N12</f>
        <v>7</v>
      </c>
      <c r="AJ12" s="53">
        <f>O12</f>
        <v>7</v>
      </c>
      <c r="AL12" s="53">
        <f>AI12</f>
        <v>7</v>
      </c>
      <c r="AM12" s="53">
        <f>AJ12</f>
        <v>7</v>
      </c>
      <c r="AO12" s="53">
        <f>AL12</f>
        <v>7</v>
      </c>
      <c r="AP12" s="53">
        <f>AM12</f>
        <v>7</v>
      </c>
      <c r="AR12" s="53">
        <f>AO12</f>
        <v>7</v>
      </c>
      <c r="AS12" s="53">
        <f>AP12</f>
        <v>7</v>
      </c>
      <c r="AU12" s="53">
        <f>AR12</f>
        <v>7</v>
      </c>
      <c r="AV12" s="53">
        <f>AS12</f>
        <v>7</v>
      </c>
      <c r="AX12" s="53">
        <f>AU12</f>
        <v>7</v>
      </c>
      <c r="AY12" s="53">
        <f>AV12</f>
        <v>7</v>
      </c>
      <c r="BA12" s="53">
        <f>AX12</f>
        <v>7</v>
      </c>
      <c r="BB12" s="53">
        <f>AY12</f>
        <v>7</v>
      </c>
      <c r="BD12" s="53">
        <f>BA12</f>
        <v>7</v>
      </c>
      <c r="BE12" s="53">
        <f>BB12</f>
        <v>7</v>
      </c>
      <c r="BG12" s="53">
        <f>BD12</f>
        <v>7</v>
      </c>
      <c r="BH12" s="53">
        <f>BE12</f>
        <v>7</v>
      </c>
      <c r="BJ12" s="53">
        <f>BG12</f>
        <v>7</v>
      </c>
      <c r="BK12" s="53">
        <f>BH12</f>
        <v>7</v>
      </c>
      <c r="BM12" s="53">
        <f>BJ12</f>
        <v>7</v>
      </c>
      <c r="BN12" s="53">
        <f>BK12</f>
        <v>7</v>
      </c>
      <c r="BP12" s="53">
        <f>BM12</f>
        <v>7</v>
      </c>
      <c r="BQ12" s="53">
        <f>BN12</f>
        <v>7</v>
      </c>
      <c r="BS12" s="53">
        <f>BP12</f>
        <v>7</v>
      </c>
      <c r="BT12" s="53">
        <f>BQ12</f>
        <v>7</v>
      </c>
      <c r="BV12" s="53">
        <f>BS12</f>
        <v>7</v>
      </c>
      <c r="BW12" s="53">
        <f>BT12</f>
        <v>7</v>
      </c>
      <c r="BY12" s="53">
        <f>BV12</f>
        <v>7</v>
      </c>
      <c r="BZ12" s="53">
        <f>BW12</f>
        <v>7</v>
      </c>
      <c r="CB12" s="53">
        <f>BY12</f>
        <v>7</v>
      </c>
      <c r="CC12" s="53">
        <f>BZ12</f>
        <v>7</v>
      </c>
      <c r="CE12" s="53">
        <f>CB12</f>
        <v>7</v>
      </c>
      <c r="CF12" s="53">
        <f>CC12</f>
        <v>7</v>
      </c>
      <c r="CH12" s="53">
        <f>CB12</f>
        <v>7</v>
      </c>
      <c r="CI12" s="53">
        <f>CC12</f>
        <v>7</v>
      </c>
      <c r="CK12" s="27"/>
      <c r="CL12" s="27"/>
      <c r="CM12" s="27"/>
      <c r="CN12" s="27"/>
    </row>
    <row r="13" spans="1:94" ht="14.5" x14ac:dyDescent="0.35">
      <c r="B13" s="53">
        <v>3</v>
      </c>
      <c r="C13" s="53">
        <f>+B13+1</f>
        <v>4</v>
      </c>
      <c r="D13" s="53">
        <v>5</v>
      </c>
      <c r="F13" s="53">
        <v>6</v>
      </c>
      <c r="G13" s="27"/>
      <c r="H13" s="199">
        <f>CL15</f>
        <v>44652</v>
      </c>
      <c r="I13" s="199">
        <f>H13</f>
        <v>44652</v>
      </c>
      <c r="J13" s="199">
        <f>H13</f>
        <v>44652</v>
      </c>
      <c r="K13" s="199">
        <f>CL16</f>
        <v>44666</v>
      </c>
      <c r="L13" s="199">
        <f>K13</f>
        <v>44666</v>
      </c>
      <c r="M13" s="199">
        <f>K13</f>
        <v>44666</v>
      </c>
      <c r="N13" s="199">
        <f>CL17</f>
        <v>44680</v>
      </c>
      <c r="O13" s="199">
        <f>N13</f>
        <v>44680</v>
      </c>
      <c r="P13" s="199">
        <f>N13</f>
        <v>44680</v>
      </c>
      <c r="Q13" s="199">
        <f>CL18</f>
        <v>44694</v>
      </c>
      <c r="R13" s="199">
        <f>Q13</f>
        <v>44694</v>
      </c>
      <c r="S13" s="199">
        <f>Q13</f>
        <v>44694</v>
      </c>
      <c r="T13" s="199">
        <f>CL19</f>
        <v>44708</v>
      </c>
      <c r="U13" s="199">
        <f>T13</f>
        <v>44708</v>
      </c>
      <c r="V13" s="199">
        <f>T13</f>
        <v>44708</v>
      </c>
      <c r="W13" s="199">
        <f>CL20</f>
        <v>44722</v>
      </c>
      <c r="X13" s="199">
        <f>W13</f>
        <v>44722</v>
      </c>
      <c r="Y13" s="199">
        <f>W13</f>
        <v>44722</v>
      </c>
      <c r="Z13" s="199">
        <f>CL21</f>
        <v>44736</v>
      </c>
      <c r="AA13" s="199">
        <f>Z13</f>
        <v>44736</v>
      </c>
      <c r="AB13" s="199">
        <f>Z13</f>
        <v>44736</v>
      </c>
      <c r="AC13" s="199">
        <f>CL22</f>
        <v>44750</v>
      </c>
      <c r="AD13" s="199">
        <f>AC13</f>
        <v>44750</v>
      </c>
      <c r="AE13" s="199">
        <f>AC13</f>
        <v>44750</v>
      </c>
      <c r="AF13" s="199">
        <f>CL23</f>
        <v>44764</v>
      </c>
      <c r="AG13" s="199">
        <f>AF13</f>
        <v>44764</v>
      </c>
      <c r="AH13" s="199">
        <f>AF13</f>
        <v>44764</v>
      </c>
      <c r="AI13" s="199">
        <f>CL24</f>
        <v>44778</v>
      </c>
      <c r="AJ13" s="199">
        <f>AI13</f>
        <v>44778</v>
      </c>
      <c r="AK13" s="199">
        <f>AI13</f>
        <v>44778</v>
      </c>
      <c r="AL13" s="199">
        <f>CL25</f>
        <v>44792</v>
      </c>
      <c r="AM13" s="199">
        <f>AL13</f>
        <v>44792</v>
      </c>
      <c r="AN13" s="199">
        <f>AL13</f>
        <v>44792</v>
      </c>
      <c r="AO13" s="199">
        <f>CL26</f>
        <v>44806</v>
      </c>
      <c r="AP13" s="199">
        <f>AO13</f>
        <v>44806</v>
      </c>
      <c r="AQ13" s="199">
        <f>AO13</f>
        <v>44806</v>
      </c>
      <c r="AR13" s="199">
        <f>CL27</f>
        <v>44820</v>
      </c>
      <c r="AS13" s="199">
        <f>AR13</f>
        <v>44820</v>
      </c>
      <c r="AT13" s="199">
        <f>AR13</f>
        <v>44820</v>
      </c>
      <c r="AU13" s="199">
        <f>CL28</f>
        <v>44834</v>
      </c>
      <c r="AV13" s="199">
        <f>AU13</f>
        <v>44834</v>
      </c>
      <c r="AW13" s="199">
        <f>AU13</f>
        <v>44834</v>
      </c>
      <c r="AX13" s="199">
        <f>CL29</f>
        <v>44848</v>
      </c>
      <c r="AY13" s="199">
        <f>AX13</f>
        <v>44848</v>
      </c>
      <c r="AZ13" s="199">
        <f>AX13</f>
        <v>44848</v>
      </c>
      <c r="BA13" s="199">
        <f>CL30</f>
        <v>44862</v>
      </c>
      <c r="BB13" s="199">
        <f>BA13</f>
        <v>44862</v>
      </c>
      <c r="BC13" s="199">
        <f>BA13</f>
        <v>44862</v>
      </c>
      <c r="BD13" s="199">
        <f>CL31</f>
        <v>44876</v>
      </c>
      <c r="BE13" s="199">
        <f>BD13</f>
        <v>44876</v>
      </c>
      <c r="BF13" s="199">
        <f>BD13</f>
        <v>44876</v>
      </c>
      <c r="BG13" s="199">
        <f>CL32</f>
        <v>44890</v>
      </c>
      <c r="BH13" s="199">
        <f>BG13</f>
        <v>44890</v>
      </c>
      <c r="BI13" s="199">
        <f>BG13</f>
        <v>44890</v>
      </c>
      <c r="BJ13" s="199">
        <f>CL33</f>
        <v>44904</v>
      </c>
      <c r="BK13" s="199">
        <f>BJ13</f>
        <v>44904</v>
      </c>
      <c r="BL13" s="199">
        <f>BJ13</f>
        <v>44904</v>
      </c>
      <c r="BM13" s="199">
        <f>CL34</f>
        <v>44918</v>
      </c>
      <c r="BN13" s="199">
        <f>BM13</f>
        <v>44918</v>
      </c>
      <c r="BO13" s="199">
        <f>BM13</f>
        <v>44918</v>
      </c>
      <c r="BP13" s="199">
        <f>CL35</f>
        <v>44932</v>
      </c>
      <c r="BQ13" s="199">
        <f>BP13</f>
        <v>44932</v>
      </c>
      <c r="BR13" s="199">
        <f>BP13</f>
        <v>44932</v>
      </c>
      <c r="BS13" s="199">
        <f>CL36</f>
        <v>44946</v>
      </c>
      <c r="BT13" s="199">
        <f>BS13</f>
        <v>44946</v>
      </c>
      <c r="BU13" s="199">
        <f>BS13</f>
        <v>44946</v>
      </c>
      <c r="BV13" s="199">
        <f>CL37</f>
        <v>44960</v>
      </c>
      <c r="BW13" s="199">
        <f>BV13</f>
        <v>44960</v>
      </c>
      <c r="BX13" s="199">
        <f>BV13</f>
        <v>44960</v>
      </c>
      <c r="BY13" s="199">
        <f>CL38</f>
        <v>44974</v>
      </c>
      <c r="BZ13" s="199">
        <f>BY13</f>
        <v>44974</v>
      </c>
      <c r="CA13" s="199">
        <f>BY13</f>
        <v>44974</v>
      </c>
      <c r="CB13" s="199">
        <f>CL39</f>
        <v>44988</v>
      </c>
      <c r="CC13" s="199">
        <f>CB13</f>
        <v>44988</v>
      </c>
      <c r="CD13" s="199">
        <f>CB13</f>
        <v>44988</v>
      </c>
      <c r="CE13" s="199">
        <f>CL40</f>
        <v>45002</v>
      </c>
      <c r="CF13" s="199">
        <f>CE13</f>
        <v>45002</v>
      </c>
      <c r="CG13" s="199">
        <f>CF13</f>
        <v>45002</v>
      </c>
      <c r="CH13" s="199">
        <f>CL41</f>
        <v>45016</v>
      </c>
      <c r="CI13" s="199">
        <f>CH13</f>
        <v>45016</v>
      </c>
      <c r="CJ13" s="199">
        <f>CH13</f>
        <v>45016</v>
      </c>
    </row>
    <row r="14" spans="1:94" ht="65" x14ac:dyDescent="0.3">
      <c r="A14" s="26" t="s">
        <v>25</v>
      </c>
      <c r="B14" s="4" t="s">
        <v>2</v>
      </c>
      <c r="C14" s="4" t="s">
        <v>3</v>
      </c>
      <c r="D14" s="4" t="s">
        <v>83</v>
      </c>
      <c r="E14" s="4" t="s">
        <v>52</v>
      </c>
      <c r="F14" s="4" t="s">
        <v>51</v>
      </c>
      <c r="G14" s="27"/>
      <c r="H14" s="5" t="s">
        <v>20</v>
      </c>
      <c r="I14" s="5" t="s">
        <v>22</v>
      </c>
      <c r="J14" s="5" t="s">
        <v>21</v>
      </c>
      <c r="K14" s="5" t="s">
        <v>20</v>
      </c>
      <c r="L14" s="5" t="s">
        <v>22</v>
      </c>
      <c r="M14" s="5" t="s">
        <v>21</v>
      </c>
      <c r="N14" s="5" t="s">
        <v>20</v>
      </c>
      <c r="O14" s="5" t="s">
        <v>22</v>
      </c>
      <c r="P14" s="5" t="s">
        <v>21</v>
      </c>
      <c r="Q14" s="5" t="s">
        <v>20</v>
      </c>
      <c r="R14" s="5" t="s">
        <v>22</v>
      </c>
      <c r="S14" s="5" t="s">
        <v>21</v>
      </c>
      <c r="T14" s="5" t="s">
        <v>20</v>
      </c>
      <c r="U14" s="5" t="s">
        <v>22</v>
      </c>
      <c r="V14" s="5" t="s">
        <v>21</v>
      </c>
      <c r="W14" s="5" t="s">
        <v>20</v>
      </c>
      <c r="X14" s="5" t="s">
        <v>22</v>
      </c>
      <c r="Y14" s="5" t="s">
        <v>21</v>
      </c>
      <c r="Z14" s="5" t="s">
        <v>20</v>
      </c>
      <c r="AA14" s="5" t="s">
        <v>22</v>
      </c>
      <c r="AB14" s="5" t="s">
        <v>21</v>
      </c>
      <c r="AC14" s="5" t="s">
        <v>20</v>
      </c>
      <c r="AD14" s="5" t="s">
        <v>22</v>
      </c>
      <c r="AE14" s="5" t="s">
        <v>21</v>
      </c>
      <c r="AF14" s="5" t="s">
        <v>20</v>
      </c>
      <c r="AG14" s="5" t="s">
        <v>22</v>
      </c>
      <c r="AH14" s="5" t="s">
        <v>21</v>
      </c>
      <c r="AI14" s="5" t="s">
        <v>20</v>
      </c>
      <c r="AJ14" s="5" t="s">
        <v>22</v>
      </c>
      <c r="AK14" s="5" t="s">
        <v>21</v>
      </c>
      <c r="AL14" s="5" t="s">
        <v>20</v>
      </c>
      <c r="AM14" s="5" t="s">
        <v>22</v>
      </c>
      <c r="AN14" s="5" t="s">
        <v>21</v>
      </c>
      <c r="AO14" s="5" t="s">
        <v>20</v>
      </c>
      <c r="AP14" s="5" t="s">
        <v>22</v>
      </c>
      <c r="AQ14" s="5" t="s">
        <v>21</v>
      </c>
      <c r="AR14" s="5" t="s">
        <v>20</v>
      </c>
      <c r="AS14" s="5" t="s">
        <v>22</v>
      </c>
      <c r="AT14" s="5" t="s">
        <v>21</v>
      </c>
      <c r="AU14" s="5" t="s">
        <v>20</v>
      </c>
      <c r="AV14" s="5" t="s">
        <v>22</v>
      </c>
      <c r="AW14" s="5" t="s">
        <v>21</v>
      </c>
      <c r="AX14" s="5" t="s">
        <v>20</v>
      </c>
      <c r="AY14" s="5" t="s">
        <v>22</v>
      </c>
      <c r="AZ14" s="5" t="s">
        <v>21</v>
      </c>
      <c r="BA14" s="5" t="s">
        <v>20</v>
      </c>
      <c r="BB14" s="5" t="s">
        <v>22</v>
      </c>
      <c r="BC14" s="5" t="s">
        <v>21</v>
      </c>
      <c r="BD14" s="5" t="s">
        <v>20</v>
      </c>
      <c r="BE14" s="5" t="s">
        <v>22</v>
      </c>
      <c r="BF14" s="5" t="s">
        <v>21</v>
      </c>
      <c r="BG14" s="5" t="s">
        <v>20</v>
      </c>
      <c r="BH14" s="5" t="s">
        <v>22</v>
      </c>
      <c r="BI14" s="5" t="s">
        <v>21</v>
      </c>
      <c r="BJ14" s="5" t="s">
        <v>20</v>
      </c>
      <c r="BK14" s="5" t="s">
        <v>22</v>
      </c>
      <c r="BL14" s="5" t="s">
        <v>21</v>
      </c>
      <c r="BM14" s="5" t="s">
        <v>20</v>
      </c>
      <c r="BN14" s="5" t="s">
        <v>22</v>
      </c>
      <c r="BO14" s="5" t="s">
        <v>21</v>
      </c>
      <c r="BP14" s="5" t="s">
        <v>20</v>
      </c>
      <c r="BQ14" s="5" t="s">
        <v>22</v>
      </c>
      <c r="BR14" s="5" t="s">
        <v>21</v>
      </c>
      <c r="BS14" s="5" t="s">
        <v>20</v>
      </c>
      <c r="BT14" s="5" t="s">
        <v>22</v>
      </c>
      <c r="BU14" s="5" t="s">
        <v>21</v>
      </c>
      <c r="BV14" s="5" t="s">
        <v>20</v>
      </c>
      <c r="BW14" s="5" t="s">
        <v>22</v>
      </c>
      <c r="BX14" s="5" t="s">
        <v>21</v>
      </c>
      <c r="BY14" s="5" t="s">
        <v>20</v>
      </c>
      <c r="BZ14" s="5" t="s">
        <v>22</v>
      </c>
      <c r="CA14" s="5" t="s">
        <v>21</v>
      </c>
      <c r="CB14" s="5" t="s">
        <v>20</v>
      </c>
      <c r="CC14" s="5" t="s">
        <v>22</v>
      </c>
      <c r="CD14" s="5" t="s">
        <v>21</v>
      </c>
      <c r="CE14" s="5" t="s">
        <v>20</v>
      </c>
      <c r="CF14" s="5" t="s">
        <v>22</v>
      </c>
      <c r="CG14" s="5" t="s">
        <v>21</v>
      </c>
      <c r="CH14" s="5" t="s">
        <v>20</v>
      </c>
      <c r="CI14" s="5" t="s">
        <v>22</v>
      </c>
      <c r="CJ14" s="5" t="s">
        <v>21</v>
      </c>
      <c r="CL14" s="305" t="s">
        <v>93</v>
      </c>
      <c r="CM14" s="306" t="s">
        <v>120</v>
      </c>
      <c r="CN14" s="305"/>
      <c r="CO14" s="305" t="s">
        <v>84</v>
      </c>
    </row>
    <row r="15" spans="1:94" x14ac:dyDescent="0.25">
      <c r="B15" s="180"/>
      <c r="C15" s="304"/>
      <c r="D15" s="181"/>
      <c r="E15" s="38">
        <f t="shared" ref="E15:E78" si="0">+$D$10</f>
        <v>45016</v>
      </c>
      <c r="F15" s="186"/>
      <c r="G15" s="203"/>
      <c r="H15" s="202"/>
      <c r="I15" s="202"/>
      <c r="J15" s="203">
        <f t="shared" ref="J15" si="1">SUM(H15:I15)</f>
        <v>0</v>
      </c>
      <c r="K15" s="202"/>
      <c r="L15" s="202"/>
      <c r="M15" s="203">
        <f t="shared" ref="M15" si="2">SUM(K15:L15)</f>
        <v>0</v>
      </c>
      <c r="N15" s="202"/>
      <c r="O15" s="202"/>
      <c r="P15" s="203">
        <f t="shared" ref="P15" si="3">SUM(N15:O15)</f>
        <v>0</v>
      </c>
      <c r="Q15" s="202"/>
      <c r="R15" s="202"/>
      <c r="S15" s="203">
        <f t="shared" ref="S15" si="4">SUM(Q15:R15)</f>
        <v>0</v>
      </c>
      <c r="T15" s="202"/>
      <c r="U15" s="202"/>
      <c r="V15" s="203">
        <f t="shared" ref="V15" si="5">SUM(T15:U15)</f>
        <v>0</v>
      </c>
      <c r="W15" s="202"/>
      <c r="X15" s="202"/>
      <c r="Y15" s="203">
        <f t="shared" ref="Y15" si="6">SUM(W15:X15)</f>
        <v>0</v>
      </c>
      <c r="Z15" s="202"/>
      <c r="AA15" s="202"/>
      <c r="AB15" s="203">
        <f t="shared" ref="AB15" si="7">SUM(Z15:AA15)</f>
        <v>0</v>
      </c>
      <c r="AC15" s="202"/>
      <c r="AD15" s="202"/>
      <c r="AE15" s="203">
        <f t="shared" ref="AE15" si="8">SUM(AC15:AD15)</f>
        <v>0</v>
      </c>
      <c r="AF15" s="202"/>
      <c r="AG15" s="202"/>
      <c r="AH15" s="203">
        <f t="shared" ref="AH15" si="9">SUM(AF15:AG15)</f>
        <v>0</v>
      </c>
      <c r="AI15" s="202"/>
      <c r="AJ15" s="202"/>
      <c r="AK15" s="203">
        <f t="shared" ref="AK15" si="10">SUM(AI15:AJ15)</f>
        <v>0</v>
      </c>
      <c r="AL15" s="202"/>
      <c r="AM15" s="202"/>
      <c r="AN15" s="203">
        <f t="shared" ref="AN15" si="11">SUM(AL15:AM15)</f>
        <v>0</v>
      </c>
      <c r="AO15" s="202"/>
      <c r="AP15" s="202"/>
      <c r="AQ15" s="203">
        <f t="shared" ref="AQ15" si="12">SUM(AO15:AP15)</f>
        <v>0</v>
      </c>
      <c r="AR15" s="202"/>
      <c r="AS15" s="202"/>
      <c r="AT15" s="203">
        <f t="shared" ref="AT15" si="13">SUM(AR15:AS15)</f>
        <v>0</v>
      </c>
      <c r="AU15" s="202"/>
      <c r="AV15" s="202"/>
      <c r="AW15" s="203">
        <f t="shared" ref="AW15" si="14">SUM(AU15:AV15)</f>
        <v>0</v>
      </c>
      <c r="AX15" s="202"/>
      <c r="AY15" s="202"/>
      <c r="AZ15" s="203">
        <f t="shared" ref="AZ15" si="15">SUM(AX15:AY15)</f>
        <v>0</v>
      </c>
      <c r="BA15" s="202"/>
      <c r="BB15" s="202"/>
      <c r="BC15" s="203">
        <f t="shared" ref="BC15" si="16">SUM(BA15:BB15)</f>
        <v>0</v>
      </c>
      <c r="BD15" s="202"/>
      <c r="BE15" s="202"/>
      <c r="BF15" s="203">
        <f t="shared" ref="BF15" si="17">SUM(BD15:BE15)</f>
        <v>0</v>
      </c>
      <c r="BG15" s="202"/>
      <c r="BH15" s="202"/>
      <c r="BI15" s="203">
        <f t="shared" ref="BI15" si="18">SUM(BG15:BH15)</f>
        <v>0</v>
      </c>
      <c r="BJ15" s="202"/>
      <c r="BK15" s="202"/>
      <c r="BL15" s="203">
        <f t="shared" ref="BL15" si="19">SUM(BJ15:BK15)</f>
        <v>0</v>
      </c>
      <c r="BM15" s="202"/>
      <c r="BN15" s="202"/>
      <c r="BO15" s="203">
        <f t="shared" ref="BO15" si="20">SUM(BM15:BN15)</f>
        <v>0</v>
      </c>
      <c r="BP15" s="202"/>
      <c r="BQ15" s="202"/>
      <c r="BR15" s="203">
        <f t="shared" ref="BR15" si="21">SUM(BP15:BQ15)</f>
        <v>0</v>
      </c>
      <c r="BS15" s="202"/>
      <c r="BT15" s="202"/>
      <c r="BU15" s="203">
        <f t="shared" ref="BU15" si="22">SUM(BS15:BT15)</f>
        <v>0</v>
      </c>
      <c r="BV15" s="202"/>
      <c r="BW15" s="202"/>
      <c r="BX15" s="203">
        <f t="shared" ref="BX15" si="23">SUM(BV15:BW15)</f>
        <v>0</v>
      </c>
      <c r="BY15" s="202"/>
      <c r="BZ15" s="202"/>
      <c r="CA15" s="203">
        <f t="shared" ref="CA15" si="24">SUM(BY15:BZ15)</f>
        <v>0</v>
      </c>
      <c r="CB15" s="202"/>
      <c r="CC15" s="202"/>
      <c r="CD15" s="203">
        <f t="shared" ref="CD15" si="25">SUM(CB15:CC15)</f>
        <v>0</v>
      </c>
      <c r="CE15" s="202"/>
      <c r="CF15" s="202"/>
      <c r="CG15" s="203">
        <f t="shared" ref="CG15" si="26">SUM(CE15:CF15)</f>
        <v>0</v>
      </c>
      <c r="CH15" s="202"/>
      <c r="CI15" s="202"/>
      <c r="CJ15" s="203">
        <f t="shared" ref="CJ15" si="27">SUM(CH15:CI15)</f>
        <v>0</v>
      </c>
      <c r="CL15" s="249">
        <f>D9+13</f>
        <v>44652</v>
      </c>
      <c r="CM15" s="39">
        <v>1</v>
      </c>
      <c r="CO15" s="313">
        <v>44639</v>
      </c>
      <c r="CP15" s="246"/>
    </row>
    <row r="16" spans="1:94" x14ac:dyDescent="0.25">
      <c r="B16" s="180"/>
      <c r="C16" s="304"/>
      <c r="D16" s="181"/>
      <c r="E16" s="38">
        <f t="shared" si="0"/>
        <v>45016</v>
      </c>
      <c r="F16" s="181"/>
      <c r="G16" s="203"/>
      <c r="H16" s="202"/>
      <c r="I16" s="202"/>
      <c r="J16" s="203">
        <f t="shared" ref="J16:J79" si="28">SUM(H16:I16)</f>
        <v>0</v>
      </c>
      <c r="K16" s="202"/>
      <c r="L16" s="202"/>
      <c r="M16" s="203">
        <f t="shared" ref="M16:M79" si="29">SUM(K16:L16)</f>
        <v>0</v>
      </c>
      <c r="N16" s="202"/>
      <c r="O16" s="202"/>
      <c r="P16" s="203">
        <f t="shared" ref="P16:P79" si="30">SUM(N16:O16)</f>
        <v>0</v>
      </c>
      <c r="Q16" s="202"/>
      <c r="R16" s="202"/>
      <c r="S16" s="203">
        <f t="shared" ref="S16:S79" si="31">SUM(Q16:R16)</f>
        <v>0</v>
      </c>
      <c r="T16" s="202"/>
      <c r="U16" s="202"/>
      <c r="V16" s="203">
        <f t="shared" ref="V16:V79" si="32">SUM(T16:U16)</f>
        <v>0</v>
      </c>
      <c r="W16" s="202"/>
      <c r="X16" s="202"/>
      <c r="Y16" s="203">
        <f t="shared" ref="Y16:Y79" si="33">SUM(W16:X16)</f>
        <v>0</v>
      </c>
      <c r="Z16" s="202"/>
      <c r="AA16" s="202"/>
      <c r="AB16" s="203">
        <f t="shared" ref="AB16:AB79" si="34">SUM(Z16:AA16)</f>
        <v>0</v>
      </c>
      <c r="AC16" s="202"/>
      <c r="AD16" s="202"/>
      <c r="AE16" s="203">
        <f t="shared" ref="AE16:AE79" si="35">SUM(AC16:AD16)</f>
        <v>0</v>
      </c>
      <c r="AF16" s="202"/>
      <c r="AG16" s="202"/>
      <c r="AH16" s="203">
        <f t="shared" ref="AH16:AH79" si="36">SUM(AF16:AG16)</f>
        <v>0</v>
      </c>
      <c r="AI16" s="202"/>
      <c r="AJ16" s="202"/>
      <c r="AK16" s="203">
        <f t="shared" ref="AK16:AK79" si="37">SUM(AI16:AJ16)</f>
        <v>0</v>
      </c>
      <c r="AL16" s="202"/>
      <c r="AM16" s="202"/>
      <c r="AN16" s="203">
        <f t="shared" ref="AN16:AN79" si="38">SUM(AL16:AM16)</f>
        <v>0</v>
      </c>
      <c r="AO16" s="202"/>
      <c r="AP16" s="202"/>
      <c r="AQ16" s="203">
        <f t="shared" ref="AQ16:AQ79" si="39">SUM(AO16:AP16)</f>
        <v>0</v>
      </c>
      <c r="AR16" s="202"/>
      <c r="AS16" s="202"/>
      <c r="AT16" s="203">
        <f t="shared" ref="AT16:AT79" si="40">SUM(AR16:AS16)</f>
        <v>0</v>
      </c>
      <c r="AU16" s="202"/>
      <c r="AV16" s="202"/>
      <c r="AW16" s="203">
        <f t="shared" ref="AW16:AW79" si="41">SUM(AU16:AV16)</f>
        <v>0</v>
      </c>
      <c r="AX16" s="202"/>
      <c r="AY16" s="202"/>
      <c r="AZ16" s="203">
        <f t="shared" ref="AZ16:AZ79" si="42">SUM(AX16:AY16)</f>
        <v>0</v>
      </c>
      <c r="BA16" s="202"/>
      <c r="BB16" s="202"/>
      <c r="BC16" s="203">
        <f t="shared" ref="BC16:BC79" si="43">SUM(BA16:BB16)</f>
        <v>0</v>
      </c>
      <c r="BD16" s="202"/>
      <c r="BE16" s="202"/>
      <c r="BF16" s="203">
        <f t="shared" ref="BF16:BF79" si="44">SUM(BD16:BE16)</f>
        <v>0</v>
      </c>
      <c r="BG16" s="202"/>
      <c r="BH16" s="202"/>
      <c r="BI16" s="203">
        <f t="shared" ref="BI16:BI79" si="45">SUM(BG16:BH16)</f>
        <v>0</v>
      </c>
      <c r="BJ16" s="202"/>
      <c r="BK16" s="202"/>
      <c r="BL16" s="203">
        <f t="shared" ref="BL16:BL79" si="46">SUM(BJ16:BK16)</f>
        <v>0</v>
      </c>
      <c r="BM16" s="202"/>
      <c r="BN16" s="202"/>
      <c r="BO16" s="203">
        <f t="shared" ref="BO16:BO79" si="47">SUM(BM16:BN16)</f>
        <v>0</v>
      </c>
      <c r="BP16" s="202"/>
      <c r="BQ16" s="202"/>
      <c r="BR16" s="203">
        <f t="shared" ref="BR16:BR79" si="48">SUM(BP16:BQ16)</f>
        <v>0</v>
      </c>
      <c r="BS16" s="202"/>
      <c r="BT16" s="202"/>
      <c r="BU16" s="203">
        <f t="shared" ref="BU16:BU79" si="49">SUM(BS16:BT16)</f>
        <v>0</v>
      </c>
      <c r="BV16" s="202"/>
      <c r="BW16" s="202"/>
      <c r="BX16" s="203">
        <f t="shared" ref="BX16:BX79" si="50">SUM(BV16:BW16)</f>
        <v>0</v>
      </c>
      <c r="BY16" s="202"/>
      <c r="BZ16" s="202"/>
      <c r="CA16" s="203">
        <f t="shared" ref="CA16:CA79" si="51">SUM(BY16:BZ16)</f>
        <v>0</v>
      </c>
      <c r="CB16" s="202"/>
      <c r="CC16" s="202"/>
      <c r="CD16" s="203">
        <f t="shared" ref="CD16:CD79" si="52">SUM(CB16:CC16)</f>
        <v>0</v>
      </c>
      <c r="CE16" s="202"/>
      <c r="CF16" s="202"/>
      <c r="CG16" s="203">
        <f t="shared" ref="CG16:CG79" si="53">SUM(CE16:CF16)</f>
        <v>0</v>
      </c>
      <c r="CH16" s="202"/>
      <c r="CI16" s="202"/>
      <c r="CJ16" s="203">
        <f t="shared" ref="CJ16:CJ79" si="54">SUM(CH16:CI16)</f>
        <v>0</v>
      </c>
      <c r="CL16" s="249">
        <f>CL15+14</f>
        <v>44666</v>
      </c>
      <c r="CM16" s="39">
        <f>CM15+1</f>
        <v>2</v>
      </c>
      <c r="CO16" s="249">
        <f>CO15+1</f>
        <v>44640</v>
      </c>
      <c r="CP16" s="246"/>
    </row>
    <row r="17" spans="2:94" x14ac:dyDescent="0.25">
      <c r="B17" s="180"/>
      <c r="C17" s="304"/>
      <c r="D17" s="181"/>
      <c r="E17" s="38">
        <f t="shared" si="0"/>
        <v>45016</v>
      </c>
      <c r="F17" s="186"/>
      <c r="G17" s="203"/>
      <c r="H17" s="202"/>
      <c r="I17" s="202"/>
      <c r="J17" s="203">
        <f t="shared" si="28"/>
        <v>0</v>
      </c>
      <c r="K17" s="202"/>
      <c r="L17" s="202"/>
      <c r="M17" s="203">
        <f t="shared" si="29"/>
        <v>0</v>
      </c>
      <c r="N17" s="202"/>
      <c r="O17" s="202"/>
      <c r="P17" s="203">
        <f t="shared" si="30"/>
        <v>0</v>
      </c>
      <c r="Q17" s="202"/>
      <c r="R17" s="202"/>
      <c r="S17" s="203">
        <f t="shared" si="31"/>
        <v>0</v>
      </c>
      <c r="T17" s="202"/>
      <c r="U17" s="202"/>
      <c r="V17" s="203">
        <f t="shared" si="32"/>
        <v>0</v>
      </c>
      <c r="W17" s="202"/>
      <c r="X17" s="202"/>
      <c r="Y17" s="203">
        <f t="shared" si="33"/>
        <v>0</v>
      </c>
      <c r="Z17" s="202"/>
      <c r="AA17" s="202"/>
      <c r="AB17" s="203">
        <f t="shared" si="34"/>
        <v>0</v>
      </c>
      <c r="AC17" s="202"/>
      <c r="AD17" s="202"/>
      <c r="AE17" s="203">
        <f t="shared" si="35"/>
        <v>0</v>
      </c>
      <c r="AF17" s="202"/>
      <c r="AG17" s="202"/>
      <c r="AH17" s="203">
        <f t="shared" si="36"/>
        <v>0</v>
      </c>
      <c r="AI17" s="202"/>
      <c r="AJ17" s="202"/>
      <c r="AK17" s="203">
        <f t="shared" si="37"/>
        <v>0</v>
      </c>
      <c r="AL17" s="202"/>
      <c r="AM17" s="202"/>
      <c r="AN17" s="203">
        <f t="shared" si="38"/>
        <v>0</v>
      </c>
      <c r="AO17" s="202"/>
      <c r="AP17" s="202"/>
      <c r="AQ17" s="203">
        <f t="shared" si="39"/>
        <v>0</v>
      </c>
      <c r="AR17" s="202"/>
      <c r="AS17" s="202"/>
      <c r="AT17" s="203">
        <f t="shared" si="40"/>
        <v>0</v>
      </c>
      <c r="AU17" s="202"/>
      <c r="AV17" s="202"/>
      <c r="AW17" s="203">
        <f t="shared" si="41"/>
        <v>0</v>
      </c>
      <c r="AX17" s="202"/>
      <c r="AY17" s="202"/>
      <c r="AZ17" s="203">
        <f t="shared" si="42"/>
        <v>0</v>
      </c>
      <c r="BA17" s="202"/>
      <c r="BB17" s="202"/>
      <c r="BC17" s="203">
        <f t="shared" si="43"/>
        <v>0</v>
      </c>
      <c r="BD17" s="202"/>
      <c r="BE17" s="202"/>
      <c r="BF17" s="203">
        <f t="shared" si="44"/>
        <v>0</v>
      </c>
      <c r="BG17" s="202"/>
      <c r="BH17" s="202"/>
      <c r="BI17" s="203">
        <f t="shared" si="45"/>
        <v>0</v>
      </c>
      <c r="BJ17" s="202"/>
      <c r="BK17" s="202"/>
      <c r="BL17" s="203">
        <f t="shared" si="46"/>
        <v>0</v>
      </c>
      <c r="BM17" s="202"/>
      <c r="BN17" s="202"/>
      <c r="BO17" s="203">
        <f t="shared" si="47"/>
        <v>0</v>
      </c>
      <c r="BP17" s="202"/>
      <c r="BQ17" s="202"/>
      <c r="BR17" s="203">
        <f t="shared" si="48"/>
        <v>0</v>
      </c>
      <c r="BS17" s="202"/>
      <c r="BT17" s="202"/>
      <c r="BU17" s="203">
        <f t="shared" si="49"/>
        <v>0</v>
      </c>
      <c r="BV17" s="202"/>
      <c r="BW17" s="202"/>
      <c r="BX17" s="203">
        <f t="shared" si="50"/>
        <v>0</v>
      </c>
      <c r="BY17" s="202"/>
      <c r="BZ17" s="202"/>
      <c r="CA17" s="203">
        <f t="shared" si="51"/>
        <v>0</v>
      </c>
      <c r="CB17" s="202"/>
      <c r="CC17" s="202"/>
      <c r="CD17" s="203">
        <f t="shared" si="52"/>
        <v>0</v>
      </c>
      <c r="CE17" s="202"/>
      <c r="CF17" s="202"/>
      <c r="CG17" s="203">
        <f t="shared" si="53"/>
        <v>0</v>
      </c>
      <c r="CH17" s="202"/>
      <c r="CI17" s="202"/>
      <c r="CJ17" s="203">
        <f t="shared" si="54"/>
        <v>0</v>
      </c>
      <c r="CL17" s="249">
        <f t="shared" ref="CL17:CL41" si="55">CL16+14</f>
        <v>44680</v>
      </c>
      <c r="CM17" s="39">
        <f t="shared" ref="CM17:CM41" si="56">CM16+1</f>
        <v>3</v>
      </c>
      <c r="CO17" s="249">
        <f t="shared" ref="CO17:CO28" si="57">CO16+1</f>
        <v>44641</v>
      </c>
      <c r="CP17" s="246"/>
    </row>
    <row r="18" spans="2:94" x14ac:dyDescent="0.25">
      <c r="B18" s="198"/>
      <c r="C18" s="198"/>
      <c r="D18" s="181"/>
      <c r="E18" s="38">
        <f t="shared" si="0"/>
        <v>45016</v>
      </c>
      <c r="F18" s="186"/>
      <c r="G18" s="203"/>
      <c r="H18" s="202"/>
      <c r="I18" s="202"/>
      <c r="J18" s="203">
        <f t="shared" si="28"/>
        <v>0</v>
      </c>
      <c r="K18" s="202"/>
      <c r="L18" s="202"/>
      <c r="M18" s="203">
        <f t="shared" si="29"/>
        <v>0</v>
      </c>
      <c r="N18" s="202"/>
      <c r="O18" s="202"/>
      <c r="P18" s="203">
        <f t="shared" si="30"/>
        <v>0</v>
      </c>
      <c r="Q18" s="202"/>
      <c r="R18" s="202"/>
      <c r="S18" s="203">
        <f t="shared" si="31"/>
        <v>0</v>
      </c>
      <c r="T18" s="202"/>
      <c r="U18" s="202"/>
      <c r="V18" s="203">
        <f t="shared" si="32"/>
        <v>0</v>
      </c>
      <c r="W18" s="202"/>
      <c r="X18" s="202"/>
      <c r="Y18" s="203">
        <f t="shared" si="33"/>
        <v>0</v>
      </c>
      <c r="Z18" s="202"/>
      <c r="AA18" s="202"/>
      <c r="AB18" s="203">
        <f t="shared" si="34"/>
        <v>0</v>
      </c>
      <c r="AC18" s="202"/>
      <c r="AD18" s="202"/>
      <c r="AE18" s="203">
        <f t="shared" si="35"/>
        <v>0</v>
      </c>
      <c r="AF18" s="202"/>
      <c r="AG18" s="202"/>
      <c r="AH18" s="203">
        <f t="shared" si="36"/>
        <v>0</v>
      </c>
      <c r="AI18" s="202"/>
      <c r="AJ18" s="202"/>
      <c r="AK18" s="203">
        <f t="shared" si="37"/>
        <v>0</v>
      </c>
      <c r="AL18" s="202"/>
      <c r="AM18" s="202"/>
      <c r="AN18" s="203">
        <f t="shared" si="38"/>
        <v>0</v>
      </c>
      <c r="AO18" s="202"/>
      <c r="AP18" s="202"/>
      <c r="AQ18" s="203">
        <f t="shared" si="39"/>
        <v>0</v>
      </c>
      <c r="AR18" s="202"/>
      <c r="AS18" s="202"/>
      <c r="AT18" s="203">
        <f t="shared" si="40"/>
        <v>0</v>
      </c>
      <c r="AU18" s="202"/>
      <c r="AV18" s="202"/>
      <c r="AW18" s="203">
        <f t="shared" si="41"/>
        <v>0</v>
      </c>
      <c r="AX18" s="202"/>
      <c r="AY18" s="202"/>
      <c r="AZ18" s="203">
        <f t="shared" si="42"/>
        <v>0</v>
      </c>
      <c r="BA18" s="202"/>
      <c r="BB18" s="202"/>
      <c r="BC18" s="203">
        <f t="shared" si="43"/>
        <v>0</v>
      </c>
      <c r="BD18" s="202"/>
      <c r="BE18" s="202"/>
      <c r="BF18" s="203">
        <f t="shared" si="44"/>
        <v>0</v>
      </c>
      <c r="BG18" s="202"/>
      <c r="BH18" s="202"/>
      <c r="BI18" s="203">
        <f t="shared" si="45"/>
        <v>0</v>
      </c>
      <c r="BJ18" s="202"/>
      <c r="BK18" s="202"/>
      <c r="BL18" s="203">
        <f t="shared" si="46"/>
        <v>0</v>
      </c>
      <c r="BM18" s="202"/>
      <c r="BN18" s="202"/>
      <c r="BO18" s="203">
        <f t="shared" si="47"/>
        <v>0</v>
      </c>
      <c r="BP18" s="202"/>
      <c r="BQ18" s="202"/>
      <c r="BR18" s="203">
        <f t="shared" si="48"/>
        <v>0</v>
      </c>
      <c r="BS18" s="202"/>
      <c r="BT18" s="202"/>
      <c r="BU18" s="203">
        <f t="shared" si="49"/>
        <v>0</v>
      </c>
      <c r="BV18" s="202"/>
      <c r="BW18" s="202"/>
      <c r="BX18" s="203">
        <f t="shared" si="50"/>
        <v>0</v>
      </c>
      <c r="BY18" s="202"/>
      <c r="BZ18" s="202"/>
      <c r="CA18" s="203">
        <f t="shared" si="51"/>
        <v>0</v>
      </c>
      <c r="CB18" s="202"/>
      <c r="CC18" s="202"/>
      <c r="CD18" s="203">
        <f t="shared" si="52"/>
        <v>0</v>
      </c>
      <c r="CE18" s="202"/>
      <c r="CF18" s="202"/>
      <c r="CG18" s="203">
        <f t="shared" si="53"/>
        <v>0</v>
      </c>
      <c r="CH18" s="202"/>
      <c r="CI18" s="202"/>
      <c r="CJ18" s="203">
        <f t="shared" si="54"/>
        <v>0</v>
      </c>
      <c r="CL18" s="249">
        <f t="shared" si="55"/>
        <v>44694</v>
      </c>
      <c r="CM18" s="39">
        <f t="shared" si="56"/>
        <v>4</v>
      </c>
      <c r="CO18" s="249">
        <f t="shared" si="57"/>
        <v>44642</v>
      </c>
      <c r="CP18" s="246"/>
    </row>
    <row r="19" spans="2:94" x14ac:dyDescent="0.25">
      <c r="B19" s="180"/>
      <c r="C19" s="198"/>
      <c r="D19" s="181"/>
      <c r="E19" s="38">
        <f t="shared" si="0"/>
        <v>45016</v>
      </c>
      <c r="F19" s="186"/>
      <c r="G19" s="203"/>
      <c r="H19" s="202"/>
      <c r="I19" s="202"/>
      <c r="J19" s="203">
        <f t="shared" si="28"/>
        <v>0</v>
      </c>
      <c r="K19" s="202"/>
      <c r="L19" s="202"/>
      <c r="M19" s="203">
        <f t="shared" si="29"/>
        <v>0</v>
      </c>
      <c r="N19" s="202"/>
      <c r="O19" s="202"/>
      <c r="P19" s="203">
        <f t="shared" si="30"/>
        <v>0</v>
      </c>
      <c r="Q19" s="202"/>
      <c r="R19" s="202"/>
      <c r="S19" s="203">
        <f t="shared" si="31"/>
        <v>0</v>
      </c>
      <c r="T19" s="202"/>
      <c r="U19" s="202"/>
      <c r="V19" s="203">
        <f t="shared" si="32"/>
        <v>0</v>
      </c>
      <c r="W19" s="202"/>
      <c r="X19" s="202"/>
      <c r="Y19" s="203">
        <f t="shared" si="33"/>
        <v>0</v>
      </c>
      <c r="Z19" s="202"/>
      <c r="AA19" s="202"/>
      <c r="AB19" s="203">
        <f t="shared" si="34"/>
        <v>0</v>
      </c>
      <c r="AC19" s="202"/>
      <c r="AD19" s="202"/>
      <c r="AE19" s="203">
        <f t="shared" si="35"/>
        <v>0</v>
      </c>
      <c r="AF19" s="202"/>
      <c r="AG19" s="202"/>
      <c r="AH19" s="203">
        <f t="shared" si="36"/>
        <v>0</v>
      </c>
      <c r="AI19" s="202"/>
      <c r="AJ19" s="202"/>
      <c r="AK19" s="203">
        <f t="shared" si="37"/>
        <v>0</v>
      </c>
      <c r="AL19" s="202"/>
      <c r="AM19" s="202"/>
      <c r="AN19" s="203">
        <f t="shared" si="38"/>
        <v>0</v>
      </c>
      <c r="AO19" s="202"/>
      <c r="AP19" s="202"/>
      <c r="AQ19" s="203">
        <f t="shared" si="39"/>
        <v>0</v>
      </c>
      <c r="AR19" s="202"/>
      <c r="AS19" s="202"/>
      <c r="AT19" s="203">
        <f t="shared" si="40"/>
        <v>0</v>
      </c>
      <c r="AU19" s="202"/>
      <c r="AV19" s="202"/>
      <c r="AW19" s="203">
        <f t="shared" si="41"/>
        <v>0</v>
      </c>
      <c r="AX19" s="202"/>
      <c r="AY19" s="202"/>
      <c r="AZ19" s="203">
        <f t="shared" si="42"/>
        <v>0</v>
      </c>
      <c r="BA19" s="202"/>
      <c r="BB19" s="202"/>
      <c r="BC19" s="203">
        <f t="shared" si="43"/>
        <v>0</v>
      </c>
      <c r="BD19" s="202"/>
      <c r="BE19" s="202"/>
      <c r="BF19" s="203">
        <f t="shared" si="44"/>
        <v>0</v>
      </c>
      <c r="BG19" s="202"/>
      <c r="BH19" s="202"/>
      <c r="BI19" s="203">
        <f t="shared" si="45"/>
        <v>0</v>
      </c>
      <c r="BJ19" s="202"/>
      <c r="BK19" s="202"/>
      <c r="BL19" s="203">
        <f t="shared" si="46"/>
        <v>0</v>
      </c>
      <c r="BM19" s="202"/>
      <c r="BN19" s="202"/>
      <c r="BO19" s="203">
        <f t="shared" si="47"/>
        <v>0</v>
      </c>
      <c r="BP19" s="202"/>
      <c r="BQ19" s="202"/>
      <c r="BR19" s="203">
        <f t="shared" si="48"/>
        <v>0</v>
      </c>
      <c r="BS19" s="202"/>
      <c r="BT19" s="202"/>
      <c r="BU19" s="203">
        <f t="shared" si="49"/>
        <v>0</v>
      </c>
      <c r="BV19" s="202"/>
      <c r="BW19" s="202"/>
      <c r="BX19" s="203">
        <f t="shared" si="50"/>
        <v>0</v>
      </c>
      <c r="BY19" s="202"/>
      <c r="BZ19" s="202"/>
      <c r="CA19" s="203">
        <f t="shared" si="51"/>
        <v>0</v>
      </c>
      <c r="CB19" s="202"/>
      <c r="CC19" s="202"/>
      <c r="CD19" s="203">
        <f t="shared" si="52"/>
        <v>0</v>
      </c>
      <c r="CE19" s="202"/>
      <c r="CF19" s="202"/>
      <c r="CG19" s="203">
        <f t="shared" si="53"/>
        <v>0</v>
      </c>
      <c r="CH19" s="202"/>
      <c r="CI19" s="202"/>
      <c r="CJ19" s="203">
        <f t="shared" si="54"/>
        <v>0</v>
      </c>
      <c r="CL19" s="249">
        <f t="shared" si="55"/>
        <v>44708</v>
      </c>
      <c r="CM19" s="39">
        <f t="shared" si="56"/>
        <v>5</v>
      </c>
      <c r="CO19" s="249">
        <f t="shared" si="57"/>
        <v>44643</v>
      </c>
      <c r="CP19" s="246"/>
    </row>
    <row r="20" spans="2:94" x14ac:dyDescent="0.25">
      <c r="B20" s="180"/>
      <c r="C20" s="198"/>
      <c r="D20" s="181"/>
      <c r="E20" s="38">
        <f t="shared" si="0"/>
        <v>45016</v>
      </c>
      <c r="F20" s="186"/>
      <c r="G20" s="203"/>
      <c r="H20" s="202"/>
      <c r="I20" s="202"/>
      <c r="J20" s="203">
        <f t="shared" si="28"/>
        <v>0</v>
      </c>
      <c r="K20" s="202"/>
      <c r="L20" s="202"/>
      <c r="M20" s="203">
        <f t="shared" si="29"/>
        <v>0</v>
      </c>
      <c r="N20" s="202"/>
      <c r="O20" s="202"/>
      <c r="P20" s="203">
        <f t="shared" si="30"/>
        <v>0</v>
      </c>
      <c r="Q20" s="202"/>
      <c r="R20" s="202"/>
      <c r="S20" s="203">
        <f t="shared" si="31"/>
        <v>0</v>
      </c>
      <c r="T20" s="202"/>
      <c r="U20" s="202"/>
      <c r="V20" s="203">
        <f t="shared" si="32"/>
        <v>0</v>
      </c>
      <c r="W20" s="202"/>
      <c r="X20" s="202"/>
      <c r="Y20" s="203">
        <f t="shared" si="33"/>
        <v>0</v>
      </c>
      <c r="Z20" s="202"/>
      <c r="AA20" s="202"/>
      <c r="AB20" s="203">
        <f t="shared" si="34"/>
        <v>0</v>
      </c>
      <c r="AC20" s="202"/>
      <c r="AD20" s="202"/>
      <c r="AE20" s="203">
        <f t="shared" si="35"/>
        <v>0</v>
      </c>
      <c r="AF20" s="202"/>
      <c r="AG20" s="202"/>
      <c r="AH20" s="203">
        <f t="shared" si="36"/>
        <v>0</v>
      </c>
      <c r="AI20" s="202"/>
      <c r="AJ20" s="202"/>
      <c r="AK20" s="203">
        <f t="shared" si="37"/>
        <v>0</v>
      </c>
      <c r="AL20" s="202"/>
      <c r="AM20" s="202"/>
      <c r="AN20" s="203">
        <f t="shared" si="38"/>
        <v>0</v>
      </c>
      <c r="AO20" s="202"/>
      <c r="AP20" s="202"/>
      <c r="AQ20" s="203">
        <f t="shared" si="39"/>
        <v>0</v>
      </c>
      <c r="AR20" s="202"/>
      <c r="AS20" s="202"/>
      <c r="AT20" s="203">
        <f t="shared" si="40"/>
        <v>0</v>
      </c>
      <c r="AU20" s="202"/>
      <c r="AV20" s="202"/>
      <c r="AW20" s="203">
        <f t="shared" si="41"/>
        <v>0</v>
      </c>
      <c r="AX20" s="202"/>
      <c r="AY20" s="202"/>
      <c r="AZ20" s="203">
        <f t="shared" si="42"/>
        <v>0</v>
      </c>
      <c r="BA20" s="202"/>
      <c r="BB20" s="202"/>
      <c r="BC20" s="203">
        <f t="shared" si="43"/>
        <v>0</v>
      </c>
      <c r="BD20" s="202"/>
      <c r="BE20" s="202"/>
      <c r="BF20" s="203">
        <f t="shared" si="44"/>
        <v>0</v>
      </c>
      <c r="BG20" s="202"/>
      <c r="BH20" s="202"/>
      <c r="BI20" s="203">
        <f t="shared" si="45"/>
        <v>0</v>
      </c>
      <c r="BJ20" s="202"/>
      <c r="BK20" s="202"/>
      <c r="BL20" s="203">
        <f t="shared" si="46"/>
        <v>0</v>
      </c>
      <c r="BM20" s="202"/>
      <c r="BN20" s="202"/>
      <c r="BO20" s="203">
        <f t="shared" si="47"/>
        <v>0</v>
      </c>
      <c r="BP20" s="202"/>
      <c r="BQ20" s="202"/>
      <c r="BR20" s="203">
        <f t="shared" si="48"/>
        <v>0</v>
      </c>
      <c r="BS20" s="202"/>
      <c r="BT20" s="202"/>
      <c r="BU20" s="203">
        <f t="shared" si="49"/>
        <v>0</v>
      </c>
      <c r="BV20" s="202"/>
      <c r="BW20" s="202"/>
      <c r="BX20" s="203">
        <f t="shared" si="50"/>
        <v>0</v>
      </c>
      <c r="BY20" s="202"/>
      <c r="BZ20" s="202"/>
      <c r="CA20" s="203">
        <f t="shared" si="51"/>
        <v>0</v>
      </c>
      <c r="CB20" s="202"/>
      <c r="CC20" s="202"/>
      <c r="CD20" s="203">
        <f t="shared" si="52"/>
        <v>0</v>
      </c>
      <c r="CE20" s="202"/>
      <c r="CF20" s="202"/>
      <c r="CG20" s="203">
        <f t="shared" si="53"/>
        <v>0</v>
      </c>
      <c r="CH20" s="202"/>
      <c r="CI20" s="202"/>
      <c r="CJ20" s="203">
        <f t="shared" si="54"/>
        <v>0</v>
      </c>
      <c r="CL20" s="249">
        <f t="shared" si="55"/>
        <v>44722</v>
      </c>
      <c r="CM20" s="39">
        <f t="shared" si="56"/>
        <v>6</v>
      </c>
      <c r="CO20" s="249">
        <f t="shared" si="57"/>
        <v>44644</v>
      </c>
      <c r="CP20" s="246"/>
    </row>
    <row r="21" spans="2:94" x14ac:dyDescent="0.25">
      <c r="B21" s="180"/>
      <c r="C21" s="198"/>
      <c r="D21" s="181"/>
      <c r="E21" s="38">
        <f t="shared" si="0"/>
        <v>45016</v>
      </c>
      <c r="F21" s="181"/>
      <c r="G21" s="203"/>
      <c r="H21" s="202"/>
      <c r="I21" s="202"/>
      <c r="J21" s="203">
        <f t="shared" si="28"/>
        <v>0</v>
      </c>
      <c r="K21" s="202"/>
      <c r="L21" s="202"/>
      <c r="M21" s="203">
        <f t="shared" si="29"/>
        <v>0</v>
      </c>
      <c r="N21" s="202"/>
      <c r="O21" s="202"/>
      <c r="P21" s="203">
        <f t="shared" si="30"/>
        <v>0</v>
      </c>
      <c r="Q21" s="202"/>
      <c r="R21" s="202"/>
      <c r="S21" s="203">
        <f t="shared" si="31"/>
        <v>0</v>
      </c>
      <c r="T21" s="202"/>
      <c r="U21" s="202"/>
      <c r="V21" s="203">
        <f t="shared" si="32"/>
        <v>0</v>
      </c>
      <c r="W21" s="202"/>
      <c r="X21" s="202"/>
      <c r="Y21" s="203">
        <f t="shared" si="33"/>
        <v>0</v>
      </c>
      <c r="Z21" s="202"/>
      <c r="AA21" s="202"/>
      <c r="AB21" s="203">
        <f t="shared" si="34"/>
        <v>0</v>
      </c>
      <c r="AC21" s="202"/>
      <c r="AD21" s="202"/>
      <c r="AE21" s="203">
        <f t="shared" si="35"/>
        <v>0</v>
      </c>
      <c r="AF21" s="202"/>
      <c r="AG21" s="202"/>
      <c r="AH21" s="203">
        <f t="shared" si="36"/>
        <v>0</v>
      </c>
      <c r="AI21" s="202"/>
      <c r="AJ21" s="202"/>
      <c r="AK21" s="203">
        <f t="shared" si="37"/>
        <v>0</v>
      </c>
      <c r="AL21" s="202"/>
      <c r="AM21" s="202"/>
      <c r="AN21" s="203">
        <f t="shared" si="38"/>
        <v>0</v>
      </c>
      <c r="AO21" s="202"/>
      <c r="AP21" s="202"/>
      <c r="AQ21" s="203">
        <f t="shared" si="39"/>
        <v>0</v>
      </c>
      <c r="AR21" s="202"/>
      <c r="AS21" s="202"/>
      <c r="AT21" s="203">
        <f t="shared" si="40"/>
        <v>0</v>
      </c>
      <c r="AU21" s="202"/>
      <c r="AV21" s="202"/>
      <c r="AW21" s="203">
        <f t="shared" si="41"/>
        <v>0</v>
      </c>
      <c r="AX21" s="202"/>
      <c r="AY21" s="202"/>
      <c r="AZ21" s="203">
        <f t="shared" si="42"/>
        <v>0</v>
      </c>
      <c r="BA21" s="202"/>
      <c r="BB21" s="202"/>
      <c r="BC21" s="203">
        <f t="shared" si="43"/>
        <v>0</v>
      </c>
      <c r="BD21" s="202"/>
      <c r="BE21" s="202"/>
      <c r="BF21" s="203">
        <f t="shared" si="44"/>
        <v>0</v>
      </c>
      <c r="BG21" s="202"/>
      <c r="BH21" s="202"/>
      <c r="BI21" s="203">
        <f t="shared" si="45"/>
        <v>0</v>
      </c>
      <c r="BJ21" s="202"/>
      <c r="BK21" s="202"/>
      <c r="BL21" s="203">
        <f t="shared" si="46"/>
        <v>0</v>
      </c>
      <c r="BM21" s="202"/>
      <c r="BN21" s="202"/>
      <c r="BO21" s="203">
        <f t="shared" si="47"/>
        <v>0</v>
      </c>
      <c r="BP21" s="202"/>
      <c r="BQ21" s="202"/>
      <c r="BR21" s="203">
        <f t="shared" si="48"/>
        <v>0</v>
      </c>
      <c r="BS21" s="202"/>
      <c r="BT21" s="202"/>
      <c r="BU21" s="203">
        <f t="shared" si="49"/>
        <v>0</v>
      </c>
      <c r="BV21" s="202"/>
      <c r="BW21" s="202"/>
      <c r="BX21" s="203">
        <f t="shared" si="50"/>
        <v>0</v>
      </c>
      <c r="BY21" s="202"/>
      <c r="BZ21" s="202"/>
      <c r="CA21" s="203">
        <f t="shared" si="51"/>
        <v>0</v>
      </c>
      <c r="CB21" s="202"/>
      <c r="CC21" s="202"/>
      <c r="CD21" s="203">
        <f t="shared" si="52"/>
        <v>0</v>
      </c>
      <c r="CE21" s="202"/>
      <c r="CF21" s="202"/>
      <c r="CG21" s="203">
        <f t="shared" si="53"/>
        <v>0</v>
      </c>
      <c r="CH21" s="202"/>
      <c r="CI21" s="202"/>
      <c r="CJ21" s="203">
        <f t="shared" si="54"/>
        <v>0</v>
      </c>
      <c r="CL21" s="249">
        <f t="shared" si="55"/>
        <v>44736</v>
      </c>
      <c r="CM21" s="39">
        <f t="shared" si="56"/>
        <v>7</v>
      </c>
      <c r="CO21" s="249">
        <f t="shared" si="57"/>
        <v>44645</v>
      </c>
      <c r="CP21" s="246"/>
    </row>
    <row r="22" spans="2:94" x14ac:dyDescent="0.25">
      <c r="B22" s="180"/>
      <c r="C22" s="270"/>
      <c r="D22" s="181"/>
      <c r="E22" s="38">
        <f t="shared" si="0"/>
        <v>45016</v>
      </c>
      <c r="F22" s="186"/>
      <c r="G22" s="203"/>
      <c r="H22" s="202"/>
      <c r="I22" s="202"/>
      <c r="J22" s="203">
        <f t="shared" si="28"/>
        <v>0</v>
      </c>
      <c r="K22" s="202"/>
      <c r="L22" s="202"/>
      <c r="M22" s="203">
        <f t="shared" si="29"/>
        <v>0</v>
      </c>
      <c r="N22" s="202"/>
      <c r="O22" s="202"/>
      <c r="P22" s="203">
        <f t="shared" si="30"/>
        <v>0</v>
      </c>
      <c r="Q22" s="202"/>
      <c r="R22" s="202"/>
      <c r="S22" s="203">
        <f t="shared" si="31"/>
        <v>0</v>
      </c>
      <c r="T22" s="202"/>
      <c r="U22" s="202"/>
      <c r="V22" s="203">
        <f t="shared" si="32"/>
        <v>0</v>
      </c>
      <c r="W22" s="202"/>
      <c r="X22" s="202"/>
      <c r="Y22" s="203">
        <f t="shared" si="33"/>
        <v>0</v>
      </c>
      <c r="Z22" s="202"/>
      <c r="AA22" s="202"/>
      <c r="AB22" s="203">
        <f t="shared" si="34"/>
        <v>0</v>
      </c>
      <c r="AC22" s="202"/>
      <c r="AD22" s="202"/>
      <c r="AE22" s="203">
        <f t="shared" si="35"/>
        <v>0</v>
      </c>
      <c r="AF22" s="202"/>
      <c r="AG22" s="202"/>
      <c r="AH22" s="203">
        <f t="shared" si="36"/>
        <v>0</v>
      </c>
      <c r="AI22" s="202"/>
      <c r="AJ22" s="202"/>
      <c r="AK22" s="203">
        <f t="shared" si="37"/>
        <v>0</v>
      </c>
      <c r="AL22" s="202"/>
      <c r="AM22" s="202"/>
      <c r="AN22" s="203">
        <f t="shared" si="38"/>
        <v>0</v>
      </c>
      <c r="AO22" s="202"/>
      <c r="AP22" s="202"/>
      <c r="AQ22" s="203">
        <f t="shared" si="39"/>
        <v>0</v>
      </c>
      <c r="AR22" s="202"/>
      <c r="AS22" s="202"/>
      <c r="AT22" s="203">
        <f t="shared" si="40"/>
        <v>0</v>
      </c>
      <c r="AU22" s="202"/>
      <c r="AV22" s="202"/>
      <c r="AW22" s="203">
        <f t="shared" si="41"/>
        <v>0</v>
      </c>
      <c r="AX22" s="202"/>
      <c r="AY22" s="202"/>
      <c r="AZ22" s="203">
        <f t="shared" si="42"/>
        <v>0</v>
      </c>
      <c r="BA22" s="202"/>
      <c r="BB22" s="202"/>
      <c r="BC22" s="203">
        <f t="shared" si="43"/>
        <v>0</v>
      </c>
      <c r="BD22" s="202"/>
      <c r="BE22" s="202"/>
      <c r="BF22" s="203">
        <f t="shared" si="44"/>
        <v>0</v>
      </c>
      <c r="BG22" s="202"/>
      <c r="BH22" s="202"/>
      <c r="BI22" s="203">
        <f t="shared" si="45"/>
        <v>0</v>
      </c>
      <c r="BJ22" s="202"/>
      <c r="BK22" s="202"/>
      <c r="BL22" s="203">
        <f t="shared" si="46"/>
        <v>0</v>
      </c>
      <c r="BM22" s="202"/>
      <c r="BN22" s="202"/>
      <c r="BO22" s="203">
        <f t="shared" si="47"/>
        <v>0</v>
      </c>
      <c r="BP22" s="202"/>
      <c r="BQ22" s="202"/>
      <c r="BR22" s="203">
        <f t="shared" si="48"/>
        <v>0</v>
      </c>
      <c r="BS22" s="202"/>
      <c r="BT22" s="202"/>
      <c r="BU22" s="203">
        <f t="shared" si="49"/>
        <v>0</v>
      </c>
      <c r="BV22" s="202"/>
      <c r="BW22" s="202"/>
      <c r="BX22" s="203">
        <f t="shared" si="50"/>
        <v>0</v>
      </c>
      <c r="BY22" s="202"/>
      <c r="BZ22" s="202"/>
      <c r="CA22" s="203">
        <f t="shared" si="51"/>
        <v>0</v>
      </c>
      <c r="CB22" s="202"/>
      <c r="CC22" s="202"/>
      <c r="CD22" s="203">
        <f t="shared" si="52"/>
        <v>0</v>
      </c>
      <c r="CE22" s="202"/>
      <c r="CF22" s="202"/>
      <c r="CG22" s="203">
        <f t="shared" si="53"/>
        <v>0</v>
      </c>
      <c r="CH22" s="202"/>
      <c r="CI22" s="202"/>
      <c r="CJ22" s="203">
        <f t="shared" si="54"/>
        <v>0</v>
      </c>
      <c r="CK22" s="246"/>
      <c r="CL22" s="249">
        <f t="shared" si="55"/>
        <v>44750</v>
      </c>
      <c r="CM22" s="39">
        <f t="shared" si="56"/>
        <v>8</v>
      </c>
      <c r="CO22" s="249">
        <f t="shared" si="57"/>
        <v>44646</v>
      </c>
      <c r="CP22" s="246"/>
    </row>
    <row r="23" spans="2:94" x14ac:dyDescent="0.25">
      <c r="B23" s="180"/>
      <c r="C23" s="180"/>
      <c r="D23" s="181"/>
      <c r="E23" s="38">
        <f t="shared" si="0"/>
        <v>45016</v>
      </c>
      <c r="F23" s="186"/>
      <c r="G23" s="203"/>
      <c r="H23" s="202"/>
      <c r="I23" s="202"/>
      <c r="J23" s="203">
        <f t="shared" si="28"/>
        <v>0</v>
      </c>
      <c r="K23" s="202"/>
      <c r="L23" s="202"/>
      <c r="M23" s="203">
        <f t="shared" si="29"/>
        <v>0</v>
      </c>
      <c r="N23" s="202"/>
      <c r="O23" s="202"/>
      <c r="P23" s="203">
        <f t="shared" si="30"/>
        <v>0</v>
      </c>
      <c r="Q23" s="202"/>
      <c r="R23" s="202"/>
      <c r="S23" s="203">
        <f t="shared" si="31"/>
        <v>0</v>
      </c>
      <c r="T23" s="202"/>
      <c r="U23" s="202"/>
      <c r="V23" s="203">
        <f t="shared" si="32"/>
        <v>0</v>
      </c>
      <c r="W23" s="202"/>
      <c r="X23" s="202"/>
      <c r="Y23" s="203">
        <f t="shared" si="33"/>
        <v>0</v>
      </c>
      <c r="Z23" s="202"/>
      <c r="AA23" s="202"/>
      <c r="AB23" s="203">
        <f t="shared" si="34"/>
        <v>0</v>
      </c>
      <c r="AC23" s="202"/>
      <c r="AD23" s="202"/>
      <c r="AE23" s="203">
        <f t="shared" si="35"/>
        <v>0</v>
      </c>
      <c r="AF23" s="202"/>
      <c r="AG23" s="202"/>
      <c r="AH23" s="203">
        <f t="shared" si="36"/>
        <v>0</v>
      </c>
      <c r="AI23" s="202"/>
      <c r="AJ23" s="202"/>
      <c r="AK23" s="203">
        <f t="shared" si="37"/>
        <v>0</v>
      </c>
      <c r="AL23" s="202"/>
      <c r="AM23" s="202"/>
      <c r="AN23" s="203">
        <f t="shared" si="38"/>
        <v>0</v>
      </c>
      <c r="AO23" s="202"/>
      <c r="AP23" s="202"/>
      <c r="AQ23" s="203">
        <f t="shared" si="39"/>
        <v>0</v>
      </c>
      <c r="AR23" s="202"/>
      <c r="AS23" s="202"/>
      <c r="AT23" s="203">
        <f t="shared" si="40"/>
        <v>0</v>
      </c>
      <c r="AU23" s="202"/>
      <c r="AV23" s="202"/>
      <c r="AW23" s="203">
        <f t="shared" si="41"/>
        <v>0</v>
      </c>
      <c r="AX23" s="202"/>
      <c r="AY23" s="202"/>
      <c r="AZ23" s="203">
        <f t="shared" si="42"/>
        <v>0</v>
      </c>
      <c r="BA23" s="202"/>
      <c r="BB23" s="202"/>
      <c r="BC23" s="203">
        <f t="shared" si="43"/>
        <v>0</v>
      </c>
      <c r="BD23" s="202"/>
      <c r="BE23" s="202"/>
      <c r="BF23" s="203">
        <f t="shared" si="44"/>
        <v>0</v>
      </c>
      <c r="BG23" s="202"/>
      <c r="BH23" s="202"/>
      <c r="BI23" s="203">
        <f t="shared" si="45"/>
        <v>0</v>
      </c>
      <c r="BJ23" s="202"/>
      <c r="BK23" s="202"/>
      <c r="BL23" s="203">
        <f t="shared" si="46"/>
        <v>0</v>
      </c>
      <c r="BM23" s="202"/>
      <c r="BN23" s="202"/>
      <c r="BO23" s="203">
        <f t="shared" si="47"/>
        <v>0</v>
      </c>
      <c r="BP23" s="202"/>
      <c r="BQ23" s="202"/>
      <c r="BR23" s="203">
        <f t="shared" si="48"/>
        <v>0</v>
      </c>
      <c r="BS23" s="202"/>
      <c r="BT23" s="202"/>
      <c r="BU23" s="203">
        <f t="shared" si="49"/>
        <v>0</v>
      </c>
      <c r="BV23" s="202"/>
      <c r="BW23" s="202"/>
      <c r="BX23" s="203">
        <f t="shared" si="50"/>
        <v>0</v>
      </c>
      <c r="BY23" s="202"/>
      <c r="BZ23" s="202"/>
      <c r="CA23" s="203">
        <f t="shared" si="51"/>
        <v>0</v>
      </c>
      <c r="CB23" s="202"/>
      <c r="CC23" s="202"/>
      <c r="CD23" s="203">
        <f t="shared" si="52"/>
        <v>0</v>
      </c>
      <c r="CE23" s="202"/>
      <c r="CF23" s="202"/>
      <c r="CG23" s="203">
        <f t="shared" si="53"/>
        <v>0</v>
      </c>
      <c r="CH23" s="202"/>
      <c r="CI23" s="202"/>
      <c r="CJ23" s="203">
        <f t="shared" si="54"/>
        <v>0</v>
      </c>
      <c r="CL23" s="249">
        <f t="shared" si="55"/>
        <v>44764</v>
      </c>
      <c r="CM23" s="39">
        <f t="shared" si="56"/>
        <v>9</v>
      </c>
      <c r="CO23" s="249">
        <f t="shared" si="57"/>
        <v>44647</v>
      </c>
    </row>
    <row r="24" spans="2:94" x14ac:dyDescent="0.25">
      <c r="B24" s="180"/>
      <c r="C24" s="198"/>
      <c r="D24" s="181"/>
      <c r="E24" s="38">
        <f t="shared" si="0"/>
        <v>45016</v>
      </c>
      <c r="F24" s="186"/>
      <c r="G24" s="203"/>
      <c r="H24" s="202"/>
      <c r="I24" s="202"/>
      <c r="J24" s="203">
        <f t="shared" si="28"/>
        <v>0</v>
      </c>
      <c r="K24" s="202"/>
      <c r="L24" s="202"/>
      <c r="M24" s="203">
        <f t="shared" si="29"/>
        <v>0</v>
      </c>
      <c r="N24" s="202"/>
      <c r="O24" s="202"/>
      <c r="P24" s="203">
        <f t="shared" si="30"/>
        <v>0</v>
      </c>
      <c r="Q24" s="202"/>
      <c r="R24" s="202"/>
      <c r="S24" s="203">
        <f t="shared" si="31"/>
        <v>0</v>
      </c>
      <c r="T24" s="202"/>
      <c r="U24" s="202"/>
      <c r="V24" s="203">
        <f t="shared" si="32"/>
        <v>0</v>
      </c>
      <c r="W24" s="202"/>
      <c r="X24" s="202"/>
      <c r="Y24" s="203">
        <f t="shared" si="33"/>
        <v>0</v>
      </c>
      <c r="Z24" s="202"/>
      <c r="AA24" s="202"/>
      <c r="AB24" s="203">
        <f t="shared" si="34"/>
        <v>0</v>
      </c>
      <c r="AC24" s="202"/>
      <c r="AD24" s="202"/>
      <c r="AE24" s="203">
        <f t="shared" si="35"/>
        <v>0</v>
      </c>
      <c r="AF24" s="202"/>
      <c r="AG24" s="202"/>
      <c r="AH24" s="203">
        <f t="shared" si="36"/>
        <v>0</v>
      </c>
      <c r="AI24" s="202"/>
      <c r="AJ24" s="202"/>
      <c r="AK24" s="203">
        <f t="shared" si="37"/>
        <v>0</v>
      </c>
      <c r="AL24" s="202"/>
      <c r="AM24" s="202"/>
      <c r="AN24" s="203">
        <f t="shared" si="38"/>
        <v>0</v>
      </c>
      <c r="AO24" s="202"/>
      <c r="AP24" s="202"/>
      <c r="AQ24" s="203">
        <f t="shared" si="39"/>
        <v>0</v>
      </c>
      <c r="AR24" s="202"/>
      <c r="AS24" s="202"/>
      <c r="AT24" s="203">
        <f t="shared" si="40"/>
        <v>0</v>
      </c>
      <c r="AU24" s="202"/>
      <c r="AV24" s="202"/>
      <c r="AW24" s="203">
        <f t="shared" si="41"/>
        <v>0</v>
      </c>
      <c r="AX24" s="202"/>
      <c r="AY24" s="202"/>
      <c r="AZ24" s="203">
        <f t="shared" si="42"/>
        <v>0</v>
      </c>
      <c r="BA24" s="202"/>
      <c r="BB24" s="202"/>
      <c r="BC24" s="203">
        <f t="shared" si="43"/>
        <v>0</v>
      </c>
      <c r="BD24" s="202"/>
      <c r="BE24" s="202"/>
      <c r="BF24" s="203">
        <f t="shared" si="44"/>
        <v>0</v>
      </c>
      <c r="BG24" s="202"/>
      <c r="BH24" s="202"/>
      <c r="BI24" s="203">
        <f t="shared" si="45"/>
        <v>0</v>
      </c>
      <c r="BJ24" s="202"/>
      <c r="BK24" s="202"/>
      <c r="BL24" s="203">
        <f t="shared" si="46"/>
        <v>0</v>
      </c>
      <c r="BM24" s="202"/>
      <c r="BN24" s="202"/>
      <c r="BO24" s="203">
        <f t="shared" si="47"/>
        <v>0</v>
      </c>
      <c r="BP24" s="202"/>
      <c r="BQ24" s="202"/>
      <c r="BR24" s="203">
        <f t="shared" si="48"/>
        <v>0</v>
      </c>
      <c r="BS24" s="202"/>
      <c r="BT24" s="202"/>
      <c r="BU24" s="203">
        <f t="shared" si="49"/>
        <v>0</v>
      </c>
      <c r="BV24" s="202"/>
      <c r="BW24" s="202"/>
      <c r="BX24" s="203">
        <f t="shared" si="50"/>
        <v>0</v>
      </c>
      <c r="BY24" s="202"/>
      <c r="BZ24" s="202"/>
      <c r="CA24" s="203">
        <f t="shared" si="51"/>
        <v>0</v>
      </c>
      <c r="CB24" s="202"/>
      <c r="CC24" s="202"/>
      <c r="CD24" s="203">
        <f t="shared" si="52"/>
        <v>0</v>
      </c>
      <c r="CE24" s="202"/>
      <c r="CF24" s="202"/>
      <c r="CG24" s="203">
        <f t="shared" si="53"/>
        <v>0</v>
      </c>
      <c r="CH24" s="202"/>
      <c r="CI24" s="202"/>
      <c r="CJ24" s="203">
        <f t="shared" si="54"/>
        <v>0</v>
      </c>
      <c r="CL24" s="249">
        <f t="shared" si="55"/>
        <v>44778</v>
      </c>
      <c r="CM24" s="39">
        <f t="shared" si="56"/>
        <v>10</v>
      </c>
      <c r="CO24" s="249">
        <f t="shared" si="57"/>
        <v>44648</v>
      </c>
      <c r="CP24" s="246"/>
    </row>
    <row r="25" spans="2:94" x14ac:dyDescent="0.25">
      <c r="B25" s="180"/>
      <c r="C25" s="180"/>
      <c r="D25" s="181"/>
      <c r="E25" s="38">
        <f t="shared" si="0"/>
        <v>45016</v>
      </c>
      <c r="F25" s="186"/>
      <c r="G25" s="203"/>
      <c r="H25" s="202"/>
      <c r="I25" s="202"/>
      <c r="J25" s="203">
        <f t="shared" si="28"/>
        <v>0</v>
      </c>
      <c r="K25" s="202"/>
      <c r="L25" s="202"/>
      <c r="M25" s="203">
        <f t="shared" si="29"/>
        <v>0</v>
      </c>
      <c r="N25" s="202"/>
      <c r="O25" s="202"/>
      <c r="P25" s="203">
        <f t="shared" si="30"/>
        <v>0</v>
      </c>
      <c r="Q25" s="202"/>
      <c r="R25" s="202"/>
      <c r="S25" s="203">
        <f t="shared" si="31"/>
        <v>0</v>
      </c>
      <c r="T25" s="202"/>
      <c r="U25" s="202"/>
      <c r="V25" s="203">
        <f t="shared" si="32"/>
        <v>0</v>
      </c>
      <c r="W25" s="202"/>
      <c r="X25" s="202"/>
      <c r="Y25" s="203">
        <f t="shared" si="33"/>
        <v>0</v>
      </c>
      <c r="Z25" s="202"/>
      <c r="AA25" s="202"/>
      <c r="AB25" s="203">
        <f t="shared" si="34"/>
        <v>0</v>
      </c>
      <c r="AC25" s="202"/>
      <c r="AD25" s="202"/>
      <c r="AE25" s="203">
        <f t="shared" si="35"/>
        <v>0</v>
      </c>
      <c r="AF25" s="202"/>
      <c r="AG25" s="202"/>
      <c r="AH25" s="203">
        <f t="shared" si="36"/>
        <v>0</v>
      </c>
      <c r="AI25" s="202"/>
      <c r="AJ25" s="202"/>
      <c r="AK25" s="203">
        <f t="shared" si="37"/>
        <v>0</v>
      </c>
      <c r="AL25" s="202"/>
      <c r="AM25" s="202"/>
      <c r="AN25" s="203">
        <f t="shared" si="38"/>
        <v>0</v>
      </c>
      <c r="AO25" s="202"/>
      <c r="AP25" s="202"/>
      <c r="AQ25" s="203">
        <f t="shared" si="39"/>
        <v>0</v>
      </c>
      <c r="AR25" s="202"/>
      <c r="AS25" s="202"/>
      <c r="AT25" s="203">
        <f t="shared" si="40"/>
        <v>0</v>
      </c>
      <c r="AU25" s="202"/>
      <c r="AV25" s="202"/>
      <c r="AW25" s="203">
        <f t="shared" si="41"/>
        <v>0</v>
      </c>
      <c r="AX25" s="202"/>
      <c r="AY25" s="202"/>
      <c r="AZ25" s="203">
        <f t="shared" si="42"/>
        <v>0</v>
      </c>
      <c r="BA25" s="202"/>
      <c r="BB25" s="202"/>
      <c r="BC25" s="203">
        <f t="shared" si="43"/>
        <v>0</v>
      </c>
      <c r="BD25" s="202"/>
      <c r="BE25" s="202"/>
      <c r="BF25" s="203">
        <f t="shared" si="44"/>
        <v>0</v>
      </c>
      <c r="BG25" s="202"/>
      <c r="BH25" s="202"/>
      <c r="BI25" s="203">
        <f t="shared" si="45"/>
        <v>0</v>
      </c>
      <c r="BJ25" s="202"/>
      <c r="BK25" s="202"/>
      <c r="BL25" s="203">
        <f t="shared" si="46"/>
        <v>0</v>
      </c>
      <c r="BM25" s="202"/>
      <c r="BN25" s="202"/>
      <c r="BO25" s="203">
        <f t="shared" si="47"/>
        <v>0</v>
      </c>
      <c r="BP25" s="202"/>
      <c r="BQ25" s="202"/>
      <c r="BR25" s="203">
        <f t="shared" si="48"/>
        <v>0</v>
      </c>
      <c r="BS25" s="202"/>
      <c r="BT25" s="202"/>
      <c r="BU25" s="203">
        <f t="shared" si="49"/>
        <v>0</v>
      </c>
      <c r="BV25" s="202"/>
      <c r="BW25" s="202"/>
      <c r="BX25" s="203">
        <f t="shared" si="50"/>
        <v>0</v>
      </c>
      <c r="BY25" s="202"/>
      <c r="BZ25" s="202"/>
      <c r="CA25" s="203">
        <f t="shared" si="51"/>
        <v>0</v>
      </c>
      <c r="CB25" s="202"/>
      <c r="CC25" s="202"/>
      <c r="CD25" s="203">
        <f t="shared" si="52"/>
        <v>0</v>
      </c>
      <c r="CE25" s="202"/>
      <c r="CF25" s="202"/>
      <c r="CG25" s="203">
        <f t="shared" si="53"/>
        <v>0</v>
      </c>
      <c r="CH25" s="202"/>
      <c r="CI25" s="202"/>
      <c r="CJ25" s="203">
        <f t="shared" si="54"/>
        <v>0</v>
      </c>
      <c r="CL25" s="249">
        <f t="shared" si="55"/>
        <v>44792</v>
      </c>
      <c r="CM25" s="39">
        <f t="shared" si="56"/>
        <v>11</v>
      </c>
      <c r="CO25" s="249">
        <f t="shared" si="57"/>
        <v>44649</v>
      </c>
    </row>
    <row r="26" spans="2:94" x14ac:dyDescent="0.25">
      <c r="B26" s="180"/>
      <c r="C26" s="180"/>
      <c r="D26" s="181"/>
      <c r="E26" s="38">
        <f t="shared" si="0"/>
        <v>45016</v>
      </c>
      <c r="F26" s="186"/>
      <c r="G26" s="203"/>
      <c r="H26" s="202"/>
      <c r="I26" s="202"/>
      <c r="J26" s="203">
        <f t="shared" si="28"/>
        <v>0</v>
      </c>
      <c r="K26" s="202"/>
      <c r="L26" s="202"/>
      <c r="M26" s="203">
        <f t="shared" si="29"/>
        <v>0</v>
      </c>
      <c r="N26" s="202"/>
      <c r="O26" s="202"/>
      <c r="P26" s="203">
        <f t="shared" si="30"/>
        <v>0</v>
      </c>
      <c r="Q26" s="202"/>
      <c r="R26" s="202"/>
      <c r="S26" s="203">
        <f t="shared" si="31"/>
        <v>0</v>
      </c>
      <c r="T26" s="202"/>
      <c r="U26" s="202"/>
      <c r="V26" s="203">
        <f t="shared" si="32"/>
        <v>0</v>
      </c>
      <c r="W26" s="202"/>
      <c r="X26" s="202"/>
      <c r="Y26" s="203">
        <f t="shared" si="33"/>
        <v>0</v>
      </c>
      <c r="Z26" s="202"/>
      <c r="AA26" s="202"/>
      <c r="AB26" s="203">
        <f t="shared" si="34"/>
        <v>0</v>
      </c>
      <c r="AC26" s="202"/>
      <c r="AD26" s="202"/>
      <c r="AE26" s="203">
        <f t="shared" si="35"/>
        <v>0</v>
      </c>
      <c r="AF26" s="202"/>
      <c r="AG26" s="202"/>
      <c r="AH26" s="203">
        <f t="shared" si="36"/>
        <v>0</v>
      </c>
      <c r="AI26" s="202"/>
      <c r="AJ26" s="202"/>
      <c r="AK26" s="203">
        <f t="shared" si="37"/>
        <v>0</v>
      </c>
      <c r="AL26" s="202"/>
      <c r="AM26" s="202"/>
      <c r="AN26" s="203">
        <f t="shared" si="38"/>
        <v>0</v>
      </c>
      <c r="AO26" s="202"/>
      <c r="AP26" s="202"/>
      <c r="AQ26" s="203">
        <f t="shared" si="39"/>
        <v>0</v>
      </c>
      <c r="AR26" s="202"/>
      <c r="AS26" s="202"/>
      <c r="AT26" s="203">
        <f t="shared" si="40"/>
        <v>0</v>
      </c>
      <c r="AU26" s="202"/>
      <c r="AV26" s="202"/>
      <c r="AW26" s="203">
        <f t="shared" si="41"/>
        <v>0</v>
      </c>
      <c r="AX26" s="202"/>
      <c r="AY26" s="202"/>
      <c r="AZ26" s="203">
        <f t="shared" si="42"/>
        <v>0</v>
      </c>
      <c r="BA26" s="202"/>
      <c r="BB26" s="202"/>
      <c r="BC26" s="203">
        <f t="shared" si="43"/>
        <v>0</v>
      </c>
      <c r="BD26" s="202"/>
      <c r="BE26" s="202"/>
      <c r="BF26" s="203">
        <f t="shared" si="44"/>
        <v>0</v>
      </c>
      <c r="BG26" s="202"/>
      <c r="BH26" s="202"/>
      <c r="BI26" s="203">
        <f t="shared" si="45"/>
        <v>0</v>
      </c>
      <c r="BJ26" s="202"/>
      <c r="BK26" s="202"/>
      <c r="BL26" s="203">
        <f t="shared" si="46"/>
        <v>0</v>
      </c>
      <c r="BM26" s="202"/>
      <c r="BN26" s="202"/>
      <c r="BO26" s="203">
        <f t="shared" si="47"/>
        <v>0</v>
      </c>
      <c r="BP26" s="202"/>
      <c r="BQ26" s="202"/>
      <c r="BR26" s="203">
        <f t="shared" si="48"/>
        <v>0</v>
      </c>
      <c r="BS26" s="202"/>
      <c r="BT26" s="202"/>
      <c r="BU26" s="203">
        <f t="shared" si="49"/>
        <v>0</v>
      </c>
      <c r="BV26" s="202"/>
      <c r="BW26" s="202"/>
      <c r="BX26" s="203">
        <f t="shared" si="50"/>
        <v>0</v>
      </c>
      <c r="BY26" s="202"/>
      <c r="BZ26" s="202"/>
      <c r="CA26" s="203">
        <f t="shared" si="51"/>
        <v>0</v>
      </c>
      <c r="CB26" s="202"/>
      <c r="CC26" s="202"/>
      <c r="CD26" s="203">
        <f t="shared" si="52"/>
        <v>0</v>
      </c>
      <c r="CE26" s="202"/>
      <c r="CF26" s="202"/>
      <c r="CG26" s="203">
        <f t="shared" si="53"/>
        <v>0</v>
      </c>
      <c r="CH26" s="202"/>
      <c r="CI26" s="202"/>
      <c r="CJ26" s="203">
        <f t="shared" si="54"/>
        <v>0</v>
      </c>
      <c r="CL26" s="249">
        <f t="shared" si="55"/>
        <v>44806</v>
      </c>
      <c r="CM26" s="39">
        <f t="shared" si="56"/>
        <v>12</v>
      </c>
      <c r="CO26" s="249">
        <f t="shared" si="57"/>
        <v>44650</v>
      </c>
    </row>
    <row r="27" spans="2:94" x14ac:dyDescent="0.25">
      <c r="B27" s="180"/>
      <c r="C27" s="180"/>
      <c r="D27" s="181"/>
      <c r="E27" s="38">
        <f t="shared" si="0"/>
        <v>45016</v>
      </c>
      <c r="F27" s="186"/>
      <c r="G27" s="203"/>
      <c r="H27" s="202"/>
      <c r="I27" s="202"/>
      <c r="J27" s="203">
        <f t="shared" si="28"/>
        <v>0</v>
      </c>
      <c r="K27" s="202"/>
      <c r="L27" s="202"/>
      <c r="M27" s="203">
        <f t="shared" si="29"/>
        <v>0</v>
      </c>
      <c r="N27" s="202"/>
      <c r="O27" s="202"/>
      <c r="P27" s="203">
        <f t="shared" si="30"/>
        <v>0</v>
      </c>
      <c r="Q27" s="202"/>
      <c r="R27" s="202"/>
      <c r="S27" s="203">
        <f t="shared" si="31"/>
        <v>0</v>
      </c>
      <c r="T27" s="202"/>
      <c r="U27" s="202"/>
      <c r="V27" s="203">
        <f t="shared" si="32"/>
        <v>0</v>
      </c>
      <c r="W27" s="202"/>
      <c r="X27" s="202"/>
      <c r="Y27" s="203">
        <f t="shared" si="33"/>
        <v>0</v>
      </c>
      <c r="Z27" s="202"/>
      <c r="AA27" s="202"/>
      <c r="AB27" s="203">
        <f t="shared" si="34"/>
        <v>0</v>
      </c>
      <c r="AC27" s="202"/>
      <c r="AD27" s="202"/>
      <c r="AE27" s="203">
        <f t="shared" si="35"/>
        <v>0</v>
      </c>
      <c r="AF27" s="202"/>
      <c r="AG27" s="202"/>
      <c r="AH27" s="203">
        <f t="shared" si="36"/>
        <v>0</v>
      </c>
      <c r="AI27" s="202"/>
      <c r="AJ27" s="202"/>
      <c r="AK27" s="203">
        <f t="shared" si="37"/>
        <v>0</v>
      </c>
      <c r="AL27" s="202"/>
      <c r="AM27" s="202"/>
      <c r="AN27" s="203">
        <f t="shared" si="38"/>
        <v>0</v>
      </c>
      <c r="AO27" s="202"/>
      <c r="AP27" s="202"/>
      <c r="AQ27" s="203">
        <f t="shared" si="39"/>
        <v>0</v>
      </c>
      <c r="AR27" s="202"/>
      <c r="AS27" s="202"/>
      <c r="AT27" s="203">
        <f t="shared" si="40"/>
        <v>0</v>
      </c>
      <c r="AU27" s="202"/>
      <c r="AV27" s="202"/>
      <c r="AW27" s="203">
        <f t="shared" si="41"/>
        <v>0</v>
      </c>
      <c r="AX27" s="202"/>
      <c r="AY27" s="202"/>
      <c r="AZ27" s="203">
        <f t="shared" si="42"/>
        <v>0</v>
      </c>
      <c r="BA27" s="202"/>
      <c r="BB27" s="202"/>
      <c r="BC27" s="203">
        <f t="shared" si="43"/>
        <v>0</v>
      </c>
      <c r="BD27" s="202"/>
      <c r="BE27" s="202"/>
      <c r="BF27" s="203">
        <f t="shared" si="44"/>
        <v>0</v>
      </c>
      <c r="BG27" s="202"/>
      <c r="BH27" s="202"/>
      <c r="BI27" s="203">
        <f t="shared" si="45"/>
        <v>0</v>
      </c>
      <c r="BJ27" s="202"/>
      <c r="BK27" s="202"/>
      <c r="BL27" s="203">
        <f t="shared" si="46"/>
        <v>0</v>
      </c>
      <c r="BM27" s="202"/>
      <c r="BN27" s="202"/>
      <c r="BO27" s="203">
        <f t="shared" si="47"/>
        <v>0</v>
      </c>
      <c r="BP27" s="202"/>
      <c r="BQ27" s="202"/>
      <c r="BR27" s="203">
        <f t="shared" si="48"/>
        <v>0</v>
      </c>
      <c r="BS27" s="202"/>
      <c r="BT27" s="202"/>
      <c r="BU27" s="203">
        <f t="shared" si="49"/>
        <v>0</v>
      </c>
      <c r="BV27" s="202"/>
      <c r="BW27" s="202"/>
      <c r="BX27" s="203">
        <f t="shared" si="50"/>
        <v>0</v>
      </c>
      <c r="BY27" s="202"/>
      <c r="BZ27" s="202"/>
      <c r="CA27" s="203">
        <f t="shared" si="51"/>
        <v>0</v>
      </c>
      <c r="CB27" s="202"/>
      <c r="CC27" s="202"/>
      <c r="CD27" s="203">
        <f t="shared" si="52"/>
        <v>0</v>
      </c>
      <c r="CE27" s="202"/>
      <c r="CF27" s="202"/>
      <c r="CG27" s="203">
        <f t="shared" si="53"/>
        <v>0</v>
      </c>
      <c r="CH27" s="202"/>
      <c r="CI27" s="202"/>
      <c r="CJ27" s="203">
        <f t="shared" si="54"/>
        <v>0</v>
      </c>
      <c r="CL27" s="249">
        <f t="shared" si="55"/>
        <v>44820</v>
      </c>
      <c r="CM27" s="39">
        <f t="shared" si="56"/>
        <v>13</v>
      </c>
      <c r="CO27" s="249">
        <f t="shared" si="57"/>
        <v>44651</v>
      </c>
    </row>
    <row r="28" spans="2:94" x14ac:dyDescent="0.25">
      <c r="B28" s="180"/>
      <c r="C28" s="180"/>
      <c r="D28" s="181"/>
      <c r="E28" s="38">
        <f t="shared" si="0"/>
        <v>45016</v>
      </c>
      <c r="F28" s="186"/>
      <c r="G28" s="203"/>
      <c r="H28" s="202"/>
      <c r="I28" s="202"/>
      <c r="J28" s="203">
        <f t="shared" si="28"/>
        <v>0</v>
      </c>
      <c r="K28" s="202"/>
      <c r="L28" s="202"/>
      <c r="M28" s="203">
        <f t="shared" si="29"/>
        <v>0</v>
      </c>
      <c r="N28" s="202"/>
      <c r="O28" s="202"/>
      <c r="P28" s="203">
        <f t="shared" si="30"/>
        <v>0</v>
      </c>
      <c r="Q28" s="202"/>
      <c r="R28" s="202"/>
      <c r="S28" s="203">
        <f t="shared" si="31"/>
        <v>0</v>
      </c>
      <c r="T28" s="202"/>
      <c r="U28" s="202"/>
      <c r="V28" s="203">
        <f t="shared" si="32"/>
        <v>0</v>
      </c>
      <c r="W28" s="202"/>
      <c r="X28" s="202"/>
      <c r="Y28" s="203">
        <f t="shared" si="33"/>
        <v>0</v>
      </c>
      <c r="Z28" s="202"/>
      <c r="AA28" s="202"/>
      <c r="AB28" s="203">
        <f t="shared" si="34"/>
        <v>0</v>
      </c>
      <c r="AC28" s="202"/>
      <c r="AD28" s="202"/>
      <c r="AE28" s="203">
        <f t="shared" si="35"/>
        <v>0</v>
      </c>
      <c r="AF28" s="202"/>
      <c r="AG28" s="202"/>
      <c r="AH28" s="203">
        <f t="shared" si="36"/>
        <v>0</v>
      </c>
      <c r="AI28" s="202"/>
      <c r="AJ28" s="202"/>
      <c r="AK28" s="203">
        <f t="shared" si="37"/>
        <v>0</v>
      </c>
      <c r="AL28" s="202"/>
      <c r="AM28" s="202"/>
      <c r="AN28" s="203">
        <f t="shared" si="38"/>
        <v>0</v>
      </c>
      <c r="AO28" s="202"/>
      <c r="AP28" s="202"/>
      <c r="AQ28" s="203">
        <f t="shared" si="39"/>
        <v>0</v>
      </c>
      <c r="AR28" s="202"/>
      <c r="AS28" s="202"/>
      <c r="AT28" s="203">
        <f t="shared" si="40"/>
        <v>0</v>
      </c>
      <c r="AU28" s="202"/>
      <c r="AV28" s="202"/>
      <c r="AW28" s="203">
        <f t="shared" si="41"/>
        <v>0</v>
      </c>
      <c r="AX28" s="202"/>
      <c r="AY28" s="202"/>
      <c r="AZ28" s="203">
        <f t="shared" si="42"/>
        <v>0</v>
      </c>
      <c r="BA28" s="202"/>
      <c r="BB28" s="202"/>
      <c r="BC28" s="203">
        <f t="shared" si="43"/>
        <v>0</v>
      </c>
      <c r="BD28" s="202"/>
      <c r="BE28" s="202"/>
      <c r="BF28" s="203">
        <f t="shared" si="44"/>
        <v>0</v>
      </c>
      <c r="BG28" s="202"/>
      <c r="BH28" s="202"/>
      <c r="BI28" s="203">
        <f t="shared" si="45"/>
        <v>0</v>
      </c>
      <c r="BJ28" s="202"/>
      <c r="BK28" s="202"/>
      <c r="BL28" s="203">
        <f t="shared" si="46"/>
        <v>0</v>
      </c>
      <c r="BM28" s="202"/>
      <c r="BN28" s="202"/>
      <c r="BO28" s="203">
        <f t="shared" si="47"/>
        <v>0</v>
      </c>
      <c r="BP28" s="202"/>
      <c r="BQ28" s="202"/>
      <c r="BR28" s="203">
        <f t="shared" si="48"/>
        <v>0</v>
      </c>
      <c r="BS28" s="202"/>
      <c r="BT28" s="202"/>
      <c r="BU28" s="203">
        <f t="shared" si="49"/>
        <v>0</v>
      </c>
      <c r="BV28" s="202"/>
      <c r="BW28" s="202"/>
      <c r="BX28" s="203">
        <f t="shared" si="50"/>
        <v>0</v>
      </c>
      <c r="BY28" s="202"/>
      <c r="BZ28" s="202"/>
      <c r="CA28" s="203">
        <f t="shared" si="51"/>
        <v>0</v>
      </c>
      <c r="CB28" s="202"/>
      <c r="CC28" s="202"/>
      <c r="CD28" s="203">
        <f t="shared" si="52"/>
        <v>0</v>
      </c>
      <c r="CE28" s="202"/>
      <c r="CF28" s="202"/>
      <c r="CG28" s="203">
        <f t="shared" si="53"/>
        <v>0</v>
      </c>
      <c r="CH28" s="202"/>
      <c r="CI28" s="202"/>
      <c r="CJ28" s="203">
        <f t="shared" si="54"/>
        <v>0</v>
      </c>
      <c r="CL28" s="249">
        <f t="shared" si="55"/>
        <v>44834</v>
      </c>
      <c r="CM28" s="39">
        <f t="shared" si="56"/>
        <v>14</v>
      </c>
      <c r="CO28" s="249">
        <f t="shared" si="57"/>
        <v>44652</v>
      </c>
    </row>
    <row r="29" spans="2:94" x14ac:dyDescent="0.25">
      <c r="B29" s="180"/>
      <c r="C29" s="180"/>
      <c r="D29" s="181"/>
      <c r="E29" s="38">
        <f t="shared" si="0"/>
        <v>45016</v>
      </c>
      <c r="F29" s="186"/>
      <c r="G29" s="203"/>
      <c r="H29" s="202"/>
      <c r="I29" s="202"/>
      <c r="J29" s="203">
        <f t="shared" si="28"/>
        <v>0</v>
      </c>
      <c r="K29" s="202"/>
      <c r="L29" s="202"/>
      <c r="M29" s="203">
        <f t="shared" si="29"/>
        <v>0</v>
      </c>
      <c r="N29" s="202"/>
      <c r="O29" s="202"/>
      <c r="P29" s="203">
        <f t="shared" si="30"/>
        <v>0</v>
      </c>
      <c r="Q29" s="202"/>
      <c r="R29" s="202"/>
      <c r="S29" s="203">
        <f t="shared" si="31"/>
        <v>0</v>
      </c>
      <c r="T29" s="202"/>
      <c r="U29" s="202"/>
      <c r="V29" s="203">
        <f t="shared" si="32"/>
        <v>0</v>
      </c>
      <c r="W29" s="202"/>
      <c r="X29" s="202"/>
      <c r="Y29" s="203">
        <f t="shared" si="33"/>
        <v>0</v>
      </c>
      <c r="Z29" s="202"/>
      <c r="AA29" s="202"/>
      <c r="AB29" s="203">
        <f t="shared" si="34"/>
        <v>0</v>
      </c>
      <c r="AC29" s="202"/>
      <c r="AD29" s="202"/>
      <c r="AE29" s="203">
        <f t="shared" si="35"/>
        <v>0</v>
      </c>
      <c r="AF29" s="202"/>
      <c r="AG29" s="202"/>
      <c r="AH29" s="203">
        <f t="shared" si="36"/>
        <v>0</v>
      </c>
      <c r="AI29" s="202"/>
      <c r="AJ29" s="202"/>
      <c r="AK29" s="203">
        <f t="shared" si="37"/>
        <v>0</v>
      </c>
      <c r="AL29" s="202"/>
      <c r="AM29" s="202"/>
      <c r="AN29" s="203">
        <f t="shared" si="38"/>
        <v>0</v>
      </c>
      <c r="AO29" s="202"/>
      <c r="AP29" s="202"/>
      <c r="AQ29" s="203">
        <f t="shared" si="39"/>
        <v>0</v>
      </c>
      <c r="AR29" s="202"/>
      <c r="AS29" s="202"/>
      <c r="AT29" s="203">
        <f t="shared" si="40"/>
        <v>0</v>
      </c>
      <c r="AU29" s="202"/>
      <c r="AV29" s="202"/>
      <c r="AW29" s="203">
        <f t="shared" si="41"/>
        <v>0</v>
      </c>
      <c r="AX29" s="202"/>
      <c r="AY29" s="202"/>
      <c r="AZ29" s="203">
        <f t="shared" si="42"/>
        <v>0</v>
      </c>
      <c r="BA29" s="202"/>
      <c r="BB29" s="202"/>
      <c r="BC29" s="203">
        <f t="shared" si="43"/>
        <v>0</v>
      </c>
      <c r="BD29" s="202"/>
      <c r="BE29" s="202"/>
      <c r="BF29" s="203">
        <f t="shared" si="44"/>
        <v>0</v>
      </c>
      <c r="BG29" s="202"/>
      <c r="BH29" s="202"/>
      <c r="BI29" s="203">
        <f t="shared" si="45"/>
        <v>0</v>
      </c>
      <c r="BJ29" s="202"/>
      <c r="BK29" s="202"/>
      <c r="BL29" s="203">
        <f t="shared" si="46"/>
        <v>0</v>
      </c>
      <c r="BM29" s="202"/>
      <c r="BN29" s="202"/>
      <c r="BO29" s="203">
        <f t="shared" si="47"/>
        <v>0</v>
      </c>
      <c r="BP29" s="202"/>
      <c r="BQ29" s="202"/>
      <c r="BR29" s="203">
        <f t="shared" si="48"/>
        <v>0</v>
      </c>
      <c r="BS29" s="202"/>
      <c r="BT29" s="202"/>
      <c r="BU29" s="203">
        <f t="shared" si="49"/>
        <v>0</v>
      </c>
      <c r="BV29" s="202"/>
      <c r="BW29" s="202"/>
      <c r="BX29" s="203">
        <f t="shared" si="50"/>
        <v>0</v>
      </c>
      <c r="BY29" s="202"/>
      <c r="BZ29" s="202"/>
      <c r="CA29" s="203">
        <f t="shared" si="51"/>
        <v>0</v>
      </c>
      <c r="CB29" s="202"/>
      <c r="CC29" s="202"/>
      <c r="CD29" s="203">
        <f t="shared" si="52"/>
        <v>0</v>
      </c>
      <c r="CE29" s="202"/>
      <c r="CF29" s="202"/>
      <c r="CG29" s="203">
        <f t="shared" si="53"/>
        <v>0</v>
      </c>
      <c r="CH29" s="202"/>
      <c r="CI29" s="202"/>
      <c r="CJ29" s="203">
        <f t="shared" si="54"/>
        <v>0</v>
      </c>
      <c r="CL29" s="249">
        <f t="shared" si="55"/>
        <v>44848</v>
      </c>
      <c r="CM29" s="39">
        <f t="shared" si="56"/>
        <v>15</v>
      </c>
    </row>
    <row r="30" spans="2:94" x14ac:dyDescent="0.25">
      <c r="B30" s="180"/>
      <c r="C30" s="180"/>
      <c r="D30" s="181"/>
      <c r="E30" s="38">
        <f t="shared" si="0"/>
        <v>45016</v>
      </c>
      <c r="F30" s="186"/>
      <c r="G30" s="203"/>
      <c r="H30" s="202"/>
      <c r="I30" s="202"/>
      <c r="J30" s="203">
        <f t="shared" si="28"/>
        <v>0</v>
      </c>
      <c r="K30" s="202"/>
      <c r="L30" s="202"/>
      <c r="M30" s="203">
        <f t="shared" si="29"/>
        <v>0</v>
      </c>
      <c r="N30" s="202"/>
      <c r="O30" s="202"/>
      <c r="P30" s="203">
        <f t="shared" si="30"/>
        <v>0</v>
      </c>
      <c r="Q30" s="202"/>
      <c r="R30" s="202"/>
      <c r="S30" s="203">
        <f t="shared" si="31"/>
        <v>0</v>
      </c>
      <c r="T30" s="202"/>
      <c r="U30" s="202"/>
      <c r="V30" s="203">
        <f t="shared" si="32"/>
        <v>0</v>
      </c>
      <c r="W30" s="202"/>
      <c r="X30" s="202"/>
      <c r="Y30" s="203">
        <f t="shared" si="33"/>
        <v>0</v>
      </c>
      <c r="Z30" s="202"/>
      <c r="AA30" s="202"/>
      <c r="AB30" s="203">
        <f t="shared" si="34"/>
        <v>0</v>
      </c>
      <c r="AC30" s="202"/>
      <c r="AD30" s="202"/>
      <c r="AE30" s="203">
        <f t="shared" si="35"/>
        <v>0</v>
      </c>
      <c r="AF30" s="202"/>
      <c r="AG30" s="202"/>
      <c r="AH30" s="203">
        <f t="shared" si="36"/>
        <v>0</v>
      </c>
      <c r="AI30" s="202"/>
      <c r="AJ30" s="202"/>
      <c r="AK30" s="203">
        <f t="shared" si="37"/>
        <v>0</v>
      </c>
      <c r="AL30" s="202"/>
      <c r="AM30" s="202"/>
      <c r="AN30" s="203">
        <f t="shared" si="38"/>
        <v>0</v>
      </c>
      <c r="AO30" s="202"/>
      <c r="AP30" s="202"/>
      <c r="AQ30" s="203">
        <f t="shared" si="39"/>
        <v>0</v>
      </c>
      <c r="AR30" s="202"/>
      <c r="AS30" s="202"/>
      <c r="AT30" s="203">
        <f t="shared" si="40"/>
        <v>0</v>
      </c>
      <c r="AU30" s="202"/>
      <c r="AV30" s="202"/>
      <c r="AW30" s="203">
        <f t="shared" si="41"/>
        <v>0</v>
      </c>
      <c r="AX30" s="202"/>
      <c r="AY30" s="202"/>
      <c r="AZ30" s="203">
        <f t="shared" si="42"/>
        <v>0</v>
      </c>
      <c r="BA30" s="202"/>
      <c r="BB30" s="202"/>
      <c r="BC30" s="203">
        <f t="shared" si="43"/>
        <v>0</v>
      </c>
      <c r="BD30" s="202"/>
      <c r="BE30" s="202"/>
      <c r="BF30" s="203">
        <f t="shared" si="44"/>
        <v>0</v>
      </c>
      <c r="BG30" s="202"/>
      <c r="BH30" s="202"/>
      <c r="BI30" s="203">
        <f t="shared" si="45"/>
        <v>0</v>
      </c>
      <c r="BJ30" s="202"/>
      <c r="BK30" s="202"/>
      <c r="BL30" s="203">
        <f t="shared" si="46"/>
        <v>0</v>
      </c>
      <c r="BM30" s="202"/>
      <c r="BN30" s="202"/>
      <c r="BO30" s="203">
        <f t="shared" si="47"/>
        <v>0</v>
      </c>
      <c r="BP30" s="202"/>
      <c r="BQ30" s="202"/>
      <c r="BR30" s="203">
        <f t="shared" si="48"/>
        <v>0</v>
      </c>
      <c r="BS30" s="202"/>
      <c r="BT30" s="202"/>
      <c r="BU30" s="203">
        <f t="shared" si="49"/>
        <v>0</v>
      </c>
      <c r="BV30" s="202"/>
      <c r="BW30" s="202"/>
      <c r="BX30" s="203">
        <f t="shared" si="50"/>
        <v>0</v>
      </c>
      <c r="BY30" s="202"/>
      <c r="BZ30" s="202"/>
      <c r="CA30" s="203">
        <f t="shared" si="51"/>
        <v>0</v>
      </c>
      <c r="CB30" s="202"/>
      <c r="CC30" s="202"/>
      <c r="CD30" s="203">
        <f t="shared" si="52"/>
        <v>0</v>
      </c>
      <c r="CE30" s="202"/>
      <c r="CF30" s="202"/>
      <c r="CG30" s="203">
        <f t="shared" si="53"/>
        <v>0</v>
      </c>
      <c r="CH30" s="202"/>
      <c r="CI30" s="202"/>
      <c r="CJ30" s="203">
        <f t="shared" si="54"/>
        <v>0</v>
      </c>
      <c r="CL30" s="249">
        <f t="shared" si="55"/>
        <v>44862</v>
      </c>
      <c r="CM30" s="39">
        <f t="shared" si="56"/>
        <v>16</v>
      </c>
    </row>
    <row r="31" spans="2:94" x14ac:dyDescent="0.25">
      <c r="B31" s="180"/>
      <c r="C31" s="180"/>
      <c r="D31" s="181"/>
      <c r="E31" s="38">
        <f t="shared" si="0"/>
        <v>45016</v>
      </c>
      <c r="F31" s="186"/>
      <c r="G31" s="203"/>
      <c r="H31" s="202"/>
      <c r="I31" s="202"/>
      <c r="J31" s="203">
        <f t="shared" si="28"/>
        <v>0</v>
      </c>
      <c r="K31" s="202"/>
      <c r="L31" s="202"/>
      <c r="M31" s="203">
        <f t="shared" si="29"/>
        <v>0</v>
      </c>
      <c r="N31" s="202"/>
      <c r="O31" s="202"/>
      <c r="P31" s="203">
        <f t="shared" si="30"/>
        <v>0</v>
      </c>
      <c r="Q31" s="202"/>
      <c r="R31" s="202"/>
      <c r="S31" s="203">
        <f t="shared" si="31"/>
        <v>0</v>
      </c>
      <c r="T31" s="202"/>
      <c r="U31" s="202"/>
      <c r="V31" s="203">
        <f t="shared" si="32"/>
        <v>0</v>
      </c>
      <c r="W31" s="202"/>
      <c r="X31" s="202"/>
      <c r="Y31" s="203">
        <f t="shared" si="33"/>
        <v>0</v>
      </c>
      <c r="Z31" s="202"/>
      <c r="AA31" s="202"/>
      <c r="AB31" s="203">
        <f t="shared" si="34"/>
        <v>0</v>
      </c>
      <c r="AC31" s="202"/>
      <c r="AD31" s="202"/>
      <c r="AE31" s="203">
        <f t="shared" si="35"/>
        <v>0</v>
      </c>
      <c r="AF31" s="202"/>
      <c r="AG31" s="202"/>
      <c r="AH31" s="203">
        <f t="shared" si="36"/>
        <v>0</v>
      </c>
      <c r="AI31" s="202"/>
      <c r="AJ31" s="202"/>
      <c r="AK31" s="203">
        <f t="shared" si="37"/>
        <v>0</v>
      </c>
      <c r="AL31" s="202"/>
      <c r="AM31" s="202"/>
      <c r="AN31" s="203">
        <f t="shared" si="38"/>
        <v>0</v>
      </c>
      <c r="AO31" s="202"/>
      <c r="AP31" s="202"/>
      <c r="AQ31" s="203">
        <f t="shared" si="39"/>
        <v>0</v>
      </c>
      <c r="AR31" s="202"/>
      <c r="AS31" s="202"/>
      <c r="AT31" s="203">
        <f t="shared" si="40"/>
        <v>0</v>
      </c>
      <c r="AU31" s="202"/>
      <c r="AV31" s="202"/>
      <c r="AW31" s="203">
        <f t="shared" si="41"/>
        <v>0</v>
      </c>
      <c r="AX31" s="202"/>
      <c r="AY31" s="202"/>
      <c r="AZ31" s="203">
        <f t="shared" si="42"/>
        <v>0</v>
      </c>
      <c r="BA31" s="202"/>
      <c r="BB31" s="202"/>
      <c r="BC31" s="203">
        <f t="shared" si="43"/>
        <v>0</v>
      </c>
      <c r="BD31" s="202"/>
      <c r="BE31" s="202"/>
      <c r="BF31" s="203">
        <f t="shared" si="44"/>
        <v>0</v>
      </c>
      <c r="BG31" s="202"/>
      <c r="BH31" s="202"/>
      <c r="BI31" s="203">
        <f t="shared" si="45"/>
        <v>0</v>
      </c>
      <c r="BJ31" s="202"/>
      <c r="BK31" s="202"/>
      <c r="BL31" s="203">
        <f t="shared" si="46"/>
        <v>0</v>
      </c>
      <c r="BM31" s="202"/>
      <c r="BN31" s="202"/>
      <c r="BO31" s="203">
        <f t="shared" si="47"/>
        <v>0</v>
      </c>
      <c r="BP31" s="202"/>
      <c r="BQ31" s="202"/>
      <c r="BR31" s="203">
        <f t="shared" si="48"/>
        <v>0</v>
      </c>
      <c r="BS31" s="202"/>
      <c r="BT31" s="202"/>
      <c r="BU31" s="203">
        <f t="shared" si="49"/>
        <v>0</v>
      </c>
      <c r="BV31" s="202"/>
      <c r="BW31" s="202"/>
      <c r="BX31" s="203">
        <f t="shared" si="50"/>
        <v>0</v>
      </c>
      <c r="BY31" s="202"/>
      <c r="BZ31" s="202"/>
      <c r="CA31" s="203">
        <f t="shared" si="51"/>
        <v>0</v>
      </c>
      <c r="CB31" s="202"/>
      <c r="CC31" s="202"/>
      <c r="CD31" s="203">
        <f t="shared" si="52"/>
        <v>0</v>
      </c>
      <c r="CE31" s="202"/>
      <c r="CF31" s="202"/>
      <c r="CG31" s="203">
        <f t="shared" si="53"/>
        <v>0</v>
      </c>
      <c r="CH31" s="202"/>
      <c r="CI31" s="202"/>
      <c r="CJ31" s="203">
        <f t="shared" si="54"/>
        <v>0</v>
      </c>
      <c r="CL31" s="249">
        <f t="shared" si="55"/>
        <v>44876</v>
      </c>
      <c r="CM31" s="39">
        <f t="shared" si="56"/>
        <v>17</v>
      </c>
    </row>
    <row r="32" spans="2:94" x14ac:dyDescent="0.25">
      <c r="B32" s="180"/>
      <c r="C32" s="180"/>
      <c r="D32" s="181"/>
      <c r="E32" s="38">
        <f t="shared" si="0"/>
        <v>45016</v>
      </c>
      <c r="F32" s="186"/>
      <c r="G32" s="203"/>
      <c r="H32" s="202"/>
      <c r="I32" s="202"/>
      <c r="J32" s="203">
        <f t="shared" si="28"/>
        <v>0</v>
      </c>
      <c r="K32" s="202"/>
      <c r="L32" s="202"/>
      <c r="M32" s="203">
        <f t="shared" si="29"/>
        <v>0</v>
      </c>
      <c r="N32" s="202"/>
      <c r="O32" s="202"/>
      <c r="P32" s="203">
        <f t="shared" si="30"/>
        <v>0</v>
      </c>
      <c r="Q32" s="202"/>
      <c r="R32" s="202"/>
      <c r="S32" s="203">
        <f t="shared" si="31"/>
        <v>0</v>
      </c>
      <c r="T32" s="202"/>
      <c r="U32" s="202"/>
      <c r="V32" s="203">
        <f t="shared" si="32"/>
        <v>0</v>
      </c>
      <c r="W32" s="202"/>
      <c r="X32" s="202"/>
      <c r="Y32" s="203">
        <f t="shared" si="33"/>
        <v>0</v>
      </c>
      <c r="Z32" s="202"/>
      <c r="AA32" s="202"/>
      <c r="AB32" s="203">
        <f t="shared" si="34"/>
        <v>0</v>
      </c>
      <c r="AC32" s="202"/>
      <c r="AD32" s="202"/>
      <c r="AE32" s="203">
        <f t="shared" si="35"/>
        <v>0</v>
      </c>
      <c r="AF32" s="202"/>
      <c r="AG32" s="202"/>
      <c r="AH32" s="203">
        <f t="shared" si="36"/>
        <v>0</v>
      </c>
      <c r="AI32" s="202"/>
      <c r="AJ32" s="202"/>
      <c r="AK32" s="203">
        <f t="shared" si="37"/>
        <v>0</v>
      </c>
      <c r="AL32" s="202"/>
      <c r="AM32" s="202"/>
      <c r="AN32" s="203">
        <f t="shared" si="38"/>
        <v>0</v>
      </c>
      <c r="AO32" s="202"/>
      <c r="AP32" s="202"/>
      <c r="AQ32" s="203">
        <f t="shared" si="39"/>
        <v>0</v>
      </c>
      <c r="AR32" s="202"/>
      <c r="AS32" s="202"/>
      <c r="AT32" s="203">
        <f t="shared" si="40"/>
        <v>0</v>
      </c>
      <c r="AU32" s="202"/>
      <c r="AV32" s="202"/>
      <c r="AW32" s="203">
        <f t="shared" si="41"/>
        <v>0</v>
      </c>
      <c r="AX32" s="202"/>
      <c r="AY32" s="202"/>
      <c r="AZ32" s="203">
        <f t="shared" si="42"/>
        <v>0</v>
      </c>
      <c r="BA32" s="202"/>
      <c r="BB32" s="202"/>
      <c r="BC32" s="203">
        <f t="shared" si="43"/>
        <v>0</v>
      </c>
      <c r="BD32" s="202"/>
      <c r="BE32" s="202"/>
      <c r="BF32" s="203">
        <f t="shared" si="44"/>
        <v>0</v>
      </c>
      <c r="BG32" s="202"/>
      <c r="BH32" s="202"/>
      <c r="BI32" s="203">
        <f t="shared" si="45"/>
        <v>0</v>
      </c>
      <c r="BJ32" s="202"/>
      <c r="BK32" s="202"/>
      <c r="BL32" s="203">
        <f t="shared" si="46"/>
        <v>0</v>
      </c>
      <c r="BM32" s="202"/>
      <c r="BN32" s="202"/>
      <c r="BO32" s="203">
        <f t="shared" si="47"/>
        <v>0</v>
      </c>
      <c r="BP32" s="202"/>
      <c r="BQ32" s="202"/>
      <c r="BR32" s="203">
        <f t="shared" si="48"/>
        <v>0</v>
      </c>
      <c r="BS32" s="202"/>
      <c r="BT32" s="202"/>
      <c r="BU32" s="203">
        <f t="shared" si="49"/>
        <v>0</v>
      </c>
      <c r="BV32" s="202"/>
      <c r="BW32" s="202"/>
      <c r="BX32" s="203">
        <f t="shared" si="50"/>
        <v>0</v>
      </c>
      <c r="BY32" s="202"/>
      <c r="BZ32" s="202"/>
      <c r="CA32" s="203">
        <f t="shared" si="51"/>
        <v>0</v>
      </c>
      <c r="CB32" s="202"/>
      <c r="CC32" s="202"/>
      <c r="CD32" s="203">
        <f t="shared" si="52"/>
        <v>0</v>
      </c>
      <c r="CE32" s="202"/>
      <c r="CF32" s="202"/>
      <c r="CG32" s="203">
        <f t="shared" si="53"/>
        <v>0</v>
      </c>
      <c r="CH32" s="202"/>
      <c r="CI32" s="202"/>
      <c r="CJ32" s="203">
        <f t="shared" si="54"/>
        <v>0</v>
      </c>
      <c r="CL32" s="249">
        <f t="shared" si="55"/>
        <v>44890</v>
      </c>
      <c r="CM32" s="39">
        <f t="shared" si="56"/>
        <v>18</v>
      </c>
    </row>
    <row r="33" spans="2:91" x14ac:dyDescent="0.25">
      <c r="B33" s="180"/>
      <c r="C33" s="180"/>
      <c r="D33" s="181"/>
      <c r="E33" s="38">
        <f t="shared" si="0"/>
        <v>45016</v>
      </c>
      <c r="F33" s="186"/>
      <c r="G33" s="203"/>
      <c r="H33" s="202"/>
      <c r="I33" s="202"/>
      <c r="J33" s="203">
        <f t="shared" si="28"/>
        <v>0</v>
      </c>
      <c r="K33" s="202"/>
      <c r="L33" s="202"/>
      <c r="M33" s="203">
        <f t="shared" si="29"/>
        <v>0</v>
      </c>
      <c r="N33" s="202"/>
      <c r="O33" s="202"/>
      <c r="P33" s="203">
        <f t="shared" si="30"/>
        <v>0</v>
      </c>
      <c r="Q33" s="202"/>
      <c r="R33" s="202"/>
      <c r="S33" s="203">
        <f t="shared" si="31"/>
        <v>0</v>
      </c>
      <c r="T33" s="202"/>
      <c r="U33" s="202"/>
      <c r="V33" s="203">
        <f t="shared" si="32"/>
        <v>0</v>
      </c>
      <c r="W33" s="202"/>
      <c r="X33" s="202"/>
      <c r="Y33" s="203">
        <f t="shared" si="33"/>
        <v>0</v>
      </c>
      <c r="Z33" s="202"/>
      <c r="AA33" s="202"/>
      <c r="AB33" s="203">
        <f t="shared" si="34"/>
        <v>0</v>
      </c>
      <c r="AC33" s="202"/>
      <c r="AD33" s="202"/>
      <c r="AE33" s="203">
        <f t="shared" si="35"/>
        <v>0</v>
      </c>
      <c r="AF33" s="202"/>
      <c r="AG33" s="202"/>
      <c r="AH33" s="203">
        <f t="shared" si="36"/>
        <v>0</v>
      </c>
      <c r="AI33" s="202"/>
      <c r="AJ33" s="202"/>
      <c r="AK33" s="203">
        <f t="shared" si="37"/>
        <v>0</v>
      </c>
      <c r="AL33" s="202"/>
      <c r="AM33" s="202"/>
      <c r="AN33" s="203">
        <f t="shared" si="38"/>
        <v>0</v>
      </c>
      <c r="AO33" s="202"/>
      <c r="AP33" s="202"/>
      <c r="AQ33" s="203">
        <f t="shared" si="39"/>
        <v>0</v>
      </c>
      <c r="AR33" s="202"/>
      <c r="AS33" s="202"/>
      <c r="AT33" s="203">
        <f t="shared" si="40"/>
        <v>0</v>
      </c>
      <c r="AU33" s="202"/>
      <c r="AV33" s="202"/>
      <c r="AW33" s="203">
        <f t="shared" si="41"/>
        <v>0</v>
      </c>
      <c r="AX33" s="202"/>
      <c r="AY33" s="202"/>
      <c r="AZ33" s="203">
        <f t="shared" si="42"/>
        <v>0</v>
      </c>
      <c r="BA33" s="202"/>
      <c r="BB33" s="202"/>
      <c r="BC33" s="203">
        <f t="shared" si="43"/>
        <v>0</v>
      </c>
      <c r="BD33" s="202"/>
      <c r="BE33" s="202"/>
      <c r="BF33" s="203">
        <f t="shared" si="44"/>
        <v>0</v>
      </c>
      <c r="BG33" s="202"/>
      <c r="BH33" s="202"/>
      <c r="BI33" s="203">
        <f t="shared" si="45"/>
        <v>0</v>
      </c>
      <c r="BJ33" s="202"/>
      <c r="BK33" s="202"/>
      <c r="BL33" s="203">
        <f t="shared" si="46"/>
        <v>0</v>
      </c>
      <c r="BM33" s="202"/>
      <c r="BN33" s="202"/>
      <c r="BO33" s="203">
        <f t="shared" si="47"/>
        <v>0</v>
      </c>
      <c r="BP33" s="202"/>
      <c r="BQ33" s="202"/>
      <c r="BR33" s="203">
        <f t="shared" si="48"/>
        <v>0</v>
      </c>
      <c r="BS33" s="202"/>
      <c r="BT33" s="202"/>
      <c r="BU33" s="203">
        <f t="shared" si="49"/>
        <v>0</v>
      </c>
      <c r="BV33" s="202"/>
      <c r="BW33" s="202"/>
      <c r="BX33" s="203">
        <f t="shared" si="50"/>
        <v>0</v>
      </c>
      <c r="BY33" s="202"/>
      <c r="BZ33" s="202"/>
      <c r="CA33" s="203">
        <f t="shared" si="51"/>
        <v>0</v>
      </c>
      <c r="CB33" s="202"/>
      <c r="CC33" s="202"/>
      <c r="CD33" s="203">
        <f t="shared" si="52"/>
        <v>0</v>
      </c>
      <c r="CE33" s="202"/>
      <c r="CF33" s="202"/>
      <c r="CG33" s="203">
        <f t="shared" si="53"/>
        <v>0</v>
      </c>
      <c r="CH33" s="202"/>
      <c r="CI33" s="202"/>
      <c r="CJ33" s="203">
        <f t="shared" si="54"/>
        <v>0</v>
      </c>
      <c r="CL33" s="249">
        <f t="shared" si="55"/>
        <v>44904</v>
      </c>
      <c r="CM33" s="39">
        <f t="shared" si="56"/>
        <v>19</v>
      </c>
    </row>
    <row r="34" spans="2:91" x14ac:dyDescent="0.25">
      <c r="B34" s="180"/>
      <c r="C34" s="180"/>
      <c r="D34" s="181"/>
      <c r="E34" s="38">
        <f t="shared" si="0"/>
        <v>45016</v>
      </c>
      <c r="F34" s="186"/>
      <c r="G34" s="203"/>
      <c r="H34" s="202"/>
      <c r="I34" s="202"/>
      <c r="J34" s="203">
        <f t="shared" si="28"/>
        <v>0</v>
      </c>
      <c r="K34" s="202"/>
      <c r="L34" s="202"/>
      <c r="M34" s="203">
        <f t="shared" si="29"/>
        <v>0</v>
      </c>
      <c r="N34" s="202"/>
      <c r="O34" s="202"/>
      <c r="P34" s="203">
        <f t="shared" si="30"/>
        <v>0</v>
      </c>
      <c r="Q34" s="202"/>
      <c r="R34" s="202"/>
      <c r="S34" s="203">
        <f t="shared" si="31"/>
        <v>0</v>
      </c>
      <c r="T34" s="202"/>
      <c r="U34" s="202"/>
      <c r="V34" s="203">
        <f t="shared" si="32"/>
        <v>0</v>
      </c>
      <c r="W34" s="202"/>
      <c r="X34" s="202"/>
      <c r="Y34" s="203">
        <f t="shared" si="33"/>
        <v>0</v>
      </c>
      <c r="Z34" s="202"/>
      <c r="AA34" s="202"/>
      <c r="AB34" s="203">
        <f t="shared" si="34"/>
        <v>0</v>
      </c>
      <c r="AC34" s="202"/>
      <c r="AD34" s="202"/>
      <c r="AE34" s="203">
        <f t="shared" si="35"/>
        <v>0</v>
      </c>
      <c r="AF34" s="202"/>
      <c r="AG34" s="202"/>
      <c r="AH34" s="203">
        <f t="shared" si="36"/>
        <v>0</v>
      </c>
      <c r="AI34" s="202"/>
      <c r="AJ34" s="202"/>
      <c r="AK34" s="203">
        <f t="shared" si="37"/>
        <v>0</v>
      </c>
      <c r="AL34" s="202"/>
      <c r="AM34" s="202"/>
      <c r="AN34" s="203">
        <f t="shared" si="38"/>
        <v>0</v>
      </c>
      <c r="AO34" s="202"/>
      <c r="AP34" s="202"/>
      <c r="AQ34" s="203">
        <f t="shared" si="39"/>
        <v>0</v>
      </c>
      <c r="AR34" s="202"/>
      <c r="AS34" s="202"/>
      <c r="AT34" s="203">
        <f t="shared" si="40"/>
        <v>0</v>
      </c>
      <c r="AU34" s="202"/>
      <c r="AV34" s="202"/>
      <c r="AW34" s="203">
        <f t="shared" si="41"/>
        <v>0</v>
      </c>
      <c r="AX34" s="202"/>
      <c r="AY34" s="202"/>
      <c r="AZ34" s="203">
        <f t="shared" si="42"/>
        <v>0</v>
      </c>
      <c r="BA34" s="202"/>
      <c r="BB34" s="202"/>
      <c r="BC34" s="203">
        <f t="shared" si="43"/>
        <v>0</v>
      </c>
      <c r="BD34" s="202"/>
      <c r="BE34" s="202"/>
      <c r="BF34" s="203">
        <f t="shared" si="44"/>
        <v>0</v>
      </c>
      <c r="BG34" s="202"/>
      <c r="BH34" s="202"/>
      <c r="BI34" s="203">
        <f t="shared" si="45"/>
        <v>0</v>
      </c>
      <c r="BJ34" s="202"/>
      <c r="BK34" s="202"/>
      <c r="BL34" s="203">
        <f t="shared" si="46"/>
        <v>0</v>
      </c>
      <c r="BM34" s="202"/>
      <c r="BN34" s="202"/>
      <c r="BO34" s="203">
        <f t="shared" si="47"/>
        <v>0</v>
      </c>
      <c r="BP34" s="202"/>
      <c r="BQ34" s="202"/>
      <c r="BR34" s="203">
        <f t="shared" si="48"/>
        <v>0</v>
      </c>
      <c r="BS34" s="202"/>
      <c r="BT34" s="202"/>
      <c r="BU34" s="203">
        <f t="shared" si="49"/>
        <v>0</v>
      </c>
      <c r="BV34" s="202"/>
      <c r="BW34" s="202"/>
      <c r="BX34" s="203">
        <f t="shared" si="50"/>
        <v>0</v>
      </c>
      <c r="BY34" s="202"/>
      <c r="BZ34" s="202"/>
      <c r="CA34" s="203">
        <f t="shared" si="51"/>
        <v>0</v>
      </c>
      <c r="CB34" s="202"/>
      <c r="CC34" s="202"/>
      <c r="CD34" s="203">
        <f t="shared" si="52"/>
        <v>0</v>
      </c>
      <c r="CE34" s="202"/>
      <c r="CF34" s="202"/>
      <c r="CG34" s="203">
        <f t="shared" si="53"/>
        <v>0</v>
      </c>
      <c r="CH34" s="202"/>
      <c r="CI34" s="202"/>
      <c r="CJ34" s="203">
        <f t="shared" si="54"/>
        <v>0</v>
      </c>
      <c r="CL34" s="249">
        <f t="shared" si="55"/>
        <v>44918</v>
      </c>
      <c r="CM34" s="39">
        <f t="shared" si="56"/>
        <v>20</v>
      </c>
    </row>
    <row r="35" spans="2:91" x14ac:dyDescent="0.25">
      <c r="B35" s="180"/>
      <c r="C35" s="182"/>
      <c r="D35" s="181"/>
      <c r="E35" s="38">
        <f t="shared" si="0"/>
        <v>45016</v>
      </c>
      <c r="F35" s="186"/>
      <c r="G35" s="203"/>
      <c r="H35" s="202"/>
      <c r="I35" s="202"/>
      <c r="J35" s="203">
        <f t="shared" si="28"/>
        <v>0</v>
      </c>
      <c r="K35" s="202"/>
      <c r="L35" s="202"/>
      <c r="M35" s="203">
        <f t="shared" si="29"/>
        <v>0</v>
      </c>
      <c r="N35" s="202"/>
      <c r="O35" s="202"/>
      <c r="P35" s="203">
        <f t="shared" si="30"/>
        <v>0</v>
      </c>
      <c r="Q35" s="202"/>
      <c r="R35" s="202"/>
      <c r="S35" s="203">
        <f t="shared" si="31"/>
        <v>0</v>
      </c>
      <c r="T35" s="202"/>
      <c r="U35" s="202"/>
      <c r="V35" s="203">
        <f t="shared" si="32"/>
        <v>0</v>
      </c>
      <c r="W35" s="202"/>
      <c r="X35" s="202"/>
      <c r="Y35" s="203">
        <f t="shared" si="33"/>
        <v>0</v>
      </c>
      <c r="Z35" s="202"/>
      <c r="AA35" s="202"/>
      <c r="AB35" s="203">
        <f t="shared" si="34"/>
        <v>0</v>
      </c>
      <c r="AC35" s="202"/>
      <c r="AD35" s="202"/>
      <c r="AE35" s="203">
        <f t="shared" si="35"/>
        <v>0</v>
      </c>
      <c r="AF35" s="202"/>
      <c r="AG35" s="202"/>
      <c r="AH35" s="203">
        <f t="shared" si="36"/>
        <v>0</v>
      </c>
      <c r="AI35" s="202"/>
      <c r="AJ35" s="202"/>
      <c r="AK35" s="203">
        <f t="shared" si="37"/>
        <v>0</v>
      </c>
      <c r="AL35" s="202"/>
      <c r="AM35" s="202"/>
      <c r="AN35" s="203">
        <f t="shared" si="38"/>
        <v>0</v>
      </c>
      <c r="AO35" s="202"/>
      <c r="AP35" s="202"/>
      <c r="AQ35" s="203">
        <f t="shared" si="39"/>
        <v>0</v>
      </c>
      <c r="AR35" s="202"/>
      <c r="AS35" s="202"/>
      <c r="AT35" s="203">
        <f t="shared" si="40"/>
        <v>0</v>
      </c>
      <c r="AU35" s="202"/>
      <c r="AV35" s="202"/>
      <c r="AW35" s="203">
        <f t="shared" si="41"/>
        <v>0</v>
      </c>
      <c r="AX35" s="202"/>
      <c r="AY35" s="202"/>
      <c r="AZ35" s="203">
        <f t="shared" si="42"/>
        <v>0</v>
      </c>
      <c r="BA35" s="202"/>
      <c r="BB35" s="202"/>
      <c r="BC35" s="203">
        <f t="shared" si="43"/>
        <v>0</v>
      </c>
      <c r="BD35" s="202"/>
      <c r="BE35" s="202"/>
      <c r="BF35" s="203">
        <f t="shared" si="44"/>
        <v>0</v>
      </c>
      <c r="BG35" s="202"/>
      <c r="BH35" s="202"/>
      <c r="BI35" s="203">
        <f t="shared" si="45"/>
        <v>0</v>
      </c>
      <c r="BJ35" s="202"/>
      <c r="BK35" s="202"/>
      <c r="BL35" s="203">
        <f t="shared" si="46"/>
        <v>0</v>
      </c>
      <c r="BM35" s="202"/>
      <c r="BN35" s="202"/>
      <c r="BO35" s="203">
        <f t="shared" si="47"/>
        <v>0</v>
      </c>
      <c r="BP35" s="202"/>
      <c r="BQ35" s="202"/>
      <c r="BR35" s="203">
        <f t="shared" si="48"/>
        <v>0</v>
      </c>
      <c r="BS35" s="202"/>
      <c r="BT35" s="202"/>
      <c r="BU35" s="203">
        <f t="shared" si="49"/>
        <v>0</v>
      </c>
      <c r="BV35" s="202"/>
      <c r="BW35" s="202"/>
      <c r="BX35" s="203">
        <f t="shared" si="50"/>
        <v>0</v>
      </c>
      <c r="BY35" s="202"/>
      <c r="BZ35" s="202"/>
      <c r="CA35" s="203">
        <f t="shared" si="51"/>
        <v>0</v>
      </c>
      <c r="CB35" s="202"/>
      <c r="CC35" s="202"/>
      <c r="CD35" s="203">
        <f t="shared" si="52"/>
        <v>0</v>
      </c>
      <c r="CE35" s="202"/>
      <c r="CF35" s="202"/>
      <c r="CG35" s="203">
        <f t="shared" si="53"/>
        <v>0</v>
      </c>
      <c r="CH35" s="202"/>
      <c r="CI35" s="202"/>
      <c r="CJ35" s="203">
        <f t="shared" si="54"/>
        <v>0</v>
      </c>
      <c r="CL35" s="249">
        <f t="shared" si="55"/>
        <v>44932</v>
      </c>
      <c r="CM35" s="39">
        <f t="shared" si="56"/>
        <v>21</v>
      </c>
    </row>
    <row r="36" spans="2:91" x14ac:dyDescent="0.25">
      <c r="B36" s="180"/>
      <c r="C36" s="180"/>
      <c r="D36" s="181"/>
      <c r="E36" s="38">
        <f t="shared" si="0"/>
        <v>45016</v>
      </c>
      <c r="F36" s="186"/>
      <c r="G36" s="203"/>
      <c r="H36" s="202"/>
      <c r="I36" s="202"/>
      <c r="J36" s="203">
        <f t="shared" si="28"/>
        <v>0</v>
      </c>
      <c r="K36" s="202"/>
      <c r="L36" s="202"/>
      <c r="M36" s="203">
        <f t="shared" si="29"/>
        <v>0</v>
      </c>
      <c r="N36" s="202"/>
      <c r="O36" s="202"/>
      <c r="P36" s="203">
        <f t="shared" si="30"/>
        <v>0</v>
      </c>
      <c r="Q36" s="202"/>
      <c r="R36" s="202"/>
      <c r="S36" s="203">
        <f t="shared" si="31"/>
        <v>0</v>
      </c>
      <c r="T36" s="202"/>
      <c r="U36" s="202"/>
      <c r="V36" s="203">
        <f t="shared" si="32"/>
        <v>0</v>
      </c>
      <c r="W36" s="202"/>
      <c r="X36" s="202"/>
      <c r="Y36" s="203">
        <f t="shared" si="33"/>
        <v>0</v>
      </c>
      <c r="Z36" s="202"/>
      <c r="AA36" s="202"/>
      <c r="AB36" s="203">
        <f t="shared" si="34"/>
        <v>0</v>
      </c>
      <c r="AC36" s="202"/>
      <c r="AD36" s="202"/>
      <c r="AE36" s="203">
        <f t="shared" si="35"/>
        <v>0</v>
      </c>
      <c r="AF36" s="202"/>
      <c r="AG36" s="202"/>
      <c r="AH36" s="203">
        <f t="shared" si="36"/>
        <v>0</v>
      </c>
      <c r="AI36" s="202"/>
      <c r="AJ36" s="202"/>
      <c r="AK36" s="203">
        <f t="shared" si="37"/>
        <v>0</v>
      </c>
      <c r="AL36" s="202"/>
      <c r="AM36" s="202"/>
      <c r="AN36" s="203">
        <f t="shared" si="38"/>
        <v>0</v>
      </c>
      <c r="AO36" s="202"/>
      <c r="AP36" s="202"/>
      <c r="AQ36" s="203">
        <f t="shared" si="39"/>
        <v>0</v>
      </c>
      <c r="AR36" s="202"/>
      <c r="AS36" s="202"/>
      <c r="AT36" s="203">
        <f t="shared" si="40"/>
        <v>0</v>
      </c>
      <c r="AU36" s="202"/>
      <c r="AV36" s="202"/>
      <c r="AW36" s="203">
        <f t="shared" si="41"/>
        <v>0</v>
      </c>
      <c r="AX36" s="202"/>
      <c r="AY36" s="202"/>
      <c r="AZ36" s="203">
        <f t="shared" si="42"/>
        <v>0</v>
      </c>
      <c r="BA36" s="202"/>
      <c r="BB36" s="202"/>
      <c r="BC36" s="203">
        <f t="shared" si="43"/>
        <v>0</v>
      </c>
      <c r="BD36" s="202"/>
      <c r="BE36" s="202"/>
      <c r="BF36" s="203">
        <f t="shared" si="44"/>
        <v>0</v>
      </c>
      <c r="BG36" s="202"/>
      <c r="BH36" s="202"/>
      <c r="BI36" s="203">
        <f t="shared" si="45"/>
        <v>0</v>
      </c>
      <c r="BJ36" s="202"/>
      <c r="BK36" s="202"/>
      <c r="BL36" s="203">
        <f t="shared" si="46"/>
        <v>0</v>
      </c>
      <c r="BM36" s="202"/>
      <c r="BN36" s="202"/>
      <c r="BO36" s="203">
        <f t="shared" si="47"/>
        <v>0</v>
      </c>
      <c r="BP36" s="202"/>
      <c r="BQ36" s="202"/>
      <c r="BR36" s="203">
        <f t="shared" si="48"/>
        <v>0</v>
      </c>
      <c r="BS36" s="202"/>
      <c r="BT36" s="202"/>
      <c r="BU36" s="203">
        <f t="shared" si="49"/>
        <v>0</v>
      </c>
      <c r="BV36" s="202"/>
      <c r="BW36" s="202"/>
      <c r="BX36" s="203">
        <f t="shared" si="50"/>
        <v>0</v>
      </c>
      <c r="BY36" s="202"/>
      <c r="BZ36" s="202"/>
      <c r="CA36" s="203">
        <f t="shared" si="51"/>
        <v>0</v>
      </c>
      <c r="CB36" s="202"/>
      <c r="CC36" s="202"/>
      <c r="CD36" s="203">
        <f t="shared" si="52"/>
        <v>0</v>
      </c>
      <c r="CE36" s="202"/>
      <c r="CF36" s="202"/>
      <c r="CG36" s="203">
        <f t="shared" si="53"/>
        <v>0</v>
      </c>
      <c r="CH36" s="202"/>
      <c r="CI36" s="202"/>
      <c r="CJ36" s="203">
        <f t="shared" si="54"/>
        <v>0</v>
      </c>
      <c r="CL36" s="249">
        <f t="shared" si="55"/>
        <v>44946</v>
      </c>
      <c r="CM36" s="39">
        <f t="shared" si="56"/>
        <v>22</v>
      </c>
    </row>
    <row r="37" spans="2:91" x14ac:dyDescent="0.25">
      <c r="B37" s="180"/>
      <c r="C37" s="180"/>
      <c r="D37" s="181"/>
      <c r="E37" s="38">
        <f t="shared" si="0"/>
        <v>45016</v>
      </c>
      <c r="F37" s="186"/>
      <c r="G37" s="203"/>
      <c r="H37" s="202"/>
      <c r="I37" s="202"/>
      <c r="J37" s="203">
        <f t="shared" si="28"/>
        <v>0</v>
      </c>
      <c r="K37" s="202"/>
      <c r="L37" s="202"/>
      <c r="M37" s="203">
        <f t="shared" si="29"/>
        <v>0</v>
      </c>
      <c r="N37" s="202"/>
      <c r="O37" s="202"/>
      <c r="P37" s="203">
        <f t="shared" si="30"/>
        <v>0</v>
      </c>
      <c r="Q37" s="202"/>
      <c r="R37" s="202"/>
      <c r="S37" s="203">
        <f t="shared" si="31"/>
        <v>0</v>
      </c>
      <c r="T37" s="202"/>
      <c r="U37" s="202"/>
      <c r="V37" s="203">
        <f t="shared" si="32"/>
        <v>0</v>
      </c>
      <c r="W37" s="202"/>
      <c r="X37" s="202"/>
      <c r="Y37" s="203">
        <f t="shared" si="33"/>
        <v>0</v>
      </c>
      <c r="Z37" s="202"/>
      <c r="AA37" s="202"/>
      <c r="AB37" s="203">
        <f t="shared" si="34"/>
        <v>0</v>
      </c>
      <c r="AC37" s="202"/>
      <c r="AD37" s="202"/>
      <c r="AE37" s="203">
        <f t="shared" si="35"/>
        <v>0</v>
      </c>
      <c r="AF37" s="202"/>
      <c r="AG37" s="202"/>
      <c r="AH37" s="203">
        <f t="shared" si="36"/>
        <v>0</v>
      </c>
      <c r="AI37" s="202"/>
      <c r="AJ37" s="202"/>
      <c r="AK37" s="203">
        <f t="shared" si="37"/>
        <v>0</v>
      </c>
      <c r="AL37" s="202"/>
      <c r="AM37" s="202"/>
      <c r="AN37" s="203">
        <f t="shared" si="38"/>
        <v>0</v>
      </c>
      <c r="AO37" s="202"/>
      <c r="AP37" s="202"/>
      <c r="AQ37" s="203">
        <f t="shared" si="39"/>
        <v>0</v>
      </c>
      <c r="AR37" s="202"/>
      <c r="AS37" s="202"/>
      <c r="AT37" s="203">
        <f t="shared" si="40"/>
        <v>0</v>
      </c>
      <c r="AU37" s="202"/>
      <c r="AV37" s="202"/>
      <c r="AW37" s="203">
        <f t="shared" si="41"/>
        <v>0</v>
      </c>
      <c r="AX37" s="202"/>
      <c r="AY37" s="202"/>
      <c r="AZ37" s="203">
        <f t="shared" si="42"/>
        <v>0</v>
      </c>
      <c r="BA37" s="202"/>
      <c r="BB37" s="202"/>
      <c r="BC37" s="203">
        <f t="shared" si="43"/>
        <v>0</v>
      </c>
      <c r="BD37" s="202"/>
      <c r="BE37" s="202"/>
      <c r="BF37" s="203">
        <f t="shared" si="44"/>
        <v>0</v>
      </c>
      <c r="BG37" s="202"/>
      <c r="BH37" s="202"/>
      <c r="BI37" s="203">
        <f t="shared" si="45"/>
        <v>0</v>
      </c>
      <c r="BJ37" s="202"/>
      <c r="BK37" s="202"/>
      <c r="BL37" s="203">
        <f t="shared" si="46"/>
        <v>0</v>
      </c>
      <c r="BM37" s="202"/>
      <c r="BN37" s="202"/>
      <c r="BO37" s="203">
        <f t="shared" si="47"/>
        <v>0</v>
      </c>
      <c r="BP37" s="202"/>
      <c r="BQ37" s="202"/>
      <c r="BR37" s="203">
        <f t="shared" si="48"/>
        <v>0</v>
      </c>
      <c r="BS37" s="202"/>
      <c r="BT37" s="202"/>
      <c r="BU37" s="203">
        <f t="shared" si="49"/>
        <v>0</v>
      </c>
      <c r="BV37" s="202"/>
      <c r="BW37" s="202"/>
      <c r="BX37" s="203">
        <f t="shared" si="50"/>
        <v>0</v>
      </c>
      <c r="BY37" s="202"/>
      <c r="BZ37" s="202"/>
      <c r="CA37" s="203">
        <f t="shared" si="51"/>
        <v>0</v>
      </c>
      <c r="CB37" s="202"/>
      <c r="CC37" s="202"/>
      <c r="CD37" s="203">
        <f t="shared" si="52"/>
        <v>0</v>
      </c>
      <c r="CE37" s="202"/>
      <c r="CF37" s="202"/>
      <c r="CG37" s="203">
        <f t="shared" si="53"/>
        <v>0</v>
      </c>
      <c r="CH37" s="202"/>
      <c r="CI37" s="202"/>
      <c r="CJ37" s="203">
        <f t="shared" si="54"/>
        <v>0</v>
      </c>
      <c r="CL37" s="249">
        <f t="shared" si="55"/>
        <v>44960</v>
      </c>
      <c r="CM37" s="39">
        <f t="shared" si="56"/>
        <v>23</v>
      </c>
    </row>
    <row r="38" spans="2:91" x14ac:dyDescent="0.25">
      <c r="B38" s="180"/>
      <c r="C38" s="304"/>
      <c r="D38" s="181"/>
      <c r="E38" s="38">
        <f t="shared" si="0"/>
        <v>45016</v>
      </c>
      <c r="F38" s="186"/>
      <c r="G38" s="203"/>
      <c r="H38" s="202"/>
      <c r="I38" s="202"/>
      <c r="J38" s="203">
        <f t="shared" si="28"/>
        <v>0</v>
      </c>
      <c r="K38" s="202"/>
      <c r="L38" s="202"/>
      <c r="M38" s="203">
        <f t="shared" si="29"/>
        <v>0</v>
      </c>
      <c r="N38" s="202"/>
      <c r="O38" s="202"/>
      <c r="P38" s="203">
        <f t="shared" si="30"/>
        <v>0</v>
      </c>
      <c r="Q38" s="202"/>
      <c r="R38" s="202"/>
      <c r="S38" s="203">
        <f t="shared" si="31"/>
        <v>0</v>
      </c>
      <c r="T38" s="202"/>
      <c r="U38" s="202"/>
      <c r="V38" s="203">
        <f t="shared" si="32"/>
        <v>0</v>
      </c>
      <c r="W38" s="202"/>
      <c r="X38" s="202"/>
      <c r="Y38" s="203">
        <f t="shared" si="33"/>
        <v>0</v>
      </c>
      <c r="Z38" s="202"/>
      <c r="AA38" s="202"/>
      <c r="AB38" s="203">
        <f t="shared" si="34"/>
        <v>0</v>
      </c>
      <c r="AC38" s="202"/>
      <c r="AD38" s="202"/>
      <c r="AE38" s="203">
        <f t="shared" si="35"/>
        <v>0</v>
      </c>
      <c r="AF38" s="202"/>
      <c r="AG38" s="202"/>
      <c r="AH38" s="203">
        <f t="shared" si="36"/>
        <v>0</v>
      </c>
      <c r="AI38" s="202"/>
      <c r="AJ38" s="202"/>
      <c r="AK38" s="203">
        <f t="shared" si="37"/>
        <v>0</v>
      </c>
      <c r="AL38" s="202"/>
      <c r="AM38" s="202"/>
      <c r="AN38" s="203">
        <f t="shared" si="38"/>
        <v>0</v>
      </c>
      <c r="AO38" s="202"/>
      <c r="AP38" s="202"/>
      <c r="AQ38" s="203">
        <f t="shared" si="39"/>
        <v>0</v>
      </c>
      <c r="AR38" s="202"/>
      <c r="AS38" s="202"/>
      <c r="AT38" s="203">
        <f t="shared" si="40"/>
        <v>0</v>
      </c>
      <c r="AU38" s="202"/>
      <c r="AV38" s="202"/>
      <c r="AW38" s="203">
        <f t="shared" si="41"/>
        <v>0</v>
      </c>
      <c r="AX38" s="202"/>
      <c r="AY38" s="202"/>
      <c r="AZ38" s="203">
        <f t="shared" si="42"/>
        <v>0</v>
      </c>
      <c r="BA38" s="202"/>
      <c r="BB38" s="202"/>
      <c r="BC38" s="203">
        <f t="shared" si="43"/>
        <v>0</v>
      </c>
      <c r="BD38" s="202"/>
      <c r="BE38" s="202"/>
      <c r="BF38" s="203">
        <f t="shared" si="44"/>
        <v>0</v>
      </c>
      <c r="BG38" s="202"/>
      <c r="BH38" s="202"/>
      <c r="BI38" s="203">
        <f t="shared" si="45"/>
        <v>0</v>
      </c>
      <c r="BJ38" s="202"/>
      <c r="BK38" s="202"/>
      <c r="BL38" s="203">
        <f t="shared" si="46"/>
        <v>0</v>
      </c>
      <c r="BM38" s="202"/>
      <c r="BN38" s="202"/>
      <c r="BO38" s="203">
        <f t="shared" si="47"/>
        <v>0</v>
      </c>
      <c r="BP38" s="202"/>
      <c r="BQ38" s="202"/>
      <c r="BR38" s="203">
        <f t="shared" si="48"/>
        <v>0</v>
      </c>
      <c r="BS38" s="202"/>
      <c r="BT38" s="202"/>
      <c r="BU38" s="203">
        <f t="shared" si="49"/>
        <v>0</v>
      </c>
      <c r="BV38" s="202"/>
      <c r="BW38" s="202"/>
      <c r="BX38" s="203">
        <f t="shared" si="50"/>
        <v>0</v>
      </c>
      <c r="BY38" s="202"/>
      <c r="BZ38" s="202"/>
      <c r="CA38" s="203">
        <f t="shared" si="51"/>
        <v>0</v>
      </c>
      <c r="CB38" s="202"/>
      <c r="CC38" s="202"/>
      <c r="CD38" s="203">
        <f t="shared" si="52"/>
        <v>0</v>
      </c>
      <c r="CE38" s="202"/>
      <c r="CF38" s="202"/>
      <c r="CG38" s="203">
        <f t="shared" si="53"/>
        <v>0</v>
      </c>
      <c r="CH38" s="202"/>
      <c r="CI38" s="202"/>
      <c r="CJ38" s="203">
        <f t="shared" si="54"/>
        <v>0</v>
      </c>
      <c r="CL38" s="249">
        <f t="shared" si="55"/>
        <v>44974</v>
      </c>
      <c r="CM38" s="39">
        <f t="shared" si="56"/>
        <v>24</v>
      </c>
    </row>
    <row r="39" spans="2:91" x14ac:dyDescent="0.25">
      <c r="B39" s="180"/>
      <c r="C39" s="180"/>
      <c r="D39" s="181"/>
      <c r="E39" s="38">
        <f t="shared" si="0"/>
        <v>45016</v>
      </c>
      <c r="F39" s="186"/>
      <c r="G39" s="203"/>
      <c r="H39" s="202"/>
      <c r="I39" s="202"/>
      <c r="J39" s="203">
        <f t="shared" si="28"/>
        <v>0</v>
      </c>
      <c r="K39" s="202"/>
      <c r="L39" s="202"/>
      <c r="M39" s="203">
        <f t="shared" si="29"/>
        <v>0</v>
      </c>
      <c r="N39" s="202"/>
      <c r="O39" s="202"/>
      <c r="P39" s="203">
        <f t="shared" si="30"/>
        <v>0</v>
      </c>
      <c r="Q39" s="202"/>
      <c r="R39" s="202"/>
      <c r="S39" s="203">
        <f t="shared" si="31"/>
        <v>0</v>
      </c>
      <c r="T39" s="202"/>
      <c r="U39" s="202"/>
      <c r="V39" s="203">
        <f t="shared" si="32"/>
        <v>0</v>
      </c>
      <c r="W39" s="202"/>
      <c r="X39" s="202"/>
      <c r="Y39" s="203">
        <f t="shared" si="33"/>
        <v>0</v>
      </c>
      <c r="Z39" s="202"/>
      <c r="AA39" s="202"/>
      <c r="AB39" s="203">
        <f t="shared" si="34"/>
        <v>0</v>
      </c>
      <c r="AC39" s="202"/>
      <c r="AD39" s="202"/>
      <c r="AE39" s="203">
        <f t="shared" si="35"/>
        <v>0</v>
      </c>
      <c r="AF39" s="202"/>
      <c r="AG39" s="202"/>
      <c r="AH39" s="203">
        <f t="shared" si="36"/>
        <v>0</v>
      </c>
      <c r="AI39" s="202"/>
      <c r="AJ39" s="202"/>
      <c r="AK39" s="203">
        <f t="shared" si="37"/>
        <v>0</v>
      </c>
      <c r="AL39" s="202"/>
      <c r="AM39" s="202"/>
      <c r="AN39" s="203">
        <f t="shared" si="38"/>
        <v>0</v>
      </c>
      <c r="AO39" s="202"/>
      <c r="AP39" s="202"/>
      <c r="AQ39" s="203">
        <f t="shared" si="39"/>
        <v>0</v>
      </c>
      <c r="AR39" s="202"/>
      <c r="AS39" s="202"/>
      <c r="AT39" s="203">
        <f t="shared" si="40"/>
        <v>0</v>
      </c>
      <c r="AU39" s="202"/>
      <c r="AV39" s="202"/>
      <c r="AW39" s="203">
        <f t="shared" si="41"/>
        <v>0</v>
      </c>
      <c r="AX39" s="202"/>
      <c r="AY39" s="202"/>
      <c r="AZ39" s="203">
        <f t="shared" si="42"/>
        <v>0</v>
      </c>
      <c r="BA39" s="202"/>
      <c r="BB39" s="202"/>
      <c r="BC39" s="203">
        <f t="shared" si="43"/>
        <v>0</v>
      </c>
      <c r="BD39" s="202"/>
      <c r="BE39" s="202"/>
      <c r="BF39" s="203">
        <f t="shared" si="44"/>
        <v>0</v>
      </c>
      <c r="BG39" s="202"/>
      <c r="BH39" s="202"/>
      <c r="BI39" s="203">
        <f t="shared" si="45"/>
        <v>0</v>
      </c>
      <c r="BJ39" s="202"/>
      <c r="BK39" s="202"/>
      <c r="BL39" s="203">
        <f t="shared" si="46"/>
        <v>0</v>
      </c>
      <c r="BM39" s="202"/>
      <c r="BN39" s="202"/>
      <c r="BO39" s="203">
        <f t="shared" si="47"/>
        <v>0</v>
      </c>
      <c r="BP39" s="202"/>
      <c r="BQ39" s="202"/>
      <c r="BR39" s="203">
        <f t="shared" si="48"/>
        <v>0</v>
      </c>
      <c r="BS39" s="202"/>
      <c r="BT39" s="202"/>
      <c r="BU39" s="203">
        <f t="shared" si="49"/>
        <v>0</v>
      </c>
      <c r="BV39" s="202"/>
      <c r="BW39" s="202"/>
      <c r="BX39" s="203">
        <f t="shared" si="50"/>
        <v>0</v>
      </c>
      <c r="BY39" s="202"/>
      <c r="BZ39" s="202"/>
      <c r="CA39" s="203">
        <f t="shared" si="51"/>
        <v>0</v>
      </c>
      <c r="CB39" s="202"/>
      <c r="CC39" s="202"/>
      <c r="CD39" s="203">
        <f t="shared" si="52"/>
        <v>0</v>
      </c>
      <c r="CE39" s="202"/>
      <c r="CF39" s="202"/>
      <c r="CG39" s="203">
        <f t="shared" si="53"/>
        <v>0</v>
      </c>
      <c r="CH39" s="202"/>
      <c r="CI39" s="202"/>
      <c r="CJ39" s="203">
        <f t="shared" si="54"/>
        <v>0</v>
      </c>
      <c r="CL39" s="249">
        <f t="shared" si="55"/>
        <v>44988</v>
      </c>
      <c r="CM39" s="39">
        <f t="shared" si="56"/>
        <v>25</v>
      </c>
    </row>
    <row r="40" spans="2:91" x14ac:dyDescent="0.25">
      <c r="B40" s="180"/>
      <c r="C40" s="180"/>
      <c r="D40" s="181"/>
      <c r="E40" s="38">
        <f t="shared" si="0"/>
        <v>45016</v>
      </c>
      <c r="F40" s="186"/>
      <c r="G40" s="203"/>
      <c r="H40" s="202"/>
      <c r="I40" s="202"/>
      <c r="J40" s="203">
        <f t="shared" si="28"/>
        <v>0</v>
      </c>
      <c r="K40" s="202"/>
      <c r="L40" s="202"/>
      <c r="M40" s="203">
        <f t="shared" si="29"/>
        <v>0</v>
      </c>
      <c r="N40" s="202"/>
      <c r="O40" s="202"/>
      <c r="P40" s="203">
        <f t="shared" si="30"/>
        <v>0</v>
      </c>
      <c r="Q40" s="202"/>
      <c r="R40" s="202"/>
      <c r="S40" s="203">
        <f t="shared" si="31"/>
        <v>0</v>
      </c>
      <c r="T40" s="202"/>
      <c r="U40" s="202"/>
      <c r="V40" s="203">
        <f t="shared" si="32"/>
        <v>0</v>
      </c>
      <c r="W40" s="202"/>
      <c r="X40" s="202"/>
      <c r="Y40" s="203">
        <f t="shared" si="33"/>
        <v>0</v>
      </c>
      <c r="Z40" s="202"/>
      <c r="AA40" s="202"/>
      <c r="AB40" s="203">
        <f t="shared" si="34"/>
        <v>0</v>
      </c>
      <c r="AC40" s="202"/>
      <c r="AD40" s="202"/>
      <c r="AE40" s="203">
        <f t="shared" si="35"/>
        <v>0</v>
      </c>
      <c r="AF40" s="202"/>
      <c r="AG40" s="202"/>
      <c r="AH40" s="203">
        <f t="shared" si="36"/>
        <v>0</v>
      </c>
      <c r="AI40" s="202"/>
      <c r="AJ40" s="202"/>
      <c r="AK40" s="203">
        <f t="shared" si="37"/>
        <v>0</v>
      </c>
      <c r="AL40" s="202"/>
      <c r="AM40" s="202"/>
      <c r="AN40" s="203">
        <f t="shared" si="38"/>
        <v>0</v>
      </c>
      <c r="AO40" s="202"/>
      <c r="AP40" s="202"/>
      <c r="AQ40" s="203">
        <f t="shared" si="39"/>
        <v>0</v>
      </c>
      <c r="AR40" s="202"/>
      <c r="AS40" s="202"/>
      <c r="AT40" s="203">
        <f t="shared" si="40"/>
        <v>0</v>
      </c>
      <c r="AU40" s="202"/>
      <c r="AV40" s="202"/>
      <c r="AW40" s="203">
        <f t="shared" si="41"/>
        <v>0</v>
      </c>
      <c r="AX40" s="202"/>
      <c r="AY40" s="202"/>
      <c r="AZ40" s="203">
        <f t="shared" si="42"/>
        <v>0</v>
      </c>
      <c r="BA40" s="202"/>
      <c r="BB40" s="202"/>
      <c r="BC40" s="203">
        <f t="shared" si="43"/>
        <v>0</v>
      </c>
      <c r="BD40" s="202"/>
      <c r="BE40" s="202"/>
      <c r="BF40" s="203">
        <f t="shared" si="44"/>
        <v>0</v>
      </c>
      <c r="BG40" s="202"/>
      <c r="BH40" s="202"/>
      <c r="BI40" s="203">
        <f t="shared" si="45"/>
        <v>0</v>
      </c>
      <c r="BJ40" s="202"/>
      <c r="BK40" s="202"/>
      <c r="BL40" s="203">
        <f t="shared" si="46"/>
        <v>0</v>
      </c>
      <c r="BM40" s="202"/>
      <c r="BN40" s="202"/>
      <c r="BO40" s="203">
        <f t="shared" si="47"/>
        <v>0</v>
      </c>
      <c r="BP40" s="202"/>
      <c r="BQ40" s="202"/>
      <c r="BR40" s="203">
        <f t="shared" si="48"/>
        <v>0</v>
      </c>
      <c r="BS40" s="202"/>
      <c r="BT40" s="202"/>
      <c r="BU40" s="203">
        <f t="shared" si="49"/>
        <v>0</v>
      </c>
      <c r="BV40" s="202"/>
      <c r="BW40" s="202"/>
      <c r="BX40" s="203">
        <f t="shared" si="50"/>
        <v>0</v>
      </c>
      <c r="BY40" s="202"/>
      <c r="BZ40" s="202"/>
      <c r="CA40" s="203">
        <f t="shared" si="51"/>
        <v>0</v>
      </c>
      <c r="CB40" s="202"/>
      <c r="CC40" s="202"/>
      <c r="CD40" s="203">
        <f t="shared" si="52"/>
        <v>0</v>
      </c>
      <c r="CE40" s="202"/>
      <c r="CF40" s="202"/>
      <c r="CG40" s="203">
        <f t="shared" si="53"/>
        <v>0</v>
      </c>
      <c r="CH40" s="202"/>
      <c r="CI40" s="202"/>
      <c r="CJ40" s="203">
        <f t="shared" si="54"/>
        <v>0</v>
      </c>
      <c r="CL40" s="249">
        <f t="shared" si="55"/>
        <v>45002</v>
      </c>
      <c r="CM40" s="39">
        <f t="shared" si="56"/>
        <v>26</v>
      </c>
    </row>
    <row r="41" spans="2:91" x14ac:dyDescent="0.25">
      <c r="B41" s="180"/>
      <c r="C41" s="180"/>
      <c r="D41" s="181"/>
      <c r="E41" s="38">
        <f t="shared" si="0"/>
        <v>45016</v>
      </c>
      <c r="F41" s="186"/>
      <c r="G41" s="203"/>
      <c r="H41" s="202"/>
      <c r="I41" s="202"/>
      <c r="J41" s="203">
        <f t="shared" si="28"/>
        <v>0</v>
      </c>
      <c r="K41" s="202"/>
      <c r="L41" s="202"/>
      <c r="M41" s="203">
        <f t="shared" si="29"/>
        <v>0</v>
      </c>
      <c r="N41" s="202"/>
      <c r="O41" s="202"/>
      <c r="P41" s="203">
        <f t="shared" si="30"/>
        <v>0</v>
      </c>
      <c r="Q41" s="202"/>
      <c r="R41" s="202"/>
      <c r="S41" s="203">
        <f t="shared" si="31"/>
        <v>0</v>
      </c>
      <c r="T41" s="202"/>
      <c r="U41" s="202"/>
      <c r="V41" s="203">
        <f t="shared" si="32"/>
        <v>0</v>
      </c>
      <c r="W41" s="202"/>
      <c r="X41" s="202"/>
      <c r="Y41" s="203">
        <f t="shared" si="33"/>
        <v>0</v>
      </c>
      <c r="Z41" s="202"/>
      <c r="AA41" s="202"/>
      <c r="AB41" s="203">
        <f t="shared" si="34"/>
        <v>0</v>
      </c>
      <c r="AC41" s="202"/>
      <c r="AD41" s="202"/>
      <c r="AE41" s="203">
        <f t="shared" si="35"/>
        <v>0</v>
      </c>
      <c r="AF41" s="202"/>
      <c r="AG41" s="202"/>
      <c r="AH41" s="203">
        <f t="shared" si="36"/>
        <v>0</v>
      </c>
      <c r="AI41" s="202"/>
      <c r="AJ41" s="202"/>
      <c r="AK41" s="203">
        <f t="shared" si="37"/>
        <v>0</v>
      </c>
      <c r="AL41" s="202"/>
      <c r="AM41" s="202"/>
      <c r="AN41" s="203">
        <f t="shared" si="38"/>
        <v>0</v>
      </c>
      <c r="AO41" s="202"/>
      <c r="AP41" s="202"/>
      <c r="AQ41" s="203">
        <f t="shared" si="39"/>
        <v>0</v>
      </c>
      <c r="AR41" s="202"/>
      <c r="AS41" s="202"/>
      <c r="AT41" s="203">
        <f t="shared" si="40"/>
        <v>0</v>
      </c>
      <c r="AU41" s="202"/>
      <c r="AV41" s="202"/>
      <c r="AW41" s="203">
        <f t="shared" si="41"/>
        <v>0</v>
      </c>
      <c r="AX41" s="202"/>
      <c r="AY41" s="202"/>
      <c r="AZ41" s="203">
        <f t="shared" si="42"/>
        <v>0</v>
      </c>
      <c r="BA41" s="202"/>
      <c r="BB41" s="202"/>
      <c r="BC41" s="203">
        <f t="shared" si="43"/>
        <v>0</v>
      </c>
      <c r="BD41" s="202"/>
      <c r="BE41" s="202"/>
      <c r="BF41" s="203">
        <f t="shared" si="44"/>
        <v>0</v>
      </c>
      <c r="BG41" s="202"/>
      <c r="BH41" s="202"/>
      <c r="BI41" s="203">
        <f t="shared" si="45"/>
        <v>0</v>
      </c>
      <c r="BJ41" s="202"/>
      <c r="BK41" s="202"/>
      <c r="BL41" s="203">
        <f t="shared" si="46"/>
        <v>0</v>
      </c>
      <c r="BM41" s="202"/>
      <c r="BN41" s="202"/>
      <c r="BO41" s="203">
        <f t="shared" si="47"/>
        <v>0</v>
      </c>
      <c r="BP41" s="202"/>
      <c r="BQ41" s="202"/>
      <c r="BR41" s="203">
        <f t="shared" si="48"/>
        <v>0</v>
      </c>
      <c r="BS41" s="202"/>
      <c r="BT41" s="202"/>
      <c r="BU41" s="203">
        <f t="shared" si="49"/>
        <v>0</v>
      </c>
      <c r="BV41" s="202"/>
      <c r="BW41" s="202"/>
      <c r="BX41" s="203">
        <f t="shared" si="50"/>
        <v>0</v>
      </c>
      <c r="BY41" s="202"/>
      <c r="BZ41" s="202"/>
      <c r="CA41" s="203">
        <f t="shared" si="51"/>
        <v>0</v>
      </c>
      <c r="CB41" s="202"/>
      <c r="CC41" s="202"/>
      <c r="CD41" s="203">
        <f t="shared" si="52"/>
        <v>0</v>
      </c>
      <c r="CE41" s="202"/>
      <c r="CF41" s="202"/>
      <c r="CG41" s="203">
        <f t="shared" si="53"/>
        <v>0</v>
      </c>
      <c r="CH41" s="202"/>
      <c r="CI41" s="202"/>
      <c r="CJ41" s="203">
        <f t="shared" si="54"/>
        <v>0</v>
      </c>
      <c r="CL41" s="249">
        <f t="shared" si="55"/>
        <v>45016</v>
      </c>
      <c r="CM41" s="39">
        <f t="shared" si="56"/>
        <v>27</v>
      </c>
    </row>
    <row r="42" spans="2:91" x14ac:dyDescent="0.25">
      <c r="B42" s="180"/>
      <c r="C42" s="180"/>
      <c r="D42" s="181"/>
      <c r="E42" s="38">
        <f t="shared" si="0"/>
        <v>45016</v>
      </c>
      <c r="F42" s="186"/>
      <c r="G42" s="203"/>
      <c r="H42" s="202"/>
      <c r="I42" s="202"/>
      <c r="J42" s="203">
        <f t="shared" si="28"/>
        <v>0</v>
      </c>
      <c r="K42" s="202"/>
      <c r="L42" s="202"/>
      <c r="M42" s="203">
        <f t="shared" si="29"/>
        <v>0</v>
      </c>
      <c r="N42" s="202"/>
      <c r="O42" s="202"/>
      <c r="P42" s="203">
        <f t="shared" si="30"/>
        <v>0</v>
      </c>
      <c r="Q42" s="202"/>
      <c r="R42" s="202"/>
      <c r="S42" s="203">
        <f t="shared" si="31"/>
        <v>0</v>
      </c>
      <c r="T42" s="202"/>
      <c r="U42" s="202"/>
      <c r="V42" s="203">
        <f t="shared" si="32"/>
        <v>0</v>
      </c>
      <c r="W42" s="202"/>
      <c r="X42" s="202"/>
      <c r="Y42" s="203">
        <f t="shared" si="33"/>
        <v>0</v>
      </c>
      <c r="Z42" s="202"/>
      <c r="AA42" s="202"/>
      <c r="AB42" s="203">
        <f t="shared" si="34"/>
        <v>0</v>
      </c>
      <c r="AC42" s="202"/>
      <c r="AD42" s="202"/>
      <c r="AE42" s="203">
        <f t="shared" si="35"/>
        <v>0</v>
      </c>
      <c r="AF42" s="202"/>
      <c r="AG42" s="202"/>
      <c r="AH42" s="203">
        <f t="shared" si="36"/>
        <v>0</v>
      </c>
      <c r="AI42" s="202"/>
      <c r="AJ42" s="202"/>
      <c r="AK42" s="203">
        <f t="shared" si="37"/>
        <v>0</v>
      </c>
      <c r="AL42" s="202"/>
      <c r="AM42" s="202"/>
      <c r="AN42" s="203">
        <f t="shared" si="38"/>
        <v>0</v>
      </c>
      <c r="AO42" s="202"/>
      <c r="AP42" s="202"/>
      <c r="AQ42" s="203">
        <f t="shared" si="39"/>
        <v>0</v>
      </c>
      <c r="AR42" s="202"/>
      <c r="AS42" s="202"/>
      <c r="AT42" s="203">
        <f t="shared" si="40"/>
        <v>0</v>
      </c>
      <c r="AU42" s="202"/>
      <c r="AV42" s="202"/>
      <c r="AW42" s="203">
        <f t="shared" si="41"/>
        <v>0</v>
      </c>
      <c r="AX42" s="202"/>
      <c r="AY42" s="202"/>
      <c r="AZ42" s="203">
        <f t="shared" si="42"/>
        <v>0</v>
      </c>
      <c r="BA42" s="202"/>
      <c r="BB42" s="202"/>
      <c r="BC42" s="203">
        <f t="shared" si="43"/>
        <v>0</v>
      </c>
      <c r="BD42" s="202"/>
      <c r="BE42" s="202"/>
      <c r="BF42" s="203">
        <f t="shared" si="44"/>
        <v>0</v>
      </c>
      <c r="BG42" s="202"/>
      <c r="BH42" s="202"/>
      <c r="BI42" s="203">
        <f t="shared" si="45"/>
        <v>0</v>
      </c>
      <c r="BJ42" s="202"/>
      <c r="BK42" s="202"/>
      <c r="BL42" s="203">
        <f t="shared" si="46"/>
        <v>0</v>
      </c>
      <c r="BM42" s="202"/>
      <c r="BN42" s="202"/>
      <c r="BO42" s="203">
        <f t="shared" si="47"/>
        <v>0</v>
      </c>
      <c r="BP42" s="202"/>
      <c r="BQ42" s="202"/>
      <c r="BR42" s="203">
        <f t="shared" si="48"/>
        <v>0</v>
      </c>
      <c r="BS42" s="202"/>
      <c r="BT42" s="202"/>
      <c r="BU42" s="203">
        <f t="shared" si="49"/>
        <v>0</v>
      </c>
      <c r="BV42" s="202"/>
      <c r="BW42" s="202"/>
      <c r="BX42" s="203">
        <f t="shared" si="50"/>
        <v>0</v>
      </c>
      <c r="BY42" s="202"/>
      <c r="BZ42" s="202"/>
      <c r="CA42" s="203">
        <f t="shared" si="51"/>
        <v>0</v>
      </c>
      <c r="CB42" s="202"/>
      <c r="CC42" s="202"/>
      <c r="CD42" s="203">
        <f t="shared" si="52"/>
        <v>0</v>
      </c>
      <c r="CE42" s="202"/>
      <c r="CF42" s="202"/>
      <c r="CG42" s="203">
        <f t="shared" si="53"/>
        <v>0</v>
      </c>
      <c r="CH42" s="202"/>
      <c r="CI42" s="202"/>
      <c r="CJ42" s="203">
        <f t="shared" si="54"/>
        <v>0</v>
      </c>
    </row>
    <row r="43" spans="2:91" x14ac:dyDescent="0.25">
      <c r="B43" s="180"/>
      <c r="C43" s="180"/>
      <c r="D43" s="181"/>
      <c r="E43" s="38">
        <f t="shared" si="0"/>
        <v>45016</v>
      </c>
      <c r="F43" s="186"/>
      <c r="G43" s="203"/>
      <c r="H43" s="202"/>
      <c r="I43" s="202"/>
      <c r="J43" s="203">
        <f t="shared" si="28"/>
        <v>0</v>
      </c>
      <c r="K43" s="202"/>
      <c r="L43" s="202"/>
      <c r="M43" s="203">
        <f t="shared" si="29"/>
        <v>0</v>
      </c>
      <c r="N43" s="202"/>
      <c r="O43" s="202"/>
      <c r="P43" s="203">
        <f t="shared" si="30"/>
        <v>0</v>
      </c>
      <c r="Q43" s="202"/>
      <c r="R43" s="202"/>
      <c r="S43" s="203">
        <f t="shared" si="31"/>
        <v>0</v>
      </c>
      <c r="T43" s="202"/>
      <c r="U43" s="202"/>
      <c r="V43" s="203">
        <f t="shared" si="32"/>
        <v>0</v>
      </c>
      <c r="W43" s="202"/>
      <c r="X43" s="202"/>
      <c r="Y43" s="203">
        <f t="shared" si="33"/>
        <v>0</v>
      </c>
      <c r="Z43" s="202"/>
      <c r="AA43" s="202"/>
      <c r="AB43" s="203">
        <f t="shared" si="34"/>
        <v>0</v>
      </c>
      <c r="AC43" s="202"/>
      <c r="AD43" s="202"/>
      <c r="AE43" s="203">
        <f t="shared" si="35"/>
        <v>0</v>
      </c>
      <c r="AF43" s="202"/>
      <c r="AG43" s="202"/>
      <c r="AH43" s="203">
        <f t="shared" si="36"/>
        <v>0</v>
      </c>
      <c r="AI43" s="202"/>
      <c r="AJ43" s="202"/>
      <c r="AK43" s="203">
        <f t="shared" si="37"/>
        <v>0</v>
      </c>
      <c r="AL43" s="202"/>
      <c r="AM43" s="202"/>
      <c r="AN43" s="203">
        <f t="shared" si="38"/>
        <v>0</v>
      </c>
      <c r="AO43" s="202"/>
      <c r="AP43" s="202"/>
      <c r="AQ43" s="203">
        <f t="shared" si="39"/>
        <v>0</v>
      </c>
      <c r="AR43" s="202"/>
      <c r="AS43" s="202"/>
      <c r="AT43" s="203">
        <f t="shared" si="40"/>
        <v>0</v>
      </c>
      <c r="AU43" s="202"/>
      <c r="AV43" s="202"/>
      <c r="AW43" s="203">
        <f t="shared" si="41"/>
        <v>0</v>
      </c>
      <c r="AX43" s="202"/>
      <c r="AY43" s="202"/>
      <c r="AZ43" s="203">
        <f t="shared" si="42"/>
        <v>0</v>
      </c>
      <c r="BA43" s="202"/>
      <c r="BB43" s="202"/>
      <c r="BC43" s="203">
        <f t="shared" si="43"/>
        <v>0</v>
      </c>
      <c r="BD43" s="202"/>
      <c r="BE43" s="202"/>
      <c r="BF43" s="203">
        <f t="shared" si="44"/>
        <v>0</v>
      </c>
      <c r="BG43" s="202"/>
      <c r="BH43" s="202"/>
      <c r="BI43" s="203">
        <f t="shared" si="45"/>
        <v>0</v>
      </c>
      <c r="BJ43" s="202"/>
      <c r="BK43" s="202"/>
      <c r="BL43" s="203">
        <f t="shared" si="46"/>
        <v>0</v>
      </c>
      <c r="BM43" s="202"/>
      <c r="BN43" s="202"/>
      <c r="BO43" s="203">
        <f t="shared" si="47"/>
        <v>0</v>
      </c>
      <c r="BP43" s="202"/>
      <c r="BQ43" s="202"/>
      <c r="BR43" s="203">
        <f t="shared" si="48"/>
        <v>0</v>
      </c>
      <c r="BS43" s="202"/>
      <c r="BT43" s="202"/>
      <c r="BU43" s="203">
        <f t="shared" si="49"/>
        <v>0</v>
      </c>
      <c r="BV43" s="202"/>
      <c r="BW43" s="202"/>
      <c r="BX43" s="203">
        <f t="shared" si="50"/>
        <v>0</v>
      </c>
      <c r="BY43" s="202"/>
      <c r="BZ43" s="202"/>
      <c r="CA43" s="203">
        <f t="shared" si="51"/>
        <v>0</v>
      </c>
      <c r="CB43" s="202"/>
      <c r="CC43" s="202"/>
      <c r="CD43" s="203">
        <f t="shared" si="52"/>
        <v>0</v>
      </c>
      <c r="CE43" s="202"/>
      <c r="CF43" s="202"/>
      <c r="CG43" s="203">
        <f t="shared" si="53"/>
        <v>0</v>
      </c>
      <c r="CH43" s="202"/>
      <c r="CI43" s="202"/>
      <c r="CJ43" s="203">
        <f t="shared" si="54"/>
        <v>0</v>
      </c>
    </row>
    <row r="44" spans="2:91" x14ac:dyDescent="0.25">
      <c r="B44" s="180"/>
      <c r="C44" s="270"/>
      <c r="D44" s="181"/>
      <c r="E44" s="38">
        <f t="shared" si="0"/>
        <v>45016</v>
      </c>
      <c r="F44" s="186"/>
      <c r="G44" s="203"/>
      <c r="H44" s="202"/>
      <c r="I44" s="202"/>
      <c r="J44" s="203">
        <f t="shared" si="28"/>
        <v>0</v>
      </c>
      <c r="K44" s="202"/>
      <c r="L44" s="202"/>
      <c r="M44" s="203">
        <f t="shared" si="29"/>
        <v>0</v>
      </c>
      <c r="N44" s="202"/>
      <c r="O44" s="202"/>
      <c r="P44" s="203">
        <f t="shared" si="30"/>
        <v>0</v>
      </c>
      <c r="Q44" s="202"/>
      <c r="R44" s="202"/>
      <c r="S44" s="203">
        <f t="shared" si="31"/>
        <v>0</v>
      </c>
      <c r="T44" s="202"/>
      <c r="U44" s="202"/>
      <c r="V44" s="203">
        <f t="shared" si="32"/>
        <v>0</v>
      </c>
      <c r="W44" s="202"/>
      <c r="X44" s="202"/>
      <c r="Y44" s="203">
        <f t="shared" si="33"/>
        <v>0</v>
      </c>
      <c r="Z44" s="202"/>
      <c r="AA44" s="202"/>
      <c r="AB44" s="203">
        <f t="shared" si="34"/>
        <v>0</v>
      </c>
      <c r="AC44" s="202"/>
      <c r="AD44" s="202"/>
      <c r="AE44" s="203">
        <f t="shared" si="35"/>
        <v>0</v>
      </c>
      <c r="AF44" s="202"/>
      <c r="AG44" s="202"/>
      <c r="AH44" s="203">
        <f t="shared" si="36"/>
        <v>0</v>
      </c>
      <c r="AI44" s="202"/>
      <c r="AJ44" s="202"/>
      <c r="AK44" s="203">
        <f t="shared" si="37"/>
        <v>0</v>
      </c>
      <c r="AL44" s="202"/>
      <c r="AM44" s="202"/>
      <c r="AN44" s="203">
        <f t="shared" si="38"/>
        <v>0</v>
      </c>
      <c r="AO44" s="202"/>
      <c r="AP44" s="202"/>
      <c r="AQ44" s="203">
        <f t="shared" si="39"/>
        <v>0</v>
      </c>
      <c r="AR44" s="202"/>
      <c r="AS44" s="202"/>
      <c r="AT44" s="203">
        <f t="shared" si="40"/>
        <v>0</v>
      </c>
      <c r="AU44" s="202"/>
      <c r="AV44" s="202"/>
      <c r="AW44" s="203">
        <f t="shared" si="41"/>
        <v>0</v>
      </c>
      <c r="AX44" s="202"/>
      <c r="AY44" s="202"/>
      <c r="AZ44" s="203">
        <f t="shared" si="42"/>
        <v>0</v>
      </c>
      <c r="BA44" s="202"/>
      <c r="BB44" s="202"/>
      <c r="BC44" s="203">
        <f t="shared" si="43"/>
        <v>0</v>
      </c>
      <c r="BD44" s="202"/>
      <c r="BE44" s="202"/>
      <c r="BF44" s="203">
        <f t="shared" si="44"/>
        <v>0</v>
      </c>
      <c r="BG44" s="202"/>
      <c r="BH44" s="202"/>
      <c r="BI44" s="203">
        <f t="shared" si="45"/>
        <v>0</v>
      </c>
      <c r="BJ44" s="202"/>
      <c r="BK44" s="202"/>
      <c r="BL44" s="203">
        <f t="shared" si="46"/>
        <v>0</v>
      </c>
      <c r="BM44" s="202"/>
      <c r="BN44" s="202"/>
      <c r="BO44" s="203">
        <f t="shared" si="47"/>
        <v>0</v>
      </c>
      <c r="BP44" s="202"/>
      <c r="BQ44" s="202"/>
      <c r="BR44" s="203">
        <f t="shared" si="48"/>
        <v>0</v>
      </c>
      <c r="BS44" s="202"/>
      <c r="BT44" s="202"/>
      <c r="BU44" s="203">
        <f t="shared" si="49"/>
        <v>0</v>
      </c>
      <c r="BV44" s="202"/>
      <c r="BW44" s="202"/>
      <c r="BX44" s="203">
        <f t="shared" si="50"/>
        <v>0</v>
      </c>
      <c r="BY44" s="202"/>
      <c r="BZ44" s="202"/>
      <c r="CA44" s="203">
        <f t="shared" si="51"/>
        <v>0</v>
      </c>
      <c r="CB44" s="202"/>
      <c r="CC44" s="202"/>
      <c r="CD44" s="203">
        <f t="shared" si="52"/>
        <v>0</v>
      </c>
      <c r="CE44" s="202"/>
      <c r="CF44" s="202"/>
      <c r="CG44" s="203">
        <f t="shared" si="53"/>
        <v>0</v>
      </c>
      <c r="CH44" s="202"/>
      <c r="CI44" s="202"/>
      <c r="CJ44" s="203">
        <f t="shared" si="54"/>
        <v>0</v>
      </c>
      <c r="CL44" s="249"/>
    </row>
    <row r="45" spans="2:91" x14ac:dyDescent="0.25">
      <c r="B45" s="180"/>
      <c r="C45" s="180"/>
      <c r="D45" s="181"/>
      <c r="E45" s="38">
        <f t="shared" si="0"/>
        <v>45016</v>
      </c>
      <c r="F45" s="186"/>
      <c r="G45" s="203"/>
      <c r="H45" s="202"/>
      <c r="I45" s="202"/>
      <c r="J45" s="203">
        <f t="shared" si="28"/>
        <v>0</v>
      </c>
      <c r="K45" s="202"/>
      <c r="L45" s="202"/>
      <c r="M45" s="203">
        <f t="shared" si="29"/>
        <v>0</v>
      </c>
      <c r="N45" s="202"/>
      <c r="O45" s="202"/>
      <c r="P45" s="203">
        <f t="shared" si="30"/>
        <v>0</v>
      </c>
      <c r="Q45" s="202"/>
      <c r="R45" s="202"/>
      <c r="S45" s="203">
        <f t="shared" si="31"/>
        <v>0</v>
      </c>
      <c r="T45" s="202"/>
      <c r="U45" s="202"/>
      <c r="V45" s="203">
        <f t="shared" si="32"/>
        <v>0</v>
      </c>
      <c r="W45" s="202"/>
      <c r="X45" s="202"/>
      <c r="Y45" s="203">
        <f t="shared" si="33"/>
        <v>0</v>
      </c>
      <c r="Z45" s="202"/>
      <c r="AA45" s="202"/>
      <c r="AB45" s="203">
        <f t="shared" si="34"/>
        <v>0</v>
      </c>
      <c r="AC45" s="202"/>
      <c r="AD45" s="202"/>
      <c r="AE45" s="203">
        <f t="shared" si="35"/>
        <v>0</v>
      </c>
      <c r="AF45" s="202"/>
      <c r="AG45" s="202"/>
      <c r="AH45" s="203">
        <f t="shared" si="36"/>
        <v>0</v>
      </c>
      <c r="AI45" s="202"/>
      <c r="AJ45" s="202"/>
      <c r="AK45" s="203">
        <f t="shared" si="37"/>
        <v>0</v>
      </c>
      <c r="AL45" s="202"/>
      <c r="AM45" s="202"/>
      <c r="AN45" s="203">
        <f t="shared" si="38"/>
        <v>0</v>
      </c>
      <c r="AO45" s="202"/>
      <c r="AP45" s="202"/>
      <c r="AQ45" s="203">
        <f t="shared" si="39"/>
        <v>0</v>
      </c>
      <c r="AR45" s="202"/>
      <c r="AS45" s="202"/>
      <c r="AT45" s="203">
        <f t="shared" si="40"/>
        <v>0</v>
      </c>
      <c r="AU45" s="202"/>
      <c r="AV45" s="202"/>
      <c r="AW45" s="203">
        <f t="shared" si="41"/>
        <v>0</v>
      </c>
      <c r="AX45" s="202"/>
      <c r="AY45" s="202"/>
      <c r="AZ45" s="203">
        <f t="shared" si="42"/>
        <v>0</v>
      </c>
      <c r="BA45" s="202"/>
      <c r="BB45" s="202"/>
      <c r="BC45" s="203">
        <f t="shared" si="43"/>
        <v>0</v>
      </c>
      <c r="BD45" s="202"/>
      <c r="BE45" s="202"/>
      <c r="BF45" s="203">
        <f t="shared" si="44"/>
        <v>0</v>
      </c>
      <c r="BG45" s="202"/>
      <c r="BH45" s="202"/>
      <c r="BI45" s="203">
        <f t="shared" si="45"/>
        <v>0</v>
      </c>
      <c r="BJ45" s="202"/>
      <c r="BK45" s="202"/>
      <c r="BL45" s="203">
        <f t="shared" si="46"/>
        <v>0</v>
      </c>
      <c r="BM45" s="202"/>
      <c r="BN45" s="202"/>
      <c r="BO45" s="203">
        <f t="shared" si="47"/>
        <v>0</v>
      </c>
      <c r="BP45" s="202"/>
      <c r="BQ45" s="202"/>
      <c r="BR45" s="203">
        <f t="shared" si="48"/>
        <v>0</v>
      </c>
      <c r="BS45" s="202"/>
      <c r="BT45" s="202"/>
      <c r="BU45" s="203">
        <f t="shared" si="49"/>
        <v>0</v>
      </c>
      <c r="BV45" s="202"/>
      <c r="BW45" s="202"/>
      <c r="BX45" s="203">
        <f t="shared" si="50"/>
        <v>0</v>
      </c>
      <c r="BY45" s="202"/>
      <c r="BZ45" s="202"/>
      <c r="CA45" s="203">
        <f t="shared" si="51"/>
        <v>0</v>
      </c>
      <c r="CB45" s="202"/>
      <c r="CC45" s="202"/>
      <c r="CD45" s="203">
        <f t="shared" si="52"/>
        <v>0</v>
      </c>
      <c r="CE45" s="202"/>
      <c r="CF45" s="202"/>
      <c r="CG45" s="203">
        <f t="shared" si="53"/>
        <v>0</v>
      </c>
      <c r="CH45" s="202"/>
      <c r="CI45" s="202"/>
      <c r="CJ45" s="203">
        <f t="shared" si="54"/>
        <v>0</v>
      </c>
      <c r="CL45" s="249"/>
    </row>
    <row r="46" spans="2:91" x14ac:dyDescent="0.25">
      <c r="B46" s="180"/>
      <c r="C46" s="180"/>
      <c r="D46" s="181"/>
      <c r="E46" s="38">
        <f t="shared" si="0"/>
        <v>45016</v>
      </c>
      <c r="F46" s="186"/>
      <c r="G46" s="203"/>
      <c r="H46" s="202"/>
      <c r="I46" s="202"/>
      <c r="J46" s="203">
        <f t="shared" si="28"/>
        <v>0</v>
      </c>
      <c r="K46" s="202"/>
      <c r="L46" s="202"/>
      <c r="M46" s="203">
        <f t="shared" si="29"/>
        <v>0</v>
      </c>
      <c r="N46" s="202"/>
      <c r="O46" s="202"/>
      <c r="P46" s="203">
        <f t="shared" si="30"/>
        <v>0</v>
      </c>
      <c r="Q46" s="202"/>
      <c r="R46" s="202"/>
      <c r="S46" s="203">
        <f t="shared" si="31"/>
        <v>0</v>
      </c>
      <c r="T46" s="202"/>
      <c r="U46" s="202"/>
      <c r="V46" s="203">
        <f t="shared" si="32"/>
        <v>0</v>
      </c>
      <c r="W46" s="202"/>
      <c r="X46" s="202"/>
      <c r="Y46" s="203">
        <f t="shared" si="33"/>
        <v>0</v>
      </c>
      <c r="Z46" s="202"/>
      <c r="AA46" s="202"/>
      <c r="AB46" s="203">
        <f t="shared" si="34"/>
        <v>0</v>
      </c>
      <c r="AC46" s="202"/>
      <c r="AD46" s="202"/>
      <c r="AE46" s="203">
        <f t="shared" si="35"/>
        <v>0</v>
      </c>
      <c r="AF46" s="202"/>
      <c r="AG46" s="202"/>
      <c r="AH46" s="203">
        <f t="shared" si="36"/>
        <v>0</v>
      </c>
      <c r="AI46" s="202"/>
      <c r="AJ46" s="202"/>
      <c r="AK46" s="203">
        <f t="shared" si="37"/>
        <v>0</v>
      </c>
      <c r="AL46" s="202"/>
      <c r="AM46" s="202"/>
      <c r="AN46" s="203">
        <f t="shared" si="38"/>
        <v>0</v>
      </c>
      <c r="AO46" s="202"/>
      <c r="AP46" s="202"/>
      <c r="AQ46" s="203">
        <f t="shared" si="39"/>
        <v>0</v>
      </c>
      <c r="AR46" s="202"/>
      <c r="AS46" s="202"/>
      <c r="AT46" s="203">
        <f t="shared" si="40"/>
        <v>0</v>
      </c>
      <c r="AU46" s="202"/>
      <c r="AV46" s="202"/>
      <c r="AW46" s="203">
        <f t="shared" si="41"/>
        <v>0</v>
      </c>
      <c r="AX46" s="202"/>
      <c r="AY46" s="202"/>
      <c r="AZ46" s="203">
        <f t="shared" si="42"/>
        <v>0</v>
      </c>
      <c r="BA46" s="202"/>
      <c r="BB46" s="202"/>
      <c r="BC46" s="203">
        <f t="shared" si="43"/>
        <v>0</v>
      </c>
      <c r="BD46" s="202"/>
      <c r="BE46" s="202"/>
      <c r="BF46" s="203">
        <f t="shared" si="44"/>
        <v>0</v>
      </c>
      <c r="BG46" s="202"/>
      <c r="BH46" s="202"/>
      <c r="BI46" s="203">
        <f t="shared" si="45"/>
        <v>0</v>
      </c>
      <c r="BJ46" s="202"/>
      <c r="BK46" s="202"/>
      <c r="BL46" s="203">
        <f t="shared" si="46"/>
        <v>0</v>
      </c>
      <c r="BM46" s="202"/>
      <c r="BN46" s="202"/>
      <c r="BO46" s="203">
        <f t="shared" si="47"/>
        <v>0</v>
      </c>
      <c r="BP46" s="202"/>
      <c r="BQ46" s="202"/>
      <c r="BR46" s="203">
        <f t="shared" si="48"/>
        <v>0</v>
      </c>
      <c r="BS46" s="202"/>
      <c r="BT46" s="202"/>
      <c r="BU46" s="203">
        <f t="shared" si="49"/>
        <v>0</v>
      </c>
      <c r="BV46" s="202"/>
      <c r="BW46" s="202"/>
      <c r="BX46" s="203">
        <f t="shared" si="50"/>
        <v>0</v>
      </c>
      <c r="BY46" s="202"/>
      <c r="BZ46" s="202"/>
      <c r="CA46" s="203">
        <f t="shared" si="51"/>
        <v>0</v>
      </c>
      <c r="CB46" s="202"/>
      <c r="CC46" s="202"/>
      <c r="CD46" s="203">
        <f t="shared" si="52"/>
        <v>0</v>
      </c>
      <c r="CE46" s="202"/>
      <c r="CF46" s="202"/>
      <c r="CG46" s="203">
        <f t="shared" si="53"/>
        <v>0</v>
      </c>
      <c r="CH46" s="202"/>
      <c r="CI46" s="202"/>
      <c r="CJ46" s="203">
        <f t="shared" si="54"/>
        <v>0</v>
      </c>
      <c r="CL46" s="249"/>
    </row>
    <row r="47" spans="2:91" x14ac:dyDescent="0.25">
      <c r="B47" s="180"/>
      <c r="C47" s="180"/>
      <c r="D47" s="181"/>
      <c r="E47" s="38">
        <f t="shared" si="0"/>
        <v>45016</v>
      </c>
      <c r="F47" s="186"/>
      <c r="G47" s="203"/>
      <c r="H47" s="202"/>
      <c r="I47" s="202"/>
      <c r="J47" s="203">
        <f t="shared" si="28"/>
        <v>0</v>
      </c>
      <c r="K47" s="202"/>
      <c r="L47" s="202"/>
      <c r="M47" s="203">
        <f t="shared" si="29"/>
        <v>0</v>
      </c>
      <c r="N47" s="202"/>
      <c r="O47" s="202"/>
      <c r="P47" s="203">
        <f t="shared" si="30"/>
        <v>0</v>
      </c>
      <c r="Q47" s="202"/>
      <c r="R47" s="202"/>
      <c r="S47" s="203">
        <f t="shared" si="31"/>
        <v>0</v>
      </c>
      <c r="T47" s="202"/>
      <c r="U47" s="202"/>
      <c r="V47" s="203">
        <f t="shared" si="32"/>
        <v>0</v>
      </c>
      <c r="W47" s="202"/>
      <c r="X47" s="202"/>
      <c r="Y47" s="203">
        <f t="shared" si="33"/>
        <v>0</v>
      </c>
      <c r="Z47" s="202"/>
      <c r="AA47" s="202"/>
      <c r="AB47" s="203">
        <f t="shared" si="34"/>
        <v>0</v>
      </c>
      <c r="AC47" s="202"/>
      <c r="AD47" s="202"/>
      <c r="AE47" s="203">
        <f t="shared" si="35"/>
        <v>0</v>
      </c>
      <c r="AF47" s="202"/>
      <c r="AG47" s="202"/>
      <c r="AH47" s="203">
        <f t="shared" si="36"/>
        <v>0</v>
      </c>
      <c r="AI47" s="202"/>
      <c r="AJ47" s="202"/>
      <c r="AK47" s="203">
        <f t="shared" si="37"/>
        <v>0</v>
      </c>
      <c r="AL47" s="202"/>
      <c r="AM47" s="202"/>
      <c r="AN47" s="203">
        <f t="shared" si="38"/>
        <v>0</v>
      </c>
      <c r="AO47" s="202"/>
      <c r="AP47" s="202"/>
      <c r="AQ47" s="203">
        <f t="shared" si="39"/>
        <v>0</v>
      </c>
      <c r="AR47" s="202"/>
      <c r="AS47" s="202"/>
      <c r="AT47" s="203">
        <f t="shared" si="40"/>
        <v>0</v>
      </c>
      <c r="AU47" s="202"/>
      <c r="AV47" s="202"/>
      <c r="AW47" s="203">
        <f t="shared" si="41"/>
        <v>0</v>
      </c>
      <c r="AX47" s="202"/>
      <c r="AY47" s="202"/>
      <c r="AZ47" s="203">
        <f t="shared" si="42"/>
        <v>0</v>
      </c>
      <c r="BA47" s="202"/>
      <c r="BB47" s="202"/>
      <c r="BC47" s="203">
        <f t="shared" si="43"/>
        <v>0</v>
      </c>
      <c r="BD47" s="202"/>
      <c r="BE47" s="202"/>
      <c r="BF47" s="203">
        <f t="shared" si="44"/>
        <v>0</v>
      </c>
      <c r="BG47" s="202"/>
      <c r="BH47" s="202"/>
      <c r="BI47" s="203">
        <f t="shared" si="45"/>
        <v>0</v>
      </c>
      <c r="BJ47" s="202"/>
      <c r="BK47" s="202"/>
      <c r="BL47" s="203">
        <f t="shared" si="46"/>
        <v>0</v>
      </c>
      <c r="BM47" s="202"/>
      <c r="BN47" s="202"/>
      <c r="BO47" s="203">
        <f t="shared" si="47"/>
        <v>0</v>
      </c>
      <c r="BP47" s="202"/>
      <c r="BQ47" s="202"/>
      <c r="BR47" s="203">
        <f t="shared" si="48"/>
        <v>0</v>
      </c>
      <c r="BS47" s="202"/>
      <c r="BT47" s="202"/>
      <c r="BU47" s="203">
        <f t="shared" si="49"/>
        <v>0</v>
      </c>
      <c r="BV47" s="202"/>
      <c r="BW47" s="202"/>
      <c r="BX47" s="203">
        <f t="shared" si="50"/>
        <v>0</v>
      </c>
      <c r="BY47" s="202"/>
      <c r="BZ47" s="202"/>
      <c r="CA47" s="203">
        <f t="shared" si="51"/>
        <v>0</v>
      </c>
      <c r="CB47" s="202"/>
      <c r="CC47" s="202"/>
      <c r="CD47" s="203">
        <f t="shared" si="52"/>
        <v>0</v>
      </c>
      <c r="CE47" s="202"/>
      <c r="CF47" s="202"/>
      <c r="CG47" s="203">
        <f t="shared" si="53"/>
        <v>0</v>
      </c>
      <c r="CH47" s="202"/>
      <c r="CI47" s="202"/>
      <c r="CJ47" s="203">
        <f t="shared" si="54"/>
        <v>0</v>
      </c>
    </row>
    <row r="48" spans="2:91" x14ac:dyDescent="0.25">
      <c r="B48" s="180"/>
      <c r="C48" s="290"/>
      <c r="D48" s="181"/>
      <c r="E48" s="38">
        <f t="shared" si="0"/>
        <v>45016</v>
      </c>
      <c r="F48" s="186"/>
      <c r="G48" s="203"/>
      <c r="H48" s="202"/>
      <c r="I48" s="202"/>
      <c r="J48" s="203">
        <f t="shared" si="28"/>
        <v>0</v>
      </c>
      <c r="K48" s="202"/>
      <c r="L48" s="202"/>
      <c r="M48" s="203">
        <f t="shared" si="29"/>
        <v>0</v>
      </c>
      <c r="N48" s="202"/>
      <c r="O48" s="202"/>
      <c r="P48" s="203">
        <f t="shared" si="30"/>
        <v>0</v>
      </c>
      <c r="Q48" s="202"/>
      <c r="R48" s="202"/>
      <c r="S48" s="203">
        <f t="shared" si="31"/>
        <v>0</v>
      </c>
      <c r="T48" s="202"/>
      <c r="U48" s="202"/>
      <c r="V48" s="203">
        <f t="shared" si="32"/>
        <v>0</v>
      </c>
      <c r="W48" s="202"/>
      <c r="X48" s="202"/>
      <c r="Y48" s="203">
        <f t="shared" si="33"/>
        <v>0</v>
      </c>
      <c r="Z48" s="202"/>
      <c r="AA48" s="202"/>
      <c r="AB48" s="203">
        <f t="shared" si="34"/>
        <v>0</v>
      </c>
      <c r="AC48" s="202"/>
      <c r="AD48" s="202"/>
      <c r="AE48" s="203">
        <f t="shared" si="35"/>
        <v>0</v>
      </c>
      <c r="AF48" s="202"/>
      <c r="AG48" s="202"/>
      <c r="AH48" s="203">
        <f t="shared" si="36"/>
        <v>0</v>
      </c>
      <c r="AI48" s="202"/>
      <c r="AJ48" s="202"/>
      <c r="AK48" s="203">
        <f t="shared" si="37"/>
        <v>0</v>
      </c>
      <c r="AL48" s="202"/>
      <c r="AM48" s="202"/>
      <c r="AN48" s="203">
        <f t="shared" si="38"/>
        <v>0</v>
      </c>
      <c r="AO48" s="202"/>
      <c r="AP48" s="202"/>
      <c r="AQ48" s="203">
        <f t="shared" si="39"/>
        <v>0</v>
      </c>
      <c r="AR48" s="202"/>
      <c r="AS48" s="202"/>
      <c r="AT48" s="203">
        <f t="shared" si="40"/>
        <v>0</v>
      </c>
      <c r="AU48" s="202"/>
      <c r="AV48" s="202"/>
      <c r="AW48" s="203">
        <f t="shared" si="41"/>
        <v>0</v>
      </c>
      <c r="AX48" s="202"/>
      <c r="AY48" s="202"/>
      <c r="AZ48" s="203">
        <f t="shared" si="42"/>
        <v>0</v>
      </c>
      <c r="BA48" s="202"/>
      <c r="BB48" s="202"/>
      <c r="BC48" s="203">
        <f t="shared" si="43"/>
        <v>0</v>
      </c>
      <c r="BD48" s="202"/>
      <c r="BE48" s="202"/>
      <c r="BF48" s="203">
        <f t="shared" si="44"/>
        <v>0</v>
      </c>
      <c r="BG48" s="202"/>
      <c r="BH48" s="202"/>
      <c r="BI48" s="203">
        <f t="shared" si="45"/>
        <v>0</v>
      </c>
      <c r="BJ48" s="202"/>
      <c r="BK48" s="202"/>
      <c r="BL48" s="203">
        <f t="shared" si="46"/>
        <v>0</v>
      </c>
      <c r="BM48" s="202"/>
      <c r="BN48" s="202"/>
      <c r="BO48" s="203">
        <f t="shared" si="47"/>
        <v>0</v>
      </c>
      <c r="BP48" s="202"/>
      <c r="BQ48" s="202"/>
      <c r="BR48" s="203">
        <f t="shared" si="48"/>
        <v>0</v>
      </c>
      <c r="BS48" s="202"/>
      <c r="BT48" s="202"/>
      <c r="BU48" s="203">
        <f t="shared" si="49"/>
        <v>0</v>
      </c>
      <c r="BV48" s="202"/>
      <c r="BW48" s="202"/>
      <c r="BX48" s="203">
        <f t="shared" si="50"/>
        <v>0</v>
      </c>
      <c r="BY48" s="202"/>
      <c r="BZ48" s="202"/>
      <c r="CA48" s="203">
        <f t="shared" si="51"/>
        <v>0</v>
      </c>
      <c r="CB48" s="202"/>
      <c r="CC48" s="202"/>
      <c r="CD48" s="203">
        <f t="shared" si="52"/>
        <v>0</v>
      </c>
      <c r="CE48" s="202"/>
      <c r="CF48" s="202"/>
      <c r="CG48" s="203">
        <f t="shared" si="53"/>
        <v>0</v>
      </c>
      <c r="CH48" s="202"/>
      <c r="CI48" s="202"/>
      <c r="CJ48" s="203">
        <f t="shared" si="54"/>
        <v>0</v>
      </c>
    </row>
    <row r="49" spans="2:93" x14ac:dyDescent="0.25">
      <c r="B49" s="180"/>
      <c r="C49" s="180"/>
      <c r="D49" s="181"/>
      <c r="E49" s="38">
        <f t="shared" si="0"/>
        <v>45016</v>
      </c>
      <c r="F49" s="186"/>
      <c r="G49" s="203"/>
      <c r="H49" s="202"/>
      <c r="I49" s="202"/>
      <c r="J49" s="203">
        <f t="shared" si="28"/>
        <v>0</v>
      </c>
      <c r="K49" s="202"/>
      <c r="L49" s="202"/>
      <c r="M49" s="203">
        <f t="shared" si="29"/>
        <v>0</v>
      </c>
      <c r="N49" s="202"/>
      <c r="O49" s="202"/>
      <c r="P49" s="203">
        <f t="shared" si="30"/>
        <v>0</v>
      </c>
      <c r="Q49" s="202"/>
      <c r="R49" s="202"/>
      <c r="S49" s="203">
        <f t="shared" si="31"/>
        <v>0</v>
      </c>
      <c r="T49" s="202"/>
      <c r="U49" s="202"/>
      <c r="V49" s="203">
        <f t="shared" si="32"/>
        <v>0</v>
      </c>
      <c r="W49" s="202"/>
      <c r="X49" s="202"/>
      <c r="Y49" s="203">
        <f t="shared" si="33"/>
        <v>0</v>
      </c>
      <c r="Z49" s="202"/>
      <c r="AA49" s="202"/>
      <c r="AB49" s="203">
        <f t="shared" si="34"/>
        <v>0</v>
      </c>
      <c r="AC49" s="202"/>
      <c r="AD49" s="202"/>
      <c r="AE49" s="203">
        <f t="shared" si="35"/>
        <v>0</v>
      </c>
      <c r="AF49" s="202"/>
      <c r="AG49" s="202"/>
      <c r="AH49" s="203">
        <f t="shared" si="36"/>
        <v>0</v>
      </c>
      <c r="AI49" s="202"/>
      <c r="AJ49" s="202"/>
      <c r="AK49" s="203">
        <f t="shared" si="37"/>
        <v>0</v>
      </c>
      <c r="AL49" s="202"/>
      <c r="AM49" s="202"/>
      <c r="AN49" s="203">
        <f t="shared" si="38"/>
        <v>0</v>
      </c>
      <c r="AO49" s="202"/>
      <c r="AP49" s="202"/>
      <c r="AQ49" s="203">
        <f t="shared" si="39"/>
        <v>0</v>
      </c>
      <c r="AR49" s="202"/>
      <c r="AS49" s="202"/>
      <c r="AT49" s="203">
        <f t="shared" si="40"/>
        <v>0</v>
      </c>
      <c r="AU49" s="202"/>
      <c r="AV49" s="202"/>
      <c r="AW49" s="203">
        <f t="shared" si="41"/>
        <v>0</v>
      </c>
      <c r="AX49" s="202"/>
      <c r="AY49" s="202"/>
      <c r="AZ49" s="203">
        <f t="shared" si="42"/>
        <v>0</v>
      </c>
      <c r="BA49" s="202"/>
      <c r="BB49" s="202"/>
      <c r="BC49" s="203">
        <f t="shared" si="43"/>
        <v>0</v>
      </c>
      <c r="BD49" s="202"/>
      <c r="BE49" s="202"/>
      <c r="BF49" s="203">
        <f t="shared" si="44"/>
        <v>0</v>
      </c>
      <c r="BG49" s="202"/>
      <c r="BH49" s="202"/>
      <c r="BI49" s="203">
        <f t="shared" si="45"/>
        <v>0</v>
      </c>
      <c r="BJ49" s="202"/>
      <c r="BK49" s="202"/>
      <c r="BL49" s="203">
        <f t="shared" si="46"/>
        <v>0</v>
      </c>
      <c r="BM49" s="202"/>
      <c r="BN49" s="202"/>
      <c r="BO49" s="203">
        <f t="shared" si="47"/>
        <v>0</v>
      </c>
      <c r="BP49" s="202"/>
      <c r="BQ49" s="202"/>
      <c r="BR49" s="203">
        <f t="shared" si="48"/>
        <v>0</v>
      </c>
      <c r="BS49" s="202"/>
      <c r="BT49" s="202"/>
      <c r="BU49" s="203">
        <f t="shared" si="49"/>
        <v>0</v>
      </c>
      <c r="BV49" s="202"/>
      <c r="BW49" s="202"/>
      <c r="BX49" s="203">
        <f t="shared" si="50"/>
        <v>0</v>
      </c>
      <c r="BY49" s="202"/>
      <c r="BZ49" s="202"/>
      <c r="CA49" s="203">
        <f t="shared" si="51"/>
        <v>0</v>
      </c>
      <c r="CB49" s="202"/>
      <c r="CC49" s="202"/>
      <c r="CD49" s="203">
        <f t="shared" si="52"/>
        <v>0</v>
      </c>
      <c r="CE49" s="202"/>
      <c r="CF49" s="202"/>
      <c r="CG49" s="203">
        <f t="shared" si="53"/>
        <v>0</v>
      </c>
      <c r="CH49" s="202"/>
      <c r="CI49" s="202"/>
      <c r="CJ49" s="203">
        <f t="shared" si="54"/>
        <v>0</v>
      </c>
    </row>
    <row r="50" spans="2:93" x14ac:dyDescent="0.25">
      <c r="B50" s="180"/>
      <c r="C50" s="180"/>
      <c r="D50" s="181"/>
      <c r="E50" s="38">
        <f t="shared" si="0"/>
        <v>45016</v>
      </c>
      <c r="F50" s="186"/>
      <c r="G50" s="203"/>
      <c r="H50" s="202"/>
      <c r="I50" s="202"/>
      <c r="J50" s="203">
        <f t="shared" si="28"/>
        <v>0</v>
      </c>
      <c r="K50" s="202"/>
      <c r="L50" s="202"/>
      <c r="M50" s="203">
        <f t="shared" si="29"/>
        <v>0</v>
      </c>
      <c r="N50" s="202"/>
      <c r="O50" s="202"/>
      <c r="P50" s="203">
        <f t="shared" si="30"/>
        <v>0</v>
      </c>
      <c r="Q50" s="202"/>
      <c r="R50" s="202"/>
      <c r="S50" s="203">
        <f t="shared" si="31"/>
        <v>0</v>
      </c>
      <c r="T50" s="202"/>
      <c r="U50" s="202"/>
      <c r="V50" s="203">
        <f t="shared" si="32"/>
        <v>0</v>
      </c>
      <c r="W50" s="202"/>
      <c r="X50" s="202"/>
      <c r="Y50" s="203">
        <f t="shared" si="33"/>
        <v>0</v>
      </c>
      <c r="Z50" s="202"/>
      <c r="AA50" s="202"/>
      <c r="AB50" s="203">
        <f t="shared" si="34"/>
        <v>0</v>
      </c>
      <c r="AC50" s="202"/>
      <c r="AD50" s="202"/>
      <c r="AE50" s="203">
        <f t="shared" si="35"/>
        <v>0</v>
      </c>
      <c r="AF50" s="202"/>
      <c r="AG50" s="202"/>
      <c r="AH50" s="203">
        <f t="shared" si="36"/>
        <v>0</v>
      </c>
      <c r="AI50" s="202"/>
      <c r="AJ50" s="202"/>
      <c r="AK50" s="203">
        <f t="shared" si="37"/>
        <v>0</v>
      </c>
      <c r="AL50" s="202"/>
      <c r="AM50" s="202"/>
      <c r="AN50" s="203">
        <f t="shared" si="38"/>
        <v>0</v>
      </c>
      <c r="AO50" s="202"/>
      <c r="AP50" s="202"/>
      <c r="AQ50" s="203">
        <f t="shared" si="39"/>
        <v>0</v>
      </c>
      <c r="AR50" s="202"/>
      <c r="AS50" s="202"/>
      <c r="AT50" s="203">
        <f t="shared" si="40"/>
        <v>0</v>
      </c>
      <c r="AU50" s="202"/>
      <c r="AV50" s="202"/>
      <c r="AW50" s="203">
        <f t="shared" si="41"/>
        <v>0</v>
      </c>
      <c r="AX50" s="202"/>
      <c r="AY50" s="202"/>
      <c r="AZ50" s="203">
        <f t="shared" si="42"/>
        <v>0</v>
      </c>
      <c r="BA50" s="202"/>
      <c r="BB50" s="202"/>
      <c r="BC50" s="203">
        <f t="shared" si="43"/>
        <v>0</v>
      </c>
      <c r="BD50" s="202"/>
      <c r="BE50" s="202"/>
      <c r="BF50" s="203">
        <f t="shared" si="44"/>
        <v>0</v>
      </c>
      <c r="BG50" s="202"/>
      <c r="BH50" s="202"/>
      <c r="BI50" s="203">
        <f t="shared" si="45"/>
        <v>0</v>
      </c>
      <c r="BJ50" s="202"/>
      <c r="BK50" s="202"/>
      <c r="BL50" s="203">
        <f t="shared" si="46"/>
        <v>0</v>
      </c>
      <c r="BM50" s="202"/>
      <c r="BN50" s="202"/>
      <c r="BO50" s="203">
        <f t="shared" si="47"/>
        <v>0</v>
      </c>
      <c r="BP50" s="202"/>
      <c r="BQ50" s="202"/>
      <c r="BR50" s="203">
        <f t="shared" si="48"/>
        <v>0</v>
      </c>
      <c r="BS50" s="202"/>
      <c r="BT50" s="202"/>
      <c r="BU50" s="203">
        <f t="shared" si="49"/>
        <v>0</v>
      </c>
      <c r="BV50" s="202"/>
      <c r="BW50" s="202"/>
      <c r="BX50" s="203">
        <f t="shared" si="50"/>
        <v>0</v>
      </c>
      <c r="BY50" s="202"/>
      <c r="BZ50" s="202"/>
      <c r="CA50" s="203">
        <f t="shared" si="51"/>
        <v>0</v>
      </c>
      <c r="CB50" s="202"/>
      <c r="CC50" s="202"/>
      <c r="CD50" s="203">
        <f t="shared" si="52"/>
        <v>0</v>
      </c>
      <c r="CE50" s="202"/>
      <c r="CF50" s="202"/>
      <c r="CG50" s="203">
        <f t="shared" si="53"/>
        <v>0</v>
      </c>
      <c r="CH50" s="202"/>
      <c r="CI50" s="202"/>
      <c r="CJ50" s="203">
        <f t="shared" si="54"/>
        <v>0</v>
      </c>
    </row>
    <row r="51" spans="2:93" x14ac:dyDescent="0.25">
      <c r="B51" s="180"/>
      <c r="C51" s="180"/>
      <c r="D51" s="181"/>
      <c r="E51" s="38">
        <f t="shared" si="0"/>
        <v>45016</v>
      </c>
      <c r="F51" s="186"/>
      <c r="G51" s="203"/>
      <c r="H51" s="202"/>
      <c r="I51" s="202"/>
      <c r="J51" s="203">
        <f t="shared" si="28"/>
        <v>0</v>
      </c>
      <c r="K51" s="202"/>
      <c r="L51" s="202"/>
      <c r="M51" s="203">
        <f t="shared" si="29"/>
        <v>0</v>
      </c>
      <c r="N51" s="202"/>
      <c r="O51" s="202"/>
      <c r="P51" s="203">
        <f t="shared" si="30"/>
        <v>0</v>
      </c>
      <c r="Q51" s="202"/>
      <c r="R51" s="202"/>
      <c r="S51" s="203">
        <f t="shared" si="31"/>
        <v>0</v>
      </c>
      <c r="T51" s="202"/>
      <c r="U51" s="202"/>
      <c r="V51" s="203">
        <f t="shared" si="32"/>
        <v>0</v>
      </c>
      <c r="W51" s="202"/>
      <c r="X51" s="202"/>
      <c r="Y51" s="203">
        <f t="shared" si="33"/>
        <v>0</v>
      </c>
      <c r="Z51" s="202"/>
      <c r="AA51" s="202"/>
      <c r="AB51" s="203">
        <f t="shared" si="34"/>
        <v>0</v>
      </c>
      <c r="AC51" s="202"/>
      <c r="AD51" s="202"/>
      <c r="AE51" s="203">
        <f t="shared" si="35"/>
        <v>0</v>
      </c>
      <c r="AF51" s="202"/>
      <c r="AG51" s="202"/>
      <c r="AH51" s="203">
        <f t="shared" si="36"/>
        <v>0</v>
      </c>
      <c r="AI51" s="202"/>
      <c r="AJ51" s="202"/>
      <c r="AK51" s="203">
        <f t="shared" si="37"/>
        <v>0</v>
      </c>
      <c r="AL51" s="202"/>
      <c r="AM51" s="202"/>
      <c r="AN51" s="203">
        <f t="shared" si="38"/>
        <v>0</v>
      </c>
      <c r="AO51" s="202"/>
      <c r="AP51" s="202"/>
      <c r="AQ51" s="203">
        <f t="shared" si="39"/>
        <v>0</v>
      </c>
      <c r="AR51" s="202"/>
      <c r="AS51" s="202"/>
      <c r="AT51" s="203">
        <f t="shared" si="40"/>
        <v>0</v>
      </c>
      <c r="AU51" s="202"/>
      <c r="AV51" s="202"/>
      <c r="AW51" s="203">
        <f t="shared" si="41"/>
        <v>0</v>
      </c>
      <c r="AX51" s="202"/>
      <c r="AY51" s="202"/>
      <c r="AZ51" s="203">
        <f t="shared" si="42"/>
        <v>0</v>
      </c>
      <c r="BA51" s="202"/>
      <c r="BB51" s="202"/>
      <c r="BC51" s="203">
        <f t="shared" si="43"/>
        <v>0</v>
      </c>
      <c r="BD51" s="202"/>
      <c r="BE51" s="202"/>
      <c r="BF51" s="203">
        <f t="shared" si="44"/>
        <v>0</v>
      </c>
      <c r="BG51" s="202"/>
      <c r="BH51" s="202"/>
      <c r="BI51" s="203">
        <f t="shared" si="45"/>
        <v>0</v>
      </c>
      <c r="BJ51" s="202"/>
      <c r="BK51" s="202"/>
      <c r="BL51" s="203">
        <f t="shared" si="46"/>
        <v>0</v>
      </c>
      <c r="BM51" s="202"/>
      <c r="BN51" s="202"/>
      <c r="BO51" s="203">
        <f t="shared" si="47"/>
        <v>0</v>
      </c>
      <c r="BP51" s="202"/>
      <c r="BQ51" s="202"/>
      <c r="BR51" s="203">
        <f t="shared" si="48"/>
        <v>0</v>
      </c>
      <c r="BS51" s="202"/>
      <c r="BT51" s="202"/>
      <c r="BU51" s="203">
        <f t="shared" si="49"/>
        <v>0</v>
      </c>
      <c r="BV51" s="202"/>
      <c r="BW51" s="202"/>
      <c r="BX51" s="203">
        <f t="shared" si="50"/>
        <v>0</v>
      </c>
      <c r="BY51" s="202"/>
      <c r="BZ51" s="202"/>
      <c r="CA51" s="203">
        <f t="shared" si="51"/>
        <v>0</v>
      </c>
      <c r="CB51" s="202"/>
      <c r="CC51" s="202"/>
      <c r="CD51" s="203">
        <f t="shared" si="52"/>
        <v>0</v>
      </c>
      <c r="CE51" s="202"/>
      <c r="CF51" s="202"/>
      <c r="CG51" s="203">
        <f t="shared" si="53"/>
        <v>0</v>
      </c>
      <c r="CH51" s="202"/>
      <c r="CI51" s="202"/>
      <c r="CJ51" s="203">
        <f t="shared" si="54"/>
        <v>0</v>
      </c>
    </row>
    <row r="52" spans="2:93" x14ac:dyDescent="0.25">
      <c r="B52" s="180"/>
      <c r="C52" s="180"/>
      <c r="D52" s="181"/>
      <c r="E52" s="38">
        <f t="shared" si="0"/>
        <v>45016</v>
      </c>
      <c r="F52" s="186"/>
      <c r="G52" s="203"/>
      <c r="H52" s="202"/>
      <c r="I52" s="202"/>
      <c r="J52" s="203">
        <f t="shared" si="28"/>
        <v>0</v>
      </c>
      <c r="K52" s="202"/>
      <c r="L52" s="202"/>
      <c r="M52" s="203">
        <f t="shared" si="29"/>
        <v>0</v>
      </c>
      <c r="N52" s="202"/>
      <c r="O52" s="202"/>
      <c r="P52" s="203">
        <f t="shared" si="30"/>
        <v>0</v>
      </c>
      <c r="Q52" s="202"/>
      <c r="R52" s="202"/>
      <c r="S52" s="203">
        <f t="shared" si="31"/>
        <v>0</v>
      </c>
      <c r="T52" s="202"/>
      <c r="U52" s="202"/>
      <c r="V52" s="203">
        <f t="shared" si="32"/>
        <v>0</v>
      </c>
      <c r="W52" s="202"/>
      <c r="X52" s="202"/>
      <c r="Y52" s="203">
        <f t="shared" si="33"/>
        <v>0</v>
      </c>
      <c r="Z52" s="202"/>
      <c r="AA52" s="202"/>
      <c r="AB52" s="203">
        <f t="shared" si="34"/>
        <v>0</v>
      </c>
      <c r="AC52" s="202"/>
      <c r="AD52" s="202"/>
      <c r="AE52" s="203">
        <f t="shared" si="35"/>
        <v>0</v>
      </c>
      <c r="AF52" s="202"/>
      <c r="AG52" s="202"/>
      <c r="AH52" s="203">
        <f t="shared" si="36"/>
        <v>0</v>
      </c>
      <c r="AI52" s="202"/>
      <c r="AJ52" s="202"/>
      <c r="AK52" s="203">
        <f t="shared" si="37"/>
        <v>0</v>
      </c>
      <c r="AL52" s="202"/>
      <c r="AM52" s="202"/>
      <c r="AN52" s="203">
        <f t="shared" si="38"/>
        <v>0</v>
      </c>
      <c r="AO52" s="202"/>
      <c r="AP52" s="202"/>
      <c r="AQ52" s="203">
        <f t="shared" si="39"/>
        <v>0</v>
      </c>
      <c r="AR52" s="202"/>
      <c r="AS52" s="202"/>
      <c r="AT52" s="203">
        <f t="shared" si="40"/>
        <v>0</v>
      </c>
      <c r="AU52" s="202"/>
      <c r="AV52" s="202"/>
      <c r="AW52" s="203">
        <f t="shared" si="41"/>
        <v>0</v>
      </c>
      <c r="AX52" s="202"/>
      <c r="AY52" s="202"/>
      <c r="AZ52" s="203">
        <f t="shared" si="42"/>
        <v>0</v>
      </c>
      <c r="BA52" s="202"/>
      <c r="BB52" s="202"/>
      <c r="BC52" s="203">
        <f t="shared" si="43"/>
        <v>0</v>
      </c>
      <c r="BD52" s="202"/>
      <c r="BE52" s="202"/>
      <c r="BF52" s="203">
        <f t="shared" si="44"/>
        <v>0</v>
      </c>
      <c r="BG52" s="202"/>
      <c r="BH52" s="202"/>
      <c r="BI52" s="203">
        <f t="shared" si="45"/>
        <v>0</v>
      </c>
      <c r="BJ52" s="202"/>
      <c r="BK52" s="202"/>
      <c r="BL52" s="203">
        <f t="shared" si="46"/>
        <v>0</v>
      </c>
      <c r="BM52" s="202"/>
      <c r="BN52" s="202"/>
      <c r="BO52" s="203">
        <f t="shared" si="47"/>
        <v>0</v>
      </c>
      <c r="BP52" s="202"/>
      <c r="BQ52" s="202"/>
      <c r="BR52" s="203">
        <f t="shared" si="48"/>
        <v>0</v>
      </c>
      <c r="BS52" s="202"/>
      <c r="BT52" s="202"/>
      <c r="BU52" s="203">
        <f t="shared" si="49"/>
        <v>0</v>
      </c>
      <c r="BV52" s="202"/>
      <c r="BW52" s="202"/>
      <c r="BX52" s="203">
        <f t="shared" si="50"/>
        <v>0</v>
      </c>
      <c r="BY52" s="202"/>
      <c r="BZ52" s="202"/>
      <c r="CA52" s="203">
        <f t="shared" si="51"/>
        <v>0</v>
      </c>
      <c r="CB52" s="202"/>
      <c r="CC52" s="202"/>
      <c r="CD52" s="203">
        <f t="shared" si="52"/>
        <v>0</v>
      </c>
      <c r="CE52" s="202"/>
      <c r="CF52" s="202"/>
      <c r="CG52" s="203">
        <f t="shared" si="53"/>
        <v>0</v>
      </c>
      <c r="CH52" s="202"/>
      <c r="CI52" s="202"/>
      <c r="CJ52" s="203">
        <f t="shared" si="54"/>
        <v>0</v>
      </c>
    </row>
    <row r="53" spans="2:93" x14ac:dyDescent="0.25">
      <c r="B53" s="180"/>
      <c r="C53" s="180"/>
      <c r="D53" s="181"/>
      <c r="E53" s="38">
        <f t="shared" si="0"/>
        <v>45016</v>
      </c>
      <c r="F53" s="186"/>
      <c r="G53" s="203"/>
      <c r="H53" s="202"/>
      <c r="I53" s="202"/>
      <c r="J53" s="203">
        <f t="shared" si="28"/>
        <v>0</v>
      </c>
      <c r="K53" s="202"/>
      <c r="L53" s="202"/>
      <c r="M53" s="203">
        <f t="shared" si="29"/>
        <v>0</v>
      </c>
      <c r="N53" s="202"/>
      <c r="O53" s="202"/>
      <c r="P53" s="203">
        <f t="shared" si="30"/>
        <v>0</v>
      </c>
      <c r="Q53" s="202"/>
      <c r="R53" s="202"/>
      <c r="S53" s="203">
        <f t="shared" si="31"/>
        <v>0</v>
      </c>
      <c r="T53" s="202"/>
      <c r="U53" s="202"/>
      <c r="V53" s="203">
        <f t="shared" si="32"/>
        <v>0</v>
      </c>
      <c r="W53" s="202"/>
      <c r="X53" s="202"/>
      <c r="Y53" s="203">
        <f t="shared" si="33"/>
        <v>0</v>
      </c>
      <c r="Z53" s="202"/>
      <c r="AA53" s="202"/>
      <c r="AB53" s="203">
        <f t="shared" si="34"/>
        <v>0</v>
      </c>
      <c r="AC53" s="202"/>
      <c r="AD53" s="202"/>
      <c r="AE53" s="203">
        <f t="shared" si="35"/>
        <v>0</v>
      </c>
      <c r="AF53" s="202"/>
      <c r="AG53" s="202"/>
      <c r="AH53" s="203">
        <f t="shared" si="36"/>
        <v>0</v>
      </c>
      <c r="AI53" s="202"/>
      <c r="AJ53" s="202"/>
      <c r="AK53" s="203">
        <f t="shared" si="37"/>
        <v>0</v>
      </c>
      <c r="AL53" s="202"/>
      <c r="AM53" s="202"/>
      <c r="AN53" s="203">
        <f t="shared" si="38"/>
        <v>0</v>
      </c>
      <c r="AO53" s="202"/>
      <c r="AP53" s="202"/>
      <c r="AQ53" s="203">
        <f t="shared" si="39"/>
        <v>0</v>
      </c>
      <c r="AR53" s="202"/>
      <c r="AS53" s="202"/>
      <c r="AT53" s="203">
        <f t="shared" si="40"/>
        <v>0</v>
      </c>
      <c r="AU53" s="202"/>
      <c r="AV53" s="202"/>
      <c r="AW53" s="203">
        <f t="shared" si="41"/>
        <v>0</v>
      </c>
      <c r="AX53" s="202"/>
      <c r="AY53" s="202"/>
      <c r="AZ53" s="203">
        <f t="shared" si="42"/>
        <v>0</v>
      </c>
      <c r="BA53" s="202"/>
      <c r="BB53" s="202"/>
      <c r="BC53" s="203">
        <f t="shared" si="43"/>
        <v>0</v>
      </c>
      <c r="BD53" s="202"/>
      <c r="BE53" s="202"/>
      <c r="BF53" s="203">
        <f t="shared" si="44"/>
        <v>0</v>
      </c>
      <c r="BG53" s="202"/>
      <c r="BH53" s="202"/>
      <c r="BI53" s="203">
        <f t="shared" si="45"/>
        <v>0</v>
      </c>
      <c r="BJ53" s="202"/>
      <c r="BK53" s="202"/>
      <c r="BL53" s="203">
        <f t="shared" si="46"/>
        <v>0</v>
      </c>
      <c r="BM53" s="202"/>
      <c r="BN53" s="202"/>
      <c r="BO53" s="203">
        <f t="shared" si="47"/>
        <v>0</v>
      </c>
      <c r="BP53" s="202"/>
      <c r="BQ53" s="202"/>
      <c r="BR53" s="203">
        <f t="shared" si="48"/>
        <v>0</v>
      </c>
      <c r="BS53" s="202"/>
      <c r="BT53" s="202"/>
      <c r="BU53" s="203">
        <f t="shared" si="49"/>
        <v>0</v>
      </c>
      <c r="BV53" s="202"/>
      <c r="BW53" s="202"/>
      <c r="BX53" s="203">
        <f t="shared" si="50"/>
        <v>0</v>
      </c>
      <c r="BY53" s="202"/>
      <c r="BZ53" s="202"/>
      <c r="CA53" s="203">
        <f t="shared" si="51"/>
        <v>0</v>
      </c>
      <c r="CB53" s="202"/>
      <c r="CC53" s="202"/>
      <c r="CD53" s="203">
        <f t="shared" si="52"/>
        <v>0</v>
      </c>
      <c r="CE53" s="202"/>
      <c r="CF53" s="202"/>
      <c r="CG53" s="203">
        <f t="shared" si="53"/>
        <v>0</v>
      </c>
      <c r="CH53" s="202"/>
      <c r="CI53" s="202"/>
      <c r="CJ53" s="203">
        <f t="shared" si="54"/>
        <v>0</v>
      </c>
    </row>
    <row r="54" spans="2:93" x14ac:dyDescent="0.25">
      <c r="B54" s="180"/>
      <c r="C54" s="180"/>
      <c r="D54" s="181"/>
      <c r="E54" s="38">
        <f t="shared" si="0"/>
        <v>45016</v>
      </c>
      <c r="F54" s="186"/>
      <c r="G54" s="203"/>
      <c r="H54" s="202"/>
      <c r="I54" s="202"/>
      <c r="J54" s="203">
        <f t="shared" si="28"/>
        <v>0</v>
      </c>
      <c r="K54" s="202"/>
      <c r="L54" s="202"/>
      <c r="M54" s="203">
        <f t="shared" si="29"/>
        <v>0</v>
      </c>
      <c r="N54" s="202"/>
      <c r="O54" s="202"/>
      <c r="P54" s="203">
        <f t="shared" si="30"/>
        <v>0</v>
      </c>
      <c r="Q54" s="202"/>
      <c r="R54" s="202"/>
      <c r="S54" s="203">
        <f t="shared" si="31"/>
        <v>0</v>
      </c>
      <c r="T54" s="202"/>
      <c r="U54" s="202"/>
      <c r="V54" s="203">
        <f t="shared" si="32"/>
        <v>0</v>
      </c>
      <c r="W54" s="202"/>
      <c r="X54" s="202"/>
      <c r="Y54" s="203">
        <f t="shared" si="33"/>
        <v>0</v>
      </c>
      <c r="Z54" s="202"/>
      <c r="AA54" s="202"/>
      <c r="AB54" s="203">
        <f t="shared" si="34"/>
        <v>0</v>
      </c>
      <c r="AC54" s="202"/>
      <c r="AD54" s="202"/>
      <c r="AE54" s="203">
        <f t="shared" si="35"/>
        <v>0</v>
      </c>
      <c r="AF54" s="202"/>
      <c r="AG54" s="202"/>
      <c r="AH54" s="203">
        <f t="shared" si="36"/>
        <v>0</v>
      </c>
      <c r="AI54" s="202"/>
      <c r="AJ54" s="202"/>
      <c r="AK54" s="203">
        <f t="shared" si="37"/>
        <v>0</v>
      </c>
      <c r="AL54" s="202"/>
      <c r="AM54" s="202"/>
      <c r="AN54" s="203">
        <f t="shared" si="38"/>
        <v>0</v>
      </c>
      <c r="AO54" s="202"/>
      <c r="AP54" s="202"/>
      <c r="AQ54" s="203">
        <f t="shared" si="39"/>
        <v>0</v>
      </c>
      <c r="AR54" s="202"/>
      <c r="AS54" s="202"/>
      <c r="AT54" s="203">
        <f t="shared" si="40"/>
        <v>0</v>
      </c>
      <c r="AU54" s="202"/>
      <c r="AV54" s="202"/>
      <c r="AW54" s="203">
        <f t="shared" si="41"/>
        <v>0</v>
      </c>
      <c r="AX54" s="202"/>
      <c r="AY54" s="202"/>
      <c r="AZ54" s="203">
        <f t="shared" si="42"/>
        <v>0</v>
      </c>
      <c r="BA54" s="202"/>
      <c r="BB54" s="202"/>
      <c r="BC54" s="203">
        <f t="shared" si="43"/>
        <v>0</v>
      </c>
      <c r="BD54" s="202"/>
      <c r="BE54" s="202"/>
      <c r="BF54" s="203">
        <f t="shared" si="44"/>
        <v>0</v>
      </c>
      <c r="BG54" s="202"/>
      <c r="BH54" s="202"/>
      <c r="BI54" s="203">
        <f t="shared" si="45"/>
        <v>0</v>
      </c>
      <c r="BJ54" s="202"/>
      <c r="BK54" s="202"/>
      <c r="BL54" s="203">
        <f t="shared" si="46"/>
        <v>0</v>
      </c>
      <c r="BM54" s="202"/>
      <c r="BN54" s="202"/>
      <c r="BO54" s="203">
        <f t="shared" si="47"/>
        <v>0</v>
      </c>
      <c r="BP54" s="202"/>
      <c r="BQ54" s="202"/>
      <c r="BR54" s="203">
        <f t="shared" si="48"/>
        <v>0</v>
      </c>
      <c r="BS54" s="202"/>
      <c r="BT54" s="202"/>
      <c r="BU54" s="203">
        <f t="shared" si="49"/>
        <v>0</v>
      </c>
      <c r="BV54" s="202"/>
      <c r="BW54" s="202"/>
      <c r="BX54" s="203">
        <f t="shared" si="50"/>
        <v>0</v>
      </c>
      <c r="BY54" s="202"/>
      <c r="BZ54" s="202"/>
      <c r="CA54" s="203">
        <f t="shared" si="51"/>
        <v>0</v>
      </c>
      <c r="CB54" s="202"/>
      <c r="CC54" s="202"/>
      <c r="CD54" s="203">
        <f t="shared" si="52"/>
        <v>0</v>
      </c>
      <c r="CE54" s="202"/>
      <c r="CF54" s="202"/>
      <c r="CG54" s="203">
        <f t="shared" si="53"/>
        <v>0</v>
      </c>
      <c r="CH54" s="202"/>
      <c r="CI54" s="202"/>
      <c r="CJ54" s="203">
        <f t="shared" si="54"/>
        <v>0</v>
      </c>
    </row>
    <row r="55" spans="2:93" x14ac:dyDescent="0.25">
      <c r="B55" s="180"/>
      <c r="C55" s="180"/>
      <c r="D55" s="181"/>
      <c r="E55" s="38">
        <f t="shared" si="0"/>
        <v>45016</v>
      </c>
      <c r="F55" s="186"/>
      <c r="G55" s="203"/>
      <c r="H55" s="202"/>
      <c r="I55" s="202"/>
      <c r="J55" s="203">
        <f t="shared" si="28"/>
        <v>0</v>
      </c>
      <c r="K55" s="202"/>
      <c r="L55" s="202"/>
      <c r="M55" s="203">
        <f t="shared" si="29"/>
        <v>0</v>
      </c>
      <c r="N55" s="202"/>
      <c r="O55" s="202"/>
      <c r="P55" s="203">
        <f t="shared" si="30"/>
        <v>0</v>
      </c>
      <c r="Q55" s="202"/>
      <c r="R55" s="202"/>
      <c r="S55" s="203">
        <f t="shared" si="31"/>
        <v>0</v>
      </c>
      <c r="T55" s="202"/>
      <c r="U55" s="202"/>
      <c r="V55" s="203">
        <f t="shared" si="32"/>
        <v>0</v>
      </c>
      <c r="W55" s="202"/>
      <c r="X55" s="202"/>
      <c r="Y55" s="203">
        <f t="shared" si="33"/>
        <v>0</v>
      </c>
      <c r="Z55" s="202"/>
      <c r="AA55" s="202"/>
      <c r="AB55" s="203">
        <f t="shared" si="34"/>
        <v>0</v>
      </c>
      <c r="AC55" s="202"/>
      <c r="AD55" s="202"/>
      <c r="AE55" s="203">
        <f t="shared" si="35"/>
        <v>0</v>
      </c>
      <c r="AF55" s="202"/>
      <c r="AG55" s="202"/>
      <c r="AH55" s="203">
        <f t="shared" si="36"/>
        <v>0</v>
      </c>
      <c r="AI55" s="202"/>
      <c r="AJ55" s="202"/>
      <c r="AK55" s="203">
        <f t="shared" si="37"/>
        <v>0</v>
      </c>
      <c r="AL55" s="202"/>
      <c r="AM55" s="202"/>
      <c r="AN55" s="203">
        <f t="shared" si="38"/>
        <v>0</v>
      </c>
      <c r="AO55" s="202"/>
      <c r="AP55" s="202"/>
      <c r="AQ55" s="203">
        <f t="shared" si="39"/>
        <v>0</v>
      </c>
      <c r="AR55" s="202"/>
      <c r="AS55" s="202"/>
      <c r="AT55" s="203">
        <f t="shared" si="40"/>
        <v>0</v>
      </c>
      <c r="AU55" s="202"/>
      <c r="AV55" s="202"/>
      <c r="AW55" s="203">
        <f t="shared" si="41"/>
        <v>0</v>
      </c>
      <c r="AX55" s="202"/>
      <c r="AY55" s="202"/>
      <c r="AZ55" s="203">
        <f t="shared" si="42"/>
        <v>0</v>
      </c>
      <c r="BA55" s="202"/>
      <c r="BB55" s="202"/>
      <c r="BC55" s="203">
        <f t="shared" si="43"/>
        <v>0</v>
      </c>
      <c r="BD55" s="202"/>
      <c r="BE55" s="202"/>
      <c r="BF55" s="203">
        <f t="shared" si="44"/>
        <v>0</v>
      </c>
      <c r="BG55" s="202"/>
      <c r="BH55" s="202"/>
      <c r="BI55" s="203">
        <f t="shared" si="45"/>
        <v>0</v>
      </c>
      <c r="BJ55" s="202"/>
      <c r="BK55" s="202"/>
      <c r="BL55" s="203">
        <f t="shared" si="46"/>
        <v>0</v>
      </c>
      <c r="BM55" s="202"/>
      <c r="BN55" s="202"/>
      <c r="BO55" s="203">
        <f t="shared" si="47"/>
        <v>0</v>
      </c>
      <c r="BP55" s="202"/>
      <c r="BQ55" s="202"/>
      <c r="BR55" s="203">
        <f t="shared" si="48"/>
        <v>0</v>
      </c>
      <c r="BS55" s="202"/>
      <c r="BT55" s="202"/>
      <c r="BU55" s="203">
        <f t="shared" si="49"/>
        <v>0</v>
      </c>
      <c r="BV55" s="202"/>
      <c r="BW55" s="202"/>
      <c r="BX55" s="203">
        <f t="shared" si="50"/>
        <v>0</v>
      </c>
      <c r="BY55" s="202"/>
      <c r="BZ55" s="202"/>
      <c r="CA55" s="203">
        <f t="shared" si="51"/>
        <v>0</v>
      </c>
      <c r="CB55" s="202"/>
      <c r="CC55" s="202"/>
      <c r="CD55" s="203">
        <f t="shared" si="52"/>
        <v>0</v>
      </c>
      <c r="CE55" s="202"/>
      <c r="CF55" s="202"/>
      <c r="CG55" s="203">
        <f t="shared" si="53"/>
        <v>0</v>
      </c>
      <c r="CH55" s="202"/>
      <c r="CI55" s="202"/>
      <c r="CJ55" s="203">
        <f t="shared" si="54"/>
        <v>0</v>
      </c>
      <c r="CO55" s="197"/>
    </row>
    <row r="56" spans="2:93" x14ac:dyDescent="0.25">
      <c r="B56" s="180"/>
      <c r="C56" s="180"/>
      <c r="D56" s="181"/>
      <c r="E56" s="38">
        <f t="shared" si="0"/>
        <v>45016</v>
      </c>
      <c r="F56" s="186"/>
      <c r="G56" s="203"/>
      <c r="H56" s="202"/>
      <c r="I56" s="202"/>
      <c r="J56" s="203">
        <f t="shared" si="28"/>
        <v>0</v>
      </c>
      <c r="K56" s="202"/>
      <c r="L56" s="202"/>
      <c r="M56" s="203">
        <f t="shared" si="29"/>
        <v>0</v>
      </c>
      <c r="N56" s="202"/>
      <c r="O56" s="202"/>
      <c r="P56" s="203">
        <f t="shared" si="30"/>
        <v>0</v>
      </c>
      <c r="Q56" s="202"/>
      <c r="R56" s="202"/>
      <c r="S56" s="203">
        <f t="shared" si="31"/>
        <v>0</v>
      </c>
      <c r="T56" s="202"/>
      <c r="U56" s="202"/>
      <c r="V56" s="203">
        <f t="shared" si="32"/>
        <v>0</v>
      </c>
      <c r="W56" s="202"/>
      <c r="X56" s="202"/>
      <c r="Y56" s="203">
        <f t="shared" si="33"/>
        <v>0</v>
      </c>
      <c r="Z56" s="202"/>
      <c r="AA56" s="202"/>
      <c r="AB56" s="203">
        <f t="shared" si="34"/>
        <v>0</v>
      </c>
      <c r="AC56" s="202"/>
      <c r="AD56" s="202"/>
      <c r="AE56" s="203">
        <f t="shared" si="35"/>
        <v>0</v>
      </c>
      <c r="AF56" s="202"/>
      <c r="AG56" s="202"/>
      <c r="AH56" s="203">
        <f t="shared" si="36"/>
        <v>0</v>
      </c>
      <c r="AI56" s="202"/>
      <c r="AJ56" s="202"/>
      <c r="AK56" s="203">
        <f t="shared" si="37"/>
        <v>0</v>
      </c>
      <c r="AL56" s="202"/>
      <c r="AM56" s="202"/>
      <c r="AN56" s="203">
        <f t="shared" si="38"/>
        <v>0</v>
      </c>
      <c r="AO56" s="202"/>
      <c r="AP56" s="202"/>
      <c r="AQ56" s="203">
        <f t="shared" si="39"/>
        <v>0</v>
      </c>
      <c r="AR56" s="202"/>
      <c r="AS56" s="202"/>
      <c r="AT56" s="203">
        <f t="shared" si="40"/>
        <v>0</v>
      </c>
      <c r="AU56" s="202"/>
      <c r="AV56" s="202"/>
      <c r="AW56" s="203">
        <f t="shared" si="41"/>
        <v>0</v>
      </c>
      <c r="AX56" s="202"/>
      <c r="AY56" s="202"/>
      <c r="AZ56" s="203">
        <f t="shared" si="42"/>
        <v>0</v>
      </c>
      <c r="BA56" s="202"/>
      <c r="BB56" s="202"/>
      <c r="BC56" s="203">
        <f t="shared" si="43"/>
        <v>0</v>
      </c>
      <c r="BD56" s="202"/>
      <c r="BE56" s="202"/>
      <c r="BF56" s="203">
        <f t="shared" si="44"/>
        <v>0</v>
      </c>
      <c r="BG56" s="202"/>
      <c r="BH56" s="202"/>
      <c r="BI56" s="203">
        <f t="shared" si="45"/>
        <v>0</v>
      </c>
      <c r="BJ56" s="202"/>
      <c r="BK56" s="202"/>
      <c r="BL56" s="203">
        <f t="shared" si="46"/>
        <v>0</v>
      </c>
      <c r="BM56" s="202"/>
      <c r="BN56" s="202"/>
      <c r="BO56" s="203">
        <f t="shared" si="47"/>
        <v>0</v>
      </c>
      <c r="BP56" s="202"/>
      <c r="BQ56" s="202"/>
      <c r="BR56" s="203">
        <f t="shared" si="48"/>
        <v>0</v>
      </c>
      <c r="BS56" s="202"/>
      <c r="BT56" s="202"/>
      <c r="BU56" s="203">
        <f t="shared" si="49"/>
        <v>0</v>
      </c>
      <c r="BV56" s="202"/>
      <c r="BW56" s="202"/>
      <c r="BX56" s="203">
        <f t="shared" si="50"/>
        <v>0</v>
      </c>
      <c r="BY56" s="202"/>
      <c r="BZ56" s="202"/>
      <c r="CA56" s="203">
        <f t="shared" si="51"/>
        <v>0</v>
      </c>
      <c r="CB56" s="202"/>
      <c r="CC56" s="202"/>
      <c r="CD56" s="203">
        <f t="shared" si="52"/>
        <v>0</v>
      </c>
      <c r="CE56" s="202"/>
      <c r="CF56" s="202"/>
      <c r="CG56" s="203">
        <f t="shared" si="53"/>
        <v>0</v>
      </c>
      <c r="CH56" s="202"/>
      <c r="CI56" s="202"/>
      <c r="CJ56" s="203">
        <f t="shared" si="54"/>
        <v>0</v>
      </c>
      <c r="CO56" s="197"/>
    </row>
    <row r="57" spans="2:93" x14ac:dyDescent="0.25">
      <c r="B57" s="180"/>
      <c r="C57" s="180"/>
      <c r="D57" s="181"/>
      <c r="E57" s="38">
        <f t="shared" si="0"/>
        <v>45016</v>
      </c>
      <c r="F57" s="186"/>
      <c r="G57" s="203"/>
      <c r="H57" s="202"/>
      <c r="I57" s="202"/>
      <c r="J57" s="203">
        <f t="shared" si="28"/>
        <v>0</v>
      </c>
      <c r="K57" s="202"/>
      <c r="L57" s="202"/>
      <c r="M57" s="203">
        <f t="shared" si="29"/>
        <v>0</v>
      </c>
      <c r="N57" s="202"/>
      <c r="O57" s="202"/>
      <c r="P57" s="203">
        <f t="shared" si="30"/>
        <v>0</v>
      </c>
      <c r="Q57" s="202"/>
      <c r="R57" s="202"/>
      <c r="S57" s="203">
        <f t="shared" si="31"/>
        <v>0</v>
      </c>
      <c r="T57" s="202"/>
      <c r="U57" s="202"/>
      <c r="V57" s="203">
        <f t="shared" si="32"/>
        <v>0</v>
      </c>
      <c r="W57" s="202"/>
      <c r="X57" s="202"/>
      <c r="Y57" s="203">
        <f t="shared" si="33"/>
        <v>0</v>
      </c>
      <c r="Z57" s="202"/>
      <c r="AA57" s="202"/>
      <c r="AB57" s="203">
        <f t="shared" si="34"/>
        <v>0</v>
      </c>
      <c r="AC57" s="202"/>
      <c r="AD57" s="202"/>
      <c r="AE57" s="203">
        <f t="shared" si="35"/>
        <v>0</v>
      </c>
      <c r="AF57" s="202"/>
      <c r="AG57" s="202"/>
      <c r="AH57" s="203">
        <f t="shared" si="36"/>
        <v>0</v>
      </c>
      <c r="AI57" s="202"/>
      <c r="AJ57" s="202"/>
      <c r="AK57" s="203">
        <f t="shared" si="37"/>
        <v>0</v>
      </c>
      <c r="AL57" s="202"/>
      <c r="AM57" s="202"/>
      <c r="AN57" s="203">
        <f t="shared" si="38"/>
        <v>0</v>
      </c>
      <c r="AO57" s="202"/>
      <c r="AP57" s="202"/>
      <c r="AQ57" s="203">
        <f t="shared" si="39"/>
        <v>0</v>
      </c>
      <c r="AR57" s="202"/>
      <c r="AS57" s="202"/>
      <c r="AT57" s="203">
        <f t="shared" si="40"/>
        <v>0</v>
      </c>
      <c r="AU57" s="202"/>
      <c r="AV57" s="202"/>
      <c r="AW57" s="203">
        <f t="shared" si="41"/>
        <v>0</v>
      </c>
      <c r="AX57" s="202"/>
      <c r="AY57" s="202"/>
      <c r="AZ57" s="203">
        <f t="shared" si="42"/>
        <v>0</v>
      </c>
      <c r="BA57" s="202"/>
      <c r="BB57" s="202"/>
      <c r="BC57" s="203">
        <f t="shared" si="43"/>
        <v>0</v>
      </c>
      <c r="BD57" s="202"/>
      <c r="BE57" s="202"/>
      <c r="BF57" s="203">
        <f t="shared" si="44"/>
        <v>0</v>
      </c>
      <c r="BG57" s="202"/>
      <c r="BH57" s="202"/>
      <c r="BI57" s="203">
        <f t="shared" si="45"/>
        <v>0</v>
      </c>
      <c r="BJ57" s="202"/>
      <c r="BK57" s="202"/>
      <c r="BL57" s="203">
        <f t="shared" si="46"/>
        <v>0</v>
      </c>
      <c r="BM57" s="202"/>
      <c r="BN57" s="202"/>
      <c r="BO57" s="203">
        <f t="shared" si="47"/>
        <v>0</v>
      </c>
      <c r="BP57" s="202"/>
      <c r="BQ57" s="202"/>
      <c r="BR57" s="203">
        <f t="shared" si="48"/>
        <v>0</v>
      </c>
      <c r="BS57" s="202"/>
      <c r="BT57" s="202"/>
      <c r="BU57" s="203">
        <f t="shared" si="49"/>
        <v>0</v>
      </c>
      <c r="BV57" s="202"/>
      <c r="BW57" s="202"/>
      <c r="BX57" s="203">
        <f t="shared" si="50"/>
        <v>0</v>
      </c>
      <c r="BY57" s="202"/>
      <c r="BZ57" s="202"/>
      <c r="CA57" s="203">
        <f t="shared" si="51"/>
        <v>0</v>
      </c>
      <c r="CB57" s="202"/>
      <c r="CC57" s="202"/>
      <c r="CD57" s="203">
        <f t="shared" si="52"/>
        <v>0</v>
      </c>
      <c r="CE57" s="202"/>
      <c r="CF57" s="202"/>
      <c r="CG57" s="203">
        <f t="shared" si="53"/>
        <v>0</v>
      </c>
      <c r="CH57" s="202"/>
      <c r="CI57" s="202"/>
      <c r="CJ57" s="203">
        <f t="shared" si="54"/>
        <v>0</v>
      </c>
      <c r="CO57" s="197"/>
    </row>
    <row r="58" spans="2:93" x14ac:dyDescent="0.25">
      <c r="B58" s="180"/>
      <c r="C58" s="180"/>
      <c r="D58" s="181"/>
      <c r="E58" s="38">
        <f t="shared" si="0"/>
        <v>45016</v>
      </c>
      <c r="F58" s="186"/>
      <c r="G58" s="203"/>
      <c r="H58" s="202"/>
      <c r="I58" s="202"/>
      <c r="J58" s="203">
        <f t="shared" si="28"/>
        <v>0</v>
      </c>
      <c r="K58" s="202"/>
      <c r="L58" s="202"/>
      <c r="M58" s="203">
        <f t="shared" si="29"/>
        <v>0</v>
      </c>
      <c r="N58" s="202"/>
      <c r="O58" s="202"/>
      <c r="P58" s="203">
        <f t="shared" si="30"/>
        <v>0</v>
      </c>
      <c r="Q58" s="202"/>
      <c r="R58" s="202"/>
      <c r="S58" s="203">
        <f t="shared" si="31"/>
        <v>0</v>
      </c>
      <c r="T58" s="202"/>
      <c r="U58" s="202"/>
      <c r="V58" s="203">
        <f t="shared" si="32"/>
        <v>0</v>
      </c>
      <c r="W58" s="202"/>
      <c r="X58" s="202"/>
      <c r="Y58" s="203">
        <f t="shared" si="33"/>
        <v>0</v>
      </c>
      <c r="Z58" s="202"/>
      <c r="AA58" s="202"/>
      <c r="AB58" s="203">
        <f t="shared" si="34"/>
        <v>0</v>
      </c>
      <c r="AC58" s="202"/>
      <c r="AD58" s="202"/>
      <c r="AE58" s="203">
        <f t="shared" si="35"/>
        <v>0</v>
      </c>
      <c r="AF58" s="202"/>
      <c r="AG58" s="202"/>
      <c r="AH58" s="203">
        <f t="shared" si="36"/>
        <v>0</v>
      </c>
      <c r="AI58" s="202"/>
      <c r="AJ58" s="202"/>
      <c r="AK58" s="203">
        <f t="shared" si="37"/>
        <v>0</v>
      </c>
      <c r="AL58" s="202"/>
      <c r="AM58" s="202"/>
      <c r="AN58" s="203">
        <f t="shared" si="38"/>
        <v>0</v>
      </c>
      <c r="AO58" s="202"/>
      <c r="AP58" s="202"/>
      <c r="AQ58" s="203">
        <f t="shared" si="39"/>
        <v>0</v>
      </c>
      <c r="AR58" s="202"/>
      <c r="AS58" s="202"/>
      <c r="AT58" s="203">
        <f t="shared" si="40"/>
        <v>0</v>
      </c>
      <c r="AU58" s="202"/>
      <c r="AV58" s="202"/>
      <c r="AW58" s="203">
        <f t="shared" si="41"/>
        <v>0</v>
      </c>
      <c r="AX58" s="202"/>
      <c r="AY58" s="202"/>
      <c r="AZ58" s="203">
        <f t="shared" si="42"/>
        <v>0</v>
      </c>
      <c r="BA58" s="202"/>
      <c r="BB58" s="202"/>
      <c r="BC58" s="203">
        <f t="shared" si="43"/>
        <v>0</v>
      </c>
      <c r="BD58" s="202"/>
      <c r="BE58" s="202"/>
      <c r="BF58" s="203">
        <f t="shared" si="44"/>
        <v>0</v>
      </c>
      <c r="BG58" s="202"/>
      <c r="BH58" s="202"/>
      <c r="BI58" s="203">
        <f t="shared" si="45"/>
        <v>0</v>
      </c>
      <c r="BJ58" s="202"/>
      <c r="BK58" s="202"/>
      <c r="BL58" s="203">
        <f t="shared" si="46"/>
        <v>0</v>
      </c>
      <c r="BM58" s="202"/>
      <c r="BN58" s="202"/>
      <c r="BO58" s="203">
        <f t="shared" si="47"/>
        <v>0</v>
      </c>
      <c r="BP58" s="202"/>
      <c r="BQ58" s="202"/>
      <c r="BR58" s="203">
        <f t="shared" si="48"/>
        <v>0</v>
      </c>
      <c r="BS58" s="202"/>
      <c r="BT58" s="202"/>
      <c r="BU58" s="203">
        <f t="shared" si="49"/>
        <v>0</v>
      </c>
      <c r="BV58" s="202"/>
      <c r="BW58" s="202"/>
      <c r="BX58" s="203">
        <f t="shared" si="50"/>
        <v>0</v>
      </c>
      <c r="BY58" s="202"/>
      <c r="BZ58" s="202"/>
      <c r="CA58" s="203">
        <f t="shared" si="51"/>
        <v>0</v>
      </c>
      <c r="CB58" s="202"/>
      <c r="CC58" s="202"/>
      <c r="CD58" s="203">
        <f t="shared" si="52"/>
        <v>0</v>
      </c>
      <c r="CE58" s="202"/>
      <c r="CF58" s="202"/>
      <c r="CG58" s="203">
        <f t="shared" si="53"/>
        <v>0</v>
      </c>
      <c r="CH58" s="202"/>
      <c r="CI58" s="202"/>
      <c r="CJ58" s="203">
        <f t="shared" si="54"/>
        <v>0</v>
      </c>
      <c r="CO58" s="197"/>
    </row>
    <row r="59" spans="2:93" x14ac:dyDescent="0.25">
      <c r="B59" s="180"/>
      <c r="C59" s="180"/>
      <c r="D59" s="181"/>
      <c r="E59" s="38">
        <f t="shared" si="0"/>
        <v>45016</v>
      </c>
      <c r="F59" s="186"/>
      <c r="G59" s="203"/>
      <c r="H59" s="202"/>
      <c r="I59" s="202"/>
      <c r="J59" s="203">
        <f t="shared" si="28"/>
        <v>0</v>
      </c>
      <c r="K59" s="202"/>
      <c r="L59" s="202"/>
      <c r="M59" s="203">
        <f t="shared" si="29"/>
        <v>0</v>
      </c>
      <c r="N59" s="202"/>
      <c r="O59" s="202"/>
      <c r="P59" s="203">
        <f t="shared" si="30"/>
        <v>0</v>
      </c>
      <c r="Q59" s="202"/>
      <c r="R59" s="202"/>
      <c r="S59" s="203">
        <f t="shared" si="31"/>
        <v>0</v>
      </c>
      <c r="T59" s="202"/>
      <c r="U59" s="202"/>
      <c r="V59" s="203">
        <f t="shared" si="32"/>
        <v>0</v>
      </c>
      <c r="W59" s="202"/>
      <c r="X59" s="202"/>
      <c r="Y59" s="203">
        <f t="shared" si="33"/>
        <v>0</v>
      </c>
      <c r="Z59" s="202"/>
      <c r="AA59" s="202"/>
      <c r="AB59" s="203">
        <f t="shared" si="34"/>
        <v>0</v>
      </c>
      <c r="AC59" s="202"/>
      <c r="AD59" s="202"/>
      <c r="AE59" s="203">
        <f t="shared" si="35"/>
        <v>0</v>
      </c>
      <c r="AF59" s="202"/>
      <c r="AG59" s="202"/>
      <c r="AH59" s="203">
        <f t="shared" si="36"/>
        <v>0</v>
      </c>
      <c r="AI59" s="202"/>
      <c r="AJ59" s="202"/>
      <c r="AK59" s="203">
        <f t="shared" si="37"/>
        <v>0</v>
      </c>
      <c r="AL59" s="202"/>
      <c r="AM59" s="202"/>
      <c r="AN59" s="203">
        <f t="shared" si="38"/>
        <v>0</v>
      </c>
      <c r="AO59" s="202"/>
      <c r="AP59" s="202"/>
      <c r="AQ59" s="203">
        <f t="shared" si="39"/>
        <v>0</v>
      </c>
      <c r="AR59" s="202"/>
      <c r="AS59" s="202"/>
      <c r="AT59" s="203">
        <f t="shared" si="40"/>
        <v>0</v>
      </c>
      <c r="AU59" s="202"/>
      <c r="AV59" s="202"/>
      <c r="AW59" s="203">
        <f t="shared" si="41"/>
        <v>0</v>
      </c>
      <c r="AX59" s="202"/>
      <c r="AY59" s="202"/>
      <c r="AZ59" s="203">
        <f t="shared" si="42"/>
        <v>0</v>
      </c>
      <c r="BA59" s="202"/>
      <c r="BB59" s="202"/>
      <c r="BC59" s="203">
        <f t="shared" si="43"/>
        <v>0</v>
      </c>
      <c r="BD59" s="202"/>
      <c r="BE59" s="202"/>
      <c r="BF59" s="203">
        <f t="shared" si="44"/>
        <v>0</v>
      </c>
      <c r="BG59" s="202"/>
      <c r="BH59" s="202"/>
      <c r="BI59" s="203">
        <f t="shared" si="45"/>
        <v>0</v>
      </c>
      <c r="BJ59" s="202"/>
      <c r="BK59" s="202"/>
      <c r="BL59" s="203">
        <f t="shared" si="46"/>
        <v>0</v>
      </c>
      <c r="BM59" s="202"/>
      <c r="BN59" s="202"/>
      <c r="BO59" s="203">
        <f t="shared" si="47"/>
        <v>0</v>
      </c>
      <c r="BP59" s="202"/>
      <c r="BQ59" s="202"/>
      <c r="BR59" s="203">
        <f t="shared" si="48"/>
        <v>0</v>
      </c>
      <c r="BS59" s="202"/>
      <c r="BT59" s="202"/>
      <c r="BU59" s="203">
        <f t="shared" si="49"/>
        <v>0</v>
      </c>
      <c r="BV59" s="202"/>
      <c r="BW59" s="202"/>
      <c r="BX59" s="203">
        <f t="shared" si="50"/>
        <v>0</v>
      </c>
      <c r="BY59" s="202"/>
      <c r="BZ59" s="202"/>
      <c r="CA59" s="203">
        <f t="shared" si="51"/>
        <v>0</v>
      </c>
      <c r="CB59" s="202"/>
      <c r="CC59" s="202"/>
      <c r="CD59" s="203">
        <f t="shared" si="52"/>
        <v>0</v>
      </c>
      <c r="CE59" s="202"/>
      <c r="CF59" s="202"/>
      <c r="CG59" s="203">
        <f t="shared" si="53"/>
        <v>0</v>
      </c>
      <c r="CH59" s="202"/>
      <c r="CI59" s="202"/>
      <c r="CJ59" s="203">
        <f t="shared" si="54"/>
        <v>0</v>
      </c>
      <c r="CO59" s="197"/>
    </row>
    <row r="60" spans="2:93" x14ac:dyDescent="0.25">
      <c r="B60" s="180"/>
      <c r="C60" s="180"/>
      <c r="D60" s="181"/>
      <c r="E60" s="38">
        <f t="shared" si="0"/>
        <v>45016</v>
      </c>
      <c r="F60" s="186"/>
      <c r="G60" s="203"/>
      <c r="H60" s="202"/>
      <c r="I60" s="202"/>
      <c r="J60" s="203">
        <f t="shared" si="28"/>
        <v>0</v>
      </c>
      <c r="K60" s="202"/>
      <c r="L60" s="202"/>
      <c r="M60" s="203">
        <f t="shared" si="29"/>
        <v>0</v>
      </c>
      <c r="N60" s="202"/>
      <c r="O60" s="202"/>
      <c r="P60" s="203">
        <f t="shared" si="30"/>
        <v>0</v>
      </c>
      <c r="Q60" s="202"/>
      <c r="R60" s="202"/>
      <c r="S60" s="203">
        <f t="shared" si="31"/>
        <v>0</v>
      </c>
      <c r="T60" s="202"/>
      <c r="U60" s="202"/>
      <c r="V60" s="203">
        <f t="shared" si="32"/>
        <v>0</v>
      </c>
      <c r="W60" s="202"/>
      <c r="X60" s="202"/>
      <c r="Y60" s="203">
        <f t="shared" si="33"/>
        <v>0</v>
      </c>
      <c r="Z60" s="202"/>
      <c r="AA60" s="202"/>
      <c r="AB60" s="203">
        <f t="shared" si="34"/>
        <v>0</v>
      </c>
      <c r="AC60" s="202"/>
      <c r="AD60" s="202"/>
      <c r="AE60" s="203">
        <f t="shared" si="35"/>
        <v>0</v>
      </c>
      <c r="AF60" s="202"/>
      <c r="AG60" s="202"/>
      <c r="AH60" s="203">
        <f t="shared" si="36"/>
        <v>0</v>
      </c>
      <c r="AI60" s="202"/>
      <c r="AJ60" s="202"/>
      <c r="AK60" s="203">
        <f t="shared" si="37"/>
        <v>0</v>
      </c>
      <c r="AL60" s="202"/>
      <c r="AM60" s="202"/>
      <c r="AN60" s="203">
        <f t="shared" si="38"/>
        <v>0</v>
      </c>
      <c r="AO60" s="202"/>
      <c r="AP60" s="202"/>
      <c r="AQ60" s="203">
        <f t="shared" si="39"/>
        <v>0</v>
      </c>
      <c r="AR60" s="202"/>
      <c r="AS60" s="202"/>
      <c r="AT60" s="203">
        <f t="shared" si="40"/>
        <v>0</v>
      </c>
      <c r="AU60" s="202"/>
      <c r="AV60" s="202"/>
      <c r="AW60" s="203">
        <f t="shared" si="41"/>
        <v>0</v>
      </c>
      <c r="AX60" s="202"/>
      <c r="AY60" s="202"/>
      <c r="AZ60" s="203">
        <f t="shared" si="42"/>
        <v>0</v>
      </c>
      <c r="BA60" s="202"/>
      <c r="BB60" s="202"/>
      <c r="BC60" s="203">
        <f t="shared" si="43"/>
        <v>0</v>
      </c>
      <c r="BD60" s="202"/>
      <c r="BE60" s="202"/>
      <c r="BF60" s="203">
        <f t="shared" si="44"/>
        <v>0</v>
      </c>
      <c r="BG60" s="202"/>
      <c r="BH60" s="202"/>
      <c r="BI60" s="203">
        <f t="shared" si="45"/>
        <v>0</v>
      </c>
      <c r="BJ60" s="202"/>
      <c r="BK60" s="202"/>
      <c r="BL60" s="203">
        <f t="shared" si="46"/>
        <v>0</v>
      </c>
      <c r="BM60" s="202"/>
      <c r="BN60" s="202"/>
      <c r="BO60" s="203">
        <f t="shared" si="47"/>
        <v>0</v>
      </c>
      <c r="BP60" s="202"/>
      <c r="BQ60" s="202"/>
      <c r="BR60" s="203">
        <f t="shared" si="48"/>
        <v>0</v>
      </c>
      <c r="BS60" s="202"/>
      <c r="BT60" s="202"/>
      <c r="BU60" s="203">
        <f t="shared" si="49"/>
        <v>0</v>
      </c>
      <c r="BV60" s="202"/>
      <c r="BW60" s="202"/>
      <c r="BX60" s="203">
        <f t="shared" si="50"/>
        <v>0</v>
      </c>
      <c r="BY60" s="202"/>
      <c r="BZ60" s="202"/>
      <c r="CA60" s="203">
        <f t="shared" si="51"/>
        <v>0</v>
      </c>
      <c r="CB60" s="202"/>
      <c r="CC60" s="202"/>
      <c r="CD60" s="203">
        <f t="shared" si="52"/>
        <v>0</v>
      </c>
      <c r="CE60" s="202"/>
      <c r="CF60" s="202"/>
      <c r="CG60" s="203">
        <f t="shared" si="53"/>
        <v>0</v>
      </c>
      <c r="CH60" s="202"/>
      <c r="CI60" s="202"/>
      <c r="CJ60" s="203">
        <f t="shared" si="54"/>
        <v>0</v>
      </c>
      <c r="CO60" s="197"/>
    </row>
    <row r="61" spans="2:93" x14ac:dyDescent="0.25">
      <c r="B61" s="180"/>
      <c r="C61" s="180"/>
      <c r="D61" s="181"/>
      <c r="E61" s="38">
        <f t="shared" si="0"/>
        <v>45016</v>
      </c>
      <c r="F61" s="186"/>
      <c r="G61" s="203"/>
      <c r="H61" s="202"/>
      <c r="I61" s="202"/>
      <c r="J61" s="203">
        <f t="shared" si="28"/>
        <v>0</v>
      </c>
      <c r="K61" s="202"/>
      <c r="L61" s="202"/>
      <c r="M61" s="203">
        <f t="shared" si="29"/>
        <v>0</v>
      </c>
      <c r="N61" s="202"/>
      <c r="O61" s="202"/>
      <c r="P61" s="203">
        <f t="shared" si="30"/>
        <v>0</v>
      </c>
      <c r="Q61" s="202"/>
      <c r="R61" s="202"/>
      <c r="S61" s="203">
        <f t="shared" si="31"/>
        <v>0</v>
      </c>
      <c r="T61" s="202"/>
      <c r="U61" s="202"/>
      <c r="V61" s="203">
        <f t="shared" si="32"/>
        <v>0</v>
      </c>
      <c r="W61" s="202"/>
      <c r="X61" s="202"/>
      <c r="Y61" s="203">
        <f t="shared" si="33"/>
        <v>0</v>
      </c>
      <c r="Z61" s="202"/>
      <c r="AA61" s="202"/>
      <c r="AB61" s="203">
        <f t="shared" si="34"/>
        <v>0</v>
      </c>
      <c r="AC61" s="202"/>
      <c r="AD61" s="202"/>
      <c r="AE61" s="203">
        <f t="shared" si="35"/>
        <v>0</v>
      </c>
      <c r="AF61" s="202"/>
      <c r="AG61" s="202"/>
      <c r="AH61" s="203">
        <f t="shared" si="36"/>
        <v>0</v>
      </c>
      <c r="AI61" s="202"/>
      <c r="AJ61" s="202"/>
      <c r="AK61" s="203">
        <f t="shared" si="37"/>
        <v>0</v>
      </c>
      <c r="AL61" s="202"/>
      <c r="AM61" s="202"/>
      <c r="AN61" s="203">
        <f t="shared" si="38"/>
        <v>0</v>
      </c>
      <c r="AO61" s="202"/>
      <c r="AP61" s="202"/>
      <c r="AQ61" s="203">
        <f t="shared" si="39"/>
        <v>0</v>
      </c>
      <c r="AR61" s="202"/>
      <c r="AS61" s="202"/>
      <c r="AT61" s="203">
        <f t="shared" si="40"/>
        <v>0</v>
      </c>
      <c r="AU61" s="202"/>
      <c r="AV61" s="202"/>
      <c r="AW61" s="203">
        <f t="shared" si="41"/>
        <v>0</v>
      </c>
      <c r="AX61" s="202"/>
      <c r="AY61" s="202"/>
      <c r="AZ61" s="203">
        <f t="shared" si="42"/>
        <v>0</v>
      </c>
      <c r="BA61" s="202"/>
      <c r="BB61" s="202"/>
      <c r="BC61" s="203">
        <f t="shared" si="43"/>
        <v>0</v>
      </c>
      <c r="BD61" s="202"/>
      <c r="BE61" s="202"/>
      <c r="BF61" s="203">
        <f t="shared" si="44"/>
        <v>0</v>
      </c>
      <c r="BG61" s="202"/>
      <c r="BH61" s="202"/>
      <c r="BI61" s="203">
        <f t="shared" si="45"/>
        <v>0</v>
      </c>
      <c r="BJ61" s="202"/>
      <c r="BK61" s="202"/>
      <c r="BL61" s="203">
        <f t="shared" si="46"/>
        <v>0</v>
      </c>
      <c r="BM61" s="202"/>
      <c r="BN61" s="202"/>
      <c r="BO61" s="203">
        <f t="shared" si="47"/>
        <v>0</v>
      </c>
      <c r="BP61" s="202"/>
      <c r="BQ61" s="202"/>
      <c r="BR61" s="203">
        <f t="shared" si="48"/>
        <v>0</v>
      </c>
      <c r="BS61" s="202"/>
      <c r="BT61" s="202"/>
      <c r="BU61" s="203">
        <f t="shared" si="49"/>
        <v>0</v>
      </c>
      <c r="BV61" s="202"/>
      <c r="BW61" s="202"/>
      <c r="BX61" s="203">
        <f t="shared" si="50"/>
        <v>0</v>
      </c>
      <c r="BY61" s="202"/>
      <c r="BZ61" s="202"/>
      <c r="CA61" s="203">
        <f t="shared" si="51"/>
        <v>0</v>
      </c>
      <c r="CB61" s="202"/>
      <c r="CC61" s="202"/>
      <c r="CD61" s="203">
        <f t="shared" si="52"/>
        <v>0</v>
      </c>
      <c r="CE61" s="202"/>
      <c r="CF61" s="202"/>
      <c r="CG61" s="203">
        <f t="shared" si="53"/>
        <v>0</v>
      </c>
      <c r="CH61" s="202"/>
      <c r="CI61" s="202"/>
      <c r="CJ61" s="203">
        <f t="shared" si="54"/>
        <v>0</v>
      </c>
      <c r="CO61" s="197"/>
    </row>
    <row r="62" spans="2:93" x14ac:dyDescent="0.25">
      <c r="B62" s="180"/>
      <c r="C62" s="180"/>
      <c r="D62" s="181"/>
      <c r="E62" s="38">
        <f t="shared" si="0"/>
        <v>45016</v>
      </c>
      <c r="F62" s="186"/>
      <c r="G62" s="203"/>
      <c r="H62" s="202"/>
      <c r="I62" s="202"/>
      <c r="J62" s="203">
        <f t="shared" si="28"/>
        <v>0</v>
      </c>
      <c r="K62" s="202"/>
      <c r="L62" s="202"/>
      <c r="M62" s="203">
        <f t="shared" si="29"/>
        <v>0</v>
      </c>
      <c r="N62" s="202"/>
      <c r="O62" s="202"/>
      <c r="P62" s="203">
        <f t="shared" si="30"/>
        <v>0</v>
      </c>
      <c r="Q62" s="202"/>
      <c r="R62" s="202"/>
      <c r="S62" s="203">
        <f t="shared" si="31"/>
        <v>0</v>
      </c>
      <c r="T62" s="202"/>
      <c r="U62" s="202"/>
      <c r="V62" s="203">
        <f t="shared" si="32"/>
        <v>0</v>
      </c>
      <c r="W62" s="202"/>
      <c r="X62" s="202"/>
      <c r="Y62" s="203">
        <f t="shared" si="33"/>
        <v>0</v>
      </c>
      <c r="Z62" s="202"/>
      <c r="AA62" s="202"/>
      <c r="AB62" s="203">
        <f t="shared" si="34"/>
        <v>0</v>
      </c>
      <c r="AC62" s="202"/>
      <c r="AD62" s="202"/>
      <c r="AE62" s="203">
        <f t="shared" si="35"/>
        <v>0</v>
      </c>
      <c r="AF62" s="202"/>
      <c r="AG62" s="202"/>
      <c r="AH62" s="203">
        <f t="shared" si="36"/>
        <v>0</v>
      </c>
      <c r="AI62" s="202"/>
      <c r="AJ62" s="202"/>
      <c r="AK62" s="203">
        <f t="shared" si="37"/>
        <v>0</v>
      </c>
      <c r="AL62" s="202"/>
      <c r="AM62" s="202"/>
      <c r="AN62" s="203">
        <f t="shared" si="38"/>
        <v>0</v>
      </c>
      <c r="AO62" s="202"/>
      <c r="AP62" s="202"/>
      <c r="AQ62" s="203">
        <f t="shared" si="39"/>
        <v>0</v>
      </c>
      <c r="AR62" s="202"/>
      <c r="AS62" s="202"/>
      <c r="AT62" s="203">
        <f t="shared" si="40"/>
        <v>0</v>
      </c>
      <c r="AU62" s="202"/>
      <c r="AV62" s="202"/>
      <c r="AW62" s="203">
        <f t="shared" si="41"/>
        <v>0</v>
      </c>
      <c r="AX62" s="202"/>
      <c r="AY62" s="202"/>
      <c r="AZ62" s="203">
        <f t="shared" si="42"/>
        <v>0</v>
      </c>
      <c r="BA62" s="202"/>
      <c r="BB62" s="202"/>
      <c r="BC62" s="203">
        <f t="shared" si="43"/>
        <v>0</v>
      </c>
      <c r="BD62" s="202"/>
      <c r="BE62" s="202"/>
      <c r="BF62" s="203">
        <f t="shared" si="44"/>
        <v>0</v>
      </c>
      <c r="BG62" s="202"/>
      <c r="BH62" s="202"/>
      <c r="BI62" s="203">
        <f t="shared" si="45"/>
        <v>0</v>
      </c>
      <c r="BJ62" s="202"/>
      <c r="BK62" s="202"/>
      <c r="BL62" s="203">
        <f t="shared" si="46"/>
        <v>0</v>
      </c>
      <c r="BM62" s="202"/>
      <c r="BN62" s="202"/>
      <c r="BO62" s="203">
        <f t="shared" si="47"/>
        <v>0</v>
      </c>
      <c r="BP62" s="202"/>
      <c r="BQ62" s="202"/>
      <c r="BR62" s="203">
        <f t="shared" si="48"/>
        <v>0</v>
      </c>
      <c r="BS62" s="202"/>
      <c r="BT62" s="202"/>
      <c r="BU62" s="203">
        <f t="shared" si="49"/>
        <v>0</v>
      </c>
      <c r="BV62" s="202"/>
      <c r="BW62" s="202"/>
      <c r="BX62" s="203">
        <f t="shared" si="50"/>
        <v>0</v>
      </c>
      <c r="BY62" s="202"/>
      <c r="BZ62" s="202"/>
      <c r="CA62" s="203">
        <f t="shared" si="51"/>
        <v>0</v>
      </c>
      <c r="CB62" s="202"/>
      <c r="CC62" s="202"/>
      <c r="CD62" s="203">
        <f t="shared" si="52"/>
        <v>0</v>
      </c>
      <c r="CE62" s="202"/>
      <c r="CF62" s="202"/>
      <c r="CG62" s="203">
        <f t="shared" si="53"/>
        <v>0</v>
      </c>
      <c r="CH62" s="202"/>
      <c r="CI62" s="202"/>
      <c r="CJ62" s="203">
        <f t="shared" si="54"/>
        <v>0</v>
      </c>
    </row>
    <row r="63" spans="2:93" x14ac:dyDescent="0.25">
      <c r="B63" s="180"/>
      <c r="C63" s="180"/>
      <c r="D63" s="181"/>
      <c r="E63" s="38">
        <f t="shared" si="0"/>
        <v>45016</v>
      </c>
      <c r="F63" s="186"/>
      <c r="G63" s="203"/>
      <c r="H63" s="202"/>
      <c r="I63" s="202"/>
      <c r="J63" s="203">
        <f t="shared" si="28"/>
        <v>0</v>
      </c>
      <c r="K63" s="202"/>
      <c r="L63" s="202"/>
      <c r="M63" s="203">
        <f t="shared" si="29"/>
        <v>0</v>
      </c>
      <c r="N63" s="202"/>
      <c r="O63" s="202"/>
      <c r="P63" s="203">
        <f t="shared" si="30"/>
        <v>0</v>
      </c>
      <c r="Q63" s="202"/>
      <c r="R63" s="202"/>
      <c r="S63" s="203">
        <f t="shared" si="31"/>
        <v>0</v>
      </c>
      <c r="T63" s="202"/>
      <c r="U63" s="202"/>
      <c r="V63" s="203">
        <f t="shared" si="32"/>
        <v>0</v>
      </c>
      <c r="W63" s="202"/>
      <c r="X63" s="202"/>
      <c r="Y63" s="203">
        <f t="shared" si="33"/>
        <v>0</v>
      </c>
      <c r="Z63" s="202"/>
      <c r="AA63" s="202"/>
      <c r="AB63" s="203">
        <f t="shared" si="34"/>
        <v>0</v>
      </c>
      <c r="AC63" s="202"/>
      <c r="AD63" s="202"/>
      <c r="AE63" s="203">
        <f t="shared" si="35"/>
        <v>0</v>
      </c>
      <c r="AF63" s="202"/>
      <c r="AG63" s="202"/>
      <c r="AH63" s="203">
        <f t="shared" si="36"/>
        <v>0</v>
      </c>
      <c r="AI63" s="202"/>
      <c r="AJ63" s="202"/>
      <c r="AK63" s="203">
        <f t="shared" si="37"/>
        <v>0</v>
      </c>
      <c r="AL63" s="202"/>
      <c r="AM63" s="202"/>
      <c r="AN63" s="203">
        <f t="shared" si="38"/>
        <v>0</v>
      </c>
      <c r="AO63" s="202"/>
      <c r="AP63" s="202"/>
      <c r="AQ63" s="203">
        <f t="shared" si="39"/>
        <v>0</v>
      </c>
      <c r="AR63" s="202"/>
      <c r="AS63" s="202"/>
      <c r="AT63" s="203">
        <f t="shared" si="40"/>
        <v>0</v>
      </c>
      <c r="AU63" s="202"/>
      <c r="AV63" s="202"/>
      <c r="AW63" s="203">
        <f t="shared" si="41"/>
        <v>0</v>
      </c>
      <c r="AX63" s="202"/>
      <c r="AY63" s="202"/>
      <c r="AZ63" s="203">
        <f t="shared" si="42"/>
        <v>0</v>
      </c>
      <c r="BA63" s="202"/>
      <c r="BB63" s="202"/>
      <c r="BC63" s="203">
        <f t="shared" si="43"/>
        <v>0</v>
      </c>
      <c r="BD63" s="202"/>
      <c r="BE63" s="202"/>
      <c r="BF63" s="203">
        <f t="shared" si="44"/>
        <v>0</v>
      </c>
      <c r="BG63" s="202"/>
      <c r="BH63" s="202"/>
      <c r="BI63" s="203">
        <f t="shared" si="45"/>
        <v>0</v>
      </c>
      <c r="BJ63" s="202"/>
      <c r="BK63" s="202"/>
      <c r="BL63" s="203">
        <f t="shared" si="46"/>
        <v>0</v>
      </c>
      <c r="BM63" s="202"/>
      <c r="BN63" s="202"/>
      <c r="BO63" s="203">
        <f t="shared" si="47"/>
        <v>0</v>
      </c>
      <c r="BP63" s="202"/>
      <c r="BQ63" s="202"/>
      <c r="BR63" s="203">
        <f t="shared" si="48"/>
        <v>0</v>
      </c>
      <c r="BS63" s="202"/>
      <c r="BT63" s="202"/>
      <c r="BU63" s="203">
        <f t="shared" si="49"/>
        <v>0</v>
      </c>
      <c r="BV63" s="202"/>
      <c r="BW63" s="202"/>
      <c r="BX63" s="203">
        <f t="shared" si="50"/>
        <v>0</v>
      </c>
      <c r="BY63" s="202"/>
      <c r="BZ63" s="202"/>
      <c r="CA63" s="203">
        <f t="shared" si="51"/>
        <v>0</v>
      </c>
      <c r="CB63" s="202"/>
      <c r="CC63" s="202"/>
      <c r="CD63" s="203">
        <f t="shared" si="52"/>
        <v>0</v>
      </c>
      <c r="CE63" s="202"/>
      <c r="CF63" s="202"/>
      <c r="CG63" s="203">
        <f t="shared" si="53"/>
        <v>0</v>
      </c>
      <c r="CH63" s="202"/>
      <c r="CI63" s="202"/>
      <c r="CJ63" s="203">
        <f t="shared" si="54"/>
        <v>0</v>
      </c>
    </row>
    <row r="64" spans="2:93" x14ac:dyDescent="0.25">
      <c r="B64" s="180"/>
      <c r="C64" s="180"/>
      <c r="D64" s="181"/>
      <c r="E64" s="38">
        <f t="shared" si="0"/>
        <v>45016</v>
      </c>
      <c r="F64" s="186"/>
      <c r="G64" s="203"/>
      <c r="H64" s="202"/>
      <c r="I64" s="202"/>
      <c r="J64" s="203">
        <f t="shared" si="28"/>
        <v>0</v>
      </c>
      <c r="K64" s="202"/>
      <c r="L64" s="202"/>
      <c r="M64" s="203">
        <f t="shared" si="29"/>
        <v>0</v>
      </c>
      <c r="N64" s="202"/>
      <c r="O64" s="202"/>
      <c r="P64" s="203">
        <f t="shared" si="30"/>
        <v>0</v>
      </c>
      <c r="Q64" s="202"/>
      <c r="R64" s="202"/>
      <c r="S64" s="203">
        <f t="shared" si="31"/>
        <v>0</v>
      </c>
      <c r="T64" s="202"/>
      <c r="U64" s="202"/>
      <c r="V64" s="203">
        <f t="shared" si="32"/>
        <v>0</v>
      </c>
      <c r="W64" s="202"/>
      <c r="X64" s="202"/>
      <c r="Y64" s="203">
        <f t="shared" si="33"/>
        <v>0</v>
      </c>
      <c r="Z64" s="202"/>
      <c r="AA64" s="202"/>
      <c r="AB64" s="203">
        <f t="shared" si="34"/>
        <v>0</v>
      </c>
      <c r="AC64" s="202"/>
      <c r="AD64" s="202"/>
      <c r="AE64" s="203">
        <f t="shared" si="35"/>
        <v>0</v>
      </c>
      <c r="AF64" s="202"/>
      <c r="AG64" s="202"/>
      <c r="AH64" s="203">
        <f t="shared" si="36"/>
        <v>0</v>
      </c>
      <c r="AI64" s="202"/>
      <c r="AJ64" s="202"/>
      <c r="AK64" s="203">
        <f t="shared" si="37"/>
        <v>0</v>
      </c>
      <c r="AL64" s="202"/>
      <c r="AM64" s="202"/>
      <c r="AN64" s="203">
        <f t="shared" si="38"/>
        <v>0</v>
      </c>
      <c r="AO64" s="202"/>
      <c r="AP64" s="202"/>
      <c r="AQ64" s="203">
        <f t="shared" si="39"/>
        <v>0</v>
      </c>
      <c r="AR64" s="202"/>
      <c r="AS64" s="202"/>
      <c r="AT64" s="203">
        <f t="shared" si="40"/>
        <v>0</v>
      </c>
      <c r="AU64" s="202"/>
      <c r="AV64" s="202"/>
      <c r="AW64" s="203">
        <f t="shared" si="41"/>
        <v>0</v>
      </c>
      <c r="AX64" s="202"/>
      <c r="AY64" s="202"/>
      <c r="AZ64" s="203">
        <f t="shared" si="42"/>
        <v>0</v>
      </c>
      <c r="BA64" s="202"/>
      <c r="BB64" s="202"/>
      <c r="BC64" s="203">
        <f t="shared" si="43"/>
        <v>0</v>
      </c>
      <c r="BD64" s="202"/>
      <c r="BE64" s="202"/>
      <c r="BF64" s="203">
        <f t="shared" si="44"/>
        <v>0</v>
      </c>
      <c r="BG64" s="202"/>
      <c r="BH64" s="202"/>
      <c r="BI64" s="203">
        <f t="shared" si="45"/>
        <v>0</v>
      </c>
      <c r="BJ64" s="202"/>
      <c r="BK64" s="202"/>
      <c r="BL64" s="203">
        <f t="shared" si="46"/>
        <v>0</v>
      </c>
      <c r="BM64" s="202"/>
      <c r="BN64" s="202"/>
      <c r="BO64" s="203">
        <f t="shared" si="47"/>
        <v>0</v>
      </c>
      <c r="BP64" s="202"/>
      <c r="BQ64" s="202"/>
      <c r="BR64" s="203">
        <f t="shared" si="48"/>
        <v>0</v>
      </c>
      <c r="BS64" s="202"/>
      <c r="BT64" s="202"/>
      <c r="BU64" s="203">
        <f t="shared" si="49"/>
        <v>0</v>
      </c>
      <c r="BV64" s="202"/>
      <c r="BW64" s="202"/>
      <c r="BX64" s="203">
        <f t="shared" si="50"/>
        <v>0</v>
      </c>
      <c r="BY64" s="202"/>
      <c r="BZ64" s="202"/>
      <c r="CA64" s="203">
        <f t="shared" si="51"/>
        <v>0</v>
      </c>
      <c r="CB64" s="202"/>
      <c r="CC64" s="202"/>
      <c r="CD64" s="203">
        <f t="shared" si="52"/>
        <v>0</v>
      </c>
      <c r="CE64" s="202"/>
      <c r="CF64" s="202"/>
      <c r="CG64" s="203">
        <f t="shared" si="53"/>
        <v>0</v>
      </c>
      <c r="CH64" s="202"/>
      <c r="CI64" s="202"/>
      <c r="CJ64" s="203">
        <f t="shared" si="54"/>
        <v>0</v>
      </c>
    </row>
    <row r="65" spans="2:88" x14ac:dyDescent="0.25">
      <c r="B65" s="180"/>
      <c r="C65" s="180"/>
      <c r="D65" s="181"/>
      <c r="E65" s="38">
        <f t="shared" si="0"/>
        <v>45016</v>
      </c>
      <c r="F65" s="186"/>
      <c r="G65" s="203"/>
      <c r="H65" s="202"/>
      <c r="I65" s="202"/>
      <c r="J65" s="203">
        <f t="shared" si="28"/>
        <v>0</v>
      </c>
      <c r="K65" s="202"/>
      <c r="L65" s="202"/>
      <c r="M65" s="203">
        <f t="shared" si="29"/>
        <v>0</v>
      </c>
      <c r="N65" s="202"/>
      <c r="O65" s="202"/>
      <c r="P65" s="203">
        <f t="shared" si="30"/>
        <v>0</v>
      </c>
      <c r="Q65" s="202"/>
      <c r="R65" s="202"/>
      <c r="S65" s="203">
        <f t="shared" si="31"/>
        <v>0</v>
      </c>
      <c r="T65" s="202"/>
      <c r="U65" s="202"/>
      <c r="V65" s="203">
        <f t="shared" si="32"/>
        <v>0</v>
      </c>
      <c r="W65" s="202"/>
      <c r="X65" s="202"/>
      <c r="Y65" s="203">
        <f t="shared" si="33"/>
        <v>0</v>
      </c>
      <c r="Z65" s="202"/>
      <c r="AA65" s="202"/>
      <c r="AB65" s="203">
        <f t="shared" si="34"/>
        <v>0</v>
      </c>
      <c r="AC65" s="202"/>
      <c r="AD65" s="202"/>
      <c r="AE65" s="203">
        <f t="shared" si="35"/>
        <v>0</v>
      </c>
      <c r="AF65" s="202"/>
      <c r="AG65" s="202"/>
      <c r="AH65" s="203">
        <f t="shared" si="36"/>
        <v>0</v>
      </c>
      <c r="AI65" s="202"/>
      <c r="AJ65" s="202"/>
      <c r="AK65" s="203">
        <f t="shared" si="37"/>
        <v>0</v>
      </c>
      <c r="AL65" s="202"/>
      <c r="AM65" s="202"/>
      <c r="AN65" s="203">
        <f t="shared" si="38"/>
        <v>0</v>
      </c>
      <c r="AO65" s="202"/>
      <c r="AP65" s="202"/>
      <c r="AQ65" s="203">
        <f t="shared" si="39"/>
        <v>0</v>
      </c>
      <c r="AR65" s="202"/>
      <c r="AS65" s="202"/>
      <c r="AT65" s="203">
        <f t="shared" si="40"/>
        <v>0</v>
      </c>
      <c r="AU65" s="202"/>
      <c r="AV65" s="202"/>
      <c r="AW65" s="203">
        <f t="shared" si="41"/>
        <v>0</v>
      </c>
      <c r="AX65" s="202"/>
      <c r="AY65" s="202"/>
      <c r="AZ65" s="203">
        <f t="shared" si="42"/>
        <v>0</v>
      </c>
      <c r="BA65" s="202"/>
      <c r="BB65" s="202"/>
      <c r="BC65" s="203">
        <f t="shared" si="43"/>
        <v>0</v>
      </c>
      <c r="BD65" s="202"/>
      <c r="BE65" s="202"/>
      <c r="BF65" s="203">
        <f t="shared" si="44"/>
        <v>0</v>
      </c>
      <c r="BG65" s="202"/>
      <c r="BH65" s="202"/>
      <c r="BI65" s="203">
        <f t="shared" si="45"/>
        <v>0</v>
      </c>
      <c r="BJ65" s="202"/>
      <c r="BK65" s="202"/>
      <c r="BL65" s="203">
        <f t="shared" si="46"/>
        <v>0</v>
      </c>
      <c r="BM65" s="202"/>
      <c r="BN65" s="202"/>
      <c r="BO65" s="203">
        <f t="shared" si="47"/>
        <v>0</v>
      </c>
      <c r="BP65" s="202"/>
      <c r="BQ65" s="202"/>
      <c r="BR65" s="203">
        <f t="shared" si="48"/>
        <v>0</v>
      </c>
      <c r="BS65" s="202"/>
      <c r="BT65" s="202"/>
      <c r="BU65" s="203">
        <f t="shared" si="49"/>
        <v>0</v>
      </c>
      <c r="BV65" s="202"/>
      <c r="BW65" s="202"/>
      <c r="BX65" s="203">
        <f t="shared" si="50"/>
        <v>0</v>
      </c>
      <c r="BY65" s="202"/>
      <c r="BZ65" s="202"/>
      <c r="CA65" s="203">
        <f t="shared" si="51"/>
        <v>0</v>
      </c>
      <c r="CB65" s="202"/>
      <c r="CC65" s="202"/>
      <c r="CD65" s="203">
        <f t="shared" si="52"/>
        <v>0</v>
      </c>
      <c r="CE65" s="202"/>
      <c r="CF65" s="202"/>
      <c r="CG65" s="203">
        <f t="shared" si="53"/>
        <v>0</v>
      </c>
      <c r="CH65" s="202"/>
      <c r="CI65" s="202"/>
      <c r="CJ65" s="203">
        <f t="shared" si="54"/>
        <v>0</v>
      </c>
    </row>
    <row r="66" spans="2:88" x14ac:dyDescent="0.25">
      <c r="B66" s="180"/>
      <c r="C66" s="180"/>
      <c r="D66" s="181"/>
      <c r="E66" s="38">
        <f t="shared" si="0"/>
        <v>45016</v>
      </c>
      <c r="F66" s="186"/>
      <c r="G66" s="203"/>
      <c r="H66" s="202"/>
      <c r="I66" s="202"/>
      <c r="J66" s="203">
        <f t="shared" si="28"/>
        <v>0</v>
      </c>
      <c r="K66" s="202"/>
      <c r="L66" s="202"/>
      <c r="M66" s="203">
        <f t="shared" si="29"/>
        <v>0</v>
      </c>
      <c r="N66" s="202"/>
      <c r="O66" s="202"/>
      <c r="P66" s="203">
        <f t="shared" si="30"/>
        <v>0</v>
      </c>
      <c r="Q66" s="202"/>
      <c r="R66" s="202"/>
      <c r="S66" s="203">
        <f t="shared" si="31"/>
        <v>0</v>
      </c>
      <c r="T66" s="202"/>
      <c r="U66" s="202"/>
      <c r="V66" s="203">
        <f t="shared" si="32"/>
        <v>0</v>
      </c>
      <c r="W66" s="202"/>
      <c r="X66" s="202"/>
      <c r="Y66" s="203">
        <f t="shared" si="33"/>
        <v>0</v>
      </c>
      <c r="Z66" s="202"/>
      <c r="AA66" s="202"/>
      <c r="AB66" s="203">
        <f t="shared" si="34"/>
        <v>0</v>
      </c>
      <c r="AC66" s="202"/>
      <c r="AD66" s="202"/>
      <c r="AE66" s="203">
        <f t="shared" si="35"/>
        <v>0</v>
      </c>
      <c r="AF66" s="202"/>
      <c r="AG66" s="202"/>
      <c r="AH66" s="203">
        <f t="shared" si="36"/>
        <v>0</v>
      </c>
      <c r="AI66" s="202"/>
      <c r="AJ66" s="202"/>
      <c r="AK66" s="203">
        <f t="shared" si="37"/>
        <v>0</v>
      </c>
      <c r="AL66" s="202"/>
      <c r="AM66" s="202"/>
      <c r="AN66" s="203">
        <f t="shared" si="38"/>
        <v>0</v>
      </c>
      <c r="AO66" s="202"/>
      <c r="AP66" s="202"/>
      <c r="AQ66" s="203">
        <f t="shared" si="39"/>
        <v>0</v>
      </c>
      <c r="AR66" s="202"/>
      <c r="AS66" s="202"/>
      <c r="AT66" s="203">
        <f t="shared" si="40"/>
        <v>0</v>
      </c>
      <c r="AU66" s="202"/>
      <c r="AV66" s="202"/>
      <c r="AW66" s="203">
        <f t="shared" si="41"/>
        <v>0</v>
      </c>
      <c r="AX66" s="202"/>
      <c r="AY66" s="202"/>
      <c r="AZ66" s="203">
        <f t="shared" si="42"/>
        <v>0</v>
      </c>
      <c r="BA66" s="202"/>
      <c r="BB66" s="202"/>
      <c r="BC66" s="203">
        <f t="shared" si="43"/>
        <v>0</v>
      </c>
      <c r="BD66" s="202"/>
      <c r="BE66" s="202"/>
      <c r="BF66" s="203">
        <f t="shared" si="44"/>
        <v>0</v>
      </c>
      <c r="BG66" s="202"/>
      <c r="BH66" s="202"/>
      <c r="BI66" s="203">
        <f t="shared" si="45"/>
        <v>0</v>
      </c>
      <c r="BJ66" s="202"/>
      <c r="BK66" s="202"/>
      <c r="BL66" s="203">
        <f t="shared" si="46"/>
        <v>0</v>
      </c>
      <c r="BM66" s="202"/>
      <c r="BN66" s="202"/>
      <c r="BO66" s="203">
        <f t="shared" si="47"/>
        <v>0</v>
      </c>
      <c r="BP66" s="202"/>
      <c r="BQ66" s="202"/>
      <c r="BR66" s="203">
        <f t="shared" si="48"/>
        <v>0</v>
      </c>
      <c r="BS66" s="202"/>
      <c r="BT66" s="202"/>
      <c r="BU66" s="203">
        <f t="shared" si="49"/>
        <v>0</v>
      </c>
      <c r="BV66" s="202"/>
      <c r="BW66" s="202"/>
      <c r="BX66" s="203">
        <f t="shared" si="50"/>
        <v>0</v>
      </c>
      <c r="BY66" s="202"/>
      <c r="BZ66" s="202"/>
      <c r="CA66" s="203">
        <f t="shared" si="51"/>
        <v>0</v>
      </c>
      <c r="CB66" s="202"/>
      <c r="CC66" s="202"/>
      <c r="CD66" s="203">
        <f t="shared" si="52"/>
        <v>0</v>
      </c>
      <c r="CE66" s="202"/>
      <c r="CF66" s="202"/>
      <c r="CG66" s="203">
        <f t="shared" si="53"/>
        <v>0</v>
      </c>
      <c r="CH66" s="202"/>
      <c r="CI66" s="202"/>
      <c r="CJ66" s="203">
        <f t="shared" si="54"/>
        <v>0</v>
      </c>
    </row>
    <row r="67" spans="2:88" x14ac:dyDescent="0.25">
      <c r="B67" s="180"/>
      <c r="C67" s="180"/>
      <c r="D67" s="181"/>
      <c r="E67" s="38">
        <f t="shared" si="0"/>
        <v>45016</v>
      </c>
      <c r="F67" s="186"/>
      <c r="G67" s="203"/>
      <c r="H67" s="202"/>
      <c r="I67" s="202"/>
      <c r="J67" s="203">
        <f t="shared" si="28"/>
        <v>0</v>
      </c>
      <c r="K67" s="202"/>
      <c r="L67" s="202"/>
      <c r="M67" s="203">
        <f t="shared" si="29"/>
        <v>0</v>
      </c>
      <c r="N67" s="202"/>
      <c r="O67" s="202"/>
      <c r="P67" s="203">
        <f t="shared" si="30"/>
        <v>0</v>
      </c>
      <c r="Q67" s="202"/>
      <c r="R67" s="202"/>
      <c r="S67" s="203">
        <f t="shared" si="31"/>
        <v>0</v>
      </c>
      <c r="T67" s="202"/>
      <c r="U67" s="202"/>
      <c r="V67" s="203">
        <f t="shared" si="32"/>
        <v>0</v>
      </c>
      <c r="W67" s="202"/>
      <c r="X67" s="202"/>
      <c r="Y67" s="203">
        <f t="shared" si="33"/>
        <v>0</v>
      </c>
      <c r="Z67" s="202"/>
      <c r="AA67" s="202"/>
      <c r="AB67" s="203">
        <f t="shared" si="34"/>
        <v>0</v>
      </c>
      <c r="AC67" s="202"/>
      <c r="AD67" s="202"/>
      <c r="AE67" s="203">
        <f t="shared" si="35"/>
        <v>0</v>
      </c>
      <c r="AF67" s="202"/>
      <c r="AG67" s="202"/>
      <c r="AH67" s="203">
        <f t="shared" si="36"/>
        <v>0</v>
      </c>
      <c r="AI67" s="202"/>
      <c r="AJ67" s="202"/>
      <c r="AK67" s="203">
        <f t="shared" si="37"/>
        <v>0</v>
      </c>
      <c r="AL67" s="202"/>
      <c r="AM67" s="202"/>
      <c r="AN67" s="203">
        <f t="shared" si="38"/>
        <v>0</v>
      </c>
      <c r="AO67" s="202"/>
      <c r="AP67" s="202"/>
      <c r="AQ67" s="203">
        <f t="shared" si="39"/>
        <v>0</v>
      </c>
      <c r="AR67" s="202"/>
      <c r="AS67" s="202"/>
      <c r="AT67" s="203">
        <f t="shared" si="40"/>
        <v>0</v>
      </c>
      <c r="AU67" s="202"/>
      <c r="AV67" s="202"/>
      <c r="AW67" s="203">
        <f t="shared" si="41"/>
        <v>0</v>
      </c>
      <c r="AX67" s="202"/>
      <c r="AY67" s="202"/>
      <c r="AZ67" s="203">
        <f t="shared" si="42"/>
        <v>0</v>
      </c>
      <c r="BA67" s="202"/>
      <c r="BB67" s="202"/>
      <c r="BC67" s="203">
        <f t="shared" si="43"/>
        <v>0</v>
      </c>
      <c r="BD67" s="202"/>
      <c r="BE67" s="202"/>
      <c r="BF67" s="203">
        <f t="shared" si="44"/>
        <v>0</v>
      </c>
      <c r="BG67" s="202"/>
      <c r="BH67" s="202"/>
      <c r="BI67" s="203">
        <f t="shared" si="45"/>
        <v>0</v>
      </c>
      <c r="BJ67" s="202"/>
      <c r="BK67" s="202"/>
      <c r="BL67" s="203">
        <f t="shared" si="46"/>
        <v>0</v>
      </c>
      <c r="BM67" s="202"/>
      <c r="BN67" s="202"/>
      <c r="BO67" s="203">
        <f t="shared" si="47"/>
        <v>0</v>
      </c>
      <c r="BP67" s="202"/>
      <c r="BQ67" s="202"/>
      <c r="BR67" s="203">
        <f t="shared" si="48"/>
        <v>0</v>
      </c>
      <c r="BS67" s="202"/>
      <c r="BT67" s="202"/>
      <c r="BU67" s="203">
        <f t="shared" si="49"/>
        <v>0</v>
      </c>
      <c r="BV67" s="202"/>
      <c r="BW67" s="202"/>
      <c r="BX67" s="203">
        <f t="shared" si="50"/>
        <v>0</v>
      </c>
      <c r="BY67" s="202"/>
      <c r="BZ67" s="202"/>
      <c r="CA67" s="203">
        <f t="shared" si="51"/>
        <v>0</v>
      </c>
      <c r="CB67" s="202"/>
      <c r="CC67" s="202"/>
      <c r="CD67" s="203">
        <f t="shared" si="52"/>
        <v>0</v>
      </c>
      <c r="CE67" s="202"/>
      <c r="CF67" s="202"/>
      <c r="CG67" s="203">
        <f t="shared" si="53"/>
        <v>0</v>
      </c>
      <c r="CH67" s="202"/>
      <c r="CI67" s="202"/>
      <c r="CJ67" s="203">
        <f t="shared" si="54"/>
        <v>0</v>
      </c>
    </row>
    <row r="68" spans="2:88" x14ac:dyDescent="0.25">
      <c r="B68" s="180"/>
      <c r="C68" s="180"/>
      <c r="D68" s="181"/>
      <c r="E68" s="38">
        <f t="shared" si="0"/>
        <v>45016</v>
      </c>
      <c r="F68" s="186"/>
      <c r="G68" s="203"/>
      <c r="H68" s="202"/>
      <c r="I68" s="202"/>
      <c r="J68" s="203">
        <f t="shared" si="28"/>
        <v>0</v>
      </c>
      <c r="K68" s="202"/>
      <c r="L68" s="202"/>
      <c r="M68" s="203">
        <f t="shared" si="29"/>
        <v>0</v>
      </c>
      <c r="N68" s="202"/>
      <c r="O68" s="202"/>
      <c r="P68" s="203">
        <f t="shared" si="30"/>
        <v>0</v>
      </c>
      <c r="Q68" s="202"/>
      <c r="R68" s="202"/>
      <c r="S68" s="203">
        <f t="shared" si="31"/>
        <v>0</v>
      </c>
      <c r="T68" s="202"/>
      <c r="U68" s="202"/>
      <c r="V68" s="203">
        <f t="shared" si="32"/>
        <v>0</v>
      </c>
      <c r="W68" s="202"/>
      <c r="X68" s="202"/>
      <c r="Y68" s="203">
        <f t="shared" si="33"/>
        <v>0</v>
      </c>
      <c r="Z68" s="202"/>
      <c r="AA68" s="202"/>
      <c r="AB68" s="203">
        <f t="shared" si="34"/>
        <v>0</v>
      </c>
      <c r="AC68" s="202"/>
      <c r="AD68" s="202"/>
      <c r="AE68" s="203">
        <f t="shared" si="35"/>
        <v>0</v>
      </c>
      <c r="AF68" s="202"/>
      <c r="AG68" s="202"/>
      <c r="AH68" s="203">
        <f t="shared" si="36"/>
        <v>0</v>
      </c>
      <c r="AI68" s="202"/>
      <c r="AJ68" s="202"/>
      <c r="AK68" s="203">
        <f t="shared" si="37"/>
        <v>0</v>
      </c>
      <c r="AL68" s="202"/>
      <c r="AM68" s="202"/>
      <c r="AN68" s="203">
        <f t="shared" si="38"/>
        <v>0</v>
      </c>
      <c r="AO68" s="202"/>
      <c r="AP68" s="202"/>
      <c r="AQ68" s="203">
        <f t="shared" si="39"/>
        <v>0</v>
      </c>
      <c r="AR68" s="202"/>
      <c r="AS68" s="202"/>
      <c r="AT68" s="203">
        <f t="shared" si="40"/>
        <v>0</v>
      </c>
      <c r="AU68" s="202"/>
      <c r="AV68" s="202"/>
      <c r="AW68" s="203">
        <f t="shared" si="41"/>
        <v>0</v>
      </c>
      <c r="AX68" s="202"/>
      <c r="AY68" s="202"/>
      <c r="AZ68" s="203">
        <f t="shared" si="42"/>
        <v>0</v>
      </c>
      <c r="BA68" s="202"/>
      <c r="BB68" s="202"/>
      <c r="BC68" s="203">
        <f t="shared" si="43"/>
        <v>0</v>
      </c>
      <c r="BD68" s="202"/>
      <c r="BE68" s="202"/>
      <c r="BF68" s="203">
        <f t="shared" si="44"/>
        <v>0</v>
      </c>
      <c r="BG68" s="202"/>
      <c r="BH68" s="202"/>
      <c r="BI68" s="203">
        <f t="shared" si="45"/>
        <v>0</v>
      </c>
      <c r="BJ68" s="202"/>
      <c r="BK68" s="202"/>
      <c r="BL68" s="203">
        <f t="shared" si="46"/>
        <v>0</v>
      </c>
      <c r="BM68" s="202"/>
      <c r="BN68" s="202"/>
      <c r="BO68" s="203">
        <f t="shared" si="47"/>
        <v>0</v>
      </c>
      <c r="BP68" s="202"/>
      <c r="BQ68" s="202"/>
      <c r="BR68" s="203">
        <f t="shared" si="48"/>
        <v>0</v>
      </c>
      <c r="BS68" s="202"/>
      <c r="BT68" s="202"/>
      <c r="BU68" s="203">
        <f t="shared" si="49"/>
        <v>0</v>
      </c>
      <c r="BV68" s="202"/>
      <c r="BW68" s="202"/>
      <c r="BX68" s="203">
        <f t="shared" si="50"/>
        <v>0</v>
      </c>
      <c r="BY68" s="202"/>
      <c r="BZ68" s="202"/>
      <c r="CA68" s="203">
        <f t="shared" si="51"/>
        <v>0</v>
      </c>
      <c r="CB68" s="202"/>
      <c r="CC68" s="202"/>
      <c r="CD68" s="203">
        <f t="shared" si="52"/>
        <v>0</v>
      </c>
      <c r="CE68" s="202"/>
      <c r="CF68" s="202"/>
      <c r="CG68" s="203">
        <f t="shared" si="53"/>
        <v>0</v>
      </c>
      <c r="CH68" s="202"/>
      <c r="CI68" s="202"/>
      <c r="CJ68" s="203">
        <f t="shared" si="54"/>
        <v>0</v>
      </c>
    </row>
    <row r="69" spans="2:88" x14ac:dyDescent="0.25">
      <c r="B69" s="180"/>
      <c r="C69" s="180"/>
      <c r="D69" s="181"/>
      <c r="E69" s="38">
        <f t="shared" si="0"/>
        <v>45016</v>
      </c>
      <c r="F69" s="186"/>
      <c r="G69" s="203"/>
      <c r="H69" s="202"/>
      <c r="I69" s="202"/>
      <c r="J69" s="203">
        <f t="shared" si="28"/>
        <v>0</v>
      </c>
      <c r="K69" s="202"/>
      <c r="L69" s="202"/>
      <c r="M69" s="203">
        <f t="shared" si="29"/>
        <v>0</v>
      </c>
      <c r="N69" s="202"/>
      <c r="O69" s="202"/>
      <c r="P69" s="203">
        <f t="shared" si="30"/>
        <v>0</v>
      </c>
      <c r="Q69" s="202"/>
      <c r="R69" s="202"/>
      <c r="S69" s="203">
        <f t="shared" si="31"/>
        <v>0</v>
      </c>
      <c r="T69" s="202"/>
      <c r="U69" s="202"/>
      <c r="V69" s="203">
        <f t="shared" si="32"/>
        <v>0</v>
      </c>
      <c r="W69" s="202"/>
      <c r="X69" s="202"/>
      <c r="Y69" s="203">
        <f t="shared" si="33"/>
        <v>0</v>
      </c>
      <c r="Z69" s="202"/>
      <c r="AA69" s="202"/>
      <c r="AB69" s="203">
        <f t="shared" si="34"/>
        <v>0</v>
      </c>
      <c r="AC69" s="202"/>
      <c r="AD69" s="202"/>
      <c r="AE69" s="203">
        <f t="shared" si="35"/>
        <v>0</v>
      </c>
      <c r="AF69" s="202"/>
      <c r="AG69" s="202"/>
      <c r="AH69" s="203">
        <f t="shared" si="36"/>
        <v>0</v>
      </c>
      <c r="AI69" s="202"/>
      <c r="AJ69" s="202"/>
      <c r="AK69" s="203">
        <f t="shared" si="37"/>
        <v>0</v>
      </c>
      <c r="AL69" s="202"/>
      <c r="AM69" s="202"/>
      <c r="AN69" s="203">
        <f t="shared" si="38"/>
        <v>0</v>
      </c>
      <c r="AO69" s="202"/>
      <c r="AP69" s="202"/>
      <c r="AQ69" s="203">
        <f t="shared" si="39"/>
        <v>0</v>
      </c>
      <c r="AR69" s="202"/>
      <c r="AS69" s="202"/>
      <c r="AT69" s="203">
        <f t="shared" si="40"/>
        <v>0</v>
      </c>
      <c r="AU69" s="202"/>
      <c r="AV69" s="202"/>
      <c r="AW69" s="203">
        <f t="shared" si="41"/>
        <v>0</v>
      </c>
      <c r="AX69" s="202"/>
      <c r="AY69" s="202"/>
      <c r="AZ69" s="203">
        <f t="shared" si="42"/>
        <v>0</v>
      </c>
      <c r="BA69" s="202"/>
      <c r="BB69" s="202"/>
      <c r="BC69" s="203">
        <f t="shared" si="43"/>
        <v>0</v>
      </c>
      <c r="BD69" s="202"/>
      <c r="BE69" s="202"/>
      <c r="BF69" s="203">
        <f t="shared" si="44"/>
        <v>0</v>
      </c>
      <c r="BG69" s="202"/>
      <c r="BH69" s="202"/>
      <c r="BI69" s="203">
        <f t="shared" si="45"/>
        <v>0</v>
      </c>
      <c r="BJ69" s="202"/>
      <c r="BK69" s="202"/>
      <c r="BL69" s="203">
        <f t="shared" si="46"/>
        <v>0</v>
      </c>
      <c r="BM69" s="202"/>
      <c r="BN69" s="202"/>
      <c r="BO69" s="203">
        <f t="shared" si="47"/>
        <v>0</v>
      </c>
      <c r="BP69" s="202"/>
      <c r="BQ69" s="202"/>
      <c r="BR69" s="203">
        <f t="shared" si="48"/>
        <v>0</v>
      </c>
      <c r="BS69" s="202"/>
      <c r="BT69" s="202"/>
      <c r="BU69" s="203">
        <f t="shared" si="49"/>
        <v>0</v>
      </c>
      <c r="BV69" s="202"/>
      <c r="BW69" s="202"/>
      <c r="BX69" s="203">
        <f t="shared" si="50"/>
        <v>0</v>
      </c>
      <c r="BY69" s="202"/>
      <c r="BZ69" s="202"/>
      <c r="CA69" s="203">
        <f t="shared" si="51"/>
        <v>0</v>
      </c>
      <c r="CB69" s="202"/>
      <c r="CC69" s="202"/>
      <c r="CD69" s="203">
        <f t="shared" si="52"/>
        <v>0</v>
      </c>
      <c r="CE69" s="202"/>
      <c r="CF69" s="202"/>
      <c r="CG69" s="203">
        <f t="shared" si="53"/>
        <v>0</v>
      </c>
      <c r="CH69" s="202"/>
      <c r="CI69" s="202"/>
      <c r="CJ69" s="203">
        <f t="shared" si="54"/>
        <v>0</v>
      </c>
    </row>
    <row r="70" spans="2:88" x14ac:dyDescent="0.25">
      <c r="B70" s="180"/>
      <c r="C70" s="180"/>
      <c r="D70" s="181"/>
      <c r="E70" s="38">
        <f t="shared" si="0"/>
        <v>45016</v>
      </c>
      <c r="F70" s="186"/>
      <c r="G70" s="203"/>
      <c r="H70" s="202"/>
      <c r="I70" s="202"/>
      <c r="J70" s="203">
        <f t="shared" si="28"/>
        <v>0</v>
      </c>
      <c r="K70" s="202"/>
      <c r="L70" s="202"/>
      <c r="M70" s="203">
        <f t="shared" si="29"/>
        <v>0</v>
      </c>
      <c r="N70" s="202"/>
      <c r="O70" s="202"/>
      <c r="P70" s="203">
        <f t="shared" si="30"/>
        <v>0</v>
      </c>
      <c r="Q70" s="202"/>
      <c r="R70" s="202"/>
      <c r="S70" s="203">
        <f t="shared" si="31"/>
        <v>0</v>
      </c>
      <c r="T70" s="202"/>
      <c r="U70" s="202"/>
      <c r="V70" s="203">
        <f t="shared" si="32"/>
        <v>0</v>
      </c>
      <c r="W70" s="202"/>
      <c r="X70" s="202"/>
      <c r="Y70" s="203">
        <f t="shared" si="33"/>
        <v>0</v>
      </c>
      <c r="Z70" s="202"/>
      <c r="AA70" s="202"/>
      <c r="AB70" s="203">
        <f t="shared" si="34"/>
        <v>0</v>
      </c>
      <c r="AC70" s="202"/>
      <c r="AD70" s="202"/>
      <c r="AE70" s="203">
        <f t="shared" si="35"/>
        <v>0</v>
      </c>
      <c r="AF70" s="202"/>
      <c r="AG70" s="202"/>
      <c r="AH70" s="203">
        <f t="shared" si="36"/>
        <v>0</v>
      </c>
      <c r="AI70" s="202"/>
      <c r="AJ70" s="202"/>
      <c r="AK70" s="203">
        <f t="shared" si="37"/>
        <v>0</v>
      </c>
      <c r="AL70" s="202"/>
      <c r="AM70" s="202"/>
      <c r="AN70" s="203">
        <f t="shared" si="38"/>
        <v>0</v>
      </c>
      <c r="AO70" s="202"/>
      <c r="AP70" s="202"/>
      <c r="AQ70" s="203">
        <f t="shared" si="39"/>
        <v>0</v>
      </c>
      <c r="AR70" s="202"/>
      <c r="AS70" s="202"/>
      <c r="AT70" s="203">
        <f t="shared" si="40"/>
        <v>0</v>
      </c>
      <c r="AU70" s="202"/>
      <c r="AV70" s="202"/>
      <c r="AW70" s="203">
        <f t="shared" si="41"/>
        <v>0</v>
      </c>
      <c r="AX70" s="202"/>
      <c r="AY70" s="202"/>
      <c r="AZ70" s="203">
        <f t="shared" si="42"/>
        <v>0</v>
      </c>
      <c r="BA70" s="202"/>
      <c r="BB70" s="202"/>
      <c r="BC70" s="203">
        <f t="shared" si="43"/>
        <v>0</v>
      </c>
      <c r="BD70" s="202"/>
      <c r="BE70" s="202"/>
      <c r="BF70" s="203">
        <f t="shared" si="44"/>
        <v>0</v>
      </c>
      <c r="BG70" s="202"/>
      <c r="BH70" s="202"/>
      <c r="BI70" s="203">
        <f t="shared" si="45"/>
        <v>0</v>
      </c>
      <c r="BJ70" s="202"/>
      <c r="BK70" s="202"/>
      <c r="BL70" s="203">
        <f t="shared" si="46"/>
        <v>0</v>
      </c>
      <c r="BM70" s="202"/>
      <c r="BN70" s="202"/>
      <c r="BO70" s="203">
        <f t="shared" si="47"/>
        <v>0</v>
      </c>
      <c r="BP70" s="202"/>
      <c r="BQ70" s="202"/>
      <c r="BR70" s="203">
        <f t="shared" si="48"/>
        <v>0</v>
      </c>
      <c r="BS70" s="202"/>
      <c r="BT70" s="202"/>
      <c r="BU70" s="203">
        <f t="shared" si="49"/>
        <v>0</v>
      </c>
      <c r="BV70" s="202"/>
      <c r="BW70" s="202"/>
      <c r="BX70" s="203">
        <f t="shared" si="50"/>
        <v>0</v>
      </c>
      <c r="BY70" s="202"/>
      <c r="BZ70" s="202"/>
      <c r="CA70" s="203">
        <f t="shared" si="51"/>
        <v>0</v>
      </c>
      <c r="CB70" s="202"/>
      <c r="CC70" s="202"/>
      <c r="CD70" s="203">
        <f t="shared" si="52"/>
        <v>0</v>
      </c>
      <c r="CE70" s="202"/>
      <c r="CF70" s="202"/>
      <c r="CG70" s="203">
        <f t="shared" si="53"/>
        <v>0</v>
      </c>
      <c r="CH70" s="202"/>
      <c r="CI70" s="202"/>
      <c r="CJ70" s="203">
        <f t="shared" si="54"/>
        <v>0</v>
      </c>
    </row>
    <row r="71" spans="2:88" x14ac:dyDescent="0.25">
      <c r="B71" s="180"/>
      <c r="C71" s="180"/>
      <c r="D71" s="181"/>
      <c r="E71" s="38">
        <f t="shared" si="0"/>
        <v>45016</v>
      </c>
      <c r="F71" s="186"/>
      <c r="G71" s="203"/>
      <c r="H71" s="202"/>
      <c r="I71" s="202"/>
      <c r="J71" s="203">
        <f t="shared" si="28"/>
        <v>0</v>
      </c>
      <c r="K71" s="202"/>
      <c r="L71" s="202"/>
      <c r="M71" s="203">
        <f t="shared" si="29"/>
        <v>0</v>
      </c>
      <c r="N71" s="202"/>
      <c r="O71" s="202"/>
      <c r="P71" s="203">
        <f t="shared" si="30"/>
        <v>0</v>
      </c>
      <c r="Q71" s="202"/>
      <c r="R71" s="202"/>
      <c r="S71" s="203">
        <f t="shared" si="31"/>
        <v>0</v>
      </c>
      <c r="T71" s="202"/>
      <c r="U71" s="202"/>
      <c r="V71" s="203">
        <f t="shared" si="32"/>
        <v>0</v>
      </c>
      <c r="W71" s="202"/>
      <c r="X71" s="202"/>
      <c r="Y71" s="203">
        <f t="shared" si="33"/>
        <v>0</v>
      </c>
      <c r="Z71" s="202"/>
      <c r="AA71" s="202"/>
      <c r="AB71" s="203">
        <f t="shared" si="34"/>
        <v>0</v>
      </c>
      <c r="AC71" s="202"/>
      <c r="AD71" s="202"/>
      <c r="AE71" s="203">
        <f t="shared" si="35"/>
        <v>0</v>
      </c>
      <c r="AF71" s="202"/>
      <c r="AG71" s="202"/>
      <c r="AH71" s="203">
        <f t="shared" si="36"/>
        <v>0</v>
      </c>
      <c r="AI71" s="202"/>
      <c r="AJ71" s="202"/>
      <c r="AK71" s="203">
        <f t="shared" si="37"/>
        <v>0</v>
      </c>
      <c r="AL71" s="202"/>
      <c r="AM71" s="202"/>
      <c r="AN71" s="203">
        <f t="shared" si="38"/>
        <v>0</v>
      </c>
      <c r="AO71" s="202"/>
      <c r="AP71" s="202"/>
      <c r="AQ71" s="203">
        <f t="shared" si="39"/>
        <v>0</v>
      </c>
      <c r="AR71" s="202"/>
      <c r="AS71" s="202"/>
      <c r="AT71" s="203">
        <f t="shared" si="40"/>
        <v>0</v>
      </c>
      <c r="AU71" s="202"/>
      <c r="AV71" s="202"/>
      <c r="AW71" s="203">
        <f t="shared" si="41"/>
        <v>0</v>
      </c>
      <c r="AX71" s="202"/>
      <c r="AY71" s="202"/>
      <c r="AZ71" s="203">
        <f t="shared" si="42"/>
        <v>0</v>
      </c>
      <c r="BA71" s="202"/>
      <c r="BB71" s="202"/>
      <c r="BC71" s="203">
        <f t="shared" si="43"/>
        <v>0</v>
      </c>
      <c r="BD71" s="202"/>
      <c r="BE71" s="202"/>
      <c r="BF71" s="203">
        <f t="shared" si="44"/>
        <v>0</v>
      </c>
      <c r="BG71" s="202"/>
      <c r="BH71" s="202"/>
      <c r="BI71" s="203">
        <f t="shared" si="45"/>
        <v>0</v>
      </c>
      <c r="BJ71" s="202"/>
      <c r="BK71" s="202"/>
      <c r="BL71" s="203">
        <f t="shared" si="46"/>
        <v>0</v>
      </c>
      <c r="BM71" s="202"/>
      <c r="BN71" s="202"/>
      <c r="BO71" s="203">
        <f t="shared" si="47"/>
        <v>0</v>
      </c>
      <c r="BP71" s="202"/>
      <c r="BQ71" s="202"/>
      <c r="BR71" s="203">
        <f t="shared" si="48"/>
        <v>0</v>
      </c>
      <c r="BS71" s="202"/>
      <c r="BT71" s="202"/>
      <c r="BU71" s="203">
        <f t="shared" si="49"/>
        <v>0</v>
      </c>
      <c r="BV71" s="202"/>
      <c r="BW71" s="202"/>
      <c r="BX71" s="203">
        <f t="shared" si="50"/>
        <v>0</v>
      </c>
      <c r="BY71" s="202"/>
      <c r="BZ71" s="202"/>
      <c r="CA71" s="203">
        <f t="shared" si="51"/>
        <v>0</v>
      </c>
      <c r="CB71" s="202"/>
      <c r="CC71" s="202"/>
      <c r="CD71" s="203">
        <f t="shared" si="52"/>
        <v>0</v>
      </c>
      <c r="CE71" s="202"/>
      <c r="CF71" s="202"/>
      <c r="CG71" s="203">
        <f t="shared" si="53"/>
        <v>0</v>
      </c>
      <c r="CH71" s="202"/>
      <c r="CI71" s="202"/>
      <c r="CJ71" s="203">
        <f t="shared" si="54"/>
        <v>0</v>
      </c>
    </row>
    <row r="72" spans="2:88" x14ac:dyDescent="0.25">
      <c r="B72" s="180"/>
      <c r="C72" s="180"/>
      <c r="D72" s="181"/>
      <c r="E72" s="38">
        <f t="shared" si="0"/>
        <v>45016</v>
      </c>
      <c r="F72" s="186"/>
      <c r="G72" s="203"/>
      <c r="H72" s="202"/>
      <c r="I72" s="202"/>
      <c r="J72" s="203">
        <f t="shared" si="28"/>
        <v>0</v>
      </c>
      <c r="K72" s="202"/>
      <c r="L72" s="202"/>
      <c r="M72" s="203">
        <f t="shared" si="29"/>
        <v>0</v>
      </c>
      <c r="N72" s="202"/>
      <c r="O72" s="202"/>
      <c r="P72" s="203">
        <f t="shared" si="30"/>
        <v>0</v>
      </c>
      <c r="Q72" s="202"/>
      <c r="R72" s="202"/>
      <c r="S72" s="203">
        <f t="shared" si="31"/>
        <v>0</v>
      </c>
      <c r="T72" s="202"/>
      <c r="U72" s="202"/>
      <c r="V72" s="203">
        <f t="shared" si="32"/>
        <v>0</v>
      </c>
      <c r="W72" s="202"/>
      <c r="X72" s="202"/>
      <c r="Y72" s="203">
        <f t="shared" si="33"/>
        <v>0</v>
      </c>
      <c r="Z72" s="202"/>
      <c r="AA72" s="202"/>
      <c r="AB72" s="203">
        <f t="shared" si="34"/>
        <v>0</v>
      </c>
      <c r="AC72" s="202"/>
      <c r="AD72" s="202"/>
      <c r="AE72" s="203">
        <f t="shared" si="35"/>
        <v>0</v>
      </c>
      <c r="AF72" s="202"/>
      <c r="AG72" s="202"/>
      <c r="AH72" s="203">
        <f t="shared" si="36"/>
        <v>0</v>
      </c>
      <c r="AI72" s="202"/>
      <c r="AJ72" s="202"/>
      <c r="AK72" s="203">
        <f t="shared" si="37"/>
        <v>0</v>
      </c>
      <c r="AL72" s="202"/>
      <c r="AM72" s="202"/>
      <c r="AN72" s="203">
        <f t="shared" si="38"/>
        <v>0</v>
      </c>
      <c r="AO72" s="202"/>
      <c r="AP72" s="202"/>
      <c r="AQ72" s="203">
        <f t="shared" si="39"/>
        <v>0</v>
      </c>
      <c r="AR72" s="202"/>
      <c r="AS72" s="202"/>
      <c r="AT72" s="203">
        <f t="shared" si="40"/>
        <v>0</v>
      </c>
      <c r="AU72" s="202"/>
      <c r="AV72" s="202"/>
      <c r="AW72" s="203">
        <f t="shared" si="41"/>
        <v>0</v>
      </c>
      <c r="AX72" s="202"/>
      <c r="AY72" s="202"/>
      <c r="AZ72" s="203">
        <f t="shared" si="42"/>
        <v>0</v>
      </c>
      <c r="BA72" s="202"/>
      <c r="BB72" s="202"/>
      <c r="BC72" s="203">
        <f t="shared" si="43"/>
        <v>0</v>
      </c>
      <c r="BD72" s="202"/>
      <c r="BE72" s="202"/>
      <c r="BF72" s="203">
        <f t="shared" si="44"/>
        <v>0</v>
      </c>
      <c r="BG72" s="202"/>
      <c r="BH72" s="202"/>
      <c r="BI72" s="203">
        <f t="shared" si="45"/>
        <v>0</v>
      </c>
      <c r="BJ72" s="202"/>
      <c r="BK72" s="202"/>
      <c r="BL72" s="203">
        <f t="shared" si="46"/>
        <v>0</v>
      </c>
      <c r="BM72" s="202"/>
      <c r="BN72" s="202"/>
      <c r="BO72" s="203">
        <f t="shared" si="47"/>
        <v>0</v>
      </c>
      <c r="BP72" s="202"/>
      <c r="BQ72" s="202"/>
      <c r="BR72" s="203">
        <f t="shared" si="48"/>
        <v>0</v>
      </c>
      <c r="BS72" s="202"/>
      <c r="BT72" s="202"/>
      <c r="BU72" s="203">
        <f t="shared" si="49"/>
        <v>0</v>
      </c>
      <c r="BV72" s="202"/>
      <c r="BW72" s="202"/>
      <c r="BX72" s="203">
        <f t="shared" si="50"/>
        <v>0</v>
      </c>
      <c r="BY72" s="202"/>
      <c r="BZ72" s="202"/>
      <c r="CA72" s="203">
        <f t="shared" si="51"/>
        <v>0</v>
      </c>
      <c r="CB72" s="202"/>
      <c r="CC72" s="202"/>
      <c r="CD72" s="203">
        <f t="shared" si="52"/>
        <v>0</v>
      </c>
      <c r="CE72" s="202"/>
      <c r="CF72" s="202"/>
      <c r="CG72" s="203">
        <f t="shared" si="53"/>
        <v>0</v>
      </c>
      <c r="CH72" s="202"/>
      <c r="CI72" s="202"/>
      <c r="CJ72" s="203">
        <f t="shared" si="54"/>
        <v>0</v>
      </c>
    </row>
    <row r="73" spans="2:88" x14ac:dyDescent="0.25">
      <c r="B73" s="180"/>
      <c r="C73" s="180"/>
      <c r="D73" s="181"/>
      <c r="E73" s="38">
        <f t="shared" si="0"/>
        <v>45016</v>
      </c>
      <c r="F73" s="186"/>
      <c r="G73" s="203"/>
      <c r="H73" s="202"/>
      <c r="I73" s="202"/>
      <c r="J73" s="203">
        <f t="shared" si="28"/>
        <v>0</v>
      </c>
      <c r="K73" s="202"/>
      <c r="L73" s="202"/>
      <c r="M73" s="203">
        <f t="shared" si="29"/>
        <v>0</v>
      </c>
      <c r="N73" s="202"/>
      <c r="O73" s="202"/>
      <c r="P73" s="203">
        <f t="shared" si="30"/>
        <v>0</v>
      </c>
      <c r="Q73" s="202"/>
      <c r="R73" s="202"/>
      <c r="S73" s="203">
        <f t="shared" si="31"/>
        <v>0</v>
      </c>
      <c r="T73" s="202"/>
      <c r="U73" s="202"/>
      <c r="V73" s="203">
        <f t="shared" si="32"/>
        <v>0</v>
      </c>
      <c r="W73" s="202"/>
      <c r="X73" s="202"/>
      <c r="Y73" s="203">
        <f t="shared" si="33"/>
        <v>0</v>
      </c>
      <c r="Z73" s="202"/>
      <c r="AA73" s="202"/>
      <c r="AB73" s="203">
        <f t="shared" si="34"/>
        <v>0</v>
      </c>
      <c r="AC73" s="202"/>
      <c r="AD73" s="202"/>
      <c r="AE73" s="203">
        <f t="shared" si="35"/>
        <v>0</v>
      </c>
      <c r="AF73" s="202"/>
      <c r="AG73" s="202"/>
      <c r="AH73" s="203">
        <f t="shared" si="36"/>
        <v>0</v>
      </c>
      <c r="AI73" s="202"/>
      <c r="AJ73" s="202"/>
      <c r="AK73" s="203">
        <f t="shared" si="37"/>
        <v>0</v>
      </c>
      <c r="AL73" s="202"/>
      <c r="AM73" s="202"/>
      <c r="AN73" s="203">
        <f t="shared" si="38"/>
        <v>0</v>
      </c>
      <c r="AO73" s="202"/>
      <c r="AP73" s="202"/>
      <c r="AQ73" s="203">
        <f t="shared" si="39"/>
        <v>0</v>
      </c>
      <c r="AR73" s="202"/>
      <c r="AS73" s="202"/>
      <c r="AT73" s="203">
        <f t="shared" si="40"/>
        <v>0</v>
      </c>
      <c r="AU73" s="202"/>
      <c r="AV73" s="202"/>
      <c r="AW73" s="203">
        <f t="shared" si="41"/>
        <v>0</v>
      </c>
      <c r="AX73" s="202"/>
      <c r="AY73" s="202"/>
      <c r="AZ73" s="203">
        <f t="shared" si="42"/>
        <v>0</v>
      </c>
      <c r="BA73" s="202"/>
      <c r="BB73" s="202"/>
      <c r="BC73" s="203">
        <f t="shared" si="43"/>
        <v>0</v>
      </c>
      <c r="BD73" s="202"/>
      <c r="BE73" s="202"/>
      <c r="BF73" s="203">
        <f t="shared" si="44"/>
        <v>0</v>
      </c>
      <c r="BG73" s="202"/>
      <c r="BH73" s="202"/>
      <c r="BI73" s="203">
        <f t="shared" si="45"/>
        <v>0</v>
      </c>
      <c r="BJ73" s="202"/>
      <c r="BK73" s="202"/>
      <c r="BL73" s="203">
        <f t="shared" si="46"/>
        <v>0</v>
      </c>
      <c r="BM73" s="202"/>
      <c r="BN73" s="202"/>
      <c r="BO73" s="203">
        <f t="shared" si="47"/>
        <v>0</v>
      </c>
      <c r="BP73" s="202"/>
      <c r="BQ73" s="202"/>
      <c r="BR73" s="203">
        <f t="shared" si="48"/>
        <v>0</v>
      </c>
      <c r="BS73" s="202"/>
      <c r="BT73" s="202"/>
      <c r="BU73" s="203">
        <f t="shared" si="49"/>
        <v>0</v>
      </c>
      <c r="BV73" s="202"/>
      <c r="BW73" s="202"/>
      <c r="BX73" s="203">
        <f t="shared" si="50"/>
        <v>0</v>
      </c>
      <c r="BY73" s="202"/>
      <c r="BZ73" s="202"/>
      <c r="CA73" s="203">
        <f t="shared" si="51"/>
        <v>0</v>
      </c>
      <c r="CB73" s="202"/>
      <c r="CC73" s="202"/>
      <c r="CD73" s="203">
        <f t="shared" si="52"/>
        <v>0</v>
      </c>
      <c r="CE73" s="202"/>
      <c r="CF73" s="202"/>
      <c r="CG73" s="203">
        <f t="shared" si="53"/>
        <v>0</v>
      </c>
      <c r="CH73" s="202"/>
      <c r="CI73" s="202"/>
      <c r="CJ73" s="203">
        <f t="shared" si="54"/>
        <v>0</v>
      </c>
    </row>
    <row r="74" spans="2:88" x14ac:dyDescent="0.25">
      <c r="B74" s="180"/>
      <c r="C74" s="180"/>
      <c r="D74" s="181"/>
      <c r="E74" s="38">
        <f t="shared" si="0"/>
        <v>45016</v>
      </c>
      <c r="F74" s="186"/>
      <c r="G74" s="203"/>
      <c r="H74" s="202"/>
      <c r="I74" s="202"/>
      <c r="J74" s="203">
        <f t="shared" si="28"/>
        <v>0</v>
      </c>
      <c r="K74" s="202"/>
      <c r="L74" s="202"/>
      <c r="M74" s="203">
        <f t="shared" si="29"/>
        <v>0</v>
      </c>
      <c r="N74" s="202"/>
      <c r="O74" s="202"/>
      <c r="P74" s="203">
        <f t="shared" si="30"/>
        <v>0</v>
      </c>
      <c r="Q74" s="202"/>
      <c r="R74" s="202"/>
      <c r="S74" s="203">
        <f t="shared" si="31"/>
        <v>0</v>
      </c>
      <c r="T74" s="202"/>
      <c r="U74" s="202"/>
      <c r="V74" s="203">
        <f t="shared" si="32"/>
        <v>0</v>
      </c>
      <c r="W74" s="202"/>
      <c r="X74" s="202"/>
      <c r="Y74" s="203">
        <f t="shared" si="33"/>
        <v>0</v>
      </c>
      <c r="Z74" s="202"/>
      <c r="AA74" s="202"/>
      <c r="AB74" s="203">
        <f t="shared" si="34"/>
        <v>0</v>
      </c>
      <c r="AC74" s="202"/>
      <c r="AD74" s="202"/>
      <c r="AE74" s="203">
        <f t="shared" si="35"/>
        <v>0</v>
      </c>
      <c r="AF74" s="202"/>
      <c r="AG74" s="202"/>
      <c r="AH74" s="203">
        <f t="shared" si="36"/>
        <v>0</v>
      </c>
      <c r="AI74" s="202"/>
      <c r="AJ74" s="202"/>
      <c r="AK74" s="203">
        <f t="shared" si="37"/>
        <v>0</v>
      </c>
      <c r="AL74" s="202"/>
      <c r="AM74" s="202"/>
      <c r="AN74" s="203">
        <f t="shared" si="38"/>
        <v>0</v>
      </c>
      <c r="AO74" s="202"/>
      <c r="AP74" s="202"/>
      <c r="AQ74" s="203">
        <f t="shared" si="39"/>
        <v>0</v>
      </c>
      <c r="AR74" s="202"/>
      <c r="AS74" s="202"/>
      <c r="AT74" s="203">
        <f t="shared" si="40"/>
        <v>0</v>
      </c>
      <c r="AU74" s="202"/>
      <c r="AV74" s="202"/>
      <c r="AW74" s="203">
        <f t="shared" si="41"/>
        <v>0</v>
      </c>
      <c r="AX74" s="202"/>
      <c r="AY74" s="202"/>
      <c r="AZ74" s="203">
        <f t="shared" si="42"/>
        <v>0</v>
      </c>
      <c r="BA74" s="202"/>
      <c r="BB74" s="202"/>
      <c r="BC74" s="203">
        <f t="shared" si="43"/>
        <v>0</v>
      </c>
      <c r="BD74" s="202"/>
      <c r="BE74" s="202"/>
      <c r="BF74" s="203">
        <f t="shared" si="44"/>
        <v>0</v>
      </c>
      <c r="BG74" s="202"/>
      <c r="BH74" s="202"/>
      <c r="BI74" s="203">
        <f t="shared" si="45"/>
        <v>0</v>
      </c>
      <c r="BJ74" s="202"/>
      <c r="BK74" s="202"/>
      <c r="BL74" s="203">
        <f t="shared" si="46"/>
        <v>0</v>
      </c>
      <c r="BM74" s="202"/>
      <c r="BN74" s="202"/>
      <c r="BO74" s="203">
        <f t="shared" si="47"/>
        <v>0</v>
      </c>
      <c r="BP74" s="202"/>
      <c r="BQ74" s="202"/>
      <c r="BR74" s="203">
        <f t="shared" si="48"/>
        <v>0</v>
      </c>
      <c r="BS74" s="202"/>
      <c r="BT74" s="202"/>
      <c r="BU74" s="203">
        <f t="shared" si="49"/>
        <v>0</v>
      </c>
      <c r="BV74" s="202"/>
      <c r="BW74" s="202"/>
      <c r="BX74" s="203">
        <f t="shared" si="50"/>
        <v>0</v>
      </c>
      <c r="BY74" s="202"/>
      <c r="BZ74" s="202"/>
      <c r="CA74" s="203">
        <f t="shared" si="51"/>
        <v>0</v>
      </c>
      <c r="CB74" s="202"/>
      <c r="CC74" s="202"/>
      <c r="CD74" s="203">
        <f t="shared" si="52"/>
        <v>0</v>
      </c>
      <c r="CE74" s="202"/>
      <c r="CF74" s="202"/>
      <c r="CG74" s="203">
        <f t="shared" si="53"/>
        <v>0</v>
      </c>
      <c r="CH74" s="202"/>
      <c r="CI74" s="202"/>
      <c r="CJ74" s="203">
        <f t="shared" si="54"/>
        <v>0</v>
      </c>
    </row>
    <row r="75" spans="2:88" x14ac:dyDescent="0.25">
      <c r="B75" s="180"/>
      <c r="C75" s="180"/>
      <c r="D75" s="181"/>
      <c r="E75" s="38">
        <f t="shared" si="0"/>
        <v>45016</v>
      </c>
      <c r="F75" s="186"/>
      <c r="G75" s="203"/>
      <c r="H75" s="202"/>
      <c r="I75" s="202"/>
      <c r="J75" s="203">
        <f t="shared" si="28"/>
        <v>0</v>
      </c>
      <c r="K75" s="202"/>
      <c r="L75" s="202"/>
      <c r="M75" s="203">
        <f t="shared" si="29"/>
        <v>0</v>
      </c>
      <c r="N75" s="202"/>
      <c r="O75" s="202"/>
      <c r="P75" s="203">
        <f t="shared" si="30"/>
        <v>0</v>
      </c>
      <c r="Q75" s="202"/>
      <c r="R75" s="202"/>
      <c r="S75" s="203">
        <f t="shared" si="31"/>
        <v>0</v>
      </c>
      <c r="T75" s="202"/>
      <c r="U75" s="202"/>
      <c r="V75" s="203">
        <f t="shared" si="32"/>
        <v>0</v>
      </c>
      <c r="W75" s="202"/>
      <c r="X75" s="202"/>
      <c r="Y75" s="203">
        <f t="shared" si="33"/>
        <v>0</v>
      </c>
      <c r="Z75" s="202"/>
      <c r="AA75" s="202"/>
      <c r="AB75" s="203">
        <f t="shared" si="34"/>
        <v>0</v>
      </c>
      <c r="AC75" s="202"/>
      <c r="AD75" s="202"/>
      <c r="AE75" s="203">
        <f t="shared" si="35"/>
        <v>0</v>
      </c>
      <c r="AF75" s="202"/>
      <c r="AG75" s="202"/>
      <c r="AH75" s="203">
        <f t="shared" si="36"/>
        <v>0</v>
      </c>
      <c r="AI75" s="202"/>
      <c r="AJ75" s="202"/>
      <c r="AK75" s="203">
        <f t="shared" si="37"/>
        <v>0</v>
      </c>
      <c r="AL75" s="202"/>
      <c r="AM75" s="202"/>
      <c r="AN75" s="203">
        <f t="shared" si="38"/>
        <v>0</v>
      </c>
      <c r="AO75" s="202"/>
      <c r="AP75" s="202"/>
      <c r="AQ75" s="203">
        <f t="shared" si="39"/>
        <v>0</v>
      </c>
      <c r="AR75" s="202"/>
      <c r="AS75" s="202"/>
      <c r="AT75" s="203">
        <f t="shared" si="40"/>
        <v>0</v>
      </c>
      <c r="AU75" s="202"/>
      <c r="AV75" s="202"/>
      <c r="AW75" s="203">
        <f t="shared" si="41"/>
        <v>0</v>
      </c>
      <c r="AX75" s="202"/>
      <c r="AY75" s="202"/>
      <c r="AZ75" s="203">
        <f t="shared" si="42"/>
        <v>0</v>
      </c>
      <c r="BA75" s="202"/>
      <c r="BB75" s="202"/>
      <c r="BC75" s="203">
        <f t="shared" si="43"/>
        <v>0</v>
      </c>
      <c r="BD75" s="202"/>
      <c r="BE75" s="202"/>
      <c r="BF75" s="203">
        <f t="shared" si="44"/>
        <v>0</v>
      </c>
      <c r="BG75" s="202"/>
      <c r="BH75" s="202"/>
      <c r="BI75" s="203">
        <f t="shared" si="45"/>
        <v>0</v>
      </c>
      <c r="BJ75" s="202"/>
      <c r="BK75" s="202"/>
      <c r="BL75" s="203">
        <f t="shared" si="46"/>
        <v>0</v>
      </c>
      <c r="BM75" s="202"/>
      <c r="BN75" s="202"/>
      <c r="BO75" s="203">
        <f t="shared" si="47"/>
        <v>0</v>
      </c>
      <c r="BP75" s="202"/>
      <c r="BQ75" s="202"/>
      <c r="BR75" s="203">
        <f t="shared" si="48"/>
        <v>0</v>
      </c>
      <c r="BS75" s="202"/>
      <c r="BT75" s="202"/>
      <c r="BU75" s="203">
        <f t="shared" si="49"/>
        <v>0</v>
      </c>
      <c r="BV75" s="202"/>
      <c r="BW75" s="202"/>
      <c r="BX75" s="203">
        <f t="shared" si="50"/>
        <v>0</v>
      </c>
      <c r="BY75" s="202"/>
      <c r="BZ75" s="202"/>
      <c r="CA75" s="203">
        <f t="shared" si="51"/>
        <v>0</v>
      </c>
      <c r="CB75" s="202"/>
      <c r="CC75" s="202"/>
      <c r="CD75" s="203">
        <f t="shared" si="52"/>
        <v>0</v>
      </c>
      <c r="CE75" s="202"/>
      <c r="CF75" s="202"/>
      <c r="CG75" s="203">
        <f t="shared" si="53"/>
        <v>0</v>
      </c>
      <c r="CH75" s="202"/>
      <c r="CI75" s="202"/>
      <c r="CJ75" s="203">
        <f t="shared" si="54"/>
        <v>0</v>
      </c>
    </row>
    <row r="76" spans="2:88" x14ac:dyDescent="0.25">
      <c r="B76" s="180"/>
      <c r="C76" s="180"/>
      <c r="D76" s="181"/>
      <c r="E76" s="38">
        <f t="shared" si="0"/>
        <v>45016</v>
      </c>
      <c r="F76" s="186"/>
      <c r="G76" s="203"/>
      <c r="H76" s="202"/>
      <c r="I76" s="202"/>
      <c r="J76" s="203">
        <f t="shared" si="28"/>
        <v>0</v>
      </c>
      <c r="K76" s="202"/>
      <c r="L76" s="202"/>
      <c r="M76" s="203">
        <f t="shared" si="29"/>
        <v>0</v>
      </c>
      <c r="N76" s="202"/>
      <c r="O76" s="202"/>
      <c r="P76" s="203">
        <f t="shared" si="30"/>
        <v>0</v>
      </c>
      <c r="Q76" s="202"/>
      <c r="R76" s="202"/>
      <c r="S76" s="203">
        <f t="shared" si="31"/>
        <v>0</v>
      </c>
      <c r="T76" s="202"/>
      <c r="U76" s="202"/>
      <c r="V76" s="203">
        <f t="shared" si="32"/>
        <v>0</v>
      </c>
      <c r="W76" s="202"/>
      <c r="X76" s="202"/>
      <c r="Y76" s="203">
        <f t="shared" si="33"/>
        <v>0</v>
      </c>
      <c r="Z76" s="202"/>
      <c r="AA76" s="202"/>
      <c r="AB76" s="203">
        <f t="shared" si="34"/>
        <v>0</v>
      </c>
      <c r="AC76" s="202"/>
      <c r="AD76" s="202"/>
      <c r="AE76" s="203">
        <f t="shared" si="35"/>
        <v>0</v>
      </c>
      <c r="AF76" s="202"/>
      <c r="AG76" s="202"/>
      <c r="AH76" s="203">
        <f t="shared" si="36"/>
        <v>0</v>
      </c>
      <c r="AI76" s="202"/>
      <c r="AJ76" s="202"/>
      <c r="AK76" s="203">
        <f t="shared" si="37"/>
        <v>0</v>
      </c>
      <c r="AL76" s="202"/>
      <c r="AM76" s="202"/>
      <c r="AN76" s="203">
        <f t="shared" si="38"/>
        <v>0</v>
      </c>
      <c r="AO76" s="202"/>
      <c r="AP76" s="202"/>
      <c r="AQ76" s="203">
        <f t="shared" si="39"/>
        <v>0</v>
      </c>
      <c r="AR76" s="202"/>
      <c r="AS76" s="202"/>
      <c r="AT76" s="203">
        <f t="shared" si="40"/>
        <v>0</v>
      </c>
      <c r="AU76" s="202"/>
      <c r="AV76" s="202"/>
      <c r="AW76" s="203">
        <f t="shared" si="41"/>
        <v>0</v>
      </c>
      <c r="AX76" s="202"/>
      <c r="AY76" s="202"/>
      <c r="AZ76" s="203">
        <f t="shared" si="42"/>
        <v>0</v>
      </c>
      <c r="BA76" s="202"/>
      <c r="BB76" s="202"/>
      <c r="BC76" s="203">
        <f t="shared" si="43"/>
        <v>0</v>
      </c>
      <c r="BD76" s="202"/>
      <c r="BE76" s="202"/>
      <c r="BF76" s="203">
        <f t="shared" si="44"/>
        <v>0</v>
      </c>
      <c r="BG76" s="202"/>
      <c r="BH76" s="202"/>
      <c r="BI76" s="203">
        <f t="shared" si="45"/>
        <v>0</v>
      </c>
      <c r="BJ76" s="202"/>
      <c r="BK76" s="202"/>
      <c r="BL76" s="203">
        <f t="shared" si="46"/>
        <v>0</v>
      </c>
      <c r="BM76" s="202"/>
      <c r="BN76" s="202"/>
      <c r="BO76" s="203">
        <f t="shared" si="47"/>
        <v>0</v>
      </c>
      <c r="BP76" s="202"/>
      <c r="BQ76" s="202"/>
      <c r="BR76" s="203">
        <f t="shared" si="48"/>
        <v>0</v>
      </c>
      <c r="BS76" s="202"/>
      <c r="BT76" s="202"/>
      <c r="BU76" s="203">
        <f t="shared" si="49"/>
        <v>0</v>
      </c>
      <c r="BV76" s="202"/>
      <c r="BW76" s="202"/>
      <c r="BX76" s="203">
        <f t="shared" si="50"/>
        <v>0</v>
      </c>
      <c r="BY76" s="202"/>
      <c r="BZ76" s="202"/>
      <c r="CA76" s="203">
        <f t="shared" si="51"/>
        <v>0</v>
      </c>
      <c r="CB76" s="202"/>
      <c r="CC76" s="202"/>
      <c r="CD76" s="203">
        <f t="shared" si="52"/>
        <v>0</v>
      </c>
      <c r="CE76" s="202"/>
      <c r="CF76" s="202"/>
      <c r="CG76" s="203">
        <f t="shared" si="53"/>
        <v>0</v>
      </c>
      <c r="CH76" s="202"/>
      <c r="CI76" s="202"/>
      <c r="CJ76" s="203">
        <f t="shared" si="54"/>
        <v>0</v>
      </c>
    </row>
    <row r="77" spans="2:88" x14ac:dyDescent="0.25">
      <c r="B77" s="180"/>
      <c r="C77" s="180"/>
      <c r="D77" s="181"/>
      <c r="E77" s="38">
        <f t="shared" si="0"/>
        <v>45016</v>
      </c>
      <c r="F77" s="186"/>
      <c r="G77" s="203"/>
      <c r="H77" s="202"/>
      <c r="I77" s="202"/>
      <c r="J77" s="203">
        <f t="shared" si="28"/>
        <v>0</v>
      </c>
      <c r="K77" s="202"/>
      <c r="L77" s="202"/>
      <c r="M77" s="203">
        <f t="shared" si="29"/>
        <v>0</v>
      </c>
      <c r="N77" s="202"/>
      <c r="O77" s="202"/>
      <c r="P77" s="203">
        <f t="shared" si="30"/>
        <v>0</v>
      </c>
      <c r="Q77" s="202"/>
      <c r="R77" s="202"/>
      <c r="S77" s="203">
        <f t="shared" si="31"/>
        <v>0</v>
      </c>
      <c r="T77" s="202"/>
      <c r="U77" s="202"/>
      <c r="V77" s="203">
        <f t="shared" si="32"/>
        <v>0</v>
      </c>
      <c r="W77" s="202"/>
      <c r="X77" s="202"/>
      <c r="Y77" s="203">
        <f t="shared" si="33"/>
        <v>0</v>
      </c>
      <c r="Z77" s="202"/>
      <c r="AA77" s="202"/>
      <c r="AB77" s="203">
        <f t="shared" si="34"/>
        <v>0</v>
      </c>
      <c r="AC77" s="202"/>
      <c r="AD77" s="202"/>
      <c r="AE77" s="203">
        <f t="shared" si="35"/>
        <v>0</v>
      </c>
      <c r="AF77" s="202"/>
      <c r="AG77" s="202"/>
      <c r="AH77" s="203">
        <f t="shared" si="36"/>
        <v>0</v>
      </c>
      <c r="AI77" s="202"/>
      <c r="AJ77" s="202"/>
      <c r="AK77" s="203">
        <f t="shared" si="37"/>
        <v>0</v>
      </c>
      <c r="AL77" s="202"/>
      <c r="AM77" s="202"/>
      <c r="AN77" s="203">
        <f t="shared" si="38"/>
        <v>0</v>
      </c>
      <c r="AO77" s="202"/>
      <c r="AP77" s="202"/>
      <c r="AQ77" s="203">
        <f t="shared" si="39"/>
        <v>0</v>
      </c>
      <c r="AR77" s="202"/>
      <c r="AS77" s="202"/>
      <c r="AT77" s="203">
        <f t="shared" si="40"/>
        <v>0</v>
      </c>
      <c r="AU77" s="202"/>
      <c r="AV77" s="202"/>
      <c r="AW77" s="203">
        <f t="shared" si="41"/>
        <v>0</v>
      </c>
      <c r="AX77" s="202"/>
      <c r="AY77" s="202"/>
      <c r="AZ77" s="203">
        <f t="shared" si="42"/>
        <v>0</v>
      </c>
      <c r="BA77" s="202"/>
      <c r="BB77" s="202"/>
      <c r="BC77" s="203">
        <f t="shared" si="43"/>
        <v>0</v>
      </c>
      <c r="BD77" s="202"/>
      <c r="BE77" s="202"/>
      <c r="BF77" s="203">
        <f t="shared" si="44"/>
        <v>0</v>
      </c>
      <c r="BG77" s="202"/>
      <c r="BH77" s="202"/>
      <c r="BI77" s="203">
        <f t="shared" si="45"/>
        <v>0</v>
      </c>
      <c r="BJ77" s="202"/>
      <c r="BK77" s="202"/>
      <c r="BL77" s="203">
        <f t="shared" si="46"/>
        <v>0</v>
      </c>
      <c r="BM77" s="202"/>
      <c r="BN77" s="202"/>
      <c r="BO77" s="203">
        <f t="shared" si="47"/>
        <v>0</v>
      </c>
      <c r="BP77" s="202"/>
      <c r="BQ77" s="202"/>
      <c r="BR77" s="203">
        <f t="shared" si="48"/>
        <v>0</v>
      </c>
      <c r="BS77" s="202"/>
      <c r="BT77" s="202"/>
      <c r="BU77" s="203">
        <f t="shared" si="49"/>
        <v>0</v>
      </c>
      <c r="BV77" s="202"/>
      <c r="BW77" s="202"/>
      <c r="BX77" s="203">
        <f t="shared" si="50"/>
        <v>0</v>
      </c>
      <c r="BY77" s="202"/>
      <c r="BZ77" s="202"/>
      <c r="CA77" s="203">
        <f t="shared" si="51"/>
        <v>0</v>
      </c>
      <c r="CB77" s="202"/>
      <c r="CC77" s="202"/>
      <c r="CD77" s="203">
        <f t="shared" si="52"/>
        <v>0</v>
      </c>
      <c r="CE77" s="202"/>
      <c r="CF77" s="202"/>
      <c r="CG77" s="203">
        <f t="shared" si="53"/>
        <v>0</v>
      </c>
      <c r="CH77" s="202"/>
      <c r="CI77" s="202"/>
      <c r="CJ77" s="203">
        <f t="shared" si="54"/>
        <v>0</v>
      </c>
    </row>
    <row r="78" spans="2:88" x14ac:dyDescent="0.25">
      <c r="B78" s="180"/>
      <c r="C78" s="180"/>
      <c r="D78" s="181"/>
      <c r="E78" s="38">
        <f t="shared" si="0"/>
        <v>45016</v>
      </c>
      <c r="F78" s="186"/>
      <c r="G78" s="203"/>
      <c r="H78" s="202"/>
      <c r="I78" s="202"/>
      <c r="J78" s="203">
        <f t="shared" si="28"/>
        <v>0</v>
      </c>
      <c r="K78" s="202"/>
      <c r="L78" s="202"/>
      <c r="M78" s="203">
        <f t="shared" si="29"/>
        <v>0</v>
      </c>
      <c r="N78" s="202"/>
      <c r="O78" s="202"/>
      <c r="P78" s="203">
        <f t="shared" si="30"/>
        <v>0</v>
      </c>
      <c r="Q78" s="202"/>
      <c r="R78" s="202"/>
      <c r="S78" s="203">
        <f t="shared" si="31"/>
        <v>0</v>
      </c>
      <c r="T78" s="202"/>
      <c r="U78" s="202"/>
      <c r="V78" s="203">
        <f t="shared" si="32"/>
        <v>0</v>
      </c>
      <c r="W78" s="202"/>
      <c r="X78" s="202"/>
      <c r="Y78" s="203">
        <f t="shared" si="33"/>
        <v>0</v>
      </c>
      <c r="Z78" s="202"/>
      <c r="AA78" s="202"/>
      <c r="AB78" s="203">
        <f t="shared" si="34"/>
        <v>0</v>
      </c>
      <c r="AC78" s="202"/>
      <c r="AD78" s="202"/>
      <c r="AE78" s="203">
        <f t="shared" si="35"/>
        <v>0</v>
      </c>
      <c r="AF78" s="202"/>
      <c r="AG78" s="202"/>
      <c r="AH78" s="203">
        <f t="shared" si="36"/>
        <v>0</v>
      </c>
      <c r="AI78" s="202"/>
      <c r="AJ78" s="202"/>
      <c r="AK78" s="203">
        <f t="shared" si="37"/>
        <v>0</v>
      </c>
      <c r="AL78" s="202"/>
      <c r="AM78" s="202"/>
      <c r="AN78" s="203">
        <f t="shared" si="38"/>
        <v>0</v>
      </c>
      <c r="AO78" s="202"/>
      <c r="AP78" s="202"/>
      <c r="AQ78" s="203">
        <f t="shared" si="39"/>
        <v>0</v>
      </c>
      <c r="AR78" s="202"/>
      <c r="AS78" s="202"/>
      <c r="AT78" s="203">
        <f t="shared" si="40"/>
        <v>0</v>
      </c>
      <c r="AU78" s="202"/>
      <c r="AV78" s="202"/>
      <c r="AW78" s="203">
        <f t="shared" si="41"/>
        <v>0</v>
      </c>
      <c r="AX78" s="202"/>
      <c r="AY78" s="202"/>
      <c r="AZ78" s="203">
        <f t="shared" si="42"/>
        <v>0</v>
      </c>
      <c r="BA78" s="202"/>
      <c r="BB78" s="202"/>
      <c r="BC78" s="203">
        <f t="shared" si="43"/>
        <v>0</v>
      </c>
      <c r="BD78" s="202"/>
      <c r="BE78" s="202"/>
      <c r="BF78" s="203">
        <f t="shared" si="44"/>
        <v>0</v>
      </c>
      <c r="BG78" s="202"/>
      <c r="BH78" s="202"/>
      <c r="BI78" s="203">
        <f t="shared" si="45"/>
        <v>0</v>
      </c>
      <c r="BJ78" s="202"/>
      <c r="BK78" s="202"/>
      <c r="BL78" s="203">
        <f t="shared" si="46"/>
        <v>0</v>
      </c>
      <c r="BM78" s="202"/>
      <c r="BN78" s="202"/>
      <c r="BO78" s="203">
        <f t="shared" si="47"/>
        <v>0</v>
      </c>
      <c r="BP78" s="202"/>
      <c r="BQ78" s="202"/>
      <c r="BR78" s="203">
        <f t="shared" si="48"/>
        <v>0</v>
      </c>
      <c r="BS78" s="202"/>
      <c r="BT78" s="202"/>
      <c r="BU78" s="203">
        <f t="shared" si="49"/>
        <v>0</v>
      </c>
      <c r="BV78" s="202"/>
      <c r="BW78" s="202"/>
      <c r="BX78" s="203">
        <f t="shared" si="50"/>
        <v>0</v>
      </c>
      <c r="BY78" s="202"/>
      <c r="BZ78" s="202"/>
      <c r="CA78" s="203">
        <f t="shared" si="51"/>
        <v>0</v>
      </c>
      <c r="CB78" s="202"/>
      <c r="CC78" s="202"/>
      <c r="CD78" s="203">
        <f t="shared" si="52"/>
        <v>0</v>
      </c>
      <c r="CE78" s="202"/>
      <c r="CF78" s="202"/>
      <c r="CG78" s="203">
        <f t="shared" si="53"/>
        <v>0</v>
      </c>
      <c r="CH78" s="202"/>
      <c r="CI78" s="202"/>
      <c r="CJ78" s="203">
        <f t="shared" si="54"/>
        <v>0</v>
      </c>
    </row>
    <row r="79" spans="2:88" x14ac:dyDescent="0.25">
      <c r="B79" s="180"/>
      <c r="C79" s="180"/>
      <c r="D79" s="181"/>
      <c r="E79" s="38">
        <f t="shared" ref="E79:E142" si="58">+$D$10</f>
        <v>45016</v>
      </c>
      <c r="F79" s="186"/>
      <c r="G79" s="203"/>
      <c r="H79" s="202"/>
      <c r="I79" s="202"/>
      <c r="J79" s="203">
        <f t="shared" si="28"/>
        <v>0</v>
      </c>
      <c r="K79" s="202"/>
      <c r="L79" s="202"/>
      <c r="M79" s="203">
        <f t="shared" si="29"/>
        <v>0</v>
      </c>
      <c r="N79" s="202"/>
      <c r="O79" s="202"/>
      <c r="P79" s="203">
        <f t="shared" si="30"/>
        <v>0</v>
      </c>
      <c r="Q79" s="202"/>
      <c r="R79" s="202"/>
      <c r="S79" s="203">
        <f t="shared" si="31"/>
        <v>0</v>
      </c>
      <c r="T79" s="202"/>
      <c r="U79" s="202"/>
      <c r="V79" s="203">
        <f t="shared" si="32"/>
        <v>0</v>
      </c>
      <c r="W79" s="202"/>
      <c r="X79" s="202"/>
      <c r="Y79" s="203">
        <f t="shared" si="33"/>
        <v>0</v>
      </c>
      <c r="Z79" s="202"/>
      <c r="AA79" s="202"/>
      <c r="AB79" s="203">
        <f t="shared" si="34"/>
        <v>0</v>
      </c>
      <c r="AC79" s="202"/>
      <c r="AD79" s="202"/>
      <c r="AE79" s="203">
        <f t="shared" si="35"/>
        <v>0</v>
      </c>
      <c r="AF79" s="202"/>
      <c r="AG79" s="202"/>
      <c r="AH79" s="203">
        <f t="shared" si="36"/>
        <v>0</v>
      </c>
      <c r="AI79" s="202"/>
      <c r="AJ79" s="202"/>
      <c r="AK79" s="203">
        <f t="shared" si="37"/>
        <v>0</v>
      </c>
      <c r="AL79" s="202"/>
      <c r="AM79" s="202"/>
      <c r="AN79" s="203">
        <f t="shared" si="38"/>
        <v>0</v>
      </c>
      <c r="AO79" s="202"/>
      <c r="AP79" s="202"/>
      <c r="AQ79" s="203">
        <f t="shared" si="39"/>
        <v>0</v>
      </c>
      <c r="AR79" s="202"/>
      <c r="AS79" s="202"/>
      <c r="AT79" s="203">
        <f t="shared" si="40"/>
        <v>0</v>
      </c>
      <c r="AU79" s="202"/>
      <c r="AV79" s="202"/>
      <c r="AW79" s="203">
        <f t="shared" si="41"/>
        <v>0</v>
      </c>
      <c r="AX79" s="202"/>
      <c r="AY79" s="202"/>
      <c r="AZ79" s="203">
        <f t="shared" si="42"/>
        <v>0</v>
      </c>
      <c r="BA79" s="202"/>
      <c r="BB79" s="202"/>
      <c r="BC79" s="203">
        <f t="shared" si="43"/>
        <v>0</v>
      </c>
      <c r="BD79" s="202"/>
      <c r="BE79" s="202"/>
      <c r="BF79" s="203">
        <f t="shared" si="44"/>
        <v>0</v>
      </c>
      <c r="BG79" s="202"/>
      <c r="BH79" s="202"/>
      <c r="BI79" s="203">
        <f t="shared" si="45"/>
        <v>0</v>
      </c>
      <c r="BJ79" s="202"/>
      <c r="BK79" s="202"/>
      <c r="BL79" s="203">
        <f t="shared" si="46"/>
        <v>0</v>
      </c>
      <c r="BM79" s="202"/>
      <c r="BN79" s="202"/>
      <c r="BO79" s="203">
        <f t="shared" si="47"/>
        <v>0</v>
      </c>
      <c r="BP79" s="202"/>
      <c r="BQ79" s="202"/>
      <c r="BR79" s="203">
        <f t="shared" si="48"/>
        <v>0</v>
      </c>
      <c r="BS79" s="202"/>
      <c r="BT79" s="202"/>
      <c r="BU79" s="203">
        <f t="shared" si="49"/>
        <v>0</v>
      </c>
      <c r="BV79" s="202"/>
      <c r="BW79" s="202"/>
      <c r="BX79" s="203">
        <f t="shared" si="50"/>
        <v>0</v>
      </c>
      <c r="BY79" s="202"/>
      <c r="BZ79" s="202"/>
      <c r="CA79" s="203">
        <f t="shared" si="51"/>
        <v>0</v>
      </c>
      <c r="CB79" s="202"/>
      <c r="CC79" s="202"/>
      <c r="CD79" s="203">
        <f t="shared" si="52"/>
        <v>0</v>
      </c>
      <c r="CE79" s="202"/>
      <c r="CF79" s="202"/>
      <c r="CG79" s="203">
        <f t="shared" si="53"/>
        <v>0</v>
      </c>
      <c r="CH79" s="202"/>
      <c r="CI79" s="202"/>
      <c r="CJ79" s="203">
        <f t="shared" si="54"/>
        <v>0</v>
      </c>
    </row>
    <row r="80" spans="2:88" x14ac:dyDescent="0.25">
      <c r="B80" s="180"/>
      <c r="C80" s="180"/>
      <c r="D80" s="181"/>
      <c r="E80" s="38">
        <f t="shared" si="58"/>
        <v>45016</v>
      </c>
      <c r="F80" s="186"/>
      <c r="G80" s="203"/>
      <c r="H80" s="202"/>
      <c r="I80" s="202"/>
      <c r="J80" s="203">
        <f t="shared" ref="J80:J143" si="59">SUM(H80:I80)</f>
        <v>0</v>
      </c>
      <c r="K80" s="202"/>
      <c r="L80" s="202"/>
      <c r="M80" s="203">
        <f t="shared" ref="M80:M143" si="60">SUM(K80:L80)</f>
        <v>0</v>
      </c>
      <c r="N80" s="202"/>
      <c r="O80" s="202"/>
      <c r="P80" s="203">
        <f t="shared" ref="P80:P143" si="61">SUM(N80:O80)</f>
        <v>0</v>
      </c>
      <c r="Q80" s="202"/>
      <c r="R80" s="202"/>
      <c r="S80" s="203">
        <f t="shared" ref="S80:S143" si="62">SUM(Q80:R80)</f>
        <v>0</v>
      </c>
      <c r="T80" s="202"/>
      <c r="U80" s="202"/>
      <c r="V80" s="203">
        <f t="shared" ref="V80:V143" si="63">SUM(T80:U80)</f>
        <v>0</v>
      </c>
      <c r="W80" s="202"/>
      <c r="X80" s="202"/>
      <c r="Y80" s="203">
        <f t="shared" ref="Y80:Y143" si="64">SUM(W80:X80)</f>
        <v>0</v>
      </c>
      <c r="Z80" s="202"/>
      <c r="AA80" s="202"/>
      <c r="AB80" s="203">
        <f t="shared" ref="AB80:AB143" si="65">SUM(Z80:AA80)</f>
        <v>0</v>
      </c>
      <c r="AC80" s="202"/>
      <c r="AD80" s="202"/>
      <c r="AE80" s="203">
        <f t="shared" ref="AE80:AE143" si="66">SUM(AC80:AD80)</f>
        <v>0</v>
      </c>
      <c r="AF80" s="202"/>
      <c r="AG80" s="202"/>
      <c r="AH80" s="203">
        <f t="shared" ref="AH80:AH143" si="67">SUM(AF80:AG80)</f>
        <v>0</v>
      </c>
      <c r="AI80" s="202"/>
      <c r="AJ80" s="202"/>
      <c r="AK80" s="203">
        <f t="shared" ref="AK80:AK143" si="68">SUM(AI80:AJ80)</f>
        <v>0</v>
      </c>
      <c r="AL80" s="202"/>
      <c r="AM80" s="202"/>
      <c r="AN80" s="203">
        <f t="shared" ref="AN80:AN143" si="69">SUM(AL80:AM80)</f>
        <v>0</v>
      </c>
      <c r="AO80" s="202"/>
      <c r="AP80" s="202"/>
      <c r="AQ80" s="203">
        <f t="shared" ref="AQ80:AQ143" si="70">SUM(AO80:AP80)</f>
        <v>0</v>
      </c>
      <c r="AR80" s="202"/>
      <c r="AS80" s="202"/>
      <c r="AT80" s="203">
        <f t="shared" ref="AT80:AT143" si="71">SUM(AR80:AS80)</f>
        <v>0</v>
      </c>
      <c r="AU80" s="202"/>
      <c r="AV80" s="202"/>
      <c r="AW80" s="203">
        <f t="shared" ref="AW80:AW143" si="72">SUM(AU80:AV80)</f>
        <v>0</v>
      </c>
      <c r="AX80" s="202"/>
      <c r="AY80" s="202"/>
      <c r="AZ80" s="203">
        <f t="shared" ref="AZ80:AZ143" si="73">SUM(AX80:AY80)</f>
        <v>0</v>
      </c>
      <c r="BA80" s="202"/>
      <c r="BB80" s="202"/>
      <c r="BC80" s="203">
        <f t="shared" ref="BC80:BC143" si="74">SUM(BA80:BB80)</f>
        <v>0</v>
      </c>
      <c r="BD80" s="202"/>
      <c r="BE80" s="202"/>
      <c r="BF80" s="203">
        <f t="shared" ref="BF80:BF143" si="75">SUM(BD80:BE80)</f>
        <v>0</v>
      </c>
      <c r="BG80" s="202"/>
      <c r="BH80" s="202"/>
      <c r="BI80" s="203">
        <f t="shared" ref="BI80:BI143" si="76">SUM(BG80:BH80)</f>
        <v>0</v>
      </c>
      <c r="BJ80" s="202"/>
      <c r="BK80" s="202"/>
      <c r="BL80" s="203">
        <f t="shared" ref="BL80:BL143" si="77">SUM(BJ80:BK80)</f>
        <v>0</v>
      </c>
      <c r="BM80" s="202"/>
      <c r="BN80" s="202"/>
      <c r="BO80" s="203">
        <f t="shared" ref="BO80:BO143" si="78">SUM(BM80:BN80)</f>
        <v>0</v>
      </c>
      <c r="BP80" s="202"/>
      <c r="BQ80" s="202"/>
      <c r="BR80" s="203">
        <f t="shared" ref="BR80:BR143" si="79">SUM(BP80:BQ80)</f>
        <v>0</v>
      </c>
      <c r="BS80" s="202"/>
      <c r="BT80" s="202"/>
      <c r="BU80" s="203">
        <f t="shared" ref="BU80:BU143" si="80">SUM(BS80:BT80)</f>
        <v>0</v>
      </c>
      <c r="BV80" s="202"/>
      <c r="BW80" s="202"/>
      <c r="BX80" s="203">
        <f t="shared" ref="BX80:BX143" si="81">SUM(BV80:BW80)</f>
        <v>0</v>
      </c>
      <c r="BY80" s="202"/>
      <c r="BZ80" s="202"/>
      <c r="CA80" s="203">
        <f t="shared" ref="CA80:CA143" si="82">SUM(BY80:BZ80)</f>
        <v>0</v>
      </c>
      <c r="CB80" s="202"/>
      <c r="CC80" s="202"/>
      <c r="CD80" s="203">
        <f t="shared" ref="CD80:CD143" si="83">SUM(CB80:CC80)</f>
        <v>0</v>
      </c>
      <c r="CE80" s="202"/>
      <c r="CF80" s="202"/>
      <c r="CG80" s="203">
        <f t="shared" ref="CG80:CG143" si="84">SUM(CE80:CF80)</f>
        <v>0</v>
      </c>
      <c r="CH80" s="202"/>
      <c r="CI80" s="202"/>
      <c r="CJ80" s="203">
        <f t="shared" ref="CJ80:CJ143" si="85">SUM(CH80:CI80)</f>
        <v>0</v>
      </c>
    </row>
    <row r="81" spans="2:88" x14ac:dyDescent="0.25">
      <c r="B81" s="180"/>
      <c r="C81" s="180"/>
      <c r="D81" s="181"/>
      <c r="E81" s="38">
        <f t="shared" si="58"/>
        <v>45016</v>
      </c>
      <c r="F81" s="186"/>
      <c r="G81" s="203"/>
      <c r="H81" s="202"/>
      <c r="I81" s="202"/>
      <c r="J81" s="203">
        <f t="shared" si="59"/>
        <v>0</v>
      </c>
      <c r="K81" s="202"/>
      <c r="L81" s="202"/>
      <c r="M81" s="203">
        <f t="shared" si="60"/>
        <v>0</v>
      </c>
      <c r="N81" s="202"/>
      <c r="O81" s="202"/>
      <c r="P81" s="203">
        <f t="shared" si="61"/>
        <v>0</v>
      </c>
      <c r="Q81" s="202"/>
      <c r="R81" s="202"/>
      <c r="S81" s="203">
        <f t="shared" si="62"/>
        <v>0</v>
      </c>
      <c r="T81" s="202"/>
      <c r="U81" s="202"/>
      <c r="V81" s="203">
        <f t="shared" si="63"/>
        <v>0</v>
      </c>
      <c r="W81" s="202"/>
      <c r="X81" s="202"/>
      <c r="Y81" s="203">
        <f t="shared" si="64"/>
        <v>0</v>
      </c>
      <c r="Z81" s="202"/>
      <c r="AA81" s="202"/>
      <c r="AB81" s="203">
        <f t="shared" si="65"/>
        <v>0</v>
      </c>
      <c r="AC81" s="202"/>
      <c r="AD81" s="202"/>
      <c r="AE81" s="203">
        <f t="shared" si="66"/>
        <v>0</v>
      </c>
      <c r="AF81" s="202"/>
      <c r="AG81" s="202"/>
      <c r="AH81" s="203">
        <f t="shared" si="67"/>
        <v>0</v>
      </c>
      <c r="AI81" s="202"/>
      <c r="AJ81" s="202"/>
      <c r="AK81" s="203">
        <f t="shared" si="68"/>
        <v>0</v>
      </c>
      <c r="AL81" s="202"/>
      <c r="AM81" s="202"/>
      <c r="AN81" s="203">
        <f t="shared" si="69"/>
        <v>0</v>
      </c>
      <c r="AO81" s="202"/>
      <c r="AP81" s="202"/>
      <c r="AQ81" s="203">
        <f t="shared" si="70"/>
        <v>0</v>
      </c>
      <c r="AR81" s="202"/>
      <c r="AS81" s="202"/>
      <c r="AT81" s="203">
        <f t="shared" si="71"/>
        <v>0</v>
      </c>
      <c r="AU81" s="202"/>
      <c r="AV81" s="202"/>
      <c r="AW81" s="203">
        <f t="shared" si="72"/>
        <v>0</v>
      </c>
      <c r="AX81" s="202"/>
      <c r="AY81" s="202"/>
      <c r="AZ81" s="203">
        <f t="shared" si="73"/>
        <v>0</v>
      </c>
      <c r="BA81" s="202"/>
      <c r="BB81" s="202"/>
      <c r="BC81" s="203">
        <f t="shared" si="74"/>
        <v>0</v>
      </c>
      <c r="BD81" s="202"/>
      <c r="BE81" s="202"/>
      <c r="BF81" s="203">
        <f t="shared" si="75"/>
        <v>0</v>
      </c>
      <c r="BG81" s="202"/>
      <c r="BH81" s="202"/>
      <c r="BI81" s="203">
        <f t="shared" si="76"/>
        <v>0</v>
      </c>
      <c r="BJ81" s="202"/>
      <c r="BK81" s="202"/>
      <c r="BL81" s="203">
        <f t="shared" si="77"/>
        <v>0</v>
      </c>
      <c r="BM81" s="202"/>
      <c r="BN81" s="202"/>
      <c r="BO81" s="203">
        <f t="shared" si="78"/>
        <v>0</v>
      </c>
      <c r="BP81" s="202"/>
      <c r="BQ81" s="202"/>
      <c r="BR81" s="203">
        <f t="shared" si="79"/>
        <v>0</v>
      </c>
      <c r="BS81" s="202"/>
      <c r="BT81" s="202"/>
      <c r="BU81" s="203">
        <f t="shared" si="80"/>
        <v>0</v>
      </c>
      <c r="BV81" s="202"/>
      <c r="BW81" s="202"/>
      <c r="BX81" s="203">
        <f t="shared" si="81"/>
        <v>0</v>
      </c>
      <c r="BY81" s="202"/>
      <c r="BZ81" s="202"/>
      <c r="CA81" s="203">
        <f t="shared" si="82"/>
        <v>0</v>
      </c>
      <c r="CB81" s="202"/>
      <c r="CC81" s="202"/>
      <c r="CD81" s="203">
        <f t="shared" si="83"/>
        <v>0</v>
      </c>
      <c r="CE81" s="202"/>
      <c r="CF81" s="202"/>
      <c r="CG81" s="203">
        <f t="shared" si="84"/>
        <v>0</v>
      </c>
      <c r="CH81" s="202"/>
      <c r="CI81" s="202"/>
      <c r="CJ81" s="203">
        <f t="shared" si="85"/>
        <v>0</v>
      </c>
    </row>
    <row r="82" spans="2:88" x14ac:dyDescent="0.25">
      <c r="B82" s="180"/>
      <c r="C82" s="180"/>
      <c r="D82" s="181"/>
      <c r="E82" s="38">
        <f t="shared" si="58"/>
        <v>45016</v>
      </c>
      <c r="F82" s="186"/>
      <c r="G82" s="203"/>
      <c r="H82" s="202"/>
      <c r="I82" s="202"/>
      <c r="J82" s="203">
        <f t="shared" si="59"/>
        <v>0</v>
      </c>
      <c r="K82" s="202"/>
      <c r="L82" s="202"/>
      <c r="M82" s="203">
        <f t="shared" si="60"/>
        <v>0</v>
      </c>
      <c r="N82" s="202"/>
      <c r="O82" s="202"/>
      <c r="P82" s="203">
        <f t="shared" si="61"/>
        <v>0</v>
      </c>
      <c r="Q82" s="202"/>
      <c r="R82" s="202"/>
      <c r="S82" s="203">
        <f t="shared" si="62"/>
        <v>0</v>
      </c>
      <c r="T82" s="202"/>
      <c r="U82" s="202"/>
      <c r="V82" s="203">
        <f t="shared" si="63"/>
        <v>0</v>
      </c>
      <c r="W82" s="202"/>
      <c r="X82" s="202"/>
      <c r="Y82" s="203">
        <f t="shared" si="64"/>
        <v>0</v>
      </c>
      <c r="Z82" s="202"/>
      <c r="AA82" s="202"/>
      <c r="AB82" s="203">
        <f t="shared" si="65"/>
        <v>0</v>
      </c>
      <c r="AC82" s="202"/>
      <c r="AD82" s="202"/>
      <c r="AE82" s="203">
        <f t="shared" si="66"/>
        <v>0</v>
      </c>
      <c r="AF82" s="202"/>
      <c r="AG82" s="202"/>
      <c r="AH82" s="203">
        <f t="shared" si="67"/>
        <v>0</v>
      </c>
      <c r="AI82" s="202"/>
      <c r="AJ82" s="202"/>
      <c r="AK82" s="203">
        <f t="shared" si="68"/>
        <v>0</v>
      </c>
      <c r="AL82" s="202"/>
      <c r="AM82" s="202"/>
      <c r="AN82" s="203">
        <f t="shared" si="69"/>
        <v>0</v>
      </c>
      <c r="AO82" s="202"/>
      <c r="AP82" s="202"/>
      <c r="AQ82" s="203">
        <f t="shared" si="70"/>
        <v>0</v>
      </c>
      <c r="AR82" s="202"/>
      <c r="AS82" s="202"/>
      <c r="AT82" s="203">
        <f t="shared" si="71"/>
        <v>0</v>
      </c>
      <c r="AU82" s="202"/>
      <c r="AV82" s="202"/>
      <c r="AW82" s="203">
        <f t="shared" si="72"/>
        <v>0</v>
      </c>
      <c r="AX82" s="202"/>
      <c r="AY82" s="202"/>
      <c r="AZ82" s="203">
        <f t="shared" si="73"/>
        <v>0</v>
      </c>
      <c r="BA82" s="202"/>
      <c r="BB82" s="202"/>
      <c r="BC82" s="203">
        <f t="shared" si="74"/>
        <v>0</v>
      </c>
      <c r="BD82" s="202"/>
      <c r="BE82" s="202"/>
      <c r="BF82" s="203">
        <f t="shared" si="75"/>
        <v>0</v>
      </c>
      <c r="BG82" s="202"/>
      <c r="BH82" s="202"/>
      <c r="BI82" s="203">
        <f t="shared" si="76"/>
        <v>0</v>
      </c>
      <c r="BJ82" s="202"/>
      <c r="BK82" s="202"/>
      <c r="BL82" s="203">
        <f t="shared" si="77"/>
        <v>0</v>
      </c>
      <c r="BM82" s="202"/>
      <c r="BN82" s="202"/>
      <c r="BO82" s="203">
        <f t="shared" si="78"/>
        <v>0</v>
      </c>
      <c r="BP82" s="202"/>
      <c r="BQ82" s="202"/>
      <c r="BR82" s="203">
        <f t="shared" si="79"/>
        <v>0</v>
      </c>
      <c r="BS82" s="202"/>
      <c r="BT82" s="202"/>
      <c r="BU82" s="203">
        <f t="shared" si="80"/>
        <v>0</v>
      </c>
      <c r="BV82" s="202"/>
      <c r="BW82" s="202"/>
      <c r="BX82" s="203">
        <f t="shared" si="81"/>
        <v>0</v>
      </c>
      <c r="BY82" s="202"/>
      <c r="BZ82" s="202"/>
      <c r="CA82" s="203">
        <f t="shared" si="82"/>
        <v>0</v>
      </c>
      <c r="CB82" s="202"/>
      <c r="CC82" s="202"/>
      <c r="CD82" s="203">
        <f t="shared" si="83"/>
        <v>0</v>
      </c>
      <c r="CE82" s="202"/>
      <c r="CF82" s="202"/>
      <c r="CG82" s="203">
        <f t="shared" si="84"/>
        <v>0</v>
      </c>
      <c r="CH82" s="202"/>
      <c r="CI82" s="202"/>
      <c r="CJ82" s="203">
        <f t="shared" si="85"/>
        <v>0</v>
      </c>
    </row>
    <row r="83" spans="2:88" x14ac:dyDescent="0.25">
      <c r="B83" s="180"/>
      <c r="C83" s="180"/>
      <c r="D83" s="181"/>
      <c r="E83" s="38">
        <f t="shared" si="58"/>
        <v>45016</v>
      </c>
      <c r="F83" s="186"/>
      <c r="G83" s="203"/>
      <c r="H83" s="202"/>
      <c r="I83" s="202"/>
      <c r="J83" s="203">
        <f t="shared" si="59"/>
        <v>0</v>
      </c>
      <c r="K83" s="202"/>
      <c r="L83" s="202"/>
      <c r="M83" s="203">
        <f t="shared" si="60"/>
        <v>0</v>
      </c>
      <c r="N83" s="202"/>
      <c r="O83" s="202"/>
      <c r="P83" s="203">
        <f t="shared" si="61"/>
        <v>0</v>
      </c>
      <c r="Q83" s="202"/>
      <c r="R83" s="202"/>
      <c r="S83" s="203">
        <f t="shared" si="62"/>
        <v>0</v>
      </c>
      <c r="T83" s="202"/>
      <c r="U83" s="202"/>
      <c r="V83" s="203">
        <f t="shared" si="63"/>
        <v>0</v>
      </c>
      <c r="W83" s="202"/>
      <c r="X83" s="202"/>
      <c r="Y83" s="203">
        <f t="shared" si="64"/>
        <v>0</v>
      </c>
      <c r="Z83" s="202"/>
      <c r="AA83" s="202"/>
      <c r="AB83" s="203">
        <f t="shared" si="65"/>
        <v>0</v>
      </c>
      <c r="AC83" s="202"/>
      <c r="AD83" s="202"/>
      <c r="AE83" s="203">
        <f t="shared" si="66"/>
        <v>0</v>
      </c>
      <c r="AF83" s="202"/>
      <c r="AG83" s="202"/>
      <c r="AH83" s="203">
        <f t="shared" si="67"/>
        <v>0</v>
      </c>
      <c r="AI83" s="202"/>
      <c r="AJ83" s="202"/>
      <c r="AK83" s="203">
        <f t="shared" si="68"/>
        <v>0</v>
      </c>
      <c r="AL83" s="202"/>
      <c r="AM83" s="202"/>
      <c r="AN83" s="203">
        <f t="shared" si="69"/>
        <v>0</v>
      </c>
      <c r="AO83" s="202"/>
      <c r="AP83" s="202"/>
      <c r="AQ83" s="203">
        <f t="shared" si="70"/>
        <v>0</v>
      </c>
      <c r="AR83" s="202"/>
      <c r="AS83" s="202"/>
      <c r="AT83" s="203">
        <f t="shared" si="71"/>
        <v>0</v>
      </c>
      <c r="AU83" s="202"/>
      <c r="AV83" s="202"/>
      <c r="AW83" s="203">
        <f t="shared" si="72"/>
        <v>0</v>
      </c>
      <c r="AX83" s="202"/>
      <c r="AY83" s="202"/>
      <c r="AZ83" s="203">
        <f t="shared" si="73"/>
        <v>0</v>
      </c>
      <c r="BA83" s="202"/>
      <c r="BB83" s="202"/>
      <c r="BC83" s="203">
        <f t="shared" si="74"/>
        <v>0</v>
      </c>
      <c r="BD83" s="202"/>
      <c r="BE83" s="202"/>
      <c r="BF83" s="203">
        <f t="shared" si="75"/>
        <v>0</v>
      </c>
      <c r="BG83" s="202"/>
      <c r="BH83" s="202"/>
      <c r="BI83" s="203">
        <f t="shared" si="76"/>
        <v>0</v>
      </c>
      <c r="BJ83" s="202"/>
      <c r="BK83" s="202"/>
      <c r="BL83" s="203">
        <f t="shared" si="77"/>
        <v>0</v>
      </c>
      <c r="BM83" s="202"/>
      <c r="BN83" s="202"/>
      <c r="BO83" s="203">
        <f t="shared" si="78"/>
        <v>0</v>
      </c>
      <c r="BP83" s="202"/>
      <c r="BQ83" s="202"/>
      <c r="BR83" s="203">
        <f t="shared" si="79"/>
        <v>0</v>
      </c>
      <c r="BS83" s="202"/>
      <c r="BT83" s="202"/>
      <c r="BU83" s="203">
        <f t="shared" si="80"/>
        <v>0</v>
      </c>
      <c r="BV83" s="202"/>
      <c r="BW83" s="202"/>
      <c r="BX83" s="203">
        <f t="shared" si="81"/>
        <v>0</v>
      </c>
      <c r="BY83" s="202"/>
      <c r="BZ83" s="202"/>
      <c r="CA83" s="203">
        <f t="shared" si="82"/>
        <v>0</v>
      </c>
      <c r="CB83" s="202"/>
      <c r="CC83" s="202"/>
      <c r="CD83" s="203">
        <f t="shared" si="83"/>
        <v>0</v>
      </c>
      <c r="CE83" s="202"/>
      <c r="CF83" s="202"/>
      <c r="CG83" s="203">
        <f t="shared" si="84"/>
        <v>0</v>
      </c>
      <c r="CH83" s="202"/>
      <c r="CI83" s="202"/>
      <c r="CJ83" s="203">
        <f t="shared" si="85"/>
        <v>0</v>
      </c>
    </row>
    <row r="84" spans="2:88" x14ac:dyDescent="0.25">
      <c r="B84" s="180"/>
      <c r="C84" s="180"/>
      <c r="D84" s="181"/>
      <c r="E84" s="38">
        <f t="shared" si="58"/>
        <v>45016</v>
      </c>
      <c r="F84" s="186"/>
      <c r="G84" s="203"/>
      <c r="H84" s="202"/>
      <c r="I84" s="202"/>
      <c r="J84" s="203">
        <f t="shared" si="59"/>
        <v>0</v>
      </c>
      <c r="K84" s="202"/>
      <c r="L84" s="202"/>
      <c r="M84" s="203">
        <f t="shared" si="60"/>
        <v>0</v>
      </c>
      <c r="N84" s="202"/>
      <c r="O84" s="202"/>
      <c r="P84" s="203">
        <f t="shared" si="61"/>
        <v>0</v>
      </c>
      <c r="Q84" s="202"/>
      <c r="R84" s="202"/>
      <c r="S84" s="203">
        <f t="shared" si="62"/>
        <v>0</v>
      </c>
      <c r="T84" s="202"/>
      <c r="U84" s="202"/>
      <c r="V84" s="203">
        <f t="shared" si="63"/>
        <v>0</v>
      </c>
      <c r="W84" s="202"/>
      <c r="X84" s="202"/>
      <c r="Y84" s="203">
        <f t="shared" si="64"/>
        <v>0</v>
      </c>
      <c r="Z84" s="202"/>
      <c r="AA84" s="202"/>
      <c r="AB84" s="203">
        <f t="shared" si="65"/>
        <v>0</v>
      </c>
      <c r="AC84" s="202"/>
      <c r="AD84" s="202"/>
      <c r="AE84" s="203">
        <f t="shared" si="66"/>
        <v>0</v>
      </c>
      <c r="AF84" s="202"/>
      <c r="AG84" s="202"/>
      <c r="AH84" s="203">
        <f t="shared" si="67"/>
        <v>0</v>
      </c>
      <c r="AI84" s="202"/>
      <c r="AJ84" s="202"/>
      <c r="AK84" s="203">
        <f t="shared" si="68"/>
        <v>0</v>
      </c>
      <c r="AL84" s="202"/>
      <c r="AM84" s="202"/>
      <c r="AN84" s="203">
        <f t="shared" si="69"/>
        <v>0</v>
      </c>
      <c r="AO84" s="202"/>
      <c r="AP84" s="202"/>
      <c r="AQ84" s="203">
        <f t="shared" si="70"/>
        <v>0</v>
      </c>
      <c r="AR84" s="202"/>
      <c r="AS84" s="202"/>
      <c r="AT84" s="203">
        <f t="shared" si="71"/>
        <v>0</v>
      </c>
      <c r="AU84" s="202"/>
      <c r="AV84" s="202"/>
      <c r="AW84" s="203">
        <f t="shared" si="72"/>
        <v>0</v>
      </c>
      <c r="AX84" s="202"/>
      <c r="AY84" s="202"/>
      <c r="AZ84" s="203">
        <f t="shared" si="73"/>
        <v>0</v>
      </c>
      <c r="BA84" s="202"/>
      <c r="BB84" s="202"/>
      <c r="BC84" s="203">
        <f t="shared" si="74"/>
        <v>0</v>
      </c>
      <c r="BD84" s="202"/>
      <c r="BE84" s="202"/>
      <c r="BF84" s="203">
        <f t="shared" si="75"/>
        <v>0</v>
      </c>
      <c r="BG84" s="202"/>
      <c r="BH84" s="202"/>
      <c r="BI84" s="203">
        <f t="shared" si="76"/>
        <v>0</v>
      </c>
      <c r="BJ84" s="202"/>
      <c r="BK84" s="202"/>
      <c r="BL84" s="203">
        <f t="shared" si="77"/>
        <v>0</v>
      </c>
      <c r="BM84" s="202"/>
      <c r="BN84" s="202"/>
      <c r="BO84" s="203">
        <f t="shared" si="78"/>
        <v>0</v>
      </c>
      <c r="BP84" s="202"/>
      <c r="BQ84" s="202"/>
      <c r="BR84" s="203">
        <f t="shared" si="79"/>
        <v>0</v>
      </c>
      <c r="BS84" s="202"/>
      <c r="BT84" s="202"/>
      <c r="BU84" s="203">
        <f t="shared" si="80"/>
        <v>0</v>
      </c>
      <c r="BV84" s="202"/>
      <c r="BW84" s="202"/>
      <c r="BX84" s="203">
        <f t="shared" si="81"/>
        <v>0</v>
      </c>
      <c r="BY84" s="202"/>
      <c r="BZ84" s="202"/>
      <c r="CA84" s="203">
        <f t="shared" si="82"/>
        <v>0</v>
      </c>
      <c r="CB84" s="202"/>
      <c r="CC84" s="202"/>
      <c r="CD84" s="203">
        <f t="shared" si="83"/>
        <v>0</v>
      </c>
      <c r="CE84" s="202"/>
      <c r="CF84" s="202"/>
      <c r="CG84" s="203">
        <f t="shared" si="84"/>
        <v>0</v>
      </c>
      <c r="CH84" s="202"/>
      <c r="CI84" s="202"/>
      <c r="CJ84" s="203">
        <f t="shared" si="85"/>
        <v>0</v>
      </c>
    </row>
    <row r="85" spans="2:88" x14ac:dyDescent="0.25">
      <c r="B85" s="180"/>
      <c r="C85" s="180"/>
      <c r="D85" s="181"/>
      <c r="E85" s="38">
        <f t="shared" si="58"/>
        <v>45016</v>
      </c>
      <c r="F85" s="186"/>
      <c r="G85" s="203"/>
      <c r="H85" s="202"/>
      <c r="I85" s="202"/>
      <c r="J85" s="203">
        <f t="shared" si="59"/>
        <v>0</v>
      </c>
      <c r="K85" s="202"/>
      <c r="L85" s="202"/>
      <c r="M85" s="203">
        <f t="shared" si="60"/>
        <v>0</v>
      </c>
      <c r="N85" s="202"/>
      <c r="O85" s="202"/>
      <c r="P85" s="203">
        <f t="shared" si="61"/>
        <v>0</v>
      </c>
      <c r="Q85" s="202"/>
      <c r="R85" s="202"/>
      <c r="S85" s="203">
        <f t="shared" si="62"/>
        <v>0</v>
      </c>
      <c r="T85" s="202"/>
      <c r="U85" s="202"/>
      <c r="V85" s="203">
        <f t="shared" si="63"/>
        <v>0</v>
      </c>
      <c r="W85" s="202"/>
      <c r="X85" s="202"/>
      <c r="Y85" s="203">
        <f t="shared" si="64"/>
        <v>0</v>
      </c>
      <c r="Z85" s="202"/>
      <c r="AA85" s="202"/>
      <c r="AB85" s="203">
        <f t="shared" si="65"/>
        <v>0</v>
      </c>
      <c r="AC85" s="202"/>
      <c r="AD85" s="202"/>
      <c r="AE85" s="203">
        <f t="shared" si="66"/>
        <v>0</v>
      </c>
      <c r="AF85" s="202"/>
      <c r="AG85" s="202"/>
      <c r="AH85" s="203">
        <f t="shared" si="67"/>
        <v>0</v>
      </c>
      <c r="AI85" s="202"/>
      <c r="AJ85" s="202"/>
      <c r="AK85" s="203">
        <f t="shared" si="68"/>
        <v>0</v>
      </c>
      <c r="AL85" s="202"/>
      <c r="AM85" s="202"/>
      <c r="AN85" s="203">
        <f t="shared" si="69"/>
        <v>0</v>
      </c>
      <c r="AO85" s="202"/>
      <c r="AP85" s="202"/>
      <c r="AQ85" s="203">
        <f t="shared" si="70"/>
        <v>0</v>
      </c>
      <c r="AR85" s="202"/>
      <c r="AS85" s="202"/>
      <c r="AT85" s="203">
        <f t="shared" si="71"/>
        <v>0</v>
      </c>
      <c r="AU85" s="202"/>
      <c r="AV85" s="202"/>
      <c r="AW85" s="203">
        <f t="shared" si="72"/>
        <v>0</v>
      </c>
      <c r="AX85" s="202"/>
      <c r="AY85" s="202"/>
      <c r="AZ85" s="203">
        <f t="shared" si="73"/>
        <v>0</v>
      </c>
      <c r="BA85" s="202"/>
      <c r="BB85" s="202"/>
      <c r="BC85" s="203">
        <f t="shared" si="74"/>
        <v>0</v>
      </c>
      <c r="BD85" s="202"/>
      <c r="BE85" s="202"/>
      <c r="BF85" s="203">
        <f t="shared" si="75"/>
        <v>0</v>
      </c>
      <c r="BG85" s="202"/>
      <c r="BH85" s="202"/>
      <c r="BI85" s="203">
        <f t="shared" si="76"/>
        <v>0</v>
      </c>
      <c r="BJ85" s="202"/>
      <c r="BK85" s="202"/>
      <c r="BL85" s="203">
        <f t="shared" si="77"/>
        <v>0</v>
      </c>
      <c r="BM85" s="202"/>
      <c r="BN85" s="202"/>
      <c r="BO85" s="203">
        <f t="shared" si="78"/>
        <v>0</v>
      </c>
      <c r="BP85" s="202"/>
      <c r="BQ85" s="202"/>
      <c r="BR85" s="203">
        <f t="shared" si="79"/>
        <v>0</v>
      </c>
      <c r="BS85" s="202"/>
      <c r="BT85" s="202"/>
      <c r="BU85" s="203">
        <f t="shared" si="80"/>
        <v>0</v>
      </c>
      <c r="BV85" s="202"/>
      <c r="BW85" s="202"/>
      <c r="BX85" s="203">
        <f t="shared" si="81"/>
        <v>0</v>
      </c>
      <c r="BY85" s="202"/>
      <c r="BZ85" s="202"/>
      <c r="CA85" s="203">
        <f t="shared" si="82"/>
        <v>0</v>
      </c>
      <c r="CB85" s="202"/>
      <c r="CC85" s="202"/>
      <c r="CD85" s="203">
        <f t="shared" si="83"/>
        <v>0</v>
      </c>
      <c r="CE85" s="202"/>
      <c r="CF85" s="202"/>
      <c r="CG85" s="203">
        <f t="shared" si="84"/>
        <v>0</v>
      </c>
      <c r="CH85" s="202"/>
      <c r="CI85" s="202"/>
      <c r="CJ85" s="203">
        <f t="shared" si="85"/>
        <v>0</v>
      </c>
    </row>
    <row r="86" spans="2:88" x14ac:dyDescent="0.25">
      <c r="B86" s="180"/>
      <c r="C86" s="180"/>
      <c r="D86" s="181"/>
      <c r="E86" s="38">
        <f t="shared" si="58"/>
        <v>45016</v>
      </c>
      <c r="F86" s="186"/>
      <c r="G86" s="203"/>
      <c r="H86" s="202"/>
      <c r="I86" s="202"/>
      <c r="J86" s="203">
        <f t="shared" si="59"/>
        <v>0</v>
      </c>
      <c r="K86" s="202"/>
      <c r="L86" s="202"/>
      <c r="M86" s="203">
        <f t="shared" si="60"/>
        <v>0</v>
      </c>
      <c r="N86" s="202"/>
      <c r="O86" s="202"/>
      <c r="P86" s="203">
        <f t="shared" si="61"/>
        <v>0</v>
      </c>
      <c r="Q86" s="202"/>
      <c r="R86" s="202"/>
      <c r="S86" s="203">
        <f t="shared" si="62"/>
        <v>0</v>
      </c>
      <c r="T86" s="202"/>
      <c r="U86" s="202"/>
      <c r="V86" s="203">
        <f t="shared" si="63"/>
        <v>0</v>
      </c>
      <c r="W86" s="202"/>
      <c r="X86" s="202"/>
      <c r="Y86" s="203">
        <f t="shared" si="64"/>
        <v>0</v>
      </c>
      <c r="Z86" s="202"/>
      <c r="AA86" s="202"/>
      <c r="AB86" s="203">
        <f t="shared" si="65"/>
        <v>0</v>
      </c>
      <c r="AC86" s="202"/>
      <c r="AD86" s="202"/>
      <c r="AE86" s="203">
        <f t="shared" si="66"/>
        <v>0</v>
      </c>
      <c r="AF86" s="202"/>
      <c r="AG86" s="202"/>
      <c r="AH86" s="203">
        <f t="shared" si="67"/>
        <v>0</v>
      </c>
      <c r="AI86" s="202"/>
      <c r="AJ86" s="202"/>
      <c r="AK86" s="203">
        <f t="shared" si="68"/>
        <v>0</v>
      </c>
      <c r="AL86" s="202"/>
      <c r="AM86" s="202"/>
      <c r="AN86" s="203">
        <f t="shared" si="69"/>
        <v>0</v>
      </c>
      <c r="AO86" s="202"/>
      <c r="AP86" s="202"/>
      <c r="AQ86" s="203">
        <f t="shared" si="70"/>
        <v>0</v>
      </c>
      <c r="AR86" s="202"/>
      <c r="AS86" s="202"/>
      <c r="AT86" s="203">
        <f t="shared" si="71"/>
        <v>0</v>
      </c>
      <c r="AU86" s="202"/>
      <c r="AV86" s="202"/>
      <c r="AW86" s="203">
        <f t="shared" si="72"/>
        <v>0</v>
      </c>
      <c r="AX86" s="202"/>
      <c r="AY86" s="202"/>
      <c r="AZ86" s="203">
        <f t="shared" si="73"/>
        <v>0</v>
      </c>
      <c r="BA86" s="202"/>
      <c r="BB86" s="202"/>
      <c r="BC86" s="203">
        <f t="shared" si="74"/>
        <v>0</v>
      </c>
      <c r="BD86" s="202"/>
      <c r="BE86" s="202"/>
      <c r="BF86" s="203">
        <f t="shared" si="75"/>
        <v>0</v>
      </c>
      <c r="BG86" s="202"/>
      <c r="BH86" s="202"/>
      <c r="BI86" s="203">
        <f t="shared" si="76"/>
        <v>0</v>
      </c>
      <c r="BJ86" s="202"/>
      <c r="BK86" s="202"/>
      <c r="BL86" s="203">
        <f t="shared" si="77"/>
        <v>0</v>
      </c>
      <c r="BM86" s="202"/>
      <c r="BN86" s="202"/>
      <c r="BO86" s="203">
        <f t="shared" si="78"/>
        <v>0</v>
      </c>
      <c r="BP86" s="202"/>
      <c r="BQ86" s="202"/>
      <c r="BR86" s="203">
        <f t="shared" si="79"/>
        <v>0</v>
      </c>
      <c r="BS86" s="202"/>
      <c r="BT86" s="202"/>
      <c r="BU86" s="203">
        <f t="shared" si="80"/>
        <v>0</v>
      </c>
      <c r="BV86" s="202"/>
      <c r="BW86" s="202"/>
      <c r="BX86" s="203">
        <f t="shared" si="81"/>
        <v>0</v>
      </c>
      <c r="BY86" s="202"/>
      <c r="BZ86" s="202"/>
      <c r="CA86" s="203">
        <f t="shared" si="82"/>
        <v>0</v>
      </c>
      <c r="CB86" s="202"/>
      <c r="CC86" s="202"/>
      <c r="CD86" s="203">
        <f t="shared" si="83"/>
        <v>0</v>
      </c>
      <c r="CE86" s="202"/>
      <c r="CF86" s="202"/>
      <c r="CG86" s="203">
        <f t="shared" si="84"/>
        <v>0</v>
      </c>
      <c r="CH86" s="202"/>
      <c r="CI86" s="202"/>
      <c r="CJ86" s="203">
        <f t="shared" si="85"/>
        <v>0</v>
      </c>
    </row>
    <row r="87" spans="2:88" x14ac:dyDescent="0.25">
      <c r="B87" s="180"/>
      <c r="C87" s="180"/>
      <c r="D87" s="181"/>
      <c r="E87" s="38">
        <f t="shared" si="58"/>
        <v>45016</v>
      </c>
      <c r="F87" s="186"/>
      <c r="G87" s="203"/>
      <c r="H87" s="202"/>
      <c r="I87" s="202"/>
      <c r="J87" s="203">
        <f t="shared" si="59"/>
        <v>0</v>
      </c>
      <c r="K87" s="202"/>
      <c r="L87" s="202"/>
      <c r="M87" s="203">
        <f t="shared" si="60"/>
        <v>0</v>
      </c>
      <c r="N87" s="202"/>
      <c r="O87" s="202"/>
      <c r="P87" s="203">
        <f t="shared" si="61"/>
        <v>0</v>
      </c>
      <c r="Q87" s="202"/>
      <c r="R87" s="202"/>
      <c r="S87" s="203">
        <f t="shared" si="62"/>
        <v>0</v>
      </c>
      <c r="T87" s="202"/>
      <c r="U87" s="202"/>
      <c r="V87" s="203">
        <f t="shared" si="63"/>
        <v>0</v>
      </c>
      <c r="W87" s="202"/>
      <c r="X87" s="202"/>
      <c r="Y87" s="203">
        <f t="shared" si="64"/>
        <v>0</v>
      </c>
      <c r="Z87" s="202"/>
      <c r="AA87" s="202"/>
      <c r="AB87" s="203">
        <f t="shared" si="65"/>
        <v>0</v>
      </c>
      <c r="AC87" s="202"/>
      <c r="AD87" s="202"/>
      <c r="AE87" s="203">
        <f t="shared" si="66"/>
        <v>0</v>
      </c>
      <c r="AF87" s="202"/>
      <c r="AG87" s="202"/>
      <c r="AH87" s="203">
        <f t="shared" si="67"/>
        <v>0</v>
      </c>
      <c r="AI87" s="202"/>
      <c r="AJ87" s="202"/>
      <c r="AK87" s="203">
        <f t="shared" si="68"/>
        <v>0</v>
      </c>
      <c r="AL87" s="202"/>
      <c r="AM87" s="202"/>
      <c r="AN87" s="203">
        <f t="shared" si="69"/>
        <v>0</v>
      </c>
      <c r="AO87" s="202"/>
      <c r="AP87" s="202"/>
      <c r="AQ87" s="203">
        <f t="shared" si="70"/>
        <v>0</v>
      </c>
      <c r="AR87" s="202"/>
      <c r="AS87" s="202"/>
      <c r="AT87" s="203">
        <f t="shared" si="71"/>
        <v>0</v>
      </c>
      <c r="AU87" s="202"/>
      <c r="AV87" s="202"/>
      <c r="AW87" s="203">
        <f t="shared" si="72"/>
        <v>0</v>
      </c>
      <c r="AX87" s="202"/>
      <c r="AY87" s="202"/>
      <c r="AZ87" s="203">
        <f t="shared" si="73"/>
        <v>0</v>
      </c>
      <c r="BA87" s="202"/>
      <c r="BB87" s="202"/>
      <c r="BC87" s="203">
        <f t="shared" si="74"/>
        <v>0</v>
      </c>
      <c r="BD87" s="202"/>
      <c r="BE87" s="202"/>
      <c r="BF87" s="203">
        <f t="shared" si="75"/>
        <v>0</v>
      </c>
      <c r="BG87" s="202"/>
      <c r="BH87" s="202"/>
      <c r="BI87" s="203">
        <f t="shared" si="76"/>
        <v>0</v>
      </c>
      <c r="BJ87" s="202"/>
      <c r="BK87" s="202"/>
      <c r="BL87" s="203">
        <f t="shared" si="77"/>
        <v>0</v>
      </c>
      <c r="BM87" s="202"/>
      <c r="BN87" s="202"/>
      <c r="BO87" s="203">
        <f t="shared" si="78"/>
        <v>0</v>
      </c>
      <c r="BP87" s="202"/>
      <c r="BQ87" s="202"/>
      <c r="BR87" s="203">
        <f t="shared" si="79"/>
        <v>0</v>
      </c>
      <c r="BS87" s="202"/>
      <c r="BT87" s="202"/>
      <c r="BU87" s="203">
        <f t="shared" si="80"/>
        <v>0</v>
      </c>
      <c r="BV87" s="202"/>
      <c r="BW87" s="202"/>
      <c r="BX87" s="203">
        <f t="shared" si="81"/>
        <v>0</v>
      </c>
      <c r="BY87" s="202"/>
      <c r="BZ87" s="202"/>
      <c r="CA87" s="203">
        <f t="shared" si="82"/>
        <v>0</v>
      </c>
      <c r="CB87" s="202"/>
      <c r="CC87" s="202"/>
      <c r="CD87" s="203">
        <f t="shared" si="83"/>
        <v>0</v>
      </c>
      <c r="CE87" s="202"/>
      <c r="CF87" s="202"/>
      <c r="CG87" s="203">
        <f t="shared" si="84"/>
        <v>0</v>
      </c>
      <c r="CH87" s="202"/>
      <c r="CI87" s="202"/>
      <c r="CJ87" s="203">
        <f t="shared" si="85"/>
        <v>0</v>
      </c>
    </row>
    <row r="88" spans="2:88" x14ac:dyDescent="0.25">
      <c r="B88" s="180"/>
      <c r="C88" s="180"/>
      <c r="D88" s="181"/>
      <c r="E88" s="38">
        <f t="shared" si="58"/>
        <v>45016</v>
      </c>
      <c r="F88" s="186"/>
      <c r="G88" s="203"/>
      <c r="H88" s="202"/>
      <c r="I88" s="202"/>
      <c r="J88" s="203">
        <f t="shared" si="59"/>
        <v>0</v>
      </c>
      <c r="K88" s="202"/>
      <c r="L88" s="202"/>
      <c r="M88" s="203">
        <f t="shared" si="60"/>
        <v>0</v>
      </c>
      <c r="N88" s="202"/>
      <c r="O88" s="202"/>
      <c r="P88" s="203">
        <f t="shared" si="61"/>
        <v>0</v>
      </c>
      <c r="Q88" s="202"/>
      <c r="R88" s="202"/>
      <c r="S88" s="203">
        <f t="shared" si="62"/>
        <v>0</v>
      </c>
      <c r="T88" s="202"/>
      <c r="U88" s="202"/>
      <c r="V88" s="203">
        <f t="shared" si="63"/>
        <v>0</v>
      </c>
      <c r="W88" s="202"/>
      <c r="X88" s="202"/>
      <c r="Y88" s="203">
        <f t="shared" si="64"/>
        <v>0</v>
      </c>
      <c r="Z88" s="202"/>
      <c r="AA88" s="202"/>
      <c r="AB88" s="203">
        <f t="shared" si="65"/>
        <v>0</v>
      </c>
      <c r="AC88" s="202"/>
      <c r="AD88" s="202"/>
      <c r="AE88" s="203">
        <f t="shared" si="66"/>
        <v>0</v>
      </c>
      <c r="AF88" s="202"/>
      <c r="AG88" s="202"/>
      <c r="AH88" s="203">
        <f t="shared" si="67"/>
        <v>0</v>
      </c>
      <c r="AI88" s="202"/>
      <c r="AJ88" s="202"/>
      <c r="AK88" s="203">
        <f t="shared" si="68"/>
        <v>0</v>
      </c>
      <c r="AL88" s="202"/>
      <c r="AM88" s="202"/>
      <c r="AN88" s="203">
        <f t="shared" si="69"/>
        <v>0</v>
      </c>
      <c r="AO88" s="202"/>
      <c r="AP88" s="202"/>
      <c r="AQ88" s="203">
        <f t="shared" si="70"/>
        <v>0</v>
      </c>
      <c r="AR88" s="202"/>
      <c r="AS88" s="202"/>
      <c r="AT88" s="203">
        <f t="shared" si="71"/>
        <v>0</v>
      </c>
      <c r="AU88" s="202"/>
      <c r="AV88" s="202"/>
      <c r="AW88" s="203">
        <f t="shared" si="72"/>
        <v>0</v>
      </c>
      <c r="AX88" s="202"/>
      <c r="AY88" s="202"/>
      <c r="AZ88" s="203">
        <f t="shared" si="73"/>
        <v>0</v>
      </c>
      <c r="BA88" s="202"/>
      <c r="BB88" s="202"/>
      <c r="BC88" s="203">
        <f t="shared" si="74"/>
        <v>0</v>
      </c>
      <c r="BD88" s="202"/>
      <c r="BE88" s="202"/>
      <c r="BF88" s="203">
        <f t="shared" si="75"/>
        <v>0</v>
      </c>
      <c r="BG88" s="202"/>
      <c r="BH88" s="202"/>
      <c r="BI88" s="203">
        <f t="shared" si="76"/>
        <v>0</v>
      </c>
      <c r="BJ88" s="202"/>
      <c r="BK88" s="202"/>
      <c r="BL88" s="203">
        <f t="shared" si="77"/>
        <v>0</v>
      </c>
      <c r="BM88" s="202"/>
      <c r="BN88" s="202"/>
      <c r="BO88" s="203">
        <f t="shared" si="78"/>
        <v>0</v>
      </c>
      <c r="BP88" s="202"/>
      <c r="BQ88" s="202"/>
      <c r="BR88" s="203">
        <f t="shared" si="79"/>
        <v>0</v>
      </c>
      <c r="BS88" s="202"/>
      <c r="BT88" s="202"/>
      <c r="BU88" s="203">
        <f t="shared" si="80"/>
        <v>0</v>
      </c>
      <c r="BV88" s="202"/>
      <c r="BW88" s="202"/>
      <c r="BX88" s="203">
        <f t="shared" si="81"/>
        <v>0</v>
      </c>
      <c r="BY88" s="202"/>
      <c r="BZ88" s="202"/>
      <c r="CA88" s="203">
        <f t="shared" si="82"/>
        <v>0</v>
      </c>
      <c r="CB88" s="202"/>
      <c r="CC88" s="202"/>
      <c r="CD88" s="203">
        <f t="shared" si="83"/>
        <v>0</v>
      </c>
      <c r="CE88" s="202"/>
      <c r="CF88" s="202"/>
      <c r="CG88" s="203">
        <f t="shared" si="84"/>
        <v>0</v>
      </c>
      <c r="CH88" s="202"/>
      <c r="CI88" s="202"/>
      <c r="CJ88" s="203">
        <f t="shared" si="85"/>
        <v>0</v>
      </c>
    </row>
    <row r="89" spans="2:88" x14ac:dyDescent="0.25">
      <c r="B89" s="180"/>
      <c r="C89" s="180"/>
      <c r="D89" s="181"/>
      <c r="E89" s="38">
        <f t="shared" si="58"/>
        <v>45016</v>
      </c>
      <c r="F89" s="186"/>
      <c r="G89" s="203"/>
      <c r="H89" s="202"/>
      <c r="I89" s="202"/>
      <c r="J89" s="203">
        <f t="shared" si="59"/>
        <v>0</v>
      </c>
      <c r="K89" s="202"/>
      <c r="L89" s="202"/>
      <c r="M89" s="203">
        <f t="shared" si="60"/>
        <v>0</v>
      </c>
      <c r="N89" s="202"/>
      <c r="O89" s="202"/>
      <c r="P89" s="203">
        <f t="shared" si="61"/>
        <v>0</v>
      </c>
      <c r="Q89" s="202"/>
      <c r="R89" s="202"/>
      <c r="S89" s="203">
        <f t="shared" si="62"/>
        <v>0</v>
      </c>
      <c r="T89" s="202"/>
      <c r="U89" s="202"/>
      <c r="V89" s="203">
        <f t="shared" si="63"/>
        <v>0</v>
      </c>
      <c r="W89" s="202"/>
      <c r="X89" s="202"/>
      <c r="Y89" s="203">
        <f t="shared" si="64"/>
        <v>0</v>
      </c>
      <c r="Z89" s="202"/>
      <c r="AA89" s="202"/>
      <c r="AB89" s="203">
        <f t="shared" si="65"/>
        <v>0</v>
      </c>
      <c r="AC89" s="202"/>
      <c r="AD89" s="202"/>
      <c r="AE89" s="203">
        <f t="shared" si="66"/>
        <v>0</v>
      </c>
      <c r="AF89" s="202"/>
      <c r="AG89" s="202"/>
      <c r="AH89" s="203">
        <f t="shared" si="67"/>
        <v>0</v>
      </c>
      <c r="AI89" s="202"/>
      <c r="AJ89" s="202"/>
      <c r="AK89" s="203">
        <f t="shared" si="68"/>
        <v>0</v>
      </c>
      <c r="AL89" s="202"/>
      <c r="AM89" s="202"/>
      <c r="AN89" s="203">
        <f t="shared" si="69"/>
        <v>0</v>
      </c>
      <c r="AO89" s="202"/>
      <c r="AP89" s="202"/>
      <c r="AQ89" s="203">
        <f t="shared" si="70"/>
        <v>0</v>
      </c>
      <c r="AR89" s="202"/>
      <c r="AS89" s="202"/>
      <c r="AT89" s="203">
        <f t="shared" si="71"/>
        <v>0</v>
      </c>
      <c r="AU89" s="202"/>
      <c r="AV89" s="202"/>
      <c r="AW89" s="203">
        <f t="shared" si="72"/>
        <v>0</v>
      </c>
      <c r="AX89" s="202"/>
      <c r="AY89" s="202"/>
      <c r="AZ89" s="203">
        <f t="shared" si="73"/>
        <v>0</v>
      </c>
      <c r="BA89" s="202"/>
      <c r="BB89" s="202"/>
      <c r="BC89" s="203">
        <f t="shared" si="74"/>
        <v>0</v>
      </c>
      <c r="BD89" s="202"/>
      <c r="BE89" s="202"/>
      <c r="BF89" s="203">
        <f t="shared" si="75"/>
        <v>0</v>
      </c>
      <c r="BG89" s="202"/>
      <c r="BH89" s="202"/>
      <c r="BI89" s="203">
        <f t="shared" si="76"/>
        <v>0</v>
      </c>
      <c r="BJ89" s="202"/>
      <c r="BK89" s="202"/>
      <c r="BL89" s="203">
        <f t="shared" si="77"/>
        <v>0</v>
      </c>
      <c r="BM89" s="202"/>
      <c r="BN89" s="202"/>
      <c r="BO89" s="203">
        <f t="shared" si="78"/>
        <v>0</v>
      </c>
      <c r="BP89" s="202"/>
      <c r="BQ89" s="202"/>
      <c r="BR89" s="203">
        <f t="shared" si="79"/>
        <v>0</v>
      </c>
      <c r="BS89" s="202"/>
      <c r="BT89" s="202"/>
      <c r="BU89" s="203">
        <f t="shared" si="80"/>
        <v>0</v>
      </c>
      <c r="BV89" s="202"/>
      <c r="BW89" s="202"/>
      <c r="BX89" s="203">
        <f t="shared" si="81"/>
        <v>0</v>
      </c>
      <c r="BY89" s="202"/>
      <c r="BZ89" s="202"/>
      <c r="CA89" s="203">
        <f t="shared" si="82"/>
        <v>0</v>
      </c>
      <c r="CB89" s="202"/>
      <c r="CC89" s="202"/>
      <c r="CD89" s="203">
        <f t="shared" si="83"/>
        <v>0</v>
      </c>
      <c r="CE89" s="202"/>
      <c r="CF89" s="202"/>
      <c r="CG89" s="203">
        <f t="shared" si="84"/>
        <v>0</v>
      </c>
      <c r="CH89" s="202"/>
      <c r="CI89" s="202"/>
      <c r="CJ89" s="203">
        <f t="shared" si="85"/>
        <v>0</v>
      </c>
    </row>
    <row r="90" spans="2:88" x14ac:dyDescent="0.25">
      <c r="B90" s="180"/>
      <c r="C90" s="180"/>
      <c r="D90" s="181"/>
      <c r="E90" s="38">
        <f t="shared" si="58"/>
        <v>45016</v>
      </c>
      <c r="F90" s="186"/>
      <c r="G90" s="203"/>
      <c r="H90" s="202"/>
      <c r="I90" s="202"/>
      <c r="J90" s="203">
        <f t="shared" si="59"/>
        <v>0</v>
      </c>
      <c r="K90" s="202"/>
      <c r="L90" s="202"/>
      <c r="M90" s="203">
        <f t="shared" si="60"/>
        <v>0</v>
      </c>
      <c r="N90" s="202"/>
      <c r="O90" s="202"/>
      <c r="P90" s="203">
        <f t="shared" si="61"/>
        <v>0</v>
      </c>
      <c r="Q90" s="202"/>
      <c r="R90" s="202"/>
      <c r="S90" s="203">
        <f t="shared" si="62"/>
        <v>0</v>
      </c>
      <c r="T90" s="202"/>
      <c r="U90" s="202"/>
      <c r="V90" s="203">
        <f t="shared" si="63"/>
        <v>0</v>
      </c>
      <c r="W90" s="202"/>
      <c r="X90" s="202"/>
      <c r="Y90" s="203">
        <f t="shared" si="64"/>
        <v>0</v>
      </c>
      <c r="Z90" s="202"/>
      <c r="AA90" s="202"/>
      <c r="AB90" s="203">
        <f t="shared" si="65"/>
        <v>0</v>
      </c>
      <c r="AC90" s="202"/>
      <c r="AD90" s="202"/>
      <c r="AE90" s="203">
        <f t="shared" si="66"/>
        <v>0</v>
      </c>
      <c r="AF90" s="202"/>
      <c r="AG90" s="202"/>
      <c r="AH90" s="203">
        <f t="shared" si="67"/>
        <v>0</v>
      </c>
      <c r="AI90" s="202"/>
      <c r="AJ90" s="202"/>
      <c r="AK90" s="203">
        <f t="shared" si="68"/>
        <v>0</v>
      </c>
      <c r="AL90" s="202"/>
      <c r="AM90" s="202"/>
      <c r="AN90" s="203">
        <f t="shared" si="69"/>
        <v>0</v>
      </c>
      <c r="AO90" s="202"/>
      <c r="AP90" s="202"/>
      <c r="AQ90" s="203">
        <f t="shared" si="70"/>
        <v>0</v>
      </c>
      <c r="AR90" s="202"/>
      <c r="AS90" s="202"/>
      <c r="AT90" s="203">
        <f t="shared" si="71"/>
        <v>0</v>
      </c>
      <c r="AU90" s="202"/>
      <c r="AV90" s="202"/>
      <c r="AW90" s="203">
        <f t="shared" si="72"/>
        <v>0</v>
      </c>
      <c r="AX90" s="202"/>
      <c r="AY90" s="202"/>
      <c r="AZ90" s="203">
        <f t="shared" si="73"/>
        <v>0</v>
      </c>
      <c r="BA90" s="202"/>
      <c r="BB90" s="202"/>
      <c r="BC90" s="203">
        <f t="shared" si="74"/>
        <v>0</v>
      </c>
      <c r="BD90" s="202"/>
      <c r="BE90" s="202"/>
      <c r="BF90" s="203">
        <f t="shared" si="75"/>
        <v>0</v>
      </c>
      <c r="BG90" s="202"/>
      <c r="BH90" s="202"/>
      <c r="BI90" s="203">
        <f t="shared" si="76"/>
        <v>0</v>
      </c>
      <c r="BJ90" s="202"/>
      <c r="BK90" s="202"/>
      <c r="BL90" s="203">
        <f t="shared" si="77"/>
        <v>0</v>
      </c>
      <c r="BM90" s="202"/>
      <c r="BN90" s="202"/>
      <c r="BO90" s="203">
        <f t="shared" si="78"/>
        <v>0</v>
      </c>
      <c r="BP90" s="202"/>
      <c r="BQ90" s="202"/>
      <c r="BR90" s="203">
        <f t="shared" si="79"/>
        <v>0</v>
      </c>
      <c r="BS90" s="202"/>
      <c r="BT90" s="202"/>
      <c r="BU90" s="203">
        <f t="shared" si="80"/>
        <v>0</v>
      </c>
      <c r="BV90" s="202"/>
      <c r="BW90" s="202"/>
      <c r="BX90" s="203">
        <f t="shared" si="81"/>
        <v>0</v>
      </c>
      <c r="BY90" s="202"/>
      <c r="BZ90" s="202"/>
      <c r="CA90" s="203">
        <f t="shared" si="82"/>
        <v>0</v>
      </c>
      <c r="CB90" s="202"/>
      <c r="CC90" s="202"/>
      <c r="CD90" s="203">
        <f t="shared" si="83"/>
        <v>0</v>
      </c>
      <c r="CE90" s="202"/>
      <c r="CF90" s="202"/>
      <c r="CG90" s="203">
        <f t="shared" si="84"/>
        <v>0</v>
      </c>
      <c r="CH90" s="202"/>
      <c r="CI90" s="202"/>
      <c r="CJ90" s="203">
        <f t="shared" si="85"/>
        <v>0</v>
      </c>
    </row>
    <row r="91" spans="2:88" x14ac:dyDescent="0.25">
      <c r="B91" s="180"/>
      <c r="C91" s="180"/>
      <c r="D91" s="181"/>
      <c r="E91" s="38">
        <f t="shared" si="58"/>
        <v>45016</v>
      </c>
      <c r="F91" s="186"/>
      <c r="G91" s="203"/>
      <c r="H91" s="202"/>
      <c r="I91" s="202"/>
      <c r="J91" s="203">
        <f t="shared" si="59"/>
        <v>0</v>
      </c>
      <c r="K91" s="202"/>
      <c r="L91" s="202"/>
      <c r="M91" s="203">
        <f t="shared" si="60"/>
        <v>0</v>
      </c>
      <c r="N91" s="202"/>
      <c r="O91" s="202"/>
      <c r="P91" s="203">
        <f t="shared" si="61"/>
        <v>0</v>
      </c>
      <c r="Q91" s="202"/>
      <c r="R91" s="202"/>
      <c r="S91" s="203">
        <f t="shared" si="62"/>
        <v>0</v>
      </c>
      <c r="T91" s="202"/>
      <c r="U91" s="202"/>
      <c r="V91" s="203">
        <f t="shared" si="63"/>
        <v>0</v>
      </c>
      <c r="W91" s="202"/>
      <c r="X91" s="202"/>
      <c r="Y91" s="203">
        <f t="shared" si="64"/>
        <v>0</v>
      </c>
      <c r="Z91" s="202"/>
      <c r="AA91" s="202"/>
      <c r="AB91" s="203">
        <f t="shared" si="65"/>
        <v>0</v>
      </c>
      <c r="AC91" s="202"/>
      <c r="AD91" s="202"/>
      <c r="AE91" s="203">
        <f t="shared" si="66"/>
        <v>0</v>
      </c>
      <c r="AF91" s="202"/>
      <c r="AG91" s="202"/>
      <c r="AH91" s="203">
        <f t="shared" si="67"/>
        <v>0</v>
      </c>
      <c r="AI91" s="202"/>
      <c r="AJ91" s="202"/>
      <c r="AK91" s="203">
        <f t="shared" si="68"/>
        <v>0</v>
      </c>
      <c r="AL91" s="202"/>
      <c r="AM91" s="202"/>
      <c r="AN91" s="203">
        <f t="shared" si="69"/>
        <v>0</v>
      </c>
      <c r="AO91" s="202"/>
      <c r="AP91" s="202"/>
      <c r="AQ91" s="203">
        <f t="shared" si="70"/>
        <v>0</v>
      </c>
      <c r="AR91" s="202"/>
      <c r="AS91" s="202"/>
      <c r="AT91" s="203">
        <f t="shared" si="71"/>
        <v>0</v>
      </c>
      <c r="AU91" s="202"/>
      <c r="AV91" s="202"/>
      <c r="AW91" s="203">
        <f t="shared" si="72"/>
        <v>0</v>
      </c>
      <c r="AX91" s="202"/>
      <c r="AY91" s="202"/>
      <c r="AZ91" s="203">
        <f t="shared" si="73"/>
        <v>0</v>
      </c>
      <c r="BA91" s="202"/>
      <c r="BB91" s="202"/>
      <c r="BC91" s="203">
        <f t="shared" si="74"/>
        <v>0</v>
      </c>
      <c r="BD91" s="202"/>
      <c r="BE91" s="202"/>
      <c r="BF91" s="203">
        <f t="shared" si="75"/>
        <v>0</v>
      </c>
      <c r="BG91" s="202"/>
      <c r="BH91" s="202"/>
      <c r="BI91" s="203">
        <f t="shared" si="76"/>
        <v>0</v>
      </c>
      <c r="BJ91" s="202"/>
      <c r="BK91" s="202"/>
      <c r="BL91" s="203">
        <f t="shared" si="77"/>
        <v>0</v>
      </c>
      <c r="BM91" s="202"/>
      <c r="BN91" s="202"/>
      <c r="BO91" s="203">
        <f t="shared" si="78"/>
        <v>0</v>
      </c>
      <c r="BP91" s="202"/>
      <c r="BQ91" s="202"/>
      <c r="BR91" s="203">
        <f t="shared" si="79"/>
        <v>0</v>
      </c>
      <c r="BS91" s="202"/>
      <c r="BT91" s="202"/>
      <c r="BU91" s="203">
        <f t="shared" si="80"/>
        <v>0</v>
      </c>
      <c r="BV91" s="202"/>
      <c r="BW91" s="202"/>
      <c r="BX91" s="203">
        <f t="shared" si="81"/>
        <v>0</v>
      </c>
      <c r="BY91" s="202"/>
      <c r="BZ91" s="202"/>
      <c r="CA91" s="203">
        <f t="shared" si="82"/>
        <v>0</v>
      </c>
      <c r="CB91" s="202"/>
      <c r="CC91" s="202"/>
      <c r="CD91" s="203">
        <f t="shared" si="83"/>
        <v>0</v>
      </c>
      <c r="CE91" s="202"/>
      <c r="CF91" s="202"/>
      <c r="CG91" s="203">
        <f t="shared" si="84"/>
        <v>0</v>
      </c>
      <c r="CH91" s="202"/>
      <c r="CI91" s="202"/>
      <c r="CJ91" s="203">
        <f t="shared" si="85"/>
        <v>0</v>
      </c>
    </row>
    <row r="92" spans="2:88" x14ac:dyDescent="0.25">
      <c r="B92" s="180"/>
      <c r="C92" s="180"/>
      <c r="D92" s="181"/>
      <c r="E92" s="38">
        <f t="shared" si="58"/>
        <v>45016</v>
      </c>
      <c r="F92" s="186"/>
      <c r="G92" s="203"/>
      <c r="H92" s="202"/>
      <c r="I92" s="202"/>
      <c r="J92" s="203">
        <f t="shared" si="59"/>
        <v>0</v>
      </c>
      <c r="K92" s="202"/>
      <c r="L92" s="202"/>
      <c r="M92" s="203">
        <f t="shared" si="60"/>
        <v>0</v>
      </c>
      <c r="N92" s="202"/>
      <c r="O92" s="202"/>
      <c r="P92" s="203">
        <f t="shared" si="61"/>
        <v>0</v>
      </c>
      <c r="Q92" s="202"/>
      <c r="R92" s="202"/>
      <c r="S92" s="203">
        <f t="shared" si="62"/>
        <v>0</v>
      </c>
      <c r="T92" s="202"/>
      <c r="U92" s="202"/>
      <c r="V92" s="203">
        <f t="shared" si="63"/>
        <v>0</v>
      </c>
      <c r="W92" s="202"/>
      <c r="X92" s="202"/>
      <c r="Y92" s="203">
        <f t="shared" si="64"/>
        <v>0</v>
      </c>
      <c r="Z92" s="202"/>
      <c r="AA92" s="202"/>
      <c r="AB92" s="203">
        <f t="shared" si="65"/>
        <v>0</v>
      </c>
      <c r="AC92" s="202"/>
      <c r="AD92" s="202"/>
      <c r="AE92" s="203">
        <f t="shared" si="66"/>
        <v>0</v>
      </c>
      <c r="AF92" s="202"/>
      <c r="AG92" s="202"/>
      <c r="AH92" s="203">
        <f t="shared" si="67"/>
        <v>0</v>
      </c>
      <c r="AI92" s="202"/>
      <c r="AJ92" s="202"/>
      <c r="AK92" s="203">
        <f t="shared" si="68"/>
        <v>0</v>
      </c>
      <c r="AL92" s="202"/>
      <c r="AM92" s="202"/>
      <c r="AN92" s="203">
        <f t="shared" si="69"/>
        <v>0</v>
      </c>
      <c r="AO92" s="202"/>
      <c r="AP92" s="202"/>
      <c r="AQ92" s="203">
        <f t="shared" si="70"/>
        <v>0</v>
      </c>
      <c r="AR92" s="202"/>
      <c r="AS92" s="202"/>
      <c r="AT92" s="203">
        <f t="shared" si="71"/>
        <v>0</v>
      </c>
      <c r="AU92" s="202"/>
      <c r="AV92" s="202"/>
      <c r="AW92" s="203">
        <f t="shared" si="72"/>
        <v>0</v>
      </c>
      <c r="AX92" s="202"/>
      <c r="AY92" s="202"/>
      <c r="AZ92" s="203">
        <f t="shared" si="73"/>
        <v>0</v>
      </c>
      <c r="BA92" s="202"/>
      <c r="BB92" s="202"/>
      <c r="BC92" s="203">
        <f t="shared" si="74"/>
        <v>0</v>
      </c>
      <c r="BD92" s="202"/>
      <c r="BE92" s="202"/>
      <c r="BF92" s="203">
        <f t="shared" si="75"/>
        <v>0</v>
      </c>
      <c r="BG92" s="202"/>
      <c r="BH92" s="202"/>
      <c r="BI92" s="203">
        <f t="shared" si="76"/>
        <v>0</v>
      </c>
      <c r="BJ92" s="202"/>
      <c r="BK92" s="202"/>
      <c r="BL92" s="203">
        <f t="shared" si="77"/>
        <v>0</v>
      </c>
      <c r="BM92" s="202"/>
      <c r="BN92" s="202"/>
      <c r="BO92" s="203">
        <f t="shared" si="78"/>
        <v>0</v>
      </c>
      <c r="BP92" s="202"/>
      <c r="BQ92" s="202"/>
      <c r="BR92" s="203">
        <f t="shared" si="79"/>
        <v>0</v>
      </c>
      <c r="BS92" s="202"/>
      <c r="BT92" s="202"/>
      <c r="BU92" s="203">
        <f t="shared" si="80"/>
        <v>0</v>
      </c>
      <c r="BV92" s="202"/>
      <c r="BW92" s="202"/>
      <c r="BX92" s="203">
        <f t="shared" si="81"/>
        <v>0</v>
      </c>
      <c r="BY92" s="202"/>
      <c r="BZ92" s="202"/>
      <c r="CA92" s="203">
        <f t="shared" si="82"/>
        <v>0</v>
      </c>
      <c r="CB92" s="202"/>
      <c r="CC92" s="202"/>
      <c r="CD92" s="203">
        <f t="shared" si="83"/>
        <v>0</v>
      </c>
      <c r="CE92" s="202"/>
      <c r="CF92" s="202"/>
      <c r="CG92" s="203">
        <f t="shared" si="84"/>
        <v>0</v>
      </c>
      <c r="CH92" s="202"/>
      <c r="CI92" s="202"/>
      <c r="CJ92" s="203">
        <f t="shared" si="85"/>
        <v>0</v>
      </c>
    </row>
    <row r="93" spans="2:88" x14ac:dyDescent="0.25">
      <c r="B93" s="180"/>
      <c r="C93" s="180"/>
      <c r="D93" s="181"/>
      <c r="E93" s="38">
        <f t="shared" si="58"/>
        <v>45016</v>
      </c>
      <c r="F93" s="186"/>
      <c r="G93" s="203"/>
      <c r="H93" s="202"/>
      <c r="I93" s="202"/>
      <c r="J93" s="203">
        <f t="shared" si="59"/>
        <v>0</v>
      </c>
      <c r="K93" s="202"/>
      <c r="L93" s="202"/>
      <c r="M93" s="203">
        <f t="shared" si="60"/>
        <v>0</v>
      </c>
      <c r="N93" s="202"/>
      <c r="O93" s="202"/>
      <c r="P93" s="203">
        <f t="shared" si="61"/>
        <v>0</v>
      </c>
      <c r="Q93" s="202"/>
      <c r="R93" s="202"/>
      <c r="S93" s="203">
        <f t="shared" si="62"/>
        <v>0</v>
      </c>
      <c r="T93" s="202"/>
      <c r="U93" s="202"/>
      <c r="V93" s="203">
        <f t="shared" si="63"/>
        <v>0</v>
      </c>
      <c r="W93" s="202"/>
      <c r="X93" s="202"/>
      <c r="Y93" s="203">
        <f t="shared" si="64"/>
        <v>0</v>
      </c>
      <c r="Z93" s="202"/>
      <c r="AA93" s="202"/>
      <c r="AB93" s="203">
        <f t="shared" si="65"/>
        <v>0</v>
      </c>
      <c r="AC93" s="202"/>
      <c r="AD93" s="202"/>
      <c r="AE93" s="203">
        <f t="shared" si="66"/>
        <v>0</v>
      </c>
      <c r="AF93" s="202"/>
      <c r="AG93" s="202"/>
      <c r="AH93" s="203">
        <f t="shared" si="67"/>
        <v>0</v>
      </c>
      <c r="AI93" s="202"/>
      <c r="AJ93" s="202"/>
      <c r="AK93" s="203">
        <f t="shared" si="68"/>
        <v>0</v>
      </c>
      <c r="AL93" s="202"/>
      <c r="AM93" s="202"/>
      <c r="AN93" s="203">
        <f t="shared" si="69"/>
        <v>0</v>
      </c>
      <c r="AO93" s="202"/>
      <c r="AP93" s="202"/>
      <c r="AQ93" s="203">
        <f t="shared" si="70"/>
        <v>0</v>
      </c>
      <c r="AR93" s="202"/>
      <c r="AS93" s="202"/>
      <c r="AT93" s="203">
        <f t="shared" si="71"/>
        <v>0</v>
      </c>
      <c r="AU93" s="202"/>
      <c r="AV93" s="202"/>
      <c r="AW93" s="203">
        <f t="shared" si="72"/>
        <v>0</v>
      </c>
      <c r="AX93" s="202"/>
      <c r="AY93" s="202"/>
      <c r="AZ93" s="203">
        <f t="shared" si="73"/>
        <v>0</v>
      </c>
      <c r="BA93" s="202"/>
      <c r="BB93" s="202"/>
      <c r="BC93" s="203">
        <f t="shared" si="74"/>
        <v>0</v>
      </c>
      <c r="BD93" s="202"/>
      <c r="BE93" s="202"/>
      <c r="BF93" s="203">
        <f t="shared" si="75"/>
        <v>0</v>
      </c>
      <c r="BG93" s="202"/>
      <c r="BH93" s="202"/>
      <c r="BI93" s="203">
        <f t="shared" si="76"/>
        <v>0</v>
      </c>
      <c r="BJ93" s="202"/>
      <c r="BK93" s="202"/>
      <c r="BL93" s="203">
        <f t="shared" si="77"/>
        <v>0</v>
      </c>
      <c r="BM93" s="202"/>
      <c r="BN93" s="202"/>
      <c r="BO93" s="203">
        <f t="shared" si="78"/>
        <v>0</v>
      </c>
      <c r="BP93" s="202"/>
      <c r="BQ93" s="202"/>
      <c r="BR93" s="203">
        <f t="shared" si="79"/>
        <v>0</v>
      </c>
      <c r="BS93" s="202"/>
      <c r="BT93" s="202"/>
      <c r="BU93" s="203">
        <f t="shared" si="80"/>
        <v>0</v>
      </c>
      <c r="BV93" s="202"/>
      <c r="BW93" s="202"/>
      <c r="BX93" s="203">
        <f t="shared" si="81"/>
        <v>0</v>
      </c>
      <c r="BY93" s="202"/>
      <c r="BZ93" s="202"/>
      <c r="CA93" s="203">
        <f t="shared" si="82"/>
        <v>0</v>
      </c>
      <c r="CB93" s="202"/>
      <c r="CC93" s="202"/>
      <c r="CD93" s="203">
        <f t="shared" si="83"/>
        <v>0</v>
      </c>
      <c r="CE93" s="202"/>
      <c r="CF93" s="202"/>
      <c r="CG93" s="203">
        <f t="shared" si="84"/>
        <v>0</v>
      </c>
      <c r="CH93" s="202"/>
      <c r="CI93" s="202"/>
      <c r="CJ93" s="203">
        <f t="shared" si="85"/>
        <v>0</v>
      </c>
    </row>
    <row r="94" spans="2:88" x14ac:dyDescent="0.25">
      <c r="B94" s="180"/>
      <c r="C94" s="180"/>
      <c r="D94" s="181"/>
      <c r="E94" s="38">
        <f t="shared" si="58"/>
        <v>45016</v>
      </c>
      <c r="F94" s="186"/>
      <c r="G94" s="203"/>
      <c r="H94" s="202"/>
      <c r="I94" s="202"/>
      <c r="J94" s="203">
        <f t="shared" si="59"/>
        <v>0</v>
      </c>
      <c r="K94" s="202"/>
      <c r="L94" s="202"/>
      <c r="M94" s="203">
        <f t="shared" si="60"/>
        <v>0</v>
      </c>
      <c r="N94" s="202"/>
      <c r="O94" s="202"/>
      <c r="P94" s="203">
        <f t="shared" si="61"/>
        <v>0</v>
      </c>
      <c r="Q94" s="202"/>
      <c r="R94" s="202"/>
      <c r="S94" s="203">
        <f t="shared" si="62"/>
        <v>0</v>
      </c>
      <c r="T94" s="202"/>
      <c r="U94" s="202"/>
      <c r="V94" s="203">
        <f t="shared" si="63"/>
        <v>0</v>
      </c>
      <c r="W94" s="202"/>
      <c r="X94" s="202"/>
      <c r="Y94" s="203">
        <f t="shared" si="64"/>
        <v>0</v>
      </c>
      <c r="Z94" s="202"/>
      <c r="AA94" s="202"/>
      <c r="AB94" s="203">
        <f t="shared" si="65"/>
        <v>0</v>
      </c>
      <c r="AC94" s="202"/>
      <c r="AD94" s="202"/>
      <c r="AE94" s="203">
        <f t="shared" si="66"/>
        <v>0</v>
      </c>
      <c r="AF94" s="202"/>
      <c r="AG94" s="202"/>
      <c r="AH94" s="203">
        <f t="shared" si="67"/>
        <v>0</v>
      </c>
      <c r="AI94" s="202"/>
      <c r="AJ94" s="202"/>
      <c r="AK94" s="203">
        <f t="shared" si="68"/>
        <v>0</v>
      </c>
      <c r="AL94" s="202"/>
      <c r="AM94" s="202"/>
      <c r="AN94" s="203">
        <f t="shared" si="69"/>
        <v>0</v>
      </c>
      <c r="AO94" s="202"/>
      <c r="AP94" s="202"/>
      <c r="AQ94" s="203">
        <f t="shared" si="70"/>
        <v>0</v>
      </c>
      <c r="AR94" s="202"/>
      <c r="AS94" s="202"/>
      <c r="AT94" s="203">
        <f t="shared" si="71"/>
        <v>0</v>
      </c>
      <c r="AU94" s="202"/>
      <c r="AV94" s="202"/>
      <c r="AW94" s="203">
        <f t="shared" si="72"/>
        <v>0</v>
      </c>
      <c r="AX94" s="202"/>
      <c r="AY94" s="202"/>
      <c r="AZ94" s="203">
        <f t="shared" si="73"/>
        <v>0</v>
      </c>
      <c r="BA94" s="202"/>
      <c r="BB94" s="202"/>
      <c r="BC94" s="203">
        <f t="shared" si="74"/>
        <v>0</v>
      </c>
      <c r="BD94" s="202"/>
      <c r="BE94" s="202"/>
      <c r="BF94" s="203">
        <f t="shared" si="75"/>
        <v>0</v>
      </c>
      <c r="BG94" s="202"/>
      <c r="BH94" s="202"/>
      <c r="BI94" s="203">
        <f t="shared" si="76"/>
        <v>0</v>
      </c>
      <c r="BJ94" s="202"/>
      <c r="BK94" s="202"/>
      <c r="BL94" s="203">
        <f t="shared" si="77"/>
        <v>0</v>
      </c>
      <c r="BM94" s="202"/>
      <c r="BN94" s="202"/>
      <c r="BO94" s="203">
        <f t="shared" si="78"/>
        <v>0</v>
      </c>
      <c r="BP94" s="202"/>
      <c r="BQ94" s="202"/>
      <c r="BR94" s="203">
        <f t="shared" si="79"/>
        <v>0</v>
      </c>
      <c r="BS94" s="202"/>
      <c r="BT94" s="202"/>
      <c r="BU94" s="203">
        <f t="shared" si="80"/>
        <v>0</v>
      </c>
      <c r="BV94" s="202"/>
      <c r="BW94" s="202"/>
      <c r="BX94" s="203">
        <f t="shared" si="81"/>
        <v>0</v>
      </c>
      <c r="BY94" s="202"/>
      <c r="BZ94" s="202"/>
      <c r="CA94" s="203">
        <f t="shared" si="82"/>
        <v>0</v>
      </c>
      <c r="CB94" s="202"/>
      <c r="CC94" s="202"/>
      <c r="CD94" s="203">
        <f t="shared" si="83"/>
        <v>0</v>
      </c>
      <c r="CE94" s="202"/>
      <c r="CF94" s="202"/>
      <c r="CG94" s="203">
        <f t="shared" si="84"/>
        <v>0</v>
      </c>
      <c r="CH94" s="202"/>
      <c r="CI94" s="202"/>
      <c r="CJ94" s="203">
        <f t="shared" si="85"/>
        <v>0</v>
      </c>
    </row>
    <row r="95" spans="2:88" x14ac:dyDescent="0.25">
      <c r="B95" s="180"/>
      <c r="C95" s="180"/>
      <c r="D95" s="181"/>
      <c r="E95" s="38">
        <f t="shared" si="58"/>
        <v>45016</v>
      </c>
      <c r="F95" s="186"/>
      <c r="G95" s="203"/>
      <c r="H95" s="202"/>
      <c r="I95" s="202"/>
      <c r="J95" s="203">
        <f t="shared" si="59"/>
        <v>0</v>
      </c>
      <c r="K95" s="202"/>
      <c r="L95" s="202"/>
      <c r="M95" s="203">
        <f t="shared" si="60"/>
        <v>0</v>
      </c>
      <c r="N95" s="202"/>
      <c r="O95" s="202"/>
      <c r="P95" s="203">
        <f t="shared" si="61"/>
        <v>0</v>
      </c>
      <c r="Q95" s="202"/>
      <c r="R95" s="202"/>
      <c r="S95" s="203">
        <f t="shared" si="62"/>
        <v>0</v>
      </c>
      <c r="T95" s="202"/>
      <c r="U95" s="202"/>
      <c r="V95" s="203">
        <f t="shared" si="63"/>
        <v>0</v>
      </c>
      <c r="W95" s="202"/>
      <c r="X95" s="202"/>
      <c r="Y95" s="203">
        <f t="shared" si="64"/>
        <v>0</v>
      </c>
      <c r="Z95" s="202"/>
      <c r="AA95" s="202"/>
      <c r="AB95" s="203">
        <f t="shared" si="65"/>
        <v>0</v>
      </c>
      <c r="AC95" s="202"/>
      <c r="AD95" s="202"/>
      <c r="AE95" s="203">
        <f t="shared" si="66"/>
        <v>0</v>
      </c>
      <c r="AF95" s="202"/>
      <c r="AG95" s="202"/>
      <c r="AH95" s="203">
        <f t="shared" si="67"/>
        <v>0</v>
      </c>
      <c r="AI95" s="202"/>
      <c r="AJ95" s="202"/>
      <c r="AK95" s="203">
        <f t="shared" si="68"/>
        <v>0</v>
      </c>
      <c r="AL95" s="202"/>
      <c r="AM95" s="202"/>
      <c r="AN95" s="203">
        <f t="shared" si="69"/>
        <v>0</v>
      </c>
      <c r="AO95" s="202"/>
      <c r="AP95" s="202"/>
      <c r="AQ95" s="203">
        <f t="shared" si="70"/>
        <v>0</v>
      </c>
      <c r="AR95" s="202"/>
      <c r="AS95" s="202"/>
      <c r="AT95" s="203">
        <f t="shared" si="71"/>
        <v>0</v>
      </c>
      <c r="AU95" s="202"/>
      <c r="AV95" s="202"/>
      <c r="AW95" s="203">
        <f t="shared" si="72"/>
        <v>0</v>
      </c>
      <c r="AX95" s="202"/>
      <c r="AY95" s="202"/>
      <c r="AZ95" s="203">
        <f t="shared" si="73"/>
        <v>0</v>
      </c>
      <c r="BA95" s="202"/>
      <c r="BB95" s="202"/>
      <c r="BC95" s="203">
        <f t="shared" si="74"/>
        <v>0</v>
      </c>
      <c r="BD95" s="202"/>
      <c r="BE95" s="202"/>
      <c r="BF95" s="203">
        <f t="shared" si="75"/>
        <v>0</v>
      </c>
      <c r="BG95" s="202"/>
      <c r="BH95" s="202"/>
      <c r="BI95" s="203">
        <f t="shared" si="76"/>
        <v>0</v>
      </c>
      <c r="BJ95" s="202"/>
      <c r="BK95" s="202"/>
      <c r="BL95" s="203">
        <f t="shared" si="77"/>
        <v>0</v>
      </c>
      <c r="BM95" s="202"/>
      <c r="BN95" s="202"/>
      <c r="BO95" s="203">
        <f t="shared" si="78"/>
        <v>0</v>
      </c>
      <c r="BP95" s="202"/>
      <c r="BQ95" s="202"/>
      <c r="BR95" s="203">
        <f t="shared" si="79"/>
        <v>0</v>
      </c>
      <c r="BS95" s="202"/>
      <c r="BT95" s="202"/>
      <c r="BU95" s="203">
        <f t="shared" si="80"/>
        <v>0</v>
      </c>
      <c r="BV95" s="202"/>
      <c r="BW95" s="202"/>
      <c r="BX95" s="203">
        <f t="shared" si="81"/>
        <v>0</v>
      </c>
      <c r="BY95" s="202"/>
      <c r="BZ95" s="202"/>
      <c r="CA95" s="203">
        <f t="shared" si="82"/>
        <v>0</v>
      </c>
      <c r="CB95" s="202"/>
      <c r="CC95" s="202"/>
      <c r="CD95" s="203">
        <f t="shared" si="83"/>
        <v>0</v>
      </c>
      <c r="CE95" s="202"/>
      <c r="CF95" s="202"/>
      <c r="CG95" s="203">
        <f t="shared" si="84"/>
        <v>0</v>
      </c>
      <c r="CH95" s="202"/>
      <c r="CI95" s="202"/>
      <c r="CJ95" s="203">
        <f t="shared" si="85"/>
        <v>0</v>
      </c>
    </row>
    <row r="96" spans="2:88" x14ac:dyDescent="0.25">
      <c r="B96" s="180"/>
      <c r="C96" s="180"/>
      <c r="D96" s="181"/>
      <c r="E96" s="38">
        <f t="shared" si="58"/>
        <v>45016</v>
      </c>
      <c r="F96" s="186"/>
      <c r="G96" s="203"/>
      <c r="H96" s="202"/>
      <c r="I96" s="202"/>
      <c r="J96" s="203">
        <f t="shared" si="59"/>
        <v>0</v>
      </c>
      <c r="K96" s="202"/>
      <c r="L96" s="202"/>
      <c r="M96" s="203">
        <f t="shared" si="60"/>
        <v>0</v>
      </c>
      <c r="N96" s="202"/>
      <c r="O96" s="202"/>
      <c r="P96" s="203">
        <f t="shared" si="61"/>
        <v>0</v>
      </c>
      <c r="Q96" s="202"/>
      <c r="R96" s="202"/>
      <c r="S96" s="203">
        <f t="shared" si="62"/>
        <v>0</v>
      </c>
      <c r="T96" s="202"/>
      <c r="U96" s="202"/>
      <c r="V96" s="203">
        <f t="shared" si="63"/>
        <v>0</v>
      </c>
      <c r="W96" s="202"/>
      <c r="X96" s="202"/>
      <c r="Y96" s="203">
        <f t="shared" si="64"/>
        <v>0</v>
      </c>
      <c r="Z96" s="202"/>
      <c r="AA96" s="202"/>
      <c r="AB96" s="203">
        <f t="shared" si="65"/>
        <v>0</v>
      </c>
      <c r="AC96" s="202"/>
      <c r="AD96" s="202"/>
      <c r="AE96" s="203">
        <f t="shared" si="66"/>
        <v>0</v>
      </c>
      <c r="AF96" s="202"/>
      <c r="AG96" s="202"/>
      <c r="AH96" s="203">
        <f t="shared" si="67"/>
        <v>0</v>
      </c>
      <c r="AI96" s="202"/>
      <c r="AJ96" s="202"/>
      <c r="AK96" s="203">
        <f t="shared" si="68"/>
        <v>0</v>
      </c>
      <c r="AL96" s="202"/>
      <c r="AM96" s="202"/>
      <c r="AN96" s="203">
        <f t="shared" si="69"/>
        <v>0</v>
      </c>
      <c r="AO96" s="202"/>
      <c r="AP96" s="202"/>
      <c r="AQ96" s="203">
        <f t="shared" si="70"/>
        <v>0</v>
      </c>
      <c r="AR96" s="202"/>
      <c r="AS96" s="202"/>
      <c r="AT96" s="203">
        <f t="shared" si="71"/>
        <v>0</v>
      </c>
      <c r="AU96" s="202"/>
      <c r="AV96" s="202"/>
      <c r="AW96" s="203">
        <f t="shared" si="72"/>
        <v>0</v>
      </c>
      <c r="AX96" s="202"/>
      <c r="AY96" s="202"/>
      <c r="AZ96" s="203">
        <f t="shared" si="73"/>
        <v>0</v>
      </c>
      <c r="BA96" s="202"/>
      <c r="BB96" s="202"/>
      <c r="BC96" s="203">
        <f t="shared" si="74"/>
        <v>0</v>
      </c>
      <c r="BD96" s="202"/>
      <c r="BE96" s="202"/>
      <c r="BF96" s="203">
        <f t="shared" si="75"/>
        <v>0</v>
      </c>
      <c r="BG96" s="202"/>
      <c r="BH96" s="202"/>
      <c r="BI96" s="203">
        <f t="shared" si="76"/>
        <v>0</v>
      </c>
      <c r="BJ96" s="202"/>
      <c r="BK96" s="202"/>
      <c r="BL96" s="203">
        <f t="shared" si="77"/>
        <v>0</v>
      </c>
      <c r="BM96" s="202"/>
      <c r="BN96" s="202"/>
      <c r="BO96" s="203">
        <f t="shared" si="78"/>
        <v>0</v>
      </c>
      <c r="BP96" s="202"/>
      <c r="BQ96" s="202"/>
      <c r="BR96" s="203">
        <f t="shared" si="79"/>
        <v>0</v>
      </c>
      <c r="BS96" s="202"/>
      <c r="BT96" s="202"/>
      <c r="BU96" s="203">
        <f t="shared" si="80"/>
        <v>0</v>
      </c>
      <c r="BV96" s="202"/>
      <c r="BW96" s="202"/>
      <c r="BX96" s="203">
        <f t="shared" si="81"/>
        <v>0</v>
      </c>
      <c r="BY96" s="202"/>
      <c r="BZ96" s="202"/>
      <c r="CA96" s="203">
        <f t="shared" si="82"/>
        <v>0</v>
      </c>
      <c r="CB96" s="202"/>
      <c r="CC96" s="202"/>
      <c r="CD96" s="203">
        <f t="shared" si="83"/>
        <v>0</v>
      </c>
      <c r="CE96" s="202"/>
      <c r="CF96" s="202"/>
      <c r="CG96" s="203">
        <f t="shared" si="84"/>
        <v>0</v>
      </c>
      <c r="CH96" s="202"/>
      <c r="CI96" s="202"/>
      <c r="CJ96" s="203">
        <f t="shared" si="85"/>
        <v>0</v>
      </c>
    </row>
    <row r="97" spans="2:88" x14ac:dyDescent="0.25">
      <c r="B97" s="180"/>
      <c r="C97" s="180"/>
      <c r="D97" s="181"/>
      <c r="E97" s="38">
        <f t="shared" si="58"/>
        <v>45016</v>
      </c>
      <c r="F97" s="186"/>
      <c r="G97" s="203"/>
      <c r="H97" s="202"/>
      <c r="I97" s="202"/>
      <c r="J97" s="203">
        <f t="shared" si="59"/>
        <v>0</v>
      </c>
      <c r="K97" s="202"/>
      <c r="L97" s="202"/>
      <c r="M97" s="203">
        <f t="shared" si="60"/>
        <v>0</v>
      </c>
      <c r="N97" s="202"/>
      <c r="O97" s="202"/>
      <c r="P97" s="203">
        <f t="shared" si="61"/>
        <v>0</v>
      </c>
      <c r="Q97" s="202"/>
      <c r="R97" s="202"/>
      <c r="S97" s="203">
        <f t="shared" si="62"/>
        <v>0</v>
      </c>
      <c r="T97" s="202"/>
      <c r="U97" s="202"/>
      <c r="V97" s="203">
        <f t="shared" si="63"/>
        <v>0</v>
      </c>
      <c r="W97" s="202"/>
      <c r="X97" s="202"/>
      <c r="Y97" s="203">
        <f t="shared" si="64"/>
        <v>0</v>
      </c>
      <c r="Z97" s="202"/>
      <c r="AA97" s="202"/>
      <c r="AB97" s="203">
        <f t="shared" si="65"/>
        <v>0</v>
      </c>
      <c r="AC97" s="202"/>
      <c r="AD97" s="202"/>
      <c r="AE97" s="203">
        <f t="shared" si="66"/>
        <v>0</v>
      </c>
      <c r="AF97" s="202"/>
      <c r="AG97" s="202"/>
      <c r="AH97" s="203">
        <f t="shared" si="67"/>
        <v>0</v>
      </c>
      <c r="AI97" s="202"/>
      <c r="AJ97" s="202"/>
      <c r="AK97" s="203">
        <f t="shared" si="68"/>
        <v>0</v>
      </c>
      <c r="AL97" s="202"/>
      <c r="AM97" s="202"/>
      <c r="AN97" s="203">
        <f t="shared" si="69"/>
        <v>0</v>
      </c>
      <c r="AO97" s="202"/>
      <c r="AP97" s="202"/>
      <c r="AQ97" s="203">
        <f t="shared" si="70"/>
        <v>0</v>
      </c>
      <c r="AR97" s="202"/>
      <c r="AS97" s="202"/>
      <c r="AT97" s="203">
        <f t="shared" si="71"/>
        <v>0</v>
      </c>
      <c r="AU97" s="202"/>
      <c r="AV97" s="202"/>
      <c r="AW97" s="203">
        <f t="shared" si="72"/>
        <v>0</v>
      </c>
      <c r="AX97" s="202"/>
      <c r="AY97" s="202"/>
      <c r="AZ97" s="203">
        <f t="shared" si="73"/>
        <v>0</v>
      </c>
      <c r="BA97" s="202"/>
      <c r="BB97" s="202"/>
      <c r="BC97" s="203">
        <f t="shared" si="74"/>
        <v>0</v>
      </c>
      <c r="BD97" s="202"/>
      <c r="BE97" s="202"/>
      <c r="BF97" s="203">
        <f t="shared" si="75"/>
        <v>0</v>
      </c>
      <c r="BG97" s="202"/>
      <c r="BH97" s="202"/>
      <c r="BI97" s="203">
        <f t="shared" si="76"/>
        <v>0</v>
      </c>
      <c r="BJ97" s="202"/>
      <c r="BK97" s="202"/>
      <c r="BL97" s="203">
        <f t="shared" si="77"/>
        <v>0</v>
      </c>
      <c r="BM97" s="202"/>
      <c r="BN97" s="202"/>
      <c r="BO97" s="203">
        <f t="shared" si="78"/>
        <v>0</v>
      </c>
      <c r="BP97" s="202"/>
      <c r="BQ97" s="202"/>
      <c r="BR97" s="203">
        <f t="shared" si="79"/>
        <v>0</v>
      </c>
      <c r="BS97" s="202"/>
      <c r="BT97" s="202"/>
      <c r="BU97" s="203">
        <f t="shared" si="80"/>
        <v>0</v>
      </c>
      <c r="BV97" s="202"/>
      <c r="BW97" s="202"/>
      <c r="BX97" s="203">
        <f t="shared" si="81"/>
        <v>0</v>
      </c>
      <c r="BY97" s="202"/>
      <c r="BZ97" s="202"/>
      <c r="CA97" s="203">
        <f t="shared" si="82"/>
        <v>0</v>
      </c>
      <c r="CB97" s="202"/>
      <c r="CC97" s="202"/>
      <c r="CD97" s="203">
        <f t="shared" si="83"/>
        <v>0</v>
      </c>
      <c r="CE97" s="202"/>
      <c r="CF97" s="202"/>
      <c r="CG97" s="203">
        <f t="shared" si="84"/>
        <v>0</v>
      </c>
      <c r="CH97" s="202"/>
      <c r="CI97" s="202"/>
      <c r="CJ97" s="203">
        <f t="shared" si="85"/>
        <v>0</v>
      </c>
    </row>
    <row r="98" spans="2:88" x14ac:dyDescent="0.25">
      <c r="B98" s="180"/>
      <c r="C98" s="180"/>
      <c r="D98" s="181"/>
      <c r="E98" s="38">
        <f t="shared" si="58"/>
        <v>45016</v>
      </c>
      <c r="F98" s="186"/>
      <c r="G98" s="203"/>
      <c r="H98" s="202"/>
      <c r="I98" s="202"/>
      <c r="J98" s="203">
        <f t="shared" si="59"/>
        <v>0</v>
      </c>
      <c r="K98" s="202"/>
      <c r="L98" s="202"/>
      <c r="M98" s="203">
        <f t="shared" si="60"/>
        <v>0</v>
      </c>
      <c r="N98" s="202"/>
      <c r="O98" s="202"/>
      <c r="P98" s="203">
        <f t="shared" si="61"/>
        <v>0</v>
      </c>
      <c r="Q98" s="202"/>
      <c r="R98" s="202"/>
      <c r="S98" s="203">
        <f t="shared" si="62"/>
        <v>0</v>
      </c>
      <c r="T98" s="202"/>
      <c r="U98" s="202"/>
      <c r="V98" s="203">
        <f t="shared" si="63"/>
        <v>0</v>
      </c>
      <c r="W98" s="202"/>
      <c r="X98" s="202"/>
      <c r="Y98" s="203">
        <f t="shared" si="64"/>
        <v>0</v>
      </c>
      <c r="Z98" s="202"/>
      <c r="AA98" s="202"/>
      <c r="AB98" s="203">
        <f t="shared" si="65"/>
        <v>0</v>
      </c>
      <c r="AC98" s="202"/>
      <c r="AD98" s="202"/>
      <c r="AE98" s="203">
        <f t="shared" si="66"/>
        <v>0</v>
      </c>
      <c r="AF98" s="202"/>
      <c r="AG98" s="202"/>
      <c r="AH98" s="203">
        <f t="shared" si="67"/>
        <v>0</v>
      </c>
      <c r="AI98" s="202"/>
      <c r="AJ98" s="202"/>
      <c r="AK98" s="203">
        <f t="shared" si="68"/>
        <v>0</v>
      </c>
      <c r="AL98" s="202"/>
      <c r="AM98" s="202"/>
      <c r="AN98" s="203">
        <f t="shared" si="69"/>
        <v>0</v>
      </c>
      <c r="AO98" s="202"/>
      <c r="AP98" s="202"/>
      <c r="AQ98" s="203">
        <f t="shared" si="70"/>
        <v>0</v>
      </c>
      <c r="AR98" s="202"/>
      <c r="AS98" s="202"/>
      <c r="AT98" s="203">
        <f t="shared" si="71"/>
        <v>0</v>
      </c>
      <c r="AU98" s="202"/>
      <c r="AV98" s="202"/>
      <c r="AW98" s="203">
        <f t="shared" si="72"/>
        <v>0</v>
      </c>
      <c r="AX98" s="202"/>
      <c r="AY98" s="202"/>
      <c r="AZ98" s="203">
        <f t="shared" si="73"/>
        <v>0</v>
      </c>
      <c r="BA98" s="202"/>
      <c r="BB98" s="202"/>
      <c r="BC98" s="203">
        <f t="shared" si="74"/>
        <v>0</v>
      </c>
      <c r="BD98" s="202"/>
      <c r="BE98" s="202"/>
      <c r="BF98" s="203">
        <f t="shared" si="75"/>
        <v>0</v>
      </c>
      <c r="BG98" s="202"/>
      <c r="BH98" s="202"/>
      <c r="BI98" s="203">
        <f t="shared" si="76"/>
        <v>0</v>
      </c>
      <c r="BJ98" s="202"/>
      <c r="BK98" s="202"/>
      <c r="BL98" s="203">
        <f t="shared" si="77"/>
        <v>0</v>
      </c>
      <c r="BM98" s="202"/>
      <c r="BN98" s="202"/>
      <c r="BO98" s="203">
        <f t="shared" si="78"/>
        <v>0</v>
      </c>
      <c r="BP98" s="202"/>
      <c r="BQ98" s="202"/>
      <c r="BR98" s="203">
        <f t="shared" si="79"/>
        <v>0</v>
      </c>
      <c r="BS98" s="202"/>
      <c r="BT98" s="202"/>
      <c r="BU98" s="203">
        <f t="shared" si="80"/>
        <v>0</v>
      </c>
      <c r="BV98" s="202"/>
      <c r="BW98" s="202"/>
      <c r="BX98" s="203">
        <f t="shared" si="81"/>
        <v>0</v>
      </c>
      <c r="BY98" s="202"/>
      <c r="BZ98" s="202"/>
      <c r="CA98" s="203">
        <f t="shared" si="82"/>
        <v>0</v>
      </c>
      <c r="CB98" s="202"/>
      <c r="CC98" s="202"/>
      <c r="CD98" s="203">
        <f t="shared" si="83"/>
        <v>0</v>
      </c>
      <c r="CE98" s="202"/>
      <c r="CF98" s="202"/>
      <c r="CG98" s="203">
        <f t="shared" si="84"/>
        <v>0</v>
      </c>
      <c r="CH98" s="202"/>
      <c r="CI98" s="202"/>
      <c r="CJ98" s="203">
        <f t="shared" si="85"/>
        <v>0</v>
      </c>
    </row>
    <row r="99" spans="2:88" x14ac:dyDescent="0.25">
      <c r="B99" s="180"/>
      <c r="C99" s="180"/>
      <c r="D99" s="181"/>
      <c r="E99" s="38">
        <f t="shared" si="58"/>
        <v>45016</v>
      </c>
      <c r="F99" s="186"/>
      <c r="G99" s="203"/>
      <c r="H99" s="202"/>
      <c r="I99" s="202"/>
      <c r="J99" s="203">
        <f t="shared" si="59"/>
        <v>0</v>
      </c>
      <c r="K99" s="202"/>
      <c r="L99" s="202"/>
      <c r="M99" s="203">
        <f t="shared" si="60"/>
        <v>0</v>
      </c>
      <c r="N99" s="202"/>
      <c r="O99" s="202"/>
      <c r="P99" s="203">
        <f t="shared" si="61"/>
        <v>0</v>
      </c>
      <c r="Q99" s="202"/>
      <c r="R99" s="202"/>
      <c r="S99" s="203">
        <f t="shared" si="62"/>
        <v>0</v>
      </c>
      <c r="T99" s="202"/>
      <c r="U99" s="202"/>
      <c r="V99" s="203">
        <f t="shared" si="63"/>
        <v>0</v>
      </c>
      <c r="W99" s="202"/>
      <c r="X99" s="202"/>
      <c r="Y99" s="203">
        <f t="shared" si="64"/>
        <v>0</v>
      </c>
      <c r="Z99" s="202"/>
      <c r="AA99" s="202"/>
      <c r="AB99" s="203">
        <f t="shared" si="65"/>
        <v>0</v>
      </c>
      <c r="AC99" s="202"/>
      <c r="AD99" s="202"/>
      <c r="AE99" s="203">
        <f t="shared" si="66"/>
        <v>0</v>
      </c>
      <c r="AF99" s="202"/>
      <c r="AG99" s="202"/>
      <c r="AH99" s="203">
        <f t="shared" si="67"/>
        <v>0</v>
      </c>
      <c r="AI99" s="202"/>
      <c r="AJ99" s="202"/>
      <c r="AK99" s="203">
        <f t="shared" si="68"/>
        <v>0</v>
      </c>
      <c r="AL99" s="202"/>
      <c r="AM99" s="202"/>
      <c r="AN99" s="203">
        <f t="shared" si="69"/>
        <v>0</v>
      </c>
      <c r="AO99" s="202"/>
      <c r="AP99" s="202"/>
      <c r="AQ99" s="203">
        <f t="shared" si="70"/>
        <v>0</v>
      </c>
      <c r="AR99" s="202"/>
      <c r="AS99" s="202"/>
      <c r="AT99" s="203">
        <f t="shared" si="71"/>
        <v>0</v>
      </c>
      <c r="AU99" s="202"/>
      <c r="AV99" s="202"/>
      <c r="AW99" s="203">
        <f t="shared" si="72"/>
        <v>0</v>
      </c>
      <c r="AX99" s="202"/>
      <c r="AY99" s="202"/>
      <c r="AZ99" s="203">
        <f t="shared" si="73"/>
        <v>0</v>
      </c>
      <c r="BA99" s="202"/>
      <c r="BB99" s="202"/>
      <c r="BC99" s="203">
        <f t="shared" si="74"/>
        <v>0</v>
      </c>
      <c r="BD99" s="202"/>
      <c r="BE99" s="202"/>
      <c r="BF99" s="203">
        <f t="shared" si="75"/>
        <v>0</v>
      </c>
      <c r="BG99" s="202"/>
      <c r="BH99" s="202"/>
      <c r="BI99" s="203">
        <f t="shared" si="76"/>
        <v>0</v>
      </c>
      <c r="BJ99" s="202"/>
      <c r="BK99" s="202"/>
      <c r="BL99" s="203">
        <f t="shared" si="77"/>
        <v>0</v>
      </c>
      <c r="BM99" s="202"/>
      <c r="BN99" s="202"/>
      <c r="BO99" s="203">
        <f t="shared" si="78"/>
        <v>0</v>
      </c>
      <c r="BP99" s="202"/>
      <c r="BQ99" s="202"/>
      <c r="BR99" s="203">
        <f t="shared" si="79"/>
        <v>0</v>
      </c>
      <c r="BS99" s="202"/>
      <c r="BT99" s="202"/>
      <c r="BU99" s="203">
        <f t="shared" si="80"/>
        <v>0</v>
      </c>
      <c r="BV99" s="202"/>
      <c r="BW99" s="202"/>
      <c r="BX99" s="203">
        <f t="shared" si="81"/>
        <v>0</v>
      </c>
      <c r="BY99" s="202"/>
      <c r="BZ99" s="202"/>
      <c r="CA99" s="203">
        <f t="shared" si="82"/>
        <v>0</v>
      </c>
      <c r="CB99" s="202"/>
      <c r="CC99" s="202"/>
      <c r="CD99" s="203">
        <f t="shared" si="83"/>
        <v>0</v>
      </c>
      <c r="CE99" s="202"/>
      <c r="CF99" s="202"/>
      <c r="CG99" s="203">
        <f t="shared" si="84"/>
        <v>0</v>
      </c>
      <c r="CH99" s="202"/>
      <c r="CI99" s="202"/>
      <c r="CJ99" s="203">
        <f t="shared" si="85"/>
        <v>0</v>
      </c>
    </row>
    <row r="100" spans="2:88" x14ac:dyDescent="0.25">
      <c r="B100" s="180"/>
      <c r="C100" s="180"/>
      <c r="D100" s="181"/>
      <c r="E100" s="38">
        <f t="shared" si="58"/>
        <v>45016</v>
      </c>
      <c r="F100" s="186"/>
      <c r="G100" s="203"/>
      <c r="H100" s="202"/>
      <c r="I100" s="202"/>
      <c r="J100" s="203">
        <f t="shared" si="59"/>
        <v>0</v>
      </c>
      <c r="K100" s="202"/>
      <c r="L100" s="202"/>
      <c r="M100" s="203">
        <f t="shared" si="60"/>
        <v>0</v>
      </c>
      <c r="N100" s="202"/>
      <c r="O100" s="202"/>
      <c r="P100" s="203">
        <f t="shared" si="61"/>
        <v>0</v>
      </c>
      <c r="Q100" s="202"/>
      <c r="R100" s="202"/>
      <c r="S100" s="203">
        <f t="shared" si="62"/>
        <v>0</v>
      </c>
      <c r="T100" s="202"/>
      <c r="U100" s="202"/>
      <c r="V100" s="203">
        <f t="shared" si="63"/>
        <v>0</v>
      </c>
      <c r="W100" s="202"/>
      <c r="X100" s="202"/>
      <c r="Y100" s="203">
        <f t="shared" si="64"/>
        <v>0</v>
      </c>
      <c r="Z100" s="202"/>
      <c r="AA100" s="202"/>
      <c r="AB100" s="203">
        <f t="shared" si="65"/>
        <v>0</v>
      </c>
      <c r="AC100" s="202"/>
      <c r="AD100" s="202"/>
      <c r="AE100" s="203">
        <f t="shared" si="66"/>
        <v>0</v>
      </c>
      <c r="AF100" s="202"/>
      <c r="AG100" s="202"/>
      <c r="AH100" s="203">
        <f t="shared" si="67"/>
        <v>0</v>
      </c>
      <c r="AI100" s="202"/>
      <c r="AJ100" s="202"/>
      <c r="AK100" s="203">
        <f t="shared" si="68"/>
        <v>0</v>
      </c>
      <c r="AL100" s="202"/>
      <c r="AM100" s="202"/>
      <c r="AN100" s="203">
        <f t="shared" si="69"/>
        <v>0</v>
      </c>
      <c r="AO100" s="202"/>
      <c r="AP100" s="202"/>
      <c r="AQ100" s="203">
        <f t="shared" si="70"/>
        <v>0</v>
      </c>
      <c r="AR100" s="202"/>
      <c r="AS100" s="202"/>
      <c r="AT100" s="203">
        <f t="shared" si="71"/>
        <v>0</v>
      </c>
      <c r="AU100" s="202"/>
      <c r="AV100" s="202"/>
      <c r="AW100" s="203">
        <f t="shared" si="72"/>
        <v>0</v>
      </c>
      <c r="AX100" s="202"/>
      <c r="AY100" s="202"/>
      <c r="AZ100" s="203">
        <f t="shared" si="73"/>
        <v>0</v>
      </c>
      <c r="BA100" s="202"/>
      <c r="BB100" s="202"/>
      <c r="BC100" s="203">
        <f t="shared" si="74"/>
        <v>0</v>
      </c>
      <c r="BD100" s="202"/>
      <c r="BE100" s="202"/>
      <c r="BF100" s="203">
        <f t="shared" si="75"/>
        <v>0</v>
      </c>
      <c r="BG100" s="202"/>
      <c r="BH100" s="202"/>
      <c r="BI100" s="203">
        <f t="shared" si="76"/>
        <v>0</v>
      </c>
      <c r="BJ100" s="202"/>
      <c r="BK100" s="202"/>
      <c r="BL100" s="203">
        <f t="shared" si="77"/>
        <v>0</v>
      </c>
      <c r="BM100" s="202"/>
      <c r="BN100" s="202"/>
      <c r="BO100" s="203">
        <f t="shared" si="78"/>
        <v>0</v>
      </c>
      <c r="BP100" s="202"/>
      <c r="BQ100" s="202"/>
      <c r="BR100" s="203">
        <f t="shared" si="79"/>
        <v>0</v>
      </c>
      <c r="BS100" s="202"/>
      <c r="BT100" s="202"/>
      <c r="BU100" s="203">
        <f t="shared" si="80"/>
        <v>0</v>
      </c>
      <c r="BV100" s="202"/>
      <c r="BW100" s="202"/>
      <c r="BX100" s="203">
        <f t="shared" si="81"/>
        <v>0</v>
      </c>
      <c r="BY100" s="202"/>
      <c r="BZ100" s="202"/>
      <c r="CA100" s="203">
        <f t="shared" si="82"/>
        <v>0</v>
      </c>
      <c r="CB100" s="202"/>
      <c r="CC100" s="202"/>
      <c r="CD100" s="203">
        <f t="shared" si="83"/>
        <v>0</v>
      </c>
      <c r="CE100" s="202"/>
      <c r="CF100" s="202"/>
      <c r="CG100" s="203">
        <f t="shared" si="84"/>
        <v>0</v>
      </c>
      <c r="CH100" s="202"/>
      <c r="CI100" s="202"/>
      <c r="CJ100" s="203">
        <f t="shared" si="85"/>
        <v>0</v>
      </c>
    </row>
    <row r="101" spans="2:88" x14ac:dyDescent="0.25">
      <c r="B101" s="180"/>
      <c r="C101" s="180"/>
      <c r="D101" s="181"/>
      <c r="E101" s="38">
        <f t="shared" si="58"/>
        <v>45016</v>
      </c>
      <c r="F101" s="186"/>
      <c r="G101" s="203"/>
      <c r="H101" s="202"/>
      <c r="I101" s="202"/>
      <c r="J101" s="203">
        <f t="shared" si="59"/>
        <v>0</v>
      </c>
      <c r="K101" s="202"/>
      <c r="L101" s="202"/>
      <c r="M101" s="203">
        <f t="shared" si="60"/>
        <v>0</v>
      </c>
      <c r="N101" s="202"/>
      <c r="O101" s="202"/>
      <c r="P101" s="203">
        <f t="shared" si="61"/>
        <v>0</v>
      </c>
      <c r="Q101" s="202"/>
      <c r="R101" s="202"/>
      <c r="S101" s="203">
        <f t="shared" si="62"/>
        <v>0</v>
      </c>
      <c r="T101" s="202"/>
      <c r="U101" s="202"/>
      <c r="V101" s="203">
        <f t="shared" si="63"/>
        <v>0</v>
      </c>
      <c r="W101" s="202"/>
      <c r="X101" s="202"/>
      <c r="Y101" s="203">
        <f t="shared" si="64"/>
        <v>0</v>
      </c>
      <c r="Z101" s="202"/>
      <c r="AA101" s="202"/>
      <c r="AB101" s="203">
        <f t="shared" si="65"/>
        <v>0</v>
      </c>
      <c r="AC101" s="202"/>
      <c r="AD101" s="202"/>
      <c r="AE101" s="203">
        <f t="shared" si="66"/>
        <v>0</v>
      </c>
      <c r="AF101" s="202"/>
      <c r="AG101" s="202"/>
      <c r="AH101" s="203">
        <f t="shared" si="67"/>
        <v>0</v>
      </c>
      <c r="AI101" s="202"/>
      <c r="AJ101" s="202"/>
      <c r="AK101" s="203">
        <f t="shared" si="68"/>
        <v>0</v>
      </c>
      <c r="AL101" s="202"/>
      <c r="AM101" s="202"/>
      <c r="AN101" s="203">
        <f t="shared" si="69"/>
        <v>0</v>
      </c>
      <c r="AO101" s="202"/>
      <c r="AP101" s="202"/>
      <c r="AQ101" s="203">
        <f t="shared" si="70"/>
        <v>0</v>
      </c>
      <c r="AR101" s="202"/>
      <c r="AS101" s="202"/>
      <c r="AT101" s="203">
        <f t="shared" si="71"/>
        <v>0</v>
      </c>
      <c r="AU101" s="202"/>
      <c r="AV101" s="202"/>
      <c r="AW101" s="203">
        <f t="shared" si="72"/>
        <v>0</v>
      </c>
      <c r="AX101" s="202"/>
      <c r="AY101" s="202"/>
      <c r="AZ101" s="203">
        <f t="shared" si="73"/>
        <v>0</v>
      </c>
      <c r="BA101" s="202"/>
      <c r="BB101" s="202"/>
      <c r="BC101" s="203">
        <f t="shared" si="74"/>
        <v>0</v>
      </c>
      <c r="BD101" s="202"/>
      <c r="BE101" s="202"/>
      <c r="BF101" s="203">
        <f t="shared" si="75"/>
        <v>0</v>
      </c>
      <c r="BG101" s="202"/>
      <c r="BH101" s="202"/>
      <c r="BI101" s="203">
        <f t="shared" si="76"/>
        <v>0</v>
      </c>
      <c r="BJ101" s="202"/>
      <c r="BK101" s="202"/>
      <c r="BL101" s="203">
        <f t="shared" si="77"/>
        <v>0</v>
      </c>
      <c r="BM101" s="202"/>
      <c r="BN101" s="202"/>
      <c r="BO101" s="203">
        <f t="shared" si="78"/>
        <v>0</v>
      </c>
      <c r="BP101" s="202"/>
      <c r="BQ101" s="202"/>
      <c r="BR101" s="203">
        <f t="shared" si="79"/>
        <v>0</v>
      </c>
      <c r="BS101" s="202"/>
      <c r="BT101" s="202"/>
      <c r="BU101" s="203">
        <f t="shared" si="80"/>
        <v>0</v>
      </c>
      <c r="BV101" s="202"/>
      <c r="BW101" s="202"/>
      <c r="BX101" s="203">
        <f t="shared" si="81"/>
        <v>0</v>
      </c>
      <c r="BY101" s="202"/>
      <c r="BZ101" s="202"/>
      <c r="CA101" s="203">
        <f t="shared" si="82"/>
        <v>0</v>
      </c>
      <c r="CB101" s="202"/>
      <c r="CC101" s="202"/>
      <c r="CD101" s="203">
        <f t="shared" si="83"/>
        <v>0</v>
      </c>
      <c r="CE101" s="202"/>
      <c r="CF101" s="202"/>
      <c r="CG101" s="203">
        <f t="shared" si="84"/>
        <v>0</v>
      </c>
      <c r="CH101" s="202"/>
      <c r="CI101" s="202"/>
      <c r="CJ101" s="203">
        <f t="shared" si="85"/>
        <v>0</v>
      </c>
    </row>
    <row r="102" spans="2:88" x14ac:dyDescent="0.25">
      <c r="B102" s="180"/>
      <c r="C102" s="180"/>
      <c r="D102" s="181"/>
      <c r="E102" s="38">
        <f t="shared" si="58"/>
        <v>45016</v>
      </c>
      <c r="F102" s="186"/>
      <c r="G102" s="203"/>
      <c r="H102" s="202"/>
      <c r="I102" s="202"/>
      <c r="J102" s="203">
        <f t="shared" si="59"/>
        <v>0</v>
      </c>
      <c r="K102" s="202"/>
      <c r="L102" s="202"/>
      <c r="M102" s="203">
        <f t="shared" si="60"/>
        <v>0</v>
      </c>
      <c r="N102" s="202"/>
      <c r="O102" s="202"/>
      <c r="P102" s="203">
        <f t="shared" si="61"/>
        <v>0</v>
      </c>
      <c r="Q102" s="202"/>
      <c r="R102" s="202"/>
      <c r="S102" s="203">
        <f t="shared" si="62"/>
        <v>0</v>
      </c>
      <c r="T102" s="202"/>
      <c r="U102" s="202"/>
      <c r="V102" s="203">
        <f t="shared" si="63"/>
        <v>0</v>
      </c>
      <c r="W102" s="202"/>
      <c r="X102" s="202"/>
      <c r="Y102" s="203">
        <f t="shared" si="64"/>
        <v>0</v>
      </c>
      <c r="Z102" s="202"/>
      <c r="AA102" s="202"/>
      <c r="AB102" s="203">
        <f t="shared" si="65"/>
        <v>0</v>
      </c>
      <c r="AC102" s="202"/>
      <c r="AD102" s="202"/>
      <c r="AE102" s="203">
        <f t="shared" si="66"/>
        <v>0</v>
      </c>
      <c r="AF102" s="202"/>
      <c r="AG102" s="202"/>
      <c r="AH102" s="203">
        <f t="shared" si="67"/>
        <v>0</v>
      </c>
      <c r="AI102" s="202"/>
      <c r="AJ102" s="202"/>
      <c r="AK102" s="203">
        <f t="shared" si="68"/>
        <v>0</v>
      </c>
      <c r="AL102" s="202"/>
      <c r="AM102" s="202"/>
      <c r="AN102" s="203">
        <f t="shared" si="69"/>
        <v>0</v>
      </c>
      <c r="AO102" s="202"/>
      <c r="AP102" s="202"/>
      <c r="AQ102" s="203">
        <f t="shared" si="70"/>
        <v>0</v>
      </c>
      <c r="AR102" s="202"/>
      <c r="AS102" s="202"/>
      <c r="AT102" s="203">
        <f t="shared" si="71"/>
        <v>0</v>
      </c>
      <c r="AU102" s="202"/>
      <c r="AV102" s="202"/>
      <c r="AW102" s="203">
        <f t="shared" si="72"/>
        <v>0</v>
      </c>
      <c r="AX102" s="202"/>
      <c r="AY102" s="202"/>
      <c r="AZ102" s="203">
        <f t="shared" si="73"/>
        <v>0</v>
      </c>
      <c r="BA102" s="202"/>
      <c r="BB102" s="202"/>
      <c r="BC102" s="203">
        <f t="shared" si="74"/>
        <v>0</v>
      </c>
      <c r="BD102" s="202"/>
      <c r="BE102" s="202"/>
      <c r="BF102" s="203">
        <f t="shared" si="75"/>
        <v>0</v>
      </c>
      <c r="BG102" s="202"/>
      <c r="BH102" s="202"/>
      <c r="BI102" s="203">
        <f t="shared" si="76"/>
        <v>0</v>
      </c>
      <c r="BJ102" s="202"/>
      <c r="BK102" s="202"/>
      <c r="BL102" s="203">
        <f t="shared" si="77"/>
        <v>0</v>
      </c>
      <c r="BM102" s="202"/>
      <c r="BN102" s="202"/>
      <c r="BO102" s="203">
        <f t="shared" si="78"/>
        <v>0</v>
      </c>
      <c r="BP102" s="202"/>
      <c r="BQ102" s="202"/>
      <c r="BR102" s="203">
        <f t="shared" si="79"/>
        <v>0</v>
      </c>
      <c r="BS102" s="202"/>
      <c r="BT102" s="202"/>
      <c r="BU102" s="203">
        <f t="shared" si="80"/>
        <v>0</v>
      </c>
      <c r="BV102" s="202"/>
      <c r="BW102" s="202"/>
      <c r="BX102" s="203">
        <f t="shared" si="81"/>
        <v>0</v>
      </c>
      <c r="BY102" s="202"/>
      <c r="BZ102" s="202"/>
      <c r="CA102" s="203">
        <f t="shared" si="82"/>
        <v>0</v>
      </c>
      <c r="CB102" s="202"/>
      <c r="CC102" s="202"/>
      <c r="CD102" s="203">
        <f t="shared" si="83"/>
        <v>0</v>
      </c>
      <c r="CE102" s="202"/>
      <c r="CF102" s="202"/>
      <c r="CG102" s="203">
        <f t="shared" si="84"/>
        <v>0</v>
      </c>
      <c r="CH102" s="202"/>
      <c r="CI102" s="202"/>
      <c r="CJ102" s="203">
        <f t="shared" si="85"/>
        <v>0</v>
      </c>
    </row>
    <row r="103" spans="2:88" x14ac:dyDescent="0.25">
      <c r="B103" s="180"/>
      <c r="C103" s="180"/>
      <c r="D103" s="181"/>
      <c r="E103" s="38">
        <f t="shared" si="58"/>
        <v>45016</v>
      </c>
      <c r="F103" s="186"/>
      <c r="G103" s="203"/>
      <c r="H103" s="202"/>
      <c r="I103" s="202"/>
      <c r="J103" s="203">
        <f t="shared" si="59"/>
        <v>0</v>
      </c>
      <c r="K103" s="202"/>
      <c r="L103" s="202"/>
      <c r="M103" s="203">
        <f t="shared" si="60"/>
        <v>0</v>
      </c>
      <c r="N103" s="202"/>
      <c r="O103" s="202"/>
      <c r="P103" s="203">
        <f t="shared" si="61"/>
        <v>0</v>
      </c>
      <c r="Q103" s="202"/>
      <c r="R103" s="202"/>
      <c r="S103" s="203">
        <f t="shared" si="62"/>
        <v>0</v>
      </c>
      <c r="T103" s="202"/>
      <c r="U103" s="202"/>
      <c r="V103" s="203">
        <f t="shared" si="63"/>
        <v>0</v>
      </c>
      <c r="W103" s="202"/>
      <c r="X103" s="202"/>
      <c r="Y103" s="203">
        <f t="shared" si="64"/>
        <v>0</v>
      </c>
      <c r="Z103" s="202"/>
      <c r="AA103" s="202"/>
      <c r="AB103" s="203">
        <f t="shared" si="65"/>
        <v>0</v>
      </c>
      <c r="AC103" s="202"/>
      <c r="AD103" s="202"/>
      <c r="AE103" s="203">
        <f t="shared" si="66"/>
        <v>0</v>
      </c>
      <c r="AF103" s="202"/>
      <c r="AG103" s="202"/>
      <c r="AH103" s="203">
        <f t="shared" si="67"/>
        <v>0</v>
      </c>
      <c r="AI103" s="202"/>
      <c r="AJ103" s="202"/>
      <c r="AK103" s="203">
        <f t="shared" si="68"/>
        <v>0</v>
      </c>
      <c r="AL103" s="202"/>
      <c r="AM103" s="202"/>
      <c r="AN103" s="203">
        <f t="shared" si="69"/>
        <v>0</v>
      </c>
      <c r="AO103" s="202"/>
      <c r="AP103" s="202"/>
      <c r="AQ103" s="203">
        <f t="shared" si="70"/>
        <v>0</v>
      </c>
      <c r="AR103" s="202"/>
      <c r="AS103" s="202"/>
      <c r="AT103" s="203">
        <f t="shared" si="71"/>
        <v>0</v>
      </c>
      <c r="AU103" s="202"/>
      <c r="AV103" s="202"/>
      <c r="AW103" s="203">
        <f t="shared" si="72"/>
        <v>0</v>
      </c>
      <c r="AX103" s="202"/>
      <c r="AY103" s="202"/>
      <c r="AZ103" s="203">
        <f t="shared" si="73"/>
        <v>0</v>
      </c>
      <c r="BA103" s="202"/>
      <c r="BB103" s="202"/>
      <c r="BC103" s="203">
        <f t="shared" si="74"/>
        <v>0</v>
      </c>
      <c r="BD103" s="202"/>
      <c r="BE103" s="202"/>
      <c r="BF103" s="203">
        <f t="shared" si="75"/>
        <v>0</v>
      </c>
      <c r="BG103" s="202"/>
      <c r="BH103" s="202"/>
      <c r="BI103" s="203">
        <f t="shared" si="76"/>
        <v>0</v>
      </c>
      <c r="BJ103" s="202"/>
      <c r="BK103" s="202"/>
      <c r="BL103" s="203">
        <f t="shared" si="77"/>
        <v>0</v>
      </c>
      <c r="BM103" s="202"/>
      <c r="BN103" s="202"/>
      <c r="BO103" s="203">
        <f t="shared" si="78"/>
        <v>0</v>
      </c>
      <c r="BP103" s="202"/>
      <c r="BQ103" s="202"/>
      <c r="BR103" s="203">
        <f t="shared" si="79"/>
        <v>0</v>
      </c>
      <c r="BS103" s="202"/>
      <c r="BT103" s="202"/>
      <c r="BU103" s="203">
        <f t="shared" si="80"/>
        <v>0</v>
      </c>
      <c r="BV103" s="202"/>
      <c r="BW103" s="202"/>
      <c r="BX103" s="203">
        <f t="shared" si="81"/>
        <v>0</v>
      </c>
      <c r="BY103" s="202"/>
      <c r="BZ103" s="202"/>
      <c r="CA103" s="203">
        <f t="shared" si="82"/>
        <v>0</v>
      </c>
      <c r="CB103" s="202"/>
      <c r="CC103" s="202"/>
      <c r="CD103" s="203">
        <f t="shared" si="83"/>
        <v>0</v>
      </c>
      <c r="CE103" s="202"/>
      <c r="CF103" s="202"/>
      <c r="CG103" s="203">
        <f t="shared" si="84"/>
        <v>0</v>
      </c>
      <c r="CH103" s="202"/>
      <c r="CI103" s="202"/>
      <c r="CJ103" s="203">
        <f t="shared" si="85"/>
        <v>0</v>
      </c>
    </row>
    <row r="104" spans="2:88" x14ac:dyDescent="0.25">
      <c r="B104" s="180"/>
      <c r="C104" s="180"/>
      <c r="D104" s="181"/>
      <c r="E104" s="38">
        <f t="shared" si="58"/>
        <v>45016</v>
      </c>
      <c r="F104" s="186"/>
      <c r="G104" s="203"/>
      <c r="H104" s="202"/>
      <c r="I104" s="202"/>
      <c r="J104" s="203">
        <f t="shared" si="59"/>
        <v>0</v>
      </c>
      <c r="K104" s="202"/>
      <c r="L104" s="202"/>
      <c r="M104" s="203">
        <f t="shared" si="60"/>
        <v>0</v>
      </c>
      <c r="N104" s="202"/>
      <c r="O104" s="202"/>
      <c r="P104" s="203">
        <f t="shared" si="61"/>
        <v>0</v>
      </c>
      <c r="Q104" s="202"/>
      <c r="R104" s="202"/>
      <c r="S104" s="203">
        <f t="shared" si="62"/>
        <v>0</v>
      </c>
      <c r="T104" s="202"/>
      <c r="U104" s="202"/>
      <c r="V104" s="203">
        <f t="shared" si="63"/>
        <v>0</v>
      </c>
      <c r="W104" s="202"/>
      <c r="X104" s="202"/>
      <c r="Y104" s="203">
        <f t="shared" si="64"/>
        <v>0</v>
      </c>
      <c r="Z104" s="202"/>
      <c r="AA104" s="202"/>
      <c r="AB104" s="203">
        <f t="shared" si="65"/>
        <v>0</v>
      </c>
      <c r="AC104" s="202"/>
      <c r="AD104" s="202"/>
      <c r="AE104" s="203">
        <f t="shared" si="66"/>
        <v>0</v>
      </c>
      <c r="AF104" s="202"/>
      <c r="AG104" s="202"/>
      <c r="AH104" s="203">
        <f t="shared" si="67"/>
        <v>0</v>
      </c>
      <c r="AI104" s="202"/>
      <c r="AJ104" s="202"/>
      <c r="AK104" s="203">
        <f t="shared" si="68"/>
        <v>0</v>
      </c>
      <c r="AL104" s="202"/>
      <c r="AM104" s="202"/>
      <c r="AN104" s="203">
        <f t="shared" si="69"/>
        <v>0</v>
      </c>
      <c r="AO104" s="202"/>
      <c r="AP104" s="202"/>
      <c r="AQ104" s="203">
        <f t="shared" si="70"/>
        <v>0</v>
      </c>
      <c r="AR104" s="202"/>
      <c r="AS104" s="202"/>
      <c r="AT104" s="203">
        <f t="shared" si="71"/>
        <v>0</v>
      </c>
      <c r="AU104" s="202"/>
      <c r="AV104" s="202"/>
      <c r="AW104" s="203">
        <f t="shared" si="72"/>
        <v>0</v>
      </c>
      <c r="AX104" s="202"/>
      <c r="AY104" s="202"/>
      <c r="AZ104" s="203">
        <f t="shared" si="73"/>
        <v>0</v>
      </c>
      <c r="BA104" s="202"/>
      <c r="BB104" s="202"/>
      <c r="BC104" s="203">
        <f t="shared" si="74"/>
        <v>0</v>
      </c>
      <c r="BD104" s="202"/>
      <c r="BE104" s="202"/>
      <c r="BF104" s="203">
        <f t="shared" si="75"/>
        <v>0</v>
      </c>
      <c r="BG104" s="202"/>
      <c r="BH104" s="202"/>
      <c r="BI104" s="203">
        <f t="shared" si="76"/>
        <v>0</v>
      </c>
      <c r="BJ104" s="202"/>
      <c r="BK104" s="202"/>
      <c r="BL104" s="203">
        <f t="shared" si="77"/>
        <v>0</v>
      </c>
      <c r="BM104" s="202"/>
      <c r="BN104" s="202"/>
      <c r="BO104" s="203">
        <f t="shared" si="78"/>
        <v>0</v>
      </c>
      <c r="BP104" s="202"/>
      <c r="BQ104" s="202"/>
      <c r="BR104" s="203">
        <f t="shared" si="79"/>
        <v>0</v>
      </c>
      <c r="BS104" s="202"/>
      <c r="BT104" s="202"/>
      <c r="BU104" s="203">
        <f t="shared" si="80"/>
        <v>0</v>
      </c>
      <c r="BV104" s="202"/>
      <c r="BW104" s="202"/>
      <c r="BX104" s="203">
        <f t="shared" si="81"/>
        <v>0</v>
      </c>
      <c r="BY104" s="202"/>
      <c r="BZ104" s="202"/>
      <c r="CA104" s="203">
        <f t="shared" si="82"/>
        <v>0</v>
      </c>
      <c r="CB104" s="202"/>
      <c r="CC104" s="202"/>
      <c r="CD104" s="203">
        <f t="shared" si="83"/>
        <v>0</v>
      </c>
      <c r="CE104" s="202"/>
      <c r="CF104" s="202"/>
      <c r="CG104" s="203">
        <f t="shared" si="84"/>
        <v>0</v>
      </c>
      <c r="CH104" s="202"/>
      <c r="CI104" s="202"/>
      <c r="CJ104" s="203">
        <f t="shared" si="85"/>
        <v>0</v>
      </c>
    </row>
    <row r="105" spans="2:88" x14ac:dyDescent="0.25">
      <c r="B105" s="180"/>
      <c r="C105" s="180"/>
      <c r="D105" s="181"/>
      <c r="E105" s="38">
        <f t="shared" si="58"/>
        <v>45016</v>
      </c>
      <c r="F105" s="186"/>
      <c r="G105" s="203"/>
      <c r="H105" s="202"/>
      <c r="I105" s="202"/>
      <c r="J105" s="203">
        <f t="shared" si="59"/>
        <v>0</v>
      </c>
      <c r="K105" s="202"/>
      <c r="L105" s="202"/>
      <c r="M105" s="203">
        <f t="shared" si="60"/>
        <v>0</v>
      </c>
      <c r="N105" s="202"/>
      <c r="O105" s="202"/>
      <c r="P105" s="203">
        <f t="shared" si="61"/>
        <v>0</v>
      </c>
      <c r="Q105" s="202"/>
      <c r="R105" s="202"/>
      <c r="S105" s="203">
        <f t="shared" si="62"/>
        <v>0</v>
      </c>
      <c r="T105" s="202"/>
      <c r="U105" s="202"/>
      <c r="V105" s="203">
        <f t="shared" si="63"/>
        <v>0</v>
      </c>
      <c r="W105" s="202"/>
      <c r="X105" s="202"/>
      <c r="Y105" s="203">
        <f t="shared" si="64"/>
        <v>0</v>
      </c>
      <c r="Z105" s="202"/>
      <c r="AA105" s="202"/>
      <c r="AB105" s="203">
        <f t="shared" si="65"/>
        <v>0</v>
      </c>
      <c r="AC105" s="202"/>
      <c r="AD105" s="202"/>
      <c r="AE105" s="203">
        <f t="shared" si="66"/>
        <v>0</v>
      </c>
      <c r="AF105" s="202"/>
      <c r="AG105" s="202"/>
      <c r="AH105" s="203">
        <f t="shared" si="67"/>
        <v>0</v>
      </c>
      <c r="AI105" s="202"/>
      <c r="AJ105" s="202"/>
      <c r="AK105" s="203">
        <f t="shared" si="68"/>
        <v>0</v>
      </c>
      <c r="AL105" s="202"/>
      <c r="AM105" s="202"/>
      <c r="AN105" s="203">
        <f t="shared" si="69"/>
        <v>0</v>
      </c>
      <c r="AO105" s="202"/>
      <c r="AP105" s="202"/>
      <c r="AQ105" s="203">
        <f t="shared" si="70"/>
        <v>0</v>
      </c>
      <c r="AR105" s="202"/>
      <c r="AS105" s="202"/>
      <c r="AT105" s="203">
        <f t="shared" si="71"/>
        <v>0</v>
      </c>
      <c r="AU105" s="202"/>
      <c r="AV105" s="202"/>
      <c r="AW105" s="203">
        <f t="shared" si="72"/>
        <v>0</v>
      </c>
      <c r="AX105" s="202"/>
      <c r="AY105" s="202"/>
      <c r="AZ105" s="203">
        <f t="shared" si="73"/>
        <v>0</v>
      </c>
      <c r="BA105" s="202"/>
      <c r="BB105" s="202"/>
      <c r="BC105" s="203">
        <f t="shared" si="74"/>
        <v>0</v>
      </c>
      <c r="BD105" s="202"/>
      <c r="BE105" s="202"/>
      <c r="BF105" s="203">
        <f t="shared" si="75"/>
        <v>0</v>
      </c>
      <c r="BG105" s="202"/>
      <c r="BH105" s="202"/>
      <c r="BI105" s="203">
        <f t="shared" si="76"/>
        <v>0</v>
      </c>
      <c r="BJ105" s="202"/>
      <c r="BK105" s="202"/>
      <c r="BL105" s="203">
        <f t="shared" si="77"/>
        <v>0</v>
      </c>
      <c r="BM105" s="202"/>
      <c r="BN105" s="202"/>
      <c r="BO105" s="203">
        <f t="shared" si="78"/>
        <v>0</v>
      </c>
      <c r="BP105" s="202"/>
      <c r="BQ105" s="202"/>
      <c r="BR105" s="203">
        <f t="shared" si="79"/>
        <v>0</v>
      </c>
      <c r="BS105" s="202"/>
      <c r="BT105" s="202"/>
      <c r="BU105" s="203">
        <f t="shared" si="80"/>
        <v>0</v>
      </c>
      <c r="BV105" s="202"/>
      <c r="BW105" s="202"/>
      <c r="BX105" s="203">
        <f t="shared" si="81"/>
        <v>0</v>
      </c>
      <c r="BY105" s="202"/>
      <c r="BZ105" s="202"/>
      <c r="CA105" s="203">
        <f t="shared" si="82"/>
        <v>0</v>
      </c>
      <c r="CB105" s="202"/>
      <c r="CC105" s="202"/>
      <c r="CD105" s="203">
        <f t="shared" si="83"/>
        <v>0</v>
      </c>
      <c r="CE105" s="202"/>
      <c r="CF105" s="202"/>
      <c r="CG105" s="203">
        <f t="shared" si="84"/>
        <v>0</v>
      </c>
      <c r="CH105" s="202"/>
      <c r="CI105" s="202"/>
      <c r="CJ105" s="203">
        <f t="shared" si="85"/>
        <v>0</v>
      </c>
    </row>
    <row r="106" spans="2:88" x14ac:dyDescent="0.25">
      <c r="B106" s="180"/>
      <c r="C106" s="180"/>
      <c r="D106" s="181"/>
      <c r="E106" s="38">
        <f t="shared" si="58"/>
        <v>45016</v>
      </c>
      <c r="F106" s="186"/>
      <c r="G106" s="203"/>
      <c r="H106" s="202"/>
      <c r="I106" s="202"/>
      <c r="J106" s="203">
        <f t="shared" si="59"/>
        <v>0</v>
      </c>
      <c r="K106" s="202"/>
      <c r="L106" s="202"/>
      <c r="M106" s="203">
        <f t="shared" si="60"/>
        <v>0</v>
      </c>
      <c r="N106" s="202"/>
      <c r="O106" s="202"/>
      <c r="P106" s="203">
        <f t="shared" si="61"/>
        <v>0</v>
      </c>
      <c r="Q106" s="202"/>
      <c r="R106" s="202"/>
      <c r="S106" s="203">
        <f t="shared" si="62"/>
        <v>0</v>
      </c>
      <c r="T106" s="202"/>
      <c r="U106" s="202"/>
      <c r="V106" s="203">
        <f t="shared" si="63"/>
        <v>0</v>
      </c>
      <c r="W106" s="202"/>
      <c r="X106" s="202"/>
      <c r="Y106" s="203">
        <f t="shared" si="64"/>
        <v>0</v>
      </c>
      <c r="Z106" s="202"/>
      <c r="AA106" s="202"/>
      <c r="AB106" s="203">
        <f t="shared" si="65"/>
        <v>0</v>
      </c>
      <c r="AC106" s="202"/>
      <c r="AD106" s="202"/>
      <c r="AE106" s="203">
        <f t="shared" si="66"/>
        <v>0</v>
      </c>
      <c r="AF106" s="202"/>
      <c r="AG106" s="202"/>
      <c r="AH106" s="203">
        <f t="shared" si="67"/>
        <v>0</v>
      </c>
      <c r="AI106" s="202"/>
      <c r="AJ106" s="202"/>
      <c r="AK106" s="203">
        <f t="shared" si="68"/>
        <v>0</v>
      </c>
      <c r="AL106" s="202"/>
      <c r="AM106" s="202"/>
      <c r="AN106" s="203">
        <f t="shared" si="69"/>
        <v>0</v>
      </c>
      <c r="AO106" s="202"/>
      <c r="AP106" s="202"/>
      <c r="AQ106" s="203">
        <f t="shared" si="70"/>
        <v>0</v>
      </c>
      <c r="AR106" s="202"/>
      <c r="AS106" s="202"/>
      <c r="AT106" s="203">
        <f t="shared" si="71"/>
        <v>0</v>
      </c>
      <c r="AU106" s="202"/>
      <c r="AV106" s="202"/>
      <c r="AW106" s="203">
        <f t="shared" si="72"/>
        <v>0</v>
      </c>
      <c r="AX106" s="202"/>
      <c r="AY106" s="202"/>
      <c r="AZ106" s="203">
        <f t="shared" si="73"/>
        <v>0</v>
      </c>
      <c r="BA106" s="202"/>
      <c r="BB106" s="202"/>
      <c r="BC106" s="203">
        <f t="shared" si="74"/>
        <v>0</v>
      </c>
      <c r="BD106" s="202"/>
      <c r="BE106" s="202"/>
      <c r="BF106" s="203">
        <f t="shared" si="75"/>
        <v>0</v>
      </c>
      <c r="BG106" s="202"/>
      <c r="BH106" s="202"/>
      <c r="BI106" s="203">
        <f t="shared" si="76"/>
        <v>0</v>
      </c>
      <c r="BJ106" s="202"/>
      <c r="BK106" s="202"/>
      <c r="BL106" s="203">
        <f t="shared" si="77"/>
        <v>0</v>
      </c>
      <c r="BM106" s="202"/>
      <c r="BN106" s="202"/>
      <c r="BO106" s="203">
        <f t="shared" si="78"/>
        <v>0</v>
      </c>
      <c r="BP106" s="202"/>
      <c r="BQ106" s="202"/>
      <c r="BR106" s="203">
        <f t="shared" si="79"/>
        <v>0</v>
      </c>
      <c r="BS106" s="202"/>
      <c r="BT106" s="202"/>
      <c r="BU106" s="203">
        <f t="shared" si="80"/>
        <v>0</v>
      </c>
      <c r="BV106" s="202"/>
      <c r="BW106" s="202"/>
      <c r="BX106" s="203">
        <f t="shared" si="81"/>
        <v>0</v>
      </c>
      <c r="BY106" s="202"/>
      <c r="BZ106" s="202"/>
      <c r="CA106" s="203">
        <f t="shared" si="82"/>
        <v>0</v>
      </c>
      <c r="CB106" s="202"/>
      <c r="CC106" s="202"/>
      <c r="CD106" s="203">
        <f t="shared" si="83"/>
        <v>0</v>
      </c>
      <c r="CE106" s="202"/>
      <c r="CF106" s="202"/>
      <c r="CG106" s="203">
        <f t="shared" si="84"/>
        <v>0</v>
      </c>
      <c r="CH106" s="202"/>
      <c r="CI106" s="202"/>
      <c r="CJ106" s="203">
        <f t="shared" si="85"/>
        <v>0</v>
      </c>
    </row>
    <row r="107" spans="2:88" x14ac:dyDescent="0.25">
      <c r="B107" s="180"/>
      <c r="C107" s="180"/>
      <c r="D107" s="181"/>
      <c r="E107" s="38">
        <f t="shared" si="58"/>
        <v>45016</v>
      </c>
      <c r="F107" s="186"/>
      <c r="G107" s="203"/>
      <c r="H107" s="202"/>
      <c r="I107" s="202"/>
      <c r="J107" s="203">
        <f t="shared" si="59"/>
        <v>0</v>
      </c>
      <c r="K107" s="202"/>
      <c r="L107" s="202"/>
      <c r="M107" s="203">
        <f t="shared" si="60"/>
        <v>0</v>
      </c>
      <c r="N107" s="202"/>
      <c r="O107" s="202"/>
      <c r="P107" s="203">
        <f t="shared" si="61"/>
        <v>0</v>
      </c>
      <c r="Q107" s="202"/>
      <c r="R107" s="202"/>
      <c r="S107" s="203">
        <f t="shared" si="62"/>
        <v>0</v>
      </c>
      <c r="T107" s="202"/>
      <c r="U107" s="202"/>
      <c r="V107" s="203">
        <f t="shared" si="63"/>
        <v>0</v>
      </c>
      <c r="W107" s="202"/>
      <c r="X107" s="202"/>
      <c r="Y107" s="203">
        <f t="shared" si="64"/>
        <v>0</v>
      </c>
      <c r="Z107" s="202"/>
      <c r="AA107" s="202"/>
      <c r="AB107" s="203">
        <f t="shared" si="65"/>
        <v>0</v>
      </c>
      <c r="AC107" s="202"/>
      <c r="AD107" s="202"/>
      <c r="AE107" s="203">
        <f t="shared" si="66"/>
        <v>0</v>
      </c>
      <c r="AF107" s="202"/>
      <c r="AG107" s="202"/>
      <c r="AH107" s="203">
        <f t="shared" si="67"/>
        <v>0</v>
      </c>
      <c r="AI107" s="202"/>
      <c r="AJ107" s="202"/>
      <c r="AK107" s="203">
        <f t="shared" si="68"/>
        <v>0</v>
      </c>
      <c r="AL107" s="202"/>
      <c r="AM107" s="202"/>
      <c r="AN107" s="203">
        <f t="shared" si="69"/>
        <v>0</v>
      </c>
      <c r="AO107" s="202"/>
      <c r="AP107" s="202"/>
      <c r="AQ107" s="203">
        <f t="shared" si="70"/>
        <v>0</v>
      </c>
      <c r="AR107" s="202"/>
      <c r="AS107" s="202"/>
      <c r="AT107" s="203">
        <f t="shared" si="71"/>
        <v>0</v>
      </c>
      <c r="AU107" s="202"/>
      <c r="AV107" s="202"/>
      <c r="AW107" s="203">
        <f t="shared" si="72"/>
        <v>0</v>
      </c>
      <c r="AX107" s="202"/>
      <c r="AY107" s="202"/>
      <c r="AZ107" s="203">
        <f t="shared" si="73"/>
        <v>0</v>
      </c>
      <c r="BA107" s="202"/>
      <c r="BB107" s="202"/>
      <c r="BC107" s="203">
        <f t="shared" si="74"/>
        <v>0</v>
      </c>
      <c r="BD107" s="202"/>
      <c r="BE107" s="202"/>
      <c r="BF107" s="203">
        <f t="shared" si="75"/>
        <v>0</v>
      </c>
      <c r="BG107" s="202"/>
      <c r="BH107" s="202"/>
      <c r="BI107" s="203">
        <f t="shared" si="76"/>
        <v>0</v>
      </c>
      <c r="BJ107" s="202"/>
      <c r="BK107" s="202"/>
      <c r="BL107" s="203">
        <f t="shared" si="77"/>
        <v>0</v>
      </c>
      <c r="BM107" s="202"/>
      <c r="BN107" s="202"/>
      <c r="BO107" s="203">
        <f t="shared" si="78"/>
        <v>0</v>
      </c>
      <c r="BP107" s="202"/>
      <c r="BQ107" s="202"/>
      <c r="BR107" s="203">
        <f t="shared" si="79"/>
        <v>0</v>
      </c>
      <c r="BS107" s="202"/>
      <c r="BT107" s="202"/>
      <c r="BU107" s="203">
        <f t="shared" si="80"/>
        <v>0</v>
      </c>
      <c r="BV107" s="202"/>
      <c r="BW107" s="202"/>
      <c r="BX107" s="203">
        <f t="shared" si="81"/>
        <v>0</v>
      </c>
      <c r="BY107" s="202"/>
      <c r="BZ107" s="202"/>
      <c r="CA107" s="203">
        <f t="shared" si="82"/>
        <v>0</v>
      </c>
      <c r="CB107" s="202"/>
      <c r="CC107" s="202"/>
      <c r="CD107" s="203">
        <f t="shared" si="83"/>
        <v>0</v>
      </c>
      <c r="CE107" s="202"/>
      <c r="CF107" s="202"/>
      <c r="CG107" s="203">
        <f t="shared" si="84"/>
        <v>0</v>
      </c>
      <c r="CH107" s="202"/>
      <c r="CI107" s="202"/>
      <c r="CJ107" s="203">
        <f t="shared" si="85"/>
        <v>0</v>
      </c>
    </row>
    <row r="108" spans="2:88" x14ac:dyDescent="0.25">
      <c r="B108" s="180"/>
      <c r="C108" s="180"/>
      <c r="D108" s="181"/>
      <c r="E108" s="38">
        <f t="shared" si="58"/>
        <v>45016</v>
      </c>
      <c r="F108" s="186"/>
      <c r="G108" s="203"/>
      <c r="H108" s="202"/>
      <c r="I108" s="202"/>
      <c r="J108" s="203">
        <f t="shared" si="59"/>
        <v>0</v>
      </c>
      <c r="K108" s="202"/>
      <c r="L108" s="202"/>
      <c r="M108" s="203">
        <f t="shared" si="60"/>
        <v>0</v>
      </c>
      <c r="N108" s="202"/>
      <c r="O108" s="202"/>
      <c r="P108" s="203">
        <f t="shared" si="61"/>
        <v>0</v>
      </c>
      <c r="Q108" s="202"/>
      <c r="R108" s="202"/>
      <c r="S108" s="203">
        <f t="shared" si="62"/>
        <v>0</v>
      </c>
      <c r="T108" s="202"/>
      <c r="U108" s="202"/>
      <c r="V108" s="203">
        <f t="shared" si="63"/>
        <v>0</v>
      </c>
      <c r="W108" s="202"/>
      <c r="X108" s="202"/>
      <c r="Y108" s="203">
        <f t="shared" si="64"/>
        <v>0</v>
      </c>
      <c r="Z108" s="202"/>
      <c r="AA108" s="202"/>
      <c r="AB108" s="203">
        <f t="shared" si="65"/>
        <v>0</v>
      </c>
      <c r="AC108" s="202"/>
      <c r="AD108" s="202"/>
      <c r="AE108" s="203">
        <f t="shared" si="66"/>
        <v>0</v>
      </c>
      <c r="AF108" s="202"/>
      <c r="AG108" s="202"/>
      <c r="AH108" s="203">
        <f t="shared" si="67"/>
        <v>0</v>
      </c>
      <c r="AI108" s="202"/>
      <c r="AJ108" s="202"/>
      <c r="AK108" s="203">
        <f t="shared" si="68"/>
        <v>0</v>
      </c>
      <c r="AL108" s="202"/>
      <c r="AM108" s="202"/>
      <c r="AN108" s="203">
        <f t="shared" si="69"/>
        <v>0</v>
      </c>
      <c r="AO108" s="202"/>
      <c r="AP108" s="202"/>
      <c r="AQ108" s="203">
        <f t="shared" si="70"/>
        <v>0</v>
      </c>
      <c r="AR108" s="202"/>
      <c r="AS108" s="202"/>
      <c r="AT108" s="203">
        <f t="shared" si="71"/>
        <v>0</v>
      </c>
      <c r="AU108" s="202"/>
      <c r="AV108" s="202"/>
      <c r="AW108" s="203">
        <f t="shared" si="72"/>
        <v>0</v>
      </c>
      <c r="AX108" s="202"/>
      <c r="AY108" s="202"/>
      <c r="AZ108" s="203">
        <f t="shared" si="73"/>
        <v>0</v>
      </c>
      <c r="BA108" s="202"/>
      <c r="BB108" s="202"/>
      <c r="BC108" s="203">
        <f t="shared" si="74"/>
        <v>0</v>
      </c>
      <c r="BD108" s="202"/>
      <c r="BE108" s="202"/>
      <c r="BF108" s="203">
        <f t="shared" si="75"/>
        <v>0</v>
      </c>
      <c r="BG108" s="202"/>
      <c r="BH108" s="202"/>
      <c r="BI108" s="203">
        <f t="shared" si="76"/>
        <v>0</v>
      </c>
      <c r="BJ108" s="202"/>
      <c r="BK108" s="202"/>
      <c r="BL108" s="203">
        <f t="shared" si="77"/>
        <v>0</v>
      </c>
      <c r="BM108" s="202"/>
      <c r="BN108" s="202"/>
      <c r="BO108" s="203">
        <f t="shared" si="78"/>
        <v>0</v>
      </c>
      <c r="BP108" s="202"/>
      <c r="BQ108" s="202"/>
      <c r="BR108" s="203">
        <f t="shared" si="79"/>
        <v>0</v>
      </c>
      <c r="BS108" s="202"/>
      <c r="BT108" s="202"/>
      <c r="BU108" s="203">
        <f t="shared" si="80"/>
        <v>0</v>
      </c>
      <c r="BV108" s="202"/>
      <c r="BW108" s="202"/>
      <c r="BX108" s="203">
        <f t="shared" si="81"/>
        <v>0</v>
      </c>
      <c r="BY108" s="202"/>
      <c r="BZ108" s="202"/>
      <c r="CA108" s="203">
        <f t="shared" si="82"/>
        <v>0</v>
      </c>
      <c r="CB108" s="202"/>
      <c r="CC108" s="202"/>
      <c r="CD108" s="203">
        <f t="shared" si="83"/>
        <v>0</v>
      </c>
      <c r="CE108" s="202"/>
      <c r="CF108" s="202"/>
      <c r="CG108" s="203">
        <f t="shared" si="84"/>
        <v>0</v>
      </c>
      <c r="CH108" s="202"/>
      <c r="CI108" s="202"/>
      <c r="CJ108" s="203">
        <f t="shared" si="85"/>
        <v>0</v>
      </c>
    </row>
    <row r="109" spans="2:88" x14ac:dyDescent="0.25">
      <c r="B109" s="180"/>
      <c r="C109" s="180"/>
      <c r="D109" s="181"/>
      <c r="E109" s="38">
        <f t="shared" si="58"/>
        <v>45016</v>
      </c>
      <c r="F109" s="186"/>
      <c r="G109" s="203"/>
      <c r="H109" s="202"/>
      <c r="I109" s="202"/>
      <c r="J109" s="203">
        <f t="shared" si="59"/>
        <v>0</v>
      </c>
      <c r="K109" s="202"/>
      <c r="L109" s="202"/>
      <c r="M109" s="203">
        <f t="shared" si="60"/>
        <v>0</v>
      </c>
      <c r="N109" s="202"/>
      <c r="O109" s="202"/>
      <c r="P109" s="203">
        <f t="shared" si="61"/>
        <v>0</v>
      </c>
      <c r="Q109" s="202"/>
      <c r="R109" s="202"/>
      <c r="S109" s="203">
        <f t="shared" si="62"/>
        <v>0</v>
      </c>
      <c r="T109" s="202"/>
      <c r="U109" s="202"/>
      <c r="V109" s="203">
        <f t="shared" si="63"/>
        <v>0</v>
      </c>
      <c r="W109" s="202"/>
      <c r="X109" s="202"/>
      <c r="Y109" s="203">
        <f t="shared" si="64"/>
        <v>0</v>
      </c>
      <c r="Z109" s="202"/>
      <c r="AA109" s="202"/>
      <c r="AB109" s="203">
        <f t="shared" si="65"/>
        <v>0</v>
      </c>
      <c r="AC109" s="202"/>
      <c r="AD109" s="202"/>
      <c r="AE109" s="203">
        <f t="shared" si="66"/>
        <v>0</v>
      </c>
      <c r="AF109" s="202"/>
      <c r="AG109" s="202"/>
      <c r="AH109" s="203">
        <f t="shared" si="67"/>
        <v>0</v>
      </c>
      <c r="AI109" s="202"/>
      <c r="AJ109" s="202"/>
      <c r="AK109" s="203">
        <f t="shared" si="68"/>
        <v>0</v>
      </c>
      <c r="AL109" s="202"/>
      <c r="AM109" s="202"/>
      <c r="AN109" s="203">
        <f t="shared" si="69"/>
        <v>0</v>
      </c>
      <c r="AO109" s="202"/>
      <c r="AP109" s="202"/>
      <c r="AQ109" s="203">
        <f t="shared" si="70"/>
        <v>0</v>
      </c>
      <c r="AR109" s="202"/>
      <c r="AS109" s="202"/>
      <c r="AT109" s="203">
        <f t="shared" si="71"/>
        <v>0</v>
      </c>
      <c r="AU109" s="202"/>
      <c r="AV109" s="202"/>
      <c r="AW109" s="203">
        <f t="shared" si="72"/>
        <v>0</v>
      </c>
      <c r="AX109" s="202"/>
      <c r="AY109" s="202"/>
      <c r="AZ109" s="203">
        <f t="shared" si="73"/>
        <v>0</v>
      </c>
      <c r="BA109" s="202"/>
      <c r="BB109" s="202"/>
      <c r="BC109" s="203">
        <f t="shared" si="74"/>
        <v>0</v>
      </c>
      <c r="BD109" s="202"/>
      <c r="BE109" s="202"/>
      <c r="BF109" s="203">
        <f t="shared" si="75"/>
        <v>0</v>
      </c>
      <c r="BG109" s="202"/>
      <c r="BH109" s="202"/>
      <c r="BI109" s="203">
        <f t="shared" si="76"/>
        <v>0</v>
      </c>
      <c r="BJ109" s="202"/>
      <c r="BK109" s="202"/>
      <c r="BL109" s="203">
        <f t="shared" si="77"/>
        <v>0</v>
      </c>
      <c r="BM109" s="202"/>
      <c r="BN109" s="202"/>
      <c r="BO109" s="203">
        <f t="shared" si="78"/>
        <v>0</v>
      </c>
      <c r="BP109" s="202"/>
      <c r="BQ109" s="202"/>
      <c r="BR109" s="203">
        <f t="shared" si="79"/>
        <v>0</v>
      </c>
      <c r="BS109" s="202"/>
      <c r="BT109" s="202"/>
      <c r="BU109" s="203">
        <f t="shared" si="80"/>
        <v>0</v>
      </c>
      <c r="BV109" s="202"/>
      <c r="BW109" s="202"/>
      <c r="BX109" s="203">
        <f t="shared" si="81"/>
        <v>0</v>
      </c>
      <c r="BY109" s="202"/>
      <c r="BZ109" s="202"/>
      <c r="CA109" s="203">
        <f t="shared" si="82"/>
        <v>0</v>
      </c>
      <c r="CB109" s="202"/>
      <c r="CC109" s="202"/>
      <c r="CD109" s="203">
        <f t="shared" si="83"/>
        <v>0</v>
      </c>
      <c r="CE109" s="202"/>
      <c r="CF109" s="202"/>
      <c r="CG109" s="203">
        <f t="shared" si="84"/>
        <v>0</v>
      </c>
      <c r="CH109" s="202"/>
      <c r="CI109" s="202"/>
      <c r="CJ109" s="203">
        <f t="shared" si="85"/>
        <v>0</v>
      </c>
    </row>
    <row r="110" spans="2:88" x14ac:dyDescent="0.25">
      <c r="B110" s="180"/>
      <c r="C110" s="180"/>
      <c r="D110" s="181"/>
      <c r="E110" s="38">
        <f t="shared" si="58"/>
        <v>45016</v>
      </c>
      <c r="F110" s="186"/>
      <c r="G110" s="203"/>
      <c r="H110" s="202"/>
      <c r="I110" s="202"/>
      <c r="J110" s="203">
        <f t="shared" si="59"/>
        <v>0</v>
      </c>
      <c r="K110" s="202"/>
      <c r="L110" s="202"/>
      <c r="M110" s="203">
        <f t="shared" si="60"/>
        <v>0</v>
      </c>
      <c r="N110" s="202"/>
      <c r="O110" s="202"/>
      <c r="P110" s="203">
        <f t="shared" si="61"/>
        <v>0</v>
      </c>
      <c r="Q110" s="202"/>
      <c r="R110" s="202"/>
      <c r="S110" s="203">
        <f t="shared" si="62"/>
        <v>0</v>
      </c>
      <c r="T110" s="202"/>
      <c r="U110" s="202"/>
      <c r="V110" s="203">
        <f t="shared" si="63"/>
        <v>0</v>
      </c>
      <c r="W110" s="202"/>
      <c r="X110" s="202"/>
      <c r="Y110" s="203">
        <f t="shared" si="64"/>
        <v>0</v>
      </c>
      <c r="Z110" s="202"/>
      <c r="AA110" s="202"/>
      <c r="AB110" s="203">
        <f t="shared" si="65"/>
        <v>0</v>
      </c>
      <c r="AC110" s="202"/>
      <c r="AD110" s="202"/>
      <c r="AE110" s="203">
        <f t="shared" si="66"/>
        <v>0</v>
      </c>
      <c r="AF110" s="202"/>
      <c r="AG110" s="202"/>
      <c r="AH110" s="203">
        <f t="shared" si="67"/>
        <v>0</v>
      </c>
      <c r="AI110" s="202"/>
      <c r="AJ110" s="202"/>
      <c r="AK110" s="203">
        <f t="shared" si="68"/>
        <v>0</v>
      </c>
      <c r="AL110" s="202"/>
      <c r="AM110" s="202"/>
      <c r="AN110" s="203">
        <f t="shared" si="69"/>
        <v>0</v>
      </c>
      <c r="AO110" s="202"/>
      <c r="AP110" s="202"/>
      <c r="AQ110" s="203">
        <f t="shared" si="70"/>
        <v>0</v>
      </c>
      <c r="AR110" s="202"/>
      <c r="AS110" s="202"/>
      <c r="AT110" s="203">
        <f t="shared" si="71"/>
        <v>0</v>
      </c>
      <c r="AU110" s="202"/>
      <c r="AV110" s="202"/>
      <c r="AW110" s="203">
        <f t="shared" si="72"/>
        <v>0</v>
      </c>
      <c r="AX110" s="202"/>
      <c r="AY110" s="202"/>
      <c r="AZ110" s="203">
        <f t="shared" si="73"/>
        <v>0</v>
      </c>
      <c r="BA110" s="202"/>
      <c r="BB110" s="202"/>
      <c r="BC110" s="203">
        <f t="shared" si="74"/>
        <v>0</v>
      </c>
      <c r="BD110" s="202"/>
      <c r="BE110" s="202"/>
      <c r="BF110" s="203">
        <f t="shared" si="75"/>
        <v>0</v>
      </c>
      <c r="BG110" s="202"/>
      <c r="BH110" s="202"/>
      <c r="BI110" s="203">
        <f t="shared" si="76"/>
        <v>0</v>
      </c>
      <c r="BJ110" s="202"/>
      <c r="BK110" s="202"/>
      <c r="BL110" s="203">
        <f t="shared" si="77"/>
        <v>0</v>
      </c>
      <c r="BM110" s="202"/>
      <c r="BN110" s="202"/>
      <c r="BO110" s="203">
        <f t="shared" si="78"/>
        <v>0</v>
      </c>
      <c r="BP110" s="202"/>
      <c r="BQ110" s="202"/>
      <c r="BR110" s="203">
        <f t="shared" si="79"/>
        <v>0</v>
      </c>
      <c r="BS110" s="202"/>
      <c r="BT110" s="202"/>
      <c r="BU110" s="203">
        <f t="shared" si="80"/>
        <v>0</v>
      </c>
      <c r="BV110" s="202"/>
      <c r="BW110" s="202"/>
      <c r="BX110" s="203">
        <f t="shared" si="81"/>
        <v>0</v>
      </c>
      <c r="BY110" s="202"/>
      <c r="BZ110" s="202"/>
      <c r="CA110" s="203">
        <f t="shared" si="82"/>
        <v>0</v>
      </c>
      <c r="CB110" s="202"/>
      <c r="CC110" s="202"/>
      <c r="CD110" s="203">
        <f t="shared" si="83"/>
        <v>0</v>
      </c>
      <c r="CE110" s="202"/>
      <c r="CF110" s="202"/>
      <c r="CG110" s="203">
        <f t="shared" si="84"/>
        <v>0</v>
      </c>
      <c r="CH110" s="202"/>
      <c r="CI110" s="202"/>
      <c r="CJ110" s="203">
        <f t="shared" si="85"/>
        <v>0</v>
      </c>
    </row>
    <row r="111" spans="2:88" x14ac:dyDescent="0.25">
      <c r="B111" s="180"/>
      <c r="C111" s="180"/>
      <c r="D111" s="181"/>
      <c r="E111" s="38">
        <f t="shared" si="58"/>
        <v>45016</v>
      </c>
      <c r="F111" s="186"/>
      <c r="G111" s="203"/>
      <c r="H111" s="202"/>
      <c r="I111" s="202"/>
      <c r="J111" s="203">
        <f t="shared" si="59"/>
        <v>0</v>
      </c>
      <c r="K111" s="202"/>
      <c r="L111" s="202"/>
      <c r="M111" s="203">
        <f t="shared" si="60"/>
        <v>0</v>
      </c>
      <c r="N111" s="202"/>
      <c r="O111" s="202"/>
      <c r="P111" s="203">
        <f t="shared" si="61"/>
        <v>0</v>
      </c>
      <c r="Q111" s="202"/>
      <c r="R111" s="202"/>
      <c r="S111" s="203">
        <f t="shared" si="62"/>
        <v>0</v>
      </c>
      <c r="T111" s="202"/>
      <c r="U111" s="202"/>
      <c r="V111" s="203">
        <f t="shared" si="63"/>
        <v>0</v>
      </c>
      <c r="W111" s="202"/>
      <c r="X111" s="202"/>
      <c r="Y111" s="203">
        <f t="shared" si="64"/>
        <v>0</v>
      </c>
      <c r="Z111" s="202"/>
      <c r="AA111" s="202"/>
      <c r="AB111" s="203">
        <f t="shared" si="65"/>
        <v>0</v>
      </c>
      <c r="AC111" s="202"/>
      <c r="AD111" s="202"/>
      <c r="AE111" s="203">
        <f t="shared" si="66"/>
        <v>0</v>
      </c>
      <c r="AF111" s="202"/>
      <c r="AG111" s="202"/>
      <c r="AH111" s="203">
        <f t="shared" si="67"/>
        <v>0</v>
      </c>
      <c r="AI111" s="202"/>
      <c r="AJ111" s="202"/>
      <c r="AK111" s="203">
        <f t="shared" si="68"/>
        <v>0</v>
      </c>
      <c r="AL111" s="202"/>
      <c r="AM111" s="202"/>
      <c r="AN111" s="203">
        <f t="shared" si="69"/>
        <v>0</v>
      </c>
      <c r="AO111" s="202"/>
      <c r="AP111" s="202"/>
      <c r="AQ111" s="203">
        <f t="shared" si="70"/>
        <v>0</v>
      </c>
      <c r="AR111" s="202"/>
      <c r="AS111" s="202"/>
      <c r="AT111" s="203">
        <f t="shared" si="71"/>
        <v>0</v>
      </c>
      <c r="AU111" s="202"/>
      <c r="AV111" s="202"/>
      <c r="AW111" s="203">
        <f t="shared" si="72"/>
        <v>0</v>
      </c>
      <c r="AX111" s="202"/>
      <c r="AY111" s="202"/>
      <c r="AZ111" s="203">
        <f t="shared" si="73"/>
        <v>0</v>
      </c>
      <c r="BA111" s="202"/>
      <c r="BB111" s="202"/>
      <c r="BC111" s="203">
        <f t="shared" si="74"/>
        <v>0</v>
      </c>
      <c r="BD111" s="202"/>
      <c r="BE111" s="202"/>
      <c r="BF111" s="203">
        <f t="shared" si="75"/>
        <v>0</v>
      </c>
      <c r="BG111" s="202"/>
      <c r="BH111" s="202"/>
      <c r="BI111" s="203">
        <f t="shared" si="76"/>
        <v>0</v>
      </c>
      <c r="BJ111" s="202"/>
      <c r="BK111" s="202"/>
      <c r="BL111" s="203">
        <f t="shared" si="77"/>
        <v>0</v>
      </c>
      <c r="BM111" s="202"/>
      <c r="BN111" s="202"/>
      <c r="BO111" s="203">
        <f t="shared" si="78"/>
        <v>0</v>
      </c>
      <c r="BP111" s="202"/>
      <c r="BQ111" s="202"/>
      <c r="BR111" s="203">
        <f t="shared" si="79"/>
        <v>0</v>
      </c>
      <c r="BS111" s="202"/>
      <c r="BT111" s="202"/>
      <c r="BU111" s="203">
        <f t="shared" si="80"/>
        <v>0</v>
      </c>
      <c r="BV111" s="202"/>
      <c r="BW111" s="202"/>
      <c r="BX111" s="203">
        <f t="shared" si="81"/>
        <v>0</v>
      </c>
      <c r="BY111" s="202"/>
      <c r="BZ111" s="202"/>
      <c r="CA111" s="203">
        <f t="shared" si="82"/>
        <v>0</v>
      </c>
      <c r="CB111" s="202"/>
      <c r="CC111" s="202"/>
      <c r="CD111" s="203">
        <f t="shared" si="83"/>
        <v>0</v>
      </c>
      <c r="CE111" s="202"/>
      <c r="CF111" s="202"/>
      <c r="CG111" s="203">
        <f t="shared" si="84"/>
        <v>0</v>
      </c>
      <c r="CH111" s="202"/>
      <c r="CI111" s="202"/>
      <c r="CJ111" s="203">
        <f t="shared" si="85"/>
        <v>0</v>
      </c>
    </row>
    <row r="112" spans="2:88" x14ac:dyDescent="0.25">
      <c r="B112" s="180"/>
      <c r="C112" s="180"/>
      <c r="D112" s="181"/>
      <c r="E112" s="38">
        <f t="shared" si="58"/>
        <v>45016</v>
      </c>
      <c r="F112" s="186"/>
      <c r="G112" s="203"/>
      <c r="H112" s="202"/>
      <c r="I112" s="202"/>
      <c r="J112" s="203">
        <f t="shared" si="59"/>
        <v>0</v>
      </c>
      <c r="K112" s="202"/>
      <c r="L112" s="202"/>
      <c r="M112" s="203">
        <f t="shared" si="60"/>
        <v>0</v>
      </c>
      <c r="N112" s="202"/>
      <c r="O112" s="202"/>
      <c r="P112" s="203">
        <f t="shared" si="61"/>
        <v>0</v>
      </c>
      <c r="Q112" s="202"/>
      <c r="R112" s="202"/>
      <c r="S112" s="203">
        <f t="shared" si="62"/>
        <v>0</v>
      </c>
      <c r="T112" s="202"/>
      <c r="U112" s="202"/>
      <c r="V112" s="203">
        <f t="shared" si="63"/>
        <v>0</v>
      </c>
      <c r="W112" s="202"/>
      <c r="X112" s="202"/>
      <c r="Y112" s="203">
        <f t="shared" si="64"/>
        <v>0</v>
      </c>
      <c r="Z112" s="202"/>
      <c r="AA112" s="202"/>
      <c r="AB112" s="203">
        <f t="shared" si="65"/>
        <v>0</v>
      </c>
      <c r="AC112" s="202"/>
      <c r="AD112" s="202"/>
      <c r="AE112" s="203">
        <f t="shared" si="66"/>
        <v>0</v>
      </c>
      <c r="AF112" s="202"/>
      <c r="AG112" s="202"/>
      <c r="AH112" s="203">
        <f t="shared" si="67"/>
        <v>0</v>
      </c>
      <c r="AI112" s="202"/>
      <c r="AJ112" s="202"/>
      <c r="AK112" s="203">
        <f t="shared" si="68"/>
        <v>0</v>
      </c>
      <c r="AL112" s="202"/>
      <c r="AM112" s="202"/>
      <c r="AN112" s="203">
        <f t="shared" si="69"/>
        <v>0</v>
      </c>
      <c r="AO112" s="202"/>
      <c r="AP112" s="202"/>
      <c r="AQ112" s="203">
        <f t="shared" si="70"/>
        <v>0</v>
      </c>
      <c r="AR112" s="202"/>
      <c r="AS112" s="202"/>
      <c r="AT112" s="203">
        <f t="shared" si="71"/>
        <v>0</v>
      </c>
      <c r="AU112" s="202"/>
      <c r="AV112" s="202"/>
      <c r="AW112" s="203">
        <f t="shared" si="72"/>
        <v>0</v>
      </c>
      <c r="AX112" s="202"/>
      <c r="AY112" s="202"/>
      <c r="AZ112" s="203">
        <f t="shared" si="73"/>
        <v>0</v>
      </c>
      <c r="BA112" s="202"/>
      <c r="BB112" s="202"/>
      <c r="BC112" s="203">
        <f t="shared" si="74"/>
        <v>0</v>
      </c>
      <c r="BD112" s="202"/>
      <c r="BE112" s="202"/>
      <c r="BF112" s="203">
        <f t="shared" si="75"/>
        <v>0</v>
      </c>
      <c r="BG112" s="202"/>
      <c r="BH112" s="202"/>
      <c r="BI112" s="203">
        <f t="shared" si="76"/>
        <v>0</v>
      </c>
      <c r="BJ112" s="202"/>
      <c r="BK112" s="202"/>
      <c r="BL112" s="203">
        <f t="shared" si="77"/>
        <v>0</v>
      </c>
      <c r="BM112" s="202"/>
      <c r="BN112" s="202"/>
      <c r="BO112" s="203">
        <f t="shared" si="78"/>
        <v>0</v>
      </c>
      <c r="BP112" s="202"/>
      <c r="BQ112" s="202"/>
      <c r="BR112" s="203">
        <f t="shared" si="79"/>
        <v>0</v>
      </c>
      <c r="BS112" s="202"/>
      <c r="BT112" s="202"/>
      <c r="BU112" s="203">
        <f t="shared" si="80"/>
        <v>0</v>
      </c>
      <c r="BV112" s="202"/>
      <c r="BW112" s="202"/>
      <c r="BX112" s="203">
        <f t="shared" si="81"/>
        <v>0</v>
      </c>
      <c r="BY112" s="202"/>
      <c r="BZ112" s="202"/>
      <c r="CA112" s="203">
        <f t="shared" si="82"/>
        <v>0</v>
      </c>
      <c r="CB112" s="202"/>
      <c r="CC112" s="202"/>
      <c r="CD112" s="203">
        <f t="shared" si="83"/>
        <v>0</v>
      </c>
      <c r="CE112" s="202"/>
      <c r="CF112" s="202"/>
      <c r="CG112" s="203">
        <f t="shared" si="84"/>
        <v>0</v>
      </c>
      <c r="CH112" s="202"/>
      <c r="CI112" s="202"/>
      <c r="CJ112" s="203">
        <f t="shared" si="85"/>
        <v>0</v>
      </c>
    </row>
    <row r="113" spans="2:88" x14ac:dyDescent="0.25">
      <c r="B113" s="180"/>
      <c r="C113" s="180"/>
      <c r="D113" s="181"/>
      <c r="E113" s="38">
        <f t="shared" si="58"/>
        <v>45016</v>
      </c>
      <c r="F113" s="186"/>
      <c r="G113" s="203"/>
      <c r="H113" s="202"/>
      <c r="I113" s="202"/>
      <c r="J113" s="203">
        <f t="shared" si="59"/>
        <v>0</v>
      </c>
      <c r="K113" s="202"/>
      <c r="L113" s="202"/>
      <c r="M113" s="203">
        <f t="shared" si="60"/>
        <v>0</v>
      </c>
      <c r="N113" s="202"/>
      <c r="O113" s="202"/>
      <c r="P113" s="203">
        <f t="shared" si="61"/>
        <v>0</v>
      </c>
      <c r="Q113" s="202"/>
      <c r="R113" s="202"/>
      <c r="S113" s="203">
        <f t="shared" si="62"/>
        <v>0</v>
      </c>
      <c r="T113" s="202"/>
      <c r="U113" s="202"/>
      <c r="V113" s="203">
        <f t="shared" si="63"/>
        <v>0</v>
      </c>
      <c r="W113" s="202"/>
      <c r="X113" s="202"/>
      <c r="Y113" s="203">
        <f t="shared" si="64"/>
        <v>0</v>
      </c>
      <c r="Z113" s="202"/>
      <c r="AA113" s="202"/>
      <c r="AB113" s="203">
        <f t="shared" si="65"/>
        <v>0</v>
      </c>
      <c r="AC113" s="202"/>
      <c r="AD113" s="202"/>
      <c r="AE113" s="203">
        <f t="shared" si="66"/>
        <v>0</v>
      </c>
      <c r="AF113" s="202"/>
      <c r="AG113" s="202"/>
      <c r="AH113" s="203">
        <f t="shared" si="67"/>
        <v>0</v>
      </c>
      <c r="AI113" s="202"/>
      <c r="AJ113" s="202"/>
      <c r="AK113" s="203">
        <f t="shared" si="68"/>
        <v>0</v>
      </c>
      <c r="AL113" s="202"/>
      <c r="AM113" s="202"/>
      <c r="AN113" s="203">
        <f t="shared" si="69"/>
        <v>0</v>
      </c>
      <c r="AO113" s="202"/>
      <c r="AP113" s="202"/>
      <c r="AQ113" s="203">
        <f t="shared" si="70"/>
        <v>0</v>
      </c>
      <c r="AR113" s="202"/>
      <c r="AS113" s="202"/>
      <c r="AT113" s="203">
        <f t="shared" si="71"/>
        <v>0</v>
      </c>
      <c r="AU113" s="202"/>
      <c r="AV113" s="202"/>
      <c r="AW113" s="203">
        <f t="shared" si="72"/>
        <v>0</v>
      </c>
      <c r="AX113" s="202"/>
      <c r="AY113" s="202"/>
      <c r="AZ113" s="203">
        <f t="shared" si="73"/>
        <v>0</v>
      </c>
      <c r="BA113" s="202"/>
      <c r="BB113" s="202"/>
      <c r="BC113" s="203">
        <f t="shared" si="74"/>
        <v>0</v>
      </c>
      <c r="BD113" s="202"/>
      <c r="BE113" s="202"/>
      <c r="BF113" s="203">
        <f t="shared" si="75"/>
        <v>0</v>
      </c>
      <c r="BG113" s="202"/>
      <c r="BH113" s="202"/>
      <c r="BI113" s="203">
        <f t="shared" si="76"/>
        <v>0</v>
      </c>
      <c r="BJ113" s="202"/>
      <c r="BK113" s="202"/>
      <c r="BL113" s="203">
        <f t="shared" si="77"/>
        <v>0</v>
      </c>
      <c r="BM113" s="202"/>
      <c r="BN113" s="202"/>
      <c r="BO113" s="203">
        <f t="shared" si="78"/>
        <v>0</v>
      </c>
      <c r="BP113" s="202"/>
      <c r="BQ113" s="202"/>
      <c r="BR113" s="203">
        <f t="shared" si="79"/>
        <v>0</v>
      </c>
      <c r="BS113" s="202"/>
      <c r="BT113" s="202"/>
      <c r="BU113" s="203">
        <f t="shared" si="80"/>
        <v>0</v>
      </c>
      <c r="BV113" s="202"/>
      <c r="BW113" s="202"/>
      <c r="BX113" s="203">
        <f t="shared" si="81"/>
        <v>0</v>
      </c>
      <c r="BY113" s="202"/>
      <c r="BZ113" s="202"/>
      <c r="CA113" s="203">
        <f t="shared" si="82"/>
        <v>0</v>
      </c>
      <c r="CB113" s="202"/>
      <c r="CC113" s="202"/>
      <c r="CD113" s="203">
        <f t="shared" si="83"/>
        <v>0</v>
      </c>
      <c r="CE113" s="202"/>
      <c r="CF113" s="202"/>
      <c r="CG113" s="203">
        <f t="shared" si="84"/>
        <v>0</v>
      </c>
      <c r="CH113" s="202"/>
      <c r="CI113" s="202"/>
      <c r="CJ113" s="203">
        <f t="shared" si="85"/>
        <v>0</v>
      </c>
    </row>
    <row r="114" spans="2:88" x14ac:dyDescent="0.25">
      <c r="B114" s="180"/>
      <c r="C114" s="180"/>
      <c r="D114" s="181"/>
      <c r="E114" s="38">
        <f t="shared" si="58"/>
        <v>45016</v>
      </c>
      <c r="F114" s="186"/>
      <c r="G114" s="203"/>
      <c r="H114" s="202"/>
      <c r="I114" s="202"/>
      <c r="J114" s="203">
        <f t="shared" si="59"/>
        <v>0</v>
      </c>
      <c r="K114" s="202"/>
      <c r="L114" s="202"/>
      <c r="M114" s="203">
        <f t="shared" si="60"/>
        <v>0</v>
      </c>
      <c r="N114" s="202"/>
      <c r="O114" s="202"/>
      <c r="P114" s="203">
        <f t="shared" si="61"/>
        <v>0</v>
      </c>
      <c r="Q114" s="202"/>
      <c r="R114" s="202"/>
      <c r="S114" s="203">
        <f t="shared" si="62"/>
        <v>0</v>
      </c>
      <c r="T114" s="202"/>
      <c r="U114" s="202"/>
      <c r="V114" s="203">
        <f t="shared" si="63"/>
        <v>0</v>
      </c>
      <c r="W114" s="202"/>
      <c r="X114" s="202"/>
      <c r="Y114" s="203">
        <f t="shared" si="64"/>
        <v>0</v>
      </c>
      <c r="Z114" s="202"/>
      <c r="AA114" s="202"/>
      <c r="AB114" s="203">
        <f t="shared" si="65"/>
        <v>0</v>
      </c>
      <c r="AC114" s="202"/>
      <c r="AD114" s="202"/>
      <c r="AE114" s="203">
        <f t="shared" si="66"/>
        <v>0</v>
      </c>
      <c r="AF114" s="202"/>
      <c r="AG114" s="202"/>
      <c r="AH114" s="203">
        <f t="shared" si="67"/>
        <v>0</v>
      </c>
      <c r="AI114" s="202"/>
      <c r="AJ114" s="202"/>
      <c r="AK114" s="203">
        <f t="shared" si="68"/>
        <v>0</v>
      </c>
      <c r="AL114" s="202"/>
      <c r="AM114" s="202"/>
      <c r="AN114" s="203">
        <f t="shared" si="69"/>
        <v>0</v>
      </c>
      <c r="AO114" s="202"/>
      <c r="AP114" s="202"/>
      <c r="AQ114" s="203">
        <f t="shared" si="70"/>
        <v>0</v>
      </c>
      <c r="AR114" s="202"/>
      <c r="AS114" s="202"/>
      <c r="AT114" s="203">
        <f t="shared" si="71"/>
        <v>0</v>
      </c>
      <c r="AU114" s="202"/>
      <c r="AV114" s="202"/>
      <c r="AW114" s="203">
        <f t="shared" si="72"/>
        <v>0</v>
      </c>
      <c r="AX114" s="202"/>
      <c r="AY114" s="202"/>
      <c r="AZ114" s="203">
        <f t="shared" si="73"/>
        <v>0</v>
      </c>
      <c r="BA114" s="202"/>
      <c r="BB114" s="202"/>
      <c r="BC114" s="203">
        <f t="shared" si="74"/>
        <v>0</v>
      </c>
      <c r="BD114" s="202"/>
      <c r="BE114" s="202"/>
      <c r="BF114" s="203">
        <f t="shared" si="75"/>
        <v>0</v>
      </c>
      <c r="BG114" s="202"/>
      <c r="BH114" s="202"/>
      <c r="BI114" s="203">
        <f t="shared" si="76"/>
        <v>0</v>
      </c>
      <c r="BJ114" s="202"/>
      <c r="BK114" s="202"/>
      <c r="BL114" s="203">
        <f t="shared" si="77"/>
        <v>0</v>
      </c>
      <c r="BM114" s="202"/>
      <c r="BN114" s="202"/>
      <c r="BO114" s="203">
        <f t="shared" si="78"/>
        <v>0</v>
      </c>
      <c r="BP114" s="202"/>
      <c r="BQ114" s="202"/>
      <c r="BR114" s="203">
        <f t="shared" si="79"/>
        <v>0</v>
      </c>
      <c r="BS114" s="202"/>
      <c r="BT114" s="202"/>
      <c r="BU114" s="203">
        <f t="shared" si="80"/>
        <v>0</v>
      </c>
      <c r="BV114" s="202"/>
      <c r="BW114" s="202"/>
      <c r="BX114" s="203">
        <f t="shared" si="81"/>
        <v>0</v>
      </c>
      <c r="BY114" s="202"/>
      <c r="BZ114" s="202"/>
      <c r="CA114" s="203">
        <f t="shared" si="82"/>
        <v>0</v>
      </c>
      <c r="CB114" s="202"/>
      <c r="CC114" s="202"/>
      <c r="CD114" s="203">
        <f t="shared" si="83"/>
        <v>0</v>
      </c>
      <c r="CE114" s="202"/>
      <c r="CF114" s="202"/>
      <c r="CG114" s="203">
        <f t="shared" si="84"/>
        <v>0</v>
      </c>
      <c r="CH114" s="202"/>
      <c r="CI114" s="202"/>
      <c r="CJ114" s="203">
        <f t="shared" si="85"/>
        <v>0</v>
      </c>
    </row>
    <row r="115" spans="2:88" x14ac:dyDescent="0.25">
      <c r="B115" s="180"/>
      <c r="C115" s="180"/>
      <c r="D115" s="181"/>
      <c r="E115" s="38">
        <f t="shared" si="58"/>
        <v>45016</v>
      </c>
      <c r="F115" s="186"/>
      <c r="G115" s="203"/>
      <c r="H115" s="202"/>
      <c r="I115" s="202"/>
      <c r="J115" s="203">
        <f t="shared" si="59"/>
        <v>0</v>
      </c>
      <c r="K115" s="202"/>
      <c r="L115" s="202"/>
      <c r="M115" s="203">
        <f t="shared" si="60"/>
        <v>0</v>
      </c>
      <c r="N115" s="202"/>
      <c r="O115" s="202"/>
      <c r="P115" s="203">
        <f t="shared" si="61"/>
        <v>0</v>
      </c>
      <c r="Q115" s="202"/>
      <c r="R115" s="202"/>
      <c r="S115" s="203">
        <f t="shared" si="62"/>
        <v>0</v>
      </c>
      <c r="T115" s="202"/>
      <c r="U115" s="202"/>
      <c r="V115" s="203">
        <f t="shared" si="63"/>
        <v>0</v>
      </c>
      <c r="W115" s="202"/>
      <c r="X115" s="202"/>
      <c r="Y115" s="203">
        <f t="shared" si="64"/>
        <v>0</v>
      </c>
      <c r="Z115" s="202"/>
      <c r="AA115" s="202"/>
      <c r="AB115" s="203">
        <f t="shared" si="65"/>
        <v>0</v>
      </c>
      <c r="AC115" s="202"/>
      <c r="AD115" s="202"/>
      <c r="AE115" s="203">
        <f t="shared" si="66"/>
        <v>0</v>
      </c>
      <c r="AF115" s="202"/>
      <c r="AG115" s="202"/>
      <c r="AH115" s="203">
        <f t="shared" si="67"/>
        <v>0</v>
      </c>
      <c r="AI115" s="202"/>
      <c r="AJ115" s="202"/>
      <c r="AK115" s="203">
        <f t="shared" si="68"/>
        <v>0</v>
      </c>
      <c r="AL115" s="202"/>
      <c r="AM115" s="202"/>
      <c r="AN115" s="203">
        <f t="shared" si="69"/>
        <v>0</v>
      </c>
      <c r="AO115" s="202"/>
      <c r="AP115" s="202"/>
      <c r="AQ115" s="203">
        <f t="shared" si="70"/>
        <v>0</v>
      </c>
      <c r="AR115" s="202"/>
      <c r="AS115" s="202"/>
      <c r="AT115" s="203">
        <f t="shared" si="71"/>
        <v>0</v>
      </c>
      <c r="AU115" s="202"/>
      <c r="AV115" s="202"/>
      <c r="AW115" s="203">
        <f t="shared" si="72"/>
        <v>0</v>
      </c>
      <c r="AX115" s="202"/>
      <c r="AY115" s="202"/>
      <c r="AZ115" s="203">
        <f t="shared" si="73"/>
        <v>0</v>
      </c>
      <c r="BA115" s="202"/>
      <c r="BB115" s="202"/>
      <c r="BC115" s="203">
        <f t="shared" si="74"/>
        <v>0</v>
      </c>
      <c r="BD115" s="202"/>
      <c r="BE115" s="202"/>
      <c r="BF115" s="203">
        <f t="shared" si="75"/>
        <v>0</v>
      </c>
      <c r="BG115" s="202"/>
      <c r="BH115" s="202"/>
      <c r="BI115" s="203">
        <f t="shared" si="76"/>
        <v>0</v>
      </c>
      <c r="BJ115" s="202"/>
      <c r="BK115" s="202"/>
      <c r="BL115" s="203">
        <f t="shared" si="77"/>
        <v>0</v>
      </c>
      <c r="BM115" s="202"/>
      <c r="BN115" s="202"/>
      <c r="BO115" s="203">
        <f t="shared" si="78"/>
        <v>0</v>
      </c>
      <c r="BP115" s="202"/>
      <c r="BQ115" s="202"/>
      <c r="BR115" s="203">
        <f t="shared" si="79"/>
        <v>0</v>
      </c>
      <c r="BS115" s="202"/>
      <c r="BT115" s="202"/>
      <c r="BU115" s="203">
        <f t="shared" si="80"/>
        <v>0</v>
      </c>
      <c r="BV115" s="202"/>
      <c r="BW115" s="202"/>
      <c r="BX115" s="203">
        <f t="shared" si="81"/>
        <v>0</v>
      </c>
      <c r="BY115" s="202"/>
      <c r="BZ115" s="202"/>
      <c r="CA115" s="203">
        <f t="shared" si="82"/>
        <v>0</v>
      </c>
      <c r="CB115" s="202"/>
      <c r="CC115" s="202"/>
      <c r="CD115" s="203">
        <f t="shared" si="83"/>
        <v>0</v>
      </c>
      <c r="CE115" s="202"/>
      <c r="CF115" s="202"/>
      <c r="CG115" s="203">
        <f t="shared" si="84"/>
        <v>0</v>
      </c>
      <c r="CH115" s="202"/>
      <c r="CI115" s="202"/>
      <c r="CJ115" s="203">
        <f t="shared" si="85"/>
        <v>0</v>
      </c>
    </row>
    <row r="116" spans="2:88" x14ac:dyDescent="0.25">
      <c r="B116" s="180"/>
      <c r="C116" s="180"/>
      <c r="D116" s="181"/>
      <c r="E116" s="38">
        <f t="shared" si="58"/>
        <v>45016</v>
      </c>
      <c r="F116" s="186"/>
      <c r="G116" s="203"/>
      <c r="H116" s="202"/>
      <c r="I116" s="202"/>
      <c r="J116" s="203">
        <f t="shared" si="59"/>
        <v>0</v>
      </c>
      <c r="K116" s="202"/>
      <c r="L116" s="202"/>
      <c r="M116" s="203">
        <f t="shared" si="60"/>
        <v>0</v>
      </c>
      <c r="N116" s="202"/>
      <c r="O116" s="202"/>
      <c r="P116" s="203">
        <f t="shared" si="61"/>
        <v>0</v>
      </c>
      <c r="Q116" s="202"/>
      <c r="R116" s="202"/>
      <c r="S116" s="203">
        <f t="shared" si="62"/>
        <v>0</v>
      </c>
      <c r="T116" s="202"/>
      <c r="U116" s="202"/>
      <c r="V116" s="203">
        <f t="shared" si="63"/>
        <v>0</v>
      </c>
      <c r="W116" s="202"/>
      <c r="X116" s="202"/>
      <c r="Y116" s="203">
        <f t="shared" si="64"/>
        <v>0</v>
      </c>
      <c r="Z116" s="202"/>
      <c r="AA116" s="202"/>
      <c r="AB116" s="203">
        <f t="shared" si="65"/>
        <v>0</v>
      </c>
      <c r="AC116" s="202"/>
      <c r="AD116" s="202"/>
      <c r="AE116" s="203">
        <f t="shared" si="66"/>
        <v>0</v>
      </c>
      <c r="AF116" s="202"/>
      <c r="AG116" s="202"/>
      <c r="AH116" s="203">
        <f t="shared" si="67"/>
        <v>0</v>
      </c>
      <c r="AI116" s="202"/>
      <c r="AJ116" s="202"/>
      <c r="AK116" s="203">
        <f t="shared" si="68"/>
        <v>0</v>
      </c>
      <c r="AL116" s="202"/>
      <c r="AM116" s="202"/>
      <c r="AN116" s="203">
        <f t="shared" si="69"/>
        <v>0</v>
      </c>
      <c r="AO116" s="202"/>
      <c r="AP116" s="202"/>
      <c r="AQ116" s="203">
        <f t="shared" si="70"/>
        <v>0</v>
      </c>
      <c r="AR116" s="202"/>
      <c r="AS116" s="202"/>
      <c r="AT116" s="203">
        <f t="shared" si="71"/>
        <v>0</v>
      </c>
      <c r="AU116" s="202"/>
      <c r="AV116" s="202"/>
      <c r="AW116" s="203">
        <f t="shared" si="72"/>
        <v>0</v>
      </c>
      <c r="AX116" s="202"/>
      <c r="AY116" s="202"/>
      <c r="AZ116" s="203">
        <f t="shared" si="73"/>
        <v>0</v>
      </c>
      <c r="BA116" s="202"/>
      <c r="BB116" s="202"/>
      <c r="BC116" s="203">
        <f t="shared" si="74"/>
        <v>0</v>
      </c>
      <c r="BD116" s="202"/>
      <c r="BE116" s="202"/>
      <c r="BF116" s="203">
        <f t="shared" si="75"/>
        <v>0</v>
      </c>
      <c r="BG116" s="202"/>
      <c r="BH116" s="202"/>
      <c r="BI116" s="203">
        <f t="shared" si="76"/>
        <v>0</v>
      </c>
      <c r="BJ116" s="202"/>
      <c r="BK116" s="202"/>
      <c r="BL116" s="203">
        <f t="shared" si="77"/>
        <v>0</v>
      </c>
      <c r="BM116" s="202"/>
      <c r="BN116" s="202"/>
      <c r="BO116" s="203">
        <f t="shared" si="78"/>
        <v>0</v>
      </c>
      <c r="BP116" s="202"/>
      <c r="BQ116" s="202"/>
      <c r="BR116" s="203">
        <f t="shared" si="79"/>
        <v>0</v>
      </c>
      <c r="BS116" s="202"/>
      <c r="BT116" s="202"/>
      <c r="BU116" s="203">
        <f t="shared" si="80"/>
        <v>0</v>
      </c>
      <c r="BV116" s="202"/>
      <c r="BW116" s="202"/>
      <c r="BX116" s="203">
        <f t="shared" si="81"/>
        <v>0</v>
      </c>
      <c r="BY116" s="202"/>
      <c r="BZ116" s="202"/>
      <c r="CA116" s="203">
        <f t="shared" si="82"/>
        <v>0</v>
      </c>
      <c r="CB116" s="202"/>
      <c r="CC116" s="202"/>
      <c r="CD116" s="203">
        <f t="shared" si="83"/>
        <v>0</v>
      </c>
      <c r="CE116" s="202"/>
      <c r="CF116" s="202"/>
      <c r="CG116" s="203">
        <f t="shared" si="84"/>
        <v>0</v>
      </c>
      <c r="CH116" s="202"/>
      <c r="CI116" s="202"/>
      <c r="CJ116" s="203">
        <f t="shared" si="85"/>
        <v>0</v>
      </c>
    </row>
    <row r="117" spans="2:88" x14ac:dyDescent="0.25">
      <c r="B117" s="180"/>
      <c r="C117" s="180"/>
      <c r="D117" s="181"/>
      <c r="E117" s="38">
        <f t="shared" si="58"/>
        <v>45016</v>
      </c>
      <c r="F117" s="186"/>
      <c r="G117" s="203"/>
      <c r="H117" s="202"/>
      <c r="I117" s="202"/>
      <c r="J117" s="203">
        <f t="shared" si="59"/>
        <v>0</v>
      </c>
      <c r="K117" s="202"/>
      <c r="L117" s="202"/>
      <c r="M117" s="203">
        <f t="shared" si="60"/>
        <v>0</v>
      </c>
      <c r="N117" s="202"/>
      <c r="O117" s="202"/>
      <c r="P117" s="203">
        <f t="shared" si="61"/>
        <v>0</v>
      </c>
      <c r="Q117" s="202"/>
      <c r="R117" s="202"/>
      <c r="S117" s="203">
        <f t="shared" si="62"/>
        <v>0</v>
      </c>
      <c r="T117" s="202"/>
      <c r="U117" s="202"/>
      <c r="V117" s="203">
        <f t="shared" si="63"/>
        <v>0</v>
      </c>
      <c r="W117" s="202"/>
      <c r="X117" s="202"/>
      <c r="Y117" s="203">
        <f t="shared" si="64"/>
        <v>0</v>
      </c>
      <c r="Z117" s="202"/>
      <c r="AA117" s="202"/>
      <c r="AB117" s="203">
        <f t="shared" si="65"/>
        <v>0</v>
      </c>
      <c r="AC117" s="202"/>
      <c r="AD117" s="202"/>
      <c r="AE117" s="203">
        <f t="shared" si="66"/>
        <v>0</v>
      </c>
      <c r="AF117" s="202"/>
      <c r="AG117" s="202"/>
      <c r="AH117" s="203">
        <f t="shared" si="67"/>
        <v>0</v>
      </c>
      <c r="AI117" s="202"/>
      <c r="AJ117" s="202"/>
      <c r="AK117" s="203">
        <f t="shared" si="68"/>
        <v>0</v>
      </c>
      <c r="AL117" s="202"/>
      <c r="AM117" s="202"/>
      <c r="AN117" s="203">
        <f t="shared" si="69"/>
        <v>0</v>
      </c>
      <c r="AO117" s="202"/>
      <c r="AP117" s="202"/>
      <c r="AQ117" s="203">
        <f t="shared" si="70"/>
        <v>0</v>
      </c>
      <c r="AR117" s="202"/>
      <c r="AS117" s="202"/>
      <c r="AT117" s="203">
        <f t="shared" si="71"/>
        <v>0</v>
      </c>
      <c r="AU117" s="202"/>
      <c r="AV117" s="202"/>
      <c r="AW117" s="203">
        <f t="shared" si="72"/>
        <v>0</v>
      </c>
      <c r="AX117" s="202"/>
      <c r="AY117" s="202"/>
      <c r="AZ117" s="203">
        <f t="shared" si="73"/>
        <v>0</v>
      </c>
      <c r="BA117" s="202"/>
      <c r="BB117" s="202"/>
      <c r="BC117" s="203">
        <f t="shared" si="74"/>
        <v>0</v>
      </c>
      <c r="BD117" s="202"/>
      <c r="BE117" s="202"/>
      <c r="BF117" s="203">
        <f t="shared" si="75"/>
        <v>0</v>
      </c>
      <c r="BG117" s="202"/>
      <c r="BH117" s="202"/>
      <c r="BI117" s="203">
        <f t="shared" si="76"/>
        <v>0</v>
      </c>
      <c r="BJ117" s="202"/>
      <c r="BK117" s="202"/>
      <c r="BL117" s="203">
        <f t="shared" si="77"/>
        <v>0</v>
      </c>
      <c r="BM117" s="202"/>
      <c r="BN117" s="202"/>
      <c r="BO117" s="203">
        <f t="shared" si="78"/>
        <v>0</v>
      </c>
      <c r="BP117" s="202"/>
      <c r="BQ117" s="202"/>
      <c r="BR117" s="203">
        <f t="shared" si="79"/>
        <v>0</v>
      </c>
      <c r="BS117" s="202"/>
      <c r="BT117" s="202"/>
      <c r="BU117" s="203">
        <f t="shared" si="80"/>
        <v>0</v>
      </c>
      <c r="BV117" s="202"/>
      <c r="BW117" s="202"/>
      <c r="BX117" s="203">
        <f t="shared" si="81"/>
        <v>0</v>
      </c>
      <c r="BY117" s="202"/>
      <c r="BZ117" s="202"/>
      <c r="CA117" s="203">
        <f t="shared" si="82"/>
        <v>0</v>
      </c>
      <c r="CB117" s="202"/>
      <c r="CC117" s="202"/>
      <c r="CD117" s="203">
        <f t="shared" si="83"/>
        <v>0</v>
      </c>
      <c r="CE117" s="202"/>
      <c r="CF117" s="202"/>
      <c r="CG117" s="203">
        <f t="shared" si="84"/>
        <v>0</v>
      </c>
      <c r="CH117" s="202"/>
      <c r="CI117" s="202"/>
      <c r="CJ117" s="203">
        <f t="shared" si="85"/>
        <v>0</v>
      </c>
    </row>
    <row r="118" spans="2:88" x14ac:dyDescent="0.25">
      <c r="B118" s="180"/>
      <c r="C118" s="180"/>
      <c r="D118" s="181"/>
      <c r="E118" s="38">
        <f t="shared" si="58"/>
        <v>45016</v>
      </c>
      <c r="F118" s="186"/>
      <c r="G118" s="203"/>
      <c r="H118" s="202"/>
      <c r="I118" s="202"/>
      <c r="J118" s="203">
        <f t="shared" si="59"/>
        <v>0</v>
      </c>
      <c r="K118" s="202"/>
      <c r="L118" s="202"/>
      <c r="M118" s="203">
        <f t="shared" si="60"/>
        <v>0</v>
      </c>
      <c r="N118" s="202"/>
      <c r="O118" s="202"/>
      <c r="P118" s="203">
        <f t="shared" si="61"/>
        <v>0</v>
      </c>
      <c r="Q118" s="202"/>
      <c r="R118" s="202"/>
      <c r="S118" s="203">
        <f t="shared" si="62"/>
        <v>0</v>
      </c>
      <c r="T118" s="202"/>
      <c r="U118" s="202"/>
      <c r="V118" s="203">
        <f t="shared" si="63"/>
        <v>0</v>
      </c>
      <c r="W118" s="202"/>
      <c r="X118" s="202"/>
      <c r="Y118" s="203">
        <f t="shared" si="64"/>
        <v>0</v>
      </c>
      <c r="Z118" s="202"/>
      <c r="AA118" s="202"/>
      <c r="AB118" s="203">
        <f t="shared" si="65"/>
        <v>0</v>
      </c>
      <c r="AC118" s="202"/>
      <c r="AD118" s="202"/>
      <c r="AE118" s="203">
        <f t="shared" si="66"/>
        <v>0</v>
      </c>
      <c r="AF118" s="202"/>
      <c r="AG118" s="202"/>
      <c r="AH118" s="203">
        <f t="shared" si="67"/>
        <v>0</v>
      </c>
      <c r="AI118" s="202"/>
      <c r="AJ118" s="202"/>
      <c r="AK118" s="203">
        <f t="shared" si="68"/>
        <v>0</v>
      </c>
      <c r="AL118" s="202"/>
      <c r="AM118" s="202"/>
      <c r="AN118" s="203">
        <f t="shared" si="69"/>
        <v>0</v>
      </c>
      <c r="AO118" s="202"/>
      <c r="AP118" s="202"/>
      <c r="AQ118" s="203">
        <f t="shared" si="70"/>
        <v>0</v>
      </c>
      <c r="AR118" s="202"/>
      <c r="AS118" s="202"/>
      <c r="AT118" s="203">
        <f t="shared" si="71"/>
        <v>0</v>
      </c>
      <c r="AU118" s="202"/>
      <c r="AV118" s="202"/>
      <c r="AW118" s="203">
        <f t="shared" si="72"/>
        <v>0</v>
      </c>
      <c r="AX118" s="202"/>
      <c r="AY118" s="202"/>
      <c r="AZ118" s="203">
        <f t="shared" si="73"/>
        <v>0</v>
      </c>
      <c r="BA118" s="202"/>
      <c r="BB118" s="202"/>
      <c r="BC118" s="203">
        <f t="shared" si="74"/>
        <v>0</v>
      </c>
      <c r="BD118" s="202"/>
      <c r="BE118" s="202"/>
      <c r="BF118" s="203">
        <f t="shared" si="75"/>
        <v>0</v>
      </c>
      <c r="BG118" s="202"/>
      <c r="BH118" s="202"/>
      <c r="BI118" s="203">
        <f t="shared" si="76"/>
        <v>0</v>
      </c>
      <c r="BJ118" s="202"/>
      <c r="BK118" s="202"/>
      <c r="BL118" s="203">
        <f t="shared" si="77"/>
        <v>0</v>
      </c>
      <c r="BM118" s="202"/>
      <c r="BN118" s="202"/>
      <c r="BO118" s="203">
        <f t="shared" si="78"/>
        <v>0</v>
      </c>
      <c r="BP118" s="202"/>
      <c r="BQ118" s="202"/>
      <c r="BR118" s="203">
        <f t="shared" si="79"/>
        <v>0</v>
      </c>
      <c r="BS118" s="202"/>
      <c r="BT118" s="202"/>
      <c r="BU118" s="203">
        <f t="shared" si="80"/>
        <v>0</v>
      </c>
      <c r="BV118" s="202"/>
      <c r="BW118" s="202"/>
      <c r="BX118" s="203">
        <f t="shared" si="81"/>
        <v>0</v>
      </c>
      <c r="BY118" s="202"/>
      <c r="BZ118" s="202"/>
      <c r="CA118" s="203">
        <f t="shared" si="82"/>
        <v>0</v>
      </c>
      <c r="CB118" s="202"/>
      <c r="CC118" s="202"/>
      <c r="CD118" s="203">
        <f t="shared" si="83"/>
        <v>0</v>
      </c>
      <c r="CE118" s="202"/>
      <c r="CF118" s="202"/>
      <c r="CG118" s="203">
        <f t="shared" si="84"/>
        <v>0</v>
      </c>
      <c r="CH118" s="202"/>
      <c r="CI118" s="202"/>
      <c r="CJ118" s="203">
        <f t="shared" si="85"/>
        <v>0</v>
      </c>
    </row>
    <row r="119" spans="2:88" x14ac:dyDescent="0.25">
      <c r="B119" s="180"/>
      <c r="C119" s="180"/>
      <c r="D119" s="181"/>
      <c r="E119" s="38">
        <f t="shared" si="58"/>
        <v>45016</v>
      </c>
      <c r="F119" s="186"/>
      <c r="G119" s="203"/>
      <c r="H119" s="202"/>
      <c r="I119" s="202"/>
      <c r="J119" s="203">
        <f t="shared" si="59"/>
        <v>0</v>
      </c>
      <c r="K119" s="202"/>
      <c r="L119" s="202"/>
      <c r="M119" s="203">
        <f t="shared" si="60"/>
        <v>0</v>
      </c>
      <c r="N119" s="202"/>
      <c r="O119" s="202"/>
      <c r="P119" s="203">
        <f t="shared" si="61"/>
        <v>0</v>
      </c>
      <c r="Q119" s="202"/>
      <c r="R119" s="202"/>
      <c r="S119" s="203">
        <f t="shared" si="62"/>
        <v>0</v>
      </c>
      <c r="T119" s="202"/>
      <c r="U119" s="202"/>
      <c r="V119" s="203">
        <f t="shared" si="63"/>
        <v>0</v>
      </c>
      <c r="W119" s="202"/>
      <c r="X119" s="202"/>
      <c r="Y119" s="203">
        <f t="shared" si="64"/>
        <v>0</v>
      </c>
      <c r="Z119" s="202"/>
      <c r="AA119" s="202"/>
      <c r="AB119" s="203">
        <f t="shared" si="65"/>
        <v>0</v>
      </c>
      <c r="AC119" s="202"/>
      <c r="AD119" s="202"/>
      <c r="AE119" s="203">
        <f t="shared" si="66"/>
        <v>0</v>
      </c>
      <c r="AF119" s="202"/>
      <c r="AG119" s="202"/>
      <c r="AH119" s="203">
        <f t="shared" si="67"/>
        <v>0</v>
      </c>
      <c r="AI119" s="202"/>
      <c r="AJ119" s="202"/>
      <c r="AK119" s="203">
        <f t="shared" si="68"/>
        <v>0</v>
      </c>
      <c r="AL119" s="202"/>
      <c r="AM119" s="202"/>
      <c r="AN119" s="203">
        <f t="shared" si="69"/>
        <v>0</v>
      </c>
      <c r="AO119" s="202"/>
      <c r="AP119" s="202"/>
      <c r="AQ119" s="203">
        <f t="shared" si="70"/>
        <v>0</v>
      </c>
      <c r="AR119" s="202"/>
      <c r="AS119" s="202"/>
      <c r="AT119" s="203">
        <f t="shared" si="71"/>
        <v>0</v>
      </c>
      <c r="AU119" s="202"/>
      <c r="AV119" s="202"/>
      <c r="AW119" s="203">
        <f t="shared" si="72"/>
        <v>0</v>
      </c>
      <c r="AX119" s="202"/>
      <c r="AY119" s="202"/>
      <c r="AZ119" s="203">
        <f t="shared" si="73"/>
        <v>0</v>
      </c>
      <c r="BA119" s="202"/>
      <c r="BB119" s="202"/>
      <c r="BC119" s="203">
        <f t="shared" si="74"/>
        <v>0</v>
      </c>
      <c r="BD119" s="202"/>
      <c r="BE119" s="202"/>
      <c r="BF119" s="203">
        <f t="shared" si="75"/>
        <v>0</v>
      </c>
      <c r="BG119" s="202"/>
      <c r="BH119" s="202"/>
      <c r="BI119" s="203">
        <f t="shared" si="76"/>
        <v>0</v>
      </c>
      <c r="BJ119" s="202"/>
      <c r="BK119" s="202"/>
      <c r="BL119" s="203">
        <f t="shared" si="77"/>
        <v>0</v>
      </c>
      <c r="BM119" s="202"/>
      <c r="BN119" s="202"/>
      <c r="BO119" s="203">
        <f t="shared" si="78"/>
        <v>0</v>
      </c>
      <c r="BP119" s="202"/>
      <c r="BQ119" s="202"/>
      <c r="BR119" s="203">
        <f t="shared" si="79"/>
        <v>0</v>
      </c>
      <c r="BS119" s="202"/>
      <c r="BT119" s="202"/>
      <c r="BU119" s="203">
        <f t="shared" si="80"/>
        <v>0</v>
      </c>
      <c r="BV119" s="202"/>
      <c r="BW119" s="202"/>
      <c r="BX119" s="203">
        <f t="shared" si="81"/>
        <v>0</v>
      </c>
      <c r="BY119" s="202"/>
      <c r="BZ119" s="202"/>
      <c r="CA119" s="203">
        <f t="shared" si="82"/>
        <v>0</v>
      </c>
      <c r="CB119" s="202"/>
      <c r="CC119" s="202"/>
      <c r="CD119" s="203">
        <f t="shared" si="83"/>
        <v>0</v>
      </c>
      <c r="CE119" s="202"/>
      <c r="CF119" s="202"/>
      <c r="CG119" s="203">
        <f t="shared" si="84"/>
        <v>0</v>
      </c>
      <c r="CH119" s="202"/>
      <c r="CI119" s="202"/>
      <c r="CJ119" s="203">
        <f t="shared" si="85"/>
        <v>0</v>
      </c>
    </row>
    <row r="120" spans="2:88" x14ac:dyDescent="0.25">
      <c r="B120" s="180"/>
      <c r="C120" s="180"/>
      <c r="D120" s="181"/>
      <c r="E120" s="38">
        <f t="shared" si="58"/>
        <v>45016</v>
      </c>
      <c r="F120" s="186"/>
      <c r="G120" s="203"/>
      <c r="H120" s="202"/>
      <c r="I120" s="202"/>
      <c r="J120" s="203">
        <f t="shared" si="59"/>
        <v>0</v>
      </c>
      <c r="K120" s="202"/>
      <c r="L120" s="202"/>
      <c r="M120" s="203">
        <f t="shared" si="60"/>
        <v>0</v>
      </c>
      <c r="N120" s="202"/>
      <c r="O120" s="202"/>
      <c r="P120" s="203">
        <f t="shared" si="61"/>
        <v>0</v>
      </c>
      <c r="Q120" s="202"/>
      <c r="R120" s="202"/>
      <c r="S120" s="203">
        <f t="shared" si="62"/>
        <v>0</v>
      </c>
      <c r="T120" s="202"/>
      <c r="U120" s="202"/>
      <c r="V120" s="203">
        <f t="shared" si="63"/>
        <v>0</v>
      </c>
      <c r="W120" s="202"/>
      <c r="X120" s="202"/>
      <c r="Y120" s="203">
        <f t="shared" si="64"/>
        <v>0</v>
      </c>
      <c r="Z120" s="202"/>
      <c r="AA120" s="202"/>
      <c r="AB120" s="203">
        <f t="shared" si="65"/>
        <v>0</v>
      </c>
      <c r="AC120" s="202"/>
      <c r="AD120" s="202"/>
      <c r="AE120" s="203">
        <f t="shared" si="66"/>
        <v>0</v>
      </c>
      <c r="AF120" s="202"/>
      <c r="AG120" s="202"/>
      <c r="AH120" s="203">
        <f t="shared" si="67"/>
        <v>0</v>
      </c>
      <c r="AI120" s="202"/>
      <c r="AJ120" s="202"/>
      <c r="AK120" s="203">
        <f t="shared" si="68"/>
        <v>0</v>
      </c>
      <c r="AL120" s="202"/>
      <c r="AM120" s="202"/>
      <c r="AN120" s="203">
        <f t="shared" si="69"/>
        <v>0</v>
      </c>
      <c r="AO120" s="202"/>
      <c r="AP120" s="202"/>
      <c r="AQ120" s="203">
        <f t="shared" si="70"/>
        <v>0</v>
      </c>
      <c r="AR120" s="202"/>
      <c r="AS120" s="202"/>
      <c r="AT120" s="203">
        <f t="shared" si="71"/>
        <v>0</v>
      </c>
      <c r="AU120" s="202"/>
      <c r="AV120" s="202"/>
      <c r="AW120" s="203">
        <f t="shared" si="72"/>
        <v>0</v>
      </c>
      <c r="AX120" s="202"/>
      <c r="AY120" s="202"/>
      <c r="AZ120" s="203">
        <f t="shared" si="73"/>
        <v>0</v>
      </c>
      <c r="BA120" s="202"/>
      <c r="BB120" s="202"/>
      <c r="BC120" s="203">
        <f t="shared" si="74"/>
        <v>0</v>
      </c>
      <c r="BD120" s="202"/>
      <c r="BE120" s="202"/>
      <c r="BF120" s="203">
        <f t="shared" si="75"/>
        <v>0</v>
      </c>
      <c r="BG120" s="202"/>
      <c r="BH120" s="202"/>
      <c r="BI120" s="203">
        <f t="shared" si="76"/>
        <v>0</v>
      </c>
      <c r="BJ120" s="202"/>
      <c r="BK120" s="202"/>
      <c r="BL120" s="203">
        <f t="shared" si="77"/>
        <v>0</v>
      </c>
      <c r="BM120" s="202"/>
      <c r="BN120" s="202"/>
      <c r="BO120" s="203">
        <f t="shared" si="78"/>
        <v>0</v>
      </c>
      <c r="BP120" s="202"/>
      <c r="BQ120" s="202"/>
      <c r="BR120" s="203">
        <f t="shared" si="79"/>
        <v>0</v>
      </c>
      <c r="BS120" s="202"/>
      <c r="BT120" s="202"/>
      <c r="BU120" s="203">
        <f t="shared" si="80"/>
        <v>0</v>
      </c>
      <c r="BV120" s="202"/>
      <c r="BW120" s="202"/>
      <c r="BX120" s="203">
        <f t="shared" si="81"/>
        <v>0</v>
      </c>
      <c r="BY120" s="202"/>
      <c r="BZ120" s="202"/>
      <c r="CA120" s="203">
        <f t="shared" si="82"/>
        <v>0</v>
      </c>
      <c r="CB120" s="202"/>
      <c r="CC120" s="202"/>
      <c r="CD120" s="203">
        <f t="shared" si="83"/>
        <v>0</v>
      </c>
      <c r="CE120" s="202"/>
      <c r="CF120" s="202"/>
      <c r="CG120" s="203">
        <f t="shared" si="84"/>
        <v>0</v>
      </c>
      <c r="CH120" s="202"/>
      <c r="CI120" s="202"/>
      <c r="CJ120" s="203">
        <f t="shared" si="85"/>
        <v>0</v>
      </c>
    </row>
    <row r="121" spans="2:88" x14ac:dyDescent="0.25">
      <c r="B121" s="180"/>
      <c r="C121" s="180"/>
      <c r="D121" s="181"/>
      <c r="E121" s="38">
        <f t="shared" si="58"/>
        <v>45016</v>
      </c>
      <c r="F121" s="186"/>
      <c r="G121" s="203"/>
      <c r="H121" s="202"/>
      <c r="I121" s="202"/>
      <c r="J121" s="203">
        <f t="shared" si="59"/>
        <v>0</v>
      </c>
      <c r="K121" s="202"/>
      <c r="L121" s="202"/>
      <c r="M121" s="203">
        <f t="shared" si="60"/>
        <v>0</v>
      </c>
      <c r="N121" s="202"/>
      <c r="O121" s="202"/>
      <c r="P121" s="203">
        <f t="shared" si="61"/>
        <v>0</v>
      </c>
      <c r="Q121" s="202"/>
      <c r="R121" s="202"/>
      <c r="S121" s="203">
        <f t="shared" si="62"/>
        <v>0</v>
      </c>
      <c r="T121" s="202"/>
      <c r="U121" s="202"/>
      <c r="V121" s="203">
        <f t="shared" si="63"/>
        <v>0</v>
      </c>
      <c r="W121" s="202"/>
      <c r="X121" s="202"/>
      <c r="Y121" s="203">
        <f t="shared" si="64"/>
        <v>0</v>
      </c>
      <c r="Z121" s="202"/>
      <c r="AA121" s="202"/>
      <c r="AB121" s="203">
        <f t="shared" si="65"/>
        <v>0</v>
      </c>
      <c r="AC121" s="202"/>
      <c r="AD121" s="202"/>
      <c r="AE121" s="203">
        <f t="shared" si="66"/>
        <v>0</v>
      </c>
      <c r="AF121" s="202"/>
      <c r="AG121" s="202"/>
      <c r="AH121" s="203">
        <f t="shared" si="67"/>
        <v>0</v>
      </c>
      <c r="AI121" s="202"/>
      <c r="AJ121" s="202"/>
      <c r="AK121" s="203">
        <f t="shared" si="68"/>
        <v>0</v>
      </c>
      <c r="AL121" s="202"/>
      <c r="AM121" s="202"/>
      <c r="AN121" s="203">
        <f t="shared" si="69"/>
        <v>0</v>
      </c>
      <c r="AO121" s="202"/>
      <c r="AP121" s="202"/>
      <c r="AQ121" s="203">
        <f t="shared" si="70"/>
        <v>0</v>
      </c>
      <c r="AR121" s="202"/>
      <c r="AS121" s="202"/>
      <c r="AT121" s="203">
        <f t="shared" si="71"/>
        <v>0</v>
      </c>
      <c r="AU121" s="202"/>
      <c r="AV121" s="202"/>
      <c r="AW121" s="203">
        <f t="shared" si="72"/>
        <v>0</v>
      </c>
      <c r="AX121" s="202"/>
      <c r="AY121" s="202"/>
      <c r="AZ121" s="203">
        <f t="shared" si="73"/>
        <v>0</v>
      </c>
      <c r="BA121" s="202"/>
      <c r="BB121" s="202"/>
      <c r="BC121" s="203">
        <f t="shared" si="74"/>
        <v>0</v>
      </c>
      <c r="BD121" s="202"/>
      <c r="BE121" s="202"/>
      <c r="BF121" s="203">
        <f t="shared" si="75"/>
        <v>0</v>
      </c>
      <c r="BG121" s="202"/>
      <c r="BH121" s="202"/>
      <c r="BI121" s="203">
        <f t="shared" si="76"/>
        <v>0</v>
      </c>
      <c r="BJ121" s="202"/>
      <c r="BK121" s="202"/>
      <c r="BL121" s="203">
        <f t="shared" si="77"/>
        <v>0</v>
      </c>
      <c r="BM121" s="202"/>
      <c r="BN121" s="202"/>
      <c r="BO121" s="203">
        <f t="shared" si="78"/>
        <v>0</v>
      </c>
      <c r="BP121" s="202"/>
      <c r="BQ121" s="202"/>
      <c r="BR121" s="203">
        <f t="shared" si="79"/>
        <v>0</v>
      </c>
      <c r="BS121" s="202"/>
      <c r="BT121" s="202"/>
      <c r="BU121" s="203">
        <f t="shared" si="80"/>
        <v>0</v>
      </c>
      <c r="BV121" s="202"/>
      <c r="BW121" s="202"/>
      <c r="BX121" s="203">
        <f t="shared" si="81"/>
        <v>0</v>
      </c>
      <c r="BY121" s="202"/>
      <c r="BZ121" s="202"/>
      <c r="CA121" s="203">
        <f t="shared" si="82"/>
        <v>0</v>
      </c>
      <c r="CB121" s="202"/>
      <c r="CC121" s="202"/>
      <c r="CD121" s="203">
        <f t="shared" si="83"/>
        <v>0</v>
      </c>
      <c r="CE121" s="202"/>
      <c r="CF121" s="202"/>
      <c r="CG121" s="203">
        <f t="shared" si="84"/>
        <v>0</v>
      </c>
      <c r="CH121" s="202"/>
      <c r="CI121" s="202"/>
      <c r="CJ121" s="203">
        <f t="shared" si="85"/>
        <v>0</v>
      </c>
    </row>
    <row r="122" spans="2:88" x14ac:dyDescent="0.25">
      <c r="B122" s="180"/>
      <c r="C122" s="180"/>
      <c r="D122" s="181"/>
      <c r="E122" s="38">
        <f t="shared" si="58"/>
        <v>45016</v>
      </c>
      <c r="F122" s="186"/>
      <c r="G122" s="203"/>
      <c r="H122" s="202"/>
      <c r="I122" s="202"/>
      <c r="J122" s="203">
        <f t="shared" si="59"/>
        <v>0</v>
      </c>
      <c r="K122" s="202"/>
      <c r="L122" s="202"/>
      <c r="M122" s="203">
        <f t="shared" si="60"/>
        <v>0</v>
      </c>
      <c r="N122" s="202"/>
      <c r="O122" s="202"/>
      <c r="P122" s="203">
        <f t="shared" si="61"/>
        <v>0</v>
      </c>
      <c r="Q122" s="202"/>
      <c r="R122" s="202"/>
      <c r="S122" s="203">
        <f t="shared" si="62"/>
        <v>0</v>
      </c>
      <c r="T122" s="202"/>
      <c r="U122" s="202"/>
      <c r="V122" s="203">
        <f t="shared" si="63"/>
        <v>0</v>
      </c>
      <c r="W122" s="202"/>
      <c r="X122" s="202"/>
      <c r="Y122" s="203">
        <f t="shared" si="64"/>
        <v>0</v>
      </c>
      <c r="Z122" s="202"/>
      <c r="AA122" s="202"/>
      <c r="AB122" s="203">
        <f t="shared" si="65"/>
        <v>0</v>
      </c>
      <c r="AC122" s="202"/>
      <c r="AD122" s="202"/>
      <c r="AE122" s="203">
        <f t="shared" si="66"/>
        <v>0</v>
      </c>
      <c r="AF122" s="202"/>
      <c r="AG122" s="202"/>
      <c r="AH122" s="203">
        <f t="shared" si="67"/>
        <v>0</v>
      </c>
      <c r="AI122" s="202"/>
      <c r="AJ122" s="202"/>
      <c r="AK122" s="203">
        <f t="shared" si="68"/>
        <v>0</v>
      </c>
      <c r="AL122" s="202"/>
      <c r="AM122" s="202"/>
      <c r="AN122" s="203">
        <f t="shared" si="69"/>
        <v>0</v>
      </c>
      <c r="AO122" s="202"/>
      <c r="AP122" s="202"/>
      <c r="AQ122" s="203">
        <f t="shared" si="70"/>
        <v>0</v>
      </c>
      <c r="AR122" s="202"/>
      <c r="AS122" s="202"/>
      <c r="AT122" s="203">
        <f t="shared" si="71"/>
        <v>0</v>
      </c>
      <c r="AU122" s="202"/>
      <c r="AV122" s="202"/>
      <c r="AW122" s="203">
        <f t="shared" si="72"/>
        <v>0</v>
      </c>
      <c r="AX122" s="202"/>
      <c r="AY122" s="202"/>
      <c r="AZ122" s="203">
        <f t="shared" si="73"/>
        <v>0</v>
      </c>
      <c r="BA122" s="202"/>
      <c r="BB122" s="202"/>
      <c r="BC122" s="203">
        <f t="shared" si="74"/>
        <v>0</v>
      </c>
      <c r="BD122" s="202"/>
      <c r="BE122" s="202"/>
      <c r="BF122" s="203">
        <f t="shared" si="75"/>
        <v>0</v>
      </c>
      <c r="BG122" s="202"/>
      <c r="BH122" s="202"/>
      <c r="BI122" s="203">
        <f t="shared" si="76"/>
        <v>0</v>
      </c>
      <c r="BJ122" s="202"/>
      <c r="BK122" s="202"/>
      <c r="BL122" s="203">
        <f t="shared" si="77"/>
        <v>0</v>
      </c>
      <c r="BM122" s="202"/>
      <c r="BN122" s="202"/>
      <c r="BO122" s="203">
        <f t="shared" si="78"/>
        <v>0</v>
      </c>
      <c r="BP122" s="202"/>
      <c r="BQ122" s="202"/>
      <c r="BR122" s="203">
        <f t="shared" si="79"/>
        <v>0</v>
      </c>
      <c r="BS122" s="202"/>
      <c r="BT122" s="202"/>
      <c r="BU122" s="203">
        <f t="shared" si="80"/>
        <v>0</v>
      </c>
      <c r="BV122" s="202"/>
      <c r="BW122" s="202"/>
      <c r="BX122" s="203">
        <f t="shared" si="81"/>
        <v>0</v>
      </c>
      <c r="BY122" s="202"/>
      <c r="BZ122" s="202"/>
      <c r="CA122" s="203">
        <f t="shared" si="82"/>
        <v>0</v>
      </c>
      <c r="CB122" s="202"/>
      <c r="CC122" s="202"/>
      <c r="CD122" s="203">
        <f t="shared" si="83"/>
        <v>0</v>
      </c>
      <c r="CE122" s="202"/>
      <c r="CF122" s="202"/>
      <c r="CG122" s="203">
        <f t="shared" si="84"/>
        <v>0</v>
      </c>
      <c r="CH122" s="202"/>
      <c r="CI122" s="202"/>
      <c r="CJ122" s="203">
        <f t="shared" si="85"/>
        <v>0</v>
      </c>
    </row>
    <row r="123" spans="2:88" x14ac:dyDescent="0.25">
      <c r="B123" s="180"/>
      <c r="C123" s="180"/>
      <c r="D123" s="181"/>
      <c r="E123" s="38">
        <f t="shared" si="58"/>
        <v>45016</v>
      </c>
      <c r="F123" s="186"/>
      <c r="G123" s="203"/>
      <c r="H123" s="202"/>
      <c r="I123" s="202"/>
      <c r="J123" s="203">
        <f t="shared" si="59"/>
        <v>0</v>
      </c>
      <c r="K123" s="202"/>
      <c r="L123" s="202"/>
      <c r="M123" s="203">
        <f t="shared" si="60"/>
        <v>0</v>
      </c>
      <c r="N123" s="202"/>
      <c r="O123" s="202"/>
      <c r="P123" s="203">
        <f t="shared" si="61"/>
        <v>0</v>
      </c>
      <c r="Q123" s="202"/>
      <c r="R123" s="202"/>
      <c r="S123" s="203">
        <f t="shared" si="62"/>
        <v>0</v>
      </c>
      <c r="T123" s="202"/>
      <c r="U123" s="202"/>
      <c r="V123" s="203">
        <f t="shared" si="63"/>
        <v>0</v>
      </c>
      <c r="W123" s="202"/>
      <c r="X123" s="202"/>
      <c r="Y123" s="203">
        <f t="shared" si="64"/>
        <v>0</v>
      </c>
      <c r="Z123" s="202"/>
      <c r="AA123" s="202"/>
      <c r="AB123" s="203">
        <f t="shared" si="65"/>
        <v>0</v>
      </c>
      <c r="AC123" s="202"/>
      <c r="AD123" s="202"/>
      <c r="AE123" s="203">
        <f t="shared" si="66"/>
        <v>0</v>
      </c>
      <c r="AF123" s="202"/>
      <c r="AG123" s="202"/>
      <c r="AH123" s="203">
        <f t="shared" si="67"/>
        <v>0</v>
      </c>
      <c r="AI123" s="202"/>
      <c r="AJ123" s="202"/>
      <c r="AK123" s="203">
        <f t="shared" si="68"/>
        <v>0</v>
      </c>
      <c r="AL123" s="202"/>
      <c r="AM123" s="202"/>
      <c r="AN123" s="203">
        <f t="shared" si="69"/>
        <v>0</v>
      </c>
      <c r="AO123" s="202"/>
      <c r="AP123" s="202"/>
      <c r="AQ123" s="203">
        <f t="shared" si="70"/>
        <v>0</v>
      </c>
      <c r="AR123" s="202"/>
      <c r="AS123" s="202"/>
      <c r="AT123" s="203">
        <f t="shared" si="71"/>
        <v>0</v>
      </c>
      <c r="AU123" s="202"/>
      <c r="AV123" s="202"/>
      <c r="AW123" s="203">
        <f t="shared" si="72"/>
        <v>0</v>
      </c>
      <c r="AX123" s="202"/>
      <c r="AY123" s="202"/>
      <c r="AZ123" s="203">
        <f t="shared" si="73"/>
        <v>0</v>
      </c>
      <c r="BA123" s="202"/>
      <c r="BB123" s="202"/>
      <c r="BC123" s="203">
        <f t="shared" si="74"/>
        <v>0</v>
      </c>
      <c r="BD123" s="202"/>
      <c r="BE123" s="202"/>
      <c r="BF123" s="203">
        <f t="shared" si="75"/>
        <v>0</v>
      </c>
      <c r="BG123" s="202"/>
      <c r="BH123" s="202"/>
      <c r="BI123" s="203">
        <f t="shared" si="76"/>
        <v>0</v>
      </c>
      <c r="BJ123" s="202"/>
      <c r="BK123" s="202"/>
      <c r="BL123" s="203">
        <f t="shared" si="77"/>
        <v>0</v>
      </c>
      <c r="BM123" s="202"/>
      <c r="BN123" s="202"/>
      <c r="BO123" s="203">
        <f t="shared" si="78"/>
        <v>0</v>
      </c>
      <c r="BP123" s="202"/>
      <c r="BQ123" s="202"/>
      <c r="BR123" s="203">
        <f t="shared" si="79"/>
        <v>0</v>
      </c>
      <c r="BS123" s="202"/>
      <c r="BT123" s="202"/>
      <c r="BU123" s="203">
        <f t="shared" si="80"/>
        <v>0</v>
      </c>
      <c r="BV123" s="202"/>
      <c r="BW123" s="202"/>
      <c r="BX123" s="203">
        <f t="shared" si="81"/>
        <v>0</v>
      </c>
      <c r="BY123" s="202"/>
      <c r="BZ123" s="202"/>
      <c r="CA123" s="203">
        <f t="shared" si="82"/>
        <v>0</v>
      </c>
      <c r="CB123" s="202"/>
      <c r="CC123" s="202"/>
      <c r="CD123" s="203">
        <f t="shared" si="83"/>
        <v>0</v>
      </c>
      <c r="CE123" s="202"/>
      <c r="CF123" s="202"/>
      <c r="CG123" s="203">
        <f t="shared" si="84"/>
        <v>0</v>
      </c>
      <c r="CH123" s="202"/>
      <c r="CI123" s="202"/>
      <c r="CJ123" s="203">
        <f t="shared" si="85"/>
        <v>0</v>
      </c>
    </row>
    <row r="124" spans="2:88" x14ac:dyDescent="0.25">
      <c r="B124" s="180"/>
      <c r="C124" s="180"/>
      <c r="D124" s="181"/>
      <c r="E124" s="38">
        <f t="shared" si="58"/>
        <v>45016</v>
      </c>
      <c r="F124" s="186"/>
      <c r="G124" s="203"/>
      <c r="H124" s="202"/>
      <c r="I124" s="202"/>
      <c r="J124" s="203">
        <f t="shared" si="59"/>
        <v>0</v>
      </c>
      <c r="K124" s="202"/>
      <c r="L124" s="202"/>
      <c r="M124" s="203">
        <f t="shared" si="60"/>
        <v>0</v>
      </c>
      <c r="N124" s="202"/>
      <c r="O124" s="202"/>
      <c r="P124" s="203">
        <f t="shared" si="61"/>
        <v>0</v>
      </c>
      <c r="Q124" s="202"/>
      <c r="R124" s="202"/>
      <c r="S124" s="203">
        <f t="shared" si="62"/>
        <v>0</v>
      </c>
      <c r="T124" s="202"/>
      <c r="U124" s="202"/>
      <c r="V124" s="203">
        <f t="shared" si="63"/>
        <v>0</v>
      </c>
      <c r="W124" s="202"/>
      <c r="X124" s="202"/>
      <c r="Y124" s="203">
        <f t="shared" si="64"/>
        <v>0</v>
      </c>
      <c r="Z124" s="202"/>
      <c r="AA124" s="202"/>
      <c r="AB124" s="203">
        <f t="shared" si="65"/>
        <v>0</v>
      </c>
      <c r="AC124" s="202"/>
      <c r="AD124" s="202"/>
      <c r="AE124" s="203">
        <f t="shared" si="66"/>
        <v>0</v>
      </c>
      <c r="AF124" s="202"/>
      <c r="AG124" s="202"/>
      <c r="AH124" s="203">
        <f t="shared" si="67"/>
        <v>0</v>
      </c>
      <c r="AI124" s="202"/>
      <c r="AJ124" s="202"/>
      <c r="AK124" s="203">
        <f t="shared" si="68"/>
        <v>0</v>
      </c>
      <c r="AL124" s="202"/>
      <c r="AM124" s="202"/>
      <c r="AN124" s="203">
        <f t="shared" si="69"/>
        <v>0</v>
      </c>
      <c r="AO124" s="202"/>
      <c r="AP124" s="202"/>
      <c r="AQ124" s="203">
        <f t="shared" si="70"/>
        <v>0</v>
      </c>
      <c r="AR124" s="202"/>
      <c r="AS124" s="202"/>
      <c r="AT124" s="203">
        <f t="shared" si="71"/>
        <v>0</v>
      </c>
      <c r="AU124" s="202"/>
      <c r="AV124" s="202"/>
      <c r="AW124" s="203">
        <f t="shared" si="72"/>
        <v>0</v>
      </c>
      <c r="AX124" s="202"/>
      <c r="AY124" s="202"/>
      <c r="AZ124" s="203">
        <f t="shared" si="73"/>
        <v>0</v>
      </c>
      <c r="BA124" s="202"/>
      <c r="BB124" s="202"/>
      <c r="BC124" s="203">
        <f t="shared" si="74"/>
        <v>0</v>
      </c>
      <c r="BD124" s="202"/>
      <c r="BE124" s="202"/>
      <c r="BF124" s="203">
        <f t="shared" si="75"/>
        <v>0</v>
      </c>
      <c r="BG124" s="202"/>
      <c r="BH124" s="202"/>
      <c r="BI124" s="203">
        <f t="shared" si="76"/>
        <v>0</v>
      </c>
      <c r="BJ124" s="202"/>
      <c r="BK124" s="202"/>
      <c r="BL124" s="203">
        <f t="shared" si="77"/>
        <v>0</v>
      </c>
      <c r="BM124" s="202"/>
      <c r="BN124" s="202"/>
      <c r="BO124" s="203">
        <f t="shared" si="78"/>
        <v>0</v>
      </c>
      <c r="BP124" s="202"/>
      <c r="BQ124" s="202"/>
      <c r="BR124" s="203">
        <f t="shared" si="79"/>
        <v>0</v>
      </c>
      <c r="BS124" s="202"/>
      <c r="BT124" s="202"/>
      <c r="BU124" s="203">
        <f t="shared" si="80"/>
        <v>0</v>
      </c>
      <c r="BV124" s="202"/>
      <c r="BW124" s="202"/>
      <c r="BX124" s="203">
        <f t="shared" si="81"/>
        <v>0</v>
      </c>
      <c r="BY124" s="202"/>
      <c r="BZ124" s="202"/>
      <c r="CA124" s="203">
        <f t="shared" si="82"/>
        <v>0</v>
      </c>
      <c r="CB124" s="202"/>
      <c r="CC124" s="202"/>
      <c r="CD124" s="203">
        <f t="shared" si="83"/>
        <v>0</v>
      </c>
      <c r="CE124" s="202"/>
      <c r="CF124" s="202"/>
      <c r="CG124" s="203">
        <f t="shared" si="84"/>
        <v>0</v>
      </c>
      <c r="CH124" s="202"/>
      <c r="CI124" s="202"/>
      <c r="CJ124" s="203">
        <f t="shared" si="85"/>
        <v>0</v>
      </c>
    </row>
    <row r="125" spans="2:88" x14ac:dyDescent="0.25">
      <c r="B125" s="180"/>
      <c r="C125" s="180"/>
      <c r="D125" s="181"/>
      <c r="E125" s="38">
        <f t="shared" si="58"/>
        <v>45016</v>
      </c>
      <c r="F125" s="186"/>
      <c r="G125" s="203"/>
      <c r="H125" s="202"/>
      <c r="I125" s="202"/>
      <c r="J125" s="203">
        <f t="shared" si="59"/>
        <v>0</v>
      </c>
      <c r="K125" s="202"/>
      <c r="L125" s="202"/>
      <c r="M125" s="203">
        <f t="shared" si="60"/>
        <v>0</v>
      </c>
      <c r="N125" s="202"/>
      <c r="O125" s="202"/>
      <c r="P125" s="203">
        <f t="shared" si="61"/>
        <v>0</v>
      </c>
      <c r="Q125" s="202"/>
      <c r="R125" s="202"/>
      <c r="S125" s="203">
        <f t="shared" si="62"/>
        <v>0</v>
      </c>
      <c r="T125" s="202"/>
      <c r="U125" s="202"/>
      <c r="V125" s="203">
        <f t="shared" si="63"/>
        <v>0</v>
      </c>
      <c r="W125" s="202"/>
      <c r="X125" s="202"/>
      <c r="Y125" s="203">
        <f t="shared" si="64"/>
        <v>0</v>
      </c>
      <c r="Z125" s="202"/>
      <c r="AA125" s="202"/>
      <c r="AB125" s="203">
        <f t="shared" si="65"/>
        <v>0</v>
      </c>
      <c r="AC125" s="202"/>
      <c r="AD125" s="202"/>
      <c r="AE125" s="203">
        <f t="shared" si="66"/>
        <v>0</v>
      </c>
      <c r="AF125" s="202"/>
      <c r="AG125" s="202"/>
      <c r="AH125" s="203">
        <f t="shared" si="67"/>
        <v>0</v>
      </c>
      <c r="AI125" s="202"/>
      <c r="AJ125" s="202"/>
      <c r="AK125" s="203">
        <f t="shared" si="68"/>
        <v>0</v>
      </c>
      <c r="AL125" s="202"/>
      <c r="AM125" s="202"/>
      <c r="AN125" s="203">
        <f t="shared" si="69"/>
        <v>0</v>
      </c>
      <c r="AO125" s="202"/>
      <c r="AP125" s="202"/>
      <c r="AQ125" s="203">
        <f t="shared" si="70"/>
        <v>0</v>
      </c>
      <c r="AR125" s="202"/>
      <c r="AS125" s="202"/>
      <c r="AT125" s="203">
        <f t="shared" si="71"/>
        <v>0</v>
      </c>
      <c r="AU125" s="202"/>
      <c r="AV125" s="202"/>
      <c r="AW125" s="203">
        <f t="shared" si="72"/>
        <v>0</v>
      </c>
      <c r="AX125" s="202"/>
      <c r="AY125" s="202"/>
      <c r="AZ125" s="203">
        <f t="shared" si="73"/>
        <v>0</v>
      </c>
      <c r="BA125" s="202"/>
      <c r="BB125" s="202"/>
      <c r="BC125" s="203">
        <f t="shared" si="74"/>
        <v>0</v>
      </c>
      <c r="BD125" s="202"/>
      <c r="BE125" s="202"/>
      <c r="BF125" s="203">
        <f t="shared" si="75"/>
        <v>0</v>
      </c>
      <c r="BG125" s="202"/>
      <c r="BH125" s="202"/>
      <c r="BI125" s="203">
        <f t="shared" si="76"/>
        <v>0</v>
      </c>
      <c r="BJ125" s="202"/>
      <c r="BK125" s="202"/>
      <c r="BL125" s="203">
        <f t="shared" si="77"/>
        <v>0</v>
      </c>
      <c r="BM125" s="202"/>
      <c r="BN125" s="202"/>
      <c r="BO125" s="203">
        <f t="shared" si="78"/>
        <v>0</v>
      </c>
      <c r="BP125" s="202"/>
      <c r="BQ125" s="202"/>
      <c r="BR125" s="203">
        <f t="shared" si="79"/>
        <v>0</v>
      </c>
      <c r="BS125" s="202"/>
      <c r="BT125" s="202"/>
      <c r="BU125" s="203">
        <f t="shared" si="80"/>
        <v>0</v>
      </c>
      <c r="BV125" s="202"/>
      <c r="BW125" s="202"/>
      <c r="BX125" s="203">
        <f t="shared" si="81"/>
        <v>0</v>
      </c>
      <c r="BY125" s="202"/>
      <c r="BZ125" s="202"/>
      <c r="CA125" s="203">
        <f t="shared" si="82"/>
        <v>0</v>
      </c>
      <c r="CB125" s="202"/>
      <c r="CC125" s="202"/>
      <c r="CD125" s="203">
        <f t="shared" si="83"/>
        <v>0</v>
      </c>
      <c r="CE125" s="202"/>
      <c r="CF125" s="202"/>
      <c r="CG125" s="203">
        <f t="shared" si="84"/>
        <v>0</v>
      </c>
      <c r="CH125" s="202"/>
      <c r="CI125" s="202"/>
      <c r="CJ125" s="203">
        <f t="shared" si="85"/>
        <v>0</v>
      </c>
    </row>
    <row r="126" spans="2:88" x14ac:dyDescent="0.25">
      <c r="B126" s="180"/>
      <c r="C126" s="180"/>
      <c r="D126" s="181"/>
      <c r="E126" s="38">
        <f t="shared" si="58"/>
        <v>45016</v>
      </c>
      <c r="F126" s="186"/>
      <c r="G126" s="203"/>
      <c r="H126" s="202"/>
      <c r="I126" s="202"/>
      <c r="J126" s="203">
        <f t="shared" si="59"/>
        <v>0</v>
      </c>
      <c r="K126" s="202"/>
      <c r="L126" s="202"/>
      <c r="M126" s="203">
        <f t="shared" si="60"/>
        <v>0</v>
      </c>
      <c r="N126" s="202"/>
      <c r="O126" s="202"/>
      <c r="P126" s="203">
        <f t="shared" si="61"/>
        <v>0</v>
      </c>
      <c r="Q126" s="202"/>
      <c r="R126" s="202"/>
      <c r="S126" s="203">
        <f t="shared" si="62"/>
        <v>0</v>
      </c>
      <c r="T126" s="202"/>
      <c r="U126" s="202"/>
      <c r="V126" s="203">
        <f t="shared" si="63"/>
        <v>0</v>
      </c>
      <c r="W126" s="202"/>
      <c r="X126" s="202"/>
      <c r="Y126" s="203">
        <f t="shared" si="64"/>
        <v>0</v>
      </c>
      <c r="Z126" s="202"/>
      <c r="AA126" s="202"/>
      <c r="AB126" s="203">
        <f t="shared" si="65"/>
        <v>0</v>
      </c>
      <c r="AC126" s="202"/>
      <c r="AD126" s="202"/>
      <c r="AE126" s="203">
        <f t="shared" si="66"/>
        <v>0</v>
      </c>
      <c r="AF126" s="202"/>
      <c r="AG126" s="202"/>
      <c r="AH126" s="203">
        <f t="shared" si="67"/>
        <v>0</v>
      </c>
      <c r="AI126" s="202"/>
      <c r="AJ126" s="202"/>
      <c r="AK126" s="203">
        <f t="shared" si="68"/>
        <v>0</v>
      </c>
      <c r="AL126" s="202"/>
      <c r="AM126" s="202"/>
      <c r="AN126" s="203">
        <f t="shared" si="69"/>
        <v>0</v>
      </c>
      <c r="AO126" s="202"/>
      <c r="AP126" s="202"/>
      <c r="AQ126" s="203">
        <f t="shared" si="70"/>
        <v>0</v>
      </c>
      <c r="AR126" s="202"/>
      <c r="AS126" s="202"/>
      <c r="AT126" s="203">
        <f t="shared" si="71"/>
        <v>0</v>
      </c>
      <c r="AU126" s="202"/>
      <c r="AV126" s="202"/>
      <c r="AW126" s="203">
        <f t="shared" si="72"/>
        <v>0</v>
      </c>
      <c r="AX126" s="202"/>
      <c r="AY126" s="202"/>
      <c r="AZ126" s="203">
        <f t="shared" si="73"/>
        <v>0</v>
      </c>
      <c r="BA126" s="202"/>
      <c r="BB126" s="202"/>
      <c r="BC126" s="203">
        <f t="shared" si="74"/>
        <v>0</v>
      </c>
      <c r="BD126" s="202"/>
      <c r="BE126" s="202"/>
      <c r="BF126" s="203">
        <f t="shared" si="75"/>
        <v>0</v>
      </c>
      <c r="BG126" s="202"/>
      <c r="BH126" s="202"/>
      <c r="BI126" s="203">
        <f t="shared" si="76"/>
        <v>0</v>
      </c>
      <c r="BJ126" s="202"/>
      <c r="BK126" s="202"/>
      <c r="BL126" s="203">
        <f t="shared" si="77"/>
        <v>0</v>
      </c>
      <c r="BM126" s="202"/>
      <c r="BN126" s="202"/>
      <c r="BO126" s="203">
        <f t="shared" si="78"/>
        <v>0</v>
      </c>
      <c r="BP126" s="202"/>
      <c r="BQ126" s="202"/>
      <c r="BR126" s="203">
        <f t="shared" si="79"/>
        <v>0</v>
      </c>
      <c r="BS126" s="202"/>
      <c r="BT126" s="202"/>
      <c r="BU126" s="203">
        <f t="shared" si="80"/>
        <v>0</v>
      </c>
      <c r="BV126" s="202"/>
      <c r="BW126" s="202"/>
      <c r="BX126" s="203">
        <f t="shared" si="81"/>
        <v>0</v>
      </c>
      <c r="BY126" s="202"/>
      <c r="BZ126" s="202"/>
      <c r="CA126" s="203">
        <f t="shared" si="82"/>
        <v>0</v>
      </c>
      <c r="CB126" s="202"/>
      <c r="CC126" s="202"/>
      <c r="CD126" s="203">
        <f t="shared" si="83"/>
        <v>0</v>
      </c>
      <c r="CE126" s="202"/>
      <c r="CF126" s="202"/>
      <c r="CG126" s="203">
        <f t="shared" si="84"/>
        <v>0</v>
      </c>
      <c r="CH126" s="202"/>
      <c r="CI126" s="202"/>
      <c r="CJ126" s="203">
        <f t="shared" si="85"/>
        <v>0</v>
      </c>
    </row>
    <row r="127" spans="2:88" x14ac:dyDescent="0.25">
      <c r="B127" s="180"/>
      <c r="C127" s="180"/>
      <c r="D127" s="181"/>
      <c r="E127" s="38">
        <f t="shared" si="58"/>
        <v>45016</v>
      </c>
      <c r="F127" s="186"/>
      <c r="G127" s="203"/>
      <c r="H127" s="202"/>
      <c r="I127" s="202"/>
      <c r="J127" s="203">
        <f t="shared" si="59"/>
        <v>0</v>
      </c>
      <c r="K127" s="202"/>
      <c r="L127" s="202"/>
      <c r="M127" s="203">
        <f t="shared" si="60"/>
        <v>0</v>
      </c>
      <c r="N127" s="202"/>
      <c r="O127" s="202"/>
      <c r="P127" s="203">
        <f t="shared" si="61"/>
        <v>0</v>
      </c>
      <c r="Q127" s="202"/>
      <c r="R127" s="202"/>
      <c r="S127" s="203">
        <f t="shared" si="62"/>
        <v>0</v>
      </c>
      <c r="T127" s="202"/>
      <c r="U127" s="202"/>
      <c r="V127" s="203">
        <f t="shared" si="63"/>
        <v>0</v>
      </c>
      <c r="W127" s="202"/>
      <c r="X127" s="202"/>
      <c r="Y127" s="203">
        <f t="shared" si="64"/>
        <v>0</v>
      </c>
      <c r="Z127" s="202"/>
      <c r="AA127" s="202"/>
      <c r="AB127" s="203">
        <f t="shared" si="65"/>
        <v>0</v>
      </c>
      <c r="AC127" s="202"/>
      <c r="AD127" s="202"/>
      <c r="AE127" s="203">
        <f t="shared" si="66"/>
        <v>0</v>
      </c>
      <c r="AF127" s="202"/>
      <c r="AG127" s="202"/>
      <c r="AH127" s="203">
        <f t="shared" si="67"/>
        <v>0</v>
      </c>
      <c r="AI127" s="202"/>
      <c r="AJ127" s="202"/>
      <c r="AK127" s="203">
        <f t="shared" si="68"/>
        <v>0</v>
      </c>
      <c r="AL127" s="202"/>
      <c r="AM127" s="202"/>
      <c r="AN127" s="203">
        <f t="shared" si="69"/>
        <v>0</v>
      </c>
      <c r="AO127" s="202"/>
      <c r="AP127" s="202"/>
      <c r="AQ127" s="203">
        <f t="shared" si="70"/>
        <v>0</v>
      </c>
      <c r="AR127" s="202"/>
      <c r="AS127" s="202"/>
      <c r="AT127" s="203">
        <f t="shared" si="71"/>
        <v>0</v>
      </c>
      <c r="AU127" s="202"/>
      <c r="AV127" s="202"/>
      <c r="AW127" s="203">
        <f t="shared" si="72"/>
        <v>0</v>
      </c>
      <c r="AX127" s="202"/>
      <c r="AY127" s="202"/>
      <c r="AZ127" s="203">
        <f t="shared" si="73"/>
        <v>0</v>
      </c>
      <c r="BA127" s="202"/>
      <c r="BB127" s="202"/>
      <c r="BC127" s="203">
        <f t="shared" si="74"/>
        <v>0</v>
      </c>
      <c r="BD127" s="202"/>
      <c r="BE127" s="202"/>
      <c r="BF127" s="203">
        <f t="shared" si="75"/>
        <v>0</v>
      </c>
      <c r="BG127" s="202"/>
      <c r="BH127" s="202"/>
      <c r="BI127" s="203">
        <f t="shared" si="76"/>
        <v>0</v>
      </c>
      <c r="BJ127" s="202"/>
      <c r="BK127" s="202"/>
      <c r="BL127" s="203">
        <f t="shared" si="77"/>
        <v>0</v>
      </c>
      <c r="BM127" s="202"/>
      <c r="BN127" s="202"/>
      <c r="BO127" s="203">
        <f t="shared" si="78"/>
        <v>0</v>
      </c>
      <c r="BP127" s="202"/>
      <c r="BQ127" s="202"/>
      <c r="BR127" s="203">
        <f t="shared" si="79"/>
        <v>0</v>
      </c>
      <c r="BS127" s="202"/>
      <c r="BT127" s="202"/>
      <c r="BU127" s="203">
        <f t="shared" si="80"/>
        <v>0</v>
      </c>
      <c r="BV127" s="202"/>
      <c r="BW127" s="202"/>
      <c r="BX127" s="203">
        <f t="shared" si="81"/>
        <v>0</v>
      </c>
      <c r="BY127" s="202"/>
      <c r="BZ127" s="202"/>
      <c r="CA127" s="203">
        <f t="shared" si="82"/>
        <v>0</v>
      </c>
      <c r="CB127" s="202"/>
      <c r="CC127" s="202"/>
      <c r="CD127" s="203">
        <f t="shared" si="83"/>
        <v>0</v>
      </c>
      <c r="CE127" s="202"/>
      <c r="CF127" s="202"/>
      <c r="CG127" s="203">
        <f t="shared" si="84"/>
        <v>0</v>
      </c>
      <c r="CH127" s="202"/>
      <c r="CI127" s="202"/>
      <c r="CJ127" s="203">
        <f t="shared" si="85"/>
        <v>0</v>
      </c>
    </row>
    <row r="128" spans="2:88" x14ac:dyDescent="0.25">
      <c r="B128" s="180"/>
      <c r="C128" s="180"/>
      <c r="D128" s="181"/>
      <c r="E128" s="38">
        <f t="shared" si="58"/>
        <v>45016</v>
      </c>
      <c r="F128" s="186"/>
      <c r="G128" s="203"/>
      <c r="H128" s="202"/>
      <c r="I128" s="202"/>
      <c r="J128" s="203">
        <f t="shared" si="59"/>
        <v>0</v>
      </c>
      <c r="K128" s="202"/>
      <c r="L128" s="202"/>
      <c r="M128" s="203">
        <f t="shared" si="60"/>
        <v>0</v>
      </c>
      <c r="N128" s="202"/>
      <c r="O128" s="202"/>
      <c r="P128" s="203">
        <f t="shared" si="61"/>
        <v>0</v>
      </c>
      <c r="Q128" s="202"/>
      <c r="R128" s="202"/>
      <c r="S128" s="203">
        <f t="shared" si="62"/>
        <v>0</v>
      </c>
      <c r="T128" s="202"/>
      <c r="U128" s="202"/>
      <c r="V128" s="203">
        <f t="shared" si="63"/>
        <v>0</v>
      </c>
      <c r="W128" s="202"/>
      <c r="X128" s="202"/>
      <c r="Y128" s="203">
        <f t="shared" si="64"/>
        <v>0</v>
      </c>
      <c r="Z128" s="202"/>
      <c r="AA128" s="202"/>
      <c r="AB128" s="203">
        <f t="shared" si="65"/>
        <v>0</v>
      </c>
      <c r="AC128" s="202"/>
      <c r="AD128" s="202"/>
      <c r="AE128" s="203">
        <f t="shared" si="66"/>
        <v>0</v>
      </c>
      <c r="AF128" s="202"/>
      <c r="AG128" s="202"/>
      <c r="AH128" s="203">
        <f t="shared" si="67"/>
        <v>0</v>
      </c>
      <c r="AI128" s="202"/>
      <c r="AJ128" s="202"/>
      <c r="AK128" s="203">
        <f t="shared" si="68"/>
        <v>0</v>
      </c>
      <c r="AL128" s="202"/>
      <c r="AM128" s="202"/>
      <c r="AN128" s="203">
        <f t="shared" si="69"/>
        <v>0</v>
      </c>
      <c r="AO128" s="202"/>
      <c r="AP128" s="202"/>
      <c r="AQ128" s="203">
        <f t="shared" si="70"/>
        <v>0</v>
      </c>
      <c r="AR128" s="202"/>
      <c r="AS128" s="202"/>
      <c r="AT128" s="203">
        <f t="shared" si="71"/>
        <v>0</v>
      </c>
      <c r="AU128" s="202"/>
      <c r="AV128" s="202"/>
      <c r="AW128" s="203">
        <f t="shared" si="72"/>
        <v>0</v>
      </c>
      <c r="AX128" s="202"/>
      <c r="AY128" s="202"/>
      <c r="AZ128" s="203">
        <f t="shared" si="73"/>
        <v>0</v>
      </c>
      <c r="BA128" s="202"/>
      <c r="BB128" s="202"/>
      <c r="BC128" s="203">
        <f t="shared" si="74"/>
        <v>0</v>
      </c>
      <c r="BD128" s="202"/>
      <c r="BE128" s="202"/>
      <c r="BF128" s="203">
        <f t="shared" si="75"/>
        <v>0</v>
      </c>
      <c r="BG128" s="202"/>
      <c r="BH128" s="202"/>
      <c r="BI128" s="203">
        <f t="shared" si="76"/>
        <v>0</v>
      </c>
      <c r="BJ128" s="202"/>
      <c r="BK128" s="202"/>
      <c r="BL128" s="203">
        <f t="shared" si="77"/>
        <v>0</v>
      </c>
      <c r="BM128" s="202"/>
      <c r="BN128" s="202"/>
      <c r="BO128" s="203">
        <f t="shared" si="78"/>
        <v>0</v>
      </c>
      <c r="BP128" s="202"/>
      <c r="BQ128" s="202"/>
      <c r="BR128" s="203">
        <f t="shared" si="79"/>
        <v>0</v>
      </c>
      <c r="BS128" s="202"/>
      <c r="BT128" s="202"/>
      <c r="BU128" s="203">
        <f t="shared" si="80"/>
        <v>0</v>
      </c>
      <c r="BV128" s="202"/>
      <c r="BW128" s="202"/>
      <c r="BX128" s="203">
        <f t="shared" si="81"/>
        <v>0</v>
      </c>
      <c r="BY128" s="202"/>
      <c r="BZ128" s="202"/>
      <c r="CA128" s="203">
        <f t="shared" si="82"/>
        <v>0</v>
      </c>
      <c r="CB128" s="202"/>
      <c r="CC128" s="202"/>
      <c r="CD128" s="203">
        <f t="shared" si="83"/>
        <v>0</v>
      </c>
      <c r="CE128" s="202"/>
      <c r="CF128" s="202"/>
      <c r="CG128" s="203">
        <f t="shared" si="84"/>
        <v>0</v>
      </c>
      <c r="CH128" s="202"/>
      <c r="CI128" s="202"/>
      <c r="CJ128" s="203">
        <f t="shared" si="85"/>
        <v>0</v>
      </c>
    </row>
    <row r="129" spans="2:88" x14ac:dyDescent="0.25">
      <c r="B129" s="180"/>
      <c r="C129" s="180"/>
      <c r="D129" s="181"/>
      <c r="E129" s="38">
        <f t="shared" si="58"/>
        <v>45016</v>
      </c>
      <c r="F129" s="186"/>
      <c r="G129" s="203"/>
      <c r="H129" s="202"/>
      <c r="I129" s="202"/>
      <c r="J129" s="203">
        <f t="shared" si="59"/>
        <v>0</v>
      </c>
      <c r="K129" s="202"/>
      <c r="L129" s="202"/>
      <c r="M129" s="203">
        <f t="shared" si="60"/>
        <v>0</v>
      </c>
      <c r="N129" s="202"/>
      <c r="O129" s="202"/>
      <c r="P129" s="203">
        <f t="shared" si="61"/>
        <v>0</v>
      </c>
      <c r="Q129" s="202"/>
      <c r="R129" s="202"/>
      <c r="S129" s="203">
        <f t="shared" si="62"/>
        <v>0</v>
      </c>
      <c r="T129" s="202"/>
      <c r="U129" s="202"/>
      <c r="V129" s="203">
        <f t="shared" si="63"/>
        <v>0</v>
      </c>
      <c r="W129" s="202"/>
      <c r="X129" s="202"/>
      <c r="Y129" s="203">
        <f t="shared" si="64"/>
        <v>0</v>
      </c>
      <c r="Z129" s="202"/>
      <c r="AA129" s="202"/>
      <c r="AB129" s="203">
        <f t="shared" si="65"/>
        <v>0</v>
      </c>
      <c r="AC129" s="202"/>
      <c r="AD129" s="202"/>
      <c r="AE129" s="203">
        <f t="shared" si="66"/>
        <v>0</v>
      </c>
      <c r="AF129" s="202"/>
      <c r="AG129" s="202"/>
      <c r="AH129" s="203">
        <f t="shared" si="67"/>
        <v>0</v>
      </c>
      <c r="AI129" s="202"/>
      <c r="AJ129" s="202"/>
      <c r="AK129" s="203">
        <f t="shared" si="68"/>
        <v>0</v>
      </c>
      <c r="AL129" s="202"/>
      <c r="AM129" s="202"/>
      <c r="AN129" s="203">
        <f t="shared" si="69"/>
        <v>0</v>
      </c>
      <c r="AO129" s="202"/>
      <c r="AP129" s="202"/>
      <c r="AQ129" s="203">
        <f t="shared" si="70"/>
        <v>0</v>
      </c>
      <c r="AR129" s="202"/>
      <c r="AS129" s="202"/>
      <c r="AT129" s="203">
        <f t="shared" si="71"/>
        <v>0</v>
      </c>
      <c r="AU129" s="202"/>
      <c r="AV129" s="202"/>
      <c r="AW129" s="203">
        <f t="shared" si="72"/>
        <v>0</v>
      </c>
      <c r="AX129" s="202"/>
      <c r="AY129" s="202"/>
      <c r="AZ129" s="203">
        <f t="shared" si="73"/>
        <v>0</v>
      </c>
      <c r="BA129" s="202"/>
      <c r="BB129" s="202"/>
      <c r="BC129" s="203">
        <f t="shared" si="74"/>
        <v>0</v>
      </c>
      <c r="BD129" s="202"/>
      <c r="BE129" s="202"/>
      <c r="BF129" s="203">
        <f t="shared" si="75"/>
        <v>0</v>
      </c>
      <c r="BG129" s="202"/>
      <c r="BH129" s="202"/>
      <c r="BI129" s="203">
        <f t="shared" si="76"/>
        <v>0</v>
      </c>
      <c r="BJ129" s="202"/>
      <c r="BK129" s="202"/>
      <c r="BL129" s="203">
        <f t="shared" si="77"/>
        <v>0</v>
      </c>
      <c r="BM129" s="202"/>
      <c r="BN129" s="202"/>
      <c r="BO129" s="203">
        <f t="shared" si="78"/>
        <v>0</v>
      </c>
      <c r="BP129" s="202"/>
      <c r="BQ129" s="202"/>
      <c r="BR129" s="203">
        <f t="shared" si="79"/>
        <v>0</v>
      </c>
      <c r="BS129" s="202"/>
      <c r="BT129" s="202"/>
      <c r="BU129" s="203">
        <f t="shared" si="80"/>
        <v>0</v>
      </c>
      <c r="BV129" s="202"/>
      <c r="BW129" s="202"/>
      <c r="BX129" s="203">
        <f t="shared" si="81"/>
        <v>0</v>
      </c>
      <c r="BY129" s="202"/>
      <c r="BZ129" s="202"/>
      <c r="CA129" s="203">
        <f t="shared" si="82"/>
        <v>0</v>
      </c>
      <c r="CB129" s="202"/>
      <c r="CC129" s="202"/>
      <c r="CD129" s="203">
        <f t="shared" si="83"/>
        <v>0</v>
      </c>
      <c r="CE129" s="202"/>
      <c r="CF129" s="202"/>
      <c r="CG129" s="203">
        <f t="shared" si="84"/>
        <v>0</v>
      </c>
      <c r="CH129" s="202"/>
      <c r="CI129" s="202"/>
      <c r="CJ129" s="203">
        <f t="shared" si="85"/>
        <v>0</v>
      </c>
    </row>
    <row r="130" spans="2:88" x14ac:dyDescent="0.25">
      <c r="B130" s="180"/>
      <c r="C130" s="180"/>
      <c r="D130" s="181"/>
      <c r="E130" s="38">
        <f t="shared" si="58"/>
        <v>45016</v>
      </c>
      <c r="F130" s="186"/>
      <c r="G130" s="203"/>
      <c r="H130" s="202"/>
      <c r="I130" s="202"/>
      <c r="J130" s="203">
        <f t="shared" si="59"/>
        <v>0</v>
      </c>
      <c r="K130" s="202"/>
      <c r="L130" s="202"/>
      <c r="M130" s="203">
        <f t="shared" si="60"/>
        <v>0</v>
      </c>
      <c r="N130" s="202"/>
      <c r="O130" s="202"/>
      <c r="P130" s="203">
        <f t="shared" si="61"/>
        <v>0</v>
      </c>
      <c r="Q130" s="202"/>
      <c r="R130" s="202"/>
      <c r="S130" s="203">
        <f t="shared" si="62"/>
        <v>0</v>
      </c>
      <c r="T130" s="202"/>
      <c r="U130" s="202"/>
      <c r="V130" s="203">
        <f t="shared" si="63"/>
        <v>0</v>
      </c>
      <c r="W130" s="202"/>
      <c r="X130" s="202"/>
      <c r="Y130" s="203">
        <f t="shared" si="64"/>
        <v>0</v>
      </c>
      <c r="Z130" s="202"/>
      <c r="AA130" s="202"/>
      <c r="AB130" s="203">
        <f t="shared" si="65"/>
        <v>0</v>
      </c>
      <c r="AC130" s="202"/>
      <c r="AD130" s="202"/>
      <c r="AE130" s="203">
        <f t="shared" si="66"/>
        <v>0</v>
      </c>
      <c r="AF130" s="202"/>
      <c r="AG130" s="202"/>
      <c r="AH130" s="203">
        <f t="shared" si="67"/>
        <v>0</v>
      </c>
      <c r="AI130" s="202"/>
      <c r="AJ130" s="202"/>
      <c r="AK130" s="203">
        <f t="shared" si="68"/>
        <v>0</v>
      </c>
      <c r="AL130" s="202"/>
      <c r="AM130" s="202"/>
      <c r="AN130" s="203">
        <f t="shared" si="69"/>
        <v>0</v>
      </c>
      <c r="AO130" s="202"/>
      <c r="AP130" s="202"/>
      <c r="AQ130" s="203">
        <f t="shared" si="70"/>
        <v>0</v>
      </c>
      <c r="AR130" s="202"/>
      <c r="AS130" s="202"/>
      <c r="AT130" s="203">
        <f t="shared" si="71"/>
        <v>0</v>
      </c>
      <c r="AU130" s="202"/>
      <c r="AV130" s="202"/>
      <c r="AW130" s="203">
        <f t="shared" si="72"/>
        <v>0</v>
      </c>
      <c r="AX130" s="202"/>
      <c r="AY130" s="202"/>
      <c r="AZ130" s="203">
        <f t="shared" si="73"/>
        <v>0</v>
      </c>
      <c r="BA130" s="202"/>
      <c r="BB130" s="202"/>
      <c r="BC130" s="203">
        <f t="shared" si="74"/>
        <v>0</v>
      </c>
      <c r="BD130" s="202"/>
      <c r="BE130" s="202"/>
      <c r="BF130" s="203">
        <f t="shared" si="75"/>
        <v>0</v>
      </c>
      <c r="BG130" s="202"/>
      <c r="BH130" s="202"/>
      <c r="BI130" s="203">
        <f t="shared" si="76"/>
        <v>0</v>
      </c>
      <c r="BJ130" s="202"/>
      <c r="BK130" s="202"/>
      <c r="BL130" s="203">
        <f t="shared" si="77"/>
        <v>0</v>
      </c>
      <c r="BM130" s="202"/>
      <c r="BN130" s="202"/>
      <c r="BO130" s="203">
        <f t="shared" si="78"/>
        <v>0</v>
      </c>
      <c r="BP130" s="202"/>
      <c r="BQ130" s="202"/>
      <c r="BR130" s="203">
        <f t="shared" si="79"/>
        <v>0</v>
      </c>
      <c r="BS130" s="202"/>
      <c r="BT130" s="202"/>
      <c r="BU130" s="203">
        <f t="shared" si="80"/>
        <v>0</v>
      </c>
      <c r="BV130" s="202"/>
      <c r="BW130" s="202"/>
      <c r="BX130" s="203">
        <f t="shared" si="81"/>
        <v>0</v>
      </c>
      <c r="BY130" s="202"/>
      <c r="BZ130" s="202"/>
      <c r="CA130" s="203">
        <f t="shared" si="82"/>
        <v>0</v>
      </c>
      <c r="CB130" s="202"/>
      <c r="CC130" s="202"/>
      <c r="CD130" s="203">
        <f t="shared" si="83"/>
        <v>0</v>
      </c>
      <c r="CE130" s="202"/>
      <c r="CF130" s="202"/>
      <c r="CG130" s="203">
        <f t="shared" si="84"/>
        <v>0</v>
      </c>
      <c r="CH130" s="202"/>
      <c r="CI130" s="202"/>
      <c r="CJ130" s="203">
        <f t="shared" si="85"/>
        <v>0</v>
      </c>
    </row>
    <row r="131" spans="2:88" x14ac:dyDescent="0.25">
      <c r="B131" s="180"/>
      <c r="C131" s="180"/>
      <c r="D131" s="181"/>
      <c r="E131" s="38">
        <f t="shared" si="58"/>
        <v>45016</v>
      </c>
      <c r="F131" s="186"/>
      <c r="G131" s="203"/>
      <c r="H131" s="202"/>
      <c r="I131" s="202"/>
      <c r="J131" s="203">
        <f t="shared" si="59"/>
        <v>0</v>
      </c>
      <c r="K131" s="202"/>
      <c r="L131" s="202"/>
      <c r="M131" s="203">
        <f t="shared" si="60"/>
        <v>0</v>
      </c>
      <c r="N131" s="202"/>
      <c r="O131" s="202"/>
      <c r="P131" s="203">
        <f t="shared" si="61"/>
        <v>0</v>
      </c>
      <c r="Q131" s="202"/>
      <c r="R131" s="202"/>
      <c r="S131" s="203">
        <f t="shared" si="62"/>
        <v>0</v>
      </c>
      <c r="T131" s="202"/>
      <c r="U131" s="202"/>
      <c r="V131" s="203">
        <f t="shared" si="63"/>
        <v>0</v>
      </c>
      <c r="W131" s="202"/>
      <c r="X131" s="202"/>
      <c r="Y131" s="203">
        <f t="shared" si="64"/>
        <v>0</v>
      </c>
      <c r="Z131" s="202"/>
      <c r="AA131" s="202"/>
      <c r="AB131" s="203">
        <f t="shared" si="65"/>
        <v>0</v>
      </c>
      <c r="AC131" s="202"/>
      <c r="AD131" s="202"/>
      <c r="AE131" s="203">
        <f t="shared" si="66"/>
        <v>0</v>
      </c>
      <c r="AF131" s="202"/>
      <c r="AG131" s="202"/>
      <c r="AH131" s="203">
        <f t="shared" si="67"/>
        <v>0</v>
      </c>
      <c r="AI131" s="202"/>
      <c r="AJ131" s="202"/>
      <c r="AK131" s="203">
        <f t="shared" si="68"/>
        <v>0</v>
      </c>
      <c r="AL131" s="202"/>
      <c r="AM131" s="202"/>
      <c r="AN131" s="203">
        <f t="shared" si="69"/>
        <v>0</v>
      </c>
      <c r="AO131" s="202"/>
      <c r="AP131" s="202"/>
      <c r="AQ131" s="203">
        <f t="shared" si="70"/>
        <v>0</v>
      </c>
      <c r="AR131" s="202"/>
      <c r="AS131" s="202"/>
      <c r="AT131" s="203">
        <f t="shared" si="71"/>
        <v>0</v>
      </c>
      <c r="AU131" s="202"/>
      <c r="AV131" s="202"/>
      <c r="AW131" s="203">
        <f t="shared" si="72"/>
        <v>0</v>
      </c>
      <c r="AX131" s="202"/>
      <c r="AY131" s="202"/>
      <c r="AZ131" s="203">
        <f t="shared" si="73"/>
        <v>0</v>
      </c>
      <c r="BA131" s="202"/>
      <c r="BB131" s="202"/>
      <c r="BC131" s="203">
        <f t="shared" si="74"/>
        <v>0</v>
      </c>
      <c r="BD131" s="202"/>
      <c r="BE131" s="202"/>
      <c r="BF131" s="203">
        <f t="shared" si="75"/>
        <v>0</v>
      </c>
      <c r="BG131" s="202"/>
      <c r="BH131" s="202"/>
      <c r="BI131" s="203">
        <f t="shared" si="76"/>
        <v>0</v>
      </c>
      <c r="BJ131" s="202"/>
      <c r="BK131" s="202"/>
      <c r="BL131" s="203">
        <f t="shared" si="77"/>
        <v>0</v>
      </c>
      <c r="BM131" s="202"/>
      <c r="BN131" s="202"/>
      <c r="BO131" s="203">
        <f t="shared" si="78"/>
        <v>0</v>
      </c>
      <c r="BP131" s="202"/>
      <c r="BQ131" s="202"/>
      <c r="BR131" s="203">
        <f t="shared" si="79"/>
        <v>0</v>
      </c>
      <c r="BS131" s="202"/>
      <c r="BT131" s="202"/>
      <c r="BU131" s="203">
        <f t="shared" si="80"/>
        <v>0</v>
      </c>
      <c r="BV131" s="202"/>
      <c r="BW131" s="202"/>
      <c r="BX131" s="203">
        <f t="shared" si="81"/>
        <v>0</v>
      </c>
      <c r="BY131" s="202"/>
      <c r="BZ131" s="202"/>
      <c r="CA131" s="203">
        <f t="shared" si="82"/>
        <v>0</v>
      </c>
      <c r="CB131" s="202"/>
      <c r="CC131" s="202"/>
      <c r="CD131" s="203">
        <f t="shared" si="83"/>
        <v>0</v>
      </c>
      <c r="CE131" s="202"/>
      <c r="CF131" s="202"/>
      <c r="CG131" s="203">
        <f t="shared" si="84"/>
        <v>0</v>
      </c>
      <c r="CH131" s="202"/>
      <c r="CI131" s="202"/>
      <c r="CJ131" s="203">
        <f t="shared" si="85"/>
        <v>0</v>
      </c>
    </row>
    <row r="132" spans="2:88" x14ac:dyDescent="0.25">
      <c r="B132" s="180"/>
      <c r="C132" s="180"/>
      <c r="D132" s="181"/>
      <c r="E132" s="38">
        <f t="shared" si="58"/>
        <v>45016</v>
      </c>
      <c r="F132" s="186"/>
      <c r="G132" s="203"/>
      <c r="H132" s="202"/>
      <c r="I132" s="202"/>
      <c r="J132" s="203">
        <f t="shared" si="59"/>
        <v>0</v>
      </c>
      <c r="K132" s="202"/>
      <c r="L132" s="202"/>
      <c r="M132" s="203">
        <f t="shared" si="60"/>
        <v>0</v>
      </c>
      <c r="N132" s="202"/>
      <c r="O132" s="202"/>
      <c r="P132" s="203">
        <f t="shared" si="61"/>
        <v>0</v>
      </c>
      <c r="Q132" s="202"/>
      <c r="R132" s="202"/>
      <c r="S132" s="203">
        <f t="shared" si="62"/>
        <v>0</v>
      </c>
      <c r="T132" s="202"/>
      <c r="U132" s="202"/>
      <c r="V132" s="203">
        <f t="shared" si="63"/>
        <v>0</v>
      </c>
      <c r="W132" s="202"/>
      <c r="X132" s="202"/>
      <c r="Y132" s="203">
        <f t="shared" si="64"/>
        <v>0</v>
      </c>
      <c r="Z132" s="202"/>
      <c r="AA132" s="202"/>
      <c r="AB132" s="203">
        <f t="shared" si="65"/>
        <v>0</v>
      </c>
      <c r="AC132" s="202"/>
      <c r="AD132" s="202"/>
      <c r="AE132" s="203">
        <f t="shared" si="66"/>
        <v>0</v>
      </c>
      <c r="AF132" s="202"/>
      <c r="AG132" s="202"/>
      <c r="AH132" s="203">
        <f t="shared" si="67"/>
        <v>0</v>
      </c>
      <c r="AI132" s="202"/>
      <c r="AJ132" s="202"/>
      <c r="AK132" s="203">
        <f t="shared" si="68"/>
        <v>0</v>
      </c>
      <c r="AL132" s="202"/>
      <c r="AM132" s="202"/>
      <c r="AN132" s="203">
        <f t="shared" si="69"/>
        <v>0</v>
      </c>
      <c r="AO132" s="202"/>
      <c r="AP132" s="202"/>
      <c r="AQ132" s="203">
        <f t="shared" si="70"/>
        <v>0</v>
      </c>
      <c r="AR132" s="202"/>
      <c r="AS132" s="202"/>
      <c r="AT132" s="203">
        <f t="shared" si="71"/>
        <v>0</v>
      </c>
      <c r="AU132" s="202"/>
      <c r="AV132" s="202"/>
      <c r="AW132" s="203">
        <f t="shared" si="72"/>
        <v>0</v>
      </c>
      <c r="AX132" s="202"/>
      <c r="AY132" s="202"/>
      <c r="AZ132" s="203">
        <f t="shared" si="73"/>
        <v>0</v>
      </c>
      <c r="BA132" s="202"/>
      <c r="BB132" s="202"/>
      <c r="BC132" s="203">
        <f t="shared" si="74"/>
        <v>0</v>
      </c>
      <c r="BD132" s="202"/>
      <c r="BE132" s="202"/>
      <c r="BF132" s="203">
        <f t="shared" si="75"/>
        <v>0</v>
      </c>
      <c r="BG132" s="202"/>
      <c r="BH132" s="202"/>
      <c r="BI132" s="203">
        <f t="shared" si="76"/>
        <v>0</v>
      </c>
      <c r="BJ132" s="202"/>
      <c r="BK132" s="202"/>
      <c r="BL132" s="203">
        <f t="shared" si="77"/>
        <v>0</v>
      </c>
      <c r="BM132" s="202"/>
      <c r="BN132" s="202"/>
      <c r="BO132" s="203">
        <f t="shared" si="78"/>
        <v>0</v>
      </c>
      <c r="BP132" s="202"/>
      <c r="BQ132" s="202"/>
      <c r="BR132" s="203">
        <f t="shared" si="79"/>
        <v>0</v>
      </c>
      <c r="BS132" s="202"/>
      <c r="BT132" s="202"/>
      <c r="BU132" s="203">
        <f t="shared" si="80"/>
        <v>0</v>
      </c>
      <c r="BV132" s="202"/>
      <c r="BW132" s="202"/>
      <c r="BX132" s="203">
        <f t="shared" si="81"/>
        <v>0</v>
      </c>
      <c r="BY132" s="202"/>
      <c r="BZ132" s="202"/>
      <c r="CA132" s="203">
        <f t="shared" si="82"/>
        <v>0</v>
      </c>
      <c r="CB132" s="202"/>
      <c r="CC132" s="202"/>
      <c r="CD132" s="203">
        <f t="shared" si="83"/>
        <v>0</v>
      </c>
      <c r="CE132" s="202"/>
      <c r="CF132" s="202"/>
      <c r="CG132" s="203">
        <f t="shared" si="84"/>
        <v>0</v>
      </c>
      <c r="CH132" s="202"/>
      <c r="CI132" s="202"/>
      <c r="CJ132" s="203">
        <f t="shared" si="85"/>
        <v>0</v>
      </c>
    </row>
    <row r="133" spans="2:88" x14ac:dyDescent="0.25">
      <c r="B133" s="180"/>
      <c r="C133" s="180"/>
      <c r="D133" s="181"/>
      <c r="E133" s="38">
        <f t="shared" si="58"/>
        <v>45016</v>
      </c>
      <c r="F133" s="186"/>
      <c r="G133" s="203"/>
      <c r="H133" s="202"/>
      <c r="I133" s="202"/>
      <c r="J133" s="203">
        <f t="shared" si="59"/>
        <v>0</v>
      </c>
      <c r="K133" s="202"/>
      <c r="L133" s="202"/>
      <c r="M133" s="203">
        <f t="shared" si="60"/>
        <v>0</v>
      </c>
      <c r="N133" s="202"/>
      <c r="O133" s="202"/>
      <c r="P133" s="203">
        <f t="shared" si="61"/>
        <v>0</v>
      </c>
      <c r="Q133" s="202"/>
      <c r="R133" s="202"/>
      <c r="S133" s="203">
        <f t="shared" si="62"/>
        <v>0</v>
      </c>
      <c r="T133" s="202"/>
      <c r="U133" s="202"/>
      <c r="V133" s="203">
        <f t="shared" si="63"/>
        <v>0</v>
      </c>
      <c r="W133" s="202"/>
      <c r="X133" s="202"/>
      <c r="Y133" s="203">
        <f t="shared" si="64"/>
        <v>0</v>
      </c>
      <c r="Z133" s="202"/>
      <c r="AA133" s="202"/>
      <c r="AB133" s="203">
        <f t="shared" si="65"/>
        <v>0</v>
      </c>
      <c r="AC133" s="202"/>
      <c r="AD133" s="202"/>
      <c r="AE133" s="203">
        <f t="shared" si="66"/>
        <v>0</v>
      </c>
      <c r="AF133" s="202"/>
      <c r="AG133" s="202"/>
      <c r="AH133" s="203">
        <f t="shared" si="67"/>
        <v>0</v>
      </c>
      <c r="AI133" s="202"/>
      <c r="AJ133" s="202"/>
      <c r="AK133" s="203">
        <f t="shared" si="68"/>
        <v>0</v>
      </c>
      <c r="AL133" s="202"/>
      <c r="AM133" s="202"/>
      <c r="AN133" s="203">
        <f t="shared" si="69"/>
        <v>0</v>
      </c>
      <c r="AO133" s="202"/>
      <c r="AP133" s="202"/>
      <c r="AQ133" s="203">
        <f t="shared" si="70"/>
        <v>0</v>
      </c>
      <c r="AR133" s="202"/>
      <c r="AS133" s="202"/>
      <c r="AT133" s="203">
        <f t="shared" si="71"/>
        <v>0</v>
      </c>
      <c r="AU133" s="202"/>
      <c r="AV133" s="202"/>
      <c r="AW133" s="203">
        <f t="shared" si="72"/>
        <v>0</v>
      </c>
      <c r="AX133" s="202"/>
      <c r="AY133" s="202"/>
      <c r="AZ133" s="203">
        <f t="shared" si="73"/>
        <v>0</v>
      </c>
      <c r="BA133" s="202"/>
      <c r="BB133" s="202"/>
      <c r="BC133" s="203">
        <f t="shared" si="74"/>
        <v>0</v>
      </c>
      <c r="BD133" s="202"/>
      <c r="BE133" s="202"/>
      <c r="BF133" s="203">
        <f t="shared" si="75"/>
        <v>0</v>
      </c>
      <c r="BG133" s="202"/>
      <c r="BH133" s="202"/>
      <c r="BI133" s="203">
        <f t="shared" si="76"/>
        <v>0</v>
      </c>
      <c r="BJ133" s="202"/>
      <c r="BK133" s="202"/>
      <c r="BL133" s="203">
        <f t="shared" si="77"/>
        <v>0</v>
      </c>
      <c r="BM133" s="202"/>
      <c r="BN133" s="202"/>
      <c r="BO133" s="203">
        <f t="shared" si="78"/>
        <v>0</v>
      </c>
      <c r="BP133" s="202"/>
      <c r="BQ133" s="202"/>
      <c r="BR133" s="203">
        <f t="shared" si="79"/>
        <v>0</v>
      </c>
      <c r="BS133" s="202"/>
      <c r="BT133" s="202"/>
      <c r="BU133" s="203">
        <f t="shared" si="80"/>
        <v>0</v>
      </c>
      <c r="BV133" s="202"/>
      <c r="BW133" s="202"/>
      <c r="BX133" s="203">
        <f t="shared" si="81"/>
        <v>0</v>
      </c>
      <c r="BY133" s="202"/>
      <c r="BZ133" s="202"/>
      <c r="CA133" s="203">
        <f t="shared" si="82"/>
        <v>0</v>
      </c>
      <c r="CB133" s="202"/>
      <c r="CC133" s="202"/>
      <c r="CD133" s="203">
        <f t="shared" si="83"/>
        <v>0</v>
      </c>
      <c r="CE133" s="202"/>
      <c r="CF133" s="202"/>
      <c r="CG133" s="203">
        <f t="shared" si="84"/>
        <v>0</v>
      </c>
      <c r="CH133" s="202"/>
      <c r="CI133" s="202"/>
      <c r="CJ133" s="203">
        <f t="shared" si="85"/>
        <v>0</v>
      </c>
    </row>
    <row r="134" spans="2:88" x14ac:dyDescent="0.25">
      <c r="B134" s="180"/>
      <c r="C134" s="180"/>
      <c r="D134" s="181"/>
      <c r="E134" s="38">
        <f t="shared" si="58"/>
        <v>45016</v>
      </c>
      <c r="F134" s="186"/>
      <c r="G134" s="203"/>
      <c r="H134" s="202"/>
      <c r="I134" s="202"/>
      <c r="J134" s="203">
        <f t="shared" si="59"/>
        <v>0</v>
      </c>
      <c r="K134" s="202"/>
      <c r="L134" s="202"/>
      <c r="M134" s="203">
        <f t="shared" si="60"/>
        <v>0</v>
      </c>
      <c r="N134" s="202"/>
      <c r="O134" s="202"/>
      <c r="P134" s="203">
        <f t="shared" si="61"/>
        <v>0</v>
      </c>
      <c r="Q134" s="202"/>
      <c r="R134" s="202"/>
      <c r="S134" s="203">
        <f t="shared" si="62"/>
        <v>0</v>
      </c>
      <c r="T134" s="202"/>
      <c r="U134" s="202"/>
      <c r="V134" s="203">
        <f t="shared" si="63"/>
        <v>0</v>
      </c>
      <c r="W134" s="202"/>
      <c r="X134" s="202"/>
      <c r="Y134" s="203">
        <f t="shared" si="64"/>
        <v>0</v>
      </c>
      <c r="Z134" s="202"/>
      <c r="AA134" s="202"/>
      <c r="AB134" s="203">
        <f t="shared" si="65"/>
        <v>0</v>
      </c>
      <c r="AC134" s="202"/>
      <c r="AD134" s="202"/>
      <c r="AE134" s="203">
        <f t="shared" si="66"/>
        <v>0</v>
      </c>
      <c r="AF134" s="202"/>
      <c r="AG134" s="202"/>
      <c r="AH134" s="203">
        <f t="shared" si="67"/>
        <v>0</v>
      </c>
      <c r="AI134" s="202"/>
      <c r="AJ134" s="202"/>
      <c r="AK134" s="203">
        <f t="shared" si="68"/>
        <v>0</v>
      </c>
      <c r="AL134" s="202"/>
      <c r="AM134" s="202"/>
      <c r="AN134" s="203">
        <f t="shared" si="69"/>
        <v>0</v>
      </c>
      <c r="AO134" s="202"/>
      <c r="AP134" s="202"/>
      <c r="AQ134" s="203">
        <f t="shared" si="70"/>
        <v>0</v>
      </c>
      <c r="AR134" s="202"/>
      <c r="AS134" s="202"/>
      <c r="AT134" s="203">
        <f t="shared" si="71"/>
        <v>0</v>
      </c>
      <c r="AU134" s="202"/>
      <c r="AV134" s="202"/>
      <c r="AW134" s="203">
        <f t="shared" si="72"/>
        <v>0</v>
      </c>
      <c r="AX134" s="202"/>
      <c r="AY134" s="202"/>
      <c r="AZ134" s="203">
        <f t="shared" si="73"/>
        <v>0</v>
      </c>
      <c r="BA134" s="202"/>
      <c r="BB134" s="202"/>
      <c r="BC134" s="203">
        <f t="shared" si="74"/>
        <v>0</v>
      </c>
      <c r="BD134" s="202"/>
      <c r="BE134" s="202"/>
      <c r="BF134" s="203">
        <f t="shared" si="75"/>
        <v>0</v>
      </c>
      <c r="BG134" s="202"/>
      <c r="BH134" s="202"/>
      <c r="BI134" s="203">
        <f t="shared" si="76"/>
        <v>0</v>
      </c>
      <c r="BJ134" s="202"/>
      <c r="BK134" s="202"/>
      <c r="BL134" s="203">
        <f t="shared" si="77"/>
        <v>0</v>
      </c>
      <c r="BM134" s="202"/>
      <c r="BN134" s="202"/>
      <c r="BO134" s="203">
        <f t="shared" si="78"/>
        <v>0</v>
      </c>
      <c r="BP134" s="202"/>
      <c r="BQ134" s="202"/>
      <c r="BR134" s="203">
        <f t="shared" si="79"/>
        <v>0</v>
      </c>
      <c r="BS134" s="202"/>
      <c r="BT134" s="202"/>
      <c r="BU134" s="203">
        <f t="shared" si="80"/>
        <v>0</v>
      </c>
      <c r="BV134" s="202"/>
      <c r="BW134" s="202"/>
      <c r="BX134" s="203">
        <f t="shared" si="81"/>
        <v>0</v>
      </c>
      <c r="BY134" s="202"/>
      <c r="BZ134" s="202"/>
      <c r="CA134" s="203">
        <f t="shared" si="82"/>
        <v>0</v>
      </c>
      <c r="CB134" s="202"/>
      <c r="CC134" s="202"/>
      <c r="CD134" s="203">
        <f t="shared" si="83"/>
        <v>0</v>
      </c>
      <c r="CE134" s="202"/>
      <c r="CF134" s="202"/>
      <c r="CG134" s="203">
        <f t="shared" si="84"/>
        <v>0</v>
      </c>
      <c r="CH134" s="202"/>
      <c r="CI134" s="202"/>
      <c r="CJ134" s="203">
        <f t="shared" si="85"/>
        <v>0</v>
      </c>
    </row>
    <row r="135" spans="2:88" x14ac:dyDescent="0.25">
      <c r="B135" s="180"/>
      <c r="C135" s="180"/>
      <c r="D135" s="181"/>
      <c r="E135" s="38">
        <f t="shared" si="58"/>
        <v>45016</v>
      </c>
      <c r="F135" s="186"/>
      <c r="G135" s="203"/>
      <c r="H135" s="202"/>
      <c r="I135" s="202"/>
      <c r="J135" s="203">
        <f t="shared" si="59"/>
        <v>0</v>
      </c>
      <c r="K135" s="202"/>
      <c r="L135" s="202"/>
      <c r="M135" s="203">
        <f t="shared" si="60"/>
        <v>0</v>
      </c>
      <c r="N135" s="202"/>
      <c r="O135" s="202"/>
      <c r="P135" s="203">
        <f t="shared" si="61"/>
        <v>0</v>
      </c>
      <c r="Q135" s="202"/>
      <c r="R135" s="202"/>
      <c r="S135" s="203">
        <f t="shared" si="62"/>
        <v>0</v>
      </c>
      <c r="T135" s="202"/>
      <c r="U135" s="202"/>
      <c r="V135" s="203">
        <f t="shared" si="63"/>
        <v>0</v>
      </c>
      <c r="W135" s="202"/>
      <c r="X135" s="202"/>
      <c r="Y135" s="203">
        <f t="shared" si="64"/>
        <v>0</v>
      </c>
      <c r="Z135" s="202"/>
      <c r="AA135" s="202"/>
      <c r="AB135" s="203">
        <f t="shared" si="65"/>
        <v>0</v>
      </c>
      <c r="AC135" s="202"/>
      <c r="AD135" s="202"/>
      <c r="AE135" s="203">
        <f t="shared" si="66"/>
        <v>0</v>
      </c>
      <c r="AF135" s="202"/>
      <c r="AG135" s="202"/>
      <c r="AH135" s="203">
        <f t="shared" si="67"/>
        <v>0</v>
      </c>
      <c r="AI135" s="202"/>
      <c r="AJ135" s="202"/>
      <c r="AK135" s="203">
        <f t="shared" si="68"/>
        <v>0</v>
      </c>
      <c r="AL135" s="202"/>
      <c r="AM135" s="202"/>
      <c r="AN135" s="203">
        <f t="shared" si="69"/>
        <v>0</v>
      </c>
      <c r="AO135" s="202"/>
      <c r="AP135" s="202"/>
      <c r="AQ135" s="203">
        <f t="shared" si="70"/>
        <v>0</v>
      </c>
      <c r="AR135" s="202"/>
      <c r="AS135" s="202"/>
      <c r="AT135" s="203">
        <f t="shared" si="71"/>
        <v>0</v>
      </c>
      <c r="AU135" s="202"/>
      <c r="AV135" s="202"/>
      <c r="AW135" s="203">
        <f t="shared" si="72"/>
        <v>0</v>
      </c>
      <c r="AX135" s="202"/>
      <c r="AY135" s="202"/>
      <c r="AZ135" s="203">
        <f t="shared" si="73"/>
        <v>0</v>
      </c>
      <c r="BA135" s="202"/>
      <c r="BB135" s="202"/>
      <c r="BC135" s="203">
        <f t="shared" si="74"/>
        <v>0</v>
      </c>
      <c r="BD135" s="202"/>
      <c r="BE135" s="202"/>
      <c r="BF135" s="203">
        <f t="shared" si="75"/>
        <v>0</v>
      </c>
      <c r="BG135" s="202"/>
      <c r="BH135" s="202"/>
      <c r="BI135" s="203">
        <f t="shared" si="76"/>
        <v>0</v>
      </c>
      <c r="BJ135" s="202"/>
      <c r="BK135" s="202"/>
      <c r="BL135" s="203">
        <f t="shared" si="77"/>
        <v>0</v>
      </c>
      <c r="BM135" s="202"/>
      <c r="BN135" s="202"/>
      <c r="BO135" s="203">
        <f t="shared" si="78"/>
        <v>0</v>
      </c>
      <c r="BP135" s="202"/>
      <c r="BQ135" s="202"/>
      <c r="BR135" s="203">
        <f t="shared" si="79"/>
        <v>0</v>
      </c>
      <c r="BS135" s="202"/>
      <c r="BT135" s="202"/>
      <c r="BU135" s="203">
        <f t="shared" si="80"/>
        <v>0</v>
      </c>
      <c r="BV135" s="202"/>
      <c r="BW135" s="202"/>
      <c r="BX135" s="203">
        <f t="shared" si="81"/>
        <v>0</v>
      </c>
      <c r="BY135" s="202"/>
      <c r="BZ135" s="202"/>
      <c r="CA135" s="203">
        <f t="shared" si="82"/>
        <v>0</v>
      </c>
      <c r="CB135" s="202"/>
      <c r="CC135" s="202"/>
      <c r="CD135" s="203">
        <f t="shared" si="83"/>
        <v>0</v>
      </c>
      <c r="CE135" s="202"/>
      <c r="CF135" s="202"/>
      <c r="CG135" s="203">
        <f t="shared" si="84"/>
        <v>0</v>
      </c>
      <c r="CH135" s="202"/>
      <c r="CI135" s="202"/>
      <c r="CJ135" s="203">
        <f t="shared" si="85"/>
        <v>0</v>
      </c>
    </row>
    <row r="136" spans="2:88" x14ac:dyDescent="0.25">
      <c r="B136" s="180"/>
      <c r="C136" s="180"/>
      <c r="D136" s="181"/>
      <c r="E136" s="38">
        <f t="shared" si="58"/>
        <v>45016</v>
      </c>
      <c r="F136" s="186"/>
      <c r="G136" s="203"/>
      <c r="H136" s="202"/>
      <c r="I136" s="202"/>
      <c r="J136" s="203">
        <f t="shared" si="59"/>
        <v>0</v>
      </c>
      <c r="K136" s="202"/>
      <c r="L136" s="202"/>
      <c r="M136" s="203">
        <f t="shared" si="60"/>
        <v>0</v>
      </c>
      <c r="N136" s="202"/>
      <c r="O136" s="202"/>
      <c r="P136" s="203">
        <f t="shared" si="61"/>
        <v>0</v>
      </c>
      <c r="Q136" s="202"/>
      <c r="R136" s="202"/>
      <c r="S136" s="203">
        <f t="shared" si="62"/>
        <v>0</v>
      </c>
      <c r="T136" s="202"/>
      <c r="U136" s="202"/>
      <c r="V136" s="203">
        <f t="shared" si="63"/>
        <v>0</v>
      </c>
      <c r="W136" s="202"/>
      <c r="X136" s="202"/>
      <c r="Y136" s="203">
        <f t="shared" si="64"/>
        <v>0</v>
      </c>
      <c r="Z136" s="202"/>
      <c r="AA136" s="202"/>
      <c r="AB136" s="203">
        <f t="shared" si="65"/>
        <v>0</v>
      </c>
      <c r="AC136" s="202"/>
      <c r="AD136" s="202"/>
      <c r="AE136" s="203">
        <f t="shared" si="66"/>
        <v>0</v>
      </c>
      <c r="AF136" s="202"/>
      <c r="AG136" s="202"/>
      <c r="AH136" s="203">
        <f t="shared" si="67"/>
        <v>0</v>
      </c>
      <c r="AI136" s="202"/>
      <c r="AJ136" s="202"/>
      <c r="AK136" s="203">
        <f t="shared" si="68"/>
        <v>0</v>
      </c>
      <c r="AL136" s="202"/>
      <c r="AM136" s="202"/>
      <c r="AN136" s="203">
        <f t="shared" si="69"/>
        <v>0</v>
      </c>
      <c r="AO136" s="202"/>
      <c r="AP136" s="202"/>
      <c r="AQ136" s="203">
        <f t="shared" si="70"/>
        <v>0</v>
      </c>
      <c r="AR136" s="202"/>
      <c r="AS136" s="202"/>
      <c r="AT136" s="203">
        <f t="shared" si="71"/>
        <v>0</v>
      </c>
      <c r="AU136" s="202"/>
      <c r="AV136" s="202"/>
      <c r="AW136" s="203">
        <f t="shared" si="72"/>
        <v>0</v>
      </c>
      <c r="AX136" s="202"/>
      <c r="AY136" s="202"/>
      <c r="AZ136" s="203">
        <f t="shared" si="73"/>
        <v>0</v>
      </c>
      <c r="BA136" s="202"/>
      <c r="BB136" s="202"/>
      <c r="BC136" s="203">
        <f t="shared" si="74"/>
        <v>0</v>
      </c>
      <c r="BD136" s="202"/>
      <c r="BE136" s="202"/>
      <c r="BF136" s="203">
        <f t="shared" si="75"/>
        <v>0</v>
      </c>
      <c r="BG136" s="202"/>
      <c r="BH136" s="202"/>
      <c r="BI136" s="203">
        <f t="shared" si="76"/>
        <v>0</v>
      </c>
      <c r="BJ136" s="202"/>
      <c r="BK136" s="202"/>
      <c r="BL136" s="203">
        <f t="shared" si="77"/>
        <v>0</v>
      </c>
      <c r="BM136" s="202"/>
      <c r="BN136" s="202"/>
      <c r="BO136" s="203">
        <f t="shared" si="78"/>
        <v>0</v>
      </c>
      <c r="BP136" s="202"/>
      <c r="BQ136" s="202"/>
      <c r="BR136" s="203">
        <f t="shared" si="79"/>
        <v>0</v>
      </c>
      <c r="BS136" s="202"/>
      <c r="BT136" s="202"/>
      <c r="BU136" s="203">
        <f t="shared" si="80"/>
        <v>0</v>
      </c>
      <c r="BV136" s="202"/>
      <c r="BW136" s="202"/>
      <c r="BX136" s="203">
        <f t="shared" si="81"/>
        <v>0</v>
      </c>
      <c r="BY136" s="202"/>
      <c r="BZ136" s="202"/>
      <c r="CA136" s="203">
        <f t="shared" si="82"/>
        <v>0</v>
      </c>
      <c r="CB136" s="202"/>
      <c r="CC136" s="202"/>
      <c r="CD136" s="203">
        <f t="shared" si="83"/>
        <v>0</v>
      </c>
      <c r="CE136" s="202"/>
      <c r="CF136" s="202"/>
      <c r="CG136" s="203">
        <f t="shared" si="84"/>
        <v>0</v>
      </c>
      <c r="CH136" s="202"/>
      <c r="CI136" s="202"/>
      <c r="CJ136" s="203">
        <f t="shared" si="85"/>
        <v>0</v>
      </c>
    </row>
    <row r="137" spans="2:88" x14ac:dyDescent="0.25">
      <c r="B137" s="180"/>
      <c r="C137" s="180"/>
      <c r="D137" s="181"/>
      <c r="E137" s="38">
        <f t="shared" si="58"/>
        <v>45016</v>
      </c>
      <c r="F137" s="186"/>
      <c r="G137" s="203"/>
      <c r="H137" s="202"/>
      <c r="I137" s="202"/>
      <c r="J137" s="203">
        <f t="shared" si="59"/>
        <v>0</v>
      </c>
      <c r="K137" s="202"/>
      <c r="L137" s="202"/>
      <c r="M137" s="203">
        <f t="shared" si="60"/>
        <v>0</v>
      </c>
      <c r="N137" s="202"/>
      <c r="O137" s="202"/>
      <c r="P137" s="203">
        <f t="shared" si="61"/>
        <v>0</v>
      </c>
      <c r="Q137" s="202"/>
      <c r="R137" s="202"/>
      <c r="S137" s="203">
        <f t="shared" si="62"/>
        <v>0</v>
      </c>
      <c r="T137" s="202"/>
      <c r="U137" s="202"/>
      <c r="V137" s="203">
        <f t="shared" si="63"/>
        <v>0</v>
      </c>
      <c r="W137" s="202"/>
      <c r="X137" s="202"/>
      <c r="Y137" s="203">
        <f t="shared" si="64"/>
        <v>0</v>
      </c>
      <c r="Z137" s="202"/>
      <c r="AA137" s="202"/>
      <c r="AB137" s="203">
        <f t="shared" si="65"/>
        <v>0</v>
      </c>
      <c r="AC137" s="202"/>
      <c r="AD137" s="202"/>
      <c r="AE137" s="203">
        <f t="shared" si="66"/>
        <v>0</v>
      </c>
      <c r="AF137" s="202"/>
      <c r="AG137" s="202"/>
      <c r="AH137" s="203">
        <f t="shared" si="67"/>
        <v>0</v>
      </c>
      <c r="AI137" s="202"/>
      <c r="AJ137" s="202"/>
      <c r="AK137" s="203">
        <f t="shared" si="68"/>
        <v>0</v>
      </c>
      <c r="AL137" s="202"/>
      <c r="AM137" s="202"/>
      <c r="AN137" s="203">
        <f t="shared" si="69"/>
        <v>0</v>
      </c>
      <c r="AO137" s="202"/>
      <c r="AP137" s="202"/>
      <c r="AQ137" s="203">
        <f t="shared" si="70"/>
        <v>0</v>
      </c>
      <c r="AR137" s="202"/>
      <c r="AS137" s="202"/>
      <c r="AT137" s="203">
        <f t="shared" si="71"/>
        <v>0</v>
      </c>
      <c r="AU137" s="202"/>
      <c r="AV137" s="202"/>
      <c r="AW137" s="203">
        <f t="shared" si="72"/>
        <v>0</v>
      </c>
      <c r="AX137" s="202"/>
      <c r="AY137" s="202"/>
      <c r="AZ137" s="203">
        <f t="shared" si="73"/>
        <v>0</v>
      </c>
      <c r="BA137" s="202"/>
      <c r="BB137" s="202"/>
      <c r="BC137" s="203">
        <f t="shared" si="74"/>
        <v>0</v>
      </c>
      <c r="BD137" s="202"/>
      <c r="BE137" s="202"/>
      <c r="BF137" s="203">
        <f t="shared" si="75"/>
        <v>0</v>
      </c>
      <c r="BG137" s="202"/>
      <c r="BH137" s="202"/>
      <c r="BI137" s="203">
        <f t="shared" si="76"/>
        <v>0</v>
      </c>
      <c r="BJ137" s="202"/>
      <c r="BK137" s="202"/>
      <c r="BL137" s="203">
        <f t="shared" si="77"/>
        <v>0</v>
      </c>
      <c r="BM137" s="202"/>
      <c r="BN137" s="202"/>
      <c r="BO137" s="203">
        <f t="shared" si="78"/>
        <v>0</v>
      </c>
      <c r="BP137" s="202"/>
      <c r="BQ137" s="202"/>
      <c r="BR137" s="203">
        <f t="shared" si="79"/>
        <v>0</v>
      </c>
      <c r="BS137" s="202"/>
      <c r="BT137" s="202"/>
      <c r="BU137" s="203">
        <f t="shared" si="80"/>
        <v>0</v>
      </c>
      <c r="BV137" s="202"/>
      <c r="BW137" s="202"/>
      <c r="BX137" s="203">
        <f t="shared" si="81"/>
        <v>0</v>
      </c>
      <c r="BY137" s="202"/>
      <c r="BZ137" s="202"/>
      <c r="CA137" s="203">
        <f t="shared" si="82"/>
        <v>0</v>
      </c>
      <c r="CB137" s="202"/>
      <c r="CC137" s="202"/>
      <c r="CD137" s="203">
        <f t="shared" si="83"/>
        <v>0</v>
      </c>
      <c r="CE137" s="202"/>
      <c r="CF137" s="202"/>
      <c r="CG137" s="203">
        <f t="shared" si="84"/>
        <v>0</v>
      </c>
      <c r="CH137" s="202"/>
      <c r="CI137" s="202"/>
      <c r="CJ137" s="203">
        <f t="shared" si="85"/>
        <v>0</v>
      </c>
    </row>
    <row r="138" spans="2:88" x14ac:dyDescent="0.25">
      <c r="B138" s="180"/>
      <c r="C138" s="180"/>
      <c r="D138" s="181"/>
      <c r="E138" s="38">
        <f t="shared" si="58"/>
        <v>45016</v>
      </c>
      <c r="F138" s="186"/>
      <c r="G138" s="203"/>
      <c r="H138" s="202"/>
      <c r="I138" s="202"/>
      <c r="J138" s="203">
        <f t="shared" si="59"/>
        <v>0</v>
      </c>
      <c r="K138" s="202"/>
      <c r="L138" s="202"/>
      <c r="M138" s="203">
        <f t="shared" si="60"/>
        <v>0</v>
      </c>
      <c r="N138" s="202"/>
      <c r="O138" s="202"/>
      <c r="P138" s="203">
        <f t="shared" si="61"/>
        <v>0</v>
      </c>
      <c r="Q138" s="202"/>
      <c r="R138" s="202"/>
      <c r="S138" s="203">
        <f t="shared" si="62"/>
        <v>0</v>
      </c>
      <c r="T138" s="202"/>
      <c r="U138" s="202"/>
      <c r="V138" s="203">
        <f t="shared" si="63"/>
        <v>0</v>
      </c>
      <c r="W138" s="202"/>
      <c r="X138" s="202"/>
      <c r="Y138" s="203">
        <f t="shared" si="64"/>
        <v>0</v>
      </c>
      <c r="Z138" s="202"/>
      <c r="AA138" s="202"/>
      <c r="AB138" s="203">
        <f t="shared" si="65"/>
        <v>0</v>
      </c>
      <c r="AC138" s="202"/>
      <c r="AD138" s="202"/>
      <c r="AE138" s="203">
        <f t="shared" si="66"/>
        <v>0</v>
      </c>
      <c r="AF138" s="202"/>
      <c r="AG138" s="202"/>
      <c r="AH138" s="203">
        <f t="shared" si="67"/>
        <v>0</v>
      </c>
      <c r="AI138" s="202"/>
      <c r="AJ138" s="202"/>
      <c r="AK138" s="203">
        <f t="shared" si="68"/>
        <v>0</v>
      </c>
      <c r="AL138" s="202"/>
      <c r="AM138" s="202"/>
      <c r="AN138" s="203">
        <f t="shared" si="69"/>
        <v>0</v>
      </c>
      <c r="AO138" s="202"/>
      <c r="AP138" s="202"/>
      <c r="AQ138" s="203">
        <f t="shared" si="70"/>
        <v>0</v>
      </c>
      <c r="AR138" s="202"/>
      <c r="AS138" s="202"/>
      <c r="AT138" s="203">
        <f t="shared" si="71"/>
        <v>0</v>
      </c>
      <c r="AU138" s="202"/>
      <c r="AV138" s="202"/>
      <c r="AW138" s="203">
        <f t="shared" si="72"/>
        <v>0</v>
      </c>
      <c r="AX138" s="202"/>
      <c r="AY138" s="202"/>
      <c r="AZ138" s="203">
        <f t="shared" si="73"/>
        <v>0</v>
      </c>
      <c r="BA138" s="202"/>
      <c r="BB138" s="202"/>
      <c r="BC138" s="203">
        <f t="shared" si="74"/>
        <v>0</v>
      </c>
      <c r="BD138" s="202"/>
      <c r="BE138" s="202"/>
      <c r="BF138" s="203">
        <f t="shared" si="75"/>
        <v>0</v>
      </c>
      <c r="BG138" s="202"/>
      <c r="BH138" s="202"/>
      <c r="BI138" s="203">
        <f t="shared" si="76"/>
        <v>0</v>
      </c>
      <c r="BJ138" s="202"/>
      <c r="BK138" s="202"/>
      <c r="BL138" s="203">
        <f t="shared" si="77"/>
        <v>0</v>
      </c>
      <c r="BM138" s="202"/>
      <c r="BN138" s="202"/>
      <c r="BO138" s="203">
        <f t="shared" si="78"/>
        <v>0</v>
      </c>
      <c r="BP138" s="202"/>
      <c r="BQ138" s="202"/>
      <c r="BR138" s="203">
        <f t="shared" si="79"/>
        <v>0</v>
      </c>
      <c r="BS138" s="202"/>
      <c r="BT138" s="202"/>
      <c r="BU138" s="203">
        <f t="shared" si="80"/>
        <v>0</v>
      </c>
      <c r="BV138" s="202"/>
      <c r="BW138" s="202"/>
      <c r="BX138" s="203">
        <f t="shared" si="81"/>
        <v>0</v>
      </c>
      <c r="BY138" s="202"/>
      <c r="BZ138" s="202"/>
      <c r="CA138" s="203">
        <f t="shared" si="82"/>
        <v>0</v>
      </c>
      <c r="CB138" s="202"/>
      <c r="CC138" s="202"/>
      <c r="CD138" s="203">
        <f t="shared" si="83"/>
        <v>0</v>
      </c>
      <c r="CE138" s="202"/>
      <c r="CF138" s="202"/>
      <c r="CG138" s="203">
        <f t="shared" si="84"/>
        <v>0</v>
      </c>
      <c r="CH138" s="202"/>
      <c r="CI138" s="202"/>
      <c r="CJ138" s="203">
        <f t="shared" si="85"/>
        <v>0</v>
      </c>
    </row>
    <row r="139" spans="2:88" x14ac:dyDescent="0.25">
      <c r="B139" s="180"/>
      <c r="C139" s="180"/>
      <c r="D139" s="181"/>
      <c r="E139" s="38">
        <f t="shared" si="58"/>
        <v>45016</v>
      </c>
      <c r="F139" s="186"/>
      <c r="G139" s="203"/>
      <c r="H139" s="202"/>
      <c r="I139" s="202"/>
      <c r="J139" s="203">
        <f t="shared" si="59"/>
        <v>0</v>
      </c>
      <c r="K139" s="202"/>
      <c r="L139" s="202"/>
      <c r="M139" s="203">
        <f t="shared" si="60"/>
        <v>0</v>
      </c>
      <c r="N139" s="202"/>
      <c r="O139" s="202"/>
      <c r="P139" s="203">
        <f t="shared" si="61"/>
        <v>0</v>
      </c>
      <c r="Q139" s="202"/>
      <c r="R139" s="202"/>
      <c r="S139" s="203">
        <f t="shared" si="62"/>
        <v>0</v>
      </c>
      <c r="T139" s="202"/>
      <c r="U139" s="202"/>
      <c r="V139" s="203">
        <f t="shared" si="63"/>
        <v>0</v>
      </c>
      <c r="W139" s="202"/>
      <c r="X139" s="202"/>
      <c r="Y139" s="203">
        <f t="shared" si="64"/>
        <v>0</v>
      </c>
      <c r="Z139" s="202"/>
      <c r="AA139" s="202"/>
      <c r="AB139" s="203">
        <f t="shared" si="65"/>
        <v>0</v>
      </c>
      <c r="AC139" s="202"/>
      <c r="AD139" s="202"/>
      <c r="AE139" s="203">
        <f t="shared" si="66"/>
        <v>0</v>
      </c>
      <c r="AF139" s="202"/>
      <c r="AG139" s="202"/>
      <c r="AH139" s="203">
        <f t="shared" si="67"/>
        <v>0</v>
      </c>
      <c r="AI139" s="202"/>
      <c r="AJ139" s="202"/>
      <c r="AK139" s="203">
        <f t="shared" si="68"/>
        <v>0</v>
      </c>
      <c r="AL139" s="202"/>
      <c r="AM139" s="202"/>
      <c r="AN139" s="203">
        <f t="shared" si="69"/>
        <v>0</v>
      </c>
      <c r="AO139" s="202"/>
      <c r="AP139" s="202"/>
      <c r="AQ139" s="203">
        <f t="shared" si="70"/>
        <v>0</v>
      </c>
      <c r="AR139" s="202"/>
      <c r="AS139" s="202"/>
      <c r="AT139" s="203">
        <f t="shared" si="71"/>
        <v>0</v>
      </c>
      <c r="AU139" s="202"/>
      <c r="AV139" s="202"/>
      <c r="AW139" s="203">
        <f t="shared" si="72"/>
        <v>0</v>
      </c>
      <c r="AX139" s="202"/>
      <c r="AY139" s="202"/>
      <c r="AZ139" s="203">
        <f t="shared" si="73"/>
        <v>0</v>
      </c>
      <c r="BA139" s="202"/>
      <c r="BB139" s="202"/>
      <c r="BC139" s="203">
        <f t="shared" si="74"/>
        <v>0</v>
      </c>
      <c r="BD139" s="202"/>
      <c r="BE139" s="202"/>
      <c r="BF139" s="203">
        <f t="shared" si="75"/>
        <v>0</v>
      </c>
      <c r="BG139" s="202"/>
      <c r="BH139" s="202"/>
      <c r="BI139" s="203">
        <f t="shared" si="76"/>
        <v>0</v>
      </c>
      <c r="BJ139" s="202"/>
      <c r="BK139" s="202"/>
      <c r="BL139" s="203">
        <f t="shared" si="77"/>
        <v>0</v>
      </c>
      <c r="BM139" s="202"/>
      <c r="BN139" s="202"/>
      <c r="BO139" s="203">
        <f t="shared" si="78"/>
        <v>0</v>
      </c>
      <c r="BP139" s="202"/>
      <c r="BQ139" s="202"/>
      <c r="BR139" s="203">
        <f t="shared" si="79"/>
        <v>0</v>
      </c>
      <c r="BS139" s="202"/>
      <c r="BT139" s="202"/>
      <c r="BU139" s="203">
        <f t="shared" si="80"/>
        <v>0</v>
      </c>
      <c r="BV139" s="202"/>
      <c r="BW139" s="202"/>
      <c r="BX139" s="203">
        <f t="shared" si="81"/>
        <v>0</v>
      </c>
      <c r="BY139" s="202"/>
      <c r="BZ139" s="202"/>
      <c r="CA139" s="203">
        <f t="shared" si="82"/>
        <v>0</v>
      </c>
      <c r="CB139" s="202"/>
      <c r="CC139" s="202"/>
      <c r="CD139" s="203">
        <f t="shared" si="83"/>
        <v>0</v>
      </c>
      <c r="CE139" s="202"/>
      <c r="CF139" s="202"/>
      <c r="CG139" s="203">
        <f t="shared" si="84"/>
        <v>0</v>
      </c>
      <c r="CH139" s="202"/>
      <c r="CI139" s="202"/>
      <c r="CJ139" s="203">
        <f t="shared" si="85"/>
        <v>0</v>
      </c>
    </row>
    <row r="140" spans="2:88" x14ac:dyDescent="0.25">
      <c r="B140" s="180"/>
      <c r="C140" s="180"/>
      <c r="D140" s="181"/>
      <c r="E140" s="38">
        <f t="shared" si="58"/>
        <v>45016</v>
      </c>
      <c r="F140" s="186"/>
      <c r="G140" s="203"/>
      <c r="H140" s="202"/>
      <c r="I140" s="202"/>
      <c r="J140" s="203">
        <f t="shared" si="59"/>
        <v>0</v>
      </c>
      <c r="K140" s="202"/>
      <c r="L140" s="202"/>
      <c r="M140" s="203">
        <f t="shared" si="60"/>
        <v>0</v>
      </c>
      <c r="N140" s="202"/>
      <c r="O140" s="202"/>
      <c r="P140" s="203">
        <f t="shared" si="61"/>
        <v>0</v>
      </c>
      <c r="Q140" s="202"/>
      <c r="R140" s="202"/>
      <c r="S140" s="203">
        <f t="shared" si="62"/>
        <v>0</v>
      </c>
      <c r="T140" s="202"/>
      <c r="U140" s="202"/>
      <c r="V140" s="203">
        <f t="shared" si="63"/>
        <v>0</v>
      </c>
      <c r="W140" s="202"/>
      <c r="X140" s="202"/>
      <c r="Y140" s="203">
        <f t="shared" si="64"/>
        <v>0</v>
      </c>
      <c r="Z140" s="202"/>
      <c r="AA140" s="202"/>
      <c r="AB140" s="203">
        <f t="shared" si="65"/>
        <v>0</v>
      </c>
      <c r="AC140" s="202"/>
      <c r="AD140" s="202"/>
      <c r="AE140" s="203">
        <f t="shared" si="66"/>
        <v>0</v>
      </c>
      <c r="AF140" s="202"/>
      <c r="AG140" s="202"/>
      <c r="AH140" s="203">
        <f t="shared" si="67"/>
        <v>0</v>
      </c>
      <c r="AI140" s="202"/>
      <c r="AJ140" s="202"/>
      <c r="AK140" s="203">
        <f t="shared" si="68"/>
        <v>0</v>
      </c>
      <c r="AL140" s="202"/>
      <c r="AM140" s="202"/>
      <c r="AN140" s="203">
        <f t="shared" si="69"/>
        <v>0</v>
      </c>
      <c r="AO140" s="202"/>
      <c r="AP140" s="202"/>
      <c r="AQ140" s="203">
        <f t="shared" si="70"/>
        <v>0</v>
      </c>
      <c r="AR140" s="202"/>
      <c r="AS140" s="202"/>
      <c r="AT140" s="203">
        <f t="shared" si="71"/>
        <v>0</v>
      </c>
      <c r="AU140" s="202"/>
      <c r="AV140" s="202"/>
      <c r="AW140" s="203">
        <f t="shared" si="72"/>
        <v>0</v>
      </c>
      <c r="AX140" s="202"/>
      <c r="AY140" s="202"/>
      <c r="AZ140" s="203">
        <f t="shared" si="73"/>
        <v>0</v>
      </c>
      <c r="BA140" s="202"/>
      <c r="BB140" s="202"/>
      <c r="BC140" s="203">
        <f t="shared" si="74"/>
        <v>0</v>
      </c>
      <c r="BD140" s="202"/>
      <c r="BE140" s="202"/>
      <c r="BF140" s="203">
        <f t="shared" si="75"/>
        <v>0</v>
      </c>
      <c r="BG140" s="202"/>
      <c r="BH140" s="202"/>
      <c r="BI140" s="203">
        <f t="shared" si="76"/>
        <v>0</v>
      </c>
      <c r="BJ140" s="202"/>
      <c r="BK140" s="202"/>
      <c r="BL140" s="203">
        <f t="shared" si="77"/>
        <v>0</v>
      </c>
      <c r="BM140" s="202"/>
      <c r="BN140" s="202"/>
      <c r="BO140" s="203">
        <f t="shared" si="78"/>
        <v>0</v>
      </c>
      <c r="BP140" s="202"/>
      <c r="BQ140" s="202"/>
      <c r="BR140" s="203">
        <f t="shared" si="79"/>
        <v>0</v>
      </c>
      <c r="BS140" s="202"/>
      <c r="BT140" s="202"/>
      <c r="BU140" s="203">
        <f t="shared" si="80"/>
        <v>0</v>
      </c>
      <c r="BV140" s="202"/>
      <c r="BW140" s="202"/>
      <c r="BX140" s="203">
        <f t="shared" si="81"/>
        <v>0</v>
      </c>
      <c r="BY140" s="202"/>
      <c r="BZ140" s="202"/>
      <c r="CA140" s="203">
        <f t="shared" si="82"/>
        <v>0</v>
      </c>
      <c r="CB140" s="202"/>
      <c r="CC140" s="202"/>
      <c r="CD140" s="203">
        <f t="shared" si="83"/>
        <v>0</v>
      </c>
      <c r="CE140" s="202"/>
      <c r="CF140" s="202"/>
      <c r="CG140" s="203">
        <f t="shared" si="84"/>
        <v>0</v>
      </c>
      <c r="CH140" s="202"/>
      <c r="CI140" s="202"/>
      <c r="CJ140" s="203">
        <f t="shared" si="85"/>
        <v>0</v>
      </c>
    </row>
    <row r="141" spans="2:88" x14ac:dyDescent="0.25">
      <c r="B141" s="180"/>
      <c r="C141" s="180"/>
      <c r="D141" s="181"/>
      <c r="E141" s="38">
        <f t="shared" si="58"/>
        <v>45016</v>
      </c>
      <c r="F141" s="186"/>
      <c r="G141" s="203"/>
      <c r="H141" s="202"/>
      <c r="I141" s="202"/>
      <c r="J141" s="203">
        <f t="shared" si="59"/>
        <v>0</v>
      </c>
      <c r="K141" s="202"/>
      <c r="L141" s="202"/>
      <c r="M141" s="203">
        <f t="shared" si="60"/>
        <v>0</v>
      </c>
      <c r="N141" s="202"/>
      <c r="O141" s="202"/>
      <c r="P141" s="203">
        <f t="shared" si="61"/>
        <v>0</v>
      </c>
      <c r="Q141" s="202"/>
      <c r="R141" s="202"/>
      <c r="S141" s="203">
        <f t="shared" si="62"/>
        <v>0</v>
      </c>
      <c r="T141" s="202"/>
      <c r="U141" s="202"/>
      <c r="V141" s="203">
        <f t="shared" si="63"/>
        <v>0</v>
      </c>
      <c r="W141" s="202"/>
      <c r="X141" s="202"/>
      <c r="Y141" s="203">
        <f t="shared" si="64"/>
        <v>0</v>
      </c>
      <c r="Z141" s="202"/>
      <c r="AA141" s="202"/>
      <c r="AB141" s="203">
        <f t="shared" si="65"/>
        <v>0</v>
      </c>
      <c r="AC141" s="202"/>
      <c r="AD141" s="202"/>
      <c r="AE141" s="203">
        <f t="shared" si="66"/>
        <v>0</v>
      </c>
      <c r="AF141" s="202"/>
      <c r="AG141" s="202"/>
      <c r="AH141" s="203">
        <f t="shared" si="67"/>
        <v>0</v>
      </c>
      <c r="AI141" s="202"/>
      <c r="AJ141" s="202"/>
      <c r="AK141" s="203">
        <f t="shared" si="68"/>
        <v>0</v>
      </c>
      <c r="AL141" s="202"/>
      <c r="AM141" s="202"/>
      <c r="AN141" s="203">
        <f t="shared" si="69"/>
        <v>0</v>
      </c>
      <c r="AO141" s="202"/>
      <c r="AP141" s="202"/>
      <c r="AQ141" s="203">
        <f t="shared" si="70"/>
        <v>0</v>
      </c>
      <c r="AR141" s="202"/>
      <c r="AS141" s="202"/>
      <c r="AT141" s="203">
        <f t="shared" si="71"/>
        <v>0</v>
      </c>
      <c r="AU141" s="202"/>
      <c r="AV141" s="202"/>
      <c r="AW141" s="203">
        <f t="shared" si="72"/>
        <v>0</v>
      </c>
      <c r="AX141" s="202"/>
      <c r="AY141" s="202"/>
      <c r="AZ141" s="203">
        <f t="shared" si="73"/>
        <v>0</v>
      </c>
      <c r="BA141" s="202"/>
      <c r="BB141" s="202"/>
      <c r="BC141" s="203">
        <f t="shared" si="74"/>
        <v>0</v>
      </c>
      <c r="BD141" s="202"/>
      <c r="BE141" s="202"/>
      <c r="BF141" s="203">
        <f t="shared" si="75"/>
        <v>0</v>
      </c>
      <c r="BG141" s="202"/>
      <c r="BH141" s="202"/>
      <c r="BI141" s="203">
        <f t="shared" si="76"/>
        <v>0</v>
      </c>
      <c r="BJ141" s="202"/>
      <c r="BK141" s="202"/>
      <c r="BL141" s="203">
        <f t="shared" si="77"/>
        <v>0</v>
      </c>
      <c r="BM141" s="202"/>
      <c r="BN141" s="202"/>
      <c r="BO141" s="203">
        <f t="shared" si="78"/>
        <v>0</v>
      </c>
      <c r="BP141" s="202"/>
      <c r="BQ141" s="202"/>
      <c r="BR141" s="203">
        <f t="shared" si="79"/>
        <v>0</v>
      </c>
      <c r="BS141" s="202"/>
      <c r="BT141" s="202"/>
      <c r="BU141" s="203">
        <f t="shared" si="80"/>
        <v>0</v>
      </c>
      <c r="BV141" s="202"/>
      <c r="BW141" s="202"/>
      <c r="BX141" s="203">
        <f t="shared" si="81"/>
        <v>0</v>
      </c>
      <c r="BY141" s="202"/>
      <c r="BZ141" s="202"/>
      <c r="CA141" s="203">
        <f t="shared" si="82"/>
        <v>0</v>
      </c>
      <c r="CB141" s="202"/>
      <c r="CC141" s="202"/>
      <c r="CD141" s="203">
        <f t="shared" si="83"/>
        <v>0</v>
      </c>
      <c r="CE141" s="202"/>
      <c r="CF141" s="202"/>
      <c r="CG141" s="203">
        <f t="shared" si="84"/>
        <v>0</v>
      </c>
      <c r="CH141" s="202"/>
      <c r="CI141" s="202"/>
      <c r="CJ141" s="203">
        <f t="shared" si="85"/>
        <v>0</v>
      </c>
    </row>
    <row r="142" spans="2:88" x14ac:dyDescent="0.25">
      <c r="B142" s="180"/>
      <c r="C142" s="180"/>
      <c r="D142" s="181"/>
      <c r="E142" s="38">
        <f t="shared" si="58"/>
        <v>45016</v>
      </c>
      <c r="F142" s="186"/>
      <c r="G142" s="203"/>
      <c r="H142" s="202"/>
      <c r="I142" s="202"/>
      <c r="J142" s="203">
        <f t="shared" si="59"/>
        <v>0</v>
      </c>
      <c r="K142" s="202"/>
      <c r="L142" s="202"/>
      <c r="M142" s="203">
        <f t="shared" si="60"/>
        <v>0</v>
      </c>
      <c r="N142" s="202"/>
      <c r="O142" s="202"/>
      <c r="P142" s="203">
        <f t="shared" si="61"/>
        <v>0</v>
      </c>
      <c r="Q142" s="202"/>
      <c r="R142" s="202"/>
      <c r="S142" s="203">
        <f t="shared" si="62"/>
        <v>0</v>
      </c>
      <c r="T142" s="202"/>
      <c r="U142" s="202"/>
      <c r="V142" s="203">
        <f t="shared" si="63"/>
        <v>0</v>
      </c>
      <c r="W142" s="202"/>
      <c r="X142" s="202"/>
      <c r="Y142" s="203">
        <f t="shared" si="64"/>
        <v>0</v>
      </c>
      <c r="Z142" s="202"/>
      <c r="AA142" s="202"/>
      <c r="AB142" s="203">
        <f t="shared" si="65"/>
        <v>0</v>
      </c>
      <c r="AC142" s="202"/>
      <c r="AD142" s="202"/>
      <c r="AE142" s="203">
        <f t="shared" si="66"/>
        <v>0</v>
      </c>
      <c r="AF142" s="202"/>
      <c r="AG142" s="202"/>
      <c r="AH142" s="203">
        <f t="shared" si="67"/>
        <v>0</v>
      </c>
      <c r="AI142" s="202"/>
      <c r="AJ142" s="202"/>
      <c r="AK142" s="203">
        <f t="shared" si="68"/>
        <v>0</v>
      </c>
      <c r="AL142" s="202"/>
      <c r="AM142" s="202"/>
      <c r="AN142" s="203">
        <f t="shared" si="69"/>
        <v>0</v>
      </c>
      <c r="AO142" s="202"/>
      <c r="AP142" s="202"/>
      <c r="AQ142" s="203">
        <f t="shared" si="70"/>
        <v>0</v>
      </c>
      <c r="AR142" s="202"/>
      <c r="AS142" s="202"/>
      <c r="AT142" s="203">
        <f t="shared" si="71"/>
        <v>0</v>
      </c>
      <c r="AU142" s="202"/>
      <c r="AV142" s="202"/>
      <c r="AW142" s="203">
        <f t="shared" si="72"/>
        <v>0</v>
      </c>
      <c r="AX142" s="202"/>
      <c r="AY142" s="202"/>
      <c r="AZ142" s="203">
        <f t="shared" si="73"/>
        <v>0</v>
      </c>
      <c r="BA142" s="202"/>
      <c r="BB142" s="202"/>
      <c r="BC142" s="203">
        <f t="shared" si="74"/>
        <v>0</v>
      </c>
      <c r="BD142" s="202"/>
      <c r="BE142" s="202"/>
      <c r="BF142" s="203">
        <f t="shared" si="75"/>
        <v>0</v>
      </c>
      <c r="BG142" s="202"/>
      <c r="BH142" s="202"/>
      <c r="BI142" s="203">
        <f t="shared" si="76"/>
        <v>0</v>
      </c>
      <c r="BJ142" s="202"/>
      <c r="BK142" s="202"/>
      <c r="BL142" s="203">
        <f t="shared" si="77"/>
        <v>0</v>
      </c>
      <c r="BM142" s="202"/>
      <c r="BN142" s="202"/>
      <c r="BO142" s="203">
        <f t="shared" si="78"/>
        <v>0</v>
      </c>
      <c r="BP142" s="202"/>
      <c r="BQ142" s="202"/>
      <c r="BR142" s="203">
        <f t="shared" si="79"/>
        <v>0</v>
      </c>
      <c r="BS142" s="202"/>
      <c r="BT142" s="202"/>
      <c r="BU142" s="203">
        <f t="shared" si="80"/>
        <v>0</v>
      </c>
      <c r="BV142" s="202"/>
      <c r="BW142" s="202"/>
      <c r="BX142" s="203">
        <f t="shared" si="81"/>
        <v>0</v>
      </c>
      <c r="BY142" s="202"/>
      <c r="BZ142" s="202"/>
      <c r="CA142" s="203">
        <f t="shared" si="82"/>
        <v>0</v>
      </c>
      <c r="CB142" s="202"/>
      <c r="CC142" s="202"/>
      <c r="CD142" s="203">
        <f t="shared" si="83"/>
        <v>0</v>
      </c>
      <c r="CE142" s="202"/>
      <c r="CF142" s="202"/>
      <c r="CG142" s="203">
        <f t="shared" si="84"/>
        <v>0</v>
      </c>
      <c r="CH142" s="202"/>
      <c r="CI142" s="202"/>
      <c r="CJ142" s="203">
        <f t="shared" si="85"/>
        <v>0</v>
      </c>
    </row>
    <row r="143" spans="2:88" x14ac:dyDescent="0.25">
      <c r="B143" s="180"/>
      <c r="C143" s="180"/>
      <c r="D143" s="181"/>
      <c r="E143" s="38">
        <f t="shared" ref="E143:E206" si="86">+$D$10</f>
        <v>45016</v>
      </c>
      <c r="F143" s="186"/>
      <c r="G143" s="203"/>
      <c r="H143" s="202"/>
      <c r="I143" s="202"/>
      <c r="J143" s="203">
        <f t="shared" si="59"/>
        <v>0</v>
      </c>
      <c r="K143" s="202"/>
      <c r="L143" s="202"/>
      <c r="M143" s="203">
        <f t="shared" si="60"/>
        <v>0</v>
      </c>
      <c r="N143" s="202"/>
      <c r="O143" s="202"/>
      <c r="P143" s="203">
        <f t="shared" si="61"/>
        <v>0</v>
      </c>
      <c r="Q143" s="202"/>
      <c r="R143" s="202"/>
      <c r="S143" s="203">
        <f t="shared" si="62"/>
        <v>0</v>
      </c>
      <c r="T143" s="202"/>
      <c r="U143" s="202"/>
      <c r="V143" s="203">
        <f t="shared" si="63"/>
        <v>0</v>
      </c>
      <c r="W143" s="202"/>
      <c r="X143" s="202"/>
      <c r="Y143" s="203">
        <f t="shared" si="64"/>
        <v>0</v>
      </c>
      <c r="Z143" s="202"/>
      <c r="AA143" s="202"/>
      <c r="AB143" s="203">
        <f t="shared" si="65"/>
        <v>0</v>
      </c>
      <c r="AC143" s="202"/>
      <c r="AD143" s="202"/>
      <c r="AE143" s="203">
        <f t="shared" si="66"/>
        <v>0</v>
      </c>
      <c r="AF143" s="202"/>
      <c r="AG143" s="202"/>
      <c r="AH143" s="203">
        <f t="shared" si="67"/>
        <v>0</v>
      </c>
      <c r="AI143" s="202"/>
      <c r="AJ143" s="202"/>
      <c r="AK143" s="203">
        <f t="shared" si="68"/>
        <v>0</v>
      </c>
      <c r="AL143" s="202"/>
      <c r="AM143" s="202"/>
      <c r="AN143" s="203">
        <f t="shared" si="69"/>
        <v>0</v>
      </c>
      <c r="AO143" s="202"/>
      <c r="AP143" s="202"/>
      <c r="AQ143" s="203">
        <f t="shared" si="70"/>
        <v>0</v>
      </c>
      <c r="AR143" s="202"/>
      <c r="AS143" s="202"/>
      <c r="AT143" s="203">
        <f t="shared" si="71"/>
        <v>0</v>
      </c>
      <c r="AU143" s="202"/>
      <c r="AV143" s="202"/>
      <c r="AW143" s="203">
        <f t="shared" si="72"/>
        <v>0</v>
      </c>
      <c r="AX143" s="202"/>
      <c r="AY143" s="202"/>
      <c r="AZ143" s="203">
        <f t="shared" si="73"/>
        <v>0</v>
      </c>
      <c r="BA143" s="202"/>
      <c r="BB143" s="202"/>
      <c r="BC143" s="203">
        <f t="shared" si="74"/>
        <v>0</v>
      </c>
      <c r="BD143" s="202"/>
      <c r="BE143" s="202"/>
      <c r="BF143" s="203">
        <f t="shared" si="75"/>
        <v>0</v>
      </c>
      <c r="BG143" s="202"/>
      <c r="BH143" s="202"/>
      <c r="BI143" s="203">
        <f t="shared" si="76"/>
        <v>0</v>
      </c>
      <c r="BJ143" s="202"/>
      <c r="BK143" s="202"/>
      <c r="BL143" s="203">
        <f t="shared" si="77"/>
        <v>0</v>
      </c>
      <c r="BM143" s="202"/>
      <c r="BN143" s="202"/>
      <c r="BO143" s="203">
        <f t="shared" si="78"/>
        <v>0</v>
      </c>
      <c r="BP143" s="202"/>
      <c r="BQ143" s="202"/>
      <c r="BR143" s="203">
        <f t="shared" si="79"/>
        <v>0</v>
      </c>
      <c r="BS143" s="202"/>
      <c r="BT143" s="202"/>
      <c r="BU143" s="203">
        <f t="shared" si="80"/>
        <v>0</v>
      </c>
      <c r="BV143" s="202"/>
      <c r="BW143" s="202"/>
      <c r="BX143" s="203">
        <f t="shared" si="81"/>
        <v>0</v>
      </c>
      <c r="BY143" s="202"/>
      <c r="BZ143" s="202"/>
      <c r="CA143" s="203">
        <f t="shared" si="82"/>
        <v>0</v>
      </c>
      <c r="CB143" s="202"/>
      <c r="CC143" s="202"/>
      <c r="CD143" s="203">
        <f t="shared" si="83"/>
        <v>0</v>
      </c>
      <c r="CE143" s="202"/>
      <c r="CF143" s="202"/>
      <c r="CG143" s="203">
        <f t="shared" si="84"/>
        <v>0</v>
      </c>
      <c r="CH143" s="202"/>
      <c r="CI143" s="202"/>
      <c r="CJ143" s="203">
        <f t="shared" si="85"/>
        <v>0</v>
      </c>
    </row>
    <row r="144" spans="2:88" x14ac:dyDescent="0.25">
      <c r="B144" s="180"/>
      <c r="C144" s="180"/>
      <c r="D144" s="181"/>
      <c r="E144" s="38">
        <f t="shared" si="86"/>
        <v>45016</v>
      </c>
      <c r="F144" s="186"/>
      <c r="G144" s="203"/>
      <c r="H144" s="202"/>
      <c r="I144" s="202"/>
      <c r="J144" s="203">
        <f t="shared" ref="J144:J207" si="87">SUM(H144:I144)</f>
        <v>0</v>
      </c>
      <c r="K144" s="202"/>
      <c r="L144" s="202"/>
      <c r="M144" s="203">
        <f t="shared" ref="M144:M207" si="88">SUM(K144:L144)</f>
        <v>0</v>
      </c>
      <c r="N144" s="202"/>
      <c r="O144" s="202"/>
      <c r="P144" s="203">
        <f t="shared" ref="P144:P207" si="89">SUM(N144:O144)</f>
        <v>0</v>
      </c>
      <c r="Q144" s="202"/>
      <c r="R144" s="202"/>
      <c r="S144" s="203">
        <f t="shared" ref="S144:S207" si="90">SUM(Q144:R144)</f>
        <v>0</v>
      </c>
      <c r="T144" s="202"/>
      <c r="U144" s="202"/>
      <c r="V144" s="203">
        <f t="shared" ref="V144:V207" si="91">SUM(T144:U144)</f>
        <v>0</v>
      </c>
      <c r="W144" s="202"/>
      <c r="X144" s="202"/>
      <c r="Y144" s="203">
        <f t="shared" ref="Y144:Y207" si="92">SUM(W144:X144)</f>
        <v>0</v>
      </c>
      <c r="Z144" s="202"/>
      <c r="AA144" s="202"/>
      <c r="AB144" s="203">
        <f t="shared" ref="AB144:AB207" si="93">SUM(Z144:AA144)</f>
        <v>0</v>
      </c>
      <c r="AC144" s="202"/>
      <c r="AD144" s="202"/>
      <c r="AE144" s="203">
        <f t="shared" ref="AE144:AE207" si="94">SUM(AC144:AD144)</f>
        <v>0</v>
      </c>
      <c r="AF144" s="202"/>
      <c r="AG144" s="202"/>
      <c r="AH144" s="203">
        <f t="shared" ref="AH144:AH207" si="95">SUM(AF144:AG144)</f>
        <v>0</v>
      </c>
      <c r="AI144" s="202"/>
      <c r="AJ144" s="202"/>
      <c r="AK144" s="203">
        <f t="shared" ref="AK144:AK207" si="96">SUM(AI144:AJ144)</f>
        <v>0</v>
      </c>
      <c r="AL144" s="202"/>
      <c r="AM144" s="202"/>
      <c r="AN144" s="203">
        <f t="shared" ref="AN144:AN207" si="97">SUM(AL144:AM144)</f>
        <v>0</v>
      </c>
      <c r="AO144" s="202"/>
      <c r="AP144" s="202"/>
      <c r="AQ144" s="203">
        <f t="shared" ref="AQ144:AQ207" si="98">SUM(AO144:AP144)</f>
        <v>0</v>
      </c>
      <c r="AR144" s="202"/>
      <c r="AS144" s="202"/>
      <c r="AT144" s="203">
        <f t="shared" ref="AT144:AT207" si="99">SUM(AR144:AS144)</f>
        <v>0</v>
      </c>
      <c r="AU144" s="202"/>
      <c r="AV144" s="202"/>
      <c r="AW144" s="203">
        <f t="shared" ref="AW144:AW207" si="100">SUM(AU144:AV144)</f>
        <v>0</v>
      </c>
      <c r="AX144" s="202"/>
      <c r="AY144" s="202"/>
      <c r="AZ144" s="203">
        <f t="shared" ref="AZ144:AZ207" si="101">SUM(AX144:AY144)</f>
        <v>0</v>
      </c>
      <c r="BA144" s="202"/>
      <c r="BB144" s="202"/>
      <c r="BC144" s="203">
        <f t="shared" ref="BC144:BC207" si="102">SUM(BA144:BB144)</f>
        <v>0</v>
      </c>
      <c r="BD144" s="202"/>
      <c r="BE144" s="202"/>
      <c r="BF144" s="203">
        <f t="shared" ref="BF144:BF207" si="103">SUM(BD144:BE144)</f>
        <v>0</v>
      </c>
      <c r="BG144" s="202"/>
      <c r="BH144" s="202"/>
      <c r="BI144" s="203">
        <f t="shared" ref="BI144:BI207" si="104">SUM(BG144:BH144)</f>
        <v>0</v>
      </c>
      <c r="BJ144" s="202"/>
      <c r="BK144" s="202"/>
      <c r="BL144" s="203">
        <f t="shared" ref="BL144:BL207" si="105">SUM(BJ144:BK144)</f>
        <v>0</v>
      </c>
      <c r="BM144" s="202"/>
      <c r="BN144" s="202"/>
      <c r="BO144" s="203">
        <f t="shared" ref="BO144:BO207" si="106">SUM(BM144:BN144)</f>
        <v>0</v>
      </c>
      <c r="BP144" s="202"/>
      <c r="BQ144" s="202"/>
      <c r="BR144" s="203">
        <f t="shared" ref="BR144:BR207" si="107">SUM(BP144:BQ144)</f>
        <v>0</v>
      </c>
      <c r="BS144" s="202"/>
      <c r="BT144" s="202"/>
      <c r="BU144" s="203">
        <f t="shared" ref="BU144:BU207" si="108">SUM(BS144:BT144)</f>
        <v>0</v>
      </c>
      <c r="BV144" s="202"/>
      <c r="BW144" s="202"/>
      <c r="BX144" s="203">
        <f t="shared" ref="BX144:BX207" si="109">SUM(BV144:BW144)</f>
        <v>0</v>
      </c>
      <c r="BY144" s="202"/>
      <c r="BZ144" s="202"/>
      <c r="CA144" s="203">
        <f t="shared" ref="CA144:CA207" si="110">SUM(BY144:BZ144)</f>
        <v>0</v>
      </c>
      <c r="CB144" s="202"/>
      <c r="CC144" s="202"/>
      <c r="CD144" s="203">
        <f t="shared" ref="CD144:CD207" si="111">SUM(CB144:CC144)</f>
        <v>0</v>
      </c>
      <c r="CE144" s="202"/>
      <c r="CF144" s="202"/>
      <c r="CG144" s="203">
        <f t="shared" ref="CG144:CG207" si="112">SUM(CE144:CF144)</f>
        <v>0</v>
      </c>
      <c r="CH144" s="202"/>
      <c r="CI144" s="202"/>
      <c r="CJ144" s="203">
        <f t="shared" ref="CJ144:CJ207" si="113">SUM(CH144:CI144)</f>
        <v>0</v>
      </c>
    </row>
    <row r="145" spans="2:88" x14ac:dyDescent="0.25">
      <c r="B145" s="180"/>
      <c r="C145" s="180"/>
      <c r="D145" s="181"/>
      <c r="E145" s="38">
        <f t="shared" si="86"/>
        <v>45016</v>
      </c>
      <c r="F145" s="186"/>
      <c r="G145" s="203"/>
      <c r="H145" s="202"/>
      <c r="I145" s="202"/>
      <c r="J145" s="203">
        <f t="shared" si="87"/>
        <v>0</v>
      </c>
      <c r="K145" s="202"/>
      <c r="L145" s="202"/>
      <c r="M145" s="203">
        <f t="shared" si="88"/>
        <v>0</v>
      </c>
      <c r="N145" s="202"/>
      <c r="O145" s="202"/>
      <c r="P145" s="203">
        <f t="shared" si="89"/>
        <v>0</v>
      </c>
      <c r="Q145" s="202"/>
      <c r="R145" s="202"/>
      <c r="S145" s="203">
        <f t="shared" si="90"/>
        <v>0</v>
      </c>
      <c r="T145" s="202"/>
      <c r="U145" s="202"/>
      <c r="V145" s="203">
        <f t="shared" si="91"/>
        <v>0</v>
      </c>
      <c r="W145" s="202"/>
      <c r="X145" s="202"/>
      <c r="Y145" s="203">
        <f t="shared" si="92"/>
        <v>0</v>
      </c>
      <c r="Z145" s="202"/>
      <c r="AA145" s="202"/>
      <c r="AB145" s="203">
        <f t="shared" si="93"/>
        <v>0</v>
      </c>
      <c r="AC145" s="202"/>
      <c r="AD145" s="202"/>
      <c r="AE145" s="203">
        <f t="shared" si="94"/>
        <v>0</v>
      </c>
      <c r="AF145" s="202"/>
      <c r="AG145" s="202"/>
      <c r="AH145" s="203">
        <f t="shared" si="95"/>
        <v>0</v>
      </c>
      <c r="AI145" s="202"/>
      <c r="AJ145" s="202"/>
      <c r="AK145" s="203">
        <f t="shared" si="96"/>
        <v>0</v>
      </c>
      <c r="AL145" s="202"/>
      <c r="AM145" s="202"/>
      <c r="AN145" s="203">
        <f t="shared" si="97"/>
        <v>0</v>
      </c>
      <c r="AO145" s="202"/>
      <c r="AP145" s="202"/>
      <c r="AQ145" s="203">
        <f t="shared" si="98"/>
        <v>0</v>
      </c>
      <c r="AR145" s="202"/>
      <c r="AS145" s="202"/>
      <c r="AT145" s="203">
        <f t="shared" si="99"/>
        <v>0</v>
      </c>
      <c r="AU145" s="202"/>
      <c r="AV145" s="202"/>
      <c r="AW145" s="203">
        <f t="shared" si="100"/>
        <v>0</v>
      </c>
      <c r="AX145" s="202"/>
      <c r="AY145" s="202"/>
      <c r="AZ145" s="203">
        <f t="shared" si="101"/>
        <v>0</v>
      </c>
      <c r="BA145" s="202"/>
      <c r="BB145" s="202"/>
      <c r="BC145" s="203">
        <f t="shared" si="102"/>
        <v>0</v>
      </c>
      <c r="BD145" s="202"/>
      <c r="BE145" s="202"/>
      <c r="BF145" s="203">
        <f t="shared" si="103"/>
        <v>0</v>
      </c>
      <c r="BG145" s="202"/>
      <c r="BH145" s="202"/>
      <c r="BI145" s="203">
        <f t="shared" si="104"/>
        <v>0</v>
      </c>
      <c r="BJ145" s="202"/>
      <c r="BK145" s="202"/>
      <c r="BL145" s="203">
        <f t="shared" si="105"/>
        <v>0</v>
      </c>
      <c r="BM145" s="202"/>
      <c r="BN145" s="202"/>
      <c r="BO145" s="203">
        <f t="shared" si="106"/>
        <v>0</v>
      </c>
      <c r="BP145" s="202"/>
      <c r="BQ145" s="202"/>
      <c r="BR145" s="203">
        <f t="shared" si="107"/>
        <v>0</v>
      </c>
      <c r="BS145" s="202"/>
      <c r="BT145" s="202"/>
      <c r="BU145" s="203">
        <f t="shared" si="108"/>
        <v>0</v>
      </c>
      <c r="BV145" s="202"/>
      <c r="BW145" s="202"/>
      <c r="BX145" s="203">
        <f t="shared" si="109"/>
        <v>0</v>
      </c>
      <c r="BY145" s="202"/>
      <c r="BZ145" s="202"/>
      <c r="CA145" s="203">
        <f t="shared" si="110"/>
        <v>0</v>
      </c>
      <c r="CB145" s="202"/>
      <c r="CC145" s="202"/>
      <c r="CD145" s="203">
        <f t="shared" si="111"/>
        <v>0</v>
      </c>
      <c r="CE145" s="202"/>
      <c r="CF145" s="202"/>
      <c r="CG145" s="203">
        <f t="shared" si="112"/>
        <v>0</v>
      </c>
      <c r="CH145" s="202"/>
      <c r="CI145" s="202"/>
      <c r="CJ145" s="203">
        <f t="shared" si="113"/>
        <v>0</v>
      </c>
    </row>
    <row r="146" spans="2:88" x14ac:dyDescent="0.25">
      <c r="B146" s="180"/>
      <c r="C146" s="180"/>
      <c r="D146" s="181"/>
      <c r="E146" s="38">
        <f t="shared" si="86"/>
        <v>45016</v>
      </c>
      <c r="F146" s="186"/>
      <c r="G146" s="203"/>
      <c r="H146" s="202"/>
      <c r="I146" s="202"/>
      <c r="J146" s="203">
        <f t="shared" si="87"/>
        <v>0</v>
      </c>
      <c r="K146" s="202"/>
      <c r="L146" s="202"/>
      <c r="M146" s="203">
        <f t="shared" si="88"/>
        <v>0</v>
      </c>
      <c r="N146" s="202"/>
      <c r="O146" s="202"/>
      <c r="P146" s="203">
        <f t="shared" si="89"/>
        <v>0</v>
      </c>
      <c r="Q146" s="202"/>
      <c r="R146" s="202"/>
      <c r="S146" s="203">
        <f t="shared" si="90"/>
        <v>0</v>
      </c>
      <c r="T146" s="202"/>
      <c r="U146" s="202"/>
      <c r="V146" s="203">
        <f t="shared" si="91"/>
        <v>0</v>
      </c>
      <c r="W146" s="202"/>
      <c r="X146" s="202"/>
      <c r="Y146" s="203">
        <f t="shared" si="92"/>
        <v>0</v>
      </c>
      <c r="Z146" s="202"/>
      <c r="AA146" s="202"/>
      <c r="AB146" s="203">
        <f t="shared" si="93"/>
        <v>0</v>
      </c>
      <c r="AC146" s="202"/>
      <c r="AD146" s="202"/>
      <c r="AE146" s="203">
        <f t="shared" si="94"/>
        <v>0</v>
      </c>
      <c r="AF146" s="202"/>
      <c r="AG146" s="202"/>
      <c r="AH146" s="203">
        <f t="shared" si="95"/>
        <v>0</v>
      </c>
      <c r="AI146" s="202"/>
      <c r="AJ146" s="202"/>
      <c r="AK146" s="203">
        <f t="shared" si="96"/>
        <v>0</v>
      </c>
      <c r="AL146" s="202"/>
      <c r="AM146" s="202"/>
      <c r="AN146" s="203">
        <f t="shared" si="97"/>
        <v>0</v>
      </c>
      <c r="AO146" s="202"/>
      <c r="AP146" s="202"/>
      <c r="AQ146" s="203">
        <f t="shared" si="98"/>
        <v>0</v>
      </c>
      <c r="AR146" s="202"/>
      <c r="AS146" s="202"/>
      <c r="AT146" s="203">
        <f t="shared" si="99"/>
        <v>0</v>
      </c>
      <c r="AU146" s="202"/>
      <c r="AV146" s="202"/>
      <c r="AW146" s="203">
        <f t="shared" si="100"/>
        <v>0</v>
      </c>
      <c r="AX146" s="202"/>
      <c r="AY146" s="202"/>
      <c r="AZ146" s="203">
        <f t="shared" si="101"/>
        <v>0</v>
      </c>
      <c r="BA146" s="202"/>
      <c r="BB146" s="202"/>
      <c r="BC146" s="203">
        <f t="shared" si="102"/>
        <v>0</v>
      </c>
      <c r="BD146" s="202"/>
      <c r="BE146" s="202"/>
      <c r="BF146" s="203">
        <f t="shared" si="103"/>
        <v>0</v>
      </c>
      <c r="BG146" s="202"/>
      <c r="BH146" s="202"/>
      <c r="BI146" s="203">
        <f t="shared" si="104"/>
        <v>0</v>
      </c>
      <c r="BJ146" s="202"/>
      <c r="BK146" s="202"/>
      <c r="BL146" s="203">
        <f t="shared" si="105"/>
        <v>0</v>
      </c>
      <c r="BM146" s="202"/>
      <c r="BN146" s="202"/>
      <c r="BO146" s="203">
        <f t="shared" si="106"/>
        <v>0</v>
      </c>
      <c r="BP146" s="202"/>
      <c r="BQ146" s="202"/>
      <c r="BR146" s="203">
        <f t="shared" si="107"/>
        <v>0</v>
      </c>
      <c r="BS146" s="202"/>
      <c r="BT146" s="202"/>
      <c r="BU146" s="203">
        <f t="shared" si="108"/>
        <v>0</v>
      </c>
      <c r="BV146" s="202"/>
      <c r="BW146" s="202"/>
      <c r="BX146" s="203">
        <f t="shared" si="109"/>
        <v>0</v>
      </c>
      <c r="BY146" s="202"/>
      <c r="BZ146" s="202"/>
      <c r="CA146" s="203">
        <f t="shared" si="110"/>
        <v>0</v>
      </c>
      <c r="CB146" s="202"/>
      <c r="CC146" s="202"/>
      <c r="CD146" s="203">
        <f t="shared" si="111"/>
        <v>0</v>
      </c>
      <c r="CE146" s="202"/>
      <c r="CF146" s="202"/>
      <c r="CG146" s="203">
        <f t="shared" si="112"/>
        <v>0</v>
      </c>
      <c r="CH146" s="202"/>
      <c r="CI146" s="202"/>
      <c r="CJ146" s="203">
        <f t="shared" si="113"/>
        <v>0</v>
      </c>
    </row>
    <row r="147" spans="2:88" x14ac:dyDescent="0.25">
      <c r="B147" s="180"/>
      <c r="C147" s="180"/>
      <c r="D147" s="181"/>
      <c r="E147" s="38">
        <f t="shared" si="86"/>
        <v>45016</v>
      </c>
      <c r="F147" s="186"/>
      <c r="G147" s="203"/>
      <c r="H147" s="202"/>
      <c r="I147" s="202"/>
      <c r="J147" s="203">
        <f t="shared" si="87"/>
        <v>0</v>
      </c>
      <c r="K147" s="202"/>
      <c r="L147" s="202"/>
      <c r="M147" s="203">
        <f t="shared" si="88"/>
        <v>0</v>
      </c>
      <c r="N147" s="202"/>
      <c r="O147" s="202"/>
      <c r="P147" s="203">
        <f t="shared" si="89"/>
        <v>0</v>
      </c>
      <c r="Q147" s="202"/>
      <c r="R147" s="202"/>
      <c r="S147" s="203">
        <f t="shared" si="90"/>
        <v>0</v>
      </c>
      <c r="T147" s="202"/>
      <c r="U147" s="202"/>
      <c r="V147" s="203">
        <f t="shared" si="91"/>
        <v>0</v>
      </c>
      <c r="W147" s="202"/>
      <c r="X147" s="202"/>
      <c r="Y147" s="203">
        <f t="shared" si="92"/>
        <v>0</v>
      </c>
      <c r="Z147" s="202"/>
      <c r="AA147" s="202"/>
      <c r="AB147" s="203">
        <f t="shared" si="93"/>
        <v>0</v>
      </c>
      <c r="AC147" s="202"/>
      <c r="AD147" s="202"/>
      <c r="AE147" s="203">
        <f t="shared" si="94"/>
        <v>0</v>
      </c>
      <c r="AF147" s="202"/>
      <c r="AG147" s="202"/>
      <c r="AH147" s="203">
        <f t="shared" si="95"/>
        <v>0</v>
      </c>
      <c r="AI147" s="202"/>
      <c r="AJ147" s="202"/>
      <c r="AK147" s="203">
        <f t="shared" si="96"/>
        <v>0</v>
      </c>
      <c r="AL147" s="202"/>
      <c r="AM147" s="202"/>
      <c r="AN147" s="203">
        <f t="shared" si="97"/>
        <v>0</v>
      </c>
      <c r="AO147" s="202"/>
      <c r="AP147" s="202"/>
      <c r="AQ147" s="203">
        <f t="shared" si="98"/>
        <v>0</v>
      </c>
      <c r="AR147" s="202"/>
      <c r="AS147" s="202"/>
      <c r="AT147" s="203">
        <f t="shared" si="99"/>
        <v>0</v>
      </c>
      <c r="AU147" s="202"/>
      <c r="AV147" s="202"/>
      <c r="AW147" s="203">
        <f t="shared" si="100"/>
        <v>0</v>
      </c>
      <c r="AX147" s="202"/>
      <c r="AY147" s="202"/>
      <c r="AZ147" s="203">
        <f t="shared" si="101"/>
        <v>0</v>
      </c>
      <c r="BA147" s="202"/>
      <c r="BB147" s="202"/>
      <c r="BC147" s="203">
        <f t="shared" si="102"/>
        <v>0</v>
      </c>
      <c r="BD147" s="202"/>
      <c r="BE147" s="202"/>
      <c r="BF147" s="203">
        <f t="shared" si="103"/>
        <v>0</v>
      </c>
      <c r="BG147" s="202"/>
      <c r="BH147" s="202"/>
      <c r="BI147" s="203">
        <f t="shared" si="104"/>
        <v>0</v>
      </c>
      <c r="BJ147" s="202"/>
      <c r="BK147" s="202"/>
      <c r="BL147" s="203">
        <f t="shared" si="105"/>
        <v>0</v>
      </c>
      <c r="BM147" s="202"/>
      <c r="BN147" s="202"/>
      <c r="BO147" s="203">
        <f t="shared" si="106"/>
        <v>0</v>
      </c>
      <c r="BP147" s="202"/>
      <c r="BQ147" s="202"/>
      <c r="BR147" s="203">
        <f t="shared" si="107"/>
        <v>0</v>
      </c>
      <c r="BS147" s="202"/>
      <c r="BT147" s="202"/>
      <c r="BU147" s="203">
        <f t="shared" si="108"/>
        <v>0</v>
      </c>
      <c r="BV147" s="202"/>
      <c r="BW147" s="202"/>
      <c r="BX147" s="203">
        <f t="shared" si="109"/>
        <v>0</v>
      </c>
      <c r="BY147" s="202"/>
      <c r="BZ147" s="202"/>
      <c r="CA147" s="203">
        <f t="shared" si="110"/>
        <v>0</v>
      </c>
      <c r="CB147" s="202"/>
      <c r="CC147" s="202"/>
      <c r="CD147" s="203">
        <f t="shared" si="111"/>
        <v>0</v>
      </c>
      <c r="CE147" s="202"/>
      <c r="CF147" s="202"/>
      <c r="CG147" s="203">
        <f t="shared" si="112"/>
        <v>0</v>
      </c>
      <c r="CH147" s="202"/>
      <c r="CI147" s="202"/>
      <c r="CJ147" s="203">
        <f t="shared" si="113"/>
        <v>0</v>
      </c>
    </row>
    <row r="148" spans="2:88" x14ac:dyDescent="0.25">
      <c r="B148" s="180"/>
      <c r="C148" s="180"/>
      <c r="D148" s="181"/>
      <c r="E148" s="38">
        <f t="shared" si="86"/>
        <v>45016</v>
      </c>
      <c r="F148" s="186"/>
      <c r="G148" s="203"/>
      <c r="H148" s="202"/>
      <c r="I148" s="202"/>
      <c r="J148" s="203">
        <f t="shared" si="87"/>
        <v>0</v>
      </c>
      <c r="K148" s="202"/>
      <c r="L148" s="202"/>
      <c r="M148" s="203">
        <f t="shared" si="88"/>
        <v>0</v>
      </c>
      <c r="N148" s="202"/>
      <c r="O148" s="202"/>
      <c r="P148" s="203">
        <f t="shared" si="89"/>
        <v>0</v>
      </c>
      <c r="Q148" s="202"/>
      <c r="R148" s="202"/>
      <c r="S148" s="203">
        <f t="shared" si="90"/>
        <v>0</v>
      </c>
      <c r="T148" s="202"/>
      <c r="U148" s="202"/>
      <c r="V148" s="203">
        <f t="shared" si="91"/>
        <v>0</v>
      </c>
      <c r="W148" s="202"/>
      <c r="X148" s="202"/>
      <c r="Y148" s="203">
        <f t="shared" si="92"/>
        <v>0</v>
      </c>
      <c r="Z148" s="202"/>
      <c r="AA148" s="202"/>
      <c r="AB148" s="203">
        <f t="shared" si="93"/>
        <v>0</v>
      </c>
      <c r="AC148" s="202"/>
      <c r="AD148" s="202"/>
      <c r="AE148" s="203">
        <f t="shared" si="94"/>
        <v>0</v>
      </c>
      <c r="AF148" s="202"/>
      <c r="AG148" s="202"/>
      <c r="AH148" s="203">
        <f t="shared" si="95"/>
        <v>0</v>
      </c>
      <c r="AI148" s="202"/>
      <c r="AJ148" s="202"/>
      <c r="AK148" s="203">
        <f t="shared" si="96"/>
        <v>0</v>
      </c>
      <c r="AL148" s="202"/>
      <c r="AM148" s="202"/>
      <c r="AN148" s="203">
        <f t="shared" si="97"/>
        <v>0</v>
      </c>
      <c r="AO148" s="202"/>
      <c r="AP148" s="202"/>
      <c r="AQ148" s="203">
        <f t="shared" si="98"/>
        <v>0</v>
      </c>
      <c r="AR148" s="202"/>
      <c r="AS148" s="202"/>
      <c r="AT148" s="203">
        <f t="shared" si="99"/>
        <v>0</v>
      </c>
      <c r="AU148" s="202"/>
      <c r="AV148" s="202"/>
      <c r="AW148" s="203">
        <f t="shared" si="100"/>
        <v>0</v>
      </c>
      <c r="AX148" s="202"/>
      <c r="AY148" s="202"/>
      <c r="AZ148" s="203">
        <f t="shared" si="101"/>
        <v>0</v>
      </c>
      <c r="BA148" s="202"/>
      <c r="BB148" s="202"/>
      <c r="BC148" s="203">
        <f t="shared" si="102"/>
        <v>0</v>
      </c>
      <c r="BD148" s="202"/>
      <c r="BE148" s="202"/>
      <c r="BF148" s="203">
        <f t="shared" si="103"/>
        <v>0</v>
      </c>
      <c r="BG148" s="202"/>
      <c r="BH148" s="202"/>
      <c r="BI148" s="203">
        <f t="shared" si="104"/>
        <v>0</v>
      </c>
      <c r="BJ148" s="202"/>
      <c r="BK148" s="202"/>
      <c r="BL148" s="203">
        <f t="shared" si="105"/>
        <v>0</v>
      </c>
      <c r="BM148" s="202"/>
      <c r="BN148" s="202"/>
      <c r="BO148" s="203">
        <f t="shared" si="106"/>
        <v>0</v>
      </c>
      <c r="BP148" s="202"/>
      <c r="BQ148" s="202"/>
      <c r="BR148" s="203">
        <f t="shared" si="107"/>
        <v>0</v>
      </c>
      <c r="BS148" s="202"/>
      <c r="BT148" s="202"/>
      <c r="BU148" s="203">
        <f t="shared" si="108"/>
        <v>0</v>
      </c>
      <c r="BV148" s="202"/>
      <c r="BW148" s="202"/>
      <c r="BX148" s="203">
        <f t="shared" si="109"/>
        <v>0</v>
      </c>
      <c r="BY148" s="202"/>
      <c r="BZ148" s="202"/>
      <c r="CA148" s="203">
        <f t="shared" si="110"/>
        <v>0</v>
      </c>
      <c r="CB148" s="202"/>
      <c r="CC148" s="202"/>
      <c r="CD148" s="203">
        <f t="shared" si="111"/>
        <v>0</v>
      </c>
      <c r="CE148" s="202"/>
      <c r="CF148" s="202"/>
      <c r="CG148" s="203">
        <f t="shared" si="112"/>
        <v>0</v>
      </c>
      <c r="CH148" s="202"/>
      <c r="CI148" s="202"/>
      <c r="CJ148" s="203">
        <f t="shared" si="113"/>
        <v>0</v>
      </c>
    </row>
    <row r="149" spans="2:88" x14ac:dyDescent="0.25">
      <c r="B149" s="180"/>
      <c r="C149" s="180"/>
      <c r="D149" s="181"/>
      <c r="E149" s="38">
        <f t="shared" si="86"/>
        <v>45016</v>
      </c>
      <c r="F149" s="186"/>
      <c r="G149" s="203"/>
      <c r="H149" s="202"/>
      <c r="I149" s="202"/>
      <c r="J149" s="203">
        <f t="shared" si="87"/>
        <v>0</v>
      </c>
      <c r="K149" s="202"/>
      <c r="L149" s="202"/>
      <c r="M149" s="203">
        <f t="shared" si="88"/>
        <v>0</v>
      </c>
      <c r="N149" s="202"/>
      <c r="O149" s="202"/>
      <c r="P149" s="203">
        <f t="shared" si="89"/>
        <v>0</v>
      </c>
      <c r="Q149" s="202"/>
      <c r="R149" s="202"/>
      <c r="S149" s="203">
        <f t="shared" si="90"/>
        <v>0</v>
      </c>
      <c r="T149" s="202"/>
      <c r="U149" s="202"/>
      <c r="V149" s="203">
        <f t="shared" si="91"/>
        <v>0</v>
      </c>
      <c r="W149" s="202"/>
      <c r="X149" s="202"/>
      <c r="Y149" s="203">
        <f t="shared" si="92"/>
        <v>0</v>
      </c>
      <c r="Z149" s="202"/>
      <c r="AA149" s="202"/>
      <c r="AB149" s="203">
        <f t="shared" si="93"/>
        <v>0</v>
      </c>
      <c r="AC149" s="202"/>
      <c r="AD149" s="202"/>
      <c r="AE149" s="203">
        <f t="shared" si="94"/>
        <v>0</v>
      </c>
      <c r="AF149" s="202"/>
      <c r="AG149" s="202"/>
      <c r="AH149" s="203">
        <f t="shared" si="95"/>
        <v>0</v>
      </c>
      <c r="AI149" s="202"/>
      <c r="AJ149" s="202"/>
      <c r="AK149" s="203">
        <f t="shared" si="96"/>
        <v>0</v>
      </c>
      <c r="AL149" s="202"/>
      <c r="AM149" s="202"/>
      <c r="AN149" s="203">
        <f t="shared" si="97"/>
        <v>0</v>
      </c>
      <c r="AO149" s="202"/>
      <c r="AP149" s="202"/>
      <c r="AQ149" s="203">
        <f t="shared" si="98"/>
        <v>0</v>
      </c>
      <c r="AR149" s="202"/>
      <c r="AS149" s="202"/>
      <c r="AT149" s="203">
        <f t="shared" si="99"/>
        <v>0</v>
      </c>
      <c r="AU149" s="202"/>
      <c r="AV149" s="202"/>
      <c r="AW149" s="203">
        <f t="shared" si="100"/>
        <v>0</v>
      </c>
      <c r="AX149" s="202"/>
      <c r="AY149" s="202"/>
      <c r="AZ149" s="203">
        <f t="shared" si="101"/>
        <v>0</v>
      </c>
      <c r="BA149" s="202"/>
      <c r="BB149" s="202"/>
      <c r="BC149" s="203">
        <f t="shared" si="102"/>
        <v>0</v>
      </c>
      <c r="BD149" s="202"/>
      <c r="BE149" s="202"/>
      <c r="BF149" s="203">
        <f t="shared" si="103"/>
        <v>0</v>
      </c>
      <c r="BG149" s="202"/>
      <c r="BH149" s="202"/>
      <c r="BI149" s="203">
        <f t="shared" si="104"/>
        <v>0</v>
      </c>
      <c r="BJ149" s="202"/>
      <c r="BK149" s="202"/>
      <c r="BL149" s="203">
        <f t="shared" si="105"/>
        <v>0</v>
      </c>
      <c r="BM149" s="202"/>
      <c r="BN149" s="202"/>
      <c r="BO149" s="203">
        <f t="shared" si="106"/>
        <v>0</v>
      </c>
      <c r="BP149" s="202"/>
      <c r="BQ149" s="202"/>
      <c r="BR149" s="203">
        <f t="shared" si="107"/>
        <v>0</v>
      </c>
      <c r="BS149" s="202"/>
      <c r="BT149" s="202"/>
      <c r="BU149" s="203">
        <f t="shared" si="108"/>
        <v>0</v>
      </c>
      <c r="BV149" s="202"/>
      <c r="BW149" s="202"/>
      <c r="BX149" s="203">
        <f t="shared" si="109"/>
        <v>0</v>
      </c>
      <c r="BY149" s="202"/>
      <c r="BZ149" s="202"/>
      <c r="CA149" s="203">
        <f t="shared" si="110"/>
        <v>0</v>
      </c>
      <c r="CB149" s="202"/>
      <c r="CC149" s="202"/>
      <c r="CD149" s="203">
        <f t="shared" si="111"/>
        <v>0</v>
      </c>
      <c r="CE149" s="202"/>
      <c r="CF149" s="202"/>
      <c r="CG149" s="203">
        <f t="shared" si="112"/>
        <v>0</v>
      </c>
      <c r="CH149" s="202"/>
      <c r="CI149" s="202"/>
      <c r="CJ149" s="203">
        <f t="shared" si="113"/>
        <v>0</v>
      </c>
    </row>
    <row r="150" spans="2:88" x14ac:dyDescent="0.25">
      <c r="B150" s="180"/>
      <c r="C150" s="180"/>
      <c r="D150" s="181"/>
      <c r="E150" s="38">
        <f t="shared" si="86"/>
        <v>45016</v>
      </c>
      <c r="F150" s="186"/>
      <c r="G150" s="203"/>
      <c r="H150" s="202"/>
      <c r="I150" s="202"/>
      <c r="J150" s="203">
        <f t="shared" si="87"/>
        <v>0</v>
      </c>
      <c r="K150" s="202"/>
      <c r="L150" s="202"/>
      <c r="M150" s="203">
        <f t="shared" si="88"/>
        <v>0</v>
      </c>
      <c r="N150" s="202"/>
      <c r="O150" s="202"/>
      <c r="P150" s="203">
        <f t="shared" si="89"/>
        <v>0</v>
      </c>
      <c r="Q150" s="202"/>
      <c r="R150" s="202"/>
      <c r="S150" s="203">
        <f t="shared" si="90"/>
        <v>0</v>
      </c>
      <c r="T150" s="202"/>
      <c r="U150" s="202"/>
      <c r="V150" s="203">
        <f t="shared" si="91"/>
        <v>0</v>
      </c>
      <c r="W150" s="202"/>
      <c r="X150" s="202"/>
      <c r="Y150" s="203">
        <f t="shared" si="92"/>
        <v>0</v>
      </c>
      <c r="Z150" s="202"/>
      <c r="AA150" s="202"/>
      <c r="AB150" s="203">
        <f t="shared" si="93"/>
        <v>0</v>
      </c>
      <c r="AC150" s="202"/>
      <c r="AD150" s="202"/>
      <c r="AE150" s="203">
        <f t="shared" si="94"/>
        <v>0</v>
      </c>
      <c r="AF150" s="202"/>
      <c r="AG150" s="202"/>
      <c r="AH150" s="203">
        <f t="shared" si="95"/>
        <v>0</v>
      </c>
      <c r="AI150" s="202"/>
      <c r="AJ150" s="202"/>
      <c r="AK150" s="203">
        <f t="shared" si="96"/>
        <v>0</v>
      </c>
      <c r="AL150" s="202"/>
      <c r="AM150" s="202"/>
      <c r="AN150" s="203">
        <f t="shared" si="97"/>
        <v>0</v>
      </c>
      <c r="AO150" s="202"/>
      <c r="AP150" s="202"/>
      <c r="AQ150" s="203">
        <f t="shared" si="98"/>
        <v>0</v>
      </c>
      <c r="AR150" s="202"/>
      <c r="AS150" s="202"/>
      <c r="AT150" s="203">
        <f t="shared" si="99"/>
        <v>0</v>
      </c>
      <c r="AU150" s="202"/>
      <c r="AV150" s="202"/>
      <c r="AW150" s="203">
        <f t="shared" si="100"/>
        <v>0</v>
      </c>
      <c r="AX150" s="202"/>
      <c r="AY150" s="202"/>
      <c r="AZ150" s="203">
        <f t="shared" si="101"/>
        <v>0</v>
      </c>
      <c r="BA150" s="202"/>
      <c r="BB150" s="202"/>
      <c r="BC150" s="203">
        <f t="shared" si="102"/>
        <v>0</v>
      </c>
      <c r="BD150" s="202"/>
      <c r="BE150" s="202"/>
      <c r="BF150" s="203">
        <f t="shared" si="103"/>
        <v>0</v>
      </c>
      <c r="BG150" s="202"/>
      <c r="BH150" s="202"/>
      <c r="BI150" s="203">
        <f t="shared" si="104"/>
        <v>0</v>
      </c>
      <c r="BJ150" s="202"/>
      <c r="BK150" s="202"/>
      <c r="BL150" s="203">
        <f t="shared" si="105"/>
        <v>0</v>
      </c>
      <c r="BM150" s="202"/>
      <c r="BN150" s="202"/>
      <c r="BO150" s="203">
        <f t="shared" si="106"/>
        <v>0</v>
      </c>
      <c r="BP150" s="202"/>
      <c r="BQ150" s="202"/>
      <c r="BR150" s="203">
        <f t="shared" si="107"/>
        <v>0</v>
      </c>
      <c r="BS150" s="202"/>
      <c r="BT150" s="202"/>
      <c r="BU150" s="203">
        <f t="shared" si="108"/>
        <v>0</v>
      </c>
      <c r="BV150" s="202"/>
      <c r="BW150" s="202"/>
      <c r="BX150" s="203">
        <f t="shared" si="109"/>
        <v>0</v>
      </c>
      <c r="BY150" s="202"/>
      <c r="BZ150" s="202"/>
      <c r="CA150" s="203">
        <f t="shared" si="110"/>
        <v>0</v>
      </c>
      <c r="CB150" s="202"/>
      <c r="CC150" s="202"/>
      <c r="CD150" s="203">
        <f t="shared" si="111"/>
        <v>0</v>
      </c>
      <c r="CE150" s="202"/>
      <c r="CF150" s="202"/>
      <c r="CG150" s="203">
        <f t="shared" si="112"/>
        <v>0</v>
      </c>
      <c r="CH150" s="202"/>
      <c r="CI150" s="202"/>
      <c r="CJ150" s="203">
        <f t="shared" si="113"/>
        <v>0</v>
      </c>
    </row>
    <row r="151" spans="2:88" x14ac:dyDescent="0.25">
      <c r="B151" s="180"/>
      <c r="C151" s="180"/>
      <c r="D151" s="181"/>
      <c r="E151" s="38">
        <f t="shared" si="86"/>
        <v>45016</v>
      </c>
      <c r="F151" s="186"/>
      <c r="G151" s="203"/>
      <c r="H151" s="202"/>
      <c r="I151" s="202"/>
      <c r="J151" s="203">
        <f t="shared" si="87"/>
        <v>0</v>
      </c>
      <c r="K151" s="202"/>
      <c r="L151" s="202"/>
      <c r="M151" s="203">
        <f t="shared" si="88"/>
        <v>0</v>
      </c>
      <c r="N151" s="202"/>
      <c r="O151" s="202"/>
      <c r="P151" s="203">
        <f t="shared" si="89"/>
        <v>0</v>
      </c>
      <c r="Q151" s="202"/>
      <c r="R151" s="202"/>
      <c r="S151" s="203">
        <f t="shared" si="90"/>
        <v>0</v>
      </c>
      <c r="T151" s="202"/>
      <c r="U151" s="202"/>
      <c r="V151" s="203">
        <f t="shared" si="91"/>
        <v>0</v>
      </c>
      <c r="W151" s="202"/>
      <c r="X151" s="202"/>
      <c r="Y151" s="203">
        <f t="shared" si="92"/>
        <v>0</v>
      </c>
      <c r="Z151" s="202"/>
      <c r="AA151" s="202"/>
      <c r="AB151" s="203">
        <f t="shared" si="93"/>
        <v>0</v>
      </c>
      <c r="AC151" s="202"/>
      <c r="AD151" s="202"/>
      <c r="AE151" s="203">
        <f t="shared" si="94"/>
        <v>0</v>
      </c>
      <c r="AF151" s="202"/>
      <c r="AG151" s="202"/>
      <c r="AH151" s="203">
        <f t="shared" si="95"/>
        <v>0</v>
      </c>
      <c r="AI151" s="202"/>
      <c r="AJ151" s="202"/>
      <c r="AK151" s="203">
        <f t="shared" si="96"/>
        <v>0</v>
      </c>
      <c r="AL151" s="202"/>
      <c r="AM151" s="202"/>
      <c r="AN151" s="203">
        <f t="shared" si="97"/>
        <v>0</v>
      </c>
      <c r="AO151" s="202"/>
      <c r="AP151" s="202"/>
      <c r="AQ151" s="203">
        <f t="shared" si="98"/>
        <v>0</v>
      </c>
      <c r="AR151" s="202"/>
      <c r="AS151" s="202"/>
      <c r="AT151" s="203">
        <f t="shared" si="99"/>
        <v>0</v>
      </c>
      <c r="AU151" s="202"/>
      <c r="AV151" s="202"/>
      <c r="AW151" s="203">
        <f t="shared" si="100"/>
        <v>0</v>
      </c>
      <c r="AX151" s="202"/>
      <c r="AY151" s="202"/>
      <c r="AZ151" s="203">
        <f t="shared" si="101"/>
        <v>0</v>
      </c>
      <c r="BA151" s="202"/>
      <c r="BB151" s="202"/>
      <c r="BC151" s="203">
        <f t="shared" si="102"/>
        <v>0</v>
      </c>
      <c r="BD151" s="202"/>
      <c r="BE151" s="202"/>
      <c r="BF151" s="203">
        <f t="shared" si="103"/>
        <v>0</v>
      </c>
      <c r="BG151" s="202"/>
      <c r="BH151" s="202"/>
      <c r="BI151" s="203">
        <f t="shared" si="104"/>
        <v>0</v>
      </c>
      <c r="BJ151" s="202"/>
      <c r="BK151" s="202"/>
      <c r="BL151" s="203">
        <f t="shared" si="105"/>
        <v>0</v>
      </c>
      <c r="BM151" s="202"/>
      <c r="BN151" s="202"/>
      <c r="BO151" s="203">
        <f t="shared" si="106"/>
        <v>0</v>
      </c>
      <c r="BP151" s="202"/>
      <c r="BQ151" s="202"/>
      <c r="BR151" s="203">
        <f t="shared" si="107"/>
        <v>0</v>
      </c>
      <c r="BS151" s="202"/>
      <c r="BT151" s="202"/>
      <c r="BU151" s="203">
        <f t="shared" si="108"/>
        <v>0</v>
      </c>
      <c r="BV151" s="202"/>
      <c r="BW151" s="202"/>
      <c r="BX151" s="203">
        <f t="shared" si="109"/>
        <v>0</v>
      </c>
      <c r="BY151" s="202"/>
      <c r="BZ151" s="202"/>
      <c r="CA151" s="203">
        <f t="shared" si="110"/>
        <v>0</v>
      </c>
      <c r="CB151" s="202"/>
      <c r="CC151" s="202"/>
      <c r="CD151" s="203">
        <f t="shared" si="111"/>
        <v>0</v>
      </c>
      <c r="CE151" s="202"/>
      <c r="CF151" s="202"/>
      <c r="CG151" s="203">
        <f t="shared" si="112"/>
        <v>0</v>
      </c>
      <c r="CH151" s="202"/>
      <c r="CI151" s="202"/>
      <c r="CJ151" s="203">
        <f t="shared" si="113"/>
        <v>0</v>
      </c>
    </row>
    <row r="152" spans="2:88" x14ac:dyDescent="0.25">
      <c r="B152" s="180"/>
      <c r="C152" s="180"/>
      <c r="D152" s="181"/>
      <c r="E152" s="38">
        <f t="shared" si="86"/>
        <v>45016</v>
      </c>
      <c r="F152" s="186"/>
      <c r="G152" s="203"/>
      <c r="H152" s="202"/>
      <c r="I152" s="202"/>
      <c r="J152" s="203">
        <f t="shared" si="87"/>
        <v>0</v>
      </c>
      <c r="K152" s="202"/>
      <c r="L152" s="202"/>
      <c r="M152" s="203">
        <f t="shared" si="88"/>
        <v>0</v>
      </c>
      <c r="N152" s="202"/>
      <c r="O152" s="202"/>
      <c r="P152" s="203">
        <f t="shared" si="89"/>
        <v>0</v>
      </c>
      <c r="Q152" s="202"/>
      <c r="R152" s="202"/>
      <c r="S152" s="203">
        <f t="shared" si="90"/>
        <v>0</v>
      </c>
      <c r="T152" s="202"/>
      <c r="U152" s="202"/>
      <c r="V152" s="203">
        <f t="shared" si="91"/>
        <v>0</v>
      </c>
      <c r="W152" s="202"/>
      <c r="X152" s="202"/>
      <c r="Y152" s="203">
        <f t="shared" si="92"/>
        <v>0</v>
      </c>
      <c r="Z152" s="202"/>
      <c r="AA152" s="202"/>
      <c r="AB152" s="203">
        <f t="shared" si="93"/>
        <v>0</v>
      </c>
      <c r="AC152" s="202"/>
      <c r="AD152" s="202"/>
      <c r="AE152" s="203">
        <f t="shared" si="94"/>
        <v>0</v>
      </c>
      <c r="AF152" s="202"/>
      <c r="AG152" s="202"/>
      <c r="AH152" s="203">
        <f t="shared" si="95"/>
        <v>0</v>
      </c>
      <c r="AI152" s="202"/>
      <c r="AJ152" s="202"/>
      <c r="AK152" s="203">
        <f t="shared" si="96"/>
        <v>0</v>
      </c>
      <c r="AL152" s="202"/>
      <c r="AM152" s="202"/>
      <c r="AN152" s="203">
        <f t="shared" si="97"/>
        <v>0</v>
      </c>
      <c r="AO152" s="202"/>
      <c r="AP152" s="202"/>
      <c r="AQ152" s="203">
        <f t="shared" si="98"/>
        <v>0</v>
      </c>
      <c r="AR152" s="202"/>
      <c r="AS152" s="202"/>
      <c r="AT152" s="203">
        <f t="shared" si="99"/>
        <v>0</v>
      </c>
      <c r="AU152" s="202"/>
      <c r="AV152" s="202"/>
      <c r="AW152" s="203">
        <f t="shared" si="100"/>
        <v>0</v>
      </c>
      <c r="AX152" s="202"/>
      <c r="AY152" s="202"/>
      <c r="AZ152" s="203">
        <f t="shared" si="101"/>
        <v>0</v>
      </c>
      <c r="BA152" s="202"/>
      <c r="BB152" s="202"/>
      <c r="BC152" s="203">
        <f t="shared" si="102"/>
        <v>0</v>
      </c>
      <c r="BD152" s="202"/>
      <c r="BE152" s="202"/>
      <c r="BF152" s="203">
        <f t="shared" si="103"/>
        <v>0</v>
      </c>
      <c r="BG152" s="202"/>
      <c r="BH152" s="202"/>
      <c r="BI152" s="203">
        <f t="shared" si="104"/>
        <v>0</v>
      </c>
      <c r="BJ152" s="202"/>
      <c r="BK152" s="202"/>
      <c r="BL152" s="203">
        <f t="shared" si="105"/>
        <v>0</v>
      </c>
      <c r="BM152" s="202"/>
      <c r="BN152" s="202"/>
      <c r="BO152" s="203">
        <f t="shared" si="106"/>
        <v>0</v>
      </c>
      <c r="BP152" s="202"/>
      <c r="BQ152" s="202"/>
      <c r="BR152" s="203">
        <f t="shared" si="107"/>
        <v>0</v>
      </c>
      <c r="BS152" s="202"/>
      <c r="BT152" s="202"/>
      <c r="BU152" s="203">
        <f t="shared" si="108"/>
        <v>0</v>
      </c>
      <c r="BV152" s="202"/>
      <c r="BW152" s="202"/>
      <c r="BX152" s="203">
        <f t="shared" si="109"/>
        <v>0</v>
      </c>
      <c r="BY152" s="202"/>
      <c r="BZ152" s="202"/>
      <c r="CA152" s="203">
        <f t="shared" si="110"/>
        <v>0</v>
      </c>
      <c r="CB152" s="202"/>
      <c r="CC152" s="202"/>
      <c r="CD152" s="203">
        <f t="shared" si="111"/>
        <v>0</v>
      </c>
      <c r="CE152" s="202"/>
      <c r="CF152" s="202"/>
      <c r="CG152" s="203">
        <f t="shared" si="112"/>
        <v>0</v>
      </c>
      <c r="CH152" s="202"/>
      <c r="CI152" s="202"/>
      <c r="CJ152" s="203">
        <f t="shared" si="113"/>
        <v>0</v>
      </c>
    </row>
    <row r="153" spans="2:88" x14ac:dyDescent="0.25">
      <c r="B153" s="180"/>
      <c r="C153" s="180"/>
      <c r="D153" s="181"/>
      <c r="E153" s="38">
        <f t="shared" si="86"/>
        <v>45016</v>
      </c>
      <c r="F153" s="186"/>
      <c r="G153" s="203"/>
      <c r="H153" s="202"/>
      <c r="I153" s="202"/>
      <c r="J153" s="203">
        <f t="shared" si="87"/>
        <v>0</v>
      </c>
      <c r="K153" s="202"/>
      <c r="L153" s="202"/>
      <c r="M153" s="203">
        <f t="shared" si="88"/>
        <v>0</v>
      </c>
      <c r="N153" s="202"/>
      <c r="O153" s="202"/>
      <c r="P153" s="203">
        <f t="shared" si="89"/>
        <v>0</v>
      </c>
      <c r="Q153" s="202"/>
      <c r="R153" s="202"/>
      <c r="S153" s="203">
        <f t="shared" si="90"/>
        <v>0</v>
      </c>
      <c r="T153" s="202"/>
      <c r="U153" s="202"/>
      <c r="V153" s="203">
        <f t="shared" si="91"/>
        <v>0</v>
      </c>
      <c r="W153" s="202"/>
      <c r="X153" s="202"/>
      <c r="Y153" s="203">
        <f t="shared" si="92"/>
        <v>0</v>
      </c>
      <c r="Z153" s="202"/>
      <c r="AA153" s="202"/>
      <c r="AB153" s="203">
        <f t="shared" si="93"/>
        <v>0</v>
      </c>
      <c r="AC153" s="202"/>
      <c r="AD153" s="202"/>
      <c r="AE153" s="203">
        <f t="shared" si="94"/>
        <v>0</v>
      </c>
      <c r="AF153" s="202"/>
      <c r="AG153" s="202"/>
      <c r="AH153" s="203">
        <f t="shared" si="95"/>
        <v>0</v>
      </c>
      <c r="AI153" s="202"/>
      <c r="AJ153" s="202"/>
      <c r="AK153" s="203">
        <f t="shared" si="96"/>
        <v>0</v>
      </c>
      <c r="AL153" s="202"/>
      <c r="AM153" s="202"/>
      <c r="AN153" s="203">
        <f t="shared" si="97"/>
        <v>0</v>
      </c>
      <c r="AO153" s="202"/>
      <c r="AP153" s="202"/>
      <c r="AQ153" s="203">
        <f t="shared" si="98"/>
        <v>0</v>
      </c>
      <c r="AR153" s="202"/>
      <c r="AS153" s="202"/>
      <c r="AT153" s="203">
        <f t="shared" si="99"/>
        <v>0</v>
      </c>
      <c r="AU153" s="202"/>
      <c r="AV153" s="202"/>
      <c r="AW153" s="203">
        <f t="shared" si="100"/>
        <v>0</v>
      </c>
      <c r="AX153" s="202"/>
      <c r="AY153" s="202"/>
      <c r="AZ153" s="203">
        <f t="shared" si="101"/>
        <v>0</v>
      </c>
      <c r="BA153" s="202"/>
      <c r="BB153" s="202"/>
      <c r="BC153" s="203">
        <f t="shared" si="102"/>
        <v>0</v>
      </c>
      <c r="BD153" s="202"/>
      <c r="BE153" s="202"/>
      <c r="BF153" s="203">
        <f t="shared" si="103"/>
        <v>0</v>
      </c>
      <c r="BG153" s="202"/>
      <c r="BH153" s="202"/>
      <c r="BI153" s="203">
        <f t="shared" si="104"/>
        <v>0</v>
      </c>
      <c r="BJ153" s="202"/>
      <c r="BK153" s="202"/>
      <c r="BL153" s="203">
        <f t="shared" si="105"/>
        <v>0</v>
      </c>
      <c r="BM153" s="202"/>
      <c r="BN153" s="202"/>
      <c r="BO153" s="203">
        <f t="shared" si="106"/>
        <v>0</v>
      </c>
      <c r="BP153" s="202"/>
      <c r="BQ153" s="202"/>
      <c r="BR153" s="203">
        <f t="shared" si="107"/>
        <v>0</v>
      </c>
      <c r="BS153" s="202"/>
      <c r="BT153" s="202"/>
      <c r="BU153" s="203">
        <f t="shared" si="108"/>
        <v>0</v>
      </c>
      <c r="BV153" s="202"/>
      <c r="BW153" s="202"/>
      <c r="BX153" s="203">
        <f t="shared" si="109"/>
        <v>0</v>
      </c>
      <c r="BY153" s="202"/>
      <c r="BZ153" s="202"/>
      <c r="CA153" s="203">
        <f t="shared" si="110"/>
        <v>0</v>
      </c>
      <c r="CB153" s="202"/>
      <c r="CC153" s="202"/>
      <c r="CD153" s="203">
        <f t="shared" si="111"/>
        <v>0</v>
      </c>
      <c r="CE153" s="202"/>
      <c r="CF153" s="202"/>
      <c r="CG153" s="203">
        <f t="shared" si="112"/>
        <v>0</v>
      </c>
      <c r="CH153" s="202"/>
      <c r="CI153" s="202"/>
      <c r="CJ153" s="203">
        <f t="shared" si="113"/>
        <v>0</v>
      </c>
    </row>
    <row r="154" spans="2:88" x14ac:dyDescent="0.25">
      <c r="B154" s="180"/>
      <c r="C154" s="180"/>
      <c r="D154" s="181"/>
      <c r="E154" s="38">
        <f t="shared" si="86"/>
        <v>45016</v>
      </c>
      <c r="F154" s="186"/>
      <c r="G154" s="203"/>
      <c r="H154" s="202"/>
      <c r="I154" s="202"/>
      <c r="J154" s="203">
        <f t="shared" si="87"/>
        <v>0</v>
      </c>
      <c r="K154" s="202"/>
      <c r="L154" s="202"/>
      <c r="M154" s="203">
        <f t="shared" si="88"/>
        <v>0</v>
      </c>
      <c r="N154" s="202"/>
      <c r="O154" s="202"/>
      <c r="P154" s="203">
        <f t="shared" si="89"/>
        <v>0</v>
      </c>
      <c r="Q154" s="202"/>
      <c r="R154" s="202"/>
      <c r="S154" s="203">
        <f t="shared" si="90"/>
        <v>0</v>
      </c>
      <c r="T154" s="202"/>
      <c r="U154" s="202"/>
      <c r="V154" s="203">
        <f t="shared" si="91"/>
        <v>0</v>
      </c>
      <c r="W154" s="202"/>
      <c r="X154" s="202"/>
      <c r="Y154" s="203">
        <f t="shared" si="92"/>
        <v>0</v>
      </c>
      <c r="Z154" s="202"/>
      <c r="AA154" s="202"/>
      <c r="AB154" s="203">
        <f t="shared" si="93"/>
        <v>0</v>
      </c>
      <c r="AC154" s="202"/>
      <c r="AD154" s="202"/>
      <c r="AE154" s="203">
        <f t="shared" si="94"/>
        <v>0</v>
      </c>
      <c r="AF154" s="202"/>
      <c r="AG154" s="202"/>
      <c r="AH154" s="203">
        <f t="shared" si="95"/>
        <v>0</v>
      </c>
      <c r="AI154" s="202"/>
      <c r="AJ154" s="202"/>
      <c r="AK154" s="203">
        <f t="shared" si="96"/>
        <v>0</v>
      </c>
      <c r="AL154" s="202"/>
      <c r="AM154" s="202"/>
      <c r="AN154" s="203">
        <f t="shared" si="97"/>
        <v>0</v>
      </c>
      <c r="AO154" s="202"/>
      <c r="AP154" s="202"/>
      <c r="AQ154" s="203">
        <f t="shared" si="98"/>
        <v>0</v>
      </c>
      <c r="AR154" s="202"/>
      <c r="AS154" s="202"/>
      <c r="AT154" s="203">
        <f t="shared" si="99"/>
        <v>0</v>
      </c>
      <c r="AU154" s="202"/>
      <c r="AV154" s="202"/>
      <c r="AW154" s="203">
        <f t="shared" si="100"/>
        <v>0</v>
      </c>
      <c r="AX154" s="202"/>
      <c r="AY154" s="202"/>
      <c r="AZ154" s="203">
        <f t="shared" si="101"/>
        <v>0</v>
      </c>
      <c r="BA154" s="202"/>
      <c r="BB154" s="202"/>
      <c r="BC154" s="203">
        <f t="shared" si="102"/>
        <v>0</v>
      </c>
      <c r="BD154" s="202"/>
      <c r="BE154" s="202"/>
      <c r="BF154" s="203">
        <f t="shared" si="103"/>
        <v>0</v>
      </c>
      <c r="BG154" s="202"/>
      <c r="BH154" s="202"/>
      <c r="BI154" s="203">
        <f t="shared" si="104"/>
        <v>0</v>
      </c>
      <c r="BJ154" s="202"/>
      <c r="BK154" s="202"/>
      <c r="BL154" s="203">
        <f t="shared" si="105"/>
        <v>0</v>
      </c>
      <c r="BM154" s="202"/>
      <c r="BN154" s="202"/>
      <c r="BO154" s="203">
        <f t="shared" si="106"/>
        <v>0</v>
      </c>
      <c r="BP154" s="202"/>
      <c r="BQ154" s="202"/>
      <c r="BR154" s="203">
        <f t="shared" si="107"/>
        <v>0</v>
      </c>
      <c r="BS154" s="202"/>
      <c r="BT154" s="202"/>
      <c r="BU154" s="203">
        <f t="shared" si="108"/>
        <v>0</v>
      </c>
      <c r="BV154" s="202"/>
      <c r="BW154" s="202"/>
      <c r="BX154" s="203">
        <f t="shared" si="109"/>
        <v>0</v>
      </c>
      <c r="BY154" s="202"/>
      <c r="BZ154" s="202"/>
      <c r="CA154" s="203">
        <f t="shared" si="110"/>
        <v>0</v>
      </c>
      <c r="CB154" s="202"/>
      <c r="CC154" s="202"/>
      <c r="CD154" s="203">
        <f t="shared" si="111"/>
        <v>0</v>
      </c>
      <c r="CE154" s="202"/>
      <c r="CF154" s="202"/>
      <c r="CG154" s="203">
        <f t="shared" si="112"/>
        <v>0</v>
      </c>
      <c r="CH154" s="202"/>
      <c r="CI154" s="202"/>
      <c r="CJ154" s="203">
        <f t="shared" si="113"/>
        <v>0</v>
      </c>
    </row>
    <row r="155" spans="2:88" x14ac:dyDescent="0.25">
      <c r="B155" s="180"/>
      <c r="C155" s="180"/>
      <c r="D155" s="181"/>
      <c r="E155" s="38">
        <f t="shared" si="86"/>
        <v>45016</v>
      </c>
      <c r="F155" s="186"/>
      <c r="G155" s="203"/>
      <c r="H155" s="202"/>
      <c r="I155" s="202"/>
      <c r="J155" s="203">
        <f t="shared" si="87"/>
        <v>0</v>
      </c>
      <c r="K155" s="202"/>
      <c r="L155" s="202"/>
      <c r="M155" s="203">
        <f t="shared" si="88"/>
        <v>0</v>
      </c>
      <c r="N155" s="202"/>
      <c r="O155" s="202"/>
      <c r="P155" s="203">
        <f t="shared" si="89"/>
        <v>0</v>
      </c>
      <c r="Q155" s="202"/>
      <c r="R155" s="202"/>
      <c r="S155" s="203">
        <f t="shared" si="90"/>
        <v>0</v>
      </c>
      <c r="T155" s="202"/>
      <c r="U155" s="202"/>
      <c r="V155" s="203">
        <f t="shared" si="91"/>
        <v>0</v>
      </c>
      <c r="W155" s="202"/>
      <c r="X155" s="202"/>
      <c r="Y155" s="203">
        <f t="shared" si="92"/>
        <v>0</v>
      </c>
      <c r="Z155" s="202"/>
      <c r="AA155" s="202"/>
      <c r="AB155" s="203">
        <f t="shared" si="93"/>
        <v>0</v>
      </c>
      <c r="AC155" s="202"/>
      <c r="AD155" s="202"/>
      <c r="AE155" s="203">
        <f t="shared" si="94"/>
        <v>0</v>
      </c>
      <c r="AF155" s="202"/>
      <c r="AG155" s="202"/>
      <c r="AH155" s="203">
        <f t="shared" si="95"/>
        <v>0</v>
      </c>
      <c r="AI155" s="202"/>
      <c r="AJ155" s="202"/>
      <c r="AK155" s="203">
        <f t="shared" si="96"/>
        <v>0</v>
      </c>
      <c r="AL155" s="202"/>
      <c r="AM155" s="202"/>
      <c r="AN155" s="203">
        <f t="shared" si="97"/>
        <v>0</v>
      </c>
      <c r="AO155" s="202"/>
      <c r="AP155" s="202"/>
      <c r="AQ155" s="203">
        <f t="shared" si="98"/>
        <v>0</v>
      </c>
      <c r="AR155" s="202"/>
      <c r="AS155" s="202"/>
      <c r="AT155" s="203">
        <f t="shared" si="99"/>
        <v>0</v>
      </c>
      <c r="AU155" s="202"/>
      <c r="AV155" s="202"/>
      <c r="AW155" s="203">
        <f t="shared" si="100"/>
        <v>0</v>
      </c>
      <c r="AX155" s="202"/>
      <c r="AY155" s="202"/>
      <c r="AZ155" s="203">
        <f t="shared" si="101"/>
        <v>0</v>
      </c>
      <c r="BA155" s="202"/>
      <c r="BB155" s="202"/>
      <c r="BC155" s="203">
        <f t="shared" si="102"/>
        <v>0</v>
      </c>
      <c r="BD155" s="202"/>
      <c r="BE155" s="202"/>
      <c r="BF155" s="203">
        <f t="shared" si="103"/>
        <v>0</v>
      </c>
      <c r="BG155" s="202"/>
      <c r="BH155" s="202"/>
      <c r="BI155" s="203">
        <f t="shared" si="104"/>
        <v>0</v>
      </c>
      <c r="BJ155" s="202"/>
      <c r="BK155" s="202"/>
      <c r="BL155" s="203">
        <f t="shared" si="105"/>
        <v>0</v>
      </c>
      <c r="BM155" s="202"/>
      <c r="BN155" s="202"/>
      <c r="BO155" s="203">
        <f t="shared" si="106"/>
        <v>0</v>
      </c>
      <c r="BP155" s="202"/>
      <c r="BQ155" s="202"/>
      <c r="BR155" s="203">
        <f t="shared" si="107"/>
        <v>0</v>
      </c>
      <c r="BS155" s="202"/>
      <c r="BT155" s="202"/>
      <c r="BU155" s="203">
        <f t="shared" si="108"/>
        <v>0</v>
      </c>
      <c r="BV155" s="202"/>
      <c r="BW155" s="202"/>
      <c r="BX155" s="203">
        <f t="shared" si="109"/>
        <v>0</v>
      </c>
      <c r="BY155" s="202"/>
      <c r="BZ155" s="202"/>
      <c r="CA155" s="203">
        <f t="shared" si="110"/>
        <v>0</v>
      </c>
      <c r="CB155" s="202"/>
      <c r="CC155" s="202"/>
      <c r="CD155" s="203">
        <f t="shared" si="111"/>
        <v>0</v>
      </c>
      <c r="CE155" s="202"/>
      <c r="CF155" s="202"/>
      <c r="CG155" s="203">
        <f t="shared" si="112"/>
        <v>0</v>
      </c>
      <c r="CH155" s="202"/>
      <c r="CI155" s="202"/>
      <c r="CJ155" s="203">
        <f t="shared" si="113"/>
        <v>0</v>
      </c>
    </row>
    <row r="156" spans="2:88" x14ac:dyDescent="0.25">
      <c r="B156" s="180"/>
      <c r="C156" s="180"/>
      <c r="D156" s="181"/>
      <c r="E156" s="38">
        <f t="shared" si="86"/>
        <v>45016</v>
      </c>
      <c r="F156" s="186"/>
      <c r="G156" s="203"/>
      <c r="H156" s="202"/>
      <c r="I156" s="202"/>
      <c r="J156" s="203">
        <f t="shared" si="87"/>
        <v>0</v>
      </c>
      <c r="K156" s="202"/>
      <c r="L156" s="202"/>
      <c r="M156" s="203">
        <f t="shared" si="88"/>
        <v>0</v>
      </c>
      <c r="N156" s="202"/>
      <c r="O156" s="202"/>
      <c r="P156" s="203">
        <f t="shared" si="89"/>
        <v>0</v>
      </c>
      <c r="Q156" s="202"/>
      <c r="R156" s="202"/>
      <c r="S156" s="203">
        <f t="shared" si="90"/>
        <v>0</v>
      </c>
      <c r="T156" s="202"/>
      <c r="U156" s="202"/>
      <c r="V156" s="203">
        <f t="shared" si="91"/>
        <v>0</v>
      </c>
      <c r="W156" s="202"/>
      <c r="X156" s="202"/>
      <c r="Y156" s="203">
        <f t="shared" si="92"/>
        <v>0</v>
      </c>
      <c r="Z156" s="202"/>
      <c r="AA156" s="202"/>
      <c r="AB156" s="203">
        <f t="shared" si="93"/>
        <v>0</v>
      </c>
      <c r="AC156" s="202"/>
      <c r="AD156" s="202"/>
      <c r="AE156" s="203">
        <f t="shared" si="94"/>
        <v>0</v>
      </c>
      <c r="AF156" s="202"/>
      <c r="AG156" s="202"/>
      <c r="AH156" s="203">
        <f t="shared" si="95"/>
        <v>0</v>
      </c>
      <c r="AI156" s="202"/>
      <c r="AJ156" s="202"/>
      <c r="AK156" s="203">
        <f t="shared" si="96"/>
        <v>0</v>
      </c>
      <c r="AL156" s="202"/>
      <c r="AM156" s="202"/>
      <c r="AN156" s="203">
        <f t="shared" si="97"/>
        <v>0</v>
      </c>
      <c r="AO156" s="202"/>
      <c r="AP156" s="202"/>
      <c r="AQ156" s="203">
        <f t="shared" si="98"/>
        <v>0</v>
      </c>
      <c r="AR156" s="202"/>
      <c r="AS156" s="202"/>
      <c r="AT156" s="203">
        <f t="shared" si="99"/>
        <v>0</v>
      </c>
      <c r="AU156" s="202"/>
      <c r="AV156" s="202"/>
      <c r="AW156" s="203">
        <f t="shared" si="100"/>
        <v>0</v>
      </c>
      <c r="AX156" s="202"/>
      <c r="AY156" s="202"/>
      <c r="AZ156" s="203">
        <f t="shared" si="101"/>
        <v>0</v>
      </c>
      <c r="BA156" s="202"/>
      <c r="BB156" s="202"/>
      <c r="BC156" s="203">
        <f t="shared" si="102"/>
        <v>0</v>
      </c>
      <c r="BD156" s="202"/>
      <c r="BE156" s="202"/>
      <c r="BF156" s="203">
        <f t="shared" si="103"/>
        <v>0</v>
      </c>
      <c r="BG156" s="202"/>
      <c r="BH156" s="202"/>
      <c r="BI156" s="203">
        <f t="shared" si="104"/>
        <v>0</v>
      </c>
      <c r="BJ156" s="202"/>
      <c r="BK156" s="202"/>
      <c r="BL156" s="203">
        <f t="shared" si="105"/>
        <v>0</v>
      </c>
      <c r="BM156" s="202"/>
      <c r="BN156" s="202"/>
      <c r="BO156" s="203">
        <f t="shared" si="106"/>
        <v>0</v>
      </c>
      <c r="BP156" s="202"/>
      <c r="BQ156" s="202"/>
      <c r="BR156" s="203">
        <f t="shared" si="107"/>
        <v>0</v>
      </c>
      <c r="BS156" s="202"/>
      <c r="BT156" s="202"/>
      <c r="BU156" s="203">
        <f t="shared" si="108"/>
        <v>0</v>
      </c>
      <c r="BV156" s="202"/>
      <c r="BW156" s="202"/>
      <c r="BX156" s="203">
        <f t="shared" si="109"/>
        <v>0</v>
      </c>
      <c r="BY156" s="202"/>
      <c r="BZ156" s="202"/>
      <c r="CA156" s="203">
        <f t="shared" si="110"/>
        <v>0</v>
      </c>
      <c r="CB156" s="202"/>
      <c r="CC156" s="202"/>
      <c r="CD156" s="203">
        <f t="shared" si="111"/>
        <v>0</v>
      </c>
      <c r="CE156" s="202"/>
      <c r="CF156" s="202"/>
      <c r="CG156" s="203">
        <f t="shared" si="112"/>
        <v>0</v>
      </c>
      <c r="CH156" s="202"/>
      <c r="CI156" s="202"/>
      <c r="CJ156" s="203">
        <f t="shared" si="113"/>
        <v>0</v>
      </c>
    </row>
    <row r="157" spans="2:88" x14ac:dyDescent="0.25">
      <c r="B157" s="180"/>
      <c r="C157" s="180"/>
      <c r="D157" s="181"/>
      <c r="E157" s="38">
        <f t="shared" si="86"/>
        <v>45016</v>
      </c>
      <c r="F157" s="186"/>
      <c r="G157" s="203"/>
      <c r="H157" s="202"/>
      <c r="I157" s="202"/>
      <c r="J157" s="203">
        <f t="shared" si="87"/>
        <v>0</v>
      </c>
      <c r="K157" s="202"/>
      <c r="L157" s="202"/>
      <c r="M157" s="203">
        <f t="shared" si="88"/>
        <v>0</v>
      </c>
      <c r="N157" s="202"/>
      <c r="O157" s="202"/>
      <c r="P157" s="203">
        <f t="shared" si="89"/>
        <v>0</v>
      </c>
      <c r="Q157" s="202"/>
      <c r="R157" s="202"/>
      <c r="S157" s="203">
        <f t="shared" si="90"/>
        <v>0</v>
      </c>
      <c r="T157" s="202"/>
      <c r="U157" s="202"/>
      <c r="V157" s="203">
        <f t="shared" si="91"/>
        <v>0</v>
      </c>
      <c r="W157" s="202"/>
      <c r="X157" s="202"/>
      <c r="Y157" s="203">
        <f t="shared" si="92"/>
        <v>0</v>
      </c>
      <c r="Z157" s="202"/>
      <c r="AA157" s="202"/>
      <c r="AB157" s="203">
        <f t="shared" si="93"/>
        <v>0</v>
      </c>
      <c r="AC157" s="202"/>
      <c r="AD157" s="202"/>
      <c r="AE157" s="203">
        <f t="shared" si="94"/>
        <v>0</v>
      </c>
      <c r="AF157" s="202"/>
      <c r="AG157" s="202"/>
      <c r="AH157" s="203">
        <f t="shared" si="95"/>
        <v>0</v>
      </c>
      <c r="AI157" s="202"/>
      <c r="AJ157" s="202"/>
      <c r="AK157" s="203">
        <f t="shared" si="96"/>
        <v>0</v>
      </c>
      <c r="AL157" s="202"/>
      <c r="AM157" s="202"/>
      <c r="AN157" s="203">
        <f t="shared" si="97"/>
        <v>0</v>
      </c>
      <c r="AO157" s="202"/>
      <c r="AP157" s="202"/>
      <c r="AQ157" s="203">
        <f t="shared" si="98"/>
        <v>0</v>
      </c>
      <c r="AR157" s="202"/>
      <c r="AS157" s="202"/>
      <c r="AT157" s="203">
        <f t="shared" si="99"/>
        <v>0</v>
      </c>
      <c r="AU157" s="202"/>
      <c r="AV157" s="202"/>
      <c r="AW157" s="203">
        <f t="shared" si="100"/>
        <v>0</v>
      </c>
      <c r="AX157" s="202"/>
      <c r="AY157" s="202"/>
      <c r="AZ157" s="203">
        <f t="shared" si="101"/>
        <v>0</v>
      </c>
      <c r="BA157" s="202"/>
      <c r="BB157" s="202"/>
      <c r="BC157" s="203">
        <f t="shared" si="102"/>
        <v>0</v>
      </c>
      <c r="BD157" s="202"/>
      <c r="BE157" s="202"/>
      <c r="BF157" s="203">
        <f t="shared" si="103"/>
        <v>0</v>
      </c>
      <c r="BG157" s="202"/>
      <c r="BH157" s="202"/>
      <c r="BI157" s="203">
        <f t="shared" si="104"/>
        <v>0</v>
      </c>
      <c r="BJ157" s="202"/>
      <c r="BK157" s="202"/>
      <c r="BL157" s="203">
        <f t="shared" si="105"/>
        <v>0</v>
      </c>
      <c r="BM157" s="202"/>
      <c r="BN157" s="202"/>
      <c r="BO157" s="203">
        <f t="shared" si="106"/>
        <v>0</v>
      </c>
      <c r="BP157" s="202"/>
      <c r="BQ157" s="202"/>
      <c r="BR157" s="203">
        <f t="shared" si="107"/>
        <v>0</v>
      </c>
      <c r="BS157" s="202"/>
      <c r="BT157" s="202"/>
      <c r="BU157" s="203">
        <f t="shared" si="108"/>
        <v>0</v>
      </c>
      <c r="BV157" s="202"/>
      <c r="BW157" s="202"/>
      <c r="BX157" s="203">
        <f t="shared" si="109"/>
        <v>0</v>
      </c>
      <c r="BY157" s="202"/>
      <c r="BZ157" s="202"/>
      <c r="CA157" s="203">
        <f t="shared" si="110"/>
        <v>0</v>
      </c>
      <c r="CB157" s="202"/>
      <c r="CC157" s="202"/>
      <c r="CD157" s="203">
        <f t="shared" si="111"/>
        <v>0</v>
      </c>
      <c r="CE157" s="202"/>
      <c r="CF157" s="202"/>
      <c r="CG157" s="203">
        <f t="shared" si="112"/>
        <v>0</v>
      </c>
      <c r="CH157" s="202"/>
      <c r="CI157" s="202"/>
      <c r="CJ157" s="203">
        <f t="shared" si="113"/>
        <v>0</v>
      </c>
    </row>
    <row r="158" spans="2:88" x14ac:dyDescent="0.25">
      <c r="B158" s="180"/>
      <c r="C158" s="180"/>
      <c r="D158" s="181"/>
      <c r="E158" s="38">
        <f t="shared" si="86"/>
        <v>45016</v>
      </c>
      <c r="F158" s="186"/>
      <c r="G158" s="203"/>
      <c r="H158" s="202"/>
      <c r="I158" s="202"/>
      <c r="J158" s="203">
        <f t="shared" si="87"/>
        <v>0</v>
      </c>
      <c r="K158" s="202"/>
      <c r="L158" s="202"/>
      <c r="M158" s="203">
        <f t="shared" si="88"/>
        <v>0</v>
      </c>
      <c r="N158" s="202"/>
      <c r="O158" s="202"/>
      <c r="P158" s="203">
        <f t="shared" si="89"/>
        <v>0</v>
      </c>
      <c r="Q158" s="202"/>
      <c r="R158" s="202"/>
      <c r="S158" s="203">
        <f t="shared" si="90"/>
        <v>0</v>
      </c>
      <c r="T158" s="202"/>
      <c r="U158" s="202"/>
      <c r="V158" s="203">
        <f t="shared" si="91"/>
        <v>0</v>
      </c>
      <c r="W158" s="202"/>
      <c r="X158" s="202"/>
      <c r="Y158" s="203">
        <f t="shared" si="92"/>
        <v>0</v>
      </c>
      <c r="Z158" s="202"/>
      <c r="AA158" s="202"/>
      <c r="AB158" s="203">
        <f t="shared" si="93"/>
        <v>0</v>
      </c>
      <c r="AC158" s="202"/>
      <c r="AD158" s="202"/>
      <c r="AE158" s="203">
        <f t="shared" si="94"/>
        <v>0</v>
      </c>
      <c r="AF158" s="202"/>
      <c r="AG158" s="202"/>
      <c r="AH158" s="203">
        <f t="shared" si="95"/>
        <v>0</v>
      </c>
      <c r="AI158" s="202"/>
      <c r="AJ158" s="202"/>
      <c r="AK158" s="203">
        <f t="shared" si="96"/>
        <v>0</v>
      </c>
      <c r="AL158" s="202"/>
      <c r="AM158" s="202"/>
      <c r="AN158" s="203">
        <f t="shared" si="97"/>
        <v>0</v>
      </c>
      <c r="AO158" s="202"/>
      <c r="AP158" s="202"/>
      <c r="AQ158" s="203">
        <f t="shared" si="98"/>
        <v>0</v>
      </c>
      <c r="AR158" s="202"/>
      <c r="AS158" s="202"/>
      <c r="AT158" s="203">
        <f t="shared" si="99"/>
        <v>0</v>
      </c>
      <c r="AU158" s="202"/>
      <c r="AV158" s="202"/>
      <c r="AW158" s="203">
        <f t="shared" si="100"/>
        <v>0</v>
      </c>
      <c r="AX158" s="202"/>
      <c r="AY158" s="202"/>
      <c r="AZ158" s="203">
        <f t="shared" si="101"/>
        <v>0</v>
      </c>
      <c r="BA158" s="202"/>
      <c r="BB158" s="202"/>
      <c r="BC158" s="203">
        <f t="shared" si="102"/>
        <v>0</v>
      </c>
      <c r="BD158" s="202"/>
      <c r="BE158" s="202"/>
      <c r="BF158" s="203">
        <f t="shared" si="103"/>
        <v>0</v>
      </c>
      <c r="BG158" s="202"/>
      <c r="BH158" s="202"/>
      <c r="BI158" s="203">
        <f t="shared" si="104"/>
        <v>0</v>
      </c>
      <c r="BJ158" s="202"/>
      <c r="BK158" s="202"/>
      <c r="BL158" s="203">
        <f t="shared" si="105"/>
        <v>0</v>
      </c>
      <c r="BM158" s="202"/>
      <c r="BN158" s="202"/>
      <c r="BO158" s="203">
        <f t="shared" si="106"/>
        <v>0</v>
      </c>
      <c r="BP158" s="202"/>
      <c r="BQ158" s="202"/>
      <c r="BR158" s="203">
        <f t="shared" si="107"/>
        <v>0</v>
      </c>
      <c r="BS158" s="202"/>
      <c r="BT158" s="202"/>
      <c r="BU158" s="203">
        <f t="shared" si="108"/>
        <v>0</v>
      </c>
      <c r="BV158" s="202"/>
      <c r="BW158" s="202"/>
      <c r="BX158" s="203">
        <f t="shared" si="109"/>
        <v>0</v>
      </c>
      <c r="BY158" s="202"/>
      <c r="BZ158" s="202"/>
      <c r="CA158" s="203">
        <f t="shared" si="110"/>
        <v>0</v>
      </c>
      <c r="CB158" s="202"/>
      <c r="CC158" s="202"/>
      <c r="CD158" s="203">
        <f t="shared" si="111"/>
        <v>0</v>
      </c>
      <c r="CE158" s="202"/>
      <c r="CF158" s="202"/>
      <c r="CG158" s="203">
        <f t="shared" si="112"/>
        <v>0</v>
      </c>
      <c r="CH158" s="202"/>
      <c r="CI158" s="202"/>
      <c r="CJ158" s="203">
        <f t="shared" si="113"/>
        <v>0</v>
      </c>
    </row>
    <row r="159" spans="2:88" x14ac:dyDescent="0.25">
      <c r="B159" s="180"/>
      <c r="C159" s="180"/>
      <c r="D159" s="181"/>
      <c r="E159" s="38">
        <f t="shared" si="86"/>
        <v>45016</v>
      </c>
      <c r="F159" s="186"/>
      <c r="G159" s="203"/>
      <c r="H159" s="202"/>
      <c r="I159" s="202"/>
      <c r="J159" s="203">
        <f t="shared" si="87"/>
        <v>0</v>
      </c>
      <c r="K159" s="202"/>
      <c r="L159" s="202"/>
      <c r="M159" s="203">
        <f t="shared" si="88"/>
        <v>0</v>
      </c>
      <c r="N159" s="202"/>
      <c r="O159" s="202"/>
      <c r="P159" s="203">
        <f t="shared" si="89"/>
        <v>0</v>
      </c>
      <c r="Q159" s="202"/>
      <c r="R159" s="202"/>
      <c r="S159" s="203">
        <f t="shared" si="90"/>
        <v>0</v>
      </c>
      <c r="T159" s="202"/>
      <c r="U159" s="202"/>
      <c r="V159" s="203">
        <f t="shared" si="91"/>
        <v>0</v>
      </c>
      <c r="W159" s="202"/>
      <c r="X159" s="202"/>
      <c r="Y159" s="203">
        <f t="shared" si="92"/>
        <v>0</v>
      </c>
      <c r="Z159" s="202"/>
      <c r="AA159" s="202"/>
      <c r="AB159" s="203">
        <f t="shared" si="93"/>
        <v>0</v>
      </c>
      <c r="AC159" s="202"/>
      <c r="AD159" s="202"/>
      <c r="AE159" s="203">
        <f t="shared" si="94"/>
        <v>0</v>
      </c>
      <c r="AF159" s="202"/>
      <c r="AG159" s="202"/>
      <c r="AH159" s="203">
        <f t="shared" si="95"/>
        <v>0</v>
      </c>
      <c r="AI159" s="202"/>
      <c r="AJ159" s="202"/>
      <c r="AK159" s="203">
        <f t="shared" si="96"/>
        <v>0</v>
      </c>
      <c r="AL159" s="202"/>
      <c r="AM159" s="202"/>
      <c r="AN159" s="203">
        <f t="shared" si="97"/>
        <v>0</v>
      </c>
      <c r="AO159" s="202"/>
      <c r="AP159" s="202"/>
      <c r="AQ159" s="203">
        <f t="shared" si="98"/>
        <v>0</v>
      </c>
      <c r="AR159" s="202"/>
      <c r="AS159" s="202"/>
      <c r="AT159" s="203">
        <f t="shared" si="99"/>
        <v>0</v>
      </c>
      <c r="AU159" s="202"/>
      <c r="AV159" s="202"/>
      <c r="AW159" s="203">
        <f t="shared" si="100"/>
        <v>0</v>
      </c>
      <c r="AX159" s="202"/>
      <c r="AY159" s="202"/>
      <c r="AZ159" s="203">
        <f t="shared" si="101"/>
        <v>0</v>
      </c>
      <c r="BA159" s="202"/>
      <c r="BB159" s="202"/>
      <c r="BC159" s="203">
        <f t="shared" si="102"/>
        <v>0</v>
      </c>
      <c r="BD159" s="202"/>
      <c r="BE159" s="202"/>
      <c r="BF159" s="203">
        <f t="shared" si="103"/>
        <v>0</v>
      </c>
      <c r="BG159" s="202"/>
      <c r="BH159" s="202"/>
      <c r="BI159" s="203">
        <f t="shared" si="104"/>
        <v>0</v>
      </c>
      <c r="BJ159" s="202"/>
      <c r="BK159" s="202"/>
      <c r="BL159" s="203">
        <f t="shared" si="105"/>
        <v>0</v>
      </c>
      <c r="BM159" s="202"/>
      <c r="BN159" s="202"/>
      <c r="BO159" s="203">
        <f t="shared" si="106"/>
        <v>0</v>
      </c>
      <c r="BP159" s="202"/>
      <c r="BQ159" s="202"/>
      <c r="BR159" s="203">
        <f t="shared" si="107"/>
        <v>0</v>
      </c>
      <c r="BS159" s="202"/>
      <c r="BT159" s="202"/>
      <c r="BU159" s="203">
        <f t="shared" si="108"/>
        <v>0</v>
      </c>
      <c r="BV159" s="202"/>
      <c r="BW159" s="202"/>
      <c r="BX159" s="203">
        <f t="shared" si="109"/>
        <v>0</v>
      </c>
      <c r="BY159" s="202"/>
      <c r="BZ159" s="202"/>
      <c r="CA159" s="203">
        <f t="shared" si="110"/>
        <v>0</v>
      </c>
      <c r="CB159" s="202"/>
      <c r="CC159" s="202"/>
      <c r="CD159" s="203">
        <f t="shared" si="111"/>
        <v>0</v>
      </c>
      <c r="CE159" s="202"/>
      <c r="CF159" s="202"/>
      <c r="CG159" s="203">
        <f t="shared" si="112"/>
        <v>0</v>
      </c>
      <c r="CH159" s="202"/>
      <c r="CI159" s="202"/>
      <c r="CJ159" s="203">
        <f t="shared" si="113"/>
        <v>0</v>
      </c>
    </row>
    <row r="160" spans="2:88" x14ac:dyDescent="0.25">
      <c r="B160" s="180"/>
      <c r="C160" s="180"/>
      <c r="D160" s="181"/>
      <c r="E160" s="38">
        <f t="shared" si="86"/>
        <v>45016</v>
      </c>
      <c r="F160" s="186"/>
      <c r="G160" s="203"/>
      <c r="H160" s="202"/>
      <c r="I160" s="202"/>
      <c r="J160" s="203">
        <f t="shared" si="87"/>
        <v>0</v>
      </c>
      <c r="K160" s="202"/>
      <c r="L160" s="202"/>
      <c r="M160" s="203">
        <f t="shared" si="88"/>
        <v>0</v>
      </c>
      <c r="N160" s="202"/>
      <c r="O160" s="202"/>
      <c r="P160" s="203">
        <f t="shared" si="89"/>
        <v>0</v>
      </c>
      <c r="Q160" s="202"/>
      <c r="R160" s="202"/>
      <c r="S160" s="203">
        <f t="shared" si="90"/>
        <v>0</v>
      </c>
      <c r="T160" s="202"/>
      <c r="U160" s="202"/>
      <c r="V160" s="203">
        <f t="shared" si="91"/>
        <v>0</v>
      </c>
      <c r="W160" s="202"/>
      <c r="X160" s="202"/>
      <c r="Y160" s="203">
        <f t="shared" si="92"/>
        <v>0</v>
      </c>
      <c r="Z160" s="202"/>
      <c r="AA160" s="202"/>
      <c r="AB160" s="203">
        <f t="shared" si="93"/>
        <v>0</v>
      </c>
      <c r="AC160" s="202"/>
      <c r="AD160" s="202"/>
      <c r="AE160" s="203">
        <f t="shared" si="94"/>
        <v>0</v>
      </c>
      <c r="AF160" s="202"/>
      <c r="AG160" s="202"/>
      <c r="AH160" s="203">
        <f t="shared" si="95"/>
        <v>0</v>
      </c>
      <c r="AI160" s="202"/>
      <c r="AJ160" s="202"/>
      <c r="AK160" s="203">
        <f t="shared" si="96"/>
        <v>0</v>
      </c>
      <c r="AL160" s="202"/>
      <c r="AM160" s="202"/>
      <c r="AN160" s="203">
        <f t="shared" si="97"/>
        <v>0</v>
      </c>
      <c r="AO160" s="202"/>
      <c r="AP160" s="202"/>
      <c r="AQ160" s="203">
        <f t="shared" si="98"/>
        <v>0</v>
      </c>
      <c r="AR160" s="202"/>
      <c r="AS160" s="202"/>
      <c r="AT160" s="203">
        <f t="shared" si="99"/>
        <v>0</v>
      </c>
      <c r="AU160" s="202"/>
      <c r="AV160" s="202"/>
      <c r="AW160" s="203">
        <f t="shared" si="100"/>
        <v>0</v>
      </c>
      <c r="AX160" s="202"/>
      <c r="AY160" s="202"/>
      <c r="AZ160" s="203">
        <f t="shared" si="101"/>
        <v>0</v>
      </c>
      <c r="BA160" s="202"/>
      <c r="BB160" s="202"/>
      <c r="BC160" s="203">
        <f t="shared" si="102"/>
        <v>0</v>
      </c>
      <c r="BD160" s="202"/>
      <c r="BE160" s="202"/>
      <c r="BF160" s="203">
        <f t="shared" si="103"/>
        <v>0</v>
      </c>
      <c r="BG160" s="202"/>
      <c r="BH160" s="202"/>
      <c r="BI160" s="203">
        <f t="shared" si="104"/>
        <v>0</v>
      </c>
      <c r="BJ160" s="202"/>
      <c r="BK160" s="202"/>
      <c r="BL160" s="203">
        <f t="shared" si="105"/>
        <v>0</v>
      </c>
      <c r="BM160" s="202"/>
      <c r="BN160" s="202"/>
      <c r="BO160" s="203">
        <f t="shared" si="106"/>
        <v>0</v>
      </c>
      <c r="BP160" s="202"/>
      <c r="BQ160" s="202"/>
      <c r="BR160" s="203">
        <f t="shared" si="107"/>
        <v>0</v>
      </c>
      <c r="BS160" s="202"/>
      <c r="BT160" s="202"/>
      <c r="BU160" s="203">
        <f t="shared" si="108"/>
        <v>0</v>
      </c>
      <c r="BV160" s="202"/>
      <c r="BW160" s="202"/>
      <c r="BX160" s="203">
        <f t="shared" si="109"/>
        <v>0</v>
      </c>
      <c r="BY160" s="202"/>
      <c r="BZ160" s="202"/>
      <c r="CA160" s="203">
        <f t="shared" si="110"/>
        <v>0</v>
      </c>
      <c r="CB160" s="202"/>
      <c r="CC160" s="202"/>
      <c r="CD160" s="203">
        <f t="shared" si="111"/>
        <v>0</v>
      </c>
      <c r="CE160" s="202"/>
      <c r="CF160" s="202"/>
      <c r="CG160" s="203">
        <f t="shared" si="112"/>
        <v>0</v>
      </c>
      <c r="CH160" s="202"/>
      <c r="CI160" s="202"/>
      <c r="CJ160" s="203">
        <f t="shared" si="113"/>
        <v>0</v>
      </c>
    </row>
    <row r="161" spans="2:88" x14ac:dyDescent="0.25">
      <c r="B161" s="180"/>
      <c r="C161" s="180"/>
      <c r="D161" s="181"/>
      <c r="E161" s="38">
        <f t="shared" si="86"/>
        <v>45016</v>
      </c>
      <c r="F161" s="186"/>
      <c r="G161" s="203"/>
      <c r="H161" s="202"/>
      <c r="I161" s="202"/>
      <c r="J161" s="203">
        <f t="shared" si="87"/>
        <v>0</v>
      </c>
      <c r="K161" s="202"/>
      <c r="L161" s="202"/>
      <c r="M161" s="203">
        <f t="shared" si="88"/>
        <v>0</v>
      </c>
      <c r="N161" s="202"/>
      <c r="O161" s="202"/>
      <c r="P161" s="203">
        <f t="shared" si="89"/>
        <v>0</v>
      </c>
      <c r="Q161" s="202"/>
      <c r="R161" s="202"/>
      <c r="S161" s="203">
        <f t="shared" si="90"/>
        <v>0</v>
      </c>
      <c r="T161" s="202"/>
      <c r="U161" s="202"/>
      <c r="V161" s="203">
        <f t="shared" si="91"/>
        <v>0</v>
      </c>
      <c r="W161" s="202"/>
      <c r="X161" s="202"/>
      <c r="Y161" s="203">
        <f t="shared" si="92"/>
        <v>0</v>
      </c>
      <c r="Z161" s="202"/>
      <c r="AA161" s="202"/>
      <c r="AB161" s="203">
        <f t="shared" si="93"/>
        <v>0</v>
      </c>
      <c r="AC161" s="202"/>
      <c r="AD161" s="202"/>
      <c r="AE161" s="203">
        <f t="shared" si="94"/>
        <v>0</v>
      </c>
      <c r="AF161" s="202"/>
      <c r="AG161" s="202"/>
      <c r="AH161" s="203">
        <f t="shared" si="95"/>
        <v>0</v>
      </c>
      <c r="AI161" s="202"/>
      <c r="AJ161" s="202"/>
      <c r="AK161" s="203">
        <f t="shared" si="96"/>
        <v>0</v>
      </c>
      <c r="AL161" s="202"/>
      <c r="AM161" s="202"/>
      <c r="AN161" s="203">
        <f t="shared" si="97"/>
        <v>0</v>
      </c>
      <c r="AO161" s="202"/>
      <c r="AP161" s="202"/>
      <c r="AQ161" s="203">
        <f t="shared" si="98"/>
        <v>0</v>
      </c>
      <c r="AR161" s="202"/>
      <c r="AS161" s="202"/>
      <c r="AT161" s="203">
        <f t="shared" si="99"/>
        <v>0</v>
      </c>
      <c r="AU161" s="202"/>
      <c r="AV161" s="202"/>
      <c r="AW161" s="203">
        <f t="shared" si="100"/>
        <v>0</v>
      </c>
      <c r="AX161" s="202"/>
      <c r="AY161" s="202"/>
      <c r="AZ161" s="203">
        <f t="shared" si="101"/>
        <v>0</v>
      </c>
      <c r="BA161" s="202"/>
      <c r="BB161" s="202"/>
      <c r="BC161" s="203">
        <f t="shared" si="102"/>
        <v>0</v>
      </c>
      <c r="BD161" s="202"/>
      <c r="BE161" s="202"/>
      <c r="BF161" s="203">
        <f t="shared" si="103"/>
        <v>0</v>
      </c>
      <c r="BG161" s="202"/>
      <c r="BH161" s="202"/>
      <c r="BI161" s="203">
        <f t="shared" si="104"/>
        <v>0</v>
      </c>
      <c r="BJ161" s="202"/>
      <c r="BK161" s="202"/>
      <c r="BL161" s="203">
        <f t="shared" si="105"/>
        <v>0</v>
      </c>
      <c r="BM161" s="202"/>
      <c r="BN161" s="202"/>
      <c r="BO161" s="203">
        <f t="shared" si="106"/>
        <v>0</v>
      </c>
      <c r="BP161" s="202"/>
      <c r="BQ161" s="202"/>
      <c r="BR161" s="203">
        <f t="shared" si="107"/>
        <v>0</v>
      </c>
      <c r="BS161" s="202"/>
      <c r="BT161" s="202"/>
      <c r="BU161" s="203">
        <f t="shared" si="108"/>
        <v>0</v>
      </c>
      <c r="BV161" s="202"/>
      <c r="BW161" s="202"/>
      <c r="BX161" s="203">
        <f t="shared" si="109"/>
        <v>0</v>
      </c>
      <c r="BY161" s="202"/>
      <c r="BZ161" s="202"/>
      <c r="CA161" s="203">
        <f t="shared" si="110"/>
        <v>0</v>
      </c>
      <c r="CB161" s="202"/>
      <c r="CC161" s="202"/>
      <c r="CD161" s="203">
        <f t="shared" si="111"/>
        <v>0</v>
      </c>
      <c r="CE161" s="202"/>
      <c r="CF161" s="202"/>
      <c r="CG161" s="203">
        <f t="shared" si="112"/>
        <v>0</v>
      </c>
      <c r="CH161" s="202"/>
      <c r="CI161" s="202"/>
      <c r="CJ161" s="203">
        <f t="shared" si="113"/>
        <v>0</v>
      </c>
    </row>
    <row r="162" spans="2:88" x14ac:dyDescent="0.25">
      <c r="B162" s="180"/>
      <c r="C162" s="180"/>
      <c r="D162" s="181"/>
      <c r="E162" s="38">
        <f t="shared" si="86"/>
        <v>45016</v>
      </c>
      <c r="F162" s="186"/>
      <c r="G162" s="203"/>
      <c r="H162" s="202"/>
      <c r="I162" s="202"/>
      <c r="J162" s="203">
        <f t="shared" si="87"/>
        <v>0</v>
      </c>
      <c r="K162" s="202"/>
      <c r="L162" s="202"/>
      <c r="M162" s="203">
        <f t="shared" si="88"/>
        <v>0</v>
      </c>
      <c r="N162" s="202"/>
      <c r="O162" s="202"/>
      <c r="P162" s="203">
        <f t="shared" si="89"/>
        <v>0</v>
      </c>
      <c r="Q162" s="202"/>
      <c r="R162" s="202"/>
      <c r="S162" s="203">
        <f t="shared" si="90"/>
        <v>0</v>
      </c>
      <c r="T162" s="202"/>
      <c r="U162" s="202"/>
      <c r="V162" s="203">
        <f t="shared" si="91"/>
        <v>0</v>
      </c>
      <c r="W162" s="202"/>
      <c r="X162" s="202"/>
      <c r="Y162" s="203">
        <f t="shared" si="92"/>
        <v>0</v>
      </c>
      <c r="Z162" s="202"/>
      <c r="AA162" s="202"/>
      <c r="AB162" s="203">
        <f t="shared" si="93"/>
        <v>0</v>
      </c>
      <c r="AC162" s="202"/>
      <c r="AD162" s="202"/>
      <c r="AE162" s="203">
        <f t="shared" si="94"/>
        <v>0</v>
      </c>
      <c r="AF162" s="202"/>
      <c r="AG162" s="202"/>
      <c r="AH162" s="203">
        <f t="shared" si="95"/>
        <v>0</v>
      </c>
      <c r="AI162" s="202"/>
      <c r="AJ162" s="202"/>
      <c r="AK162" s="203">
        <f t="shared" si="96"/>
        <v>0</v>
      </c>
      <c r="AL162" s="202"/>
      <c r="AM162" s="202"/>
      <c r="AN162" s="203">
        <f t="shared" si="97"/>
        <v>0</v>
      </c>
      <c r="AO162" s="202"/>
      <c r="AP162" s="202"/>
      <c r="AQ162" s="203">
        <f t="shared" si="98"/>
        <v>0</v>
      </c>
      <c r="AR162" s="202"/>
      <c r="AS162" s="202"/>
      <c r="AT162" s="203">
        <f t="shared" si="99"/>
        <v>0</v>
      </c>
      <c r="AU162" s="202"/>
      <c r="AV162" s="202"/>
      <c r="AW162" s="203">
        <f t="shared" si="100"/>
        <v>0</v>
      </c>
      <c r="AX162" s="202"/>
      <c r="AY162" s="202"/>
      <c r="AZ162" s="203">
        <f t="shared" si="101"/>
        <v>0</v>
      </c>
      <c r="BA162" s="202"/>
      <c r="BB162" s="202"/>
      <c r="BC162" s="203">
        <f t="shared" si="102"/>
        <v>0</v>
      </c>
      <c r="BD162" s="202"/>
      <c r="BE162" s="202"/>
      <c r="BF162" s="203">
        <f t="shared" si="103"/>
        <v>0</v>
      </c>
      <c r="BG162" s="202"/>
      <c r="BH162" s="202"/>
      <c r="BI162" s="203">
        <f t="shared" si="104"/>
        <v>0</v>
      </c>
      <c r="BJ162" s="202"/>
      <c r="BK162" s="202"/>
      <c r="BL162" s="203">
        <f t="shared" si="105"/>
        <v>0</v>
      </c>
      <c r="BM162" s="202"/>
      <c r="BN162" s="202"/>
      <c r="BO162" s="203">
        <f t="shared" si="106"/>
        <v>0</v>
      </c>
      <c r="BP162" s="202"/>
      <c r="BQ162" s="202"/>
      <c r="BR162" s="203">
        <f t="shared" si="107"/>
        <v>0</v>
      </c>
      <c r="BS162" s="202"/>
      <c r="BT162" s="202"/>
      <c r="BU162" s="203">
        <f t="shared" si="108"/>
        <v>0</v>
      </c>
      <c r="BV162" s="202"/>
      <c r="BW162" s="202"/>
      <c r="BX162" s="203">
        <f t="shared" si="109"/>
        <v>0</v>
      </c>
      <c r="BY162" s="202"/>
      <c r="BZ162" s="202"/>
      <c r="CA162" s="203">
        <f t="shared" si="110"/>
        <v>0</v>
      </c>
      <c r="CB162" s="202"/>
      <c r="CC162" s="202"/>
      <c r="CD162" s="203">
        <f t="shared" si="111"/>
        <v>0</v>
      </c>
      <c r="CE162" s="202"/>
      <c r="CF162" s="202"/>
      <c r="CG162" s="203">
        <f t="shared" si="112"/>
        <v>0</v>
      </c>
      <c r="CH162" s="202"/>
      <c r="CI162" s="202"/>
      <c r="CJ162" s="203">
        <f t="shared" si="113"/>
        <v>0</v>
      </c>
    </row>
    <row r="163" spans="2:88" x14ac:dyDescent="0.25">
      <c r="B163" s="180"/>
      <c r="C163" s="180"/>
      <c r="D163" s="181"/>
      <c r="E163" s="38">
        <f t="shared" si="86"/>
        <v>45016</v>
      </c>
      <c r="F163" s="186"/>
      <c r="G163" s="203"/>
      <c r="H163" s="202"/>
      <c r="I163" s="202"/>
      <c r="J163" s="203">
        <f t="shared" si="87"/>
        <v>0</v>
      </c>
      <c r="K163" s="202"/>
      <c r="L163" s="202"/>
      <c r="M163" s="203">
        <f t="shared" si="88"/>
        <v>0</v>
      </c>
      <c r="N163" s="202"/>
      <c r="O163" s="202"/>
      <c r="P163" s="203">
        <f t="shared" si="89"/>
        <v>0</v>
      </c>
      <c r="Q163" s="202"/>
      <c r="R163" s="202"/>
      <c r="S163" s="203">
        <f t="shared" si="90"/>
        <v>0</v>
      </c>
      <c r="T163" s="202"/>
      <c r="U163" s="202"/>
      <c r="V163" s="203">
        <f t="shared" si="91"/>
        <v>0</v>
      </c>
      <c r="W163" s="202"/>
      <c r="X163" s="202"/>
      <c r="Y163" s="203">
        <f t="shared" si="92"/>
        <v>0</v>
      </c>
      <c r="Z163" s="202"/>
      <c r="AA163" s="202"/>
      <c r="AB163" s="203">
        <f t="shared" si="93"/>
        <v>0</v>
      </c>
      <c r="AC163" s="202"/>
      <c r="AD163" s="202"/>
      <c r="AE163" s="203">
        <f t="shared" si="94"/>
        <v>0</v>
      </c>
      <c r="AF163" s="202"/>
      <c r="AG163" s="202"/>
      <c r="AH163" s="203">
        <f t="shared" si="95"/>
        <v>0</v>
      </c>
      <c r="AI163" s="202"/>
      <c r="AJ163" s="202"/>
      <c r="AK163" s="203">
        <f t="shared" si="96"/>
        <v>0</v>
      </c>
      <c r="AL163" s="202"/>
      <c r="AM163" s="202"/>
      <c r="AN163" s="203">
        <f t="shared" si="97"/>
        <v>0</v>
      </c>
      <c r="AO163" s="202"/>
      <c r="AP163" s="202"/>
      <c r="AQ163" s="203">
        <f t="shared" si="98"/>
        <v>0</v>
      </c>
      <c r="AR163" s="202"/>
      <c r="AS163" s="202"/>
      <c r="AT163" s="203">
        <f t="shared" si="99"/>
        <v>0</v>
      </c>
      <c r="AU163" s="202"/>
      <c r="AV163" s="202"/>
      <c r="AW163" s="203">
        <f t="shared" si="100"/>
        <v>0</v>
      </c>
      <c r="AX163" s="202"/>
      <c r="AY163" s="202"/>
      <c r="AZ163" s="203">
        <f t="shared" si="101"/>
        <v>0</v>
      </c>
      <c r="BA163" s="202"/>
      <c r="BB163" s="202"/>
      <c r="BC163" s="203">
        <f t="shared" si="102"/>
        <v>0</v>
      </c>
      <c r="BD163" s="202"/>
      <c r="BE163" s="202"/>
      <c r="BF163" s="203">
        <f t="shared" si="103"/>
        <v>0</v>
      </c>
      <c r="BG163" s="202"/>
      <c r="BH163" s="202"/>
      <c r="BI163" s="203">
        <f t="shared" si="104"/>
        <v>0</v>
      </c>
      <c r="BJ163" s="202"/>
      <c r="BK163" s="202"/>
      <c r="BL163" s="203">
        <f t="shared" si="105"/>
        <v>0</v>
      </c>
      <c r="BM163" s="202"/>
      <c r="BN163" s="202"/>
      <c r="BO163" s="203">
        <f t="shared" si="106"/>
        <v>0</v>
      </c>
      <c r="BP163" s="202"/>
      <c r="BQ163" s="202"/>
      <c r="BR163" s="203">
        <f t="shared" si="107"/>
        <v>0</v>
      </c>
      <c r="BS163" s="202"/>
      <c r="BT163" s="202"/>
      <c r="BU163" s="203">
        <f t="shared" si="108"/>
        <v>0</v>
      </c>
      <c r="BV163" s="202"/>
      <c r="BW163" s="202"/>
      <c r="BX163" s="203">
        <f t="shared" si="109"/>
        <v>0</v>
      </c>
      <c r="BY163" s="202"/>
      <c r="BZ163" s="202"/>
      <c r="CA163" s="203">
        <f t="shared" si="110"/>
        <v>0</v>
      </c>
      <c r="CB163" s="202"/>
      <c r="CC163" s="202"/>
      <c r="CD163" s="203">
        <f t="shared" si="111"/>
        <v>0</v>
      </c>
      <c r="CE163" s="202"/>
      <c r="CF163" s="202"/>
      <c r="CG163" s="203">
        <f t="shared" si="112"/>
        <v>0</v>
      </c>
      <c r="CH163" s="202"/>
      <c r="CI163" s="202"/>
      <c r="CJ163" s="203">
        <f t="shared" si="113"/>
        <v>0</v>
      </c>
    </row>
    <row r="164" spans="2:88" x14ac:dyDescent="0.25">
      <c r="B164" s="180"/>
      <c r="C164" s="180"/>
      <c r="D164" s="181"/>
      <c r="E164" s="38">
        <f t="shared" si="86"/>
        <v>45016</v>
      </c>
      <c r="F164" s="186"/>
      <c r="G164" s="203"/>
      <c r="H164" s="202"/>
      <c r="I164" s="202"/>
      <c r="J164" s="203">
        <f t="shared" si="87"/>
        <v>0</v>
      </c>
      <c r="K164" s="202"/>
      <c r="L164" s="202"/>
      <c r="M164" s="203">
        <f t="shared" si="88"/>
        <v>0</v>
      </c>
      <c r="N164" s="202"/>
      <c r="O164" s="202"/>
      <c r="P164" s="203">
        <f t="shared" si="89"/>
        <v>0</v>
      </c>
      <c r="Q164" s="202"/>
      <c r="R164" s="202"/>
      <c r="S164" s="203">
        <f t="shared" si="90"/>
        <v>0</v>
      </c>
      <c r="T164" s="202"/>
      <c r="U164" s="202"/>
      <c r="V164" s="203">
        <f t="shared" si="91"/>
        <v>0</v>
      </c>
      <c r="W164" s="202"/>
      <c r="X164" s="202"/>
      <c r="Y164" s="203">
        <f t="shared" si="92"/>
        <v>0</v>
      </c>
      <c r="Z164" s="202"/>
      <c r="AA164" s="202"/>
      <c r="AB164" s="203">
        <f t="shared" si="93"/>
        <v>0</v>
      </c>
      <c r="AC164" s="202"/>
      <c r="AD164" s="202"/>
      <c r="AE164" s="203">
        <f t="shared" si="94"/>
        <v>0</v>
      </c>
      <c r="AF164" s="202"/>
      <c r="AG164" s="202"/>
      <c r="AH164" s="203">
        <f t="shared" si="95"/>
        <v>0</v>
      </c>
      <c r="AI164" s="202"/>
      <c r="AJ164" s="202"/>
      <c r="AK164" s="203">
        <f t="shared" si="96"/>
        <v>0</v>
      </c>
      <c r="AL164" s="202"/>
      <c r="AM164" s="202"/>
      <c r="AN164" s="203">
        <f t="shared" si="97"/>
        <v>0</v>
      </c>
      <c r="AO164" s="202"/>
      <c r="AP164" s="202"/>
      <c r="AQ164" s="203">
        <f t="shared" si="98"/>
        <v>0</v>
      </c>
      <c r="AR164" s="202"/>
      <c r="AS164" s="202"/>
      <c r="AT164" s="203">
        <f t="shared" si="99"/>
        <v>0</v>
      </c>
      <c r="AU164" s="202"/>
      <c r="AV164" s="202"/>
      <c r="AW164" s="203">
        <f t="shared" si="100"/>
        <v>0</v>
      </c>
      <c r="AX164" s="202"/>
      <c r="AY164" s="202"/>
      <c r="AZ164" s="203">
        <f t="shared" si="101"/>
        <v>0</v>
      </c>
      <c r="BA164" s="202"/>
      <c r="BB164" s="202"/>
      <c r="BC164" s="203">
        <f t="shared" si="102"/>
        <v>0</v>
      </c>
      <c r="BD164" s="202"/>
      <c r="BE164" s="202"/>
      <c r="BF164" s="203">
        <f t="shared" si="103"/>
        <v>0</v>
      </c>
      <c r="BG164" s="202"/>
      <c r="BH164" s="202"/>
      <c r="BI164" s="203">
        <f t="shared" si="104"/>
        <v>0</v>
      </c>
      <c r="BJ164" s="202"/>
      <c r="BK164" s="202"/>
      <c r="BL164" s="203">
        <f t="shared" si="105"/>
        <v>0</v>
      </c>
      <c r="BM164" s="202"/>
      <c r="BN164" s="202"/>
      <c r="BO164" s="203">
        <f t="shared" si="106"/>
        <v>0</v>
      </c>
      <c r="BP164" s="202"/>
      <c r="BQ164" s="202"/>
      <c r="BR164" s="203">
        <f t="shared" si="107"/>
        <v>0</v>
      </c>
      <c r="BS164" s="202"/>
      <c r="BT164" s="202"/>
      <c r="BU164" s="203">
        <f t="shared" si="108"/>
        <v>0</v>
      </c>
      <c r="BV164" s="202"/>
      <c r="BW164" s="202"/>
      <c r="BX164" s="203">
        <f t="shared" si="109"/>
        <v>0</v>
      </c>
      <c r="BY164" s="202"/>
      <c r="BZ164" s="202"/>
      <c r="CA164" s="203">
        <f t="shared" si="110"/>
        <v>0</v>
      </c>
      <c r="CB164" s="202"/>
      <c r="CC164" s="202"/>
      <c r="CD164" s="203">
        <f t="shared" si="111"/>
        <v>0</v>
      </c>
      <c r="CE164" s="202"/>
      <c r="CF164" s="202"/>
      <c r="CG164" s="203">
        <f t="shared" si="112"/>
        <v>0</v>
      </c>
      <c r="CH164" s="202"/>
      <c r="CI164" s="202"/>
      <c r="CJ164" s="203">
        <f t="shared" si="113"/>
        <v>0</v>
      </c>
    </row>
    <row r="165" spans="2:88" x14ac:dyDescent="0.25">
      <c r="B165" s="180"/>
      <c r="C165" s="180"/>
      <c r="D165" s="181"/>
      <c r="E165" s="38">
        <f t="shared" si="86"/>
        <v>45016</v>
      </c>
      <c r="F165" s="186"/>
      <c r="G165" s="203"/>
      <c r="H165" s="202"/>
      <c r="I165" s="202"/>
      <c r="J165" s="203">
        <f t="shared" si="87"/>
        <v>0</v>
      </c>
      <c r="K165" s="202"/>
      <c r="L165" s="202"/>
      <c r="M165" s="203">
        <f t="shared" si="88"/>
        <v>0</v>
      </c>
      <c r="N165" s="202"/>
      <c r="O165" s="202"/>
      <c r="P165" s="203">
        <f t="shared" si="89"/>
        <v>0</v>
      </c>
      <c r="Q165" s="202"/>
      <c r="R165" s="202"/>
      <c r="S165" s="203">
        <f t="shared" si="90"/>
        <v>0</v>
      </c>
      <c r="T165" s="202"/>
      <c r="U165" s="202"/>
      <c r="V165" s="203">
        <f t="shared" si="91"/>
        <v>0</v>
      </c>
      <c r="W165" s="202"/>
      <c r="X165" s="202"/>
      <c r="Y165" s="203">
        <f t="shared" si="92"/>
        <v>0</v>
      </c>
      <c r="Z165" s="202"/>
      <c r="AA165" s="202"/>
      <c r="AB165" s="203">
        <f t="shared" si="93"/>
        <v>0</v>
      </c>
      <c r="AC165" s="202"/>
      <c r="AD165" s="202"/>
      <c r="AE165" s="203">
        <f t="shared" si="94"/>
        <v>0</v>
      </c>
      <c r="AF165" s="202"/>
      <c r="AG165" s="202"/>
      <c r="AH165" s="203">
        <f t="shared" si="95"/>
        <v>0</v>
      </c>
      <c r="AI165" s="202"/>
      <c r="AJ165" s="202"/>
      <c r="AK165" s="203">
        <f t="shared" si="96"/>
        <v>0</v>
      </c>
      <c r="AL165" s="202"/>
      <c r="AM165" s="202"/>
      <c r="AN165" s="203">
        <f t="shared" si="97"/>
        <v>0</v>
      </c>
      <c r="AO165" s="202"/>
      <c r="AP165" s="202"/>
      <c r="AQ165" s="203">
        <f t="shared" si="98"/>
        <v>0</v>
      </c>
      <c r="AR165" s="202"/>
      <c r="AS165" s="202"/>
      <c r="AT165" s="203">
        <f t="shared" si="99"/>
        <v>0</v>
      </c>
      <c r="AU165" s="202"/>
      <c r="AV165" s="202"/>
      <c r="AW165" s="203">
        <f t="shared" si="100"/>
        <v>0</v>
      </c>
      <c r="AX165" s="202"/>
      <c r="AY165" s="202"/>
      <c r="AZ165" s="203">
        <f t="shared" si="101"/>
        <v>0</v>
      </c>
      <c r="BA165" s="202"/>
      <c r="BB165" s="202"/>
      <c r="BC165" s="203">
        <f t="shared" si="102"/>
        <v>0</v>
      </c>
      <c r="BD165" s="202"/>
      <c r="BE165" s="202"/>
      <c r="BF165" s="203">
        <f t="shared" si="103"/>
        <v>0</v>
      </c>
      <c r="BG165" s="202"/>
      <c r="BH165" s="202"/>
      <c r="BI165" s="203">
        <f t="shared" si="104"/>
        <v>0</v>
      </c>
      <c r="BJ165" s="202"/>
      <c r="BK165" s="202"/>
      <c r="BL165" s="203">
        <f t="shared" si="105"/>
        <v>0</v>
      </c>
      <c r="BM165" s="202"/>
      <c r="BN165" s="202"/>
      <c r="BO165" s="203">
        <f t="shared" si="106"/>
        <v>0</v>
      </c>
      <c r="BP165" s="202"/>
      <c r="BQ165" s="202"/>
      <c r="BR165" s="203">
        <f t="shared" si="107"/>
        <v>0</v>
      </c>
      <c r="BS165" s="202"/>
      <c r="BT165" s="202"/>
      <c r="BU165" s="203">
        <f t="shared" si="108"/>
        <v>0</v>
      </c>
      <c r="BV165" s="202"/>
      <c r="BW165" s="202"/>
      <c r="BX165" s="203">
        <f t="shared" si="109"/>
        <v>0</v>
      </c>
      <c r="BY165" s="202"/>
      <c r="BZ165" s="202"/>
      <c r="CA165" s="203">
        <f t="shared" si="110"/>
        <v>0</v>
      </c>
      <c r="CB165" s="202"/>
      <c r="CC165" s="202"/>
      <c r="CD165" s="203">
        <f t="shared" si="111"/>
        <v>0</v>
      </c>
      <c r="CE165" s="202"/>
      <c r="CF165" s="202"/>
      <c r="CG165" s="203">
        <f t="shared" si="112"/>
        <v>0</v>
      </c>
      <c r="CH165" s="202"/>
      <c r="CI165" s="202"/>
      <c r="CJ165" s="203">
        <f t="shared" si="113"/>
        <v>0</v>
      </c>
    </row>
    <row r="166" spans="2:88" x14ac:dyDescent="0.25">
      <c r="B166" s="180"/>
      <c r="C166" s="180"/>
      <c r="D166" s="181"/>
      <c r="E166" s="38">
        <f t="shared" si="86"/>
        <v>45016</v>
      </c>
      <c r="F166" s="186"/>
      <c r="G166" s="203"/>
      <c r="H166" s="202"/>
      <c r="I166" s="202"/>
      <c r="J166" s="203">
        <f t="shared" si="87"/>
        <v>0</v>
      </c>
      <c r="K166" s="202"/>
      <c r="L166" s="202"/>
      <c r="M166" s="203">
        <f t="shared" si="88"/>
        <v>0</v>
      </c>
      <c r="N166" s="202"/>
      <c r="O166" s="202"/>
      <c r="P166" s="203">
        <f t="shared" si="89"/>
        <v>0</v>
      </c>
      <c r="Q166" s="202"/>
      <c r="R166" s="202"/>
      <c r="S166" s="203">
        <f t="shared" si="90"/>
        <v>0</v>
      </c>
      <c r="T166" s="202"/>
      <c r="U166" s="202"/>
      <c r="V166" s="203">
        <f t="shared" si="91"/>
        <v>0</v>
      </c>
      <c r="W166" s="202"/>
      <c r="X166" s="202"/>
      <c r="Y166" s="203">
        <f t="shared" si="92"/>
        <v>0</v>
      </c>
      <c r="Z166" s="202"/>
      <c r="AA166" s="202"/>
      <c r="AB166" s="203">
        <f t="shared" si="93"/>
        <v>0</v>
      </c>
      <c r="AC166" s="202"/>
      <c r="AD166" s="202"/>
      <c r="AE166" s="203">
        <f t="shared" si="94"/>
        <v>0</v>
      </c>
      <c r="AF166" s="202"/>
      <c r="AG166" s="202"/>
      <c r="AH166" s="203">
        <f t="shared" si="95"/>
        <v>0</v>
      </c>
      <c r="AI166" s="202"/>
      <c r="AJ166" s="202"/>
      <c r="AK166" s="203">
        <f t="shared" si="96"/>
        <v>0</v>
      </c>
      <c r="AL166" s="202"/>
      <c r="AM166" s="202"/>
      <c r="AN166" s="203">
        <f t="shared" si="97"/>
        <v>0</v>
      </c>
      <c r="AO166" s="202"/>
      <c r="AP166" s="202"/>
      <c r="AQ166" s="203">
        <f t="shared" si="98"/>
        <v>0</v>
      </c>
      <c r="AR166" s="202"/>
      <c r="AS166" s="202"/>
      <c r="AT166" s="203">
        <f t="shared" si="99"/>
        <v>0</v>
      </c>
      <c r="AU166" s="202"/>
      <c r="AV166" s="202"/>
      <c r="AW166" s="203">
        <f t="shared" si="100"/>
        <v>0</v>
      </c>
      <c r="AX166" s="202"/>
      <c r="AY166" s="202"/>
      <c r="AZ166" s="203">
        <f t="shared" si="101"/>
        <v>0</v>
      </c>
      <c r="BA166" s="202"/>
      <c r="BB166" s="202"/>
      <c r="BC166" s="203">
        <f t="shared" si="102"/>
        <v>0</v>
      </c>
      <c r="BD166" s="202"/>
      <c r="BE166" s="202"/>
      <c r="BF166" s="203">
        <f t="shared" si="103"/>
        <v>0</v>
      </c>
      <c r="BG166" s="202"/>
      <c r="BH166" s="202"/>
      <c r="BI166" s="203">
        <f t="shared" si="104"/>
        <v>0</v>
      </c>
      <c r="BJ166" s="202"/>
      <c r="BK166" s="202"/>
      <c r="BL166" s="203">
        <f t="shared" si="105"/>
        <v>0</v>
      </c>
      <c r="BM166" s="202"/>
      <c r="BN166" s="202"/>
      <c r="BO166" s="203">
        <f t="shared" si="106"/>
        <v>0</v>
      </c>
      <c r="BP166" s="202"/>
      <c r="BQ166" s="202"/>
      <c r="BR166" s="203">
        <f t="shared" si="107"/>
        <v>0</v>
      </c>
      <c r="BS166" s="202"/>
      <c r="BT166" s="202"/>
      <c r="BU166" s="203">
        <f t="shared" si="108"/>
        <v>0</v>
      </c>
      <c r="BV166" s="202"/>
      <c r="BW166" s="202"/>
      <c r="BX166" s="203">
        <f t="shared" si="109"/>
        <v>0</v>
      </c>
      <c r="BY166" s="202"/>
      <c r="BZ166" s="202"/>
      <c r="CA166" s="203">
        <f t="shared" si="110"/>
        <v>0</v>
      </c>
      <c r="CB166" s="202"/>
      <c r="CC166" s="202"/>
      <c r="CD166" s="203">
        <f t="shared" si="111"/>
        <v>0</v>
      </c>
      <c r="CE166" s="202"/>
      <c r="CF166" s="202"/>
      <c r="CG166" s="203">
        <f t="shared" si="112"/>
        <v>0</v>
      </c>
      <c r="CH166" s="202"/>
      <c r="CI166" s="202"/>
      <c r="CJ166" s="203">
        <f t="shared" si="113"/>
        <v>0</v>
      </c>
    </row>
    <row r="167" spans="2:88" x14ac:dyDescent="0.25">
      <c r="B167" s="180"/>
      <c r="C167" s="180"/>
      <c r="D167" s="181"/>
      <c r="E167" s="38">
        <f t="shared" si="86"/>
        <v>45016</v>
      </c>
      <c r="F167" s="186"/>
      <c r="G167" s="203"/>
      <c r="H167" s="202"/>
      <c r="I167" s="202"/>
      <c r="J167" s="203">
        <f t="shared" si="87"/>
        <v>0</v>
      </c>
      <c r="K167" s="202"/>
      <c r="L167" s="202"/>
      <c r="M167" s="203">
        <f t="shared" si="88"/>
        <v>0</v>
      </c>
      <c r="N167" s="202"/>
      <c r="O167" s="202"/>
      <c r="P167" s="203">
        <f t="shared" si="89"/>
        <v>0</v>
      </c>
      <c r="Q167" s="202"/>
      <c r="R167" s="202"/>
      <c r="S167" s="203">
        <f t="shared" si="90"/>
        <v>0</v>
      </c>
      <c r="T167" s="202"/>
      <c r="U167" s="202"/>
      <c r="V167" s="203">
        <f t="shared" si="91"/>
        <v>0</v>
      </c>
      <c r="W167" s="202"/>
      <c r="X167" s="202"/>
      <c r="Y167" s="203">
        <f t="shared" si="92"/>
        <v>0</v>
      </c>
      <c r="Z167" s="202"/>
      <c r="AA167" s="202"/>
      <c r="AB167" s="203">
        <f t="shared" si="93"/>
        <v>0</v>
      </c>
      <c r="AC167" s="202"/>
      <c r="AD167" s="202"/>
      <c r="AE167" s="203">
        <f t="shared" si="94"/>
        <v>0</v>
      </c>
      <c r="AF167" s="202"/>
      <c r="AG167" s="202"/>
      <c r="AH167" s="203">
        <f t="shared" si="95"/>
        <v>0</v>
      </c>
      <c r="AI167" s="202"/>
      <c r="AJ167" s="202"/>
      <c r="AK167" s="203">
        <f t="shared" si="96"/>
        <v>0</v>
      </c>
      <c r="AL167" s="202"/>
      <c r="AM167" s="202"/>
      <c r="AN167" s="203">
        <f t="shared" si="97"/>
        <v>0</v>
      </c>
      <c r="AO167" s="202"/>
      <c r="AP167" s="202"/>
      <c r="AQ167" s="203">
        <f t="shared" si="98"/>
        <v>0</v>
      </c>
      <c r="AR167" s="202"/>
      <c r="AS167" s="202"/>
      <c r="AT167" s="203">
        <f t="shared" si="99"/>
        <v>0</v>
      </c>
      <c r="AU167" s="202"/>
      <c r="AV167" s="202"/>
      <c r="AW167" s="203">
        <f t="shared" si="100"/>
        <v>0</v>
      </c>
      <c r="AX167" s="202"/>
      <c r="AY167" s="202"/>
      <c r="AZ167" s="203">
        <f t="shared" si="101"/>
        <v>0</v>
      </c>
      <c r="BA167" s="202"/>
      <c r="BB167" s="202"/>
      <c r="BC167" s="203">
        <f t="shared" si="102"/>
        <v>0</v>
      </c>
      <c r="BD167" s="202"/>
      <c r="BE167" s="202"/>
      <c r="BF167" s="203">
        <f t="shared" si="103"/>
        <v>0</v>
      </c>
      <c r="BG167" s="202"/>
      <c r="BH167" s="202"/>
      <c r="BI167" s="203">
        <f t="shared" si="104"/>
        <v>0</v>
      </c>
      <c r="BJ167" s="202"/>
      <c r="BK167" s="202"/>
      <c r="BL167" s="203">
        <f t="shared" si="105"/>
        <v>0</v>
      </c>
      <c r="BM167" s="202"/>
      <c r="BN167" s="202"/>
      <c r="BO167" s="203">
        <f t="shared" si="106"/>
        <v>0</v>
      </c>
      <c r="BP167" s="202"/>
      <c r="BQ167" s="202"/>
      <c r="BR167" s="203">
        <f t="shared" si="107"/>
        <v>0</v>
      </c>
      <c r="BS167" s="202"/>
      <c r="BT167" s="202"/>
      <c r="BU167" s="203">
        <f t="shared" si="108"/>
        <v>0</v>
      </c>
      <c r="BV167" s="202"/>
      <c r="BW167" s="202"/>
      <c r="BX167" s="203">
        <f t="shared" si="109"/>
        <v>0</v>
      </c>
      <c r="BY167" s="202"/>
      <c r="BZ167" s="202"/>
      <c r="CA167" s="203">
        <f t="shared" si="110"/>
        <v>0</v>
      </c>
      <c r="CB167" s="202"/>
      <c r="CC167" s="202"/>
      <c r="CD167" s="203">
        <f t="shared" si="111"/>
        <v>0</v>
      </c>
      <c r="CE167" s="202"/>
      <c r="CF167" s="202"/>
      <c r="CG167" s="203">
        <f t="shared" si="112"/>
        <v>0</v>
      </c>
      <c r="CH167" s="202"/>
      <c r="CI167" s="202"/>
      <c r="CJ167" s="203">
        <f t="shared" si="113"/>
        <v>0</v>
      </c>
    </row>
    <row r="168" spans="2:88" x14ac:dyDescent="0.25">
      <c r="B168" s="180"/>
      <c r="C168" s="180"/>
      <c r="D168" s="181"/>
      <c r="E168" s="38">
        <f t="shared" si="86"/>
        <v>45016</v>
      </c>
      <c r="F168" s="186"/>
      <c r="G168" s="203"/>
      <c r="H168" s="202"/>
      <c r="I168" s="202"/>
      <c r="J168" s="203">
        <f t="shared" si="87"/>
        <v>0</v>
      </c>
      <c r="K168" s="202"/>
      <c r="L168" s="202"/>
      <c r="M168" s="203">
        <f t="shared" si="88"/>
        <v>0</v>
      </c>
      <c r="N168" s="202"/>
      <c r="O168" s="202"/>
      <c r="P168" s="203">
        <f t="shared" si="89"/>
        <v>0</v>
      </c>
      <c r="Q168" s="202"/>
      <c r="R168" s="202"/>
      <c r="S168" s="203">
        <f t="shared" si="90"/>
        <v>0</v>
      </c>
      <c r="T168" s="202"/>
      <c r="U168" s="202"/>
      <c r="V168" s="203">
        <f t="shared" si="91"/>
        <v>0</v>
      </c>
      <c r="W168" s="202"/>
      <c r="X168" s="202"/>
      <c r="Y168" s="203">
        <f t="shared" si="92"/>
        <v>0</v>
      </c>
      <c r="Z168" s="202"/>
      <c r="AA168" s="202"/>
      <c r="AB168" s="203">
        <f t="shared" si="93"/>
        <v>0</v>
      </c>
      <c r="AC168" s="202"/>
      <c r="AD168" s="202"/>
      <c r="AE168" s="203">
        <f t="shared" si="94"/>
        <v>0</v>
      </c>
      <c r="AF168" s="202"/>
      <c r="AG168" s="202"/>
      <c r="AH168" s="203">
        <f t="shared" si="95"/>
        <v>0</v>
      </c>
      <c r="AI168" s="202"/>
      <c r="AJ168" s="202"/>
      <c r="AK168" s="203">
        <f t="shared" si="96"/>
        <v>0</v>
      </c>
      <c r="AL168" s="202"/>
      <c r="AM168" s="202"/>
      <c r="AN168" s="203">
        <f t="shared" si="97"/>
        <v>0</v>
      </c>
      <c r="AO168" s="202"/>
      <c r="AP168" s="202"/>
      <c r="AQ168" s="203">
        <f t="shared" si="98"/>
        <v>0</v>
      </c>
      <c r="AR168" s="202"/>
      <c r="AS168" s="202"/>
      <c r="AT168" s="203">
        <f t="shared" si="99"/>
        <v>0</v>
      </c>
      <c r="AU168" s="202"/>
      <c r="AV168" s="202"/>
      <c r="AW168" s="203">
        <f t="shared" si="100"/>
        <v>0</v>
      </c>
      <c r="AX168" s="202"/>
      <c r="AY168" s="202"/>
      <c r="AZ168" s="203">
        <f t="shared" si="101"/>
        <v>0</v>
      </c>
      <c r="BA168" s="202"/>
      <c r="BB168" s="202"/>
      <c r="BC168" s="203">
        <f t="shared" si="102"/>
        <v>0</v>
      </c>
      <c r="BD168" s="202"/>
      <c r="BE168" s="202"/>
      <c r="BF168" s="203">
        <f t="shared" si="103"/>
        <v>0</v>
      </c>
      <c r="BG168" s="202"/>
      <c r="BH168" s="202"/>
      <c r="BI168" s="203">
        <f t="shared" si="104"/>
        <v>0</v>
      </c>
      <c r="BJ168" s="202"/>
      <c r="BK168" s="202"/>
      <c r="BL168" s="203">
        <f t="shared" si="105"/>
        <v>0</v>
      </c>
      <c r="BM168" s="202"/>
      <c r="BN168" s="202"/>
      <c r="BO168" s="203">
        <f t="shared" si="106"/>
        <v>0</v>
      </c>
      <c r="BP168" s="202"/>
      <c r="BQ168" s="202"/>
      <c r="BR168" s="203">
        <f t="shared" si="107"/>
        <v>0</v>
      </c>
      <c r="BS168" s="202"/>
      <c r="BT168" s="202"/>
      <c r="BU168" s="203">
        <f t="shared" si="108"/>
        <v>0</v>
      </c>
      <c r="BV168" s="202"/>
      <c r="BW168" s="202"/>
      <c r="BX168" s="203">
        <f t="shared" si="109"/>
        <v>0</v>
      </c>
      <c r="BY168" s="202"/>
      <c r="BZ168" s="202"/>
      <c r="CA168" s="203">
        <f t="shared" si="110"/>
        <v>0</v>
      </c>
      <c r="CB168" s="202"/>
      <c r="CC168" s="202"/>
      <c r="CD168" s="203">
        <f t="shared" si="111"/>
        <v>0</v>
      </c>
      <c r="CE168" s="202"/>
      <c r="CF168" s="202"/>
      <c r="CG168" s="203">
        <f t="shared" si="112"/>
        <v>0</v>
      </c>
      <c r="CH168" s="202"/>
      <c r="CI168" s="202"/>
      <c r="CJ168" s="203">
        <f t="shared" si="113"/>
        <v>0</v>
      </c>
    </row>
    <row r="169" spans="2:88" x14ac:dyDescent="0.25">
      <c r="B169" s="180"/>
      <c r="C169" s="180"/>
      <c r="D169" s="181"/>
      <c r="E169" s="38">
        <f t="shared" si="86"/>
        <v>45016</v>
      </c>
      <c r="F169" s="186"/>
      <c r="G169" s="203"/>
      <c r="H169" s="202"/>
      <c r="I169" s="202"/>
      <c r="J169" s="203">
        <f t="shared" si="87"/>
        <v>0</v>
      </c>
      <c r="K169" s="202"/>
      <c r="L169" s="202"/>
      <c r="M169" s="203">
        <f t="shared" si="88"/>
        <v>0</v>
      </c>
      <c r="N169" s="202"/>
      <c r="O169" s="202"/>
      <c r="P169" s="203">
        <f t="shared" si="89"/>
        <v>0</v>
      </c>
      <c r="Q169" s="202"/>
      <c r="R169" s="202"/>
      <c r="S169" s="203">
        <f t="shared" si="90"/>
        <v>0</v>
      </c>
      <c r="T169" s="202"/>
      <c r="U169" s="202"/>
      <c r="V169" s="203">
        <f t="shared" si="91"/>
        <v>0</v>
      </c>
      <c r="W169" s="202"/>
      <c r="X169" s="202"/>
      <c r="Y169" s="203">
        <f t="shared" si="92"/>
        <v>0</v>
      </c>
      <c r="Z169" s="202"/>
      <c r="AA169" s="202"/>
      <c r="AB169" s="203">
        <f t="shared" si="93"/>
        <v>0</v>
      </c>
      <c r="AC169" s="202"/>
      <c r="AD169" s="202"/>
      <c r="AE169" s="203">
        <f t="shared" si="94"/>
        <v>0</v>
      </c>
      <c r="AF169" s="202"/>
      <c r="AG169" s="202"/>
      <c r="AH169" s="203">
        <f t="shared" si="95"/>
        <v>0</v>
      </c>
      <c r="AI169" s="202"/>
      <c r="AJ169" s="202"/>
      <c r="AK169" s="203">
        <f t="shared" si="96"/>
        <v>0</v>
      </c>
      <c r="AL169" s="202"/>
      <c r="AM169" s="202"/>
      <c r="AN169" s="203">
        <f t="shared" si="97"/>
        <v>0</v>
      </c>
      <c r="AO169" s="202"/>
      <c r="AP169" s="202"/>
      <c r="AQ169" s="203">
        <f t="shared" si="98"/>
        <v>0</v>
      </c>
      <c r="AR169" s="202"/>
      <c r="AS169" s="202"/>
      <c r="AT169" s="203">
        <f t="shared" si="99"/>
        <v>0</v>
      </c>
      <c r="AU169" s="202"/>
      <c r="AV169" s="202"/>
      <c r="AW169" s="203">
        <f t="shared" si="100"/>
        <v>0</v>
      </c>
      <c r="AX169" s="202"/>
      <c r="AY169" s="202"/>
      <c r="AZ169" s="203">
        <f t="shared" si="101"/>
        <v>0</v>
      </c>
      <c r="BA169" s="202"/>
      <c r="BB169" s="202"/>
      <c r="BC169" s="203">
        <f t="shared" si="102"/>
        <v>0</v>
      </c>
      <c r="BD169" s="202"/>
      <c r="BE169" s="202"/>
      <c r="BF169" s="203">
        <f t="shared" si="103"/>
        <v>0</v>
      </c>
      <c r="BG169" s="202"/>
      <c r="BH169" s="202"/>
      <c r="BI169" s="203">
        <f t="shared" si="104"/>
        <v>0</v>
      </c>
      <c r="BJ169" s="202"/>
      <c r="BK169" s="202"/>
      <c r="BL169" s="203">
        <f t="shared" si="105"/>
        <v>0</v>
      </c>
      <c r="BM169" s="202"/>
      <c r="BN169" s="202"/>
      <c r="BO169" s="203">
        <f t="shared" si="106"/>
        <v>0</v>
      </c>
      <c r="BP169" s="202"/>
      <c r="BQ169" s="202"/>
      <c r="BR169" s="203">
        <f t="shared" si="107"/>
        <v>0</v>
      </c>
      <c r="BS169" s="202"/>
      <c r="BT169" s="202"/>
      <c r="BU169" s="203">
        <f t="shared" si="108"/>
        <v>0</v>
      </c>
      <c r="BV169" s="202"/>
      <c r="BW169" s="202"/>
      <c r="BX169" s="203">
        <f t="shared" si="109"/>
        <v>0</v>
      </c>
      <c r="BY169" s="202"/>
      <c r="BZ169" s="202"/>
      <c r="CA169" s="203">
        <f t="shared" si="110"/>
        <v>0</v>
      </c>
      <c r="CB169" s="202"/>
      <c r="CC169" s="202"/>
      <c r="CD169" s="203">
        <f t="shared" si="111"/>
        <v>0</v>
      </c>
      <c r="CE169" s="202"/>
      <c r="CF169" s="202"/>
      <c r="CG169" s="203">
        <f t="shared" si="112"/>
        <v>0</v>
      </c>
      <c r="CH169" s="202"/>
      <c r="CI169" s="202"/>
      <c r="CJ169" s="203">
        <f t="shared" si="113"/>
        <v>0</v>
      </c>
    </row>
    <row r="170" spans="2:88" x14ac:dyDescent="0.25">
      <c r="B170" s="180"/>
      <c r="C170" s="180"/>
      <c r="D170" s="181"/>
      <c r="E170" s="38">
        <f t="shared" si="86"/>
        <v>45016</v>
      </c>
      <c r="F170" s="186"/>
      <c r="G170" s="203"/>
      <c r="H170" s="202"/>
      <c r="I170" s="202"/>
      <c r="J170" s="203">
        <f t="shared" si="87"/>
        <v>0</v>
      </c>
      <c r="K170" s="202"/>
      <c r="L170" s="202"/>
      <c r="M170" s="203">
        <f t="shared" si="88"/>
        <v>0</v>
      </c>
      <c r="N170" s="202"/>
      <c r="O170" s="202"/>
      <c r="P170" s="203">
        <f t="shared" si="89"/>
        <v>0</v>
      </c>
      <c r="Q170" s="202"/>
      <c r="R170" s="202"/>
      <c r="S170" s="203">
        <f t="shared" si="90"/>
        <v>0</v>
      </c>
      <c r="T170" s="202"/>
      <c r="U170" s="202"/>
      <c r="V170" s="203">
        <f t="shared" si="91"/>
        <v>0</v>
      </c>
      <c r="W170" s="202"/>
      <c r="X170" s="202"/>
      <c r="Y170" s="203">
        <f t="shared" si="92"/>
        <v>0</v>
      </c>
      <c r="Z170" s="202"/>
      <c r="AA170" s="202"/>
      <c r="AB170" s="203">
        <f t="shared" si="93"/>
        <v>0</v>
      </c>
      <c r="AC170" s="202"/>
      <c r="AD170" s="202"/>
      <c r="AE170" s="203">
        <f t="shared" si="94"/>
        <v>0</v>
      </c>
      <c r="AF170" s="202"/>
      <c r="AG170" s="202"/>
      <c r="AH170" s="203">
        <f t="shared" si="95"/>
        <v>0</v>
      </c>
      <c r="AI170" s="202"/>
      <c r="AJ170" s="202"/>
      <c r="AK170" s="203">
        <f t="shared" si="96"/>
        <v>0</v>
      </c>
      <c r="AL170" s="202"/>
      <c r="AM170" s="202"/>
      <c r="AN170" s="203">
        <f t="shared" si="97"/>
        <v>0</v>
      </c>
      <c r="AO170" s="202"/>
      <c r="AP170" s="202"/>
      <c r="AQ170" s="203">
        <f t="shared" si="98"/>
        <v>0</v>
      </c>
      <c r="AR170" s="202"/>
      <c r="AS170" s="202"/>
      <c r="AT170" s="203">
        <f t="shared" si="99"/>
        <v>0</v>
      </c>
      <c r="AU170" s="202"/>
      <c r="AV170" s="202"/>
      <c r="AW170" s="203">
        <f t="shared" si="100"/>
        <v>0</v>
      </c>
      <c r="AX170" s="202"/>
      <c r="AY170" s="202"/>
      <c r="AZ170" s="203">
        <f t="shared" si="101"/>
        <v>0</v>
      </c>
      <c r="BA170" s="202"/>
      <c r="BB170" s="202"/>
      <c r="BC170" s="203">
        <f t="shared" si="102"/>
        <v>0</v>
      </c>
      <c r="BD170" s="202"/>
      <c r="BE170" s="202"/>
      <c r="BF170" s="203">
        <f t="shared" si="103"/>
        <v>0</v>
      </c>
      <c r="BG170" s="202"/>
      <c r="BH170" s="202"/>
      <c r="BI170" s="203">
        <f t="shared" si="104"/>
        <v>0</v>
      </c>
      <c r="BJ170" s="202"/>
      <c r="BK170" s="202"/>
      <c r="BL170" s="203">
        <f t="shared" si="105"/>
        <v>0</v>
      </c>
      <c r="BM170" s="202"/>
      <c r="BN170" s="202"/>
      <c r="BO170" s="203">
        <f t="shared" si="106"/>
        <v>0</v>
      </c>
      <c r="BP170" s="202"/>
      <c r="BQ170" s="202"/>
      <c r="BR170" s="203">
        <f t="shared" si="107"/>
        <v>0</v>
      </c>
      <c r="BS170" s="202"/>
      <c r="BT170" s="202"/>
      <c r="BU170" s="203">
        <f t="shared" si="108"/>
        <v>0</v>
      </c>
      <c r="BV170" s="202"/>
      <c r="BW170" s="202"/>
      <c r="BX170" s="203">
        <f t="shared" si="109"/>
        <v>0</v>
      </c>
      <c r="BY170" s="202"/>
      <c r="BZ170" s="202"/>
      <c r="CA170" s="203">
        <f t="shared" si="110"/>
        <v>0</v>
      </c>
      <c r="CB170" s="202"/>
      <c r="CC170" s="202"/>
      <c r="CD170" s="203">
        <f t="shared" si="111"/>
        <v>0</v>
      </c>
      <c r="CE170" s="202"/>
      <c r="CF170" s="202"/>
      <c r="CG170" s="203">
        <f t="shared" si="112"/>
        <v>0</v>
      </c>
      <c r="CH170" s="202"/>
      <c r="CI170" s="202"/>
      <c r="CJ170" s="203">
        <f t="shared" si="113"/>
        <v>0</v>
      </c>
    </row>
    <row r="171" spans="2:88" x14ac:dyDescent="0.25">
      <c r="B171" s="180"/>
      <c r="C171" s="180"/>
      <c r="D171" s="181"/>
      <c r="E171" s="38">
        <f t="shared" si="86"/>
        <v>45016</v>
      </c>
      <c r="F171" s="186"/>
      <c r="G171" s="203"/>
      <c r="H171" s="202"/>
      <c r="I171" s="202"/>
      <c r="J171" s="203">
        <f t="shared" si="87"/>
        <v>0</v>
      </c>
      <c r="K171" s="202"/>
      <c r="L171" s="202"/>
      <c r="M171" s="203">
        <f t="shared" si="88"/>
        <v>0</v>
      </c>
      <c r="N171" s="202"/>
      <c r="O171" s="202"/>
      <c r="P171" s="203">
        <f t="shared" si="89"/>
        <v>0</v>
      </c>
      <c r="Q171" s="202"/>
      <c r="R171" s="202"/>
      <c r="S171" s="203">
        <f t="shared" si="90"/>
        <v>0</v>
      </c>
      <c r="T171" s="202"/>
      <c r="U171" s="202"/>
      <c r="V171" s="203">
        <f t="shared" si="91"/>
        <v>0</v>
      </c>
      <c r="W171" s="202"/>
      <c r="X171" s="202"/>
      <c r="Y171" s="203">
        <f t="shared" si="92"/>
        <v>0</v>
      </c>
      <c r="Z171" s="202"/>
      <c r="AA171" s="202"/>
      <c r="AB171" s="203">
        <f t="shared" si="93"/>
        <v>0</v>
      </c>
      <c r="AC171" s="202"/>
      <c r="AD171" s="202"/>
      <c r="AE171" s="203">
        <f t="shared" si="94"/>
        <v>0</v>
      </c>
      <c r="AF171" s="202"/>
      <c r="AG171" s="202"/>
      <c r="AH171" s="203">
        <f t="shared" si="95"/>
        <v>0</v>
      </c>
      <c r="AI171" s="202"/>
      <c r="AJ171" s="202"/>
      <c r="AK171" s="203">
        <f t="shared" si="96"/>
        <v>0</v>
      </c>
      <c r="AL171" s="202"/>
      <c r="AM171" s="202"/>
      <c r="AN171" s="203">
        <f t="shared" si="97"/>
        <v>0</v>
      </c>
      <c r="AO171" s="202"/>
      <c r="AP171" s="202"/>
      <c r="AQ171" s="203">
        <f t="shared" si="98"/>
        <v>0</v>
      </c>
      <c r="AR171" s="202"/>
      <c r="AS171" s="202"/>
      <c r="AT171" s="203">
        <f t="shared" si="99"/>
        <v>0</v>
      </c>
      <c r="AU171" s="202"/>
      <c r="AV171" s="202"/>
      <c r="AW171" s="203">
        <f t="shared" si="100"/>
        <v>0</v>
      </c>
      <c r="AX171" s="202"/>
      <c r="AY171" s="202"/>
      <c r="AZ171" s="203">
        <f t="shared" si="101"/>
        <v>0</v>
      </c>
      <c r="BA171" s="202"/>
      <c r="BB171" s="202"/>
      <c r="BC171" s="203">
        <f t="shared" si="102"/>
        <v>0</v>
      </c>
      <c r="BD171" s="202"/>
      <c r="BE171" s="202"/>
      <c r="BF171" s="203">
        <f t="shared" si="103"/>
        <v>0</v>
      </c>
      <c r="BG171" s="202"/>
      <c r="BH171" s="202"/>
      <c r="BI171" s="203">
        <f t="shared" si="104"/>
        <v>0</v>
      </c>
      <c r="BJ171" s="202"/>
      <c r="BK171" s="202"/>
      <c r="BL171" s="203">
        <f t="shared" si="105"/>
        <v>0</v>
      </c>
      <c r="BM171" s="202"/>
      <c r="BN171" s="202"/>
      <c r="BO171" s="203">
        <f t="shared" si="106"/>
        <v>0</v>
      </c>
      <c r="BP171" s="202"/>
      <c r="BQ171" s="202"/>
      <c r="BR171" s="203">
        <f t="shared" si="107"/>
        <v>0</v>
      </c>
      <c r="BS171" s="202"/>
      <c r="BT171" s="202"/>
      <c r="BU171" s="203">
        <f t="shared" si="108"/>
        <v>0</v>
      </c>
      <c r="BV171" s="202"/>
      <c r="BW171" s="202"/>
      <c r="BX171" s="203">
        <f t="shared" si="109"/>
        <v>0</v>
      </c>
      <c r="BY171" s="202"/>
      <c r="BZ171" s="202"/>
      <c r="CA171" s="203">
        <f t="shared" si="110"/>
        <v>0</v>
      </c>
      <c r="CB171" s="202"/>
      <c r="CC171" s="202"/>
      <c r="CD171" s="203">
        <f t="shared" si="111"/>
        <v>0</v>
      </c>
      <c r="CE171" s="202"/>
      <c r="CF171" s="202"/>
      <c r="CG171" s="203">
        <f t="shared" si="112"/>
        <v>0</v>
      </c>
      <c r="CH171" s="202"/>
      <c r="CI171" s="202"/>
      <c r="CJ171" s="203">
        <f t="shared" si="113"/>
        <v>0</v>
      </c>
    </row>
    <row r="172" spans="2:88" x14ac:dyDescent="0.25">
      <c r="B172" s="180"/>
      <c r="C172" s="180"/>
      <c r="D172" s="181"/>
      <c r="E172" s="38">
        <f t="shared" si="86"/>
        <v>45016</v>
      </c>
      <c r="F172" s="186"/>
      <c r="G172" s="203"/>
      <c r="H172" s="202"/>
      <c r="I172" s="202"/>
      <c r="J172" s="203">
        <f t="shared" si="87"/>
        <v>0</v>
      </c>
      <c r="K172" s="202"/>
      <c r="L172" s="202"/>
      <c r="M172" s="203">
        <f t="shared" si="88"/>
        <v>0</v>
      </c>
      <c r="N172" s="202"/>
      <c r="O172" s="202"/>
      <c r="P172" s="203">
        <f t="shared" si="89"/>
        <v>0</v>
      </c>
      <c r="Q172" s="202"/>
      <c r="R172" s="202"/>
      <c r="S172" s="203">
        <f t="shared" si="90"/>
        <v>0</v>
      </c>
      <c r="T172" s="202"/>
      <c r="U172" s="202"/>
      <c r="V172" s="203">
        <f t="shared" si="91"/>
        <v>0</v>
      </c>
      <c r="W172" s="202"/>
      <c r="X172" s="202"/>
      <c r="Y172" s="203">
        <f t="shared" si="92"/>
        <v>0</v>
      </c>
      <c r="Z172" s="202"/>
      <c r="AA172" s="202"/>
      <c r="AB172" s="203">
        <f t="shared" si="93"/>
        <v>0</v>
      </c>
      <c r="AC172" s="202"/>
      <c r="AD172" s="202"/>
      <c r="AE172" s="203">
        <f t="shared" si="94"/>
        <v>0</v>
      </c>
      <c r="AF172" s="202"/>
      <c r="AG172" s="202"/>
      <c r="AH172" s="203">
        <f t="shared" si="95"/>
        <v>0</v>
      </c>
      <c r="AI172" s="202"/>
      <c r="AJ172" s="202"/>
      <c r="AK172" s="203">
        <f t="shared" si="96"/>
        <v>0</v>
      </c>
      <c r="AL172" s="202"/>
      <c r="AM172" s="202"/>
      <c r="AN172" s="203">
        <f t="shared" si="97"/>
        <v>0</v>
      </c>
      <c r="AO172" s="202"/>
      <c r="AP172" s="202"/>
      <c r="AQ172" s="203">
        <f t="shared" si="98"/>
        <v>0</v>
      </c>
      <c r="AR172" s="202"/>
      <c r="AS172" s="202"/>
      <c r="AT172" s="203">
        <f t="shared" si="99"/>
        <v>0</v>
      </c>
      <c r="AU172" s="202"/>
      <c r="AV172" s="202"/>
      <c r="AW172" s="203">
        <f t="shared" si="100"/>
        <v>0</v>
      </c>
      <c r="AX172" s="202"/>
      <c r="AY172" s="202"/>
      <c r="AZ172" s="203">
        <f t="shared" si="101"/>
        <v>0</v>
      </c>
      <c r="BA172" s="202"/>
      <c r="BB172" s="202"/>
      <c r="BC172" s="203">
        <f t="shared" si="102"/>
        <v>0</v>
      </c>
      <c r="BD172" s="202"/>
      <c r="BE172" s="202"/>
      <c r="BF172" s="203">
        <f t="shared" si="103"/>
        <v>0</v>
      </c>
      <c r="BG172" s="202"/>
      <c r="BH172" s="202"/>
      <c r="BI172" s="203">
        <f t="shared" si="104"/>
        <v>0</v>
      </c>
      <c r="BJ172" s="202"/>
      <c r="BK172" s="202"/>
      <c r="BL172" s="203">
        <f t="shared" si="105"/>
        <v>0</v>
      </c>
      <c r="BM172" s="202"/>
      <c r="BN172" s="202"/>
      <c r="BO172" s="203">
        <f t="shared" si="106"/>
        <v>0</v>
      </c>
      <c r="BP172" s="202"/>
      <c r="BQ172" s="202"/>
      <c r="BR172" s="203">
        <f t="shared" si="107"/>
        <v>0</v>
      </c>
      <c r="BS172" s="202"/>
      <c r="BT172" s="202"/>
      <c r="BU172" s="203">
        <f t="shared" si="108"/>
        <v>0</v>
      </c>
      <c r="BV172" s="202"/>
      <c r="BW172" s="202"/>
      <c r="BX172" s="203">
        <f t="shared" si="109"/>
        <v>0</v>
      </c>
      <c r="BY172" s="202"/>
      <c r="BZ172" s="202"/>
      <c r="CA172" s="203">
        <f t="shared" si="110"/>
        <v>0</v>
      </c>
      <c r="CB172" s="202"/>
      <c r="CC172" s="202"/>
      <c r="CD172" s="203">
        <f t="shared" si="111"/>
        <v>0</v>
      </c>
      <c r="CE172" s="202"/>
      <c r="CF172" s="202"/>
      <c r="CG172" s="203">
        <f t="shared" si="112"/>
        <v>0</v>
      </c>
      <c r="CH172" s="202"/>
      <c r="CI172" s="202"/>
      <c r="CJ172" s="203">
        <f t="shared" si="113"/>
        <v>0</v>
      </c>
    </row>
    <row r="173" spans="2:88" x14ac:dyDescent="0.25">
      <c r="B173" s="180"/>
      <c r="C173" s="180"/>
      <c r="D173" s="181"/>
      <c r="E173" s="38">
        <f t="shared" si="86"/>
        <v>45016</v>
      </c>
      <c r="F173" s="186"/>
      <c r="G173" s="203"/>
      <c r="H173" s="202"/>
      <c r="I173" s="202"/>
      <c r="J173" s="203">
        <f t="shared" si="87"/>
        <v>0</v>
      </c>
      <c r="K173" s="202"/>
      <c r="L173" s="202"/>
      <c r="M173" s="203">
        <f t="shared" si="88"/>
        <v>0</v>
      </c>
      <c r="N173" s="202"/>
      <c r="O173" s="202"/>
      <c r="P173" s="203">
        <f t="shared" si="89"/>
        <v>0</v>
      </c>
      <c r="Q173" s="202"/>
      <c r="R173" s="202"/>
      <c r="S173" s="203">
        <f t="shared" si="90"/>
        <v>0</v>
      </c>
      <c r="T173" s="202"/>
      <c r="U173" s="202"/>
      <c r="V173" s="203">
        <f t="shared" si="91"/>
        <v>0</v>
      </c>
      <c r="W173" s="202"/>
      <c r="X173" s="202"/>
      <c r="Y173" s="203">
        <f t="shared" si="92"/>
        <v>0</v>
      </c>
      <c r="Z173" s="202"/>
      <c r="AA173" s="202"/>
      <c r="AB173" s="203">
        <f t="shared" si="93"/>
        <v>0</v>
      </c>
      <c r="AC173" s="202"/>
      <c r="AD173" s="202"/>
      <c r="AE173" s="203">
        <f t="shared" si="94"/>
        <v>0</v>
      </c>
      <c r="AF173" s="202"/>
      <c r="AG173" s="202"/>
      <c r="AH173" s="203">
        <f t="shared" si="95"/>
        <v>0</v>
      </c>
      <c r="AI173" s="202"/>
      <c r="AJ173" s="202"/>
      <c r="AK173" s="203">
        <f t="shared" si="96"/>
        <v>0</v>
      </c>
      <c r="AL173" s="202"/>
      <c r="AM173" s="202"/>
      <c r="AN173" s="203">
        <f t="shared" si="97"/>
        <v>0</v>
      </c>
      <c r="AO173" s="202"/>
      <c r="AP173" s="202"/>
      <c r="AQ173" s="203">
        <f t="shared" si="98"/>
        <v>0</v>
      </c>
      <c r="AR173" s="202"/>
      <c r="AS173" s="202"/>
      <c r="AT173" s="203">
        <f t="shared" si="99"/>
        <v>0</v>
      </c>
      <c r="AU173" s="202"/>
      <c r="AV173" s="202"/>
      <c r="AW173" s="203">
        <f t="shared" si="100"/>
        <v>0</v>
      </c>
      <c r="AX173" s="202"/>
      <c r="AY173" s="202"/>
      <c r="AZ173" s="203">
        <f t="shared" si="101"/>
        <v>0</v>
      </c>
      <c r="BA173" s="202"/>
      <c r="BB173" s="202"/>
      <c r="BC173" s="203">
        <f t="shared" si="102"/>
        <v>0</v>
      </c>
      <c r="BD173" s="202"/>
      <c r="BE173" s="202"/>
      <c r="BF173" s="203">
        <f t="shared" si="103"/>
        <v>0</v>
      </c>
      <c r="BG173" s="202"/>
      <c r="BH173" s="202"/>
      <c r="BI173" s="203">
        <f t="shared" si="104"/>
        <v>0</v>
      </c>
      <c r="BJ173" s="202"/>
      <c r="BK173" s="202"/>
      <c r="BL173" s="203">
        <f t="shared" si="105"/>
        <v>0</v>
      </c>
      <c r="BM173" s="202"/>
      <c r="BN173" s="202"/>
      <c r="BO173" s="203">
        <f t="shared" si="106"/>
        <v>0</v>
      </c>
      <c r="BP173" s="202"/>
      <c r="BQ173" s="202"/>
      <c r="BR173" s="203">
        <f t="shared" si="107"/>
        <v>0</v>
      </c>
      <c r="BS173" s="202"/>
      <c r="BT173" s="202"/>
      <c r="BU173" s="203">
        <f t="shared" si="108"/>
        <v>0</v>
      </c>
      <c r="BV173" s="202"/>
      <c r="BW173" s="202"/>
      <c r="BX173" s="203">
        <f t="shared" si="109"/>
        <v>0</v>
      </c>
      <c r="BY173" s="202"/>
      <c r="BZ173" s="202"/>
      <c r="CA173" s="203">
        <f t="shared" si="110"/>
        <v>0</v>
      </c>
      <c r="CB173" s="202"/>
      <c r="CC173" s="202"/>
      <c r="CD173" s="203">
        <f t="shared" si="111"/>
        <v>0</v>
      </c>
      <c r="CE173" s="202"/>
      <c r="CF173" s="202"/>
      <c r="CG173" s="203">
        <f t="shared" si="112"/>
        <v>0</v>
      </c>
      <c r="CH173" s="202"/>
      <c r="CI173" s="202"/>
      <c r="CJ173" s="203">
        <f t="shared" si="113"/>
        <v>0</v>
      </c>
    </row>
    <row r="174" spans="2:88" x14ac:dyDescent="0.25">
      <c r="B174" s="180"/>
      <c r="C174" s="180"/>
      <c r="D174" s="181"/>
      <c r="E174" s="38">
        <f t="shared" si="86"/>
        <v>45016</v>
      </c>
      <c r="F174" s="186"/>
      <c r="G174" s="203"/>
      <c r="H174" s="202"/>
      <c r="I174" s="202"/>
      <c r="J174" s="203">
        <f t="shared" si="87"/>
        <v>0</v>
      </c>
      <c r="K174" s="202"/>
      <c r="L174" s="202"/>
      <c r="M174" s="203">
        <f t="shared" si="88"/>
        <v>0</v>
      </c>
      <c r="N174" s="202"/>
      <c r="O174" s="202"/>
      <c r="P174" s="203">
        <f t="shared" si="89"/>
        <v>0</v>
      </c>
      <c r="Q174" s="202"/>
      <c r="R174" s="202"/>
      <c r="S174" s="203">
        <f t="shared" si="90"/>
        <v>0</v>
      </c>
      <c r="T174" s="202"/>
      <c r="U174" s="202"/>
      <c r="V174" s="203">
        <f t="shared" si="91"/>
        <v>0</v>
      </c>
      <c r="W174" s="202"/>
      <c r="X174" s="202"/>
      <c r="Y174" s="203">
        <f t="shared" si="92"/>
        <v>0</v>
      </c>
      <c r="Z174" s="202"/>
      <c r="AA174" s="202"/>
      <c r="AB174" s="203">
        <f t="shared" si="93"/>
        <v>0</v>
      </c>
      <c r="AC174" s="202"/>
      <c r="AD174" s="202"/>
      <c r="AE174" s="203">
        <f t="shared" si="94"/>
        <v>0</v>
      </c>
      <c r="AF174" s="202"/>
      <c r="AG174" s="202"/>
      <c r="AH174" s="203">
        <f t="shared" si="95"/>
        <v>0</v>
      </c>
      <c r="AI174" s="202"/>
      <c r="AJ174" s="202"/>
      <c r="AK174" s="203">
        <f t="shared" si="96"/>
        <v>0</v>
      </c>
      <c r="AL174" s="202"/>
      <c r="AM174" s="202"/>
      <c r="AN174" s="203">
        <f t="shared" si="97"/>
        <v>0</v>
      </c>
      <c r="AO174" s="202"/>
      <c r="AP174" s="202"/>
      <c r="AQ174" s="203">
        <f t="shared" si="98"/>
        <v>0</v>
      </c>
      <c r="AR174" s="202"/>
      <c r="AS174" s="202"/>
      <c r="AT174" s="203">
        <f t="shared" si="99"/>
        <v>0</v>
      </c>
      <c r="AU174" s="202"/>
      <c r="AV174" s="202"/>
      <c r="AW174" s="203">
        <f t="shared" si="100"/>
        <v>0</v>
      </c>
      <c r="AX174" s="202"/>
      <c r="AY174" s="202"/>
      <c r="AZ174" s="203">
        <f t="shared" si="101"/>
        <v>0</v>
      </c>
      <c r="BA174" s="202"/>
      <c r="BB174" s="202"/>
      <c r="BC174" s="203">
        <f t="shared" si="102"/>
        <v>0</v>
      </c>
      <c r="BD174" s="202"/>
      <c r="BE174" s="202"/>
      <c r="BF174" s="203">
        <f t="shared" si="103"/>
        <v>0</v>
      </c>
      <c r="BG174" s="202"/>
      <c r="BH174" s="202"/>
      <c r="BI174" s="203">
        <f t="shared" si="104"/>
        <v>0</v>
      </c>
      <c r="BJ174" s="202"/>
      <c r="BK174" s="202"/>
      <c r="BL174" s="203">
        <f t="shared" si="105"/>
        <v>0</v>
      </c>
      <c r="BM174" s="202"/>
      <c r="BN174" s="202"/>
      <c r="BO174" s="203">
        <f t="shared" si="106"/>
        <v>0</v>
      </c>
      <c r="BP174" s="202"/>
      <c r="BQ174" s="202"/>
      <c r="BR174" s="203">
        <f t="shared" si="107"/>
        <v>0</v>
      </c>
      <c r="BS174" s="202"/>
      <c r="BT174" s="202"/>
      <c r="BU174" s="203">
        <f t="shared" si="108"/>
        <v>0</v>
      </c>
      <c r="BV174" s="202"/>
      <c r="BW174" s="202"/>
      <c r="BX174" s="203">
        <f t="shared" si="109"/>
        <v>0</v>
      </c>
      <c r="BY174" s="202"/>
      <c r="BZ174" s="202"/>
      <c r="CA174" s="203">
        <f t="shared" si="110"/>
        <v>0</v>
      </c>
      <c r="CB174" s="202"/>
      <c r="CC174" s="202"/>
      <c r="CD174" s="203">
        <f t="shared" si="111"/>
        <v>0</v>
      </c>
      <c r="CE174" s="202"/>
      <c r="CF174" s="202"/>
      <c r="CG174" s="203">
        <f t="shared" si="112"/>
        <v>0</v>
      </c>
      <c r="CH174" s="202"/>
      <c r="CI174" s="202"/>
      <c r="CJ174" s="203">
        <f t="shared" si="113"/>
        <v>0</v>
      </c>
    </row>
    <row r="175" spans="2:88" x14ac:dyDescent="0.25">
      <c r="B175" s="180"/>
      <c r="C175" s="180"/>
      <c r="D175" s="181"/>
      <c r="E175" s="38">
        <f t="shared" si="86"/>
        <v>45016</v>
      </c>
      <c r="F175" s="186"/>
      <c r="G175" s="203"/>
      <c r="H175" s="202"/>
      <c r="I175" s="202"/>
      <c r="J175" s="203">
        <f t="shared" si="87"/>
        <v>0</v>
      </c>
      <c r="K175" s="202"/>
      <c r="L175" s="202"/>
      <c r="M175" s="203">
        <f t="shared" si="88"/>
        <v>0</v>
      </c>
      <c r="N175" s="202"/>
      <c r="O175" s="202"/>
      <c r="P175" s="203">
        <f t="shared" si="89"/>
        <v>0</v>
      </c>
      <c r="Q175" s="202"/>
      <c r="R175" s="202"/>
      <c r="S175" s="203">
        <f t="shared" si="90"/>
        <v>0</v>
      </c>
      <c r="T175" s="202"/>
      <c r="U175" s="202"/>
      <c r="V175" s="203">
        <f t="shared" si="91"/>
        <v>0</v>
      </c>
      <c r="W175" s="202"/>
      <c r="X175" s="202"/>
      <c r="Y175" s="203">
        <f t="shared" si="92"/>
        <v>0</v>
      </c>
      <c r="Z175" s="202"/>
      <c r="AA175" s="202"/>
      <c r="AB175" s="203">
        <f t="shared" si="93"/>
        <v>0</v>
      </c>
      <c r="AC175" s="202"/>
      <c r="AD175" s="202"/>
      <c r="AE175" s="203">
        <f t="shared" si="94"/>
        <v>0</v>
      </c>
      <c r="AF175" s="202"/>
      <c r="AG175" s="202"/>
      <c r="AH175" s="203">
        <f t="shared" si="95"/>
        <v>0</v>
      </c>
      <c r="AI175" s="202"/>
      <c r="AJ175" s="202"/>
      <c r="AK175" s="203">
        <f t="shared" si="96"/>
        <v>0</v>
      </c>
      <c r="AL175" s="202"/>
      <c r="AM175" s="202"/>
      <c r="AN175" s="203">
        <f t="shared" si="97"/>
        <v>0</v>
      </c>
      <c r="AO175" s="202"/>
      <c r="AP175" s="202"/>
      <c r="AQ175" s="203">
        <f t="shared" si="98"/>
        <v>0</v>
      </c>
      <c r="AR175" s="202"/>
      <c r="AS175" s="202"/>
      <c r="AT175" s="203">
        <f t="shared" si="99"/>
        <v>0</v>
      </c>
      <c r="AU175" s="202"/>
      <c r="AV175" s="202"/>
      <c r="AW175" s="203">
        <f t="shared" si="100"/>
        <v>0</v>
      </c>
      <c r="AX175" s="202"/>
      <c r="AY175" s="202"/>
      <c r="AZ175" s="203">
        <f t="shared" si="101"/>
        <v>0</v>
      </c>
      <c r="BA175" s="202"/>
      <c r="BB175" s="202"/>
      <c r="BC175" s="203">
        <f t="shared" si="102"/>
        <v>0</v>
      </c>
      <c r="BD175" s="202"/>
      <c r="BE175" s="202"/>
      <c r="BF175" s="203">
        <f t="shared" si="103"/>
        <v>0</v>
      </c>
      <c r="BG175" s="202"/>
      <c r="BH175" s="202"/>
      <c r="BI175" s="203">
        <f t="shared" si="104"/>
        <v>0</v>
      </c>
      <c r="BJ175" s="202"/>
      <c r="BK175" s="202"/>
      <c r="BL175" s="203">
        <f t="shared" si="105"/>
        <v>0</v>
      </c>
      <c r="BM175" s="202"/>
      <c r="BN175" s="202"/>
      <c r="BO175" s="203">
        <f t="shared" si="106"/>
        <v>0</v>
      </c>
      <c r="BP175" s="202"/>
      <c r="BQ175" s="202"/>
      <c r="BR175" s="203">
        <f t="shared" si="107"/>
        <v>0</v>
      </c>
      <c r="BS175" s="202"/>
      <c r="BT175" s="202"/>
      <c r="BU175" s="203">
        <f t="shared" si="108"/>
        <v>0</v>
      </c>
      <c r="BV175" s="202"/>
      <c r="BW175" s="202"/>
      <c r="BX175" s="203">
        <f t="shared" si="109"/>
        <v>0</v>
      </c>
      <c r="BY175" s="202"/>
      <c r="BZ175" s="202"/>
      <c r="CA175" s="203">
        <f t="shared" si="110"/>
        <v>0</v>
      </c>
      <c r="CB175" s="202"/>
      <c r="CC175" s="202"/>
      <c r="CD175" s="203">
        <f t="shared" si="111"/>
        <v>0</v>
      </c>
      <c r="CE175" s="202"/>
      <c r="CF175" s="202"/>
      <c r="CG175" s="203">
        <f t="shared" si="112"/>
        <v>0</v>
      </c>
      <c r="CH175" s="202"/>
      <c r="CI175" s="202"/>
      <c r="CJ175" s="203">
        <f t="shared" si="113"/>
        <v>0</v>
      </c>
    </row>
    <row r="176" spans="2:88" x14ac:dyDescent="0.25">
      <c r="B176" s="180"/>
      <c r="C176" s="180"/>
      <c r="D176" s="181"/>
      <c r="E176" s="38">
        <f t="shared" si="86"/>
        <v>45016</v>
      </c>
      <c r="F176" s="186"/>
      <c r="G176" s="203"/>
      <c r="H176" s="202"/>
      <c r="I176" s="202"/>
      <c r="J176" s="203">
        <f t="shared" si="87"/>
        <v>0</v>
      </c>
      <c r="K176" s="202"/>
      <c r="L176" s="202"/>
      <c r="M176" s="203">
        <f t="shared" si="88"/>
        <v>0</v>
      </c>
      <c r="N176" s="202"/>
      <c r="O176" s="202"/>
      <c r="P176" s="203">
        <f t="shared" si="89"/>
        <v>0</v>
      </c>
      <c r="Q176" s="202"/>
      <c r="R176" s="202"/>
      <c r="S176" s="203">
        <f t="shared" si="90"/>
        <v>0</v>
      </c>
      <c r="T176" s="202"/>
      <c r="U176" s="202"/>
      <c r="V176" s="203">
        <f t="shared" si="91"/>
        <v>0</v>
      </c>
      <c r="W176" s="202"/>
      <c r="X176" s="202"/>
      <c r="Y176" s="203">
        <f t="shared" si="92"/>
        <v>0</v>
      </c>
      <c r="Z176" s="202"/>
      <c r="AA176" s="202"/>
      <c r="AB176" s="203">
        <f t="shared" si="93"/>
        <v>0</v>
      </c>
      <c r="AC176" s="202"/>
      <c r="AD176" s="202"/>
      <c r="AE176" s="203">
        <f t="shared" si="94"/>
        <v>0</v>
      </c>
      <c r="AF176" s="202"/>
      <c r="AG176" s="202"/>
      <c r="AH176" s="203">
        <f t="shared" si="95"/>
        <v>0</v>
      </c>
      <c r="AI176" s="202"/>
      <c r="AJ176" s="202"/>
      <c r="AK176" s="203">
        <f t="shared" si="96"/>
        <v>0</v>
      </c>
      <c r="AL176" s="202"/>
      <c r="AM176" s="202"/>
      <c r="AN176" s="203">
        <f t="shared" si="97"/>
        <v>0</v>
      </c>
      <c r="AO176" s="202"/>
      <c r="AP176" s="202"/>
      <c r="AQ176" s="203">
        <f t="shared" si="98"/>
        <v>0</v>
      </c>
      <c r="AR176" s="202"/>
      <c r="AS176" s="202"/>
      <c r="AT176" s="203">
        <f t="shared" si="99"/>
        <v>0</v>
      </c>
      <c r="AU176" s="202"/>
      <c r="AV176" s="202"/>
      <c r="AW176" s="203">
        <f t="shared" si="100"/>
        <v>0</v>
      </c>
      <c r="AX176" s="202"/>
      <c r="AY176" s="202"/>
      <c r="AZ176" s="203">
        <f t="shared" si="101"/>
        <v>0</v>
      </c>
      <c r="BA176" s="202"/>
      <c r="BB176" s="202"/>
      <c r="BC176" s="203">
        <f t="shared" si="102"/>
        <v>0</v>
      </c>
      <c r="BD176" s="202"/>
      <c r="BE176" s="202"/>
      <c r="BF176" s="203">
        <f t="shared" si="103"/>
        <v>0</v>
      </c>
      <c r="BG176" s="202"/>
      <c r="BH176" s="202"/>
      <c r="BI176" s="203">
        <f t="shared" si="104"/>
        <v>0</v>
      </c>
      <c r="BJ176" s="202"/>
      <c r="BK176" s="202"/>
      <c r="BL176" s="203">
        <f t="shared" si="105"/>
        <v>0</v>
      </c>
      <c r="BM176" s="202"/>
      <c r="BN176" s="202"/>
      <c r="BO176" s="203">
        <f t="shared" si="106"/>
        <v>0</v>
      </c>
      <c r="BP176" s="202"/>
      <c r="BQ176" s="202"/>
      <c r="BR176" s="203">
        <f t="shared" si="107"/>
        <v>0</v>
      </c>
      <c r="BS176" s="202"/>
      <c r="BT176" s="202"/>
      <c r="BU176" s="203">
        <f t="shared" si="108"/>
        <v>0</v>
      </c>
      <c r="BV176" s="202"/>
      <c r="BW176" s="202"/>
      <c r="BX176" s="203">
        <f t="shared" si="109"/>
        <v>0</v>
      </c>
      <c r="BY176" s="202"/>
      <c r="BZ176" s="202"/>
      <c r="CA176" s="203">
        <f t="shared" si="110"/>
        <v>0</v>
      </c>
      <c r="CB176" s="202"/>
      <c r="CC176" s="202"/>
      <c r="CD176" s="203">
        <f t="shared" si="111"/>
        <v>0</v>
      </c>
      <c r="CE176" s="202"/>
      <c r="CF176" s="202"/>
      <c r="CG176" s="203">
        <f t="shared" si="112"/>
        <v>0</v>
      </c>
      <c r="CH176" s="202"/>
      <c r="CI176" s="202"/>
      <c r="CJ176" s="203">
        <f t="shared" si="113"/>
        <v>0</v>
      </c>
    </row>
    <row r="177" spans="2:88" x14ac:dyDescent="0.25">
      <c r="B177" s="180"/>
      <c r="C177" s="180"/>
      <c r="D177" s="181"/>
      <c r="E177" s="38">
        <f t="shared" si="86"/>
        <v>45016</v>
      </c>
      <c r="F177" s="186"/>
      <c r="G177" s="203"/>
      <c r="H177" s="202"/>
      <c r="I177" s="202"/>
      <c r="J177" s="203">
        <f t="shared" si="87"/>
        <v>0</v>
      </c>
      <c r="K177" s="202"/>
      <c r="L177" s="202"/>
      <c r="M177" s="203">
        <f t="shared" si="88"/>
        <v>0</v>
      </c>
      <c r="N177" s="202"/>
      <c r="O177" s="202"/>
      <c r="P177" s="203">
        <f t="shared" si="89"/>
        <v>0</v>
      </c>
      <c r="Q177" s="202"/>
      <c r="R177" s="202"/>
      <c r="S177" s="203">
        <f t="shared" si="90"/>
        <v>0</v>
      </c>
      <c r="T177" s="202"/>
      <c r="U177" s="202"/>
      <c r="V177" s="203">
        <f t="shared" si="91"/>
        <v>0</v>
      </c>
      <c r="W177" s="202"/>
      <c r="X177" s="202"/>
      <c r="Y177" s="203">
        <f t="shared" si="92"/>
        <v>0</v>
      </c>
      <c r="Z177" s="202"/>
      <c r="AA177" s="202"/>
      <c r="AB177" s="203">
        <f t="shared" si="93"/>
        <v>0</v>
      </c>
      <c r="AC177" s="202"/>
      <c r="AD177" s="202"/>
      <c r="AE177" s="203">
        <f t="shared" si="94"/>
        <v>0</v>
      </c>
      <c r="AF177" s="202"/>
      <c r="AG177" s="202"/>
      <c r="AH177" s="203">
        <f t="shared" si="95"/>
        <v>0</v>
      </c>
      <c r="AI177" s="202"/>
      <c r="AJ177" s="202"/>
      <c r="AK177" s="203">
        <f t="shared" si="96"/>
        <v>0</v>
      </c>
      <c r="AL177" s="202"/>
      <c r="AM177" s="202"/>
      <c r="AN177" s="203">
        <f t="shared" si="97"/>
        <v>0</v>
      </c>
      <c r="AO177" s="202"/>
      <c r="AP177" s="202"/>
      <c r="AQ177" s="203">
        <f t="shared" si="98"/>
        <v>0</v>
      </c>
      <c r="AR177" s="202"/>
      <c r="AS177" s="202"/>
      <c r="AT177" s="203">
        <f t="shared" si="99"/>
        <v>0</v>
      </c>
      <c r="AU177" s="202"/>
      <c r="AV177" s="202"/>
      <c r="AW177" s="203">
        <f t="shared" si="100"/>
        <v>0</v>
      </c>
      <c r="AX177" s="202"/>
      <c r="AY177" s="202"/>
      <c r="AZ177" s="203">
        <f t="shared" si="101"/>
        <v>0</v>
      </c>
      <c r="BA177" s="202"/>
      <c r="BB177" s="202"/>
      <c r="BC177" s="203">
        <f t="shared" si="102"/>
        <v>0</v>
      </c>
      <c r="BD177" s="202"/>
      <c r="BE177" s="202"/>
      <c r="BF177" s="203">
        <f t="shared" si="103"/>
        <v>0</v>
      </c>
      <c r="BG177" s="202"/>
      <c r="BH177" s="202"/>
      <c r="BI177" s="203">
        <f t="shared" si="104"/>
        <v>0</v>
      </c>
      <c r="BJ177" s="202"/>
      <c r="BK177" s="202"/>
      <c r="BL177" s="203">
        <f t="shared" si="105"/>
        <v>0</v>
      </c>
      <c r="BM177" s="202"/>
      <c r="BN177" s="202"/>
      <c r="BO177" s="203">
        <f t="shared" si="106"/>
        <v>0</v>
      </c>
      <c r="BP177" s="202"/>
      <c r="BQ177" s="202"/>
      <c r="BR177" s="203">
        <f t="shared" si="107"/>
        <v>0</v>
      </c>
      <c r="BS177" s="202"/>
      <c r="BT177" s="202"/>
      <c r="BU177" s="203">
        <f t="shared" si="108"/>
        <v>0</v>
      </c>
      <c r="BV177" s="202"/>
      <c r="BW177" s="202"/>
      <c r="BX177" s="203">
        <f t="shared" si="109"/>
        <v>0</v>
      </c>
      <c r="BY177" s="202"/>
      <c r="BZ177" s="202"/>
      <c r="CA177" s="203">
        <f t="shared" si="110"/>
        <v>0</v>
      </c>
      <c r="CB177" s="202"/>
      <c r="CC177" s="202"/>
      <c r="CD177" s="203">
        <f t="shared" si="111"/>
        <v>0</v>
      </c>
      <c r="CE177" s="202"/>
      <c r="CF177" s="202"/>
      <c r="CG177" s="203">
        <f t="shared" si="112"/>
        <v>0</v>
      </c>
      <c r="CH177" s="202"/>
      <c r="CI177" s="202"/>
      <c r="CJ177" s="203">
        <f t="shared" si="113"/>
        <v>0</v>
      </c>
    </row>
    <row r="178" spans="2:88" x14ac:dyDescent="0.25">
      <c r="B178" s="180"/>
      <c r="C178" s="180"/>
      <c r="D178" s="181"/>
      <c r="E178" s="38">
        <f t="shared" si="86"/>
        <v>45016</v>
      </c>
      <c r="F178" s="186"/>
      <c r="G178" s="203"/>
      <c r="H178" s="202"/>
      <c r="I178" s="202"/>
      <c r="J178" s="203">
        <f t="shared" si="87"/>
        <v>0</v>
      </c>
      <c r="K178" s="202"/>
      <c r="L178" s="202"/>
      <c r="M178" s="203">
        <f t="shared" si="88"/>
        <v>0</v>
      </c>
      <c r="N178" s="202"/>
      <c r="O178" s="202"/>
      <c r="P178" s="203">
        <f t="shared" si="89"/>
        <v>0</v>
      </c>
      <c r="Q178" s="202"/>
      <c r="R178" s="202"/>
      <c r="S178" s="203">
        <f t="shared" si="90"/>
        <v>0</v>
      </c>
      <c r="T178" s="202"/>
      <c r="U178" s="202"/>
      <c r="V178" s="203">
        <f t="shared" si="91"/>
        <v>0</v>
      </c>
      <c r="W178" s="202"/>
      <c r="X178" s="202"/>
      <c r="Y178" s="203">
        <f t="shared" si="92"/>
        <v>0</v>
      </c>
      <c r="Z178" s="202"/>
      <c r="AA178" s="202"/>
      <c r="AB178" s="203">
        <f t="shared" si="93"/>
        <v>0</v>
      </c>
      <c r="AC178" s="202"/>
      <c r="AD178" s="202"/>
      <c r="AE178" s="203">
        <f t="shared" si="94"/>
        <v>0</v>
      </c>
      <c r="AF178" s="202"/>
      <c r="AG178" s="202"/>
      <c r="AH178" s="203">
        <f t="shared" si="95"/>
        <v>0</v>
      </c>
      <c r="AI178" s="202"/>
      <c r="AJ178" s="202"/>
      <c r="AK178" s="203">
        <f t="shared" si="96"/>
        <v>0</v>
      </c>
      <c r="AL178" s="202"/>
      <c r="AM178" s="202"/>
      <c r="AN178" s="203">
        <f t="shared" si="97"/>
        <v>0</v>
      </c>
      <c r="AO178" s="202"/>
      <c r="AP178" s="202"/>
      <c r="AQ178" s="203">
        <f t="shared" si="98"/>
        <v>0</v>
      </c>
      <c r="AR178" s="202"/>
      <c r="AS178" s="202"/>
      <c r="AT178" s="203">
        <f t="shared" si="99"/>
        <v>0</v>
      </c>
      <c r="AU178" s="202"/>
      <c r="AV178" s="202"/>
      <c r="AW178" s="203">
        <f t="shared" si="100"/>
        <v>0</v>
      </c>
      <c r="AX178" s="202"/>
      <c r="AY178" s="202"/>
      <c r="AZ178" s="203">
        <f t="shared" si="101"/>
        <v>0</v>
      </c>
      <c r="BA178" s="202"/>
      <c r="BB178" s="202"/>
      <c r="BC178" s="203">
        <f t="shared" si="102"/>
        <v>0</v>
      </c>
      <c r="BD178" s="202"/>
      <c r="BE178" s="202"/>
      <c r="BF178" s="203">
        <f t="shared" si="103"/>
        <v>0</v>
      </c>
      <c r="BG178" s="202"/>
      <c r="BH178" s="202"/>
      <c r="BI178" s="203">
        <f t="shared" si="104"/>
        <v>0</v>
      </c>
      <c r="BJ178" s="202"/>
      <c r="BK178" s="202"/>
      <c r="BL178" s="203">
        <f t="shared" si="105"/>
        <v>0</v>
      </c>
      <c r="BM178" s="202"/>
      <c r="BN178" s="202"/>
      <c r="BO178" s="203">
        <f t="shared" si="106"/>
        <v>0</v>
      </c>
      <c r="BP178" s="202"/>
      <c r="BQ178" s="202"/>
      <c r="BR178" s="203">
        <f t="shared" si="107"/>
        <v>0</v>
      </c>
      <c r="BS178" s="202"/>
      <c r="BT178" s="202"/>
      <c r="BU178" s="203">
        <f t="shared" si="108"/>
        <v>0</v>
      </c>
      <c r="BV178" s="202"/>
      <c r="BW178" s="202"/>
      <c r="BX178" s="203">
        <f t="shared" si="109"/>
        <v>0</v>
      </c>
      <c r="BY178" s="202"/>
      <c r="BZ178" s="202"/>
      <c r="CA178" s="203">
        <f t="shared" si="110"/>
        <v>0</v>
      </c>
      <c r="CB178" s="202"/>
      <c r="CC178" s="202"/>
      <c r="CD178" s="203">
        <f t="shared" si="111"/>
        <v>0</v>
      </c>
      <c r="CE178" s="202"/>
      <c r="CF178" s="202"/>
      <c r="CG178" s="203">
        <f t="shared" si="112"/>
        <v>0</v>
      </c>
      <c r="CH178" s="202"/>
      <c r="CI178" s="202"/>
      <c r="CJ178" s="203">
        <f t="shared" si="113"/>
        <v>0</v>
      </c>
    </row>
    <row r="179" spans="2:88" x14ac:dyDescent="0.25">
      <c r="B179" s="180"/>
      <c r="C179" s="180"/>
      <c r="D179" s="181"/>
      <c r="E179" s="38">
        <f t="shared" si="86"/>
        <v>45016</v>
      </c>
      <c r="F179" s="186"/>
      <c r="G179" s="203"/>
      <c r="H179" s="202"/>
      <c r="I179" s="202"/>
      <c r="J179" s="203">
        <f t="shared" si="87"/>
        <v>0</v>
      </c>
      <c r="K179" s="202"/>
      <c r="L179" s="202"/>
      <c r="M179" s="203">
        <f t="shared" si="88"/>
        <v>0</v>
      </c>
      <c r="N179" s="202"/>
      <c r="O179" s="202"/>
      <c r="P179" s="203">
        <f t="shared" si="89"/>
        <v>0</v>
      </c>
      <c r="Q179" s="202"/>
      <c r="R179" s="202"/>
      <c r="S179" s="203">
        <f t="shared" si="90"/>
        <v>0</v>
      </c>
      <c r="T179" s="202"/>
      <c r="U179" s="202"/>
      <c r="V179" s="203">
        <f t="shared" si="91"/>
        <v>0</v>
      </c>
      <c r="W179" s="202"/>
      <c r="X179" s="202"/>
      <c r="Y179" s="203">
        <f t="shared" si="92"/>
        <v>0</v>
      </c>
      <c r="Z179" s="202"/>
      <c r="AA179" s="202"/>
      <c r="AB179" s="203">
        <f t="shared" si="93"/>
        <v>0</v>
      </c>
      <c r="AC179" s="202"/>
      <c r="AD179" s="202"/>
      <c r="AE179" s="203">
        <f t="shared" si="94"/>
        <v>0</v>
      </c>
      <c r="AF179" s="202"/>
      <c r="AG179" s="202"/>
      <c r="AH179" s="203">
        <f t="shared" si="95"/>
        <v>0</v>
      </c>
      <c r="AI179" s="202"/>
      <c r="AJ179" s="202"/>
      <c r="AK179" s="203">
        <f t="shared" si="96"/>
        <v>0</v>
      </c>
      <c r="AL179" s="202"/>
      <c r="AM179" s="202"/>
      <c r="AN179" s="203">
        <f t="shared" si="97"/>
        <v>0</v>
      </c>
      <c r="AO179" s="202"/>
      <c r="AP179" s="202"/>
      <c r="AQ179" s="203">
        <f t="shared" si="98"/>
        <v>0</v>
      </c>
      <c r="AR179" s="202"/>
      <c r="AS179" s="202"/>
      <c r="AT179" s="203">
        <f t="shared" si="99"/>
        <v>0</v>
      </c>
      <c r="AU179" s="202"/>
      <c r="AV179" s="202"/>
      <c r="AW179" s="203">
        <f t="shared" si="100"/>
        <v>0</v>
      </c>
      <c r="AX179" s="202"/>
      <c r="AY179" s="202"/>
      <c r="AZ179" s="203">
        <f t="shared" si="101"/>
        <v>0</v>
      </c>
      <c r="BA179" s="202"/>
      <c r="BB179" s="202"/>
      <c r="BC179" s="203">
        <f t="shared" si="102"/>
        <v>0</v>
      </c>
      <c r="BD179" s="202"/>
      <c r="BE179" s="202"/>
      <c r="BF179" s="203">
        <f t="shared" si="103"/>
        <v>0</v>
      </c>
      <c r="BG179" s="202"/>
      <c r="BH179" s="202"/>
      <c r="BI179" s="203">
        <f t="shared" si="104"/>
        <v>0</v>
      </c>
      <c r="BJ179" s="202"/>
      <c r="BK179" s="202"/>
      <c r="BL179" s="203">
        <f t="shared" si="105"/>
        <v>0</v>
      </c>
      <c r="BM179" s="202"/>
      <c r="BN179" s="202"/>
      <c r="BO179" s="203">
        <f t="shared" si="106"/>
        <v>0</v>
      </c>
      <c r="BP179" s="202"/>
      <c r="BQ179" s="202"/>
      <c r="BR179" s="203">
        <f t="shared" si="107"/>
        <v>0</v>
      </c>
      <c r="BS179" s="202"/>
      <c r="BT179" s="202"/>
      <c r="BU179" s="203">
        <f t="shared" si="108"/>
        <v>0</v>
      </c>
      <c r="BV179" s="202"/>
      <c r="BW179" s="202"/>
      <c r="BX179" s="203">
        <f t="shared" si="109"/>
        <v>0</v>
      </c>
      <c r="BY179" s="202"/>
      <c r="BZ179" s="202"/>
      <c r="CA179" s="203">
        <f t="shared" si="110"/>
        <v>0</v>
      </c>
      <c r="CB179" s="202"/>
      <c r="CC179" s="202"/>
      <c r="CD179" s="203">
        <f t="shared" si="111"/>
        <v>0</v>
      </c>
      <c r="CE179" s="202"/>
      <c r="CF179" s="202"/>
      <c r="CG179" s="203">
        <f t="shared" si="112"/>
        <v>0</v>
      </c>
      <c r="CH179" s="202"/>
      <c r="CI179" s="202"/>
      <c r="CJ179" s="203">
        <f t="shared" si="113"/>
        <v>0</v>
      </c>
    </row>
    <row r="180" spans="2:88" x14ac:dyDescent="0.25">
      <c r="B180" s="180"/>
      <c r="C180" s="180"/>
      <c r="D180" s="181"/>
      <c r="E180" s="38">
        <f t="shared" si="86"/>
        <v>45016</v>
      </c>
      <c r="F180" s="186"/>
      <c r="G180" s="203"/>
      <c r="H180" s="202"/>
      <c r="I180" s="202"/>
      <c r="J180" s="203">
        <f t="shared" si="87"/>
        <v>0</v>
      </c>
      <c r="K180" s="202"/>
      <c r="L180" s="202"/>
      <c r="M180" s="203">
        <f t="shared" si="88"/>
        <v>0</v>
      </c>
      <c r="N180" s="202"/>
      <c r="O180" s="202"/>
      <c r="P180" s="203">
        <f t="shared" si="89"/>
        <v>0</v>
      </c>
      <c r="Q180" s="202"/>
      <c r="R180" s="202"/>
      <c r="S180" s="203">
        <f t="shared" si="90"/>
        <v>0</v>
      </c>
      <c r="T180" s="202"/>
      <c r="U180" s="202"/>
      <c r="V180" s="203">
        <f t="shared" si="91"/>
        <v>0</v>
      </c>
      <c r="W180" s="202"/>
      <c r="X180" s="202"/>
      <c r="Y180" s="203">
        <f t="shared" si="92"/>
        <v>0</v>
      </c>
      <c r="Z180" s="202"/>
      <c r="AA180" s="202"/>
      <c r="AB180" s="203">
        <f t="shared" si="93"/>
        <v>0</v>
      </c>
      <c r="AC180" s="202"/>
      <c r="AD180" s="202"/>
      <c r="AE180" s="203">
        <f t="shared" si="94"/>
        <v>0</v>
      </c>
      <c r="AF180" s="202"/>
      <c r="AG180" s="202"/>
      <c r="AH180" s="203">
        <f t="shared" si="95"/>
        <v>0</v>
      </c>
      <c r="AI180" s="202"/>
      <c r="AJ180" s="202"/>
      <c r="AK180" s="203">
        <f t="shared" si="96"/>
        <v>0</v>
      </c>
      <c r="AL180" s="202"/>
      <c r="AM180" s="202"/>
      <c r="AN180" s="203">
        <f t="shared" si="97"/>
        <v>0</v>
      </c>
      <c r="AO180" s="202"/>
      <c r="AP180" s="202"/>
      <c r="AQ180" s="203">
        <f t="shared" si="98"/>
        <v>0</v>
      </c>
      <c r="AR180" s="202"/>
      <c r="AS180" s="202"/>
      <c r="AT180" s="203">
        <f t="shared" si="99"/>
        <v>0</v>
      </c>
      <c r="AU180" s="202"/>
      <c r="AV180" s="202"/>
      <c r="AW180" s="203">
        <f t="shared" si="100"/>
        <v>0</v>
      </c>
      <c r="AX180" s="202"/>
      <c r="AY180" s="202"/>
      <c r="AZ180" s="203">
        <f t="shared" si="101"/>
        <v>0</v>
      </c>
      <c r="BA180" s="202"/>
      <c r="BB180" s="202"/>
      <c r="BC180" s="203">
        <f t="shared" si="102"/>
        <v>0</v>
      </c>
      <c r="BD180" s="202"/>
      <c r="BE180" s="202"/>
      <c r="BF180" s="203">
        <f t="shared" si="103"/>
        <v>0</v>
      </c>
      <c r="BG180" s="202"/>
      <c r="BH180" s="202"/>
      <c r="BI180" s="203">
        <f t="shared" si="104"/>
        <v>0</v>
      </c>
      <c r="BJ180" s="202"/>
      <c r="BK180" s="202"/>
      <c r="BL180" s="203">
        <f t="shared" si="105"/>
        <v>0</v>
      </c>
      <c r="BM180" s="202"/>
      <c r="BN180" s="202"/>
      <c r="BO180" s="203">
        <f t="shared" si="106"/>
        <v>0</v>
      </c>
      <c r="BP180" s="202"/>
      <c r="BQ180" s="202"/>
      <c r="BR180" s="203">
        <f t="shared" si="107"/>
        <v>0</v>
      </c>
      <c r="BS180" s="202"/>
      <c r="BT180" s="202"/>
      <c r="BU180" s="203">
        <f t="shared" si="108"/>
        <v>0</v>
      </c>
      <c r="BV180" s="202"/>
      <c r="BW180" s="202"/>
      <c r="BX180" s="203">
        <f t="shared" si="109"/>
        <v>0</v>
      </c>
      <c r="BY180" s="202"/>
      <c r="BZ180" s="202"/>
      <c r="CA180" s="203">
        <f t="shared" si="110"/>
        <v>0</v>
      </c>
      <c r="CB180" s="202"/>
      <c r="CC180" s="202"/>
      <c r="CD180" s="203">
        <f t="shared" si="111"/>
        <v>0</v>
      </c>
      <c r="CE180" s="202"/>
      <c r="CF180" s="202"/>
      <c r="CG180" s="203">
        <f t="shared" si="112"/>
        <v>0</v>
      </c>
      <c r="CH180" s="202"/>
      <c r="CI180" s="202"/>
      <c r="CJ180" s="203">
        <f t="shared" si="113"/>
        <v>0</v>
      </c>
    </row>
    <row r="181" spans="2:88" x14ac:dyDescent="0.25">
      <c r="B181" s="180"/>
      <c r="C181" s="180"/>
      <c r="D181" s="181"/>
      <c r="E181" s="38">
        <f t="shared" si="86"/>
        <v>45016</v>
      </c>
      <c r="F181" s="186"/>
      <c r="G181" s="203"/>
      <c r="H181" s="202"/>
      <c r="I181" s="202"/>
      <c r="J181" s="203">
        <f t="shared" si="87"/>
        <v>0</v>
      </c>
      <c r="K181" s="202"/>
      <c r="L181" s="202"/>
      <c r="M181" s="203">
        <f t="shared" si="88"/>
        <v>0</v>
      </c>
      <c r="N181" s="202"/>
      <c r="O181" s="202"/>
      <c r="P181" s="203">
        <f t="shared" si="89"/>
        <v>0</v>
      </c>
      <c r="Q181" s="202"/>
      <c r="R181" s="202"/>
      <c r="S181" s="203">
        <f t="shared" si="90"/>
        <v>0</v>
      </c>
      <c r="T181" s="202"/>
      <c r="U181" s="202"/>
      <c r="V181" s="203">
        <f t="shared" si="91"/>
        <v>0</v>
      </c>
      <c r="W181" s="202"/>
      <c r="X181" s="202"/>
      <c r="Y181" s="203">
        <f t="shared" si="92"/>
        <v>0</v>
      </c>
      <c r="Z181" s="202"/>
      <c r="AA181" s="202"/>
      <c r="AB181" s="203">
        <f t="shared" si="93"/>
        <v>0</v>
      </c>
      <c r="AC181" s="202"/>
      <c r="AD181" s="202"/>
      <c r="AE181" s="203">
        <f t="shared" si="94"/>
        <v>0</v>
      </c>
      <c r="AF181" s="202"/>
      <c r="AG181" s="202"/>
      <c r="AH181" s="203">
        <f t="shared" si="95"/>
        <v>0</v>
      </c>
      <c r="AI181" s="202"/>
      <c r="AJ181" s="202"/>
      <c r="AK181" s="203">
        <f t="shared" si="96"/>
        <v>0</v>
      </c>
      <c r="AL181" s="202"/>
      <c r="AM181" s="202"/>
      <c r="AN181" s="203">
        <f t="shared" si="97"/>
        <v>0</v>
      </c>
      <c r="AO181" s="202"/>
      <c r="AP181" s="202"/>
      <c r="AQ181" s="203">
        <f t="shared" si="98"/>
        <v>0</v>
      </c>
      <c r="AR181" s="202"/>
      <c r="AS181" s="202"/>
      <c r="AT181" s="203">
        <f t="shared" si="99"/>
        <v>0</v>
      </c>
      <c r="AU181" s="202"/>
      <c r="AV181" s="202"/>
      <c r="AW181" s="203">
        <f t="shared" si="100"/>
        <v>0</v>
      </c>
      <c r="AX181" s="202"/>
      <c r="AY181" s="202"/>
      <c r="AZ181" s="203">
        <f t="shared" si="101"/>
        <v>0</v>
      </c>
      <c r="BA181" s="202"/>
      <c r="BB181" s="202"/>
      <c r="BC181" s="203">
        <f t="shared" si="102"/>
        <v>0</v>
      </c>
      <c r="BD181" s="202"/>
      <c r="BE181" s="202"/>
      <c r="BF181" s="203">
        <f t="shared" si="103"/>
        <v>0</v>
      </c>
      <c r="BG181" s="202"/>
      <c r="BH181" s="202"/>
      <c r="BI181" s="203">
        <f t="shared" si="104"/>
        <v>0</v>
      </c>
      <c r="BJ181" s="202"/>
      <c r="BK181" s="202"/>
      <c r="BL181" s="203">
        <f t="shared" si="105"/>
        <v>0</v>
      </c>
      <c r="BM181" s="202"/>
      <c r="BN181" s="202"/>
      <c r="BO181" s="203">
        <f t="shared" si="106"/>
        <v>0</v>
      </c>
      <c r="BP181" s="202"/>
      <c r="BQ181" s="202"/>
      <c r="BR181" s="203">
        <f t="shared" si="107"/>
        <v>0</v>
      </c>
      <c r="BS181" s="202"/>
      <c r="BT181" s="202"/>
      <c r="BU181" s="203">
        <f t="shared" si="108"/>
        <v>0</v>
      </c>
      <c r="BV181" s="202"/>
      <c r="BW181" s="202"/>
      <c r="BX181" s="203">
        <f t="shared" si="109"/>
        <v>0</v>
      </c>
      <c r="BY181" s="202"/>
      <c r="BZ181" s="202"/>
      <c r="CA181" s="203">
        <f t="shared" si="110"/>
        <v>0</v>
      </c>
      <c r="CB181" s="202"/>
      <c r="CC181" s="202"/>
      <c r="CD181" s="203">
        <f t="shared" si="111"/>
        <v>0</v>
      </c>
      <c r="CE181" s="202"/>
      <c r="CF181" s="202"/>
      <c r="CG181" s="203">
        <f t="shared" si="112"/>
        <v>0</v>
      </c>
      <c r="CH181" s="202"/>
      <c r="CI181" s="202"/>
      <c r="CJ181" s="203">
        <f t="shared" si="113"/>
        <v>0</v>
      </c>
    </row>
    <row r="182" spans="2:88" x14ac:dyDescent="0.25">
      <c r="B182" s="180"/>
      <c r="C182" s="180"/>
      <c r="D182" s="181"/>
      <c r="E182" s="38">
        <f t="shared" si="86"/>
        <v>45016</v>
      </c>
      <c r="F182" s="186"/>
      <c r="G182" s="203"/>
      <c r="H182" s="202"/>
      <c r="I182" s="202"/>
      <c r="J182" s="203">
        <f t="shared" si="87"/>
        <v>0</v>
      </c>
      <c r="K182" s="202"/>
      <c r="L182" s="202"/>
      <c r="M182" s="203">
        <f t="shared" si="88"/>
        <v>0</v>
      </c>
      <c r="N182" s="202"/>
      <c r="O182" s="202"/>
      <c r="P182" s="203">
        <f t="shared" si="89"/>
        <v>0</v>
      </c>
      <c r="Q182" s="202"/>
      <c r="R182" s="202"/>
      <c r="S182" s="203">
        <f t="shared" si="90"/>
        <v>0</v>
      </c>
      <c r="T182" s="202"/>
      <c r="U182" s="202"/>
      <c r="V182" s="203">
        <f t="shared" si="91"/>
        <v>0</v>
      </c>
      <c r="W182" s="202"/>
      <c r="X182" s="202"/>
      <c r="Y182" s="203">
        <f t="shared" si="92"/>
        <v>0</v>
      </c>
      <c r="Z182" s="202"/>
      <c r="AA182" s="202"/>
      <c r="AB182" s="203">
        <f t="shared" si="93"/>
        <v>0</v>
      </c>
      <c r="AC182" s="202"/>
      <c r="AD182" s="202"/>
      <c r="AE182" s="203">
        <f t="shared" si="94"/>
        <v>0</v>
      </c>
      <c r="AF182" s="202"/>
      <c r="AG182" s="202"/>
      <c r="AH182" s="203">
        <f t="shared" si="95"/>
        <v>0</v>
      </c>
      <c r="AI182" s="202"/>
      <c r="AJ182" s="202"/>
      <c r="AK182" s="203">
        <f t="shared" si="96"/>
        <v>0</v>
      </c>
      <c r="AL182" s="202"/>
      <c r="AM182" s="202"/>
      <c r="AN182" s="203">
        <f t="shared" si="97"/>
        <v>0</v>
      </c>
      <c r="AO182" s="202"/>
      <c r="AP182" s="202"/>
      <c r="AQ182" s="203">
        <f t="shared" si="98"/>
        <v>0</v>
      </c>
      <c r="AR182" s="202"/>
      <c r="AS182" s="202"/>
      <c r="AT182" s="203">
        <f t="shared" si="99"/>
        <v>0</v>
      </c>
      <c r="AU182" s="202"/>
      <c r="AV182" s="202"/>
      <c r="AW182" s="203">
        <f t="shared" si="100"/>
        <v>0</v>
      </c>
      <c r="AX182" s="202"/>
      <c r="AY182" s="202"/>
      <c r="AZ182" s="203">
        <f t="shared" si="101"/>
        <v>0</v>
      </c>
      <c r="BA182" s="202"/>
      <c r="BB182" s="202"/>
      <c r="BC182" s="203">
        <f t="shared" si="102"/>
        <v>0</v>
      </c>
      <c r="BD182" s="202"/>
      <c r="BE182" s="202"/>
      <c r="BF182" s="203">
        <f t="shared" si="103"/>
        <v>0</v>
      </c>
      <c r="BG182" s="202"/>
      <c r="BH182" s="202"/>
      <c r="BI182" s="203">
        <f t="shared" si="104"/>
        <v>0</v>
      </c>
      <c r="BJ182" s="202"/>
      <c r="BK182" s="202"/>
      <c r="BL182" s="203">
        <f t="shared" si="105"/>
        <v>0</v>
      </c>
      <c r="BM182" s="202"/>
      <c r="BN182" s="202"/>
      <c r="BO182" s="203">
        <f t="shared" si="106"/>
        <v>0</v>
      </c>
      <c r="BP182" s="202"/>
      <c r="BQ182" s="202"/>
      <c r="BR182" s="203">
        <f t="shared" si="107"/>
        <v>0</v>
      </c>
      <c r="BS182" s="202"/>
      <c r="BT182" s="202"/>
      <c r="BU182" s="203">
        <f t="shared" si="108"/>
        <v>0</v>
      </c>
      <c r="BV182" s="202"/>
      <c r="BW182" s="202"/>
      <c r="BX182" s="203">
        <f t="shared" si="109"/>
        <v>0</v>
      </c>
      <c r="BY182" s="202"/>
      <c r="BZ182" s="202"/>
      <c r="CA182" s="203">
        <f t="shared" si="110"/>
        <v>0</v>
      </c>
      <c r="CB182" s="202"/>
      <c r="CC182" s="202"/>
      <c r="CD182" s="203">
        <f t="shared" si="111"/>
        <v>0</v>
      </c>
      <c r="CE182" s="202"/>
      <c r="CF182" s="202"/>
      <c r="CG182" s="203">
        <f t="shared" si="112"/>
        <v>0</v>
      </c>
      <c r="CH182" s="202"/>
      <c r="CI182" s="202"/>
      <c r="CJ182" s="203">
        <f t="shared" si="113"/>
        <v>0</v>
      </c>
    </row>
    <row r="183" spans="2:88" x14ac:dyDescent="0.25">
      <c r="B183" s="180"/>
      <c r="C183" s="180"/>
      <c r="D183" s="181"/>
      <c r="E183" s="38">
        <f t="shared" si="86"/>
        <v>45016</v>
      </c>
      <c r="F183" s="186"/>
      <c r="G183" s="203"/>
      <c r="H183" s="202"/>
      <c r="I183" s="202"/>
      <c r="J183" s="203">
        <f t="shared" si="87"/>
        <v>0</v>
      </c>
      <c r="K183" s="202"/>
      <c r="L183" s="202"/>
      <c r="M183" s="203">
        <f t="shared" si="88"/>
        <v>0</v>
      </c>
      <c r="N183" s="202"/>
      <c r="O183" s="202"/>
      <c r="P183" s="203">
        <f t="shared" si="89"/>
        <v>0</v>
      </c>
      <c r="Q183" s="202"/>
      <c r="R183" s="202"/>
      <c r="S183" s="203">
        <f t="shared" si="90"/>
        <v>0</v>
      </c>
      <c r="T183" s="202"/>
      <c r="U183" s="202"/>
      <c r="V183" s="203">
        <f t="shared" si="91"/>
        <v>0</v>
      </c>
      <c r="W183" s="202"/>
      <c r="X183" s="202"/>
      <c r="Y183" s="203">
        <f t="shared" si="92"/>
        <v>0</v>
      </c>
      <c r="Z183" s="202"/>
      <c r="AA183" s="202"/>
      <c r="AB183" s="203">
        <f t="shared" si="93"/>
        <v>0</v>
      </c>
      <c r="AC183" s="202"/>
      <c r="AD183" s="202"/>
      <c r="AE183" s="203">
        <f t="shared" si="94"/>
        <v>0</v>
      </c>
      <c r="AF183" s="202"/>
      <c r="AG183" s="202"/>
      <c r="AH183" s="203">
        <f t="shared" si="95"/>
        <v>0</v>
      </c>
      <c r="AI183" s="202"/>
      <c r="AJ183" s="202"/>
      <c r="AK183" s="203">
        <f t="shared" si="96"/>
        <v>0</v>
      </c>
      <c r="AL183" s="202"/>
      <c r="AM183" s="202"/>
      <c r="AN183" s="203">
        <f t="shared" si="97"/>
        <v>0</v>
      </c>
      <c r="AO183" s="202"/>
      <c r="AP183" s="202"/>
      <c r="AQ183" s="203">
        <f t="shared" si="98"/>
        <v>0</v>
      </c>
      <c r="AR183" s="202"/>
      <c r="AS183" s="202"/>
      <c r="AT183" s="203">
        <f t="shared" si="99"/>
        <v>0</v>
      </c>
      <c r="AU183" s="202"/>
      <c r="AV183" s="202"/>
      <c r="AW183" s="203">
        <f t="shared" si="100"/>
        <v>0</v>
      </c>
      <c r="AX183" s="202"/>
      <c r="AY183" s="202"/>
      <c r="AZ183" s="203">
        <f t="shared" si="101"/>
        <v>0</v>
      </c>
      <c r="BA183" s="202"/>
      <c r="BB183" s="202"/>
      <c r="BC183" s="203">
        <f t="shared" si="102"/>
        <v>0</v>
      </c>
      <c r="BD183" s="202"/>
      <c r="BE183" s="202"/>
      <c r="BF183" s="203">
        <f t="shared" si="103"/>
        <v>0</v>
      </c>
      <c r="BG183" s="202"/>
      <c r="BH183" s="202"/>
      <c r="BI183" s="203">
        <f t="shared" si="104"/>
        <v>0</v>
      </c>
      <c r="BJ183" s="202"/>
      <c r="BK183" s="202"/>
      <c r="BL183" s="203">
        <f t="shared" si="105"/>
        <v>0</v>
      </c>
      <c r="BM183" s="202"/>
      <c r="BN183" s="202"/>
      <c r="BO183" s="203">
        <f t="shared" si="106"/>
        <v>0</v>
      </c>
      <c r="BP183" s="202"/>
      <c r="BQ183" s="202"/>
      <c r="BR183" s="203">
        <f t="shared" si="107"/>
        <v>0</v>
      </c>
      <c r="BS183" s="202"/>
      <c r="BT183" s="202"/>
      <c r="BU183" s="203">
        <f t="shared" si="108"/>
        <v>0</v>
      </c>
      <c r="BV183" s="202"/>
      <c r="BW183" s="202"/>
      <c r="BX183" s="203">
        <f t="shared" si="109"/>
        <v>0</v>
      </c>
      <c r="BY183" s="202"/>
      <c r="BZ183" s="202"/>
      <c r="CA183" s="203">
        <f t="shared" si="110"/>
        <v>0</v>
      </c>
      <c r="CB183" s="202"/>
      <c r="CC183" s="202"/>
      <c r="CD183" s="203">
        <f t="shared" si="111"/>
        <v>0</v>
      </c>
      <c r="CE183" s="202"/>
      <c r="CF183" s="202"/>
      <c r="CG183" s="203">
        <f t="shared" si="112"/>
        <v>0</v>
      </c>
      <c r="CH183" s="202"/>
      <c r="CI183" s="202"/>
      <c r="CJ183" s="203">
        <f t="shared" si="113"/>
        <v>0</v>
      </c>
    </row>
    <row r="184" spans="2:88" x14ac:dyDescent="0.25">
      <c r="B184" s="180"/>
      <c r="C184" s="180"/>
      <c r="D184" s="181"/>
      <c r="E184" s="38">
        <f t="shared" si="86"/>
        <v>45016</v>
      </c>
      <c r="F184" s="186"/>
      <c r="G184" s="203"/>
      <c r="H184" s="202"/>
      <c r="I184" s="202"/>
      <c r="J184" s="203">
        <f t="shared" si="87"/>
        <v>0</v>
      </c>
      <c r="K184" s="202"/>
      <c r="L184" s="202"/>
      <c r="M184" s="203">
        <f t="shared" si="88"/>
        <v>0</v>
      </c>
      <c r="N184" s="202"/>
      <c r="O184" s="202"/>
      <c r="P184" s="203">
        <f t="shared" si="89"/>
        <v>0</v>
      </c>
      <c r="Q184" s="202"/>
      <c r="R184" s="202"/>
      <c r="S184" s="203">
        <f t="shared" si="90"/>
        <v>0</v>
      </c>
      <c r="T184" s="202"/>
      <c r="U184" s="202"/>
      <c r="V184" s="203">
        <f t="shared" si="91"/>
        <v>0</v>
      </c>
      <c r="W184" s="202"/>
      <c r="X184" s="202"/>
      <c r="Y184" s="203">
        <f t="shared" si="92"/>
        <v>0</v>
      </c>
      <c r="Z184" s="202"/>
      <c r="AA184" s="202"/>
      <c r="AB184" s="203">
        <f t="shared" si="93"/>
        <v>0</v>
      </c>
      <c r="AC184" s="202"/>
      <c r="AD184" s="202"/>
      <c r="AE184" s="203">
        <f t="shared" si="94"/>
        <v>0</v>
      </c>
      <c r="AF184" s="202"/>
      <c r="AG184" s="202"/>
      <c r="AH184" s="203">
        <f t="shared" si="95"/>
        <v>0</v>
      </c>
      <c r="AI184" s="202"/>
      <c r="AJ184" s="202"/>
      <c r="AK184" s="203">
        <f t="shared" si="96"/>
        <v>0</v>
      </c>
      <c r="AL184" s="202"/>
      <c r="AM184" s="202"/>
      <c r="AN184" s="203">
        <f t="shared" si="97"/>
        <v>0</v>
      </c>
      <c r="AO184" s="202"/>
      <c r="AP184" s="202"/>
      <c r="AQ184" s="203">
        <f t="shared" si="98"/>
        <v>0</v>
      </c>
      <c r="AR184" s="202"/>
      <c r="AS184" s="202"/>
      <c r="AT184" s="203">
        <f t="shared" si="99"/>
        <v>0</v>
      </c>
      <c r="AU184" s="202"/>
      <c r="AV184" s="202"/>
      <c r="AW184" s="203">
        <f t="shared" si="100"/>
        <v>0</v>
      </c>
      <c r="AX184" s="202"/>
      <c r="AY184" s="202"/>
      <c r="AZ184" s="203">
        <f t="shared" si="101"/>
        <v>0</v>
      </c>
      <c r="BA184" s="202"/>
      <c r="BB184" s="202"/>
      <c r="BC184" s="203">
        <f t="shared" si="102"/>
        <v>0</v>
      </c>
      <c r="BD184" s="202"/>
      <c r="BE184" s="202"/>
      <c r="BF184" s="203">
        <f t="shared" si="103"/>
        <v>0</v>
      </c>
      <c r="BG184" s="202"/>
      <c r="BH184" s="202"/>
      <c r="BI184" s="203">
        <f t="shared" si="104"/>
        <v>0</v>
      </c>
      <c r="BJ184" s="202"/>
      <c r="BK184" s="202"/>
      <c r="BL184" s="203">
        <f t="shared" si="105"/>
        <v>0</v>
      </c>
      <c r="BM184" s="202"/>
      <c r="BN184" s="202"/>
      <c r="BO184" s="203">
        <f t="shared" si="106"/>
        <v>0</v>
      </c>
      <c r="BP184" s="202"/>
      <c r="BQ184" s="202"/>
      <c r="BR184" s="203">
        <f t="shared" si="107"/>
        <v>0</v>
      </c>
      <c r="BS184" s="202"/>
      <c r="BT184" s="202"/>
      <c r="BU184" s="203">
        <f t="shared" si="108"/>
        <v>0</v>
      </c>
      <c r="BV184" s="202"/>
      <c r="BW184" s="202"/>
      <c r="BX184" s="203">
        <f t="shared" si="109"/>
        <v>0</v>
      </c>
      <c r="BY184" s="202"/>
      <c r="BZ184" s="202"/>
      <c r="CA184" s="203">
        <f t="shared" si="110"/>
        <v>0</v>
      </c>
      <c r="CB184" s="202"/>
      <c r="CC184" s="202"/>
      <c r="CD184" s="203">
        <f t="shared" si="111"/>
        <v>0</v>
      </c>
      <c r="CE184" s="202"/>
      <c r="CF184" s="202"/>
      <c r="CG184" s="203">
        <f t="shared" si="112"/>
        <v>0</v>
      </c>
      <c r="CH184" s="202"/>
      <c r="CI184" s="202"/>
      <c r="CJ184" s="203">
        <f t="shared" si="113"/>
        <v>0</v>
      </c>
    </row>
    <row r="185" spans="2:88" x14ac:dyDescent="0.25">
      <c r="B185" s="180"/>
      <c r="C185" s="180"/>
      <c r="D185" s="181"/>
      <c r="E185" s="38">
        <f t="shared" si="86"/>
        <v>45016</v>
      </c>
      <c r="F185" s="186"/>
      <c r="G185" s="203"/>
      <c r="H185" s="202"/>
      <c r="I185" s="202"/>
      <c r="J185" s="203">
        <f t="shared" si="87"/>
        <v>0</v>
      </c>
      <c r="K185" s="202"/>
      <c r="L185" s="202"/>
      <c r="M185" s="203">
        <f t="shared" si="88"/>
        <v>0</v>
      </c>
      <c r="N185" s="202"/>
      <c r="O185" s="202"/>
      <c r="P185" s="203">
        <f t="shared" si="89"/>
        <v>0</v>
      </c>
      <c r="Q185" s="202"/>
      <c r="R185" s="202"/>
      <c r="S185" s="203">
        <f t="shared" si="90"/>
        <v>0</v>
      </c>
      <c r="T185" s="202"/>
      <c r="U185" s="202"/>
      <c r="V185" s="203">
        <f t="shared" si="91"/>
        <v>0</v>
      </c>
      <c r="W185" s="202"/>
      <c r="X185" s="202"/>
      <c r="Y185" s="203">
        <f t="shared" si="92"/>
        <v>0</v>
      </c>
      <c r="Z185" s="202"/>
      <c r="AA185" s="202"/>
      <c r="AB185" s="203">
        <f t="shared" si="93"/>
        <v>0</v>
      </c>
      <c r="AC185" s="202"/>
      <c r="AD185" s="202"/>
      <c r="AE185" s="203">
        <f t="shared" si="94"/>
        <v>0</v>
      </c>
      <c r="AF185" s="202"/>
      <c r="AG185" s="202"/>
      <c r="AH185" s="203">
        <f t="shared" si="95"/>
        <v>0</v>
      </c>
      <c r="AI185" s="202"/>
      <c r="AJ185" s="202"/>
      <c r="AK185" s="203">
        <f t="shared" si="96"/>
        <v>0</v>
      </c>
      <c r="AL185" s="202"/>
      <c r="AM185" s="202"/>
      <c r="AN185" s="203">
        <f t="shared" si="97"/>
        <v>0</v>
      </c>
      <c r="AO185" s="202"/>
      <c r="AP185" s="202"/>
      <c r="AQ185" s="203">
        <f t="shared" si="98"/>
        <v>0</v>
      </c>
      <c r="AR185" s="202"/>
      <c r="AS185" s="202"/>
      <c r="AT185" s="203">
        <f t="shared" si="99"/>
        <v>0</v>
      </c>
      <c r="AU185" s="202"/>
      <c r="AV185" s="202"/>
      <c r="AW185" s="203">
        <f t="shared" si="100"/>
        <v>0</v>
      </c>
      <c r="AX185" s="202"/>
      <c r="AY185" s="202"/>
      <c r="AZ185" s="203">
        <f t="shared" si="101"/>
        <v>0</v>
      </c>
      <c r="BA185" s="202"/>
      <c r="BB185" s="202"/>
      <c r="BC185" s="203">
        <f t="shared" si="102"/>
        <v>0</v>
      </c>
      <c r="BD185" s="202"/>
      <c r="BE185" s="202"/>
      <c r="BF185" s="203">
        <f t="shared" si="103"/>
        <v>0</v>
      </c>
      <c r="BG185" s="202"/>
      <c r="BH185" s="202"/>
      <c r="BI185" s="203">
        <f t="shared" si="104"/>
        <v>0</v>
      </c>
      <c r="BJ185" s="202"/>
      <c r="BK185" s="202"/>
      <c r="BL185" s="203">
        <f t="shared" si="105"/>
        <v>0</v>
      </c>
      <c r="BM185" s="202"/>
      <c r="BN185" s="202"/>
      <c r="BO185" s="203">
        <f t="shared" si="106"/>
        <v>0</v>
      </c>
      <c r="BP185" s="202"/>
      <c r="BQ185" s="202"/>
      <c r="BR185" s="203">
        <f t="shared" si="107"/>
        <v>0</v>
      </c>
      <c r="BS185" s="202"/>
      <c r="BT185" s="202"/>
      <c r="BU185" s="203">
        <f t="shared" si="108"/>
        <v>0</v>
      </c>
      <c r="BV185" s="202"/>
      <c r="BW185" s="202"/>
      <c r="BX185" s="203">
        <f t="shared" si="109"/>
        <v>0</v>
      </c>
      <c r="BY185" s="202"/>
      <c r="BZ185" s="202"/>
      <c r="CA185" s="203">
        <f t="shared" si="110"/>
        <v>0</v>
      </c>
      <c r="CB185" s="202"/>
      <c r="CC185" s="202"/>
      <c r="CD185" s="203">
        <f t="shared" si="111"/>
        <v>0</v>
      </c>
      <c r="CE185" s="202"/>
      <c r="CF185" s="202"/>
      <c r="CG185" s="203">
        <f t="shared" si="112"/>
        <v>0</v>
      </c>
      <c r="CH185" s="202"/>
      <c r="CI185" s="202"/>
      <c r="CJ185" s="203">
        <f t="shared" si="113"/>
        <v>0</v>
      </c>
    </row>
    <row r="186" spans="2:88" x14ac:dyDescent="0.25">
      <c r="B186" s="180"/>
      <c r="C186" s="180"/>
      <c r="D186" s="181"/>
      <c r="E186" s="38">
        <f t="shared" si="86"/>
        <v>45016</v>
      </c>
      <c r="F186" s="186"/>
      <c r="G186" s="203"/>
      <c r="H186" s="202"/>
      <c r="I186" s="202"/>
      <c r="J186" s="203">
        <f t="shared" si="87"/>
        <v>0</v>
      </c>
      <c r="K186" s="202"/>
      <c r="L186" s="202"/>
      <c r="M186" s="203">
        <f t="shared" si="88"/>
        <v>0</v>
      </c>
      <c r="N186" s="202"/>
      <c r="O186" s="202"/>
      <c r="P186" s="203">
        <f t="shared" si="89"/>
        <v>0</v>
      </c>
      <c r="Q186" s="202"/>
      <c r="R186" s="202"/>
      <c r="S186" s="203">
        <f t="shared" si="90"/>
        <v>0</v>
      </c>
      <c r="T186" s="202"/>
      <c r="U186" s="202"/>
      <c r="V186" s="203">
        <f t="shared" si="91"/>
        <v>0</v>
      </c>
      <c r="W186" s="202"/>
      <c r="X186" s="202"/>
      <c r="Y186" s="203">
        <f t="shared" si="92"/>
        <v>0</v>
      </c>
      <c r="Z186" s="202"/>
      <c r="AA186" s="202"/>
      <c r="AB186" s="203">
        <f t="shared" si="93"/>
        <v>0</v>
      </c>
      <c r="AC186" s="202"/>
      <c r="AD186" s="202"/>
      <c r="AE186" s="203">
        <f t="shared" si="94"/>
        <v>0</v>
      </c>
      <c r="AF186" s="202"/>
      <c r="AG186" s="202"/>
      <c r="AH186" s="203">
        <f t="shared" si="95"/>
        <v>0</v>
      </c>
      <c r="AI186" s="202"/>
      <c r="AJ186" s="202"/>
      <c r="AK186" s="203">
        <f t="shared" si="96"/>
        <v>0</v>
      </c>
      <c r="AL186" s="202"/>
      <c r="AM186" s="202"/>
      <c r="AN186" s="203">
        <f t="shared" si="97"/>
        <v>0</v>
      </c>
      <c r="AO186" s="202"/>
      <c r="AP186" s="202"/>
      <c r="AQ186" s="203">
        <f t="shared" si="98"/>
        <v>0</v>
      </c>
      <c r="AR186" s="202"/>
      <c r="AS186" s="202"/>
      <c r="AT186" s="203">
        <f t="shared" si="99"/>
        <v>0</v>
      </c>
      <c r="AU186" s="202"/>
      <c r="AV186" s="202"/>
      <c r="AW186" s="203">
        <f t="shared" si="100"/>
        <v>0</v>
      </c>
      <c r="AX186" s="202"/>
      <c r="AY186" s="202"/>
      <c r="AZ186" s="203">
        <f t="shared" si="101"/>
        <v>0</v>
      </c>
      <c r="BA186" s="202"/>
      <c r="BB186" s="202"/>
      <c r="BC186" s="203">
        <f t="shared" si="102"/>
        <v>0</v>
      </c>
      <c r="BD186" s="202"/>
      <c r="BE186" s="202"/>
      <c r="BF186" s="203">
        <f t="shared" si="103"/>
        <v>0</v>
      </c>
      <c r="BG186" s="202"/>
      <c r="BH186" s="202"/>
      <c r="BI186" s="203">
        <f t="shared" si="104"/>
        <v>0</v>
      </c>
      <c r="BJ186" s="202"/>
      <c r="BK186" s="202"/>
      <c r="BL186" s="203">
        <f t="shared" si="105"/>
        <v>0</v>
      </c>
      <c r="BM186" s="202"/>
      <c r="BN186" s="202"/>
      <c r="BO186" s="203">
        <f t="shared" si="106"/>
        <v>0</v>
      </c>
      <c r="BP186" s="202"/>
      <c r="BQ186" s="202"/>
      <c r="BR186" s="203">
        <f t="shared" si="107"/>
        <v>0</v>
      </c>
      <c r="BS186" s="202"/>
      <c r="BT186" s="202"/>
      <c r="BU186" s="203">
        <f t="shared" si="108"/>
        <v>0</v>
      </c>
      <c r="BV186" s="202"/>
      <c r="BW186" s="202"/>
      <c r="BX186" s="203">
        <f t="shared" si="109"/>
        <v>0</v>
      </c>
      <c r="BY186" s="202"/>
      <c r="BZ186" s="202"/>
      <c r="CA186" s="203">
        <f t="shared" si="110"/>
        <v>0</v>
      </c>
      <c r="CB186" s="202"/>
      <c r="CC186" s="202"/>
      <c r="CD186" s="203">
        <f t="shared" si="111"/>
        <v>0</v>
      </c>
      <c r="CE186" s="202"/>
      <c r="CF186" s="202"/>
      <c r="CG186" s="203">
        <f t="shared" si="112"/>
        <v>0</v>
      </c>
      <c r="CH186" s="202"/>
      <c r="CI186" s="202"/>
      <c r="CJ186" s="203">
        <f t="shared" si="113"/>
        <v>0</v>
      </c>
    </row>
    <row r="187" spans="2:88" x14ac:dyDescent="0.25">
      <c r="B187" s="180"/>
      <c r="C187" s="180"/>
      <c r="D187" s="181"/>
      <c r="E187" s="38">
        <f t="shared" si="86"/>
        <v>45016</v>
      </c>
      <c r="F187" s="186"/>
      <c r="G187" s="203"/>
      <c r="H187" s="202"/>
      <c r="I187" s="202"/>
      <c r="J187" s="203">
        <f t="shared" si="87"/>
        <v>0</v>
      </c>
      <c r="K187" s="202"/>
      <c r="L187" s="202"/>
      <c r="M187" s="203">
        <f t="shared" si="88"/>
        <v>0</v>
      </c>
      <c r="N187" s="202"/>
      <c r="O187" s="202"/>
      <c r="P187" s="203">
        <f t="shared" si="89"/>
        <v>0</v>
      </c>
      <c r="Q187" s="202"/>
      <c r="R187" s="202"/>
      <c r="S187" s="203">
        <f t="shared" si="90"/>
        <v>0</v>
      </c>
      <c r="T187" s="202"/>
      <c r="U187" s="202"/>
      <c r="V187" s="203">
        <f t="shared" si="91"/>
        <v>0</v>
      </c>
      <c r="W187" s="202"/>
      <c r="X187" s="202"/>
      <c r="Y187" s="203">
        <f t="shared" si="92"/>
        <v>0</v>
      </c>
      <c r="Z187" s="202"/>
      <c r="AA187" s="202"/>
      <c r="AB187" s="203">
        <f t="shared" si="93"/>
        <v>0</v>
      </c>
      <c r="AC187" s="202"/>
      <c r="AD187" s="202"/>
      <c r="AE187" s="203">
        <f t="shared" si="94"/>
        <v>0</v>
      </c>
      <c r="AF187" s="202"/>
      <c r="AG187" s="202"/>
      <c r="AH187" s="203">
        <f t="shared" si="95"/>
        <v>0</v>
      </c>
      <c r="AI187" s="202"/>
      <c r="AJ187" s="202"/>
      <c r="AK187" s="203">
        <f t="shared" si="96"/>
        <v>0</v>
      </c>
      <c r="AL187" s="202"/>
      <c r="AM187" s="202"/>
      <c r="AN187" s="203">
        <f t="shared" si="97"/>
        <v>0</v>
      </c>
      <c r="AO187" s="202"/>
      <c r="AP187" s="202"/>
      <c r="AQ187" s="203">
        <f t="shared" si="98"/>
        <v>0</v>
      </c>
      <c r="AR187" s="202"/>
      <c r="AS187" s="202"/>
      <c r="AT187" s="203">
        <f t="shared" si="99"/>
        <v>0</v>
      </c>
      <c r="AU187" s="202"/>
      <c r="AV187" s="202"/>
      <c r="AW187" s="203">
        <f t="shared" si="100"/>
        <v>0</v>
      </c>
      <c r="AX187" s="202"/>
      <c r="AY187" s="202"/>
      <c r="AZ187" s="203">
        <f t="shared" si="101"/>
        <v>0</v>
      </c>
      <c r="BA187" s="202"/>
      <c r="BB187" s="202"/>
      <c r="BC187" s="203">
        <f t="shared" si="102"/>
        <v>0</v>
      </c>
      <c r="BD187" s="202"/>
      <c r="BE187" s="202"/>
      <c r="BF187" s="203">
        <f t="shared" si="103"/>
        <v>0</v>
      </c>
      <c r="BG187" s="202"/>
      <c r="BH187" s="202"/>
      <c r="BI187" s="203">
        <f t="shared" si="104"/>
        <v>0</v>
      </c>
      <c r="BJ187" s="202"/>
      <c r="BK187" s="202"/>
      <c r="BL187" s="203">
        <f t="shared" si="105"/>
        <v>0</v>
      </c>
      <c r="BM187" s="202"/>
      <c r="BN187" s="202"/>
      <c r="BO187" s="203">
        <f t="shared" si="106"/>
        <v>0</v>
      </c>
      <c r="BP187" s="202"/>
      <c r="BQ187" s="202"/>
      <c r="BR187" s="203">
        <f t="shared" si="107"/>
        <v>0</v>
      </c>
      <c r="BS187" s="202"/>
      <c r="BT187" s="202"/>
      <c r="BU187" s="203">
        <f t="shared" si="108"/>
        <v>0</v>
      </c>
      <c r="BV187" s="202"/>
      <c r="BW187" s="202"/>
      <c r="BX187" s="203">
        <f t="shared" si="109"/>
        <v>0</v>
      </c>
      <c r="BY187" s="202"/>
      <c r="BZ187" s="202"/>
      <c r="CA187" s="203">
        <f t="shared" si="110"/>
        <v>0</v>
      </c>
      <c r="CB187" s="202"/>
      <c r="CC187" s="202"/>
      <c r="CD187" s="203">
        <f t="shared" si="111"/>
        <v>0</v>
      </c>
      <c r="CE187" s="202"/>
      <c r="CF187" s="202"/>
      <c r="CG187" s="203">
        <f t="shared" si="112"/>
        <v>0</v>
      </c>
      <c r="CH187" s="202"/>
      <c r="CI187" s="202"/>
      <c r="CJ187" s="203">
        <f t="shared" si="113"/>
        <v>0</v>
      </c>
    </row>
    <row r="188" spans="2:88" x14ac:dyDescent="0.25">
      <c r="B188" s="180"/>
      <c r="C188" s="180"/>
      <c r="D188" s="181"/>
      <c r="E188" s="38">
        <f t="shared" si="86"/>
        <v>45016</v>
      </c>
      <c r="F188" s="186"/>
      <c r="G188" s="203"/>
      <c r="H188" s="202"/>
      <c r="I188" s="202"/>
      <c r="J188" s="203">
        <f t="shared" si="87"/>
        <v>0</v>
      </c>
      <c r="K188" s="202"/>
      <c r="L188" s="202"/>
      <c r="M188" s="203">
        <f t="shared" si="88"/>
        <v>0</v>
      </c>
      <c r="N188" s="202"/>
      <c r="O188" s="202"/>
      <c r="P188" s="203">
        <f t="shared" si="89"/>
        <v>0</v>
      </c>
      <c r="Q188" s="202"/>
      <c r="R188" s="202"/>
      <c r="S188" s="203">
        <f t="shared" si="90"/>
        <v>0</v>
      </c>
      <c r="T188" s="202"/>
      <c r="U188" s="202"/>
      <c r="V188" s="203">
        <f t="shared" si="91"/>
        <v>0</v>
      </c>
      <c r="W188" s="202"/>
      <c r="X188" s="202"/>
      <c r="Y188" s="203">
        <f t="shared" si="92"/>
        <v>0</v>
      </c>
      <c r="Z188" s="202"/>
      <c r="AA188" s="202"/>
      <c r="AB188" s="203">
        <f t="shared" si="93"/>
        <v>0</v>
      </c>
      <c r="AC188" s="202"/>
      <c r="AD188" s="202"/>
      <c r="AE188" s="203">
        <f t="shared" si="94"/>
        <v>0</v>
      </c>
      <c r="AF188" s="202"/>
      <c r="AG188" s="202"/>
      <c r="AH188" s="203">
        <f t="shared" si="95"/>
        <v>0</v>
      </c>
      <c r="AI188" s="202"/>
      <c r="AJ188" s="202"/>
      <c r="AK188" s="203">
        <f t="shared" si="96"/>
        <v>0</v>
      </c>
      <c r="AL188" s="202"/>
      <c r="AM188" s="202"/>
      <c r="AN188" s="203">
        <f t="shared" si="97"/>
        <v>0</v>
      </c>
      <c r="AO188" s="202"/>
      <c r="AP188" s="202"/>
      <c r="AQ188" s="203">
        <f t="shared" si="98"/>
        <v>0</v>
      </c>
      <c r="AR188" s="202"/>
      <c r="AS188" s="202"/>
      <c r="AT188" s="203">
        <f t="shared" si="99"/>
        <v>0</v>
      </c>
      <c r="AU188" s="202"/>
      <c r="AV188" s="202"/>
      <c r="AW188" s="203">
        <f t="shared" si="100"/>
        <v>0</v>
      </c>
      <c r="AX188" s="202"/>
      <c r="AY188" s="202"/>
      <c r="AZ188" s="203">
        <f t="shared" si="101"/>
        <v>0</v>
      </c>
      <c r="BA188" s="202"/>
      <c r="BB188" s="202"/>
      <c r="BC188" s="203">
        <f t="shared" si="102"/>
        <v>0</v>
      </c>
      <c r="BD188" s="202"/>
      <c r="BE188" s="202"/>
      <c r="BF188" s="203">
        <f t="shared" si="103"/>
        <v>0</v>
      </c>
      <c r="BG188" s="202"/>
      <c r="BH188" s="202"/>
      <c r="BI188" s="203">
        <f t="shared" si="104"/>
        <v>0</v>
      </c>
      <c r="BJ188" s="202"/>
      <c r="BK188" s="202"/>
      <c r="BL188" s="203">
        <f t="shared" si="105"/>
        <v>0</v>
      </c>
      <c r="BM188" s="202"/>
      <c r="BN188" s="202"/>
      <c r="BO188" s="203">
        <f t="shared" si="106"/>
        <v>0</v>
      </c>
      <c r="BP188" s="202"/>
      <c r="BQ188" s="202"/>
      <c r="BR188" s="203">
        <f t="shared" si="107"/>
        <v>0</v>
      </c>
      <c r="BS188" s="202"/>
      <c r="BT188" s="202"/>
      <c r="BU188" s="203">
        <f t="shared" si="108"/>
        <v>0</v>
      </c>
      <c r="BV188" s="202"/>
      <c r="BW188" s="202"/>
      <c r="BX188" s="203">
        <f t="shared" si="109"/>
        <v>0</v>
      </c>
      <c r="BY188" s="202"/>
      <c r="BZ188" s="202"/>
      <c r="CA188" s="203">
        <f t="shared" si="110"/>
        <v>0</v>
      </c>
      <c r="CB188" s="202"/>
      <c r="CC188" s="202"/>
      <c r="CD188" s="203">
        <f t="shared" si="111"/>
        <v>0</v>
      </c>
      <c r="CE188" s="202"/>
      <c r="CF188" s="202"/>
      <c r="CG188" s="203">
        <f t="shared" si="112"/>
        <v>0</v>
      </c>
      <c r="CH188" s="202"/>
      <c r="CI188" s="202"/>
      <c r="CJ188" s="203">
        <f t="shared" si="113"/>
        <v>0</v>
      </c>
    </row>
    <row r="189" spans="2:88" x14ac:dyDescent="0.25">
      <c r="B189" s="180"/>
      <c r="C189" s="180"/>
      <c r="D189" s="181"/>
      <c r="E189" s="38">
        <f t="shared" si="86"/>
        <v>45016</v>
      </c>
      <c r="F189" s="186"/>
      <c r="G189" s="203"/>
      <c r="H189" s="202"/>
      <c r="I189" s="202"/>
      <c r="J189" s="203">
        <f t="shared" si="87"/>
        <v>0</v>
      </c>
      <c r="K189" s="202"/>
      <c r="L189" s="202"/>
      <c r="M189" s="203">
        <f t="shared" si="88"/>
        <v>0</v>
      </c>
      <c r="N189" s="202"/>
      <c r="O189" s="202"/>
      <c r="P189" s="203">
        <f t="shared" si="89"/>
        <v>0</v>
      </c>
      <c r="Q189" s="202"/>
      <c r="R189" s="202"/>
      <c r="S189" s="203">
        <f t="shared" si="90"/>
        <v>0</v>
      </c>
      <c r="T189" s="202"/>
      <c r="U189" s="202"/>
      <c r="V189" s="203">
        <f t="shared" si="91"/>
        <v>0</v>
      </c>
      <c r="W189" s="202"/>
      <c r="X189" s="202"/>
      <c r="Y189" s="203">
        <f t="shared" si="92"/>
        <v>0</v>
      </c>
      <c r="Z189" s="202"/>
      <c r="AA189" s="202"/>
      <c r="AB189" s="203">
        <f t="shared" si="93"/>
        <v>0</v>
      </c>
      <c r="AC189" s="202"/>
      <c r="AD189" s="202"/>
      <c r="AE189" s="203">
        <f t="shared" si="94"/>
        <v>0</v>
      </c>
      <c r="AF189" s="202"/>
      <c r="AG189" s="202"/>
      <c r="AH189" s="203">
        <f t="shared" si="95"/>
        <v>0</v>
      </c>
      <c r="AI189" s="202"/>
      <c r="AJ189" s="202"/>
      <c r="AK189" s="203">
        <f t="shared" si="96"/>
        <v>0</v>
      </c>
      <c r="AL189" s="202"/>
      <c r="AM189" s="202"/>
      <c r="AN189" s="203">
        <f t="shared" si="97"/>
        <v>0</v>
      </c>
      <c r="AO189" s="202"/>
      <c r="AP189" s="202"/>
      <c r="AQ189" s="203">
        <f t="shared" si="98"/>
        <v>0</v>
      </c>
      <c r="AR189" s="202"/>
      <c r="AS189" s="202"/>
      <c r="AT189" s="203">
        <f t="shared" si="99"/>
        <v>0</v>
      </c>
      <c r="AU189" s="202"/>
      <c r="AV189" s="202"/>
      <c r="AW189" s="203">
        <f t="shared" si="100"/>
        <v>0</v>
      </c>
      <c r="AX189" s="202"/>
      <c r="AY189" s="202"/>
      <c r="AZ189" s="203">
        <f t="shared" si="101"/>
        <v>0</v>
      </c>
      <c r="BA189" s="202"/>
      <c r="BB189" s="202"/>
      <c r="BC189" s="203">
        <f t="shared" si="102"/>
        <v>0</v>
      </c>
      <c r="BD189" s="202"/>
      <c r="BE189" s="202"/>
      <c r="BF189" s="203">
        <f t="shared" si="103"/>
        <v>0</v>
      </c>
      <c r="BG189" s="202"/>
      <c r="BH189" s="202"/>
      <c r="BI189" s="203">
        <f t="shared" si="104"/>
        <v>0</v>
      </c>
      <c r="BJ189" s="202"/>
      <c r="BK189" s="202"/>
      <c r="BL189" s="203">
        <f t="shared" si="105"/>
        <v>0</v>
      </c>
      <c r="BM189" s="202"/>
      <c r="BN189" s="202"/>
      <c r="BO189" s="203">
        <f t="shared" si="106"/>
        <v>0</v>
      </c>
      <c r="BP189" s="202"/>
      <c r="BQ189" s="202"/>
      <c r="BR189" s="203">
        <f t="shared" si="107"/>
        <v>0</v>
      </c>
      <c r="BS189" s="202"/>
      <c r="BT189" s="202"/>
      <c r="BU189" s="203">
        <f t="shared" si="108"/>
        <v>0</v>
      </c>
      <c r="BV189" s="202"/>
      <c r="BW189" s="202"/>
      <c r="BX189" s="203">
        <f t="shared" si="109"/>
        <v>0</v>
      </c>
      <c r="BY189" s="202"/>
      <c r="BZ189" s="202"/>
      <c r="CA189" s="203">
        <f t="shared" si="110"/>
        <v>0</v>
      </c>
      <c r="CB189" s="202"/>
      <c r="CC189" s="202"/>
      <c r="CD189" s="203">
        <f t="shared" si="111"/>
        <v>0</v>
      </c>
      <c r="CE189" s="202"/>
      <c r="CF189" s="202"/>
      <c r="CG189" s="203">
        <f t="shared" si="112"/>
        <v>0</v>
      </c>
      <c r="CH189" s="202"/>
      <c r="CI189" s="202"/>
      <c r="CJ189" s="203">
        <f t="shared" si="113"/>
        <v>0</v>
      </c>
    </row>
    <row r="190" spans="2:88" x14ac:dyDescent="0.25">
      <c r="B190" s="180"/>
      <c r="C190" s="180"/>
      <c r="D190" s="181"/>
      <c r="E190" s="38">
        <f t="shared" si="86"/>
        <v>45016</v>
      </c>
      <c r="F190" s="186"/>
      <c r="G190" s="203"/>
      <c r="H190" s="202"/>
      <c r="I190" s="202"/>
      <c r="J190" s="203">
        <f t="shared" si="87"/>
        <v>0</v>
      </c>
      <c r="K190" s="202"/>
      <c r="L190" s="202"/>
      <c r="M190" s="203">
        <f t="shared" si="88"/>
        <v>0</v>
      </c>
      <c r="N190" s="202"/>
      <c r="O190" s="202"/>
      <c r="P190" s="203">
        <f t="shared" si="89"/>
        <v>0</v>
      </c>
      <c r="Q190" s="202"/>
      <c r="R190" s="202"/>
      <c r="S190" s="203">
        <f t="shared" si="90"/>
        <v>0</v>
      </c>
      <c r="T190" s="202"/>
      <c r="U190" s="202"/>
      <c r="V190" s="203">
        <f t="shared" si="91"/>
        <v>0</v>
      </c>
      <c r="W190" s="202"/>
      <c r="X190" s="202"/>
      <c r="Y190" s="203">
        <f t="shared" si="92"/>
        <v>0</v>
      </c>
      <c r="Z190" s="202"/>
      <c r="AA190" s="202"/>
      <c r="AB190" s="203">
        <f t="shared" si="93"/>
        <v>0</v>
      </c>
      <c r="AC190" s="202"/>
      <c r="AD190" s="202"/>
      <c r="AE190" s="203">
        <f t="shared" si="94"/>
        <v>0</v>
      </c>
      <c r="AF190" s="202"/>
      <c r="AG190" s="202"/>
      <c r="AH190" s="203">
        <f t="shared" si="95"/>
        <v>0</v>
      </c>
      <c r="AI190" s="202"/>
      <c r="AJ190" s="202"/>
      <c r="AK190" s="203">
        <f t="shared" si="96"/>
        <v>0</v>
      </c>
      <c r="AL190" s="202"/>
      <c r="AM190" s="202"/>
      <c r="AN190" s="203">
        <f t="shared" si="97"/>
        <v>0</v>
      </c>
      <c r="AO190" s="202"/>
      <c r="AP190" s="202"/>
      <c r="AQ190" s="203">
        <f t="shared" si="98"/>
        <v>0</v>
      </c>
      <c r="AR190" s="202"/>
      <c r="AS190" s="202"/>
      <c r="AT190" s="203">
        <f t="shared" si="99"/>
        <v>0</v>
      </c>
      <c r="AU190" s="202"/>
      <c r="AV190" s="202"/>
      <c r="AW190" s="203">
        <f t="shared" si="100"/>
        <v>0</v>
      </c>
      <c r="AX190" s="202"/>
      <c r="AY190" s="202"/>
      <c r="AZ190" s="203">
        <f t="shared" si="101"/>
        <v>0</v>
      </c>
      <c r="BA190" s="202"/>
      <c r="BB190" s="202"/>
      <c r="BC190" s="203">
        <f t="shared" si="102"/>
        <v>0</v>
      </c>
      <c r="BD190" s="202"/>
      <c r="BE190" s="202"/>
      <c r="BF190" s="203">
        <f t="shared" si="103"/>
        <v>0</v>
      </c>
      <c r="BG190" s="202"/>
      <c r="BH190" s="202"/>
      <c r="BI190" s="203">
        <f t="shared" si="104"/>
        <v>0</v>
      </c>
      <c r="BJ190" s="202"/>
      <c r="BK190" s="202"/>
      <c r="BL190" s="203">
        <f t="shared" si="105"/>
        <v>0</v>
      </c>
      <c r="BM190" s="202"/>
      <c r="BN190" s="202"/>
      <c r="BO190" s="203">
        <f t="shared" si="106"/>
        <v>0</v>
      </c>
      <c r="BP190" s="202"/>
      <c r="BQ190" s="202"/>
      <c r="BR190" s="203">
        <f t="shared" si="107"/>
        <v>0</v>
      </c>
      <c r="BS190" s="202"/>
      <c r="BT190" s="202"/>
      <c r="BU190" s="203">
        <f t="shared" si="108"/>
        <v>0</v>
      </c>
      <c r="BV190" s="202"/>
      <c r="BW190" s="202"/>
      <c r="BX190" s="203">
        <f t="shared" si="109"/>
        <v>0</v>
      </c>
      <c r="BY190" s="202"/>
      <c r="BZ190" s="202"/>
      <c r="CA190" s="203">
        <f t="shared" si="110"/>
        <v>0</v>
      </c>
      <c r="CB190" s="202"/>
      <c r="CC190" s="202"/>
      <c r="CD190" s="203">
        <f t="shared" si="111"/>
        <v>0</v>
      </c>
      <c r="CE190" s="202"/>
      <c r="CF190" s="202"/>
      <c r="CG190" s="203">
        <f t="shared" si="112"/>
        <v>0</v>
      </c>
      <c r="CH190" s="202"/>
      <c r="CI190" s="202"/>
      <c r="CJ190" s="203">
        <f t="shared" si="113"/>
        <v>0</v>
      </c>
    </row>
    <row r="191" spans="2:88" x14ac:dyDescent="0.25">
      <c r="B191" s="180"/>
      <c r="C191" s="180"/>
      <c r="D191" s="181"/>
      <c r="E191" s="38">
        <f t="shared" si="86"/>
        <v>45016</v>
      </c>
      <c r="F191" s="186"/>
      <c r="G191" s="203"/>
      <c r="H191" s="202"/>
      <c r="I191" s="202"/>
      <c r="J191" s="203">
        <f t="shared" si="87"/>
        <v>0</v>
      </c>
      <c r="K191" s="202"/>
      <c r="L191" s="202"/>
      <c r="M191" s="203">
        <f t="shared" si="88"/>
        <v>0</v>
      </c>
      <c r="N191" s="202"/>
      <c r="O191" s="202"/>
      <c r="P191" s="203">
        <f t="shared" si="89"/>
        <v>0</v>
      </c>
      <c r="Q191" s="202"/>
      <c r="R191" s="202"/>
      <c r="S191" s="203">
        <f t="shared" si="90"/>
        <v>0</v>
      </c>
      <c r="T191" s="202"/>
      <c r="U191" s="202"/>
      <c r="V191" s="203">
        <f t="shared" si="91"/>
        <v>0</v>
      </c>
      <c r="W191" s="202"/>
      <c r="X191" s="202"/>
      <c r="Y191" s="203">
        <f t="shared" si="92"/>
        <v>0</v>
      </c>
      <c r="Z191" s="202"/>
      <c r="AA191" s="202"/>
      <c r="AB191" s="203">
        <f t="shared" si="93"/>
        <v>0</v>
      </c>
      <c r="AC191" s="202"/>
      <c r="AD191" s="202"/>
      <c r="AE191" s="203">
        <f t="shared" si="94"/>
        <v>0</v>
      </c>
      <c r="AF191" s="202"/>
      <c r="AG191" s="202"/>
      <c r="AH191" s="203">
        <f t="shared" si="95"/>
        <v>0</v>
      </c>
      <c r="AI191" s="202"/>
      <c r="AJ191" s="202"/>
      <c r="AK191" s="203">
        <f t="shared" si="96"/>
        <v>0</v>
      </c>
      <c r="AL191" s="202"/>
      <c r="AM191" s="202"/>
      <c r="AN191" s="203">
        <f t="shared" si="97"/>
        <v>0</v>
      </c>
      <c r="AO191" s="202"/>
      <c r="AP191" s="202"/>
      <c r="AQ191" s="203">
        <f t="shared" si="98"/>
        <v>0</v>
      </c>
      <c r="AR191" s="202"/>
      <c r="AS191" s="202"/>
      <c r="AT191" s="203">
        <f t="shared" si="99"/>
        <v>0</v>
      </c>
      <c r="AU191" s="202"/>
      <c r="AV191" s="202"/>
      <c r="AW191" s="203">
        <f t="shared" si="100"/>
        <v>0</v>
      </c>
      <c r="AX191" s="202"/>
      <c r="AY191" s="202"/>
      <c r="AZ191" s="203">
        <f t="shared" si="101"/>
        <v>0</v>
      </c>
      <c r="BA191" s="202"/>
      <c r="BB191" s="202"/>
      <c r="BC191" s="203">
        <f t="shared" si="102"/>
        <v>0</v>
      </c>
      <c r="BD191" s="202"/>
      <c r="BE191" s="202"/>
      <c r="BF191" s="203">
        <f t="shared" si="103"/>
        <v>0</v>
      </c>
      <c r="BG191" s="202"/>
      <c r="BH191" s="202"/>
      <c r="BI191" s="203">
        <f t="shared" si="104"/>
        <v>0</v>
      </c>
      <c r="BJ191" s="202"/>
      <c r="BK191" s="202"/>
      <c r="BL191" s="203">
        <f t="shared" si="105"/>
        <v>0</v>
      </c>
      <c r="BM191" s="202"/>
      <c r="BN191" s="202"/>
      <c r="BO191" s="203">
        <f t="shared" si="106"/>
        <v>0</v>
      </c>
      <c r="BP191" s="202"/>
      <c r="BQ191" s="202"/>
      <c r="BR191" s="203">
        <f t="shared" si="107"/>
        <v>0</v>
      </c>
      <c r="BS191" s="202"/>
      <c r="BT191" s="202"/>
      <c r="BU191" s="203">
        <f t="shared" si="108"/>
        <v>0</v>
      </c>
      <c r="BV191" s="202"/>
      <c r="BW191" s="202"/>
      <c r="BX191" s="203">
        <f t="shared" si="109"/>
        <v>0</v>
      </c>
      <c r="BY191" s="202"/>
      <c r="BZ191" s="202"/>
      <c r="CA191" s="203">
        <f t="shared" si="110"/>
        <v>0</v>
      </c>
      <c r="CB191" s="202"/>
      <c r="CC191" s="202"/>
      <c r="CD191" s="203">
        <f t="shared" si="111"/>
        <v>0</v>
      </c>
      <c r="CE191" s="202"/>
      <c r="CF191" s="202"/>
      <c r="CG191" s="203">
        <f t="shared" si="112"/>
        <v>0</v>
      </c>
      <c r="CH191" s="202"/>
      <c r="CI191" s="202"/>
      <c r="CJ191" s="203">
        <f t="shared" si="113"/>
        <v>0</v>
      </c>
    </row>
    <row r="192" spans="2:88" x14ac:dyDescent="0.25">
      <c r="B192" s="180"/>
      <c r="C192" s="180"/>
      <c r="D192" s="181"/>
      <c r="E192" s="38">
        <f t="shared" si="86"/>
        <v>45016</v>
      </c>
      <c r="F192" s="186"/>
      <c r="G192" s="203"/>
      <c r="H192" s="202"/>
      <c r="I192" s="202"/>
      <c r="J192" s="203">
        <f t="shared" si="87"/>
        <v>0</v>
      </c>
      <c r="K192" s="202"/>
      <c r="L192" s="202"/>
      <c r="M192" s="203">
        <f t="shared" si="88"/>
        <v>0</v>
      </c>
      <c r="N192" s="202"/>
      <c r="O192" s="202"/>
      <c r="P192" s="203">
        <f t="shared" si="89"/>
        <v>0</v>
      </c>
      <c r="Q192" s="202"/>
      <c r="R192" s="202"/>
      <c r="S192" s="203">
        <f t="shared" si="90"/>
        <v>0</v>
      </c>
      <c r="T192" s="202"/>
      <c r="U192" s="202"/>
      <c r="V192" s="203">
        <f t="shared" si="91"/>
        <v>0</v>
      </c>
      <c r="W192" s="202"/>
      <c r="X192" s="202"/>
      <c r="Y192" s="203">
        <f t="shared" si="92"/>
        <v>0</v>
      </c>
      <c r="Z192" s="202"/>
      <c r="AA192" s="202"/>
      <c r="AB192" s="203">
        <f t="shared" si="93"/>
        <v>0</v>
      </c>
      <c r="AC192" s="202"/>
      <c r="AD192" s="202"/>
      <c r="AE192" s="203">
        <f t="shared" si="94"/>
        <v>0</v>
      </c>
      <c r="AF192" s="202"/>
      <c r="AG192" s="202"/>
      <c r="AH192" s="203">
        <f t="shared" si="95"/>
        <v>0</v>
      </c>
      <c r="AI192" s="202"/>
      <c r="AJ192" s="202"/>
      <c r="AK192" s="203">
        <f t="shared" si="96"/>
        <v>0</v>
      </c>
      <c r="AL192" s="202"/>
      <c r="AM192" s="202"/>
      <c r="AN192" s="203">
        <f t="shared" si="97"/>
        <v>0</v>
      </c>
      <c r="AO192" s="202"/>
      <c r="AP192" s="202"/>
      <c r="AQ192" s="203">
        <f t="shared" si="98"/>
        <v>0</v>
      </c>
      <c r="AR192" s="202"/>
      <c r="AS192" s="202"/>
      <c r="AT192" s="203">
        <f t="shared" si="99"/>
        <v>0</v>
      </c>
      <c r="AU192" s="202"/>
      <c r="AV192" s="202"/>
      <c r="AW192" s="203">
        <f t="shared" si="100"/>
        <v>0</v>
      </c>
      <c r="AX192" s="202"/>
      <c r="AY192" s="202"/>
      <c r="AZ192" s="203">
        <f t="shared" si="101"/>
        <v>0</v>
      </c>
      <c r="BA192" s="202"/>
      <c r="BB192" s="202"/>
      <c r="BC192" s="203">
        <f t="shared" si="102"/>
        <v>0</v>
      </c>
      <c r="BD192" s="202"/>
      <c r="BE192" s="202"/>
      <c r="BF192" s="203">
        <f t="shared" si="103"/>
        <v>0</v>
      </c>
      <c r="BG192" s="202"/>
      <c r="BH192" s="202"/>
      <c r="BI192" s="203">
        <f t="shared" si="104"/>
        <v>0</v>
      </c>
      <c r="BJ192" s="202"/>
      <c r="BK192" s="202"/>
      <c r="BL192" s="203">
        <f t="shared" si="105"/>
        <v>0</v>
      </c>
      <c r="BM192" s="202"/>
      <c r="BN192" s="202"/>
      <c r="BO192" s="203">
        <f t="shared" si="106"/>
        <v>0</v>
      </c>
      <c r="BP192" s="202"/>
      <c r="BQ192" s="202"/>
      <c r="BR192" s="203">
        <f t="shared" si="107"/>
        <v>0</v>
      </c>
      <c r="BS192" s="202"/>
      <c r="BT192" s="202"/>
      <c r="BU192" s="203">
        <f t="shared" si="108"/>
        <v>0</v>
      </c>
      <c r="BV192" s="202"/>
      <c r="BW192" s="202"/>
      <c r="BX192" s="203">
        <f t="shared" si="109"/>
        <v>0</v>
      </c>
      <c r="BY192" s="202"/>
      <c r="BZ192" s="202"/>
      <c r="CA192" s="203">
        <f t="shared" si="110"/>
        <v>0</v>
      </c>
      <c r="CB192" s="202"/>
      <c r="CC192" s="202"/>
      <c r="CD192" s="203">
        <f t="shared" si="111"/>
        <v>0</v>
      </c>
      <c r="CE192" s="202"/>
      <c r="CF192" s="202"/>
      <c r="CG192" s="203">
        <f t="shared" si="112"/>
        <v>0</v>
      </c>
      <c r="CH192" s="202"/>
      <c r="CI192" s="202"/>
      <c r="CJ192" s="203">
        <f t="shared" si="113"/>
        <v>0</v>
      </c>
    </row>
    <row r="193" spans="2:88" x14ac:dyDescent="0.25">
      <c r="B193" s="180"/>
      <c r="C193" s="180"/>
      <c r="D193" s="181"/>
      <c r="E193" s="38">
        <f t="shared" si="86"/>
        <v>45016</v>
      </c>
      <c r="F193" s="186"/>
      <c r="G193" s="203"/>
      <c r="H193" s="202"/>
      <c r="I193" s="202"/>
      <c r="J193" s="203">
        <f t="shared" si="87"/>
        <v>0</v>
      </c>
      <c r="K193" s="202"/>
      <c r="L193" s="202"/>
      <c r="M193" s="203">
        <f t="shared" si="88"/>
        <v>0</v>
      </c>
      <c r="N193" s="202"/>
      <c r="O193" s="202"/>
      <c r="P193" s="203">
        <f t="shared" si="89"/>
        <v>0</v>
      </c>
      <c r="Q193" s="202"/>
      <c r="R193" s="202"/>
      <c r="S193" s="203">
        <f t="shared" si="90"/>
        <v>0</v>
      </c>
      <c r="T193" s="202"/>
      <c r="U193" s="202"/>
      <c r="V193" s="203">
        <f t="shared" si="91"/>
        <v>0</v>
      </c>
      <c r="W193" s="202"/>
      <c r="X193" s="202"/>
      <c r="Y193" s="203">
        <f t="shared" si="92"/>
        <v>0</v>
      </c>
      <c r="Z193" s="202"/>
      <c r="AA193" s="202"/>
      <c r="AB193" s="203">
        <f t="shared" si="93"/>
        <v>0</v>
      </c>
      <c r="AC193" s="202"/>
      <c r="AD193" s="202"/>
      <c r="AE193" s="203">
        <f t="shared" si="94"/>
        <v>0</v>
      </c>
      <c r="AF193" s="202"/>
      <c r="AG193" s="202"/>
      <c r="AH193" s="203">
        <f t="shared" si="95"/>
        <v>0</v>
      </c>
      <c r="AI193" s="202"/>
      <c r="AJ193" s="202"/>
      <c r="AK193" s="203">
        <f t="shared" si="96"/>
        <v>0</v>
      </c>
      <c r="AL193" s="202"/>
      <c r="AM193" s="202"/>
      <c r="AN193" s="203">
        <f t="shared" si="97"/>
        <v>0</v>
      </c>
      <c r="AO193" s="202"/>
      <c r="AP193" s="202"/>
      <c r="AQ193" s="203">
        <f t="shared" si="98"/>
        <v>0</v>
      </c>
      <c r="AR193" s="202"/>
      <c r="AS193" s="202"/>
      <c r="AT193" s="203">
        <f t="shared" si="99"/>
        <v>0</v>
      </c>
      <c r="AU193" s="202"/>
      <c r="AV193" s="202"/>
      <c r="AW193" s="203">
        <f t="shared" si="100"/>
        <v>0</v>
      </c>
      <c r="AX193" s="202"/>
      <c r="AY193" s="202"/>
      <c r="AZ193" s="203">
        <f t="shared" si="101"/>
        <v>0</v>
      </c>
      <c r="BA193" s="202"/>
      <c r="BB193" s="202"/>
      <c r="BC193" s="203">
        <f t="shared" si="102"/>
        <v>0</v>
      </c>
      <c r="BD193" s="202"/>
      <c r="BE193" s="202"/>
      <c r="BF193" s="203">
        <f t="shared" si="103"/>
        <v>0</v>
      </c>
      <c r="BG193" s="202"/>
      <c r="BH193" s="202"/>
      <c r="BI193" s="203">
        <f t="shared" si="104"/>
        <v>0</v>
      </c>
      <c r="BJ193" s="202"/>
      <c r="BK193" s="202"/>
      <c r="BL193" s="203">
        <f t="shared" si="105"/>
        <v>0</v>
      </c>
      <c r="BM193" s="202"/>
      <c r="BN193" s="202"/>
      <c r="BO193" s="203">
        <f t="shared" si="106"/>
        <v>0</v>
      </c>
      <c r="BP193" s="202"/>
      <c r="BQ193" s="202"/>
      <c r="BR193" s="203">
        <f t="shared" si="107"/>
        <v>0</v>
      </c>
      <c r="BS193" s="202"/>
      <c r="BT193" s="202"/>
      <c r="BU193" s="203">
        <f t="shared" si="108"/>
        <v>0</v>
      </c>
      <c r="BV193" s="202"/>
      <c r="BW193" s="202"/>
      <c r="BX193" s="203">
        <f t="shared" si="109"/>
        <v>0</v>
      </c>
      <c r="BY193" s="202"/>
      <c r="BZ193" s="202"/>
      <c r="CA193" s="203">
        <f t="shared" si="110"/>
        <v>0</v>
      </c>
      <c r="CB193" s="202"/>
      <c r="CC193" s="202"/>
      <c r="CD193" s="203">
        <f t="shared" si="111"/>
        <v>0</v>
      </c>
      <c r="CE193" s="202"/>
      <c r="CF193" s="202"/>
      <c r="CG193" s="203">
        <f t="shared" si="112"/>
        <v>0</v>
      </c>
      <c r="CH193" s="202"/>
      <c r="CI193" s="202"/>
      <c r="CJ193" s="203">
        <f t="shared" si="113"/>
        <v>0</v>
      </c>
    </row>
    <row r="194" spans="2:88" x14ac:dyDescent="0.25">
      <c r="B194" s="180"/>
      <c r="C194" s="180"/>
      <c r="D194" s="181"/>
      <c r="E194" s="38">
        <f t="shared" si="86"/>
        <v>45016</v>
      </c>
      <c r="F194" s="186"/>
      <c r="G194" s="203"/>
      <c r="H194" s="202"/>
      <c r="I194" s="202"/>
      <c r="J194" s="203">
        <f t="shared" si="87"/>
        <v>0</v>
      </c>
      <c r="K194" s="202"/>
      <c r="L194" s="202"/>
      <c r="M194" s="203">
        <f t="shared" si="88"/>
        <v>0</v>
      </c>
      <c r="N194" s="202"/>
      <c r="O194" s="202"/>
      <c r="P194" s="203">
        <f t="shared" si="89"/>
        <v>0</v>
      </c>
      <c r="Q194" s="202"/>
      <c r="R194" s="202"/>
      <c r="S194" s="203">
        <f t="shared" si="90"/>
        <v>0</v>
      </c>
      <c r="T194" s="202"/>
      <c r="U194" s="202"/>
      <c r="V194" s="203">
        <f t="shared" si="91"/>
        <v>0</v>
      </c>
      <c r="W194" s="202"/>
      <c r="X194" s="202"/>
      <c r="Y194" s="203">
        <f t="shared" si="92"/>
        <v>0</v>
      </c>
      <c r="Z194" s="202"/>
      <c r="AA194" s="202"/>
      <c r="AB194" s="203">
        <f t="shared" si="93"/>
        <v>0</v>
      </c>
      <c r="AC194" s="202"/>
      <c r="AD194" s="202"/>
      <c r="AE194" s="203">
        <f t="shared" si="94"/>
        <v>0</v>
      </c>
      <c r="AF194" s="202"/>
      <c r="AG194" s="202"/>
      <c r="AH194" s="203">
        <f t="shared" si="95"/>
        <v>0</v>
      </c>
      <c r="AI194" s="202"/>
      <c r="AJ194" s="202"/>
      <c r="AK194" s="203">
        <f t="shared" si="96"/>
        <v>0</v>
      </c>
      <c r="AL194" s="202"/>
      <c r="AM194" s="202"/>
      <c r="AN194" s="203">
        <f t="shared" si="97"/>
        <v>0</v>
      </c>
      <c r="AO194" s="202"/>
      <c r="AP194" s="202"/>
      <c r="AQ194" s="203">
        <f t="shared" si="98"/>
        <v>0</v>
      </c>
      <c r="AR194" s="202"/>
      <c r="AS194" s="202"/>
      <c r="AT194" s="203">
        <f t="shared" si="99"/>
        <v>0</v>
      </c>
      <c r="AU194" s="202"/>
      <c r="AV194" s="202"/>
      <c r="AW194" s="203">
        <f t="shared" si="100"/>
        <v>0</v>
      </c>
      <c r="AX194" s="202"/>
      <c r="AY194" s="202"/>
      <c r="AZ194" s="203">
        <f t="shared" si="101"/>
        <v>0</v>
      </c>
      <c r="BA194" s="202"/>
      <c r="BB194" s="202"/>
      <c r="BC194" s="203">
        <f t="shared" si="102"/>
        <v>0</v>
      </c>
      <c r="BD194" s="202"/>
      <c r="BE194" s="202"/>
      <c r="BF194" s="203">
        <f t="shared" si="103"/>
        <v>0</v>
      </c>
      <c r="BG194" s="202"/>
      <c r="BH194" s="202"/>
      <c r="BI194" s="203">
        <f t="shared" si="104"/>
        <v>0</v>
      </c>
      <c r="BJ194" s="202"/>
      <c r="BK194" s="202"/>
      <c r="BL194" s="203">
        <f t="shared" si="105"/>
        <v>0</v>
      </c>
      <c r="BM194" s="202"/>
      <c r="BN194" s="202"/>
      <c r="BO194" s="203">
        <f t="shared" si="106"/>
        <v>0</v>
      </c>
      <c r="BP194" s="202"/>
      <c r="BQ194" s="202"/>
      <c r="BR194" s="203">
        <f t="shared" si="107"/>
        <v>0</v>
      </c>
      <c r="BS194" s="202"/>
      <c r="BT194" s="202"/>
      <c r="BU194" s="203">
        <f t="shared" si="108"/>
        <v>0</v>
      </c>
      <c r="BV194" s="202"/>
      <c r="BW194" s="202"/>
      <c r="BX194" s="203">
        <f t="shared" si="109"/>
        <v>0</v>
      </c>
      <c r="BY194" s="202"/>
      <c r="BZ194" s="202"/>
      <c r="CA194" s="203">
        <f t="shared" si="110"/>
        <v>0</v>
      </c>
      <c r="CB194" s="202"/>
      <c r="CC194" s="202"/>
      <c r="CD194" s="203">
        <f t="shared" si="111"/>
        <v>0</v>
      </c>
      <c r="CE194" s="202"/>
      <c r="CF194" s="202"/>
      <c r="CG194" s="203">
        <f t="shared" si="112"/>
        <v>0</v>
      </c>
      <c r="CH194" s="202"/>
      <c r="CI194" s="202"/>
      <c r="CJ194" s="203">
        <f t="shared" si="113"/>
        <v>0</v>
      </c>
    </row>
    <row r="195" spans="2:88" x14ac:dyDescent="0.25">
      <c r="B195" s="180"/>
      <c r="C195" s="180"/>
      <c r="D195" s="181"/>
      <c r="E195" s="38">
        <f t="shared" si="86"/>
        <v>45016</v>
      </c>
      <c r="F195" s="186"/>
      <c r="G195" s="203"/>
      <c r="H195" s="202"/>
      <c r="I195" s="202"/>
      <c r="J195" s="203">
        <f t="shared" si="87"/>
        <v>0</v>
      </c>
      <c r="K195" s="202"/>
      <c r="L195" s="202"/>
      <c r="M195" s="203">
        <f t="shared" si="88"/>
        <v>0</v>
      </c>
      <c r="N195" s="202"/>
      <c r="O195" s="202"/>
      <c r="P195" s="203">
        <f t="shared" si="89"/>
        <v>0</v>
      </c>
      <c r="Q195" s="202"/>
      <c r="R195" s="202"/>
      <c r="S195" s="203">
        <f t="shared" si="90"/>
        <v>0</v>
      </c>
      <c r="T195" s="202"/>
      <c r="U195" s="202"/>
      <c r="V195" s="203">
        <f t="shared" si="91"/>
        <v>0</v>
      </c>
      <c r="W195" s="202"/>
      <c r="X195" s="202"/>
      <c r="Y195" s="203">
        <f t="shared" si="92"/>
        <v>0</v>
      </c>
      <c r="Z195" s="202"/>
      <c r="AA195" s="202"/>
      <c r="AB195" s="203">
        <f t="shared" si="93"/>
        <v>0</v>
      </c>
      <c r="AC195" s="202"/>
      <c r="AD195" s="202"/>
      <c r="AE195" s="203">
        <f t="shared" si="94"/>
        <v>0</v>
      </c>
      <c r="AF195" s="202"/>
      <c r="AG195" s="202"/>
      <c r="AH195" s="203">
        <f t="shared" si="95"/>
        <v>0</v>
      </c>
      <c r="AI195" s="202"/>
      <c r="AJ195" s="202"/>
      <c r="AK195" s="203">
        <f t="shared" si="96"/>
        <v>0</v>
      </c>
      <c r="AL195" s="202"/>
      <c r="AM195" s="202"/>
      <c r="AN195" s="203">
        <f t="shared" si="97"/>
        <v>0</v>
      </c>
      <c r="AO195" s="202"/>
      <c r="AP195" s="202"/>
      <c r="AQ195" s="203">
        <f t="shared" si="98"/>
        <v>0</v>
      </c>
      <c r="AR195" s="202"/>
      <c r="AS195" s="202"/>
      <c r="AT195" s="203">
        <f t="shared" si="99"/>
        <v>0</v>
      </c>
      <c r="AU195" s="202"/>
      <c r="AV195" s="202"/>
      <c r="AW195" s="203">
        <f t="shared" si="100"/>
        <v>0</v>
      </c>
      <c r="AX195" s="202"/>
      <c r="AY195" s="202"/>
      <c r="AZ195" s="203">
        <f t="shared" si="101"/>
        <v>0</v>
      </c>
      <c r="BA195" s="202"/>
      <c r="BB195" s="202"/>
      <c r="BC195" s="203">
        <f t="shared" si="102"/>
        <v>0</v>
      </c>
      <c r="BD195" s="202"/>
      <c r="BE195" s="202"/>
      <c r="BF195" s="203">
        <f t="shared" si="103"/>
        <v>0</v>
      </c>
      <c r="BG195" s="202"/>
      <c r="BH195" s="202"/>
      <c r="BI195" s="203">
        <f t="shared" si="104"/>
        <v>0</v>
      </c>
      <c r="BJ195" s="202"/>
      <c r="BK195" s="202"/>
      <c r="BL195" s="203">
        <f t="shared" si="105"/>
        <v>0</v>
      </c>
      <c r="BM195" s="202"/>
      <c r="BN195" s="202"/>
      <c r="BO195" s="203">
        <f t="shared" si="106"/>
        <v>0</v>
      </c>
      <c r="BP195" s="202"/>
      <c r="BQ195" s="202"/>
      <c r="BR195" s="203">
        <f t="shared" si="107"/>
        <v>0</v>
      </c>
      <c r="BS195" s="202"/>
      <c r="BT195" s="202"/>
      <c r="BU195" s="203">
        <f t="shared" si="108"/>
        <v>0</v>
      </c>
      <c r="BV195" s="202"/>
      <c r="BW195" s="202"/>
      <c r="BX195" s="203">
        <f t="shared" si="109"/>
        <v>0</v>
      </c>
      <c r="BY195" s="202"/>
      <c r="BZ195" s="202"/>
      <c r="CA195" s="203">
        <f t="shared" si="110"/>
        <v>0</v>
      </c>
      <c r="CB195" s="202"/>
      <c r="CC195" s="202"/>
      <c r="CD195" s="203">
        <f t="shared" si="111"/>
        <v>0</v>
      </c>
      <c r="CE195" s="202"/>
      <c r="CF195" s="202"/>
      <c r="CG195" s="203">
        <f t="shared" si="112"/>
        <v>0</v>
      </c>
      <c r="CH195" s="202"/>
      <c r="CI195" s="202"/>
      <c r="CJ195" s="203">
        <f t="shared" si="113"/>
        <v>0</v>
      </c>
    </row>
    <row r="196" spans="2:88" x14ac:dyDescent="0.25">
      <c r="B196" s="180"/>
      <c r="C196" s="180"/>
      <c r="D196" s="181"/>
      <c r="E196" s="38">
        <f t="shared" si="86"/>
        <v>45016</v>
      </c>
      <c r="F196" s="186"/>
      <c r="G196" s="203"/>
      <c r="H196" s="202"/>
      <c r="I196" s="202"/>
      <c r="J196" s="203">
        <f t="shared" si="87"/>
        <v>0</v>
      </c>
      <c r="K196" s="202"/>
      <c r="L196" s="202"/>
      <c r="M196" s="203">
        <f t="shared" si="88"/>
        <v>0</v>
      </c>
      <c r="N196" s="202"/>
      <c r="O196" s="202"/>
      <c r="P196" s="203">
        <f t="shared" si="89"/>
        <v>0</v>
      </c>
      <c r="Q196" s="202"/>
      <c r="R196" s="202"/>
      <c r="S196" s="203">
        <f t="shared" si="90"/>
        <v>0</v>
      </c>
      <c r="T196" s="202"/>
      <c r="U196" s="202"/>
      <c r="V196" s="203">
        <f t="shared" si="91"/>
        <v>0</v>
      </c>
      <c r="W196" s="202"/>
      <c r="X196" s="202"/>
      <c r="Y196" s="203">
        <f t="shared" si="92"/>
        <v>0</v>
      </c>
      <c r="Z196" s="202"/>
      <c r="AA196" s="202"/>
      <c r="AB196" s="203">
        <f t="shared" si="93"/>
        <v>0</v>
      </c>
      <c r="AC196" s="202"/>
      <c r="AD196" s="202"/>
      <c r="AE196" s="203">
        <f t="shared" si="94"/>
        <v>0</v>
      </c>
      <c r="AF196" s="202"/>
      <c r="AG196" s="202"/>
      <c r="AH196" s="203">
        <f t="shared" si="95"/>
        <v>0</v>
      </c>
      <c r="AI196" s="202"/>
      <c r="AJ196" s="202"/>
      <c r="AK196" s="203">
        <f t="shared" si="96"/>
        <v>0</v>
      </c>
      <c r="AL196" s="202"/>
      <c r="AM196" s="202"/>
      <c r="AN196" s="203">
        <f t="shared" si="97"/>
        <v>0</v>
      </c>
      <c r="AO196" s="202"/>
      <c r="AP196" s="202"/>
      <c r="AQ196" s="203">
        <f t="shared" si="98"/>
        <v>0</v>
      </c>
      <c r="AR196" s="202"/>
      <c r="AS196" s="202"/>
      <c r="AT196" s="203">
        <f t="shared" si="99"/>
        <v>0</v>
      </c>
      <c r="AU196" s="202"/>
      <c r="AV196" s="202"/>
      <c r="AW196" s="203">
        <f t="shared" si="100"/>
        <v>0</v>
      </c>
      <c r="AX196" s="202"/>
      <c r="AY196" s="202"/>
      <c r="AZ196" s="203">
        <f t="shared" si="101"/>
        <v>0</v>
      </c>
      <c r="BA196" s="202"/>
      <c r="BB196" s="202"/>
      <c r="BC196" s="203">
        <f t="shared" si="102"/>
        <v>0</v>
      </c>
      <c r="BD196" s="202"/>
      <c r="BE196" s="202"/>
      <c r="BF196" s="203">
        <f t="shared" si="103"/>
        <v>0</v>
      </c>
      <c r="BG196" s="202"/>
      <c r="BH196" s="202"/>
      <c r="BI196" s="203">
        <f t="shared" si="104"/>
        <v>0</v>
      </c>
      <c r="BJ196" s="202"/>
      <c r="BK196" s="202"/>
      <c r="BL196" s="203">
        <f t="shared" si="105"/>
        <v>0</v>
      </c>
      <c r="BM196" s="202"/>
      <c r="BN196" s="202"/>
      <c r="BO196" s="203">
        <f t="shared" si="106"/>
        <v>0</v>
      </c>
      <c r="BP196" s="202"/>
      <c r="BQ196" s="202"/>
      <c r="BR196" s="203">
        <f t="shared" si="107"/>
        <v>0</v>
      </c>
      <c r="BS196" s="202"/>
      <c r="BT196" s="202"/>
      <c r="BU196" s="203">
        <f t="shared" si="108"/>
        <v>0</v>
      </c>
      <c r="BV196" s="202"/>
      <c r="BW196" s="202"/>
      <c r="BX196" s="203">
        <f t="shared" si="109"/>
        <v>0</v>
      </c>
      <c r="BY196" s="202"/>
      <c r="BZ196" s="202"/>
      <c r="CA196" s="203">
        <f t="shared" si="110"/>
        <v>0</v>
      </c>
      <c r="CB196" s="202"/>
      <c r="CC196" s="202"/>
      <c r="CD196" s="203">
        <f t="shared" si="111"/>
        <v>0</v>
      </c>
      <c r="CE196" s="202"/>
      <c r="CF196" s="202"/>
      <c r="CG196" s="203">
        <f t="shared" si="112"/>
        <v>0</v>
      </c>
      <c r="CH196" s="202"/>
      <c r="CI196" s="202"/>
      <c r="CJ196" s="203">
        <f t="shared" si="113"/>
        <v>0</v>
      </c>
    </row>
    <row r="197" spans="2:88" x14ac:dyDescent="0.25">
      <c r="B197" s="180"/>
      <c r="C197" s="180"/>
      <c r="D197" s="181"/>
      <c r="E197" s="38">
        <f t="shared" si="86"/>
        <v>45016</v>
      </c>
      <c r="F197" s="186"/>
      <c r="G197" s="203"/>
      <c r="H197" s="202"/>
      <c r="I197" s="202"/>
      <c r="J197" s="203">
        <f t="shared" si="87"/>
        <v>0</v>
      </c>
      <c r="K197" s="202"/>
      <c r="L197" s="202"/>
      <c r="M197" s="203">
        <f t="shared" si="88"/>
        <v>0</v>
      </c>
      <c r="N197" s="202"/>
      <c r="O197" s="202"/>
      <c r="P197" s="203">
        <f t="shared" si="89"/>
        <v>0</v>
      </c>
      <c r="Q197" s="202"/>
      <c r="R197" s="202"/>
      <c r="S197" s="203">
        <f t="shared" si="90"/>
        <v>0</v>
      </c>
      <c r="T197" s="202"/>
      <c r="U197" s="202"/>
      <c r="V197" s="203">
        <f t="shared" si="91"/>
        <v>0</v>
      </c>
      <c r="W197" s="202"/>
      <c r="X197" s="202"/>
      <c r="Y197" s="203">
        <f t="shared" si="92"/>
        <v>0</v>
      </c>
      <c r="Z197" s="202"/>
      <c r="AA197" s="202"/>
      <c r="AB197" s="203">
        <f t="shared" si="93"/>
        <v>0</v>
      </c>
      <c r="AC197" s="202"/>
      <c r="AD197" s="202"/>
      <c r="AE197" s="203">
        <f t="shared" si="94"/>
        <v>0</v>
      </c>
      <c r="AF197" s="202"/>
      <c r="AG197" s="202"/>
      <c r="AH197" s="203">
        <f t="shared" si="95"/>
        <v>0</v>
      </c>
      <c r="AI197" s="202"/>
      <c r="AJ197" s="202"/>
      <c r="AK197" s="203">
        <f t="shared" si="96"/>
        <v>0</v>
      </c>
      <c r="AL197" s="202"/>
      <c r="AM197" s="202"/>
      <c r="AN197" s="203">
        <f t="shared" si="97"/>
        <v>0</v>
      </c>
      <c r="AO197" s="202"/>
      <c r="AP197" s="202"/>
      <c r="AQ197" s="203">
        <f t="shared" si="98"/>
        <v>0</v>
      </c>
      <c r="AR197" s="202"/>
      <c r="AS197" s="202"/>
      <c r="AT197" s="203">
        <f t="shared" si="99"/>
        <v>0</v>
      </c>
      <c r="AU197" s="202"/>
      <c r="AV197" s="202"/>
      <c r="AW197" s="203">
        <f t="shared" si="100"/>
        <v>0</v>
      </c>
      <c r="AX197" s="202"/>
      <c r="AY197" s="202"/>
      <c r="AZ197" s="203">
        <f t="shared" si="101"/>
        <v>0</v>
      </c>
      <c r="BA197" s="202"/>
      <c r="BB197" s="202"/>
      <c r="BC197" s="203">
        <f t="shared" si="102"/>
        <v>0</v>
      </c>
      <c r="BD197" s="202"/>
      <c r="BE197" s="202"/>
      <c r="BF197" s="203">
        <f t="shared" si="103"/>
        <v>0</v>
      </c>
      <c r="BG197" s="202"/>
      <c r="BH197" s="202"/>
      <c r="BI197" s="203">
        <f t="shared" si="104"/>
        <v>0</v>
      </c>
      <c r="BJ197" s="202"/>
      <c r="BK197" s="202"/>
      <c r="BL197" s="203">
        <f t="shared" si="105"/>
        <v>0</v>
      </c>
      <c r="BM197" s="202"/>
      <c r="BN197" s="202"/>
      <c r="BO197" s="203">
        <f t="shared" si="106"/>
        <v>0</v>
      </c>
      <c r="BP197" s="202"/>
      <c r="BQ197" s="202"/>
      <c r="BR197" s="203">
        <f t="shared" si="107"/>
        <v>0</v>
      </c>
      <c r="BS197" s="202"/>
      <c r="BT197" s="202"/>
      <c r="BU197" s="203">
        <f t="shared" si="108"/>
        <v>0</v>
      </c>
      <c r="BV197" s="202"/>
      <c r="BW197" s="202"/>
      <c r="BX197" s="203">
        <f t="shared" si="109"/>
        <v>0</v>
      </c>
      <c r="BY197" s="202"/>
      <c r="BZ197" s="202"/>
      <c r="CA197" s="203">
        <f t="shared" si="110"/>
        <v>0</v>
      </c>
      <c r="CB197" s="202"/>
      <c r="CC197" s="202"/>
      <c r="CD197" s="203">
        <f t="shared" si="111"/>
        <v>0</v>
      </c>
      <c r="CE197" s="202"/>
      <c r="CF197" s="202"/>
      <c r="CG197" s="203">
        <f t="shared" si="112"/>
        <v>0</v>
      </c>
      <c r="CH197" s="202"/>
      <c r="CI197" s="202"/>
      <c r="CJ197" s="203">
        <f t="shared" si="113"/>
        <v>0</v>
      </c>
    </row>
    <row r="198" spans="2:88" x14ac:dyDescent="0.25">
      <c r="B198" s="180"/>
      <c r="C198" s="180"/>
      <c r="D198" s="181"/>
      <c r="E198" s="38">
        <f t="shared" si="86"/>
        <v>45016</v>
      </c>
      <c r="F198" s="186"/>
      <c r="G198" s="203"/>
      <c r="H198" s="202"/>
      <c r="I198" s="202"/>
      <c r="J198" s="203">
        <f t="shared" si="87"/>
        <v>0</v>
      </c>
      <c r="K198" s="202"/>
      <c r="L198" s="202"/>
      <c r="M198" s="203">
        <f t="shared" si="88"/>
        <v>0</v>
      </c>
      <c r="N198" s="202"/>
      <c r="O198" s="202"/>
      <c r="P198" s="203">
        <f t="shared" si="89"/>
        <v>0</v>
      </c>
      <c r="Q198" s="202"/>
      <c r="R198" s="202"/>
      <c r="S198" s="203">
        <f t="shared" si="90"/>
        <v>0</v>
      </c>
      <c r="T198" s="202"/>
      <c r="U198" s="202"/>
      <c r="V198" s="203">
        <f t="shared" si="91"/>
        <v>0</v>
      </c>
      <c r="W198" s="202"/>
      <c r="X198" s="202"/>
      <c r="Y198" s="203">
        <f t="shared" si="92"/>
        <v>0</v>
      </c>
      <c r="Z198" s="202"/>
      <c r="AA198" s="202"/>
      <c r="AB198" s="203">
        <f t="shared" si="93"/>
        <v>0</v>
      </c>
      <c r="AC198" s="202"/>
      <c r="AD198" s="202"/>
      <c r="AE198" s="203">
        <f t="shared" si="94"/>
        <v>0</v>
      </c>
      <c r="AF198" s="202"/>
      <c r="AG198" s="202"/>
      <c r="AH198" s="203">
        <f t="shared" si="95"/>
        <v>0</v>
      </c>
      <c r="AI198" s="202"/>
      <c r="AJ198" s="202"/>
      <c r="AK198" s="203">
        <f t="shared" si="96"/>
        <v>0</v>
      </c>
      <c r="AL198" s="202"/>
      <c r="AM198" s="202"/>
      <c r="AN198" s="203">
        <f t="shared" si="97"/>
        <v>0</v>
      </c>
      <c r="AO198" s="202"/>
      <c r="AP198" s="202"/>
      <c r="AQ198" s="203">
        <f t="shared" si="98"/>
        <v>0</v>
      </c>
      <c r="AR198" s="202"/>
      <c r="AS198" s="202"/>
      <c r="AT198" s="203">
        <f t="shared" si="99"/>
        <v>0</v>
      </c>
      <c r="AU198" s="202"/>
      <c r="AV198" s="202"/>
      <c r="AW198" s="203">
        <f t="shared" si="100"/>
        <v>0</v>
      </c>
      <c r="AX198" s="202"/>
      <c r="AY198" s="202"/>
      <c r="AZ198" s="203">
        <f t="shared" si="101"/>
        <v>0</v>
      </c>
      <c r="BA198" s="202"/>
      <c r="BB198" s="202"/>
      <c r="BC198" s="203">
        <f t="shared" si="102"/>
        <v>0</v>
      </c>
      <c r="BD198" s="202"/>
      <c r="BE198" s="202"/>
      <c r="BF198" s="203">
        <f t="shared" si="103"/>
        <v>0</v>
      </c>
      <c r="BG198" s="202"/>
      <c r="BH198" s="202"/>
      <c r="BI198" s="203">
        <f t="shared" si="104"/>
        <v>0</v>
      </c>
      <c r="BJ198" s="202"/>
      <c r="BK198" s="202"/>
      <c r="BL198" s="203">
        <f t="shared" si="105"/>
        <v>0</v>
      </c>
      <c r="BM198" s="202"/>
      <c r="BN198" s="202"/>
      <c r="BO198" s="203">
        <f t="shared" si="106"/>
        <v>0</v>
      </c>
      <c r="BP198" s="202"/>
      <c r="BQ198" s="202"/>
      <c r="BR198" s="203">
        <f t="shared" si="107"/>
        <v>0</v>
      </c>
      <c r="BS198" s="202"/>
      <c r="BT198" s="202"/>
      <c r="BU198" s="203">
        <f t="shared" si="108"/>
        <v>0</v>
      </c>
      <c r="BV198" s="202"/>
      <c r="BW198" s="202"/>
      <c r="BX198" s="203">
        <f t="shared" si="109"/>
        <v>0</v>
      </c>
      <c r="BY198" s="202"/>
      <c r="BZ198" s="202"/>
      <c r="CA198" s="203">
        <f t="shared" si="110"/>
        <v>0</v>
      </c>
      <c r="CB198" s="202"/>
      <c r="CC198" s="202"/>
      <c r="CD198" s="203">
        <f t="shared" si="111"/>
        <v>0</v>
      </c>
      <c r="CE198" s="202"/>
      <c r="CF198" s="202"/>
      <c r="CG198" s="203">
        <f t="shared" si="112"/>
        <v>0</v>
      </c>
      <c r="CH198" s="202"/>
      <c r="CI198" s="202"/>
      <c r="CJ198" s="203">
        <f t="shared" si="113"/>
        <v>0</v>
      </c>
    </row>
    <row r="199" spans="2:88" x14ac:dyDescent="0.25">
      <c r="B199" s="180"/>
      <c r="C199" s="180"/>
      <c r="D199" s="181"/>
      <c r="E199" s="38">
        <f t="shared" si="86"/>
        <v>45016</v>
      </c>
      <c r="F199" s="186"/>
      <c r="G199" s="203"/>
      <c r="H199" s="202"/>
      <c r="I199" s="202"/>
      <c r="J199" s="203">
        <f t="shared" si="87"/>
        <v>0</v>
      </c>
      <c r="K199" s="202"/>
      <c r="L199" s="202"/>
      <c r="M199" s="203">
        <f t="shared" si="88"/>
        <v>0</v>
      </c>
      <c r="N199" s="202"/>
      <c r="O199" s="202"/>
      <c r="P199" s="203">
        <f t="shared" si="89"/>
        <v>0</v>
      </c>
      <c r="Q199" s="202"/>
      <c r="R199" s="202"/>
      <c r="S199" s="203">
        <f t="shared" si="90"/>
        <v>0</v>
      </c>
      <c r="T199" s="202"/>
      <c r="U199" s="202"/>
      <c r="V199" s="203">
        <f t="shared" si="91"/>
        <v>0</v>
      </c>
      <c r="W199" s="202"/>
      <c r="X199" s="202"/>
      <c r="Y199" s="203">
        <f t="shared" si="92"/>
        <v>0</v>
      </c>
      <c r="Z199" s="202"/>
      <c r="AA199" s="202"/>
      <c r="AB199" s="203">
        <f t="shared" si="93"/>
        <v>0</v>
      </c>
      <c r="AC199" s="202"/>
      <c r="AD199" s="202"/>
      <c r="AE199" s="203">
        <f t="shared" si="94"/>
        <v>0</v>
      </c>
      <c r="AF199" s="202"/>
      <c r="AG199" s="202"/>
      <c r="AH199" s="203">
        <f t="shared" si="95"/>
        <v>0</v>
      </c>
      <c r="AI199" s="202"/>
      <c r="AJ199" s="202"/>
      <c r="AK199" s="203">
        <f t="shared" si="96"/>
        <v>0</v>
      </c>
      <c r="AL199" s="202"/>
      <c r="AM199" s="202"/>
      <c r="AN199" s="203">
        <f t="shared" si="97"/>
        <v>0</v>
      </c>
      <c r="AO199" s="202"/>
      <c r="AP199" s="202"/>
      <c r="AQ199" s="203">
        <f t="shared" si="98"/>
        <v>0</v>
      </c>
      <c r="AR199" s="202"/>
      <c r="AS199" s="202"/>
      <c r="AT199" s="203">
        <f t="shared" si="99"/>
        <v>0</v>
      </c>
      <c r="AU199" s="202"/>
      <c r="AV199" s="202"/>
      <c r="AW199" s="203">
        <f t="shared" si="100"/>
        <v>0</v>
      </c>
      <c r="AX199" s="202"/>
      <c r="AY199" s="202"/>
      <c r="AZ199" s="203">
        <f t="shared" si="101"/>
        <v>0</v>
      </c>
      <c r="BA199" s="202"/>
      <c r="BB199" s="202"/>
      <c r="BC199" s="203">
        <f t="shared" si="102"/>
        <v>0</v>
      </c>
      <c r="BD199" s="202"/>
      <c r="BE199" s="202"/>
      <c r="BF199" s="203">
        <f t="shared" si="103"/>
        <v>0</v>
      </c>
      <c r="BG199" s="202"/>
      <c r="BH199" s="202"/>
      <c r="BI199" s="203">
        <f t="shared" si="104"/>
        <v>0</v>
      </c>
      <c r="BJ199" s="202"/>
      <c r="BK199" s="202"/>
      <c r="BL199" s="203">
        <f t="shared" si="105"/>
        <v>0</v>
      </c>
      <c r="BM199" s="202"/>
      <c r="BN199" s="202"/>
      <c r="BO199" s="203">
        <f t="shared" si="106"/>
        <v>0</v>
      </c>
      <c r="BP199" s="202"/>
      <c r="BQ199" s="202"/>
      <c r="BR199" s="203">
        <f t="shared" si="107"/>
        <v>0</v>
      </c>
      <c r="BS199" s="202"/>
      <c r="BT199" s="202"/>
      <c r="BU199" s="203">
        <f t="shared" si="108"/>
        <v>0</v>
      </c>
      <c r="BV199" s="202"/>
      <c r="BW199" s="202"/>
      <c r="BX199" s="203">
        <f t="shared" si="109"/>
        <v>0</v>
      </c>
      <c r="BY199" s="202"/>
      <c r="BZ199" s="202"/>
      <c r="CA199" s="203">
        <f t="shared" si="110"/>
        <v>0</v>
      </c>
      <c r="CB199" s="202"/>
      <c r="CC199" s="202"/>
      <c r="CD199" s="203">
        <f t="shared" si="111"/>
        <v>0</v>
      </c>
      <c r="CE199" s="202"/>
      <c r="CF199" s="202"/>
      <c r="CG199" s="203">
        <f t="shared" si="112"/>
        <v>0</v>
      </c>
      <c r="CH199" s="202"/>
      <c r="CI199" s="202"/>
      <c r="CJ199" s="203">
        <f t="shared" si="113"/>
        <v>0</v>
      </c>
    </row>
    <row r="200" spans="2:88" x14ac:dyDescent="0.25">
      <c r="B200" s="180"/>
      <c r="C200" s="180"/>
      <c r="D200" s="181"/>
      <c r="E200" s="38">
        <f t="shared" si="86"/>
        <v>45016</v>
      </c>
      <c r="F200" s="186"/>
      <c r="G200" s="203"/>
      <c r="H200" s="202"/>
      <c r="I200" s="202"/>
      <c r="J200" s="203">
        <f t="shared" si="87"/>
        <v>0</v>
      </c>
      <c r="K200" s="202"/>
      <c r="L200" s="202"/>
      <c r="M200" s="203">
        <f t="shared" si="88"/>
        <v>0</v>
      </c>
      <c r="N200" s="202"/>
      <c r="O200" s="202"/>
      <c r="P200" s="203">
        <f t="shared" si="89"/>
        <v>0</v>
      </c>
      <c r="Q200" s="202"/>
      <c r="R200" s="202"/>
      <c r="S200" s="203">
        <f t="shared" si="90"/>
        <v>0</v>
      </c>
      <c r="T200" s="202"/>
      <c r="U200" s="202"/>
      <c r="V200" s="203">
        <f t="shared" si="91"/>
        <v>0</v>
      </c>
      <c r="W200" s="202"/>
      <c r="X200" s="202"/>
      <c r="Y200" s="203">
        <f t="shared" si="92"/>
        <v>0</v>
      </c>
      <c r="Z200" s="202"/>
      <c r="AA200" s="202"/>
      <c r="AB200" s="203">
        <f t="shared" si="93"/>
        <v>0</v>
      </c>
      <c r="AC200" s="202"/>
      <c r="AD200" s="202"/>
      <c r="AE200" s="203">
        <f t="shared" si="94"/>
        <v>0</v>
      </c>
      <c r="AF200" s="202"/>
      <c r="AG200" s="202"/>
      <c r="AH200" s="203">
        <f t="shared" si="95"/>
        <v>0</v>
      </c>
      <c r="AI200" s="202"/>
      <c r="AJ200" s="202"/>
      <c r="AK200" s="203">
        <f t="shared" si="96"/>
        <v>0</v>
      </c>
      <c r="AL200" s="202"/>
      <c r="AM200" s="202"/>
      <c r="AN200" s="203">
        <f t="shared" si="97"/>
        <v>0</v>
      </c>
      <c r="AO200" s="202"/>
      <c r="AP200" s="202"/>
      <c r="AQ200" s="203">
        <f t="shared" si="98"/>
        <v>0</v>
      </c>
      <c r="AR200" s="202"/>
      <c r="AS200" s="202"/>
      <c r="AT200" s="203">
        <f t="shared" si="99"/>
        <v>0</v>
      </c>
      <c r="AU200" s="202"/>
      <c r="AV200" s="202"/>
      <c r="AW200" s="203">
        <f t="shared" si="100"/>
        <v>0</v>
      </c>
      <c r="AX200" s="202"/>
      <c r="AY200" s="202"/>
      <c r="AZ200" s="203">
        <f t="shared" si="101"/>
        <v>0</v>
      </c>
      <c r="BA200" s="202"/>
      <c r="BB200" s="202"/>
      <c r="BC200" s="203">
        <f t="shared" si="102"/>
        <v>0</v>
      </c>
      <c r="BD200" s="202"/>
      <c r="BE200" s="202"/>
      <c r="BF200" s="203">
        <f t="shared" si="103"/>
        <v>0</v>
      </c>
      <c r="BG200" s="202"/>
      <c r="BH200" s="202"/>
      <c r="BI200" s="203">
        <f t="shared" si="104"/>
        <v>0</v>
      </c>
      <c r="BJ200" s="202"/>
      <c r="BK200" s="202"/>
      <c r="BL200" s="203">
        <f t="shared" si="105"/>
        <v>0</v>
      </c>
      <c r="BM200" s="202"/>
      <c r="BN200" s="202"/>
      <c r="BO200" s="203">
        <f t="shared" si="106"/>
        <v>0</v>
      </c>
      <c r="BP200" s="202"/>
      <c r="BQ200" s="202"/>
      <c r="BR200" s="203">
        <f t="shared" si="107"/>
        <v>0</v>
      </c>
      <c r="BS200" s="202"/>
      <c r="BT200" s="202"/>
      <c r="BU200" s="203">
        <f t="shared" si="108"/>
        <v>0</v>
      </c>
      <c r="BV200" s="202"/>
      <c r="BW200" s="202"/>
      <c r="BX200" s="203">
        <f t="shared" si="109"/>
        <v>0</v>
      </c>
      <c r="BY200" s="202"/>
      <c r="BZ200" s="202"/>
      <c r="CA200" s="203">
        <f t="shared" si="110"/>
        <v>0</v>
      </c>
      <c r="CB200" s="202"/>
      <c r="CC200" s="202"/>
      <c r="CD200" s="203">
        <f t="shared" si="111"/>
        <v>0</v>
      </c>
      <c r="CE200" s="202"/>
      <c r="CF200" s="202"/>
      <c r="CG200" s="203">
        <f t="shared" si="112"/>
        <v>0</v>
      </c>
      <c r="CH200" s="202"/>
      <c r="CI200" s="202"/>
      <c r="CJ200" s="203">
        <f t="shared" si="113"/>
        <v>0</v>
      </c>
    </row>
    <row r="201" spans="2:88" x14ac:dyDescent="0.25">
      <c r="B201" s="180"/>
      <c r="C201" s="180"/>
      <c r="D201" s="181"/>
      <c r="E201" s="38">
        <f t="shared" si="86"/>
        <v>45016</v>
      </c>
      <c r="F201" s="186"/>
      <c r="G201" s="203"/>
      <c r="H201" s="202"/>
      <c r="I201" s="202"/>
      <c r="J201" s="203">
        <f t="shared" si="87"/>
        <v>0</v>
      </c>
      <c r="K201" s="202"/>
      <c r="L201" s="202"/>
      <c r="M201" s="203">
        <f t="shared" si="88"/>
        <v>0</v>
      </c>
      <c r="N201" s="202"/>
      <c r="O201" s="202"/>
      <c r="P201" s="203">
        <f t="shared" si="89"/>
        <v>0</v>
      </c>
      <c r="Q201" s="202"/>
      <c r="R201" s="202"/>
      <c r="S201" s="203">
        <f t="shared" si="90"/>
        <v>0</v>
      </c>
      <c r="T201" s="202"/>
      <c r="U201" s="202"/>
      <c r="V201" s="203">
        <f t="shared" si="91"/>
        <v>0</v>
      </c>
      <c r="W201" s="202"/>
      <c r="X201" s="202"/>
      <c r="Y201" s="203">
        <f t="shared" si="92"/>
        <v>0</v>
      </c>
      <c r="Z201" s="202"/>
      <c r="AA201" s="202"/>
      <c r="AB201" s="203">
        <f t="shared" si="93"/>
        <v>0</v>
      </c>
      <c r="AC201" s="202"/>
      <c r="AD201" s="202"/>
      <c r="AE201" s="203">
        <f t="shared" si="94"/>
        <v>0</v>
      </c>
      <c r="AF201" s="202"/>
      <c r="AG201" s="202"/>
      <c r="AH201" s="203">
        <f t="shared" si="95"/>
        <v>0</v>
      </c>
      <c r="AI201" s="202"/>
      <c r="AJ201" s="202"/>
      <c r="AK201" s="203">
        <f t="shared" si="96"/>
        <v>0</v>
      </c>
      <c r="AL201" s="202"/>
      <c r="AM201" s="202"/>
      <c r="AN201" s="203">
        <f t="shared" si="97"/>
        <v>0</v>
      </c>
      <c r="AO201" s="202"/>
      <c r="AP201" s="202"/>
      <c r="AQ201" s="203">
        <f t="shared" si="98"/>
        <v>0</v>
      </c>
      <c r="AR201" s="202"/>
      <c r="AS201" s="202"/>
      <c r="AT201" s="203">
        <f t="shared" si="99"/>
        <v>0</v>
      </c>
      <c r="AU201" s="202"/>
      <c r="AV201" s="202"/>
      <c r="AW201" s="203">
        <f t="shared" si="100"/>
        <v>0</v>
      </c>
      <c r="AX201" s="202"/>
      <c r="AY201" s="202"/>
      <c r="AZ201" s="203">
        <f t="shared" si="101"/>
        <v>0</v>
      </c>
      <c r="BA201" s="202"/>
      <c r="BB201" s="202"/>
      <c r="BC201" s="203">
        <f t="shared" si="102"/>
        <v>0</v>
      </c>
      <c r="BD201" s="202"/>
      <c r="BE201" s="202"/>
      <c r="BF201" s="203">
        <f t="shared" si="103"/>
        <v>0</v>
      </c>
      <c r="BG201" s="202"/>
      <c r="BH201" s="202"/>
      <c r="BI201" s="203">
        <f t="shared" si="104"/>
        <v>0</v>
      </c>
      <c r="BJ201" s="202"/>
      <c r="BK201" s="202"/>
      <c r="BL201" s="203">
        <f t="shared" si="105"/>
        <v>0</v>
      </c>
      <c r="BM201" s="202"/>
      <c r="BN201" s="202"/>
      <c r="BO201" s="203">
        <f t="shared" si="106"/>
        <v>0</v>
      </c>
      <c r="BP201" s="202"/>
      <c r="BQ201" s="202"/>
      <c r="BR201" s="203">
        <f t="shared" si="107"/>
        <v>0</v>
      </c>
      <c r="BS201" s="202"/>
      <c r="BT201" s="202"/>
      <c r="BU201" s="203">
        <f t="shared" si="108"/>
        <v>0</v>
      </c>
      <c r="BV201" s="202"/>
      <c r="BW201" s="202"/>
      <c r="BX201" s="203">
        <f t="shared" si="109"/>
        <v>0</v>
      </c>
      <c r="BY201" s="202"/>
      <c r="BZ201" s="202"/>
      <c r="CA201" s="203">
        <f t="shared" si="110"/>
        <v>0</v>
      </c>
      <c r="CB201" s="202"/>
      <c r="CC201" s="202"/>
      <c r="CD201" s="203">
        <f t="shared" si="111"/>
        <v>0</v>
      </c>
      <c r="CE201" s="202"/>
      <c r="CF201" s="202"/>
      <c r="CG201" s="203">
        <f t="shared" si="112"/>
        <v>0</v>
      </c>
      <c r="CH201" s="202"/>
      <c r="CI201" s="202"/>
      <c r="CJ201" s="203">
        <f t="shared" si="113"/>
        <v>0</v>
      </c>
    </row>
    <row r="202" spans="2:88" x14ac:dyDescent="0.25">
      <c r="B202" s="180"/>
      <c r="C202" s="180"/>
      <c r="D202" s="181"/>
      <c r="E202" s="38">
        <f t="shared" si="86"/>
        <v>45016</v>
      </c>
      <c r="F202" s="186"/>
      <c r="G202" s="203"/>
      <c r="H202" s="202"/>
      <c r="I202" s="202"/>
      <c r="J202" s="203">
        <f t="shared" si="87"/>
        <v>0</v>
      </c>
      <c r="K202" s="202"/>
      <c r="L202" s="202"/>
      <c r="M202" s="203">
        <f t="shared" si="88"/>
        <v>0</v>
      </c>
      <c r="N202" s="202"/>
      <c r="O202" s="202"/>
      <c r="P202" s="203">
        <f t="shared" si="89"/>
        <v>0</v>
      </c>
      <c r="Q202" s="202"/>
      <c r="R202" s="202"/>
      <c r="S202" s="203">
        <f t="shared" si="90"/>
        <v>0</v>
      </c>
      <c r="T202" s="202"/>
      <c r="U202" s="202"/>
      <c r="V202" s="203">
        <f t="shared" si="91"/>
        <v>0</v>
      </c>
      <c r="W202" s="202"/>
      <c r="X202" s="202"/>
      <c r="Y202" s="203">
        <f t="shared" si="92"/>
        <v>0</v>
      </c>
      <c r="Z202" s="202"/>
      <c r="AA202" s="202"/>
      <c r="AB202" s="203">
        <f t="shared" si="93"/>
        <v>0</v>
      </c>
      <c r="AC202" s="202"/>
      <c r="AD202" s="202"/>
      <c r="AE202" s="203">
        <f t="shared" si="94"/>
        <v>0</v>
      </c>
      <c r="AF202" s="202"/>
      <c r="AG202" s="202"/>
      <c r="AH202" s="203">
        <f t="shared" si="95"/>
        <v>0</v>
      </c>
      <c r="AI202" s="202"/>
      <c r="AJ202" s="202"/>
      <c r="AK202" s="203">
        <f t="shared" si="96"/>
        <v>0</v>
      </c>
      <c r="AL202" s="202"/>
      <c r="AM202" s="202"/>
      <c r="AN202" s="203">
        <f t="shared" si="97"/>
        <v>0</v>
      </c>
      <c r="AO202" s="202"/>
      <c r="AP202" s="202"/>
      <c r="AQ202" s="203">
        <f t="shared" si="98"/>
        <v>0</v>
      </c>
      <c r="AR202" s="202"/>
      <c r="AS202" s="202"/>
      <c r="AT202" s="203">
        <f t="shared" si="99"/>
        <v>0</v>
      </c>
      <c r="AU202" s="202"/>
      <c r="AV202" s="202"/>
      <c r="AW202" s="203">
        <f t="shared" si="100"/>
        <v>0</v>
      </c>
      <c r="AX202" s="202"/>
      <c r="AY202" s="202"/>
      <c r="AZ202" s="203">
        <f t="shared" si="101"/>
        <v>0</v>
      </c>
      <c r="BA202" s="202"/>
      <c r="BB202" s="202"/>
      <c r="BC202" s="203">
        <f t="shared" si="102"/>
        <v>0</v>
      </c>
      <c r="BD202" s="202"/>
      <c r="BE202" s="202"/>
      <c r="BF202" s="203">
        <f t="shared" si="103"/>
        <v>0</v>
      </c>
      <c r="BG202" s="202"/>
      <c r="BH202" s="202"/>
      <c r="BI202" s="203">
        <f t="shared" si="104"/>
        <v>0</v>
      </c>
      <c r="BJ202" s="202"/>
      <c r="BK202" s="202"/>
      <c r="BL202" s="203">
        <f t="shared" si="105"/>
        <v>0</v>
      </c>
      <c r="BM202" s="202"/>
      <c r="BN202" s="202"/>
      <c r="BO202" s="203">
        <f t="shared" si="106"/>
        <v>0</v>
      </c>
      <c r="BP202" s="202"/>
      <c r="BQ202" s="202"/>
      <c r="BR202" s="203">
        <f t="shared" si="107"/>
        <v>0</v>
      </c>
      <c r="BS202" s="202"/>
      <c r="BT202" s="202"/>
      <c r="BU202" s="203">
        <f t="shared" si="108"/>
        <v>0</v>
      </c>
      <c r="BV202" s="202"/>
      <c r="BW202" s="202"/>
      <c r="BX202" s="203">
        <f t="shared" si="109"/>
        <v>0</v>
      </c>
      <c r="BY202" s="202"/>
      <c r="BZ202" s="202"/>
      <c r="CA202" s="203">
        <f t="shared" si="110"/>
        <v>0</v>
      </c>
      <c r="CB202" s="202"/>
      <c r="CC202" s="202"/>
      <c r="CD202" s="203">
        <f t="shared" si="111"/>
        <v>0</v>
      </c>
      <c r="CE202" s="202"/>
      <c r="CF202" s="202"/>
      <c r="CG202" s="203">
        <f t="shared" si="112"/>
        <v>0</v>
      </c>
      <c r="CH202" s="202"/>
      <c r="CI202" s="202"/>
      <c r="CJ202" s="203">
        <f t="shared" si="113"/>
        <v>0</v>
      </c>
    </row>
    <row r="203" spans="2:88" x14ac:dyDescent="0.25">
      <c r="B203" s="180"/>
      <c r="C203" s="180"/>
      <c r="D203" s="181"/>
      <c r="E203" s="38">
        <f t="shared" si="86"/>
        <v>45016</v>
      </c>
      <c r="F203" s="186"/>
      <c r="G203" s="203"/>
      <c r="H203" s="202"/>
      <c r="I203" s="202"/>
      <c r="J203" s="203">
        <f t="shared" si="87"/>
        <v>0</v>
      </c>
      <c r="K203" s="202"/>
      <c r="L203" s="202"/>
      <c r="M203" s="203">
        <f t="shared" si="88"/>
        <v>0</v>
      </c>
      <c r="N203" s="202"/>
      <c r="O203" s="202"/>
      <c r="P203" s="203">
        <f t="shared" si="89"/>
        <v>0</v>
      </c>
      <c r="Q203" s="202"/>
      <c r="R203" s="202"/>
      <c r="S203" s="203">
        <f t="shared" si="90"/>
        <v>0</v>
      </c>
      <c r="T203" s="202"/>
      <c r="U203" s="202"/>
      <c r="V203" s="203">
        <f t="shared" si="91"/>
        <v>0</v>
      </c>
      <c r="W203" s="202"/>
      <c r="X203" s="202"/>
      <c r="Y203" s="203">
        <f t="shared" si="92"/>
        <v>0</v>
      </c>
      <c r="Z203" s="202"/>
      <c r="AA203" s="202"/>
      <c r="AB203" s="203">
        <f t="shared" si="93"/>
        <v>0</v>
      </c>
      <c r="AC203" s="202"/>
      <c r="AD203" s="202"/>
      <c r="AE203" s="203">
        <f t="shared" si="94"/>
        <v>0</v>
      </c>
      <c r="AF203" s="202"/>
      <c r="AG203" s="202"/>
      <c r="AH203" s="203">
        <f t="shared" si="95"/>
        <v>0</v>
      </c>
      <c r="AI203" s="202"/>
      <c r="AJ203" s="202"/>
      <c r="AK203" s="203">
        <f t="shared" si="96"/>
        <v>0</v>
      </c>
      <c r="AL203" s="202"/>
      <c r="AM203" s="202"/>
      <c r="AN203" s="203">
        <f t="shared" si="97"/>
        <v>0</v>
      </c>
      <c r="AO203" s="202"/>
      <c r="AP203" s="202"/>
      <c r="AQ203" s="203">
        <f t="shared" si="98"/>
        <v>0</v>
      </c>
      <c r="AR203" s="202"/>
      <c r="AS203" s="202"/>
      <c r="AT203" s="203">
        <f t="shared" si="99"/>
        <v>0</v>
      </c>
      <c r="AU203" s="202"/>
      <c r="AV203" s="202"/>
      <c r="AW203" s="203">
        <f t="shared" si="100"/>
        <v>0</v>
      </c>
      <c r="AX203" s="202"/>
      <c r="AY203" s="202"/>
      <c r="AZ203" s="203">
        <f t="shared" si="101"/>
        <v>0</v>
      </c>
      <c r="BA203" s="202"/>
      <c r="BB203" s="202"/>
      <c r="BC203" s="203">
        <f t="shared" si="102"/>
        <v>0</v>
      </c>
      <c r="BD203" s="202"/>
      <c r="BE203" s="202"/>
      <c r="BF203" s="203">
        <f t="shared" si="103"/>
        <v>0</v>
      </c>
      <c r="BG203" s="202"/>
      <c r="BH203" s="202"/>
      <c r="BI203" s="203">
        <f t="shared" si="104"/>
        <v>0</v>
      </c>
      <c r="BJ203" s="202"/>
      <c r="BK203" s="202"/>
      <c r="BL203" s="203">
        <f t="shared" si="105"/>
        <v>0</v>
      </c>
      <c r="BM203" s="202"/>
      <c r="BN203" s="202"/>
      <c r="BO203" s="203">
        <f t="shared" si="106"/>
        <v>0</v>
      </c>
      <c r="BP203" s="202"/>
      <c r="BQ203" s="202"/>
      <c r="BR203" s="203">
        <f t="shared" si="107"/>
        <v>0</v>
      </c>
      <c r="BS203" s="202"/>
      <c r="BT203" s="202"/>
      <c r="BU203" s="203">
        <f t="shared" si="108"/>
        <v>0</v>
      </c>
      <c r="BV203" s="202"/>
      <c r="BW203" s="202"/>
      <c r="BX203" s="203">
        <f t="shared" si="109"/>
        <v>0</v>
      </c>
      <c r="BY203" s="202"/>
      <c r="BZ203" s="202"/>
      <c r="CA203" s="203">
        <f t="shared" si="110"/>
        <v>0</v>
      </c>
      <c r="CB203" s="202"/>
      <c r="CC203" s="202"/>
      <c r="CD203" s="203">
        <f t="shared" si="111"/>
        <v>0</v>
      </c>
      <c r="CE203" s="202"/>
      <c r="CF203" s="202"/>
      <c r="CG203" s="203">
        <f t="shared" si="112"/>
        <v>0</v>
      </c>
      <c r="CH203" s="202"/>
      <c r="CI203" s="202"/>
      <c r="CJ203" s="203">
        <f t="shared" si="113"/>
        <v>0</v>
      </c>
    </row>
    <row r="204" spans="2:88" x14ac:dyDescent="0.25">
      <c r="B204" s="180"/>
      <c r="C204" s="180"/>
      <c r="D204" s="181"/>
      <c r="E204" s="38">
        <f t="shared" si="86"/>
        <v>45016</v>
      </c>
      <c r="F204" s="186"/>
      <c r="G204" s="203"/>
      <c r="H204" s="202"/>
      <c r="I204" s="202"/>
      <c r="J204" s="203">
        <f t="shared" si="87"/>
        <v>0</v>
      </c>
      <c r="K204" s="202"/>
      <c r="L204" s="202"/>
      <c r="M204" s="203">
        <f t="shared" si="88"/>
        <v>0</v>
      </c>
      <c r="N204" s="202"/>
      <c r="O204" s="202"/>
      <c r="P204" s="203">
        <f t="shared" si="89"/>
        <v>0</v>
      </c>
      <c r="Q204" s="202"/>
      <c r="R204" s="202"/>
      <c r="S204" s="203">
        <f t="shared" si="90"/>
        <v>0</v>
      </c>
      <c r="T204" s="202"/>
      <c r="U204" s="202"/>
      <c r="V204" s="203">
        <f t="shared" si="91"/>
        <v>0</v>
      </c>
      <c r="W204" s="202"/>
      <c r="X204" s="202"/>
      <c r="Y204" s="203">
        <f t="shared" si="92"/>
        <v>0</v>
      </c>
      <c r="Z204" s="202"/>
      <c r="AA204" s="202"/>
      <c r="AB204" s="203">
        <f t="shared" si="93"/>
        <v>0</v>
      </c>
      <c r="AC204" s="202"/>
      <c r="AD204" s="202"/>
      <c r="AE204" s="203">
        <f t="shared" si="94"/>
        <v>0</v>
      </c>
      <c r="AF204" s="202"/>
      <c r="AG204" s="202"/>
      <c r="AH204" s="203">
        <f t="shared" si="95"/>
        <v>0</v>
      </c>
      <c r="AI204" s="202"/>
      <c r="AJ204" s="202"/>
      <c r="AK204" s="203">
        <f t="shared" si="96"/>
        <v>0</v>
      </c>
      <c r="AL204" s="202"/>
      <c r="AM204" s="202"/>
      <c r="AN204" s="203">
        <f t="shared" si="97"/>
        <v>0</v>
      </c>
      <c r="AO204" s="202"/>
      <c r="AP204" s="202"/>
      <c r="AQ204" s="203">
        <f t="shared" si="98"/>
        <v>0</v>
      </c>
      <c r="AR204" s="202"/>
      <c r="AS204" s="202"/>
      <c r="AT204" s="203">
        <f t="shared" si="99"/>
        <v>0</v>
      </c>
      <c r="AU204" s="202"/>
      <c r="AV204" s="202"/>
      <c r="AW204" s="203">
        <f t="shared" si="100"/>
        <v>0</v>
      </c>
      <c r="AX204" s="202"/>
      <c r="AY204" s="202"/>
      <c r="AZ204" s="203">
        <f t="shared" si="101"/>
        <v>0</v>
      </c>
      <c r="BA204" s="202"/>
      <c r="BB204" s="202"/>
      <c r="BC204" s="203">
        <f t="shared" si="102"/>
        <v>0</v>
      </c>
      <c r="BD204" s="202"/>
      <c r="BE204" s="202"/>
      <c r="BF204" s="203">
        <f t="shared" si="103"/>
        <v>0</v>
      </c>
      <c r="BG204" s="202"/>
      <c r="BH204" s="202"/>
      <c r="BI204" s="203">
        <f t="shared" si="104"/>
        <v>0</v>
      </c>
      <c r="BJ204" s="202"/>
      <c r="BK204" s="202"/>
      <c r="BL204" s="203">
        <f t="shared" si="105"/>
        <v>0</v>
      </c>
      <c r="BM204" s="202"/>
      <c r="BN204" s="202"/>
      <c r="BO204" s="203">
        <f t="shared" si="106"/>
        <v>0</v>
      </c>
      <c r="BP204" s="202"/>
      <c r="BQ204" s="202"/>
      <c r="BR204" s="203">
        <f t="shared" si="107"/>
        <v>0</v>
      </c>
      <c r="BS204" s="202"/>
      <c r="BT204" s="202"/>
      <c r="BU204" s="203">
        <f t="shared" si="108"/>
        <v>0</v>
      </c>
      <c r="BV204" s="202"/>
      <c r="BW204" s="202"/>
      <c r="BX204" s="203">
        <f t="shared" si="109"/>
        <v>0</v>
      </c>
      <c r="BY204" s="202"/>
      <c r="BZ204" s="202"/>
      <c r="CA204" s="203">
        <f t="shared" si="110"/>
        <v>0</v>
      </c>
      <c r="CB204" s="202"/>
      <c r="CC204" s="202"/>
      <c r="CD204" s="203">
        <f t="shared" si="111"/>
        <v>0</v>
      </c>
      <c r="CE204" s="202"/>
      <c r="CF204" s="202"/>
      <c r="CG204" s="203">
        <f t="shared" si="112"/>
        <v>0</v>
      </c>
      <c r="CH204" s="202"/>
      <c r="CI204" s="202"/>
      <c r="CJ204" s="203">
        <f t="shared" si="113"/>
        <v>0</v>
      </c>
    </row>
    <row r="205" spans="2:88" x14ac:dyDescent="0.25">
      <c r="B205" s="180"/>
      <c r="C205" s="180"/>
      <c r="D205" s="181"/>
      <c r="E205" s="38">
        <f t="shared" si="86"/>
        <v>45016</v>
      </c>
      <c r="F205" s="186"/>
      <c r="G205" s="203"/>
      <c r="H205" s="202"/>
      <c r="I205" s="202"/>
      <c r="J205" s="203">
        <f t="shared" si="87"/>
        <v>0</v>
      </c>
      <c r="K205" s="202"/>
      <c r="L205" s="202"/>
      <c r="M205" s="203">
        <f t="shared" si="88"/>
        <v>0</v>
      </c>
      <c r="N205" s="202"/>
      <c r="O205" s="202"/>
      <c r="P205" s="203">
        <f t="shared" si="89"/>
        <v>0</v>
      </c>
      <c r="Q205" s="202"/>
      <c r="R205" s="202"/>
      <c r="S205" s="203">
        <f t="shared" si="90"/>
        <v>0</v>
      </c>
      <c r="T205" s="202"/>
      <c r="U205" s="202"/>
      <c r="V205" s="203">
        <f t="shared" si="91"/>
        <v>0</v>
      </c>
      <c r="W205" s="202"/>
      <c r="X205" s="202"/>
      <c r="Y205" s="203">
        <f t="shared" si="92"/>
        <v>0</v>
      </c>
      <c r="Z205" s="202"/>
      <c r="AA205" s="202"/>
      <c r="AB205" s="203">
        <f t="shared" si="93"/>
        <v>0</v>
      </c>
      <c r="AC205" s="202"/>
      <c r="AD205" s="202"/>
      <c r="AE205" s="203">
        <f t="shared" si="94"/>
        <v>0</v>
      </c>
      <c r="AF205" s="202"/>
      <c r="AG205" s="202"/>
      <c r="AH205" s="203">
        <f t="shared" si="95"/>
        <v>0</v>
      </c>
      <c r="AI205" s="202"/>
      <c r="AJ205" s="202"/>
      <c r="AK205" s="203">
        <f t="shared" si="96"/>
        <v>0</v>
      </c>
      <c r="AL205" s="202"/>
      <c r="AM205" s="202"/>
      <c r="AN205" s="203">
        <f t="shared" si="97"/>
        <v>0</v>
      </c>
      <c r="AO205" s="202"/>
      <c r="AP205" s="202"/>
      <c r="AQ205" s="203">
        <f t="shared" si="98"/>
        <v>0</v>
      </c>
      <c r="AR205" s="202"/>
      <c r="AS205" s="202"/>
      <c r="AT205" s="203">
        <f t="shared" si="99"/>
        <v>0</v>
      </c>
      <c r="AU205" s="202"/>
      <c r="AV205" s="202"/>
      <c r="AW205" s="203">
        <f t="shared" si="100"/>
        <v>0</v>
      </c>
      <c r="AX205" s="202"/>
      <c r="AY205" s="202"/>
      <c r="AZ205" s="203">
        <f t="shared" si="101"/>
        <v>0</v>
      </c>
      <c r="BA205" s="202"/>
      <c r="BB205" s="202"/>
      <c r="BC205" s="203">
        <f t="shared" si="102"/>
        <v>0</v>
      </c>
      <c r="BD205" s="202"/>
      <c r="BE205" s="202"/>
      <c r="BF205" s="203">
        <f t="shared" si="103"/>
        <v>0</v>
      </c>
      <c r="BG205" s="202"/>
      <c r="BH205" s="202"/>
      <c r="BI205" s="203">
        <f t="shared" si="104"/>
        <v>0</v>
      </c>
      <c r="BJ205" s="202"/>
      <c r="BK205" s="202"/>
      <c r="BL205" s="203">
        <f t="shared" si="105"/>
        <v>0</v>
      </c>
      <c r="BM205" s="202"/>
      <c r="BN205" s="202"/>
      <c r="BO205" s="203">
        <f t="shared" si="106"/>
        <v>0</v>
      </c>
      <c r="BP205" s="202"/>
      <c r="BQ205" s="202"/>
      <c r="BR205" s="203">
        <f t="shared" si="107"/>
        <v>0</v>
      </c>
      <c r="BS205" s="202"/>
      <c r="BT205" s="202"/>
      <c r="BU205" s="203">
        <f t="shared" si="108"/>
        <v>0</v>
      </c>
      <c r="BV205" s="202"/>
      <c r="BW205" s="202"/>
      <c r="BX205" s="203">
        <f t="shared" si="109"/>
        <v>0</v>
      </c>
      <c r="BY205" s="202"/>
      <c r="BZ205" s="202"/>
      <c r="CA205" s="203">
        <f t="shared" si="110"/>
        <v>0</v>
      </c>
      <c r="CB205" s="202"/>
      <c r="CC205" s="202"/>
      <c r="CD205" s="203">
        <f t="shared" si="111"/>
        <v>0</v>
      </c>
      <c r="CE205" s="202"/>
      <c r="CF205" s="202"/>
      <c r="CG205" s="203">
        <f t="shared" si="112"/>
        <v>0</v>
      </c>
      <c r="CH205" s="202"/>
      <c r="CI205" s="202"/>
      <c r="CJ205" s="203">
        <f t="shared" si="113"/>
        <v>0</v>
      </c>
    </row>
    <row r="206" spans="2:88" x14ac:dyDescent="0.25">
      <c r="B206" s="180"/>
      <c r="C206" s="180"/>
      <c r="D206" s="181"/>
      <c r="E206" s="38">
        <f t="shared" si="86"/>
        <v>45016</v>
      </c>
      <c r="F206" s="186"/>
      <c r="G206" s="203"/>
      <c r="H206" s="202"/>
      <c r="I206" s="202"/>
      <c r="J206" s="203">
        <f t="shared" si="87"/>
        <v>0</v>
      </c>
      <c r="K206" s="202"/>
      <c r="L206" s="202"/>
      <c r="M206" s="203">
        <f t="shared" si="88"/>
        <v>0</v>
      </c>
      <c r="N206" s="202"/>
      <c r="O206" s="202"/>
      <c r="P206" s="203">
        <f t="shared" si="89"/>
        <v>0</v>
      </c>
      <c r="Q206" s="202"/>
      <c r="R206" s="202"/>
      <c r="S206" s="203">
        <f t="shared" si="90"/>
        <v>0</v>
      </c>
      <c r="T206" s="202"/>
      <c r="U206" s="202"/>
      <c r="V206" s="203">
        <f t="shared" si="91"/>
        <v>0</v>
      </c>
      <c r="W206" s="202"/>
      <c r="X206" s="202"/>
      <c r="Y206" s="203">
        <f t="shared" si="92"/>
        <v>0</v>
      </c>
      <c r="Z206" s="202"/>
      <c r="AA206" s="202"/>
      <c r="AB206" s="203">
        <f t="shared" si="93"/>
        <v>0</v>
      </c>
      <c r="AC206" s="202"/>
      <c r="AD206" s="202"/>
      <c r="AE206" s="203">
        <f t="shared" si="94"/>
        <v>0</v>
      </c>
      <c r="AF206" s="202"/>
      <c r="AG206" s="202"/>
      <c r="AH206" s="203">
        <f t="shared" si="95"/>
        <v>0</v>
      </c>
      <c r="AI206" s="202"/>
      <c r="AJ206" s="202"/>
      <c r="AK206" s="203">
        <f t="shared" si="96"/>
        <v>0</v>
      </c>
      <c r="AL206" s="202"/>
      <c r="AM206" s="202"/>
      <c r="AN206" s="203">
        <f t="shared" si="97"/>
        <v>0</v>
      </c>
      <c r="AO206" s="202"/>
      <c r="AP206" s="202"/>
      <c r="AQ206" s="203">
        <f t="shared" si="98"/>
        <v>0</v>
      </c>
      <c r="AR206" s="202"/>
      <c r="AS206" s="202"/>
      <c r="AT206" s="203">
        <f t="shared" si="99"/>
        <v>0</v>
      </c>
      <c r="AU206" s="202"/>
      <c r="AV206" s="202"/>
      <c r="AW206" s="203">
        <f t="shared" si="100"/>
        <v>0</v>
      </c>
      <c r="AX206" s="202"/>
      <c r="AY206" s="202"/>
      <c r="AZ206" s="203">
        <f t="shared" si="101"/>
        <v>0</v>
      </c>
      <c r="BA206" s="202"/>
      <c r="BB206" s="202"/>
      <c r="BC206" s="203">
        <f t="shared" si="102"/>
        <v>0</v>
      </c>
      <c r="BD206" s="202"/>
      <c r="BE206" s="202"/>
      <c r="BF206" s="203">
        <f t="shared" si="103"/>
        <v>0</v>
      </c>
      <c r="BG206" s="202"/>
      <c r="BH206" s="202"/>
      <c r="BI206" s="203">
        <f t="shared" si="104"/>
        <v>0</v>
      </c>
      <c r="BJ206" s="202"/>
      <c r="BK206" s="202"/>
      <c r="BL206" s="203">
        <f t="shared" si="105"/>
        <v>0</v>
      </c>
      <c r="BM206" s="202"/>
      <c r="BN206" s="202"/>
      <c r="BO206" s="203">
        <f t="shared" si="106"/>
        <v>0</v>
      </c>
      <c r="BP206" s="202"/>
      <c r="BQ206" s="202"/>
      <c r="BR206" s="203">
        <f t="shared" si="107"/>
        <v>0</v>
      </c>
      <c r="BS206" s="202"/>
      <c r="BT206" s="202"/>
      <c r="BU206" s="203">
        <f t="shared" si="108"/>
        <v>0</v>
      </c>
      <c r="BV206" s="202"/>
      <c r="BW206" s="202"/>
      <c r="BX206" s="203">
        <f t="shared" si="109"/>
        <v>0</v>
      </c>
      <c r="BY206" s="202"/>
      <c r="BZ206" s="202"/>
      <c r="CA206" s="203">
        <f t="shared" si="110"/>
        <v>0</v>
      </c>
      <c r="CB206" s="202"/>
      <c r="CC206" s="202"/>
      <c r="CD206" s="203">
        <f t="shared" si="111"/>
        <v>0</v>
      </c>
      <c r="CE206" s="202"/>
      <c r="CF206" s="202"/>
      <c r="CG206" s="203">
        <f t="shared" si="112"/>
        <v>0</v>
      </c>
      <c r="CH206" s="202"/>
      <c r="CI206" s="202"/>
      <c r="CJ206" s="203">
        <f t="shared" si="113"/>
        <v>0</v>
      </c>
    </row>
    <row r="207" spans="2:88" x14ac:dyDescent="0.25">
      <c r="B207" s="180"/>
      <c r="C207" s="180"/>
      <c r="D207" s="181"/>
      <c r="E207" s="38">
        <f t="shared" ref="E207:E270" si="114">+$D$10</f>
        <v>45016</v>
      </c>
      <c r="F207" s="186"/>
      <c r="G207" s="203"/>
      <c r="H207" s="202"/>
      <c r="I207" s="202"/>
      <c r="J207" s="203">
        <f t="shared" si="87"/>
        <v>0</v>
      </c>
      <c r="K207" s="202"/>
      <c r="L207" s="202"/>
      <c r="M207" s="203">
        <f t="shared" si="88"/>
        <v>0</v>
      </c>
      <c r="N207" s="202"/>
      <c r="O207" s="202"/>
      <c r="P207" s="203">
        <f t="shared" si="89"/>
        <v>0</v>
      </c>
      <c r="Q207" s="202"/>
      <c r="R207" s="202"/>
      <c r="S207" s="203">
        <f t="shared" si="90"/>
        <v>0</v>
      </c>
      <c r="T207" s="202"/>
      <c r="U207" s="202"/>
      <c r="V207" s="203">
        <f t="shared" si="91"/>
        <v>0</v>
      </c>
      <c r="W207" s="202"/>
      <c r="X207" s="202"/>
      <c r="Y207" s="203">
        <f t="shared" si="92"/>
        <v>0</v>
      </c>
      <c r="Z207" s="202"/>
      <c r="AA207" s="202"/>
      <c r="AB207" s="203">
        <f t="shared" si="93"/>
        <v>0</v>
      </c>
      <c r="AC207" s="202"/>
      <c r="AD207" s="202"/>
      <c r="AE207" s="203">
        <f t="shared" si="94"/>
        <v>0</v>
      </c>
      <c r="AF207" s="202"/>
      <c r="AG207" s="202"/>
      <c r="AH207" s="203">
        <f t="shared" si="95"/>
        <v>0</v>
      </c>
      <c r="AI207" s="202"/>
      <c r="AJ207" s="202"/>
      <c r="AK207" s="203">
        <f t="shared" si="96"/>
        <v>0</v>
      </c>
      <c r="AL207" s="202"/>
      <c r="AM207" s="202"/>
      <c r="AN207" s="203">
        <f t="shared" si="97"/>
        <v>0</v>
      </c>
      <c r="AO207" s="202"/>
      <c r="AP207" s="202"/>
      <c r="AQ207" s="203">
        <f t="shared" si="98"/>
        <v>0</v>
      </c>
      <c r="AR207" s="202"/>
      <c r="AS207" s="202"/>
      <c r="AT207" s="203">
        <f t="shared" si="99"/>
        <v>0</v>
      </c>
      <c r="AU207" s="202"/>
      <c r="AV207" s="202"/>
      <c r="AW207" s="203">
        <f t="shared" si="100"/>
        <v>0</v>
      </c>
      <c r="AX207" s="202"/>
      <c r="AY207" s="202"/>
      <c r="AZ207" s="203">
        <f t="shared" si="101"/>
        <v>0</v>
      </c>
      <c r="BA207" s="202"/>
      <c r="BB207" s="202"/>
      <c r="BC207" s="203">
        <f t="shared" si="102"/>
        <v>0</v>
      </c>
      <c r="BD207" s="202"/>
      <c r="BE207" s="202"/>
      <c r="BF207" s="203">
        <f t="shared" si="103"/>
        <v>0</v>
      </c>
      <c r="BG207" s="202"/>
      <c r="BH207" s="202"/>
      <c r="BI207" s="203">
        <f t="shared" si="104"/>
        <v>0</v>
      </c>
      <c r="BJ207" s="202"/>
      <c r="BK207" s="202"/>
      <c r="BL207" s="203">
        <f t="shared" si="105"/>
        <v>0</v>
      </c>
      <c r="BM207" s="202"/>
      <c r="BN207" s="202"/>
      <c r="BO207" s="203">
        <f t="shared" si="106"/>
        <v>0</v>
      </c>
      <c r="BP207" s="202"/>
      <c r="BQ207" s="202"/>
      <c r="BR207" s="203">
        <f t="shared" si="107"/>
        <v>0</v>
      </c>
      <c r="BS207" s="202"/>
      <c r="BT207" s="202"/>
      <c r="BU207" s="203">
        <f t="shared" si="108"/>
        <v>0</v>
      </c>
      <c r="BV207" s="202"/>
      <c r="BW207" s="202"/>
      <c r="BX207" s="203">
        <f t="shared" si="109"/>
        <v>0</v>
      </c>
      <c r="BY207" s="202"/>
      <c r="BZ207" s="202"/>
      <c r="CA207" s="203">
        <f t="shared" si="110"/>
        <v>0</v>
      </c>
      <c r="CB207" s="202"/>
      <c r="CC207" s="202"/>
      <c r="CD207" s="203">
        <f t="shared" si="111"/>
        <v>0</v>
      </c>
      <c r="CE207" s="202"/>
      <c r="CF207" s="202"/>
      <c r="CG207" s="203">
        <f t="shared" si="112"/>
        <v>0</v>
      </c>
      <c r="CH207" s="202"/>
      <c r="CI207" s="202"/>
      <c r="CJ207" s="203">
        <f t="shared" si="113"/>
        <v>0</v>
      </c>
    </row>
    <row r="208" spans="2:88" x14ac:dyDescent="0.25">
      <c r="B208" s="180"/>
      <c r="C208" s="180"/>
      <c r="D208" s="181"/>
      <c r="E208" s="38">
        <f t="shared" si="114"/>
        <v>45016</v>
      </c>
      <c r="F208" s="186"/>
      <c r="G208" s="203"/>
      <c r="H208" s="202"/>
      <c r="I208" s="202"/>
      <c r="J208" s="203">
        <f t="shared" ref="J208:J271" si="115">SUM(H208:I208)</f>
        <v>0</v>
      </c>
      <c r="K208" s="202"/>
      <c r="L208" s="202"/>
      <c r="M208" s="203">
        <f t="shared" ref="M208:M271" si="116">SUM(K208:L208)</f>
        <v>0</v>
      </c>
      <c r="N208" s="202"/>
      <c r="O208" s="202"/>
      <c r="P208" s="203">
        <f t="shared" ref="P208:P271" si="117">SUM(N208:O208)</f>
        <v>0</v>
      </c>
      <c r="Q208" s="202"/>
      <c r="R208" s="202"/>
      <c r="S208" s="203">
        <f t="shared" ref="S208:S271" si="118">SUM(Q208:R208)</f>
        <v>0</v>
      </c>
      <c r="T208" s="202"/>
      <c r="U208" s="202"/>
      <c r="V208" s="203">
        <f t="shared" ref="V208:V271" si="119">SUM(T208:U208)</f>
        <v>0</v>
      </c>
      <c r="W208" s="202"/>
      <c r="X208" s="202"/>
      <c r="Y208" s="203">
        <f t="shared" ref="Y208:Y271" si="120">SUM(W208:X208)</f>
        <v>0</v>
      </c>
      <c r="Z208" s="202"/>
      <c r="AA208" s="202"/>
      <c r="AB208" s="203">
        <f t="shared" ref="AB208:AB271" si="121">SUM(Z208:AA208)</f>
        <v>0</v>
      </c>
      <c r="AC208" s="202"/>
      <c r="AD208" s="202"/>
      <c r="AE208" s="203">
        <f t="shared" ref="AE208:AE271" si="122">SUM(AC208:AD208)</f>
        <v>0</v>
      </c>
      <c r="AF208" s="202"/>
      <c r="AG208" s="202"/>
      <c r="AH208" s="203">
        <f t="shared" ref="AH208:AH271" si="123">SUM(AF208:AG208)</f>
        <v>0</v>
      </c>
      <c r="AI208" s="202"/>
      <c r="AJ208" s="202"/>
      <c r="AK208" s="203">
        <f t="shared" ref="AK208:AK271" si="124">SUM(AI208:AJ208)</f>
        <v>0</v>
      </c>
      <c r="AL208" s="202"/>
      <c r="AM208" s="202"/>
      <c r="AN208" s="203">
        <f t="shared" ref="AN208:AN271" si="125">SUM(AL208:AM208)</f>
        <v>0</v>
      </c>
      <c r="AO208" s="202"/>
      <c r="AP208" s="202"/>
      <c r="AQ208" s="203">
        <f t="shared" ref="AQ208:AQ271" si="126">SUM(AO208:AP208)</f>
        <v>0</v>
      </c>
      <c r="AR208" s="202"/>
      <c r="AS208" s="202"/>
      <c r="AT208" s="203">
        <f t="shared" ref="AT208:AT271" si="127">SUM(AR208:AS208)</f>
        <v>0</v>
      </c>
      <c r="AU208" s="202"/>
      <c r="AV208" s="202"/>
      <c r="AW208" s="203">
        <f t="shared" ref="AW208:AW271" si="128">SUM(AU208:AV208)</f>
        <v>0</v>
      </c>
      <c r="AX208" s="202"/>
      <c r="AY208" s="202"/>
      <c r="AZ208" s="203">
        <f t="shared" ref="AZ208:AZ271" si="129">SUM(AX208:AY208)</f>
        <v>0</v>
      </c>
      <c r="BA208" s="202"/>
      <c r="BB208" s="202"/>
      <c r="BC208" s="203">
        <f t="shared" ref="BC208:BC271" si="130">SUM(BA208:BB208)</f>
        <v>0</v>
      </c>
      <c r="BD208" s="202"/>
      <c r="BE208" s="202"/>
      <c r="BF208" s="203">
        <f t="shared" ref="BF208:BF271" si="131">SUM(BD208:BE208)</f>
        <v>0</v>
      </c>
      <c r="BG208" s="202"/>
      <c r="BH208" s="202"/>
      <c r="BI208" s="203">
        <f t="shared" ref="BI208:BI271" si="132">SUM(BG208:BH208)</f>
        <v>0</v>
      </c>
      <c r="BJ208" s="202"/>
      <c r="BK208" s="202"/>
      <c r="BL208" s="203">
        <f t="shared" ref="BL208:BL271" si="133">SUM(BJ208:BK208)</f>
        <v>0</v>
      </c>
      <c r="BM208" s="202"/>
      <c r="BN208" s="202"/>
      <c r="BO208" s="203">
        <f t="shared" ref="BO208:BO271" si="134">SUM(BM208:BN208)</f>
        <v>0</v>
      </c>
      <c r="BP208" s="202"/>
      <c r="BQ208" s="202"/>
      <c r="BR208" s="203">
        <f t="shared" ref="BR208:BR271" si="135">SUM(BP208:BQ208)</f>
        <v>0</v>
      </c>
      <c r="BS208" s="202"/>
      <c r="BT208" s="202"/>
      <c r="BU208" s="203">
        <f t="shared" ref="BU208:BU271" si="136">SUM(BS208:BT208)</f>
        <v>0</v>
      </c>
      <c r="BV208" s="202"/>
      <c r="BW208" s="202"/>
      <c r="BX208" s="203">
        <f t="shared" ref="BX208:BX271" si="137">SUM(BV208:BW208)</f>
        <v>0</v>
      </c>
      <c r="BY208" s="202"/>
      <c r="BZ208" s="202"/>
      <c r="CA208" s="203">
        <f t="shared" ref="CA208:CA271" si="138">SUM(BY208:BZ208)</f>
        <v>0</v>
      </c>
      <c r="CB208" s="202"/>
      <c r="CC208" s="202"/>
      <c r="CD208" s="203">
        <f t="shared" ref="CD208:CD271" si="139">SUM(CB208:CC208)</f>
        <v>0</v>
      </c>
      <c r="CE208" s="202"/>
      <c r="CF208" s="202"/>
      <c r="CG208" s="203">
        <f t="shared" ref="CG208:CG271" si="140">SUM(CE208:CF208)</f>
        <v>0</v>
      </c>
      <c r="CH208" s="202"/>
      <c r="CI208" s="202"/>
      <c r="CJ208" s="203">
        <f t="shared" ref="CJ208:CJ271" si="141">SUM(CH208:CI208)</f>
        <v>0</v>
      </c>
    </row>
    <row r="209" spans="2:88" x14ac:dyDescent="0.25">
      <c r="B209" s="180"/>
      <c r="C209" s="180"/>
      <c r="D209" s="181"/>
      <c r="E209" s="38">
        <f t="shared" si="114"/>
        <v>45016</v>
      </c>
      <c r="F209" s="186"/>
      <c r="G209" s="203"/>
      <c r="H209" s="202"/>
      <c r="I209" s="202"/>
      <c r="J209" s="203">
        <f t="shared" si="115"/>
        <v>0</v>
      </c>
      <c r="K209" s="202"/>
      <c r="L209" s="202"/>
      <c r="M209" s="203">
        <f t="shared" si="116"/>
        <v>0</v>
      </c>
      <c r="N209" s="202"/>
      <c r="O209" s="202"/>
      <c r="P209" s="203">
        <f t="shared" si="117"/>
        <v>0</v>
      </c>
      <c r="Q209" s="202"/>
      <c r="R209" s="202"/>
      <c r="S209" s="203">
        <f t="shared" si="118"/>
        <v>0</v>
      </c>
      <c r="T209" s="202"/>
      <c r="U209" s="202"/>
      <c r="V209" s="203">
        <f t="shared" si="119"/>
        <v>0</v>
      </c>
      <c r="W209" s="202"/>
      <c r="X209" s="202"/>
      <c r="Y209" s="203">
        <f t="shared" si="120"/>
        <v>0</v>
      </c>
      <c r="Z209" s="202"/>
      <c r="AA209" s="202"/>
      <c r="AB209" s="203">
        <f t="shared" si="121"/>
        <v>0</v>
      </c>
      <c r="AC209" s="202"/>
      <c r="AD209" s="202"/>
      <c r="AE209" s="203">
        <f t="shared" si="122"/>
        <v>0</v>
      </c>
      <c r="AF209" s="202"/>
      <c r="AG209" s="202"/>
      <c r="AH209" s="203">
        <f t="shared" si="123"/>
        <v>0</v>
      </c>
      <c r="AI209" s="202"/>
      <c r="AJ209" s="202"/>
      <c r="AK209" s="203">
        <f t="shared" si="124"/>
        <v>0</v>
      </c>
      <c r="AL209" s="202"/>
      <c r="AM209" s="202"/>
      <c r="AN209" s="203">
        <f t="shared" si="125"/>
        <v>0</v>
      </c>
      <c r="AO209" s="202"/>
      <c r="AP209" s="202"/>
      <c r="AQ209" s="203">
        <f t="shared" si="126"/>
        <v>0</v>
      </c>
      <c r="AR209" s="202"/>
      <c r="AS209" s="202"/>
      <c r="AT209" s="203">
        <f t="shared" si="127"/>
        <v>0</v>
      </c>
      <c r="AU209" s="202"/>
      <c r="AV209" s="202"/>
      <c r="AW209" s="203">
        <f t="shared" si="128"/>
        <v>0</v>
      </c>
      <c r="AX209" s="202"/>
      <c r="AY209" s="202"/>
      <c r="AZ209" s="203">
        <f t="shared" si="129"/>
        <v>0</v>
      </c>
      <c r="BA209" s="202"/>
      <c r="BB209" s="202"/>
      <c r="BC209" s="203">
        <f t="shared" si="130"/>
        <v>0</v>
      </c>
      <c r="BD209" s="202"/>
      <c r="BE209" s="202"/>
      <c r="BF209" s="203">
        <f t="shared" si="131"/>
        <v>0</v>
      </c>
      <c r="BG209" s="202"/>
      <c r="BH209" s="202"/>
      <c r="BI209" s="203">
        <f t="shared" si="132"/>
        <v>0</v>
      </c>
      <c r="BJ209" s="202"/>
      <c r="BK209" s="202"/>
      <c r="BL209" s="203">
        <f t="shared" si="133"/>
        <v>0</v>
      </c>
      <c r="BM209" s="202"/>
      <c r="BN209" s="202"/>
      <c r="BO209" s="203">
        <f t="shared" si="134"/>
        <v>0</v>
      </c>
      <c r="BP209" s="202"/>
      <c r="BQ209" s="202"/>
      <c r="BR209" s="203">
        <f t="shared" si="135"/>
        <v>0</v>
      </c>
      <c r="BS209" s="202"/>
      <c r="BT209" s="202"/>
      <c r="BU209" s="203">
        <f t="shared" si="136"/>
        <v>0</v>
      </c>
      <c r="BV209" s="202"/>
      <c r="BW209" s="202"/>
      <c r="BX209" s="203">
        <f t="shared" si="137"/>
        <v>0</v>
      </c>
      <c r="BY209" s="202"/>
      <c r="BZ209" s="202"/>
      <c r="CA209" s="203">
        <f t="shared" si="138"/>
        <v>0</v>
      </c>
      <c r="CB209" s="202"/>
      <c r="CC209" s="202"/>
      <c r="CD209" s="203">
        <f t="shared" si="139"/>
        <v>0</v>
      </c>
      <c r="CE209" s="202"/>
      <c r="CF209" s="202"/>
      <c r="CG209" s="203">
        <f t="shared" si="140"/>
        <v>0</v>
      </c>
      <c r="CH209" s="202"/>
      <c r="CI209" s="202"/>
      <c r="CJ209" s="203">
        <f t="shared" si="141"/>
        <v>0</v>
      </c>
    </row>
    <row r="210" spans="2:88" x14ac:dyDescent="0.25">
      <c r="B210" s="180"/>
      <c r="C210" s="180"/>
      <c r="D210" s="181"/>
      <c r="E210" s="38">
        <f t="shared" si="114"/>
        <v>45016</v>
      </c>
      <c r="F210" s="186"/>
      <c r="G210" s="203"/>
      <c r="H210" s="202"/>
      <c r="I210" s="202"/>
      <c r="J210" s="203">
        <f t="shared" si="115"/>
        <v>0</v>
      </c>
      <c r="K210" s="202"/>
      <c r="L210" s="202"/>
      <c r="M210" s="203">
        <f t="shared" si="116"/>
        <v>0</v>
      </c>
      <c r="N210" s="202"/>
      <c r="O210" s="202"/>
      <c r="P210" s="203">
        <f t="shared" si="117"/>
        <v>0</v>
      </c>
      <c r="Q210" s="202"/>
      <c r="R210" s="202"/>
      <c r="S210" s="203">
        <f t="shared" si="118"/>
        <v>0</v>
      </c>
      <c r="T210" s="202"/>
      <c r="U210" s="202"/>
      <c r="V210" s="203">
        <f t="shared" si="119"/>
        <v>0</v>
      </c>
      <c r="W210" s="202"/>
      <c r="X210" s="202"/>
      <c r="Y210" s="203">
        <f t="shared" si="120"/>
        <v>0</v>
      </c>
      <c r="Z210" s="202"/>
      <c r="AA210" s="202"/>
      <c r="AB210" s="203">
        <f t="shared" si="121"/>
        <v>0</v>
      </c>
      <c r="AC210" s="202"/>
      <c r="AD210" s="202"/>
      <c r="AE210" s="203">
        <f t="shared" si="122"/>
        <v>0</v>
      </c>
      <c r="AF210" s="202"/>
      <c r="AG210" s="202"/>
      <c r="AH210" s="203">
        <f t="shared" si="123"/>
        <v>0</v>
      </c>
      <c r="AI210" s="202"/>
      <c r="AJ210" s="202"/>
      <c r="AK210" s="203">
        <f t="shared" si="124"/>
        <v>0</v>
      </c>
      <c r="AL210" s="202"/>
      <c r="AM210" s="202"/>
      <c r="AN210" s="203">
        <f t="shared" si="125"/>
        <v>0</v>
      </c>
      <c r="AO210" s="202"/>
      <c r="AP210" s="202"/>
      <c r="AQ210" s="203">
        <f t="shared" si="126"/>
        <v>0</v>
      </c>
      <c r="AR210" s="202"/>
      <c r="AS210" s="202"/>
      <c r="AT210" s="203">
        <f t="shared" si="127"/>
        <v>0</v>
      </c>
      <c r="AU210" s="202"/>
      <c r="AV210" s="202"/>
      <c r="AW210" s="203">
        <f t="shared" si="128"/>
        <v>0</v>
      </c>
      <c r="AX210" s="202"/>
      <c r="AY210" s="202"/>
      <c r="AZ210" s="203">
        <f t="shared" si="129"/>
        <v>0</v>
      </c>
      <c r="BA210" s="202"/>
      <c r="BB210" s="202"/>
      <c r="BC210" s="203">
        <f t="shared" si="130"/>
        <v>0</v>
      </c>
      <c r="BD210" s="202"/>
      <c r="BE210" s="202"/>
      <c r="BF210" s="203">
        <f t="shared" si="131"/>
        <v>0</v>
      </c>
      <c r="BG210" s="202"/>
      <c r="BH210" s="202"/>
      <c r="BI210" s="203">
        <f t="shared" si="132"/>
        <v>0</v>
      </c>
      <c r="BJ210" s="202"/>
      <c r="BK210" s="202"/>
      <c r="BL210" s="203">
        <f t="shared" si="133"/>
        <v>0</v>
      </c>
      <c r="BM210" s="202"/>
      <c r="BN210" s="202"/>
      <c r="BO210" s="203">
        <f t="shared" si="134"/>
        <v>0</v>
      </c>
      <c r="BP210" s="202"/>
      <c r="BQ210" s="202"/>
      <c r="BR210" s="203">
        <f t="shared" si="135"/>
        <v>0</v>
      </c>
      <c r="BS210" s="202"/>
      <c r="BT210" s="202"/>
      <c r="BU210" s="203">
        <f t="shared" si="136"/>
        <v>0</v>
      </c>
      <c r="BV210" s="202"/>
      <c r="BW210" s="202"/>
      <c r="BX210" s="203">
        <f t="shared" si="137"/>
        <v>0</v>
      </c>
      <c r="BY210" s="202"/>
      <c r="BZ210" s="202"/>
      <c r="CA210" s="203">
        <f t="shared" si="138"/>
        <v>0</v>
      </c>
      <c r="CB210" s="202"/>
      <c r="CC210" s="202"/>
      <c r="CD210" s="203">
        <f t="shared" si="139"/>
        <v>0</v>
      </c>
      <c r="CE210" s="202"/>
      <c r="CF210" s="202"/>
      <c r="CG210" s="203">
        <f t="shared" si="140"/>
        <v>0</v>
      </c>
      <c r="CH210" s="202"/>
      <c r="CI210" s="202"/>
      <c r="CJ210" s="203">
        <f t="shared" si="141"/>
        <v>0</v>
      </c>
    </row>
    <row r="211" spans="2:88" x14ac:dyDescent="0.25">
      <c r="B211" s="180"/>
      <c r="C211" s="180"/>
      <c r="D211" s="181"/>
      <c r="E211" s="38">
        <f t="shared" si="114"/>
        <v>45016</v>
      </c>
      <c r="F211" s="186"/>
      <c r="G211" s="203"/>
      <c r="H211" s="202"/>
      <c r="I211" s="202"/>
      <c r="J211" s="203">
        <f t="shared" si="115"/>
        <v>0</v>
      </c>
      <c r="K211" s="202"/>
      <c r="L211" s="202"/>
      <c r="M211" s="203">
        <f t="shared" si="116"/>
        <v>0</v>
      </c>
      <c r="N211" s="202"/>
      <c r="O211" s="202"/>
      <c r="P211" s="203">
        <f t="shared" si="117"/>
        <v>0</v>
      </c>
      <c r="Q211" s="202"/>
      <c r="R211" s="202"/>
      <c r="S211" s="203">
        <f t="shared" si="118"/>
        <v>0</v>
      </c>
      <c r="T211" s="202"/>
      <c r="U211" s="202"/>
      <c r="V211" s="203">
        <f t="shared" si="119"/>
        <v>0</v>
      </c>
      <c r="W211" s="202"/>
      <c r="X211" s="202"/>
      <c r="Y211" s="203">
        <f t="shared" si="120"/>
        <v>0</v>
      </c>
      <c r="Z211" s="202"/>
      <c r="AA211" s="202"/>
      <c r="AB211" s="203">
        <f t="shared" si="121"/>
        <v>0</v>
      </c>
      <c r="AC211" s="202"/>
      <c r="AD211" s="202"/>
      <c r="AE211" s="203">
        <f t="shared" si="122"/>
        <v>0</v>
      </c>
      <c r="AF211" s="202"/>
      <c r="AG211" s="202"/>
      <c r="AH211" s="203">
        <f t="shared" si="123"/>
        <v>0</v>
      </c>
      <c r="AI211" s="202"/>
      <c r="AJ211" s="202"/>
      <c r="AK211" s="203">
        <f t="shared" si="124"/>
        <v>0</v>
      </c>
      <c r="AL211" s="202"/>
      <c r="AM211" s="202"/>
      <c r="AN211" s="203">
        <f t="shared" si="125"/>
        <v>0</v>
      </c>
      <c r="AO211" s="202"/>
      <c r="AP211" s="202"/>
      <c r="AQ211" s="203">
        <f t="shared" si="126"/>
        <v>0</v>
      </c>
      <c r="AR211" s="202"/>
      <c r="AS211" s="202"/>
      <c r="AT211" s="203">
        <f t="shared" si="127"/>
        <v>0</v>
      </c>
      <c r="AU211" s="202"/>
      <c r="AV211" s="202"/>
      <c r="AW211" s="203">
        <f t="shared" si="128"/>
        <v>0</v>
      </c>
      <c r="AX211" s="202"/>
      <c r="AY211" s="202"/>
      <c r="AZ211" s="203">
        <f t="shared" si="129"/>
        <v>0</v>
      </c>
      <c r="BA211" s="202"/>
      <c r="BB211" s="202"/>
      <c r="BC211" s="203">
        <f t="shared" si="130"/>
        <v>0</v>
      </c>
      <c r="BD211" s="202"/>
      <c r="BE211" s="202"/>
      <c r="BF211" s="203">
        <f t="shared" si="131"/>
        <v>0</v>
      </c>
      <c r="BG211" s="202"/>
      <c r="BH211" s="202"/>
      <c r="BI211" s="203">
        <f t="shared" si="132"/>
        <v>0</v>
      </c>
      <c r="BJ211" s="202"/>
      <c r="BK211" s="202"/>
      <c r="BL211" s="203">
        <f t="shared" si="133"/>
        <v>0</v>
      </c>
      <c r="BM211" s="202"/>
      <c r="BN211" s="202"/>
      <c r="BO211" s="203">
        <f t="shared" si="134"/>
        <v>0</v>
      </c>
      <c r="BP211" s="202"/>
      <c r="BQ211" s="202"/>
      <c r="BR211" s="203">
        <f t="shared" si="135"/>
        <v>0</v>
      </c>
      <c r="BS211" s="202"/>
      <c r="BT211" s="202"/>
      <c r="BU211" s="203">
        <f t="shared" si="136"/>
        <v>0</v>
      </c>
      <c r="BV211" s="202"/>
      <c r="BW211" s="202"/>
      <c r="BX211" s="203">
        <f t="shared" si="137"/>
        <v>0</v>
      </c>
      <c r="BY211" s="202"/>
      <c r="BZ211" s="202"/>
      <c r="CA211" s="203">
        <f t="shared" si="138"/>
        <v>0</v>
      </c>
      <c r="CB211" s="202"/>
      <c r="CC211" s="202"/>
      <c r="CD211" s="203">
        <f t="shared" si="139"/>
        <v>0</v>
      </c>
      <c r="CE211" s="202"/>
      <c r="CF211" s="202"/>
      <c r="CG211" s="203">
        <f t="shared" si="140"/>
        <v>0</v>
      </c>
      <c r="CH211" s="202"/>
      <c r="CI211" s="202"/>
      <c r="CJ211" s="203">
        <f t="shared" si="141"/>
        <v>0</v>
      </c>
    </row>
    <row r="212" spans="2:88" x14ac:dyDescent="0.25">
      <c r="B212" s="180"/>
      <c r="C212" s="180"/>
      <c r="D212" s="181"/>
      <c r="E212" s="38">
        <f t="shared" si="114"/>
        <v>45016</v>
      </c>
      <c r="F212" s="186"/>
      <c r="G212" s="203"/>
      <c r="H212" s="202"/>
      <c r="I212" s="202"/>
      <c r="J212" s="203">
        <f t="shared" si="115"/>
        <v>0</v>
      </c>
      <c r="K212" s="202"/>
      <c r="L212" s="202"/>
      <c r="M212" s="203">
        <f t="shared" si="116"/>
        <v>0</v>
      </c>
      <c r="N212" s="202"/>
      <c r="O212" s="202"/>
      <c r="P212" s="203">
        <f t="shared" si="117"/>
        <v>0</v>
      </c>
      <c r="Q212" s="202"/>
      <c r="R212" s="202"/>
      <c r="S212" s="203">
        <f t="shared" si="118"/>
        <v>0</v>
      </c>
      <c r="T212" s="202"/>
      <c r="U212" s="202"/>
      <c r="V212" s="203">
        <f t="shared" si="119"/>
        <v>0</v>
      </c>
      <c r="W212" s="202"/>
      <c r="X212" s="202"/>
      <c r="Y212" s="203">
        <f t="shared" si="120"/>
        <v>0</v>
      </c>
      <c r="Z212" s="202"/>
      <c r="AA212" s="202"/>
      <c r="AB212" s="203">
        <f t="shared" si="121"/>
        <v>0</v>
      </c>
      <c r="AC212" s="202"/>
      <c r="AD212" s="202"/>
      <c r="AE212" s="203">
        <f t="shared" si="122"/>
        <v>0</v>
      </c>
      <c r="AF212" s="202"/>
      <c r="AG212" s="202"/>
      <c r="AH212" s="203">
        <f t="shared" si="123"/>
        <v>0</v>
      </c>
      <c r="AI212" s="202"/>
      <c r="AJ212" s="202"/>
      <c r="AK212" s="203">
        <f t="shared" si="124"/>
        <v>0</v>
      </c>
      <c r="AL212" s="202"/>
      <c r="AM212" s="202"/>
      <c r="AN212" s="203">
        <f t="shared" si="125"/>
        <v>0</v>
      </c>
      <c r="AO212" s="202"/>
      <c r="AP212" s="202"/>
      <c r="AQ212" s="203">
        <f t="shared" si="126"/>
        <v>0</v>
      </c>
      <c r="AR212" s="202"/>
      <c r="AS212" s="202"/>
      <c r="AT212" s="203">
        <f t="shared" si="127"/>
        <v>0</v>
      </c>
      <c r="AU212" s="202"/>
      <c r="AV212" s="202"/>
      <c r="AW212" s="203">
        <f t="shared" si="128"/>
        <v>0</v>
      </c>
      <c r="AX212" s="202"/>
      <c r="AY212" s="202"/>
      <c r="AZ212" s="203">
        <f t="shared" si="129"/>
        <v>0</v>
      </c>
      <c r="BA212" s="202"/>
      <c r="BB212" s="202"/>
      <c r="BC212" s="203">
        <f t="shared" si="130"/>
        <v>0</v>
      </c>
      <c r="BD212" s="202"/>
      <c r="BE212" s="202"/>
      <c r="BF212" s="203">
        <f t="shared" si="131"/>
        <v>0</v>
      </c>
      <c r="BG212" s="202"/>
      <c r="BH212" s="202"/>
      <c r="BI212" s="203">
        <f t="shared" si="132"/>
        <v>0</v>
      </c>
      <c r="BJ212" s="202"/>
      <c r="BK212" s="202"/>
      <c r="BL212" s="203">
        <f t="shared" si="133"/>
        <v>0</v>
      </c>
      <c r="BM212" s="202"/>
      <c r="BN212" s="202"/>
      <c r="BO212" s="203">
        <f t="shared" si="134"/>
        <v>0</v>
      </c>
      <c r="BP212" s="202"/>
      <c r="BQ212" s="202"/>
      <c r="BR212" s="203">
        <f t="shared" si="135"/>
        <v>0</v>
      </c>
      <c r="BS212" s="202"/>
      <c r="BT212" s="202"/>
      <c r="BU212" s="203">
        <f t="shared" si="136"/>
        <v>0</v>
      </c>
      <c r="BV212" s="202"/>
      <c r="BW212" s="202"/>
      <c r="BX212" s="203">
        <f t="shared" si="137"/>
        <v>0</v>
      </c>
      <c r="BY212" s="202"/>
      <c r="BZ212" s="202"/>
      <c r="CA212" s="203">
        <f t="shared" si="138"/>
        <v>0</v>
      </c>
      <c r="CB212" s="202"/>
      <c r="CC212" s="202"/>
      <c r="CD212" s="203">
        <f t="shared" si="139"/>
        <v>0</v>
      </c>
      <c r="CE212" s="202"/>
      <c r="CF212" s="202"/>
      <c r="CG212" s="203">
        <f t="shared" si="140"/>
        <v>0</v>
      </c>
      <c r="CH212" s="202"/>
      <c r="CI212" s="202"/>
      <c r="CJ212" s="203">
        <f t="shared" si="141"/>
        <v>0</v>
      </c>
    </row>
    <row r="213" spans="2:88" x14ac:dyDescent="0.25">
      <c r="B213" s="180"/>
      <c r="C213" s="180"/>
      <c r="D213" s="181"/>
      <c r="E213" s="38">
        <f t="shared" si="114"/>
        <v>45016</v>
      </c>
      <c r="F213" s="186"/>
      <c r="G213" s="203"/>
      <c r="H213" s="202"/>
      <c r="I213" s="202"/>
      <c r="J213" s="203">
        <f t="shared" si="115"/>
        <v>0</v>
      </c>
      <c r="K213" s="202"/>
      <c r="L213" s="202"/>
      <c r="M213" s="203">
        <f t="shared" si="116"/>
        <v>0</v>
      </c>
      <c r="N213" s="202"/>
      <c r="O213" s="202"/>
      <c r="P213" s="203">
        <f t="shared" si="117"/>
        <v>0</v>
      </c>
      <c r="Q213" s="202"/>
      <c r="R213" s="202"/>
      <c r="S213" s="203">
        <f t="shared" si="118"/>
        <v>0</v>
      </c>
      <c r="T213" s="202"/>
      <c r="U213" s="202"/>
      <c r="V213" s="203">
        <f t="shared" si="119"/>
        <v>0</v>
      </c>
      <c r="W213" s="202"/>
      <c r="X213" s="202"/>
      <c r="Y213" s="203">
        <f t="shared" si="120"/>
        <v>0</v>
      </c>
      <c r="Z213" s="202"/>
      <c r="AA213" s="202"/>
      <c r="AB213" s="203">
        <f t="shared" si="121"/>
        <v>0</v>
      </c>
      <c r="AC213" s="202"/>
      <c r="AD213" s="202"/>
      <c r="AE213" s="203">
        <f t="shared" si="122"/>
        <v>0</v>
      </c>
      <c r="AF213" s="202"/>
      <c r="AG213" s="202"/>
      <c r="AH213" s="203">
        <f t="shared" si="123"/>
        <v>0</v>
      </c>
      <c r="AI213" s="202"/>
      <c r="AJ213" s="202"/>
      <c r="AK213" s="203">
        <f t="shared" si="124"/>
        <v>0</v>
      </c>
      <c r="AL213" s="202"/>
      <c r="AM213" s="202"/>
      <c r="AN213" s="203">
        <f t="shared" si="125"/>
        <v>0</v>
      </c>
      <c r="AO213" s="202"/>
      <c r="AP213" s="202"/>
      <c r="AQ213" s="203">
        <f t="shared" si="126"/>
        <v>0</v>
      </c>
      <c r="AR213" s="202"/>
      <c r="AS213" s="202"/>
      <c r="AT213" s="203">
        <f t="shared" si="127"/>
        <v>0</v>
      </c>
      <c r="AU213" s="202"/>
      <c r="AV213" s="202"/>
      <c r="AW213" s="203">
        <f t="shared" si="128"/>
        <v>0</v>
      </c>
      <c r="AX213" s="202"/>
      <c r="AY213" s="202"/>
      <c r="AZ213" s="203">
        <f t="shared" si="129"/>
        <v>0</v>
      </c>
      <c r="BA213" s="202"/>
      <c r="BB213" s="202"/>
      <c r="BC213" s="203">
        <f t="shared" si="130"/>
        <v>0</v>
      </c>
      <c r="BD213" s="202"/>
      <c r="BE213" s="202"/>
      <c r="BF213" s="203">
        <f t="shared" si="131"/>
        <v>0</v>
      </c>
      <c r="BG213" s="202"/>
      <c r="BH213" s="202"/>
      <c r="BI213" s="203">
        <f t="shared" si="132"/>
        <v>0</v>
      </c>
      <c r="BJ213" s="202"/>
      <c r="BK213" s="202"/>
      <c r="BL213" s="203">
        <f t="shared" si="133"/>
        <v>0</v>
      </c>
      <c r="BM213" s="202"/>
      <c r="BN213" s="202"/>
      <c r="BO213" s="203">
        <f t="shared" si="134"/>
        <v>0</v>
      </c>
      <c r="BP213" s="202"/>
      <c r="BQ213" s="202"/>
      <c r="BR213" s="203">
        <f t="shared" si="135"/>
        <v>0</v>
      </c>
      <c r="BS213" s="202"/>
      <c r="BT213" s="202"/>
      <c r="BU213" s="203">
        <f t="shared" si="136"/>
        <v>0</v>
      </c>
      <c r="BV213" s="202"/>
      <c r="BW213" s="202"/>
      <c r="BX213" s="203">
        <f t="shared" si="137"/>
        <v>0</v>
      </c>
      <c r="BY213" s="202"/>
      <c r="BZ213" s="202"/>
      <c r="CA213" s="203">
        <f t="shared" si="138"/>
        <v>0</v>
      </c>
      <c r="CB213" s="202"/>
      <c r="CC213" s="202"/>
      <c r="CD213" s="203">
        <f t="shared" si="139"/>
        <v>0</v>
      </c>
      <c r="CE213" s="202"/>
      <c r="CF213" s="202"/>
      <c r="CG213" s="203">
        <f t="shared" si="140"/>
        <v>0</v>
      </c>
      <c r="CH213" s="202"/>
      <c r="CI213" s="202"/>
      <c r="CJ213" s="203">
        <f t="shared" si="141"/>
        <v>0</v>
      </c>
    </row>
    <row r="214" spans="2:88" x14ac:dyDescent="0.25">
      <c r="B214" s="180"/>
      <c r="C214" s="180"/>
      <c r="D214" s="181"/>
      <c r="E214" s="38">
        <f t="shared" si="114"/>
        <v>45016</v>
      </c>
      <c r="F214" s="186"/>
      <c r="G214" s="203"/>
      <c r="H214" s="202"/>
      <c r="I214" s="202"/>
      <c r="J214" s="203">
        <f t="shared" si="115"/>
        <v>0</v>
      </c>
      <c r="K214" s="202"/>
      <c r="L214" s="202"/>
      <c r="M214" s="203">
        <f t="shared" si="116"/>
        <v>0</v>
      </c>
      <c r="N214" s="202"/>
      <c r="O214" s="202"/>
      <c r="P214" s="203">
        <f t="shared" si="117"/>
        <v>0</v>
      </c>
      <c r="Q214" s="202"/>
      <c r="R214" s="202"/>
      <c r="S214" s="203">
        <f t="shared" si="118"/>
        <v>0</v>
      </c>
      <c r="T214" s="202"/>
      <c r="U214" s="202"/>
      <c r="V214" s="203">
        <f t="shared" si="119"/>
        <v>0</v>
      </c>
      <c r="W214" s="202"/>
      <c r="X214" s="202"/>
      <c r="Y214" s="203">
        <f t="shared" si="120"/>
        <v>0</v>
      </c>
      <c r="Z214" s="202"/>
      <c r="AA214" s="202"/>
      <c r="AB214" s="203">
        <f t="shared" si="121"/>
        <v>0</v>
      </c>
      <c r="AC214" s="202"/>
      <c r="AD214" s="202"/>
      <c r="AE214" s="203">
        <f t="shared" si="122"/>
        <v>0</v>
      </c>
      <c r="AF214" s="202"/>
      <c r="AG214" s="202"/>
      <c r="AH214" s="203">
        <f t="shared" si="123"/>
        <v>0</v>
      </c>
      <c r="AI214" s="202"/>
      <c r="AJ214" s="202"/>
      <c r="AK214" s="203">
        <f t="shared" si="124"/>
        <v>0</v>
      </c>
      <c r="AL214" s="202"/>
      <c r="AM214" s="202"/>
      <c r="AN214" s="203">
        <f t="shared" si="125"/>
        <v>0</v>
      </c>
      <c r="AO214" s="202"/>
      <c r="AP214" s="202"/>
      <c r="AQ214" s="203">
        <f t="shared" si="126"/>
        <v>0</v>
      </c>
      <c r="AR214" s="202"/>
      <c r="AS214" s="202"/>
      <c r="AT214" s="203">
        <f t="shared" si="127"/>
        <v>0</v>
      </c>
      <c r="AU214" s="202"/>
      <c r="AV214" s="202"/>
      <c r="AW214" s="203">
        <f t="shared" si="128"/>
        <v>0</v>
      </c>
      <c r="AX214" s="202"/>
      <c r="AY214" s="202"/>
      <c r="AZ214" s="203">
        <f t="shared" si="129"/>
        <v>0</v>
      </c>
      <c r="BA214" s="202"/>
      <c r="BB214" s="202"/>
      <c r="BC214" s="203">
        <f t="shared" si="130"/>
        <v>0</v>
      </c>
      <c r="BD214" s="202"/>
      <c r="BE214" s="202"/>
      <c r="BF214" s="203">
        <f t="shared" si="131"/>
        <v>0</v>
      </c>
      <c r="BG214" s="202"/>
      <c r="BH214" s="202"/>
      <c r="BI214" s="203">
        <f t="shared" si="132"/>
        <v>0</v>
      </c>
      <c r="BJ214" s="202"/>
      <c r="BK214" s="202"/>
      <c r="BL214" s="203">
        <f t="shared" si="133"/>
        <v>0</v>
      </c>
      <c r="BM214" s="202"/>
      <c r="BN214" s="202"/>
      <c r="BO214" s="203">
        <f t="shared" si="134"/>
        <v>0</v>
      </c>
      <c r="BP214" s="202"/>
      <c r="BQ214" s="202"/>
      <c r="BR214" s="203">
        <f t="shared" si="135"/>
        <v>0</v>
      </c>
      <c r="BS214" s="202"/>
      <c r="BT214" s="202"/>
      <c r="BU214" s="203">
        <f t="shared" si="136"/>
        <v>0</v>
      </c>
      <c r="BV214" s="202"/>
      <c r="BW214" s="202"/>
      <c r="BX214" s="203">
        <f t="shared" si="137"/>
        <v>0</v>
      </c>
      <c r="BY214" s="202"/>
      <c r="BZ214" s="202"/>
      <c r="CA214" s="203">
        <f t="shared" si="138"/>
        <v>0</v>
      </c>
      <c r="CB214" s="202"/>
      <c r="CC214" s="202"/>
      <c r="CD214" s="203">
        <f t="shared" si="139"/>
        <v>0</v>
      </c>
      <c r="CE214" s="202"/>
      <c r="CF214" s="202"/>
      <c r="CG214" s="203">
        <f t="shared" si="140"/>
        <v>0</v>
      </c>
      <c r="CH214" s="202"/>
      <c r="CI214" s="202"/>
      <c r="CJ214" s="203">
        <f t="shared" si="141"/>
        <v>0</v>
      </c>
    </row>
    <row r="215" spans="2:88" x14ac:dyDescent="0.25">
      <c r="B215" s="180"/>
      <c r="C215" s="180"/>
      <c r="D215" s="181"/>
      <c r="E215" s="38">
        <f t="shared" si="114"/>
        <v>45016</v>
      </c>
      <c r="F215" s="186"/>
      <c r="G215" s="203"/>
      <c r="H215" s="202"/>
      <c r="I215" s="202"/>
      <c r="J215" s="203">
        <f t="shared" si="115"/>
        <v>0</v>
      </c>
      <c r="K215" s="202"/>
      <c r="L215" s="202"/>
      <c r="M215" s="203">
        <f t="shared" si="116"/>
        <v>0</v>
      </c>
      <c r="N215" s="202"/>
      <c r="O215" s="202"/>
      <c r="P215" s="203">
        <f t="shared" si="117"/>
        <v>0</v>
      </c>
      <c r="Q215" s="202"/>
      <c r="R215" s="202"/>
      <c r="S215" s="203">
        <f t="shared" si="118"/>
        <v>0</v>
      </c>
      <c r="T215" s="202"/>
      <c r="U215" s="202"/>
      <c r="V215" s="203">
        <f t="shared" si="119"/>
        <v>0</v>
      </c>
      <c r="W215" s="202"/>
      <c r="X215" s="202"/>
      <c r="Y215" s="203">
        <f t="shared" si="120"/>
        <v>0</v>
      </c>
      <c r="Z215" s="202"/>
      <c r="AA215" s="202"/>
      <c r="AB215" s="203">
        <f t="shared" si="121"/>
        <v>0</v>
      </c>
      <c r="AC215" s="202"/>
      <c r="AD215" s="202"/>
      <c r="AE215" s="203">
        <f t="shared" si="122"/>
        <v>0</v>
      </c>
      <c r="AF215" s="202"/>
      <c r="AG215" s="202"/>
      <c r="AH215" s="203">
        <f t="shared" si="123"/>
        <v>0</v>
      </c>
      <c r="AI215" s="202"/>
      <c r="AJ215" s="202"/>
      <c r="AK215" s="203">
        <f t="shared" si="124"/>
        <v>0</v>
      </c>
      <c r="AL215" s="202"/>
      <c r="AM215" s="202"/>
      <c r="AN215" s="203">
        <f t="shared" si="125"/>
        <v>0</v>
      </c>
      <c r="AO215" s="202"/>
      <c r="AP215" s="202"/>
      <c r="AQ215" s="203">
        <f t="shared" si="126"/>
        <v>0</v>
      </c>
      <c r="AR215" s="202"/>
      <c r="AS215" s="202"/>
      <c r="AT215" s="203">
        <f t="shared" si="127"/>
        <v>0</v>
      </c>
      <c r="AU215" s="202"/>
      <c r="AV215" s="202"/>
      <c r="AW215" s="203">
        <f t="shared" si="128"/>
        <v>0</v>
      </c>
      <c r="AX215" s="202"/>
      <c r="AY215" s="202"/>
      <c r="AZ215" s="203">
        <f t="shared" si="129"/>
        <v>0</v>
      </c>
      <c r="BA215" s="202"/>
      <c r="BB215" s="202"/>
      <c r="BC215" s="203">
        <f t="shared" si="130"/>
        <v>0</v>
      </c>
      <c r="BD215" s="202"/>
      <c r="BE215" s="202"/>
      <c r="BF215" s="203">
        <f t="shared" si="131"/>
        <v>0</v>
      </c>
      <c r="BG215" s="202"/>
      <c r="BH215" s="202"/>
      <c r="BI215" s="203">
        <f t="shared" si="132"/>
        <v>0</v>
      </c>
      <c r="BJ215" s="202"/>
      <c r="BK215" s="202"/>
      <c r="BL215" s="203">
        <f t="shared" si="133"/>
        <v>0</v>
      </c>
      <c r="BM215" s="202"/>
      <c r="BN215" s="202"/>
      <c r="BO215" s="203">
        <f t="shared" si="134"/>
        <v>0</v>
      </c>
      <c r="BP215" s="202"/>
      <c r="BQ215" s="202"/>
      <c r="BR215" s="203">
        <f t="shared" si="135"/>
        <v>0</v>
      </c>
      <c r="BS215" s="202"/>
      <c r="BT215" s="202"/>
      <c r="BU215" s="203">
        <f t="shared" si="136"/>
        <v>0</v>
      </c>
      <c r="BV215" s="202"/>
      <c r="BW215" s="202"/>
      <c r="BX215" s="203">
        <f t="shared" si="137"/>
        <v>0</v>
      </c>
      <c r="BY215" s="202"/>
      <c r="BZ215" s="202"/>
      <c r="CA215" s="203">
        <f t="shared" si="138"/>
        <v>0</v>
      </c>
      <c r="CB215" s="202"/>
      <c r="CC215" s="202"/>
      <c r="CD215" s="203">
        <f t="shared" si="139"/>
        <v>0</v>
      </c>
      <c r="CE215" s="202"/>
      <c r="CF215" s="202"/>
      <c r="CG215" s="203">
        <f t="shared" si="140"/>
        <v>0</v>
      </c>
      <c r="CH215" s="202"/>
      <c r="CI215" s="202"/>
      <c r="CJ215" s="203">
        <f t="shared" si="141"/>
        <v>0</v>
      </c>
    </row>
    <row r="216" spans="2:88" x14ac:dyDescent="0.25">
      <c r="B216" s="180"/>
      <c r="C216" s="180"/>
      <c r="D216" s="181"/>
      <c r="E216" s="38">
        <f t="shared" si="114"/>
        <v>45016</v>
      </c>
      <c r="F216" s="186"/>
      <c r="G216" s="203"/>
      <c r="H216" s="202"/>
      <c r="I216" s="202"/>
      <c r="J216" s="203">
        <f t="shared" si="115"/>
        <v>0</v>
      </c>
      <c r="K216" s="202"/>
      <c r="L216" s="202"/>
      <c r="M216" s="203">
        <f t="shared" si="116"/>
        <v>0</v>
      </c>
      <c r="N216" s="202"/>
      <c r="O216" s="202"/>
      <c r="P216" s="203">
        <f t="shared" si="117"/>
        <v>0</v>
      </c>
      <c r="Q216" s="202"/>
      <c r="R216" s="202"/>
      <c r="S216" s="203">
        <f t="shared" si="118"/>
        <v>0</v>
      </c>
      <c r="T216" s="202"/>
      <c r="U216" s="202"/>
      <c r="V216" s="203">
        <f t="shared" si="119"/>
        <v>0</v>
      </c>
      <c r="W216" s="202"/>
      <c r="X216" s="202"/>
      <c r="Y216" s="203">
        <f t="shared" si="120"/>
        <v>0</v>
      </c>
      <c r="Z216" s="202"/>
      <c r="AA216" s="202"/>
      <c r="AB216" s="203">
        <f t="shared" si="121"/>
        <v>0</v>
      </c>
      <c r="AC216" s="202"/>
      <c r="AD216" s="202"/>
      <c r="AE216" s="203">
        <f t="shared" si="122"/>
        <v>0</v>
      </c>
      <c r="AF216" s="202"/>
      <c r="AG216" s="202"/>
      <c r="AH216" s="203">
        <f t="shared" si="123"/>
        <v>0</v>
      </c>
      <c r="AI216" s="202"/>
      <c r="AJ216" s="202"/>
      <c r="AK216" s="203">
        <f t="shared" si="124"/>
        <v>0</v>
      </c>
      <c r="AL216" s="202"/>
      <c r="AM216" s="202"/>
      <c r="AN216" s="203">
        <f t="shared" si="125"/>
        <v>0</v>
      </c>
      <c r="AO216" s="202"/>
      <c r="AP216" s="202"/>
      <c r="AQ216" s="203">
        <f t="shared" si="126"/>
        <v>0</v>
      </c>
      <c r="AR216" s="202"/>
      <c r="AS216" s="202"/>
      <c r="AT216" s="203">
        <f t="shared" si="127"/>
        <v>0</v>
      </c>
      <c r="AU216" s="202"/>
      <c r="AV216" s="202"/>
      <c r="AW216" s="203">
        <f t="shared" si="128"/>
        <v>0</v>
      </c>
      <c r="AX216" s="202"/>
      <c r="AY216" s="202"/>
      <c r="AZ216" s="203">
        <f t="shared" si="129"/>
        <v>0</v>
      </c>
      <c r="BA216" s="202"/>
      <c r="BB216" s="202"/>
      <c r="BC216" s="203">
        <f t="shared" si="130"/>
        <v>0</v>
      </c>
      <c r="BD216" s="202"/>
      <c r="BE216" s="202"/>
      <c r="BF216" s="203">
        <f t="shared" si="131"/>
        <v>0</v>
      </c>
      <c r="BG216" s="202"/>
      <c r="BH216" s="202"/>
      <c r="BI216" s="203">
        <f t="shared" si="132"/>
        <v>0</v>
      </c>
      <c r="BJ216" s="202"/>
      <c r="BK216" s="202"/>
      <c r="BL216" s="203">
        <f t="shared" si="133"/>
        <v>0</v>
      </c>
      <c r="BM216" s="202"/>
      <c r="BN216" s="202"/>
      <c r="BO216" s="203">
        <f t="shared" si="134"/>
        <v>0</v>
      </c>
      <c r="BP216" s="202"/>
      <c r="BQ216" s="202"/>
      <c r="BR216" s="203">
        <f t="shared" si="135"/>
        <v>0</v>
      </c>
      <c r="BS216" s="202"/>
      <c r="BT216" s="202"/>
      <c r="BU216" s="203">
        <f t="shared" si="136"/>
        <v>0</v>
      </c>
      <c r="BV216" s="202"/>
      <c r="BW216" s="202"/>
      <c r="BX216" s="203">
        <f t="shared" si="137"/>
        <v>0</v>
      </c>
      <c r="BY216" s="202"/>
      <c r="BZ216" s="202"/>
      <c r="CA216" s="203">
        <f t="shared" si="138"/>
        <v>0</v>
      </c>
      <c r="CB216" s="202"/>
      <c r="CC216" s="202"/>
      <c r="CD216" s="203">
        <f t="shared" si="139"/>
        <v>0</v>
      </c>
      <c r="CE216" s="202"/>
      <c r="CF216" s="202"/>
      <c r="CG216" s="203">
        <f t="shared" si="140"/>
        <v>0</v>
      </c>
      <c r="CH216" s="202"/>
      <c r="CI216" s="202"/>
      <c r="CJ216" s="203">
        <f t="shared" si="141"/>
        <v>0</v>
      </c>
    </row>
    <row r="217" spans="2:88" x14ac:dyDescent="0.25">
      <c r="B217" s="180"/>
      <c r="C217" s="180"/>
      <c r="D217" s="181"/>
      <c r="E217" s="38">
        <f t="shared" si="114"/>
        <v>45016</v>
      </c>
      <c r="F217" s="186"/>
      <c r="G217" s="203"/>
      <c r="H217" s="202"/>
      <c r="I217" s="202"/>
      <c r="J217" s="203">
        <f t="shared" si="115"/>
        <v>0</v>
      </c>
      <c r="K217" s="202"/>
      <c r="L217" s="202"/>
      <c r="M217" s="203">
        <f t="shared" si="116"/>
        <v>0</v>
      </c>
      <c r="N217" s="202"/>
      <c r="O217" s="202"/>
      <c r="P217" s="203">
        <f t="shared" si="117"/>
        <v>0</v>
      </c>
      <c r="Q217" s="202"/>
      <c r="R217" s="202"/>
      <c r="S217" s="203">
        <f t="shared" si="118"/>
        <v>0</v>
      </c>
      <c r="T217" s="202"/>
      <c r="U217" s="202"/>
      <c r="V217" s="203">
        <f t="shared" si="119"/>
        <v>0</v>
      </c>
      <c r="W217" s="202"/>
      <c r="X217" s="202"/>
      <c r="Y217" s="203">
        <f t="shared" si="120"/>
        <v>0</v>
      </c>
      <c r="Z217" s="202"/>
      <c r="AA217" s="202"/>
      <c r="AB217" s="203">
        <f t="shared" si="121"/>
        <v>0</v>
      </c>
      <c r="AC217" s="202"/>
      <c r="AD217" s="202"/>
      <c r="AE217" s="203">
        <f t="shared" si="122"/>
        <v>0</v>
      </c>
      <c r="AF217" s="202"/>
      <c r="AG217" s="202"/>
      <c r="AH217" s="203">
        <f t="shared" si="123"/>
        <v>0</v>
      </c>
      <c r="AI217" s="202"/>
      <c r="AJ217" s="202"/>
      <c r="AK217" s="203">
        <f t="shared" si="124"/>
        <v>0</v>
      </c>
      <c r="AL217" s="202"/>
      <c r="AM217" s="202"/>
      <c r="AN217" s="203">
        <f t="shared" si="125"/>
        <v>0</v>
      </c>
      <c r="AO217" s="202"/>
      <c r="AP217" s="202"/>
      <c r="AQ217" s="203">
        <f t="shared" si="126"/>
        <v>0</v>
      </c>
      <c r="AR217" s="202"/>
      <c r="AS217" s="202"/>
      <c r="AT217" s="203">
        <f t="shared" si="127"/>
        <v>0</v>
      </c>
      <c r="AU217" s="202"/>
      <c r="AV217" s="202"/>
      <c r="AW217" s="203">
        <f t="shared" si="128"/>
        <v>0</v>
      </c>
      <c r="AX217" s="202"/>
      <c r="AY217" s="202"/>
      <c r="AZ217" s="203">
        <f t="shared" si="129"/>
        <v>0</v>
      </c>
      <c r="BA217" s="202"/>
      <c r="BB217" s="202"/>
      <c r="BC217" s="203">
        <f t="shared" si="130"/>
        <v>0</v>
      </c>
      <c r="BD217" s="202"/>
      <c r="BE217" s="202"/>
      <c r="BF217" s="203">
        <f t="shared" si="131"/>
        <v>0</v>
      </c>
      <c r="BG217" s="202"/>
      <c r="BH217" s="202"/>
      <c r="BI217" s="203">
        <f t="shared" si="132"/>
        <v>0</v>
      </c>
      <c r="BJ217" s="202"/>
      <c r="BK217" s="202"/>
      <c r="BL217" s="203">
        <f t="shared" si="133"/>
        <v>0</v>
      </c>
      <c r="BM217" s="202"/>
      <c r="BN217" s="202"/>
      <c r="BO217" s="203">
        <f t="shared" si="134"/>
        <v>0</v>
      </c>
      <c r="BP217" s="202"/>
      <c r="BQ217" s="202"/>
      <c r="BR217" s="203">
        <f t="shared" si="135"/>
        <v>0</v>
      </c>
      <c r="BS217" s="202"/>
      <c r="BT217" s="202"/>
      <c r="BU217" s="203">
        <f t="shared" si="136"/>
        <v>0</v>
      </c>
      <c r="BV217" s="202"/>
      <c r="BW217" s="202"/>
      <c r="BX217" s="203">
        <f t="shared" si="137"/>
        <v>0</v>
      </c>
      <c r="BY217" s="202"/>
      <c r="BZ217" s="202"/>
      <c r="CA217" s="203">
        <f t="shared" si="138"/>
        <v>0</v>
      </c>
      <c r="CB217" s="202"/>
      <c r="CC217" s="202"/>
      <c r="CD217" s="203">
        <f t="shared" si="139"/>
        <v>0</v>
      </c>
      <c r="CE217" s="202"/>
      <c r="CF217" s="202"/>
      <c r="CG217" s="203">
        <f t="shared" si="140"/>
        <v>0</v>
      </c>
      <c r="CH217" s="202"/>
      <c r="CI217" s="202"/>
      <c r="CJ217" s="203">
        <f t="shared" si="141"/>
        <v>0</v>
      </c>
    </row>
    <row r="218" spans="2:88" x14ac:dyDescent="0.25">
      <c r="B218" s="180"/>
      <c r="C218" s="180"/>
      <c r="D218" s="181"/>
      <c r="E218" s="38">
        <f t="shared" si="114"/>
        <v>45016</v>
      </c>
      <c r="F218" s="186"/>
      <c r="G218" s="203"/>
      <c r="H218" s="202"/>
      <c r="I218" s="202"/>
      <c r="J218" s="203">
        <f t="shared" si="115"/>
        <v>0</v>
      </c>
      <c r="K218" s="202"/>
      <c r="L218" s="202"/>
      <c r="M218" s="203">
        <f t="shared" si="116"/>
        <v>0</v>
      </c>
      <c r="N218" s="202"/>
      <c r="O218" s="202"/>
      <c r="P218" s="203">
        <f t="shared" si="117"/>
        <v>0</v>
      </c>
      <c r="Q218" s="202"/>
      <c r="R218" s="202"/>
      <c r="S218" s="203">
        <f t="shared" si="118"/>
        <v>0</v>
      </c>
      <c r="T218" s="202"/>
      <c r="U218" s="202"/>
      <c r="V218" s="203">
        <f t="shared" si="119"/>
        <v>0</v>
      </c>
      <c r="W218" s="202"/>
      <c r="X218" s="202"/>
      <c r="Y218" s="203">
        <f t="shared" si="120"/>
        <v>0</v>
      </c>
      <c r="Z218" s="202"/>
      <c r="AA218" s="202"/>
      <c r="AB218" s="203">
        <f t="shared" si="121"/>
        <v>0</v>
      </c>
      <c r="AC218" s="202"/>
      <c r="AD218" s="202"/>
      <c r="AE218" s="203">
        <f t="shared" si="122"/>
        <v>0</v>
      </c>
      <c r="AF218" s="202"/>
      <c r="AG218" s="202"/>
      <c r="AH218" s="203">
        <f t="shared" si="123"/>
        <v>0</v>
      </c>
      <c r="AI218" s="202"/>
      <c r="AJ218" s="202"/>
      <c r="AK218" s="203">
        <f t="shared" si="124"/>
        <v>0</v>
      </c>
      <c r="AL218" s="202"/>
      <c r="AM218" s="202"/>
      <c r="AN218" s="203">
        <f t="shared" si="125"/>
        <v>0</v>
      </c>
      <c r="AO218" s="202"/>
      <c r="AP218" s="202"/>
      <c r="AQ218" s="203">
        <f t="shared" si="126"/>
        <v>0</v>
      </c>
      <c r="AR218" s="202"/>
      <c r="AS218" s="202"/>
      <c r="AT218" s="203">
        <f t="shared" si="127"/>
        <v>0</v>
      </c>
      <c r="AU218" s="202"/>
      <c r="AV218" s="202"/>
      <c r="AW218" s="203">
        <f t="shared" si="128"/>
        <v>0</v>
      </c>
      <c r="AX218" s="202"/>
      <c r="AY218" s="202"/>
      <c r="AZ218" s="203">
        <f t="shared" si="129"/>
        <v>0</v>
      </c>
      <c r="BA218" s="202"/>
      <c r="BB218" s="202"/>
      <c r="BC218" s="203">
        <f t="shared" si="130"/>
        <v>0</v>
      </c>
      <c r="BD218" s="202"/>
      <c r="BE218" s="202"/>
      <c r="BF218" s="203">
        <f t="shared" si="131"/>
        <v>0</v>
      </c>
      <c r="BG218" s="202"/>
      <c r="BH218" s="202"/>
      <c r="BI218" s="203">
        <f t="shared" si="132"/>
        <v>0</v>
      </c>
      <c r="BJ218" s="202"/>
      <c r="BK218" s="202"/>
      <c r="BL218" s="203">
        <f t="shared" si="133"/>
        <v>0</v>
      </c>
      <c r="BM218" s="202"/>
      <c r="BN218" s="202"/>
      <c r="BO218" s="203">
        <f t="shared" si="134"/>
        <v>0</v>
      </c>
      <c r="BP218" s="202"/>
      <c r="BQ218" s="202"/>
      <c r="BR218" s="203">
        <f t="shared" si="135"/>
        <v>0</v>
      </c>
      <c r="BS218" s="202"/>
      <c r="BT218" s="202"/>
      <c r="BU218" s="203">
        <f t="shared" si="136"/>
        <v>0</v>
      </c>
      <c r="BV218" s="202"/>
      <c r="BW218" s="202"/>
      <c r="BX218" s="203">
        <f t="shared" si="137"/>
        <v>0</v>
      </c>
      <c r="BY218" s="202"/>
      <c r="BZ218" s="202"/>
      <c r="CA218" s="203">
        <f t="shared" si="138"/>
        <v>0</v>
      </c>
      <c r="CB218" s="202"/>
      <c r="CC218" s="202"/>
      <c r="CD218" s="203">
        <f t="shared" si="139"/>
        <v>0</v>
      </c>
      <c r="CE218" s="202"/>
      <c r="CF218" s="202"/>
      <c r="CG218" s="203">
        <f t="shared" si="140"/>
        <v>0</v>
      </c>
      <c r="CH218" s="202"/>
      <c r="CI218" s="202"/>
      <c r="CJ218" s="203">
        <f t="shared" si="141"/>
        <v>0</v>
      </c>
    </row>
    <row r="219" spans="2:88" x14ac:dyDescent="0.25">
      <c r="B219" s="180"/>
      <c r="C219" s="180"/>
      <c r="D219" s="181"/>
      <c r="E219" s="38">
        <f t="shared" si="114"/>
        <v>45016</v>
      </c>
      <c r="F219" s="186"/>
      <c r="G219" s="203"/>
      <c r="H219" s="202"/>
      <c r="I219" s="202"/>
      <c r="J219" s="203">
        <f t="shared" si="115"/>
        <v>0</v>
      </c>
      <c r="K219" s="202"/>
      <c r="L219" s="202"/>
      <c r="M219" s="203">
        <f t="shared" si="116"/>
        <v>0</v>
      </c>
      <c r="N219" s="202"/>
      <c r="O219" s="202"/>
      <c r="P219" s="203">
        <f t="shared" si="117"/>
        <v>0</v>
      </c>
      <c r="Q219" s="202"/>
      <c r="R219" s="202"/>
      <c r="S219" s="203">
        <f t="shared" si="118"/>
        <v>0</v>
      </c>
      <c r="T219" s="202"/>
      <c r="U219" s="202"/>
      <c r="V219" s="203">
        <f t="shared" si="119"/>
        <v>0</v>
      </c>
      <c r="W219" s="202"/>
      <c r="X219" s="202"/>
      <c r="Y219" s="203">
        <f t="shared" si="120"/>
        <v>0</v>
      </c>
      <c r="Z219" s="202"/>
      <c r="AA219" s="202"/>
      <c r="AB219" s="203">
        <f t="shared" si="121"/>
        <v>0</v>
      </c>
      <c r="AC219" s="202"/>
      <c r="AD219" s="202"/>
      <c r="AE219" s="203">
        <f t="shared" si="122"/>
        <v>0</v>
      </c>
      <c r="AF219" s="202"/>
      <c r="AG219" s="202"/>
      <c r="AH219" s="203">
        <f t="shared" si="123"/>
        <v>0</v>
      </c>
      <c r="AI219" s="202"/>
      <c r="AJ219" s="202"/>
      <c r="AK219" s="203">
        <f t="shared" si="124"/>
        <v>0</v>
      </c>
      <c r="AL219" s="202"/>
      <c r="AM219" s="202"/>
      <c r="AN219" s="203">
        <f t="shared" si="125"/>
        <v>0</v>
      </c>
      <c r="AO219" s="202"/>
      <c r="AP219" s="202"/>
      <c r="AQ219" s="203">
        <f t="shared" si="126"/>
        <v>0</v>
      </c>
      <c r="AR219" s="202"/>
      <c r="AS219" s="202"/>
      <c r="AT219" s="203">
        <f t="shared" si="127"/>
        <v>0</v>
      </c>
      <c r="AU219" s="202"/>
      <c r="AV219" s="202"/>
      <c r="AW219" s="203">
        <f t="shared" si="128"/>
        <v>0</v>
      </c>
      <c r="AX219" s="202"/>
      <c r="AY219" s="202"/>
      <c r="AZ219" s="203">
        <f t="shared" si="129"/>
        <v>0</v>
      </c>
      <c r="BA219" s="202"/>
      <c r="BB219" s="202"/>
      <c r="BC219" s="203">
        <f t="shared" si="130"/>
        <v>0</v>
      </c>
      <c r="BD219" s="202"/>
      <c r="BE219" s="202"/>
      <c r="BF219" s="203">
        <f t="shared" si="131"/>
        <v>0</v>
      </c>
      <c r="BG219" s="202"/>
      <c r="BH219" s="202"/>
      <c r="BI219" s="203">
        <f t="shared" si="132"/>
        <v>0</v>
      </c>
      <c r="BJ219" s="202"/>
      <c r="BK219" s="202"/>
      <c r="BL219" s="203">
        <f t="shared" si="133"/>
        <v>0</v>
      </c>
      <c r="BM219" s="202"/>
      <c r="BN219" s="202"/>
      <c r="BO219" s="203">
        <f t="shared" si="134"/>
        <v>0</v>
      </c>
      <c r="BP219" s="202"/>
      <c r="BQ219" s="202"/>
      <c r="BR219" s="203">
        <f t="shared" si="135"/>
        <v>0</v>
      </c>
      <c r="BS219" s="202"/>
      <c r="BT219" s="202"/>
      <c r="BU219" s="203">
        <f t="shared" si="136"/>
        <v>0</v>
      </c>
      <c r="BV219" s="202"/>
      <c r="BW219" s="202"/>
      <c r="BX219" s="203">
        <f t="shared" si="137"/>
        <v>0</v>
      </c>
      <c r="BY219" s="202"/>
      <c r="BZ219" s="202"/>
      <c r="CA219" s="203">
        <f t="shared" si="138"/>
        <v>0</v>
      </c>
      <c r="CB219" s="202"/>
      <c r="CC219" s="202"/>
      <c r="CD219" s="203">
        <f t="shared" si="139"/>
        <v>0</v>
      </c>
      <c r="CE219" s="202"/>
      <c r="CF219" s="202"/>
      <c r="CG219" s="203">
        <f t="shared" si="140"/>
        <v>0</v>
      </c>
      <c r="CH219" s="202"/>
      <c r="CI219" s="202"/>
      <c r="CJ219" s="203">
        <f t="shared" si="141"/>
        <v>0</v>
      </c>
    </row>
    <row r="220" spans="2:88" x14ac:dyDescent="0.25">
      <c r="B220" s="180"/>
      <c r="C220" s="180"/>
      <c r="D220" s="181"/>
      <c r="E220" s="38">
        <f t="shared" si="114"/>
        <v>45016</v>
      </c>
      <c r="F220" s="186"/>
      <c r="G220" s="203"/>
      <c r="H220" s="202"/>
      <c r="I220" s="202"/>
      <c r="J220" s="203">
        <f t="shared" si="115"/>
        <v>0</v>
      </c>
      <c r="K220" s="202"/>
      <c r="L220" s="202"/>
      <c r="M220" s="203">
        <f t="shared" si="116"/>
        <v>0</v>
      </c>
      <c r="N220" s="202"/>
      <c r="O220" s="202"/>
      <c r="P220" s="203">
        <f t="shared" si="117"/>
        <v>0</v>
      </c>
      <c r="Q220" s="202"/>
      <c r="R220" s="202"/>
      <c r="S220" s="203">
        <f t="shared" si="118"/>
        <v>0</v>
      </c>
      <c r="T220" s="202"/>
      <c r="U220" s="202"/>
      <c r="V220" s="203">
        <f t="shared" si="119"/>
        <v>0</v>
      </c>
      <c r="W220" s="202"/>
      <c r="X220" s="202"/>
      <c r="Y220" s="203">
        <f t="shared" si="120"/>
        <v>0</v>
      </c>
      <c r="Z220" s="202"/>
      <c r="AA220" s="202"/>
      <c r="AB220" s="203">
        <f t="shared" si="121"/>
        <v>0</v>
      </c>
      <c r="AC220" s="202"/>
      <c r="AD220" s="202"/>
      <c r="AE220" s="203">
        <f t="shared" si="122"/>
        <v>0</v>
      </c>
      <c r="AF220" s="202"/>
      <c r="AG220" s="202"/>
      <c r="AH220" s="203">
        <f t="shared" si="123"/>
        <v>0</v>
      </c>
      <c r="AI220" s="202"/>
      <c r="AJ220" s="202"/>
      <c r="AK220" s="203">
        <f t="shared" si="124"/>
        <v>0</v>
      </c>
      <c r="AL220" s="202"/>
      <c r="AM220" s="202"/>
      <c r="AN220" s="203">
        <f t="shared" si="125"/>
        <v>0</v>
      </c>
      <c r="AO220" s="202"/>
      <c r="AP220" s="202"/>
      <c r="AQ220" s="203">
        <f t="shared" si="126"/>
        <v>0</v>
      </c>
      <c r="AR220" s="202"/>
      <c r="AS220" s="202"/>
      <c r="AT220" s="203">
        <f t="shared" si="127"/>
        <v>0</v>
      </c>
      <c r="AU220" s="202"/>
      <c r="AV220" s="202"/>
      <c r="AW220" s="203">
        <f t="shared" si="128"/>
        <v>0</v>
      </c>
      <c r="AX220" s="202"/>
      <c r="AY220" s="202"/>
      <c r="AZ220" s="203">
        <f t="shared" si="129"/>
        <v>0</v>
      </c>
      <c r="BA220" s="202"/>
      <c r="BB220" s="202"/>
      <c r="BC220" s="203">
        <f t="shared" si="130"/>
        <v>0</v>
      </c>
      <c r="BD220" s="202"/>
      <c r="BE220" s="202"/>
      <c r="BF220" s="203">
        <f t="shared" si="131"/>
        <v>0</v>
      </c>
      <c r="BG220" s="202"/>
      <c r="BH220" s="202"/>
      <c r="BI220" s="203">
        <f t="shared" si="132"/>
        <v>0</v>
      </c>
      <c r="BJ220" s="202"/>
      <c r="BK220" s="202"/>
      <c r="BL220" s="203">
        <f t="shared" si="133"/>
        <v>0</v>
      </c>
      <c r="BM220" s="202"/>
      <c r="BN220" s="202"/>
      <c r="BO220" s="203">
        <f t="shared" si="134"/>
        <v>0</v>
      </c>
      <c r="BP220" s="202"/>
      <c r="BQ220" s="202"/>
      <c r="BR220" s="203">
        <f t="shared" si="135"/>
        <v>0</v>
      </c>
      <c r="BS220" s="202"/>
      <c r="BT220" s="202"/>
      <c r="BU220" s="203">
        <f t="shared" si="136"/>
        <v>0</v>
      </c>
      <c r="BV220" s="202"/>
      <c r="BW220" s="202"/>
      <c r="BX220" s="203">
        <f t="shared" si="137"/>
        <v>0</v>
      </c>
      <c r="BY220" s="202"/>
      <c r="BZ220" s="202"/>
      <c r="CA220" s="203">
        <f t="shared" si="138"/>
        <v>0</v>
      </c>
      <c r="CB220" s="202"/>
      <c r="CC220" s="202"/>
      <c r="CD220" s="203">
        <f t="shared" si="139"/>
        <v>0</v>
      </c>
      <c r="CE220" s="202"/>
      <c r="CF220" s="202"/>
      <c r="CG220" s="203">
        <f t="shared" si="140"/>
        <v>0</v>
      </c>
      <c r="CH220" s="202"/>
      <c r="CI220" s="202"/>
      <c r="CJ220" s="203">
        <f t="shared" si="141"/>
        <v>0</v>
      </c>
    </row>
    <row r="221" spans="2:88" x14ac:dyDescent="0.25">
      <c r="B221" s="180"/>
      <c r="C221" s="180"/>
      <c r="D221" s="181"/>
      <c r="E221" s="38">
        <f t="shared" si="114"/>
        <v>45016</v>
      </c>
      <c r="F221" s="186"/>
      <c r="G221" s="203"/>
      <c r="H221" s="202"/>
      <c r="I221" s="202"/>
      <c r="J221" s="203">
        <f t="shared" si="115"/>
        <v>0</v>
      </c>
      <c r="K221" s="202"/>
      <c r="L221" s="202"/>
      <c r="M221" s="203">
        <f t="shared" si="116"/>
        <v>0</v>
      </c>
      <c r="N221" s="202"/>
      <c r="O221" s="202"/>
      <c r="P221" s="203">
        <f t="shared" si="117"/>
        <v>0</v>
      </c>
      <c r="Q221" s="202"/>
      <c r="R221" s="202"/>
      <c r="S221" s="203">
        <f t="shared" si="118"/>
        <v>0</v>
      </c>
      <c r="T221" s="202"/>
      <c r="U221" s="202"/>
      <c r="V221" s="203">
        <f t="shared" si="119"/>
        <v>0</v>
      </c>
      <c r="W221" s="202"/>
      <c r="X221" s="202"/>
      <c r="Y221" s="203">
        <f t="shared" si="120"/>
        <v>0</v>
      </c>
      <c r="Z221" s="202"/>
      <c r="AA221" s="202"/>
      <c r="AB221" s="203">
        <f t="shared" si="121"/>
        <v>0</v>
      </c>
      <c r="AC221" s="202"/>
      <c r="AD221" s="202"/>
      <c r="AE221" s="203">
        <f t="shared" si="122"/>
        <v>0</v>
      </c>
      <c r="AF221" s="202"/>
      <c r="AG221" s="202"/>
      <c r="AH221" s="203">
        <f t="shared" si="123"/>
        <v>0</v>
      </c>
      <c r="AI221" s="202"/>
      <c r="AJ221" s="202"/>
      <c r="AK221" s="203">
        <f t="shared" si="124"/>
        <v>0</v>
      </c>
      <c r="AL221" s="202"/>
      <c r="AM221" s="202"/>
      <c r="AN221" s="203">
        <f t="shared" si="125"/>
        <v>0</v>
      </c>
      <c r="AO221" s="202"/>
      <c r="AP221" s="202"/>
      <c r="AQ221" s="203">
        <f t="shared" si="126"/>
        <v>0</v>
      </c>
      <c r="AR221" s="202"/>
      <c r="AS221" s="202"/>
      <c r="AT221" s="203">
        <f t="shared" si="127"/>
        <v>0</v>
      </c>
      <c r="AU221" s="202"/>
      <c r="AV221" s="202"/>
      <c r="AW221" s="203">
        <f t="shared" si="128"/>
        <v>0</v>
      </c>
      <c r="AX221" s="202"/>
      <c r="AY221" s="202"/>
      <c r="AZ221" s="203">
        <f t="shared" si="129"/>
        <v>0</v>
      </c>
      <c r="BA221" s="202"/>
      <c r="BB221" s="202"/>
      <c r="BC221" s="203">
        <f t="shared" si="130"/>
        <v>0</v>
      </c>
      <c r="BD221" s="202"/>
      <c r="BE221" s="202"/>
      <c r="BF221" s="203">
        <f t="shared" si="131"/>
        <v>0</v>
      </c>
      <c r="BG221" s="202"/>
      <c r="BH221" s="202"/>
      <c r="BI221" s="203">
        <f t="shared" si="132"/>
        <v>0</v>
      </c>
      <c r="BJ221" s="202"/>
      <c r="BK221" s="202"/>
      <c r="BL221" s="203">
        <f t="shared" si="133"/>
        <v>0</v>
      </c>
      <c r="BM221" s="202"/>
      <c r="BN221" s="202"/>
      <c r="BO221" s="203">
        <f t="shared" si="134"/>
        <v>0</v>
      </c>
      <c r="BP221" s="202"/>
      <c r="BQ221" s="202"/>
      <c r="BR221" s="203">
        <f t="shared" si="135"/>
        <v>0</v>
      </c>
      <c r="BS221" s="202"/>
      <c r="BT221" s="202"/>
      <c r="BU221" s="203">
        <f t="shared" si="136"/>
        <v>0</v>
      </c>
      <c r="BV221" s="202"/>
      <c r="BW221" s="202"/>
      <c r="BX221" s="203">
        <f t="shared" si="137"/>
        <v>0</v>
      </c>
      <c r="BY221" s="202"/>
      <c r="BZ221" s="202"/>
      <c r="CA221" s="203">
        <f t="shared" si="138"/>
        <v>0</v>
      </c>
      <c r="CB221" s="202"/>
      <c r="CC221" s="202"/>
      <c r="CD221" s="203">
        <f t="shared" si="139"/>
        <v>0</v>
      </c>
      <c r="CE221" s="202"/>
      <c r="CF221" s="202"/>
      <c r="CG221" s="203">
        <f t="shared" si="140"/>
        <v>0</v>
      </c>
      <c r="CH221" s="202"/>
      <c r="CI221" s="202"/>
      <c r="CJ221" s="203">
        <f t="shared" si="141"/>
        <v>0</v>
      </c>
    </row>
    <row r="222" spans="2:88" x14ac:dyDescent="0.25">
      <c r="B222" s="180"/>
      <c r="C222" s="180"/>
      <c r="D222" s="181"/>
      <c r="E222" s="38">
        <f t="shared" si="114"/>
        <v>45016</v>
      </c>
      <c r="F222" s="186"/>
      <c r="G222" s="203"/>
      <c r="H222" s="202"/>
      <c r="I222" s="202"/>
      <c r="J222" s="203">
        <f t="shared" si="115"/>
        <v>0</v>
      </c>
      <c r="K222" s="202"/>
      <c r="L222" s="202"/>
      <c r="M222" s="203">
        <f t="shared" si="116"/>
        <v>0</v>
      </c>
      <c r="N222" s="202"/>
      <c r="O222" s="202"/>
      <c r="P222" s="203">
        <f t="shared" si="117"/>
        <v>0</v>
      </c>
      <c r="Q222" s="202"/>
      <c r="R222" s="202"/>
      <c r="S222" s="203">
        <f t="shared" si="118"/>
        <v>0</v>
      </c>
      <c r="T222" s="202"/>
      <c r="U222" s="202"/>
      <c r="V222" s="203">
        <f t="shared" si="119"/>
        <v>0</v>
      </c>
      <c r="W222" s="202"/>
      <c r="X222" s="202"/>
      <c r="Y222" s="203">
        <f t="shared" si="120"/>
        <v>0</v>
      </c>
      <c r="Z222" s="202"/>
      <c r="AA222" s="202"/>
      <c r="AB222" s="203">
        <f t="shared" si="121"/>
        <v>0</v>
      </c>
      <c r="AC222" s="202"/>
      <c r="AD222" s="202"/>
      <c r="AE222" s="203">
        <f t="shared" si="122"/>
        <v>0</v>
      </c>
      <c r="AF222" s="202"/>
      <c r="AG222" s="202"/>
      <c r="AH222" s="203">
        <f t="shared" si="123"/>
        <v>0</v>
      </c>
      <c r="AI222" s="202"/>
      <c r="AJ222" s="202"/>
      <c r="AK222" s="203">
        <f t="shared" si="124"/>
        <v>0</v>
      </c>
      <c r="AL222" s="202"/>
      <c r="AM222" s="202"/>
      <c r="AN222" s="203">
        <f t="shared" si="125"/>
        <v>0</v>
      </c>
      <c r="AO222" s="202"/>
      <c r="AP222" s="202"/>
      <c r="AQ222" s="203">
        <f t="shared" si="126"/>
        <v>0</v>
      </c>
      <c r="AR222" s="202"/>
      <c r="AS222" s="202"/>
      <c r="AT222" s="203">
        <f t="shared" si="127"/>
        <v>0</v>
      </c>
      <c r="AU222" s="202"/>
      <c r="AV222" s="202"/>
      <c r="AW222" s="203">
        <f t="shared" si="128"/>
        <v>0</v>
      </c>
      <c r="AX222" s="202"/>
      <c r="AY222" s="202"/>
      <c r="AZ222" s="203">
        <f t="shared" si="129"/>
        <v>0</v>
      </c>
      <c r="BA222" s="202"/>
      <c r="BB222" s="202"/>
      <c r="BC222" s="203">
        <f t="shared" si="130"/>
        <v>0</v>
      </c>
      <c r="BD222" s="202"/>
      <c r="BE222" s="202"/>
      <c r="BF222" s="203">
        <f t="shared" si="131"/>
        <v>0</v>
      </c>
      <c r="BG222" s="202"/>
      <c r="BH222" s="202"/>
      <c r="BI222" s="203">
        <f t="shared" si="132"/>
        <v>0</v>
      </c>
      <c r="BJ222" s="202"/>
      <c r="BK222" s="202"/>
      <c r="BL222" s="203">
        <f t="shared" si="133"/>
        <v>0</v>
      </c>
      <c r="BM222" s="202"/>
      <c r="BN222" s="202"/>
      <c r="BO222" s="203">
        <f t="shared" si="134"/>
        <v>0</v>
      </c>
      <c r="BP222" s="202"/>
      <c r="BQ222" s="202"/>
      <c r="BR222" s="203">
        <f t="shared" si="135"/>
        <v>0</v>
      </c>
      <c r="BS222" s="202"/>
      <c r="BT222" s="202"/>
      <c r="BU222" s="203">
        <f t="shared" si="136"/>
        <v>0</v>
      </c>
      <c r="BV222" s="202"/>
      <c r="BW222" s="202"/>
      <c r="BX222" s="203">
        <f t="shared" si="137"/>
        <v>0</v>
      </c>
      <c r="BY222" s="202"/>
      <c r="BZ222" s="202"/>
      <c r="CA222" s="203">
        <f t="shared" si="138"/>
        <v>0</v>
      </c>
      <c r="CB222" s="202"/>
      <c r="CC222" s="202"/>
      <c r="CD222" s="203">
        <f t="shared" si="139"/>
        <v>0</v>
      </c>
      <c r="CE222" s="202"/>
      <c r="CF222" s="202"/>
      <c r="CG222" s="203">
        <f t="shared" si="140"/>
        <v>0</v>
      </c>
      <c r="CH222" s="202"/>
      <c r="CI222" s="202"/>
      <c r="CJ222" s="203">
        <f t="shared" si="141"/>
        <v>0</v>
      </c>
    </row>
    <row r="223" spans="2:88" x14ac:dyDescent="0.25">
      <c r="B223" s="180"/>
      <c r="C223" s="180"/>
      <c r="D223" s="181"/>
      <c r="E223" s="38">
        <f t="shared" si="114"/>
        <v>45016</v>
      </c>
      <c r="F223" s="186"/>
      <c r="G223" s="203"/>
      <c r="H223" s="202"/>
      <c r="I223" s="202"/>
      <c r="J223" s="203">
        <f t="shared" si="115"/>
        <v>0</v>
      </c>
      <c r="K223" s="202"/>
      <c r="L223" s="202"/>
      <c r="M223" s="203">
        <f t="shared" si="116"/>
        <v>0</v>
      </c>
      <c r="N223" s="202"/>
      <c r="O223" s="202"/>
      <c r="P223" s="203">
        <f t="shared" si="117"/>
        <v>0</v>
      </c>
      <c r="Q223" s="202"/>
      <c r="R223" s="202"/>
      <c r="S223" s="203">
        <f t="shared" si="118"/>
        <v>0</v>
      </c>
      <c r="T223" s="202"/>
      <c r="U223" s="202"/>
      <c r="V223" s="203">
        <f t="shared" si="119"/>
        <v>0</v>
      </c>
      <c r="W223" s="202"/>
      <c r="X223" s="202"/>
      <c r="Y223" s="203">
        <f t="shared" si="120"/>
        <v>0</v>
      </c>
      <c r="Z223" s="202"/>
      <c r="AA223" s="202"/>
      <c r="AB223" s="203">
        <f t="shared" si="121"/>
        <v>0</v>
      </c>
      <c r="AC223" s="202"/>
      <c r="AD223" s="202"/>
      <c r="AE223" s="203">
        <f t="shared" si="122"/>
        <v>0</v>
      </c>
      <c r="AF223" s="202"/>
      <c r="AG223" s="202"/>
      <c r="AH223" s="203">
        <f t="shared" si="123"/>
        <v>0</v>
      </c>
      <c r="AI223" s="202"/>
      <c r="AJ223" s="202"/>
      <c r="AK223" s="203">
        <f t="shared" si="124"/>
        <v>0</v>
      </c>
      <c r="AL223" s="202"/>
      <c r="AM223" s="202"/>
      <c r="AN223" s="203">
        <f t="shared" si="125"/>
        <v>0</v>
      </c>
      <c r="AO223" s="202"/>
      <c r="AP223" s="202"/>
      <c r="AQ223" s="203">
        <f t="shared" si="126"/>
        <v>0</v>
      </c>
      <c r="AR223" s="202"/>
      <c r="AS223" s="202"/>
      <c r="AT223" s="203">
        <f t="shared" si="127"/>
        <v>0</v>
      </c>
      <c r="AU223" s="202"/>
      <c r="AV223" s="202"/>
      <c r="AW223" s="203">
        <f t="shared" si="128"/>
        <v>0</v>
      </c>
      <c r="AX223" s="202"/>
      <c r="AY223" s="202"/>
      <c r="AZ223" s="203">
        <f t="shared" si="129"/>
        <v>0</v>
      </c>
      <c r="BA223" s="202"/>
      <c r="BB223" s="202"/>
      <c r="BC223" s="203">
        <f t="shared" si="130"/>
        <v>0</v>
      </c>
      <c r="BD223" s="202"/>
      <c r="BE223" s="202"/>
      <c r="BF223" s="203">
        <f t="shared" si="131"/>
        <v>0</v>
      </c>
      <c r="BG223" s="202"/>
      <c r="BH223" s="202"/>
      <c r="BI223" s="203">
        <f t="shared" si="132"/>
        <v>0</v>
      </c>
      <c r="BJ223" s="202"/>
      <c r="BK223" s="202"/>
      <c r="BL223" s="203">
        <f t="shared" si="133"/>
        <v>0</v>
      </c>
      <c r="BM223" s="202"/>
      <c r="BN223" s="202"/>
      <c r="BO223" s="203">
        <f t="shared" si="134"/>
        <v>0</v>
      </c>
      <c r="BP223" s="202"/>
      <c r="BQ223" s="202"/>
      <c r="BR223" s="203">
        <f t="shared" si="135"/>
        <v>0</v>
      </c>
      <c r="BS223" s="202"/>
      <c r="BT223" s="202"/>
      <c r="BU223" s="203">
        <f t="shared" si="136"/>
        <v>0</v>
      </c>
      <c r="BV223" s="202"/>
      <c r="BW223" s="202"/>
      <c r="BX223" s="203">
        <f t="shared" si="137"/>
        <v>0</v>
      </c>
      <c r="BY223" s="202"/>
      <c r="BZ223" s="202"/>
      <c r="CA223" s="203">
        <f t="shared" si="138"/>
        <v>0</v>
      </c>
      <c r="CB223" s="202"/>
      <c r="CC223" s="202"/>
      <c r="CD223" s="203">
        <f t="shared" si="139"/>
        <v>0</v>
      </c>
      <c r="CE223" s="202"/>
      <c r="CF223" s="202"/>
      <c r="CG223" s="203">
        <f t="shared" si="140"/>
        <v>0</v>
      </c>
      <c r="CH223" s="202"/>
      <c r="CI223" s="202"/>
      <c r="CJ223" s="203">
        <f t="shared" si="141"/>
        <v>0</v>
      </c>
    </row>
    <row r="224" spans="2:88" x14ac:dyDescent="0.25">
      <c r="B224" s="180"/>
      <c r="C224" s="180"/>
      <c r="D224" s="181"/>
      <c r="E224" s="38">
        <f t="shared" si="114"/>
        <v>45016</v>
      </c>
      <c r="F224" s="186"/>
      <c r="G224" s="203"/>
      <c r="H224" s="202"/>
      <c r="I224" s="202"/>
      <c r="J224" s="203">
        <f t="shared" si="115"/>
        <v>0</v>
      </c>
      <c r="K224" s="202"/>
      <c r="L224" s="202"/>
      <c r="M224" s="203">
        <f t="shared" si="116"/>
        <v>0</v>
      </c>
      <c r="N224" s="202"/>
      <c r="O224" s="202"/>
      <c r="P224" s="203">
        <f t="shared" si="117"/>
        <v>0</v>
      </c>
      <c r="Q224" s="202"/>
      <c r="R224" s="202"/>
      <c r="S224" s="203">
        <f t="shared" si="118"/>
        <v>0</v>
      </c>
      <c r="T224" s="202"/>
      <c r="U224" s="202"/>
      <c r="V224" s="203">
        <f t="shared" si="119"/>
        <v>0</v>
      </c>
      <c r="W224" s="202"/>
      <c r="X224" s="202"/>
      <c r="Y224" s="203">
        <f t="shared" si="120"/>
        <v>0</v>
      </c>
      <c r="Z224" s="202"/>
      <c r="AA224" s="202"/>
      <c r="AB224" s="203">
        <f t="shared" si="121"/>
        <v>0</v>
      </c>
      <c r="AC224" s="202"/>
      <c r="AD224" s="202"/>
      <c r="AE224" s="203">
        <f t="shared" si="122"/>
        <v>0</v>
      </c>
      <c r="AF224" s="202"/>
      <c r="AG224" s="202"/>
      <c r="AH224" s="203">
        <f t="shared" si="123"/>
        <v>0</v>
      </c>
      <c r="AI224" s="202"/>
      <c r="AJ224" s="202"/>
      <c r="AK224" s="203">
        <f t="shared" si="124"/>
        <v>0</v>
      </c>
      <c r="AL224" s="202"/>
      <c r="AM224" s="202"/>
      <c r="AN224" s="203">
        <f t="shared" si="125"/>
        <v>0</v>
      </c>
      <c r="AO224" s="202"/>
      <c r="AP224" s="202"/>
      <c r="AQ224" s="203">
        <f t="shared" si="126"/>
        <v>0</v>
      </c>
      <c r="AR224" s="202"/>
      <c r="AS224" s="202"/>
      <c r="AT224" s="203">
        <f t="shared" si="127"/>
        <v>0</v>
      </c>
      <c r="AU224" s="202"/>
      <c r="AV224" s="202"/>
      <c r="AW224" s="203">
        <f t="shared" si="128"/>
        <v>0</v>
      </c>
      <c r="AX224" s="202"/>
      <c r="AY224" s="202"/>
      <c r="AZ224" s="203">
        <f t="shared" si="129"/>
        <v>0</v>
      </c>
      <c r="BA224" s="202"/>
      <c r="BB224" s="202"/>
      <c r="BC224" s="203">
        <f t="shared" si="130"/>
        <v>0</v>
      </c>
      <c r="BD224" s="202"/>
      <c r="BE224" s="202"/>
      <c r="BF224" s="203">
        <f t="shared" si="131"/>
        <v>0</v>
      </c>
      <c r="BG224" s="202"/>
      <c r="BH224" s="202"/>
      <c r="BI224" s="203">
        <f t="shared" si="132"/>
        <v>0</v>
      </c>
      <c r="BJ224" s="202"/>
      <c r="BK224" s="202"/>
      <c r="BL224" s="203">
        <f t="shared" si="133"/>
        <v>0</v>
      </c>
      <c r="BM224" s="202"/>
      <c r="BN224" s="202"/>
      <c r="BO224" s="203">
        <f t="shared" si="134"/>
        <v>0</v>
      </c>
      <c r="BP224" s="202"/>
      <c r="BQ224" s="202"/>
      <c r="BR224" s="203">
        <f t="shared" si="135"/>
        <v>0</v>
      </c>
      <c r="BS224" s="202"/>
      <c r="BT224" s="202"/>
      <c r="BU224" s="203">
        <f t="shared" si="136"/>
        <v>0</v>
      </c>
      <c r="BV224" s="202"/>
      <c r="BW224" s="202"/>
      <c r="BX224" s="203">
        <f t="shared" si="137"/>
        <v>0</v>
      </c>
      <c r="BY224" s="202"/>
      <c r="BZ224" s="202"/>
      <c r="CA224" s="203">
        <f t="shared" si="138"/>
        <v>0</v>
      </c>
      <c r="CB224" s="202"/>
      <c r="CC224" s="202"/>
      <c r="CD224" s="203">
        <f t="shared" si="139"/>
        <v>0</v>
      </c>
      <c r="CE224" s="202"/>
      <c r="CF224" s="202"/>
      <c r="CG224" s="203">
        <f t="shared" si="140"/>
        <v>0</v>
      </c>
      <c r="CH224" s="202"/>
      <c r="CI224" s="202"/>
      <c r="CJ224" s="203">
        <f t="shared" si="141"/>
        <v>0</v>
      </c>
    </row>
    <row r="225" spans="2:88" x14ac:dyDescent="0.25">
      <c r="B225" s="180"/>
      <c r="C225" s="180"/>
      <c r="D225" s="181"/>
      <c r="E225" s="38">
        <f t="shared" si="114"/>
        <v>45016</v>
      </c>
      <c r="F225" s="186"/>
      <c r="G225" s="203"/>
      <c r="H225" s="202"/>
      <c r="I225" s="202"/>
      <c r="J225" s="203">
        <f t="shared" si="115"/>
        <v>0</v>
      </c>
      <c r="K225" s="202"/>
      <c r="L225" s="202"/>
      <c r="M225" s="203">
        <f t="shared" si="116"/>
        <v>0</v>
      </c>
      <c r="N225" s="202"/>
      <c r="O225" s="202"/>
      <c r="P225" s="203">
        <f t="shared" si="117"/>
        <v>0</v>
      </c>
      <c r="Q225" s="202"/>
      <c r="R225" s="202"/>
      <c r="S225" s="203">
        <f t="shared" si="118"/>
        <v>0</v>
      </c>
      <c r="T225" s="202"/>
      <c r="U225" s="202"/>
      <c r="V225" s="203">
        <f t="shared" si="119"/>
        <v>0</v>
      </c>
      <c r="W225" s="202"/>
      <c r="X225" s="202"/>
      <c r="Y225" s="203">
        <f t="shared" si="120"/>
        <v>0</v>
      </c>
      <c r="Z225" s="202"/>
      <c r="AA225" s="202"/>
      <c r="AB225" s="203">
        <f t="shared" si="121"/>
        <v>0</v>
      </c>
      <c r="AC225" s="202"/>
      <c r="AD225" s="202"/>
      <c r="AE225" s="203">
        <f t="shared" si="122"/>
        <v>0</v>
      </c>
      <c r="AF225" s="202"/>
      <c r="AG225" s="202"/>
      <c r="AH225" s="203">
        <f t="shared" si="123"/>
        <v>0</v>
      </c>
      <c r="AI225" s="202"/>
      <c r="AJ225" s="202"/>
      <c r="AK225" s="203">
        <f t="shared" si="124"/>
        <v>0</v>
      </c>
      <c r="AL225" s="202"/>
      <c r="AM225" s="202"/>
      <c r="AN225" s="203">
        <f t="shared" si="125"/>
        <v>0</v>
      </c>
      <c r="AO225" s="202"/>
      <c r="AP225" s="202"/>
      <c r="AQ225" s="203">
        <f t="shared" si="126"/>
        <v>0</v>
      </c>
      <c r="AR225" s="202"/>
      <c r="AS225" s="202"/>
      <c r="AT225" s="203">
        <f t="shared" si="127"/>
        <v>0</v>
      </c>
      <c r="AU225" s="202"/>
      <c r="AV225" s="202"/>
      <c r="AW225" s="203">
        <f t="shared" si="128"/>
        <v>0</v>
      </c>
      <c r="AX225" s="202"/>
      <c r="AY225" s="202"/>
      <c r="AZ225" s="203">
        <f t="shared" si="129"/>
        <v>0</v>
      </c>
      <c r="BA225" s="202"/>
      <c r="BB225" s="202"/>
      <c r="BC225" s="203">
        <f t="shared" si="130"/>
        <v>0</v>
      </c>
      <c r="BD225" s="202"/>
      <c r="BE225" s="202"/>
      <c r="BF225" s="203">
        <f t="shared" si="131"/>
        <v>0</v>
      </c>
      <c r="BG225" s="202"/>
      <c r="BH225" s="202"/>
      <c r="BI225" s="203">
        <f t="shared" si="132"/>
        <v>0</v>
      </c>
      <c r="BJ225" s="202"/>
      <c r="BK225" s="202"/>
      <c r="BL225" s="203">
        <f t="shared" si="133"/>
        <v>0</v>
      </c>
      <c r="BM225" s="202"/>
      <c r="BN225" s="202"/>
      <c r="BO225" s="203">
        <f t="shared" si="134"/>
        <v>0</v>
      </c>
      <c r="BP225" s="202"/>
      <c r="BQ225" s="202"/>
      <c r="BR225" s="203">
        <f t="shared" si="135"/>
        <v>0</v>
      </c>
      <c r="BS225" s="202"/>
      <c r="BT225" s="202"/>
      <c r="BU225" s="203">
        <f t="shared" si="136"/>
        <v>0</v>
      </c>
      <c r="BV225" s="202"/>
      <c r="BW225" s="202"/>
      <c r="BX225" s="203">
        <f t="shared" si="137"/>
        <v>0</v>
      </c>
      <c r="BY225" s="202"/>
      <c r="BZ225" s="202"/>
      <c r="CA225" s="203">
        <f t="shared" si="138"/>
        <v>0</v>
      </c>
      <c r="CB225" s="202"/>
      <c r="CC225" s="202"/>
      <c r="CD225" s="203">
        <f t="shared" si="139"/>
        <v>0</v>
      </c>
      <c r="CE225" s="202"/>
      <c r="CF225" s="202"/>
      <c r="CG225" s="203">
        <f t="shared" si="140"/>
        <v>0</v>
      </c>
      <c r="CH225" s="202"/>
      <c r="CI225" s="202"/>
      <c r="CJ225" s="203">
        <f t="shared" si="141"/>
        <v>0</v>
      </c>
    </row>
    <row r="226" spans="2:88" x14ac:dyDescent="0.25">
      <c r="B226" s="180"/>
      <c r="C226" s="180"/>
      <c r="D226" s="181"/>
      <c r="E226" s="38">
        <f t="shared" si="114"/>
        <v>45016</v>
      </c>
      <c r="F226" s="186"/>
      <c r="G226" s="203"/>
      <c r="H226" s="202"/>
      <c r="I226" s="202"/>
      <c r="J226" s="203">
        <f t="shared" si="115"/>
        <v>0</v>
      </c>
      <c r="K226" s="202"/>
      <c r="L226" s="202"/>
      <c r="M226" s="203">
        <f t="shared" si="116"/>
        <v>0</v>
      </c>
      <c r="N226" s="202"/>
      <c r="O226" s="202"/>
      <c r="P226" s="203">
        <f t="shared" si="117"/>
        <v>0</v>
      </c>
      <c r="Q226" s="202"/>
      <c r="R226" s="202"/>
      <c r="S226" s="203">
        <f t="shared" si="118"/>
        <v>0</v>
      </c>
      <c r="T226" s="202"/>
      <c r="U226" s="202"/>
      <c r="V226" s="203">
        <f t="shared" si="119"/>
        <v>0</v>
      </c>
      <c r="W226" s="202"/>
      <c r="X226" s="202"/>
      <c r="Y226" s="203">
        <f t="shared" si="120"/>
        <v>0</v>
      </c>
      <c r="Z226" s="202"/>
      <c r="AA226" s="202"/>
      <c r="AB226" s="203">
        <f t="shared" si="121"/>
        <v>0</v>
      </c>
      <c r="AC226" s="202"/>
      <c r="AD226" s="202"/>
      <c r="AE226" s="203">
        <f t="shared" si="122"/>
        <v>0</v>
      </c>
      <c r="AF226" s="202"/>
      <c r="AG226" s="202"/>
      <c r="AH226" s="203">
        <f t="shared" si="123"/>
        <v>0</v>
      </c>
      <c r="AI226" s="202"/>
      <c r="AJ226" s="202"/>
      <c r="AK226" s="203">
        <f t="shared" si="124"/>
        <v>0</v>
      </c>
      <c r="AL226" s="202"/>
      <c r="AM226" s="202"/>
      <c r="AN226" s="203">
        <f t="shared" si="125"/>
        <v>0</v>
      </c>
      <c r="AO226" s="202"/>
      <c r="AP226" s="202"/>
      <c r="AQ226" s="203">
        <f t="shared" si="126"/>
        <v>0</v>
      </c>
      <c r="AR226" s="202"/>
      <c r="AS226" s="202"/>
      <c r="AT226" s="203">
        <f t="shared" si="127"/>
        <v>0</v>
      </c>
      <c r="AU226" s="202"/>
      <c r="AV226" s="202"/>
      <c r="AW226" s="203">
        <f t="shared" si="128"/>
        <v>0</v>
      </c>
      <c r="AX226" s="202"/>
      <c r="AY226" s="202"/>
      <c r="AZ226" s="203">
        <f t="shared" si="129"/>
        <v>0</v>
      </c>
      <c r="BA226" s="202"/>
      <c r="BB226" s="202"/>
      <c r="BC226" s="203">
        <f t="shared" si="130"/>
        <v>0</v>
      </c>
      <c r="BD226" s="202"/>
      <c r="BE226" s="202"/>
      <c r="BF226" s="203">
        <f t="shared" si="131"/>
        <v>0</v>
      </c>
      <c r="BG226" s="202"/>
      <c r="BH226" s="202"/>
      <c r="BI226" s="203">
        <f t="shared" si="132"/>
        <v>0</v>
      </c>
      <c r="BJ226" s="202"/>
      <c r="BK226" s="202"/>
      <c r="BL226" s="203">
        <f t="shared" si="133"/>
        <v>0</v>
      </c>
      <c r="BM226" s="202"/>
      <c r="BN226" s="202"/>
      <c r="BO226" s="203">
        <f t="shared" si="134"/>
        <v>0</v>
      </c>
      <c r="BP226" s="202"/>
      <c r="BQ226" s="202"/>
      <c r="BR226" s="203">
        <f t="shared" si="135"/>
        <v>0</v>
      </c>
      <c r="BS226" s="202"/>
      <c r="BT226" s="202"/>
      <c r="BU226" s="203">
        <f t="shared" si="136"/>
        <v>0</v>
      </c>
      <c r="BV226" s="202"/>
      <c r="BW226" s="202"/>
      <c r="BX226" s="203">
        <f t="shared" si="137"/>
        <v>0</v>
      </c>
      <c r="BY226" s="202"/>
      <c r="BZ226" s="202"/>
      <c r="CA226" s="203">
        <f t="shared" si="138"/>
        <v>0</v>
      </c>
      <c r="CB226" s="202"/>
      <c r="CC226" s="202"/>
      <c r="CD226" s="203">
        <f t="shared" si="139"/>
        <v>0</v>
      </c>
      <c r="CE226" s="202"/>
      <c r="CF226" s="202"/>
      <c r="CG226" s="203">
        <f t="shared" si="140"/>
        <v>0</v>
      </c>
      <c r="CH226" s="202"/>
      <c r="CI226" s="202"/>
      <c r="CJ226" s="203">
        <f t="shared" si="141"/>
        <v>0</v>
      </c>
    </row>
    <row r="227" spans="2:88" x14ac:dyDescent="0.25">
      <c r="B227" s="180"/>
      <c r="C227" s="180"/>
      <c r="D227" s="181"/>
      <c r="E227" s="38">
        <f t="shared" si="114"/>
        <v>45016</v>
      </c>
      <c r="F227" s="186"/>
      <c r="G227" s="203"/>
      <c r="H227" s="202"/>
      <c r="I227" s="202"/>
      <c r="J227" s="203">
        <f t="shared" si="115"/>
        <v>0</v>
      </c>
      <c r="K227" s="202"/>
      <c r="L227" s="202"/>
      <c r="M227" s="203">
        <f t="shared" si="116"/>
        <v>0</v>
      </c>
      <c r="N227" s="202"/>
      <c r="O227" s="202"/>
      <c r="P227" s="203">
        <f t="shared" si="117"/>
        <v>0</v>
      </c>
      <c r="Q227" s="202"/>
      <c r="R227" s="202"/>
      <c r="S227" s="203">
        <f t="shared" si="118"/>
        <v>0</v>
      </c>
      <c r="T227" s="202"/>
      <c r="U227" s="202"/>
      <c r="V227" s="203">
        <f t="shared" si="119"/>
        <v>0</v>
      </c>
      <c r="W227" s="202"/>
      <c r="X227" s="202"/>
      <c r="Y227" s="203">
        <f t="shared" si="120"/>
        <v>0</v>
      </c>
      <c r="Z227" s="202"/>
      <c r="AA227" s="202"/>
      <c r="AB227" s="203">
        <f t="shared" si="121"/>
        <v>0</v>
      </c>
      <c r="AC227" s="202"/>
      <c r="AD227" s="202"/>
      <c r="AE227" s="203">
        <f t="shared" si="122"/>
        <v>0</v>
      </c>
      <c r="AF227" s="202"/>
      <c r="AG227" s="202"/>
      <c r="AH227" s="203">
        <f t="shared" si="123"/>
        <v>0</v>
      </c>
      <c r="AI227" s="202"/>
      <c r="AJ227" s="202"/>
      <c r="AK227" s="203">
        <f t="shared" si="124"/>
        <v>0</v>
      </c>
      <c r="AL227" s="202"/>
      <c r="AM227" s="202"/>
      <c r="AN227" s="203">
        <f t="shared" si="125"/>
        <v>0</v>
      </c>
      <c r="AO227" s="202"/>
      <c r="AP227" s="202"/>
      <c r="AQ227" s="203">
        <f t="shared" si="126"/>
        <v>0</v>
      </c>
      <c r="AR227" s="202"/>
      <c r="AS227" s="202"/>
      <c r="AT227" s="203">
        <f t="shared" si="127"/>
        <v>0</v>
      </c>
      <c r="AU227" s="202"/>
      <c r="AV227" s="202"/>
      <c r="AW227" s="203">
        <f t="shared" si="128"/>
        <v>0</v>
      </c>
      <c r="AX227" s="202"/>
      <c r="AY227" s="202"/>
      <c r="AZ227" s="203">
        <f t="shared" si="129"/>
        <v>0</v>
      </c>
      <c r="BA227" s="202"/>
      <c r="BB227" s="202"/>
      <c r="BC227" s="203">
        <f t="shared" si="130"/>
        <v>0</v>
      </c>
      <c r="BD227" s="202"/>
      <c r="BE227" s="202"/>
      <c r="BF227" s="203">
        <f t="shared" si="131"/>
        <v>0</v>
      </c>
      <c r="BG227" s="202"/>
      <c r="BH227" s="202"/>
      <c r="BI227" s="203">
        <f t="shared" si="132"/>
        <v>0</v>
      </c>
      <c r="BJ227" s="202"/>
      <c r="BK227" s="202"/>
      <c r="BL227" s="203">
        <f t="shared" si="133"/>
        <v>0</v>
      </c>
      <c r="BM227" s="202"/>
      <c r="BN227" s="202"/>
      <c r="BO227" s="203">
        <f t="shared" si="134"/>
        <v>0</v>
      </c>
      <c r="BP227" s="202"/>
      <c r="BQ227" s="202"/>
      <c r="BR227" s="203">
        <f t="shared" si="135"/>
        <v>0</v>
      </c>
      <c r="BS227" s="202"/>
      <c r="BT227" s="202"/>
      <c r="BU227" s="203">
        <f t="shared" si="136"/>
        <v>0</v>
      </c>
      <c r="BV227" s="202"/>
      <c r="BW227" s="202"/>
      <c r="BX227" s="203">
        <f t="shared" si="137"/>
        <v>0</v>
      </c>
      <c r="BY227" s="202"/>
      <c r="BZ227" s="202"/>
      <c r="CA227" s="203">
        <f t="shared" si="138"/>
        <v>0</v>
      </c>
      <c r="CB227" s="202"/>
      <c r="CC227" s="202"/>
      <c r="CD227" s="203">
        <f t="shared" si="139"/>
        <v>0</v>
      </c>
      <c r="CE227" s="202"/>
      <c r="CF227" s="202"/>
      <c r="CG227" s="203">
        <f t="shared" si="140"/>
        <v>0</v>
      </c>
      <c r="CH227" s="202"/>
      <c r="CI227" s="202"/>
      <c r="CJ227" s="203">
        <f t="shared" si="141"/>
        <v>0</v>
      </c>
    </row>
    <row r="228" spans="2:88" x14ac:dyDescent="0.25">
      <c r="B228" s="180"/>
      <c r="C228" s="180"/>
      <c r="D228" s="181"/>
      <c r="E228" s="38">
        <f t="shared" si="114"/>
        <v>45016</v>
      </c>
      <c r="F228" s="186"/>
      <c r="G228" s="203"/>
      <c r="H228" s="202"/>
      <c r="I228" s="202"/>
      <c r="J228" s="203">
        <f t="shared" si="115"/>
        <v>0</v>
      </c>
      <c r="K228" s="202"/>
      <c r="L228" s="202"/>
      <c r="M228" s="203">
        <f t="shared" si="116"/>
        <v>0</v>
      </c>
      <c r="N228" s="202"/>
      <c r="O228" s="202"/>
      <c r="P228" s="203">
        <f t="shared" si="117"/>
        <v>0</v>
      </c>
      <c r="Q228" s="202"/>
      <c r="R228" s="202"/>
      <c r="S228" s="203">
        <f t="shared" si="118"/>
        <v>0</v>
      </c>
      <c r="T228" s="202"/>
      <c r="U228" s="202"/>
      <c r="V228" s="203">
        <f t="shared" si="119"/>
        <v>0</v>
      </c>
      <c r="W228" s="202"/>
      <c r="X228" s="202"/>
      <c r="Y228" s="203">
        <f t="shared" si="120"/>
        <v>0</v>
      </c>
      <c r="Z228" s="202"/>
      <c r="AA228" s="202"/>
      <c r="AB228" s="203">
        <f t="shared" si="121"/>
        <v>0</v>
      </c>
      <c r="AC228" s="202"/>
      <c r="AD228" s="202"/>
      <c r="AE228" s="203">
        <f t="shared" si="122"/>
        <v>0</v>
      </c>
      <c r="AF228" s="202"/>
      <c r="AG228" s="202"/>
      <c r="AH228" s="203">
        <f t="shared" si="123"/>
        <v>0</v>
      </c>
      <c r="AI228" s="202"/>
      <c r="AJ228" s="202"/>
      <c r="AK228" s="203">
        <f t="shared" si="124"/>
        <v>0</v>
      </c>
      <c r="AL228" s="202"/>
      <c r="AM228" s="202"/>
      <c r="AN228" s="203">
        <f t="shared" si="125"/>
        <v>0</v>
      </c>
      <c r="AO228" s="202"/>
      <c r="AP228" s="202"/>
      <c r="AQ228" s="203">
        <f t="shared" si="126"/>
        <v>0</v>
      </c>
      <c r="AR228" s="202"/>
      <c r="AS228" s="202"/>
      <c r="AT228" s="203">
        <f t="shared" si="127"/>
        <v>0</v>
      </c>
      <c r="AU228" s="202"/>
      <c r="AV228" s="202"/>
      <c r="AW228" s="203">
        <f t="shared" si="128"/>
        <v>0</v>
      </c>
      <c r="AX228" s="202"/>
      <c r="AY228" s="202"/>
      <c r="AZ228" s="203">
        <f t="shared" si="129"/>
        <v>0</v>
      </c>
      <c r="BA228" s="202"/>
      <c r="BB228" s="202"/>
      <c r="BC228" s="203">
        <f t="shared" si="130"/>
        <v>0</v>
      </c>
      <c r="BD228" s="202"/>
      <c r="BE228" s="202"/>
      <c r="BF228" s="203">
        <f t="shared" si="131"/>
        <v>0</v>
      </c>
      <c r="BG228" s="202"/>
      <c r="BH228" s="202"/>
      <c r="BI228" s="203">
        <f t="shared" si="132"/>
        <v>0</v>
      </c>
      <c r="BJ228" s="202"/>
      <c r="BK228" s="202"/>
      <c r="BL228" s="203">
        <f t="shared" si="133"/>
        <v>0</v>
      </c>
      <c r="BM228" s="202"/>
      <c r="BN228" s="202"/>
      <c r="BO228" s="203">
        <f t="shared" si="134"/>
        <v>0</v>
      </c>
      <c r="BP228" s="202"/>
      <c r="BQ228" s="202"/>
      <c r="BR228" s="203">
        <f t="shared" si="135"/>
        <v>0</v>
      </c>
      <c r="BS228" s="202"/>
      <c r="BT228" s="202"/>
      <c r="BU228" s="203">
        <f t="shared" si="136"/>
        <v>0</v>
      </c>
      <c r="BV228" s="202"/>
      <c r="BW228" s="202"/>
      <c r="BX228" s="203">
        <f t="shared" si="137"/>
        <v>0</v>
      </c>
      <c r="BY228" s="202"/>
      <c r="BZ228" s="202"/>
      <c r="CA228" s="203">
        <f t="shared" si="138"/>
        <v>0</v>
      </c>
      <c r="CB228" s="202"/>
      <c r="CC228" s="202"/>
      <c r="CD228" s="203">
        <f t="shared" si="139"/>
        <v>0</v>
      </c>
      <c r="CE228" s="202"/>
      <c r="CF228" s="202"/>
      <c r="CG228" s="203">
        <f t="shared" si="140"/>
        <v>0</v>
      </c>
      <c r="CH228" s="202"/>
      <c r="CI228" s="202"/>
      <c r="CJ228" s="203">
        <f t="shared" si="141"/>
        <v>0</v>
      </c>
    </row>
    <row r="229" spans="2:88" x14ac:dyDescent="0.25">
      <c r="B229" s="180"/>
      <c r="C229" s="180"/>
      <c r="D229" s="181"/>
      <c r="E229" s="38">
        <f t="shared" si="114"/>
        <v>45016</v>
      </c>
      <c r="F229" s="186"/>
      <c r="G229" s="203"/>
      <c r="H229" s="202"/>
      <c r="I229" s="202"/>
      <c r="J229" s="203">
        <f t="shared" si="115"/>
        <v>0</v>
      </c>
      <c r="K229" s="202"/>
      <c r="L229" s="202"/>
      <c r="M229" s="203">
        <f t="shared" si="116"/>
        <v>0</v>
      </c>
      <c r="N229" s="202"/>
      <c r="O229" s="202"/>
      <c r="P229" s="203">
        <f t="shared" si="117"/>
        <v>0</v>
      </c>
      <c r="Q229" s="202"/>
      <c r="R229" s="202"/>
      <c r="S229" s="203">
        <f t="shared" si="118"/>
        <v>0</v>
      </c>
      <c r="T229" s="202"/>
      <c r="U229" s="202"/>
      <c r="V229" s="203">
        <f t="shared" si="119"/>
        <v>0</v>
      </c>
      <c r="W229" s="202"/>
      <c r="X229" s="202"/>
      <c r="Y229" s="203">
        <f t="shared" si="120"/>
        <v>0</v>
      </c>
      <c r="Z229" s="202"/>
      <c r="AA229" s="202"/>
      <c r="AB229" s="203">
        <f t="shared" si="121"/>
        <v>0</v>
      </c>
      <c r="AC229" s="202"/>
      <c r="AD229" s="202"/>
      <c r="AE229" s="203">
        <f t="shared" si="122"/>
        <v>0</v>
      </c>
      <c r="AF229" s="202"/>
      <c r="AG229" s="202"/>
      <c r="AH229" s="203">
        <f t="shared" si="123"/>
        <v>0</v>
      </c>
      <c r="AI229" s="202"/>
      <c r="AJ229" s="202"/>
      <c r="AK229" s="203">
        <f t="shared" si="124"/>
        <v>0</v>
      </c>
      <c r="AL229" s="202"/>
      <c r="AM229" s="202"/>
      <c r="AN229" s="203">
        <f t="shared" si="125"/>
        <v>0</v>
      </c>
      <c r="AO229" s="202"/>
      <c r="AP229" s="202"/>
      <c r="AQ229" s="203">
        <f t="shared" si="126"/>
        <v>0</v>
      </c>
      <c r="AR229" s="202"/>
      <c r="AS229" s="202"/>
      <c r="AT229" s="203">
        <f t="shared" si="127"/>
        <v>0</v>
      </c>
      <c r="AU229" s="202"/>
      <c r="AV229" s="202"/>
      <c r="AW229" s="203">
        <f t="shared" si="128"/>
        <v>0</v>
      </c>
      <c r="AX229" s="202"/>
      <c r="AY229" s="202"/>
      <c r="AZ229" s="203">
        <f t="shared" si="129"/>
        <v>0</v>
      </c>
      <c r="BA229" s="202"/>
      <c r="BB229" s="202"/>
      <c r="BC229" s="203">
        <f t="shared" si="130"/>
        <v>0</v>
      </c>
      <c r="BD229" s="202"/>
      <c r="BE229" s="202"/>
      <c r="BF229" s="203">
        <f t="shared" si="131"/>
        <v>0</v>
      </c>
      <c r="BG229" s="202"/>
      <c r="BH229" s="202"/>
      <c r="BI229" s="203">
        <f t="shared" si="132"/>
        <v>0</v>
      </c>
      <c r="BJ229" s="202"/>
      <c r="BK229" s="202"/>
      <c r="BL229" s="203">
        <f t="shared" si="133"/>
        <v>0</v>
      </c>
      <c r="BM229" s="202"/>
      <c r="BN229" s="202"/>
      <c r="BO229" s="203">
        <f t="shared" si="134"/>
        <v>0</v>
      </c>
      <c r="BP229" s="202"/>
      <c r="BQ229" s="202"/>
      <c r="BR229" s="203">
        <f t="shared" si="135"/>
        <v>0</v>
      </c>
      <c r="BS229" s="202"/>
      <c r="BT229" s="202"/>
      <c r="BU229" s="203">
        <f t="shared" si="136"/>
        <v>0</v>
      </c>
      <c r="BV229" s="202"/>
      <c r="BW229" s="202"/>
      <c r="BX229" s="203">
        <f t="shared" si="137"/>
        <v>0</v>
      </c>
      <c r="BY229" s="202"/>
      <c r="BZ229" s="202"/>
      <c r="CA229" s="203">
        <f t="shared" si="138"/>
        <v>0</v>
      </c>
      <c r="CB229" s="202"/>
      <c r="CC229" s="202"/>
      <c r="CD229" s="203">
        <f t="shared" si="139"/>
        <v>0</v>
      </c>
      <c r="CE229" s="202"/>
      <c r="CF229" s="202"/>
      <c r="CG229" s="203">
        <f t="shared" si="140"/>
        <v>0</v>
      </c>
      <c r="CH229" s="202"/>
      <c r="CI229" s="202"/>
      <c r="CJ229" s="203">
        <f t="shared" si="141"/>
        <v>0</v>
      </c>
    </row>
    <row r="230" spans="2:88" x14ac:dyDescent="0.25">
      <c r="B230" s="180"/>
      <c r="C230" s="180"/>
      <c r="D230" s="181"/>
      <c r="E230" s="38">
        <f t="shared" si="114"/>
        <v>45016</v>
      </c>
      <c r="F230" s="186"/>
      <c r="G230" s="203"/>
      <c r="H230" s="202"/>
      <c r="I230" s="202"/>
      <c r="J230" s="203">
        <f t="shared" si="115"/>
        <v>0</v>
      </c>
      <c r="K230" s="202"/>
      <c r="L230" s="202"/>
      <c r="M230" s="203">
        <f t="shared" si="116"/>
        <v>0</v>
      </c>
      <c r="N230" s="202"/>
      <c r="O230" s="202"/>
      <c r="P230" s="203">
        <f t="shared" si="117"/>
        <v>0</v>
      </c>
      <c r="Q230" s="202"/>
      <c r="R230" s="202"/>
      <c r="S230" s="203">
        <f t="shared" si="118"/>
        <v>0</v>
      </c>
      <c r="T230" s="202"/>
      <c r="U230" s="202"/>
      <c r="V230" s="203">
        <f t="shared" si="119"/>
        <v>0</v>
      </c>
      <c r="W230" s="202"/>
      <c r="X230" s="202"/>
      <c r="Y230" s="203">
        <f t="shared" si="120"/>
        <v>0</v>
      </c>
      <c r="Z230" s="202"/>
      <c r="AA230" s="202"/>
      <c r="AB230" s="203">
        <f t="shared" si="121"/>
        <v>0</v>
      </c>
      <c r="AC230" s="202"/>
      <c r="AD230" s="202"/>
      <c r="AE230" s="203">
        <f t="shared" si="122"/>
        <v>0</v>
      </c>
      <c r="AF230" s="202"/>
      <c r="AG230" s="202"/>
      <c r="AH230" s="203">
        <f t="shared" si="123"/>
        <v>0</v>
      </c>
      <c r="AI230" s="202"/>
      <c r="AJ230" s="202"/>
      <c r="AK230" s="203">
        <f t="shared" si="124"/>
        <v>0</v>
      </c>
      <c r="AL230" s="202"/>
      <c r="AM230" s="202"/>
      <c r="AN230" s="203">
        <f t="shared" si="125"/>
        <v>0</v>
      </c>
      <c r="AO230" s="202"/>
      <c r="AP230" s="202"/>
      <c r="AQ230" s="203">
        <f t="shared" si="126"/>
        <v>0</v>
      </c>
      <c r="AR230" s="202"/>
      <c r="AS230" s="202"/>
      <c r="AT230" s="203">
        <f t="shared" si="127"/>
        <v>0</v>
      </c>
      <c r="AU230" s="202"/>
      <c r="AV230" s="202"/>
      <c r="AW230" s="203">
        <f t="shared" si="128"/>
        <v>0</v>
      </c>
      <c r="AX230" s="202"/>
      <c r="AY230" s="202"/>
      <c r="AZ230" s="203">
        <f t="shared" si="129"/>
        <v>0</v>
      </c>
      <c r="BA230" s="202"/>
      <c r="BB230" s="202"/>
      <c r="BC230" s="203">
        <f t="shared" si="130"/>
        <v>0</v>
      </c>
      <c r="BD230" s="202"/>
      <c r="BE230" s="202"/>
      <c r="BF230" s="203">
        <f t="shared" si="131"/>
        <v>0</v>
      </c>
      <c r="BG230" s="202"/>
      <c r="BH230" s="202"/>
      <c r="BI230" s="203">
        <f t="shared" si="132"/>
        <v>0</v>
      </c>
      <c r="BJ230" s="202"/>
      <c r="BK230" s="202"/>
      <c r="BL230" s="203">
        <f t="shared" si="133"/>
        <v>0</v>
      </c>
      <c r="BM230" s="202"/>
      <c r="BN230" s="202"/>
      <c r="BO230" s="203">
        <f t="shared" si="134"/>
        <v>0</v>
      </c>
      <c r="BP230" s="202"/>
      <c r="BQ230" s="202"/>
      <c r="BR230" s="203">
        <f t="shared" si="135"/>
        <v>0</v>
      </c>
      <c r="BS230" s="202"/>
      <c r="BT230" s="202"/>
      <c r="BU230" s="203">
        <f t="shared" si="136"/>
        <v>0</v>
      </c>
      <c r="BV230" s="202"/>
      <c r="BW230" s="202"/>
      <c r="BX230" s="203">
        <f t="shared" si="137"/>
        <v>0</v>
      </c>
      <c r="BY230" s="202"/>
      <c r="BZ230" s="202"/>
      <c r="CA230" s="203">
        <f t="shared" si="138"/>
        <v>0</v>
      </c>
      <c r="CB230" s="202"/>
      <c r="CC230" s="202"/>
      <c r="CD230" s="203">
        <f t="shared" si="139"/>
        <v>0</v>
      </c>
      <c r="CE230" s="202"/>
      <c r="CF230" s="202"/>
      <c r="CG230" s="203">
        <f t="shared" si="140"/>
        <v>0</v>
      </c>
      <c r="CH230" s="202"/>
      <c r="CI230" s="202"/>
      <c r="CJ230" s="203">
        <f t="shared" si="141"/>
        <v>0</v>
      </c>
    </row>
    <row r="231" spans="2:88" x14ac:dyDescent="0.25">
      <c r="B231" s="180"/>
      <c r="C231" s="180"/>
      <c r="D231" s="181"/>
      <c r="E231" s="38">
        <f t="shared" si="114"/>
        <v>45016</v>
      </c>
      <c r="F231" s="186"/>
      <c r="G231" s="203"/>
      <c r="H231" s="202"/>
      <c r="I231" s="202"/>
      <c r="J231" s="203">
        <f t="shared" si="115"/>
        <v>0</v>
      </c>
      <c r="K231" s="202"/>
      <c r="L231" s="202"/>
      <c r="M231" s="203">
        <f t="shared" si="116"/>
        <v>0</v>
      </c>
      <c r="N231" s="202"/>
      <c r="O231" s="202"/>
      <c r="P231" s="203">
        <f t="shared" si="117"/>
        <v>0</v>
      </c>
      <c r="Q231" s="202"/>
      <c r="R231" s="202"/>
      <c r="S231" s="203">
        <f t="shared" si="118"/>
        <v>0</v>
      </c>
      <c r="T231" s="202"/>
      <c r="U231" s="202"/>
      <c r="V231" s="203">
        <f t="shared" si="119"/>
        <v>0</v>
      </c>
      <c r="W231" s="202"/>
      <c r="X231" s="202"/>
      <c r="Y231" s="203">
        <f t="shared" si="120"/>
        <v>0</v>
      </c>
      <c r="Z231" s="202"/>
      <c r="AA231" s="202"/>
      <c r="AB231" s="203">
        <f t="shared" si="121"/>
        <v>0</v>
      </c>
      <c r="AC231" s="202"/>
      <c r="AD231" s="202"/>
      <c r="AE231" s="203">
        <f t="shared" si="122"/>
        <v>0</v>
      </c>
      <c r="AF231" s="202"/>
      <c r="AG231" s="202"/>
      <c r="AH231" s="203">
        <f t="shared" si="123"/>
        <v>0</v>
      </c>
      <c r="AI231" s="202"/>
      <c r="AJ231" s="202"/>
      <c r="AK231" s="203">
        <f t="shared" si="124"/>
        <v>0</v>
      </c>
      <c r="AL231" s="202"/>
      <c r="AM231" s="202"/>
      <c r="AN231" s="203">
        <f t="shared" si="125"/>
        <v>0</v>
      </c>
      <c r="AO231" s="202"/>
      <c r="AP231" s="202"/>
      <c r="AQ231" s="203">
        <f t="shared" si="126"/>
        <v>0</v>
      </c>
      <c r="AR231" s="202"/>
      <c r="AS231" s="202"/>
      <c r="AT231" s="203">
        <f t="shared" si="127"/>
        <v>0</v>
      </c>
      <c r="AU231" s="202"/>
      <c r="AV231" s="202"/>
      <c r="AW231" s="203">
        <f t="shared" si="128"/>
        <v>0</v>
      </c>
      <c r="AX231" s="202"/>
      <c r="AY231" s="202"/>
      <c r="AZ231" s="203">
        <f t="shared" si="129"/>
        <v>0</v>
      </c>
      <c r="BA231" s="202"/>
      <c r="BB231" s="202"/>
      <c r="BC231" s="203">
        <f t="shared" si="130"/>
        <v>0</v>
      </c>
      <c r="BD231" s="202"/>
      <c r="BE231" s="202"/>
      <c r="BF231" s="203">
        <f t="shared" si="131"/>
        <v>0</v>
      </c>
      <c r="BG231" s="202"/>
      <c r="BH231" s="202"/>
      <c r="BI231" s="203">
        <f t="shared" si="132"/>
        <v>0</v>
      </c>
      <c r="BJ231" s="202"/>
      <c r="BK231" s="202"/>
      <c r="BL231" s="203">
        <f t="shared" si="133"/>
        <v>0</v>
      </c>
      <c r="BM231" s="202"/>
      <c r="BN231" s="202"/>
      <c r="BO231" s="203">
        <f t="shared" si="134"/>
        <v>0</v>
      </c>
      <c r="BP231" s="202"/>
      <c r="BQ231" s="202"/>
      <c r="BR231" s="203">
        <f t="shared" si="135"/>
        <v>0</v>
      </c>
      <c r="BS231" s="202"/>
      <c r="BT231" s="202"/>
      <c r="BU231" s="203">
        <f t="shared" si="136"/>
        <v>0</v>
      </c>
      <c r="BV231" s="202"/>
      <c r="BW231" s="202"/>
      <c r="BX231" s="203">
        <f t="shared" si="137"/>
        <v>0</v>
      </c>
      <c r="BY231" s="202"/>
      <c r="BZ231" s="202"/>
      <c r="CA231" s="203">
        <f t="shared" si="138"/>
        <v>0</v>
      </c>
      <c r="CB231" s="202"/>
      <c r="CC231" s="202"/>
      <c r="CD231" s="203">
        <f t="shared" si="139"/>
        <v>0</v>
      </c>
      <c r="CE231" s="202"/>
      <c r="CF231" s="202"/>
      <c r="CG231" s="203">
        <f t="shared" si="140"/>
        <v>0</v>
      </c>
      <c r="CH231" s="202"/>
      <c r="CI231" s="202"/>
      <c r="CJ231" s="203">
        <f t="shared" si="141"/>
        <v>0</v>
      </c>
    </row>
    <row r="232" spans="2:88" x14ac:dyDescent="0.25">
      <c r="B232" s="180"/>
      <c r="C232" s="180"/>
      <c r="D232" s="181"/>
      <c r="E232" s="38">
        <f t="shared" si="114"/>
        <v>45016</v>
      </c>
      <c r="F232" s="186"/>
      <c r="G232" s="203"/>
      <c r="H232" s="202"/>
      <c r="I232" s="202"/>
      <c r="J232" s="203">
        <f t="shared" si="115"/>
        <v>0</v>
      </c>
      <c r="K232" s="202"/>
      <c r="L232" s="202"/>
      <c r="M232" s="203">
        <f t="shared" si="116"/>
        <v>0</v>
      </c>
      <c r="N232" s="202"/>
      <c r="O232" s="202"/>
      <c r="P232" s="203">
        <f t="shared" si="117"/>
        <v>0</v>
      </c>
      <c r="Q232" s="202"/>
      <c r="R232" s="202"/>
      <c r="S232" s="203">
        <f t="shared" si="118"/>
        <v>0</v>
      </c>
      <c r="T232" s="202"/>
      <c r="U232" s="202"/>
      <c r="V232" s="203">
        <f t="shared" si="119"/>
        <v>0</v>
      </c>
      <c r="W232" s="202"/>
      <c r="X232" s="202"/>
      <c r="Y232" s="203">
        <f t="shared" si="120"/>
        <v>0</v>
      </c>
      <c r="Z232" s="202"/>
      <c r="AA232" s="202"/>
      <c r="AB232" s="203">
        <f t="shared" si="121"/>
        <v>0</v>
      </c>
      <c r="AC232" s="202"/>
      <c r="AD232" s="202"/>
      <c r="AE232" s="203">
        <f t="shared" si="122"/>
        <v>0</v>
      </c>
      <c r="AF232" s="202"/>
      <c r="AG232" s="202"/>
      <c r="AH232" s="203">
        <f t="shared" si="123"/>
        <v>0</v>
      </c>
      <c r="AI232" s="202"/>
      <c r="AJ232" s="202"/>
      <c r="AK232" s="203">
        <f t="shared" si="124"/>
        <v>0</v>
      </c>
      <c r="AL232" s="202"/>
      <c r="AM232" s="202"/>
      <c r="AN232" s="203">
        <f t="shared" si="125"/>
        <v>0</v>
      </c>
      <c r="AO232" s="202"/>
      <c r="AP232" s="202"/>
      <c r="AQ232" s="203">
        <f t="shared" si="126"/>
        <v>0</v>
      </c>
      <c r="AR232" s="202"/>
      <c r="AS232" s="202"/>
      <c r="AT232" s="203">
        <f t="shared" si="127"/>
        <v>0</v>
      </c>
      <c r="AU232" s="202"/>
      <c r="AV232" s="202"/>
      <c r="AW232" s="203">
        <f t="shared" si="128"/>
        <v>0</v>
      </c>
      <c r="AX232" s="202"/>
      <c r="AY232" s="202"/>
      <c r="AZ232" s="203">
        <f t="shared" si="129"/>
        <v>0</v>
      </c>
      <c r="BA232" s="202"/>
      <c r="BB232" s="202"/>
      <c r="BC232" s="203">
        <f t="shared" si="130"/>
        <v>0</v>
      </c>
      <c r="BD232" s="202"/>
      <c r="BE232" s="202"/>
      <c r="BF232" s="203">
        <f t="shared" si="131"/>
        <v>0</v>
      </c>
      <c r="BG232" s="202"/>
      <c r="BH232" s="202"/>
      <c r="BI232" s="203">
        <f t="shared" si="132"/>
        <v>0</v>
      </c>
      <c r="BJ232" s="202"/>
      <c r="BK232" s="202"/>
      <c r="BL232" s="203">
        <f t="shared" si="133"/>
        <v>0</v>
      </c>
      <c r="BM232" s="202"/>
      <c r="BN232" s="202"/>
      <c r="BO232" s="203">
        <f t="shared" si="134"/>
        <v>0</v>
      </c>
      <c r="BP232" s="202"/>
      <c r="BQ232" s="202"/>
      <c r="BR232" s="203">
        <f t="shared" si="135"/>
        <v>0</v>
      </c>
      <c r="BS232" s="202"/>
      <c r="BT232" s="202"/>
      <c r="BU232" s="203">
        <f t="shared" si="136"/>
        <v>0</v>
      </c>
      <c r="BV232" s="202"/>
      <c r="BW232" s="202"/>
      <c r="BX232" s="203">
        <f t="shared" si="137"/>
        <v>0</v>
      </c>
      <c r="BY232" s="202"/>
      <c r="BZ232" s="202"/>
      <c r="CA232" s="203">
        <f t="shared" si="138"/>
        <v>0</v>
      </c>
      <c r="CB232" s="202"/>
      <c r="CC232" s="202"/>
      <c r="CD232" s="203">
        <f t="shared" si="139"/>
        <v>0</v>
      </c>
      <c r="CE232" s="202"/>
      <c r="CF232" s="202"/>
      <c r="CG232" s="203">
        <f t="shared" si="140"/>
        <v>0</v>
      </c>
      <c r="CH232" s="202"/>
      <c r="CI232" s="202"/>
      <c r="CJ232" s="203">
        <f t="shared" si="141"/>
        <v>0</v>
      </c>
    </row>
    <row r="233" spans="2:88" x14ac:dyDescent="0.25">
      <c r="B233" s="180"/>
      <c r="C233" s="180"/>
      <c r="D233" s="181"/>
      <c r="E233" s="38">
        <f t="shared" si="114"/>
        <v>45016</v>
      </c>
      <c r="F233" s="186"/>
      <c r="G233" s="203"/>
      <c r="H233" s="202"/>
      <c r="I233" s="202"/>
      <c r="J233" s="203">
        <f t="shared" si="115"/>
        <v>0</v>
      </c>
      <c r="K233" s="202"/>
      <c r="L233" s="202"/>
      <c r="M233" s="203">
        <f t="shared" si="116"/>
        <v>0</v>
      </c>
      <c r="N233" s="202"/>
      <c r="O233" s="202"/>
      <c r="P233" s="203">
        <f t="shared" si="117"/>
        <v>0</v>
      </c>
      <c r="Q233" s="202"/>
      <c r="R233" s="202"/>
      <c r="S233" s="203">
        <f t="shared" si="118"/>
        <v>0</v>
      </c>
      <c r="T233" s="202"/>
      <c r="U233" s="202"/>
      <c r="V233" s="203">
        <f t="shared" si="119"/>
        <v>0</v>
      </c>
      <c r="W233" s="202"/>
      <c r="X233" s="202"/>
      <c r="Y233" s="203">
        <f t="shared" si="120"/>
        <v>0</v>
      </c>
      <c r="Z233" s="202"/>
      <c r="AA233" s="202"/>
      <c r="AB233" s="203">
        <f t="shared" si="121"/>
        <v>0</v>
      </c>
      <c r="AC233" s="202"/>
      <c r="AD233" s="202"/>
      <c r="AE233" s="203">
        <f t="shared" si="122"/>
        <v>0</v>
      </c>
      <c r="AF233" s="202"/>
      <c r="AG233" s="202"/>
      <c r="AH233" s="203">
        <f t="shared" si="123"/>
        <v>0</v>
      </c>
      <c r="AI233" s="202"/>
      <c r="AJ233" s="202"/>
      <c r="AK233" s="203">
        <f t="shared" si="124"/>
        <v>0</v>
      </c>
      <c r="AL233" s="202"/>
      <c r="AM233" s="202"/>
      <c r="AN233" s="203">
        <f t="shared" si="125"/>
        <v>0</v>
      </c>
      <c r="AO233" s="202"/>
      <c r="AP233" s="202"/>
      <c r="AQ233" s="203">
        <f t="shared" si="126"/>
        <v>0</v>
      </c>
      <c r="AR233" s="202"/>
      <c r="AS233" s="202"/>
      <c r="AT233" s="203">
        <f t="shared" si="127"/>
        <v>0</v>
      </c>
      <c r="AU233" s="202"/>
      <c r="AV233" s="202"/>
      <c r="AW233" s="203">
        <f t="shared" si="128"/>
        <v>0</v>
      </c>
      <c r="AX233" s="202"/>
      <c r="AY233" s="202"/>
      <c r="AZ233" s="203">
        <f t="shared" si="129"/>
        <v>0</v>
      </c>
      <c r="BA233" s="202"/>
      <c r="BB233" s="202"/>
      <c r="BC233" s="203">
        <f t="shared" si="130"/>
        <v>0</v>
      </c>
      <c r="BD233" s="202"/>
      <c r="BE233" s="202"/>
      <c r="BF233" s="203">
        <f t="shared" si="131"/>
        <v>0</v>
      </c>
      <c r="BG233" s="202"/>
      <c r="BH233" s="202"/>
      <c r="BI233" s="203">
        <f t="shared" si="132"/>
        <v>0</v>
      </c>
      <c r="BJ233" s="202"/>
      <c r="BK233" s="202"/>
      <c r="BL233" s="203">
        <f t="shared" si="133"/>
        <v>0</v>
      </c>
      <c r="BM233" s="202"/>
      <c r="BN233" s="202"/>
      <c r="BO233" s="203">
        <f t="shared" si="134"/>
        <v>0</v>
      </c>
      <c r="BP233" s="202"/>
      <c r="BQ233" s="202"/>
      <c r="BR233" s="203">
        <f t="shared" si="135"/>
        <v>0</v>
      </c>
      <c r="BS233" s="202"/>
      <c r="BT233" s="202"/>
      <c r="BU233" s="203">
        <f t="shared" si="136"/>
        <v>0</v>
      </c>
      <c r="BV233" s="202"/>
      <c r="BW233" s="202"/>
      <c r="BX233" s="203">
        <f t="shared" si="137"/>
        <v>0</v>
      </c>
      <c r="BY233" s="202"/>
      <c r="BZ233" s="202"/>
      <c r="CA233" s="203">
        <f t="shared" si="138"/>
        <v>0</v>
      </c>
      <c r="CB233" s="202"/>
      <c r="CC233" s="202"/>
      <c r="CD233" s="203">
        <f t="shared" si="139"/>
        <v>0</v>
      </c>
      <c r="CE233" s="202"/>
      <c r="CF233" s="202"/>
      <c r="CG233" s="203">
        <f t="shared" si="140"/>
        <v>0</v>
      </c>
      <c r="CH233" s="202"/>
      <c r="CI233" s="202"/>
      <c r="CJ233" s="203">
        <f t="shared" si="141"/>
        <v>0</v>
      </c>
    </row>
    <row r="234" spans="2:88" x14ac:dyDescent="0.25">
      <c r="B234" s="180"/>
      <c r="C234" s="180"/>
      <c r="D234" s="181"/>
      <c r="E234" s="38">
        <f t="shared" si="114"/>
        <v>45016</v>
      </c>
      <c r="F234" s="186"/>
      <c r="G234" s="203"/>
      <c r="H234" s="202"/>
      <c r="I234" s="202"/>
      <c r="J234" s="203">
        <f t="shared" si="115"/>
        <v>0</v>
      </c>
      <c r="K234" s="202"/>
      <c r="L234" s="202"/>
      <c r="M234" s="203">
        <f t="shared" si="116"/>
        <v>0</v>
      </c>
      <c r="N234" s="202"/>
      <c r="O234" s="202"/>
      <c r="P234" s="203">
        <f t="shared" si="117"/>
        <v>0</v>
      </c>
      <c r="Q234" s="202"/>
      <c r="R234" s="202"/>
      <c r="S234" s="203">
        <f t="shared" si="118"/>
        <v>0</v>
      </c>
      <c r="T234" s="202"/>
      <c r="U234" s="202"/>
      <c r="V234" s="203">
        <f t="shared" si="119"/>
        <v>0</v>
      </c>
      <c r="W234" s="202"/>
      <c r="X234" s="202"/>
      <c r="Y234" s="203">
        <f t="shared" si="120"/>
        <v>0</v>
      </c>
      <c r="Z234" s="202"/>
      <c r="AA234" s="202"/>
      <c r="AB234" s="203">
        <f t="shared" si="121"/>
        <v>0</v>
      </c>
      <c r="AC234" s="202"/>
      <c r="AD234" s="202"/>
      <c r="AE234" s="203">
        <f t="shared" si="122"/>
        <v>0</v>
      </c>
      <c r="AF234" s="202"/>
      <c r="AG234" s="202"/>
      <c r="AH234" s="203">
        <f t="shared" si="123"/>
        <v>0</v>
      </c>
      <c r="AI234" s="202"/>
      <c r="AJ234" s="202"/>
      <c r="AK234" s="203">
        <f t="shared" si="124"/>
        <v>0</v>
      </c>
      <c r="AL234" s="202"/>
      <c r="AM234" s="202"/>
      <c r="AN234" s="203">
        <f t="shared" si="125"/>
        <v>0</v>
      </c>
      <c r="AO234" s="202"/>
      <c r="AP234" s="202"/>
      <c r="AQ234" s="203">
        <f t="shared" si="126"/>
        <v>0</v>
      </c>
      <c r="AR234" s="202"/>
      <c r="AS234" s="202"/>
      <c r="AT234" s="203">
        <f t="shared" si="127"/>
        <v>0</v>
      </c>
      <c r="AU234" s="202"/>
      <c r="AV234" s="202"/>
      <c r="AW234" s="203">
        <f t="shared" si="128"/>
        <v>0</v>
      </c>
      <c r="AX234" s="202"/>
      <c r="AY234" s="202"/>
      <c r="AZ234" s="203">
        <f t="shared" si="129"/>
        <v>0</v>
      </c>
      <c r="BA234" s="202"/>
      <c r="BB234" s="202"/>
      <c r="BC234" s="203">
        <f t="shared" si="130"/>
        <v>0</v>
      </c>
      <c r="BD234" s="202"/>
      <c r="BE234" s="202"/>
      <c r="BF234" s="203">
        <f t="shared" si="131"/>
        <v>0</v>
      </c>
      <c r="BG234" s="202"/>
      <c r="BH234" s="202"/>
      <c r="BI234" s="203">
        <f t="shared" si="132"/>
        <v>0</v>
      </c>
      <c r="BJ234" s="202"/>
      <c r="BK234" s="202"/>
      <c r="BL234" s="203">
        <f t="shared" si="133"/>
        <v>0</v>
      </c>
      <c r="BM234" s="202"/>
      <c r="BN234" s="202"/>
      <c r="BO234" s="203">
        <f t="shared" si="134"/>
        <v>0</v>
      </c>
      <c r="BP234" s="202"/>
      <c r="BQ234" s="202"/>
      <c r="BR234" s="203">
        <f t="shared" si="135"/>
        <v>0</v>
      </c>
      <c r="BS234" s="202"/>
      <c r="BT234" s="202"/>
      <c r="BU234" s="203">
        <f t="shared" si="136"/>
        <v>0</v>
      </c>
      <c r="BV234" s="202"/>
      <c r="BW234" s="202"/>
      <c r="BX234" s="203">
        <f t="shared" si="137"/>
        <v>0</v>
      </c>
      <c r="BY234" s="202"/>
      <c r="BZ234" s="202"/>
      <c r="CA234" s="203">
        <f t="shared" si="138"/>
        <v>0</v>
      </c>
      <c r="CB234" s="202"/>
      <c r="CC234" s="202"/>
      <c r="CD234" s="203">
        <f t="shared" si="139"/>
        <v>0</v>
      </c>
      <c r="CE234" s="202"/>
      <c r="CF234" s="202"/>
      <c r="CG234" s="203">
        <f t="shared" si="140"/>
        <v>0</v>
      </c>
      <c r="CH234" s="202"/>
      <c r="CI234" s="202"/>
      <c r="CJ234" s="203">
        <f t="shared" si="141"/>
        <v>0</v>
      </c>
    </row>
    <row r="235" spans="2:88" x14ac:dyDescent="0.25">
      <c r="B235" s="180"/>
      <c r="C235" s="180"/>
      <c r="D235" s="181"/>
      <c r="E235" s="38">
        <f t="shared" si="114"/>
        <v>45016</v>
      </c>
      <c r="F235" s="186"/>
      <c r="G235" s="203"/>
      <c r="H235" s="202"/>
      <c r="I235" s="202"/>
      <c r="J235" s="203">
        <f t="shared" si="115"/>
        <v>0</v>
      </c>
      <c r="K235" s="202"/>
      <c r="L235" s="202"/>
      <c r="M235" s="203">
        <f t="shared" si="116"/>
        <v>0</v>
      </c>
      <c r="N235" s="202"/>
      <c r="O235" s="202"/>
      <c r="P235" s="203">
        <f t="shared" si="117"/>
        <v>0</v>
      </c>
      <c r="Q235" s="202"/>
      <c r="R235" s="202"/>
      <c r="S235" s="203">
        <f t="shared" si="118"/>
        <v>0</v>
      </c>
      <c r="T235" s="202"/>
      <c r="U235" s="202"/>
      <c r="V235" s="203">
        <f t="shared" si="119"/>
        <v>0</v>
      </c>
      <c r="W235" s="202"/>
      <c r="X235" s="202"/>
      <c r="Y235" s="203">
        <f t="shared" si="120"/>
        <v>0</v>
      </c>
      <c r="Z235" s="202"/>
      <c r="AA235" s="202"/>
      <c r="AB235" s="203">
        <f t="shared" si="121"/>
        <v>0</v>
      </c>
      <c r="AC235" s="202"/>
      <c r="AD235" s="202"/>
      <c r="AE235" s="203">
        <f t="shared" si="122"/>
        <v>0</v>
      </c>
      <c r="AF235" s="202"/>
      <c r="AG235" s="202"/>
      <c r="AH235" s="203">
        <f t="shared" si="123"/>
        <v>0</v>
      </c>
      <c r="AI235" s="202"/>
      <c r="AJ235" s="202"/>
      <c r="AK235" s="203">
        <f t="shared" si="124"/>
        <v>0</v>
      </c>
      <c r="AL235" s="202"/>
      <c r="AM235" s="202"/>
      <c r="AN235" s="203">
        <f t="shared" si="125"/>
        <v>0</v>
      </c>
      <c r="AO235" s="202"/>
      <c r="AP235" s="202"/>
      <c r="AQ235" s="203">
        <f t="shared" si="126"/>
        <v>0</v>
      </c>
      <c r="AR235" s="202"/>
      <c r="AS235" s="202"/>
      <c r="AT235" s="203">
        <f t="shared" si="127"/>
        <v>0</v>
      </c>
      <c r="AU235" s="202"/>
      <c r="AV235" s="202"/>
      <c r="AW235" s="203">
        <f t="shared" si="128"/>
        <v>0</v>
      </c>
      <c r="AX235" s="202"/>
      <c r="AY235" s="202"/>
      <c r="AZ235" s="203">
        <f t="shared" si="129"/>
        <v>0</v>
      </c>
      <c r="BA235" s="202"/>
      <c r="BB235" s="202"/>
      <c r="BC235" s="203">
        <f t="shared" si="130"/>
        <v>0</v>
      </c>
      <c r="BD235" s="202"/>
      <c r="BE235" s="202"/>
      <c r="BF235" s="203">
        <f t="shared" si="131"/>
        <v>0</v>
      </c>
      <c r="BG235" s="202"/>
      <c r="BH235" s="202"/>
      <c r="BI235" s="203">
        <f t="shared" si="132"/>
        <v>0</v>
      </c>
      <c r="BJ235" s="202"/>
      <c r="BK235" s="202"/>
      <c r="BL235" s="203">
        <f t="shared" si="133"/>
        <v>0</v>
      </c>
      <c r="BM235" s="202"/>
      <c r="BN235" s="202"/>
      <c r="BO235" s="203">
        <f t="shared" si="134"/>
        <v>0</v>
      </c>
      <c r="BP235" s="202"/>
      <c r="BQ235" s="202"/>
      <c r="BR235" s="203">
        <f t="shared" si="135"/>
        <v>0</v>
      </c>
      <c r="BS235" s="202"/>
      <c r="BT235" s="202"/>
      <c r="BU235" s="203">
        <f t="shared" si="136"/>
        <v>0</v>
      </c>
      <c r="BV235" s="202"/>
      <c r="BW235" s="202"/>
      <c r="BX235" s="203">
        <f t="shared" si="137"/>
        <v>0</v>
      </c>
      <c r="BY235" s="202"/>
      <c r="BZ235" s="202"/>
      <c r="CA235" s="203">
        <f t="shared" si="138"/>
        <v>0</v>
      </c>
      <c r="CB235" s="202"/>
      <c r="CC235" s="202"/>
      <c r="CD235" s="203">
        <f t="shared" si="139"/>
        <v>0</v>
      </c>
      <c r="CE235" s="202"/>
      <c r="CF235" s="202"/>
      <c r="CG235" s="203">
        <f t="shared" si="140"/>
        <v>0</v>
      </c>
      <c r="CH235" s="202"/>
      <c r="CI235" s="202"/>
      <c r="CJ235" s="203">
        <f t="shared" si="141"/>
        <v>0</v>
      </c>
    </row>
    <row r="236" spans="2:88" x14ac:dyDescent="0.25">
      <c r="B236" s="180"/>
      <c r="C236" s="180"/>
      <c r="D236" s="181"/>
      <c r="E236" s="38">
        <f t="shared" si="114"/>
        <v>45016</v>
      </c>
      <c r="F236" s="186"/>
      <c r="G236" s="203"/>
      <c r="H236" s="202"/>
      <c r="I236" s="202"/>
      <c r="J236" s="203">
        <f t="shared" si="115"/>
        <v>0</v>
      </c>
      <c r="K236" s="202"/>
      <c r="L236" s="202"/>
      <c r="M236" s="203">
        <f t="shared" si="116"/>
        <v>0</v>
      </c>
      <c r="N236" s="202"/>
      <c r="O236" s="202"/>
      <c r="P236" s="203">
        <f t="shared" si="117"/>
        <v>0</v>
      </c>
      <c r="Q236" s="202"/>
      <c r="R236" s="202"/>
      <c r="S236" s="203">
        <f t="shared" si="118"/>
        <v>0</v>
      </c>
      <c r="T236" s="202"/>
      <c r="U236" s="202"/>
      <c r="V236" s="203">
        <f t="shared" si="119"/>
        <v>0</v>
      </c>
      <c r="W236" s="202"/>
      <c r="X236" s="202"/>
      <c r="Y236" s="203">
        <f t="shared" si="120"/>
        <v>0</v>
      </c>
      <c r="Z236" s="202"/>
      <c r="AA236" s="202"/>
      <c r="AB236" s="203">
        <f t="shared" si="121"/>
        <v>0</v>
      </c>
      <c r="AC236" s="202"/>
      <c r="AD236" s="202"/>
      <c r="AE236" s="203">
        <f t="shared" si="122"/>
        <v>0</v>
      </c>
      <c r="AF236" s="202"/>
      <c r="AG236" s="202"/>
      <c r="AH236" s="203">
        <f t="shared" si="123"/>
        <v>0</v>
      </c>
      <c r="AI236" s="202"/>
      <c r="AJ236" s="202"/>
      <c r="AK236" s="203">
        <f t="shared" si="124"/>
        <v>0</v>
      </c>
      <c r="AL236" s="202"/>
      <c r="AM236" s="202"/>
      <c r="AN236" s="203">
        <f t="shared" si="125"/>
        <v>0</v>
      </c>
      <c r="AO236" s="202"/>
      <c r="AP236" s="202"/>
      <c r="AQ236" s="203">
        <f t="shared" si="126"/>
        <v>0</v>
      </c>
      <c r="AR236" s="202"/>
      <c r="AS236" s="202"/>
      <c r="AT236" s="203">
        <f t="shared" si="127"/>
        <v>0</v>
      </c>
      <c r="AU236" s="202"/>
      <c r="AV236" s="202"/>
      <c r="AW236" s="203">
        <f t="shared" si="128"/>
        <v>0</v>
      </c>
      <c r="AX236" s="202"/>
      <c r="AY236" s="202"/>
      <c r="AZ236" s="203">
        <f t="shared" si="129"/>
        <v>0</v>
      </c>
      <c r="BA236" s="202"/>
      <c r="BB236" s="202"/>
      <c r="BC236" s="203">
        <f t="shared" si="130"/>
        <v>0</v>
      </c>
      <c r="BD236" s="202"/>
      <c r="BE236" s="202"/>
      <c r="BF236" s="203">
        <f t="shared" si="131"/>
        <v>0</v>
      </c>
      <c r="BG236" s="202"/>
      <c r="BH236" s="202"/>
      <c r="BI236" s="203">
        <f t="shared" si="132"/>
        <v>0</v>
      </c>
      <c r="BJ236" s="202"/>
      <c r="BK236" s="202"/>
      <c r="BL236" s="203">
        <f t="shared" si="133"/>
        <v>0</v>
      </c>
      <c r="BM236" s="202"/>
      <c r="BN236" s="202"/>
      <c r="BO236" s="203">
        <f t="shared" si="134"/>
        <v>0</v>
      </c>
      <c r="BP236" s="202"/>
      <c r="BQ236" s="202"/>
      <c r="BR236" s="203">
        <f t="shared" si="135"/>
        <v>0</v>
      </c>
      <c r="BS236" s="202"/>
      <c r="BT236" s="202"/>
      <c r="BU236" s="203">
        <f t="shared" si="136"/>
        <v>0</v>
      </c>
      <c r="BV236" s="202"/>
      <c r="BW236" s="202"/>
      <c r="BX236" s="203">
        <f t="shared" si="137"/>
        <v>0</v>
      </c>
      <c r="BY236" s="202"/>
      <c r="BZ236" s="202"/>
      <c r="CA236" s="203">
        <f t="shared" si="138"/>
        <v>0</v>
      </c>
      <c r="CB236" s="202"/>
      <c r="CC236" s="202"/>
      <c r="CD236" s="203">
        <f t="shared" si="139"/>
        <v>0</v>
      </c>
      <c r="CE236" s="202"/>
      <c r="CF236" s="202"/>
      <c r="CG236" s="203">
        <f t="shared" si="140"/>
        <v>0</v>
      </c>
      <c r="CH236" s="202"/>
      <c r="CI236" s="202"/>
      <c r="CJ236" s="203">
        <f t="shared" si="141"/>
        <v>0</v>
      </c>
    </row>
    <row r="237" spans="2:88" x14ac:dyDescent="0.25">
      <c r="B237" s="180"/>
      <c r="C237" s="180"/>
      <c r="D237" s="181"/>
      <c r="E237" s="38">
        <f t="shared" si="114"/>
        <v>45016</v>
      </c>
      <c r="F237" s="186"/>
      <c r="G237" s="203"/>
      <c r="H237" s="202"/>
      <c r="I237" s="202"/>
      <c r="J237" s="203">
        <f t="shared" si="115"/>
        <v>0</v>
      </c>
      <c r="K237" s="202"/>
      <c r="L237" s="202"/>
      <c r="M237" s="203">
        <f t="shared" si="116"/>
        <v>0</v>
      </c>
      <c r="N237" s="202"/>
      <c r="O237" s="202"/>
      <c r="P237" s="203">
        <f t="shared" si="117"/>
        <v>0</v>
      </c>
      <c r="Q237" s="202"/>
      <c r="R237" s="202"/>
      <c r="S237" s="203">
        <f t="shared" si="118"/>
        <v>0</v>
      </c>
      <c r="T237" s="202"/>
      <c r="U237" s="202"/>
      <c r="V237" s="203">
        <f t="shared" si="119"/>
        <v>0</v>
      </c>
      <c r="W237" s="202"/>
      <c r="X237" s="202"/>
      <c r="Y237" s="203">
        <f t="shared" si="120"/>
        <v>0</v>
      </c>
      <c r="Z237" s="202"/>
      <c r="AA237" s="202"/>
      <c r="AB237" s="203">
        <f t="shared" si="121"/>
        <v>0</v>
      </c>
      <c r="AC237" s="202"/>
      <c r="AD237" s="202"/>
      <c r="AE237" s="203">
        <f t="shared" si="122"/>
        <v>0</v>
      </c>
      <c r="AF237" s="202"/>
      <c r="AG237" s="202"/>
      <c r="AH237" s="203">
        <f t="shared" si="123"/>
        <v>0</v>
      </c>
      <c r="AI237" s="202"/>
      <c r="AJ237" s="202"/>
      <c r="AK237" s="203">
        <f t="shared" si="124"/>
        <v>0</v>
      </c>
      <c r="AL237" s="202"/>
      <c r="AM237" s="202"/>
      <c r="AN237" s="203">
        <f t="shared" si="125"/>
        <v>0</v>
      </c>
      <c r="AO237" s="202"/>
      <c r="AP237" s="202"/>
      <c r="AQ237" s="203">
        <f t="shared" si="126"/>
        <v>0</v>
      </c>
      <c r="AR237" s="202"/>
      <c r="AS237" s="202"/>
      <c r="AT237" s="203">
        <f t="shared" si="127"/>
        <v>0</v>
      </c>
      <c r="AU237" s="202"/>
      <c r="AV237" s="202"/>
      <c r="AW237" s="203">
        <f t="shared" si="128"/>
        <v>0</v>
      </c>
      <c r="AX237" s="202"/>
      <c r="AY237" s="202"/>
      <c r="AZ237" s="203">
        <f t="shared" si="129"/>
        <v>0</v>
      </c>
      <c r="BA237" s="202"/>
      <c r="BB237" s="202"/>
      <c r="BC237" s="203">
        <f t="shared" si="130"/>
        <v>0</v>
      </c>
      <c r="BD237" s="202"/>
      <c r="BE237" s="202"/>
      <c r="BF237" s="203">
        <f t="shared" si="131"/>
        <v>0</v>
      </c>
      <c r="BG237" s="202"/>
      <c r="BH237" s="202"/>
      <c r="BI237" s="203">
        <f t="shared" si="132"/>
        <v>0</v>
      </c>
      <c r="BJ237" s="202"/>
      <c r="BK237" s="202"/>
      <c r="BL237" s="203">
        <f t="shared" si="133"/>
        <v>0</v>
      </c>
      <c r="BM237" s="202"/>
      <c r="BN237" s="202"/>
      <c r="BO237" s="203">
        <f t="shared" si="134"/>
        <v>0</v>
      </c>
      <c r="BP237" s="202"/>
      <c r="BQ237" s="202"/>
      <c r="BR237" s="203">
        <f t="shared" si="135"/>
        <v>0</v>
      </c>
      <c r="BS237" s="202"/>
      <c r="BT237" s="202"/>
      <c r="BU237" s="203">
        <f t="shared" si="136"/>
        <v>0</v>
      </c>
      <c r="BV237" s="202"/>
      <c r="BW237" s="202"/>
      <c r="BX237" s="203">
        <f t="shared" si="137"/>
        <v>0</v>
      </c>
      <c r="BY237" s="202"/>
      <c r="BZ237" s="202"/>
      <c r="CA237" s="203">
        <f t="shared" si="138"/>
        <v>0</v>
      </c>
      <c r="CB237" s="202"/>
      <c r="CC237" s="202"/>
      <c r="CD237" s="203">
        <f t="shared" si="139"/>
        <v>0</v>
      </c>
      <c r="CE237" s="202"/>
      <c r="CF237" s="202"/>
      <c r="CG237" s="203">
        <f t="shared" si="140"/>
        <v>0</v>
      </c>
      <c r="CH237" s="202"/>
      <c r="CI237" s="202"/>
      <c r="CJ237" s="203">
        <f t="shared" si="141"/>
        <v>0</v>
      </c>
    </row>
    <row r="238" spans="2:88" x14ac:dyDescent="0.25">
      <c r="B238" s="180"/>
      <c r="C238" s="180"/>
      <c r="D238" s="181"/>
      <c r="E238" s="38">
        <f t="shared" si="114"/>
        <v>45016</v>
      </c>
      <c r="F238" s="186"/>
      <c r="G238" s="203"/>
      <c r="H238" s="202"/>
      <c r="I238" s="202"/>
      <c r="J238" s="203">
        <f t="shared" si="115"/>
        <v>0</v>
      </c>
      <c r="K238" s="202"/>
      <c r="L238" s="202"/>
      <c r="M238" s="203">
        <f t="shared" si="116"/>
        <v>0</v>
      </c>
      <c r="N238" s="202"/>
      <c r="O238" s="202"/>
      <c r="P238" s="203">
        <f t="shared" si="117"/>
        <v>0</v>
      </c>
      <c r="Q238" s="202"/>
      <c r="R238" s="202"/>
      <c r="S238" s="203">
        <f t="shared" si="118"/>
        <v>0</v>
      </c>
      <c r="T238" s="202"/>
      <c r="U238" s="202"/>
      <c r="V238" s="203">
        <f t="shared" si="119"/>
        <v>0</v>
      </c>
      <c r="W238" s="202"/>
      <c r="X238" s="202"/>
      <c r="Y238" s="203">
        <f t="shared" si="120"/>
        <v>0</v>
      </c>
      <c r="Z238" s="202"/>
      <c r="AA238" s="202"/>
      <c r="AB238" s="203">
        <f t="shared" si="121"/>
        <v>0</v>
      </c>
      <c r="AC238" s="202"/>
      <c r="AD238" s="202"/>
      <c r="AE238" s="203">
        <f t="shared" si="122"/>
        <v>0</v>
      </c>
      <c r="AF238" s="202"/>
      <c r="AG238" s="202"/>
      <c r="AH238" s="203">
        <f t="shared" si="123"/>
        <v>0</v>
      </c>
      <c r="AI238" s="202"/>
      <c r="AJ238" s="202"/>
      <c r="AK238" s="203">
        <f t="shared" si="124"/>
        <v>0</v>
      </c>
      <c r="AL238" s="202"/>
      <c r="AM238" s="202"/>
      <c r="AN238" s="203">
        <f t="shared" si="125"/>
        <v>0</v>
      </c>
      <c r="AO238" s="202"/>
      <c r="AP238" s="202"/>
      <c r="AQ238" s="203">
        <f t="shared" si="126"/>
        <v>0</v>
      </c>
      <c r="AR238" s="202"/>
      <c r="AS238" s="202"/>
      <c r="AT238" s="203">
        <f t="shared" si="127"/>
        <v>0</v>
      </c>
      <c r="AU238" s="202"/>
      <c r="AV238" s="202"/>
      <c r="AW238" s="203">
        <f t="shared" si="128"/>
        <v>0</v>
      </c>
      <c r="AX238" s="202"/>
      <c r="AY238" s="202"/>
      <c r="AZ238" s="203">
        <f t="shared" si="129"/>
        <v>0</v>
      </c>
      <c r="BA238" s="202"/>
      <c r="BB238" s="202"/>
      <c r="BC238" s="203">
        <f t="shared" si="130"/>
        <v>0</v>
      </c>
      <c r="BD238" s="202"/>
      <c r="BE238" s="202"/>
      <c r="BF238" s="203">
        <f t="shared" si="131"/>
        <v>0</v>
      </c>
      <c r="BG238" s="202"/>
      <c r="BH238" s="202"/>
      <c r="BI238" s="203">
        <f t="shared" si="132"/>
        <v>0</v>
      </c>
      <c r="BJ238" s="202"/>
      <c r="BK238" s="202"/>
      <c r="BL238" s="203">
        <f t="shared" si="133"/>
        <v>0</v>
      </c>
      <c r="BM238" s="202"/>
      <c r="BN238" s="202"/>
      <c r="BO238" s="203">
        <f t="shared" si="134"/>
        <v>0</v>
      </c>
      <c r="BP238" s="202"/>
      <c r="BQ238" s="202"/>
      <c r="BR238" s="203">
        <f t="shared" si="135"/>
        <v>0</v>
      </c>
      <c r="BS238" s="202"/>
      <c r="BT238" s="202"/>
      <c r="BU238" s="203">
        <f t="shared" si="136"/>
        <v>0</v>
      </c>
      <c r="BV238" s="202"/>
      <c r="BW238" s="202"/>
      <c r="BX238" s="203">
        <f t="shared" si="137"/>
        <v>0</v>
      </c>
      <c r="BY238" s="202"/>
      <c r="BZ238" s="202"/>
      <c r="CA238" s="203">
        <f t="shared" si="138"/>
        <v>0</v>
      </c>
      <c r="CB238" s="202"/>
      <c r="CC238" s="202"/>
      <c r="CD238" s="203">
        <f t="shared" si="139"/>
        <v>0</v>
      </c>
      <c r="CE238" s="202"/>
      <c r="CF238" s="202"/>
      <c r="CG238" s="203">
        <f t="shared" si="140"/>
        <v>0</v>
      </c>
      <c r="CH238" s="202"/>
      <c r="CI238" s="202"/>
      <c r="CJ238" s="203">
        <f t="shared" si="141"/>
        <v>0</v>
      </c>
    </row>
    <row r="239" spans="2:88" x14ac:dyDescent="0.25">
      <c r="B239" s="180"/>
      <c r="C239" s="180"/>
      <c r="D239" s="181"/>
      <c r="E239" s="38">
        <f t="shared" si="114"/>
        <v>45016</v>
      </c>
      <c r="F239" s="186"/>
      <c r="G239" s="203"/>
      <c r="H239" s="202"/>
      <c r="I239" s="202"/>
      <c r="J239" s="203">
        <f t="shared" si="115"/>
        <v>0</v>
      </c>
      <c r="K239" s="202"/>
      <c r="L239" s="202"/>
      <c r="M239" s="203">
        <f t="shared" si="116"/>
        <v>0</v>
      </c>
      <c r="N239" s="202"/>
      <c r="O239" s="202"/>
      <c r="P239" s="203">
        <f t="shared" si="117"/>
        <v>0</v>
      </c>
      <c r="Q239" s="202"/>
      <c r="R239" s="202"/>
      <c r="S239" s="203">
        <f t="shared" si="118"/>
        <v>0</v>
      </c>
      <c r="T239" s="202"/>
      <c r="U239" s="202"/>
      <c r="V239" s="203">
        <f t="shared" si="119"/>
        <v>0</v>
      </c>
      <c r="W239" s="202"/>
      <c r="X239" s="202"/>
      <c r="Y239" s="203">
        <f t="shared" si="120"/>
        <v>0</v>
      </c>
      <c r="Z239" s="202"/>
      <c r="AA239" s="202"/>
      <c r="AB239" s="203">
        <f t="shared" si="121"/>
        <v>0</v>
      </c>
      <c r="AC239" s="202"/>
      <c r="AD239" s="202"/>
      <c r="AE239" s="203">
        <f t="shared" si="122"/>
        <v>0</v>
      </c>
      <c r="AF239" s="202"/>
      <c r="AG239" s="202"/>
      <c r="AH239" s="203">
        <f t="shared" si="123"/>
        <v>0</v>
      </c>
      <c r="AI239" s="202"/>
      <c r="AJ239" s="202"/>
      <c r="AK239" s="203">
        <f t="shared" si="124"/>
        <v>0</v>
      </c>
      <c r="AL239" s="202"/>
      <c r="AM239" s="202"/>
      <c r="AN239" s="203">
        <f t="shared" si="125"/>
        <v>0</v>
      </c>
      <c r="AO239" s="202"/>
      <c r="AP239" s="202"/>
      <c r="AQ239" s="203">
        <f t="shared" si="126"/>
        <v>0</v>
      </c>
      <c r="AR239" s="202"/>
      <c r="AS239" s="202"/>
      <c r="AT239" s="203">
        <f t="shared" si="127"/>
        <v>0</v>
      </c>
      <c r="AU239" s="202"/>
      <c r="AV239" s="202"/>
      <c r="AW239" s="203">
        <f t="shared" si="128"/>
        <v>0</v>
      </c>
      <c r="AX239" s="202"/>
      <c r="AY239" s="202"/>
      <c r="AZ239" s="203">
        <f t="shared" si="129"/>
        <v>0</v>
      </c>
      <c r="BA239" s="202"/>
      <c r="BB239" s="202"/>
      <c r="BC239" s="203">
        <f t="shared" si="130"/>
        <v>0</v>
      </c>
      <c r="BD239" s="202"/>
      <c r="BE239" s="202"/>
      <c r="BF239" s="203">
        <f t="shared" si="131"/>
        <v>0</v>
      </c>
      <c r="BG239" s="202"/>
      <c r="BH239" s="202"/>
      <c r="BI239" s="203">
        <f t="shared" si="132"/>
        <v>0</v>
      </c>
      <c r="BJ239" s="202"/>
      <c r="BK239" s="202"/>
      <c r="BL239" s="203">
        <f t="shared" si="133"/>
        <v>0</v>
      </c>
      <c r="BM239" s="202"/>
      <c r="BN239" s="202"/>
      <c r="BO239" s="203">
        <f t="shared" si="134"/>
        <v>0</v>
      </c>
      <c r="BP239" s="202"/>
      <c r="BQ239" s="202"/>
      <c r="BR239" s="203">
        <f t="shared" si="135"/>
        <v>0</v>
      </c>
      <c r="BS239" s="202"/>
      <c r="BT239" s="202"/>
      <c r="BU239" s="203">
        <f t="shared" si="136"/>
        <v>0</v>
      </c>
      <c r="BV239" s="202"/>
      <c r="BW239" s="202"/>
      <c r="BX239" s="203">
        <f t="shared" si="137"/>
        <v>0</v>
      </c>
      <c r="BY239" s="202"/>
      <c r="BZ239" s="202"/>
      <c r="CA239" s="203">
        <f t="shared" si="138"/>
        <v>0</v>
      </c>
      <c r="CB239" s="202"/>
      <c r="CC239" s="202"/>
      <c r="CD239" s="203">
        <f t="shared" si="139"/>
        <v>0</v>
      </c>
      <c r="CE239" s="202"/>
      <c r="CF239" s="202"/>
      <c r="CG239" s="203">
        <f t="shared" si="140"/>
        <v>0</v>
      </c>
      <c r="CH239" s="202"/>
      <c r="CI239" s="202"/>
      <c r="CJ239" s="203">
        <f t="shared" si="141"/>
        <v>0</v>
      </c>
    </row>
    <row r="240" spans="2:88" x14ac:dyDescent="0.25">
      <c r="B240" s="180"/>
      <c r="C240" s="180"/>
      <c r="D240" s="181"/>
      <c r="E240" s="38">
        <f t="shared" si="114"/>
        <v>45016</v>
      </c>
      <c r="F240" s="186"/>
      <c r="G240" s="203"/>
      <c r="H240" s="202"/>
      <c r="I240" s="202"/>
      <c r="J240" s="203">
        <f t="shared" si="115"/>
        <v>0</v>
      </c>
      <c r="K240" s="202"/>
      <c r="L240" s="202"/>
      <c r="M240" s="203">
        <f t="shared" si="116"/>
        <v>0</v>
      </c>
      <c r="N240" s="202"/>
      <c r="O240" s="202"/>
      <c r="P240" s="203">
        <f t="shared" si="117"/>
        <v>0</v>
      </c>
      <c r="Q240" s="202"/>
      <c r="R240" s="202"/>
      <c r="S240" s="203">
        <f t="shared" si="118"/>
        <v>0</v>
      </c>
      <c r="T240" s="202"/>
      <c r="U240" s="202"/>
      <c r="V240" s="203">
        <f t="shared" si="119"/>
        <v>0</v>
      </c>
      <c r="W240" s="202"/>
      <c r="X240" s="202"/>
      <c r="Y240" s="203">
        <f t="shared" si="120"/>
        <v>0</v>
      </c>
      <c r="Z240" s="202"/>
      <c r="AA240" s="202"/>
      <c r="AB240" s="203">
        <f t="shared" si="121"/>
        <v>0</v>
      </c>
      <c r="AC240" s="202"/>
      <c r="AD240" s="202"/>
      <c r="AE240" s="203">
        <f t="shared" si="122"/>
        <v>0</v>
      </c>
      <c r="AF240" s="202"/>
      <c r="AG240" s="202"/>
      <c r="AH240" s="203">
        <f t="shared" si="123"/>
        <v>0</v>
      </c>
      <c r="AI240" s="202"/>
      <c r="AJ240" s="202"/>
      <c r="AK240" s="203">
        <f t="shared" si="124"/>
        <v>0</v>
      </c>
      <c r="AL240" s="202"/>
      <c r="AM240" s="202"/>
      <c r="AN240" s="203">
        <f t="shared" si="125"/>
        <v>0</v>
      </c>
      <c r="AO240" s="202"/>
      <c r="AP240" s="202"/>
      <c r="AQ240" s="203">
        <f t="shared" si="126"/>
        <v>0</v>
      </c>
      <c r="AR240" s="202"/>
      <c r="AS240" s="202"/>
      <c r="AT240" s="203">
        <f t="shared" si="127"/>
        <v>0</v>
      </c>
      <c r="AU240" s="202"/>
      <c r="AV240" s="202"/>
      <c r="AW240" s="203">
        <f t="shared" si="128"/>
        <v>0</v>
      </c>
      <c r="AX240" s="202"/>
      <c r="AY240" s="202"/>
      <c r="AZ240" s="203">
        <f t="shared" si="129"/>
        <v>0</v>
      </c>
      <c r="BA240" s="202"/>
      <c r="BB240" s="202"/>
      <c r="BC240" s="203">
        <f t="shared" si="130"/>
        <v>0</v>
      </c>
      <c r="BD240" s="202"/>
      <c r="BE240" s="202"/>
      <c r="BF240" s="203">
        <f t="shared" si="131"/>
        <v>0</v>
      </c>
      <c r="BG240" s="202"/>
      <c r="BH240" s="202"/>
      <c r="BI240" s="203">
        <f t="shared" si="132"/>
        <v>0</v>
      </c>
      <c r="BJ240" s="202"/>
      <c r="BK240" s="202"/>
      <c r="BL240" s="203">
        <f t="shared" si="133"/>
        <v>0</v>
      </c>
      <c r="BM240" s="202"/>
      <c r="BN240" s="202"/>
      <c r="BO240" s="203">
        <f t="shared" si="134"/>
        <v>0</v>
      </c>
      <c r="BP240" s="202"/>
      <c r="BQ240" s="202"/>
      <c r="BR240" s="203">
        <f t="shared" si="135"/>
        <v>0</v>
      </c>
      <c r="BS240" s="202"/>
      <c r="BT240" s="202"/>
      <c r="BU240" s="203">
        <f t="shared" si="136"/>
        <v>0</v>
      </c>
      <c r="BV240" s="202"/>
      <c r="BW240" s="202"/>
      <c r="BX240" s="203">
        <f t="shared" si="137"/>
        <v>0</v>
      </c>
      <c r="BY240" s="202"/>
      <c r="BZ240" s="202"/>
      <c r="CA240" s="203">
        <f t="shared" si="138"/>
        <v>0</v>
      </c>
      <c r="CB240" s="202"/>
      <c r="CC240" s="202"/>
      <c r="CD240" s="203">
        <f t="shared" si="139"/>
        <v>0</v>
      </c>
      <c r="CE240" s="202"/>
      <c r="CF240" s="202"/>
      <c r="CG240" s="203">
        <f t="shared" si="140"/>
        <v>0</v>
      </c>
      <c r="CH240" s="202"/>
      <c r="CI240" s="202"/>
      <c r="CJ240" s="203">
        <f t="shared" si="141"/>
        <v>0</v>
      </c>
    </row>
    <row r="241" spans="2:88" x14ac:dyDescent="0.25">
      <c r="B241" s="180"/>
      <c r="C241" s="180"/>
      <c r="D241" s="181"/>
      <c r="E241" s="38">
        <f t="shared" si="114"/>
        <v>45016</v>
      </c>
      <c r="F241" s="186"/>
      <c r="G241" s="203"/>
      <c r="H241" s="202"/>
      <c r="I241" s="202"/>
      <c r="J241" s="203">
        <f t="shared" si="115"/>
        <v>0</v>
      </c>
      <c r="K241" s="202"/>
      <c r="L241" s="202"/>
      <c r="M241" s="203">
        <f t="shared" si="116"/>
        <v>0</v>
      </c>
      <c r="N241" s="202"/>
      <c r="O241" s="202"/>
      <c r="P241" s="203">
        <f t="shared" si="117"/>
        <v>0</v>
      </c>
      <c r="Q241" s="202"/>
      <c r="R241" s="202"/>
      <c r="S241" s="203">
        <f t="shared" si="118"/>
        <v>0</v>
      </c>
      <c r="T241" s="202"/>
      <c r="U241" s="202"/>
      <c r="V241" s="203">
        <f t="shared" si="119"/>
        <v>0</v>
      </c>
      <c r="W241" s="202"/>
      <c r="X241" s="202"/>
      <c r="Y241" s="203">
        <f t="shared" si="120"/>
        <v>0</v>
      </c>
      <c r="Z241" s="202"/>
      <c r="AA241" s="202"/>
      <c r="AB241" s="203">
        <f t="shared" si="121"/>
        <v>0</v>
      </c>
      <c r="AC241" s="202"/>
      <c r="AD241" s="202"/>
      <c r="AE241" s="203">
        <f t="shared" si="122"/>
        <v>0</v>
      </c>
      <c r="AF241" s="202"/>
      <c r="AG241" s="202"/>
      <c r="AH241" s="203">
        <f t="shared" si="123"/>
        <v>0</v>
      </c>
      <c r="AI241" s="202"/>
      <c r="AJ241" s="202"/>
      <c r="AK241" s="203">
        <f t="shared" si="124"/>
        <v>0</v>
      </c>
      <c r="AL241" s="202"/>
      <c r="AM241" s="202"/>
      <c r="AN241" s="203">
        <f t="shared" si="125"/>
        <v>0</v>
      </c>
      <c r="AO241" s="202"/>
      <c r="AP241" s="202"/>
      <c r="AQ241" s="203">
        <f t="shared" si="126"/>
        <v>0</v>
      </c>
      <c r="AR241" s="202"/>
      <c r="AS241" s="202"/>
      <c r="AT241" s="203">
        <f t="shared" si="127"/>
        <v>0</v>
      </c>
      <c r="AU241" s="202"/>
      <c r="AV241" s="202"/>
      <c r="AW241" s="203">
        <f t="shared" si="128"/>
        <v>0</v>
      </c>
      <c r="AX241" s="202"/>
      <c r="AY241" s="202"/>
      <c r="AZ241" s="203">
        <f t="shared" si="129"/>
        <v>0</v>
      </c>
      <c r="BA241" s="202"/>
      <c r="BB241" s="202"/>
      <c r="BC241" s="203">
        <f t="shared" si="130"/>
        <v>0</v>
      </c>
      <c r="BD241" s="202"/>
      <c r="BE241" s="202"/>
      <c r="BF241" s="203">
        <f t="shared" si="131"/>
        <v>0</v>
      </c>
      <c r="BG241" s="202"/>
      <c r="BH241" s="202"/>
      <c r="BI241" s="203">
        <f t="shared" si="132"/>
        <v>0</v>
      </c>
      <c r="BJ241" s="202"/>
      <c r="BK241" s="202"/>
      <c r="BL241" s="203">
        <f t="shared" si="133"/>
        <v>0</v>
      </c>
      <c r="BM241" s="202"/>
      <c r="BN241" s="202"/>
      <c r="BO241" s="203">
        <f t="shared" si="134"/>
        <v>0</v>
      </c>
      <c r="BP241" s="202"/>
      <c r="BQ241" s="202"/>
      <c r="BR241" s="203">
        <f t="shared" si="135"/>
        <v>0</v>
      </c>
      <c r="BS241" s="202"/>
      <c r="BT241" s="202"/>
      <c r="BU241" s="203">
        <f t="shared" si="136"/>
        <v>0</v>
      </c>
      <c r="BV241" s="202"/>
      <c r="BW241" s="202"/>
      <c r="BX241" s="203">
        <f t="shared" si="137"/>
        <v>0</v>
      </c>
      <c r="BY241" s="202"/>
      <c r="BZ241" s="202"/>
      <c r="CA241" s="203">
        <f t="shared" si="138"/>
        <v>0</v>
      </c>
      <c r="CB241" s="202"/>
      <c r="CC241" s="202"/>
      <c r="CD241" s="203">
        <f t="shared" si="139"/>
        <v>0</v>
      </c>
      <c r="CE241" s="202"/>
      <c r="CF241" s="202"/>
      <c r="CG241" s="203">
        <f t="shared" si="140"/>
        <v>0</v>
      </c>
      <c r="CH241" s="202"/>
      <c r="CI241" s="202"/>
      <c r="CJ241" s="203">
        <f t="shared" si="141"/>
        <v>0</v>
      </c>
    </row>
    <row r="242" spans="2:88" x14ac:dyDescent="0.25">
      <c r="B242" s="180"/>
      <c r="C242" s="180"/>
      <c r="D242" s="181"/>
      <c r="E242" s="38">
        <f t="shared" si="114"/>
        <v>45016</v>
      </c>
      <c r="F242" s="186"/>
      <c r="G242" s="203"/>
      <c r="H242" s="202"/>
      <c r="I242" s="202"/>
      <c r="J242" s="203">
        <f t="shared" si="115"/>
        <v>0</v>
      </c>
      <c r="K242" s="202"/>
      <c r="L242" s="202"/>
      <c r="M242" s="203">
        <f t="shared" si="116"/>
        <v>0</v>
      </c>
      <c r="N242" s="202"/>
      <c r="O242" s="202"/>
      <c r="P242" s="203">
        <f t="shared" si="117"/>
        <v>0</v>
      </c>
      <c r="Q242" s="202"/>
      <c r="R242" s="202"/>
      <c r="S242" s="203">
        <f t="shared" si="118"/>
        <v>0</v>
      </c>
      <c r="T242" s="202"/>
      <c r="U242" s="202"/>
      <c r="V242" s="203">
        <f t="shared" si="119"/>
        <v>0</v>
      </c>
      <c r="W242" s="202"/>
      <c r="X242" s="202"/>
      <c r="Y242" s="203">
        <f t="shared" si="120"/>
        <v>0</v>
      </c>
      <c r="Z242" s="202"/>
      <c r="AA242" s="202"/>
      <c r="AB242" s="203">
        <f t="shared" si="121"/>
        <v>0</v>
      </c>
      <c r="AC242" s="202"/>
      <c r="AD242" s="202"/>
      <c r="AE242" s="203">
        <f t="shared" si="122"/>
        <v>0</v>
      </c>
      <c r="AF242" s="202"/>
      <c r="AG242" s="202"/>
      <c r="AH242" s="203">
        <f t="shared" si="123"/>
        <v>0</v>
      </c>
      <c r="AI242" s="202"/>
      <c r="AJ242" s="202"/>
      <c r="AK242" s="203">
        <f t="shared" si="124"/>
        <v>0</v>
      </c>
      <c r="AL242" s="202"/>
      <c r="AM242" s="202"/>
      <c r="AN242" s="203">
        <f t="shared" si="125"/>
        <v>0</v>
      </c>
      <c r="AO242" s="202"/>
      <c r="AP242" s="202"/>
      <c r="AQ242" s="203">
        <f t="shared" si="126"/>
        <v>0</v>
      </c>
      <c r="AR242" s="202"/>
      <c r="AS242" s="202"/>
      <c r="AT242" s="203">
        <f t="shared" si="127"/>
        <v>0</v>
      </c>
      <c r="AU242" s="202"/>
      <c r="AV242" s="202"/>
      <c r="AW242" s="203">
        <f t="shared" si="128"/>
        <v>0</v>
      </c>
      <c r="AX242" s="202"/>
      <c r="AY242" s="202"/>
      <c r="AZ242" s="203">
        <f t="shared" si="129"/>
        <v>0</v>
      </c>
      <c r="BA242" s="202"/>
      <c r="BB242" s="202"/>
      <c r="BC242" s="203">
        <f t="shared" si="130"/>
        <v>0</v>
      </c>
      <c r="BD242" s="202"/>
      <c r="BE242" s="202"/>
      <c r="BF242" s="203">
        <f t="shared" si="131"/>
        <v>0</v>
      </c>
      <c r="BG242" s="202"/>
      <c r="BH242" s="202"/>
      <c r="BI242" s="203">
        <f t="shared" si="132"/>
        <v>0</v>
      </c>
      <c r="BJ242" s="202"/>
      <c r="BK242" s="202"/>
      <c r="BL242" s="203">
        <f t="shared" si="133"/>
        <v>0</v>
      </c>
      <c r="BM242" s="202"/>
      <c r="BN242" s="202"/>
      <c r="BO242" s="203">
        <f t="shared" si="134"/>
        <v>0</v>
      </c>
      <c r="BP242" s="202"/>
      <c r="BQ242" s="202"/>
      <c r="BR242" s="203">
        <f t="shared" si="135"/>
        <v>0</v>
      </c>
      <c r="BS242" s="202"/>
      <c r="BT242" s="202"/>
      <c r="BU242" s="203">
        <f t="shared" si="136"/>
        <v>0</v>
      </c>
      <c r="BV242" s="202"/>
      <c r="BW242" s="202"/>
      <c r="BX242" s="203">
        <f t="shared" si="137"/>
        <v>0</v>
      </c>
      <c r="BY242" s="202"/>
      <c r="BZ242" s="202"/>
      <c r="CA242" s="203">
        <f t="shared" si="138"/>
        <v>0</v>
      </c>
      <c r="CB242" s="202"/>
      <c r="CC242" s="202"/>
      <c r="CD242" s="203">
        <f t="shared" si="139"/>
        <v>0</v>
      </c>
      <c r="CE242" s="202"/>
      <c r="CF242" s="202"/>
      <c r="CG242" s="203">
        <f t="shared" si="140"/>
        <v>0</v>
      </c>
      <c r="CH242" s="202"/>
      <c r="CI242" s="202"/>
      <c r="CJ242" s="203">
        <f t="shared" si="141"/>
        <v>0</v>
      </c>
    </row>
    <row r="243" spans="2:88" x14ac:dyDescent="0.25">
      <c r="B243" s="180"/>
      <c r="C243" s="180"/>
      <c r="D243" s="181"/>
      <c r="E243" s="38">
        <f t="shared" si="114"/>
        <v>45016</v>
      </c>
      <c r="F243" s="186"/>
      <c r="G243" s="203"/>
      <c r="H243" s="202"/>
      <c r="I243" s="202"/>
      <c r="J243" s="203">
        <f t="shared" si="115"/>
        <v>0</v>
      </c>
      <c r="K243" s="202"/>
      <c r="L243" s="202"/>
      <c r="M243" s="203">
        <f t="shared" si="116"/>
        <v>0</v>
      </c>
      <c r="N243" s="202"/>
      <c r="O243" s="202"/>
      <c r="P243" s="203">
        <f t="shared" si="117"/>
        <v>0</v>
      </c>
      <c r="Q243" s="202"/>
      <c r="R243" s="202"/>
      <c r="S243" s="203">
        <f t="shared" si="118"/>
        <v>0</v>
      </c>
      <c r="T243" s="202"/>
      <c r="U243" s="202"/>
      <c r="V243" s="203">
        <f t="shared" si="119"/>
        <v>0</v>
      </c>
      <c r="W243" s="202"/>
      <c r="X243" s="202"/>
      <c r="Y243" s="203">
        <f t="shared" si="120"/>
        <v>0</v>
      </c>
      <c r="Z243" s="202"/>
      <c r="AA243" s="202"/>
      <c r="AB243" s="203">
        <f t="shared" si="121"/>
        <v>0</v>
      </c>
      <c r="AC243" s="202"/>
      <c r="AD243" s="202"/>
      <c r="AE243" s="203">
        <f t="shared" si="122"/>
        <v>0</v>
      </c>
      <c r="AF243" s="202"/>
      <c r="AG243" s="202"/>
      <c r="AH243" s="203">
        <f t="shared" si="123"/>
        <v>0</v>
      </c>
      <c r="AI243" s="202"/>
      <c r="AJ243" s="202"/>
      <c r="AK243" s="203">
        <f t="shared" si="124"/>
        <v>0</v>
      </c>
      <c r="AL243" s="202"/>
      <c r="AM243" s="202"/>
      <c r="AN243" s="203">
        <f t="shared" si="125"/>
        <v>0</v>
      </c>
      <c r="AO243" s="202"/>
      <c r="AP243" s="202"/>
      <c r="AQ243" s="203">
        <f t="shared" si="126"/>
        <v>0</v>
      </c>
      <c r="AR243" s="202"/>
      <c r="AS243" s="202"/>
      <c r="AT243" s="203">
        <f t="shared" si="127"/>
        <v>0</v>
      </c>
      <c r="AU243" s="202"/>
      <c r="AV243" s="202"/>
      <c r="AW243" s="203">
        <f t="shared" si="128"/>
        <v>0</v>
      </c>
      <c r="AX243" s="202"/>
      <c r="AY243" s="202"/>
      <c r="AZ243" s="203">
        <f t="shared" si="129"/>
        <v>0</v>
      </c>
      <c r="BA243" s="202"/>
      <c r="BB243" s="202"/>
      <c r="BC243" s="203">
        <f t="shared" si="130"/>
        <v>0</v>
      </c>
      <c r="BD243" s="202"/>
      <c r="BE243" s="202"/>
      <c r="BF243" s="203">
        <f t="shared" si="131"/>
        <v>0</v>
      </c>
      <c r="BG243" s="202"/>
      <c r="BH243" s="202"/>
      <c r="BI243" s="203">
        <f t="shared" si="132"/>
        <v>0</v>
      </c>
      <c r="BJ243" s="202"/>
      <c r="BK243" s="202"/>
      <c r="BL243" s="203">
        <f t="shared" si="133"/>
        <v>0</v>
      </c>
      <c r="BM243" s="202"/>
      <c r="BN243" s="202"/>
      <c r="BO243" s="203">
        <f t="shared" si="134"/>
        <v>0</v>
      </c>
      <c r="BP243" s="202"/>
      <c r="BQ243" s="202"/>
      <c r="BR243" s="203">
        <f t="shared" si="135"/>
        <v>0</v>
      </c>
      <c r="BS243" s="202"/>
      <c r="BT243" s="202"/>
      <c r="BU243" s="203">
        <f t="shared" si="136"/>
        <v>0</v>
      </c>
      <c r="BV243" s="202"/>
      <c r="BW243" s="202"/>
      <c r="BX243" s="203">
        <f t="shared" si="137"/>
        <v>0</v>
      </c>
      <c r="BY243" s="202"/>
      <c r="BZ243" s="202"/>
      <c r="CA243" s="203">
        <f t="shared" si="138"/>
        <v>0</v>
      </c>
      <c r="CB243" s="202"/>
      <c r="CC243" s="202"/>
      <c r="CD243" s="203">
        <f t="shared" si="139"/>
        <v>0</v>
      </c>
      <c r="CE243" s="202"/>
      <c r="CF243" s="202"/>
      <c r="CG243" s="203">
        <f t="shared" si="140"/>
        <v>0</v>
      </c>
      <c r="CH243" s="202"/>
      <c r="CI243" s="202"/>
      <c r="CJ243" s="203">
        <f t="shared" si="141"/>
        <v>0</v>
      </c>
    </row>
    <row r="244" spans="2:88" x14ac:dyDescent="0.25">
      <c r="B244" s="180"/>
      <c r="C244" s="180"/>
      <c r="D244" s="181"/>
      <c r="E244" s="38">
        <f t="shared" si="114"/>
        <v>45016</v>
      </c>
      <c r="F244" s="186"/>
      <c r="G244" s="203"/>
      <c r="H244" s="202"/>
      <c r="I244" s="202"/>
      <c r="J244" s="203">
        <f t="shared" si="115"/>
        <v>0</v>
      </c>
      <c r="K244" s="202"/>
      <c r="L244" s="202"/>
      <c r="M244" s="203">
        <f t="shared" si="116"/>
        <v>0</v>
      </c>
      <c r="N244" s="202"/>
      <c r="O244" s="202"/>
      <c r="P244" s="203">
        <f t="shared" si="117"/>
        <v>0</v>
      </c>
      <c r="Q244" s="202"/>
      <c r="R244" s="202"/>
      <c r="S244" s="203">
        <f t="shared" si="118"/>
        <v>0</v>
      </c>
      <c r="T244" s="202"/>
      <c r="U244" s="202"/>
      <c r="V244" s="203">
        <f t="shared" si="119"/>
        <v>0</v>
      </c>
      <c r="W244" s="202"/>
      <c r="X244" s="202"/>
      <c r="Y244" s="203">
        <f t="shared" si="120"/>
        <v>0</v>
      </c>
      <c r="Z244" s="202"/>
      <c r="AA244" s="202"/>
      <c r="AB244" s="203">
        <f t="shared" si="121"/>
        <v>0</v>
      </c>
      <c r="AC244" s="202"/>
      <c r="AD244" s="202"/>
      <c r="AE244" s="203">
        <f t="shared" si="122"/>
        <v>0</v>
      </c>
      <c r="AF244" s="202"/>
      <c r="AG244" s="202"/>
      <c r="AH244" s="203">
        <f t="shared" si="123"/>
        <v>0</v>
      </c>
      <c r="AI244" s="202"/>
      <c r="AJ244" s="202"/>
      <c r="AK244" s="203">
        <f t="shared" si="124"/>
        <v>0</v>
      </c>
      <c r="AL244" s="202"/>
      <c r="AM244" s="202"/>
      <c r="AN244" s="203">
        <f t="shared" si="125"/>
        <v>0</v>
      </c>
      <c r="AO244" s="202"/>
      <c r="AP244" s="202"/>
      <c r="AQ244" s="203">
        <f t="shared" si="126"/>
        <v>0</v>
      </c>
      <c r="AR244" s="202"/>
      <c r="AS244" s="202"/>
      <c r="AT244" s="203">
        <f t="shared" si="127"/>
        <v>0</v>
      </c>
      <c r="AU244" s="202"/>
      <c r="AV244" s="202"/>
      <c r="AW244" s="203">
        <f t="shared" si="128"/>
        <v>0</v>
      </c>
      <c r="AX244" s="202"/>
      <c r="AY244" s="202"/>
      <c r="AZ244" s="203">
        <f t="shared" si="129"/>
        <v>0</v>
      </c>
      <c r="BA244" s="202"/>
      <c r="BB244" s="202"/>
      <c r="BC244" s="203">
        <f t="shared" si="130"/>
        <v>0</v>
      </c>
      <c r="BD244" s="202"/>
      <c r="BE244" s="202"/>
      <c r="BF244" s="203">
        <f t="shared" si="131"/>
        <v>0</v>
      </c>
      <c r="BG244" s="202"/>
      <c r="BH244" s="202"/>
      <c r="BI244" s="203">
        <f t="shared" si="132"/>
        <v>0</v>
      </c>
      <c r="BJ244" s="202"/>
      <c r="BK244" s="202"/>
      <c r="BL244" s="203">
        <f t="shared" si="133"/>
        <v>0</v>
      </c>
      <c r="BM244" s="202"/>
      <c r="BN244" s="202"/>
      <c r="BO244" s="203">
        <f t="shared" si="134"/>
        <v>0</v>
      </c>
      <c r="BP244" s="202"/>
      <c r="BQ244" s="202"/>
      <c r="BR244" s="203">
        <f t="shared" si="135"/>
        <v>0</v>
      </c>
      <c r="BS244" s="202"/>
      <c r="BT244" s="202"/>
      <c r="BU244" s="203">
        <f t="shared" si="136"/>
        <v>0</v>
      </c>
      <c r="BV244" s="202"/>
      <c r="BW244" s="202"/>
      <c r="BX244" s="203">
        <f t="shared" si="137"/>
        <v>0</v>
      </c>
      <c r="BY244" s="202"/>
      <c r="BZ244" s="202"/>
      <c r="CA244" s="203">
        <f t="shared" si="138"/>
        <v>0</v>
      </c>
      <c r="CB244" s="202"/>
      <c r="CC244" s="202"/>
      <c r="CD244" s="203">
        <f t="shared" si="139"/>
        <v>0</v>
      </c>
      <c r="CE244" s="202"/>
      <c r="CF244" s="202"/>
      <c r="CG244" s="203">
        <f t="shared" si="140"/>
        <v>0</v>
      </c>
      <c r="CH244" s="202"/>
      <c r="CI244" s="202"/>
      <c r="CJ244" s="203">
        <f t="shared" si="141"/>
        <v>0</v>
      </c>
    </row>
    <row r="245" spans="2:88" x14ac:dyDescent="0.25">
      <c r="B245" s="180"/>
      <c r="C245" s="180"/>
      <c r="D245" s="181"/>
      <c r="E245" s="38">
        <f t="shared" si="114"/>
        <v>45016</v>
      </c>
      <c r="F245" s="186"/>
      <c r="G245" s="203"/>
      <c r="H245" s="202"/>
      <c r="I245" s="202"/>
      <c r="J245" s="203">
        <f t="shared" si="115"/>
        <v>0</v>
      </c>
      <c r="K245" s="202"/>
      <c r="L245" s="202"/>
      <c r="M245" s="203">
        <f t="shared" si="116"/>
        <v>0</v>
      </c>
      <c r="N245" s="202"/>
      <c r="O245" s="202"/>
      <c r="P245" s="203">
        <f t="shared" si="117"/>
        <v>0</v>
      </c>
      <c r="Q245" s="202"/>
      <c r="R245" s="202"/>
      <c r="S245" s="203">
        <f t="shared" si="118"/>
        <v>0</v>
      </c>
      <c r="T245" s="202"/>
      <c r="U245" s="202"/>
      <c r="V245" s="203">
        <f t="shared" si="119"/>
        <v>0</v>
      </c>
      <c r="W245" s="202"/>
      <c r="X245" s="202"/>
      <c r="Y245" s="203">
        <f t="shared" si="120"/>
        <v>0</v>
      </c>
      <c r="Z245" s="202"/>
      <c r="AA245" s="202"/>
      <c r="AB245" s="203">
        <f t="shared" si="121"/>
        <v>0</v>
      </c>
      <c r="AC245" s="202"/>
      <c r="AD245" s="202"/>
      <c r="AE245" s="203">
        <f t="shared" si="122"/>
        <v>0</v>
      </c>
      <c r="AF245" s="202"/>
      <c r="AG245" s="202"/>
      <c r="AH245" s="203">
        <f t="shared" si="123"/>
        <v>0</v>
      </c>
      <c r="AI245" s="202"/>
      <c r="AJ245" s="202"/>
      <c r="AK245" s="203">
        <f t="shared" si="124"/>
        <v>0</v>
      </c>
      <c r="AL245" s="202"/>
      <c r="AM245" s="202"/>
      <c r="AN245" s="203">
        <f t="shared" si="125"/>
        <v>0</v>
      </c>
      <c r="AO245" s="202"/>
      <c r="AP245" s="202"/>
      <c r="AQ245" s="203">
        <f t="shared" si="126"/>
        <v>0</v>
      </c>
      <c r="AR245" s="202"/>
      <c r="AS245" s="202"/>
      <c r="AT245" s="203">
        <f t="shared" si="127"/>
        <v>0</v>
      </c>
      <c r="AU245" s="202"/>
      <c r="AV245" s="202"/>
      <c r="AW245" s="203">
        <f t="shared" si="128"/>
        <v>0</v>
      </c>
      <c r="AX245" s="202"/>
      <c r="AY245" s="202"/>
      <c r="AZ245" s="203">
        <f t="shared" si="129"/>
        <v>0</v>
      </c>
      <c r="BA245" s="202"/>
      <c r="BB245" s="202"/>
      <c r="BC245" s="203">
        <f t="shared" si="130"/>
        <v>0</v>
      </c>
      <c r="BD245" s="202"/>
      <c r="BE245" s="202"/>
      <c r="BF245" s="203">
        <f t="shared" si="131"/>
        <v>0</v>
      </c>
      <c r="BG245" s="202"/>
      <c r="BH245" s="202"/>
      <c r="BI245" s="203">
        <f t="shared" si="132"/>
        <v>0</v>
      </c>
      <c r="BJ245" s="202"/>
      <c r="BK245" s="202"/>
      <c r="BL245" s="203">
        <f t="shared" si="133"/>
        <v>0</v>
      </c>
      <c r="BM245" s="202"/>
      <c r="BN245" s="202"/>
      <c r="BO245" s="203">
        <f t="shared" si="134"/>
        <v>0</v>
      </c>
      <c r="BP245" s="202"/>
      <c r="BQ245" s="202"/>
      <c r="BR245" s="203">
        <f t="shared" si="135"/>
        <v>0</v>
      </c>
      <c r="BS245" s="202"/>
      <c r="BT245" s="202"/>
      <c r="BU245" s="203">
        <f t="shared" si="136"/>
        <v>0</v>
      </c>
      <c r="BV245" s="202"/>
      <c r="BW245" s="202"/>
      <c r="BX245" s="203">
        <f t="shared" si="137"/>
        <v>0</v>
      </c>
      <c r="BY245" s="202"/>
      <c r="BZ245" s="202"/>
      <c r="CA245" s="203">
        <f t="shared" si="138"/>
        <v>0</v>
      </c>
      <c r="CB245" s="202"/>
      <c r="CC245" s="202"/>
      <c r="CD245" s="203">
        <f t="shared" si="139"/>
        <v>0</v>
      </c>
      <c r="CE245" s="202"/>
      <c r="CF245" s="202"/>
      <c r="CG245" s="203">
        <f t="shared" si="140"/>
        <v>0</v>
      </c>
      <c r="CH245" s="202"/>
      <c r="CI245" s="202"/>
      <c r="CJ245" s="203">
        <f t="shared" si="141"/>
        <v>0</v>
      </c>
    </row>
    <row r="246" spans="2:88" x14ac:dyDescent="0.25">
      <c r="B246" s="180"/>
      <c r="C246" s="180"/>
      <c r="D246" s="181"/>
      <c r="E246" s="38">
        <f t="shared" si="114"/>
        <v>45016</v>
      </c>
      <c r="F246" s="186"/>
      <c r="G246" s="203"/>
      <c r="H246" s="202"/>
      <c r="I246" s="202"/>
      <c r="J246" s="203">
        <f t="shared" si="115"/>
        <v>0</v>
      </c>
      <c r="K246" s="202"/>
      <c r="L246" s="202"/>
      <c r="M246" s="203">
        <f t="shared" si="116"/>
        <v>0</v>
      </c>
      <c r="N246" s="202"/>
      <c r="O246" s="202"/>
      <c r="P246" s="203">
        <f t="shared" si="117"/>
        <v>0</v>
      </c>
      <c r="Q246" s="202"/>
      <c r="R246" s="202"/>
      <c r="S246" s="203">
        <f t="shared" si="118"/>
        <v>0</v>
      </c>
      <c r="T246" s="202"/>
      <c r="U246" s="202"/>
      <c r="V246" s="203">
        <f t="shared" si="119"/>
        <v>0</v>
      </c>
      <c r="W246" s="202"/>
      <c r="X246" s="202"/>
      <c r="Y246" s="203">
        <f t="shared" si="120"/>
        <v>0</v>
      </c>
      <c r="Z246" s="202"/>
      <c r="AA246" s="202"/>
      <c r="AB246" s="203">
        <f t="shared" si="121"/>
        <v>0</v>
      </c>
      <c r="AC246" s="202"/>
      <c r="AD246" s="202"/>
      <c r="AE246" s="203">
        <f t="shared" si="122"/>
        <v>0</v>
      </c>
      <c r="AF246" s="202"/>
      <c r="AG246" s="202"/>
      <c r="AH246" s="203">
        <f t="shared" si="123"/>
        <v>0</v>
      </c>
      <c r="AI246" s="202"/>
      <c r="AJ246" s="202"/>
      <c r="AK246" s="203">
        <f t="shared" si="124"/>
        <v>0</v>
      </c>
      <c r="AL246" s="202"/>
      <c r="AM246" s="202"/>
      <c r="AN246" s="203">
        <f t="shared" si="125"/>
        <v>0</v>
      </c>
      <c r="AO246" s="202"/>
      <c r="AP246" s="202"/>
      <c r="AQ246" s="203">
        <f t="shared" si="126"/>
        <v>0</v>
      </c>
      <c r="AR246" s="202"/>
      <c r="AS246" s="202"/>
      <c r="AT246" s="203">
        <f t="shared" si="127"/>
        <v>0</v>
      </c>
      <c r="AU246" s="202"/>
      <c r="AV246" s="202"/>
      <c r="AW246" s="203">
        <f t="shared" si="128"/>
        <v>0</v>
      </c>
      <c r="AX246" s="202"/>
      <c r="AY246" s="202"/>
      <c r="AZ246" s="203">
        <f t="shared" si="129"/>
        <v>0</v>
      </c>
      <c r="BA246" s="202"/>
      <c r="BB246" s="202"/>
      <c r="BC246" s="203">
        <f t="shared" si="130"/>
        <v>0</v>
      </c>
      <c r="BD246" s="202"/>
      <c r="BE246" s="202"/>
      <c r="BF246" s="203">
        <f t="shared" si="131"/>
        <v>0</v>
      </c>
      <c r="BG246" s="202"/>
      <c r="BH246" s="202"/>
      <c r="BI246" s="203">
        <f t="shared" si="132"/>
        <v>0</v>
      </c>
      <c r="BJ246" s="202"/>
      <c r="BK246" s="202"/>
      <c r="BL246" s="203">
        <f t="shared" si="133"/>
        <v>0</v>
      </c>
      <c r="BM246" s="202"/>
      <c r="BN246" s="202"/>
      <c r="BO246" s="203">
        <f t="shared" si="134"/>
        <v>0</v>
      </c>
      <c r="BP246" s="202"/>
      <c r="BQ246" s="202"/>
      <c r="BR246" s="203">
        <f t="shared" si="135"/>
        <v>0</v>
      </c>
      <c r="BS246" s="202"/>
      <c r="BT246" s="202"/>
      <c r="BU246" s="203">
        <f t="shared" si="136"/>
        <v>0</v>
      </c>
      <c r="BV246" s="202"/>
      <c r="BW246" s="202"/>
      <c r="BX246" s="203">
        <f t="shared" si="137"/>
        <v>0</v>
      </c>
      <c r="BY246" s="202"/>
      <c r="BZ246" s="202"/>
      <c r="CA246" s="203">
        <f t="shared" si="138"/>
        <v>0</v>
      </c>
      <c r="CB246" s="202"/>
      <c r="CC246" s="202"/>
      <c r="CD246" s="203">
        <f t="shared" si="139"/>
        <v>0</v>
      </c>
      <c r="CE246" s="202"/>
      <c r="CF246" s="202"/>
      <c r="CG246" s="203">
        <f t="shared" si="140"/>
        <v>0</v>
      </c>
      <c r="CH246" s="202"/>
      <c r="CI246" s="202"/>
      <c r="CJ246" s="203">
        <f t="shared" si="141"/>
        <v>0</v>
      </c>
    </row>
    <row r="247" spans="2:88" x14ac:dyDescent="0.25">
      <c r="B247" s="180"/>
      <c r="C247" s="180"/>
      <c r="D247" s="181"/>
      <c r="E247" s="38">
        <f t="shared" si="114"/>
        <v>45016</v>
      </c>
      <c r="F247" s="186"/>
      <c r="G247" s="203"/>
      <c r="H247" s="202"/>
      <c r="I247" s="202"/>
      <c r="J247" s="203">
        <f t="shared" si="115"/>
        <v>0</v>
      </c>
      <c r="K247" s="202"/>
      <c r="L247" s="202"/>
      <c r="M247" s="203">
        <f t="shared" si="116"/>
        <v>0</v>
      </c>
      <c r="N247" s="202"/>
      <c r="O247" s="202"/>
      <c r="P247" s="203">
        <f t="shared" si="117"/>
        <v>0</v>
      </c>
      <c r="Q247" s="202"/>
      <c r="R247" s="202"/>
      <c r="S247" s="203">
        <f t="shared" si="118"/>
        <v>0</v>
      </c>
      <c r="T247" s="202"/>
      <c r="U247" s="202"/>
      <c r="V247" s="203">
        <f t="shared" si="119"/>
        <v>0</v>
      </c>
      <c r="W247" s="202"/>
      <c r="X247" s="202"/>
      <c r="Y247" s="203">
        <f t="shared" si="120"/>
        <v>0</v>
      </c>
      <c r="Z247" s="202"/>
      <c r="AA247" s="202"/>
      <c r="AB247" s="203">
        <f t="shared" si="121"/>
        <v>0</v>
      </c>
      <c r="AC247" s="202"/>
      <c r="AD247" s="202"/>
      <c r="AE247" s="203">
        <f t="shared" si="122"/>
        <v>0</v>
      </c>
      <c r="AF247" s="202"/>
      <c r="AG247" s="202"/>
      <c r="AH247" s="203">
        <f t="shared" si="123"/>
        <v>0</v>
      </c>
      <c r="AI247" s="202"/>
      <c r="AJ247" s="202"/>
      <c r="AK247" s="203">
        <f t="shared" si="124"/>
        <v>0</v>
      </c>
      <c r="AL247" s="202"/>
      <c r="AM247" s="202"/>
      <c r="AN247" s="203">
        <f t="shared" si="125"/>
        <v>0</v>
      </c>
      <c r="AO247" s="202"/>
      <c r="AP247" s="202"/>
      <c r="AQ247" s="203">
        <f t="shared" si="126"/>
        <v>0</v>
      </c>
      <c r="AR247" s="202"/>
      <c r="AS247" s="202"/>
      <c r="AT247" s="203">
        <f t="shared" si="127"/>
        <v>0</v>
      </c>
      <c r="AU247" s="202"/>
      <c r="AV247" s="202"/>
      <c r="AW247" s="203">
        <f t="shared" si="128"/>
        <v>0</v>
      </c>
      <c r="AX247" s="202"/>
      <c r="AY247" s="202"/>
      <c r="AZ247" s="203">
        <f t="shared" si="129"/>
        <v>0</v>
      </c>
      <c r="BA247" s="202"/>
      <c r="BB247" s="202"/>
      <c r="BC247" s="203">
        <f t="shared" si="130"/>
        <v>0</v>
      </c>
      <c r="BD247" s="202"/>
      <c r="BE247" s="202"/>
      <c r="BF247" s="203">
        <f t="shared" si="131"/>
        <v>0</v>
      </c>
      <c r="BG247" s="202"/>
      <c r="BH247" s="202"/>
      <c r="BI247" s="203">
        <f t="shared" si="132"/>
        <v>0</v>
      </c>
      <c r="BJ247" s="202"/>
      <c r="BK247" s="202"/>
      <c r="BL247" s="203">
        <f t="shared" si="133"/>
        <v>0</v>
      </c>
      <c r="BM247" s="202"/>
      <c r="BN247" s="202"/>
      <c r="BO247" s="203">
        <f t="shared" si="134"/>
        <v>0</v>
      </c>
      <c r="BP247" s="202"/>
      <c r="BQ247" s="202"/>
      <c r="BR247" s="203">
        <f t="shared" si="135"/>
        <v>0</v>
      </c>
      <c r="BS247" s="202"/>
      <c r="BT247" s="202"/>
      <c r="BU247" s="203">
        <f t="shared" si="136"/>
        <v>0</v>
      </c>
      <c r="BV247" s="202"/>
      <c r="BW247" s="202"/>
      <c r="BX247" s="203">
        <f t="shared" si="137"/>
        <v>0</v>
      </c>
      <c r="BY247" s="202"/>
      <c r="BZ247" s="202"/>
      <c r="CA247" s="203">
        <f t="shared" si="138"/>
        <v>0</v>
      </c>
      <c r="CB247" s="202"/>
      <c r="CC247" s="202"/>
      <c r="CD247" s="203">
        <f t="shared" si="139"/>
        <v>0</v>
      </c>
      <c r="CE247" s="202"/>
      <c r="CF247" s="202"/>
      <c r="CG247" s="203">
        <f t="shared" si="140"/>
        <v>0</v>
      </c>
      <c r="CH247" s="202"/>
      <c r="CI247" s="202"/>
      <c r="CJ247" s="203">
        <f t="shared" si="141"/>
        <v>0</v>
      </c>
    </row>
    <row r="248" spans="2:88" x14ac:dyDescent="0.25">
      <c r="B248" s="180"/>
      <c r="C248" s="180"/>
      <c r="D248" s="181"/>
      <c r="E248" s="38">
        <f t="shared" si="114"/>
        <v>45016</v>
      </c>
      <c r="F248" s="186"/>
      <c r="G248" s="203"/>
      <c r="H248" s="202"/>
      <c r="I248" s="202"/>
      <c r="J248" s="203">
        <f t="shared" si="115"/>
        <v>0</v>
      </c>
      <c r="K248" s="202"/>
      <c r="L248" s="202"/>
      <c r="M248" s="203">
        <f t="shared" si="116"/>
        <v>0</v>
      </c>
      <c r="N248" s="202"/>
      <c r="O248" s="202"/>
      <c r="P248" s="203">
        <f t="shared" si="117"/>
        <v>0</v>
      </c>
      <c r="Q248" s="202"/>
      <c r="R248" s="202"/>
      <c r="S248" s="203">
        <f t="shared" si="118"/>
        <v>0</v>
      </c>
      <c r="T248" s="202"/>
      <c r="U248" s="202"/>
      <c r="V248" s="203">
        <f t="shared" si="119"/>
        <v>0</v>
      </c>
      <c r="W248" s="202"/>
      <c r="X248" s="202"/>
      <c r="Y248" s="203">
        <f t="shared" si="120"/>
        <v>0</v>
      </c>
      <c r="Z248" s="202"/>
      <c r="AA248" s="202"/>
      <c r="AB248" s="203">
        <f t="shared" si="121"/>
        <v>0</v>
      </c>
      <c r="AC248" s="202"/>
      <c r="AD248" s="202"/>
      <c r="AE248" s="203">
        <f t="shared" si="122"/>
        <v>0</v>
      </c>
      <c r="AF248" s="202"/>
      <c r="AG248" s="202"/>
      <c r="AH248" s="203">
        <f t="shared" si="123"/>
        <v>0</v>
      </c>
      <c r="AI248" s="202"/>
      <c r="AJ248" s="202"/>
      <c r="AK248" s="203">
        <f t="shared" si="124"/>
        <v>0</v>
      </c>
      <c r="AL248" s="202"/>
      <c r="AM248" s="202"/>
      <c r="AN248" s="203">
        <f t="shared" si="125"/>
        <v>0</v>
      </c>
      <c r="AO248" s="202"/>
      <c r="AP248" s="202"/>
      <c r="AQ248" s="203">
        <f t="shared" si="126"/>
        <v>0</v>
      </c>
      <c r="AR248" s="202"/>
      <c r="AS248" s="202"/>
      <c r="AT248" s="203">
        <f t="shared" si="127"/>
        <v>0</v>
      </c>
      <c r="AU248" s="202"/>
      <c r="AV248" s="202"/>
      <c r="AW248" s="203">
        <f t="shared" si="128"/>
        <v>0</v>
      </c>
      <c r="AX248" s="202"/>
      <c r="AY248" s="202"/>
      <c r="AZ248" s="203">
        <f t="shared" si="129"/>
        <v>0</v>
      </c>
      <c r="BA248" s="202"/>
      <c r="BB248" s="202"/>
      <c r="BC248" s="203">
        <f t="shared" si="130"/>
        <v>0</v>
      </c>
      <c r="BD248" s="202"/>
      <c r="BE248" s="202"/>
      <c r="BF248" s="203">
        <f t="shared" si="131"/>
        <v>0</v>
      </c>
      <c r="BG248" s="202"/>
      <c r="BH248" s="202"/>
      <c r="BI248" s="203">
        <f t="shared" si="132"/>
        <v>0</v>
      </c>
      <c r="BJ248" s="202"/>
      <c r="BK248" s="202"/>
      <c r="BL248" s="203">
        <f t="shared" si="133"/>
        <v>0</v>
      </c>
      <c r="BM248" s="202"/>
      <c r="BN248" s="202"/>
      <c r="BO248" s="203">
        <f t="shared" si="134"/>
        <v>0</v>
      </c>
      <c r="BP248" s="202"/>
      <c r="BQ248" s="202"/>
      <c r="BR248" s="203">
        <f t="shared" si="135"/>
        <v>0</v>
      </c>
      <c r="BS248" s="202"/>
      <c r="BT248" s="202"/>
      <c r="BU248" s="203">
        <f t="shared" si="136"/>
        <v>0</v>
      </c>
      <c r="BV248" s="202"/>
      <c r="BW248" s="202"/>
      <c r="BX248" s="203">
        <f t="shared" si="137"/>
        <v>0</v>
      </c>
      <c r="BY248" s="202"/>
      <c r="BZ248" s="202"/>
      <c r="CA248" s="203">
        <f t="shared" si="138"/>
        <v>0</v>
      </c>
      <c r="CB248" s="202"/>
      <c r="CC248" s="202"/>
      <c r="CD248" s="203">
        <f t="shared" si="139"/>
        <v>0</v>
      </c>
      <c r="CE248" s="202"/>
      <c r="CF248" s="202"/>
      <c r="CG248" s="203">
        <f t="shared" si="140"/>
        <v>0</v>
      </c>
      <c r="CH248" s="202"/>
      <c r="CI248" s="202"/>
      <c r="CJ248" s="203">
        <f t="shared" si="141"/>
        <v>0</v>
      </c>
    </row>
    <row r="249" spans="2:88" x14ac:dyDescent="0.25">
      <c r="B249" s="180"/>
      <c r="C249" s="180"/>
      <c r="D249" s="181"/>
      <c r="E249" s="38">
        <f t="shared" si="114"/>
        <v>45016</v>
      </c>
      <c r="F249" s="186"/>
      <c r="G249" s="203"/>
      <c r="H249" s="202"/>
      <c r="I249" s="202"/>
      <c r="J249" s="203">
        <f t="shared" si="115"/>
        <v>0</v>
      </c>
      <c r="K249" s="202"/>
      <c r="L249" s="202"/>
      <c r="M249" s="203">
        <f t="shared" si="116"/>
        <v>0</v>
      </c>
      <c r="N249" s="202"/>
      <c r="O249" s="202"/>
      <c r="P249" s="203">
        <f t="shared" si="117"/>
        <v>0</v>
      </c>
      <c r="Q249" s="202"/>
      <c r="R249" s="202"/>
      <c r="S249" s="203">
        <f t="shared" si="118"/>
        <v>0</v>
      </c>
      <c r="T249" s="202"/>
      <c r="U249" s="202"/>
      <c r="V249" s="203">
        <f t="shared" si="119"/>
        <v>0</v>
      </c>
      <c r="W249" s="202"/>
      <c r="X249" s="202"/>
      <c r="Y249" s="203">
        <f t="shared" si="120"/>
        <v>0</v>
      </c>
      <c r="Z249" s="202"/>
      <c r="AA249" s="202"/>
      <c r="AB249" s="203">
        <f t="shared" si="121"/>
        <v>0</v>
      </c>
      <c r="AC249" s="202"/>
      <c r="AD249" s="202"/>
      <c r="AE249" s="203">
        <f t="shared" si="122"/>
        <v>0</v>
      </c>
      <c r="AF249" s="202"/>
      <c r="AG249" s="202"/>
      <c r="AH249" s="203">
        <f t="shared" si="123"/>
        <v>0</v>
      </c>
      <c r="AI249" s="202"/>
      <c r="AJ249" s="202"/>
      <c r="AK249" s="203">
        <f t="shared" si="124"/>
        <v>0</v>
      </c>
      <c r="AL249" s="202"/>
      <c r="AM249" s="202"/>
      <c r="AN249" s="203">
        <f t="shared" si="125"/>
        <v>0</v>
      </c>
      <c r="AO249" s="202"/>
      <c r="AP249" s="202"/>
      <c r="AQ249" s="203">
        <f t="shared" si="126"/>
        <v>0</v>
      </c>
      <c r="AR249" s="202"/>
      <c r="AS249" s="202"/>
      <c r="AT249" s="203">
        <f t="shared" si="127"/>
        <v>0</v>
      </c>
      <c r="AU249" s="202"/>
      <c r="AV249" s="202"/>
      <c r="AW249" s="203">
        <f t="shared" si="128"/>
        <v>0</v>
      </c>
      <c r="AX249" s="202"/>
      <c r="AY249" s="202"/>
      <c r="AZ249" s="203">
        <f t="shared" si="129"/>
        <v>0</v>
      </c>
      <c r="BA249" s="202"/>
      <c r="BB249" s="202"/>
      <c r="BC249" s="203">
        <f t="shared" si="130"/>
        <v>0</v>
      </c>
      <c r="BD249" s="202"/>
      <c r="BE249" s="202"/>
      <c r="BF249" s="203">
        <f t="shared" si="131"/>
        <v>0</v>
      </c>
      <c r="BG249" s="202"/>
      <c r="BH249" s="202"/>
      <c r="BI249" s="203">
        <f t="shared" si="132"/>
        <v>0</v>
      </c>
      <c r="BJ249" s="202"/>
      <c r="BK249" s="202"/>
      <c r="BL249" s="203">
        <f t="shared" si="133"/>
        <v>0</v>
      </c>
      <c r="BM249" s="202"/>
      <c r="BN249" s="202"/>
      <c r="BO249" s="203">
        <f t="shared" si="134"/>
        <v>0</v>
      </c>
      <c r="BP249" s="202"/>
      <c r="BQ249" s="202"/>
      <c r="BR249" s="203">
        <f t="shared" si="135"/>
        <v>0</v>
      </c>
      <c r="BS249" s="202"/>
      <c r="BT249" s="202"/>
      <c r="BU249" s="203">
        <f t="shared" si="136"/>
        <v>0</v>
      </c>
      <c r="BV249" s="202"/>
      <c r="BW249" s="202"/>
      <c r="BX249" s="203">
        <f t="shared" si="137"/>
        <v>0</v>
      </c>
      <c r="BY249" s="202"/>
      <c r="BZ249" s="202"/>
      <c r="CA249" s="203">
        <f t="shared" si="138"/>
        <v>0</v>
      </c>
      <c r="CB249" s="202"/>
      <c r="CC249" s="202"/>
      <c r="CD249" s="203">
        <f t="shared" si="139"/>
        <v>0</v>
      </c>
      <c r="CE249" s="202"/>
      <c r="CF249" s="202"/>
      <c r="CG249" s="203">
        <f t="shared" si="140"/>
        <v>0</v>
      </c>
      <c r="CH249" s="202"/>
      <c r="CI249" s="202"/>
      <c r="CJ249" s="203">
        <f t="shared" si="141"/>
        <v>0</v>
      </c>
    </row>
    <row r="250" spans="2:88" x14ac:dyDescent="0.25">
      <c r="B250" s="180"/>
      <c r="C250" s="180"/>
      <c r="D250" s="181"/>
      <c r="E250" s="38">
        <f t="shared" si="114"/>
        <v>45016</v>
      </c>
      <c r="F250" s="186"/>
      <c r="G250" s="203"/>
      <c r="H250" s="202"/>
      <c r="I250" s="202"/>
      <c r="J250" s="203">
        <f t="shared" si="115"/>
        <v>0</v>
      </c>
      <c r="K250" s="202"/>
      <c r="L250" s="202"/>
      <c r="M250" s="203">
        <f t="shared" si="116"/>
        <v>0</v>
      </c>
      <c r="N250" s="202"/>
      <c r="O250" s="202"/>
      <c r="P250" s="203">
        <f t="shared" si="117"/>
        <v>0</v>
      </c>
      <c r="Q250" s="202"/>
      <c r="R250" s="202"/>
      <c r="S250" s="203">
        <f t="shared" si="118"/>
        <v>0</v>
      </c>
      <c r="T250" s="202"/>
      <c r="U250" s="202"/>
      <c r="V250" s="203">
        <f t="shared" si="119"/>
        <v>0</v>
      </c>
      <c r="W250" s="202"/>
      <c r="X250" s="202"/>
      <c r="Y250" s="203">
        <f t="shared" si="120"/>
        <v>0</v>
      </c>
      <c r="Z250" s="202"/>
      <c r="AA250" s="202"/>
      <c r="AB250" s="203">
        <f t="shared" si="121"/>
        <v>0</v>
      </c>
      <c r="AC250" s="202"/>
      <c r="AD250" s="202"/>
      <c r="AE250" s="203">
        <f t="shared" si="122"/>
        <v>0</v>
      </c>
      <c r="AF250" s="202"/>
      <c r="AG250" s="202"/>
      <c r="AH250" s="203">
        <f t="shared" si="123"/>
        <v>0</v>
      </c>
      <c r="AI250" s="202"/>
      <c r="AJ250" s="202"/>
      <c r="AK250" s="203">
        <f t="shared" si="124"/>
        <v>0</v>
      </c>
      <c r="AL250" s="202"/>
      <c r="AM250" s="202"/>
      <c r="AN250" s="203">
        <f t="shared" si="125"/>
        <v>0</v>
      </c>
      <c r="AO250" s="202"/>
      <c r="AP250" s="202"/>
      <c r="AQ250" s="203">
        <f t="shared" si="126"/>
        <v>0</v>
      </c>
      <c r="AR250" s="202"/>
      <c r="AS250" s="202"/>
      <c r="AT250" s="203">
        <f t="shared" si="127"/>
        <v>0</v>
      </c>
      <c r="AU250" s="202"/>
      <c r="AV250" s="202"/>
      <c r="AW250" s="203">
        <f t="shared" si="128"/>
        <v>0</v>
      </c>
      <c r="AX250" s="202"/>
      <c r="AY250" s="202"/>
      <c r="AZ250" s="203">
        <f t="shared" si="129"/>
        <v>0</v>
      </c>
      <c r="BA250" s="202"/>
      <c r="BB250" s="202"/>
      <c r="BC250" s="203">
        <f t="shared" si="130"/>
        <v>0</v>
      </c>
      <c r="BD250" s="202"/>
      <c r="BE250" s="202"/>
      <c r="BF250" s="203">
        <f t="shared" si="131"/>
        <v>0</v>
      </c>
      <c r="BG250" s="202"/>
      <c r="BH250" s="202"/>
      <c r="BI250" s="203">
        <f t="shared" si="132"/>
        <v>0</v>
      </c>
      <c r="BJ250" s="202"/>
      <c r="BK250" s="202"/>
      <c r="BL250" s="203">
        <f t="shared" si="133"/>
        <v>0</v>
      </c>
      <c r="BM250" s="202"/>
      <c r="BN250" s="202"/>
      <c r="BO250" s="203">
        <f t="shared" si="134"/>
        <v>0</v>
      </c>
      <c r="BP250" s="202"/>
      <c r="BQ250" s="202"/>
      <c r="BR250" s="203">
        <f t="shared" si="135"/>
        <v>0</v>
      </c>
      <c r="BS250" s="202"/>
      <c r="BT250" s="202"/>
      <c r="BU250" s="203">
        <f t="shared" si="136"/>
        <v>0</v>
      </c>
      <c r="BV250" s="202"/>
      <c r="BW250" s="202"/>
      <c r="BX250" s="203">
        <f t="shared" si="137"/>
        <v>0</v>
      </c>
      <c r="BY250" s="202"/>
      <c r="BZ250" s="202"/>
      <c r="CA250" s="203">
        <f t="shared" si="138"/>
        <v>0</v>
      </c>
      <c r="CB250" s="202"/>
      <c r="CC250" s="202"/>
      <c r="CD250" s="203">
        <f t="shared" si="139"/>
        <v>0</v>
      </c>
      <c r="CE250" s="202"/>
      <c r="CF250" s="202"/>
      <c r="CG250" s="203">
        <f t="shared" si="140"/>
        <v>0</v>
      </c>
      <c r="CH250" s="202"/>
      <c r="CI250" s="202"/>
      <c r="CJ250" s="203">
        <f t="shared" si="141"/>
        <v>0</v>
      </c>
    </row>
    <row r="251" spans="2:88" x14ac:dyDescent="0.25">
      <c r="B251" s="180"/>
      <c r="C251" s="180"/>
      <c r="D251" s="181"/>
      <c r="E251" s="38">
        <f t="shared" si="114"/>
        <v>45016</v>
      </c>
      <c r="F251" s="186"/>
      <c r="G251" s="203"/>
      <c r="H251" s="202"/>
      <c r="I251" s="202"/>
      <c r="J251" s="203">
        <f t="shared" si="115"/>
        <v>0</v>
      </c>
      <c r="K251" s="202"/>
      <c r="L251" s="202"/>
      <c r="M251" s="203">
        <f t="shared" si="116"/>
        <v>0</v>
      </c>
      <c r="N251" s="202"/>
      <c r="O251" s="202"/>
      <c r="P251" s="203">
        <f t="shared" si="117"/>
        <v>0</v>
      </c>
      <c r="Q251" s="202"/>
      <c r="R251" s="202"/>
      <c r="S251" s="203">
        <f t="shared" si="118"/>
        <v>0</v>
      </c>
      <c r="T251" s="202"/>
      <c r="U251" s="202"/>
      <c r="V251" s="203">
        <f t="shared" si="119"/>
        <v>0</v>
      </c>
      <c r="W251" s="202"/>
      <c r="X251" s="202"/>
      <c r="Y251" s="203">
        <f t="shared" si="120"/>
        <v>0</v>
      </c>
      <c r="Z251" s="202"/>
      <c r="AA251" s="202"/>
      <c r="AB251" s="203">
        <f t="shared" si="121"/>
        <v>0</v>
      </c>
      <c r="AC251" s="202"/>
      <c r="AD251" s="202"/>
      <c r="AE251" s="203">
        <f t="shared" si="122"/>
        <v>0</v>
      </c>
      <c r="AF251" s="202"/>
      <c r="AG251" s="202"/>
      <c r="AH251" s="203">
        <f t="shared" si="123"/>
        <v>0</v>
      </c>
      <c r="AI251" s="202"/>
      <c r="AJ251" s="202"/>
      <c r="AK251" s="203">
        <f t="shared" si="124"/>
        <v>0</v>
      </c>
      <c r="AL251" s="202"/>
      <c r="AM251" s="202"/>
      <c r="AN251" s="203">
        <f t="shared" si="125"/>
        <v>0</v>
      </c>
      <c r="AO251" s="202"/>
      <c r="AP251" s="202"/>
      <c r="AQ251" s="203">
        <f t="shared" si="126"/>
        <v>0</v>
      </c>
      <c r="AR251" s="202"/>
      <c r="AS251" s="202"/>
      <c r="AT251" s="203">
        <f t="shared" si="127"/>
        <v>0</v>
      </c>
      <c r="AU251" s="202"/>
      <c r="AV251" s="202"/>
      <c r="AW251" s="203">
        <f t="shared" si="128"/>
        <v>0</v>
      </c>
      <c r="AX251" s="202"/>
      <c r="AY251" s="202"/>
      <c r="AZ251" s="203">
        <f t="shared" si="129"/>
        <v>0</v>
      </c>
      <c r="BA251" s="202"/>
      <c r="BB251" s="202"/>
      <c r="BC251" s="203">
        <f t="shared" si="130"/>
        <v>0</v>
      </c>
      <c r="BD251" s="202"/>
      <c r="BE251" s="202"/>
      <c r="BF251" s="203">
        <f t="shared" si="131"/>
        <v>0</v>
      </c>
      <c r="BG251" s="202"/>
      <c r="BH251" s="202"/>
      <c r="BI251" s="203">
        <f t="shared" si="132"/>
        <v>0</v>
      </c>
      <c r="BJ251" s="202"/>
      <c r="BK251" s="202"/>
      <c r="BL251" s="203">
        <f t="shared" si="133"/>
        <v>0</v>
      </c>
      <c r="BM251" s="202"/>
      <c r="BN251" s="202"/>
      <c r="BO251" s="203">
        <f t="shared" si="134"/>
        <v>0</v>
      </c>
      <c r="BP251" s="202"/>
      <c r="BQ251" s="202"/>
      <c r="BR251" s="203">
        <f t="shared" si="135"/>
        <v>0</v>
      </c>
      <c r="BS251" s="202"/>
      <c r="BT251" s="202"/>
      <c r="BU251" s="203">
        <f t="shared" si="136"/>
        <v>0</v>
      </c>
      <c r="BV251" s="202"/>
      <c r="BW251" s="202"/>
      <c r="BX251" s="203">
        <f t="shared" si="137"/>
        <v>0</v>
      </c>
      <c r="BY251" s="202"/>
      <c r="BZ251" s="202"/>
      <c r="CA251" s="203">
        <f t="shared" si="138"/>
        <v>0</v>
      </c>
      <c r="CB251" s="202"/>
      <c r="CC251" s="202"/>
      <c r="CD251" s="203">
        <f t="shared" si="139"/>
        <v>0</v>
      </c>
      <c r="CE251" s="202"/>
      <c r="CF251" s="202"/>
      <c r="CG251" s="203">
        <f t="shared" si="140"/>
        <v>0</v>
      </c>
      <c r="CH251" s="202"/>
      <c r="CI251" s="202"/>
      <c r="CJ251" s="203">
        <f t="shared" si="141"/>
        <v>0</v>
      </c>
    </row>
    <row r="252" spans="2:88" x14ac:dyDescent="0.25">
      <c r="B252" s="180"/>
      <c r="C252" s="180"/>
      <c r="D252" s="181"/>
      <c r="E252" s="38">
        <f t="shared" si="114"/>
        <v>45016</v>
      </c>
      <c r="F252" s="186"/>
      <c r="G252" s="203"/>
      <c r="H252" s="202"/>
      <c r="I252" s="202"/>
      <c r="J252" s="203">
        <f t="shared" si="115"/>
        <v>0</v>
      </c>
      <c r="K252" s="202"/>
      <c r="L252" s="202"/>
      <c r="M252" s="203">
        <f t="shared" si="116"/>
        <v>0</v>
      </c>
      <c r="N252" s="202"/>
      <c r="O252" s="202"/>
      <c r="P252" s="203">
        <f t="shared" si="117"/>
        <v>0</v>
      </c>
      <c r="Q252" s="202"/>
      <c r="R252" s="202"/>
      <c r="S252" s="203">
        <f t="shared" si="118"/>
        <v>0</v>
      </c>
      <c r="T252" s="202"/>
      <c r="U252" s="202"/>
      <c r="V252" s="203">
        <f t="shared" si="119"/>
        <v>0</v>
      </c>
      <c r="W252" s="202"/>
      <c r="X252" s="202"/>
      <c r="Y252" s="203">
        <f t="shared" si="120"/>
        <v>0</v>
      </c>
      <c r="Z252" s="202"/>
      <c r="AA252" s="202"/>
      <c r="AB252" s="203">
        <f t="shared" si="121"/>
        <v>0</v>
      </c>
      <c r="AC252" s="202"/>
      <c r="AD252" s="202"/>
      <c r="AE252" s="203">
        <f t="shared" si="122"/>
        <v>0</v>
      </c>
      <c r="AF252" s="202"/>
      <c r="AG252" s="202"/>
      <c r="AH252" s="203">
        <f t="shared" si="123"/>
        <v>0</v>
      </c>
      <c r="AI252" s="202"/>
      <c r="AJ252" s="202"/>
      <c r="AK252" s="203">
        <f t="shared" si="124"/>
        <v>0</v>
      </c>
      <c r="AL252" s="202"/>
      <c r="AM252" s="202"/>
      <c r="AN252" s="203">
        <f t="shared" si="125"/>
        <v>0</v>
      </c>
      <c r="AO252" s="202"/>
      <c r="AP252" s="202"/>
      <c r="AQ252" s="203">
        <f t="shared" si="126"/>
        <v>0</v>
      </c>
      <c r="AR252" s="202"/>
      <c r="AS252" s="202"/>
      <c r="AT252" s="203">
        <f t="shared" si="127"/>
        <v>0</v>
      </c>
      <c r="AU252" s="202"/>
      <c r="AV252" s="202"/>
      <c r="AW252" s="203">
        <f t="shared" si="128"/>
        <v>0</v>
      </c>
      <c r="AX252" s="202"/>
      <c r="AY252" s="202"/>
      <c r="AZ252" s="203">
        <f t="shared" si="129"/>
        <v>0</v>
      </c>
      <c r="BA252" s="202"/>
      <c r="BB252" s="202"/>
      <c r="BC252" s="203">
        <f t="shared" si="130"/>
        <v>0</v>
      </c>
      <c r="BD252" s="202"/>
      <c r="BE252" s="202"/>
      <c r="BF252" s="203">
        <f t="shared" si="131"/>
        <v>0</v>
      </c>
      <c r="BG252" s="202"/>
      <c r="BH252" s="202"/>
      <c r="BI252" s="203">
        <f t="shared" si="132"/>
        <v>0</v>
      </c>
      <c r="BJ252" s="202"/>
      <c r="BK252" s="202"/>
      <c r="BL252" s="203">
        <f t="shared" si="133"/>
        <v>0</v>
      </c>
      <c r="BM252" s="202"/>
      <c r="BN252" s="202"/>
      <c r="BO252" s="203">
        <f t="shared" si="134"/>
        <v>0</v>
      </c>
      <c r="BP252" s="202"/>
      <c r="BQ252" s="202"/>
      <c r="BR252" s="203">
        <f t="shared" si="135"/>
        <v>0</v>
      </c>
      <c r="BS252" s="202"/>
      <c r="BT252" s="202"/>
      <c r="BU252" s="203">
        <f t="shared" si="136"/>
        <v>0</v>
      </c>
      <c r="BV252" s="202"/>
      <c r="BW252" s="202"/>
      <c r="BX252" s="203">
        <f t="shared" si="137"/>
        <v>0</v>
      </c>
      <c r="BY252" s="202"/>
      <c r="BZ252" s="202"/>
      <c r="CA252" s="203">
        <f t="shared" si="138"/>
        <v>0</v>
      </c>
      <c r="CB252" s="202"/>
      <c r="CC252" s="202"/>
      <c r="CD252" s="203">
        <f t="shared" si="139"/>
        <v>0</v>
      </c>
      <c r="CE252" s="202"/>
      <c r="CF252" s="202"/>
      <c r="CG252" s="203">
        <f t="shared" si="140"/>
        <v>0</v>
      </c>
      <c r="CH252" s="202"/>
      <c r="CI252" s="202"/>
      <c r="CJ252" s="203">
        <f t="shared" si="141"/>
        <v>0</v>
      </c>
    </row>
    <row r="253" spans="2:88" x14ac:dyDescent="0.25">
      <c r="B253" s="180"/>
      <c r="C253" s="180"/>
      <c r="D253" s="181"/>
      <c r="E253" s="38">
        <f t="shared" si="114"/>
        <v>45016</v>
      </c>
      <c r="F253" s="186"/>
      <c r="G253" s="203"/>
      <c r="H253" s="202"/>
      <c r="I253" s="202"/>
      <c r="J253" s="203">
        <f t="shared" si="115"/>
        <v>0</v>
      </c>
      <c r="K253" s="202"/>
      <c r="L253" s="202"/>
      <c r="M253" s="203">
        <f t="shared" si="116"/>
        <v>0</v>
      </c>
      <c r="N253" s="202"/>
      <c r="O253" s="202"/>
      <c r="P253" s="203">
        <f t="shared" si="117"/>
        <v>0</v>
      </c>
      <c r="Q253" s="202"/>
      <c r="R253" s="202"/>
      <c r="S253" s="203">
        <f t="shared" si="118"/>
        <v>0</v>
      </c>
      <c r="T253" s="202"/>
      <c r="U253" s="202"/>
      <c r="V253" s="203">
        <f t="shared" si="119"/>
        <v>0</v>
      </c>
      <c r="W253" s="202"/>
      <c r="X253" s="202"/>
      <c r="Y253" s="203">
        <f t="shared" si="120"/>
        <v>0</v>
      </c>
      <c r="Z253" s="202"/>
      <c r="AA253" s="202"/>
      <c r="AB253" s="203">
        <f t="shared" si="121"/>
        <v>0</v>
      </c>
      <c r="AC253" s="202"/>
      <c r="AD253" s="202"/>
      <c r="AE253" s="203">
        <f t="shared" si="122"/>
        <v>0</v>
      </c>
      <c r="AF253" s="202"/>
      <c r="AG253" s="202"/>
      <c r="AH253" s="203">
        <f t="shared" si="123"/>
        <v>0</v>
      </c>
      <c r="AI253" s="202"/>
      <c r="AJ253" s="202"/>
      <c r="AK253" s="203">
        <f t="shared" si="124"/>
        <v>0</v>
      </c>
      <c r="AL253" s="202"/>
      <c r="AM253" s="202"/>
      <c r="AN253" s="203">
        <f t="shared" si="125"/>
        <v>0</v>
      </c>
      <c r="AO253" s="202"/>
      <c r="AP253" s="202"/>
      <c r="AQ253" s="203">
        <f t="shared" si="126"/>
        <v>0</v>
      </c>
      <c r="AR253" s="202"/>
      <c r="AS253" s="202"/>
      <c r="AT253" s="203">
        <f t="shared" si="127"/>
        <v>0</v>
      </c>
      <c r="AU253" s="202"/>
      <c r="AV253" s="202"/>
      <c r="AW253" s="203">
        <f t="shared" si="128"/>
        <v>0</v>
      </c>
      <c r="AX253" s="202"/>
      <c r="AY253" s="202"/>
      <c r="AZ253" s="203">
        <f t="shared" si="129"/>
        <v>0</v>
      </c>
      <c r="BA253" s="202"/>
      <c r="BB253" s="202"/>
      <c r="BC253" s="203">
        <f t="shared" si="130"/>
        <v>0</v>
      </c>
      <c r="BD253" s="202"/>
      <c r="BE253" s="202"/>
      <c r="BF253" s="203">
        <f t="shared" si="131"/>
        <v>0</v>
      </c>
      <c r="BG253" s="202"/>
      <c r="BH253" s="202"/>
      <c r="BI253" s="203">
        <f t="shared" si="132"/>
        <v>0</v>
      </c>
      <c r="BJ253" s="202"/>
      <c r="BK253" s="202"/>
      <c r="BL253" s="203">
        <f t="shared" si="133"/>
        <v>0</v>
      </c>
      <c r="BM253" s="202"/>
      <c r="BN253" s="202"/>
      <c r="BO253" s="203">
        <f t="shared" si="134"/>
        <v>0</v>
      </c>
      <c r="BP253" s="202"/>
      <c r="BQ253" s="202"/>
      <c r="BR253" s="203">
        <f t="shared" si="135"/>
        <v>0</v>
      </c>
      <c r="BS253" s="202"/>
      <c r="BT253" s="202"/>
      <c r="BU253" s="203">
        <f t="shared" si="136"/>
        <v>0</v>
      </c>
      <c r="BV253" s="202"/>
      <c r="BW253" s="202"/>
      <c r="BX253" s="203">
        <f t="shared" si="137"/>
        <v>0</v>
      </c>
      <c r="BY253" s="202"/>
      <c r="BZ253" s="202"/>
      <c r="CA253" s="203">
        <f t="shared" si="138"/>
        <v>0</v>
      </c>
      <c r="CB253" s="202"/>
      <c r="CC253" s="202"/>
      <c r="CD253" s="203">
        <f t="shared" si="139"/>
        <v>0</v>
      </c>
      <c r="CE253" s="202"/>
      <c r="CF253" s="202"/>
      <c r="CG253" s="203">
        <f t="shared" si="140"/>
        <v>0</v>
      </c>
      <c r="CH253" s="202"/>
      <c r="CI253" s="202"/>
      <c r="CJ253" s="203">
        <f t="shared" si="141"/>
        <v>0</v>
      </c>
    </row>
    <row r="254" spans="2:88" x14ac:dyDescent="0.25">
      <c r="B254" s="180"/>
      <c r="C254" s="180"/>
      <c r="D254" s="181"/>
      <c r="E254" s="38">
        <f t="shared" si="114"/>
        <v>45016</v>
      </c>
      <c r="F254" s="186"/>
      <c r="G254" s="203"/>
      <c r="H254" s="202"/>
      <c r="I254" s="202"/>
      <c r="J254" s="203">
        <f t="shared" si="115"/>
        <v>0</v>
      </c>
      <c r="K254" s="202"/>
      <c r="L254" s="202"/>
      <c r="M254" s="203">
        <f t="shared" si="116"/>
        <v>0</v>
      </c>
      <c r="N254" s="202"/>
      <c r="O254" s="202"/>
      <c r="P254" s="203">
        <f t="shared" si="117"/>
        <v>0</v>
      </c>
      <c r="Q254" s="202"/>
      <c r="R254" s="202"/>
      <c r="S254" s="203">
        <f t="shared" si="118"/>
        <v>0</v>
      </c>
      <c r="T254" s="202"/>
      <c r="U254" s="202"/>
      <c r="V254" s="203">
        <f t="shared" si="119"/>
        <v>0</v>
      </c>
      <c r="W254" s="202"/>
      <c r="X254" s="202"/>
      <c r="Y254" s="203">
        <f t="shared" si="120"/>
        <v>0</v>
      </c>
      <c r="Z254" s="202"/>
      <c r="AA254" s="202"/>
      <c r="AB254" s="203">
        <f t="shared" si="121"/>
        <v>0</v>
      </c>
      <c r="AC254" s="202"/>
      <c r="AD254" s="202"/>
      <c r="AE254" s="203">
        <f t="shared" si="122"/>
        <v>0</v>
      </c>
      <c r="AF254" s="202"/>
      <c r="AG254" s="202"/>
      <c r="AH254" s="203">
        <f t="shared" si="123"/>
        <v>0</v>
      </c>
      <c r="AI254" s="202"/>
      <c r="AJ254" s="202"/>
      <c r="AK254" s="203">
        <f t="shared" si="124"/>
        <v>0</v>
      </c>
      <c r="AL254" s="202"/>
      <c r="AM254" s="202"/>
      <c r="AN254" s="203">
        <f t="shared" si="125"/>
        <v>0</v>
      </c>
      <c r="AO254" s="202"/>
      <c r="AP254" s="202"/>
      <c r="AQ254" s="203">
        <f t="shared" si="126"/>
        <v>0</v>
      </c>
      <c r="AR254" s="202"/>
      <c r="AS254" s="202"/>
      <c r="AT254" s="203">
        <f t="shared" si="127"/>
        <v>0</v>
      </c>
      <c r="AU254" s="202"/>
      <c r="AV254" s="202"/>
      <c r="AW254" s="203">
        <f t="shared" si="128"/>
        <v>0</v>
      </c>
      <c r="AX254" s="202"/>
      <c r="AY254" s="202"/>
      <c r="AZ254" s="203">
        <f t="shared" si="129"/>
        <v>0</v>
      </c>
      <c r="BA254" s="202"/>
      <c r="BB254" s="202"/>
      <c r="BC254" s="203">
        <f t="shared" si="130"/>
        <v>0</v>
      </c>
      <c r="BD254" s="202"/>
      <c r="BE254" s="202"/>
      <c r="BF254" s="203">
        <f t="shared" si="131"/>
        <v>0</v>
      </c>
      <c r="BG254" s="202"/>
      <c r="BH254" s="202"/>
      <c r="BI254" s="203">
        <f t="shared" si="132"/>
        <v>0</v>
      </c>
      <c r="BJ254" s="202"/>
      <c r="BK254" s="202"/>
      <c r="BL254" s="203">
        <f t="shared" si="133"/>
        <v>0</v>
      </c>
      <c r="BM254" s="202"/>
      <c r="BN254" s="202"/>
      <c r="BO254" s="203">
        <f t="shared" si="134"/>
        <v>0</v>
      </c>
      <c r="BP254" s="202"/>
      <c r="BQ254" s="202"/>
      <c r="BR254" s="203">
        <f t="shared" si="135"/>
        <v>0</v>
      </c>
      <c r="BS254" s="202"/>
      <c r="BT254" s="202"/>
      <c r="BU254" s="203">
        <f t="shared" si="136"/>
        <v>0</v>
      </c>
      <c r="BV254" s="202"/>
      <c r="BW254" s="202"/>
      <c r="BX254" s="203">
        <f t="shared" si="137"/>
        <v>0</v>
      </c>
      <c r="BY254" s="202"/>
      <c r="BZ254" s="202"/>
      <c r="CA254" s="203">
        <f t="shared" si="138"/>
        <v>0</v>
      </c>
      <c r="CB254" s="202"/>
      <c r="CC254" s="202"/>
      <c r="CD254" s="203">
        <f t="shared" si="139"/>
        <v>0</v>
      </c>
      <c r="CE254" s="202"/>
      <c r="CF254" s="202"/>
      <c r="CG254" s="203">
        <f t="shared" si="140"/>
        <v>0</v>
      </c>
      <c r="CH254" s="202"/>
      <c r="CI254" s="202"/>
      <c r="CJ254" s="203">
        <f t="shared" si="141"/>
        <v>0</v>
      </c>
    </row>
    <row r="255" spans="2:88" x14ac:dyDescent="0.25">
      <c r="B255" s="180"/>
      <c r="C255" s="180"/>
      <c r="D255" s="181"/>
      <c r="E255" s="38">
        <f t="shared" si="114"/>
        <v>45016</v>
      </c>
      <c r="F255" s="186"/>
      <c r="G255" s="203"/>
      <c r="H255" s="202"/>
      <c r="I255" s="202"/>
      <c r="J255" s="203">
        <f t="shared" si="115"/>
        <v>0</v>
      </c>
      <c r="K255" s="202"/>
      <c r="L255" s="202"/>
      <c r="M255" s="203">
        <f t="shared" si="116"/>
        <v>0</v>
      </c>
      <c r="N255" s="202"/>
      <c r="O255" s="202"/>
      <c r="P255" s="203">
        <f t="shared" si="117"/>
        <v>0</v>
      </c>
      <c r="Q255" s="202"/>
      <c r="R255" s="202"/>
      <c r="S255" s="203">
        <f t="shared" si="118"/>
        <v>0</v>
      </c>
      <c r="T255" s="202"/>
      <c r="U255" s="202"/>
      <c r="V255" s="203">
        <f t="shared" si="119"/>
        <v>0</v>
      </c>
      <c r="W255" s="202"/>
      <c r="X255" s="202"/>
      <c r="Y255" s="203">
        <f t="shared" si="120"/>
        <v>0</v>
      </c>
      <c r="Z255" s="202"/>
      <c r="AA255" s="202"/>
      <c r="AB255" s="203">
        <f t="shared" si="121"/>
        <v>0</v>
      </c>
      <c r="AC255" s="202"/>
      <c r="AD255" s="202"/>
      <c r="AE255" s="203">
        <f t="shared" si="122"/>
        <v>0</v>
      </c>
      <c r="AF255" s="202"/>
      <c r="AG255" s="202"/>
      <c r="AH255" s="203">
        <f t="shared" si="123"/>
        <v>0</v>
      </c>
      <c r="AI255" s="202"/>
      <c r="AJ255" s="202"/>
      <c r="AK255" s="203">
        <f t="shared" si="124"/>
        <v>0</v>
      </c>
      <c r="AL255" s="202"/>
      <c r="AM255" s="202"/>
      <c r="AN255" s="203">
        <f t="shared" si="125"/>
        <v>0</v>
      </c>
      <c r="AO255" s="202"/>
      <c r="AP255" s="202"/>
      <c r="AQ255" s="203">
        <f t="shared" si="126"/>
        <v>0</v>
      </c>
      <c r="AR255" s="202"/>
      <c r="AS255" s="202"/>
      <c r="AT255" s="203">
        <f t="shared" si="127"/>
        <v>0</v>
      </c>
      <c r="AU255" s="202"/>
      <c r="AV255" s="202"/>
      <c r="AW255" s="203">
        <f t="shared" si="128"/>
        <v>0</v>
      </c>
      <c r="AX255" s="202"/>
      <c r="AY255" s="202"/>
      <c r="AZ255" s="203">
        <f t="shared" si="129"/>
        <v>0</v>
      </c>
      <c r="BA255" s="202"/>
      <c r="BB255" s="202"/>
      <c r="BC255" s="203">
        <f t="shared" si="130"/>
        <v>0</v>
      </c>
      <c r="BD255" s="202"/>
      <c r="BE255" s="202"/>
      <c r="BF255" s="203">
        <f t="shared" si="131"/>
        <v>0</v>
      </c>
      <c r="BG255" s="202"/>
      <c r="BH255" s="202"/>
      <c r="BI255" s="203">
        <f t="shared" si="132"/>
        <v>0</v>
      </c>
      <c r="BJ255" s="202"/>
      <c r="BK255" s="202"/>
      <c r="BL255" s="203">
        <f t="shared" si="133"/>
        <v>0</v>
      </c>
      <c r="BM255" s="202"/>
      <c r="BN255" s="202"/>
      <c r="BO255" s="203">
        <f t="shared" si="134"/>
        <v>0</v>
      </c>
      <c r="BP255" s="202"/>
      <c r="BQ255" s="202"/>
      <c r="BR255" s="203">
        <f t="shared" si="135"/>
        <v>0</v>
      </c>
      <c r="BS255" s="202"/>
      <c r="BT255" s="202"/>
      <c r="BU255" s="203">
        <f t="shared" si="136"/>
        <v>0</v>
      </c>
      <c r="BV255" s="202"/>
      <c r="BW255" s="202"/>
      <c r="BX255" s="203">
        <f t="shared" si="137"/>
        <v>0</v>
      </c>
      <c r="BY255" s="202"/>
      <c r="BZ255" s="202"/>
      <c r="CA255" s="203">
        <f t="shared" si="138"/>
        <v>0</v>
      </c>
      <c r="CB255" s="202"/>
      <c r="CC255" s="202"/>
      <c r="CD255" s="203">
        <f t="shared" si="139"/>
        <v>0</v>
      </c>
      <c r="CE255" s="202"/>
      <c r="CF255" s="202"/>
      <c r="CG255" s="203">
        <f t="shared" si="140"/>
        <v>0</v>
      </c>
      <c r="CH255" s="202"/>
      <c r="CI255" s="202"/>
      <c r="CJ255" s="203">
        <f t="shared" si="141"/>
        <v>0</v>
      </c>
    </row>
    <row r="256" spans="2:88" x14ac:dyDescent="0.25">
      <c r="B256" s="180"/>
      <c r="C256" s="180"/>
      <c r="D256" s="181"/>
      <c r="E256" s="38">
        <f t="shared" si="114"/>
        <v>45016</v>
      </c>
      <c r="F256" s="186"/>
      <c r="G256" s="203"/>
      <c r="H256" s="202"/>
      <c r="I256" s="202"/>
      <c r="J256" s="203">
        <f t="shared" si="115"/>
        <v>0</v>
      </c>
      <c r="K256" s="202"/>
      <c r="L256" s="202"/>
      <c r="M256" s="203">
        <f t="shared" si="116"/>
        <v>0</v>
      </c>
      <c r="N256" s="202"/>
      <c r="O256" s="202"/>
      <c r="P256" s="203">
        <f t="shared" si="117"/>
        <v>0</v>
      </c>
      <c r="Q256" s="202"/>
      <c r="R256" s="202"/>
      <c r="S256" s="203">
        <f t="shared" si="118"/>
        <v>0</v>
      </c>
      <c r="T256" s="202"/>
      <c r="U256" s="202"/>
      <c r="V256" s="203">
        <f t="shared" si="119"/>
        <v>0</v>
      </c>
      <c r="W256" s="202"/>
      <c r="X256" s="202"/>
      <c r="Y256" s="203">
        <f t="shared" si="120"/>
        <v>0</v>
      </c>
      <c r="Z256" s="202"/>
      <c r="AA256" s="202"/>
      <c r="AB256" s="203">
        <f t="shared" si="121"/>
        <v>0</v>
      </c>
      <c r="AC256" s="202"/>
      <c r="AD256" s="202"/>
      <c r="AE256" s="203">
        <f t="shared" si="122"/>
        <v>0</v>
      </c>
      <c r="AF256" s="202"/>
      <c r="AG256" s="202"/>
      <c r="AH256" s="203">
        <f t="shared" si="123"/>
        <v>0</v>
      </c>
      <c r="AI256" s="202"/>
      <c r="AJ256" s="202"/>
      <c r="AK256" s="203">
        <f t="shared" si="124"/>
        <v>0</v>
      </c>
      <c r="AL256" s="202"/>
      <c r="AM256" s="202"/>
      <c r="AN256" s="203">
        <f t="shared" si="125"/>
        <v>0</v>
      </c>
      <c r="AO256" s="202"/>
      <c r="AP256" s="202"/>
      <c r="AQ256" s="203">
        <f t="shared" si="126"/>
        <v>0</v>
      </c>
      <c r="AR256" s="202"/>
      <c r="AS256" s="202"/>
      <c r="AT256" s="203">
        <f t="shared" si="127"/>
        <v>0</v>
      </c>
      <c r="AU256" s="202"/>
      <c r="AV256" s="202"/>
      <c r="AW256" s="203">
        <f t="shared" si="128"/>
        <v>0</v>
      </c>
      <c r="AX256" s="202"/>
      <c r="AY256" s="202"/>
      <c r="AZ256" s="203">
        <f t="shared" si="129"/>
        <v>0</v>
      </c>
      <c r="BA256" s="202"/>
      <c r="BB256" s="202"/>
      <c r="BC256" s="203">
        <f t="shared" si="130"/>
        <v>0</v>
      </c>
      <c r="BD256" s="202"/>
      <c r="BE256" s="202"/>
      <c r="BF256" s="203">
        <f t="shared" si="131"/>
        <v>0</v>
      </c>
      <c r="BG256" s="202"/>
      <c r="BH256" s="202"/>
      <c r="BI256" s="203">
        <f t="shared" si="132"/>
        <v>0</v>
      </c>
      <c r="BJ256" s="202"/>
      <c r="BK256" s="202"/>
      <c r="BL256" s="203">
        <f t="shared" si="133"/>
        <v>0</v>
      </c>
      <c r="BM256" s="202"/>
      <c r="BN256" s="202"/>
      <c r="BO256" s="203">
        <f t="shared" si="134"/>
        <v>0</v>
      </c>
      <c r="BP256" s="202"/>
      <c r="BQ256" s="202"/>
      <c r="BR256" s="203">
        <f t="shared" si="135"/>
        <v>0</v>
      </c>
      <c r="BS256" s="202"/>
      <c r="BT256" s="202"/>
      <c r="BU256" s="203">
        <f t="shared" si="136"/>
        <v>0</v>
      </c>
      <c r="BV256" s="202"/>
      <c r="BW256" s="202"/>
      <c r="BX256" s="203">
        <f t="shared" si="137"/>
        <v>0</v>
      </c>
      <c r="BY256" s="202"/>
      <c r="BZ256" s="202"/>
      <c r="CA256" s="203">
        <f t="shared" si="138"/>
        <v>0</v>
      </c>
      <c r="CB256" s="202"/>
      <c r="CC256" s="202"/>
      <c r="CD256" s="203">
        <f t="shared" si="139"/>
        <v>0</v>
      </c>
      <c r="CE256" s="202"/>
      <c r="CF256" s="202"/>
      <c r="CG256" s="203">
        <f t="shared" si="140"/>
        <v>0</v>
      </c>
      <c r="CH256" s="202"/>
      <c r="CI256" s="202"/>
      <c r="CJ256" s="203">
        <f t="shared" si="141"/>
        <v>0</v>
      </c>
    </row>
    <row r="257" spans="2:88" x14ac:dyDescent="0.25">
      <c r="B257" s="180"/>
      <c r="C257" s="180"/>
      <c r="D257" s="181"/>
      <c r="E257" s="38">
        <f t="shared" si="114"/>
        <v>45016</v>
      </c>
      <c r="F257" s="186"/>
      <c r="G257" s="203"/>
      <c r="H257" s="202"/>
      <c r="I257" s="202"/>
      <c r="J257" s="203">
        <f t="shared" si="115"/>
        <v>0</v>
      </c>
      <c r="K257" s="202"/>
      <c r="L257" s="202"/>
      <c r="M257" s="203">
        <f t="shared" si="116"/>
        <v>0</v>
      </c>
      <c r="N257" s="202"/>
      <c r="O257" s="202"/>
      <c r="P257" s="203">
        <f t="shared" si="117"/>
        <v>0</v>
      </c>
      <c r="Q257" s="202"/>
      <c r="R257" s="202"/>
      <c r="S257" s="203">
        <f t="shared" si="118"/>
        <v>0</v>
      </c>
      <c r="T257" s="202"/>
      <c r="U257" s="202"/>
      <c r="V257" s="203">
        <f t="shared" si="119"/>
        <v>0</v>
      </c>
      <c r="W257" s="202"/>
      <c r="X257" s="202"/>
      <c r="Y257" s="203">
        <f t="shared" si="120"/>
        <v>0</v>
      </c>
      <c r="Z257" s="202"/>
      <c r="AA257" s="202"/>
      <c r="AB257" s="203">
        <f t="shared" si="121"/>
        <v>0</v>
      </c>
      <c r="AC257" s="202"/>
      <c r="AD257" s="202"/>
      <c r="AE257" s="203">
        <f t="shared" si="122"/>
        <v>0</v>
      </c>
      <c r="AF257" s="202"/>
      <c r="AG257" s="202"/>
      <c r="AH257" s="203">
        <f t="shared" si="123"/>
        <v>0</v>
      </c>
      <c r="AI257" s="202"/>
      <c r="AJ257" s="202"/>
      <c r="AK257" s="203">
        <f t="shared" si="124"/>
        <v>0</v>
      </c>
      <c r="AL257" s="202"/>
      <c r="AM257" s="202"/>
      <c r="AN257" s="203">
        <f t="shared" si="125"/>
        <v>0</v>
      </c>
      <c r="AO257" s="202"/>
      <c r="AP257" s="202"/>
      <c r="AQ257" s="203">
        <f t="shared" si="126"/>
        <v>0</v>
      </c>
      <c r="AR257" s="202"/>
      <c r="AS257" s="202"/>
      <c r="AT257" s="203">
        <f t="shared" si="127"/>
        <v>0</v>
      </c>
      <c r="AU257" s="202"/>
      <c r="AV257" s="202"/>
      <c r="AW257" s="203">
        <f t="shared" si="128"/>
        <v>0</v>
      </c>
      <c r="AX257" s="202"/>
      <c r="AY257" s="202"/>
      <c r="AZ257" s="203">
        <f t="shared" si="129"/>
        <v>0</v>
      </c>
      <c r="BA257" s="202"/>
      <c r="BB257" s="202"/>
      <c r="BC257" s="203">
        <f t="shared" si="130"/>
        <v>0</v>
      </c>
      <c r="BD257" s="202"/>
      <c r="BE257" s="202"/>
      <c r="BF257" s="203">
        <f t="shared" si="131"/>
        <v>0</v>
      </c>
      <c r="BG257" s="202"/>
      <c r="BH257" s="202"/>
      <c r="BI257" s="203">
        <f t="shared" si="132"/>
        <v>0</v>
      </c>
      <c r="BJ257" s="202"/>
      <c r="BK257" s="202"/>
      <c r="BL257" s="203">
        <f t="shared" si="133"/>
        <v>0</v>
      </c>
      <c r="BM257" s="202"/>
      <c r="BN257" s="202"/>
      <c r="BO257" s="203">
        <f t="shared" si="134"/>
        <v>0</v>
      </c>
      <c r="BP257" s="202"/>
      <c r="BQ257" s="202"/>
      <c r="BR257" s="203">
        <f t="shared" si="135"/>
        <v>0</v>
      </c>
      <c r="BS257" s="202"/>
      <c r="BT257" s="202"/>
      <c r="BU257" s="203">
        <f t="shared" si="136"/>
        <v>0</v>
      </c>
      <c r="BV257" s="202"/>
      <c r="BW257" s="202"/>
      <c r="BX257" s="203">
        <f t="shared" si="137"/>
        <v>0</v>
      </c>
      <c r="BY257" s="202"/>
      <c r="BZ257" s="202"/>
      <c r="CA257" s="203">
        <f t="shared" si="138"/>
        <v>0</v>
      </c>
      <c r="CB257" s="202"/>
      <c r="CC257" s="202"/>
      <c r="CD257" s="203">
        <f t="shared" si="139"/>
        <v>0</v>
      </c>
      <c r="CE257" s="202"/>
      <c r="CF257" s="202"/>
      <c r="CG257" s="203">
        <f t="shared" si="140"/>
        <v>0</v>
      </c>
      <c r="CH257" s="202"/>
      <c r="CI257" s="202"/>
      <c r="CJ257" s="203">
        <f t="shared" si="141"/>
        <v>0</v>
      </c>
    </row>
    <row r="258" spans="2:88" x14ac:dyDescent="0.25">
      <c r="B258" s="180"/>
      <c r="C258" s="180"/>
      <c r="D258" s="181"/>
      <c r="E258" s="38">
        <f t="shared" si="114"/>
        <v>45016</v>
      </c>
      <c r="F258" s="186"/>
      <c r="G258" s="203"/>
      <c r="H258" s="202"/>
      <c r="I258" s="202"/>
      <c r="J258" s="203">
        <f t="shared" si="115"/>
        <v>0</v>
      </c>
      <c r="K258" s="202"/>
      <c r="L258" s="202"/>
      <c r="M258" s="203">
        <f t="shared" si="116"/>
        <v>0</v>
      </c>
      <c r="N258" s="202"/>
      <c r="O258" s="202"/>
      <c r="P258" s="203">
        <f t="shared" si="117"/>
        <v>0</v>
      </c>
      <c r="Q258" s="202"/>
      <c r="R258" s="202"/>
      <c r="S258" s="203">
        <f t="shared" si="118"/>
        <v>0</v>
      </c>
      <c r="T258" s="202"/>
      <c r="U258" s="202"/>
      <c r="V258" s="203">
        <f t="shared" si="119"/>
        <v>0</v>
      </c>
      <c r="W258" s="202"/>
      <c r="X258" s="202"/>
      <c r="Y258" s="203">
        <f t="shared" si="120"/>
        <v>0</v>
      </c>
      <c r="Z258" s="202"/>
      <c r="AA258" s="202"/>
      <c r="AB258" s="203">
        <f t="shared" si="121"/>
        <v>0</v>
      </c>
      <c r="AC258" s="202"/>
      <c r="AD258" s="202"/>
      <c r="AE258" s="203">
        <f t="shared" si="122"/>
        <v>0</v>
      </c>
      <c r="AF258" s="202"/>
      <c r="AG258" s="202"/>
      <c r="AH258" s="203">
        <f t="shared" si="123"/>
        <v>0</v>
      </c>
      <c r="AI258" s="202"/>
      <c r="AJ258" s="202"/>
      <c r="AK258" s="203">
        <f t="shared" si="124"/>
        <v>0</v>
      </c>
      <c r="AL258" s="202"/>
      <c r="AM258" s="202"/>
      <c r="AN258" s="203">
        <f t="shared" si="125"/>
        <v>0</v>
      </c>
      <c r="AO258" s="202"/>
      <c r="AP258" s="202"/>
      <c r="AQ258" s="203">
        <f t="shared" si="126"/>
        <v>0</v>
      </c>
      <c r="AR258" s="202"/>
      <c r="AS258" s="202"/>
      <c r="AT258" s="203">
        <f t="shared" si="127"/>
        <v>0</v>
      </c>
      <c r="AU258" s="202"/>
      <c r="AV258" s="202"/>
      <c r="AW258" s="203">
        <f t="shared" si="128"/>
        <v>0</v>
      </c>
      <c r="AX258" s="202"/>
      <c r="AY258" s="202"/>
      <c r="AZ258" s="203">
        <f t="shared" si="129"/>
        <v>0</v>
      </c>
      <c r="BA258" s="202"/>
      <c r="BB258" s="202"/>
      <c r="BC258" s="203">
        <f t="shared" si="130"/>
        <v>0</v>
      </c>
      <c r="BD258" s="202"/>
      <c r="BE258" s="202"/>
      <c r="BF258" s="203">
        <f t="shared" si="131"/>
        <v>0</v>
      </c>
      <c r="BG258" s="202"/>
      <c r="BH258" s="202"/>
      <c r="BI258" s="203">
        <f t="shared" si="132"/>
        <v>0</v>
      </c>
      <c r="BJ258" s="202"/>
      <c r="BK258" s="202"/>
      <c r="BL258" s="203">
        <f t="shared" si="133"/>
        <v>0</v>
      </c>
      <c r="BM258" s="202"/>
      <c r="BN258" s="202"/>
      <c r="BO258" s="203">
        <f t="shared" si="134"/>
        <v>0</v>
      </c>
      <c r="BP258" s="202"/>
      <c r="BQ258" s="202"/>
      <c r="BR258" s="203">
        <f t="shared" si="135"/>
        <v>0</v>
      </c>
      <c r="BS258" s="202"/>
      <c r="BT258" s="202"/>
      <c r="BU258" s="203">
        <f t="shared" si="136"/>
        <v>0</v>
      </c>
      <c r="BV258" s="202"/>
      <c r="BW258" s="202"/>
      <c r="BX258" s="203">
        <f t="shared" si="137"/>
        <v>0</v>
      </c>
      <c r="BY258" s="202"/>
      <c r="BZ258" s="202"/>
      <c r="CA258" s="203">
        <f t="shared" si="138"/>
        <v>0</v>
      </c>
      <c r="CB258" s="202"/>
      <c r="CC258" s="202"/>
      <c r="CD258" s="203">
        <f t="shared" si="139"/>
        <v>0</v>
      </c>
      <c r="CE258" s="202"/>
      <c r="CF258" s="202"/>
      <c r="CG258" s="203">
        <f t="shared" si="140"/>
        <v>0</v>
      </c>
      <c r="CH258" s="202"/>
      <c r="CI258" s="202"/>
      <c r="CJ258" s="203">
        <f t="shared" si="141"/>
        <v>0</v>
      </c>
    </row>
    <row r="259" spans="2:88" x14ac:dyDescent="0.25">
      <c r="B259" s="180"/>
      <c r="C259" s="180"/>
      <c r="D259" s="181"/>
      <c r="E259" s="38">
        <f t="shared" si="114"/>
        <v>45016</v>
      </c>
      <c r="F259" s="186"/>
      <c r="G259" s="203"/>
      <c r="H259" s="202"/>
      <c r="I259" s="202"/>
      <c r="J259" s="203">
        <f t="shared" si="115"/>
        <v>0</v>
      </c>
      <c r="K259" s="202"/>
      <c r="L259" s="202"/>
      <c r="M259" s="203">
        <f t="shared" si="116"/>
        <v>0</v>
      </c>
      <c r="N259" s="202"/>
      <c r="O259" s="202"/>
      <c r="P259" s="203">
        <f t="shared" si="117"/>
        <v>0</v>
      </c>
      <c r="Q259" s="202"/>
      <c r="R259" s="202"/>
      <c r="S259" s="203">
        <f t="shared" si="118"/>
        <v>0</v>
      </c>
      <c r="T259" s="202"/>
      <c r="U259" s="202"/>
      <c r="V259" s="203">
        <f t="shared" si="119"/>
        <v>0</v>
      </c>
      <c r="W259" s="202"/>
      <c r="X259" s="202"/>
      <c r="Y259" s="203">
        <f t="shared" si="120"/>
        <v>0</v>
      </c>
      <c r="Z259" s="202"/>
      <c r="AA259" s="202"/>
      <c r="AB259" s="203">
        <f t="shared" si="121"/>
        <v>0</v>
      </c>
      <c r="AC259" s="202"/>
      <c r="AD259" s="202"/>
      <c r="AE259" s="203">
        <f t="shared" si="122"/>
        <v>0</v>
      </c>
      <c r="AF259" s="202"/>
      <c r="AG259" s="202"/>
      <c r="AH259" s="203">
        <f t="shared" si="123"/>
        <v>0</v>
      </c>
      <c r="AI259" s="202"/>
      <c r="AJ259" s="202"/>
      <c r="AK259" s="203">
        <f t="shared" si="124"/>
        <v>0</v>
      </c>
      <c r="AL259" s="202"/>
      <c r="AM259" s="202"/>
      <c r="AN259" s="203">
        <f t="shared" si="125"/>
        <v>0</v>
      </c>
      <c r="AO259" s="202"/>
      <c r="AP259" s="202"/>
      <c r="AQ259" s="203">
        <f t="shared" si="126"/>
        <v>0</v>
      </c>
      <c r="AR259" s="202"/>
      <c r="AS259" s="202"/>
      <c r="AT259" s="203">
        <f t="shared" si="127"/>
        <v>0</v>
      </c>
      <c r="AU259" s="202"/>
      <c r="AV259" s="202"/>
      <c r="AW259" s="203">
        <f t="shared" si="128"/>
        <v>0</v>
      </c>
      <c r="AX259" s="202"/>
      <c r="AY259" s="202"/>
      <c r="AZ259" s="203">
        <f t="shared" si="129"/>
        <v>0</v>
      </c>
      <c r="BA259" s="202"/>
      <c r="BB259" s="202"/>
      <c r="BC259" s="203">
        <f t="shared" si="130"/>
        <v>0</v>
      </c>
      <c r="BD259" s="202"/>
      <c r="BE259" s="202"/>
      <c r="BF259" s="203">
        <f t="shared" si="131"/>
        <v>0</v>
      </c>
      <c r="BG259" s="202"/>
      <c r="BH259" s="202"/>
      <c r="BI259" s="203">
        <f t="shared" si="132"/>
        <v>0</v>
      </c>
      <c r="BJ259" s="202"/>
      <c r="BK259" s="202"/>
      <c r="BL259" s="203">
        <f t="shared" si="133"/>
        <v>0</v>
      </c>
      <c r="BM259" s="202"/>
      <c r="BN259" s="202"/>
      <c r="BO259" s="203">
        <f t="shared" si="134"/>
        <v>0</v>
      </c>
      <c r="BP259" s="202"/>
      <c r="BQ259" s="202"/>
      <c r="BR259" s="203">
        <f t="shared" si="135"/>
        <v>0</v>
      </c>
      <c r="BS259" s="202"/>
      <c r="BT259" s="202"/>
      <c r="BU259" s="203">
        <f t="shared" si="136"/>
        <v>0</v>
      </c>
      <c r="BV259" s="202"/>
      <c r="BW259" s="202"/>
      <c r="BX259" s="203">
        <f t="shared" si="137"/>
        <v>0</v>
      </c>
      <c r="BY259" s="202"/>
      <c r="BZ259" s="202"/>
      <c r="CA259" s="203">
        <f t="shared" si="138"/>
        <v>0</v>
      </c>
      <c r="CB259" s="202"/>
      <c r="CC259" s="202"/>
      <c r="CD259" s="203">
        <f t="shared" si="139"/>
        <v>0</v>
      </c>
      <c r="CE259" s="202"/>
      <c r="CF259" s="202"/>
      <c r="CG259" s="203">
        <f t="shared" si="140"/>
        <v>0</v>
      </c>
      <c r="CH259" s="202"/>
      <c r="CI259" s="202"/>
      <c r="CJ259" s="203">
        <f t="shared" si="141"/>
        <v>0</v>
      </c>
    </row>
    <row r="260" spans="2:88" x14ac:dyDescent="0.25">
      <c r="B260" s="180"/>
      <c r="C260" s="180"/>
      <c r="D260" s="181"/>
      <c r="E260" s="38">
        <f t="shared" si="114"/>
        <v>45016</v>
      </c>
      <c r="F260" s="186"/>
      <c r="G260" s="203"/>
      <c r="H260" s="202"/>
      <c r="I260" s="202"/>
      <c r="J260" s="203">
        <f t="shared" si="115"/>
        <v>0</v>
      </c>
      <c r="K260" s="202"/>
      <c r="L260" s="202"/>
      <c r="M260" s="203">
        <f t="shared" si="116"/>
        <v>0</v>
      </c>
      <c r="N260" s="202"/>
      <c r="O260" s="202"/>
      <c r="P260" s="203">
        <f t="shared" si="117"/>
        <v>0</v>
      </c>
      <c r="Q260" s="202"/>
      <c r="R260" s="202"/>
      <c r="S260" s="203">
        <f t="shared" si="118"/>
        <v>0</v>
      </c>
      <c r="T260" s="202"/>
      <c r="U260" s="202"/>
      <c r="V260" s="203">
        <f t="shared" si="119"/>
        <v>0</v>
      </c>
      <c r="W260" s="202"/>
      <c r="X260" s="202"/>
      <c r="Y260" s="203">
        <f t="shared" si="120"/>
        <v>0</v>
      </c>
      <c r="Z260" s="202"/>
      <c r="AA260" s="202"/>
      <c r="AB260" s="203">
        <f t="shared" si="121"/>
        <v>0</v>
      </c>
      <c r="AC260" s="202"/>
      <c r="AD260" s="202"/>
      <c r="AE260" s="203">
        <f t="shared" si="122"/>
        <v>0</v>
      </c>
      <c r="AF260" s="202"/>
      <c r="AG260" s="202"/>
      <c r="AH260" s="203">
        <f t="shared" si="123"/>
        <v>0</v>
      </c>
      <c r="AI260" s="202"/>
      <c r="AJ260" s="202"/>
      <c r="AK260" s="203">
        <f t="shared" si="124"/>
        <v>0</v>
      </c>
      <c r="AL260" s="202"/>
      <c r="AM260" s="202"/>
      <c r="AN260" s="203">
        <f t="shared" si="125"/>
        <v>0</v>
      </c>
      <c r="AO260" s="202"/>
      <c r="AP260" s="202"/>
      <c r="AQ260" s="203">
        <f t="shared" si="126"/>
        <v>0</v>
      </c>
      <c r="AR260" s="202"/>
      <c r="AS260" s="202"/>
      <c r="AT260" s="203">
        <f t="shared" si="127"/>
        <v>0</v>
      </c>
      <c r="AU260" s="202"/>
      <c r="AV260" s="202"/>
      <c r="AW260" s="203">
        <f t="shared" si="128"/>
        <v>0</v>
      </c>
      <c r="AX260" s="202"/>
      <c r="AY260" s="202"/>
      <c r="AZ260" s="203">
        <f t="shared" si="129"/>
        <v>0</v>
      </c>
      <c r="BA260" s="202"/>
      <c r="BB260" s="202"/>
      <c r="BC260" s="203">
        <f t="shared" si="130"/>
        <v>0</v>
      </c>
      <c r="BD260" s="202"/>
      <c r="BE260" s="202"/>
      <c r="BF260" s="203">
        <f t="shared" si="131"/>
        <v>0</v>
      </c>
      <c r="BG260" s="202"/>
      <c r="BH260" s="202"/>
      <c r="BI260" s="203">
        <f t="shared" si="132"/>
        <v>0</v>
      </c>
      <c r="BJ260" s="202"/>
      <c r="BK260" s="202"/>
      <c r="BL260" s="203">
        <f t="shared" si="133"/>
        <v>0</v>
      </c>
      <c r="BM260" s="202"/>
      <c r="BN260" s="202"/>
      <c r="BO260" s="203">
        <f t="shared" si="134"/>
        <v>0</v>
      </c>
      <c r="BP260" s="202"/>
      <c r="BQ260" s="202"/>
      <c r="BR260" s="203">
        <f t="shared" si="135"/>
        <v>0</v>
      </c>
      <c r="BS260" s="202"/>
      <c r="BT260" s="202"/>
      <c r="BU260" s="203">
        <f t="shared" si="136"/>
        <v>0</v>
      </c>
      <c r="BV260" s="202"/>
      <c r="BW260" s="202"/>
      <c r="BX260" s="203">
        <f t="shared" si="137"/>
        <v>0</v>
      </c>
      <c r="BY260" s="202"/>
      <c r="BZ260" s="202"/>
      <c r="CA260" s="203">
        <f t="shared" si="138"/>
        <v>0</v>
      </c>
      <c r="CB260" s="202"/>
      <c r="CC260" s="202"/>
      <c r="CD260" s="203">
        <f t="shared" si="139"/>
        <v>0</v>
      </c>
      <c r="CE260" s="202"/>
      <c r="CF260" s="202"/>
      <c r="CG260" s="203">
        <f t="shared" si="140"/>
        <v>0</v>
      </c>
      <c r="CH260" s="202"/>
      <c r="CI260" s="202"/>
      <c r="CJ260" s="203">
        <f t="shared" si="141"/>
        <v>0</v>
      </c>
    </row>
    <row r="261" spans="2:88" x14ac:dyDescent="0.25">
      <c r="B261" s="180"/>
      <c r="C261" s="180"/>
      <c r="D261" s="181"/>
      <c r="E261" s="38">
        <f t="shared" si="114"/>
        <v>45016</v>
      </c>
      <c r="F261" s="186"/>
      <c r="G261" s="203"/>
      <c r="H261" s="202"/>
      <c r="I261" s="202"/>
      <c r="J261" s="203">
        <f t="shared" si="115"/>
        <v>0</v>
      </c>
      <c r="K261" s="202"/>
      <c r="L261" s="202"/>
      <c r="M261" s="203">
        <f t="shared" si="116"/>
        <v>0</v>
      </c>
      <c r="N261" s="202"/>
      <c r="O261" s="202"/>
      <c r="P261" s="203">
        <f t="shared" si="117"/>
        <v>0</v>
      </c>
      <c r="Q261" s="202"/>
      <c r="R261" s="202"/>
      <c r="S261" s="203">
        <f t="shared" si="118"/>
        <v>0</v>
      </c>
      <c r="T261" s="202"/>
      <c r="U261" s="202"/>
      <c r="V261" s="203">
        <f t="shared" si="119"/>
        <v>0</v>
      </c>
      <c r="W261" s="202"/>
      <c r="X261" s="202"/>
      <c r="Y261" s="203">
        <f t="shared" si="120"/>
        <v>0</v>
      </c>
      <c r="Z261" s="202"/>
      <c r="AA261" s="202"/>
      <c r="AB261" s="203">
        <f t="shared" si="121"/>
        <v>0</v>
      </c>
      <c r="AC261" s="202"/>
      <c r="AD261" s="202"/>
      <c r="AE261" s="203">
        <f t="shared" si="122"/>
        <v>0</v>
      </c>
      <c r="AF261" s="202"/>
      <c r="AG261" s="202"/>
      <c r="AH261" s="203">
        <f t="shared" si="123"/>
        <v>0</v>
      </c>
      <c r="AI261" s="202"/>
      <c r="AJ261" s="202"/>
      <c r="AK261" s="203">
        <f t="shared" si="124"/>
        <v>0</v>
      </c>
      <c r="AL261" s="202"/>
      <c r="AM261" s="202"/>
      <c r="AN261" s="203">
        <f t="shared" si="125"/>
        <v>0</v>
      </c>
      <c r="AO261" s="202"/>
      <c r="AP261" s="202"/>
      <c r="AQ261" s="203">
        <f t="shared" si="126"/>
        <v>0</v>
      </c>
      <c r="AR261" s="202"/>
      <c r="AS261" s="202"/>
      <c r="AT261" s="203">
        <f t="shared" si="127"/>
        <v>0</v>
      </c>
      <c r="AU261" s="202"/>
      <c r="AV261" s="202"/>
      <c r="AW261" s="203">
        <f t="shared" si="128"/>
        <v>0</v>
      </c>
      <c r="AX261" s="202"/>
      <c r="AY261" s="202"/>
      <c r="AZ261" s="203">
        <f t="shared" si="129"/>
        <v>0</v>
      </c>
      <c r="BA261" s="202"/>
      <c r="BB261" s="202"/>
      <c r="BC261" s="203">
        <f t="shared" si="130"/>
        <v>0</v>
      </c>
      <c r="BD261" s="202"/>
      <c r="BE261" s="202"/>
      <c r="BF261" s="203">
        <f t="shared" si="131"/>
        <v>0</v>
      </c>
      <c r="BG261" s="202"/>
      <c r="BH261" s="202"/>
      <c r="BI261" s="203">
        <f t="shared" si="132"/>
        <v>0</v>
      </c>
      <c r="BJ261" s="202"/>
      <c r="BK261" s="202"/>
      <c r="BL261" s="203">
        <f t="shared" si="133"/>
        <v>0</v>
      </c>
      <c r="BM261" s="202"/>
      <c r="BN261" s="202"/>
      <c r="BO261" s="203">
        <f t="shared" si="134"/>
        <v>0</v>
      </c>
      <c r="BP261" s="202"/>
      <c r="BQ261" s="202"/>
      <c r="BR261" s="203">
        <f t="shared" si="135"/>
        <v>0</v>
      </c>
      <c r="BS261" s="202"/>
      <c r="BT261" s="202"/>
      <c r="BU261" s="203">
        <f t="shared" si="136"/>
        <v>0</v>
      </c>
      <c r="BV261" s="202"/>
      <c r="BW261" s="202"/>
      <c r="BX261" s="203">
        <f t="shared" si="137"/>
        <v>0</v>
      </c>
      <c r="BY261" s="202"/>
      <c r="BZ261" s="202"/>
      <c r="CA261" s="203">
        <f t="shared" si="138"/>
        <v>0</v>
      </c>
      <c r="CB261" s="202"/>
      <c r="CC261" s="202"/>
      <c r="CD261" s="203">
        <f t="shared" si="139"/>
        <v>0</v>
      </c>
      <c r="CE261" s="202"/>
      <c r="CF261" s="202"/>
      <c r="CG261" s="203">
        <f t="shared" si="140"/>
        <v>0</v>
      </c>
      <c r="CH261" s="202"/>
      <c r="CI261" s="202"/>
      <c r="CJ261" s="203">
        <f t="shared" si="141"/>
        <v>0</v>
      </c>
    </row>
    <row r="262" spans="2:88" x14ac:dyDescent="0.25">
      <c r="B262" s="180"/>
      <c r="C262" s="180"/>
      <c r="D262" s="181"/>
      <c r="E262" s="38">
        <f t="shared" si="114"/>
        <v>45016</v>
      </c>
      <c r="F262" s="186"/>
      <c r="G262" s="203"/>
      <c r="H262" s="202"/>
      <c r="I262" s="202"/>
      <c r="J262" s="203">
        <f t="shared" si="115"/>
        <v>0</v>
      </c>
      <c r="K262" s="202"/>
      <c r="L262" s="202"/>
      <c r="M262" s="203">
        <f t="shared" si="116"/>
        <v>0</v>
      </c>
      <c r="N262" s="202"/>
      <c r="O262" s="202"/>
      <c r="P262" s="203">
        <f t="shared" si="117"/>
        <v>0</v>
      </c>
      <c r="Q262" s="202"/>
      <c r="R262" s="202"/>
      <c r="S262" s="203">
        <f t="shared" si="118"/>
        <v>0</v>
      </c>
      <c r="T262" s="202"/>
      <c r="U262" s="202"/>
      <c r="V262" s="203">
        <f t="shared" si="119"/>
        <v>0</v>
      </c>
      <c r="W262" s="202"/>
      <c r="X262" s="202"/>
      <c r="Y262" s="203">
        <f t="shared" si="120"/>
        <v>0</v>
      </c>
      <c r="Z262" s="202"/>
      <c r="AA262" s="202"/>
      <c r="AB262" s="203">
        <f t="shared" si="121"/>
        <v>0</v>
      </c>
      <c r="AC262" s="202"/>
      <c r="AD262" s="202"/>
      <c r="AE262" s="203">
        <f t="shared" si="122"/>
        <v>0</v>
      </c>
      <c r="AF262" s="202"/>
      <c r="AG262" s="202"/>
      <c r="AH262" s="203">
        <f t="shared" si="123"/>
        <v>0</v>
      </c>
      <c r="AI262" s="202"/>
      <c r="AJ262" s="202"/>
      <c r="AK262" s="203">
        <f t="shared" si="124"/>
        <v>0</v>
      </c>
      <c r="AL262" s="202"/>
      <c r="AM262" s="202"/>
      <c r="AN262" s="203">
        <f t="shared" si="125"/>
        <v>0</v>
      </c>
      <c r="AO262" s="202"/>
      <c r="AP262" s="202"/>
      <c r="AQ262" s="203">
        <f t="shared" si="126"/>
        <v>0</v>
      </c>
      <c r="AR262" s="202"/>
      <c r="AS262" s="202"/>
      <c r="AT262" s="203">
        <f t="shared" si="127"/>
        <v>0</v>
      </c>
      <c r="AU262" s="202"/>
      <c r="AV262" s="202"/>
      <c r="AW262" s="203">
        <f t="shared" si="128"/>
        <v>0</v>
      </c>
      <c r="AX262" s="202"/>
      <c r="AY262" s="202"/>
      <c r="AZ262" s="203">
        <f t="shared" si="129"/>
        <v>0</v>
      </c>
      <c r="BA262" s="202"/>
      <c r="BB262" s="202"/>
      <c r="BC262" s="203">
        <f t="shared" si="130"/>
        <v>0</v>
      </c>
      <c r="BD262" s="202"/>
      <c r="BE262" s="202"/>
      <c r="BF262" s="203">
        <f t="shared" si="131"/>
        <v>0</v>
      </c>
      <c r="BG262" s="202"/>
      <c r="BH262" s="202"/>
      <c r="BI262" s="203">
        <f t="shared" si="132"/>
        <v>0</v>
      </c>
      <c r="BJ262" s="202"/>
      <c r="BK262" s="202"/>
      <c r="BL262" s="203">
        <f t="shared" si="133"/>
        <v>0</v>
      </c>
      <c r="BM262" s="202"/>
      <c r="BN262" s="202"/>
      <c r="BO262" s="203">
        <f t="shared" si="134"/>
        <v>0</v>
      </c>
      <c r="BP262" s="202"/>
      <c r="BQ262" s="202"/>
      <c r="BR262" s="203">
        <f t="shared" si="135"/>
        <v>0</v>
      </c>
      <c r="BS262" s="202"/>
      <c r="BT262" s="202"/>
      <c r="BU262" s="203">
        <f t="shared" si="136"/>
        <v>0</v>
      </c>
      <c r="BV262" s="202"/>
      <c r="BW262" s="202"/>
      <c r="BX262" s="203">
        <f t="shared" si="137"/>
        <v>0</v>
      </c>
      <c r="BY262" s="202"/>
      <c r="BZ262" s="202"/>
      <c r="CA262" s="203">
        <f t="shared" si="138"/>
        <v>0</v>
      </c>
      <c r="CB262" s="202"/>
      <c r="CC262" s="202"/>
      <c r="CD262" s="203">
        <f t="shared" si="139"/>
        <v>0</v>
      </c>
      <c r="CE262" s="202"/>
      <c r="CF262" s="202"/>
      <c r="CG262" s="203">
        <f t="shared" si="140"/>
        <v>0</v>
      </c>
      <c r="CH262" s="202"/>
      <c r="CI262" s="202"/>
      <c r="CJ262" s="203">
        <f t="shared" si="141"/>
        <v>0</v>
      </c>
    </row>
    <row r="263" spans="2:88" x14ac:dyDescent="0.25">
      <c r="B263" s="180"/>
      <c r="C263" s="180"/>
      <c r="D263" s="181"/>
      <c r="E263" s="38">
        <f t="shared" si="114"/>
        <v>45016</v>
      </c>
      <c r="F263" s="186"/>
      <c r="G263" s="203"/>
      <c r="H263" s="202"/>
      <c r="I263" s="202"/>
      <c r="J263" s="203">
        <f t="shared" si="115"/>
        <v>0</v>
      </c>
      <c r="K263" s="202"/>
      <c r="L263" s="202"/>
      <c r="M263" s="203">
        <f t="shared" si="116"/>
        <v>0</v>
      </c>
      <c r="N263" s="202"/>
      <c r="O263" s="202"/>
      <c r="P263" s="203">
        <f t="shared" si="117"/>
        <v>0</v>
      </c>
      <c r="Q263" s="202"/>
      <c r="R263" s="202"/>
      <c r="S263" s="203">
        <f t="shared" si="118"/>
        <v>0</v>
      </c>
      <c r="T263" s="202"/>
      <c r="U263" s="202"/>
      <c r="V263" s="203">
        <f t="shared" si="119"/>
        <v>0</v>
      </c>
      <c r="W263" s="202"/>
      <c r="X263" s="202"/>
      <c r="Y263" s="203">
        <f t="shared" si="120"/>
        <v>0</v>
      </c>
      <c r="Z263" s="202"/>
      <c r="AA263" s="202"/>
      <c r="AB263" s="203">
        <f t="shared" si="121"/>
        <v>0</v>
      </c>
      <c r="AC263" s="202"/>
      <c r="AD263" s="202"/>
      <c r="AE263" s="203">
        <f t="shared" si="122"/>
        <v>0</v>
      </c>
      <c r="AF263" s="202"/>
      <c r="AG263" s="202"/>
      <c r="AH263" s="203">
        <f t="shared" si="123"/>
        <v>0</v>
      </c>
      <c r="AI263" s="202"/>
      <c r="AJ263" s="202"/>
      <c r="AK263" s="203">
        <f t="shared" si="124"/>
        <v>0</v>
      </c>
      <c r="AL263" s="202"/>
      <c r="AM263" s="202"/>
      <c r="AN263" s="203">
        <f t="shared" si="125"/>
        <v>0</v>
      </c>
      <c r="AO263" s="202"/>
      <c r="AP263" s="202"/>
      <c r="AQ263" s="203">
        <f t="shared" si="126"/>
        <v>0</v>
      </c>
      <c r="AR263" s="202"/>
      <c r="AS263" s="202"/>
      <c r="AT263" s="203">
        <f t="shared" si="127"/>
        <v>0</v>
      </c>
      <c r="AU263" s="202"/>
      <c r="AV263" s="202"/>
      <c r="AW263" s="203">
        <f t="shared" si="128"/>
        <v>0</v>
      </c>
      <c r="AX263" s="202"/>
      <c r="AY263" s="202"/>
      <c r="AZ263" s="203">
        <f t="shared" si="129"/>
        <v>0</v>
      </c>
      <c r="BA263" s="202"/>
      <c r="BB263" s="202"/>
      <c r="BC263" s="203">
        <f t="shared" si="130"/>
        <v>0</v>
      </c>
      <c r="BD263" s="202"/>
      <c r="BE263" s="202"/>
      <c r="BF263" s="203">
        <f t="shared" si="131"/>
        <v>0</v>
      </c>
      <c r="BG263" s="202"/>
      <c r="BH263" s="202"/>
      <c r="BI263" s="203">
        <f t="shared" si="132"/>
        <v>0</v>
      </c>
      <c r="BJ263" s="202"/>
      <c r="BK263" s="202"/>
      <c r="BL263" s="203">
        <f t="shared" si="133"/>
        <v>0</v>
      </c>
      <c r="BM263" s="202"/>
      <c r="BN263" s="202"/>
      <c r="BO263" s="203">
        <f t="shared" si="134"/>
        <v>0</v>
      </c>
      <c r="BP263" s="202"/>
      <c r="BQ263" s="202"/>
      <c r="BR263" s="203">
        <f t="shared" si="135"/>
        <v>0</v>
      </c>
      <c r="BS263" s="202"/>
      <c r="BT263" s="202"/>
      <c r="BU263" s="203">
        <f t="shared" si="136"/>
        <v>0</v>
      </c>
      <c r="BV263" s="202"/>
      <c r="BW263" s="202"/>
      <c r="BX263" s="203">
        <f t="shared" si="137"/>
        <v>0</v>
      </c>
      <c r="BY263" s="202"/>
      <c r="BZ263" s="202"/>
      <c r="CA263" s="203">
        <f t="shared" si="138"/>
        <v>0</v>
      </c>
      <c r="CB263" s="202"/>
      <c r="CC263" s="202"/>
      <c r="CD263" s="203">
        <f t="shared" si="139"/>
        <v>0</v>
      </c>
      <c r="CE263" s="202"/>
      <c r="CF263" s="202"/>
      <c r="CG263" s="203">
        <f t="shared" si="140"/>
        <v>0</v>
      </c>
      <c r="CH263" s="202"/>
      <c r="CI263" s="202"/>
      <c r="CJ263" s="203">
        <f t="shared" si="141"/>
        <v>0</v>
      </c>
    </row>
    <row r="264" spans="2:88" x14ac:dyDescent="0.25">
      <c r="B264" s="180"/>
      <c r="C264" s="180"/>
      <c r="D264" s="181"/>
      <c r="E264" s="38">
        <f t="shared" si="114"/>
        <v>45016</v>
      </c>
      <c r="F264" s="186"/>
      <c r="G264" s="203"/>
      <c r="H264" s="202"/>
      <c r="I264" s="202"/>
      <c r="J264" s="203">
        <f t="shared" si="115"/>
        <v>0</v>
      </c>
      <c r="K264" s="202"/>
      <c r="L264" s="202"/>
      <c r="M264" s="203">
        <f t="shared" si="116"/>
        <v>0</v>
      </c>
      <c r="N264" s="202"/>
      <c r="O264" s="202"/>
      <c r="P264" s="203">
        <f t="shared" si="117"/>
        <v>0</v>
      </c>
      <c r="Q264" s="202"/>
      <c r="R264" s="202"/>
      <c r="S264" s="203">
        <f t="shared" si="118"/>
        <v>0</v>
      </c>
      <c r="T264" s="202"/>
      <c r="U264" s="202"/>
      <c r="V264" s="203">
        <f t="shared" si="119"/>
        <v>0</v>
      </c>
      <c r="W264" s="202"/>
      <c r="X264" s="202"/>
      <c r="Y264" s="203">
        <f t="shared" si="120"/>
        <v>0</v>
      </c>
      <c r="Z264" s="202"/>
      <c r="AA264" s="202"/>
      <c r="AB264" s="203">
        <f t="shared" si="121"/>
        <v>0</v>
      </c>
      <c r="AC264" s="202"/>
      <c r="AD264" s="202"/>
      <c r="AE264" s="203">
        <f t="shared" si="122"/>
        <v>0</v>
      </c>
      <c r="AF264" s="202"/>
      <c r="AG264" s="202"/>
      <c r="AH264" s="203">
        <f t="shared" si="123"/>
        <v>0</v>
      </c>
      <c r="AI264" s="202"/>
      <c r="AJ264" s="202"/>
      <c r="AK264" s="203">
        <f t="shared" si="124"/>
        <v>0</v>
      </c>
      <c r="AL264" s="202"/>
      <c r="AM264" s="202"/>
      <c r="AN264" s="203">
        <f t="shared" si="125"/>
        <v>0</v>
      </c>
      <c r="AO264" s="202"/>
      <c r="AP264" s="202"/>
      <c r="AQ264" s="203">
        <f t="shared" si="126"/>
        <v>0</v>
      </c>
      <c r="AR264" s="202"/>
      <c r="AS264" s="202"/>
      <c r="AT264" s="203">
        <f t="shared" si="127"/>
        <v>0</v>
      </c>
      <c r="AU264" s="202"/>
      <c r="AV264" s="202"/>
      <c r="AW264" s="203">
        <f t="shared" si="128"/>
        <v>0</v>
      </c>
      <c r="AX264" s="202"/>
      <c r="AY264" s="202"/>
      <c r="AZ264" s="203">
        <f t="shared" si="129"/>
        <v>0</v>
      </c>
      <c r="BA264" s="202"/>
      <c r="BB264" s="202"/>
      <c r="BC264" s="203">
        <f t="shared" si="130"/>
        <v>0</v>
      </c>
      <c r="BD264" s="202"/>
      <c r="BE264" s="202"/>
      <c r="BF264" s="203">
        <f t="shared" si="131"/>
        <v>0</v>
      </c>
      <c r="BG264" s="202"/>
      <c r="BH264" s="202"/>
      <c r="BI264" s="203">
        <f t="shared" si="132"/>
        <v>0</v>
      </c>
      <c r="BJ264" s="202"/>
      <c r="BK264" s="202"/>
      <c r="BL264" s="203">
        <f t="shared" si="133"/>
        <v>0</v>
      </c>
      <c r="BM264" s="202"/>
      <c r="BN264" s="202"/>
      <c r="BO264" s="203">
        <f t="shared" si="134"/>
        <v>0</v>
      </c>
      <c r="BP264" s="202"/>
      <c r="BQ264" s="202"/>
      <c r="BR264" s="203">
        <f t="shared" si="135"/>
        <v>0</v>
      </c>
      <c r="BS264" s="202"/>
      <c r="BT264" s="202"/>
      <c r="BU264" s="203">
        <f t="shared" si="136"/>
        <v>0</v>
      </c>
      <c r="BV264" s="202"/>
      <c r="BW264" s="202"/>
      <c r="BX264" s="203">
        <f t="shared" si="137"/>
        <v>0</v>
      </c>
      <c r="BY264" s="202"/>
      <c r="BZ264" s="202"/>
      <c r="CA264" s="203">
        <f t="shared" si="138"/>
        <v>0</v>
      </c>
      <c r="CB264" s="202"/>
      <c r="CC264" s="202"/>
      <c r="CD264" s="203">
        <f t="shared" si="139"/>
        <v>0</v>
      </c>
      <c r="CE264" s="202"/>
      <c r="CF264" s="202"/>
      <c r="CG264" s="203">
        <f t="shared" si="140"/>
        <v>0</v>
      </c>
      <c r="CH264" s="202"/>
      <c r="CI264" s="202"/>
      <c r="CJ264" s="203">
        <f t="shared" si="141"/>
        <v>0</v>
      </c>
    </row>
    <row r="265" spans="2:88" x14ac:dyDescent="0.25">
      <c r="B265" s="180"/>
      <c r="C265" s="180"/>
      <c r="D265" s="181"/>
      <c r="E265" s="38">
        <f t="shared" si="114"/>
        <v>45016</v>
      </c>
      <c r="F265" s="186"/>
      <c r="G265" s="203"/>
      <c r="H265" s="202"/>
      <c r="I265" s="202"/>
      <c r="J265" s="203">
        <f t="shared" si="115"/>
        <v>0</v>
      </c>
      <c r="K265" s="202"/>
      <c r="L265" s="202"/>
      <c r="M265" s="203">
        <f t="shared" si="116"/>
        <v>0</v>
      </c>
      <c r="N265" s="202"/>
      <c r="O265" s="202"/>
      <c r="P265" s="203">
        <f t="shared" si="117"/>
        <v>0</v>
      </c>
      <c r="Q265" s="202"/>
      <c r="R265" s="202"/>
      <c r="S265" s="203">
        <f t="shared" si="118"/>
        <v>0</v>
      </c>
      <c r="T265" s="202"/>
      <c r="U265" s="202"/>
      <c r="V265" s="203">
        <f t="shared" si="119"/>
        <v>0</v>
      </c>
      <c r="W265" s="202"/>
      <c r="X265" s="202"/>
      <c r="Y265" s="203">
        <f t="shared" si="120"/>
        <v>0</v>
      </c>
      <c r="Z265" s="202"/>
      <c r="AA265" s="202"/>
      <c r="AB265" s="203">
        <f t="shared" si="121"/>
        <v>0</v>
      </c>
      <c r="AC265" s="202"/>
      <c r="AD265" s="202"/>
      <c r="AE265" s="203">
        <f t="shared" si="122"/>
        <v>0</v>
      </c>
      <c r="AF265" s="202"/>
      <c r="AG265" s="202"/>
      <c r="AH265" s="203">
        <f t="shared" si="123"/>
        <v>0</v>
      </c>
      <c r="AI265" s="202"/>
      <c r="AJ265" s="202"/>
      <c r="AK265" s="203">
        <f t="shared" si="124"/>
        <v>0</v>
      </c>
      <c r="AL265" s="202"/>
      <c r="AM265" s="202"/>
      <c r="AN265" s="203">
        <f t="shared" si="125"/>
        <v>0</v>
      </c>
      <c r="AO265" s="202"/>
      <c r="AP265" s="202"/>
      <c r="AQ265" s="203">
        <f t="shared" si="126"/>
        <v>0</v>
      </c>
      <c r="AR265" s="202"/>
      <c r="AS265" s="202"/>
      <c r="AT265" s="203">
        <f t="shared" si="127"/>
        <v>0</v>
      </c>
      <c r="AU265" s="202"/>
      <c r="AV265" s="202"/>
      <c r="AW265" s="203">
        <f t="shared" si="128"/>
        <v>0</v>
      </c>
      <c r="AX265" s="202"/>
      <c r="AY265" s="202"/>
      <c r="AZ265" s="203">
        <f t="shared" si="129"/>
        <v>0</v>
      </c>
      <c r="BA265" s="202"/>
      <c r="BB265" s="202"/>
      <c r="BC265" s="203">
        <f t="shared" si="130"/>
        <v>0</v>
      </c>
      <c r="BD265" s="202"/>
      <c r="BE265" s="202"/>
      <c r="BF265" s="203">
        <f t="shared" si="131"/>
        <v>0</v>
      </c>
      <c r="BG265" s="202"/>
      <c r="BH265" s="202"/>
      <c r="BI265" s="203">
        <f t="shared" si="132"/>
        <v>0</v>
      </c>
      <c r="BJ265" s="202"/>
      <c r="BK265" s="202"/>
      <c r="BL265" s="203">
        <f t="shared" si="133"/>
        <v>0</v>
      </c>
      <c r="BM265" s="202"/>
      <c r="BN265" s="202"/>
      <c r="BO265" s="203">
        <f t="shared" si="134"/>
        <v>0</v>
      </c>
      <c r="BP265" s="202"/>
      <c r="BQ265" s="202"/>
      <c r="BR265" s="203">
        <f t="shared" si="135"/>
        <v>0</v>
      </c>
      <c r="BS265" s="202"/>
      <c r="BT265" s="202"/>
      <c r="BU265" s="203">
        <f t="shared" si="136"/>
        <v>0</v>
      </c>
      <c r="BV265" s="202"/>
      <c r="BW265" s="202"/>
      <c r="BX265" s="203">
        <f t="shared" si="137"/>
        <v>0</v>
      </c>
      <c r="BY265" s="202"/>
      <c r="BZ265" s="202"/>
      <c r="CA265" s="203">
        <f t="shared" si="138"/>
        <v>0</v>
      </c>
      <c r="CB265" s="202"/>
      <c r="CC265" s="202"/>
      <c r="CD265" s="203">
        <f t="shared" si="139"/>
        <v>0</v>
      </c>
      <c r="CE265" s="202"/>
      <c r="CF265" s="202"/>
      <c r="CG265" s="203">
        <f t="shared" si="140"/>
        <v>0</v>
      </c>
      <c r="CH265" s="202"/>
      <c r="CI265" s="202"/>
      <c r="CJ265" s="203">
        <f t="shared" si="141"/>
        <v>0</v>
      </c>
    </row>
    <row r="266" spans="2:88" x14ac:dyDescent="0.25">
      <c r="B266" s="180"/>
      <c r="C266" s="180"/>
      <c r="D266" s="181"/>
      <c r="E266" s="38">
        <f t="shared" si="114"/>
        <v>45016</v>
      </c>
      <c r="F266" s="186"/>
      <c r="G266" s="203"/>
      <c r="H266" s="202"/>
      <c r="I266" s="202"/>
      <c r="J266" s="203">
        <f t="shared" si="115"/>
        <v>0</v>
      </c>
      <c r="K266" s="202"/>
      <c r="L266" s="202"/>
      <c r="M266" s="203">
        <f t="shared" si="116"/>
        <v>0</v>
      </c>
      <c r="N266" s="202"/>
      <c r="O266" s="202"/>
      <c r="P266" s="203">
        <f t="shared" si="117"/>
        <v>0</v>
      </c>
      <c r="Q266" s="202"/>
      <c r="R266" s="202"/>
      <c r="S266" s="203">
        <f t="shared" si="118"/>
        <v>0</v>
      </c>
      <c r="T266" s="202"/>
      <c r="U266" s="202"/>
      <c r="V266" s="203">
        <f t="shared" si="119"/>
        <v>0</v>
      </c>
      <c r="W266" s="202"/>
      <c r="X266" s="202"/>
      <c r="Y266" s="203">
        <f t="shared" si="120"/>
        <v>0</v>
      </c>
      <c r="Z266" s="202"/>
      <c r="AA266" s="202"/>
      <c r="AB266" s="203">
        <f t="shared" si="121"/>
        <v>0</v>
      </c>
      <c r="AC266" s="202"/>
      <c r="AD266" s="202"/>
      <c r="AE266" s="203">
        <f t="shared" si="122"/>
        <v>0</v>
      </c>
      <c r="AF266" s="202"/>
      <c r="AG266" s="202"/>
      <c r="AH266" s="203">
        <f t="shared" si="123"/>
        <v>0</v>
      </c>
      <c r="AI266" s="202"/>
      <c r="AJ266" s="202"/>
      <c r="AK266" s="203">
        <f t="shared" si="124"/>
        <v>0</v>
      </c>
      <c r="AL266" s="202"/>
      <c r="AM266" s="202"/>
      <c r="AN266" s="203">
        <f t="shared" si="125"/>
        <v>0</v>
      </c>
      <c r="AO266" s="202"/>
      <c r="AP266" s="202"/>
      <c r="AQ266" s="203">
        <f t="shared" si="126"/>
        <v>0</v>
      </c>
      <c r="AR266" s="202"/>
      <c r="AS266" s="202"/>
      <c r="AT266" s="203">
        <f t="shared" si="127"/>
        <v>0</v>
      </c>
      <c r="AU266" s="202"/>
      <c r="AV266" s="202"/>
      <c r="AW266" s="203">
        <f t="shared" si="128"/>
        <v>0</v>
      </c>
      <c r="AX266" s="202"/>
      <c r="AY266" s="202"/>
      <c r="AZ266" s="203">
        <f t="shared" si="129"/>
        <v>0</v>
      </c>
      <c r="BA266" s="202"/>
      <c r="BB266" s="202"/>
      <c r="BC266" s="203">
        <f t="shared" si="130"/>
        <v>0</v>
      </c>
      <c r="BD266" s="202"/>
      <c r="BE266" s="202"/>
      <c r="BF266" s="203">
        <f t="shared" si="131"/>
        <v>0</v>
      </c>
      <c r="BG266" s="202"/>
      <c r="BH266" s="202"/>
      <c r="BI266" s="203">
        <f t="shared" si="132"/>
        <v>0</v>
      </c>
      <c r="BJ266" s="202"/>
      <c r="BK266" s="202"/>
      <c r="BL266" s="203">
        <f t="shared" si="133"/>
        <v>0</v>
      </c>
      <c r="BM266" s="202"/>
      <c r="BN266" s="202"/>
      <c r="BO266" s="203">
        <f t="shared" si="134"/>
        <v>0</v>
      </c>
      <c r="BP266" s="202"/>
      <c r="BQ266" s="202"/>
      <c r="BR266" s="203">
        <f t="shared" si="135"/>
        <v>0</v>
      </c>
      <c r="BS266" s="202"/>
      <c r="BT266" s="202"/>
      <c r="BU266" s="203">
        <f t="shared" si="136"/>
        <v>0</v>
      </c>
      <c r="BV266" s="202"/>
      <c r="BW266" s="202"/>
      <c r="BX266" s="203">
        <f t="shared" si="137"/>
        <v>0</v>
      </c>
      <c r="BY266" s="202"/>
      <c r="BZ266" s="202"/>
      <c r="CA266" s="203">
        <f t="shared" si="138"/>
        <v>0</v>
      </c>
      <c r="CB266" s="202"/>
      <c r="CC266" s="202"/>
      <c r="CD266" s="203">
        <f t="shared" si="139"/>
        <v>0</v>
      </c>
      <c r="CE266" s="202"/>
      <c r="CF266" s="202"/>
      <c r="CG266" s="203">
        <f t="shared" si="140"/>
        <v>0</v>
      </c>
      <c r="CH266" s="202"/>
      <c r="CI266" s="202"/>
      <c r="CJ266" s="203">
        <f t="shared" si="141"/>
        <v>0</v>
      </c>
    </row>
    <row r="267" spans="2:88" x14ac:dyDescent="0.25">
      <c r="B267" s="180"/>
      <c r="C267" s="180"/>
      <c r="D267" s="181"/>
      <c r="E267" s="38">
        <f t="shared" si="114"/>
        <v>45016</v>
      </c>
      <c r="F267" s="186"/>
      <c r="G267" s="203"/>
      <c r="H267" s="202"/>
      <c r="I267" s="202"/>
      <c r="J267" s="203">
        <f t="shared" si="115"/>
        <v>0</v>
      </c>
      <c r="K267" s="202"/>
      <c r="L267" s="202"/>
      <c r="M267" s="203">
        <f t="shared" si="116"/>
        <v>0</v>
      </c>
      <c r="N267" s="202"/>
      <c r="O267" s="202"/>
      <c r="P267" s="203">
        <f t="shared" si="117"/>
        <v>0</v>
      </c>
      <c r="Q267" s="202"/>
      <c r="R267" s="202"/>
      <c r="S267" s="203">
        <f t="shared" si="118"/>
        <v>0</v>
      </c>
      <c r="T267" s="202"/>
      <c r="U267" s="202"/>
      <c r="V267" s="203">
        <f t="shared" si="119"/>
        <v>0</v>
      </c>
      <c r="W267" s="202"/>
      <c r="X267" s="202"/>
      <c r="Y267" s="203">
        <f t="shared" si="120"/>
        <v>0</v>
      </c>
      <c r="Z267" s="202"/>
      <c r="AA267" s="202"/>
      <c r="AB267" s="203">
        <f t="shared" si="121"/>
        <v>0</v>
      </c>
      <c r="AC267" s="202"/>
      <c r="AD267" s="202"/>
      <c r="AE267" s="203">
        <f t="shared" si="122"/>
        <v>0</v>
      </c>
      <c r="AF267" s="202"/>
      <c r="AG267" s="202"/>
      <c r="AH267" s="203">
        <f t="shared" si="123"/>
        <v>0</v>
      </c>
      <c r="AI267" s="202"/>
      <c r="AJ267" s="202"/>
      <c r="AK267" s="203">
        <f t="shared" si="124"/>
        <v>0</v>
      </c>
      <c r="AL267" s="202"/>
      <c r="AM267" s="202"/>
      <c r="AN267" s="203">
        <f t="shared" si="125"/>
        <v>0</v>
      </c>
      <c r="AO267" s="202"/>
      <c r="AP267" s="202"/>
      <c r="AQ267" s="203">
        <f t="shared" si="126"/>
        <v>0</v>
      </c>
      <c r="AR267" s="202"/>
      <c r="AS267" s="202"/>
      <c r="AT267" s="203">
        <f t="shared" si="127"/>
        <v>0</v>
      </c>
      <c r="AU267" s="202"/>
      <c r="AV267" s="202"/>
      <c r="AW267" s="203">
        <f t="shared" si="128"/>
        <v>0</v>
      </c>
      <c r="AX267" s="202"/>
      <c r="AY267" s="202"/>
      <c r="AZ267" s="203">
        <f t="shared" si="129"/>
        <v>0</v>
      </c>
      <c r="BA267" s="202"/>
      <c r="BB267" s="202"/>
      <c r="BC267" s="203">
        <f t="shared" si="130"/>
        <v>0</v>
      </c>
      <c r="BD267" s="202"/>
      <c r="BE267" s="202"/>
      <c r="BF267" s="203">
        <f t="shared" si="131"/>
        <v>0</v>
      </c>
      <c r="BG267" s="202"/>
      <c r="BH267" s="202"/>
      <c r="BI267" s="203">
        <f t="shared" si="132"/>
        <v>0</v>
      </c>
      <c r="BJ267" s="202"/>
      <c r="BK267" s="202"/>
      <c r="BL267" s="203">
        <f t="shared" si="133"/>
        <v>0</v>
      </c>
      <c r="BM267" s="202"/>
      <c r="BN267" s="202"/>
      <c r="BO267" s="203">
        <f t="shared" si="134"/>
        <v>0</v>
      </c>
      <c r="BP267" s="202"/>
      <c r="BQ267" s="202"/>
      <c r="BR267" s="203">
        <f t="shared" si="135"/>
        <v>0</v>
      </c>
      <c r="BS267" s="202"/>
      <c r="BT267" s="202"/>
      <c r="BU267" s="203">
        <f t="shared" si="136"/>
        <v>0</v>
      </c>
      <c r="BV267" s="202"/>
      <c r="BW267" s="202"/>
      <c r="BX267" s="203">
        <f t="shared" si="137"/>
        <v>0</v>
      </c>
      <c r="BY267" s="202"/>
      <c r="BZ267" s="202"/>
      <c r="CA267" s="203">
        <f t="shared" si="138"/>
        <v>0</v>
      </c>
      <c r="CB267" s="202"/>
      <c r="CC267" s="202"/>
      <c r="CD267" s="203">
        <f t="shared" si="139"/>
        <v>0</v>
      </c>
      <c r="CE267" s="202"/>
      <c r="CF267" s="202"/>
      <c r="CG267" s="203">
        <f t="shared" si="140"/>
        <v>0</v>
      </c>
      <c r="CH267" s="202"/>
      <c r="CI267" s="202"/>
      <c r="CJ267" s="203">
        <f t="shared" si="141"/>
        <v>0</v>
      </c>
    </row>
    <row r="268" spans="2:88" x14ac:dyDescent="0.25">
      <c r="B268" s="180"/>
      <c r="C268" s="180"/>
      <c r="D268" s="181"/>
      <c r="E268" s="38">
        <f t="shared" si="114"/>
        <v>45016</v>
      </c>
      <c r="F268" s="186"/>
      <c r="G268" s="203"/>
      <c r="H268" s="202"/>
      <c r="I268" s="202"/>
      <c r="J268" s="203">
        <f t="shared" si="115"/>
        <v>0</v>
      </c>
      <c r="K268" s="202"/>
      <c r="L268" s="202"/>
      <c r="M268" s="203">
        <f t="shared" si="116"/>
        <v>0</v>
      </c>
      <c r="N268" s="202"/>
      <c r="O268" s="202"/>
      <c r="P268" s="203">
        <f t="shared" si="117"/>
        <v>0</v>
      </c>
      <c r="Q268" s="202"/>
      <c r="R268" s="202"/>
      <c r="S268" s="203">
        <f t="shared" si="118"/>
        <v>0</v>
      </c>
      <c r="T268" s="202"/>
      <c r="U268" s="202"/>
      <c r="V268" s="203">
        <f t="shared" si="119"/>
        <v>0</v>
      </c>
      <c r="W268" s="202"/>
      <c r="X268" s="202"/>
      <c r="Y268" s="203">
        <f t="shared" si="120"/>
        <v>0</v>
      </c>
      <c r="Z268" s="202"/>
      <c r="AA268" s="202"/>
      <c r="AB268" s="203">
        <f t="shared" si="121"/>
        <v>0</v>
      </c>
      <c r="AC268" s="202"/>
      <c r="AD268" s="202"/>
      <c r="AE268" s="203">
        <f t="shared" si="122"/>
        <v>0</v>
      </c>
      <c r="AF268" s="202"/>
      <c r="AG268" s="202"/>
      <c r="AH268" s="203">
        <f t="shared" si="123"/>
        <v>0</v>
      </c>
      <c r="AI268" s="202"/>
      <c r="AJ268" s="202"/>
      <c r="AK268" s="203">
        <f t="shared" si="124"/>
        <v>0</v>
      </c>
      <c r="AL268" s="202"/>
      <c r="AM268" s="202"/>
      <c r="AN268" s="203">
        <f t="shared" si="125"/>
        <v>0</v>
      </c>
      <c r="AO268" s="202"/>
      <c r="AP268" s="202"/>
      <c r="AQ268" s="203">
        <f t="shared" si="126"/>
        <v>0</v>
      </c>
      <c r="AR268" s="202"/>
      <c r="AS268" s="202"/>
      <c r="AT268" s="203">
        <f t="shared" si="127"/>
        <v>0</v>
      </c>
      <c r="AU268" s="202"/>
      <c r="AV268" s="202"/>
      <c r="AW268" s="203">
        <f t="shared" si="128"/>
        <v>0</v>
      </c>
      <c r="AX268" s="202"/>
      <c r="AY268" s="202"/>
      <c r="AZ268" s="203">
        <f t="shared" si="129"/>
        <v>0</v>
      </c>
      <c r="BA268" s="202"/>
      <c r="BB268" s="202"/>
      <c r="BC268" s="203">
        <f t="shared" si="130"/>
        <v>0</v>
      </c>
      <c r="BD268" s="202"/>
      <c r="BE268" s="202"/>
      <c r="BF268" s="203">
        <f t="shared" si="131"/>
        <v>0</v>
      </c>
      <c r="BG268" s="202"/>
      <c r="BH268" s="202"/>
      <c r="BI268" s="203">
        <f t="shared" si="132"/>
        <v>0</v>
      </c>
      <c r="BJ268" s="202"/>
      <c r="BK268" s="202"/>
      <c r="BL268" s="203">
        <f t="shared" si="133"/>
        <v>0</v>
      </c>
      <c r="BM268" s="202"/>
      <c r="BN268" s="202"/>
      <c r="BO268" s="203">
        <f t="shared" si="134"/>
        <v>0</v>
      </c>
      <c r="BP268" s="202"/>
      <c r="BQ268" s="202"/>
      <c r="BR268" s="203">
        <f t="shared" si="135"/>
        <v>0</v>
      </c>
      <c r="BS268" s="202"/>
      <c r="BT268" s="202"/>
      <c r="BU268" s="203">
        <f t="shared" si="136"/>
        <v>0</v>
      </c>
      <c r="BV268" s="202"/>
      <c r="BW268" s="202"/>
      <c r="BX268" s="203">
        <f t="shared" si="137"/>
        <v>0</v>
      </c>
      <c r="BY268" s="202"/>
      <c r="BZ268" s="202"/>
      <c r="CA268" s="203">
        <f t="shared" si="138"/>
        <v>0</v>
      </c>
      <c r="CB268" s="202"/>
      <c r="CC268" s="202"/>
      <c r="CD268" s="203">
        <f t="shared" si="139"/>
        <v>0</v>
      </c>
      <c r="CE268" s="202"/>
      <c r="CF268" s="202"/>
      <c r="CG268" s="203">
        <f t="shared" si="140"/>
        <v>0</v>
      </c>
      <c r="CH268" s="202"/>
      <c r="CI268" s="202"/>
      <c r="CJ268" s="203">
        <f t="shared" si="141"/>
        <v>0</v>
      </c>
    </row>
    <row r="269" spans="2:88" x14ac:dyDescent="0.25">
      <c r="B269" s="180"/>
      <c r="C269" s="180"/>
      <c r="D269" s="181"/>
      <c r="E269" s="38">
        <f t="shared" si="114"/>
        <v>45016</v>
      </c>
      <c r="F269" s="186"/>
      <c r="G269" s="203"/>
      <c r="H269" s="202"/>
      <c r="I269" s="202"/>
      <c r="J269" s="203">
        <f t="shared" si="115"/>
        <v>0</v>
      </c>
      <c r="K269" s="202"/>
      <c r="L269" s="202"/>
      <c r="M269" s="203">
        <f t="shared" si="116"/>
        <v>0</v>
      </c>
      <c r="N269" s="202"/>
      <c r="O269" s="202"/>
      <c r="P269" s="203">
        <f t="shared" si="117"/>
        <v>0</v>
      </c>
      <c r="Q269" s="202"/>
      <c r="R269" s="202"/>
      <c r="S269" s="203">
        <f t="shared" si="118"/>
        <v>0</v>
      </c>
      <c r="T269" s="202"/>
      <c r="U269" s="202"/>
      <c r="V269" s="203">
        <f t="shared" si="119"/>
        <v>0</v>
      </c>
      <c r="W269" s="202"/>
      <c r="X269" s="202"/>
      <c r="Y269" s="203">
        <f t="shared" si="120"/>
        <v>0</v>
      </c>
      <c r="Z269" s="202"/>
      <c r="AA269" s="202"/>
      <c r="AB269" s="203">
        <f t="shared" si="121"/>
        <v>0</v>
      </c>
      <c r="AC269" s="202"/>
      <c r="AD269" s="202"/>
      <c r="AE269" s="203">
        <f t="shared" si="122"/>
        <v>0</v>
      </c>
      <c r="AF269" s="202"/>
      <c r="AG269" s="202"/>
      <c r="AH269" s="203">
        <f t="shared" si="123"/>
        <v>0</v>
      </c>
      <c r="AI269" s="202"/>
      <c r="AJ269" s="202"/>
      <c r="AK269" s="203">
        <f t="shared" si="124"/>
        <v>0</v>
      </c>
      <c r="AL269" s="202"/>
      <c r="AM269" s="202"/>
      <c r="AN269" s="203">
        <f t="shared" si="125"/>
        <v>0</v>
      </c>
      <c r="AO269" s="202"/>
      <c r="AP269" s="202"/>
      <c r="AQ269" s="203">
        <f t="shared" si="126"/>
        <v>0</v>
      </c>
      <c r="AR269" s="202"/>
      <c r="AS269" s="202"/>
      <c r="AT269" s="203">
        <f t="shared" si="127"/>
        <v>0</v>
      </c>
      <c r="AU269" s="202"/>
      <c r="AV269" s="202"/>
      <c r="AW269" s="203">
        <f t="shared" si="128"/>
        <v>0</v>
      </c>
      <c r="AX269" s="202"/>
      <c r="AY269" s="202"/>
      <c r="AZ269" s="203">
        <f t="shared" si="129"/>
        <v>0</v>
      </c>
      <c r="BA269" s="202"/>
      <c r="BB269" s="202"/>
      <c r="BC269" s="203">
        <f t="shared" si="130"/>
        <v>0</v>
      </c>
      <c r="BD269" s="202"/>
      <c r="BE269" s="202"/>
      <c r="BF269" s="203">
        <f t="shared" si="131"/>
        <v>0</v>
      </c>
      <c r="BG269" s="202"/>
      <c r="BH269" s="202"/>
      <c r="BI269" s="203">
        <f t="shared" si="132"/>
        <v>0</v>
      </c>
      <c r="BJ269" s="202"/>
      <c r="BK269" s="202"/>
      <c r="BL269" s="203">
        <f t="shared" si="133"/>
        <v>0</v>
      </c>
      <c r="BM269" s="202"/>
      <c r="BN269" s="202"/>
      <c r="BO269" s="203">
        <f t="shared" si="134"/>
        <v>0</v>
      </c>
      <c r="BP269" s="202"/>
      <c r="BQ269" s="202"/>
      <c r="BR269" s="203">
        <f t="shared" si="135"/>
        <v>0</v>
      </c>
      <c r="BS269" s="202"/>
      <c r="BT269" s="202"/>
      <c r="BU269" s="203">
        <f t="shared" si="136"/>
        <v>0</v>
      </c>
      <c r="BV269" s="202"/>
      <c r="BW269" s="202"/>
      <c r="BX269" s="203">
        <f t="shared" si="137"/>
        <v>0</v>
      </c>
      <c r="BY269" s="202"/>
      <c r="BZ269" s="202"/>
      <c r="CA269" s="203">
        <f t="shared" si="138"/>
        <v>0</v>
      </c>
      <c r="CB269" s="202"/>
      <c r="CC269" s="202"/>
      <c r="CD269" s="203">
        <f t="shared" si="139"/>
        <v>0</v>
      </c>
      <c r="CE269" s="202"/>
      <c r="CF269" s="202"/>
      <c r="CG269" s="203">
        <f t="shared" si="140"/>
        <v>0</v>
      </c>
      <c r="CH269" s="202"/>
      <c r="CI269" s="202"/>
      <c r="CJ269" s="203">
        <f t="shared" si="141"/>
        <v>0</v>
      </c>
    </row>
    <row r="270" spans="2:88" x14ac:dyDescent="0.25">
      <c r="B270" s="180"/>
      <c r="C270" s="180"/>
      <c r="D270" s="181"/>
      <c r="E270" s="38">
        <f t="shared" si="114"/>
        <v>45016</v>
      </c>
      <c r="F270" s="186"/>
      <c r="G270" s="203"/>
      <c r="H270" s="202"/>
      <c r="I270" s="202"/>
      <c r="J270" s="203">
        <f t="shared" si="115"/>
        <v>0</v>
      </c>
      <c r="K270" s="202"/>
      <c r="L270" s="202"/>
      <c r="M270" s="203">
        <f t="shared" si="116"/>
        <v>0</v>
      </c>
      <c r="N270" s="202"/>
      <c r="O270" s="202"/>
      <c r="P270" s="203">
        <f t="shared" si="117"/>
        <v>0</v>
      </c>
      <c r="Q270" s="202"/>
      <c r="R270" s="202"/>
      <c r="S270" s="203">
        <f t="shared" si="118"/>
        <v>0</v>
      </c>
      <c r="T270" s="202"/>
      <c r="U270" s="202"/>
      <c r="V270" s="203">
        <f t="shared" si="119"/>
        <v>0</v>
      </c>
      <c r="W270" s="202"/>
      <c r="X270" s="202"/>
      <c r="Y270" s="203">
        <f t="shared" si="120"/>
        <v>0</v>
      </c>
      <c r="Z270" s="202"/>
      <c r="AA270" s="202"/>
      <c r="AB270" s="203">
        <f t="shared" si="121"/>
        <v>0</v>
      </c>
      <c r="AC270" s="202"/>
      <c r="AD270" s="202"/>
      <c r="AE270" s="203">
        <f t="shared" si="122"/>
        <v>0</v>
      </c>
      <c r="AF270" s="202"/>
      <c r="AG270" s="202"/>
      <c r="AH270" s="203">
        <f t="shared" si="123"/>
        <v>0</v>
      </c>
      <c r="AI270" s="202"/>
      <c r="AJ270" s="202"/>
      <c r="AK270" s="203">
        <f t="shared" si="124"/>
        <v>0</v>
      </c>
      <c r="AL270" s="202"/>
      <c r="AM270" s="202"/>
      <c r="AN270" s="203">
        <f t="shared" si="125"/>
        <v>0</v>
      </c>
      <c r="AO270" s="202"/>
      <c r="AP270" s="202"/>
      <c r="AQ270" s="203">
        <f t="shared" si="126"/>
        <v>0</v>
      </c>
      <c r="AR270" s="202"/>
      <c r="AS270" s="202"/>
      <c r="AT270" s="203">
        <f t="shared" si="127"/>
        <v>0</v>
      </c>
      <c r="AU270" s="202"/>
      <c r="AV270" s="202"/>
      <c r="AW270" s="203">
        <f t="shared" si="128"/>
        <v>0</v>
      </c>
      <c r="AX270" s="202"/>
      <c r="AY270" s="202"/>
      <c r="AZ270" s="203">
        <f t="shared" si="129"/>
        <v>0</v>
      </c>
      <c r="BA270" s="202"/>
      <c r="BB270" s="202"/>
      <c r="BC270" s="203">
        <f t="shared" si="130"/>
        <v>0</v>
      </c>
      <c r="BD270" s="202"/>
      <c r="BE270" s="202"/>
      <c r="BF270" s="203">
        <f t="shared" si="131"/>
        <v>0</v>
      </c>
      <c r="BG270" s="202"/>
      <c r="BH270" s="202"/>
      <c r="BI270" s="203">
        <f t="shared" si="132"/>
        <v>0</v>
      </c>
      <c r="BJ270" s="202"/>
      <c r="BK270" s="202"/>
      <c r="BL270" s="203">
        <f t="shared" si="133"/>
        <v>0</v>
      </c>
      <c r="BM270" s="202"/>
      <c r="BN270" s="202"/>
      <c r="BO270" s="203">
        <f t="shared" si="134"/>
        <v>0</v>
      </c>
      <c r="BP270" s="202"/>
      <c r="BQ270" s="202"/>
      <c r="BR270" s="203">
        <f t="shared" si="135"/>
        <v>0</v>
      </c>
      <c r="BS270" s="202"/>
      <c r="BT270" s="202"/>
      <c r="BU270" s="203">
        <f t="shared" si="136"/>
        <v>0</v>
      </c>
      <c r="BV270" s="202"/>
      <c r="BW270" s="202"/>
      <c r="BX270" s="203">
        <f t="shared" si="137"/>
        <v>0</v>
      </c>
      <c r="BY270" s="202"/>
      <c r="BZ270" s="202"/>
      <c r="CA270" s="203">
        <f t="shared" si="138"/>
        <v>0</v>
      </c>
      <c r="CB270" s="202"/>
      <c r="CC270" s="202"/>
      <c r="CD270" s="203">
        <f t="shared" si="139"/>
        <v>0</v>
      </c>
      <c r="CE270" s="202"/>
      <c r="CF270" s="202"/>
      <c r="CG270" s="203">
        <f t="shared" si="140"/>
        <v>0</v>
      </c>
      <c r="CH270" s="202"/>
      <c r="CI270" s="202"/>
      <c r="CJ270" s="203">
        <f t="shared" si="141"/>
        <v>0</v>
      </c>
    </row>
    <row r="271" spans="2:88" x14ac:dyDescent="0.25">
      <c r="B271" s="180"/>
      <c r="C271" s="180"/>
      <c r="D271" s="181"/>
      <c r="E271" s="38">
        <f t="shared" ref="E271:E334" si="142">+$D$10</f>
        <v>45016</v>
      </c>
      <c r="F271" s="186"/>
      <c r="G271" s="203"/>
      <c r="H271" s="202"/>
      <c r="I271" s="202"/>
      <c r="J271" s="203">
        <f t="shared" si="115"/>
        <v>0</v>
      </c>
      <c r="K271" s="202"/>
      <c r="L271" s="202"/>
      <c r="M271" s="203">
        <f t="shared" si="116"/>
        <v>0</v>
      </c>
      <c r="N271" s="202"/>
      <c r="O271" s="202"/>
      <c r="P271" s="203">
        <f t="shared" si="117"/>
        <v>0</v>
      </c>
      <c r="Q271" s="202"/>
      <c r="R271" s="202"/>
      <c r="S271" s="203">
        <f t="shared" si="118"/>
        <v>0</v>
      </c>
      <c r="T271" s="202"/>
      <c r="U271" s="202"/>
      <c r="V271" s="203">
        <f t="shared" si="119"/>
        <v>0</v>
      </c>
      <c r="W271" s="202"/>
      <c r="X271" s="202"/>
      <c r="Y271" s="203">
        <f t="shared" si="120"/>
        <v>0</v>
      </c>
      <c r="Z271" s="202"/>
      <c r="AA271" s="202"/>
      <c r="AB271" s="203">
        <f t="shared" si="121"/>
        <v>0</v>
      </c>
      <c r="AC271" s="202"/>
      <c r="AD271" s="202"/>
      <c r="AE271" s="203">
        <f t="shared" si="122"/>
        <v>0</v>
      </c>
      <c r="AF271" s="202"/>
      <c r="AG271" s="202"/>
      <c r="AH271" s="203">
        <f t="shared" si="123"/>
        <v>0</v>
      </c>
      <c r="AI271" s="202"/>
      <c r="AJ271" s="202"/>
      <c r="AK271" s="203">
        <f t="shared" si="124"/>
        <v>0</v>
      </c>
      <c r="AL271" s="202"/>
      <c r="AM271" s="202"/>
      <c r="AN271" s="203">
        <f t="shared" si="125"/>
        <v>0</v>
      </c>
      <c r="AO271" s="202"/>
      <c r="AP271" s="202"/>
      <c r="AQ271" s="203">
        <f t="shared" si="126"/>
        <v>0</v>
      </c>
      <c r="AR271" s="202"/>
      <c r="AS271" s="202"/>
      <c r="AT271" s="203">
        <f t="shared" si="127"/>
        <v>0</v>
      </c>
      <c r="AU271" s="202"/>
      <c r="AV271" s="202"/>
      <c r="AW271" s="203">
        <f t="shared" si="128"/>
        <v>0</v>
      </c>
      <c r="AX271" s="202"/>
      <c r="AY271" s="202"/>
      <c r="AZ271" s="203">
        <f t="shared" si="129"/>
        <v>0</v>
      </c>
      <c r="BA271" s="202"/>
      <c r="BB271" s="202"/>
      <c r="BC271" s="203">
        <f t="shared" si="130"/>
        <v>0</v>
      </c>
      <c r="BD271" s="202"/>
      <c r="BE271" s="202"/>
      <c r="BF271" s="203">
        <f t="shared" si="131"/>
        <v>0</v>
      </c>
      <c r="BG271" s="202"/>
      <c r="BH271" s="202"/>
      <c r="BI271" s="203">
        <f t="shared" si="132"/>
        <v>0</v>
      </c>
      <c r="BJ271" s="202"/>
      <c r="BK271" s="202"/>
      <c r="BL271" s="203">
        <f t="shared" si="133"/>
        <v>0</v>
      </c>
      <c r="BM271" s="202"/>
      <c r="BN271" s="202"/>
      <c r="BO271" s="203">
        <f t="shared" si="134"/>
        <v>0</v>
      </c>
      <c r="BP271" s="202"/>
      <c r="BQ271" s="202"/>
      <c r="BR271" s="203">
        <f t="shared" si="135"/>
        <v>0</v>
      </c>
      <c r="BS271" s="202"/>
      <c r="BT271" s="202"/>
      <c r="BU271" s="203">
        <f t="shared" si="136"/>
        <v>0</v>
      </c>
      <c r="BV271" s="202"/>
      <c r="BW271" s="202"/>
      <c r="BX271" s="203">
        <f t="shared" si="137"/>
        <v>0</v>
      </c>
      <c r="BY271" s="202"/>
      <c r="BZ271" s="202"/>
      <c r="CA271" s="203">
        <f t="shared" si="138"/>
        <v>0</v>
      </c>
      <c r="CB271" s="202"/>
      <c r="CC271" s="202"/>
      <c r="CD271" s="203">
        <f t="shared" si="139"/>
        <v>0</v>
      </c>
      <c r="CE271" s="202"/>
      <c r="CF271" s="202"/>
      <c r="CG271" s="203">
        <f t="shared" si="140"/>
        <v>0</v>
      </c>
      <c r="CH271" s="202"/>
      <c r="CI271" s="202"/>
      <c r="CJ271" s="203">
        <f t="shared" si="141"/>
        <v>0</v>
      </c>
    </row>
    <row r="272" spans="2:88" x14ac:dyDescent="0.25">
      <c r="B272" s="180"/>
      <c r="C272" s="180"/>
      <c r="D272" s="181"/>
      <c r="E272" s="38">
        <f t="shared" si="142"/>
        <v>45016</v>
      </c>
      <c r="F272" s="186"/>
      <c r="G272" s="203"/>
      <c r="H272" s="202"/>
      <c r="I272" s="202"/>
      <c r="J272" s="203">
        <f t="shared" ref="J272:J335" si="143">SUM(H272:I272)</f>
        <v>0</v>
      </c>
      <c r="K272" s="202"/>
      <c r="L272" s="202"/>
      <c r="M272" s="203">
        <f t="shared" ref="M272:M335" si="144">SUM(K272:L272)</f>
        <v>0</v>
      </c>
      <c r="N272" s="202"/>
      <c r="O272" s="202"/>
      <c r="P272" s="203">
        <f t="shared" ref="P272:P335" si="145">SUM(N272:O272)</f>
        <v>0</v>
      </c>
      <c r="Q272" s="202"/>
      <c r="R272" s="202"/>
      <c r="S272" s="203">
        <f t="shared" ref="S272:S335" si="146">SUM(Q272:R272)</f>
        <v>0</v>
      </c>
      <c r="T272" s="202"/>
      <c r="U272" s="202"/>
      <c r="V272" s="203">
        <f t="shared" ref="V272:V335" si="147">SUM(T272:U272)</f>
        <v>0</v>
      </c>
      <c r="W272" s="202"/>
      <c r="X272" s="202"/>
      <c r="Y272" s="203">
        <f t="shared" ref="Y272:Y335" si="148">SUM(W272:X272)</f>
        <v>0</v>
      </c>
      <c r="Z272" s="202"/>
      <c r="AA272" s="202"/>
      <c r="AB272" s="203">
        <f t="shared" ref="AB272:AB335" si="149">SUM(Z272:AA272)</f>
        <v>0</v>
      </c>
      <c r="AC272" s="202"/>
      <c r="AD272" s="202"/>
      <c r="AE272" s="203">
        <f t="shared" ref="AE272:AE335" si="150">SUM(AC272:AD272)</f>
        <v>0</v>
      </c>
      <c r="AF272" s="202"/>
      <c r="AG272" s="202"/>
      <c r="AH272" s="203">
        <f t="shared" ref="AH272:AH335" si="151">SUM(AF272:AG272)</f>
        <v>0</v>
      </c>
      <c r="AI272" s="202"/>
      <c r="AJ272" s="202"/>
      <c r="AK272" s="203">
        <f t="shared" ref="AK272:AK335" si="152">SUM(AI272:AJ272)</f>
        <v>0</v>
      </c>
      <c r="AL272" s="202"/>
      <c r="AM272" s="202"/>
      <c r="AN272" s="203">
        <f t="shared" ref="AN272:AN335" si="153">SUM(AL272:AM272)</f>
        <v>0</v>
      </c>
      <c r="AO272" s="202"/>
      <c r="AP272" s="202"/>
      <c r="AQ272" s="203">
        <f t="shared" ref="AQ272:AQ335" si="154">SUM(AO272:AP272)</f>
        <v>0</v>
      </c>
      <c r="AR272" s="202"/>
      <c r="AS272" s="202"/>
      <c r="AT272" s="203">
        <f t="shared" ref="AT272:AT335" si="155">SUM(AR272:AS272)</f>
        <v>0</v>
      </c>
      <c r="AU272" s="202"/>
      <c r="AV272" s="202"/>
      <c r="AW272" s="203">
        <f t="shared" ref="AW272:AW335" si="156">SUM(AU272:AV272)</f>
        <v>0</v>
      </c>
      <c r="AX272" s="202"/>
      <c r="AY272" s="202"/>
      <c r="AZ272" s="203">
        <f t="shared" ref="AZ272:AZ335" si="157">SUM(AX272:AY272)</f>
        <v>0</v>
      </c>
      <c r="BA272" s="202"/>
      <c r="BB272" s="202"/>
      <c r="BC272" s="203">
        <f t="shared" ref="BC272:BC335" si="158">SUM(BA272:BB272)</f>
        <v>0</v>
      </c>
      <c r="BD272" s="202"/>
      <c r="BE272" s="202"/>
      <c r="BF272" s="203">
        <f t="shared" ref="BF272:BF335" si="159">SUM(BD272:BE272)</f>
        <v>0</v>
      </c>
      <c r="BG272" s="202"/>
      <c r="BH272" s="202"/>
      <c r="BI272" s="203">
        <f t="shared" ref="BI272:BI335" si="160">SUM(BG272:BH272)</f>
        <v>0</v>
      </c>
      <c r="BJ272" s="202"/>
      <c r="BK272" s="202"/>
      <c r="BL272" s="203">
        <f t="shared" ref="BL272:BL335" si="161">SUM(BJ272:BK272)</f>
        <v>0</v>
      </c>
      <c r="BM272" s="202"/>
      <c r="BN272" s="202"/>
      <c r="BO272" s="203">
        <f t="shared" ref="BO272:BO335" si="162">SUM(BM272:BN272)</f>
        <v>0</v>
      </c>
      <c r="BP272" s="202"/>
      <c r="BQ272" s="202"/>
      <c r="BR272" s="203">
        <f t="shared" ref="BR272:BR335" si="163">SUM(BP272:BQ272)</f>
        <v>0</v>
      </c>
      <c r="BS272" s="202"/>
      <c r="BT272" s="202"/>
      <c r="BU272" s="203">
        <f t="shared" ref="BU272:BU335" si="164">SUM(BS272:BT272)</f>
        <v>0</v>
      </c>
      <c r="BV272" s="202"/>
      <c r="BW272" s="202"/>
      <c r="BX272" s="203">
        <f t="shared" ref="BX272:BX335" si="165">SUM(BV272:BW272)</f>
        <v>0</v>
      </c>
      <c r="BY272" s="202"/>
      <c r="BZ272" s="202"/>
      <c r="CA272" s="203">
        <f t="shared" ref="CA272:CA335" si="166">SUM(BY272:BZ272)</f>
        <v>0</v>
      </c>
      <c r="CB272" s="202"/>
      <c r="CC272" s="202"/>
      <c r="CD272" s="203">
        <f t="shared" ref="CD272:CD335" si="167">SUM(CB272:CC272)</f>
        <v>0</v>
      </c>
      <c r="CE272" s="202"/>
      <c r="CF272" s="202"/>
      <c r="CG272" s="203">
        <f t="shared" ref="CG272:CG335" si="168">SUM(CE272:CF272)</f>
        <v>0</v>
      </c>
      <c r="CH272" s="202"/>
      <c r="CI272" s="202"/>
      <c r="CJ272" s="203">
        <f t="shared" ref="CJ272:CJ335" si="169">SUM(CH272:CI272)</f>
        <v>0</v>
      </c>
    </row>
    <row r="273" spans="2:88" x14ac:dyDescent="0.25">
      <c r="B273" s="180"/>
      <c r="C273" s="180"/>
      <c r="D273" s="181"/>
      <c r="E273" s="38">
        <f t="shared" si="142"/>
        <v>45016</v>
      </c>
      <c r="F273" s="186"/>
      <c r="G273" s="203"/>
      <c r="H273" s="202"/>
      <c r="I273" s="202"/>
      <c r="J273" s="203">
        <f t="shared" si="143"/>
        <v>0</v>
      </c>
      <c r="K273" s="202"/>
      <c r="L273" s="202"/>
      <c r="M273" s="203">
        <f t="shared" si="144"/>
        <v>0</v>
      </c>
      <c r="N273" s="202"/>
      <c r="O273" s="202"/>
      <c r="P273" s="203">
        <f t="shared" si="145"/>
        <v>0</v>
      </c>
      <c r="Q273" s="202"/>
      <c r="R273" s="202"/>
      <c r="S273" s="203">
        <f t="shared" si="146"/>
        <v>0</v>
      </c>
      <c r="T273" s="202"/>
      <c r="U273" s="202"/>
      <c r="V273" s="203">
        <f t="shared" si="147"/>
        <v>0</v>
      </c>
      <c r="W273" s="202"/>
      <c r="X273" s="202"/>
      <c r="Y273" s="203">
        <f t="shared" si="148"/>
        <v>0</v>
      </c>
      <c r="Z273" s="202"/>
      <c r="AA273" s="202"/>
      <c r="AB273" s="203">
        <f t="shared" si="149"/>
        <v>0</v>
      </c>
      <c r="AC273" s="202"/>
      <c r="AD273" s="202"/>
      <c r="AE273" s="203">
        <f t="shared" si="150"/>
        <v>0</v>
      </c>
      <c r="AF273" s="202"/>
      <c r="AG273" s="202"/>
      <c r="AH273" s="203">
        <f t="shared" si="151"/>
        <v>0</v>
      </c>
      <c r="AI273" s="202"/>
      <c r="AJ273" s="202"/>
      <c r="AK273" s="203">
        <f t="shared" si="152"/>
        <v>0</v>
      </c>
      <c r="AL273" s="202"/>
      <c r="AM273" s="202"/>
      <c r="AN273" s="203">
        <f t="shared" si="153"/>
        <v>0</v>
      </c>
      <c r="AO273" s="202"/>
      <c r="AP273" s="202"/>
      <c r="AQ273" s="203">
        <f t="shared" si="154"/>
        <v>0</v>
      </c>
      <c r="AR273" s="202"/>
      <c r="AS273" s="202"/>
      <c r="AT273" s="203">
        <f t="shared" si="155"/>
        <v>0</v>
      </c>
      <c r="AU273" s="202"/>
      <c r="AV273" s="202"/>
      <c r="AW273" s="203">
        <f t="shared" si="156"/>
        <v>0</v>
      </c>
      <c r="AX273" s="202"/>
      <c r="AY273" s="202"/>
      <c r="AZ273" s="203">
        <f t="shared" si="157"/>
        <v>0</v>
      </c>
      <c r="BA273" s="202"/>
      <c r="BB273" s="202"/>
      <c r="BC273" s="203">
        <f t="shared" si="158"/>
        <v>0</v>
      </c>
      <c r="BD273" s="202"/>
      <c r="BE273" s="202"/>
      <c r="BF273" s="203">
        <f t="shared" si="159"/>
        <v>0</v>
      </c>
      <c r="BG273" s="202"/>
      <c r="BH273" s="202"/>
      <c r="BI273" s="203">
        <f t="shared" si="160"/>
        <v>0</v>
      </c>
      <c r="BJ273" s="202"/>
      <c r="BK273" s="202"/>
      <c r="BL273" s="203">
        <f t="shared" si="161"/>
        <v>0</v>
      </c>
      <c r="BM273" s="202"/>
      <c r="BN273" s="202"/>
      <c r="BO273" s="203">
        <f t="shared" si="162"/>
        <v>0</v>
      </c>
      <c r="BP273" s="202"/>
      <c r="BQ273" s="202"/>
      <c r="BR273" s="203">
        <f t="shared" si="163"/>
        <v>0</v>
      </c>
      <c r="BS273" s="202"/>
      <c r="BT273" s="202"/>
      <c r="BU273" s="203">
        <f t="shared" si="164"/>
        <v>0</v>
      </c>
      <c r="BV273" s="202"/>
      <c r="BW273" s="202"/>
      <c r="BX273" s="203">
        <f t="shared" si="165"/>
        <v>0</v>
      </c>
      <c r="BY273" s="202"/>
      <c r="BZ273" s="202"/>
      <c r="CA273" s="203">
        <f t="shared" si="166"/>
        <v>0</v>
      </c>
      <c r="CB273" s="202"/>
      <c r="CC273" s="202"/>
      <c r="CD273" s="203">
        <f t="shared" si="167"/>
        <v>0</v>
      </c>
      <c r="CE273" s="202"/>
      <c r="CF273" s="202"/>
      <c r="CG273" s="203">
        <f t="shared" si="168"/>
        <v>0</v>
      </c>
      <c r="CH273" s="202"/>
      <c r="CI273" s="202"/>
      <c r="CJ273" s="203">
        <f t="shared" si="169"/>
        <v>0</v>
      </c>
    </row>
    <row r="274" spans="2:88" x14ac:dyDescent="0.25">
      <c r="B274" s="180"/>
      <c r="C274" s="180"/>
      <c r="D274" s="181"/>
      <c r="E274" s="38">
        <f t="shared" si="142"/>
        <v>45016</v>
      </c>
      <c r="F274" s="186"/>
      <c r="G274" s="203"/>
      <c r="H274" s="202"/>
      <c r="I274" s="202"/>
      <c r="J274" s="203">
        <f t="shared" si="143"/>
        <v>0</v>
      </c>
      <c r="K274" s="202"/>
      <c r="L274" s="202"/>
      <c r="M274" s="203">
        <f t="shared" si="144"/>
        <v>0</v>
      </c>
      <c r="N274" s="202"/>
      <c r="O274" s="202"/>
      <c r="P274" s="203">
        <f t="shared" si="145"/>
        <v>0</v>
      </c>
      <c r="Q274" s="202"/>
      <c r="R274" s="202"/>
      <c r="S274" s="203">
        <f t="shared" si="146"/>
        <v>0</v>
      </c>
      <c r="T274" s="202"/>
      <c r="U274" s="202"/>
      <c r="V274" s="203">
        <f t="shared" si="147"/>
        <v>0</v>
      </c>
      <c r="W274" s="202"/>
      <c r="X274" s="202"/>
      <c r="Y274" s="203">
        <f t="shared" si="148"/>
        <v>0</v>
      </c>
      <c r="Z274" s="202"/>
      <c r="AA274" s="202"/>
      <c r="AB274" s="203">
        <f t="shared" si="149"/>
        <v>0</v>
      </c>
      <c r="AC274" s="202"/>
      <c r="AD274" s="202"/>
      <c r="AE274" s="203">
        <f t="shared" si="150"/>
        <v>0</v>
      </c>
      <c r="AF274" s="202"/>
      <c r="AG274" s="202"/>
      <c r="AH274" s="203">
        <f t="shared" si="151"/>
        <v>0</v>
      </c>
      <c r="AI274" s="202"/>
      <c r="AJ274" s="202"/>
      <c r="AK274" s="203">
        <f t="shared" si="152"/>
        <v>0</v>
      </c>
      <c r="AL274" s="202"/>
      <c r="AM274" s="202"/>
      <c r="AN274" s="203">
        <f t="shared" si="153"/>
        <v>0</v>
      </c>
      <c r="AO274" s="202"/>
      <c r="AP274" s="202"/>
      <c r="AQ274" s="203">
        <f t="shared" si="154"/>
        <v>0</v>
      </c>
      <c r="AR274" s="202"/>
      <c r="AS274" s="202"/>
      <c r="AT274" s="203">
        <f t="shared" si="155"/>
        <v>0</v>
      </c>
      <c r="AU274" s="202"/>
      <c r="AV274" s="202"/>
      <c r="AW274" s="203">
        <f t="shared" si="156"/>
        <v>0</v>
      </c>
      <c r="AX274" s="202"/>
      <c r="AY274" s="202"/>
      <c r="AZ274" s="203">
        <f t="shared" si="157"/>
        <v>0</v>
      </c>
      <c r="BA274" s="202"/>
      <c r="BB274" s="202"/>
      <c r="BC274" s="203">
        <f t="shared" si="158"/>
        <v>0</v>
      </c>
      <c r="BD274" s="202"/>
      <c r="BE274" s="202"/>
      <c r="BF274" s="203">
        <f t="shared" si="159"/>
        <v>0</v>
      </c>
      <c r="BG274" s="202"/>
      <c r="BH274" s="202"/>
      <c r="BI274" s="203">
        <f t="shared" si="160"/>
        <v>0</v>
      </c>
      <c r="BJ274" s="202"/>
      <c r="BK274" s="202"/>
      <c r="BL274" s="203">
        <f t="shared" si="161"/>
        <v>0</v>
      </c>
      <c r="BM274" s="202"/>
      <c r="BN274" s="202"/>
      <c r="BO274" s="203">
        <f t="shared" si="162"/>
        <v>0</v>
      </c>
      <c r="BP274" s="202"/>
      <c r="BQ274" s="202"/>
      <c r="BR274" s="203">
        <f t="shared" si="163"/>
        <v>0</v>
      </c>
      <c r="BS274" s="202"/>
      <c r="BT274" s="202"/>
      <c r="BU274" s="203">
        <f t="shared" si="164"/>
        <v>0</v>
      </c>
      <c r="BV274" s="202"/>
      <c r="BW274" s="202"/>
      <c r="BX274" s="203">
        <f t="shared" si="165"/>
        <v>0</v>
      </c>
      <c r="BY274" s="202"/>
      <c r="BZ274" s="202"/>
      <c r="CA274" s="203">
        <f t="shared" si="166"/>
        <v>0</v>
      </c>
      <c r="CB274" s="202"/>
      <c r="CC274" s="202"/>
      <c r="CD274" s="203">
        <f t="shared" si="167"/>
        <v>0</v>
      </c>
      <c r="CE274" s="202"/>
      <c r="CF274" s="202"/>
      <c r="CG274" s="203">
        <f t="shared" si="168"/>
        <v>0</v>
      </c>
      <c r="CH274" s="202"/>
      <c r="CI274" s="202"/>
      <c r="CJ274" s="203">
        <f t="shared" si="169"/>
        <v>0</v>
      </c>
    </row>
    <row r="275" spans="2:88" x14ac:dyDescent="0.25">
      <c r="B275" s="180"/>
      <c r="C275" s="180"/>
      <c r="D275" s="181"/>
      <c r="E275" s="38">
        <f t="shared" si="142"/>
        <v>45016</v>
      </c>
      <c r="F275" s="186"/>
      <c r="G275" s="203"/>
      <c r="H275" s="202"/>
      <c r="I275" s="202"/>
      <c r="J275" s="203">
        <f t="shared" si="143"/>
        <v>0</v>
      </c>
      <c r="K275" s="202"/>
      <c r="L275" s="202"/>
      <c r="M275" s="203">
        <f t="shared" si="144"/>
        <v>0</v>
      </c>
      <c r="N275" s="202"/>
      <c r="O275" s="202"/>
      <c r="P275" s="203">
        <f t="shared" si="145"/>
        <v>0</v>
      </c>
      <c r="Q275" s="202"/>
      <c r="R275" s="202"/>
      <c r="S275" s="203">
        <f t="shared" si="146"/>
        <v>0</v>
      </c>
      <c r="T275" s="202"/>
      <c r="U275" s="202"/>
      <c r="V275" s="203">
        <f t="shared" si="147"/>
        <v>0</v>
      </c>
      <c r="W275" s="202"/>
      <c r="X275" s="202"/>
      <c r="Y275" s="203">
        <f t="shared" si="148"/>
        <v>0</v>
      </c>
      <c r="Z275" s="202"/>
      <c r="AA275" s="202"/>
      <c r="AB275" s="203">
        <f t="shared" si="149"/>
        <v>0</v>
      </c>
      <c r="AC275" s="202"/>
      <c r="AD275" s="202"/>
      <c r="AE275" s="203">
        <f t="shared" si="150"/>
        <v>0</v>
      </c>
      <c r="AF275" s="202"/>
      <c r="AG275" s="202"/>
      <c r="AH275" s="203">
        <f t="shared" si="151"/>
        <v>0</v>
      </c>
      <c r="AI275" s="202"/>
      <c r="AJ275" s="202"/>
      <c r="AK275" s="203">
        <f t="shared" si="152"/>
        <v>0</v>
      </c>
      <c r="AL275" s="202"/>
      <c r="AM275" s="202"/>
      <c r="AN275" s="203">
        <f t="shared" si="153"/>
        <v>0</v>
      </c>
      <c r="AO275" s="202"/>
      <c r="AP275" s="202"/>
      <c r="AQ275" s="203">
        <f t="shared" si="154"/>
        <v>0</v>
      </c>
      <c r="AR275" s="202"/>
      <c r="AS275" s="202"/>
      <c r="AT275" s="203">
        <f t="shared" si="155"/>
        <v>0</v>
      </c>
      <c r="AU275" s="202"/>
      <c r="AV275" s="202"/>
      <c r="AW275" s="203">
        <f t="shared" si="156"/>
        <v>0</v>
      </c>
      <c r="AX275" s="202"/>
      <c r="AY275" s="202"/>
      <c r="AZ275" s="203">
        <f t="shared" si="157"/>
        <v>0</v>
      </c>
      <c r="BA275" s="202"/>
      <c r="BB275" s="202"/>
      <c r="BC275" s="203">
        <f t="shared" si="158"/>
        <v>0</v>
      </c>
      <c r="BD275" s="202"/>
      <c r="BE275" s="202"/>
      <c r="BF275" s="203">
        <f t="shared" si="159"/>
        <v>0</v>
      </c>
      <c r="BG275" s="202"/>
      <c r="BH275" s="202"/>
      <c r="BI275" s="203">
        <f t="shared" si="160"/>
        <v>0</v>
      </c>
      <c r="BJ275" s="202"/>
      <c r="BK275" s="202"/>
      <c r="BL275" s="203">
        <f t="shared" si="161"/>
        <v>0</v>
      </c>
      <c r="BM275" s="202"/>
      <c r="BN275" s="202"/>
      <c r="BO275" s="203">
        <f t="shared" si="162"/>
        <v>0</v>
      </c>
      <c r="BP275" s="202"/>
      <c r="BQ275" s="202"/>
      <c r="BR275" s="203">
        <f t="shared" si="163"/>
        <v>0</v>
      </c>
      <c r="BS275" s="202"/>
      <c r="BT275" s="202"/>
      <c r="BU275" s="203">
        <f t="shared" si="164"/>
        <v>0</v>
      </c>
      <c r="BV275" s="202"/>
      <c r="BW275" s="202"/>
      <c r="BX275" s="203">
        <f t="shared" si="165"/>
        <v>0</v>
      </c>
      <c r="BY275" s="202"/>
      <c r="BZ275" s="202"/>
      <c r="CA275" s="203">
        <f t="shared" si="166"/>
        <v>0</v>
      </c>
      <c r="CB275" s="202"/>
      <c r="CC275" s="202"/>
      <c r="CD275" s="203">
        <f t="shared" si="167"/>
        <v>0</v>
      </c>
      <c r="CE275" s="202"/>
      <c r="CF275" s="202"/>
      <c r="CG275" s="203">
        <f t="shared" si="168"/>
        <v>0</v>
      </c>
      <c r="CH275" s="202"/>
      <c r="CI275" s="202"/>
      <c r="CJ275" s="203">
        <f t="shared" si="169"/>
        <v>0</v>
      </c>
    </row>
    <row r="276" spans="2:88" x14ac:dyDescent="0.25">
      <c r="B276" s="180"/>
      <c r="C276" s="180"/>
      <c r="D276" s="181"/>
      <c r="E276" s="38">
        <f t="shared" si="142"/>
        <v>45016</v>
      </c>
      <c r="F276" s="186"/>
      <c r="G276" s="203"/>
      <c r="H276" s="202"/>
      <c r="I276" s="202"/>
      <c r="J276" s="203">
        <f t="shared" si="143"/>
        <v>0</v>
      </c>
      <c r="K276" s="202"/>
      <c r="L276" s="202"/>
      <c r="M276" s="203">
        <f t="shared" si="144"/>
        <v>0</v>
      </c>
      <c r="N276" s="202"/>
      <c r="O276" s="202"/>
      <c r="P276" s="203">
        <f t="shared" si="145"/>
        <v>0</v>
      </c>
      <c r="Q276" s="202"/>
      <c r="R276" s="202"/>
      <c r="S276" s="203">
        <f t="shared" si="146"/>
        <v>0</v>
      </c>
      <c r="T276" s="202"/>
      <c r="U276" s="202"/>
      <c r="V276" s="203">
        <f t="shared" si="147"/>
        <v>0</v>
      </c>
      <c r="W276" s="202"/>
      <c r="X276" s="202"/>
      <c r="Y276" s="203">
        <f t="shared" si="148"/>
        <v>0</v>
      </c>
      <c r="Z276" s="202"/>
      <c r="AA276" s="202"/>
      <c r="AB276" s="203">
        <f t="shared" si="149"/>
        <v>0</v>
      </c>
      <c r="AC276" s="202"/>
      <c r="AD276" s="202"/>
      <c r="AE276" s="203">
        <f t="shared" si="150"/>
        <v>0</v>
      </c>
      <c r="AF276" s="202"/>
      <c r="AG276" s="202"/>
      <c r="AH276" s="203">
        <f t="shared" si="151"/>
        <v>0</v>
      </c>
      <c r="AI276" s="202"/>
      <c r="AJ276" s="202"/>
      <c r="AK276" s="203">
        <f t="shared" si="152"/>
        <v>0</v>
      </c>
      <c r="AL276" s="202"/>
      <c r="AM276" s="202"/>
      <c r="AN276" s="203">
        <f t="shared" si="153"/>
        <v>0</v>
      </c>
      <c r="AO276" s="202"/>
      <c r="AP276" s="202"/>
      <c r="AQ276" s="203">
        <f t="shared" si="154"/>
        <v>0</v>
      </c>
      <c r="AR276" s="202"/>
      <c r="AS276" s="202"/>
      <c r="AT276" s="203">
        <f t="shared" si="155"/>
        <v>0</v>
      </c>
      <c r="AU276" s="202"/>
      <c r="AV276" s="202"/>
      <c r="AW276" s="203">
        <f t="shared" si="156"/>
        <v>0</v>
      </c>
      <c r="AX276" s="202"/>
      <c r="AY276" s="202"/>
      <c r="AZ276" s="203">
        <f t="shared" si="157"/>
        <v>0</v>
      </c>
      <c r="BA276" s="202"/>
      <c r="BB276" s="202"/>
      <c r="BC276" s="203">
        <f t="shared" si="158"/>
        <v>0</v>
      </c>
      <c r="BD276" s="202"/>
      <c r="BE276" s="202"/>
      <c r="BF276" s="203">
        <f t="shared" si="159"/>
        <v>0</v>
      </c>
      <c r="BG276" s="202"/>
      <c r="BH276" s="202"/>
      <c r="BI276" s="203">
        <f t="shared" si="160"/>
        <v>0</v>
      </c>
      <c r="BJ276" s="202"/>
      <c r="BK276" s="202"/>
      <c r="BL276" s="203">
        <f t="shared" si="161"/>
        <v>0</v>
      </c>
      <c r="BM276" s="202"/>
      <c r="BN276" s="202"/>
      <c r="BO276" s="203">
        <f t="shared" si="162"/>
        <v>0</v>
      </c>
      <c r="BP276" s="202"/>
      <c r="BQ276" s="202"/>
      <c r="BR276" s="203">
        <f t="shared" si="163"/>
        <v>0</v>
      </c>
      <c r="BS276" s="202"/>
      <c r="BT276" s="202"/>
      <c r="BU276" s="203">
        <f t="shared" si="164"/>
        <v>0</v>
      </c>
      <c r="BV276" s="202"/>
      <c r="BW276" s="202"/>
      <c r="BX276" s="203">
        <f t="shared" si="165"/>
        <v>0</v>
      </c>
      <c r="BY276" s="202"/>
      <c r="BZ276" s="202"/>
      <c r="CA276" s="203">
        <f t="shared" si="166"/>
        <v>0</v>
      </c>
      <c r="CB276" s="202"/>
      <c r="CC276" s="202"/>
      <c r="CD276" s="203">
        <f t="shared" si="167"/>
        <v>0</v>
      </c>
      <c r="CE276" s="202"/>
      <c r="CF276" s="202"/>
      <c r="CG276" s="203">
        <f t="shared" si="168"/>
        <v>0</v>
      </c>
      <c r="CH276" s="202"/>
      <c r="CI276" s="202"/>
      <c r="CJ276" s="203">
        <f t="shared" si="169"/>
        <v>0</v>
      </c>
    </row>
    <row r="277" spans="2:88" x14ac:dyDescent="0.25">
      <c r="B277" s="180"/>
      <c r="C277" s="180"/>
      <c r="D277" s="181"/>
      <c r="E277" s="38">
        <f t="shared" si="142"/>
        <v>45016</v>
      </c>
      <c r="F277" s="186"/>
      <c r="G277" s="203"/>
      <c r="H277" s="202"/>
      <c r="I277" s="202"/>
      <c r="J277" s="203">
        <f t="shared" si="143"/>
        <v>0</v>
      </c>
      <c r="K277" s="202"/>
      <c r="L277" s="202"/>
      <c r="M277" s="203">
        <f t="shared" si="144"/>
        <v>0</v>
      </c>
      <c r="N277" s="202"/>
      <c r="O277" s="202"/>
      <c r="P277" s="203">
        <f t="shared" si="145"/>
        <v>0</v>
      </c>
      <c r="Q277" s="202"/>
      <c r="R277" s="202"/>
      <c r="S277" s="203">
        <f t="shared" si="146"/>
        <v>0</v>
      </c>
      <c r="T277" s="202"/>
      <c r="U277" s="202"/>
      <c r="V277" s="203">
        <f t="shared" si="147"/>
        <v>0</v>
      </c>
      <c r="W277" s="202"/>
      <c r="X277" s="202"/>
      <c r="Y277" s="203">
        <f t="shared" si="148"/>
        <v>0</v>
      </c>
      <c r="Z277" s="202"/>
      <c r="AA277" s="202"/>
      <c r="AB277" s="203">
        <f t="shared" si="149"/>
        <v>0</v>
      </c>
      <c r="AC277" s="202"/>
      <c r="AD277" s="202"/>
      <c r="AE277" s="203">
        <f t="shared" si="150"/>
        <v>0</v>
      </c>
      <c r="AF277" s="202"/>
      <c r="AG277" s="202"/>
      <c r="AH277" s="203">
        <f t="shared" si="151"/>
        <v>0</v>
      </c>
      <c r="AI277" s="202"/>
      <c r="AJ277" s="202"/>
      <c r="AK277" s="203">
        <f t="shared" si="152"/>
        <v>0</v>
      </c>
      <c r="AL277" s="202"/>
      <c r="AM277" s="202"/>
      <c r="AN277" s="203">
        <f t="shared" si="153"/>
        <v>0</v>
      </c>
      <c r="AO277" s="202"/>
      <c r="AP277" s="202"/>
      <c r="AQ277" s="203">
        <f t="shared" si="154"/>
        <v>0</v>
      </c>
      <c r="AR277" s="202"/>
      <c r="AS277" s="202"/>
      <c r="AT277" s="203">
        <f t="shared" si="155"/>
        <v>0</v>
      </c>
      <c r="AU277" s="202"/>
      <c r="AV277" s="202"/>
      <c r="AW277" s="203">
        <f t="shared" si="156"/>
        <v>0</v>
      </c>
      <c r="AX277" s="202"/>
      <c r="AY277" s="202"/>
      <c r="AZ277" s="203">
        <f t="shared" si="157"/>
        <v>0</v>
      </c>
      <c r="BA277" s="202"/>
      <c r="BB277" s="202"/>
      <c r="BC277" s="203">
        <f t="shared" si="158"/>
        <v>0</v>
      </c>
      <c r="BD277" s="202"/>
      <c r="BE277" s="202"/>
      <c r="BF277" s="203">
        <f t="shared" si="159"/>
        <v>0</v>
      </c>
      <c r="BG277" s="202"/>
      <c r="BH277" s="202"/>
      <c r="BI277" s="203">
        <f t="shared" si="160"/>
        <v>0</v>
      </c>
      <c r="BJ277" s="202"/>
      <c r="BK277" s="202"/>
      <c r="BL277" s="203">
        <f t="shared" si="161"/>
        <v>0</v>
      </c>
      <c r="BM277" s="202"/>
      <c r="BN277" s="202"/>
      <c r="BO277" s="203">
        <f t="shared" si="162"/>
        <v>0</v>
      </c>
      <c r="BP277" s="202"/>
      <c r="BQ277" s="202"/>
      <c r="BR277" s="203">
        <f t="shared" si="163"/>
        <v>0</v>
      </c>
      <c r="BS277" s="202"/>
      <c r="BT277" s="202"/>
      <c r="BU277" s="203">
        <f t="shared" si="164"/>
        <v>0</v>
      </c>
      <c r="BV277" s="202"/>
      <c r="BW277" s="202"/>
      <c r="BX277" s="203">
        <f t="shared" si="165"/>
        <v>0</v>
      </c>
      <c r="BY277" s="202"/>
      <c r="BZ277" s="202"/>
      <c r="CA277" s="203">
        <f t="shared" si="166"/>
        <v>0</v>
      </c>
      <c r="CB277" s="202"/>
      <c r="CC277" s="202"/>
      <c r="CD277" s="203">
        <f t="shared" si="167"/>
        <v>0</v>
      </c>
      <c r="CE277" s="202"/>
      <c r="CF277" s="202"/>
      <c r="CG277" s="203">
        <f t="shared" si="168"/>
        <v>0</v>
      </c>
      <c r="CH277" s="202"/>
      <c r="CI277" s="202"/>
      <c r="CJ277" s="203">
        <f t="shared" si="169"/>
        <v>0</v>
      </c>
    </row>
    <row r="278" spans="2:88" x14ac:dyDescent="0.25">
      <c r="B278" s="180"/>
      <c r="C278" s="180"/>
      <c r="D278" s="181"/>
      <c r="E278" s="38">
        <f t="shared" si="142"/>
        <v>45016</v>
      </c>
      <c r="F278" s="186"/>
      <c r="G278" s="203"/>
      <c r="H278" s="202"/>
      <c r="I278" s="202"/>
      <c r="J278" s="203">
        <f t="shared" si="143"/>
        <v>0</v>
      </c>
      <c r="K278" s="202"/>
      <c r="L278" s="202"/>
      <c r="M278" s="203">
        <f t="shared" si="144"/>
        <v>0</v>
      </c>
      <c r="N278" s="202"/>
      <c r="O278" s="202"/>
      <c r="P278" s="203">
        <f t="shared" si="145"/>
        <v>0</v>
      </c>
      <c r="Q278" s="202"/>
      <c r="R278" s="202"/>
      <c r="S278" s="203">
        <f t="shared" si="146"/>
        <v>0</v>
      </c>
      <c r="T278" s="202"/>
      <c r="U278" s="202"/>
      <c r="V278" s="203">
        <f t="shared" si="147"/>
        <v>0</v>
      </c>
      <c r="W278" s="202"/>
      <c r="X278" s="202"/>
      <c r="Y278" s="203">
        <f t="shared" si="148"/>
        <v>0</v>
      </c>
      <c r="Z278" s="202"/>
      <c r="AA278" s="202"/>
      <c r="AB278" s="203">
        <f t="shared" si="149"/>
        <v>0</v>
      </c>
      <c r="AC278" s="202"/>
      <c r="AD278" s="202"/>
      <c r="AE278" s="203">
        <f t="shared" si="150"/>
        <v>0</v>
      </c>
      <c r="AF278" s="202"/>
      <c r="AG278" s="202"/>
      <c r="AH278" s="203">
        <f t="shared" si="151"/>
        <v>0</v>
      </c>
      <c r="AI278" s="202"/>
      <c r="AJ278" s="202"/>
      <c r="AK278" s="203">
        <f t="shared" si="152"/>
        <v>0</v>
      </c>
      <c r="AL278" s="202"/>
      <c r="AM278" s="202"/>
      <c r="AN278" s="203">
        <f t="shared" si="153"/>
        <v>0</v>
      </c>
      <c r="AO278" s="202"/>
      <c r="AP278" s="202"/>
      <c r="AQ278" s="203">
        <f t="shared" si="154"/>
        <v>0</v>
      </c>
      <c r="AR278" s="202"/>
      <c r="AS278" s="202"/>
      <c r="AT278" s="203">
        <f t="shared" si="155"/>
        <v>0</v>
      </c>
      <c r="AU278" s="202"/>
      <c r="AV278" s="202"/>
      <c r="AW278" s="203">
        <f t="shared" si="156"/>
        <v>0</v>
      </c>
      <c r="AX278" s="202"/>
      <c r="AY278" s="202"/>
      <c r="AZ278" s="203">
        <f t="shared" si="157"/>
        <v>0</v>
      </c>
      <c r="BA278" s="202"/>
      <c r="BB278" s="202"/>
      <c r="BC278" s="203">
        <f t="shared" si="158"/>
        <v>0</v>
      </c>
      <c r="BD278" s="202"/>
      <c r="BE278" s="202"/>
      <c r="BF278" s="203">
        <f t="shared" si="159"/>
        <v>0</v>
      </c>
      <c r="BG278" s="202"/>
      <c r="BH278" s="202"/>
      <c r="BI278" s="203">
        <f t="shared" si="160"/>
        <v>0</v>
      </c>
      <c r="BJ278" s="202"/>
      <c r="BK278" s="202"/>
      <c r="BL278" s="203">
        <f t="shared" si="161"/>
        <v>0</v>
      </c>
      <c r="BM278" s="202"/>
      <c r="BN278" s="202"/>
      <c r="BO278" s="203">
        <f t="shared" si="162"/>
        <v>0</v>
      </c>
      <c r="BP278" s="202"/>
      <c r="BQ278" s="202"/>
      <c r="BR278" s="203">
        <f t="shared" si="163"/>
        <v>0</v>
      </c>
      <c r="BS278" s="202"/>
      <c r="BT278" s="202"/>
      <c r="BU278" s="203">
        <f t="shared" si="164"/>
        <v>0</v>
      </c>
      <c r="BV278" s="202"/>
      <c r="BW278" s="202"/>
      <c r="BX278" s="203">
        <f t="shared" si="165"/>
        <v>0</v>
      </c>
      <c r="BY278" s="202"/>
      <c r="BZ278" s="202"/>
      <c r="CA278" s="203">
        <f t="shared" si="166"/>
        <v>0</v>
      </c>
      <c r="CB278" s="202"/>
      <c r="CC278" s="202"/>
      <c r="CD278" s="203">
        <f t="shared" si="167"/>
        <v>0</v>
      </c>
      <c r="CE278" s="202"/>
      <c r="CF278" s="202"/>
      <c r="CG278" s="203">
        <f t="shared" si="168"/>
        <v>0</v>
      </c>
      <c r="CH278" s="202"/>
      <c r="CI278" s="202"/>
      <c r="CJ278" s="203">
        <f t="shared" si="169"/>
        <v>0</v>
      </c>
    </row>
    <row r="279" spans="2:88" x14ac:dyDescent="0.25">
      <c r="B279" s="180"/>
      <c r="C279" s="180"/>
      <c r="D279" s="181"/>
      <c r="E279" s="38">
        <f t="shared" si="142"/>
        <v>45016</v>
      </c>
      <c r="F279" s="186"/>
      <c r="G279" s="203"/>
      <c r="H279" s="202"/>
      <c r="I279" s="202"/>
      <c r="J279" s="203">
        <f t="shared" si="143"/>
        <v>0</v>
      </c>
      <c r="K279" s="202"/>
      <c r="L279" s="202"/>
      <c r="M279" s="203">
        <f t="shared" si="144"/>
        <v>0</v>
      </c>
      <c r="N279" s="202"/>
      <c r="O279" s="202"/>
      <c r="P279" s="203">
        <f t="shared" si="145"/>
        <v>0</v>
      </c>
      <c r="Q279" s="202"/>
      <c r="R279" s="202"/>
      <c r="S279" s="203">
        <f t="shared" si="146"/>
        <v>0</v>
      </c>
      <c r="T279" s="202"/>
      <c r="U279" s="202"/>
      <c r="V279" s="203">
        <f t="shared" si="147"/>
        <v>0</v>
      </c>
      <c r="W279" s="202"/>
      <c r="X279" s="202"/>
      <c r="Y279" s="203">
        <f t="shared" si="148"/>
        <v>0</v>
      </c>
      <c r="Z279" s="202"/>
      <c r="AA279" s="202"/>
      <c r="AB279" s="203">
        <f t="shared" si="149"/>
        <v>0</v>
      </c>
      <c r="AC279" s="202"/>
      <c r="AD279" s="202"/>
      <c r="AE279" s="203">
        <f t="shared" si="150"/>
        <v>0</v>
      </c>
      <c r="AF279" s="202"/>
      <c r="AG279" s="202"/>
      <c r="AH279" s="203">
        <f t="shared" si="151"/>
        <v>0</v>
      </c>
      <c r="AI279" s="202"/>
      <c r="AJ279" s="202"/>
      <c r="AK279" s="203">
        <f t="shared" si="152"/>
        <v>0</v>
      </c>
      <c r="AL279" s="202"/>
      <c r="AM279" s="202"/>
      <c r="AN279" s="203">
        <f t="shared" si="153"/>
        <v>0</v>
      </c>
      <c r="AO279" s="202"/>
      <c r="AP279" s="202"/>
      <c r="AQ279" s="203">
        <f t="shared" si="154"/>
        <v>0</v>
      </c>
      <c r="AR279" s="202"/>
      <c r="AS279" s="202"/>
      <c r="AT279" s="203">
        <f t="shared" si="155"/>
        <v>0</v>
      </c>
      <c r="AU279" s="202"/>
      <c r="AV279" s="202"/>
      <c r="AW279" s="203">
        <f t="shared" si="156"/>
        <v>0</v>
      </c>
      <c r="AX279" s="202"/>
      <c r="AY279" s="202"/>
      <c r="AZ279" s="203">
        <f t="shared" si="157"/>
        <v>0</v>
      </c>
      <c r="BA279" s="202"/>
      <c r="BB279" s="202"/>
      <c r="BC279" s="203">
        <f t="shared" si="158"/>
        <v>0</v>
      </c>
      <c r="BD279" s="202"/>
      <c r="BE279" s="202"/>
      <c r="BF279" s="203">
        <f t="shared" si="159"/>
        <v>0</v>
      </c>
      <c r="BG279" s="202"/>
      <c r="BH279" s="202"/>
      <c r="BI279" s="203">
        <f t="shared" si="160"/>
        <v>0</v>
      </c>
      <c r="BJ279" s="202"/>
      <c r="BK279" s="202"/>
      <c r="BL279" s="203">
        <f t="shared" si="161"/>
        <v>0</v>
      </c>
      <c r="BM279" s="202"/>
      <c r="BN279" s="202"/>
      <c r="BO279" s="203">
        <f t="shared" si="162"/>
        <v>0</v>
      </c>
      <c r="BP279" s="202"/>
      <c r="BQ279" s="202"/>
      <c r="BR279" s="203">
        <f t="shared" si="163"/>
        <v>0</v>
      </c>
      <c r="BS279" s="202"/>
      <c r="BT279" s="202"/>
      <c r="BU279" s="203">
        <f t="shared" si="164"/>
        <v>0</v>
      </c>
      <c r="BV279" s="202"/>
      <c r="BW279" s="202"/>
      <c r="BX279" s="203">
        <f t="shared" si="165"/>
        <v>0</v>
      </c>
      <c r="BY279" s="202"/>
      <c r="BZ279" s="202"/>
      <c r="CA279" s="203">
        <f t="shared" si="166"/>
        <v>0</v>
      </c>
      <c r="CB279" s="202"/>
      <c r="CC279" s="202"/>
      <c r="CD279" s="203">
        <f t="shared" si="167"/>
        <v>0</v>
      </c>
      <c r="CE279" s="202"/>
      <c r="CF279" s="202"/>
      <c r="CG279" s="203">
        <f t="shared" si="168"/>
        <v>0</v>
      </c>
      <c r="CH279" s="202"/>
      <c r="CI279" s="202"/>
      <c r="CJ279" s="203">
        <f t="shared" si="169"/>
        <v>0</v>
      </c>
    </row>
    <row r="280" spans="2:88" x14ac:dyDescent="0.25">
      <c r="B280" s="180"/>
      <c r="C280" s="180"/>
      <c r="D280" s="181"/>
      <c r="E280" s="38">
        <f t="shared" si="142"/>
        <v>45016</v>
      </c>
      <c r="F280" s="186"/>
      <c r="G280" s="203"/>
      <c r="H280" s="202"/>
      <c r="I280" s="202"/>
      <c r="J280" s="203">
        <f t="shared" si="143"/>
        <v>0</v>
      </c>
      <c r="K280" s="202"/>
      <c r="L280" s="202"/>
      <c r="M280" s="203">
        <f t="shared" si="144"/>
        <v>0</v>
      </c>
      <c r="N280" s="202"/>
      <c r="O280" s="202"/>
      <c r="P280" s="203">
        <f t="shared" si="145"/>
        <v>0</v>
      </c>
      <c r="Q280" s="202"/>
      <c r="R280" s="202"/>
      <c r="S280" s="203">
        <f t="shared" si="146"/>
        <v>0</v>
      </c>
      <c r="T280" s="202"/>
      <c r="U280" s="202"/>
      <c r="V280" s="203">
        <f t="shared" si="147"/>
        <v>0</v>
      </c>
      <c r="W280" s="202"/>
      <c r="X280" s="202"/>
      <c r="Y280" s="203">
        <f t="shared" si="148"/>
        <v>0</v>
      </c>
      <c r="Z280" s="202"/>
      <c r="AA280" s="202"/>
      <c r="AB280" s="203">
        <f t="shared" si="149"/>
        <v>0</v>
      </c>
      <c r="AC280" s="202"/>
      <c r="AD280" s="202"/>
      <c r="AE280" s="203">
        <f t="shared" si="150"/>
        <v>0</v>
      </c>
      <c r="AF280" s="202"/>
      <c r="AG280" s="202"/>
      <c r="AH280" s="203">
        <f t="shared" si="151"/>
        <v>0</v>
      </c>
      <c r="AI280" s="202"/>
      <c r="AJ280" s="202"/>
      <c r="AK280" s="203">
        <f t="shared" si="152"/>
        <v>0</v>
      </c>
      <c r="AL280" s="202"/>
      <c r="AM280" s="202"/>
      <c r="AN280" s="203">
        <f t="shared" si="153"/>
        <v>0</v>
      </c>
      <c r="AO280" s="202"/>
      <c r="AP280" s="202"/>
      <c r="AQ280" s="203">
        <f t="shared" si="154"/>
        <v>0</v>
      </c>
      <c r="AR280" s="202"/>
      <c r="AS280" s="202"/>
      <c r="AT280" s="203">
        <f t="shared" si="155"/>
        <v>0</v>
      </c>
      <c r="AU280" s="202"/>
      <c r="AV280" s="202"/>
      <c r="AW280" s="203">
        <f t="shared" si="156"/>
        <v>0</v>
      </c>
      <c r="AX280" s="202"/>
      <c r="AY280" s="202"/>
      <c r="AZ280" s="203">
        <f t="shared" si="157"/>
        <v>0</v>
      </c>
      <c r="BA280" s="202"/>
      <c r="BB280" s="202"/>
      <c r="BC280" s="203">
        <f t="shared" si="158"/>
        <v>0</v>
      </c>
      <c r="BD280" s="202"/>
      <c r="BE280" s="202"/>
      <c r="BF280" s="203">
        <f t="shared" si="159"/>
        <v>0</v>
      </c>
      <c r="BG280" s="202"/>
      <c r="BH280" s="202"/>
      <c r="BI280" s="203">
        <f t="shared" si="160"/>
        <v>0</v>
      </c>
      <c r="BJ280" s="202"/>
      <c r="BK280" s="202"/>
      <c r="BL280" s="203">
        <f t="shared" si="161"/>
        <v>0</v>
      </c>
      <c r="BM280" s="202"/>
      <c r="BN280" s="202"/>
      <c r="BO280" s="203">
        <f t="shared" si="162"/>
        <v>0</v>
      </c>
      <c r="BP280" s="202"/>
      <c r="BQ280" s="202"/>
      <c r="BR280" s="203">
        <f t="shared" si="163"/>
        <v>0</v>
      </c>
      <c r="BS280" s="202"/>
      <c r="BT280" s="202"/>
      <c r="BU280" s="203">
        <f t="shared" si="164"/>
        <v>0</v>
      </c>
      <c r="BV280" s="202"/>
      <c r="BW280" s="202"/>
      <c r="BX280" s="203">
        <f t="shared" si="165"/>
        <v>0</v>
      </c>
      <c r="BY280" s="202"/>
      <c r="BZ280" s="202"/>
      <c r="CA280" s="203">
        <f t="shared" si="166"/>
        <v>0</v>
      </c>
      <c r="CB280" s="202"/>
      <c r="CC280" s="202"/>
      <c r="CD280" s="203">
        <f t="shared" si="167"/>
        <v>0</v>
      </c>
      <c r="CE280" s="202"/>
      <c r="CF280" s="202"/>
      <c r="CG280" s="203">
        <f t="shared" si="168"/>
        <v>0</v>
      </c>
      <c r="CH280" s="202"/>
      <c r="CI280" s="202"/>
      <c r="CJ280" s="203">
        <f t="shared" si="169"/>
        <v>0</v>
      </c>
    </row>
    <row r="281" spans="2:88" x14ac:dyDescent="0.25">
      <c r="B281" s="180"/>
      <c r="C281" s="180"/>
      <c r="D281" s="181"/>
      <c r="E281" s="38">
        <f t="shared" si="142"/>
        <v>45016</v>
      </c>
      <c r="F281" s="186"/>
      <c r="G281" s="203"/>
      <c r="H281" s="202"/>
      <c r="I281" s="202"/>
      <c r="J281" s="203">
        <f t="shared" si="143"/>
        <v>0</v>
      </c>
      <c r="K281" s="202"/>
      <c r="L281" s="202"/>
      <c r="M281" s="203">
        <f t="shared" si="144"/>
        <v>0</v>
      </c>
      <c r="N281" s="202"/>
      <c r="O281" s="202"/>
      <c r="P281" s="203">
        <f t="shared" si="145"/>
        <v>0</v>
      </c>
      <c r="Q281" s="202"/>
      <c r="R281" s="202"/>
      <c r="S281" s="203">
        <f t="shared" si="146"/>
        <v>0</v>
      </c>
      <c r="T281" s="202"/>
      <c r="U281" s="202"/>
      <c r="V281" s="203">
        <f t="shared" si="147"/>
        <v>0</v>
      </c>
      <c r="W281" s="202"/>
      <c r="X281" s="202"/>
      <c r="Y281" s="203">
        <f t="shared" si="148"/>
        <v>0</v>
      </c>
      <c r="Z281" s="202"/>
      <c r="AA281" s="202"/>
      <c r="AB281" s="203">
        <f t="shared" si="149"/>
        <v>0</v>
      </c>
      <c r="AC281" s="202"/>
      <c r="AD281" s="202"/>
      <c r="AE281" s="203">
        <f t="shared" si="150"/>
        <v>0</v>
      </c>
      <c r="AF281" s="202"/>
      <c r="AG281" s="202"/>
      <c r="AH281" s="203">
        <f t="shared" si="151"/>
        <v>0</v>
      </c>
      <c r="AI281" s="202"/>
      <c r="AJ281" s="202"/>
      <c r="AK281" s="203">
        <f t="shared" si="152"/>
        <v>0</v>
      </c>
      <c r="AL281" s="202"/>
      <c r="AM281" s="202"/>
      <c r="AN281" s="203">
        <f t="shared" si="153"/>
        <v>0</v>
      </c>
      <c r="AO281" s="202"/>
      <c r="AP281" s="202"/>
      <c r="AQ281" s="203">
        <f t="shared" si="154"/>
        <v>0</v>
      </c>
      <c r="AR281" s="202"/>
      <c r="AS281" s="202"/>
      <c r="AT281" s="203">
        <f t="shared" si="155"/>
        <v>0</v>
      </c>
      <c r="AU281" s="202"/>
      <c r="AV281" s="202"/>
      <c r="AW281" s="203">
        <f t="shared" si="156"/>
        <v>0</v>
      </c>
      <c r="AX281" s="202"/>
      <c r="AY281" s="202"/>
      <c r="AZ281" s="203">
        <f t="shared" si="157"/>
        <v>0</v>
      </c>
      <c r="BA281" s="202"/>
      <c r="BB281" s="202"/>
      <c r="BC281" s="203">
        <f t="shared" si="158"/>
        <v>0</v>
      </c>
      <c r="BD281" s="202"/>
      <c r="BE281" s="202"/>
      <c r="BF281" s="203">
        <f t="shared" si="159"/>
        <v>0</v>
      </c>
      <c r="BG281" s="202"/>
      <c r="BH281" s="202"/>
      <c r="BI281" s="203">
        <f t="shared" si="160"/>
        <v>0</v>
      </c>
      <c r="BJ281" s="202"/>
      <c r="BK281" s="202"/>
      <c r="BL281" s="203">
        <f t="shared" si="161"/>
        <v>0</v>
      </c>
      <c r="BM281" s="202"/>
      <c r="BN281" s="202"/>
      <c r="BO281" s="203">
        <f t="shared" si="162"/>
        <v>0</v>
      </c>
      <c r="BP281" s="202"/>
      <c r="BQ281" s="202"/>
      <c r="BR281" s="203">
        <f t="shared" si="163"/>
        <v>0</v>
      </c>
      <c r="BS281" s="202"/>
      <c r="BT281" s="202"/>
      <c r="BU281" s="203">
        <f t="shared" si="164"/>
        <v>0</v>
      </c>
      <c r="BV281" s="202"/>
      <c r="BW281" s="202"/>
      <c r="BX281" s="203">
        <f t="shared" si="165"/>
        <v>0</v>
      </c>
      <c r="BY281" s="202"/>
      <c r="BZ281" s="202"/>
      <c r="CA281" s="203">
        <f t="shared" si="166"/>
        <v>0</v>
      </c>
      <c r="CB281" s="202"/>
      <c r="CC281" s="202"/>
      <c r="CD281" s="203">
        <f t="shared" si="167"/>
        <v>0</v>
      </c>
      <c r="CE281" s="202"/>
      <c r="CF281" s="202"/>
      <c r="CG281" s="203">
        <f t="shared" si="168"/>
        <v>0</v>
      </c>
      <c r="CH281" s="202"/>
      <c r="CI281" s="202"/>
      <c r="CJ281" s="203">
        <f t="shared" si="169"/>
        <v>0</v>
      </c>
    </row>
    <row r="282" spans="2:88" x14ac:dyDescent="0.25">
      <c r="B282" s="180"/>
      <c r="C282" s="180"/>
      <c r="D282" s="181"/>
      <c r="E282" s="38">
        <f t="shared" si="142"/>
        <v>45016</v>
      </c>
      <c r="F282" s="186"/>
      <c r="G282" s="203"/>
      <c r="H282" s="202"/>
      <c r="I282" s="202"/>
      <c r="J282" s="203">
        <f t="shared" si="143"/>
        <v>0</v>
      </c>
      <c r="K282" s="202"/>
      <c r="L282" s="202"/>
      <c r="M282" s="203">
        <f t="shared" si="144"/>
        <v>0</v>
      </c>
      <c r="N282" s="202"/>
      <c r="O282" s="202"/>
      <c r="P282" s="203">
        <f t="shared" si="145"/>
        <v>0</v>
      </c>
      <c r="Q282" s="202"/>
      <c r="R282" s="202"/>
      <c r="S282" s="203">
        <f t="shared" si="146"/>
        <v>0</v>
      </c>
      <c r="T282" s="202"/>
      <c r="U282" s="202"/>
      <c r="V282" s="203">
        <f t="shared" si="147"/>
        <v>0</v>
      </c>
      <c r="W282" s="202"/>
      <c r="X282" s="202"/>
      <c r="Y282" s="203">
        <f t="shared" si="148"/>
        <v>0</v>
      </c>
      <c r="Z282" s="202"/>
      <c r="AA282" s="202"/>
      <c r="AB282" s="203">
        <f t="shared" si="149"/>
        <v>0</v>
      </c>
      <c r="AC282" s="202"/>
      <c r="AD282" s="202"/>
      <c r="AE282" s="203">
        <f t="shared" si="150"/>
        <v>0</v>
      </c>
      <c r="AF282" s="202"/>
      <c r="AG282" s="202"/>
      <c r="AH282" s="203">
        <f t="shared" si="151"/>
        <v>0</v>
      </c>
      <c r="AI282" s="202"/>
      <c r="AJ282" s="202"/>
      <c r="AK282" s="203">
        <f t="shared" si="152"/>
        <v>0</v>
      </c>
      <c r="AL282" s="202"/>
      <c r="AM282" s="202"/>
      <c r="AN282" s="203">
        <f t="shared" si="153"/>
        <v>0</v>
      </c>
      <c r="AO282" s="202"/>
      <c r="AP282" s="202"/>
      <c r="AQ282" s="203">
        <f t="shared" si="154"/>
        <v>0</v>
      </c>
      <c r="AR282" s="202"/>
      <c r="AS282" s="202"/>
      <c r="AT282" s="203">
        <f t="shared" si="155"/>
        <v>0</v>
      </c>
      <c r="AU282" s="202"/>
      <c r="AV282" s="202"/>
      <c r="AW282" s="203">
        <f t="shared" si="156"/>
        <v>0</v>
      </c>
      <c r="AX282" s="202"/>
      <c r="AY282" s="202"/>
      <c r="AZ282" s="203">
        <f t="shared" si="157"/>
        <v>0</v>
      </c>
      <c r="BA282" s="202"/>
      <c r="BB282" s="202"/>
      <c r="BC282" s="203">
        <f t="shared" si="158"/>
        <v>0</v>
      </c>
      <c r="BD282" s="202"/>
      <c r="BE282" s="202"/>
      <c r="BF282" s="203">
        <f t="shared" si="159"/>
        <v>0</v>
      </c>
      <c r="BG282" s="202"/>
      <c r="BH282" s="202"/>
      <c r="BI282" s="203">
        <f t="shared" si="160"/>
        <v>0</v>
      </c>
      <c r="BJ282" s="202"/>
      <c r="BK282" s="202"/>
      <c r="BL282" s="203">
        <f t="shared" si="161"/>
        <v>0</v>
      </c>
      <c r="BM282" s="202"/>
      <c r="BN282" s="202"/>
      <c r="BO282" s="203">
        <f t="shared" si="162"/>
        <v>0</v>
      </c>
      <c r="BP282" s="202"/>
      <c r="BQ282" s="202"/>
      <c r="BR282" s="203">
        <f t="shared" si="163"/>
        <v>0</v>
      </c>
      <c r="BS282" s="202"/>
      <c r="BT282" s="202"/>
      <c r="BU282" s="203">
        <f t="shared" si="164"/>
        <v>0</v>
      </c>
      <c r="BV282" s="202"/>
      <c r="BW282" s="202"/>
      <c r="BX282" s="203">
        <f t="shared" si="165"/>
        <v>0</v>
      </c>
      <c r="BY282" s="202"/>
      <c r="BZ282" s="202"/>
      <c r="CA282" s="203">
        <f t="shared" si="166"/>
        <v>0</v>
      </c>
      <c r="CB282" s="202"/>
      <c r="CC282" s="202"/>
      <c r="CD282" s="203">
        <f t="shared" si="167"/>
        <v>0</v>
      </c>
      <c r="CE282" s="202"/>
      <c r="CF282" s="202"/>
      <c r="CG282" s="203">
        <f t="shared" si="168"/>
        <v>0</v>
      </c>
      <c r="CH282" s="202"/>
      <c r="CI282" s="202"/>
      <c r="CJ282" s="203">
        <f t="shared" si="169"/>
        <v>0</v>
      </c>
    </row>
    <row r="283" spans="2:88" x14ac:dyDescent="0.25">
      <c r="B283" s="180"/>
      <c r="C283" s="180"/>
      <c r="D283" s="181"/>
      <c r="E283" s="38">
        <f t="shared" si="142"/>
        <v>45016</v>
      </c>
      <c r="F283" s="186"/>
      <c r="G283" s="203"/>
      <c r="H283" s="202"/>
      <c r="I283" s="202"/>
      <c r="J283" s="203">
        <f t="shared" si="143"/>
        <v>0</v>
      </c>
      <c r="K283" s="202"/>
      <c r="L283" s="202"/>
      <c r="M283" s="203">
        <f t="shared" si="144"/>
        <v>0</v>
      </c>
      <c r="N283" s="202"/>
      <c r="O283" s="202"/>
      <c r="P283" s="203">
        <f t="shared" si="145"/>
        <v>0</v>
      </c>
      <c r="Q283" s="202"/>
      <c r="R283" s="202"/>
      <c r="S283" s="203">
        <f t="shared" si="146"/>
        <v>0</v>
      </c>
      <c r="T283" s="202"/>
      <c r="U283" s="202"/>
      <c r="V283" s="203">
        <f t="shared" si="147"/>
        <v>0</v>
      </c>
      <c r="W283" s="202"/>
      <c r="X283" s="202"/>
      <c r="Y283" s="203">
        <f t="shared" si="148"/>
        <v>0</v>
      </c>
      <c r="Z283" s="202"/>
      <c r="AA283" s="202"/>
      <c r="AB283" s="203">
        <f t="shared" si="149"/>
        <v>0</v>
      </c>
      <c r="AC283" s="202"/>
      <c r="AD283" s="202"/>
      <c r="AE283" s="203">
        <f t="shared" si="150"/>
        <v>0</v>
      </c>
      <c r="AF283" s="202"/>
      <c r="AG283" s="202"/>
      <c r="AH283" s="203">
        <f t="shared" si="151"/>
        <v>0</v>
      </c>
      <c r="AI283" s="202"/>
      <c r="AJ283" s="202"/>
      <c r="AK283" s="203">
        <f t="shared" si="152"/>
        <v>0</v>
      </c>
      <c r="AL283" s="202"/>
      <c r="AM283" s="202"/>
      <c r="AN283" s="203">
        <f t="shared" si="153"/>
        <v>0</v>
      </c>
      <c r="AO283" s="202"/>
      <c r="AP283" s="202"/>
      <c r="AQ283" s="203">
        <f t="shared" si="154"/>
        <v>0</v>
      </c>
      <c r="AR283" s="202"/>
      <c r="AS283" s="202"/>
      <c r="AT283" s="203">
        <f t="shared" si="155"/>
        <v>0</v>
      </c>
      <c r="AU283" s="202"/>
      <c r="AV283" s="202"/>
      <c r="AW283" s="203">
        <f t="shared" si="156"/>
        <v>0</v>
      </c>
      <c r="AX283" s="202"/>
      <c r="AY283" s="202"/>
      <c r="AZ283" s="203">
        <f t="shared" si="157"/>
        <v>0</v>
      </c>
      <c r="BA283" s="202"/>
      <c r="BB283" s="202"/>
      <c r="BC283" s="203">
        <f t="shared" si="158"/>
        <v>0</v>
      </c>
      <c r="BD283" s="202"/>
      <c r="BE283" s="202"/>
      <c r="BF283" s="203">
        <f t="shared" si="159"/>
        <v>0</v>
      </c>
      <c r="BG283" s="202"/>
      <c r="BH283" s="202"/>
      <c r="BI283" s="203">
        <f t="shared" si="160"/>
        <v>0</v>
      </c>
      <c r="BJ283" s="202"/>
      <c r="BK283" s="202"/>
      <c r="BL283" s="203">
        <f t="shared" si="161"/>
        <v>0</v>
      </c>
      <c r="BM283" s="202"/>
      <c r="BN283" s="202"/>
      <c r="BO283" s="203">
        <f t="shared" si="162"/>
        <v>0</v>
      </c>
      <c r="BP283" s="202"/>
      <c r="BQ283" s="202"/>
      <c r="BR283" s="203">
        <f t="shared" si="163"/>
        <v>0</v>
      </c>
      <c r="BS283" s="202"/>
      <c r="BT283" s="202"/>
      <c r="BU283" s="203">
        <f t="shared" si="164"/>
        <v>0</v>
      </c>
      <c r="BV283" s="202"/>
      <c r="BW283" s="202"/>
      <c r="BX283" s="203">
        <f t="shared" si="165"/>
        <v>0</v>
      </c>
      <c r="BY283" s="202"/>
      <c r="BZ283" s="202"/>
      <c r="CA283" s="203">
        <f t="shared" si="166"/>
        <v>0</v>
      </c>
      <c r="CB283" s="202"/>
      <c r="CC283" s="202"/>
      <c r="CD283" s="203">
        <f t="shared" si="167"/>
        <v>0</v>
      </c>
      <c r="CE283" s="202"/>
      <c r="CF283" s="202"/>
      <c r="CG283" s="203">
        <f t="shared" si="168"/>
        <v>0</v>
      </c>
      <c r="CH283" s="202"/>
      <c r="CI283" s="202"/>
      <c r="CJ283" s="203">
        <f t="shared" si="169"/>
        <v>0</v>
      </c>
    </row>
    <row r="284" spans="2:88" x14ac:dyDescent="0.25">
      <c r="B284" s="180"/>
      <c r="C284" s="180"/>
      <c r="D284" s="181"/>
      <c r="E284" s="38">
        <f t="shared" si="142"/>
        <v>45016</v>
      </c>
      <c r="F284" s="186"/>
      <c r="G284" s="203"/>
      <c r="H284" s="202"/>
      <c r="I284" s="202"/>
      <c r="J284" s="203">
        <f t="shared" si="143"/>
        <v>0</v>
      </c>
      <c r="K284" s="202"/>
      <c r="L284" s="202"/>
      <c r="M284" s="203">
        <f t="shared" si="144"/>
        <v>0</v>
      </c>
      <c r="N284" s="202"/>
      <c r="O284" s="202"/>
      <c r="P284" s="203">
        <f t="shared" si="145"/>
        <v>0</v>
      </c>
      <c r="Q284" s="202"/>
      <c r="R284" s="202"/>
      <c r="S284" s="203">
        <f t="shared" si="146"/>
        <v>0</v>
      </c>
      <c r="T284" s="202"/>
      <c r="U284" s="202"/>
      <c r="V284" s="203">
        <f t="shared" si="147"/>
        <v>0</v>
      </c>
      <c r="W284" s="202"/>
      <c r="X284" s="202"/>
      <c r="Y284" s="203">
        <f t="shared" si="148"/>
        <v>0</v>
      </c>
      <c r="Z284" s="202"/>
      <c r="AA284" s="202"/>
      <c r="AB284" s="203">
        <f t="shared" si="149"/>
        <v>0</v>
      </c>
      <c r="AC284" s="202"/>
      <c r="AD284" s="202"/>
      <c r="AE284" s="203">
        <f t="shared" si="150"/>
        <v>0</v>
      </c>
      <c r="AF284" s="202"/>
      <c r="AG284" s="202"/>
      <c r="AH284" s="203">
        <f t="shared" si="151"/>
        <v>0</v>
      </c>
      <c r="AI284" s="202"/>
      <c r="AJ284" s="202"/>
      <c r="AK284" s="203">
        <f t="shared" si="152"/>
        <v>0</v>
      </c>
      <c r="AL284" s="202"/>
      <c r="AM284" s="202"/>
      <c r="AN284" s="203">
        <f t="shared" si="153"/>
        <v>0</v>
      </c>
      <c r="AO284" s="202"/>
      <c r="AP284" s="202"/>
      <c r="AQ284" s="203">
        <f t="shared" si="154"/>
        <v>0</v>
      </c>
      <c r="AR284" s="202"/>
      <c r="AS284" s="202"/>
      <c r="AT284" s="203">
        <f t="shared" si="155"/>
        <v>0</v>
      </c>
      <c r="AU284" s="202"/>
      <c r="AV284" s="202"/>
      <c r="AW284" s="203">
        <f t="shared" si="156"/>
        <v>0</v>
      </c>
      <c r="AX284" s="202"/>
      <c r="AY284" s="202"/>
      <c r="AZ284" s="203">
        <f t="shared" si="157"/>
        <v>0</v>
      </c>
      <c r="BA284" s="202"/>
      <c r="BB284" s="202"/>
      <c r="BC284" s="203">
        <f t="shared" si="158"/>
        <v>0</v>
      </c>
      <c r="BD284" s="202"/>
      <c r="BE284" s="202"/>
      <c r="BF284" s="203">
        <f t="shared" si="159"/>
        <v>0</v>
      </c>
      <c r="BG284" s="202"/>
      <c r="BH284" s="202"/>
      <c r="BI284" s="203">
        <f t="shared" si="160"/>
        <v>0</v>
      </c>
      <c r="BJ284" s="202"/>
      <c r="BK284" s="202"/>
      <c r="BL284" s="203">
        <f t="shared" si="161"/>
        <v>0</v>
      </c>
      <c r="BM284" s="202"/>
      <c r="BN284" s="202"/>
      <c r="BO284" s="203">
        <f t="shared" si="162"/>
        <v>0</v>
      </c>
      <c r="BP284" s="202"/>
      <c r="BQ284" s="202"/>
      <c r="BR284" s="203">
        <f t="shared" si="163"/>
        <v>0</v>
      </c>
      <c r="BS284" s="202"/>
      <c r="BT284" s="202"/>
      <c r="BU284" s="203">
        <f t="shared" si="164"/>
        <v>0</v>
      </c>
      <c r="BV284" s="202"/>
      <c r="BW284" s="202"/>
      <c r="BX284" s="203">
        <f t="shared" si="165"/>
        <v>0</v>
      </c>
      <c r="BY284" s="202"/>
      <c r="BZ284" s="202"/>
      <c r="CA284" s="203">
        <f t="shared" si="166"/>
        <v>0</v>
      </c>
      <c r="CB284" s="202"/>
      <c r="CC284" s="202"/>
      <c r="CD284" s="203">
        <f t="shared" si="167"/>
        <v>0</v>
      </c>
      <c r="CE284" s="202"/>
      <c r="CF284" s="202"/>
      <c r="CG284" s="203">
        <f t="shared" si="168"/>
        <v>0</v>
      </c>
      <c r="CH284" s="202"/>
      <c r="CI284" s="202"/>
      <c r="CJ284" s="203">
        <f t="shared" si="169"/>
        <v>0</v>
      </c>
    </row>
    <row r="285" spans="2:88" x14ac:dyDescent="0.25">
      <c r="B285" s="180"/>
      <c r="C285" s="180"/>
      <c r="D285" s="181"/>
      <c r="E285" s="38">
        <f t="shared" si="142"/>
        <v>45016</v>
      </c>
      <c r="F285" s="186"/>
      <c r="G285" s="203"/>
      <c r="H285" s="202"/>
      <c r="I285" s="202"/>
      <c r="J285" s="203">
        <f t="shared" si="143"/>
        <v>0</v>
      </c>
      <c r="K285" s="202"/>
      <c r="L285" s="202"/>
      <c r="M285" s="203">
        <f t="shared" si="144"/>
        <v>0</v>
      </c>
      <c r="N285" s="202"/>
      <c r="O285" s="202"/>
      <c r="P285" s="203">
        <f t="shared" si="145"/>
        <v>0</v>
      </c>
      <c r="Q285" s="202"/>
      <c r="R285" s="202"/>
      <c r="S285" s="203">
        <f t="shared" si="146"/>
        <v>0</v>
      </c>
      <c r="T285" s="202"/>
      <c r="U285" s="202"/>
      <c r="V285" s="203">
        <f t="shared" si="147"/>
        <v>0</v>
      </c>
      <c r="W285" s="202"/>
      <c r="X285" s="202"/>
      <c r="Y285" s="203">
        <f t="shared" si="148"/>
        <v>0</v>
      </c>
      <c r="Z285" s="202"/>
      <c r="AA285" s="202"/>
      <c r="AB285" s="203">
        <f t="shared" si="149"/>
        <v>0</v>
      </c>
      <c r="AC285" s="202"/>
      <c r="AD285" s="202"/>
      <c r="AE285" s="203">
        <f t="shared" si="150"/>
        <v>0</v>
      </c>
      <c r="AF285" s="202"/>
      <c r="AG285" s="202"/>
      <c r="AH285" s="203">
        <f t="shared" si="151"/>
        <v>0</v>
      </c>
      <c r="AI285" s="202"/>
      <c r="AJ285" s="202"/>
      <c r="AK285" s="203">
        <f t="shared" si="152"/>
        <v>0</v>
      </c>
      <c r="AL285" s="202"/>
      <c r="AM285" s="202"/>
      <c r="AN285" s="203">
        <f t="shared" si="153"/>
        <v>0</v>
      </c>
      <c r="AO285" s="202"/>
      <c r="AP285" s="202"/>
      <c r="AQ285" s="203">
        <f t="shared" si="154"/>
        <v>0</v>
      </c>
      <c r="AR285" s="202"/>
      <c r="AS285" s="202"/>
      <c r="AT285" s="203">
        <f t="shared" si="155"/>
        <v>0</v>
      </c>
      <c r="AU285" s="202"/>
      <c r="AV285" s="202"/>
      <c r="AW285" s="203">
        <f t="shared" si="156"/>
        <v>0</v>
      </c>
      <c r="AX285" s="202"/>
      <c r="AY285" s="202"/>
      <c r="AZ285" s="203">
        <f t="shared" si="157"/>
        <v>0</v>
      </c>
      <c r="BA285" s="202"/>
      <c r="BB285" s="202"/>
      <c r="BC285" s="203">
        <f t="shared" si="158"/>
        <v>0</v>
      </c>
      <c r="BD285" s="202"/>
      <c r="BE285" s="202"/>
      <c r="BF285" s="203">
        <f t="shared" si="159"/>
        <v>0</v>
      </c>
      <c r="BG285" s="202"/>
      <c r="BH285" s="202"/>
      <c r="BI285" s="203">
        <f t="shared" si="160"/>
        <v>0</v>
      </c>
      <c r="BJ285" s="202"/>
      <c r="BK285" s="202"/>
      <c r="BL285" s="203">
        <f t="shared" si="161"/>
        <v>0</v>
      </c>
      <c r="BM285" s="202"/>
      <c r="BN285" s="202"/>
      <c r="BO285" s="203">
        <f t="shared" si="162"/>
        <v>0</v>
      </c>
      <c r="BP285" s="202"/>
      <c r="BQ285" s="202"/>
      <c r="BR285" s="203">
        <f t="shared" si="163"/>
        <v>0</v>
      </c>
      <c r="BS285" s="202"/>
      <c r="BT285" s="202"/>
      <c r="BU285" s="203">
        <f t="shared" si="164"/>
        <v>0</v>
      </c>
      <c r="BV285" s="202"/>
      <c r="BW285" s="202"/>
      <c r="BX285" s="203">
        <f t="shared" si="165"/>
        <v>0</v>
      </c>
      <c r="BY285" s="202"/>
      <c r="BZ285" s="202"/>
      <c r="CA285" s="203">
        <f t="shared" si="166"/>
        <v>0</v>
      </c>
      <c r="CB285" s="202"/>
      <c r="CC285" s="202"/>
      <c r="CD285" s="203">
        <f t="shared" si="167"/>
        <v>0</v>
      </c>
      <c r="CE285" s="202"/>
      <c r="CF285" s="202"/>
      <c r="CG285" s="203">
        <f t="shared" si="168"/>
        <v>0</v>
      </c>
      <c r="CH285" s="202"/>
      <c r="CI285" s="202"/>
      <c r="CJ285" s="203">
        <f t="shared" si="169"/>
        <v>0</v>
      </c>
    </row>
    <row r="286" spans="2:88" x14ac:dyDescent="0.25">
      <c r="B286" s="180"/>
      <c r="C286" s="180"/>
      <c r="D286" s="181"/>
      <c r="E286" s="38">
        <f t="shared" si="142"/>
        <v>45016</v>
      </c>
      <c r="F286" s="186"/>
      <c r="G286" s="203"/>
      <c r="H286" s="202"/>
      <c r="I286" s="202"/>
      <c r="J286" s="203">
        <f t="shared" si="143"/>
        <v>0</v>
      </c>
      <c r="K286" s="202"/>
      <c r="L286" s="202"/>
      <c r="M286" s="203">
        <f t="shared" si="144"/>
        <v>0</v>
      </c>
      <c r="N286" s="202"/>
      <c r="O286" s="202"/>
      <c r="P286" s="203">
        <f t="shared" si="145"/>
        <v>0</v>
      </c>
      <c r="Q286" s="202"/>
      <c r="R286" s="202"/>
      <c r="S286" s="203">
        <f t="shared" si="146"/>
        <v>0</v>
      </c>
      <c r="T286" s="202"/>
      <c r="U286" s="202"/>
      <c r="V286" s="203">
        <f t="shared" si="147"/>
        <v>0</v>
      </c>
      <c r="W286" s="202"/>
      <c r="X286" s="202"/>
      <c r="Y286" s="203">
        <f t="shared" si="148"/>
        <v>0</v>
      </c>
      <c r="Z286" s="202"/>
      <c r="AA286" s="202"/>
      <c r="AB286" s="203">
        <f t="shared" si="149"/>
        <v>0</v>
      </c>
      <c r="AC286" s="202"/>
      <c r="AD286" s="202"/>
      <c r="AE286" s="203">
        <f t="shared" si="150"/>
        <v>0</v>
      </c>
      <c r="AF286" s="202"/>
      <c r="AG286" s="202"/>
      <c r="AH286" s="203">
        <f t="shared" si="151"/>
        <v>0</v>
      </c>
      <c r="AI286" s="202"/>
      <c r="AJ286" s="202"/>
      <c r="AK286" s="203">
        <f t="shared" si="152"/>
        <v>0</v>
      </c>
      <c r="AL286" s="202"/>
      <c r="AM286" s="202"/>
      <c r="AN286" s="203">
        <f t="shared" si="153"/>
        <v>0</v>
      </c>
      <c r="AO286" s="202"/>
      <c r="AP286" s="202"/>
      <c r="AQ286" s="203">
        <f t="shared" si="154"/>
        <v>0</v>
      </c>
      <c r="AR286" s="202"/>
      <c r="AS286" s="202"/>
      <c r="AT286" s="203">
        <f t="shared" si="155"/>
        <v>0</v>
      </c>
      <c r="AU286" s="202"/>
      <c r="AV286" s="202"/>
      <c r="AW286" s="203">
        <f t="shared" si="156"/>
        <v>0</v>
      </c>
      <c r="AX286" s="202"/>
      <c r="AY286" s="202"/>
      <c r="AZ286" s="203">
        <f t="shared" si="157"/>
        <v>0</v>
      </c>
      <c r="BA286" s="202"/>
      <c r="BB286" s="202"/>
      <c r="BC286" s="203">
        <f t="shared" si="158"/>
        <v>0</v>
      </c>
      <c r="BD286" s="202"/>
      <c r="BE286" s="202"/>
      <c r="BF286" s="203">
        <f t="shared" si="159"/>
        <v>0</v>
      </c>
      <c r="BG286" s="202"/>
      <c r="BH286" s="202"/>
      <c r="BI286" s="203">
        <f t="shared" si="160"/>
        <v>0</v>
      </c>
      <c r="BJ286" s="202"/>
      <c r="BK286" s="202"/>
      <c r="BL286" s="203">
        <f t="shared" si="161"/>
        <v>0</v>
      </c>
      <c r="BM286" s="202"/>
      <c r="BN286" s="202"/>
      <c r="BO286" s="203">
        <f t="shared" si="162"/>
        <v>0</v>
      </c>
      <c r="BP286" s="202"/>
      <c r="BQ286" s="202"/>
      <c r="BR286" s="203">
        <f t="shared" si="163"/>
        <v>0</v>
      </c>
      <c r="BS286" s="202"/>
      <c r="BT286" s="202"/>
      <c r="BU286" s="203">
        <f t="shared" si="164"/>
        <v>0</v>
      </c>
      <c r="BV286" s="202"/>
      <c r="BW286" s="202"/>
      <c r="BX286" s="203">
        <f t="shared" si="165"/>
        <v>0</v>
      </c>
      <c r="BY286" s="202"/>
      <c r="BZ286" s="202"/>
      <c r="CA286" s="203">
        <f t="shared" si="166"/>
        <v>0</v>
      </c>
      <c r="CB286" s="202"/>
      <c r="CC286" s="202"/>
      <c r="CD286" s="203">
        <f t="shared" si="167"/>
        <v>0</v>
      </c>
      <c r="CE286" s="202"/>
      <c r="CF286" s="202"/>
      <c r="CG286" s="203">
        <f t="shared" si="168"/>
        <v>0</v>
      </c>
      <c r="CH286" s="202"/>
      <c r="CI286" s="202"/>
      <c r="CJ286" s="203">
        <f t="shared" si="169"/>
        <v>0</v>
      </c>
    </row>
    <row r="287" spans="2:88" x14ac:dyDescent="0.25">
      <c r="B287" s="180"/>
      <c r="C287" s="180"/>
      <c r="D287" s="181"/>
      <c r="E287" s="38">
        <f t="shared" si="142"/>
        <v>45016</v>
      </c>
      <c r="F287" s="186"/>
      <c r="G287" s="203"/>
      <c r="H287" s="202"/>
      <c r="I287" s="202"/>
      <c r="J287" s="203">
        <f t="shared" si="143"/>
        <v>0</v>
      </c>
      <c r="K287" s="202"/>
      <c r="L287" s="202"/>
      <c r="M287" s="203">
        <f t="shared" si="144"/>
        <v>0</v>
      </c>
      <c r="N287" s="202"/>
      <c r="O287" s="202"/>
      <c r="P287" s="203">
        <f t="shared" si="145"/>
        <v>0</v>
      </c>
      <c r="Q287" s="202"/>
      <c r="R287" s="202"/>
      <c r="S287" s="203">
        <f t="shared" si="146"/>
        <v>0</v>
      </c>
      <c r="T287" s="202"/>
      <c r="U287" s="202"/>
      <c r="V287" s="203">
        <f t="shared" si="147"/>
        <v>0</v>
      </c>
      <c r="W287" s="202"/>
      <c r="X287" s="202"/>
      <c r="Y287" s="203">
        <f t="shared" si="148"/>
        <v>0</v>
      </c>
      <c r="Z287" s="202"/>
      <c r="AA287" s="202"/>
      <c r="AB287" s="203">
        <f t="shared" si="149"/>
        <v>0</v>
      </c>
      <c r="AC287" s="202"/>
      <c r="AD287" s="202"/>
      <c r="AE287" s="203">
        <f t="shared" si="150"/>
        <v>0</v>
      </c>
      <c r="AF287" s="202"/>
      <c r="AG287" s="202"/>
      <c r="AH287" s="203">
        <f t="shared" si="151"/>
        <v>0</v>
      </c>
      <c r="AI287" s="202"/>
      <c r="AJ287" s="202"/>
      <c r="AK287" s="203">
        <f t="shared" si="152"/>
        <v>0</v>
      </c>
      <c r="AL287" s="202"/>
      <c r="AM287" s="202"/>
      <c r="AN287" s="203">
        <f t="shared" si="153"/>
        <v>0</v>
      </c>
      <c r="AO287" s="202"/>
      <c r="AP287" s="202"/>
      <c r="AQ287" s="203">
        <f t="shared" si="154"/>
        <v>0</v>
      </c>
      <c r="AR287" s="202"/>
      <c r="AS287" s="202"/>
      <c r="AT287" s="203">
        <f t="shared" si="155"/>
        <v>0</v>
      </c>
      <c r="AU287" s="202"/>
      <c r="AV287" s="202"/>
      <c r="AW287" s="203">
        <f t="shared" si="156"/>
        <v>0</v>
      </c>
      <c r="AX287" s="202"/>
      <c r="AY287" s="202"/>
      <c r="AZ287" s="203">
        <f t="shared" si="157"/>
        <v>0</v>
      </c>
      <c r="BA287" s="202"/>
      <c r="BB287" s="202"/>
      <c r="BC287" s="203">
        <f t="shared" si="158"/>
        <v>0</v>
      </c>
      <c r="BD287" s="202"/>
      <c r="BE287" s="202"/>
      <c r="BF287" s="203">
        <f t="shared" si="159"/>
        <v>0</v>
      </c>
      <c r="BG287" s="202"/>
      <c r="BH287" s="202"/>
      <c r="BI287" s="203">
        <f t="shared" si="160"/>
        <v>0</v>
      </c>
      <c r="BJ287" s="202"/>
      <c r="BK287" s="202"/>
      <c r="BL287" s="203">
        <f t="shared" si="161"/>
        <v>0</v>
      </c>
      <c r="BM287" s="202"/>
      <c r="BN287" s="202"/>
      <c r="BO287" s="203">
        <f t="shared" si="162"/>
        <v>0</v>
      </c>
      <c r="BP287" s="202"/>
      <c r="BQ287" s="202"/>
      <c r="BR287" s="203">
        <f t="shared" si="163"/>
        <v>0</v>
      </c>
      <c r="BS287" s="202"/>
      <c r="BT287" s="202"/>
      <c r="BU287" s="203">
        <f t="shared" si="164"/>
        <v>0</v>
      </c>
      <c r="BV287" s="202"/>
      <c r="BW287" s="202"/>
      <c r="BX287" s="203">
        <f t="shared" si="165"/>
        <v>0</v>
      </c>
      <c r="BY287" s="202"/>
      <c r="BZ287" s="202"/>
      <c r="CA287" s="203">
        <f t="shared" si="166"/>
        <v>0</v>
      </c>
      <c r="CB287" s="202"/>
      <c r="CC287" s="202"/>
      <c r="CD287" s="203">
        <f t="shared" si="167"/>
        <v>0</v>
      </c>
      <c r="CE287" s="202"/>
      <c r="CF287" s="202"/>
      <c r="CG287" s="203">
        <f t="shared" si="168"/>
        <v>0</v>
      </c>
      <c r="CH287" s="202"/>
      <c r="CI287" s="202"/>
      <c r="CJ287" s="203">
        <f t="shared" si="169"/>
        <v>0</v>
      </c>
    </row>
    <row r="288" spans="2:88" x14ac:dyDescent="0.25">
      <c r="B288" s="180"/>
      <c r="C288" s="180"/>
      <c r="D288" s="181"/>
      <c r="E288" s="38">
        <f t="shared" si="142"/>
        <v>45016</v>
      </c>
      <c r="F288" s="186"/>
      <c r="G288" s="203"/>
      <c r="H288" s="202"/>
      <c r="I288" s="202"/>
      <c r="J288" s="203">
        <f t="shared" si="143"/>
        <v>0</v>
      </c>
      <c r="K288" s="202"/>
      <c r="L288" s="202"/>
      <c r="M288" s="203">
        <f t="shared" si="144"/>
        <v>0</v>
      </c>
      <c r="N288" s="202"/>
      <c r="O288" s="202"/>
      <c r="P288" s="203">
        <f t="shared" si="145"/>
        <v>0</v>
      </c>
      <c r="Q288" s="202"/>
      <c r="R288" s="202"/>
      <c r="S288" s="203">
        <f t="shared" si="146"/>
        <v>0</v>
      </c>
      <c r="T288" s="202"/>
      <c r="U288" s="202"/>
      <c r="V288" s="203">
        <f t="shared" si="147"/>
        <v>0</v>
      </c>
      <c r="W288" s="202"/>
      <c r="X288" s="202"/>
      <c r="Y288" s="203">
        <f t="shared" si="148"/>
        <v>0</v>
      </c>
      <c r="Z288" s="202"/>
      <c r="AA288" s="202"/>
      <c r="AB288" s="203">
        <f t="shared" si="149"/>
        <v>0</v>
      </c>
      <c r="AC288" s="202"/>
      <c r="AD288" s="202"/>
      <c r="AE288" s="203">
        <f t="shared" si="150"/>
        <v>0</v>
      </c>
      <c r="AF288" s="202"/>
      <c r="AG288" s="202"/>
      <c r="AH288" s="203">
        <f t="shared" si="151"/>
        <v>0</v>
      </c>
      <c r="AI288" s="202"/>
      <c r="AJ288" s="202"/>
      <c r="AK288" s="203">
        <f t="shared" si="152"/>
        <v>0</v>
      </c>
      <c r="AL288" s="202"/>
      <c r="AM288" s="202"/>
      <c r="AN288" s="203">
        <f t="shared" si="153"/>
        <v>0</v>
      </c>
      <c r="AO288" s="202"/>
      <c r="AP288" s="202"/>
      <c r="AQ288" s="203">
        <f t="shared" si="154"/>
        <v>0</v>
      </c>
      <c r="AR288" s="202"/>
      <c r="AS288" s="202"/>
      <c r="AT288" s="203">
        <f t="shared" si="155"/>
        <v>0</v>
      </c>
      <c r="AU288" s="202"/>
      <c r="AV288" s="202"/>
      <c r="AW288" s="203">
        <f t="shared" si="156"/>
        <v>0</v>
      </c>
      <c r="AX288" s="202"/>
      <c r="AY288" s="202"/>
      <c r="AZ288" s="203">
        <f t="shared" si="157"/>
        <v>0</v>
      </c>
      <c r="BA288" s="202"/>
      <c r="BB288" s="202"/>
      <c r="BC288" s="203">
        <f t="shared" si="158"/>
        <v>0</v>
      </c>
      <c r="BD288" s="202"/>
      <c r="BE288" s="202"/>
      <c r="BF288" s="203">
        <f t="shared" si="159"/>
        <v>0</v>
      </c>
      <c r="BG288" s="202"/>
      <c r="BH288" s="202"/>
      <c r="BI288" s="203">
        <f t="shared" si="160"/>
        <v>0</v>
      </c>
      <c r="BJ288" s="202"/>
      <c r="BK288" s="202"/>
      <c r="BL288" s="203">
        <f t="shared" si="161"/>
        <v>0</v>
      </c>
      <c r="BM288" s="202"/>
      <c r="BN288" s="202"/>
      <c r="BO288" s="203">
        <f t="shared" si="162"/>
        <v>0</v>
      </c>
      <c r="BP288" s="202"/>
      <c r="BQ288" s="202"/>
      <c r="BR288" s="203">
        <f t="shared" si="163"/>
        <v>0</v>
      </c>
      <c r="BS288" s="202"/>
      <c r="BT288" s="202"/>
      <c r="BU288" s="203">
        <f t="shared" si="164"/>
        <v>0</v>
      </c>
      <c r="BV288" s="202"/>
      <c r="BW288" s="202"/>
      <c r="BX288" s="203">
        <f t="shared" si="165"/>
        <v>0</v>
      </c>
      <c r="BY288" s="202"/>
      <c r="BZ288" s="202"/>
      <c r="CA288" s="203">
        <f t="shared" si="166"/>
        <v>0</v>
      </c>
      <c r="CB288" s="202"/>
      <c r="CC288" s="202"/>
      <c r="CD288" s="203">
        <f t="shared" si="167"/>
        <v>0</v>
      </c>
      <c r="CE288" s="202"/>
      <c r="CF288" s="202"/>
      <c r="CG288" s="203">
        <f t="shared" si="168"/>
        <v>0</v>
      </c>
      <c r="CH288" s="202"/>
      <c r="CI288" s="202"/>
      <c r="CJ288" s="203">
        <f t="shared" si="169"/>
        <v>0</v>
      </c>
    </row>
    <row r="289" spans="2:88" x14ac:dyDescent="0.25">
      <c r="B289" s="180"/>
      <c r="C289" s="180"/>
      <c r="D289" s="181"/>
      <c r="E289" s="38">
        <f t="shared" si="142"/>
        <v>45016</v>
      </c>
      <c r="F289" s="186"/>
      <c r="G289" s="203"/>
      <c r="H289" s="202"/>
      <c r="I289" s="202"/>
      <c r="J289" s="203">
        <f t="shared" si="143"/>
        <v>0</v>
      </c>
      <c r="K289" s="202"/>
      <c r="L289" s="202"/>
      <c r="M289" s="203">
        <f t="shared" si="144"/>
        <v>0</v>
      </c>
      <c r="N289" s="202"/>
      <c r="O289" s="202"/>
      <c r="P289" s="203">
        <f t="shared" si="145"/>
        <v>0</v>
      </c>
      <c r="Q289" s="202"/>
      <c r="R289" s="202"/>
      <c r="S289" s="203">
        <f t="shared" si="146"/>
        <v>0</v>
      </c>
      <c r="T289" s="202"/>
      <c r="U289" s="202"/>
      <c r="V289" s="203">
        <f t="shared" si="147"/>
        <v>0</v>
      </c>
      <c r="W289" s="202"/>
      <c r="X289" s="202"/>
      <c r="Y289" s="203">
        <f t="shared" si="148"/>
        <v>0</v>
      </c>
      <c r="Z289" s="202"/>
      <c r="AA289" s="202"/>
      <c r="AB289" s="203">
        <f t="shared" si="149"/>
        <v>0</v>
      </c>
      <c r="AC289" s="202"/>
      <c r="AD289" s="202"/>
      <c r="AE289" s="203">
        <f t="shared" si="150"/>
        <v>0</v>
      </c>
      <c r="AF289" s="202"/>
      <c r="AG289" s="202"/>
      <c r="AH289" s="203">
        <f t="shared" si="151"/>
        <v>0</v>
      </c>
      <c r="AI289" s="202"/>
      <c r="AJ289" s="202"/>
      <c r="AK289" s="203">
        <f t="shared" si="152"/>
        <v>0</v>
      </c>
      <c r="AL289" s="202"/>
      <c r="AM289" s="202"/>
      <c r="AN289" s="203">
        <f t="shared" si="153"/>
        <v>0</v>
      </c>
      <c r="AO289" s="202"/>
      <c r="AP289" s="202"/>
      <c r="AQ289" s="203">
        <f t="shared" si="154"/>
        <v>0</v>
      </c>
      <c r="AR289" s="202"/>
      <c r="AS289" s="202"/>
      <c r="AT289" s="203">
        <f t="shared" si="155"/>
        <v>0</v>
      </c>
      <c r="AU289" s="202"/>
      <c r="AV289" s="202"/>
      <c r="AW289" s="203">
        <f t="shared" si="156"/>
        <v>0</v>
      </c>
      <c r="AX289" s="202"/>
      <c r="AY289" s="202"/>
      <c r="AZ289" s="203">
        <f t="shared" si="157"/>
        <v>0</v>
      </c>
      <c r="BA289" s="202"/>
      <c r="BB289" s="202"/>
      <c r="BC289" s="203">
        <f t="shared" si="158"/>
        <v>0</v>
      </c>
      <c r="BD289" s="202"/>
      <c r="BE289" s="202"/>
      <c r="BF289" s="203">
        <f t="shared" si="159"/>
        <v>0</v>
      </c>
      <c r="BG289" s="202"/>
      <c r="BH289" s="202"/>
      <c r="BI289" s="203">
        <f t="shared" si="160"/>
        <v>0</v>
      </c>
      <c r="BJ289" s="202"/>
      <c r="BK289" s="202"/>
      <c r="BL289" s="203">
        <f t="shared" si="161"/>
        <v>0</v>
      </c>
      <c r="BM289" s="202"/>
      <c r="BN289" s="202"/>
      <c r="BO289" s="203">
        <f t="shared" si="162"/>
        <v>0</v>
      </c>
      <c r="BP289" s="202"/>
      <c r="BQ289" s="202"/>
      <c r="BR289" s="203">
        <f t="shared" si="163"/>
        <v>0</v>
      </c>
      <c r="BS289" s="202"/>
      <c r="BT289" s="202"/>
      <c r="BU289" s="203">
        <f t="shared" si="164"/>
        <v>0</v>
      </c>
      <c r="BV289" s="202"/>
      <c r="BW289" s="202"/>
      <c r="BX289" s="203">
        <f t="shared" si="165"/>
        <v>0</v>
      </c>
      <c r="BY289" s="202"/>
      <c r="BZ289" s="202"/>
      <c r="CA289" s="203">
        <f t="shared" si="166"/>
        <v>0</v>
      </c>
      <c r="CB289" s="202"/>
      <c r="CC289" s="202"/>
      <c r="CD289" s="203">
        <f t="shared" si="167"/>
        <v>0</v>
      </c>
      <c r="CE289" s="202"/>
      <c r="CF289" s="202"/>
      <c r="CG289" s="203">
        <f t="shared" si="168"/>
        <v>0</v>
      </c>
      <c r="CH289" s="202"/>
      <c r="CI289" s="202"/>
      <c r="CJ289" s="203">
        <f t="shared" si="169"/>
        <v>0</v>
      </c>
    </row>
    <row r="290" spans="2:88" x14ac:dyDescent="0.25">
      <c r="B290" s="180"/>
      <c r="C290" s="180"/>
      <c r="D290" s="181"/>
      <c r="E290" s="38">
        <f t="shared" si="142"/>
        <v>45016</v>
      </c>
      <c r="F290" s="186"/>
      <c r="G290" s="203"/>
      <c r="H290" s="202"/>
      <c r="I290" s="202"/>
      <c r="J290" s="203">
        <f t="shared" si="143"/>
        <v>0</v>
      </c>
      <c r="K290" s="202"/>
      <c r="L290" s="202"/>
      <c r="M290" s="203">
        <f t="shared" si="144"/>
        <v>0</v>
      </c>
      <c r="N290" s="202"/>
      <c r="O290" s="202"/>
      <c r="P290" s="203">
        <f t="shared" si="145"/>
        <v>0</v>
      </c>
      <c r="Q290" s="202"/>
      <c r="R290" s="202"/>
      <c r="S290" s="203">
        <f t="shared" si="146"/>
        <v>0</v>
      </c>
      <c r="T290" s="202"/>
      <c r="U290" s="202"/>
      <c r="V290" s="203">
        <f t="shared" si="147"/>
        <v>0</v>
      </c>
      <c r="W290" s="202"/>
      <c r="X290" s="202"/>
      <c r="Y290" s="203">
        <f t="shared" si="148"/>
        <v>0</v>
      </c>
      <c r="Z290" s="202"/>
      <c r="AA290" s="202"/>
      <c r="AB290" s="203">
        <f t="shared" si="149"/>
        <v>0</v>
      </c>
      <c r="AC290" s="202"/>
      <c r="AD290" s="202"/>
      <c r="AE290" s="203">
        <f t="shared" si="150"/>
        <v>0</v>
      </c>
      <c r="AF290" s="202"/>
      <c r="AG290" s="202"/>
      <c r="AH290" s="203">
        <f t="shared" si="151"/>
        <v>0</v>
      </c>
      <c r="AI290" s="202"/>
      <c r="AJ290" s="202"/>
      <c r="AK290" s="203">
        <f t="shared" si="152"/>
        <v>0</v>
      </c>
      <c r="AL290" s="202"/>
      <c r="AM290" s="202"/>
      <c r="AN290" s="203">
        <f t="shared" si="153"/>
        <v>0</v>
      </c>
      <c r="AO290" s="202"/>
      <c r="AP290" s="202"/>
      <c r="AQ290" s="203">
        <f t="shared" si="154"/>
        <v>0</v>
      </c>
      <c r="AR290" s="202"/>
      <c r="AS290" s="202"/>
      <c r="AT290" s="203">
        <f t="shared" si="155"/>
        <v>0</v>
      </c>
      <c r="AU290" s="202"/>
      <c r="AV290" s="202"/>
      <c r="AW290" s="203">
        <f t="shared" si="156"/>
        <v>0</v>
      </c>
      <c r="AX290" s="202"/>
      <c r="AY290" s="202"/>
      <c r="AZ290" s="203">
        <f t="shared" si="157"/>
        <v>0</v>
      </c>
      <c r="BA290" s="202"/>
      <c r="BB290" s="202"/>
      <c r="BC290" s="203">
        <f t="shared" si="158"/>
        <v>0</v>
      </c>
      <c r="BD290" s="202"/>
      <c r="BE290" s="202"/>
      <c r="BF290" s="203">
        <f t="shared" si="159"/>
        <v>0</v>
      </c>
      <c r="BG290" s="202"/>
      <c r="BH290" s="202"/>
      <c r="BI290" s="203">
        <f t="shared" si="160"/>
        <v>0</v>
      </c>
      <c r="BJ290" s="202"/>
      <c r="BK290" s="202"/>
      <c r="BL290" s="203">
        <f t="shared" si="161"/>
        <v>0</v>
      </c>
      <c r="BM290" s="202"/>
      <c r="BN290" s="202"/>
      <c r="BO290" s="203">
        <f t="shared" si="162"/>
        <v>0</v>
      </c>
      <c r="BP290" s="202"/>
      <c r="BQ290" s="202"/>
      <c r="BR290" s="203">
        <f t="shared" si="163"/>
        <v>0</v>
      </c>
      <c r="BS290" s="202"/>
      <c r="BT290" s="202"/>
      <c r="BU290" s="203">
        <f t="shared" si="164"/>
        <v>0</v>
      </c>
      <c r="BV290" s="202"/>
      <c r="BW290" s="202"/>
      <c r="BX290" s="203">
        <f t="shared" si="165"/>
        <v>0</v>
      </c>
      <c r="BY290" s="202"/>
      <c r="BZ290" s="202"/>
      <c r="CA290" s="203">
        <f t="shared" si="166"/>
        <v>0</v>
      </c>
      <c r="CB290" s="202"/>
      <c r="CC290" s="202"/>
      <c r="CD290" s="203">
        <f t="shared" si="167"/>
        <v>0</v>
      </c>
      <c r="CE290" s="202"/>
      <c r="CF290" s="202"/>
      <c r="CG290" s="203">
        <f t="shared" si="168"/>
        <v>0</v>
      </c>
      <c r="CH290" s="202"/>
      <c r="CI290" s="202"/>
      <c r="CJ290" s="203">
        <f t="shared" si="169"/>
        <v>0</v>
      </c>
    </row>
    <row r="291" spans="2:88" x14ac:dyDescent="0.25">
      <c r="B291" s="180"/>
      <c r="C291" s="180"/>
      <c r="D291" s="181"/>
      <c r="E291" s="38">
        <f t="shared" si="142"/>
        <v>45016</v>
      </c>
      <c r="F291" s="186"/>
      <c r="G291" s="203"/>
      <c r="H291" s="202"/>
      <c r="I291" s="202"/>
      <c r="J291" s="203">
        <f t="shared" si="143"/>
        <v>0</v>
      </c>
      <c r="K291" s="202"/>
      <c r="L291" s="202"/>
      <c r="M291" s="203">
        <f t="shared" si="144"/>
        <v>0</v>
      </c>
      <c r="N291" s="202"/>
      <c r="O291" s="202"/>
      <c r="P291" s="203">
        <f t="shared" si="145"/>
        <v>0</v>
      </c>
      <c r="Q291" s="202"/>
      <c r="R291" s="202"/>
      <c r="S291" s="203">
        <f t="shared" si="146"/>
        <v>0</v>
      </c>
      <c r="T291" s="202"/>
      <c r="U291" s="202"/>
      <c r="V291" s="203">
        <f t="shared" si="147"/>
        <v>0</v>
      </c>
      <c r="W291" s="202"/>
      <c r="X291" s="202"/>
      <c r="Y291" s="203">
        <f t="shared" si="148"/>
        <v>0</v>
      </c>
      <c r="Z291" s="202"/>
      <c r="AA291" s="202"/>
      <c r="AB291" s="203">
        <f t="shared" si="149"/>
        <v>0</v>
      </c>
      <c r="AC291" s="202"/>
      <c r="AD291" s="202"/>
      <c r="AE291" s="203">
        <f t="shared" si="150"/>
        <v>0</v>
      </c>
      <c r="AF291" s="202"/>
      <c r="AG291" s="202"/>
      <c r="AH291" s="203">
        <f t="shared" si="151"/>
        <v>0</v>
      </c>
      <c r="AI291" s="202"/>
      <c r="AJ291" s="202"/>
      <c r="AK291" s="203">
        <f t="shared" si="152"/>
        <v>0</v>
      </c>
      <c r="AL291" s="202"/>
      <c r="AM291" s="202"/>
      <c r="AN291" s="203">
        <f t="shared" si="153"/>
        <v>0</v>
      </c>
      <c r="AO291" s="202"/>
      <c r="AP291" s="202"/>
      <c r="AQ291" s="203">
        <f t="shared" si="154"/>
        <v>0</v>
      </c>
      <c r="AR291" s="202"/>
      <c r="AS291" s="202"/>
      <c r="AT291" s="203">
        <f t="shared" si="155"/>
        <v>0</v>
      </c>
      <c r="AU291" s="202"/>
      <c r="AV291" s="202"/>
      <c r="AW291" s="203">
        <f t="shared" si="156"/>
        <v>0</v>
      </c>
      <c r="AX291" s="202"/>
      <c r="AY291" s="202"/>
      <c r="AZ291" s="203">
        <f t="shared" si="157"/>
        <v>0</v>
      </c>
      <c r="BA291" s="202"/>
      <c r="BB291" s="202"/>
      <c r="BC291" s="203">
        <f t="shared" si="158"/>
        <v>0</v>
      </c>
      <c r="BD291" s="202"/>
      <c r="BE291" s="202"/>
      <c r="BF291" s="203">
        <f t="shared" si="159"/>
        <v>0</v>
      </c>
      <c r="BG291" s="202"/>
      <c r="BH291" s="202"/>
      <c r="BI291" s="203">
        <f t="shared" si="160"/>
        <v>0</v>
      </c>
      <c r="BJ291" s="202"/>
      <c r="BK291" s="202"/>
      <c r="BL291" s="203">
        <f t="shared" si="161"/>
        <v>0</v>
      </c>
      <c r="BM291" s="202"/>
      <c r="BN291" s="202"/>
      <c r="BO291" s="203">
        <f t="shared" si="162"/>
        <v>0</v>
      </c>
      <c r="BP291" s="202"/>
      <c r="BQ291" s="202"/>
      <c r="BR291" s="203">
        <f t="shared" si="163"/>
        <v>0</v>
      </c>
      <c r="BS291" s="202"/>
      <c r="BT291" s="202"/>
      <c r="BU291" s="203">
        <f t="shared" si="164"/>
        <v>0</v>
      </c>
      <c r="BV291" s="202"/>
      <c r="BW291" s="202"/>
      <c r="BX291" s="203">
        <f t="shared" si="165"/>
        <v>0</v>
      </c>
      <c r="BY291" s="202"/>
      <c r="BZ291" s="202"/>
      <c r="CA291" s="203">
        <f t="shared" si="166"/>
        <v>0</v>
      </c>
      <c r="CB291" s="202"/>
      <c r="CC291" s="202"/>
      <c r="CD291" s="203">
        <f t="shared" si="167"/>
        <v>0</v>
      </c>
      <c r="CE291" s="202"/>
      <c r="CF291" s="202"/>
      <c r="CG291" s="203">
        <f t="shared" si="168"/>
        <v>0</v>
      </c>
      <c r="CH291" s="202"/>
      <c r="CI291" s="202"/>
      <c r="CJ291" s="203">
        <f t="shared" si="169"/>
        <v>0</v>
      </c>
    </row>
    <row r="292" spans="2:88" x14ac:dyDescent="0.25">
      <c r="B292" s="180"/>
      <c r="C292" s="180"/>
      <c r="D292" s="181"/>
      <c r="E292" s="38">
        <f t="shared" si="142"/>
        <v>45016</v>
      </c>
      <c r="F292" s="186"/>
      <c r="G292" s="203"/>
      <c r="H292" s="202"/>
      <c r="I292" s="202"/>
      <c r="J292" s="203">
        <f t="shared" si="143"/>
        <v>0</v>
      </c>
      <c r="K292" s="202"/>
      <c r="L292" s="202"/>
      <c r="M292" s="203">
        <f t="shared" si="144"/>
        <v>0</v>
      </c>
      <c r="N292" s="202"/>
      <c r="O292" s="202"/>
      <c r="P292" s="203">
        <f t="shared" si="145"/>
        <v>0</v>
      </c>
      <c r="Q292" s="202"/>
      <c r="R292" s="202"/>
      <c r="S292" s="203">
        <f t="shared" si="146"/>
        <v>0</v>
      </c>
      <c r="T292" s="202"/>
      <c r="U292" s="202"/>
      <c r="V292" s="203">
        <f t="shared" si="147"/>
        <v>0</v>
      </c>
      <c r="W292" s="202"/>
      <c r="X292" s="202"/>
      <c r="Y292" s="203">
        <f t="shared" si="148"/>
        <v>0</v>
      </c>
      <c r="Z292" s="202"/>
      <c r="AA292" s="202"/>
      <c r="AB292" s="203">
        <f t="shared" si="149"/>
        <v>0</v>
      </c>
      <c r="AC292" s="202"/>
      <c r="AD292" s="202"/>
      <c r="AE292" s="203">
        <f t="shared" si="150"/>
        <v>0</v>
      </c>
      <c r="AF292" s="202"/>
      <c r="AG292" s="202"/>
      <c r="AH292" s="203">
        <f t="shared" si="151"/>
        <v>0</v>
      </c>
      <c r="AI292" s="202"/>
      <c r="AJ292" s="202"/>
      <c r="AK292" s="203">
        <f t="shared" si="152"/>
        <v>0</v>
      </c>
      <c r="AL292" s="202"/>
      <c r="AM292" s="202"/>
      <c r="AN292" s="203">
        <f t="shared" si="153"/>
        <v>0</v>
      </c>
      <c r="AO292" s="202"/>
      <c r="AP292" s="202"/>
      <c r="AQ292" s="203">
        <f t="shared" si="154"/>
        <v>0</v>
      </c>
      <c r="AR292" s="202"/>
      <c r="AS292" s="202"/>
      <c r="AT292" s="203">
        <f t="shared" si="155"/>
        <v>0</v>
      </c>
      <c r="AU292" s="202"/>
      <c r="AV292" s="202"/>
      <c r="AW292" s="203">
        <f t="shared" si="156"/>
        <v>0</v>
      </c>
      <c r="AX292" s="202"/>
      <c r="AY292" s="202"/>
      <c r="AZ292" s="203">
        <f t="shared" si="157"/>
        <v>0</v>
      </c>
      <c r="BA292" s="202"/>
      <c r="BB292" s="202"/>
      <c r="BC292" s="203">
        <f t="shared" si="158"/>
        <v>0</v>
      </c>
      <c r="BD292" s="202"/>
      <c r="BE292" s="202"/>
      <c r="BF292" s="203">
        <f t="shared" si="159"/>
        <v>0</v>
      </c>
      <c r="BG292" s="202"/>
      <c r="BH292" s="202"/>
      <c r="BI292" s="203">
        <f t="shared" si="160"/>
        <v>0</v>
      </c>
      <c r="BJ292" s="202"/>
      <c r="BK292" s="202"/>
      <c r="BL292" s="203">
        <f t="shared" si="161"/>
        <v>0</v>
      </c>
      <c r="BM292" s="202"/>
      <c r="BN292" s="202"/>
      <c r="BO292" s="203">
        <f t="shared" si="162"/>
        <v>0</v>
      </c>
      <c r="BP292" s="202"/>
      <c r="BQ292" s="202"/>
      <c r="BR292" s="203">
        <f t="shared" si="163"/>
        <v>0</v>
      </c>
      <c r="BS292" s="202"/>
      <c r="BT292" s="202"/>
      <c r="BU292" s="203">
        <f t="shared" si="164"/>
        <v>0</v>
      </c>
      <c r="BV292" s="202"/>
      <c r="BW292" s="202"/>
      <c r="BX292" s="203">
        <f t="shared" si="165"/>
        <v>0</v>
      </c>
      <c r="BY292" s="202"/>
      <c r="BZ292" s="202"/>
      <c r="CA292" s="203">
        <f t="shared" si="166"/>
        <v>0</v>
      </c>
      <c r="CB292" s="202"/>
      <c r="CC292" s="202"/>
      <c r="CD292" s="203">
        <f t="shared" si="167"/>
        <v>0</v>
      </c>
      <c r="CE292" s="202"/>
      <c r="CF292" s="202"/>
      <c r="CG292" s="203">
        <f t="shared" si="168"/>
        <v>0</v>
      </c>
      <c r="CH292" s="202"/>
      <c r="CI292" s="202"/>
      <c r="CJ292" s="203">
        <f t="shared" si="169"/>
        <v>0</v>
      </c>
    </row>
    <row r="293" spans="2:88" x14ac:dyDescent="0.25">
      <c r="B293" s="180"/>
      <c r="C293" s="180"/>
      <c r="D293" s="181"/>
      <c r="E293" s="38">
        <f t="shared" si="142"/>
        <v>45016</v>
      </c>
      <c r="F293" s="186"/>
      <c r="G293" s="203"/>
      <c r="H293" s="202"/>
      <c r="I293" s="202"/>
      <c r="J293" s="203">
        <f t="shared" si="143"/>
        <v>0</v>
      </c>
      <c r="K293" s="202"/>
      <c r="L293" s="202"/>
      <c r="M293" s="203">
        <f t="shared" si="144"/>
        <v>0</v>
      </c>
      <c r="N293" s="202"/>
      <c r="O293" s="202"/>
      <c r="P293" s="203">
        <f t="shared" si="145"/>
        <v>0</v>
      </c>
      <c r="Q293" s="202"/>
      <c r="R293" s="202"/>
      <c r="S293" s="203">
        <f t="shared" si="146"/>
        <v>0</v>
      </c>
      <c r="T293" s="202"/>
      <c r="U293" s="202"/>
      <c r="V293" s="203">
        <f t="shared" si="147"/>
        <v>0</v>
      </c>
      <c r="W293" s="202"/>
      <c r="X293" s="202"/>
      <c r="Y293" s="203">
        <f t="shared" si="148"/>
        <v>0</v>
      </c>
      <c r="Z293" s="202"/>
      <c r="AA293" s="202"/>
      <c r="AB293" s="203">
        <f t="shared" si="149"/>
        <v>0</v>
      </c>
      <c r="AC293" s="202"/>
      <c r="AD293" s="202"/>
      <c r="AE293" s="203">
        <f t="shared" si="150"/>
        <v>0</v>
      </c>
      <c r="AF293" s="202"/>
      <c r="AG293" s="202"/>
      <c r="AH293" s="203">
        <f t="shared" si="151"/>
        <v>0</v>
      </c>
      <c r="AI293" s="202"/>
      <c r="AJ293" s="202"/>
      <c r="AK293" s="203">
        <f t="shared" si="152"/>
        <v>0</v>
      </c>
      <c r="AL293" s="202"/>
      <c r="AM293" s="202"/>
      <c r="AN293" s="203">
        <f t="shared" si="153"/>
        <v>0</v>
      </c>
      <c r="AO293" s="202"/>
      <c r="AP293" s="202"/>
      <c r="AQ293" s="203">
        <f t="shared" si="154"/>
        <v>0</v>
      </c>
      <c r="AR293" s="202"/>
      <c r="AS293" s="202"/>
      <c r="AT293" s="203">
        <f t="shared" si="155"/>
        <v>0</v>
      </c>
      <c r="AU293" s="202"/>
      <c r="AV293" s="202"/>
      <c r="AW293" s="203">
        <f t="shared" si="156"/>
        <v>0</v>
      </c>
      <c r="AX293" s="202"/>
      <c r="AY293" s="202"/>
      <c r="AZ293" s="203">
        <f t="shared" si="157"/>
        <v>0</v>
      </c>
      <c r="BA293" s="202"/>
      <c r="BB293" s="202"/>
      <c r="BC293" s="203">
        <f t="shared" si="158"/>
        <v>0</v>
      </c>
      <c r="BD293" s="202"/>
      <c r="BE293" s="202"/>
      <c r="BF293" s="203">
        <f t="shared" si="159"/>
        <v>0</v>
      </c>
      <c r="BG293" s="202"/>
      <c r="BH293" s="202"/>
      <c r="BI293" s="203">
        <f t="shared" si="160"/>
        <v>0</v>
      </c>
      <c r="BJ293" s="202"/>
      <c r="BK293" s="202"/>
      <c r="BL293" s="203">
        <f t="shared" si="161"/>
        <v>0</v>
      </c>
      <c r="BM293" s="202"/>
      <c r="BN293" s="202"/>
      <c r="BO293" s="203">
        <f t="shared" si="162"/>
        <v>0</v>
      </c>
      <c r="BP293" s="202"/>
      <c r="BQ293" s="202"/>
      <c r="BR293" s="203">
        <f t="shared" si="163"/>
        <v>0</v>
      </c>
      <c r="BS293" s="202"/>
      <c r="BT293" s="202"/>
      <c r="BU293" s="203">
        <f t="shared" si="164"/>
        <v>0</v>
      </c>
      <c r="BV293" s="202"/>
      <c r="BW293" s="202"/>
      <c r="BX293" s="203">
        <f t="shared" si="165"/>
        <v>0</v>
      </c>
      <c r="BY293" s="202"/>
      <c r="BZ293" s="202"/>
      <c r="CA293" s="203">
        <f t="shared" si="166"/>
        <v>0</v>
      </c>
      <c r="CB293" s="202"/>
      <c r="CC293" s="202"/>
      <c r="CD293" s="203">
        <f t="shared" si="167"/>
        <v>0</v>
      </c>
      <c r="CE293" s="202"/>
      <c r="CF293" s="202"/>
      <c r="CG293" s="203">
        <f t="shared" si="168"/>
        <v>0</v>
      </c>
      <c r="CH293" s="202"/>
      <c r="CI293" s="202"/>
      <c r="CJ293" s="203">
        <f t="shared" si="169"/>
        <v>0</v>
      </c>
    </row>
    <row r="294" spans="2:88" x14ac:dyDescent="0.25">
      <c r="B294" s="180"/>
      <c r="C294" s="180"/>
      <c r="D294" s="181"/>
      <c r="E294" s="38">
        <f t="shared" si="142"/>
        <v>45016</v>
      </c>
      <c r="F294" s="186"/>
      <c r="G294" s="203"/>
      <c r="H294" s="202"/>
      <c r="I294" s="202"/>
      <c r="J294" s="203">
        <f t="shared" si="143"/>
        <v>0</v>
      </c>
      <c r="K294" s="202"/>
      <c r="L294" s="202"/>
      <c r="M294" s="203">
        <f t="shared" si="144"/>
        <v>0</v>
      </c>
      <c r="N294" s="202"/>
      <c r="O294" s="202"/>
      <c r="P294" s="203">
        <f t="shared" si="145"/>
        <v>0</v>
      </c>
      <c r="Q294" s="202"/>
      <c r="R294" s="202"/>
      <c r="S294" s="203">
        <f t="shared" si="146"/>
        <v>0</v>
      </c>
      <c r="T294" s="202"/>
      <c r="U294" s="202"/>
      <c r="V294" s="203">
        <f t="shared" si="147"/>
        <v>0</v>
      </c>
      <c r="W294" s="202"/>
      <c r="X294" s="202"/>
      <c r="Y294" s="203">
        <f t="shared" si="148"/>
        <v>0</v>
      </c>
      <c r="Z294" s="202"/>
      <c r="AA294" s="202"/>
      <c r="AB294" s="203">
        <f t="shared" si="149"/>
        <v>0</v>
      </c>
      <c r="AC294" s="202"/>
      <c r="AD294" s="202"/>
      <c r="AE294" s="203">
        <f t="shared" si="150"/>
        <v>0</v>
      </c>
      <c r="AF294" s="202"/>
      <c r="AG294" s="202"/>
      <c r="AH294" s="203">
        <f t="shared" si="151"/>
        <v>0</v>
      </c>
      <c r="AI294" s="202"/>
      <c r="AJ294" s="202"/>
      <c r="AK294" s="203">
        <f t="shared" si="152"/>
        <v>0</v>
      </c>
      <c r="AL294" s="202"/>
      <c r="AM294" s="202"/>
      <c r="AN294" s="203">
        <f t="shared" si="153"/>
        <v>0</v>
      </c>
      <c r="AO294" s="202"/>
      <c r="AP294" s="202"/>
      <c r="AQ294" s="203">
        <f t="shared" si="154"/>
        <v>0</v>
      </c>
      <c r="AR294" s="202"/>
      <c r="AS294" s="202"/>
      <c r="AT294" s="203">
        <f t="shared" si="155"/>
        <v>0</v>
      </c>
      <c r="AU294" s="202"/>
      <c r="AV294" s="202"/>
      <c r="AW294" s="203">
        <f t="shared" si="156"/>
        <v>0</v>
      </c>
      <c r="AX294" s="202"/>
      <c r="AY294" s="202"/>
      <c r="AZ294" s="203">
        <f t="shared" si="157"/>
        <v>0</v>
      </c>
      <c r="BA294" s="202"/>
      <c r="BB294" s="202"/>
      <c r="BC294" s="203">
        <f t="shared" si="158"/>
        <v>0</v>
      </c>
      <c r="BD294" s="202"/>
      <c r="BE294" s="202"/>
      <c r="BF294" s="203">
        <f t="shared" si="159"/>
        <v>0</v>
      </c>
      <c r="BG294" s="202"/>
      <c r="BH294" s="202"/>
      <c r="BI294" s="203">
        <f t="shared" si="160"/>
        <v>0</v>
      </c>
      <c r="BJ294" s="202"/>
      <c r="BK294" s="202"/>
      <c r="BL294" s="203">
        <f t="shared" si="161"/>
        <v>0</v>
      </c>
      <c r="BM294" s="202"/>
      <c r="BN294" s="202"/>
      <c r="BO294" s="203">
        <f t="shared" si="162"/>
        <v>0</v>
      </c>
      <c r="BP294" s="202"/>
      <c r="BQ294" s="202"/>
      <c r="BR294" s="203">
        <f t="shared" si="163"/>
        <v>0</v>
      </c>
      <c r="BS294" s="202"/>
      <c r="BT294" s="202"/>
      <c r="BU294" s="203">
        <f t="shared" si="164"/>
        <v>0</v>
      </c>
      <c r="BV294" s="202"/>
      <c r="BW294" s="202"/>
      <c r="BX294" s="203">
        <f t="shared" si="165"/>
        <v>0</v>
      </c>
      <c r="BY294" s="202"/>
      <c r="BZ294" s="202"/>
      <c r="CA294" s="203">
        <f t="shared" si="166"/>
        <v>0</v>
      </c>
      <c r="CB294" s="202"/>
      <c r="CC294" s="202"/>
      <c r="CD294" s="203">
        <f t="shared" si="167"/>
        <v>0</v>
      </c>
      <c r="CE294" s="202"/>
      <c r="CF294" s="202"/>
      <c r="CG294" s="203">
        <f t="shared" si="168"/>
        <v>0</v>
      </c>
      <c r="CH294" s="202"/>
      <c r="CI294" s="202"/>
      <c r="CJ294" s="203">
        <f t="shared" si="169"/>
        <v>0</v>
      </c>
    </row>
    <row r="295" spans="2:88" x14ac:dyDescent="0.25">
      <c r="B295" s="180"/>
      <c r="C295" s="180"/>
      <c r="D295" s="181"/>
      <c r="E295" s="38">
        <f t="shared" si="142"/>
        <v>45016</v>
      </c>
      <c r="F295" s="186"/>
      <c r="G295" s="203"/>
      <c r="H295" s="202"/>
      <c r="I295" s="202"/>
      <c r="J295" s="203">
        <f t="shared" si="143"/>
        <v>0</v>
      </c>
      <c r="K295" s="202"/>
      <c r="L295" s="202"/>
      <c r="M295" s="203">
        <f t="shared" si="144"/>
        <v>0</v>
      </c>
      <c r="N295" s="202"/>
      <c r="O295" s="202"/>
      <c r="P295" s="203">
        <f t="shared" si="145"/>
        <v>0</v>
      </c>
      <c r="Q295" s="202"/>
      <c r="R295" s="202"/>
      <c r="S295" s="203">
        <f t="shared" si="146"/>
        <v>0</v>
      </c>
      <c r="T295" s="202"/>
      <c r="U295" s="202"/>
      <c r="V295" s="203">
        <f t="shared" si="147"/>
        <v>0</v>
      </c>
      <c r="W295" s="202"/>
      <c r="X295" s="202"/>
      <c r="Y295" s="203">
        <f t="shared" si="148"/>
        <v>0</v>
      </c>
      <c r="Z295" s="202"/>
      <c r="AA295" s="202"/>
      <c r="AB295" s="203">
        <f t="shared" si="149"/>
        <v>0</v>
      </c>
      <c r="AC295" s="202"/>
      <c r="AD295" s="202"/>
      <c r="AE295" s="203">
        <f t="shared" si="150"/>
        <v>0</v>
      </c>
      <c r="AF295" s="202"/>
      <c r="AG295" s="202"/>
      <c r="AH295" s="203">
        <f t="shared" si="151"/>
        <v>0</v>
      </c>
      <c r="AI295" s="202"/>
      <c r="AJ295" s="202"/>
      <c r="AK295" s="203">
        <f t="shared" si="152"/>
        <v>0</v>
      </c>
      <c r="AL295" s="202"/>
      <c r="AM295" s="202"/>
      <c r="AN295" s="203">
        <f t="shared" si="153"/>
        <v>0</v>
      </c>
      <c r="AO295" s="202"/>
      <c r="AP295" s="202"/>
      <c r="AQ295" s="203">
        <f t="shared" si="154"/>
        <v>0</v>
      </c>
      <c r="AR295" s="202"/>
      <c r="AS295" s="202"/>
      <c r="AT295" s="203">
        <f t="shared" si="155"/>
        <v>0</v>
      </c>
      <c r="AU295" s="202"/>
      <c r="AV295" s="202"/>
      <c r="AW295" s="203">
        <f t="shared" si="156"/>
        <v>0</v>
      </c>
      <c r="AX295" s="202"/>
      <c r="AY295" s="202"/>
      <c r="AZ295" s="203">
        <f t="shared" si="157"/>
        <v>0</v>
      </c>
      <c r="BA295" s="202"/>
      <c r="BB295" s="202"/>
      <c r="BC295" s="203">
        <f t="shared" si="158"/>
        <v>0</v>
      </c>
      <c r="BD295" s="202"/>
      <c r="BE295" s="202"/>
      <c r="BF295" s="203">
        <f t="shared" si="159"/>
        <v>0</v>
      </c>
      <c r="BG295" s="202"/>
      <c r="BH295" s="202"/>
      <c r="BI295" s="203">
        <f t="shared" si="160"/>
        <v>0</v>
      </c>
      <c r="BJ295" s="202"/>
      <c r="BK295" s="202"/>
      <c r="BL295" s="203">
        <f t="shared" si="161"/>
        <v>0</v>
      </c>
      <c r="BM295" s="202"/>
      <c r="BN295" s="202"/>
      <c r="BO295" s="203">
        <f t="shared" si="162"/>
        <v>0</v>
      </c>
      <c r="BP295" s="202"/>
      <c r="BQ295" s="202"/>
      <c r="BR295" s="203">
        <f t="shared" si="163"/>
        <v>0</v>
      </c>
      <c r="BS295" s="202"/>
      <c r="BT295" s="202"/>
      <c r="BU295" s="203">
        <f t="shared" si="164"/>
        <v>0</v>
      </c>
      <c r="BV295" s="202"/>
      <c r="BW295" s="202"/>
      <c r="BX295" s="203">
        <f t="shared" si="165"/>
        <v>0</v>
      </c>
      <c r="BY295" s="202"/>
      <c r="BZ295" s="202"/>
      <c r="CA295" s="203">
        <f t="shared" si="166"/>
        <v>0</v>
      </c>
      <c r="CB295" s="202"/>
      <c r="CC295" s="202"/>
      <c r="CD295" s="203">
        <f t="shared" si="167"/>
        <v>0</v>
      </c>
      <c r="CE295" s="202"/>
      <c r="CF295" s="202"/>
      <c r="CG295" s="203">
        <f t="shared" si="168"/>
        <v>0</v>
      </c>
      <c r="CH295" s="202"/>
      <c r="CI295" s="202"/>
      <c r="CJ295" s="203">
        <f t="shared" si="169"/>
        <v>0</v>
      </c>
    </row>
    <row r="296" spans="2:88" x14ac:dyDescent="0.25">
      <c r="B296" s="180"/>
      <c r="C296" s="180"/>
      <c r="D296" s="181"/>
      <c r="E296" s="38">
        <f t="shared" si="142"/>
        <v>45016</v>
      </c>
      <c r="F296" s="186"/>
      <c r="G296" s="203"/>
      <c r="H296" s="202"/>
      <c r="I296" s="202"/>
      <c r="J296" s="203">
        <f t="shared" si="143"/>
        <v>0</v>
      </c>
      <c r="K296" s="202"/>
      <c r="L296" s="202"/>
      <c r="M296" s="203">
        <f t="shared" si="144"/>
        <v>0</v>
      </c>
      <c r="N296" s="202"/>
      <c r="O296" s="202"/>
      <c r="P296" s="203">
        <f t="shared" si="145"/>
        <v>0</v>
      </c>
      <c r="Q296" s="202"/>
      <c r="R296" s="202"/>
      <c r="S296" s="203">
        <f t="shared" si="146"/>
        <v>0</v>
      </c>
      <c r="T296" s="202"/>
      <c r="U296" s="202"/>
      <c r="V296" s="203">
        <f t="shared" si="147"/>
        <v>0</v>
      </c>
      <c r="W296" s="202"/>
      <c r="X296" s="202"/>
      <c r="Y296" s="203">
        <f t="shared" si="148"/>
        <v>0</v>
      </c>
      <c r="Z296" s="202"/>
      <c r="AA296" s="202"/>
      <c r="AB296" s="203">
        <f t="shared" si="149"/>
        <v>0</v>
      </c>
      <c r="AC296" s="202"/>
      <c r="AD296" s="202"/>
      <c r="AE296" s="203">
        <f t="shared" si="150"/>
        <v>0</v>
      </c>
      <c r="AF296" s="202"/>
      <c r="AG296" s="202"/>
      <c r="AH296" s="203">
        <f t="shared" si="151"/>
        <v>0</v>
      </c>
      <c r="AI296" s="202"/>
      <c r="AJ296" s="202"/>
      <c r="AK296" s="203">
        <f t="shared" si="152"/>
        <v>0</v>
      </c>
      <c r="AL296" s="202"/>
      <c r="AM296" s="202"/>
      <c r="AN296" s="203">
        <f t="shared" si="153"/>
        <v>0</v>
      </c>
      <c r="AO296" s="202"/>
      <c r="AP296" s="202"/>
      <c r="AQ296" s="203">
        <f t="shared" si="154"/>
        <v>0</v>
      </c>
      <c r="AR296" s="202"/>
      <c r="AS296" s="202"/>
      <c r="AT296" s="203">
        <f t="shared" si="155"/>
        <v>0</v>
      </c>
      <c r="AU296" s="202"/>
      <c r="AV296" s="202"/>
      <c r="AW296" s="203">
        <f t="shared" si="156"/>
        <v>0</v>
      </c>
      <c r="AX296" s="202"/>
      <c r="AY296" s="202"/>
      <c r="AZ296" s="203">
        <f t="shared" si="157"/>
        <v>0</v>
      </c>
      <c r="BA296" s="202"/>
      <c r="BB296" s="202"/>
      <c r="BC296" s="203">
        <f t="shared" si="158"/>
        <v>0</v>
      </c>
      <c r="BD296" s="202"/>
      <c r="BE296" s="202"/>
      <c r="BF296" s="203">
        <f t="shared" si="159"/>
        <v>0</v>
      </c>
      <c r="BG296" s="202"/>
      <c r="BH296" s="202"/>
      <c r="BI296" s="203">
        <f t="shared" si="160"/>
        <v>0</v>
      </c>
      <c r="BJ296" s="202"/>
      <c r="BK296" s="202"/>
      <c r="BL296" s="203">
        <f t="shared" si="161"/>
        <v>0</v>
      </c>
      <c r="BM296" s="202"/>
      <c r="BN296" s="202"/>
      <c r="BO296" s="203">
        <f t="shared" si="162"/>
        <v>0</v>
      </c>
      <c r="BP296" s="202"/>
      <c r="BQ296" s="202"/>
      <c r="BR296" s="203">
        <f t="shared" si="163"/>
        <v>0</v>
      </c>
      <c r="BS296" s="202"/>
      <c r="BT296" s="202"/>
      <c r="BU296" s="203">
        <f t="shared" si="164"/>
        <v>0</v>
      </c>
      <c r="BV296" s="202"/>
      <c r="BW296" s="202"/>
      <c r="BX296" s="203">
        <f t="shared" si="165"/>
        <v>0</v>
      </c>
      <c r="BY296" s="202"/>
      <c r="BZ296" s="202"/>
      <c r="CA296" s="203">
        <f t="shared" si="166"/>
        <v>0</v>
      </c>
      <c r="CB296" s="202"/>
      <c r="CC296" s="202"/>
      <c r="CD296" s="203">
        <f t="shared" si="167"/>
        <v>0</v>
      </c>
      <c r="CE296" s="202"/>
      <c r="CF296" s="202"/>
      <c r="CG296" s="203">
        <f t="shared" si="168"/>
        <v>0</v>
      </c>
      <c r="CH296" s="202"/>
      <c r="CI296" s="202"/>
      <c r="CJ296" s="203">
        <f t="shared" si="169"/>
        <v>0</v>
      </c>
    </row>
    <row r="297" spans="2:88" x14ac:dyDescent="0.25">
      <c r="B297" s="180"/>
      <c r="C297" s="180"/>
      <c r="D297" s="181"/>
      <c r="E297" s="38">
        <f t="shared" si="142"/>
        <v>45016</v>
      </c>
      <c r="F297" s="186"/>
      <c r="G297" s="203"/>
      <c r="H297" s="202"/>
      <c r="I297" s="202"/>
      <c r="J297" s="203">
        <f t="shared" si="143"/>
        <v>0</v>
      </c>
      <c r="K297" s="202"/>
      <c r="L297" s="202"/>
      <c r="M297" s="203">
        <f t="shared" si="144"/>
        <v>0</v>
      </c>
      <c r="N297" s="202"/>
      <c r="O297" s="202"/>
      <c r="P297" s="203">
        <f t="shared" si="145"/>
        <v>0</v>
      </c>
      <c r="Q297" s="202"/>
      <c r="R297" s="202"/>
      <c r="S297" s="203">
        <f t="shared" si="146"/>
        <v>0</v>
      </c>
      <c r="T297" s="202"/>
      <c r="U297" s="202"/>
      <c r="V297" s="203">
        <f t="shared" si="147"/>
        <v>0</v>
      </c>
      <c r="W297" s="202"/>
      <c r="X297" s="202"/>
      <c r="Y297" s="203">
        <f t="shared" si="148"/>
        <v>0</v>
      </c>
      <c r="Z297" s="202"/>
      <c r="AA297" s="202"/>
      <c r="AB297" s="203">
        <f t="shared" si="149"/>
        <v>0</v>
      </c>
      <c r="AC297" s="202"/>
      <c r="AD297" s="202"/>
      <c r="AE297" s="203">
        <f t="shared" si="150"/>
        <v>0</v>
      </c>
      <c r="AF297" s="202"/>
      <c r="AG297" s="202"/>
      <c r="AH297" s="203">
        <f t="shared" si="151"/>
        <v>0</v>
      </c>
      <c r="AI297" s="202"/>
      <c r="AJ297" s="202"/>
      <c r="AK297" s="203">
        <f t="shared" si="152"/>
        <v>0</v>
      </c>
      <c r="AL297" s="202"/>
      <c r="AM297" s="202"/>
      <c r="AN297" s="203">
        <f t="shared" si="153"/>
        <v>0</v>
      </c>
      <c r="AO297" s="202"/>
      <c r="AP297" s="202"/>
      <c r="AQ297" s="203">
        <f t="shared" si="154"/>
        <v>0</v>
      </c>
      <c r="AR297" s="202"/>
      <c r="AS297" s="202"/>
      <c r="AT297" s="203">
        <f t="shared" si="155"/>
        <v>0</v>
      </c>
      <c r="AU297" s="202"/>
      <c r="AV297" s="202"/>
      <c r="AW297" s="203">
        <f t="shared" si="156"/>
        <v>0</v>
      </c>
      <c r="AX297" s="202"/>
      <c r="AY297" s="202"/>
      <c r="AZ297" s="203">
        <f t="shared" si="157"/>
        <v>0</v>
      </c>
      <c r="BA297" s="202"/>
      <c r="BB297" s="202"/>
      <c r="BC297" s="203">
        <f t="shared" si="158"/>
        <v>0</v>
      </c>
      <c r="BD297" s="202"/>
      <c r="BE297" s="202"/>
      <c r="BF297" s="203">
        <f t="shared" si="159"/>
        <v>0</v>
      </c>
      <c r="BG297" s="202"/>
      <c r="BH297" s="202"/>
      <c r="BI297" s="203">
        <f t="shared" si="160"/>
        <v>0</v>
      </c>
      <c r="BJ297" s="202"/>
      <c r="BK297" s="202"/>
      <c r="BL297" s="203">
        <f t="shared" si="161"/>
        <v>0</v>
      </c>
      <c r="BM297" s="202"/>
      <c r="BN297" s="202"/>
      <c r="BO297" s="203">
        <f t="shared" si="162"/>
        <v>0</v>
      </c>
      <c r="BP297" s="202"/>
      <c r="BQ297" s="202"/>
      <c r="BR297" s="203">
        <f t="shared" si="163"/>
        <v>0</v>
      </c>
      <c r="BS297" s="202"/>
      <c r="BT297" s="202"/>
      <c r="BU297" s="203">
        <f t="shared" si="164"/>
        <v>0</v>
      </c>
      <c r="BV297" s="202"/>
      <c r="BW297" s="202"/>
      <c r="BX297" s="203">
        <f t="shared" si="165"/>
        <v>0</v>
      </c>
      <c r="BY297" s="202"/>
      <c r="BZ297" s="202"/>
      <c r="CA297" s="203">
        <f t="shared" si="166"/>
        <v>0</v>
      </c>
      <c r="CB297" s="202"/>
      <c r="CC297" s="202"/>
      <c r="CD297" s="203">
        <f t="shared" si="167"/>
        <v>0</v>
      </c>
      <c r="CE297" s="202"/>
      <c r="CF297" s="202"/>
      <c r="CG297" s="203">
        <f t="shared" si="168"/>
        <v>0</v>
      </c>
      <c r="CH297" s="202"/>
      <c r="CI297" s="202"/>
      <c r="CJ297" s="203">
        <f t="shared" si="169"/>
        <v>0</v>
      </c>
    </row>
    <row r="298" spans="2:88" x14ac:dyDescent="0.25">
      <c r="B298" s="180"/>
      <c r="C298" s="180"/>
      <c r="D298" s="181"/>
      <c r="E298" s="38">
        <f t="shared" si="142"/>
        <v>45016</v>
      </c>
      <c r="F298" s="186"/>
      <c r="G298" s="203"/>
      <c r="H298" s="202"/>
      <c r="I298" s="202"/>
      <c r="J298" s="203">
        <f t="shared" si="143"/>
        <v>0</v>
      </c>
      <c r="K298" s="202"/>
      <c r="L298" s="202"/>
      <c r="M298" s="203">
        <f t="shared" si="144"/>
        <v>0</v>
      </c>
      <c r="N298" s="202"/>
      <c r="O298" s="202"/>
      <c r="P298" s="203">
        <f t="shared" si="145"/>
        <v>0</v>
      </c>
      <c r="Q298" s="202"/>
      <c r="R298" s="202"/>
      <c r="S298" s="203">
        <f t="shared" si="146"/>
        <v>0</v>
      </c>
      <c r="T298" s="202"/>
      <c r="U298" s="202"/>
      <c r="V298" s="203">
        <f t="shared" si="147"/>
        <v>0</v>
      </c>
      <c r="W298" s="202"/>
      <c r="X298" s="202"/>
      <c r="Y298" s="203">
        <f t="shared" si="148"/>
        <v>0</v>
      </c>
      <c r="Z298" s="202"/>
      <c r="AA298" s="202"/>
      <c r="AB298" s="203">
        <f t="shared" si="149"/>
        <v>0</v>
      </c>
      <c r="AC298" s="202"/>
      <c r="AD298" s="202"/>
      <c r="AE298" s="203">
        <f t="shared" si="150"/>
        <v>0</v>
      </c>
      <c r="AF298" s="202"/>
      <c r="AG298" s="202"/>
      <c r="AH298" s="203">
        <f t="shared" si="151"/>
        <v>0</v>
      </c>
      <c r="AI298" s="202"/>
      <c r="AJ298" s="202"/>
      <c r="AK298" s="203">
        <f t="shared" si="152"/>
        <v>0</v>
      </c>
      <c r="AL298" s="202"/>
      <c r="AM298" s="202"/>
      <c r="AN298" s="203">
        <f t="shared" si="153"/>
        <v>0</v>
      </c>
      <c r="AO298" s="202"/>
      <c r="AP298" s="202"/>
      <c r="AQ298" s="203">
        <f t="shared" si="154"/>
        <v>0</v>
      </c>
      <c r="AR298" s="202"/>
      <c r="AS298" s="202"/>
      <c r="AT298" s="203">
        <f t="shared" si="155"/>
        <v>0</v>
      </c>
      <c r="AU298" s="202"/>
      <c r="AV298" s="202"/>
      <c r="AW298" s="203">
        <f t="shared" si="156"/>
        <v>0</v>
      </c>
      <c r="AX298" s="202"/>
      <c r="AY298" s="202"/>
      <c r="AZ298" s="203">
        <f t="shared" si="157"/>
        <v>0</v>
      </c>
      <c r="BA298" s="202"/>
      <c r="BB298" s="202"/>
      <c r="BC298" s="203">
        <f t="shared" si="158"/>
        <v>0</v>
      </c>
      <c r="BD298" s="202"/>
      <c r="BE298" s="202"/>
      <c r="BF298" s="203">
        <f t="shared" si="159"/>
        <v>0</v>
      </c>
      <c r="BG298" s="202"/>
      <c r="BH298" s="202"/>
      <c r="BI298" s="203">
        <f t="shared" si="160"/>
        <v>0</v>
      </c>
      <c r="BJ298" s="202"/>
      <c r="BK298" s="202"/>
      <c r="BL298" s="203">
        <f t="shared" si="161"/>
        <v>0</v>
      </c>
      <c r="BM298" s="202"/>
      <c r="BN298" s="202"/>
      <c r="BO298" s="203">
        <f t="shared" si="162"/>
        <v>0</v>
      </c>
      <c r="BP298" s="202"/>
      <c r="BQ298" s="202"/>
      <c r="BR298" s="203">
        <f t="shared" si="163"/>
        <v>0</v>
      </c>
      <c r="BS298" s="202"/>
      <c r="BT298" s="202"/>
      <c r="BU298" s="203">
        <f t="shared" si="164"/>
        <v>0</v>
      </c>
      <c r="BV298" s="202"/>
      <c r="BW298" s="202"/>
      <c r="BX298" s="203">
        <f t="shared" si="165"/>
        <v>0</v>
      </c>
      <c r="BY298" s="202"/>
      <c r="BZ298" s="202"/>
      <c r="CA298" s="203">
        <f t="shared" si="166"/>
        <v>0</v>
      </c>
      <c r="CB298" s="202"/>
      <c r="CC298" s="202"/>
      <c r="CD298" s="203">
        <f t="shared" si="167"/>
        <v>0</v>
      </c>
      <c r="CE298" s="202"/>
      <c r="CF298" s="202"/>
      <c r="CG298" s="203">
        <f t="shared" si="168"/>
        <v>0</v>
      </c>
      <c r="CH298" s="202"/>
      <c r="CI298" s="202"/>
      <c r="CJ298" s="203">
        <f t="shared" si="169"/>
        <v>0</v>
      </c>
    </row>
    <row r="299" spans="2:88" x14ac:dyDescent="0.25">
      <c r="B299" s="180"/>
      <c r="C299" s="180"/>
      <c r="D299" s="181"/>
      <c r="E299" s="38">
        <f t="shared" si="142"/>
        <v>45016</v>
      </c>
      <c r="F299" s="186"/>
      <c r="G299" s="203"/>
      <c r="H299" s="202"/>
      <c r="I299" s="202"/>
      <c r="J299" s="203">
        <f t="shared" si="143"/>
        <v>0</v>
      </c>
      <c r="K299" s="202"/>
      <c r="L299" s="202"/>
      <c r="M299" s="203">
        <f t="shared" si="144"/>
        <v>0</v>
      </c>
      <c r="N299" s="202"/>
      <c r="O299" s="202"/>
      <c r="P299" s="203">
        <f t="shared" si="145"/>
        <v>0</v>
      </c>
      <c r="Q299" s="202"/>
      <c r="R299" s="202"/>
      <c r="S299" s="203">
        <f t="shared" si="146"/>
        <v>0</v>
      </c>
      <c r="T299" s="202"/>
      <c r="U299" s="202"/>
      <c r="V299" s="203">
        <f t="shared" si="147"/>
        <v>0</v>
      </c>
      <c r="W299" s="202"/>
      <c r="X299" s="202"/>
      <c r="Y299" s="203">
        <f t="shared" si="148"/>
        <v>0</v>
      </c>
      <c r="Z299" s="202"/>
      <c r="AA299" s="202"/>
      <c r="AB299" s="203">
        <f t="shared" si="149"/>
        <v>0</v>
      </c>
      <c r="AC299" s="202"/>
      <c r="AD299" s="202"/>
      <c r="AE299" s="203">
        <f t="shared" si="150"/>
        <v>0</v>
      </c>
      <c r="AF299" s="202"/>
      <c r="AG299" s="202"/>
      <c r="AH299" s="203">
        <f t="shared" si="151"/>
        <v>0</v>
      </c>
      <c r="AI299" s="202"/>
      <c r="AJ299" s="202"/>
      <c r="AK299" s="203">
        <f t="shared" si="152"/>
        <v>0</v>
      </c>
      <c r="AL299" s="202"/>
      <c r="AM299" s="202"/>
      <c r="AN299" s="203">
        <f t="shared" si="153"/>
        <v>0</v>
      </c>
      <c r="AO299" s="202"/>
      <c r="AP299" s="202"/>
      <c r="AQ299" s="203">
        <f t="shared" si="154"/>
        <v>0</v>
      </c>
      <c r="AR299" s="202"/>
      <c r="AS299" s="202"/>
      <c r="AT299" s="203">
        <f t="shared" si="155"/>
        <v>0</v>
      </c>
      <c r="AU299" s="202"/>
      <c r="AV299" s="202"/>
      <c r="AW299" s="203">
        <f t="shared" si="156"/>
        <v>0</v>
      </c>
      <c r="AX299" s="202"/>
      <c r="AY299" s="202"/>
      <c r="AZ299" s="203">
        <f t="shared" si="157"/>
        <v>0</v>
      </c>
      <c r="BA299" s="202"/>
      <c r="BB299" s="202"/>
      <c r="BC299" s="203">
        <f t="shared" si="158"/>
        <v>0</v>
      </c>
      <c r="BD299" s="202"/>
      <c r="BE299" s="202"/>
      <c r="BF299" s="203">
        <f t="shared" si="159"/>
        <v>0</v>
      </c>
      <c r="BG299" s="202"/>
      <c r="BH299" s="202"/>
      <c r="BI299" s="203">
        <f t="shared" si="160"/>
        <v>0</v>
      </c>
      <c r="BJ299" s="202"/>
      <c r="BK299" s="202"/>
      <c r="BL299" s="203">
        <f t="shared" si="161"/>
        <v>0</v>
      </c>
      <c r="BM299" s="202"/>
      <c r="BN299" s="202"/>
      <c r="BO299" s="203">
        <f t="shared" si="162"/>
        <v>0</v>
      </c>
      <c r="BP299" s="202"/>
      <c r="BQ299" s="202"/>
      <c r="BR299" s="203">
        <f t="shared" si="163"/>
        <v>0</v>
      </c>
      <c r="BS299" s="202"/>
      <c r="BT299" s="202"/>
      <c r="BU299" s="203">
        <f t="shared" si="164"/>
        <v>0</v>
      </c>
      <c r="BV299" s="202"/>
      <c r="BW299" s="202"/>
      <c r="BX299" s="203">
        <f t="shared" si="165"/>
        <v>0</v>
      </c>
      <c r="BY299" s="202"/>
      <c r="BZ299" s="202"/>
      <c r="CA299" s="203">
        <f t="shared" si="166"/>
        <v>0</v>
      </c>
      <c r="CB299" s="202"/>
      <c r="CC299" s="202"/>
      <c r="CD299" s="203">
        <f t="shared" si="167"/>
        <v>0</v>
      </c>
      <c r="CE299" s="202"/>
      <c r="CF299" s="202"/>
      <c r="CG299" s="203">
        <f t="shared" si="168"/>
        <v>0</v>
      </c>
      <c r="CH299" s="202"/>
      <c r="CI299" s="202"/>
      <c r="CJ299" s="203">
        <f t="shared" si="169"/>
        <v>0</v>
      </c>
    </row>
    <row r="300" spans="2:88" x14ac:dyDescent="0.25">
      <c r="B300" s="180"/>
      <c r="C300" s="180"/>
      <c r="D300" s="181"/>
      <c r="E300" s="38">
        <f t="shared" si="142"/>
        <v>45016</v>
      </c>
      <c r="F300" s="186"/>
      <c r="G300" s="203"/>
      <c r="H300" s="202"/>
      <c r="I300" s="202"/>
      <c r="J300" s="203">
        <f t="shared" si="143"/>
        <v>0</v>
      </c>
      <c r="K300" s="202"/>
      <c r="L300" s="202"/>
      <c r="M300" s="203">
        <f t="shared" si="144"/>
        <v>0</v>
      </c>
      <c r="N300" s="202"/>
      <c r="O300" s="202"/>
      <c r="P300" s="203">
        <f t="shared" si="145"/>
        <v>0</v>
      </c>
      <c r="Q300" s="202"/>
      <c r="R300" s="202"/>
      <c r="S300" s="203">
        <f t="shared" si="146"/>
        <v>0</v>
      </c>
      <c r="T300" s="202"/>
      <c r="U300" s="202"/>
      <c r="V300" s="203">
        <f t="shared" si="147"/>
        <v>0</v>
      </c>
      <c r="W300" s="202"/>
      <c r="X300" s="202"/>
      <c r="Y300" s="203">
        <f t="shared" si="148"/>
        <v>0</v>
      </c>
      <c r="Z300" s="202"/>
      <c r="AA300" s="202"/>
      <c r="AB300" s="203">
        <f t="shared" si="149"/>
        <v>0</v>
      </c>
      <c r="AC300" s="202"/>
      <c r="AD300" s="202"/>
      <c r="AE300" s="203">
        <f t="shared" si="150"/>
        <v>0</v>
      </c>
      <c r="AF300" s="202"/>
      <c r="AG300" s="202"/>
      <c r="AH300" s="203">
        <f t="shared" si="151"/>
        <v>0</v>
      </c>
      <c r="AI300" s="202"/>
      <c r="AJ300" s="202"/>
      <c r="AK300" s="203">
        <f t="shared" si="152"/>
        <v>0</v>
      </c>
      <c r="AL300" s="202"/>
      <c r="AM300" s="202"/>
      <c r="AN300" s="203">
        <f t="shared" si="153"/>
        <v>0</v>
      </c>
      <c r="AO300" s="202"/>
      <c r="AP300" s="202"/>
      <c r="AQ300" s="203">
        <f t="shared" si="154"/>
        <v>0</v>
      </c>
      <c r="AR300" s="202"/>
      <c r="AS300" s="202"/>
      <c r="AT300" s="203">
        <f t="shared" si="155"/>
        <v>0</v>
      </c>
      <c r="AU300" s="202"/>
      <c r="AV300" s="202"/>
      <c r="AW300" s="203">
        <f t="shared" si="156"/>
        <v>0</v>
      </c>
      <c r="AX300" s="202"/>
      <c r="AY300" s="202"/>
      <c r="AZ300" s="203">
        <f t="shared" si="157"/>
        <v>0</v>
      </c>
      <c r="BA300" s="202"/>
      <c r="BB300" s="202"/>
      <c r="BC300" s="203">
        <f t="shared" si="158"/>
        <v>0</v>
      </c>
      <c r="BD300" s="202"/>
      <c r="BE300" s="202"/>
      <c r="BF300" s="203">
        <f t="shared" si="159"/>
        <v>0</v>
      </c>
      <c r="BG300" s="202"/>
      <c r="BH300" s="202"/>
      <c r="BI300" s="203">
        <f t="shared" si="160"/>
        <v>0</v>
      </c>
      <c r="BJ300" s="202"/>
      <c r="BK300" s="202"/>
      <c r="BL300" s="203">
        <f t="shared" si="161"/>
        <v>0</v>
      </c>
      <c r="BM300" s="202"/>
      <c r="BN300" s="202"/>
      <c r="BO300" s="203">
        <f t="shared" si="162"/>
        <v>0</v>
      </c>
      <c r="BP300" s="202"/>
      <c r="BQ300" s="202"/>
      <c r="BR300" s="203">
        <f t="shared" si="163"/>
        <v>0</v>
      </c>
      <c r="BS300" s="202"/>
      <c r="BT300" s="202"/>
      <c r="BU300" s="203">
        <f t="shared" si="164"/>
        <v>0</v>
      </c>
      <c r="BV300" s="202"/>
      <c r="BW300" s="202"/>
      <c r="BX300" s="203">
        <f t="shared" si="165"/>
        <v>0</v>
      </c>
      <c r="BY300" s="202"/>
      <c r="BZ300" s="202"/>
      <c r="CA300" s="203">
        <f t="shared" si="166"/>
        <v>0</v>
      </c>
      <c r="CB300" s="202"/>
      <c r="CC300" s="202"/>
      <c r="CD300" s="203">
        <f t="shared" si="167"/>
        <v>0</v>
      </c>
      <c r="CE300" s="202"/>
      <c r="CF300" s="202"/>
      <c r="CG300" s="203">
        <f t="shared" si="168"/>
        <v>0</v>
      </c>
      <c r="CH300" s="202"/>
      <c r="CI300" s="202"/>
      <c r="CJ300" s="203">
        <f t="shared" si="169"/>
        <v>0</v>
      </c>
    </row>
    <row r="301" spans="2:88" x14ac:dyDescent="0.25">
      <c r="B301" s="180"/>
      <c r="C301" s="180"/>
      <c r="D301" s="181"/>
      <c r="E301" s="38">
        <f t="shared" si="142"/>
        <v>45016</v>
      </c>
      <c r="F301" s="186"/>
      <c r="G301" s="203"/>
      <c r="H301" s="202"/>
      <c r="I301" s="202"/>
      <c r="J301" s="203">
        <f t="shared" si="143"/>
        <v>0</v>
      </c>
      <c r="K301" s="202"/>
      <c r="L301" s="202"/>
      <c r="M301" s="203">
        <f t="shared" si="144"/>
        <v>0</v>
      </c>
      <c r="N301" s="202"/>
      <c r="O301" s="202"/>
      <c r="P301" s="203">
        <f t="shared" si="145"/>
        <v>0</v>
      </c>
      <c r="Q301" s="202"/>
      <c r="R301" s="202"/>
      <c r="S301" s="203">
        <f t="shared" si="146"/>
        <v>0</v>
      </c>
      <c r="T301" s="202"/>
      <c r="U301" s="202"/>
      <c r="V301" s="203">
        <f t="shared" si="147"/>
        <v>0</v>
      </c>
      <c r="W301" s="202"/>
      <c r="X301" s="202"/>
      <c r="Y301" s="203">
        <f t="shared" si="148"/>
        <v>0</v>
      </c>
      <c r="Z301" s="202"/>
      <c r="AA301" s="202"/>
      <c r="AB301" s="203">
        <f t="shared" si="149"/>
        <v>0</v>
      </c>
      <c r="AC301" s="202"/>
      <c r="AD301" s="202"/>
      <c r="AE301" s="203">
        <f t="shared" si="150"/>
        <v>0</v>
      </c>
      <c r="AF301" s="202"/>
      <c r="AG301" s="202"/>
      <c r="AH301" s="203">
        <f t="shared" si="151"/>
        <v>0</v>
      </c>
      <c r="AI301" s="202"/>
      <c r="AJ301" s="202"/>
      <c r="AK301" s="203">
        <f t="shared" si="152"/>
        <v>0</v>
      </c>
      <c r="AL301" s="202"/>
      <c r="AM301" s="202"/>
      <c r="AN301" s="203">
        <f t="shared" si="153"/>
        <v>0</v>
      </c>
      <c r="AO301" s="202"/>
      <c r="AP301" s="202"/>
      <c r="AQ301" s="203">
        <f t="shared" si="154"/>
        <v>0</v>
      </c>
      <c r="AR301" s="202"/>
      <c r="AS301" s="202"/>
      <c r="AT301" s="203">
        <f t="shared" si="155"/>
        <v>0</v>
      </c>
      <c r="AU301" s="202"/>
      <c r="AV301" s="202"/>
      <c r="AW301" s="203">
        <f t="shared" si="156"/>
        <v>0</v>
      </c>
      <c r="AX301" s="202"/>
      <c r="AY301" s="202"/>
      <c r="AZ301" s="203">
        <f t="shared" si="157"/>
        <v>0</v>
      </c>
      <c r="BA301" s="202"/>
      <c r="BB301" s="202"/>
      <c r="BC301" s="203">
        <f t="shared" si="158"/>
        <v>0</v>
      </c>
      <c r="BD301" s="202"/>
      <c r="BE301" s="202"/>
      <c r="BF301" s="203">
        <f t="shared" si="159"/>
        <v>0</v>
      </c>
      <c r="BG301" s="202"/>
      <c r="BH301" s="202"/>
      <c r="BI301" s="203">
        <f t="shared" si="160"/>
        <v>0</v>
      </c>
      <c r="BJ301" s="202"/>
      <c r="BK301" s="202"/>
      <c r="BL301" s="203">
        <f t="shared" si="161"/>
        <v>0</v>
      </c>
      <c r="BM301" s="202"/>
      <c r="BN301" s="202"/>
      <c r="BO301" s="203">
        <f t="shared" si="162"/>
        <v>0</v>
      </c>
      <c r="BP301" s="202"/>
      <c r="BQ301" s="202"/>
      <c r="BR301" s="203">
        <f t="shared" si="163"/>
        <v>0</v>
      </c>
      <c r="BS301" s="202"/>
      <c r="BT301" s="202"/>
      <c r="BU301" s="203">
        <f t="shared" si="164"/>
        <v>0</v>
      </c>
      <c r="BV301" s="202"/>
      <c r="BW301" s="202"/>
      <c r="BX301" s="203">
        <f t="shared" si="165"/>
        <v>0</v>
      </c>
      <c r="BY301" s="202"/>
      <c r="BZ301" s="202"/>
      <c r="CA301" s="203">
        <f t="shared" si="166"/>
        <v>0</v>
      </c>
      <c r="CB301" s="202"/>
      <c r="CC301" s="202"/>
      <c r="CD301" s="203">
        <f t="shared" si="167"/>
        <v>0</v>
      </c>
      <c r="CE301" s="202"/>
      <c r="CF301" s="202"/>
      <c r="CG301" s="203">
        <f t="shared" si="168"/>
        <v>0</v>
      </c>
      <c r="CH301" s="202"/>
      <c r="CI301" s="202"/>
      <c r="CJ301" s="203">
        <f t="shared" si="169"/>
        <v>0</v>
      </c>
    </row>
    <row r="302" spans="2:88" x14ac:dyDescent="0.25">
      <c r="B302" s="180"/>
      <c r="C302" s="180"/>
      <c r="D302" s="181"/>
      <c r="E302" s="38">
        <f t="shared" si="142"/>
        <v>45016</v>
      </c>
      <c r="F302" s="186"/>
      <c r="G302" s="203"/>
      <c r="H302" s="202"/>
      <c r="I302" s="202"/>
      <c r="J302" s="203">
        <f t="shared" si="143"/>
        <v>0</v>
      </c>
      <c r="K302" s="202"/>
      <c r="L302" s="202"/>
      <c r="M302" s="203">
        <f t="shared" si="144"/>
        <v>0</v>
      </c>
      <c r="N302" s="202"/>
      <c r="O302" s="202"/>
      <c r="P302" s="203">
        <f t="shared" si="145"/>
        <v>0</v>
      </c>
      <c r="Q302" s="202"/>
      <c r="R302" s="202"/>
      <c r="S302" s="203">
        <f t="shared" si="146"/>
        <v>0</v>
      </c>
      <c r="T302" s="202"/>
      <c r="U302" s="202"/>
      <c r="V302" s="203">
        <f t="shared" si="147"/>
        <v>0</v>
      </c>
      <c r="W302" s="202"/>
      <c r="X302" s="202"/>
      <c r="Y302" s="203">
        <f t="shared" si="148"/>
        <v>0</v>
      </c>
      <c r="Z302" s="202"/>
      <c r="AA302" s="202"/>
      <c r="AB302" s="203">
        <f t="shared" si="149"/>
        <v>0</v>
      </c>
      <c r="AC302" s="202"/>
      <c r="AD302" s="202"/>
      <c r="AE302" s="203">
        <f t="shared" si="150"/>
        <v>0</v>
      </c>
      <c r="AF302" s="202"/>
      <c r="AG302" s="202"/>
      <c r="AH302" s="203">
        <f t="shared" si="151"/>
        <v>0</v>
      </c>
      <c r="AI302" s="202"/>
      <c r="AJ302" s="202"/>
      <c r="AK302" s="203">
        <f t="shared" si="152"/>
        <v>0</v>
      </c>
      <c r="AL302" s="202"/>
      <c r="AM302" s="202"/>
      <c r="AN302" s="203">
        <f t="shared" si="153"/>
        <v>0</v>
      </c>
      <c r="AO302" s="202"/>
      <c r="AP302" s="202"/>
      <c r="AQ302" s="203">
        <f t="shared" si="154"/>
        <v>0</v>
      </c>
      <c r="AR302" s="202"/>
      <c r="AS302" s="202"/>
      <c r="AT302" s="203">
        <f t="shared" si="155"/>
        <v>0</v>
      </c>
      <c r="AU302" s="202"/>
      <c r="AV302" s="202"/>
      <c r="AW302" s="203">
        <f t="shared" si="156"/>
        <v>0</v>
      </c>
      <c r="AX302" s="202"/>
      <c r="AY302" s="202"/>
      <c r="AZ302" s="203">
        <f t="shared" si="157"/>
        <v>0</v>
      </c>
      <c r="BA302" s="202"/>
      <c r="BB302" s="202"/>
      <c r="BC302" s="203">
        <f t="shared" si="158"/>
        <v>0</v>
      </c>
      <c r="BD302" s="202"/>
      <c r="BE302" s="202"/>
      <c r="BF302" s="203">
        <f t="shared" si="159"/>
        <v>0</v>
      </c>
      <c r="BG302" s="202"/>
      <c r="BH302" s="202"/>
      <c r="BI302" s="203">
        <f t="shared" si="160"/>
        <v>0</v>
      </c>
      <c r="BJ302" s="202"/>
      <c r="BK302" s="202"/>
      <c r="BL302" s="203">
        <f t="shared" si="161"/>
        <v>0</v>
      </c>
      <c r="BM302" s="202"/>
      <c r="BN302" s="202"/>
      <c r="BO302" s="203">
        <f t="shared" si="162"/>
        <v>0</v>
      </c>
      <c r="BP302" s="202"/>
      <c r="BQ302" s="202"/>
      <c r="BR302" s="203">
        <f t="shared" si="163"/>
        <v>0</v>
      </c>
      <c r="BS302" s="202"/>
      <c r="BT302" s="202"/>
      <c r="BU302" s="203">
        <f t="shared" si="164"/>
        <v>0</v>
      </c>
      <c r="BV302" s="202"/>
      <c r="BW302" s="202"/>
      <c r="BX302" s="203">
        <f t="shared" si="165"/>
        <v>0</v>
      </c>
      <c r="BY302" s="202"/>
      <c r="BZ302" s="202"/>
      <c r="CA302" s="203">
        <f t="shared" si="166"/>
        <v>0</v>
      </c>
      <c r="CB302" s="202"/>
      <c r="CC302" s="202"/>
      <c r="CD302" s="203">
        <f t="shared" si="167"/>
        <v>0</v>
      </c>
      <c r="CE302" s="202"/>
      <c r="CF302" s="202"/>
      <c r="CG302" s="203">
        <f t="shared" si="168"/>
        <v>0</v>
      </c>
      <c r="CH302" s="202"/>
      <c r="CI302" s="202"/>
      <c r="CJ302" s="203">
        <f t="shared" si="169"/>
        <v>0</v>
      </c>
    </row>
    <row r="303" spans="2:88" x14ac:dyDescent="0.25">
      <c r="B303" s="180"/>
      <c r="C303" s="180"/>
      <c r="D303" s="181"/>
      <c r="E303" s="38">
        <f t="shared" si="142"/>
        <v>45016</v>
      </c>
      <c r="F303" s="186"/>
      <c r="G303" s="203"/>
      <c r="H303" s="202"/>
      <c r="I303" s="202"/>
      <c r="J303" s="203">
        <f t="shared" si="143"/>
        <v>0</v>
      </c>
      <c r="K303" s="202"/>
      <c r="L303" s="202"/>
      <c r="M303" s="203">
        <f t="shared" si="144"/>
        <v>0</v>
      </c>
      <c r="N303" s="202"/>
      <c r="O303" s="202"/>
      <c r="P303" s="203">
        <f t="shared" si="145"/>
        <v>0</v>
      </c>
      <c r="Q303" s="202"/>
      <c r="R303" s="202"/>
      <c r="S303" s="203">
        <f t="shared" si="146"/>
        <v>0</v>
      </c>
      <c r="T303" s="202"/>
      <c r="U303" s="202"/>
      <c r="V303" s="203">
        <f t="shared" si="147"/>
        <v>0</v>
      </c>
      <c r="W303" s="202"/>
      <c r="X303" s="202"/>
      <c r="Y303" s="203">
        <f t="shared" si="148"/>
        <v>0</v>
      </c>
      <c r="Z303" s="202"/>
      <c r="AA303" s="202"/>
      <c r="AB303" s="203">
        <f t="shared" si="149"/>
        <v>0</v>
      </c>
      <c r="AC303" s="202"/>
      <c r="AD303" s="202"/>
      <c r="AE303" s="203">
        <f t="shared" si="150"/>
        <v>0</v>
      </c>
      <c r="AF303" s="202"/>
      <c r="AG303" s="202"/>
      <c r="AH303" s="203">
        <f t="shared" si="151"/>
        <v>0</v>
      </c>
      <c r="AI303" s="202"/>
      <c r="AJ303" s="202"/>
      <c r="AK303" s="203">
        <f t="shared" si="152"/>
        <v>0</v>
      </c>
      <c r="AL303" s="202"/>
      <c r="AM303" s="202"/>
      <c r="AN303" s="203">
        <f t="shared" si="153"/>
        <v>0</v>
      </c>
      <c r="AO303" s="202"/>
      <c r="AP303" s="202"/>
      <c r="AQ303" s="203">
        <f t="shared" si="154"/>
        <v>0</v>
      </c>
      <c r="AR303" s="202"/>
      <c r="AS303" s="202"/>
      <c r="AT303" s="203">
        <f t="shared" si="155"/>
        <v>0</v>
      </c>
      <c r="AU303" s="202"/>
      <c r="AV303" s="202"/>
      <c r="AW303" s="203">
        <f t="shared" si="156"/>
        <v>0</v>
      </c>
      <c r="AX303" s="202"/>
      <c r="AY303" s="202"/>
      <c r="AZ303" s="203">
        <f t="shared" si="157"/>
        <v>0</v>
      </c>
      <c r="BA303" s="202"/>
      <c r="BB303" s="202"/>
      <c r="BC303" s="203">
        <f t="shared" si="158"/>
        <v>0</v>
      </c>
      <c r="BD303" s="202"/>
      <c r="BE303" s="202"/>
      <c r="BF303" s="203">
        <f t="shared" si="159"/>
        <v>0</v>
      </c>
      <c r="BG303" s="202"/>
      <c r="BH303" s="202"/>
      <c r="BI303" s="203">
        <f t="shared" si="160"/>
        <v>0</v>
      </c>
      <c r="BJ303" s="202"/>
      <c r="BK303" s="202"/>
      <c r="BL303" s="203">
        <f t="shared" si="161"/>
        <v>0</v>
      </c>
      <c r="BM303" s="202"/>
      <c r="BN303" s="202"/>
      <c r="BO303" s="203">
        <f t="shared" si="162"/>
        <v>0</v>
      </c>
      <c r="BP303" s="202"/>
      <c r="BQ303" s="202"/>
      <c r="BR303" s="203">
        <f t="shared" si="163"/>
        <v>0</v>
      </c>
      <c r="BS303" s="202"/>
      <c r="BT303" s="202"/>
      <c r="BU303" s="203">
        <f t="shared" si="164"/>
        <v>0</v>
      </c>
      <c r="BV303" s="202"/>
      <c r="BW303" s="202"/>
      <c r="BX303" s="203">
        <f t="shared" si="165"/>
        <v>0</v>
      </c>
      <c r="BY303" s="202"/>
      <c r="BZ303" s="202"/>
      <c r="CA303" s="203">
        <f t="shared" si="166"/>
        <v>0</v>
      </c>
      <c r="CB303" s="202"/>
      <c r="CC303" s="202"/>
      <c r="CD303" s="203">
        <f t="shared" si="167"/>
        <v>0</v>
      </c>
      <c r="CE303" s="202"/>
      <c r="CF303" s="202"/>
      <c r="CG303" s="203">
        <f t="shared" si="168"/>
        <v>0</v>
      </c>
      <c r="CH303" s="202"/>
      <c r="CI303" s="202"/>
      <c r="CJ303" s="203">
        <f t="shared" si="169"/>
        <v>0</v>
      </c>
    </row>
    <row r="304" spans="2:88" x14ac:dyDescent="0.25">
      <c r="B304" s="180"/>
      <c r="C304" s="180"/>
      <c r="D304" s="181"/>
      <c r="E304" s="38">
        <f t="shared" si="142"/>
        <v>45016</v>
      </c>
      <c r="F304" s="186"/>
      <c r="G304" s="203"/>
      <c r="H304" s="202"/>
      <c r="I304" s="202"/>
      <c r="J304" s="203">
        <f t="shared" si="143"/>
        <v>0</v>
      </c>
      <c r="K304" s="202"/>
      <c r="L304" s="202"/>
      <c r="M304" s="203">
        <f t="shared" si="144"/>
        <v>0</v>
      </c>
      <c r="N304" s="202"/>
      <c r="O304" s="202"/>
      <c r="P304" s="203">
        <f t="shared" si="145"/>
        <v>0</v>
      </c>
      <c r="Q304" s="202"/>
      <c r="R304" s="202"/>
      <c r="S304" s="203">
        <f t="shared" si="146"/>
        <v>0</v>
      </c>
      <c r="T304" s="202"/>
      <c r="U304" s="202"/>
      <c r="V304" s="203">
        <f t="shared" si="147"/>
        <v>0</v>
      </c>
      <c r="W304" s="202"/>
      <c r="X304" s="202"/>
      <c r="Y304" s="203">
        <f t="shared" si="148"/>
        <v>0</v>
      </c>
      <c r="Z304" s="202"/>
      <c r="AA304" s="202"/>
      <c r="AB304" s="203">
        <f t="shared" si="149"/>
        <v>0</v>
      </c>
      <c r="AC304" s="202"/>
      <c r="AD304" s="202"/>
      <c r="AE304" s="203">
        <f t="shared" si="150"/>
        <v>0</v>
      </c>
      <c r="AF304" s="202"/>
      <c r="AG304" s="202"/>
      <c r="AH304" s="203">
        <f t="shared" si="151"/>
        <v>0</v>
      </c>
      <c r="AI304" s="202"/>
      <c r="AJ304" s="202"/>
      <c r="AK304" s="203">
        <f t="shared" si="152"/>
        <v>0</v>
      </c>
      <c r="AL304" s="202"/>
      <c r="AM304" s="202"/>
      <c r="AN304" s="203">
        <f t="shared" si="153"/>
        <v>0</v>
      </c>
      <c r="AO304" s="202"/>
      <c r="AP304" s="202"/>
      <c r="AQ304" s="203">
        <f t="shared" si="154"/>
        <v>0</v>
      </c>
      <c r="AR304" s="202"/>
      <c r="AS304" s="202"/>
      <c r="AT304" s="203">
        <f t="shared" si="155"/>
        <v>0</v>
      </c>
      <c r="AU304" s="202"/>
      <c r="AV304" s="202"/>
      <c r="AW304" s="203">
        <f t="shared" si="156"/>
        <v>0</v>
      </c>
      <c r="AX304" s="202"/>
      <c r="AY304" s="202"/>
      <c r="AZ304" s="203">
        <f t="shared" si="157"/>
        <v>0</v>
      </c>
      <c r="BA304" s="202"/>
      <c r="BB304" s="202"/>
      <c r="BC304" s="203">
        <f t="shared" si="158"/>
        <v>0</v>
      </c>
      <c r="BD304" s="202"/>
      <c r="BE304" s="202"/>
      <c r="BF304" s="203">
        <f t="shared" si="159"/>
        <v>0</v>
      </c>
      <c r="BG304" s="202"/>
      <c r="BH304" s="202"/>
      <c r="BI304" s="203">
        <f t="shared" si="160"/>
        <v>0</v>
      </c>
      <c r="BJ304" s="202"/>
      <c r="BK304" s="202"/>
      <c r="BL304" s="203">
        <f t="shared" si="161"/>
        <v>0</v>
      </c>
      <c r="BM304" s="202"/>
      <c r="BN304" s="202"/>
      <c r="BO304" s="203">
        <f t="shared" si="162"/>
        <v>0</v>
      </c>
      <c r="BP304" s="202"/>
      <c r="BQ304" s="202"/>
      <c r="BR304" s="203">
        <f t="shared" si="163"/>
        <v>0</v>
      </c>
      <c r="BS304" s="202"/>
      <c r="BT304" s="202"/>
      <c r="BU304" s="203">
        <f t="shared" si="164"/>
        <v>0</v>
      </c>
      <c r="BV304" s="202"/>
      <c r="BW304" s="202"/>
      <c r="BX304" s="203">
        <f t="shared" si="165"/>
        <v>0</v>
      </c>
      <c r="BY304" s="202"/>
      <c r="BZ304" s="202"/>
      <c r="CA304" s="203">
        <f t="shared" si="166"/>
        <v>0</v>
      </c>
      <c r="CB304" s="202"/>
      <c r="CC304" s="202"/>
      <c r="CD304" s="203">
        <f t="shared" si="167"/>
        <v>0</v>
      </c>
      <c r="CE304" s="202"/>
      <c r="CF304" s="202"/>
      <c r="CG304" s="203">
        <f t="shared" si="168"/>
        <v>0</v>
      </c>
      <c r="CH304" s="202"/>
      <c r="CI304" s="202"/>
      <c r="CJ304" s="203">
        <f t="shared" si="169"/>
        <v>0</v>
      </c>
    </row>
    <row r="305" spans="2:88" x14ac:dyDescent="0.25">
      <c r="B305" s="180"/>
      <c r="C305" s="180"/>
      <c r="D305" s="181"/>
      <c r="E305" s="38">
        <f t="shared" si="142"/>
        <v>45016</v>
      </c>
      <c r="F305" s="186"/>
      <c r="G305" s="203"/>
      <c r="H305" s="202"/>
      <c r="I305" s="202"/>
      <c r="J305" s="203">
        <f t="shared" si="143"/>
        <v>0</v>
      </c>
      <c r="K305" s="202"/>
      <c r="L305" s="202"/>
      <c r="M305" s="203">
        <f t="shared" si="144"/>
        <v>0</v>
      </c>
      <c r="N305" s="202"/>
      <c r="O305" s="202"/>
      <c r="P305" s="203">
        <f t="shared" si="145"/>
        <v>0</v>
      </c>
      <c r="Q305" s="202"/>
      <c r="R305" s="202"/>
      <c r="S305" s="203">
        <f t="shared" si="146"/>
        <v>0</v>
      </c>
      <c r="T305" s="202"/>
      <c r="U305" s="202"/>
      <c r="V305" s="203">
        <f t="shared" si="147"/>
        <v>0</v>
      </c>
      <c r="W305" s="202"/>
      <c r="X305" s="202"/>
      <c r="Y305" s="203">
        <f t="shared" si="148"/>
        <v>0</v>
      </c>
      <c r="Z305" s="202"/>
      <c r="AA305" s="202"/>
      <c r="AB305" s="203">
        <f t="shared" si="149"/>
        <v>0</v>
      </c>
      <c r="AC305" s="202"/>
      <c r="AD305" s="202"/>
      <c r="AE305" s="203">
        <f t="shared" si="150"/>
        <v>0</v>
      </c>
      <c r="AF305" s="202"/>
      <c r="AG305" s="202"/>
      <c r="AH305" s="203">
        <f t="shared" si="151"/>
        <v>0</v>
      </c>
      <c r="AI305" s="202"/>
      <c r="AJ305" s="202"/>
      <c r="AK305" s="203">
        <f t="shared" si="152"/>
        <v>0</v>
      </c>
      <c r="AL305" s="202"/>
      <c r="AM305" s="202"/>
      <c r="AN305" s="203">
        <f t="shared" si="153"/>
        <v>0</v>
      </c>
      <c r="AO305" s="202"/>
      <c r="AP305" s="202"/>
      <c r="AQ305" s="203">
        <f t="shared" si="154"/>
        <v>0</v>
      </c>
      <c r="AR305" s="202"/>
      <c r="AS305" s="202"/>
      <c r="AT305" s="203">
        <f t="shared" si="155"/>
        <v>0</v>
      </c>
      <c r="AU305" s="202"/>
      <c r="AV305" s="202"/>
      <c r="AW305" s="203">
        <f t="shared" si="156"/>
        <v>0</v>
      </c>
      <c r="AX305" s="202"/>
      <c r="AY305" s="202"/>
      <c r="AZ305" s="203">
        <f t="shared" si="157"/>
        <v>0</v>
      </c>
      <c r="BA305" s="202"/>
      <c r="BB305" s="202"/>
      <c r="BC305" s="203">
        <f t="shared" si="158"/>
        <v>0</v>
      </c>
      <c r="BD305" s="202"/>
      <c r="BE305" s="202"/>
      <c r="BF305" s="203">
        <f t="shared" si="159"/>
        <v>0</v>
      </c>
      <c r="BG305" s="202"/>
      <c r="BH305" s="202"/>
      <c r="BI305" s="203">
        <f t="shared" si="160"/>
        <v>0</v>
      </c>
      <c r="BJ305" s="202"/>
      <c r="BK305" s="202"/>
      <c r="BL305" s="203">
        <f t="shared" si="161"/>
        <v>0</v>
      </c>
      <c r="BM305" s="202"/>
      <c r="BN305" s="202"/>
      <c r="BO305" s="203">
        <f t="shared" si="162"/>
        <v>0</v>
      </c>
      <c r="BP305" s="202"/>
      <c r="BQ305" s="202"/>
      <c r="BR305" s="203">
        <f t="shared" si="163"/>
        <v>0</v>
      </c>
      <c r="BS305" s="202"/>
      <c r="BT305" s="202"/>
      <c r="BU305" s="203">
        <f t="shared" si="164"/>
        <v>0</v>
      </c>
      <c r="BV305" s="202"/>
      <c r="BW305" s="202"/>
      <c r="BX305" s="203">
        <f t="shared" si="165"/>
        <v>0</v>
      </c>
      <c r="BY305" s="202"/>
      <c r="BZ305" s="202"/>
      <c r="CA305" s="203">
        <f t="shared" si="166"/>
        <v>0</v>
      </c>
      <c r="CB305" s="202"/>
      <c r="CC305" s="202"/>
      <c r="CD305" s="203">
        <f t="shared" si="167"/>
        <v>0</v>
      </c>
      <c r="CE305" s="202"/>
      <c r="CF305" s="202"/>
      <c r="CG305" s="203">
        <f t="shared" si="168"/>
        <v>0</v>
      </c>
      <c r="CH305" s="202"/>
      <c r="CI305" s="202"/>
      <c r="CJ305" s="203">
        <f t="shared" si="169"/>
        <v>0</v>
      </c>
    </row>
    <row r="306" spans="2:88" x14ac:dyDescent="0.25">
      <c r="B306" s="180"/>
      <c r="C306" s="180"/>
      <c r="D306" s="181"/>
      <c r="E306" s="38">
        <f t="shared" si="142"/>
        <v>45016</v>
      </c>
      <c r="F306" s="186"/>
      <c r="G306" s="203"/>
      <c r="H306" s="202"/>
      <c r="I306" s="202"/>
      <c r="J306" s="203">
        <f t="shared" si="143"/>
        <v>0</v>
      </c>
      <c r="K306" s="202"/>
      <c r="L306" s="202"/>
      <c r="M306" s="203">
        <f t="shared" si="144"/>
        <v>0</v>
      </c>
      <c r="N306" s="202"/>
      <c r="O306" s="202"/>
      <c r="P306" s="203">
        <f t="shared" si="145"/>
        <v>0</v>
      </c>
      <c r="Q306" s="202"/>
      <c r="R306" s="202"/>
      <c r="S306" s="203">
        <f t="shared" si="146"/>
        <v>0</v>
      </c>
      <c r="T306" s="202"/>
      <c r="U306" s="202"/>
      <c r="V306" s="203">
        <f t="shared" si="147"/>
        <v>0</v>
      </c>
      <c r="W306" s="202"/>
      <c r="X306" s="202"/>
      <c r="Y306" s="203">
        <f t="shared" si="148"/>
        <v>0</v>
      </c>
      <c r="Z306" s="202"/>
      <c r="AA306" s="202"/>
      <c r="AB306" s="203">
        <f t="shared" si="149"/>
        <v>0</v>
      </c>
      <c r="AC306" s="202"/>
      <c r="AD306" s="202"/>
      <c r="AE306" s="203">
        <f t="shared" si="150"/>
        <v>0</v>
      </c>
      <c r="AF306" s="202"/>
      <c r="AG306" s="202"/>
      <c r="AH306" s="203">
        <f t="shared" si="151"/>
        <v>0</v>
      </c>
      <c r="AI306" s="202"/>
      <c r="AJ306" s="202"/>
      <c r="AK306" s="203">
        <f t="shared" si="152"/>
        <v>0</v>
      </c>
      <c r="AL306" s="202"/>
      <c r="AM306" s="202"/>
      <c r="AN306" s="203">
        <f t="shared" si="153"/>
        <v>0</v>
      </c>
      <c r="AO306" s="202"/>
      <c r="AP306" s="202"/>
      <c r="AQ306" s="203">
        <f t="shared" si="154"/>
        <v>0</v>
      </c>
      <c r="AR306" s="202"/>
      <c r="AS306" s="202"/>
      <c r="AT306" s="203">
        <f t="shared" si="155"/>
        <v>0</v>
      </c>
      <c r="AU306" s="202"/>
      <c r="AV306" s="202"/>
      <c r="AW306" s="203">
        <f t="shared" si="156"/>
        <v>0</v>
      </c>
      <c r="AX306" s="202"/>
      <c r="AY306" s="202"/>
      <c r="AZ306" s="203">
        <f t="shared" si="157"/>
        <v>0</v>
      </c>
      <c r="BA306" s="202"/>
      <c r="BB306" s="202"/>
      <c r="BC306" s="203">
        <f t="shared" si="158"/>
        <v>0</v>
      </c>
      <c r="BD306" s="202"/>
      <c r="BE306" s="202"/>
      <c r="BF306" s="203">
        <f t="shared" si="159"/>
        <v>0</v>
      </c>
      <c r="BG306" s="202"/>
      <c r="BH306" s="202"/>
      <c r="BI306" s="203">
        <f t="shared" si="160"/>
        <v>0</v>
      </c>
      <c r="BJ306" s="202"/>
      <c r="BK306" s="202"/>
      <c r="BL306" s="203">
        <f t="shared" si="161"/>
        <v>0</v>
      </c>
      <c r="BM306" s="202"/>
      <c r="BN306" s="202"/>
      <c r="BO306" s="203">
        <f t="shared" si="162"/>
        <v>0</v>
      </c>
      <c r="BP306" s="202"/>
      <c r="BQ306" s="202"/>
      <c r="BR306" s="203">
        <f t="shared" si="163"/>
        <v>0</v>
      </c>
      <c r="BS306" s="202"/>
      <c r="BT306" s="202"/>
      <c r="BU306" s="203">
        <f t="shared" si="164"/>
        <v>0</v>
      </c>
      <c r="BV306" s="202"/>
      <c r="BW306" s="202"/>
      <c r="BX306" s="203">
        <f t="shared" si="165"/>
        <v>0</v>
      </c>
      <c r="BY306" s="202"/>
      <c r="BZ306" s="202"/>
      <c r="CA306" s="203">
        <f t="shared" si="166"/>
        <v>0</v>
      </c>
      <c r="CB306" s="202"/>
      <c r="CC306" s="202"/>
      <c r="CD306" s="203">
        <f t="shared" si="167"/>
        <v>0</v>
      </c>
      <c r="CE306" s="202"/>
      <c r="CF306" s="202"/>
      <c r="CG306" s="203">
        <f t="shared" si="168"/>
        <v>0</v>
      </c>
      <c r="CH306" s="202"/>
      <c r="CI306" s="202"/>
      <c r="CJ306" s="203">
        <f t="shared" si="169"/>
        <v>0</v>
      </c>
    </row>
    <row r="307" spans="2:88" x14ac:dyDescent="0.25">
      <c r="B307" s="180"/>
      <c r="C307" s="180"/>
      <c r="D307" s="181"/>
      <c r="E307" s="38">
        <f t="shared" si="142"/>
        <v>45016</v>
      </c>
      <c r="F307" s="186"/>
      <c r="G307" s="203"/>
      <c r="H307" s="202"/>
      <c r="I307" s="202"/>
      <c r="J307" s="203">
        <f t="shared" si="143"/>
        <v>0</v>
      </c>
      <c r="K307" s="202"/>
      <c r="L307" s="202"/>
      <c r="M307" s="203">
        <f t="shared" si="144"/>
        <v>0</v>
      </c>
      <c r="N307" s="202"/>
      <c r="O307" s="202"/>
      <c r="P307" s="203">
        <f t="shared" si="145"/>
        <v>0</v>
      </c>
      <c r="Q307" s="202"/>
      <c r="R307" s="202"/>
      <c r="S307" s="203">
        <f t="shared" si="146"/>
        <v>0</v>
      </c>
      <c r="T307" s="202"/>
      <c r="U307" s="202"/>
      <c r="V307" s="203">
        <f t="shared" si="147"/>
        <v>0</v>
      </c>
      <c r="W307" s="202"/>
      <c r="X307" s="202"/>
      <c r="Y307" s="203">
        <f t="shared" si="148"/>
        <v>0</v>
      </c>
      <c r="Z307" s="202"/>
      <c r="AA307" s="202"/>
      <c r="AB307" s="203">
        <f t="shared" si="149"/>
        <v>0</v>
      </c>
      <c r="AC307" s="202"/>
      <c r="AD307" s="202"/>
      <c r="AE307" s="203">
        <f t="shared" si="150"/>
        <v>0</v>
      </c>
      <c r="AF307" s="202"/>
      <c r="AG307" s="202"/>
      <c r="AH307" s="203">
        <f t="shared" si="151"/>
        <v>0</v>
      </c>
      <c r="AI307" s="202"/>
      <c r="AJ307" s="202"/>
      <c r="AK307" s="203">
        <f t="shared" si="152"/>
        <v>0</v>
      </c>
      <c r="AL307" s="202"/>
      <c r="AM307" s="202"/>
      <c r="AN307" s="203">
        <f t="shared" si="153"/>
        <v>0</v>
      </c>
      <c r="AO307" s="202"/>
      <c r="AP307" s="202"/>
      <c r="AQ307" s="203">
        <f t="shared" si="154"/>
        <v>0</v>
      </c>
      <c r="AR307" s="202"/>
      <c r="AS307" s="202"/>
      <c r="AT307" s="203">
        <f t="shared" si="155"/>
        <v>0</v>
      </c>
      <c r="AU307" s="202"/>
      <c r="AV307" s="202"/>
      <c r="AW307" s="203">
        <f t="shared" si="156"/>
        <v>0</v>
      </c>
      <c r="AX307" s="202"/>
      <c r="AY307" s="202"/>
      <c r="AZ307" s="203">
        <f t="shared" si="157"/>
        <v>0</v>
      </c>
      <c r="BA307" s="202"/>
      <c r="BB307" s="202"/>
      <c r="BC307" s="203">
        <f t="shared" si="158"/>
        <v>0</v>
      </c>
      <c r="BD307" s="202"/>
      <c r="BE307" s="202"/>
      <c r="BF307" s="203">
        <f t="shared" si="159"/>
        <v>0</v>
      </c>
      <c r="BG307" s="202"/>
      <c r="BH307" s="202"/>
      <c r="BI307" s="203">
        <f t="shared" si="160"/>
        <v>0</v>
      </c>
      <c r="BJ307" s="202"/>
      <c r="BK307" s="202"/>
      <c r="BL307" s="203">
        <f t="shared" si="161"/>
        <v>0</v>
      </c>
      <c r="BM307" s="202"/>
      <c r="BN307" s="202"/>
      <c r="BO307" s="203">
        <f t="shared" si="162"/>
        <v>0</v>
      </c>
      <c r="BP307" s="202"/>
      <c r="BQ307" s="202"/>
      <c r="BR307" s="203">
        <f t="shared" si="163"/>
        <v>0</v>
      </c>
      <c r="BS307" s="202"/>
      <c r="BT307" s="202"/>
      <c r="BU307" s="203">
        <f t="shared" si="164"/>
        <v>0</v>
      </c>
      <c r="BV307" s="202"/>
      <c r="BW307" s="202"/>
      <c r="BX307" s="203">
        <f t="shared" si="165"/>
        <v>0</v>
      </c>
      <c r="BY307" s="202"/>
      <c r="BZ307" s="202"/>
      <c r="CA307" s="203">
        <f t="shared" si="166"/>
        <v>0</v>
      </c>
      <c r="CB307" s="202"/>
      <c r="CC307" s="202"/>
      <c r="CD307" s="203">
        <f t="shared" si="167"/>
        <v>0</v>
      </c>
      <c r="CE307" s="202"/>
      <c r="CF307" s="202"/>
      <c r="CG307" s="203">
        <f t="shared" si="168"/>
        <v>0</v>
      </c>
      <c r="CH307" s="202"/>
      <c r="CI307" s="202"/>
      <c r="CJ307" s="203">
        <f t="shared" si="169"/>
        <v>0</v>
      </c>
    </row>
    <row r="308" spans="2:88" x14ac:dyDescent="0.25">
      <c r="B308" s="180"/>
      <c r="C308" s="180"/>
      <c r="D308" s="181"/>
      <c r="E308" s="38">
        <f t="shared" si="142"/>
        <v>45016</v>
      </c>
      <c r="F308" s="186"/>
      <c r="G308" s="203"/>
      <c r="H308" s="202"/>
      <c r="I308" s="202"/>
      <c r="J308" s="203">
        <f t="shared" si="143"/>
        <v>0</v>
      </c>
      <c r="K308" s="202"/>
      <c r="L308" s="202"/>
      <c r="M308" s="203">
        <f t="shared" si="144"/>
        <v>0</v>
      </c>
      <c r="N308" s="202"/>
      <c r="O308" s="202"/>
      <c r="P308" s="203">
        <f t="shared" si="145"/>
        <v>0</v>
      </c>
      <c r="Q308" s="202"/>
      <c r="R308" s="202"/>
      <c r="S308" s="203">
        <f t="shared" si="146"/>
        <v>0</v>
      </c>
      <c r="T308" s="202"/>
      <c r="U308" s="202"/>
      <c r="V308" s="203">
        <f t="shared" si="147"/>
        <v>0</v>
      </c>
      <c r="W308" s="202"/>
      <c r="X308" s="202"/>
      <c r="Y308" s="203">
        <f t="shared" si="148"/>
        <v>0</v>
      </c>
      <c r="Z308" s="202"/>
      <c r="AA308" s="202"/>
      <c r="AB308" s="203">
        <f t="shared" si="149"/>
        <v>0</v>
      </c>
      <c r="AC308" s="202"/>
      <c r="AD308" s="202"/>
      <c r="AE308" s="203">
        <f t="shared" si="150"/>
        <v>0</v>
      </c>
      <c r="AF308" s="202"/>
      <c r="AG308" s="202"/>
      <c r="AH308" s="203">
        <f t="shared" si="151"/>
        <v>0</v>
      </c>
      <c r="AI308" s="202"/>
      <c r="AJ308" s="202"/>
      <c r="AK308" s="203">
        <f t="shared" si="152"/>
        <v>0</v>
      </c>
      <c r="AL308" s="202"/>
      <c r="AM308" s="202"/>
      <c r="AN308" s="203">
        <f t="shared" si="153"/>
        <v>0</v>
      </c>
      <c r="AO308" s="202"/>
      <c r="AP308" s="202"/>
      <c r="AQ308" s="203">
        <f t="shared" si="154"/>
        <v>0</v>
      </c>
      <c r="AR308" s="202"/>
      <c r="AS308" s="202"/>
      <c r="AT308" s="203">
        <f t="shared" si="155"/>
        <v>0</v>
      </c>
      <c r="AU308" s="202"/>
      <c r="AV308" s="202"/>
      <c r="AW308" s="203">
        <f t="shared" si="156"/>
        <v>0</v>
      </c>
      <c r="AX308" s="202"/>
      <c r="AY308" s="202"/>
      <c r="AZ308" s="203">
        <f t="shared" si="157"/>
        <v>0</v>
      </c>
      <c r="BA308" s="202"/>
      <c r="BB308" s="202"/>
      <c r="BC308" s="203">
        <f t="shared" si="158"/>
        <v>0</v>
      </c>
      <c r="BD308" s="202"/>
      <c r="BE308" s="202"/>
      <c r="BF308" s="203">
        <f t="shared" si="159"/>
        <v>0</v>
      </c>
      <c r="BG308" s="202"/>
      <c r="BH308" s="202"/>
      <c r="BI308" s="203">
        <f t="shared" si="160"/>
        <v>0</v>
      </c>
      <c r="BJ308" s="202"/>
      <c r="BK308" s="202"/>
      <c r="BL308" s="203">
        <f t="shared" si="161"/>
        <v>0</v>
      </c>
      <c r="BM308" s="202"/>
      <c r="BN308" s="202"/>
      <c r="BO308" s="203">
        <f t="shared" si="162"/>
        <v>0</v>
      </c>
      <c r="BP308" s="202"/>
      <c r="BQ308" s="202"/>
      <c r="BR308" s="203">
        <f t="shared" si="163"/>
        <v>0</v>
      </c>
      <c r="BS308" s="202"/>
      <c r="BT308" s="202"/>
      <c r="BU308" s="203">
        <f t="shared" si="164"/>
        <v>0</v>
      </c>
      <c r="BV308" s="202"/>
      <c r="BW308" s="202"/>
      <c r="BX308" s="203">
        <f t="shared" si="165"/>
        <v>0</v>
      </c>
      <c r="BY308" s="202"/>
      <c r="BZ308" s="202"/>
      <c r="CA308" s="203">
        <f t="shared" si="166"/>
        <v>0</v>
      </c>
      <c r="CB308" s="202"/>
      <c r="CC308" s="202"/>
      <c r="CD308" s="203">
        <f t="shared" si="167"/>
        <v>0</v>
      </c>
      <c r="CE308" s="202"/>
      <c r="CF308" s="202"/>
      <c r="CG308" s="203">
        <f t="shared" si="168"/>
        <v>0</v>
      </c>
      <c r="CH308" s="202"/>
      <c r="CI308" s="202"/>
      <c r="CJ308" s="203">
        <f t="shared" si="169"/>
        <v>0</v>
      </c>
    </row>
    <row r="309" spans="2:88" x14ac:dyDescent="0.25">
      <c r="B309" s="180"/>
      <c r="C309" s="180"/>
      <c r="D309" s="181"/>
      <c r="E309" s="38">
        <f t="shared" si="142"/>
        <v>45016</v>
      </c>
      <c r="F309" s="186"/>
      <c r="G309" s="203"/>
      <c r="H309" s="202"/>
      <c r="I309" s="202"/>
      <c r="J309" s="203">
        <f t="shared" si="143"/>
        <v>0</v>
      </c>
      <c r="K309" s="202"/>
      <c r="L309" s="202"/>
      <c r="M309" s="203">
        <f t="shared" si="144"/>
        <v>0</v>
      </c>
      <c r="N309" s="202"/>
      <c r="O309" s="202"/>
      <c r="P309" s="203">
        <f t="shared" si="145"/>
        <v>0</v>
      </c>
      <c r="Q309" s="202"/>
      <c r="R309" s="202"/>
      <c r="S309" s="203">
        <f t="shared" si="146"/>
        <v>0</v>
      </c>
      <c r="T309" s="202"/>
      <c r="U309" s="202"/>
      <c r="V309" s="203">
        <f t="shared" si="147"/>
        <v>0</v>
      </c>
      <c r="W309" s="202"/>
      <c r="X309" s="202"/>
      <c r="Y309" s="203">
        <f t="shared" si="148"/>
        <v>0</v>
      </c>
      <c r="Z309" s="202"/>
      <c r="AA309" s="202"/>
      <c r="AB309" s="203">
        <f t="shared" si="149"/>
        <v>0</v>
      </c>
      <c r="AC309" s="202"/>
      <c r="AD309" s="202"/>
      <c r="AE309" s="203">
        <f t="shared" si="150"/>
        <v>0</v>
      </c>
      <c r="AF309" s="202"/>
      <c r="AG309" s="202"/>
      <c r="AH309" s="203">
        <f t="shared" si="151"/>
        <v>0</v>
      </c>
      <c r="AI309" s="202"/>
      <c r="AJ309" s="202"/>
      <c r="AK309" s="203">
        <f t="shared" si="152"/>
        <v>0</v>
      </c>
      <c r="AL309" s="202"/>
      <c r="AM309" s="202"/>
      <c r="AN309" s="203">
        <f t="shared" si="153"/>
        <v>0</v>
      </c>
      <c r="AO309" s="202"/>
      <c r="AP309" s="202"/>
      <c r="AQ309" s="203">
        <f t="shared" si="154"/>
        <v>0</v>
      </c>
      <c r="AR309" s="202"/>
      <c r="AS309" s="202"/>
      <c r="AT309" s="203">
        <f t="shared" si="155"/>
        <v>0</v>
      </c>
      <c r="AU309" s="202"/>
      <c r="AV309" s="202"/>
      <c r="AW309" s="203">
        <f t="shared" si="156"/>
        <v>0</v>
      </c>
      <c r="AX309" s="202"/>
      <c r="AY309" s="202"/>
      <c r="AZ309" s="203">
        <f t="shared" si="157"/>
        <v>0</v>
      </c>
      <c r="BA309" s="202"/>
      <c r="BB309" s="202"/>
      <c r="BC309" s="203">
        <f t="shared" si="158"/>
        <v>0</v>
      </c>
      <c r="BD309" s="202"/>
      <c r="BE309" s="202"/>
      <c r="BF309" s="203">
        <f t="shared" si="159"/>
        <v>0</v>
      </c>
      <c r="BG309" s="202"/>
      <c r="BH309" s="202"/>
      <c r="BI309" s="203">
        <f t="shared" si="160"/>
        <v>0</v>
      </c>
      <c r="BJ309" s="202"/>
      <c r="BK309" s="202"/>
      <c r="BL309" s="203">
        <f t="shared" si="161"/>
        <v>0</v>
      </c>
      <c r="BM309" s="202"/>
      <c r="BN309" s="202"/>
      <c r="BO309" s="203">
        <f t="shared" si="162"/>
        <v>0</v>
      </c>
      <c r="BP309" s="202"/>
      <c r="BQ309" s="202"/>
      <c r="BR309" s="203">
        <f t="shared" si="163"/>
        <v>0</v>
      </c>
      <c r="BS309" s="202"/>
      <c r="BT309" s="202"/>
      <c r="BU309" s="203">
        <f t="shared" si="164"/>
        <v>0</v>
      </c>
      <c r="BV309" s="202"/>
      <c r="BW309" s="202"/>
      <c r="BX309" s="203">
        <f t="shared" si="165"/>
        <v>0</v>
      </c>
      <c r="BY309" s="202"/>
      <c r="BZ309" s="202"/>
      <c r="CA309" s="203">
        <f t="shared" si="166"/>
        <v>0</v>
      </c>
      <c r="CB309" s="202"/>
      <c r="CC309" s="202"/>
      <c r="CD309" s="203">
        <f t="shared" si="167"/>
        <v>0</v>
      </c>
      <c r="CE309" s="202"/>
      <c r="CF309" s="202"/>
      <c r="CG309" s="203">
        <f t="shared" si="168"/>
        <v>0</v>
      </c>
      <c r="CH309" s="202"/>
      <c r="CI309" s="202"/>
      <c r="CJ309" s="203">
        <f t="shared" si="169"/>
        <v>0</v>
      </c>
    </row>
    <row r="310" spans="2:88" x14ac:dyDescent="0.25">
      <c r="B310" s="180"/>
      <c r="C310" s="180"/>
      <c r="D310" s="181"/>
      <c r="E310" s="38">
        <f t="shared" si="142"/>
        <v>45016</v>
      </c>
      <c r="F310" s="186"/>
      <c r="G310" s="203"/>
      <c r="H310" s="202"/>
      <c r="I310" s="202"/>
      <c r="J310" s="203">
        <f t="shared" si="143"/>
        <v>0</v>
      </c>
      <c r="K310" s="202"/>
      <c r="L310" s="202"/>
      <c r="M310" s="203">
        <f t="shared" si="144"/>
        <v>0</v>
      </c>
      <c r="N310" s="202"/>
      <c r="O310" s="202"/>
      <c r="P310" s="203">
        <f t="shared" si="145"/>
        <v>0</v>
      </c>
      <c r="Q310" s="202"/>
      <c r="R310" s="202"/>
      <c r="S310" s="203">
        <f t="shared" si="146"/>
        <v>0</v>
      </c>
      <c r="T310" s="202"/>
      <c r="U310" s="202"/>
      <c r="V310" s="203">
        <f t="shared" si="147"/>
        <v>0</v>
      </c>
      <c r="W310" s="202"/>
      <c r="X310" s="202"/>
      <c r="Y310" s="203">
        <f t="shared" si="148"/>
        <v>0</v>
      </c>
      <c r="Z310" s="202"/>
      <c r="AA310" s="202"/>
      <c r="AB310" s="203">
        <f t="shared" si="149"/>
        <v>0</v>
      </c>
      <c r="AC310" s="202"/>
      <c r="AD310" s="202"/>
      <c r="AE310" s="203">
        <f t="shared" si="150"/>
        <v>0</v>
      </c>
      <c r="AF310" s="202"/>
      <c r="AG310" s="202"/>
      <c r="AH310" s="203">
        <f t="shared" si="151"/>
        <v>0</v>
      </c>
      <c r="AI310" s="202"/>
      <c r="AJ310" s="202"/>
      <c r="AK310" s="203">
        <f t="shared" si="152"/>
        <v>0</v>
      </c>
      <c r="AL310" s="202"/>
      <c r="AM310" s="202"/>
      <c r="AN310" s="203">
        <f t="shared" si="153"/>
        <v>0</v>
      </c>
      <c r="AO310" s="202"/>
      <c r="AP310" s="202"/>
      <c r="AQ310" s="203">
        <f t="shared" si="154"/>
        <v>0</v>
      </c>
      <c r="AR310" s="202"/>
      <c r="AS310" s="202"/>
      <c r="AT310" s="203">
        <f t="shared" si="155"/>
        <v>0</v>
      </c>
      <c r="AU310" s="202"/>
      <c r="AV310" s="202"/>
      <c r="AW310" s="203">
        <f t="shared" si="156"/>
        <v>0</v>
      </c>
      <c r="AX310" s="202"/>
      <c r="AY310" s="202"/>
      <c r="AZ310" s="203">
        <f t="shared" si="157"/>
        <v>0</v>
      </c>
      <c r="BA310" s="202"/>
      <c r="BB310" s="202"/>
      <c r="BC310" s="203">
        <f t="shared" si="158"/>
        <v>0</v>
      </c>
      <c r="BD310" s="202"/>
      <c r="BE310" s="202"/>
      <c r="BF310" s="203">
        <f t="shared" si="159"/>
        <v>0</v>
      </c>
      <c r="BG310" s="202"/>
      <c r="BH310" s="202"/>
      <c r="BI310" s="203">
        <f t="shared" si="160"/>
        <v>0</v>
      </c>
      <c r="BJ310" s="202"/>
      <c r="BK310" s="202"/>
      <c r="BL310" s="203">
        <f t="shared" si="161"/>
        <v>0</v>
      </c>
      <c r="BM310" s="202"/>
      <c r="BN310" s="202"/>
      <c r="BO310" s="203">
        <f t="shared" si="162"/>
        <v>0</v>
      </c>
      <c r="BP310" s="202"/>
      <c r="BQ310" s="202"/>
      <c r="BR310" s="203">
        <f t="shared" si="163"/>
        <v>0</v>
      </c>
      <c r="BS310" s="202"/>
      <c r="BT310" s="202"/>
      <c r="BU310" s="203">
        <f t="shared" si="164"/>
        <v>0</v>
      </c>
      <c r="BV310" s="202"/>
      <c r="BW310" s="202"/>
      <c r="BX310" s="203">
        <f t="shared" si="165"/>
        <v>0</v>
      </c>
      <c r="BY310" s="202"/>
      <c r="BZ310" s="202"/>
      <c r="CA310" s="203">
        <f t="shared" si="166"/>
        <v>0</v>
      </c>
      <c r="CB310" s="202"/>
      <c r="CC310" s="202"/>
      <c r="CD310" s="203">
        <f t="shared" si="167"/>
        <v>0</v>
      </c>
      <c r="CE310" s="202"/>
      <c r="CF310" s="202"/>
      <c r="CG310" s="203">
        <f t="shared" si="168"/>
        <v>0</v>
      </c>
      <c r="CH310" s="202"/>
      <c r="CI310" s="202"/>
      <c r="CJ310" s="203">
        <f t="shared" si="169"/>
        <v>0</v>
      </c>
    </row>
    <row r="311" spans="2:88" x14ac:dyDescent="0.25">
      <c r="B311" s="180"/>
      <c r="C311" s="180"/>
      <c r="D311" s="181"/>
      <c r="E311" s="38">
        <f t="shared" si="142"/>
        <v>45016</v>
      </c>
      <c r="F311" s="186"/>
      <c r="G311" s="203"/>
      <c r="H311" s="202"/>
      <c r="I311" s="202"/>
      <c r="J311" s="203">
        <f t="shared" si="143"/>
        <v>0</v>
      </c>
      <c r="K311" s="202"/>
      <c r="L311" s="202"/>
      <c r="M311" s="203">
        <f t="shared" si="144"/>
        <v>0</v>
      </c>
      <c r="N311" s="202"/>
      <c r="O311" s="202"/>
      <c r="P311" s="203">
        <f t="shared" si="145"/>
        <v>0</v>
      </c>
      <c r="Q311" s="202"/>
      <c r="R311" s="202"/>
      <c r="S311" s="203">
        <f t="shared" si="146"/>
        <v>0</v>
      </c>
      <c r="T311" s="202"/>
      <c r="U311" s="202"/>
      <c r="V311" s="203">
        <f t="shared" si="147"/>
        <v>0</v>
      </c>
      <c r="W311" s="202"/>
      <c r="X311" s="202"/>
      <c r="Y311" s="203">
        <f t="shared" si="148"/>
        <v>0</v>
      </c>
      <c r="Z311" s="202"/>
      <c r="AA311" s="202"/>
      <c r="AB311" s="203">
        <f t="shared" si="149"/>
        <v>0</v>
      </c>
      <c r="AC311" s="202"/>
      <c r="AD311" s="202"/>
      <c r="AE311" s="203">
        <f t="shared" si="150"/>
        <v>0</v>
      </c>
      <c r="AF311" s="202"/>
      <c r="AG311" s="202"/>
      <c r="AH311" s="203">
        <f t="shared" si="151"/>
        <v>0</v>
      </c>
      <c r="AI311" s="202"/>
      <c r="AJ311" s="202"/>
      <c r="AK311" s="203">
        <f t="shared" si="152"/>
        <v>0</v>
      </c>
      <c r="AL311" s="202"/>
      <c r="AM311" s="202"/>
      <c r="AN311" s="203">
        <f t="shared" si="153"/>
        <v>0</v>
      </c>
      <c r="AO311" s="202"/>
      <c r="AP311" s="202"/>
      <c r="AQ311" s="203">
        <f t="shared" si="154"/>
        <v>0</v>
      </c>
      <c r="AR311" s="202"/>
      <c r="AS311" s="202"/>
      <c r="AT311" s="203">
        <f t="shared" si="155"/>
        <v>0</v>
      </c>
      <c r="AU311" s="202"/>
      <c r="AV311" s="202"/>
      <c r="AW311" s="203">
        <f t="shared" si="156"/>
        <v>0</v>
      </c>
      <c r="AX311" s="202"/>
      <c r="AY311" s="202"/>
      <c r="AZ311" s="203">
        <f t="shared" si="157"/>
        <v>0</v>
      </c>
      <c r="BA311" s="202"/>
      <c r="BB311" s="202"/>
      <c r="BC311" s="203">
        <f t="shared" si="158"/>
        <v>0</v>
      </c>
      <c r="BD311" s="202"/>
      <c r="BE311" s="202"/>
      <c r="BF311" s="203">
        <f t="shared" si="159"/>
        <v>0</v>
      </c>
      <c r="BG311" s="202"/>
      <c r="BH311" s="202"/>
      <c r="BI311" s="203">
        <f t="shared" si="160"/>
        <v>0</v>
      </c>
      <c r="BJ311" s="202"/>
      <c r="BK311" s="202"/>
      <c r="BL311" s="203">
        <f t="shared" si="161"/>
        <v>0</v>
      </c>
      <c r="BM311" s="202"/>
      <c r="BN311" s="202"/>
      <c r="BO311" s="203">
        <f t="shared" si="162"/>
        <v>0</v>
      </c>
      <c r="BP311" s="202"/>
      <c r="BQ311" s="202"/>
      <c r="BR311" s="203">
        <f t="shared" si="163"/>
        <v>0</v>
      </c>
      <c r="BS311" s="202"/>
      <c r="BT311" s="202"/>
      <c r="BU311" s="203">
        <f t="shared" si="164"/>
        <v>0</v>
      </c>
      <c r="BV311" s="202"/>
      <c r="BW311" s="202"/>
      <c r="BX311" s="203">
        <f t="shared" si="165"/>
        <v>0</v>
      </c>
      <c r="BY311" s="202"/>
      <c r="BZ311" s="202"/>
      <c r="CA311" s="203">
        <f t="shared" si="166"/>
        <v>0</v>
      </c>
      <c r="CB311" s="202"/>
      <c r="CC311" s="202"/>
      <c r="CD311" s="203">
        <f t="shared" si="167"/>
        <v>0</v>
      </c>
      <c r="CE311" s="202"/>
      <c r="CF311" s="202"/>
      <c r="CG311" s="203">
        <f t="shared" si="168"/>
        <v>0</v>
      </c>
      <c r="CH311" s="202"/>
      <c r="CI311" s="202"/>
      <c r="CJ311" s="203">
        <f t="shared" si="169"/>
        <v>0</v>
      </c>
    </row>
    <row r="312" spans="2:88" x14ac:dyDescent="0.25">
      <c r="B312" s="180"/>
      <c r="C312" s="180"/>
      <c r="D312" s="181"/>
      <c r="E312" s="38">
        <f t="shared" si="142"/>
        <v>45016</v>
      </c>
      <c r="F312" s="186"/>
      <c r="G312" s="203"/>
      <c r="H312" s="202"/>
      <c r="I312" s="202"/>
      <c r="J312" s="203">
        <f t="shared" si="143"/>
        <v>0</v>
      </c>
      <c r="K312" s="202"/>
      <c r="L312" s="202"/>
      <c r="M312" s="203">
        <f t="shared" si="144"/>
        <v>0</v>
      </c>
      <c r="N312" s="202"/>
      <c r="O312" s="202"/>
      <c r="P312" s="203">
        <f t="shared" si="145"/>
        <v>0</v>
      </c>
      <c r="Q312" s="202"/>
      <c r="R312" s="202"/>
      <c r="S312" s="203">
        <f t="shared" si="146"/>
        <v>0</v>
      </c>
      <c r="T312" s="202"/>
      <c r="U312" s="202"/>
      <c r="V312" s="203">
        <f t="shared" si="147"/>
        <v>0</v>
      </c>
      <c r="W312" s="202"/>
      <c r="X312" s="202"/>
      <c r="Y312" s="203">
        <f t="shared" si="148"/>
        <v>0</v>
      </c>
      <c r="Z312" s="202"/>
      <c r="AA312" s="202"/>
      <c r="AB312" s="203">
        <f t="shared" si="149"/>
        <v>0</v>
      </c>
      <c r="AC312" s="202"/>
      <c r="AD312" s="202"/>
      <c r="AE312" s="203">
        <f t="shared" si="150"/>
        <v>0</v>
      </c>
      <c r="AF312" s="202"/>
      <c r="AG312" s="202"/>
      <c r="AH312" s="203">
        <f t="shared" si="151"/>
        <v>0</v>
      </c>
      <c r="AI312" s="202"/>
      <c r="AJ312" s="202"/>
      <c r="AK312" s="203">
        <f t="shared" si="152"/>
        <v>0</v>
      </c>
      <c r="AL312" s="202"/>
      <c r="AM312" s="202"/>
      <c r="AN312" s="203">
        <f t="shared" si="153"/>
        <v>0</v>
      </c>
      <c r="AO312" s="202"/>
      <c r="AP312" s="202"/>
      <c r="AQ312" s="203">
        <f t="shared" si="154"/>
        <v>0</v>
      </c>
      <c r="AR312" s="202"/>
      <c r="AS312" s="202"/>
      <c r="AT312" s="203">
        <f t="shared" si="155"/>
        <v>0</v>
      </c>
      <c r="AU312" s="202"/>
      <c r="AV312" s="202"/>
      <c r="AW312" s="203">
        <f t="shared" si="156"/>
        <v>0</v>
      </c>
      <c r="AX312" s="202"/>
      <c r="AY312" s="202"/>
      <c r="AZ312" s="203">
        <f t="shared" si="157"/>
        <v>0</v>
      </c>
      <c r="BA312" s="202"/>
      <c r="BB312" s="202"/>
      <c r="BC312" s="203">
        <f t="shared" si="158"/>
        <v>0</v>
      </c>
      <c r="BD312" s="202"/>
      <c r="BE312" s="202"/>
      <c r="BF312" s="203">
        <f t="shared" si="159"/>
        <v>0</v>
      </c>
      <c r="BG312" s="202"/>
      <c r="BH312" s="202"/>
      <c r="BI312" s="203">
        <f t="shared" si="160"/>
        <v>0</v>
      </c>
      <c r="BJ312" s="202"/>
      <c r="BK312" s="202"/>
      <c r="BL312" s="203">
        <f t="shared" si="161"/>
        <v>0</v>
      </c>
      <c r="BM312" s="202"/>
      <c r="BN312" s="202"/>
      <c r="BO312" s="203">
        <f t="shared" si="162"/>
        <v>0</v>
      </c>
      <c r="BP312" s="202"/>
      <c r="BQ312" s="202"/>
      <c r="BR312" s="203">
        <f t="shared" si="163"/>
        <v>0</v>
      </c>
      <c r="BS312" s="202"/>
      <c r="BT312" s="202"/>
      <c r="BU312" s="203">
        <f t="shared" si="164"/>
        <v>0</v>
      </c>
      <c r="BV312" s="202"/>
      <c r="BW312" s="202"/>
      <c r="BX312" s="203">
        <f t="shared" si="165"/>
        <v>0</v>
      </c>
      <c r="BY312" s="202"/>
      <c r="BZ312" s="202"/>
      <c r="CA312" s="203">
        <f t="shared" si="166"/>
        <v>0</v>
      </c>
      <c r="CB312" s="202"/>
      <c r="CC312" s="202"/>
      <c r="CD312" s="203">
        <f t="shared" si="167"/>
        <v>0</v>
      </c>
      <c r="CE312" s="202"/>
      <c r="CF312" s="202"/>
      <c r="CG312" s="203">
        <f t="shared" si="168"/>
        <v>0</v>
      </c>
      <c r="CH312" s="202"/>
      <c r="CI312" s="202"/>
      <c r="CJ312" s="203">
        <f t="shared" si="169"/>
        <v>0</v>
      </c>
    </row>
    <row r="313" spans="2:88" x14ac:dyDescent="0.25">
      <c r="B313" s="180"/>
      <c r="C313" s="180"/>
      <c r="D313" s="181"/>
      <c r="E313" s="38">
        <f t="shared" si="142"/>
        <v>45016</v>
      </c>
      <c r="F313" s="186"/>
      <c r="G313" s="203"/>
      <c r="H313" s="202"/>
      <c r="I313" s="202"/>
      <c r="J313" s="203">
        <f t="shared" si="143"/>
        <v>0</v>
      </c>
      <c r="K313" s="202"/>
      <c r="L313" s="202"/>
      <c r="M313" s="203">
        <f t="shared" si="144"/>
        <v>0</v>
      </c>
      <c r="N313" s="202"/>
      <c r="O313" s="202"/>
      <c r="P313" s="203">
        <f t="shared" si="145"/>
        <v>0</v>
      </c>
      <c r="Q313" s="202"/>
      <c r="R313" s="202"/>
      <c r="S313" s="203">
        <f t="shared" si="146"/>
        <v>0</v>
      </c>
      <c r="T313" s="202"/>
      <c r="U313" s="202"/>
      <c r="V313" s="203">
        <f t="shared" si="147"/>
        <v>0</v>
      </c>
      <c r="W313" s="202"/>
      <c r="X313" s="202"/>
      <c r="Y313" s="203">
        <f t="shared" si="148"/>
        <v>0</v>
      </c>
      <c r="Z313" s="202"/>
      <c r="AA313" s="202"/>
      <c r="AB313" s="203">
        <f t="shared" si="149"/>
        <v>0</v>
      </c>
      <c r="AC313" s="202"/>
      <c r="AD313" s="202"/>
      <c r="AE313" s="203">
        <f t="shared" si="150"/>
        <v>0</v>
      </c>
      <c r="AF313" s="202"/>
      <c r="AG313" s="202"/>
      <c r="AH313" s="203">
        <f t="shared" si="151"/>
        <v>0</v>
      </c>
      <c r="AI313" s="202"/>
      <c r="AJ313" s="202"/>
      <c r="AK313" s="203">
        <f t="shared" si="152"/>
        <v>0</v>
      </c>
      <c r="AL313" s="202"/>
      <c r="AM313" s="202"/>
      <c r="AN313" s="203">
        <f t="shared" si="153"/>
        <v>0</v>
      </c>
      <c r="AO313" s="202"/>
      <c r="AP313" s="202"/>
      <c r="AQ313" s="203">
        <f t="shared" si="154"/>
        <v>0</v>
      </c>
      <c r="AR313" s="202"/>
      <c r="AS313" s="202"/>
      <c r="AT313" s="203">
        <f t="shared" si="155"/>
        <v>0</v>
      </c>
      <c r="AU313" s="202"/>
      <c r="AV313" s="202"/>
      <c r="AW313" s="203">
        <f t="shared" si="156"/>
        <v>0</v>
      </c>
      <c r="AX313" s="202"/>
      <c r="AY313" s="202"/>
      <c r="AZ313" s="203">
        <f t="shared" si="157"/>
        <v>0</v>
      </c>
      <c r="BA313" s="202"/>
      <c r="BB313" s="202"/>
      <c r="BC313" s="203">
        <f t="shared" si="158"/>
        <v>0</v>
      </c>
      <c r="BD313" s="202"/>
      <c r="BE313" s="202"/>
      <c r="BF313" s="203">
        <f t="shared" si="159"/>
        <v>0</v>
      </c>
      <c r="BG313" s="202"/>
      <c r="BH313" s="202"/>
      <c r="BI313" s="203">
        <f t="shared" si="160"/>
        <v>0</v>
      </c>
      <c r="BJ313" s="202"/>
      <c r="BK313" s="202"/>
      <c r="BL313" s="203">
        <f t="shared" si="161"/>
        <v>0</v>
      </c>
      <c r="BM313" s="202"/>
      <c r="BN313" s="202"/>
      <c r="BO313" s="203">
        <f t="shared" si="162"/>
        <v>0</v>
      </c>
      <c r="BP313" s="202"/>
      <c r="BQ313" s="202"/>
      <c r="BR313" s="203">
        <f t="shared" si="163"/>
        <v>0</v>
      </c>
      <c r="BS313" s="202"/>
      <c r="BT313" s="202"/>
      <c r="BU313" s="203">
        <f t="shared" si="164"/>
        <v>0</v>
      </c>
      <c r="BV313" s="202"/>
      <c r="BW313" s="202"/>
      <c r="BX313" s="203">
        <f t="shared" si="165"/>
        <v>0</v>
      </c>
      <c r="BY313" s="202"/>
      <c r="BZ313" s="202"/>
      <c r="CA313" s="203">
        <f t="shared" si="166"/>
        <v>0</v>
      </c>
      <c r="CB313" s="202"/>
      <c r="CC313" s="202"/>
      <c r="CD313" s="203">
        <f t="shared" si="167"/>
        <v>0</v>
      </c>
      <c r="CE313" s="202"/>
      <c r="CF313" s="202"/>
      <c r="CG313" s="203">
        <f t="shared" si="168"/>
        <v>0</v>
      </c>
      <c r="CH313" s="202"/>
      <c r="CI313" s="202"/>
      <c r="CJ313" s="203">
        <f t="shared" si="169"/>
        <v>0</v>
      </c>
    </row>
    <row r="314" spans="2:88" x14ac:dyDescent="0.25">
      <c r="B314" s="180"/>
      <c r="C314" s="180"/>
      <c r="D314" s="181"/>
      <c r="E314" s="38">
        <f t="shared" si="142"/>
        <v>45016</v>
      </c>
      <c r="F314" s="186"/>
      <c r="G314" s="203"/>
      <c r="H314" s="202"/>
      <c r="I314" s="202"/>
      <c r="J314" s="203">
        <f t="shared" si="143"/>
        <v>0</v>
      </c>
      <c r="K314" s="202"/>
      <c r="L314" s="202"/>
      <c r="M314" s="203">
        <f t="shared" si="144"/>
        <v>0</v>
      </c>
      <c r="N314" s="202"/>
      <c r="O314" s="202"/>
      <c r="P314" s="203">
        <f t="shared" si="145"/>
        <v>0</v>
      </c>
      <c r="Q314" s="202"/>
      <c r="R314" s="202"/>
      <c r="S314" s="203">
        <f t="shared" si="146"/>
        <v>0</v>
      </c>
      <c r="T314" s="202"/>
      <c r="U314" s="202"/>
      <c r="V314" s="203">
        <f t="shared" si="147"/>
        <v>0</v>
      </c>
      <c r="W314" s="202"/>
      <c r="X314" s="202"/>
      <c r="Y314" s="203">
        <f t="shared" si="148"/>
        <v>0</v>
      </c>
      <c r="Z314" s="202"/>
      <c r="AA314" s="202"/>
      <c r="AB314" s="203">
        <f t="shared" si="149"/>
        <v>0</v>
      </c>
      <c r="AC314" s="202"/>
      <c r="AD314" s="202"/>
      <c r="AE314" s="203">
        <f t="shared" si="150"/>
        <v>0</v>
      </c>
      <c r="AF314" s="202"/>
      <c r="AG314" s="202"/>
      <c r="AH314" s="203">
        <f t="shared" si="151"/>
        <v>0</v>
      </c>
      <c r="AI314" s="202"/>
      <c r="AJ314" s="202"/>
      <c r="AK314" s="203">
        <f t="shared" si="152"/>
        <v>0</v>
      </c>
      <c r="AL314" s="202"/>
      <c r="AM314" s="202"/>
      <c r="AN314" s="203">
        <f t="shared" si="153"/>
        <v>0</v>
      </c>
      <c r="AO314" s="202"/>
      <c r="AP314" s="202"/>
      <c r="AQ314" s="203">
        <f t="shared" si="154"/>
        <v>0</v>
      </c>
      <c r="AR314" s="202"/>
      <c r="AS314" s="202"/>
      <c r="AT314" s="203">
        <f t="shared" si="155"/>
        <v>0</v>
      </c>
      <c r="AU314" s="202"/>
      <c r="AV314" s="202"/>
      <c r="AW314" s="203">
        <f t="shared" si="156"/>
        <v>0</v>
      </c>
      <c r="AX314" s="202"/>
      <c r="AY314" s="202"/>
      <c r="AZ314" s="203">
        <f t="shared" si="157"/>
        <v>0</v>
      </c>
      <c r="BA314" s="202"/>
      <c r="BB314" s="202"/>
      <c r="BC314" s="203">
        <f t="shared" si="158"/>
        <v>0</v>
      </c>
      <c r="BD314" s="202"/>
      <c r="BE314" s="202"/>
      <c r="BF314" s="203">
        <f t="shared" si="159"/>
        <v>0</v>
      </c>
      <c r="BG314" s="202"/>
      <c r="BH314" s="202"/>
      <c r="BI314" s="203">
        <f t="shared" si="160"/>
        <v>0</v>
      </c>
      <c r="BJ314" s="202"/>
      <c r="BK314" s="202"/>
      <c r="BL314" s="203">
        <f t="shared" si="161"/>
        <v>0</v>
      </c>
      <c r="BM314" s="202"/>
      <c r="BN314" s="202"/>
      <c r="BO314" s="203">
        <f t="shared" si="162"/>
        <v>0</v>
      </c>
      <c r="BP314" s="202"/>
      <c r="BQ314" s="202"/>
      <c r="BR314" s="203">
        <f t="shared" si="163"/>
        <v>0</v>
      </c>
      <c r="BS314" s="202"/>
      <c r="BT314" s="202"/>
      <c r="BU314" s="203">
        <f t="shared" si="164"/>
        <v>0</v>
      </c>
      <c r="BV314" s="202"/>
      <c r="BW314" s="202"/>
      <c r="BX314" s="203">
        <f t="shared" si="165"/>
        <v>0</v>
      </c>
      <c r="BY314" s="202"/>
      <c r="BZ314" s="202"/>
      <c r="CA314" s="203">
        <f t="shared" si="166"/>
        <v>0</v>
      </c>
      <c r="CB314" s="202"/>
      <c r="CC314" s="202"/>
      <c r="CD314" s="203">
        <f t="shared" si="167"/>
        <v>0</v>
      </c>
      <c r="CE314" s="202"/>
      <c r="CF314" s="202"/>
      <c r="CG314" s="203">
        <f t="shared" si="168"/>
        <v>0</v>
      </c>
      <c r="CH314" s="202"/>
      <c r="CI314" s="202"/>
      <c r="CJ314" s="203">
        <f t="shared" si="169"/>
        <v>0</v>
      </c>
    </row>
    <row r="315" spans="2:88" x14ac:dyDescent="0.25">
      <c r="B315" s="180"/>
      <c r="C315" s="180"/>
      <c r="D315" s="181"/>
      <c r="E315" s="38">
        <f t="shared" si="142"/>
        <v>45016</v>
      </c>
      <c r="F315" s="186"/>
      <c r="G315" s="203"/>
      <c r="H315" s="202"/>
      <c r="I315" s="202"/>
      <c r="J315" s="203">
        <f t="shared" si="143"/>
        <v>0</v>
      </c>
      <c r="K315" s="202"/>
      <c r="L315" s="202"/>
      <c r="M315" s="203">
        <f t="shared" si="144"/>
        <v>0</v>
      </c>
      <c r="N315" s="202"/>
      <c r="O315" s="202"/>
      <c r="P315" s="203">
        <f t="shared" si="145"/>
        <v>0</v>
      </c>
      <c r="Q315" s="202"/>
      <c r="R315" s="202"/>
      <c r="S315" s="203">
        <f t="shared" si="146"/>
        <v>0</v>
      </c>
      <c r="T315" s="202"/>
      <c r="U315" s="202"/>
      <c r="V315" s="203">
        <f t="shared" si="147"/>
        <v>0</v>
      </c>
      <c r="W315" s="202"/>
      <c r="X315" s="202"/>
      <c r="Y315" s="203">
        <f t="shared" si="148"/>
        <v>0</v>
      </c>
      <c r="Z315" s="202"/>
      <c r="AA315" s="202"/>
      <c r="AB315" s="203">
        <f t="shared" si="149"/>
        <v>0</v>
      </c>
      <c r="AC315" s="202"/>
      <c r="AD315" s="202"/>
      <c r="AE315" s="203">
        <f t="shared" si="150"/>
        <v>0</v>
      </c>
      <c r="AF315" s="202"/>
      <c r="AG315" s="202"/>
      <c r="AH315" s="203">
        <f t="shared" si="151"/>
        <v>0</v>
      </c>
      <c r="AI315" s="202"/>
      <c r="AJ315" s="202"/>
      <c r="AK315" s="203">
        <f t="shared" si="152"/>
        <v>0</v>
      </c>
      <c r="AL315" s="202"/>
      <c r="AM315" s="202"/>
      <c r="AN315" s="203">
        <f t="shared" si="153"/>
        <v>0</v>
      </c>
      <c r="AO315" s="202"/>
      <c r="AP315" s="202"/>
      <c r="AQ315" s="203">
        <f t="shared" si="154"/>
        <v>0</v>
      </c>
      <c r="AR315" s="202"/>
      <c r="AS315" s="202"/>
      <c r="AT315" s="203">
        <f t="shared" si="155"/>
        <v>0</v>
      </c>
      <c r="AU315" s="202"/>
      <c r="AV315" s="202"/>
      <c r="AW315" s="203">
        <f t="shared" si="156"/>
        <v>0</v>
      </c>
      <c r="AX315" s="202"/>
      <c r="AY315" s="202"/>
      <c r="AZ315" s="203">
        <f t="shared" si="157"/>
        <v>0</v>
      </c>
      <c r="BA315" s="202"/>
      <c r="BB315" s="202"/>
      <c r="BC315" s="203">
        <f t="shared" si="158"/>
        <v>0</v>
      </c>
      <c r="BD315" s="202"/>
      <c r="BE315" s="202"/>
      <c r="BF315" s="203">
        <f t="shared" si="159"/>
        <v>0</v>
      </c>
      <c r="BG315" s="202"/>
      <c r="BH315" s="202"/>
      <c r="BI315" s="203">
        <f t="shared" si="160"/>
        <v>0</v>
      </c>
      <c r="BJ315" s="202"/>
      <c r="BK315" s="202"/>
      <c r="BL315" s="203">
        <f t="shared" si="161"/>
        <v>0</v>
      </c>
      <c r="BM315" s="202"/>
      <c r="BN315" s="202"/>
      <c r="BO315" s="203">
        <f t="shared" si="162"/>
        <v>0</v>
      </c>
      <c r="BP315" s="202"/>
      <c r="BQ315" s="202"/>
      <c r="BR315" s="203">
        <f t="shared" si="163"/>
        <v>0</v>
      </c>
      <c r="BS315" s="202"/>
      <c r="BT315" s="202"/>
      <c r="BU315" s="203">
        <f t="shared" si="164"/>
        <v>0</v>
      </c>
      <c r="BV315" s="202"/>
      <c r="BW315" s="202"/>
      <c r="BX315" s="203">
        <f t="shared" si="165"/>
        <v>0</v>
      </c>
      <c r="BY315" s="202"/>
      <c r="BZ315" s="202"/>
      <c r="CA315" s="203">
        <f t="shared" si="166"/>
        <v>0</v>
      </c>
      <c r="CB315" s="202"/>
      <c r="CC315" s="202"/>
      <c r="CD315" s="203">
        <f t="shared" si="167"/>
        <v>0</v>
      </c>
      <c r="CE315" s="202"/>
      <c r="CF315" s="202"/>
      <c r="CG315" s="203">
        <f t="shared" si="168"/>
        <v>0</v>
      </c>
      <c r="CH315" s="202"/>
      <c r="CI315" s="202"/>
      <c r="CJ315" s="203">
        <f t="shared" si="169"/>
        <v>0</v>
      </c>
    </row>
    <row r="316" spans="2:88" x14ac:dyDescent="0.25">
      <c r="B316" s="180"/>
      <c r="C316" s="180"/>
      <c r="D316" s="181"/>
      <c r="E316" s="38">
        <f t="shared" si="142"/>
        <v>45016</v>
      </c>
      <c r="F316" s="186"/>
      <c r="G316" s="203"/>
      <c r="H316" s="202"/>
      <c r="I316" s="202"/>
      <c r="J316" s="203">
        <f t="shared" si="143"/>
        <v>0</v>
      </c>
      <c r="K316" s="202"/>
      <c r="L316" s="202"/>
      <c r="M316" s="203">
        <f t="shared" si="144"/>
        <v>0</v>
      </c>
      <c r="N316" s="202"/>
      <c r="O316" s="202"/>
      <c r="P316" s="203">
        <f t="shared" si="145"/>
        <v>0</v>
      </c>
      <c r="Q316" s="202"/>
      <c r="R316" s="202"/>
      <c r="S316" s="203">
        <f t="shared" si="146"/>
        <v>0</v>
      </c>
      <c r="T316" s="202"/>
      <c r="U316" s="202"/>
      <c r="V316" s="203">
        <f t="shared" si="147"/>
        <v>0</v>
      </c>
      <c r="W316" s="202"/>
      <c r="X316" s="202"/>
      <c r="Y316" s="203">
        <f t="shared" si="148"/>
        <v>0</v>
      </c>
      <c r="Z316" s="202"/>
      <c r="AA316" s="202"/>
      <c r="AB316" s="203">
        <f t="shared" si="149"/>
        <v>0</v>
      </c>
      <c r="AC316" s="202"/>
      <c r="AD316" s="202"/>
      <c r="AE316" s="203">
        <f t="shared" si="150"/>
        <v>0</v>
      </c>
      <c r="AF316" s="202"/>
      <c r="AG316" s="202"/>
      <c r="AH316" s="203">
        <f t="shared" si="151"/>
        <v>0</v>
      </c>
      <c r="AI316" s="202"/>
      <c r="AJ316" s="202"/>
      <c r="AK316" s="203">
        <f t="shared" si="152"/>
        <v>0</v>
      </c>
      <c r="AL316" s="202"/>
      <c r="AM316" s="202"/>
      <c r="AN316" s="203">
        <f t="shared" si="153"/>
        <v>0</v>
      </c>
      <c r="AO316" s="202"/>
      <c r="AP316" s="202"/>
      <c r="AQ316" s="203">
        <f t="shared" si="154"/>
        <v>0</v>
      </c>
      <c r="AR316" s="202"/>
      <c r="AS316" s="202"/>
      <c r="AT316" s="203">
        <f t="shared" si="155"/>
        <v>0</v>
      </c>
      <c r="AU316" s="202"/>
      <c r="AV316" s="202"/>
      <c r="AW316" s="203">
        <f t="shared" si="156"/>
        <v>0</v>
      </c>
      <c r="AX316" s="202"/>
      <c r="AY316" s="202"/>
      <c r="AZ316" s="203">
        <f t="shared" si="157"/>
        <v>0</v>
      </c>
      <c r="BA316" s="202"/>
      <c r="BB316" s="202"/>
      <c r="BC316" s="203">
        <f t="shared" si="158"/>
        <v>0</v>
      </c>
      <c r="BD316" s="202"/>
      <c r="BE316" s="202"/>
      <c r="BF316" s="203">
        <f t="shared" si="159"/>
        <v>0</v>
      </c>
      <c r="BG316" s="202"/>
      <c r="BH316" s="202"/>
      <c r="BI316" s="203">
        <f t="shared" si="160"/>
        <v>0</v>
      </c>
      <c r="BJ316" s="202"/>
      <c r="BK316" s="202"/>
      <c r="BL316" s="203">
        <f t="shared" si="161"/>
        <v>0</v>
      </c>
      <c r="BM316" s="202"/>
      <c r="BN316" s="202"/>
      <c r="BO316" s="203">
        <f t="shared" si="162"/>
        <v>0</v>
      </c>
      <c r="BP316" s="202"/>
      <c r="BQ316" s="202"/>
      <c r="BR316" s="203">
        <f t="shared" si="163"/>
        <v>0</v>
      </c>
      <c r="BS316" s="202"/>
      <c r="BT316" s="202"/>
      <c r="BU316" s="203">
        <f t="shared" si="164"/>
        <v>0</v>
      </c>
      <c r="BV316" s="202"/>
      <c r="BW316" s="202"/>
      <c r="BX316" s="203">
        <f t="shared" si="165"/>
        <v>0</v>
      </c>
      <c r="BY316" s="202"/>
      <c r="BZ316" s="202"/>
      <c r="CA316" s="203">
        <f t="shared" si="166"/>
        <v>0</v>
      </c>
      <c r="CB316" s="202"/>
      <c r="CC316" s="202"/>
      <c r="CD316" s="203">
        <f t="shared" si="167"/>
        <v>0</v>
      </c>
      <c r="CE316" s="202"/>
      <c r="CF316" s="202"/>
      <c r="CG316" s="203">
        <f t="shared" si="168"/>
        <v>0</v>
      </c>
      <c r="CH316" s="202"/>
      <c r="CI316" s="202"/>
      <c r="CJ316" s="203">
        <f t="shared" si="169"/>
        <v>0</v>
      </c>
    </row>
    <row r="317" spans="2:88" x14ac:dyDescent="0.25">
      <c r="B317" s="180"/>
      <c r="C317" s="180"/>
      <c r="D317" s="181"/>
      <c r="E317" s="38">
        <f t="shared" si="142"/>
        <v>45016</v>
      </c>
      <c r="F317" s="186"/>
      <c r="G317" s="203"/>
      <c r="H317" s="202"/>
      <c r="I317" s="202"/>
      <c r="J317" s="203">
        <f t="shared" si="143"/>
        <v>0</v>
      </c>
      <c r="K317" s="202"/>
      <c r="L317" s="202"/>
      <c r="M317" s="203">
        <f t="shared" si="144"/>
        <v>0</v>
      </c>
      <c r="N317" s="202"/>
      <c r="O317" s="202"/>
      <c r="P317" s="203">
        <f t="shared" si="145"/>
        <v>0</v>
      </c>
      <c r="Q317" s="202"/>
      <c r="R317" s="202"/>
      <c r="S317" s="203">
        <f t="shared" si="146"/>
        <v>0</v>
      </c>
      <c r="T317" s="202"/>
      <c r="U317" s="202"/>
      <c r="V317" s="203">
        <f t="shared" si="147"/>
        <v>0</v>
      </c>
      <c r="W317" s="202"/>
      <c r="X317" s="202"/>
      <c r="Y317" s="203">
        <f t="shared" si="148"/>
        <v>0</v>
      </c>
      <c r="Z317" s="202"/>
      <c r="AA317" s="202"/>
      <c r="AB317" s="203">
        <f t="shared" si="149"/>
        <v>0</v>
      </c>
      <c r="AC317" s="202"/>
      <c r="AD317" s="202"/>
      <c r="AE317" s="203">
        <f t="shared" si="150"/>
        <v>0</v>
      </c>
      <c r="AF317" s="202"/>
      <c r="AG317" s="202"/>
      <c r="AH317" s="203">
        <f t="shared" si="151"/>
        <v>0</v>
      </c>
      <c r="AI317" s="202"/>
      <c r="AJ317" s="202"/>
      <c r="AK317" s="203">
        <f t="shared" si="152"/>
        <v>0</v>
      </c>
      <c r="AL317" s="202"/>
      <c r="AM317" s="202"/>
      <c r="AN317" s="203">
        <f t="shared" si="153"/>
        <v>0</v>
      </c>
      <c r="AO317" s="202"/>
      <c r="AP317" s="202"/>
      <c r="AQ317" s="203">
        <f t="shared" si="154"/>
        <v>0</v>
      </c>
      <c r="AR317" s="202"/>
      <c r="AS317" s="202"/>
      <c r="AT317" s="203">
        <f t="shared" si="155"/>
        <v>0</v>
      </c>
      <c r="AU317" s="202"/>
      <c r="AV317" s="202"/>
      <c r="AW317" s="203">
        <f t="shared" si="156"/>
        <v>0</v>
      </c>
      <c r="AX317" s="202"/>
      <c r="AY317" s="202"/>
      <c r="AZ317" s="203">
        <f t="shared" si="157"/>
        <v>0</v>
      </c>
      <c r="BA317" s="202"/>
      <c r="BB317" s="202"/>
      <c r="BC317" s="203">
        <f t="shared" si="158"/>
        <v>0</v>
      </c>
      <c r="BD317" s="202"/>
      <c r="BE317" s="202"/>
      <c r="BF317" s="203">
        <f t="shared" si="159"/>
        <v>0</v>
      </c>
      <c r="BG317" s="202"/>
      <c r="BH317" s="202"/>
      <c r="BI317" s="203">
        <f t="shared" si="160"/>
        <v>0</v>
      </c>
      <c r="BJ317" s="202"/>
      <c r="BK317" s="202"/>
      <c r="BL317" s="203">
        <f t="shared" si="161"/>
        <v>0</v>
      </c>
      <c r="BM317" s="202"/>
      <c r="BN317" s="202"/>
      <c r="BO317" s="203">
        <f t="shared" si="162"/>
        <v>0</v>
      </c>
      <c r="BP317" s="202"/>
      <c r="BQ317" s="202"/>
      <c r="BR317" s="203">
        <f t="shared" si="163"/>
        <v>0</v>
      </c>
      <c r="BS317" s="202"/>
      <c r="BT317" s="202"/>
      <c r="BU317" s="203">
        <f t="shared" si="164"/>
        <v>0</v>
      </c>
      <c r="BV317" s="202"/>
      <c r="BW317" s="202"/>
      <c r="BX317" s="203">
        <f t="shared" si="165"/>
        <v>0</v>
      </c>
      <c r="BY317" s="202"/>
      <c r="BZ317" s="202"/>
      <c r="CA317" s="203">
        <f t="shared" si="166"/>
        <v>0</v>
      </c>
      <c r="CB317" s="202"/>
      <c r="CC317" s="202"/>
      <c r="CD317" s="203">
        <f t="shared" si="167"/>
        <v>0</v>
      </c>
      <c r="CE317" s="202"/>
      <c r="CF317" s="202"/>
      <c r="CG317" s="203">
        <f t="shared" si="168"/>
        <v>0</v>
      </c>
      <c r="CH317" s="202"/>
      <c r="CI317" s="202"/>
      <c r="CJ317" s="203">
        <f t="shared" si="169"/>
        <v>0</v>
      </c>
    </row>
    <row r="318" spans="2:88" x14ac:dyDescent="0.25">
      <c r="B318" s="180"/>
      <c r="C318" s="180"/>
      <c r="D318" s="181"/>
      <c r="E318" s="38">
        <f t="shared" si="142"/>
        <v>45016</v>
      </c>
      <c r="F318" s="186"/>
      <c r="G318" s="203"/>
      <c r="H318" s="202"/>
      <c r="I318" s="202"/>
      <c r="J318" s="203">
        <f t="shared" si="143"/>
        <v>0</v>
      </c>
      <c r="K318" s="202"/>
      <c r="L318" s="202"/>
      <c r="M318" s="203">
        <f t="shared" si="144"/>
        <v>0</v>
      </c>
      <c r="N318" s="202"/>
      <c r="O318" s="202"/>
      <c r="P318" s="203">
        <f t="shared" si="145"/>
        <v>0</v>
      </c>
      <c r="Q318" s="202"/>
      <c r="R318" s="202"/>
      <c r="S318" s="203">
        <f t="shared" si="146"/>
        <v>0</v>
      </c>
      <c r="T318" s="202"/>
      <c r="U318" s="202"/>
      <c r="V318" s="203">
        <f t="shared" si="147"/>
        <v>0</v>
      </c>
      <c r="W318" s="202"/>
      <c r="X318" s="202"/>
      <c r="Y318" s="203">
        <f t="shared" si="148"/>
        <v>0</v>
      </c>
      <c r="Z318" s="202"/>
      <c r="AA318" s="202"/>
      <c r="AB318" s="203">
        <f t="shared" si="149"/>
        <v>0</v>
      </c>
      <c r="AC318" s="202"/>
      <c r="AD318" s="202"/>
      <c r="AE318" s="203">
        <f t="shared" si="150"/>
        <v>0</v>
      </c>
      <c r="AF318" s="202"/>
      <c r="AG318" s="202"/>
      <c r="AH318" s="203">
        <f t="shared" si="151"/>
        <v>0</v>
      </c>
      <c r="AI318" s="202"/>
      <c r="AJ318" s="202"/>
      <c r="AK318" s="203">
        <f t="shared" si="152"/>
        <v>0</v>
      </c>
      <c r="AL318" s="202"/>
      <c r="AM318" s="202"/>
      <c r="AN318" s="203">
        <f t="shared" si="153"/>
        <v>0</v>
      </c>
      <c r="AO318" s="202"/>
      <c r="AP318" s="202"/>
      <c r="AQ318" s="203">
        <f t="shared" si="154"/>
        <v>0</v>
      </c>
      <c r="AR318" s="202"/>
      <c r="AS318" s="202"/>
      <c r="AT318" s="203">
        <f t="shared" si="155"/>
        <v>0</v>
      </c>
      <c r="AU318" s="202"/>
      <c r="AV318" s="202"/>
      <c r="AW318" s="203">
        <f t="shared" si="156"/>
        <v>0</v>
      </c>
      <c r="AX318" s="202"/>
      <c r="AY318" s="202"/>
      <c r="AZ318" s="203">
        <f t="shared" si="157"/>
        <v>0</v>
      </c>
      <c r="BA318" s="202"/>
      <c r="BB318" s="202"/>
      <c r="BC318" s="203">
        <f t="shared" si="158"/>
        <v>0</v>
      </c>
      <c r="BD318" s="202"/>
      <c r="BE318" s="202"/>
      <c r="BF318" s="203">
        <f t="shared" si="159"/>
        <v>0</v>
      </c>
      <c r="BG318" s="202"/>
      <c r="BH318" s="202"/>
      <c r="BI318" s="203">
        <f t="shared" si="160"/>
        <v>0</v>
      </c>
      <c r="BJ318" s="202"/>
      <c r="BK318" s="202"/>
      <c r="BL318" s="203">
        <f t="shared" si="161"/>
        <v>0</v>
      </c>
      <c r="BM318" s="202"/>
      <c r="BN318" s="202"/>
      <c r="BO318" s="203">
        <f t="shared" si="162"/>
        <v>0</v>
      </c>
      <c r="BP318" s="202"/>
      <c r="BQ318" s="202"/>
      <c r="BR318" s="203">
        <f t="shared" si="163"/>
        <v>0</v>
      </c>
      <c r="BS318" s="202"/>
      <c r="BT318" s="202"/>
      <c r="BU318" s="203">
        <f t="shared" si="164"/>
        <v>0</v>
      </c>
      <c r="BV318" s="202"/>
      <c r="BW318" s="202"/>
      <c r="BX318" s="203">
        <f t="shared" si="165"/>
        <v>0</v>
      </c>
      <c r="BY318" s="202"/>
      <c r="BZ318" s="202"/>
      <c r="CA318" s="203">
        <f t="shared" si="166"/>
        <v>0</v>
      </c>
      <c r="CB318" s="202"/>
      <c r="CC318" s="202"/>
      <c r="CD318" s="203">
        <f t="shared" si="167"/>
        <v>0</v>
      </c>
      <c r="CE318" s="202"/>
      <c r="CF318" s="202"/>
      <c r="CG318" s="203">
        <f t="shared" si="168"/>
        <v>0</v>
      </c>
      <c r="CH318" s="202"/>
      <c r="CI318" s="202"/>
      <c r="CJ318" s="203">
        <f t="shared" si="169"/>
        <v>0</v>
      </c>
    </row>
    <row r="319" spans="2:88" x14ac:dyDescent="0.25">
      <c r="B319" s="180"/>
      <c r="C319" s="180"/>
      <c r="D319" s="181"/>
      <c r="E319" s="38">
        <f t="shared" si="142"/>
        <v>45016</v>
      </c>
      <c r="F319" s="186"/>
      <c r="G319" s="203"/>
      <c r="H319" s="202"/>
      <c r="I319" s="202"/>
      <c r="J319" s="203">
        <f t="shared" si="143"/>
        <v>0</v>
      </c>
      <c r="K319" s="202"/>
      <c r="L319" s="202"/>
      <c r="M319" s="203">
        <f t="shared" si="144"/>
        <v>0</v>
      </c>
      <c r="N319" s="202"/>
      <c r="O319" s="202"/>
      <c r="P319" s="203">
        <f t="shared" si="145"/>
        <v>0</v>
      </c>
      <c r="Q319" s="202"/>
      <c r="R319" s="202"/>
      <c r="S319" s="203">
        <f t="shared" si="146"/>
        <v>0</v>
      </c>
      <c r="T319" s="202"/>
      <c r="U319" s="202"/>
      <c r="V319" s="203">
        <f t="shared" si="147"/>
        <v>0</v>
      </c>
      <c r="W319" s="202"/>
      <c r="X319" s="202"/>
      <c r="Y319" s="203">
        <f t="shared" si="148"/>
        <v>0</v>
      </c>
      <c r="Z319" s="202"/>
      <c r="AA319" s="202"/>
      <c r="AB319" s="203">
        <f t="shared" si="149"/>
        <v>0</v>
      </c>
      <c r="AC319" s="202"/>
      <c r="AD319" s="202"/>
      <c r="AE319" s="203">
        <f t="shared" si="150"/>
        <v>0</v>
      </c>
      <c r="AF319" s="202"/>
      <c r="AG319" s="202"/>
      <c r="AH319" s="203">
        <f t="shared" si="151"/>
        <v>0</v>
      </c>
      <c r="AI319" s="202"/>
      <c r="AJ319" s="202"/>
      <c r="AK319" s="203">
        <f t="shared" si="152"/>
        <v>0</v>
      </c>
      <c r="AL319" s="202"/>
      <c r="AM319" s="202"/>
      <c r="AN319" s="203">
        <f t="shared" si="153"/>
        <v>0</v>
      </c>
      <c r="AO319" s="202"/>
      <c r="AP319" s="202"/>
      <c r="AQ319" s="203">
        <f t="shared" si="154"/>
        <v>0</v>
      </c>
      <c r="AR319" s="202"/>
      <c r="AS319" s="202"/>
      <c r="AT319" s="203">
        <f t="shared" si="155"/>
        <v>0</v>
      </c>
      <c r="AU319" s="202"/>
      <c r="AV319" s="202"/>
      <c r="AW319" s="203">
        <f t="shared" si="156"/>
        <v>0</v>
      </c>
      <c r="AX319" s="202"/>
      <c r="AY319" s="202"/>
      <c r="AZ319" s="203">
        <f t="shared" si="157"/>
        <v>0</v>
      </c>
      <c r="BA319" s="202"/>
      <c r="BB319" s="202"/>
      <c r="BC319" s="203">
        <f t="shared" si="158"/>
        <v>0</v>
      </c>
      <c r="BD319" s="202"/>
      <c r="BE319" s="202"/>
      <c r="BF319" s="203">
        <f t="shared" si="159"/>
        <v>0</v>
      </c>
      <c r="BG319" s="202"/>
      <c r="BH319" s="202"/>
      <c r="BI319" s="203">
        <f t="shared" si="160"/>
        <v>0</v>
      </c>
      <c r="BJ319" s="202"/>
      <c r="BK319" s="202"/>
      <c r="BL319" s="203">
        <f t="shared" si="161"/>
        <v>0</v>
      </c>
      <c r="BM319" s="202"/>
      <c r="BN319" s="202"/>
      <c r="BO319" s="203">
        <f t="shared" si="162"/>
        <v>0</v>
      </c>
      <c r="BP319" s="202"/>
      <c r="BQ319" s="202"/>
      <c r="BR319" s="203">
        <f t="shared" si="163"/>
        <v>0</v>
      </c>
      <c r="BS319" s="202"/>
      <c r="BT319" s="202"/>
      <c r="BU319" s="203">
        <f t="shared" si="164"/>
        <v>0</v>
      </c>
      <c r="BV319" s="202"/>
      <c r="BW319" s="202"/>
      <c r="BX319" s="203">
        <f t="shared" si="165"/>
        <v>0</v>
      </c>
      <c r="BY319" s="202"/>
      <c r="BZ319" s="202"/>
      <c r="CA319" s="203">
        <f t="shared" si="166"/>
        <v>0</v>
      </c>
      <c r="CB319" s="202"/>
      <c r="CC319" s="202"/>
      <c r="CD319" s="203">
        <f t="shared" si="167"/>
        <v>0</v>
      </c>
      <c r="CE319" s="202"/>
      <c r="CF319" s="202"/>
      <c r="CG319" s="203">
        <f t="shared" si="168"/>
        <v>0</v>
      </c>
      <c r="CH319" s="202"/>
      <c r="CI319" s="202"/>
      <c r="CJ319" s="203">
        <f t="shared" si="169"/>
        <v>0</v>
      </c>
    </row>
    <row r="320" spans="2:88" x14ac:dyDescent="0.25">
      <c r="B320" s="180"/>
      <c r="C320" s="180"/>
      <c r="D320" s="181"/>
      <c r="E320" s="38">
        <f t="shared" si="142"/>
        <v>45016</v>
      </c>
      <c r="F320" s="186"/>
      <c r="G320" s="203"/>
      <c r="H320" s="202"/>
      <c r="I320" s="202"/>
      <c r="J320" s="203">
        <f t="shared" si="143"/>
        <v>0</v>
      </c>
      <c r="K320" s="202"/>
      <c r="L320" s="202"/>
      <c r="M320" s="203">
        <f t="shared" si="144"/>
        <v>0</v>
      </c>
      <c r="N320" s="202"/>
      <c r="O320" s="202"/>
      <c r="P320" s="203">
        <f t="shared" si="145"/>
        <v>0</v>
      </c>
      <c r="Q320" s="202"/>
      <c r="R320" s="202"/>
      <c r="S320" s="203">
        <f t="shared" si="146"/>
        <v>0</v>
      </c>
      <c r="T320" s="202"/>
      <c r="U320" s="202"/>
      <c r="V320" s="203">
        <f t="shared" si="147"/>
        <v>0</v>
      </c>
      <c r="W320" s="202"/>
      <c r="X320" s="202"/>
      <c r="Y320" s="203">
        <f t="shared" si="148"/>
        <v>0</v>
      </c>
      <c r="Z320" s="202"/>
      <c r="AA320" s="202"/>
      <c r="AB320" s="203">
        <f t="shared" si="149"/>
        <v>0</v>
      </c>
      <c r="AC320" s="202"/>
      <c r="AD320" s="202"/>
      <c r="AE320" s="203">
        <f t="shared" si="150"/>
        <v>0</v>
      </c>
      <c r="AF320" s="202"/>
      <c r="AG320" s="202"/>
      <c r="AH320" s="203">
        <f t="shared" si="151"/>
        <v>0</v>
      </c>
      <c r="AI320" s="202"/>
      <c r="AJ320" s="202"/>
      <c r="AK320" s="203">
        <f t="shared" si="152"/>
        <v>0</v>
      </c>
      <c r="AL320" s="202"/>
      <c r="AM320" s="202"/>
      <c r="AN320" s="203">
        <f t="shared" si="153"/>
        <v>0</v>
      </c>
      <c r="AO320" s="202"/>
      <c r="AP320" s="202"/>
      <c r="AQ320" s="203">
        <f t="shared" si="154"/>
        <v>0</v>
      </c>
      <c r="AR320" s="202"/>
      <c r="AS320" s="202"/>
      <c r="AT320" s="203">
        <f t="shared" si="155"/>
        <v>0</v>
      </c>
      <c r="AU320" s="202"/>
      <c r="AV320" s="202"/>
      <c r="AW320" s="203">
        <f t="shared" si="156"/>
        <v>0</v>
      </c>
      <c r="AX320" s="202"/>
      <c r="AY320" s="202"/>
      <c r="AZ320" s="203">
        <f t="shared" si="157"/>
        <v>0</v>
      </c>
      <c r="BA320" s="202"/>
      <c r="BB320" s="202"/>
      <c r="BC320" s="203">
        <f t="shared" si="158"/>
        <v>0</v>
      </c>
      <c r="BD320" s="202"/>
      <c r="BE320" s="202"/>
      <c r="BF320" s="203">
        <f t="shared" si="159"/>
        <v>0</v>
      </c>
      <c r="BG320" s="202"/>
      <c r="BH320" s="202"/>
      <c r="BI320" s="203">
        <f t="shared" si="160"/>
        <v>0</v>
      </c>
      <c r="BJ320" s="202"/>
      <c r="BK320" s="202"/>
      <c r="BL320" s="203">
        <f t="shared" si="161"/>
        <v>0</v>
      </c>
      <c r="BM320" s="202"/>
      <c r="BN320" s="202"/>
      <c r="BO320" s="203">
        <f t="shared" si="162"/>
        <v>0</v>
      </c>
      <c r="BP320" s="202"/>
      <c r="BQ320" s="202"/>
      <c r="BR320" s="203">
        <f t="shared" si="163"/>
        <v>0</v>
      </c>
      <c r="BS320" s="202"/>
      <c r="BT320" s="202"/>
      <c r="BU320" s="203">
        <f t="shared" si="164"/>
        <v>0</v>
      </c>
      <c r="BV320" s="202"/>
      <c r="BW320" s="202"/>
      <c r="BX320" s="203">
        <f t="shared" si="165"/>
        <v>0</v>
      </c>
      <c r="BY320" s="202"/>
      <c r="BZ320" s="202"/>
      <c r="CA320" s="203">
        <f t="shared" si="166"/>
        <v>0</v>
      </c>
      <c r="CB320" s="202"/>
      <c r="CC320" s="202"/>
      <c r="CD320" s="203">
        <f t="shared" si="167"/>
        <v>0</v>
      </c>
      <c r="CE320" s="202"/>
      <c r="CF320" s="202"/>
      <c r="CG320" s="203">
        <f t="shared" si="168"/>
        <v>0</v>
      </c>
      <c r="CH320" s="202"/>
      <c r="CI320" s="202"/>
      <c r="CJ320" s="203">
        <f t="shared" si="169"/>
        <v>0</v>
      </c>
    </row>
    <row r="321" spans="2:88" x14ac:dyDescent="0.25">
      <c r="B321" s="180"/>
      <c r="C321" s="180"/>
      <c r="D321" s="181"/>
      <c r="E321" s="38">
        <f t="shared" si="142"/>
        <v>45016</v>
      </c>
      <c r="F321" s="186"/>
      <c r="G321" s="203"/>
      <c r="H321" s="202"/>
      <c r="I321" s="202"/>
      <c r="J321" s="203">
        <f t="shared" si="143"/>
        <v>0</v>
      </c>
      <c r="K321" s="202"/>
      <c r="L321" s="202"/>
      <c r="M321" s="203">
        <f t="shared" si="144"/>
        <v>0</v>
      </c>
      <c r="N321" s="202"/>
      <c r="O321" s="202"/>
      <c r="P321" s="203">
        <f t="shared" si="145"/>
        <v>0</v>
      </c>
      <c r="Q321" s="202"/>
      <c r="R321" s="202"/>
      <c r="S321" s="203">
        <f t="shared" si="146"/>
        <v>0</v>
      </c>
      <c r="T321" s="202"/>
      <c r="U321" s="202"/>
      <c r="V321" s="203">
        <f t="shared" si="147"/>
        <v>0</v>
      </c>
      <c r="W321" s="202"/>
      <c r="X321" s="202"/>
      <c r="Y321" s="203">
        <f t="shared" si="148"/>
        <v>0</v>
      </c>
      <c r="Z321" s="202"/>
      <c r="AA321" s="202"/>
      <c r="AB321" s="203">
        <f t="shared" si="149"/>
        <v>0</v>
      </c>
      <c r="AC321" s="202"/>
      <c r="AD321" s="202"/>
      <c r="AE321" s="203">
        <f t="shared" si="150"/>
        <v>0</v>
      </c>
      <c r="AF321" s="202"/>
      <c r="AG321" s="202"/>
      <c r="AH321" s="203">
        <f t="shared" si="151"/>
        <v>0</v>
      </c>
      <c r="AI321" s="202"/>
      <c r="AJ321" s="202"/>
      <c r="AK321" s="203">
        <f t="shared" si="152"/>
        <v>0</v>
      </c>
      <c r="AL321" s="202"/>
      <c r="AM321" s="202"/>
      <c r="AN321" s="203">
        <f t="shared" si="153"/>
        <v>0</v>
      </c>
      <c r="AO321" s="202"/>
      <c r="AP321" s="202"/>
      <c r="AQ321" s="203">
        <f t="shared" si="154"/>
        <v>0</v>
      </c>
      <c r="AR321" s="202"/>
      <c r="AS321" s="202"/>
      <c r="AT321" s="203">
        <f t="shared" si="155"/>
        <v>0</v>
      </c>
      <c r="AU321" s="202"/>
      <c r="AV321" s="202"/>
      <c r="AW321" s="203">
        <f t="shared" si="156"/>
        <v>0</v>
      </c>
      <c r="AX321" s="202"/>
      <c r="AY321" s="202"/>
      <c r="AZ321" s="203">
        <f t="shared" si="157"/>
        <v>0</v>
      </c>
      <c r="BA321" s="202"/>
      <c r="BB321" s="202"/>
      <c r="BC321" s="203">
        <f t="shared" si="158"/>
        <v>0</v>
      </c>
      <c r="BD321" s="202"/>
      <c r="BE321" s="202"/>
      <c r="BF321" s="203">
        <f t="shared" si="159"/>
        <v>0</v>
      </c>
      <c r="BG321" s="202"/>
      <c r="BH321" s="202"/>
      <c r="BI321" s="203">
        <f t="shared" si="160"/>
        <v>0</v>
      </c>
      <c r="BJ321" s="202"/>
      <c r="BK321" s="202"/>
      <c r="BL321" s="203">
        <f t="shared" si="161"/>
        <v>0</v>
      </c>
      <c r="BM321" s="202"/>
      <c r="BN321" s="202"/>
      <c r="BO321" s="203">
        <f t="shared" si="162"/>
        <v>0</v>
      </c>
      <c r="BP321" s="202"/>
      <c r="BQ321" s="202"/>
      <c r="BR321" s="203">
        <f t="shared" si="163"/>
        <v>0</v>
      </c>
      <c r="BS321" s="202"/>
      <c r="BT321" s="202"/>
      <c r="BU321" s="203">
        <f t="shared" si="164"/>
        <v>0</v>
      </c>
      <c r="BV321" s="202"/>
      <c r="BW321" s="202"/>
      <c r="BX321" s="203">
        <f t="shared" si="165"/>
        <v>0</v>
      </c>
      <c r="BY321" s="202"/>
      <c r="BZ321" s="202"/>
      <c r="CA321" s="203">
        <f t="shared" si="166"/>
        <v>0</v>
      </c>
      <c r="CB321" s="202"/>
      <c r="CC321" s="202"/>
      <c r="CD321" s="203">
        <f t="shared" si="167"/>
        <v>0</v>
      </c>
      <c r="CE321" s="202"/>
      <c r="CF321" s="202"/>
      <c r="CG321" s="203">
        <f t="shared" si="168"/>
        <v>0</v>
      </c>
      <c r="CH321" s="202"/>
      <c r="CI321" s="202"/>
      <c r="CJ321" s="203">
        <f t="shared" si="169"/>
        <v>0</v>
      </c>
    </row>
    <row r="322" spans="2:88" x14ac:dyDescent="0.25">
      <c r="B322" s="180"/>
      <c r="C322" s="180"/>
      <c r="D322" s="181"/>
      <c r="E322" s="38">
        <f t="shared" si="142"/>
        <v>45016</v>
      </c>
      <c r="F322" s="186"/>
      <c r="G322" s="203"/>
      <c r="H322" s="202"/>
      <c r="I322" s="202"/>
      <c r="J322" s="203">
        <f t="shared" si="143"/>
        <v>0</v>
      </c>
      <c r="K322" s="202"/>
      <c r="L322" s="202"/>
      <c r="M322" s="203">
        <f t="shared" si="144"/>
        <v>0</v>
      </c>
      <c r="N322" s="202"/>
      <c r="O322" s="202"/>
      <c r="P322" s="203">
        <f t="shared" si="145"/>
        <v>0</v>
      </c>
      <c r="Q322" s="202"/>
      <c r="R322" s="202"/>
      <c r="S322" s="203">
        <f t="shared" si="146"/>
        <v>0</v>
      </c>
      <c r="T322" s="202"/>
      <c r="U322" s="202"/>
      <c r="V322" s="203">
        <f t="shared" si="147"/>
        <v>0</v>
      </c>
      <c r="W322" s="202"/>
      <c r="X322" s="202"/>
      <c r="Y322" s="203">
        <f t="shared" si="148"/>
        <v>0</v>
      </c>
      <c r="Z322" s="202"/>
      <c r="AA322" s="202"/>
      <c r="AB322" s="203">
        <f t="shared" si="149"/>
        <v>0</v>
      </c>
      <c r="AC322" s="202"/>
      <c r="AD322" s="202"/>
      <c r="AE322" s="203">
        <f t="shared" si="150"/>
        <v>0</v>
      </c>
      <c r="AF322" s="202"/>
      <c r="AG322" s="202"/>
      <c r="AH322" s="203">
        <f t="shared" si="151"/>
        <v>0</v>
      </c>
      <c r="AI322" s="202"/>
      <c r="AJ322" s="202"/>
      <c r="AK322" s="203">
        <f t="shared" si="152"/>
        <v>0</v>
      </c>
      <c r="AL322" s="202"/>
      <c r="AM322" s="202"/>
      <c r="AN322" s="203">
        <f t="shared" si="153"/>
        <v>0</v>
      </c>
      <c r="AO322" s="202"/>
      <c r="AP322" s="202"/>
      <c r="AQ322" s="203">
        <f t="shared" si="154"/>
        <v>0</v>
      </c>
      <c r="AR322" s="202"/>
      <c r="AS322" s="202"/>
      <c r="AT322" s="203">
        <f t="shared" si="155"/>
        <v>0</v>
      </c>
      <c r="AU322" s="202"/>
      <c r="AV322" s="202"/>
      <c r="AW322" s="203">
        <f t="shared" si="156"/>
        <v>0</v>
      </c>
      <c r="AX322" s="202"/>
      <c r="AY322" s="202"/>
      <c r="AZ322" s="203">
        <f t="shared" si="157"/>
        <v>0</v>
      </c>
      <c r="BA322" s="202"/>
      <c r="BB322" s="202"/>
      <c r="BC322" s="203">
        <f t="shared" si="158"/>
        <v>0</v>
      </c>
      <c r="BD322" s="202"/>
      <c r="BE322" s="202"/>
      <c r="BF322" s="203">
        <f t="shared" si="159"/>
        <v>0</v>
      </c>
      <c r="BG322" s="202"/>
      <c r="BH322" s="202"/>
      <c r="BI322" s="203">
        <f t="shared" si="160"/>
        <v>0</v>
      </c>
      <c r="BJ322" s="202"/>
      <c r="BK322" s="202"/>
      <c r="BL322" s="203">
        <f t="shared" si="161"/>
        <v>0</v>
      </c>
      <c r="BM322" s="202"/>
      <c r="BN322" s="202"/>
      <c r="BO322" s="203">
        <f t="shared" si="162"/>
        <v>0</v>
      </c>
      <c r="BP322" s="202"/>
      <c r="BQ322" s="202"/>
      <c r="BR322" s="203">
        <f t="shared" si="163"/>
        <v>0</v>
      </c>
      <c r="BS322" s="202"/>
      <c r="BT322" s="202"/>
      <c r="BU322" s="203">
        <f t="shared" si="164"/>
        <v>0</v>
      </c>
      <c r="BV322" s="202"/>
      <c r="BW322" s="202"/>
      <c r="BX322" s="203">
        <f t="shared" si="165"/>
        <v>0</v>
      </c>
      <c r="BY322" s="202"/>
      <c r="BZ322" s="202"/>
      <c r="CA322" s="203">
        <f t="shared" si="166"/>
        <v>0</v>
      </c>
      <c r="CB322" s="202"/>
      <c r="CC322" s="202"/>
      <c r="CD322" s="203">
        <f t="shared" si="167"/>
        <v>0</v>
      </c>
      <c r="CE322" s="202"/>
      <c r="CF322" s="202"/>
      <c r="CG322" s="203">
        <f t="shared" si="168"/>
        <v>0</v>
      </c>
      <c r="CH322" s="202"/>
      <c r="CI322" s="202"/>
      <c r="CJ322" s="203">
        <f t="shared" si="169"/>
        <v>0</v>
      </c>
    </row>
    <row r="323" spans="2:88" x14ac:dyDescent="0.25">
      <c r="B323" s="180"/>
      <c r="C323" s="180"/>
      <c r="D323" s="181"/>
      <c r="E323" s="38">
        <f t="shared" si="142"/>
        <v>45016</v>
      </c>
      <c r="F323" s="186"/>
      <c r="G323" s="203"/>
      <c r="H323" s="202"/>
      <c r="I323" s="202"/>
      <c r="J323" s="203">
        <f t="shared" si="143"/>
        <v>0</v>
      </c>
      <c r="K323" s="202"/>
      <c r="L323" s="202"/>
      <c r="M323" s="203">
        <f t="shared" si="144"/>
        <v>0</v>
      </c>
      <c r="N323" s="202"/>
      <c r="O323" s="202"/>
      <c r="P323" s="203">
        <f t="shared" si="145"/>
        <v>0</v>
      </c>
      <c r="Q323" s="202"/>
      <c r="R323" s="202"/>
      <c r="S323" s="203">
        <f t="shared" si="146"/>
        <v>0</v>
      </c>
      <c r="T323" s="202"/>
      <c r="U323" s="202"/>
      <c r="V323" s="203">
        <f t="shared" si="147"/>
        <v>0</v>
      </c>
      <c r="W323" s="202"/>
      <c r="X323" s="202"/>
      <c r="Y323" s="203">
        <f t="shared" si="148"/>
        <v>0</v>
      </c>
      <c r="Z323" s="202"/>
      <c r="AA323" s="202"/>
      <c r="AB323" s="203">
        <f t="shared" si="149"/>
        <v>0</v>
      </c>
      <c r="AC323" s="202"/>
      <c r="AD323" s="202"/>
      <c r="AE323" s="203">
        <f t="shared" si="150"/>
        <v>0</v>
      </c>
      <c r="AF323" s="202"/>
      <c r="AG323" s="202"/>
      <c r="AH323" s="203">
        <f t="shared" si="151"/>
        <v>0</v>
      </c>
      <c r="AI323" s="202"/>
      <c r="AJ323" s="202"/>
      <c r="AK323" s="203">
        <f t="shared" si="152"/>
        <v>0</v>
      </c>
      <c r="AL323" s="202"/>
      <c r="AM323" s="202"/>
      <c r="AN323" s="203">
        <f t="shared" si="153"/>
        <v>0</v>
      </c>
      <c r="AO323" s="202"/>
      <c r="AP323" s="202"/>
      <c r="AQ323" s="203">
        <f t="shared" si="154"/>
        <v>0</v>
      </c>
      <c r="AR323" s="202"/>
      <c r="AS323" s="202"/>
      <c r="AT323" s="203">
        <f t="shared" si="155"/>
        <v>0</v>
      </c>
      <c r="AU323" s="202"/>
      <c r="AV323" s="202"/>
      <c r="AW323" s="203">
        <f t="shared" si="156"/>
        <v>0</v>
      </c>
      <c r="AX323" s="202"/>
      <c r="AY323" s="202"/>
      <c r="AZ323" s="203">
        <f t="shared" si="157"/>
        <v>0</v>
      </c>
      <c r="BA323" s="202"/>
      <c r="BB323" s="202"/>
      <c r="BC323" s="203">
        <f t="shared" si="158"/>
        <v>0</v>
      </c>
      <c r="BD323" s="202"/>
      <c r="BE323" s="202"/>
      <c r="BF323" s="203">
        <f t="shared" si="159"/>
        <v>0</v>
      </c>
      <c r="BG323" s="202"/>
      <c r="BH323" s="202"/>
      <c r="BI323" s="203">
        <f t="shared" si="160"/>
        <v>0</v>
      </c>
      <c r="BJ323" s="202"/>
      <c r="BK323" s="202"/>
      <c r="BL323" s="203">
        <f t="shared" si="161"/>
        <v>0</v>
      </c>
      <c r="BM323" s="202"/>
      <c r="BN323" s="202"/>
      <c r="BO323" s="203">
        <f t="shared" si="162"/>
        <v>0</v>
      </c>
      <c r="BP323" s="202"/>
      <c r="BQ323" s="202"/>
      <c r="BR323" s="203">
        <f t="shared" si="163"/>
        <v>0</v>
      </c>
      <c r="BS323" s="202"/>
      <c r="BT323" s="202"/>
      <c r="BU323" s="203">
        <f t="shared" si="164"/>
        <v>0</v>
      </c>
      <c r="BV323" s="202"/>
      <c r="BW323" s="202"/>
      <c r="BX323" s="203">
        <f t="shared" si="165"/>
        <v>0</v>
      </c>
      <c r="BY323" s="202"/>
      <c r="BZ323" s="202"/>
      <c r="CA323" s="203">
        <f t="shared" si="166"/>
        <v>0</v>
      </c>
      <c r="CB323" s="202"/>
      <c r="CC323" s="202"/>
      <c r="CD323" s="203">
        <f t="shared" si="167"/>
        <v>0</v>
      </c>
      <c r="CE323" s="202"/>
      <c r="CF323" s="202"/>
      <c r="CG323" s="203">
        <f t="shared" si="168"/>
        <v>0</v>
      </c>
      <c r="CH323" s="202"/>
      <c r="CI323" s="202"/>
      <c r="CJ323" s="203">
        <f t="shared" si="169"/>
        <v>0</v>
      </c>
    </row>
    <row r="324" spans="2:88" x14ac:dyDescent="0.25">
      <c r="B324" s="180"/>
      <c r="C324" s="180"/>
      <c r="D324" s="181"/>
      <c r="E324" s="38">
        <f t="shared" si="142"/>
        <v>45016</v>
      </c>
      <c r="F324" s="186"/>
      <c r="G324" s="203"/>
      <c r="H324" s="202"/>
      <c r="I324" s="202"/>
      <c r="J324" s="203">
        <f t="shared" si="143"/>
        <v>0</v>
      </c>
      <c r="K324" s="202"/>
      <c r="L324" s="202"/>
      <c r="M324" s="203">
        <f t="shared" si="144"/>
        <v>0</v>
      </c>
      <c r="N324" s="202"/>
      <c r="O324" s="202"/>
      <c r="P324" s="203">
        <f t="shared" si="145"/>
        <v>0</v>
      </c>
      <c r="Q324" s="202"/>
      <c r="R324" s="202"/>
      <c r="S324" s="203">
        <f t="shared" si="146"/>
        <v>0</v>
      </c>
      <c r="T324" s="202"/>
      <c r="U324" s="202"/>
      <c r="V324" s="203">
        <f t="shared" si="147"/>
        <v>0</v>
      </c>
      <c r="W324" s="202"/>
      <c r="X324" s="202"/>
      <c r="Y324" s="203">
        <f t="shared" si="148"/>
        <v>0</v>
      </c>
      <c r="Z324" s="202"/>
      <c r="AA324" s="202"/>
      <c r="AB324" s="203">
        <f t="shared" si="149"/>
        <v>0</v>
      </c>
      <c r="AC324" s="202"/>
      <c r="AD324" s="202"/>
      <c r="AE324" s="203">
        <f t="shared" si="150"/>
        <v>0</v>
      </c>
      <c r="AF324" s="202"/>
      <c r="AG324" s="202"/>
      <c r="AH324" s="203">
        <f t="shared" si="151"/>
        <v>0</v>
      </c>
      <c r="AI324" s="202"/>
      <c r="AJ324" s="202"/>
      <c r="AK324" s="203">
        <f t="shared" si="152"/>
        <v>0</v>
      </c>
      <c r="AL324" s="202"/>
      <c r="AM324" s="202"/>
      <c r="AN324" s="203">
        <f t="shared" si="153"/>
        <v>0</v>
      </c>
      <c r="AO324" s="202"/>
      <c r="AP324" s="202"/>
      <c r="AQ324" s="203">
        <f t="shared" si="154"/>
        <v>0</v>
      </c>
      <c r="AR324" s="202"/>
      <c r="AS324" s="202"/>
      <c r="AT324" s="203">
        <f t="shared" si="155"/>
        <v>0</v>
      </c>
      <c r="AU324" s="202"/>
      <c r="AV324" s="202"/>
      <c r="AW324" s="203">
        <f t="shared" si="156"/>
        <v>0</v>
      </c>
      <c r="AX324" s="202"/>
      <c r="AY324" s="202"/>
      <c r="AZ324" s="203">
        <f t="shared" si="157"/>
        <v>0</v>
      </c>
      <c r="BA324" s="202"/>
      <c r="BB324" s="202"/>
      <c r="BC324" s="203">
        <f t="shared" si="158"/>
        <v>0</v>
      </c>
      <c r="BD324" s="202"/>
      <c r="BE324" s="202"/>
      <c r="BF324" s="203">
        <f t="shared" si="159"/>
        <v>0</v>
      </c>
      <c r="BG324" s="202"/>
      <c r="BH324" s="202"/>
      <c r="BI324" s="203">
        <f t="shared" si="160"/>
        <v>0</v>
      </c>
      <c r="BJ324" s="202"/>
      <c r="BK324" s="202"/>
      <c r="BL324" s="203">
        <f t="shared" si="161"/>
        <v>0</v>
      </c>
      <c r="BM324" s="202"/>
      <c r="BN324" s="202"/>
      <c r="BO324" s="203">
        <f t="shared" si="162"/>
        <v>0</v>
      </c>
      <c r="BP324" s="202"/>
      <c r="BQ324" s="202"/>
      <c r="BR324" s="203">
        <f t="shared" si="163"/>
        <v>0</v>
      </c>
      <c r="BS324" s="202"/>
      <c r="BT324" s="202"/>
      <c r="BU324" s="203">
        <f t="shared" si="164"/>
        <v>0</v>
      </c>
      <c r="BV324" s="202"/>
      <c r="BW324" s="202"/>
      <c r="BX324" s="203">
        <f t="shared" si="165"/>
        <v>0</v>
      </c>
      <c r="BY324" s="202"/>
      <c r="BZ324" s="202"/>
      <c r="CA324" s="203">
        <f t="shared" si="166"/>
        <v>0</v>
      </c>
      <c r="CB324" s="202"/>
      <c r="CC324" s="202"/>
      <c r="CD324" s="203">
        <f t="shared" si="167"/>
        <v>0</v>
      </c>
      <c r="CE324" s="202"/>
      <c r="CF324" s="202"/>
      <c r="CG324" s="203">
        <f t="shared" si="168"/>
        <v>0</v>
      </c>
      <c r="CH324" s="202"/>
      <c r="CI324" s="202"/>
      <c r="CJ324" s="203">
        <f t="shared" si="169"/>
        <v>0</v>
      </c>
    </row>
    <row r="325" spans="2:88" x14ac:dyDescent="0.25">
      <c r="B325" s="180"/>
      <c r="C325" s="180"/>
      <c r="D325" s="181"/>
      <c r="E325" s="38">
        <f t="shared" si="142"/>
        <v>45016</v>
      </c>
      <c r="F325" s="186"/>
      <c r="G325" s="203"/>
      <c r="H325" s="202"/>
      <c r="I325" s="202"/>
      <c r="J325" s="203">
        <f t="shared" si="143"/>
        <v>0</v>
      </c>
      <c r="K325" s="202"/>
      <c r="L325" s="202"/>
      <c r="M325" s="203">
        <f t="shared" si="144"/>
        <v>0</v>
      </c>
      <c r="N325" s="202"/>
      <c r="O325" s="202"/>
      <c r="P325" s="203">
        <f t="shared" si="145"/>
        <v>0</v>
      </c>
      <c r="Q325" s="202"/>
      <c r="R325" s="202"/>
      <c r="S325" s="203">
        <f t="shared" si="146"/>
        <v>0</v>
      </c>
      <c r="T325" s="202"/>
      <c r="U325" s="202"/>
      <c r="V325" s="203">
        <f t="shared" si="147"/>
        <v>0</v>
      </c>
      <c r="W325" s="202"/>
      <c r="X325" s="202"/>
      <c r="Y325" s="203">
        <f t="shared" si="148"/>
        <v>0</v>
      </c>
      <c r="Z325" s="202"/>
      <c r="AA325" s="202"/>
      <c r="AB325" s="203">
        <f t="shared" si="149"/>
        <v>0</v>
      </c>
      <c r="AC325" s="202"/>
      <c r="AD325" s="202"/>
      <c r="AE325" s="203">
        <f t="shared" si="150"/>
        <v>0</v>
      </c>
      <c r="AF325" s="202"/>
      <c r="AG325" s="202"/>
      <c r="AH325" s="203">
        <f t="shared" si="151"/>
        <v>0</v>
      </c>
      <c r="AI325" s="202"/>
      <c r="AJ325" s="202"/>
      <c r="AK325" s="203">
        <f t="shared" si="152"/>
        <v>0</v>
      </c>
      <c r="AL325" s="202"/>
      <c r="AM325" s="202"/>
      <c r="AN325" s="203">
        <f t="shared" si="153"/>
        <v>0</v>
      </c>
      <c r="AO325" s="202"/>
      <c r="AP325" s="202"/>
      <c r="AQ325" s="203">
        <f t="shared" si="154"/>
        <v>0</v>
      </c>
      <c r="AR325" s="202"/>
      <c r="AS325" s="202"/>
      <c r="AT325" s="203">
        <f t="shared" si="155"/>
        <v>0</v>
      </c>
      <c r="AU325" s="202"/>
      <c r="AV325" s="202"/>
      <c r="AW325" s="203">
        <f t="shared" si="156"/>
        <v>0</v>
      </c>
      <c r="AX325" s="202"/>
      <c r="AY325" s="202"/>
      <c r="AZ325" s="203">
        <f t="shared" si="157"/>
        <v>0</v>
      </c>
      <c r="BA325" s="202"/>
      <c r="BB325" s="202"/>
      <c r="BC325" s="203">
        <f t="shared" si="158"/>
        <v>0</v>
      </c>
      <c r="BD325" s="202"/>
      <c r="BE325" s="202"/>
      <c r="BF325" s="203">
        <f t="shared" si="159"/>
        <v>0</v>
      </c>
      <c r="BG325" s="202"/>
      <c r="BH325" s="202"/>
      <c r="BI325" s="203">
        <f t="shared" si="160"/>
        <v>0</v>
      </c>
      <c r="BJ325" s="202"/>
      <c r="BK325" s="202"/>
      <c r="BL325" s="203">
        <f t="shared" si="161"/>
        <v>0</v>
      </c>
      <c r="BM325" s="202"/>
      <c r="BN325" s="202"/>
      <c r="BO325" s="203">
        <f t="shared" si="162"/>
        <v>0</v>
      </c>
      <c r="BP325" s="202"/>
      <c r="BQ325" s="202"/>
      <c r="BR325" s="203">
        <f t="shared" si="163"/>
        <v>0</v>
      </c>
      <c r="BS325" s="202"/>
      <c r="BT325" s="202"/>
      <c r="BU325" s="203">
        <f t="shared" si="164"/>
        <v>0</v>
      </c>
      <c r="BV325" s="202"/>
      <c r="BW325" s="202"/>
      <c r="BX325" s="203">
        <f t="shared" si="165"/>
        <v>0</v>
      </c>
      <c r="BY325" s="202"/>
      <c r="BZ325" s="202"/>
      <c r="CA325" s="203">
        <f t="shared" si="166"/>
        <v>0</v>
      </c>
      <c r="CB325" s="202"/>
      <c r="CC325" s="202"/>
      <c r="CD325" s="203">
        <f t="shared" si="167"/>
        <v>0</v>
      </c>
      <c r="CE325" s="202"/>
      <c r="CF325" s="202"/>
      <c r="CG325" s="203">
        <f t="shared" si="168"/>
        <v>0</v>
      </c>
      <c r="CH325" s="202"/>
      <c r="CI325" s="202"/>
      <c r="CJ325" s="203">
        <f t="shared" si="169"/>
        <v>0</v>
      </c>
    </row>
    <row r="326" spans="2:88" x14ac:dyDescent="0.25">
      <c r="B326" s="180"/>
      <c r="C326" s="180"/>
      <c r="D326" s="181"/>
      <c r="E326" s="38">
        <f t="shared" si="142"/>
        <v>45016</v>
      </c>
      <c r="F326" s="186"/>
      <c r="G326" s="203"/>
      <c r="H326" s="202"/>
      <c r="I326" s="202"/>
      <c r="J326" s="203">
        <f t="shared" si="143"/>
        <v>0</v>
      </c>
      <c r="K326" s="202"/>
      <c r="L326" s="202"/>
      <c r="M326" s="203">
        <f t="shared" si="144"/>
        <v>0</v>
      </c>
      <c r="N326" s="202"/>
      <c r="O326" s="202"/>
      <c r="P326" s="203">
        <f t="shared" si="145"/>
        <v>0</v>
      </c>
      <c r="Q326" s="202"/>
      <c r="R326" s="202"/>
      <c r="S326" s="203">
        <f t="shared" si="146"/>
        <v>0</v>
      </c>
      <c r="T326" s="202"/>
      <c r="U326" s="202"/>
      <c r="V326" s="203">
        <f t="shared" si="147"/>
        <v>0</v>
      </c>
      <c r="W326" s="202"/>
      <c r="X326" s="202"/>
      <c r="Y326" s="203">
        <f t="shared" si="148"/>
        <v>0</v>
      </c>
      <c r="Z326" s="202"/>
      <c r="AA326" s="202"/>
      <c r="AB326" s="203">
        <f t="shared" si="149"/>
        <v>0</v>
      </c>
      <c r="AC326" s="202"/>
      <c r="AD326" s="202"/>
      <c r="AE326" s="203">
        <f t="shared" si="150"/>
        <v>0</v>
      </c>
      <c r="AF326" s="202"/>
      <c r="AG326" s="202"/>
      <c r="AH326" s="203">
        <f t="shared" si="151"/>
        <v>0</v>
      </c>
      <c r="AI326" s="202"/>
      <c r="AJ326" s="202"/>
      <c r="AK326" s="203">
        <f t="shared" si="152"/>
        <v>0</v>
      </c>
      <c r="AL326" s="202"/>
      <c r="AM326" s="202"/>
      <c r="AN326" s="203">
        <f t="shared" si="153"/>
        <v>0</v>
      </c>
      <c r="AO326" s="202"/>
      <c r="AP326" s="202"/>
      <c r="AQ326" s="203">
        <f t="shared" si="154"/>
        <v>0</v>
      </c>
      <c r="AR326" s="202"/>
      <c r="AS326" s="202"/>
      <c r="AT326" s="203">
        <f t="shared" si="155"/>
        <v>0</v>
      </c>
      <c r="AU326" s="202"/>
      <c r="AV326" s="202"/>
      <c r="AW326" s="203">
        <f t="shared" si="156"/>
        <v>0</v>
      </c>
      <c r="AX326" s="202"/>
      <c r="AY326" s="202"/>
      <c r="AZ326" s="203">
        <f t="shared" si="157"/>
        <v>0</v>
      </c>
      <c r="BA326" s="202"/>
      <c r="BB326" s="202"/>
      <c r="BC326" s="203">
        <f t="shared" si="158"/>
        <v>0</v>
      </c>
      <c r="BD326" s="202"/>
      <c r="BE326" s="202"/>
      <c r="BF326" s="203">
        <f t="shared" si="159"/>
        <v>0</v>
      </c>
      <c r="BG326" s="202"/>
      <c r="BH326" s="202"/>
      <c r="BI326" s="203">
        <f t="shared" si="160"/>
        <v>0</v>
      </c>
      <c r="BJ326" s="202"/>
      <c r="BK326" s="202"/>
      <c r="BL326" s="203">
        <f t="shared" si="161"/>
        <v>0</v>
      </c>
      <c r="BM326" s="202"/>
      <c r="BN326" s="202"/>
      <c r="BO326" s="203">
        <f t="shared" si="162"/>
        <v>0</v>
      </c>
      <c r="BP326" s="202"/>
      <c r="BQ326" s="202"/>
      <c r="BR326" s="203">
        <f t="shared" si="163"/>
        <v>0</v>
      </c>
      <c r="BS326" s="202"/>
      <c r="BT326" s="202"/>
      <c r="BU326" s="203">
        <f t="shared" si="164"/>
        <v>0</v>
      </c>
      <c r="BV326" s="202"/>
      <c r="BW326" s="202"/>
      <c r="BX326" s="203">
        <f t="shared" si="165"/>
        <v>0</v>
      </c>
      <c r="BY326" s="202"/>
      <c r="BZ326" s="202"/>
      <c r="CA326" s="203">
        <f t="shared" si="166"/>
        <v>0</v>
      </c>
      <c r="CB326" s="202"/>
      <c r="CC326" s="202"/>
      <c r="CD326" s="203">
        <f t="shared" si="167"/>
        <v>0</v>
      </c>
      <c r="CE326" s="202"/>
      <c r="CF326" s="202"/>
      <c r="CG326" s="203">
        <f t="shared" si="168"/>
        <v>0</v>
      </c>
      <c r="CH326" s="202"/>
      <c r="CI326" s="202"/>
      <c r="CJ326" s="203">
        <f t="shared" si="169"/>
        <v>0</v>
      </c>
    </row>
    <row r="327" spans="2:88" x14ac:dyDescent="0.25">
      <c r="B327" s="180"/>
      <c r="C327" s="180"/>
      <c r="D327" s="181"/>
      <c r="E327" s="38">
        <f t="shared" si="142"/>
        <v>45016</v>
      </c>
      <c r="F327" s="186"/>
      <c r="G327" s="203"/>
      <c r="H327" s="202"/>
      <c r="I327" s="202"/>
      <c r="J327" s="203">
        <f t="shared" si="143"/>
        <v>0</v>
      </c>
      <c r="K327" s="202"/>
      <c r="L327" s="202"/>
      <c r="M327" s="203">
        <f t="shared" si="144"/>
        <v>0</v>
      </c>
      <c r="N327" s="202"/>
      <c r="O327" s="202"/>
      <c r="P327" s="203">
        <f t="shared" si="145"/>
        <v>0</v>
      </c>
      <c r="Q327" s="202"/>
      <c r="R327" s="202"/>
      <c r="S327" s="203">
        <f t="shared" si="146"/>
        <v>0</v>
      </c>
      <c r="T327" s="202"/>
      <c r="U327" s="202"/>
      <c r="V327" s="203">
        <f t="shared" si="147"/>
        <v>0</v>
      </c>
      <c r="W327" s="202"/>
      <c r="X327" s="202"/>
      <c r="Y327" s="203">
        <f t="shared" si="148"/>
        <v>0</v>
      </c>
      <c r="Z327" s="202"/>
      <c r="AA327" s="202"/>
      <c r="AB327" s="203">
        <f t="shared" si="149"/>
        <v>0</v>
      </c>
      <c r="AC327" s="202"/>
      <c r="AD327" s="202"/>
      <c r="AE327" s="203">
        <f t="shared" si="150"/>
        <v>0</v>
      </c>
      <c r="AF327" s="202"/>
      <c r="AG327" s="202"/>
      <c r="AH327" s="203">
        <f t="shared" si="151"/>
        <v>0</v>
      </c>
      <c r="AI327" s="202"/>
      <c r="AJ327" s="202"/>
      <c r="AK327" s="203">
        <f t="shared" si="152"/>
        <v>0</v>
      </c>
      <c r="AL327" s="202"/>
      <c r="AM327" s="202"/>
      <c r="AN327" s="203">
        <f t="shared" si="153"/>
        <v>0</v>
      </c>
      <c r="AO327" s="202"/>
      <c r="AP327" s="202"/>
      <c r="AQ327" s="203">
        <f t="shared" si="154"/>
        <v>0</v>
      </c>
      <c r="AR327" s="202"/>
      <c r="AS327" s="202"/>
      <c r="AT327" s="203">
        <f t="shared" si="155"/>
        <v>0</v>
      </c>
      <c r="AU327" s="202"/>
      <c r="AV327" s="202"/>
      <c r="AW327" s="203">
        <f t="shared" si="156"/>
        <v>0</v>
      </c>
      <c r="AX327" s="202"/>
      <c r="AY327" s="202"/>
      <c r="AZ327" s="203">
        <f t="shared" si="157"/>
        <v>0</v>
      </c>
      <c r="BA327" s="202"/>
      <c r="BB327" s="202"/>
      <c r="BC327" s="203">
        <f t="shared" si="158"/>
        <v>0</v>
      </c>
      <c r="BD327" s="202"/>
      <c r="BE327" s="202"/>
      <c r="BF327" s="203">
        <f t="shared" si="159"/>
        <v>0</v>
      </c>
      <c r="BG327" s="202"/>
      <c r="BH327" s="202"/>
      <c r="BI327" s="203">
        <f t="shared" si="160"/>
        <v>0</v>
      </c>
      <c r="BJ327" s="202"/>
      <c r="BK327" s="202"/>
      <c r="BL327" s="203">
        <f t="shared" si="161"/>
        <v>0</v>
      </c>
      <c r="BM327" s="202"/>
      <c r="BN327" s="202"/>
      <c r="BO327" s="203">
        <f t="shared" si="162"/>
        <v>0</v>
      </c>
      <c r="BP327" s="202"/>
      <c r="BQ327" s="202"/>
      <c r="BR327" s="203">
        <f t="shared" si="163"/>
        <v>0</v>
      </c>
      <c r="BS327" s="202"/>
      <c r="BT327" s="202"/>
      <c r="BU327" s="203">
        <f t="shared" si="164"/>
        <v>0</v>
      </c>
      <c r="BV327" s="202"/>
      <c r="BW327" s="202"/>
      <c r="BX327" s="203">
        <f t="shared" si="165"/>
        <v>0</v>
      </c>
      <c r="BY327" s="202"/>
      <c r="BZ327" s="202"/>
      <c r="CA327" s="203">
        <f t="shared" si="166"/>
        <v>0</v>
      </c>
      <c r="CB327" s="202"/>
      <c r="CC327" s="202"/>
      <c r="CD327" s="203">
        <f t="shared" si="167"/>
        <v>0</v>
      </c>
      <c r="CE327" s="202"/>
      <c r="CF327" s="202"/>
      <c r="CG327" s="203">
        <f t="shared" si="168"/>
        <v>0</v>
      </c>
      <c r="CH327" s="202"/>
      <c r="CI327" s="202"/>
      <c r="CJ327" s="203">
        <f t="shared" si="169"/>
        <v>0</v>
      </c>
    </row>
    <row r="328" spans="2:88" x14ac:dyDescent="0.25">
      <c r="B328" s="180"/>
      <c r="C328" s="180"/>
      <c r="D328" s="181"/>
      <c r="E328" s="38">
        <f t="shared" si="142"/>
        <v>45016</v>
      </c>
      <c r="F328" s="186"/>
      <c r="G328" s="203"/>
      <c r="H328" s="202"/>
      <c r="I328" s="202"/>
      <c r="J328" s="203">
        <f t="shared" si="143"/>
        <v>0</v>
      </c>
      <c r="K328" s="202"/>
      <c r="L328" s="202"/>
      <c r="M328" s="203">
        <f t="shared" si="144"/>
        <v>0</v>
      </c>
      <c r="N328" s="202"/>
      <c r="O328" s="202"/>
      <c r="P328" s="203">
        <f t="shared" si="145"/>
        <v>0</v>
      </c>
      <c r="Q328" s="202"/>
      <c r="R328" s="202"/>
      <c r="S328" s="203">
        <f t="shared" si="146"/>
        <v>0</v>
      </c>
      <c r="T328" s="202"/>
      <c r="U328" s="202"/>
      <c r="V328" s="203">
        <f t="shared" si="147"/>
        <v>0</v>
      </c>
      <c r="W328" s="202"/>
      <c r="X328" s="202"/>
      <c r="Y328" s="203">
        <f t="shared" si="148"/>
        <v>0</v>
      </c>
      <c r="Z328" s="202"/>
      <c r="AA328" s="202"/>
      <c r="AB328" s="203">
        <f t="shared" si="149"/>
        <v>0</v>
      </c>
      <c r="AC328" s="202"/>
      <c r="AD328" s="202"/>
      <c r="AE328" s="203">
        <f t="shared" si="150"/>
        <v>0</v>
      </c>
      <c r="AF328" s="202"/>
      <c r="AG328" s="202"/>
      <c r="AH328" s="203">
        <f t="shared" si="151"/>
        <v>0</v>
      </c>
      <c r="AI328" s="202"/>
      <c r="AJ328" s="202"/>
      <c r="AK328" s="203">
        <f t="shared" si="152"/>
        <v>0</v>
      </c>
      <c r="AL328" s="202"/>
      <c r="AM328" s="202"/>
      <c r="AN328" s="203">
        <f t="shared" si="153"/>
        <v>0</v>
      </c>
      <c r="AO328" s="202"/>
      <c r="AP328" s="202"/>
      <c r="AQ328" s="203">
        <f t="shared" si="154"/>
        <v>0</v>
      </c>
      <c r="AR328" s="202"/>
      <c r="AS328" s="202"/>
      <c r="AT328" s="203">
        <f t="shared" si="155"/>
        <v>0</v>
      </c>
      <c r="AU328" s="202"/>
      <c r="AV328" s="202"/>
      <c r="AW328" s="203">
        <f t="shared" si="156"/>
        <v>0</v>
      </c>
      <c r="AX328" s="202"/>
      <c r="AY328" s="202"/>
      <c r="AZ328" s="203">
        <f t="shared" si="157"/>
        <v>0</v>
      </c>
      <c r="BA328" s="202"/>
      <c r="BB328" s="202"/>
      <c r="BC328" s="203">
        <f t="shared" si="158"/>
        <v>0</v>
      </c>
      <c r="BD328" s="202"/>
      <c r="BE328" s="202"/>
      <c r="BF328" s="203">
        <f t="shared" si="159"/>
        <v>0</v>
      </c>
      <c r="BG328" s="202"/>
      <c r="BH328" s="202"/>
      <c r="BI328" s="203">
        <f t="shared" si="160"/>
        <v>0</v>
      </c>
      <c r="BJ328" s="202"/>
      <c r="BK328" s="202"/>
      <c r="BL328" s="203">
        <f t="shared" si="161"/>
        <v>0</v>
      </c>
      <c r="BM328" s="202"/>
      <c r="BN328" s="202"/>
      <c r="BO328" s="203">
        <f t="shared" si="162"/>
        <v>0</v>
      </c>
      <c r="BP328" s="202"/>
      <c r="BQ328" s="202"/>
      <c r="BR328" s="203">
        <f t="shared" si="163"/>
        <v>0</v>
      </c>
      <c r="BS328" s="202"/>
      <c r="BT328" s="202"/>
      <c r="BU328" s="203">
        <f t="shared" si="164"/>
        <v>0</v>
      </c>
      <c r="BV328" s="202"/>
      <c r="BW328" s="202"/>
      <c r="BX328" s="203">
        <f t="shared" si="165"/>
        <v>0</v>
      </c>
      <c r="BY328" s="202"/>
      <c r="BZ328" s="202"/>
      <c r="CA328" s="203">
        <f t="shared" si="166"/>
        <v>0</v>
      </c>
      <c r="CB328" s="202"/>
      <c r="CC328" s="202"/>
      <c r="CD328" s="203">
        <f t="shared" si="167"/>
        <v>0</v>
      </c>
      <c r="CE328" s="202"/>
      <c r="CF328" s="202"/>
      <c r="CG328" s="203">
        <f t="shared" si="168"/>
        <v>0</v>
      </c>
      <c r="CH328" s="202"/>
      <c r="CI328" s="202"/>
      <c r="CJ328" s="203">
        <f t="shared" si="169"/>
        <v>0</v>
      </c>
    </row>
    <row r="329" spans="2:88" x14ac:dyDescent="0.25">
      <c r="B329" s="180"/>
      <c r="C329" s="180"/>
      <c r="D329" s="181"/>
      <c r="E329" s="38">
        <f t="shared" si="142"/>
        <v>45016</v>
      </c>
      <c r="F329" s="186"/>
      <c r="G329" s="203"/>
      <c r="H329" s="202"/>
      <c r="I329" s="202"/>
      <c r="J329" s="203">
        <f t="shared" si="143"/>
        <v>0</v>
      </c>
      <c r="K329" s="202"/>
      <c r="L329" s="202"/>
      <c r="M329" s="203">
        <f t="shared" si="144"/>
        <v>0</v>
      </c>
      <c r="N329" s="202"/>
      <c r="O329" s="202"/>
      <c r="P329" s="203">
        <f t="shared" si="145"/>
        <v>0</v>
      </c>
      <c r="Q329" s="202"/>
      <c r="R329" s="202"/>
      <c r="S329" s="203">
        <f t="shared" si="146"/>
        <v>0</v>
      </c>
      <c r="T329" s="202"/>
      <c r="U329" s="202"/>
      <c r="V329" s="203">
        <f t="shared" si="147"/>
        <v>0</v>
      </c>
      <c r="W329" s="202"/>
      <c r="X329" s="202"/>
      <c r="Y329" s="203">
        <f t="shared" si="148"/>
        <v>0</v>
      </c>
      <c r="Z329" s="202"/>
      <c r="AA329" s="202"/>
      <c r="AB329" s="203">
        <f t="shared" si="149"/>
        <v>0</v>
      </c>
      <c r="AC329" s="202"/>
      <c r="AD329" s="202"/>
      <c r="AE329" s="203">
        <f t="shared" si="150"/>
        <v>0</v>
      </c>
      <c r="AF329" s="202"/>
      <c r="AG329" s="202"/>
      <c r="AH329" s="203">
        <f t="shared" si="151"/>
        <v>0</v>
      </c>
      <c r="AI329" s="202"/>
      <c r="AJ329" s="202"/>
      <c r="AK329" s="203">
        <f t="shared" si="152"/>
        <v>0</v>
      </c>
      <c r="AL329" s="202"/>
      <c r="AM329" s="202"/>
      <c r="AN329" s="203">
        <f t="shared" si="153"/>
        <v>0</v>
      </c>
      <c r="AO329" s="202"/>
      <c r="AP329" s="202"/>
      <c r="AQ329" s="203">
        <f t="shared" si="154"/>
        <v>0</v>
      </c>
      <c r="AR329" s="202"/>
      <c r="AS329" s="202"/>
      <c r="AT329" s="203">
        <f t="shared" si="155"/>
        <v>0</v>
      </c>
      <c r="AU329" s="202"/>
      <c r="AV329" s="202"/>
      <c r="AW329" s="203">
        <f t="shared" si="156"/>
        <v>0</v>
      </c>
      <c r="AX329" s="202"/>
      <c r="AY329" s="202"/>
      <c r="AZ329" s="203">
        <f t="shared" si="157"/>
        <v>0</v>
      </c>
      <c r="BA329" s="202"/>
      <c r="BB329" s="202"/>
      <c r="BC329" s="203">
        <f t="shared" si="158"/>
        <v>0</v>
      </c>
      <c r="BD329" s="202"/>
      <c r="BE329" s="202"/>
      <c r="BF329" s="203">
        <f t="shared" si="159"/>
        <v>0</v>
      </c>
      <c r="BG329" s="202"/>
      <c r="BH329" s="202"/>
      <c r="BI329" s="203">
        <f t="shared" si="160"/>
        <v>0</v>
      </c>
      <c r="BJ329" s="202"/>
      <c r="BK329" s="202"/>
      <c r="BL329" s="203">
        <f t="shared" si="161"/>
        <v>0</v>
      </c>
      <c r="BM329" s="202"/>
      <c r="BN329" s="202"/>
      <c r="BO329" s="203">
        <f t="shared" si="162"/>
        <v>0</v>
      </c>
      <c r="BP329" s="202"/>
      <c r="BQ329" s="202"/>
      <c r="BR329" s="203">
        <f t="shared" si="163"/>
        <v>0</v>
      </c>
      <c r="BS329" s="202"/>
      <c r="BT329" s="202"/>
      <c r="BU329" s="203">
        <f t="shared" si="164"/>
        <v>0</v>
      </c>
      <c r="BV329" s="202"/>
      <c r="BW329" s="202"/>
      <c r="BX329" s="203">
        <f t="shared" si="165"/>
        <v>0</v>
      </c>
      <c r="BY329" s="202"/>
      <c r="BZ329" s="202"/>
      <c r="CA329" s="203">
        <f t="shared" si="166"/>
        <v>0</v>
      </c>
      <c r="CB329" s="202"/>
      <c r="CC329" s="202"/>
      <c r="CD329" s="203">
        <f t="shared" si="167"/>
        <v>0</v>
      </c>
      <c r="CE329" s="202"/>
      <c r="CF329" s="202"/>
      <c r="CG329" s="203">
        <f t="shared" si="168"/>
        <v>0</v>
      </c>
      <c r="CH329" s="202"/>
      <c r="CI329" s="202"/>
      <c r="CJ329" s="203">
        <f t="shared" si="169"/>
        <v>0</v>
      </c>
    </row>
    <row r="330" spans="2:88" x14ac:dyDescent="0.25">
      <c r="B330" s="180"/>
      <c r="C330" s="180"/>
      <c r="D330" s="181"/>
      <c r="E330" s="38">
        <f t="shared" si="142"/>
        <v>45016</v>
      </c>
      <c r="F330" s="186"/>
      <c r="G330" s="203"/>
      <c r="H330" s="202"/>
      <c r="I330" s="202"/>
      <c r="J330" s="203">
        <f t="shared" si="143"/>
        <v>0</v>
      </c>
      <c r="K330" s="202"/>
      <c r="L330" s="202"/>
      <c r="M330" s="203">
        <f t="shared" si="144"/>
        <v>0</v>
      </c>
      <c r="N330" s="202"/>
      <c r="O330" s="202"/>
      <c r="P330" s="203">
        <f t="shared" si="145"/>
        <v>0</v>
      </c>
      <c r="Q330" s="202"/>
      <c r="R330" s="202"/>
      <c r="S330" s="203">
        <f t="shared" si="146"/>
        <v>0</v>
      </c>
      <c r="T330" s="202"/>
      <c r="U330" s="202"/>
      <c r="V330" s="203">
        <f t="shared" si="147"/>
        <v>0</v>
      </c>
      <c r="W330" s="202"/>
      <c r="X330" s="202"/>
      <c r="Y330" s="203">
        <f t="shared" si="148"/>
        <v>0</v>
      </c>
      <c r="Z330" s="202"/>
      <c r="AA330" s="202"/>
      <c r="AB330" s="203">
        <f t="shared" si="149"/>
        <v>0</v>
      </c>
      <c r="AC330" s="202"/>
      <c r="AD330" s="202"/>
      <c r="AE330" s="203">
        <f t="shared" si="150"/>
        <v>0</v>
      </c>
      <c r="AF330" s="202"/>
      <c r="AG330" s="202"/>
      <c r="AH330" s="203">
        <f t="shared" si="151"/>
        <v>0</v>
      </c>
      <c r="AI330" s="202"/>
      <c r="AJ330" s="202"/>
      <c r="AK330" s="203">
        <f t="shared" si="152"/>
        <v>0</v>
      </c>
      <c r="AL330" s="202"/>
      <c r="AM330" s="202"/>
      <c r="AN330" s="203">
        <f t="shared" si="153"/>
        <v>0</v>
      </c>
      <c r="AO330" s="202"/>
      <c r="AP330" s="202"/>
      <c r="AQ330" s="203">
        <f t="shared" si="154"/>
        <v>0</v>
      </c>
      <c r="AR330" s="202"/>
      <c r="AS330" s="202"/>
      <c r="AT330" s="203">
        <f t="shared" si="155"/>
        <v>0</v>
      </c>
      <c r="AU330" s="202"/>
      <c r="AV330" s="202"/>
      <c r="AW330" s="203">
        <f t="shared" si="156"/>
        <v>0</v>
      </c>
      <c r="AX330" s="202"/>
      <c r="AY330" s="202"/>
      <c r="AZ330" s="203">
        <f t="shared" si="157"/>
        <v>0</v>
      </c>
      <c r="BA330" s="202"/>
      <c r="BB330" s="202"/>
      <c r="BC330" s="203">
        <f t="shared" si="158"/>
        <v>0</v>
      </c>
      <c r="BD330" s="202"/>
      <c r="BE330" s="202"/>
      <c r="BF330" s="203">
        <f t="shared" si="159"/>
        <v>0</v>
      </c>
      <c r="BG330" s="202"/>
      <c r="BH330" s="202"/>
      <c r="BI330" s="203">
        <f t="shared" si="160"/>
        <v>0</v>
      </c>
      <c r="BJ330" s="202"/>
      <c r="BK330" s="202"/>
      <c r="BL330" s="203">
        <f t="shared" si="161"/>
        <v>0</v>
      </c>
      <c r="BM330" s="202"/>
      <c r="BN330" s="202"/>
      <c r="BO330" s="203">
        <f t="shared" si="162"/>
        <v>0</v>
      </c>
      <c r="BP330" s="202"/>
      <c r="BQ330" s="202"/>
      <c r="BR330" s="203">
        <f t="shared" si="163"/>
        <v>0</v>
      </c>
      <c r="BS330" s="202"/>
      <c r="BT330" s="202"/>
      <c r="BU330" s="203">
        <f t="shared" si="164"/>
        <v>0</v>
      </c>
      <c r="BV330" s="202"/>
      <c r="BW330" s="202"/>
      <c r="BX330" s="203">
        <f t="shared" si="165"/>
        <v>0</v>
      </c>
      <c r="BY330" s="202"/>
      <c r="BZ330" s="202"/>
      <c r="CA330" s="203">
        <f t="shared" si="166"/>
        <v>0</v>
      </c>
      <c r="CB330" s="202"/>
      <c r="CC330" s="202"/>
      <c r="CD330" s="203">
        <f t="shared" si="167"/>
        <v>0</v>
      </c>
      <c r="CE330" s="202"/>
      <c r="CF330" s="202"/>
      <c r="CG330" s="203">
        <f t="shared" si="168"/>
        <v>0</v>
      </c>
      <c r="CH330" s="202"/>
      <c r="CI330" s="202"/>
      <c r="CJ330" s="203">
        <f t="shared" si="169"/>
        <v>0</v>
      </c>
    </row>
    <row r="331" spans="2:88" x14ac:dyDescent="0.25">
      <c r="B331" s="180"/>
      <c r="C331" s="180"/>
      <c r="D331" s="181"/>
      <c r="E331" s="38">
        <f t="shared" si="142"/>
        <v>45016</v>
      </c>
      <c r="F331" s="186"/>
      <c r="G331" s="203"/>
      <c r="H331" s="202"/>
      <c r="I331" s="202"/>
      <c r="J331" s="203">
        <f t="shared" si="143"/>
        <v>0</v>
      </c>
      <c r="K331" s="202"/>
      <c r="L331" s="202"/>
      <c r="M331" s="203">
        <f t="shared" si="144"/>
        <v>0</v>
      </c>
      <c r="N331" s="202"/>
      <c r="O331" s="202"/>
      <c r="P331" s="203">
        <f t="shared" si="145"/>
        <v>0</v>
      </c>
      <c r="Q331" s="202"/>
      <c r="R331" s="202"/>
      <c r="S331" s="203">
        <f t="shared" si="146"/>
        <v>0</v>
      </c>
      <c r="T331" s="202"/>
      <c r="U331" s="202"/>
      <c r="V331" s="203">
        <f t="shared" si="147"/>
        <v>0</v>
      </c>
      <c r="W331" s="202"/>
      <c r="X331" s="202"/>
      <c r="Y331" s="203">
        <f t="shared" si="148"/>
        <v>0</v>
      </c>
      <c r="Z331" s="202"/>
      <c r="AA331" s="202"/>
      <c r="AB331" s="203">
        <f t="shared" si="149"/>
        <v>0</v>
      </c>
      <c r="AC331" s="202"/>
      <c r="AD331" s="202"/>
      <c r="AE331" s="203">
        <f t="shared" si="150"/>
        <v>0</v>
      </c>
      <c r="AF331" s="202"/>
      <c r="AG331" s="202"/>
      <c r="AH331" s="203">
        <f t="shared" si="151"/>
        <v>0</v>
      </c>
      <c r="AI331" s="202"/>
      <c r="AJ331" s="202"/>
      <c r="AK331" s="203">
        <f t="shared" si="152"/>
        <v>0</v>
      </c>
      <c r="AL331" s="202"/>
      <c r="AM331" s="202"/>
      <c r="AN331" s="203">
        <f t="shared" si="153"/>
        <v>0</v>
      </c>
      <c r="AO331" s="202"/>
      <c r="AP331" s="202"/>
      <c r="AQ331" s="203">
        <f t="shared" si="154"/>
        <v>0</v>
      </c>
      <c r="AR331" s="202"/>
      <c r="AS331" s="202"/>
      <c r="AT331" s="203">
        <f t="shared" si="155"/>
        <v>0</v>
      </c>
      <c r="AU331" s="202"/>
      <c r="AV331" s="202"/>
      <c r="AW331" s="203">
        <f t="shared" si="156"/>
        <v>0</v>
      </c>
      <c r="AX331" s="202"/>
      <c r="AY331" s="202"/>
      <c r="AZ331" s="203">
        <f t="shared" si="157"/>
        <v>0</v>
      </c>
      <c r="BA331" s="202"/>
      <c r="BB331" s="202"/>
      <c r="BC331" s="203">
        <f t="shared" si="158"/>
        <v>0</v>
      </c>
      <c r="BD331" s="202"/>
      <c r="BE331" s="202"/>
      <c r="BF331" s="203">
        <f t="shared" si="159"/>
        <v>0</v>
      </c>
      <c r="BG331" s="202"/>
      <c r="BH331" s="202"/>
      <c r="BI331" s="203">
        <f t="shared" si="160"/>
        <v>0</v>
      </c>
      <c r="BJ331" s="202"/>
      <c r="BK331" s="202"/>
      <c r="BL331" s="203">
        <f t="shared" si="161"/>
        <v>0</v>
      </c>
      <c r="BM331" s="202"/>
      <c r="BN331" s="202"/>
      <c r="BO331" s="203">
        <f t="shared" si="162"/>
        <v>0</v>
      </c>
      <c r="BP331" s="202"/>
      <c r="BQ331" s="202"/>
      <c r="BR331" s="203">
        <f t="shared" si="163"/>
        <v>0</v>
      </c>
      <c r="BS331" s="202"/>
      <c r="BT331" s="202"/>
      <c r="BU331" s="203">
        <f t="shared" si="164"/>
        <v>0</v>
      </c>
      <c r="BV331" s="202"/>
      <c r="BW331" s="202"/>
      <c r="BX331" s="203">
        <f t="shared" si="165"/>
        <v>0</v>
      </c>
      <c r="BY331" s="202"/>
      <c r="BZ331" s="202"/>
      <c r="CA331" s="203">
        <f t="shared" si="166"/>
        <v>0</v>
      </c>
      <c r="CB331" s="202"/>
      <c r="CC331" s="202"/>
      <c r="CD331" s="203">
        <f t="shared" si="167"/>
        <v>0</v>
      </c>
      <c r="CE331" s="202"/>
      <c r="CF331" s="202"/>
      <c r="CG331" s="203">
        <f t="shared" si="168"/>
        <v>0</v>
      </c>
      <c r="CH331" s="202"/>
      <c r="CI331" s="202"/>
      <c r="CJ331" s="203">
        <f t="shared" si="169"/>
        <v>0</v>
      </c>
    </row>
    <row r="332" spans="2:88" x14ac:dyDescent="0.25">
      <c r="B332" s="180"/>
      <c r="C332" s="180"/>
      <c r="D332" s="181"/>
      <c r="E332" s="38">
        <f t="shared" si="142"/>
        <v>45016</v>
      </c>
      <c r="F332" s="186"/>
      <c r="G332" s="203"/>
      <c r="H332" s="202"/>
      <c r="I332" s="202"/>
      <c r="J332" s="203">
        <f t="shared" si="143"/>
        <v>0</v>
      </c>
      <c r="K332" s="202"/>
      <c r="L332" s="202"/>
      <c r="M332" s="203">
        <f t="shared" si="144"/>
        <v>0</v>
      </c>
      <c r="N332" s="202"/>
      <c r="O332" s="202"/>
      <c r="P332" s="203">
        <f t="shared" si="145"/>
        <v>0</v>
      </c>
      <c r="Q332" s="202"/>
      <c r="R332" s="202"/>
      <c r="S332" s="203">
        <f t="shared" si="146"/>
        <v>0</v>
      </c>
      <c r="T332" s="202"/>
      <c r="U332" s="202"/>
      <c r="V332" s="203">
        <f t="shared" si="147"/>
        <v>0</v>
      </c>
      <c r="W332" s="202"/>
      <c r="X332" s="202"/>
      <c r="Y332" s="203">
        <f t="shared" si="148"/>
        <v>0</v>
      </c>
      <c r="Z332" s="202"/>
      <c r="AA332" s="202"/>
      <c r="AB332" s="203">
        <f t="shared" si="149"/>
        <v>0</v>
      </c>
      <c r="AC332" s="202"/>
      <c r="AD332" s="202"/>
      <c r="AE332" s="203">
        <f t="shared" si="150"/>
        <v>0</v>
      </c>
      <c r="AF332" s="202"/>
      <c r="AG332" s="202"/>
      <c r="AH332" s="203">
        <f t="shared" si="151"/>
        <v>0</v>
      </c>
      <c r="AI332" s="202"/>
      <c r="AJ332" s="202"/>
      <c r="AK332" s="203">
        <f t="shared" si="152"/>
        <v>0</v>
      </c>
      <c r="AL332" s="202"/>
      <c r="AM332" s="202"/>
      <c r="AN332" s="203">
        <f t="shared" si="153"/>
        <v>0</v>
      </c>
      <c r="AO332" s="202"/>
      <c r="AP332" s="202"/>
      <c r="AQ332" s="203">
        <f t="shared" si="154"/>
        <v>0</v>
      </c>
      <c r="AR332" s="202"/>
      <c r="AS332" s="202"/>
      <c r="AT332" s="203">
        <f t="shared" si="155"/>
        <v>0</v>
      </c>
      <c r="AU332" s="202"/>
      <c r="AV332" s="202"/>
      <c r="AW332" s="203">
        <f t="shared" si="156"/>
        <v>0</v>
      </c>
      <c r="AX332" s="202"/>
      <c r="AY332" s="202"/>
      <c r="AZ332" s="203">
        <f t="shared" si="157"/>
        <v>0</v>
      </c>
      <c r="BA332" s="202"/>
      <c r="BB332" s="202"/>
      <c r="BC332" s="203">
        <f t="shared" si="158"/>
        <v>0</v>
      </c>
      <c r="BD332" s="202"/>
      <c r="BE332" s="202"/>
      <c r="BF332" s="203">
        <f t="shared" si="159"/>
        <v>0</v>
      </c>
      <c r="BG332" s="202"/>
      <c r="BH332" s="202"/>
      <c r="BI332" s="203">
        <f t="shared" si="160"/>
        <v>0</v>
      </c>
      <c r="BJ332" s="202"/>
      <c r="BK332" s="202"/>
      <c r="BL332" s="203">
        <f t="shared" si="161"/>
        <v>0</v>
      </c>
      <c r="BM332" s="202"/>
      <c r="BN332" s="202"/>
      <c r="BO332" s="203">
        <f t="shared" si="162"/>
        <v>0</v>
      </c>
      <c r="BP332" s="202"/>
      <c r="BQ332" s="202"/>
      <c r="BR332" s="203">
        <f t="shared" si="163"/>
        <v>0</v>
      </c>
      <c r="BS332" s="202"/>
      <c r="BT332" s="202"/>
      <c r="BU332" s="203">
        <f t="shared" si="164"/>
        <v>0</v>
      </c>
      <c r="BV332" s="202"/>
      <c r="BW332" s="202"/>
      <c r="BX332" s="203">
        <f t="shared" si="165"/>
        <v>0</v>
      </c>
      <c r="BY332" s="202"/>
      <c r="BZ332" s="202"/>
      <c r="CA332" s="203">
        <f t="shared" si="166"/>
        <v>0</v>
      </c>
      <c r="CB332" s="202"/>
      <c r="CC332" s="202"/>
      <c r="CD332" s="203">
        <f t="shared" si="167"/>
        <v>0</v>
      </c>
      <c r="CE332" s="202"/>
      <c r="CF332" s="202"/>
      <c r="CG332" s="203">
        <f t="shared" si="168"/>
        <v>0</v>
      </c>
      <c r="CH332" s="202"/>
      <c r="CI332" s="202"/>
      <c r="CJ332" s="203">
        <f t="shared" si="169"/>
        <v>0</v>
      </c>
    </row>
    <row r="333" spans="2:88" x14ac:dyDescent="0.25">
      <c r="B333" s="180"/>
      <c r="C333" s="180"/>
      <c r="D333" s="181"/>
      <c r="E333" s="38">
        <f t="shared" si="142"/>
        <v>45016</v>
      </c>
      <c r="F333" s="186"/>
      <c r="G333" s="203"/>
      <c r="H333" s="202"/>
      <c r="I333" s="202"/>
      <c r="J333" s="203">
        <f t="shared" si="143"/>
        <v>0</v>
      </c>
      <c r="K333" s="202"/>
      <c r="L333" s="202"/>
      <c r="M333" s="203">
        <f t="shared" si="144"/>
        <v>0</v>
      </c>
      <c r="N333" s="202"/>
      <c r="O333" s="202"/>
      <c r="P333" s="203">
        <f t="shared" si="145"/>
        <v>0</v>
      </c>
      <c r="Q333" s="202"/>
      <c r="R333" s="202"/>
      <c r="S333" s="203">
        <f t="shared" si="146"/>
        <v>0</v>
      </c>
      <c r="T333" s="202"/>
      <c r="U333" s="202"/>
      <c r="V333" s="203">
        <f t="shared" si="147"/>
        <v>0</v>
      </c>
      <c r="W333" s="202"/>
      <c r="X333" s="202"/>
      <c r="Y333" s="203">
        <f t="shared" si="148"/>
        <v>0</v>
      </c>
      <c r="Z333" s="202"/>
      <c r="AA333" s="202"/>
      <c r="AB333" s="203">
        <f t="shared" si="149"/>
        <v>0</v>
      </c>
      <c r="AC333" s="202"/>
      <c r="AD333" s="202"/>
      <c r="AE333" s="203">
        <f t="shared" si="150"/>
        <v>0</v>
      </c>
      <c r="AF333" s="202"/>
      <c r="AG333" s="202"/>
      <c r="AH333" s="203">
        <f t="shared" si="151"/>
        <v>0</v>
      </c>
      <c r="AI333" s="202"/>
      <c r="AJ333" s="202"/>
      <c r="AK333" s="203">
        <f t="shared" si="152"/>
        <v>0</v>
      </c>
      <c r="AL333" s="202"/>
      <c r="AM333" s="202"/>
      <c r="AN333" s="203">
        <f t="shared" si="153"/>
        <v>0</v>
      </c>
      <c r="AO333" s="202"/>
      <c r="AP333" s="202"/>
      <c r="AQ333" s="203">
        <f t="shared" si="154"/>
        <v>0</v>
      </c>
      <c r="AR333" s="202"/>
      <c r="AS333" s="202"/>
      <c r="AT333" s="203">
        <f t="shared" si="155"/>
        <v>0</v>
      </c>
      <c r="AU333" s="202"/>
      <c r="AV333" s="202"/>
      <c r="AW333" s="203">
        <f t="shared" si="156"/>
        <v>0</v>
      </c>
      <c r="AX333" s="202"/>
      <c r="AY333" s="202"/>
      <c r="AZ333" s="203">
        <f t="shared" si="157"/>
        <v>0</v>
      </c>
      <c r="BA333" s="202"/>
      <c r="BB333" s="202"/>
      <c r="BC333" s="203">
        <f t="shared" si="158"/>
        <v>0</v>
      </c>
      <c r="BD333" s="202"/>
      <c r="BE333" s="202"/>
      <c r="BF333" s="203">
        <f t="shared" si="159"/>
        <v>0</v>
      </c>
      <c r="BG333" s="202"/>
      <c r="BH333" s="202"/>
      <c r="BI333" s="203">
        <f t="shared" si="160"/>
        <v>0</v>
      </c>
      <c r="BJ333" s="202"/>
      <c r="BK333" s="202"/>
      <c r="BL333" s="203">
        <f t="shared" si="161"/>
        <v>0</v>
      </c>
      <c r="BM333" s="202"/>
      <c r="BN333" s="202"/>
      <c r="BO333" s="203">
        <f t="shared" si="162"/>
        <v>0</v>
      </c>
      <c r="BP333" s="202"/>
      <c r="BQ333" s="202"/>
      <c r="BR333" s="203">
        <f t="shared" si="163"/>
        <v>0</v>
      </c>
      <c r="BS333" s="202"/>
      <c r="BT333" s="202"/>
      <c r="BU333" s="203">
        <f t="shared" si="164"/>
        <v>0</v>
      </c>
      <c r="BV333" s="202"/>
      <c r="BW333" s="202"/>
      <c r="BX333" s="203">
        <f t="shared" si="165"/>
        <v>0</v>
      </c>
      <c r="BY333" s="202"/>
      <c r="BZ333" s="202"/>
      <c r="CA333" s="203">
        <f t="shared" si="166"/>
        <v>0</v>
      </c>
      <c r="CB333" s="202"/>
      <c r="CC333" s="202"/>
      <c r="CD333" s="203">
        <f t="shared" si="167"/>
        <v>0</v>
      </c>
      <c r="CE333" s="202"/>
      <c r="CF333" s="202"/>
      <c r="CG333" s="203">
        <f t="shared" si="168"/>
        <v>0</v>
      </c>
      <c r="CH333" s="202"/>
      <c r="CI333" s="202"/>
      <c r="CJ333" s="203">
        <f t="shared" si="169"/>
        <v>0</v>
      </c>
    </row>
    <row r="334" spans="2:88" x14ac:dyDescent="0.25">
      <c r="B334" s="180"/>
      <c r="C334" s="180"/>
      <c r="D334" s="181"/>
      <c r="E334" s="38">
        <f t="shared" si="142"/>
        <v>45016</v>
      </c>
      <c r="F334" s="186"/>
      <c r="G334" s="203"/>
      <c r="H334" s="202"/>
      <c r="I334" s="202"/>
      <c r="J334" s="203">
        <f t="shared" si="143"/>
        <v>0</v>
      </c>
      <c r="K334" s="202"/>
      <c r="L334" s="202"/>
      <c r="M334" s="203">
        <f t="shared" si="144"/>
        <v>0</v>
      </c>
      <c r="N334" s="202"/>
      <c r="O334" s="202"/>
      <c r="P334" s="203">
        <f t="shared" si="145"/>
        <v>0</v>
      </c>
      <c r="Q334" s="202"/>
      <c r="R334" s="202"/>
      <c r="S334" s="203">
        <f t="shared" si="146"/>
        <v>0</v>
      </c>
      <c r="T334" s="202"/>
      <c r="U334" s="202"/>
      <c r="V334" s="203">
        <f t="shared" si="147"/>
        <v>0</v>
      </c>
      <c r="W334" s="202"/>
      <c r="X334" s="202"/>
      <c r="Y334" s="203">
        <f t="shared" si="148"/>
        <v>0</v>
      </c>
      <c r="Z334" s="202"/>
      <c r="AA334" s="202"/>
      <c r="AB334" s="203">
        <f t="shared" si="149"/>
        <v>0</v>
      </c>
      <c r="AC334" s="202"/>
      <c r="AD334" s="202"/>
      <c r="AE334" s="203">
        <f t="shared" si="150"/>
        <v>0</v>
      </c>
      <c r="AF334" s="202"/>
      <c r="AG334" s="202"/>
      <c r="AH334" s="203">
        <f t="shared" si="151"/>
        <v>0</v>
      </c>
      <c r="AI334" s="202"/>
      <c r="AJ334" s="202"/>
      <c r="AK334" s="203">
        <f t="shared" si="152"/>
        <v>0</v>
      </c>
      <c r="AL334" s="202"/>
      <c r="AM334" s="202"/>
      <c r="AN334" s="203">
        <f t="shared" si="153"/>
        <v>0</v>
      </c>
      <c r="AO334" s="202"/>
      <c r="AP334" s="202"/>
      <c r="AQ334" s="203">
        <f t="shared" si="154"/>
        <v>0</v>
      </c>
      <c r="AR334" s="202"/>
      <c r="AS334" s="202"/>
      <c r="AT334" s="203">
        <f t="shared" si="155"/>
        <v>0</v>
      </c>
      <c r="AU334" s="202"/>
      <c r="AV334" s="202"/>
      <c r="AW334" s="203">
        <f t="shared" si="156"/>
        <v>0</v>
      </c>
      <c r="AX334" s="202"/>
      <c r="AY334" s="202"/>
      <c r="AZ334" s="203">
        <f t="shared" si="157"/>
        <v>0</v>
      </c>
      <c r="BA334" s="202"/>
      <c r="BB334" s="202"/>
      <c r="BC334" s="203">
        <f t="shared" si="158"/>
        <v>0</v>
      </c>
      <c r="BD334" s="202"/>
      <c r="BE334" s="202"/>
      <c r="BF334" s="203">
        <f t="shared" si="159"/>
        <v>0</v>
      </c>
      <c r="BG334" s="202"/>
      <c r="BH334" s="202"/>
      <c r="BI334" s="203">
        <f t="shared" si="160"/>
        <v>0</v>
      </c>
      <c r="BJ334" s="202"/>
      <c r="BK334" s="202"/>
      <c r="BL334" s="203">
        <f t="shared" si="161"/>
        <v>0</v>
      </c>
      <c r="BM334" s="202"/>
      <c r="BN334" s="202"/>
      <c r="BO334" s="203">
        <f t="shared" si="162"/>
        <v>0</v>
      </c>
      <c r="BP334" s="202"/>
      <c r="BQ334" s="202"/>
      <c r="BR334" s="203">
        <f t="shared" si="163"/>
        <v>0</v>
      </c>
      <c r="BS334" s="202"/>
      <c r="BT334" s="202"/>
      <c r="BU334" s="203">
        <f t="shared" si="164"/>
        <v>0</v>
      </c>
      <c r="BV334" s="202"/>
      <c r="BW334" s="202"/>
      <c r="BX334" s="203">
        <f t="shared" si="165"/>
        <v>0</v>
      </c>
      <c r="BY334" s="202"/>
      <c r="BZ334" s="202"/>
      <c r="CA334" s="203">
        <f t="shared" si="166"/>
        <v>0</v>
      </c>
      <c r="CB334" s="202"/>
      <c r="CC334" s="202"/>
      <c r="CD334" s="203">
        <f t="shared" si="167"/>
        <v>0</v>
      </c>
      <c r="CE334" s="202"/>
      <c r="CF334" s="202"/>
      <c r="CG334" s="203">
        <f t="shared" si="168"/>
        <v>0</v>
      </c>
      <c r="CH334" s="202"/>
      <c r="CI334" s="202"/>
      <c r="CJ334" s="203">
        <f t="shared" si="169"/>
        <v>0</v>
      </c>
    </row>
    <row r="335" spans="2:88" x14ac:dyDescent="0.25">
      <c r="B335" s="180"/>
      <c r="C335" s="180"/>
      <c r="D335" s="181"/>
      <c r="E335" s="38">
        <f t="shared" ref="E335:E398" si="170">+$D$10</f>
        <v>45016</v>
      </c>
      <c r="F335" s="186"/>
      <c r="G335" s="203"/>
      <c r="H335" s="202"/>
      <c r="I335" s="202"/>
      <c r="J335" s="203">
        <f t="shared" si="143"/>
        <v>0</v>
      </c>
      <c r="K335" s="202"/>
      <c r="L335" s="202"/>
      <c r="M335" s="203">
        <f t="shared" si="144"/>
        <v>0</v>
      </c>
      <c r="N335" s="202"/>
      <c r="O335" s="202"/>
      <c r="P335" s="203">
        <f t="shared" si="145"/>
        <v>0</v>
      </c>
      <c r="Q335" s="202"/>
      <c r="R335" s="202"/>
      <c r="S335" s="203">
        <f t="shared" si="146"/>
        <v>0</v>
      </c>
      <c r="T335" s="202"/>
      <c r="U335" s="202"/>
      <c r="V335" s="203">
        <f t="shared" si="147"/>
        <v>0</v>
      </c>
      <c r="W335" s="202"/>
      <c r="X335" s="202"/>
      <c r="Y335" s="203">
        <f t="shared" si="148"/>
        <v>0</v>
      </c>
      <c r="Z335" s="202"/>
      <c r="AA335" s="202"/>
      <c r="AB335" s="203">
        <f t="shared" si="149"/>
        <v>0</v>
      </c>
      <c r="AC335" s="202"/>
      <c r="AD335" s="202"/>
      <c r="AE335" s="203">
        <f t="shared" si="150"/>
        <v>0</v>
      </c>
      <c r="AF335" s="202"/>
      <c r="AG335" s="202"/>
      <c r="AH335" s="203">
        <f t="shared" si="151"/>
        <v>0</v>
      </c>
      <c r="AI335" s="202"/>
      <c r="AJ335" s="202"/>
      <c r="AK335" s="203">
        <f t="shared" si="152"/>
        <v>0</v>
      </c>
      <c r="AL335" s="202"/>
      <c r="AM335" s="202"/>
      <c r="AN335" s="203">
        <f t="shared" si="153"/>
        <v>0</v>
      </c>
      <c r="AO335" s="202"/>
      <c r="AP335" s="202"/>
      <c r="AQ335" s="203">
        <f t="shared" si="154"/>
        <v>0</v>
      </c>
      <c r="AR335" s="202"/>
      <c r="AS335" s="202"/>
      <c r="AT335" s="203">
        <f t="shared" si="155"/>
        <v>0</v>
      </c>
      <c r="AU335" s="202"/>
      <c r="AV335" s="202"/>
      <c r="AW335" s="203">
        <f t="shared" si="156"/>
        <v>0</v>
      </c>
      <c r="AX335" s="202"/>
      <c r="AY335" s="202"/>
      <c r="AZ335" s="203">
        <f t="shared" si="157"/>
        <v>0</v>
      </c>
      <c r="BA335" s="202"/>
      <c r="BB335" s="202"/>
      <c r="BC335" s="203">
        <f t="shared" si="158"/>
        <v>0</v>
      </c>
      <c r="BD335" s="202"/>
      <c r="BE335" s="202"/>
      <c r="BF335" s="203">
        <f t="shared" si="159"/>
        <v>0</v>
      </c>
      <c r="BG335" s="202"/>
      <c r="BH335" s="202"/>
      <c r="BI335" s="203">
        <f t="shared" si="160"/>
        <v>0</v>
      </c>
      <c r="BJ335" s="202"/>
      <c r="BK335" s="202"/>
      <c r="BL335" s="203">
        <f t="shared" si="161"/>
        <v>0</v>
      </c>
      <c r="BM335" s="202"/>
      <c r="BN335" s="202"/>
      <c r="BO335" s="203">
        <f t="shared" si="162"/>
        <v>0</v>
      </c>
      <c r="BP335" s="202"/>
      <c r="BQ335" s="202"/>
      <c r="BR335" s="203">
        <f t="shared" si="163"/>
        <v>0</v>
      </c>
      <c r="BS335" s="202"/>
      <c r="BT335" s="202"/>
      <c r="BU335" s="203">
        <f t="shared" si="164"/>
        <v>0</v>
      </c>
      <c r="BV335" s="202"/>
      <c r="BW335" s="202"/>
      <c r="BX335" s="203">
        <f t="shared" si="165"/>
        <v>0</v>
      </c>
      <c r="BY335" s="202"/>
      <c r="BZ335" s="202"/>
      <c r="CA335" s="203">
        <f t="shared" si="166"/>
        <v>0</v>
      </c>
      <c r="CB335" s="202"/>
      <c r="CC335" s="202"/>
      <c r="CD335" s="203">
        <f t="shared" si="167"/>
        <v>0</v>
      </c>
      <c r="CE335" s="202"/>
      <c r="CF335" s="202"/>
      <c r="CG335" s="203">
        <f t="shared" si="168"/>
        <v>0</v>
      </c>
      <c r="CH335" s="202"/>
      <c r="CI335" s="202"/>
      <c r="CJ335" s="203">
        <f t="shared" si="169"/>
        <v>0</v>
      </c>
    </row>
    <row r="336" spans="2:88" x14ac:dyDescent="0.25">
      <c r="B336" s="180"/>
      <c r="C336" s="180"/>
      <c r="D336" s="181"/>
      <c r="E336" s="38">
        <f t="shared" si="170"/>
        <v>45016</v>
      </c>
      <c r="F336" s="186"/>
      <c r="G336" s="203"/>
      <c r="H336" s="202"/>
      <c r="I336" s="202"/>
      <c r="J336" s="203">
        <f t="shared" ref="J336:J399" si="171">SUM(H336:I336)</f>
        <v>0</v>
      </c>
      <c r="K336" s="202"/>
      <c r="L336" s="202"/>
      <c r="M336" s="203">
        <f t="shared" ref="M336:M399" si="172">SUM(K336:L336)</f>
        <v>0</v>
      </c>
      <c r="N336" s="202"/>
      <c r="O336" s="202"/>
      <c r="P336" s="203">
        <f t="shared" ref="P336:P399" si="173">SUM(N336:O336)</f>
        <v>0</v>
      </c>
      <c r="Q336" s="202"/>
      <c r="R336" s="202"/>
      <c r="S336" s="203">
        <f t="shared" ref="S336:S399" si="174">SUM(Q336:R336)</f>
        <v>0</v>
      </c>
      <c r="T336" s="202"/>
      <c r="U336" s="202"/>
      <c r="V336" s="203">
        <f t="shared" ref="V336:V399" si="175">SUM(T336:U336)</f>
        <v>0</v>
      </c>
      <c r="W336" s="202"/>
      <c r="X336" s="202"/>
      <c r="Y336" s="203">
        <f t="shared" ref="Y336:Y399" si="176">SUM(W336:X336)</f>
        <v>0</v>
      </c>
      <c r="Z336" s="202"/>
      <c r="AA336" s="202"/>
      <c r="AB336" s="203">
        <f t="shared" ref="AB336:AB399" si="177">SUM(Z336:AA336)</f>
        <v>0</v>
      </c>
      <c r="AC336" s="202"/>
      <c r="AD336" s="202"/>
      <c r="AE336" s="203">
        <f t="shared" ref="AE336:AE399" si="178">SUM(AC336:AD336)</f>
        <v>0</v>
      </c>
      <c r="AF336" s="202"/>
      <c r="AG336" s="202"/>
      <c r="AH336" s="203">
        <f t="shared" ref="AH336:AH399" si="179">SUM(AF336:AG336)</f>
        <v>0</v>
      </c>
      <c r="AI336" s="202"/>
      <c r="AJ336" s="202"/>
      <c r="AK336" s="203">
        <f t="shared" ref="AK336:AK399" si="180">SUM(AI336:AJ336)</f>
        <v>0</v>
      </c>
      <c r="AL336" s="202"/>
      <c r="AM336" s="202"/>
      <c r="AN336" s="203">
        <f t="shared" ref="AN336:AN399" si="181">SUM(AL336:AM336)</f>
        <v>0</v>
      </c>
      <c r="AO336" s="202"/>
      <c r="AP336" s="202"/>
      <c r="AQ336" s="203">
        <f t="shared" ref="AQ336:AQ399" si="182">SUM(AO336:AP336)</f>
        <v>0</v>
      </c>
      <c r="AR336" s="202"/>
      <c r="AS336" s="202"/>
      <c r="AT336" s="203">
        <f t="shared" ref="AT336:AT399" si="183">SUM(AR336:AS336)</f>
        <v>0</v>
      </c>
      <c r="AU336" s="202"/>
      <c r="AV336" s="202"/>
      <c r="AW336" s="203">
        <f t="shared" ref="AW336:AW399" si="184">SUM(AU336:AV336)</f>
        <v>0</v>
      </c>
      <c r="AX336" s="202"/>
      <c r="AY336" s="202"/>
      <c r="AZ336" s="203">
        <f t="shared" ref="AZ336:AZ399" si="185">SUM(AX336:AY336)</f>
        <v>0</v>
      </c>
      <c r="BA336" s="202"/>
      <c r="BB336" s="202"/>
      <c r="BC336" s="203">
        <f t="shared" ref="BC336:BC399" si="186">SUM(BA336:BB336)</f>
        <v>0</v>
      </c>
      <c r="BD336" s="202"/>
      <c r="BE336" s="202"/>
      <c r="BF336" s="203">
        <f t="shared" ref="BF336:BF399" si="187">SUM(BD336:BE336)</f>
        <v>0</v>
      </c>
      <c r="BG336" s="202"/>
      <c r="BH336" s="202"/>
      <c r="BI336" s="203">
        <f t="shared" ref="BI336:BI399" si="188">SUM(BG336:BH336)</f>
        <v>0</v>
      </c>
      <c r="BJ336" s="202"/>
      <c r="BK336" s="202"/>
      <c r="BL336" s="203">
        <f t="shared" ref="BL336:BL399" si="189">SUM(BJ336:BK336)</f>
        <v>0</v>
      </c>
      <c r="BM336" s="202"/>
      <c r="BN336" s="202"/>
      <c r="BO336" s="203">
        <f t="shared" ref="BO336:BO399" si="190">SUM(BM336:BN336)</f>
        <v>0</v>
      </c>
      <c r="BP336" s="202"/>
      <c r="BQ336" s="202"/>
      <c r="BR336" s="203">
        <f t="shared" ref="BR336:BR399" si="191">SUM(BP336:BQ336)</f>
        <v>0</v>
      </c>
      <c r="BS336" s="202"/>
      <c r="BT336" s="202"/>
      <c r="BU336" s="203">
        <f t="shared" ref="BU336:BU399" si="192">SUM(BS336:BT336)</f>
        <v>0</v>
      </c>
      <c r="BV336" s="202"/>
      <c r="BW336" s="202"/>
      <c r="BX336" s="203">
        <f t="shared" ref="BX336:BX399" si="193">SUM(BV336:BW336)</f>
        <v>0</v>
      </c>
      <c r="BY336" s="202"/>
      <c r="BZ336" s="202"/>
      <c r="CA336" s="203">
        <f t="shared" ref="CA336:CA399" si="194">SUM(BY336:BZ336)</f>
        <v>0</v>
      </c>
      <c r="CB336" s="202"/>
      <c r="CC336" s="202"/>
      <c r="CD336" s="203">
        <f t="shared" ref="CD336:CD399" si="195">SUM(CB336:CC336)</f>
        <v>0</v>
      </c>
      <c r="CE336" s="202"/>
      <c r="CF336" s="202"/>
      <c r="CG336" s="203">
        <f t="shared" ref="CG336:CG399" si="196">SUM(CE336:CF336)</f>
        <v>0</v>
      </c>
      <c r="CH336" s="202"/>
      <c r="CI336" s="202"/>
      <c r="CJ336" s="203">
        <f t="shared" ref="CJ336:CJ399" si="197">SUM(CH336:CI336)</f>
        <v>0</v>
      </c>
    </row>
    <row r="337" spans="2:88" x14ac:dyDescent="0.25">
      <c r="B337" s="180"/>
      <c r="C337" s="180"/>
      <c r="D337" s="181"/>
      <c r="E337" s="38">
        <f t="shared" si="170"/>
        <v>45016</v>
      </c>
      <c r="F337" s="186"/>
      <c r="G337" s="203"/>
      <c r="H337" s="202"/>
      <c r="I337" s="202"/>
      <c r="J337" s="203">
        <f t="shared" si="171"/>
        <v>0</v>
      </c>
      <c r="K337" s="202"/>
      <c r="L337" s="202"/>
      <c r="M337" s="203">
        <f t="shared" si="172"/>
        <v>0</v>
      </c>
      <c r="N337" s="202"/>
      <c r="O337" s="202"/>
      <c r="P337" s="203">
        <f t="shared" si="173"/>
        <v>0</v>
      </c>
      <c r="Q337" s="202"/>
      <c r="R337" s="202"/>
      <c r="S337" s="203">
        <f t="shared" si="174"/>
        <v>0</v>
      </c>
      <c r="T337" s="202"/>
      <c r="U337" s="202"/>
      <c r="V337" s="203">
        <f t="shared" si="175"/>
        <v>0</v>
      </c>
      <c r="W337" s="202"/>
      <c r="X337" s="202"/>
      <c r="Y337" s="203">
        <f t="shared" si="176"/>
        <v>0</v>
      </c>
      <c r="Z337" s="202"/>
      <c r="AA337" s="202"/>
      <c r="AB337" s="203">
        <f t="shared" si="177"/>
        <v>0</v>
      </c>
      <c r="AC337" s="202"/>
      <c r="AD337" s="202"/>
      <c r="AE337" s="203">
        <f t="shared" si="178"/>
        <v>0</v>
      </c>
      <c r="AF337" s="202"/>
      <c r="AG337" s="202"/>
      <c r="AH337" s="203">
        <f t="shared" si="179"/>
        <v>0</v>
      </c>
      <c r="AI337" s="202"/>
      <c r="AJ337" s="202"/>
      <c r="AK337" s="203">
        <f t="shared" si="180"/>
        <v>0</v>
      </c>
      <c r="AL337" s="202"/>
      <c r="AM337" s="202"/>
      <c r="AN337" s="203">
        <f t="shared" si="181"/>
        <v>0</v>
      </c>
      <c r="AO337" s="202"/>
      <c r="AP337" s="202"/>
      <c r="AQ337" s="203">
        <f t="shared" si="182"/>
        <v>0</v>
      </c>
      <c r="AR337" s="202"/>
      <c r="AS337" s="202"/>
      <c r="AT337" s="203">
        <f t="shared" si="183"/>
        <v>0</v>
      </c>
      <c r="AU337" s="202"/>
      <c r="AV337" s="202"/>
      <c r="AW337" s="203">
        <f t="shared" si="184"/>
        <v>0</v>
      </c>
      <c r="AX337" s="202"/>
      <c r="AY337" s="202"/>
      <c r="AZ337" s="203">
        <f t="shared" si="185"/>
        <v>0</v>
      </c>
      <c r="BA337" s="202"/>
      <c r="BB337" s="202"/>
      <c r="BC337" s="203">
        <f t="shared" si="186"/>
        <v>0</v>
      </c>
      <c r="BD337" s="202"/>
      <c r="BE337" s="202"/>
      <c r="BF337" s="203">
        <f t="shared" si="187"/>
        <v>0</v>
      </c>
      <c r="BG337" s="202"/>
      <c r="BH337" s="202"/>
      <c r="BI337" s="203">
        <f t="shared" si="188"/>
        <v>0</v>
      </c>
      <c r="BJ337" s="202"/>
      <c r="BK337" s="202"/>
      <c r="BL337" s="203">
        <f t="shared" si="189"/>
        <v>0</v>
      </c>
      <c r="BM337" s="202"/>
      <c r="BN337" s="202"/>
      <c r="BO337" s="203">
        <f t="shared" si="190"/>
        <v>0</v>
      </c>
      <c r="BP337" s="202"/>
      <c r="BQ337" s="202"/>
      <c r="BR337" s="203">
        <f t="shared" si="191"/>
        <v>0</v>
      </c>
      <c r="BS337" s="202"/>
      <c r="BT337" s="202"/>
      <c r="BU337" s="203">
        <f t="shared" si="192"/>
        <v>0</v>
      </c>
      <c r="BV337" s="202"/>
      <c r="BW337" s="202"/>
      <c r="BX337" s="203">
        <f t="shared" si="193"/>
        <v>0</v>
      </c>
      <c r="BY337" s="202"/>
      <c r="BZ337" s="202"/>
      <c r="CA337" s="203">
        <f t="shared" si="194"/>
        <v>0</v>
      </c>
      <c r="CB337" s="202"/>
      <c r="CC337" s="202"/>
      <c r="CD337" s="203">
        <f t="shared" si="195"/>
        <v>0</v>
      </c>
      <c r="CE337" s="202"/>
      <c r="CF337" s="202"/>
      <c r="CG337" s="203">
        <f t="shared" si="196"/>
        <v>0</v>
      </c>
      <c r="CH337" s="202"/>
      <c r="CI337" s="202"/>
      <c r="CJ337" s="203">
        <f t="shared" si="197"/>
        <v>0</v>
      </c>
    </row>
    <row r="338" spans="2:88" x14ac:dyDescent="0.25">
      <c r="B338" s="180"/>
      <c r="C338" s="180"/>
      <c r="D338" s="181"/>
      <c r="E338" s="38">
        <f t="shared" si="170"/>
        <v>45016</v>
      </c>
      <c r="F338" s="186"/>
      <c r="G338" s="203"/>
      <c r="H338" s="202"/>
      <c r="I338" s="202"/>
      <c r="J338" s="203">
        <f t="shared" si="171"/>
        <v>0</v>
      </c>
      <c r="K338" s="202"/>
      <c r="L338" s="202"/>
      <c r="M338" s="203">
        <f t="shared" si="172"/>
        <v>0</v>
      </c>
      <c r="N338" s="202"/>
      <c r="O338" s="202"/>
      <c r="P338" s="203">
        <f t="shared" si="173"/>
        <v>0</v>
      </c>
      <c r="Q338" s="202"/>
      <c r="R338" s="202"/>
      <c r="S338" s="203">
        <f t="shared" si="174"/>
        <v>0</v>
      </c>
      <c r="T338" s="202"/>
      <c r="U338" s="202"/>
      <c r="V338" s="203">
        <f t="shared" si="175"/>
        <v>0</v>
      </c>
      <c r="W338" s="202"/>
      <c r="X338" s="202"/>
      <c r="Y338" s="203">
        <f t="shared" si="176"/>
        <v>0</v>
      </c>
      <c r="Z338" s="202"/>
      <c r="AA338" s="202"/>
      <c r="AB338" s="203">
        <f t="shared" si="177"/>
        <v>0</v>
      </c>
      <c r="AC338" s="202"/>
      <c r="AD338" s="202"/>
      <c r="AE338" s="203">
        <f t="shared" si="178"/>
        <v>0</v>
      </c>
      <c r="AF338" s="202"/>
      <c r="AG338" s="202"/>
      <c r="AH338" s="203">
        <f t="shared" si="179"/>
        <v>0</v>
      </c>
      <c r="AI338" s="202"/>
      <c r="AJ338" s="202"/>
      <c r="AK338" s="203">
        <f t="shared" si="180"/>
        <v>0</v>
      </c>
      <c r="AL338" s="202"/>
      <c r="AM338" s="202"/>
      <c r="AN338" s="203">
        <f t="shared" si="181"/>
        <v>0</v>
      </c>
      <c r="AO338" s="202"/>
      <c r="AP338" s="202"/>
      <c r="AQ338" s="203">
        <f t="shared" si="182"/>
        <v>0</v>
      </c>
      <c r="AR338" s="202"/>
      <c r="AS338" s="202"/>
      <c r="AT338" s="203">
        <f t="shared" si="183"/>
        <v>0</v>
      </c>
      <c r="AU338" s="202"/>
      <c r="AV338" s="202"/>
      <c r="AW338" s="203">
        <f t="shared" si="184"/>
        <v>0</v>
      </c>
      <c r="AX338" s="202"/>
      <c r="AY338" s="202"/>
      <c r="AZ338" s="203">
        <f t="shared" si="185"/>
        <v>0</v>
      </c>
      <c r="BA338" s="202"/>
      <c r="BB338" s="202"/>
      <c r="BC338" s="203">
        <f t="shared" si="186"/>
        <v>0</v>
      </c>
      <c r="BD338" s="202"/>
      <c r="BE338" s="202"/>
      <c r="BF338" s="203">
        <f t="shared" si="187"/>
        <v>0</v>
      </c>
      <c r="BG338" s="202"/>
      <c r="BH338" s="202"/>
      <c r="BI338" s="203">
        <f t="shared" si="188"/>
        <v>0</v>
      </c>
      <c r="BJ338" s="202"/>
      <c r="BK338" s="202"/>
      <c r="BL338" s="203">
        <f t="shared" si="189"/>
        <v>0</v>
      </c>
      <c r="BM338" s="202"/>
      <c r="BN338" s="202"/>
      <c r="BO338" s="203">
        <f t="shared" si="190"/>
        <v>0</v>
      </c>
      <c r="BP338" s="202"/>
      <c r="BQ338" s="202"/>
      <c r="BR338" s="203">
        <f t="shared" si="191"/>
        <v>0</v>
      </c>
      <c r="BS338" s="202"/>
      <c r="BT338" s="202"/>
      <c r="BU338" s="203">
        <f t="shared" si="192"/>
        <v>0</v>
      </c>
      <c r="BV338" s="202"/>
      <c r="BW338" s="202"/>
      <c r="BX338" s="203">
        <f t="shared" si="193"/>
        <v>0</v>
      </c>
      <c r="BY338" s="202"/>
      <c r="BZ338" s="202"/>
      <c r="CA338" s="203">
        <f t="shared" si="194"/>
        <v>0</v>
      </c>
      <c r="CB338" s="202"/>
      <c r="CC338" s="202"/>
      <c r="CD338" s="203">
        <f t="shared" si="195"/>
        <v>0</v>
      </c>
      <c r="CE338" s="202"/>
      <c r="CF338" s="202"/>
      <c r="CG338" s="203">
        <f t="shared" si="196"/>
        <v>0</v>
      </c>
      <c r="CH338" s="202"/>
      <c r="CI338" s="202"/>
      <c r="CJ338" s="203">
        <f t="shared" si="197"/>
        <v>0</v>
      </c>
    </row>
    <row r="339" spans="2:88" x14ac:dyDescent="0.25">
      <c r="B339" s="180"/>
      <c r="C339" s="180"/>
      <c r="D339" s="181"/>
      <c r="E339" s="38">
        <f t="shared" si="170"/>
        <v>45016</v>
      </c>
      <c r="F339" s="186"/>
      <c r="G339" s="203"/>
      <c r="H339" s="202"/>
      <c r="I339" s="202"/>
      <c r="J339" s="203">
        <f t="shared" si="171"/>
        <v>0</v>
      </c>
      <c r="K339" s="202"/>
      <c r="L339" s="202"/>
      <c r="M339" s="203">
        <f t="shared" si="172"/>
        <v>0</v>
      </c>
      <c r="N339" s="202"/>
      <c r="O339" s="202"/>
      <c r="P339" s="203">
        <f t="shared" si="173"/>
        <v>0</v>
      </c>
      <c r="Q339" s="202"/>
      <c r="R339" s="202"/>
      <c r="S339" s="203">
        <f t="shared" si="174"/>
        <v>0</v>
      </c>
      <c r="T339" s="202"/>
      <c r="U339" s="202"/>
      <c r="V339" s="203">
        <f t="shared" si="175"/>
        <v>0</v>
      </c>
      <c r="W339" s="202"/>
      <c r="X339" s="202"/>
      <c r="Y339" s="203">
        <f t="shared" si="176"/>
        <v>0</v>
      </c>
      <c r="Z339" s="202"/>
      <c r="AA339" s="202"/>
      <c r="AB339" s="203">
        <f t="shared" si="177"/>
        <v>0</v>
      </c>
      <c r="AC339" s="202"/>
      <c r="AD339" s="202"/>
      <c r="AE339" s="203">
        <f t="shared" si="178"/>
        <v>0</v>
      </c>
      <c r="AF339" s="202"/>
      <c r="AG339" s="202"/>
      <c r="AH339" s="203">
        <f t="shared" si="179"/>
        <v>0</v>
      </c>
      <c r="AI339" s="202"/>
      <c r="AJ339" s="202"/>
      <c r="AK339" s="203">
        <f t="shared" si="180"/>
        <v>0</v>
      </c>
      <c r="AL339" s="202"/>
      <c r="AM339" s="202"/>
      <c r="AN339" s="203">
        <f t="shared" si="181"/>
        <v>0</v>
      </c>
      <c r="AO339" s="202"/>
      <c r="AP339" s="202"/>
      <c r="AQ339" s="203">
        <f t="shared" si="182"/>
        <v>0</v>
      </c>
      <c r="AR339" s="202"/>
      <c r="AS339" s="202"/>
      <c r="AT339" s="203">
        <f t="shared" si="183"/>
        <v>0</v>
      </c>
      <c r="AU339" s="202"/>
      <c r="AV339" s="202"/>
      <c r="AW339" s="203">
        <f t="shared" si="184"/>
        <v>0</v>
      </c>
      <c r="AX339" s="202"/>
      <c r="AY339" s="202"/>
      <c r="AZ339" s="203">
        <f t="shared" si="185"/>
        <v>0</v>
      </c>
      <c r="BA339" s="202"/>
      <c r="BB339" s="202"/>
      <c r="BC339" s="203">
        <f t="shared" si="186"/>
        <v>0</v>
      </c>
      <c r="BD339" s="202"/>
      <c r="BE339" s="202"/>
      <c r="BF339" s="203">
        <f t="shared" si="187"/>
        <v>0</v>
      </c>
      <c r="BG339" s="202"/>
      <c r="BH339" s="202"/>
      <c r="BI339" s="203">
        <f t="shared" si="188"/>
        <v>0</v>
      </c>
      <c r="BJ339" s="202"/>
      <c r="BK339" s="202"/>
      <c r="BL339" s="203">
        <f t="shared" si="189"/>
        <v>0</v>
      </c>
      <c r="BM339" s="202"/>
      <c r="BN339" s="202"/>
      <c r="BO339" s="203">
        <f t="shared" si="190"/>
        <v>0</v>
      </c>
      <c r="BP339" s="202"/>
      <c r="BQ339" s="202"/>
      <c r="BR339" s="203">
        <f t="shared" si="191"/>
        <v>0</v>
      </c>
      <c r="BS339" s="202"/>
      <c r="BT339" s="202"/>
      <c r="BU339" s="203">
        <f t="shared" si="192"/>
        <v>0</v>
      </c>
      <c r="BV339" s="202"/>
      <c r="BW339" s="202"/>
      <c r="BX339" s="203">
        <f t="shared" si="193"/>
        <v>0</v>
      </c>
      <c r="BY339" s="202"/>
      <c r="BZ339" s="202"/>
      <c r="CA339" s="203">
        <f t="shared" si="194"/>
        <v>0</v>
      </c>
      <c r="CB339" s="202"/>
      <c r="CC339" s="202"/>
      <c r="CD339" s="203">
        <f t="shared" si="195"/>
        <v>0</v>
      </c>
      <c r="CE339" s="202"/>
      <c r="CF339" s="202"/>
      <c r="CG339" s="203">
        <f t="shared" si="196"/>
        <v>0</v>
      </c>
      <c r="CH339" s="202"/>
      <c r="CI339" s="202"/>
      <c r="CJ339" s="203">
        <f t="shared" si="197"/>
        <v>0</v>
      </c>
    </row>
    <row r="340" spans="2:88" x14ac:dyDescent="0.25">
      <c r="B340" s="180"/>
      <c r="C340" s="180"/>
      <c r="D340" s="181"/>
      <c r="E340" s="38">
        <f t="shared" si="170"/>
        <v>45016</v>
      </c>
      <c r="F340" s="186"/>
      <c r="G340" s="203"/>
      <c r="H340" s="202"/>
      <c r="I340" s="202"/>
      <c r="J340" s="203">
        <f t="shared" si="171"/>
        <v>0</v>
      </c>
      <c r="K340" s="202"/>
      <c r="L340" s="202"/>
      <c r="M340" s="203">
        <f t="shared" si="172"/>
        <v>0</v>
      </c>
      <c r="N340" s="202"/>
      <c r="O340" s="202"/>
      <c r="P340" s="203">
        <f t="shared" si="173"/>
        <v>0</v>
      </c>
      <c r="Q340" s="202"/>
      <c r="R340" s="202"/>
      <c r="S340" s="203">
        <f t="shared" si="174"/>
        <v>0</v>
      </c>
      <c r="T340" s="202"/>
      <c r="U340" s="202"/>
      <c r="V340" s="203">
        <f t="shared" si="175"/>
        <v>0</v>
      </c>
      <c r="W340" s="202"/>
      <c r="X340" s="202"/>
      <c r="Y340" s="203">
        <f t="shared" si="176"/>
        <v>0</v>
      </c>
      <c r="Z340" s="202"/>
      <c r="AA340" s="202"/>
      <c r="AB340" s="203">
        <f t="shared" si="177"/>
        <v>0</v>
      </c>
      <c r="AC340" s="202"/>
      <c r="AD340" s="202"/>
      <c r="AE340" s="203">
        <f t="shared" si="178"/>
        <v>0</v>
      </c>
      <c r="AF340" s="202"/>
      <c r="AG340" s="202"/>
      <c r="AH340" s="203">
        <f t="shared" si="179"/>
        <v>0</v>
      </c>
      <c r="AI340" s="202"/>
      <c r="AJ340" s="202"/>
      <c r="AK340" s="203">
        <f t="shared" si="180"/>
        <v>0</v>
      </c>
      <c r="AL340" s="202"/>
      <c r="AM340" s="202"/>
      <c r="AN340" s="203">
        <f t="shared" si="181"/>
        <v>0</v>
      </c>
      <c r="AO340" s="202"/>
      <c r="AP340" s="202"/>
      <c r="AQ340" s="203">
        <f t="shared" si="182"/>
        <v>0</v>
      </c>
      <c r="AR340" s="202"/>
      <c r="AS340" s="202"/>
      <c r="AT340" s="203">
        <f t="shared" si="183"/>
        <v>0</v>
      </c>
      <c r="AU340" s="202"/>
      <c r="AV340" s="202"/>
      <c r="AW340" s="203">
        <f t="shared" si="184"/>
        <v>0</v>
      </c>
      <c r="AX340" s="202"/>
      <c r="AY340" s="202"/>
      <c r="AZ340" s="203">
        <f t="shared" si="185"/>
        <v>0</v>
      </c>
      <c r="BA340" s="202"/>
      <c r="BB340" s="202"/>
      <c r="BC340" s="203">
        <f t="shared" si="186"/>
        <v>0</v>
      </c>
      <c r="BD340" s="202"/>
      <c r="BE340" s="202"/>
      <c r="BF340" s="203">
        <f t="shared" si="187"/>
        <v>0</v>
      </c>
      <c r="BG340" s="202"/>
      <c r="BH340" s="202"/>
      <c r="BI340" s="203">
        <f t="shared" si="188"/>
        <v>0</v>
      </c>
      <c r="BJ340" s="202"/>
      <c r="BK340" s="202"/>
      <c r="BL340" s="203">
        <f t="shared" si="189"/>
        <v>0</v>
      </c>
      <c r="BM340" s="202"/>
      <c r="BN340" s="202"/>
      <c r="BO340" s="203">
        <f t="shared" si="190"/>
        <v>0</v>
      </c>
      <c r="BP340" s="202"/>
      <c r="BQ340" s="202"/>
      <c r="BR340" s="203">
        <f t="shared" si="191"/>
        <v>0</v>
      </c>
      <c r="BS340" s="202"/>
      <c r="BT340" s="202"/>
      <c r="BU340" s="203">
        <f t="shared" si="192"/>
        <v>0</v>
      </c>
      <c r="BV340" s="202"/>
      <c r="BW340" s="202"/>
      <c r="BX340" s="203">
        <f t="shared" si="193"/>
        <v>0</v>
      </c>
      <c r="BY340" s="202"/>
      <c r="BZ340" s="202"/>
      <c r="CA340" s="203">
        <f t="shared" si="194"/>
        <v>0</v>
      </c>
      <c r="CB340" s="202"/>
      <c r="CC340" s="202"/>
      <c r="CD340" s="203">
        <f t="shared" si="195"/>
        <v>0</v>
      </c>
      <c r="CE340" s="202"/>
      <c r="CF340" s="202"/>
      <c r="CG340" s="203">
        <f t="shared" si="196"/>
        <v>0</v>
      </c>
      <c r="CH340" s="202"/>
      <c r="CI340" s="202"/>
      <c r="CJ340" s="203">
        <f t="shared" si="197"/>
        <v>0</v>
      </c>
    </row>
    <row r="341" spans="2:88" x14ac:dyDescent="0.25">
      <c r="B341" s="180"/>
      <c r="C341" s="180"/>
      <c r="D341" s="181"/>
      <c r="E341" s="38">
        <f t="shared" si="170"/>
        <v>45016</v>
      </c>
      <c r="F341" s="186"/>
      <c r="G341" s="203"/>
      <c r="H341" s="202"/>
      <c r="I341" s="202"/>
      <c r="J341" s="203">
        <f t="shared" si="171"/>
        <v>0</v>
      </c>
      <c r="K341" s="202"/>
      <c r="L341" s="202"/>
      <c r="M341" s="203">
        <f t="shared" si="172"/>
        <v>0</v>
      </c>
      <c r="N341" s="202"/>
      <c r="O341" s="202"/>
      <c r="P341" s="203">
        <f t="shared" si="173"/>
        <v>0</v>
      </c>
      <c r="Q341" s="202"/>
      <c r="R341" s="202"/>
      <c r="S341" s="203">
        <f t="shared" si="174"/>
        <v>0</v>
      </c>
      <c r="T341" s="202"/>
      <c r="U341" s="202"/>
      <c r="V341" s="203">
        <f t="shared" si="175"/>
        <v>0</v>
      </c>
      <c r="W341" s="202"/>
      <c r="X341" s="202"/>
      <c r="Y341" s="203">
        <f t="shared" si="176"/>
        <v>0</v>
      </c>
      <c r="Z341" s="202"/>
      <c r="AA341" s="202"/>
      <c r="AB341" s="203">
        <f t="shared" si="177"/>
        <v>0</v>
      </c>
      <c r="AC341" s="202"/>
      <c r="AD341" s="202"/>
      <c r="AE341" s="203">
        <f t="shared" si="178"/>
        <v>0</v>
      </c>
      <c r="AF341" s="202"/>
      <c r="AG341" s="202"/>
      <c r="AH341" s="203">
        <f t="shared" si="179"/>
        <v>0</v>
      </c>
      <c r="AI341" s="202"/>
      <c r="AJ341" s="202"/>
      <c r="AK341" s="203">
        <f t="shared" si="180"/>
        <v>0</v>
      </c>
      <c r="AL341" s="202"/>
      <c r="AM341" s="202"/>
      <c r="AN341" s="203">
        <f t="shared" si="181"/>
        <v>0</v>
      </c>
      <c r="AO341" s="202"/>
      <c r="AP341" s="202"/>
      <c r="AQ341" s="203">
        <f t="shared" si="182"/>
        <v>0</v>
      </c>
      <c r="AR341" s="202"/>
      <c r="AS341" s="202"/>
      <c r="AT341" s="203">
        <f t="shared" si="183"/>
        <v>0</v>
      </c>
      <c r="AU341" s="202"/>
      <c r="AV341" s="202"/>
      <c r="AW341" s="203">
        <f t="shared" si="184"/>
        <v>0</v>
      </c>
      <c r="AX341" s="202"/>
      <c r="AY341" s="202"/>
      <c r="AZ341" s="203">
        <f t="shared" si="185"/>
        <v>0</v>
      </c>
      <c r="BA341" s="202"/>
      <c r="BB341" s="202"/>
      <c r="BC341" s="203">
        <f t="shared" si="186"/>
        <v>0</v>
      </c>
      <c r="BD341" s="202"/>
      <c r="BE341" s="202"/>
      <c r="BF341" s="203">
        <f t="shared" si="187"/>
        <v>0</v>
      </c>
      <c r="BG341" s="202"/>
      <c r="BH341" s="202"/>
      <c r="BI341" s="203">
        <f t="shared" si="188"/>
        <v>0</v>
      </c>
      <c r="BJ341" s="202"/>
      <c r="BK341" s="202"/>
      <c r="BL341" s="203">
        <f t="shared" si="189"/>
        <v>0</v>
      </c>
      <c r="BM341" s="202"/>
      <c r="BN341" s="202"/>
      <c r="BO341" s="203">
        <f t="shared" si="190"/>
        <v>0</v>
      </c>
      <c r="BP341" s="202"/>
      <c r="BQ341" s="202"/>
      <c r="BR341" s="203">
        <f t="shared" si="191"/>
        <v>0</v>
      </c>
      <c r="BS341" s="202"/>
      <c r="BT341" s="202"/>
      <c r="BU341" s="203">
        <f t="shared" si="192"/>
        <v>0</v>
      </c>
      <c r="BV341" s="202"/>
      <c r="BW341" s="202"/>
      <c r="BX341" s="203">
        <f t="shared" si="193"/>
        <v>0</v>
      </c>
      <c r="BY341" s="202"/>
      <c r="BZ341" s="202"/>
      <c r="CA341" s="203">
        <f t="shared" si="194"/>
        <v>0</v>
      </c>
      <c r="CB341" s="202"/>
      <c r="CC341" s="202"/>
      <c r="CD341" s="203">
        <f t="shared" si="195"/>
        <v>0</v>
      </c>
      <c r="CE341" s="202"/>
      <c r="CF341" s="202"/>
      <c r="CG341" s="203">
        <f t="shared" si="196"/>
        <v>0</v>
      </c>
      <c r="CH341" s="202"/>
      <c r="CI341" s="202"/>
      <c r="CJ341" s="203">
        <f t="shared" si="197"/>
        <v>0</v>
      </c>
    </row>
    <row r="342" spans="2:88" x14ac:dyDescent="0.25">
      <c r="B342" s="180"/>
      <c r="C342" s="180"/>
      <c r="D342" s="181"/>
      <c r="E342" s="38">
        <f t="shared" si="170"/>
        <v>45016</v>
      </c>
      <c r="F342" s="186"/>
      <c r="G342" s="203"/>
      <c r="H342" s="202"/>
      <c r="I342" s="202"/>
      <c r="J342" s="203">
        <f t="shared" si="171"/>
        <v>0</v>
      </c>
      <c r="K342" s="202"/>
      <c r="L342" s="202"/>
      <c r="M342" s="203">
        <f t="shared" si="172"/>
        <v>0</v>
      </c>
      <c r="N342" s="202"/>
      <c r="O342" s="202"/>
      <c r="P342" s="203">
        <f t="shared" si="173"/>
        <v>0</v>
      </c>
      <c r="Q342" s="202"/>
      <c r="R342" s="202"/>
      <c r="S342" s="203">
        <f t="shared" si="174"/>
        <v>0</v>
      </c>
      <c r="T342" s="202"/>
      <c r="U342" s="202"/>
      <c r="V342" s="203">
        <f t="shared" si="175"/>
        <v>0</v>
      </c>
      <c r="W342" s="202"/>
      <c r="X342" s="202"/>
      <c r="Y342" s="203">
        <f t="shared" si="176"/>
        <v>0</v>
      </c>
      <c r="Z342" s="202"/>
      <c r="AA342" s="202"/>
      <c r="AB342" s="203">
        <f t="shared" si="177"/>
        <v>0</v>
      </c>
      <c r="AC342" s="202"/>
      <c r="AD342" s="202"/>
      <c r="AE342" s="203">
        <f t="shared" si="178"/>
        <v>0</v>
      </c>
      <c r="AF342" s="202"/>
      <c r="AG342" s="202"/>
      <c r="AH342" s="203">
        <f t="shared" si="179"/>
        <v>0</v>
      </c>
      <c r="AI342" s="202"/>
      <c r="AJ342" s="202"/>
      <c r="AK342" s="203">
        <f t="shared" si="180"/>
        <v>0</v>
      </c>
      <c r="AL342" s="202"/>
      <c r="AM342" s="202"/>
      <c r="AN342" s="203">
        <f t="shared" si="181"/>
        <v>0</v>
      </c>
      <c r="AO342" s="202"/>
      <c r="AP342" s="202"/>
      <c r="AQ342" s="203">
        <f t="shared" si="182"/>
        <v>0</v>
      </c>
      <c r="AR342" s="202"/>
      <c r="AS342" s="202"/>
      <c r="AT342" s="203">
        <f t="shared" si="183"/>
        <v>0</v>
      </c>
      <c r="AU342" s="202"/>
      <c r="AV342" s="202"/>
      <c r="AW342" s="203">
        <f t="shared" si="184"/>
        <v>0</v>
      </c>
      <c r="AX342" s="202"/>
      <c r="AY342" s="202"/>
      <c r="AZ342" s="203">
        <f t="shared" si="185"/>
        <v>0</v>
      </c>
      <c r="BA342" s="202"/>
      <c r="BB342" s="202"/>
      <c r="BC342" s="203">
        <f t="shared" si="186"/>
        <v>0</v>
      </c>
      <c r="BD342" s="202"/>
      <c r="BE342" s="202"/>
      <c r="BF342" s="203">
        <f t="shared" si="187"/>
        <v>0</v>
      </c>
      <c r="BG342" s="202"/>
      <c r="BH342" s="202"/>
      <c r="BI342" s="203">
        <f t="shared" si="188"/>
        <v>0</v>
      </c>
      <c r="BJ342" s="202"/>
      <c r="BK342" s="202"/>
      <c r="BL342" s="203">
        <f t="shared" si="189"/>
        <v>0</v>
      </c>
      <c r="BM342" s="202"/>
      <c r="BN342" s="202"/>
      <c r="BO342" s="203">
        <f t="shared" si="190"/>
        <v>0</v>
      </c>
      <c r="BP342" s="202"/>
      <c r="BQ342" s="202"/>
      <c r="BR342" s="203">
        <f t="shared" si="191"/>
        <v>0</v>
      </c>
      <c r="BS342" s="202"/>
      <c r="BT342" s="202"/>
      <c r="BU342" s="203">
        <f t="shared" si="192"/>
        <v>0</v>
      </c>
      <c r="BV342" s="202"/>
      <c r="BW342" s="202"/>
      <c r="BX342" s="203">
        <f t="shared" si="193"/>
        <v>0</v>
      </c>
      <c r="BY342" s="202"/>
      <c r="BZ342" s="202"/>
      <c r="CA342" s="203">
        <f t="shared" si="194"/>
        <v>0</v>
      </c>
      <c r="CB342" s="202"/>
      <c r="CC342" s="202"/>
      <c r="CD342" s="203">
        <f t="shared" si="195"/>
        <v>0</v>
      </c>
      <c r="CE342" s="202"/>
      <c r="CF342" s="202"/>
      <c r="CG342" s="203">
        <f t="shared" si="196"/>
        <v>0</v>
      </c>
      <c r="CH342" s="202"/>
      <c r="CI342" s="202"/>
      <c r="CJ342" s="203">
        <f t="shared" si="197"/>
        <v>0</v>
      </c>
    </row>
    <row r="343" spans="2:88" x14ac:dyDescent="0.25">
      <c r="B343" s="180"/>
      <c r="C343" s="180"/>
      <c r="D343" s="181"/>
      <c r="E343" s="38">
        <f t="shared" si="170"/>
        <v>45016</v>
      </c>
      <c r="F343" s="186"/>
      <c r="G343" s="203"/>
      <c r="H343" s="202"/>
      <c r="I343" s="202"/>
      <c r="J343" s="203">
        <f t="shared" si="171"/>
        <v>0</v>
      </c>
      <c r="K343" s="202"/>
      <c r="L343" s="202"/>
      <c r="M343" s="203">
        <f t="shared" si="172"/>
        <v>0</v>
      </c>
      <c r="N343" s="202"/>
      <c r="O343" s="202"/>
      <c r="P343" s="203">
        <f t="shared" si="173"/>
        <v>0</v>
      </c>
      <c r="Q343" s="202"/>
      <c r="R343" s="202"/>
      <c r="S343" s="203">
        <f t="shared" si="174"/>
        <v>0</v>
      </c>
      <c r="T343" s="202"/>
      <c r="U343" s="202"/>
      <c r="V343" s="203">
        <f t="shared" si="175"/>
        <v>0</v>
      </c>
      <c r="W343" s="202"/>
      <c r="X343" s="202"/>
      <c r="Y343" s="203">
        <f t="shared" si="176"/>
        <v>0</v>
      </c>
      <c r="Z343" s="202"/>
      <c r="AA343" s="202"/>
      <c r="AB343" s="203">
        <f t="shared" si="177"/>
        <v>0</v>
      </c>
      <c r="AC343" s="202"/>
      <c r="AD343" s="202"/>
      <c r="AE343" s="203">
        <f t="shared" si="178"/>
        <v>0</v>
      </c>
      <c r="AF343" s="202"/>
      <c r="AG343" s="202"/>
      <c r="AH343" s="203">
        <f t="shared" si="179"/>
        <v>0</v>
      </c>
      <c r="AI343" s="202"/>
      <c r="AJ343" s="202"/>
      <c r="AK343" s="203">
        <f t="shared" si="180"/>
        <v>0</v>
      </c>
      <c r="AL343" s="202"/>
      <c r="AM343" s="202"/>
      <c r="AN343" s="203">
        <f t="shared" si="181"/>
        <v>0</v>
      </c>
      <c r="AO343" s="202"/>
      <c r="AP343" s="202"/>
      <c r="AQ343" s="203">
        <f t="shared" si="182"/>
        <v>0</v>
      </c>
      <c r="AR343" s="202"/>
      <c r="AS343" s="202"/>
      <c r="AT343" s="203">
        <f t="shared" si="183"/>
        <v>0</v>
      </c>
      <c r="AU343" s="202"/>
      <c r="AV343" s="202"/>
      <c r="AW343" s="203">
        <f t="shared" si="184"/>
        <v>0</v>
      </c>
      <c r="AX343" s="202"/>
      <c r="AY343" s="202"/>
      <c r="AZ343" s="203">
        <f t="shared" si="185"/>
        <v>0</v>
      </c>
      <c r="BA343" s="202"/>
      <c r="BB343" s="202"/>
      <c r="BC343" s="203">
        <f t="shared" si="186"/>
        <v>0</v>
      </c>
      <c r="BD343" s="202"/>
      <c r="BE343" s="202"/>
      <c r="BF343" s="203">
        <f t="shared" si="187"/>
        <v>0</v>
      </c>
      <c r="BG343" s="202"/>
      <c r="BH343" s="202"/>
      <c r="BI343" s="203">
        <f t="shared" si="188"/>
        <v>0</v>
      </c>
      <c r="BJ343" s="202"/>
      <c r="BK343" s="202"/>
      <c r="BL343" s="203">
        <f t="shared" si="189"/>
        <v>0</v>
      </c>
      <c r="BM343" s="202"/>
      <c r="BN343" s="202"/>
      <c r="BO343" s="203">
        <f t="shared" si="190"/>
        <v>0</v>
      </c>
      <c r="BP343" s="202"/>
      <c r="BQ343" s="202"/>
      <c r="BR343" s="203">
        <f t="shared" si="191"/>
        <v>0</v>
      </c>
      <c r="BS343" s="202"/>
      <c r="BT343" s="202"/>
      <c r="BU343" s="203">
        <f t="shared" si="192"/>
        <v>0</v>
      </c>
      <c r="BV343" s="202"/>
      <c r="BW343" s="202"/>
      <c r="BX343" s="203">
        <f t="shared" si="193"/>
        <v>0</v>
      </c>
      <c r="BY343" s="202"/>
      <c r="BZ343" s="202"/>
      <c r="CA343" s="203">
        <f t="shared" si="194"/>
        <v>0</v>
      </c>
      <c r="CB343" s="202"/>
      <c r="CC343" s="202"/>
      <c r="CD343" s="203">
        <f t="shared" si="195"/>
        <v>0</v>
      </c>
      <c r="CE343" s="202"/>
      <c r="CF343" s="202"/>
      <c r="CG343" s="203">
        <f t="shared" si="196"/>
        <v>0</v>
      </c>
      <c r="CH343" s="202"/>
      <c r="CI343" s="202"/>
      <c r="CJ343" s="203">
        <f t="shared" si="197"/>
        <v>0</v>
      </c>
    </row>
    <row r="344" spans="2:88" x14ac:dyDescent="0.25">
      <c r="B344" s="180"/>
      <c r="C344" s="180"/>
      <c r="D344" s="181"/>
      <c r="E344" s="38">
        <f t="shared" si="170"/>
        <v>45016</v>
      </c>
      <c r="F344" s="186"/>
      <c r="G344" s="203"/>
      <c r="H344" s="202"/>
      <c r="I344" s="202"/>
      <c r="J344" s="203">
        <f t="shared" si="171"/>
        <v>0</v>
      </c>
      <c r="K344" s="202"/>
      <c r="L344" s="202"/>
      <c r="M344" s="203">
        <f t="shared" si="172"/>
        <v>0</v>
      </c>
      <c r="N344" s="202"/>
      <c r="O344" s="202"/>
      <c r="P344" s="203">
        <f t="shared" si="173"/>
        <v>0</v>
      </c>
      <c r="Q344" s="202"/>
      <c r="R344" s="202"/>
      <c r="S344" s="203">
        <f t="shared" si="174"/>
        <v>0</v>
      </c>
      <c r="T344" s="202"/>
      <c r="U344" s="202"/>
      <c r="V344" s="203">
        <f t="shared" si="175"/>
        <v>0</v>
      </c>
      <c r="W344" s="202"/>
      <c r="X344" s="202"/>
      <c r="Y344" s="203">
        <f t="shared" si="176"/>
        <v>0</v>
      </c>
      <c r="Z344" s="202"/>
      <c r="AA344" s="202"/>
      <c r="AB344" s="203">
        <f t="shared" si="177"/>
        <v>0</v>
      </c>
      <c r="AC344" s="202"/>
      <c r="AD344" s="202"/>
      <c r="AE344" s="203">
        <f t="shared" si="178"/>
        <v>0</v>
      </c>
      <c r="AF344" s="202"/>
      <c r="AG344" s="202"/>
      <c r="AH344" s="203">
        <f t="shared" si="179"/>
        <v>0</v>
      </c>
      <c r="AI344" s="202"/>
      <c r="AJ344" s="202"/>
      <c r="AK344" s="203">
        <f t="shared" si="180"/>
        <v>0</v>
      </c>
      <c r="AL344" s="202"/>
      <c r="AM344" s="202"/>
      <c r="AN344" s="203">
        <f t="shared" si="181"/>
        <v>0</v>
      </c>
      <c r="AO344" s="202"/>
      <c r="AP344" s="202"/>
      <c r="AQ344" s="203">
        <f t="shared" si="182"/>
        <v>0</v>
      </c>
      <c r="AR344" s="202"/>
      <c r="AS344" s="202"/>
      <c r="AT344" s="203">
        <f t="shared" si="183"/>
        <v>0</v>
      </c>
      <c r="AU344" s="202"/>
      <c r="AV344" s="202"/>
      <c r="AW344" s="203">
        <f t="shared" si="184"/>
        <v>0</v>
      </c>
      <c r="AX344" s="202"/>
      <c r="AY344" s="202"/>
      <c r="AZ344" s="203">
        <f t="shared" si="185"/>
        <v>0</v>
      </c>
      <c r="BA344" s="202"/>
      <c r="BB344" s="202"/>
      <c r="BC344" s="203">
        <f t="shared" si="186"/>
        <v>0</v>
      </c>
      <c r="BD344" s="202"/>
      <c r="BE344" s="202"/>
      <c r="BF344" s="203">
        <f t="shared" si="187"/>
        <v>0</v>
      </c>
      <c r="BG344" s="202"/>
      <c r="BH344" s="202"/>
      <c r="BI344" s="203">
        <f t="shared" si="188"/>
        <v>0</v>
      </c>
      <c r="BJ344" s="202"/>
      <c r="BK344" s="202"/>
      <c r="BL344" s="203">
        <f t="shared" si="189"/>
        <v>0</v>
      </c>
      <c r="BM344" s="202"/>
      <c r="BN344" s="202"/>
      <c r="BO344" s="203">
        <f t="shared" si="190"/>
        <v>0</v>
      </c>
      <c r="BP344" s="202"/>
      <c r="BQ344" s="202"/>
      <c r="BR344" s="203">
        <f t="shared" si="191"/>
        <v>0</v>
      </c>
      <c r="BS344" s="202"/>
      <c r="BT344" s="202"/>
      <c r="BU344" s="203">
        <f t="shared" si="192"/>
        <v>0</v>
      </c>
      <c r="BV344" s="202"/>
      <c r="BW344" s="202"/>
      <c r="BX344" s="203">
        <f t="shared" si="193"/>
        <v>0</v>
      </c>
      <c r="BY344" s="202"/>
      <c r="BZ344" s="202"/>
      <c r="CA344" s="203">
        <f t="shared" si="194"/>
        <v>0</v>
      </c>
      <c r="CB344" s="202"/>
      <c r="CC344" s="202"/>
      <c r="CD344" s="203">
        <f t="shared" si="195"/>
        <v>0</v>
      </c>
      <c r="CE344" s="202"/>
      <c r="CF344" s="202"/>
      <c r="CG344" s="203">
        <f t="shared" si="196"/>
        <v>0</v>
      </c>
      <c r="CH344" s="202"/>
      <c r="CI344" s="202"/>
      <c r="CJ344" s="203">
        <f t="shared" si="197"/>
        <v>0</v>
      </c>
    </row>
    <row r="345" spans="2:88" x14ac:dyDescent="0.25">
      <c r="B345" s="180"/>
      <c r="C345" s="180"/>
      <c r="D345" s="181"/>
      <c r="E345" s="38">
        <f t="shared" si="170"/>
        <v>45016</v>
      </c>
      <c r="F345" s="186"/>
      <c r="G345" s="203"/>
      <c r="H345" s="202"/>
      <c r="I345" s="202"/>
      <c r="J345" s="203">
        <f t="shared" si="171"/>
        <v>0</v>
      </c>
      <c r="K345" s="202"/>
      <c r="L345" s="202"/>
      <c r="M345" s="203">
        <f t="shared" si="172"/>
        <v>0</v>
      </c>
      <c r="N345" s="202"/>
      <c r="O345" s="202"/>
      <c r="P345" s="203">
        <f t="shared" si="173"/>
        <v>0</v>
      </c>
      <c r="Q345" s="202"/>
      <c r="R345" s="202"/>
      <c r="S345" s="203">
        <f t="shared" si="174"/>
        <v>0</v>
      </c>
      <c r="T345" s="202"/>
      <c r="U345" s="202"/>
      <c r="V345" s="203">
        <f t="shared" si="175"/>
        <v>0</v>
      </c>
      <c r="W345" s="202"/>
      <c r="X345" s="202"/>
      <c r="Y345" s="203">
        <f t="shared" si="176"/>
        <v>0</v>
      </c>
      <c r="Z345" s="202"/>
      <c r="AA345" s="202"/>
      <c r="AB345" s="203">
        <f t="shared" si="177"/>
        <v>0</v>
      </c>
      <c r="AC345" s="202"/>
      <c r="AD345" s="202"/>
      <c r="AE345" s="203">
        <f t="shared" si="178"/>
        <v>0</v>
      </c>
      <c r="AF345" s="202"/>
      <c r="AG345" s="202"/>
      <c r="AH345" s="203">
        <f t="shared" si="179"/>
        <v>0</v>
      </c>
      <c r="AI345" s="202"/>
      <c r="AJ345" s="202"/>
      <c r="AK345" s="203">
        <f t="shared" si="180"/>
        <v>0</v>
      </c>
      <c r="AL345" s="202"/>
      <c r="AM345" s="202"/>
      <c r="AN345" s="203">
        <f t="shared" si="181"/>
        <v>0</v>
      </c>
      <c r="AO345" s="202"/>
      <c r="AP345" s="202"/>
      <c r="AQ345" s="203">
        <f t="shared" si="182"/>
        <v>0</v>
      </c>
      <c r="AR345" s="202"/>
      <c r="AS345" s="202"/>
      <c r="AT345" s="203">
        <f t="shared" si="183"/>
        <v>0</v>
      </c>
      <c r="AU345" s="202"/>
      <c r="AV345" s="202"/>
      <c r="AW345" s="203">
        <f t="shared" si="184"/>
        <v>0</v>
      </c>
      <c r="AX345" s="202"/>
      <c r="AY345" s="202"/>
      <c r="AZ345" s="203">
        <f t="shared" si="185"/>
        <v>0</v>
      </c>
      <c r="BA345" s="202"/>
      <c r="BB345" s="202"/>
      <c r="BC345" s="203">
        <f t="shared" si="186"/>
        <v>0</v>
      </c>
      <c r="BD345" s="202"/>
      <c r="BE345" s="202"/>
      <c r="BF345" s="203">
        <f t="shared" si="187"/>
        <v>0</v>
      </c>
      <c r="BG345" s="202"/>
      <c r="BH345" s="202"/>
      <c r="BI345" s="203">
        <f t="shared" si="188"/>
        <v>0</v>
      </c>
      <c r="BJ345" s="202"/>
      <c r="BK345" s="202"/>
      <c r="BL345" s="203">
        <f t="shared" si="189"/>
        <v>0</v>
      </c>
      <c r="BM345" s="202"/>
      <c r="BN345" s="202"/>
      <c r="BO345" s="203">
        <f t="shared" si="190"/>
        <v>0</v>
      </c>
      <c r="BP345" s="202"/>
      <c r="BQ345" s="202"/>
      <c r="BR345" s="203">
        <f t="shared" si="191"/>
        <v>0</v>
      </c>
      <c r="BS345" s="202"/>
      <c r="BT345" s="202"/>
      <c r="BU345" s="203">
        <f t="shared" si="192"/>
        <v>0</v>
      </c>
      <c r="BV345" s="202"/>
      <c r="BW345" s="202"/>
      <c r="BX345" s="203">
        <f t="shared" si="193"/>
        <v>0</v>
      </c>
      <c r="BY345" s="202"/>
      <c r="BZ345" s="202"/>
      <c r="CA345" s="203">
        <f t="shared" si="194"/>
        <v>0</v>
      </c>
      <c r="CB345" s="202"/>
      <c r="CC345" s="202"/>
      <c r="CD345" s="203">
        <f t="shared" si="195"/>
        <v>0</v>
      </c>
      <c r="CE345" s="202"/>
      <c r="CF345" s="202"/>
      <c r="CG345" s="203">
        <f t="shared" si="196"/>
        <v>0</v>
      </c>
      <c r="CH345" s="202"/>
      <c r="CI345" s="202"/>
      <c r="CJ345" s="203">
        <f t="shared" si="197"/>
        <v>0</v>
      </c>
    </row>
    <row r="346" spans="2:88" x14ac:dyDescent="0.25">
      <c r="B346" s="180"/>
      <c r="C346" s="180"/>
      <c r="D346" s="181"/>
      <c r="E346" s="38">
        <f t="shared" si="170"/>
        <v>45016</v>
      </c>
      <c r="F346" s="186"/>
      <c r="G346" s="203"/>
      <c r="H346" s="202"/>
      <c r="I346" s="202"/>
      <c r="J346" s="203">
        <f t="shared" si="171"/>
        <v>0</v>
      </c>
      <c r="K346" s="202"/>
      <c r="L346" s="202"/>
      <c r="M346" s="203">
        <f t="shared" si="172"/>
        <v>0</v>
      </c>
      <c r="N346" s="202"/>
      <c r="O346" s="202"/>
      <c r="P346" s="203">
        <f t="shared" si="173"/>
        <v>0</v>
      </c>
      <c r="Q346" s="202"/>
      <c r="R346" s="202"/>
      <c r="S346" s="203">
        <f t="shared" si="174"/>
        <v>0</v>
      </c>
      <c r="T346" s="202"/>
      <c r="U346" s="202"/>
      <c r="V346" s="203">
        <f t="shared" si="175"/>
        <v>0</v>
      </c>
      <c r="W346" s="202"/>
      <c r="X346" s="202"/>
      <c r="Y346" s="203">
        <f t="shared" si="176"/>
        <v>0</v>
      </c>
      <c r="Z346" s="202"/>
      <c r="AA346" s="202"/>
      <c r="AB346" s="203">
        <f t="shared" si="177"/>
        <v>0</v>
      </c>
      <c r="AC346" s="202"/>
      <c r="AD346" s="202"/>
      <c r="AE346" s="203">
        <f t="shared" si="178"/>
        <v>0</v>
      </c>
      <c r="AF346" s="202"/>
      <c r="AG346" s="202"/>
      <c r="AH346" s="203">
        <f t="shared" si="179"/>
        <v>0</v>
      </c>
      <c r="AI346" s="202"/>
      <c r="AJ346" s="202"/>
      <c r="AK346" s="203">
        <f t="shared" si="180"/>
        <v>0</v>
      </c>
      <c r="AL346" s="202"/>
      <c r="AM346" s="202"/>
      <c r="AN346" s="203">
        <f t="shared" si="181"/>
        <v>0</v>
      </c>
      <c r="AO346" s="202"/>
      <c r="AP346" s="202"/>
      <c r="AQ346" s="203">
        <f t="shared" si="182"/>
        <v>0</v>
      </c>
      <c r="AR346" s="202"/>
      <c r="AS346" s="202"/>
      <c r="AT346" s="203">
        <f t="shared" si="183"/>
        <v>0</v>
      </c>
      <c r="AU346" s="202"/>
      <c r="AV346" s="202"/>
      <c r="AW346" s="203">
        <f t="shared" si="184"/>
        <v>0</v>
      </c>
      <c r="AX346" s="202"/>
      <c r="AY346" s="202"/>
      <c r="AZ346" s="203">
        <f t="shared" si="185"/>
        <v>0</v>
      </c>
      <c r="BA346" s="202"/>
      <c r="BB346" s="202"/>
      <c r="BC346" s="203">
        <f t="shared" si="186"/>
        <v>0</v>
      </c>
      <c r="BD346" s="202"/>
      <c r="BE346" s="202"/>
      <c r="BF346" s="203">
        <f t="shared" si="187"/>
        <v>0</v>
      </c>
      <c r="BG346" s="202"/>
      <c r="BH346" s="202"/>
      <c r="BI346" s="203">
        <f t="shared" si="188"/>
        <v>0</v>
      </c>
      <c r="BJ346" s="202"/>
      <c r="BK346" s="202"/>
      <c r="BL346" s="203">
        <f t="shared" si="189"/>
        <v>0</v>
      </c>
      <c r="BM346" s="202"/>
      <c r="BN346" s="202"/>
      <c r="BO346" s="203">
        <f t="shared" si="190"/>
        <v>0</v>
      </c>
      <c r="BP346" s="202"/>
      <c r="BQ346" s="202"/>
      <c r="BR346" s="203">
        <f t="shared" si="191"/>
        <v>0</v>
      </c>
      <c r="BS346" s="202"/>
      <c r="BT346" s="202"/>
      <c r="BU346" s="203">
        <f t="shared" si="192"/>
        <v>0</v>
      </c>
      <c r="BV346" s="202"/>
      <c r="BW346" s="202"/>
      <c r="BX346" s="203">
        <f t="shared" si="193"/>
        <v>0</v>
      </c>
      <c r="BY346" s="202"/>
      <c r="BZ346" s="202"/>
      <c r="CA346" s="203">
        <f t="shared" si="194"/>
        <v>0</v>
      </c>
      <c r="CB346" s="202"/>
      <c r="CC346" s="202"/>
      <c r="CD346" s="203">
        <f t="shared" si="195"/>
        <v>0</v>
      </c>
      <c r="CE346" s="202"/>
      <c r="CF346" s="202"/>
      <c r="CG346" s="203">
        <f t="shared" si="196"/>
        <v>0</v>
      </c>
      <c r="CH346" s="202"/>
      <c r="CI346" s="202"/>
      <c r="CJ346" s="203">
        <f t="shared" si="197"/>
        <v>0</v>
      </c>
    </row>
    <row r="347" spans="2:88" x14ac:dyDescent="0.25">
      <c r="B347" s="180"/>
      <c r="C347" s="180"/>
      <c r="D347" s="181"/>
      <c r="E347" s="38">
        <f t="shared" si="170"/>
        <v>45016</v>
      </c>
      <c r="F347" s="186"/>
      <c r="G347" s="203"/>
      <c r="H347" s="202"/>
      <c r="I347" s="202"/>
      <c r="J347" s="203">
        <f t="shared" si="171"/>
        <v>0</v>
      </c>
      <c r="K347" s="202"/>
      <c r="L347" s="202"/>
      <c r="M347" s="203">
        <f t="shared" si="172"/>
        <v>0</v>
      </c>
      <c r="N347" s="202"/>
      <c r="O347" s="202"/>
      <c r="P347" s="203">
        <f t="shared" si="173"/>
        <v>0</v>
      </c>
      <c r="Q347" s="202"/>
      <c r="R347" s="202"/>
      <c r="S347" s="203">
        <f t="shared" si="174"/>
        <v>0</v>
      </c>
      <c r="T347" s="202"/>
      <c r="U347" s="202"/>
      <c r="V347" s="203">
        <f t="shared" si="175"/>
        <v>0</v>
      </c>
      <c r="W347" s="202"/>
      <c r="X347" s="202"/>
      <c r="Y347" s="203">
        <f t="shared" si="176"/>
        <v>0</v>
      </c>
      <c r="Z347" s="202"/>
      <c r="AA347" s="202"/>
      <c r="AB347" s="203">
        <f t="shared" si="177"/>
        <v>0</v>
      </c>
      <c r="AC347" s="202"/>
      <c r="AD347" s="202"/>
      <c r="AE347" s="203">
        <f t="shared" si="178"/>
        <v>0</v>
      </c>
      <c r="AF347" s="202"/>
      <c r="AG347" s="202"/>
      <c r="AH347" s="203">
        <f t="shared" si="179"/>
        <v>0</v>
      </c>
      <c r="AI347" s="202"/>
      <c r="AJ347" s="202"/>
      <c r="AK347" s="203">
        <f t="shared" si="180"/>
        <v>0</v>
      </c>
      <c r="AL347" s="202"/>
      <c r="AM347" s="202"/>
      <c r="AN347" s="203">
        <f t="shared" si="181"/>
        <v>0</v>
      </c>
      <c r="AO347" s="202"/>
      <c r="AP347" s="202"/>
      <c r="AQ347" s="203">
        <f t="shared" si="182"/>
        <v>0</v>
      </c>
      <c r="AR347" s="202"/>
      <c r="AS347" s="202"/>
      <c r="AT347" s="203">
        <f t="shared" si="183"/>
        <v>0</v>
      </c>
      <c r="AU347" s="202"/>
      <c r="AV347" s="202"/>
      <c r="AW347" s="203">
        <f t="shared" si="184"/>
        <v>0</v>
      </c>
      <c r="AX347" s="202"/>
      <c r="AY347" s="202"/>
      <c r="AZ347" s="203">
        <f t="shared" si="185"/>
        <v>0</v>
      </c>
      <c r="BA347" s="202"/>
      <c r="BB347" s="202"/>
      <c r="BC347" s="203">
        <f t="shared" si="186"/>
        <v>0</v>
      </c>
      <c r="BD347" s="202"/>
      <c r="BE347" s="202"/>
      <c r="BF347" s="203">
        <f t="shared" si="187"/>
        <v>0</v>
      </c>
      <c r="BG347" s="202"/>
      <c r="BH347" s="202"/>
      <c r="BI347" s="203">
        <f t="shared" si="188"/>
        <v>0</v>
      </c>
      <c r="BJ347" s="202"/>
      <c r="BK347" s="202"/>
      <c r="BL347" s="203">
        <f t="shared" si="189"/>
        <v>0</v>
      </c>
      <c r="BM347" s="202"/>
      <c r="BN347" s="202"/>
      <c r="BO347" s="203">
        <f t="shared" si="190"/>
        <v>0</v>
      </c>
      <c r="BP347" s="202"/>
      <c r="BQ347" s="202"/>
      <c r="BR347" s="203">
        <f t="shared" si="191"/>
        <v>0</v>
      </c>
      <c r="BS347" s="202"/>
      <c r="BT347" s="202"/>
      <c r="BU347" s="203">
        <f t="shared" si="192"/>
        <v>0</v>
      </c>
      <c r="BV347" s="202"/>
      <c r="BW347" s="202"/>
      <c r="BX347" s="203">
        <f t="shared" si="193"/>
        <v>0</v>
      </c>
      <c r="BY347" s="202"/>
      <c r="BZ347" s="202"/>
      <c r="CA347" s="203">
        <f t="shared" si="194"/>
        <v>0</v>
      </c>
      <c r="CB347" s="202"/>
      <c r="CC347" s="202"/>
      <c r="CD347" s="203">
        <f t="shared" si="195"/>
        <v>0</v>
      </c>
      <c r="CE347" s="202"/>
      <c r="CF347" s="202"/>
      <c r="CG347" s="203">
        <f t="shared" si="196"/>
        <v>0</v>
      </c>
      <c r="CH347" s="202"/>
      <c r="CI347" s="202"/>
      <c r="CJ347" s="203">
        <f t="shared" si="197"/>
        <v>0</v>
      </c>
    </row>
    <row r="348" spans="2:88" x14ac:dyDescent="0.25">
      <c r="B348" s="180"/>
      <c r="C348" s="180"/>
      <c r="D348" s="181"/>
      <c r="E348" s="38">
        <f t="shared" si="170"/>
        <v>45016</v>
      </c>
      <c r="F348" s="186"/>
      <c r="G348" s="203"/>
      <c r="H348" s="202"/>
      <c r="I348" s="202"/>
      <c r="J348" s="203">
        <f t="shared" si="171"/>
        <v>0</v>
      </c>
      <c r="K348" s="202"/>
      <c r="L348" s="202"/>
      <c r="M348" s="203">
        <f t="shared" si="172"/>
        <v>0</v>
      </c>
      <c r="N348" s="202"/>
      <c r="O348" s="202"/>
      <c r="P348" s="203">
        <f t="shared" si="173"/>
        <v>0</v>
      </c>
      <c r="Q348" s="202"/>
      <c r="R348" s="202"/>
      <c r="S348" s="203">
        <f t="shared" si="174"/>
        <v>0</v>
      </c>
      <c r="T348" s="202"/>
      <c r="U348" s="202"/>
      <c r="V348" s="203">
        <f t="shared" si="175"/>
        <v>0</v>
      </c>
      <c r="W348" s="202"/>
      <c r="X348" s="202"/>
      <c r="Y348" s="203">
        <f t="shared" si="176"/>
        <v>0</v>
      </c>
      <c r="Z348" s="202"/>
      <c r="AA348" s="202"/>
      <c r="AB348" s="203">
        <f t="shared" si="177"/>
        <v>0</v>
      </c>
      <c r="AC348" s="202"/>
      <c r="AD348" s="202"/>
      <c r="AE348" s="203">
        <f t="shared" si="178"/>
        <v>0</v>
      </c>
      <c r="AF348" s="202"/>
      <c r="AG348" s="202"/>
      <c r="AH348" s="203">
        <f t="shared" si="179"/>
        <v>0</v>
      </c>
      <c r="AI348" s="202"/>
      <c r="AJ348" s="202"/>
      <c r="AK348" s="203">
        <f t="shared" si="180"/>
        <v>0</v>
      </c>
      <c r="AL348" s="202"/>
      <c r="AM348" s="202"/>
      <c r="AN348" s="203">
        <f t="shared" si="181"/>
        <v>0</v>
      </c>
      <c r="AO348" s="202"/>
      <c r="AP348" s="202"/>
      <c r="AQ348" s="203">
        <f t="shared" si="182"/>
        <v>0</v>
      </c>
      <c r="AR348" s="202"/>
      <c r="AS348" s="202"/>
      <c r="AT348" s="203">
        <f t="shared" si="183"/>
        <v>0</v>
      </c>
      <c r="AU348" s="202"/>
      <c r="AV348" s="202"/>
      <c r="AW348" s="203">
        <f t="shared" si="184"/>
        <v>0</v>
      </c>
      <c r="AX348" s="202"/>
      <c r="AY348" s="202"/>
      <c r="AZ348" s="203">
        <f t="shared" si="185"/>
        <v>0</v>
      </c>
      <c r="BA348" s="202"/>
      <c r="BB348" s="202"/>
      <c r="BC348" s="203">
        <f t="shared" si="186"/>
        <v>0</v>
      </c>
      <c r="BD348" s="202"/>
      <c r="BE348" s="202"/>
      <c r="BF348" s="203">
        <f t="shared" si="187"/>
        <v>0</v>
      </c>
      <c r="BG348" s="202"/>
      <c r="BH348" s="202"/>
      <c r="BI348" s="203">
        <f t="shared" si="188"/>
        <v>0</v>
      </c>
      <c r="BJ348" s="202"/>
      <c r="BK348" s="202"/>
      <c r="BL348" s="203">
        <f t="shared" si="189"/>
        <v>0</v>
      </c>
      <c r="BM348" s="202"/>
      <c r="BN348" s="202"/>
      <c r="BO348" s="203">
        <f t="shared" si="190"/>
        <v>0</v>
      </c>
      <c r="BP348" s="202"/>
      <c r="BQ348" s="202"/>
      <c r="BR348" s="203">
        <f t="shared" si="191"/>
        <v>0</v>
      </c>
      <c r="BS348" s="202"/>
      <c r="BT348" s="202"/>
      <c r="BU348" s="203">
        <f t="shared" si="192"/>
        <v>0</v>
      </c>
      <c r="BV348" s="202"/>
      <c r="BW348" s="202"/>
      <c r="BX348" s="203">
        <f t="shared" si="193"/>
        <v>0</v>
      </c>
      <c r="BY348" s="202"/>
      <c r="BZ348" s="202"/>
      <c r="CA348" s="203">
        <f t="shared" si="194"/>
        <v>0</v>
      </c>
      <c r="CB348" s="202"/>
      <c r="CC348" s="202"/>
      <c r="CD348" s="203">
        <f t="shared" si="195"/>
        <v>0</v>
      </c>
      <c r="CE348" s="202"/>
      <c r="CF348" s="202"/>
      <c r="CG348" s="203">
        <f t="shared" si="196"/>
        <v>0</v>
      </c>
      <c r="CH348" s="202"/>
      <c r="CI348" s="202"/>
      <c r="CJ348" s="203">
        <f t="shared" si="197"/>
        <v>0</v>
      </c>
    </row>
    <row r="349" spans="2:88" x14ac:dyDescent="0.25">
      <c r="B349" s="180"/>
      <c r="C349" s="180"/>
      <c r="D349" s="181"/>
      <c r="E349" s="38">
        <f t="shared" si="170"/>
        <v>45016</v>
      </c>
      <c r="F349" s="186"/>
      <c r="G349" s="203"/>
      <c r="H349" s="202"/>
      <c r="I349" s="202"/>
      <c r="J349" s="203">
        <f t="shared" si="171"/>
        <v>0</v>
      </c>
      <c r="K349" s="202"/>
      <c r="L349" s="202"/>
      <c r="M349" s="203">
        <f t="shared" si="172"/>
        <v>0</v>
      </c>
      <c r="N349" s="202"/>
      <c r="O349" s="202"/>
      <c r="P349" s="203">
        <f t="shared" si="173"/>
        <v>0</v>
      </c>
      <c r="Q349" s="202"/>
      <c r="R349" s="202"/>
      <c r="S349" s="203">
        <f t="shared" si="174"/>
        <v>0</v>
      </c>
      <c r="T349" s="202"/>
      <c r="U349" s="202"/>
      <c r="V349" s="203">
        <f t="shared" si="175"/>
        <v>0</v>
      </c>
      <c r="W349" s="202"/>
      <c r="X349" s="202"/>
      <c r="Y349" s="203">
        <f t="shared" si="176"/>
        <v>0</v>
      </c>
      <c r="Z349" s="202"/>
      <c r="AA349" s="202"/>
      <c r="AB349" s="203">
        <f t="shared" si="177"/>
        <v>0</v>
      </c>
      <c r="AC349" s="202"/>
      <c r="AD349" s="202"/>
      <c r="AE349" s="203">
        <f t="shared" si="178"/>
        <v>0</v>
      </c>
      <c r="AF349" s="202"/>
      <c r="AG349" s="202"/>
      <c r="AH349" s="203">
        <f t="shared" si="179"/>
        <v>0</v>
      </c>
      <c r="AI349" s="202"/>
      <c r="AJ349" s="202"/>
      <c r="AK349" s="203">
        <f t="shared" si="180"/>
        <v>0</v>
      </c>
      <c r="AL349" s="202"/>
      <c r="AM349" s="202"/>
      <c r="AN349" s="203">
        <f t="shared" si="181"/>
        <v>0</v>
      </c>
      <c r="AO349" s="202"/>
      <c r="AP349" s="202"/>
      <c r="AQ349" s="203">
        <f t="shared" si="182"/>
        <v>0</v>
      </c>
      <c r="AR349" s="202"/>
      <c r="AS349" s="202"/>
      <c r="AT349" s="203">
        <f t="shared" si="183"/>
        <v>0</v>
      </c>
      <c r="AU349" s="202"/>
      <c r="AV349" s="202"/>
      <c r="AW349" s="203">
        <f t="shared" si="184"/>
        <v>0</v>
      </c>
      <c r="AX349" s="202"/>
      <c r="AY349" s="202"/>
      <c r="AZ349" s="203">
        <f t="shared" si="185"/>
        <v>0</v>
      </c>
      <c r="BA349" s="202"/>
      <c r="BB349" s="202"/>
      <c r="BC349" s="203">
        <f t="shared" si="186"/>
        <v>0</v>
      </c>
      <c r="BD349" s="202"/>
      <c r="BE349" s="202"/>
      <c r="BF349" s="203">
        <f t="shared" si="187"/>
        <v>0</v>
      </c>
      <c r="BG349" s="202"/>
      <c r="BH349" s="202"/>
      <c r="BI349" s="203">
        <f t="shared" si="188"/>
        <v>0</v>
      </c>
      <c r="BJ349" s="202"/>
      <c r="BK349" s="202"/>
      <c r="BL349" s="203">
        <f t="shared" si="189"/>
        <v>0</v>
      </c>
      <c r="BM349" s="202"/>
      <c r="BN349" s="202"/>
      <c r="BO349" s="203">
        <f t="shared" si="190"/>
        <v>0</v>
      </c>
      <c r="BP349" s="202"/>
      <c r="BQ349" s="202"/>
      <c r="BR349" s="203">
        <f t="shared" si="191"/>
        <v>0</v>
      </c>
      <c r="BS349" s="202"/>
      <c r="BT349" s="202"/>
      <c r="BU349" s="203">
        <f t="shared" si="192"/>
        <v>0</v>
      </c>
      <c r="BV349" s="202"/>
      <c r="BW349" s="202"/>
      <c r="BX349" s="203">
        <f t="shared" si="193"/>
        <v>0</v>
      </c>
      <c r="BY349" s="202"/>
      <c r="BZ349" s="202"/>
      <c r="CA349" s="203">
        <f t="shared" si="194"/>
        <v>0</v>
      </c>
      <c r="CB349" s="202"/>
      <c r="CC349" s="202"/>
      <c r="CD349" s="203">
        <f t="shared" si="195"/>
        <v>0</v>
      </c>
      <c r="CE349" s="202"/>
      <c r="CF349" s="202"/>
      <c r="CG349" s="203">
        <f t="shared" si="196"/>
        <v>0</v>
      </c>
      <c r="CH349" s="202"/>
      <c r="CI349" s="202"/>
      <c r="CJ349" s="203">
        <f t="shared" si="197"/>
        <v>0</v>
      </c>
    </row>
    <row r="350" spans="2:88" x14ac:dyDescent="0.25">
      <c r="B350" s="180"/>
      <c r="C350" s="180"/>
      <c r="D350" s="181"/>
      <c r="E350" s="38">
        <f t="shared" si="170"/>
        <v>45016</v>
      </c>
      <c r="F350" s="186"/>
      <c r="G350" s="203"/>
      <c r="H350" s="202"/>
      <c r="I350" s="202"/>
      <c r="J350" s="203">
        <f t="shared" si="171"/>
        <v>0</v>
      </c>
      <c r="K350" s="202"/>
      <c r="L350" s="202"/>
      <c r="M350" s="203">
        <f t="shared" si="172"/>
        <v>0</v>
      </c>
      <c r="N350" s="202"/>
      <c r="O350" s="202"/>
      <c r="P350" s="203">
        <f t="shared" si="173"/>
        <v>0</v>
      </c>
      <c r="Q350" s="202"/>
      <c r="R350" s="202"/>
      <c r="S350" s="203">
        <f t="shared" si="174"/>
        <v>0</v>
      </c>
      <c r="T350" s="202"/>
      <c r="U350" s="202"/>
      <c r="V350" s="203">
        <f t="shared" si="175"/>
        <v>0</v>
      </c>
      <c r="W350" s="202"/>
      <c r="X350" s="202"/>
      <c r="Y350" s="203">
        <f t="shared" si="176"/>
        <v>0</v>
      </c>
      <c r="Z350" s="202"/>
      <c r="AA350" s="202"/>
      <c r="AB350" s="203">
        <f t="shared" si="177"/>
        <v>0</v>
      </c>
      <c r="AC350" s="202"/>
      <c r="AD350" s="202"/>
      <c r="AE350" s="203">
        <f t="shared" si="178"/>
        <v>0</v>
      </c>
      <c r="AF350" s="202"/>
      <c r="AG350" s="202"/>
      <c r="AH350" s="203">
        <f t="shared" si="179"/>
        <v>0</v>
      </c>
      <c r="AI350" s="202"/>
      <c r="AJ350" s="202"/>
      <c r="AK350" s="203">
        <f t="shared" si="180"/>
        <v>0</v>
      </c>
      <c r="AL350" s="202"/>
      <c r="AM350" s="202"/>
      <c r="AN350" s="203">
        <f t="shared" si="181"/>
        <v>0</v>
      </c>
      <c r="AO350" s="202"/>
      <c r="AP350" s="202"/>
      <c r="AQ350" s="203">
        <f t="shared" si="182"/>
        <v>0</v>
      </c>
      <c r="AR350" s="202"/>
      <c r="AS350" s="202"/>
      <c r="AT350" s="203">
        <f t="shared" si="183"/>
        <v>0</v>
      </c>
      <c r="AU350" s="202"/>
      <c r="AV350" s="202"/>
      <c r="AW350" s="203">
        <f t="shared" si="184"/>
        <v>0</v>
      </c>
      <c r="AX350" s="202"/>
      <c r="AY350" s="202"/>
      <c r="AZ350" s="203">
        <f t="shared" si="185"/>
        <v>0</v>
      </c>
      <c r="BA350" s="202"/>
      <c r="BB350" s="202"/>
      <c r="BC350" s="203">
        <f t="shared" si="186"/>
        <v>0</v>
      </c>
      <c r="BD350" s="202"/>
      <c r="BE350" s="202"/>
      <c r="BF350" s="203">
        <f t="shared" si="187"/>
        <v>0</v>
      </c>
      <c r="BG350" s="202"/>
      <c r="BH350" s="202"/>
      <c r="BI350" s="203">
        <f t="shared" si="188"/>
        <v>0</v>
      </c>
      <c r="BJ350" s="202"/>
      <c r="BK350" s="202"/>
      <c r="BL350" s="203">
        <f t="shared" si="189"/>
        <v>0</v>
      </c>
      <c r="BM350" s="202"/>
      <c r="BN350" s="202"/>
      <c r="BO350" s="203">
        <f t="shared" si="190"/>
        <v>0</v>
      </c>
      <c r="BP350" s="202"/>
      <c r="BQ350" s="202"/>
      <c r="BR350" s="203">
        <f t="shared" si="191"/>
        <v>0</v>
      </c>
      <c r="BS350" s="202"/>
      <c r="BT350" s="202"/>
      <c r="BU350" s="203">
        <f t="shared" si="192"/>
        <v>0</v>
      </c>
      <c r="BV350" s="202"/>
      <c r="BW350" s="202"/>
      <c r="BX350" s="203">
        <f t="shared" si="193"/>
        <v>0</v>
      </c>
      <c r="BY350" s="202"/>
      <c r="BZ350" s="202"/>
      <c r="CA350" s="203">
        <f t="shared" si="194"/>
        <v>0</v>
      </c>
      <c r="CB350" s="202"/>
      <c r="CC350" s="202"/>
      <c r="CD350" s="203">
        <f t="shared" si="195"/>
        <v>0</v>
      </c>
      <c r="CE350" s="202"/>
      <c r="CF350" s="202"/>
      <c r="CG350" s="203">
        <f t="shared" si="196"/>
        <v>0</v>
      </c>
      <c r="CH350" s="202"/>
      <c r="CI350" s="202"/>
      <c r="CJ350" s="203">
        <f t="shared" si="197"/>
        <v>0</v>
      </c>
    </row>
    <row r="351" spans="2:88" x14ac:dyDescent="0.25">
      <c r="B351" s="180"/>
      <c r="C351" s="180"/>
      <c r="D351" s="181"/>
      <c r="E351" s="38">
        <f t="shared" si="170"/>
        <v>45016</v>
      </c>
      <c r="F351" s="186"/>
      <c r="G351" s="203"/>
      <c r="H351" s="202"/>
      <c r="I351" s="202"/>
      <c r="J351" s="203">
        <f t="shared" si="171"/>
        <v>0</v>
      </c>
      <c r="K351" s="202"/>
      <c r="L351" s="202"/>
      <c r="M351" s="203">
        <f t="shared" si="172"/>
        <v>0</v>
      </c>
      <c r="N351" s="202"/>
      <c r="O351" s="202"/>
      <c r="P351" s="203">
        <f t="shared" si="173"/>
        <v>0</v>
      </c>
      <c r="Q351" s="202"/>
      <c r="R351" s="202"/>
      <c r="S351" s="203">
        <f t="shared" si="174"/>
        <v>0</v>
      </c>
      <c r="T351" s="202"/>
      <c r="U351" s="202"/>
      <c r="V351" s="203">
        <f t="shared" si="175"/>
        <v>0</v>
      </c>
      <c r="W351" s="202"/>
      <c r="X351" s="202"/>
      <c r="Y351" s="203">
        <f t="shared" si="176"/>
        <v>0</v>
      </c>
      <c r="Z351" s="202"/>
      <c r="AA351" s="202"/>
      <c r="AB351" s="203">
        <f t="shared" si="177"/>
        <v>0</v>
      </c>
      <c r="AC351" s="202"/>
      <c r="AD351" s="202"/>
      <c r="AE351" s="203">
        <f t="shared" si="178"/>
        <v>0</v>
      </c>
      <c r="AF351" s="202"/>
      <c r="AG351" s="202"/>
      <c r="AH351" s="203">
        <f t="shared" si="179"/>
        <v>0</v>
      </c>
      <c r="AI351" s="202"/>
      <c r="AJ351" s="202"/>
      <c r="AK351" s="203">
        <f t="shared" si="180"/>
        <v>0</v>
      </c>
      <c r="AL351" s="202"/>
      <c r="AM351" s="202"/>
      <c r="AN351" s="203">
        <f t="shared" si="181"/>
        <v>0</v>
      </c>
      <c r="AO351" s="202"/>
      <c r="AP351" s="202"/>
      <c r="AQ351" s="203">
        <f t="shared" si="182"/>
        <v>0</v>
      </c>
      <c r="AR351" s="202"/>
      <c r="AS351" s="202"/>
      <c r="AT351" s="203">
        <f t="shared" si="183"/>
        <v>0</v>
      </c>
      <c r="AU351" s="202"/>
      <c r="AV351" s="202"/>
      <c r="AW351" s="203">
        <f t="shared" si="184"/>
        <v>0</v>
      </c>
      <c r="AX351" s="202"/>
      <c r="AY351" s="202"/>
      <c r="AZ351" s="203">
        <f t="shared" si="185"/>
        <v>0</v>
      </c>
      <c r="BA351" s="202"/>
      <c r="BB351" s="202"/>
      <c r="BC351" s="203">
        <f t="shared" si="186"/>
        <v>0</v>
      </c>
      <c r="BD351" s="202"/>
      <c r="BE351" s="202"/>
      <c r="BF351" s="203">
        <f t="shared" si="187"/>
        <v>0</v>
      </c>
      <c r="BG351" s="202"/>
      <c r="BH351" s="202"/>
      <c r="BI351" s="203">
        <f t="shared" si="188"/>
        <v>0</v>
      </c>
      <c r="BJ351" s="202"/>
      <c r="BK351" s="202"/>
      <c r="BL351" s="203">
        <f t="shared" si="189"/>
        <v>0</v>
      </c>
      <c r="BM351" s="202"/>
      <c r="BN351" s="202"/>
      <c r="BO351" s="203">
        <f t="shared" si="190"/>
        <v>0</v>
      </c>
      <c r="BP351" s="202"/>
      <c r="BQ351" s="202"/>
      <c r="BR351" s="203">
        <f t="shared" si="191"/>
        <v>0</v>
      </c>
      <c r="BS351" s="202"/>
      <c r="BT351" s="202"/>
      <c r="BU351" s="203">
        <f t="shared" si="192"/>
        <v>0</v>
      </c>
      <c r="BV351" s="202"/>
      <c r="BW351" s="202"/>
      <c r="BX351" s="203">
        <f t="shared" si="193"/>
        <v>0</v>
      </c>
      <c r="BY351" s="202"/>
      <c r="BZ351" s="202"/>
      <c r="CA351" s="203">
        <f t="shared" si="194"/>
        <v>0</v>
      </c>
      <c r="CB351" s="202"/>
      <c r="CC351" s="202"/>
      <c r="CD351" s="203">
        <f t="shared" si="195"/>
        <v>0</v>
      </c>
      <c r="CE351" s="202"/>
      <c r="CF351" s="202"/>
      <c r="CG351" s="203">
        <f t="shared" si="196"/>
        <v>0</v>
      </c>
      <c r="CH351" s="202"/>
      <c r="CI351" s="202"/>
      <c r="CJ351" s="203">
        <f t="shared" si="197"/>
        <v>0</v>
      </c>
    </row>
    <row r="352" spans="2:88" x14ac:dyDescent="0.25">
      <c r="B352" s="180"/>
      <c r="C352" s="180"/>
      <c r="D352" s="181"/>
      <c r="E352" s="38">
        <f t="shared" si="170"/>
        <v>45016</v>
      </c>
      <c r="F352" s="186"/>
      <c r="G352" s="203"/>
      <c r="H352" s="202"/>
      <c r="I352" s="202"/>
      <c r="J352" s="203">
        <f t="shared" si="171"/>
        <v>0</v>
      </c>
      <c r="K352" s="202"/>
      <c r="L352" s="202"/>
      <c r="M352" s="203">
        <f t="shared" si="172"/>
        <v>0</v>
      </c>
      <c r="N352" s="202"/>
      <c r="O352" s="202"/>
      <c r="P352" s="203">
        <f t="shared" si="173"/>
        <v>0</v>
      </c>
      <c r="Q352" s="202"/>
      <c r="R352" s="202"/>
      <c r="S352" s="203">
        <f t="shared" si="174"/>
        <v>0</v>
      </c>
      <c r="T352" s="202"/>
      <c r="U352" s="202"/>
      <c r="V352" s="203">
        <f t="shared" si="175"/>
        <v>0</v>
      </c>
      <c r="W352" s="202"/>
      <c r="X352" s="202"/>
      <c r="Y352" s="203">
        <f t="shared" si="176"/>
        <v>0</v>
      </c>
      <c r="Z352" s="202"/>
      <c r="AA352" s="202"/>
      <c r="AB352" s="203">
        <f t="shared" si="177"/>
        <v>0</v>
      </c>
      <c r="AC352" s="202"/>
      <c r="AD352" s="202"/>
      <c r="AE352" s="203">
        <f t="shared" si="178"/>
        <v>0</v>
      </c>
      <c r="AF352" s="202"/>
      <c r="AG352" s="202"/>
      <c r="AH352" s="203">
        <f t="shared" si="179"/>
        <v>0</v>
      </c>
      <c r="AI352" s="202"/>
      <c r="AJ352" s="202"/>
      <c r="AK352" s="203">
        <f t="shared" si="180"/>
        <v>0</v>
      </c>
      <c r="AL352" s="202"/>
      <c r="AM352" s="202"/>
      <c r="AN352" s="203">
        <f t="shared" si="181"/>
        <v>0</v>
      </c>
      <c r="AO352" s="202"/>
      <c r="AP352" s="202"/>
      <c r="AQ352" s="203">
        <f t="shared" si="182"/>
        <v>0</v>
      </c>
      <c r="AR352" s="202"/>
      <c r="AS352" s="202"/>
      <c r="AT352" s="203">
        <f t="shared" si="183"/>
        <v>0</v>
      </c>
      <c r="AU352" s="202"/>
      <c r="AV352" s="202"/>
      <c r="AW352" s="203">
        <f t="shared" si="184"/>
        <v>0</v>
      </c>
      <c r="AX352" s="202"/>
      <c r="AY352" s="202"/>
      <c r="AZ352" s="203">
        <f t="shared" si="185"/>
        <v>0</v>
      </c>
      <c r="BA352" s="202"/>
      <c r="BB352" s="202"/>
      <c r="BC352" s="203">
        <f t="shared" si="186"/>
        <v>0</v>
      </c>
      <c r="BD352" s="202"/>
      <c r="BE352" s="202"/>
      <c r="BF352" s="203">
        <f t="shared" si="187"/>
        <v>0</v>
      </c>
      <c r="BG352" s="202"/>
      <c r="BH352" s="202"/>
      <c r="BI352" s="203">
        <f t="shared" si="188"/>
        <v>0</v>
      </c>
      <c r="BJ352" s="202"/>
      <c r="BK352" s="202"/>
      <c r="BL352" s="203">
        <f t="shared" si="189"/>
        <v>0</v>
      </c>
      <c r="BM352" s="202"/>
      <c r="BN352" s="202"/>
      <c r="BO352" s="203">
        <f t="shared" si="190"/>
        <v>0</v>
      </c>
      <c r="BP352" s="202"/>
      <c r="BQ352" s="202"/>
      <c r="BR352" s="203">
        <f t="shared" si="191"/>
        <v>0</v>
      </c>
      <c r="BS352" s="202"/>
      <c r="BT352" s="202"/>
      <c r="BU352" s="203">
        <f t="shared" si="192"/>
        <v>0</v>
      </c>
      <c r="BV352" s="202"/>
      <c r="BW352" s="202"/>
      <c r="BX352" s="203">
        <f t="shared" si="193"/>
        <v>0</v>
      </c>
      <c r="BY352" s="202"/>
      <c r="BZ352" s="202"/>
      <c r="CA352" s="203">
        <f t="shared" si="194"/>
        <v>0</v>
      </c>
      <c r="CB352" s="202"/>
      <c r="CC352" s="202"/>
      <c r="CD352" s="203">
        <f t="shared" si="195"/>
        <v>0</v>
      </c>
      <c r="CE352" s="202"/>
      <c r="CF352" s="202"/>
      <c r="CG352" s="203">
        <f t="shared" si="196"/>
        <v>0</v>
      </c>
      <c r="CH352" s="202"/>
      <c r="CI352" s="202"/>
      <c r="CJ352" s="203">
        <f t="shared" si="197"/>
        <v>0</v>
      </c>
    </row>
    <row r="353" spans="2:88" x14ac:dyDescent="0.25">
      <c r="B353" s="180"/>
      <c r="C353" s="180"/>
      <c r="D353" s="181"/>
      <c r="E353" s="38">
        <f t="shared" si="170"/>
        <v>45016</v>
      </c>
      <c r="F353" s="186"/>
      <c r="G353" s="203"/>
      <c r="H353" s="202"/>
      <c r="I353" s="202"/>
      <c r="J353" s="203">
        <f t="shared" si="171"/>
        <v>0</v>
      </c>
      <c r="K353" s="202"/>
      <c r="L353" s="202"/>
      <c r="M353" s="203">
        <f t="shared" si="172"/>
        <v>0</v>
      </c>
      <c r="N353" s="202"/>
      <c r="O353" s="202"/>
      <c r="P353" s="203">
        <f t="shared" si="173"/>
        <v>0</v>
      </c>
      <c r="Q353" s="202"/>
      <c r="R353" s="202"/>
      <c r="S353" s="203">
        <f t="shared" si="174"/>
        <v>0</v>
      </c>
      <c r="T353" s="202"/>
      <c r="U353" s="202"/>
      <c r="V353" s="203">
        <f t="shared" si="175"/>
        <v>0</v>
      </c>
      <c r="W353" s="202"/>
      <c r="X353" s="202"/>
      <c r="Y353" s="203">
        <f t="shared" si="176"/>
        <v>0</v>
      </c>
      <c r="Z353" s="202"/>
      <c r="AA353" s="202"/>
      <c r="AB353" s="203">
        <f t="shared" si="177"/>
        <v>0</v>
      </c>
      <c r="AC353" s="202"/>
      <c r="AD353" s="202"/>
      <c r="AE353" s="203">
        <f t="shared" si="178"/>
        <v>0</v>
      </c>
      <c r="AF353" s="202"/>
      <c r="AG353" s="202"/>
      <c r="AH353" s="203">
        <f t="shared" si="179"/>
        <v>0</v>
      </c>
      <c r="AI353" s="202"/>
      <c r="AJ353" s="202"/>
      <c r="AK353" s="203">
        <f t="shared" si="180"/>
        <v>0</v>
      </c>
      <c r="AL353" s="202"/>
      <c r="AM353" s="202"/>
      <c r="AN353" s="203">
        <f t="shared" si="181"/>
        <v>0</v>
      </c>
      <c r="AO353" s="202"/>
      <c r="AP353" s="202"/>
      <c r="AQ353" s="203">
        <f t="shared" si="182"/>
        <v>0</v>
      </c>
      <c r="AR353" s="202"/>
      <c r="AS353" s="202"/>
      <c r="AT353" s="203">
        <f t="shared" si="183"/>
        <v>0</v>
      </c>
      <c r="AU353" s="202"/>
      <c r="AV353" s="202"/>
      <c r="AW353" s="203">
        <f t="shared" si="184"/>
        <v>0</v>
      </c>
      <c r="AX353" s="202"/>
      <c r="AY353" s="202"/>
      <c r="AZ353" s="203">
        <f t="shared" si="185"/>
        <v>0</v>
      </c>
      <c r="BA353" s="202"/>
      <c r="BB353" s="202"/>
      <c r="BC353" s="203">
        <f t="shared" si="186"/>
        <v>0</v>
      </c>
      <c r="BD353" s="202"/>
      <c r="BE353" s="202"/>
      <c r="BF353" s="203">
        <f t="shared" si="187"/>
        <v>0</v>
      </c>
      <c r="BG353" s="202"/>
      <c r="BH353" s="202"/>
      <c r="BI353" s="203">
        <f t="shared" si="188"/>
        <v>0</v>
      </c>
      <c r="BJ353" s="202"/>
      <c r="BK353" s="202"/>
      <c r="BL353" s="203">
        <f t="shared" si="189"/>
        <v>0</v>
      </c>
      <c r="BM353" s="202"/>
      <c r="BN353" s="202"/>
      <c r="BO353" s="203">
        <f t="shared" si="190"/>
        <v>0</v>
      </c>
      <c r="BP353" s="202"/>
      <c r="BQ353" s="202"/>
      <c r="BR353" s="203">
        <f t="shared" si="191"/>
        <v>0</v>
      </c>
      <c r="BS353" s="202"/>
      <c r="BT353" s="202"/>
      <c r="BU353" s="203">
        <f t="shared" si="192"/>
        <v>0</v>
      </c>
      <c r="BV353" s="202"/>
      <c r="BW353" s="202"/>
      <c r="BX353" s="203">
        <f t="shared" si="193"/>
        <v>0</v>
      </c>
      <c r="BY353" s="202"/>
      <c r="BZ353" s="202"/>
      <c r="CA353" s="203">
        <f t="shared" si="194"/>
        <v>0</v>
      </c>
      <c r="CB353" s="202"/>
      <c r="CC353" s="202"/>
      <c r="CD353" s="203">
        <f t="shared" si="195"/>
        <v>0</v>
      </c>
      <c r="CE353" s="202"/>
      <c r="CF353" s="202"/>
      <c r="CG353" s="203">
        <f t="shared" si="196"/>
        <v>0</v>
      </c>
      <c r="CH353" s="202"/>
      <c r="CI353" s="202"/>
      <c r="CJ353" s="203">
        <f t="shared" si="197"/>
        <v>0</v>
      </c>
    </row>
    <row r="354" spans="2:88" x14ac:dyDescent="0.25">
      <c r="B354" s="180"/>
      <c r="C354" s="180"/>
      <c r="D354" s="181"/>
      <c r="E354" s="38">
        <f t="shared" si="170"/>
        <v>45016</v>
      </c>
      <c r="F354" s="186"/>
      <c r="G354" s="203"/>
      <c r="H354" s="202"/>
      <c r="I354" s="202"/>
      <c r="J354" s="203">
        <f t="shared" si="171"/>
        <v>0</v>
      </c>
      <c r="K354" s="202"/>
      <c r="L354" s="202"/>
      <c r="M354" s="203">
        <f t="shared" si="172"/>
        <v>0</v>
      </c>
      <c r="N354" s="202"/>
      <c r="O354" s="202"/>
      <c r="P354" s="203">
        <f t="shared" si="173"/>
        <v>0</v>
      </c>
      <c r="Q354" s="202"/>
      <c r="R354" s="202"/>
      <c r="S354" s="203">
        <f t="shared" si="174"/>
        <v>0</v>
      </c>
      <c r="T354" s="202"/>
      <c r="U354" s="202"/>
      <c r="V354" s="203">
        <f t="shared" si="175"/>
        <v>0</v>
      </c>
      <c r="W354" s="202"/>
      <c r="X354" s="202"/>
      <c r="Y354" s="203">
        <f t="shared" si="176"/>
        <v>0</v>
      </c>
      <c r="Z354" s="202"/>
      <c r="AA354" s="202"/>
      <c r="AB354" s="203">
        <f t="shared" si="177"/>
        <v>0</v>
      </c>
      <c r="AC354" s="202"/>
      <c r="AD354" s="202"/>
      <c r="AE354" s="203">
        <f t="shared" si="178"/>
        <v>0</v>
      </c>
      <c r="AF354" s="202"/>
      <c r="AG354" s="202"/>
      <c r="AH354" s="203">
        <f t="shared" si="179"/>
        <v>0</v>
      </c>
      <c r="AI354" s="202"/>
      <c r="AJ354" s="202"/>
      <c r="AK354" s="203">
        <f t="shared" si="180"/>
        <v>0</v>
      </c>
      <c r="AL354" s="202"/>
      <c r="AM354" s="202"/>
      <c r="AN354" s="203">
        <f t="shared" si="181"/>
        <v>0</v>
      </c>
      <c r="AO354" s="202"/>
      <c r="AP354" s="202"/>
      <c r="AQ354" s="203">
        <f t="shared" si="182"/>
        <v>0</v>
      </c>
      <c r="AR354" s="202"/>
      <c r="AS354" s="202"/>
      <c r="AT354" s="203">
        <f t="shared" si="183"/>
        <v>0</v>
      </c>
      <c r="AU354" s="202"/>
      <c r="AV354" s="202"/>
      <c r="AW354" s="203">
        <f t="shared" si="184"/>
        <v>0</v>
      </c>
      <c r="AX354" s="202"/>
      <c r="AY354" s="202"/>
      <c r="AZ354" s="203">
        <f t="shared" si="185"/>
        <v>0</v>
      </c>
      <c r="BA354" s="202"/>
      <c r="BB354" s="202"/>
      <c r="BC354" s="203">
        <f t="shared" si="186"/>
        <v>0</v>
      </c>
      <c r="BD354" s="202"/>
      <c r="BE354" s="202"/>
      <c r="BF354" s="203">
        <f t="shared" si="187"/>
        <v>0</v>
      </c>
      <c r="BG354" s="202"/>
      <c r="BH354" s="202"/>
      <c r="BI354" s="203">
        <f t="shared" si="188"/>
        <v>0</v>
      </c>
      <c r="BJ354" s="202"/>
      <c r="BK354" s="202"/>
      <c r="BL354" s="203">
        <f t="shared" si="189"/>
        <v>0</v>
      </c>
      <c r="BM354" s="202"/>
      <c r="BN354" s="202"/>
      <c r="BO354" s="203">
        <f t="shared" si="190"/>
        <v>0</v>
      </c>
      <c r="BP354" s="202"/>
      <c r="BQ354" s="202"/>
      <c r="BR354" s="203">
        <f t="shared" si="191"/>
        <v>0</v>
      </c>
      <c r="BS354" s="202"/>
      <c r="BT354" s="202"/>
      <c r="BU354" s="203">
        <f t="shared" si="192"/>
        <v>0</v>
      </c>
      <c r="BV354" s="202"/>
      <c r="BW354" s="202"/>
      <c r="BX354" s="203">
        <f t="shared" si="193"/>
        <v>0</v>
      </c>
      <c r="BY354" s="202"/>
      <c r="BZ354" s="202"/>
      <c r="CA354" s="203">
        <f t="shared" si="194"/>
        <v>0</v>
      </c>
      <c r="CB354" s="202"/>
      <c r="CC354" s="202"/>
      <c r="CD354" s="203">
        <f t="shared" si="195"/>
        <v>0</v>
      </c>
      <c r="CE354" s="202"/>
      <c r="CF354" s="202"/>
      <c r="CG354" s="203">
        <f t="shared" si="196"/>
        <v>0</v>
      </c>
      <c r="CH354" s="202"/>
      <c r="CI354" s="202"/>
      <c r="CJ354" s="203">
        <f t="shared" si="197"/>
        <v>0</v>
      </c>
    </row>
    <row r="355" spans="2:88" x14ac:dyDescent="0.25">
      <c r="B355" s="180"/>
      <c r="C355" s="180"/>
      <c r="D355" s="181"/>
      <c r="E355" s="38">
        <f t="shared" si="170"/>
        <v>45016</v>
      </c>
      <c r="F355" s="186"/>
      <c r="G355" s="203"/>
      <c r="H355" s="202"/>
      <c r="I355" s="202"/>
      <c r="J355" s="203">
        <f t="shared" si="171"/>
        <v>0</v>
      </c>
      <c r="K355" s="202"/>
      <c r="L355" s="202"/>
      <c r="M355" s="203">
        <f t="shared" si="172"/>
        <v>0</v>
      </c>
      <c r="N355" s="202"/>
      <c r="O355" s="202"/>
      <c r="P355" s="203">
        <f t="shared" si="173"/>
        <v>0</v>
      </c>
      <c r="Q355" s="202"/>
      <c r="R355" s="202"/>
      <c r="S355" s="203">
        <f t="shared" si="174"/>
        <v>0</v>
      </c>
      <c r="T355" s="202"/>
      <c r="U355" s="202"/>
      <c r="V355" s="203">
        <f t="shared" si="175"/>
        <v>0</v>
      </c>
      <c r="W355" s="202"/>
      <c r="X355" s="202"/>
      <c r="Y355" s="203">
        <f t="shared" si="176"/>
        <v>0</v>
      </c>
      <c r="Z355" s="202"/>
      <c r="AA355" s="202"/>
      <c r="AB355" s="203">
        <f t="shared" si="177"/>
        <v>0</v>
      </c>
      <c r="AC355" s="202"/>
      <c r="AD355" s="202"/>
      <c r="AE355" s="203">
        <f t="shared" si="178"/>
        <v>0</v>
      </c>
      <c r="AF355" s="202"/>
      <c r="AG355" s="202"/>
      <c r="AH355" s="203">
        <f t="shared" si="179"/>
        <v>0</v>
      </c>
      <c r="AI355" s="202"/>
      <c r="AJ355" s="202"/>
      <c r="AK355" s="203">
        <f t="shared" si="180"/>
        <v>0</v>
      </c>
      <c r="AL355" s="202"/>
      <c r="AM355" s="202"/>
      <c r="AN355" s="203">
        <f t="shared" si="181"/>
        <v>0</v>
      </c>
      <c r="AO355" s="202"/>
      <c r="AP355" s="202"/>
      <c r="AQ355" s="203">
        <f t="shared" si="182"/>
        <v>0</v>
      </c>
      <c r="AR355" s="202"/>
      <c r="AS355" s="202"/>
      <c r="AT355" s="203">
        <f t="shared" si="183"/>
        <v>0</v>
      </c>
      <c r="AU355" s="202"/>
      <c r="AV355" s="202"/>
      <c r="AW355" s="203">
        <f t="shared" si="184"/>
        <v>0</v>
      </c>
      <c r="AX355" s="202"/>
      <c r="AY355" s="202"/>
      <c r="AZ355" s="203">
        <f t="shared" si="185"/>
        <v>0</v>
      </c>
      <c r="BA355" s="202"/>
      <c r="BB355" s="202"/>
      <c r="BC355" s="203">
        <f t="shared" si="186"/>
        <v>0</v>
      </c>
      <c r="BD355" s="202"/>
      <c r="BE355" s="202"/>
      <c r="BF355" s="203">
        <f t="shared" si="187"/>
        <v>0</v>
      </c>
      <c r="BG355" s="202"/>
      <c r="BH355" s="202"/>
      <c r="BI355" s="203">
        <f t="shared" si="188"/>
        <v>0</v>
      </c>
      <c r="BJ355" s="202"/>
      <c r="BK355" s="202"/>
      <c r="BL355" s="203">
        <f t="shared" si="189"/>
        <v>0</v>
      </c>
      <c r="BM355" s="202"/>
      <c r="BN355" s="202"/>
      <c r="BO355" s="203">
        <f t="shared" si="190"/>
        <v>0</v>
      </c>
      <c r="BP355" s="202"/>
      <c r="BQ355" s="202"/>
      <c r="BR355" s="203">
        <f t="shared" si="191"/>
        <v>0</v>
      </c>
      <c r="BS355" s="202"/>
      <c r="BT355" s="202"/>
      <c r="BU355" s="203">
        <f t="shared" si="192"/>
        <v>0</v>
      </c>
      <c r="BV355" s="202"/>
      <c r="BW355" s="202"/>
      <c r="BX355" s="203">
        <f t="shared" si="193"/>
        <v>0</v>
      </c>
      <c r="BY355" s="202"/>
      <c r="BZ355" s="202"/>
      <c r="CA355" s="203">
        <f t="shared" si="194"/>
        <v>0</v>
      </c>
      <c r="CB355" s="202"/>
      <c r="CC355" s="202"/>
      <c r="CD355" s="203">
        <f t="shared" si="195"/>
        <v>0</v>
      </c>
      <c r="CE355" s="202"/>
      <c r="CF355" s="202"/>
      <c r="CG355" s="203">
        <f t="shared" si="196"/>
        <v>0</v>
      </c>
      <c r="CH355" s="202"/>
      <c r="CI355" s="202"/>
      <c r="CJ355" s="203">
        <f t="shared" si="197"/>
        <v>0</v>
      </c>
    </row>
    <row r="356" spans="2:88" x14ac:dyDescent="0.25">
      <c r="B356" s="180"/>
      <c r="C356" s="180"/>
      <c r="D356" s="181"/>
      <c r="E356" s="38">
        <f t="shared" si="170"/>
        <v>45016</v>
      </c>
      <c r="F356" s="186"/>
      <c r="G356" s="203"/>
      <c r="H356" s="202"/>
      <c r="I356" s="202"/>
      <c r="J356" s="203">
        <f t="shared" si="171"/>
        <v>0</v>
      </c>
      <c r="K356" s="202"/>
      <c r="L356" s="202"/>
      <c r="M356" s="203">
        <f t="shared" si="172"/>
        <v>0</v>
      </c>
      <c r="N356" s="202"/>
      <c r="O356" s="202"/>
      <c r="P356" s="203">
        <f t="shared" si="173"/>
        <v>0</v>
      </c>
      <c r="Q356" s="202"/>
      <c r="R356" s="202"/>
      <c r="S356" s="203">
        <f t="shared" si="174"/>
        <v>0</v>
      </c>
      <c r="T356" s="202"/>
      <c r="U356" s="202"/>
      <c r="V356" s="203">
        <f t="shared" si="175"/>
        <v>0</v>
      </c>
      <c r="W356" s="202"/>
      <c r="X356" s="202"/>
      <c r="Y356" s="203">
        <f t="shared" si="176"/>
        <v>0</v>
      </c>
      <c r="Z356" s="202"/>
      <c r="AA356" s="202"/>
      <c r="AB356" s="203">
        <f t="shared" si="177"/>
        <v>0</v>
      </c>
      <c r="AC356" s="202"/>
      <c r="AD356" s="202"/>
      <c r="AE356" s="203">
        <f t="shared" si="178"/>
        <v>0</v>
      </c>
      <c r="AF356" s="202"/>
      <c r="AG356" s="202"/>
      <c r="AH356" s="203">
        <f t="shared" si="179"/>
        <v>0</v>
      </c>
      <c r="AI356" s="202"/>
      <c r="AJ356" s="202"/>
      <c r="AK356" s="203">
        <f t="shared" si="180"/>
        <v>0</v>
      </c>
      <c r="AL356" s="202"/>
      <c r="AM356" s="202"/>
      <c r="AN356" s="203">
        <f t="shared" si="181"/>
        <v>0</v>
      </c>
      <c r="AO356" s="202"/>
      <c r="AP356" s="202"/>
      <c r="AQ356" s="203">
        <f t="shared" si="182"/>
        <v>0</v>
      </c>
      <c r="AR356" s="202"/>
      <c r="AS356" s="202"/>
      <c r="AT356" s="203">
        <f t="shared" si="183"/>
        <v>0</v>
      </c>
      <c r="AU356" s="202"/>
      <c r="AV356" s="202"/>
      <c r="AW356" s="203">
        <f t="shared" si="184"/>
        <v>0</v>
      </c>
      <c r="AX356" s="202"/>
      <c r="AY356" s="202"/>
      <c r="AZ356" s="203">
        <f t="shared" si="185"/>
        <v>0</v>
      </c>
      <c r="BA356" s="202"/>
      <c r="BB356" s="202"/>
      <c r="BC356" s="203">
        <f t="shared" si="186"/>
        <v>0</v>
      </c>
      <c r="BD356" s="202"/>
      <c r="BE356" s="202"/>
      <c r="BF356" s="203">
        <f t="shared" si="187"/>
        <v>0</v>
      </c>
      <c r="BG356" s="202"/>
      <c r="BH356" s="202"/>
      <c r="BI356" s="203">
        <f t="shared" si="188"/>
        <v>0</v>
      </c>
      <c r="BJ356" s="202"/>
      <c r="BK356" s="202"/>
      <c r="BL356" s="203">
        <f t="shared" si="189"/>
        <v>0</v>
      </c>
      <c r="BM356" s="202"/>
      <c r="BN356" s="202"/>
      <c r="BO356" s="203">
        <f t="shared" si="190"/>
        <v>0</v>
      </c>
      <c r="BP356" s="202"/>
      <c r="BQ356" s="202"/>
      <c r="BR356" s="203">
        <f t="shared" si="191"/>
        <v>0</v>
      </c>
      <c r="BS356" s="202"/>
      <c r="BT356" s="202"/>
      <c r="BU356" s="203">
        <f t="shared" si="192"/>
        <v>0</v>
      </c>
      <c r="BV356" s="202"/>
      <c r="BW356" s="202"/>
      <c r="BX356" s="203">
        <f t="shared" si="193"/>
        <v>0</v>
      </c>
      <c r="BY356" s="202"/>
      <c r="BZ356" s="202"/>
      <c r="CA356" s="203">
        <f t="shared" si="194"/>
        <v>0</v>
      </c>
      <c r="CB356" s="202"/>
      <c r="CC356" s="202"/>
      <c r="CD356" s="203">
        <f t="shared" si="195"/>
        <v>0</v>
      </c>
      <c r="CE356" s="202"/>
      <c r="CF356" s="202"/>
      <c r="CG356" s="203">
        <f t="shared" si="196"/>
        <v>0</v>
      </c>
      <c r="CH356" s="202"/>
      <c r="CI356" s="202"/>
      <c r="CJ356" s="203">
        <f t="shared" si="197"/>
        <v>0</v>
      </c>
    </row>
    <row r="357" spans="2:88" x14ac:dyDescent="0.25">
      <c r="B357" s="180"/>
      <c r="C357" s="180"/>
      <c r="D357" s="181"/>
      <c r="E357" s="38">
        <f t="shared" si="170"/>
        <v>45016</v>
      </c>
      <c r="F357" s="186"/>
      <c r="G357" s="203"/>
      <c r="H357" s="202"/>
      <c r="I357" s="202"/>
      <c r="J357" s="203">
        <f t="shared" si="171"/>
        <v>0</v>
      </c>
      <c r="K357" s="202"/>
      <c r="L357" s="202"/>
      <c r="M357" s="203">
        <f t="shared" si="172"/>
        <v>0</v>
      </c>
      <c r="N357" s="202"/>
      <c r="O357" s="202"/>
      <c r="P357" s="203">
        <f t="shared" si="173"/>
        <v>0</v>
      </c>
      <c r="Q357" s="202"/>
      <c r="R357" s="202"/>
      <c r="S357" s="203">
        <f t="shared" si="174"/>
        <v>0</v>
      </c>
      <c r="T357" s="202"/>
      <c r="U357" s="202"/>
      <c r="V357" s="203">
        <f t="shared" si="175"/>
        <v>0</v>
      </c>
      <c r="W357" s="202"/>
      <c r="X357" s="202"/>
      <c r="Y357" s="203">
        <f t="shared" si="176"/>
        <v>0</v>
      </c>
      <c r="Z357" s="202"/>
      <c r="AA357" s="202"/>
      <c r="AB357" s="203">
        <f t="shared" si="177"/>
        <v>0</v>
      </c>
      <c r="AC357" s="202"/>
      <c r="AD357" s="202"/>
      <c r="AE357" s="203">
        <f t="shared" si="178"/>
        <v>0</v>
      </c>
      <c r="AF357" s="202"/>
      <c r="AG357" s="202"/>
      <c r="AH357" s="203">
        <f t="shared" si="179"/>
        <v>0</v>
      </c>
      <c r="AI357" s="202"/>
      <c r="AJ357" s="202"/>
      <c r="AK357" s="203">
        <f t="shared" si="180"/>
        <v>0</v>
      </c>
      <c r="AL357" s="202"/>
      <c r="AM357" s="202"/>
      <c r="AN357" s="203">
        <f t="shared" si="181"/>
        <v>0</v>
      </c>
      <c r="AO357" s="202"/>
      <c r="AP357" s="202"/>
      <c r="AQ357" s="203">
        <f t="shared" si="182"/>
        <v>0</v>
      </c>
      <c r="AR357" s="202"/>
      <c r="AS357" s="202"/>
      <c r="AT357" s="203">
        <f t="shared" si="183"/>
        <v>0</v>
      </c>
      <c r="AU357" s="202"/>
      <c r="AV357" s="202"/>
      <c r="AW357" s="203">
        <f t="shared" si="184"/>
        <v>0</v>
      </c>
      <c r="AX357" s="202"/>
      <c r="AY357" s="202"/>
      <c r="AZ357" s="203">
        <f t="shared" si="185"/>
        <v>0</v>
      </c>
      <c r="BA357" s="202"/>
      <c r="BB357" s="202"/>
      <c r="BC357" s="203">
        <f t="shared" si="186"/>
        <v>0</v>
      </c>
      <c r="BD357" s="202"/>
      <c r="BE357" s="202"/>
      <c r="BF357" s="203">
        <f t="shared" si="187"/>
        <v>0</v>
      </c>
      <c r="BG357" s="202"/>
      <c r="BH357" s="202"/>
      <c r="BI357" s="203">
        <f t="shared" si="188"/>
        <v>0</v>
      </c>
      <c r="BJ357" s="202"/>
      <c r="BK357" s="202"/>
      <c r="BL357" s="203">
        <f t="shared" si="189"/>
        <v>0</v>
      </c>
      <c r="BM357" s="202"/>
      <c r="BN357" s="202"/>
      <c r="BO357" s="203">
        <f t="shared" si="190"/>
        <v>0</v>
      </c>
      <c r="BP357" s="202"/>
      <c r="BQ357" s="202"/>
      <c r="BR357" s="203">
        <f t="shared" si="191"/>
        <v>0</v>
      </c>
      <c r="BS357" s="202"/>
      <c r="BT357" s="202"/>
      <c r="BU357" s="203">
        <f t="shared" si="192"/>
        <v>0</v>
      </c>
      <c r="BV357" s="202"/>
      <c r="BW357" s="202"/>
      <c r="BX357" s="203">
        <f t="shared" si="193"/>
        <v>0</v>
      </c>
      <c r="BY357" s="202"/>
      <c r="BZ357" s="202"/>
      <c r="CA357" s="203">
        <f t="shared" si="194"/>
        <v>0</v>
      </c>
      <c r="CB357" s="202"/>
      <c r="CC357" s="202"/>
      <c r="CD357" s="203">
        <f t="shared" si="195"/>
        <v>0</v>
      </c>
      <c r="CE357" s="202"/>
      <c r="CF357" s="202"/>
      <c r="CG357" s="203">
        <f t="shared" si="196"/>
        <v>0</v>
      </c>
      <c r="CH357" s="202"/>
      <c r="CI357" s="202"/>
      <c r="CJ357" s="203">
        <f t="shared" si="197"/>
        <v>0</v>
      </c>
    </row>
    <row r="358" spans="2:88" x14ac:dyDescent="0.25">
      <c r="B358" s="180"/>
      <c r="C358" s="180"/>
      <c r="D358" s="181"/>
      <c r="E358" s="38">
        <f t="shared" si="170"/>
        <v>45016</v>
      </c>
      <c r="F358" s="186"/>
      <c r="G358" s="203"/>
      <c r="H358" s="202"/>
      <c r="I358" s="202"/>
      <c r="J358" s="203">
        <f t="shared" si="171"/>
        <v>0</v>
      </c>
      <c r="K358" s="202"/>
      <c r="L358" s="202"/>
      <c r="M358" s="203">
        <f t="shared" si="172"/>
        <v>0</v>
      </c>
      <c r="N358" s="202"/>
      <c r="O358" s="202"/>
      <c r="P358" s="203">
        <f t="shared" si="173"/>
        <v>0</v>
      </c>
      <c r="Q358" s="202"/>
      <c r="R358" s="202"/>
      <c r="S358" s="203">
        <f t="shared" si="174"/>
        <v>0</v>
      </c>
      <c r="T358" s="202"/>
      <c r="U358" s="202"/>
      <c r="V358" s="203">
        <f t="shared" si="175"/>
        <v>0</v>
      </c>
      <c r="W358" s="202"/>
      <c r="X358" s="202"/>
      <c r="Y358" s="203">
        <f t="shared" si="176"/>
        <v>0</v>
      </c>
      <c r="Z358" s="202"/>
      <c r="AA358" s="202"/>
      <c r="AB358" s="203">
        <f t="shared" si="177"/>
        <v>0</v>
      </c>
      <c r="AC358" s="202"/>
      <c r="AD358" s="202"/>
      <c r="AE358" s="203">
        <f t="shared" si="178"/>
        <v>0</v>
      </c>
      <c r="AF358" s="202"/>
      <c r="AG358" s="202"/>
      <c r="AH358" s="203">
        <f t="shared" si="179"/>
        <v>0</v>
      </c>
      <c r="AI358" s="202"/>
      <c r="AJ358" s="202"/>
      <c r="AK358" s="203">
        <f t="shared" si="180"/>
        <v>0</v>
      </c>
      <c r="AL358" s="202"/>
      <c r="AM358" s="202"/>
      <c r="AN358" s="203">
        <f t="shared" si="181"/>
        <v>0</v>
      </c>
      <c r="AO358" s="202"/>
      <c r="AP358" s="202"/>
      <c r="AQ358" s="203">
        <f t="shared" si="182"/>
        <v>0</v>
      </c>
      <c r="AR358" s="202"/>
      <c r="AS358" s="202"/>
      <c r="AT358" s="203">
        <f t="shared" si="183"/>
        <v>0</v>
      </c>
      <c r="AU358" s="202"/>
      <c r="AV358" s="202"/>
      <c r="AW358" s="203">
        <f t="shared" si="184"/>
        <v>0</v>
      </c>
      <c r="AX358" s="202"/>
      <c r="AY358" s="202"/>
      <c r="AZ358" s="203">
        <f t="shared" si="185"/>
        <v>0</v>
      </c>
      <c r="BA358" s="202"/>
      <c r="BB358" s="202"/>
      <c r="BC358" s="203">
        <f t="shared" si="186"/>
        <v>0</v>
      </c>
      <c r="BD358" s="202"/>
      <c r="BE358" s="202"/>
      <c r="BF358" s="203">
        <f t="shared" si="187"/>
        <v>0</v>
      </c>
      <c r="BG358" s="202"/>
      <c r="BH358" s="202"/>
      <c r="BI358" s="203">
        <f t="shared" si="188"/>
        <v>0</v>
      </c>
      <c r="BJ358" s="202"/>
      <c r="BK358" s="202"/>
      <c r="BL358" s="203">
        <f t="shared" si="189"/>
        <v>0</v>
      </c>
      <c r="BM358" s="202"/>
      <c r="BN358" s="202"/>
      <c r="BO358" s="203">
        <f t="shared" si="190"/>
        <v>0</v>
      </c>
      <c r="BP358" s="202"/>
      <c r="BQ358" s="202"/>
      <c r="BR358" s="203">
        <f t="shared" si="191"/>
        <v>0</v>
      </c>
      <c r="BS358" s="202"/>
      <c r="BT358" s="202"/>
      <c r="BU358" s="203">
        <f t="shared" si="192"/>
        <v>0</v>
      </c>
      <c r="BV358" s="202"/>
      <c r="BW358" s="202"/>
      <c r="BX358" s="203">
        <f t="shared" si="193"/>
        <v>0</v>
      </c>
      <c r="BY358" s="202"/>
      <c r="BZ358" s="202"/>
      <c r="CA358" s="203">
        <f t="shared" si="194"/>
        <v>0</v>
      </c>
      <c r="CB358" s="202"/>
      <c r="CC358" s="202"/>
      <c r="CD358" s="203">
        <f t="shared" si="195"/>
        <v>0</v>
      </c>
      <c r="CE358" s="202"/>
      <c r="CF358" s="202"/>
      <c r="CG358" s="203">
        <f t="shared" si="196"/>
        <v>0</v>
      </c>
      <c r="CH358" s="202"/>
      <c r="CI358" s="202"/>
      <c r="CJ358" s="203">
        <f t="shared" si="197"/>
        <v>0</v>
      </c>
    </row>
    <row r="359" spans="2:88" x14ac:dyDescent="0.25">
      <c r="B359" s="180"/>
      <c r="C359" s="180"/>
      <c r="D359" s="181"/>
      <c r="E359" s="38">
        <f t="shared" si="170"/>
        <v>45016</v>
      </c>
      <c r="F359" s="186"/>
      <c r="G359" s="203"/>
      <c r="H359" s="202"/>
      <c r="I359" s="202"/>
      <c r="J359" s="203">
        <f t="shared" si="171"/>
        <v>0</v>
      </c>
      <c r="K359" s="202"/>
      <c r="L359" s="202"/>
      <c r="M359" s="203">
        <f t="shared" si="172"/>
        <v>0</v>
      </c>
      <c r="N359" s="202"/>
      <c r="O359" s="202"/>
      <c r="P359" s="203">
        <f t="shared" si="173"/>
        <v>0</v>
      </c>
      <c r="Q359" s="202"/>
      <c r="R359" s="202"/>
      <c r="S359" s="203">
        <f t="shared" si="174"/>
        <v>0</v>
      </c>
      <c r="T359" s="202"/>
      <c r="U359" s="202"/>
      <c r="V359" s="203">
        <f t="shared" si="175"/>
        <v>0</v>
      </c>
      <c r="W359" s="202"/>
      <c r="X359" s="202"/>
      <c r="Y359" s="203">
        <f t="shared" si="176"/>
        <v>0</v>
      </c>
      <c r="Z359" s="202"/>
      <c r="AA359" s="202"/>
      <c r="AB359" s="203">
        <f t="shared" si="177"/>
        <v>0</v>
      </c>
      <c r="AC359" s="202"/>
      <c r="AD359" s="202"/>
      <c r="AE359" s="203">
        <f t="shared" si="178"/>
        <v>0</v>
      </c>
      <c r="AF359" s="202"/>
      <c r="AG359" s="202"/>
      <c r="AH359" s="203">
        <f t="shared" si="179"/>
        <v>0</v>
      </c>
      <c r="AI359" s="202"/>
      <c r="AJ359" s="202"/>
      <c r="AK359" s="203">
        <f t="shared" si="180"/>
        <v>0</v>
      </c>
      <c r="AL359" s="202"/>
      <c r="AM359" s="202"/>
      <c r="AN359" s="203">
        <f t="shared" si="181"/>
        <v>0</v>
      </c>
      <c r="AO359" s="202"/>
      <c r="AP359" s="202"/>
      <c r="AQ359" s="203">
        <f t="shared" si="182"/>
        <v>0</v>
      </c>
      <c r="AR359" s="202"/>
      <c r="AS359" s="202"/>
      <c r="AT359" s="203">
        <f t="shared" si="183"/>
        <v>0</v>
      </c>
      <c r="AU359" s="202"/>
      <c r="AV359" s="202"/>
      <c r="AW359" s="203">
        <f t="shared" si="184"/>
        <v>0</v>
      </c>
      <c r="AX359" s="202"/>
      <c r="AY359" s="202"/>
      <c r="AZ359" s="203">
        <f t="shared" si="185"/>
        <v>0</v>
      </c>
      <c r="BA359" s="202"/>
      <c r="BB359" s="202"/>
      <c r="BC359" s="203">
        <f t="shared" si="186"/>
        <v>0</v>
      </c>
      <c r="BD359" s="202"/>
      <c r="BE359" s="202"/>
      <c r="BF359" s="203">
        <f t="shared" si="187"/>
        <v>0</v>
      </c>
      <c r="BG359" s="202"/>
      <c r="BH359" s="202"/>
      <c r="BI359" s="203">
        <f t="shared" si="188"/>
        <v>0</v>
      </c>
      <c r="BJ359" s="202"/>
      <c r="BK359" s="202"/>
      <c r="BL359" s="203">
        <f t="shared" si="189"/>
        <v>0</v>
      </c>
      <c r="BM359" s="202"/>
      <c r="BN359" s="202"/>
      <c r="BO359" s="203">
        <f t="shared" si="190"/>
        <v>0</v>
      </c>
      <c r="BP359" s="202"/>
      <c r="BQ359" s="202"/>
      <c r="BR359" s="203">
        <f t="shared" si="191"/>
        <v>0</v>
      </c>
      <c r="BS359" s="202"/>
      <c r="BT359" s="202"/>
      <c r="BU359" s="203">
        <f t="shared" si="192"/>
        <v>0</v>
      </c>
      <c r="BV359" s="202"/>
      <c r="BW359" s="202"/>
      <c r="BX359" s="203">
        <f t="shared" si="193"/>
        <v>0</v>
      </c>
      <c r="BY359" s="202"/>
      <c r="BZ359" s="202"/>
      <c r="CA359" s="203">
        <f t="shared" si="194"/>
        <v>0</v>
      </c>
      <c r="CB359" s="202"/>
      <c r="CC359" s="202"/>
      <c r="CD359" s="203">
        <f t="shared" si="195"/>
        <v>0</v>
      </c>
      <c r="CE359" s="202"/>
      <c r="CF359" s="202"/>
      <c r="CG359" s="203">
        <f t="shared" si="196"/>
        <v>0</v>
      </c>
      <c r="CH359" s="202"/>
      <c r="CI359" s="202"/>
      <c r="CJ359" s="203">
        <f t="shared" si="197"/>
        <v>0</v>
      </c>
    </row>
    <row r="360" spans="2:88" x14ac:dyDescent="0.25">
      <c r="B360" s="180"/>
      <c r="C360" s="180"/>
      <c r="D360" s="181"/>
      <c r="E360" s="38">
        <f t="shared" si="170"/>
        <v>45016</v>
      </c>
      <c r="F360" s="186"/>
      <c r="G360" s="203"/>
      <c r="H360" s="202"/>
      <c r="I360" s="202"/>
      <c r="J360" s="203">
        <f t="shared" si="171"/>
        <v>0</v>
      </c>
      <c r="K360" s="202"/>
      <c r="L360" s="202"/>
      <c r="M360" s="203">
        <f t="shared" si="172"/>
        <v>0</v>
      </c>
      <c r="N360" s="202"/>
      <c r="O360" s="202"/>
      <c r="P360" s="203">
        <f t="shared" si="173"/>
        <v>0</v>
      </c>
      <c r="Q360" s="202"/>
      <c r="R360" s="202"/>
      <c r="S360" s="203">
        <f t="shared" si="174"/>
        <v>0</v>
      </c>
      <c r="T360" s="202"/>
      <c r="U360" s="202"/>
      <c r="V360" s="203">
        <f t="shared" si="175"/>
        <v>0</v>
      </c>
      <c r="W360" s="202"/>
      <c r="X360" s="202"/>
      <c r="Y360" s="203">
        <f t="shared" si="176"/>
        <v>0</v>
      </c>
      <c r="Z360" s="202"/>
      <c r="AA360" s="202"/>
      <c r="AB360" s="203">
        <f t="shared" si="177"/>
        <v>0</v>
      </c>
      <c r="AC360" s="202"/>
      <c r="AD360" s="202"/>
      <c r="AE360" s="203">
        <f t="shared" si="178"/>
        <v>0</v>
      </c>
      <c r="AF360" s="202"/>
      <c r="AG360" s="202"/>
      <c r="AH360" s="203">
        <f t="shared" si="179"/>
        <v>0</v>
      </c>
      <c r="AI360" s="202"/>
      <c r="AJ360" s="202"/>
      <c r="AK360" s="203">
        <f t="shared" si="180"/>
        <v>0</v>
      </c>
      <c r="AL360" s="202"/>
      <c r="AM360" s="202"/>
      <c r="AN360" s="203">
        <f t="shared" si="181"/>
        <v>0</v>
      </c>
      <c r="AO360" s="202"/>
      <c r="AP360" s="202"/>
      <c r="AQ360" s="203">
        <f t="shared" si="182"/>
        <v>0</v>
      </c>
      <c r="AR360" s="202"/>
      <c r="AS360" s="202"/>
      <c r="AT360" s="203">
        <f t="shared" si="183"/>
        <v>0</v>
      </c>
      <c r="AU360" s="202"/>
      <c r="AV360" s="202"/>
      <c r="AW360" s="203">
        <f t="shared" si="184"/>
        <v>0</v>
      </c>
      <c r="AX360" s="202"/>
      <c r="AY360" s="202"/>
      <c r="AZ360" s="203">
        <f t="shared" si="185"/>
        <v>0</v>
      </c>
      <c r="BA360" s="202"/>
      <c r="BB360" s="202"/>
      <c r="BC360" s="203">
        <f t="shared" si="186"/>
        <v>0</v>
      </c>
      <c r="BD360" s="202"/>
      <c r="BE360" s="202"/>
      <c r="BF360" s="203">
        <f t="shared" si="187"/>
        <v>0</v>
      </c>
      <c r="BG360" s="202"/>
      <c r="BH360" s="202"/>
      <c r="BI360" s="203">
        <f t="shared" si="188"/>
        <v>0</v>
      </c>
      <c r="BJ360" s="202"/>
      <c r="BK360" s="202"/>
      <c r="BL360" s="203">
        <f t="shared" si="189"/>
        <v>0</v>
      </c>
      <c r="BM360" s="202"/>
      <c r="BN360" s="202"/>
      <c r="BO360" s="203">
        <f t="shared" si="190"/>
        <v>0</v>
      </c>
      <c r="BP360" s="202"/>
      <c r="BQ360" s="202"/>
      <c r="BR360" s="203">
        <f t="shared" si="191"/>
        <v>0</v>
      </c>
      <c r="BS360" s="202"/>
      <c r="BT360" s="202"/>
      <c r="BU360" s="203">
        <f t="shared" si="192"/>
        <v>0</v>
      </c>
      <c r="BV360" s="202"/>
      <c r="BW360" s="202"/>
      <c r="BX360" s="203">
        <f t="shared" si="193"/>
        <v>0</v>
      </c>
      <c r="BY360" s="202"/>
      <c r="BZ360" s="202"/>
      <c r="CA360" s="203">
        <f t="shared" si="194"/>
        <v>0</v>
      </c>
      <c r="CB360" s="202"/>
      <c r="CC360" s="202"/>
      <c r="CD360" s="203">
        <f t="shared" si="195"/>
        <v>0</v>
      </c>
      <c r="CE360" s="202"/>
      <c r="CF360" s="202"/>
      <c r="CG360" s="203">
        <f t="shared" si="196"/>
        <v>0</v>
      </c>
      <c r="CH360" s="202"/>
      <c r="CI360" s="202"/>
      <c r="CJ360" s="203">
        <f t="shared" si="197"/>
        <v>0</v>
      </c>
    </row>
    <row r="361" spans="2:88" x14ac:dyDescent="0.25">
      <c r="B361" s="180"/>
      <c r="C361" s="180"/>
      <c r="D361" s="181"/>
      <c r="E361" s="38">
        <f t="shared" si="170"/>
        <v>45016</v>
      </c>
      <c r="F361" s="186"/>
      <c r="G361" s="203"/>
      <c r="H361" s="202"/>
      <c r="I361" s="202"/>
      <c r="J361" s="203">
        <f t="shared" si="171"/>
        <v>0</v>
      </c>
      <c r="K361" s="202"/>
      <c r="L361" s="202"/>
      <c r="M361" s="203">
        <f t="shared" si="172"/>
        <v>0</v>
      </c>
      <c r="N361" s="202"/>
      <c r="O361" s="202"/>
      <c r="P361" s="203">
        <f t="shared" si="173"/>
        <v>0</v>
      </c>
      <c r="Q361" s="202"/>
      <c r="R361" s="202"/>
      <c r="S361" s="203">
        <f t="shared" si="174"/>
        <v>0</v>
      </c>
      <c r="T361" s="202"/>
      <c r="U361" s="202"/>
      <c r="V361" s="203">
        <f t="shared" si="175"/>
        <v>0</v>
      </c>
      <c r="W361" s="202"/>
      <c r="X361" s="202"/>
      <c r="Y361" s="203">
        <f t="shared" si="176"/>
        <v>0</v>
      </c>
      <c r="Z361" s="202"/>
      <c r="AA361" s="202"/>
      <c r="AB361" s="203">
        <f t="shared" si="177"/>
        <v>0</v>
      </c>
      <c r="AC361" s="202"/>
      <c r="AD361" s="202"/>
      <c r="AE361" s="203">
        <f t="shared" si="178"/>
        <v>0</v>
      </c>
      <c r="AF361" s="202"/>
      <c r="AG361" s="202"/>
      <c r="AH361" s="203">
        <f t="shared" si="179"/>
        <v>0</v>
      </c>
      <c r="AI361" s="202"/>
      <c r="AJ361" s="202"/>
      <c r="AK361" s="203">
        <f t="shared" si="180"/>
        <v>0</v>
      </c>
      <c r="AL361" s="202"/>
      <c r="AM361" s="202"/>
      <c r="AN361" s="203">
        <f t="shared" si="181"/>
        <v>0</v>
      </c>
      <c r="AO361" s="202"/>
      <c r="AP361" s="202"/>
      <c r="AQ361" s="203">
        <f t="shared" si="182"/>
        <v>0</v>
      </c>
      <c r="AR361" s="202"/>
      <c r="AS361" s="202"/>
      <c r="AT361" s="203">
        <f t="shared" si="183"/>
        <v>0</v>
      </c>
      <c r="AU361" s="202"/>
      <c r="AV361" s="202"/>
      <c r="AW361" s="203">
        <f t="shared" si="184"/>
        <v>0</v>
      </c>
      <c r="AX361" s="202"/>
      <c r="AY361" s="202"/>
      <c r="AZ361" s="203">
        <f t="shared" si="185"/>
        <v>0</v>
      </c>
      <c r="BA361" s="202"/>
      <c r="BB361" s="202"/>
      <c r="BC361" s="203">
        <f t="shared" si="186"/>
        <v>0</v>
      </c>
      <c r="BD361" s="202"/>
      <c r="BE361" s="202"/>
      <c r="BF361" s="203">
        <f t="shared" si="187"/>
        <v>0</v>
      </c>
      <c r="BG361" s="202"/>
      <c r="BH361" s="202"/>
      <c r="BI361" s="203">
        <f t="shared" si="188"/>
        <v>0</v>
      </c>
      <c r="BJ361" s="202"/>
      <c r="BK361" s="202"/>
      <c r="BL361" s="203">
        <f t="shared" si="189"/>
        <v>0</v>
      </c>
      <c r="BM361" s="202"/>
      <c r="BN361" s="202"/>
      <c r="BO361" s="203">
        <f t="shared" si="190"/>
        <v>0</v>
      </c>
      <c r="BP361" s="202"/>
      <c r="BQ361" s="202"/>
      <c r="BR361" s="203">
        <f t="shared" si="191"/>
        <v>0</v>
      </c>
      <c r="BS361" s="202"/>
      <c r="BT361" s="202"/>
      <c r="BU361" s="203">
        <f t="shared" si="192"/>
        <v>0</v>
      </c>
      <c r="BV361" s="202"/>
      <c r="BW361" s="202"/>
      <c r="BX361" s="203">
        <f t="shared" si="193"/>
        <v>0</v>
      </c>
      <c r="BY361" s="202"/>
      <c r="BZ361" s="202"/>
      <c r="CA361" s="203">
        <f t="shared" si="194"/>
        <v>0</v>
      </c>
      <c r="CB361" s="202"/>
      <c r="CC361" s="202"/>
      <c r="CD361" s="203">
        <f t="shared" si="195"/>
        <v>0</v>
      </c>
      <c r="CE361" s="202"/>
      <c r="CF361" s="202"/>
      <c r="CG361" s="203">
        <f t="shared" si="196"/>
        <v>0</v>
      </c>
      <c r="CH361" s="202"/>
      <c r="CI361" s="202"/>
      <c r="CJ361" s="203">
        <f t="shared" si="197"/>
        <v>0</v>
      </c>
    </row>
    <row r="362" spans="2:88" x14ac:dyDescent="0.25">
      <c r="B362" s="180"/>
      <c r="C362" s="180"/>
      <c r="D362" s="181"/>
      <c r="E362" s="38">
        <f t="shared" si="170"/>
        <v>45016</v>
      </c>
      <c r="F362" s="186"/>
      <c r="G362" s="203"/>
      <c r="H362" s="202"/>
      <c r="I362" s="202"/>
      <c r="J362" s="203">
        <f t="shared" si="171"/>
        <v>0</v>
      </c>
      <c r="K362" s="202"/>
      <c r="L362" s="202"/>
      <c r="M362" s="203">
        <f t="shared" si="172"/>
        <v>0</v>
      </c>
      <c r="N362" s="202"/>
      <c r="O362" s="202"/>
      <c r="P362" s="203">
        <f t="shared" si="173"/>
        <v>0</v>
      </c>
      <c r="Q362" s="202"/>
      <c r="R362" s="202"/>
      <c r="S362" s="203">
        <f t="shared" si="174"/>
        <v>0</v>
      </c>
      <c r="T362" s="202"/>
      <c r="U362" s="202"/>
      <c r="V362" s="203">
        <f t="shared" si="175"/>
        <v>0</v>
      </c>
      <c r="W362" s="202"/>
      <c r="X362" s="202"/>
      <c r="Y362" s="203">
        <f t="shared" si="176"/>
        <v>0</v>
      </c>
      <c r="Z362" s="202"/>
      <c r="AA362" s="202"/>
      <c r="AB362" s="203">
        <f t="shared" si="177"/>
        <v>0</v>
      </c>
      <c r="AC362" s="202"/>
      <c r="AD362" s="202"/>
      <c r="AE362" s="203">
        <f t="shared" si="178"/>
        <v>0</v>
      </c>
      <c r="AF362" s="202"/>
      <c r="AG362" s="202"/>
      <c r="AH362" s="203">
        <f t="shared" si="179"/>
        <v>0</v>
      </c>
      <c r="AI362" s="202"/>
      <c r="AJ362" s="202"/>
      <c r="AK362" s="203">
        <f t="shared" si="180"/>
        <v>0</v>
      </c>
      <c r="AL362" s="202"/>
      <c r="AM362" s="202"/>
      <c r="AN362" s="203">
        <f t="shared" si="181"/>
        <v>0</v>
      </c>
      <c r="AO362" s="202"/>
      <c r="AP362" s="202"/>
      <c r="AQ362" s="203">
        <f t="shared" si="182"/>
        <v>0</v>
      </c>
      <c r="AR362" s="202"/>
      <c r="AS362" s="202"/>
      <c r="AT362" s="203">
        <f t="shared" si="183"/>
        <v>0</v>
      </c>
      <c r="AU362" s="202"/>
      <c r="AV362" s="202"/>
      <c r="AW362" s="203">
        <f t="shared" si="184"/>
        <v>0</v>
      </c>
      <c r="AX362" s="202"/>
      <c r="AY362" s="202"/>
      <c r="AZ362" s="203">
        <f t="shared" si="185"/>
        <v>0</v>
      </c>
      <c r="BA362" s="202"/>
      <c r="BB362" s="202"/>
      <c r="BC362" s="203">
        <f t="shared" si="186"/>
        <v>0</v>
      </c>
      <c r="BD362" s="202"/>
      <c r="BE362" s="202"/>
      <c r="BF362" s="203">
        <f t="shared" si="187"/>
        <v>0</v>
      </c>
      <c r="BG362" s="202"/>
      <c r="BH362" s="202"/>
      <c r="BI362" s="203">
        <f t="shared" si="188"/>
        <v>0</v>
      </c>
      <c r="BJ362" s="202"/>
      <c r="BK362" s="202"/>
      <c r="BL362" s="203">
        <f t="shared" si="189"/>
        <v>0</v>
      </c>
      <c r="BM362" s="202"/>
      <c r="BN362" s="202"/>
      <c r="BO362" s="203">
        <f t="shared" si="190"/>
        <v>0</v>
      </c>
      <c r="BP362" s="202"/>
      <c r="BQ362" s="202"/>
      <c r="BR362" s="203">
        <f t="shared" si="191"/>
        <v>0</v>
      </c>
      <c r="BS362" s="202"/>
      <c r="BT362" s="202"/>
      <c r="BU362" s="203">
        <f t="shared" si="192"/>
        <v>0</v>
      </c>
      <c r="BV362" s="202"/>
      <c r="BW362" s="202"/>
      <c r="BX362" s="203">
        <f t="shared" si="193"/>
        <v>0</v>
      </c>
      <c r="BY362" s="202"/>
      <c r="BZ362" s="202"/>
      <c r="CA362" s="203">
        <f t="shared" si="194"/>
        <v>0</v>
      </c>
      <c r="CB362" s="202"/>
      <c r="CC362" s="202"/>
      <c r="CD362" s="203">
        <f t="shared" si="195"/>
        <v>0</v>
      </c>
      <c r="CE362" s="202"/>
      <c r="CF362" s="202"/>
      <c r="CG362" s="203">
        <f t="shared" si="196"/>
        <v>0</v>
      </c>
      <c r="CH362" s="202"/>
      <c r="CI362" s="202"/>
      <c r="CJ362" s="203">
        <f t="shared" si="197"/>
        <v>0</v>
      </c>
    </row>
    <row r="363" spans="2:88" x14ac:dyDescent="0.25">
      <c r="B363" s="180"/>
      <c r="C363" s="180"/>
      <c r="D363" s="181"/>
      <c r="E363" s="38">
        <f t="shared" si="170"/>
        <v>45016</v>
      </c>
      <c r="F363" s="186"/>
      <c r="G363" s="203"/>
      <c r="H363" s="202"/>
      <c r="I363" s="202"/>
      <c r="J363" s="203">
        <f t="shared" si="171"/>
        <v>0</v>
      </c>
      <c r="K363" s="202"/>
      <c r="L363" s="202"/>
      <c r="M363" s="203">
        <f t="shared" si="172"/>
        <v>0</v>
      </c>
      <c r="N363" s="202"/>
      <c r="O363" s="202"/>
      <c r="P363" s="203">
        <f t="shared" si="173"/>
        <v>0</v>
      </c>
      <c r="Q363" s="202"/>
      <c r="R363" s="202"/>
      <c r="S363" s="203">
        <f t="shared" si="174"/>
        <v>0</v>
      </c>
      <c r="T363" s="202"/>
      <c r="U363" s="202"/>
      <c r="V363" s="203">
        <f t="shared" si="175"/>
        <v>0</v>
      </c>
      <c r="W363" s="202"/>
      <c r="X363" s="202"/>
      <c r="Y363" s="203">
        <f t="shared" si="176"/>
        <v>0</v>
      </c>
      <c r="Z363" s="202"/>
      <c r="AA363" s="202"/>
      <c r="AB363" s="203">
        <f t="shared" si="177"/>
        <v>0</v>
      </c>
      <c r="AC363" s="202"/>
      <c r="AD363" s="202"/>
      <c r="AE363" s="203">
        <f t="shared" si="178"/>
        <v>0</v>
      </c>
      <c r="AF363" s="202"/>
      <c r="AG363" s="202"/>
      <c r="AH363" s="203">
        <f t="shared" si="179"/>
        <v>0</v>
      </c>
      <c r="AI363" s="202"/>
      <c r="AJ363" s="202"/>
      <c r="AK363" s="203">
        <f t="shared" si="180"/>
        <v>0</v>
      </c>
      <c r="AL363" s="202"/>
      <c r="AM363" s="202"/>
      <c r="AN363" s="203">
        <f t="shared" si="181"/>
        <v>0</v>
      </c>
      <c r="AO363" s="202"/>
      <c r="AP363" s="202"/>
      <c r="AQ363" s="203">
        <f t="shared" si="182"/>
        <v>0</v>
      </c>
      <c r="AR363" s="202"/>
      <c r="AS363" s="202"/>
      <c r="AT363" s="203">
        <f t="shared" si="183"/>
        <v>0</v>
      </c>
      <c r="AU363" s="202"/>
      <c r="AV363" s="202"/>
      <c r="AW363" s="203">
        <f t="shared" si="184"/>
        <v>0</v>
      </c>
      <c r="AX363" s="202"/>
      <c r="AY363" s="202"/>
      <c r="AZ363" s="203">
        <f t="shared" si="185"/>
        <v>0</v>
      </c>
      <c r="BA363" s="202"/>
      <c r="BB363" s="202"/>
      <c r="BC363" s="203">
        <f t="shared" si="186"/>
        <v>0</v>
      </c>
      <c r="BD363" s="202"/>
      <c r="BE363" s="202"/>
      <c r="BF363" s="203">
        <f t="shared" si="187"/>
        <v>0</v>
      </c>
      <c r="BG363" s="202"/>
      <c r="BH363" s="202"/>
      <c r="BI363" s="203">
        <f t="shared" si="188"/>
        <v>0</v>
      </c>
      <c r="BJ363" s="202"/>
      <c r="BK363" s="202"/>
      <c r="BL363" s="203">
        <f t="shared" si="189"/>
        <v>0</v>
      </c>
      <c r="BM363" s="202"/>
      <c r="BN363" s="202"/>
      <c r="BO363" s="203">
        <f t="shared" si="190"/>
        <v>0</v>
      </c>
      <c r="BP363" s="202"/>
      <c r="BQ363" s="202"/>
      <c r="BR363" s="203">
        <f t="shared" si="191"/>
        <v>0</v>
      </c>
      <c r="BS363" s="202"/>
      <c r="BT363" s="202"/>
      <c r="BU363" s="203">
        <f t="shared" si="192"/>
        <v>0</v>
      </c>
      <c r="BV363" s="202"/>
      <c r="BW363" s="202"/>
      <c r="BX363" s="203">
        <f t="shared" si="193"/>
        <v>0</v>
      </c>
      <c r="BY363" s="202"/>
      <c r="BZ363" s="202"/>
      <c r="CA363" s="203">
        <f t="shared" si="194"/>
        <v>0</v>
      </c>
      <c r="CB363" s="202"/>
      <c r="CC363" s="202"/>
      <c r="CD363" s="203">
        <f t="shared" si="195"/>
        <v>0</v>
      </c>
      <c r="CE363" s="202"/>
      <c r="CF363" s="202"/>
      <c r="CG363" s="203">
        <f t="shared" si="196"/>
        <v>0</v>
      </c>
      <c r="CH363" s="202"/>
      <c r="CI363" s="202"/>
      <c r="CJ363" s="203">
        <f t="shared" si="197"/>
        <v>0</v>
      </c>
    </row>
    <row r="364" spans="2:88" x14ac:dyDescent="0.25">
      <c r="B364" s="180"/>
      <c r="C364" s="180"/>
      <c r="D364" s="181"/>
      <c r="E364" s="38">
        <f t="shared" si="170"/>
        <v>45016</v>
      </c>
      <c r="F364" s="186"/>
      <c r="G364" s="203"/>
      <c r="H364" s="202"/>
      <c r="I364" s="202"/>
      <c r="J364" s="203">
        <f t="shared" si="171"/>
        <v>0</v>
      </c>
      <c r="K364" s="202"/>
      <c r="L364" s="202"/>
      <c r="M364" s="203">
        <f t="shared" si="172"/>
        <v>0</v>
      </c>
      <c r="N364" s="202"/>
      <c r="O364" s="202"/>
      <c r="P364" s="203">
        <f t="shared" si="173"/>
        <v>0</v>
      </c>
      <c r="Q364" s="202"/>
      <c r="R364" s="202"/>
      <c r="S364" s="203">
        <f t="shared" si="174"/>
        <v>0</v>
      </c>
      <c r="T364" s="202"/>
      <c r="U364" s="202"/>
      <c r="V364" s="203">
        <f t="shared" si="175"/>
        <v>0</v>
      </c>
      <c r="W364" s="202"/>
      <c r="X364" s="202"/>
      <c r="Y364" s="203">
        <f t="shared" si="176"/>
        <v>0</v>
      </c>
      <c r="Z364" s="202"/>
      <c r="AA364" s="202"/>
      <c r="AB364" s="203">
        <f t="shared" si="177"/>
        <v>0</v>
      </c>
      <c r="AC364" s="202"/>
      <c r="AD364" s="202"/>
      <c r="AE364" s="203">
        <f t="shared" si="178"/>
        <v>0</v>
      </c>
      <c r="AF364" s="202"/>
      <c r="AG364" s="202"/>
      <c r="AH364" s="203">
        <f t="shared" si="179"/>
        <v>0</v>
      </c>
      <c r="AI364" s="202"/>
      <c r="AJ364" s="202"/>
      <c r="AK364" s="203">
        <f t="shared" si="180"/>
        <v>0</v>
      </c>
      <c r="AL364" s="202"/>
      <c r="AM364" s="202"/>
      <c r="AN364" s="203">
        <f t="shared" si="181"/>
        <v>0</v>
      </c>
      <c r="AO364" s="202"/>
      <c r="AP364" s="202"/>
      <c r="AQ364" s="203">
        <f t="shared" si="182"/>
        <v>0</v>
      </c>
      <c r="AR364" s="202"/>
      <c r="AS364" s="202"/>
      <c r="AT364" s="203">
        <f t="shared" si="183"/>
        <v>0</v>
      </c>
      <c r="AU364" s="202"/>
      <c r="AV364" s="202"/>
      <c r="AW364" s="203">
        <f t="shared" si="184"/>
        <v>0</v>
      </c>
      <c r="AX364" s="202"/>
      <c r="AY364" s="202"/>
      <c r="AZ364" s="203">
        <f t="shared" si="185"/>
        <v>0</v>
      </c>
      <c r="BA364" s="202"/>
      <c r="BB364" s="202"/>
      <c r="BC364" s="203">
        <f t="shared" si="186"/>
        <v>0</v>
      </c>
      <c r="BD364" s="202"/>
      <c r="BE364" s="202"/>
      <c r="BF364" s="203">
        <f t="shared" si="187"/>
        <v>0</v>
      </c>
      <c r="BG364" s="202"/>
      <c r="BH364" s="202"/>
      <c r="BI364" s="203">
        <f t="shared" si="188"/>
        <v>0</v>
      </c>
      <c r="BJ364" s="202"/>
      <c r="BK364" s="202"/>
      <c r="BL364" s="203">
        <f t="shared" si="189"/>
        <v>0</v>
      </c>
      <c r="BM364" s="202"/>
      <c r="BN364" s="202"/>
      <c r="BO364" s="203">
        <f t="shared" si="190"/>
        <v>0</v>
      </c>
      <c r="BP364" s="202"/>
      <c r="BQ364" s="202"/>
      <c r="BR364" s="203">
        <f t="shared" si="191"/>
        <v>0</v>
      </c>
      <c r="BS364" s="202"/>
      <c r="BT364" s="202"/>
      <c r="BU364" s="203">
        <f t="shared" si="192"/>
        <v>0</v>
      </c>
      <c r="BV364" s="202"/>
      <c r="BW364" s="202"/>
      <c r="BX364" s="203">
        <f t="shared" si="193"/>
        <v>0</v>
      </c>
      <c r="BY364" s="202"/>
      <c r="BZ364" s="202"/>
      <c r="CA364" s="203">
        <f t="shared" si="194"/>
        <v>0</v>
      </c>
      <c r="CB364" s="202"/>
      <c r="CC364" s="202"/>
      <c r="CD364" s="203">
        <f t="shared" si="195"/>
        <v>0</v>
      </c>
      <c r="CE364" s="202"/>
      <c r="CF364" s="202"/>
      <c r="CG364" s="203">
        <f t="shared" si="196"/>
        <v>0</v>
      </c>
      <c r="CH364" s="202"/>
      <c r="CI364" s="202"/>
      <c r="CJ364" s="203">
        <f t="shared" si="197"/>
        <v>0</v>
      </c>
    </row>
    <row r="365" spans="2:88" x14ac:dyDescent="0.25">
      <c r="B365" s="180"/>
      <c r="C365" s="180"/>
      <c r="D365" s="181"/>
      <c r="E365" s="38">
        <f t="shared" si="170"/>
        <v>45016</v>
      </c>
      <c r="F365" s="186"/>
      <c r="G365" s="203"/>
      <c r="H365" s="202"/>
      <c r="I365" s="202"/>
      <c r="J365" s="203">
        <f t="shared" si="171"/>
        <v>0</v>
      </c>
      <c r="K365" s="202"/>
      <c r="L365" s="202"/>
      <c r="M365" s="203">
        <f t="shared" si="172"/>
        <v>0</v>
      </c>
      <c r="N365" s="202"/>
      <c r="O365" s="202"/>
      <c r="P365" s="203">
        <f t="shared" si="173"/>
        <v>0</v>
      </c>
      <c r="Q365" s="202"/>
      <c r="R365" s="202"/>
      <c r="S365" s="203">
        <f t="shared" si="174"/>
        <v>0</v>
      </c>
      <c r="T365" s="202"/>
      <c r="U365" s="202"/>
      <c r="V365" s="203">
        <f t="shared" si="175"/>
        <v>0</v>
      </c>
      <c r="W365" s="202"/>
      <c r="X365" s="202"/>
      <c r="Y365" s="203">
        <f t="shared" si="176"/>
        <v>0</v>
      </c>
      <c r="Z365" s="202"/>
      <c r="AA365" s="202"/>
      <c r="AB365" s="203">
        <f t="shared" si="177"/>
        <v>0</v>
      </c>
      <c r="AC365" s="202"/>
      <c r="AD365" s="202"/>
      <c r="AE365" s="203">
        <f t="shared" si="178"/>
        <v>0</v>
      </c>
      <c r="AF365" s="202"/>
      <c r="AG365" s="202"/>
      <c r="AH365" s="203">
        <f t="shared" si="179"/>
        <v>0</v>
      </c>
      <c r="AI365" s="202"/>
      <c r="AJ365" s="202"/>
      <c r="AK365" s="203">
        <f t="shared" si="180"/>
        <v>0</v>
      </c>
      <c r="AL365" s="202"/>
      <c r="AM365" s="202"/>
      <c r="AN365" s="203">
        <f t="shared" si="181"/>
        <v>0</v>
      </c>
      <c r="AO365" s="202"/>
      <c r="AP365" s="202"/>
      <c r="AQ365" s="203">
        <f t="shared" si="182"/>
        <v>0</v>
      </c>
      <c r="AR365" s="202"/>
      <c r="AS365" s="202"/>
      <c r="AT365" s="203">
        <f t="shared" si="183"/>
        <v>0</v>
      </c>
      <c r="AU365" s="202"/>
      <c r="AV365" s="202"/>
      <c r="AW365" s="203">
        <f t="shared" si="184"/>
        <v>0</v>
      </c>
      <c r="AX365" s="202"/>
      <c r="AY365" s="202"/>
      <c r="AZ365" s="203">
        <f t="shared" si="185"/>
        <v>0</v>
      </c>
      <c r="BA365" s="202"/>
      <c r="BB365" s="202"/>
      <c r="BC365" s="203">
        <f t="shared" si="186"/>
        <v>0</v>
      </c>
      <c r="BD365" s="202"/>
      <c r="BE365" s="202"/>
      <c r="BF365" s="203">
        <f t="shared" si="187"/>
        <v>0</v>
      </c>
      <c r="BG365" s="202"/>
      <c r="BH365" s="202"/>
      <c r="BI365" s="203">
        <f t="shared" si="188"/>
        <v>0</v>
      </c>
      <c r="BJ365" s="202"/>
      <c r="BK365" s="202"/>
      <c r="BL365" s="203">
        <f t="shared" si="189"/>
        <v>0</v>
      </c>
      <c r="BM365" s="202"/>
      <c r="BN365" s="202"/>
      <c r="BO365" s="203">
        <f t="shared" si="190"/>
        <v>0</v>
      </c>
      <c r="BP365" s="202"/>
      <c r="BQ365" s="202"/>
      <c r="BR365" s="203">
        <f t="shared" si="191"/>
        <v>0</v>
      </c>
      <c r="BS365" s="202"/>
      <c r="BT365" s="202"/>
      <c r="BU365" s="203">
        <f t="shared" si="192"/>
        <v>0</v>
      </c>
      <c r="BV365" s="202"/>
      <c r="BW365" s="202"/>
      <c r="BX365" s="203">
        <f t="shared" si="193"/>
        <v>0</v>
      </c>
      <c r="BY365" s="202"/>
      <c r="BZ365" s="202"/>
      <c r="CA365" s="203">
        <f t="shared" si="194"/>
        <v>0</v>
      </c>
      <c r="CB365" s="202"/>
      <c r="CC365" s="202"/>
      <c r="CD365" s="203">
        <f t="shared" si="195"/>
        <v>0</v>
      </c>
      <c r="CE365" s="202"/>
      <c r="CF365" s="202"/>
      <c r="CG365" s="203">
        <f t="shared" si="196"/>
        <v>0</v>
      </c>
      <c r="CH365" s="202"/>
      <c r="CI365" s="202"/>
      <c r="CJ365" s="203">
        <f t="shared" si="197"/>
        <v>0</v>
      </c>
    </row>
    <row r="366" spans="2:88" x14ac:dyDescent="0.25">
      <c r="B366" s="180"/>
      <c r="C366" s="180"/>
      <c r="D366" s="181"/>
      <c r="E366" s="38">
        <f t="shared" si="170"/>
        <v>45016</v>
      </c>
      <c r="F366" s="186"/>
      <c r="G366" s="203"/>
      <c r="H366" s="202"/>
      <c r="I366" s="202"/>
      <c r="J366" s="203">
        <f t="shared" si="171"/>
        <v>0</v>
      </c>
      <c r="K366" s="202"/>
      <c r="L366" s="202"/>
      <c r="M366" s="203">
        <f t="shared" si="172"/>
        <v>0</v>
      </c>
      <c r="N366" s="202"/>
      <c r="O366" s="202"/>
      <c r="P366" s="203">
        <f t="shared" si="173"/>
        <v>0</v>
      </c>
      <c r="Q366" s="202"/>
      <c r="R366" s="202"/>
      <c r="S366" s="203">
        <f t="shared" si="174"/>
        <v>0</v>
      </c>
      <c r="T366" s="202"/>
      <c r="U366" s="202"/>
      <c r="V366" s="203">
        <f t="shared" si="175"/>
        <v>0</v>
      </c>
      <c r="W366" s="202"/>
      <c r="X366" s="202"/>
      <c r="Y366" s="203">
        <f t="shared" si="176"/>
        <v>0</v>
      </c>
      <c r="Z366" s="202"/>
      <c r="AA366" s="202"/>
      <c r="AB366" s="203">
        <f t="shared" si="177"/>
        <v>0</v>
      </c>
      <c r="AC366" s="202"/>
      <c r="AD366" s="202"/>
      <c r="AE366" s="203">
        <f t="shared" si="178"/>
        <v>0</v>
      </c>
      <c r="AF366" s="202"/>
      <c r="AG366" s="202"/>
      <c r="AH366" s="203">
        <f t="shared" si="179"/>
        <v>0</v>
      </c>
      <c r="AI366" s="202"/>
      <c r="AJ366" s="202"/>
      <c r="AK366" s="203">
        <f t="shared" si="180"/>
        <v>0</v>
      </c>
      <c r="AL366" s="202"/>
      <c r="AM366" s="202"/>
      <c r="AN366" s="203">
        <f t="shared" si="181"/>
        <v>0</v>
      </c>
      <c r="AO366" s="202"/>
      <c r="AP366" s="202"/>
      <c r="AQ366" s="203">
        <f t="shared" si="182"/>
        <v>0</v>
      </c>
      <c r="AR366" s="202"/>
      <c r="AS366" s="202"/>
      <c r="AT366" s="203">
        <f t="shared" si="183"/>
        <v>0</v>
      </c>
      <c r="AU366" s="202"/>
      <c r="AV366" s="202"/>
      <c r="AW366" s="203">
        <f t="shared" si="184"/>
        <v>0</v>
      </c>
      <c r="AX366" s="202"/>
      <c r="AY366" s="202"/>
      <c r="AZ366" s="203">
        <f t="shared" si="185"/>
        <v>0</v>
      </c>
      <c r="BA366" s="202"/>
      <c r="BB366" s="202"/>
      <c r="BC366" s="203">
        <f t="shared" si="186"/>
        <v>0</v>
      </c>
      <c r="BD366" s="202"/>
      <c r="BE366" s="202"/>
      <c r="BF366" s="203">
        <f t="shared" si="187"/>
        <v>0</v>
      </c>
      <c r="BG366" s="202"/>
      <c r="BH366" s="202"/>
      <c r="BI366" s="203">
        <f t="shared" si="188"/>
        <v>0</v>
      </c>
      <c r="BJ366" s="202"/>
      <c r="BK366" s="202"/>
      <c r="BL366" s="203">
        <f t="shared" si="189"/>
        <v>0</v>
      </c>
      <c r="BM366" s="202"/>
      <c r="BN366" s="202"/>
      <c r="BO366" s="203">
        <f t="shared" si="190"/>
        <v>0</v>
      </c>
      <c r="BP366" s="202"/>
      <c r="BQ366" s="202"/>
      <c r="BR366" s="203">
        <f t="shared" si="191"/>
        <v>0</v>
      </c>
      <c r="BS366" s="202"/>
      <c r="BT366" s="202"/>
      <c r="BU366" s="203">
        <f t="shared" si="192"/>
        <v>0</v>
      </c>
      <c r="BV366" s="202"/>
      <c r="BW366" s="202"/>
      <c r="BX366" s="203">
        <f t="shared" si="193"/>
        <v>0</v>
      </c>
      <c r="BY366" s="202"/>
      <c r="BZ366" s="202"/>
      <c r="CA366" s="203">
        <f t="shared" si="194"/>
        <v>0</v>
      </c>
      <c r="CB366" s="202"/>
      <c r="CC366" s="202"/>
      <c r="CD366" s="203">
        <f t="shared" si="195"/>
        <v>0</v>
      </c>
      <c r="CE366" s="202"/>
      <c r="CF366" s="202"/>
      <c r="CG366" s="203">
        <f t="shared" si="196"/>
        <v>0</v>
      </c>
      <c r="CH366" s="202"/>
      <c r="CI366" s="202"/>
      <c r="CJ366" s="203">
        <f t="shared" si="197"/>
        <v>0</v>
      </c>
    </row>
    <row r="367" spans="2:88" x14ac:dyDescent="0.25">
      <c r="B367" s="180"/>
      <c r="C367" s="180"/>
      <c r="D367" s="181"/>
      <c r="E367" s="38">
        <f t="shared" si="170"/>
        <v>45016</v>
      </c>
      <c r="F367" s="186"/>
      <c r="G367" s="203"/>
      <c r="H367" s="202"/>
      <c r="I367" s="202"/>
      <c r="J367" s="203">
        <f t="shared" si="171"/>
        <v>0</v>
      </c>
      <c r="K367" s="202"/>
      <c r="L367" s="202"/>
      <c r="M367" s="203">
        <f t="shared" si="172"/>
        <v>0</v>
      </c>
      <c r="N367" s="202"/>
      <c r="O367" s="202"/>
      <c r="P367" s="203">
        <f t="shared" si="173"/>
        <v>0</v>
      </c>
      <c r="Q367" s="202"/>
      <c r="R367" s="202"/>
      <c r="S367" s="203">
        <f t="shared" si="174"/>
        <v>0</v>
      </c>
      <c r="T367" s="202"/>
      <c r="U367" s="202"/>
      <c r="V367" s="203">
        <f t="shared" si="175"/>
        <v>0</v>
      </c>
      <c r="W367" s="202"/>
      <c r="X367" s="202"/>
      <c r="Y367" s="203">
        <f t="shared" si="176"/>
        <v>0</v>
      </c>
      <c r="Z367" s="202"/>
      <c r="AA367" s="202"/>
      <c r="AB367" s="203">
        <f t="shared" si="177"/>
        <v>0</v>
      </c>
      <c r="AC367" s="202"/>
      <c r="AD367" s="202"/>
      <c r="AE367" s="203">
        <f t="shared" si="178"/>
        <v>0</v>
      </c>
      <c r="AF367" s="202"/>
      <c r="AG367" s="202"/>
      <c r="AH367" s="203">
        <f t="shared" si="179"/>
        <v>0</v>
      </c>
      <c r="AI367" s="202"/>
      <c r="AJ367" s="202"/>
      <c r="AK367" s="203">
        <f t="shared" si="180"/>
        <v>0</v>
      </c>
      <c r="AL367" s="202"/>
      <c r="AM367" s="202"/>
      <c r="AN367" s="203">
        <f t="shared" si="181"/>
        <v>0</v>
      </c>
      <c r="AO367" s="202"/>
      <c r="AP367" s="202"/>
      <c r="AQ367" s="203">
        <f t="shared" si="182"/>
        <v>0</v>
      </c>
      <c r="AR367" s="202"/>
      <c r="AS367" s="202"/>
      <c r="AT367" s="203">
        <f t="shared" si="183"/>
        <v>0</v>
      </c>
      <c r="AU367" s="202"/>
      <c r="AV367" s="202"/>
      <c r="AW367" s="203">
        <f t="shared" si="184"/>
        <v>0</v>
      </c>
      <c r="AX367" s="202"/>
      <c r="AY367" s="202"/>
      <c r="AZ367" s="203">
        <f t="shared" si="185"/>
        <v>0</v>
      </c>
      <c r="BA367" s="202"/>
      <c r="BB367" s="202"/>
      <c r="BC367" s="203">
        <f t="shared" si="186"/>
        <v>0</v>
      </c>
      <c r="BD367" s="202"/>
      <c r="BE367" s="202"/>
      <c r="BF367" s="203">
        <f t="shared" si="187"/>
        <v>0</v>
      </c>
      <c r="BG367" s="202"/>
      <c r="BH367" s="202"/>
      <c r="BI367" s="203">
        <f t="shared" si="188"/>
        <v>0</v>
      </c>
      <c r="BJ367" s="202"/>
      <c r="BK367" s="202"/>
      <c r="BL367" s="203">
        <f t="shared" si="189"/>
        <v>0</v>
      </c>
      <c r="BM367" s="202"/>
      <c r="BN367" s="202"/>
      <c r="BO367" s="203">
        <f t="shared" si="190"/>
        <v>0</v>
      </c>
      <c r="BP367" s="202"/>
      <c r="BQ367" s="202"/>
      <c r="BR367" s="203">
        <f t="shared" si="191"/>
        <v>0</v>
      </c>
      <c r="BS367" s="202"/>
      <c r="BT367" s="202"/>
      <c r="BU367" s="203">
        <f t="shared" si="192"/>
        <v>0</v>
      </c>
      <c r="BV367" s="202"/>
      <c r="BW367" s="202"/>
      <c r="BX367" s="203">
        <f t="shared" si="193"/>
        <v>0</v>
      </c>
      <c r="BY367" s="202"/>
      <c r="BZ367" s="202"/>
      <c r="CA367" s="203">
        <f t="shared" si="194"/>
        <v>0</v>
      </c>
      <c r="CB367" s="202"/>
      <c r="CC367" s="202"/>
      <c r="CD367" s="203">
        <f t="shared" si="195"/>
        <v>0</v>
      </c>
      <c r="CE367" s="202"/>
      <c r="CF367" s="202"/>
      <c r="CG367" s="203">
        <f t="shared" si="196"/>
        <v>0</v>
      </c>
      <c r="CH367" s="202"/>
      <c r="CI367" s="202"/>
      <c r="CJ367" s="203">
        <f t="shared" si="197"/>
        <v>0</v>
      </c>
    </row>
    <row r="368" spans="2:88" x14ac:dyDescent="0.25">
      <c r="B368" s="180"/>
      <c r="C368" s="180"/>
      <c r="D368" s="181"/>
      <c r="E368" s="38">
        <f t="shared" si="170"/>
        <v>45016</v>
      </c>
      <c r="F368" s="186"/>
      <c r="G368" s="203"/>
      <c r="H368" s="202"/>
      <c r="I368" s="202"/>
      <c r="J368" s="203">
        <f t="shared" si="171"/>
        <v>0</v>
      </c>
      <c r="K368" s="202"/>
      <c r="L368" s="202"/>
      <c r="M368" s="203">
        <f t="shared" si="172"/>
        <v>0</v>
      </c>
      <c r="N368" s="202"/>
      <c r="O368" s="202"/>
      <c r="P368" s="203">
        <f t="shared" si="173"/>
        <v>0</v>
      </c>
      <c r="Q368" s="202"/>
      <c r="R368" s="202"/>
      <c r="S368" s="203">
        <f t="shared" si="174"/>
        <v>0</v>
      </c>
      <c r="T368" s="202"/>
      <c r="U368" s="202"/>
      <c r="V368" s="203">
        <f t="shared" si="175"/>
        <v>0</v>
      </c>
      <c r="W368" s="202"/>
      <c r="X368" s="202"/>
      <c r="Y368" s="203">
        <f t="shared" si="176"/>
        <v>0</v>
      </c>
      <c r="Z368" s="202"/>
      <c r="AA368" s="202"/>
      <c r="AB368" s="203">
        <f t="shared" si="177"/>
        <v>0</v>
      </c>
      <c r="AC368" s="202"/>
      <c r="AD368" s="202"/>
      <c r="AE368" s="203">
        <f t="shared" si="178"/>
        <v>0</v>
      </c>
      <c r="AF368" s="202"/>
      <c r="AG368" s="202"/>
      <c r="AH368" s="203">
        <f t="shared" si="179"/>
        <v>0</v>
      </c>
      <c r="AI368" s="202"/>
      <c r="AJ368" s="202"/>
      <c r="AK368" s="203">
        <f t="shared" si="180"/>
        <v>0</v>
      </c>
      <c r="AL368" s="202"/>
      <c r="AM368" s="202"/>
      <c r="AN368" s="203">
        <f t="shared" si="181"/>
        <v>0</v>
      </c>
      <c r="AO368" s="202"/>
      <c r="AP368" s="202"/>
      <c r="AQ368" s="203">
        <f t="shared" si="182"/>
        <v>0</v>
      </c>
      <c r="AR368" s="202"/>
      <c r="AS368" s="202"/>
      <c r="AT368" s="203">
        <f t="shared" si="183"/>
        <v>0</v>
      </c>
      <c r="AU368" s="202"/>
      <c r="AV368" s="202"/>
      <c r="AW368" s="203">
        <f t="shared" si="184"/>
        <v>0</v>
      </c>
      <c r="AX368" s="202"/>
      <c r="AY368" s="202"/>
      <c r="AZ368" s="203">
        <f t="shared" si="185"/>
        <v>0</v>
      </c>
      <c r="BA368" s="202"/>
      <c r="BB368" s="202"/>
      <c r="BC368" s="203">
        <f t="shared" si="186"/>
        <v>0</v>
      </c>
      <c r="BD368" s="202"/>
      <c r="BE368" s="202"/>
      <c r="BF368" s="203">
        <f t="shared" si="187"/>
        <v>0</v>
      </c>
      <c r="BG368" s="202"/>
      <c r="BH368" s="202"/>
      <c r="BI368" s="203">
        <f t="shared" si="188"/>
        <v>0</v>
      </c>
      <c r="BJ368" s="202"/>
      <c r="BK368" s="202"/>
      <c r="BL368" s="203">
        <f t="shared" si="189"/>
        <v>0</v>
      </c>
      <c r="BM368" s="202"/>
      <c r="BN368" s="202"/>
      <c r="BO368" s="203">
        <f t="shared" si="190"/>
        <v>0</v>
      </c>
      <c r="BP368" s="202"/>
      <c r="BQ368" s="202"/>
      <c r="BR368" s="203">
        <f t="shared" si="191"/>
        <v>0</v>
      </c>
      <c r="BS368" s="202"/>
      <c r="BT368" s="202"/>
      <c r="BU368" s="203">
        <f t="shared" si="192"/>
        <v>0</v>
      </c>
      <c r="BV368" s="202"/>
      <c r="BW368" s="202"/>
      <c r="BX368" s="203">
        <f t="shared" si="193"/>
        <v>0</v>
      </c>
      <c r="BY368" s="202"/>
      <c r="BZ368" s="202"/>
      <c r="CA368" s="203">
        <f t="shared" si="194"/>
        <v>0</v>
      </c>
      <c r="CB368" s="202"/>
      <c r="CC368" s="202"/>
      <c r="CD368" s="203">
        <f t="shared" si="195"/>
        <v>0</v>
      </c>
      <c r="CE368" s="202"/>
      <c r="CF368" s="202"/>
      <c r="CG368" s="203">
        <f t="shared" si="196"/>
        <v>0</v>
      </c>
      <c r="CH368" s="202"/>
      <c r="CI368" s="202"/>
      <c r="CJ368" s="203">
        <f t="shared" si="197"/>
        <v>0</v>
      </c>
    </row>
    <row r="369" spans="2:88" x14ac:dyDescent="0.25">
      <c r="B369" s="180"/>
      <c r="C369" s="180"/>
      <c r="D369" s="181"/>
      <c r="E369" s="38">
        <f t="shared" si="170"/>
        <v>45016</v>
      </c>
      <c r="F369" s="186"/>
      <c r="G369" s="203"/>
      <c r="H369" s="202"/>
      <c r="I369" s="202"/>
      <c r="J369" s="203">
        <f t="shared" si="171"/>
        <v>0</v>
      </c>
      <c r="K369" s="202"/>
      <c r="L369" s="202"/>
      <c r="M369" s="203">
        <f t="shared" si="172"/>
        <v>0</v>
      </c>
      <c r="N369" s="202"/>
      <c r="O369" s="202"/>
      <c r="P369" s="203">
        <f t="shared" si="173"/>
        <v>0</v>
      </c>
      <c r="Q369" s="202"/>
      <c r="R369" s="202"/>
      <c r="S369" s="203">
        <f t="shared" si="174"/>
        <v>0</v>
      </c>
      <c r="T369" s="202"/>
      <c r="U369" s="202"/>
      <c r="V369" s="203">
        <f t="shared" si="175"/>
        <v>0</v>
      </c>
      <c r="W369" s="202"/>
      <c r="X369" s="202"/>
      <c r="Y369" s="203">
        <f t="shared" si="176"/>
        <v>0</v>
      </c>
      <c r="Z369" s="202"/>
      <c r="AA369" s="202"/>
      <c r="AB369" s="203">
        <f t="shared" si="177"/>
        <v>0</v>
      </c>
      <c r="AC369" s="202"/>
      <c r="AD369" s="202"/>
      <c r="AE369" s="203">
        <f t="shared" si="178"/>
        <v>0</v>
      </c>
      <c r="AF369" s="202"/>
      <c r="AG369" s="202"/>
      <c r="AH369" s="203">
        <f t="shared" si="179"/>
        <v>0</v>
      </c>
      <c r="AI369" s="202"/>
      <c r="AJ369" s="202"/>
      <c r="AK369" s="203">
        <f t="shared" si="180"/>
        <v>0</v>
      </c>
      <c r="AL369" s="202"/>
      <c r="AM369" s="202"/>
      <c r="AN369" s="203">
        <f t="shared" si="181"/>
        <v>0</v>
      </c>
      <c r="AO369" s="202"/>
      <c r="AP369" s="202"/>
      <c r="AQ369" s="203">
        <f t="shared" si="182"/>
        <v>0</v>
      </c>
      <c r="AR369" s="202"/>
      <c r="AS369" s="202"/>
      <c r="AT369" s="203">
        <f t="shared" si="183"/>
        <v>0</v>
      </c>
      <c r="AU369" s="202"/>
      <c r="AV369" s="202"/>
      <c r="AW369" s="203">
        <f t="shared" si="184"/>
        <v>0</v>
      </c>
      <c r="AX369" s="202"/>
      <c r="AY369" s="202"/>
      <c r="AZ369" s="203">
        <f t="shared" si="185"/>
        <v>0</v>
      </c>
      <c r="BA369" s="202"/>
      <c r="BB369" s="202"/>
      <c r="BC369" s="203">
        <f t="shared" si="186"/>
        <v>0</v>
      </c>
      <c r="BD369" s="202"/>
      <c r="BE369" s="202"/>
      <c r="BF369" s="203">
        <f t="shared" si="187"/>
        <v>0</v>
      </c>
      <c r="BG369" s="202"/>
      <c r="BH369" s="202"/>
      <c r="BI369" s="203">
        <f t="shared" si="188"/>
        <v>0</v>
      </c>
      <c r="BJ369" s="202"/>
      <c r="BK369" s="202"/>
      <c r="BL369" s="203">
        <f t="shared" si="189"/>
        <v>0</v>
      </c>
      <c r="BM369" s="202"/>
      <c r="BN369" s="202"/>
      <c r="BO369" s="203">
        <f t="shared" si="190"/>
        <v>0</v>
      </c>
      <c r="BP369" s="202"/>
      <c r="BQ369" s="202"/>
      <c r="BR369" s="203">
        <f t="shared" si="191"/>
        <v>0</v>
      </c>
      <c r="BS369" s="202"/>
      <c r="BT369" s="202"/>
      <c r="BU369" s="203">
        <f t="shared" si="192"/>
        <v>0</v>
      </c>
      <c r="BV369" s="202"/>
      <c r="BW369" s="202"/>
      <c r="BX369" s="203">
        <f t="shared" si="193"/>
        <v>0</v>
      </c>
      <c r="BY369" s="202"/>
      <c r="BZ369" s="202"/>
      <c r="CA369" s="203">
        <f t="shared" si="194"/>
        <v>0</v>
      </c>
      <c r="CB369" s="202"/>
      <c r="CC369" s="202"/>
      <c r="CD369" s="203">
        <f t="shared" si="195"/>
        <v>0</v>
      </c>
      <c r="CE369" s="202"/>
      <c r="CF369" s="202"/>
      <c r="CG369" s="203">
        <f t="shared" si="196"/>
        <v>0</v>
      </c>
      <c r="CH369" s="202"/>
      <c r="CI369" s="202"/>
      <c r="CJ369" s="203">
        <f t="shared" si="197"/>
        <v>0</v>
      </c>
    </row>
    <row r="370" spans="2:88" x14ac:dyDescent="0.25">
      <c r="B370" s="180"/>
      <c r="C370" s="180"/>
      <c r="D370" s="181"/>
      <c r="E370" s="38">
        <f t="shared" si="170"/>
        <v>45016</v>
      </c>
      <c r="F370" s="186"/>
      <c r="G370" s="203"/>
      <c r="H370" s="202"/>
      <c r="I370" s="202"/>
      <c r="J370" s="203">
        <f t="shared" si="171"/>
        <v>0</v>
      </c>
      <c r="K370" s="202"/>
      <c r="L370" s="202"/>
      <c r="M370" s="203">
        <f t="shared" si="172"/>
        <v>0</v>
      </c>
      <c r="N370" s="202"/>
      <c r="O370" s="202"/>
      <c r="P370" s="203">
        <f t="shared" si="173"/>
        <v>0</v>
      </c>
      <c r="Q370" s="202"/>
      <c r="R370" s="202"/>
      <c r="S370" s="203">
        <f t="shared" si="174"/>
        <v>0</v>
      </c>
      <c r="T370" s="202"/>
      <c r="U370" s="202"/>
      <c r="V370" s="203">
        <f t="shared" si="175"/>
        <v>0</v>
      </c>
      <c r="W370" s="202"/>
      <c r="X370" s="202"/>
      <c r="Y370" s="203">
        <f t="shared" si="176"/>
        <v>0</v>
      </c>
      <c r="Z370" s="202"/>
      <c r="AA370" s="202"/>
      <c r="AB370" s="203">
        <f t="shared" si="177"/>
        <v>0</v>
      </c>
      <c r="AC370" s="202"/>
      <c r="AD370" s="202"/>
      <c r="AE370" s="203">
        <f t="shared" si="178"/>
        <v>0</v>
      </c>
      <c r="AF370" s="202"/>
      <c r="AG370" s="202"/>
      <c r="AH370" s="203">
        <f t="shared" si="179"/>
        <v>0</v>
      </c>
      <c r="AI370" s="202"/>
      <c r="AJ370" s="202"/>
      <c r="AK370" s="203">
        <f t="shared" si="180"/>
        <v>0</v>
      </c>
      <c r="AL370" s="202"/>
      <c r="AM370" s="202"/>
      <c r="AN370" s="203">
        <f t="shared" si="181"/>
        <v>0</v>
      </c>
      <c r="AO370" s="202"/>
      <c r="AP370" s="202"/>
      <c r="AQ370" s="203">
        <f t="shared" si="182"/>
        <v>0</v>
      </c>
      <c r="AR370" s="202"/>
      <c r="AS370" s="202"/>
      <c r="AT370" s="203">
        <f t="shared" si="183"/>
        <v>0</v>
      </c>
      <c r="AU370" s="202"/>
      <c r="AV370" s="202"/>
      <c r="AW370" s="203">
        <f t="shared" si="184"/>
        <v>0</v>
      </c>
      <c r="AX370" s="202"/>
      <c r="AY370" s="202"/>
      <c r="AZ370" s="203">
        <f t="shared" si="185"/>
        <v>0</v>
      </c>
      <c r="BA370" s="202"/>
      <c r="BB370" s="202"/>
      <c r="BC370" s="203">
        <f t="shared" si="186"/>
        <v>0</v>
      </c>
      <c r="BD370" s="202"/>
      <c r="BE370" s="202"/>
      <c r="BF370" s="203">
        <f t="shared" si="187"/>
        <v>0</v>
      </c>
      <c r="BG370" s="202"/>
      <c r="BH370" s="202"/>
      <c r="BI370" s="203">
        <f t="shared" si="188"/>
        <v>0</v>
      </c>
      <c r="BJ370" s="202"/>
      <c r="BK370" s="202"/>
      <c r="BL370" s="203">
        <f t="shared" si="189"/>
        <v>0</v>
      </c>
      <c r="BM370" s="202"/>
      <c r="BN370" s="202"/>
      <c r="BO370" s="203">
        <f t="shared" si="190"/>
        <v>0</v>
      </c>
      <c r="BP370" s="202"/>
      <c r="BQ370" s="202"/>
      <c r="BR370" s="203">
        <f t="shared" si="191"/>
        <v>0</v>
      </c>
      <c r="BS370" s="202"/>
      <c r="BT370" s="202"/>
      <c r="BU370" s="203">
        <f t="shared" si="192"/>
        <v>0</v>
      </c>
      <c r="BV370" s="202"/>
      <c r="BW370" s="202"/>
      <c r="BX370" s="203">
        <f t="shared" si="193"/>
        <v>0</v>
      </c>
      <c r="BY370" s="202"/>
      <c r="BZ370" s="202"/>
      <c r="CA370" s="203">
        <f t="shared" si="194"/>
        <v>0</v>
      </c>
      <c r="CB370" s="202"/>
      <c r="CC370" s="202"/>
      <c r="CD370" s="203">
        <f t="shared" si="195"/>
        <v>0</v>
      </c>
      <c r="CE370" s="202"/>
      <c r="CF370" s="202"/>
      <c r="CG370" s="203">
        <f t="shared" si="196"/>
        <v>0</v>
      </c>
      <c r="CH370" s="202"/>
      <c r="CI370" s="202"/>
      <c r="CJ370" s="203">
        <f t="shared" si="197"/>
        <v>0</v>
      </c>
    </row>
    <row r="371" spans="2:88" x14ac:dyDescent="0.25">
      <c r="B371" s="180"/>
      <c r="C371" s="180"/>
      <c r="D371" s="181"/>
      <c r="E371" s="38">
        <f t="shared" si="170"/>
        <v>45016</v>
      </c>
      <c r="F371" s="186"/>
      <c r="G371" s="203"/>
      <c r="H371" s="202"/>
      <c r="I371" s="202"/>
      <c r="J371" s="203">
        <f t="shared" si="171"/>
        <v>0</v>
      </c>
      <c r="K371" s="202"/>
      <c r="L371" s="202"/>
      <c r="M371" s="203">
        <f t="shared" si="172"/>
        <v>0</v>
      </c>
      <c r="N371" s="202"/>
      <c r="O371" s="202"/>
      <c r="P371" s="203">
        <f t="shared" si="173"/>
        <v>0</v>
      </c>
      <c r="Q371" s="202"/>
      <c r="R371" s="202"/>
      <c r="S371" s="203">
        <f t="shared" si="174"/>
        <v>0</v>
      </c>
      <c r="T371" s="202"/>
      <c r="U371" s="202"/>
      <c r="V371" s="203">
        <f t="shared" si="175"/>
        <v>0</v>
      </c>
      <c r="W371" s="202"/>
      <c r="X371" s="202"/>
      <c r="Y371" s="203">
        <f t="shared" si="176"/>
        <v>0</v>
      </c>
      <c r="Z371" s="202"/>
      <c r="AA371" s="202"/>
      <c r="AB371" s="203">
        <f t="shared" si="177"/>
        <v>0</v>
      </c>
      <c r="AC371" s="202"/>
      <c r="AD371" s="202"/>
      <c r="AE371" s="203">
        <f t="shared" si="178"/>
        <v>0</v>
      </c>
      <c r="AF371" s="202"/>
      <c r="AG371" s="202"/>
      <c r="AH371" s="203">
        <f t="shared" si="179"/>
        <v>0</v>
      </c>
      <c r="AI371" s="202"/>
      <c r="AJ371" s="202"/>
      <c r="AK371" s="203">
        <f t="shared" si="180"/>
        <v>0</v>
      </c>
      <c r="AL371" s="202"/>
      <c r="AM371" s="202"/>
      <c r="AN371" s="203">
        <f t="shared" si="181"/>
        <v>0</v>
      </c>
      <c r="AO371" s="202"/>
      <c r="AP371" s="202"/>
      <c r="AQ371" s="203">
        <f t="shared" si="182"/>
        <v>0</v>
      </c>
      <c r="AR371" s="202"/>
      <c r="AS371" s="202"/>
      <c r="AT371" s="203">
        <f t="shared" si="183"/>
        <v>0</v>
      </c>
      <c r="AU371" s="202"/>
      <c r="AV371" s="202"/>
      <c r="AW371" s="203">
        <f t="shared" si="184"/>
        <v>0</v>
      </c>
      <c r="AX371" s="202"/>
      <c r="AY371" s="202"/>
      <c r="AZ371" s="203">
        <f t="shared" si="185"/>
        <v>0</v>
      </c>
      <c r="BA371" s="202"/>
      <c r="BB371" s="202"/>
      <c r="BC371" s="203">
        <f t="shared" si="186"/>
        <v>0</v>
      </c>
      <c r="BD371" s="202"/>
      <c r="BE371" s="202"/>
      <c r="BF371" s="203">
        <f t="shared" si="187"/>
        <v>0</v>
      </c>
      <c r="BG371" s="202"/>
      <c r="BH371" s="202"/>
      <c r="BI371" s="203">
        <f t="shared" si="188"/>
        <v>0</v>
      </c>
      <c r="BJ371" s="202"/>
      <c r="BK371" s="202"/>
      <c r="BL371" s="203">
        <f t="shared" si="189"/>
        <v>0</v>
      </c>
      <c r="BM371" s="202"/>
      <c r="BN371" s="202"/>
      <c r="BO371" s="203">
        <f t="shared" si="190"/>
        <v>0</v>
      </c>
      <c r="BP371" s="202"/>
      <c r="BQ371" s="202"/>
      <c r="BR371" s="203">
        <f t="shared" si="191"/>
        <v>0</v>
      </c>
      <c r="BS371" s="202"/>
      <c r="BT371" s="202"/>
      <c r="BU371" s="203">
        <f t="shared" si="192"/>
        <v>0</v>
      </c>
      <c r="BV371" s="202"/>
      <c r="BW371" s="202"/>
      <c r="BX371" s="203">
        <f t="shared" si="193"/>
        <v>0</v>
      </c>
      <c r="BY371" s="202"/>
      <c r="BZ371" s="202"/>
      <c r="CA371" s="203">
        <f t="shared" si="194"/>
        <v>0</v>
      </c>
      <c r="CB371" s="202"/>
      <c r="CC371" s="202"/>
      <c r="CD371" s="203">
        <f t="shared" si="195"/>
        <v>0</v>
      </c>
      <c r="CE371" s="202"/>
      <c r="CF371" s="202"/>
      <c r="CG371" s="203">
        <f t="shared" si="196"/>
        <v>0</v>
      </c>
      <c r="CH371" s="202"/>
      <c r="CI371" s="202"/>
      <c r="CJ371" s="203">
        <f t="shared" si="197"/>
        <v>0</v>
      </c>
    </row>
    <row r="372" spans="2:88" x14ac:dyDescent="0.25">
      <c r="B372" s="180"/>
      <c r="C372" s="180"/>
      <c r="D372" s="181"/>
      <c r="E372" s="38">
        <f t="shared" si="170"/>
        <v>45016</v>
      </c>
      <c r="F372" s="186"/>
      <c r="G372" s="203"/>
      <c r="H372" s="202"/>
      <c r="I372" s="202"/>
      <c r="J372" s="203">
        <f t="shared" si="171"/>
        <v>0</v>
      </c>
      <c r="K372" s="202"/>
      <c r="L372" s="202"/>
      <c r="M372" s="203">
        <f t="shared" si="172"/>
        <v>0</v>
      </c>
      <c r="N372" s="202"/>
      <c r="O372" s="202"/>
      <c r="P372" s="203">
        <f t="shared" si="173"/>
        <v>0</v>
      </c>
      <c r="Q372" s="202"/>
      <c r="R372" s="202"/>
      <c r="S372" s="203">
        <f t="shared" si="174"/>
        <v>0</v>
      </c>
      <c r="T372" s="202"/>
      <c r="U372" s="202"/>
      <c r="V372" s="203">
        <f t="shared" si="175"/>
        <v>0</v>
      </c>
      <c r="W372" s="202"/>
      <c r="X372" s="202"/>
      <c r="Y372" s="203">
        <f t="shared" si="176"/>
        <v>0</v>
      </c>
      <c r="Z372" s="202"/>
      <c r="AA372" s="202"/>
      <c r="AB372" s="203">
        <f t="shared" si="177"/>
        <v>0</v>
      </c>
      <c r="AC372" s="202"/>
      <c r="AD372" s="202"/>
      <c r="AE372" s="203">
        <f t="shared" si="178"/>
        <v>0</v>
      </c>
      <c r="AF372" s="202"/>
      <c r="AG372" s="202"/>
      <c r="AH372" s="203">
        <f t="shared" si="179"/>
        <v>0</v>
      </c>
      <c r="AI372" s="202"/>
      <c r="AJ372" s="202"/>
      <c r="AK372" s="203">
        <f t="shared" si="180"/>
        <v>0</v>
      </c>
      <c r="AL372" s="202"/>
      <c r="AM372" s="202"/>
      <c r="AN372" s="203">
        <f t="shared" si="181"/>
        <v>0</v>
      </c>
      <c r="AO372" s="202"/>
      <c r="AP372" s="202"/>
      <c r="AQ372" s="203">
        <f t="shared" si="182"/>
        <v>0</v>
      </c>
      <c r="AR372" s="202"/>
      <c r="AS372" s="202"/>
      <c r="AT372" s="203">
        <f t="shared" si="183"/>
        <v>0</v>
      </c>
      <c r="AU372" s="202"/>
      <c r="AV372" s="202"/>
      <c r="AW372" s="203">
        <f t="shared" si="184"/>
        <v>0</v>
      </c>
      <c r="AX372" s="202"/>
      <c r="AY372" s="202"/>
      <c r="AZ372" s="203">
        <f t="shared" si="185"/>
        <v>0</v>
      </c>
      <c r="BA372" s="202"/>
      <c r="BB372" s="202"/>
      <c r="BC372" s="203">
        <f t="shared" si="186"/>
        <v>0</v>
      </c>
      <c r="BD372" s="202"/>
      <c r="BE372" s="202"/>
      <c r="BF372" s="203">
        <f t="shared" si="187"/>
        <v>0</v>
      </c>
      <c r="BG372" s="202"/>
      <c r="BH372" s="202"/>
      <c r="BI372" s="203">
        <f t="shared" si="188"/>
        <v>0</v>
      </c>
      <c r="BJ372" s="202"/>
      <c r="BK372" s="202"/>
      <c r="BL372" s="203">
        <f t="shared" si="189"/>
        <v>0</v>
      </c>
      <c r="BM372" s="202"/>
      <c r="BN372" s="202"/>
      <c r="BO372" s="203">
        <f t="shared" si="190"/>
        <v>0</v>
      </c>
      <c r="BP372" s="202"/>
      <c r="BQ372" s="202"/>
      <c r="BR372" s="203">
        <f t="shared" si="191"/>
        <v>0</v>
      </c>
      <c r="BS372" s="202"/>
      <c r="BT372" s="202"/>
      <c r="BU372" s="203">
        <f t="shared" si="192"/>
        <v>0</v>
      </c>
      <c r="BV372" s="202"/>
      <c r="BW372" s="202"/>
      <c r="BX372" s="203">
        <f t="shared" si="193"/>
        <v>0</v>
      </c>
      <c r="BY372" s="202"/>
      <c r="BZ372" s="202"/>
      <c r="CA372" s="203">
        <f t="shared" si="194"/>
        <v>0</v>
      </c>
      <c r="CB372" s="202"/>
      <c r="CC372" s="202"/>
      <c r="CD372" s="203">
        <f t="shared" si="195"/>
        <v>0</v>
      </c>
      <c r="CE372" s="202"/>
      <c r="CF372" s="202"/>
      <c r="CG372" s="203">
        <f t="shared" si="196"/>
        <v>0</v>
      </c>
      <c r="CH372" s="202"/>
      <c r="CI372" s="202"/>
      <c r="CJ372" s="203">
        <f t="shared" si="197"/>
        <v>0</v>
      </c>
    </row>
    <row r="373" spans="2:88" x14ac:dyDescent="0.25">
      <c r="B373" s="180"/>
      <c r="C373" s="180"/>
      <c r="D373" s="181"/>
      <c r="E373" s="38">
        <f t="shared" si="170"/>
        <v>45016</v>
      </c>
      <c r="F373" s="186"/>
      <c r="G373" s="203"/>
      <c r="H373" s="202"/>
      <c r="I373" s="202"/>
      <c r="J373" s="203">
        <f t="shared" si="171"/>
        <v>0</v>
      </c>
      <c r="K373" s="202"/>
      <c r="L373" s="202"/>
      <c r="M373" s="203">
        <f t="shared" si="172"/>
        <v>0</v>
      </c>
      <c r="N373" s="202"/>
      <c r="O373" s="202"/>
      <c r="P373" s="203">
        <f t="shared" si="173"/>
        <v>0</v>
      </c>
      <c r="Q373" s="202"/>
      <c r="R373" s="202"/>
      <c r="S373" s="203">
        <f t="shared" si="174"/>
        <v>0</v>
      </c>
      <c r="T373" s="202"/>
      <c r="U373" s="202"/>
      <c r="V373" s="203">
        <f t="shared" si="175"/>
        <v>0</v>
      </c>
      <c r="W373" s="202"/>
      <c r="X373" s="202"/>
      <c r="Y373" s="203">
        <f t="shared" si="176"/>
        <v>0</v>
      </c>
      <c r="Z373" s="202"/>
      <c r="AA373" s="202"/>
      <c r="AB373" s="203">
        <f t="shared" si="177"/>
        <v>0</v>
      </c>
      <c r="AC373" s="202"/>
      <c r="AD373" s="202"/>
      <c r="AE373" s="203">
        <f t="shared" si="178"/>
        <v>0</v>
      </c>
      <c r="AF373" s="202"/>
      <c r="AG373" s="202"/>
      <c r="AH373" s="203">
        <f t="shared" si="179"/>
        <v>0</v>
      </c>
      <c r="AI373" s="202"/>
      <c r="AJ373" s="202"/>
      <c r="AK373" s="203">
        <f t="shared" si="180"/>
        <v>0</v>
      </c>
      <c r="AL373" s="202"/>
      <c r="AM373" s="202"/>
      <c r="AN373" s="203">
        <f t="shared" si="181"/>
        <v>0</v>
      </c>
      <c r="AO373" s="202"/>
      <c r="AP373" s="202"/>
      <c r="AQ373" s="203">
        <f t="shared" si="182"/>
        <v>0</v>
      </c>
      <c r="AR373" s="202"/>
      <c r="AS373" s="202"/>
      <c r="AT373" s="203">
        <f t="shared" si="183"/>
        <v>0</v>
      </c>
      <c r="AU373" s="202"/>
      <c r="AV373" s="202"/>
      <c r="AW373" s="203">
        <f t="shared" si="184"/>
        <v>0</v>
      </c>
      <c r="AX373" s="202"/>
      <c r="AY373" s="202"/>
      <c r="AZ373" s="203">
        <f t="shared" si="185"/>
        <v>0</v>
      </c>
      <c r="BA373" s="202"/>
      <c r="BB373" s="202"/>
      <c r="BC373" s="203">
        <f t="shared" si="186"/>
        <v>0</v>
      </c>
      <c r="BD373" s="202"/>
      <c r="BE373" s="202"/>
      <c r="BF373" s="203">
        <f t="shared" si="187"/>
        <v>0</v>
      </c>
      <c r="BG373" s="202"/>
      <c r="BH373" s="202"/>
      <c r="BI373" s="203">
        <f t="shared" si="188"/>
        <v>0</v>
      </c>
      <c r="BJ373" s="202"/>
      <c r="BK373" s="202"/>
      <c r="BL373" s="203">
        <f t="shared" si="189"/>
        <v>0</v>
      </c>
      <c r="BM373" s="202"/>
      <c r="BN373" s="202"/>
      <c r="BO373" s="203">
        <f t="shared" si="190"/>
        <v>0</v>
      </c>
      <c r="BP373" s="202"/>
      <c r="BQ373" s="202"/>
      <c r="BR373" s="203">
        <f t="shared" si="191"/>
        <v>0</v>
      </c>
      <c r="BS373" s="202"/>
      <c r="BT373" s="202"/>
      <c r="BU373" s="203">
        <f t="shared" si="192"/>
        <v>0</v>
      </c>
      <c r="BV373" s="202"/>
      <c r="BW373" s="202"/>
      <c r="BX373" s="203">
        <f t="shared" si="193"/>
        <v>0</v>
      </c>
      <c r="BY373" s="202"/>
      <c r="BZ373" s="202"/>
      <c r="CA373" s="203">
        <f t="shared" si="194"/>
        <v>0</v>
      </c>
      <c r="CB373" s="202"/>
      <c r="CC373" s="202"/>
      <c r="CD373" s="203">
        <f t="shared" si="195"/>
        <v>0</v>
      </c>
      <c r="CE373" s="202"/>
      <c r="CF373" s="202"/>
      <c r="CG373" s="203">
        <f t="shared" si="196"/>
        <v>0</v>
      </c>
      <c r="CH373" s="202"/>
      <c r="CI373" s="202"/>
      <c r="CJ373" s="203">
        <f t="shared" si="197"/>
        <v>0</v>
      </c>
    </row>
    <row r="374" spans="2:88" x14ac:dyDescent="0.25">
      <c r="B374" s="180"/>
      <c r="C374" s="180"/>
      <c r="D374" s="181"/>
      <c r="E374" s="38">
        <f t="shared" si="170"/>
        <v>45016</v>
      </c>
      <c r="F374" s="186"/>
      <c r="G374" s="203"/>
      <c r="H374" s="202"/>
      <c r="I374" s="202"/>
      <c r="J374" s="203">
        <f t="shared" si="171"/>
        <v>0</v>
      </c>
      <c r="K374" s="202"/>
      <c r="L374" s="202"/>
      <c r="M374" s="203">
        <f t="shared" si="172"/>
        <v>0</v>
      </c>
      <c r="N374" s="202"/>
      <c r="O374" s="202"/>
      <c r="P374" s="203">
        <f t="shared" si="173"/>
        <v>0</v>
      </c>
      <c r="Q374" s="202"/>
      <c r="R374" s="202"/>
      <c r="S374" s="203">
        <f t="shared" si="174"/>
        <v>0</v>
      </c>
      <c r="T374" s="202"/>
      <c r="U374" s="202"/>
      <c r="V374" s="203">
        <f t="shared" si="175"/>
        <v>0</v>
      </c>
      <c r="W374" s="202"/>
      <c r="X374" s="202"/>
      <c r="Y374" s="203">
        <f t="shared" si="176"/>
        <v>0</v>
      </c>
      <c r="Z374" s="202"/>
      <c r="AA374" s="202"/>
      <c r="AB374" s="203">
        <f t="shared" si="177"/>
        <v>0</v>
      </c>
      <c r="AC374" s="202"/>
      <c r="AD374" s="202"/>
      <c r="AE374" s="203">
        <f t="shared" si="178"/>
        <v>0</v>
      </c>
      <c r="AF374" s="202"/>
      <c r="AG374" s="202"/>
      <c r="AH374" s="203">
        <f t="shared" si="179"/>
        <v>0</v>
      </c>
      <c r="AI374" s="202"/>
      <c r="AJ374" s="202"/>
      <c r="AK374" s="203">
        <f t="shared" si="180"/>
        <v>0</v>
      </c>
      <c r="AL374" s="202"/>
      <c r="AM374" s="202"/>
      <c r="AN374" s="203">
        <f t="shared" si="181"/>
        <v>0</v>
      </c>
      <c r="AO374" s="202"/>
      <c r="AP374" s="202"/>
      <c r="AQ374" s="203">
        <f t="shared" si="182"/>
        <v>0</v>
      </c>
      <c r="AR374" s="202"/>
      <c r="AS374" s="202"/>
      <c r="AT374" s="203">
        <f t="shared" si="183"/>
        <v>0</v>
      </c>
      <c r="AU374" s="202"/>
      <c r="AV374" s="202"/>
      <c r="AW374" s="203">
        <f t="shared" si="184"/>
        <v>0</v>
      </c>
      <c r="AX374" s="202"/>
      <c r="AY374" s="202"/>
      <c r="AZ374" s="203">
        <f t="shared" si="185"/>
        <v>0</v>
      </c>
      <c r="BA374" s="202"/>
      <c r="BB374" s="202"/>
      <c r="BC374" s="203">
        <f t="shared" si="186"/>
        <v>0</v>
      </c>
      <c r="BD374" s="202"/>
      <c r="BE374" s="202"/>
      <c r="BF374" s="203">
        <f t="shared" si="187"/>
        <v>0</v>
      </c>
      <c r="BG374" s="202"/>
      <c r="BH374" s="202"/>
      <c r="BI374" s="203">
        <f t="shared" si="188"/>
        <v>0</v>
      </c>
      <c r="BJ374" s="202"/>
      <c r="BK374" s="202"/>
      <c r="BL374" s="203">
        <f t="shared" si="189"/>
        <v>0</v>
      </c>
      <c r="BM374" s="202"/>
      <c r="BN374" s="202"/>
      <c r="BO374" s="203">
        <f t="shared" si="190"/>
        <v>0</v>
      </c>
      <c r="BP374" s="202"/>
      <c r="BQ374" s="202"/>
      <c r="BR374" s="203">
        <f t="shared" si="191"/>
        <v>0</v>
      </c>
      <c r="BS374" s="202"/>
      <c r="BT374" s="202"/>
      <c r="BU374" s="203">
        <f t="shared" si="192"/>
        <v>0</v>
      </c>
      <c r="BV374" s="202"/>
      <c r="BW374" s="202"/>
      <c r="BX374" s="203">
        <f t="shared" si="193"/>
        <v>0</v>
      </c>
      <c r="BY374" s="202"/>
      <c r="BZ374" s="202"/>
      <c r="CA374" s="203">
        <f t="shared" si="194"/>
        <v>0</v>
      </c>
      <c r="CB374" s="202"/>
      <c r="CC374" s="202"/>
      <c r="CD374" s="203">
        <f t="shared" si="195"/>
        <v>0</v>
      </c>
      <c r="CE374" s="202"/>
      <c r="CF374" s="202"/>
      <c r="CG374" s="203">
        <f t="shared" si="196"/>
        <v>0</v>
      </c>
      <c r="CH374" s="202"/>
      <c r="CI374" s="202"/>
      <c r="CJ374" s="203">
        <f t="shared" si="197"/>
        <v>0</v>
      </c>
    </row>
    <row r="375" spans="2:88" x14ac:dyDescent="0.25">
      <c r="B375" s="180"/>
      <c r="C375" s="180"/>
      <c r="D375" s="181"/>
      <c r="E375" s="38">
        <f t="shared" si="170"/>
        <v>45016</v>
      </c>
      <c r="F375" s="186"/>
      <c r="G375" s="203"/>
      <c r="H375" s="202"/>
      <c r="I375" s="202"/>
      <c r="J375" s="203">
        <f t="shared" si="171"/>
        <v>0</v>
      </c>
      <c r="K375" s="202"/>
      <c r="L375" s="202"/>
      <c r="M375" s="203">
        <f t="shared" si="172"/>
        <v>0</v>
      </c>
      <c r="N375" s="202"/>
      <c r="O375" s="202"/>
      <c r="P375" s="203">
        <f t="shared" si="173"/>
        <v>0</v>
      </c>
      <c r="Q375" s="202"/>
      <c r="R375" s="202"/>
      <c r="S375" s="203">
        <f t="shared" si="174"/>
        <v>0</v>
      </c>
      <c r="T375" s="202"/>
      <c r="U375" s="202"/>
      <c r="V375" s="203">
        <f t="shared" si="175"/>
        <v>0</v>
      </c>
      <c r="W375" s="202"/>
      <c r="X375" s="202"/>
      <c r="Y375" s="203">
        <f t="shared" si="176"/>
        <v>0</v>
      </c>
      <c r="Z375" s="202"/>
      <c r="AA375" s="202"/>
      <c r="AB375" s="203">
        <f t="shared" si="177"/>
        <v>0</v>
      </c>
      <c r="AC375" s="202"/>
      <c r="AD375" s="202"/>
      <c r="AE375" s="203">
        <f t="shared" si="178"/>
        <v>0</v>
      </c>
      <c r="AF375" s="202"/>
      <c r="AG375" s="202"/>
      <c r="AH375" s="203">
        <f t="shared" si="179"/>
        <v>0</v>
      </c>
      <c r="AI375" s="202"/>
      <c r="AJ375" s="202"/>
      <c r="AK375" s="203">
        <f t="shared" si="180"/>
        <v>0</v>
      </c>
      <c r="AL375" s="202"/>
      <c r="AM375" s="202"/>
      <c r="AN375" s="203">
        <f t="shared" si="181"/>
        <v>0</v>
      </c>
      <c r="AO375" s="202"/>
      <c r="AP375" s="202"/>
      <c r="AQ375" s="203">
        <f t="shared" si="182"/>
        <v>0</v>
      </c>
      <c r="AR375" s="202"/>
      <c r="AS375" s="202"/>
      <c r="AT375" s="203">
        <f t="shared" si="183"/>
        <v>0</v>
      </c>
      <c r="AU375" s="202"/>
      <c r="AV375" s="202"/>
      <c r="AW375" s="203">
        <f t="shared" si="184"/>
        <v>0</v>
      </c>
      <c r="AX375" s="202"/>
      <c r="AY375" s="202"/>
      <c r="AZ375" s="203">
        <f t="shared" si="185"/>
        <v>0</v>
      </c>
      <c r="BA375" s="202"/>
      <c r="BB375" s="202"/>
      <c r="BC375" s="203">
        <f t="shared" si="186"/>
        <v>0</v>
      </c>
      <c r="BD375" s="202"/>
      <c r="BE375" s="202"/>
      <c r="BF375" s="203">
        <f t="shared" si="187"/>
        <v>0</v>
      </c>
      <c r="BG375" s="202"/>
      <c r="BH375" s="202"/>
      <c r="BI375" s="203">
        <f t="shared" si="188"/>
        <v>0</v>
      </c>
      <c r="BJ375" s="202"/>
      <c r="BK375" s="202"/>
      <c r="BL375" s="203">
        <f t="shared" si="189"/>
        <v>0</v>
      </c>
      <c r="BM375" s="202"/>
      <c r="BN375" s="202"/>
      <c r="BO375" s="203">
        <f t="shared" si="190"/>
        <v>0</v>
      </c>
      <c r="BP375" s="202"/>
      <c r="BQ375" s="202"/>
      <c r="BR375" s="203">
        <f t="shared" si="191"/>
        <v>0</v>
      </c>
      <c r="BS375" s="202"/>
      <c r="BT375" s="202"/>
      <c r="BU375" s="203">
        <f t="shared" si="192"/>
        <v>0</v>
      </c>
      <c r="BV375" s="202"/>
      <c r="BW375" s="202"/>
      <c r="BX375" s="203">
        <f t="shared" si="193"/>
        <v>0</v>
      </c>
      <c r="BY375" s="202"/>
      <c r="BZ375" s="202"/>
      <c r="CA375" s="203">
        <f t="shared" si="194"/>
        <v>0</v>
      </c>
      <c r="CB375" s="202"/>
      <c r="CC375" s="202"/>
      <c r="CD375" s="203">
        <f t="shared" si="195"/>
        <v>0</v>
      </c>
      <c r="CE375" s="202"/>
      <c r="CF375" s="202"/>
      <c r="CG375" s="203">
        <f t="shared" si="196"/>
        <v>0</v>
      </c>
      <c r="CH375" s="202"/>
      <c r="CI375" s="202"/>
      <c r="CJ375" s="203">
        <f t="shared" si="197"/>
        <v>0</v>
      </c>
    </row>
    <row r="376" spans="2:88" x14ac:dyDescent="0.25">
      <c r="B376" s="180"/>
      <c r="C376" s="180"/>
      <c r="D376" s="181"/>
      <c r="E376" s="38">
        <f t="shared" si="170"/>
        <v>45016</v>
      </c>
      <c r="F376" s="186"/>
      <c r="G376" s="203"/>
      <c r="H376" s="202"/>
      <c r="I376" s="202"/>
      <c r="J376" s="203">
        <f t="shared" si="171"/>
        <v>0</v>
      </c>
      <c r="K376" s="202"/>
      <c r="L376" s="202"/>
      <c r="M376" s="203">
        <f t="shared" si="172"/>
        <v>0</v>
      </c>
      <c r="N376" s="202"/>
      <c r="O376" s="202"/>
      <c r="P376" s="203">
        <f t="shared" si="173"/>
        <v>0</v>
      </c>
      <c r="Q376" s="202"/>
      <c r="R376" s="202"/>
      <c r="S376" s="203">
        <f t="shared" si="174"/>
        <v>0</v>
      </c>
      <c r="T376" s="202"/>
      <c r="U376" s="202"/>
      <c r="V376" s="203">
        <f t="shared" si="175"/>
        <v>0</v>
      </c>
      <c r="W376" s="202"/>
      <c r="X376" s="202"/>
      <c r="Y376" s="203">
        <f t="shared" si="176"/>
        <v>0</v>
      </c>
      <c r="Z376" s="202"/>
      <c r="AA376" s="202"/>
      <c r="AB376" s="203">
        <f t="shared" si="177"/>
        <v>0</v>
      </c>
      <c r="AC376" s="202"/>
      <c r="AD376" s="202"/>
      <c r="AE376" s="203">
        <f t="shared" si="178"/>
        <v>0</v>
      </c>
      <c r="AF376" s="202"/>
      <c r="AG376" s="202"/>
      <c r="AH376" s="203">
        <f t="shared" si="179"/>
        <v>0</v>
      </c>
      <c r="AI376" s="202"/>
      <c r="AJ376" s="202"/>
      <c r="AK376" s="203">
        <f t="shared" si="180"/>
        <v>0</v>
      </c>
      <c r="AL376" s="202"/>
      <c r="AM376" s="202"/>
      <c r="AN376" s="203">
        <f t="shared" si="181"/>
        <v>0</v>
      </c>
      <c r="AO376" s="202"/>
      <c r="AP376" s="202"/>
      <c r="AQ376" s="203">
        <f t="shared" si="182"/>
        <v>0</v>
      </c>
      <c r="AR376" s="202"/>
      <c r="AS376" s="202"/>
      <c r="AT376" s="203">
        <f t="shared" si="183"/>
        <v>0</v>
      </c>
      <c r="AU376" s="202"/>
      <c r="AV376" s="202"/>
      <c r="AW376" s="203">
        <f t="shared" si="184"/>
        <v>0</v>
      </c>
      <c r="AX376" s="202"/>
      <c r="AY376" s="202"/>
      <c r="AZ376" s="203">
        <f t="shared" si="185"/>
        <v>0</v>
      </c>
      <c r="BA376" s="202"/>
      <c r="BB376" s="202"/>
      <c r="BC376" s="203">
        <f t="shared" si="186"/>
        <v>0</v>
      </c>
      <c r="BD376" s="202"/>
      <c r="BE376" s="202"/>
      <c r="BF376" s="203">
        <f t="shared" si="187"/>
        <v>0</v>
      </c>
      <c r="BG376" s="202"/>
      <c r="BH376" s="202"/>
      <c r="BI376" s="203">
        <f t="shared" si="188"/>
        <v>0</v>
      </c>
      <c r="BJ376" s="202"/>
      <c r="BK376" s="202"/>
      <c r="BL376" s="203">
        <f t="shared" si="189"/>
        <v>0</v>
      </c>
      <c r="BM376" s="202"/>
      <c r="BN376" s="202"/>
      <c r="BO376" s="203">
        <f t="shared" si="190"/>
        <v>0</v>
      </c>
      <c r="BP376" s="202"/>
      <c r="BQ376" s="202"/>
      <c r="BR376" s="203">
        <f t="shared" si="191"/>
        <v>0</v>
      </c>
      <c r="BS376" s="202"/>
      <c r="BT376" s="202"/>
      <c r="BU376" s="203">
        <f t="shared" si="192"/>
        <v>0</v>
      </c>
      <c r="BV376" s="202"/>
      <c r="BW376" s="202"/>
      <c r="BX376" s="203">
        <f t="shared" si="193"/>
        <v>0</v>
      </c>
      <c r="BY376" s="202"/>
      <c r="BZ376" s="202"/>
      <c r="CA376" s="203">
        <f t="shared" si="194"/>
        <v>0</v>
      </c>
      <c r="CB376" s="202"/>
      <c r="CC376" s="202"/>
      <c r="CD376" s="203">
        <f t="shared" si="195"/>
        <v>0</v>
      </c>
      <c r="CE376" s="202"/>
      <c r="CF376" s="202"/>
      <c r="CG376" s="203">
        <f t="shared" si="196"/>
        <v>0</v>
      </c>
      <c r="CH376" s="202"/>
      <c r="CI376" s="202"/>
      <c r="CJ376" s="203">
        <f t="shared" si="197"/>
        <v>0</v>
      </c>
    </row>
    <row r="377" spans="2:88" x14ac:dyDescent="0.25">
      <c r="B377" s="180"/>
      <c r="C377" s="180"/>
      <c r="D377" s="181"/>
      <c r="E377" s="38">
        <f t="shared" si="170"/>
        <v>45016</v>
      </c>
      <c r="F377" s="186"/>
      <c r="G377" s="203"/>
      <c r="H377" s="202"/>
      <c r="I377" s="202"/>
      <c r="J377" s="203">
        <f t="shared" si="171"/>
        <v>0</v>
      </c>
      <c r="K377" s="202"/>
      <c r="L377" s="202"/>
      <c r="M377" s="203">
        <f t="shared" si="172"/>
        <v>0</v>
      </c>
      <c r="N377" s="202"/>
      <c r="O377" s="202"/>
      <c r="P377" s="203">
        <f t="shared" si="173"/>
        <v>0</v>
      </c>
      <c r="Q377" s="202"/>
      <c r="R377" s="202"/>
      <c r="S377" s="203">
        <f t="shared" si="174"/>
        <v>0</v>
      </c>
      <c r="T377" s="202"/>
      <c r="U377" s="202"/>
      <c r="V377" s="203">
        <f t="shared" si="175"/>
        <v>0</v>
      </c>
      <c r="W377" s="202"/>
      <c r="X377" s="202"/>
      <c r="Y377" s="203">
        <f t="shared" si="176"/>
        <v>0</v>
      </c>
      <c r="Z377" s="202"/>
      <c r="AA377" s="202"/>
      <c r="AB377" s="203">
        <f t="shared" si="177"/>
        <v>0</v>
      </c>
      <c r="AC377" s="202"/>
      <c r="AD377" s="202"/>
      <c r="AE377" s="203">
        <f t="shared" si="178"/>
        <v>0</v>
      </c>
      <c r="AF377" s="202"/>
      <c r="AG377" s="202"/>
      <c r="AH377" s="203">
        <f t="shared" si="179"/>
        <v>0</v>
      </c>
      <c r="AI377" s="202"/>
      <c r="AJ377" s="202"/>
      <c r="AK377" s="203">
        <f t="shared" si="180"/>
        <v>0</v>
      </c>
      <c r="AL377" s="202"/>
      <c r="AM377" s="202"/>
      <c r="AN377" s="203">
        <f t="shared" si="181"/>
        <v>0</v>
      </c>
      <c r="AO377" s="202"/>
      <c r="AP377" s="202"/>
      <c r="AQ377" s="203">
        <f t="shared" si="182"/>
        <v>0</v>
      </c>
      <c r="AR377" s="202"/>
      <c r="AS377" s="202"/>
      <c r="AT377" s="203">
        <f t="shared" si="183"/>
        <v>0</v>
      </c>
      <c r="AU377" s="202"/>
      <c r="AV377" s="202"/>
      <c r="AW377" s="203">
        <f t="shared" si="184"/>
        <v>0</v>
      </c>
      <c r="AX377" s="202"/>
      <c r="AY377" s="202"/>
      <c r="AZ377" s="203">
        <f t="shared" si="185"/>
        <v>0</v>
      </c>
      <c r="BA377" s="202"/>
      <c r="BB377" s="202"/>
      <c r="BC377" s="203">
        <f t="shared" si="186"/>
        <v>0</v>
      </c>
      <c r="BD377" s="202"/>
      <c r="BE377" s="202"/>
      <c r="BF377" s="203">
        <f t="shared" si="187"/>
        <v>0</v>
      </c>
      <c r="BG377" s="202"/>
      <c r="BH377" s="202"/>
      <c r="BI377" s="203">
        <f t="shared" si="188"/>
        <v>0</v>
      </c>
      <c r="BJ377" s="202"/>
      <c r="BK377" s="202"/>
      <c r="BL377" s="203">
        <f t="shared" si="189"/>
        <v>0</v>
      </c>
      <c r="BM377" s="202"/>
      <c r="BN377" s="202"/>
      <c r="BO377" s="203">
        <f t="shared" si="190"/>
        <v>0</v>
      </c>
      <c r="BP377" s="202"/>
      <c r="BQ377" s="202"/>
      <c r="BR377" s="203">
        <f t="shared" si="191"/>
        <v>0</v>
      </c>
      <c r="BS377" s="202"/>
      <c r="BT377" s="202"/>
      <c r="BU377" s="203">
        <f t="shared" si="192"/>
        <v>0</v>
      </c>
      <c r="BV377" s="202"/>
      <c r="BW377" s="202"/>
      <c r="BX377" s="203">
        <f t="shared" si="193"/>
        <v>0</v>
      </c>
      <c r="BY377" s="202"/>
      <c r="BZ377" s="202"/>
      <c r="CA377" s="203">
        <f t="shared" si="194"/>
        <v>0</v>
      </c>
      <c r="CB377" s="202"/>
      <c r="CC377" s="202"/>
      <c r="CD377" s="203">
        <f t="shared" si="195"/>
        <v>0</v>
      </c>
      <c r="CE377" s="202"/>
      <c r="CF377" s="202"/>
      <c r="CG377" s="203">
        <f t="shared" si="196"/>
        <v>0</v>
      </c>
      <c r="CH377" s="202"/>
      <c r="CI377" s="202"/>
      <c r="CJ377" s="203">
        <f t="shared" si="197"/>
        <v>0</v>
      </c>
    </row>
    <row r="378" spans="2:88" x14ac:dyDescent="0.25">
      <c r="B378" s="180"/>
      <c r="C378" s="180"/>
      <c r="D378" s="181"/>
      <c r="E378" s="38">
        <f t="shared" si="170"/>
        <v>45016</v>
      </c>
      <c r="F378" s="186"/>
      <c r="G378" s="203"/>
      <c r="H378" s="202"/>
      <c r="I378" s="202"/>
      <c r="J378" s="203">
        <f t="shared" si="171"/>
        <v>0</v>
      </c>
      <c r="K378" s="202"/>
      <c r="L378" s="202"/>
      <c r="M378" s="203">
        <f t="shared" si="172"/>
        <v>0</v>
      </c>
      <c r="N378" s="202"/>
      <c r="O378" s="202"/>
      <c r="P378" s="203">
        <f t="shared" si="173"/>
        <v>0</v>
      </c>
      <c r="Q378" s="202"/>
      <c r="R378" s="202"/>
      <c r="S378" s="203">
        <f t="shared" si="174"/>
        <v>0</v>
      </c>
      <c r="T378" s="202"/>
      <c r="U378" s="202"/>
      <c r="V378" s="203">
        <f t="shared" si="175"/>
        <v>0</v>
      </c>
      <c r="W378" s="202"/>
      <c r="X378" s="202"/>
      <c r="Y378" s="203">
        <f t="shared" si="176"/>
        <v>0</v>
      </c>
      <c r="Z378" s="202"/>
      <c r="AA378" s="202"/>
      <c r="AB378" s="203">
        <f t="shared" si="177"/>
        <v>0</v>
      </c>
      <c r="AC378" s="202"/>
      <c r="AD378" s="202"/>
      <c r="AE378" s="203">
        <f t="shared" si="178"/>
        <v>0</v>
      </c>
      <c r="AF378" s="202"/>
      <c r="AG378" s="202"/>
      <c r="AH378" s="203">
        <f t="shared" si="179"/>
        <v>0</v>
      </c>
      <c r="AI378" s="202"/>
      <c r="AJ378" s="202"/>
      <c r="AK378" s="203">
        <f t="shared" si="180"/>
        <v>0</v>
      </c>
      <c r="AL378" s="202"/>
      <c r="AM378" s="202"/>
      <c r="AN378" s="203">
        <f t="shared" si="181"/>
        <v>0</v>
      </c>
      <c r="AO378" s="202"/>
      <c r="AP378" s="202"/>
      <c r="AQ378" s="203">
        <f t="shared" si="182"/>
        <v>0</v>
      </c>
      <c r="AR378" s="202"/>
      <c r="AS378" s="202"/>
      <c r="AT378" s="203">
        <f t="shared" si="183"/>
        <v>0</v>
      </c>
      <c r="AU378" s="202"/>
      <c r="AV378" s="202"/>
      <c r="AW378" s="203">
        <f t="shared" si="184"/>
        <v>0</v>
      </c>
      <c r="AX378" s="202"/>
      <c r="AY378" s="202"/>
      <c r="AZ378" s="203">
        <f t="shared" si="185"/>
        <v>0</v>
      </c>
      <c r="BA378" s="202"/>
      <c r="BB378" s="202"/>
      <c r="BC378" s="203">
        <f t="shared" si="186"/>
        <v>0</v>
      </c>
      <c r="BD378" s="202"/>
      <c r="BE378" s="202"/>
      <c r="BF378" s="203">
        <f t="shared" si="187"/>
        <v>0</v>
      </c>
      <c r="BG378" s="202"/>
      <c r="BH378" s="202"/>
      <c r="BI378" s="203">
        <f t="shared" si="188"/>
        <v>0</v>
      </c>
      <c r="BJ378" s="202"/>
      <c r="BK378" s="202"/>
      <c r="BL378" s="203">
        <f t="shared" si="189"/>
        <v>0</v>
      </c>
      <c r="BM378" s="202"/>
      <c r="BN378" s="202"/>
      <c r="BO378" s="203">
        <f t="shared" si="190"/>
        <v>0</v>
      </c>
      <c r="BP378" s="202"/>
      <c r="BQ378" s="202"/>
      <c r="BR378" s="203">
        <f t="shared" si="191"/>
        <v>0</v>
      </c>
      <c r="BS378" s="202"/>
      <c r="BT378" s="202"/>
      <c r="BU378" s="203">
        <f t="shared" si="192"/>
        <v>0</v>
      </c>
      <c r="BV378" s="202"/>
      <c r="BW378" s="202"/>
      <c r="BX378" s="203">
        <f t="shared" si="193"/>
        <v>0</v>
      </c>
      <c r="BY378" s="202"/>
      <c r="BZ378" s="202"/>
      <c r="CA378" s="203">
        <f t="shared" si="194"/>
        <v>0</v>
      </c>
      <c r="CB378" s="202"/>
      <c r="CC378" s="202"/>
      <c r="CD378" s="203">
        <f t="shared" si="195"/>
        <v>0</v>
      </c>
      <c r="CE378" s="202"/>
      <c r="CF378" s="202"/>
      <c r="CG378" s="203">
        <f t="shared" si="196"/>
        <v>0</v>
      </c>
      <c r="CH378" s="202"/>
      <c r="CI378" s="202"/>
      <c r="CJ378" s="203">
        <f t="shared" si="197"/>
        <v>0</v>
      </c>
    </row>
    <row r="379" spans="2:88" x14ac:dyDescent="0.25">
      <c r="B379" s="180"/>
      <c r="C379" s="180"/>
      <c r="D379" s="181"/>
      <c r="E379" s="38">
        <f t="shared" si="170"/>
        <v>45016</v>
      </c>
      <c r="F379" s="186"/>
      <c r="G379" s="203"/>
      <c r="H379" s="202"/>
      <c r="I379" s="202"/>
      <c r="J379" s="203">
        <f t="shared" si="171"/>
        <v>0</v>
      </c>
      <c r="K379" s="202"/>
      <c r="L379" s="202"/>
      <c r="M379" s="203">
        <f t="shared" si="172"/>
        <v>0</v>
      </c>
      <c r="N379" s="202"/>
      <c r="O379" s="202"/>
      <c r="P379" s="203">
        <f t="shared" si="173"/>
        <v>0</v>
      </c>
      <c r="Q379" s="202"/>
      <c r="R379" s="202"/>
      <c r="S379" s="203">
        <f t="shared" si="174"/>
        <v>0</v>
      </c>
      <c r="T379" s="202"/>
      <c r="U379" s="202"/>
      <c r="V379" s="203">
        <f t="shared" si="175"/>
        <v>0</v>
      </c>
      <c r="W379" s="202"/>
      <c r="X379" s="202"/>
      <c r="Y379" s="203">
        <f t="shared" si="176"/>
        <v>0</v>
      </c>
      <c r="Z379" s="202"/>
      <c r="AA379" s="202"/>
      <c r="AB379" s="203">
        <f t="shared" si="177"/>
        <v>0</v>
      </c>
      <c r="AC379" s="202"/>
      <c r="AD379" s="202"/>
      <c r="AE379" s="203">
        <f t="shared" si="178"/>
        <v>0</v>
      </c>
      <c r="AF379" s="202"/>
      <c r="AG379" s="202"/>
      <c r="AH379" s="203">
        <f t="shared" si="179"/>
        <v>0</v>
      </c>
      <c r="AI379" s="202"/>
      <c r="AJ379" s="202"/>
      <c r="AK379" s="203">
        <f t="shared" si="180"/>
        <v>0</v>
      </c>
      <c r="AL379" s="202"/>
      <c r="AM379" s="202"/>
      <c r="AN379" s="203">
        <f t="shared" si="181"/>
        <v>0</v>
      </c>
      <c r="AO379" s="202"/>
      <c r="AP379" s="202"/>
      <c r="AQ379" s="203">
        <f t="shared" si="182"/>
        <v>0</v>
      </c>
      <c r="AR379" s="202"/>
      <c r="AS379" s="202"/>
      <c r="AT379" s="203">
        <f t="shared" si="183"/>
        <v>0</v>
      </c>
      <c r="AU379" s="202"/>
      <c r="AV379" s="202"/>
      <c r="AW379" s="203">
        <f t="shared" si="184"/>
        <v>0</v>
      </c>
      <c r="AX379" s="202"/>
      <c r="AY379" s="202"/>
      <c r="AZ379" s="203">
        <f t="shared" si="185"/>
        <v>0</v>
      </c>
      <c r="BA379" s="202"/>
      <c r="BB379" s="202"/>
      <c r="BC379" s="203">
        <f t="shared" si="186"/>
        <v>0</v>
      </c>
      <c r="BD379" s="202"/>
      <c r="BE379" s="202"/>
      <c r="BF379" s="203">
        <f t="shared" si="187"/>
        <v>0</v>
      </c>
      <c r="BG379" s="202"/>
      <c r="BH379" s="202"/>
      <c r="BI379" s="203">
        <f t="shared" si="188"/>
        <v>0</v>
      </c>
      <c r="BJ379" s="202"/>
      <c r="BK379" s="202"/>
      <c r="BL379" s="203">
        <f t="shared" si="189"/>
        <v>0</v>
      </c>
      <c r="BM379" s="202"/>
      <c r="BN379" s="202"/>
      <c r="BO379" s="203">
        <f t="shared" si="190"/>
        <v>0</v>
      </c>
      <c r="BP379" s="202"/>
      <c r="BQ379" s="202"/>
      <c r="BR379" s="203">
        <f t="shared" si="191"/>
        <v>0</v>
      </c>
      <c r="BS379" s="202"/>
      <c r="BT379" s="202"/>
      <c r="BU379" s="203">
        <f t="shared" si="192"/>
        <v>0</v>
      </c>
      <c r="BV379" s="202"/>
      <c r="BW379" s="202"/>
      <c r="BX379" s="203">
        <f t="shared" si="193"/>
        <v>0</v>
      </c>
      <c r="BY379" s="202"/>
      <c r="BZ379" s="202"/>
      <c r="CA379" s="203">
        <f t="shared" si="194"/>
        <v>0</v>
      </c>
      <c r="CB379" s="202"/>
      <c r="CC379" s="202"/>
      <c r="CD379" s="203">
        <f t="shared" si="195"/>
        <v>0</v>
      </c>
      <c r="CE379" s="202"/>
      <c r="CF379" s="202"/>
      <c r="CG379" s="203">
        <f t="shared" si="196"/>
        <v>0</v>
      </c>
      <c r="CH379" s="202"/>
      <c r="CI379" s="202"/>
      <c r="CJ379" s="203">
        <f t="shared" si="197"/>
        <v>0</v>
      </c>
    </row>
    <row r="380" spans="2:88" x14ac:dyDescent="0.25">
      <c r="B380" s="180"/>
      <c r="C380" s="180"/>
      <c r="D380" s="181"/>
      <c r="E380" s="38">
        <f t="shared" si="170"/>
        <v>45016</v>
      </c>
      <c r="F380" s="186"/>
      <c r="G380" s="203"/>
      <c r="H380" s="202"/>
      <c r="I380" s="202"/>
      <c r="J380" s="203">
        <f t="shared" si="171"/>
        <v>0</v>
      </c>
      <c r="K380" s="202"/>
      <c r="L380" s="202"/>
      <c r="M380" s="203">
        <f t="shared" si="172"/>
        <v>0</v>
      </c>
      <c r="N380" s="202"/>
      <c r="O380" s="202"/>
      <c r="P380" s="203">
        <f t="shared" si="173"/>
        <v>0</v>
      </c>
      <c r="Q380" s="202"/>
      <c r="R380" s="202"/>
      <c r="S380" s="203">
        <f t="shared" si="174"/>
        <v>0</v>
      </c>
      <c r="T380" s="202"/>
      <c r="U380" s="202"/>
      <c r="V380" s="203">
        <f t="shared" si="175"/>
        <v>0</v>
      </c>
      <c r="W380" s="202"/>
      <c r="X380" s="202"/>
      <c r="Y380" s="203">
        <f t="shared" si="176"/>
        <v>0</v>
      </c>
      <c r="Z380" s="202"/>
      <c r="AA380" s="202"/>
      <c r="AB380" s="203">
        <f t="shared" si="177"/>
        <v>0</v>
      </c>
      <c r="AC380" s="202"/>
      <c r="AD380" s="202"/>
      <c r="AE380" s="203">
        <f t="shared" si="178"/>
        <v>0</v>
      </c>
      <c r="AF380" s="202"/>
      <c r="AG380" s="202"/>
      <c r="AH380" s="203">
        <f t="shared" si="179"/>
        <v>0</v>
      </c>
      <c r="AI380" s="202"/>
      <c r="AJ380" s="202"/>
      <c r="AK380" s="203">
        <f t="shared" si="180"/>
        <v>0</v>
      </c>
      <c r="AL380" s="202"/>
      <c r="AM380" s="202"/>
      <c r="AN380" s="203">
        <f t="shared" si="181"/>
        <v>0</v>
      </c>
      <c r="AO380" s="202"/>
      <c r="AP380" s="202"/>
      <c r="AQ380" s="203">
        <f t="shared" si="182"/>
        <v>0</v>
      </c>
      <c r="AR380" s="202"/>
      <c r="AS380" s="202"/>
      <c r="AT380" s="203">
        <f t="shared" si="183"/>
        <v>0</v>
      </c>
      <c r="AU380" s="202"/>
      <c r="AV380" s="202"/>
      <c r="AW380" s="203">
        <f t="shared" si="184"/>
        <v>0</v>
      </c>
      <c r="AX380" s="202"/>
      <c r="AY380" s="202"/>
      <c r="AZ380" s="203">
        <f t="shared" si="185"/>
        <v>0</v>
      </c>
      <c r="BA380" s="202"/>
      <c r="BB380" s="202"/>
      <c r="BC380" s="203">
        <f t="shared" si="186"/>
        <v>0</v>
      </c>
      <c r="BD380" s="202"/>
      <c r="BE380" s="202"/>
      <c r="BF380" s="203">
        <f t="shared" si="187"/>
        <v>0</v>
      </c>
      <c r="BG380" s="202"/>
      <c r="BH380" s="202"/>
      <c r="BI380" s="203">
        <f t="shared" si="188"/>
        <v>0</v>
      </c>
      <c r="BJ380" s="202"/>
      <c r="BK380" s="202"/>
      <c r="BL380" s="203">
        <f t="shared" si="189"/>
        <v>0</v>
      </c>
      <c r="BM380" s="202"/>
      <c r="BN380" s="202"/>
      <c r="BO380" s="203">
        <f t="shared" si="190"/>
        <v>0</v>
      </c>
      <c r="BP380" s="202"/>
      <c r="BQ380" s="202"/>
      <c r="BR380" s="203">
        <f t="shared" si="191"/>
        <v>0</v>
      </c>
      <c r="BS380" s="202"/>
      <c r="BT380" s="202"/>
      <c r="BU380" s="203">
        <f t="shared" si="192"/>
        <v>0</v>
      </c>
      <c r="BV380" s="202"/>
      <c r="BW380" s="202"/>
      <c r="BX380" s="203">
        <f t="shared" si="193"/>
        <v>0</v>
      </c>
      <c r="BY380" s="202"/>
      <c r="BZ380" s="202"/>
      <c r="CA380" s="203">
        <f t="shared" si="194"/>
        <v>0</v>
      </c>
      <c r="CB380" s="202"/>
      <c r="CC380" s="202"/>
      <c r="CD380" s="203">
        <f t="shared" si="195"/>
        <v>0</v>
      </c>
      <c r="CE380" s="202"/>
      <c r="CF380" s="202"/>
      <c r="CG380" s="203">
        <f t="shared" si="196"/>
        <v>0</v>
      </c>
      <c r="CH380" s="202"/>
      <c r="CI380" s="202"/>
      <c r="CJ380" s="203">
        <f t="shared" si="197"/>
        <v>0</v>
      </c>
    </row>
    <row r="381" spans="2:88" x14ac:dyDescent="0.25">
      <c r="B381" s="180"/>
      <c r="C381" s="180"/>
      <c r="D381" s="181"/>
      <c r="E381" s="38">
        <f t="shared" si="170"/>
        <v>45016</v>
      </c>
      <c r="F381" s="186"/>
      <c r="G381" s="203"/>
      <c r="H381" s="202"/>
      <c r="I381" s="202"/>
      <c r="J381" s="203">
        <f t="shared" si="171"/>
        <v>0</v>
      </c>
      <c r="K381" s="202"/>
      <c r="L381" s="202"/>
      <c r="M381" s="203">
        <f t="shared" si="172"/>
        <v>0</v>
      </c>
      <c r="N381" s="202"/>
      <c r="O381" s="202"/>
      <c r="P381" s="203">
        <f t="shared" si="173"/>
        <v>0</v>
      </c>
      <c r="Q381" s="202"/>
      <c r="R381" s="202"/>
      <c r="S381" s="203">
        <f t="shared" si="174"/>
        <v>0</v>
      </c>
      <c r="T381" s="202"/>
      <c r="U381" s="202"/>
      <c r="V381" s="203">
        <f t="shared" si="175"/>
        <v>0</v>
      </c>
      <c r="W381" s="202"/>
      <c r="X381" s="202"/>
      <c r="Y381" s="203">
        <f t="shared" si="176"/>
        <v>0</v>
      </c>
      <c r="Z381" s="202"/>
      <c r="AA381" s="202"/>
      <c r="AB381" s="203">
        <f t="shared" si="177"/>
        <v>0</v>
      </c>
      <c r="AC381" s="202"/>
      <c r="AD381" s="202"/>
      <c r="AE381" s="203">
        <f t="shared" si="178"/>
        <v>0</v>
      </c>
      <c r="AF381" s="202"/>
      <c r="AG381" s="202"/>
      <c r="AH381" s="203">
        <f t="shared" si="179"/>
        <v>0</v>
      </c>
      <c r="AI381" s="202"/>
      <c r="AJ381" s="202"/>
      <c r="AK381" s="203">
        <f t="shared" si="180"/>
        <v>0</v>
      </c>
      <c r="AL381" s="202"/>
      <c r="AM381" s="202"/>
      <c r="AN381" s="203">
        <f t="shared" si="181"/>
        <v>0</v>
      </c>
      <c r="AO381" s="202"/>
      <c r="AP381" s="202"/>
      <c r="AQ381" s="203">
        <f t="shared" si="182"/>
        <v>0</v>
      </c>
      <c r="AR381" s="202"/>
      <c r="AS381" s="202"/>
      <c r="AT381" s="203">
        <f t="shared" si="183"/>
        <v>0</v>
      </c>
      <c r="AU381" s="202"/>
      <c r="AV381" s="202"/>
      <c r="AW381" s="203">
        <f t="shared" si="184"/>
        <v>0</v>
      </c>
      <c r="AX381" s="202"/>
      <c r="AY381" s="202"/>
      <c r="AZ381" s="203">
        <f t="shared" si="185"/>
        <v>0</v>
      </c>
      <c r="BA381" s="202"/>
      <c r="BB381" s="202"/>
      <c r="BC381" s="203">
        <f t="shared" si="186"/>
        <v>0</v>
      </c>
      <c r="BD381" s="202"/>
      <c r="BE381" s="202"/>
      <c r="BF381" s="203">
        <f t="shared" si="187"/>
        <v>0</v>
      </c>
      <c r="BG381" s="202"/>
      <c r="BH381" s="202"/>
      <c r="BI381" s="203">
        <f t="shared" si="188"/>
        <v>0</v>
      </c>
      <c r="BJ381" s="202"/>
      <c r="BK381" s="202"/>
      <c r="BL381" s="203">
        <f t="shared" si="189"/>
        <v>0</v>
      </c>
      <c r="BM381" s="202"/>
      <c r="BN381" s="202"/>
      <c r="BO381" s="203">
        <f t="shared" si="190"/>
        <v>0</v>
      </c>
      <c r="BP381" s="202"/>
      <c r="BQ381" s="202"/>
      <c r="BR381" s="203">
        <f t="shared" si="191"/>
        <v>0</v>
      </c>
      <c r="BS381" s="202"/>
      <c r="BT381" s="202"/>
      <c r="BU381" s="203">
        <f t="shared" si="192"/>
        <v>0</v>
      </c>
      <c r="BV381" s="202"/>
      <c r="BW381" s="202"/>
      <c r="BX381" s="203">
        <f t="shared" si="193"/>
        <v>0</v>
      </c>
      <c r="BY381" s="202"/>
      <c r="BZ381" s="202"/>
      <c r="CA381" s="203">
        <f t="shared" si="194"/>
        <v>0</v>
      </c>
      <c r="CB381" s="202"/>
      <c r="CC381" s="202"/>
      <c r="CD381" s="203">
        <f t="shared" si="195"/>
        <v>0</v>
      </c>
      <c r="CE381" s="202"/>
      <c r="CF381" s="202"/>
      <c r="CG381" s="203">
        <f t="shared" si="196"/>
        <v>0</v>
      </c>
      <c r="CH381" s="202"/>
      <c r="CI381" s="202"/>
      <c r="CJ381" s="203">
        <f t="shared" si="197"/>
        <v>0</v>
      </c>
    </row>
    <row r="382" spans="2:88" x14ac:dyDescent="0.25">
      <c r="B382" s="180"/>
      <c r="C382" s="180"/>
      <c r="D382" s="181"/>
      <c r="E382" s="38">
        <f t="shared" si="170"/>
        <v>45016</v>
      </c>
      <c r="F382" s="186"/>
      <c r="G382" s="203"/>
      <c r="H382" s="202"/>
      <c r="I382" s="202"/>
      <c r="J382" s="203">
        <f t="shared" si="171"/>
        <v>0</v>
      </c>
      <c r="K382" s="202"/>
      <c r="L382" s="202"/>
      <c r="M382" s="203">
        <f t="shared" si="172"/>
        <v>0</v>
      </c>
      <c r="N382" s="202"/>
      <c r="O382" s="202"/>
      <c r="P382" s="203">
        <f t="shared" si="173"/>
        <v>0</v>
      </c>
      <c r="Q382" s="202"/>
      <c r="R382" s="202"/>
      <c r="S382" s="203">
        <f t="shared" si="174"/>
        <v>0</v>
      </c>
      <c r="T382" s="202"/>
      <c r="U382" s="202"/>
      <c r="V382" s="203">
        <f t="shared" si="175"/>
        <v>0</v>
      </c>
      <c r="W382" s="202"/>
      <c r="X382" s="202"/>
      <c r="Y382" s="203">
        <f t="shared" si="176"/>
        <v>0</v>
      </c>
      <c r="Z382" s="202"/>
      <c r="AA382" s="202"/>
      <c r="AB382" s="203">
        <f t="shared" si="177"/>
        <v>0</v>
      </c>
      <c r="AC382" s="202"/>
      <c r="AD382" s="202"/>
      <c r="AE382" s="203">
        <f t="shared" si="178"/>
        <v>0</v>
      </c>
      <c r="AF382" s="202"/>
      <c r="AG382" s="202"/>
      <c r="AH382" s="203">
        <f t="shared" si="179"/>
        <v>0</v>
      </c>
      <c r="AI382" s="202"/>
      <c r="AJ382" s="202"/>
      <c r="AK382" s="203">
        <f t="shared" si="180"/>
        <v>0</v>
      </c>
      <c r="AL382" s="202"/>
      <c r="AM382" s="202"/>
      <c r="AN382" s="203">
        <f t="shared" si="181"/>
        <v>0</v>
      </c>
      <c r="AO382" s="202"/>
      <c r="AP382" s="202"/>
      <c r="AQ382" s="203">
        <f t="shared" si="182"/>
        <v>0</v>
      </c>
      <c r="AR382" s="202"/>
      <c r="AS382" s="202"/>
      <c r="AT382" s="203">
        <f t="shared" si="183"/>
        <v>0</v>
      </c>
      <c r="AU382" s="202"/>
      <c r="AV382" s="202"/>
      <c r="AW382" s="203">
        <f t="shared" si="184"/>
        <v>0</v>
      </c>
      <c r="AX382" s="202"/>
      <c r="AY382" s="202"/>
      <c r="AZ382" s="203">
        <f t="shared" si="185"/>
        <v>0</v>
      </c>
      <c r="BA382" s="202"/>
      <c r="BB382" s="202"/>
      <c r="BC382" s="203">
        <f t="shared" si="186"/>
        <v>0</v>
      </c>
      <c r="BD382" s="202"/>
      <c r="BE382" s="202"/>
      <c r="BF382" s="203">
        <f t="shared" si="187"/>
        <v>0</v>
      </c>
      <c r="BG382" s="202"/>
      <c r="BH382" s="202"/>
      <c r="BI382" s="203">
        <f t="shared" si="188"/>
        <v>0</v>
      </c>
      <c r="BJ382" s="202"/>
      <c r="BK382" s="202"/>
      <c r="BL382" s="203">
        <f t="shared" si="189"/>
        <v>0</v>
      </c>
      <c r="BM382" s="202"/>
      <c r="BN382" s="202"/>
      <c r="BO382" s="203">
        <f t="shared" si="190"/>
        <v>0</v>
      </c>
      <c r="BP382" s="202"/>
      <c r="BQ382" s="202"/>
      <c r="BR382" s="203">
        <f t="shared" si="191"/>
        <v>0</v>
      </c>
      <c r="BS382" s="202"/>
      <c r="BT382" s="202"/>
      <c r="BU382" s="203">
        <f t="shared" si="192"/>
        <v>0</v>
      </c>
      <c r="BV382" s="202"/>
      <c r="BW382" s="202"/>
      <c r="BX382" s="203">
        <f t="shared" si="193"/>
        <v>0</v>
      </c>
      <c r="BY382" s="202"/>
      <c r="BZ382" s="202"/>
      <c r="CA382" s="203">
        <f t="shared" si="194"/>
        <v>0</v>
      </c>
      <c r="CB382" s="202"/>
      <c r="CC382" s="202"/>
      <c r="CD382" s="203">
        <f t="shared" si="195"/>
        <v>0</v>
      </c>
      <c r="CE382" s="202"/>
      <c r="CF382" s="202"/>
      <c r="CG382" s="203">
        <f t="shared" si="196"/>
        <v>0</v>
      </c>
      <c r="CH382" s="202"/>
      <c r="CI382" s="202"/>
      <c r="CJ382" s="203">
        <f t="shared" si="197"/>
        <v>0</v>
      </c>
    </row>
    <row r="383" spans="2:88" x14ac:dyDescent="0.25">
      <c r="B383" s="180"/>
      <c r="C383" s="180"/>
      <c r="D383" s="181"/>
      <c r="E383" s="38">
        <f t="shared" si="170"/>
        <v>45016</v>
      </c>
      <c r="F383" s="186"/>
      <c r="G383" s="203"/>
      <c r="H383" s="202"/>
      <c r="I383" s="202"/>
      <c r="J383" s="203">
        <f t="shared" si="171"/>
        <v>0</v>
      </c>
      <c r="K383" s="202"/>
      <c r="L383" s="202"/>
      <c r="M383" s="203">
        <f t="shared" si="172"/>
        <v>0</v>
      </c>
      <c r="N383" s="202"/>
      <c r="O383" s="202"/>
      <c r="P383" s="203">
        <f t="shared" si="173"/>
        <v>0</v>
      </c>
      <c r="Q383" s="202"/>
      <c r="R383" s="202"/>
      <c r="S383" s="203">
        <f t="shared" si="174"/>
        <v>0</v>
      </c>
      <c r="T383" s="202"/>
      <c r="U383" s="202"/>
      <c r="V383" s="203">
        <f t="shared" si="175"/>
        <v>0</v>
      </c>
      <c r="W383" s="202"/>
      <c r="X383" s="202"/>
      <c r="Y383" s="203">
        <f t="shared" si="176"/>
        <v>0</v>
      </c>
      <c r="Z383" s="202"/>
      <c r="AA383" s="202"/>
      <c r="AB383" s="203">
        <f t="shared" si="177"/>
        <v>0</v>
      </c>
      <c r="AC383" s="202"/>
      <c r="AD383" s="202"/>
      <c r="AE383" s="203">
        <f t="shared" si="178"/>
        <v>0</v>
      </c>
      <c r="AF383" s="202"/>
      <c r="AG383" s="202"/>
      <c r="AH383" s="203">
        <f t="shared" si="179"/>
        <v>0</v>
      </c>
      <c r="AI383" s="202"/>
      <c r="AJ383" s="202"/>
      <c r="AK383" s="203">
        <f t="shared" si="180"/>
        <v>0</v>
      </c>
      <c r="AL383" s="202"/>
      <c r="AM383" s="202"/>
      <c r="AN383" s="203">
        <f t="shared" si="181"/>
        <v>0</v>
      </c>
      <c r="AO383" s="202"/>
      <c r="AP383" s="202"/>
      <c r="AQ383" s="203">
        <f t="shared" si="182"/>
        <v>0</v>
      </c>
      <c r="AR383" s="202"/>
      <c r="AS383" s="202"/>
      <c r="AT383" s="203">
        <f t="shared" si="183"/>
        <v>0</v>
      </c>
      <c r="AU383" s="202"/>
      <c r="AV383" s="202"/>
      <c r="AW383" s="203">
        <f t="shared" si="184"/>
        <v>0</v>
      </c>
      <c r="AX383" s="202"/>
      <c r="AY383" s="202"/>
      <c r="AZ383" s="203">
        <f t="shared" si="185"/>
        <v>0</v>
      </c>
      <c r="BA383" s="202"/>
      <c r="BB383" s="202"/>
      <c r="BC383" s="203">
        <f t="shared" si="186"/>
        <v>0</v>
      </c>
      <c r="BD383" s="202"/>
      <c r="BE383" s="202"/>
      <c r="BF383" s="203">
        <f t="shared" si="187"/>
        <v>0</v>
      </c>
      <c r="BG383" s="202"/>
      <c r="BH383" s="202"/>
      <c r="BI383" s="203">
        <f t="shared" si="188"/>
        <v>0</v>
      </c>
      <c r="BJ383" s="202"/>
      <c r="BK383" s="202"/>
      <c r="BL383" s="203">
        <f t="shared" si="189"/>
        <v>0</v>
      </c>
      <c r="BM383" s="202"/>
      <c r="BN383" s="202"/>
      <c r="BO383" s="203">
        <f t="shared" si="190"/>
        <v>0</v>
      </c>
      <c r="BP383" s="202"/>
      <c r="BQ383" s="202"/>
      <c r="BR383" s="203">
        <f t="shared" si="191"/>
        <v>0</v>
      </c>
      <c r="BS383" s="202"/>
      <c r="BT383" s="202"/>
      <c r="BU383" s="203">
        <f t="shared" si="192"/>
        <v>0</v>
      </c>
      <c r="BV383" s="202"/>
      <c r="BW383" s="202"/>
      <c r="BX383" s="203">
        <f t="shared" si="193"/>
        <v>0</v>
      </c>
      <c r="BY383" s="202"/>
      <c r="BZ383" s="202"/>
      <c r="CA383" s="203">
        <f t="shared" si="194"/>
        <v>0</v>
      </c>
      <c r="CB383" s="202"/>
      <c r="CC383" s="202"/>
      <c r="CD383" s="203">
        <f t="shared" si="195"/>
        <v>0</v>
      </c>
      <c r="CE383" s="202"/>
      <c r="CF383" s="202"/>
      <c r="CG383" s="203">
        <f t="shared" si="196"/>
        <v>0</v>
      </c>
      <c r="CH383" s="202"/>
      <c r="CI383" s="202"/>
      <c r="CJ383" s="203">
        <f t="shared" si="197"/>
        <v>0</v>
      </c>
    </row>
    <row r="384" spans="2:88" x14ac:dyDescent="0.25">
      <c r="B384" s="180"/>
      <c r="C384" s="180"/>
      <c r="D384" s="181"/>
      <c r="E384" s="38">
        <f t="shared" si="170"/>
        <v>45016</v>
      </c>
      <c r="F384" s="186"/>
      <c r="G384" s="203"/>
      <c r="H384" s="202"/>
      <c r="I384" s="202"/>
      <c r="J384" s="203">
        <f t="shared" si="171"/>
        <v>0</v>
      </c>
      <c r="K384" s="202"/>
      <c r="L384" s="202"/>
      <c r="M384" s="203">
        <f t="shared" si="172"/>
        <v>0</v>
      </c>
      <c r="N384" s="202"/>
      <c r="O384" s="202"/>
      <c r="P384" s="203">
        <f t="shared" si="173"/>
        <v>0</v>
      </c>
      <c r="Q384" s="202"/>
      <c r="R384" s="202"/>
      <c r="S384" s="203">
        <f t="shared" si="174"/>
        <v>0</v>
      </c>
      <c r="T384" s="202"/>
      <c r="U384" s="202"/>
      <c r="V384" s="203">
        <f t="shared" si="175"/>
        <v>0</v>
      </c>
      <c r="W384" s="202"/>
      <c r="X384" s="202"/>
      <c r="Y384" s="203">
        <f t="shared" si="176"/>
        <v>0</v>
      </c>
      <c r="Z384" s="202"/>
      <c r="AA384" s="202"/>
      <c r="AB384" s="203">
        <f t="shared" si="177"/>
        <v>0</v>
      </c>
      <c r="AC384" s="202"/>
      <c r="AD384" s="202"/>
      <c r="AE384" s="203">
        <f t="shared" si="178"/>
        <v>0</v>
      </c>
      <c r="AF384" s="202"/>
      <c r="AG384" s="202"/>
      <c r="AH384" s="203">
        <f t="shared" si="179"/>
        <v>0</v>
      </c>
      <c r="AI384" s="202"/>
      <c r="AJ384" s="202"/>
      <c r="AK384" s="203">
        <f t="shared" si="180"/>
        <v>0</v>
      </c>
      <c r="AL384" s="202"/>
      <c r="AM384" s="202"/>
      <c r="AN384" s="203">
        <f t="shared" si="181"/>
        <v>0</v>
      </c>
      <c r="AO384" s="202"/>
      <c r="AP384" s="202"/>
      <c r="AQ384" s="203">
        <f t="shared" si="182"/>
        <v>0</v>
      </c>
      <c r="AR384" s="202"/>
      <c r="AS384" s="202"/>
      <c r="AT384" s="203">
        <f t="shared" si="183"/>
        <v>0</v>
      </c>
      <c r="AU384" s="202"/>
      <c r="AV384" s="202"/>
      <c r="AW384" s="203">
        <f t="shared" si="184"/>
        <v>0</v>
      </c>
      <c r="AX384" s="202"/>
      <c r="AY384" s="202"/>
      <c r="AZ384" s="203">
        <f t="shared" si="185"/>
        <v>0</v>
      </c>
      <c r="BA384" s="202"/>
      <c r="BB384" s="202"/>
      <c r="BC384" s="203">
        <f t="shared" si="186"/>
        <v>0</v>
      </c>
      <c r="BD384" s="202"/>
      <c r="BE384" s="202"/>
      <c r="BF384" s="203">
        <f t="shared" si="187"/>
        <v>0</v>
      </c>
      <c r="BG384" s="202"/>
      <c r="BH384" s="202"/>
      <c r="BI384" s="203">
        <f t="shared" si="188"/>
        <v>0</v>
      </c>
      <c r="BJ384" s="202"/>
      <c r="BK384" s="202"/>
      <c r="BL384" s="203">
        <f t="shared" si="189"/>
        <v>0</v>
      </c>
      <c r="BM384" s="202"/>
      <c r="BN384" s="202"/>
      <c r="BO384" s="203">
        <f t="shared" si="190"/>
        <v>0</v>
      </c>
      <c r="BP384" s="202"/>
      <c r="BQ384" s="202"/>
      <c r="BR384" s="203">
        <f t="shared" si="191"/>
        <v>0</v>
      </c>
      <c r="BS384" s="202"/>
      <c r="BT384" s="202"/>
      <c r="BU384" s="203">
        <f t="shared" si="192"/>
        <v>0</v>
      </c>
      <c r="BV384" s="202"/>
      <c r="BW384" s="202"/>
      <c r="BX384" s="203">
        <f t="shared" si="193"/>
        <v>0</v>
      </c>
      <c r="BY384" s="202"/>
      <c r="BZ384" s="202"/>
      <c r="CA384" s="203">
        <f t="shared" si="194"/>
        <v>0</v>
      </c>
      <c r="CB384" s="202"/>
      <c r="CC384" s="202"/>
      <c r="CD384" s="203">
        <f t="shared" si="195"/>
        <v>0</v>
      </c>
      <c r="CE384" s="202"/>
      <c r="CF384" s="202"/>
      <c r="CG384" s="203">
        <f t="shared" si="196"/>
        <v>0</v>
      </c>
      <c r="CH384" s="202"/>
      <c r="CI384" s="202"/>
      <c r="CJ384" s="203">
        <f t="shared" si="197"/>
        <v>0</v>
      </c>
    </row>
    <row r="385" spans="2:88" x14ac:dyDescent="0.25">
      <c r="B385" s="180"/>
      <c r="C385" s="180"/>
      <c r="D385" s="181"/>
      <c r="E385" s="38">
        <f t="shared" si="170"/>
        <v>45016</v>
      </c>
      <c r="F385" s="186"/>
      <c r="G385" s="203"/>
      <c r="H385" s="202"/>
      <c r="I385" s="202"/>
      <c r="J385" s="203">
        <f t="shared" si="171"/>
        <v>0</v>
      </c>
      <c r="K385" s="202"/>
      <c r="L385" s="202"/>
      <c r="M385" s="203">
        <f t="shared" si="172"/>
        <v>0</v>
      </c>
      <c r="N385" s="202"/>
      <c r="O385" s="202"/>
      <c r="P385" s="203">
        <f t="shared" si="173"/>
        <v>0</v>
      </c>
      <c r="Q385" s="202"/>
      <c r="R385" s="202"/>
      <c r="S385" s="203">
        <f t="shared" si="174"/>
        <v>0</v>
      </c>
      <c r="T385" s="202"/>
      <c r="U385" s="202"/>
      <c r="V385" s="203">
        <f t="shared" si="175"/>
        <v>0</v>
      </c>
      <c r="W385" s="202"/>
      <c r="X385" s="202"/>
      <c r="Y385" s="203">
        <f t="shared" si="176"/>
        <v>0</v>
      </c>
      <c r="Z385" s="202"/>
      <c r="AA385" s="202"/>
      <c r="AB385" s="203">
        <f t="shared" si="177"/>
        <v>0</v>
      </c>
      <c r="AC385" s="202"/>
      <c r="AD385" s="202"/>
      <c r="AE385" s="203">
        <f t="shared" si="178"/>
        <v>0</v>
      </c>
      <c r="AF385" s="202"/>
      <c r="AG385" s="202"/>
      <c r="AH385" s="203">
        <f t="shared" si="179"/>
        <v>0</v>
      </c>
      <c r="AI385" s="202"/>
      <c r="AJ385" s="202"/>
      <c r="AK385" s="203">
        <f t="shared" si="180"/>
        <v>0</v>
      </c>
      <c r="AL385" s="202"/>
      <c r="AM385" s="202"/>
      <c r="AN385" s="203">
        <f t="shared" si="181"/>
        <v>0</v>
      </c>
      <c r="AO385" s="202"/>
      <c r="AP385" s="202"/>
      <c r="AQ385" s="203">
        <f t="shared" si="182"/>
        <v>0</v>
      </c>
      <c r="AR385" s="202"/>
      <c r="AS385" s="202"/>
      <c r="AT385" s="203">
        <f t="shared" si="183"/>
        <v>0</v>
      </c>
      <c r="AU385" s="202"/>
      <c r="AV385" s="202"/>
      <c r="AW385" s="203">
        <f t="shared" si="184"/>
        <v>0</v>
      </c>
      <c r="AX385" s="202"/>
      <c r="AY385" s="202"/>
      <c r="AZ385" s="203">
        <f t="shared" si="185"/>
        <v>0</v>
      </c>
      <c r="BA385" s="202"/>
      <c r="BB385" s="202"/>
      <c r="BC385" s="203">
        <f t="shared" si="186"/>
        <v>0</v>
      </c>
      <c r="BD385" s="202"/>
      <c r="BE385" s="202"/>
      <c r="BF385" s="203">
        <f t="shared" si="187"/>
        <v>0</v>
      </c>
      <c r="BG385" s="202"/>
      <c r="BH385" s="202"/>
      <c r="BI385" s="203">
        <f t="shared" si="188"/>
        <v>0</v>
      </c>
      <c r="BJ385" s="202"/>
      <c r="BK385" s="202"/>
      <c r="BL385" s="203">
        <f t="shared" si="189"/>
        <v>0</v>
      </c>
      <c r="BM385" s="202"/>
      <c r="BN385" s="202"/>
      <c r="BO385" s="203">
        <f t="shared" si="190"/>
        <v>0</v>
      </c>
      <c r="BP385" s="202"/>
      <c r="BQ385" s="202"/>
      <c r="BR385" s="203">
        <f t="shared" si="191"/>
        <v>0</v>
      </c>
      <c r="BS385" s="202"/>
      <c r="BT385" s="202"/>
      <c r="BU385" s="203">
        <f t="shared" si="192"/>
        <v>0</v>
      </c>
      <c r="BV385" s="202"/>
      <c r="BW385" s="202"/>
      <c r="BX385" s="203">
        <f t="shared" si="193"/>
        <v>0</v>
      </c>
      <c r="BY385" s="202"/>
      <c r="BZ385" s="202"/>
      <c r="CA385" s="203">
        <f t="shared" si="194"/>
        <v>0</v>
      </c>
      <c r="CB385" s="202"/>
      <c r="CC385" s="202"/>
      <c r="CD385" s="203">
        <f t="shared" si="195"/>
        <v>0</v>
      </c>
      <c r="CE385" s="202"/>
      <c r="CF385" s="202"/>
      <c r="CG385" s="203">
        <f t="shared" si="196"/>
        <v>0</v>
      </c>
      <c r="CH385" s="202"/>
      <c r="CI385" s="202"/>
      <c r="CJ385" s="203">
        <f t="shared" si="197"/>
        <v>0</v>
      </c>
    </row>
    <row r="386" spans="2:88" x14ac:dyDescent="0.25">
      <c r="B386" s="180"/>
      <c r="C386" s="180"/>
      <c r="D386" s="181"/>
      <c r="E386" s="38">
        <f t="shared" si="170"/>
        <v>45016</v>
      </c>
      <c r="F386" s="186"/>
      <c r="G386" s="203"/>
      <c r="H386" s="202"/>
      <c r="I386" s="202"/>
      <c r="J386" s="203">
        <f t="shared" si="171"/>
        <v>0</v>
      </c>
      <c r="K386" s="202"/>
      <c r="L386" s="202"/>
      <c r="M386" s="203">
        <f t="shared" si="172"/>
        <v>0</v>
      </c>
      <c r="N386" s="202"/>
      <c r="O386" s="202"/>
      <c r="P386" s="203">
        <f t="shared" si="173"/>
        <v>0</v>
      </c>
      <c r="Q386" s="202"/>
      <c r="R386" s="202"/>
      <c r="S386" s="203">
        <f t="shared" si="174"/>
        <v>0</v>
      </c>
      <c r="T386" s="202"/>
      <c r="U386" s="202"/>
      <c r="V386" s="203">
        <f t="shared" si="175"/>
        <v>0</v>
      </c>
      <c r="W386" s="202"/>
      <c r="X386" s="202"/>
      <c r="Y386" s="203">
        <f t="shared" si="176"/>
        <v>0</v>
      </c>
      <c r="Z386" s="202"/>
      <c r="AA386" s="202"/>
      <c r="AB386" s="203">
        <f t="shared" si="177"/>
        <v>0</v>
      </c>
      <c r="AC386" s="202"/>
      <c r="AD386" s="202"/>
      <c r="AE386" s="203">
        <f t="shared" si="178"/>
        <v>0</v>
      </c>
      <c r="AF386" s="202"/>
      <c r="AG386" s="202"/>
      <c r="AH386" s="203">
        <f t="shared" si="179"/>
        <v>0</v>
      </c>
      <c r="AI386" s="202"/>
      <c r="AJ386" s="202"/>
      <c r="AK386" s="203">
        <f t="shared" si="180"/>
        <v>0</v>
      </c>
      <c r="AL386" s="202"/>
      <c r="AM386" s="202"/>
      <c r="AN386" s="203">
        <f t="shared" si="181"/>
        <v>0</v>
      </c>
      <c r="AO386" s="202"/>
      <c r="AP386" s="202"/>
      <c r="AQ386" s="203">
        <f t="shared" si="182"/>
        <v>0</v>
      </c>
      <c r="AR386" s="202"/>
      <c r="AS386" s="202"/>
      <c r="AT386" s="203">
        <f t="shared" si="183"/>
        <v>0</v>
      </c>
      <c r="AU386" s="202"/>
      <c r="AV386" s="202"/>
      <c r="AW386" s="203">
        <f t="shared" si="184"/>
        <v>0</v>
      </c>
      <c r="AX386" s="202"/>
      <c r="AY386" s="202"/>
      <c r="AZ386" s="203">
        <f t="shared" si="185"/>
        <v>0</v>
      </c>
      <c r="BA386" s="202"/>
      <c r="BB386" s="202"/>
      <c r="BC386" s="203">
        <f t="shared" si="186"/>
        <v>0</v>
      </c>
      <c r="BD386" s="202"/>
      <c r="BE386" s="202"/>
      <c r="BF386" s="203">
        <f t="shared" si="187"/>
        <v>0</v>
      </c>
      <c r="BG386" s="202"/>
      <c r="BH386" s="202"/>
      <c r="BI386" s="203">
        <f t="shared" si="188"/>
        <v>0</v>
      </c>
      <c r="BJ386" s="202"/>
      <c r="BK386" s="202"/>
      <c r="BL386" s="203">
        <f t="shared" si="189"/>
        <v>0</v>
      </c>
      <c r="BM386" s="202"/>
      <c r="BN386" s="202"/>
      <c r="BO386" s="203">
        <f t="shared" si="190"/>
        <v>0</v>
      </c>
      <c r="BP386" s="202"/>
      <c r="BQ386" s="202"/>
      <c r="BR386" s="203">
        <f t="shared" si="191"/>
        <v>0</v>
      </c>
      <c r="BS386" s="202"/>
      <c r="BT386" s="202"/>
      <c r="BU386" s="203">
        <f t="shared" si="192"/>
        <v>0</v>
      </c>
      <c r="BV386" s="202"/>
      <c r="BW386" s="202"/>
      <c r="BX386" s="203">
        <f t="shared" si="193"/>
        <v>0</v>
      </c>
      <c r="BY386" s="202"/>
      <c r="BZ386" s="202"/>
      <c r="CA386" s="203">
        <f t="shared" si="194"/>
        <v>0</v>
      </c>
      <c r="CB386" s="202"/>
      <c r="CC386" s="202"/>
      <c r="CD386" s="203">
        <f t="shared" si="195"/>
        <v>0</v>
      </c>
      <c r="CE386" s="202"/>
      <c r="CF386" s="202"/>
      <c r="CG386" s="203">
        <f t="shared" si="196"/>
        <v>0</v>
      </c>
      <c r="CH386" s="202"/>
      <c r="CI386" s="202"/>
      <c r="CJ386" s="203">
        <f t="shared" si="197"/>
        <v>0</v>
      </c>
    </row>
    <row r="387" spans="2:88" x14ac:dyDescent="0.25">
      <c r="B387" s="180"/>
      <c r="C387" s="180"/>
      <c r="D387" s="181"/>
      <c r="E387" s="38">
        <f t="shared" si="170"/>
        <v>45016</v>
      </c>
      <c r="F387" s="186"/>
      <c r="G387" s="203"/>
      <c r="H387" s="202"/>
      <c r="I387" s="202"/>
      <c r="J387" s="203">
        <f t="shared" si="171"/>
        <v>0</v>
      </c>
      <c r="K387" s="202"/>
      <c r="L387" s="202"/>
      <c r="M387" s="203">
        <f t="shared" si="172"/>
        <v>0</v>
      </c>
      <c r="N387" s="202"/>
      <c r="O387" s="202"/>
      <c r="P387" s="203">
        <f t="shared" si="173"/>
        <v>0</v>
      </c>
      <c r="Q387" s="202"/>
      <c r="R387" s="202"/>
      <c r="S387" s="203">
        <f t="shared" si="174"/>
        <v>0</v>
      </c>
      <c r="T387" s="202"/>
      <c r="U387" s="202"/>
      <c r="V387" s="203">
        <f t="shared" si="175"/>
        <v>0</v>
      </c>
      <c r="W387" s="202"/>
      <c r="X387" s="202"/>
      <c r="Y387" s="203">
        <f t="shared" si="176"/>
        <v>0</v>
      </c>
      <c r="Z387" s="202"/>
      <c r="AA387" s="202"/>
      <c r="AB387" s="203">
        <f t="shared" si="177"/>
        <v>0</v>
      </c>
      <c r="AC387" s="202"/>
      <c r="AD387" s="202"/>
      <c r="AE387" s="203">
        <f t="shared" si="178"/>
        <v>0</v>
      </c>
      <c r="AF387" s="202"/>
      <c r="AG387" s="202"/>
      <c r="AH387" s="203">
        <f t="shared" si="179"/>
        <v>0</v>
      </c>
      <c r="AI387" s="202"/>
      <c r="AJ387" s="202"/>
      <c r="AK387" s="203">
        <f t="shared" si="180"/>
        <v>0</v>
      </c>
      <c r="AL387" s="202"/>
      <c r="AM387" s="202"/>
      <c r="AN387" s="203">
        <f t="shared" si="181"/>
        <v>0</v>
      </c>
      <c r="AO387" s="202"/>
      <c r="AP387" s="202"/>
      <c r="AQ387" s="203">
        <f t="shared" si="182"/>
        <v>0</v>
      </c>
      <c r="AR387" s="202"/>
      <c r="AS387" s="202"/>
      <c r="AT387" s="203">
        <f t="shared" si="183"/>
        <v>0</v>
      </c>
      <c r="AU387" s="202"/>
      <c r="AV387" s="202"/>
      <c r="AW387" s="203">
        <f t="shared" si="184"/>
        <v>0</v>
      </c>
      <c r="AX387" s="202"/>
      <c r="AY387" s="202"/>
      <c r="AZ387" s="203">
        <f t="shared" si="185"/>
        <v>0</v>
      </c>
      <c r="BA387" s="202"/>
      <c r="BB387" s="202"/>
      <c r="BC387" s="203">
        <f t="shared" si="186"/>
        <v>0</v>
      </c>
      <c r="BD387" s="202"/>
      <c r="BE387" s="202"/>
      <c r="BF387" s="203">
        <f t="shared" si="187"/>
        <v>0</v>
      </c>
      <c r="BG387" s="202"/>
      <c r="BH387" s="202"/>
      <c r="BI387" s="203">
        <f t="shared" si="188"/>
        <v>0</v>
      </c>
      <c r="BJ387" s="202"/>
      <c r="BK387" s="202"/>
      <c r="BL387" s="203">
        <f t="shared" si="189"/>
        <v>0</v>
      </c>
      <c r="BM387" s="202"/>
      <c r="BN387" s="202"/>
      <c r="BO387" s="203">
        <f t="shared" si="190"/>
        <v>0</v>
      </c>
      <c r="BP387" s="202"/>
      <c r="BQ387" s="202"/>
      <c r="BR387" s="203">
        <f t="shared" si="191"/>
        <v>0</v>
      </c>
      <c r="BS387" s="202"/>
      <c r="BT387" s="202"/>
      <c r="BU387" s="203">
        <f t="shared" si="192"/>
        <v>0</v>
      </c>
      <c r="BV387" s="202"/>
      <c r="BW387" s="202"/>
      <c r="BX387" s="203">
        <f t="shared" si="193"/>
        <v>0</v>
      </c>
      <c r="BY387" s="202"/>
      <c r="BZ387" s="202"/>
      <c r="CA387" s="203">
        <f t="shared" si="194"/>
        <v>0</v>
      </c>
      <c r="CB387" s="202"/>
      <c r="CC387" s="202"/>
      <c r="CD387" s="203">
        <f t="shared" si="195"/>
        <v>0</v>
      </c>
      <c r="CE387" s="202"/>
      <c r="CF387" s="202"/>
      <c r="CG387" s="203">
        <f t="shared" si="196"/>
        <v>0</v>
      </c>
      <c r="CH387" s="202"/>
      <c r="CI387" s="202"/>
      <c r="CJ387" s="203">
        <f t="shared" si="197"/>
        <v>0</v>
      </c>
    </row>
    <row r="388" spans="2:88" x14ac:dyDescent="0.25">
      <c r="B388" s="180"/>
      <c r="C388" s="180"/>
      <c r="D388" s="181"/>
      <c r="E388" s="38">
        <f t="shared" si="170"/>
        <v>45016</v>
      </c>
      <c r="F388" s="186"/>
      <c r="G388" s="203"/>
      <c r="H388" s="202"/>
      <c r="I388" s="202"/>
      <c r="J388" s="203">
        <f t="shared" si="171"/>
        <v>0</v>
      </c>
      <c r="K388" s="202"/>
      <c r="L388" s="202"/>
      <c r="M388" s="203">
        <f t="shared" si="172"/>
        <v>0</v>
      </c>
      <c r="N388" s="202"/>
      <c r="O388" s="202"/>
      <c r="P388" s="203">
        <f t="shared" si="173"/>
        <v>0</v>
      </c>
      <c r="Q388" s="202"/>
      <c r="R388" s="202"/>
      <c r="S388" s="203">
        <f t="shared" si="174"/>
        <v>0</v>
      </c>
      <c r="T388" s="202"/>
      <c r="U388" s="202"/>
      <c r="V388" s="203">
        <f t="shared" si="175"/>
        <v>0</v>
      </c>
      <c r="W388" s="202"/>
      <c r="X388" s="202"/>
      <c r="Y388" s="203">
        <f t="shared" si="176"/>
        <v>0</v>
      </c>
      <c r="Z388" s="202"/>
      <c r="AA388" s="202"/>
      <c r="AB388" s="203">
        <f t="shared" si="177"/>
        <v>0</v>
      </c>
      <c r="AC388" s="202"/>
      <c r="AD388" s="202"/>
      <c r="AE388" s="203">
        <f t="shared" si="178"/>
        <v>0</v>
      </c>
      <c r="AF388" s="202"/>
      <c r="AG388" s="202"/>
      <c r="AH388" s="203">
        <f t="shared" si="179"/>
        <v>0</v>
      </c>
      <c r="AI388" s="202"/>
      <c r="AJ388" s="202"/>
      <c r="AK388" s="203">
        <f t="shared" si="180"/>
        <v>0</v>
      </c>
      <c r="AL388" s="202"/>
      <c r="AM388" s="202"/>
      <c r="AN388" s="203">
        <f t="shared" si="181"/>
        <v>0</v>
      </c>
      <c r="AO388" s="202"/>
      <c r="AP388" s="202"/>
      <c r="AQ388" s="203">
        <f t="shared" si="182"/>
        <v>0</v>
      </c>
      <c r="AR388" s="202"/>
      <c r="AS388" s="202"/>
      <c r="AT388" s="203">
        <f t="shared" si="183"/>
        <v>0</v>
      </c>
      <c r="AU388" s="202"/>
      <c r="AV388" s="202"/>
      <c r="AW388" s="203">
        <f t="shared" si="184"/>
        <v>0</v>
      </c>
      <c r="AX388" s="202"/>
      <c r="AY388" s="202"/>
      <c r="AZ388" s="203">
        <f t="shared" si="185"/>
        <v>0</v>
      </c>
      <c r="BA388" s="202"/>
      <c r="BB388" s="202"/>
      <c r="BC388" s="203">
        <f t="shared" si="186"/>
        <v>0</v>
      </c>
      <c r="BD388" s="202"/>
      <c r="BE388" s="202"/>
      <c r="BF388" s="203">
        <f t="shared" si="187"/>
        <v>0</v>
      </c>
      <c r="BG388" s="202"/>
      <c r="BH388" s="202"/>
      <c r="BI388" s="203">
        <f t="shared" si="188"/>
        <v>0</v>
      </c>
      <c r="BJ388" s="202"/>
      <c r="BK388" s="202"/>
      <c r="BL388" s="203">
        <f t="shared" si="189"/>
        <v>0</v>
      </c>
      <c r="BM388" s="202"/>
      <c r="BN388" s="202"/>
      <c r="BO388" s="203">
        <f t="shared" si="190"/>
        <v>0</v>
      </c>
      <c r="BP388" s="202"/>
      <c r="BQ388" s="202"/>
      <c r="BR388" s="203">
        <f t="shared" si="191"/>
        <v>0</v>
      </c>
      <c r="BS388" s="202"/>
      <c r="BT388" s="202"/>
      <c r="BU388" s="203">
        <f t="shared" si="192"/>
        <v>0</v>
      </c>
      <c r="BV388" s="202"/>
      <c r="BW388" s="202"/>
      <c r="BX388" s="203">
        <f t="shared" si="193"/>
        <v>0</v>
      </c>
      <c r="BY388" s="202"/>
      <c r="BZ388" s="202"/>
      <c r="CA388" s="203">
        <f t="shared" si="194"/>
        <v>0</v>
      </c>
      <c r="CB388" s="202"/>
      <c r="CC388" s="202"/>
      <c r="CD388" s="203">
        <f t="shared" si="195"/>
        <v>0</v>
      </c>
      <c r="CE388" s="202"/>
      <c r="CF388" s="202"/>
      <c r="CG388" s="203">
        <f t="shared" si="196"/>
        <v>0</v>
      </c>
      <c r="CH388" s="202"/>
      <c r="CI388" s="202"/>
      <c r="CJ388" s="203">
        <f t="shared" si="197"/>
        <v>0</v>
      </c>
    </row>
    <row r="389" spans="2:88" x14ac:dyDescent="0.25">
      <c r="B389" s="180"/>
      <c r="C389" s="180"/>
      <c r="D389" s="181"/>
      <c r="E389" s="38">
        <f t="shared" si="170"/>
        <v>45016</v>
      </c>
      <c r="F389" s="186"/>
      <c r="G389" s="203"/>
      <c r="H389" s="202"/>
      <c r="I389" s="202"/>
      <c r="J389" s="203">
        <f t="shared" si="171"/>
        <v>0</v>
      </c>
      <c r="K389" s="202"/>
      <c r="L389" s="202"/>
      <c r="M389" s="203">
        <f t="shared" si="172"/>
        <v>0</v>
      </c>
      <c r="N389" s="202"/>
      <c r="O389" s="202"/>
      <c r="P389" s="203">
        <f t="shared" si="173"/>
        <v>0</v>
      </c>
      <c r="Q389" s="202"/>
      <c r="R389" s="202"/>
      <c r="S389" s="203">
        <f t="shared" si="174"/>
        <v>0</v>
      </c>
      <c r="T389" s="202"/>
      <c r="U389" s="202"/>
      <c r="V389" s="203">
        <f t="shared" si="175"/>
        <v>0</v>
      </c>
      <c r="W389" s="202"/>
      <c r="X389" s="202"/>
      <c r="Y389" s="203">
        <f t="shared" si="176"/>
        <v>0</v>
      </c>
      <c r="Z389" s="202"/>
      <c r="AA389" s="202"/>
      <c r="AB389" s="203">
        <f t="shared" si="177"/>
        <v>0</v>
      </c>
      <c r="AC389" s="202"/>
      <c r="AD389" s="202"/>
      <c r="AE389" s="203">
        <f t="shared" si="178"/>
        <v>0</v>
      </c>
      <c r="AF389" s="202"/>
      <c r="AG389" s="202"/>
      <c r="AH389" s="203">
        <f t="shared" si="179"/>
        <v>0</v>
      </c>
      <c r="AI389" s="202"/>
      <c r="AJ389" s="202"/>
      <c r="AK389" s="203">
        <f t="shared" si="180"/>
        <v>0</v>
      </c>
      <c r="AL389" s="202"/>
      <c r="AM389" s="202"/>
      <c r="AN389" s="203">
        <f t="shared" si="181"/>
        <v>0</v>
      </c>
      <c r="AO389" s="202"/>
      <c r="AP389" s="202"/>
      <c r="AQ389" s="203">
        <f t="shared" si="182"/>
        <v>0</v>
      </c>
      <c r="AR389" s="202"/>
      <c r="AS389" s="202"/>
      <c r="AT389" s="203">
        <f t="shared" si="183"/>
        <v>0</v>
      </c>
      <c r="AU389" s="202"/>
      <c r="AV389" s="202"/>
      <c r="AW389" s="203">
        <f t="shared" si="184"/>
        <v>0</v>
      </c>
      <c r="AX389" s="202"/>
      <c r="AY389" s="202"/>
      <c r="AZ389" s="203">
        <f t="shared" si="185"/>
        <v>0</v>
      </c>
      <c r="BA389" s="202"/>
      <c r="BB389" s="202"/>
      <c r="BC389" s="203">
        <f t="shared" si="186"/>
        <v>0</v>
      </c>
      <c r="BD389" s="202"/>
      <c r="BE389" s="202"/>
      <c r="BF389" s="203">
        <f t="shared" si="187"/>
        <v>0</v>
      </c>
      <c r="BG389" s="202"/>
      <c r="BH389" s="202"/>
      <c r="BI389" s="203">
        <f t="shared" si="188"/>
        <v>0</v>
      </c>
      <c r="BJ389" s="202"/>
      <c r="BK389" s="202"/>
      <c r="BL389" s="203">
        <f t="shared" si="189"/>
        <v>0</v>
      </c>
      <c r="BM389" s="202"/>
      <c r="BN389" s="202"/>
      <c r="BO389" s="203">
        <f t="shared" si="190"/>
        <v>0</v>
      </c>
      <c r="BP389" s="202"/>
      <c r="BQ389" s="202"/>
      <c r="BR389" s="203">
        <f t="shared" si="191"/>
        <v>0</v>
      </c>
      <c r="BS389" s="202"/>
      <c r="BT389" s="202"/>
      <c r="BU389" s="203">
        <f t="shared" si="192"/>
        <v>0</v>
      </c>
      <c r="BV389" s="202"/>
      <c r="BW389" s="202"/>
      <c r="BX389" s="203">
        <f t="shared" si="193"/>
        <v>0</v>
      </c>
      <c r="BY389" s="202"/>
      <c r="BZ389" s="202"/>
      <c r="CA389" s="203">
        <f t="shared" si="194"/>
        <v>0</v>
      </c>
      <c r="CB389" s="202"/>
      <c r="CC389" s="202"/>
      <c r="CD389" s="203">
        <f t="shared" si="195"/>
        <v>0</v>
      </c>
      <c r="CE389" s="202"/>
      <c r="CF389" s="202"/>
      <c r="CG389" s="203">
        <f t="shared" si="196"/>
        <v>0</v>
      </c>
      <c r="CH389" s="202"/>
      <c r="CI389" s="202"/>
      <c r="CJ389" s="203">
        <f t="shared" si="197"/>
        <v>0</v>
      </c>
    </row>
    <row r="390" spans="2:88" x14ac:dyDescent="0.25">
      <c r="B390" s="180"/>
      <c r="C390" s="180"/>
      <c r="D390" s="181"/>
      <c r="E390" s="38">
        <f t="shared" si="170"/>
        <v>45016</v>
      </c>
      <c r="F390" s="186"/>
      <c r="G390" s="203"/>
      <c r="H390" s="202"/>
      <c r="I390" s="202"/>
      <c r="J390" s="203">
        <f t="shared" si="171"/>
        <v>0</v>
      </c>
      <c r="K390" s="202"/>
      <c r="L390" s="202"/>
      <c r="M390" s="203">
        <f t="shared" si="172"/>
        <v>0</v>
      </c>
      <c r="N390" s="202"/>
      <c r="O390" s="202"/>
      <c r="P390" s="203">
        <f t="shared" si="173"/>
        <v>0</v>
      </c>
      <c r="Q390" s="202"/>
      <c r="R390" s="202"/>
      <c r="S390" s="203">
        <f t="shared" si="174"/>
        <v>0</v>
      </c>
      <c r="T390" s="202"/>
      <c r="U390" s="202"/>
      <c r="V390" s="203">
        <f t="shared" si="175"/>
        <v>0</v>
      </c>
      <c r="W390" s="202"/>
      <c r="X390" s="202"/>
      <c r="Y390" s="203">
        <f t="shared" si="176"/>
        <v>0</v>
      </c>
      <c r="Z390" s="202"/>
      <c r="AA390" s="202"/>
      <c r="AB390" s="203">
        <f t="shared" si="177"/>
        <v>0</v>
      </c>
      <c r="AC390" s="202"/>
      <c r="AD390" s="202"/>
      <c r="AE390" s="203">
        <f t="shared" si="178"/>
        <v>0</v>
      </c>
      <c r="AF390" s="202"/>
      <c r="AG390" s="202"/>
      <c r="AH390" s="203">
        <f t="shared" si="179"/>
        <v>0</v>
      </c>
      <c r="AI390" s="202"/>
      <c r="AJ390" s="202"/>
      <c r="AK390" s="203">
        <f t="shared" si="180"/>
        <v>0</v>
      </c>
      <c r="AL390" s="202"/>
      <c r="AM390" s="202"/>
      <c r="AN390" s="203">
        <f t="shared" si="181"/>
        <v>0</v>
      </c>
      <c r="AO390" s="202"/>
      <c r="AP390" s="202"/>
      <c r="AQ390" s="203">
        <f t="shared" si="182"/>
        <v>0</v>
      </c>
      <c r="AR390" s="202"/>
      <c r="AS390" s="202"/>
      <c r="AT390" s="203">
        <f t="shared" si="183"/>
        <v>0</v>
      </c>
      <c r="AU390" s="202"/>
      <c r="AV390" s="202"/>
      <c r="AW390" s="203">
        <f t="shared" si="184"/>
        <v>0</v>
      </c>
      <c r="AX390" s="202"/>
      <c r="AY390" s="202"/>
      <c r="AZ390" s="203">
        <f t="shared" si="185"/>
        <v>0</v>
      </c>
      <c r="BA390" s="202"/>
      <c r="BB390" s="202"/>
      <c r="BC390" s="203">
        <f t="shared" si="186"/>
        <v>0</v>
      </c>
      <c r="BD390" s="202"/>
      <c r="BE390" s="202"/>
      <c r="BF390" s="203">
        <f t="shared" si="187"/>
        <v>0</v>
      </c>
      <c r="BG390" s="202"/>
      <c r="BH390" s="202"/>
      <c r="BI390" s="203">
        <f t="shared" si="188"/>
        <v>0</v>
      </c>
      <c r="BJ390" s="202"/>
      <c r="BK390" s="202"/>
      <c r="BL390" s="203">
        <f t="shared" si="189"/>
        <v>0</v>
      </c>
      <c r="BM390" s="202"/>
      <c r="BN390" s="202"/>
      <c r="BO390" s="203">
        <f t="shared" si="190"/>
        <v>0</v>
      </c>
      <c r="BP390" s="202"/>
      <c r="BQ390" s="202"/>
      <c r="BR390" s="203">
        <f t="shared" si="191"/>
        <v>0</v>
      </c>
      <c r="BS390" s="202"/>
      <c r="BT390" s="202"/>
      <c r="BU390" s="203">
        <f t="shared" si="192"/>
        <v>0</v>
      </c>
      <c r="BV390" s="202"/>
      <c r="BW390" s="202"/>
      <c r="BX390" s="203">
        <f t="shared" si="193"/>
        <v>0</v>
      </c>
      <c r="BY390" s="202"/>
      <c r="BZ390" s="202"/>
      <c r="CA390" s="203">
        <f t="shared" si="194"/>
        <v>0</v>
      </c>
      <c r="CB390" s="202"/>
      <c r="CC390" s="202"/>
      <c r="CD390" s="203">
        <f t="shared" si="195"/>
        <v>0</v>
      </c>
      <c r="CE390" s="202"/>
      <c r="CF390" s="202"/>
      <c r="CG390" s="203">
        <f t="shared" si="196"/>
        <v>0</v>
      </c>
      <c r="CH390" s="202"/>
      <c r="CI390" s="202"/>
      <c r="CJ390" s="203">
        <f t="shared" si="197"/>
        <v>0</v>
      </c>
    </row>
    <row r="391" spans="2:88" x14ac:dyDescent="0.25">
      <c r="B391" s="180"/>
      <c r="C391" s="180"/>
      <c r="D391" s="181"/>
      <c r="E391" s="38">
        <f t="shared" si="170"/>
        <v>45016</v>
      </c>
      <c r="F391" s="186"/>
      <c r="G391" s="203"/>
      <c r="H391" s="202"/>
      <c r="I391" s="202"/>
      <c r="J391" s="203">
        <f t="shared" si="171"/>
        <v>0</v>
      </c>
      <c r="K391" s="202"/>
      <c r="L391" s="202"/>
      <c r="M391" s="203">
        <f t="shared" si="172"/>
        <v>0</v>
      </c>
      <c r="N391" s="202"/>
      <c r="O391" s="202"/>
      <c r="P391" s="203">
        <f t="shared" si="173"/>
        <v>0</v>
      </c>
      <c r="Q391" s="202"/>
      <c r="R391" s="202"/>
      <c r="S391" s="203">
        <f t="shared" si="174"/>
        <v>0</v>
      </c>
      <c r="T391" s="202"/>
      <c r="U391" s="202"/>
      <c r="V391" s="203">
        <f t="shared" si="175"/>
        <v>0</v>
      </c>
      <c r="W391" s="202"/>
      <c r="X391" s="202"/>
      <c r="Y391" s="203">
        <f t="shared" si="176"/>
        <v>0</v>
      </c>
      <c r="Z391" s="202"/>
      <c r="AA391" s="202"/>
      <c r="AB391" s="203">
        <f t="shared" si="177"/>
        <v>0</v>
      </c>
      <c r="AC391" s="202"/>
      <c r="AD391" s="202"/>
      <c r="AE391" s="203">
        <f t="shared" si="178"/>
        <v>0</v>
      </c>
      <c r="AF391" s="202"/>
      <c r="AG391" s="202"/>
      <c r="AH391" s="203">
        <f t="shared" si="179"/>
        <v>0</v>
      </c>
      <c r="AI391" s="202"/>
      <c r="AJ391" s="202"/>
      <c r="AK391" s="203">
        <f t="shared" si="180"/>
        <v>0</v>
      </c>
      <c r="AL391" s="202"/>
      <c r="AM391" s="202"/>
      <c r="AN391" s="203">
        <f t="shared" si="181"/>
        <v>0</v>
      </c>
      <c r="AO391" s="202"/>
      <c r="AP391" s="202"/>
      <c r="AQ391" s="203">
        <f t="shared" si="182"/>
        <v>0</v>
      </c>
      <c r="AR391" s="202"/>
      <c r="AS391" s="202"/>
      <c r="AT391" s="203">
        <f t="shared" si="183"/>
        <v>0</v>
      </c>
      <c r="AU391" s="202"/>
      <c r="AV391" s="202"/>
      <c r="AW391" s="203">
        <f t="shared" si="184"/>
        <v>0</v>
      </c>
      <c r="AX391" s="202"/>
      <c r="AY391" s="202"/>
      <c r="AZ391" s="203">
        <f t="shared" si="185"/>
        <v>0</v>
      </c>
      <c r="BA391" s="202"/>
      <c r="BB391" s="202"/>
      <c r="BC391" s="203">
        <f t="shared" si="186"/>
        <v>0</v>
      </c>
      <c r="BD391" s="202"/>
      <c r="BE391" s="202"/>
      <c r="BF391" s="203">
        <f t="shared" si="187"/>
        <v>0</v>
      </c>
      <c r="BG391" s="202"/>
      <c r="BH391" s="202"/>
      <c r="BI391" s="203">
        <f t="shared" si="188"/>
        <v>0</v>
      </c>
      <c r="BJ391" s="202"/>
      <c r="BK391" s="202"/>
      <c r="BL391" s="203">
        <f t="shared" si="189"/>
        <v>0</v>
      </c>
      <c r="BM391" s="202"/>
      <c r="BN391" s="202"/>
      <c r="BO391" s="203">
        <f t="shared" si="190"/>
        <v>0</v>
      </c>
      <c r="BP391" s="202"/>
      <c r="BQ391" s="202"/>
      <c r="BR391" s="203">
        <f t="shared" si="191"/>
        <v>0</v>
      </c>
      <c r="BS391" s="202"/>
      <c r="BT391" s="202"/>
      <c r="BU391" s="203">
        <f t="shared" si="192"/>
        <v>0</v>
      </c>
      <c r="BV391" s="202"/>
      <c r="BW391" s="202"/>
      <c r="BX391" s="203">
        <f t="shared" si="193"/>
        <v>0</v>
      </c>
      <c r="BY391" s="202"/>
      <c r="BZ391" s="202"/>
      <c r="CA391" s="203">
        <f t="shared" si="194"/>
        <v>0</v>
      </c>
      <c r="CB391" s="202"/>
      <c r="CC391" s="202"/>
      <c r="CD391" s="203">
        <f t="shared" si="195"/>
        <v>0</v>
      </c>
      <c r="CE391" s="202"/>
      <c r="CF391" s="202"/>
      <c r="CG391" s="203">
        <f t="shared" si="196"/>
        <v>0</v>
      </c>
      <c r="CH391" s="202"/>
      <c r="CI391" s="202"/>
      <c r="CJ391" s="203">
        <f t="shared" si="197"/>
        <v>0</v>
      </c>
    </row>
    <row r="392" spans="2:88" x14ac:dyDescent="0.25">
      <c r="B392" s="180"/>
      <c r="C392" s="180"/>
      <c r="D392" s="181"/>
      <c r="E392" s="38">
        <f t="shared" si="170"/>
        <v>45016</v>
      </c>
      <c r="F392" s="186"/>
      <c r="G392" s="203"/>
      <c r="H392" s="202"/>
      <c r="I392" s="202"/>
      <c r="J392" s="203">
        <f t="shared" si="171"/>
        <v>0</v>
      </c>
      <c r="K392" s="202"/>
      <c r="L392" s="202"/>
      <c r="M392" s="203">
        <f t="shared" si="172"/>
        <v>0</v>
      </c>
      <c r="N392" s="202"/>
      <c r="O392" s="202"/>
      <c r="P392" s="203">
        <f t="shared" si="173"/>
        <v>0</v>
      </c>
      <c r="Q392" s="202"/>
      <c r="R392" s="202"/>
      <c r="S392" s="203">
        <f t="shared" si="174"/>
        <v>0</v>
      </c>
      <c r="T392" s="202"/>
      <c r="U392" s="202"/>
      <c r="V392" s="203">
        <f t="shared" si="175"/>
        <v>0</v>
      </c>
      <c r="W392" s="202"/>
      <c r="X392" s="202"/>
      <c r="Y392" s="203">
        <f t="shared" si="176"/>
        <v>0</v>
      </c>
      <c r="Z392" s="202"/>
      <c r="AA392" s="202"/>
      <c r="AB392" s="203">
        <f t="shared" si="177"/>
        <v>0</v>
      </c>
      <c r="AC392" s="202"/>
      <c r="AD392" s="202"/>
      <c r="AE392" s="203">
        <f t="shared" si="178"/>
        <v>0</v>
      </c>
      <c r="AF392" s="202"/>
      <c r="AG392" s="202"/>
      <c r="AH392" s="203">
        <f t="shared" si="179"/>
        <v>0</v>
      </c>
      <c r="AI392" s="202"/>
      <c r="AJ392" s="202"/>
      <c r="AK392" s="203">
        <f t="shared" si="180"/>
        <v>0</v>
      </c>
      <c r="AL392" s="202"/>
      <c r="AM392" s="202"/>
      <c r="AN392" s="203">
        <f t="shared" si="181"/>
        <v>0</v>
      </c>
      <c r="AO392" s="202"/>
      <c r="AP392" s="202"/>
      <c r="AQ392" s="203">
        <f t="shared" si="182"/>
        <v>0</v>
      </c>
      <c r="AR392" s="202"/>
      <c r="AS392" s="202"/>
      <c r="AT392" s="203">
        <f t="shared" si="183"/>
        <v>0</v>
      </c>
      <c r="AU392" s="202"/>
      <c r="AV392" s="202"/>
      <c r="AW392" s="203">
        <f t="shared" si="184"/>
        <v>0</v>
      </c>
      <c r="AX392" s="202"/>
      <c r="AY392" s="202"/>
      <c r="AZ392" s="203">
        <f t="shared" si="185"/>
        <v>0</v>
      </c>
      <c r="BA392" s="202"/>
      <c r="BB392" s="202"/>
      <c r="BC392" s="203">
        <f t="shared" si="186"/>
        <v>0</v>
      </c>
      <c r="BD392" s="202"/>
      <c r="BE392" s="202"/>
      <c r="BF392" s="203">
        <f t="shared" si="187"/>
        <v>0</v>
      </c>
      <c r="BG392" s="202"/>
      <c r="BH392" s="202"/>
      <c r="BI392" s="203">
        <f t="shared" si="188"/>
        <v>0</v>
      </c>
      <c r="BJ392" s="202"/>
      <c r="BK392" s="202"/>
      <c r="BL392" s="203">
        <f t="shared" si="189"/>
        <v>0</v>
      </c>
      <c r="BM392" s="202"/>
      <c r="BN392" s="202"/>
      <c r="BO392" s="203">
        <f t="shared" si="190"/>
        <v>0</v>
      </c>
      <c r="BP392" s="202"/>
      <c r="BQ392" s="202"/>
      <c r="BR392" s="203">
        <f t="shared" si="191"/>
        <v>0</v>
      </c>
      <c r="BS392" s="202"/>
      <c r="BT392" s="202"/>
      <c r="BU392" s="203">
        <f t="shared" si="192"/>
        <v>0</v>
      </c>
      <c r="BV392" s="202"/>
      <c r="BW392" s="202"/>
      <c r="BX392" s="203">
        <f t="shared" si="193"/>
        <v>0</v>
      </c>
      <c r="BY392" s="202"/>
      <c r="BZ392" s="202"/>
      <c r="CA392" s="203">
        <f t="shared" si="194"/>
        <v>0</v>
      </c>
      <c r="CB392" s="202"/>
      <c r="CC392" s="202"/>
      <c r="CD392" s="203">
        <f t="shared" si="195"/>
        <v>0</v>
      </c>
      <c r="CE392" s="202"/>
      <c r="CF392" s="202"/>
      <c r="CG392" s="203">
        <f t="shared" si="196"/>
        <v>0</v>
      </c>
      <c r="CH392" s="202"/>
      <c r="CI392" s="202"/>
      <c r="CJ392" s="203">
        <f t="shared" si="197"/>
        <v>0</v>
      </c>
    </row>
    <row r="393" spans="2:88" x14ac:dyDescent="0.25">
      <c r="B393" s="180"/>
      <c r="C393" s="180"/>
      <c r="D393" s="181"/>
      <c r="E393" s="38">
        <f t="shared" si="170"/>
        <v>45016</v>
      </c>
      <c r="F393" s="186"/>
      <c r="G393" s="203"/>
      <c r="H393" s="202"/>
      <c r="I393" s="202"/>
      <c r="J393" s="203">
        <f t="shared" si="171"/>
        <v>0</v>
      </c>
      <c r="K393" s="202"/>
      <c r="L393" s="202"/>
      <c r="M393" s="203">
        <f t="shared" si="172"/>
        <v>0</v>
      </c>
      <c r="N393" s="202"/>
      <c r="O393" s="202"/>
      <c r="P393" s="203">
        <f t="shared" si="173"/>
        <v>0</v>
      </c>
      <c r="Q393" s="202"/>
      <c r="R393" s="202"/>
      <c r="S393" s="203">
        <f t="shared" si="174"/>
        <v>0</v>
      </c>
      <c r="T393" s="202"/>
      <c r="U393" s="202"/>
      <c r="V393" s="203">
        <f t="shared" si="175"/>
        <v>0</v>
      </c>
      <c r="W393" s="202"/>
      <c r="X393" s="202"/>
      <c r="Y393" s="203">
        <f t="shared" si="176"/>
        <v>0</v>
      </c>
      <c r="Z393" s="202"/>
      <c r="AA393" s="202"/>
      <c r="AB393" s="203">
        <f t="shared" si="177"/>
        <v>0</v>
      </c>
      <c r="AC393" s="202"/>
      <c r="AD393" s="202"/>
      <c r="AE393" s="203">
        <f t="shared" si="178"/>
        <v>0</v>
      </c>
      <c r="AF393" s="202"/>
      <c r="AG393" s="202"/>
      <c r="AH393" s="203">
        <f t="shared" si="179"/>
        <v>0</v>
      </c>
      <c r="AI393" s="202"/>
      <c r="AJ393" s="202"/>
      <c r="AK393" s="203">
        <f t="shared" si="180"/>
        <v>0</v>
      </c>
      <c r="AL393" s="202"/>
      <c r="AM393" s="202"/>
      <c r="AN393" s="203">
        <f t="shared" si="181"/>
        <v>0</v>
      </c>
      <c r="AO393" s="202"/>
      <c r="AP393" s="202"/>
      <c r="AQ393" s="203">
        <f t="shared" si="182"/>
        <v>0</v>
      </c>
      <c r="AR393" s="202"/>
      <c r="AS393" s="202"/>
      <c r="AT393" s="203">
        <f t="shared" si="183"/>
        <v>0</v>
      </c>
      <c r="AU393" s="202"/>
      <c r="AV393" s="202"/>
      <c r="AW393" s="203">
        <f t="shared" si="184"/>
        <v>0</v>
      </c>
      <c r="AX393" s="202"/>
      <c r="AY393" s="202"/>
      <c r="AZ393" s="203">
        <f t="shared" si="185"/>
        <v>0</v>
      </c>
      <c r="BA393" s="202"/>
      <c r="BB393" s="202"/>
      <c r="BC393" s="203">
        <f t="shared" si="186"/>
        <v>0</v>
      </c>
      <c r="BD393" s="202"/>
      <c r="BE393" s="202"/>
      <c r="BF393" s="203">
        <f t="shared" si="187"/>
        <v>0</v>
      </c>
      <c r="BG393" s="202"/>
      <c r="BH393" s="202"/>
      <c r="BI393" s="203">
        <f t="shared" si="188"/>
        <v>0</v>
      </c>
      <c r="BJ393" s="202"/>
      <c r="BK393" s="202"/>
      <c r="BL393" s="203">
        <f t="shared" si="189"/>
        <v>0</v>
      </c>
      <c r="BM393" s="202"/>
      <c r="BN393" s="202"/>
      <c r="BO393" s="203">
        <f t="shared" si="190"/>
        <v>0</v>
      </c>
      <c r="BP393" s="202"/>
      <c r="BQ393" s="202"/>
      <c r="BR393" s="203">
        <f t="shared" si="191"/>
        <v>0</v>
      </c>
      <c r="BS393" s="202"/>
      <c r="BT393" s="202"/>
      <c r="BU393" s="203">
        <f t="shared" si="192"/>
        <v>0</v>
      </c>
      <c r="BV393" s="202"/>
      <c r="BW393" s="202"/>
      <c r="BX393" s="203">
        <f t="shared" si="193"/>
        <v>0</v>
      </c>
      <c r="BY393" s="202"/>
      <c r="BZ393" s="202"/>
      <c r="CA393" s="203">
        <f t="shared" si="194"/>
        <v>0</v>
      </c>
      <c r="CB393" s="202"/>
      <c r="CC393" s="202"/>
      <c r="CD393" s="203">
        <f t="shared" si="195"/>
        <v>0</v>
      </c>
      <c r="CE393" s="202"/>
      <c r="CF393" s="202"/>
      <c r="CG393" s="203">
        <f t="shared" si="196"/>
        <v>0</v>
      </c>
      <c r="CH393" s="202"/>
      <c r="CI393" s="202"/>
      <c r="CJ393" s="203">
        <f t="shared" si="197"/>
        <v>0</v>
      </c>
    </row>
    <row r="394" spans="2:88" x14ac:dyDescent="0.25">
      <c r="B394" s="180"/>
      <c r="C394" s="180"/>
      <c r="D394" s="181"/>
      <c r="E394" s="38">
        <f t="shared" si="170"/>
        <v>45016</v>
      </c>
      <c r="F394" s="186"/>
      <c r="G394" s="203"/>
      <c r="H394" s="202"/>
      <c r="I394" s="202"/>
      <c r="J394" s="203">
        <f t="shared" si="171"/>
        <v>0</v>
      </c>
      <c r="K394" s="202"/>
      <c r="L394" s="202"/>
      <c r="M394" s="203">
        <f t="shared" si="172"/>
        <v>0</v>
      </c>
      <c r="N394" s="202"/>
      <c r="O394" s="202"/>
      <c r="P394" s="203">
        <f t="shared" si="173"/>
        <v>0</v>
      </c>
      <c r="Q394" s="202"/>
      <c r="R394" s="202"/>
      <c r="S394" s="203">
        <f t="shared" si="174"/>
        <v>0</v>
      </c>
      <c r="T394" s="202"/>
      <c r="U394" s="202"/>
      <c r="V394" s="203">
        <f t="shared" si="175"/>
        <v>0</v>
      </c>
      <c r="W394" s="202"/>
      <c r="X394" s="202"/>
      <c r="Y394" s="203">
        <f t="shared" si="176"/>
        <v>0</v>
      </c>
      <c r="Z394" s="202"/>
      <c r="AA394" s="202"/>
      <c r="AB394" s="203">
        <f t="shared" si="177"/>
        <v>0</v>
      </c>
      <c r="AC394" s="202"/>
      <c r="AD394" s="202"/>
      <c r="AE394" s="203">
        <f t="shared" si="178"/>
        <v>0</v>
      </c>
      <c r="AF394" s="202"/>
      <c r="AG394" s="202"/>
      <c r="AH394" s="203">
        <f t="shared" si="179"/>
        <v>0</v>
      </c>
      <c r="AI394" s="202"/>
      <c r="AJ394" s="202"/>
      <c r="AK394" s="203">
        <f t="shared" si="180"/>
        <v>0</v>
      </c>
      <c r="AL394" s="202"/>
      <c r="AM394" s="202"/>
      <c r="AN394" s="203">
        <f t="shared" si="181"/>
        <v>0</v>
      </c>
      <c r="AO394" s="202"/>
      <c r="AP394" s="202"/>
      <c r="AQ394" s="203">
        <f t="shared" si="182"/>
        <v>0</v>
      </c>
      <c r="AR394" s="202"/>
      <c r="AS394" s="202"/>
      <c r="AT394" s="203">
        <f t="shared" si="183"/>
        <v>0</v>
      </c>
      <c r="AU394" s="202"/>
      <c r="AV394" s="202"/>
      <c r="AW394" s="203">
        <f t="shared" si="184"/>
        <v>0</v>
      </c>
      <c r="AX394" s="202"/>
      <c r="AY394" s="202"/>
      <c r="AZ394" s="203">
        <f t="shared" si="185"/>
        <v>0</v>
      </c>
      <c r="BA394" s="202"/>
      <c r="BB394" s="202"/>
      <c r="BC394" s="203">
        <f t="shared" si="186"/>
        <v>0</v>
      </c>
      <c r="BD394" s="202"/>
      <c r="BE394" s="202"/>
      <c r="BF394" s="203">
        <f t="shared" si="187"/>
        <v>0</v>
      </c>
      <c r="BG394" s="202"/>
      <c r="BH394" s="202"/>
      <c r="BI394" s="203">
        <f t="shared" si="188"/>
        <v>0</v>
      </c>
      <c r="BJ394" s="202"/>
      <c r="BK394" s="202"/>
      <c r="BL394" s="203">
        <f t="shared" si="189"/>
        <v>0</v>
      </c>
      <c r="BM394" s="202"/>
      <c r="BN394" s="202"/>
      <c r="BO394" s="203">
        <f t="shared" si="190"/>
        <v>0</v>
      </c>
      <c r="BP394" s="202"/>
      <c r="BQ394" s="202"/>
      <c r="BR394" s="203">
        <f t="shared" si="191"/>
        <v>0</v>
      </c>
      <c r="BS394" s="202"/>
      <c r="BT394" s="202"/>
      <c r="BU394" s="203">
        <f t="shared" si="192"/>
        <v>0</v>
      </c>
      <c r="BV394" s="202"/>
      <c r="BW394" s="202"/>
      <c r="BX394" s="203">
        <f t="shared" si="193"/>
        <v>0</v>
      </c>
      <c r="BY394" s="202"/>
      <c r="BZ394" s="202"/>
      <c r="CA394" s="203">
        <f t="shared" si="194"/>
        <v>0</v>
      </c>
      <c r="CB394" s="202"/>
      <c r="CC394" s="202"/>
      <c r="CD394" s="203">
        <f t="shared" si="195"/>
        <v>0</v>
      </c>
      <c r="CE394" s="202"/>
      <c r="CF394" s="202"/>
      <c r="CG394" s="203">
        <f t="shared" si="196"/>
        <v>0</v>
      </c>
      <c r="CH394" s="202"/>
      <c r="CI394" s="202"/>
      <c r="CJ394" s="203">
        <f t="shared" si="197"/>
        <v>0</v>
      </c>
    </row>
    <row r="395" spans="2:88" x14ac:dyDescent="0.25">
      <c r="B395" s="180"/>
      <c r="C395" s="180"/>
      <c r="D395" s="181"/>
      <c r="E395" s="38">
        <f t="shared" si="170"/>
        <v>45016</v>
      </c>
      <c r="F395" s="186"/>
      <c r="G395" s="203"/>
      <c r="H395" s="202"/>
      <c r="I395" s="202"/>
      <c r="J395" s="203">
        <f t="shared" si="171"/>
        <v>0</v>
      </c>
      <c r="K395" s="202"/>
      <c r="L395" s="202"/>
      <c r="M395" s="203">
        <f t="shared" si="172"/>
        <v>0</v>
      </c>
      <c r="N395" s="202"/>
      <c r="O395" s="202"/>
      <c r="P395" s="203">
        <f t="shared" si="173"/>
        <v>0</v>
      </c>
      <c r="Q395" s="202"/>
      <c r="R395" s="202"/>
      <c r="S395" s="203">
        <f t="shared" si="174"/>
        <v>0</v>
      </c>
      <c r="T395" s="202"/>
      <c r="U395" s="202"/>
      <c r="V395" s="203">
        <f t="shared" si="175"/>
        <v>0</v>
      </c>
      <c r="W395" s="202"/>
      <c r="X395" s="202"/>
      <c r="Y395" s="203">
        <f t="shared" si="176"/>
        <v>0</v>
      </c>
      <c r="Z395" s="202"/>
      <c r="AA395" s="202"/>
      <c r="AB395" s="203">
        <f t="shared" si="177"/>
        <v>0</v>
      </c>
      <c r="AC395" s="202"/>
      <c r="AD395" s="202"/>
      <c r="AE395" s="203">
        <f t="shared" si="178"/>
        <v>0</v>
      </c>
      <c r="AF395" s="202"/>
      <c r="AG395" s="202"/>
      <c r="AH395" s="203">
        <f t="shared" si="179"/>
        <v>0</v>
      </c>
      <c r="AI395" s="202"/>
      <c r="AJ395" s="202"/>
      <c r="AK395" s="203">
        <f t="shared" si="180"/>
        <v>0</v>
      </c>
      <c r="AL395" s="202"/>
      <c r="AM395" s="202"/>
      <c r="AN395" s="203">
        <f t="shared" si="181"/>
        <v>0</v>
      </c>
      <c r="AO395" s="202"/>
      <c r="AP395" s="202"/>
      <c r="AQ395" s="203">
        <f t="shared" si="182"/>
        <v>0</v>
      </c>
      <c r="AR395" s="202"/>
      <c r="AS395" s="202"/>
      <c r="AT395" s="203">
        <f t="shared" si="183"/>
        <v>0</v>
      </c>
      <c r="AU395" s="202"/>
      <c r="AV395" s="202"/>
      <c r="AW395" s="203">
        <f t="shared" si="184"/>
        <v>0</v>
      </c>
      <c r="AX395" s="202"/>
      <c r="AY395" s="202"/>
      <c r="AZ395" s="203">
        <f t="shared" si="185"/>
        <v>0</v>
      </c>
      <c r="BA395" s="202"/>
      <c r="BB395" s="202"/>
      <c r="BC395" s="203">
        <f t="shared" si="186"/>
        <v>0</v>
      </c>
      <c r="BD395" s="202"/>
      <c r="BE395" s="202"/>
      <c r="BF395" s="203">
        <f t="shared" si="187"/>
        <v>0</v>
      </c>
      <c r="BG395" s="202"/>
      <c r="BH395" s="202"/>
      <c r="BI395" s="203">
        <f t="shared" si="188"/>
        <v>0</v>
      </c>
      <c r="BJ395" s="202"/>
      <c r="BK395" s="202"/>
      <c r="BL395" s="203">
        <f t="shared" si="189"/>
        <v>0</v>
      </c>
      <c r="BM395" s="202"/>
      <c r="BN395" s="202"/>
      <c r="BO395" s="203">
        <f t="shared" si="190"/>
        <v>0</v>
      </c>
      <c r="BP395" s="202"/>
      <c r="BQ395" s="202"/>
      <c r="BR395" s="203">
        <f t="shared" si="191"/>
        <v>0</v>
      </c>
      <c r="BS395" s="202"/>
      <c r="BT395" s="202"/>
      <c r="BU395" s="203">
        <f t="shared" si="192"/>
        <v>0</v>
      </c>
      <c r="BV395" s="202"/>
      <c r="BW395" s="202"/>
      <c r="BX395" s="203">
        <f t="shared" si="193"/>
        <v>0</v>
      </c>
      <c r="BY395" s="202"/>
      <c r="BZ395" s="202"/>
      <c r="CA395" s="203">
        <f t="shared" si="194"/>
        <v>0</v>
      </c>
      <c r="CB395" s="202"/>
      <c r="CC395" s="202"/>
      <c r="CD395" s="203">
        <f t="shared" si="195"/>
        <v>0</v>
      </c>
      <c r="CE395" s="202"/>
      <c r="CF395" s="202"/>
      <c r="CG395" s="203">
        <f t="shared" si="196"/>
        <v>0</v>
      </c>
      <c r="CH395" s="202"/>
      <c r="CI395" s="202"/>
      <c r="CJ395" s="203">
        <f t="shared" si="197"/>
        <v>0</v>
      </c>
    </row>
    <row r="396" spans="2:88" x14ac:dyDescent="0.25">
      <c r="B396" s="180"/>
      <c r="C396" s="180"/>
      <c r="D396" s="181"/>
      <c r="E396" s="38">
        <f t="shared" si="170"/>
        <v>45016</v>
      </c>
      <c r="F396" s="186"/>
      <c r="G396" s="203"/>
      <c r="H396" s="202"/>
      <c r="I396" s="202"/>
      <c r="J396" s="203">
        <f t="shared" si="171"/>
        <v>0</v>
      </c>
      <c r="K396" s="202"/>
      <c r="L396" s="202"/>
      <c r="M396" s="203">
        <f t="shared" si="172"/>
        <v>0</v>
      </c>
      <c r="N396" s="202"/>
      <c r="O396" s="202"/>
      <c r="P396" s="203">
        <f t="shared" si="173"/>
        <v>0</v>
      </c>
      <c r="Q396" s="202"/>
      <c r="R396" s="202"/>
      <c r="S396" s="203">
        <f t="shared" si="174"/>
        <v>0</v>
      </c>
      <c r="T396" s="202"/>
      <c r="U396" s="202"/>
      <c r="V396" s="203">
        <f t="shared" si="175"/>
        <v>0</v>
      </c>
      <c r="W396" s="202"/>
      <c r="X396" s="202"/>
      <c r="Y396" s="203">
        <f t="shared" si="176"/>
        <v>0</v>
      </c>
      <c r="Z396" s="202"/>
      <c r="AA396" s="202"/>
      <c r="AB396" s="203">
        <f t="shared" si="177"/>
        <v>0</v>
      </c>
      <c r="AC396" s="202"/>
      <c r="AD396" s="202"/>
      <c r="AE396" s="203">
        <f t="shared" si="178"/>
        <v>0</v>
      </c>
      <c r="AF396" s="202"/>
      <c r="AG396" s="202"/>
      <c r="AH396" s="203">
        <f t="shared" si="179"/>
        <v>0</v>
      </c>
      <c r="AI396" s="202"/>
      <c r="AJ396" s="202"/>
      <c r="AK396" s="203">
        <f t="shared" si="180"/>
        <v>0</v>
      </c>
      <c r="AL396" s="202"/>
      <c r="AM396" s="202"/>
      <c r="AN396" s="203">
        <f t="shared" si="181"/>
        <v>0</v>
      </c>
      <c r="AO396" s="202"/>
      <c r="AP396" s="202"/>
      <c r="AQ396" s="203">
        <f t="shared" si="182"/>
        <v>0</v>
      </c>
      <c r="AR396" s="202"/>
      <c r="AS396" s="202"/>
      <c r="AT396" s="203">
        <f t="shared" si="183"/>
        <v>0</v>
      </c>
      <c r="AU396" s="202"/>
      <c r="AV396" s="202"/>
      <c r="AW396" s="203">
        <f t="shared" si="184"/>
        <v>0</v>
      </c>
      <c r="AX396" s="202"/>
      <c r="AY396" s="202"/>
      <c r="AZ396" s="203">
        <f t="shared" si="185"/>
        <v>0</v>
      </c>
      <c r="BA396" s="202"/>
      <c r="BB396" s="202"/>
      <c r="BC396" s="203">
        <f t="shared" si="186"/>
        <v>0</v>
      </c>
      <c r="BD396" s="202"/>
      <c r="BE396" s="202"/>
      <c r="BF396" s="203">
        <f t="shared" si="187"/>
        <v>0</v>
      </c>
      <c r="BG396" s="202"/>
      <c r="BH396" s="202"/>
      <c r="BI396" s="203">
        <f t="shared" si="188"/>
        <v>0</v>
      </c>
      <c r="BJ396" s="202"/>
      <c r="BK396" s="202"/>
      <c r="BL396" s="203">
        <f t="shared" si="189"/>
        <v>0</v>
      </c>
      <c r="BM396" s="202"/>
      <c r="BN396" s="202"/>
      <c r="BO396" s="203">
        <f t="shared" si="190"/>
        <v>0</v>
      </c>
      <c r="BP396" s="202"/>
      <c r="BQ396" s="202"/>
      <c r="BR396" s="203">
        <f t="shared" si="191"/>
        <v>0</v>
      </c>
      <c r="BS396" s="202"/>
      <c r="BT396" s="202"/>
      <c r="BU396" s="203">
        <f t="shared" si="192"/>
        <v>0</v>
      </c>
      <c r="BV396" s="202"/>
      <c r="BW396" s="202"/>
      <c r="BX396" s="203">
        <f t="shared" si="193"/>
        <v>0</v>
      </c>
      <c r="BY396" s="202"/>
      <c r="BZ396" s="202"/>
      <c r="CA396" s="203">
        <f t="shared" si="194"/>
        <v>0</v>
      </c>
      <c r="CB396" s="202"/>
      <c r="CC396" s="202"/>
      <c r="CD396" s="203">
        <f t="shared" si="195"/>
        <v>0</v>
      </c>
      <c r="CE396" s="202"/>
      <c r="CF396" s="202"/>
      <c r="CG396" s="203">
        <f t="shared" si="196"/>
        <v>0</v>
      </c>
      <c r="CH396" s="202"/>
      <c r="CI396" s="202"/>
      <c r="CJ396" s="203">
        <f t="shared" si="197"/>
        <v>0</v>
      </c>
    </row>
    <row r="397" spans="2:88" x14ac:dyDescent="0.25">
      <c r="B397" s="180"/>
      <c r="C397" s="180"/>
      <c r="D397" s="181"/>
      <c r="E397" s="38">
        <f t="shared" si="170"/>
        <v>45016</v>
      </c>
      <c r="F397" s="186"/>
      <c r="G397" s="203"/>
      <c r="H397" s="202"/>
      <c r="I397" s="202"/>
      <c r="J397" s="203">
        <f t="shared" si="171"/>
        <v>0</v>
      </c>
      <c r="K397" s="202"/>
      <c r="L397" s="202"/>
      <c r="M397" s="203">
        <f t="shared" si="172"/>
        <v>0</v>
      </c>
      <c r="N397" s="202"/>
      <c r="O397" s="202"/>
      <c r="P397" s="203">
        <f t="shared" si="173"/>
        <v>0</v>
      </c>
      <c r="Q397" s="202"/>
      <c r="R397" s="202"/>
      <c r="S397" s="203">
        <f t="shared" si="174"/>
        <v>0</v>
      </c>
      <c r="T397" s="202"/>
      <c r="U397" s="202"/>
      <c r="V397" s="203">
        <f t="shared" si="175"/>
        <v>0</v>
      </c>
      <c r="W397" s="202"/>
      <c r="X397" s="202"/>
      <c r="Y397" s="203">
        <f t="shared" si="176"/>
        <v>0</v>
      </c>
      <c r="Z397" s="202"/>
      <c r="AA397" s="202"/>
      <c r="AB397" s="203">
        <f t="shared" si="177"/>
        <v>0</v>
      </c>
      <c r="AC397" s="202"/>
      <c r="AD397" s="202"/>
      <c r="AE397" s="203">
        <f t="shared" si="178"/>
        <v>0</v>
      </c>
      <c r="AF397" s="202"/>
      <c r="AG397" s="202"/>
      <c r="AH397" s="203">
        <f t="shared" si="179"/>
        <v>0</v>
      </c>
      <c r="AI397" s="202"/>
      <c r="AJ397" s="202"/>
      <c r="AK397" s="203">
        <f t="shared" si="180"/>
        <v>0</v>
      </c>
      <c r="AL397" s="202"/>
      <c r="AM397" s="202"/>
      <c r="AN397" s="203">
        <f t="shared" si="181"/>
        <v>0</v>
      </c>
      <c r="AO397" s="202"/>
      <c r="AP397" s="202"/>
      <c r="AQ397" s="203">
        <f t="shared" si="182"/>
        <v>0</v>
      </c>
      <c r="AR397" s="202"/>
      <c r="AS397" s="202"/>
      <c r="AT397" s="203">
        <f t="shared" si="183"/>
        <v>0</v>
      </c>
      <c r="AU397" s="202"/>
      <c r="AV397" s="202"/>
      <c r="AW397" s="203">
        <f t="shared" si="184"/>
        <v>0</v>
      </c>
      <c r="AX397" s="202"/>
      <c r="AY397" s="202"/>
      <c r="AZ397" s="203">
        <f t="shared" si="185"/>
        <v>0</v>
      </c>
      <c r="BA397" s="202"/>
      <c r="BB397" s="202"/>
      <c r="BC397" s="203">
        <f t="shared" si="186"/>
        <v>0</v>
      </c>
      <c r="BD397" s="202"/>
      <c r="BE397" s="202"/>
      <c r="BF397" s="203">
        <f t="shared" si="187"/>
        <v>0</v>
      </c>
      <c r="BG397" s="202"/>
      <c r="BH397" s="202"/>
      <c r="BI397" s="203">
        <f t="shared" si="188"/>
        <v>0</v>
      </c>
      <c r="BJ397" s="202"/>
      <c r="BK397" s="202"/>
      <c r="BL397" s="203">
        <f t="shared" si="189"/>
        <v>0</v>
      </c>
      <c r="BM397" s="202"/>
      <c r="BN397" s="202"/>
      <c r="BO397" s="203">
        <f t="shared" si="190"/>
        <v>0</v>
      </c>
      <c r="BP397" s="202"/>
      <c r="BQ397" s="202"/>
      <c r="BR397" s="203">
        <f t="shared" si="191"/>
        <v>0</v>
      </c>
      <c r="BS397" s="202"/>
      <c r="BT397" s="202"/>
      <c r="BU397" s="203">
        <f t="shared" si="192"/>
        <v>0</v>
      </c>
      <c r="BV397" s="202"/>
      <c r="BW397" s="202"/>
      <c r="BX397" s="203">
        <f t="shared" si="193"/>
        <v>0</v>
      </c>
      <c r="BY397" s="202"/>
      <c r="BZ397" s="202"/>
      <c r="CA397" s="203">
        <f t="shared" si="194"/>
        <v>0</v>
      </c>
      <c r="CB397" s="202"/>
      <c r="CC397" s="202"/>
      <c r="CD397" s="203">
        <f t="shared" si="195"/>
        <v>0</v>
      </c>
      <c r="CE397" s="202"/>
      <c r="CF397" s="202"/>
      <c r="CG397" s="203">
        <f t="shared" si="196"/>
        <v>0</v>
      </c>
      <c r="CH397" s="202"/>
      <c r="CI397" s="202"/>
      <c r="CJ397" s="203">
        <f t="shared" si="197"/>
        <v>0</v>
      </c>
    </row>
    <row r="398" spans="2:88" x14ac:dyDescent="0.25">
      <c r="B398" s="180"/>
      <c r="C398" s="180"/>
      <c r="D398" s="181"/>
      <c r="E398" s="38">
        <f t="shared" si="170"/>
        <v>45016</v>
      </c>
      <c r="F398" s="186"/>
      <c r="G398" s="203"/>
      <c r="H398" s="202"/>
      <c r="I398" s="202"/>
      <c r="J398" s="203">
        <f t="shared" si="171"/>
        <v>0</v>
      </c>
      <c r="K398" s="202"/>
      <c r="L398" s="202"/>
      <c r="M398" s="203">
        <f t="shared" si="172"/>
        <v>0</v>
      </c>
      <c r="N398" s="202"/>
      <c r="O398" s="202"/>
      <c r="P398" s="203">
        <f t="shared" si="173"/>
        <v>0</v>
      </c>
      <c r="Q398" s="202"/>
      <c r="R398" s="202"/>
      <c r="S398" s="203">
        <f t="shared" si="174"/>
        <v>0</v>
      </c>
      <c r="T398" s="202"/>
      <c r="U398" s="202"/>
      <c r="V398" s="203">
        <f t="shared" si="175"/>
        <v>0</v>
      </c>
      <c r="W398" s="202"/>
      <c r="X398" s="202"/>
      <c r="Y398" s="203">
        <f t="shared" si="176"/>
        <v>0</v>
      </c>
      <c r="Z398" s="202"/>
      <c r="AA398" s="202"/>
      <c r="AB398" s="203">
        <f t="shared" si="177"/>
        <v>0</v>
      </c>
      <c r="AC398" s="202"/>
      <c r="AD398" s="202"/>
      <c r="AE398" s="203">
        <f t="shared" si="178"/>
        <v>0</v>
      </c>
      <c r="AF398" s="202"/>
      <c r="AG398" s="202"/>
      <c r="AH398" s="203">
        <f t="shared" si="179"/>
        <v>0</v>
      </c>
      <c r="AI398" s="202"/>
      <c r="AJ398" s="202"/>
      <c r="AK398" s="203">
        <f t="shared" si="180"/>
        <v>0</v>
      </c>
      <c r="AL398" s="202"/>
      <c r="AM398" s="202"/>
      <c r="AN398" s="203">
        <f t="shared" si="181"/>
        <v>0</v>
      </c>
      <c r="AO398" s="202"/>
      <c r="AP398" s="202"/>
      <c r="AQ398" s="203">
        <f t="shared" si="182"/>
        <v>0</v>
      </c>
      <c r="AR398" s="202"/>
      <c r="AS398" s="202"/>
      <c r="AT398" s="203">
        <f t="shared" si="183"/>
        <v>0</v>
      </c>
      <c r="AU398" s="202"/>
      <c r="AV398" s="202"/>
      <c r="AW398" s="203">
        <f t="shared" si="184"/>
        <v>0</v>
      </c>
      <c r="AX398" s="202"/>
      <c r="AY398" s="202"/>
      <c r="AZ398" s="203">
        <f t="shared" si="185"/>
        <v>0</v>
      </c>
      <c r="BA398" s="202"/>
      <c r="BB398" s="202"/>
      <c r="BC398" s="203">
        <f t="shared" si="186"/>
        <v>0</v>
      </c>
      <c r="BD398" s="202"/>
      <c r="BE398" s="202"/>
      <c r="BF398" s="203">
        <f t="shared" si="187"/>
        <v>0</v>
      </c>
      <c r="BG398" s="202"/>
      <c r="BH398" s="202"/>
      <c r="BI398" s="203">
        <f t="shared" si="188"/>
        <v>0</v>
      </c>
      <c r="BJ398" s="202"/>
      <c r="BK398" s="202"/>
      <c r="BL398" s="203">
        <f t="shared" si="189"/>
        <v>0</v>
      </c>
      <c r="BM398" s="202"/>
      <c r="BN398" s="202"/>
      <c r="BO398" s="203">
        <f t="shared" si="190"/>
        <v>0</v>
      </c>
      <c r="BP398" s="202"/>
      <c r="BQ398" s="202"/>
      <c r="BR398" s="203">
        <f t="shared" si="191"/>
        <v>0</v>
      </c>
      <c r="BS398" s="202"/>
      <c r="BT398" s="202"/>
      <c r="BU398" s="203">
        <f t="shared" si="192"/>
        <v>0</v>
      </c>
      <c r="BV398" s="202"/>
      <c r="BW398" s="202"/>
      <c r="BX398" s="203">
        <f t="shared" si="193"/>
        <v>0</v>
      </c>
      <c r="BY398" s="202"/>
      <c r="BZ398" s="202"/>
      <c r="CA398" s="203">
        <f t="shared" si="194"/>
        <v>0</v>
      </c>
      <c r="CB398" s="202"/>
      <c r="CC398" s="202"/>
      <c r="CD398" s="203">
        <f t="shared" si="195"/>
        <v>0</v>
      </c>
      <c r="CE398" s="202"/>
      <c r="CF398" s="202"/>
      <c r="CG398" s="203">
        <f t="shared" si="196"/>
        <v>0</v>
      </c>
      <c r="CH398" s="202"/>
      <c r="CI398" s="202"/>
      <c r="CJ398" s="203">
        <f t="shared" si="197"/>
        <v>0</v>
      </c>
    </row>
    <row r="399" spans="2:88" x14ac:dyDescent="0.25">
      <c r="B399" s="180"/>
      <c r="C399" s="180"/>
      <c r="D399" s="181"/>
      <c r="E399" s="38">
        <f t="shared" ref="E399:E600" si="198">+$D$10</f>
        <v>45016</v>
      </c>
      <c r="F399" s="186"/>
      <c r="G399" s="203"/>
      <c r="H399" s="202"/>
      <c r="I399" s="202"/>
      <c r="J399" s="203">
        <f t="shared" si="171"/>
        <v>0</v>
      </c>
      <c r="K399" s="202"/>
      <c r="L399" s="202"/>
      <c r="M399" s="203">
        <f t="shared" si="172"/>
        <v>0</v>
      </c>
      <c r="N399" s="202"/>
      <c r="O399" s="202"/>
      <c r="P399" s="203">
        <f t="shared" si="173"/>
        <v>0</v>
      </c>
      <c r="Q399" s="202"/>
      <c r="R399" s="202"/>
      <c r="S399" s="203">
        <f t="shared" si="174"/>
        <v>0</v>
      </c>
      <c r="T399" s="202"/>
      <c r="U399" s="202"/>
      <c r="V399" s="203">
        <f t="shared" si="175"/>
        <v>0</v>
      </c>
      <c r="W399" s="202"/>
      <c r="X399" s="202"/>
      <c r="Y399" s="203">
        <f t="shared" si="176"/>
        <v>0</v>
      </c>
      <c r="Z399" s="202"/>
      <c r="AA399" s="202"/>
      <c r="AB399" s="203">
        <f t="shared" si="177"/>
        <v>0</v>
      </c>
      <c r="AC399" s="202"/>
      <c r="AD399" s="202"/>
      <c r="AE399" s="203">
        <f t="shared" si="178"/>
        <v>0</v>
      </c>
      <c r="AF399" s="202"/>
      <c r="AG399" s="202"/>
      <c r="AH399" s="203">
        <f t="shared" si="179"/>
        <v>0</v>
      </c>
      <c r="AI399" s="202"/>
      <c r="AJ399" s="202"/>
      <c r="AK399" s="203">
        <f t="shared" si="180"/>
        <v>0</v>
      </c>
      <c r="AL399" s="202"/>
      <c r="AM399" s="202"/>
      <c r="AN399" s="203">
        <f t="shared" si="181"/>
        <v>0</v>
      </c>
      <c r="AO399" s="202"/>
      <c r="AP399" s="202"/>
      <c r="AQ399" s="203">
        <f t="shared" si="182"/>
        <v>0</v>
      </c>
      <c r="AR399" s="202"/>
      <c r="AS399" s="202"/>
      <c r="AT399" s="203">
        <f t="shared" si="183"/>
        <v>0</v>
      </c>
      <c r="AU399" s="202"/>
      <c r="AV399" s="202"/>
      <c r="AW399" s="203">
        <f t="shared" si="184"/>
        <v>0</v>
      </c>
      <c r="AX399" s="202"/>
      <c r="AY399" s="202"/>
      <c r="AZ399" s="203">
        <f t="shared" si="185"/>
        <v>0</v>
      </c>
      <c r="BA399" s="202"/>
      <c r="BB399" s="202"/>
      <c r="BC399" s="203">
        <f t="shared" si="186"/>
        <v>0</v>
      </c>
      <c r="BD399" s="202"/>
      <c r="BE399" s="202"/>
      <c r="BF399" s="203">
        <f t="shared" si="187"/>
        <v>0</v>
      </c>
      <c r="BG399" s="202"/>
      <c r="BH399" s="202"/>
      <c r="BI399" s="203">
        <f t="shared" si="188"/>
        <v>0</v>
      </c>
      <c r="BJ399" s="202"/>
      <c r="BK399" s="202"/>
      <c r="BL399" s="203">
        <f t="shared" si="189"/>
        <v>0</v>
      </c>
      <c r="BM399" s="202"/>
      <c r="BN399" s="202"/>
      <c r="BO399" s="203">
        <f t="shared" si="190"/>
        <v>0</v>
      </c>
      <c r="BP399" s="202"/>
      <c r="BQ399" s="202"/>
      <c r="BR399" s="203">
        <f t="shared" si="191"/>
        <v>0</v>
      </c>
      <c r="BS399" s="202"/>
      <c r="BT399" s="202"/>
      <c r="BU399" s="203">
        <f t="shared" si="192"/>
        <v>0</v>
      </c>
      <c r="BV399" s="202"/>
      <c r="BW399" s="202"/>
      <c r="BX399" s="203">
        <f t="shared" si="193"/>
        <v>0</v>
      </c>
      <c r="BY399" s="202"/>
      <c r="BZ399" s="202"/>
      <c r="CA399" s="203">
        <f t="shared" si="194"/>
        <v>0</v>
      </c>
      <c r="CB399" s="202"/>
      <c r="CC399" s="202"/>
      <c r="CD399" s="203">
        <f t="shared" si="195"/>
        <v>0</v>
      </c>
      <c r="CE399" s="202"/>
      <c r="CF399" s="202"/>
      <c r="CG399" s="203">
        <f t="shared" si="196"/>
        <v>0</v>
      </c>
      <c r="CH399" s="202"/>
      <c r="CI399" s="202"/>
      <c r="CJ399" s="203">
        <f t="shared" si="197"/>
        <v>0</v>
      </c>
    </row>
    <row r="400" spans="2:88" x14ac:dyDescent="0.25">
      <c r="B400" s="180"/>
      <c r="C400" s="180"/>
      <c r="D400" s="181"/>
      <c r="E400" s="38">
        <f t="shared" si="198"/>
        <v>45016</v>
      </c>
      <c r="F400" s="186"/>
      <c r="G400" s="203"/>
      <c r="H400" s="202"/>
      <c r="I400" s="202"/>
      <c r="J400" s="203">
        <f t="shared" ref="J400:J409" si="199">SUM(H400:I400)</f>
        <v>0</v>
      </c>
      <c r="K400" s="202"/>
      <c r="L400" s="202"/>
      <c r="M400" s="203">
        <f t="shared" ref="M400:M409" si="200">SUM(K400:L400)</f>
        <v>0</v>
      </c>
      <c r="N400" s="202"/>
      <c r="O400" s="202"/>
      <c r="P400" s="203">
        <f t="shared" ref="P400:P409" si="201">SUM(N400:O400)</f>
        <v>0</v>
      </c>
      <c r="Q400" s="202"/>
      <c r="R400" s="202"/>
      <c r="S400" s="203">
        <f t="shared" ref="S400:S409" si="202">SUM(Q400:R400)</f>
        <v>0</v>
      </c>
      <c r="T400" s="202"/>
      <c r="U400" s="202"/>
      <c r="V400" s="203">
        <f t="shared" ref="V400:V409" si="203">SUM(T400:U400)</f>
        <v>0</v>
      </c>
      <c r="W400" s="202"/>
      <c r="X400" s="202"/>
      <c r="Y400" s="203">
        <f t="shared" ref="Y400:Y409" si="204">SUM(W400:X400)</f>
        <v>0</v>
      </c>
      <c r="Z400" s="202"/>
      <c r="AA400" s="202"/>
      <c r="AB400" s="203">
        <f t="shared" ref="AB400:AB409" si="205">SUM(Z400:AA400)</f>
        <v>0</v>
      </c>
      <c r="AC400" s="202"/>
      <c r="AD400" s="202"/>
      <c r="AE400" s="203">
        <f t="shared" ref="AE400:AE409" si="206">SUM(AC400:AD400)</f>
        <v>0</v>
      </c>
      <c r="AF400" s="202"/>
      <c r="AG400" s="202"/>
      <c r="AH400" s="203">
        <f t="shared" ref="AH400:AH409" si="207">SUM(AF400:AG400)</f>
        <v>0</v>
      </c>
      <c r="AI400" s="202"/>
      <c r="AJ400" s="202"/>
      <c r="AK400" s="203">
        <f t="shared" ref="AK400:AK409" si="208">SUM(AI400:AJ400)</f>
        <v>0</v>
      </c>
      <c r="AL400" s="202"/>
      <c r="AM400" s="202"/>
      <c r="AN400" s="203">
        <f t="shared" ref="AN400:AN409" si="209">SUM(AL400:AM400)</f>
        <v>0</v>
      </c>
      <c r="AO400" s="202"/>
      <c r="AP400" s="202"/>
      <c r="AQ400" s="203">
        <f t="shared" ref="AQ400:AQ409" si="210">SUM(AO400:AP400)</f>
        <v>0</v>
      </c>
      <c r="AR400" s="202"/>
      <c r="AS400" s="202"/>
      <c r="AT400" s="203">
        <f t="shared" ref="AT400:AT409" si="211">SUM(AR400:AS400)</f>
        <v>0</v>
      </c>
      <c r="AU400" s="202"/>
      <c r="AV400" s="202"/>
      <c r="AW400" s="203">
        <f t="shared" ref="AW400:AW409" si="212">SUM(AU400:AV400)</f>
        <v>0</v>
      </c>
      <c r="AX400" s="202"/>
      <c r="AY400" s="202"/>
      <c r="AZ400" s="203">
        <f t="shared" ref="AZ400:AZ409" si="213">SUM(AX400:AY400)</f>
        <v>0</v>
      </c>
      <c r="BA400" s="202"/>
      <c r="BB400" s="202"/>
      <c r="BC400" s="203">
        <f t="shared" ref="BC400:BC409" si="214">SUM(BA400:BB400)</f>
        <v>0</v>
      </c>
      <c r="BD400" s="202"/>
      <c r="BE400" s="202"/>
      <c r="BF400" s="203">
        <f t="shared" ref="BF400:BF409" si="215">SUM(BD400:BE400)</f>
        <v>0</v>
      </c>
      <c r="BG400" s="202"/>
      <c r="BH400" s="202"/>
      <c r="BI400" s="203">
        <f t="shared" ref="BI400:BI409" si="216">SUM(BG400:BH400)</f>
        <v>0</v>
      </c>
      <c r="BJ400" s="202"/>
      <c r="BK400" s="202"/>
      <c r="BL400" s="203">
        <f t="shared" ref="BL400:BL409" si="217">SUM(BJ400:BK400)</f>
        <v>0</v>
      </c>
      <c r="BM400" s="202"/>
      <c r="BN400" s="202"/>
      <c r="BO400" s="203">
        <f t="shared" ref="BO400:BO409" si="218">SUM(BM400:BN400)</f>
        <v>0</v>
      </c>
      <c r="BP400" s="202"/>
      <c r="BQ400" s="202"/>
      <c r="BR400" s="203">
        <f t="shared" ref="BR400:BR409" si="219">SUM(BP400:BQ400)</f>
        <v>0</v>
      </c>
      <c r="BS400" s="202"/>
      <c r="BT400" s="202"/>
      <c r="BU400" s="203">
        <f t="shared" ref="BU400:BU409" si="220">SUM(BS400:BT400)</f>
        <v>0</v>
      </c>
      <c r="BV400" s="202"/>
      <c r="BW400" s="202"/>
      <c r="BX400" s="203">
        <f t="shared" ref="BX400:BX409" si="221">SUM(BV400:BW400)</f>
        <v>0</v>
      </c>
      <c r="BY400" s="202"/>
      <c r="BZ400" s="202"/>
      <c r="CA400" s="203">
        <f t="shared" ref="CA400:CA409" si="222">SUM(BY400:BZ400)</f>
        <v>0</v>
      </c>
      <c r="CB400" s="202"/>
      <c r="CC400" s="202"/>
      <c r="CD400" s="203">
        <f t="shared" ref="CD400:CD409" si="223">SUM(CB400:CC400)</f>
        <v>0</v>
      </c>
      <c r="CE400" s="202"/>
      <c r="CF400" s="202"/>
      <c r="CG400" s="203">
        <f t="shared" ref="CG400:CG409" si="224">SUM(CE400:CF400)</f>
        <v>0</v>
      </c>
      <c r="CH400" s="202"/>
      <c r="CI400" s="202"/>
      <c r="CJ400" s="203">
        <f t="shared" ref="CJ400:CJ409" si="225">SUM(CH400:CI400)</f>
        <v>0</v>
      </c>
    </row>
    <row r="401" spans="2:88" x14ac:dyDescent="0.25">
      <c r="B401" s="180"/>
      <c r="C401" s="180"/>
      <c r="D401" s="181"/>
      <c r="E401" s="38">
        <f t="shared" si="198"/>
        <v>45016</v>
      </c>
      <c r="F401" s="186"/>
      <c r="G401" s="203"/>
      <c r="H401" s="202"/>
      <c r="I401" s="202"/>
      <c r="J401" s="203">
        <f t="shared" si="199"/>
        <v>0</v>
      </c>
      <c r="K401" s="202"/>
      <c r="L401" s="202"/>
      <c r="M401" s="203">
        <f t="shared" si="200"/>
        <v>0</v>
      </c>
      <c r="N401" s="202"/>
      <c r="O401" s="202"/>
      <c r="P401" s="203">
        <f t="shared" si="201"/>
        <v>0</v>
      </c>
      <c r="Q401" s="202"/>
      <c r="R401" s="202"/>
      <c r="S401" s="203">
        <f t="shared" si="202"/>
        <v>0</v>
      </c>
      <c r="T401" s="202"/>
      <c r="U401" s="202"/>
      <c r="V401" s="203">
        <f t="shared" si="203"/>
        <v>0</v>
      </c>
      <c r="W401" s="202"/>
      <c r="X401" s="202"/>
      <c r="Y401" s="203">
        <f t="shared" si="204"/>
        <v>0</v>
      </c>
      <c r="Z401" s="202"/>
      <c r="AA401" s="202"/>
      <c r="AB401" s="203">
        <f t="shared" si="205"/>
        <v>0</v>
      </c>
      <c r="AC401" s="202"/>
      <c r="AD401" s="202"/>
      <c r="AE401" s="203">
        <f t="shared" si="206"/>
        <v>0</v>
      </c>
      <c r="AF401" s="202"/>
      <c r="AG401" s="202"/>
      <c r="AH401" s="203">
        <f t="shared" si="207"/>
        <v>0</v>
      </c>
      <c r="AI401" s="202"/>
      <c r="AJ401" s="202"/>
      <c r="AK401" s="203">
        <f t="shared" si="208"/>
        <v>0</v>
      </c>
      <c r="AL401" s="202"/>
      <c r="AM401" s="202"/>
      <c r="AN401" s="203">
        <f t="shared" si="209"/>
        <v>0</v>
      </c>
      <c r="AO401" s="202"/>
      <c r="AP401" s="202"/>
      <c r="AQ401" s="203">
        <f t="shared" si="210"/>
        <v>0</v>
      </c>
      <c r="AR401" s="202"/>
      <c r="AS401" s="202"/>
      <c r="AT401" s="203">
        <f t="shared" si="211"/>
        <v>0</v>
      </c>
      <c r="AU401" s="202"/>
      <c r="AV401" s="202"/>
      <c r="AW401" s="203">
        <f t="shared" si="212"/>
        <v>0</v>
      </c>
      <c r="AX401" s="202"/>
      <c r="AY401" s="202"/>
      <c r="AZ401" s="203">
        <f t="shared" si="213"/>
        <v>0</v>
      </c>
      <c r="BA401" s="202"/>
      <c r="BB401" s="202"/>
      <c r="BC401" s="203">
        <f t="shared" si="214"/>
        <v>0</v>
      </c>
      <c r="BD401" s="202"/>
      <c r="BE401" s="202"/>
      <c r="BF401" s="203">
        <f t="shared" si="215"/>
        <v>0</v>
      </c>
      <c r="BG401" s="202"/>
      <c r="BH401" s="202"/>
      <c r="BI401" s="203">
        <f t="shared" si="216"/>
        <v>0</v>
      </c>
      <c r="BJ401" s="202"/>
      <c r="BK401" s="202"/>
      <c r="BL401" s="203">
        <f t="shared" si="217"/>
        <v>0</v>
      </c>
      <c r="BM401" s="202"/>
      <c r="BN401" s="202"/>
      <c r="BO401" s="203">
        <f t="shared" si="218"/>
        <v>0</v>
      </c>
      <c r="BP401" s="202"/>
      <c r="BQ401" s="202"/>
      <c r="BR401" s="203">
        <f t="shared" si="219"/>
        <v>0</v>
      </c>
      <c r="BS401" s="202"/>
      <c r="BT401" s="202"/>
      <c r="BU401" s="203">
        <f t="shared" si="220"/>
        <v>0</v>
      </c>
      <c r="BV401" s="202"/>
      <c r="BW401" s="202"/>
      <c r="BX401" s="203">
        <f t="shared" si="221"/>
        <v>0</v>
      </c>
      <c r="BY401" s="202"/>
      <c r="BZ401" s="202"/>
      <c r="CA401" s="203">
        <f t="shared" si="222"/>
        <v>0</v>
      </c>
      <c r="CB401" s="202"/>
      <c r="CC401" s="202"/>
      <c r="CD401" s="203">
        <f t="shared" si="223"/>
        <v>0</v>
      </c>
      <c r="CE401" s="202"/>
      <c r="CF401" s="202"/>
      <c r="CG401" s="203">
        <f t="shared" si="224"/>
        <v>0</v>
      </c>
      <c r="CH401" s="202"/>
      <c r="CI401" s="202"/>
      <c r="CJ401" s="203">
        <f t="shared" si="225"/>
        <v>0</v>
      </c>
    </row>
    <row r="402" spans="2:88" x14ac:dyDescent="0.25">
      <c r="B402" s="180"/>
      <c r="C402" s="180"/>
      <c r="D402" s="181"/>
      <c r="E402" s="38">
        <f t="shared" si="198"/>
        <v>45016</v>
      </c>
      <c r="F402" s="186"/>
      <c r="G402" s="203"/>
      <c r="H402" s="202"/>
      <c r="I402" s="202"/>
      <c r="J402" s="203">
        <f t="shared" si="199"/>
        <v>0</v>
      </c>
      <c r="K402" s="202"/>
      <c r="L402" s="202"/>
      <c r="M402" s="203">
        <f t="shared" si="200"/>
        <v>0</v>
      </c>
      <c r="N402" s="202"/>
      <c r="O402" s="202"/>
      <c r="P402" s="203">
        <f t="shared" si="201"/>
        <v>0</v>
      </c>
      <c r="Q402" s="202"/>
      <c r="R402" s="202"/>
      <c r="S402" s="203">
        <f t="shared" si="202"/>
        <v>0</v>
      </c>
      <c r="T402" s="202"/>
      <c r="U402" s="202"/>
      <c r="V402" s="203">
        <f t="shared" si="203"/>
        <v>0</v>
      </c>
      <c r="W402" s="202"/>
      <c r="X402" s="202"/>
      <c r="Y402" s="203">
        <f t="shared" si="204"/>
        <v>0</v>
      </c>
      <c r="Z402" s="202"/>
      <c r="AA402" s="202"/>
      <c r="AB402" s="203">
        <f t="shared" si="205"/>
        <v>0</v>
      </c>
      <c r="AC402" s="202"/>
      <c r="AD402" s="202"/>
      <c r="AE402" s="203">
        <f t="shared" si="206"/>
        <v>0</v>
      </c>
      <c r="AF402" s="202"/>
      <c r="AG402" s="202"/>
      <c r="AH402" s="203">
        <f t="shared" si="207"/>
        <v>0</v>
      </c>
      <c r="AI402" s="202"/>
      <c r="AJ402" s="202"/>
      <c r="AK402" s="203">
        <f t="shared" si="208"/>
        <v>0</v>
      </c>
      <c r="AL402" s="202"/>
      <c r="AM402" s="202"/>
      <c r="AN402" s="203">
        <f t="shared" si="209"/>
        <v>0</v>
      </c>
      <c r="AO402" s="202"/>
      <c r="AP402" s="202"/>
      <c r="AQ402" s="203">
        <f t="shared" si="210"/>
        <v>0</v>
      </c>
      <c r="AR402" s="202"/>
      <c r="AS402" s="202"/>
      <c r="AT402" s="203">
        <f t="shared" si="211"/>
        <v>0</v>
      </c>
      <c r="AU402" s="202"/>
      <c r="AV402" s="202"/>
      <c r="AW402" s="203">
        <f t="shared" si="212"/>
        <v>0</v>
      </c>
      <c r="AX402" s="202"/>
      <c r="AY402" s="202"/>
      <c r="AZ402" s="203">
        <f t="shared" si="213"/>
        <v>0</v>
      </c>
      <c r="BA402" s="202"/>
      <c r="BB402" s="202"/>
      <c r="BC402" s="203">
        <f t="shared" si="214"/>
        <v>0</v>
      </c>
      <c r="BD402" s="202"/>
      <c r="BE402" s="202"/>
      <c r="BF402" s="203">
        <f t="shared" si="215"/>
        <v>0</v>
      </c>
      <c r="BG402" s="202"/>
      <c r="BH402" s="202"/>
      <c r="BI402" s="203">
        <f t="shared" si="216"/>
        <v>0</v>
      </c>
      <c r="BJ402" s="202"/>
      <c r="BK402" s="202"/>
      <c r="BL402" s="203">
        <f t="shared" si="217"/>
        <v>0</v>
      </c>
      <c r="BM402" s="202"/>
      <c r="BN402" s="202"/>
      <c r="BO402" s="203">
        <f t="shared" si="218"/>
        <v>0</v>
      </c>
      <c r="BP402" s="202"/>
      <c r="BQ402" s="202"/>
      <c r="BR402" s="203">
        <f t="shared" si="219"/>
        <v>0</v>
      </c>
      <c r="BS402" s="202"/>
      <c r="BT402" s="202"/>
      <c r="BU402" s="203">
        <f t="shared" si="220"/>
        <v>0</v>
      </c>
      <c r="BV402" s="202"/>
      <c r="BW402" s="202"/>
      <c r="BX402" s="203">
        <f t="shared" si="221"/>
        <v>0</v>
      </c>
      <c r="BY402" s="202"/>
      <c r="BZ402" s="202"/>
      <c r="CA402" s="203">
        <f t="shared" si="222"/>
        <v>0</v>
      </c>
      <c r="CB402" s="202"/>
      <c r="CC402" s="202"/>
      <c r="CD402" s="203">
        <f t="shared" si="223"/>
        <v>0</v>
      </c>
      <c r="CE402" s="202"/>
      <c r="CF402" s="202"/>
      <c r="CG402" s="203">
        <f t="shared" si="224"/>
        <v>0</v>
      </c>
      <c r="CH402" s="202"/>
      <c r="CI402" s="202"/>
      <c r="CJ402" s="203">
        <f t="shared" si="225"/>
        <v>0</v>
      </c>
    </row>
    <row r="403" spans="2:88" x14ac:dyDescent="0.25">
      <c r="B403" s="180"/>
      <c r="C403" s="180"/>
      <c r="D403" s="181"/>
      <c r="E403" s="38">
        <f t="shared" si="198"/>
        <v>45016</v>
      </c>
      <c r="F403" s="186"/>
      <c r="G403" s="203"/>
      <c r="H403" s="202"/>
      <c r="I403" s="202"/>
      <c r="J403" s="203">
        <f t="shared" si="199"/>
        <v>0</v>
      </c>
      <c r="K403" s="202"/>
      <c r="L403" s="202"/>
      <c r="M403" s="203">
        <f t="shared" si="200"/>
        <v>0</v>
      </c>
      <c r="N403" s="202"/>
      <c r="O403" s="202"/>
      <c r="P403" s="203">
        <f t="shared" si="201"/>
        <v>0</v>
      </c>
      <c r="Q403" s="202"/>
      <c r="R403" s="202"/>
      <c r="S403" s="203">
        <f t="shared" si="202"/>
        <v>0</v>
      </c>
      <c r="T403" s="202"/>
      <c r="U403" s="202"/>
      <c r="V403" s="203">
        <f t="shared" si="203"/>
        <v>0</v>
      </c>
      <c r="W403" s="202"/>
      <c r="X403" s="202"/>
      <c r="Y403" s="203">
        <f t="shared" si="204"/>
        <v>0</v>
      </c>
      <c r="Z403" s="202"/>
      <c r="AA403" s="202"/>
      <c r="AB403" s="203">
        <f t="shared" si="205"/>
        <v>0</v>
      </c>
      <c r="AC403" s="202"/>
      <c r="AD403" s="202"/>
      <c r="AE403" s="203">
        <f t="shared" si="206"/>
        <v>0</v>
      </c>
      <c r="AF403" s="202"/>
      <c r="AG403" s="202"/>
      <c r="AH403" s="203">
        <f t="shared" si="207"/>
        <v>0</v>
      </c>
      <c r="AI403" s="202"/>
      <c r="AJ403" s="202"/>
      <c r="AK403" s="203">
        <f t="shared" si="208"/>
        <v>0</v>
      </c>
      <c r="AL403" s="202"/>
      <c r="AM403" s="202"/>
      <c r="AN403" s="203">
        <f t="shared" si="209"/>
        <v>0</v>
      </c>
      <c r="AO403" s="202"/>
      <c r="AP403" s="202"/>
      <c r="AQ403" s="203">
        <f t="shared" si="210"/>
        <v>0</v>
      </c>
      <c r="AR403" s="202"/>
      <c r="AS403" s="202"/>
      <c r="AT403" s="203">
        <f t="shared" si="211"/>
        <v>0</v>
      </c>
      <c r="AU403" s="202"/>
      <c r="AV403" s="202"/>
      <c r="AW403" s="203">
        <f t="shared" si="212"/>
        <v>0</v>
      </c>
      <c r="AX403" s="202"/>
      <c r="AY403" s="202"/>
      <c r="AZ403" s="203">
        <f t="shared" si="213"/>
        <v>0</v>
      </c>
      <c r="BA403" s="202"/>
      <c r="BB403" s="202"/>
      <c r="BC403" s="203">
        <f t="shared" si="214"/>
        <v>0</v>
      </c>
      <c r="BD403" s="202"/>
      <c r="BE403" s="202"/>
      <c r="BF403" s="203">
        <f t="shared" si="215"/>
        <v>0</v>
      </c>
      <c r="BG403" s="202"/>
      <c r="BH403" s="202"/>
      <c r="BI403" s="203">
        <f t="shared" si="216"/>
        <v>0</v>
      </c>
      <c r="BJ403" s="202"/>
      <c r="BK403" s="202"/>
      <c r="BL403" s="203">
        <f t="shared" si="217"/>
        <v>0</v>
      </c>
      <c r="BM403" s="202"/>
      <c r="BN403" s="202"/>
      <c r="BO403" s="203">
        <f t="shared" si="218"/>
        <v>0</v>
      </c>
      <c r="BP403" s="202"/>
      <c r="BQ403" s="202"/>
      <c r="BR403" s="203">
        <f t="shared" si="219"/>
        <v>0</v>
      </c>
      <c r="BS403" s="202"/>
      <c r="BT403" s="202"/>
      <c r="BU403" s="203">
        <f t="shared" si="220"/>
        <v>0</v>
      </c>
      <c r="BV403" s="202"/>
      <c r="BW403" s="202"/>
      <c r="BX403" s="203">
        <f t="shared" si="221"/>
        <v>0</v>
      </c>
      <c r="BY403" s="202"/>
      <c r="BZ403" s="202"/>
      <c r="CA403" s="203">
        <f t="shared" si="222"/>
        <v>0</v>
      </c>
      <c r="CB403" s="202"/>
      <c r="CC403" s="202"/>
      <c r="CD403" s="203">
        <f t="shared" si="223"/>
        <v>0</v>
      </c>
      <c r="CE403" s="202"/>
      <c r="CF403" s="202"/>
      <c r="CG403" s="203">
        <f t="shared" si="224"/>
        <v>0</v>
      </c>
      <c r="CH403" s="202"/>
      <c r="CI403" s="202"/>
      <c r="CJ403" s="203">
        <f t="shared" si="225"/>
        <v>0</v>
      </c>
    </row>
    <row r="404" spans="2:88" x14ac:dyDescent="0.25">
      <c r="B404" s="180"/>
      <c r="C404" s="180"/>
      <c r="D404" s="181"/>
      <c r="E404" s="38">
        <f t="shared" si="198"/>
        <v>45016</v>
      </c>
      <c r="F404" s="186"/>
      <c r="G404" s="203"/>
      <c r="H404" s="202"/>
      <c r="I404" s="202"/>
      <c r="J404" s="203">
        <f t="shared" si="199"/>
        <v>0</v>
      </c>
      <c r="K404" s="202"/>
      <c r="L404" s="202"/>
      <c r="M404" s="203">
        <f t="shared" si="200"/>
        <v>0</v>
      </c>
      <c r="N404" s="202"/>
      <c r="O404" s="202"/>
      <c r="P404" s="203">
        <f t="shared" si="201"/>
        <v>0</v>
      </c>
      <c r="Q404" s="202"/>
      <c r="R404" s="202"/>
      <c r="S404" s="203">
        <f t="shared" si="202"/>
        <v>0</v>
      </c>
      <c r="T404" s="202"/>
      <c r="U404" s="202"/>
      <c r="V404" s="203">
        <f t="shared" si="203"/>
        <v>0</v>
      </c>
      <c r="W404" s="202"/>
      <c r="X404" s="202"/>
      <c r="Y404" s="203">
        <f t="shared" si="204"/>
        <v>0</v>
      </c>
      <c r="Z404" s="202"/>
      <c r="AA404" s="202"/>
      <c r="AB404" s="203">
        <f t="shared" si="205"/>
        <v>0</v>
      </c>
      <c r="AC404" s="202"/>
      <c r="AD404" s="202"/>
      <c r="AE404" s="203">
        <f t="shared" si="206"/>
        <v>0</v>
      </c>
      <c r="AF404" s="202"/>
      <c r="AG404" s="202"/>
      <c r="AH404" s="203">
        <f t="shared" si="207"/>
        <v>0</v>
      </c>
      <c r="AI404" s="202"/>
      <c r="AJ404" s="202"/>
      <c r="AK404" s="203">
        <f t="shared" si="208"/>
        <v>0</v>
      </c>
      <c r="AL404" s="202"/>
      <c r="AM404" s="202"/>
      <c r="AN404" s="203">
        <f t="shared" si="209"/>
        <v>0</v>
      </c>
      <c r="AO404" s="202"/>
      <c r="AP404" s="202"/>
      <c r="AQ404" s="203">
        <f t="shared" si="210"/>
        <v>0</v>
      </c>
      <c r="AR404" s="202"/>
      <c r="AS404" s="202"/>
      <c r="AT404" s="203">
        <f t="shared" si="211"/>
        <v>0</v>
      </c>
      <c r="AU404" s="202"/>
      <c r="AV404" s="202"/>
      <c r="AW404" s="203">
        <f t="shared" si="212"/>
        <v>0</v>
      </c>
      <c r="AX404" s="202"/>
      <c r="AY404" s="202"/>
      <c r="AZ404" s="203">
        <f t="shared" si="213"/>
        <v>0</v>
      </c>
      <c r="BA404" s="202"/>
      <c r="BB404" s="202"/>
      <c r="BC404" s="203">
        <f t="shared" si="214"/>
        <v>0</v>
      </c>
      <c r="BD404" s="202"/>
      <c r="BE404" s="202"/>
      <c r="BF404" s="203">
        <f t="shared" si="215"/>
        <v>0</v>
      </c>
      <c r="BG404" s="202"/>
      <c r="BH404" s="202"/>
      <c r="BI404" s="203">
        <f t="shared" si="216"/>
        <v>0</v>
      </c>
      <c r="BJ404" s="202"/>
      <c r="BK404" s="202"/>
      <c r="BL404" s="203">
        <f t="shared" si="217"/>
        <v>0</v>
      </c>
      <c r="BM404" s="202"/>
      <c r="BN404" s="202"/>
      <c r="BO404" s="203">
        <f t="shared" si="218"/>
        <v>0</v>
      </c>
      <c r="BP404" s="202"/>
      <c r="BQ404" s="202"/>
      <c r="BR404" s="203">
        <f t="shared" si="219"/>
        <v>0</v>
      </c>
      <c r="BS404" s="202"/>
      <c r="BT404" s="202"/>
      <c r="BU404" s="203">
        <f t="shared" si="220"/>
        <v>0</v>
      </c>
      <c r="BV404" s="202"/>
      <c r="BW404" s="202"/>
      <c r="BX404" s="203">
        <f t="shared" si="221"/>
        <v>0</v>
      </c>
      <c r="BY404" s="202"/>
      <c r="BZ404" s="202"/>
      <c r="CA404" s="203">
        <f t="shared" si="222"/>
        <v>0</v>
      </c>
      <c r="CB404" s="202"/>
      <c r="CC404" s="202"/>
      <c r="CD404" s="203">
        <f t="shared" si="223"/>
        <v>0</v>
      </c>
      <c r="CE404" s="202"/>
      <c r="CF404" s="202"/>
      <c r="CG404" s="203">
        <f t="shared" si="224"/>
        <v>0</v>
      </c>
      <c r="CH404" s="202"/>
      <c r="CI404" s="202"/>
      <c r="CJ404" s="203">
        <f t="shared" si="225"/>
        <v>0</v>
      </c>
    </row>
    <row r="405" spans="2:88" x14ac:dyDescent="0.25">
      <c r="B405" s="180"/>
      <c r="C405" s="180"/>
      <c r="D405" s="181"/>
      <c r="E405" s="38">
        <f t="shared" si="198"/>
        <v>45016</v>
      </c>
      <c r="F405" s="186"/>
      <c r="G405" s="203"/>
      <c r="H405" s="202"/>
      <c r="I405" s="202"/>
      <c r="J405" s="203">
        <f t="shared" si="199"/>
        <v>0</v>
      </c>
      <c r="K405" s="202"/>
      <c r="L405" s="202"/>
      <c r="M405" s="203">
        <f t="shared" si="200"/>
        <v>0</v>
      </c>
      <c r="N405" s="202"/>
      <c r="O405" s="202"/>
      <c r="P405" s="203">
        <f t="shared" si="201"/>
        <v>0</v>
      </c>
      <c r="Q405" s="202"/>
      <c r="R405" s="202"/>
      <c r="S405" s="203">
        <f t="shared" si="202"/>
        <v>0</v>
      </c>
      <c r="T405" s="202"/>
      <c r="U405" s="202"/>
      <c r="V405" s="203">
        <f t="shared" si="203"/>
        <v>0</v>
      </c>
      <c r="W405" s="202"/>
      <c r="X405" s="202"/>
      <c r="Y405" s="203">
        <f t="shared" si="204"/>
        <v>0</v>
      </c>
      <c r="Z405" s="202"/>
      <c r="AA405" s="202"/>
      <c r="AB405" s="203">
        <f t="shared" si="205"/>
        <v>0</v>
      </c>
      <c r="AC405" s="202"/>
      <c r="AD405" s="202"/>
      <c r="AE405" s="203">
        <f t="shared" si="206"/>
        <v>0</v>
      </c>
      <c r="AF405" s="202"/>
      <c r="AG405" s="202"/>
      <c r="AH405" s="203">
        <f t="shared" si="207"/>
        <v>0</v>
      </c>
      <c r="AI405" s="202"/>
      <c r="AJ405" s="202"/>
      <c r="AK405" s="203">
        <f t="shared" si="208"/>
        <v>0</v>
      </c>
      <c r="AL405" s="202"/>
      <c r="AM405" s="202"/>
      <c r="AN405" s="203">
        <f t="shared" si="209"/>
        <v>0</v>
      </c>
      <c r="AO405" s="202"/>
      <c r="AP405" s="202"/>
      <c r="AQ405" s="203">
        <f t="shared" si="210"/>
        <v>0</v>
      </c>
      <c r="AR405" s="202"/>
      <c r="AS405" s="202"/>
      <c r="AT405" s="203">
        <f t="shared" si="211"/>
        <v>0</v>
      </c>
      <c r="AU405" s="202"/>
      <c r="AV405" s="202"/>
      <c r="AW405" s="203">
        <f t="shared" si="212"/>
        <v>0</v>
      </c>
      <c r="AX405" s="202"/>
      <c r="AY405" s="202"/>
      <c r="AZ405" s="203">
        <f t="shared" si="213"/>
        <v>0</v>
      </c>
      <c r="BA405" s="202"/>
      <c r="BB405" s="202"/>
      <c r="BC405" s="203">
        <f t="shared" si="214"/>
        <v>0</v>
      </c>
      <c r="BD405" s="202"/>
      <c r="BE405" s="202"/>
      <c r="BF405" s="203">
        <f t="shared" si="215"/>
        <v>0</v>
      </c>
      <c r="BG405" s="202"/>
      <c r="BH405" s="202"/>
      <c r="BI405" s="203">
        <f t="shared" si="216"/>
        <v>0</v>
      </c>
      <c r="BJ405" s="202"/>
      <c r="BK405" s="202"/>
      <c r="BL405" s="203">
        <f t="shared" si="217"/>
        <v>0</v>
      </c>
      <c r="BM405" s="202"/>
      <c r="BN405" s="202"/>
      <c r="BO405" s="203">
        <f t="shared" si="218"/>
        <v>0</v>
      </c>
      <c r="BP405" s="202"/>
      <c r="BQ405" s="202"/>
      <c r="BR405" s="203">
        <f t="shared" si="219"/>
        <v>0</v>
      </c>
      <c r="BS405" s="202"/>
      <c r="BT405" s="202"/>
      <c r="BU405" s="203">
        <f t="shared" si="220"/>
        <v>0</v>
      </c>
      <c r="BV405" s="202"/>
      <c r="BW405" s="202"/>
      <c r="BX405" s="203">
        <f t="shared" si="221"/>
        <v>0</v>
      </c>
      <c r="BY405" s="202"/>
      <c r="BZ405" s="202"/>
      <c r="CA405" s="203">
        <f t="shared" si="222"/>
        <v>0</v>
      </c>
      <c r="CB405" s="202"/>
      <c r="CC405" s="202"/>
      <c r="CD405" s="203">
        <f t="shared" si="223"/>
        <v>0</v>
      </c>
      <c r="CE405" s="202"/>
      <c r="CF405" s="202"/>
      <c r="CG405" s="203">
        <f t="shared" si="224"/>
        <v>0</v>
      </c>
      <c r="CH405" s="202"/>
      <c r="CI405" s="202"/>
      <c r="CJ405" s="203">
        <f t="shared" si="225"/>
        <v>0</v>
      </c>
    </row>
    <row r="406" spans="2:88" x14ac:dyDescent="0.25">
      <c r="B406" s="180"/>
      <c r="C406" s="180"/>
      <c r="D406" s="181"/>
      <c r="E406" s="38">
        <f t="shared" si="198"/>
        <v>45016</v>
      </c>
      <c r="F406" s="186"/>
      <c r="G406" s="203"/>
      <c r="H406" s="202"/>
      <c r="I406" s="202"/>
      <c r="J406" s="203">
        <f t="shared" si="199"/>
        <v>0</v>
      </c>
      <c r="K406" s="202"/>
      <c r="L406" s="202"/>
      <c r="M406" s="203">
        <f t="shared" si="200"/>
        <v>0</v>
      </c>
      <c r="N406" s="202"/>
      <c r="O406" s="202"/>
      <c r="P406" s="203">
        <f t="shared" si="201"/>
        <v>0</v>
      </c>
      <c r="Q406" s="202"/>
      <c r="R406" s="202"/>
      <c r="S406" s="203">
        <f t="shared" si="202"/>
        <v>0</v>
      </c>
      <c r="T406" s="202"/>
      <c r="U406" s="202"/>
      <c r="V406" s="203">
        <f t="shared" si="203"/>
        <v>0</v>
      </c>
      <c r="W406" s="202"/>
      <c r="X406" s="202"/>
      <c r="Y406" s="203">
        <f t="shared" si="204"/>
        <v>0</v>
      </c>
      <c r="Z406" s="202"/>
      <c r="AA406" s="202"/>
      <c r="AB406" s="203">
        <f t="shared" si="205"/>
        <v>0</v>
      </c>
      <c r="AC406" s="202"/>
      <c r="AD406" s="202"/>
      <c r="AE406" s="203">
        <f t="shared" si="206"/>
        <v>0</v>
      </c>
      <c r="AF406" s="202"/>
      <c r="AG406" s="202"/>
      <c r="AH406" s="203">
        <f t="shared" si="207"/>
        <v>0</v>
      </c>
      <c r="AI406" s="202"/>
      <c r="AJ406" s="202"/>
      <c r="AK406" s="203">
        <f t="shared" si="208"/>
        <v>0</v>
      </c>
      <c r="AL406" s="202"/>
      <c r="AM406" s="202"/>
      <c r="AN406" s="203">
        <f t="shared" si="209"/>
        <v>0</v>
      </c>
      <c r="AO406" s="202"/>
      <c r="AP406" s="202"/>
      <c r="AQ406" s="203">
        <f t="shared" si="210"/>
        <v>0</v>
      </c>
      <c r="AR406" s="202"/>
      <c r="AS406" s="202"/>
      <c r="AT406" s="203">
        <f t="shared" si="211"/>
        <v>0</v>
      </c>
      <c r="AU406" s="202"/>
      <c r="AV406" s="202"/>
      <c r="AW406" s="203">
        <f t="shared" si="212"/>
        <v>0</v>
      </c>
      <c r="AX406" s="202"/>
      <c r="AY406" s="202"/>
      <c r="AZ406" s="203">
        <f t="shared" si="213"/>
        <v>0</v>
      </c>
      <c r="BA406" s="202"/>
      <c r="BB406" s="202"/>
      <c r="BC406" s="203">
        <f t="shared" si="214"/>
        <v>0</v>
      </c>
      <c r="BD406" s="202"/>
      <c r="BE406" s="202"/>
      <c r="BF406" s="203">
        <f t="shared" si="215"/>
        <v>0</v>
      </c>
      <c r="BG406" s="202"/>
      <c r="BH406" s="202"/>
      <c r="BI406" s="203">
        <f t="shared" si="216"/>
        <v>0</v>
      </c>
      <c r="BJ406" s="202"/>
      <c r="BK406" s="202"/>
      <c r="BL406" s="203">
        <f t="shared" si="217"/>
        <v>0</v>
      </c>
      <c r="BM406" s="202"/>
      <c r="BN406" s="202"/>
      <c r="BO406" s="203">
        <f t="shared" si="218"/>
        <v>0</v>
      </c>
      <c r="BP406" s="202"/>
      <c r="BQ406" s="202"/>
      <c r="BR406" s="203">
        <f t="shared" si="219"/>
        <v>0</v>
      </c>
      <c r="BS406" s="202"/>
      <c r="BT406" s="202"/>
      <c r="BU406" s="203">
        <f t="shared" si="220"/>
        <v>0</v>
      </c>
      <c r="BV406" s="202"/>
      <c r="BW406" s="202"/>
      <c r="BX406" s="203">
        <f t="shared" si="221"/>
        <v>0</v>
      </c>
      <c r="BY406" s="202"/>
      <c r="BZ406" s="202"/>
      <c r="CA406" s="203">
        <f t="shared" si="222"/>
        <v>0</v>
      </c>
      <c r="CB406" s="202"/>
      <c r="CC406" s="202"/>
      <c r="CD406" s="203">
        <f t="shared" si="223"/>
        <v>0</v>
      </c>
      <c r="CE406" s="202"/>
      <c r="CF406" s="202"/>
      <c r="CG406" s="203">
        <f t="shared" si="224"/>
        <v>0</v>
      </c>
      <c r="CH406" s="202"/>
      <c r="CI406" s="202"/>
      <c r="CJ406" s="203">
        <f t="shared" si="225"/>
        <v>0</v>
      </c>
    </row>
    <row r="407" spans="2:88" x14ac:dyDescent="0.25">
      <c r="B407" s="180"/>
      <c r="C407" s="180"/>
      <c r="D407" s="181"/>
      <c r="E407" s="38">
        <f t="shared" si="198"/>
        <v>45016</v>
      </c>
      <c r="F407" s="186"/>
      <c r="G407" s="203"/>
      <c r="H407" s="202"/>
      <c r="I407" s="202"/>
      <c r="J407" s="203">
        <f t="shared" si="199"/>
        <v>0</v>
      </c>
      <c r="K407" s="202"/>
      <c r="L407" s="202"/>
      <c r="M407" s="203">
        <f t="shared" si="200"/>
        <v>0</v>
      </c>
      <c r="N407" s="202"/>
      <c r="O407" s="202"/>
      <c r="P407" s="203">
        <f t="shared" si="201"/>
        <v>0</v>
      </c>
      <c r="Q407" s="202"/>
      <c r="R407" s="202"/>
      <c r="S407" s="203">
        <f t="shared" si="202"/>
        <v>0</v>
      </c>
      <c r="T407" s="202"/>
      <c r="U407" s="202"/>
      <c r="V407" s="203">
        <f t="shared" si="203"/>
        <v>0</v>
      </c>
      <c r="W407" s="202"/>
      <c r="X407" s="202"/>
      <c r="Y407" s="203">
        <f t="shared" si="204"/>
        <v>0</v>
      </c>
      <c r="Z407" s="202"/>
      <c r="AA407" s="202"/>
      <c r="AB407" s="203">
        <f t="shared" si="205"/>
        <v>0</v>
      </c>
      <c r="AC407" s="202"/>
      <c r="AD407" s="202"/>
      <c r="AE407" s="203">
        <f t="shared" si="206"/>
        <v>0</v>
      </c>
      <c r="AF407" s="202"/>
      <c r="AG407" s="202"/>
      <c r="AH407" s="203">
        <f t="shared" si="207"/>
        <v>0</v>
      </c>
      <c r="AI407" s="202"/>
      <c r="AJ407" s="202"/>
      <c r="AK407" s="203">
        <f t="shared" si="208"/>
        <v>0</v>
      </c>
      <c r="AL407" s="202"/>
      <c r="AM407" s="202"/>
      <c r="AN407" s="203">
        <f t="shared" si="209"/>
        <v>0</v>
      </c>
      <c r="AO407" s="202"/>
      <c r="AP407" s="202"/>
      <c r="AQ407" s="203">
        <f t="shared" si="210"/>
        <v>0</v>
      </c>
      <c r="AR407" s="202"/>
      <c r="AS407" s="202"/>
      <c r="AT407" s="203">
        <f t="shared" si="211"/>
        <v>0</v>
      </c>
      <c r="AU407" s="202"/>
      <c r="AV407" s="202"/>
      <c r="AW407" s="203">
        <f t="shared" si="212"/>
        <v>0</v>
      </c>
      <c r="AX407" s="202"/>
      <c r="AY407" s="202"/>
      <c r="AZ407" s="203">
        <f t="shared" si="213"/>
        <v>0</v>
      </c>
      <c r="BA407" s="202"/>
      <c r="BB407" s="202"/>
      <c r="BC407" s="203">
        <f t="shared" si="214"/>
        <v>0</v>
      </c>
      <c r="BD407" s="202"/>
      <c r="BE407" s="202"/>
      <c r="BF407" s="203">
        <f t="shared" si="215"/>
        <v>0</v>
      </c>
      <c r="BG407" s="202"/>
      <c r="BH407" s="202"/>
      <c r="BI407" s="203">
        <f t="shared" si="216"/>
        <v>0</v>
      </c>
      <c r="BJ407" s="202"/>
      <c r="BK407" s="202"/>
      <c r="BL407" s="203">
        <f t="shared" si="217"/>
        <v>0</v>
      </c>
      <c r="BM407" s="202"/>
      <c r="BN407" s="202"/>
      <c r="BO407" s="203">
        <f t="shared" si="218"/>
        <v>0</v>
      </c>
      <c r="BP407" s="202"/>
      <c r="BQ407" s="202"/>
      <c r="BR407" s="203">
        <f t="shared" si="219"/>
        <v>0</v>
      </c>
      <c r="BS407" s="202"/>
      <c r="BT407" s="202"/>
      <c r="BU407" s="203">
        <f t="shared" si="220"/>
        <v>0</v>
      </c>
      <c r="BV407" s="202"/>
      <c r="BW407" s="202"/>
      <c r="BX407" s="203">
        <f t="shared" si="221"/>
        <v>0</v>
      </c>
      <c r="BY407" s="202"/>
      <c r="BZ407" s="202"/>
      <c r="CA407" s="203">
        <f t="shared" si="222"/>
        <v>0</v>
      </c>
      <c r="CB407" s="202"/>
      <c r="CC407" s="202"/>
      <c r="CD407" s="203">
        <f t="shared" si="223"/>
        <v>0</v>
      </c>
      <c r="CE407" s="202"/>
      <c r="CF407" s="202"/>
      <c r="CG407" s="203">
        <f t="shared" si="224"/>
        <v>0</v>
      </c>
      <c r="CH407" s="202"/>
      <c r="CI407" s="202"/>
      <c r="CJ407" s="203">
        <f t="shared" si="225"/>
        <v>0</v>
      </c>
    </row>
    <row r="408" spans="2:88" x14ac:dyDescent="0.25">
      <c r="B408" s="180"/>
      <c r="C408" s="180"/>
      <c r="D408" s="181"/>
      <c r="E408" s="38">
        <f t="shared" si="198"/>
        <v>45016</v>
      </c>
      <c r="F408" s="186"/>
      <c r="G408" s="203"/>
      <c r="H408" s="202"/>
      <c r="I408" s="202"/>
      <c r="J408" s="203">
        <f t="shared" si="199"/>
        <v>0</v>
      </c>
      <c r="K408" s="202"/>
      <c r="L408" s="202"/>
      <c r="M408" s="203">
        <f t="shared" si="200"/>
        <v>0</v>
      </c>
      <c r="N408" s="202"/>
      <c r="O408" s="202"/>
      <c r="P408" s="203">
        <f t="shared" si="201"/>
        <v>0</v>
      </c>
      <c r="Q408" s="202"/>
      <c r="R408" s="202"/>
      <c r="S408" s="203">
        <f t="shared" si="202"/>
        <v>0</v>
      </c>
      <c r="T408" s="202"/>
      <c r="U408" s="202"/>
      <c r="V408" s="203">
        <f t="shared" si="203"/>
        <v>0</v>
      </c>
      <c r="W408" s="202"/>
      <c r="X408" s="202"/>
      <c r="Y408" s="203">
        <f t="shared" si="204"/>
        <v>0</v>
      </c>
      <c r="Z408" s="202"/>
      <c r="AA408" s="202"/>
      <c r="AB408" s="203">
        <f t="shared" si="205"/>
        <v>0</v>
      </c>
      <c r="AC408" s="202"/>
      <c r="AD408" s="202"/>
      <c r="AE408" s="203">
        <f t="shared" si="206"/>
        <v>0</v>
      </c>
      <c r="AF408" s="202"/>
      <c r="AG408" s="202"/>
      <c r="AH408" s="203">
        <f t="shared" si="207"/>
        <v>0</v>
      </c>
      <c r="AI408" s="202"/>
      <c r="AJ408" s="202"/>
      <c r="AK408" s="203">
        <f t="shared" si="208"/>
        <v>0</v>
      </c>
      <c r="AL408" s="202"/>
      <c r="AM408" s="202"/>
      <c r="AN408" s="203">
        <f t="shared" si="209"/>
        <v>0</v>
      </c>
      <c r="AO408" s="202"/>
      <c r="AP408" s="202"/>
      <c r="AQ408" s="203">
        <f t="shared" si="210"/>
        <v>0</v>
      </c>
      <c r="AR408" s="202"/>
      <c r="AS408" s="202"/>
      <c r="AT408" s="203">
        <f t="shared" si="211"/>
        <v>0</v>
      </c>
      <c r="AU408" s="202"/>
      <c r="AV408" s="202"/>
      <c r="AW408" s="203">
        <f t="shared" si="212"/>
        <v>0</v>
      </c>
      <c r="AX408" s="202"/>
      <c r="AY408" s="202"/>
      <c r="AZ408" s="203">
        <f t="shared" si="213"/>
        <v>0</v>
      </c>
      <c r="BA408" s="202"/>
      <c r="BB408" s="202"/>
      <c r="BC408" s="203">
        <f t="shared" si="214"/>
        <v>0</v>
      </c>
      <c r="BD408" s="202"/>
      <c r="BE408" s="202"/>
      <c r="BF408" s="203">
        <f t="shared" si="215"/>
        <v>0</v>
      </c>
      <c r="BG408" s="202"/>
      <c r="BH408" s="202"/>
      <c r="BI408" s="203">
        <f t="shared" si="216"/>
        <v>0</v>
      </c>
      <c r="BJ408" s="202"/>
      <c r="BK408" s="202"/>
      <c r="BL408" s="203">
        <f t="shared" si="217"/>
        <v>0</v>
      </c>
      <c r="BM408" s="202"/>
      <c r="BN408" s="202"/>
      <c r="BO408" s="203">
        <f t="shared" si="218"/>
        <v>0</v>
      </c>
      <c r="BP408" s="202"/>
      <c r="BQ408" s="202"/>
      <c r="BR408" s="203">
        <f t="shared" si="219"/>
        <v>0</v>
      </c>
      <c r="BS408" s="202"/>
      <c r="BT408" s="202"/>
      <c r="BU408" s="203">
        <f t="shared" si="220"/>
        <v>0</v>
      </c>
      <c r="BV408" s="202"/>
      <c r="BW408" s="202"/>
      <c r="BX408" s="203">
        <f t="shared" si="221"/>
        <v>0</v>
      </c>
      <c r="BY408" s="202"/>
      <c r="BZ408" s="202"/>
      <c r="CA408" s="203">
        <f t="shared" si="222"/>
        <v>0</v>
      </c>
      <c r="CB408" s="202"/>
      <c r="CC408" s="202"/>
      <c r="CD408" s="203">
        <f t="shared" si="223"/>
        <v>0</v>
      </c>
      <c r="CE408" s="202"/>
      <c r="CF408" s="202"/>
      <c r="CG408" s="203">
        <f t="shared" si="224"/>
        <v>0</v>
      </c>
      <c r="CH408" s="202"/>
      <c r="CI408" s="202"/>
      <c r="CJ408" s="203">
        <f t="shared" si="225"/>
        <v>0</v>
      </c>
    </row>
    <row r="409" spans="2:88" x14ac:dyDescent="0.25">
      <c r="B409" s="180"/>
      <c r="C409" s="180"/>
      <c r="D409" s="181"/>
      <c r="E409" s="38">
        <f t="shared" si="198"/>
        <v>45016</v>
      </c>
      <c r="F409" s="186"/>
      <c r="G409" s="203"/>
      <c r="H409" s="202"/>
      <c r="I409" s="202"/>
      <c r="J409" s="203">
        <f t="shared" si="199"/>
        <v>0</v>
      </c>
      <c r="K409" s="202"/>
      <c r="L409" s="202"/>
      <c r="M409" s="203">
        <f t="shared" si="200"/>
        <v>0</v>
      </c>
      <c r="N409" s="202"/>
      <c r="O409" s="202"/>
      <c r="P409" s="203">
        <f t="shared" si="201"/>
        <v>0</v>
      </c>
      <c r="Q409" s="202"/>
      <c r="R409" s="202"/>
      <c r="S409" s="203">
        <f t="shared" si="202"/>
        <v>0</v>
      </c>
      <c r="T409" s="202"/>
      <c r="U409" s="202"/>
      <c r="V409" s="203">
        <f t="shared" si="203"/>
        <v>0</v>
      </c>
      <c r="W409" s="202"/>
      <c r="X409" s="202"/>
      <c r="Y409" s="203">
        <f t="shared" si="204"/>
        <v>0</v>
      </c>
      <c r="Z409" s="202"/>
      <c r="AA409" s="202"/>
      <c r="AB409" s="203">
        <f t="shared" si="205"/>
        <v>0</v>
      </c>
      <c r="AC409" s="202"/>
      <c r="AD409" s="202"/>
      <c r="AE409" s="203">
        <f t="shared" si="206"/>
        <v>0</v>
      </c>
      <c r="AF409" s="202"/>
      <c r="AG409" s="202"/>
      <c r="AH409" s="203">
        <f t="shared" si="207"/>
        <v>0</v>
      </c>
      <c r="AI409" s="202"/>
      <c r="AJ409" s="202"/>
      <c r="AK409" s="203">
        <f t="shared" si="208"/>
        <v>0</v>
      </c>
      <c r="AL409" s="202"/>
      <c r="AM409" s="202"/>
      <c r="AN409" s="203">
        <f t="shared" si="209"/>
        <v>0</v>
      </c>
      <c r="AO409" s="202"/>
      <c r="AP409" s="202"/>
      <c r="AQ409" s="203">
        <f t="shared" si="210"/>
        <v>0</v>
      </c>
      <c r="AR409" s="202"/>
      <c r="AS409" s="202"/>
      <c r="AT409" s="203">
        <f t="shared" si="211"/>
        <v>0</v>
      </c>
      <c r="AU409" s="202"/>
      <c r="AV409" s="202"/>
      <c r="AW409" s="203">
        <f t="shared" si="212"/>
        <v>0</v>
      </c>
      <c r="AX409" s="202"/>
      <c r="AY409" s="202"/>
      <c r="AZ409" s="203">
        <f t="shared" si="213"/>
        <v>0</v>
      </c>
      <c r="BA409" s="202"/>
      <c r="BB409" s="202"/>
      <c r="BC409" s="203">
        <f t="shared" si="214"/>
        <v>0</v>
      </c>
      <c r="BD409" s="202"/>
      <c r="BE409" s="202"/>
      <c r="BF409" s="203">
        <f t="shared" si="215"/>
        <v>0</v>
      </c>
      <c r="BG409" s="202"/>
      <c r="BH409" s="202"/>
      <c r="BI409" s="203">
        <f t="shared" si="216"/>
        <v>0</v>
      </c>
      <c r="BJ409" s="202"/>
      <c r="BK409" s="202"/>
      <c r="BL409" s="203">
        <f t="shared" si="217"/>
        <v>0</v>
      </c>
      <c r="BM409" s="202"/>
      <c r="BN409" s="202"/>
      <c r="BO409" s="203">
        <f t="shared" si="218"/>
        <v>0</v>
      </c>
      <c r="BP409" s="202"/>
      <c r="BQ409" s="202"/>
      <c r="BR409" s="203">
        <f t="shared" si="219"/>
        <v>0</v>
      </c>
      <c r="BS409" s="202"/>
      <c r="BT409" s="202"/>
      <c r="BU409" s="203">
        <f t="shared" si="220"/>
        <v>0</v>
      </c>
      <c r="BV409" s="202"/>
      <c r="BW409" s="202"/>
      <c r="BX409" s="203">
        <f t="shared" si="221"/>
        <v>0</v>
      </c>
      <c r="BY409" s="202"/>
      <c r="BZ409" s="202"/>
      <c r="CA409" s="203">
        <f t="shared" si="222"/>
        <v>0</v>
      </c>
      <c r="CB409" s="202"/>
      <c r="CC409" s="202"/>
      <c r="CD409" s="203">
        <f t="shared" si="223"/>
        <v>0</v>
      </c>
      <c r="CE409" s="202"/>
      <c r="CF409" s="202"/>
      <c r="CG409" s="203">
        <f t="shared" si="224"/>
        <v>0</v>
      </c>
      <c r="CH409" s="202"/>
      <c r="CI409" s="202"/>
      <c r="CJ409" s="203">
        <f t="shared" si="225"/>
        <v>0</v>
      </c>
    </row>
    <row r="410" spans="2:88" x14ac:dyDescent="0.25">
      <c r="B410" s="180"/>
      <c r="C410" s="180"/>
      <c r="D410" s="181"/>
      <c r="E410" s="38">
        <f t="shared" si="198"/>
        <v>45016</v>
      </c>
      <c r="F410" s="186"/>
      <c r="G410" s="203"/>
      <c r="H410" s="202"/>
      <c r="I410" s="202"/>
      <c r="J410" s="203">
        <f t="shared" ref="J410:J473" si="226">SUM(H410:I410)</f>
        <v>0</v>
      </c>
      <c r="K410" s="202"/>
      <c r="L410" s="202"/>
      <c r="M410" s="203">
        <f t="shared" ref="M410:M473" si="227">SUM(K410:L410)</f>
        <v>0</v>
      </c>
      <c r="N410" s="202"/>
      <c r="O410" s="202"/>
      <c r="P410" s="203">
        <f t="shared" ref="P410:P473" si="228">SUM(N410:O410)</f>
        <v>0</v>
      </c>
      <c r="Q410" s="202"/>
      <c r="R410" s="202"/>
      <c r="S410" s="203">
        <f t="shared" ref="S410:S473" si="229">SUM(Q410:R410)</f>
        <v>0</v>
      </c>
      <c r="T410" s="202"/>
      <c r="U410" s="202"/>
      <c r="V410" s="203">
        <f t="shared" ref="V410:V473" si="230">SUM(T410:U410)</f>
        <v>0</v>
      </c>
      <c r="W410" s="202"/>
      <c r="X410" s="202"/>
      <c r="Y410" s="203">
        <f t="shared" ref="Y410:Y473" si="231">SUM(W410:X410)</f>
        <v>0</v>
      </c>
      <c r="Z410" s="202"/>
      <c r="AA410" s="202"/>
      <c r="AB410" s="203">
        <f t="shared" ref="AB410:AB473" si="232">SUM(Z410:AA410)</f>
        <v>0</v>
      </c>
      <c r="AC410" s="202"/>
      <c r="AD410" s="202"/>
      <c r="AE410" s="203">
        <f t="shared" ref="AE410:AE473" si="233">SUM(AC410:AD410)</f>
        <v>0</v>
      </c>
      <c r="AF410" s="202"/>
      <c r="AG410" s="202"/>
      <c r="AH410" s="203">
        <f t="shared" ref="AH410:AH473" si="234">SUM(AF410:AG410)</f>
        <v>0</v>
      </c>
      <c r="AI410" s="202"/>
      <c r="AJ410" s="202"/>
      <c r="AK410" s="203">
        <f t="shared" ref="AK410:AK473" si="235">SUM(AI410:AJ410)</f>
        <v>0</v>
      </c>
      <c r="AL410" s="202"/>
      <c r="AM410" s="202"/>
      <c r="AN410" s="203">
        <f t="shared" ref="AN410:AN473" si="236">SUM(AL410:AM410)</f>
        <v>0</v>
      </c>
      <c r="AO410" s="202"/>
      <c r="AP410" s="202"/>
      <c r="AQ410" s="203">
        <f t="shared" ref="AQ410:AQ473" si="237">SUM(AO410:AP410)</f>
        <v>0</v>
      </c>
      <c r="AR410" s="202"/>
      <c r="AS410" s="202"/>
      <c r="AT410" s="203">
        <f t="shared" ref="AT410:AT473" si="238">SUM(AR410:AS410)</f>
        <v>0</v>
      </c>
      <c r="AU410" s="202"/>
      <c r="AV410" s="202"/>
      <c r="AW410" s="203">
        <f t="shared" ref="AW410:AW473" si="239">SUM(AU410:AV410)</f>
        <v>0</v>
      </c>
      <c r="AX410" s="202"/>
      <c r="AY410" s="202"/>
      <c r="AZ410" s="203">
        <f t="shared" ref="AZ410:AZ473" si="240">SUM(AX410:AY410)</f>
        <v>0</v>
      </c>
      <c r="BA410" s="202"/>
      <c r="BB410" s="202"/>
      <c r="BC410" s="203">
        <f t="shared" ref="BC410:BC473" si="241">SUM(BA410:BB410)</f>
        <v>0</v>
      </c>
      <c r="BD410" s="202"/>
      <c r="BE410" s="202"/>
      <c r="BF410" s="203">
        <f t="shared" ref="BF410:BF473" si="242">SUM(BD410:BE410)</f>
        <v>0</v>
      </c>
      <c r="BG410" s="202"/>
      <c r="BH410" s="202"/>
      <c r="BI410" s="203">
        <f t="shared" ref="BI410:BI473" si="243">SUM(BG410:BH410)</f>
        <v>0</v>
      </c>
      <c r="BJ410" s="202"/>
      <c r="BK410" s="202"/>
      <c r="BL410" s="203">
        <f t="shared" ref="BL410:BL473" si="244">SUM(BJ410:BK410)</f>
        <v>0</v>
      </c>
      <c r="BM410" s="202"/>
      <c r="BN410" s="202"/>
      <c r="BO410" s="203">
        <f t="shared" ref="BO410:BO473" si="245">SUM(BM410:BN410)</f>
        <v>0</v>
      </c>
      <c r="BP410" s="202"/>
      <c r="BQ410" s="202"/>
      <c r="BR410" s="203">
        <f t="shared" ref="BR410:BR473" si="246">SUM(BP410:BQ410)</f>
        <v>0</v>
      </c>
      <c r="BS410" s="202"/>
      <c r="BT410" s="202"/>
      <c r="BU410" s="203">
        <f t="shared" ref="BU410:BU473" si="247">SUM(BS410:BT410)</f>
        <v>0</v>
      </c>
      <c r="BV410" s="202"/>
      <c r="BW410" s="202"/>
      <c r="BX410" s="203">
        <f t="shared" ref="BX410:BX473" si="248">SUM(BV410:BW410)</f>
        <v>0</v>
      </c>
      <c r="BY410" s="202"/>
      <c r="BZ410" s="202"/>
      <c r="CA410" s="203">
        <f t="shared" ref="CA410:CA473" si="249">SUM(BY410:BZ410)</f>
        <v>0</v>
      </c>
      <c r="CB410" s="202"/>
      <c r="CC410" s="202"/>
      <c r="CD410" s="203">
        <f t="shared" ref="CD410:CD473" si="250">SUM(CB410:CC410)</f>
        <v>0</v>
      </c>
      <c r="CE410" s="202"/>
      <c r="CF410" s="202"/>
      <c r="CG410" s="203">
        <f t="shared" ref="CG410:CG473" si="251">SUM(CE410:CF410)</f>
        <v>0</v>
      </c>
      <c r="CH410" s="202"/>
      <c r="CI410" s="202"/>
      <c r="CJ410" s="203">
        <f t="shared" ref="CJ410:CJ473" si="252">SUM(CH410:CI410)</f>
        <v>0</v>
      </c>
    </row>
    <row r="411" spans="2:88" x14ac:dyDescent="0.25">
      <c r="B411" s="180"/>
      <c r="C411" s="180"/>
      <c r="D411" s="181"/>
      <c r="E411" s="38">
        <f t="shared" si="198"/>
        <v>45016</v>
      </c>
      <c r="F411" s="186"/>
      <c r="G411" s="203"/>
      <c r="H411" s="202"/>
      <c r="I411" s="202"/>
      <c r="J411" s="203">
        <f t="shared" si="226"/>
        <v>0</v>
      </c>
      <c r="K411" s="202"/>
      <c r="L411" s="202"/>
      <c r="M411" s="203">
        <f t="shared" si="227"/>
        <v>0</v>
      </c>
      <c r="N411" s="202"/>
      <c r="O411" s="202"/>
      <c r="P411" s="203">
        <f t="shared" si="228"/>
        <v>0</v>
      </c>
      <c r="Q411" s="202"/>
      <c r="R411" s="202"/>
      <c r="S411" s="203">
        <f t="shared" si="229"/>
        <v>0</v>
      </c>
      <c r="T411" s="202"/>
      <c r="U411" s="202"/>
      <c r="V411" s="203">
        <f t="shared" si="230"/>
        <v>0</v>
      </c>
      <c r="W411" s="202"/>
      <c r="X411" s="202"/>
      <c r="Y411" s="203">
        <f t="shared" si="231"/>
        <v>0</v>
      </c>
      <c r="Z411" s="202"/>
      <c r="AA411" s="202"/>
      <c r="AB411" s="203">
        <f t="shared" si="232"/>
        <v>0</v>
      </c>
      <c r="AC411" s="202"/>
      <c r="AD411" s="202"/>
      <c r="AE411" s="203">
        <f t="shared" si="233"/>
        <v>0</v>
      </c>
      <c r="AF411" s="202"/>
      <c r="AG411" s="202"/>
      <c r="AH411" s="203">
        <f t="shared" si="234"/>
        <v>0</v>
      </c>
      <c r="AI411" s="202"/>
      <c r="AJ411" s="202"/>
      <c r="AK411" s="203">
        <f t="shared" si="235"/>
        <v>0</v>
      </c>
      <c r="AL411" s="202"/>
      <c r="AM411" s="202"/>
      <c r="AN411" s="203">
        <f t="shared" si="236"/>
        <v>0</v>
      </c>
      <c r="AO411" s="202"/>
      <c r="AP411" s="202"/>
      <c r="AQ411" s="203">
        <f t="shared" si="237"/>
        <v>0</v>
      </c>
      <c r="AR411" s="202"/>
      <c r="AS411" s="202"/>
      <c r="AT411" s="203">
        <f t="shared" si="238"/>
        <v>0</v>
      </c>
      <c r="AU411" s="202"/>
      <c r="AV411" s="202"/>
      <c r="AW411" s="203">
        <f t="shared" si="239"/>
        <v>0</v>
      </c>
      <c r="AX411" s="202"/>
      <c r="AY411" s="202"/>
      <c r="AZ411" s="203">
        <f t="shared" si="240"/>
        <v>0</v>
      </c>
      <c r="BA411" s="202"/>
      <c r="BB411" s="202"/>
      <c r="BC411" s="203">
        <f t="shared" si="241"/>
        <v>0</v>
      </c>
      <c r="BD411" s="202"/>
      <c r="BE411" s="202"/>
      <c r="BF411" s="203">
        <f t="shared" si="242"/>
        <v>0</v>
      </c>
      <c r="BG411" s="202"/>
      <c r="BH411" s="202"/>
      <c r="BI411" s="203">
        <f t="shared" si="243"/>
        <v>0</v>
      </c>
      <c r="BJ411" s="202"/>
      <c r="BK411" s="202"/>
      <c r="BL411" s="203">
        <f t="shared" si="244"/>
        <v>0</v>
      </c>
      <c r="BM411" s="202"/>
      <c r="BN411" s="202"/>
      <c r="BO411" s="203">
        <f t="shared" si="245"/>
        <v>0</v>
      </c>
      <c r="BP411" s="202"/>
      <c r="BQ411" s="202"/>
      <c r="BR411" s="203">
        <f t="shared" si="246"/>
        <v>0</v>
      </c>
      <c r="BS411" s="202"/>
      <c r="BT411" s="202"/>
      <c r="BU411" s="203">
        <f t="shared" si="247"/>
        <v>0</v>
      </c>
      <c r="BV411" s="202"/>
      <c r="BW411" s="202"/>
      <c r="BX411" s="203">
        <f t="shared" si="248"/>
        <v>0</v>
      </c>
      <c r="BY411" s="202"/>
      <c r="BZ411" s="202"/>
      <c r="CA411" s="203">
        <f t="shared" si="249"/>
        <v>0</v>
      </c>
      <c r="CB411" s="202"/>
      <c r="CC411" s="202"/>
      <c r="CD411" s="203">
        <f t="shared" si="250"/>
        <v>0</v>
      </c>
      <c r="CE411" s="202"/>
      <c r="CF411" s="202"/>
      <c r="CG411" s="203">
        <f t="shared" si="251"/>
        <v>0</v>
      </c>
      <c r="CH411" s="202"/>
      <c r="CI411" s="202"/>
      <c r="CJ411" s="203">
        <f t="shared" si="252"/>
        <v>0</v>
      </c>
    </row>
    <row r="412" spans="2:88" x14ac:dyDescent="0.25">
      <c r="B412" s="180"/>
      <c r="C412" s="180"/>
      <c r="D412" s="181"/>
      <c r="E412" s="38">
        <f t="shared" si="198"/>
        <v>45016</v>
      </c>
      <c r="F412" s="186"/>
      <c r="G412" s="203"/>
      <c r="H412" s="202"/>
      <c r="I412" s="202"/>
      <c r="J412" s="203">
        <f t="shared" si="226"/>
        <v>0</v>
      </c>
      <c r="K412" s="202"/>
      <c r="L412" s="202"/>
      <c r="M412" s="203">
        <f t="shared" si="227"/>
        <v>0</v>
      </c>
      <c r="N412" s="202"/>
      <c r="O412" s="202"/>
      <c r="P412" s="203">
        <f t="shared" si="228"/>
        <v>0</v>
      </c>
      <c r="Q412" s="202"/>
      <c r="R412" s="202"/>
      <c r="S412" s="203">
        <f t="shared" si="229"/>
        <v>0</v>
      </c>
      <c r="T412" s="202"/>
      <c r="U412" s="202"/>
      <c r="V412" s="203">
        <f t="shared" si="230"/>
        <v>0</v>
      </c>
      <c r="W412" s="202"/>
      <c r="X412" s="202"/>
      <c r="Y412" s="203">
        <f t="shared" si="231"/>
        <v>0</v>
      </c>
      <c r="Z412" s="202"/>
      <c r="AA412" s="202"/>
      <c r="AB412" s="203">
        <f t="shared" si="232"/>
        <v>0</v>
      </c>
      <c r="AC412" s="202"/>
      <c r="AD412" s="202"/>
      <c r="AE412" s="203">
        <f t="shared" si="233"/>
        <v>0</v>
      </c>
      <c r="AF412" s="202"/>
      <c r="AG412" s="202"/>
      <c r="AH412" s="203">
        <f t="shared" si="234"/>
        <v>0</v>
      </c>
      <c r="AI412" s="202"/>
      <c r="AJ412" s="202"/>
      <c r="AK412" s="203">
        <f t="shared" si="235"/>
        <v>0</v>
      </c>
      <c r="AL412" s="202"/>
      <c r="AM412" s="202"/>
      <c r="AN412" s="203">
        <f t="shared" si="236"/>
        <v>0</v>
      </c>
      <c r="AO412" s="202"/>
      <c r="AP412" s="202"/>
      <c r="AQ412" s="203">
        <f t="shared" si="237"/>
        <v>0</v>
      </c>
      <c r="AR412" s="202"/>
      <c r="AS412" s="202"/>
      <c r="AT412" s="203">
        <f t="shared" si="238"/>
        <v>0</v>
      </c>
      <c r="AU412" s="202"/>
      <c r="AV412" s="202"/>
      <c r="AW412" s="203">
        <f t="shared" si="239"/>
        <v>0</v>
      </c>
      <c r="AX412" s="202"/>
      <c r="AY412" s="202"/>
      <c r="AZ412" s="203">
        <f t="shared" si="240"/>
        <v>0</v>
      </c>
      <c r="BA412" s="202"/>
      <c r="BB412" s="202"/>
      <c r="BC412" s="203">
        <f t="shared" si="241"/>
        <v>0</v>
      </c>
      <c r="BD412" s="202"/>
      <c r="BE412" s="202"/>
      <c r="BF412" s="203">
        <f t="shared" si="242"/>
        <v>0</v>
      </c>
      <c r="BG412" s="202"/>
      <c r="BH412" s="202"/>
      <c r="BI412" s="203">
        <f t="shared" si="243"/>
        <v>0</v>
      </c>
      <c r="BJ412" s="202"/>
      <c r="BK412" s="202"/>
      <c r="BL412" s="203">
        <f t="shared" si="244"/>
        <v>0</v>
      </c>
      <c r="BM412" s="202"/>
      <c r="BN412" s="202"/>
      <c r="BO412" s="203">
        <f t="shared" si="245"/>
        <v>0</v>
      </c>
      <c r="BP412" s="202"/>
      <c r="BQ412" s="202"/>
      <c r="BR412" s="203">
        <f t="shared" si="246"/>
        <v>0</v>
      </c>
      <c r="BS412" s="202"/>
      <c r="BT412" s="202"/>
      <c r="BU412" s="203">
        <f t="shared" si="247"/>
        <v>0</v>
      </c>
      <c r="BV412" s="202"/>
      <c r="BW412" s="202"/>
      <c r="BX412" s="203">
        <f t="shared" si="248"/>
        <v>0</v>
      </c>
      <c r="BY412" s="202"/>
      <c r="BZ412" s="202"/>
      <c r="CA412" s="203">
        <f t="shared" si="249"/>
        <v>0</v>
      </c>
      <c r="CB412" s="202"/>
      <c r="CC412" s="202"/>
      <c r="CD412" s="203">
        <f t="shared" si="250"/>
        <v>0</v>
      </c>
      <c r="CE412" s="202"/>
      <c r="CF412" s="202"/>
      <c r="CG412" s="203">
        <f t="shared" si="251"/>
        <v>0</v>
      </c>
      <c r="CH412" s="202"/>
      <c r="CI412" s="202"/>
      <c r="CJ412" s="203">
        <f t="shared" si="252"/>
        <v>0</v>
      </c>
    </row>
    <row r="413" spans="2:88" x14ac:dyDescent="0.25">
      <c r="B413" s="180"/>
      <c r="C413" s="304"/>
      <c r="D413" s="181"/>
      <c r="E413" s="38">
        <f t="shared" si="198"/>
        <v>45016</v>
      </c>
      <c r="F413" s="186"/>
      <c r="G413" s="203"/>
      <c r="H413" s="202"/>
      <c r="I413" s="202"/>
      <c r="J413" s="203">
        <f t="shared" si="226"/>
        <v>0</v>
      </c>
      <c r="K413" s="202"/>
      <c r="L413" s="202"/>
      <c r="M413" s="203">
        <f t="shared" si="227"/>
        <v>0</v>
      </c>
      <c r="N413" s="202"/>
      <c r="O413" s="202"/>
      <c r="P413" s="203">
        <f t="shared" si="228"/>
        <v>0</v>
      </c>
      <c r="Q413" s="202"/>
      <c r="R413" s="202"/>
      <c r="S413" s="203">
        <f t="shared" si="229"/>
        <v>0</v>
      </c>
      <c r="T413" s="202"/>
      <c r="U413" s="202"/>
      <c r="V413" s="203">
        <f t="shared" si="230"/>
        <v>0</v>
      </c>
      <c r="W413" s="202"/>
      <c r="X413" s="202"/>
      <c r="Y413" s="203">
        <f t="shared" si="231"/>
        <v>0</v>
      </c>
      <c r="Z413" s="202"/>
      <c r="AA413" s="202"/>
      <c r="AB413" s="203">
        <f t="shared" si="232"/>
        <v>0</v>
      </c>
      <c r="AC413" s="202"/>
      <c r="AD413" s="202"/>
      <c r="AE413" s="203">
        <f t="shared" si="233"/>
        <v>0</v>
      </c>
      <c r="AF413" s="202"/>
      <c r="AG413" s="202"/>
      <c r="AH413" s="203">
        <f t="shared" si="234"/>
        <v>0</v>
      </c>
      <c r="AI413" s="202"/>
      <c r="AJ413" s="202"/>
      <c r="AK413" s="203">
        <f t="shared" si="235"/>
        <v>0</v>
      </c>
      <c r="AL413" s="202"/>
      <c r="AM413" s="202"/>
      <c r="AN413" s="203">
        <f t="shared" si="236"/>
        <v>0</v>
      </c>
      <c r="AO413" s="202"/>
      <c r="AP413" s="202"/>
      <c r="AQ413" s="203">
        <f t="shared" si="237"/>
        <v>0</v>
      </c>
      <c r="AR413" s="202"/>
      <c r="AS413" s="202"/>
      <c r="AT413" s="203">
        <f t="shared" si="238"/>
        <v>0</v>
      </c>
      <c r="AU413" s="202"/>
      <c r="AV413" s="202"/>
      <c r="AW413" s="203">
        <f t="shared" si="239"/>
        <v>0</v>
      </c>
      <c r="AX413" s="202"/>
      <c r="AY413" s="202"/>
      <c r="AZ413" s="203">
        <f t="shared" si="240"/>
        <v>0</v>
      </c>
      <c r="BA413" s="202"/>
      <c r="BB413" s="202"/>
      <c r="BC413" s="203">
        <f t="shared" si="241"/>
        <v>0</v>
      </c>
      <c r="BD413" s="202"/>
      <c r="BE413" s="202"/>
      <c r="BF413" s="203">
        <f t="shared" si="242"/>
        <v>0</v>
      </c>
      <c r="BG413" s="202"/>
      <c r="BH413" s="202"/>
      <c r="BI413" s="203">
        <f t="shared" si="243"/>
        <v>0</v>
      </c>
      <c r="BJ413" s="202"/>
      <c r="BK413" s="202"/>
      <c r="BL413" s="203">
        <f t="shared" si="244"/>
        <v>0</v>
      </c>
      <c r="BM413" s="202"/>
      <c r="BN413" s="202"/>
      <c r="BO413" s="203">
        <f t="shared" si="245"/>
        <v>0</v>
      </c>
      <c r="BP413" s="202"/>
      <c r="BQ413" s="202"/>
      <c r="BR413" s="203">
        <f t="shared" si="246"/>
        <v>0</v>
      </c>
      <c r="BS413" s="202"/>
      <c r="BT413" s="202"/>
      <c r="BU413" s="203">
        <f t="shared" si="247"/>
        <v>0</v>
      </c>
      <c r="BV413" s="202"/>
      <c r="BW413" s="202"/>
      <c r="BX413" s="203">
        <f t="shared" si="248"/>
        <v>0</v>
      </c>
      <c r="BY413" s="202"/>
      <c r="BZ413" s="202"/>
      <c r="CA413" s="203">
        <f t="shared" si="249"/>
        <v>0</v>
      </c>
      <c r="CB413" s="202"/>
      <c r="CC413" s="202"/>
      <c r="CD413" s="203">
        <f t="shared" si="250"/>
        <v>0</v>
      </c>
      <c r="CE413" s="202"/>
      <c r="CF413" s="202"/>
      <c r="CG413" s="203">
        <f t="shared" si="251"/>
        <v>0</v>
      </c>
      <c r="CH413" s="202"/>
      <c r="CI413" s="202"/>
      <c r="CJ413" s="203">
        <f t="shared" si="252"/>
        <v>0</v>
      </c>
    </row>
    <row r="414" spans="2:88" x14ac:dyDescent="0.25">
      <c r="B414" s="180"/>
      <c r="C414" s="304"/>
      <c r="D414" s="181"/>
      <c r="E414" s="38">
        <f t="shared" si="198"/>
        <v>45016</v>
      </c>
      <c r="F414" s="186"/>
      <c r="G414" s="203"/>
      <c r="H414" s="202"/>
      <c r="I414" s="202"/>
      <c r="J414" s="203">
        <f t="shared" si="226"/>
        <v>0</v>
      </c>
      <c r="K414" s="202"/>
      <c r="L414" s="202"/>
      <c r="M414" s="203">
        <f t="shared" si="227"/>
        <v>0</v>
      </c>
      <c r="N414" s="202"/>
      <c r="O414" s="202"/>
      <c r="P414" s="203">
        <f t="shared" si="228"/>
        <v>0</v>
      </c>
      <c r="Q414" s="202"/>
      <c r="R414" s="202"/>
      <c r="S414" s="203">
        <f t="shared" si="229"/>
        <v>0</v>
      </c>
      <c r="T414" s="202"/>
      <c r="U414" s="202"/>
      <c r="V414" s="203">
        <f t="shared" si="230"/>
        <v>0</v>
      </c>
      <c r="W414" s="202"/>
      <c r="X414" s="202"/>
      <c r="Y414" s="203">
        <f t="shared" si="231"/>
        <v>0</v>
      </c>
      <c r="Z414" s="202"/>
      <c r="AA414" s="202"/>
      <c r="AB414" s="203">
        <f t="shared" si="232"/>
        <v>0</v>
      </c>
      <c r="AC414" s="202"/>
      <c r="AD414" s="202"/>
      <c r="AE414" s="203">
        <f t="shared" si="233"/>
        <v>0</v>
      </c>
      <c r="AF414" s="202"/>
      <c r="AG414" s="202"/>
      <c r="AH414" s="203">
        <f t="shared" si="234"/>
        <v>0</v>
      </c>
      <c r="AI414" s="202"/>
      <c r="AJ414" s="202"/>
      <c r="AK414" s="203">
        <f t="shared" si="235"/>
        <v>0</v>
      </c>
      <c r="AL414" s="202"/>
      <c r="AM414" s="202"/>
      <c r="AN414" s="203">
        <f t="shared" si="236"/>
        <v>0</v>
      </c>
      <c r="AO414" s="202"/>
      <c r="AP414" s="202"/>
      <c r="AQ414" s="203">
        <f t="shared" si="237"/>
        <v>0</v>
      </c>
      <c r="AR414" s="202"/>
      <c r="AS414" s="202"/>
      <c r="AT414" s="203">
        <f t="shared" si="238"/>
        <v>0</v>
      </c>
      <c r="AU414" s="202"/>
      <c r="AV414" s="202"/>
      <c r="AW414" s="203">
        <f t="shared" si="239"/>
        <v>0</v>
      </c>
      <c r="AX414" s="202"/>
      <c r="AY414" s="202"/>
      <c r="AZ414" s="203">
        <f t="shared" si="240"/>
        <v>0</v>
      </c>
      <c r="BA414" s="202"/>
      <c r="BB414" s="202"/>
      <c r="BC414" s="203">
        <f t="shared" si="241"/>
        <v>0</v>
      </c>
      <c r="BD414" s="202"/>
      <c r="BE414" s="202"/>
      <c r="BF414" s="203">
        <f t="shared" si="242"/>
        <v>0</v>
      </c>
      <c r="BG414" s="202"/>
      <c r="BH414" s="202"/>
      <c r="BI414" s="203">
        <f t="shared" si="243"/>
        <v>0</v>
      </c>
      <c r="BJ414" s="202"/>
      <c r="BK414" s="202"/>
      <c r="BL414" s="203">
        <f t="shared" si="244"/>
        <v>0</v>
      </c>
      <c r="BM414" s="202"/>
      <c r="BN414" s="202"/>
      <c r="BO414" s="203">
        <f t="shared" si="245"/>
        <v>0</v>
      </c>
      <c r="BP414" s="202"/>
      <c r="BQ414" s="202"/>
      <c r="BR414" s="203">
        <f t="shared" si="246"/>
        <v>0</v>
      </c>
      <c r="BS414" s="202"/>
      <c r="BT414" s="202"/>
      <c r="BU414" s="203">
        <f t="shared" si="247"/>
        <v>0</v>
      </c>
      <c r="BV414" s="202"/>
      <c r="BW414" s="202"/>
      <c r="BX414" s="203">
        <f t="shared" si="248"/>
        <v>0</v>
      </c>
      <c r="BY414" s="202"/>
      <c r="BZ414" s="202"/>
      <c r="CA414" s="203">
        <f t="shared" si="249"/>
        <v>0</v>
      </c>
      <c r="CB414" s="202"/>
      <c r="CC414" s="202"/>
      <c r="CD414" s="203">
        <f t="shared" si="250"/>
        <v>0</v>
      </c>
      <c r="CE414" s="202"/>
      <c r="CF414" s="202"/>
      <c r="CG414" s="203">
        <f t="shared" si="251"/>
        <v>0</v>
      </c>
      <c r="CH414" s="202"/>
      <c r="CI414" s="202"/>
      <c r="CJ414" s="203">
        <f t="shared" si="252"/>
        <v>0</v>
      </c>
    </row>
    <row r="415" spans="2:88" x14ac:dyDescent="0.25">
      <c r="B415" s="180"/>
      <c r="C415" s="304"/>
      <c r="D415" s="181"/>
      <c r="E415" s="38">
        <f t="shared" si="198"/>
        <v>45016</v>
      </c>
      <c r="F415" s="186"/>
      <c r="G415" s="203"/>
      <c r="H415" s="202"/>
      <c r="I415" s="202"/>
      <c r="J415" s="203">
        <f t="shared" si="226"/>
        <v>0</v>
      </c>
      <c r="K415" s="202"/>
      <c r="L415" s="202"/>
      <c r="M415" s="203">
        <f t="shared" si="227"/>
        <v>0</v>
      </c>
      <c r="N415" s="202"/>
      <c r="O415" s="202"/>
      <c r="P415" s="203">
        <f t="shared" si="228"/>
        <v>0</v>
      </c>
      <c r="Q415" s="202"/>
      <c r="R415" s="202"/>
      <c r="S415" s="203">
        <f t="shared" si="229"/>
        <v>0</v>
      </c>
      <c r="T415" s="202"/>
      <c r="U415" s="202"/>
      <c r="V415" s="203">
        <f t="shared" si="230"/>
        <v>0</v>
      </c>
      <c r="W415" s="202"/>
      <c r="X415" s="202"/>
      <c r="Y415" s="203">
        <f t="shared" si="231"/>
        <v>0</v>
      </c>
      <c r="Z415" s="202"/>
      <c r="AA415" s="202"/>
      <c r="AB415" s="203">
        <f t="shared" si="232"/>
        <v>0</v>
      </c>
      <c r="AC415" s="202"/>
      <c r="AD415" s="202"/>
      <c r="AE415" s="203">
        <f t="shared" si="233"/>
        <v>0</v>
      </c>
      <c r="AF415" s="202"/>
      <c r="AG415" s="202"/>
      <c r="AH415" s="203">
        <f t="shared" si="234"/>
        <v>0</v>
      </c>
      <c r="AI415" s="202"/>
      <c r="AJ415" s="202"/>
      <c r="AK415" s="203">
        <f t="shared" si="235"/>
        <v>0</v>
      </c>
      <c r="AL415" s="202"/>
      <c r="AM415" s="202"/>
      <c r="AN415" s="203">
        <f t="shared" si="236"/>
        <v>0</v>
      </c>
      <c r="AO415" s="202"/>
      <c r="AP415" s="202"/>
      <c r="AQ415" s="203">
        <f t="shared" si="237"/>
        <v>0</v>
      </c>
      <c r="AR415" s="202"/>
      <c r="AS415" s="202"/>
      <c r="AT415" s="203">
        <f t="shared" si="238"/>
        <v>0</v>
      </c>
      <c r="AU415" s="202"/>
      <c r="AV415" s="202"/>
      <c r="AW415" s="203">
        <f t="shared" si="239"/>
        <v>0</v>
      </c>
      <c r="AX415" s="202"/>
      <c r="AY415" s="202"/>
      <c r="AZ415" s="203">
        <f t="shared" si="240"/>
        <v>0</v>
      </c>
      <c r="BA415" s="202"/>
      <c r="BB415" s="202"/>
      <c r="BC415" s="203">
        <f t="shared" si="241"/>
        <v>0</v>
      </c>
      <c r="BD415" s="202"/>
      <c r="BE415" s="202"/>
      <c r="BF415" s="203">
        <f t="shared" si="242"/>
        <v>0</v>
      </c>
      <c r="BG415" s="202"/>
      <c r="BH415" s="202"/>
      <c r="BI415" s="203">
        <f t="shared" si="243"/>
        <v>0</v>
      </c>
      <c r="BJ415" s="202"/>
      <c r="BK415" s="202"/>
      <c r="BL415" s="203">
        <f t="shared" si="244"/>
        <v>0</v>
      </c>
      <c r="BM415" s="202"/>
      <c r="BN415" s="202"/>
      <c r="BO415" s="203">
        <f t="shared" si="245"/>
        <v>0</v>
      </c>
      <c r="BP415" s="202"/>
      <c r="BQ415" s="202"/>
      <c r="BR415" s="203">
        <f t="shared" si="246"/>
        <v>0</v>
      </c>
      <c r="BS415" s="202"/>
      <c r="BT415" s="202"/>
      <c r="BU415" s="203">
        <f t="shared" si="247"/>
        <v>0</v>
      </c>
      <c r="BV415" s="202"/>
      <c r="BW415" s="202"/>
      <c r="BX415" s="203">
        <f t="shared" si="248"/>
        <v>0</v>
      </c>
      <c r="BY415" s="202"/>
      <c r="BZ415" s="202"/>
      <c r="CA415" s="203">
        <f t="shared" si="249"/>
        <v>0</v>
      </c>
      <c r="CB415" s="202"/>
      <c r="CC415" s="202"/>
      <c r="CD415" s="203">
        <f t="shared" si="250"/>
        <v>0</v>
      </c>
      <c r="CE415" s="202"/>
      <c r="CF415" s="202"/>
      <c r="CG415" s="203">
        <f t="shared" si="251"/>
        <v>0</v>
      </c>
      <c r="CH415" s="202"/>
      <c r="CI415" s="202"/>
      <c r="CJ415" s="203">
        <f t="shared" si="252"/>
        <v>0</v>
      </c>
    </row>
    <row r="416" spans="2:88" x14ac:dyDescent="0.25">
      <c r="B416" s="180"/>
      <c r="C416" s="304"/>
      <c r="D416" s="181"/>
      <c r="E416" s="38">
        <f t="shared" si="198"/>
        <v>45016</v>
      </c>
      <c r="F416" s="186"/>
      <c r="G416" s="203"/>
      <c r="H416" s="202"/>
      <c r="I416" s="202"/>
      <c r="J416" s="203">
        <f t="shared" si="226"/>
        <v>0</v>
      </c>
      <c r="K416" s="202"/>
      <c r="L416" s="202"/>
      <c r="M416" s="203">
        <f t="shared" si="227"/>
        <v>0</v>
      </c>
      <c r="N416" s="202"/>
      <c r="O416" s="202"/>
      <c r="P416" s="203">
        <f t="shared" si="228"/>
        <v>0</v>
      </c>
      <c r="Q416" s="202"/>
      <c r="R416" s="202"/>
      <c r="S416" s="203">
        <f t="shared" si="229"/>
        <v>0</v>
      </c>
      <c r="T416" s="202"/>
      <c r="U416" s="202"/>
      <c r="V416" s="203">
        <f t="shared" si="230"/>
        <v>0</v>
      </c>
      <c r="W416" s="202"/>
      <c r="X416" s="202"/>
      <c r="Y416" s="203">
        <f t="shared" si="231"/>
        <v>0</v>
      </c>
      <c r="Z416" s="202"/>
      <c r="AA416" s="202"/>
      <c r="AB416" s="203">
        <f t="shared" si="232"/>
        <v>0</v>
      </c>
      <c r="AC416" s="202"/>
      <c r="AD416" s="202"/>
      <c r="AE416" s="203">
        <f t="shared" si="233"/>
        <v>0</v>
      </c>
      <c r="AF416" s="202"/>
      <c r="AG416" s="202"/>
      <c r="AH416" s="203">
        <f t="shared" si="234"/>
        <v>0</v>
      </c>
      <c r="AI416" s="202"/>
      <c r="AJ416" s="202"/>
      <c r="AK416" s="203">
        <f t="shared" si="235"/>
        <v>0</v>
      </c>
      <c r="AL416" s="202"/>
      <c r="AM416" s="202"/>
      <c r="AN416" s="203">
        <f t="shared" si="236"/>
        <v>0</v>
      </c>
      <c r="AO416" s="202"/>
      <c r="AP416" s="202"/>
      <c r="AQ416" s="203">
        <f t="shared" si="237"/>
        <v>0</v>
      </c>
      <c r="AR416" s="202"/>
      <c r="AS416" s="202"/>
      <c r="AT416" s="203">
        <f t="shared" si="238"/>
        <v>0</v>
      </c>
      <c r="AU416" s="202"/>
      <c r="AV416" s="202"/>
      <c r="AW416" s="203">
        <f t="shared" si="239"/>
        <v>0</v>
      </c>
      <c r="AX416" s="202"/>
      <c r="AY416" s="202"/>
      <c r="AZ416" s="203">
        <f t="shared" si="240"/>
        <v>0</v>
      </c>
      <c r="BA416" s="202"/>
      <c r="BB416" s="202"/>
      <c r="BC416" s="203">
        <f t="shared" si="241"/>
        <v>0</v>
      </c>
      <c r="BD416" s="202"/>
      <c r="BE416" s="202"/>
      <c r="BF416" s="203">
        <f t="shared" si="242"/>
        <v>0</v>
      </c>
      <c r="BG416" s="202"/>
      <c r="BH416" s="202"/>
      <c r="BI416" s="203">
        <f t="shared" si="243"/>
        <v>0</v>
      </c>
      <c r="BJ416" s="202"/>
      <c r="BK416" s="202"/>
      <c r="BL416" s="203">
        <f t="shared" si="244"/>
        <v>0</v>
      </c>
      <c r="BM416" s="202"/>
      <c r="BN416" s="202"/>
      <c r="BO416" s="203">
        <f t="shared" si="245"/>
        <v>0</v>
      </c>
      <c r="BP416" s="202"/>
      <c r="BQ416" s="202"/>
      <c r="BR416" s="203">
        <f t="shared" si="246"/>
        <v>0</v>
      </c>
      <c r="BS416" s="202"/>
      <c r="BT416" s="202"/>
      <c r="BU416" s="203">
        <f t="shared" si="247"/>
        <v>0</v>
      </c>
      <c r="BV416" s="202"/>
      <c r="BW416" s="202"/>
      <c r="BX416" s="203">
        <f t="shared" si="248"/>
        <v>0</v>
      </c>
      <c r="BY416" s="202"/>
      <c r="BZ416" s="202"/>
      <c r="CA416" s="203">
        <f t="shared" si="249"/>
        <v>0</v>
      </c>
      <c r="CB416" s="202"/>
      <c r="CC416" s="202"/>
      <c r="CD416" s="203">
        <f t="shared" si="250"/>
        <v>0</v>
      </c>
      <c r="CE416" s="202"/>
      <c r="CF416" s="202"/>
      <c r="CG416" s="203">
        <f t="shared" si="251"/>
        <v>0</v>
      </c>
      <c r="CH416" s="202"/>
      <c r="CI416" s="202"/>
      <c r="CJ416" s="203">
        <f t="shared" si="252"/>
        <v>0</v>
      </c>
    </row>
    <row r="417" spans="2:88" x14ac:dyDescent="0.25">
      <c r="B417" s="180"/>
      <c r="C417" s="304"/>
      <c r="D417" s="181"/>
      <c r="E417" s="38">
        <f t="shared" si="198"/>
        <v>45016</v>
      </c>
      <c r="F417" s="186"/>
      <c r="G417" s="203"/>
      <c r="H417" s="202"/>
      <c r="I417" s="202"/>
      <c r="J417" s="203">
        <f t="shared" si="226"/>
        <v>0</v>
      </c>
      <c r="K417" s="202"/>
      <c r="L417" s="202"/>
      <c r="M417" s="203">
        <f t="shared" si="227"/>
        <v>0</v>
      </c>
      <c r="N417" s="202"/>
      <c r="O417" s="202"/>
      <c r="P417" s="203">
        <f t="shared" si="228"/>
        <v>0</v>
      </c>
      <c r="Q417" s="202"/>
      <c r="R417" s="202"/>
      <c r="S417" s="203">
        <f t="shared" si="229"/>
        <v>0</v>
      </c>
      <c r="T417" s="202"/>
      <c r="U417" s="202"/>
      <c r="V417" s="203">
        <f t="shared" si="230"/>
        <v>0</v>
      </c>
      <c r="W417" s="202"/>
      <c r="X417" s="202"/>
      <c r="Y417" s="203">
        <f t="shared" si="231"/>
        <v>0</v>
      </c>
      <c r="Z417" s="202"/>
      <c r="AA417" s="202"/>
      <c r="AB417" s="203">
        <f t="shared" si="232"/>
        <v>0</v>
      </c>
      <c r="AC417" s="202"/>
      <c r="AD417" s="202"/>
      <c r="AE417" s="203">
        <f t="shared" si="233"/>
        <v>0</v>
      </c>
      <c r="AF417" s="202"/>
      <c r="AG417" s="202"/>
      <c r="AH417" s="203">
        <f t="shared" si="234"/>
        <v>0</v>
      </c>
      <c r="AI417" s="202"/>
      <c r="AJ417" s="202"/>
      <c r="AK417" s="203">
        <f t="shared" si="235"/>
        <v>0</v>
      </c>
      <c r="AL417" s="202"/>
      <c r="AM417" s="202"/>
      <c r="AN417" s="203">
        <f t="shared" si="236"/>
        <v>0</v>
      </c>
      <c r="AO417" s="202"/>
      <c r="AP417" s="202"/>
      <c r="AQ417" s="203">
        <f t="shared" si="237"/>
        <v>0</v>
      </c>
      <c r="AR417" s="202"/>
      <c r="AS417" s="202"/>
      <c r="AT417" s="203">
        <f t="shared" si="238"/>
        <v>0</v>
      </c>
      <c r="AU417" s="202"/>
      <c r="AV417" s="202"/>
      <c r="AW417" s="203">
        <f t="shared" si="239"/>
        <v>0</v>
      </c>
      <c r="AX417" s="202"/>
      <c r="AY417" s="202"/>
      <c r="AZ417" s="203">
        <f t="shared" si="240"/>
        <v>0</v>
      </c>
      <c r="BA417" s="202"/>
      <c r="BB417" s="202"/>
      <c r="BC417" s="203">
        <f t="shared" si="241"/>
        <v>0</v>
      </c>
      <c r="BD417" s="202"/>
      <c r="BE417" s="202"/>
      <c r="BF417" s="203">
        <f t="shared" si="242"/>
        <v>0</v>
      </c>
      <c r="BG417" s="202"/>
      <c r="BH417" s="202"/>
      <c r="BI417" s="203">
        <f t="shared" si="243"/>
        <v>0</v>
      </c>
      <c r="BJ417" s="202"/>
      <c r="BK417" s="202"/>
      <c r="BL417" s="203">
        <f t="shared" si="244"/>
        <v>0</v>
      </c>
      <c r="BM417" s="202"/>
      <c r="BN417" s="202"/>
      <c r="BO417" s="203">
        <f t="shared" si="245"/>
        <v>0</v>
      </c>
      <c r="BP417" s="202"/>
      <c r="BQ417" s="202"/>
      <c r="BR417" s="203">
        <f t="shared" si="246"/>
        <v>0</v>
      </c>
      <c r="BS417" s="202"/>
      <c r="BT417" s="202"/>
      <c r="BU417" s="203">
        <f t="shared" si="247"/>
        <v>0</v>
      </c>
      <c r="BV417" s="202"/>
      <c r="BW417" s="202"/>
      <c r="BX417" s="203">
        <f t="shared" si="248"/>
        <v>0</v>
      </c>
      <c r="BY417" s="202"/>
      <c r="BZ417" s="202"/>
      <c r="CA417" s="203">
        <f t="shared" si="249"/>
        <v>0</v>
      </c>
      <c r="CB417" s="202"/>
      <c r="CC417" s="202"/>
      <c r="CD417" s="203">
        <f t="shared" si="250"/>
        <v>0</v>
      </c>
      <c r="CE417" s="202"/>
      <c r="CF417" s="202"/>
      <c r="CG417" s="203">
        <f t="shared" si="251"/>
        <v>0</v>
      </c>
      <c r="CH417" s="202"/>
      <c r="CI417" s="202"/>
      <c r="CJ417" s="203">
        <f t="shared" si="252"/>
        <v>0</v>
      </c>
    </row>
    <row r="418" spans="2:88" x14ac:dyDescent="0.25">
      <c r="B418" s="180"/>
      <c r="C418" s="180"/>
      <c r="D418" s="181"/>
      <c r="E418" s="38">
        <f t="shared" si="198"/>
        <v>45016</v>
      </c>
      <c r="F418" s="186"/>
      <c r="G418" s="203"/>
      <c r="H418" s="202"/>
      <c r="I418" s="202"/>
      <c r="J418" s="203">
        <f t="shared" si="226"/>
        <v>0</v>
      </c>
      <c r="K418" s="202"/>
      <c r="L418" s="202"/>
      <c r="M418" s="203">
        <f t="shared" si="227"/>
        <v>0</v>
      </c>
      <c r="N418" s="202"/>
      <c r="O418" s="202"/>
      <c r="P418" s="203">
        <f t="shared" si="228"/>
        <v>0</v>
      </c>
      <c r="Q418" s="202"/>
      <c r="R418" s="202"/>
      <c r="S418" s="203">
        <f t="shared" si="229"/>
        <v>0</v>
      </c>
      <c r="T418" s="202"/>
      <c r="U418" s="202"/>
      <c r="V418" s="203">
        <f t="shared" si="230"/>
        <v>0</v>
      </c>
      <c r="W418" s="202"/>
      <c r="X418" s="202"/>
      <c r="Y418" s="203">
        <f t="shared" si="231"/>
        <v>0</v>
      </c>
      <c r="Z418" s="202"/>
      <c r="AA418" s="202"/>
      <c r="AB418" s="203">
        <f t="shared" si="232"/>
        <v>0</v>
      </c>
      <c r="AC418" s="202"/>
      <c r="AD418" s="202"/>
      <c r="AE418" s="203">
        <f t="shared" si="233"/>
        <v>0</v>
      </c>
      <c r="AF418" s="202"/>
      <c r="AG418" s="202"/>
      <c r="AH418" s="203">
        <f t="shared" si="234"/>
        <v>0</v>
      </c>
      <c r="AI418" s="202"/>
      <c r="AJ418" s="202"/>
      <c r="AK418" s="203">
        <f t="shared" si="235"/>
        <v>0</v>
      </c>
      <c r="AL418" s="202"/>
      <c r="AM418" s="202"/>
      <c r="AN418" s="203">
        <f t="shared" si="236"/>
        <v>0</v>
      </c>
      <c r="AO418" s="202"/>
      <c r="AP418" s="202"/>
      <c r="AQ418" s="203">
        <f t="shared" si="237"/>
        <v>0</v>
      </c>
      <c r="AR418" s="202"/>
      <c r="AS418" s="202"/>
      <c r="AT418" s="203">
        <f t="shared" si="238"/>
        <v>0</v>
      </c>
      <c r="AU418" s="202"/>
      <c r="AV418" s="202"/>
      <c r="AW418" s="203">
        <f t="shared" si="239"/>
        <v>0</v>
      </c>
      <c r="AX418" s="202"/>
      <c r="AY418" s="202"/>
      <c r="AZ418" s="203">
        <f t="shared" si="240"/>
        <v>0</v>
      </c>
      <c r="BA418" s="202"/>
      <c r="BB418" s="202"/>
      <c r="BC418" s="203">
        <f t="shared" si="241"/>
        <v>0</v>
      </c>
      <c r="BD418" s="202"/>
      <c r="BE418" s="202"/>
      <c r="BF418" s="203">
        <f t="shared" si="242"/>
        <v>0</v>
      </c>
      <c r="BG418" s="202"/>
      <c r="BH418" s="202"/>
      <c r="BI418" s="203">
        <f t="shared" si="243"/>
        <v>0</v>
      </c>
      <c r="BJ418" s="202"/>
      <c r="BK418" s="202"/>
      <c r="BL418" s="203">
        <f t="shared" si="244"/>
        <v>0</v>
      </c>
      <c r="BM418" s="202"/>
      <c r="BN418" s="202"/>
      <c r="BO418" s="203">
        <f t="shared" si="245"/>
        <v>0</v>
      </c>
      <c r="BP418" s="202"/>
      <c r="BQ418" s="202"/>
      <c r="BR418" s="203">
        <f t="shared" si="246"/>
        <v>0</v>
      </c>
      <c r="BS418" s="202"/>
      <c r="BT418" s="202"/>
      <c r="BU418" s="203">
        <f t="shared" si="247"/>
        <v>0</v>
      </c>
      <c r="BV418" s="202"/>
      <c r="BW418" s="202"/>
      <c r="BX418" s="203">
        <f t="shared" si="248"/>
        <v>0</v>
      </c>
      <c r="BY418" s="202"/>
      <c r="BZ418" s="202"/>
      <c r="CA418" s="203">
        <f t="shared" si="249"/>
        <v>0</v>
      </c>
      <c r="CB418" s="202"/>
      <c r="CC418" s="202"/>
      <c r="CD418" s="203">
        <f t="shared" si="250"/>
        <v>0</v>
      </c>
      <c r="CE418" s="202"/>
      <c r="CF418" s="202"/>
      <c r="CG418" s="203">
        <f t="shared" si="251"/>
        <v>0</v>
      </c>
      <c r="CH418" s="202"/>
      <c r="CI418" s="202"/>
      <c r="CJ418" s="203">
        <f t="shared" si="252"/>
        <v>0</v>
      </c>
    </row>
    <row r="419" spans="2:88" x14ac:dyDescent="0.25">
      <c r="B419" s="180"/>
      <c r="C419" s="180"/>
      <c r="D419" s="181"/>
      <c r="E419" s="38">
        <f t="shared" si="198"/>
        <v>45016</v>
      </c>
      <c r="F419" s="186"/>
      <c r="G419" s="203"/>
      <c r="H419" s="202"/>
      <c r="I419" s="202"/>
      <c r="J419" s="203">
        <f t="shared" si="226"/>
        <v>0</v>
      </c>
      <c r="K419" s="202"/>
      <c r="L419" s="202"/>
      <c r="M419" s="203">
        <f t="shared" si="227"/>
        <v>0</v>
      </c>
      <c r="N419" s="202"/>
      <c r="O419" s="202"/>
      <c r="P419" s="203">
        <f t="shared" si="228"/>
        <v>0</v>
      </c>
      <c r="Q419" s="202"/>
      <c r="R419" s="202"/>
      <c r="S419" s="203">
        <f t="shared" si="229"/>
        <v>0</v>
      </c>
      <c r="T419" s="202"/>
      <c r="U419" s="202"/>
      <c r="V419" s="203">
        <f t="shared" si="230"/>
        <v>0</v>
      </c>
      <c r="W419" s="202"/>
      <c r="X419" s="202"/>
      <c r="Y419" s="203">
        <f t="shared" si="231"/>
        <v>0</v>
      </c>
      <c r="Z419" s="202"/>
      <c r="AA419" s="202"/>
      <c r="AB419" s="203">
        <f t="shared" si="232"/>
        <v>0</v>
      </c>
      <c r="AC419" s="202"/>
      <c r="AD419" s="202"/>
      <c r="AE419" s="203">
        <f t="shared" si="233"/>
        <v>0</v>
      </c>
      <c r="AF419" s="202"/>
      <c r="AG419" s="202"/>
      <c r="AH419" s="203">
        <f t="shared" si="234"/>
        <v>0</v>
      </c>
      <c r="AI419" s="202"/>
      <c r="AJ419" s="202"/>
      <c r="AK419" s="203">
        <f t="shared" si="235"/>
        <v>0</v>
      </c>
      <c r="AL419" s="202"/>
      <c r="AM419" s="202"/>
      <c r="AN419" s="203">
        <f t="shared" si="236"/>
        <v>0</v>
      </c>
      <c r="AO419" s="202"/>
      <c r="AP419" s="202"/>
      <c r="AQ419" s="203">
        <f t="shared" si="237"/>
        <v>0</v>
      </c>
      <c r="AR419" s="202"/>
      <c r="AS419" s="202"/>
      <c r="AT419" s="203">
        <f t="shared" si="238"/>
        <v>0</v>
      </c>
      <c r="AU419" s="202"/>
      <c r="AV419" s="202"/>
      <c r="AW419" s="203">
        <f t="shared" si="239"/>
        <v>0</v>
      </c>
      <c r="AX419" s="202"/>
      <c r="AY419" s="202"/>
      <c r="AZ419" s="203">
        <f t="shared" si="240"/>
        <v>0</v>
      </c>
      <c r="BA419" s="202"/>
      <c r="BB419" s="202"/>
      <c r="BC419" s="203">
        <f t="shared" si="241"/>
        <v>0</v>
      </c>
      <c r="BD419" s="202"/>
      <c r="BE419" s="202"/>
      <c r="BF419" s="203">
        <f t="shared" si="242"/>
        <v>0</v>
      </c>
      <c r="BG419" s="202"/>
      <c r="BH419" s="202"/>
      <c r="BI419" s="203">
        <f t="shared" si="243"/>
        <v>0</v>
      </c>
      <c r="BJ419" s="202"/>
      <c r="BK419" s="202"/>
      <c r="BL419" s="203">
        <f t="shared" si="244"/>
        <v>0</v>
      </c>
      <c r="BM419" s="202"/>
      <c r="BN419" s="202"/>
      <c r="BO419" s="203">
        <f t="shared" si="245"/>
        <v>0</v>
      </c>
      <c r="BP419" s="202"/>
      <c r="BQ419" s="202"/>
      <c r="BR419" s="203">
        <f t="shared" si="246"/>
        <v>0</v>
      </c>
      <c r="BS419" s="202"/>
      <c r="BT419" s="202"/>
      <c r="BU419" s="203">
        <f t="shared" si="247"/>
        <v>0</v>
      </c>
      <c r="BV419" s="202"/>
      <c r="BW419" s="202"/>
      <c r="BX419" s="203">
        <f t="shared" si="248"/>
        <v>0</v>
      </c>
      <c r="BY419" s="202"/>
      <c r="BZ419" s="202"/>
      <c r="CA419" s="203">
        <f t="shared" si="249"/>
        <v>0</v>
      </c>
      <c r="CB419" s="202"/>
      <c r="CC419" s="202"/>
      <c r="CD419" s="203">
        <f t="shared" si="250"/>
        <v>0</v>
      </c>
      <c r="CE419" s="202"/>
      <c r="CF419" s="202"/>
      <c r="CG419" s="203">
        <f t="shared" si="251"/>
        <v>0</v>
      </c>
      <c r="CH419" s="202"/>
      <c r="CI419" s="202"/>
      <c r="CJ419" s="203">
        <f t="shared" si="252"/>
        <v>0</v>
      </c>
    </row>
    <row r="420" spans="2:88" x14ac:dyDescent="0.25">
      <c r="B420" s="180"/>
      <c r="C420" s="180"/>
      <c r="D420" s="181"/>
      <c r="E420" s="38">
        <f t="shared" si="198"/>
        <v>45016</v>
      </c>
      <c r="F420" s="186"/>
      <c r="G420" s="203"/>
      <c r="H420" s="202"/>
      <c r="I420" s="202"/>
      <c r="J420" s="203">
        <f t="shared" si="226"/>
        <v>0</v>
      </c>
      <c r="K420" s="202"/>
      <c r="L420" s="202"/>
      <c r="M420" s="203">
        <f t="shared" si="227"/>
        <v>0</v>
      </c>
      <c r="N420" s="202"/>
      <c r="O420" s="202"/>
      <c r="P420" s="203">
        <f t="shared" si="228"/>
        <v>0</v>
      </c>
      <c r="Q420" s="202"/>
      <c r="R420" s="202"/>
      <c r="S420" s="203">
        <f t="shared" si="229"/>
        <v>0</v>
      </c>
      <c r="T420" s="202"/>
      <c r="U420" s="202"/>
      <c r="V420" s="203">
        <f t="shared" si="230"/>
        <v>0</v>
      </c>
      <c r="W420" s="202"/>
      <c r="X420" s="202"/>
      <c r="Y420" s="203">
        <f t="shared" si="231"/>
        <v>0</v>
      </c>
      <c r="Z420" s="202"/>
      <c r="AA420" s="202"/>
      <c r="AB420" s="203">
        <f t="shared" si="232"/>
        <v>0</v>
      </c>
      <c r="AC420" s="202"/>
      <c r="AD420" s="202"/>
      <c r="AE420" s="203">
        <f t="shared" si="233"/>
        <v>0</v>
      </c>
      <c r="AF420" s="202"/>
      <c r="AG420" s="202"/>
      <c r="AH420" s="203">
        <f t="shared" si="234"/>
        <v>0</v>
      </c>
      <c r="AI420" s="202"/>
      <c r="AJ420" s="202"/>
      <c r="AK420" s="203">
        <f t="shared" si="235"/>
        <v>0</v>
      </c>
      <c r="AL420" s="202"/>
      <c r="AM420" s="202"/>
      <c r="AN420" s="203">
        <f t="shared" si="236"/>
        <v>0</v>
      </c>
      <c r="AO420" s="202"/>
      <c r="AP420" s="202"/>
      <c r="AQ420" s="203">
        <f t="shared" si="237"/>
        <v>0</v>
      </c>
      <c r="AR420" s="202"/>
      <c r="AS420" s="202"/>
      <c r="AT420" s="203">
        <f t="shared" si="238"/>
        <v>0</v>
      </c>
      <c r="AU420" s="202"/>
      <c r="AV420" s="202"/>
      <c r="AW420" s="203">
        <f t="shared" si="239"/>
        <v>0</v>
      </c>
      <c r="AX420" s="202"/>
      <c r="AY420" s="202"/>
      <c r="AZ420" s="203">
        <f t="shared" si="240"/>
        <v>0</v>
      </c>
      <c r="BA420" s="202"/>
      <c r="BB420" s="202"/>
      <c r="BC420" s="203">
        <f t="shared" si="241"/>
        <v>0</v>
      </c>
      <c r="BD420" s="202"/>
      <c r="BE420" s="202"/>
      <c r="BF420" s="203">
        <f t="shared" si="242"/>
        <v>0</v>
      </c>
      <c r="BG420" s="202"/>
      <c r="BH420" s="202"/>
      <c r="BI420" s="203">
        <f t="shared" si="243"/>
        <v>0</v>
      </c>
      <c r="BJ420" s="202"/>
      <c r="BK420" s="202"/>
      <c r="BL420" s="203">
        <f t="shared" si="244"/>
        <v>0</v>
      </c>
      <c r="BM420" s="202"/>
      <c r="BN420" s="202"/>
      <c r="BO420" s="203">
        <f t="shared" si="245"/>
        <v>0</v>
      </c>
      <c r="BP420" s="202"/>
      <c r="BQ420" s="202"/>
      <c r="BR420" s="203">
        <f t="shared" si="246"/>
        <v>0</v>
      </c>
      <c r="BS420" s="202"/>
      <c r="BT420" s="202"/>
      <c r="BU420" s="203">
        <f t="shared" si="247"/>
        <v>0</v>
      </c>
      <c r="BV420" s="202"/>
      <c r="BW420" s="202"/>
      <c r="BX420" s="203">
        <f t="shared" si="248"/>
        <v>0</v>
      </c>
      <c r="BY420" s="202"/>
      <c r="BZ420" s="202"/>
      <c r="CA420" s="203">
        <f t="shared" si="249"/>
        <v>0</v>
      </c>
      <c r="CB420" s="202"/>
      <c r="CC420" s="202"/>
      <c r="CD420" s="203">
        <f t="shared" si="250"/>
        <v>0</v>
      </c>
      <c r="CE420" s="202"/>
      <c r="CF420" s="202"/>
      <c r="CG420" s="203">
        <f t="shared" si="251"/>
        <v>0</v>
      </c>
      <c r="CH420" s="202"/>
      <c r="CI420" s="202"/>
      <c r="CJ420" s="203">
        <f t="shared" si="252"/>
        <v>0</v>
      </c>
    </row>
    <row r="421" spans="2:88" x14ac:dyDescent="0.25">
      <c r="B421" s="180"/>
      <c r="C421" s="180"/>
      <c r="D421" s="181"/>
      <c r="E421" s="38">
        <f t="shared" si="198"/>
        <v>45016</v>
      </c>
      <c r="F421" s="186"/>
      <c r="G421" s="203"/>
      <c r="H421" s="202"/>
      <c r="I421" s="202"/>
      <c r="J421" s="203">
        <f t="shared" si="226"/>
        <v>0</v>
      </c>
      <c r="K421" s="202"/>
      <c r="L421" s="202"/>
      <c r="M421" s="203">
        <f t="shared" si="227"/>
        <v>0</v>
      </c>
      <c r="N421" s="202"/>
      <c r="O421" s="202"/>
      <c r="P421" s="203">
        <f t="shared" si="228"/>
        <v>0</v>
      </c>
      <c r="Q421" s="202"/>
      <c r="R421" s="202"/>
      <c r="S421" s="203">
        <f t="shared" si="229"/>
        <v>0</v>
      </c>
      <c r="T421" s="202"/>
      <c r="U421" s="202"/>
      <c r="V421" s="203">
        <f t="shared" si="230"/>
        <v>0</v>
      </c>
      <c r="W421" s="202"/>
      <c r="X421" s="202"/>
      <c r="Y421" s="203">
        <f t="shared" si="231"/>
        <v>0</v>
      </c>
      <c r="Z421" s="202"/>
      <c r="AA421" s="202"/>
      <c r="AB421" s="203">
        <f t="shared" si="232"/>
        <v>0</v>
      </c>
      <c r="AC421" s="202"/>
      <c r="AD421" s="202"/>
      <c r="AE421" s="203">
        <f t="shared" si="233"/>
        <v>0</v>
      </c>
      <c r="AF421" s="202"/>
      <c r="AG421" s="202"/>
      <c r="AH421" s="203">
        <f t="shared" si="234"/>
        <v>0</v>
      </c>
      <c r="AI421" s="202"/>
      <c r="AJ421" s="202"/>
      <c r="AK421" s="203">
        <f t="shared" si="235"/>
        <v>0</v>
      </c>
      <c r="AL421" s="202"/>
      <c r="AM421" s="202"/>
      <c r="AN421" s="203">
        <f t="shared" si="236"/>
        <v>0</v>
      </c>
      <c r="AO421" s="202"/>
      <c r="AP421" s="202"/>
      <c r="AQ421" s="203">
        <f t="shared" si="237"/>
        <v>0</v>
      </c>
      <c r="AR421" s="202"/>
      <c r="AS421" s="202"/>
      <c r="AT421" s="203">
        <f t="shared" si="238"/>
        <v>0</v>
      </c>
      <c r="AU421" s="202"/>
      <c r="AV421" s="202"/>
      <c r="AW421" s="203">
        <f t="shared" si="239"/>
        <v>0</v>
      </c>
      <c r="AX421" s="202"/>
      <c r="AY421" s="202"/>
      <c r="AZ421" s="203">
        <f t="shared" si="240"/>
        <v>0</v>
      </c>
      <c r="BA421" s="202"/>
      <c r="BB421" s="202"/>
      <c r="BC421" s="203">
        <f t="shared" si="241"/>
        <v>0</v>
      </c>
      <c r="BD421" s="202"/>
      <c r="BE421" s="202"/>
      <c r="BF421" s="203">
        <f t="shared" si="242"/>
        <v>0</v>
      </c>
      <c r="BG421" s="202"/>
      <c r="BH421" s="202"/>
      <c r="BI421" s="203">
        <f t="shared" si="243"/>
        <v>0</v>
      </c>
      <c r="BJ421" s="202"/>
      <c r="BK421" s="202"/>
      <c r="BL421" s="203">
        <f t="shared" si="244"/>
        <v>0</v>
      </c>
      <c r="BM421" s="202"/>
      <c r="BN421" s="202"/>
      <c r="BO421" s="203">
        <f t="shared" si="245"/>
        <v>0</v>
      </c>
      <c r="BP421" s="202"/>
      <c r="BQ421" s="202"/>
      <c r="BR421" s="203">
        <f t="shared" si="246"/>
        <v>0</v>
      </c>
      <c r="BS421" s="202"/>
      <c r="BT421" s="202"/>
      <c r="BU421" s="203">
        <f t="shared" si="247"/>
        <v>0</v>
      </c>
      <c r="BV421" s="202"/>
      <c r="BW421" s="202"/>
      <c r="BX421" s="203">
        <f t="shared" si="248"/>
        <v>0</v>
      </c>
      <c r="BY421" s="202"/>
      <c r="BZ421" s="202"/>
      <c r="CA421" s="203">
        <f t="shared" si="249"/>
        <v>0</v>
      </c>
      <c r="CB421" s="202"/>
      <c r="CC421" s="202"/>
      <c r="CD421" s="203">
        <f t="shared" si="250"/>
        <v>0</v>
      </c>
      <c r="CE421" s="202"/>
      <c r="CF421" s="202"/>
      <c r="CG421" s="203">
        <f t="shared" si="251"/>
        <v>0</v>
      </c>
      <c r="CH421" s="202"/>
      <c r="CI421" s="202"/>
      <c r="CJ421" s="203">
        <f t="shared" si="252"/>
        <v>0</v>
      </c>
    </row>
    <row r="422" spans="2:88" x14ac:dyDescent="0.25">
      <c r="B422" s="180"/>
      <c r="C422" s="180"/>
      <c r="D422" s="181"/>
      <c r="E422" s="38">
        <f t="shared" si="198"/>
        <v>45016</v>
      </c>
      <c r="F422" s="186"/>
      <c r="G422" s="203"/>
      <c r="H422" s="202"/>
      <c r="I422" s="202"/>
      <c r="J422" s="203">
        <f t="shared" si="226"/>
        <v>0</v>
      </c>
      <c r="K422" s="202"/>
      <c r="L422" s="202"/>
      <c r="M422" s="203">
        <f t="shared" si="227"/>
        <v>0</v>
      </c>
      <c r="N422" s="202"/>
      <c r="O422" s="202"/>
      <c r="P422" s="203">
        <f t="shared" si="228"/>
        <v>0</v>
      </c>
      <c r="Q422" s="202"/>
      <c r="R422" s="202"/>
      <c r="S422" s="203">
        <f t="shared" si="229"/>
        <v>0</v>
      </c>
      <c r="T422" s="202"/>
      <c r="U422" s="202"/>
      <c r="V422" s="203">
        <f t="shared" si="230"/>
        <v>0</v>
      </c>
      <c r="W422" s="202"/>
      <c r="X422" s="202"/>
      <c r="Y422" s="203">
        <f t="shared" si="231"/>
        <v>0</v>
      </c>
      <c r="Z422" s="202"/>
      <c r="AA422" s="202"/>
      <c r="AB422" s="203">
        <f t="shared" si="232"/>
        <v>0</v>
      </c>
      <c r="AC422" s="202"/>
      <c r="AD422" s="202"/>
      <c r="AE422" s="203">
        <f t="shared" si="233"/>
        <v>0</v>
      </c>
      <c r="AF422" s="202"/>
      <c r="AG422" s="202"/>
      <c r="AH422" s="203">
        <f t="shared" si="234"/>
        <v>0</v>
      </c>
      <c r="AI422" s="202"/>
      <c r="AJ422" s="202"/>
      <c r="AK422" s="203">
        <f t="shared" si="235"/>
        <v>0</v>
      </c>
      <c r="AL422" s="202"/>
      <c r="AM422" s="202"/>
      <c r="AN422" s="203">
        <f t="shared" si="236"/>
        <v>0</v>
      </c>
      <c r="AO422" s="202"/>
      <c r="AP422" s="202"/>
      <c r="AQ422" s="203">
        <f t="shared" si="237"/>
        <v>0</v>
      </c>
      <c r="AR422" s="202"/>
      <c r="AS422" s="202"/>
      <c r="AT422" s="203">
        <f t="shared" si="238"/>
        <v>0</v>
      </c>
      <c r="AU422" s="202"/>
      <c r="AV422" s="202"/>
      <c r="AW422" s="203">
        <f t="shared" si="239"/>
        <v>0</v>
      </c>
      <c r="AX422" s="202"/>
      <c r="AY422" s="202"/>
      <c r="AZ422" s="203">
        <f t="shared" si="240"/>
        <v>0</v>
      </c>
      <c r="BA422" s="202"/>
      <c r="BB422" s="202"/>
      <c r="BC422" s="203">
        <f t="shared" si="241"/>
        <v>0</v>
      </c>
      <c r="BD422" s="202"/>
      <c r="BE422" s="202"/>
      <c r="BF422" s="203">
        <f t="shared" si="242"/>
        <v>0</v>
      </c>
      <c r="BG422" s="202"/>
      <c r="BH422" s="202"/>
      <c r="BI422" s="203">
        <f t="shared" si="243"/>
        <v>0</v>
      </c>
      <c r="BJ422" s="202"/>
      <c r="BK422" s="202"/>
      <c r="BL422" s="203">
        <f t="shared" si="244"/>
        <v>0</v>
      </c>
      <c r="BM422" s="202"/>
      <c r="BN422" s="202"/>
      <c r="BO422" s="203">
        <f t="shared" si="245"/>
        <v>0</v>
      </c>
      <c r="BP422" s="202"/>
      <c r="BQ422" s="202"/>
      <c r="BR422" s="203">
        <f t="shared" si="246"/>
        <v>0</v>
      </c>
      <c r="BS422" s="202"/>
      <c r="BT422" s="202"/>
      <c r="BU422" s="203">
        <f t="shared" si="247"/>
        <v>0</v>
      </c>
      <c r="BV422" s="202"/>
      <c r="BW422" s="202"/>
      <c r="BX422" s="203">
        <f t="shared" si="248"/>
        <v>0</v>
      </c>
      <c r="BY422" s="202"/>
      <c r="BZ422" s="202"/>
      <c r="CA422" s="203">
        <f t="shared" si="249"/>
        <v>0</v>
      </c>
      <c r="CB422" s="202"/>
      <c r="CC422" s="202"/>
      <c r="CD422" s="203">
        <f t="shared" si="250"/>
        <v>0</v>
      </c>
      <c r="CE422" s="202"/>
      <c r="CF422" s="202"/>
      <c r="CG422" s="203">
        <f t="shared" si="251"/>
        <v>0</v>
      </c>
      <c r="CH422" s="202"/>
      <c r="CI422" s="202"/>
      <c r="CJ422" s="203">
        <f t="shared" si="252"/>
        <v>0</v>
      </c>
    </row>
    <row r="423" spans="2:88" x14ac:dyDescent="0.25">
      <c r="B423" s="180"/>
      <c r="C423" s="180"/>
      <c r="D423" s="181"/>
      <c r="E423" s="38">
        <f t="shared" si="198"/>
        <v>45016</v>
      </c>
      <c r="F423" s="186"/>
      <c r="G423" s="203"/>
      <c r="H423" s="202"/>
      <c r="I423" s="202"/>
      <c r="J423" s="203">
        <f t="shared" si="226"/>
        <v>0</v>
      </c>
      <c r="K423" s="202"/>
      <c r="L423" s="202"/>
      <c r="M423" s="203">
        <f t="shared" si="227"/>
        <v>0</v>
      </c>
      <c r="N423" s="202"/>
      <c r="O423" s="202"/>
      <c r="P423" s="203">
        <f t="shared" si="228"/>
        <v>0</v>
      </c>
      <c r="Q423" s="202"/>
      <c r="R423" s="202"/>
      <c r="S423" s="203">
        <f t="shared" si="229"/>
        <v>0</v>
      </c>
      <c r="T423" s="202"/>
      <c r="U423" s="202"/>
      <c r="V423" s="203">
        <f t="shared" si="230"/>
        <v>0</v>
      </c>
      <c r="W423" s="202"/>
      <c r="X423" s="202"/>
      <c r="Y423" s="203">
        <f t="shared" si="231"/>
        <v>0</v>
      </c>
      <c r="Z423" s="202"/>
      <c r="AA423" s="202"/>
      <c r="AB423" s="203">
        <f t="shared" si="232"/>
        <v>0</v>
      </c>
      <c r="AC423" s="202"/>
      <c r="AD423" s="202"/>
      <c r="AE423" s="203">
        <f t="shared" si="233"/>
        <v>0</v>
      </c>
      <c r="AF423" s="202"/>
      <c r="AG423" s="202"/>
      <c r="AH423" s="203">
        <f t="shared" si="234"/>
        <v>0</v>
      </c>
      <c r="AI423" s="202"/>
      <c r="AJ423" s="202"/>
      <c r="AK423" s="203">
        <f t="shared" si="235"/>
        <v>0</v>
      </c>
      <c r="AL423" s="202"/>
      <c r="AM423" s="202"/>
      <c r="AN423" s="203">
        <f t="shared" si="236"/>
        <v>0</v>
      </c>
      <c r="AO423" s="202"/>
      <c r="AP423" s="202"/>
      <c r="AQ423" s="203">
        <f t="shared" si="237"/>
        <v>0</v>
      </c>
      <c r="AR423" s="202"/>
      <c r="AS423" s="202"/>
      <c r="AT423" s="203">
        <f t="shared" si="238"/>
        <v>0</v>
      </c>
      <c r="AU423" s="202"/>
      <c r="AV423" s="202"/>
      <c r="AW423" s="203">
        <f t="shared" si="239"/>
        <v>0</v>
      </c>
      <c r="AX423" s="202"/>
      <c r="AY423" s="202"/>
      <c r="AZ423" s="203">
        <f t="shared" si="240"/>
        <v>0</v>
      </c>
      <c r="BA423" s="202"/>
      <c r="BB423" s="202"/>
      <c r="BC423" s="203">
        <f t="shared" si="241"/>
        <v>0</v>
      </c>
      <c r="BD423" s="202"/>
      <c r="BE423" s="202"/>
      <c r="BF423" s="203">
        <f t="shared" si="242"/>
        <v>0</v>
      </c>
      <c r="BG423" s="202"/>
      <c r="BH423" s="202"/>
      <c r="BI423" s="203">
        <f t="shared" si="243"/>
        <v>0</v>
      </c>
      <c r="BJ423" s="202"/>
      <c r="BK423" s="202"/>
      <c r="BL423" s="203">
        <f t="shared" si="244"/>
        <v>0</v>
      </c>
      <c r="BM423" s="202"/>
      <c r="BN423" s="202"/>
      <c r="BO423" s="203">
        <f t="shared" si="245"/>
        <v>0</v>
      </c>
      <c r="BP423" s="202"/>
      <c r="BQ423" s="202"/>
      <c r="BR423" s="203">
        <f t="shared" si="246"/>
        <v>0</v>
      </c>
      <c r="BS423" s="202"/>
      <c r="BT423" s="202"/>
      <c r="BU423" s="203">
        <f t="shared" si="247"/>
        <v>0</v>
      </c>
      <c r="BV423" s="202"/>
      <c r="BW423" s="202"/>
      <c r="BX423" s="203">
        <f t="shared" si="248"/>
        <v>0</v>
      </c>
      <c r="BY423" s="202"/>
      <c r="BZ423" s="202"/>
      <c r="CA423" s="203">
        <f t="shared" si="249"/>
        <v>0</v>
      </c>
      <c r="CB423" s="202"/>
      <c r="CC423" s="202"/>
      <c r="CD423" s="203">
        <f t="shared" si="250"/>
        <v>0</v>
      </c>
      <c r="CE423" s="202"/>
      <c r="CF423" s="202"/>
      <c r="CG423" s="203">
        <f t="shared" si="251"/>
        <v>0</v>
      </c>
      <c r="CH423" s="202"/>
      <c r="CI423" s="202"/>
      <c r="CJ423" s="203">
        <f t="shared" si="252"/>
        <v>0</v>
      </c>
    </row>
    <row r="424" spans="2:88" x14ac:dyDescent="0.25">
      <c r="B424" s="180"/>
      <c r="C424" s="180"/>
      <c r="D424" s="181"/>
      <c r="E424" s="38">
        <f t="shared" si="198"/>
        <v>45016</v>
      </c>
      <c r="F424" s="186"/>
      <c r="G424" s="203"/>
      <c r="H424" s="202"/>
      <c r="I424" s="202"/>
      <c r="J424" s="203">
        <f t="shared" si="226"/>
        <v>0</v>
      </c>
      <c r="K424" s="202"/>
      <c r="L424" s="202"/>
      <c r="M424" s="203">
        <f t="shared" si="227"/>
        <v>0</v>
      </c>
      <c r="N424" s="202"/>
      <c r="O424" s="202"/>
      <c r="P424" s="203">
        <f t="shared" si="228"/>
        <v>0</v>
      </c>
      <c r="Q424" s="202"/>
      <c r="R424" s="202"/>
      <c r="S424" s="203">
        <f t="shared" si="229"/>
        <v>0</v>
      </c>
      <c r="T424" s="202"/>
      <c r="U424" s="202"/>
      <c r="V424" s="203">
        <f t="shared" si="230"/>
        <v>0</v>
      </c>
      <c r="W424" s="202"/>
      <c r="X424" s="202"/>
      <c r="Y424" s="203">
        <f t="shared" si="231"/>
        <v>0</v>
      </c>
      <c r="Z424" s="202"/>
      <c r="AA424" s="202"/>
      <c r="AB424" s="203">
        <f t="shared" si="232"/>
        <v>0</v>
      </c>
      <c r="AC424" s="202"/>
      <c r="AD424" s="202"/>
      <c r="AE424" s="203">
        <f t="shared" si="233"/>
        <v>0</v>
      </c>
      <c r="AF424" s="202"/>
      <c r="AG424" s="202"/>
      <c r="AH424" s="203">
        <f t="shared" si="234"/>
        <v>0</v>
      </c>
      <c r="AI424" s="202"/>
      <c r="AJ424" s="202"/>
      <c r="AK424" s="203">
        <f t="shared" si="235"/>
        <v>0</v>
      </c>
      <c r="AL424" s="202"/>
      <c r="AM424" s="202"/>
      <c r="AN424" s="203">
        <f t="shared" si="236"/>
        <v>0</v>
      </c>
      <c r="AO424" s="202"/>
      <c r="AP424" s="202"/>
      <c r="AQ424" s="203">
        <f t="shared" si="237"/>
        <v>0</v>
      </c>
      <c r="AR424" s="202"/>
      <c r="AS424" s="202"/>
      <c r="AT424" s="203">
        <f t="shared" si="238"/>
        <v>0</v>
      </c>
      <c r="AU424" s="202"/>
      <c r="AV424" s="202"/>
      <c r="AW424" s="203">
        <f t="shared" si="239"/>
        <v>0</v>
      </c>
      <c r="AX424" s="202"/>
      <c r="AY424" s="202"/>
      <c r="AZ424" s="203">
        <f t="shared" si="240"/>
        <v>0</v>
      </c>
      <c r="BA424" s="202"/>
      <c r="BB424" s="202"/>
      <c r="BC424" s="203">
        <f t="shared" si="241"/>
        <v>0</v>
      </c>
      <c r="BD424" s="202"/>
      <c r="BE424" s="202"/>
      <c r="BF424" s="203">
        <f t="shared" si="242"/>
        <v>0</v>
      </c>
      <c r="BG424" s="202"/>
      <c r="BH424" s="202"/>
      <c r="BI424" s="203">
        <f t="shared" si="243"/>
        <v>0</v>
      </c>
      <c r="BJ424" s="202"/>
      <c r="BK424" s="202"/>
      <c r="BL424" s="203">
        <f t="shared" si="244"/>
        <v>0</v>
      </c>
      <c r="BM424" s="202"/>
      <c r="BN424" s="202"/>
      <c r="BO424" s="203">
        <f t="shared" si="245"/>
        <v>0</v>
      </c>
      <c r="BP424" s="202"/>
      <c r="BQ424" s="202"/>
      <c r="BR424" s="203">
        <f t="shared" si="246"/>
        <v>0</v>
      </c>
      <c r="BS424" s="202"/>
      <c r="BT424" s="202"/>
      <c r="BU424" s="203">
        <f t="shared" si="247"/>
        <v>0</v>
      </c>
      <c r="BV424" s="202"/>
      <c r="BW424" s="202"/>
      <c r="BX424" s="203">
        <f t="shared" si="248"/>
        <v>0</v>
      </c>
      <c r="BY424" s="202"/>
      <c r="BZ424" s="202"/>
      <c r="CA424" s="203">
        <f t="shared" si="249"/>
        <v>0</v>
      </c>
      <c r="CB424" s="202"/>
      <c r="CC424" s="202"/>
      <c r="CD424" s="203">
        <f t="shared" si="250"/>
        <v>0</v>
      </c>
      <c r="CE424" s="202"/>
      <c r="CF424" s="202"/>
      <c r="CG424" s="203">
        <f t="shared" si="251"/>
        <v>0</v>
      </c>
      <c r="CH424" s="202"/>
      <c r="CI424" s="202"/>
      <c r="CJ424" s="203">
        <f t="shared" si="252"/>
        <v>0</v>
      </c>
    </row>
    <row r="425" spans="2:88" x14ac:dyDescent="0.25">
      <c r="B425" s="180"/>
      <c r="C425" s="180"/>
      <c r="D425" s="181"/>
      <c r="E425" s="38">
        <f t="shared" si="198"/>
        <v>45016</v>
      </c>
      <c r="F425" s="186"/>
      <c r="G425" s="203"/>
      <c r="H425" s="202"/>
      <c r="I425" s="202"/>
      <c r="J425" s="203">
        <f t="shared" si="226"/>
        <v>0</v>
      </c>
      <c r="K425" s="202"/>
      <c r="L425" s="202"/>
      <c r="M425" s="203">
        <f t="shared" si="227"/>
        <v>0</v>
      </c>
      <c r="N425" s="202"/>
      <c r="O425" s="202"/>
      <c r="P425" s="203">
        <f t="shared" si="228"/>
        <v>0</v>
      </c>
      <c r="Q425" s="202"/>
      <c r="R425" s="202"/>
      <c r="S425" s="203">
        <f t="shared" si="229"/>
        <v>0</v>
      </c>
      <c r="T425" s="202"/>
      <c r="U425" s="202"/>
      <c r="V425" s="203">
        <f t="shared" si="230"/>
        <v>0</v>
      </c>
      <c r="W425" s="202"/>
      <c r="X425" s="202"/>
      <c r="Y425" s="203">
        <f t="shared" si="231"/>
        <v>0</v>
      </c>
      <c r="Z425" s="202"/>
      <c r="AA425" s="202"/>
      <c r="AB425" s="203">
        <f t="shared" si="232"/>
        <v>0</v>
      </c>
      <c r="AC425" s="202"/>
      <c r="AD425" s="202"/>
      <c r="AE425" s="203">
        <f t="shared" si="233"/>
        <v>0</v>
      </c>
      <c r="AF425" s="202"/>
      <c r="AG425" s="202"/>
      <c r="AH425" s="203">
        <f t="shared" si="234"/>
        <v>0</v>
      </c>
      <c r="AI425" s="202"/>
      <c r="AJ425" s="202"/>
      <c r="AK425" s="203">
        <f t="shared" si="235"/>
        <v>0</v>
      </c>
      <c r="AL425" s="202"/>
      <c r="AM425" s="202"/>
      <c r="AN425" s="203">
        <f t="shared" si="236"/>
        <v>0</v>
      </c>
      <c r="AO425" s="202"/>
      <c r="AP425" s="202"/>
      <c r="AQ425" s="203">
        <f t="shared" si="237"/>
        <v>0</v>
      </c>
      <c r="AR425" s="202"/>
      <c r="AS425" s="202"/>
      <c r="AT425" s="203">
        <f t="shared" si="238"/>
        <v>0</v>
      </c>
      <c r="AU425" s="202"/>
      <c r="AV425" s="202"/>
      <c r="AW425" s="203">
        <f t="shared" si="239"/>
        <v>0</v>
      </c>
      <c r="AX425" s="202"/>
      <c r="AY425" s="202"/>
      <c r="AZ425" s="203">
        <f t="shared" si="240"/>
        <v>0</v>
      </c>
      <c r="BA425" s="202"/>
      <c r="BB425" s="202"/>
      <c r="BC425" s="203">
        <f t="shared" si="241"/>
        <v>0</v>
      </c>
      <c r="BD425" s="202"/>
      <c r="BE425" s="202"/>
      <c r="BF425" s="203">
        <f t="shared" si="242"/>
        <v>0</v>
      </c>
      <c r="BG425" s="202"/>
      <c r="BH425" s="202"/>
      <c r="BI425" s="203">
        <f t="shared" si="243"/>
        <v>0</v>
      </c>
      <c r="BJ425" s="202"/>
      <c r="BK425" s="202"/>
      <c r="BL425" s="203">
        <f t="shared" si="244"/>
        <v>0</v>
      </c>
      <c r="BM425" s="202"/>
      <c r="BN425" s="202"/>
      <c r="BO425" s="203">
        <f t="shared" si="245"/>
        <v>0</v>
      </c>
      <c r="BP425" s="202"/>
      <c r="BQ425" s="202"/>
      <c r="BR425" s="203">
        <f t="shared" si="246"/>
        <v>0</v>
      </c>
      <c r="BS425" s="202"/>
      <c r="BT425" s="202"/>
      <c r="BU425" s="203">
        <f t="shared" si="247"/>
        <v>0</v>
      </c>
      <c r="BV425" s="202"/>
      <c r="BW425" s="202"/>
      <c r="BX425" s="203">
        <f t="shared" si="248"/>
        <v>0</v>
      </c>
      <c r="BY425" s="202"/>
      <c r="BZ425" s="202"/>
      <c r="CA425" s="203">
        <f t="shared" si="249"/>
        <v>0</v>
      </c>
      <c r="CB425" s="202"/>
      <c r="CC425" s="202"/>
      <c r="CD425" s="203">
        <f t="shared" si="250"/>
        <v>0</v>
      </c>
      <c r="CE425" s="202"/>
      <c r="CF425" s="202"/>
      <c r="CG425" s="203">
        <f t="shared" si="251"/>
        <v>0</v>
      </c>
      <c r="CH425" s="202"/>
      <c r="CI425" s="202"/>
      <c r="CJ425" s="203">
        <f t="shared" si="252"/>
        <v>0</v>
      </c>
    </row>
    <row r="426" spans="2:88" x14ac:dyDescent="0.25">
      <c r="B426" s="180"/>
      <c r="C426" s="180"/>
      <c r="D426" s="181"/>
      <c r="E426" s="38">
        <f t="shared" si="198"/>
        <v>45016</v>
      </c>
      <c r="F426" s="186"/>
      <c r="G426" s="203"/>
      <c r="H426" s="202"/>
      <c r="I426" s="202"/>
      <c r="J426" s="203">
        <f t="shared" si="226"/>
        <v>0</v>
      </c>
      <c r="K426" s="202"/>
      <c r="L426" s="202"/>
      <c r="M426" s="203">
        <f t="shared" si="227"/>
        <v>0</v>
      </c>
      <c r="N426" s="202"/>
      <c r="O426" s="202"/>
      <c r="P426" s="203">
        <f t="shared" si="228"/>
        <v>0</v>
      </c>
      <c r="Q426" s="202"/>
      <c r="R426" s="202"/>
      <c r="S426" s="203">
        <f t="shared" si="229"/>
        <v>0</v>
      </c>
      <c r="T426" s="202"/>
      <c r="U426" s="202"/>
      <c r="V426" s="203">
        <f t="shared" si="230"/>
        <v>0</v>
      </c>
      <c r="W426" s="202"/>
      <c r="X426" s="202"/>
      <c r="Y426" s="203">
        <f t="shared" si="231"/>
        <v>0</v>
      </c>
      <c r="Z426" s="202"/>
      <c r="AA426" s="202"/>
      <c r="AB426" s="203">
        <f t="shared" si="232"/>
        <v>0</v>
      </c>
      <c r="AC426" s="202"/>
      <c r="AD426" s="202"/>
      <c r="AE426" s="203">
        <f t="shared" si="233"/>
        <v>0</v>
      </c>
      <c r="AF426" s="202"/>
      <c r="AG426" s="202"/>
      <c r="AH426" s="203">
        <f t="shared" si="234"/>
        <v>0</v>
      </c>
      <c r="AI426" s="202"/>
      <c r="AJ426" s="202"/>
      <c r="AK426" s="203">
        <f t="shared" si="235"/>
        <v>0</v>
      </c>
      <c r="AL426" s="202"/>
      <c r="AM426" s="202"/>
      <c r="AN426" s="203">
        <f t="shared" si="236"/>
        <v>0</v>
      </c>
      <c r="AO426" s="202"/>
      <c r="AP426" s="202"/>
      <c r="AQ426" s="203">
        <f t="shared" si="237"/>
        <v>0</v>
      </c>
      <c r="AR426" s="202"/>
      <c r="AS426" s="202"/>
      <c r="AT426" s="203">
        <f t="shared" si="238"/>
        <v>0</v>
      </c>
      <c r="AU426" s="202"/>
      <c r="AV426" s="202"/>
      <c r="AW426" s="203">
        <f t="shared" si="239"/>
        <v>0</v>
      </c>
      <c r="AX426" s="202"/>
      <c r="AY426" s="202"/>
      <c r="AZ426" s="203">
        <f t="shared" si="240"/>
        <v>0</v>
      </c>
      <c r="BA426" s="202"/>
      <c r="BB426" s="202"/>
      <c r="BC426" s="203">
        <f t="shared" si="241"/>
        <v>0</v>
      </c>
      <c r="BD426" s="202"/>
      <c r="BE426" s="202"/>
      <c r="BF426" s="203">
        <f t="shared" si="242"/>
        <v>0</v>
      </c>
      <c r="BG426" s="202"/>
      <c r="BH426" s="202"/>
      <c r="BI426" s="203">
        <f t="shared" si="243"/>
        <v>0</v>
      </c>
      <c r="BJ426" s="202"/>
      <c r="BK426" s="202"/>
      <c r="BL426" s="203">
        <f t="shared" si="244"/>
        <v>0</v>
      </c>
      <c r="BM426" s="202"/>
      <c r="BN426" s="202"/>
      <c r="BO426" s="203">
        <f t="shared" si="245"/>
        <v>0</v>
      </c>
      <c r="BP426" s="202"/>
      <c r="BQ426" s="202"/>
      <c r="BR426" s="203">
        <f t="shared" si="246"/>
        <v>0</v>
      </c>
      <c r="BS426" s="202"/>
      <c r="BT426" s="202"/>
      <c r="BU426" s="203">
        <f t="shared" si="247"/>
        <v>0</v>
      </c>
      <c r="BV426" s="202"/>
      <c r="BW426" s="202"/>
      <c r="BX426" s="203">
        <f t="shared" si="248"/>
        <v>0</v>
      </c>
      <c r="BY426" s="202"/>
      <c r="BZ426" s="202"/>
      <c r="CA426" s="203">
        <f t="shared" si="249"/>
        <v>0</v>
      </c>
      <c r="CB426" s="202"/>
      <c r="CC426" s="202"/>
      <c r="CD426" s="203">
        <f t="shared" si="250"/>
        <v>0</v>
      </c>
      <c r="CE426" s="202"/>
      <c r="CF426" s="202"/>
      <c r="CG426" s="203">
        <f t="shared" si="251"/>
        <v>0</v>
      </c>
      <c r="CH426" s="202"/>
      <c r="CI426" s="202"/>
      <c r="CJ426" s="203">
        <f t="shared" si="252"/>
        <v>0</v>
      </c>
    </row>
    <row r="427" spans="2:88" x14ac:dyDescent="0.25">
      <c r="B427" s="180"/>
      <c r="C427" s="180"/>
      <c r="D427" s="181"/>
      <c r="E427" s="38">
        <f t="shared" si="198"/>
        <v>45016</v>
      </c>
      <c r="F427" s="186"/>
      <c r="G427" s="203"/>
      <c r="H427" s="202"/>
      <c r="I427" s="202"/>
      <c r="J427" s="203">
        <f t="shared" si="226"/>
        <v>0</v>
      </c>
      <c r="K427" s="202"/>
      <c r="L427" s="202"/>
      <c r="M427" s="203">
        <f t="shared" si="227"/>
        <v>0</v>
      </c>
      <c r="N427" s="202"/>
      <c r="O427" s="202"/>
      <c r="P427" s="203">
        <f t="shared" si="228"/>
        <v>0</v>
      </c>
      <c r="Q427" s="202"/>
      <c r="R427" s="202"/>
      <c r="S427" s="203">
        <f t="shared" si="229"/>
        <v>0</v>
      </c>
      <c r="T427" s="202"/>
      <c r="U427" s="202"/>
      <c r="V427" s="203">
        <f t="shared" si="230"/>
        <v>0</v>
      </c>
      <c r="W427" s="202"/>
      <c r="X427" s="202"/>
      <c r="Y427" s="203">
        <f t="shared" si="231"/>
        <v>0</v>
      </c>
      <c r="Z427" s="202"/>
      <c r="AA427" s="202"/>
      <c r="AB427" s="203">
        <f t="shared" si="232"/>
        <v>0</v>
      </c>
      <c r="AC427" s="202"/>
      <c r="AD427" s="202"/>
      <c r="AE427" s="203">
        <f t="shared" si="233"/>
        <v>0</v>
      </c>
      <c r="AF427" s="202"/>
      <c r="AG427" s="202"/>
      <c r="AH427" s="203">
        <f t="shared" si="234"/>
        <v>0</v>
      </c>
      <c r="AI427" s="202"/>
      <c r="AJ427" s="202"/>
      <c r="AK427" s="203">
        <f t="shared" si="235"/>
        <v>0</v>
      </c>
      <c r="AL427" s="202"/>
      <c r="AM427" s="202"/>
      <c r="AN427" s="203">
        <f t="shared" si="236"/>
        <v>0</v>
      </c>
      <c r="AO427" s="202"/>
      <c r="AP427" s="202"/>
      <c r="AQ427" s="203">
        <f t="shared" si="237"/>
        <v>0</v>
      </c>
      <c r="AR427" s="202"/>
      <c r="AS427" s="202"/>
      <c r="AT427" s="203">
        <f t="shared" si="238"/>
        <v>0</v>
      </c>
      <c r="AU427" s="202"/>
      <c r="AV427" s="202"/>
      <c r="AW427" s="203">
        <f t="shared" si="239"/>
        <v>0</v>
      </c>
      <c r="AX427" s="202"/>
      <c r="AY427" s="202"/>
      <c r="AZ427" s="203">
        <f t="shared" si="240"/>
        <v>0</v>
      </c>
      <c r="BA427" s="202"/>
      <c r="BB427" s="202"/>
      <c r="BC427" s="203">
        <f t="shared" si="241"/>
        <v>0</v>
      </c>
      <c r="BD427" s="202"/>
      <c r="BE427" s="202"/>
      <c r="BF427" s="203">
        <f t="shared" si="242"/>
        <v>0</v>
      </c>
      <c r="BG427" s="202"/>
      <c r="BH427" s="202"/>
      <c r="BI427" s="203">
        <f t="shared" si="243"/>
        <v>0</v>
      </c>
      <c r="BJ427" s="202"/>
      <c r="BK427" s="202"/>
      <c r="BL427" s="203">
        <f t="shared" si="244"/>
        <v>0</v>
      </c>
      <c r="BM427" s="202"/>
      <c r="BN427" s="202"/>
      <c r="BO427" s="203">
        <f t="shared" si="245"/>
        <v>0</v>
      </c>
      <c r="BP427" s="202"/>
      <c r="BQ427" s="202"/>
      <c r="BR427" s="203">
        <f t="shared" si="246"/>
        <v>0</v>
      </c>
      <c r="BS427" s="202"/>
      <c r="BT427" s="202"/>
      <c r="BU427" s="203">
        <f t="shared" si="247"/>
        <v>0</v>
      </c>
      <c r="BV427" s="202"/>
      <c r="BW427" s="202"/>
      <c r="BX427" s="203">
        <f t="shared" si="248"/>
        <v>0</v>
      </c>
      <c r="BY427" s="202"/>
      <c r="BZ427" s="202"/>
      <c r="CA427" s="203">
        <f t="shared" si="249"/>
        <v>0</v>
      </c>
      <c r="CB427" s="202"/>
      <c r="CC427" s="202"/>
      <c r="CD427" s="203">
        <f t="shared" si="250"/>
        <v>0</v>
      </c>
      <c r="CE427" s="202"/>
      <c r="CF427" s="202"/>
      <c r="CG427" s="203">
        <f t="shared" si="251"/>
        <v>0</v>
      </c>
      <c r="CH427" s="202"/>
      <c r="CI427" s="202"/>
      <c r="CJ427" s="203">
        <f t="shared" si="252"/>
        <v>0</v>
      </c>
    </row>
    <row r="428" spans="2:88" x14ac:dyDescent="0.25">
      <c r="B428" s="180"/>
      <c r="C428" s="180"/>
      <c r="D428" s="181"/>
      <c r="E428" s="38">
        <f t="shared" si="198"/>
        <v>45016</v>
      </c>
      <c r="F428" s="186"/>
      <c r="G428" s="203"/>
      <c r="H428" s="202"/>
      <c r="I428" s="202"/>
      <c r="J428" s="203">
        <f t="shared" si="226"/>
        <v>0</v>
      </c>
      <c r="K428" s="202"/>
      <c r="L428" s="202"/>
      <c r="M428" s="203">
        <f t="shared" si="227"/>
        <v>0</v>
      </c>
      <c r="N428" s="202"/>
      <c r="O428" s="202"/>
      <c r="P428" s="203">
        <f t="shared" si="228"/>
        <v>0</v>
      </c>
      <c r="Q428" s="202"/>
      <c r="R428" s="202"/>
      <c r="S428" s="203">
        <f t="shared" si="229"/>
        <v>0</v>
      </c>
      <c r="T428" s="202"/>
      <c r="U428" s="202"/>
      <c r="V428" s="203">
        <f t="shared" si="230"/>
        <v>0</v>
      </c>
      <c r="W428" s="202"/>
      <c r="X428" s="202"/>
      <c r="Y428" s="203">
        <f t="shared" si="231"/>
        <v>0</v>
      </c>
      <c r="Z428" s="202"/>
      <c r="AA428" s="202"/>
      <c r="AB428" s="203">
        <f t="shared" si="232"/>
        <v>0</v>
      </c>
      <c r="AC428" s="202"/>
      <c r="AD428" s="202"/>
      <c r="AE428" s="203">
        <f t="shared" si="233"/>
        <v>0</v>
      </c>
      <c r="AF428" s="202"/>
      <c r="AG428" s="202"/>
      <c r="AH428" s="203">
        <f t="shared" si="234"/>
        <v>0</v>
      </c>
      <c r="AI428" s="202"/>
      <c r="AJ428" s="202"/>
      <c r="AK428" s="203">
        <f t="shared" si="235"/>
        <v>0</v>
      </c>
      <c r="AL428" s="202"/>
      <c r="AM428" s="202"/>
      <c r="AN428" s="203">
        <f t="shared" si="236"/>
        <v>0</v>
      </c>
      <c r="AO428" s="202"/>
      <c r="AP428" s="202"/>
      <c r="AQ428" s="203">
        <f t="shared" si="237"/>
        <v>0</v>
      </c>
      <c r="AR428" s="202"/>
      <c r="AS428" s="202"/>
      <c r="AT428" s="203">
        <f t="shared" si="238"/>
        <v>0</v>
      </c>
      <c r="AU428" s="202"/>
      <c r="AV428" s="202"/>
      <c r="AW428" s="203">
        <f t="shared" si="239"/>
        <v>0</v>
      </c>
      <c r="AX428" s="202"/>
      <c r="AY428" s="202"/>
      <c r="AZ428" s="203">
        <f t="shared" si="240"/>
        <v>0</v>
      </c>
      <c r="BA428" s="202"/>
      <c r="BB428" s="202"/>
      <c r="BC428" s="203">
        <f t="shared" si="241"/>
        <v>0</v>
      </c>
      <c r="BD428" s="202"/>
      <c r="BE428" s="202"/>
      <c r="BF428" s="203">
        <f t="shared" si="242"/>
        <v>0</v>
      </c>
      <c r="BG428" s="202"/>
      <c r="BH428" s="202"/>
      <c r="BI428" s="203">
        <f t="shared" si="243"/>
        <v>0</v>
      </c>
      <c r="BJ428" s="202"/>
      <c r="BK428" s="202"/>
      <c r="BL428" s="203">
        <f t="shared" si="244"/>
        <v>0</v>
      </c>
      <c r="BM428" s="202"/>
      <c r="BN428" s="202"/>
      <c r="BO428" s="203">
        <f t="shared" si="245"/>
        <v>0</v>
      </c>
      <c r="BP428" s="202"/>
      <c r="BQ428" s="202"/>
      <c r="BR428" s="203">
        <f t="shared" si="246"/>
        <v>0</v>
      </c>
      <c r="BS428" s="202"/>
      <c r="BT428" s="202"/>
      <c r="BU428" s="203">
        <f t="shared" si="247"/>
        <v>0</v>
      </c>
      <c r="BV428" s="202"/>
      <c r="BW428" s="202"/>
      <c r="BX428" s="203">
        <f t="shared" si="248"/>
        <v>0</v>
      </c>
      <c r="BY428" s="202"/>
      <c r="BZ428" s="202"/>
      <c r="CA428" s="203">
        <f t="shared" si="249"/>
        <v>0</v>
      </c>
      <c r="CB428" s="202"/>
      <c r="CC428" s="202"/>
      <c r="CD428" s="203">
        <f t="shared" si="250"/>
        <v>0</v>
      </c>
      <c r="CE428" s="202"/>
      <c r="CF428" s="202"/>
      <c r="CG428" s="203">
        <f t="shared" si="251"/>
        <v>0</v>
      </c>
      <c r="CH428" s="202"/>
      <c r="CI428" s="202"/>
      <c r="CJ428" s="203">
        <f t="shared" si="252"/>
        <v>0</v>
      </c>
    </row>
    <row r="429" spans="2:88" x14ac:dyDescent="0.25">
      <c r="B429" s="180"/>
      <c r="C429" s="180"/>
      <c r="D429" s="181"/>
      <c r="E429" s="38">
        <f t="shared" si="198"/>
        <v>45016</v>
      </c>
      <c r="F429" s="186"/>
      <c r="G429" s="203"/>
      <c r="H429" s="202"/>
      <c r="I429" s="202"/>
      <c r="J429" s="203">
        <f t="shared" si="226"/>
        <v>0</v>
      </c>
      <c r="K429" s="202"/>
      <c r="L429" s="202"/>
      <c r="M429" s="203">
        <f t="shared" si="227"/>
        <v>0</v>
      </c>
      <c r="N429" s="202"/>
      <c r="O429" s="202"/>
      <c r="P429" s="203">
        <f t="shared" si="228"/>
        <v>0</v>
      </c>
      <c r="Q429" s="202"/>
      <c r="R429" s="202"/>
      <c r="S429" s="203">
        <f t="shared" si="229"/>
        <v>0</v>
      </c>
      <c r="T429" s="202"/>
      <c r="U429" s="202"/>
      <c r="V429" s="203">
        <f t="shared" si="230"/>
        <v>0</v>
      </c>
      <c r="W429" s="202"/>
      <c r="X429" s="202"/>
      <c r="Y429" s="203">
        <f t="shared" si="231"/>
        <v>0</v>
      </c>
      <c r="Z429" s="202"/>
      <c r="AA429" s="202"/>
      <c r="AB429" s="203">
        <f t="shared" si="232"/>
        <v>0</v>
      </c>
      <c r="AC429" s="202"/>
      <c r="AD429" s="202"/>
      <c r="AE429" s="203">
        <f t="shared" si="233"/>
        <v>0</v>
      </c>
      <c r="AF429" s="202"/>
      <c r="AG429" s="202"/>
      <c r="AH429" s="203">
        <f t="shared" si="234"/>
        <v>0</v>
      </c>
      <c r="AI429" s="202"/>
      <c r="AJ429" s="202"/>
      <c r="AK429" s="203">
        <f t="shared" si="235"/>
        <v>0</v>
      </c>
      <c r="AL429" s="202"/>
      <c r="AM429" s="202"/>
      <c r="AN429" s="203">
        <f t="shared" si="236"/>
        <v>0</v>
      </c>
      <c r="AO429" s="202"/>
      <c r="AP429" s="202"/>
      <c r="AQ429" s="203">
        <f t="shared" si="237"/>
        <v>0</v>
      </c>
      <c r="AR429" s="202"/>
      <c r="AS429" s="202"/>
      <c r="AT429" s="203">
        <f t="shared" si="238"/>
        <v>0</v>
      </c>
      <c r="AU429" s="202"/>
      <c r="AV429" s="202"/>
      <c r="AW429" s="203">
        <f t="shared" si="239"/>
        <v>0</v>
      </c>
      <c r="AX429" s="202"/>
      <c r="AY429" s="202"/>
      <c r="AZ429" s="203">
        <f t="shared" si="240"/>
        <v>0</v>
      </c>
      <c r="BA429" s="202"/>
      <c r="BB429" s="202"/>
      <c r="BC429" s="203">
        <f t="shared" si="241"/>
        <v>0</v>
      </c>
      <c r="BD429" s="202"/>
      <c r="BE429" s="202"/>
      <c r="BF429" s="203">
        <f t="shared" si="242"/>
        <v>0</v>
      </c>
      <c r="BG429" s="202"/>
      <c r="BH429" s="202"/>
      <c r="BI429" s="203">
        <f t="shared" si="243"/>
        <v>0</v>
      </c>
      <c r="BJ429" s="202"/>
      <c r="BK429" s="202"/>
      <c r="BL429" s="203">
        <f t="shared" si="244"/>
        <v>0</v>
      </c>
      <c r="BM429" s="202"/>
      <c r="BN429" s="202"/>
      <c r="BO429" s="203">
        <f t="shared" si="245"/>
        <v>0</v>
      </c>
      <c r="BP429" s="202"/>
      <c r="BQ429" s="202"/>
      <c r="BR429" s="203">
        <f t="shared" si="246"/>
        <v>0</v>
      </c>
      <c r="BS429" s="202"/>
      <c r="BT429" s="202"/>
      <c r="BU429" s="203">
        <f t="shared" si="247"/>
        <v>0</v>
      </c>
      <c r="BV429" s="202"/>
      <c r="BW429" s="202"/>
      <c r="BX429" s="203">
        <f t="shared" si="248"/>
        <v>0</v>
      </c>
      <c r="BY429" s="202"/>
      <c r="BZ429" s="202"/>
      <c r="CA429" s="203">
        <f t="shared" si="249"/>
        <v>0</v>
      </c>
      <c r="CB429" s="202"/>
      <c r="CC429" s="202"/>
      <c r="CD429" s="203">
        <f t="shared" si="250"/>
        <v>0</v>
      </c>
      <c r="CE429" s="202"/>
      <c r="CF429" s="202"/>
      <c r="CG429" s="203">
        <f t="shared" si="251"/>
        <v>0</v>
      </c>
      <c r="CH429" s="202"/>
      <c r="CI429" s="202"/>
      <c r="CJ429" s="203">
        <f t="shared" si="252"/>
        <v>0</v>
      </c>
    </row>
    <row r="430" spans="2:88" x14ac:dyDescent="0.25">
      <c r="B430" s="180"/>
      <c r="C430" s="180"/>
      <c r="D430" s="181"/>
      <c r="E430" s="38">
        <f t="shared" si="198"/>
        <v>45016</v>
      </c>
      <c r="F430" s="186"/>
      <c r="G430" s="203"/>
      <c r="H430" s="202"/>
      <c r="I430" s="202"/>
      <c r="J430" s="203">
        <f t="shared" si="226"/>
        <v>0</v>
      </c>
      <c r="K430" s="202"/>
      <c r="L430" s="202"/>
      <c r="M430" s="203">
        <f t="shared" si="227"/>
        <v>0</v>
      </c>
      <c r="N430" s="202"/>
      <c r="O430" s="202"/>
      <c r="P430" s="203">
        <f t="shared" si="228"/>
        <v>0</v>
      </c>
      <c r="Q430" s="202"/>
      <c r="R430" s="202"/>
      <c r="S430" s="203">
        <f t="shared" si="229"/>
        <v>0</v>
      </c>
      <c r="T430" s="202"/>
      <c r="U430" s="202"/>
      <c r="V430" s="203">
        <f t="shared" si="230"/>
        <v>0</v>
      </c>
      <c r="W430" s="202"/>
      <c r="X430" s="202"/>
      <c r="Y430" s="203">
        <f t="shared" si="231"/>
        <v>0</v>
      </c>
      <c r="Z430" s="202"/>
      <c r="AA430" s="202"/>
      <c r="AB430" s="203">
        <f t="shared" si="232"/>
        <v>0</v>
      </c>
      <c r="AC430" s="202"/>
      <c r="AD430" s="202"/>
      <c r="AE430" s="203">
        <f t="shared" si="233"/>
        <v>0</v>
      </c>
      <c r="AF430" s="202"/>
      <c r="AG430" s="202"/>
      <c r="AH430" s="203">
        <f t="shared" si="234"/>
        <v>0</v>
      </c>
      <c r="AI430" s="202"/>
      <c r="AJ430" s="202"/>
      <c r="AK430" s="203">
        <f t="shared" si="235"/>
        <v>0</v>
      </c>
      <c r="AL430" s="202"/>
      <c r="AM430" s="202"/>
      <c r="AN430" s="203">
        <f t="shared" si="236"/>
        <v>0</v>
      </c>
      <c r="AO430" s="202"/>
      <c r="AP430" s="202"/>
      <c r="AQ430" s="203">
        <f t="shared" si="237"/>
        <v>0</v>
      </c>
      <c r="AR430" s="202"/>
      <c r="AS430" s="202"/>
      <c r="AT430" s="203">
        <f t="shared" si="238"/>
        <v>0</v>
      </c>
      <c r="AU430" s="202"/>
      <c r="AV430" s="202"/>
      <c r="AW430" s="203">
        <f t="shared" si="239"/>
        <v>0</v>
      </c>
      <c r="AX430" s="202"/>
      <c r="AY430" s="202"/>
      <c r="AZ430" s="203">
        <f t="shared" si="240"/>
        <v>0</v>
      </c>
      <c r="BA430" s="202"/>
      <c r="BB430" s="202"/>
      <c r="BC430" s="203">
        <f t="shared" si="241"/>
        <v>0</v>
      </c>
      <c r="BD430" s="202"/>
      <c r="BE430" s="202"/>
      <c r="BF430" s="203">
        <f t="shared" si="242"/>
        <v>0</v>
      </c>
      <c r="BG430" s="202"/>
      <c r="BH430" s="202"/>
      <c r="BI430" s="203">
        <f t="shared" si="243"/>
        <v>0</v>
      </c>
      <c r="BJ430" s="202"/>
      <c r="BK430" s="202"/>
      <c r="BL430" s="203">
        <f t="shared" si="244"/>
        <v>0</v>
      </c>
      <c r="BM430" s="202"/>
      <c r="BN430" s="202"/>
      <c r="BO430" s="203">
        <f t="shared" si="245"/>
        <v>0</v>
      </c>
      <c r="BP430" s="202"/>
      <c r="BQ430" s="202"/>
      <c r="BR430" s="203">
        <f t="shared" si="246"/>
        <v>0</v>
      </c>
      <c r="BS430" s="202"/>
      <c r="BT430" s="202"/>
      <c r="BU430" s="203">
        <f t="shared" si="247"/>
        <v>0</v>
      </c>
      <c r="BV430" s="202"/>
      <c r="BW430" s="202"/>
      <c r="BX430" s="203">
        <f t="shared" si="248"/>
        <v>0</v>
      </c>
      <c r="BY430" s="202"/>
      <c r="BZ430" s="202"/>
      <c r="CA430" s="203">
        <f t="shared" si="249"/>
        <v>0</v>
      </c>
      <c r="CB430" s="202"/>
      <c r="CC430" s="202"/>
      <c r="CD430" s="203">
        <f t="shared" si="250"/>
        <v>0</v>
      </c>
      <c r="CE430" s="202"/>
      <c r="CF430" s="202"/>
      <c r="CG430" s="203">
        <f t="shared" si="251"/>
        <v>0</v>
      </c>
      <c r="CH430" s="202"/>
      <c r="CI430" s="202"/>
      <c r="CJ430" s="203">
        <f t="shared" si="252"/>
        <v>0</v>
      </c>
    </row>
    <row r="431" spans="2:88" x14ac:dyDescent="0.25">
      <c r="B431" s="180"/>
      <c r="C431" s="180"/>
      <c r="D431" s="181"/>
      <c r="E431" s="38">
        <f t="shared" si="198"/>
        <v>45016</v>
      </c>
      <c r="F431" s="186"/>
      <c r="G431" s="203"/>
      <c r="H431" s="202"/>
      <c r="I431" s="202"/>
      <c r="J431" s="203">
        <f t="shared" si="226"/>
        <v>0</v>
      </c>
      <c r="K431" s="202"/>
      <c r="L431" s="202"/>
      <c r="M431" s="203">
        <f t="shared" si="227"/>
        <v>0</v>
      </c>
      <c r="N431" s="202"/>
      <c r="O431" s="202"/>
      <c r="P431" s="203">
        <f t="shared" si="228"/>
        <v>0</v>
      </c>
      <c r="Q431" s="202"/>
      <c r="R431" s="202"/>
      <c r="S431" s="203">
        <f t="shared" si="229"/>
        <v>0</v>
      </c>
      <c r="T431" s="202"/>
      <c r="U431" s="202"/>
      <c r="V431" s="203">
        <f t="shared" si="230"/>
        <v>0</v>
      </c>
      <c r="W431" s="202"/>
      <c r="X431" s="202"/>
      <c r="Y431" s="203">
        <f t="shared" si="231"/>
        <v>0</v>
      </c>
      <c r="Z431" s="202"/>
      <c r="AA431" s="202"/>
      <c r="AB431" s="203">
        <f t="shared" si="232"/>
        <v>0</v>
      </c>
      <c r="AC431" s="202"/>
      <c r="AD431" s="202"/>
      <c r="AE431" s="203">
        <f t="shared" si="233"/>
        <v>0</v>
      </c>
      <c r="AF431" s="202"/>
      <c r="AG431" s="202"/>
      <c r="AH431" s="203">
        <f t="shared" si="234"/>
        <v>0</v>
      </c>
      <c r="AI431" s="202"/>
      <c r="AJ431" s="202"/>
      <c r="AK431" s="203">
        <f t="shared" si="235"/>
        <v>0</v>
      </c>
      <c r="AL431" s="202"/>
      <c r="AM431" s="202"/>
      <c r="AN431" s="203">
        <f t="shared" si="236"/>
        <v>0</v>
      </c>
      <c r="AO431" s="202"/>
      <c r="AP431" s="202"/>
      <c r="AQ431" s="203">
        <f t="shared" si="237"/>
        <v>0</v>
      </c>
      <c r="AR431" s="202"/>
      <c r="AS431" s="202"/>
      <c r="AT431" s="203">
        <f t="shared" si="238"/>
        <v>0</v>
      </c>
      <c r="AU431" s="202"/>
      <c r="AV431" s="202"/>
      <c r="AW431" s="203">
        <f t="shared" si="239"/>
        <v>0</v>
      </c>
      <c r="AX431" s="202"/>
      <c r="AY431" s="202"/>
      <c r="AZ431" s="203">
        <f t="shared" si="240"/>
        <v>0</v>
      </c>
      <c r="BA431" s="202"/>
      <c r="BB431" s="202"/>
      <c r="BC431" s="203">
        <f t="shared" si="241"/>
        <v>0</v>
      </c>
      <c r="BD431" s="202"/>
      <c r="BE431" s="202"/>
      <c r="BF431" s="203">
        <f t="shared" si="242"/>
        <v>0</v>
      </c>
      <c r="BG431" s="202"/>
      <c r="BH431" s="202"/>
      <c r="BI431" s="203">
        <f t="shared" si="243"/>
        <v>0</v>
      </c>
      <c r="BJ431" s="202"/>
      <c r="BK431" s="202"/>
      <c r="BL431" s="203">
        <f t="shared" si="244"/>
        <v>0</v>
      </c>
      <c r="BM431" s="202"/>
      <c r="BN431" s="202"/>
      <c r="BO431" s="203">
        <f t="shared" si="245"/>
        <v>0</v>
      </c>
      <c r="BP431" s="202"/>
      <c r="BQ431" s="202"/>
      <c r="BR431" s="203">
        <f t="shared" si="246"/>
        <v>0</v>
      </c>
      <c r="BS431" s="202"/>
      <c r="BT431" s="202"/>
      <c r="BU431" s="203">
        <f t="shared" si="247"/>
        <v>0</v>
      </c>
      <c r="BV431" s="202"/>
      <c r="BW431" s="202"/>
      <c r="BX431" s="203">
        <f t="shared" si="248"/>
        <v>0</v>
      </c>
      <c r="BY431" s="202"/>
      <c r="BZ431" s="202"/>
      <c r="CA431" s="203">
        <f t="shared" si="249"/>
        <v>0</v>
      </c>
      <c r="CB431" s="202"/>
      <c r="CC431" s="202"/>
      <c r="CD431" s="203">
        <f t="shared" si="250"/>
        <v>0</v>
      </c>
      <c r="CE431" s="202"/>
      <c r="CF431" s="202"/>
      <c r="CG431" s="203">
        <f t="shared" si="251"/>
        <v>0</v>
      </c>
      <c r="CH431" s="202"/>
      <c r="CI431" s="202"/>
      <c r="CJ431" s="203">
        <f t="shared" si="252"/>
        <v>0</v>
      </c>
    </row>
    <row r="432" spans="2:88" x14ac:dyDescent="0.25">
      <c r="B432" s="180"/>
      <c r="C432" s="180"/>
      <c r="D432" s="181"/>
      <c r="E432" s="38">
        <f t="shared" si="198"/>
        <v>45016</v>
      </c>
      <c r="F432" s="186"/>
      <c r="G432" s="203"/>
      <c r="H432" s="202"/>
      <c r="I432" s="202"/>
      <c r="J432" s="203">
        <f t="shared" si="226"/>
        <v>0</v>
      </c>
      <c r="K432" s="202"/>
      <c r="L432" s="202"/>
      <c r="M432" s="203">
        <f t="shared" si="227"/>
        <v>0</v>
      </c>
      <c r="N432" s="202"/>
      <c r="O432" s="202"/>
      <c r="P432" s="203">
        <f t="shared" si="228"/>
        <v>0</v>
      </c>
      <c r="Q432" s="202"/>
      <c r="R432" s="202"/>
      <c r="S432" s="203">
        <f t="shared" si="229"/>
        <v>0</v>
      </c>
      <c r="T432" s="202"/>
      <c r="U432" s="202"/>
      <c r="V432" s="203">
        <f t="shared" si="230"/>
        <v>0</v>
      </c>
      <c r="W432" s="202"/>
      <c r="X432" s="202"/>
      <c r="Y432" s="203">
        <f t="shared" si="231"/>
        <v>0</v>
      </c>
      <c r="Z432" s="202"/>
      <c r="AA432" s="202"/>
      <c r="AB432" s="203">
        <f t="shared" si="232"/>
        <v>0</v>
      </c>
      <c r="AC432" s="202"/>
      <c r="AD432" s="202"/>
      <c r="AE432" s="203">
        <f t="shared" si="233"/>
        <v>0</v>
      </c>
      <c r="AF432" s="202"/>
      <c r="AG432" s="202"/>
      <c r="AH432" s="203">
        <f t="shared" si="234"/>
        <v>0</v>
      </c>
      <c r="AI432" s="202"/>
      <c r="AJ432" s="202"/>
      <c r="AK432" s="203">
        <f t="shared" si="235"/>
        <v>0</v>
      </c>
      <c r="AL432" s="202"/>
      <c r="AM432" s="202"/>
      <c r="AN432" s="203">
        <f t="shared" si="236"/>
        <v>0</v>
      </c>
      <c r="AO432" s="202"/>
      <c r="AP432" s="202"/>
      <c r="AQ432" s="203">
        <f t="shared" si="237"/>
        <v>0</v>
      </c>
      <c r="AR432" s="202"/>
      <c r="AS432" s="202"/>
      <c r="AT432" s="203">
        <f t="shared" si="238"/>
        <v>0</v>
      </c>
      <c r="AU432" s="202"/>
      <c r="AV432" s="202"/>
      <c r="AW432" s="203">
        <f t="shared" si="239"/>
        <v>0</v>
      </c>
      <c r="AX432" s="202"/>
      <c r="AY432" s="202"/>
      <c r="AZ432" s="203">
        <f t="shared" si="240"/>
        <v>0</v>
      </c>
      <c r="BA432" s="202"/>
      <c r="BB432" s="202"/>
      <c r="BC432" s="203">
        <f t="shared" si="241"/>
        <v>0</v>
      </c>
      <c r="BD432" s="202"/>
      <c r="BE432" s="202"/>
      <c r="BF432" s="203">
        <f t="shared" si="242"/>
        <v>0</v>
      </c>
      <c r="BG432" s="202"/>
      <c r="BH432" s="202"/>
      <c r="BI432" s="203">
        <f t="shared" si="243"/>
        <v>0</v>
      </c>
      <c r="BJ432" s="202"/>
      <c r="BK432" s="202"/>
      <c r="BL432" s="203">
        <f t="shared" si="244"/>
        <v>0</v>
      </c>
      <c r="BM432" s="202"/>
      <c r="BN432" s="202"/>
      <c r="BO432" s="203">
        <f t="shared" si="245"/>
        <v>0</v>
      </c>
      <c r="BP432" s="202"/>
      <c r="BQ432" s="202"/>
      <c r="BR432" s="203">
        <f t="shared" si="246"/>
        <v>0</v>
      </c>
      <c r="BS432" s="202"/>
      <c r="BT432" s="202"/>
      <c r="BU432" s="203">
        <f t="shared" si="247"/>
        <v>0</v>
      </c>
      <c r="BV432" s="202"/>
      <c r="BW432" s="202"/>
      <c r="BX432" s="203">
        <f t="shared" si="248"/>
        <v>0</v>
      </c>
      <c r="BY432" s="202"/>
      <c r="BZ432" s="202"/>
      <c r="CA432" s="203">
        <f t="shared" si="249"/>
        <v>0</v>
      </c>
      <c r="CB432" s="202"/>
      <c r="CC432" s="202"/>
      <c r="CD432" s="203">
        <f t="shared" si="250"/>
        <v>0</v>
      </c>
      <c r="CE432" s="202"/>
      <c r="CF432" s="202"/>
      <c r="CG432" s="203">
        <f t="shared" si="251"/>
        <v>0</v>
      </c>
      <c r="CH432" s="202"/>
      <c r="CI432" s="202"/>
      <c r="CJ432" s="203">
        <f t="shared" si="252"/>
        <v>0</v>
      </c>
    </row>
    <row r="433" spans="2:88" x14ac:dyDescent="0.25">
      <c r="B433" s="180"/>
      <c r="C433" s="180"/>
      <c r="D433" s="181"/>
      <c r="E433" s="38">
        <f t="shared" si="198"/>
        <v>45016</v>
      </c>
      <c r="F433" s="186"/>
      <c r="G433" s="203"/>
      <c r="H433" s="202"/>
      <c r="I433" s="202"/>
      <c r="J433" s="203">
        <f t="shared" si="226"/>
        <v>0</v>
      </c>
      <c r="K433" s="202"/>
      <c r="L433" s="202"/>
      <c r="M433" s="203">
        <f t="shared" si="227"/>
        <v>0</v>
      </c>
      <c r="N433" s="202"/>
      <c r="O433" s="202"/>
      <c r="P433" s="203">
        <f t="shared" si="228"/>
        <v>0</v>
      </c>
      <c r="Q433" s="202"/>
      <c r="R433" s="202"/>
      <c r="S433" s="203">
        <f t="shared" si="229"/>
        <v>0</v>
      </c>
      <c r="T433" s="202"/>
      <c r="U433" s="202"/>
      <c r="V433" s="203">
        <f t="shared" si="230"/>
        <v>0</v>
      </c>
      <c r="W433" s="202"/>
      <c r="X433" s="202"/>
      <c r="Y433" s="203">
        <f t="shared" si="231"/>
        <v>0</v>
      </c>
      <c r="Z433" s="202"/>
      <c r="AA433" s="202"/>
      <c r="AB433" s="203">
        <f t="shared" si="232"/>
        <v>0</v>
      </c>
      <c r="AC433" s="202"/>
      <c r="AD433" s="202"/>
      <c r="AE433" s="203">
        <f t="shared" si="233"/>
        <v>0</v>
      </c>
      <c r="AF433" s="202"/>
      <c r="AG433" s="202"/>
      <c r="AH433" s="203">
        <f t="shared" si="234"/>
        <v>0</v>
      </c>
      <c r="AI433" s="202"/>
      <c r="AJ433" s="202"/>
      <c r="AK433" s="203">
        <f t="shared" si="235"/>
        <v>0</v>
      </c>
      <c r="AL433" s="202"/>
      <c r="AM433" s="202"/>
      <c r="AN433" s="203">
        <f t="shared" si="236"/>
        <v>0</v>
      </c>
      <c r="AO433" s="202"/>
      <c r="AP433" s="202"/>
      <c r="AQ433" s="203">
        <f t="shared" si="237"/>
        <v>0</v>
      </c>
      <c r="AR433" s="202"/>
      <c r="AS433" s="202"/>
      <c r="AT433" s="203">
        <f t="shared" si="238"/>
        <v>0</v>
      </c>
      <c r="AU433" s="202"/>
      <c r="AV433" s="202"/>
      <c r="AW433" s="203">
        <f t="shared" si="239"/>
        <v>0</v>
      </c>
      <c r="AX433" s="202"/>
      <c r="AY433" s="202"/>
      <c r="AZ433" s="203">
        <f t="shared" si="240"/>
        <v>0</v>
      </c>
      <c r="BA433" s="202"/>
      <c r="BB433" s="202"/>
      <c r="BC433" s="203">
        <f t="shared" si="241"/>
        <v>0</v>
      </c>
      <c r="BD433" s="202"/>
      <c r="BE433" s="202"/>
      <c r="BF433" s="203">
        <f t="shared" si="242"/>
        <v>0</v>
      </c>
      <c r="BG433" s="202"/>
      <c r="BH433" s="202"/>
      <c r="BI433" s="203">
        <f t="shared" si="243"/>
        <v>0</v>
      </c>
      <c r="BJ433" s="202"/>
      <c r="BK433" s="202"/>
      <c r="BL433" s="203">
        <f t="shared" si="244"/>
        <v>0</v>
      </c>
      <c r="BM433" s="202"/>
      <c r="BN433" s="202"/>
      <c r="BO433" s="203">
        <f t="shared" si="245"/>
        <v>0</v>
      </c>
      <c r="BP433" s="202"/>
      <c r="BQ433" s="202"/>
      <c r="BR433" s="203">
        <f t="shared" si="246"/>
        <v>0</v>
      </c>
      <c r="BS433" s="202"/>
      <c r="BT433" s="202"/>
      <c r="BU433" s="203">
        <f t="shared" si="247"/>
        <v>0</v>
      </c>
      <c r="BV433" s="202"/>
      <c r="BW433" s="202"/>
      <c r="BX433" s="203">
        <f t="shared" si="248"/>
        <v>0</v>
      </c>
      <c r="BY433" s="202"/>
      <c r="BZ433" s="202"/>
      <c r="CA433" s="203">
        <f t="shared" si="249"/>
        <v>0</v>
      </c>
      <c r="CB433" s="202"/>
      <c r="CC433" s="202"/>
      <c r="CD433" s="203">
        <f t="shared" si="250"/>
        <v>0</v>
      </c>
      <c r="CE433" s="202"/>
      <c r="CF433" s="202"/>
      <c r="CG433" s="203">
        <f t="shared" si="251"/>
        <v>0</v>
      </c>
      <c r="CH433" s="202"/>
      <c r="CI433" s="202"/>
      <c r="CJ433" s="203">
        <f t="shared" si="252"/>
        <v>0</v>
      </c>
    </row>
    <row r="434" spans="2:88" x14ac:dyDescent="0.25">
      <c r="B434" s="180"/>
      <c r="C434" s="180"/>
      <c r="D434" s="181"/>
      <c r="E434" s="38">
        <f t="shared" si="198"/>
        <v>45016</v>
      </c>
      <c r="F434" s="186"/>
      <c r="G434" s="203"/>
      <c r="H434" s="202"/>
      <c r="I434" s="202"/>
      <c r="J434" s="203">
        <f t="shared" si="226"/>
        <v>0</v>
      </c>
      <c r="K434" s="202"/>
      <c r="L434" s="202"/>
      <c r="M434" s="203">
        <f t="shared" si="227"/>
        <v>0</v>
      </c>
      <c r="N434" s="202"/>
      <c r="O434" s="202"/>
      <c r="P434" s="203">
        <f t="shared" si="228"/>
        <v>0</v>
      </c>
      <c r="Q434" s="202"/>
      <c r="R434" s="202"/>
      <c r="S434" s="203">
        <f t="shared" si="229"/>
        <v>0</v>
      </c>
      <c r="T434" s="202"/>
      <c r="U434" s="202"/>
      <c r="V434" s="203">
        <f t="shared" si="230"/>
        <v>0</v>
      </c>
      <c r="W434" s="202"/>
      <c r="X434" s="202"/>
      <c r="Y434" s="203">
        <f t="shared" si="231"/>
        <v>0</v>
      </c>
      <c r="Z434" s="202"/>
      <c r="AA434" s="202"/>
      <c r="AB434" s="203">
        <f t="shared" si="232"/>
        <v>0</v>
      </c>
      <c r="AC434" s="202"/>
      <c r="AD434" s="202"/>
      <c r="AE434" s="203">
        <f t="shared" si="233"/>
        <v>0</v>
      </c>
      <c r="AF434" s="202"/>
      <c r="AG434" s="202"/>
      <c r="AH434" s="203">
        <f t="shared" si="234"/>
        <v>0</v>
      </c>
      <c r="AI434" s="202"/>
      <c r="AJ434" s="202"/>
      <c r="AK434" s="203">
        <f t="shared" si="235"/>
        <v>0</v>
      </c>
      <c r="AL434" s="202"/>
      <c r="AM434" s="202"/>
      <c r="AN434" s="203">
        <f t="shared" si="236"/>
        <v>0</v>
      </c>
      <c r="AO434" s="202"/>
      <c r="AP434" s="202"/>
      <c r="AQ434" s="203">
        <f t="shared" si="237"/>
        <v>0</v>
      </c>
      <c r="AR434" s="202"/>
      <c r="AS434" s="202"/>
      <c r="AT434" s="203">
        <f t="shared" si="238"/>
        <v>0</v>
      </c>
      <c r="AU434" s="202"/>
      <c r="AV434" s="202"/>
      <c r="AW434" s="203">
        <f t="shared" si="239"/>
        <v>0</v>
      </c>
      <c r="AX434" s="202"/>
      <c r="AY434" s="202"/>
      <c r="AZ434" s="203">
        <f t="shared" si="240"/>
        <v>0</v>
      </c>
      <c r="BA434" s="202"/>
      <c r="BB434" s="202"/>
      <c r="BC434" s="203">
        <f t="shared" si="241"/>
        <v>0</v>
      </c>
      <c r="BD434" s="202"/>
      <c r="BE434" s="202"/>
      <c r="BF434" s="203">
        <f t="shared" si="242"/>
        <v>0</v>
      </c>
      <c r="BG434" s="202"/>
      <c r="BH434" s="202"/>
      <c r="BI434" s="203">
        <f t="shared" si="243"/>
        <v>0</v>
      </c>
      <c r="BJ434" s="202"/>
      <c r="BK434" s="202"/>
      <c r="BL434" s="203">
        <f t="shared" si="244"/>
        <v>0</v>
      </c>
      <c r="BM434" s="202"/>
      <c r="BN434" s="202"/>
      <c r="BO434" s="203">
        <f t="shared" si="245"/>
        <v>0</v>
      </c>
      <c r="BP434" s="202"/>
      <c r="BQ434" s="202"/>
      <c r="BR434" s="203">
        <f t="shared" si="246"/>
        <v>0</v>
      </c>
      <c r="BS434" s="202"/>
      <c r="BT434" s="202"/>
      <c r="BU434" s="203">
        <f t="shared" si="247"/>
        <v>0</v>
      </c>
      <c r="BV434" s="202"/>
      <c r="BW434" s="202"/>
      <c r="BX434" s="203">
        <f t="shared" si="248"/>
        <v>0</v>
      </c>
      <c r="BY434" s="202"/>
      <c r="BZ434" s="202"/>
      <c r="CA434" s="203">
        <f t="shared" si="249"/>
        <v>0</v>
      </c>
      <c r="CB434" s="202"/>
      <c r="CC434" s="202"/>
      <c r="CD434" s="203">
        <f t="shared" si="250"/>
        <v>0</v>
      </c>
      <c r="CE434" s="202"/>
      <c r="CF434" s="202"/>
      <c r="CG434" s="203">
        <f t="shared" si="251"/>
        <v>0</v>
      </c>
      <c r="CH434" s="202"/>
      <c r="CI434" s="202"/>
      <c r="CJ434" s="203">
        <f t="shared" si="252"/>
        <v>0</v>
      </c>
    </row>
    <row r="435" spans="2:88" x14ac:dyDescent="0.25">
      <c r="B435" s="180"/>
      <c r="C435" s="180"/>
      <c r="D435" s="181"/>
      <c r="E435" s="38">
        <f t="shared" si="198"/>
        <v>45016</v>
      </c>
      <c r="F435" s="186"/>
      <c r="G435" s="203"/>
      <c r="H435" s="202"/>
      <c r="I435" s="202"/>
      <c r="J435" s="203">
        <f t="shared" si="226"/>
        <v>0</v>
      </c>
      <c r="K435" s="202"/>
      <c r="L435" s="202"/>
      <c r="M435" s="203">
        <f t="shared" si="227"/>
        <v>0</v>
      </c>
      <c r="N435" s="202"/>
      <c r="O435" s="202"/>
      <c r="P435" s="203">
        <f t="shared" si="228"/>
        <v>0</v>
      </c>
      <c r="Q435" s="202"/>
      <c r="R435" s="202"/>
      <c r="S435" s="203">
        <f t="shared" si="229"/>
        <v>0</v>
      </c>
      <c r="T435" s="202"/>
      <c r="U435" s="202"/>
      <c r="V435" s="203">
        <f t="shared" si="230"/>
        <v>0</v>
      </c>
      <c r="W435" s="202"/>
      <c r="X435" s="202"/>
      <c r="Y435" s="203">
        <f t="shared" si="231"/>
        <v>0</v>
      </c>
      <c r="Z435" s="202"/>
      <c r="AA435" s="202"/>
      <c r="AB435" s="203">
        <f t="shared" si="232"/>
        <v>0</v>
      </c>
      <c r="AC435" s="202"/>
      <c r="AD435" s="202"/>
      <c r="AE435" s="203">
        <f t="shared" si="233"/>
        <v>0</v>
      </c>
      <c r="AF435" s="202"/>
      <c r="AG435" s="202"/>
      <c r="AH435" s="203">
        <f t="shared" si="234"/>
        <v>0</v>
      </c>
      <c r="AI435" s="202"/>
      <c r="AJ435" s="202"/>
      <c r="AK435" s="203">
        <f t="shared" si="235"/>
        <v>0</v>
      </c>
      <c r="AL435" s="202"/>
      <c r="AM435" s="202"/>
      <c r="AN435" s="203">
        <f t="shared" si="236"/>
        <v>0</v>
      </c>
      <c r="AO435" s="202"/>
      <c r="AP435" s="202"/>
      <c r="AQ435" s="203">
        <f t="shared" si="237"/>
        <v>0</v>
      </c>
      <c r="AR435" s="202"/>
      <c r="AS435" s="202"/>
      <c r="AT435" s="203">
        <f t="shared" si="238"/>
        <v>0</v>
      </c>
      <c r="AU435" s="202"/>
      <c r="AV435" s="202"/>
      <c r="AW435" s="203">
        <f t="shared" si="239"/>
        <v>0</v>
      </c>
      <c r="AX435" s="202"/>
      <c r="AY435" s="202"/>
      <c r="AZ435" s="203">
        <f t="shared" si="240"/>
        <v>0</v>
      </c>
      <c r="BA435" s="202"/>
      <c r="BB435" s="202"/>
      <c r="BC435" s="203">
        <f t="shared" si="241"/>
        <v>0</v>
      </c>
      <c r="BD435" s="202"/>
      <c r="BE435" s="202"/>
      <c r="BF435" s="203">
        <f t="shared" si="242"/>
        <v>0</v>
      </c>
      <c r="BG435" s="202"/>
      <c r="BH435" s="202"/>
      <c r="BI435" s="203">
        <f t="shared" si="243"/>
        <v>0</v>
      </c>
      <c r="BJ435" s="202"/>
      <c r="BK435" s="202"/>
      <c r="BL435" s="203">
        <f t="shared" si="244"/>
        <v>0</v>
      </c>
      <c r="BM435" s="202"/>
      <c r="BN435" s="202"/>
      <c r="BO435" s="203">
        <f t="shared" si="245"/>
        <v>0</v>
      </c>
      <c r="BP435" s="202"/>
      <c r="BQ435" s="202"/>
      <c r="BR435" s="203">
        <f t="shared" si="246"/>
        <v>0</v>
      </c>
      <c r="BS435" s="202"/>
      <c r="BT435" s="202"/>
      <c r="BU435" s="203">
        <f t="shared" si="247"/>
        <v>0</v>
      </c>
      <c r="BV435" s="202"/>
      <c r="BW435" s="202"/>
      <c r="BX435" s="203">
        <f t="shared" si="248"/>
        <v>0</v>
      </c>
      <c r="BY435" s="202"/>
      <c r="BZ435" s="202"/>
      <c r="CA435" s="203">
        <f t="shared" si="249"/>
        <v>0</v>
      </c>
      <c r="CB435" s="202"/>
      <c r="CC435" s="202"/>
      <c r="CD435" s="203">
        <f t="shared" si="250"/>
        <v>0</v>
      </c>
      <c r="CE435" s="202"/>
      <c r="CF435" s="202"/>
      <c r="CG435" s="203">
        <f t="shared" si="251"/>
        <v>0</v>
      </c>
      <c r="CH435" s="202"/>
      <c r="CI435" s="202"/>
      <c r="CJ435" s="203">
        <f t="shared" si="252"/>
        <v>0</v>
      </c>
    </row>
    <row r="436" spans="2:88" x14ac:dyDescent="0.25">
      <c r="B436" s="180"/>
      <c r="C436" s="180"/>
      <c r="D436" s="181"/>
      <c r="E436" s="38">
        <f t="shared" si="198"/>
        <v>45016</v>
      </c>
      <c r="F436" s="186"/>
      <c r="G436" s="203"/>
      <c r="H436" s="202"/>
      <c r="I436" s="202"/>
      <c r="J436" s="203">
        <f t="shared" si="226"/>
        <v>0</v>
      </c>
      <c r="K436" s="202"/>
      <c r="L436" s="202"/>
      <c r="M436" s="203">
        <f t="shared" si="227"/>
        <v>0</v>
      </c>
      <c r="N436" s="202"/>
      <c r="O436" s="202"/>
      <c r="P436" s="203">
        <f t="shared" si="228"/>
        <v>0</v>
      </c>
      <c r="Q436" s="202"/>
      <c r="R436" s="202"/>
      <c r="S436" s="203">
        <f t="shared" si="229"/>
        <v>0</v>
      </c>
      <c r="T436" s="202"/>
      <c r="U436" s="202"/>
      <c r="V436" s="203">
        <f t="shared" si="230"/>
        <v>0</v>
      </c>
      <c r="W436" s="202"/>
      <c r="X436" s="202"/>
      <c r="Y436" s="203">
        <f t="shared" si="231"/>
        <v>0</v>
      </c>
      <c r="Z436" s="202"/>
      <c r="AA436" s="202"/>
      <c r="AB436" s="203">
        <f t="shared" si="232"/>
        <v>0</v>
      </c>
      <c r="AC436" s="202"/>
      <c r="AD436" s="202"/>
      <c r="AE436" s="203">
        <f t="shared" si="233"/>
        <v>0</v>
      </c>
      <c r="AF436" s="202"/>
      <c r="AG436" s="202"/>
      <c r="AH436" s="203">
        <f t="shared" si="234"/>
        <v>0</v>
      </c>
      <c r="AI436" s="202"/>
      <c r="AJ436" s="202"/>
      <c r="AK436" s="203">
        <f t="shared" si="235"/>
        <v>0</v>
      </c>
      <c r="AL436" s="202"/>
      <c r="AM436" s="202"/>
      <c r="AN436" s="203">
        <f t="shared" si="236"/>
        <v>0</v>
      </c>
      <c r="AO436" s="202"/>
      <c r="AP436" s="202"/>
      <c r="AQ436" s="203">
        <f t="shared" si="237"/>
        <v>0</v>
      </c>
      <c r="AR436" s="202"/>
      <c r="AS436" s="202"/>
      <c r="AT436" s="203">
        <f t="shared" si="238"/>
        <v>0</v>
      </c>
      <c r="AU436" s="202"/>
      <c r="AV436" s="202"/>
      <c r="AW436" s="203">
        <f t="shared" si="239"/>
        <v>0</v>
      </c>
      <c r="AX436" s="202"/>
      <c r="AY436" s="202"/>
      <c r="AZ436" s="203">
        <f t="shared" si="240"/>
        <v>0</v>
      </c>
      <c r="BA436" s="202"/>
      <c r="BB436" s="202"/>
      <c r="BC436" s="203">
        <f t="shared" si="241"/>
        <v>0</v>
      </c>
      <c r="BD436" s="202"/>
      <c r="BE436" s="202"/>
      <c r="BF436" s="203">
        <f t="shared" si="242"/>
        <v>0</v>
      </c>
      <c r="BG436" s="202"/>
      <c r="BH436" s="202"/>
      <c r="BI436" s="203">
        <f t="shared" si="243"/>
        <v>0</v>
      </c>
      <c r="BJ436" s="202"/>
      <c r="BK436" s="202"/>
      <c r="BL436" s="203">
        <f t="shared" si="244"/>
        <v>0</v>
      </c>
      <c r="BM436" s="202"/>
      <c r="BN436" s="202"/>
      <c r="BO436" s="203">
        <f t="shared" si="245"/>
        <v>0</v>
      </c>
      <c r="BP436" s="202"/>
      <c r="BQ436" s="202"/>
      <c r="BR436" s="203">
        <f t="shared" si="246"/>
        <v>0</v>
      </c>
      <c r="BS436" s="202"/>
      <c r="BT436" s="202"/>
      <c r="BU436" s="203">
        <f t="shared" si="247"/>
        <v>0</v>
      </c>
      <c r="BV436" s="202"/>
      <c r="BW436" s="202"/>
      <c r="BX436" s="203">
        <f t="shared" si="248"/>
        <v>0</v>
      </c>
      <c r="BY436" s="202"/>
      <c r="BZ436" s="202"/>
      <c r="CA436" s="203">
        <f t="shared" si="249"/>
        <v>0</v>
      </c>
      <c r="CB436" s="202"/>
      <c r="CC436" s="202"/>
      <c r="CD436" s="203">
        <f t="shared" si="250"/>
        <v>0</v>
      </c>
      <c r="CE436" s="202"/>
      <c r="CF436" s="202"/>
      <c r="CG436" s="203">
        <f t="shared" si="251"/>
        <v>0</v>
      </c>
      <c r="CH436" s="202"/>
      <c r="CI436" s="202"/>
      <c r="CJ436" s="203">
        <f t="shared" si="252"/>
        <v>0</v>
      </c>
    </row>
    <row r="437" spans="2:88" x14ac:dyDescent="0.25">
      <c r="B437" s="180"/>
      <c r="C437" s="180"/>
      <c r="D437" s="181"/>
      <c r="E437" s="38">
        <f t="shared" si="198"/>
        <v>45016</v>
      </c>
      <c r="F437" s="186"/>
      <c r="G437" s="203"/>
      <c r="H437" s="202"/>
      <c r="I437" s="202"/>
      <c r="J437" s="203">
        <f t="shared" si="226"/>
        <v>0</v>
      </c>
      <c r="K437" s="202"/>
      <c r="L437" s="202"/>
      <c r="M437" s="203">
        <f t="shared" si="227"/>
        <v>0</v>
      </c>
      <c r="N437" s="202"/>
      <c r="O437" s="202"/>
      <c r="P437" s="203">
        <f t="shared" si="228"/>
        <v>0</v>
      </c>
      <c r="Q437" s="202"/>
      <c r="R437" s="202"/>
      <c r="S437" s="203">
        <f t="shared" si="229"/>
        <v>0</v>
      </c>
      <c r="T437" s="202"/>
      <c r="U437" s="202"/>
      <c r="V437" s="203">
        <f t="shared" si="230"/>
        <v>0</v>
      </c>
      <c r="W437" s="202"/>
      <c r="X437" s="202"/>
      <c r="Y437" s="203">
        <f t="shared" si="231"/>
        <v>0</v>
      </c>
      <c r="Z437" s="202"/>
      <c r="AA437" s="202"/>
      <c r="AB437" s="203">
        <f t="shared" si="232"/>
        <v>0</v>
      </c>
      <c r="AC437" s="202"/>
      <c r="AD437" s="202"/>
      <c r="AE437" s="203">
        <f t="shared" si="233"/>
        <v>0</v>
      </c>
      <c r="AF437" s="202"/>
      <c r="AG437" s="202"/>
      <c r="AH437" s="203">
        <f t="shared" si="234"/>
        <v>0</v>
      </c>
      <c r="AI437" s="202"/>
      <c r="AJ437" s="202"/>
      <c r="AK437" s="203">
        <f t="shared" si="235"/>
        <v>0</v>
      </c>
      <c r="AL437" s="202"/>
      <c r="AM437" s="202"/>
      <c r="AN437" s="203">
        <f t="shared" si="236"/>
        <v>0</v>
      </c>
      <c r="AO437" s="202"/>
      <c r="AP437" s="202"/>
      <c r="AQ437" s="203">
        <f t="shared" si="237"/>
        <v>0</v>
      </c>
      <c r="AR437" s="202"/>
      <c r="AS437" s="202"/>
      <c r="AT437" s="203">
        <f t="shared" si="238"/>
        <v>0</v>
      </c>
      <c r="AU437" s="202"/>
      <c r="AV437" s="202"/>
      <c r="AW437" s="203">
        <f t="shared" si="239"/>
        <v>0</v>
      </c>
      <c r="AX437" s="202"/>
      <c r="AY437" s="202"/>
      <c r="AZ437" s="203">
        <f t="shared" si="240"/>
        <v>0</v>
      </c>
      <c r="BA437" s="202"/>
      <c r="BB437" s="202"/>
      <c r="BC437" s="203">
        <f t="shared" si="241"/>
        <v>0</v>
      </c>
      <c r="BD437" s="202"/>
      <c r="BE437" s="202"/>
      <c r="BF437" s="203">
        <f t="shared" si="242"/>
        <v>0</v>
      </c>
      <c r="BG437" s="202"/>
      <c r="BH437" s="202"/>
      <c r="BI437" s="203">
        <f t="shared" si="243"/>
        <v>0</v>
      </c>
      <c r="BJ437" s="202"/>
      <c r="BK437" s="202"/>
      <c r="BL437" s="203">
        <f t="shared" si="244"/>
        <v>0</v>
      </c>
      <c r="BM437" s="202"/>
      <c r="BN437" s="202"/>
      <c r="BO437" s="203">
        <f t="shared" si="245"/>
        <v>0</v>
      </c>
      <c r="BP437" s="202"/>
      <c r="BQ437" s="202"/>
      <c r="BR437" s="203">
        <f t="shared" si="246"/>
        <v>0</v>
      </c>
      <c r="BS437" s="202"/>
      <c r="BT437" s="202"/>
      <c r="BU437" s="203">
        <f t="shared" si="247"/>
        <v>0</v>
      </c>
      <c r="BV437" s="202"/>
      <c r="BW437" s="202"/>
      <c r="BX437" s="203">
        <f t="shared" si="248"/>
        <v>0</v>
      </c>
      <c r="BY437" s="202"/>
      <c r="BZ437" s="202"/>
      <c r="CA437" s="203">
        <f t="shared" si="249"/>
        <v>0</v>
      </c>
      <c r="CB437" s="202"/>
      <c r="CC437" s="202"/>
      <c r="CD437" s="203">
        <f t="shared" si="250"/>
        <v>0</v>
      </c>
      <c r="CE437" s="202"/>
      <c r="CF437" s="202"/>
      <c r="CG437" s="203">
        <f t="shared" si="251"/>
        <v>0</v>
      </c>
      <c r="CH437" s="202"/>
      <c r="CI437" s="202"/>
      <c r="CJ437" s="203">
        <f t="shared" si="252"/>
        <v>0</v>
      </c>
    </row>
    <row r="438" spans="2:88" x14ac:dyDescent="0.25">
      <c r="B438" s="180"/>
      <c r="C438" s="180"/>
      <c r="D438" s="181"/>
      <c r="E438" s="38">
        <f t="shared" si="198"/>
        <v>45016</v>
      </c>
      <c r="F438" s="186"/>
      <c r="G438" s="203"/>
      <c r="H438" s="202"/>
      <c r="I438" s="202"/>
      <c r="J438" s="203">
        <f t="shared" si="226"/>
        <v>0</v>
      </c>
      <c r="K438" s="202"/>
      <c r="L438" s="202"/>
      <c r="M438" s="203">
        <f t="shared" si="227"/>
        <v>0</v>
      </c>
      <c r="N438" s="202"/>
      <c r="O438" s="202"/>
      <c r="P438" s="203">
        <f t="shared" si="228"/>
        <v>0</v>
      </c>
      <c r="Q438" s="202"/>
      <c r="R438" s="202"/>
      <c r="S438" s="203">
        <f t="shared" si="229"/>
        <v>0</v>
      </c>
      <c r="T438" s="202"/>
      <c r="U438" s="202"/>
      <c r="V438" s="203">
        <f t="shared" si="230"/>
        <v>0</v>
      </c>
      <c r="W438" s="202"/>
      <c r="X438" s="202"/>
      <c r="Y438" s="203">
        <f t="shared" si="231"/>
        <v>0</v>
      </c>
      <c r="Z438" s="202"/>
      <c r="AA438" s="202"/>
      <c r="AB438" s="203">
        <f t="shared" si="232"/>
        <v>0</v>
      </c>
      <c r="AC438" s="202"/>
      <c r="AD438" s="202"/>
      <c r="AE438" s="203">
        <f t="shared" si="233"/>
        <v>0</v>
      </c>
      <c r="AF438" s="202"/>
      <c r="AG438" s="202"/>
      <c r="AH438" s="203">
        <f t="shared" si="234"/>
        <v>0</v>
      </c>
      <c r="AI438" s="202"/>
      <c r="AJ438" s="202"/>
      <c r="AK438" s="203">
        <f t="shared" si="235"/>
        <v>0</v>
      </c>
      <c r="AL438" s="202"/>
      <c r="AM438" s="202"/>
      <c r="AN438" s="203">
        <f t="shared" si="236"/>
        <v>0</v>
      </c>
      <c r="AO438" s="202"/>
      <c r="AP438" s="202"/>
      <c r="AQ438" s="203">
        <f t="shared" si="237"/>
        <v>0</v>
      </c>
      <c r="AR438" s="202"/>
      <c r="AS438" s="202"/>
      <c r="AT438" s="203">
        <f t="shared" si="238"/>
        <v>0</v>
      </c>
      <c r="AU438" s="202"/>
      <c r="AV438" s="202"/>
      <c r="AW438" s="203">
        <f t="shared" si="239"/>
        <v>0</v>
      </c>
      <c r="AX438" s="202"/>
      <c r="AY438" s="202"/>
      <c r="AZ438" s="203">
        <f t="shared" si="240"/>
        <v>0</v>
      </c>
      <c r="BA438" s="202"/>
      <c r="BB438" s="202"/>
      <c r="BC438" s="203">
        <f t="shared" si="241"/>
        <v>0</v>
      </c>
      <c r="BD438" s="202"/>
      <c r="BE438" s="202"/>
      <c r="BF438" s="203">
        <f t="shared" si="242"/>
        <v>0</v>
      </c>
      <c r="BG438" s="202"/>
      <c r="BH438" s="202"/>
      <c r="BI438" s="203">
        <f t="shared" si="243"/>
        <v>0</v>
      </c>
      <c r="BJ438" s="202"/>
      <c r="BK438" s="202"/>
      <c r="BL438" s="203">
        <f t="shared" si="244"/>
        <v>0</v>
      </c>
      <c r="BM438" s="202"/>
      <c r="BN438" s="202"/>
      <c r="BO438" s="203">
        <f t="shared" si="245"/>
        <v>0</v>
      </c>
      <c r="BP438" s="202"/>
      <c r="BQ438" s="202"/>
      <c r="BR438" s="203">
        <f t="shared" si="246"/>
        <v>0</v>
      </c>
      <c r="BS438" s="202"/>
      <c r="BT438" s="202"/>
      <c r="BU438" s="203">
        <f t="shared" si="247"/>
        <v>0</v>
      </c>
      <c r="BV438" s="202"/>
      <c r="BW438" s="202"/>
      <c r="BX438" s="203">
        <f t="shared" si="248"/>
        <v>0</v>
      </c>
      <c r="BY438" s="202"/>
      <c r="BZ438" s="202"/>
      <c r="CA438" s="203">
        <f t="shared" si="249"/>
        <v>0</v>
      </c>
      <c r="CB438" s="202"/>
      <c r="CC438" s="202"/>
      <c r="CD438" s="203">
        <f t="shared" si="250"/>
        <v>0</v>
      </c>
      <c r="CE438" s="202"/>
      <c r="CF438" s="202"/>
      <c r="CG438" s="203">
        <f t="shared" si="251"/>
        <v>0</v>
      </c>
      <c r="CH438" s="202"/>
      <c r="CI438" s="202"/>
      <c r="CJ438" s="203">
        <f t="shared" si="252"/>
        <v>0</v>
      </c>
    </row>
    <row r="439" spans="2:88" x14ac:dyDescent="0.25">
      <c r="B439" s="180"/>
      <c r="C439" s="180"/>
      <c r="D439" s="181"/>
      <c r="E439" s="38">
        <f t="shared" si="198"/>
        <v>45016</v>
      </c>
      <c r="F439" s="186"/>
      <c r="G439" s="203"/>
      <c r="H439" s="202"/>
      <c r="I439" s="202"/>
      <c r="J439" s="203">
        <f t="shared" si="226"/>
        <v>0</v>
      </c>
      <c r="K439" s="202"/>
      <c r="L439" s="202"/>
      <c r="M439" s="203">
        <f t="shared" si="227"/>
        <v>0</v>
      </c>
      <c r="N439" s="202"/>
      <c r="O439" s="202"/>
      <c r="P439" s="203">
        <f t="shared" si="228"/>
        <v>0</v>
      </c>
      <c r="Q439" s="202"/>
      <c r="R439" s="202"/>
      <c r="S439" s="203">
        <f t="shared" si="229"/>
        <v>0</v>
      </c>
      <c r="T439" s="202"/>
      <c r="U439" s="202"/>
      <c r="V439" s="203">
        <f t="shared" si="230"/>
        <v>0</v>
      </c>
      <c r="W439" s="202"/>
      <c r="X439" s="202"/>
      <c r="Y439" s="203">
        <f t="shared" si="231"/>
        <v>0</v>
      </c>
      <c r="Z439" s="202"/>
      <c r="AA439" s="202"/>
      <c r="AB439" s="203">
        <f t="shared" si="232"/>
        <v>0</v>
      </c>
      <c r="AC439" s="202"/>
      <c r="AD439" s="202"/>
      <c r="AE439" s="203">
        <f t="shared" si="233"/>
        <v>0</v>
      </c>
      <c r="AF439" s="202"/>
      <c r="AG439" s="202"/>
      <c r="AH439" s="203">
        <f t="shared" si="234"/>
        <v>0</v>
      </c>
      <c r="AI439" s="202"/>
      <c r="AJ439" s="202"/>
      <c r="AK439" s="203">
        <f t="shared" si="235"/>
        <v>0</v>
      </c>
      <c r="AL439" s="202"/>
      <c r="AM439" s="202"/>
      <c r="AN439" s="203">
        <f t="shared" si="236"/>
        <v>0</v>
      </c>
      <c r="AO439" s="202"/>
      <c r="AP439" s="202"/>
      <c r="AQ439" s="203">
        <f t="shared" si="237"/>
        <v>0</v>
      </c>
      <c r="AR439" s="202"/>
      <c r="AS439" s="202"/>
      <c r="AT439" s="203">
        <f t="shared" si="238"/>
        <v>0</v>
      </c>
      <c r="AU439" s="202"/>
      <c r="AV439" s="202"/>
      <c r="AW439" s="203">
        <f t="shared" si="239"/>
        <v>0</v>
      </c>
      <c r="AX439" s="202"/>
      <c r="AY439" s="202"/>
      <c r="AZ439" s="203">
        <f t="shared" si="240"/>
        <v>0</v>
      </c>
      <c r="BA439" s="202"/>
      <c r="BB439" s="202"/>
      <c r="BC439" s="203">
        <f t="shared" si="241"/>
        <v>0</v>
      </c>
      <c r="BD439" s="202"/>
      <c r="BE439" s="202"/>
      <c r="BF439" s="203">
        <f t="shared" si="242"/>
        <v>0</v>
      </c>
      <c r="BG439" s="202"/>
      <c r="BH439" s="202"/>
      <c r="BI439" s="203">
        <f t="shared" si="243"/>
        <v>0</v>
      </c>
      <c r="BJ439" s="202"/>
      <c r="BK439" s="202"/>
      <c r="BL439" s="203">
        <f t="shared" si="244"/>
        <v>0</v>
      </c>
      <c r="BM439" s="202"/>
      <c r="BN439" s="202"/>
      <c r="BO439" s="203">
        <f t="shared" si="245"/>
        <v>0</v>
      </c>
      <c r="BP439" s="202"/>
      <c r="BQ439" s="202"/>
      <c r="BR439" s="203">
        <f t="shared" si="246"/>
        <v>0</v>
      </c>
      <c r="BS439" s="202"/>
      <c r="BT439" s="202"/>
      <c r="BU439" s="203">
        <f t="shared" si="247"/>
        <v>0</v>
      </c>
      <c r="BV439" s="202"/>
      <c r="BW439" s="202"/>
      <c r="BX439" s="203">
        <f t="shared" si="248"/>
        <v>0</v>
      </c>
      <c r="BY439" s="202"/>
      <c r="BZ439" s="202"/>
      <c r="CA439" s="203">
        <f t="shared" si="249"/>
        <v>0</v>
      </c>
      <c r="CB439" s="202"/>
      <c r="CC439" s="202"/>
      <c r="CD439" s="203">
        <f t="shared" si="250"/>
        <v>0</v>
      </c>
      <c r="CE439" s="202"/>
      <c r="CF439" s="202"/>
      <c r="CG439" s="203">
        <f t="shared" si="251"/>
        <v>0</v>
      </c>
      <c r="CH439" s="202"/>
      <c r="CI439" s="202"/>
      <c r="CJ439" s="203">
        <f t="shared" si="252"/>
        <v>0</v>
      </c>
    </row>
    <row r="440" spans="2:88" x14ac:dyDescent="0.25">
      <c r="B440" s="180"/>
      <c r="C440" s="180"/>
      <c r="D440" s="181"/>
      <c r="E440" s="38">
        <f t="shared" si="198"/>
        <v>45016</v>
      </c>
      <c r="F440" s="186"/>
      <c r="G440" s="203"/>
      <c r="H440" s="202"/>
      <c r="I440" s="202"/>
      <c r="J440" s="203">
        <f t="shared" si="226"/>
        <v>0</v>
      </c>
      <c r="K440" s="202"/>
      <c r="L440" s="202"/>
      <c r="M440" s="203">
        <f t="shared" si="227"/>
        <v>0</v>
      </c>
      <c r="N440" s="202"/>
      <c r="O440" s="202"/>
      <c r="P440" s="203">
        <f t="shared" si="228"/>
        <v>0</v>
      </c>
      <c r="Q440" s="202"/>
      <c r="R440" s="202"/>
      <c r="S440" s="203">
        <f t="shared" si="229"/>
        <v>0</v>
      </c>
      <c r="T440" s="202"/>
      <c r="U440" s="202"/>
      <c r="V440" s="203">
        <f t="shared" si="230"/>
        <v>0</v>
      </c>
      <c r="W440" s="202"/>
      <c r="X440" s="202"/>
      <c r="Y440" s="203">
        <f t="shared" si="231"/>
        <v>0</v>
      </c>
      <c r="Z440" s="202"/>
      <c r="AA440" s="202"/>
      <c r="AB440" s="203">
        <f t="shared" si="232"/>
        <v>0</v>
      </c>
      <c r="AC440" s="202"/>
      <c r="AD440" s="202"/>
      <c r="AE440" s="203">
        <f t="shared" si="233"/>
        <v>0</v>
      </c>
      <c r="AF440" s="202"/>
      <c r="AG440" s="202"/>
      <c r="AH440" s="203">
        <f t="shared" si="234"/>
        <v>0</v>
      </c>
      <c r="AI440" s="202"/>
      <c r="AJ440" s="202"/>
      <c r="AK440" s="203">
        <f t="shared" si="235"/>
        <v>0</v>
      </c>
      <c r="AL440" s="202"/>
      <c r="AM440" s="202"/>
      <c r="AN440" s="203">
        <f t="shared" si="236"/>
        <v>0</v>
      </c>
      <c r="AO440" s="202"/>
      <c r="AP440" s="202"/>
      <c r="AQ440" s="203">
        <f t="shared" si="237"/>
        <v>0</v>
      </c>
      <c r="AR440" s="202"/>
      <c r="AS440" s="202"/>
      <c r="AT440" s="203">
        <f t="shared" si="238"/>
        <v>0</v>
      </c>
      <c r="AU440" s="202"/>
      <c r="AV440" s="202"/>
      <c r="AW440" s="203">
        <f t="shared" si="239"/>
        <v>0</v>
      </c>
      <c r="AX440" s="202"/>
      <c r="AY440" s="202"/>
      <c r="AZ440" s="203">
        <f t="shared" si="240"/>
        <v>0</v>
      </c>
      <c r="BA440" s="202"/>
      <c r="BB440" s="202"/>
      <c r="BC440" s="203">
        <f t="shared" si="241"/>
        <v>0</v>
      </c>
      <c r="BD440" s="202"/>
      <c r="BE440" s="202"/>
      <c r="BF440" s="203">
        <f t="shared" si="242"/>
        <v>0</v>
      </c>
      <c r="BG440" s="202"/>
      <c r="BH440" s="202"/>
      <c r="BI440" s="203">
        <f t="shared" si="243"/>
        <v>0</v>
      </c>
      <c r="BJ440" s="202"/>
      <c r="BK440" s="202"/>
      <c r="BL440" s="203">
        <f t="shared" si="244"/>
        <v>0</v>
      </c>
      <c r="BM440" s="202"/>
      <c r="BN440" s="202"/>
      <c r="BO440" s="203">
        <f t="shared" si="245"/>
        <v>0</v>
      </c>
      <c r="BP440" s="202"/>
      <c r="BQ440" s="202"/>
      <c r="BR440" s="203">
        <f t="shared" si="246"/>
        <v>0</v>
      </c>
      <c r="BS440" s="202"/>
      <c r="BT440" s="202"/>
      <c r="BU440" s="203">
        <f t="shared" si="247"/>
        <v>0</v>
      </c>
      <c r="BV440" s="202"/>
      <c r="BW440" s="202"/>
      <c r="BX440" s="203">
        <f t="shared" si="248"/>
        <v>0</v>
      </c>
      <c r="BY440" s="202"/>
      <c r="BZ440" s="202"/>
      <c r="CA440" s="203">
        <f t="shared" si="249"/>
        <v>0</v>
      </c>
      <c r="CB440" s="202"/>
      <c r="CC440" s="202"/>
      <c r="CD440" s="203">
        <f t="shared" si="250"/>
        <v>0</v>
      </c>
      <c r="CE440" s="202"/>
      <c r="CF440" s="202"/>
      <c r="CG440" s="203">
        <f t="shared" si="251"/>
        <v>0</v>
      </c>
      <c r="CH440" s="202"/>
      <c r="CI440" s="202"/>
      <c r="CJ440" s="203">
        <f t="shared" si="252"/>
        <v>0</v>
      </c>
    </row>
    <row r="441" spans="2:88" x14ac:dyDescent="0.25">
      <c r="B441" s="180"/>
      <c r="C441" s="180"/>
      <c r="D441" s="181"/>
      <c r="E441" s="38">
        <f t="shared" si="198"/>
        <v>45016</v>
      </c>
      <c r="F441" s="186"/>
      <c r="G441" s="203"/>
      <c r="H441" s="202"/>
      <c r="I441" s="202"/>
      <c r="J441" s="203">
        <f t="shared" si="226"/>
        <v>0</v>
      </c>
      <c r="K441" s="202"/>
      <c r="L441" s="202"/>
      <c r="M441" s="203">
        <f t="shared" si="227"/>
        <v>0</v>
      </c>
      <c r="N441" s="202"/>
      <c r="O441" s="202"/>
      <c r="P441" s="203">
        <f t="shared" si="228"/>
        <v>0</v>
      </c>
      <c r="Q441" s="202"/>
      <c r="R441" s="202"/>
      <c r="S441" s="203">
        <f t="shared" si="229"/>
        <v>0</v>
      </c>
      <c r="T441" s="202"/>
      <c r="U441" s="202"/>
      <c r="V441" s="203">
        <f t="shared" si="230"/>
        <v>0</v>
      </c>
      <c r="W441" s="202"/>
      <c r="X441" s="202"/>
      <c r="Y441" s="203">
        <f t="shared" si="231"/>
        <v>0</v>
      </c>
      <c r="Z441" s="202"/>
      <c r="AA441" s="202"/>
      <c r="AB441" s="203">
        <f t="shared" si="232"/>
        <v>0</v>
      </c>
      <c r="AC441" s="202"/>
      <c r="AD441" s="202"/>
      <c r="AE441" s="203">
        <f t="shared" si="233"/>
        <v>0</v>
      </c>
      <c r="AF441" s="202"/>
      <c r="AG441" s="202"/>
      <c r="AH441" s="203">
        <f t="shared" si="234"/>
        <v>0</v>
      </c>
      <c r="AI441" s="202"/>
      <c r="AJ441" s="202"/>
      <c r="AK441" s="203">
        <f t="shared" si="235"/>
        <v>0</v>
      </c>
      <c r="AL441" s="202"/>
      <c r="AM441" s="202"/>
      <c r="AN441" s="203">
        <f t="shared" si="236"/>
        <v>0</v>
      </c>
      <c r="AO441" s="202"/>
      <c r="AP441" s="202"/>
      <c r="AQ441" s="203">
        <f t="shared" si="237"/>
        <v>0</v>
      </c>
      <c r="AR441" s="202"/>
      <c r="AS441" s="202"/>
      <c r="AT441" s="203">
        <f t="shared" si="238"/>
        <v>0</v>
      </c>
      <c r="AU441" s="202"/>
      <c r="AV441" s="202"/>
      <c r="AW441" s="203">
        <f t="shared" si="239"/>
        <v>0</v>
      </c>
      <c r="AX441" s="202"/>
      <c r="AY441" s="202"/>
      <c r="AZ441" s="203">
        <f t="shared" si="240"/>
        <v>0</v>
      </c>
      <c r="BA441" s="202"/>
      <c r="BB441" s="202"/>
      <c r="BC441" s="203">
        <f t="shared" si="241"/>
        <v>0</v>
      </c>
      <c r="BD441" s="202"/>
      <c r="BE441" s="202"/>
      <c r="BF441" s="203">
        <f t="shared" si="242"/>
        <v>0</v>
      </c>
      <c r="BG441" s="202"/>
      <c r="BH441" s="202"/>
      <c r="BI441" s="203">
        <f t="shared" si="243"/>
        <v>0</v>
      </c>
      <c r="BJ441" s="202"/>
      <c r="BK441" s="202"/>
      <c r="BL441" s="203">
        <f t="shared" si="244"/>
        <v>0</v>
      </c>
      <c r="BM441" s="202"/>
      <c r="BN441" s="202"/>
      <c r="BO441" s="203">
        <f t="shared" si="245"/>
        <v>0</v>
      </c>
      <c r="BP441" s="202"/>
      <c r="BQ441" s="202"/>
      <c r="BR441" s="203">
        <f t="shared" si="246"/>
        <v>0</v>
      </c>
      <c r="BS441" s="202"/>
      <c r="BT441" s="202"/>
      <c r="BU441" s="203">
        <f t="shared" si="247"/>
        <v>0</v>
      </c>
      <c r="BV441" s="202"/>
      <c r="BW441" s="202"/>
      <c r="BX441" s="203">
        <f t="shared" si="248"/>
        <v>0</v>
      </c>
      <c r="BY441" s="202"/>
      <c r="BZ441" s="202"/>
      <c r="CA441" s="203">
        <f t="shared" si="249"/>
        <v>0</v>
      </c>
      <c r="CB441" s="202"/>
      <c r="CC441" s="202"/>
      <c r="CD441" s="203">
        <f t="shared" si="250"/>
        <v>0</v>
      </c>
      <c r="CE441" s="202"/>
      <c r="CF441" s="202"/>
      <c r="CG441" s="203">
        <f t="shared" si="251"/>
        <v>0</v>
      </c>
      <c r="CH441" s="202"/>
      <c r="CI441" s="202"/>
      <c r="CJ441" s="203">
        <f t="shared" si="252"/>
        <v>0</v>
      </c>
    </row>
    <row r="442" spans="2:88" x14ac:dyDescent="0.25">
      <c r="B442" s="180"/>
      <c r="C442" s="180"/>
      <c r="D442" s="181"/>
      <c r="E442" s="38">
        <f t="shared" si="198"/>
        <v>45016</v>
      </c>
      <c r="F442" s="186"/>
      <c r="G442" s="203"/>
      <c r="H442" s="202"/>
      <c r="I442" s="202"/>
      <c r="J442" s="203">
        <f t="shared" si="226"/>
        <v>0</v>
      </c>
      <c r="K442" s="202"/>
      <c r="L442" s="202"/>
      <c r="M442" s="203">
        <f t="shared" si="227"/>
        <v>0</v>
      </c>
      <c r="N442" s="202"/>
      <c r="O442" s="202"/>
      <c r="P442" s="203">
        <f t="shared" si="228"/>
        <v>0</v>
      </c>
      <c r="Q442" s="202"/>
      <c r="R442" s="202"/>
      <c r="S442" s="203">
        <f t="shared" si="229"/>
        <v>0</v>
      </c>
      <c r="T442" s="202"/>
      <c r="U442" s="202"/>
      <c r="V442" s="203">
        <f t="shared" si="230"/>
        <v>0</v>
      </c>
      <c r="W442" s="202"/>
      <c r="X442" s="202"/>
      <c r="Y442" s="203">
        <f t="shared" si="231"/>
        <v>0</v>
      </c>
      <c r="Z442" s="202"/>
      <c r="AA442" s="202"/>
      <c r="AB442" s="203">
        <f t="shared" si="232"/>
        <v>0</v>
      </c>
      <c r="AC442" s="202"/>
      <c r="AD442" s="202"/>
      <c r="AE442" s="203">
        <f t="shared" si="233"/>
        <v>0</v>
      </c>
      <c r="AF442" s="202"/>
      <c r="AG442" s="202"/>
      <c r="AH442" s="203">
        <f t="shared" si="234"/>
        <v>0</v>
      </c>
      <c r="AI442" s="202"/>
      <c r="AJ442" s="202"/>
      <c r="AK442" s="203">
        <f t="shared" si="235"/>
        <v>0</v>
      </c>
      <c r="AL442" s="202"/>
      <c r="AM442" s="202"/>
      <c r="AN442" s="203">
        <f t="shared" si="236"/>
        <v>0</v>
      </c>
      <c r="AO442" s="202"/>
      <c r="AP442" s="202"/>
      <c r="AQ442" s="203">
        <f t="shared" si="237"/>
        <v>0</v>
      </c>
      <c r="AR442" s="202"/>
      <c r="AS442" s="202"/>
      <c r="AT442" s="203">
        <f t="shared" si="238"/>
        <v>0</v>
      </c>
      <c r="AU442" s="202"/>
      <c r="AV442" s="202"/>
      <c r="AW442" s="203">
        <f t="shared" si="239"/>
        <v>0</v>
      </c>
      <c r="AX442" s="202"/>
      <c r="AY442" s="202"/>
      <c r="AZ442" s="203">
        <f t="shared" si="240"/>
        <v>0</v>
      </c>
      <c r="BA442" s="202"/>
      <c r="BB442" s="202"/>
      <c r="BC442" s="203">
        <f t="shared" si="241"/>
        <v>0</v>
      </c>
      <c r="BD442" s="202"/>
      <c r="BE442" s="202"/>
      <c r="BF442" s="203">
        <f t="shared" si="242"/>
        <v>0</v>
      </c>
      <c r="BG442" s="202"/>
      <c r="BH442" s="202"/>
      <c r="BI442" s="203">
        <f t="shared" si="243"/>
        <v>0</v>
      </c>
      <c r="BJ442" s="202"/>
      <c r="BK442" s="202"/>
      <c r="BL442" s="203">
        <f t="shared" si="244"/>
        <v>0</v>
      </c>
      <c r="BM442" s="202"/>
      <c r="BN442" s="202"/>
      <c r="BO442" s="203">
        <f t="shared" si="245"/>
        <v>0</v>
      </c>
      <c r="BP442" s="202"/>
      <c r="BQ442" s="202"/>
      <c r="BR442" s="203">
        <f t="shared" si="246"/>
        <v>0</v>
      </c>
      <c r="BS442" s="202"/>
      <c r="BT442" s="202"/>
      <c r="BU442" s="203">
        <f t="shared" si="247"/>
        <v>0</v>
      </c>
      <c r="BV442" s="202"/>
      <c r="BW442" s="202"/>
      <c r="BX442" s="203">
        <f t="shared" si="248"/>
        <v>0</v>
      </c>
      <c r="BY442" s="202"/>
      <c r="BZ442" s="202"/>
      <c r="CA442" s="203">
        <f t="shared" si="249"/>
        <v>0</v>
      </c>
      <c r="CB442" s="202"/>
      <c r="CC442" s="202"/>
      <c r="CD442" s="203">
        <f t="shared" si="250"/>
        <v>0</v>
      </c>
      <c r="CE442" s="202"/>
      <c r="CF442" s="202"/>
      <c r="CG442" s="203">
        <f t="shared" si="251"/>
        <v>0</v>
      </c>
      <c r="CH442" s="202"/>
      <c r="CI442" s="202"/>
      <c r="CJ442" s="203">
        <f t="shared" si="252"/>
        <v>0</v>
      </c>
    </row>
    <row r="443" spans="2:88" x14ac:dyDescent="0.25">
      <c r="B443" s="180"/>
      <c r="C443" s="180"/>
      <c r="D443" s="181"/>
      <c r="E443" s="38">
        <f t="shared" si="198"/>
        <v>45016</v>
      </c>
      <c r="F443" s="186"/>
      <c r="G443" s="203"/>
      <c r="H443" s="202"/>
      <c r="I443" s="202"/>
      <c r="J443" s="203">
        <f t="shared" si="226"/>
        <v>0</v>
      </c>
      <c r="K443" s="202"/>
      <c r="L443" s="202"/>
      <c r="M443" s="203">
        <f t="shared" si="227"/>
        <v>0</v>
      </c>
      <c r="N443" s="202"/>
      <c r="O443" s="202"/>
      <c r="P443" s="203">
        <f t="shared" si="228"/>
        <v>0</v>
      </c>
      <c r="Q443" s="202"/>
      <c r="R443" s="202"/>
      <c r="S443" s="203">
        <f t="shared" si="229"/>
        <v>0</v>
      </c>
      <c r="T443" s="202"/>
      <c r="U443" s="202"/>
      <c r="V443" s="203">
        <f t="shared" si="230"/>
        <v>0</v>
      </c>
      <c r="W443" s="202"/>
      <c r="X443" s="202"/>
      <c r="Y443" s="203">
        <f t="shared" si="231"/>
        <v>0</v>
      </c>
      <c r="Z443" s="202"/>
      <c r="AA443" s="202"/>
      <c r="AB443" s="203">
        <f t="shared" si="232"/>
        <v>0</v>
      </c>
      <c r="AC443" s="202"/>
      <c r="AD443" s="202"/>
      <c r="AE443" s="203">
        <f t="shared" si="233"/>
        <v>0</v>
      </c>
      <c r="AF443" s="202"/>
      <c r="AG443" s="202"/>
      <c r="AH443" s="203">
        <f t="shared" si="234"/>
        <v>0</v>
      </c>
      <c r="AI443" s="202"/>
      <c r="AJ443" s="202"/>
      <c r="AK443" s="203">
        <f t="shared" si="235"/>
        <v>0</v>
      </c>
      <c r="AL443" s="202"/>
      <c r="AM443" s="202"/>
      <c r="AN443" s="203">
        <f t="shared" si="236"/>
        <v>0</v>
      </c>
      <c r="AO443" s="202"/>
      <c r="AP443" s="202"/>
      <c r="AQ443" s="203">
        <f t="shared" si="237"/>
        <v>0</v>
      </c>
      <c r="AR443" s="202"/>
      <c r="AS443" s="202"/>
      <c r="AT443" s="203">
        <f t="shared" si="238"/>
        <v>0</v>
      </c>
      <c r="AU443" s="202"/>
      <c r="AV443" s="202"/>
      <c r="AW443" s="203">
        <f t="shared" si="239"/>
        <v>0</v>
      </c>
      <c r="AX443" s="202"/>
      <c r="AY443" s="202"/>
      <c r="AZ443" s="203">
        <f t="shared" si="240"/>
        <v>0</v>
      </c>
      <c r="BA443" s="202"/>
      <c r="BB443" s="202"/>
      <c r="BC443" s="203">
        <f t="shared" si="241"/>
        <v>0</v>
      </c>
      <c r="BD443" s="202"/>
      <c r="BE443" s="202"/>
      <c r="BF443" s="203">
        <f t="shared" si="242"/>
        <v>0</v>
      </c>
      <c r="BG443" s="202"/>
      <c r="BH443" s="202"/>
      <c r="BI443" s="203">
        <f t="shared" si="243"/>
        <v>0</v>
      </c>
      <c r="BJ443" s="202"/>
      <c r="BK443" s="202"/>
      <c r="BL443" s="203">
        <f t="shared" si="244"/>
        <v>0</v>
      </c>
      <c r="BM443" s="202"/>
      <c r="BN443" s="202"/>
      <c r="BO443" s="203">
        <f t="shared" si="245"/>
        <v>0</v>
      </c>
      <c r="BP443" s="202"/>
      <c r="BQ443" s="202"/>
      <c r="BR443" s="203">
        <f t="shared" si="246"/>
        <v>0</v>
      </c>
      <c r="BS443" s="202"/>
      <c r="BT443" s="202"/>
      <c r="BU443" s="203">
        <f t="shared" si="247"/>
        <v>0</v>
      </c>
      <c r="BV443" s="202"/>
      <c r="BW443" s="202"/>
      <c r="BX443" s="203">
        <f t="shared" si="248"/>
        <v>0</v>
      </c>
      <c r="BY443" s="202"/>
      <c r="BZ443" s="202"/>
      <c r="CA443" s="203">
        <f t="shared" si="249"/>
        <v>0</v>
      </c>
      <c r="CB443" s="202"/>
      <c r="CC443" s="202"/>
      <c r="CD443" s="203">
        <f t="shared" si="250"/>
        <v>0</v>
      </c>
      <c r="CE443" s="202"/>
      <c r="CF443" s="202"/>
      <c r="CG443" s="203">
        <f t="shared" si="251"/>
        <v>0</v>
      </c>
      <c r="CH443" s="202"/>
      <c r="CI443" s="202"/>
      <c r="CJ443" s="203">
        <f t="shared" si="252"/>
        <v>0</v>
      </c>
    </row>
    <row r="444" spans="2:88" x14ac:dyDescent="0.25">
      <c r="B444" s="180"/>
      <c r="C444" s="180"/>
      <c r="D444" s="181"/>
      <c r="E444" s="38">
        <f t="shared" si="198"/>
        <v>45016</v>
      </c>
      <c r="F444" s="186"/>
      <c r="G444" s="203"/>
      <c r="H444" s="202"/>
      <c r="I444" s="202"/>
      <c r="J444" s="203">
        <f t="shared" si="226"/>
        <v>0</v>
      </c>
      <c r="K444" s="202"/>
      <c r="L444" s="202"/>
      <c r="M444" s="203">
        <f t="shared" si="227"/>
        <v>0</v>
      </c>
      <c r="N444" s="202"/>
      <c r="O444" s="202"/>
      <c r="P444" s="203">
        <f t="shared" si="228"/>
        <v>0</v>
      </c>
      <c r="Q444" s="202"/>
      <c r="R444" s="202"/>
      <c r="S444" s="203">
        <f t="shared" si="229"/>
        <v>0</v>
      </c>
      <c r="T444" s="202"/>
      <c r="U444" s="202"/>
      <c r="V444" s="203">
        <f t="shared" si="230"/>
        <v>0</v>
      </c>
      <c r="W444" s="202"/>
      <c r="X444" s="202"/>
      <c r="Y444" s="203">
        <f t="shared" si="231"/>
        <v>0</v>
      </c>
      <c r="Z444" s="202"/>
      <c r="AA444" s="202"/>
      <c r="AB444" s="203">
        <f t="shared" si="232"/>
        <v>0</v>
      </c>
      <c r="AC444" s="202"/>
      <c r="AD444" s="202"/>
      <c r="AE444" s="203">
        <f t="shared" si="233"/>
        <v>0</v>
      </c>
      <c r="AF444" s="202"/>
      <c r="AG444" s="202"/>
      <c r="AH444" s="203">
        <f t="shared" si="234"/>
        <v>0</v>
      </c>
      <c r="AI444" s="202"/>
      <c r="AJ444" s="202"/>
      <c r="AK444" s="203">
        <f t="shared" si="235"/>
        <v>0</v>
      </c>
      <c r="AL444" s="202"/>
      <c r="AM444" s="202"/>
      <c r="AN444" s="203">
        <f t="shared" si="236"/>
        <v>0</v>
      </c>
      <c r="AO444" s="202"/>
      <c r="AP444" s="202"/>
      <c r="AQ444" s="203">
        <f t="shared" si="237"/>
        <v>0</v>
      </c>
      <c r="AR444" s="202"/>
      <c r="AS444" s="202"/>
      <c r="AT444" s="203">
        <f t="shared" si="238"/>
        <v>0</v>
      </c>
      <c r="AU444" s="202"/>
      <c r="AV444" s="202"/>
      <c r="AW444" s="203">
        <f t="shared" si="239"/>
        <v>0</v>
      </c>
      <c r="AX444" s="202"/>
      <c r="AY444" s="202"/>
      <c r="AZ444" s="203">
        <f t="shared" si="240"/>
        <v>0</v>
      </c>
      <c r="BA444" s="202"/>
      <c r="BB444" s="202"/>
      <c r="BC444" s="203">
        <f t="shared" si="241"/>
        <v>0</v>
      </c>
      <c r="BD444" s="202"/>
      <c r="BE444" s="202"/>
      <c r="BF444" s="203">
        <f t="shared" si="242"/>
        <v>0</v>
      </c>
      <c r="BG444" s="202"/>
      <c r="BH444" s="202"/>
      <c r="BI444" s="203">
        <f t="shared" si="243"/>
        <v>0</v>
      </c>
      <c r="BJ444" s="202"/>
      <c r="BK444" s="202"/>
      <c r="BL444" s="203">
        <f t="shared" si="244"/>
        <v>0</v>
      </c>
      <c r="BM444" s="202"/>
      <c r="BN444" s="202"/>
      <c r="BO444" s="203">
        <f t="shared" si="245"/>
        <v>0</v>
      </c>
      <c r="BP444" s="202"/>
      <c r="BQ444" s="202"/>
      <c r="BR444" s="203">
        <f t="shared" si="246"/>
        <v>0</v>
      </c>
      <c r="BS444" s="202"/>
      <c r="BT444" s="202"/>
      <c r="BU444" s="203">
        <f t="shared" si="247"/>
        <v>0</v>
      </c>
      <c r="BV444" s="202"/>
      <c r="BW444" s="202"/>
      <c r="BX444" s="203">
        <f t="shared" si="248"/>
        <v>0</v>
      </c>
      <c r="BY444" s="202"/>
      <c r="BZ444" s="202"/>
      <c r="CA444" s="203">
        <f t="shared" si="249"/>
        <v>0</v>
      </c>
      <c r="CB444" s="202"/>
      <c r="CC444" s="202"/>
      <c r="CD444" s="203">
        <f t="shared" si="250"/>
        <v>0</v>
      </c>
      <c r="CE444" s="202"/>
      <c r="CF444" s="202"/>
      <c r="CG444" s="203">
        <f t="shared" si="251"/>
        <v>0</v>
      </c>
      <c r="CH444" s="202"/>
      <c r="CI444" s="202"/>
      <c r="CJ444" s="203">
        <f t="shared" si="252"/>
        <v>0</v>
      </c>
    </row>
    <row r="445" spans="2:88" x14ac:dyDescent="0.25">
      <c r="B445" s="180"/>
      <c r="C445" s="180"/>
      <c r="D445" s="181"/>
      <c r="E445" s="38">
        <f t="shared" si="198"/>
        <v>45016</v>
      </c>
      <c r="F445" s="186"/>
      <c r="G445" s="203"/>
      <c r="H445" s="202"/>
      <c r="I445" s="202"/>
      <c r="J445" s="203">
        <f t="shared" si="226"/>
        <v>0</v>
      </c>
      <c r="K445" s="202"/>
      <c r="L445" s="202"/>
      <c r="M445" s="203">
        <f t="shared" si="227"/>
        <v>0</v>
      </c>
      <c r="N445" s="202"/>
      <c r="O445" s="202"/>
      <c r="P445" s="203">
        <f t="shared" si="228"/>
        <v>0</v>
      </c>
      <c r="Q445" s="202"/>
      <c r="R445" s="202"/>
      <c r="S445" s="203">
        <f t="shared" si="229"/>
        <v>0</v>
      </c>
      <c r="T445" s="202"/>
      <c r="U445" s="202"/>
      <c r="V445" s="203">
        <f t="shared" si="230"/>
        <v>0</v>
      </c>
      <c r="W445" s="202"/>
      <c r="X445" s="202"/>
      <c r="Y445" s="203">
        <f t="shared" si="231"/>
        <v>0</v>
      </c>
      <c r="Z445" s="202"/>
      <c r="AA445" s="202"/>
      <c r="AB445" s="203">
        <f t="shared" si="232"/>
        <v>0</v>
      </c>
      <c r="AC445" s="202"/>
      <c r="AD445" s="202"/>
      <c r="AE445" s="203">
        <f t="shared" si="233"/>
        <v>0</v>
      </c>
      <c r="AF445" s="202"/>
      <c r="AG445" s="202"/>
      <c r="AH445" s="203">
        <f t="shared" si="234"/>
        <v>0</v>
      </c>
      <c r="AI445" s="202"/>
      <c r="AJ445" s="202"/>
      <c r="AK445" s="203">
        <f t="shared" si="235"/>
        <v>0</v>
      </c>
      <c r="AL445" s="202"/>
      <c r="AM445" s="202"/>
      <c r="AN445" s="203">
        <f t="shared" si="236"/>
        <v>0</v>
      </c>
      <c r="AO445" s="202"/>
      <c r="AP445" s="202"/>
      <c r="AQ445" s="203">
        <f t="shared" si="237"/>
        <v>0</v>
      </c>
      <c r="AR445" s="202"/>
      <c r="AS445" s="202"/>
      <c r="AT445" s="203">
        <f t="shared" si="238"/>
        <v>0</v>
      </c>
      <c r="AU445" s="202"/>
      <c r="AV445" s="202"/>
      <c r="AW445" s="203">
        <f t="shared" si="239"/>
        <v>0</v>
      </c>
      <c r="AX445" s="202"/>
      <c r="AY445" s="202"/>
      <c r="AZ445" s="203">
        <f t="shared" si="240"/>
        <v>0</v>
      </c>
      <c r="BA445" s="202"/>
      <c r="BB445" s="202"/>
      <c r="BC445" s="203">
        <f t="shared" si="241"/>
        <v>0</v>
      </c>
      <c r="BD445" s="202"/>
      <c r="BE445" s="202"/>
      <c r="BF445" s="203">
        <f t="shared" si="242"/>
        <v>0</v>
      </c>
      <c r="BG445" s="202"/>
      <c r="BH445" s="202"/>
      <c r="BI445" s="203">
        <f t="shared" si="243"/>
        <v>0</v>
      </c>
      <c r="BJ445" s="202"/>
      <c r="BK445" s="202"/>
      <c r="BL445" s="203">
        <f t="shared" si="244"/>
        <v>0</v>
      </c>
      <c r="BM445" s="202"/>
      <c r="BN445" s="202"/>
      <c r="BO445" s="203">
        <f t="shared" si="245"/>
        <v>0</v>
      </c>
      <c r="BP445" s="202"/>
      <c r="BQ445" s="202"/>
      <c r="BR445" s="203">
        <f t="shared" si="246"/>
        <v>0</v>
      </c>
      <c r="BS445" s="202"/>
      <c r="BT445" s="202"/>
      <c r="BU445" s="203">
        <f t="shared" si="247"/>
        <v>0</v>
      </c>
      <c r="BV445" s="202"/>
      <c r="BW445" s="202"/>
      <c r="BX445" s="203">
        <f t="shared" si="248"/>
        <v>0</v>
      </c>
      <c r="BY445" s="202"/>
      <c r="BZ445" s="202"/>
      <c r="CA445" s="203">
        <f t="shared" si="249"/>
        <v>0</v>
      </c>
      <c r="CB445" s="202"/>
      <c r="CC445" s="202"/>
      <c r="CD445" s="203">
        <f t="shared" si="250"/>
        <v>0</v>
      </c>
      <c r="CE445" s="202"/>
      <c r="CF445" s="202"/>
      <c r="CG445" s="203">
        <f t="shared" si="251"/>
        <v>0</v>
      </c>
      <c r="CH445" s="202"/>
      <c r="CI445" s="202"/>
      <c r="CJ445" s="203">
        <f t="shared" si="252"/>
        <v>0</v>
      </c>
    </row>
    <row r="446" spans="2:88" x14ac:dyDescent="0.25">
      <c r="B446" s="180"/>
      <c r="C446" s="180"/>
      <c r="D446" s="181"/>
      <c r="E446" s="38">
        <f t="shared" si="198"/>
        <v>45016</v>
      </c>
      <c r="F446" s="186"/>
      <c r="G446" s="203"/>
      <c r="H446" s="202"/>
      <c r="I446" s="202"/>
      <c r="J446" s="203">
        <f t="shared" si="226"/>
        <v>0</v>
      </c>
      <c r="K446" s="202"/>
      <c r="L446" s="202"/>
      <c r="M446" s="203">
        <f t="shared" si="227"/>
        <v>0</v>
      </c>
      <c r="N446" s="202"/>
      <c r="O446" s="202"/>
      <c r="P446" s="203">
        <f t="shared" si="228"/>
        <v>0</v>
      </c>
      <c r="Q446" s="202"/>
      <c r="R446" s="202"/>
      <c r="S446" s="203">
        <f t="shared" si="229"/>
        <v>0</v>
      </c>
      <c r="T446" s="202"/>
      <c r="U446" s="202"/>
      <c r="V446" s="203">
        <f t="shared" si="230"/>
        <v>0</v>
      </c>
      <c r="W446" s="202"/>
      <c r="X446" s="202"/>
      <c r="Y446" s="203">
        <f t="shared" si="231"/>
        <v>0</v>
      </c>
      <c r="Z446" s="202"/>
      <c r="AA446" s="202"/>
      <c r="AB446" s="203">
        <f t="shared" si="232"/>
        <v>0</v>
      </c>
      <c r="AC446" s="202"/>
      <c r="AD446" s="202"/>
      <c r="AE446" s="203">
        <f t="shared" si="233"/>
        <v>0</v>
      </c>
      <c r="AF446" s="202"/>
      <c r="AG446" s="202"/>
      <c r="AH446" s="203">
        <f t="shared" si="234"/>
        <v>0</v>
      </c>
      <c r="AI446" s="202"/>
      <c r="AJ446" s="202"/>
      <c r="AK446" s="203">
        <f t="shared" si="235"/>
        <v>0</v>
      </c>
      <c r="AL446" s="202"/>
      <c r="AM446" s="202"/>
      <c r="AN446" s="203">
        <f t="shared" si="236"/>
        <v>0</v>
      </c>
      <c r="AO446" s="202"/>
      <c r="AP446" s="202"/>
      <c r="AQ446" s="203">
        <f t="shared" si="237"/>
        <v>0</v>
      </c>
      <c r="AR446" s="202"/>
      <c r="AS446" s="202"/>
      <c r="AT446" s="203">
        <f t="shared" si="238"/>
        <v>0</v>
      </c>
      <c r="AU446" s="202"/>
      <c r="AV446" s="202"/>
      <c r="AW446" s="203">
        <f t="shared" si="239"/>
        <v>0</v>
      </c>
      <c r="AX446" s="202"/>
      <c r="AY446" s="202"/>
      <c r="AZ446" s="203">
        <f t="shared" si="240"/>
        <v>0</v>
      </c>
      <c r="BA446" s="202"/>
      <c r="BB446" s="202"/>
      <c r="BC446" s="203">
        <f t="shared" si="241"/>
        <v>0</v>
      </c>
      <c r="BD446" s="202"/>
      <c r="BE446" s="202"/>
      <c r="BF446" s="203">
        <f t="shared" si="242"/>
        <v>0</v>
      </c>
      <c r="BG446" s="202"/>
      <c r="BH446" s="202"/>
      <c r="BI446" s="203">
        <f t="shared" si="243"/>
        <v>0</v>
      </c>
      <c r="BJ446" s="202"/>
      <c r="BK446" s="202"/>
      <c r="BL446" s="203">
        <f t="shared" si="244"/>
        <v>0</v>
      </c>
      <c r="BM446" s="202"/>
      <c r="BN446" s="202"/>
      <c r="BO446" s="203">
        <f t="shared" si="245"/>
        <v>0</v>
      </c>
      <c r="BP446" s="202"/>
      <c r="BQ446" s="202"/>
      <c r="BR446" s="203">
        <f t="shared" si="246"/>
        <v>0</v>
      </c>
      <c r="BS446" s="202"/>
      <c r="BT446" s="202"/>
      <c r="BU446" s="203">
        <f t="shared" si="247"/>
        <v>0</v>
      </c>
      <c r="BV446" s="202"/>
      <c r="BW446" s="202"/>
      <c r="BX446" s="203">
        <f t="shared" si="248"/>
        <v>0</v>
      </c>
      <c r="BY446" s="202"/>
      <c r="BZ446" s="202"/>
      <c r="CA446" s="203">
        <f t="shared" si="249"/>
        <v>0</v>
      </c>
      <c r="CB446" s="202"/>
      <c r="CC446" s="202"/>
      <c r="CD446" s="203">
        <f t="shared" si="250"/>
        <v>0</v>
      </c>
      <c r="CE446" s="202"/>
      <c r="CF446" s="202"/>
      <c r="CG446" s="203">
        <f t="shared" si="251"/>
        <v>0</v>
      </c>
      <c r="CH446" s="202"/>
      <c r="CI446" s="202"/>
      <c r="CJ446" s="203">
        <f t="shared" si="252"/>
        <v>0</v>
      </c>
    </row>
    <row r="447" spans="2:88" x14ac:dyDescent="0.25">
      <c r="B447" s="180"/>
      <c r="C447" s="180"/>
      <c r="D447" s="181"/>
      <c r="E447" s="38">
        <f t="shared" si="198"/>
        <v>45016</v>
      </c>
      <c r="F447" s="186"/>
      <c r="G447" s="203"/>
      <c r="H447" s="202"/>
      <c r="I447" s="202"/>
      <c r="J447" s="203">
        <f t="shared" si="226"/>
        <v>0</v>
      </c>
      <c r="K447" s="202"/>
      <c r="L447" s="202"/>
      <c r="M447" s="203">
        <f t="shared" si="227"/>
        <v>0</v>
      </c>
      <c r="N447" s="202"/>
      <c r="O447" s="202"/>
      <c r="P447" s="203">
        <f t="shared" si="228"/>
        <v>0</v>
      </c>
      <c r="Q447" s="202"/>
      <c r="R447" s="202"/>
      <c r="S447" s="203">
        <f t="shared" si="229"/>
        <v>0</v>
      </c>
      <c r="T447" s="202"/>
      <c r="U447" s="202"/>
      <c r="V447" s="203">
        <f t="shared" si="230"/>
        <v>0</v>
      </c>
      <c r="W447" s="202"/>
      <c r="X447" s="202"/>
      <c r="Y447" s="203">
        <f t="shared" si="231"/>
        <v>0</v>
      </c>
      <c r="Z447" s="202"/>
      <c r="AA447" s="202"/>
      <c r="AB447" s="203">
        <f t="shared" si="232"/>
        <v>0</v>
      </c>
      <c r="AC447" s="202"/>
      <c r="AD447" s="202"/>
      <c r="AE447" s="203">
        <f t="shared" si="233"/>
        <v>0</v>
      </c>
      <c r="AF447" s="202"/>
      <c r="AG447" s="202"/>
      <c r="AH447" s="203">
        <f t="shared" si="234"/>
        <v>0</v>
      </c>
      <c r="AI447" s="202"/>
      <c r="AJ447" s="202"/>
      <c r="AK447" s="203">
        <f t="shared" si="235"/>
        <v>0</v>
      </c>
      <c r="AL447" s="202"/>
      <c r="AM447" s="202"/>
      <c r="AN447" s="203">
        <f t="shared" si="236"/>
        <v>0</v>
      </c>
      <c r="AO447" s="202"/>
      <c r="AP447" s="202"/>
      <c r="AQ447" s="203">
        <f t="shared" si="237"/>
        <v>0</v>
      </c>
      <c r="AR447" s="202"/>
      <c r="AS447" s="202"/>
      <c r="AT447" s="203">
        <f t="shared" si="238"/>
        <v>0</v>
      </c>
      <c r="AU447" s="202"/>
      <c r="AV447" s="202"/>
      <c r="AW447" s="203">
        <f t="shared" si="239"/>
        <v>0</v>
      </c>
      <c r="AX447" s="202"/>
      <c r="AY447" s="202"/>
      <c r="AZ447" s="203">
        <f t="shared" si="240"/>
        <v>0</v>
      </c>
      <c r="BA447" s="202"/>
      <c r="BB447" s="202"/>
      <c r="BC447" s="203">
        <f t="shared" si="241"/>
        <v>0</v>
      </c>
      <c r="BD447" s="202"/>
      <c r="BE447" s="202"/>
      <c r="BF447" s="203">
        <f t="shared" si="242"/>
        <v>0</v>
      </c>
      <c r="BG447" s="202"/>
      <c r="BH447" s="202"/>
      <c r="BI447" s="203">
        <f t="shared" si="243"/>
        <v>0</v>
      </c>
      <c r="BJ447" s="202"/>
      <c r="BK447" s="202"/>
      <c r="BL447" s="203">
        <f t="shared" si="244"/>
        <v>0</v>
      </c>
      <c r="BM447" s="202"/>
      <c r="BN447" s="202"/>
      <c r="BO447" s="203">
        <f t="shared" si="245"/>
        <v>0</v>
      </c>
      <c r="BP447" s="202"/>
      <c r="BQ447" s="202"/>
      <c r="BR447" s="203">
        <f t="shared" si="246"/>
        <v>0</v>
      </c>
      <c r="BS447" s="202"/>
      <c r="BT447" s="202"/>
      <c r="BU447" s="203">
        <f t="shared" si="247"/>
        <v>0</v>
      </c>
      <c r="BV447" s="202"/>
      <c r="BW447" s="202"/>
      <c r="BX447" s="203">
        <f t="shared" si="248"/>
        <v>0</v>
      </c>
      <c r="BY447" s="202"/>
      <c r="BZ447" s="202"/>
      <c r="CA447" s="203">
        <f t="shared" si="249"/>
        <v>0</v>
      </c>
      <c r="CB447" s="202"/>
      <c r="CC447" s="202"/>
      <c r="CD447" s="203">
        <f t="shared" si="250"/>
        <v>0</v>
      </c>
      <c r="CE447" s="202"/>
      <c r="CF447" s="202"/>
      <c r="CG447" s="203">
        <f t="shared" si="251"/>
        <v>0</v>
      </c>
      <c r="CH447" s="202"/>
      <c r="CI447" s="202"/>
      <c r="CJ447" s="203">
        <f t="shared" si="252"/>
        <v>0</v>
      </c>
    </row>
    <row r="448" spans="2:88" x14ac:dyDescent="0.25">
      <c r="B448" s="180"/>
      <c r="C448" s="180"/>
      <c r="D448" s="181"/>
      <c r="E448" s="38">
        <f t="shared" si="198"/>
        <v>45016</v>
      </c>
      <c r="F448" s="186"/>
      <c r="G448" s="203"/>
      <c r="H448" s="202"/>
      <c r="I448" s="202"/>
      <c r="J448" s="203">
        <f t="shared" si="226"/>
        <v>0</v>
      </c>
      <c r="K448" s="202"/>
      <c r="L448" s="202"/>
      <c r="M448" s="203">
        <f t="shared" si="227"/>
        <v>0</v>
      </c>
      <c r="N448" s="202"/>
      <c r="O448" s="202"/>
      <c r="P448" s="203">
        <f t="shared" si="228"/>
        <v>0</v>
      </c>
      <c r="Q448" s="202"/>
      <c r="R448" s="202"/>
      <c r="S448" s="203">
        <f t="shared" si="229"/>
        <v>0</v>
      </c>
      <c r="T448" s="202"/>
      <c r="U448" s="202"/>
      <c r="V448" s="203">
        <f t="shared" si="230"/>
        <v>0</v>
      </c>
      <c r="W448" s="202"/>
      <c r="X448" s="202"/>
      <c r="Y448" s="203">
        <f t="shared" si="231"/>
        <v>0</v>
      </c>
      <c r="Z448" s="202"/>
      <c r="AA448" s="202"/>
      <c r="AB448" s="203">
        <f t="shared" si="232"/>
        <v>0</v>
      </c>
      <c r="AC448" s="202"/>
      <c r="AD448" s="202"/>
      <c r="AE448" s="203">
        <f t="shared" si="233"/>
        <v>0</v>
      </c>
      <c r="AF448" s="202"/>
      <c r="AG448" s="202"/>
      <c r="AH448" s="203">
        <f t="shared" si="234"/>
        <v>0</v>
      </c>
      <c r="AI448" s="202"/>
      <c r="AJ448" s="202"/>
      <c r="AK448" s="203">
        <f t="shared" si="235"/>
        <v>0</v>
      </c>
      <c r="AL448" s="202"/>
      <c r="AM448" s="202"/>
      <c r="AN448" s="203">
        <f t="shared" si="236"/>
        <v>0</v>
      </c>
      <c r="AO448" s="202"/>
      <c r="AP448" s="202"/>
      <c r="AQ448" s="203">
        <f t="shared" si="237"/>
        <v>0</v>
      </c>
      <c r="AR448" s="202"/>
      <c r="AS448" s="202"/>
      <c r="AT448" s="203">
        <f t="shared" si="238"/>
        <v>0</v>
      </c>
      <c r="AU448" s="202"/>
      <c r="AV448" s="202"/>
      <c r="AW448" s="203">
        <f t="shared" si="239"/>
        <v>0</v>
      </c>
      <c r="AX448" s="202"/>
      <c r="AY448" s="202"/>
      <c r="AZ448" s="203">
        <f t="shared" si="240"/>
        <v>0</v>
      </c>
      <c r="BA448" s="202"/>
      <c r="BB448" s="202"/>
      <c r="BC448" s="203">
        <f t="shared" si="241"/>
        <v>0</v>
      </c>
      <c r="BD448" s="202"/>
      <c r="BE448" s="202"/>
      <c r="BF448" s="203">
        <f t="shared" si="242"/>
        <v>0</v>
      </c>
      <c r="BG448" s="202"/>
      <c r="BH448" s="202"/>
      <c r="BI448" s="203">
        <f t="shared" si="243"/>
        <v>0</v>
      </c>
      <c r="BJ448" s="202"/>
      <c r="BK448" s="202"/>
      <c r="BL448" s="203">
        <f t="shared" si="244"/>
        <v>0</v>
      </c>
      <c r="BM448" s="202"/>
      <c r="BN448" s="202"/>
      <c r="BO448" s="203">
        <f t="shared" si="245"/>
        <v>0</v>
      </c>
      <c r="BP448" s="202"/>
      <c r="BQ448" s="202"/>
      <c r="BR448" s="203">
        <f t="shared" si="246"/>
        <v>0</v>
      </c>
      <c r="BS448" s="202"/>
      <c r="BT448" s="202"/>
      <c r="BU448" s="203">
        <f t="shared" si="247"/>
        <v>0</v>
      </c>
      <c r="BV448" s="202"/>
      <c r="BW448" s="202"/>
      <c r="BX448" s="203">
        <f t="shared" si="248"/>
        <v>0</v>
      </c>
      <c r="BY448" s="202"/>
      <c r="BZ448" s="202"/>
      <c r="CA448" s="203">
        <f t="shared" si="249"/>
        <v>0</v>
      </c>
      <c r="CB448" s="202"/>
      <c r="CC448" s="202"/>
      <c r="CD448" s="203">
        <f t="shared" si="250"/>
        <v>0</v>
      </c>
      <c r="CE448" s="202"/>
      <c r="CF448" s="202"/>
      <c r="CG448" s="203">
        <f t="shared" si="251"/>
        <v>0</v>
      </c>
      <c r="CH448" s="202"/>
      <c r="CI448" s="202"/>
      <c r="CJ448" s="203">
        <f t="shared" si="252"/>
        <v>0</v>
      </c>
    </row>
    <row r="449" spans="2:88" x14ac:dyDescent="0.25">
      <c r="B449" s="180"/>
      <c r="C449" s="180"/>
      <c r="D449" s="181"/>
      <c r="E449" s="38">
        <f t="shared" si="198"/>
        <v>45016</v>
      </c>
      <c r="F449" s="186"/>
      <c r="G449" s="203"/>
      <c r="H449" s="202"/>
      <c r="I449" s="202"/>
      <c r="J449" s="203">
        <f t="shared" si="226"/>
        <v>0</v>
      </c>
      <c r="K449" s="202"/>
      <c r="L449" s="202"/>
      <c r="M449" s="203">
        <f t="shared" si="227"/>
        <v>0</v>
      </c>
      <c r="N449" s="202"/>
      <c r="O449" s="202"/>
      <c r="P449" s="203">
        <f t="shared" si="228"/>
        <v>0</v>
      </c>
      <c r="Q449" s="202"/>
      <c r="R449" s="202"/>
      <c r="S449" s="203">
        <f t="shared" si="229"/>
        <v>0</v>
      </c>
      <c r="T449" s="202"/>
      <c r="U449" s="202"/>
      <c r="V449" s="203">
        <f t="shared" si="230"/>
        <v>0</v>
      </c>
      <c r="W449" s="202"/>
      <c r="X449" s="202"/>
      <c r="Y449" s="203">
        <f t="shared" si="231"/>
        <v>0</v>
      </c>
      <c r="Z449" s="202"/>
      <c r="AA449" s="202"/>
      <c r="AB449" s="203">
        <f t="shared" si="232"/>
        <v>0</v>
      </c>
      <c r="AC449" s="202"/>
      <c r="AD449" s="202"/>
      <c r="AE449" s="203">
        <f t="shared" si="233"/>
        <v>0</v>
      </c>
      <c r="AF449" s="202"/>
      <c r="AG449" s="202"/>
      <c r="AH449" s="203">
        <f t="shared" si="234"/>
        <v>0</v>
      </c>
      <c r="AI449" s="202"/>
      <c r="AJ449" s="202"/>
      <c r="AK449" s="203">
        <f t="shared" si="235"/>
        <v>0</v>
      </c>
      <c r="AL449" s="202"/>
      <c r="AM449" s="202"/>
      <c r="AN449" s="203">
        <f t="shared" si="236"/>
        <v>0</v>
      </c>
      <c r="AO449" s="202"/>
      <c r="AP449" s="202"/>
      <c r="AQ449" s="203">
        <f t="shared" si="237"/>
        <v>0</v>
      </c>
      <c r="AR449" s="202"/>
      <c r="AS449" s="202"/>
      <c r="AT449" s="203">
        <f t="shared" si="238"/>
        <v>0</v>
      </c>
      <c r="AU449" s="202"/>
      <c r="AV449" s="202"/>
      <c r="AW449" s="203">
        <f t="shared" si="239"/>
        <v>0</v>
      </c>
      <c r="AX449" s="202"/>
      <c r="AY449" s="202"/>
      <c r="AZ449" s="203">
        <f t="shared" si="240"/>
        <v>0</v>
      </c>
      <c r="BA449" s="202"/>
      <c r="BB449" s="202"/>
      <c r="BC449" s="203">
        <f t="shared" si="241"/>
        <v>0</v>
      </c>
      <c r="BD449" s="202"/>
      <c r="BE449" s="202"/>
      <c r="BF449" s="203">
        <f t="shared" si="242"/>
        <v>0</v>
      </c>
      <c r="BG449" s="202"/>
      <c r="BH449" s="202"/>
      <c r="BI449" s="203">
        <f t="shared" si="243"/>
        <v>0</v>
      </c>
      <c r="BJ449" s="202"/>
      <c r="BK449" s="202"/>
      <c r="BL449" s="203">
        <f t="shared" si="244"/>
        <v>0</v>
      </c>
      <c r="BM449" s="202"/>
      <c r="BN449" s="202"/>
      <c r="BO449" s="203">
        <f t="shared" si="245"/>
        <v>0</v>
      </c>
      <c r="BP449" s="202"/>
      <c r="BQ449" s="202"/>
      <c r="BR449" s="203">
        <f t="shared" si="246"/>
        <v>0</v>
      </c>
      <c r="BS449" s="202"/>
      <c r="BT449" s="202"/>
      <c r="BU449" s="203">
        <f t="shared" si="247"/>
        <v>0</v>
      </c>
      <c r="BV449" s="202"/>
      <c r="BW449" s="202"/>
      <c r="BX449" s="203">
        <f t="shared" si="248"/>
        <v>0</v>
      </c>
      <c r="BY449" s="202"/>
      <c r="BZ449" s="202"/>
      <c r="CA449" s="203">
        <f t="shared" si="249"/>
        <v>0</v>
      </c>
      <c r="CB449" s="202"/>
      <c r="CC449" s="202"/>
      <c r="CD449" s="203">
        <f t="shared" si="250"/>
        <v>0</v>
      </c>
      <c r="CE449" s="202"/>
      <c r="CF449" s="202"/>
      <c r="CG449" s="203">
        <f t="shared" si="251"/>
        <v>0</v>
      </c>
      <c r="CH449" s="202"/>
      <c r="CI449" s="202"/>
      <c r="CJ449" s="203">
        <f t="shared" si="252"/>
        <v>0</v>
      </c>
    </row>
    <row r="450" spans="2:88" x14ac:dyDescent="0.25">
      <c r="B450" s="180"/>
      <c r="C450" s="180"/>
      <c r="D450" s="181"/>
      <c r="E450" s="38">
        <f t="shared" si="198"/>
        <v>45016</v>
      </c>
      <c r="F450" s="186"/>
      <c r="G450" s="203"/>
      <c r="H450" s="202"/>
      <c r="I450" s="202"/>
      <c r="J450" s="203">
        <f t="shared" si="226"/>
        <v>0</v>
      </c>
      <c r="K450" s="202"/>
      <c r="L450" s="202"/>
      <c r="M450" s="203">
        <f t="shared" si="227"/>
        <v>0</v>
      </c>
      <c r="N450" s="202"/>
      <c r="O450" s="202"/>
      <c r="P450" s="203">
        <f t="shared" si="228"/>
        <v>0</v>
      </c>
      <c r="Q450" s="202"/>
      <c r="R450" s="202"/>
      <c r="S450" s="203">
        <f t="shared" si="229"/>
        <v>0</v>
      </c>
      <c r="T450" s="202"/>
      <c r="U450" s="202"/>
      <c r="V450" s="203">
        <f t="shared" si="230"/>
        <v>0</v>
      </c>
      <c r="W450" s="202"/>
      <c r="X450" s="202"/>
      <c r="Y450" s="203">
        <f t="shared" si="231"/>
        <v>0</v>
      </c>
      <c r="Z450" s="202"/>
      <c r="AA450" s="202"/>
      <c r="AB450" s="203">
        <f t="shared" si="232"/>
        <v>0</v>
      </c>
      <c r="AC450" s="202"/>
      <c r="AD450" s="202"/>
      <c r="AE450" s="203">
        <f t="shared" si="233"/>
        <v>0</v>
      </c>
      <c r="AF450" s="202"/>
      <c r="AG450" s="202"/>
      <c r="AH450" s="203">
        <f t="shared" si="234"/>
        <v>0</v>
      </c>
      <c r="AI450" s="202"/>
      <c r="AJ450" s="202"/>
      <c r="AK450" s="203">
        <f t="shared" si="235"/>
        <v>0</v>
      </c>
      <c r="AL450" s="202"/>
      <c r="AM450" s="202"/>
      <c r="AN450" s="203">
        <f t="shared" si="236"/>
        <v>0</v>
      </c>
      <c r="AO450" s="202"/>
      <c r="AP450" s="202"/>
      <c r="AQ450" s="203">
        <f t="shared" si="237"/>
        <v>0</v>
      </c>
      <c r="AR450" s="202"/>
      <c r="AS450" s="202"/>
      <c r="AT450" s="203">
        <f t="shared" si="238"/>
        <v>0</v>
      </c>
      <c r="AU450" s="202"/>
      <c r="AV450" s="202"/>
      <c r="AW450" s="203">
        <f t="shared" si="239"/>
        <v>0</v>
      </c>
      <c r="AX450" s="202"/>
      <c r="AY450" s="202"/>
      <c r="AZ450" s="203">
        <f t="shared" si="240"/>
        <v>0</v>
      </c>
      <c r="BA450" s="202"/>
      <c r="BB450" s="202"/>
      <c r="BC450" s="203">
        <f t="shared" si="241"/>
        <v>0</v>
      </c>
      <c r="BD450" s="202"/>
      <c r="BE450" s="202"/>
      <c r="BF450" s="203">
        <f t="shared" si="242"/>
        <v>0</v>
      </c>
      <c r="BG450" s="202"/>
      <c r="BH450" s="202"/>
      <c r="BI450" s="203">
        <f t="shared" si="243"/>
        <v>0</v>
      </c>
      <c r="BJ450" s="202"/>
      <c r="BK450" s="202"/>
      <c r="BL450" s="203">
        <f t="shared" si="244"/>
        <v>0</v>
      </c>
      <c r="BM450" s="202"/>
      <c r="BN450" s="202"/>
      <c r="BO450" s="203">
        <f t="shared" si="245"/>
        <v>0</v>
      </c>
      <c r="BP450" s="202"/>
      <c r="BQ450" s="202"/>
      <c r="BR450" s="203">
        <f t="shared" si="246"/>
        <v>0</v>
      </c>
      <c r="BS450" s="202"/>
      <c r="BT450" s="202"/>
      <c r="BU450" s="203">
        <f t="shared" si="247"/>
        <v>0</v>
      </c>
      <c r="BV450" s="202"/>
      <c r="BW450" s="202"/>
      <c r="BX450" s="203">
        <f t="shared" si="248"/>
        <v>0</v>
      </c>
      <c r="BY450" s="202"/>
      <c r="BZ450" s="202"/>
      <c r="CA450" s="203">
        <f t="shared" si="249"/>
        <v>0</v>
      </c>
      <c r="CB450" s="202"/>
      <c r="CC450" s="202"/>
      <c r="CD450" s="203">
        <f t="shared" si="250"/>
        <v>0</v>
      </c>
      <c r="CE450" s="202"/>
      <c r="CF450" s="202"/>
      <c r="CG450" s="203">
        <f t="shared" si="251"/>
        <v>0</v>
      </c>
      <c r="CH450" s="202"/>
      <c r="CI450" s="202"/>
      <c r="CJ450" s="203">
        <f t="shared" si="252"/>
        <v>0</v>
      </c>
    </row>
    <row r="451" spans="2:88" x14ac:dyDescent="0.25">
      <c r="B451" s="180"/>
      <c r="C451" s="180"/>
      <c r="D451" s="181"/>
      <c r="E451" s="38">
        <f t="shared" si="198"/>
        <v>45016</v>
      </c>
      <c r="F451" s="186"/>
      <c r="G451" s="203"/>
      <c r="H451" s="202"/>
      <c r="I451" s="202"/>
      <c r="J451" s="203">
        <f t="shared" si="226"/>
        <v>0</v>
      </c>
      <c r="K451" s="202"/>
      <c r="L451" s="202"/>
      <c r="M451" s="203">
        <f t="shared" si="227"/>
        <v>0</v>
      </c>
      <c r="N451" s="202"/>
      <c r="O451" s="202"/>
      <c r="P451" s="203">
        <f t="shared" si="228"/>
        <v>0</v>
      </c>
      <c r="Q451" s="202"/>
      <c r="R451" s="202"/>
      <c r="S451" s="203">
        <f t="shared" si="229"/>
        <v>0</v>
      </c>
      <c r="T451" s="202"/>
      <c r="U451" s="202"/>
      <c r="V451" s="203">
        <f t="shared" si="230"/>
        <v>0</v>
      </c>
      <c r="W451" s="202"/>
      <c r="X451" s="202"/>
      <c r="Y451" s="203">
        <f t="shared" si="231"/>
        <v>0</v>
      </c>
      <c r="Z451" s="202"/>
      <c r="AA451" s="202"/>
      <c r="AB451" s="203">
        <f t="shared" si="232"/>
        <v>0</v>
      </c>
      <c r="AC451" s="202"/>
      <c r="AD451" s="202"/>
      <c r="AE451" s="203">
        <f t="shared" si="233"/>
        <v>0</v>
      </c>
      <c r="AF451" s="202"/>
      <c r="AG451" s="202"/>
      <c r="AH451" s="203">
        <f t="shared" si="234"/>
        <v>0</v>
      </c>
      <c r="AI451" s="202"/>
      <c r="AJ451" s="202"/>
      <c r="AK451" s="203">
        <f t="shared" si="235"/>
        <v>0</v>
      </c>
      <c r="AL451" s="202"/>
      <c r="AM451" s="202"/>
      <c r="AN451" s="203">
        <f t="shared" si="236"/>
        <v>0</v>
      </c>
      <c r="AO451" s="202"/>
      <c r="AP451" s="202"/>
      <c r="AQ451" s="203">
        <f t="shared" si="237"/>
        <v>0</v>
      </c>
      <c r="AR451" s="202"/>
      <c r="AS451" s="202"/>
      <c r="AT451" s="203">
        <f t="shared" si="238"/>
        <v>0</v>
      </c>
      <c r="AU451" s="202"/>
      <c r="AV451" s="202"/>
      <c r="AW451" s="203">
        <f t="shared" si="239"/>
        <v>0</v>
      </c>
      <c r="AX451" s="202"/>
      <c r="AY451" s="202"/>
      <c r="AZ451" s="203">
        <f t="shared" si="240"/>
        <v>0</v>
      </c>
      <c r="BA451" s="202"/>
      <c r="BB451" s="202"/>
      <c r="BC451" s="203">
        <f t="shared" si="241"/>
        <v>0</v>
      </c>
      <c r="BD451" s="202"/>
      <c r="BE451" s="202"/>
      <c r="BF451" s="203">
        <f t="shared" si="242"/>
        <v>0</v>
      </c>
      <c r="BG451" s="202"/>
      <c r="BH451" s="202"/>
      <c r="BI451" s="203">
        <f t="shared" si="243"/>
        <v>0</v>
      </c>
      <c r="BJ451" s="202"/>
      <c r="BK451" s="202"/>
      <c r="BL451" s="203">
        <f t="shared" si="244"/>
        <v>0</v>
      </c>
      <c r="BM451" s="202"/>
      <c r="BN451" s="202"/>
      <c r="BO451" s="203">
        <f t="shared" si="245"/>
        <v>0</v>
      </c>
      <c r="BP451" s="202"/>
      <c r="BQ451" s="202"/>
      <c r="BR451" s="203">
        <f t="shared" si="246"/>
        <v>0</v>
      </c>
      <c r="BS451" s="202"/>
      <c r="BT451" s="202"/>
      <c r="BU451" s="203">
        <f t="shared" si="247"/>
        <v>0</v>
      </c>
      <c r="BV451" s="202"/>
      <c r="BW451" s="202"/>
      <c r="BX451" s="203">
        <f t="shared" si="248"/>
        <v>0</v>
      </c>
      <c r="BY451" s="202"/>
      <c r="BZ451" s="202"/>
      <c r="CA451" s="203">
        <f t="shared" si="249"/>
        <v>0</v>
      </c>
      <c r="CB451" s="202"/>
      <c r="CC451" s="202"/>
      <c r="CD451" s="203">
        <f t="shared" si="250"/>
        <v>0</v>
      </c>
      <c r="CE451" s="202"/>
      <c r="CF451" s="202"/>
      <c r="CG451" s="203">
        <f t="shared" si="251"/>
        <v>0</v>
      </c>
      <c r="CH451" s="202"/>
      <c r="CI451" s="202"/>
      <c r="CJ451" s="203">
        <f t="shared" si="252"/>
        <v>0</v>
      </c>
    </row>
    <row r="452" spans="2:88" x14ac:dyDescent="0.25">
      <c r="B452" s="180"/>
      <c r="C452" s="180"/>
      <c r="D452" s="181"/>
      <c r="E452" s="38">
        <f t="shared" si="198"/>
        <v>45016</v>
      </c>
      <c r="F452" s="186"/>
      <c r="G452" s="203"/>
      <c r="H452" s="202"/>
      <c r="I452" s="202"/>
      <c r="J452" s="203">
        <f t="shared" si="226"/>
        <v>0</v>
      </c>
      <c r="K452" s="202"/>
      <c r="L452" s="202"/>
      <c r="M452" s="203">
        <f t="shared" si="227"/>
        <v>0</v>
      </c>
      <c r="N452" s="202"/>
      <c r="O452" s="202"/>
      <c r="P452" s="203">
        <f t="shared" si="228"/>
        <v>0</v>
      </c>
      <c r="Q452" s="202"/>
      <c r="R452" s="202"/>
      <c r="S452" s="203">
        <f t="shared" si="229"/>
        <v>0</v>
      </c>
      <c r="T452" s="202"/>
      <c r="U452" s="202"/>
      <c r="V452" s="203">
        <f t="shared" si="230"/>
        <v>0</v>
      </c>
      <c r="W452" s="202"/>
      <c r="X452" s="202"/>
      <c r="Y452" s="203">
        <f t="shared" si="231"/>
        <v>0</v>
      </c>
      <c r="Z452" s="202"/>
      <c r="AA452" s="202"/>
      <c r="AB452" s="203">
        <f t="shared" si="232"/>
        <v>0</v>
      </c>
      <c r="AC452" s="202"/>
      <c r="AD452" s="202"/>
      <c r="AE452" s="203">
        <f t="shared" si="233"/>
        <v>0</v>
      </c>
      <c r="AF452" s="202"/>
      <c r="AG452" s="202"/>
      <c r="AH452" s="203">
        <f t="shared" si="234"/>
        <v>0</v>
      </c>
      <c r="AI452" s="202"/>
      <c r="AJ452" s="202"/>
      <c r="AK452" s="203">
        <f t="shared" si="235"/>
        <v>0</v>
      </c>
      <c r="AL452" s="202"/>
      <c r="AM452" s="202"/>
      <c r="AN452" s="203">
        <f t="shared" si="236"/>
        <v>0</v>
      </c>
      <c r="AO452" s="202"/>
      <c r="AP452" s="202"/>
      <c r="AQ452" s="203">
        <f t="shared" si="237"/>
        <v>0</v>
      </c>
      <c r="AR452" s="202"/>
      <c r="AS452" s="202"/>
      <c r="AT452" s="203">
        <f t="shared" si="238"/>
        <v>0</v>
      </c>
      <c r="AU452" s="202"/>
      <c r="AV452" s="202"/>
      <c r="AW452" s="203">
        <f t="shared" si="239"/>
        <v>0</v>
      </c>
      <c r="AX452" s="202"/>
      <c r="AY452" s="202"/>
      <c r="AZ452" s="203">
        <f t="shared" si="240"/>
        <v>0</v>
      </c>
      <c r="BA452" s="202"/>
      <c r="BB452" s="202"/>
      <c r="BC452" s="203">
        <f t="shared" si="241"/>
        <v>0</v>
      </c>
      <c r="BD452" s="202"/>
      <c r="BE452" s="202"/>
      <c r="BF452" s="203">
        <f t="shared" si="242"/>
        <v>0</v>
      </c>
      <c r="BG452" s="202"/>
      <c r="BH452" s="202"/>
      <c r="BI452" s="203">
        <f t="shared" si="243"/>
        <v>0</v>
      </c>
      <c r="BJ452" s="202"/>
      <c r="BK452" s="202"/>
      <c r="BL452" s="203">
        <f t="shared" si="244"/>
        <v>0</v>
      </c>
      <c r="BM452" s="202"/>
      <c r="BN452" s="202"/>
      <c r="BO452" s="203">
        <f t="shared" si="245"/>
        <v>0</v>
      </c>
      <c r="BP452" s="202"/>
      <c r="BQ452" s="202"/>
      <c r="BR452" s="203">
        <f t="shared" si="246"/>
        <v>0</v>
      </c>
      <c r="BS452" s="202"/>
      <c r="BT452" s="202"/>
      <c r="BU452" s="203">
        <f t="shared" si="247"/>
        <v>0</v>
      </c>
      <c r="BV452" s="202"/>
      <c r="BW452" s="202"/>
      <c r="BX452" s="203">
        <f t="shared" si="248"/>
        <v>0</v>
      </c>
      <c r="BY452" s="202"/>
      <c r="BZ452" s="202"/>
      <c r="CA452" s="203">
        <f t="shared" si="249"/>
        <v>0</v>
      </c>
      <c r="CB452" s="202"/>
      <c r="CC452" s="202"/>
      <c r="CD452" s="203">
        <f t="shared" si="250"/>
        <v>0</v>
      </c>
      <c r="CE452" s="202"/>
      <c r="CF452" s="202"/>
      <c r="CG452" s="203">
        <f t="shared" si="251"/>
        <v>0</v>
      </c>
      <c r="CH452" s="202"/>
      <c r="CI452" s="202"/>
      <c r="CJ452" s="203">
        <f t="shared" si="252"/>
        <v>0</v>
      </c>
    </row>
    <row r="453" spans="2:88" x14ac:dyDescent="0.25">
      <c r="B453" s="180"/>
      <c r="C453" s="180"/>
      <c r="D453" s="181"/>
      <c r="E453" s="38">
        <f t="shared" si="198"/>
        <v>45016</v>
      </c>
      <c r="F453" s="186"/>
      <c r="G453" s="203"/>
      <c r="H453" s="202"/>
      <c r="I453" s="202"/>
      <c r="J453" s="203">
        <f t="shared" si="226"/>
        <v>0</v>
      </c>
      <c r="K453" s="202"/>
      <c r="L453" s="202"/>
      <c r="M453" s="203">
        <f t="shared" si="227"/>
        <v>0</v>
      </c>
      <c r="N453" s="202"/>
      <c r="O453" s="202"/>
      <c r="P453" s="203">
        <f t="shared" si="228"/>
        <v>0</v>
      </c>
      <c r="Q453" s="202"/>
      <c r="R453" s="202"/>
      <c r="S453" s="203">
        <f t="shared" si="229"/>
        <v>0</v>
      </c>
      <c r="T453" s="202"/>
      <c r="U453" s="202"/>
      <c r="V453" s="203">
        <f t="shared" si="230"/>
        <v>0</v>
      </c>
      <c r="W453" s="202"/>
      <c r="X453" s="202"/>
      <c r="Y453" s="203">
        <f t="shared" si="231"/>
        <v>0</v>
      </c>
      <c r="Z453" s="202"/>
      <c r="AA453" s="202"/>
      <c r="AB453" s="203">
        <f t="shared" si="232"/>
        <v>0</v>
      </c>
      <c r="AC453" s="202"/>
      <c r="AD453" s="202"/>
      <c r="AE453" s="203">
        <f t="shared" si="233"/>
        <v>0</v>
      </c>
      <c r="AF453" s="202"/>
      <c r="AG453" s="202"/>
      <c r="AH453" s="203">
        <f t="shared" si="234"/>
        <v>0</v>
      </c>
      <c r="AI453" s="202"/>
      <c r="AJ453" s="202"/>
      <c r="AK453" s="203">
        <f t="shared" si="235"/>
        <v>0</v>
      </c>
      <c r="AL453" s="202"/>
      <c r="AM453" s="202"/>
      <c r="AN453" s="203">
        <f t="shared" si="236"/>
        <v>0</v>
      </c>
      <c r="AO453" s="202"/>
      <c r="AP453" s="202"/>
      <c r="AQ453" s="203">
        <f t="shared" si="237"/>
        <v>0</v>
      </c>
      <c r="AR453" s="202"/>
      <c r="AS453" s="202"/>
      <c r="AT453" s="203">
        <f t="shared" si="238"/>
        <v>0</v>
      </c>
      <c r="AU453" s="202"/>
      <c r="AV453" s="202"/>
      <c r="AW453" s="203">
        <f t="shared" si="239"/>
        <v>0</v>
      </c>
      <c r="AX453" s="202"/>
      <c r="AY453" s="202"/>
      <c r="AZ453" s="203">
        <f t="shared" si="240"/>
        <v>0</v>
      </c>
      <c r="BA453" s="202"/>
      <c r="BB453" s="202"/>
      <c r="BC453" s="203">
        <f t="shared" si="241"/>
        <v>0</v>
      </c>
      <c r="BD453" s="202"/>
      <c r="BE453" s="202"/>
      <c r="BF453" s="203">
        <f t="shared" si="242"/>
        <v>0</v>
      </c>
      <c r="BG453" s="202"/>
      <c r="BH453" s="202"/>
      <c r="BI453" s="203">
        <f t="shared" si="243"/>
        <v>0</v>
      </c>
      <c r="BJ453" s="202"/>
      <c r="BK453" s="202"/>
      <c r="BL453" s="203">
        <f t="shared" si="244"/>
        <v>0</v>
      </c>
      <c r="BM453" s="202"/>
      <c r="BN453" s="202"/>
      <c r="BO453" s="203">
        <f t="shared" si="245"/>
        <v>0</v>
      </c>
      <c r="BP453" s="202"/>
      <c r="BQ453" s="202"/>
      <c r="BR453" s="203">
        <f t="shared" si="246"/>
        <v>0</v>
      </c>
      <c r="BS453" s="202"/>
      <c r="BT453" s="202"/>
      <c r="BU453" s="203">
        <f t="shared" si="247"/>
        <v>0</v>
      </c>
      <c r="BV453" s="202"/>
      <c r="BW453" s="202"/>
      <c r="BX453" s="203">
        <f t="shared" si="248"/>
        <v>0</v>
      </c>
      <c r="BY453" s="202"/>
      <c r="BZ453" s="202"/>
      <c r="CA453" s="203">
        <f t="shared" si="249"/>
        <v>0</v>
      </c>
      <c r="CB453" s="202"/>
      <c r="CC453" s="202"/>
      <c r="CD453" s="203">
        <f t="shared" si="250"/>
        <v>0</v>
      </c>
      <c r="CE453" s="202"/>
      <c r="CF453" s="202"/>
      <c r="CG453" s="203">
        <f t="shared" si="251"/>
        <v>0</v>
      </c>
      <c r="CH453" s="202"/>
      <c r="CI453" s="202"/>
      <c r="CJ453" s="203">
        <f t="shared" si="252"/>
        <v>0</v>
      </c>
    </row>
    <row r="454" spans="2:88" x14ac:dyDescent="0.25">
      <c r="B454" s="180"/>
      <c r="C454" s="180"/>
      <c r="D454" s="181"/>
      <c r="E454" s="38">
        <f t="shared" si="198"/>
        <v>45016</v>
      </c>
      <c r="F454" s="186"/>
      <c r="G454" s="203"/>
      <c r="H454" s="202"/>
      <c r="I454" s="202"/>
      <c r="J454" s="203">
        <f t="shared" si="226"/>
        <v>0</v>
      </c>
      <c r="K454" s="202"/>
      <c r="L454" s="202"/>
      <c r="M454" s="203">
        <f t="shared" si="227"/>
        <v>0</v>
      </c>
      <c r="N454" s="202"/>
      <c r="O454" s="202"/>
      <c r="P454" s="203">
        <f t="shared" si="228"/>
        <v>0</v>
      </c>
      <c r="Q454" s="202"/>
      <c r="R454" s="202"/>
      <c r="S454" s="203">
        <f t="shared" si="229"/>
        <v>0</v>
      </c>
      <c r="T454" s="202"/>
      <c r="U454" s="202"/>
      <c r="V454" s="203">
        <f t="shared" si="230"/>
        <v>0</v>
      </c>
      <c r="W454" s="202"/>
      <c r="X454" s="202"/>
      <c r="Y454" s="203">
        <f t="shared" si="231"/>
        <v>0</v>
      </c>
      <c r="Z454" s="202"/>
      <c r="AA454" s="202"/>
      <c r="AB454" s="203">
        <f t="shared" si="232"/>
        <v>0</v>
      </c>
      <c r="AC454" s="202"/>
      <c r="AD454" s="202"/>
      <c r="AE454" s="203">
        <f t="shared" si="233"/>
        <v>0</v>
      </c>
      <c r="AF454" s="202"/>
      <c r="AG454" s="202"/>
      <c r="AH454" s="203">
        <f t="shared" si="234"/>
        <v>0</v>
      </c>
      <c r="AI454" s="202"/>
      <c r="AJ454" s="202"/>
      <c r="AK454" s="203">
        <f t="shared" si="235"/>
        <v>0</v>
      </c>
      <c r="AL454" s="202"/>
      <c r="AM454" s="202"/>
      <c r="AN454" s="203">
        <f t="shared" si="236"/>
        <v>0</v>
      </c>
      <c r="AO454" s="202"/>
      <c r="AP454" s="202"/>
      <c r="AQ454" s="203">
        <f t="shared" si="237"/>
        <v>0</v>
      </c>
      <c r="AR454" s="202"/>
      <c r="AS454" s="202"/>
      <c r="AT454" s="203">
        <f t="shared" si="238"/>
        <v>0</v>
      </c>
      <c r="AU454" s="202"/>
      <c r="AV454" s="202"/>
      <c r="AW454" s="203">
        <f t="shared" si="239"/>
        <v>0</v>
      </c>
      <c r="AX454" s="202"/>
      <c r="AY454" s="202"/>
      <c r="AZ454" s="203">
        <f t="shared" si="240"/>
        <v>0</v>
      </c>
      <c r="BA454" s="202"/>
      <c r="BB454" s="202"/>
      <c r="BC454" s="203">
        <f t="shared" si="241"/>
        <v>0</v>
      </c>
      <c r="BD454" s="202"/>
      <c r="BE454" s="202"/>
      <c r="BF454" s="203">
        <f t="shared" si="242"/>
        <v>0</v>
      </c>
      <c r="BG454" s="202"/>
      <c r="BH454" s="202"/>
      <c r="BI454" s="203">
        <f t="shared" si="243"/>
        <v>0</v>
      </c>
      <c r="BJ454" s="202"/>
      <c r="BK454" s="202"/>
      <c r="BL454" s="203">
        <f t="shared" si="244"/>
        <v>0</v>
      </c>
      <c r="BM454" s="202"/>
      <c r="BN454" s="202"/>
      <c r="BO454" s="203">
        <f t="shared" si="245"/>
        <v>0</v>
      </c>
      <c r="BP454" s="202"/>
      <c r="BQ454" s="202"/>
      <c r="BR454" s="203">
        <f t="shared" si="246"/>
        <v>0</v>
      </c>
      <c r="BS454" s="202"/>
      <c r="BT454" s="202"/>
      <c r="BU454" s="203">
        <f t="shared" si="247"/>
        <v>0</v>
      </c>
      <c r="BV454" s="202"/>
      <c r="BW454" s="202"/>
      <c r="BX454" s="203">
        <f t="shared" si="248"/>
        <v>0</v>
      </c>
      <c r="BY454" s="202"/>
      <c r="BZ454" s="202"/>
      <c r="CA454" s="203">
        <f t="shared" si="249"/>
        <v>0</v>
      </c>
      <c r="CB454" s="202"/>
      <c r="CC454" s="202"/>
      <c r="CD454" s="203">
        <f t="shared" si="250"/>
        <v>0</v>
      </c>
      <c r="CE454" s="202"/>
      <c r="CF454" s="202"/>
      <c r="CG454" s="203">
        <f t="shared" si="251"/>
        <v>0</v>
      </c>
      <c r="CH454" s="202"/>
      <c r="CI454" s="202"/>
      <c r="CJ454" s="203">
        <f t="shared" si="252"/>
        <v>0</v>
      </c>
    </row>
    <row r="455" spans="2:88" x14ac:dyDescent="0.25">
      <c r="B455" s="180"/>
      <c r="C455" s="180"/>
      <c r="D455" s="181"/>
      <c r="E455" s="38">
        <f t="shared" si="198"/>
        <v>45016</v>
      </c>
      <c r="F455" s="186"/>
      <c r="G455" s="203"/>
      <c r="H455" s="202"/>
      <c r="I455" s="202"/>
      <c r="J455" s="203">
        <f t="shared" si="226"/>
        <v>0</v>
      </c>
      <c r="K455" s="202"/>
      <c r="L455" s="202"/>
      <c r="M455" s="203">
        <f t="shared" si="227"/>
        <v>0</v>
      </c>
      <c r="N455" s="202"/>
      <c r="O455" s="202"/>
      <c r="P455" s="203">
        <f t="shared" si="228"/>
        <v>0</v>
      </c>
      <c r="Q455" s="202"/>
      <c r="R455" s="202"/>
      <c r="S455" s="203">
        <f t="shared" si="229"/>
        <v>0</v>
      </c>
      <c r="T455" s="202"/>
      <c r="U455" s="202"/>
      <c r="V455" s="203">
        <f t="shared" si="230"/>
        <v>0</v>
      </c>
      <c r="W455" s="202"/>
      <c r="X455" s="202"/>
      <c r="Y455" s="203">
        <f t="shared" si="231"/>
        <v>0</v>
      </c>
      <c r="Z455" s="202"/>
      <c r="AA455" s="202"/>
      <c r="AB455" s="203">
        <f t="shared" si="232"/>
        <v>0</v>
      </c>
      <c r="AC455" s="202"/>
      <c r="AD455" s="202"/>
      <c r="AE455" s="203">
        <f t="shared" si="233"/>
        <v>0</v>
      </c>
      <c r="AF455" s="202"/>
      <c r="AG455" s="202"/>
      <c r="AH455" s="203">
        <f t="shared" si="234"/>
        <v>0</v>
      </c>
      <c r="AI455" s="202"/>
      <c r="AJ455" s="202"/>
      <c r="AK455" s="203">
        <f t="shared" si="235"/>
        <v>0</v>
      </c>
      <c r="AL455" s="202"/>
      <c r="AM455" s="202"/>
      <c r="AN455" s="203">
        <f t="shared" si="236"/>
        <v>0</v>
      </c>
      <c r="AO455" s="202"/>
      <c r="AP455" s="202"/>
      <c r="AQ455" s="203">
        <f t="shared" si="237"/>
        <v>0</v>
      </c>
      <c r="AR455" s="202"/>
      <c r="AS455" s="202"/>
      <c r="AT455" s="203">
        <f t="shared" si="238"/>
        <v>0</v>
      </c>
      <c r="AU455" s="202"/>
      <c r="AV455" s="202"/>
      <c r="AW455" s="203">
        <f t="shared" si="239"/>
        <v>0</v>
      </c>
      <c r="AX455" s="202"/>
      <c r="AY455" s="202"/>
      <c r="AZ455" s="203">
        <f t="shared" si="240"/>
        <v>0</v>
      </c>
      <c r="BA455" s="202"/>
      <c r="BB455" s="202"/>
      <c r="BC455" s="203">
        <f t="shared" si="241"/>
        <v>0</v>
      </c>
      <c r="BD455" s="202"/>
      <c r="BE455" s="202"/>
      <c r="BF455" s="203">
        <f t="shared" si="242"/>
        <v>0</v>
      </c>
      <c r="BG455" s="202"/>
      <c r="BH455" s="202"/>
      <c r="BI455" s="203">
        <f t="shared" si="243"/>
        <v>0</v>
      </c>
      <c r="BJ455" s="202"/>
      <c r="BK455" s="202"/>
      <c r="BL455" s="203">
        <f t="shared" si="244"/>
        <v>0</v>
      </c>
      <c r="BM455" s="202"/>
      <c r="BN455" s="202"/>
      <c r="BO455" s="203">
        <f t="shared" si="245"/>
        <v>0</v>
      </c>
      <c r="BP455" s="202"/>
      <c r="BQ455" s="202"/>
      <c r="BR455" s="203">
        <f t="shared" si="246"/>
        <v>0</v>
      </c>
      <c r="BS455" s="202"/>
      <c r="BT455" s="202"/>
      <c r="BU455" s="203">
        <f t="shared" si="247"/>
        <v>0</v>
      </c>
      <c r="BV455" s="202"/>
      <c r="BW455" s="202"/>
      <c r="BX455" s="203">
        <f t="shared" si="248"/>
        <v>0</v>
      </c>
      <c r="BY455" s="202"/>
      <c r="BZ455" s="202"/>
      <c r="CA455" s="203">
        <f t="shared" si="249"/>
        <v>0</v>
      </c>
      <c r="CB455" s="202"/>
      <c r="CC455" s="202"/>
      <c r="CD455" s="203">
        <f t="shared" si="250"/>
        <v>0</v>
      </c>
      <c r="CE455" s="202"/>
      <c r="CF455" s="202"/>
      <c r="CG455" s="203">
        <f t="shared" si="251"/>
        <v>0</v>
      </c>
      <c r="CH455" s="202"/>
      <c r="CI455" s="202"/>
      <c r="CJ455" s="203">
        <f t="shared" si="252"/>
        <v>0</v>
      </c>
    </row>
    <row r="456" spans="2:88" x14ac:dyDescent="0.25">
      <c r="B456" s="180"/>
      <c r="C456" s="180"/>
      <c r="D456" s="181"/>
      <c r="E456" s="38">
        <f t="shared" si="198"/>
        <v>45016</v>
      </c>
      <c r="F456" s="186"/>
      <c r="G456" s="203"/>
      <c r="H456" s="202"/>
      <c r="I456" s="202"/>
      <c r="J456" s="203">
        <f t="shared" si="226"/>
        <v>0</v>
      </c>
      <c r="K456" s="202"/>
      <c r="L456" s="202"/>
      <c r="M456" s="203">
        <f t="shared" si="227"/>
        <v>0</v>
      </c>
      <c r="N456" s="202"/>
      <c r="O456" s="202"/>
      <c r="P456" s="203">
        <f t="shared" si="228"/>
        <v>0</v>
      </c>
      <c r="Q456" s="202"/>
      <c r="R456" s="202"/>
      <c r="S456" s="203">
        <f t="shared" si="229"/>
        <v>0</v>
      </c>
      <c r="T456" s="202"/>
      <c r="U456" s="202"/>
      <c r="V456" s="203">
        <f t="shared" si="230"/>
        <v>0</v>
      </c>
      <c r="W456" s="202"/>
      <c r="X456" s="202"/>
      <c r="Y456" s="203">
        <f t="shared" si="231"/>
        <v>0</v>
      </c>
      <c r="Z456" s="202"/>
      <c r="AA456" s="202"/>
      <c r="AB456" s="203">
        <f t="shared" si="232"/>
        <v>0</v>
      </c>
      <c r="AC456" s="202"/>
      <c r="AD456" s="202"/>
      <c r="AE456" s="203">
        <f t="shared" si="233"/>
        <v>0</v>
      </c>
      <c r="AF456" s="202"/>
      <c r="AG456" s="202"/>
      <c r="AH456" s="203">
        <f t="shared" si="234"/>
        <v>0</v>
      </c>
      <c r="AI456" s="202"/>
      <c r="AJ456" s="202"/>
      <c r="AK456" s="203">
        <f t="shared" si="235"/>
        <v>0</v>
      </c>
      <c r="AL456" s="202"/>
      <c r="AM456" s="202"/>
      <c r="AN456" s="203">
        <f t="shared" si="236"/>
        <v>0</v>
      </c>
      <c r="AO456" s="202"/>
      <c r="AP456" s="202"/>
      <c r="AQ456" s="203">
        <f t="shared" si="237"/>
        <v>0</v>
      </c>
      <c r="AR456" s="202"/>
      <c r="AS456" s="202"/>
      <c r="AT456" s="203">
        <f t="shared" si="238"/>
        <v>0</v>
      </c>
      <c r="AU456" s="202"/>
      <c r="AV456" s="202"/>
      <c r="AW456" s="203">
        <f t="shared" si="239"/>
        <v>0</v>
      </c>
      <c r="AX456" s="202"/>
      <c r="AY456" s="202"/>
      <c r="AZ456" s="203">
        <f t="shared" si="240"/>
        <v>0</v>
      </c>
      <c r="BA456" s="202"/>
      <c r="BB456" s="202"/>
      <c r="BC456" s="203">
        <f t="shared" si="241"/>
        <v>0</v>
      </c>
      <c r="BD456" s="202"/>
      <c r="BE456" s="202"/>
      <c r="BF456" s="203">
        <f t="shared" si="242"/>
        <v>0</v>
      </c>
      <c r="BG456" s="202"/>
      <c r="BH456" s="202"/>
      <c r="BI456" s="203">
        <f t="shared" si="243"/>
        <v>0</v>
      </c>
      <c r="BJ456" s="202"/>
      <c r="BK456" s="202"/>
      <c r="BL456" s="203">
        <f t="shared" si="244"/>
        <v>0</v>
      </c>
      <c r="BM456" s="202"/>
      <c r="BN456" s="202"/>
      <c r="BO456" s="203">
        <f t="shared" si="245"/>
        <v>0</v>
      </c>
      <c r="BP456" s="202"/>
      <c r="BQ456" s="202"/>
      <c r="BR456" s="203">
        <f t="shared" si="246"/>
        <v>0</v>
      </c>
      <c r="BS456" s="202"/>
      <c r="BT456" s="202"/>
      <c r="BU456" s="203">
        <f t="shared" si="247"/>
        <v>0</v>
      </c>
      <c r="BV456" s="202"/>
      <c r="BW456" s="202"/>
      <c r="BX456" s="203">
        <f t="shared" si="248"/>
        <v>0</v>
      </c>
      <c r="BY456" s="202"/>
      <c r="BZ456" s="202"/>
      <c r="CA456" s="203">
        <f t="shared" si="249"/>
        <v>0</v>
      </c>
      <c r="CB456" s="202"/>
      <c r="CC456" s="202"/>
      <c r="CD456" s="203">
        <f t="shared" si="250"/>
        <v>0</v>
      </c>
      <c r="CE456" s="202"/>
      <c r="CF456" s="202"/>
      <c r="CG456" s="203">
        <f t="shared" si="251"/>
        <v>0</v>
      </c>
      <c r="CH456" s="202"/>
      <c r="CI456" s="202"/>
      <c r="CJ456" s="203">
        <f t="shared" si="252"/>
        <v>0</v>
      </c>
    </row>
    <row r="457" spans="2:88" x14ac:dyDescent="0.25">
      <c r="B457" s="180"/>
      <c r="C457" s="180"/>
      <c r="D457" s="181"/>
      <c r="E457" s="38">
        <f t="shared" si="198"/>
        <v>45016</v>
      </c>
      <c r="F457" s="186"/>
      <c r="G457" s="203"/>
      <c r="H457" s="202"/>
      <c r="I457" s="202"/>
      <c r="J457" s="203">
        <f t="shared" si="226"/>
        <v>0</v>
      </c>
      <c r="K457" s="202"/>
      <c r="L457" s="202"/>
      <c r="M457" s="203">
        <f t="shared" si="227"/>
        <v>0</v>
      </c>
      <c r="N457" s="202"/>
      <c r="O457" s="202"/>
      <c r="P457" s="203">
        <f t="shared" si="228"/>
        <v>0</v>
      </c>
      <c r="Q457" s="202"/>
      <c r="R457" s="202"/>
      <c r="S457" s="203">
        <f t="shared" si="229"/>
        <v>0</v>
      </c>
      <c r="T457" s="202"/>
      <c r="U457" s="202"/>
      <c r="V457" s="203">
        <f t="shared" si="230"/>
        <v>0</v>
      </c>
      <c r="W457" s="202"/>
      <c r="X457" s="202"/>
      <c r="Y457" s="203">
        <f t="shared" si="231"/>
        <v>0</v>
      </c>
      <c r="Z457" s="202"/>
      <c r="AA457" s="202"/>
      <c r="AB457" s="203">
        <f t="shared" si="232"/>
        <v>0</v>
      </c>
      <c r="AC457" s="202"/>
      <c r="AD457" s="202"/>
      <c r="AE457" s="203">
        <f t="shared" si="233"/>
        <v>0</v>
      </c>
      <c r="AF457" s="202"/>
      <c r="AG457" s="202"/>
      <c r="AH457" s="203">
        <f t="shared" si="234"/>
        <v>0</v>
      </c>
      <c r="AI457" s="202"/>
      <c r="AJ457" s="202"/>
      <c r="AK457" s="203">
        <f t="shared" si="235"/>
        <v>0</v>
      </c>
      <c r="AL457" s="202"/>
      <c r="AM457" s="202"/>
      <c r="AN457" s="203">
        <f t="shared" si="236"/>
        <v>0</v>
      </c>
      <c r="AO457" s="202"/>
      <c r="AP457" s="202"/>
      <c r="AQ457" s="203">
        <f t="shared" si="237"/>
        <v>0</v>
      </c>
      <c r="AR457" s="202"/>
      <c r="AS457" s="202"/>
      <c r="AT457" s="203">
        <f t="shared" si="238"/>
        <v>0</v>
      </c>
      <c r="AU457" s="202"/>
      <c r="AV457" s="202"/>
      <c r="AW457" s="203">
        <f t="shared" si="239"/>
        <v>0</v>
      </c>
      <c r="AX457" s="202"/>
      <c r="AY457" s="202"/>
      <c r="AZ457" s="203">
        <f t="shared" si="240"/>
        <v>0</v>
      </c>
      <c r="BA457" s="202"/>
      <c r="BB457" s="202"/>
      <c r="BC457" s="203">
        <f t="shared" si="241"/>
        <v>0</v>
      </c>
      <c r="BD457" s="202"/>
      <c r="BE457" s="202"/>
      <c r="BF457" s="203">
        <f t="shared" si="242"/>
        <v>0</v>
      </c>
      <c r="BG457" s="202"/>
      <c r="BH457" s="202"/>
      <c r="BI457" s="203">
        <f t="shared" si="243"/>
        <v>0</v>
      </c>
      <c r="BJ457" s="202"/>
      <c r="BK457" s="202"/>
      <c r="BL457" s="203">
        <f t="shared" si="244"/>
        <v>0</v>
      </c>
      <c r="BM457" s="202"/>
      <c r="BN457" s="202"/>
      <c r="BO457" s="203">
        <f t="shared" si="245"/>
        <v>0</v>
      </c>
      <c r="BP457" s="202"/>
      <c r="BQ457" s="202"/>
      <c r="BR457" s="203">
        <f t="shared" si="246"/>
        <v>0</v>
      </c>
      <c r="BS457" s="202"/>
      <c r="BT457" s="202"/>
      <c r="BU457" s="203">
        <f t="shared" si="247"/>
        <v>0</v>
      </c>
      <c r="BV457" s="202"/>
      <c r="BW457" s="202"/>
      <c r="BX457" s="203">
        <f t="shared" si="248"/>
        <v>0</v>
      </c>
      <c r="BY457" s="202"/>
      <c r="BZ457" s="202"/>
      <c r="CA457" s="203">
        <f t="shared" si="249"/>
        <v>0</v>
      </c>
      <c r="CB457" s="202"/>
      <c r="CC457" s="202"/>
      <c r="CD457" s="203">
        <f t="shared" si="250"/>
        <v>0</v>
      </c>
      <c r="CE457" s="202"/>
      <c r="CF457" s="202"/>
      <c r="CG457" s="203">
        <f t="shared" si="251"/>
        <v>0</v>
      </c>
      <c r="CH457" s="202"/>
      <c r="CI457" s="202"/>
      <c r="CJ457" s="203">
        <f t="shared" si="252"/>
        <v>0</v>
      </c>
    </row>
    <row r="458" spans="2:88" x14ac:dyDescent="0.25">
      <c r="B458" s="180"/>
      <c r="C458" s="180"/>
      <c r="D458" s="181"/>
      <c r="E458" s="38">
        <f t="shared" si="198"/>
        <v>45016</v>
      </c>
      <c r="F458" s="186"/>
      <c r="G458" s="203"/>
      <c r="H458" s="202"/>
      <c r="I458" s="202"/>
      <c r="J458" s="203">
        <f t="shared" si="226"/>
        <v>0</v>
      </c>
      <c r="K458" s="202"/>
      <c r="L458" s="202"/>
      <c r="M458" s="203">
        <f t="shared" si="227"/>
        <v>0</v>
      </c>
      <c r="N458" s="202"/>
      <c r="O458" s="202"/>
      <c r="P458" s="203">
        <f t="shared" si="228"/>
        <v>0</v>
      </c>
      <c r="Q458" s="202"/>
      <c r="R458" s="202"/>
      <c r="S458" s="203">
        <f t="shared" si="229"/>
        <v>0</v>
      </c>
      <c r="T458" s="202"/>
      <c r="U458" s="202"/>
      <c r="V458" s="203">
        <f t="shared" si="230"/>
        <v>0</v>
      </c>
      <c r="W458" s="202"/>
      <c r="X458" s="202"/>
      <c r="Y458" s="203">
        <f t="shared" si="231"/>
        <v>0</v>
      </c>
      <c r="Z458" s="202"/>
      <c r="AA458" s="202"/>
      <c r="AB458" s="203">
        <f t="shared" si="232"/>
        <v>0</v>
      </c>
      <c r="AC458" s="202"/>
      <c r="AD458" s="202"/>
      <c r="AE458" s="203">
        <f t="shared" si="233"/>
        <v>0</v>
      </c>
      <c r="AF458" s="202"/>
      <c r="AG458" s="202"/>
      <c r="AH458" s="203">
        <f t="shared" si="234"/>
        <v>0</v>
      </c>
      <c r="AI458" s="202"/>
      <c r="AJ458" s="202"/>
      <c r="AK458" s="203">
        <f t="shared" si="235"/>
        <v>0</v>
      </c>
      <c r="AL458" s="202"/>
      <c r="AM458" s="202"/>
      <c r="AN458" s="203">
        <f t="shared" si="236"/>
        <v>0</v>
      </c>
      <c r="AO458" s="202"/>
      <c r="AP458" s="202"/>
      <c r="AQ458" s="203">
        <f t="shared" si="237"/>
        <v>0</v>
      </c>
      <c r="AR458" s="202"/>
      <c r="AS458" s="202"/>
      <c r="AT458" s="203">
        <f t="shared" si="238"/>
        <v>0</v>
      </c>
      <c r="AU458" s="202"/>
      <c r="AV458" s="202"/>
      <c r="AW458" s="203">
        <f t="shared" si="239"/>
        <v>0</v>
      </c>
      <c r="AX458" s="202"/>
      <c r="AY458" s="202"/>
      <c r="AZ458" s="203">
        <f t="shared" si="240"/>
        <v>0</v>
      </c>
      <c r="BA458" s="202"/>
      <c r="BB458" s="202"/>
      <c r="BC458" s="203">
        <f t="shared" si="241"/>
        <v>0</v>
      </c>
      <c r="BD458" s="202"/>
      <c r="BE458" s="202"/>
      <c r="BF458" s="203">
        <f t="shared" si="242"/>
        <v>0</v>
      </c>
      <c r="BG458" s="202"/>
      <c r="BH458" s="202"/>
      <c r="BI458" s="203">
        <f t="shared" si="243"/>
        <v>0</v>
      </c>
      <c r="BJ458" s="202"/>
      <c r="BK458" s="202"/>
      <c r="BL458" s="203">
        <f t="shared" si="244"/>
        <v>0</v>
      </c>
      <c r="BM458" s="202"/>
      <c r="BN458" s="202"/>
      <c r="BO458" s="203">
        <f t="shared" si="245"/>
        <v>0</v>
      </c>
      <c r="BP458" s="202"/>
      <c r="BQ458" s="202"/>
      <c r="BR458" s="203">
        <f t="shared" si="246"/>
        <v>0</v>
      </c>
      <c r="BS458" s="202"/>
      <c r="BT458" s="202"/>
      <c r="BU458" s="203">
        <f t="shared" si="247"/>
        <v>0</v>
      </c>
      <c r="BV458" s="202"/>
      <c r="BW458" s="202"/>
      <c r="BX458" s="203">
        <f t="shared" si="248"/>
        <v>0</v>
      </c>
      <c r="BY458" s="202"/>
      <c r="BZ458" s="202"/>
      <c r="CA458" s="203">
        <f t="shared" si="249"/>
        <v>0</v>
      </c>
      <c r="CB458" s="202"/>
      <c r="CC458" s="202"/>
      <c r="CD458" s="203">
        <f t="shared" si="250"/>
        <v>0</v>
      </c>
      <c r="CE458" s="202"/>
      <c r="CF458" s="202"/>
      <c r="CG458" s="203">
        <f t="shared" si="251"/>
        <v>0</v>
      </c>
      <c r="CH458" s="202"/>
      <c r="CI458" s="202"/>
      <c r="CJ458" s="203">
        <f t="shared" si="252"/>
        <v>0</v>
      </c>
    </row>
    <row r="459" spans="2:88" x14ac:dyDescent="0.25">
      <c r="B459" s="180"/>
      <c r="C459" s="180"/>
      <c r="D459" s="181"/>
      <c r="E459" s="38">
        <f t="shared" si="198"/>
        <v>45016</v>
      </c>
      <c r="F459" s="186"/>
      <c r="G459" s="203"/>
      <c r="H459" s="202"/>
      <c r="I459" s="202"/>
      <c r="J459" s="203">
        <f t="shared" si="226"/>
        <v>0</v>
      </c>
      <c r="K459" s="202"/>
      <c r="L459" s="202"/>
      <c r="M459" s="203">
        <f t="shared" si="227"/>
        <v>0</v>
      </c>
      <c r="N459" s="202"/>
      <c r="O459" s="202"/>
      <c r="P459" s="203">
        <f t="shared" si="228"/>
        <v>0</v>
      </c>
      <c r="Q459" s="202"/>
      <c r="R459" s="202"/>
      <c r="S459" s="203">
        <f t="shared" si="229"/>
        <v>0</v>
      </c>
      <c r="T459" s="202"/>
      <c r="U459" s="202"/>
      <c r="V459" s="203">
        <f t="shared" si="230"/>
        <v>0</v>
      </c>
      <c r="W459" s="202"/>
      <c r="X459" s="202"/>
      <c r="Y459" s="203">
        <f t="shared" si="231"/>
        <v>0</v>
      </c>
      <c r="Z459" s="202"/>
      <c r="AA459" s="202"/>
      <c r="AB459" s="203">
        <f t="shared" si="232"/>
        <v>0</v>
      </c>
      <c r="AC459" s="202"/>
      <c r="AD459" s="202"/>
      <c r="AE459" s="203">
        <f t="shared" si="233"/>
        <v>0</v>
      </c>
      <c r="AF459" s="202"/>
      <c r="AG459" s="202"/>
      <c r="AH459" s="203">
        <f t="shared" si="234"/>
        <v>0</v>
      </c>
      <c r="AI459" s="202"/>
      <c r="AJ459" s="202"/>
      <c r="AK459" s="203">
        <f t="shared" si="235"/>
        <v>0</v>
      </c>
      <c r="AL459" s="202"/>
      <c r="AM459" s="202"/>
      <c r="AN459" s="203">
        <f t="shared" si="236"/>
        <v>0</v>
      </c>
      <c r="AO459" s="202"/>
      <c r="AP459" s="202"/>
      <c r="AQ459" s="203">
        <f t="shared" si="237"/>
        <v>0</v>
      </c>
      <c r="AR459" s="202"/>
      <c r="AS459" s="202"/>
      <c r="AT459" s="203">
        <f t="shared" si="238"/>
        <v>0</v>
      </c>
      <c r="AU459" s="202"/>
      <c r="AV459" s="202"/>
      <c r="AW459" s="203">
        <f t="shared" si="239"/>
        <v>0</v>
      </c>
      <c r="AX459" s="202"/>
      <c r="AY459" s="202"/>
      <c r="AZ459" s="203">
        <f t="shared" si="240"/>
        <v>0</v>
      </c>
      <c r="BA459" s="202"/>
      <c r="BB459" s="202"/>
      <c r="BC459" s="203">
        <f t="shared" si="241"/>
        <v>0</v>
      </c>
      <c r="BD459" s="202"/>
      <c r="BE459" s="202"/>
      <c r="BF459" s="203">
        <f t="shared" si="242"/>
        <v>0</v>
      </c>
      <c r="BG459" s="202"/>
      <c r="BH459" s="202"/>
      <c r="BI459" s="203">
        <f t="shared" si="243"/>
        <v>0</v>
      </c>
      <c r="BJ459" s="202"/>
      <c r="BK459" s="202"/>
      <c r="BL459" s="203">
        <f t="shared" si="244"/>
        <v>0</v>
      </c>
      <c r="BM459" s="202"/>
      <c r="BN459" s="202"/>
      <c r="BO459" s="203">
        <f t="shared" si="245"/>
        <v>0</v>
      </c>
      <c r="BP459" s="202"/>
      <c r="BQ459" s="202"/>
      <c r="BR459" s="203">
        <f t="shared" si="246"/>
        <v>0</v>
      </c>
      <c r="BS459" s="202"/>
      <c r="BT459" s="202"/>
      <c r="BU459" s="203">
        <f t="shared" si="247"/>
        <v>0</v>
      </c>
      <c r="BV459" s="202"/>
      <c r="BW459" s="202"/>
      <c r="BX459" s="203">
        <f t="shared" si="248"/>
        <v>0</v>
      </c>
      <c r="BY459" s="202"/>
      <c r="BZ459" s="202"/>
      <c r="CA459" s="203">
        <f t="shared" si="249"/>
        <v>0</v>
      </c>
      <c r="CB459" s="202"/>
      <c r="CC459" s="202"/>
      <c r="CD459" s="203">
        <f t="shared" si="250"/>
        <v>0</v>
      </c>
      <c r="CE459" s="202"/>
      <c r="CF459" s="202"/>
      <c r="CG459" s="203">
        <f t="shared" si="251"/>
        <v>0</v>
      </c>
      <c r="CH459" s="202"/>
      <c r="CI459" s="202"/>
      <c r="CJ459" s="203">
        <f t="shared" si="252"/>
        <v>0</v>
      </c>
    </row>
    <row r="460" spans="2:88" x14ac:dyDescent="0.25">
      <c r="B460" s="180"/>
      <c r="C460" s="180"/>
      <c r="D460" s="181"/>
      <c r="E460" s="38">
        <f t="shared" si="198"/>
        <v>45016</v>
      </c>
      <c r="F460" s="186"/>
      <c r="G460" s="203"/>
      <c r="H460" s="202"/>
      <c r="I460" s="202"/>
      <c r="J460" s="203">
        <f t="shared" si="226"/>
        <v>0</v>
      </c>
      <c r="K460" s="202"/>
      <c r="L460" s="202"/>
      <c r="M460" s="203">
        <f t="shared" si="227"/>
        <v>0</v>
      </c>
      <c r="N460" s="202"/>
      <c r="O460" s="202"/>
      <c r="P460" s="203">
        <f t="shared" si="228"/>
        <v>0</v>
      </c>
      <c r="Q460" s="202"/>
      <c r="R460" s="202"/>
      <c r="S460" s="203">
        <f t="shared" si="229"/>
        <v>0</v>
      </c>
      <c r="T460" s="202"/>
      <c r="U460" s="202"/>
      <c r="V460" s="203">
        <f t="shared" si="230"/>
        <v>0</v>
      </c>
      <c r="W460" s="202"/>
      <c r="X460" s="202"/>
      <c r="Y460" s="203">
        <f t="shared" si="231"/>
        <v>0</v>
      </c>
      <c r="Z460" s="202"/>
      <c r="AA460" s="202"/>
      <c r="AB460" s="203">
        <f t="shared" si="232"/>
        <v>0</v>
      </c>
      <c r="AC460" s="202"/>
      <c r="AD460" s="202"/>
      <c r="AE460" s="203">
        <f t="shared" si="233"/>
        <v>0</v>
      </c>
      <c r="AF460" s="202"/>
      <c r="AG460" s="202"/>
      <c r="AH460" s="203">
        <f t="shared" si="234"/>
        <v>0</v>
      </c>
      <c r="AI460" s="202"/>
      <c r="AJ460" s="202"/>
      <c r="AK460" s="203">
        <f t="shared" si="235"/>
        <v>0</v>
      </c>
      <c r="AL460" s="202"/>
      <c r="AM460" s="202"/>
      <c r="AN460" s="203">
        <f t="shared" si="236"/>
        <v>0</v>
      </c>
      <c r="AO460" s="202"/>
      <c r="AP460" s="202"/>
      <c r="AQ460" s="203">
        <f t="shared" si="237"/>
        <v>0</v>
      </c>
      <c r="AR460" s="202"/>
      <c r="AS460" s="202"/>
      <c r="AT460" s="203">
        <f t="shared" si="238"/>
        <v>0</v>
      </c>
      <c r="AU460" s="202"/>
      <c r="AV460" s="202"/>
      <c r="AW460" s="203">
        <f t="shared" si="239"/>
        <v>0</v>
      </c>
      <c r="AX460" s="202"/>
      <c r="AY460" s="202"/>
      <c r="AZ460" s="203">
        <f t="shared" si="240"/>
        <v>0</v>
      </c>
      <c r="BA460" s="202"/>
      <c r="BB460" s="202"/>
      <c r="BC460" s="203">
        <f t="shared" si="241"/>
        <v>0</v>
      </c>
      <c r="BD460" s="202"/>
      <c r="BE460" s="202"/>
      <c r="BF460" s="203">
        <f t="shared" si="242"/>
        <v>0</v>
      </c>
      <c r="BG460" s="202"/>
      <c r="BH460" s="202"/>
      <c r="BI460" s="203">
        <f t="shared" si="243"/>
        <v>0</v>
      </c>
      <c r="BJ460" s="202"/>
      <c r="BK460" s="202"/>
      <c r="BL460" s="203">
        <f t="shared" si="244"/>
        <v>0</v>
      </c>
      <c r="BM460" s="202"/>
      <c r="BN460" s="202"/>
      <c r="BO460" s="203">
        <f t="shared" si="245"/>
        <v>0</v>
      </c>
      <c r="BP460" s="202"/>
      <c r="BQ460" s="202"/>
      <c r="BR460" s="203">
        <f t="shared" si="246"/>
        <v>0</v>
      </c>
      <c r="BS460" s="202"/>
      <c r="BT460" s="202"/>
      <c r="BU460" s="203">
        <f t="shared" si="247"/>
        <v>0</v>
      </c>
      <c r="BV460" s="202"/>
      <c r="BW460" s="202"/>
      <c r="BX460" s="203">
        <f t="shared" si="248"/>
        <v>0</v>
      </c>
      <c r="BY460" s="202"/>
      <c r="BZ460" s="202"/>
      <c r="CA460" s="203">
        <f t="shared" si="249"/>
        <v>0</v>
      </c>
      <c r="CB460" s="202"/>
      <c r="CC460" s="202"/>
      <c r="CD460" s="203">
        <f t="shared" si="250"/>
        <v>0</v>
      </c>
      <c r="CE460" s="202"/>
      <c r="CF460" s="202"/>
      <c r="CG460" s="203">
        <f t="shared" si="251"/>
        <v>0</v>
      </c>
      <c r="CH460" s="202"/>
      <c r="CI460" s="202"/>
      <c r="CJ460" s="203">
        <f t="shared" si="252"/>
        <v>0</v>
      </c>
    </row>
    <row r="461" spans="2:88" x14ac:dyDescent="0.25">
      <c r="B461" s="180"/>
      <c r="C461" s="180"/>
      <c r="D461" s="181"/>
      <c r="E461" s="38">
        <f t="shared" si="198"/>
        <v>45016</v>
      </c>
      <c r="F461" s="186"/>
      <c r="G461" s="203"/>
      <c r="H461" s="202"/>
      <c r="I461" s="202"/>
      <c r="J461" s="203">
        <f t="shared" si="226"/>
        <v>0</v>
      </c>
      <c r="K461" s="202"/>
      <c r="L461" s="202"/>
      <c r="M461" s="203">
        <f t="shared" si="227"/>
        <v>0</v>
      </c>
      <c r="N461" s="202"/>
      <c r="O461" s="202"/>
      <c r="P461" s="203">
        <f t="shared" si="228"/>
        <v>0</v>
      </c>
      <c r="Q461" s="202"/>
      <c r="R461" s="202"/>
      <c r="S461" s="203">
        <f t="shared" si="229"/>
        <v>0</v>
      </c>
      <c r="T461" s="202"/>
      <c r="U461" s="202"/>
      <c r="V461" s="203">
        <f t="shared" si="230"/>
        <v>0</v>
      </c>
      <c r="W461" s="202"/>
      <c r="X461" s="202"/>
      <c r="Y461" s="203">
        <f t="shared" si="231"/>
        <v>0</v>
      </c>
      <c r="Z461" s="202"/>
      <c r="AA461" s="202"/>
      <c r="AB461" s="203">
        <f t="shared" si="232"/>
        <v>0</v>
      </c>
      <c r="AC461" s="202"/>
      <c r="AD461" s="202"/>
      <c r="AE461" s="203">
        <f t="shared" si="233"/>
        <v>0</v>
      </c>
      <c r="AF461" s="202"/>
      <c r="AG461" s="202"/>
      <c r="AH461" s="203">
        <f t="shared" si="234"/>
        <v>0</v>
      </c>
      <c r="AI461" s="202"/>
      <c r="AJ461" s="202"/>
      <c r="AK461" s="203">
        <f t="shared" si="235"/>
        <v>0</v>
      </c>
      <c r="AL461" s="202"/>
      <c r="AM461" s="202"/>
      <c r="AN461" s="203">
        <f t="shared" si="236"/>
        <v>0</v>
      </c>
      <c r="AO461" s="202"/>
      <c r="AP461" s="202"/>
      <c r="AQ461" s="203">
        <f t="shared" si="237"/>
        <v>0</v>
      </c>
      <c r="AR461" s="202"/>
      <c r="AS461" s="202"/>
      <c r="AT461" s="203">
        <f t="shared" si="238"/>
        <v>0</v>
      </c>
      <c r="AU461" s="202"/>
      <c r="AV461" s="202"/>
      <c r="AW461" s="203">
        <f t="shared" si="239"/>
        <v>0</v>
      </c>
      <c r="AX461" s="202"/>
      <c r="AY461" s="202"/>
      <c r="AZ461" s="203">
        <f t="shared" si="240"/>
        <v>0</v>
      </c>
      <c r="BA461" s="202"/>
      <c r="BB461" s="202"/>
      <c r="BC461" s="203">
        <f t="shared" si="241"/>
        <v>0</v>
      </c>
      <c r="BD461" s="202"/>
      <c r="BE461" s="202"/>
      <c r="BF461" s="203">
        <f t="shared" si="242"/>
        <v>0</v>
      </c>
      <c r="BG461" s="202"/>
      <c r="BH461" s="202"/>
      <c r="BI461" s="203">
        <f t="shared" si="243"/>
        <v>0</v>
      </c>
      <c r="BJ461" s="202"/>
      <c r="BK461" s="202"/>
      <c r="BL461" s="203">
        <f t="shared" si="244"/>
        <v>0</v>
      </c>
      <c r="BM461" s="202"/>
      <c r="BN461" s="202"/>
      <c r="BO461" s="203">
        <f t="shared" si="245"/>
        <v>0</v>
      </c>
      <c r="BP461" s="202"/>
      <c r="BQ461" s="202"/>
      <c r="BR461" s="203">
        <f t="shared" si="246"/>
        <v>0</v>
      </c>
      <c r="BS461" s="202"/>
      <c r="BT461" s="202"/>
      <c r="BU461" s="203">
        <f t="shared" si="247"/>
        <v>0</v>
      </c>
      <c r="BV461" s="202"/>
      <c r="BW461" s="202"/>
      <c r="BX461" s="203">
        <f t="shared" si="248"/>
        <v>0</v>
      </c>
      <c r="BY461" s="202"/>
      <c r="BZ461" s="202"/>
      <c r="CA461" s="203">
        <f t="shared" si="249"/>
        <v>0</v>
      </c>
      <c r="CB461" s="202"/>
      <c r="CC461" s="202"/>
      <c r="CD461" s="203">
        <f t="shared" si="250"/>
        <v>0</v>
      </c>
      <c r="CE461" s="202"/>
      <c r="CF461" s="202"/>
      <c r="CG461" s="203">
        <f t="shared" si="251"/>
        <v>0</v>
      </c>
      <c r="CH461" s="202"/>
      <c r="CI461" s="202"/>
      <c r="CJ461" s="203">
        <f t="shared" si="252"/>
        <v>0</v>
      </c>
    </row>
    <row r="462" spans="2:88" x14ac:dyDescent="0.25">
      <c r="B462" s="180"/>
      <c r="C462" s="180"/>
      <c r="D462" s="181"/>
      <c r="E462" s="38">
        <f t="shared" si="198"/>
        <v>45016</v>
      </c>
      <c r="F462" s="186"/>
      <c r="G462" s="203"/>
      <c r="H462" s="202"/>
      <c r="I462" s="202"/>
      <c r="J462" s="203">
        <f t="shared" si="226"/>
        <v>0</v>
      </c>
      <c r="K462" s="202"/>
      <c r="L462" s="202"/>
      <c r="M462" s="203">
        <f t="shared" si="227"/>
        <v>0</v>
      </c>
      <c r="N462" s="202"/>
      <c r="O462" s="202"/>
      <c r="P462" s="203">
        <f t="shared" si="228"/>
        <v>0</v>
      </c>
      <c r="Q462" s="202"/>
      <c r="R462" s="202"/>
      <c r="S462" s="203">
        <f t="shared" si="229"/>
        <v>0</v>
      </c>
      <c r="T462" s="202"/>
      <c r="U462" s="202"/>
      <c r="V462" s="203">
        <f t="shared" si="230"/>
        <v>0</v>
      </c>
      <c r="W462" s="202"/>
      <c r="X462" s="202"/>
      <c r="Y462" s="203">
        <f t="shared" si="231"/>
        <v>0</v>
      </c>
      <c r="Z462" s="202"/>
      <c r="AA462" s="202"/>
      <c r="AB462" s="203">
        <f t="shared" si="232"/>
        <v>0</v>
      </c>
      <c r="AC462" s="202"/>
      <c r="AD462" s="202"/>
      <c r="AE462" s="203">
        <f t="shared" si="233"/>
        <v>0</v>
      </c>
      <c r="AF462" s="202"/>
      <c r="AG462" s="202"/>
      <c r="AH462" s="203">
        <f t="shared" si="234"/>
        <v>0</v>
      </c>
      <c r="AI462" s="202"/>
      <c r="AJ462" s="202"/>
      <c r="AK462" s="203">
        <f t="shared" si="235"/>
        <v>0</v>
      </c>
      <c r="AL462" s="202"/>
      <c r="AM462" s="202"/>
      <c r="AN462" s="203">
        <f t="shared" si="236"/>
        <v>0</v>
      </c>
      <c r="AO462" s="202"/>
      <c r="AP462" s="202"/>
      <c r="AQ462" s="203">
        <f t="shared" si="237"/>
        <v>0</v>
      </c>
      <c r="AR462" s="202"/>
      <c r="AS462" s="202"/>
      <c r="AT462" s="203">
        <f t="shared" si="238"/>
        <v>0</v>
      </c>
      <c r="AU462" s="202"/>
      <c r="AV462" s="202"/>
      <c r="AW462" s="203">
        <f t="shared" si="239"/>
        <v>0</v>
      </c>
      <c r="AX462" s="202"/>
      <c r="AY462" s="202"/>
      <c r="AZ462" s="203">
        <f t="shared" si="240"/>
        <v>0</v>
      </c>
      <c r="BA462" s="202"/>
      <c r="BB462" s="202"/>
      <c r="BC462" s="203">
        <f t="shared" si="241"/>
        <v>0</v>
      </c>
      <c r="BD462" s="202"/>
      <c r="BE462" s="202"/>
      <c r="BF462" s="203">
        <f t="shared" si="242"/>
        <v>0</v>
      </c>
      <c r="BG462" s="202"/>
      <c r="BH462" s="202"/>
      <c r="BI462" s="203">
        <f t="shared" si="243"/>
        <v>0</v>
      </c>
      <c r="BJ462" s="202"/>
      <c r="BK462" s="202"/>
      <c r="BL462" s="203">
        <f t="shared" si="244"/>
        <v>0</v>
      </c>
      <c r="BM462" s="202"/>
      <c r="BN462" s="202"/>
      <c r="BO462" s="203">
        <f t="shared" si="245"/>
        <v>0</v>
      </c>
      <c r="BP462" s="202"/>
      <c r="BQ462" s="202"/>
      <c r="BR462" s="203">
        <f t="shared" si="246"/>
        <v>0</v>
      </c>
      <c r="BS462" s="202"/>
      <c r="BT462" s="202"/>
      <c r="BU462" s="203">
        <f t="shared" si="247"/>
        <v>0</v>
      </c>
      <c r="BV462" s="202"/>
      <c r="BW462" s="202"/>
      <c r="BX462" s="203">
        <f t="shared" si="248"/>
        <v>0</v>
      </c>
      <c r="BY462" s="202"/>
      <c r="BZ462" s="202"/>
      <c r="CA462" s="203">
        <f t="shared" si="249"/>
        <v>0</v>
      </c>
      <c r="CB462" s="202"/>
      <c r="CC462" s="202"/>
      <c r="CD462" s="203">
        <f t="shared" si="250"/>
        <v>0</v>
      </c>
      <c r="CE462" s="202"/>
      <c r="CF462" s="202"/>
      <c r="CG462" s="203">
        <f t="shared" si="251"/>
        <v>0</v>
      </c>
      <c r="CH462" s="202"/>
      <c r="CI462" s="202"/>
      <c r="CJ462" s="203">
        <f t="shared" si="252"/>
        <v>0</v>
      </c>
    </row>
    <row r="463" spans="2:88" x14ac:dyDescent="0.25">
      <c r="B463" s="180"/>
      <c r="C463" s="180"/>
      <c r="D463" s="181"/>
      <c r="E463" s="38">
        <f t="shared" si="198"/>
        <v>45016</v>
      </c>
      <c r="F463" s="186"/>
      <c r="G463" s="203"/>
      <c r="H463" s="202"/>
      <c r="I463" s="202"/>
      <c r="J463" s="203">
        <f t="shared" si="226"/>
        <v>0</v>
      </c>
      <c r="K463" s="202"/>
      <c r="L463" s="202"/>
      <c r="M463" s="203">
        <f t="shared" si="227"/>
        <v>0</v>
      </c>
      <c r="N463" s="202"/>
      <c r="O463" s="202"/>
      <c r="P463" s="203">
        <f t="shared" si="228"/>
        <v>0</v>
      </c>
      <c r="Q463" s="202"/>
      <c r="R463" s="202"/>
      <c r="S463" s="203">
        <f t="shared" si="229"/>
        <v>0</v>
      </c>
      <c r="T463" s="202"/>
      <c r="U463" s="202"/>
      <c r="V463" s="203">
        <f t="shared" si="230"/>
        <v>0</v>
      </c>
      <c r="W463" s="202"/>
      <c r="X463" s="202"/>
      <c r="Y463" s="203">
        <f t="shared" si="231"/>
        <v>0</v>
      </c>
      <c r="Z463" s="202"/>
      <c r="AA463" s="202"/>
      <c r="AB463" s="203">
        <f t="shared" si="232"/>
        <v>0</v>
      </c>
      <c r="AC463" s="202"/>
      <c r="AD463" s="202"/>
      <c r="AE463" s="203">
        <f t="shared" si="233"/>
        <v>0</v>
      </c>
      <c r="AF463" s="202"/>
      <c r="AG463" s="202"/>
      <c r="AH463" s="203">
        <f t="shared" si="234"/>
        <v>0</v>
      </c>
      <c r="AI463" s="202"/>
      <c r="AJ463" s="202"/>
      <c r="AK463" s="203">
        <f t="shared" si="235"/>
        <v>0</v>
      </c>
      <c r="AL463" s="202"/>
      <c r="AM463" s="202"/>
      <c r="AN463" s="203">
        <f t="shared" si="236"/>
        <v>0</v>
      </c>
      <c r="AO463" s="202"/>
      <c r="AP463" s="202"/>
      <c r="AQ463" s="203">
        <f t="shared" si="237"/>
        <v>0</v>
      </c>
      <c r="AR463" s="202"/>
      <c r="AS463" s="202"/>
      <c r="AT463" s="203">
        <f t="shared" si="238"/>
        <v>0</v>
      </c>
      <c r="AU463" s="202"/>
      <c r="AV463" s="202"/>
      <c r="AW463" s="203">
        <f t="shared" si="239"/>
        <v>0</v>
      </c>
      <c r="AX463" s="202"/>
      <c r="AY463" s="202"/>
      <c r="AZ463" s="203">
        <f t="shared" si="240"/>
        <v>0</v>
      </c>
      <c r="BA463" s="202"/>
      <c r="BB463" s="202"/>
      <c r="BC463" s="203">
        <f t="shared" si="241"/>
        <v>0</v>
      </c>
      <c r="BD463" s="202"/>
      <c r="BE463" s="202"/>
      <c r="BF463" s="203">
        <f t="shared" si="242"/>
        <v>0</v>
      </c>
      <c r="BG463" s="202"/>
      <c r="BH463" s="202"/>
      <c r="BI463" s="203">
        <f t="shared" si="243"/>
        <v>0</v>
      </c>
      <c r="BJ463" s="202"/>
      <c r="BK463" s="202"/>
      <c r="BL463" s="203">
        <f t="shared" si="244"/>
        <v>0</v>
      </c>
      <c r="BM463" s="202"/>
      <c r="BN463" s="202"/>
      <c r="BO463" s="203">
        <f t="shared" si="245"/>
        <v>0</v>
      </c>
      <c r="BP463" s="202"/>
      <c r="BQ463" s="202"/>
      <c r="BR463" s="203">
        <f t="shared" si="246"/>
        <v>0</v>
      </c>
      <c r="BS463" s="202"/>
      <c r="BT463" s="202"/>
      <c r="BU463" s="203">
        <f t="shared" si="247"/>
        <v>0</v>
      </c>
      <c r="BV463" s="202"/>
      <c r="BW463" s="202"/>
      <c r="BX463" s="203">
        <f t="shared" si="248"/>
        <v>0</v>
      </c>
      <c r="BY463" s="202"/>
      <c r="BZ463" s="202"/>
      <c r="CA463" s="203">
        <f t="shared" si="249"/>
        <v>0</v>
      </c>
      <c r="CB463" s="202"/>
      <c r="CC463" s="202"/>
      <c r="CD463" s="203">
        <f t="shared" si="250"/>
        <v>0</v>
      </c>
      <c r="CE463" s="202"/>
      <c r="CF463" s="202"/>
      <c r="CG463" s="203">
        <f t="shared" si="251"/>
        <v>0</v>
      </c>
      <c r="CH463" s="202"/>
      <c r="CI463" s="202"/>
      <c r="CJ463" s="203">
        <f t="shared" si="252"/>
        <v>0</v>
      </c>
    </row>
    <row r="464" spans="2:88" x14ac:dyDescent="0.25">
      <c r="B464" s="180"/>
      <c r="C464" s="180"/>
      <c r="D464" s="181"/>
      <c r="E464" s="38">
        <f t="shared" si="198"/>
        <v>45016</v>
      </c>
      <c r="F464" s="186"/>
      <c r="G464" s="203"/>
      <c r="H464" s="202"/>
      <c r="I464" s="202"/>
      <c r="J464" s="203">
        <f t="shared" si="226"/>
        <v>0</v>
      </c>
      <c r="K464" s="202"/>
      <c r="L464" s="202"/>
      <c r="M464" s="203">
        <f t="shared" si="227"/>
        <v>0</v>
      </c>
      <c r="N464" s="202"/>
      <c r="O464" s="202"/>
      <c r="P464" s="203">
        <f t="shared" si="228"/>
        <v>0</v>
      </c>
      <c r="Q464" s="202"/>
      <c r="R464" s="202"/>
      <c r="S464" s="203">
        <f t="shared" si="229"/>
        <v>0</v>
      </c>
      <c r="T464" s="202"/>
      <c r="U464" s="202"/>
      <c r="V464" s="203">
        <f t="shared" si="230"/>
        <v>0</v>
      </c>
      <c r="W464" s="202"/>
      <c r="X464" s="202"/>
      <c r="Y464" s="203">
        <f t="shared" si="231"/>
        <v>0</v>
      </c>
      <c r="Z464" s="202"/>
      <c r="AA464" s="202"/>
      <c r="AB464" s="203">
        <f t="shared" si="232"/>
        <v>0</v>
      </c>
      <c r="AC464" s="202"/>
      <c r="AD464" s="202"/>
      <c r="AE464" s="203">
        <f t="shared" si="233"/>
        <v>0</v>
      </c>
      <c r="AF464" s="202"/>
      <c r="AG464" s="202"/>
      <c r="AH464" s="203">
        <f t="shared" si="234"/>
        <v>0</v>
      </c>
      <c r="AI464" s="202"/>
      <c r="AJ464" s="202"/>
      <c r="AK464" s="203">
        <f t="shared" si="235"/>
        <v>0</v>
      </c>
      <c r="AL464" s="202"/>
      <c r="AM464" s="202"/>
      <c r="AN464" s="203">
        <f t="shared" si="236"/>
        <v>0</v>
      </c>
      <c r="AO464" s="202"/>
      <c r="AP464" s="202"/>
      <c r="AQ464" s="203">
        <f t="shared" si="237"/>
        <v>0</v>
      </c>
      <c r="AR464" s="202"/>
      <c r="AS464" s="202"/>
      <c r="AT464" s="203">
        <f t="shared" si="238"/>
        <v>0</v>
      </c>
      <c r="AU464" s="202"/>
      <c r="AV464" s="202"/>
      <c r="AW464" s="203">
        <f t="shared" si="239"/>
        <v>0</v>
      </c>
      <c r="AX464" s="202"/>
      <c r="AY464" s="202"/>
      <c r="AZ464" s="203">
        <f t="shared" si="240"/>
        <v>0</v>
      </c>
      <c r="BA464" s="202"/>
      <c r="BB464" s="202"/>
      <c r="BC464" s="203">
        <f t="shared" si="241"/>
        <v>0</v>
      </c>
      <c r="BD464" s="202"/>
      <c r="BE464" s="202"/>
      <c r="BF464" s="203">
        <f t="shared" si="242"/>
        <v>0</v>
      </c>
      <c r="BG464" s="202"/>
      <c r="BH464" s="202"/>
      <c r="BI464" s="203">
        <f t="shared" si="243"/>
        <v>0</v>
      </c>
      <c r="BJ464" s="202"/>
      <c r="BK464" s="202"/>
      <c r="BL464" s="203">
        <f t="shared" si="244"/>
        <v>0</v>
      </c>
      <c r="BM464" s="202"/>
      <c r="BN464" s="202"/>
      <c r="BO464" s="203">
        <f t="shared" si="245"/>
        <v>0</v>
      </c>
      <c r="BP464" s="202"/>
      <c r="BQ464" s="202"/>
      <c r="BR464" s="203">
        <f t="shared" si="246"/>
        <v>0</v>
      </c>
      <c r="BS464" s="202"/>
      <c r="BT464" s="202"/>
      <c r="BU464" s="203">
        <f t="shared" si="247"/>
        <v>0</v>
      </c>
      <c r="BV464" s="202"/>
      <c r="BW464" s="202"/>
      <c r="BX464" s="203">
        <f t="shared" si="248"/>
        <v>0</v>
      </c>
      <c r="BY464" s="202"/>
      <c r="BZ464" s="202"/>
      <c r="CA464" s="203">
        <f t="shared" si="249"/>
        <v>0</v>
      </c>
      <c r="CB464" s="202"/>
      <c r="CC464" s="202"/>
      <c r="CD464" s="203">
        <f t="shared" si="250"/>
        <v>0</v>
      </c>
      <c r="CE464" s="202"/>
      <c r="CF464" s="202"/>
      <c r="CG464" s="203">
        <f t="shared" si="251"/>
        <v>0</v>
      </c>
      <c r="CH464" s="202"/>
      <c r="CI464" s="202"/>
      <c r="CJ464" s="203">
        <f t="shared" si="252"/>
        <v>0</v>
      </c>
    </row>
    <row r="465" spans="2:88" x14ac:dyDescent="0.25">
      <c r="B465" s="180"/>
      <c r="C465" s="180"/>
      <c r="D465" s="181"/>
      <c r="E465" s="38">
        <f t="shared" si="198"/>
        <v>45016</v>
      </c>
      <c r="F465" s="186"/>
      <c r="G465" s="203"/>
      <c r="H465" s="202"/>
      <c r="I465" s="202"/>
      <c r="J465" s="203">
        <f t="shared" si="226"/>
        <v>0</v>
      </c>
      <c r="K465" s="202"/>
      <c r="L465" s="202"/>
      <c r="M465" s="203">
        <f t="shared" si="227"/>
        <v>0</v>
      </c>
      <c r="N465" s="202"/>
      <c r="O465" s="202"/>
      <c r="P465" s="203">
        <f t="shared" si="228"/>
        <v>0</v>
      </c>
      <c r="Q465" s="202"/>
      <c r="R465" s="202"/>
      <c r="S465" s="203">
        <f t="shared" si="229"/>
        <v>0</v>
      </c>
      <c r="T465" s="202"/>
      <c r="U465" s="202"/>
      <c r="V465" s="203">
        <f t="shared" si="230"/>
        <v>0</v>
      </c>
      <c r="W465" s="202"/>
      <c r="X465" s="202"/>
      <c r="Y465" s="203">
        <f t="shared" si="231"/>
        <v>0</v>
      </c>
      <c r="Z465" s="202"/>
      <c r="AA465" s="202"/>
      <c r="AB465" s="203">
        <f t="shared" si="232"/>
        <v>0</v>
      </c>
      <c r="AC465" s="202"/>
      <c r="AD465" s="202"/>
      <c r="AE465" s="203">
        <f t="shared" si="233"/>
        <v>0</v>
      </c>
      <c r="AF465" s="202"/>
      <c r="AG465" s="202"/>
      <c r="AH465" s="203">
        <f t="shared" si="234"/>
        <v>0</v>
      </c>
      <c r="AI465" s="202"/>
      <c r="AJ465" s="202"/>
      <c r="AK465" s="203">
        <f t="shared" si="235"/>
        <v>0</v>
      </c>
      <c r="AL465" s="202"/>
      <c r="AM465" s="202"/>
      <c r="AN465" s="203">
        <f t="shared" si="236"/>
        <v>0</v>
      </c>
      <c r="AO465" s="202"/>
      <c r="AP465" s="202"/>
      <c r="AQ465" s="203">
        <f t="shared" si="237"/>
        <v>0</v>
      </c>
      <c r="AR465" s="202"/>
      <c r="AS465" s="202"/>
      <c r="AT465" s="203">
        <f t="shared" si="238"/>
        <v>0</v>
      </c>
      <c r="AU465" s="202"/>
      <c r="AV465" s="202"/>
      <c r="AW465" s="203">
        <f t="shared" si="239"/>
        <v>0</v>
      </c>
      <c r="AX465" s="202"/>
      <c r="AY465" s="202"/>
      <c r="AZ465" s="203">
        <f t="shared" si="240"/>
        <v>0</v>
      </c>
      <c r="BA465" s="202"/>
      <c r="BB465" s="202"/>
      <c r="BC465" s="203">
        <f t="shared" si="241"/>
        <v>0</v>
      </c>
      <c r="BD465" s="202"/>
      <c r="BE465" s="202"/>
      <c r="BF465" s="203">
        <f t="shared" si="242"/>
        <v>0</v>
      </c>
      <c r="BG465" s="202"/>
      <c r="BH465" s="202"/>
      <c r="BI465" s="203">
        <f t="shared" si="243"/>
        <v>0</v>
      </c>
      <c r="BJ465" s="202"/>
      <c r="BK465" s="202"/>
      <c r="BL465" s="203">
        <f t="shared" si="244"/>
        <v>0</v>
      </c>
      <c r="BM465" s="202"/>
      <c r="BN465" s="202"/>
      <c r="BO465" s="203">
        <f t="shared" si="245"/>
        <v>0</v>
      </c>
      <c r="BP465" s="202"/>
      <c r="BQ465" s="202"/>
      <c r="BR465" s="203">
        <f t="shared" si="246"/>
        <v>0</v>
      </c>
      <c r="BS465" s="202"/>
      <c r="BT465" s="202"/>
      <c r="BU465" s="203">
        <f t="shared" si="247"/>
        <v>0</v>
      </c>
      <c r="BV465" s="202"/>
      <c r="BW465" s="202"/>
      <c r="BX465" s="203">
        <f t="shared" si="248"/>
        <v>0</v>
      </c>
      <c r="BY465" s="202"/>
      <c r="BZ465" s="202"/>
      <c r="CA465" s="203">
        <f t="shared" si="249"/>
        <v>0</v>
      </c>
      <c r="CB465" s="202"/>
      <c r="CC465" s="202"/>
      <c r="CD465" s="203">
        <f t="shared" si="250"/>
        <v>0</v>
      </c>
      <c r="CE465" s="202"/>
      <c r="CF465" s="202"/>
      <c r="CG465" s="203">
        <f t="shared" si="251"/>
        <v>0</v>
      </c>
      <c r="CH465" s="202"/>
      <c r="CI465" s="202"/>
      <c r="CJ465" s="203">
        <f t="shared" si="252"/>
        <v>0</v>
      </c>
    </row>
    <row r="466" spans="2:88" x14ac:dyDescent="0.25">
      <c r="B466" s="180"/>
      <c r="C466" s="180"/>
      <c r="D466" s="181"/>
      <c r="E466" s="38">
        <f t="shared" si="198"/>
        <v>45016</v>
      </c>
      <c r="F466" s="186"/>
      <c r="G466" s="203"/>
      <c r="H466" s="202"/>
      <c r="I466" s="202"/>
      <c r="J466" s="203">
        <f t="shared" si="226"/>
        <v>0</v>
      </c>
      <c r="K466" s="202"/>
      <c r="L466" s="202"/>
      <c r="M466" s="203">
        <f t="shared" si="227"/>
        <v>0</v>
      </c>
      <c r="N466" s="202"/>
      <c r="O466" s="202"/>
      <c r="P466" s="203">
        <f t="shared" si="228"/>
        <v>0</v>
      </c>
      <c r="Q466" s="202"/>
      <c r="R466" s="202"/>
      <c r="S466" s="203">
        <f t="shared" si="229"/>
        <v>0</v>
      </c>
      <c r="T466" s="202"/>
      <c r="U466" s="202"/>
      <c r="V466" s="203">
        <f t="shared" si="230"/>
        <v>0</v>
      </c>
      <c r="W466" s="202"/>
      <c r="X466" s="202"/>
      <c r="Y466" s="203">
        <f t="shared" si="231"/>
        <v>0</v>
      </c>
      <c r="Z466" s="202"/>
      <c r="AA466" s="202"/>
      <c r="AB466" s="203">
        <f t="shared" si="232"/>
        <v>0</v>
      </c>
      <c r="AC466" s="202"/>
      <c r="AD466" s="202"/>
      <c r="AE466" s="203">
        <f t="shared" si="233"/>
        <v>0</v>
      </c>
      <c r="AF466" s="202"/>
      <c r="AG466" s="202"/>
      <c r="AH466" s="203">
        <f t="shared" si="234"/>
        <v>0</v>
      </c>
      <c r="AI466" s="202"/>
      <c r="AJ466" s="202"/>
      <c r="AK466" s="203">
        <f t="shared" si="235"/>
        <v>0</v>
      </c>
      <c r="AL466" s="202"/>
      <c r="AM466" s="202"/>
      <c r="AN466" s="203">
        <f t="shared" si="236"/>
        <v>0</v>
      </c>
      <c r="AO466" s="202"/>
      <c r="AP466" s="202"/>
      <c r="AQ466" s="203">
        <f t="shared" si="237"/>
        <v>0</v>
      </c>
      <c r="AR466" s="202"/>
      <c r="AS466" s="202"/>
      <c r="AT466" s="203">
        <f t="shared" si="238"/>
        <v>0</v>
      </c>
      <c r="AU466" s="202"/>
      <c r="AV466" s="202"/>
      <c r="AW466" s="203">
        <f t="shared" si="239"/>
        <v>0</v>
      </c>
      <c r="AX466" s="202"/>
      <c r="AY466" s="202"/>
      <c r="AZ466" s="203">
        <f t="shared" si="240"/>
        <v>0</v>
      </c>
      <c r="BA466" s="202"/>
      <c r="BB466" s="202"/>
      <c r="BC466" s="203">
        <f t="shared" si="241"/>
        <v>0</v>
      </c>
      <c r="BD466" s="202"/>
      <c r="BE466" s="202"/>
      <c r="BF466" s="203">
        <f t="shared" si="242"/>
        <v>0</v>
      </c>
      <c r="BG466" s="202"/>
      <c r="BH466" s="202"/>
      <c r="BI466" s="203">
        <f t="shared" si="243"/>
        <v>0</v>
      </c>
      <c r="BJ466" s="202"/>
      <c r="BK466" s="202"/>
      <c r="BL466" s="203">
        <f t="shared" si="244"/>
        <v>0</v>
      </c>
      <c r="BM466" s="202"/>
      <c r="BN466" s="202"/>
      <c r="BO466" s="203">
        <f t="shared" si="245"/>
        <v>0</v>
      </c>
      <c r="BP466" s="202"/>
      <c r="BQ466" s="202"/>
      <c r="BR466" s="203">
        <f t="shared" si="246"/>
        <v>0</v>
      </c>
      <c r="BS466" s="202"/>
      <c r="BT466" s="202"/>
      <c r="BU466" s="203">
        <f t="shared" si="247"/>
        <v>0</v>
      </c>
      <c r="BV466" s="202"/>
      <c r="BW466" s="202"/>
      <c r="BX466" s="203">
        <f t="shared" si="248"/>
        <v>0</v>
      </c>
      <c r="BY466" s="202"/>
      <c r="BZ466" s="202"/>
      <c r="CA466" s="203">
        <f t="shared" si="249"/>
        <v>0</v>
      </c>
      <c r="CB466" s="202"/>
      <c r="CC466" s="202"/>
      <c r="CD466" s="203">
        <f t="shared" si="250"/>
        <v>0</v>
      </c>
      <c r="CE466" s="202"/>
      <c r="CF466" s="202"/>
      <c r="CG466" s="203">
        <f t="shared" si="251"/>
        <v>0</v>
      </c>
      <c r="CH466" s="202"/>
      <c r="CI466" s="202"/>
      <c r="CJ466" s="203">
        <f t="shared" si="252"/>
        <v>0</v>
      </c>
    </row>
    <row r="467" spans="2:88" x14ac:dyDescent="0.25">
      <c r="B467" s="180"/>
      <c r="C467" s="180"/>
      <c r="D467" s="181"/>
      <c r="E467" s="38">
        <f t="shared" si="198"/>
        <v>45016</v>
      </c>
      <c r="F467" s="186"/>
      <c r="G467" s="203"/>
      <c r="H467" s="202"/>
      <c r="I467" s="202"/>
      <c r="J467" s="203">
        <f t="shared" si="226"/>
        <v>0</v>
      </c>
      <c r="K467" s="202"/>
      <c r="L467" s="202"/>
      <c r="M467" s="203">
        <f t="shared" si="227"/>
        <v>0</v>
      </c>
      <c r="N467" s="202"/>
      <c r="O467" s="202"/>
      <c r="P467" s="203">
        <f t="shared" si="228"/>
        <v>0</v>
      </c>
      <c r="Q467" s="202"/>
      <c r="R467" s="202"/>
      <c r="S467" s="203">
        <f t="shared" si="229"/>
        <v>0</v>
      </c>
      <c r="T467" s="202"/>
      <c r="U467" s="202"/>
      <c r="V467" s="203">
        <f t="shared" si="230"/>
        <v>0</v>
      </c>
      <c r="W467" s="202"/>
      <c r="X467" s="202"/>
      <c r="Y467" s="203">
        <f t="shared" si="231"/>
        <v>0</v>
      </c>
      <c r="Z467" s="202"/>
      <c r="AA467" s="202"/>
      <c r="AB467" s="203">
        <f t="shared" si="232"/>
        <v>0</v>
      </c>
      <c r="AC467" s="202"/>
      <c r="AD467" s="202"/>
      <c r="AE467" s="203">
        <f t="shared" si="233"/>
        <v>0</v>
      </c>
      <c r="AF467" s="202"/>
      <c r="AG467" s="202"/>
      <c r="AH467" s="203">
        <f t="shared" si="234"/>
        <v>0</v>
      </c>
      <c r="AI467" s="202"/>
      <c r="AJ467" s="202"/>
      <c r="AK467" s="203">
        <f t="shared" si="235"/>
        <v>0</v>
      </c>
      <c r="AL467" s="202"/>
      <c r="AM467" s="202"/>
      <c r="AN467" s="203">
        <f t="shared" si="236"/>
        <v>0</v>
      </c>
      <c r="AO467" s="202"/>
      <c r="AP467" s="202"/>
      <c r="AQ467" s="203">
        <f t="shared" si="237"/>
        <v>0</v>
      </c>
      <c r="AR467" s="202"/>
      <c r="AS467" s="202"/>
      <c r="AT467" s="203">
        <f t="shared" si="238"/>
        <v>0</v>
      </c>
      <c r="AU467" s="202"/>
      <c r="AV467" s="202"/>
      <c r="AW467" s="203">
        <f t="shared" si="239"/>
        <v>0</v>
      </c>
      <c r="AX467" s="202"/>
      <c r="AY467" s="202"/>
      <c r="AZ467" s="203">
        <f t="shared" si="240"/>
        <v>0</v>
      </c>
      <c r="BA467" s="202"/>
      <c r="BB467" s="202"/>
      <c r="BC467" s="203">
        <f t="shared" si="241"/>
        <v>0</v>
      </c>
      <c r="BD467" s="202"/>
      <c r="BE467" s="202"/>
      <c r="BF467" s="203">
        <f t="shared" si="242"/>
        <v>0</v>
      </c>
      <c r="BG467" s="202"/>
      <c r="BH467" s="202"/>
      <c r="BI467" s="203">
        <f t="shared" si="243"/>
        <v>0</v>
      </c>
      <c r="BJ467" s="202"/>
      <c r="BK467" s="202"/>
      <c r="BL467" s="203">
        <f t="shared" si="244"/>
        <v>0</v>
      </c>
      <c r="BM467" s="202"/>
      <c r="BN467" s="202"/>
      <c r="BO467" s="203">
        <f t="shared" si="245"/>
        <v>0</v>
      </c>
      <c r="BP467" s="202"/>
      <c r="BQ467" s="202"/>
      <c r="BR467" s="203">
        <f t="shared" si="246"/>
        <v>0</v>
      </c>
      <c r="BS467" s="202"/>
      <c r="BT467" s="202"/>
      <c r="BU467" s="203">
        <f t="shared" si="247"/>
        <v>0</v>
      </c>
      <c r="BV467" s="202"/>
      <c r="BW467" s="202"/>
      <c r="BX467" s="203">
        <f t="shared" si="248"/>
        <v>0</v>
      </c>
      <c r="BY467" s="202"/>
      <c r="BZ467" s="202"/>
      <c r="CA467" s="203">
        <f t="shared" si="249"/>
        <v>0</v>
      </c>
      <c r="CB467" s="202"/>
      <c r="CC467" s="202"/>
      <c r="CD467" s="203">
        <f t="shared" si="250"/>
        <v>0</v>
      </c>
      <c r="CE467" s="202"/>
      <c r="CF467" s="202"/>
      <c r="CG467" s="203">
        <f t="shared" si="251"/>
        <v>0</v>
      </c>
      <c r="CH467" s="202"/>
      <c r="CI467" s="202"/>
      <c r="CJ467" s="203">
        <f t="shared" si="252"/>
        <v>0</v>
      </c>
    </row>
    <row r="468" spans="2:88" x14ac:dyDescent="0.25">
      <c r="B468" s="180"/>
      <c r="C468" s="180"/>
      <c r="D468" s="181"/>
      <c r="E468" s="38">
        <f t="shared" si="198"/>
        <v>45016</v>
      </c>
      <c r="F468" s="186"/>
      <c r="G468" s="203"/>
      <c r="H468" s="202"/>
      <c r="I468" s="202"/>
      <c r="J468" s="203">
        <f t="shared" si="226"/>
        <v>0</v>
      </c>
      <c r="K468" s="202"/>
      <c r="L468" s="202"/>
      <c r="M468" s="203">
        <f t="shared" si="227"/>
        <v>0</v>
      </c>
      <c r="N468" s="202"/>
      <c r="O468" s="202"/>
      <c r="P468" s="203">
        <f t="shared" si="228"/>
        <v>0</v>
      </c>
      <c r="Q468" s="202"/>
      <c r="R468" s="202"/>
      <c r="S468" s="203">
        <f t="shared" si="229"/>
        <v>0</v>
      </c>
      <c r="T468" s="202"/>
      <c r="U468" s="202"/>
      <c r="V468" s="203">
        <f t="shared" si="230"/>
        <v>0</v>
      </c>
      <c r="W468" s="202"/>
      <c r="X468" s="202"/>
      <c r="Y468" s="203">
        <f t="shared" si="231"/>
        <v>0</v>
      </c>
      <c r="Z468" s="202"/>
      <c r="AA468" s="202"/>
      <c r="AB468" s="203">
        <f t="shared" si="232"/>
        <v>0</v>
      </c>
      <c r="AC468" s="202"/>
      <c r="AD468" s="202"/>
      <c r="AE468" s="203">
        <f t="shared" si="233"/>
        <v>0</v>
      </c>
      <c r="AF468" s="202"/>
      <c r="AG468" s="202"/>
      <c r="AH468" s="203">
        <f t="shared" si="234"/>
        <v>0</v>
      </c>
      <c r="AI468" s="202"/>
      <c r="AJ468" s="202"/>
      <c r="AK468" s="203">
        <f t="shared" si="235"/>
        <v>0</v>
      </c>
      <c r="AL468" s="202"/>
      <c r="AM468" s="202"/>
      <c r="AN468" s="203">
        <f t="shared" si="236"/>
        <v>0</v>
      </c>
      <c r="AO468" s="202"/>
      <c r="AP468" s="202"/>
      <c r="AQ468" s="203">
        <f t="shared" si="237"/>
        <v>0</v>
      </c>
      <c r="AR468" s="202"/>
      <c r="AS468" s="202"/>
      <c r="AT468" s="203">
        <f t="shared" si="238"/>
        <v>0</v>
      </c>
      <c r="AU468" s="202"/>
      <c r="AV468" s="202"/>
      <c r="AW468" s="203">
        <f t="shared" si="239"/>
        <v>0</v>
      </c>
      <c r="AX468" s="202"/>
      <c r="AY468" s="202"/>
      <c r="AZ468" s="203">
        <f t="shared" si="240"/>
        <v>0</v>
      </c>
      <c r="BA468" s="202"/>
      <c r="BB468" s="202"/>
      <c r="BC468" s="203">
        <f t="shared" si="241"/>
        <v>0</v>
      </c>
      <c r="BD468" s="202"/>
      <c r="BE468" s="202"/>
      <c r="BF468" s="203">
        <f t="shared" si="242"/>
        <v>0</v>
      </c>
      <c r="BG468" s="202"/>
      <c r="BH468" s="202"/>
      <c r="BI468" s="203">
        <f t="shared" si="243"/>
        <v>0</v>
      </c>
      <c r="BJ468" s="202"/>
      <c r="BK468" s="202"/>
      <c r="BL468" s="203">
        <f t="shared" si="244"/>
        <v>0</v>
      </c>
      <c r="BM468" s="202"/>
      <c r="BN468" s="202"/>
      <c r="BO468" s="203">
        <f t="shared" si="245"/>
        <v>0</v>
      </c>
      <c r="BP468" s="202"/>
      <c r="BQ468" s="202"/>
      <c r="BR468" s="203">
        <f t="shared" si="246"/>
        <v>0</v>
      </c>
      <c r="BS468" s="202"/>
      <c r="BT468" s="202"/>
      <c r="BU468" s="203">
        <f t="shared" si="247"/>
        <v>0</v>
      </c>
      <c r="BV468" s="202"/>
      <c r="BW468" s="202"/>
      <c r="BX468" s="203">
        <f t="shared" si="248"/>
        <v>0</v>
      </c>
      <c r="BY468" s="202"/>
      <c r="BZ468" s="202"/>
      <c r="CA468" s="203">
        <f t="shared" si="249"/>
        <v>0</v>
      </c>
      <c r="CB468" s="202"/>
      <c r="CC468" s="202"/>
      <c r="CD468" s="203">
        <f t="shared" si="250"/>
        <v>0</v>
      </c>
      <c r="CE468" s="202"/>
      <c r="CF468" s="202"/>
      <c r="CG468" s="203">
        <f t="shared" si="251"/>
        <v>0</v>
      </c>
      <c r="CH468" s="202"/>
      <c r="CI468" s="202"/>
      <c r="CJ468" s="203">
        <f t="shared" si="252"/>
        <v>0</v>
      </c>
    </row>
    <row r="469" spans="2:88" x14ac:dyDescent="0.25">
      <c r="B469" s="180"/>
      <c r="C469" s="180"/>
      <c r="D469" s="181"/>
      <c r="E469" s="38">
        <f t="shared" si="198"/>
        <v>45016</v>
      </c>
      <c r="F469" s="186"/>
      <c r="G469" s="203"/>
      <c r="H469" s="202"/>
      <c r="I469" s="202"/>
      <c r="J469" s="203">
        <f t="shared" si="226"/>
        <v>0</v>
      </c>
      <c r="K469" s="202"/>
      <c r="L469" s="202"/>
      <c r="M469" s="203">
        <f t="shared" si="227"/>
        <v>0</v>
      </c>
      <c r="N469" s="202"/>
      <c r="O469" s="202"/>
      <c r="P469" s="203">
        <f t="shared" si="228"/>
        <v>0</v>
      </c>
      <c r="Q469" s="202"/>
      <c r="R469" s="202"/>
      <c r="S469" s="203">
        <f t="shared" si="229"/>
        <v>0</v>
      </c>
      <c r="T469" s="202"/>
      <c r="U469" s="202"/>
      <c r="V469" s="203">
        <f t="shared" si="230"/>
        <v>0</v>
      </c>
      <c r="W469" s="202"/>
      <c r="X469" s="202"/>
      <c r="Y469" s="203">
        <f t="shared" si="231"/>
        <v>0</v>
      </c>
      <c r="Z469" s="202"/>
      <c r="AA469" s="202"/>
      <c r="AB469" s="203">
        <f t="shared" si="232"/>
        <v>0</v>
      </c>
      <c r="AC469" s="202"/>
      <c r="AD469" s="202"/>
      <c r="AE469" s="203">
        <f t="shared" si="233"/>
        <v>0</v>
      </c>
      <c r="AF469" s="202"/>
      <c r="AG469" s="202"/>
      <c r="AH469" s="203">
        <f t="shared" si="234"/>
        <v>0</v>
      </c>
      <c r="AI469" s="202"/>
      <c r="AJ469" s="202"/>
      <c r="AK469" s="203">
        <f t="shared" si="235"/>
        <v>0</v>
      </c>
      <c r="AL469" s="202"/>
      <c r="AM469" s="202"/>
      <c r="AN469" s="203">
        <f t="shared" si="236"/>
        <v>0</v>
      </c>
      <c r="AO469" s="202"/>
      <c r="AP469" s="202"/>
      <c r="AQ469" s="203">
        <f t="shared" si="237"/>
        <v>0</v>
      </c>
      <c r="AR469" s="202"/>
      <c r="AS469" s="202"/>
      <c r="AT469" s="203">
        <f t="shared" si="238"/>
        <v>0</v>
      </c>
      <c r="AU469" s="202"/>
      <c r="AV469" s="202"/>
      <c r="AW469" s="203">
        <f t="shared" si="239"/>
        <v>0</v>
      </c>
      <c r="AX469" s="202"/>
      <c r="AY469" s="202"/>
      <c r="AZ469" s="203">
        <f t="shared" si="240"/>
        <v>0</v>
      </c>
      <c r="BA469" s="202"/>
      <c r="BB469" s="202"/>
      <c r="BC469" s="203">
        <f t="shared" si="241"/>
        <v>0</v>
      </c>
      <c r="BD469" s="202"/>
      <c r="BE469" s="202"/>
      <c r="BF469" s="203">
        <f t="shared" si="242"/>
        <v>0</v>
      </c>
      <c r="BG469" s="202"/>
      <c r="BH469" s="202"/>
      <c r="BI469" s="203">
        <f t="shared" si="243"/>
        <v>0</v>
      </c>
      <c r="BJ469" s="202"/>
      <c r="BK469" s="202"/>
      <c r="BL469" s="203">
        <f t="shared" si="244"/>
        <v>0</v>
      </c>
      <c r="BM469" s="202"/>
      <c r="BN469" s="202"/>
      <c r="BO469" s="203">
        <f t="shared" si="245"/>
        <v>0</v>
      </c>
      <c r="BP469" s="202"/>
      <c r="BQ469" s="202"/>
      <c r="BR469" s="203">
        <f t="shared" si="246"/>
        <v>0</v>
      </c>
      <c r="BS469" s="202"/>
      <c r="BT469" s="202"/>
      <c r="BU469" s="203">
        <f t="shared" si="247"/>
        <v>0</v>
      </c>
      <c r="BV469" s="202"/>
      <c r="BW469" s="202"/>
      <c r="BX469" s="203">
        <f t="shared" si="248"/>
        <v>0</v>
      </c>
      <c r="BY469" s="202"/>
      <c r="BZ469" s="202"/>
      <c r="CA469" s="203">
        <f t="shared" si="249"/>
        <v>0</v>
      </c>
      <c r="CB469" s="202"/>
      <c r="CC469" s="202"/>
      <c r="CD469" s="203">
        <f t="shared" si="250"/>
        <v>0</v>
      </c>
      <c r="CE469" s="202"/>
      <c r="CF469" s="202"/>
      <c r="CG469" s="203">
        <f t="shared" si="251"/>
        <v>0</v>
      </c>
      <c r="CH469" s="202"/>
      <c r="CI469" s="202"/>
      <c r="CJ469" s="203">
        <f t="shared" si="252"/>
        <v>0</v>
      </c>
    </row>
    <row r="470" spans="2:88" x14ac:dyDescent="0.25">
      <c r="B470" s="180"/>
      <c r="C470" s="180"/>
      <c r="D470" s="181"/>
      <c r="E470" s="38">
        <f t="shared" si="198"/>
        <v>45016</v>
      </c>
      <c r="F470" s="186"/>
      <c r="G470" s="203"/>
      <c r="H470" s="202"/>
      <c r="I470" s="202"/>
      <c r="J470" s="203">
        <f t="shared" si="226"/>
        <v>0</v>
      </c>
      <c r="K470" s="202"/>
      <c r="L470" s="202"/>
      <c r="M470" s="203">
        <f t="shared" si="227"/>
        <v>0</v>
      </c>
      <c r="N470" s="202"/>
      <c r="O470" s="202"/>
      <c r="P470" s="203">
        <f t="shared" si="228"/>
        <v>0</v>
      </c>
      <c r="Q470" s="202"/>
      <c r="R470" s="202"/>
      <c r="S470" s="203">
        <f t="shared" si="229"/>
        <v>0</v>
      </c>
      <c r="T470" s="202"/>
      <c r="U470" s="202"/>
      <c r="V470" s="203">
        <f t="shared" si="230"/>
        <v>0</v>
      </c>
      <c r="W470" s="202"/>
      <c r="X470" s="202"/>
      <c r="Y470" s="203">
        <f t="shared" si="231"/>
        <v>0</v>
      </c>
      <c r="Z470" s="202"/>
      <c r="AA470" s="202"/>
      <c r="AB470" s="203">
        <f t="shared" si="232"/>
        <v>0</v>
      </c>
      <c r="AC470" s="202"/>
      <c r="AD470" s="202"/>
      <c r="AE470" s="203">
        <f t="shared" si="233"/>
        <v>0</v>
      </c>
      <c r="AF470" s="202"/>
      <c r="AG470" s="202"/>
      <c r="AH470" s="203">
        <f t="shared" si="234"/>
        <v>0</v>
      </c>
      <c r="AI470" s="202"/>
      <c r="AJ470" s="202"/>
      <c r="AK470" s="203">
        <f t="shared" si="235"/>
        <v>0</v>
      </c>
      <c r="AL470" s="202"/>
      <c r="AM470" s="202"/>
      <c r="AN470" s="203">
        <f t="shared" si="236"/>
        <v>0</v>
      </c>
      <c r="AO470" s="202"/>
      <c r="AP470" s="202"/>
      <c r="AQ470" s="203">
        <f t="shared" si="237"/>
        <v>0</v>
      </c>
      <c r="AR470" s="202"/>
      <c r="AS470" s="202"/>
      <c r="AT470" s="203">
        <f t="shared" si="238"/>
        <v>0</v>
      </c>
      <c r="AU470" s="202"/>
      <c r="AV470" s="202"/>
      <c r="AW470" s="203">
        <f t="shared" si="239"/>
        <v>0</v>
      </c>
      <c r="AX470" s="202"/>
      <c r="AY470" s="202"/>
      <c r="AZ470" s="203">
        <f t="shared" si="240"/>
        <v>0</v>
      </c>
      <c r="BA470" s="202"/>
      <c r="BB470" s="202"/>
      <c r="BC470" s="203">
        <f t="shared" si="241"/>
        <v>0</v>
      </c>
      <c r="BD470" s="202"/>
      <c r="BE470" s="202"/>
      <c r="BF470" s="203">
        <f t="shared" si="242"/>
        <v>0</v>
      </c>
      <c r="BG470" s="202"/>
      <c r="BH470" s="202"/>
      <c r="BI470" s="203">
        <f t="shared" si="243"/>
        <v>0</v>
      </c>
      <c r="BJ470" s="202"/>
      <c r="BK470" s="202"/>
      <c r="BL470" s="203">
        <f t="shared" si="244"/>
        <v>0</v>
      </c>
      <c r="BM470" s="202"/>
      <c r="BN470" s="202"/>
      <c r="BO470" s="203">
        <f t="shared" si="245"/>
        <v>0</v>
      </c>
      <c r="BP470" s="202"/>
      <c r="BQ470" s="202"/>
      <c r="BR470" s="203">
        <f t="shared" si="246"/>
        <v>0</v>
      </c>
      <c r="BS470" s="202"/>
      <c r="BT470" s="202"/>
      <c r="BU470" s="203">
        <f t="shared" si="247"/>
        <v>0</v>
      </c>
      <c r="BV470" s="202"/>
      <c r="BW470" s="202"/>
      <c r="BX470" s="203">
        <f t="shared" si="248"/>
        <v>0</v>
      </c>
      <c r="BY470" s="202"/>
      <c r="BZ470" s="202"/>
      <c r="CA470" s="203">
        <f t="shared" si="249"/>
        <v>0</v>
      </c>
      <c r="CB470" s="202"/>
      <c r="CC470" s="202"/>
      <c r="CD470" s="203">
        <f t="shared" si="250"/>
        <v>0</v>
      </c>
      <c r="CE470" s="202"/>
      <c r="CF470" s="202"/>
      <c r="CG470" s="203">
        <f t="shared" si="251"/>
        <v>0</v>
      </c>
      <c r="CH470" s="202"/>
      <c r="CI470" s="202"/>
      <c r="CJ470" s="203">
        <f t="shared" si="252"/>
        <v>0</v>
      </c>
    </row>
    <row r="471" spans="2:88" x14ac:dyDescent="0.25">
      <c r="B471" s="180"/>
      <c r="C471" s="180"/>
      <c r="D471" s="181"/>
      <c r="E471" s="38">
        <f t="shared" si="198"/>
        <v>45016</v>
      </c>
      <c r="F471" s="186"/>
      <c r="G471" s="203"/>
      <c r="H471" s="202"/>
      <c r="I471" s="202"/>
      <c r="J471" s="203">
        <f t="shared" si="226"/>
        <v>0</v>
      </c>
      <c r="K471" s="202"/>
      <c r="L471" s="202"/>
      <c r="M471" s="203">
        <f t="shared" si="227"/>
        <v>0</v>
      </c>
      <c r="N471" s="202"/>
      <c r="O471" s="202"/>
      <c r="P471" s="203">
        <f t="shared" si="228"/>
        <v>0</v>
      </c>
      <c r="Q471" s="202"/>
      <c r="R471" s="202"/>
      <c r="S471" s="203">
        <f t="shared" si="229"/>
        <v>0</v>
      </c>
      <c r="T471" s="202"/>
      <c r="U471" s="202"/>
      <c r="V471" s="203">
        <f t="shared" si="230"/>
        <v>0</v>
      </c>
      <c r="W471" s="202"/>
      <c r="X471" s="202"/>
      <c r="Y471" s="203">
        <f t="shared" si="231"/>
        <v>0</v>
      </c>
      <c r="Z471" s="202"/>
      <c r="AA471" s="202"/>
      <c r="AB471" s="203">
        <f t="shared" si="232"/>
        <v>0</v>
      </c>
      <c r="AC471" s="202"/>
      <c r="AD471" s="202"/>
      <c r="AE471" s="203">
        <f t="shared" si="233"/>
        <v>0</v>
      </c>
      <c r="AF471" s="202"/>
      <c r="AG471" s="202"/>
      <c r="AH471" s="203">
        <f t="shared" si="234"/>
        <v>0</v>
      </c>
      <c r="AI471" s="202"/>
      <c r="AJ471" s="202"/>
      <c r="AK471" s="203">
        <f t="shared" si="235"/>
        <v>0</v>
      </c>
      <c r="AL471" s="202"/>
      <c r="AM471" s="202"/>
      <c r="AN471" s="203">
        <f t="shared" si="236"/>
        <v>0</v>
      </c>
      <c r="AO471" s="202"/>
      <c r="AP471" s="202"/>
      <c r="AQ471" s="203">
        <f t="shared" si="237"/>
        <v>0</v>
      </c>
      <c r="AR471" s="202"/>
      <c r="AS471" s="202"/>
      <c r="AT471" s="203">
        <f t="shared" si="238"/>
        <v>0</v>
      </c>
      <c r="AU471" s="202"/>
      <c r="AV471" s="202"/>
      <c r="AW471" s="203">
        <f t="shared" si="239"/>
        <v>0</v>
      </c>
      <c r="AX471" s="202"/>
      <c r="AY471" s="202"/>
      <c r="AZ471" s="203">
        <f t="shared" si="240"/>
        <v>0</v>
      </c>
      <c r="BA471" s="202"/>
      <c r="BB471" s="202"/>
      <c r="BC471" s="203">
        <f t="shared" si="241"/>
        <v>0</v>
      </c>
      <c r="BD471" s="202"/>
      <c r="BE471" s="202"/>
      <c r="BF471" s="203">
        <f t="shared" si="242"/>
        <v>0</v>
      </c>
      <c r="BG471" s="202"/>
      <c r="BH471" s="202"/>
      <c r="BI471" s="203">
        <f t="shared" si="243"/>
        <v>0</v>
      </c>
      <c r="BJ471" s="202"/>
      <c r="BK471" s="202"/>
      <c r="BL471" s="203">
        <f t="shared" si="244"/>
        <v>0</v>
      </c>
      <c r="BM471" s="202"/>
      <c r="BN471" s="202"/>
      <c r="BO471" s="203">
        <f t="shared" si="245"/>
        <v>0</v>
      </c>
      <c r="BP471" s="202"/>
      <c r="BQ471" s="202"/>
      <c r="BR471" s="203">
        <f t="shared" si="246"/>
        <v>0</v>
      </c>
      <c r="BS471" s="202"/>
      <c r="BT471" s="202"/>
      <c r="BU471" s="203">
        <f t="shared" si="247"/>
        <v>0</v>
      </c>
      <c r="BV471" s="202"/>
      <c r="BW471" s="202"/>
      <c r="BX471" s="203">
        <f t="shared" si="248"/>
        <v>0</v>
      </c>
      <c r="BY471" s="202"/>
      <c r="BZ471" s="202"/>
      <c r="CA471" s="203">
        <f t="shared" si="249"/>
        <v>0</v>
      </c>
      <c r="CB471" s="202"/>
      <c r="CC471" s="202"/>
      <c r="CD471" s="203">
        <f t="shared" si="250"/>
        <v>0</v>
      </c>
      <c r="CE471" s="202"/>
      <c r="CF471" s="202"/>
      <c r="CG471" s="203">
        <f t="shared" si="251"/>
        <v>0</v>
      </c>
      <c r="CH471" s="202"/>
      <c r="CI471" s="202"/>
      <c r="CJ471" s="203">
        <f t="shared" si="252"/>
        <v>0</v>
      </c>
    </row>
    <row r="472" spans="2:88" x14ac:dyDescent="0.25">
      <c r="B472" s="180"/>
      <c r="C472" s="180"/>
      <c r="D472" s="181"/>
      <c r="E472" s="38">
        <f t="shared" si="198"/>
        <v>45016</v>
      </c>
      <c r="F472" s="186"/>
      <c r="G472" s="203"/>
      <c r="H472" s="202"/>
      <c r="I472" s="202"/>
      <c r="J472" s="203">
        <f t="shared" si="226"/>
        <v>0</v>
      </c>
      <c r="K472" s="202"/>
      <c r="L472" s="202"/>
      <c r="M472" s="203">
        <f t="shared" si="227"/>
        <v>0</v>
      </c>
      <c r="N472" s="202"/>
      <c r="O472" s="202"/>
      <c r="P472" s="203">
        <f t="shared" si="228"/>
        <v>0</v>
      </c>
      <c r="Q472" s="202"/>
      <c r="R472" s="202"/>
      <c r="S472" s="203">
        <f t="shared" si="229"/>
        <v>0</v>
      </c>
      <c r="T472" s="202"/>
      <c r="U472" s="202"/>
      <c r="V472" s="203">
        <f t="shared" si="230"/>
        <v>0</v>
      </c>
      <c r="W472" s="202"/>
      <c r="X472" s="202"/>
      <c r="Y472" s="203">
        <f t="shared" si="231"/>
        <v>0</v>
      </c>
      <c r="Z472" s="202"/>
      <c r="AA472" s="202"/>
      <c r="AB472" s="203">
        <f t="shared" si="232"/>
        <v>0</v>
      </c>
      <c r="AC472" s="202"/>
      <c r="AD472" s="202"/>
      <c r="AE472" s="203">
        <f t="shared" si="233"/>
        <v>0</v>
      </c>
      <c r="AF472" s="202"/>
      <c r="AG472" s="202"/>
      <c r="AH472" s="203">
        <f t="shared" si="234"/>
        <v>0</v>
      </c>
      <c r="AI472" s="202"/>
      <c r="AJ472" s="202"/>
      <c r="AK472" s="203">
        <f t="shared" si="235"/>
        <v>0</v>
      </c>
      <c r="AL472" s="202"/>
      <c r="AM472" s="202"/>
      <c r="AN472" s="203">
        <f t="shared" si="236"/>
        <v>0</v>
      </c>
      <c r="AO472" s="202"/>
      <c r="AP472" s="202"/>
      <c r="AQ472" s="203">
        <f t="shared" si="237"/>
        <v>0</v>
      </c>
      <c r="AR472" s="202"/>
      <c r="AS472" s="202"/>
      <c r="AT472" s="203">
        <f t="shared" si="238"/>
        <v>0</v>
      </c>
      <c r="AU472" s="202"/>
      <c r="AV472" s="202"/>
      <c r="AW472" s="203">
        <f t="shared" si="239"/>
        <v>0</v>
      </c>
      <c r="AX472" s="202"/>
      <c r="AY472" s="202"/>
      <c r="AZ472" s="203">
        <f t="shared" si="240"/>
        <v>0</v>
      </c>
      <c r="BA472" s="202"/>
      <c r="BB472" s="202"/>
      <c r="BC472" s="203">
        <f t="shared" si="241"/>
        <v>0</v>
      </c>
      <c r="BD472" s="202"/>
      <c r="BE472" s="202"/>
      <c r="BF472" s="203">
        <f t="shared" si="242"/>
        <v>0</v>
      </c>
      <c r="BG472" s="202"/>
      <c r="BH472" s="202"/>
      <c r="BI472" s="203">
        <f t="shared" si="243"/>
        <v>0</v>
      </c>
      <c r="BJ472" s="202"/>
      <c r="BK472" s="202"/>
      <c r="BL472" s="203">
        <f t="shared" si="244"/>
        <v>0</v>
      </c>
      <c r="BM472" s="202"/>
      <c r="BN472" s="202"/>
      <c r="BO472" s="203">
        <f t="shared" si="245"/>
        <v>0</v>
      </c>
      <c r="BP472" s="202"/>
      <c r="BQ472" s="202"/>
      <c r="BR472" s="203">
        <f t="shared" si="246"/>
        <v>0</v>
      </c>
      <c r="BS472" s="202"/>
      <c r="BT472" s="202"/>
      <c r="BU472" s="203">
        <f t="shared" si="247"/>
        <v>0</v>
      </c>
      <c r="BV472" s="202"/>
      <c r="BW472" s="202"/>
      <c r="BX472" s="203">
        <f t="shared" si="248"/>
        <v>0</v>
      </c>
      <c r="BY472" s="202"/>
      <c r="BZ472" s="202"/>
      <c r="CA472" s="203">
        <f t="shared" si="249"/>
        <v>0</v>
      </c>
      <c r="CB472" s="202"/>
      <c r="CC472" s="202"/>
      <c r="CD472" s="203">
        <f t="shared" si="250"/>
        <v>0</v>
      </c>
      <c r="CE472" s="202"/>
      <c r="CF472" s="202"/>
      <c r="CG472" s="203">
        <f t="shared" si="251"/>
        <v>0</v>
      </c>
      <c r="CH472" s="202"/>
      <c r="CI472" s="202"/>
      <c r="CJ472" s="203">
        <f t="shared" si="252"/>
        <v>0</v>
      </c>
    </row>
    <row r="473" spans="2:88" x14ac:dyDescent="0.25">
      <c r="B473" s="180"/>
      <c r="C473" s="180"/>
      <c r="D473" s="181"/>
      <c r="E473" s="38">
        <f t="shared" si="198"/>
        <v>45016</v>
      </c>
      <c r="F473" s="186"/>
      <c r="G473" s="203"/>
      <c r="H473" s="202"/>
      <c r="I473" s="202"/>
      <c r="J473" s="203">
        <f t="shared" si="226"/>
        <v>0</v>
      </c>
      <c r="K473" s="202"/>
      <c r="L473" s="202"/>
      <c r="M473" s="203">
        <f t="shared" si="227"/>
        <v>0</v>
      </c>
      <c r="N473" s="202"/>
      <c r="O473" s="202"/>
      <c r="P473" s="203">
        <f t="shared" si="228"/>
        <v>0</v>
      </c>
      <c r="Q473" s="202"/>
      <c r="R473" s="202"/>
      <c r="S473" s="203">
        <f t="shared" si="229"/>
        <v>0</v>
      </c>
      <c r="T473" s="202"/>
      <c r="U473" s="202"/>
      <c r="V473" s="203">
        <f t="shared" si="230"/>
        <v>0</v>
      </c>
      <c r="W473" s="202"/>
      <c r="X473" s="202"/>
      <c r="Y473" s="203">
        <f t="shared" si="231"/>
        <v>0</v>
      </c>
      <c r="Z473" s="202"/>
      <c r="AA473" s="202"/>
      <c r="AB473" s="203">
        <f t="shared" si="232"/>
        <v>0</v>
      </c>
      <c r="AC473" s="202"/>
      <c r="AD473" s="202"/>
      <c r="AE473" s="203">
        <f t="shared" si="233"/>
        <v>0</v>
      </c>
      <c r="AF473" s="202"/>
      <c r="AG473" s="202"/>
      <c r="AH473" s="203">
        <f t="shared" si="234"/>
        <v>0</v>
      </c>
      <c r="AI473" s="202"/>
      <c r="AJ473" s="202"/>
      <c r="AK473" s="203">
        <f t="shared" si="235"/>
        <v>0</v>
      </c>
      <c r="AL473" s="202"/>
      <c r="AM473" s="202"/>
      <c r="AN473" s="203">
        <f t="shared" si="236"/>
        <v>0</v>
      </c>
      <c r="AO473" s="202"/>
      <c r="AP473" s="202"/>
      <c r="AQ473" s="203">
        <f t="shared" si="237"/>
        <v>0</v>
      </c>
      <c r="AR473" s="202"/>
      <c r="AS473" s="202"/>
      <c r="AT473" s="203">
        <f t="shared" si="238"/>
        <v>0</v>
      </c>
      <c r="AU473" s="202"/>
      <c r="AV473" s="202"/>
      <c r="AW473" s="203">
        <f t="shared" si="239"/>
        <v>0</v>
      </c>
      <c r="AX473" s="202"/>
      <c r="AY473" s="202"/>
      <c r="AZ473" s="203">
        <f t="shared" si="240"/>
        <v>0</v>
      </c>
      <c r="BA473" s="202"/>
      <c r="BB473" s="202"/>
      <c r="BC473" s="203">
        <f t="shared" si="241"/>
        <v>0</v>
      </c>
      <c r="BD473" s="202"/>
      <c r="BE473" s="202"/>
      <c r="BF473" s="203">
        <f t="shared" si="242"/>
        <v>0</v>
      </c>
      <c r="BG473" s="202"/>
      <c r="BH473" s="202"/>
      <c r="BI473" s="203">
        <f t="shared" si="243"/>
        <v>0</v>
      </c>
      <c r="BJ473" s="202"/>
      <c r="BK473" s="202"/>
      <c r="BL473" s="203">
        <f t="shared" si="244"/>
        <v>0</v>
      </c>
      <c r="BM473" s="202"/>
      <c r="BN473" s="202"/>
      <c r="BO473" s="203">
        <f t="shared" si="245"/>
        <v>0</v>
      </c>
      <c r="BP473" s="202"/>
      <c r="BQ473" s="202"/>
      <c r="BR473" s="203">
        <f t="shared" si="246"/>
        <v>0</v>
      </c>
      <c r="BS473" s="202"/>
      <c r="BT473" s="202"/>
      <c r="BU473" s="203">
        <f t="shared" si="247"/>
        <v>0</v>
      </c>
      <c r="BV473" s="202"/>
      <c r="BW473" s="202"/>
      <c r="BX473" s="203">
        <f t="shared" si="248"/>
        <v>0</v>
      </c>
      <c r="BY473" s="202"/>
      <c r="BZ473" s="202"/>
      <c r="CA473" s="203">
        <f t="shared" si="249"/>
        <v>0</v>
      </c>
      <c r="CB473" s="202"/>
      <c r="CC473" s="202"/>
      <c r="CD473" s="203">
        <f t="shared" si="250"/>
        <v>0</v>
      </c>
      <c r="CE473" s="202"/>
      <c r="CF473" s="202"/>
      <c r="CG473" s="203">
        <f t="shared" si="251"/>
        <v>0</v>
      </c>
      <c r="CH473" s="202"/>
      <c r="CI473" s="202"/>
      <c r="CJ473" s="203">
        <f t="shared" si="252"/>
        <v>0</v>
      </c>
    </row>
    <row r="474" spans="2:88" x14ac:dyDescent="0.25">
      <c r="B474" s="180"/>
      <c r="C474" s="180"/>
      <c r="D474" s="181"/>
      <c r="E474" s="38">
        <f t="shared" si="198"/>
        <v>45016</v>
      </c>
      <c r="F474" s="186"/>
      <c r="G474" s="203"/>
      <c r="H474" s="202"/>
      <c r="I474" s="202"/>
      <c r="J474" s="203">
        <f t="shared" ref="J474:J537" si="253">SUM(H474:I474)</f>
        <v>0</v>
      </c>
      <c r="K474" s="202"/>
      <c r="L474" s="202"/>
      <c r="M474" s="203">
        <f t="shared" ref="M474:M537" si="254">SUM(K474:L474)</f>
        <v>0</v>
      </c>
      <c r="N474" s="202"/>
      <c r="O474" s="202"/>
      <c r="P474" s="203">
        <f t="shared" ref="P474:P537" si="255">SUM(N474:O474)</f>
        <v>0</v>
      </c>
      <c r="Q474" s="202"/>
      <c r="R474" s="202"/>
      <c r="S474" s="203">
        <f t="shared" ref="S474:S537" si="256">SUM(Q474:R474)</f>
        <v>0</v>
      </c>
      <c r="T474" s="202"/>
      <c r="U474" s="202"/>
      <c r="V474" s="203">
        <f t="shared" ref="V474:V537" si="257">SUM(T474:U474)</f>
        <v>0</v>
      </c>
      <c r="W474" s="202"/>
      <c r="X474" s="202"/>
      <c r="Y474" s="203">
        <f t="shared" ref="Y474:Y537" si="258">SUM(W474:X474)</f>
        <v>0</v>
      </c>
      <c r="Z474" s="202"/>
      <c r="AA474" s="202"/>
      <c r="AB474" s="203">
        <f t="shared" ref="AB474:AB537" si="259">SUM(Z474:AA474)</f>
        <v>0</v>
      </c>
      <c r="AC474" s="202"/>
      <c r="AD474" s="202"/>
      <c r="AE474" s="203">
        <f t="shared" ref="AE474:AE537" si="260">SUM(AC474:AD474)</f>
        <v>0</v>
      </c>
      <c r="AF474" s="202"/>
      <c r="AG474" s="202"/>
      <c r="AH474" s="203">
        <f t="shared" ref="AH474:AH537" si="261">SUM(AF474:AG474)</f>
        <v>0</v>
      </c>
      <c r="AI474" s="202"/>
      <c r="AJ474" s="202"/>
      <c r="AK474" s="203">
        <f t="shared" ref="AK474:AK537" si="262">SUM(AI474:AJ474)</f>
        <v>0</v>
      </c>
      <c r="AL474" s="202"/>
      <c r="AM474" s="202"/>
      <c r="AN474" s="203">
        <f t="shared" ref="AN474:AN537" si="263">SUM(AL474:AM474)</f>
        <v>0</v>
      </c>
      <c r="AO474" s="202"/>
      <c r="AP474" s="202"/>
      <c r="AQ474" s="203">
        <f t="shared" ref="AQ474:AQ537" si="264">SUM(AO474:AP474)</f>
        <v>0</v>
      </c>
      <c r="AR474" s="202"/>
      <c r="AS474" s="202"/>
      <c r="AT474" s="203">
        <f t="shared" ref="AT474:AT537" si="265">SUM(AR474:AS474)</f>
        <v>0</v>
      </c>
      <c r="AU474" s="202"/>
      <c r="AV474" s="202"/>
      <c r="AW474" s="203">
        <f t="shared" ref="AW474:AW537" si="266">SUM(AU474:AV474)</f>
        <v>0</v>
      </c>
      <c r="AX474" s="202"/>
      <c r="AY474" s="202"/>
      <c r="AZ474" s="203">
        <f t="shared" ref="AZ474:AZ537" si="267">SUM(AX474:AY474)</f>
        <v>0</v>
      </c>
      <c r="BA474" s="202"/>
      <c r="BB474" s="202"/>
      <c r="BC474" s="203">
        <f t="shared" ref="BC474:BC537" si="268">SUM(BA474:BB474)</f>
        <v>0</v>
      </c>
      <c r="BD474" s="202"/>
      <c r="BE474" s="202"/>
      <c r="BF474" s="203">
        <f t="shared" ref="BF474:BF537" si="269">SUM(BD474:BE474)</f>
        <v>0</v>
      </c>
      <c r="BG474" s="202"/>
      <c r="BH474" s="202"/>
      <c r="BI474" s="203">
        <f t="shared" ref="BI474:BI537" si="270">SUM(BG474:BH474)</f>
        <v>0</v>
      </c>
      <c r="BJ474" s="202"/>
      <c r="BK474" s="202"/>
      <c r="BL474" s="203">
        <f t="shared" ref="BL474:BL537" si="271">SUM(BJ474:BK474)</f>
        <v>0</v>
      </c>
      <c r="BM474" s="202"/>
      <c r="BN474" s="202"/>
      <c r="BO474" s="203">
        <f t="shared" ref="BO474:BO537" si="272">SUM(BM474:BN474)</f>
        <v>0</v>
      </c>
      <c r="BP474" s="202"/>
      <c r="BQ474" s="202"/>
      <c r="BR474" s="203">
        <f t="shared" ref="BR474:BR537" si="273">SUM(BP474:BQ474)</f>
        <v>0</v>
      </c>
      <c r="BS474" s="202"/>
      <c r="BT474" s="202"/>
      <c r="BU474" s="203">
        <f t="shared" ref="BU474:BU537" si="274">SUM(BS474:BT474)</f>
        <v>0</v>
      </c>
      <c r="BV474" s="202"/>
      <c r="BW474" s="202"/>
      <c r="BX474" s="203">
        <f t="shared" ref="BX474:BX537" si="275">SUM(BV474:BW474)</f>
        <v>0</v>
      </c>
      <c r="BY474" s="202"/>
      <c r="BZ474" s="202"/>
      <c r="CA474" s="203">
        <f t="shared" ref="CA474:CA537" si="276">SUM(BY474:BZ474)</f>
        <v>0</v>
      </c>
      <c r="CB474" s="202"/>
      <c r="CC474" s="202"/>
      <c r="CD474" s="203">
        <f t="shared" ref="CD474:CD537" si="277">SUM(CB474:CC474)</f>
        <v>0</v>
      </c>
      <c r="CE474" s="202"/>
      <c r="CF474" s="202"/>
      <c r="CG474" s="203">
        <f t="shared" ref="CG474:CG537" si="278">SUM(CE474:CF474)</f>
        <v>0</v>
      </c>
      <c r="CH474" s="202"/>
      <c r="CI474" s="202"/>
      <c r="CJ474" s="203">
        <f t="shared" ref="CJ474:CJ537" si="279">SUM(CH474:CI474)</f>
        <v>0</v>
      </c>
    </row>
    <row r="475" spans="2:88" x14ac:dyDescent="0.25">
      <c r="B475" s="180"/>
      <c r="C475" s="180"/>
      <c r="D475" s="181"/>
      <c r="E475" s="38">
        <f t="shared" si="198"/>
        <v>45016</v>
      </c>
      <c r="F475" s="186"/>
      <c r="G475" s="203"/>
      <c r="H475" s="202"/>
      <c r="I475" s="202"/>
      <c r="J475" s="203">
        <f t="shared" si="253"/>
        <v>0</v>
      </c>
      <c r="K475" s="202"/>
      <c r="L475" s="202"/>
      <c r="M475" s="203">
        <f t="shared" si="254"/>
        <v>0</v>
      </c>
      <c r="N475" s="202"/>
      <c r="O475" s="202"/>
      <c r="P475" s="203">
        <f t="shared" si="255"/>
        <v>0</v>
      </c>
      <c r="Q475" s="202"/>
      <c r="R475" s="202"/>
      <c r="S475" s="203">
        <f t="shared" si="256"/>
        <v>0</v>
      </c>
      <c r="T475" s="202"/>
      <c r="U475" s="202"/>
      <c r="V475" s="203">
        <f t="shared" si="257"/>
        <v>0</v>
      </c>
      <c r="W475" s="202"/>
      <c r="X475" s="202"/>
      <c r="Y475" s="203">
        <f t="shared" si="258"/>
        <v>0</v>
      </c>
      <c r="Z475" s="202"/>
      <c r="AA475" s="202"/>
      <c r="AB475" s="203">
        <f t="shared" si="259"/>
        <v>0</v>
      </c>
      <c r="AC475" s="202"/>
      <c r="AD475" s="202"/>
      <c r="AE475" s="203">
        <f t="shared" si="260"/>
        <v>0</v>
      </c>
      <c r="AF475" s="202"/>
      <c r="AG475" s="202"/>
      <c r="AH475" s="203">
        <f t="shared" si="261"/>
        <v>0</v>
      </c>
      <c r="AI475" s="202"/>
      <c r="AJ475" s="202"/>
      <c r="AK475" s="203">
        <f t="shared" si="262"/>
        <v>0</v>
      </c>
      <c r="AL475" s="202"/>
      <c r="AM475" s="202"/>
      <c r="AN475" s="203">
        <f t="shared" si="263"/>
        <v>0</v>
      </c>
      <c r="AO475" s="202"/>
      <c r="AP475" s="202"/>
      <c r="AQ475" s="203">
        <f t="shared" si="264"/>
        <v>0</v>
      </c>
      <c r="AR475" s="202"/>
      <c r="AS475" s="202"/>
      <c r="AT475" s="203">
        <f t="shared" si="265"/>
        <v>0</v>
      </c>
      <c r="AU475" s="202"/>
      <c r="AV475" s="202"/>
      <c r="AW475" s="203">
        <f t="shared" si="266"/>
        <v>0</v>
      </c>
      <c r="AX475" s="202"/>
      <c r="AY475" s="202"/>
      <c r="AZ475" s="203">
        <f t="shared" si="267"/>
        <v>0</v>
      </c>
      <c r="BA475" s="202"/>
      <c r="BB475" s="202"/>
      <c r="BC475" s="203">
        <f t="shared" si="268"/>
        <v>0</v>
      </c>
      <c r="BD475" s="202"/>
      <c r="BE475" s="202"/>
      <c r="BF475" s="203">
        <f t="shared" si="269"/>
        <v>0</v>
      </c>
      <c r="BG475" s="202"/>
      <c r="BH475" s="202"/>
      <c r="BI475" s="203">
        <f t="shared" si="270"/>
        <v>0</v>
      </c>
      <c r="BJ475" s="202"/>
      <c r="BK475" s="202"/>
      <c r="BL475" s="203">
        <f t="shared" si="271"/>
        <v>0</v>
      </c>
      <c r="BM475" s="202"/>
      <c r="BN475" s="202"/>
      <c r="BO475" s="203">
        <f t="shared" si="272"/>
        <v>0</v>
      </c>
      <c r="BP475" s="202"/>
      <c r="BQ475" s="202"/>
      <c r="BR475" s="203">
        <f t="shared" si="273"/>
        <v>0</v>
      </c>
      <c r="BS475" s="202"/>
      <c r="BT475" s="202"/>
      <c r="BU475" s="203">
        <f t="shared" si="274"/>
        <v>0</v>
      </c>
      <c r="BV475" s="202"/>
      <c r="BW475" s="202"/>
      <c r="BX475" s="203">
        <f t="shared" si="275"/>
        <v>0</v>
      </c>
      <c r="BY475" s="202"/>
      <c r="BZ475" s="202"/>
      <c r="CA475" s="203">
        <f t="shared" si="276"/>
        <v>0</v>
      </c>
      <c r="CB475" s="202"/>
      <c r="CC475" s="202"/>
      <c r="CD475" s="203">
        <f t="shared" si="277"/>
        <v>0</v>
      </c>
      <c r="CE475" s="202"/>
      <c r="CF475" s="202"/>
      <c r="CG475" s="203">
        <f t="shared" si="278"/>
        <v>0</v>
      </c>
      <c r="CH475" s="202"/>
      <c r="CI475" s="202"/>
      <c r="CJ475" s="203">
        <f t="shared" si="279"/>
        <v>0</v>
      </c>
    </row>
    <row r="476" spans="2:88" x14ac:dyDescent="0.25">
      <c r="B476" s="180"/>
      <c r="C476" s="180"/>
      <c r="D476" s="181"/>
      <c r="E476" s="38">
        <f t="shared" si="198"/>
        <v>45016</v>
      </c>
      <c r="F476" s="186"/>
      <c r="G476" s="203"/>
      <c r="H476" s="202"/>
      <c r="I476" s="202"/>
      <c r="J476" s="203">
        <f t="shared" si="253"/>
        <v>0</v>
      </c>
      <c r="K476" s="202"/>
      <c r="L476" s="202"/>
      <c r="M476" s="203">
        <f t="shared" si="254"/>
        <v>0</v>
      </c>
      <c r="N476" s="202"/>
      <c r="O476" s="202"/>
      <c r="P476" s="203">
        <f t="shared" si="255"/>
        <v>0</v>
      </c>
      <c r="Q476" s="202"/>
      <c r="R476" s="202"/>
      <c r="S476" s="203">
        <f t="shared" si="256"/>
        <v>0</v>
      </c>
      <c r="T476" s="202"/>
      <c r="U476" s="202"/>
      <c r="V476" s="203">
        <f t="shared" si="257"/>
        <v>0</v>
      </c>
      <c r="W476" s="202"/>
      <c r="X476" s="202"/>
      <c r="Y476" s="203">
        <f t="shared" si="258"/>
        <v>0</v>
      </c>
      <c r="Z476" s="202"/>
      <c r="AA476" s="202"/>
      <c r="AB476" s="203">
        <f t="shared" si="259"/>
        <v>0</v>
      </c>
      <c r="AC476" s="202"/>
      <c r="AD476" s="202"/>
      <c r="AE476" s="203">
        <f t="shared" si="260"/>
        <v>0</v>
      </c>
      <c r="AF476" s="202"/>
      <c r="AG476" s="202"/>
      <c r="AH476" s="203">
        <f t="shared" si="261"/>
        <v>0</v>
      </c>
      <c r="AI476" s="202"/>
      <c r="AJ476" s="202"/>
      <c r="AK476" s="203">
        <f t="shared" si="262"/>
        <v>0</v>
      </c>
      <c r="AL476" s="202"/>
      <c r="AM476" s="202"/>
      <c r="AN476" s="203">
        <f t="shared" si="263"/>
        <v>0</v>
      </c>
      <c r="AO476" s="202"/>
      <c r="AP476" s="202"/>
      <c r="AQ476" s="203">
        <f t="shared" si="264"/>
        <v>0</v>
      </c>
      <c r="AR476" s="202"/>
      <c r="AS476" s="202"/>
      <c r="AT476" s="203">
        <f t="shared" si="265"/>
        <v>0</v>
      </c>
      <c r="AU476" s="202"/>
      <c r="AV476" s="202"/>
      <c r="AW476" s="203">
        <f t="shared" si="266"/>
        <v>0</v>
      </c>
      <c r="AX476" s="202"/>
      <c r="AY476" s="202"/>
      <c r="AZ476" s="203">
        <f t="shared" si="267"/>
        <v>0</v>
      </c>
      <c r="BA476" s="202"/>
      <c r="BB476" s="202"/>
      <c r="BC476" s="203">
        <f t="shared" si="268"/>
        <v>0</v>
      </c>
      <c r="BD476" s="202"/>
      <c r="BE476" s="202"/>
      <c r="BF476" s="203">
        <f t="shared" si="269"/>
        <v>0</v>
      </c>
      <c r="BG476" s="202"/>
      <c r="BH476" s="202"/>
      <c r="BI476" s="203">
        <f t="shared" si="270"/>
        <v>0</v>
      </c>
      <c r="BJ476" s="202"/>
      <c r="BK476" s="202"/>
      <c r="BL476" s="203">
        <f t="shared" si="271"/>
        <v>0</v>
      </c>
      <c r="BM476" s="202"/>
      <c r="BN476" s="202"/>
      <c r="BO476" s="203">
        <f t="shared" si="272"/>
        <v>0</v>
      </c>
      <c r="BP476" s="202"/>
      <c r="BQ476" s="202"/>
      <c r="BR476" s="203">
        <f t="shared" si="273"/>
        <v>0</v>
      </c>
      <c r="BS476" s="202"/>
      <c r="BT476" s="202"/>
      <c r="BU476" s="203">
        <f t="shared" si="274"/>
        <v>0</v>
      </c>
      <c r="BV476" s="202"/>
      <c r="BW476" s="202"/>
      <c r="BX476" s="203">
        <f t="shared" si="275"/>
        <v>0</v>
      </c>
      <c r="BY476" s="202"/>
      <c r="BZ476" s="202"/>
      <c r="CA476" s="203">
        <f t="shared" si="276"/>
        <v>0</v>
      </c>
      <c r="CB476" s="202"/>
      <c r="CC476" s="202"/>
      <c r="CD476" s="203">
        <f t="shared" si="277"/>
        <v>0</v>
      </c>
      <c r="CE476" s="202"/>
      <c r="CF476" s="202"/>
      <c r="CG476" s="203">
        <f t="shared" si="278"/>
        <v>0</v>
      </c>
      <c r="CH476" s="202"/>
      <c r="CI476" s="202"/>
      <c r="CJ476" s="203">
        <f t="shared" si="279"/>
        <v>0</v>
      </c>
    </row>
    <row r="477" spans="2:88" x14ac:dyDescent="0.25">
      <c r="B477" s="180"/>
      <c r="C477" s="180"/>
      <c r="D477" s="181"/>
      <c r="E477" s="38">
        <f t="shared" si="198"/>
        <v>45016</v>
      </c>
      <c r="F477" s="186"/>
      <c r="G477" s="203"/>
      <c r="H477" s="202"/>
      <c r="I477" s="202"/>
      <c r="J477" s="203">
        <f t="shared" si="253"/>
        <v>0</v>
      </c>
      <c r="K477" s="202"/>
      <c r="L477" s="202"/>
      <c r="M477" s="203">
        <f t="shared" si="254"/>
        <v>0</v>
      </c>
      <c r="N477" s="202"/>
      <c r="O477" s="202"/>
      <c r="P477" s="203">
        <f t="shared" si="255"/>
        <v>0</v>
      </c>
      <c r="Q477" s="202"/>
      <c r="R477" s="202"/>
      <c r="S477" s="203">
        <f t="shared" si="256"/>
        <v>0</v>
      </c>
      <c r="T477" s="202"/>
      <c r="U477" s="202"/>
      <c r="V477" s="203">
        <f t="shared" si="257"/>
        <v>0</v>
      </c>
      <c r="W477" s="202"/>
      <c r="X477" s="202"/>
      <c r="Y477" s="203">
        <f t="shared" si="258"/>
        <v>0</v>
      </c>
      <c r="Z477" s="202"/>
      <c r="AA477" s="202"/>
      <c r="AB477" s="203">
        <f t="shared" si="259"/>
        <v>0</v>
      </c>
      <c r="AC477" s="202"/>
      <c r="AD477" s="202"/>
      <c r="AE477" s="203">
        <f t="shared" si="260"/>
        <v>0</v>
      </c>
      <c r="AF477" s="202"/>
      <c r="AG477" s="202"/>
      <c r="AH477" s="203">
        <f t="shared" si="261"/>
        <v>0</v>
      </c>
      <c r="AI477" s="202"/>
      <c r="AJ477" s="202"/>
      <c r="AK477" s="203">
        <f t="shared" si="262"/>
        <v>0</v>
      </c>
      <c r="AL477" s="202"/>
      <c r="AM477" s="202"/>
      <c r="AN477" s="203">
        <f t="shared" si="263"/>
        <v>0</v>
      </c>
      <c r="AO477" s="202"/>
      <c r="AP477" s="202"/>
      <c r="AQ477" s="203">
        <f t="shared" si="264"/>
        <v>0</v>
      </c>
      <c r="AR477" s="202"/>
      <c r="AS477" s="202"/>
      <c r="AT477" s="203">
        <f t="shared" si="265"/>
        <v>0</v>
      </c>
      <c r="AU477" s="202"/>
      <c r="AV477" s="202"/>
      <c r="AW477" s="203">
        <f t="shared" si="266"/>
        <v>0</v>
      </c>
      <c r="AX477" s="202"/>
      <c r="AY477" s="202"/>
      <c r="AZ477" s="203">
        <f t="shared" si="267"/>
        <v>0</v>
      </c>
      <c r="BA477" s="202"/>
      <c r="BB477" s="202"/>
      <c r="BC477" s="203">
        <f t="shared" si="268"/>
        <v>0</v>
      </c>
      <c r="BD477" s="202"/>
      <c r="BE477" s="202"/>
      <c r="BF477" s="203">
        <f t="shared" si="269"/>
        <v>0</v>
      </c>
      <c r="BG477" s="202"/>
      <c r="BH477" s="202"/>
      <c r="BI477" s="203">
        <f t="shared" si="270"/>
        <v>0</v>
      </c>
      <c r="BJ477" s="202"/>
      <c r="BK477" s="202"/>
      <c r="BL477" s="203">
        <f t="shared" si="271"/>
        <v>0</v>
      </c>
      <c r="BM477" s="202"/>
      <c r="BN477" s="202"/>
      <c r="BO477" s="203">
        <f t="shared" si="272"/>
        <v>0</v>
      </c>
      <c r="BP477" s="202"/>
      <c r="BQ477" s="202"/>
      <c r="BR477" s="203">
        <f t="shared" si="273"/>
        <v>0</v>
      </c>
      <c r="BS477" s="202"/>
      <c r="BT477" s="202"/>
      <c r="BU477" s="203">
        <f t="shared" si="274"/>
        <v>0</v>
      </c>
      <c r="BV477" s="202"/>
      <c r="BW477" s="202"/>
      <c r="BX477" s="203">
        <f t="shared" si="275"/>
        <v>0</v>
      </c>
      <c r="BY477" s="202"/>
      <c r="BZ477" s="202"/>
      <c r="CA477" s="203">
        <f t="shared" si="276"/>
        <v>0</v>
      </c>
      <c r="CB477" s="202"/>
      <c r="CC477" s="202"/>
      <c r="CD477" s="203">
        <f t="shared" si="277"/>
        <v>0</v>
      </c>
      <c r="CE477" s="202"/>
      <c r="CF477" s="202"/>
      <c r="CG477" s="203">
        <f t="shared" si="278"/>
        <v>0</v>
      </c>
      <c r="CH477" s="202"/>
      <c r="CI477" s="202"/>
      <c r="CJ477" s="203">
        <f t="shared" si="279"/>
        <v>0</v>
      </c>
    </row>
    <row r="478" spans="2:88" x14ac:dyDescent="0.25">
      <c r="B478" s="180"/>
      <c r="C478" s="180"/>
      <c r="D478" s="181"/>
      <c r="E478" s="38">
        <f t="shared" si="198"/>
        <v>45016</v>
      </c>
      <c r="F478" s="186"/>
      <c r="G478" s="203"/>
      <c r="H478" s="202"/>
      <c r="I478" s="202"/>
      <c r="J478" s="203">
        <f t="shared" si="253"/>
        <v>0</v>
      </c>
      <c r="K478" s="202"/>
      <c r="L478" s="202"/>
      <c r="M478" s="203">
        <f t="shared" si="254"/>
        <v>0</v>
      </c>
      <c r="N478" s="202"/>
      <c r="O478" s="202"/>
      <c r="P478" s="203">
        <f t="shared" si="255"/>
        <v>0</v>
      </c>
      <c r="Q478" s="202"/>
      <c r="R478" s="202"/>
      <c r="S478" s="203">
        <f t="shared" si="256"/>
        <v>0</v>
      </c>
      <c r="T478" s="202"/>
      <c r="U478" s="202"/>
      <c r="V478" s="203">
        <f t="shared" si="257"/>
        <v>0</v>
      </c>
      <c r="W478" s="202"/>
      <c r="X478" s="202"/>
      <c r="Y478" s="203">
        <f t="shared" si="258"/>
        <v>0</v>
      </c>
      <c r="Z478" s="202"/>
      <c r="AA478" s="202"/>
      <c r="AB478" s="203">
        <f t="shared" si="259"/>
        <v>0</v>
      </c>
      <c r="AC478" s="202"/>
      <c r="AD478" s="202"/>
      <c r="AE478" s="203">
        <f t="shared" si="260"/>
        <v>0</v>
      </c>
      <c r="AF478" s="202"/>
      <c r="AG478" s="202"/>
      <c r="AH478" s="203">
        <f t="shared" si="261"/>
        <v>0</v>
      </c>
      <c r="AI478" s="202"/>
      <c r="AJ478" s="202"/>
      <c r="AK478" s="203">
        <f t="shared" si="262"/>
        <v>0</v>
      </c>
      <c r="AL478" s="202"/>
      <c r="AM478" s="202"/>
      <c r="AN478" s="203">
        <f t="shared" si="263"/>
        <v>0</v>
      </c>
      <c r="AO478" s="202"/>
      <c r="AP478" s="202"/>
      <c r="AQ478" s="203">
        <f t="shared" si="264"/>
        <v>0</v>
      </c>
      <c r="AR478" s="202"/>
      <c r="AS478" s="202"/>
      <c r="AT478" s="203">
        <f t="shared" si="265"/>
        <v>0</v>
      </c>
      <c r="AU478" s="202"/>
      <c r="AV478" s="202"/>
      <c r="AW478" s="203">
        <f t="shared" si="266"/>
        <v>0</v>
      </c>
      <c r="AX478" s="202"/>
      <c r="AY478" s="202"/>
      <c r="AZ478" s="203">
        <f t="shared" si="267"/>
        <v>0</v>
      </c>
      <c r="BA478" s="202"/>
      <c r="BB478" s="202"/>
      <c r="BC478" s="203">
        <f t="shared" si="268"/>
        <v>0</v>
      </c>
      <c r="BD478" s="202"/>
      <c r="BE478" s="202"/>
      <c r="BF478" s="203">
        <f t="shared" si="269"/>
        <v>0</v>
      </c>
      <c r="BG478" s="202"/>
      <c r="BH478" s="202"/>
      <c r="BI478" s="203">
        <f t="shared" si="270"/>
        <v>0</v>
      </c>
      <c r="BJ478" s="202"/>
      <c r="BK478" s="202"/>
      <c r="BL478" s="203">
        <f t="shared" si="271"/>
        <v>0</v>
      </c>
      <c r="BM478" s="202"/>
      <c r="BN478" s="202"/>
      <c r="BO478" s="203">
        <f t="shared" si="272"/>
        <v>0</v>
      </c>
      <c r="BP478" s="202"/>
      <c r="BQ478" s="202"/>
      <c r="BR478" s="203">
        <f t="shared" si="273"/>
        <v>0</v>
      </c>
      <c r="BS478" s="202"/>
      <c r="BT478" s="202"/>
      <c r="BU478" s="203">
        <f t="shared" si="274"/>
        <v>0</v>
      </c>
      <c r="BV478" s="202"/>
      <c r="BW478" s="202"/>
      <c r="BX478" s="203">
        <f t="shared" si="275"/>
        <v>0</v>
      </c>
      <c r="BY478" s="202"/>
      <c r="BZ478" s="202"/>
      <c r="CA478" s="203">
        <f t="shared" si="276"/>
        <v>0</v>
      </c>
      <c r="CB478" s="202"/>
      <c r="CC478" s="202"/>
      <c r="CD478" s="203">
        <f t="shared" si="277"/>
        <v>0</v>
      </c>
      <c r="CE478" s="202"/>
      <c r="CF478" s="202"/>
      <c r="CG478" s="203">
        <f t="shared" si="278"/>
        <v>0</v>
      </c>
      <c r="CH478" s="202"/>
      <c r="CI478" s="202"/>
      <c r="CJ478" s="203">
        <f t="shared" si="279"/>
        <v>0</v>
      </c>
    </row>
    <row r="479" spans="2:88" x14ac:dyDescent="0.25">
      <c r="B479" s="180"/>
      <c r="C479" s="180"/>
      <c r="D479" s="181"/>
      <c r="E479" s="38">
        <f t="shared" si="198"/>
        <v>45016</v>
      </c>
      <c r="F479" s="186"/>
      <c r="G479" s="203"/>
      <c r="H479" s="202"/>
      <c r="I479" s="202"/>
      <c r="J479" s="203">
        <f t="shared" si="253"/>
        <v>0</v>
      </c>
      <c r="K479" s="202"/>
      <c r="L479" s="202"/>
      <c r="M479" s="203">
        <f t="shared" si="254"/>
        <v>0</v>
      </c>
      <c r="N479" s="202"/>
      <c r="O479" s="202"/>
      <c r="P479" s="203">
        <f t="shared" si="255"/>
        <v>0</v>
      </c>
      <c r="Q479" s="202"/>
      <c r="R479" s="202"/>
      <c r="S479" s="203">
        <f t="shared" si="256"/>
        <v>0</v>
      </c>
      <c r="T479" s="202"/>
      <c r="U479" s="202"/>
      <c r="V479" s="203">
        <f t="shared" si="257"/>
        <v>0</v>
      </c>
      <c r="W479" s="202"/>
      <c r="X479" s="202"/>
      <c r="Y479" s="203">
        <f t="shared" si="258"/>
        <v>0</v>
      </c>
      <c r="Z479" s="202"/>
      <c r="AA479" s="202"/>
      <c r="AB479" s="203">
        <f t="shared" si="259"/>
        <v>0</v>
      </c>
      <c r="AC479" s="202"/>
      <c r="AD479" s="202"/>
      <c r="AE479" s="203">
        <f t="shared" si="260"/>
        <v>0</v>
      </c>
      <c r="AF479" s="202"/>
      <c r="AG479" s="202"/>
      <c r="AH479" s="203">
        <f t="shared" si="261"/>
        <v>0</v>
      </c>
      <c r="AI479" s="202"/>
      <c r="AJ479" s="202"/>
      <c r="AK479" s="203">
        <f t="shared" si="262"/>
        <v>0</v>
      </c>
      <c r="AL479" s="202"/>
      <c r="AM479" s="202"/>
      <c r="AN479" s="203">
        <f t="shared" si="263"/>
        <v>0</v>
      </c>
      <c r="AO479" s="202"/>
      <c r="AP479" s="202"/>
      <c r="AQ479" s="203">
        <f t="shared" si="264"/>
        <v>0</v>
      </c>
      <c r="AR479" s="202"/>
      <c r="AS479" s="202"/>
      <c r="AT479" s="203">
        <f t="shared" si="265"/>
        <v>0</v>
      </c>
      <c r="AU479" s="202"/>
      <c r="AV479" s="202"/>
      <c r="AW479" s="203">
        <f t="shared" si="266"/>
        <v>0</v>
      </c>
      <c r="AX479" s="202"/>
      <c r="AY479" s="202"/>
      <c r="AZ479" s="203">
        <f t="shared" si="267"/>
        <v>0</v>
      </c>
      <c r="BA479" s="202"/>
      <c r="BB479" s="202"/>
      <c r="BC479" s="203">
        <f t="shared" si="268"/>
        <v>0</v>
      </c>
      <c r="BD479" s="202"/>
      <c r="BE479" s="202"/>
      <c r="BF479" s="203">
        <f t="shared" si="269"/>
        <v>0</v>
      </c>
      <c r="BG479" s="202"/>
      <c r="BH479" s="202"/>
      <c r="BI479" s="203">
        <f t="shared" si="270"/>
        <v>0</v>
      </c>
      <c r="BJ479" s="202"/>
      <c r="BK479" s="202"/>
      <c r="BL479" s="203">
        <f t="shared" si="271"/>
        <v>0</v>
      </c>
      <c r="BM479" s="202"/>
      <c r="BN479" s="202"/>
      <c r="BO479" s="203">
        <f t="shared" si="272"/>
        <v>0</v>
      </c>
      <c r="BP479" s="202"/>
      <c r="BQ479" s="202"/>
      <c r="BR479" s="203">
        <f t="shared" si="273"/>
        <v>0</v>
      </c>
      <c r="BS479" s="202"/>
      <c r="BT479" s="202"/>
      <c r="BU479" s="203">
        <f t="shared" si="274"/>
        <v>0</v>
      </c>
      <c r="BV479" s="202"/>
      <c r="BW479" s="202"/>
      <c r="BX479" s="203">
        <f t="shared" si="275"/>
        <v>0</v>
      </c>
      <c r="BY479" s="202"/>
      <c r="BZ479" s="202"/>
      <c r="CA479" s="203">
        <f t="shared" si="276"/>
        <v>0</v>
      </c>
      <c r="CB479" s="202"/>
      <c r="CC479" s="202"/>
      <c r="CD479" s="203">
        <f t="shared" si="277"/>
        <v>0</v>
      </c>
      <c r="CE479" s="202"/>
      <c r="CF479" s="202"/>
      <c r="CG479" s="203">
        <f t="shared" si="278"/>
        <v>0</v>
      </c>
      <c r="CH479" s="202"/>
      <c r="CI479" s="202"/>
      <c r="CJ479" s="203">
        <f t="shared" si="279"/>
        <v>0</v>
      </c>
    </row>
    <row r="480" spans="2:88" x14ac:dyDescent="0.25">
      <c r="B480" s="180"/>
      <c r="C480" s="180"/>
      <c r="D480" s="181"/>
      <c r="E480" s="38">
        <f t="shared" si="198"/>
        <v>45016</v>
      </c>
      <c r="F480" s="186"/>
      <c r="G480" s="203"/>
      <c r="H480" s="202"/>
      <c r="I480" s="202"/>
      <c r="J480" s="203">
        <f t="shared" si="253"/>
        <v>0</v>
      </c>
      <c r="K480" s="202"/>
      <c r="L480" s="202"/>
      <c r="M480" s="203">
        <f t="shared" si="254"/>
        <v>0</v>
      </c>
      <c r="N480" s="202"/>
      <c r="O480" s="202"/>
      <c r="P480" s="203">
        <f t="shared" si="255"/>
        <v>0</v>
      </c>
      <c r="Q480" s="202"/>
      <c r="R480" s="202"/>
      <c r="S480" s="203">
        <f t="shared" si="256"/>
        <v>0</v>
      </c>
      <c r="T480" s="202"/>
      <c r="U480" s="202"/>
      <c r="V480" s="203">
        <f t="shared" si="257"/>
        <v>0</v>
      </c>
      <c r="W480" s="202"/>
      <c r="X480" s="202"/>
      <c r="Y480" s="203">
        <f t="shared" si="258"/>
        <v>0</v>
      </c>
      <c r="Z480" s="202"/>
      <c r="AA480" s="202"/>
      <c r="AB480" s="203">
        <f t="shared" si="259"/>
        <v>0</v>
      </c>
      <c r="AC480" s="202"/>
      <c r="AD480" s="202"/>
      <c r="AE480" s="203">
        <f t="shared" si="260"/>
        <v>0</v>
      </c>
      <c r="AF480" s="202"/>
      <c r="AG480" s="202"/>
      <c r="AH480" s="203">
        <f t="shared" si="261"/>
        <v>0</v>
      </c>
      <c r="AI480" s="202"/>
      <c r="AJ480" s="202"/>
      <c r="AK480" s="203">
        <f t="shared" si="262"/>
        <v>0</v>
      </c>
      <c r="AL480" s="202"/>
      <c r="AM480" s="202"/>
      <c r="AN480" s="203">
        <f t="shared" si="263"/>
        <v>0</v>
      </c>
      <c r="AO480" s="202"/>
      <c r="AP480" s="202"/>
      <c r="AQ480" s="203">
        <f t="shared" si="264"/>
        <v>0</v>
      </c>
      <c r="AR480" s="202"/>
      <c r="AS480" s="202"/>
      <c r="AT480" s="203">
        <f t="shared" si="265"/>
        <v>0</v>
      </c>
      <c r="AU480" s="202"/>
      <c r="AV480" s="202"/>
      <c r="AW480" s="203">
        <f t="shared" si="266"/>
        <v>0</v>
      </c>
      <c r="AX480" s="202"/>
      <c r="AY480" s="202"/>
      <c r="AZ480" s="203">
        <f t="shared" si="267"/>
        <v>0</v>
      </c>
      <c r="BA480" s="202"/>
      <c r="BB480" s="202"/>
      <c r="BC480" s="203">
        <f t="shared" si="268"/>
        <v>0</v>
      </c>
      <c r="BD480" s="202"/>
      <c r="BE480" s="202"/>
      <c r="BF480" s="203">
        <f t="shared" si="269"/>
        <v>0</v>
      </c>
      <c r="BG480" s="202"/>
      <c r="BH480" s="202"/>
      <c r="BI480" s="203">
        <f t="shared" si="270"/>
        <v>0</v>
      </c>
      <c r="BJ480" s="202"/>
      <c r="BK480" s="202"/>
      <c r="BL480" s="203">
        <f t="shared" si="271"/>
        <v>0</v>
      </c>
      <c r="BM480" s="202"/>
      <c r="BN480" s="202"/>
      <c r="BO480" s="203">
        <f t="shared" si="272"/>
        <v>0</v>
      </c>
      <c r="BP480" s="202"/>
      <c r="BQ480" s="202"/>
      <c r="BR480" s="203">
        <f t="shared" si="273"/>
        <v>0</v>
      </c>
      <c r="BS480" s="202"/>
      <c r="BT480" s="202"/>
      <c r="BU480" s="203">
        <f t="shared" si="274"/>
        <v>0</v>
      </c>
      <c r="BV480" s="202"/>
      <c r="BW480" s="202"/>
      <c r="BX480" s="203">
        <f t="shared" si="275"/>
        <v>0</v>
      </c>
      <c r="BY480" s="202"/>
      <c r="BZ480" s="202"/>
      <c r="CA480" s="203">
        <f t="shared" si="276"/>
        <v>0</v>
      </c>
      <c r="CB480" s="202"/>
      <c r="CC480" s="202"/>
      <c r="CD480" s="203">
        <f t="shared" si="277"/>
        <v>0</v>
      </c>
      <c r="CE480" s="202"/>
      <c r="CF480" s="202"/>
      <c r="CG480" s="203">
        <f t="shared" si="278"/>
        <v>0</v>
      </c>
      <c r="CH480" s="202"/>
      <c r="CI480" s="202"/>
      <c r="CJ480" s="203">
        <f t="shared" si="279"/>
        <v>0</v>
      </c>
    </row>
    <row r="481" spans="2:88" x14ac:dyDescent="0.25">
      <c r="B481" s="180"/>
      <c r="C481" s="180"/>
      <c r="D481" s="181"/>
      <c r="E481" s="38">
        <f t="shared" si="198"/>
        <v>45016</v>
      </c>
      <c r="F481" s="186"/>
      <c r="G481" s="203"/>
      <c r="H481" s="202"/>
      <c r="I481" s="202"/>
      <c r="J481" s="203">
        <f t="shared" si="253"/>
        <v>0</v>
      </c>
      <c r="K481" s="202"/>
      <c r="L481" s="202"/>
      <c r="M481" s="203">
        <f t="shared" si="254"/>
        <v>0</v>
      </c>
      <c r="N481" s="202"/>
      <c r="O481" s="202"/>
      <c r="P481" s="203">
        <f t="shared" si="255"/>
        <v>0</v>
      </c>
      <c r="Q481" s="202"/>
      <c r="R481" s="202"/>
      <c r="S481" s="203">
        <f t="shared" si="256"/>
        <v>0</v>
      </c>
      <c r="T481" s="202"/>
      <c r="U481" s="202"/>
      <c r="V481" s="203">
        <f t="shared" si="257"/>
        <v>0</v>
      </c>
      <c r="W481" s="202"/>
      <c r="X481" s="202"/>
      <c r="Y481" s="203">
        <f t="shared" si="258"/>
        <v>0</v>
      </c>
      <c r="Z481" s="202"/>
      <c r="AA481" s="202"/>
      <c r="AB481" s="203">
        <f t="shared" si="259"/>
        <v>0</v>
      </c>
      <c r="AC481" s="202"/>
      <c r="AD481" s="202"/>
      <c r="AE481" s="203">
        <f t="shared" si="260"/>
        <v>0</v>
      </c>
      <c r="AF481" s="202"/>
      <c r="AG481" s="202"/>
      <c r="AH481" s="203">
        <f t="shared" si="261"/>
        <v>0</v>
      </c>
      <c r="AI481" s="202"/>
      <c r="AJ481" s="202"/>
      <c r="AK481" s="203">
        <f t="shared" si="262"/>
        <v>0</v>
      </c>
      <c r="AL481" s="202"/>
      <c r="AM481" s="202"/>
      <c r="AN481" s="203">
        <f t="shared" si="263"/>
        <v>0</v>
      </c>
      <c r="AO481" s="202"/>
      <c r="AP481" s="202"/>
      <c r="AQ481" s="203">
        <f t="shared" si="264"/>
        <v>0</v>
      </c>
      <c r="AR481" s="202"/>
      <c r="AS481" s="202"/>
      <c r="AT481" s="203">
        <f t="shared" si="265"/>
        <v>0</v>
      </c>
      <c r="AU481" s="202"/>
      <c r="AV481" s="202"/>
      <c r="AW481" s="203">
        <f t="shared" si="266"/>
        <v>0</v>
      </c>
      <c r="AX481" s="202"/>
      <c r="AY481" s="202"/>
      <c r="AZ481" s="203">
        <f t="shared" si="267"/>
        <v>0</v>
      </c>
      <c r="BA481" s="202"/>
      <c r="BB481" s="202"/>
      <c r="BC481" s="203">
        <f t="shared" si="268"/>
        <v>0</v>
      </c>
      <c r="BD481" s="202"/>
      <c r="BE481" s="202"/>
      <c r="BF481" s="203">
        <f t="shared" si="269"/>
        <v>0</v>
      </c>
      <c r="BG481" s="202"/>
      <c r="BH481" s="202"/>
      <c r="BI481" s="203">
        <f t="shared" si="270"/>
        <v>0</v>
      </c>
      <c r="BJ481" s="202"/>
      <c r="BK481" s="202"/>
      <c r="BL481" s="203">
        <f t="shared" si="271"/>
        <v>0</v>
      </c>
      <c r="BM481" s="202"/>
      <c r="BN481" s="202"/>
      <c r="BO481" s="203">
        <f t="shared" si="272"/>
        <v>0</v>
      </c>
      <c r="BP481" s="202"/>
      <c r="BQ481" s="202"/>
      <c r="BR481" s="203">
        <f t="shared" si="273"/>
        <v>0</v>
      </c>
      <c r="BS481" s="202"/>
      <c r="BT481" s="202"/>
      <c r="BU481" s="203">
        <f t="shared" si="274"/>
        <v>0</v>
      </c>
      <c r="BV481" s="202"/>
      <c r="BW481" s="202"/>
      <c r="BX481" s="203">
        <f t="shared" si="275"/>
        <v>0</v>
      </c>
      <c r="BY481" s="202"/>
      <c r="BZ481" s="202"/>
      <c r="CA481" s="203">
        <f t="shared" si="276"/>
        <v>0</v>
      </c>
      <c r="CB481" s="202"/>
      <c r="CC481" s="202"/>
      <c r="CD481" s="203">
        <f t="shared" si="277"/>
        <v>0</v>
      </c>
      <c r="CE481" s="202"/>
      <c r="CF481" s="202"/>
      <c r="CG481" s="203">
        <f t="shared" si="278"/>
        <v>0</v>
      </c>
      <c r="CH481" s="202"/>
      <c r="CI481" s="202"/>
      <c r="CJ481" s="203">
        <f t="shared" si="279"/>
        <v>0</v>
      </c>
    </row>
    <row r="482" spans="2:88" x14ac:dyDescent="0.25">
      <c r="B482" s="180"/>
      <c r="C482" s="180"/>
      <c r="D482" s="181"/>
      <c r="E482" s="38">
        <f t="shared" si="198"/>
        <v>45016</v>
      </c>
      <c r="F482" s="186"/>
      <c r="G482" s="203"/>
      <c r="H482" s="202"/>
      <c r="I482" s="202"/>
      <c r="J482" s="203">
        <f t="shared" si="253"/>
        <v>0</v>
      </c>
      <c r="K482" s="202"/>
      <c r="L482" s="202"/>
      <c r="M482" s="203">
        <f t="shared" si="254"/>
        <v>0</v>
      </c>
      <c r="N482" s="202"/>
      <c r="O482" s="202"/>
      <c r="P482" s="203">
        <f t="shared" si="255"/>
        <v>0</v>
      </c>
      <c r="Q482" s="202"/>
      <c r="R482" s="202"/>
      <c r="S482" s="203">
        <f t="shared" si="256"/>
        <v>0</v>
      </c>
      <c r="T482" s="202"/>
      <c r="U482" s="202"/>
      <c r="V482" s="203">
        <f t="shared" si="257"/>
        <v>0</v>
      </c>
      <c r="W482" s="202"/>
      <c r="X482" s="202"/>
      <c r="Y482" s="203">
        <f t="shared" si="258"/>
        <v>0</v>
      </c>
      <c r="Z482" s="202"/>
      <c r="AA482" s="202"/>
      <c r="AB482" s="203">
        <f t="shared" si="259"/>
        <v>0</v>
      </c>
      <c r="AC482" s="202"/>
      <c r="AD482" s="202"/>
      <c r="AE482" s="203">
        <f t="shared" si="260"/>
        <v>0</v>
      </c>
      <c r="AF482" s="202"/>
      <c r="AG482" s="202"/>
      <c r="AH482" s="203">
        <f t="shared" si="261"/>
        <v>0</v>
      </c>
      <c r="AI482" s="202"/>
      <c r="AJ482" s="202"/>
      <c r="AK482" s="203">
        <f t="shared" si="262"/>
        <v>0</v>
      </c>
      <c r="AL482" s="202"/>
      <c r="AM482" s="202"/>
      <c r="AN482" s="203">
        <f t="shared" si="263"/>
        <v>0</v>
      </c>
      <c r="AO482" s="202"/>
      <c r="AP482" s="202"/>
      <c r="AQ482" s="203">
        <f t="shared" si="264"/>
        <v>0</v>
      </c>
      <c r="AR482" s="202"/>
      <c r="AS482" s="202"/>
      <c r="AT482" s="203">
        <f t="shared" si="265"/>
        <v>0</v>
      </c>
      <c r="AU482" s="202"/>
      <c r="AV482" s="202"/>
      <c r="AW482" s="203">
        <f t="shared" si="266"/>
        <v>0</v>
      </c>
      <c r="AX482" s="202"/>
      <c r="AY482" s="202"/>
      <c r="AZ482" s="203">
        <f t="shared" si="267"/>
        <v>0</v>
      </c>
      <c r="BA482" s="202"/>
      <c r="BB482" s="202"/>
      <c r="BC482" s="203">
        <f t="shared" si="268"/>
        <v>0</v>
      </c>
      <c r="BD482" s="202"/>
      <c r="BE482" s="202"/>
      <c r="BF482" s="203">
        <f t="shared" si="269"/>
        <v>0</v>
      </c>
      <c r="BG482" s="202"/>
      <c r="BH482" s="202"/>
      <c r="BI482" s="203">
        <f t="shared" si="270"/>
        <v>0</v>
      </c>
      <c r="BJ482" s="202"/>
      <c r="BK482" s="202"/>
      <c r="BL482" s="203">
        <f t="shared" si="271"/>
        <v>0</v>
      </c>
      <c r="BM482" s="202"/>
      <c r="BN482" s="202"/>
      <c r="BO482" s="203">
        <f t="shared" si="272"/>
        <v>0</v>
      </c>
      <c r="BP482" s="202"/>
      <c r="BQ482" s="202"/>
      <c r="BR482" s="203">
        <f t="shared" si="273"/>
        <v>0</v>
      </c>
      <c r="BS482" s="202"/>
      <c r="BT482" s="202"/>
      <c r="BU482" s="203">
        <f t="shared" si="274"/>
        <v>0</v>
      </c>
      <c r="BV482" s="202"/>
      <c r="BW482" s="202"/>
      <c r="BX482" s="203">
        <f t="shared" si="275"/>
        <v>0</v>
      </c>
      <c r="BY482" s="202"/>
      <c r="BZ482" s="202"/>
      <c r="CA482" s="203">
        <f t="shared" si="276"/>
        <v>0</v>
      </c>
      <c r="CB482" s="202"/>
      <c r="CC482" s="202"/>
      <c r="CD482" s="203">
        <f t="shared" si="277"/>
        <v>0</v>
      </c>
      <c r="CE482" s="202"/>
      <c r="CF482" s="202"/>
      <c r="CG482" s="203">
        <f t="shared" si="278"/>
        <v>0</v>
      </c>
      <c r="CH482" s="202"/>
      <c r="CI482" s="202"/>
      <c r="CJ482" s="203">
        <f t="shared" si="279"/>
        <v>0</v>
      </c>
    </row>
    <row r="483" spans="2:88" x14ac:dyDescent="0.25">
      <c r="B483" s="180"/>
      <c r="C483" s="180"/>
      <c r="D483" s="181"/>
      <c r="E483" s="38">
        <f t="shared" si="198"/>
        <v>45016</v>
      </c>
      <c r="F483" s="186"/>
      <c r="G483" s="203"/>
      <c r="H483" s="202"/>
      <c r="I483" s="202"/>
      <c r="J483" s="203">
        <f t="shared" si="253"/>
        <v>0</v>
      </c>
      <c r="K483" s="202"/>
      <c r="L483" s="202"/>
      <c r="M483" s="203">
        <f t="shared" si="254"/>
        <v>0</v>
      </c>
      <c r="N483" s="202"/>
      <c r="O483" s="202"/>
      <c r="P483" s="203">
        <f t="shared" si="255"/>
        <v>0</v>
      </c>
      <c r="Q483" s="202"/>
      <c r="R483" s="202"/>
      <c r="S483" s="203">
        <f t="shared" si="256"/>
        <v>0</v>
      </c>
      <c r="T483" s="202"/>
      <c r="U483" s="202"/>
      <c r="V483" s="203">
        <f t="shared" si="257"/>
        <v>0</v>
      </c>
      <c r="W483" s="202"/>
      <c r="X483" s="202"/>
      <c r="Y483" s="203">
        <f t="shared" si="258"/>
        <v>0</v>
      </c>
      <c r="Z483" s="202"/>
      <c r="AA483" s="202"/>
      <c r="AB483" s="203">
        <f t="shared" si="259"/>
        <v>0</v>
      </c>
      <c r="AC483" s="202"/>
      <c r="AD483" s="202"/>
      <c r="AE483" s="203">
        <f t="shared" si="260"/>
        <v>0</v>
      </c>
      <c r="AF483" s="202"/>
      <c r="AG483" s="202"/>
      <c r="AH483" s="203">
        <f t="shared" si="261"/>
        <v>0</v>
      </c>
      <c r="AI483" s="202"/>
      <c r="AJ483" s="202"/>
      <c r="AK483" s="203">
        <f t="shared" si="262"/>
        <v>0</v>
      </c>
      <c r="AL483" s="202"/>
      <c r="AM483" s="202"/>
      <c r="AN483" s="203">
        <f t="shared" si="263"/>
        <v>0</v>
      </c>
      <c r="AO483" s="202"/>
      <c r="AP483" s="202"/>
      <c r="AQ483" s="203">
        <f t="shared" si="264"/>
        <v>0</v>
      </c>
      <c r="AR483" s="202"/>
      <c r="AS483" s="202"/>
      <c r="AT483" s="203">
        <f t="shared" si="265"/>
        <v>0</v>
      </c>
      <c r="AU483" s="202"/>
      <c r="AV483" s="202"/>
      <c r="AW483" s="203">
        <f t="shared" si="266"/>
        <v>0</v>
      </c>
      <c r="AX483" s="202"/>
      <c r="AY483" s="202"/>
      <c r="AZ483" s="203">
        <f t="shared" si="267"/>
        <v>0</v>
      </c>
      <c r="BA483" s="202"/>
      <c r="BB483" s="202"/>
      <c r="BC483" s="203">
        <f t="shared" si="268"/>
        <v>0</v>
      </c>
      <c r="BD483" s="202"/>
      <c r="BE483" s="202"/>
      <c r="BF483" s="203">
        <f t="shared" si="269"/>
        <v>0</v>
      </c>
      <c r="BG483" s="202"/>
      <c r="BH483" s="202"/>
      <c r="BI483" s="203">
        <f t="shared" si="270"/>
        <v>0</v>
      </c>
      <c r="BJ483" s="202"/>
      <c r="BK483" s="202"/>
      <c r="BL483" s="203">
        <f t="shared" si="271"/>
        <v>0</v>
      </c>
      <c r="BM483" s="202"/>
      <c r="BN483" s="202"/>
      <c r="BO483" s="203">
        <f t="shared" si="272"/>
        <v>0</v>
      </c>
      <c r="BP483" s="202"/>
      <c r="BQ483" s="202"/>
      <c r="BR483" s="203">
        <f t="shared" si="273"/>
        <v>0</v>
      </c>
      <c r="BS483" s="202"/>
      <c r="BT483" s="202"/>
      <c r="BU483" s="203">
        <f t="shared" si="274"/>
        <v>0</v>
      </c>
      <c r="BV483" s="202"/>
      <c r="BW483" s="202"/>
      <c r="BX483" s="203">
        <f t="shared" si="275"/>
        <v>0</v>
      </c>
      <c r="BY483" s="202"/>
      <c r="BZ483" s="202"/>
      <c r="CA483" s="203">
        <f t="shared" si="276"/>
        <v>0</v>
      </c>
      <c r="CB483" s="202"/>
      <c r="CC483" s="202"/>
      <c r="CD483" s="203">
        <f t="shared" si="277"/>
        <v>0</v>
      </c>
      <c r="CE483" s="202"/>
      <c r="CF483" s="202"/>
      <c r="CG483" s="203">
        <f t="shared" si="278"/>
        <v>0</v>
      </c>
      <c r="CH483" s="202"/>
      <c r="CI483" s="202"/>
      <c r="CJ483" s="203">
        <f t="shared" si="279"/>
        <v>0</v>
      </c>
    </row>
    <row r="484" spans="2:88" x14ac:dyDescent="0.25">
      <c r="B484" s="180"/>
      <c r="C484" s="180"/>
      <c r="D484" s="181"/>
      <c r="E484" s="38">
        <f t="shared" si="198"/>
        <v>45016</v>
      </c>
      <c r="F484" s="186"/>
      <c r="G484" s="203"/>
      <c r="H484" s="202"/>
      <c r="I484" s="202"/>
      <c r="J484" s="203">
        <f t="shared" si="253"/>
        <v>0</v>
      </c>
      <c r="K484" s="202"/>
      <c r="L484" s="202"/>
      <c r="M484" s="203">
        <f t="shared" si="254"/>
        <v>0</v>
      </c>
      <c r="N484" s="202"/>
      <c r="O484" s="202"/>
      <c r="P484" s="203">
        <f t="shared" si="255"/>
        <v>0</v>
      </c>
      <c r="Q484" s="202"/>
      <c r="R484" s="202"/>
      <c r="S484" s="203">
        <f t="shared" si="256"/>
        <v>0</v>
      </c>
      <c r="T484" s="202"/>
      <c r="U484" s="202"/>
      <c r="V484" s="203">
        <f t="shared" si="257"/>
        <v>0</v>
      </c>
      <c r="W484" s="202"/>
      <c r="X484" s="202"/>
      <c r="Y484" s="203">
        <f t="shared" si="258"/>
        <v>0</v>
      </c>
      <c r="Z484" s="202"/>
      <c r="AA484" s="202"/>
      <c r="AB484" s="203">
        <f t="shared" si="259"/>
        <v>0</v>
      </c>
      <c r="AC484" s="202"/>
      <c r="AD484" s="202"/>
      <c r="AE484" s="203">
        <f t="shared" si="260"/>
        <v>0</v>
      </c>
      <c r="AF484" s="202"/>
      <c r="AG484" s="202"/>
      <c r="AH484" s="203">
        <f t="shared" si="261"/>
        <v>0</v>
      </c>
      <c r="AI484" s="202"/>
      <c r="AJ484" s="202"/>
      <c r="AK484" s="203">
        <f t="shared" si="262"/>
        <v>0</v>
      </c>
      <c r="AL484" s="202"/>
      <c r="AM484" s="202"/>
      <c r="AN484" s="203">
        <f t="shared" si="263"/>
        <v>0</v>
      </c>
      <c r="AO484" s="202"/>
      <c r="AP484" s="202"/>
      <c r="AQ484" s="203">
        <f t="shared" si="264"/>
        <v>0</v>
      </c>
      <c r="AR484" s="202"/>
      <c r="AS484" s="202"/>
      <c r="AT484" s="203">
        <f t="shared" si="265"/>
        <v>0</v>
      </c>
      <c r="AU484" s="202"/>
      <c r="AV484" s="202"/>
      <c r="AW484" s="203">
        <f t="shared" si="266"/>
        <v>0</v>
      </c>
      <c r="AX484" s="202"/>
      <c r="AY484" s="202"/>
      <c r="AZ484" s="203">
        <f t="shared" si="267"/>
        <v>0</v>
      </c>
      <c r="BA484" s="202"/>
      <c r="BB484" s="202"/>
      <c r="BC484" s="203">
        <f t="shared" si="268"/>
        <v>0</v>
      </c>
      <c r="BD484" s="202"/>
      <c r="BE484" s="202"/>
      <c r="BF484" s="203">
        <f t="shared" si="269"/>
        <v>0</v>
      </c>
      <c r="BG484" s="202"/>
      <c r="BH484" s="202"/>
      <c r="BI484" s="203">
        <f t="shared" si="270"/>
        <v>0</v>
      </c>
      <c r="BJ484" s="202"/>
      <c r="BK484" s="202"/>
      <c r="BL484" s="203">
        <f t="shared" si="271"/>
        <v>0</v>
      </c>
      <c r="BM484" s="202"/>
      <c r="BN484" s="202"/>
      <c r="BO484" s="203">
        <f t="shared" si="272"/>
        <v>0</v>
      </c>
      <c r="BP484" s="202"/>
      <c r="BQ484" s="202"/>
      <c r="BR484" s="203">
        <f t="shared" si="273"/>
        <v>0</v>
      </c>
      <c r="BS484" s="202"/>
      <c r="BT484" s="202"/>
      <c r="BU484" s="203">
        <f t="shared" si="274"/>
        <v>0</v>
      </c>
      <c r="BV484" s="202"/>
      <c r="BW484" s="202"/>
      <c r="BX484" s="203">
        <f t="shared" si="275"/>
        <v>0</v>
      </c>
      <c r="BY484" s="202"/>
      <c r="BZ484" s="202"/>
      <c r="CA484" s="203">
        <f t="shared" si="276"/>
        <v>0</v>
      </c>
      <c r="CB484" s="202"/>
      <c r="CC484" s="202"/>
      <c r="CD484" s="203">
        <f t="shared" si="277"/>
        <v>0</v>
      </c>
      <c r="CE484" s="202"/>
      <c r="CF484" s="202"/>
      <c r="CG484" s="203">
        <f t="shared" si="278"/>
        <v>0</v>
      </c>
      <c r="CH484" s="202"/>
      <c r="CI484" s="202"/>
      <c r="CJ484" s="203">
        <f t="shared" si="279"/>
        <v>0</v>
      </c>
    </row>
    <row r="485" spans="2:88" x14ac:dyDescent="0.25">
      <c r="B485" s="180"/>
      <c r="C485" s="180"/>
      <c r="D485" s="181"/>
      <c r="E485" s="38">
        <f t="shared" si="198"/>
        <v>45016</v>
      </c>
      <c r="F485" s="186"/>
      <c r="G485" s="203"/>
      <c r="H485" s="202"/>
      <c r="I485" s="202"/>
      <c r="J485" s="203">
        <f t="shared" si="253"/>
        <v>0</v>
      </c>
      <c r="K485" s="202"/>
      <c r="L485" s="202"/>
      <c r="M485" s="203">
        <f t="shared" si="254"/>
        <v>0</v>
      </c>
      <c r="N485" s="202"/>
      <c r="O485" s="202"/>
      <c r="P485" s="203">
        <f t="shared" si="255"/>
        <v>0</v>
      </c>
      <c r="Q485" s="202"/>
      <c r="R485" s="202"/>
      <c r="S485" s="203">
        <f t="shared" si="256"/>
        <v>0</v>
      </c>
      <c r="T485" s="202"/>
      <c r="U485" s="202"/>
      <c r="V485" s="203">
        <f t="shared" si="257"/>
        <v>0</v>
      </c>
      <c r="W485" s="202"/>
      <c r="X485" s="202"/>
      <c r="Y485" s="203">
        <f t="shared" si="258"/>
        <v>0</v>
      </c>
      <c r="Z485" s="202"/>
      <c r="AA485" s="202"/>
      <c r="AB485" s="203">
        <f t="shared" si="259"/>
        <v>0</v>
      </c>
      <c r="AC485" s="202"/>
      <c r="AD485" s="202"/>
      <c r="AE485" s="203">
        <f t="shared" si="260"/>
        <v>0</v>
      </c>
      <c r="AF485" s="202"/>
      <c r="AG485" s="202"/>
      <c r="AH485" s="203">
        <f t="shared" si="261"/>
        <v>0</v>
      </c>
      <c r="AI485" s="202"/>
      <c r="AJ485" s="202"/>
      <c r="AK485" s="203">
        <f t="shared" si="262"/>
        <v>0</v>
      </c>
      <c r="AL485" s="202"/>
      <c r="AM485" s="202"/>
      <c r="AN485" s="203">
        <f t="shared" si="263"/>
        <v>0</v>
      </c>
      <c r="AO485" s="202"/>
      <c r="AP485" s="202"/>
      <c r="AQ485" s="203">
        <f t="shared" si="264"/>
        <v>0</v>
      </c>
      <c r="AR485" s="202"/>
      <c r="AS485" s="202"/>
      <c r="AT485" s="203">
        <f t="shared" si="265"/>
        <v>0</v>
      </c>
      <c r="AU485" s="202"/>
      <c r="AV485" s="202"/>
      <c r="AW485" s="203">
        <f t="shared" si="266"/>
        <v>0</v>
      </c>
      <c r="AX485" s="202"/>
      <c r="AY485" s="202"/>
      <c r="AZ485" s="203">
        <f t="shared" si="267"/>
        <v>0</v>
      </c>
      <c r="BA485" s="202"/>
      <c r="BB485" s="202"/>
      <c r="BC485" s="203">
        <f t="shared" si="268"/>
        <v>0</v>
      </c>
      <c r="BD485" s="202"/>
      <c r="BE485" s="202"/>
      <c r="BF485" s="203">
        <f t="shared" si="269"/>
        <v>0</v>
      </c>
      <c r="BG485" s="202"/>
      <c r="BH485" s="202"/>
      <c r="BI485" s="203">
        <f t="shared" si="270"/>
        <v>0</v>
      </c>
      <c r="BJ485" s="202"/>
      <c r="BK485" s="202"/>
      <c r="BL485" s="203">
        <f t="shared" si="271"/>
        <v>0</v>
      </c>
      <c r="BM485" s="202"/>
      <c r="BN485" s="202"/>
      <c r="BO485" s="203">
        <f t="shared" si="272"/>
        <v>0</v>
      </c>
      <c r="BP485" s="202"/>
      <c r="BQ485" s="202"/>
      <c r="BR485" s="203">
        <f t="shared" si="273"/>
        <v>0</v>
      </c>
      <c r="BS485" s="202"/>
      <c r="BT485" s="202"/>
      <c r="BU485" s="203">
        <f t="shared" si="274"/>
        <v>0</v>
      </c>
      <c r="BV485" s="202"/>
      <c r="BW485" s="202"/>
      <c r="BX485" s="203">
        <f t="shared" si="275"/>
        <v>0</v>
      </c>
      <c r="BY485" s="202"/>
      <c r="BZ485" s="202"/>
      <c r="CA485" s="203">
        <f t="shared" si="276"/>
        <v>0</v>
      </c>
      <c r="CB485" s="202"/>
      <c r="CC485" s="202"/>
      <c r="CD485" s="203">
        <f t="shared" si="277"/>
        <v>0</v>
      </c>
      <c r="CE485" s="202"/>
      <c r="CF485" s="202"/>
      <c r="CG485" s="203">
        <f t="shared" si="278"/>
        <v>0</v>
      </c>
      <c r="CH485" s="202"/>
      <c r="CI485" s="202"/>
      <c r="CJ485" s="203">
        <f t="shared" si="279"/>
        <v>0</v>
      </c>
    </row>
    <row r="486" spans="2:88" x14ac:dyDescent="0.25">
      <c r="B486" s="180"/>
      <c r="C486" s="180"/>
      <c r="D486" s="181"/>
      <c r="E486" s="38">
        <f t="shared" si="198"/>
        <v>45016</v>
      </c>
      <c r="F486" s="186"/>
      <c r="G486" s="203"/>
      <c r="H486" s="202"/>
      <c r="I486" s="202"/>
      <c r="J486" s="203">
        <f t="shared" si="253"/>
        <v>0</v>
      </c>
      <c r="K486" s="202"/>
      <c r="L486" s="202"/>
      <c r="M486" s="203">
        <f t="shared" si="254"/>
        <v>0</v>
      </c>
      <c r="N486" s="202"/>
      <c r="O486" s="202"/>
      <c r="P486" s="203">
        <f t="shared" si="255"/>
        <v>0</v>
      </c>
      <c r="Q486" s="202"/>
      <c r="R486" s="202"/>
      <c r="S486" s="203">
        <f t="shared" si="256"/>
        <v>0</v>
      </c>
      <c r="T486" s="202"/>
      <c r="U486" s="202"/>
      <c r="V486" s="203">
        <f t="shared" si="257"/>
        <v>0</v>
      </c>
      <c r="W486" s="202"/>
      <c r="X486" s="202"/>
      <c r="Y486" s="203">
        <f t="shared" si="258"/>
        <v>0</v>
      </c>
      <c r="Z486" s="202"/>
      <c r="AA486" s="202"/>
      <c r="AB486" s="203">
        <f t="shared" si="259"/>
        <v>0</v>
      </c>
      <c r="AC486" s="202"/>
      <c r="AD486" s="202"/>
      <c r="AE486" s="203">
        <f t="shared" si="260"/>
        <v>0</v>
      </c>
      <c r="AF486" s="202"/>
      <c r="AG486" s="202"/>
      <c r="AH486" s="203">
        <f t="shared" si="261"/>
        <v>0</v>
      </c>
      <c r="AI486" s="202"/>
      <c r="AJ486" s="202"/>
      <c r="AK486" s="203">
        <f t="shared" si="262"/>
        <v>0</v>
      </c>
      <c r="AL486" s="202"/>
      <c r="AM486" s="202"/>
      <c r="AN486" s="203">
        <f t="shared" si="263"/>
        <v>0</v>
      </c>
      <c r="AO486" s="202"/>
      <c r="AP486" s="202"/>
      <c r="AQ486" s="203">
        <f t="shared" si="264"/>
        <v>0</v>
      </c>
      <c r="AR486" s="202"/>
      <c r="AS486" s="202"/>
      <c r="AT486" s="203">
        <f t="shared" si="265"/>
        <v>0</v>
      </c>
      <c r="AU486" s="202"/>
      <c r="AV486" s="202"/>
      <c r="AW486" s="203">
        <f t="shared" si="266"/>
        <v>0</v>
      </c>
      <c r="AX486" s="202"/>
      <c r="AY486" s="202"/>
      <c r="AZ486" s="203">
        <f t="shared" si="267"/>
        <v>0</v>
      </c>
      <c r="BA486" s="202"/>
      <c r="BB486" s="202"/>
      <c r="BC486" s="203">
        <f t="shared" si="268"/>
        <v>0</v>
      </c>
      <c r="BD486" s="202"/>
      <c r="BE486" s="202"/>
      <c r="BF486" s="203">
        <f t="shared" si="269"/>
        <v>0</v>
      </c>
      <c r="BG486" s="202"/>
      <c r="BH486" s="202"/>
      <c r="BI486" s="203">
        <f t="shared" si="270"/>
        <v>0</v>
      </c>
      <c r="BJ486" s="202"/>
      <c r="BK486" s="202"/>
      <c r="BL486" s="203">
        <f t="shared" si="271"/>
        <v>0</v>
      </c>
      <c r="BM486" s="202"/>
      <c r="BN486" s="202"/>
      <c r="BO486" s="203">
        <f t="shared" si="272"/>
        <v>0</v>
      </c>
      <c r="BP486" s="202"/>
      <c r="BQ486" s="202"/>
      <c r="BR486" s="203">
        <f t="shared" si="273"/>
        <v>0</v>
      </c>
      <c r="BS486" s="202"/>
      <c r="BT486" s="202"/>
      <c r="BU486" s="203">
        <f t="shared" si="274"/>
        <v>0</v>
      </c>
      <c r="BV486" s="202"/>
      <c r="BW486" s="202"/>
      <c r="BX486" s="203">
        <f t="shared" si="275"/>
        <v>0</v>
      </c>
      <c r="BY486" s="202"/>
      <c r="BZ486" s="202"/>
      <c r="CA486" s="203">
        <f t="shared" si="276"/>
        <v>0</v>
      </c>
      <c r="CB486" s="202"/>
      <c r="CC486" s="202"/>
      <c r="CD486" s="203">
        <f t="shared" si="277"/>
        <v>0</v>
      </c>
      <c r="CE486" s="202"/>
      <c r="CF486" s="202"/>
      <c r="CG486" s="203">
        <f t="shared" si="278"/>
        <v>0</v>
      </c>
      <c r="CH486" s="202"/>
      <c r="CI486" s="202"/>
      <c r="CJ486" s="203">
        <f t="shared" si="279"/>
        <v>0</v>
      </c>
    </row>
    <row r="487" spans="2:88" x14ac:dyDescent="0.25">
      <c r="B487" s="180"/>
      <c r="C487" s="180"/>
      <c r="D487" s="181"/>
      <c r="E487" s="38">
        <f t="shared" si="198"/>
        <v>45016</v>
      </c>
      <c r="F487" s="186"/>
      <c r="G487" s="203"/>
      <c r="H487" s="202"/>
      <c r="I487" s="202"/>
      <c r="J487" s="203">
        <f t="shared" si="253"/>
        <v>0</v>
      </c>
      <c r="K487" s="202"/>
      <c r="L487" s="202"/>
      <c r="M487" s="203">
        <f t="shared" si="254"/>
        <v>0</v>
      </c>
      <c r="N487" s="202"/>
      <c r="O487" s="202"/>
      <c r="P487" s="203">
        <f t="shared" si="255"/>
        <v>0</v>
      </c>
      <c r="Q487" s="202"/>
      <c r="R487" s="202"/>
      <c r="S487" s="203">
        <f t="shared" si="256"/>
        <v>0</v>
      </c>
      <c r="T487" s="202"/>
      <c r="U487" s="202"/>
      <c r="V487" s="203">
        <f t="shared" si="257"/>
        <v>0</v>
      </c>
      <c r="W487" s="202"/>
      <c r="X487" s="202"/>
      <c r="Y487" s="203">
        <f t="shared" si="258"/>
        <v>0</v>
      </c>
      <c r="Z487" s="202"/>
      <c r="AA487" s="202"/>
      <c r="AB487" s="203">
        <f t="shared" si="259"/>
        <v>0</v>
      </c>
      <c r="AC487" s="202"/>
      <c r="AD487" s="202"/>
      <c r="AE487" s="203">
        <f t="shared" si="260"/>
        <v>0</v>
      </c>
      <c r="AF487" s="202"/>
      <c r="AG487" s="202"/>
      <c r="AH487" s="203">
        <f t="shared" si="261"/>
        <v>0</v>
      </c>
      <c r="AI487" s="202"/>
      <c r="AJ487" s="202"/>
      <c r="AK487" s="203">
        <f t="shared" si="262"/>
        <v>0</v>
      </c>
      <c r="AL487" s="202"/>
      <c r="AM487" s="202"/>
      <c r="AN487" s="203">
        <f t="shared" si="263"/>
        <v>0</v>
      </c>
      <c r="AO487" s="202"/>
      <c r="AP487" s="202"/>
      <c r="AQ487" s="203">
        <f t="shared" si="264"/>
        <v>0</v>
      </c>
      <c r="AR487" s="202"/>
      <c r="AS487" s="202"/>
      <c r="AT487" s="203">
        <f t="shared" si="265"/>
        <v>0</v>
      </c>
      <c r="AU487" s="202"/>
      <c r="AV487" s="202"/>
      <c r="AW487" s="203">
        <f t="shared" si="266"/>
        <v>0</v>
      </c>
      <c r="AX487" s="202"/>
      <c r="AY487" s="202"/>
      <c r="AZ487" s="203">
        <f t="shared" si="267"/>
        <v>0</v>
      </c>
      <c r="BA487" s="202"/>
      <c r="BB487" s="202"/>
      <c r="BC487" s="203">
        <f t="shared" si="268"/>
        <v>0</v>
      </c>
      <c r="BD487" s="202"/>
      <c r="BE487" s="202"/>
      <c r="BF487" s="203">
        <f t="shared" si="269"/>
        <v>0</v>
      </c>
      <c r="BG487" s="202"/>
      <c r="BH487" s="202"/>
      <c r="BI487" s="203">
        <f t="shared" si="270"/>
        <v>0</v>
      </c>
      <c r="BJ487" s="202"/>
      <c r="BK487" s="202"/>
      <c r="BL487" s="203">
        <f t="shared" si="271"/>
        <v>0</v>
      </c>
      <c r="BM487" s="202"/>
      <c r="BN487" s="202"/>
      <c r="BO487" s="203">
        <f t="shared" si="272"/>
        <v>0</v>
      </c>
      <c r="BP487" s="202"/>
      <c r="BQ487" s="202"/>
      <c r="BR487" s="203">
        <f t="shared" si="273"/>
        <v>0</v>
      </c>
      <c r="BS487" s="202"/>
      <c r="BT487" s="202"/>
      <c r="BU487" s="203">
        <f t="shared" si="274"/>
        <v>0</v>
      </c>
      <c r="BV487" s="202"/>
      <c r="BW487" s="202"/>
      <c r="BX487" s="203">
        <f t="shared" si="275"/>
        <v>0</v>
      </c>
      <c r="BY487" s="202"/>
      <c r="BZ487" s="202"/>
      <c r="CA487" s="203">
        <f t="shared" si="276"/>
        <v>0</v>
      </c>
      <c r="CB487" s="202"/>
      <c r="CC487" s="202"/>
      <c r="CD487" s="203">
        <f t="shared" si="277"/>
        <v>0</v>
      </c>
      <c r="CE487" s="202"/>
      <c r="CF487" s="202"/>
      <c r="CG487" s="203">
        <f t="shared" si="278"/>
        <v>0</v>
      </c>
      <c r="CH487" s="202"/>
      <c r="CI487" s="202"/>
      <c r="CJ487" s="203">
        <f t="shared" si="279"/>
        <v>0</v>
      </c>
    </row>
    <row r="488" spans="2:88" x14ac:dyDescent="0.25">
      <c r="B488" s="180"/>
      <c r="C488" s="180"/>
      <c r="D488" s="181"/>
      <c r="E488" s="38">
        <f t="shared" si="198"/>
        <v>45016</v>
      </c>
      <c r="F488" s="186"/>
      <c r="G488" s="203"/>
      <c r="H488" s="202"/>
      <c r="I488" s="202"/>
      <c r="J488" s="203">
        <f t="shared" si="253"/>
        <v>0</v>
      </c>
      <c r="K488" s="202"/>
      <c r="L488" s="202"/>
      <c r="M488" s="203">
        <f t="shared" si="254"/>
        <v>0</v>
      </c>
      <c r="N488" s="202"/>
      <c r="O488" s="202"/>
      <c r="P488" s="203">
        <f t="shared" si="255"/>
        <v>0</v>
      </c>
      <c r="Q488" s="202"/>
      <c r="R488" s="202"/>
      <c r="S488" s="203">
        <f t="shared" si="256"/>
        <v>0</v>
      </c>
      <c r="T488" s="202"/>
      <c r="U488" s="202"/>
      <c r="V488" s="203">
        <f t="shared" si="257"/>
        <v>0</v>
      </c>
      <c r="W488" s="202"/>
      <c r="X488" s="202"/>
      <c r="Y488" s="203">
        <f t="shared" si="258"/>
        <v>0</v>
      </c>
      <c r="Z488" s="202"/>
      <c r="AA488" s="202"/>
      <c r="AB488" s="203">
        <f t="shared" si="259"/>
        <v>0</v>
      </c>
      <c r="AC488" s="202"/>
      <c r="AD488" s="202"/>
      <c r="AE488" s="203">
        <f t="shared" si="260"/>
        <v>0</v>
      </c>
      <c r="AF488" s="202"/>
      <c r="AG488" s="202"/>
      <c r="AH488" s="203">
        <f t="shared" si="261"/>
        <v>0</v>
      </c>
      <c r="AI488" s="202"/>
      <c r="AJ488" s="202"/>
      <c r="AK488" s="203">
        <f t="shared" si="262"/>
        <v>0</v>
      </c>
      <c r="AL488" s="202"/>
      <c r="AM488" s="202"/>
      <c r="AN488" s="203">
        <f t="shared" si="263"/>
        <v>0</v>
      </c>
      <c r="AO488" s="202"/>
      <c r="AP488" s="202"/>
      <c r="AQ488" s="203">
        <f t="shared" si="264"/>
        <v>0</v>
      </c>
      <c r="AR488" s="202"/>
      <c r="AS488" s="202"/>
      <c r="AT488" s="203">
        <f t="shared" si="265"/>
        <v>0</v>
      </c>
      <c r="AU488" s="202"/>
      <c r="AV488" s="202"/>
      <c r="AW488" s="203">
        <f t="shared" si="266"/>
        <v>0</v>
      </c>
      <c r="AX488" s="202"/>
      <c r="AY488" s="202"/>
      <c r="AZ488" s="203">
        <f t="shared" si="267"/>
        <v>0</v>
      </c>
      <c r="BA488" s="202"/>
      <c r="BB488" s="202"/>
      <c r="BC488" s="203">
        <f t="shared" si="268"/>
        <v>0</v>
      </c>
      <c r="BD488" s="202"/>
      <c r="BE488" s="202"/>
      <c r="BF488" s="203">
        <f t="shared" si="269"/>
        <v>0</v>
      </c>
      <c r="BG488" s="202"/>
      <c r="BH488" s="202"/>
      <c r="BI488" s="203">
        <f t="shared" si="270"/>
        <v>0</v>
      </c>
      <c r="BJ488" s="202"/>
      <c r="BK488" s="202"/>
      <c r="BL488" s="203">
        <f t="shared" si="271"/>
        <v>0</v>
      </c>
      <c r="BM488" s="202"/>
      <c r="BN488" s="202"/>
      <c r="BO488" s="203">
        <f t="shared" si="272"/>
        <v>0</v>
      </c>
      <c r="BP488" s="202"/>
      <c r="BQ488" s="202"/>
      <c r="BR488" s="203">
        <f t="shared" si="273"/>
        <v>0</v>
      </c>
      <c r="BS488" s="202"/>
      <c r="BT488" s="202"/>
      <c r="BU488" s="203">
        <f t="shared" si="274"/>
        <v>0</v>
      </c>
      <c r="BV488" s="202"/>
      <c r="BW488" s="202"/>
      <c r="BX488" s="203">
        <f t="shared" si="275"/>
        <v>0</v>
      </c>
      <c r="BY488" s="202"/>
      <c r="BZ488" s="202"/>
      <c r="CA488" s="203">
        <f t="shared" si="276"/>
        <v>0</v>
      </c>
      <c r="CB488" s="202"/>
      <c r="CC488" s="202"/>
      <c r="CD488" s="203">
        <f t="shared" si="277"/>
        <v>0</v>
      </c>
      <c r="CE488" s="202"/>
      <c r="CF488" s="202"/>
      <c r="CG488" s="203">
        <f t="shared" si="278"/>
        <v>0</v>
      </c>
      <c r="CH488" s="202"/>
      <c r="CI488" s="202"/>
      <c r="CJ488" s="203">
        <f t="shared" si="279"/>
        <v>0</v>
      </c>
    </row>
    <row r="489" spans="2:88" x14ac:dyDescent="0.25">
      <c r="B489" s="180"/>
      <c r="C489" s="180"/>
      <c r="D489" s="181"/>
      <c r="E489" s="38">
        <f t="shared" si="198"/>
        <v>45016</v>
      </c>
      <c r="F489" s="186"/>
      <c r="G489" s="203"/>
      <c r="H489" s="202"/>
      <c r="I489" s="202"/>
      <c r="J489" s="203">
        <f t="shared" si="253"/>
        <v>0</v>
      </c>
      <c r="K489" s="202"/>
      <c r="L489" s="202"/>
      <c r="M489" s="203">
        <f t="shared" si="254"/>
        <v>0</v>
      </c>
      <c r="N489" s="202"/>
      <c r="O489" s="202"/>
      <c r="P489" s="203">
        <f t="shared" si="255"/>
        <v>0</v>
      </c>
      <c r="Q489" s="202"/>
      <c r="R489" s="202"/>
      <c r="S489" s="203">
        <f t="shared" si="256"/>
        <v>0</v>
      </c>
      <c r="T489" s="202"/>
      <c r="U489" s="202"/>
      <c r="V489" s="203">
        <f t="shared" si="257"/>
        <v>0</v>
      </c>
      <c r="W489" s="202"/>
      <c r="X489" s="202"/>
      <c r="Y489" s="203">
        <f t="shared" si="258"/>
        <v>0</v>
      </c>
      <c r="Z489" s="202"/>
      <c r="AA489" s="202"/>
      <c r="AB489" s="203">
        <f t="shared" si="259"/>
        <v>0</v>
      </c>
      <c r="AC489" s="202"/>
      <c r="AD489" s="202"/>
      <c r="AE489" s="203">
        <f t="shared" si="260"/>
        <v>0</v>
      </c>
      <c r="AF489" s="202"/>
      <c r="AG489" s="202"/>
      <c r="AH489" s="203">
        <f t="shared" si="261"/>
        <v>0</v>
      </c>
      <c r="AI489" s="202"/>
      <c r="AJ489" s="202"/>
      <c r="AK489" s="203">
        <f t="shared" si="262"/>
        <v>0</v>
      </c>
      <c r="AL489" s="202"/>
      <c r="AM489" s="202"/>
      <c r="AN489" s="203">
        <f t="shared" si="263"/>
        <v>0</v>
      </c>
      <c r="AO489" s="202"/>
      <c r="AP489" s="202"/>
      <c r="AQ489" s="203">
        <f t="shared" si="264"/>
        <v>0</v>
      </c>
      <c r="AR489" s="202"/>
      <c r="AS489" s="202"/>
      <c r="AT489" s="203">
        <f t="shared" si="265"/>
        <v>0</v>
      </c>
      <c r="AU489" s="202"/>
      <c r="AV489" s="202"/>
      <c r="AW489" s="203">
        <f t="shared" si="266"/>
        <v>0</v>
      </c>
      <c r="AX489" s="202"/>
      <c r="AY489" s="202"/>
      <c r="AZ489" s="203">
        <f t="shared" si="267"/>
        <v>0</v>
      </c>
      <c r="BA489" s="202"/>
      <c r="BB489" s="202"/>
      <c r="BC489" s="203">
        <f t="shared" si="268"/>
        <v>0</v>
      </c>
      <c r="BD489" s="202"/>
      <c r="BE489" s="202"/>
      <c r="BF489" s="203">
        <f t="shared" si="269"/>
        <v>0</v>
      </c>
      <c r="BG489" s="202"/>
      <c r="BH489" s="202"/>
      <c r="BI489" s="203">
        <f t="shared" si="270"/>
        <v>0</v>
      </c>
      <c r="BJ489" s="202"/>
      <c r="BK489" s="202"/>
      <c r="BL489" s="203">
        <f t="shared" si="271"/>
        <v>0</v>
      </c>
      <c r="BM489" s="202"/>
      <c r="BN489" s="202"/>
      <c r="BO489" s="203">
        <f t="shared" si="272"/>
        <v>0</v>
      </c>
      <c r="BP489" s="202"/>
      <c r="BQ489" s="202"/>
      <c r="BR489" s="203">
        <f t="shared" si="273"/>
        <v>0</v>
      </c>
      <c r="BS489" s="202"/>
      <c r="BT489" s="202"/>
      <c r="BU489" s="203">
        <f t="shared" si="274"/>
        <v>0</v>
      </c>
      <c r="BV489" s="202"/>
      <c r="BW489" s="202"/>
      <c r="BX489" s="203">
        <f t="shared" si="275"/>
        <v>0</v>
      </c>
      <c r="BY489" s="202"/>
      <c r="BZ489" s="202"/>
      <c r="CA489" s="203">
        <f t="shared" si="276"/>
        <v>0</v>
      </c>
      <c r="CB489" s="202"/>
      <c r="CC489" s="202"/>
      <c r="CD489" s="203">
        <f t="shared" si="277"/>
        <v>0</v>
      </c>
      <c r="CE489" s="202"/>
      <c r="CF489" s="202"/>
      <c r="CG489" s="203">
        <f t="shared" si="278"/>
        <v>0</v>
      </c>
      <c r="CH489" s="202"/>
      <c r="CI489" s="202"/>
      <c r="CJ489" s="203">
        <f t="shared" si="279"/>
        <v>0</v>
      </c>
    </row>
    <row r="490" spans="2:88" x14ac:dyDescent="0.25">
      <c r="B490" s="180"/>
      <c r="C490" s="180"/>
      <c r="D490" s="181"/>
      <c r="E490" s="38">
        <f t="shared" si="198"/>
        <v>45016</v>
      </c>
      <c r="F490" s="186"/>
      <c r="G490" s="203"/>
      <c r="H490" s="202"/>
      <c r="I490" s="202"/>
      <c r="J490" s="203">
        <f t="shared" si="253"/>
        <v>0</v>
      </c>
      <c r="K490" s="202"/>
      <c r="L490" s="202"/>
      <c r="M490" s="203">
        <f t="shared" si="254"/>
        <v>0</v>
      </c>
      <c r="N490" s="202"/>
      <c r="O490" s="202"/>
      <c r="P490" s="203">
        <f t="shared" si="255"/>
        <v>0</v>
      </c>
      <c r="Q490" s="202"/>
      <c r="R490" s="202"/>
      <c r="S490" s="203">
        <f t="shared" si="256"/>
        <v>0</v>
      </c>
      <c r="T490" s="202"/>
      <c r="U490" s="202"/>
      <c r="V490" s="203">
        <f t="shared" si="257"/>
        <v>0</v>
      </c>
      <c r="W490" s="202"/>
      <c r="X490" s="202"/>
      <c r="Y490" s="203">
        <f t="shared" si="258"/>
        <v>0</v>
      </c>
      <c r="Z490" s="202"/>
      <c r="AA490" s="202"/>
      <c r="AB490" s="203">
        <f t="shared" si="259"/>
        <v>0</v>
      </c>
      <c r="AC490" s="202"/>
      <c r="AD490" s="202"/>
      <c r="AE490" s="203">
        <f t="shared" si="260"/>
        <v>0</v>
      </c>
      <c r="AF490" s="202"/>
      <c r="AG490" s="202"/>
      <c r="AH490" s="203">
        <f t="shared" si="261"/>
        <v>0</v>
      </c>
      <c r="AI490" s="202"/>
      <c r="AJ490" s="202"/>
      <c r="AK490" s="203">
        <f t="shared" si="262"/>
        <v>0</v>
      </c>
      <c r="AL490" s="202"/>
      <c r="AM490" s="202"/>
      <c r="AN490" s="203">
        <f t="shared" si="263"/>
        <v>0</v>
      </c>
      <c r="AO490" s="202"/>
      <c r="AP490" s="202"/>
      <c r="AQ490" s="203">
        <f t="shared" si="264"/>
        <v>0</v>
      </c>
      <c r="AR490" s="202"/>
      <c r="AS490" s="202"/>
      <c r="AT490" s="203">
        <f t="shared" si="265"/>
        <v>0</v>
      </c>
      <c r="AU490" s="202"/>
      <c r="AV490" s="202"/>
      <c r="AW490" s="203">
        <f t="shared" si="266"/>
        <v>0</v>
      </c>
      <c r="AX490" s="202"/>
      <c r="AY490" s="202"/>
      <c r="AZ490" s="203">
        <f t="shared" si="267"/>
        <v>0</v>
      </c>
      <c r="BA490" s="202"/>
      <c r="BB490" s="202"/>
      <c r="BC490" s="203">
        <f t="shared" si="268"/>
        <v>0</v>
      </c>
      <c r="BD490" s="202"/>
      <c r="BE490" s="202"/>
      <c r="BF490" s="203">
        <f t="shared" si="269"/>
        <v>0</v>
      </c>
      <c r="BG490" s="202"/>
      <c r="BH490" s="202"/>
      <c r="BI490" s="203">
        <f t="shared" si="270"/>
        <v>0</v>
      </c>
      <c r="BJ490" s="202"/>
      <c r="BK490" s="202"/>
      <c r="BL490" s="203">
        <f t="shared" si="271"/>
        <v>0</v>
      </c>
      <c r="BM490" s="202"/>
      <c r="BN490" s="202"/>
      <c r="BO490" s="203">
        <f t="shared" si="272"/>
        <v>0</v>
      </c>
      <c r="BP490" s="202"/>
      <c r="BQ490" s="202"/>
      <c r="BR490" s="203">
        <f t="shared" si="273"/>
        <v>0</v>
      </c>
      <c r="BS490" s="202"/>
      <c r="BT490" s="202"/>
      <c r="BU490" s="203">
        <f t="shared" si="274"/>
        <v>0</v>
      </c>
      <c r="BV490" s="202"/>
      <c r="BW490" s="202"/>
      <c r="BX490" s="203">
        <f t="shared" si="275"/>
        <v>0</v>
      </c>
      <c r="BY490" s="202"/>
      <c r="BZ490" s="202"/>
      <c r="CA490" s="203">
        <f t="shared" si="276"/>
        <v>0</v>
      </c>
      <c r="CB490" s="202"/>
      <c r="CC490" s="202"/>
      <c r="CD490" s="203">
        <f t="shared" si="277"/>
        <v>0</v>
      </c>
      <c r="CE490" s="202"/>
      <c r="CF490" s="202"/>
      <c r="CG490" s="203">
        <f t="shared" si="278"/>
        <v>0</v>
      </c>
      <c r="CH490" s="202"/>
      <c r="CI490" s="202"/>
      <c r="CJ490" s="203">
        <f t="shared" si="279"/>
        <v>0</v>
      </c>
    </row>
    <row r="491" spans="2:88" x14ac:dyDescent="0.25">
      <c r="B491" s="180"/>
      <c r="C491" s="180"/>
      <c r="D491" s="181"/>
      <c r="E491" s="38">
        <f t="shared" si="198"/>
        <v>45016</v>
      </c>
      <c r="F491" s="186"/>
      <c r="G491" s="203"/>
      <c r="H491" s="202"/>
      <c r="I491" s="202"/>
      <c r="J491" s="203">
        <f t="shared" si="253"/>
        <v>0</v>
      </c>
      <c r="K491" s="202"/>
      <c r="L491" s="202"/>
      <c r="M491" s="203">
        <f t="shared" si="254"/>
        <v>0</v>
      </c>
      <c r="N491" s="202"/>
      <c r="O491" s="202"/>
      <c r="P491" s="203">
        <f t="shared" si="255"/>
        <v>0</v>
      </c>
      <c r="Q491" s="202"/>
      <c r="R491" s="202"/>
      <c r="S491" s="203">
        <f t="shared" si="256"/>
        <v>0</v>
      </c>
      <c r="T491" s="202"/>
      <c r="U491" s="202"/>
      <c r="V491" s="203">
        <f t="shared" si="257"/>
        <v>0</v>
      </c>
      <c r="W491" s="202"/>
      <c r="X491" s="202"/>
      <c r="Y491" s="203">
        <f t="shared" si="258"/>
        <v>0</v>
      </c>
      <c r="Z491" s="202"/>
      <c r="AA491" s="202"/>
      <c r="AB491" s="203">
        <f t="shared" si="259"/>
        <v>0</v>
      </c>
      <c r="AC491" s="202"/>
      <c r="AD491" s="202"/>
      <c r="AE491" s="203">
        <f t="shared" si="260"/>
        <v>0</v>
      </c>
      <c r="AF491" s="202"/>
      <c r="AG491" s="202"/>
      <c r="AH491" s="203">
        <f t="shared" si="261"/>
        <v>0</v>
      </c>
      <c r="AI491" s="202"/>
      <c r="AJ491" s="202"/>
      <c r="AK491" s="203">
        <f t="shared" si="262"/>
        <v>0</v>
      </c>
      <c r="AL491" s="202"/>
      <c r="AM491" s="202"/>
      <c r="AN491" s="203">
        <f t="shared" si="263"/>
        <v>0</v>
      </c>
      <c r="AO491" s="202"/>
      <c r="AP491" s="202"/>
      <c r="AQ491" s="203">
        <f t="shared" si="264"/>
        <v>0</v>
      </c>
      <c r="AR491" s="202"/>
      <c r="AS491" s="202"/>
      <c r="AT491" s="203">
        <f t="shared" si="265"/>
        <v>0</v>
      </c>
      <c r="AU491" s="202"/>
      <c r="AV491" s="202"/>
      <c r="AW491" s="203">
        <f t="shared" si="266"/>
        <v>0</v>
      </c>
      <c r="AX491" s="202"/>
      <c r="AY491" s="202"/>
      <c r="AZ491" s="203">
        <f t="shared" si="267"/>
        <v>0</v>
      </c>
      <c r="BA491" s="202"/>
      <c r="BB491" s="202"/>
      <c r="BC491" s="203">
        <f t="shared" si="268"/>
        <v>0</v>
      </c>
      <c r="BD491" s="202"/>
      <c r="BE491" s="202"/>
      <c r="BF491" s="203">
        <f t="shared" si="269"/>
        <v>0</v>
      </c>
      <c r="BG491" s="202"/>
      <c r="BH491" s="202"/>
      <c r="BI491" s="203">
        <f t="shared" si="270"/>
        <v>0</v>
      </c>
      <c r="BJ491" s="202"/>
      <c r="BK491" s="202"/>
      <c r="BL491" s="203">
        <f t="shared" si="271"/>
        <v>0</v>
      </c>
      <c r="BM491" s="202"/>
      <c r="BN491" s="202"/>
      <c r="BO491" s="203">
        <f t="shared" si="272"/>
        <v>0</v>
      </c>
      <c r="BP491" s="202"/>
      <c r="BQ491" s="202"/>
      <c r="BR491" s="203">
        <f t="shared" si="273"/>
        <v>0</v>
      </c>
      <c r="BS491" s="202"/>
      <c r="BT491" s="202"/>
      <c r="BU491" s="203">
        <f t="shared" si="274"/>
        <v>0</v>
      </c>
      <c r="BV491" s="202"/>
      <c r="BW491" s="202"/>
      <c r="BX491" s="203">
        <f t="shared" si="275"/>
        <v>0</v>
      </c>
      <c r="BY491" s="202"/>
      <c r="BZ491" s="202"/>
      <c r="CA491" s="203">
        <f t="shared" si="276"/>
        <v>0</v>
      </c>
      <c r="CB491" s="202"/>
      <c r="CC491" s="202"/>
      <c r="CD491" s="203">
        <f t="shared" si="277"/>
        <v>0</v>
      </c>
      <c r="CE491" s="202"/>
      <c r="CF491" s="202"/>
      <c r="CG491" s="203">
        <f t="shared" si="278"/>
        <v>0</v>
      </c>
      <c r="CH491" s="202"/>
      <c r="CI491" s="202"/>
      <c r="CJ491" s="203">
        <f t="shared" si="279"/>
        <v>0</v>
      </c>
    </row>
    <row r="492" spans="2:88" x14ac:dyDescent="0.25">
      <c r="B492" s="180"/>
      <c r="C492" s="180"/>
      <c r="D492" s="181"/>
      <c r="E492" s="38">
        <f t="shared" si="198"/>
        <v>45016</v>
      </c>
      <c r="F492" s="186"/>
      <c r="G492" s="203"/>
      <c r="H492" s="202"/>
      <c r="I492" s="202"/>
      <c r="J492" s="203">
        <f t="shared" si="253"/>
        <v>0</v>
      </c>
      <c r="K492" s="202"/>
      <c r="L492" s="202"/>
      <c r="M492" s="203">
        <f t="shared" si="254"/>
        <v>0</v>
      </c>
      <c r="N492" s="202"/>
      <c r="O492" s="202"/>
      <c r="P492" s="203">
        <f t="shared" si="255"/>
        <v>0</v>
      </c>
      <c r="Q492" s="202"/>
      <c r="R492" s="202"/>
      <c r="S492" s="203">
        <f t="shared" si="256"/>
        <v>0</v>
      </c>
      <c r="T492" s="202"/>
      <c r="U492" s="202"/>
      <c r="V492" s="203">
        <f t="shared" si="257"/>
        <v>0</v>
      </c>
      <c r="W492" s="202"/>
      <c r="X492" s="202"/>
      <c r="Y492" s="203">
        <f t="shared" si="258"/>
        <v>0</v>
      </c>
      <c r="Z492" s="202"/>
      <c r="AA492" s="202"/>
      <c r="AB492" s="203">
        <f t="shared" si="259"/>
        <v>0</v>
      </c>
      <c r="AC492" s="202"/>
      <c r="AD492" s="202"/>
      <c r="AE492" s="203">
        <f t="shared" si="260"/>
        <v>0</v>
      </c>
      <c r="AF492" s="202"/>
      <c r="AG492" s="202"/>
      <c r="AH492" s="203">
        <f t="shared" si="261"/>
        <v>0</v>
      </c>
      <c r="AI492" s="202"/>
      <c r="AJ492" s="202"/>
      <c r="AK492" s="203">
        <f t="shared" si="262"/>
        <v>0</v>
      </c>
      <c r="AL492" s="202"/>
      <c r="AM492" s="202"/>
      <c r="AN492" s="203">
        <f t="shared" si="263"/>
        <v>0</v>
      </c>
      <c r="AO492" s="202"/>
      <c r="AP492" s="202"/>
      <c r="AQ492" s="203">
        <f t="shared" si="264"/>
        <v>0</v>
      </c>
      <c r="AR492" s="202"/>
      <c r="AS492" s="202"/>
      <c r="AT492" s="203">
        <f t="shared" si="265"/>
        <v>0</v>
      </c>
      <c r="AU492" s="202"/>
      <c r="AV492" s="202"/>
      <c r="AW492" s="203">
        <f t="shared" si="266"/>
        <v>0</v>
      </c>
      <c r="AX492" s="202"/>
      <c r="AY492" s="202"/>
      <c r="AZ492" s="203">
        <f t="shared" si="267"/>
        <v>0</v>
      </c>
      <c r="BA492" s="202"/>
      <c r="BB492" s="202"/>
      <c r="BC492" s="203">
        <f t="shared" si="268"/>
        <v>0</v>
      </c>
      <c r="BD492" s="202"/>
      <c r="BE492" s="202"/>
      <c r="BF492" s="203">
        <f t="shared" si="269"/>
        <v>0</v>
      </c>
      <c r="BG492" s="202"/>
      <c r="BH492" s="202"/>
      <c r="BI492" s="203">
        <f t="shared" si="270"/>
        <v>0</v>
      </c>
      <c r="BJ492" s="202"/>
      <c r="BK492" s="202"/>
      <c r="BL492" s="203">
        <f t="shared" si="271"/>
        <v>0</v>
      </c>
      <c r="BM492" s="202"/>
      <c r="BN492" s="202"/>
      <c r="BO492" s="203">
        <f t="shared" si="272"/>
        <v>0</v>
      </c>
      <c r="BP492" s="202"/>
      <c r="BQ492" s="202"/>
      <c r="BR492" s="203">
        <f t="shared" si="273"/>
        <v>0</v>
      </c>
      <c r="BS492" s="202"/>
      <c r="BT492" s="202"/>
      <c r="BU492" s="203">
        <f t="shared" si="274"/>
        <v>0</v>
      </c>
      <c r="BV492" s="202"/>
      <c r="BW492" s="202"/>
      <c r="BX492" s="203">
        <f t="shared" si="275"/>
        <v>0</v>
      </c>
      <c r="BY492" s="202"/>
      <c r="BZ492" s="202"/>
      <c r="CA492" s="203">
        <f t="shared" si="276"/>
        <v>0</v>
      </c>
      <c r="CB492" s="202"/>
      <c r="CC492" s="202"/>
      <c r="CD492" s="203">
        <f t="shared" si="277"/>
        <v>0</v>
      </c>
      <c r="CE492" s="202"/>
      <c r="CF492" s="202"/>
      <c r="CG492" s="203">
        <f t="shared" si="278"/>
        <v>0</v>
      </c>
      <c r="CH492" s="202"/>
      <c r="CI492" s="202"/>
      <c r="CJ492" s="203">
        <f t="shared" si="279"/>
        <v>0</v>
      </c>
    </row>
    <row r="493" spans="2:88" x14ac:dyDescent="0.25">
      <c r="B493" s="180"/>
      <c r="C493" s="180"/>
      <c r="D493" s="181"/>
      <c r="E493" s="38">
        <f t="shared" si="198"/>
        <v>45016</v>
      </c>
      <c r="F493" s="186"/>
      <c r="G493" s="203"/>
      <c r="H493" s="202"/>
      <c r="I493" s="202"/>
      <c r="J493" s="203">
        <f t="shared" si="253"/>
        <v>0</v>
      </c>
      <c r="K493" s="202"/>
      <c r="L493" s="202"/>
      <c r="M493" s="203">
        <f t="shared" si="254"/>
        <v>0</v>
      </c>
      <c r="N493" s="202"/>
      <c r="O493" s="202"/>
      <c r="P493" s="203">
        <f t="shared" si="255"/>
        <v>0</v>
      </c>
      <c r="Q493" s="202"/>
      <c r="R493" s="202"/>
      <c r="S493" s="203">
        <f t="shared" si="256"/>
        <v>0</v>
      </c>
      <c r="T493" s="202"/>
      <c r="U493" s="202"/>
      <c r="V493" s="203">
        <f t="shared" si="257"/>
        <v>0</v>
      </c>
      <c r="W493" s="202"/>
      <c r="X493" s="202"/>
      <c r="Y493" s="203">
        <f t="shared" si="258"/>
        <v>0</v>
      </c>
      <c r="Z493" s="202"/>
      <c r="AA493" s="202"/>
      <c r="AB493" s="203">
        <f t="shared" si="259"/>
        <v>0</v>
      </c>
      <c r="AC493" s="202"/>
      <c r="AD493" s="202"/>
      <c r="AE493" s="203">
        <f t="shared" si="260"/>
        <v>0</v>
      </c>
      <c r="AF493" s="202"/>
      <c r="AG493" s="202"/>
      <c r="AH493" s="203">
        <f t="shared" si="261"/>
        <v>0</v>
      </c>
      <c r="AI493" s="202"/>
      <c r="AJ493" s="202"/>
      <c r="AK493" s="203">
        <f t="shared" si="262"/>
        <v>0</v>
      </c>
      <c r="AL493" s="202"/>
      <c r="AM493" s="202"/>
      <c r="AN493" s="203">
        <f t="shared" si="263"/>
        <v>0</v>
      </c>
      <c r="AO493" s="202"/>
      <c r="AP493" s="202"/>
      <c r="AQ493" s="203">
        <f t="shared" si="264"/>
        <v>0</v>
      </c>
      <c r="AR493" s="202"/>
      <c r="AS493" s="202"/>
      <c r="AT493" s="203">
        <f t="shared" si="265"/>
        <v>0</v>
      </c>
      <c r="AU493" s="202"/>
      <c r="AV493" s="202"/>
      <c r="AW493" s="203">
        <f t="shared" si="266"/>
        <v>0</v>
      </c>
      <c r="AX493" s="202"/>
      <c r="AY493" s="202"/>
      <c r="AZ493" s="203">
        <f t="shared" si="267"/>
        <v>0</v>
      </c>
      <c r="BA493" s="202"/>
      <c r="BB493" s="202"/>
      <c r="BC493" s="203">
        <f t="shared" si="268"/>
        <v>0</v>
      </c>
      <c r="BD493" s="202"/>
      <c r="BE493" s="202"/>
      <c r="BF493" s="203">
        <f t="shared" si="269"/>
        <v>0</v>
      </c>
      <c r="BG493" s="202"/>
      <c r="BH493" s="202"/>
      <c r="BI493" s="203">
        <f t="shared" si="270"/>
        <v>0</v>
      </c>
      <c r="BJ493" s="202"/>
      <c r="BK493" s="202"/>
      <c r="BL493" s="203">
        <f t="shared" si="271"/>
        <v>0</v>
      </c>
      <c r="BM493" s="202"/>
      <c r="BN493" s="202"/>
      <c r="BO493" s="203">
        <f t="shared" si="272"/>
        <v>0</v>
      </c>
      <c r="BP493" s="202"/>
      <c r="BQ493" s="202"/>
      <c r="BR493" s="203">
        <f t="shared" si="273"/>
        <v>0</v>
      </c>
      <c r="BS493" s="202"/>
      <c r="BT493" s="202"/>
      <c r="BU493" s="203">
        <f t="shared" si="274"/>
        <v>0</v>
      </c>
      <c r="BV493" s="202"/>
      <c r="BW493" s="202"/>
      <c r="BX493" s="203">
        <f t="shared" si="275"/>
        <v>0</v>
      </c>
      <c r="BY493" s="202"/>
      <c r="BZ493" s="202"/>
      <c r="CA493" s="203">
        <f t="shared" si="276"/>
        <v>0</v>
      </c>
      <c r="CB493" s="202"/>
      <c r="CC493" s="202"/>
      <c r="CD493" s="203">
        <f t="shared" si="277"/>
        <v>0</v>
      </c>
      <c r="CE493" s="202"/>
      <c r="CF493" s="202"/>
      <c r="CG493" s="203">
        <f t="shared" si="278"/>
        <v>0</v>
      </c>
      <c r="CH493" s="202"/>
      <c r="CI493" s="202"/>
      <c r="CJ493" s="203">
        <f t="shared" si="279"/>
        <v>0</v>
      </c>
    </row>
    <row r="494" spans="2:88" x14ac:dyDescent="0.25">
      <c r="B494" s="180"/>
      <c r="C494" s="180"/>
      <c r="D494" s="181"/>
      <c r="E494" s="38">
        <f t="shared" si="198"/>
        <v>45016</v>
      </c>
      <c r="F494" s="186"/>
      <c r="G494" s="203"/>
      <c r="H494" s="202"/>
      <c r="I494" s="202"/>
      <c r="J494" s="203">
        <f t="shared" si="253"/>
        <v>0</v>
      </c>
      <c r="K494" s="202"/>
      <c r="L494" s="202"/>
      <c r="M494" s="203">
        <f t="shared" si="254"/>
        <v>0</v>
      </c>
      <c r="N494" s="202"/>
      <c r="O494" s="202"/>
      <c r="P494" s="203">
        <f t="shared" si="255"/>
        <v>0</v>
      </c>
      <c r="Q494" s="202"/>
      <c r="R494" s="202"/>
      <c r="S494" s="203">
        <f t="shared" si="256"/>
        <v>0</v>
      </c>
      <c r="T494" s="202"/>
      <c r="U494" s="202"/>
      <c r="V494" s="203">
        <f t="shared" si="257"/>
        <v>0</v>
      </c>
      <c r="W494" s="202"/>
      <c r="X494" s="202"/>
      <c r="Y494" s="203">
        <f t="shared" si="258"/>
        <v>0</v>
      </c>
      <c r="Z494" s="202"/>
      <c r="AA494" s="202"/>
      <c r="AB494" s="203">
        <f t="shared" si="259"/>
        <v>0</v>
      </c>
      <c r="AC494" s="202"/>
      <c r="AD494" s="202"/>
      <c r="AE494" s="203">
        <f t="shared" si="260"/>
        <v>0</v>
      </c>
      <c r="AF494" s="202"/>
      <c r="AG494" s="202"/>
      <c r="AH494" s="203">
        <f t="shared" si="261"/>
        <v>0</v>
      </c>
      <c r="AI494" s="202"/>
      <c r="AJ494" s="202"/>
      <c r="AK494" s="203">
        <f t="shared" si="262"/>
        <v>0</v>
      </c>
      <c r="AL494" s="202"/>
      <c r="AM494" s="202"/>
      <c r="AN494" s="203">
        <f t="shared" si="263"/>
        <v>0</v>
      </c>
      <c r="AO494" s="202"/>
      <c r="AP494" s="202"/>
      <c r="AQ494" s="203">
        <f t="shared" si="264"/>
        <v>0</v>
      </c>
      <c r="AR494" s="202"/>
      <c r="AS494" s="202"/>
      <c r="AT494" s="203">
        <f t="shared" si="265"/>
        <v>0</v>
      </c>
      <c r="AU494" s="202"/>
      <c r="AV494" s="202"/>
      <c r="AW494" s="203">
        <f t="shared" si="266"/>
        <v>0</v>
      </c>
      <c r="AX494" s="202"/>
      <c r="AY494" s="202"/>
      <c r="AZ494" s="203">
        <f t="shared" si="267"/>
        <v>0</v>
      </c>
      <c r="BA494" s="202"/>
      <c r="BB494" s="202"/>
      <c r="BC494" s="203">
        <f t="shared" si="268"/>
        <v>0</v>
      </c>
      <c r="BD494" s="202"/>
      <c r="BE494" s="202"/>
      <c r="BF494" s="203">
        <f t="shared" si="269"/>
        <v>0</v>
      </c>
      <c r="BG494" s="202"/>
      <c r="BH494" s="202"/>
      <c r="BI494" s="203">
        <f t="shared" si="270"/>
        <v>0</v>
      </c>
      <c r="BJ494" s="202"/>
      <c r="BK494" s="202"/>
      <c r="BL494" s="203">
        <f t="shared" si="271"/>
        <v>0</v>
      </c>
      <c r="BM494" s="202"/>
      <c r="BN494" s="202"/>
      <c r="BO494" s="203">
        <f t="shared" si="272"/>
        <v>0</v>
      </c>
      <c r="BP494" s="202"/>
      <c r="BQ494" s="202"/>
      <c r="BR494" s="203">
        <f t="shared" si="273"/>
        <v>0</v>
      </c>
      <c r="BS494" s="202"/>
      <c r="BT494" s="202"/>
      <c r="BU494" s="203">
        <f t="shared" si="274"/>
        <v>0</v>
      </c>
      <c r="BV494" s="202"/>
      <c r="BW494" s="202"/>
      <c r="BX494" s="203">
        <f t="shared" si="275"/>
        <v>0</v>
      </c>
      <c r="BY494" s="202"/>
      <c r="BZ494" s="202"/>
      <c r="CA494" s="203">
        <f t="shared" si="276"/>
        <v>0</v>
      </c>
      <c r="CB494" s="202"/>
      <c r="CC494" s="202"/>
      <c r="CD494" s="203">
        <f t="shared" si="277"/>
        <v>0</v>
      </c>
      <c r="CE494" s="202"/>
      <c r="CF494" s="202"/>
      <c r="CG494" s="203">
        <f t="shared" si="278"/>
        <v>0</v>
      </c>
      <c r="CH494" s="202"/>
      <c r="CI494" s="202"/>
      <c r="CJ494" s="203">
        <f t="shared" si="279"/>
        <v>0</v>
      </c>
    </row>
    <row r="495" spans="2:88" x14ac:dyDescent="0.25">
      <c r="B495" s="180"/>
      <c r="C495" s="180"/>
      <c r="D495" s="181"/>
      <c r="E495" s="38">
        <f t="shared" si="198"/>
        <v>45016</v>
      </c>
      <c r="F495" s="186"/>
      <c r="G495" s="203"/>
      <c r="H495" s="202"/>
      <c r="I495" s="202"/>
      <c r="J495" s="203">
        <f t="shared" si="253"/>
        <v>0</v>
      </c>
      <c r="K495" s="202"/>
      <c r="L495" s="202"/>
      <c r="M495" s="203">
        <f t="shared" si="254"/>
        <v>0</v>
      </c>
      <c r="N495" s="202"/>
      <c r="O495" s="202"/>
      <c r="P495" s="203">
        <f t="shared" si="255"/>
        <v>0</v>
      </c>
      <c r="Q495" s="202"/>
      <c r="R495" s="202"/>
      <c r="S495" s="203">
        <f t="shared" si="256"/>
        <v>0</v>
      </c>
      <c r="T495" s="202"/>
      <c r="U495" s="202"/>
      <c r="V495" s="203">
        <f t="shared" si="257"/>
        <v>0</v>
      </c>
      <c r="W495" s="202"/>
      <c r="X495" s="202"/>
      <c r="Y495" s="203">
        <f t="shared" si="258"/>
        <v>0</v>
      </c>
      <c r="Z495" s="202"/>
      <c r="AA495" s="202"/>
      <c r="AB495" s="203">
        <f t="shared" si="259"/>
        <v>0</v>
      </c>
      <c r="AC495" s="202"/>
      <c r="AD495" s="202"/>
      <c r="AE495" s="203">
        <f t="shared" si="260"/>
        <v>0</v>
      </c>
      <c r="AF495" s="202"/>
      <c r="AG495" s="202"/>
      <c r="AH495" s="203">
        <f t="shared" si="261"/>
        <v>0</v>
      </c>
      <c r="AI495" s="202"/>
      <c r="AJ495" s="202"/>
      <c r="AK495" s="203">
        <f t="shared" si="262"/>
        <v>0</v>
      </c>
      <c r="AL495" s="202"/>
      <c r="AM495" s="202"/>
      <c r="AN495" s="203">
        <f t="shared" si="263"/>
        <v>0</v>
      </c>
      <c r="AO495" s="202"/>
      <c r="AP495" s="202"/>
      <c r="AQ495" s="203">
        <f t="shared" si="264"/>
        <v>0</v>
      </c>
      <c r="AR495" s="202"/>
      <c r="AS495" s="202"/>
      <c r="AT495" s="203">
        <f t="shared" si="265"/>
        <v>0</v>
      </c>
      <c r="AU495" s="202"/>
      <c r="AV495" s="202"/>
      <c r="AW495" s="203">
        <f t="shared" si="266"/>
        <v>0</v>
      </c>
      <c r="AX495" s="202"/>
      <c r="AY495" s="202"/>
      <c r="AZ495" s="203">
        <f t="shared" si="267"/>
        <v>0</v>
      </c>
      <c r="BA495" s="202"/>
      <c r="BB495" s="202"/>
      <c r="BC495" s="203">
        <f t="shared" si="268"/>
        <v>0</v>
      </c>
      <c r="BD495" s="202"/>
      <c r="BE495" s="202"/>
      <c r="BF495" s="203">
        <f t="shared" si="269"/>
        <v>0</v>
      </c>
      <c r="BG495" s="202"/>
      <c r="BH495" s="202"/>
      <c r="BI495" s="203">
        <f t="shared" si="270"/>
        <v>0</v>
      </c>
      <c r="BJ495" s="202"/>
      <c r="BK495" s="202"/>
      <c r="BL495" s="203">
        <f t="shared" si="271"/>
        <v>0</v>
      </c>
      <c r="BM495" s="202"/>
      <c r="BN495" s="202"/>
      <c r="BO495" s="203">
        <f t="shared" si="272"/>
        <v>0</v>
      </c>
      <c r="BP495" s="202"/>
      <c r="BQ495" s="202"/>
      <c r="BR495" s="203">
        <f t="shared" si="273"/>
        <v>0</v>
      </c>
      <c r="BS495" s="202"/>
      <c r="BT495" s="202"/>
      <c r="BU495" s="203">
        <f t="shared" si="274"/>
        <v>0</v>
      </c>
      <c r="BV495" s="202"/>
      <c r="BW495" s="202"/>
      <c r="BX495" s="203">
        <f t="shared" si="275"/>
        <v>0</v>
      </c>
      <c r="BY495" s="202"/>
      <c r="BZ495" s="202"/>
      <c r="CA495" s="203">
        <f t="shared" si="276"/>
        <v>0</v>
      </c>
      <c r="CB495" s="202"/>
      <c r="CC495" s="202"/>
      <c r="CD495" s="203">
        <f t="shared" si="277"/>
        <v>0</v>
      </c>
      <c r="CE495" s="202"/>
      <c r="CF495" s="202"/>
      <c r="CG495" s="203">
        <f t="shared" si="278"/>
        <v>0</v>
      </c>
      <c r="CH495" s="202"/>
      <c r="CI495" s="202"/>
      <c r="CJ495" s="203">
        <f t="shared" si="279"/>
        <v>0</v>
      </c>
    </row>
    <row r="496" spans="2:88" x14ac:dyDescent="0.25">
      <c r="B496" s="180"/>
      <c r="C496" s="180"/>
      <c r="D496" s="181"/>
      <c r="E496" s="38">
        <f t="shared" si="198"/>
        <v>45016</v>
      </c>
      <c r="F496" s="186"/>
      <c r="G496" s="203"/>
      <c r="H496" s="202"/>
      <c r="I496" s="202"/>
      <c r="J496" s="203">
        <f t="shared" si="253"/>
        <v>0</v>
      </c>
      <c r="K496" s="202"/>
      <c r="L496" s="202"/>
      <c r="M496" s="203">
        <f t="shared" si="254"/>
        <v>0</v>
      </c>
      <c r="N496" s="202"/>
      <c r="O496" s="202"/>
      <c r="P496" s="203">
        <f t="shared" si="255"/>
        <v>0</v>
      </c>
      <c r="Q496" s="202"/>
      <c r="R496" s="202"/>
      <c r="S496" s="203">
        <f t="shared" si="256"/>
        <v>0</v>
      </c>
      <c r="T496" s="202"/>
      <c r="U496" s="202"/>
      <c r="V496" s="203">
        <f t="shared" si="257"/>
        <v>0</v>
      </c>
      <c r="W496" s="202"/>
      <c r="X496" s="202"/>
      <c r="Y496" s="203">
        <f t="shared" si="258"/>
        <v>0</v>
      </c>
      <c r="Z496" s="202"/>
      <c r="AA496" s="202"/>
      <c r="AB496" s="203">
        <f t="shared" si="259"/>
        <v>0</v>
      </c>
      <c r="AC496" s="202"/>
      <c r="AD496" s="202"/>
      <c r="AE496" s="203">
        <f t="shared" si="260"/>
        <v>0</v>
      </c>
      <c r="AF496" s="202"/>
      <c r="AG496" s="202"/>
      <c r="AH496" s="203">
        <f t="shared" si="261"/>
        <v>0</v>
      </c>
      <c r="AI496" s="202"/>
      <c r="AJ496" s="202"/>
      <c r="AK496" s="203">
        <f t="shared" si="262"/>
        <v>0</v>
      </c>
      <c r="AL496" s="202"/>
      <c r="AM496" s="202"/>
      <c r="AN496" s="203">
        <f t="shared" si="263"/>
        <v>0</v>
      </c>
      <c r="AO496" s="202"/>
      <c r="AP496" s="202"/>
      <c r="AQ496" s="203">
        <f t="shared" si="264"/>
        <v>0</v>
      </c>
      <c r="AR496" s="202"/>
      <c r="AS496" s="202"/>
      <c r="AT496" s="203">
        <f t="shared" si="265"/>
        <v>0</v>
      </c>
      <c r="AU496" s="202"/>
      <c r="AV496" s="202"/>
      <c r="AW496" s="203">
        <f t="shared" si="266"/>
        <v>0</v>
      </c>
      <c r="AX496" s="202"/>
      <c r="AY496" s="202"/>
      <c r="AZ496" s="203">
        <f t="shared" si="267"/>
        <v>0</v>
      </c>
      <c r="BA496" s="202"/>
      <c r="BB496" s="202"/>
      <c r="BC496" s="203">
        <f t="shared" si="268"/>
        <v>0</v>
      </c>
      <c r="BD496" s="202"/>
      <c r="BE496" s="202"/>
      <c r="BF496" s="203">
        <f t="shared" si="269"/>
        <v>0</v>
      </c>
      <c r="BG496" s="202"/>
      <c r="BH496" s="202"/>
      <c r="BI496" s="203">
        <f t="shared" si="270"/>
        <v>0</v>
      </c>
      <c r="BJ496" s="202"/>
      <c r="BK496" s="202"/>
      <c r="BL496" s="203">
        <f t="shared" si="271"/>
        <v>0</v>
      </c>
      <c r="BM496" s="202"/>
      <c r="BN496" s="202"/>
      <c r="BO496" s="203">
        <f t="shared" si="272"/>
        <v>0</v>
      </c>
      <c r="BP496" s="202"/>
      <c r="BQ496" s="202"/>
      <c r="BR496" s="203">
        <f t="shared" si="273"/>
        <v>0</v>
      </c>
      <c r="BS496" s="202"/>
      <c r="BT496" s="202"/>
      <c r="BU496" s="203">
        <f t="shared" si="274"/>
        <v>0</v>
      </c>
      <c r="BV496" s="202"/>
      <c r="BW496" s="202"/>
      <c r="BX496" s="203">
        <f t="shared" si="275"/>
        <v>0</v>
      </c>
      <c r="BY496" s="202"/>
      <c r="BZ496" s="202"/>
      <c r="CA496" s="203">
        <f t="shared" si="276"/>
        <v>0</v>
      </c>
      <c r="CB496" s="202"/>
      <c r="CC496" s="202"/>
      <c r="CD496" s="203">
        <f t="shared" si="277"/>
        <v>0</v>
      </c>
      <c r="CE496" s="202"/>
      <c r="CF496" s="202"/>
      <c r="CG496" s="203">
        <f t="shared" si="278"/>
        <v>0</v>
      </c>
      <c r="CH496" s="202"/>
      <c r="CI496" s="202"/>
      <c r="CJ496" s="203">
        <f t="shared" si="279"/>
        <v>0</v>
      </c>
    </row>
    <row r="497" spans="2:88" x14ac:dyDescent="0.25">
      <c r="B497" s="180"/>
      <c r="C497" s="180"/>
      <c r="D497" s="181"/>
      <c r="E497" s="38">
        <f t="shared" si="198"/>
        <v>45016</v>
      </c>
      <c r="F497" s="186"/>
      <c r="G497" s="203"/>
      <c r="H497" s="202"/>
      <c r="I497" s="202"/>
      <c r="J497" s="203">
        <f t="shared" si="253"/>
        <v>0</v>
      </c>
      <c r="K497" s="202"/>
      <c r="L497" s="202"/>
      <c r="M497" s="203">
        <f t="shared" si="254"/>
        <v>0</v>
      </c>
      <c r="N497" s="202"/>
      <c r="O497" s="202"/>
      <c r="P497" s="203">
        <f t="shared" si="255"/>
        <v>0</v>
      </c>
      <c r="Q497" s="202"/>
      <c r="R497" s="202"/>
      <c r="S497" s="203">
        <f t="shared" si="256"/>
        <v>0</v>
      </c>
      <c r="T497" s="202"/>
      <c r="U497" s="202"/>
      <c r="V497" s="203">
        <f t="shared" si="257"/>
        <v>0</v>
      </c>
      <c r="W497" s="202"/>
      <c r="X497" s="202"/>
      <c r="Y497" s="203">
        <f t="shared" si="258"/>
        <v>0</v>
      </c>
      <c r="Z497" s="202"/>
      <c r="AA497" s="202"/>
      <c r="AB497" s="203">
        <f t="shared" si="259"/>
        <v>0</v>
      </c>
      <c r="AC497" s="202"/>
      <c r="AD497" s="202"/>
      <c r="AE497" s="203">
        <f t="shared" si="260"/>
        <v>0</v>
      </c>
      <c r="AF497" s="202"/>
      <c r="AG497" s="202"/>
      <c r="AH497" s="203">
        <f t="shared" si="261"/>
        <v>0</v>
      </c>
      <c r="AI497" s="202"/>
      <c r="AJ497" s="202"/>
      <c r="AK497" s="203">
        <f t="shared" si="262"/>
        <v>0</v>
      </c>
      <c r="AL497" s="202"/>
      <c r="AM497" s="202"/>
      <c r="AN497" s="203">
        <f t="shared" si="263"/>
        <v>0</v>
      </c>
      <c r="AO497" s="202"/>
      <c r="AP497" s="202"/>
      <c r="AQ497" s="203">
        <f t="shared" si="264"/>
        <v>0</v>
      </c>
      <c r="AR497" s="202"/>
      <c r="AS497" s="202"/>
      <c r="AT497" s="203">
        <f t="shared" si="265"/>
        <v>0</v>
      </c>
      <c r="AU497" s="202"/>
      <c r="AV497" s="202"/>
      <c r="AW497" s="203">
        <f t="shared" si="266"/>
        <v>0</v>
      </c>
      <c r="AX497" s="202"/>
      <c r="AY497" s="202"/>
      <c r="AZ497" s="203">
        <f t="shared" si="267"/>
        <v>0</v>
      </c>
      <c r="BA497" s="202"/>
      <c r="BB497" s="202"/>
      <c r="BC497" s="203">
        <f t="shared" si="268"/>
        <v>0</v>
      </c>
      <c r="BD497" s="202"/>
      <c r="BE497" s="202"/>
      <c r="BF497" s="203">
        <f t="shared" si="269"/>
        <v>0</v>
      </c>
      <c r="BG497" s="202"/>
      <c r="BH497" s="202"/>
      <c r="BI497" s="203">
        <f t="shared" si="270"/>
        <v>0</v>
      </c>
      <c r="BJ497" s="202"/>
      <c r="BK497" s="202"/>
      <c r="BL497" s="203">
        <f t="shared" si="271"/>
        <v>0</v>
      </c>
      <c r="BM497" s="202"/>
      <c r="BN497" s="202"/>
      <c r="BO497" s="203">
        <f t="shared" si="272"/>
        <v>0</v>
      </c>
      <c r="BP497" s="202"/>
      <c r="BQ497" s="202"/>
      <c r="BR497" s="203">
        <f t="shared" si="273"/>
        <v>0</v>
      </c>
      <c r="BS497" s="202"/>
      <c r="BT497" s="202"/>
      <c r="BU497" s="203">
        <f t="shared" si="274"/>
        <v>0</v>
      </c>
      <c r="BV497" s="202"/>
      <c r="BW497" s="202"/>
      <c r="BX497" s="203">
        <f t="shared" si="275"/>
        <v>0</v>
      </c>
      <c r="BY497" s="202"/>
      <c r="BZ497" s="202"/>
      <c r="CA497" s="203">
        <f t="shared" si="276"/>
        <v>0</v>
      </c>
      <c r="CB497" s="202"/>
      <c r="CC497" s="202"/>
      <c r="CD497" s="203">
        <f t="shared" si="277"/>
        <v>0</v>
      </c>
      <c r="CE497" s="202"/>
      <c r="CF497" s="202"/>
      <c r="CG497" s="203">
        <f t="shared" si="278"/>
        <v>0</v>
      </c>
      <c r="CH497" s="202"/>
      <c r="CI497" s="202"/>
      <c r="CJ497" s="203">
        <f t="shared" si="279"/>
        <v>0</v>
      </c>
    </row>
    <row r="498" spans="2:88" x14ac:dyDescent="0.25">
      <c r="B498" s="180"/>
      <c r="C498" s="180"/>
      <c r="D498" s="181"/>
      <c r="E498" s="38">
        <f t="shared" si="198"/>
        <v>45016</v>
      </c>
      <c r="F498" s="186"/>
      <c r="G498" s="203"/>
      <c r="H498" s="202"/>
      <c r="I498" s="202"/>
      <c r="J498" s="203">
        <f t="shared" si="253"/>
        <v>0</v>
      </c>
      <c r="K498" s="202"/>
      <c r="L498" s="202"/>
      <c r="M498" s="203">
        <f t="shared" si="254"/>
        <v>0</v>
      </c>
      <c r="N498" s="202"/>
      <c r="O498" s="202"/>
      <c r="P498" s="203">
        <f t="shared" si="255"/>
        <v>0</v>
      </c>
      <c r="Q498" s="202"/>
      <c r="R498" s="202"/>
      <c r="S498" s="203">
        <f t="shared" si="256"/>
        <v>0</v>
      </c>
      <c r="T498" s="202"/>
      <c r="U498" s="202"/>
      <c r="V498" s="203">
        <f t="shared" si="257"/>
        <v>0</v>
      </c>
      <c r="W498" s="202"/>
      <c r="X498" s="202"/>
      <c r="Y498" s="203">
        <f t="shared" si="258"/>
        <v>0</v>
      </c>
      <c r="Z498" s="202"/>
      <c r="AA498" s="202"/>
      <c r="AB498" s="203">
        <f t="shared" si="259"/>
        <v>0</v>
      </c>
      <c r="AC498" s="202"/>
      <c r="AD498" s="202"/>
      <c r="AE498" s="203">
        <f t="shared" si="260"/>
        <v>0</v>
      </c>
      <c r="AF498" s="202"/>
      <c r="AG498" s="202"/>
      <c r="AH498" s="203">
        <f t="shared" si="261"/>
        <v>0</v>
      </c>
      <c r="AI498" s="202"/>
      <c r="AJ498" s="202"/>
      <c r="AK498" s="203">
        <f t="shared" si="262"/>
        <v>0</v>
      </c>
      <c r="AL498" s="202"/>
      <c r="AM498" s="202"/>
      <c r="AN498" s="203">
        <f t="shared" si="263"/>
        <v>0</v>
      </c>
      <c r="AO498" s="202"/>
      <c r="AP498" s="202"/>
      <c r="AQ498" s="203">
        <f t="shared" si="264"/>
        <v>0</v>
      </c>
      <c r="AR498" s="202"/>
      <c r="AS498" s="202"/>
      <c r="AT498" s="203">
        <f t="shared" si="265"/>
        <v>0</v>
      </c>
      <c r="AU498" s="202"/>
      <c r="AV498" s="202"/>
      <c r="AW498" s="203">
        <f t="shared" si="266"/>
        <v>0</v>
      </c>
      <c r="AX498" s="202"/>
      <c r="AY498" s="202"/>
      <c r="AZ498" s="203">
        <f t="shared" si="267"/>
        <v>0</v>
      </c>
      <c r="BA498" s="202"/>
      <c r="BB498" s="202"/>
      <c r="BC498" s="203">
        <f t="shared" si="268"/>
        <v>0</v>
      </c>
      <c r="BD498" s="202"/>
      <c r="BE498" s="202"/>
      <c r="BF498" s="203">
        <f t="shared" si="269"/>
        <v>0</v>
      </c>
      <c r="BG498" s="202"/>
      <c r="BH498" s="202"/>
      <c r="BI498" s="203">
        <f t="shared" si="270"/>
        <v>0</v>
      </c>
      <c r="BJ498" s="202"/>
      <c r="BK498" s="202"/>
      <c r="BL498" s="203">
        <f t="shared" si="271"/>
        <v>0</v>
      </c>
      <c r="BM498" s="202"/>
      <c r="BN498" s="202"/>
      <c r="BO498" s="203">
        <f t="shared" si="272"/>
        <v>0</v>
      </c>
      <c r="BP498" s="202"/>
      <c r="BQ498" s="202"/>
      <c r="BR498" s="203">
        <f t="shared" si="273"/>
        <v>0</v>
      </c>
      <c r="BS498" s="202"/>
      <c r="BT498" s="202"/>
      <c r="BU498" s="203">
        <f t="shared" si="274"/>
        <v>0</v>
      </c>
      <c r="BV498" s="202"/>
      <c r="BW498" s="202"/>
      <c r="BX498" s="203">
        <f t="shared" si="275"/>
        <v>0</v>
      </c>
      <c r="BY498" s="202"/>
      <c r="BZ498" s="202"/>
      <c r="CA498" s="203">
        <f t="shared" si="276"/>
        <v>0</v>
      </c>
      <c r="CB498" s="202"/>
      <c r="CC498" s="202"/>
      <c r="CD498" s="203">
        <f t="shared" si="277"/>
        <v>0</v>
      </c>
      <c r="CE498" s="202"/>
      <c r="CF498" s="202"/>
      <c r="CG498" s="203">
        <f t="shared" si="278"/>
        <v>0</v>
      </c>
      <c r="CH498" s="202"/>
      <c r="CI498" s="202"/>
      <c r="CJ498" s="203">
        <f t="shared" si="279"/>
        <v>0</v>
      </c>
    </row>
    <row r="499" spans="2:88" x14ac:dyDescent="0.25">
      <c r="B499" s="180"/>
      <c r="C499" s="180"/>
      <c r="D499" s="181"/>
      <c r="E499" s="38">
        <f t="shared" si="198"/>
        <v>45016</v>
      </c>
      <c r="F499" s="186"/>
      <c r="G499" s="203"/>
      <c r="H499" s="202"/>
      <c r="I499" s="202"/>
      <c r="J499" s="203">
        <f t="shared" si="253"/>
        <v>0</v>
      </c>
      <c r="K499" s="202"/>
      <c r="L499" s="202"/>
      <c r="M499" s="203">
        <f t="shared" si="254"/>
        <v>0</v>
      </c>
      <c r="N499" s="202"/>
      <c r="O499" s="202"/>
      <c r="P499" s="203">
        <f t="shared" si="255"/>
        <v>0</v>
      </c>
      <c r="Q499" s="202"/>
      <c r="R499" s="202"/>
      <c r="S499" s="203">
        <f t="shared" si="256"/>
        <v>0</v>
      </c>
      <c r="T499" s="202"/>
      <c r="U499" s="202"/>
      <c r="V499" s="203">
        <f t="shared" si="257"/>
        <v>0</v>
      </c>
      <c r="W499" s="202"/>
      <c r="X499" s="202"/>
      <c r="Y499" s="203">
        <f t="shared" si="258"/>
        <v>0</v>
      </c>
      <c r="Z499" s="202"/>
      <c r="AA499" s="202"/>
      <c r="AB499" s="203">
        <f t="shared" si="259"/>
        <v>0</v>
      </c>
      <c r="AC499" s="202"/>
      <c r="AD499" s="202"/>
      <c r="AE499" s="203">
        <f t="shared" si="260"/>
        <v>0</v>
      </c>
      <c r="AF499" s="202"/>
      <c r="AG499" s="202"/>
      <c r="AH499" s="203">
        <f t="shared" si="261"/>
        <v>0</v>
      </c>
      <c r="AI499" s="202"/>
      <c r="AJ499" s="202"/>
      <c r="AK499" s="203">
        <f t="shared" si="262"/>
        <v>0</v>
      </c>
      <c r="AL499" s="202"/>
      <c r="AM499" s="202"/>
      <c r="AN499" s="203">
        <f t="shared" si="263"/>
        <v>0</v>
      </c>
      <c r="AO499" s="202"/>
      <c r="AP499" s="202"/>
      <c r="AQ499" s="203">
        <f t="shared" si="264"/>
        <v>0</v>
      </c>
      <c r="AR499" s="202"/>
      <c r="AS499" s="202"/>
      <c r="AT499" s="203">
        <f t="shared" si="265"/>
        <v>0</v>
      </c>
      <c r="AU499" s="202"/>
      <c r="AV499" s="202"/>
      <c r="AW499" s="203">
        <f t="shared" si="266"/>
        <v>0</v>
      </c>
      <c r="AX499" s="202"/>
      <c r="AY499" s="202"/>
      <c r="AZ499" s="203">
        <f t="shared" si="267"/>
        <v>0</v>
      </c>
      <c r="BA499" s="202"/>
      <c r="BB499" s="202"/>
      <c r="BC499" s="203">
        <f t="shared" si="268"/>
        <v>0</v>
      </c>
      <c r="BD499" s="202"/>
      <c r="BE499" s="202"/>
      <c r="BF499" s="203">
        <f t="shared" si="269"/>
        <v>0</v>
      </c>
      <c r="BG499" s="202"/>
      <c r="BH499" s="202"/>
      <c r="BI499" s="203">
        <f t="shared" si="270"/>
        <v>0</v>
      </c>
      <c r="BJ499" s="202"/>
      <c r="BK499" s="202"/>
      <c r="BL499" s="203">
        <f t="shared" si="271"/>
        <v>0</v>
      </c>
      <c r="BM499" s="202"/>
      <c r="BN499" s="202"/>
      <c r="BO499" s="203">
        <f t="shared" si="272"/>
        <v>0</v>
      </c>
      <c r="BP499" s="202"/>
      <c r="BQ499" s="202"/>
      <c r="BR499" s="203">
        <f t="shared" si="273"/>
        <v>0</v>
      </c>
      <c r="BS499" s="202"/>
      <c r="BT499" s="202"/>
      <c r="BU499" s="203">
        <f t="shared" si="274"/>
        <v>0</v>
      </c>
      <c r="BV499" s="202"/>
      <c r="BW499" s="202"/>
      <c r="BX499" s="203">
        <f t="shared" si="275"/>
        <v>0</v>
      </c>
      <c r="BY499" s="202"/>
      <c r="BZ499" s="202"/>
      <c r="CA499" s="203">
        <f t="shared" si="276"/>
        <v>0</v>
      </c>
      <c r="CB499" s="202"/>
      <c r="CC499" s="202"/>
      <c r="CD499" s="203">
        <f t="shared" si="277"/>
        <v>0</v>
      </c>
      <c r="CE499" s="202"/>
      <c r="CF499" s="202"/>
      <c r="CG499" s="203">
        <f t="shared" si="278"/>
        <v>0</v>
      </c>
      <c r="CH499" s="202"/>
      <c r="CI499" s="202"/>
      <c r="CJ499" s="203">
        <f t="shared" si="279"/>
        <v>0</v>
      </c>
    </row>
    <row r="500" spans="2:88" x14ac:dyDescent="0.25">
      <c r="B500" s="180"/>
      <c r="C500" s="180"/>
      <c r="D500" s="181"/>
      <c r="E500" s="38">
        <f t="shared" si="198"/>
        <v>45016</v>
      </c>
      <c r="F500" s="186"/>
      <c r="G500" s="203"/>
      <c r="H500" s="202"/>
      <c r="I500" s="202"/>
      <c r="J500" s="203">
        <f t="shared" si="253"/>
        <v>0</v>
      </c>
      <c r="K500" s="202"/>
      <c r="L500" s="202"/>
      <c r="M500" s="203">
        <f t="shared" si="254"/>
        <v>0</v>
      </c>
      <c r="N500" s="202"/>
      <c r="O500" s="202"/>
      <c r="P500" s="203">
        <f t="shared" si="255"/>
        <v>0</v>
      </c>
      <c r="Q500" s="202"/>
      <c r="R500" s="202"/>
      <c r="S500" s="203">
        <f t="shared" si="256"/>
        <v>0</v>
      </c>
      <c r="T500" s="202"/>
      <c r="U500" s="202"/>
      <c r="V500" s="203">
        <f t="shared" si="257"/>
        <v>0</v>
      </c>
      <c r="W500" s="202"/>
      <c r="X500" s="202"/>
      <c r="Y500" s="203">
        <f t="shared" si="258"/>
        <v>0</v>
      </c>
      <c r="Z500" s="202"/>
      <c r="AA500" s="202"/>
      <c r="AB500" s="203">
        <f t="shared" si="259"/>
        <v>0</v>
      </c>
      <c r="AC500" s="202"/>
      <c r="AD500" s="202"/>
      <c r="AE500" s="203">
        <f t="shared" si="260"/>
        <v>0</v>
      </c>
      <c r="AF500" s="202"/>
      <c r="AG500" s="202"/>
      <c r="AH500" s="203">
        <f t="shared" si="261"/>
        <v>0</v>
      </c>
      <c r="AI500" s="202"/>
      <c r="AJ500" s="202"/>
      <c r="AK500" s="203">
        <f t="shared" si="262"/>
        <v>0</v>
      </c>
      <c r="AL500" s="202"/>
      <c r="AM500" s="202"/>
      <c r="AN500" s="203">
        <f t="shared" si="263"/>
        <v>0</v>
      </c>
      <c r="AO500" s="202"/>
      <c r="AP500" s="202"/>
      <c r="AQ500" s="203">
        <f t="shared" si="264"/>
        <v>0</v>
      </c>
      <c r="AR500" s="202"/>
      <c r="AS500" s="202"/>
      <c r="AT500" s="203">
        <f t="shared" si="265"/>
        <v>0</v>
      </c>
      <c r="AU500" s="202"/>
      <c r="AV500" s="202"/>
      <c r="AW500" s="203">
        <f t="shared" si="266"/>
        <v>0</v>
      </c>
      <c r="AX500" s="202"/>
      <c r="AY500" s="202"/>
      <c r="AZ500" s="203">
        <f t="shared" si="267"/>
        <v>0</v>
      </c>
      <c r="BA500" s="202"/>
      <c r="BB500" s="202"/>
      <c r="BC500" s="203">
        <f t="shared" si="268"/>
        <v>0</v>
      </c>
      <c r="BD500" s="202"/>
      <c r="BE500" s="202"/>
      <c r="BF500" s="203">
        <f t="shared" si="269"/>
        <v>0</v>
      </c>
      <c r="BG500" s="202"/>
      <c r="BH500" s="202"/>
      <c r="BI500" s="203">
        <f t="shared" si="270"/>
        <v>0</v>
      </c>
      <c r="BJ500" s="202"/>
      <c r="BK500" s="202"/>
      <c r="BL500" s="203">
        <f t="shared" si="271"/>
        <v>0</v>
      </c>
      <c r="BM500" s="202"/>
      <c r="BN500" s="202"/>
      <c r="BO500" s="203">
        <f t="shared" si="272"/>
        <v>0</v>
      </c>
      <c r="BP500" s="202"/>
      <c r="BQ500" s="202"/>
      <c r="BR500" s="203">
        <f t="shared" si="273"/>
        <v>0</v>
      </c>
      <c r="BS500" s="202"/>
      <c r="BT500" s="202"/>
      <c r="BU500" s="203">
        <f t="shared" si="274"/>
        <v>0</v>
      </c>
      <c r="BV500" s="202"/>
      <c r="BW500" s="202"/>
      <c r="BX500" s="203">
        <f t="shared" si="275"/>
        <v>0</v>
      </c>
      <c r="BY500" s="202"/>
      <c r="BZ500" s="202"/>
      <c r="CA500" s="203">
        <f t="shared" si="276"/>
        <v>0</v>
      </c>
      <c r="CB500" s="202"/>
      <c r="CC500" s="202"/>
      <c r="CD500" s="203">
        <f t="shared" si="277"/>
        <v>0</v>
      </c>
      <c r="CE500" s="202"/>
      <c r="CF500" s="202"/>
      <c r="CG500" s="203">
        <f t="shared" si="278"/>
        <v>0</v>
      </c>
      <c r="CH500" s="202"/>
      <c r="CI500" s="202"/>
      <c r="CJ500" s="203">
        <f t="shared" si="279"/>
        <v>0</v>
      </c>
    </row>
    <row r="501" spans="2:88" x14ac:dyDescent="0.25">
      <c r="B501" s="180"/>
      <c r="C501" s="180"/>
      <c r="D501" s="181"/>
      <c r="E501" s="38">
        <f t="shared" si="198"/>
        <v>45016</v>
      </c>
      <c r="F501" s="186"/>
      <c r="G501" s="203"/>
      <c r="H501" s="202"/>
      <c r="I501" s="202"/>
      <c r="J501" s="203">
        <f t="shared" si="253"/>
        <v>0</v>
      </c>
      <c r="K501" s="202"/>
      <c r="L501" s="202"/>
      <c r="M501" s="203">
        <f t="shared" si="254"/>
        <v>0</v>
      </c>
      <c r="N501" s="202"/>
      <c r="O501" s="202"/>
      <c r="P501" s="203">
        <f t="shared" si="255"/>
        <v>0</v>
      </c>
      <c r="Q501" s="202"/>
      <c r="R501" s="202"/>
      <c r="S501" s="203">
        <f t="shared" si="256"/>
        <v>0</v>
      </c>
      <c r="T501" s="202"/>
      <c r="U501" s="202"/>
      <c r="V501" s="203">
        <f t="shared" si="257"/>
        <v>0</v>
      </c>
      <c r="W501" s="202"/>
      <c r="X501" s="202"/>
      <c r="Y501" s="203">
        <f t="shared" si="258"/>
        <v>0</v>
      </c>
      <c r="Z501" s="202"/>
      <c r="AA501" s="202"/>
      <c r="AB501" s="203">
        <f t="shared" si="259"/>
        <v>0</v>
      </c>
      <c r="AC501" s="202"/>
      <c r="AD501" s="202"/>
      <c r="AE501" s="203">
        <f t="shared" si="260"/>
        <v>0</v>
      </c>
      <c r="AF501" s="202"/>
      <c r="AG501" s="202"/>
      <c r="AH501" s="203">
        <f t="shared" si="261"/>
        <v>0</v>
      </c>
      <c r="AI501" s="202"/>
      <c r="AJ501" s="202"/>
      <c r="AK501" s="203">
        <f t="shared" si="262"/>
        <v>0</v>
      </c>
      <c r="AL501" s="202"/>
      <c r="AM501" s="202"/>
      <c r="AN501" s="203">
        <f t="shared" si="263"/>
        <v>0</v>
      </c>
      <c r="AO501" s="202"/>
      <c r="AP501" s="202"/>
      <c r="AQ501" s="203">
        <f t="shared" si="264"/>
        <v>0</v>
      </c>
      <c r="AR501" s="202"/>
      <c r="AS501" s="202"/>
      <c r="AT501" s="203">
        <f t="shared" si="265"/>
        <v>0</v>
      </c>
      <c r="AU501" s="202"/>
      <c r="AV501" s="202"/>
      <c r="AW501" s="203">
        <f t="shared" si="266"/>
        <v>0</v>
      </c>
      <c r="AX501" s="202"/>
      <c r="AY501" s="202"/>
      <c r="AZ501" s="203">
        <f t="shared" si="267"/>
        <v>0</v>
      </c>
      <c r="BA501" s="202"/>
      <c r="BB501" s="202"/>
      <c r="BC501" s="203">
        <f t="shared" si="268"/>
        <v>0</v>
      </c>
      <c r="BD501" s="202"/>
      <c r="BE501" s="202"/>
      <c r="BF501" s="203">
        <f t="shared" si="269"/>
        <v>0</v>
      </c>
      <c r="BG501" s="202"/>
      <c r="BH501" s="202"/>
      <c r="BI501" s="203">
        <f t="shared" si="270"/>
        <v>0</v>
      </c>
      <c r="BJ501" s="202"/>
      <c r="BK501" s="202"/>
      <c r="BL501" s="203">
        <f t="shared" si="271"/>
        <v>0</v>
      </c>
      <c r="BM501" s="202"/>
      <c r="BN501" s="202"/>
      <c r="BO501" s="203">
        <f t="shared" si="272"/>
        <v>0</v>
      </c>
      <c r="BP501" s="202"/>
      <c r="BQ501" s="202"/>
      <c r="BR501" s="203">
        <f t="shared" si="273"/>
        <v>0</v>
      </c>
      <c r="BS501" s="202"/>
      <c r="BT501" s="202"/>
      <c r="BU501" s="203">
        <f t="shared" si="274"/>
        <v>0</v>
      </c>
      <c r="BV501" s="202"/>
      <c r="BW501" s="202"/>
      <c r="BX501" s="203">
        <f t="shared" si="275"/>
        <v>0</v>
      </c>
      <c r="BY501" s="202"/>
      <c r="BZ501" s="202"/>
      <c r="CA501" s="203">
        <f t="shared" si="276"/>
        <v>0</v>
      </c>
      <c r="CB501" s="202"/>
      <c r="CC501" s="202"/>
      <c r="CD501" s="203">
        <f t="shared" si="277"/>
        <v>0</v>
      </c>
      <c r="CE501" s="202"/>
      <c r="CF501" s="202"/>
      <c r="CG501" s="203">
        <f t="shared" si="278"/>
        <v>0</v>
      </c>
      <c r="CH501" s="202"/>
      <c r="CI501" s="202"/>
      <c r="CJ501" s="203">
        <f t="shared" si="279"/>
        <v>0</v>
      </c>
    </row>
    <row r="502" spans="2:88" x14ac:dyDescent="0.25">
      <c r="B502" s="180"/>
      <c r="C502" s="180"/>
      <c r="D502" s="181"/>
      <c r="E502" s="38">
        <f t="shared" si="198"/>
        <v>45016</v>
      </c>
      <c r="F502" s="186"/>
      <c r="G502" s="203"/>
      <c r="H502" s="202"/>
      <c r="I502" s="202"/>
      <c r="J502" s="203">
        <f t="shared" si="253"/>
        <v>0</v>
      </c>
      <c r="K502" s="202"/>
      <c r="L502" s="202"/>
      <c r="M502" s="203">
        <f t="shared" si="254"/>
        <v>0</v>
      </c>
      <c r="N502" s="202"/>
      <c r="O502" s="202"/>
      <c r="P502" s="203">
        <f t="shared" si="255"/>
        <v>0</v>
      </c>
      <c r="Q502" s="202"/>
      <c r="R502" s="202"/>
      <c r="S502" s="203">
        <f t="shared" si="256"/>
        <v>0</v>
      </c>
      <c r="T502" s="202"/>
      <c r="U502" s="202"/>
      <c r="V502" s="203">
        <f t="shared" si="257"/>
        <v>0</v>
      </c>
      <c r="W502" s="202"/>
      <c r="X502" s="202"/>
      <c r="Y502" s="203">
        <f t="shared" si="258"/>
        <v>0</v>
      </c>
      <c r="Z502" s="202"/>
      <c r="AA502" s="202"/>
      <c r="AB502" s="203">
        <f t="shared" si="259"/>
        <v>0</v>
      </c>
      <c r="AC502" s="202"/>
      <c r="AD502" s="202"/>
      <c r="AE502" s="203">
        <f t="shared" si="260"/>
        <v>0</v>
      </c>
      <c r="AF502" s="202"/>
      <c r="AG502" s="202"/>
      <c r="AH502" s="203">
        <f t="shared" si="261"/>
        <v>0</v>
      </c>
      <c r="AI502" s="202"/>
      <c r="AJ502" s="202"/>
      <c r="AK502" s="203">
        <f t="shared" si="262"/>
        <v>0</v>
      </c>
      <c r="AL502" s="202"/>
      <c r="AM502" s="202"/>
      <c r="AN502" s="203">
        <f t="shared" si="263"/>
        <v>0</v>
      </c>
      <c r="AO502" s="202"/>
      <c r="AP502" s="202"/>
      <c r="AQ502" s="203">
        <f t="shared" si="264"/>
        <v>0</v>
      </c>
      <c r="AR502" s="202"/>
      <c r="AS502" s="202"/>
      <c r="AT502" s="203">
        <f t="shared" si="265"/>
        <v>0</v>
      </c>
      <c r="AU502" s="202"/>
      <c r="AV502" s="202"/>
      <c r="AW502" s="203">
        <f t="shared" si="266"/>
        <v>0</v>
      </c>
      <c r="AX502" s="202"/>
      <c r="AY502" s="202"/>
      <c r="AZ502" s="203">
        <f t="shared" si="267"/>
        <v>0</v>
      </c>
      <c r="BA502" s="202"/>
      <c r="BB502" s="202"/>
      <c r="BC502" s="203">
        <f t="shared" si="268"/>
        <v>0</v>
      </c>
      <c r="BD502" s="202"/>
      <c r="BE502" s="202"/>
      <c r="BF502" s="203">
        <f t="shared" si="269"/>
        <v>0</v>
      </c>
      <c r="BG502" s="202"/>
      <c r="BH502" s="202"/>
      <c r="BI502" s="203">
        <f t="shared" si="270"/>
        <v>0</v>
      </c>
      <c r="BJ502" s="202"/>
      <c r="BK502" s="202"/>
      <c r="BL502" s="203">
        <f t="shared" si="271"/>
        <v>0</v>
      </c>
      <c r="BM502" s="202"/>
      <c r="BN502" s="202"/>
      <c r="BO502" s="203">
        <f t="shared" si="272"/>
        <v>0</v>
      </c>
      <c r="BP502" s="202"/>
      <c r="BQ502" s="202"/>
      <c r="BR502" s="203">
        <f t="shared" si="273"/>
        <v>0</v>
      </c>
      <c r="BS502" s="202"/>
      <c r="BT502" s="202"/>
      <c r="BU502" s="203">
        <f t="shared" si="274"/>
        <v>0</v>
      </c>
      <c r="BV502" s="202"/>
      <c r="BW502" s="202"/>
      <c r="BX502" s="203">
        <f t="shared" si="275"/>
        <v>0</v>
      </c>
      <c r="BY502" s="202"/>
      <c r="BZ502" s="202"/>
      <c r="CA502" s="203">
        <f t="shared" si="276"/>
        <v>0</v>
      </c>
      <c r="CB502" s="202"/>
      <c r="CC502" s="202"/>
      <c r="CD502" s="203">
        <f t="shared" si="277"/>
        <v>0</v>
      </c>
      <c r="CE502" s="202"/>
      <c r="CF502" s="202"/>
      <c r="CG502" s="203">
        <f t="shared" si="278"/>
        <v>0</v>
      </c>
      <c r="CH502" s="202"/>
      <c r="CI502" s="202"/>
      <c r="CJ502" s="203">
        <f t="shared" si="279"/>
        <v>0</v>
      </c>
    </row>
    <row r="503" spans="2:88" x14ac:dyDescent="0.25">
      <c r="B503" s="180"/>
      <c r="C503" s="180"/>
      <c r="D503" s="181"/>
      <c r="E503" s="38">
        <f t="shared" si="198"/>
        <v>45016</v>
      </c>
      <c r="F503" s="186"/>
      <c r="G503" s="203"/>
      <c r="H503" s="202"/>
      <c r="I503" s="202"/>
      <c r="J503" s="203">
        <f t="shared" si="253"/>
        <v>0</v>
      </c>
      <c r="K503" s="202"/>
      <c r="L503" s="202"/>
      <c r="M503" s="203">
        <f t="shared" si="254"/>
        <v>0</v>
      </c>
      <c r="N503" s="202"/>
      <c r="O503" s="202"/>
      <c r="P503" s="203">
        <f t="shared" si="255"/>
        <v>0</v>
      </c>
      <c r="Q503" s="202"/>
      <c r="R503" s="202"/>
      <c r="S503" s="203">
        <f t="shared" si="256"/>
        <v>0</v>
      </c>
      <c r="T503" s="202"/>
      <c r="U503" s="202"/>
      <c r="V503" s="203">
        <f t="shared" si="257"/>
        <v>0</v>
      </c>
      <c r="W503" s="202"/>
      <c r="X503" s="202"/>
      <c r="Y503" s="203">
        <f t="shared" si="258"/>
        <v>0</v>
      </c>
      <c r="Z503" s="202"/>
      <c r="AA503" s="202"/>
      <c r="AB503" s="203">
        <f t="shared" si="259"/>
        <v>0</v>
      </c>
      <c r="AC503" s="202"/>
      <c r="AD503" s="202"/>
      <c r="AE503" s="203">
        <f t="shared" si="260"/>
        <v>0</v>
      </c>
      <c r="AF503" s="202"/>
      <c r="AG503" s="202"/>
      <c r="AH503" s="203">
        <f t="shared" si="261"/>
        <v>0</v>
      </c>
      <c r="AI503" s="202"/>
      <c r="AJ503" s="202"/>
      <c r="AK503" s="203">
        <f t="shared" si="262"/>
        <v>0</v>
      </c>
      <c r="AL503" s="202"/>
      <c r="AM503" s="202"/>
      <c r="AN503" s="203">
        <f t="shared" si="263"/>
        <v>0</v>
      </c>
      <c r="AO503" s="202"/>
      <c r="AP503" s="202"/>
      <c r="AQ503" s="203">
        <f t="shared" si="264"/>
        <v>0</v>
      </c>
      <c r="AR503" s="202"/>
      <c r="AS503" s="202"/>
      <c r="AT503" s="203">
        <f t="shared" si="265"/>
        <v>0</v>
      </c>
      <c r="AU503" s="202"/>
      <c r="AV503" s="202"/>
      <c r="AW503" s="203">
        <f t="shared" si="266"/>
        <v>0</v>
      </c>
      <c r="AX503" s="202"/>
      <c r="AY503" s="202"/>
      <c r="AZ503" s="203">
        <f t="shared" si="267"/>
        <v>0</v>
      </c>
      <c r="BA503" s="202"/>
      <c r="BB503" s="202"/>
      <c r="BC503" s="203">
        <f t="shared" si="268"/>
        <v>0</v>
      </c>
      <c r="BD503" s="202"/>
      <c r="BE503" s="202"/>
      <c r="BF503" s="203">
        <f t="shared" si="269"/>
        <v>0</v>
      </c>
      <c r="BG503" s="202"/>
      <c r="BH503" s="202"/>
      <c r="BI503" s="203">
        <f t="shared" si="270"/>
        <v>0</v>
      </c>
      <c r="BJ503" s="202"/>
      <c r="BK503" s="202"/>
      <c r="BL503" s="203">
        <f t="shared" si="271"/>
        <v>0</v>
      </c>
      <c r="BM503" s="202"/>
      <c r="BN503" s="202"/>
      <c r="BO503" s="203">
        <f t="shared" si="272"/>
        <v>0</v>
      </c>
      <c r="BP503" s="202"/>
      <c r="BQ503" s="202"/>
      <c r="BR503" s="203">
        <f t="shared" si="273"/>
        <v>0</v>
      </c>
      <c r="BS503" s="202"/>
      <c r="BT503" s="202"/>
      <c r="BU503" s="203">
        <f t="shared" si="274"/>
        <v>0</v>
      </c>
      <c r="BV503" s="202"/>
      <c r="BW503" s="202"/>
      <c r="BX503" s="203">
        <f t="shared" si="275"/>
        <v>0</v>
      </c>
      <c r="BY503" s="202"/>
      <c r="BZ503" s="202"/>
      <c r="CA503" s="203">
        <f t="shared" si="276"/>
        <v>0</v>
      </c>
      <c r="CB503" s="202"/>
      <c r="CC503" s="202"/>
      <c r="CD503" s="203">
        <f t="shared" si="277"/>
        <v>0</v>
      </c>
      <c r="CE503" s="202"/>
      <c r="CF503" s="202"/>
      <c r="CG503" s="203">
        <f t="shared" si="278"/>
        <v>0</v>
      </c>
      <c r="CH503" s="202"/>
      <c r="CI503" s="202"/>
      <c r="CJ503" s="203">
        <f t="shared" si="279"/>
        <v>0</v>
      </c>
    </row>
    <row r="504" spans="2:88" x14ac:dyDescent="0.25">
      <c r="B504" s="180"/>
      <c r="C504" s="180"/>
      <c r="D504" s="181"/>
      <c r="E504" s="38">
        <f t="shared" si="198"/>
        <v>45016</v>
      </c>
      <c r="F504" s="186"/>
      <c r="G504" s="203"/>
      <c r="H504" s="202"/>
      <c r="I504" s="202"/>
      <c r="J504" s="203">
        <f t="shared" si="253"/>
        <v>0</v>
      </c>
      <c r="K504" s="202"/>
      <c r="L504" s="202"/>
      <c r="M504" s="203">
        <f t="shared" si="254"/>
        <v>0</v>
      </c>
      <c r="N504" s="202"/>
      <c r="O504" s="202"/>
      <c r="P504" s="203">
        <f t="shared" si="255"/>
        <v>0</v>
      </c>
      <c r="Q504" s="202"/>
      <c r="R504" s="202"/>
      <c r="S504" s="203">
        <f t="shared" si="256"/>
        <v>0</v>
      </c>
      <c r="T504" s="202"/>
      <c r="U504" s="202"/>
      <c r="V504" s="203">
        <f t="shared" si="257"/>
        <v>0</v>
      </c>
      <c r="W504" s="202"/>
      <c r="X504" s="202"/>
      <c r="Y504" s="203">
        <f t="shared" si="258"/>
        <v>0</v>
      </c>
      <c r="Z504" s="202"/>
      <c r="AA504" s="202"/>
      <c r="AB504" s="203">
        <f t="shared" si="259"/>
        <v>0</v>
      </c>
      <c r="AC504" s="202"/>
      <c r="AD504" s="202"/>
      <c r="AE504" s="203">
        <f t="shared" si="260"/>
        <v>0</v>
      </c>
      <c r="AF504" s="202"/>
      <c r="AG504" s="202"/>
      <c r="AH504" s="203">
        <f t="shared" si="261"/>
        <v>0</v>
      </c>
      <c r="AI504" s="202"/>
      <c r="AJ504" s="202"/>
      <c r="AK504" s="203">
        <f t="shared" si="262"/>
        <v>0</v>
      </c>
      <c r="AL504" s="202"/>
      <c r="AM504" s="202"/>
      <c r="AN504" s="203">
        <f t="shared" si="263"/>
        <v>0</v>
      </c>
      <c r="AO504" s="202"/>
      <c r="AP504" s="202"/>
      <c r="AQ504" s="203">
        <f t="shared" si="264"/>
        <v>0</v>
      </c>
      <c r="AR504" s="202"/>
      <c r="AS504" s="202"/>
      <c r="AT504" s="203">
        <f t="shared" si="265"/>
        <v>0</v>
      </c>
      <c r="AU504" s="202"/>
      <c r="AV504" s="202"/>
      <c r="AW504" s="203">
        <f t="shared" si="266"/>
        <v>0</v>
      </c>
      <c r="AX504" s="202"/>
      <c r="AY504" s="202"/>
      <c r="AZ504" s="203">
        <f t="shared" si="267"/>
        <v>0</v>
      </c>
      <c r="BA504" s="202"/>
      <c r="BB504" s="202"/>
      <c r="BC504" s="203">
        <f t="shared" si="268"/>
        <v>0</v>
      </c>
      <c r="BD504" s="202"/>
      <c r="BE504" s="202"/>
      <c r="BF504" s="203">
        <f t="shared" si="269"/>
        <v>0</v>
      </c>
      <c r="BG504" s="202"/>
      <c r="BH504" s="202"/>
      <c r="BI504" s="203">
        <f t="shared" si="270"/>
        <v>0</v>
      </c>
      <c r="BJ504" s="202"/>
      <c r="BK504" s="202"/>
      <c r="BL504" s="203">
        <f t="shared" si="271"/>
        <v>0</v>
      </c>
      <c r="BM504" s="202"/>
      <c r="BN504" s="202"/>
      <c r="BO504" s="203">
        <f t="shared" si="272"/>
        <v>0</v>
      </c>
      <c r="BP504" s="202"/>
      <c r="BQ504" s="202"/>
      <c r="BR504" s="203">
        <f t="shared" si="273"/>
        <v>0</v>
      </c>
      <c r="BS504" s="202"/>
      <c r="BT504" s="202"/>
      <c r="BU504" s="203">
        <f t="shared" si="274"/>
        <v>0</v>
      </c>
      <c r="BV504" s="202"/>
      <c r="BW504" s="202"/>
      <c r="BX504" s="203">
        <f t="shared" si="275"/>
        <v>0</v>
      </c>
      <c r="BY504" s="202"/>
      <c r="BZ504" s="202"/>
      <c r="CA504" s="203">
        <f t="shared" si="276"/>
        <v>0</v>
      </c>
      <c r="CB504" s="202"/>
      <c r="CC504" s="202"/>
      <c r="CD504" s="203">
        <f t="shared" si="277"/>
        <v>0</v>
      </c>
      <c r="CE504" s="202"/>
      <c r="CF504" s="202"/>
      <c r="CG504" s="203">
        <f t="shared" si="278"/>
        <v>0</v>
      </c>
      <c r="CH504" s="202"/>
      <c r="CI504" s="202"/>
      <c r="CJ504" s="203">
        <f t="shared" si="279"/>
        <v>0</v>
      </c>
    </row>
    <row r="505" spans="2:88" x14ac:dyDescent="0.25">
      <c r="B505" s="180"/>
      <c r="C505" s="180"/>
      <c r="D505" s="181"/>
      <c r="E505" s="38">
        <f t="shared" si="198"/>
        <v>45016</v>
      </c>
      <c r="F505" s="186"/>
      <c r="G505" s="203"/>
      <c r="H505" s="202"/>
      <c r="I505" s="202"/>
      <c r="J505" s="203">
        <f t="shared" si="253"/>
        <v>0</v>
      </c>
      <c r="K505" s="202"/>
      <c r="L505" s="202"/>
      <c r="M505" s="203">
        <f t="shared" si="254"/>
        <v>0</v>
      </c>
      <c r="N505" s="202"/>
      <c r="O505" s="202"/>
      <c r="P505" s="203">
        <f t="shared" si="255"/>
        <v>0</v>
      </c>
      <c r="Q505" s="202"/>
      <c r="R505" s="202"/>
      <c r="S505" s="203">
        <f t="shared" si="256"/>
        <v>0</v>
      </c>
      <c r="T505" s="202"/>
      <c r="U505" s="202"/>
      <c r="V505" s="203">
        <f t="shared" si="257"/>
        <v>0</v>
      </c>
      <c r="W505" s="202"/>
      <c r="X505" s="202"/>
      <c r="Y505" s="203">
        <f t="shared" si="258"/>
        <v>0</v>
      </c>
      <c r="Z505" s="202"/>
      <c r="AA505" s="202"/>
      <c r="AB505" s="203">
        <f t="shared" si="259"/>
        <v>0</v>
      </c>
      <c r="AC505" s="202"/>
      <c r="AD505" s="202"/>
      <c r="AE505" s="203">
        <f t="shared" si="260"/>
        <v>0</v>
      </c>
      <c r="AF505" s="202"/>
      <c r="AG505" s="202"/>
      <c r="AH505" s="203">
        <f t="shared" si="261"/>
        <v>0</v>
      </c>
      <c r="AI505" s="202"/>
      <c r="AJ505" s="202"/>
      <c r="AK505" s="203">
        <f t="shared" si="262"/>
        <v>0</v>
      </c>
      <c r="AL505" s="202"/>
      <c r="AM505" s="202"/>
      <c r="AN505" s="203">
        <f t="shared" si="263"/>
        <v>0</v>
      </c>
      <c r="AO505" s="202"/>
      <c r="AP505" s="202"/>
      <c r="AQ505" s="203">
        <f t="shared" si="264"/>
        <v>0</v>
      </c>
      <c r="AR505" s="202"/>
      <c r="AS505" s="202"/>
      <c r="AT505" s="203">
        <f t="shared" si="265"/>
        <v>0</v>
      </c>
      <c r="AU505" s="202"/>
      <c r="AV505" s="202"/>
      <c r="AW505" s="203">
        <f t="shared" si="266"/>
        <v>0</v>
      </c>
      <c r="AX505" s="202"/>
      <c r="AY505" s="202"/>
      <c r="AZ505" s="203">
        <f t="shared" si="267"/>
        <v>0</v>
      </c>
      <c r="BA505" s="202"/>
      <c r="BB505" s="202"/>
      <c r="BC505" s="203">
        <f t="shared" si="268"/>
        <v>0</v>
      </c>
      <c r="BD505" s="202"/>
      <c r="BE505" s="202"/>
      <c r="BF505" s="203">
        <f t="shared" si="269"/>
        <v>0</v>
      </c>
      <c r="BG505" s="202"/>
      <c r="BH505" s="202"/>
      <c r="BI505" s="203">
        <f t="shared" si="270"/>
        <v>0</v>
      </c>
      <c r="BJ505" s="202"/>
      <c r="BK505" s="202"/>
      <c r="BL505" s="203">
        <f t="shared" si="271"/>
        <v>0</v>
      </c>
      <c r="BM505" s="202"/>
      <c r="BN505" s="202"/>
      <c r="BO505" s="203">
        <f t="shared" si="272"/>
        <v>0</v>
      </c>
      <c r="BP505" s="202"/>
      <c r="BQ505" s="202"/>
      <c r="BR505" s="203">
        <f t="shared" si="273"/>
        <v>0</v>
      </c>
      <c r="BS505" s="202"/>
      <c r="BT505" s="202"/>
      <c r="BU505" s="203">
        <f t="shared" si="274"/>
        <v>0</v>
      </c>
      <c r="BV505" s="202"/>
      <c r="BW505" s="202"/>
      <c r="BX505" s="203">
        <f t="shared" si="275"/>
        <v>0</v>
      </c>
      <c r="BY505" s="202"/>
      <c r="BZ505" s="202"/>
      <c r="CA505" s="203">
        <f t="shared" si="276"/>
        <v>0</v>
      </c>
      <c r="CB505" s="202"/>
      <c r="CC505" s="202"/>
      <c r="CD505" s="203">
        <f t="shared" si="277"/>
        <v>0</v>
      </c>
      <c r="CE505" s="202"/>
      <c r="CF505" s="202"/>
      <c r="CG505" s="203">
        <f t="shared" si="278"/>
        <v>0</v>
      </c>
      <c r="CH505" s="202"/>
      <c r="CI505" s="202"/>
      <c r="CJ505" s="203">
        <f t="shared" si="279"/>
        <v>0</v>
      </c>
    </row>
    <row r="506" spans="2:88" x14ac:dyDescent="0.25">
      <c r="B506" s="180"/>
      <c r="C506" s="180"/>
      <c r="D506" s="181"/>
      <c r="E506" s="38">
        <f t="shared" si="198"/>
        <v>45016</v>
      </c>
      <c r="F506" s="186"/>
      <c r="G506" s="203"/>
      <c r="H506" s="202"/>
      <c r="I506" s="202"/>
      <c r="J506" s="203">
        <f t="shared" si="253"/>
        <v>0</v>
      </c>
      <c r="K506" s="202"/>
      <c r="L506" s="202"/>
      <c r="M506" s="203">
        <f t="shared" si="254"/>
        <v>0</v>
      </c>
      <c r="N506" s="202"/>
      <c r="O506" s="202"/>
      <c r="P506" s="203">
        <f t="shared" si="255"/>
        <v>0</v>
      </c>
      <c r="Q506" s="202"/>
      <c r="R506" s="202"/>
      <c r="S506" s="203">
        <f t="shared" si="256"/>
        <v>0</v>
      </c>
      <c r="T506" s="202"/>
      <c r="U506" s="202"/>
      <c r="V506" s="203">
        <f t="shared" si="257"/>
        <v>0</v>
      </c>
      <c r="W506" s="202"/>
      <c r="X506" s="202"/>
      <c r="Y506" s="203">
        <f t="shared" si="258"/>
        <v>0</v>
      </c>
      <c r="Z506" s="202"/>
      <c r="AA506" s="202"/>
      <c r="AB506" s="203">
        <f t="shared" si="259"/>
        <v>0</v>
      </c>
      <c r="AC506" s="202"/>
      <c r="AD506" s="202"/>
      <c r="AE506" s="203">
        <f t="shared" si="260"/>
        <v>0</v>
      </c>
      <c r="AF506" s="202"/>
      <c r="AG506" s="202"/>
      <c r="AH506" s="203">
        <f t="shared" si="261"/>
        <v>0</v>
      </c>
      <c r="AI506" s="202"/>
      <c r="AJ506" s="202"/>
      <c r="AK506" s="203">
        <f t="shared" si="262"/>
        <v>0</v>
      </c>
      <c r="AL506" s="202"/>
      <c r="AM506" s="202"/>
      <c r="AN506" s="203">
        <f t="shared" si="263"/>
        <v>0</v>
      </c>
      <c r="AO506" s="202"/>
      <c r="AP506" s="202"/>
      <c r="AQ506" s="203">
        <f t="shared" si="264"/>
        <v>0</v>
      </c>
      <c r="AR506" s="202"/>
      <c r="AS506" s="202"/>
      <c r="AT506" s="203">
        <f t="shared" si="265"/>
        <v>0</v>
      </c>
      <c r="AU506" s="202"/>
      <c r="AV506" s="202"/>
      <c r="AW506" s="203">
        <f t="shared" si="266"/>
        <v>0</v>
      </c>
      <c r="AX506" s="202"/>
      <c r="AY506" s="202"/>
      <c r="AZ506" s="203">
        <f t="shared" si="267"/>
        <v>0</v>
      </c>
      <c r="BA506" s="202"/>
      <c r="BB506" s="202"/>
      <c r="BC506" s="203">
        <f t="shared" si="268"/>
        <v>0</v>
      </c>
      <c r="BD506" s="202"/>
      <c r="BE506" s="202"/>
      <c r="BF506" s="203">
        <f t="shared" si="269"/>
        <v>0</v>
      </c>
      <c r="BG506" s="202"/>
      <c r="BH506" s="202"/>
      <c r="BI506" s="203">
        <f t="shared" si="270"/>
        <v>0</v>
      </c>
      <c r="BJ506" s="202"/>
      <c r="BK506" s="202"/>
      <c r="BL506" s="203">
        <f t="shared" si="271"/>
        <v>0</v>
      </c>
      <c r="BM506" s="202"/>
      <c r="BN506" s="202"/>
      <c r="BO506" s="203">
        <f t="shared" si="272"/>
        <v>0</v>
      </c>
      <c r="BP506" s="202"/>
      <c r="BQ506" s="202"/>
      <c r="BR506" s="203">
        <f t="shared" si="273"/>
        <v>0</v>
      </c>
      <c r="BS506" s="202"/>
      <c r="BT506" s="202"/>
      <c r="BU506" s="203">
        <f t="shared" si="274"/>
        <v>0</v>
      </c>
      <c r="BV506" s="202"/>
      <c r="BW506" s="202"/>
      <c r="BX506" s="203">
        <f t="shared" si="275"/>
        <v>0</v>
      </c>
      <c r="BY506" s="202"/>
      <c r="BZ506" s="202"/>
      <c r="CA506" s="203">
        <f t="shared" si="276"/>
        <v>0</v>
      </c>
      <c r="CB506" s="202"/>
      <c r="CC506" s="202"/>
      <c r="CD506" s="203">
        <f t="shared" si="277"/>
        <v>0</v>
      </c>
      <c r="CE506" s="202"/>
      <c r="CF506" s="202"/>
      <c r="CG506" s="203">
        <f t="shared" si="278"/>
        <v>0</v>
      </c>
      <c r="CH506" s="202"/>
      <c r="CI506" s="202"/>
      <c r="CJ506" s="203">
        <f t="shared" si="279"/>
        <v>0</v>
      </c>
    </row>
    <row r="507" spans="2:88" x14ac:dyDescent="0.25">
      <c r="B507" s="180"/>
      <c r="C507" s="180"/>
      <c r="D507" s="181"/>
      <c r="E507" s="38">
        <f t="shared" si="198"/>
        <v>45016</v>
      </c>
      <c r="F507" s="186"/>
      <c r="G507" s="203"/>
      <c r="H507" s="202"/>
      <c r="I507" s="202"/>
      <c r="J507" s="203">
        <f t="shared" si="253"/>
        <v>0</v>
      </c>
      <c r="K507" s="202"/>
      <c r="L507" s="202"/>
      <c r="M507" s="203">
        <f t="shared" si="254"/>
        <v>0</v>
      </c>
      <c r="N507" s="202"/>
      <c r="O507" s="202"/>
      <c r="P507" s="203">
        <f t="shared" si="255"/>
        <v>0</v>
      </c>
      <c r="Q507" s="202"/>
      <c r="R507" s="202"/>
      <c r="S507" s="203">
        <f t="shared" si="256"/>
        <v>0</v>
      </c>
      <c r="T507" s="202"/>
      <c r="U507" s="202"/>
      <c r="V507" s="203">
        <f t="shared" si="257"/>
        <v>0</v>
      </c>
      <c r="W507" s="202"/>
      <c r="X507" s="202"/>
      <c r="Y507" s="203">
        <f t="shared" si="258"/>
        <v>0</v>
      </c>
      <c r="Z507" s="202"/>
      <c r="AA507" s="202"/>
      <c r="AB507" s="203">
        <f t="shared" si="259"/>
        <v>0</v>
      </c>
      <c r="AC507" s="202"/>
      <c r="AD507" s="202"/>
      <c r="AE507" s="203">
        <f t="shared" si="260"/>
        <v>0</v>
      </c>
      <c r="AF507" s="202"/>
      <c r="AG507" s="202"/>
      <c r="AH507" s="203">
        <f t="shared" si="261"/>
        <v>0</v>
      </c>
      <c r="AI507" s="202"/>
      <c r="AJ507" s="202"/>
      <c r="AK507" s="203">
        <f t="shared" si="262"/>
        <v>0</v>
      </c>
      <c r="AL507" s="202"/>
      <c r="AM507" s="202"/>
      <c r="AN507" s="203">
        <f t="shared" si="263"/>
        <v>0</v>
      </c>
      <c r="AO507" s="202"/>
      <c r="AP507" s="202"/>
      <c r="AQ507" s="203">
        <f t="shared" si="264"/>
        <v>0</v>
      </c>
      <c r="AR507" s="202"/>
      <c r="AS507" s="202"/>
      <c r="AT507" s="203">
        <f t="shared" si="265"/>
        <v>0</v>
      </c>
      <c r="AU507" s="202"/>
      <c r="AV507" s="202"/>
      <c r="AW507" s="203">
        <f t="shared" si="266"/>
        <v>0</v>
      </c>
      <c r="AX507" s="202"/>
      <c r="AY507" s="202"/>
      <c r="AZ507" s="203">
        <f t="shared" si="267"/>
        <v>0</v>
      </c>
      <c r="BA507" s="202"/>
      <c r="BB507" s="202"/>
      <c r="BC507" s="203">
        <f t="shared" si="268"/>
        <v>0</v>
      </c>
      <c r="BD507" s="202"/>
      <c r="BE507" s="202"/>
      <c r="BF507" s="203">
        <f t="shared" si="269"/>
        <v>0</v>
      </c>
      <c r="BG507" s="202"/>
      <c r="BH507" s="202"/>
      <c r="BI507" s="203">
        <f t="shared" si="270"/>
        <v>0</v>
      </c>
      <c r="BJ507" s="202"/>
      <c r="BK507" s="202"/>
      <c r="BL507" s="203">
        <f t="shared" si="271"/>
        <v>0</v>
      </c>
      <c r="BM507" s="202"/>
      <c r="BN507" s="202"/>
      <c r="BO507" s="203">
        <f t="shared" si="272"/>
        <v>0</v>
      </c>
      <c r="BP507" s="202"/>
      <c r="BQ507" s="202"/>
      <c r="BR507" s="203">
        <f t="shared" si="273"/>
        <v>0</v>
      </c>
      <c r="BS507" s="202"/>
      <c r="BT507" s="202"/>
      <c r="BU507" s="203">
        <f t="shared" si="274"/>
        <v>0</v>
      </c>
      <c r="BV507" s="202"/>
      <c r="BW507" s="202"/>
      <c r="BX507" s="203">
        <f t="shared" si="275"/>
        <v>0</v>
      </c>
      <c r="BY507" s="202"/>
      <c r="BZ507" s="202"/>
      <c r="CA507" s="203">
        <f t="shared" si="276"/>
        <v>0</v>
      </c>
      <c r="CB507" s="202"/>
      <c r="CC507" s="202"/>
      <c r="CD507" s="203">
        <f t="shared" si="277"/>
        <v>0</v>
      </c>
      <c r="CE507" s="202"/>
      <c r="CF507" s="202"/>
      <c r="CG507" s="203">
        <f t="shared" si="278"/>
        <v>0</v>
      </c>
      <c r="CH507" s="202"/>
      <c r="CI507" s="202"/>
      <c r="CJ507" s="203">
        <f t="shared" si="279"/>
        <v>0</v>
      </c>
    </row>
    <row r="508" spans="2:88" x14ac:dyDescent="0.25">
      <c r="B508" s="180"/>
      <c r="C508" s="180"/>
      <c r="D508" s="181"/>
      <c r="E508" s="38">
        <f t="shared" si="198"/>
        <v>45016</v>
      </c>
      <c r="F508" s="186"/>
      <c r="G508" s="203"/>
      <c r="H508" s="202"/>
      <c r="I508" s="202"/>
      <c r="J508" s="203">
        <f t="shared" si="253"/>
        <v>0</v>
      </c>
      <c r="K508" s="202"/>
      <c r="L508" s="202"/>
      <c r="M508" s="203">
        <f t="shared" si="254"/>
        <v>0</v>
      </c>
      <c r="N508" s="202"/>
      <c r="O508" s="202"/>
      <c r="P508" s="203">
        <f t="shared" si="255"/>
        <v>0</v>
      </c>
      <c r="Q508" s="202"/>
      <c r="R508" s="202"/>
      <c r="S508" s="203">
        <f t="shared" si="256"/>
        <v>0</v>
      </c>
      <c r="T508" s="202"/>
      <c r="U508" s="202"/>
      <c r="V508" s="203">
        <f t="shared" si="257"/>
        <v>0</v>
      </c>
      <c r="W508" s="202"/>
      <c r="X508" s="202"/>
      <c r="Y508" s="203">
        <f t="shared" si="258"/>
        <v>0</v>
      </c>
      <c r="Z508" s="202"/>
      <c r="AA508" s="202"/>
      <c r="AB508" s="203">
        <f t="shared" si="259"/>
        <v>0</v>
      </c>
      <c r="AC508" s="202"/>
      <c r="AD508" s="202"/>
      <c r="AE508" s="203">
        <f t="shared" si="260"/>
        <v>0</v>
      </c>
      <c r="AF508" s="202"/>
      <c r="AG508" s="202"/>
      <c r="AH508" s="203">
        <f t="shared" si="261"/>
        <v>0</v>
      </c>
      <c r="AI508" s="202"/>
      <c r="AJ508" s="202"/>
      <c r="AK508" s="203">
        <f t="shared" si="262"/>
        <v>0</v>
      </c>
      <c r="AL508" s="202"/>
      <c r="AM508" s="202"/>
      <c r="AN508" s="203">
        <f t="shared" si="263"/>
        <v>0</v>
      </c>
      <c r="AO508" s="202"/>
      <c r="AP508" s="202"/>
      <c r="AQ508" s="203">
        <f t="shared" si="264"/>
        <v>0</v>
      </c>
      <c r="AR508" s="202"/>
      <c r="AS508" s="202"/>
      <c r="AT508" s="203">
        <f t="shared" si="265"/>
        <v>0</v>
      </c>
      <c r="AU508" s="202"/>
      <c r="AV508" s="202"/>
      <c r="AW508" s="203">
        <f t="shared" si="266"/>
        <v>0</v>
      </c>
      <c r="AX508" s="202"/>
      <c r="AY508" s="202"/>
      <c r="AZ508" s="203">
        <f t="shared" si="267"/>
        <v>0</v>
      </c>
      <c r="BA508" s="202"/>
      <c r="BB508" s="202"/>
      <c r="BC508" s="203">
        <f t="shared" si="268"/>
        <v>0</v>
      </c>
      <c r="BD508" s="202"/>
      <c r="BE508" s="202"/>
      <c r="BF508" s="203">
        <f t="shared" si="269"/>
        <v>0</v>
      </c>
      <c r="BG508" s="202"/>
      <c r="BH508" s="202"/>
      <c r="BI508" s="203">
        <f t="shared" si="270"/>
        <v>0</v>
      </c>
      <c r="BJ508" s="202"/>
      <c r="BK508" s="202"/>
      <c r="BL508" s="203">
        <f t="shared" si="271"/>
        <v>0</v>
      </c>
      <c r="BM508" s="202"/>
      <c r="BN508" s="202"/>
      <c r="BO508" s="203">
        <f t="shared" si="272"/>
        <v>0</v>
      </c>
      <c r="BP508" s="202"/>
      <c r="BQ508" s="202"/>
      <c r="BR508" s="203">
        <f t="shared" si="273"/>
        <v>0</v>
      </c>
      <c r="BS508" s="202"/>
      <c r="BT508" s="202"/>
      <c r="BU508" s="203">
        <f t="shared" si="274"/>
        <v>0</v>
      </c>
      <c r="BV508" s="202"/>
      <c r="BW508" s="202"/>
      <c r="BX508" s="203">
        <f t="shared" si="275"/>
        <v>0</v>
      </c>
      <c r="BY508" s="202"/>
      <c r="BZ508" s="202"/>
      <c r="CA508" s="203">
        <f t="shared" si="276"/>
        <v>0</v>
      </c>
      <c r="CB508" s="202"/>
      <c r="CC508" s="202"/>
      <c r="CD508" s="203">
        <f t="shared" si="277"/>
        <v>0</v>
      </c>
      <c r="CE508" s="202"/>
      <c r="CF508" s="202"/>
      <c r="CG508" s="203">
        <f t="shared" si="278"/>
        <v>0</v>
      </c>
      <c r="CH508" s="202"/>
      <c r="CI508" s="202"/>
      <c r="CJ508" s="203">
        <f t="shared" si="279"/>
        <v>0</v>
      </c>
    </row>
    <row r="509" spans="2:88" x14ac:dyDescent="0.25">
      <c r="B509" s="180"/>
      <c r="C509" s="180"/>
      <c r="D509" s="181"/>
      <c r="E509" s="38">
        <f t="shared" si="198"/>
        <v>45016</v>
      </c>
      <c r="F509" s="186"/>
      <c r="G509" s="203"/>
      <c r="H509" s="202"/>
      <c r="I509" s="202"/>
      <c r="J509" s="203">
        <f t="shared" si="253"/>
        <v>0</v>
      </c>
      <c r="K509" s="202"/>
      <c r="L509" s="202"/>
      <c r="M509" s="203">
        <f t="shared" si="254"/>
        <v>0</v>
      </c>
      <c r="N509" s="202"/>
      <c r="O509" s="202"/>
      <c r="P509" s="203">
        <f t="shared" si="255"/>
        <v>0</v>
      </c>
      <c r="Q509" s="202"/>
      <c r="R509" s="202"/>
      <c r="S509" s="203">
        <f t="shared" si="256"/>
        <v>0</v>
      </c>
      <c r="T509" s="202"/>
      <c r="U509" s="202"/>
      <c r="V509" s="203">
        <f t="shared" si="257"/>
        <v>0</v>
      </c>
      <c r="W509" s="202"/>
      <c r="X509" s="202"/>
      <c r="Y509" s="203">
        <f t="shared" si="258"/>
        <v>0</v>
      </c>
      <c r="Z509" s="202"/>
      <c r="AA509" s="202"/>
      <c r="AB509" s="203">
        <f t="shared" si="259"/>
        <v>0</v>
      </c>
      <c r="AC509" s="202"/>
      <c r="AD509" s="202"/>
      <c r="AE509" s="203">
        <f t="shared" si="260"/>
        <v>0</v>
      </c>
      <c r="AF509" s="202"/>
      <c r="AG509" s="202"/>
      <c r="AH509" s="203">
        <f t="shared" si="261"/>
        <v>0</v>
      </c>
      <c r="AI509" s="202"/>
      <c r="AJ509" s="202"/>
      <c r="AK509" s="203">
        <f t="shared" si="262"/>
        <v>0</v>
      </c>
      <c r="AL509" s="202"/>
      <c r="AM509" s="202"/>
      <c r="AN509" s="203">
        <f t="shared" si="263"/>
        <v>0</v>
      </c>
      <c r="AO509" s="202"/>
      <c r="AP509" s="202"/>
      <c r="AQ509" s="203">
        <f t="shared" si="264"/>
        <v>0</v>
      </c>
      <c r="AR509" s="202"/>
      <c r="AS509" s="202"/>
      <c r="AT509" s="203">
        <f t="shared" si="265"/>
        <v>0</v>
      </c>
      <c r="AU509" s="202"/>
      <c r="AV509" s="202"/>
      <c r="AW509" s="203">
        <f t="shared" si="266"/>
        <v>0</v>
      </c>
      <c r="AX509" s="202"/>
      <c r="AY509" s="202"/>
      <c r="AZ509" s="203">
        <f t="shared" si="267"/>
        <v>0</v>
      </c>
      <c r="BA509" s="202"/>
      <c r="BB509" s="202"/>
      <c r="BC509" s="203">
        <f t="shared" si="268"/>
        <v>0</v>
      </c>
      <c r="BD509" s="202"/>
      <c r="BE509" s="202"/>
      <c r="BF509" s="203">
        <f t="shared" si="269"/>
        <v>0</v>
      </c>
      <c r="BG509" s="202"/>
      <c r="BH509" s="202"/>
      <c r="BI509" s="203">
        <f t="shared" si="270"/>
        <v>0</v>
      </c>
      <c r="BJ509" s="202"/>
      <c r="BK509" s="202"/>
      <c r="BL509" s="203">
        <f t="shared" si="271"/>
        <v>0</v>
      </c>
      <c r="BM509" s="202"/>
      <c r="BN509" s="202"/>
      <c r="BO509" s="203">
        <f t="shared" si="272"/>
        <v>0</v>
      </c>
      <c r="BP509" s="202"/>
      <c r="BQ509" s="202"/>
      <c r="BR509" s="203">
        <f t="shared" si="273"/>
        <v>0</v>
      </c>
      <c r="BS509" s="202"/>
      <c r="BT509" s="202"/>
      <c r="BU509" s="203">
        <f t="shared" si="274"/>
        <v>0</v>
      </c>
      <c r="BV509" s="202"/>
      <c r="BW509" s="202"/>
      <c r="BX509" s="203">
        <f t="shared" si="275"/>
        <v>0</v>
      </c>
      <c r="BY509" s="202"/>
      <c r="BZ509" s="202"/>
      <c r="CA509" s="203">
        <f t="shared" si="276"/>
        <v>0</v>
      </c>
      <c r="CB509" s="202"/>
      <c r="CC509" s="202"/>
      <c r="CD509" s="203">
        <f t="shared" si="277"/>
        <v>0</v>
      </c>
      <c r="CE509" s="202"/>
      <c r="CF509" s="202"/>
      <c r="CG509" s="203">
        <f t="shared" si="278"/>
        <v>0</v>
      </c>
      <c r="CH509" s="202"/>
      <c r="CI509" s="202"/>
      <c r="CJ509" s="203">
        <f t="shared" si="279"/>
        <v>0</v>
      </c>
    </row>
    <row r="510" spans="2:88" x14ac:dyDescent="0.25">
      <c r="B510" s="180"/>
      <c r="C510" s="180"/>
      <c r="D510" s="181"/>
      <c r="E510" s="38">
        <f t="shared" si="198"/>
        <v>45016</v>
      </c>
      <c r="F510" s="186"/>
      <c r="G510" s="203"/>
      <c r="H510" s="202"/>
      <c r="I510" s="202"/>
      <c r="J510" s="203">
        <f t="shared" si="253"/>
        <v>0</v>
      </c>
      <c r="K510" s="202"/>
      <c r="L510" s="202"/>
      <c r="M510" s="203">
        <f t="shared" si="254"/>
        <v>0</v>
      </c>
      <c r="N510" s="202"/>
      <c r="O510" s="202"/>
      <c r="P510" s="203">
        <f t="shared" si="255"/>
        <v>0</v>
      </c>
      <c r="Q510" s="202"/>
      <c r="R510" s="202"/>
      <c r="S510" s="203">
        <f t="shared" si="256"/>
        <v>0</v>
      </c>
      <c r="T510" s="202"/>
      <c r="U510" s="202"/>
      <c r="V510" s="203">
        <f t="shared" si="257"/>
        <v>0</v>
      </c>
      <c r="W510" s="202"/>
      <c r="X510" s="202"/>
      <c r="Y510" s="203">
        <f t="shared" si="258"/>
        <v>0</v>
      </c>
      <c r="Z510" s="202"/>
      <c r="AA510" s="202"/>
      <c r="AB510" s="203">
        <f t="shared" si="259"/>
        <v>0</v>
      </c>
      <c r="AC510" s="202"/>
      <c r="AD510" s="202"/>
      <c r="AE510" s="203">
        <f t="shared" si="260"/>
        <v>0</v>
      </c>
      <c r="AF510" s="202"/>
      <c r="AG510" s="202"/>
      <c r="AH510" s="203">
        <f t="shared" si="261"/>
        <v>0</v>
      </c>
      <c r="AI510" s="202"/>
      <c r="AJ510" s="202"/>
      <c r="AK510" s="203">
        <f t="shared" si="262"/>
        <v>0</v>
      </c>
      <c r="AL510" s="202"/>
      <c r="AM510" s="202"/>
      <c r="AN510" s="203">
        <f t="shared" si="263"/>
        <v>0</v>
      </c>
      <c r="AO510" s="202"/>
      <c r="AP510" s="202"/>
      <c r="AQ510" s="203">
        <f t="shared" si="264"/>
        <v>0</v>
      </c>
      <c r="AR510" s="202"/>
      <c r="AS510" s="202"/>
      <c r="AT510" s="203">
        <f t="shared" si="265"/>
        <v>0</v>
      </c>
      <c r="AU510" s="202"/>
      <c r="AV510" s="202"/>
      <c r="AW510" s="203">
        <f t="shared" si="266"/>
        <v>0</v>
      </c>
      <c r="AX510" s="202"/>
      <c r="AY510" s="202"/>
      <c r="AZ510" s="203">
        <f t="shared" si="267"/>
        <v>0</v>
      </c>
      <c r="BA510" s="202"/>
      <c r="BB510" s="202"/>
      <c r="BC510" s="203">
        <f t="shared" si="268"/>
        <v>0</v>
      </c>
      <c r="BD510" s="202"/>
      <c r="BE510" s="202"/>
      <c r="BF510" s="203">
        <f t="shared" si="269"/>
        <v>0</v>
      </c>
      <c r="BG510" s="202"/>
      <c r="BH510" s="202"/>
      <c r="BI510" s="203">
        <f t="shared" si="270"/>
        <v>0</v>
      </c>
      <c r="BJ510" s="202"/>
      <c r="BK510" s="202"/>
      <c r="BL510" s="203">
        <f t="shared" si="271"/>
        <v>0</v>
      </c>
      <c r="BM510" s="202"/>
      <c r="BN510" s="202"/>
      <c r="BO510" s="203">
        <f t="shared" si="272"/>
        <v>0</v>
      </c>
      <c r="BP510" s="202"/>
      <c r="BQ510" s="202"/>
      <c r="BR510" s="203">
        <f t="shared" si="273"/>
        <v>0</v>
      </c>
      <c r="BS510" s="202"/>
      <c r="BT510" s="202"/>
      <c r="BU510" s="203">
        <f t="shared" si="274"/>
        <v>0</v>
      </c>
      <c r="BV510" s="202"/>
      <c r="BW510" s="202"/>
      <c r="BX510" s="203">
        <f t="shared" si="275"/>
        <v>0</v>
      </c>
      <c r="BY510" s="202"/>
      <c r="BZ510" s="202"/>
      <c r="CA510" s="203">
        <f t="shared" si="276"/>
        <v>0</v>
      </c>
      <c r="CB510" s="202"/>
      <c r="CC510" s="202"/>
      <c r="CD510" s="203">
        <f t="shared" si="277"/>
        <v>0</v>
      </c>
      <c r="CE510" s="202"/>
      <c r="CF510" s="202"/>
      <c r="CG510" s="203">
        <f t="shared" si="278"/>
        <v>0</v>
      </c>
      <c r="CH510" s="202"/>
      <c r="CI510" s="202"/>
      <c r="CJ510" s="203">
        <f t="shared" si="279"/>
        <v>0</v>
      </c>
    </row>
    <row r="511" spans="2:88" x14ac:dyDescent="0.25">
      <c r="B511" s="180"/>
      <c r="C511" s="180"/>
      <c r="D511" s="181"/>
      <c r="E511" s="38">
        <f t="shared" si="198"/>
        <v>45016</v>
      </c>
      <c r="F511" s="186"/>
      <c r="G511" s="203"/>
      <c r="H511" s="202"/>
      <c r="I511" s="202"/>
      <c r="J511" s="203">
        <f t="shared" si="253"/>
        <v>0</v>
      </c>
      <c r="K511" s="202"/>
      <c r="L511" s="202"/>
      <c r="M511" s="203">
        <f t="shared" si="254"/>
        <v>0</v>
      </c>
      <c r="N511" s="202"/>
      <c r="O511" s="202"/>
      <c r="P511" s="203">
        <f t="shared" si="255"/>
        <v>0</v>
      </c>
      <c r="Q511" s="202"/>
      <c r="R511" s="202"/>
      <c r="S511" s="203">
        <f t="shared" si="256"/>
        <v>0</v>
      </c>
      <c r="T511" s="202"/>
      <c r="U511" s="202"/>
      <c r="V511" s="203">
        <f t="shared" si="257"/>
        <v>0</v>
      </c>
      <c r="W511" s="202"/>
      <c r="X511" s="202"/>
      <c r="Y511" s="203">
        <f t="shared" si="258"/>
        <v>0</v>
      </c>
      <c r="Z511" s="202"/>
      <c r="AA511" s="202"/>
      <c r="AB511" s="203">
        <f t="shared" si="259"/>
        <v>0</v>
      </c>
      <c r="AC511" s="202"/>
      <c r="AD511" s="202"/>
      <c r="AE511" s="203">
        <f t="shared" si="260"/>
        <v>0</v>
      </c>
      <c r="AF511" s="202"/>
      <c r="AG511" s="202"/>
      <c r="AH511" s="203">
        <f t="shared" si="261"/>
        <v>0</v>
      </c>
      <c r="AI511" s="202"/>
      <c r="AJ511" s="202"/>
      <c r="AK511" s="203">
        <f t="shared" si="262"/>
        <v>0</v>
      </c>
      <c r="AL511" s="202"/>
      <c r="AM511" s="202"/>
      <c r="AN511" s="203">
        <f t="shared" si="263"/>
        <v>0</v>
      </c>
      <c r="AO511" s="202"/>
      <c r="AP511" s="202"/>
      <c r="AQ511" s="203">
        <f t="shared" si="264"/>
        <v>0</v>
      </c>
      <c r="AR511" s="202"/>
      <c r="AS511" s="202"/>
      <c r="AT511" s="203">
        <f t="shared" si="265"/>
        <v>0</v>
      </c>
      <c r="AU511" s="202"/>
      <c r="AV511" s="202"/>
      <c r="AW511" s="203">
        <f t="shared" si="266"/>
        <v>0</v>
      </c>
      <c r="AX511" s="202"/>
      <c r="AY511" s="202"/>
      <c r="AZ511" s="203">
        <f t="shared" si="267"/>
        <v>0</v>
      </c>
      <c r="BA511" s="202"/>
      <c r="BB511" s="202"/>
      <c r="BC511" s="203">
        <f t="shared" si="268"/>
        <v>0</v>
      </c>
      <c r="BD511" s="202"/>
      <c r="BE511" s="202"/>
      <c r="BF511" s="203">
        <f t="shared" si="269"/>
        <v>0</v>
      </c>
      <c r="BG511" s="202"/>
      <c r="BH511" s="202"/>
      <c r="BI511" s="203">
        <f t="shared" si="270"/>
        <v>0</v>
      </c>
      <c r="BJ511" s="202"/>
      <c r="BK511" s="202"/>
      <c r="BL511" s="203">
        <f t="shared" si="271"/>
        <v>0</v>
      </c>
      <c r="BM511" s="202"/>
      <c r="BN511" s="202"/>
      <c r="BO511" s="203">
        <f t="shared" si="272"/>
        <v>0</v>
      </c>
      <c r="BP511" s="202"/>
      <c r="BQ511" s="202"/>
      <c r="BR511" s="203">
        <f t="shared" si="273"/>
        <v>0</v>
      </c>
      <c r="BS511" s="202"/>
      <c r="BT511" s="202"/>
      <c r="BU511" s="203">
        <f t="shared" si="274"/>
        <v>0</v>
      </c>
      <c r="BV511" s="202"/>
      <c r="BW511" s="202"/>
      <c r="BX511" s="203">
        <f t="shared" si="275"/>
        <v>0</v>
      </c>
      <c r="BY511" s="202"/>
      <c r="BZ511" s="202"/>
      <c r="CA511" s="203">
        <f t="shared" si="276"/>
        <v>0</v>
      </c>
      <c r="CB511" s="202"/>
      <c r="CC511" s="202"/>
      <c r="CD511" s="203">
        <f t="shared" si="277"/>
        <v>0</v>
      </c>
      <c r="CE511" s="202"/>
      <c r="CF511" s="202"/>
      <c r="CG511" s="203">
        <f t="shared" si="278"/>
        <v>0</v>
      </c>
      <c r="CH511" s="202"/>
      <c r="CI511" s="202"/>
      <c r="CJ511" s="203">
        <f t="shared" si="279"/>
        <v>0</v>
      </c>
    </row>
    <row r="512" spans="2:88" x14ac:dyDescent="0.25">
      <c r="B512" s="180"/>
      <c r="C512" s="180"/>
      <c r="D512" s="181"/>
      <c r="E512" s="38">
        <f t="shared" si="198"/>
        <v>45016</v>
      </c>
      <c r="F512" s="186"/>
      <c r="G512" s="203"/>
      <c r="H512" s="202"/>
      <c r="I512" s="202"/>
      <c r="J512" s="203">
        <f t="shared" si="253"/>
        <v>0</v>
      </c>
      <c r="K512" s="202"/>
      <c r="L512" s="202"/>
      <c r="M512" s="203">
        <f t="shared" si="254"/>
        <v>0</v>
      </c>
      <c r="N512" s="202"/>
      <c r="O512" s="202"/>
      <c r="P512" s="203">
        <f t="shared" si="255"/>
        <v>0</v>
      </c>
      <c r="Q512" s="202"/>
      <c r="R512" s="202"/>
      <c r="S512" s="203">
        <f t="shared" si="256"/>
        <v>0</v>
      </c>
      <c r="T512" s="202"/>
      <c r="U512" s="202"/>
      <c r="V512" s="203">
        <f t="shared" si="257"/>
        <v>0</v>
      </c>
      <c r="W512" s="202"/>
      <c r="X512" s="202"/>
      <c r="Y512" s="203">
        <f t="shared" si="258"/>
        <v>0</v>
      </c>
      <c r="Z512" s="202"/>
      <c r="AA512" s="202"/>
      <c r="AB512" s="203">
        <f t="shared" si="259"/>
        <v>0</v>
      </c>
      <c r="AC512" s="202"/>
      <c r="AD512" s="202"/>
      <c r="AE512" s="203">
        <f t="shared" si="260"/>
        <v>0</v>
      </c>
      <c r="AF512" s="202"/>
      <c r="AG512" s="202"/>
      <c r="AH512" s="203">
        <f t="shared" si="261"/>
        <v>0</v>
      </c>
      <c r="AI512" s="202"/>
      <c r="AJ512" s="202"/>
      <c r="AK512" s="203">
        <f t="shared" si="262"/>
        <v>0</v>
      </c>
      <c r="AL512" s="202"/>
      <c r="AM512" s="202"/>
      <c r="AN512" s="203">
        <f t="shared" si="263"/>
        <v>0</v>
      </c>
      <c r="AO512" s="202"/>
      <c r="AP512" s="202"/>
      <c r="AQ512" s="203">
        <f t="shared" si="264"/>
        <v>0</v>
      </c>
      <c r="AR512" s="202"/>
      <c r="AS512" s="202"/>
      <c r="AT512" s="203">
        <f t="shared" si="265"/>
        <v>0</v>
      </c>
      <c r="AU512" s="202"/>
      <c r="AV512" s="202"/>
      <c r="AW512" s="203">
        <f t="shared" si="266"/>
        <v>0</v>
      </c>
      <c r="AX512" s="202"/>
      <c r="AY512" s="202"/>
      <c r="AZ512" s="203">
        <f t="shared" si="267"/>
        <v>0</v>
      </c>
      <c r="BA512" s="202"/>
      <c r="BB512" s="202"/>
      <c r="BC512" s="203">
        <f t="shared" si="268"/>
        <v>0</v>
      </c>
      <c r="BD512" s="202"/>
      <c r="BE512" s="202"/>
      <c r="BF512" s="203">
        <f t="shared" si="269"/>
        <v>0</v>
      </c>
      <c r="BG512" s="202"/>
      <c r="BH512" s="202"/>
      <c r="BI512" s="203">
        <f t="shared" si="270"/>
        <v>0</v>
      </c>
      <c r="BJ512" s="202"/>
      <c r="BK512" s="202"/>
      <c r="BL512" s="203">
        <f t="shared" si="271"/>
        <v>0</v>
      </c>
      <c r="BM512" s="202"/>
      <c r="BN512" s="202"/>
      <c r="BO512" s="203">
        <f t="shared" si="272"/>
        <v>0</v>
      </c>
      <c r="BP512" s="202"/>
      <c r="BQ512" s="202"/>
      <c r="BR512" s="203">
        <f t="shared" si="273"/>
        <v>0</v>
      </c>
      <c r="BS512" s="202"/>
      <c r="BT512" s="202"/>
      <c r="BU512" s="203">
        <f t="shared" si="274"/>
        <v>0</v>
      </c>
      <c r="BV512" s="202"/>
      <c r="BW512" s="202"/>
      <c r="BX512" s="203">
        <f t="shared" si="275"/>
        <v>0</v>
      </c>
      <c r="BY512" s="202"/>
      <c r="BZ512" s="202"/>
      <c r="CA512" s="203">
        <f t="shared" si="276"/>
        <v>0</v>
      </c>
      <c r="CB512" s="202"/>
      <c r="CC512" s="202"/>
      <c r="CD512" s="203">
        <f t="shared" si="277"/>
        <v>0</v>
      </c>
      <c r="CE512" s="202"/>
      <c r="CF512" s="202"/>
      <c r="CG512" s="203">
        <f t="shared" si="278"/>
        <v>0</v>
      </c>
      <c r="CH512" s="202"/>
      <c r="CI512" s="202"/>
      <c r="CJ512" s="203">
        <f t="shared" si="279"/>
        <v>0</v>
      </c>
    </row>
    <row r="513" spans="2:88" x14ac:dyDescent="0.25">
      <c r="B513" s="180"/>
      <c r="C513" s="180"/>
      <c r="D513" s="181"/>
      <c r="E513" s="38">
        <f t="shared" si="198"/>
        <v>45016</v>
      </c>
      <c r="F513" s="186"/>
      <c r="G513" s="203"/>
      <c r="H513" s="202"/>
      <c r="I513" s="202"/>
      <c r="J513" s="203">
        <f t="shared" si="253"/>
        <v>0</v>
      </c>
      <c r="K513" s="202"/>
      <c r="L513" s="202"/>
      <c r="M513" s="203">
        <f t="shared" si="254"/>
        <v>0</v>
      </c>
      <c r="N513" s="202"/>
      <c r="O513" s="202"/>
      <c r="P513" s="203">
        <f t="shared" si="255"/>
        <v>0</v>
      </c>
      <c r="Q513" s="202"/>
      <c r="R513" s="202"/>
      <c r="S513" s="203">
        <f t="shared" si="256"/>
        <v>0</v>
      </c>
      <c r="T513" s="202"/>
      <c r="U513" s="202"/>
      <c r="V513" s="203">
        <f t="shared" si="257"/>
        <v>0</v>
      </c>
      <c r="W513" s="202"/>
      <c r="X513" s="202"/>
      <c r="Y513" s="203">
        <f t="shared" si="258"/>
        <v>0</v>
      </c>
      <c r="Z513" s="202"/>
      <c r="AA513" s="202"/>
      <c r="AB513" s="203">
        <f t="shared" si="259"/>
        <v>0</v>
      </c>
      <c r="AC513" s="202"/>
      <c r="AD513" s="202"/>
      <c r="AE513" s="203">
        <f t="shared" si="260"/>
        <v>0</v>
      </c>
      <c r="AF513" s="202"/>
      <c r="AG513" s="202"/>
      <c r="AH513" s="203">
        <f t="shared" si="261"/>
        <v>0</v>
      </c>
      <c r="AI513" s="202"/>
      <c r="AJ513" s="202"/>
      <c r="AK513" s="203">
        <f t="shared" si="262"/>
        <v>0</v>
      </c>
      <c r="AL513" s="202"/>
      <c r="AM513" s="202"/>
      <c r="AN513" s="203">
        <f t="shared" si="263"/>
        <v>0</v>
      </c>
      <c r="AO513" s="202"/>
      <c r="AP513" s="202"/>
      <c r="AQ513" s="203">
        <f t="shared" si="264"/>
        <v>0</v>
      </c>
      <c r="AR513" s="202"/>
      <c r="AS513" s="202"/>
      <c r="AT513" s="203">
        <f t="shared" si="265"/>
        <v>0</v>
      </c>
      <c r="AU513" s="202"/>
      <c r="AV513" s="202"/>
      <c r="AW513" s="203">
        <f t="shared" si="266"/>
        <v>0</v>
      </c>
      <c r="AX513" s="202"/>
      <c r="AY513" s="202"/>
      <c r="AZ513" s="203">
        <f t="shared" si="267"/>
        <v>0</v>
      </c>
      <c r="BA513" s="202"/>
      <c r="BB513" s="202"/>
      <c r="BC513" s="203">
        <f t="shared" si="268"/>
        <v>0</v>
      </c>
      <c r="BD513" s="202"/>
      <c r="BE513" s="202"/>
      <c r="BF513" s="203">
        <f t="shared" si="269"/>
        <v>0</v>
      </c>
      <c r="BG513" s="202"/>
      <c r="BH513" s="202"/>
      <c r="BI513" s="203">
        <f t="shared" si="270"/>
        <v>0</v>
      </c>
      <c r="BJ513" s="202"/>
      <c r="BK513" s="202"/>
      <c r="BL513" s="203">
        <f t="shared" si="271"/>
        <v>0</v>
      </c>
      <c r="BM513" s="202"/>
      <c r="BN513" s="202"/>
      <c r="BO513" s="203">
        <f t="shared" si="272"/>
        <v>0</v>
      </c>
      <c r="BP513" s="202"/>
      <c r="BQ513" s="202"/>
      <c r="BR513" s="203">
        <f t="shared" si="273"/>
        <v>0</v>
      </c>
      <c r="BS513" s="202"/>
      <c r="BT513" s="202"/>
      <c r="BU513" s="203">
        <f t="shared" si="274"/>
        <v>0</v>
      </c>
      <c r="BV513" s="202"/>
      <c r="BW513" s="202"/>
      <c r="BX513" s="203">
        <f t="shared" si="275"/>
        <v>0</v>
      </c>
      <c r="BY513" s="202"/>
      <c r="BZ513" s="202"/>
      <c r="CA513" s="203">
        <f t="shared" si="276"/>
        <v>0</v>
      </c>
      <c r="CB513" s="202"/>
      <c r="CC513" s="202"/>
      <c r="CD513" s="203">
        <f t="shared" si="277"/>
        <v>0</v>
      </c>
      <c r="CE513" s="202"/>
      <c r="CF513" s="202"/>
      <c r="CG513" s="203">
        <f t="shared" si="278"/>
        <v>0</v>
      </c>
      <c r="CH513" s="202"/>
      <c r="CI513" s="202"/>
      <c r="CJ513" s="203">
        <f t="shared" si="279"/>
        <v>0</v>
      </c>
    </row>
    <row r="514" spans="2:88" x14ac:dyDescent="0.25">
      <c r="B514" s="180"/>
      <c r="C514" s="180"/>
      <c r="D514" s="181"/>
      <c r="E514" s="38">
        <f t="shared" si="198"/>
        <v>45016</v>
      </c>
      <c r="F514" s="186"/>
      <c r="G514" s="203"/>
      <c r="H514" s="202"/>
      <c r="I514" s="202"/>
      <c r="J514" s="203">
        <f t="shared" si="253"/>
        <v>0</v>
      </c>
      <c r="K514" s="202"/>
      <c r="L514" s="202"/>
      <c r="M514" s="203">
        <f t="shared" si="254"/>
        <v>0</v>
      </c>
      <c r="N514" s="202"/>
      <c r="O514" s="202"/>
      <c r="P514" s="203">
        <f t="shared" si="255"/>
        <v>0</v>
      </c>
      <c r="Q514" s="202"/>
      <c r="R514" s="202"/>
      <c r="S514" s="203">
        <f t="shared" si="256"/>
        <v>0</v>
      </c>
      <c r="T514" s="202"/>
      <c r="U514" s="202"/>
      <c r="V514" s="203">
        <f t="shared" si="257"/>
        <v>0</v>
      </c>
      <c r="W514" s="202"/>
      <c r="X514" s="202"/>
      <c r="Y514" s="203">
        <f t="shared" si="258"/>
        <v>0</v>
      </c>
      <c r="Z514" s="202"/>
      <c r="AA514" s="202"/>
      <c r="AB514" s="203">
        <f t="shared" si="259"/>
        <v>0</v>
      </c>
      <c r="AC514" s="202"/>
      <c r="AD514" s="202"/>
      <c r="AE514" s="203">
        <f t="shared" si="260"/>
        <v>0</v>
      </c>
      <c r="AF514" s="202"/>
      <c r="AG514" s="202"/>
      <c r="AH514" s="203">
        <f t="shared" si="261"/>
        <v>0</v>
      </c>
      <c r="AI514" s="202"/>
      <c r="AJ514" s="202"/>
      <c r="AK514" s="203">
        <f t="shared" si="262"/>
        <v>0</v>
      </c>
      <c r="AL514" s="202"/>
      <c r="AM514" s="202"/>
      <c r="AN514" s="203">
        <f t="shared" si="263"/>
        <v>0</v>
      </c>
      <c r="AO514" s="202"/>
      <c r="AP514" s="202"/>
      <c r="AQ514" s="203">
        <f t="shared" si="264"/>
        <v>0</v>
      </c>
      <c r="AR514" s="202"/>
      <c r="AS514" s="202"/>
      <c r="AT514" s="203">
        <f t="shared" si="265"/>
        <v>0</v>
      </c>
      <c r="AU514" s="202"/>
      <c r="AV514" s="202"/>
      <c r="AW514" s="203">
        <f t="shared" si="266"/>
        <v>0</v>
      </c>
      <c r="AX514" s="202"/>
      <c r="AY514" s="202"/>
      <c r="AZ514" s="203">
        <f t="shared" si="267"/>
        <v>0</v>
      </c>
      <c r="BA514" s="202"/>
      <c r="BB514" s="202"/>
      <c r="BC514" s="203">
        <f t="shared" si="268"/>
        <v>0</v>
      </c>
      <c r="BD514" s="202"/>
      <c r="BE514" s="202"/>
      <c r="BF514" s="203">
        <f t="shared" si="269"/>
        <v>0</v>
      </c>
      <c r="BG514" s="202"/>
      <c r="BH514" s="202"/>
      <c r="BI514" s="203">
        <f t="shared" si="270"/>
        <v>0</v>
      </c>
      <c r="BJ514" s="202"/>
      <c r="BK514" s="202"/>
      <c r="BL514" s="203">
        <f t="shared" si="271"/>
        <v>0</v>
      </c>
      <c r="BM514" s="202"/>
      <c r="BN514" s="202"/>
      <c r="BO514" s="203">
        <f t="shared" si="272"/>
        <v>0</v>
      </c>
      <c r="BP514" s="202"/>
      <c r="BQ514" s="202"/>
      <c r="BR514" s="203">
        <f t="shared" si="273"/>
        <v>0</v>
      </c>
      <c r="BS514" s="202"/>
      <c r="BT514" s="202"/>
      <c r="BU514" s="203">
        <f t="shared" si="274"/>
        <v>0</v>
      </c>
      <c r="BV514" s="202"/>
      <c r="BW514" s="202"/>
      <c r="BX514" s="203">
        <f t="shared" si="275"/>
        <v>0</v>
      </c>
      <c r="BY514" s="202"/>
      <c r="BZ514" s="202"/>
      <c r="CA514" s="203">
        <f t="shared" si="276"/>
        <v>0</v>
      </c>
      <c r="CB514" s="202"/>
      <c r="CC514" s="202"/>
      <c r="CD514" s="203">
        <f t="shared" si="277"/>
        <v>0</v>
      </c>
      <c r="CE514" s="202"/>
      <c r="CF514" s="202"/>
      <c r="CG514" s="203">
        <f t="shared" si="278"/>
        <v>0</v>
      </c>
      <c r="CH514" s="202"/>
      <c r="CI514" s="202"/>
      <c r="CJ514" s="203">
        <f t="shared" si="279"/>
        <v>0</v>
      </c>
    </row>
    <row r="515" spans="2:88" x14ac:dyDescent="0.25">
      <c r="B515" s="180"/>
      <c r="C515" s="180"/>
      <c r="D515" s="181"/>
      <c r="E515" s="38">
        <f t="shared" si="198"/>
        <v>45016</v>
      </c>
      <c r="F515" s="186"/>
      <c r="G515" s="203"/>
      <c r="H515" s="202"/>
      <c r="I515" s="202"/>
      <c r="J515" s="203">
        <f t="shared" si="253"/>
        <v>0</v>
      </c>
      <c r="K515" s="202"/>
      <c r="L515" s="202"/>
      <c r="M515" s="203">
        <f t="shared" si="254"/>
        <v>0</v>
      </c>
      <c r="N515" s="202"/>
      <c r="O515" s="202"/>
      <c r="P515" s="203">
        <f t="shared" si="255"/>
        <v>0</v>
      </c>
      <c r="Q515" s="202"/>
      <c r="R515" s="202"/>
      <c r="S515" s="203">
        <f t="shared" si="256"/>
        <v>0</v>
      </c>
      <c r="T515" s="202"/>
      <c r="U515" s="202"/>
      <c r="V515" s="203">
        <f t="shared" si="257"/>
        <v>0</v>
      </c>
      <c r="W515" s="202"/>
      <c r="X515" s="202"/>
      <c r="Y515" s="203">
        <f t="shared" si="258"/>
        <v>0</v>
      </c>
      <c r="Z515" s="202"/>
      <c r="AA515" s="202"/>
      <c r="AB515" s="203">
        <f t="shared" si="259"/>
        <v>0</v>
      </c>
      <c r="AC515" s="202"/>
      <c r="AD515" s="202"/>
      <c r="AE515" s="203">
        <f t="shared" si="260"/>
        <v>0</v>
      </c>
      <c r="AF515" s="202"/>
      <c r="AG515" s="202"/>
      <c r="AH515" s="203">
        <f t="shared" si="261"/>
        <v>0</v>
      </c>
      <c r="AI515" s="202"/>
      <c r="AJ515" s="202"/>
      <c r="AK515" s="203">
        <f t="shared" si="262"/>
        <v>0</v>
      </c>
      <c r="AL515" s="202"/>
      <c r="AM515" s="202"/>
      <c r="AN515" s="203">
        <f t="shared" si="263"/>
        <v>0</v>
      </c>
      <c r="AO515" s="202"/>
      <c r="AP515" s="202"/>
      <c r="AQ515" s="203">
        <f t="shared" si="264"/>
        <v>0</v>
      </c>
      <c r="AR515" s="202"/>
      <c r="AS515" s="202"/>
      <c r="AT515" s="203">
        <f t="shared" si="265"/>
        <v>0</v>
      </c>
      <c r="AU515" s="202"/>
      <c r="AV515" s="202"/>
      <c r="AW515" s="203">
        <f t="shared" si="266"/>
        <v>0</v>
      </c>
      <c r="AX515" s="202"/>
      <c r="AY515" s="202"/>
      <c r="AZ515" s="203">
        <f t="shared" si="267"/>
        <v>0</v>
      </c>
      <c r="BA515" s="202"/>
      <c r="BB515" s="202"/>
      <c r="BC515" s="203">
        <f t="shared" si="268"/>
        <v>0</v>
      </c>
      <c r="BD515" s="202"/>
      <c r="BE515" s="202"/>
      <c r="BF515" s="203">
        <f t="shared" si="269"/>
        <v>0</v>
      </c>
      <c r="BG515" s="202"/>
      <c r="BH515" s="202"/>
      <c r="BI515" s="203">
        <f t="shared" si="270"/>
        <v>0</v>
      </c>
      <c r="BJ515" s="202"/>
      <c r="BK515" s="202"/>
      <c r="BL515" s="203">
        <f t="shared" si="271"/>
        <v>0</v>
      </c>
      <c r="BM515" s="202"/>
      <c r="BN515" s="202"/>
      <c r="BO515" s="203">
        <f t="shared" si="272"/>
        <v>0</v>
      </c>
      <c r="BP515" s="202"/>
      <c r="BQ515" s="202"/>
      <c r="BR515" s="203">
        <f t="shared" si="273"/>
        <v>0</v>
      </c>
      <c r="BS515" s="202"/>
      <c r="BT515" s="202"/>
      <c r="BU515" s="203">
        <f t="shared" si="274"/>
        <v>0</v>
      </c>
      <c r="BV515" s="202"/>
      <c r="BW515" s="202"/>
      <c r="BX515" s="203">
        <f t="shared" si="275"/>
        <v>0</v>
      </c>
      <c r="BY515" s="202"/>
      <c r="BZ515" s="202"/>
      <c r="CA515" s="203">
        <f t="shared" si="276"/>
        <v>0</v>
      </c>
      <c r="CB515" s="202"/>
      <c r="CC515" s="202"/>
      <c r="CD515" s="203">
        <f t="shared" si="277"/>
        <v>0</v>
      </c>
      <c r="CE515" s="202"/>
      <c r="CF515" s="202"/>
      <c r="CG515" s="203">
        <f t="shared" si="278"/>
        <v>0</v>
      </c>
      <c r="CH515" s="202"/>
      <c r="CI515" s="202"/>
      <c r="CJ515" s="203">
        <f t="shared" si="279"/>
        <v>0</v>
      </c>
    </row>
    <row r="516" spans="2:88" x14ac:dyDescent="0.25">
      <c r="B516" s="180"/>
      <c r="C516" s="180"/>
      <c r="D516" s="181"/>
      <c r="E516" s="38">
        <f t="shared" si="198"/>
        <v>45016</v>
      </c>
      <c r="F516" s="186"/>
      <c r="G516" s="203"/>
      <c r="H516" s="202"/>
      <c r="I516" s="202"/>
      <c r="J516" s="203">
        <f t="shared" si="253"/>
        <v>0</v>
      </c>
      <c r="K516" s="202"/>
      <c r="L516" s="202"/>
      <c r="M516" s="203">
        <f t="shared" si="254"/>
        <v>0</v>
      </c>
      <c r="N516" s="202"/>
      <c r="O516" s="202"/>
      <c r="P516" s="203">
        <f t="shared" si="255"/>
        <v>0</v>
      </c>
      <c r="Q516" s="202"/>
      <c r="R516" s="202"/>
      <c r="S516" s="203">
        <f t="shared" si="256"/>
        <v>0</v>
      </c>
      <c r="T516" s="202"/>
      <c r="U516" s="202"/>
      <c r="V516" s="203">
        <f t="shared" si="257"/>
        <v>0</v>
      </c>
      <c r="W516" s="202"/>
      <c r="X516" s="202"/>
      <c r="Y516" s="203">
        <f t="shared" si="258"/>
        <v>0</v>
      </c>
      <c r="Z516" s="202"/>
      <c r="AA516" s="202"/>
      <c r="AB516" s="203">
        <f t="shared" si="259"/>
        <v>0</v>
      </c>
      <c r="AC516" s="202"/>
      <c r="AD516" s="202"/>
      <c r="AE516" s="203">
        <f t="shared" si="260"/>
        <v>0</v>
      </c>
      <c r="AF516" s="202"/>
      <c r="AG516" s="202"/>
      <c r="AH516" s="203">
        <f t="shared" si="261"/>
        <v>0</v>
      </c>
      <c r="AI516" s="202"/>
      <c r="AJ516" s="202"/>
      <c r="AK516" s="203">
        <f t="shared" si="262"/>
        <v>0</v>
      </c>
      <c r="AL516" s="202"/>
      <c r="AM516" s="202"/>
      <c r="AN516" s="203">
        <f t="shared" si="263"/>
        <v>0</v>
      </c>
      <c r="AO516" s="202"/>
      <c r="AP516" s="202"/>
      <c r="AQ516" s="203">
        <f t="shared" si="264"/>
        <v>0</v>
      </c>
      <c r="AR516" s="202"/>
      <c r="AS516" s="202"/>
      <c r="AT516" s="203">
        <f t="shared" si="265"/>
        <v>0</v>
      </c>
      <c r="AU516" s="202"/>
      <c r="AV516" s="202"/>
      <c r="AW516" s="203">
        <f t="shared" si="266"/>
        <v>0</v>
      </c>
      <c r="AX516" s="202"/>
      <c r="AY516" s="202"/>
      <c r="AZ516" s="203">
        <f t="shared" si="267"/>
        <v>0</v>
      </c>
      <c r="BA516" s="202"/>
      <c r="BB516" s="202"/>
      <c r="BC516" s="203">
        <f t="shared" si="268"/>
        <v>0</v>
      </c>
      <c r="BD516" s="202"/>
      <c r="BE516" s="202"/>
      <c r="BF516" s="203">
        <f t="shared" si="269"/>
        <v>0</v>
      </c>
      <c r="BG516" s="202"/>
      <c r="BH516" s="202"/>
      <c r="BI516" s="203">
        <f t="shared" si="270"/>
        <v>0</v>
      </c>
      <c r="BJ516" s="202"/>
      <c r="BK516" s="202"/>
      <c r="BL516" s="203">
        <f t="shared" si="271"/>
        <v>0</v>
      </c>
      <c r="BM516" s="202"/>
      <c r="BN516" s="202"/>
      <c r="BO516" s="203">
        <f t="shared" si="272"/>
        <v>0</v>
      </c>
      <c r="BP516" s="202"/>
      <c r="BQ516" s="202"/>
      <c r="BR516" s="203">
        <f t="shared" si="273"/>
        <v>0</v>
      </c>
      <c r="BS516" s="202"/>
      <c r="BT516" s="202"/>
      <c r="BU516" s="203">
        <f t="shared" si="274"/>
        <v>0</v>
      </c>
      <c r="BV516" s="202"/>
      <c r="BW516" s="202"/>
      <c r="BX516" s="203">
        <f t="shared" si="275"/>
        <v>0</v>
      </c>
      <c r="BY516" s="202"/>
      <c r="BZ516" s="202"/>
      <c r="CA516" s="203">
        <f t="shared" si="276"/>
        <v>0</v>
      </c>
      <c r="CB516" s="202"/>
      <c r="CC516" s="202"/>
      <c r="CD516" s="203">
        <f t="shared" si="277"/>
        <v>0</v>
      </c>
      <c r="CE516" s="202"/>
      <c r="CF516" s="202"/>
      <c r="CG516" s="203">
        <f t="shared" si="278"/>
        <v>0</v>
      </c>
      <c r="CH516" s="202"/>
      <c r="CI516" s="202"/>
      <c r="CJ516" s="203">
        <f t="shared" si="279"/>
        <v>0</v>
      </c>
    </row>
    <row r="517" spans="2:88" x14ac:dyDescent="0.25">
      <c r="B517" s="180"/>
      <c r="C517" s="180"/>
      <c r="D517" s="181"/>
      <c r="E517" s="38">
        <f t="shared" si="198"/>
        <v>45016</v>
      </c>
      <c r="F517" s="186"/>
      <c r="G517" s="203"/>
      <c r="H517" s="202"/>
      <c r="I517" s="202"/>
      <c r="J517" s="203">
        <f t="shared" si="253"/>
        <v>0</v>
      </c>
      <c r="K517" s="202"/>
      <c r="L517" s="202"/>
      <c r="M517" s="203">
        <f t="shared" si="254"/>
        <v>0</v>
      </c>
      <c r="N517" s="202"/>
      <c r="O517" s="202"/>
      <c r="P517" s="203">
        <f t="shared" si="255"/>
        <v>0</v>
      </c>
      <c r="Q517" s="202"/>
      <c r="R517" s="202"/>
      <c r="S517" s="203">
        <f t="shared" si="256"/>
        <v>0</v>
      </c>
      <c r="T517" s="202"/>
      <c r="U517" s="202"/>
      <c r="V517" s="203">
        <f t="shared" si="257"/>
        <v>0</v>
      </c>
      <c r="W517" s="202"/>
      <c r="X517" s="202"/>
      <c r="Y517" s="203">
        <f t="shared" si="258"/>
        <v>0</v>
      </c>
      <c r="Z517" s="202"/>
      <c r="AA517" s="202"/>
      <c r="AB517" s="203">
        <f t="shared" si="259"/>
        <v>0</v>
      </c>
      <c r="AC517" s="202"/>
      <c r="AD517" s="202"/>
      <c r="AE517" s="203">
        <f t="shared" si="260"/>
        <v>0</v>
      </c>
      <c r="AF517" s="202"/>
      <c r="AG517" s="202"/>
      <c r="AH517" s="203">
        <f t="shared" si="261"/>
        <v>0</v>
      </c>
      <c r="AI517" s="202"/>
      <c r="AJ517" s="202"/>
      <c r="AK517" s="203">
        <f t="shared" si="262"/>
        <v>0</v>
      </c>
      <c r="AL517" s="202"/>
      <c r="AM517" s="202"/>
      <c r="AN517" s="203">
        <f t="shared" si="263"/>
        <v>0</v>
      </c>
      <c r="AO517" s="202"/>
      <c r="AP517" s="202"/>
      <c r="AQ517" s="203">
        <f t="shared" si="264"/>
        <v>0</v>
      </c>
      <c r="AR517" s="202"/>
      <c r="AS517" s="202"/>
      <c r="AT517" s="203">
        <f t="shared" si="265"/>
        <v>0</v>
      </c>
      <c r="AU517" s="202"/>
      <c r="AV517" s="202"/>
      <c r="AW517" s="203">
        <f t="shared" si="266"/>
        <v>0</v>
      </c>
      <c r="AX517" s="202"/>
      <c r="AY517" s="202"/>
      <c r="AZ517" s="203">
        <f t="shared" si="267"/>
        <v>0</v>
      </c>
      <c r="BA517" s="202"/>
      <c r="BB517" s="202"/>
      <c r="BC517" s="203">
        <f t="shared" si="268"/>
        <v>0</v>
      </c>
      <c r="BD517" s="202"/>
      <c r="BE517" s="202"/>
      <c r="BF517" s="203">
        <f t="shared" si="269"/>
        <v>0</v>
      </c>
      <c r="BG517" s="202"/>
      <c r="BH517" s="202"/>
      <c r="BI517" s="203">
        <f t="shared" si="270"/>
        <v>0</v>
      </c>
      <c r="BJ517" s="202"/>
      <c r="BK517" s="202"/>
      <c r="BL517" s="203">
        <f t="shared" si="271"/>
        <v>0</v>
      </c>
      <c r="BM517" s="202"/>
      <c r="BN517" s="202"/>
      <c r="BO517" s="203">
        <f t="shared" si="272"/>
        <v>0</v>
      </c>
      <c r="BP517" s="202"/>
      <c r="BQ517" s="202"/>
      <c r="BR517" s="203">
        <f t="shared" si="273"/>
        <v>0</v>
      </c>
      <c r="BS517" s="202"/>
      <c r="BT517" s="202"/>
      <c r="BU517" s="203">
        <f t="shared" si="274"/>
        <v>0</v>
      </c>
      <c r="BV517" s="202"/>
      <c r="BW517" s="202"/>
      <c r="BX517" s="203">
        <f t="shared" si="275"/>
        <v>0</v>
      </c>
      <c r="BY517" s="202"/>
      <c r="BZ517" s="202"/>
      <c r="CA517" s="203">
        <f t="shared" si="276"/>
        <v>0</v>
      </c>
      <c r="CB517" s="202"/>
      <c r="CC517" s="202"/>
      <c r="CD517" s="203">
        <f t="shared" si="277"/>
        <v>0</v>
      </c>
      <c r="CE517" s="202"/>
      <c r="CF517" s="202"/>
      <c r="CG517" s="203">
        <f t="shared" si="278"/>
        <v>0</v>
      </c>
      <c r="CH517" s="202"/>
      <c r="CI517" s="202"/>
      <c r="CJ517" s="203">
        <f t="shared" si="279"/>
        <v>0</v>
      </c>
    </row>
    <row r="518" spans="2:88" x14ac:dyDescent="0.25">
      <c r="B518" s="180"/>
      <c r="C518" s="180"/>
      <c r="D518" s="181"/>
      <c r="E518" s="38">
        <f t="shared" si="198"/>
        <v>45016</v>
      </c>
      <c r="F518" s="186"/>
      <c r="G518" s="203"/>
      <c r="H518" s="202"/>
      <c r="I518" s="202"/>
      <c r="J518" s="203">
        <f t="shared" si="253"/>
        <v>0</v>
      </c>
      <c r="K518" s="202"/>
      <c r="L518" s="202"/>
      <c r="M518" s="203">
        <f t="shared" si="254"/>
        <v>0</v>
      </c>
      <c r="N518" s="202"/>
      <c r="O518" s="202"/>
      <c r="P518" s="203">
        <f t="shared" si="255"/>
        <v>0</v>
      </c>
      <c r="Q518" s="202"/>
      <c r="R518" s="202"/>
      <c r="S518" s="203">
        <f t="shared" si="256"/>
        <v>0</v>
      </c>
      <c r="T518" s="202"/>
      <c r="U518" s="202"/>
      <c r="V518" s="203">
        <f t="shared" si="257"/>
        <v>0</v>
      </c>
      <c r="W518" s="202"/>
      <c r="X518" s="202"/>
      <c r="Y518" s="203">
        <f t="shared" si="258"/>
        <v>0</v>
      </c>
      <c r="Z518" s="202"/>
      <c r="AA518" s="202"/>
      <c r="AB518" s="203">
        <f t="shared" si="259"/>
        <v>0</v>
      </c>
      <c r="AC518" s="202"/>
      <c r="AD518" s="202"/>
      <c r="AE518" s="203">
        <f t="shared" si="260"/>
        <v>0</v>
      </c>
      <c r="AF518" s="202"/>
      <c r="AG518" s="202"/>
      <c r="AH518" s="203">
        <f t="shared" si="261"/>
        <v>0</v>
      </c>
      <c r="AI518" s="202"/>
      <c r="AJ518" s="202"/>
      <c r="AK518" s="203">
        <f t="shared" si="262"/>
        <v>0</v>
      </c>
      <c r="AL518" s="202"/>
      <c r="AM518" s="202"/>
      <c r="AN518" s="203">
        <f t="shared" si="263"/>
        <v>0</v>
      </c>
      <c r="AO518" s="202"/>
      <c r="AP518" s="202"/>
      <c r="AQ518" s="203">
        <f t="shared" si="264"/>
        <v>0</v>
      </c>
      <c r="AR518" s="202"/>
      <c r="AS518" s="202"/>
      <c r="AT518" s="203">
        <f t="shared" si="265"/>
        <v>0</v>
      </c>
      <c r="AU518" s="202"/>
      <c r="AV518" s="202"/>
      <c r="AW518" s="203">
        <f t="shared" si="266"/>
        <v>0</v>
      </c>
      <c r="AX518" s="202"/>
      <c r="AY518" s="202"/>
      <c r="AZ518" s="203">
        <f t="shared" si="267"/>
        <v>0</v>
      </c>
      <c r="BA518" s="202"/>
      <c r="BB518" s="202"/>
      <c r="BC518" s="203">
        <f t="shared" si="268"/>
        <v>0</v>
      </c>
      <c r="BD518" s="202"/>
      <c r="BE518" s="202"/>
      <c r="BF518" s="203">
        <f t="shared" si="269"/>
        <v>0</v>
      </c>
      <c r="BG518" s="202"/>
      <c r="BH518" s="202"/>
      <c r="BI518" s="203">
        <f t="shared" si="270"/>
        <v>0</v>
      </c>
      <c r="BJ518" s="202"/>
      <c r="BK518" s="202"/>
      <c r="BL518" s="203">
        <f t="shared" si="271"/>
        <v>0</v>
      </c>
      <c r="BM518" s="202"/>
      <c r="BN518" s="202"/>
      <c r="BO518" s="203">
        <f t="shared" si="272"/>
        <v>0</v>
      </c>
      <c r="BP518" s="202"/>
      <c r="BQ518" s="202"/>
      <c r="BR518" s="203">
        <f t="shared" si="273"/>
        <v>0</v>
      </c>
      <c r="BS518" s="202"/>
      <c r="BT518" s="202"/>
      <c r="BU518" s="203">
        <f t="shared" si="274"/>
        <v>0</v>
      </c>
      <c r="BV518" s="202"/>
      <c r="BW518" s="202"/>
      <c r="BX518" s="203">
        <f t="shared" si="275"/>
        <v>0</v>
      </c>
      <c r="BY518" s="202"/>
      <c r="BZ518" s="202"/>
      <c r="CA518" s="203">
        <f t="shared" si="276"/>
        <v>0</v>
      </c>
      <c r="CB518" s="202"/>
      <c r="CC518" s="202"/>
      <c r="CD518" s="203">
        <f t="shared" si="277"/>
        <v>0</v>
      </c>
      <c r="CE518" s="202"/>
      <c r="CF518" s="202"/>
      <c r="CG518" s="203">
        <f t="shared" si="278"/>
        <v>0</v>
      </c>
      <c r="CH518" s="202"/>
      <c r="CI518" s="202"/>
      <c r="CJ518" s="203">
        <f t="shared" si="279"/>
        <v>0</v>
      </c>
    </row>
    <row r="519" spans="2:88" x14ac:dyDescent="0.25">
      <c r="B519" s="180"/>
      <c r="C519" s="180"/>
      <c r="D519" s="181"/>
      <c r="E519" s="38">
        <f t="shared" si="198"/>
        <v>45016</v>
      </c>
      <c r="F519" s="186"/>
      <c r="G519" s="203"/>
      <c r="H519" s="202"/>
      <c r="I519" s="202"/>
      <c r="J519" s="203">
        <f t="shared" si="253"/>
        <v>0</v>
      </c>
      <c r="K519" s="202"/>
      <c r="L519" s="202"/>
      <c r="M519" s="203">
        <f t="shared" si="254"/>
        <v>0</v>
      </c>
      <c r="N519" s="202"/>
      <c r="O519" s="202"/>
      <c r="P519" s="203">
        <f t="shared" si="255"/>
        <v>0</v>
      </c>
      <c r="Q519" s="202"/>
      <c r="R519" s="202"/>
      <c r="S519" s="203">
        <f t="shared" si="256"/>
        <v>0</v>
      </c>
      <c r="T519" s="202"/>
      <c r="U519" s="202"/>
      <c r="V519" s="203">
        <f t="shared" si="257"/>
        <v>0</v>
      </c>
      <c r="W519" s="202"/>
      <c r="X519" s="202"/>
      <c r="Y519" s="203">
        <f t="shared" si="258"/>
        <v>0</v>
      </c>
      <c r="Z519" s="202"/>
      <c r="AA519" s="202"/>
      <c r="AB519" s="203">
        <f t="shared" si="259"/>
        <v>0</v>
      </c>
      <c r="AC519" s="202"/>
      <c r="AD519" s="202"/>
      <c r="AE519" s="203">
        <f t="shared" si="260"/>
        <v>0</v>
      </c>
      <c r="AF519" s="202"/>
      <c r="AG519" s="202"/>
      <c r="AH519" s="203">
        <f t="shared" si="261"/>
        <v>0</v>
      </c>
      <c r="AI519" s="202"/>
      <c r="AJ519" s="202"/>
      <c r="AK519" s="203">
        <f t="shared" si="262"/>
        <v>0</v>
      </c>
      <c r="AL519" s="202"/>
      <c r="AM519" s="202"/>
      <c r="AN519" s="203">
        <f t="shared" si="263"/>
        <v>0</v>
      </c>
      <c r="AO519" s="202"/>
      <c r="AP519" s="202"/>
      <c r="AQ519" s="203">
        <f t="shared" si="264"/>
        <v>0</v>
      </c>
      <c r="AR519" s="202"/>
      <c r="AS519" s="202"/>
      <c r="AT519" s="203">
        <f t="shared" si="265"/>
        <v>0</v>
      </c>
      <c r="AU519" s="202"/>
      <c r="AV519" s="202"/>
      <c r="AW519" s="203">
        <f t="shared" si="266"/>
        <v>0</v>
      </c>
      <c r="AX519" s="202"/>
      <c r="AY519" s="202"/>
      <c r="AZ519" s="203">
        <f t="shared" si="267"/>
        <v>0</v>
      </c>
      <c r="BA519" s="202"/>
      <c r="BB519" s="202"/>
      <c r="BC519" s="203">
        <f t="shared" si="268"/>
        <v>0</v>
      </c>
      <c r="BD519" s="202"/>
      <c r="BE519" s="202"/>
      <c r="BF519" s="203">
        <f t="shared" si="269"/>
        <v>0</v>
      </c>
      <c r="BG519" s="202"/>
      <c r="BH519" s="202"/>
      <c r="BI519" s="203">
        <f t="shared" si="270"/>
        <v>0</v>
      </c>
      <c r="BJ519" s="202"/>
      <c r="BK519" s="202"/>
      <c r="BL519" s="203">
        <f t="shared" si="271"/>
        <v>0</v>
      </c>
      <c r="BM519" s="202"/>
      <c r="BN519" s="202"/>
      <c r="BO519" s="203">
        <f t="shared" si="272"/>
        <v>0</v>
      </c>
      <c r="BP519" s="202"/>
      <c r="BQ519" s="202"/>
      <c r="BR519" s="203">
        <f t="shared" si="273"/>
        <v>0</v>
      </c>
      <c r="BS519" s="202"/>
      <c r="BT519" s="202"/>
      <c r="BU519" s="203">
        <f t="shared" si="274"/>
        <v>0</v>
      </c>
      <c r="BV519" s="202"/>
      <c r="BW519" s="202"/>
      <c r="BX519" s="203">
        <f t="shared" si="275"/>
        <v>0</v>
      </c>
      <c r="BY519" s="202"/>
      <c r="BZ519" s="202"/>
      <c r="CA519" s="203">
        <f t="shared" si="276"/>
        <v>0</v>
      </c>
      <c r="CB519" s="202"/>
      <c r="CC519" s="202"/>
      <c r="CD519" s="203">
        <f t="shared" si="277"/>
        <v>0</v>
      </c>
      <c r="CE519" s="202"/>
      <c r="CF519" s="202"/>
      <c r="CG519" s="203">
        <f t="shared" si="278"/>
        <v>0</v>
      </c>
      <c r="CH519" s="202"/>
      <c r="CI519" s="202"/>
      <c r="CJ519" s="203">
        <f t="shared" si="279"/>
        <v>0</v>
      </c>
    </row>
    <row r="520" spans="2:88" x14ac:dyDescent="0.25">
      <c r="B520" s="180"/>
      <c r="C520" s="180"/>
      <c r="D520" s="181"/>
      <c r="E520" s="38">
        <f t="shared" si="198"/>
        <v>45016</v>
      </c>
      <c r="F520" s="186"/>
      <c r="G520" s="203"/>
      <c r="H520" s="202"/>
      <c r="I520" s="202"/>
      <c r="J520" s="203">
        <f t="shared" si="253"/>
        <v>0</v>
      </c>
      <c r="K520" s="202"/>
      <c r="L520" s="202"/>
      <c r="M520" s="203">
        <f t="shared" si="254"/>
        <v>0</v>
      </c>
      <c r="N520" s="202"/>
      <c r="O520" s="202"/>
      <c r="P520" s="203">
        <f t="shared" si="255"/>
        <v>0</v>
      </c>
      <c r="Q520" s="202"/>
      <c r="R520" s="202"/>
      <c r="S520" s="203">
        <f t="shared" si="256"/>
        <v>0</v>
      </c>
      <c r="T520" s="202"/>
      <c r="U520" s="202"/>
      <c r="V520" s="203">
        <f t="shared" si="257"/>
        <v>0</v>
      </c>
      <c r="W520" s="202"/>
      <c r="X520" s="202"/>
      <c r="Y520" s="203">
        <f t="shared" si="258"/>
        <v>0</v>
      </c>
      <c r="Z520" s="202"/>
      <c r="AA520" s="202"/>
      <c r="AB520" s="203">
        <f t="shared" si="259"/>
        <v>0</v>
      </c>
      <c r="AC520" s="202"/>
      <c r="AD520" s="202"/>
      <c r="AE520" s="203">
        <f t="shared" si="260"/>
        <v>0</v>
      </c>
      <c r="AF520" s="202"/>
      <c r="AG520" s="202"/>
      <c r="AH520" s="203">
        <f t="shared" si="261"/>
        <v>0</v>
      </c>
      <c r="AI520" s="202"/>
      <c r="AJ520" s="202"/>
      <c r="AK520" s="203">
        <f t="shared" si="262"/>
        <v>0</v>
      </c>
      <c r="AL520" s="202"/>
      <c r="AM520" s="202"/>
      <c r="AN520" s="203">
        <f t="shared" si="263"/>
        <v>0</v>
      </c>
      <c r="AO520" s="202"/>
      <c r="AP520" s="202"/>
      <c r="AQ520" s="203">
        <f t="shared" si="264"/>
        <v>0</v>
      </c>
      <c r="AR520" s="202"/>
      <c r="AS520" s="202"/>
      <c r="AT520" s="203">
        <f t="shared" si="265"/>
        <v>0</v>
      </c>
      <c r="AU520" s="202"/>
      <c r="AV520" s="202"/>
      <c r="AW520" s="203">
        <f t="shared" si="266"/>
        <v>0</v>
      </c>
      <c r="AX520" s="202"/>
      <c r="AY520" s="202"/>
      <c r="AZ520" s="203">
        <f t="shared" si="267"/>
        <v>0</v>
      </c>
      <c r="BA520" s="202"/>
      <c r="BB520" s="202"/>
      <c r="BC520" s="203">
        <f t="shared" si="268"/>
        <v>0</v>
      </c>
      <c r="BD520" s="202"/>
      <c r="BE520" s="202"/>
      <c r="BF520" s="203">
        <f t="shared" si="269"/>
        <v>0</v>
      </c>
      <c r="BG520" s="202"/>
      <c r="BH520" s="202"/>
      <c r="BI520" s="203">
        <f t="shared" si="270"/>
        <v>0</v>
      </c>
      <c r="BJ520" s="202"/>
      <c r="BK520" s="202"/>
      <c r="BL520" s="203">
        <f t="shared" si="271"/>
        <v>0</v>
      </c>
      <c r="BM520" s="202"/>
      <c r="BN520" s="202"/>
      <c r="BO520" s="203">
        <f t="shared" si="272"/>
        <v>0</v>
      </c>
      <c r="BP520" s="202"/>
      <c r="BQ520" s="202"/>
      <c r="BR520" s="203">
        <f t="shared" si="273"/>
        <v>0</v>
      </c>
      <c r="BS520" s="202"/>
      <c r="BT520" s="202"/>
      <c r="BU520" s="203">
        <f t="shared" si="274"/>
        <v>0</v>
      </c>
      <c r="BV520" s="202"/>
      <c r="BW520" s="202"/>
      <c r="BX520" s="203">
        <f t="shared" si="275"/>
        <v>0</v>
      </c>
      <c r="BY520" s="202"/>
      <c r="BZ520" s="202"/>
      <c r="CA520" s="203">
        <f t="shared" si="276"/>
        <v>0</v>
      </c>
      <c r="CB520" s="202"/>
      <c r="CC520" s="202"/>
      <c r="CD520" s="203">
        <f t="shared" si="277"/>
        <v>0</v>
      </c>
      <c r="CE520" s="202"/>
      <c r="CF520" s="202"/>
      <c r="CG520" s="203">
        <f t="shared" si="278"/>
        <v>0</v>
      </c>
      <c r="CH520" s="202"/>
      <c r="CI520" s="202"/>
      <c r="CJ520" s="203">
        <f t="shared" si="279"/>
        <v>0</v>
      </c>
    </row>
    <row r="521" spans="2:88" x14ac:dyDescent="0.25">
      <c r="B521" s="180"/>
      <c r="C521" s="180"/>
      <c r="D521" s="181"/>
      <c r="E521" s="38">
        <f t="shared" si="198"/>
        <v>45016</v>
      </c>
      <c r="F521" s="186"/>
      <c r="G521" s="203"/>
      <c r="H521" s="202"/>
      <c r="I521" s="202"/>
      <c r="J521" s="203">
        <f t="shared" si="253"/>
        <v>0</v>
      </c>
      <c r="K521" s="202"/>
      <c r="L521" s="202"/>
      <c r="M521" s="203">
        <f t="shared" si="254"/>
        <v>0</v>
      </c>
      <c r="N521" s="202"/>
      <c r="O521" s="202"/>
      <c r="P521" s="203">
        <f t="shared" si="255"/>
        <v>0</v>
      </c>
      <c r="Q521" s="202"/>
      <c r="R521" s="202"/>
      <c r="S521" s="203">
        <f t="shared" si="256"/>
        <v>0</v>
      </c>
      <c r="T521" s="202"/>
      <c r="U521" s="202"/>
      <c r="V521" s="203">
        <f t="shared" si="257"/>
        <v>0</v>
      </c>
      <c r="W521" s="202"/>
      <c r="X521" s="202"/>
      <c r="Y521" s="203">
        <f t="shared" si="258"/>
        <v>0</v>
      </c>
      <c r="Z521" s="202"/>
      <c r="AA521" s="202"/>
      <c r="AB521" s="203">
        <f t="shared" si="259"/>
        <v>0</v>
      </c>
      <c r="AC521" s="202"/>
      <c r="AD521" s="202"/>
      <c r="AE521" s="203">
        <f t="shared" si="260"/>
        <v>0</v>
      </c>
      <c r="AF521" s="202"/>
      <c r="AG521" s="202"/>
      <c r="AH521" s="203">
        <f t="shared" si="261"/>
        <v>0</v>
      </c>
      <c r="AI521" s="202"/>
      <c r="AJ521" s="202"/>
      <c r="AK521" s="203">
        <f t="shared" si="262"/>
        <v>0</v>
      </c>
      <c r="AL521" s="202"/>
      <c r="AM521" s="202"/>
      <c r="AN521" s="203">
        <f t="shared" si="263"/>
        <v>0</v>
      </c>
      <c r="AO521" s="202"/>
      <c r="AP521" s="202"/>
      <c r="AQ521" s="203">
        <f t="shared" si="264"/>
        <v>0</v>
      </c>
      <c r="AR521" s="202"/>
      <c r="AS521" s="202"/>
      <c r="AT521" s="203">
        <f t="shared" si="265"/>
        <v>0</v>
      </c>
      <c r="AU521" s="202"/>
      <c r="AV521" s="202"/>
      <c r="AW521" s="203">
        <f t="shared" si="266"/>
        <v>0</v>
      </c>
      <c r="AX521" s="202"/>
      <c r="AY521" s="202"/>
      <c r="AZ521" s="203">
        <f t="shared" si="267"/>
        <v>0</v>
      </c>
      <c r="BA521" s="202"/>
      <c r="BB521" s="202"/>
      <c r="BC521" s="203">
        <f t="shared" si="268"/>
        <v>0</v>
      </c>
      <c r="BD521" s="202"/>
      <c r="BE521" s="202"/>
      <c r="BF521" s="203">
        <f t="shared" si="269"/>
        <v>0</v>
      </c>
      <c r="BG521" s="202"/>
      <c r="BH521" s="202"/>
      <c r="BI521" s="203">
        <f t="shared" si="270"/>
        <v>0</v>
      </c>
      <c r="BJ521" s="202"/>
      <c r="BK521" s="202"/>
      <c r="BL521" s="203">
        <f t="shared" si="271"/>
        <v>0</v>
      </c>
      <c r="BM521" s="202"/>
      <c r="BN521" s="202"/>
      <c r="BO521" s="203">
        <f t="shared" si="272"/>
        <v>0</v>
      </c>
      <c r="BP521" s="202"/>
      <c r="BQ521" s="202"/>
      <c r="BR521" s="203">
        <f t="shared" si="273"/>
        <v>0</v>
      </c>
      <c r="BS521" s="202"/>
      <c r="BT521" s="202"/>
      <c r="BU521" s="203">
        <f t="shared" si="274"/>
        <v>0</v>
      </c>
      <c r="BV521" s="202"/>
      <c r="BW521" s="202"/>
      <c r="BX521" s="203">
        <f t="shared" si="275"/>
        <v>0</v>
      </c>
      <c r="BY521" s="202"/>
      <c r="BZ521" s="202"/>
      <c r="CA521" s="203">
        <f t="shared" si="276"/>
        <v>0</v>
      </c>
      <c r="CB521" s="202"/>
      <c r="CC521" s="202"/>
      <c r="CD521" s="203">
        <f t="shared" si="277"/>
        <v>0</v>
      </c>
      <c r="CE521" s="202"/>
      <c r="CF521" s="202"/>
      <c r="CG521" s="203">
        <f t="shared" si="278"/>
        <v>0</v>
      </c>
      <c r="CH521" s="202"/>
      <c r="CI521" s="202"/>
      <c r="CJ521" s="203">
        <f t="shared" si="279"/>
        <v>0</v>
      </c>
    </row>
    <row r="522" spans="2:88" x14ac:dyDescent="0.25">
      <c r="B522" s="180"/>
      <c r="C522" s="180"/>
      <c r="D522" s="181"/>
      <c r="E522" s="38">
        <f t="shared" si="198"/>
        <v>45016</v>
      </c>
      <c r="F522" s="186"/>
      <c r="G522" s="203"/>
      <c r="H522" s="202"/>
      <c r="I522" s="202"/>
      <c r="J522" s="203">
        <f t="shared" si="253"/>
        <v>0</v>
      </c>
      <c r="K522" s="202"/>
      <c r="L522" s="202"/>
      <c r="M522" s="203">
        <f t="shared" si="254"/>
        <v>0</v>
      </c>
      <c r="N522" s="202"/>
      <c r="O522" s="202"/>
      <c r="P522" s="203">
        <f t="shared" si="255"/>
        <v>0</v>
      </c>
      <c r="Q522" s="202"/>
      <c r="R522" s="202"/>
      <c r="S522" s="203">
        <f t="shared" si="256"/>
        <v>0</v>
      </c>
      <c r="T522" s="202"/>
      <c r="U522" s="202"/>
      <c r="V522" s="203">
        <f t="shared" si="257"/>
        <v>0</v>
      </c>
      <c r="W522" s="202"/>
      <c r="X522" s="202"/>
      <c r="Y522" s="203">
        <f t="shared" si="258"/>
        <v>0</v>
      </c>
      <c r="Z522" s="202"/>
      <c r="AA522" s="202"/>
      <c r="AB522" s="203">
        <f t="shared" si="259"/>
        <v>0</v>
      </c>
      <c r="AC522" s="202"/>
      <c r="AD522" s="202"/>
      <c r="AE522" s="203">
        <f t="shared" si="260"/>
        <v>0</v>
      </c>
      <c r="AF522" s="202"/>
      <c r="AG522" s="202"/>
      <c r="AH522" s="203">
        <f t="shared" si="261"/>
        <v>0</v>
      </c>
      <c r="AI522" s="202"/>
      <c r="AJ522" s="202"/>
      <c r="AK522" s="203">
        <f t="shared" si="262"/>
        <v>0</v>
      </c>
      <c r="AL522" s="202"/>
      <c r="AM522" s="202"/>
      <c r="AN522" s="203">
        <f t="shared" si="263"/>
        <v>0</v>
      </c>
      <c r="AO522" s="202"/>
      <c r="AP522" s="202"/>
      <c r="AQ522" s="203">
        <f t="shared" si="264"/>
        <v>0</v>
      </c>
      <c r="AR522" s="202"/>
      <c r="AS522" s="202"/>
      <c r="AT522" s="203">
        <f t="shared" si="265"/>
        <v>0</v>
      </c>
      <c r="AU522" s="202"/>
      <c r="AV522" s="202"/>
      <c r="AW522" s="203">
        <f t="shared" si="266"/>
        <v>0</v>
      </c>
      <c r="AX522" s="202"/>
      <c r="AY522" s="202"/>
      <c r="AZ522" s="203">
        <f t="shared" si="267"/>
        <v>0</v>
      </c>
      <c r="BA522" s="202"/>
      <c r="BB522" s="202"/>
      <c r="BC522" s="203">
        <f t="shared" si="268"/>
        <v>0</v>
      </c>
      <c r="BD522" s="202"/>
      <c r="BE522" s="202"/>
      <c r="BF522" s="203">
        <f t="shared" si="269"/>
        <v>0</v>
      </c>
      <c r="BG522" s="202"/>
      <c r="BH522" s="202"/>
      <c r="BI522" s="203">
        <f t="shared" si="270"/>
        <v>0</v>
      </c>
      <c r="BJ522" s="202"/>
      <c r="BK522" s="202"/>
      <c r="BL522" s="203">
        <f t="shared" si="271"/>
        <v>0</v>
      </c>
      <c r="BM522" s="202"/>
      <c r="BN522" s="202"/>
      <c r="BO522" s="203">
        <f t="shared" si="272"/>
        <v>0</v>
      </c>
      <c r="BP522" s="202"/>
      <c r="BQ522" s="202"/>
      <c r="BR522" s="203">
        <f t="shared" si="273"/>
        <v>0</v>
      </c>
      <c r="BS522" s="202"/>
      <c r="BT522" s="202"/>
      <c r="BU522" s="203">
        <f t="shared" si="274"/>
        <v>0</v>
      </c>
      <c r="BV522" s="202"/>
      <c r="BW522" s="202"/>
      <c r="BX522" s="203">
        <f t="shared" si="275"/>
        <v>0</v>
      </c>
      <c r="BY522" s="202"/>
      <c r="BZ522" s="202"/>
      <c r="CA522" s="203">
        <f t="shared" si="276"/>
        <v>0</v>
      </c>
      <c r="CB522" s="202"/>
      <c r="CC522" s="202"/>
      <c r="CD522" s="203">
        <f t="shared" si="277"/>
        <v>0</v>
      </c>
      <c r="CE522" s="202"/>
      <c r="CF522" s="202"/>
      <c r="CG522" s="203">
        <f t="shared" si="278"/>
        <v>0</v>
      </c>
      <c r="CH522" s="202"/>
      <c r="CI522" s="202"/>
      <c r="CJ522" s="203">
        <f t="shared" si="279"/>
        <v>0</v>
      </c>
    </row>
    <row r="523" spans="2:88" x14ac:dyDescent="0.25">
      <c r="B523" s="180"/>
      <c r="C523" s="180"/>
      <c r="D523" s="181"/>
      <c r="E523" s="38">
        <f t="shared" si="198"/>
        <v>45016</v>
      </c>
      <c r="F523" s="186"/>
      <c r="G523" s="203"/>
      <c r="H523" s="202"/>
      <c r="I523" s="202"/>
      <c r="J523" s="203">
        <f t="shared" si="253"/>
        <v>0</v>
      </c>
      <c r="K523" s="202"/>
      <c r="L523" s="202"/>
      <c r="M523" s="203">
        <f t="shared" si="254"/>
        <v>0</v>
      </c>
      <c r="N523" s="202"/>
      <c r="O523" s="202"/>
      <c r="P523" s="203">
        <f t="shared" si="255"/>
        <v>0</v>
      </c>
      <c r="Q523" s="202"/>
      <c r="R523" s="202"/>
      <c r="S523" s="203">
        <f t="shared" si="256"/>
        <v>0</v>
      </c>
      <c r="T523" s="202"/>
      <c r="U523" s="202"/>
      <c r="V523" s="203">
        <f t="shared" si="257"/>
        <v>0</v>
      </c>
      <c r="W523" s="202"/>
      <c r="X523" s="202"/>
      <c r="Y523" s="203">
        <f t="shared" si="258"/>
        <v>0</v>
      </c>
      <c r="Z523" s="202"/>
      <c r="AA523" s="202"/>
      <c r="AB523" s="203">
        <f t="shared" si="259"/>
        <v>0</v>
      </c>
      <c r="AC523" s="202"/>
      <c r="AD523" s="202"/>
      <c r="AE523" s="203">
        <f t="shared" si="260"/>
        <v>0</v>
      </c>
      <c r="AF523" s="202"/>
      <c r="AG523" s="202"/>
      <c r="AH523" s="203">
        <f t="shared" si="261"/>
        <v>0</v>
      </c>
      <c r="AI523" s="202"/>
      <c r="AJ523" s="202"/>
      <c r="AK523" s="203">
        <f t="shared" si="262"/>
        <v>0</v>
      </c>
      <c r="AL523" s="202"/>
      <c r="AM523" s="202"/>
      <c r="AN523" s="203">
        <f t="shared" si="263"/>
        <v>0</v>
      </c>
      <c r="AO523" s="202"/>
      <c r="AP523" s="202"/>
      <c r="AQ523" s="203">
        <f t="shared" si="264"/>
        <v>0</v>
      </c>
      <c r="AR523" s="202"/>
      <c r="AS523" s="202"/>
      <c r="AT523" s="203">
        <f t="shared" si="265"/>
        <v>0</v>
      </c>
      <c r="AU523" s="202"/>
      <c r="AV523" s="202"/>
      <c r="AW523" s="203">
        <f t="shared" si="266"/>
        <v>0</v>
      </c>
      <c r="AX523" s="202"/>
      <c r="AY523" s="202"/>
      <c r="AZ523" s="203">
        <f t="shared" si="267"/>
        <v>0</v>
      </c>
      <c r="BA523" s="202"/>
      <c r="BB523" s="202"/>
      <c r="BC523" s="203">
        <f t="shared" si="268"/>
        <v>0</v>
      </c>
      <c r="BD523" s="202"/>
      <c r="BE523" s="202"/>
      <c r="BF523" s="203">
        <f t="shared" si="269"/>
        <v>0</v>
      </c>
      <c r="BG523" s="202"/>
      <c r="BH523" s="202"/>
      <c r="BI523" s="203">
        <f t="shared" si="270"/>
        <v>0</v>
      </c>
      <c r="BJ523" s="202"/>
      <c r="BK523" s="202"/>
      <c r="BL523" s="203">
        <f t="shared" si="271"/>
        <v>0</v>
      </c>
      <c r="BM523" s="202"/>
      <c r="BN523" s="202"/>
      <c r="BO523" s="203">
        <f t="shared" si="272"/>
        <v>0</v>
      </c>
      <c r="BP523" s="202"/>
      <c r="BQ523" s="202"/>
      <c r="BR523" s="203">
        <f t="shared" si="273"/>
        <v>0</v>
      </c>
      <c r="BS523" s="202"/>
      <c r="BT523" s="202"/>
      <c r="BU523" s="203">
        <f t="shared" si="274"/>
        <v>0</v>
      </c>
      <c r="BV523" s="202"/>
      <c r="BW523" s="202"/>
      <c r="BX523" s="203">
        <f t="shared" si="275"/>
        <v>0</v>
      </c>
      <c r="BY523" s="202"/>
      <c r="BZ523" s="202"/>
      <c r="CA523" s="203">
        <f t="shared" si="276"/>
        <v>0</v>
      </c>
      <c r="CB523" s="202"/>
      <c r="CC523" s="202"/>
      <c r="CD523" s="203">
        <f t="shared" si="277"/>
        <v>0</v>
      </c>
      <c r="CE523" s="202"/>
      <c r="CF523" s="202"/>
      <c r="CG523" s="203">
        <f t="shared" si="278"/>
        <v>0</v>
      </c>
      <c r="CH523" s="202"/>
      <c r="CI523" s="202"/>
      <c r="CJ523" s="203">
        <f t="shared" si="279"/>
        <v>0</v>
      </c>
    </row>
    <row r="524" spans="2:88" x14ac:dyDescent="0.25">
      <c r="B524" s="180"/>
      <c r="C524" s="180"/>
      <c r="D524" s="181"/>
      <c r="E524" s="38">
        <f t="shared" si="198"/>
        <v>45016</v>
      </c>
      <c r="F524" s="186"/>
      <c r="G524" s="203"/>
      <c r="H524" s="202"/>
      <c r="I524" s="202"/>
      <c r="J524" s="203">
        <f t="shared" si="253"/>
        <v>0</v>
      </c>
      <c r="K524" s="202"/>
      <c r="L524" s="202"/>
      <c r="M524" s="203">
        <f t="shared" si="254"/>
        <v>0</v>
      </c>
      <c r="N524" s="202"/>
      <c r="O524" s="202"/>
      <c r="P524" s="203">
        <f t="shared" si="255"/>
        <v>0</v>
      </c>
      <c r="Q524" s="202"/>
      <c r="R524" s="202"/>
      <c r="S524" s="203">
        <f t="shared" si="256"/>
        <v>0</v>
      </c>
      <c r="T524" s="202"/>
      <c r="U524" s="202"/>
      <c r="V524" s="203">
        <f t="shared" si="257"/>
        <v>0</v>
      </c>
      <c r="W524" s="202"/>
      <c r="X524" s="202"/>
      <c r="Y524" s="203">
        <f t="shared" si="258"/>
        <v>0</v>
      </c>
      <c r="Z524" s="202"/>
      <c r="AA524" s="202"/>
      <c r="AB524" s="203">
        <f t="shared" si="259"/>
        <v>0</v>
      </c>
      <c r="AC524" s="202"/>
      <c r="AD524" s="202"/>
      <c r="AE524" s="203">
        <f t="shared" si="260"/>
        <v>0</v>
      </c>
      <c r="AF524" s="202"/>
      <c r="AG524" s="202"/>
      <c r="AH524" s="203">
        <f t="shared" si="261"/>
        <v>0</v>
      </c>
      <c r="AI524" s="202"/>
      <c r="AJ524" s="202"/>
      <c r="AK524" s="203">
        <f t="shared" si="262"/>
        <v>0</v>
      </c>
      <c r="AL524" s="202"/>
      <c r="AM524" s="202"/>
      <c r="AN524" s="203">
        <f t="shared" si="263"/>
        <v>0</v>
      </c>
      <c r="AO524" s="202"/>
      <c r="AP524" s="202"/>
      <c r="AQ524" s="203">
        <f t="shared" si="264"/>
        <v>0</v>
      </c>
      <c r="AR524" s="202"/>
      <c r="AS524" s="202"/>
      <c r="AT524" s="203">
        <f t="shared" si="265"/>
        <v>0</v>
      </c>
      <c r="AU524" s="202"/>
      <c r="AV524" s="202"/>
      <c r="AW524" s="203">
        <f t="shared" si="266"/>
        <v>0</v>
      </c>
      <c r="AX524" s="202"/>
      <c r="AY524" s="202"/>
      <c r="AZ524" s="203">
        <f t="shared" si="267"/>
        <v>0</v>
      </c>
      <c r="BA524" s="202"/>
      <c r="BB524" s="202"/>
      <c r="BC524" s="203">
        <f t="shared" si="268"/>
        <v>0</v>
      </c>
      <c r="BD524" s="202"/>
      <c r="BE524" s="202"/>
      <c r="BF524" s="203">
        <f t="shared" si="269"/>
        <v>0</v>
      </c>
      <c r="BG524" s="202"/>
      <c r="BH524" s="202"/>
      <c r="BI524" s="203">
        <f t="shared" si="270"/>
        <v>0</v>
      </c>
      <c r="BJ524" s="202"/>
      <c r="BK524" s="202"/>
      <c r="BL524" s="203">
        <f t="shared" si="271"/>
        <v>0</v>
      </c>
      <c r="BM524" s="202"/>
      <c r="BN524" s="202"/>
      <c r="BO524" s="203">
        <f t="shared" si="272"/>
        <v>0</v>
      </c>
      <c r="BP524" s="202"/>
      <c r="BQ524" s="202"/>
      <c r="BR524" s="203">
        <f t="shared" si="273"/>
        <v>0</v>
      </c>
      <c r="BS524" s="202"/>
      <c r="BT524" s="202"/>
      <c r="BU524" s="203">
        <f t="shared" si="274"/>
        <v>0</v>
      </c>
      <c r="BV524" s="202"/>
      <c r="BW524" s="202"/>
      <c r="BX524" s="203">
        <f t="shared" si="275"/>
        <v>0</v>
      </c>
      <c r="BY524" s="202"/>
      <c r="BZ524" s="202"/>
      <c r="CA524" s="203">
        <f t="shared" si="276"/>
        <v>0</v>
      </c>
      <c r="CB524" s="202"/>
      <c r="CC524" s="202"/>
      <c r="CD524" s="203">
        <f t="shared" si="277"/>
        <v>0</v>
      </c>
      <c r="CE524" s="202"/>
      <c r="CF524" s="202"/>
      <c r="CG524" s="203">
        <f t="shared" si="278"/>
        <v>0</v>
      </c>
      <c r="CH524" s="202"/>
      <c r="CI524" s="202"/>
      <c r="CJ524" s="203">
        <f t="shared" si="279"/>
        <v>0</v>
      </c>
    </row>
    <row r="525" spans="2:88" x14ac:dyDescent="0.25">
      <c r="B525" s="180"/>
      <c r="C525" s="180"/>
      <c r="D525" s="181"/>
      <c r="E525" s="38">
        <f t="shared" si="198"/>
        <v>45016</v>
      </c>
      <c r="F525" s="186"/>
      <c r="G525" s="203"/>
      <c r="H525" s="202"/>
      <c r="I525" s="202"/>
      <c r="J525" s="203">
        <f t="shared" si="253"/>
        <v>0</v>
      </c>
      <c r="K525" s="202"/>
      <c r="L525" s="202"/>
      <c r="M525" s="203">
        <f t="shared" si="254"/>
        <v>0</v>
      </c>
      <c r="N525" s="202"/>
      <c r="O525" s="202"/>
      <c r="P525" s="203">
        <f t="shared" si="255"/>
        <v>0</v>
      </c>
      <c r="Q525" s="202"/>
      <c r="R525" s="202"/>
      <c r="S525" s="203">
        <f t="shared" si="256"/>
        <v>0</v>
      </c>
      <c r="T525" s="202"/>
      <c r="U525" s="202"/>
      <c r="V525" s="203">
        <f t="shared" si="257"/>
        <v>0</v>
      </c>
      <c r="W525" s="202"/>
      <c r="X525" s="202"/>
      <c r="Y525" s="203">
        <f t="shared" si="258"/>
        <v>0</v>
      </c>
      <c r="Z525" s="202"/>
      <c r="AA525" s="202"/>
      <c r="AB525" s="203">
        <f t="shared" si="259"/>
        <v>0</v>
      </c>
      <c r="AC525" s="202"/>
      <c r="AD525" s="202"/>
      <c r="AE525" s="203">
        <f t="shared" si="260"/>
        <v>0</v>
      </c>
      <c r="AF525" s="202"/>
      <c r="AG525" s="202"/>
      <c r="AH525" s="203">
        <f t="shared" si="261"/>
        <v>0</v>
      </c>
      <c r="AI525" s="202"/>
      <c r="AJ525" s="202"/>
      <c r="AK525" s="203">
        <f t="shared" si="262"/>
        <v>0</v>
      </c>
      <c r="AL525" s="202"/>
      <c r="AM525" s="202"/>
      <c r="AN525" s="203">
        <f t="shared" si="263"/>
        <v>0</v>
      </c>
      <c r="AO525" s="202"/>
      <c r="AP525" s="202"/>
      <c r="AQ525" s="203">
        <f t="shared" si="264"/>
        <v>0</v>
      </c>
      <c r="AR525" s="202"/>
      <c r="AS525" s="202"/>
      <c r="AT525" s="203">
        <f t="shared" si="265"/>
        <v>0</v>
      </c>
      <c r="AU525" s="202"/>
      <c r="AV525" s="202"/>
      <c r="AW525" s="203">
        <f t="shared" si="266"/>
        <v>0</v>
      </c>
      <c r="AX525" s="202"/>
      <c r="AY525" s="202"/>
      <c r="AZ525" s="203">
        <f t="shared" si="267"/>
        <v>0</v>
      </c>
      <c r="BA525" s="202"/>
      <c r="BB525" s="202"/>
      <c r="BC525" s="203">
        <f t="shared" si="268"/>
        <v>0</v>
      </c>
      <c r="BD525" s="202"/>
      <c r="BE525" s="202"/>
      <c r="BF525" s="203">
        <f t="shared" si="269"/>
        <v>0</v>
      </c>
      <c r="BG525" s="202"/>
      <c r="BH525" s="202"/>
      <c r="BI525" s="203">
        <f t="shared" si="270"/>
        <v>0</v>
      </c>
      <c r="BJ525" s="202"/>
      <c r="BK525" s="202"/>
      <c r="BL525" s="203">
        <f t="shared" si="271"/>
        <v>0</v>
      </c>
      <c r="BM525" s="202"/>
      <c r="BN525" s="202"/>
      <c r="BO525" s="203">
        <f t="shared" si="272"/>
        <v>0</v>
      </c>
      <c r="BP525" s="202"/>
      <c r="BQ525" s="202"/>
      <c r="BR525" s="203">
        <f t="shared" si="273"/>
        <v>0</v>
      </c>
      <c r="BS525" s="202"/>
      <c r="BT525" s="202"/>
      <c r="BU525" s="203">
        <f t="shared" si="274"/>
        <v>0</v>
      </c>
      <c r="BV525" s="202"/>
      <c r="BW525" s="202"/>
      <c r="BX525" s="203">
        <f t="shared" si="275"/>
        <v>0</v>
      </c>
      <c r="BY525" s="202"/>
      <c r="BZ525" s="202"/>
      <c r="CA525" s="203">
        <f t="shared" si="276"/>
        <v>0</v>
      </c>
      <c r="CB525" s="202"/>
      <c r="CC525" s="202"/>
      <c r="CD525" s="203">
        <f t="shared" si="277"/>
        <v>0</v>
      </c>
      <c r="CE525" s="202"/>
      <c r="CF525" s="202"/>
      <c r="CG525" s="203">
        <f t="shared" si="278"/>
        <v>0</v>
      </c>
      <c r="CH525" s="202"/>
      <c r="CI525" s="202"/>
      <c r="CJ525" s="203">
        <f t="shared" si="279"/>
        <v>0</v>
      </c>
    </row>
    <row r="526" spans="2:88" x14ac:dyDescent="0.25">
      <c r="B526" s="180"/>
      <c r="C526" s="180"/>
      <c r="D526" s="181"/>
      <c r="E526" s="38">
        <f t="shared" si="198"/>
        <v>45016</v>
      </c>
      <c r="F526" s="186"/>
      <c r="G526" s="203"/>
      <c r="H526" s="202"/>
      <c r="I526" s="202"/>
      <c r="J526" s="203">
        <f t="shared" si="253"/>
        <v>0</v>
      </c>
      <c r="K526" s="202"/>
      <c r="L526" s="202"/>
      <c r="M526" s="203">
        <f t="shared" si="254"/>
        <v>0</v>
      </c>
      <c r="N526" s="202"/>
      <c r="O526" s="202"/>
      <c r="P526" s="203">
        <f t="shared" si="255"/>
        <v>0</v>
      </c>
      <c r="Q526" s="202"/>
      <c r="R526" s="202"/>
      <c r="S526" s="203">
        <f t="shared" si="256"/>
        <v>0</v>
      </c>
      <c r="T526" s="202"/>
      <c r="U526" s="202"/>
      <c r="V526" s="203">
        <f t="shared" si="257"/>
        <v>0</v>
      </c>
      <c r="W526" s="202"/>
      <c r="X526" s="202"/>
      <c r="Y526" s="203">
        <f t="shared" si="258"/>
        <v>0</v>
      </c>
      <c r="Z526" s="202"/>
      <c r="AA526" s="202"/>
      <c r="AB526" s="203">
        <f t="shared" si="259"/>
        <v>0</v>
      </c>
      <c r="AC526" s="202"/>
      <c r="AD526" s="202"/>
      <c r="AE526" s="203">
        <f t="shared" si="260"/>
        <v>0</v>
      </c>
      <c r="AF526" s="202"/>
      <c r="AG526" s="202"/>
      <c r="AH526" s="203">
        <f t="shared" si="261"/>
        <v>0</v>
      </c>
      <c r="AI526" s="202"/>
      <c r="AJ526" s="202"/>
      <c r="AK526" s="203">
        <f t="shared" si="262"/>
        <v>0</v>
      </c>
      <c r="AL526" s="202"/>
      <c r="AM526" s="202"/>
      <c r="AN526" s="203">
        <f t="shared" si="263"/>
        <v>0</v>
      </c>
      <c r="AO526" s="202"/>
      <c r="AP526" s="202"/>
      <c r="AQ526" s="203">
        <f t="shared" si="264"/>
        <v>0</v>
      </c>
      <c r="AR526" s="202"/>
      <c r="AS526" s="202"/>
      <c r="AT526" s="203">
        <f t="shared" si="265"/>
        <v>0</v>
      </c>
      <c r="AU526" s="202"/>
      <c r="AV526" s="202"/>
      <c r="AW526" s="203">
        <f t="shared" si="266"/>
        <v>0</v>
      </c>
      <c r="AX526" s="202"/>
      <c r="AY526" s="202"/>
      <c r="AZ526" s="203">
        <f t="shared" si="267"/>
        <v>0</v>
      </c>
      <c r="BA526" s="202"/>
      <c r="BB526" s="202"/>
      <c r="BC526" s="203">
        <f t="shared" si="268"/>
        <v>0</v>
      </c>
      <c r="BD526" s="202"/>
      <c r="BE526" s="202"/>
      <c r="BF526" s="203">
        <f t="shared" si="269"/>
        <v>0</v>
      </c>
      <c r="BG526" s="202"/>
      <c r="BH526" s="202"/>
      <c r="BI526" s="203">
        <f t="shared" si="270"/>
        <v>0</v>
      </c>
      <c r="BJ526" s="202"/>
      <c r="BK526" s="202"/>
      <c r="BL526" s="203">
        <f t="shared" si="271"/>
        <v>0</v>
      </c>
      <c r="BM526" s="202"/>
      <c r="BN526" s="202"/>
      <c r="BO526" s="203">
        <f t="shared" si="272"/>
        <v>0</v>
      </c>
      <c r="BP526" s="202"/>
      <c r="BQ526" s="202"/>
      <c r="BR526" s="203">
        <f t="shared" si="273"/>
        <v>0</v>
      </c>
      <c r="BS526" s="202"/>
      <c r="BT526" s="202"/>
      <c r="BU526" s="203">
        <f t="shared" si="274"/>
        <v>0</v>
      </c>
      <c r="BV526" s="202"/>
      <c r="BW526" s="202"/>
      <c r="BX526" s="203">
        <f t="shared" si="275"/>
        <v>0</v>
      </c>
      <c r="BY526" s="202"/>
      <c r="BZ526" s="202"/>
      <c r="CA526" s="203">
        <f t="shared" si="276"/>
        <v>0</v>
      </c>
      <c r="CB526" s="202"/>
      <c r="CC526" s="202"/>
      <c r="CD526" s="203">
        <f t="shared" si="277"/>
        <v>0</v>
      </c>
      <c r="CE526" s="202"/>
      <c r="CF526" s="202"/>
      <c r="CG526" s="203">
        <f t="shared" si="278"/>
        <v>0</v>
      </c>
      <c r="CH526" s="202"/>
      <c r="CI526" s="202"/>
      <c r="CJ526" s="203">
        <f t="shared" si="279"/>
        <v>0</v>
      </c>
    </row>
    <row r="527" spans="2:88" x14ac:dyDescent="0.25">
      <c r="B527" s="180"/>
      <c r="C527" s="180"/>
      <c r="D527" s="181"/>
      <c r="E527" s="38">
        <f t="shared" si="198"/>
        <v>45016</v>
      </c>
      <c r="F527" s="186"/>
      <c r="G527" s="203"/>
      <c r="H527" s="202"/>
      <c r="I527" s="202"/>
      <c r="J527" s="203">
        <f t="shared" si="253"/>
        <v>0</v>
      </c>
      <c r="K527" s="202"/>
      <c r="L527" s="202"/>
      <c r="M527" s="203">
        <f t="shared" si="254"/>
        <v>0</v>
      </c>
      <c r="N527" s="202"/>
      <c r="O527" s="202"/>
      <c r="P527" s="203">
        <f t="shared" si="255"/>
        <v>0</v>
      </c>
      <c r="Q527" s="202"/>
      <c r="R527" s="202"/>
      <c r="S527" s="203">
        <f t="shared" si="256"/>
        <v>0</v>
      </c>
      <c r="T527" s="202"/>
      <c r="U527" s="202"/>
      <c r="V527" s="203">
        <f t="shared" si="257"/>
        <v>0</v>
      </c>
      <c r="W527" s="202"/>
      <c r="X527" s="202"/>
      <c r="Y527" s="203">
        <f t="shared" si="258"/>
        <v>0</v>
      </c>
      <c r="Z527" s="202"/>
      <c r="AA527" s="202"/>
      <c r="AB527" s="203">
        <f t="shared" si="259"/>
        <v>0</v>
      </c>
      <c r="AC527" s="202"/>
      <c r="AD527" s="202"/>
      <c r="AE527" s="203">
        <f t="shared" si="260"/>
        <v>0</v>
      </c>
      <c r="AF527" s="202"/>
      <c r="AG527" s="202"/>
      <c r="AH527" s="203">
        <f t="shared" si="261"/>
        <v>0</v>
      </c>
      <c r="AI527" s="202"/>
      <c r="AJ527" s="202"/>
      <c r="AK527" s="203">
        <f t="shared" si="262"/>
        <v>0</v>
      </c>
      <c r="AL527" s="202"/>
      <c r="AM527" s="202"/>
      <c r="AN527" s="203">
        <f t="shared" si="263"/>
        <v>0</v>
      </c>
      <c r="AO527" s="202"/>
      <c r="AP527" s="202"/>
      <c r="AQ527" s="203">
        <f t="shared" si="264"/>
        <v>0</v>
      </c>
      <c r="AR527" s="202"/>
      <c r="AS527" s="202"/>
      <c r="AT527" s="203">
        <f t="shared" si="265"/>
        <v>0</v>
      </c>
      <c r="AU527" s="202"/>
      <c r="AV527" s="202"/>
      <c r="AW527" s="203">
        <f t="shared" si="266"/>
        <v>0</v>
      </c>
      <c r="AX527" s="202"/>
      <c r="AY527" s="202"/>
      <c r="AZ527" s="203">
        <f t="shared" si="267"/>
        <v>0</v>
      </c>
      <c r="BA527" s="202"/>
      <c r="BB527" s="202"/>
      <c r="BC527" s="203">
        <f t="shared" si="268"/>
        <v>0</v>
      </c>
      <c r="BD527" s="202"/>
      <c r="BE527" s="202"/>
      <c r="BF527" s="203">
        <f t="shared" si="269"/>
        <v>0</v>
      </c>
      <c r="BG527" s="202"/>
      <c r="BH527" s="202"/>
      <c r="BI527" s="203">
        <f t="shared" si="270"/>
        <v>0</v>
      </c>
      <c r="BJ527" s="202"/>
      <c r="BK527" s="202"/>
      <c r="BL527" s="203">
        <f t="shared" si="271"/>
        <v>0</v>
      </c>
      <c r="BM527" s="202"/>
      <c r="BN527" s="202"/>
      <c r="BO527" s="203">
        <f t="shared" si="272"/>
        <v>0</v>
      </c>
      <c r="BP527" s="202"/>
      <c r="BQ527" s="202"/>
      <c r="BR527" s="203">
        <f t="shared" si="273"/>
        <v>0</v>
      </c>
      <c r="BS527" s="202"/>
      <c r="BT527" s="202"/>
      <c r="BU527" s="203">
        <f t="shared" si="274"/>
        <v>0</v>
      </c>
      <c r="BV527" s="202"/>
      <c r="BW527" s="202"/>
      <c r="BX527" s="203">
        <f t="shared" si="275"/>
        <v>0</v>
      </c>
      <c r="BY527" s="202"/>
      <c r="BZ527" s="202"/>
      <c r="CA527" s="203">
        <f t="shared" si="276"/>
        <v>0</v>
      </c>
      <c r="CB527" s="202"/>
      <c r="CC527" s="202"/>
      <c r="CD527" s="203">
        <f t="shared" si="277"/>
        <v>0</v>
      </c>
      <c r="CE527" s="202"/>
      <c r="CF527" s="202"/>
      <c r="CG527" s="203">
        <f t="shared" si="278"/>
        <v>0</v>
      </c>
      <c r="CH527" s="202"/>
      <c r="CI527" s="202"/>
      <c r="CJ527" s="203">
        <f t="shared" si="279"/>
        <v>0</v>
      </c>
    </row>
    <row r="528" spans="2:88" x14ac:dyDescent="0.25">
      <c r="B528" s="180"/>
      <c r="C528" s="180"/>
      <c r="D528" s="181"/>
      <c r="E528" s="38">
        <f t="shared" si="198"/>
        <v>45016</v>
      </c>
      <c r="F528" s="186"/>
      <c r="G528" s="203"/>
      <c r="H528" s="202"/>
      <c r="I528" s="202"/>
      <c r="J528" s="203">
        <f t="shared" si="253"/>
        <v>0</v>
      </c>
      <c r="K528" s="202"/>
      <c r="L528" s="202"/>
      <c r="M528" s="203">
        <f t="shared" si="254"/>
        <v>0</v>
      </c>
      <c r="N528" s="202"/>
      <c r="O528" s="202"/>
      <c r="P528" s="203">
        <f t="shared" si="255"/>
        <v>0</v>
      </c>
      <c r="Q528" s="202"/>
      <c r="R528" s="202"/>
      <c r="S528" s="203">
        <f t="shared" si="256"/>
        <v>0</v>
      </c>
      <c r="T528" s="202"/>
      <c r="U528" s="202"/>
      <c r="V528" s="203">
        <f t="shared" si="257"/>
        <v>0</v>
      </c>
      <c r="W528" s="202"/>
      <c r="X528" s="202"/>
      <c r="Y528" s="203">
        <f t="shared" si="258"/>
        <v>0</v>
      </c>
      <c r="Z528" s="202"/>
      <c r="AA528" s="202"/>
      <c r="AB528" s="203">
        <f t="shared" si="259"/>
        <v>0</v>
      </c>
      <c r="AC528" s="202"/>
      <c r="AD528" s="202"/>
      <c r="AE528" s="203">
        <f t="shared" si="260"/>
        <v>0</v>
      </c>
      <c r="AF528" s="202"/>
      <c r="AG528" s="202"/>
      <c r="AH528" s="203">
        <f t="shared" si="261"/>
        <v>0</v>
      </c>
      <c r="AI528" s="202"/>
      <c r="AJ528" s="202"/>
      <c r="AK528" s="203">
        <f t="shared" si="262"/>
        <v>0</v>
      </c>
      <c r="AL528" s="202"/>
      <c r="AM528" s="202"/>
      <c r="AN528" s="203">
        <f t="shared" si="263"/>
        <v>0</v>
      </c>
      <c r="AO528" s="202"/>
      <c r="AP528" s="202"/>
      <c r="AQ528" s="203">
        <f t="shared" si="264"/>
        <v>0</v>
      </c>
      <c r="AR528" s="202"/>
      <c r="AS528" s="202"/>
      <c r="AT528" s="203">
        <f t="shared" si="265"/>
        <v>0</v>
      </c>
      <c r="AU528" s="202"/>
      <c r="AV528" s="202"/>
      <c r="AW528" s="203">
        <f t="shared" si="266"/>
        <v>0</v>
      </c>
      <c r="AX528" s="202"/>
      <c r="AY528" s="202"/>
      <c r="AZ528" s="203">
        <f t="shared" si="267"/>
        <v>0</v>
      </c>
      <c r="BA528" s="202"/>
      <c r="BB528" s="202"/>
      <c r="BC528" s="203">
        <f t="shared" si="268"/>
        <v>0</v>
      </c>
      <c r="BD528" s="202"/>
      <c r="BE528" s="202"/>
      <c r="BF528" s="203">
        <f t="shared" si="269"/>
        <v>0</v>
      </c>
      <c r="BG528" s="202"/>
      <c r="BH528" s="202"/>
      <c r="BI528" s="203">
        <f t="shared" si="270"/>
        <v>0</v>
      </c>
      <c r="BJ528" s="202"/>
      <c r="BK528" s="202"/>
      <c r="BL528" s="203">
        <f t="shared" si="271"/>
        <v>0</v>
      </c>
      <c r="BM528" s="202"/>
      <c r="BN528" s="202"/>
      <c r="BO528" s="203">
        <f t="shared" si="272"/>
        <v>0</v>
      </c>
      <c r="BP528" s="202"/>
      <c r="BQ528" s="202"/>
      <c r="BR528" s="203">
        <f t="shared" si="273"/>
        <v>0</v>
      </c>
      <c r="BS528" s="202"/>
      <c r="BT528" s="202"/>
      <c r="BU528" s="203">
        <f t="shared" si="274"/>
        <v>0</v>
      </c>
      <c r="BV528" s="202"/>
      <c r="BW528" s="202"/>
      <c r="BX528" s="203">
        <f t="shared" si="275"/>
        <v>0</v>
      </c>
      <c r="BY528" s="202"/>
      <c r="BZ528" s="202"/>
      <c r="CA528" s="203">
        <f t="shared" si="276"/>
        <v>0</v>
      </c>
      <c r="CB528" s="202"/>
      <c r="CC528" s="202"/>
      <c r="CD528" s="203">
        <f t="shared" si="277"/>
        <v>0</v>
      </c>
      <c r="CE528" s="202"/>
      <c r="CF528" s="202"/>
      <c r="CG528" s="203">
        <f t="shared" si="278"/>
        <v>0</v>
      </c>
      <c r="CH528" s="202"/>
      <c r="CI528" s="202"/>
      <c r="CJ528" s="203">
        <f t="shared" si="279"/>
        <v>0</v>
      </c>
    </row>
    <row r="529" spans="2:88" x14ac:dyDescent="0.25">
      <c r="B529" s="180"/>
      <c r="C529" s="180"/>
      <c r="D529" s="181"/>
      <c r="E529" s="38">
        <f t="shared" si="198"/>
        <v>45016</v>
      </c>
      <c r="F529" s="186"/>
      <c r="G529" s="203"/>
      <c r="H529" s="202"/>
      <c r="I529" s="202"/>
      <c r="J529" s="203">
        <f t="shared" si="253"/>
        <v>0</v>
      </c>
      <c r="K529" s="202"/>
      <c r="L529" s="202"/>
      <c r="M529" s="203">
        <f t="shared" si="254"/>
        <v>0</v>
      </c>
      <c r="N529" s="202"/>
      <c r="O529" s="202"/>
      <c r="P529" s="203">
        <f t="shared" si="255"/>
        <v>0</v>
      </c>
      <c r="Q529" s="202"/>
      <c r="R529" s="202"/>
      <c r="S529" s="203">
        <f t="shared" si="256"/>
        <v>0</v>
      </c>
      <c r="T529" s="202"/>
      <c r="U529" s="202"/>
      <c r="V529" s="203">
        <f t="shared" si="257"/>
        <v>0</v>
      </c>
      <c r="W529" s="202"/>
      <c r="X529" s="202"/>
      <c r="Y529" s="203">
        <f t="shared" si="258"/>
        <v>0</v>
      </c>
      <c r="Z529" s="202"/>
      <c r="AA529" s="202"/>
      <c r="AB529" s="203">
        <f t="shared" si="259"/>
        <v>0</v>
      </c>
      <c r="AC529" s="202"/>
      <c r="AD529" s="202"/>
      <c r="AE529" s="203">
        <f t="shared" si="260"/>
        <v>0</v>
      </c>
      <c r="AF529" s="202"/>
      <c r="AG529" s="202"/>
      <c r="AH529" s="203">
        <f t="shared" si="261"/>
        <v>0</v>
      </c>
      <c r="AI529" s="202"/>
      <c r="AJ529" s="202"/>
      <c r="AK529" s="203">
        <f t="shared" si="262"/>
        <v>0</v>
      </c>
      <c r="AL529" s="202"/>
      <c r="AM529" s="202"/>
      <c r="AN529" s="203">
        <f t="shared" si="263"/>
        <v>0</v>
      </c>
      <c r="AO529" s="202"/>
      <c r="AP529" s="202"/>
      <c r="AQ529" s="203">
        <f t="shared" si="264"/>
        <v>0</v>
      </c>
      <c r="AR529" s="202"/>
      <c r="AS529" s="202"/>
      <c r="AT529" s="203">
        <f t="shared" si="265"/>
        <v>0</v>
      </c>
      <c r="AU529" s="202"/>
      <c r="AV529" s="202"/>
      <c r="AW529" s="203">
        <f t="shared" si="266"/>
        <v>0</v>
      </c>
      <c r="AX529" s="202"/>
      <c r="AY529" s="202"/>
      <c r="AZ529" s="203">
        <f t="shared" si="267"/>
        <v>0</v>
      </c>
      <c r="BA529" s="202"/>
      <c r="BB529" s="202"/>
      <c r="BC529" s="203">
        <f t="shared" si="268"/>
        <v>0</v>
      </c>
      <c r="BD529" s="202"/>
      <c r="BE529" s="202"/>
      <c r="BF529" s="203">
        <f t="shared" si="269"/>
        <v>0</v>
      </c>
      <c r="BG529" s="202"/>
      <c r="BH529" s="202"/>
      <c r="BI529" s="203">
        <f t="shared" si="270"/>
        <v>0</v>
      </c>
      <c r="BJ529" s="202"/>
      <c r="BK529" s="202"/>
      <c r="BL529" s="203">
        <f t="shared" si="271"/>
        <v>0</v>
      </c>
      <c r="BM529" s="202"/>
      <c r="BN529" s="202"/>
      <c r="BO529" s="203">
        <f t="shared" si="272"/>
        <v>0</v>
      </c>
      <c r="BP529" s="202"/>
      <c r="BQ529" s="202"/>
      <c r="BR529" s="203">
        <f t="shared" si="273"/>
        <v>0</v>
      </c>
      <c r="BS529" s="202"/>
      <c r="BT529" s="202"/>
      <c r="BU529" s="203">
        <f t="shared" si="274"/>
        <v>0</v>
      </c>
      <c r="BV529" s="202"/>
      <c r="BW529" s="202"/>
      <c r="BX529" s="203">
        <f t="shared" si="275"/>
        <v>0</v>
      </c>
      <c r="BY529" s="202"/>
      <c r="BZ529" s="202"/>
      <c r="CA529" s="203">
        <f t="shared" si="276"/>
        <v>0</v>
      </c>
      <c r="CB529" s="202"/>
      <c r="CC529" s="202"/>
      <c r="CD529" s="203">
        <f t="shared" si="277"/>
        <v>0</v>
      </c>
      <c r="CE529" s="202"/>
      <c r="CF529" s="202"/>
      <c r="CG529" s="203">
        <f t="shared" si="278"/>
        <v>0</v>
      </c>
      <c r="CH529" s="202"/>
      <c r="CI529" s="202"/>
      <c r="CJ529" s="203">
        <f t="shared" si="279"/>
        <v>0</v>
      </c>
    </row>
    <row r="530" spans="2:88" x14ac:dyDescent="0.25">
      <c r="B530" s="180"/>
      <c r="C530" s="180"/>
      <c r="D530" s="181"/>
      <c r="E530" s="38">
        <f t="shared" si="198"/>
        <v>45016</v>
      </c>
      <c r="F530" s="186"/>
      <c r="G530" s="203"/>
      <c r="H530" s="202"/>
      <c r="I530" s="202"/>
      <c r="J530" s="203">
        <f t="shared" si="253"/>
        <v>0</v>
      </c>
      <c r="K530" s="202"/>
      <c r="L530" s="202"/>
      <c r="M530" s="203">
        <f t="shared" si="254"/>
        <v>0</v>
      </c>
      <c r="N530" s="202"/>
      <c r="O530" s="202"/>
      <c r="P530" s="203">
        <f t="shared" si="255"/>
        <v>0</v>
      </c>
      <c r="Q530" s="202"/>
      <c r="R530" s="202"/>
      <c r="S530" s="203">
        <f t="shared" si="256"/>
        <v>0</v>
      </c>
      <c r="T530" s="202"/>
      <c r="U530" s="202"/>
      <c r="V530" s="203">
        <f t="shared" si="257"/>
        <v>0</v>
      </c>
      <c r="W530" s="202"/>
      <c r="X530" s="202"/>
      <c r="Y530" s="203">
        <f t="shared" si="258"/>
        <v>0</v>
      </c>
      <c r="Z530" s="202"/>
      <c r="AA530" s="202"/>
      <c r="AB530" s="203">
        <f t="shared" si="259"/>
        <v>0</v>
      </c>
      <c r="AC530" s="202"/>
      <c r="AD530" s="202"/>
      <c r="AE530" s="203">
        <f t="shared" si="260"/>
        <v>0</v>
      </c>
      <c r="AF530" s="202"/>
      <c r="AG530" s="202"/>
      <c r="AH530" s="203">
        <f t="shared" si="261"/>
        <v>0</v>
      </c>
      <c r="AI530" s="202"/>
      <c r="AJ530" s="202"/>
      <c r="AK530" s="203">
        <f t="shared" si="262"/>
        <v>0</v>
      </c>
      <c r="AL530" s="202"/>
      <c r="AM530" s="202"/>
      <c r="AN530" s="203">
        <f t="shared" si="263"/>
        <v>0</v>
      </c>
      <c r="AO530" s="202"/>
      <c r="AP530" s="202"/>
      <c r="AQ530" s="203">
        <f t="shared" si="264"/>
        <v>0</v>
      </c>
      <c r="AR530" s="202"/>
      <c r="AS530" s="202"/>
      <c r="AT530" s="203">
        <f t="shared" si="265"/>
        <v>0</v>
      </c>
      <c r="AU530" s="202"/>
      <c r="AV530" s="202"/>
      <c r="AW530" s="203">
        <f t="shared" si="266"/>
        <v>0</v>
      </c>
      <c r="AX530" s="202"/>
      <c r="AY530" s="202"/>
      <c r="AZ530" s="203">
        <f t="shared" si="267"/>
        <v>0</v>
      </c>
      <c r="BA530" s="202"/>
      <c r="BB530" s="202"/>
      <c r="BC530" s="203">
        <f t="shared" si="268"/>
        <v>0</v>
      </c>
      <c r="BD530" s="202"/>
      <c r="BE530" s="202"/>
      <c r="BF530" s="203">
        <f t="shared" si="269"/>
        <v>0</v>
      </c>
      <c r="BG530" s="202"/>
      <c r="BH530" s="202"/>
      <c r="BI530" s="203">
        <f t="shared" si="270"/>
        <v>0</v>
      </c>
      <c r="BJ530" s="202"/>
      <c r="BK530" s="202"/>
      <c r="BL530" s="203">
        <f t="shared" si="271"/>
        <v>0</v>
      </c>
      <c r="BM530" s="202"/>
      <c r="BN530" s="202"/>
      <c r="BO530" s="203">
        <f t="shared" si="272"/>
        <v>0</v>
      </c>
      <c r="BP530" s="202"/>
      <c r="BQ530" s="202"/>
      <c r="BR530" s="203">
        <f t="shared" si="273"/>
        <v>0</v>
      </c>
      <c r="BS530" s="202"/>
      <c r="BT530" s="202"/>
      <c r="BU530" s="203">
        <f t="shared" si="274"/>
        <v>0</v>
      </c>
      <c r="BV530" s="202"/>
      <c r="BW530" s="202"/>
      <c r="BX530" s="203">
        <f t="shared" si="275"/>
        <v>0</v>
      </c>
      <c r="BY530" s="202"/>
      <c r="BZ530" s="202"/>
      <c r="CA530" s="203">
        <f t="shared" si="276"/>
        <v>0</v>
      </c>
      <c r="CB530" s="202"/>
      <c r="CC530" s="202"/>
      <c r="CD530" s="203">
        <f t="shared" si="277"/>
        <v>0</v>
      </c>
      <c r="CE530" s="202"/>
      <c r="CF530" s="202"/>
      <c r="CG530" s="203">
        <f t="shared" si="278"/>
        <v>0</v>
      </c>
      <c r="CH530" s="202"/>
      <c r="CI530" s="202"/>
      <c r="CJ530" s="203">
        <f t="shared" si="279"/>
        <v>0</v>
      </c>
    </row>
    <row r="531" spans="2:88" x14ac:dyDescent="0.25">
      <c r="B531" s="180"/>
      <c r="C531" s="180"/>
      <c r="D531" s="181"/>
      <c r="E531" s="38">
        <f t="shared" si="198"/>
        <v>45016</v>
      </c>
      <c r="F531" s="186"/>
      <c r="G531" s="203"/>
      <c r="H531" s="202"/>
      <c r="I531" s="202"/>
      <c r="J531" s="203">
        <f t="shared" si="253"/>
        <v>0</v>
      </c>
      <c r="K531" s="202"/>
      <c r="L531" s="202"/>
      <c r="M531" s="203">
        <f t="shared" si="254"/>
        <v>0</v>
      </c>
      <c r="N531" s="202"/>
      <c r="O531" s="202"/>
      <c r="P531" s="203">
        <f t="shared" si="255"/>
        <v>0</v>
      </c>
      <c r="Q531" s="202"/>
      <c r="R531" s="202"/>
      <c r="S531" s="203">
        <f t="shared" si="256"/>
        <v>0</v>
      </c>
      <c r="T531" s="202"/>
      <c r="U531" s="202"/>
      <c r="V531" s="203">
        <f t="shared" si="257"/>
        <v>0</v>
      </c>
      <c r="W531" s="202"/>
      <c r="X531" s="202"/>
      <c r="Y531" s="203">
        <f t="shared" si="258"/>
        <v>0</v>
      </c>
      <c r="Z531" s="202"/>
      <c r="AA531" s="202"/>
      <c r="AB531" s="203">
        <f t="shared" si="259"/>
        <v>0</v>
      </c>
      <c r="AC531" s="202"/>
      <c r="AD531" s="202"/>
      <c r="AE531" s="203">
        <f t="shared" si="260"/>
        <v>0</v>
      </c>
      <c r="AF531" s="202"/>
      <c r="AG531" s="202"/>
      <c r="AH531" s="203">
        <f t="shared" si="261"/>
        <v>0</v>
      </c>
      <c r="AI531" s="202"/>
      <c r="AJ531" s="202"/>
      <c r="AK531" s="203">
        <f t="shared" si="262"/>
        <v>0</v>
      </c>
      <c r="AL531" s="202"/>
      <c r="AM531" s="202"/>
      <c r="AN531" s="203">
        <f t="shared" si="263"/>
        <v>0</v>
      </c>
      <c r="AO531" s="202"/>
      <c r="AP531" s="202"/>
      <c r="AQ531" s="203">
        <f t="shared" si="264"/>
        <v>0</v>
      </c>
      <c r="AR531" s="202"/>
      <c r="AS531" s="202"/>
      <c r="AT531" s="203">
        <f t="shared" si="265"/>
        <v>0</v>
      </c>
      <c r="AU531" s="202"/>
      <c r="AV531" s="202"/>
      <c r="AW531" s="203">
        <f t="shared" si="266"/>
        <v>0</v>
      </c>
      <c r="AX531" s="202"/>
      <c r="AY531" s="202"/>
      <c r="AZ531" s="203">
        <f t="shared" si="267"/>
        <v>0</v>
      </c>
      <c r="BA531" s="202"/>
      <c r="BB531" s="202"/>
      <c r="BC531" s="203">
        <f t="shared" si="268"/>
        <v>0</v>
      </c>
      <c r="BD531" s="202"/>
      <c r="BE531" s="202"/>
      <c r="BF531" s="203">
        <f t="shared" si="269"/>
        <v>0</v>
      </c>
      <c r="BG531" s="202"/>
      <c r="BH531" s="202"/>
      <c r="BI531" s="203">
        <f t="shared" si="270"/>
        <v>0</v>
      </c>
      <c r="BJ531" s="202"/>
      <c r="BK531" s="202"/>
      <c r="BL531" s="203">
        <f t="shared" si="271"/>
        <v>0</v>
      </c>
      <c r="BM531" s="202"/>
      <c r="BN531" s="202"/>
      <c r="BO531" s="203">
        <f t="shared" si="272"/>
        <v>0</v>
      </c>
      <c r="BP531" s="202"/>
      <c r="BQ531" s="202"/>
      <c r="BR531" s="203">
        <f t="shared" si="273"/>
        <v>0</v>
      </c>
      <c r="BS531" s="202"/>
      <c r="BT531" s="202"/>
      <c r="BU531" s="203">
        <f t="shared" si="274"/>
        <v>0</v>
      </c>
      <c r="BV531" s="202"/>
      <c r="BW531" s="202"/>
      <c r="BX531" s="203">
        <f t="shared" si="275"/>
        <v>0</v>
      </c>
      <c r="BY531" s="202"/>
      <c r="BZ531" s="202"/>
      <c r="CA531" s="203">
        <f t="shared" si="276"/>
        <v>0</v>
      </c>
      <c r="CB531" s="202"/>
      <c r="CC531" s="202"/>
      <c r="CD531" s="203">
        <f t="shared" si="277"/>
        <v>0</v>
      </c>
      <c r="CE531" s="202"/>
      <c r="CF531" s="202"/>
      <c r="CG531" s="203">
        <f t="shared" si="278"/>
        <v>0</v>
      </c>
      <c r="CH531" s="202"/>
      <c r="CI531" s="202"/>
      <c r="CJ531" s="203">
        <f t="shared" si="279"/>
        <v>0</v>
      </c>
    </row>
    <row r="532" spans="2:88" x14ac:dyDescent="0.25">
      <c r="B532" s="180"/>
      <c r="C532" s="180"/>
      <c r="D532" s="181"/>
      <c r="E532" s="38">
        <f t="shared" si="198"/>
        <v>45016</v>
      </c>
      <c r="F532" s="186"/>
      <c r="G532" s="203"/>
      <c r="H532" s="202"/>
      <c r="I532" s="202"/>
      <c r="J532" s="203">
        <f t="shared" si="253"/>
        <v>0</v>
      </c>
      <c r="K532" s="202"/>
      <c r="L532" s="202"/>
      <c r="M532" s="203">
        <f t="shared" si="254"/>
        <v>0</v>
      </c>
      <c r="N532" s="202"/>
      <c r="O532" s="202"/>
      <c r="P532" s="203">
        <f t="shared" si="255"/>
        <v>0</v>
      </c>
      <c r="Q532" s="202"/>
      <c r="R532" s="202"/>
      <c r="S532" s="203">
        <f t="shared" si="256"/>
        <v>0</v>
      </c>
      <c r="T532" s="202"/>
      <c r="U532" s="202"/>
      <c r="V532" s="203">
        <f t="shared" si="257"/>
        <v>0</v>
      </c>
      <c r="W532" s="202"/>
      <c r="X532" s="202"/>
      <c r="Y532" s="203">
        <f t="shared" si="258"/>
        <v>0</v>
      </c>
      <c r="Z532" s="202"/>
      <c r="AA532" s="202"/>
      <c r="AB532" s="203">
        <f t="shared" si="259"/>
        <v>0</v>
      </c>
      <c r="AC532" s="202"/>
      <c r="AD532" s="202"/>
      <c r="AE532" s="203">
        <f t="shared" si="260"/>
        <v>0</v>
      </c>
      <c r="AF532" s="202"/>
      <c r="AG532" s="202"/>
      <c r="AH532" s="203">
        <f t="shared" si="261"/>
        <v>0</v>
      </c>
      <c r="AI532" s="202"/>
      <c r="AJ532" s="202"/>
      <c r="AK532" s="203">
        <f t="shared" si="262"/>
        <v>0</v>
      </c>
      <c r="AL532" s="202"/>
      <c r="AM532" s="202"/>
      <c r="AN532" s="203">
        <f t="shared" si="263"/>
        <v>0</v>
      </c>
      <c r="AO532" s="202"/>
      <c r="AP532" s="202"/>
      <c r="AQ532" s="203">
        <f t="shared" si="264"/>
        <v>0</v>
      </c>
      <c r="AR532" s="202"/>
      <c r="AS532" s="202"/>
      <c r="AT532" s="203">
        <f t="shared" si="265"/>
        <v>0</v>
      </c>
      <c r="AU532" s="202"/>
      <c r="AV532" s="202"/>
      <c r="AW532" s="203">
        <f t="shared" si="266"/>
        <v>0</v>
      </c>
      <c r="AX532" s="202"/>
      <c r="AY532" s="202"/>
      <c r="AZ532" s="203">
        <f t="shared" si="267"/>
        <v>0</v>
      </c>
      <c r="BA532" s="202"/>
      <c r="BB532" s="202"/>
      <c r="BC532" s="203">
        <f t="shared" si="268"/>
        <v>0</v>
      </c>
      <c r="BD532" s="202"/>
      <c r="BE532" s="202"/>
      <c r="BF532" s="203">
        <f t="shared" si="269"/>
        <v>0</v>
      </c>
      <c r="BG532" s="202"/>
      <c r="BH532" s="202"/>
      <c r="BI532" s="203">
        <f t="shared" si="270"/>
        <v>0</v>
      </c>
      <c r="BJ532" s="202"/>
      <c r="BK532" s="202"/>
      <c r="BL532" s="203">
        <f t="shared" si="271"/>
        <v>0</v>
      </c>
      <c r="BM532" s="202"/>
      <c r="BN532" s="202"/>
      <c r="BO532" s="203">
        <f t="shared" si="272"/>
        <v>0</v>
      </c>
      <c r="BP532" s="202"/>
      <c r="BQ532" s="202"/>
      <c r="BR532" s="203">
        <f t="shared" si="273"/>
        <v>0</v>
      </c>
      <c r="BS532" s="202"/>
      <c r="BT532" s="202"/>
      <c r="BU532" s="203">
        <f t="shared" si="274"/>
        <v>0</v>
      </c>
      <c r="BV532" s="202"/>
      <c r="BW532" s="202"/>
      <c r="BX532" s="203">
        <f t="shared" si="275"/>
        <v>0</v>
      </c>
      <c r="BY532" s="202"/>
      <c r="BZ532" s="202"/>
      <c r="CA532" s="203">
        <f t="shared" si="276"/>
        <v>0</v>
      </c>
      <c r="CB532" s="202"/>
      <c r="CC532" s="202"/>
      <c r="CD532" s="203">
        <f t="shared" si="277"/>
        <v>0</v>
      </c>
      <c r="CE532" s="202"/>
      <c r="CF532" s="202"/>
      <c r="CG532" s="203">
        <f t="shared" si="278"/>
        <v>0</v>
      </c>
      <c r="CH532" s="202"/>
      <c r="CI532" s="202"/>
      <c r="CJ532" s="203">
        <f t="shared" si="279"/>
        <v>0</v>
      </c>
    </row>
    <row r="533" spans="2:88" x14ac:dyDescent="0.25">
      <c r="B533" s="180"/>
      <c r="C533" s="180"/>
      <c r="D533" s="181"/>
      <c r="E533" s="38">
        <f t="shared" si="198"/>
        <v>45016</v>
      </c>
      <c r="F533" s="186"/>
      <c r="G533" s="203"/>
      <c r="H533" s="202"/>
      <c r="I533" s="202"/>
      <c r="J533" s="203">
        <f t="shared" si="253"/>
        <v>0</v>
      </c>
      <c r="K533" s="202"/>
      <c r="L533" s="202"/>
      <c r="M533" s="203">
        <f t="shared" si="254"/>
        <v>0</v>
      </c>
      <c r="N533" s="202"/>
      <c r="O533" s="202"/>
      <c r="P533" s="203">
        <f t="shared" si="255"/>
        <v>0</v>
      </c>
      <c r="Q533" s="202"/>
      <c r="R533" s="202"/>
      <c r="S533" s="203">
        <f t="shared" si="256"/>
        <v>0</v>
      </c>
      <c r="T533" s="202"/>
      <c r="U533" s="202"/>
      <c r="V533" s="203">
        <f t="shared" si="257"/>
        <v>0</v>
      </c>
      <c r="W533" s="202"/>
      <c r="X533" s="202"/>
      <c r="Y533" s="203">
        <f t="shared" si="258"/>
        <v>0</v>
      </c>
      <c r="Z533" s="202"/>
      <c r="AA533" s="202"/>
      <c r="AB533" s="203">
        <f t="shared" si="259"/>
        <v>0</v>
      </c>
      <c r="AC533" s="202"/>
      <c r="AD533" s="202"/>
      <c r="AE533" s="203">
        <f t="shared" si="260"/>
        <v>0</v>
      </c>
      <c r="AF533" s="202"/>
      <c r="AG533" s="202"/>
      <c r="AH533" s="203">
        <f t="shared" si="261"/>
        <v>0</v>
      </c>
      <c r="AI533" s="202"/>
      <c r="AJ533" s="202"/>
      <c r="AK533" s="203">
        <f t="shared" si="262"/>
        <v>0</v>
      </c>
      <c r="AL533" s="202"/>
      <c r="AM533" s="202"/>
      <c r="AN533" s="203">
        <f t="shared" si="263"/>
        <v>0</v>
      </c>
      <c r="AO533" s="202"/>
      <c r="AP533" s="202"/>
      <c r="AQ533" s="203">
        <f t="shared" si="264"/>
        <v>0</v>
      </c>
      <c r="AR533" s="202"/>
      <c r="AS533" s="202"/>
      <c r="AT533" s="203">
        <f t="shared" si="265"/>
        <v>0</v>
      </c>
      <c r="AU533" s="202"/>
      <c r="AV533" s="202"/>
      <c r="AW533" s="203">
        <f t="shared" si="266"/>
        <v>0</v>
      </c>
      <c r="AX533" s="202"/>
      <c r="AY533" s="202"/>
      <c r="AZ533" s="203">
        <f t="shared" si="267"/>
        <v>0</v>
      </c>
      <c r="BA533" s="202"/>
      <c r="BB533" s="202"/>
      <c r="BC533" s="203">
        <f t="shared" si="268"/>
        <v>0</v>
      </c>
      <c r="BD533" s="202"/>
      <c r="BE533" s="202"/>
      <c r="BF533" s="203">
        <f t="shared" si="269"/>
        <v>0</v>
      </c>
      <c r="BG533" s="202"/>
      <c r="BH533" s="202"/>
      <c r="BI533" s="203">
        <f t="shared" si="270"/>
        <v>0</v>
      </c>
      <c r="BJ533" s="202"/>
      <c r="BK533" s="202"/>
      <c r="BL533" s="203">
        <f t="shared" si="271"/>
        <v>0</v>
      </c>
      <c r="BM533" s="202"/>
      <c r="BN533" s="202"/>
      <c r="BO533" s="203">
        <f t="shared" si="272"/>
        <v>0</v>
      </c>
      <c r="BP533" s="202"/>
      <c r="BQ533" s="202"/>
      <c r="BR533" s="203">
        <f t="shared" si="273"/>
        <v>0</v>
      </c>
      <c r="BS533" s="202"/>
      <c r="BT533" s="202"/>
      <c r="BU533" s="203">
        <f t="shared" si="274"/>
        <v>0</v>
      </c>
      <c r="BV533" s="202"/>
      <c r="BW533" s="202"/>
      <c r="BX533" s="203">
        <f t="shared" si="275"/>
        <v>0</v>
      </c>
      <c r="BY533" s="202"/>
      <c r="BZ533" s="202"/>
      <c r="CA533" s="203">
        <f t="shared" si="276"/>
        <v>0</v>
      </c>
      <c r="CB533" s="202"/>
      <c r="CC533" s="202"/>
      <c r="CD533" s="203">
        <f t="shared" si="277"/>
        <v>0</v>
      </c>
      <c r="CE533" s="202"/>
      <c r="CF533" s="202"/>
      <c r="CG533" s="203">
        <f t="shared" si="278"/>
        <v>0</v>
      </c>
      <c r="CH533" s="202"/>
      <c r="CI533" s="202"/>
      <c r="CJ533" s="203">
        <f t="shared" si="279"/>
        <v>0</v>
      </c>
    </row>
    <row r="534" spans="2:88" x14ac:dyDescent="0.25">
      <c r="B534" s="180"/>
      <c r="C534" s="180"/>
      <c r="D534" s="181"/>
      <c r="E534" s="38">
        <f t="shared" si="198"/>
        <v>45016</v>
      </c>
      <c r="F534" s="186"/>
      <c r="G534" s="203"/>
      <c r="H534" s="202"/>
      <c r="I534" s="202"/>
      <c r="J534" s="203">
        <f t="shared" si="253"/>
        <v>0</v>
      </c>
      <c r="K534" s="202"/>
      <c r="L534" s="202"/>
      <c r="M534" s="203">
        <f t="shared" si="254"/>
        <v>0</v>
      </c>
      <c r="N534" s="202"/>
      <c r="O534" s="202"/>
      <c r="P534" s="203">
        <f t="shared" si="255"/>
        <v>0</v>
      </c>
      <c r="Q534" s="202"/>
      <c r="R534" s="202"/>
      <c r="S534" s="203">
        <f t="shared" si="256"/>
        <v>0</v>
      </c>
      <c r="T534" s="202"/>
      <c r="U534" s="202"/>
      <c r="V534" s="203">
        <f t="shared" si="257"/>
        <v>0</v>
      </c>
      <c r="W534" s="202"/>
      <c r="X534" s="202"/>
      <c r="Y534" s="203">
        <f t="shared" si="258"/>
        <v>0</v>
      </c>
      <c r="Z534" s="202"/>
      <c r="AA534" s="202"/>
      <c r="AB534" s="203">
        <f t="shared" si="259"/>
        <v>0</v>
      </c>
      <c r="AC534" s="202"/>
      <c r="AD534" s="202"/>
      <c r="AE534" s="203">
        <f t="shared" si="260"/>
        <v>0</v>
      </c>
      <c r="AF534" s="202"/>
      <c r="AG534" s="202"/>
      <c r="AH534" s="203">
        <f t="shared" si="261"/>
        <v>0</v>
      </c>
      <c r="AI534" s="202"/>
      <c r="AJ534" s="202"/>
      <c r="AK534" s="203">
        <f t="shared" si="262"/>
        <v>0</v>
      </c>
      <c r="AL534" s="202"/>
      <c r="AM534" s="202"/>
      <c r="AN534" s="203">
        <f t="shared" si="263"/>
        <v>0</v>
      </c>
      <c r="AO534" s="202"/>
      <c r="AP534" s="202"/>
      <c r="AQ534" s="203">
        <f t="shared" si="264"/>
        <v>0</v>
      </c>
      <c r="AR534" s="202"/>
      <c r="AS534" s="202"/>
      <c r="AT534" s="203">
        <f t="shared" si="265"/>
        <v>0</v>
      </c>
      <c r="AU534" s="202"/>
      <c r="AV534" s="202"/>
      <c r="AW534" s="203">
        <f t="shared" si="266"/>
        <v>0</v>
      </c>
      <c r="AX534" s="202"/>
      <c r="AY534" s="202"/>
      <c r="AZ534" s="203">
        <f t="shared" si="267"/>
        <v>0</v>
      </c>
      <c r="BA534" s="202"/>
      <c r="BB534" s="202"/>
      <c r="BC534" s="203">
        <f t="shared" si="268"/>
        <v>0</v>
      </c>
      <c r="BD534" s="202"/>
      <c r="BE534" s="202"/>
      <c r="BF534" s="203">
        <f t="shared" si="269"/>
        <v>0</v>
      </c>
      <c r="BG534" s="202"/>
      <c r="BH534" s="202"/>
      <c r="BI534" s="203">
        <f t="shared" si="270"/>
        <v>0</v>
      </c>
      <c r="BJ534" s="202"/>
      <c r="BK534" s="202"/>
      <c r="BL534" s="203">
        <f t="shared" si="271"/>
        <v>0</v>
      </c>
      <c r="BM534" s="202"/>
      <c r="BN534" s="202"/>
      <c r="BO534" s="203">
        <f t="shared" si="272"/>
        <v>0</v>
      </c>
      <c r="BP534" s="202"/>
      <c r="BQ534" s="202"/>
      <c r="BR534" s="203">
        <f t="shared" si="273"/>
        <v>0</v>
      </c>
      <c r="BS534" s="202"/>
      <c r="BT534" s="202"/>
      <c r="BU534" s="203">
        <f t="shared" si="274"/>
        <v>0</v>
      </c>
      <c r="BV534" s="202"/>
      <c r="BW534" s="202"/>
      <c r="BX534" s="203">
        <f t="shared" si="275"/>
        <v>0</v>
      </c>
      <c r="BY534" s="202"/>
      <c r="BZ534" s="202"/>
      <c r="CA534" s="203">
        <f t="shared" si="276"/>
        <v>0</v>
      </c>
      <c r="CB534" s="202"/>
      <c r="CC534" s="202"/>
      <c r="CD534" s="203">
        <f t="shared" si="277"/>
        <v>0</v>
      </c>
      <c r="CE534" s="202"/>
      <c r="CF534" s="202"/>
      <c r="CG534" s="203">
        <f t="shared" si="278"/>
        <v>0</v>
      </c>
      <c r="CH534" s="202"/>
      <c r="CI534" s="202"/>
      <c r="CJ534" s="203">
        <f t="shared" si="279"/>
        <v>0</v>
      </c>
    </row>
    <row r="535" spans="2:88" x14ac:dyDescent="0.25">
      <c r="B535" s="180"/>
      <c r="C535" s="180"/>
      <c r="D535" s="181"/>
      <c r="E535" s="38">
        <f t="shared" si="198"/>
        <v>45016</v>
      </c>
      <c r="F535" s="186"/>
      <c r="G535" s="203"/>
      <c r="H535" s="202"/>
      <c r="I535" s="202"/>
      <c r="J535" s="203">
        <f t="shared" si="253"/>
        <v>0</v>
      </c>
      <c r="K535" s="202"/>
      <c r="L535" s="202"/>
      <c r="M535" s="203">
        <f t="shared" si="254"/>
        <v>0</v>
      </c>
      <c r="N535" s="202"/>
      <c r="O535" s="202"/>
      <c r="P535" s="203">
        <f t="shared" si="255"/>
        <v>0</v>
      </c>
      <c r="Q535" s="202"/>
      <c r="R535" s="202"/>
      <c r="S535" s="203">
        <f t="shared" si="256"/>
        <v>0</v>
      </c>
      <c r="T535" s="202"/>
      <c r="U535" s="202"/>
      <c r="V535" s="203">
        <f t="shared" si="257"/>
        <v>0</v>
      </c>
      <c r="W535" s="202"/>
      <c r="X535" s="202"/>
      <c r="Y535" s="203">
        <f t="shared" si="258"/>
        <v>0</v>
      </c>
      <c r="Z535" s="202"/>
      <c r="AA535" s="202"/>
      <c r="AB535" s="203">
        <f t="shared" si="259"/>
        <v>0</v>
      </c>
      <c r="AC535" s="202"/>
      <c r="AD535" s="202"/>
      <c r="AE535" s="203">
        <f t="shared" si="260"/>
        <v>0</v>
      </c>
      <c r="AF535" s="202"/>
      <c r="AG535" s="202"/>
      <c r="AH535" s="203">
        <f t="shared" si="261"/>
        <v>0</v>
      </c>
      <c r="AI535" s="202"/>
      <c r="AJ535" s="202"/>
      <c r="AK535" s="203">
        <f t="shared" si="262"/>
        <v>0</v>
      </c>
      <c r="AL535" s="202"/>
      <c r="AM535" s="202"/>
      <c r="AN535" s="203">
        <f t="shared" si="263"/>
        <v>0</v>
      </c>
      <c r="AO535" s="202"/>
      <c r="AP535" s="202"/>
      <c r="AQ535" s="203">
        <f t="shared" si="264"/>
        <v>0</v>
      </c>
      <c r="AR535" s="202"/>
      <c r="AS535" s="202"/>
      <c r="AT535" s="203">
        <f t="shared" si="265"/>
        <v>0</v>
      </c>
      <c r="AU535" s="202"/>
      <c r="AV535" s="202"/>
      <c r="AW535" s="203">
        <f t="shared" si="266"/>
        <v>0</v>
      </c>
      <c r="AX535" s="202"/>
      <c r="AY535" s="202"/>
      <c r="AZ535" s="203">
        <f t="shared" si="267"/>
        <v>0</v>
      </c>
      <c r="BA535" s="202"/>
      <c r="BB535" s="202"/>
      <c r="BC535" s="203">
        <f t="shared" si="268"/>
        <v>0</v>
      </c>
      <c r="BD535" s="202"/>
      <c r="BE535" s="202"/>
      <c r="BF535" s="203">
        <f t="shared" si="269"/>
        <v>0</v>
      </c>
      <c r="BG535" s="202"/>
      <c r="BH535" s="202"/>
      <c r="BI535" s="203">
        <f t="shared" si="270"/>
        <v>0</v>
      </c>
      <c r="BJ535" s="202"/>
      <c r="BK535" s="202"/>
      <c r="BL535" s="203">
        <f t="shared" si="271"/>
        <v>0</v>
      </c>
      <c r="BM535" s="202"/>
      <c r="BN535" s="202"/>
      <c r="BO535" s="203">
        <f t="shared" si="272"/>
        <v>0</v>
      </c>
      <c r="BP535" s="202"/>
      <c r="BQ535" s="202"/>
      <c r="BR535" s="203">
        <f t="shared" si="273"/>
        <v>0</v>
      </c>
      <c r="BS535" s="202"/>
      <c r="BT535" s="202"/>
      <c r="BU535" s="203">
        <f t="shared" si="274"/>
        <v>0</v>
      </c>
      <c r="BV535" s="202"/>
      <c r="BW535" s="202"/>
      <c r="BX535" s="203">
        <f t="shared" si="275"/>
        <v>0</v>
      </c>
      <c r="BY535" s="202"/>
      <c r="BZ535" s="202"/>
      <c r="CA535" s="203">
        <f t="shared" si="276"/>
        <v>0</v>
      </c>
      <c r="CB535" s="202"/>
      <c r="CC535" s="202"/>
      <c r="CD535" s="203">
        <f t="shared" si="277"/>
        <v>0</v>
      </c>
      <c r="CE535" s="202"/>
      <c r="CF535" s="202"/>
      <c r="CG535" s="203">
        <f t="shared" si="278"/>
        <v>0</v>
      </c>
      <c r="CH535" s="202"/>
      <c r="CI535" s="202"/>
      <c r="CJ535" s="203">
        <f t="shared" si="279"/>
        <v>0</v>
      </c>
    </row>
    <row r="536" spans="2:88" x14ac:dyDescent="0.25">
      <c r="B536" s="180"/>
      <c r="C536" s="180"/>
      <c r="D536" s="181"/>
      <c r="E536" s="38">
        <f t="shared" si="198"/>
        <v>45016</v>
      </c>
      <c r="F536" s="186"/>
      <c r="G536" s="203"/>
      <c r="H536" s="202"/>
      <c r="I536" s="202"/>
      <c r="J536" s="203">
        <f t="shared" si="253"/>
        <v>0</v>
      </c>
      <c r="K536" s="202"/>
      <c r="L536" s="202"/>
      <c r="M536" s="203">
        <f t="shared" si="254"/>
        <v>0</v>
      </c>
      <c r="N536" s="202"/>
      <c r="O536" s="202"/>
      <c r="P536" s="203">
        <f t="shared" si="255"/>
        <v>0</v>
      </c>
      <c r="Q536" s="202"/>
      <c r="R536" s="202"/>
      <c r="S536" s="203">
        <f t="shared" si="256"/>
        <v>0</v>
      </c>
      <c r="T536" s="202"/>
      <c r="U536" s="202"/>
      <c r="V536" s="203">
        <f t="shared" si="257"/>
        <v>0</v>
      </c>
      <c r="W536" s="202"/>
      <c r="X536" s="202"/>
      <c r="Y536" s="203">
        <f t="shared" si="258"/>
        <v>0</v>
      </c>
      <c r="Z536" s="202"/>
      <c r="AA536" s="202"/>
      <c r="AB536" s="203">
        <f t="shared" si="259"/>
        <v>0</v>
      </c>
      <c r="AC536" s="202"/>
      <c r="AD536" s="202"/>
      <c r="AE536" s="203">
        <f t="shared" si="260"/>
        <v>0</v>
      </c>
      <c r="AF536" s="202"/>
      <c r="AG536" s="202"/>
      <c r="AH536" s="203">
        <f t="shared" si="261"/>
        <v>0</v>
      </c>
      <c r="AI536" s="202"/>
      <c r="AJ536" s="202"/>
      <c r="AK536" s="203">
        <f t="shared" si="262"/>
        <v>0</v>
      </c>
      <c r="AL536" s="202"/>
      <c r="AM536" s="202"/>
      <c r="AN536" s="203">
        <f t="shared" si="263"/>
        <v>0</v>
      </c>
      <c r="AO536" s="202"/>
      <c r="AP536" s="202"/>
      <c r="AQ536" s="203">
        <f t="shared" si="264"/>
        <v>0</v>
      </c>
      <c r="AR536" s="202"/>
      <c r="AS536" s="202"/>
      <c r="AT536" s="203">
        <f t="shared" si="265"/>
        <v>0</v>
      </c>
      <c r="AU536" s="202"/>
      <c r="AV536" s="202"/>
      <c r="AW536" s="203">
        <f t="shared" si="266"/>
        <v>0</v>
      </c>
      <c r="AX536" s="202"/>
      <c r="AY536" s="202"/>
      <c r="AZ536" s="203">
        <f t="shared" si="267"/>
        <v>0</v>
      </c>
      <c r="BA536" s="202"/>
      <c r="BB536" s="202"/>
      <c r="BC536" s="203">
        <f t="shared" si="268"/>
        <v>0</v>
      </c>
      <c r="BD536" s="202"/>
      <c r="BE536" s="202"/>
      <c r="BF536" s="203">
        <f t="shared" si="269"/>
        <v>0</v>
      </c>
      <c r="BG536" s="202"/>
      <c r="BH536" s="202"/>
      <c r="BI536" s="203">
        <f t="shared" si="270"/>
        <v>0</v>
      </c>
      <c r="BJ536" s="202"/>
      <c r="BK536" s="202"/>
      <c r="BL536" s="203">
        <f t="shared" si="271"/>
        <v>0</v>
      </c>
      <c r="BM536" s="202"/>
      <c r="BN536" s="202"/>
      <c r="BO536" s="203">
        <f t="shared" si="272"/>
        <v>0</v>
      </c>
      <c r="BP536" s="202"/>
      <c r="BQ536" s="202"/>
      <c r="BR536" s="203">
        <f t="shared" si="273"/>
        <v>0</v>
      </c>
      <c r="BS536" s="202"/>
      <c r="BT536" s="202"/>
      <c r="BU536" s="203">
        <f t="shared" si="274"/>
        <v>0</v>
      </c>
      <c r="BV536" s="202"/>
      <c r="BW536" s="202"/>
      <c r="BX536" s="203">
        <f t="shared" si="275"/>
        <v>0</v>
      </c>
      <c r="BY536" s="202"/>
      <c r="BZ536" s="202"/>
      <c r="CA536" s="203">
        <f t="shared" si="276"/>
        <v>0</v>
      </c>
      <c r="CB536" s="202"/>
      <c r="CC536" s="202"/>
      <c r="CD536" s="203">
        <f t="shared" si="277"/>
        <v>0</v>
      </c>
      <c r="CE536" s="202"/>
      <c r="CF536" s="202"/>
      <c r="CG536" s="203">
        <f t="shared" si="278"/>
        <v>0</v>
      </c>
      <c r="CH536" s="202"/>
      <c r="CI536" s="202"/>
      <c r="CJ536" s="203">
        <f t="shared" si="279"/>
        <v>0</v>
      </c>
    </row>
    <row r="537" spans="2:88" x14ac:dyDescent="0.25">
      <c r="B537" s="180"/>
      <c r="C537" s="180"/>
      <c r="D537" s="181"/>
      <c r="E537" s="38">
        <f t="shared" si="198"/>
        <v>45016</v>
      </c>
      <c r="F537" s="186"/>
      <c r="G537" s="203"/>
      <c r="H537" s="202"/>
      <c r="I537" s="202"/>
      <c r="J537" s="203">
        <f t="shared" si="253"/>
        <v>0</v>
      </c>
      <c r="K537" s="202"/>
      <c r="L537" s="202"/>
      <c r="M537" s="203">
        <f t="shared" si="254"/>
        <v>0</v>
      </c>
      <c r="N537" s="202"/>
      <c r="O537" s="202"/>
      <c r="P537" s="203">
        <f t="shared" si="255"/>
        <v>0</v>
      </c>
      <c r="Q537" s="202"/>
      <c r="R537" s="202"/>
      <c r="S537" s="203">
        <f t="shared" si="256"/>
        <v>0</v>
      </c>
      <c r="T537" s="202"/>
      <c r="U537" s="202"/>
      <c r="V537" s="203">
        <f t="shared" si="257"/>
        <v>0</v>
      </c>
      <c r="W537" s="202"/>
      <c r="X537" s="202"/>
      <c r="Y537" s="203">
        <f t="shared" si="258"/>
        <v>0</v>
      </c>
      <c r="Z537" s="202"/>
      <c r="AA537" s="202"/>
      <c r="AB537" s="203">
        <f t="shared" si="259"/>
        <v>0</v>
      </c>
      <c r="AC537" s="202"/>
      <c r="AD537" s="202"/>
      <c r="AE537" s="203">
        <f t="shared" si="260"/>
        <v>0</v>
      </c>
      <c r="AF537" s="202"/>
      <c r="AG537" s="202"/>
      <c r="AH537" s="203">
        <f t="shared" si="261"/>
        <v>0</v>
      </c>
      <c r="AI537" s="202"/>
      <c r="AJ537" s="202"/>
      <c r="AK537" s="203">
        <f t="shared" si="262"/>
        <v>0</v>
      </c>
      <c r="AL537" s="202"/>
      <c r="AM537" s="202"/>
      <c r="AN537" s="203">
        <f t="shared" si="263"/>
        <v>0</v>
      </c>
      <c r="AO537" s="202"/>
      <c r="AP537" s="202"/>
      <c r="AQ537" s="203">
        <f t="shared" si="264"/>
        <v>0</v>
      </c>
      <c r="AR537" s="202"/>
      <c r="AS537" s="202"/>
      <c r="AT537" s="203">
        <f t="shared" si="265"/>
        <v>0</v>
      </c>
      <c r="AU537" s="202"/>
      <c r="AV537" s="202"/>
      <c r="AW537" s="203">
        <f t="shared" si="266"/>
        <v>0</v>
      </c>
      <c r="AX537" s="202"/>
      <c r="AY537" s="202"/>
      <c r="AZ537" s="203">
        <f t="shared" si="267"/>
        <v>0</v>
      </c>
      <c r="BA537" s="202"/>
      <c r="BB537" s="202"/>
      <c r="BC537" s="203">
        <f t="shared" si="268"/>
        <v>0</v>
      </c>
      <c r="BD537" s="202"/>
      <c r="BE537" s="202"/>
      <c r="BF537" s="203">
        <f t="shared" si="269"/>
        <v>0</v>
      </c>
      <c r="BG537" s="202"/>
      <c r="BH537" s="202"/>
      <c r="BI537" s="203">
        <f t="shared" si="270"/>
        <v>0</v>
      </c>
      <c r="BJ537" s="202"/>
      <c r="BK537" s="202"/>
      <c r="BL537" s="203">
        <f t="shared" si="271"/>
        <v>0</v>
      </c>
      <c r="BM537" s="202"/>
      <c r="BN537" s="202"/>
      <c r="BO537" s="203">
        <f t="shared" si="272"/>
        <v>0</v>
      </c>
      <c r="BP537" s="202"/>
      <c r="BQ537" s="202"/>
      <c r="BR537" s="203">
        <f t="shared" si="273"/>
        <v>0</v>
      </c>
      <c r="BS537" s="202"/>
      <c r="BT537" s="202"/>
      <c r="BU537" s="203">
        <f t="shared" si="274"/>
        <v>0</v>
      </c>
      <c r="BV537" s="202"/>
      <c r="BW537" s="202"/>
      <c r="BX537" s="203">
        <f t="shared" si="275"/>
        <v>0</v>
      </c>
      <c r="BY537" s="202"/>
      <c r="BZ537" s="202"/>
      <c r="CA537" s="203">
        <f t="shared" si="276"/>
        <v>0</v>
      </c>
      <c r="CB537" s="202"/>
      <c r="CC537" s="202"/>
      <c r="CD537" s="203">
        <f t="shared" si="277"/>
        <v>0</v>
      </c>
      <c r="CE537" s="202"/>
      <c r="CF537" s="202"/>
      <c r="CG537" s="203">
        <f t="shared" si="278"/>
        <v>0</v>
      </c>
      <c r="CH537" s="202"/>
      <c r="CI537" s="202"/>
      <c r="CJ537" s="203">
        <f t="shared" si="279"/>
        <v>0</v>
      </c>
    </row>
    <row r="538" spans="2:88" x14ac:dyDescent="0.25">
      <c r="B538" s="180"/>
      <c r="C538" s="180"/>
      <c r="D538" s="181"/>
      <c r="E538" s="38">
        <f t="shared" si="198"/>
        <v>45016</v>
      </c>
      <c r="F538" s="186"/>
      <c r="G538" s="203"/>
      <c r="H538" s="202"/>
      <c r="I538" s="202"/>
      <c r="J538" s="203">
        <f t="shared" ref="J538:J601" si="280">SUM(H538:I538)</f>
        <v>0</v>
      </c>
      <c r="K538" s="202"/>
      <c r="L538" s="202"/>
      <c r="M538" s="203">
        <f t="shared" ref="M538:M601" si="281">SUM(K538:L538)</f>
        <v>0</v>
      </c>
      <c r="N538" s="202"/>
      <c r="O538" s="202"/>
      <c r="P538" s="203">
        <f t="shared" ref="P538:P601" si="282">SUM(N538:O538)</f>
        <v>0</v>
      </c>
      <c r="Q538" s="202"/>
      <c r="R538" s="202"/>
      <c r="S538" s="203">
        <f t="shared" ref="S538:S601" si="283">SUM(Q538:R538)</f>
        <v>0</v>
      </c>
      <c r="T538" s="202"/>
      <c r="U538" s="202"/>
      <c r="V538" s="203">
        <f t="shared" ref="V538:V601" si="284">SUM(T538:U538)</f>
        <v>0</v>
      </c>
      <c r="W538" s="202"/>
      <c r="X538" s="202"/>
      <c r="Y538" s="203">
        <f t="shared" ref="Y538:Y601" si="285">SUM(W538:X538)</f>
        <v>0</v>
      </c>
      <c r="Z538" s="202"/>
      <c r="AA538" s="202"/>
      <c r="AB538" s="203">
        <f t="shared" ref="AB538:AB601" si="286">SUM(Z538:AA538)</f>
        <v>0</v>
      </c>
      <c r="AC538" s="202"/>
      <c r="AD538" s="202"/>
      <c r="AE538" s="203">
        <f t="shared" ref="AE538:AE601" si="287">SUM(AC538:AD538)</f>
        <v>0</v>
      </c>
      <c r="AF538" s="202"/>
      <c r="AG538" s="202"/>
      <c r="AH538" s="203">
        <f t="shared" ref="AH538:AH601" si="288">SUM(AF538:AG538)</f>
        <v>0</v>
      </c>
      <c r="AI538" s="202"/>
      <c r="AJ538" s="202"/>
      <c r="AK538" s="203">
        <f t="shared" ref="AK538:AK601" si="289">SUM(AI538:AJ538)</f>
        <v>0</v>
      </c>
      <c r="AL538" s="202"/>
      <c r="AM538" s="202"/>
      <c r="AN538" s="203">
        <f t="shared" ref="AN538:AN601" si="290">SUM(AL538:AM538)</f>
        <v>0</v>
      </c>
      <c r="AO538" s="202"/>
      <c r="AP538" s="202"/>
      <c r="AQ538" s="203">
        <f t="shared" ref="AQ538:AQ601" si="291">SUM(AO538:AP538)</f>
        <v>0</v>
      </c>
      <c r="AR538" s="202"/>
      <c r="AS538" s="202"/>
      <c r="AT538" s="203">
        <f t="shared" ref="AT538:AT601" si="292">SUM(AR538:AS538)</f>
        <v>0</v>
      </c>
      <c r="AU538" s="202"/>
      <c r="AV538" s="202"/>
      <c r="AW538" s="203">
        <f t="shared" ref="AW538:AW601" si="293">SUM(AU538:AV538)</f>
        <v>0</v>
      </c>
      <c r="AX538" s="202"/>
      <c r="AY538" s="202"/>
      <c r="AZ538" s="203">
        <f t="shared" ref="AZ538:AZ601" si="294">SUM(AX538:AY538)</f>
        <v>0</v>
      </c>
      <c r="BA538" s="202"/>
      <c r="BB538" s="202"/>
      <c r="BC538" s="203">
        <f t="shared" ref="BC538:BC601" si="295">SUM(BA538:BB538)</f>
        <v>0</v>
      </c>
      <c r="BD538" s="202"/>
      <c r="BE538" s="202"/>
      <c r="BF538" s="203">
        <f t="shared" ref="BF538:BF601" si="296">SUM(BD538:BE538)</f>
        <v>0</v>
      </c>
      <c r="BG538" s="202"/>
      <c r="BH538" s="202"/>
      <c r="BI538" s="203">
        <f t="shared" ref="BI538:BI601" si="297">SUM(BG538:BH538)</f>
        <v>0</v>
      </c>
      <c r="BJ538" s="202"/>
      <c r="BK538" s="202"/>
      <c r="BL538" s="203">
        <f t="shared" ref="BL538:BL601" si="298">SUM(BJ538:BK538)</f>
        <v>0</v>
      </c>
      <c r="BM538" s="202"/>
      <c r="BN538" s="202"/>
      <c r="BO538" s="203">
        <f t="shared" ref="BO538:BO601" si="299">SUM(BM538:BN538)</f>
        <v>0</v>
      </c>
      <c r="BP538" s="202"/>
      <c r="BQ538" s="202"/>
      <c r="BR538" s="203">
        <f t="shared" ref="BR538:BR601" si="300">SUM(BP538:BQ538)</f>
        <v>0</v>
      </c>
      <c r="BS538" s="202"/>
      <c r="BT538" s="202"/>
      <c r="BU538" s="203">
        <f t="shared" ref="BU538:BU601" si="301">SUM(BS538:BT538)</f>
        <v>0</v>
      </c>
      <c r="BV538" s="202"/>
      <c r="BW538" s="202"/>
      <c r="BX538" s="203">
        <f t="shared" ref="BX538:BX601" si="302">SUM(BV538:BW538)</f>
        <v>0</v>
      </c>
      <c r="BY538" s="202"/>
      <c r="BZ538" s="202"/>
      <c r="CA538" s="203">
        <f t="shared" ref="CA538:CA601" si="303">SUM(BY538:BZ538)</f>
        <v>0</v>
      </c>
      <c r="CB538" s="202"/>
      <c r="CC538" s="202"/>
      <c r="CD538" s="203">
        <f t="shared" ref="CD538:CD601" si="304">SUM(CB538:CC538)</f>
        <v>0</v>
      </c>
      <c r="CE538" s="202"/>
      <c r="CF538" s="202"/>
      <c r="CG538" s="203">
        <f t="shared" ref="CG538:CG601" si="305">SUM(CE538:CF538)</f>
        <v>0</v>
      </c>
      <c r="CH538" s="202"/>
      <c r="CI538" s="202"/>
      <c r="CJ538" s="203">
        <f t="shared" ref="CJ538:CJ601" si="306">SUM(CH538:CI538)</f>
        <v>0</v>
      </c>
    </row>
    <row r="539" spans="2:88" x14ac:dyDescent="0.25">
      <c r="B539" s="180"/>
      <c r="C539" s="180"/>
      <c r="D539" s="181"/>
      <c r="E539" s="38">
        <f t="shared" si="198"/>
        <v>45016</v>
      </c>
      <c r="F539" s="186"/>
      <c r="G539" s="203"/>
      <c r="H539" s="202"/>
      <c r="I539" s="202"/>
      <c r="J539" s="203">
        <f t="shared" si="280"/>
        <v>0</v>
      </c>
      <c r="K539" s="202"/>
      <c r="L539" s="202"/>
      <c r="M539" s="203">
        <f t="shared" si="281"/>
        <v>0</v>
      </c>
      <c r="N539" s="202"/>
      <c r="O539" s="202"/>
      <c r="P539" s="203">
        <f t="shared" si="282"/>
        <v>0</v>
      </c>
      <c r="Q539" s="202"/>
      <c r="R539" s="202"/>
      <c r="S539" s="203">
        <f t="shared" si="283"/>
        <v>0</v>
      </c>
      <c r="T539" s="202"/>
      <c r="U539" s="202"/>
      <c r="V539" s="203">
        <f t="shared" si="284"/>
        <v>0</v>
      </c>
      <c r="W539" s="202"/>
      <c r="X539" s="202"/>
      <c r="Y539" s="203">
        <f t="shared" si="285"/>
        <v>0</v>
      </c>
      <c r="Z539" s="202"/>
      <c r="AA539" s="202"/>
      <c r="AB539" s="203">
        <f t="shared" si="286"/>
        <v>0</v>
      </c>
      <c r="AC539" s="202"/>
      <c r="AD539" s="202"/>
      <c r="AE539" s="203">
        <f t="shared" si="287"/>
        <v>0</v>
      </c>
      <c r="AF539" s="202"/>
      <c r="AG539" s="202"/>
      <c r="AH539" s="203">
        <f t="shared" si="288"/>
        <v>0</v>
      </c>
      <c r="AI539" s="202"/>
      <c r="AJ539" s="202"/>
      <c r="AK539" s="203">
        <f t="shared" si="289"/>
        <v>0</v>
      </c>
      <c r="AL539" s="202"/>
      <c r="AM539" s="202"/>
      <c r="AN539" s="203">
        <f t="shared" si="290"/>
        <v>0</v>
      </c>
      <c r="AO539" s="202"/>
      <c r="AP539" s="202"/>
      <c r="AQ539" s="203">
        <f t="shared" si="291"/>
        <v>0</v>
      </c>
      <c r="AR539" s="202"/>
      <c r="AS539" s="202"/>
      <c r="AT539" s="203">
        <f t="shared" si="292"/>
        <v>0</v>
      </c>
      <c r="AU539" s="202"/>
      <c r="AV539" s="202"/>
      <c r="AW539" s="203">
        <f t="shared" si="293"/>
        <v>0</v>
      </c>
      <c r="AX539" s="202"/>
      <c r="AY539" s="202"/>
      <c r="AZ539" s="203">
        <f t="shared" si="294"/>
        <v>0</v>
      </c>
      <c r="BA539" s="202"/>
      <c r="BB539" s="202"/>
      <c r="BC539" s="203">
        <f t="shared" si="295"/>
        <v>0</v>
      </c>
      <c r="BD539" s="202"/>
      <c r="BE539" s="202"/>
      <c r="BF539" s="203">
        <f t="shared" si="296"/>
        <v>0</v>
      </c>
      <c r="BG539" s="202"/>
      <c r="BH539" s="202"/>
      <c r="BI539" s="203">
        <f t="shared" si="297"/>
        <v>0</v>
      </c>
      <c r="BJ539" s="202"/>
      <c r="BK539" s="202"/>
      <c r="BL539" s="203">
        <f t="shared" si="298"/>
        <v>0</v>
      </c>
      <c r="BM539" s="202"/>
      <c r="BN539" s="202"/>
      <c r="BO539" s="203">
        <f t="shared" si="299"/>
        <v>0</v>
      </c>
      <c r="BP539" s="202"/>
      <c r="BQ539" s="202"/>
      <c r="BR539" s="203">
        <f t="shared" si="300"/>
        <v>0</v>
      </c>
      <c r="BS539" s="202"/>
      <c r="BT539" s="202"/>
      <c r="BU539" s="203">
        <f t="shared" si="301"/>
        <v>0</v>
      </c>
      <c r="BV539" s="202"/>
      <c r="BW539" s="202"/>
      <c r="BX539" s="203">
        <f t="shared" si="302"/>
        <v>0</v>
      </c>
      <c r="BY539" s="202"/>
      <c r="BZ539" s="202"/>
      <c r="CA539" s="203">
        <f t="shared" si="303"/>
        <v>0</v>
      </c>
      <c r="CB539" s="202"/>
      <c r="CC539" s="202"/>
      <c r="CD539" s="203">
        <f t="shared" si="304"/>
        <v>0</v>
      </c>
      <c r="CE539" s="202"/>
      <c r="CF539" s="202"/>
      <c r="CG539" s="203">
        <f t="shared" si="305"/>
        <v>0</v>
      </c>
      <c r="CH539" s="202"/>
      <c r="CI539" s="202"/>
      <c r="CJ539" s="203">
        <f t="shared" si="306"/>
        <v>0</v>
      </c>
    </row>
    <row r="540" spans="2:88" x14ac:dyDescent="0.25">
      <c r="B540" s="180"/>
      <c r="C540" s="180"/>
      <c r="D540" s="181"/>
      <c r="E540" s="38">
        <f t="shared" si="198"/>
        <v>45016</v>
      </c>
      <c r="F540" s="186"/>
      <c r="G540" s="203"/>
      <c r="H540" s="202"/>
      <c r="I540" s="202"/>
      <c r="J540" s="203">
        <f t="shared" si="280"/>
        <v>0</v>
      </c>
      <c r="K540" s="202"/>
      <c r="L540" s="202"/>
      <c r="M540" s="203">
        <f t="shared" si="281"/>
        <v>0</v>
      </c>
      <c r="N540" s="202"/>
      <c r="O540" s="202"/>
      <c r="P540" s="203">
        <f t="shared" si="282"/>
        <v>0</v>
      </c>
      <c r="Q540" s="202"/>
      <c r="R540" s="202"/>
      <c r="S540" s="203">
        <f t="shared" si="283"/>
        <v>0</v>
      </c>
      <c r="T540" s="202"/>
      <c r="U540" s="202"/>
      <c r="V540" s="203">
        <f t="shared" si="284"/>
        <v>0</v>
      </c>
      <c r="W540" s="202"/>
      <c r="X540" s="202"/>
      <c r="Y540" s="203">
        <f t="shared" si="285"/>
        <v>0</v>
      </c>
      <c r="Z540" s="202"/>
      <c r="AA540" s="202"/>
      <c r="AB540" s="203">
        <f t="shared" si="286"/>
        <v>0</v>
      </c>
      <c r="AC540" s="202"/>
      <c r="AD540" s="202"/>
      <c r="AE540" s="203">
        <f t="shared" si="287"/>
        <v>0</v>
      </c>
      <c r="AF540" s="202"/>
      <c r="AG540" s="202"/>
      <c r="AH540" s="203">
        <f t="shared" si="288"/>
        <v>0</v>
      </c>
      <c r="AI540" s="202"/>
      <c r="AJ540" s="202"/>
      <c r="AK540" s="203">
        <f t="shared" si="289"/>
        <v>0</v>
      </c>
      <c r="AL540" s="202"/>
      <c r="AM540" s="202"/>
      <c r="AN540" s="203">
        <f t="shared" si="290"/>
        <v>0</v>
      </c>
      <c r="AO540" s="202"/>
      <c r="AP540" s="202"/>
      <c r="AQ540" s="203">
        <f t="shared" si="291"/>
        <v>0</v>
      </c>
      <c r="AR540" s="202"/>
      <c r="AS540" s="202"/>
      <c r="AT540" s="203">
        <f t="shared" si="292"/>
        <v>0</v>
      </c>
      <c r="AU540" s="202"/>
      <c r="AV540" s="202"/>
      <c r="AW540" s="203">
        <f t="shared" si="293"/>
        <v>0</v>
      </c>
      <c r="AX540" s="202"/>
      <c r="AY540" s="202"/>
      <c r="AZ540" s="203">
        <f t="shared" si="294"/>
        <v>0</v>
      </c>
      <c r="BA540" s="202"/>
      <c r="BB540" s="202"/>
      <c r="BC540" s="203">
        <f t="shared" si="295"/>
        <v>0</v>
      </c>
      <c r="BD540" s="202"/>
      <c r="BE540" s="202"/>
      <c r="BF540" s="203">
        <f t="shared" si="296"/>
        <v>0</v>
      </c>
      <c r="BG540" s="202"/>
      <c r="BH540" s="202"/>
      <c r="BI540" s="203">
        <f t="shared" si="297"/>
        <v>0</v>
      </c>
      <c r="BJ540" s="202"/>
      <c r="BK540" s="202"/>
      <c r="BL540" s="203">
        <f t="shared" si="298"/>
        <v>0</v>
      </c>
      <c r="BM540" s="202"/>
      <c r="BN540" s="202"/>
      <c r="BO540" s="203">
        <f t="shared" si="299"/>
        <v>0</v>
      </c>
      <c r="BP540" s="202"/>
      <c r="BQ540" s="202"/>
      <c r="BR540" s="203">
        <f t="shared" si="300"/>
        <v>0</v>
      </c>
      <c r="BS540" s="202"/>
      <c r="BT540" s="202"/>
      <c r="BU540" s="203">
        <f t="shared" si="301"/>
        <v>0</v>
      </c>
      <c r="BV540" s="202"/>
      <c r="BW540" s="202"/>
      <c r="BX540" s="203">
        <f t="shared" si="302"/>
        <v>0</v>
      </c>
      <c r="BY540" s="202"/>
      <c r="BZ540" s="202"/>
      <c r="CA540" s="203">
        <f t="shared" si="303"/>
        <v>0</v>
      </c>
      <c r="CB540" s="202"/>
      <c r="CC540" s="202"/>
      <c r="CD540" s="203">
        <f t="shared" si="304"/>
        <v>0</v>
      </c>
      <c r="CE540" s="202"/>
      <c r="CF540" s="202"/>
      <c r="CG540" s="203">
        <f t="shared" si="305"/>
        <v>0</v>
      </c>
      <c r="CH540" s="202"/>
      <c r="CI540" s="202"/>
      <c r="CJ540" s="203">
        <f t="shared" si="306"/>
        <v>0</v>
      </c>
    </row>
    <row r="541" spans="2:88" x14ac:dyDescent="0.25">
      <c r="B541" s="180"/>
      <c r="C541" s="180"/>
      <c r="D541" s="181"/>
      <c r="E541" s="38">
        <f t="shared" si="198"/>
        <v>45016</v>
      </c>
      <c r="F541" s="186"/>
      <c r="G541" s="203"/>
      <c r="H541" s="202"/>
      <c r="I541" s="202"/>
      <c r="J541" s="203">
        <f t="shared" si="280"/>
        <v>0</v>
      </c>
      <c r="K541" s="202"/>
      <c r="L541" s="202"/>
      <c r="M541" s="203">
        <f t="shared" si="281"/>
        <v>0</v>
      </c>
      <c r="N541" s="202"/>
      <c r="O541" s="202"/>
      <c r="P541" s="203">
        <f t="shared" si="282"/>
        <v>0</v>
      </c>
      <c r="Q541" s="202"/>
      <c r="R541" s="202"/>
      <c r="S541" s="203">
        <f t="shared" si="283"/>
        <v>0</v>
      </c>
      <c r="T541" s="202"/>
      <c r="U541" s="202"/>
      <c r="V541" s="203">
        <f t="shared" si="284"/>
        <v>0</v>
      </c>
      <c r="W541" s="202"/>
      <c r="X541" s="202"/>
      <c r="Y541" s="203">
        <f t="shared" si="285"/>
        <v>0</v>
      </c>
      <c r="Z541" s="202"/>
      <c r="AA541" s="202"/>
      <c r="AB541" s="203">
        <f t="shared" si="286"/>
        <v>0</v>
      </c>
      <c r="AC541" s="202"/>
      <c r="AD541" s="202"/>
      <c r="AE541" s="203">
        <f t="shared" si="287"/>
        <v>0</v>
      </c>
      <c r="AF541" s="202"/>
      <c r="AG541" s="202"/>
      <c r="AH541" s="203">
        <f t="shared" si="288"/>
        <v>0</v>
      </c>
      <c r="AI541" s="202"/>
      <c r="AJ541" s="202"/>
      <c r="AK541" s="203">
        <f t="shared" si="289"/>
        <v>0</v>
      </c>
      <c r="AL541" s="202"/>
      <c r="AM541" s="202"/>
      <c r="AN541" s="203">
        <f t="shared" si="290"/>
        <v>0</v>
      </c>
      <c r="AO541" s="202"/>
      <c r="AP541" s="202"/>
      <c r="AQ541" s="203">
        <f t="shared" si="291"/>
        <v>0</v>
      </c>
      <c r="AR541" s="202"/>
      <c r="AS541" s="202"/>
      <c r="AT541" s="203">
        <f t="shared" si="292"/>
        <v>0</v>
      </c>
      <c r="AU541" s="202"/>
      <c r="AV541" s="202"/>
      <c r="AW541" s="203">
        <f t="shared" si="293"/>
        <v>0</v>
      </c>
      <c r="AX541" s="202"/>
      <c r="AY541" s="202"/>
      <c r="AZ541" s="203">
        <f t="shared" si="294"/>
        <v>0</v>
      </c>
      <c r="BA541" s="202"/>
      <c r="BB541" s="202"/>
      <c r="BC541" s="203">
        <f t="shared" si="295"/>
        <v>0</v>
      </c>
      <c r="BD541" s="202"/>
      <c r="BE541" s="202"/>
      <c r="BF541" s="203">
        <f t="shared" si="296"/>
        <v>0</v>
      </c>
      <c r="BG541" s="202"/>
      <c r="BH541" s="202"/>
      <c r="BI541" s="203">
        <f t="shared" si="297"/>
        <v>0</v>
      </c>
      <c r="BJ541" s="202"/>
      <c r="BK541" s="202"/>
      <c r="BL541" s="203">
        <f t="shared" si="298"/>
        <v>0</v>
      </c>
      <c r="BM541" s="202"/>
      <c r="BN541" s="202"/>
      <c r="BO541" s="203">
        <f t="shared" si="299"/>
        <v>0</v>
      </c>
      <c r="BP541" s="202"/>
      <c r="BQ541" s="202"/>
      <c r="BR541" s="203">
        <f t="shared" si="300"/>
        <v>0</v>
      </c>
      <c r="BS541" s="202"/>
      <c r="BT541" s="202"/>
      <c r="BU541" s="203">
        <f t="shared" si="301"/>
        <v>0</v>
      </c>
      <c r="BV541" s="202"/>
      <c r="BW541" s="202"/>
      <c r="BX541" s="203">
        <f t="shared" si="302"/>
        <v>0</v>
      </c>
      <c r="BY541" s="202"/>
      <c r="BZ541" s="202"/>
      <c r="CA541" s="203">
        <f t="shared" si="303"/>
        <v>0</v>
      </c>
      <c r="CB541" s="202"/>
      <c r="CC541" s="202"/>
      <c r="CD541" s="203">
        <f t="shared" si="304"/>
        <v>0</v>
      </c>
      <c r="CE541" s="202"/>
      <c r="CF541" s="202"/>
      <c r="CG541" s="203">
        <f t="shared" si="305"/>
        <v>0</v>
      </c>
      <c r="CH541" s="202"/>
      <c r="CI541" s="202"/>
      <c r="CJ541" s="203">
        <f t="shared" si="306"/>
        <v>0</v>
      </c>
    </row>
    <row r="542" spans="2:88" x14ac:dyDescent="0.25">
      <c r="B542" s="180"/>
      <c r="C542" s="180"/>
      <c r="D542" s="181"/>
      <c r="E542" s="38">
        <f t="shared" si="198"/>
        <v>45016</v>
      </c>
      <c r="F542" s="186"/>
      <c r="G542" s="203"/>
      <c r="H542" s="202"/>
      <c r="I542" s="202"/>
      <c r="J542" s="203">
        <f t="shared" si="280"/>
        <v>0</v>
      </c>
      <c r="K542" s="202"/>
      <c r="L542" s="202"/>
      <c r="M542" s="203">
        <f t="shared" si="281"/>
        <v>0</v>
      </c>
      <c r="N542" s="202"/>
      <c r="O542" s="202"/>
      <c r="P542" s="203">
        <f t="shared" si="282"/>
        <v>0</v>
      </c>
      <c r="Q542" s="202"/>
      <c r="R542" s="202"/>
      <c r="S542" s="203">
        <f t="shared" si="283"/>
        <v>0</v>
      </c>
      <c r="T542" s="202"/>
      <c r="U542" s="202"/>
      <c r="V542" s="203">
        <f t="shared" si="284"/>
        <v>0</v>
      </c>
      <c r="W542" s="202"/>
      <c r="X542" s="202"/>
      <c r="Y542" s="203">
        <f t="shared" si="285"/>
        <v>0</v>
      </c>
      <c r="Z542" s="202"/>
      <c r="AA542" s="202"/>
      <c r="AB542" s="203">
        <f t="shared" si="286"/>
        <v>0</v>
      </c>
      <c r="AC542" s="202"/>
      <c r="AD542" s="202"/>
      <c r="AE542" s="203">
        <f t="shared" si="287"/>
        <v>0</v>
      </c>
      <c r="AF542" s="202"/>
      <c r="AG542" s="202"/>
      <c r="AH542" s="203">
        <f t="shared" si="288"/>
        <v>0</v>
      </c>
      <c r="AI542" s="202"/>
      <c r="AJ542" s="202"/>
      <c r="AK542" s="203">
        <f t="shared" si="289"/>
        <v>0</v>
      </c>
      <c r="AL542" s="202"/>
      <c r="AM542" s="202"/>
      <c r="AN542" s="203">
        <f t="shared" si="290"/>
        <v>0</v>
      </c>
      <c r="AO542" s="202"/>
      <c r="AP542" s="202"/>
      <c r="AQ542" s="203">
        <f t="shared" si="291"/>
        <v>0</v>
      </c>
      <c r="AR542" s="202"/>
      <c r="AS542" s="202"/>
      <c r="AT542" s="203">
        <f t="shared" si="292"/>
        <v>0</v>
      </c>
      <c r="AU542" s="202"/>
      <c r="AV542" s="202"/>
      <c r="AW542" s="203">
        <f t="shared" si="293"/>
        <v>0</v>
      </c>
      <c r="AX542" s="202"/>
      <c r="AY542" s="202"/>
      <c r="AZ542" s="203">
        <f t="shared" si="294"/>
        <v>0</v>
      </c>
      <c r="BA542" s="202"/>
      <c r="BB542" s="202"/>
      <c r="BC542" s="203">
        <f t="shared" si="295"/>
        <v>0</v>
      </c>
      <c r="BD542" s="202"/>
      <c r="BE542" s="202"/>
      <c r="BF542" s="203">
        <f t="shared" si="296"/>
        <v>0</v>
      </c>
      <c r="BG542" s="202"/>
      <c r="BH542" s="202"/>
      <c r="BI542" s="203">
        <f t="shared" si="297"/>
        <v>0</v>
      </c>
      <c r="BJ542" s="202"/>
      <c r="BK542" s="202"/>
      <c r="BL542" s="203">
        <f t="shared" si="298"/>
        <v>0</v>
      </c>
      <c r="BM542" s="202"/>
      <c r="BN542" s="202"/>
      <c r="BO542" s="203">
        <f t="shared" si="299"/>
        <v>0</v>
      </c>
      <c r="BP542" s="202"/>
      <c r="BQ542" s="202"/>
      <c r="BR542" s="203">
        <f t="shared" si="300"/>
        <v>0</v>
      </c>
      <c r="BS542" s="202"/>
      <c r="BT542" s="202"/>
      <c r="BU542" s="203">
        <f t="shared" si="301"/>
        <v>0</v>
      </c>
      <c r="BV542" s="202"/>
      <c r="BW542" s="202"/>
      <c r="BX542" s="203">
        <f t="shared" si="302"/>
        <v>0</v>
      </c>
      <c r="BY542" s="202"/>
      <c r="BZ542" s="202"/>
      <c r="CA542" s="203">
        <f t="shared" si="303"/>
        <v>0</v>
      </c>
      <c r="CB542" s="202"/>
      <c r="CC542" s="202"/>
      <c r="CD542" s="203">
        <f t="shared" si="304"/>
        <v>0</v>
      </c>
      <c r="CE542" s="202"/>
      <c r="CF542" s="202"/>
      <c r="CG542" s="203">
        <f t="shared" si="305"/>
        <v>0</v>
      </c>
      <c r="CH542" s="202"/>
      <c r="CI542" s="202"/>
      <c r="CJ542" s="203">
        <f t="shared" si="306"/>
        <v>0</v>
      </c>
    </row>
    <row r="543" spans="2:88" x14ac:dyDescent="0.25">
      <c r="B543" s="180"/>
      <c r="C543" s="180"/>
      <c r="D543" s="181"/>
      <c r="E543" s="38">
        <f t="shared" si="198"/>
        <v>45016</v>
      </c>
      <c r="F543" s="186"/>
      <c r="G543" s="203"/>
      <c r="H543" s="202"/>
      <c r="I543" s="202"/>
      <c r="J543" s="203">
        <f t="shared" si="280"/>
        <v>0</v>
      </c>
      <c r="K543" s="202"/>
      <c r="L543" s="202"/>
      <c r="M543" s="203">
        <f t="shared" si="281"/>
        <v>0</v>
      </c>
      <c r="N543" s="202"/>
      <c r="O543" s="202"/>
      <c r="P543" s="203">
        <f t="shared" si="282"/>
        <v>0</v>
      </c>
      <c r="Q543" s="202"/>
      <c r="R543" s="202"/>
      <c r="S543" s="203">
        <f t="shared" si="283"/>
        <v>0</v>
      </c>
      <c r="T543" s="202"/>
      <c r="U543" s="202"/>
      <c r="V543" s="203">
        <f t="shared" si="284"/>
        <v>0</v>
      </c>
      <c r="W543" s="202"/>
      <c r="X543" s="202"/>
      <c r="Y543" s="203">
        <f t="shared" si="285"/>
        <v>0</v>
      </c>
      <c r="Z543" s="202"/>
      <c r="AA543" s="202"/>
      <c r="AB543" s="203">
        <f t="shared" si="286"/>
        <v>0</v>
      </c>
      <c r="AC543" s="202"/>
      <c r="AD543" s="202"/>
      <c r="AE543" s="203">
        <f t="shared" si="287"/>
        <v>0</v>
      </c>
      <c r="AF543" s="202"/>
      <c r="AG543" s="202"/>
      <c r="AH543" s="203">
        <f t="shared" si="288"/>
        <v>0</v>
      </c>
      <c r="AI543" s="202"/>
      <c r="AJ543" s="202"/>
      <c r="AK543" s="203">
        <f t="shared" si="289"/>
        <v>0</v>
      </c>
      <c r="AL543" s="202"/>
      <c r="AM543" s="202"/>
      <c r="AN543" s="203">
        <f t="shared" si="290"/>
        <v>0</v>
      </c>
      <c r="AO543" s="202"/>
      <c r="AP543" s="202"/>
      <c r="AQ543" s="203">
        <f t="shared" si="291"/>
        <v>0</v>
      </c>
      <c r="AR543" s="202"/>
      <c r="AS543" s="202"/>
      <c r="AT543" s="203">
        <f t="shared" si="292"/>
        <v>0</v>
      </c>
      <c r="AU543" s="202"/>
      <c r="AV543" s="202"/>
      <c r="AW543" s="203">
        <f t="shared" si="293"/>
        <v>0</v>
      </c>
      <c r="AX543" s="202"/>
      <c r="AY543" s="202"/>
      <c r="AZ543" s="203">
        <f t="shared" si="294"/>
        <v>0</v>
      </c>
      <c r="BA543" s="202"/>
      <c r="BB543" s="202"/>
      <c r="BC543" s="203">
        <f t="shared" si="295"/>
        <v>0</v>
      </c>
      <c r="BD543" s="202"/>
      <c r="BE543" s="202"/>
      <c r="BF543" s="203">
        <f t="shared" si="296"/>
        <v>0</v>
      </c>
      <c r="BG543" s="202"/>
      <c r="BH543" s="202"/>
      <c r="BI543" s="203">
        <f t="shared" si="297"/>
        <v>0</v>
      </c>
      <c r="BJ543" s="202"/>
      <c r="BK543" s="202"/>
      <c r="BL543" s="203">
        <f t="shared" si="298"/>
        <v>0</v>
      </c>
      <c r="BM543" s="202"/>
      <c r="BN543" s="202"/>
      <c r="BO543" s="203">
        <f t="shared" si="299"/>
        <v>0</v>
      </c>
      <c r="BP543" s="202"/>
      <c r="BQ543" s="202"/>
      <c r="BR543" s="203">
        <f t="shared" si="300"/>
        <v>0</v>
      </c>
      <c r="BS543" s="202"/>
      <c r="BT543" s="202"/>
      <c r="BU543" s="203">
        <f t="shared" si="301"/>
        <v>0</v>
      </c>
      <c r="BV543" s="202"/>
      <c r="BW543" s="202"/>
      <c r="BX543" s="203">
        <f t="shared" si="302"/>
        <v>0</v>
      </c>
      <c r="BY543" s="202"/>
      <c r="BZ543" s="202"/>
      <c r="CA543" s="203">
        <f t="shared" si="303"/>
        <v>0</v>
      </c>
      <c r="CB543" s="202"/>
      <c r="CC543" s="202"/>
      <c r="CD543" s="203">
        <f t="shared" si="304"/>
        <v>0</v>
      </c>
      <c r="CE543" s="202"/>
      <c r="CF543" s="202"/>
      <c r="CG543" s="203">
        <f t="shared" si="305"/>
        <v>0</v>
      </c>
      <c r="CH543" s="202"/>
      <c r="CI543" s="202"/>
      <c r="CJ543" s="203">
        <f t="shared" si="306"/>
        <v>0</v>
      </c>
    </row>
    <row r="544" spans="2:88" x14ac:dyDescent="0.25">
      <c r="B544" s="180"/>
      <c r="C544" s="180"/>
      <c r="D544" s="181"/>
      <c r="E544" s="38">
        <f t="shared" si="198"/>
        <v>45016</v>
      </c>
      <c r="F544" s="186"/>
      <c r="G544" s="203"/>
      <c r="H544" s="202"/>
      <c r="I544" s="202"/>
      <c r="J544" s="203">
        <f t="shared" si="280"/>
        <v>0</v>
      </c>
      <c r="K544" s="202"/>
      <c r="L544" s="202"/>
      <c r="M544" s="203">
        <f t="shared" si="281"/>
        <v>0</v>
      </c>
      <c r="N544" s="202"/>
      <c r="O544" s="202"/>
      <c r="P544" s="203">
        <f t="shared" si="282"/>
        <v>0</v>
      </c>
      <c r="Q544" s="202"/>
      <c r="R544" s="202"/>
      <c r="S544" s="203">
        <f t="shared" si="283"/>
        <v>0</v>
      </c>
      <c r="T544" s="202"/>
      <c r="U544" s="202"/>
      <c r="V544" s="203">
        <f t="shared" si="284"/>
        <v>0</v>
      </c>
      <c r="W544" s="202"/>
      <c r="X544" s="202"/>
      <c r="Y544" s="203">
        <f t="shared" si="285"/>
        <v>0</v>
      </c>
      <c r="Z544" s="202"/>
      <c r="AA544" s="202"/>
      <c r="AB544" s="203">
        <f t="shared" si="286"/>
        <v>0</v>
      </c>
      <c r="AC544" s="202"/>
      <c r="AD544" s="202"/>
      <c r="AE544" s="203">
        <f t="shared" si="287"/>
        <v>0</v>
      </c>
      <c r="AF544" s="202"/>
      <c r="AG544" s="202"/>
      <c r="AH544" s="203">
        <f t="shared" si="288"/>
        <v>0</v>
      </c>
      <c r="AI544" s="202"/>
      <c r="AJ544" s="202"/>
      <c r="AK544" s="203">
        <f t="shared" si="289"/>
        <v>0</v>
      </c>
      <c r="AL544" s="202"/>
      <c r="AM544" s="202"/>
      <c r="AN544" s="203">
        <f t="shared" si="290"/>
        <v>0</v>
      </c>
      <c r="AO544" s="202"/>
      <c r="AP544" s="202"/>
      <c r="AQ544" s="203">
        <f t="shared" si="291"/>
        <v>0</v>
      </c>
      <c r="AR544" s="202"/>
      <c r="AS544" s="202"/>
      <c r="AT544" s="203">
        <f t="shared" si="292"/>
        <v>0</v>
      </c>
      <c r="AU544" s="202"/>
      <c r="AV544" s="202"/>
      <c r="AW544" s="203">
        <f t="shared" si="293"/>
        <v>0</v>
      </c>
      <c r="AX544" s="202"/>
      <c r="AY544" s="202"/>
      <c r="AZ544" s="203">
        <f t="shared" si="294"/>
        <v>0</v>
      </c>
      <c r="BA544" s="202"/>
      <c r="BB544" s="202"/>
      <c r="BC544" s="203">
        <f t="shared" si="295"/>
        <v>0</v>
      </c>
      <c r="BD544" s="202"/>
      <c r="BE544" s="202"/>
      <c r="BF544" s="203">
        <f t="shared" si="296"/>
        <v>0</v>
      </c>
      <c r="BG544" s="202"/>
      <c r="BH544" s="202"/>
      <c r="BI544" s="203">
        <f t="shared" si="297"/>
        <v>0</v>
      </c>
      <c r="BJ544" s="202"/>
      <c r="BK544" s="202"/>
      <c r="BL544" s="203">
        <f t="shared" si="298"/>
        <v>0</v>
      </c>
      <c r="BM544" s="202"/>
      <c r="BN544" s="202"/>
      <c r="BO544" s="203">
        <f t="shared" si="299"/>
        <v>0</v>
      </c>
      <c r="BP544" s="202"/>
      <c r="BQ544" s="202"/>
      <c r="BR544" s="203">
        <f t="shared" si="300"/>
        <v>0</v>
      </c>
      <c r="BS544" s="202"/>
      <c r="BT544" s="202"/>
      <c r="BU544" s="203">
        <f t="shared" si="301"/>
        <v>0</v>
      </c>
      <c r="BV544" s="202"/>
      <c r="BW544" s="202"/>
      <c r="BX544" s="203">
        <f t="shared" si="302"/>
        <v>0</v>
      </c>
      <c r="BY544" s="202"/>
      <c r="BZ544" s="202"/>
      <c r="CA544" s="203">
        <f t="shared" si="303"/>
        <v>0</v>
      </c>
      <c r="CB544" s="202"/>
      <c r="CC544" s="202"/>
      <c r="CD544" s="203">
        <f t="shared" si="304"/>
        <v>0</v>
      </c>
      <c r="CE544" s="202"/>
      <c r="CF544" s="202"/>
      <c r="CG544" s="203">
        <f t="shared" si="305"/>
        <v>0</v>
      </c>
      <c r="CH544" s="202"/>
      <c r="CI544" s="202"/>
      <c r="CJ544" s="203">
        <f t="shared" si="306"/>
        <v>0</v>
      </c>
    </row>
    <row r="545" spans="2:88" x14ac:dyDescent="0.25">
      <c r="B545" s="180"/>
      <c r="C545" s="180"/>
      <c r="D545" s="181"/>
      <c r="E545" s="38">
        <f t="shared" si="198"/>
        <v>45016</v>
      </c>
      <c r="F545" s="186"/>
      <c r="G545" s="203"/>
      <c r="H545" s="202"/>
      <c r="I545" s="202"/>
      <c r="J545" s="203">
        <f t="shared" si="280"/>
        <v>0</v>
      </c>
      <c r="K545" s="202"/>
      <c r="L545" s="202"/>
      <c r="M545" s="203">
        <f t="shared" si="281"/>
        <v>0</v>
      </c>
      <c r="N545" s="202"/>
      <c r="O545" s="202"/>
      <c r="P545" s="203">
        <f t="shared" si="282"/>
        <v>0</v>
      </c>
      <c r="Q545" s="202"/>
      <c r="R545" s="202"/>
      <c r="S545" s="203">
        <f t="shared" si="283"/>
        <v>0</v>
      </c>
      <c r="T545" s="202"/>
      <c r="U545" s="202"/>
      <c r="V545" s="203">
        <f t="shared" si="284"/>
        <v>0</v>
      </c>
      <c r="W545" s="202"/>
      <c r="X545" s="202"/>
      <c r="Y545" s="203">
        <f t="shared" si="285"/>
        <v>0</v>
      </c>
      <c r="Z545" s="202"/>
      <c r="AA545" s="202"/>
      <c r="AB545" s="203">
        <f t="shared" si="286"/>
        <v>0</v>
      </c>
      <c r="AC545" s="202"/>
      <c r="AD545" s="202"/>
      <c r="AE545" s="203">
        <f t="shared" si="287"/>
        <v>0</v>
      </c>
      <c r="AF545" s="202"/>
      <c r="AG545" s="202"/>
      <c r="AH545" s="203">
        <f t="shared" si="288"/>
        <v>0</v>
      </c>
      <c r="AI545" s="202"/>
      <c r="AJ545" s="202"/>
      <c r="AK545" s="203">
        <f t="shared" si="289"/>
        <v>0</v>
      </c>
      <c r="AL545" s="202"/>
      <c r="AM545" s="202"/>
      <c r="AN545" s="203">
        <f t="shared" si="290"/>
        <v>0</v>
      </c>
      <c r="AO545" s="202"/>
      <c r="AP545" s="202"/>
      <c r="AQ545" s="203">
        <f t="shared" si="291"/>
        <v>0</v>
      </c>
      <c r="AR545" s="202"/>
      <c r="AS545" s="202"/>
      <c r="AT545" s="203">
        <f t="shared" si="292"/>
        <v>0</v>
      </c>
      <c r="AU545" s="202"/>
      <c r="AV545" s="202"/>
      <c r="AW545" s="203">
        <f t="shared" si="293"/>
        <v>0</v>
      </c>
      <c r="AX545" s="202"/>
      <c r="AY545" s="202"/>
      <c r="AZ545" s="203">
        <f t="shared" si="294"/>
        <v>0</v>
      </c>
      <c r="BA545" s="202"/>
      <c r="BB545" s="202"/>
      <c r="BC545" s="203">
        <f t="shared" si="295"/>
        <v>0</v>
      </c>
      <c r="BD545" s="202"/>
      <c r="BE545" s="202"/>
      <c r="BF545" s="203">
        <f t="shared" si="296"/>
        <v>0</v>
      </c>
      <c r="BG545" s="202"/>
      <c r="BH545" s="202"/>
      <c r="BI545" s="203">
        <f t="shared" si="297"/>
        <v>0</v>
      </c>
      <c r="BJ545" s="202"/>
      <c r="BK545" s="202"/>
      <c r="BL545" s="203">
        <f t="shared" si="298"/>
        <v>0</v>
      </c>
      <c r="BM545" s="202"/>
      <c r="BN545" s="202"/>
      <c r="BO545" s="203">
        <f t="shared" si="299"/>
        <v>0</v>
      </c>
      <c r="BP545" s="202"/>
      <c r="BQ545" s="202"/>
      <c r="BR545" s="203">
        <f t="shared" si="300"/>
        <v>0</v>
      </c>
      <c r="BS545" s="202"/>
      <c r="BT545" s="202"/>
      <c r="BU545" s="203">
        <f t="shared" si="301"/>
        <v>0</v>
      </c>
      <c r="BV545" s="202"/>
      <c r="BW545" s="202"/>
      <c r="BX545" s="203">
        <f t="shared" si="302"/>
        <v>0</v>
      </c>
      <c r="BY545" s="202"/>
      <c r="BZ545" s="202"/>
      <c r="CA545" s="203">
        <f t="shared" si="303"/>
        <v>0</v>
      </c>
      <c r="CB545" s="202"/>
      <c r="CC545" s="202"/>
      <c r="CD545" s="203">
        <f t="shared" si="304"/>
        <v>0</v>
      </c>
      <c r="CE545" s="202"/>
      <c r="CF545" s="202"/>
      <c r="CG545" s="203">
        <f t="shared" si="305"/>
        <v>0</v>
      </c>
      <c r="CH545" s="202"/>
      <c r="CI545" s="202"/>
      <c r="CJ545" s="203">
        <f t="shared" si="306"/>
        <v>0</v>
      </c>
    </row>
    <row r="546" spans="2:88" x14ac:dyDescent="0.25">
      <c r="B546" s="180"/>
      <c r="C546" s="180"/>
      <c r="D546" s="181"/>
      <c r="E546" s="38">
        <f t="shared" si="198"/>
        <v>45016</v>
      </c>
      <c r="F546" s="186"/>
      <c r="G546" s="203"/>
      <c r="H546" s="202"/>
      <c r="I546" s="202"/>
      <c r="J546" s="203">
        <f t="shared" si="280"/>
        <v>0</v>
      </c>
      <c r="K546" s="202"/>
      <c r="L546" s="202"/>
      <c r="M546" s="203">
        <f t="shared" si="281"/>
        <v>0</v>
      </c>
      <c r="N546" s="202"/>
      <c r="O546" s="202"/>
      <c r="P546" s="203">
        <f t="shared" si="282"/>
        <v>0</v>
      </c>
      <c r="Q546" s="202"/>
      <c r="R546" s="202"/>
      <c r="S546" s="203">
        <f t="shared" si="283"/>
        <v>0</v>
      </c>
      <c r="T546" s="202"/>
      <c r="U546" s="202"/>
      <c r="V546" s="203">
        <f t="shared" si="284"/>
        <v>0</v>
      </c>
      <c r="W546" s="202"/>
      <c r="X546" s="202"/>
      <c r="Y546" s="203">
        <f t="shared" si="285"/>
        <v>0</v>
      </c>
      <c r="Z546" s="202"/>
      <c r="AA546" s="202"/>
      <c r="AB546" s="203">
        <f t="shared" si="286"/>
        <v>0</v>
      </c>
      <c r="AC546" s="202"/>
      <c r="AD546" s="202"/>
      <c r="AE546" s="203">
        <f t="shared" si="287"/>
        <v>0</v>
      </c>
      <c r="AF546" s="202"/>
      <c r="AG546" s="202"/>
      <c r="AH546" s="203">
        <f t="shared" si="288"/>
        <v>0</v>
      </c>
      <c r="AI546" s="202"/>
      <c r="AJ546" s="202"/>
      <c r="AK546" s="203">
        <f t="shared" si="289"/>
        <v>0</v>
      </c>
      <c r="AL546" s="202"/>
      <c r="AM546" s="202"/>
      <c r="AN546" s="203">
        <f t="shared" si="290"/>
        <v>0</v>
      </c>
      <c r="AO546" s="202"/>
      <c r="AP546" s="202"/>
      <c r="AQ546" s="203">
        <f t="shared" si="291"/>
        <v>0</v>
      </c>
      <c r="AR546" s="202"/>
      <c r="AS546" s="202"/>
      <c r="AT546" s="203">
        <f t="shared" si="292"/>
        <v>0</v>
      </c>
      <c r="AU546" s="202"/>
      <c r="AV546" s="202"/>
      <c r="AW546" s="203">
        <f t="shared" si="293"/>
        <v>0</v>
      </c>
      <c r="AX546" s="202"/>
      <c r="AY546" s="202"/>
      <c r="AZ546" s="203">
        <f t="shared" si="294"/>
        <v>0</v>
      </c>
      <c r="BA546" s="202"/>
      <c r="BB546" s="202"/>
      <c r="BC546" s="203">
        <f t="shared" si="295"/>
        <v>0</v>
      </c>
      <c r="BD546" s="202"/>
      <c r="BE546" s="202"/>
      <c r="BF546" s="203">
        <f t="shared" si="296"/>
        <v>0</v>
      </c>
      <c r="BG546" s="202"/>
      <c r="BH546" s="202"/>
      <c r="BI546" s="203">
        <f t="shared" si="297"/>
        <v>0</v>
      </c>
      <c r="BJ546" s="202"/>
      <c r="BK546" s="202"/>
      <c r="BL546" s="203">
        <f t="shared" si="298"/>
        <v>0</v>
      </c>
      <c r="BM546" s="202"/>
      <c r="BN546" s="202"/>
      <c r="BO546" s="203">
        <f t="shared" si="299"/>
        <v>0</v>
      </c>
      <c r="BP546" s="202"/>
      <c r="BQ546" s="202"/>
      <c r="BR546" s="203">
        <f t="shared" si="300"/>
        <v>0</v>
      </c>
      <c r="BS546" s="202"/>
      <c r="BT546" s="202"/>
      <c r="BU546" s="203">
        <f t="shared" si="301"/>
        <v>0</v>
      </c>
      <c r="BV546" s="202"/>
      <c r="BW546" s="202"/>
      <c r="BX546" s="203">
        <f t="shared" si="302"/>
        <v>0</v>
      </c>
      <c r="BY546" s="202"/>
      <c r="BZ546" s="202"/>
      <c r="CA546" s="203">
        <f t="shared" si="303"/>
        <v>0</v>
      </c>
      <c r="CB546" s="202"/>
      <c r="CC546" s="202"/>
      <c r="CD546" s="203">
        <f t="shared" si="304"/>
        <v>0</v>
      </c>
      <c r="CE546" s="202"/>
      <c r="CF546" s="202"/>
      <c r="CG546" s="203">
        <f t="shared" si="305"/>
        <v>0</v>
      </c>
      <c r="CH546" s="202"/>
      <c r="CI546" s="202"/>
      <c r="CJ546" s="203">
        <f t="shared" si="306"/>
        <v>0</v>
      </c>
    </row>
    <row r="547" spans="2:88" x14ac:dyDescent="0.25">
      <c r="B547" s="180"/>
      <c r="C547" s="180"/>
      <c r="D547" s="181"/>
      <c r="E547" s="38">
        <f t="shared" si="198"/>
        <v>45016</v>
      </c>
      <c r="F547" s="186"/>
      <c r="G547" s="203"/>
      <c r="H547" s="202"/>
      <c r="I547" s="202"/>
      <c r="J547" s="203">
        <f t="shared" si="280"/>
        <v>0</v>
      </c>
      <c r="K547" s="202"/>
      <c r="L547" s="202"/>
      <c r="M547" s="203">
        <f t="shared" si="281"/>
        <v>0</v>
      </c>
      <c r="N547" s="202"/>
      <c r="O547" s="202"/>
      <c r="P547" s="203">
        <f t="shared" si="282"/>
        <v>0</v>
      </c>
      <c r="Q547" s="202"/>
      <c r="R547" s="202"/>
      <c r="S547" s="203">
        <f t="shared" si="283"/>
        <v>0</v>
      </c>
      <c r="T547" s="202"/>
      <c r="U547" s="202"/>
      <c r="V547" s="203">
        <f t="shared" si="284"/>
        <v>0</v>
      </c>
      <c r="W547" s="202"/>
      <c r="X547" s="202"/>
      <c r="Y547" s="203">
        <f t="shared" si="285"/>
        <v>0</v>
      </c>
      <c r="Z547" s="202"/>
      <c r="AA547" s="202"/>
      <c r="AB547" s="203">
        <f t="shared" si="286"/>
        <v>0</v>
      </c>
      <c r="AC547" s="202"/>
      <c r="AD547" s="202"/>
      <c r="AE547" s="203">
        <f t="shared" si="287"/>
        <v>0</v>
      </c>
      <c r="AF547" s="202"/>
      <c r="AG547" s="202"/>
      <c r="AH547" s="203">
        <f t="shared" si="288"/>
        <v>0</v>
      </c>
      <c r="AI547" s="202"/>
      <c r="AJ547" s="202"/>
      <c r="AK547" s="203">
        <f t="shared" si="289"/>
        <v>0</v>
      </c>
      <c r="AL547" s="202"/>
      <c r="AM547" s="202"/>
      <c r="AN547" s="203">
        <f t="shared" si="290"/>
        <v>0</v>
      </c>
      <c r="AO547" s="202"/>
      <c r="AP547" s="202"/>
      <c r="AQ547" s="203">
        <f t="shared" si="291"/>
        <v>0</v>
      </c>
      <c r="AR547" s="202"/>
      <c r="AS547" s="202"/>
      <c r="AT547" s="203">
        <f t="shared" si="292"/>
        <v>0</v>
      </c>
      <c r="AU547" s="202"/>
      <c r="AV547" s="202"/>
      <c r="AW547" s="203">
        <f t="shared" si="293"/>
        <v>0</v>
      </c>
      <c r="AX547" s="202"/>
      <c r="AY547" s="202"/>
      <c r="AZ547" s="203">
        <f t="shared" si="294"/>
        <v>0</v>
      </c>
      <c r="BA547" s="202"/>
      <c r="BB547" s="202"/>
      <c r="BC547" s="203">
        <f t="shared" si="295"/>
        <v>0</v>
      </c>
      <c r="BD547" s="202"/>
      <c r="BE547" s="202"/>
      <c r="BF547" s="203">
        <f t="shared" si="296"/>
        <v>0</v>
      </c>
      <c r="BG547" s="202"/>
      <c r="BH547" s="202"/>
      <c r="BI547" s="203">
        <f t="shared" si="297"/>
        <v>0</v>
      </c>
      <c r="BJ547" s="202"/>
      <c r="BK547" s="202"/>
      <c r="BL547" s="203">
        <f t="shared" si="298"/>
        <v>0</v>
      </c>
      <c r="BM547" s="202"/>
      <c r="BN547" s="202"/>
      <c r="BO547" s="203">
        <f t="shared" si="299"/>
        <v>0</v>
      </c>
      <c r="BP547" s="202"/>
      <c r="BQ547" s="202"/>
      <c r="BR547" s="203">
        <f t="shared" si="300"/>
        <v>0</v>
      </c>
      <c r="BS547" s="202"/>
      <c r="BT547" s="202"/>
      <c r="BU547" s="203">
        <f t="shared" si="301"/>
        <v>0</v>
      </c>
      <c r="BV547" s="202"/>
      <c r="BW547" s="202"/>
      <c r="BX547" s="203">
        <f t="shared" si="302"/>
        <v>0</v>
      </c>
      <c r="BY547" s="202"/>
      <c r="BZ547" s="202"/>
      <c r="CA547" s="203">
        <f t="shared" si="303"/>
        <v>0</v>
      </c>
      <c r="CB547" s="202"/>
      <c r="CC547" s="202"/>
      <c r="CD547" s="203">
        <f t="shared" si="304"/>
        <v>0</v>
      </c>
      <c r="CE547" s="202"/>
      <c r="CF547" s="202"/>
      <c r="CG547" s="203">
        <f t="shared" si="305"/>
        <v>0</v>
      </c>
      <c r="CH547" s="202"/>
      <c r="CI547" s="202"/>
      <c r="CJ547" s="203">
        <f t="shared" si="306"/>
        <v>0</v>
      </c>
    </row>
    <row r="548" spans="2:88" x14ac:dyDescent="0.25">
      <c r="B548" s="180"/>
      <c r="C548" s="180"/>
      <c r="D548" s="181"/>
      <c r="E548" s="38">
        <f t="shared" si="198"/>
        <v>45016</v>
      </c>
      <c r="F548" s="186"/>
      <c r="G548" s="203"/>
      <c r="H548" s="202"/>
      <c r="I548" s="202"/>
      <c r="J548" s="203">
        <f t="shared" si="280"/>
        <v>0</v>
      </c>
      <c r="K548" s="202"/>
      <c r="L548" s="202"/>
      <c r="M548" s="203">
        <f t="shared" si="281"/>
        <v>0</v>
      </c>
      <c r="N548" s="202"/>
      <c r="O548" s="202"/>
      <c r="P548" s="203">
        <f t="shared" si="282"/>
        <v>0</v>
      </c>
      <c r="Q548" s="202"/>
      <c r="R548" s="202"/>
      <c r="S548" s="203">
        <f t="shared" si="283"/>
        <v>0</v>
      </c>
      <c r="T548" s="202"/>
      <c r="U548" s="202"/>
      <c r="V548" s="203">
        <f t="shared" si="284"/>
        <v>0</v>
      </c>
      <c r="W548" s="202"/>
      <c r="X548" s="202"/>
      <c r="Y548" s="203">
        <f t="shared" si="285"/>
        <v>0</v>
      </c>
      <c r="Z548" s="202"/>
      <c r="AA548" s="202"/>
      <c r="AB548" s="203">
        <f t="shared" si="286"/>
        <v>0</v>
      </c>
      <c r="AC548" s="202"/>
      <c r="AD548" s="202"/>
      <c r="AE548" s="203">
        <f t="shared" si="287"/>
        <v>0</v>
      </c>
      <c r="AF548" s="202"/>
      <c r="AG548" s="202"/>
      <c r="AH548" s="203">
        <f t="shared" si="288"/>
        <v>0</v>
      </c>
      <c r="AI548" s="202"/>
      <c r="AJ548" s="202"/>
      <c r="AK548" s="203">
        <f t="shared" si="289"/>
        <v>0</v>
      </c>
      <c r="AL548" s="202"/>
      <c r="AM548" s="202"/>
      <c r="AN548" s="203">
        <f t="shared" si="290"/>
        <v>0</v>
      </c>
      <c r="AO548" s="202"/>
      <c r="AP548" s="202"/>
      <c r="AQ548" s="203">
        <f t="shared" si="291"/>
        <v>0</v>
      </c>
      <c r="AR548" s="202"/>
      <c r="AS548" s="202"/>
      <c r="AT548" s="203">
        <f t="shared" si="292"/>
        <v>0</v>
      </c>
      <c r="AU548" s="202"/>
      <c r="AV548" s="202"/>
      <c r="AW548" s="203">
        <f t="shared" si="293"/>
        <v>0</v>
      </c>
      <c r="AX548" s="202"/>
      <c r="AY548" s="202"/>
      <c r="AZ548" s="203">
        <f t="shared" si="294"/>
        <v>0</v>
      </c>
      <c r="BA548" s="202"/>
      <c r="BB548" s="202"/>
      <c r="BC548" s="203">
        <f t="shared" si="295"/>
        <v>0</v>
      </c>
      <c r="BD548" s="202"/>
      <c r="BE548" s="202"/>
      <c r="BF548" s="203">
        <f t="shared" si="296"/>
        <v>0</v>
      </c>
      <c r="BG548" s="202"/>
      <c r="BH548" s="202"/>
      <c r="BI548" s="203">
        <f t="shared" si="297"/>
        <v>0</v>
      </c>
      <c r="BJ548" s="202"/>
      <c r="BK548" s="202"/>
      <c r="BL548" s="203">
        <f t="shared" si="298"/>
        <v>0</v>
      </c>
      <c r="BM548" s="202"/>
      <c r="BN548" s="202"/>
      <c r="BO548" s="203">
        <f t="shared" si="299"/>
        <v>0</v>
      </c>
      <c r="BP548" s="202"/>
      <c r="BQ548" s="202"/>
      <c r="BR548" s="203">
        <f t="shared" si="300"/>
        <v>0</v>
      </c>
      <c r="BS548" s="202"/>
      <c r="BT548" s="202"/>
      <c r="BU548" s="203">
        <f t="shared" si="301"/>
        <v>0</v>
      </c>
      <c r="BV548" s="202"/>
      <c r="BW548" s="202"/>
      <c r="BX548" s="203">
        <f t="shared" si="302"/>
        <v>0</v>
      </c>
      <c r="BY548" s="202"/>
      <c r="BZ548" s="202"/>
      <c r="CA548" s="203">
        <f t="shared" si="303"/>
        <v>0</v>
      </c>
      <c r="CB548" s="202"/>
      <c r="CC548" s="202"/>
      <c r="CD548" s="203">
        <f t="shared" si="304"/>
        <v>0</v>
      </c>
      <c r="CE548" s="202"/>
      <c r="CF548" s="202"/>
      <c r="CG548" s="203">
        <f t="shared" si="305"/>
        <v>0</v>
      </c>
      <c r="CH548" s="202"/>
      <c r="CI548" s="202"/>
      <c r="CJ548" s="203">
        <f t="shared" si="306"/>
        <v>0</v>
      </c>
    </row>
    <row r="549" spans="2:88" x14ac:dyDescent="0.25">
      <c r="B549" s="180"/>
      <c r="C549" s="180"/>
      <c r="D549" s="181"/>
      <c r="E549" s="38">
        <f t="shared" si="198"/>
        <v>45016</v>
      </c>
      <c r="F549" s="186"/>
      <c r="G549" s="203"/>
      <c r="H549" s="202"/>
      <c r="I549" s="202"/>
      <c r="J549" s="203">
        <f t="shared" si="280"/>
        <v>0</v>
      </c>
      <c r="K549" s="202"/>
      <c r="L549" s="202"/>
      <c r="M549" s="203">
        <f t="shared" si="281"/>
        <v>0</v>
      </c>
      <c r="N549" s="202"/>
      <c r="O549" s="202"/>
      <c r="P549" s="203">
        <f t="shared" si="282"/>
        <v>0</v>
      </c>
      <c r="Q549" s="202"/>
      <c r="R549" s="202"/>
      <c r="S549" s="203">
        <f t="shared" si="283"/>
        <v>0</v>
      </c>
      <c r="T549" s="202"/>
      <c r="U549" s="202"/>
      <c r="V549" s="203">
        <f t="shared" si="284"/>
        <v>0</v>
      </c>
      <c r="W549" s="202"/>
      <c r="X549" s="202"/>
      <c r="Y549" s="203">
        <f t="shared" si="285"/>
        <v>0</v>
      </c>
      <c r="Z549" s="202"/>
      <c r="AA549" s="202"/>
      <c r="AB549" s="203">
        <f t="shared" si="286"/>
        <v>0</v>
      </c>
      <c r="AC549" s="202"/>
      <c r="AD549" s="202"/>
      <c r="AE549" s="203">
        <f t="shared" si="287"/>
        <v>0</v>
      </c>
      <c r="AF549" s="202"/>
      <c r="AG549" s="202"/>
      <c r="AH549" s="203">
        <f t="shared" si="288"/>
        <v>0</v>
      </c>
      <c r="AI549" s="202"/>
      <c r="AJ549" s="202"/>
      <c r="AK549" s="203">
        <f t="shared" si="289"/>
        <v>0</v>
      </c>
      <c r="AL549" s="202"/>
      <c r="AM549" s="202"/>
      <c r="AN549" s="203">
        <f t="shared" si="290"/>
        <v>0</v>
      </c>
      <c r="AO549" s="202"/>
      <c r="AP549" s="202"/>
      <c r="AQ549" s="203">
        <f t="shared" si="291"/>
        <v>0</v>
      </c>
      <c r="AR549" s="202"/>
      <c r="AS549" s="202"/>
      <c r="AT549" s="203">
        <f t="shared" si="292"/>
        <v>0</v>
      </c>
      <c r="AU549" s="202"/>
      <c r="AV549" s="202"/>
      <c r="AW549" s="203">
        <f t="shared" si="293"/>
        <v>0</v>
      </c>
      <c r="AX549" s="202"/>
      <c r="AY549" s="202"/>
      <c r="AZ549" s="203">
        <f t="shared" si="294"/>
        <v>0</v>
      </c>
      <c r="BA549" s="202"/>
      <c r="BB549" s="202"/>
      <c r="BC549" s="203">
        <f t="shared" si="295"/>
        <v>0</v>
      </c>
      <c r="BD549" s="202"/>
      <c r="BE549" s="202"/>
      <c r="BF549" s="203">
        <f t="shared" si="296"/>
        <v>0</v>
      </c>
      <c r="BG549" s="202"/>
      <c r="BH549" s="202"/>
      <c r="BI549" s="203">
        <f t="shared" si="297"/>
        <v>0</v>
      </c>
      <c r="BJ549" s="202"/>
      <c r="BK549" s="202"/>
      <c r="BL549" s="203">
        <f t="shared" si="298"/>
        <v>0</v>
      </c>
      <c r="BM549" s="202"/>
      <c r="BN549" s="202"/>
      <c r="BO549" s="203">
        <f t="shared" si="299"/>
        <v>0</v>
      </c>
      <c r="BP549" s="202"/>
      <c r="BQ549" s="202"/>
      <c r="BR549" s="203">
        <f t="shared" si="300"/>
        <v>0</v>
      </c>
      <c r="BS549" s="202"/>
      <c r="BT549" s="202"/>
      <c r="BU549" s="203">
        <f t="shared" si="301"/>
        <v>0</v>
      </c>
      <c r="BV549" s="202"/>
      <c r="BW549" s="202"/>
      <c r="BX549" s="203">
        <f t="shared" si="302"/>
        <v>0</v>
      </c>
      <c r="BY549" s="202"/>
      <c r="BZ549" s="202"/>
      <c r="CA549" s="203">
        <f t="shared" si="303"/>
        <v>0</v>
      </c>
      <c r="CB549" s="202"/>
      <c r="CC549" s="202"/>
      <c r="CD549" s="203">
        <f t="shared" si="304"/>
        <v>0</v>
      </c>
      <c r="CE549" s="202"/>
      <c r="CF549" s="202"/>
      <c r="CG549" s="203">
        <f t="shared" si="305"/>
        <v>0</v>
      </c>
      <c r="CH549" s="202"/>
      <c r="CI549" s="202"/>
      <c r="CJ549" s="203">
        <f t="shared" si="306"/>
        <v>0</v>
      </c>
    </row>
    <row r="550" spans="2:88" x14ac:dyDescent="0.25">
      <c r="B550" s="180"/>
      <c r="C550" s="180"/>
      <c r="D550" s="181"/>
      <c r="E550" s="38">
        <f t="shared" si="198"/>
        <v>45016</v>
      </c>
      <c r="F550" s="186"/>
      <c r="G550" s="203"/>
      <c r="H550" s="202"/>
      <c r="I550" s="202"/>
      <c r="J550" s="203">
        <f t="shared" si="280"/>
        <v>0</v>
      </c>
      <c r="K550" s="202"/>
      <c r="L550" s="202"/>
      <c r="M550" s="203">
        <f t="shared" si="281"/>
        <v>0</v>
      </c>
      <c r="N550" s="202"/>
      <c r="O550" s="202"/>
      <c r="P550" s="203">
        <f t="shared" si="282"/>
        <v>0</v>
      </c>
      <c r="Q550" s="202"/>
      <c r="R550" s="202"/>
      <c r="S550" s="203">
        <f t="shared" si="283"/>
        <v>0</v>
      </c>
      <c r="T550" s="202"/>
      <c r="U550" s="202"/>
      <c r="V550" s="203">
        <f t="shared" si="284"/>
        <v>0</v>
      </c>
      <c r="W550" s="202"/>
      <c r="X550" s="202"/>
      <c r="Y550" s="203">
        <f t="shared" si="285"/>
        <v>0</v>
      </c>
      <c r="Z550" s="202"/>
      <c r="AA550" s="202"/>
      <c r="AB550" s="203">
        <f t="shared" si="286"/>
        <v>0</v>
      </c>
      <c r="AC550" s="202"/>
      <c r="AD550" s="202"/>
      <c r="AE550" s="203">
        <f t="shared" si="287"/>
        <v>0</v>
      </c>
      <c r="AF550" s="202"/>
      <c r="AG550" s="202"/>
      <c r="AH550" s="203">
        <f t="shared" si="288"/>
        <v>0</v>
      </c>
      <c r="AI550" s="202"/>
      <c r="AJ550" s="202"/>
      <c r="AK550" s="203">
        <f t="shared" si="289"/>
        <v>0</v>
      </c>
      <c r="AL550" s="202"/>
      <c r="AM550" s="202"/>
      <c r="AN550" s="203">
        <f t="shared" si="290"/>
        <v>0</v>
      </c>
      <c r="AO550" s="202"/>
      <c r="AP550" s="202"/>
      <c r="AQ550" s="203">
        <f t="shared" si="291"/>
        <v>0</v>
      </c>
      <c r="AR550" s="202"/>
      <c r="AS550" s="202"/>
      <c r="AT550" s="203">
        <f t="shared" si="292"/>
        <v>0</v>
      </c>
      <c r="AU550" s="202"/>
      <c r="AV550" s="202"/>
      <c r="AW550" s="203">
        <f t="shared" si="293"/>
        <v>0</v>
      </c>
      <c r="AX550" s="202"/>
      <c r="AY550" s="202"/>
      <c r="AZ550" s="203">
        <f t="shared" si="294"/>
        <v>0</v>
      </c>
      <c r="BA550" s="202"/>
      <c r="BB550" s="202"/>
      <c r="BC550" s="203">
        <f t="shared" si="295"/>
        <v>0</v>
      </c>
      <c r="BD550" s="202"/>
      <c r="BE550" s="202"/>
      <c r="BF550" s="203">
        <f t="shared" si="296"/>
        <v>0</v>
      </c>
      <c r="BG550" s="202"/>
      <c r="BH550" s="202"/>
      <c r="BI550" s="203">
        <f t="shared" si="297"/>
        <v>0</v>
      </c>
      <c r="BJ550" s="202"/>
      <c r="BK550" s="202"/>
      <c r="BL550" s="203">
        <f t="shared" si="298"/>
        <v>0</v>
      </c>
      <c r="BM550" s="202"/>
      <c r="BN550" s="202"/>
      <c r="BO550" s="203">
        <f t="shared" si="299"/>
        <v>0</v>
      </c>
      <c r="BP550" s="202"/>
      <c r="BQ550" s="202"/>
      <c r="BR550" s="203">
        <f t="shared" si="300"/>
        <v>0</v>
      </c>
      <c r="BS550" s="202"/>
      <c r="BT550" s="202"/>
      <c r="BU550" s="203">
        <f t="shared" si="301"/>
        <v>0</v>
      </c>
      <c r="BV550" s="202"/>
      <c r="BW550" s="202"/>
      <c r="BX550" s="203">
        <f t="shared" si="302"/>
        <v>0</v>
      </c>
      <c r="BY550" s="202"/>
      <c r="BZ550" s="202"/>
      <c r="CA550" s="203">
        <f t="shared" si="303"/>
        <v>0</v>
      </c>
      <c r="CB550" s="202"/>
      <c r="CC550" s="202"/>
      <c r="CD550" s="203">
        <f t="shared" si="304"/>
        <v>0</v>
      </c>
      <c r="CE550" s="202"/>
      <c r="CF550" s="202"/>
      <c r="CG550" s="203">
        <f t="shared" si="305"/>
        <v>0</v>
      </c>
      <c r="CH550" s="202"/>
      <c r="CI550" s="202"/>
      <c r="CJ550" s="203">
        <f t="shared" si="306"/>
        <v>0</v>
      </c>
    </row>
    <row r="551" spans="2:88" x14ac:dyDescent="0.25">
      <c r="B551" s="180"/>
      <c r="C551" s="180"/>
      <c r="D551" s="181"/>
      <c r="E551" s="38">
        <f t="shared" si="198"/>
        <v>45016</v>
      </c>
      <c r="F551" s="186"/>
      <c r="G551" s="203"/>
      <c r="H551" s="202"/>
      <c r="I551" s="202"/>
      <c r="J551" s="203">
        <f t="shared" si="280"/>
        <v>0</v>
      </c>
      <c r="K551" s="202"/>
      <c r="L551" s="202"/>
      <c r="M551" s="203">
        <f t="shared" si="281"/>
        <v>0</v>
      </c>
      <c r="N551" s="202"/>
      <c r="O551" s="202"/>
      <c r="P551" s="203">
        <f t="shared" si="282"/>
        <v>0</v>
      </c>
      <c r="Q551" s="202"/>
      <c r="R551" s="202"/>
      <c r="S551" s="203">
        <f t="shared" si="283"/>
        <v>0</v>
      </c>
      <c r="T551" s="202"/>
      <c r="U551" s="202"/>
      <c r="V551" s="203">
        <f t="shared" si="284"/>
        <v>0</v>
      </c>
      <c r="W551" s="202"/>
      <c r="X551" s="202"/>
      <c r="Y551" s="203">
        <f t="shared" si="285"/>
        <v>0</v>
      </c>
      <c r="Z551" s="202"/>
      <c r="AA551" s="202"/>
      <c r="AB551" s="203">
        <f t="shared" si="286"/>
        <v>0</v>
      </c>
      <c r="AC551" s="202"/>
      <c r="AD551" s="202"/>
      <c r="AE551" s="203">
        <f t="shared" si="287"/>
        <v>0</v>
      </c>
      <c r="AF551" s="202"/>
      <c r="AG551" s="202"/>
      <c r="AH551" s="203">
        <f t="shared" si="288"/>
        <v>0</v>
      </c>
      <c r="AI551" s="202"/>
      <c r="AJ551" s="202"/>
      <c r="AK551" s="203">
        <f t="shared" si="289"/>
        <v>0</v>
      </c>
      <c r="AL551" s="202"/>
      <c r="AM551" s="202"/>
      <c r="AN551" s="203">
        <f t="shared" si="290"/>
        <v>0</v>
      </c>
      <c r="AO551" s="202"/>
      <c r="AP551" s="202"/>
      <c r="AQ551" s="203">
        <f t="shared" si="291"/>
        <v>0</v>
      </c>
      <c r="AR551" s="202"/>
      <c r="AS551" s="202"/>
      <c r="AT551" s="203">
        <f t="shared" si="292"/>
        <v>0</v>
      </c>
      <c r="AU551" s="202"/>
      <c r="AV551" s="202"/>
      <c r="AW551" s="203">
        <f t="shared" si="293"/>
        <v>0</v>
      </c>
      <c r="AX551" s="202"/>
      <c r="AY551" s="202"/>
      <c r="AZ551" s="203">
        <f t="shared" si="294"/>
        <v>0</v>
      </c>
      <c r="BA551" s="202"/>
      <c r="BB551" s="202"/>
      <c r="BC551" s="203">
        <f t="shared" si="295"/>
        <v>0</v>
      </c>
      <c r="BD551" s="202"/>
      <c r="BE551" s="202"/>
      <c r="BF551" s="203">
        <f t="shared" si="296"/>
        <v>0</v>
      </c>
      <c r="BG551" s="202"/>
      <c r="BH551" s="202"/>
      <c r="BI551" s="203">
        <f t="shared" si="297"/>
        <v>0</v>
      </c>
      <c r="BJ551" s="202"/>
      <c r="BK551" s="202"/>
      <c r="BL551" s="203">
        <f t="shared" si="298"/>
        <v>0</v>
      </c>
      <c r="BM551" s="202"/>
      <c r="BN551" s="202"/>
      <c r="BO551" s="203">
        <f t="shared" si="299"/>
        <v>0</v>
      </c>
      <c r="BP551" s="202"/>
      <c r="BQ551" s="202"/>
      <c r="BR551" s="203">
        <f t="shared" si="300"/>
        <v>0</v>
      </c>
      <c r="BS551" s="202"/>
      <c r="BT551" s="202"/>
      <c r="BU551" s="203">
        <f t="shared" si="301"/>
        <v>0</v>
      </c>
      <c r="BV551" s="202"/>
      <c r="BW551" s="202"/>
      <c r="BX551" s="203">
        <f t="shared" si="302"/>
        <v>0</v>
      </c>
      <c r="BY551" s="202"/>
      <c r="BZ551" s="202"/>
      <c r="CA551" s="203">
        <f t="shared" si="303"/>
        <v>0</v>
      </c>
      <c r="CB551" s="202"/>
      <c r="CC551" s="202"/>
      <c r="CD551" s="203">
        <f t="shared" si="304"/>
        <v>0</v>
      </c>
      <c r="CE551" s="202"/>
      <c r="CF551" s="202"/>
      <c r="CG551" s="203">
        <f t="shared" si="305"/>
        <v>0</v>
      </c>
      <c r="CH551" s="202"/>
      <c r="CI551" s="202"/>
      <c r="CJ551" s="203">
        <f t="shared" si="306"/>
        <v>0</v>
      </c>
    </row>
    <row r="552" spans="2:88" x14ac:dyDescent="0.25">
      <c r="B552" s="180"/>
      <c r="C552" s="180"/>
      <c r="D552" s="181"/>
      <c r="E552" s="38">
        <f t="shared" si="198"/>
        <v>45016</v>
      </c>
      <c r="F552" s="186"/>
      <c r="G552" s="203"/>
      <c r="H552" s="202"/>
      <c r="I552" s="202"/>
      <c r="J552" s="203">
        <f t="shared" si="280"/>
        <v>0</v>
      </c>
      <c r="K552" s="202"/>
      <c r="L552" s="202"/>
      <c r="M552" s="203">
        <f t="shared" si="281"/>
        <v>0</v>
      </c>
      <c r="N552" s="202"/>
      <c r="O552" s="202"/>
      <c r="P552" s="203">
        <f t="shared" si="282"/>
        <v>0</v>
      </c>
      <c r="Q552" s="202"/>
      <c r="R552" s="202"/>
      <c r="S552" s="203">
        <f t="shared" si="283"/>
        <v>0</v>
      </c>
      <c r="T552" s="202"/>
      <c r="U552" s="202"/>
      <c r="V552" s="203">
        <f t="shared" si="284"/>
        <v>0</v>
      </c>
      <c r="W552" s="202"/>
      <c r="X552" s="202"/>
      <c r="Y552" s="203">
        <f t="shared" si="285"/>
        <v>0</v>
      </c>
      <c r="Z552" s="202"/>
      <c r="AA552" s="202"/>
      <c r="AB552" s="203">
        <f t="shared" si="286"/>
        <v>0</v>
      </c>
      <c r="AC552" s="202"/>
      <c r="AD552" s="202"/>
      <c r="AE552" s="203">
        <f t="shared" si="287"/>
        <v>0</v>
      </c>
      <c r="AF552" s="202"/>
      <c r="AG552" s="202"/>
      <c r="AH552" s="203">
        <f t="shared" si="288"/>
        <v>0</v>
      </c>
      <c r="AI552" s="202"/>
      <c r="AJ552" s="202"/>
      <c r="AK552" s="203">
        <f t="shared" si="289"/>
        <v>0</v>
      </c>
      <c r="AL552" s="202"/>
      <c r="AM552" s="202"/>
      <c r="AN552" s="203">
        <f t="shared" si="290"/>
        <v>0</v>
      </c>
      <c r="AO552" s="202"/>
      <c r="AP552" s="202"/>
      <c r="AQ552" s="203">
        <f t="shared" si="291"/>
        <v>0</v>
      </c>
      <c r="AR552" s="202"/>
      <c r="AS552" s="202"/>
      <c r="AT552" s="203">
        <f t="shared" si="292"/>
        <v>0</v>
      </c>
      <c r="AU552" s="202"/>
      <c r="AV552" s="202"/>
      <c r="AW552" s="203">
        <f t="shared" si="293"/>
        <v>0</v>
      </c>
      <c r="AX552" s="202"/>
      <c r="AY552" s="202"/>
      <c r="AZ552" s="203">
        <f t="shared" si="294"/>
        <v>0</v>
      </c>
      <c r="BA552" s="202"/>
      <c r="BB552" s="202"/>
      <c r="BC552" s="203">
        <f t="shared" si="295"/>
        <v>0</v>
      </c>
      <c r="BD552" s="202"/>
      <c r="BE552" s="202"/>
      <c r="BF552" s="203">
        <f t="shared" si="296"/>
        <v>0</v>
      </c>
      <c r="BG552" s="202"/>
      <c r="BH552" s="202"/>
      <c r="BI552" s="203">
        <f t="shared" si="297"/>
        <v>0</v>
      </c>
      <c r="BJ552" s="202"/>
      <c r="BK552" s="202"/>
      <c r="BL552" s="203">
        <f t="shared" si="298"/>
        <v>0</v>
      </c>
      <c r="BM552" s="202"/>
      <c r="BN552" s="202"/>
      <c r="BO552" s="203">
        <f t="shared" si="299"/>
        <v>0</v>
      </c>
      <c r="BP552" s="202"/>
      <c r="BQ552" s="202"/>
      <c r="BR552" s="203">
        <f t="shared" si="300"/>
        <v>0</v>
      </c>
      <c r="BS552" s="202"/>
      <c r="BT552" s="202"/>
      <c r="BU552" s="203">
        <f t="shared" si="301"/>
        <v>0</v>
      </c>
      <c r="BV552" s="202"/>
      <c r="BW552" s="202"/>
      <c r="BX552" s="203">
        <f t="shared" si="302"/>
        <v>0</v>
      </c>
      <c r="BY552" s="202"/>
      <c r="BZ552" s="202"/>
      <c r="CA552" s="203">
        <f t="shared" si="303"/>
        <v>0</v>
      </c>
      <c r="CB552" s="202"/>
      <c r="CC552" s="202"/>
      <c r="CD552" s="203">
        <f t="shared" si="304"/>
        <v>0</v>
      </c>
      <c r="CE552" s="202"/>
      <c r="CF552" s="202"/>
      <c r="CG552" s="203">
        <f t="shared" si="305"/>
        <v>0</v>
      </c>
      <c r="CH552" s="202"/>
      <c r="CI552" s="202"/>
      <c r="CJ552" s="203">
        <f t="shared" si="306"/>
        <v>0</v>
      </c>
    </row>
    <row r="553" spans="2:88" x14ac:dyDescent="0.25">
      <c r="B553" s="180"/>
      <c r="C553" s="180"/>
      <c r="D553" s="181"/>
      <c r="E553" s="38">
        <f t="shared" si="198"/>
        <v>45016</v>
      </c>
      <c r="F553" s="186"/>
      <c r="G553" s="203"/>
      <c r="H553" s="202"/>
      <c r="I553" s="202"/>
      <c r="J553" s="203">
        <f t="shared" si="280"/>
        <v>0</v>
      </c>
      <c r="K553" s="202"/>
      <c r="L553" s="202"/>
      <c r="M553" s="203">
        <f t="shared" si="281"/>
        <v>0</v>
      </c>
      <c r="N553" s="202"/>
      <c r="O553" s="202"/>
      <c r="P553" s="203">
        <f t="shared" si="282"/>
        <v>0</v>
      </c>
      <c r="Q553" s="202"/>
      <c r="R553" s="202"/>
      <c r="S553" s="203">
        <f t="shared" si="283"/>
        <v>0</v>
      </c>
      <c r="T553" s="202"/>
      <c r="U553" s="202"/>
      <c r="V553" s="203">
        <f t="shared" si="284"/>
        <v>0</v>
      </c>
      <c r="W553" s="202"/>
      <c r="X553" s="202"/>
      <c r="Y553" s="203">
        <f t="shared" si="285"/>
        <v>0</v>
      </c>
      <c r="Z553" s="202"/>
      <c r="AA553" s="202"/>
      <c r="AB553" s="203">
        <f t="shared" si="286"/>
        <v>0</v>
      </c>
      <c r="AC553" s="202"/>
      <c r="AD553" s="202"/>
      <c r="AE553" s="203">
        <f t="shared" si="287"/>
        <v>0</v>
      </c>
      <c r="AF553" s="202"/>
      <c r="AG553" s="202"/>
      <c r="AH553" s="203">
        <f t="shared" si="288"/>
        <v>0</v>
      </c>
      <c r="AI553" s="202"/>
      <c r="AJ553" s="202"/>
      <c r="AK553" s="203">
        <f t="shared" si="289"/>
        <v>0</v>
      </c>
      <c r="AL553" s="202"/>
      <c r="AM553" s="202"/>
      <c r="AN553" s="203">
        <f t="shared" si="290"/>
        <v>0</v>
      </c>
      <c r="AO553" s="202"/>
      <c r="AP553" s="202"/>
      <c r="AQ553" s="203">
        <f t="shared" si="291"/>
        <v>0</v>
      </c>
      <c r="AR553" s="202"/>
      <c r="AS553" s="202"/>
      <c r="AT553" s="203">
        <f t="shared" si="292"/>
        <v>0</v>
      </c>
      <c r="AU553" s="202"/>
      <c r="AV553" s="202"/>
      <c r="AW553" s="203">
        <f t="shared" si="293"/>
        <v>0</v>
      </c>
      <c r="AX553" s="202"/>
      <c r="AY553" s="202"/>
      <c r="AZ553" s="203">
        <f t="shared" si="294"/>
        <v>0</v>
      </c>
      <c r="BA553" s="202"/>
      <c r="BB553" s="202"/>
      <c r="BC553" s="203">
        <f t="shared" si="295"/>
        <v>0</v>
      </c>
      <c r="BD553" s="202"/>
      <c r="BE553" s="202"/>
      <c r="BF553" s="203">
        <f t="shared" si="296"/>
        <v>0</v>
      </c>
      <c r="BG553" s="202"/>
      <c r="BH553" s="202"/>
      <c r="BI553" s="203">
        <f t="shared" si="297"/>
        <v>0</v>
      </c>
      <c r="BJ553" s="202"/>
      <c r="BK553" s="202"/>
      <c r="BL553" s="203">
        <f t="shared" si="298"/>
        <v>0</v>
      </c>
      <c r="BM553" s="202"/>
      <c r="BN553" s="202"/>
      <c r="BO553" s="203">
        <f t="shared" si="299"/>
        <v>0</v>
      </c>
      <c r="BP553" s="202"/>
      <c r="BQ553" s="202"/>
      <c r="BR553" s="203">
        <f t="shared" si="300"/>
        <v>0</v>
      </c>
      <c r="BS553" s="202"/>
      <c r="BT553" s="202"/>
      <c r="BU553" s="203">
        <f t="shared" si="301"/>
        <v>0</v>
      </c>
      <c r="BV553" s="202"/>
      <c r="BW553" s="202"/>
      <c r="BX553" s="203">
        <f t="shared" si="302"/>
        <v>0</v>
      </c>
      <c r="BY553" s="202"/>
      <c r="BZ553" s="202"/>
      <c r="CA553" s="203">
        <f t="shared" si="303"/>
        <v>0</v>
      </c>
      <c r="CB553" s="202"/>
      <c r="CC553" s="202"/>
      <c r="CD553" s="203">
        <f t="shared" si="304"/>
        <v>0</v>
      </c>
      <c r="CE553" s="202"/>
      <c r="CF553" s="202"/>
      <c r="CG553" s="203">
        <f t="shared" si="305"/>
        <v>0</v>
      </c>
      <c r="CH553" s="202"/>
      <c r="CI553" s="202"/>
      <c r="CJ553" s="203">
        <f t="shared" si="306"/>
        <v>0</v>
      </c>
    </row>
    <row r="554" spans="2:88" x14ac:dyDescent="0.25">
      <c r="B554" s="180"/>
      <c r="C554" s="180"/>
      <c r="D554" s="181"/>
      <c r="E554" s="38">
        <f t="shared" si="198"/>
        <v>45016</v>
      </c>
      <c r="F554" s="186"/>
      <c r="G554" s="203"/>
      <c r="H554" s="202"/>
      <c r="I554" s="202"/>
      <c r="J554" s="203">
        <f t="shared" si="280"/>
        <v>0</v>
      </c>
      <c r="K554" s="202"/>
      <c r="L554" s="202"/>
      <c r="M554" s="203">
        <f t="shared" si="281"/>
        <v>0</v>
      </c>
      <c r="N554" s="202"/>
      <c r="O554" s="202"/>
      <c r="P554" s="203">
        <f t="shared" si="282"/>
        <v>0</v>
      </c>
      <c r="Q554" s="202"/>
      <c r="R554" s="202"/>
      <c r="S554" s="203">
        <f t="shared" si="283"/>
        <v>0</v>
      </c>
      <c r="T554" s="202"/>
      <c r="U554" s="202"/>
      <c r="V554" s="203">
        <f t="shared" si="284"/>
        <v>0</v>
      </c>
      <c r="W554" s="202"/>
      <c r="X554" s="202"/>
      <c r="Y554" s="203">
        <f t="shared" si="285"/>
        <v>0</v>
      </c>
      <c r="Z554" s="202"/>
      <c r="AA554" s="202"/>
      <c r="AB554" s="203">
        <f t="shared" si="286"/>
        <v>0</v>
      </c>
      <c r="AC554" s="202"/>
      <c r="AD554" s="202"/>
      <c r="AE554" s="203">
        <f t="shared" si="287"/>
        <v>0</v>
      </c>
      <c r="AF554" s="202"/>
      <c r="AG554" s="202"/>
      <c r="AH554" s="203">
        <f t="shared" si="288"/>
        <v>0</v>
      </c>
      <c r="AI554" s="202"/>
      <c r="AJ554" s="202"/>
      <c r="AK554" s="203">
        <f t="shared" si="289"/>
        <v>0</v>
      </c>
      <c r="AL554" s="202"/>
      <c r="AM554" s="202"/>
      <c r="AN554" s="203">
        <f t="shared" si="290"/>
        <v>0</v>
      </c>
      <c r="AO554" s="202"/>
      <c r="AP554" s="202"/>
      <c r="AQ554" s="203">
        <f t="shared" si="291"/>
        <v>0</v>
      </c>
      <c r="AR554" s="202"/>
      <c r="AS554" s="202"/>
      <c r="AT554" s="203">
        <f t="shared" si="292"/>
        <v>0</v>
      </c>
      <c r="AU554" s="202"/>
      <c r="AV554" s="202"/>
      <c r="AW554" s="203">
        <f t="shared" si="293"/>
        <v>0</v>
      </c>
      <c r="AX554" s="202"/>
      <c r="AY554" s="202"/>
      <c r="AZ554" s="203">
        <f t="shared" si="294"/>
        <v>0</v>
      </c>
      <c r="BA554" s="202"/>
      <c r="BB554" s="202"/>
      <c r="BC554" s="203">
        <f t="shared" si="295"/>
        <v>0</v>
      </c>
      <c r="BD554" s="202"/>
      <c r="BE554" s="202"/>
      <c r="BF554" s="203">
        <f t="shared" si="296"/>
        <v>0</v>
      </c>
      <c r="BG554" s="202"/>
      <c r="BH554" s="202"/>
      <c r="BI554" s="203">
        <f t="shared" si="297"/>
        <v>0</v>
      </c>
      <c r="BJ554" s="202"/>
      <c r="BK554" s="202"/>
      <c r="BL554" s="203">
        <f t="shared" si="298"/>
        <v>0</v>
      </c>
      <c r="BM554" s="202"/>
      <c r="BN554" s="202"/>
      <c r="BO554" s="203">
        <f t="shared" si="299"/>
        <v>0</v>
      </c>
      <c r="BP554" s="202"/>
      <c r="BQ554" s="202"/>
      <c r="BR554" s="203">
        <f t="shared" si="300"/>
        <v>0</v>
      </c>
      <c r="BS554" s="202"/>
      <c r="BT554" s="202"/>
      <c r="BU554" s="203">
        <f t="shared" si="301"/>
        <v>0</v>
      </c>
      <c r="BV554" s="202"/>
      <c r="BW554" s="202"/>
      <c r="BX554" s="203">
        <f t="shared" si="302"/>
        <v>0</v>
      </c>
      <c r="BY554" s="202"/>
      <c r="BZ554" s="202"/>
      <c r="CA554" s="203">
        <f t="shared" si="303"/>
        <v>0</v>
      </c>
      <c r="CB554" s="202"/>
      <c r="CC554" s="202"/>
      <c r="CD554" s="203">
        <f t="shared" si="304"/>
        <v>0</v>
      </c>
      <c r="CE554" s="202"/>
      <c r="CF554" s="202"/>
      <c r="CG554" s="203">
        <f t="shared" si="305"/>
        <v>0</v>
      </c>
      <c r="CH554" s="202"/>
      <c r="CI554" s="202"/>
      <c r="CJ554" s="203">
        <f t="shared" si="306"/>
        <v>0</v>
      </c>
    </row>
    <row r="555" spans="2:88" x14ac:dyDescent="0.25">
      <c r="B555" s="180"/>
      <c r="C555" s="180"/>
      <c r="D555" s="181"/>
      <c r="E555" s="38">
        <f t="shared" si="198"/>
        <v>45016</v>
      </c>
      <c r="F555" s="186"/>
      <c r="G555" s="203"/>
      <c r="H555" s="202"/>
      <c r="I555" s="202"/>
      <c r="J555" s="203">
        <f t="shared" si="280"/>
        <v>0</v>
      </c>
      <c r="K555" s="202"/>
      <c r="L555" s="202"/>
      <c r="M555" s="203">
        <f t="shared" si="281"/>
        <v>0</v>
      </c>
      <c r="N555" s="202"/>
      <c r="O555" s="202"/>
      <c r="P555" s="203">
        <f t="shared" si="282"/>
        <v>0</v>
      </c>
      <c r="Q555" s="202"/>
      <c r="R555" s="202"/>
      <c r="S555" s="203">
        <f t="shared" si="283"/>
        <v>0</v>
      </c>
      <c r="T555" s="202"/>
      <c r="U555" s="202"/>
      <c r="V555" s="203">
        <f t="shared" si="284"/>
        <v>0</v>
      </c>
      <c r="W555" s="202"/>
      <c r="X555" s="202"/>
      <c r="Y555" s="203">
        <f t="shared" si="285"/>
        <v>0</v>
      </c>
      <c r="Z555" s="202"/>
      <c r="AA555" s="202"/>
      <c r="AB555" s="203">
        <f t="shared" si="286"/>
        <v>0</v>
      </c>
      <c r="AC555" s="202"/>
      <c r="AD555" s="202"/>
      <c r="AE555" s="203">
        <f t="shared" si="287"/>
        <v>0</v>
      </c>
      <c r="AF555" s="202"/>
      <c r="AG555" s="202"/>
      <c r="AH555" s="203">
        <f t="shared" si="288"/>
        <v>0</v>
      </c>
      <c r="AI555" s="202"/>
      <c r="AJ555" s="202"/>
      <c r="AK555" s="203">
        <f t="shared" si="289"/>
        <v>0</v>
      </c>
      <c r="AL555" s="202"/>
      <c r="AM555" s="202"/>
      <c r="AN555" s="203">
        <f t="shared" si="290"/>
        <v>0</v>
      </c>
      <c r="AO555" s="202"/>
      <c r="AP555" s="202"/>
      <c r="AQ555" s="203">
        <f t="shared" si="291"/>
        <v>0</v>
      </c>
      <c r="AR555" s="202"/>
      <c r="AS555" s="202"/>
      <c r="AT555" s="203">
        <f t="shared" si="292"/>
        <v>0</v>
      </c>
      <c r="AU555" s="202"/>
      <c r="AV555" s="202"/>
      <c r="AW555" s="203">
        <f t="shared" si="293"/>
        <v>0</v>
      </c>
      <c r="AX555" s="202"/>
      <c r="AY555" s="202"/>
      <c r="AZ555" s="203">
        <f t="shared" si="294"/>
        <v>0</v>
      </c>
      <c r="BA555" s="202"/>
      <c r="BB555" s="202"/>
      <c r="BC555" s="203">
        <f t="shared" si="295"/>
        <v>0</v>
      </c>
      <c r="BD555" s="202"/>
      <c r="BE555" s="202"/>
      <c r="BF555" s="203">
        <f t="shared" si="296"/>
        <v>0</v>
      </c>
      <c r="BG555" s="202"/>
      <c r="BH555" s="202"/>
      <c r="BI555" s="203">
        <f t="shared" si="297"/>
        <v>0</v>
      </c>
      <c r="BJ555" s="202"/>
      <c r="BK555" s="202"/>
      <c r="BL555" s="203">
        <f t="shared" si="298"/>
        <v>0</v>
      </c>
      <c r="BM555" s="202"/>
      <c r="BN555" s="202"/>
      <c r="BO555" s="203">
        <f t="shared" si="299"/>
        <v>0</v>
      </c>
      <c r="BP555" s="202"/>
      <c r="BQ555" s="202"/>
      <c r="BR555" s="203">
        <f t="shared" si="300"/>
        <v>0</v>
      </c>
      <c r="BS555" s="202"/>
      <c r="BT555" s="202"/>
      <c r="BU555" s="203">
        <f t="shared" si="301"/>
        <v>0</v>
      </c>
      <c r="BV555" s="202"/>
      <c r="BW555" s="202"/>
      <c r="BX555" s="203">
        <f t="shared" si="302"/>
        <v>0</v>
      </c>
      <c r="BY555" s="202"/>
      <c r="BZ555" s="202"/>
      <c r="CA555" s="203">
        <f t="shared" si="303"/>
        <v>0</v>
      </c>
      <c r="CB555" s="202"/>
      <c r="CC555" s="202"/>
      <c r="CD555" s="203">
        <f t="shared" si="304"/>
        <v>0</v>
      </c>
      <c r="CE555" s="202"/>
      <c r="CF555" s="202"/>
      <c r="CG555" s="203">
        <f t="shared" si="305"/>
        <v>0</v>
      </c>
      <c r="CH555" s="202"/>
      <c r="CI555" s="202"/>
      <c r="CJ555" s="203">
        <f t="shared" si="306"/>
        <v>0</v>
      </c>
    </row>
    <row r="556" spans="2:88" x14ac:dyDescent="0.25">
      <c r="B556" s="180"/>
      <c r="C556" s="180"/>
      <c r="D556" s="181"/>
      <c r="E556" s="38">
        <f t="shared" si="198"/>
        <v>45016</v>
      </c>
      <c r="F556" s="186"/>
      <c r="G556" s="203"/>
      <c r="H556" s="202"/>
      <c r="I556" s="202"/>
      <c r="J556" s="203">
        <f t="shared" si="280"/>
        <v>0</v>
      </c>
      <c r="K556" s="202"/>
      <c r="L556" s="202"/>
      <c r="M556" s="203">
        <f t="shared" si="281"/>
        <v>0</v>
      </c>
      <c r="N556" s="202"/>
      <c r="O556" s="202"/>
      <c r="P556" s="203">
        <f t="shared" si="282"/>
        <v>0</v>
      </c>
      <c r="Q556" s="202"/>
      <c r="R556" s="202"/>
      <c r="S556" s="203">
        <f t="shared" si="283"/>
        <v>0</v>
      </c>
      <c r="T556" s="202"/>
      <c r="U556" s="202"/>
      <c r="V556" s="203">
        <f t="shared" si="284"/>
        <v>0</v>
      </c>
      <c r="W556" s="202"/>
      <c r="X556" s="202"/>
      <c r="Y556" s="203">
        <f t="shared" si="285"/>
        <v>0</v>
      </c>
      <c r="Z556" s="202"/>
      <c r="AA556" s="202"/>
      <c r="AB556" s="203">
        <f t="shared" si="286"/>
        <v>0</v>
      </c>
      <c r="AC556" s="202"/>
      <c r="AD556" s="202"/>
      <c r="AE556" s="203">
        <f t="shared" si="287"/>
        <v>0</v>
      </c>
      <c r="AF556" s="202"/>
      <c r="AG556" s="202"/>
      <c r="AH556" s="203">
        <f t="shared" si="288"/>
        <v>0</v>
      </c>
      <c r="AI556" s="202"/>
      <c r="AJ556" s="202"/>
      <c r="AK556" s="203">
        <f t="shared" si="289"/>
        <v>0</v>
      </c>
      <c r="AL556" s="202"/>
      <c r="AM556" s="202"/>
      <c r="AN556" s="203">
        <f t="shared" si="290"/>
        <v>0</v>
      </c>
      <c r="AO556" s="202"/>
      <c r="AP556" s="202"/>
      <c r="AQ556" s="203">
        <f t="shared" si="291"/>
        <v>0</v>
      </c>
      <c r="AR556" s="202"/>
      <c r="AS556" s="202"/>
      <c r="AT556" s="203">
        <f t="shared" si="292"/>
        <v>0</v>
      </c>
      <c r="AU556" s="202"/>
      <c r="AV556" s="202"/>
      <c r="AW556" s="203">
        <f t="shared" si="293"/>
        <v>0</v>
      </c>
      <c r="AX556" s="202"/>
      <c r="AY556" s="202"/>
      <c r="AZ556" s="203">
        <f t="shared" si="294"/>
        <v>0</v>
      </c>
      <c r="BA556" s="202"/>
      <c r="BB556" s="202"/>
      <c r="BC556" s="203">
        <f t="shared" si="295"/>
        <v>0</v>
      </c>
      <c r="BD556" s="202"/>
      <c r="BE556" s="202"/>
      <c r="BF556" s="203">
        <f t="shared" si="296"/>
        <v>0</v>
      </c>
      <c r="BG556" s="202"/>
      <c r="BH556" s="202"/>
      <c r="BI556" s="203">
        <f t="shared" si="297"/>
        <v>0</v>
      </c>
      <c r="BJ556" s="202"/>
      <c r="BK556" s="202"/>
      <c r="BL556" s="203">
        <f t="shared" si="298"/>
        <v>0</v>
      </c>
      <c r="BM556" s="202"/>
      <c r="BN556" s="202"/>
      <c r="BO556" s="203">
        <f t="shared" si="299"/>
        <v>0</v>
      </c>
      <c r="BP556" s="202"/>
      <c r="BQ556" s="202"/>
      <c r="BR556" s="203">
        <f t="shared" si="300"/>
        <v>0</v>
      </c>
      <c r="BS556" s="202"/>
      <c r="BT556" s="202"/>
      <c r="BU556" s="203">
        <f t="shared" si="301"/>
        <v>0</v>
      </c>
      <c r="BV556" s="202"/>
      <c r="BW556" s="202"/>
      <c r="BX556" s="203">
        <f t="shared" si="302"/>
        <v>0</v>
      </c>
      <c r="BY556" s="202"/>
      <c r="BZ556" s="202"/>
      <c r="CA556" s="203">
        <f t="shared" si="303"/>
        <v>0</v>
      </c>
      <c r="CB556" s="202"/>
      <c r="CC556" s="202"/>
      <c r="CD556" s="203">
        <f t="shared" si="304"/>
        <v>0</v>
      </c>
      <c r="CE556" s="202"/>
      <c r="CF556" s="202"/>
      <c r="CG556" s="203">
        <f t="shared" si="305"/>
        <v>0</v>
      </c>
      <c r="CH556" s="202"/>
      <c r="CI556" s="202"/>
      <c r="CJ556" s="203">
        <f t="shared" si="306"/>
        <v>0</v>
      </c>
    </row>
    <row r="557" spans="2:88" x14ac:dyDescent="0.25">
      <c r="B557" s="180"/>
      <c r="C557" s="180"/>
      <c r="D557" s="181"/>
      <c r="E557" s="38">
        <f t="shared" si="198"/>
        <v>45016</v>
      </c>
      <c r="F557" s="186"/>
      <c r="G557" s="203"/>
      <c r="H557" s="202"/>
      <c r="I557" s="202"/>
      <c r="J557" s="203">
        <f t="shared" si="280"/>
        <v>0</v>
      </c>
      <c r="K557" s="202"/>
      <c r="L557" s="202"/>
      <c r="M557" s="203">
        <f t="shared" si="281"/>
        <v>0</v>
      </c>
      <c r="N557" s="202"/>
      <c r="O557" s="202"/>
      <c r="P557" s="203">
        <f t="shared" si="282"/>
        <v>0</v>
      </c>
      <c r="Q557" s="202"/>
      <c r="R557" s="202"/>
      <c r="S557" s="203">
        <f t="shared" si="283"/>
        <v>0</v>
      </c>
      <c r="T557" s="202"/>
      <c r="U557" s="202"/>
      <c r="V557" s="203">
        <f t="shared" si="284"/>
        <v>0</v>
      </c>
      <c r="W557" s="202"/>
      <c r="X557" s="202"/>
      <c r="Y557" s="203">
        <f t="shared" si="285"/>
        <v>0</v>
      </c>
      <c r="Z557" s="202"/>
      <c r="AA557" s="202"/>
      <c r="AB557" s="203">
        <f t="shared" si="286"/>
        <v>0</v>
      </c>
      <c r="AC557" s="202"/>
      <c r="AD557" s="202"/>
      <c r="AE557" s="203">
        <f t="shared" si="287"/>
        <v>0</v>
      </c>
      <c r="AF557" s="202"/>
      <c r="AG557" s="202"/>
      <c r="AH557" s="203">
        <f t="shared" si="288"/>
        <v>0</v>
      </c>
      <c r="AI557" s="202"/>
      <c r="AJ557" s="202"/>
      <c r="AK557" s="203">
        <f t="shared" si="289"/>
        <v>0</v>
      </c>
      <c r="AL557" s="202"/>
      <c r="AM557" s="202"/>
      <c r="AN557" s="203">
        <f t="shared" si="290"/>
        <v>0</v>
      </c>
      <c r="AO557" s="202"/>
      <c r="AP557" s="202"/>
      <c r="AQ557" s="203">
        <f t="shared" si="291"/>
        <v>0</v>
      </c>
      <c r="AR557" s="202"/>
      <c r="AS557" s="202"/>
      <c r="AT557" s="203">
        <f t="shared" si="292"/>
        <v>0</v>
      </c>
      <c r="AU557" s="202"/>
      <c r="AV557" s="202"/>
      <c r="AW557" s="203">
        <f t="shared" si="293"/>
        <v>0</v>
      </c>
      <c r="AX557" s="202"/>
      <c r="AY557" s="202"/>
      <c r="AZ557" s="203">
        <f t="shared" si="294"/>
        <v>0</v>
      </c>
      <c r="BA557" s="202"/>
      <c r="BB557" s="202"/>
      <c r="BC557" s="203">
        <f t="shared" si="295"/>
        <v>0</v>
      </c>
      <c r="BD557" s="202"/>
      <c r="BE557" s="202"/>
      <c r="BF557" s="203">
        <f t="shared" si="296"/>
        <v>0</v>
      </c>
      <c r="BG557" s="202"/>
      <c r="BH557" s="202"/>
      <c r="BI557" s="203">
        <f t="shared" si="297"/>
        <v>0</v>
      </c>
      <c r="BJ557" s="202"/>
      <c r="BK557" s="202"/>
      <c r="BL557" s="203">
        <f t="shared" si="298"/>
        <v>0</v>
      </c>
      <c r="BM557" s="202"/>
      <c r="BN557" s="202"/>
      <c r="BO557" s="203">
        <f t="shared" si="299"/>
        <v>0</v>
      </c>
      <c r="BP557" s="202"/>
      <c r="BQ557" s="202"/>
      <c r="BR557" s="203">
        <f t="shared" si="300"/>
        <v>0</v>
      </c>
      <c r="BS557" s="202"/>
      <c r="BT557" s="202"/>
      <c r="BU557" s="203">
        <f t="shared" si="301"/>
        <v>0</v>
      </c>
      <c r="BV557" s="202"/>
      <c r="BW557" s="202"/>
      <c r="BX557" s="203">
        <f t="shared" si="302"/>
        <v>0</v>
      </c>
      <c r="BY557" s="202"/>
      <c r="BZ557" s="202"/>
      <c r="CA557" s="203">
        <f t="shared" si="303"/>
        <v>0</v>
      </c>
      <c r="CB557" s="202"/>
      <c r="CC557" s="202"/>
      <c r="CD557" s="203">
        <f t="shared" si="304"/>
        <v>0</v>
      </c>
      <c r="CE557" s="202"/>
      <c r="CF557" s="202"/>
      <c r="CG557" s="203">
        <f t="shared" si="305"/>
        <v>0</v>
      </c>
      <c r="CH557" s="202"/>
      <c r="CI557" s="202"/>
      <c r="CJ557" s="203">
        <f t="shared" si="306"/>
        <v>0</v>
      </c>
    </row>
    <row r="558" spans="2:88" x14ac:dyDescent="0.25">
      <c r="B558" s="180"/>
      <c r="C558" s="180"/>
      <c r="D558" s="181"/>
      <c r="E558" s="38">
        <f t="shared" si="198"/>
        <v>45016</v>
      </c>
      <c r="F558" s="186"/>
      <c r="G558" s="203"/>
      <c r="H558" s="202"/>
      <c r="I558" s="202"/>
      <c r="J558" s="203">
        <f t="shared" si="280"/>
        <v>0</v>
      </c>
      <c r="K558" s="202"/>
      <c r="L558" s="202"/>
      <c r="M558" s="203">
        <f t="shared" si="281"/>
        <v>0</v>
      </c>
      <c r="N558" s="202"/>
      <c r="O558" s="202"/>
      <c r="P558" s="203">
        <f t="shared" si="282"/>
        <v>0</v>
      </c>
      <c r="Q558" s="202"/>
      <c r="R558" s="202"/>
      <c r="S558" s="203">
        <f t="shared" si="283"/>
        <v>0</v>
      </c>
      <c r="T558" s="202"/>
      <c r="U558" s="202"/>
      <c r="V558" s="203">
        <f t="shared" si="284"/>
        <v>0</v>
      </c>
      <c r="W558" s="202"/>
      <c r="X558" s="202"/>
      <c r="Y558" s="203">
        <f t="shared" si="285"/>
        <v>0</v>
      </c>
      <c r="Z558" s="202"/>
      <c r="AA558" s="202"/>
      <c r="AB558" s="203">
        <f t="shared" si="286"/>
        <v>0</v>
      </c>
      <c r="AC558" s="202"/>
      <c r="AD558" s="202"/>
      <c r="AE558" s="203">
        <f t="shared" si="287"/>
        <v>0</v>
      </c>
      <c r="AF558" s="202"/>
      <c r="AG558" s="202"/>
      <c r="AH558" s="203">
        <f t="shared" si="288"/>
        <v>0</v>
      </c>
      <c r="AI558" s="202"/>
      <c r="AJ558" s="202"/>
      <c r="AK558" s="203">
        <f t="shared" si="289"/>
        <v>0</v>
      </c>
      <c r="AL558" s="202"/>
      <c r="AM558" s="202"/>
      <c r="AN558" s="203">
        <f t="shared" si="290"/>
        <v>0</v>
      </c>
      <c r="AO558" s="202"/>
      <c r="AP558" s="202"/>
      <c r="AQ558" s="203">
        <f t="shared" si="291"/>
        <v>0</v>
      </c>
      <c r="AR558" s="202"/>
      <c r="AS558" s="202"/>
      <c r="AT558" s="203">
        <f t="shared" si="292"/>
        <v>0</v>
      </c>
      <c r="AU558" s="202"/>
      <c r="AV558" s="202"/>
      <c r="AW558" s="203">
        <f t="shared" si="293"/>
        <v>0</v>
      </c>
      <c r="AX558" s="202"/>
      <c r="AY558" s="202"/>
      <c r="AZ558" s="203">
        <f t="shared" si="294"/>
        <v>0</v>
      </c>
      <c r="BA558" s="202"/>
      <c r="BB558" s="202"/>
      <c r="BC558" s="203">
        <f t="shared" si="295"/>
        <v>0</v>
      </c>
      <c r="BD558" s="202"/>
      <c r="BE558" s="202"/>
      <c r="BF558" s="203">
        <f t="shared" si="296"/>
        <v>0</v>
      </c>
      <c r="BG558" s="202"/>
      <c r="BH558" s="202"/>
      <c r="BI558" s="203">
        <f t="shared" si="297"/>
        <v>0</v>
      </c>
      <c r="BJ558" s="202"/>
      <c r="BK558" s="202"/>
      <c r="BL558" s="203">
        <f t="shared" si="298"/>
        <v>0</v>
      </c>
      <c r="BM558" s="202"/>
      <c r="BN558" s="202"/>
      <c r="BO558" s="203">
        <f t="shared" si="299"/>
        <v>0</v>
      </c>
      <c r="BP558" s="202"/>
      <c r="BQ558" s="202"/>
      <c r="BR558" s="203">
        <f t="shared" si="300"/>
        <v>0</v>
      </c>
      <c r="BS558" s="202"/>
      <c r="BT558" s="202"/>
      <c r="BU558" s="203">
        <f t="shared" si="301"/>
        <v>0</v>
      </c>
      <c r="BV558" s="202"/>
      <c r="BW558" s="202"/>
      <c r="BX558" s="203">
        <f t="shared" si="302"/>
        <v>0</v>
      </c>
      <c r="BY558" s="202"/>
      <c r="BZ558" s="202"/>
      <c r="CA558" s="203">
        <f t="shared" si="303"/>
        <v>0</v>
      </c>
      <c r="CB558" s="202"/>
      <c r="CC558" s="202"/>
      <c r="CD558" s="203">
        <f t="shared" si="304"/>
        <v>0</v>
      </c>
      <c r="CE558" s="202"/>
      <c r="CF558" s="202"/>
      <c r="CG558" s="203">
        <f t="shared" si="305"/>
        <v>0</v>
      </c>
      <c r="CH558" s="202"/>
      <c r="CI558" s="202"/>
      <c r="CJ558" s="203">
        <f t="shared" si="306"/>
        <v>0</v>
      </c>
    </row>
    <row r="559" spans="2:88" x14ac:dyDescent="0.25">
      <c r="B559" s="180"/>
      <c r="C559" s="180"/>
      <c r="D559" s="181"/>
      <c r="E559" s="38">
        <f t="shared" si="198"/>
        <v>45016</v>
      </c>
      <c r="F559" s="186"/>
      <c r="G559" s="203"/>
      <c r="H559" s="202"/>
      <c r="I559" s="202"/>
      <c r="J559" s="203">
        <f t="shared" si="280"/>
        <v>0</v>
      </c>
      <c r="K559" s="202"/>
      <c r="L559" s="202"/>
      <c r="M559" s="203">
        <f t="shared" si="281"/>
        <v>0</v>
      </c>
      <c r="N559" s="202"/>
      <c r="O559" s="202"/>
      <c r="P559" s="203">
        <f t="shared" si="282"/>
        <v>0</v>
      </c>
      <c r="Q559" s="202"/>
      <c r="R559" s="202"/>
      <c r="S559" s="203">
        <f t="shared" si="283"/>
        <v>0</v>
      </c>
      <c r="T559" s="202"/>
      <c r="U559" s="202"/>
      <c r="V559" s="203">
        <f t="shared" si="284"/>
        <v>0</v>
      </c>
      <c r="W559" s="202"/>
      <c r="X559" s="202"/>
      <c r="Y559" s="203">
        <f t="shared" si="285"/>
        <v>0</v>
      </c>
      <c r="Z559" s="202"/>
      <c r="AA559" s="202"/>
      <c r="AB559" s="203">
        <f t="shared" si="286"/>
        <v>0</v>
      </c>
      <c r="AC559" s="202"/>
      <c r="AD559" s="202"/>
      <c r="AE559" s="203">
        <f t="shared" si="287"/>
        <v>0</v>
      </c>
      <c r="AF559" s="202"/>
      <c r="AG559" s="202"/>
      <c r="AH559" s="203">
        <f t="shared" si="288"/>
        <v>0</v>
      </c>
      <c r="AI559" s="202"/>
      <c r="AJ559" s="202"/>
      <c r="AK559" s="203">
        <f t="shared" si="289"/>
        <v>0</v>
      </c>
      <c r="AL559" s="202"/>
      <c r="AM559" s="202"/>
      <c r="AN559" s="203">
        <f t="shared" si="290"/>
        <v>0</v>
      </c>
      <c r="AO559" s="202"/>
      <c r="AP559" s="202"/>
      <c r="AQ559" s="203">
        <f t="shared" si="291"/>
        <v>0</v>
      </c>
      <c r="AR559" s="202"/>
      <c r="AS559" s="202"/>
      <c r="AT559" s="203">
        <f t="shared" si="292"/>
        <v>0</v>
      </c>
      <c r="AU559" s="202"/>
      <c r="AV559" s="202"/>
      <c r="AW559" s="203">
        <f t="shared" si="293"/>
        <v>0</v>
      </c>
      <c r="AX559" s="202"/>
      <c r="AY559" s="202"/>
      <c r="AZ559" s="203">
        <f t="shared" si="294"/>
        <v>0</v>
      </c>
      <c r="BA559" s="202"/>
      <c r="BB559" s="202"/>
      <c r="BC559" s="203">
        <f t="shared" si="295"/>
        <v>0</v>
      </c>
      <c r="BD559" s="202"/>
      <c r="BE559" s="202"/>
      <c r="BF559" s="203">
        <f t="shared" si="296"/>
        <v>0</v>
      </c>
      <c r="BG559" s="202"/>
      <c r="BH559" s="202"/>
      <c r="BI559" s="203">
        <f t="shared" si="297"/>
        <v>0</v>
      </c>
      <c r="BJ559" s="202"/>
      <c r="BK559" s="202"/>
      <c r="BL559" s="203">
        <f t="shared" si="298"/>
        <v>0</v>
      </c>
      <c r="BM559" s="202"/>
      <c r="BN559" s="202"/>
      <c r="BO559" s="203">
        <f t="shared" si="299"/>
        <v>0</v>
      </c>
      <c r="BP559" s="202"/>
      <c r="BQ559" s="202"/>
      <c r="BR559" s="203">
        <f t="shared" si="300"/>
        <v>0</v>
      </c>
      <c r="BS559" s="202"/>
      <c r="BT559" s="202"/>
      <c r="BU559" s="203">
        <f t="shared" si="301"/>
        <v>0</v>
      </c>
      <c r="BV559" s="202"/>
      <c r="BW559" s="202"/>
      <c r="BX559" s="203">
        <f t="shared" si="302"/>
        <v>0</v>
      </c>
      <c r="BY559" s="202"/>
      <c r="BZ559" s="202"/>
      <c r="CA559" s="203">
        <f t="shared" si="303"/>
        <v>0</v>
      </c>
      <c r="CB559" s="202"/>
      <c r="CC559" s="202"/>
      <c r="CD559" s="203">
        <f t="shared" si="304"/>
        <v>0</v>
      </c>
      <c r="CE559" s="202"/>
      <c r="CF559" s="202"/>
      <c r="CG559" s="203">
        <f t="shared" si="305"/>
        <v>0</v>
      </c>
      <c r="CH559" s="202"/>
      <c r="CI559" s="202"/>
      <c r="CJ559" s="203">
        <f t="shared" si="306"/>
        <v>0</v>
      </c>
    </row>
    <row r="560" spans="2:88" x14ac:dyDescent="0.25">
      <c r="B560" s="180"/>
      <c r="C560" s="180"/>
      <c r="D560" s="181"/>
      <c r="E560" s="38">
        <f t="shared" si="198"/>
        <v>45016</v>
      </c>
      <c r="F560" s="186"/>
      <c r="G560" s="203"/>
      <c r="H560" s="202"/>
      <c r="I560" s="202"/>
      <c r="J560" s="203">
        <f t="shared" si="280"/>
        <v>0</v>
      </c>
      <c r="K560" s="202"/>
      <c r="L560" s="202"/>
      <c r="M560" s="203">
        <f t="shared" si="281"/>
        <v>0</v>
      </c>
      <c r="N560" s="202"/>
      <c r="O560" s="202"/>
      <c r="P560" s="203">
        <f t="shared" si="282"/>
        <v>0</v>
      </c>
      <c r="Q560" s="202"/>
      <c r="R560" s="202"/>
      <c r="S560" s="203">
        <f t="shared" si="283"/>
        <v>0</v>
      </c>
      <c r="T560" s="202"/>
      <c r="U560" s="202"/>
      <c r="V560" s="203">
        <f t="shared" si="284"/>
        <v>0</v>
      </c>
      <c r="W560" s="202"/>
      <c r="X560" s="202"/>
      <c r="Y560" s="203">
        <f t="shared" si="285"/>
        <v>0</v>
      </c>
      <c r="Z560" s="202"/>
      <c r="AA560" s="202"/>
      <c r="AB560" s="203">
        <f t="shared" si="286"/>
        <v>0</v>
      </c>
      <c r="AC560" s="202"/>
      <c r="AD560" s="202"/>
      <c r="AE560" s="203">
        <f t="shared" si="287"/>
        <v>0</v>
      </c>
      <c r="AF560" s="202"/>
      <c r="AG560" s="202"/>
      <c r="AH560" s="203">
        <f t="shared" si="288"/>
        <v>0</v>
      </c>
      <c r="AI560" s="202"/>
      <c r="AJ560" s="202"/>
      <c r="AK560" s="203">
        <f t="shared" si="289"/>
        <v>0</v>
      </c>
      <c r="AL560" s="202"/>
      <c r="AM560" s="202"/>
      <c r="AN560" s="203">
        <f t="shared" si="290"/>
        <v>0</v>
      </c>
      <c r="AO560" s="202"/>
      <c r="AP560" s="202"/>
      <c r="AQ560" s="203">
        <f t="shared" si="291"/>
        <v>0</v>
      </c>
      <c r="AR560" s="202"/>
      <c r="AS560" s="202"/>
      <c r="AT560" s="203">
        <f t="shared" si="292"/>
        <v>0</v>
      </c>
      <c r="AU560" s="202"/>
      <c r="AV560" s="202"/>
      <c r="AW560" s="203">
        <f t="shared" si="293"/>
        <v>0</v>
      </c>
      <c r="AX560" s="202"/>
      <c r="AY560" s="202"/>
      <c r="AZ560" s="203">
        <f t="shared" si="294"/>
        <v>0</v>
      </c>
      <c r="BA560" s="202"/>
      <c r="BB560" s="202"/>
      <c r="BC560" s="203">
        <f t="shared" si="295"/>
        <v>0</v>
      </c>
      <c r="BD560" s="202"/>
      <c r="BE560" s="202"/>
      <c r="BF560" s="203">
        <f t="shared" si="296"/>
        <v>0</v>
      </c>
      <c r="BG560" s="202"/>
      <c r="BH560" s="202"/>
      <c r="BI560" s="203">
        <f t="shared" si="297"/>
        <v>0</v>
      </c>
      <c r="BJ560" s="202"/>
      <c r="BK560" s="202"/>
      <c r="BL560" s="203">
        <f t="shared" si="298"/>
        <v>0</v>
      </c>
      <c r="BM560" s="202"/>
      <c r="BN560" s="202"/>
      <c r="BO560" s="203">
        <f t="shared" si="299"/>
        <v>0</v>
      </c>
      <c r="BP560" s="202"/>
      <c r="BQ560" s="202"/>
      <c r="BR560" s="203">
        <f t="shared" si="300"/>
        <v>0</v>
      </c>
      <c r="BS560" s="202"/>
      <c r="BT560" s="202"/>
      <c r="BU560" s="203">
        <f t="shared" si="301"/>
        <v>0</v>
      </c>
      <c r="BV560" s="202"/>
      <c r="BW560" s="202"/>
      <c r="BX560" s="203">
        <f t="shared" si="302"/>
        <v>0</v>
      </c>
      <c r="BY560" s="202"/>
      <c r="BZ560" s="202"/>
      <c r="CA560" s="203">
        <f t="shared" si="303"/>
        <v>0</v>
      </c>
      <c r="CB560" s="202"/>
      <c r="CC560" s="202"/>
      <c r="CD560" s="203">
        <f t="shared" si="304"/>
        <v>0</v>
      </c>
      <c r="CE560" s="202"/>
      <c r="CF560" s="202"/>
      <c r="CG560" s="203">
        <f t="shared" si="305"/>
        <v>0</v>
      </c>
      <c r="CH560" s="202"/>
      <c r="CI560" s="202"/>
      <c r="CJ560" s="203">
        <f t="shared" si="306"/>
        <v>0</v>
      </c>
    </row>
    <row r="561" spans="2:88" x14ac:dyDescent="0.25">
      <c r="B561" s="180"/>
      <c r="C561" s="180"/>
      <c r="D561" s="181"/>
      <c r="E561" s="38">
        <f t="shared" si="198"/>
        <v>45016</v>
      </c>
      <c r="F561" s="186"/>
      <c r="G561" s="203"/>
      <c r="H561" s="202"/>
      <c r="I561" s="202"/>
      <c r="J561" s="203">
        <f t="shared" si="280"/>
        <v>0</v>
      </c>
      <c r="K561" s="202"/>
      <c r="L561" s="202"/>
      <c r="M561" s="203">
        <f t="shared" si="281"/>
        <v>0</v>
      </c>
      <c r="N561" s="202"/>
      <c r="O561" s="202"/>
      <c r="P561" s="203">
        <f t="shared" si="282"/>
        <v>0</v>
      </c>
      <c r="Q561" s="202"/>
      <c r="R561" s="202"/>
      <c r="S561" s="203">
        <f t="shared" si="283"/>
        <v>0</v>
      </c>
      <c r="T561" s="202"/>
      <c r="U561" s="202"/>
      <c r="V561" s="203">
        <f t="shared" si="284"/>
        <v>0</v>
      </c>
      <c r="W561" s="202"/>
      <c r="X561" s="202"/>
      <c r="Y561" s="203">
        <f t="shared" si="285"/>
        <v>0</v>
      </c>
      <c r="Z561" s="202"/>
      <c r="AA561" s="202"/>
      <c r="AB561" s="203">
        <f t="shared" si="286"/>
        <v>0</v>
      </c>
      <c r="AC561" s="202"/>
      <c r="AD561" s="202"/>
      <c r="AE561" s="203">
        <f t="shared" si="287"/>
        <v>0</v>
      </c>
      <c r="AF561" s="202"/>
      <c r="AG561" s="202"/>
      <c r="AH561" s="203">
        <f t="shared" si="288"/>
        <v>0</v>
      </c>
      <c r="AI561" s="202"/>
      <c r="AJ561" s="202"/>
      <c r="AK561" s="203">
        <f t="shared" si="289"/>
        <v>0</v>
      </c>
      <c r="AL561" s="202"/>
      <c r="AM561" s="202"/>
      <c r="AN561" s="203">
        <f t="shared" si="290"/>
        <v>0</v>
      </c>
      <c r="AO561" s="202"/>
      <c r="AP561" s="202"/>
      <c r="AQ561" s="203">
        <f t="shared" si="291"/>
        <v>0</v>
      </c>
      <c r="AR561" s="202"/>
      <c r="AS561" s="202"/>
      <c r="AT561" s="203">
        <f t="shared" si="292"/>
        <v>0</v>
      </c>
      <c r="AU561" s="202"/>
      <c r="AV561" s="202"/>
      <c r="AW561" s="203">
        <f t="shared" si="293"/>
        <v>0</v>
      </c>
      <c r="AX561" s="202"/>
      <c r="AY561" s="202"/>
      <c r="AZ561" s="203">
        <f t="shared" si="294"/>
        <v>0</v>
      </c>
      <c r="BA561" s="202"/>
      <c r="BB561" s="202"/>
      <c r="BC561" s="203">
        <f t="shared" si="295"/>
        <v>0</v>
      </c>
      <c r="BD561" s="202"/>
      <c r="BE561" s="202"/>
      <c r="BF561" s="203">
        <f t="shared" si="296"/>
        <v>0</v>
      </c>
      <c r="BG561" s="202"/>
      <c r="BH561" s="202"/>
      <c r="BI561" s="203">
        <f t="shared" si="297"/>
        <v>0</v>
      </c>
      <c r="BJ561" s="202"/>
      <c r="BK561" s="202"/>
      <c r="BL561" s="203">
        <f t="shared" si="298"/>
        <v>0</v>
      </c>
      <c r="BM561" s="202"/>
      <c r="BN561" s="202"/>
      <c r="BO561" s="203">
        <f t="shared" si="299"/>
        <v>0</v>
      </c>
      <c r="BP561" s="202"/>
      <c r="BQ561" s="202"/>
      <c r="BR561" s="203">
        <f t="shared" si="300"/>
        <v>0</v>
      </c>
      <c r="BS561" s="202"/>
      <c r="BT561" s="202"/>
      <c r="BU561" s="203">
        <f t="shared" si="301"/>
        <v>0</v>
      </c>
      <c r="BV561" s="202"/>
      <c r="BW561" s="202"/>
      <c r="BX561" s="203">
        <f t="shared" si="302"/>
        <v>0</v>
      </c>
      <c r="BY561" s="202"/>
      <c r="BZ561" s="202"/>
      <c r="CA561" s="203">
        <f t="shared" si="303"/>
        <v>0</v>
      </c>
      <c r="CB561" s="202"/>
      <c r="CC561" s="202"/>
      <c r="CD561" s="203">
        <f t="shared" si="304"/>
        <v>0</v>
      </c>
      <c r="CE561" s="202"/>
      <c r="CF561" s="202"/>
      <c r="CG561" s="203">
        <f t="shared" si="305"/>
        <v>0</v>
      </c>
      <c r="CH561" s="202"/>
      <c r="CI561" s="202"/>
      <c r="CJ561" s="203">
        <f t="shared" si="306"/>
        <v>0</v>
      </c>
    </row>
    <row r="562" spans="2:88" x14ac:dyDescent="0.25">
      <c r="B562" s="180"/>
      <c r="C562" s="180"/>
      <c r="D562" s="181"/>
      <c r="E562" s="38">
        <f t="shared" si="198"/>
        <v>45016</v>
      </c>
      <c r="F562" s="186"/>
      <c r="G562" s="203"/>
      <c r="H562" s="202"/>
      <c r="I562" s="202"/>
      <c r="J562" s="203">
        <f t="shared" si="280"/>
        <v>0</v>
      </c>
      <c r="K562" s="202"/>
      <c r="L562" s="202"/>
      <c r="M562" s="203">
        <f t="shared" si="281"/>
        <v>0</v>
      </c>
      <c r="N562" s="202"/>
      <c r="O562" s="202"/>
      <c r="P562" s="203">
        <f t="shared" si="282"/>
        <v>0</v>
      </c>
      <c r="Q562" s="202"/>
      <c r="R562" s="202"/>
      <c r="S562" s="203">
        <f t="shared" si="283"/>
        <v>0</v>
      </c>
      <c r="T562" s="202"/>
      <c r="U562" s="202"/>
      <c r="V562" s="203">
        <f t="shared" si="284"/>
        <v>0</v>
      </c>
      <c r="W562" s="202"/>
      <c r="X562" s="202"/>
      <c r="Y562" s="203">
        <f t="shared" si="285"/>
        <v>0</v>
      </c>
      <c r="Z562" s="202"/>
      <c r="AA562" s="202"/>
      <c r="AB562" s="203">
        <f t="shared" si="286"/>
        <v>0</v>
      </c>
      <c r="AC562" s="202"/>
      <c r="AD562" s="202"/>
      <c r="AE562" s="203">
        <f t="shared" si="287"/>
        <v>0</v>
      </c>
      <c r="AF562" s="202"/>
      <c r="AG562" s="202"/>
      <c r="AH562" s="203">
        <f t="shared" si="288"/>
        <v>0</v>
      </c>
      <c r="AI562" s="202"/>
      <c r="AJ562" s="202"/>
      <c r="AK562" s="203">
        <f t="shared" si="289"/>
        <v>0</v>
      </c>
      <c r="AL562" s="202"/>
      <c r="AM562" s="202"/>
      <c r="AN562" s="203">
        <f t="shared" si="290"/>
        <v>0</v>
      </c>
      <c r="AO562" s="202"/>
      <c r="AP562" s="202"/>
      <c r="AQ562" s="203">
        <f t="shared" si="291"/>
        <v>0</v>
      </c>
      <c r="AR562" s="202"/>
      <c r="AS562" s="202"/>
      <c r="AT562" s="203">
        <f t="shared" si="292"/>
        <v>0</v>
      </c>
      <c r="AU562" s="202"/>
      <c r="AV562" s="202"/>
      <c r="AW562" s="203">
        <f t="shared" si="293"/>
        <v>0</v>
      </c>
      <c r="AX562" s="202"/>
      <c r="AY562" s="202"/>
      <c r="AZ562" s="203">
        <f t="shared" si="294"/>
        <v>0</v>
      </c>
      <c r="BA562" s="202"/>
      <c r="BB562" s="202"/>
      <c r="BC562" s="203">
        <f t="shared" si="295"/>
        <v>0</v>
      </c>
      <c r="BD562" s="202"/>
      <c r="BE562" s="202"/>
      <c r="BF562" s="203">
        <f t="shared" si="296"/>
        <v>0</v>
      </c>
      <c r="BG562" s="202"/>
      <c r="BH562" s="202"/>
      <c r="BI562" s="203">
        <f t="shared" si="297"/>
        <v>0</v>
      </c>
      <c r="BJ562" s="202"/>
      <c r="BK562" s="202"/>
      <c r="BL562" s="203">
        <f t="shared" si="298"/>
        <v>0</v>
      </c>
      <c r="BM562" s="202"/>
      <c r="BN562" s="202"/>
      <c r="BO562" s="203">
        <f t="shared" si="299"/>
        <v>0</v>
      </c>
      <c r="BP562" s="202"/>
      <c r="BQ562" s="202"/>
      <c r="BR562" s="203">
        <f t="shared" si="300"/>
        <v>0</v>
      </c>
      <c r="BS562" s="202"/>
      <c r="BT562" s="202"/>
      <c r="BU562" s="203">
        <f t="shared" si="301"/>
        <v>0</v>
      </c>
      <c r="BV562" s="202"/>
      <c r="BW562" s="202"/>
      <c r="BX562" s="203">
        <f t="shared" si="302"/>
        <v>0</v>
      </c>
      <c r="BY562" s="202"/>
      <c r="BZ562" s="202"/>
      <c r="CA562" s="203">
        <f t="shared" si="303"/>
        <v>0</v>
      </c>
      <c r="CB562" s="202"/>
      <c r="CC562" s="202"/>
      <c r="CD562" s="203">
        <f t="shared" si="304"/>
        <v>0</v>
      </c>
      <c r="CE562" s="202"/>
      <c r="CF562" s="202"/>
      <c r="CG562" s="203">
        <f t="shared" si="305"/>
        <v>0</v>
      </c>
      <c r="CH562" s="202"/>
      <c r="CI562" s="202"/>
      <c r="CJ562" s="203">
        <f t="shared" si="306"/>
        <v>0</v>
      </c>
    </row>
    <row r="563" spans="2:88" x14ac:dyDescent="0.25">
      <c r="B563" s="180"/>
      <c r="C563" s="180"/>
      <c r="D563" s="181"/>
      <c r="E563" s="38">
        <f t="shared" si="198"/>
        <v>45016</v>
      </c>
      <c r="F563" s="186"/>
      <c r="G563" s="203"/>
      <c r="H563" s="202"/>
      <c r="I563" s="202"/>
      <c r="J563" s="203">
        <f t="shared" si="280"/>
        <v>0</v>
      </c>
      <c r="K563" s="202"/>
      <c r="L563" s="202"/>
      <c r="M563" s="203">
        <f t="shared" si="281"/>
        <v>0</v>
      </c>
      <c r="N563" s="202"/>
      <c r="O563" s="202"/>
      <c r="P563" s="203">
        <f t="shared" si="282"/>
        <v>0</v>
      </c>
      <c r="Q563" s="202"/>
      <c r="R563" s="202"/>
      <c r="S563" s="203">
        <f t="shared" si="283"/>
        <v>0</v>
      </c>
      <c r="T563" s="202"/>
      <c r="U563" s="202"/>
      <c r="V563" s="203">
        <f t="shared" si="284"/>
        <v>0</v>
      </c>
      <c r="W563" s="202"/>
      <c r="X563" s="202"/>
      <c r="Y563" s="203">
        <f t="shared" si="285"/>
        <v>0</v>
      </c>
      <c r="Z563" s="202"/>
      <c r="AA563" s="202"/>
      <c r="AB563" s="203">
        <f t="shared" si="286"/>
        <v>0</v>
      </c>
      <c r="AC563" s="202"/>
      <c r="AD563" s="202"/>
      <c r="AE563" s="203">
        <f t="shared" si="287"/>
        <v>0</v>
      </c>
      <c r="AF563" s="202"/>
      <c r="AG563" s="202"/>
      <c r="AH563" s="203">
        <f t="shared" si="288"/>
        <v>0</v>
      </c>
      <c r="AI563" s="202"/>
      <c r="AJ563" s="202"/>
      <c r="AK563" s="203">
        <f t="shared" si="289"/>
        <v>0</v>
      </c>
      <c r="AL563" s="202"/>
      <c r="AM563" s="202"/>
      <c r="AN563" s="203">
        <f t="shared" si="290"/>
        <v>0</v>
      </c>
      <c r="AO563" s="202"/>
      <c r="AP563" s="202"/>
      <c r="AQ563" s="203">
        <f t="shared" si="291"/>
        <v>0</v>
      </c>
      <c r="AR563" s="202"/>
      <c r="AS563" s="202"/>
      <c r="AT563" s="203">
        <f t="shared" si="292"/>
        <v>0</v>
      </c>
      <c r="AU563" s="202"/>
      <c r="AV563" s="202"/>
      <c r="AW563" s="203">
        <f t="shared" si="293"/>
        <v>0</v>
      </c>
      <c r="AX563" s="202"/>
      <c r="AY563" s="202"/>
      <c r="AZ563" s="203">
        <f t="shared" si="294"/>
        <v>0</v>
      </c>
      <c r="BA563" s="202"/>
      <c r="BB563" s="202"/>
      <c r="BC563" s="203">
        <f t="shared" si="295"/>
        <v>0</v>
      </c>
      <c r="BD563" s="202"/>
      <c r="BE563" s="202"/>
      <c r="BF563" s="203">
        <f t="shared" si="296"/>
        <v>0</v>
      </c>
      <c r="BG563" s="202"/>
      <c r="BH563" s="202"/>
      <c r="BI563" s="203">
        <f t="shared" si="297"/>
        <v>0</v>
      </c>
      <c r="BJ563" s="202"/>
      <c r="BK563" s="202"/>
      <c r="BL563" s="203">
        <f t="shared" si="298"/>
        <v>0</v>
      </c>
      <c r="BM563" s="202"/>
      <c r="BN563" s="202"/>
      <c r="BO563" s="203">
        <f t="shared" si="299"/>
        <v>0</v>
      </c>
      <c r="BP563" s="202"/>
      <c r="BQ563" s="202"/>
      <c r="BR563" s="203">
        <f t="shared" si="300"/>
        <v>0</v>
      </c>
      <c r="BS563" s="202"/>
      <c r="BT563" s="202"/>
      <c r="BU563" s="203">
        <f t="shared" si="301"/>
        <v>0</v>
      </c>
      <c r="BV563" s="202"/>
      <c r="BW563" s="202"/>
      <c r="BX563" s="203">
        <f t="shared" si="302"/>
        <v>0</v>
      </c>
      <c r="BY563" s="202"/>
      <c r="BZ563" s="202"/>
      <c r="CA563" s="203">
        <f t="shared" si="303"/>
        <v>0</v>
      </c>
      <c r="CB563" s="202"/>
      <c r="CC563" s="202"/>
      <c r="CD563" s="203">
        <f t="shared" si="304"/>
        <v>0</v>
      </c>
      <c r="CE563" s="202"/>
      <c r="CF563" s="202"/>
      <c r="CG563" s="203">
        <f t="shared" si="305"/>
        <v>0</v>
      </c>
      <c r="CH563" s="202"/>
      <c r="CI563" s="202"/>
      <c r="CJ563" s="203">
        <f t="shared" si="306"/>
        <v>0</v>
      </c>
    </row>
    <row r="564" spans="2:88" x14ac:dyDescent="0.25">
      <c r="B564" s="180"/>
      <c r="C564" s="180"/>
      <c r="D564" s="181"/>
      <c r="E564" s="38">
        <f t="shared" si="198"/>
        <v>45016</v>
      </c>
      <c r="F564" s="186"/>
      <c r="G564" s="203"/>
      <c r="H564" s="202"/>
      <c r="I564" s="202"/>
      <c r="J564" s="203">
        <f t="shared" si="280"/>
        <v>0</v>
      </c>
      <c r="K564" s="202"/>
      <c r="L564" s="202"/>
      <c r="M564" s="203">
        <f t="shared" si="281"/>
        <v>0</v>
      </c>
      <c r="N564" s="202"/>
      <c r="O564" s="202"/>
      <c r="P564" s="203">
        <f t="shared" si="282"/>
        <v>0</v>
      </c>
      <c r="Q564" s="202"/>
      <c r="R564" s="202"/>
      <c r="S564" s="203">
        <f t="shared" si="283"/>
        <v>0</v>
      </c>
      <c r="T564" s="202"/>
      <c r="U564" s="202"/>
      <c r="V564" s="203">
        <f t="shared" si="284"/>
        <v>0</v>
      </c>
      <c r="W564" s="202"/>
      <c r="X564" s="202"/>
      <c r="Y564" s="203">
        <f t="shared" si="285"/>
        <v>0</v>
      </c>
      <c r="Z564" s="202"/>
      <c r="AA564" s="202"/>
      <c r="AB564" s="203">
        <f t="shared" si="286"/>
        <v>0</v>
      </c>
      <c r="AC564" s="202"/>
      <c r="AD564" s="202"/>
      <c r="AE564" s="203">
        <f t="shared" si="287"/>
        <v>0</v>
      </c>
      <c r="AF564" s="202"/>
      <c r="AG564" s="202"/>
      <c r="AH564" s="203">
        <f t="shared" si="288"/>
        <v>0</v>
      </c>
      <c r="AI564" s="202"/>
      <c r="AJ564" s="202"/>
      <c r="AK564" s="203">
        <f t="shared" si="289"/>
        <v>0</v>
      </c>
      <c r="AL564" s="202"/>
      <c r="AM564" s="202"/>
      <c r="AN564" s="203">
        <f t="shared" si="290"/>
        <v>0</v>
      </c>
      <c r="AO564" s="202"/>
      <c r="AP564" s="202"/>
      <c r="AQ564" s="203">
        <f t="shared" si="291"/>
        <v>0</v>
      </c>
      <c r="AR564" s="202"/>
      <c r="AS564" s="202"/>
      <c r="AT564" s="203">
        <f t="shared" si="292"/>
        <v>0</v>
      </c>
      <c r="AU564" s="202"/>
      <c r="AV564" s="202"/>
      <c r="AW564" s="203">
        <f t="shared" si="293"/>
        <v>0</v>
      </c>
      <c r="AX564" s="202"/>
      <c r="AY564" s="202"/>
      <c r="AZ564" s="203">
        <f t="shared" si="294"/>
        <v>0</v>
      </c>
      <c r="BA564" s="202"/>
      <c r="BB564" s="202"/>
      <c r="BC564" s="203">
        <f t="shared" si="295"/>
        <v>0</v>
      </c>
      <c r="BD564" s="202"/>
      <c r="BE564" s="202"/>
      <c r="BF564" s="203">
        <f t="shared" si="296"/>
        <v>0</v>
      </c>
      <c r="BG564" s="202"/>
      <c r="BH564" s="202"/>
      <c r="BI564" s="203">
        <f t="shared" si="297"/>
        <v>0</v>
      </c>
      <c r="BJ564" s="202"/>
      <c r="BK564" s="202"/>
      <c r="BL564" s="203">
        <f t="shared" si="298"/>
        <v>0</v>
      </c>
      <c r="BM564" s="202"/>
      <c r="BN564" s="202"/>
      <c r="BO564" s="203">
        <f t="shared" si="299"/>
        <v>0</v>
      </c>
      <c r="BP564" s="202"/>
      <c r="BQ564" s="202"/>
      <c r="BR564" s="203">
        <f t="shared" si="300"/>
        <v>0</v>
      </c>
      <c r="BS564" s="202"/>
      <c r="BT564" s="202"/>
      <c r="BU564" s="203">
        <f t="shared" si="301"/>
        <v>0</v>
      </c>
      <c r="BV564" s="202"/>
      <c r="BW564" s="202"/>
      <c r="BX564" s="203">
        <f t="shared" si="302"/>
        <v>0</v>
      </c>
      <c r="BY564" s="202"/>
      <c r="BZ564" s="202"/>
      <c r="CA564" s="203">
        <f t="shared" si="303"/>
        <v>0</v>
      </c>
      <c r="CB564" s="202"/>
      <c r="CC564" s="202"/>
      <c r="CD564" s="203">
        <f t="shared" si="304"/>
        <v>0</v>
      </c>
      <c r="CE564" s="202"/>
      <c r="CF564" s="202"/>
      <c r="CG564" s="203">
        <f t="shared" si="305"/>
        <v>0</v>
      </c>
      <c r="CH564" s="202"/>
      <c r="CI564" s="202"/>
      <c r="CJ564" s="203">
        <f t="shared" si="306"/>
        <v>0</v>
      </c>
    </row>
    <row r="565" spans="2:88" x14ac:dyDescent="0.25">
      <c r="B565" s="180"/>
      <c r="C565" s="180"/>
      <c r="D565" s="181"/>
      <c r="E565" s="38">
        <f t="shared" si="198"/>
        <v>45016</v>
      </c>
      <c r="F565" s="186"/>
      <c r="G565" s="203"/>
      <c r="H565" s="202"/>
      <c r="I565" s="202"/>
      <c r="J565" s="203">
        <f t="shared" si="280"/>
        <v>0</v>
      </c>
      <c r="K565" s="202"/>
      <c r="L565" s="202"/>
      <c r="M565" s="203">
        <f t="shared" si="281"/>
        <v>0</v>
      </c>
      <c r="N565" s="202"/>
      <c r="O565" s="202"/>
      <c r="P565" s="203">
        <f t="shared" si="282"/>
        <v>0</v>
      </c>
      <c r="Q565" s="202"/>
      <c r="R565" s="202"/>
      <c r="S565" s="203">
        <f t="shared" si="283"/>
        <v>0</v>
      </c>
      <c r="T565" s="202"/>
      <c r="U565" s="202"/>
      <c r="V565" s="203">
        <f t="shared" si="284"/>
        <v>0</v>
      </c>
      <c r="W565" s="202"/>
      <c r="X565" s="202"/>
      <c r="Y565" s="203">
        <f t="shared" si="285"/>
        <v>0</v>
      </c>
      <c r="Z565" s="202"/>
      <c r="AA565" s="202"/>
      <c r="AB565" s="203">
        <f t="shared" si="286"/>
        <v>0</v>
      </c>
      <c r="AC565" s="202"/>
      <c r="AD565" s="202"/>
      <c r="AE565" s="203">
        <f t="shared" si="287"/>
        <v>0</v>
      </c>
      <c r="AF565" s="202"/>
      <c r="AG565" s="202"/>
      <c r="AH565" s="203">
        <f t="shared" si="288"/>
        <v>0</v>
      </c>
      <c r="AI565" s="202"/>
      <c r="AJ565" s="202"/>
      <c r="AK565" s="203">
        <f t="shared" si="289"/>
        <v>0</v>
      </c>
      <c r="AL565" s="202"/>
      <c r="AM565" s="202"/>
      <c r="AN565" s="203">
        <f t="shared" si="290"/>
        <v>0</v>
      </c>
      <c r="AO565" s="202"/>
      <c r="AP565" s="202"/>
      <c r="AQ565" s="203">
        <f t="shared" si="291"/>
        <v>0</v>
      </c>
      <c r="AR565" s="202"/>
      <c r="AS565" s="202"/>
      <c r="AT565" s="203">
        <f t="shared" si="292"/>
        <v>0</v>
      </c>
      <c r="AU565" s="202"/>
      <c r="AV565" s="202"/>
      <c r="AW565" s="203">
        <f t="shared" si="293"/>
        <v>0</v>
      </c>
      <c r="AX565" s="202"/>
      <c r="AY565" s="202"/>
      <c r="AZ565" s="203">
        <f t="shared" si="294"/>
        <v>0</v>
      </c>
      <c r="BA565" s="202"/>
      <c r="BB565" s="202"/>
      <c r="BC565" s="203">
        <f t="shared" si="295"/>
        <v>0</v>
      </c>
      <c r="BD565" s="202"/>
      <c r="BE565" s="202"/>
      <c r="BF565" s="203">
        <f t="shared" si="296"/>
        <v>0</v>
      </c>
      <c r="BG565" s="202"/>
      <c r="BH565" s="202"/>
      <c r="BI565" s="203">
        <f t="shared" si="297"/>
        <v>0</v>
      </c>
      <c r="BJ565" s="202"/>
      <c r="BK565" s="202"/>
      <c r="BL565" s="203">
        <f t="shared" si="298"/>
        <v>0</v>
      </c>
      <c r="BM565" s="202"/>
      <c r="BN565" s="202"/>
      <c r="BO565" s="203">
        <f t="shared" si="299"/>
        <v>0</v>
      </c>
      <c r="BP565" s="202"/>
      <c r="BQ565" s="202"/>
      <c r="BR565" s="203">
        <f t="shared" si="300"/>
        <v>0</v>
      </c>
      <c r="BS565" s="202"/>
      <c r="BT565" s="202"/>
      <c r="BU565" s="203">
        <f t="shared" si="301"/>
        <v>0</v>
      </c>
      <c r="BV565" s="202"/>
      <c r="BW565" s="202"/>
      <c r="BX565" s="203">
        <f t="shared" si="302"/>
        <v>0</v>
      </c>
      <c r="BY565" s="202"/>
      <c r="BZ565" s="202"/>
      <c r="CA565" s="203">
        <f t="shared" si="303"/>
        <v>0</v>
      </c>
      <c r="CB565" s="202"/>
      <c r="CC565" s="202"/>
      <c r="CD565" s="203">
        <f t="shared" si="304"/>
        <v>0</v>
      </c>
      <c r="CE565" s="202"/>
      <c r="CF565" s="202"/>
      <c r="CG565" s="203">
        <f t="shared" si="305"/>
        <v>0</v>
      </c>
      <c r="CH565" s="202"/>
      <c r="CI565" s="202"/>
      <c r="CJ565" s="203">
        <f t="shared" si="306"/>
        <v>0</v>
      </c>
    </row>
    <row r="566" spans="2:88" x14ac:dyDescent="0.25">
      <c r="B566" s="180"/>
      <c r="C566" s="180"/>
      <c r="D566" s="181"/>
      <c r="E566" s="38">
        <f t="shared" si="198"/>
        <v>45016</v>
      </c>
      <c r="F566" s="186"/>
      <c r="G566" s="203"/>
      <c r="H566" s="202"/>
      <c r="I566" s="202"/>
      <c r="J566" s="203">
        <f t="shared" si="280"/>
        <v>0</v>
      </c>
      <c r="K566" s="202"/>
      <c r="L566" s="202"/>
      <c r="M566" s="203">
        <f t="shared" si="281"/>
        <v>0</v>
      </c>
      <c r="N566" s="202"/>
      <c r="O566" s="202"/>
      <c r="P566" s="203">
        <f t="shared" si="282"/>
        <v>0</v>
      </c>
      <c r="Q566" s="202"/>
      <c r="R566" s="202"/>
      <c r="S566" s="203">
        <f t="shared" si="283"/>
        <v>0</v>
      </c>
      <c r="T566" s="202"/>
      <c r="U566" s="202"/>
      <c r="V566" s="203">
        <f t="shared" si="284"/>
        <v>0</v>
      </c>
      <c r="W566" s="202"/>
      <c r="X566" s="202"/>
      <c r="Y566" s="203">
        <f t="shared" si="285"/>
        <v>0</v>
      </c>
      <c r="Z566" s="202"/>
      <c r="AA566" s="202"/>
      <c r="AB566" s="203">
        <f t="shared" si="286"/>
        <v>0</v>
      </c>
      <c r="AC566" s="202"/>
      <c r="AD566" s="202"/>
      <c r="AE566" s="203">
        <f t="shared" si="287"/>
        <v>0</v>
      </c>
      <c r="AF566" s="202"/>
      <c r="AG566" s="202"/>
      <c r="AH566" s="203">
        <f t="shared" si="288"/>
        <v>0</v>
      </c>
      <c r="AI566" s="202"/>
      <c r="AJ566" s="202"/>
      <c r="AK566" s="203">
        <f t="shared" si="289"/>
        <v>0</v>
      </c>
      <c r="AL566" s="202"/>
      <c r="AM566" s="202"/>
      <c r="AN566" s="203">
        <f t="shared" si="290"/>
        <v>0</v>
      </c>
      <c r="AO566" s="202"/>
      <c r="AP566" s="202"/>
      <c r="AQ566" s="203">
        <f t="shared" si="291"/>
        <v>0</v>
      </c>
      <c r="AR566" s="202"/>
      <c r="AS566" s="202"/>
      <c r="AT566" s="203">
        <f t="shared" si="292"/>
        <v>0</v>
      </c>
      <c r="AU566" s="202"/>
      <c r="AV566" s="202"/>
      <c r="AW566" s="203">
        <f t="shared" si="293"/>
        <v>0</v>
      </c>
      <c r="AX566" s="202"/>
      <c r="AY566" s="202"/>
      <c r="AZ566" s="203">
        <f t="shared" si="294"/>
        <v>0</v>
      </c>
      <c r="BA566" s="202"/>
      <c r="BB566" s="202"/>
      <c r="BC566" s="203">
        <f t="shared" si="295"/>
        <v>0</v>
      </c>
      <c r="BD566" s="202"/>
      <c r="BE566" s="202"/>
      <c r="BF566" s="203">
        <f t="shared" si="296"/>
        <v>0</v>
      </c>
      <c r="BG566" s="202"/>
      <c r="BH566" s="202"/>
      <c r="BI566" s="203">
        <f t="shared" si="297"/>
        <v>0</v>
      </c>
      <c r="BJ566" s="202"/>
      <c r="BK566" s="202"/>
      <c r="BL566" s="203">
        <f t="shared" si="298"/>
        <v>0</v>
      </c>
      <c r="BM566" s="202"/>
      <c r="BN566" s="202"/>
      <c r="BO566" s="203">
        <f t="shared" si="299"/>
        <v>0</v>
      </c>
      <c r="BP566" s="202"/>
      <c r="BQ566" s="202"/>
      <c r="BR566" s="203">
        <f t="shared" si="300"/>
        <v>0</v>
      </c>
      <c r="BS566" s="202"/>
      <c r="BT566" s="202"/>
      <c r="BU566" s="203">
        <f t="shared" si="301"/>
        <v>0</v>
      </c>
      <c r="BV566" s="202"/>
      <c r="BW566" s="202"/>
      <c r="BX566" s="203">
        <f t="shared" si="302"/>
        <v>0</v>
      </c>
      <c r="BY566" s="202"/>
      <c r="BZ566" s="202"/>
      <c r="CA566" s="203">
        <f t="shared" si="303"/>
        <v>0</v>
      </c>
      <c r="CB566" s="202"/>
      <c r="CC566" s="202"/>
      <c r="CD566" s="203">
        <f t="shared" si="304"/>
        <v>0</v>
      </c>
      <c r="CE566" s="202"/>
      <c r="CF566" s="202"/>
      <c r="CG566" s="203">
        <f t="shared" si="305"/>
        <v>0</v>
      </c>
      <c r="CH566" s="202"/>
      <c r="CI566" s="202"/>
      <c r="CJ566" s="203">
        <f t="shared" si="306"/>
        <v>0</v>
      </c>
    </row>
    <row r="567" spans="2:88" x14ac:dyDescent="0.25">
      <c r="B567" s="180"/>
      <c r="C567" s="180"/>
      <c r="D567" s="181"/>
      <c r="E567" s="38">
        <f t="shared" si="198"/>
        <v>45016</v>
      </c>
      <c r="F567" s="186"/>
      <c r="G567" s="203"/>
      <c r="H567" s="202"/>
      <c r="I567" s="202"/>
      <c r="J567" s="203">
        <f t="shared" si="280"/>
        <v>0</v>
      </c>
      <c r="K567" s="202"/>
      <c r="L567" s="202"/>
      <c r="M567" s="203">
        <f t="shared" si="281"/>
        <v>0</v>
      </c>
      <c r="N567" s="202"/>
      <c r="O567" s="202"/>
      <c r="P567" s="203">
        <f t="shared" si="282"/>
        <v>0</v>
      </c>
      <c r="Q567" s="202"/>
      <c r="R567" s="202"/>
      <c r="S567" s="203">
        <f t="shared" si="283"/>
        <v>0</v>
      </c>
      <c r="T567" s="202"/>
      <c r="U567" s="202"/>
      <c r="V567" s="203">
        <f t="shared" si="284"/>
        <v>0</v>
      </c>
      <c r="W567" s="202"/>
      <c r="X567" s="202"/>
      <c r="Y567" s="203">
        <f t="shared" si="285"/>
        <v>0</v>
      </c>
      <c r="Z567" s="202"/>
      <c r="AA567" s="202"/>
      <c r="AB567" s="203">
        <f t="shared" si="286"/>
        <v>0</v>
      </c>
      <c r="AC567" s="202"/>
      <c r="AD567" s="202"/>
      <c r="AE567" s="203">
        <f t="shared" si="287"/>
        <v>0</v>
      </c>
      <c r="AF567" s="202"/>
      <c r="AG567" s="202"/>
      <c r="AH567" s="203">
        <f t="shared" si="288"/>
        <v>0</v>
      </c>
      <c r="AI567" s="202"/>
      <c r="AJ567" s="202"/>
      <c r="AK567" s="203">
        <f t="shared" si="289"/>
        <v>0</v>
      </c>
      <c r="AL567" s="202"/>
      <c r="AM567" s="202"/>
      <c r="AN567" s="203">
        <f t="shared" si="290"/>
        <v>0</v>
      </c>
      <c r="AO567" s="202"/>
      <c r="AP567" s="202"/>
      <c r="AQ567" s="203">
        <f t="shared" si="291"/>
        <v>0</v>
      </c>
      <c r="AR567" s="202"/>
      <c r="AS567" s="202"/>
      <c r="AT567" s="203">
        <f t="shared" si="292"/>
        <v>0</v>
      </c>
      <c r="AU567" s="202"/>
      <c r="AV567" s="202"/>
      <c r="AW567" s="203">
        <f t="shared" si="293"/>
        <v>0</v>
      </c>
      <c r="AX567" s="202"/>
      <c r="AY567" s="202"/>
      <c r="AZ567" s="203">
        <f t="shared" si="294"/>
        <v>0</v>
      </c>
      <c r="BA567" s="202"/>
      <c r="BB567" s="202"/>
      <c r="BC567" s="203">
        <f t="shared" si="295"/>
        <v>0</v>
      </c>
      <c r="BD567" s="202"/>
      <c r="BE567" s="202"/>
      <c r="BF567" s="203">
        <f t="shared" si="296"/>
        <v>0</v>
      </c>
      <c r="BG567" s="202"/>
      <c r="BH567" s="202"/>
      <c r="BI567" s="203">
        <f t="shared" si="297"/>
        <v>0</v>
      </c>
      <c r="BJ567" s="202"/>
      <c r="BK567" s="202"/>
      <c r="BL567" s="203">
        <f t="shared" si="298"/>
        <v>0</v>
      </c>
      <c r="BM567" s="202"/>
      <c r="BN567" s="202"/>
      <c r="BO567" s="203">
        <f t="shared" si="299"/>
        <v>0</v>
      </c>
      <c r="BP567" s="202"/>
      <c r="BQ567" s="202"/>
      <c r="BR567" s="203">
        <f t="shared" si="300"/>
        <v>0</v>
      </c>
      <c r="BS567" s="202"/>
      <c r="BT567" s="202"/>
      <c r="BU567" s="203">
        <f t="shared" si="301"/>
        <v>0</v>
      </c>
      <c r="BV567" s="202"/>
      <c r="BW567" s="202"/>
      <c r="BX567" s="203">
        <f t="shared" si="302"/>
        <v>0</v>
      </c>
      <c r="BY567" s="202"/>
      <c r="BZ567" s="202"/>
      <c r="CA567" s="203">
        <f t="shared" si="303"/>
        <v>0</v>
      </c>
      <c r="CB567" s="202"/>
      <c r="CC567" s="202"/>
      <c r="CD567" s="203">
        <f t="shared" si="304"/>
        <v>0</v>
      </c>
      <c r="CE567" s="202"/>
      <c r="CF567" s="202"/>
      <c r="CG567" s="203">
        <f t="shared" si="305"/>
        <v>0</v>
      </c>
      <c r="CH567" s="202"/>
      <c r="CI567" s="202"/>
      <c r="CJ567" s="203">
        <f t="shared" si="306"/>
        <v>0</v>
      </c>
    </row>
    <row r="568" spans="2:88" x14ac:dyDescent="0.25">
      <c r="B568" s="180"/>
      <c r="C568" s="180"/>
      <c r="D568" s="181"/>
      <c r="E568" s="38">
        <f t="shared" si="198"/>
        <v>45016</v>
      </c>
      <c r="F568" s="186"/>
      <c r="G568" s="203"/>
      <c r="H568" s="202"/>
      <c r="I568" s="202"/>
      <c r="J568" s="203">
        <f t="shared" si="280"/>
        <v>0</v>
      </c>
      <c r="K568" s="202"/>
      <c r="L568" s="202"/>
      <c r="M568" s="203">
        <f t="shared" si="281"/>
        <v>0</v>
      </c>
      <c r="N568" s="202"/>
      <c r="O568" s="202"/>
      <c r="P568" s="203">
        <f t="shared" si="282"/>
        <v>0</v>
      </c>
      <c r="Q568" s="202"/>
      <c r="R568" s="202"/>
      <c r="S568" s="203">
        <f t="shared" si="283"/>
        <v>0</v>
      </c>
      <c r="T568" s="202"/>
      <c r="U568" s="202"/>
      <c r="V568" s="203">
        <f t="shared" si="284"/>
        <v>0</v>
      </c>
      <c r="W568" s="202"/>
      <c r="X568" s="202"/>
      <c r="Y568" s="203">
        <f t="shared" si="285"/>
        <v>0</v>
      </c>
      <c r="Z568" s="202"/>
      <c r="AA568" s="202"/>
      <c r="AB568" s="203">
        <f t="shared" si="286"/>
        <v>0</v>
      </c>
      <c r="AC568" s="202"/>
      <c r="AD568" s="202"/>
      <c r="AE568" s="203">
        <f t="shared" si="287"/>
        <v>0</v>
      </c>
      <c r="AF568" s="202"/>
      <c r="AG568" s="202"/>
      <c r="AH568" s="203">
        <f t="shared" si="288"/>
        <v>0</v>
      </c>
      <c r="AI568" s="202"/>
      <c r="AJ568" s="202"/>
      <c r="AK568" s="203">
        <f t="shared" si="289"/>
        <v>0</v>
      </c>
      <c r="AL568" s="202"/>
      <c r="AM568" s="202"/>
      <c r="AN568" s="203">
        <f t="shared" si="290"/>
        <v>0</v>
      </c>
      <c r="AO568" s="202"/>
      <c r="AP568" s="202"/>
      <c r="AQ568" s="203">
        <f t="shared" si="291"/>
        <v>0</v>
      </c>
      <c r="AR568" s="202"/>
      <c r="AS568" s="202"/>
      <c r="AT568" s="203">
        <f t="shared" si="292"/>
        <v>0</v>
      </c>
      <c r="AU568" s="202"/>
      <c r="AV568" s="202"/>
      <c r="AW568" s="203">
        <f t="shared" si="293"/>
        <v>0</v>
      </c>
      <c r="AX568" s="202"/>
      <c r="AY568" s="202"/>
      <c r="AZ568" s="203">
        <f t="shared" si="294"/>
        <v>0</v>
      </c>
      <c r="BA568" s="202"/>
      <c r="BB568" s="202"/>
      <c r="BC568" s="203">
        <f t="shared" si="295"/>
        <v>0</v>
      </c>
      <c r="BD568" s="202"/>
      <c r="BE568" s="202"/>
      <c r="BF568" s="203">
        <f t="shared" si="296"/>
        <v>0</v>
      </c>
      <c r="BG568" s="202"/>
      <c r="BH568" s="202"/>
      <c r="BI568" s="203">
        <f t="shared" si="297"/>
        <v>0</v>
      </c>
      <c r="BJ568" s="202"/>
      <c r="BK568" s="202"/>
      <c r="BL568" s="203">
        <f t="shared" si="298"/>
        <v>0</v>
      </c>
      <c r="BM568" s="202"/>
      <c r="BN568" s="202"/>
      <c r="BO568" s="203">
        <f t="shared" si="299"/>
        <v>0</v>
      </c>
      <c r="BP568" s="202"/>
      <c r="BQ568" s="202"/>
      <c r="BR568" s="203">
        <f t="shared" si="300"/>
        <v>0</v>
      </c>
      <c r="BS568" s="202"/>
      <c r="BT568" s="202"/>
      <c r="BU568" s="203">
        <f t="shared" si="301"/>
        <v>0</v>
      </c>
      <c r="BV568" s="202"/>
      <c r="BW568" s="202"/>
      <c r="BX568" s="203">
        <f t="shared" si="302"/>
        <v>0</v>
      </c>
      <c r="BY568" s="202"/>
      <c r="BZ568" s="202"/>
      <c r="CA568" s="203">
        <f t="shared" si="303"/>
        <v>0</v>
      </c>
      <c r="CB568" s="202"/>
      <c r="CC568" s="202"/>
      <c r="CD568" s="203">
        <f t="shared" si="304"/>
        <v>0</v>
      </c>
      <c r="CE568" s="202"/>
      <c r="CF568" s="202"/>
      <c r="CG568" s="203">
        <f t="shared" si="305"/>
        <v>0</v>
      </c>
      <c r="CH568" s="202"/>
      <c r="CI568" s="202"/>
      <c r="CJ568" s="203">
        <f t="shared" si="306"/>
        <v>0</v>
      </c>
    </row>
    <row r="569" spans="2:88" x14ac:dyDescent="0.25">
      <c r="B569" s="180"/>
      <c r="C569" s="180"/>
      <c r="D569" s="181"/>
      <c r="E569" s="38">
        <f t="shared" si="198"/>
        <v>45016</v>
      </c>
      <c r="F569" s="186"/>
      <c r="G569" s="203"/>
      <c r="H569" s="202"/>
      <c r="I569" s="202"/>
      <c r="J569" s="203">
        <f t="shared" si="280"/>
        <v>0</v>
      </c>
      <c r="K569" s="202"/>
      <c r="L569" s="202"/>
      <c r="M569" s="203">
        <f t="shared" si="281"/>
        <v>0</v>
      </c>
      <c r="N569" s="202"/>
      <c r="O569" s="202"/>
      <c r="P569" s="203">
        <f t="shared" si="282"/>
        <v>0</v>
      </c>
      <c r="Q569" s="202"/>
      <c r="R569" s="202"/>
      <c r="S569" s="203">
        <f t="shared" si="283"/>
        <v>0</v>
      </c>
      <c r="T569" s="202"/>
      <c r="U569" s="202"/>
      <c r="V569" s="203">
        <f t="shared" si="284"/>
        <v>0</v>
      </c>
      <c r="W569" s="202"/>
      <c r="X569" s="202"/>
      <c r="Y569" s="203">
        <f t="shared" si="285"/>
        <v>0</v>
      </c>
      <c r="Z569" s="202"/>
      <c r="AA569" s="202"/>
      <c r="AB569" s="203">
        <f t="shared" si="286"/>
        <v>0</v>
      </c>
      <c r="AC569" s="202"/>
      <c r="AD569" s="202"/>
      <c r="AE569" s="203">
        <f t="shared" si="287"/>
        <v>0</v>
      </c>
      <c r="AF569" s="202"/>
      <c r="AG569" s="202"/>
      <c r="AH569" s="203">
        <f t="shared" si="288"/>
        <v>0</v>
      </c>
      <c r="AI569" s="202"/>
      <c r="AJ569" s="202"/>
      <c r="AK569" s="203">
        <f t="shared" si="289"/>
        <v>0</v>
      </c>
      <c r="AL569" s="202"/>
      <c r="AM569" s="202"/>
      <c r="AN569" s="203">
        <f t="shared" si="290"/>
        <v>0</v>
      </c>
      <c r="AO569" s="202"/>
      <c r="AP569" s="202"/>
      <c r="AQ569" s="203">
        <f t="shared" si="291"/>
        <v>0</v>
      </c>
      <c r="AR569" s="202"/>
      <c r="AS569" s="202"/>
      <c r="AT569" s="203">
        <f t="shared" si="292"/>
        <v>0</v>
      </c>
      <c r="AU569" s="202"/>
      <c r="AV569" s="202"/>
      <c r="AW569" s="203">
        <f t="shared" si="293"/>
        <v>0</v>
      </c>
      <c r="AX569" s="202"/>
      <c r="AY569" s="202"/>
      <c r="AZ569" s="203">
        <f t="shared" si="294"/>
        <v>0</v>
      </c>
      <c r="BA569" s="202"/>
      <c r="BB569" s="202"/>
      <c r="BC569" s="203">
        <f t="shared" si="295"/>
        <v>0</v>
      </c>
      <c r="BD569" s="202"/>
      <c r="BE569" s="202"/>
      <c r="BF569" s="203">
        <f t="shared" si="296"/>
        <v>0</v>
      </c>
      <c r="BG569" s="202"/>
      <c r="BH569" s="202"/>
      <c r="BI569" s="203">
        <f t="shared" si="297"/>
        <v>0</v>
      </c>
      <c r="BJ569" s="202"/>
      <c r="BK569" s="202"/>
      <c r="BL569" s="203">
        <f t="shared" si="298"/>
        <v>0</v>
      </c>
      <c r="BM569" s="202"/>
      <c r="BN569" s="202"/>
      <c r="BO569" s="203">
        <f t="shared" si="299"/>
        <v>0</v>
      </c>
      <c r="BP569" s="202"/>
      <c r="BQ569" s="202"/>
      <c r="BR569" s="203">
        <f t="shared" si="300"/>
        <v>0</v>
      </c>
      <c r="BS569" s="202"/>
      <c r="BT569" s="202"/>
      <c r="BU569" s="203">
        <f t="shared" si="301"/>
        <v>0</v>
      </c>
      <c r="BV569" s="202"/>
      <c r="BW569" s="202"/>
      <c r="BX569" s="203">
        <f t="shared" si="302"/>
        <v>0</v>
      </c>
      <c r="BY569" s="202"/>
      <c r="BZ569" s="202"/>
      <c r="CA569" s="203">
        <f t="shared" si="303"/>
        <v>0</v>
      </c>
      <c r="CB569" s="202"/>
      <c r="CC569" s="202"/>
      <c r="CD569" s="203">
        <f t="shared" si="304"/>
        <v>0</v>
      </c>
      <c r="CE569" s="202"/>
      <c r="CF569" s="202"/>
      <c r="CG569" s="203">
        <f t="shared" si="305"/>
        <v>0</v>
      </c>
      <c r="CH569" s="202"/>
      <c r="CI569" s="202"/>
      <c r="CJ569" s="203">
        <f t="shared" si="306"/>
        <v>0</v>
      </c>
    </row>
    <row r="570" spans="2:88" x14ac:dyDescent="0.25">
      <c r="B570" s="180"/>
      <c r="C570" s="180"/>
      <c r="D570" s="181"/>
      <c r="E570" s="38">
        <f t="shared" si="198"/>
        <v>45016</v>
      </c>
      <c r="F570" s="186"/>
      <c r="G570" s="203"/>
      <c r="H570" s="202"/>
      <c r="I570" s="202"/>
      <c r="J570" s="203">
        <f t="shared" si="280"/>
        <v>0</v>
      </c>
      <c r="K570" s="202"/>
      <c r="L570" s="202"/>
      <c r="M570" s="203">
        <f t="shared" si="281"/>
        <v>0</v>
      </c>
      <c r="N570" s="202"/>
      <c r="O570" s="202"/>
      <c r="P570" s="203">
        <f t="shared" si="282"/>
        <v>0</v>
      </c>
      <c r="Q570" s="202"/>
      <c r="R570" s="202"/>
      <c r="S570" s="203">
        <f t="shared" si="283"/>
        <v>0</v>
      </c>
      <c r="T570" s="202"/>
      <c r="U570" s="202"/>
      <c r="V570" s="203">
        <f t="shared" si="284"/>
        <v>0</v>
      </c>
      <c r="W570" s="202"/>
      <c r="X570" s="202"/>
      <c r="Y570" s="203">
        <f t="shared" si="285"/>
        <v>0</v>
      </c>
      <c r="Z570" s="202"/>
      <c r="AA570" s="202"/>
      <c r="AB570" s="203">
        <f t="shared" si="286"/>
        <v>0</v>
      </c>
      <c r="AC570" s="202"/>
      <c r="AD570" s="202"/>
      <c r="AE570" s="203">
        <f t="shared" si="287"/>
        <v>0</v>
      </c>
      <c r="AF570" s="202"/>
      <c r="AG570" s="202"/>
      <c r="AH570" s="203">
        <f t="shared" si="288"/>
        <v>0</v>
      </c>
      <c r="AI570" s="202"/>
      <c r="AJ570" s="202"/>
      <c r="AK570" s="203">
        <f t="shared" si="289"/>
        <v>0</v>
      </c>
      <c r="AL570" s="202"/>
      <c r="AM570" s="202"/>
      <c r="AN570" s="203">
        <f t="shared" si="290"/>
        <v>0</v>
      </c>
      <c r="AO570" s="202"/>
      <c r="AP570" s="202"/>
      <c r="AQ570" s="203">
        <f t="shared" si="291"/>
        <v>0</v>
      </c>
      <c r="AR570" s="202"/>
      <c r="AS570" s="202"/>
      <c r="AT570" s="203">
        <f t="shared" si="292"/>
        <v>0</v>
      </c>
      <c r="AU570" s="202"/>
      <c r="AV570" s="202"/>
      <c r="AW570" s="203">
        <f t="shared" si="293"/>
        <v>0</v>
      </c>
      <c r="AX570" s="202"/>
      <c r="AY570" s="202"/>
      <c r="AZ570" s="203">
        <f t="shared" si="294"/>
        <v>0</v>
      </c>
      <c r="BA570" s="202"/>
      <c r="BB570" s="202"/>
      <c r="BC570" s="203">
        <f t="shared" si="295"/>
        <v>0</v>
      </c>
      <c r="BD570" s="202"/>
      <c r="BE570" s="202"/>
      <c r="BF570" s="203">
        <f t="shared" si="296"/>
        <v>0</v>
      </c>
      <c r="BG570" s="202"/>
      <c r="BH570" s="202"/>
      <c r="BI570" s="203">
        <f t="shared" si="297"/>
        <v>0</v>
      </c>
      <c r="BJ570" s="202"/>
      <c r="BK570" s="202"/>
      <c r="BL570" s="203">
        <f t="shared" si="298"/>
        <v>0</v>
      </c>
      <c r="BM570" s="202"/>
      <c r="BN570" s="202"/>
      <c r="BO570" s="203">
        <f t="shared" si="299"/>
        <v>0</v>
      </c>
      <c r="BP570" s="202"/>
      <c r="BQ570" s="202"/>
      <c r="BR570" s="203">
        <f t="shared" si="300"/>
        <v>0</v>
      </c>
      <c r="BS570" s="202"/>
      <c r="BT570" s="202"/>
      <c r="BU570" s="203">
        <f t="shared" si="301"/>
        <v>0</v>
      </c>
      <c r="BV570" s="202"/>
      <c r="BW570" s="202"/>
      <c r="BX570" s="203">
        <f t="shared" si="302"/>
        <v>0</v>
      </c>
      <c r="BY570" s="202"/>
      <c r="BZ570" s="202"/>
      <c r="CA570" s="203">
        <f t="shared" si="303"/>
        <v>0</v>
      </c>
      <c r="CB570" s="202"/>
      <c r="CC570" s="202"/>
      <c r="CD570" s="203">
        <f t="shared" si="304"/>
        <v>0</v>
      </c>
      <c r="CE570" s="202"/>
      <c r="CF570" s="202"/>
      <c r="CG570" s="203">
        <f t="shared" si="305"/>
        <v>0</v>
      </c>
      <c r="CH570" s="202"/>
      <c r="CI570" s="202"/>
      <c r="CJ570" s="203">
        <f t="shared" si="306"/>
        <v>0</v>
      </c>
    </row>
    <row r="571" spans="2:88" x14ac:dyDescent="0.25">
      <c r="B571" s="180"/>
      <c r="C571" s="180"/>
      <c r="D571" s="181"/>
      <c r="E571" s="38">
        <f t="shared" si="198"/>
        <v>45016</v>
      </c>
      <c r="F571" s="186"/>
      <c r="G571" s="203"/>
      <c r="H571" s="202"/>
      <c r="I571" s="202"/>
      <c r="J571" s="203">
        <f t="shared" si="280"/>
        <v>0</v>
      </c>
      <c r="K571" s="202"/>
      <c r="L571" s="202"/>
      <c r="M571" s="203">
        <f t="shared" si="281"/>
        <v>0</v>
      </c>
      <c r="N571" s="202"/>
      <c r="O571" s="202"/>
      <c r="P571" s="203">
        <f t="shared" si="282"/>
        <v>0</v>
      </c>
      <c r="Q571" s="202"/>
      <c r="R571" s="202"/>
      <c r="S571" s="203">
        <f t="shared" si="283"/>
        <v>0</v>
      </c>
      <c r="T571" s="202"/>
      <c r="U571" s="202"/>
      <c r="V571" s="203">
        <f t="shared" si="284"/>
        <v>0</v>
      </c>
      <c r="W571" s="202"/>
      <c r="X571" s="202"/>
      <c r="Y571" s="203">
        <f t="shared" si="285"/>
        <v>0</v>
      </c>
      <c r="Z571" s="202"/>
      <c r="AA571" s="202"/>
      <c r="AB571" s="203">
        <f t="shared" si="286"/>
        <v>0</v>
      </c>
      <c r="AC571" s="202"/>
      <c r="AD571" s="202"/>
      <c r="AE571" s="203">
        <f t="shared" si="287"/>
        <v>0</v>
      </c>
      <c r="AF571" s="202"/>
      <c r="AG571" s="202"/>
      <c r="AH571" s="203">
        <f t="shared" si="288"/>
        <v>0</v>
      </c>
      <c r="AI571" s="202"/>
      <c r="AJ571" s="202"/>
      <c r="AK571" s="203">
        <f t="shared" si="289"/>
        <v>0</v>
      </c>
      <c r="AL571" s="202"/>
      <c r="AM571" s="202"/>
      <c r="AN571" s="203">
        <f t="shared" si="290"/>
        <v>0</v>
      </c>
      <c r="AO571" s="202"/>
      <c r="AP571" s="202"/>
      <c r="AQ571" s="203">
        <f t="shared" si="291"/>
        <v>0</v>
      </c>
      <c r="AR571" s="202"/>
      <c r="AS571" s="202"/>
      <c r="AT571" s="203">
        <f t="shared" si="292"/>
        <v>0</v>
      </c>
      <c r="AU571" s="202"/>
      <c r="AV571" s="202"/>
      <c r="AW571" s="203">
        <f t="shared" si="293"/>
        <v>0</v>
      </c>
      <c r="AX571" s="202"/>
      <c r="AY571" s="202"/>
      <c r="AZ571" s="203">
        <f t="shared" si="294"/>
        <v>0</v>
      </c>
      <c r="BA571" s="202"/>
      <c r="BB571" s="202"/>
      <c r="BC571" s="203">
        <f t="shared" si="295"/>
        <v>0</v>
      </c>
      <c r="BD571" s="202"/>
      <c r="BE571" s="202"/>
      <c r="BF571" s="203">
        <f t="shared" si="296"/>
        <v>0</v>
      </c>
      <c r="BG571" s="202"/>
      <c r="BH571" s="202"/>
      <c r="BI571" s="203">
        <f t="shared" si="297"/>
        <v>0</v>
      </c>
      <c r="BJ571" s="202"/>
      <c r="BK571" s="202"/>
      <c r="BL571" s="203">
        <f t="shared" si="298"/>
        <v>0</v>
      </c>
      <c r="BM571" s="202"/>
      <c r="BN571" s="202"/>
      <c r="BO571" s="203">
        <f t="shared" si="299"/>
        <v>0</v>
      </c>
      <c r="BP571" s="202"/>
      <c r="BQ571" s="202"/>
      <c r="BR571" s="203">
        <f t="shared" si="300"/>
        <v>0</v>
      </c>
      <c r="BS571" s="202"/>
      <c r="BT571" s="202"/>
      <c r="BU571" s="203">
        <f t="shared" si="301"/>
        <v>0</v>
      </c>
      <c r="BV571" s="202"/>
      <c r="BW571" s="202"/>
      <c r="BX571" s="203">
        <f t="shared" si="302"/>
        <v>0</v>
      </c>
      <c r="BY571" s="202"/>
      <c r="BZ571" s="202"/>
      <c r="CA571" s="203">
        <f t="shared" si="303"/>
        <v>0</v>
      </c>
      <c r="CB571" s="202"/>
      <c r="CC571" s="202"/>
      <c r="CD571" s="203">
        <f t="shared" si="304"/>
        <v>0</v>
      </c>
      <c r="CE571" s="202"/>
      <c r="CF571" s="202"/>
      <c r="CG571" s="203">
        <f t="shared" si="305"/>
        <v>0</v>
      </c>
      <c r="CH571" s="202"/>
      <c r="CI571" s="202"/>
      <c r="CJ571" s="203">
        <f t="shared" si="306"/>
        <v>0</v>
      </c>
    </row>
    <row r="572" spans="2:88" x14ac:dyDescent="0.25">
      <c r="B572" s="180"/>
      <c r="C572" s="180"/>
      <c r="D572" s="181"/>
      <c r="E572" s="38">
        <f t="shared" si="198"/>
        <v>45016</v>
      </c>
      <c r="F572" s="186"/>
      <c r="G572" s="203"/>
      <c r="H572" s="202"/>
      <c r="I572" s="202"/>
      <c r="J572" s="203">
        <f t="shared" si="280"/>
        <v>0</v>
      </c>
      <c r="K572" s="202"/>
      <c r="L572" s="202"/>
      <c r="M572" s="203">
        <f t="shared" si="281"/>
        <v>0</v>
      </c>
      <c r="N572" s="202"/>
      <c r="O572" s="202"/>
      <c r="P572" s="203">
        <f t="shared" si="282"/>
        <v>0</v>
      </c>
      <c r="Q572" s="202"/>
      <c r="R572" s="202"/>
      <c r="S572" s="203">
        <f t="shared" si="283"/>
        <v>0</v>
      </c>
      <c r="T572" s="202"/>
      <c r="U572" s="202"/>
      <c r="V572" s="203">
        <f t="shared" si="284"/>
        <v>0</v>
      </c>
      <c r="W572" s="202"/>
      <c r="X572" s="202"/>
      <c r="Y572" s="203">
        <f t="shared" si="285"/>
        <v>0</v>
      </c>
      <c r="Z572" s="202"/>
      <c r="AA572" s="202"/>
      <c r="AB572" s="203">
        <f t="shared" si="286"/>
        <v>0</v>
      </c>
      <c r="AC572" s="202"/>
      <c r="AD572" s="202"/>
      <c r="AE572" s="203">
        <f t="shared" si="287"/>
        <v>0</v>
      </c>
      <c r="AF572" s="202"/>
      <c r="AG572" s="202"/>
      <c r="AH572" s="203">
        <f t="shared" si="288"/>
        <v>0</v>
      </c>
      <c r="AI572" s="202"/>
      <c r="AJ572" s="202"/>
      <c r="AK572" s="203">
        <f t="shared" si="289"/>
        <v>0</v>
      </c>
      <c r="AL572" s="202"/>
      <c r="AM572" s="202"/>
      <c r="AN572" s="203">
        <f t="shared" si="290"/>
        <v>0</v>
      </c>
      <c r="AO572" s="202"/>
      <c r="AP572" s="202"/>
      <c r="AQ572" s="203">
        <f t="shared" si="291"/>
        <v>0</v>
      </c>
      <c r="AR572" s="202"/>
      <c r="AS572" s="202"/>
      <c r="AT572" s="203">
        <f t="shared" si="292"/>
        <v>0</v>
      </c>
      <c r="AU572" s="202"/>
      <c r="AV572" s="202"/>
      <c r="AW572" s="203">
        <f t="shared" si="293"/>
        <v>0</v>
      </c>
      <c r="AX572" s="202"/>
      <c r="AY572" s="202"/>
      <c r="AZ572" s="203">
        <f t="shared" si="294"/>
        <v>0</v>
      </c>
      <c r="BA572" s="202"/>
      <c r="BB572" s="202"/>
      <c r="BC572" s="203">
        <f t="shared" si="295"/>
        <v>0</v>
      </c>
      <c r="BD572" s="202"/>
      <c r="BE572" s="202"/>
      <c r="BF572" s="203">
        <f t="shared" si="296"/>
        <v>0</v>
      </c>
      <c r="BG572" s="202"/>
      <c r="BH572" s="202"/>
      <c r="BI572" s="203">
        <f t="shared" si="297"/>
        <v>0</v>
      </c>
      <c r="BJ572" s="202"/>
      <c r="BK572" s="202"/>
      <c r="BL572" s="203">
        <f t="shared" si="298"/>
        <v>0</v>
      </c>
      <c r="BM572" s="202"/>
      <c r="BN572" s="202"/>
      <c r="BO572" s="203">
        <f t="shared" si="299"/>
        <v>0</v>
      </c>
      <c r="BP572" s="202"/>
      <c r="BQ572" s="202"/>
      <c r="BR572" s="203">
        <f t="shared" si="300"/>
        <v>0</v>
      </c>
      <c r="BS572" s="202"/>
      <c r="BT572" s="202"/>
      <c r="BU572" s="203">
        <f t="shared" si="301"/>
        <v>0</v>
      </c>
      <c r="BV572" s="202"/>
      <c r="BW572" s="202"/>
      <c r="BX572" s="203">
        <f t="shared" si="302"/>
        <v>0</v>
      </c>
      <c r="BY572" s="202"/>
      <c r="BZ572" s="202"/>
      <c r="CA572" s="203">
        <f t="shared" si="303"/>
        <v>0</v>
      </c>
      <c r="CB572" s="202"/>
      <c r="CC572" s="202"/>
      <c r="CD572" s="203">
        <f t="shared" si="304"/>
        <v>0</v>
      </c>
      <c r="CE572" s="202"/>
      <c r="CF572" s="202"/>
      <c r="CG572" s="203">
        <f t="shared" si="305"/>
        <v>0</v>
      </c>
      <c r="CH572" s="202"/>
      <c r="CI572" s="202"/>
      <c r="CJ572" s="203">
        <f t="shared" si="306"/>
        <v>0</v>
      </c>
    </row>
    <row r="573" spans="2:88" x14ac:dyDescent="0.25">
      <c r="B573" s="180"/>
      <c r="C573" s="180"/>
      <c r="D573" s="181"/>
      <c r="E573" s="38">
        <f t="shared" si="198"/>
        <v>45016</v>
      </c>
      <c r="F573" s="186"/>
      <c r="G573" s="203"/>
      <c r="H573" s="202"/>
      <c r="I573" s="202"/>
      <c r="J573" s="203">
        <f t="shared" si="280"/>
        <v>0</v>
      </c>
      <c r="K573" s="202"/>
      <c r="L573" s="202"/>
      <c r="M573" s="203">
        <f t="shared" si="281"/>
        <v>0</v>
      </c>
      <c r="N573" s="202"/>
      <c r="O573" s="202"/>
      <c r="P573" s="203">
        <f t="shared" si="282"/>
        <v>0</v>
      </c>
      <c r="Q573" s="202"/>
      <c r="R573" s="202"/>
      <c r="S573" s="203">
        <f t="shared" si="283"/>
        <v>0</v>
      </c>
      <c r="T573" s="202"/>
      <c r="U573" s="202"/>
      <c r="V573" s="203">
        <f t="shared" si="284"/>
        <v>0</v>
      </c>
      <c r="W573" s="202"/>
      <c r="X573" s="202"/>
      <c r="Y573" s="203">
        <f t="shared" si="285"/>
        <v>0</v>
      </c>
      <c r="Z573" s="202"/>
      <c r="AA573" s="202"/>
      <c r="AB573" s="203">
        <f t="shared" si="286"/>
        <v>0</v>
      </c>
      <c r="AC573" s="202"/>
      <c r="AD573" s="202"/>
      <c r="AE573" s="203">
        <f t="shared" si="287"/>
        <v>0</v>
      </c>
      <c r="AF573" s="202"/>
      <c r="AG573" s="202"/>
      <c r="AH573" s="203">
        <f t="shared" si="288"/>
        <v>0</v>
      </c>
      <c r="AI573" s="202"/>
      <c r="AJ573" s="202"/>
      <c r="AK573" s="203">
        <f t="shared" si="289"/>
        <v>0</v>
      </c>
      <c r="AL573" s="202"/>
      <c r="AM573" s="202"/>
      <c r="AN573" s="203">
        <f t="shared" si="290"/>
        <v>0</v>
      </c>
      <c r="AO573" s="202"/>
      <c r="AP573" s="202"/>
      <c r="AQ573" s="203">
        <f t="shared" si="291"/>
        <v>0</v>
      </c>
      <c r="AR573" s="202"/>
      <c r="AS573" s="202"/>
      <c r="AT573" s="203">
        <f t="shared" si="292"/>
        <v>0</v>
      </c>
      <c r="AU573" s="202"/>
      <c r="AV573" s="202"/>
      <c r="AW573" s="203">
        <f t="shared" si="293"/>
        <v>0</v>
      </c>
      <c r="AX573" s="202"/>
      <c r="AY573" s="202"/>
      <c r="AZ573" s="203">
        <f t="shared" si="294"/>
        <v>0</v>
      </c>
      <c r="BA573" s="202"/>
      <c r="BB573" s="202"/>
      <c r="BC573" s="203">
        <f t="shared" si="295"/>
        <v>0</v>
      </c>
      <c r="BD573" s="202"/>
      <c r="BE573" s="202"/>
      <c r="BF573" s="203">
        <f t="shared" si="296"/>
        <v>0</v>
      </c>
      <c r="BG573" s="202"/>
      <c r="BH573" s="202"/>
      <c r="BI573" s="203">
        <f t="shared" si="297"/>
        <v>0</v>
      </c>
      <c r="BJ573" s="202"/>
      <c r="BK573" s="202"/>
      <c r="BL573" s="203">
        <f t="shared" si="298"/>
        <v>0</v>
      </c>
      <c r="BM573" s="202"/>
      <c r="BN573" s="202"/>
      <c r="BO573" s="203">
        <f t="shared" si="299"/>
        <v>0</v>
      </c>
      <c r="BP573" s="202"/>
      <c r="BQ573" s="202"/>
      <c r="BR573" s="203">
        <f t="shared" si="300"/>
        <v>0</v>
      </c>
      <c r="BS573" s="202"/>
      <c r="BT573" s="202"/>
      <c r="BU573" s="203">
        <f t="shared" si="301"/>
        <v>0</v>
      </c>
      <c r="BV573" s="202"/>
      <c r="BW573" s="202"/>
      <c r="BX573" s="203">
        <f t="shared" si="302"/>
        <v>0</v>
      </c>
      <c r="BY573" s="202"/>
      <c r="BZ573" s="202"/>
      <c r="CA573" s="203">
        <f t="shared" si="303"/>
        <v>0</v>
      </c>
      <c r="CB573" s="202"/>
      <c r="CC573" s="202"/>
      <c r="CD573" s="203">
        <f t="shared" si="304"/>
        <v>0</v>
      </c>
      <c r="CE573" s="202"/>
      <c r="CF573" s="202"/>
      <c r="CG573" s="203">
        <f t="shared" si="305"/>
        <v>0</v>
      </c>
      <c r="CH573" s="202"/>
      <c r="CI573" s="202"/>
      <c r="CJ573" s="203">
        <f t="shared" si="306"/>
        <v>0</v>
      </c>
    </row>
    <row r="574" spans="2:88" x14ac:dyDescent="0.25">
      <c r="B574" s="180"/>
      <c r="C574" s="180"/>
      <c r="D574" s="181"/>
      <c r="E574" s="38">
        <f t="shared" si="198"/>
        <v>45016</v>
      </c>
      <c r="F574" s="186"/>
      <c r="G574" s="203"/>
      <c r="H574" s="202"/>
      <c r="I574" s="202"/>
      <c r="J574" s="203">
        <f t="shared" si="280"/>
        <v>0</v>
      </c>
      <c r="K574" s="202"/>
      <c r="L574" s="202"/>
      <c r="M574" s="203">
        <f t="shared" si="281"/>
        <v>0</v>
      </c>
      <c r="N574" s="202"/>
      <c r="O574" s="202"/>
      <c r="P574" s="203">
        <f t="shared" si="282"/>
        <v>0</v>
      </c>
      <c r="Q574" s="202"/>
      <c r="R574" s="202"/>
      <c r="S574" s="203">
        <f t="shared" si="283"/>
        <v>0</v>
      </c>
      <c r="T574" s="202"/>
      <c r="U574" s="202"/>
      <c r="V574" s="203">
        <f t="shared" si="284"/>
        <v>0</v>
      </c>
      <c r="W574" s="202"/>
      <c r="X574" s="202"/>
      <c r="Y574" s="203">
        <f t="shared" si="285"/>
        <v>0</v>
      </c>
      <c r="Z574" s="202"/>
      <c r="AA574" s="202"/>
      <c r="AB574" s="203">
        <f t="shared" si="286"/>
        <v>0</v>
      </c>
      <c r="AC574" s="202"/>
      <c r="AD574" s="202"/>
      <c r="AE574" s="203">
        <f t="shared" si="287"/>
        <v>0</v>
      </c>
      <c r="AF574" s="202"/>
      <c r="AG574" s="202"/>
      <c r="AH574" s="203">
        <f t="shared" si="288"/>
        <v>0</v>
      </c>
      <c r="AI574" s="202"/>
      <c r="AJ574" s="202"/>
      <c r="AK574" s="203">
        <f t="shared" si="289"/>
        <v>0</v>
      </c>
      <c r="AL574" s="202"/>
      <c r="AM574" s="202"/>
      <c r="AN574" s="203">
        <f t="shared" si="290"/>
        <v>0</v>
      </c>
      <c r="AO574" s="202"/>
      <c r="AP574" s="202"/>
      <c r="AQ574" s="203">
        <f t="shared" si="291"/>
        <v>0</v>
      </c>
      <c r="AR574" s="202"/>
      <c r="AS574" s="202"/>
      <c r="AT574" s="203">
        <f t="shared" si="292"/>
        <v>0</v>
      </c>
      <c r="AU574" s="202"/>
      <c r="AV574" s="202"/>
      <c r="AW574" s="203">
        <f t="shared" si="293"/>
        <v>0</v>
      </c>
      <c r="AX574" s="202"/>
      <c r="AY574" s="202"/>
      <c r="AZ574" s="203">
        <f t="shared" si="294"/>
        <v>0</v>
      </c>
      <c r="BA574" s="202"/>
      <c r="BB574" s="202"/>
      <c r="BC574" s="203">
        <f t="shared" si="295"/>
        <v>0</v>
      </c>
      <c r="BD574" s="202"/>
      <c r="BE574" s="202"/>
      <c r="BF574" s="203">
        <f t="shared" si="296"/>
        <v>0</v>
      </c>
      <c r="BG574" s="202"/>
      <c r="BH574" s="202"/>
      <c r="BI574" s="203">
        <f t="shared" si="297"/>
        <v>0</v>
      </c>
      <c r="BJ574" s="202"/>
      <c r="BK574" s="202"/>
      <c r="BL574" s="203">
        <f t="shared" si="298"/>
        <v>0</v>
      </c>
      <c r="BM574" s="202"/>
      <c r="BN574" s="202"/>
      <c r="BO574" s="203">
        <f t="shared" si="299"/>
        <v>0</v>
      </c>
      <c r="BP574" s="202"/>
      <c r="BQ574" s="202"/>
      <c r="BR574" s="203">
        <f t="shared" si="300"/>
        <v>0</v>
      </c>
      <c r="BS574" s="202"/>
      <c r="BT574" s="202"/>
      <c r="BU574" s="203">
        <f t="shared" si="301"/>
        <v>0</v>
      </c>
      <c r="BV574" s="202"/>
      <c r="BW574" s="202"/>
      <c r="BX574" s="203">
        <f t="shared" si="302"/>
        <v>0</v>
      </c>
      <c r="BY574" s="202"/>
      <c r="BZ574" s="202"/>
      <c r="CA574" s="203">
        <f t="shared" si="303"/>
        <v>0</v>
      </c>
      <c r="CB574" s="202"/>
      <c r="CC574" s="202"/>
      <c r="CD574" s="203">
        <f t="shared" si="304"/>
        <v>0</v>
      </c>
      <c r="CE574" s="202"/>
      <c r="CF574" s="202"/>
      <c r="CG574" s="203">
        <f t="shared" si="305"/>
        <v>0</v>
      </c>
      <c r="CH574" s="202"/>
      <c r="CI574" s="202"/>
      <c r="CJ574" s="203">
        <f t="shared" si="306"/>
        <v>0</v>
      </c>
    </row>
    <row r="575" spans="2:88" x14ac:dyDescent="0.25">
      <c r="B575" s="180"/>
      <c r="C575" s="180"/>
      <c r="D575" s="181"/>
      <c r="E575" s="38">
        <f t="shared" si="198"/>
        <v>45016</v>
      </c>
      <c r="F575" s="186"/>
      <c r="G575" s="203"/>
      <c r="H575" s="202"/>
      <c r="I575" s="202"/>
      <c r="J575" s="203">
        <f t="shared" si="280"/>
        <v>0</v>
      </c>
      <c r="K575" s="202"/>
      <c r="L575" s="202"/>
      <c r="M575" s="203">
        <f t="shared" si="281"/>
        <v>0</v>
      </c>
      <c r="N575" s="202"/>
      <c r="O575" s="202"/>
      <c r="P575" s="203">
        <f t="shared" si="282"/>
        <v>0</v>
      </c>
      <c r="Q575" s="202"/>
      <c r="R575" s="202"/>
      <c r="S575" s="203">
        <f t="shared" si="283"/>
        <v>0</v>
      </c>
      <c r="T575" s="202"/>
      <c r="U575" s="202"/>
      <c r="V575" s="203">
        <f t="shared" si="284"/>
        <v>0</v>
      </c>
      <c r="W575" s="202"/>
      <c r="X575" s="202"/>
      <c r="Y575" s="203">
        <f t="shared" si="285"/>
        <v>0</v>
      </c>
      <c r="Z575" s="202"/>
      <c r="AA575" s="202"/>
      <c r="AB575" s="203">
        <f t="shared" si="286"/>
        <v>0</v>
      </c>
      <c r="AC575" s="202"/>
      <c r="AD575" s="202"/>
      <c r="AE575" s="203">
        <f t="shared" si="287"/>
        <v>0</v>
      </c>
      <c r="AF575" s="202"/>
      <c r="AG575" s="202"/>
      <c r="AH575" s="203">
        <f t="shared" si="288"/>
        <v>0</v>
      </c>
      <c r="AI575" s="202"/>
      <c r="AJ575" s="202"/>
      <c r="AK575" s="203">
        <f t="shared" si="289"/>
        <v>0</v>
      </c>
      <c r="AL575" s="202"/>
      <c r="AM575" s="202"/>
      <c r="AN575" s="203">
        <f t="shared" si="290"/>
        <v>0</v>
      </c>
      <c r="AO575" s="202"/>
      <c r="AP575" s="202"/>
      <c r="AQ575" s="203">
        <f t="shared" si="291"/>
        <v>0</v>
      </c>
      <c r="AR575" s="202"/>
      <c r="AS575" s="202"/>
      <c r="AT575" s="203">
        <f t="shared" si="292"/>
        <v>0</v>
      </c>
      <c r="AU575" s="202"/>
      <c r="AV575" s="202"/>
      <c r="AW575" s="203">
        <f t="shared" si="293"/>
        <v>0</v>
      </c>
      <c r="AX575" s="202"/>
      <c r="AY575" s="202"/>
      <c r="AZ575" s="203">
        <f t="shared" si="294"/>
        <v>0</v>
      </c>
      <c r="BA575" s="202"/>
      <c r="BB575" s="202"/>
      <c r="BC575" s="203">
        <f t="shared" si="295"/>
        <v>0</v>
      </c>
      <c r="BD575" s="202"/>
      <c r="BE575" s="202"/>
      <c r="BF575" s="203">
        <f t="shared" si="296"/>
        <v>0</v>
      </c>
      <c r="BG575" s="202"/>
      <c r="BH575" s="202"/>
      <c r="BI575" s="203">
        <f t="shared" si="297"/>
        <v>0</v>
      </c>
      <c r="BJ575" s="202"/>
      <c r="BK575" s="202"/>
      <c r="BL575" s="203">
        <f t="shared" si="298"/>
        <v>0</v>
      </c>
      <c r="BM575" s="202"/>
      <c r="BN575" s="202"/>
      <c r="BO575" s="203">
        <f t="shared" si="299"/>
        <v>0</v>
      </c>
      <c r="BP575" s="202"/>
      <c r="BQ575" s="202"/>
      <c r="BR575" s="203">
        <f t="shared" si="300"/>
        <v>0</v>
      </c>
      <c r="BS575" s="202"/>
      <c r="BT575" s="202"/>
      <c r="BU575" s="203">
        <f t="shared" si="301"/>
        <v>0</v>
      </c>
      <c r="BV575" s="202"/>
      <c r="BW575" s="202"/>
      <c r="BX575" s="203">
        <f t="shared" si="302"/>
        <v>0</v>
      </c>
      <c r="BY575" s="202"/>
      <c r="BZ575" s="202"/>
      <c r="CA575" s="203">
        <f t="shared" si="303"/>
        <v>0</v>
      </c>
      <c r="CB575" s="202"/>
      <c r="CC575" s="202"/>
      <c r="CD575" s="203">
        <f t="shared" si="304"/>
        <v>0</v>
      </c>
      <c r="CE575" s="202"/>
      <c r="CF575" s="202"/>
      <c r="CG575" s="203">
        <f t="shared" si="305"/>
        <v>0</v>
      </c>
      <c r="CH575" s="202"/>
      <c r="CI575" s="202"/>
      <c r="CJ575" s="203">
        <f t="shared" si="306"/>
        <v>0</v>
      </c>
    </row>
    <row r="576" spans="2:88" x14ac:dyDescent="0.25">
      <c r="B576" s="180"/>
      <c r="C576" s="180"/>
      <c r="D576" s="181"/>
      <c r="E576" s="38">
        <f t="shared" si="198"/>
        <v>45016</v>
      </c>
      <c r="F576" s="186"/>
      <c r="G576" s="203"/>
      <c r="H576" s="202"/>
      <c r="I576" s="202"/>
      <c r="J576" s="203">
        <f t="shared" si="280"/>
        <v>0</v>
      </c>
      <c r="K576" s="202"/>
      <c r="L576" s="202"/>
      <c r="M576" s="203">
        <f t="shared" si="281"/>
        <v>0</v>
      </c>
      <c r="N576" s="202"/>
      <c r="O576" s="202"/>
      <c r="P576" s="203">
        <f t="shared" si="282"/>
        <v>0</v>
      </c>
      <c r="Q576" s="202"/>
      <c r="R576" s="202"/>
      <c r="S576" s="203">
        <f t="shared" si="283"/>
        <v>0</v>
      </c>
      <c r="T576" s="202"/>
      <c r="U576" s="202"/>
      <c r="V576" s="203">
        <f t="shared" si="284"/>
        <v>0</v>
      </c>
      <c r="W576" s="202"/>
      <c r="X576" s="202"/>
      <c r="Y576" s="203">
        <f t="shared" si="285"/>
        <v>0</v>
      </c>
      <c r="Z576" s="202"/>
      <c r="AA576" s="202"/>
      <c r="AB576" s="203">
        <f t="shared" si="286"/>
        <v>0</v>
      </c>
      <c r="AC576" s="202"/>
      <c r="AD576" s="202"/>
      <c r="AE576" s="203">
        <f t="shared" si="287"/>
        <v>0</v>
      </c>
      <c r="AF576" s="202"/>
      <c r="AG576" s="202"/>
      <c r="AH576" s="203">
        <f t="shared" si="288"/>
        <v>0</v>
      </c>
      <c r="AI576" s="202"/>
      <c r="AJ576" s="202"/>
      <c r="AK576" s="203">
        <f t="shared" si="289"/>
        <v>0</v>
      </c>
      <c r="AL576" s="202"/>
      <c r="AM576" s="202"/>
      <c r="AN576" s="203">
        <f t="shared" si="290"/>
        <v>0</v>
      </c>
      <c r="AO576" s="202"/>
      <c r="AP576" s="202"/>
      <c r="AQ576" s="203">
        <f t="shared" si="291"/>
        <v>0</v>
      </c>
      <c r="AR576" s="202"/>
      <c r="AS576" s="202"/>
      <c r="AT576" s="203">
        <f t="shared" si="292"/>
        <v>0</v>
      </c>
      <c r="AU576" s="202"/>
      <c r="AV576" s="202"/>
      <c r="AW576" s="203">
        <f t="shared" si="293"/>
        <v>0</v>
      </c>
      <c r="AX576" s="202"/>
      <c r="AY576" s="202"/>
      <c r="AZ576" s="203">
        <f t="shared" si="294"/>
        <v>0</v>
      </c>
      <c r="BA576" s="202"/>
      <c r="BB576" s="202"/>
      <c r="BC576" s="203">
        <f t="shared" si="295"/>
        <v>0</v>
      </c>
      <c r="BD576" s="202"/>
      <c r="BE576" s="202"/>
      <c r="BF576" s="203">
        <f t="shared" si="296"/>
        <v>0</v>
      </c>
      <c r="BG576" s="202"/>
      <c r="BH576" s="202"/>
      <c r="BI576" s="203">
        <f t="shared" si="297"/>
        <v>0</v>
      </c>
      <c r="BJ576" s="202"/>
      <c r="BK576" s="202"/>
      <c r="BL576" s="203">
        <f t="shared" si="298"/>
        <v>0</v>
      </c>
      <c r="BM576" s="202"/>
      <c r="BN576" s="202"/>
      <c r="BO576" s="203">
        <f t="shared" si="299"/>
        <v>0</v>
      </c>
      <c r="BP576" s="202"/>
      <c r="BQ576" s="202"/>
      <c r="BR576" s="203">
        <f t="shared" si="300"/>
        <v>0</v>
      </c>
      <c r="BS576" s="202"/>
      <c r="BT576" s="202"/>
      <c r="BU576" s="203">
        <f t="shared" si="301"/>
        <v>0</v>
      </c>
      <c r="BV576" s="202"/>
      <c r="BW576" s="202"/>
      <c r="BX576" s="203">
        <f t="shared" si="302"/>
        <v>0</v>
      </c>
      <c r="BY576" s="202"/>
      <c r="BZ576" s="202"/>
      <c r="CA576" s="203">
        <f t="shared" si="303"/>
        <v>0</v>
      </c>
      <c r="CB576" s="202"/>
      <c r="CC576" s="202"/>
      <c r="CD576" s="203">
        <f t="shared" si="304"/>
        <v>0</v>
      </c>
      <c r="CE576" s="202"/>
      <c r="CF576" s="202"/>
      <c r="CG576" s="203">
        <f t="shared" si="305"/>
        <v>0</v>
      </c>
      <c r="CH576" s="202"/>
      <c r="CI576" s="202"/>
      <c r="CJ576" s="203">
        <f t="shared" si="306"/>
        <v>0</v>
      </c>
    </row>
    <row r="577" spans="2:88" x14ac:dyDescent="0.25">
      <c r="B577" s="180"/>
      <c r="C577" s="180"/>
      <c r="D577" s="181"/>
      <c r="E577" s="38">
        <f t="shared" si="198"/>
        <v>45016</v>
      </c>
      <c r="F577" s="186"/>
      <c r="G577" s="203"/>
      <c r="H577" s="202"/>
      <c r="I577" s="202"/>
      <c r="J577" s="203">
        <f t="shared" si="280"/>
        <v>0</v>
      </c>
      <c r="K577" s="202"/>
      <c r="L577" s="202"/>
      <c r="M577" s="203">
        <f t="shared" si="281"/>
        <v>0</v>
      </c>
      <c r="N577" s="202"/>
      <c r="O577" s="202"/>
      <c r="P577" s="203">
        <f t="shared" si="282"/>
        <v>0</v>
      </c>
      <c r="Q577" s="202"/>
      <c r="R577" s="202"/>
      <c r="S577" s="203">
        <f t="shared" si="283"/>
        <v>0</v>
      </c>
      <c r="T577" s="202"/>
      <c r="U577" s="202"/>
      <c r="V577" s="203">
        <f t="shared" si="284"/>
        <v>0</v>
      </c>
      <c r="W577" s="202"/>
      <c r="X577" s="202"/>
      <c r="Y577" s="203">
        <f t="shared" si="285"/>
        <v>0</v>
      </c>
      <c r="Z577" s="202"/>
      <c r="AA577" s="202"/>
      <c r="AB577" s="203">
        <f t="shared" si="286"/>
        <v>0</v>
      </c>
      <c r="AC577" s="202"/>
      <c r="AD577" s="202"/>
      <c r="AE577" s="203">
        <f t="shared" si="287"/>
        <v>0</v>
      </c>
      <c r="AF577" s="202"/>
      <c r="AG577" s="202"/>
      <c r="AH577" s="203">
        <f t="shared" si="288"/>
        <v>0</v>
      </c>
      <c r="AI577" s="202"/>
      <c r="AJ577" s="202"/>
      <c r="AK577" s="203">
        <f t="shared" si="289"/>
        <v>0</v>
      </c>
      <c r="AL577" s="202"/>
      <c r="AM577" s="202"/>
      <c r="AN577" s="203">
        <f t="shared" si="290"/>
        <v>0</v>
      </c>
      <c r="AO577" s="202"/>
      <c r="AP577" s="202"/>
      <c r="AQ577" s="203">
        <f t="shared" si="291"/>
        <v>0</v>
      </c>
      <c r="AR577" s="202"/>
      <c r="AS577" s="202"/>
      <c r="AT577" s="203">
        <f t="shared" si="292"/>
        <v>0</v>
      </c>
      <c r="AU577" s="202"/>
      <c r="AV577" s="202"/>
      <c r="AW577" s="203">
        <f t="shared" si="293"/>
        <v>0</v>
      </c>
      <c r="AX577" s="202"/>
      <c r="AY577" s="202"/>
      <c r="AZ577" s="203">
        <f t="shared" si="294"/>
        <v>0</v>
      </c>
      <c r="BA577" s="202"/>
      <c r="BB577" s="202"/>
      <c r="BC577" s="203">
        <f t="shared" si="295"/>
        <v>0</v>
      </c>
      <c r="BD577" s="202"/>
      <c r="BE577" s="202"/>
      <c r="BF577" s="203">
        <f t="shared" si="296"/>
        <v>0</v>
      </c>
      <c r="BG577" s="202"/>
      <c r="BH577" s="202"/>
      <c r="BI577" s="203">
        <f t="shared" si="297"/>
        <v>0</v>
      </c>
      <c r="BJ577" s="202"/>
      <c r="BK577" s="202"/>
      <c r="BL577" s="203">
        <f t="shared" si="298"/>
        <v>0</v>
      </c>
      <c r="BM577" s="202"/>
      <c r="BN577" s="202"/>
      <c r="BO577" s="203">
        <f t="shared" si="299"/>
        <v>0</v>
      </c>
      <c r="BP577" s="202"/>
      <c r="BQ577" s="202"/>
      <c r="BR577" s="203">
        <f t="shared" si="300"/>
        <v>0</v>
      </c>
      <c r="BS577" s="202"/>
      <c r="BT577" s="202"/>
      <c r="BU577" s="203">
        <f t="shared" si="301"/>
        <v>0</v>
      </c>
      <c r="BV577" s="202"/>
      <c r="BW577" s="202"/>
      <c r="BX577" s="203">
        <f t="shared" si="302"/>
        <v>0</v>
      </c>
      <c r="BY577" s="202"/>
      <c r="BZ577" s="202"/>
      <c r="CA577" s="203">
        <f t="shared" si="303"/>
        <v>0</v>
      </c>
      <c r="CB577" s="202"/>
      <c r="CC577" s="202"/>
      <c r="CD577" s="203">
        <f t="shared" si="304"/>
        <v>0</v>
      </c>
      <c r="CE577" s="202"/>
      <c r="CF577" s="202"/>
      <c r="CG577" s="203">
        <f t="shared" si="305"/>
        <v>0</v>
      </c>
      <c r="CH577" s="202"/>
      <c r="CI577" s="202"/>
      <c r="CJ577" s="203">
        <f t="shared" si="306"/>
        <v>0</v>
      </c>
    </row>
    <row r="578" spans="2:88" x14ac:dyDescent="0.25">
      <c r="B578" s="180"/>
      <c r="C578" s="180"/>
      <c r="D578" s="181"/>
      <c r="E578" s="38">
        <f t="shared" si="198"/>
        <v>45016</v>
      </c>
      <c r="F578" s="186"/>
      <c r="G578" s="203"/>
      <c r="H578" s="202"/>
      <c r="I578" s="202"/>
      <c r="J578" s="203">
        <f t="shared" si="280"/>
        <v>0</v>
      </c>
      <c r="K578" s="202"/>
      <c r="L578" s="202"/>
      <c r="M578" s="203">
        <f t="shared" si="281"/>
        <v>0</v>
      </c>
      <c r="N578" s="202"/>
      <c r="O578" s="202"/>
      <c r="P578" s="203">
        <f t="shared" si="282"/>
        <v>0</v>
      </c>
      <c r="Q578" s="202"/>
      <c r="R578" s="202"/>
      <c r="S578" s="203">
        <f t="shared" si="283"/>
        <v>0</v>
      </c>
      <c r="T578" s="202"/>
      <c r="U578" s="202"/>
      <c r="V578" s="203">
        <f t="shared" si="284"/>
        <v>0</v>
      </c>
      <c r="W578" s="202"/>
      <c r="X578" s="202"/>
      <c r="Y578" s="203">
        <f t="shared" si="285"/>
        <v>0</v>
      </c>
      <c r="Z578" s="202"/>
      <c r="AA578" s="202"/>
      <c r="AB578" s="203">
        <f t="shared" si="286"/>
        <v>0</v>
      </c>
      <c r="AC578" s="202"/>
      <c r="AD578" s="202"/>
      <c r="AE578" s="203">
        <f t="shared" si="287"/>
        <v>0</v>
      </c>
      <c r="AF578" s="202"/>
      <c r="AG578" s="202"/>
      <c r="AH578" s="203">
        <f t="shared" si="288"/>
        <v>0</v>
      </c>
      <c r="AI578" s="202"/>
      <c r="AJ578" s="202"/>
      <c r="AK578" s="203">
        <f t="shared" si="289"/>
        <v>0</v>
      </c>
      <c r="AL578" s="202"/>
      <c r="AM578" s="202"/>
      <c r="AN578" s="203">
        <f t="shared" si="290"/>
        <v>0</v>
      </c>
      <c r="AO578" s="202"/>
      <c r="AP578" s="202"/>
      <c r="AQ578" s="203">
        <f t="shared" si="291"/>
        <v>0</v>
      </c>
      <c r="AR578" s="202"/>
      <c r="AS578" s="202"/>
      <c r="AT578" s="203">
        <f t="shared" si="292"/>
        <v>0</v>
      </c>
      <c r="AU578" s="202"/>
      <c r="AV578" s="202"/>
      <c r="AW578" s="203">
        <f t="shared" si="293"/>
        <v>0</v>
      </c>
      <c r="AX578" s="202"/>
      <c r="AY578" s="202"/>
      <c r="AZ578" s="203">
        <f t="shared" si="294"/>
        <v>0</v>
      </c>
      <c r="BA578" s="202"/>
      <c r="BB578" s="202"/>
      <c r="BC578" s="203">
        <f t="shared" si="295"/>
        <v>0</v>
      </c>
      <c r="BD578" s="202"/>
      <c r="BE578" s="202"/>
      <c r="BF578" s="203">
        <f t="shared" si="296"/>
        <v>0</v>
      </c>
      <c r="BG578" s="202"/>
      <c r="BH578" s="202"/>
      <c r="BI578" s="203">
        <f t="shared" si="297"/>
        <v>0</v>
      </c>
      <c r="BJ578" s="202"/>
      <c r="BK578" s="202"/>
      <c r="BL578" s="203">
        <f t="shared" si="298"/>
        <v>0</v>
      </c>
      <c r="BM578" s="202"/>
      <c r="BN578" s="202"/>
      <c r="BO578" s="203">
        <f t="shared" si="299"/>
        <v>0</v>
      </c>
      <c r="BP578" s="202"/>
      <c r="BQ578" s="202"/>
      <c r="BR578" s="203">
        <f t="shared" si="300"/>
        <v>0</v>
      </c>
      <c r="BS578" s="202"/>
      <c r="BT578" s="202"/>
      <c r="BU578" s="203">
        <f t="shared" si="301"/>
        <v>0</v>
      </c>
      <c r="BV578" s="202"/>
      <c r="BW578" s="202"/>
      <c r="BX578" s="203">
        <f t="shared" si="302"/>
        <v>0</v>
      </c>
      <c r="BY578" s="202"/>
      <c r="BZ578" s="202"/>
      <c r="CA578" s="203">
        <f t="shared" si="303"/>
        <v>0</v>
      </c>
      <c r="CB578" s="202"/>
      <c r="CC578" s="202"/>
      <c r="CD578" s="203">
        <f t="shared" si="304"/>
        <v>0</v>
      </c>
      <c r="CE578" s="202"/>
      <c r="CF578" s="202"/>
      <c r="CG578" s="203">
        <f t="shared" si="305"/>
        <v>0</v>
      </c>
      <c r="CH578" s="202"/>
      <c r="CI578" s="202"/>
      <c r="CJ578" s="203">
        <f t="shared" si="306"/>
        <v>0</v>
      </c>
    </row>
    <row r="579" spans="2:88" x14ac:dyDescent="0.25">
      <c r="B579" s="180"/>
      <c r="C579" s="180"/>
      <c r="D579" s="181"/>
      <c r="E579" s="38">
        <f t="shared" si="198"/>
        <v>45016</v>
      </c>
      <c r="F579" s="186"/>
      <c r="G579" s="203"/>
      <c r="H579" s="202"/>
      <c r="I579" s="202"/>
      <c r="J579" s="203">
        <f t="shared" si="280"/>
        <v>0</v>
      </c>
      <c r="K579" s="202"/>
      <c r="L579" s="202"/>
      <c r="M579" s="203">
        <f t="shared" si="281"/>
        <v>0</v>
      </c>
      <c r="N579" s="202"/>
      <c r="O579" s="202"/>
      <c r="P579" s="203">
        <f t="shared" si="282"/>
        <v>0</v>
      </c>
      <c r="Q579" s="202"/>
      <c r="R579" s="202"/>
      <c r="S579" s="203">
        <f t="shared" si="283"/>
        <v>0</v>
      </c>
      <c r="T579" s="202"/>
      <c r="U579" s="202"/>
      <c r="V579" s="203">
        <f t="shared" si="284"/>
        <v>0</v>
      </c>
      <c r="W579" s="202"/>
      <c r="X579" s="202"/>
      <c r="Y579" s="203">
        <f t="shared" si="285"/>
        <v>0</v>
      </c>
      <c r="Z579" s="202"/>
      <c r="AA579" s="202"/>
      <c r="AB579" s="203">
        <f t="shared" si="286"/>
        <v>0</v>
      </c>
      <c r="AC579" s="202"/>
      <c r="AD579" s="202"/>
      <c r="AE579" s="203">
        <f t="shared" si="287"/>
        <v>0</v>
      </c>
      <c r="AF579" s="202"/>
      <c r="AG579" s="202"/>
      <c r="AH579" s="203">
        <f t="shared" si="288"/>
        <v>0</v>
      </c>
      <c r="AI579" s="202"/>
      <c r="AJ579" s="202"/>
      <c r="AK579" s="203">
        <f t="shared" si="289"/>
        <v>0</v>
      </c>
      <c r="AL579" s="202"/>
      <c r="AM579" s="202"/>
      <c r="AN579" s="203">
        <f t="shared" si="290"/>
        <v>0</v>
      </c>
      <c r="AO579" s="202"/>
      <c r="AP579" s="202"/>
      <c r="AQ579" s="203">
        <f t="shared" si="291"/>
        <v>0</v>
      </c>
      <c r="AR579" s="202"/>
      <c r="AS579" s="202"/>
      <c r="AT579" s="203">
        <f t="shared" si="292"/>
        <v>0</v>
      </c>
      <c r="AU579" s="202"/>
      <c r="AV579" s="202"/>
      <c r="AW579" s="203">
        <f t="shared" si="293"/>
        <v>0</v>
      </c>
      <c r="AX579" s="202"/>
      <c r="AY579" s="202"/>
      <c r="AZ579" s="203">
        <f t="shared" si="294"/>
        <v>0</v>
      </c>
      <c r="BA579" s="202"/>
      <c r="BB579" s="202"/>
      <c r="BC579" s="203">
        <f t="shared" si="295"/>
        <v>0</v>
      </c>
      <c r="BD579" s="202"/>
      <c r="BE579" s="202"/>
      <c r="BF579" s="203">
        <f t="shared" si="296"/>
        <v>0</v>
      </c>
      <c r="BG579" s="202"/>
      <c r="BH579" s="202"/>
      <c r="BI579" s="203">
        <f t="shared" si="297"/>
        <v>0</v>
      </c>
      <c r="BJ579" s="202"/>
      <c r="BK579" s="202"/>
      <c r="BL579" s="203">
        <f t="shared" si="298"/>
        <v>0</v>
      </c>
      <c r="BM579" s="202"/>
      <c r="BN579" s="202"/>
      <c r="BO579" s="203">
        <f t="shared" si="299"/>
        <v>0</v>
      </c>
      <c r="BP579" s="202"/>
      <c r="BQ579" s="202"/>
      <c r="BR579" s="203">
        <f t="shared" si="300"/>
        <v>0</v>
      </c>
      <c r="BS579" s="202"/>
      <c r="BT579" s="202"/>
      <c r="BU579" s="203">
        <f t="shared" si="301"/>
        <v>0</v>
      </c>
      <c r="BV579" s="202"/>
      <c r="BW579" s="202"/>
      <c r="BX579" s="203">
        <f t="shared" si="302"/>
        <v>0</v>
      </c>
      <c r="BY579" s="202"/>
      <c r="BZ579" s="202"/>
      <c r="CA579" s="203">
        <f t="shared" si="303"/>
        <v>0</v>
      </c>
      <c r="CB579" s="202"/>
      <c r="CC579" s="202"/>
      <c r="CD579" s="203">
        <f t="shared" si="304"/>
        <v>0</v>
      </c>
      <c r="CE579" s="202"/>
      <c r="CF579" s="202"/>
      <c r="CG579" s="203">
        <f t="shared" si="305"/>
        <v>0</v>
      </c>
      <c r="CH579" s="202"/>
      <c r="CI579" s="202"/>
      <c r="CJ579" s="203">
        <f t="shared" si="306"/>
        <v>0</v>
      </c>
    </row>
    <row r="580" spans="2:88" x14ac:dyDescent="0.25">
      <c r="B580" s="180"/>
      <c r="C580" s="180"/>
      <c r="D580" s="181"/>
      <c r="E580" s="38">
        <f t="shared" si="198"/>
        <v>45016</v>
      </c>
      <c r="F580" s="186"/>
      <c r="G580" s="203"/>
      <c r="H580" s="202"/>
      <c r="I580" s="202"/>
      <c r="J580" s="203">
        <f t="shared" si="280"/>
        <v>0</v>
      </c>
      <c r="K580" s="202"/>
      <c r="L580" s="202"/>
      <c r="M580" s="203">
        <f t="shared" si="281"/>
        <v>0</v>
      </c>
      <c r="N580" s="202"/>
      <c r="O580" s="202"/>
      <c r="P580" s="203">
        <f t="shared" si="282"/>
        <v>0</v>
      </c>
      <c r="Q580" s="202"/>
      <c r="R580" s="202"/>
      <c r="S580" s="203">
        <f t="shared" si="283"/>
        <v>0</v>
      </c>
      <c r="T580" s="202"/>
      <c r="U580" s="202"/>
      <c r="V580" s="203">
        <f t="shared" si="284"/>
        <v>0</v>
      </c>
      <c r="W580" s="202"/>
      <c r="X580" s="202"/>
      <c r="Y580" s="203">
        <f t="shared" si="285"/>
        <v>0</v>
      </c>
      <c r="Z580" s="202"/>
      <c r="AA580" s="202"/>
      <c r="AB580" s="203">
        <f t="shared" si="286"/>
        <v>0</v>
      </c>
      <c r="AC580" s="202"/>
      <c r="AD580" s="202"/>
      <c r="AE580" s="203">
        <f t="shared" si="287"/>
        <v>0</v>
      </c>
      <c r="AF580" s="202"/>
      <c r="AG580" s="202"/>
      <c r="AH580" s="203">
        <f t="shared" si="288"/>
        <v>0</v>
      </c>
      <c r="AI580" s="202"/>
      <c r="AJ580" s="202"/>
      <c r="AK580" s="203">
        <f t="shared" si="289"/>
        <v>0</v>
      </c>
      <c r="AL580" s="202"/>
      <c r="AM580" s="202"/>
      <c r="AN580" s="203">
        <f t="shared" si="290"/>
        <v>0</v>
      </c>
      <c r="AO580" s="202"/>
      <c r="AP580" s="202"/>
      <c r="AQ580" s="203">
        <f t="shared" si="291"/>
        <v>0</v>
      </c>
      <c r="AR580" s="202"/>
      <c r="AS580" s="202"/>
      <c r="AT580" s="203">
        <f t="shared" si="292"/>
        <v>0</v>
      </c>
      <c r="AU580" s="202"/>
      <c r="AV580" s="202"/>
      <c r="AW580" s="203">
        <f t="shared" si="293"/>
        <v>0</v>
      </c>
      <c r="AX580" s="202"/>
      <c r="AY580" s="202"/>
      <c r="AZ580" s="203">
        <f t="shared" si="294"/>
        <v>0</v>
      </c>
      <c r="BA580" s="202"/>
      <c r="BB580" s="202"/>
      <c r="BC580" s="203">
        <f t="shared" si="295"/>
        <v>0</v>
      </c>
      <c r="BD580" s="202"/>
      <c r="BE580" s="202"/>
      <c r="BF580" s="203">
        <f t="shared" si="296"/>
        <v>0</v>
      </c>
      <c r="BG580" s="202"/>
      <c r="BH580" s="202"/>
      <c r="BI580" s="203">
        <f t="shared" si="297"/>
        <v>0</v>
      </c>
      <c r="BJ580" s="202"/>
      <c r="BK580" s="202"/>
      <c r="BL580" s="203">
        <f t="shared" si="298"/>
        <v>0</v>
      </c>
      <c r="BM580" s="202"/>
      <c r="BN580" s="202"/>
      <c r="BO580" s="203">
        <f t="shared" si="299"/>
        <v>0</v>
      </c>
      <c r="BP580" s="202"/>
      <c r="BQ580" s="202"/>
      <c r="BR580" s="203">
        <f t="shared" si="300"/>
        <v>0</v>
      </c>
      <c r="BS580" s="202"/>
      <c r="BT580" s="202"/>
      <c r="BU580" s="203">
        <f t="shared" si="301"/>
        <v>0</v>
      </c>
      <c r="BV580" s="202"/>
      <c r="BW580" s="202"/>
      <c r="BX580" s="203">
        <f t="shared" si="302"/>
        <v>0</v>
      </c>
      <c r="BY580" s="202"/>
      <c r="BZ580" s="202"/>
      <c r="CA580" s="203">
        <f t="shared" si="303"/>
        <v>0</v>
      </c>
      <c r="CB580" s="202"/>
      <c r="CC580" s="202"/>
      <c r="CD580" s="203">
        <f t="shared" si="304"/>
        <v>0</v>
      </c>
      <c r="CE580" s="202"/>
      <c r="CF580" s="202"/>
      <c r="CG580" s="203">
        <f t="shared" si="305"/>
        <v>0</v>
      </c>
      <c r="CH580" s="202"/>
      <c r="CI580" s="202"/>
      <c r="CJ580" s="203">
        <f t="shared" si="306"/>
        <v>0</v>
      </c>
    </row>
    <row r="581" spans="2:88" x14ac:dyDescent="0.25">
      <c r="B581" s="180"/>
      <c r="C581" s="180"/>
      <c r="D581" s="181"/>
      <c r="E581" s="38">
        <f t="shared" si="198"/>
        <v>45016</v>
      </c>
      <c r="F581" s="186"/>
      <c r="G581" s="203"/>
      <c r="H581" s="202"/>
      <c r="I581" s="202"/>
      <c r="J581" s="203">
        <f t="shared" si="280"/>
        <v>0</v>
      </c>
      <c r="K581" s="202"/>
      <c r="L581" s="202"/>
      <c r="M581" s="203">
        <f t="shared" si="281"/>
        <v>0</v>
      </c>
      <c r="N581" s="202"/>
      <c r="O581" s="202"/>
      <c r="P581" s="203">
        <f t="shared" si="282"/>
        <v>0</v>
      </c>
      <c r="Q581" s="202"/>
      <c r="R581" s="202"/>
      <c r="S581" s="203">
        <f t="shared" si="283"/>
        <v>0</v>
      </c>
      <c r="T581" s="202"/>
      <c r="U581" s="202"/>
      <c r="V581" s="203">
        <f t="shared" si="284"/>
        <v>0</v>
      </c>
      <c r="W581" s="202"/>
      <c r="X581" s="202"/>
      <c r="Y581" s="203">
        <f t="shared" si="285"/>
        <v>0</v>
      </c>
      <c r="Z581" s="202"/>
      <c r="AA581" s="202"/>
      <c r="AB581" s="203">
        <f t="shared" si="286"/>
        <v>0</v>
      </c>
      <c r="AC581" s="202"/>
      <c r="AD581" s="202"/>
      <c r="AE581" s="203">
        <f t="shared" si="287"/>
        <v>0</v>
      </c>
      <c r="AF581" s="202"/>
      <c r="AG581" s="202"/>
      <c r="AH581" s="203">
        <f t="shared" si="288"/>
        <v>0</v>
      </c>
      <c r="AI581" s="202"/>
      <c r="AJ581" s="202"/>
      <c r="AK581" s="203">
        <f t="shared" si="289"/>
        <v>0</v>
      </c>
      <c r="AL581" s="202"/>
      <c r="AM581" s="202"/>
      <c r="AN581" s="203">
        <f t="shared" si="290"/>
        <v>0</v>
      </c>
      <c r="AO581" s="202"/>
      <c r="AP581" s="202"/>
      <c r="AQ581" s="203">
        <f t="shared" si="291"/>
        <v>0</v>
      </c>
      <c r="AR581" s="202"/>
      <c r="AS581" s="202"/>
      <c r="AT581" s="203">
        <f t="shared" si="292"/>
        <v>0</v>
      </c>
      <c r="AU581" s="202"/>
      <c r="AV581" s="202"/>
      <c r="AW581" s="203">
        <f t="shared" si="293"/>
        <v>0</v>
      </c>
      <c r="AX581" s="202"/>
      <c r="AY581" s="202"/>
      <c r="AZ581" s="203">
        <f t="shared" si="294"/>
        <v>0</v>
      </c>
      <c r="BA581" s="202"/>
      <c r="BB581" s="202"/>
      <c r="BC581" s="203">
        <f t="shared" si="295"/>
        <v>0</v>
      </c>
      <c r="BD581" s="202"/>
      <c r="BE581" s="202"/>
      <c r="BF581" s="203">
        <f t="shared" si="296"/>
        <v>0</v>
      </c>
      <c r="BG581" s="202"/>
      <c r="BH581" s="202"/>
      <c r="BI581" s="203">
        <f t="shared" si="297"/>
        <v>0</v>
      </c>
      <c r="BJ581" s="202"/>
      <c r="BK581" s="202"/>
      <c r="BL581" s="203">
        <f t="shared" si="298"/>
        <v>0</v>
      </c>
      <c r="BM581" s="202"/>
      <c r="BN581" s="202"/>
      <c r="BO581" s="203">
        <f t="shared" si="299"/>
        <v>0</v>
      </c>
      <c r="BP581" s="202"/>
      <c r="BQ581" s="202"/>
      <c r="BR581" s="203">
        <f t="shared" si="300"/>
        <v>0</v>
      </c>
      <c r="BS581" s="202"/>
      <c r="BT581" s="202"/>
      <c r="BU581" s="203">
        <f t="shared" si="301"/>
        <v>0</v>
      </c>
      <c r="BV581" s="202"/>
      <c r="BW581" s="202"/>
      <c r="BX581" s="203">
        <f t="shared" si="302"/>
        <v>0</v>
      </c>
      <c r="BY581" s="202"/>
      <c r="BZ581" s="202"/>
      <c r="CA581" s="203">
        <f t="shared" si="303"/>
        <v>0</v>
      </c>
      <c r="CB581" s="202"/>
      <c r="CC581" s="202"/>
      <c r="CD581" s="203">
        <f t="shared" si="304"/>
        <v>0</v>
      </c>
      <c r="CE581" s="202"/>
      <c r="CF581" s="202"/>
      <c r="CG581" s="203">
        <f t="shared" si="305"/>
        <v>0</v>
      </c>
      <c r="CH581" s="202"/>
      <c r="CI581" s="202"/>
      <c r="CJ581" s="203">
        <f t="shared" si="306"/>
        <v>0</v>
      </c>
    </row>
    <row r="582" spans="2:88" x14ac:dyDescent="0.25">
      <c r="B582" s="180"/>
      <c r="C582" s="180"/>
      <c r="D582" s="181"/>
      <c r="E582" s="38">
        <f t="shared" si="198"/>
        <v>45016</v>
      </c>
      <c r="F582" s="186"/>
      <c r="G582" s="203"/>
      <c r="H582" s="202"/>
      <c r="I582" s="202"/>
      <c r="J582" s="203">
        <f t="shared" si="280"/>
        <v>0</v>
      </c>
      <c r="K582" s="202"/>
      <c r="L582" s="202"/>
      <c r="M582" s="203">
        <f t="shared" si="281"/>
        <v>0</v>
      </c>
      <c r="N582" s="202"/>
      <c r="O582" s="202"/>
      <c r="P582" s="203">
        <f t="shared" si="282"/>
        <v>0</v>
      </c>
      <c r="Q582" s="202"/>
      <c r="R582" s="202"/>
      <c r="S582" s="203">
        <f t="shared" si="283"/>
        <v>0</v>
      </c>
      <c r="T582" s="202"/>
      <c r="U582" s="202"/>
      <c r="V582" s="203">
        <f t="shared" si="284"/>
        <v>0</v>
      </c>
      <c r="W582" s="202"/>
      <c r="X582" s="202"/>
      <c r="Y582" s="203">
        <f t="shared" si="285"/>
        <v>0</v>
      </c>
      <c r="Z582" s="202"/>
      <c r="AA582" s="202"/>
      <c r="AB582" s="203">
        <f t="shared" si="286"/>
        <v>0</v>
      </c>
      <c r="AC582" s="202"/>
      <c r="AD582" s="202"/>
      <c r="AE582" s="203">
        <f t="shared" si="287"/>
        <v>0</v>
      </c>
      <c r="AF582" s="202"/>
      <c r="AG582" s="202"/>
      <c r="AH582" s="203">
        <f t="shared" si="288"/>
        <v>0</v>
      </c>
      <c r="AI582" s="202"/>
      <c r="AJ582" s="202"/>
      <c r="AK582" s="203">
        <f t="shared" si="289"/>
        <v>0</v>
      </c>
      <c r="AL582" s="202"/>
      <c r="AM582" s="202"/>
      <c r="AN582" s="203">
        <f t="shared" si="290"/>
        <v>0</v>
      </c>
      <c r="AO582" s="202"/>
      <c r="AP582" s="202"/>
      <c r="AQ582" s="203">
        <f t="shared" si="291"/>
        <v>0</v>
      </c>
      <c r="AR582" s="202"/>
      <c r="AS582" s="202"/>
      <c r="AT582" s="203">
        <f t="shared" si="292"/>
        <v>0</v>
      </c>
      <c r="AU582" s="202"/>
      <c r="AV582" s="202"/>
      <c r="AW582" s="203">
        <f t="shared" si="293"/>
        <v>0</v>
      </c>
      <c r="AX582" s="202"/>
      <c r="AY582" s="202"/>
      <c r="AZ582" s="203">
        <f t="shared" si="294"/>
        <v>0</v>
      </c>
      <c r="BA582" s="202"/>
      <c r="BB582" s="202"/>
      <c r="BC582" s="203">
        <f t="shared" si="295"/>
        <v>0</v>
      </c>
      <c r="BD582" s="202"/>
      <c r="BE582" s="202"/>
      <c r="BF582" s="203">
        <f t="shared" si="296"/>
        <v>0</v>
      </c>
      <c r="BG582" s="202"/>
      <c r="BH582" s="202"/>
      <c r="BI582" s="203">
        <f t="shared" si="297"/>
        <v>0</v>
      </c>
      <c r="BJ582" s="202"/>
      <c r="BK582" s="202"/>
      <c r="BL582" s="203">
        <f t="shared" si="298"/>
        <v>0</v>
      </c>
      <c r="BM582" s="202"/>
      <c r="BN582" s="202"/>
      <c r="BO582" s="203">
        <f t="shared" si="299"/>
        <v>0</v>
      </c>
      <c r="BP582" s="202"/>
      <c r="BQ582" s="202"/>
      <c r="BR582" s="203">
        <f t="shared" si="300"/>
        <v>0</v>
      </c>
      <c r="BS582" s="202"/>
      <c r="BT582" s="202"/>
      <c r="BU582" s="203">
        <f t="shared" si="301"/>
        <v>0</v>
      </c>
      <c r="BV582" s="202"/>
      <c r="BW582" s="202"/>
      <c r="BX582" s="203">
        <f t="shared" si="302"/>
        <v>0</v>
      </c>
      <c r="BY582" s="202"/>
      <c r="BZ582" s="202"/>
      <c r="CA582" s="203">
        <f t="shared" si="303"/>
        <v>0</v>
      </c>
      <c r="CB582" s="202"/>
      <c r="CC582" s="202"/>
      <c r="CD582" s="203">
        <f t="shared" si="304"/>
        <v>0</v>
      </c>
      <c r="CE582" s="202"/>
      <c r="CF582" s="202"/>
      <c r="CG582" s="203">
        <f t="shared" si="305"/>
        <v>0</v>
      </c>
      <c r="CH582" s="202"/>
      <c r="CI582" s="202"/>
      <c r="CJ582" s="203">
        <f t="shared" si="306"/>
        <v>0</v>
      </c>
    </row>
    <row r="583" spans="2:88" x14ac:dyDescent="0.25">
      <c r="B583" s="180"/>
      <c r="C583" s="180"/>
      <c r="D583" s="181"/>
      <c r="E583" s="38">
        <f t="shared" si="198"/>
        <v>45016</v>
      </c>
      <c r="F583" s="186"/>
      <c r="G583" s="203"/>
      <c r="H583" s="202"/>
      <c r="I583" s="202"/>
      <c r="J583" s="203">
        <f t="shared" si="280"/>
        <v>0</v>
      </c>
      <c r="K583" s="202"/>
      <c r="L583" s="202"/>
      <c r="M583" s="203">
        <f t="shared" si="281"/>
        <v>0</v>
      </c>
      <c r="N583" s="202"/>
      <c r="O583" s="202"/>
      <c r="P583" s="203">
        <f t="shared" si="282"/>
        <v>0</v>
      </c>
      <c r="Q583" s="202"/>
      <c r="R583" s="202"/>
      <c r="S583" s="203">
        <f t="shared" si="283"/>
        <v>0</v>
      </c>
      <c r="T583" s="202"/>
      <c r="U583" s="202"/>
      <c r="V583" s="203">
        <f t="shared" si="284"/>
        <v>0</v>
      </c>
      <c r="W583" s="202"/>
      <c r="X583" s="202"/>
      <c r="Y583" s="203">
        <f t="shared" si="285"/>
        <v>0</v>
      </c>
      <c r="Z583" s="202"/>
      <c r="AA583" s="202"/>
      <c r="AB583" s="203">
        <f t="shared" si="286"/>
        <v>0</v>
      </c>
      <c r="AC583" s="202"/>
      <c r="AD583" s="202"/>
      <c r="AE583" s="203">
        <f t="shared" si="287"/>
        <v>0</v>
      </c>
      <c r="AF583" s="202"/>
      <c r="AG583" s="202"/>
      <c r="AH583" s="203">
        <f t="shared" si="288"/>
        <v>0</v>
      </c>
      <c r="AI583" s="202"/>
      <c r="AJ583" s="202"/>
      <c r="AK583" s="203">
        <f t="shared" si="289"/>
        <v>0</v>
      </c>
      <c r="AL583" s="202"/>
      <c r="AM583" s="202"/>
      <c r="AN583" s="203">
        <f t="shared" si="290"/>
        <v>0</v>
      </c>
      <c r="AO583" s="202"/>
      <c r="AP583" s="202"/>
      <c r="AQ583" s="203">
        <f t="shared" si="291"/>
        <v>0</v>
      </c>
      <c r="AR583" s="202"/>
      <c r="AS583" s="202"/>
      <c r="AT583" s="203">
        <f t="shared" si="292"/>
        <v>0</v>
      </c>
      <c r="AU583" s="202"/>
      <c r="AV583" s="202"/>
      <c r="AW583" s="203">
        <f t="shared" si="293"/>
        <v>0</v>
      </c>
      <c r="AX583" s="202"/>
      <c r="AY583" s="202"/>
      <c r="AZ583" s="203">
        <f t="shared" si="294"/>
        <v>0</v>
      </c>
      <c r="BA583" s="202"/>
      <c r="BB583" s="202"/>
      <c r="BC583" s="203">
        <f t="shared" si="295"/>
        <v>0</v>
      </c>
      <c r="BD583" s="202"/>
      <c r="BE583" s="202"/>
      <c r="BF583" s="203">
        <f t="shared" si="296"/>
        <v>0</v>
      </c>
      <c r="BG583" s="202"/>
      <c r="BH583" s="202"/>
      <c r="BI583" s="203">
        <f t="shared" si="297"/>
        <v>0</v>
      </c>
      <c r="BJ583" s="202"/>
      <c r="BK583" s="202"/>
      <c r="BL583" s="203">
        <f t="shared" si="298"/>
        <v>0</v>
      </c>
      <c r="BM583" s="202"/>
      <c r="BN583" s="202"/>
      <c r="BO583" s="203">
        <f t="shared" si="299"/>
        <v>0</v>
      </c>
      <c r="BP583" s="202"/>
      <c r="BQ583" s="202"/>
      <c r="BR583" s="203">
        <f t="shared" si="300"/>
        <v>0</v>
      </c>
      <c r="BS583" s="202"/>
      <c r="BT583" s="202"/>
      <c r="BU583" s="203">
        <f t="shared" si="301"/>
        <v>0</v>
      </c>
      <c r="BV583" s="202"/>
      <c r="BW583" s="202"/>
      <c r="BX583" s="203">
        <f t="shared" si="302"/>
        <v>0</v>
      </c>
      <c r="BY583" s="202"/>
      <c r="BZ583" s="202"/>
      <c r="CA583" s="203">
        <f t="shared" si="303"/>
        <v>0</v>
      </c>
      <c r="CB583" s="202"/>
      <c r="CC583" s="202"/>
      <c r="CD583" s="203">
        <f t="shared" si="304"/>
        <v>0</v>
      </c>
      <c r="CE583" s="202"/>
      <c r="CF583" s="202"/>
      <c r="CG583" s="203">
        <f t="shared" si="305"/>
        <v>0</v>
      </c>
      <c r="CH583" s="202"/>
      <c r="CI583" s="202"/>
      <c r="CJ583" s="203">
        <f t="shared" si="306"/>
        <v>0</v>
      </c>
    </row>
    <row r="584" spans="2:88" x14ac:dyDescent="0.25">
      <c r="B584" s="180"/>
      <c r="C584" s="180"/>
      <c r="D584" s="181"/>
      <c r="E584" s="38">
        <f t="shared" si="198"/>
        <v>45016</v>
      </c>
      <c r="F584" s="186"/>
      <c r="G584" s="203"/>
      <c r="H584" s="202"/>
      <c r="I584" s="202"/>
      <c r="J584" s="203">
        <f t="shared" si="280"/>
        <v>0</v>
      </c>
      <c r="K584" s="202"/>
      <c r="L584" s="202"/>
      <c r="M584" s="203">
        <f t="shared" si="281"/>
        <v>0</v>
      </c>
      <c r="N584" s="202"/>
      <c r="O584" s="202"/>
      <c r="P584" s="203">
        <f t="shared" si="282"/>
        <v>0</v>
      </c>
      <c r="Q584" s="202"/>
      <c r="R584" s="202"/>
      <c r="S584" s="203">
        <f t="shared" si="283"/>
        <v>0</v>
      </c>
      <c r="T584" s="202"/>
      <c r="U584" s="202"/>
      <c r="V584" s="203">
        <f t="shared" si="284"/>
        <v>0</v>
      </c>
      <c r="W584" s="202"/>
      <c r="X584" s="202"/>
      <c r="Y584" s="203">
        <f t="shared" si="285"/>
        <v>0</v>
      </c>
      <c r="Z584" s="202"/>
      <c r="AA584" s="202"/>
      <c r="AB584" s="203">
        <f t="shared" si="286"/>
        <v>0</v>
      </c>
      <c r="AC584" s="202"/>
      <c r="AD584" s="202"/>
      <c r="AE584" s="203">
        <f t="shared" si="287"/>
        <v>0</v>
      </c>
      <c r="AF584" s="202"/>
      <c r="AG584" s="202"/>
      <c r="AH584" s="203">
        <f t="shared" si="288"/>
        <v>0</v>
      </c>
      <c r="AI584" s="202"/>
      <c r="AJ584" s="202"/>
      <c r="AK584" s="203">
        <f t="shared" si="289"/>
        <v>0</v>
      </c>
      <c r="AL584" s="202"/>
      <c r="AM584" s="202"/>
      <c r="AN584" s="203">
        <f t="shared" si="290"/>
        <v>0</v>
      </c>
      <c r="AO584" s="202"/>
      <c r="AP584" s="202"/>
      <c r="AQ584" s="203">
        <f t="shared" si="291"/>
        <v>0</v>
      </c>
      <c r="AR584" s="202"/>
      <c r="AS584" s="202"/>
      <c r="AT584" s="203">
        <f t="shared" si="292"/>
        <v>0</v>
      </c>
      <c r="AU584" s="202"/>
      <c r="AV584" s="202"/>
      <c r="AW584" s="203">
        <f t="shared" si="293"/>
        <v>0</v>
      </c>
      <c r="AX584" s="202"/>
      <c r="AY584" s="202"/>
      <c r="AZ584" s="203">
        <f t="shared" si="294"/>
        <v>0</v>
      </c>
      <c r="BA584" s="202"/>
      <c r="BB584" s="202"/>
      <c r="BC584" s="203">
        <f t="shared" si="295"/>
        <v>0</v>
      </c>
      <c r="BD584" s="202"/>
      <c r="BE584" s="202"/>
      <c r="BF584" s="203">
        <f t="shared" si="296"/>
        <v>0</v>
      </c>
      <c r="BG584" s="202"/>
      <c r="BH584" s="202"/>
      <c r="BI584" s="203">
        <f t="shared" si="297"/>
        <v>0</v>
      </c>
      <c r="BJ584" s="202"/>
      <c r="BK584" s="202"/>
      <c r="BL584" s="203">
        <f t="shared" si="298"/>
        <v>0</v>
      </c>
      <c r="BM584" s="202"/>
      <c r="BN584" s="202"/>
      <c r="BO584" s="203">
        <f t="shared" si="299"/>
        <v>0</v>
      </c>
      <c r="BP584" s="202"/>
      <c r="BQ584" s="202"/>
      <c r="BR584" s="203">
        <f t="shared" si="300"/>
        <v>0</v>
      </c>
      <c r="BS584" s="202"/>
      <c r="BT584" s="202"/>
      <c r="BU584" s="203">
        <f t="shared" si="301"/>
        <v>0</v>
      </c>
      <c r="BV584" s="202"/>
      <c r="BW584" s="202"/>
      <c r="BX584" s="203">
        <f t="shared" si="302"/>
        <v>0</v>
      </c>
      <c r="BY584" s="202"/>
      <c r="BZ584" s="202"/>
      <c r="CA584" s="203">
        <f t="shared" si="303"/>
        <v>0</v>
      </c>
      <c r="CB584" s="202"/>
      <c r="CC584" s="202"/>
      <c r="CD584" s="203">
        <f t="shared" si="304"/>
        <v>0</v>
      </c>
      <c r="CE584" s="202"/>
      <c r="CF584" s="202"/>
      <c r="CG584" s="203">
        <f t="shared" si="305"/>
        <v>0</v>
      </c>
      <c r="CH584" s="202"/>
      <c r="CI584" s="202"/>
      <c r="CJ584" s="203">
        <f t="shared" si="306"/>
        <v>0</v>
      </c>
    </row>
    <row r="585" spans="2:88" x14ac:dyDescent="0.25">
      <c r="B585" s="180"/>
      <c r="C585" s="180"/>
      <c r="D585" s="181"/>
      <c r="E585" s="38">
        <f t="shared" si="198"/>
        <v>45016</v>
      </c>
      <c r="F585" s="186"/>
      <c r="G585" s="203"/>
      <c r="H585" s="202"/>
      <c r="I585" s="202"/>
      <c r="J585" s="203">
        <f t="shared" si="280"/>
        <v>0</v>
      </c>
      <c r="K585" s="202"/>
      <c r="L585" s="202"/>
      <c r="M585" s="203">
        <f t="shared" si="281"/>
        <v>0</v>
      </c>
      <c r="N585" s="202"/>
      <c r="O585" s="202"/>
      <c r="P585" s="203">
        <f t="shared" si="282"/>
        <v>0</v>
      </c>
      <c r="Q585" s="202"/>
      <c r="R585" s="202"/>
      <c r="S585" s="203">
        <f t="shared" si="283"/>
        <v>0</v>
      </c>
      <c r="T585" s="202"/>
      <c r="U585" s="202"/>
      <c r="V585" s="203">
        <f t="shared" si="284"/>
        <v>0</v>
      </c>
      <c r="W585" s="202"/>
      <c r="X585" s="202"/>
      <c r="Y585" s="203">
        <f t="shared" si="285"/>
        <v>0</v>
      </c>
      <c r="Z585" s="202"/>
      <c r="AA585" s="202"/>
      <c r="AB585" s="203">
        <f t="shared" si="286"/>
        <v>0</v>
      </c>
      <c r="AC585" s="202"/>
      <c r="AD585" s="202"/>
      <c r="AE585" s="203">
        <f t="shared" si="287"/>
        <v>0</v>
      </c>
      <c r="AF585" s="202"/>
      <c r="AG585" s="202"/>
      <c r="AH585" s="203">
        <f t="shared" si="288"/>
        <v>0</v>
      </c>
      <c r="AI585" s="202"/>
      <c r="AJ585" s="202"/>
      <c r="AK585" s="203">
        <f t="shared" si="289"/>
        <v>0</v>
      </c>
      <c r="AL585" s="202"/>
      <c r="AM585" s="202"/>
      <c r="AN585" s="203">
        <f t="shared" si="290"/>
        <v>0</v>
      </c>
      <c r="AO585" s="202"/>
      <c r="AP585" s="202"/>
      <c r="AQ585" s="203">
        <f t="shared" si="291"/>
        <v>0</v>
      </c>
      <c r="AR585" s="202"/>
      <c r="AS585" s="202"/>
      <c r="AT585" s="203">
        <f t="shared" si="292"/>
        <v>0</v>
      </c>
      <c r="AU585" s="202"/>
      <c r="AV585" s="202"/>
      <c r="AW585" s="203">
        <f t="shared" si="293"/>
        <v>0</v>
      </c>
      <c r="AX585" s="202"/>
      <c r="AY585" s="202"/>
      <c r="AZ585" s="203">
        <f t="shared" si="294"/>
        <v>0</v>
      </c>
      <c r="BA585" s="202"/>
      <c r="BB585" s="202"/>
      <c r="BC585" s="203">
        <f t="shared" si="295"/>
        <v>0</v>
      </c>
      <c r="BD585" s="202"/>
      <c r="BE585" s="202"/>
      <c r="BF585" s="203">
        <f t="shared" si="296"/>
        <v>0</v>
      </c>
      <c r="BG585" s="202"/>
      <c r="BH585" s="202"/>
      <c r="BI585" s="203">
        <f t="shared" si="297"/>
        <v>0</v>
      </c>
      <c r="BJ585" s="202"/>
      <c r="BK585" s="202"/>
      <c r="BL585" s="203">
        <f t="shared" si="298"/>
        <v>0</v>
      </c>
      <c r="BM585" s="202"/>
      <c r="BN585" s="202"/>
      <c r="BO585" s="203">
        <f t="shared" si="299"/>
        <v>0</v>
      </c>
      <c r="BP585" s="202"/>
      <c r="BQ585" s="202"/>
      <c r="BR585" s="203">
        <f t="shared" si="300"/>
        <v>0</v>
      </c>
      <c r="BS585" s="202"/>
      <c r="BT585" s="202"/>
      <c r="BU585" s="203">
        <f t="shared" si="301"/>
        <v>0</v>
      </c>
      <c r="BV585" s="202"/>
      <c r="BW585" s="202"/>
      <c r="BX585" s="203">
        <f t="shared" si="302"/>
        <v>0</v>
      </c>
      <c r="BY585" s="202"/>
      <c r="BZ585" s="202"/>
      <c r="CA585" s="203">
        <f t="shared" si="303"/>
        <v>0</v>
      </c>
      <c r="CB585" s="202"/>
      <c r="CC585" s="202"/>
      <c r="CD585" s="203">
        <f t="shared" si="304"/>
        <v>0</v>
      </c>
      <c r="CE585" s="202"/>
      <c r="CF585" s="202"/>
      <c r="CG585" s="203">
        <f t="shared" si="305"/>
        <v>0</v>
      </c>
      <c r="CH585" s="202"/>
      <c r="CI585" s="202"/>
      <c r="CJ585" s="203">
        <f t="shared" si="306"/>
        <v>0</v>
      </c>
    </row>
    <row r="586" spans="2:88" x14ac:dyDescent="0.25">
      <c r="B586" s="180"/>
      <c r="C586" s="180"/>
      <c r="D586" s="181"/>
      <c r="E586" s="38">
        <f t="shared" si="198"/>
        <v>45016</v>
      </c>
      <c r="F586" s="186"/>
      <c r="G586" s="203"/>
      <c r="H586" s="202"/>
      <c r="I586" s="202"/>
      <c r="J586" s="203">
        <f t="shared" si="280"/>
        <v>0</v>
      </c>
      <c r="K586" s="202"/>
      <c r="L586" s="202"/>
      <c r="M586" s="203">
        <f t="shared" si="281"/>
        <v>0</v>
      </c>
      <c r="N586" s="202"/>
      <c r="O586" s="202"/>
      <c r="P586" s="203">
        <f t="shared" si="282"/>
        <v>0</v>
      </c>
      <c r="Q586" s="202"/>
      <c r="R586" s="202"/>
      <c r="S586" s="203">
        <f t="shared" si="283"/>
        <v>0</v>
      </c>
      <c r="T586" s="202"/>
      <c r="U586" s="202"/>
      <c r="V586" s="203">
        <f t="shared" si="284"/>
        <v>0</v>
      </c>
      <c r="W586" s="202"/>
      <c r="X586" s="202"/>
      <c r="Y586" s="203">
        <f t="shared" si="285"/>
        <v>0</v>
      </c>
      <c r="Z586" s="202"/>
      <c r="AA586" s="202"/>
      <c r="AB586" s="203">
        <f t="shared" si="286"/>
        <v>0</v>
      </c>
      <c r="AC586" s="202"/>
      <c r="AD586" s="202"/>
      <c r="AE586" s="203">
        <f t="shared" si="287"/>
        <v>0</v>
      </c>
      <c r="AF586" s="202"/>
      <c r="AG586" s="202"/>
      <c r="AH586" s="203">
        <f t="shared" si="288"/>
        <v>0</v>
      </c>
      <c r="AI586" s="202"/>
      <c r="AJ586" s="202"/>
      <c r="AK586" s="203">
        <f t="shared" si="289"/>
        <v>0</v>
      </c>
      <c r="AL586" s="202"/>
      <c r="AM586" s="202"/>
      <c r="AN586" s="203">
        <f t="shared" si="290"/>
        <v>0</v>
      </c>
      <c r="AO586" s="202"/>
      <c r="AP586" s="202"/>
      <c r="AQ586" s="203">
        <f t="shared" si="291"/>
        <v>0</v>
      </c>
      <c r="AR586" s="202"/>
      <c r="AS586" s="202"/>
      <c r="AT586" s="203">
        <f t="shared" si="292"/>
        <v>0</v>
      </c>
      <c r="AU586" s="202"/>
      <c r="AV586" s="202"/>
      <c r="AW586" s="203">
        <f t="shared" si="293"/>
        <v>0</v>
      </c>
      <c r="AX586" s="202"/>
      <c r="AY586" s="202"/>
      <c r="AZ586" s="203">
        <f t="shared" si="294"/>
        <v>0</v>
      </c>
      <c r="BA586" s="202"/>
      <c r="BB586" s="202"/>
      <c r="BC586" s="203">
        <f t="shared" si="295"/>
        <v>0</v>
      </c>
      <c r="BD586" s="202"/>
      <c r="BE586" s="202"/>
      <c r="BF586" s="203">
        <f t="shared" si="296"/>
        <v>0</v>
      </c>
      <c r="BG586" s="202"/>
      <c r="BH586" s="202"/>
      <c r="BI586" s="203">
        <f t="shared" si="297"/>
        <v>0</v>
      </c>
      <c r="BJ586" s="202"/>
      <c r="BK586" s="202"/>
      <c r="BL586" s="203">
        <f t="shared" si="298"/>
        <v>0</v>
      </c>
      <c r="BM586" s="202"/>
      <c r="BN586" s="202"/>
      <c r="BO586" s="203">
        <f t="shared" si="299"/>
        <v>0</v>
      </c>
      <c r="BP586" s="202"/>
      <c r="BQ586" s="202"/>
      <c r="BR586" s="203">
        <f t="shared" si="300"/>
        <v>0</v>
      </c>
      <c r="BS586" s="202"/>
      <c r="BT586" s="202"/>
      <c r="BU586" s="203">
        <f t="shared" si="301"/>
        <v>0</v>
      </c>
      <c r="BV586" s="202"/>
      <c r="BW586" s="202"/>
      <c r="BX586" s="203">
        <f t="shared" si="302"/>
        <v>0</v>
      </c>
      <c r="BY586" s="202"/>
      <c r="BZ586" s="202"/>
      <c r="CA586" s="203">
        <f t="shared" si="303"/>
        <v>0</v>
      </c>
      <c r="CB586" s="202"/>
      <c r="CC586" s="202"/>
      <c r="CD586" s="203">
        <f t="shared" si="304"/>
        <v>0</v>
      </c>
      <c r="CE586" s="202"/>
      <c r="CF586" s="202"/>
      <c r="CG586" s="203">
        <f t="shared" si="305"/>
        <v>0</v>
      </c>
      <c r="CH586" s="202"/>
      <c r="CI586" s="202"/>
      <c r="CJ586" s="203">
        <f t="shared" si="306"/>
        <v>0</v>
      </c>
    </row>
    <row r="587" spans="2:88" x14ac:dyDescent="0.25">
      <c r="B587" s="180"/>
      <c r="C587" s="180"/>
      <c r="D587" s="181"/>
      <c r="E587" s="38">
        <f t="shared" si="198"/>
        <v>45016</v>
      </c>
      <c r="F587" s="186"/>
      <c r="G587" s="203"/>
      <c r="H587" s="202"/>
      <c r="I587" s="202"/>
      <c r="J587" s="203">
        <f t="shared" si="280"/>
        <v>0</v>
      </c>
      <c r="K587" s="202"/>
      <c r="L587" s="202"/>
      <c r="M587" s="203">
        <f t="shared" si="281"/>
        <v>0</v>
      </c>
      <c r="N587" s="202"/>
      <c r="O587" s="202"/>
      <c r="P587" s="203">
        <f t="shared" si="282"/>
        <v>0</v>
      </c>
      <c r="Q587" s="202"/>
      <c r="R587" s="202"/>
      <c r="S587" s="203">
        <f t="shared" si="283"/>
        <v>0</v>
      </c>
      <c r="T587" s="202"/>
      <c r="U587" s="202"/>
      <c r="V587" s="203">
        <f t="shared" si="284"/>
        <v>0</v>
      </c>
      <c r="W587" s="202"/>
      <c r="X587" s="202"/>
      <c r="Y587" s="203">
        <f t="shared" si="285"/>
        <v>0</v>
      </c>
      <c r="Z587" s="202"/>
      <c r="AA587" s="202"/>
      <c r="AB587" s="203">
        <f t="shared" si="286"/>
        <v>0</v>
      </c>
      <c r="AC587" s="202"/>
      <c r="AD587" s="202"/>
      <c r="AE587" s="203">
        <f t="shared" si="287"/>
        <v>0</v>
      </c>
      <c r="AF587" s="202"/>
      <c r="AG587" s="202"/>
      <c r="AH587" s="203">
        <f t="shared" si="288"/>
        <v>0</v>
      </c>
      <c r="AI587" s="202"/>
      <c r="AJ587" s="202"/>
      <c r="AK587" s="203">
        <f t="shared" si="289"/>
        <v>0</v>
      </c>
      <c r="AL587" s="202"/>
      <c r="AM587" s="202"/>
      <c r="AN587" s="203">
        <f t="shared" si="290"/>
        <v>0</v>
      </c>
      <c r="AO587" s="202"/>
      <c r="AP587" s="202"/>
      <c r="AQ587" s="203">
        <f t="shared" si="291"/>
        <v>0</v>
      </c>
      <c r="AR587" s="202"/>
      <c r="AS587" s="202"/>
      <c r="AT587" s="203">
        <f t="shared" si="292"/>
        <v>0</v>
      </c>
      <c r="AU587" s="202"/>
      <c r="AV587" s="202"/>
      <c r="AW587" s="203">
        <f t="shared" si="293"/>
        <v>0</v>
      </c>
      <c r="AX587" s="202"/>
      <c r="AY587" s="202"/>
      <c r="AZ587" s="203">
        <f t="shared" si="294"/>
        <v>0</v>
      </c>
      <c r="BA587" s="202"/>
      <c r="BB587" s="202"/>
      <c r="BC587" s="203">
        <f t="shared" si="295"/>
        <v>0</v>
      </c>
      <c r="BD587" s="202"/>
      <c r="BE587" s="202"/>
      <c r="BF587" s="203">
        <f t="shared" si="296"/>
        <v>0</v>
      </c>
      <c r="BG587" s="202"/>
      <c r="BH587" s="202"/>
      <c r="BI587" s="203">
        <f t="shared" si="297"/>
        <v>0</v>
      </c>
      <c r="BJ587" s="202"/>
      <c r="BK587" s="202"/>
      <c r="BL587" s="203">
        <f t="shared" si="298"/>
        <v>0</v>
      </c>
      <c r="BM587" s="202"/>
      <c r="BN587" s="202"/>
      <c r="BO587" s="203">
        <f t="shared" si="299"/>
        <v>0</v>
      </c>
      <c r="BP587" s="202"/>
      <c r="BQ587" s="202"/>
      <c r="BR587" s="203">
        <f t="shared" si="300"/>
        <v>0</v>
      </c>
      <c r="BS587" s="202"/>
      <c r="BT587" s="202"/>
      <c r="BU587" s="203">
        <f t="shared" si="301"/>
        <v>0</v>
      </c>
      <c r="BV587" s="202"/>
      <c r="BW587" s="202"/>
      <c r="BX587" s="203">
        <f t="shared" si="302"/>
        <v>0</v>
      </c>
      <c r="BY587" s="202"/>
      <c r="BZ587" s="202"/>
      <c r="CA587" s="203">
        <f t="shared" si="303"/>
        <v>0</v>
      </c>
      <c r="CB587" s="202"/>
      <c r="CC587" s="202"/>
      <c r="CD587" s="203">
        <f t="shared" si="304"/>
        <v>0</v>
      </c>
      <c r="CE587" s="202"/>
      <c r="CF587" s="202"/>
      <c r="CG587" s="203">
        <f t="shared" si="305"/>
        <v>0</v>
      </c>
      <c r="CH587" s="202"/>
      <c r="CI587" s="202"/>
      <c r="CJ587" s="203">
        <f t="shared" si="306"/>
        <v>0</v>
      </c>
    </row>
    <row r="588" spans="2:88" x14ac:dyDescent="0.25">
      <c r="B588" s="180"/>
      <c r="C588" s="180"/>
      <c r="D588" s="181"/>
      <c r="E588" s="38">
        <f t="shared" si="198"/>
        <v>45016</v>
      </c>
      <c r="F588" s="186"/>
      <c r="G588" s="203"/>
      <c r="H588" s="202"/>
      <c r="I588" s="202"/>
      <c r="J588" s="203">
        <f t="shared" si="280"/>
        <v>0</v>
      </c>
      <c r="K588" s="202"/>
      <c r="L588" s="202"/>
      <c r="M588" s="203">
        <f t="shared" si="281"/>
        <v>0</v>
      </c>
      <c r="N588" s="202"/>
      <c r="O588" s="202"/>
      <c r="P588" s="203">
        <f t="shared" si="282"/>
        <v>0</v>
      </c>
      <c r="Q588" s="202"/>
      <c r="R588" s="202"/>
      <c r="S588" s="203">
        <f t="shared" si="283"/>
        <v>0</v>
      </c>
      <c r="T588" s="202"/>
      <c r="U588" s="202"/>
      <c r="V588" s="203">
        <f t="shared" si="284"/>
        <v>0</v>
      </c>
      <c r="W588" s="202"/>
      <c r="X588" s="202"/>
      <c r="Y588" s="203">
        <f t="shared" si="285"/>
        <v>0</v>
      </c>
      <c r="Z588" s="202"/>
      <c r="AA588" s="202"/>
      <c r="AB588" s="203">
        <f t="shared" si="286"/>
        <v>0</v>
      </c>
      <c r="AC588" s="202"/>
      <c r="AD588" s="202"/>
      <c r="AE588" s="203">
        <f t="shared" si="287"/>
        <v>0</v>
      </c>
      <c r="AF588" s="202"/>
      <c r="AG588" s="202"/>
      <c r="AH588" s="203">
        <f t="shared" si="288"/>
        <v>0</v>
      </c>
      <c r="AI588" s="202"/>
      <c r="AJ588" s="202"/>
      <c r="AK588" s="203">
        <f t="shared" si="289"/>
        <v>0</v>
      </c>
      <c r="AL588" s="202"/>
      <c r="AM588" s="202"/>
      <c r="AN588" s="203">
        <f t="shared" si="290"/>
        <v>0</v>
      </c>
      <c r="AO588" s="202"/>
      <c r="AP588" s="202"/>
      <c r="AQ588" s="203">
        <f t="shared" si="291"/>
        <v>0</v>
      </c>
      <c r="AR588" s="202"/>
      <c r="AS588" s="202"/>
      <c r="AT588" s="203">
        <f t="shared" si="292"/>
        <v>0</v>
      </c>
      <c r="AU588" s="202"/>
      <c r="AV588" s="202"/>
      <c r="AW588" s="203">
        <f t="shared" si="293"/>
        <v>0</v>
      </c>
      <c r="AX588" s="202"/>
      <c r="AY588" s="202"/>
      <c r="AZ588" s="203">
        <f t="shared" si="294"/>
        <v>0</v>
      </c>
      <c r="BA588" s="202"/>
      <c r="BB588" s="202"/>
      <c r="BC588" s="203">
        <f t="shared" si="295"/>
        <v>0</v>
      </c>
      <c r="BD588" s="202"/>
      <c r="BE588" s="202"/>
      <c r="BF588" s="203">
        <f t="shared" si="296"/>
        <v>0</v>
      </c>
      <c r="BG588" s="202"/>
      <c r="BH588" s="202"/>
      <c r="BI588" s="203">
        <f t="shared" si="297"/>
        <v>0</v>
      </c>
      <c r="BJ588" s="202"/>
      <c r="BK588" s="202"/>
      <c r="BL588" s="203">
        <f t="shared" si="298"/>
        <v>0</v>
      </c>
      <c r="BM588" s="202"/>
      <c r="BN588" s="202"/>
      <c r="BO588" s="203">
        <f t="shared" si="299"/>
        <v>0</v>
      </c>
      <c r="BP588" s="202"/>
      <c r="BQ588" s="202"/>
      <c r="BR588" s="203">
        <f t="shared" si="300"/>
        <v>0</v>
      </c>
      <c r="BS588" s="202"/>
      <c r="BT588" s="202"/>
      <c r="BU588" s="203">
        <f t="shared" si="301"/>
        <v>0</v>
      </c>
      <c r="BV588" s="202"/>
      <c r="BW588" s="202"/>
      <c r="BX588" s="203">
        <f t="shared" si="302"/>
        <v>0</v>
      </c>
      <c r="BY588" s="202"/>
      <c r="BZ588" s="202"/>
      <c r="CA588" s="203">
        <f t="shared" si="303"/>
        <v>0</v>
      </c>
      <c r="CB588" s="202"/>
      <c r="CC588" s="202"/>
      <c r="CD588" s="203">
        <f t="shared" si="304"/>
        <v>0</v>
      </c>
      <c r="CE588" s="202"/>
      <c r="CF588" s="202"/>
      <c r="CG588" s="203">
        <f t="shared" si="305"/>
        <v>0</v>
      </c>
      <c r="CH588" s="202"/>
      <c r="CI588" s="202"/>
      <c r="CJ588" s="203">
        <f t="shared" si="306"/>
        <v>0</v>
      </c>
    </row>
    <row r="589" spans="2:88" x14ac:dyDescent="0.25">
      <c r="B589" s="180"/>
      <c r="C589" s="180"/>
      <c r="D589" s="181"/>
      <c r="E589" s="38">
        <f t="shared" si="198"/>
        <v>45016</v>
      </c>
      <c r="F589" s="186"/>
      <c r="G589" s="203"/>
      <c r="H589" s="202"/>
      <c r="I589" s="202"/>
      <c r="J589" s="203">
        <f t="shared" si="280"/>
        <v>0</v>
      </c>
      <c r="K589" s="202"/>
      <c r="L589" s="202"/>
      <c r="M589" s="203">
        <f t="shared" si="281"/>
        <v>0</v>
      </c>
      <c r="N589" s="202"/>
      <c r="O589" s="202"/>
      <c r="P589" s="203">
        <f t="shared" si="282"/>
        <v>0</v>
      </c>
      <c r="Q589" s="202"/>
      <c r="R589" s="202"/>
      <c r="S589" s="203">
        <f t="shared" si="283"/>
        <v>0</v>
      </c>
      <c r="T589" s="202"/>
      <c r="U589" s="202"/>
      <c r="V589" s="203">
        <f t="shared" si="284"/>
        <v>0</v>
      </c>
      <c r="W589" s="202"/>
      <c r="X589" s="202"/>
      <c r="Y589" s="203">
        <f t="shared" si="285"/>
        <v>0</v>
      </c>
      <c r="Z589" s="202"/>
      <c r="AA589" s="202"/>
      <c r="AB589" s="203">
        <f t="shared" si="286"/>
        <v>0</v>
      </c>
      <c r="AC589" s="202"/>
      <c r="AD589" s="202"/>
      <c r="AE589" s="203">
        <f t="shared" si="287"/>
        <v>0</v>
      </c>
      <c r="AF589" s="202"/>
      <c r="AG589" s="202"/>
      <c r="AH589" s="203">
        <f t="shared" si="288"/>
        <v>0</v>
      </c>
      <c r="AI589" s="202"/>
      <c r="AJ589" s="202"/>
      <c r="AK589" s="203">
        <f t="shared" si="289"/>
        <v>0</v>
      </c>
      <c r="AL589" s="202"/>
      <c r="AM589" s="202"/>
      <c r="AN589" s="203">
        <f t="shared" si="290"/>
        <v>0</v>
      </c>
      <c r="AO589" s="202"/>
      <c r="AP589" s="202"/>
      <c r="AQ589" s="203">
        <f t="shared" si="291"/>
        <v>0</v>
      </c>
      <c r="AR589" s="202"/>
      <c r="AS589" s="202"/>
      <c r="AT589" s="203">
        <f t="shared" si="292"/>
        <v>0</v>
      </c>
      <c r="AU589" s="202"/>
      <c r="AV589" s="202"/>
      <c r="AW589" s="203">
        <f t="shared" si="293"/>
        <v>0</v>
      </c>
      <c r="AX589" s="202"/>
      <c r="AY589" s="202"/>
      <c r="AZ589" s="203">
        <f t="shared" si="294"/>
        <v>0</v>
      </c>
      <c r="BA589" s="202"/>
      <c r="BB589" s="202"/>
      <c r="BC589" s="203">
        <f t="shared" si="295"/>
        <v>0</v>
      </c>
      <c r="BD589" s="202"/>
      <c r="BE589" s="202"/>
      <c r="BF589" s="203">
        <f t="shared" si="296"/>
        <v>0</v>
      </c>
      <c r="BG589" s="202"/>
      <c r="BH589" s="202"/>
      <c r="BI589" s="203">
        <f t="shared" si="297"/>
        <v>0</v>
      </c>
      <c r="BJ589" s="202"/>
      <c r="BK589" s="202"/>
      <c r="BL589" s="203">
        <f t="shared" si="298"/>
        <v>0</v>
      </c>
      <c r="BM589" s="202"/>
      <c r="BN589" s="202"/>
      <c r="BO589" s="203">
        <f t="shared" si="299"/>
        <v>0</v>
      </c>
      <c r="BP589" s="202"/>
      <c r="BQ589" s="202"/>
      <c r="BR589" s="203">
        <f t="shared" si="300"/>
        <v>0</v>
      </c>
      <c r="BS589" s="202"/>
      <c r="BT589" s="202"/>
      <c r="BU589" s="203">
        <f t="shared" si="301"/>
        <v>0</v>
      </c>
      <c r="BV589" s="202"/>
      <c r="BW589" s="202"/>
      <c r="BX589" s="203">
        <f t="shared" si="302"/>
        <v>0</v>
      </c>
      <c r="BY589" s="202"/>
      <c r="BZ589" s="202"/>
      <c r="CA589" s="203">
        <f t="shared" si="303"/>
        <v>0</v>
      </c>
      <c r="CB589" s="202"/>
      <c r="CC589" s="202"/>
      <c r="CD589" s="203">
        <f t="shared" si="304"/>
        <v>0</v>
      </c>
      <c r="CE589" s="202"/>
      <c r="CF589" s="202"/>
      <c r="CG589" s="203">
        <f t="shared" si="305"/>
        <v>0</v>
      </c>
      <c r="CH589" s="202"/>
      <c r="CI589" s="202"/>
      <c r="CJ589" s="203">
        <f t="shared" si="306"/>
        <v>0</v>
      </c>
    </row>
    <row r="590" spans="2:88" x14ac:dyDescent="0.25">
      <c r="B590" s="180"/>
      <c r="C590" s="180"/>
      <c r="D590" s="181"/>
      <c r="E590" s="38">
        <f t="shared" si="198"/>
        <v>45016</v>
      </c>
      <c r="F590" s="186"/>
      <c r="G590" s="203"/>
      <c r="H590" s="202"/>
      <c r="I590" s="202"/>
      <c r="J590" s="203">
        <f t="shared" si="280"/>
        <v>0</v>
      </c>
      <c r="K590" s="202"/>
      <c r="L590" s="202"/>
      <c r="M590" s="203">
        <f t="shared" si="281"/>
        <v>0</v>
      </c>
      <c r="N590" s="202"/>
      <c r="O590" s="202"/>
      <c r="P590" s="203">
        <f t="shared" si="282"/>
        <v>0</v>
      </c>
      <c r="Q590" s="202"/>
      <c r="R590" s="202"/>
      <c r="S590" s="203">
        <f t="shared" si="283"/>
        <v>0</v>
      </c>
      <c r="T590" s="202"/>
      <c r="U590" s="202"/>
      <c r="V590" s="203">
        <f t="shared" si="284"/>
        <v>0</v>
      </c>
      <c r="W590" s="202"/>
      <c r="X590" s="202"/>
      <c r="Y590" s="203">
        <f t="shared" si="285"/>
        <v>0</v>
      </c>
      <c r="Z590" s="202"/>
      <c r="AA590" s="202"/>
      <c r="AB590" s="203">
        <f t="shared" si="286"/>
        <v>0</v>
      </c>
      <c r="AC590" s="202"/>
      <c r="AD590" s="202"/>
      <c r="AE590" s="203">
        <f t="shared" si="287"/>
        <v>0</v>
      </c>
      <c r="AF590" s="202"/>
      <c r="AG590" s="202"/>
      <c r="AH590" s="203">
        <f t="shared" si="288"/>
        <v>0</v>
      </c>
      <c r="AI590" s="202"/>
      <c r="AJ590" s="202"/>
      <c r="AK590" s="203">
        <f t="shared" si="289"/>
        <v>0</v>
      </c>
      <c r="AL590" s="202"/>
      <c r="AM590" s="202"/>
      <c r="AN590" s="203">
        <f t="shared" si="290"/>
        <v>0</v>
      </c>
      <c r="AO590" s="202"/>
      <c r="AP590" s="202"/>
      <c r="AQ590" s="203">
        <f t="shared" si="291"/>
        <v>0</v>
      </c>
      <c r="AR590" s="202"/>
      <c r="AS590" s="202"/>
      <c r="AT590" s="203">
        <f t="shared" si="292"/>
        <v>0</v>
      </c>
      <c r="AU590" s="202"/>
      <c r="AV590" s="202"/>
      <c r="AW590" s="203">
        <f t="shared" si="293"/>
        <v>0</v>
      </c>
      <c r="AX590" s="202"/>
      <c r="AY590" s="202"/>
      <c r="AZ590" s="203">
        <f t="shared" si="294"/>
        <v>0</v>
      </c>
      <c r="BA590" s="202"/>
      <c r="BB590" s="202"/>
      <c r="BC590" s="203">
        <f t="shared" si="295"/>
        <v>0</v>
      </c>
      <c r="BD590" s="202"/>
      <c r="BE590" s="202"/>
      <c r="BF590" s="203">
        <f t="shared" si="296"/>
        <v>0</v>
      </c>
      <c r="BG590" s="202"/>
      <c r="BH590" s="202"/>
      <c r="BI590" s="203">
        <f t="shared" si="297"/>
        <v>0</v>
      </c>
      <c r="BJ590" s="202"/>
      <c r="BK590" s="202"/>
      <c r="BL590" s="203">
        <f t="shared" si="298"/>
        <v>0</v>
      </c>
      <c r="BM590" s="202"/>
      <c r="BN590" s="202"/>
      <c r="BO590" s="203">
        <f t="shared" si="299"/>
        <v>0</v>
      </c>
      <c r="BP590" s="202"/>
      <c r="BQ590" s="202"/>
      <c r="BR590" s="203">
        <f t="shared" si="300"/>
        <v>0</v>
      </c>
      <c r="BS590" s="202"/>
      <c r="BT590" s="202"/>
      <c r="BU590" s="203">
        <f t="shared" si="301"/>
        <v>0</v>
      </c>
      <c r="BV590" s="202"/>
      <c r="BW590" s="202"/>
      <c r="BX590" s="203">
        <f t="shared" si="302"/>
        <v>0</v>
      </c>
      <c r="BY590" s="202"/>
      <c r="BZ590" s="202"/>
      <c r="CA590" s="203">
        <f t="shared" si="303"/>
        <v>0</v>
      </c>
      <c r="CB590" s="202"/>
      <c r="CC590" s="202"/>
      <c r="CD590" s="203">
        <f t="shared" si="304"/>
        <v>0</v>
      </c>
      <c r="CE590" s="202"/>
      <c r="CF590" s="202"/>
      <c r="CG590" s="203">
        <f t="shared" si="305"/>
        <v>0</v>
      </c>
      <c r="CH590" s="202"/>
      <c r="CI590" s="202"/>
      <c r="CJ590" s="203">
        <f t="shared" si="306"/>
        <v>0</v>
      </c>
    </row>
    <row r="591" spans="2:88" x14ac:dyDescent="0.25">
      <c r="B591" s="180"/>
      <c r="C591" s="180"/>
      <c r="D591" s="181"/>
      <c r="E591" s="38">
        <f t="shared" si="198"/>
        <v>45016</v>
      </c>
      <c r="F591" s="186"/>
      <c r="G591" s="203"/>
      <c r="H591" s="202"/>
      <c r="I591" s="202"/>
      <c r="J591" s="203">
        <f t="shared" si="280"/>
        <v>0</v>
      </c>
      <c r="K591" s="202"/>
      <c r="L591" s="202"/>
      <c r="M591" s="203">
        <f t="shared" si="281"/>
        <v>0</v>
      </c>
      <c r="N591" s="202"/>
      <c r="O591" s="202"/>
      <c r="P591" s="203">
        <f t="shared" si="282"/>
        <v>0</v>
      </c>
      <c r="Q591" s="202"/>
      <c r="R591" s="202"/>
      <c r="S591" s="203">
        <f t="shared" si="283"/>
        <v>0</v>
      </c>
      <c r="T591" s="202"/>
      <c r="U591" s="202"/>
      <c r="V591" s="203">
        <f t="shared" si="284"/>
        <v>0</v>
      </c>
      <c r="W591" s="202"/>
      <c r="X591" s="202"/>
      <c r="Y591" s="203">
        <f t="shared" si="285"/>
        <v>0</v>
      </c>
      <c r="Z591" s="202"/>
      <c r="AA591" s="202"/>
      <c r="AB591" s="203">
        <f t="shared" si="286"/>
        <v>0</v>
      </c>
      <c r="AC591" s="202"/>
      <c r="AD591" s="202"/>
      <c r="AE591" s="203">
        <f t="shared" si="287"/>
        <v>0</v>
      </c>
      <c r="AF591" s="202"/>
      <c r="AG591" s="202"/>
      <c r="AH591" s="203">
        <f t="shared" si="288"/>
        <v>0</v>
      </c>
      <c r="AI591" s="202"/>
      <c r="AJ591" s="202"/>
      <c r="AK591" s="203">
        <f t="shared" si="289"/>
        <v>0</v>
      </c>
      <c r="AL591" s="202"/>
      <c r="AM591" s="202"/>
      <c r="AN591" s="203">
        <f t="shared" si="290"/>
        <v>0</v>
      </c>
      <c r="AO591" s="202"/>
      <c r="AP591" s="202"/>
      <c r="AQ591" s="203">
        <f t="shared" si="291"/>
        <v>0</v>
      </c>
      <c r="AR591" s="202"/>
      <c r="AS591" s="202"/>
      <c r="AT591" s="203">
        <f t="shared" si="292"/>
        <v>0</v>
      </c>
      <c r="AU591" s="202"/>
      <c r="AV591" s="202"/>
      <c r="AW591" s="203">
        <f t="shared" si="293"/>
        <v>0</v>
      </c>
      <c r="AX591" s="202"/>
      <c r="AY591" s="202"/>
      <c r="AZ591" s="203">
        <f t="shared" si="294"/>
        <v>0</v>
      </c>
      <c r="BA591" s="202"/>
      <c r="BB591" s="202"/>
      <c r="BC591" s="203">
        <f t="shared" si="295"/>
        <v>0</v>
      </c>
      <c r="BD591" s="202"/>
      <c r="BE591" s="202"/>
      <c r="BF591" s="203">
        <f t="shared" si="296"/>
        <v>0</v>
      </c>
      <c r="BG591" s="202"/>
      <c r="BH591" s="202"/>
      <c r="BI591" s="203">
        <f t="shared" si="297"/>
        <v>0</v>
      </c>
      <c r="BJ591" s="202"/>
      <c r="BK591" s="202"/>
      <c r="BL591" s="203">
        <f t="shared" si="298"/>
        <v>0</v>
      </c>
      <c r="BM591" s="202"/>
      <c r="BN591" s="202"/>
      <c r="BO591" s="203">
        <f t="shared" si="299"/>
        <v>0</v>
      </c>
      <c r="BP591" s="202"/>
      <c r="BQ591" s="202"/>
      <c r="BR591" s="203">
        <f t="shared" si="300"/>
        <v>0</v>
      </c>
      <c r="BS591" s="202"/>
      <c r="BT591" s="202"/>
      <c r="BU591" s="203">
        <f t="shared" si="301"/>
        <v>0</v>
      </c>
      <c r="BV591" s="202"/>
      <c r="BW591" s="202"/>
      <c r="BX591" s="203">
        <f t="shared" si="302"/>
        <v>0</v>
      </c>
      <c r="BY591" s="202"/>
      <c r="BZ591" s="202"/>
      <c r="CA591" s="203">
        <f t="shared" si="303"/>
        <v>0</v>
      </c>
      <c r="CB591" s="202"/>
      <c r="CC591" s="202"/>
      <c r="CD591" s="203">
        <f t="shared" si="304"/>
        <v>0</v>
      </c>
      <c r="CE591" s="202"/>
      <c r="CF591" s="202"/>
      <c r="CG591" s="203">
        <f t="shared" si="305"/>
        <v>0</v>
      </c>
      <c r="CH591" s="202"/>
      <c r="CI591" s="202"/>
      <c r="CJ591" s="203">
        <f t="shared" si="306"/>
        <v>0</v>
      </c>
    </row>
    <row r="592" spans="2:88" x14ac:dyDescent="0.25">
      <c r="B592" s="180"/>
      <c r="C592" s="180"/>
      <c r="D592" s="181"/>
      <c r="E592" s="38">
        <f t="shared" si="198"/>
        <v>45016</v>
      </c>
      <c r="F592" s="186"/>
      <c r="G592" s="203"/>
      <c r="H592" s="202"/>
      <c r="I592" s="202"/>
      <c r="J592" s="203">
        <f t="shared" si="280"/>
        <v>0</v>
      </c>
      <c r="K592" s="202"/>
      <c r="L592" s="202"/>
      <c r="M592" s="203">
        <f t="shared" si="281"/>
        <v>0</v>
      </c>
      <c r="N592" s="202"/>
      <c r="O592" s="202"/>
      <c r="P592" s="203">
        <f t="shared" si="282"/>
        <v>0</v>
      </c>
      <c r="Q592" s="202"/>
      <c r="R592" s="202"/>
      <c r="S592" s="203">
        <f t="shared" si="283"/>
        <v>0</v>
      </c>
      <c r="T592" s="202"/>
      <c r="U592" s="202"/>
      <c r="V592" s="203">
        <f t="shared" si="284"/>
        <v>0</v>
      </c>
      <c r="W592" s="202"/>
      <c r="X592" s="202"/>
      <c r="Y592" s="203">
        <f t="shared" si="285"/>
        <v>0</v>
      </c>
      <c r="Z592" s="202"/>
      <c r="AA592" s="202"/>
      <c r="AB592" s="203">
        <f t="shared" si="286"/>
        <v>0</v>
      </c>
      <c r="AC592" s="202"/>
      <c r="AD592" s="202"/>
      <c r="AE592" s="203">
        <f t="shared" si="287"/>
        <v>0</v>
      </c>
      <c r="AF592" s="202"/>
      <c r="AG592" s="202"/>
      <c r="AH592" s="203">
        <f t="shared" si="288"/>
        <v>0</v>
      </c>
      <c r="AI592" s="202"/>
      <c r="AJ592" s="202"/>
      <c r="AK592" s="203">
        <f t="shared" si="289"/>
        <v>0</v>
      </c>
      <c r="AL592" s="202"/>
      <c r="AM592" s="202"/>
      <c r="AN592" s="203">
        <f t="shared" si="290"/>
        <v>0</v>
      </c>
      <c r="AO592" s="202"/>
      <c r="AP592" s="202"/>
      <c r="AQ592" s="203">
        <f t="shared" si="291"/>
        <v>0</v>
      </c>
      <c r="AR592" s="202"/>
      <c r="AS592" s="202"/>
      <c r="AT592" s="203">
        <f t="shared" si="292"/>
        <v>0</v>
      </c>
      <c r="AU592" s="202"/>
      <c r="AV592" s="202"/>
      <c r="AW592" s="203">
        <f t="shared" si="293"/>
        <v>0</v>
      </c>
      <c r="AX592" s="202"/>
      <c r="AY592" s="202"/>
      <c r="AZ592" s="203">
        <f t="shared" si="294"/>
        <v>0</v>
      </c>
      <c r="BA592" s="202"/>
      <c r="BB592" s="202"/>
      <c r="BC592" s="203">
        <f t="shared" si="295"/>
        <v>0</v>
      </c>
      <c r="BD592" s="202"/>
      <c r="BE592" s="202"/>
      <c r="BF592" s="203">
        <f t="shared" si="296"/>
        <v>0</v>
      </c>
      <c r="BG592" s="202"/>
      <c r="BH592" s="202"/>
      <c r="BI592" s="203">
        <f t="shared" si="297"/>
        <v>0</v>
      </c>
      <c r="BJ592" s="202"/>
      <c r="BK592" s="202"/>
      <c r="BL592" s="203">
        <f t="shared" si="298"/>
        <v>0</v>
      </c>
      <c r="BM592" s="202"/>
      <c r="BN592" s="202"/>
      <c r="BO592" s="203">
        <f t="shared" si="299"/>
        <v>0</v>
      </c>
      <c r="BP592" s="202"/>
      <c r="BQ592" s="202"/>
      <c r="BR592" s="203">
        <f t="shared" si="300"/>
        <v>0</v>
      </c>
      <c r="BS592" s="202"/>
      <c r="BT592" s="202"/>
      <c r="BU592" s="203">
        <f t="shared" si="301"/>
        <v>0</v>
      </c>
      <c r="BV592" s="202"/>
      <c r="BW592" s="202"/>
      <c r="BX592" s="203">
        <f t="shared" si="302"/>
        <v>0</v>
      </c>
      <c r="BY592" s="202"/>
      <c r="BZ592" s="202"/>
      <c r="CA592" s="203">
        <f t="shared" si="303"/>
        <v>0</v>
      </c>
      <c r="CB592" s="202"/>
      <c r="CC592" s="202"/>
      <c r="CD592" s="203">
        <f t="shared" si="304"/>
        <v>0</v>
      </c>
      <c r="CE592" s="202"/>
      <c r="CF592" s="202"/>
      <c r="CG592" s="203">
        <f t="shared" si="305"/>
        <v>0</v>
      </c>
      <c r="CH592" s="202"/>
      <c r="CI592" s="202"/>
      <c r="CJ592" s="203">
        <f t="shared" si="306"/>
        <v>0</v>
      </c>
    </row>
    <row r="593" spans="2:88" x14ac:dyDescent="0.25">
      <c r="B593" s="180"/>
      <c r="C593" s="180"/>
      <c r="D593" s="181"/>
      <c r="E593" s="38">
        <f t="shared" si="198"/>
        <v>45016</v>
      </c>
      <c r="F593" s="186"/>
      <c r="G593" s="203"/>
      <c r="H593" s="202"/>
      <c r="I593" s="202"/>
      <c r="J593" s="203">
        <f t="shared" si="280"/>
        <v>0</v>
      </c>
      <c r="K593" s="202"/>
      <c r="L593" s="202"/>
      <c r="M593" s="203">
        <f t="shared" si="281"/>
        <v>0</v>
      </c>
      <c r="N593" s="202"/>
      <c r="O593" s="202"/>
      <c r="P593" s="203">
        <f t="shared" si="282"/>
        <v>0</v>
      </c>
      <c r="Q593" s="202"/>
      <c r="R593" s="202"/>
      <c r="S593" s="203">
        <f t="shared" si="283"/>
        <v>0</v>
      </c>
      <c r="T593" s="202"/>
      <c r="U593" s="202"/>
      <c r="V593" s="203">
        <f t="shared" si="284"/>
        <v>0</v>
      </c>
      <c r="W593" s="202"/>
      <c r="X593" s="202"/>
      <c r="Y593" s="203">
        <f t="shared" si="285"/>
        <v>0</v>
      </c>
      <c r="Z593" s="202"/>
      <c r="AA593" s="202"/>
      <c r="AB593" s="203">
        <f t="shared" si="286"/>
        <v>0</v>
      </c>
      <c r="AC593" s="202"/>
      <c r="AD593" s="202"/>
      <c r="AE593" s="203">
        <f t="shared" si="287"/>
        <v>0</v>
      </c>
      <c r="AF593" s="202"/>
      <c r="AG593" s="202"/>
      <c r="AH593" s="203">
        <f t="shared" si="288"/>
        <v>0</v>
      </c>
      <c r="AI593" s="202"/>
      <c r="AJ593" s="202"/>
      <c r="AK593" s="203">
        <f t="shared" si="289"/>
        <v>0</v>
      </c>
      <c r="AL593" s="202"/>
      <c r="AM593" s="202"/>
      <c r="AN593" s="203">
        <f t="shared" si="290"/>
        <v>0</v>
      </c>
      <c r="AO593" s="202"/>
      <c r="AP593" s="202"/>
      <c r="AQ593" s="203">
        <f t="shared" si="291"/>
        <v>0</v>
      </c>
      <c r="AR593" s="202"/>
      <c r="AS593" s="202"/>
      <c r="AT593" s="203">
        <f t="shared" si="292"/>
        <v>0</v>
      </c>
      <c r="AU593" s="202"/>
      <c r="AV593" s="202"/>
      <c r="AW593" s="203">
        <f t="shared" si="293"/>
        <v>0</v>
      </c>
      <c r="AX593" s="202"/>
      <c r="AY593" s="202"/>
      <c r="AZ593" s="203">
        <f t="shared" si="294"/>
        <v>0</v>
      </c>
      <c r="BA593" s="202"/>
      <c r="BB593" s="202"/>
      <c r="BC593" s="203">
        <f t="shared" si="295"/>
        <v>0</v>
      </c>
      <c r="BD593" s="202"/>
      <c r="BE593" s="202"/>
      <c r="BF593" s="203">
        <f t="shared" si="296"/>
        <v>0</v>
      </c>
      <c r="BG593" s="202"/>
      <c r="BH593" s="202"/>
      <c r="BI593" s="203">
        <f t="shared" si="297"/>
        <v>0</v>
      </c>
      <c r="BJ593" s="202"/>
      <c r="BK593" s="202"/>
      <c r="BL593" s="203">
        <f t="shared" si="298"/>
        <v>0</v>
      </c>
      <c r="BM593" s="202"/>
      <c r="BN593" s="202"/>
      <c r="BO593" s="203">
        <f t="shared" si="299"/>
        <v>0</v>
      </c>
      <c r="BP593" s="202"/>
      <c r="BQ593" s="202"/>
      <c r="BR593" s="203">
        <f t="shared" si="300"/>
        <v>0</v>
      </c>
      <c r="BS593" s="202"/>
      <c r="BT593" s="202"/>
      <c r="BU593" s="203">
        <f t="shared" si="301"/>
        <v>0</v>
      </c>
      <c r="BV593" s="202"/>
      <c r="BW593" s="202"/>
      <c r="BX593" s="203">
        <f t="shared" si="302"/>
        <v>0</v>
      </c>
      <c r="BY593" s="202"/>
      <c r="BZ593" s="202"/>
      <c r="CA593" s="203">
        <f t="shared" si="303"/>
        <v>0</v>
      </c>
      <c r="CB593" s="202"/>
      <c r="CC593" s="202"/>
      <c r="CD593" s="203">
        <f t="shared" si="304"/>
        <v>0</v>
      </c>
      <c r="CE593" s="202"/>
      <c r="CF593" s="202"/>
      <c r="CG593" s="203">
        <f t="shared" si="305"/>
        <v>0</v>
      </c>
      <c r="CH593" s="202"/>
      <c r="CI593" s="202"/>
      <c r="CJ593" s="203">
        <f t="shared" si="306"/>
        <v>0</v>
      </c>
    </row>
    <row r="594" spans="2:88" x14ac:dyDescent="0.25">
      <c r="B594" s="180"/>
      <c r="C594" s="180"/>
      <c r="D594" s="181"/>
      <c r="E594" s="38">
        <f t="shared" si="198"/>
        <v>45016</v>
      </c>
      <c r="F594" s="186"/>
      <c r="G594" s="203"/>
      <c r="H594" s="202"/>
      <c r="I594" s="202"/>
      <c r="J594" s="203">
        <f t="shared" si="280"/>
        <v>0</v>
      </c>
      <c r="K594" s="202"/>
      <c r="L594" s="202"/>
      <c r="M594" s="203">
        <f t="shared" si="281"/>
        <v>0</v>
      </c>
      <c r="N594" s="202"/>
      <c r="O594" s="202"/>
      <c r="P594" s="203">
        <f t="shared" si="282"/>
        <v>0</v>
      </c>
      <c r="Q594" s="202"/>
      <c r="R594" s="202"/>
      <c r="S594" s="203">
        <f t="shared" si="283"/>
        <v>0</v>
      </c>
      <c r="T594" s="202"/>
      <c r="U594" s="202"/>
      <c r="V594" s="203">
        <f t="shared" si="284"/>
        <v>0</v>
      </c>
      <c r="W594" s="202"/>
      <c r="X594" s="202"/>
      <c r="Y594" s="203">
        <f t="shared" si="285"/>
        <v>0</v>
      </c>
      <c r="Z594" s="202"/>
      <c r="AA594" s="202"/>
      <c r="AB594" s="203">
        <f t="shared" si="286"/>
        <v>0</v>
      </c>
      <c r="AC594" s="202"/>
      <c r="AD594" s="202"/>
      <c r="AE594" s="203">
        <f t="shared" si="287"/>
        <v>0</v>
      </c>
      <c r="AF594" s="202"/>
      <c r="AG594" s="202"/>
      <c r="AH594" s="203">
        <f t="shared" si="288"/>
        <v>0</v>
      </c>
      <c r="AI594" s="202"/>
      <c r="AJ594" s="202"/>
      <c r="AK594" s="203">
        <f t="shared" si="289"/>
        <v>0</v>
      </c>
      <c r="AL594" s="202"/>
      <c r="AM594" s="202"/>
      <c r="AN594" s="203">
        <f t="shared" si="290"/>
        <v>0</v>
      </c>
      <c r="AO594" s="202"/>
      <c r="AP594" s="202"/>
      <c r="AQ594" s="203">
        <f t="shared" si="291"/>
        <v>0</v>
      </c>
      <c r="AR594" s="202"/>
      <c r="AS594" s="202"/>
      <c r="AT594" s="203">
        <f t="shared" si="292"/>
        <v>0</v>
      </c>
      <c r="AU594" s="202"/>
      <c r="AV594" s="202"/>
      <c r="AW594" s="203">
        <f t="shared" si="293"/>
        <v>0</v>
      </c>
      <c r="AX594" s="202"/>
      <c r="AY594" s="202"/>
      <c r="AZ594" s="203">
        <f t="shared" si="294"/>
        <v>0</v>
      </c>
      <c r="BA594" s="202"/>
      <c r="BB594" s="202"/>
      <c r="BC594" s="203">
        <f t="shared" si="295"/>
        <v>0</v>
      </c>
      <c r="BD594" s="202"/>
      <c r="BE594" s="202"/>
      <c r="BF594" s="203">
        <f t="shared" si="296"/>
        <v>0</v>
      </c>
      <c r="BG594" s="202"/>
      <c r="BH594" s="202"/>
      <c r="BI594" s="203">
        <f t="shared" si="297"/>
        <v>0</v>
      </c>
      <c r="BJ594" s="202"/>
      <c r="BK594" s="202"/>
      <c r="BL594" s="203">
        <f t="shared" si="298"/>
        <v>0</v>
      </c>
      <c r="BM594" s="202"/>
      <c r="BN594" s="202"/>
      <c r="BO594" s="203">
        <f t="shared" si="299"/>
        <v>0</v>
      </c>
      <c r="BP594" s="202"/>
      <c r="BQ594" s="202"/>
      <c r="BR594" s="203">
        <f t="shared" si="300"/>
        <v>0</v>
      </c>
      <c r="BS594" s="202"/>
      <c r="BT594" s="202"/>
      <c r="BU594" s="203">
        <f t="shared" si="301"/>
        <v>0</v>
      </c>
      <c r="BV594" s="202"/>
      <c r="BW594" s="202"/>
      <c r="BX594" s="203">
        <f t="shared" si="302"/>
        <v>0</v>
      </c>
      <c r="BY594" s="202"/>
      <c r="BZ594" s="202"/>
      <c r="CA594" s="203">
        <f t="shared" si="303"/>
        <v>0</v>
      </c>
      <c r="CB594" s="202"/>
      <c r="CC594" s="202"/>
      <c r="CD594" s="203">
        <f t="shared" si="304"/>
        <v>0</v>
      </c>
      <c r="CE594" s="202"/>
      <c r="CF594" s="202"/>
      <c r="CG594" s="203">
        <f t="shared" si="305"/>
        <v>0</v>
      </c>
      <c r="CH594" s="202"/>
      <c r="CI594" s="202"/>
      <c r="CJ594" s="203">
        <f t="shared" si="306"/>
        <v>0</v>
      </c>
    </row>
    <row r="595" spans="2:88" x14ac:dyDescent="0.25">
      <c r="B595" s="180"/>
      <c r="C595" s="180"/>
      <c r="D595" s="181"/>
      <c r="E595" s="38">
        <f t="shared" si="198"/>
        <v>45016</v>
      </c>
      <c r="F595" s="186"/>
      <c r="G595" s="203"/>
      <c r="H595" s="202"/>
      <c r="I595" s="202"/>
      <c r="J595" s="203">
        <f t="shared" si="280"/>
        <v>0</v>
      </c>
      <c r="K595" s="202"/>
      <c r="L595" s="202"/>
      <c r="M595" s="203">
        <f t="shared" si="281"/>
        <v>0</v>
      </c>
      <c r="N595" s="202"/>
      <c r="O595" s="202"/>
      <c r="P595" s="203">
        <f t="shared" si="282"/>
        <v>0</v>
      </c>
      <c r="Q595" s="202"/>
      <c r="R595" s="202"/>
      <c r="S595" s="203">
        <f t="shared" si="283"/>
        <v>0</v>
      </c>
      <c r="T595" s="202"/>
      <c r="U595" s="202"/>
      <c r="V595" s="203">
        <f t="shared" si="284"/>
        <v>0</v>
      </c>
      <c r="W595" s="202"/>
      <c r="X595" s="202"/>
      <c r="Y595" s="203">
        <f t="shared" si="285"/>
        <v>0</v>
      </c>
      <c r="Z595" s="202"/>
      <c r="AA595" s="202"/>
      <c r="AB595" s="203">
        <f t="shared" si="286"/>
        <v>0</v>
      </c>
      <c r="AC595" s="202"/>
      <c r="AD595" s="202"/>
      <c r="AE595" s="203">
        <f t="shared" si="287"/>
        <v>0</v>
      </c>
      <c r="AF595" s="202"/>
      <c r="AG595" s="202"/>
      <c r="AH595" s="203">
        <f t="shared" si="288"/>
        <v>0</v>
      </c>
      <c r="AI595" s="202"/>
      <c r="AJ595" s="202"/>
      <c r="AK595" s="203">
        <f t="shared" si="289"/>
        <v>0</v>
      </c>
      <c r="AL595" s="202"/>
      <c r="AM595" s="202"/>
      <c r="AN595" s="203">
        <f t="shared" si="290"/>
        <v>0</v>
      </c>
      <c r="AO595" s="202"/>
      <c r="AP595" s="202"/>
      <c r="AQ595" s="203">
        <f t="shared" si="291"/>
        <v>0</v>
      </c>
      <c r="AR595" s="202"/>
      <c r="AS595" s="202"/>
      <c r="AT595" s="203">
        <f t="shared" si="292"/>
        <v>0</v>
      </c>
      <c r="AU595" s="202"/>
      <c r="AV595" s="202"/>
      <c r="AW595" s="203">
        <f t="shared" si="293"/>
        <v>0</v>
      </c>
      <c r="AX595" s="202"/>
      <c r="AY595" s="202"/>
      <c r="AZ595" s="203">
        <f t="shared" si="294"/>
        <v>0</v>
      </c>
      <c r="BA595" s="202"/>
      <c r="BB595" s="202"/>
      <c r="BC595" s="203">
        <f t="shared" si="295"/>
        <v>0</v>
      </c>
      <c r="BD595" s="202"/>
      <c r="BE595" s="202"/>
      <c r="BF595" s="203">
        <f t="shared" si="296"/>
        <v>0</v>
      </c>
      <c r="BG595" s="202"/>
      <c r="BH595" s="202"/>
      <c r="BI595" s="203">
        <f t="shared" si="297"/>
        <v>0</v>
      </c>
      <c r="BJ595" s="202"/>
      <c r="BK595" s="202"/>
      <c r="BL595" s="203">
        <f t="shared" si="298"/>
        <v>0</v>
      </c>
      <c r="BM595" s="202"/>
      <c r="BN595" s="202"/>
      <c r="BO595" s="203">
        <f t="shared" si="299"/>
        <v>0</v>
      </c>
      <c r="BP595" s="202"/>
      <c r="BQ595" s="202"/>
      <c r="BR595" s="203">
        <f t="shared" si="300"/>
        <v>0</v>
      </c>
      <c r="BS595" s="202"/>
      <c r="BT595" s="202"/>
      <c r="BU595" s="203">
        <f t="shared" si="301"/>
        <v>0</v>
      </c>
      <c r="BV595" s="202"/>
      <c r="BW595" s="202"/>
      <c r="BX595" s="203">
        <f t="shared" si="302"/>
        <v>0</v>
      </c>
      <c r="BY595" s="202"/>
      <c r="BZ595" s="202"/>
      <c r="CA595" s="203">
        <f t="shared" si="303"/>
        <v>0</v>
      </c>
      <c r="CB595" s="202"/>
      <c r="CC595" s="202"/>
      <c r="CD595" s="203">
        <f t="shared" si="304"/>
        <v>0</v>
      </c>
      <c r="CE595" s="202"/>
      <c r="CF595" s="202"/>
      <c r="CG595" s="203">
        <f t="shared" si="305"/>
        <v>0</v>
      </c>
      <c r="CH595" s="202"/>
      <c r="CI595" s="202"/>
      <c r="CJ595" s="203">
        <f t="shared" si="306"/>
        <v>0</v>
      </c>
    </row>
    <row r="596" spans="2:88" x14ac:dyDescent="0.25">
      <c r="B596" s="180"/>
      <c r="C596" s="180"/>
      <c r="D596" s="181"/>
      <c r="E596" s="38">
        <f t="shared" si="198"/>
        <v>45016</v>
      </c>
      <c r="F596" s="186"/>
      <c r="G596" s="203"/>
      <c r="H596" s="202"/>
      <c r="I596" s="202"/>
      <c r="J596" s="203">
        <f t="shared" si="280"/>
        <v>0</v>
      </c>
      <c r="K596" s="202"/>
      <c r="L596" s="202"/>
      <c r="M596" s="203">
        <f t="shared" si="281"/>
        <v>0</v>
      </c>
      <c r="N596" s="202"/>
      <c r="O596" s="202"/>
      <c r="P596" s="203">
        <f t="shared" si="282"/>
        <v>0</v>
      </c>
      <c r="Q596" s="202"/>
      <c r="R596" s="202"/>
      <c r="S596" s="203">
        <f t="shared" si="283"/>
        <v>0</v>
      </c>
      <c r="T596" s="202"/>
      <c r="U596" s="202"/>
      <c r="V596" s="203">
        <f t="shared" si="284"/>
        <v>0</v>
      </c>
      <c r="W596" s="202"/>
      <c r="X596" s="202"/>
      <c r="Y596" s="203">
        <f t="shared" si="285"/>
        <v>0</v>
      </c>
      <c r="Z596" s="202"/>
      <c r="AA596" s="202"/>
      <c r="AB596" s="203">
        <f t="shared" si="286"/>
        <v>0</v>
      </c>
      <c r="AC596" s="202"/>
      <c r="AD596" s="202"/>
      <c r="AE596" s="203">
        <f t="shared" si="287"/>
        <v>0</v>
      </c>
      <c r="AF596" s="202"/>
      <c r="AG596" s="202"/>
      <c r="AH596" s="203">
        <f t="shared" si="288"/>
        <v>0</v>
      </c>
      <c r="AI596" s="202"/>
      <c r="AJ596" s="202"/>
      <c r="AK596" s="203">
        <f t="shared" si="289"/>
        <v>0</v>
      </c>
      <c r="AL596" s="202"/>
      <c r="AM596" s="202"/>
      <c r="AN596" s="203">
        <f t="shared" si="290"/>
        <v>0</v>
      </c>
      <c r="AO596" s="202"/>
      <c r="AP596" s="202"/>
      <c r="AQ596" s="203">
        <f t="shared" si="291"/>
        <v>0</v>
      </c>
      <c r="AR596" s="202"/>
      <c r="AS596" s="202"/>
      <c r="AT596" s="203">
        <f t="shared" si="292"/>
        <v>0</v>
      </c>
      <c r="AU596" s="202"/>
      <c r="AV596" s="202"/>
      <c r="AW596" s="203">
        <f t="shared" si="293"/>
        <v>0</v>
      </c>
      <c r="AX596" s="202"/>
      <c r="AY596" s="202"/>
      <c r="AZ596" s="203">
        <f t="shared" si="294"/>
        <v>0</v>
      </c>
      <c r="BA596" s="202"/>
      <c r="BB596" s="202"/>
      <c r="BC596" s="203">
        <f t="shared" si="295"/>
        <v>0</v>
      </c>
      <c r="BD596" s="202"/>
      <c r="BE596" s="202"/>
      <c r="BF596" s="203">
        <f t="shared" si="296"/>
        <v>0</v>
      </c>
      <c r="BG596" s="202"/>
      <c r="BH596" s="202"/>
      <c r="BI596" s="203">
        <f t="shared" si="297"/>
        <v>0</v>
      </c>
      <c r="BJ596" s="202"/>
      <c r="BK596" s="202"/>
      <c r="BL596" s="203">
        <f t="shared" si="298"/>
        <v>0</v>
      </c>
      <c r="BM596" s="202"/>
      <c r="BN596" s="202"/>
      <c r="BO596" s="203">
        <f t="shared" si="299"/>
        <v>0</v>
      </c>
      <c r="BP596" s="202"/>
      <c r="BQ596" s="202"/>
      <c r="BR596" s="203">
        <f t="shared" si="300"/>
        <v>0</v>
      </c>
      <c r="BS596" s="202"/>
      <c r="BT596" s="202"/>
      <c r="BU596" s="203">
        <f t="shared" si="301"/>
        <v>0</v>
      </c>
      <c r="BV596" s="202"/>
      <c r="BW596" s="202"/>
      <c r="BX596" s="203">
        <f t="shared" si="302"/>
        <v>0</v>
      </c>
      <c r="BY596" s="202"/>
      <c r="BZ596" s="202"/>
      <c r="CA596" s="203">
        <f t="shared" si="303"/>
        <v>0</v>
      </c>
      <c r="CB596" s="202"/>
      <c r="CC596" s="202"/>
      <c r="CD596" s="203">
        <f t="shared" si="304"/>
        <v>0</v>
      </c>
      <c r="CE596" s="202"/>
      <c r="CF596" s="202"/>
      <c r="CG596" s="203">
        <f t="shared" si="305"/>
        <v>0</v>
      </c>
      <c r="CH596" s="202"/>
      <c r="CI596" s="202"/>
      <c r="CJ596" s="203">
        <f t="shared" si="306"/>
        <v>0</v>
      </c>
    </row>
    <row r="597" spans="2:88" x14ac:dyDescent="0.25">
      <c r="B597" s="180"/>
      <c r="C597" s="180"/>
      <c r="D597" s="181"/>
      <c r="E597" s="38">
        <f t="shared" si="198"/>
        <v>45016</v>
      </c>
      <c r="F597" s="186"/>
      <c r="G597" s="203"/>
      <c r="H597" s="202"/>
      <c r="I597" s="202"/>
      <c r="J597" s="203">
        <f t="shared" si="280"/>
        <v>0</v>
      </c>
      <c r="K597" s="202"/>
      <c r="L597" s="202"/>
      <c r="M597" s="203">
        <f t="shared" si="281"/>
        <v>0</v>
      </c>
      <c r="N597" s="202"/>
      <c r="O597" s="202"/>
      <c r="P597" s="203">
        <f t="shared" si="282"/>
        <v>0</v>
      </c>
      <c r="Q597" s="202"/>
      <c r="R597" s="202"/>
      <c r="S597" s="203">
        <f t="shared" si="283"/>
        <v>0</v>
      </c>
      <c r="T597" s="202"/>
      <c r="U597" s="202"/>
      <c r="V597" s="203">
        <f t="shared" si="284"/>
        <v>0</v>
      </c>
      <c r="W597" s="202"/>
      <c r="X597" s="202"/>
      <c r="Y597" s="203">
        <f t="shared" si="285"/>
        <v>0</v>
      </c>
      <c r="Z597" s="202"/>
      <c r="AA597" s="202"/>
      <c r="AB597" s="203">
        <f t="shared" si="286"/>
        <v>0</v>
      </c>
      <c r="AC597" s="202"/>
      <c r="AD597" s="202"/>
      <c r="AE597" s="203">
        <f t="shared" si="287"/>
        <v>0</v>
      </c>
      <c r="AF597" s="202"/>
      <c r="AG597" s="202"/>
      <c r="AH597" s="203">
        <f t="shared" si="288"/>
        <v>0</v>
      </c>
      <c r="AI597" s="202"/>
      <c r="AJ597" s="202"/>
      <c r="AK597" s="203">
        <f t="shared" si="289"/>
        <v>0</v>
      </c>
      <c r="AL597" s="202"/>
      <c r="AM597" s="202"/>
      <c r="AN597" s="203">
        <f t="shared" si="290"/>
        <v>0</v>
      </c>
      <c r="AO597" s="202"/>
      <c r="AP597" s="202"/>
      <c r="AQ597" s="203">
        <f t="shared" si="291"/>
        <v>0</v>
      </c>
      <c r="AR597" s="202"/>
      <c r="AS597" s="202"/>
      <c r="AT597" s="203">
        <f t="shared" si="292"/>
        <v>0</v>
      </c>
      <c r="AU597" s="202"/>
      <c r="AV597" s="202"/>
      <c r="AW597" s="203">
        <f t="shared" si="293"/>
        <v>0</v>
      </c>
      <c r="AX597" s="202"/>
      <c r="AY597" s="202"/>
      <c r="AZ597" s="203">
        <f t="shared" si="294"/>
        <v>0</v>
      </c>
      <c r="BA597" s="202"/>
      <c r="BB597" s="202"/>
      <c r="BC597" s="203">
        <f t="shared" si="295"/>
        <v>0</v>
      </c>
      <c r="BD597" s="202"/>
      <c r="BE597" s="202"/>
      <c r="BF597" s="203">
        <f t="shared" si="296"/>
        <v>0</v>
      </c>
      <c r="BG597" s="202"/>
      <c r="BH597" s="202"/>
      <c r="BI597" s="203">
        <f t="shared" si="297"/>
        <v>0</v>
      </c>
      <c r="BJ597" s="202"/>
      <c r="BK597" s="202"/>
      <c r="BL597" s="203">
        <f t="shared" si="298"/>
        <v>0</v>
      </c>
      <c r="BM597" s="202"/>
      <c r="BN597" s="202"/>
      <c r="BO597" s="203">
        <f t="shared" si="299"/>
        <v>0</v>
      </c>
      <c r="BP597" s="202"/>
      <c r="BQ597" s="202"/>
      <c r="BR597" s="203">
        <f t="shared" si="300"/>
        <v>0</v>
      </c>
      <c r="BS597" s="202"/>
      <c r="BT597" s="202"/>
      <c r="BU597" s="203">
        <f t="shared" si="301"/>
        <v>0</v>
      </c>
      <c r="BV597" s="202"/>
      <c r="BW597" s="202"/>
      <c r="BX597" s="203">
        <f t="shared" si="302"/>
        <v>0</v>
      </c>
      <c r="BY597" s="202"/>
      <c r="BZ597" s="202"/>
      <c r="CA597" s="203">
        <f t="shared" si="303"/>
        <v>0</v>
      </c>
      <c r="CB597" s="202"/>
      <c r="CC597" s="202"/>
      <c r="CD597" s="203">
        <f t="shared" si="304"/>
        <v>0</v>
      </c>
      <c r="CE597" s="202"/>
      <c r="CF597" s="202"/>
      <c r="CG597" s="203">
        <f t="shared" si="305"/>
        <v>0</v>
      </c>
      <c r="CH597" s="202"/>
      <c r="CI597" s="202"/>
      <c r="CJ597" s="203">
        <f t="shared" si="306"/>
        <v>0</v>
      </c>
    </row>
    <row r="598" spans="2:88" x14ac:dyDescent="0.25">
      <c r="B598" s="180"/>
      <c r="C598" s="180"/>
      <c r="D598" s="181"/>
      <c r="E598" s="38">
        <f t="shared" si="198"/>
        <v>45016</v>
      </c>
      <c r="F598" s="186"/>
      <c r="G598" s="203"/>
      <c r="H598" s="202"/>
      <c r="I598" s="202"/>
      <c r="J598" s="203">
        <f t="shared" si="280"/>
        <v>0</v>
      </c>
      <c r="K598" s="202"/>
      <c r="L598" s="202"/>
      <c r="M598" s="203">
        <f t="shared" si="281"/>
        <v>0</v>
      </c>
      <c r="N598" s="202"/>
      <c r="O598" s="202"/>
      <c r="P598" s="203">
        <f t="shared" si="282"/>
        <v>0</v>
      </c>
      <c r="Q598" s="202"/>
      <c r="R598" s="202"/>
      <c r="S598" s="203">
        <f t="shared" si="283"/>
        <v>0</v>
      </c>
      <c r="T598" s="202"/>
      <c r="U598" s="202"/>
      <c r="V598" s="203">
        <f t="shared" si="284"/>
        <v>0</v>
      </c>
      <c r="W598" s="202"/>
      <c r="X598" s="202"/>
      <c r="Y598" s="203">
        <f t="shared" si="285"/>
        <v>0</v>
      </c>
      <c r="Z598" s="202"/>
      <c r="AA598" s="202"/>
      <c r="AB598" s="203">
        <f t="shared" si="286"/>
        <v>0</v>
      </c>
      <c r="AC598" s="202"/>
      <c r="AD598" s="202"/>
      <c r="AE598" s="203">
        <f t="shared" si="287"/>
        <v>0</v>
      </c>
      <c r="AF598" s="202"/>
      <c r="AG598" s="202"/>
      <c r="AH598" s="203">
        <f t="shared" si="288"/>
        <v>0</v>
      </c>
      <c r="AI598" s="202"/>
      <c r="AJ598" s="202"/>
      <c r="AK598" s="203">
        <f t="shared" si="289"/>
        <v>0</v>
      </c>
      <c r="AL598" s="202"/>
      <c r="AM598" s="202"/>
      <c r="AN598" s="203">
        <f t="shared" si="290"/>
        <v>0</v>
      </c>
      <c r="AO598" s="202"/>
      <c r="AP598" s="202"/>
      <c r="AQ598" s="203">
        <f t="shared" si="291"/>
        <v>0</v>
      </c>
      <c r="AR598" s="202"/>
      <c r="AS598" s="202"/>
      <c r="AT598" s="203">
        <f t="shared" si="292"/>
        <v>0</v>
      </c>
      <c r="AU598" s="202"/>
      <c r="AV598" s="202"/>
      <c r="AW598" s="203">
        <f t="shared" si="293"/>
        <v>0</v>
      </c>
      <c r="AX598" s="202"/>
      <c r="AY598" s="202"/>
      <c r="AZ598" s="203">
        <f t="shared" si="294"/>
        <v>0</v>
      </c>
      <c r="BA598" s="202"/>
      <c r="BB598" s="202"/>
      <c r="BC598" s="203">
        <f t="shared" si="295"/>
        <v>0</v>
      </c>
      <c r="BD598" s="202"/>
      <c r="BE598" s="202"/>
      <c r="BF598" s="203">
        <f t="shared" si="296"/>
        <v>0</v>
      </c>
      <c r="BG598" s="202"/>
      <c r="BH598" s="202"/>
      <c r="BI598" s="203">
        <f t="shared" si="297"/>
        <v>0</v>
      </c>
      <c r="BJ598" s="202"/>
      <c r="BK598" s="202"/>
      <c r="BL598" s="203">
        <f t="shared" si="298"/>
        <v>0</v>
      </c>
      <c r="BM598" s="202"/>
      <c r="BN598" s="202"/>
      <c r="BO598" s="203">
        <f t="shared" si="299"/>
        <v>0</v>
      </c>
      <c r="BP598" s="202"/>
      <c r="BQ598" s="202"/>
      <c r="BR598" s="203">
        <f t="shared" si="300"/>
        <v>0</v>
      </c>
      <c r="BS598" s="202"/>
      <c r="BT598" s="202"/>
      <c r="BU598" s="203">
        <f t="shared" si="301"/>
        <v>0</v>
      </c>
      <c r="BV598" s="202"/>
      <c r="BW598" s="202"/>
      <c r="BX598" s="203">
        <f t="shared" si="302"/>
        <v>0</v>
      </c>
      <c r="BY598" s="202"/>
      <c r="BZ598" s="202"/>
      <c r="CA598" s="203">
        <f t="shared" si="303"/>
        <v>0</v>
      </c>
      <c r="CB598" s="202"/>
      <c r="CC598" s="202"/>
      <c r="CD598" s="203">
        <f t="shared" si="304"/>
        <v>0</v>
      </c>
      <c r="CE598" s="202"/>
      <c r="CF598" s="202"/>
      <c r="CG598" s="203">
        <f t="shared" si="305"/>
        <v>0</v>
      </c>
      <c r="CH598" s="202"/>
      <c r="CI598" s="202"/>
      <c r="CJ598" s="203">
        <f t="shared" si="306"/>
        <v>0</v>
      </c>
    </row>
    <row r="599" spans="2:88" x14ac:dyDescent="0.25">
      <c r="B599" s="180"/>
      <c r="C599" s="180"/>
      <c r="D599" s="181"/>
      <c r="E599" s="38">
        <f t="shared" si="198"/>
        <v>45016</v>
      </c>
      <c r="F599" s="186"/>
      <c r="G599" s="203"/>
      <c r="H599" s="202"/>
      <c r="I599" s="202"/>
      <c r="J599" s="203">
        <f t="shared" si="280"/>
        <v>0</v>
      </c>
      <c r="K599" s="202"/>
      <c r="L599" s="202"/>
      <c r="M599" s="203">
        <f t="shared" si="281"/>
        <v>0</v>
      </c>
      <c r="N599" s="202"/>
      <c r="O599" s="202"/>
      <c r="P599" s="203">
        <f t="shared" si="282"/>
        <v>0</v>
      </c>
      <c r="Q599" s="202"/>
      <c r="R599" s="202"/>
      <c r="S599" s="203">
        <f t="shared" si="283"/>
        <v>0</v>
      </c>
      <c r="T599" s="202"/>
      <c r="U599" s="202"/>
      <c r="V599" s="203">
        <f t="shared" si="284"/>
        <v>0</v>
      </c>
      <c r="W599" s="202"/>
      <c r="X599" s="202"/>
      <c r="Y599" s="203">
        <f t="shared" si="285"/>
        <v>0</v>
      </c>
      <c r="Z599" s="202"/>
      <c r="AA599" s="202"/>
      <c r="AB599" s="203">
        <f t="shared" si="286"/>
        <v>0</v>
      </c>
      <c r="AC599" s="202"/>
      <c r="AD599" s="202"/>
      <c r="AE599" s="203">
        <f t="shared" si="287"/>
        <v>0</v>
      </c>
      <c r="AF599" s="202"/>
      <c r="AG599" s="202"/>
      <c r="AH599" s="203">
        <f t="shared" si="288"/>
        <v>0</v>
      </c>
      <c r="AI599" s="202"/>
      <c r="AJ599" s="202"/>
      <c r="AK599" s="203">
        <f t="shared" si="289"/>
        <v>0</v>
      </c>
      <c r="AL599" s="202"/>
      <c r="AM599" s="202"/>
      <c r="AN599" s="203">
        <f t="shared" si="290"/>
        <v>0</v>
      </c>
      <c r="AO599" s="202"/>
      <c r="AP599" s="202"/>
      <c r="AQ599" s="203">
        <f t="shared" si="291"/>
        <v>0</v>
      </c>
      <c r="AR599" s="202"/>
      <c r="AS599" s="202"/>
      <c r="AT599" s="203">
        <f t="shared" si="292"/>
        <v>0</v>
      </c>
      <c r="AU599" s="202"/>
      <c r="AV599" s="202"/>
      <c r="AW599" s="203">
        <f t="shared" si="293"/>
        <v>0</v>
      </c>
      <c r="AX599" s="202"/>
      <c r="AY599" s="202"/>
      <c r="AZ599" s="203">
        <f t="shared" si="294"/>
        <v>0</v>
      </c>
      <c r="BA599" s="202"/>
      <c r="BB599" s="202"/>
      <c r="BC599" s="203">
        <f t="shared" si="295"/>
        <v>0</v>
      </c>
      <c r="BD599" s="202"/>
      <c r="BE599" s="202"/>
      <c r="BF599" s="203">
        <f t="shared" si="296"/>
        <v>0</v>
      </c>
      <c r="BG599" s="202"/>
      <c r="BH599" s="202"/>
      <c r="BI599" s="203">
        <f t="shared" si="297"/>
        <v>0</v>
      </c>
      <c r="BJ599" s="202"/>
      <c r="BK599" s="202"/>
      <c r="BL599" s="203">
        <f t="shared" si="298"/>
        <v>0</v>
      </c>
      <c r="BM599" s="202"/>
      <c r="BN599" s="202"/>
      <c r="BO599" s="203">
        <f t="shared" si="299"/>
        <v>0</v>
      </c>
      <c r="BP599" s="202"/>
      <c r="BQ599" s="202"/>
      <c r="BR599" s="203">
        <f t="shared" si="300"/>
        <v>0</v>
      </c>
      <c r="BS599" s="202"/>
      <c r="BT599" s="202"/>
      <c r="BU599" s="203">
        <f t="shared" si="301"/>
        <v>0</v>
      </c>
      <c r="BV599" s="202"/>
      <c r="BW599" s="202"/>
      <c r="BX599" s="203">
        <f t="shared" si="302"/>
        <v>0</v>
      </c>
      <c r="BY599" s="202"/>
      <c r="BZ599" s="202"/>
      <c r="CA599" s="203">
        <f t="shared" si="303"/>
        <v>0</v>
      </c>
      <c r="CB599" s="202"/>
      <c r="CC599" s="202"/>
      <c r="CD599" s="203">
        <f t="shared" si="304"/>
        <v>0</v>
      </c>
      <c r="CE599" s="202"/>
      <c r="CF599" s="202"/>
      <c r="CG599" s="203">
        <f t="shared" si="305"/>
        <v>0</v>
      </c>
      <c r="CH599" s="202"/>
      <c r="CI599" s="202"/>
      <c r="CJ599" s="203">
        <f t="shared" si="306"/>
        <v>0</v>
      </c>
    </row>
    <row r="600" spans="2:88" x14ac:dyDescent="0.25">
      <c r="B600" s="180"/>
      <c r="C600" s="180"/>
      <c r="D600" s="181"/>
      <c r="E600" s="38">
        <f t="shared" si="198"/>
        <v>45016</v>
      </c>
      <c r="F600" s="186"/>
      <c r="G600" s="203"/>
      <c r="H600" s="202"/>
      <c r="I600" s="202"/>
      <c r="J600" s="203">
        <f t="shared" si="280"/>
        <v>0</v>
      </c>
      <c r="K600" s="202"/>
      <c r="L600" s="202"/>
      <c r="M600" s="203">
        <f t="shared" si="281"/>
        <v>0</v>
      </c>
      <c r="N600" s="202"/>
      <c r="O600" s="202"/>
      <c r="P600" s="203">
        <f t="shared" si="282"/>
        <v>0</v>
      </c>
      <c r="Q600" s="202"/>
      <c r="R600" s="202"/>
      <c r="S600" s="203">
        <f t="shared" si="283"/>
        <v>0</v>
      </c>
      <c r="T600" s="202"/>
      <c r="U600" s="202"/>
      <c r="V600" s="203">
        <f t="shared" si="284"/>
        <v>0</v>
      </c>
      <c r="W600" s="202"/>
      <c r="X600" s="202"/>
      <c r="Y600" s="203">
        <f t="shared" si="285"/>
        <v>0</v>
      </c>
      <c r="Z600" s="202"/>
      <c r="AA600" s="202"/>
      <c r="AB600" s="203">
        <f t="shared" si="286"/>
        <v>0</v>
      </c>
      <c r="AC600" s="202"/>
      <c r="AD600" s="202"/>
      <c r="AE600" s="203">
        <f t="shared" si="287"/>
        <v>0</v>
      </c>
      <c r="AF600" s="202"/>
      <c r="AG600" s="202"/>
      <c r="AH600" s="203">
        <f t="shared" si="288"/>
        <v>0</v>
      </c>
      <c r="AI600" s="202"/>
      <c r="AJ600" s="202"/>
      <c r="AK600" s="203">
        <f t="shared" si="289"/>
        <v>0</v>
      </c>
      <c r="AL600" s="202"/>
      <c r="AM600" s="202"/>
      <c r="AN600" s="203">
        <f t="shared" si="290"/>
        <v>0</v>
      </c>
      <c r="AO600" s="202"/>
      <c r="AP600" s="202"/>
      <c r="AQ600" s="203">
        <f t="shared" si="291"/>
        <v>0</v>
      </c>
      <c r="AR600" s="202"/>
      <c r="AS600" s="202"/>
      <c r="AT600" s="203">
        <f t="shared" si="292"/>
        <v>0</v>
      </c>
      <c r="AU600" s="202"/>
      <c r="AV600" s="202"/>
      <c r="AW600" s="203">
        <f t="shared" si="293"/>
        <v>0</v>
      </c>
      <c r="AX600" s="202"/>
      <c r="AY600" s="202"/>
      <c r="AZ600" s="203">
        <f t="shared" si="294"/>
        <v>0</v>
      </c>
      <c r="BA600" s="202"/>
      <c r="BB600" s="202"/>
      <c r="BC600" s="203">
        <f t="shared" si="295"/>
        <v>0</v>
      </c>
      <c r="BD600" s="202"/>
      <c r="BE600" s="202"/>
      <c r="BF600" s="203">
        <f t="shared" si="296"/>
        <v>0</v>
      </c>
      <c r="BG600" s="202"/>
      <c r="BH600" s="202"/>
      <c r="BI600" s="203">
        <f t="shared" si="297"/>
        <v>0</v>
      </c>
      <c r="BJ600" s="202"/>
      <c r="BK600" s="202"/>
      <c r="BL600" s="203">
        <f t="shared" si="298"/>
        <v>0</v>
      </c>
      <c r="BM600" s="202"/>
      <c r="BN600" s="202"/>
      <c r="BO600" s="203">
        <f t="shared" si="299"/>
        <v>0</v>
      </c>
      <c r="BP600" s="202"/>
      <c r="BQ600" s="202"/>
      <c r="BR600" s="203">
        <f t="shared" si="300"/>
        <v>0</v>
      </c>
      <c r="BS600" s="202"/>
      <c r="BT600" s="202"/>
      <c r="BU600" s="203">
        <f t="shared" si="301"/>
        <v>0</v>
      </c>
      <c r="BV600" s="202"/>
      <c r="BW600" s="202"/>
      <c r="BX600" s="203">
        <f t="shared" si="302"/>
        <v>0</v>
      </c>
      <c r="BY600" s="202"/>
      <c r="BZ600" s="202"/>
      <c r="CA600" s="203">
        <f t="shared" si="303"/>
        <v>0</v>
      </c>
      <c r="CB600" s="202"/>
      <c r="CC600" s="202"/>
      <c r="CD600" s="203">
        <f t="shared" si="304"/>
        <v>0</v>
      </c>
      <c r="CE600" s="202"/>
      <c r="CF600" s="202"/>
      <c r="CG600" s="203">
        <f t="shared" si="305"/>
        <v>0</v>
      </c>
      <c r="CH600" s="202"/>
      <c r="CI600" s="202"/>
      <c r="CJ600" s="203">
        <f t="shared" si="306"/>
        <v>0</v>
      </c>
    </row>
    <row r="601" spans="2:88" x14ac:dyDescent="0.25">
      <c r="B601" s="180"/>
      <c r="C601" s="180"/>
      <c r="D601" s="181"/>
      <c r="E601" s="38">
        <f t="shared" ref="E601:E664" si="307">+$D$10</f>
        <v>45016</v>
      </c>
      <c r="F601" s="186"/>
      <c r="G601" s="203"/>
      <c r="H601" s="202"/>
      <c r="I601" s="202"/>
      <c r="J601" s="203">
        <f t="shared" si="280"/>
        <v>0</v>
      </c>
      <c r="K601" s="202"/>
      <c r="L601" s="202"/>
      <c r="M601" s="203">
        <f t="shared" si="281"/>
        <v>0</v>
      </c>
      <c r="N601" s="202"/>
      <c r="O601" s="202"/>
      <c r="P601" s="203">
        <f t="shared" si="282"/>
        <v>0</v>
      </c>
      <c r="Q601" s="202"/>
      <c r="R601" s="202"/>
      <c r="S601" s="203">
        <f t="shared" si="283"/>
        <v>0</v>
      </c>
      <c r="T601" s="202"/>
      <c r="U601" s="202"/>
      <c r="V601" s="203">
        <f t="shared" si="284"/>
        <v>0</v>
      </c>
      <c r="W601" s="202"/>
      <c r="X601" s="202"/>
      <c r="Y601" s="203">
        <f t="shared" si="285"/>
        <v>0</v>
      </c>
      <c r="Z601" s="202"/>
      <c r="AA601" s="202"/>
      <c r="AB601" s="203">
        <f t="shared" si="286"/>
        <v>0</v>
      </c>
      <c r="AC601" s="202"/>
      <c r="AD601" s="202"/>
      <c r="AE601" s="203">
        <f t="shared" si="287"/>
        <v>0</v>
      </c>
      <c r="AF601" s="202"/>
      <c r="AG601" s="202"/>
      <c r="AH601" s="203">
        <f t="shared" si="288"/>
        <v>0</v>
      </c>
      <c r="AI601" s="202"/>
      <c r="AJ601" s="202"/>
      <c r="AK601" s="203">
        <f t="shared" si="289"/>
        <v>0</v>
      </c>
      <c r="AL601" s="202"/>
      <c r="AM601" s="202"/>
      <c r="AN601" s="203">
        <f t="shared" si="290"/>
        <v>0</v>
      </c>
      <c r="AO601" s="202"/>
      <c r="AP601" s="202"/>
      <c r="AQ601" s="203">
        <f t="shared" si="291"/>
        <v>0</v>
      </c>
      <c r="AR601" s="202"/>
      <c r="AS601" s="202"/>
      <c r="AT601" s="203">
        <f t="shared" si="292"/>
        <v>0</v>
      </c>
      <c r="AU601" s="202"/>
      <c r="AV601" s="202"/>
      <c r="AW601" s="203">
        <f t="shared" si="293"/>
        <v>0</v>
      </c>
      <c r="AX601" s="202"/>
      <c r="AY601" s="202"/>
      <c r="AZ601" s="203">
        <f t="shared" si="294"/>
        <v>0</v>
      </c>
      <c r="BA601" s="202"/>
      <c r="BB601" s="202"/>
      <c r="BC601" s="203">
        <f t="shared" si="295"/>
        <v>0</v>
      </c>
      <c r="BD601" s="202"/>
      <c r="BE601" s="202"/>
      <c r="BF601" s="203">
        <f t="shared" si="296"/>
        <v>0</v>
      </c>
      <c r="BG601" s="202"/>
      <c r="BH601" s="202"/>
      <c r="BI601" s="203">
        <f t="shared" si="297"/>
        <v>0</v>
      </c>
      <c r="BJ601" s="202"/>
      <c r="BK601" s="202"/>
      <c r="BL601" s="203">
        <f t="shared" si="298"/>
        <v>0</v>
      </c>
      <c r="BM601" s="202"/>
      <c r="BN601" s="202"/>
      <c r="BO601" s="203">
        <f t="shared" si="299"/>
        <v>0</v>
      </c>
      <c r="BP601" s="202"/>
      <c r="BQ601" s="202"/>
      <c r="BR601" s="203">
        <f t="shared" si="300"/>
        <v>0</v>
      </c>
      <c r="BS601" s="202"/>
      <c r="BT601" s="202"/>
      <c r="BU601" s="203">
        <f t="shared" si="301"/>
        <v>0</v>
      </c>
      <c r="BV601" s="202"/>
      <c r="BW601" s="202"/>
      <c r="BX601" s="203">
        <f t="shared" si="302"/>
        <v>0</v>
      </c>
      <c r="BY601" s="202"/>
      <c r="BZ601" s="202"/>
      <c r="CA601" s="203">
        <f t="shared" si="303"/>
        <v>0</v>
      </c>
      <c r="CB601" s="202"/>
      <c r="CC601" s="202"/>
      <c r="CD601" s="203">
        <f t="shared" si="304"/>
        <v>0</v>
      </c>
      <c r="CE601" s="202"/>
      <c r="CF601" s="202"/>
      <c r="CG601" s="203">
        <f t="shared" si="305"/>
        <v>0</v>
      </c>
      <c r="CH601" s="202"/>
      <c r="CI601" s="202"/>
      <c r="CJ601" s="203">
        <f t="shared" si="306"/>
        <v>0</v>
      </c>
    </row>
    <row r="602" spans="2:88" x14ac:dyDescent="0.25">
      <c r="B602" s="180"/>
      <c r="C602" s="180"/>
      <c r="D602" s="181"/>
      <c r="E602" s="38">
        <f t="shared" si="307"/>
        <v>45016</v>
      </c>
      <c r="F602" s="186"/>
      <c r="G602" s="203"/>
      <c r="H602" s="202"/>
      <c r="I602" s="202"/>
      <c r="J602" s="203">
        <f t="shared" ref="J602:J665" si="308">SUM(H602:I602)</f>
        <v>0</v>
      </c>
      <c r="K602" s="202"/>
      <c r="L602" s="202"/>
      <c r="M602" s="203">
        <f t="shared" ref="M602:M665" si="309">SUM(K602:L602)</f>
        <v>0</v>
      </c>
      <c r="N602" s="202"/>
      <c r="O602" s="202"/>
      <c r="P602" s="203">
        <f t="shared" ref="P602:P665" si="310">SUM(N602:O602)</f>
        <v>0</v>
      </c>
      <c r="Q602" s="202"/>
      <c r="R602" s="202"/>
      <c r="S602" s="203">
        <f t="shared" ref="S602:S665" si="311">SUM(Q602:R602)</f>
        <v>0</v>
      </c>
      <c r="T602" s="202"/>
      <c r="U602" s="202"/>
      <c r="V602" s="203">
        <f t="shared" ref="V602:V665" si="312">SUM(T602:U602)</f>
        <v>0</v>
      </c>
      <c r="W602" s="202"/>
      <c r="X602" s="202"/>
      <c r="Y602" s="203">
        <f t="shared" ref="Y602:Y665" si="313">SUM(W602:X602)</f>
        <v>0</v>
      </c>
      <c r="Z602" s="202"/>
      <c r="AA602" s="202"/>
      <c r="AB602" s="203">
        <f t="shared" ref="AB602:AB665" si="314">SUM(Z602:AA602)</f>
        <v>0</v>
      </c>
      <c r="AC602" s="202"/>
      <c r="AD602" s="202"/>
      <c r="AE602" s="203">
        <f t="shared" ref="AE602:AE665" si="315">SUM(AC602:AD602)</f>
        <v>0</v>
      </c>
      <c r="AF602" s="202"/>
      <c r="AG602" s="202"/>
      <c r="AH602" s="203">
        <f t="shared" ref="AH602:AH665" si="316">SUM(AF602:AG602)</f>
        <v>0</v>
      </c>
      <c r="AI602" s="202"/>
      <c r="AJ602" s="202"/>
      <c r="AK602" s="203">
        <f t="shared" ref="AK602:AK665" si="317">SUM(AI602:AJ602)</f>
        <v>0</v>
      </c>
      <c r="AL602" s="202"/>
      <c r="AM602" s="202"/>
      <c r="AN602" s="203">
        <f t="shared" ref="AN602:AN665" si="318">SUM(AL602:AM602)</f>
        <v>0</v>
      </c>
      <c r="AO602" s="202"/>
      <c r="AP602" s="202"/>
      <c r="AQ602" s="203">
        <f t="shared" ref="AQ602:AQ665" si="319">SUM(AO602:AP602)</f>
        <v>0</v>
      </c>
      <c r="AR602" s="202"/>
      <c r="AS602" s="202"/>
      <c r="AT602" s="203">
        <f t="shared" ref="AT602:AT665" si="320">SUM(AR602:AS602)</f>
        <v>0</v>
      </c>
      <c r="AU602" s="202"/>
      <c r="AV602" s="202"/>
      <c r="AW602" s="203">
        <f t="shared" ref="AW602:AW665" si="321">SUM(AU602:AV602)</f>
        <v>0</v>
      </c>
      <c r="AX602" s="202"/>
      <c r="AY602" s="202"/>
      <c r="AZ602" s="203">
        <f t="shared" ref="AZ602:AZ665" si="322">SUM(AX602:AY602)</f>
        <v>0</v>
      </c>
      <c r="BA602" s="202"/>
      <c r="BB602" s="202"/>
      <c r="BC602" s="203">
        <f t="shared" ref="BC602:BC665" si="323">SUM(BA602:BB602)</f>
        <v>0</v>
      </c>
      <c r="BD602" s="202"/>
      <c r="BE602" s="202"/>
      <c r="BF602" s="203">
        <f t="shared" ref="BF602:BF665" si="324">SUM(BD602:BE602)</f>
        <v>0</v>
      </c>
      <c r="BG602" s="202"/>
      <c r="BH602" s="202"/>
      <c r="BI602" s="203">
        <f t="shared" ref="BI602:BI665" si="325">SUM(BG602:BH602)</f>
        <v>0</v>
      </c>
      <c r="BJ602" s="202"/>
      <c r="BK602" s="202"/>
      <c r="BL602" s="203">
        <f t="shared" ref="BL602:BL665" si="326">SUM(BJ602:BK602)</f>
        <v>0</v>
      </c>
      <c r="BM602" s="202"/>
      <c r="BN602" s="202"/>
      <c r="BO602" s="203">
        <f t="shared" ref="BO602:BO665" si="327">SUM(BM602:BN602)</f>
        <v>0</v>
      </c>
      <c r="BP602" s="202"/>
      <c r="BQ602" s="202"/>
      <c r="BR602" s="203">
        <f t="shared" ref="BR602:BR665" si="328">SUM(BP602:BQ602)</f>
        <v>0</v>
      </c>
      <c r="BS602" s="202"/>
      <c r="BT602" s="202"/>
      <c r="BU602" s="203">
        <f t="shared" ref="BU602:BU665" si="329">SUM(BS602:BT602)</f>
        <v>0</v>
      </c>
      <c r="BV602" s="202"/>
      <c r="BW602" s="202"/>
      <c r="BX602" s="203">
        <f t="shared" ref="BX602:BX665" si="330">SUM(BV602:BW602)</f>
        <v>0</v>
      </c>
      <c r="BY602" s="202"/>
      <c r="BZ602" s="202"/>
      <c r="CA602" s="203">
        <f t="shared" ref="CA602:CA665" si="331">SUM(BY602:BZ602)</f>
        <v>0</v>
      </c>
      <c r="CB602" s="202"/>
      <c r="CC602" s="202"/>
      <c r="CD602" s="203">
        <f t="shared" ref="CD602:CD665" si="332">SUM(CB602:CC602)</f>
        <v>0</v>
      </c>
      <c r="CE602" s="202"/>
      <c r="CF602" s="202"/>
      <c r="CG602" s="203">
        <f t="shared" ref="CG602:CG665" si="333">SUM(CE602:CF602)</f>
        <v>0</v>
      </c>
      <c r="CH602" s="202"/>
      <c r="CI602" s="202"/>
      <c r="CJ602" s="203">
        <f t="shared" ref="CJ602:CJ665" si="334">SUM(CH602:CI602)</f>
        <v>0</v>
      </c>
    </row>
    <row r="603" spans="2:88" x14ac:dyDescent="0.25">
      <c r="B603" s="180"/>
      <c r="C603" s="180"/>
      <c r="D603" s="181"/>
      <c r="E603" s="38">
        <f t="shared" si="307"/>
        <v>45016</v>
      </c>
      <c r="F603" s="186"/>
      <c r="G603" s="203"/>
      <c r="H603" s="202"/>
      <c r="I603" s="202"/>
      <c r="J603" s="203">
        <f t="shared" si="308"/>
        <v>0</v>
      </c>
      <c r="K603" s="202"/>
      <c r="L603" s="202"/>
      <c r="M603" s="203">
        <f t="shared" si="309"/>
        <v>0</v>
      </c>
      <c r="N603" s="202"/>
      <c r="O603" s="202"/>
      <c r="P603" s="203">
        <f t="shared" si="310"/>
        <v>0</v>
      </c>
      <c r="Q603" s="202"/>
      <c r="R603" s="202"/>
      <c r="S603" s="203">
        <f t="shared" si="311"/>
        <v>0</v>
      </c>
      <c r="T603" s="202"/>
      <c r="U603" s="202"/>
      <c r="V603" s="203">
        <f t="shared" si="312"/>
        <v>0</v>
      </c>
      <c r="W603" s="202"/>
      <c r="X603" s="202"/>
      <c r="Y603" s="203">
        <f t="shared" si="313"/>
        <v>0</v>
      </c>
      <c r="Z603" s="202"/>
      <c r="AA603" s="202"/>
      <c r="AB603" s="203">
        <f t="shared" si="314"/>
        <v>0</v>
      </c>
      <c r="AC603" s="202"/>
      <c r="AD603" s="202"/>
      <c r="AE603" s="203">
        <f t="shared" si="315"/>
        <v>0</v>
      </c>
      <c r="AF603" s="202"/>
      <c r="AG603" s="202"/>
      <c r="AH603" s="203">
        <f t="shared" si="316"/>
        <v>0</v>
      </c>
      <c r="AI603" s="202"/>
      <c r="AJ603" s="202"/>
      <c r="AK603" s="203">
        <f t="shared" si="317"/>
        <v>0</v>
      </c>
      <c r="AL603" s="202"/>
      <c r="AM603" s="202"/>
      <c r="AN603" s="203">
        <f t="shared" si="318"/>
        <v>0</v>
      </c>
      <c r="AO603" s="202"/>
      <c r="AP603" s="202"/>
      <c r="AQ603" s="203">
        <f t="shared" si="319"/>
        <v>0</v>
      </c>
      <c r="AR603" s="202"/>
      <c r="AS603" s="202"/>
      <c r="AT603" s="203">
        <f t="shared" si="320"/>
        <v>0</v>
      </c>
      <c r="AU603" s="202"/>
      <c r="AV603" s="202"/>
      <c r="AW603" s="203">
        <f t="shared" si="321"/>
        <v>0</v>
      </c>
      <c r="AX603" s="202"/>
      <c r="AY603" s="202"/>
      <c r="AZ603" s="203">
        <f t="shared" si="322"/>
        <v>0</v>
      </c>
      <c r="BA603" s="202"/>
      <c r="BB603" s="202"/>
      <c r="BC603" s="203">
        <f t="shared" si="323"/>
        <v>0</v>
      </c>
      <c r="BD603" s="202"/>
      <c r="BE603" s="202"/>
      <c r="BF603" s="203">
        <f t="shared" si="324"/>
        <v>0</v>
      </c>
      <c r="BG603" s="202"/>
      <c r="BH603" s="202"/>
      <c r="BI603" s="203">
        <f t="shared" si="325"/>
        <v>0</v>
      </c>
      <c r="BJ603" s="202"/>
      <c r="BK603" s="202"/>
      <c r="BL603" s="203">
        <f t="shared" si="326"/>
        <v>0</v>
      </c>
      <c r="BM603" s="202"/>
      <c r="BN603" s="202"/>
      <c r="BO603" s="203">
        <f t="shared" si="327"/>
        <v>0</v>
      </c>
      <c r="BP603" s="202"/>
      <c r="BQ603" s="202"/>
      <c r="BR603" s="203">
        <f t="shared" si="328"/>
        <v>0</v>
      </c>
      <c r="BS603" s="202"/>
      <c r="BT603" s="202"/>
      <c r="BU603" s="203">
        <f t="shared" si="329"/>
        <v>0</v>
      </c>
      <c r="BV603" s="202"/>
      <c r="BW603" s="202"/>
      <c r="BX603" s="203">
        <f t="shared" si="330"/>
        <v>0</v>
      </c>
      <c r="BY603" s="202"/>
      <c r="BZ603" s="202"/>
      <c r="CA603" s="203">
        <f t="shared" si="331"/>
        <v>0</v>
      </c>
      <c r="CB603" s="202"/>
      <c r="CC603" s="202"/>
      <c r="CD603" s="203">
        <f t="shared" si="332"/>
        <v>0</v>
      </c>
      <c r="CE603" s="202"/>
      <c r="CF603" s="202"/>
      <c r="CG603" s="203">
        <f t="shared" si="333"/>
        <v>0</v>
      </c>
      <c r="CH603" s="202"/>
      <c r="CI603" s="202"/>
      <c r="CJ603" s="203">
        <f t="shared" si="334"/>
        <v>0</v>
      </c>
    </row>
    <row r="604" spans="2:88" x14ac:dyDescent="0.25">
      <c r="B604" s="180"/>
      <c r="C604" s="180"/>
      <c r="D604" s="181"/>
      <c r="E604" s="38">
        <f t="shared" si="307"/>
        <v>45016</v>
      </c>
      <c r="F604" s="186"/>
      <c r="G604" s="203"/>
      <c r="H604" s="202"/>
      <c r="I604" s="202"/>
      <c r="J604" s="203">
        <f t="shared" si="308"/>
        <v>0</v>
      </c>
      <c r="K604" s="202"/>
      <c r="L604" s="202"/>
      <c r="M604" s="203">
        <f t="shared" si="309"/>
        <v>0</v>
      </c>
      <c r="N604" s="202"/>
      <c r="O604" s="202"/>
      <c r="P604" s="203">
        <f t="shared" si="310"/>
        <v>0</v>
      </c>
      <c r="Q604" s="202"/>
      <c r="R604" s="202"/>
      <c r="S604" s="203">
        <f t="shared" si="311"/>
        <v>0</v>
      </c>
      <c r="T604" s="202"/>
      <c r="U604" s="202"/>
      <c r="V604" s="203">
        <f t="shared" si="312"/>
        <v>0</v>
      </c>
      <c r="W604" s="202"/>
      <c r="X604" s="202"/>
      <c r="Y604" s="203">
        <f t="shared" si="313"/>
        <v>0</v>
      </c>
      <c r="Z604" s="202"/>
      <c r="AA604" s="202"/>
      <c r="AB604" s="203">
        <f t="shared" si="314"/>
        <v>0</v>
      </c>
      <c r="AC604" s="202"/>
      <c r="AD604" s="202"/>
      <c r="AE604" s="203">
        <f t="shared" si="315"/>
        <v>0</v>
      </c>
      <c r="AF604" s="202"/>
      <c r="AG604" s="202"/>
      <c r="AH604" s="203">
        <f t="shared" si="316"/>
        <v>0</v>
      </c>
      <c r="AI604" s="202"/>
      <c r="AJ604" s="202"/>
      <c r="AK604" s="203">
        <f t="shared" si="317"/>
        <v>0</v>
      </c>
      <c r="AL604" s="202"/>
      <c r="AM604" s="202"/>
      <c r="AN604" s="203">
        <f t="shared" si="318"/>
        <v>0</v>
      </c>
      <c r="AO604" s="202"/>
      <c r="AP604" s="202"/>
      <c r="AQ604" s="203">
        <f t="shared" si="319"/>
        <v>0</v>
      </c>
      <c r="AR604" s="202"/>
      <c r="AS604" s="202"/>
      <c r="AT604" s="203">
        <f t="shared" si="320"/>
        <v>0</v>
      </c>
      <c r="AU604" s="202"/>
      <c r="AV604" s="202"/>
      <c r="AW604" s="203">
        <f t="shared" si="321"/>
        <v>0</v>
      </c>
      <c r="AX604" s="202"/>
      <c r="AY604" s="202"/>
      <c r="AZ604" s="203">
        <f t="shared" si="322"/>
        <v>0</v>
      </c>
      <c r="BA604" s="202"/>
      <c r="BB604" s="202"/>
      <c r="BC604" s="203">
        <f t="shared" si="323"/>
        <v>0</v>
      </c>
      <c r="BD604" s="202"/>
      <c r="BE604" s="202"/>
      <c r="BF604" s="203">
        <f t="shared" si="324"/>
        <v>0</v>
      </c>
      <c r="BG604" s="202"/>
      <c r="BH604" s="202"/>
      <c r="BI604" s="203">
        <f t="shared" si="325"/>
        <v>0</v>
      </c>
      <c r="BJ604" s="202"/>
      <c r="BK604" s="202"/>
      <c r="BL604" s="203">
        <f t="shared" si="326"/>
        <v>0</v>
      </c>
      <c r="BM604" s="202"/>
      <c r="BN604" s="202"/>
      <c r="BO604" s="203">
        <f t="shared" si="327"/>
        <v>0</v>
      </c>
      <c r="BP604" s="202"/>
      <c r="BQ604" s="202"/>
      <c r="BR604" s="203">
        <f t="shared" si="328"/>
        <v>0</v>
      </c>
      <c r="BS604" s="202"/>
      <c r="BT604" s="202"/>
      <c r="BU604" s="203">
        <f t="shared" si="329"/>
        <v>0</v>
      </c>
      <c r="BV604" s="202"/>
      <c r="BW604" s="202"/>
      <c r="BX604" s="203">
        <f t="shared" si="330"/>
        <v>0</v>
      </c>
      <c r="BY604" s="202"/>
      <c r="BZ604" s="202"/>
      <c r="CA604" s="203">
        <f t="shared" si="331"/>
        <v>0</v>
      </c>
      <c r="CB604" s="202"/>
      <c r="CC604" s="202"/>
      <c r="CD604" s="203">
        <f t="shared" si="332"/>
        <v>0</v>
      </c>
      <c r="CE604" s="202"/>
      <c r="CF604" s="202"/>
      <c r="CG604" s="203">
        <f t="shared" si="333"/>
        <v>0</v>
      </c>
      <c r="CH604" s="202"/>
      <c r="CI604" s="202"/>
      <c r="CJ604" s="203">
        <f t="shared" si="334"/>
        <v>0</v>
      </c>
    </row>
    <row r="605" spans="2:88" x14ac:dyDescent="0.25">
      <c r="B605" s="180"/>
      <c r="C605" s="180"/>
      <c r="D605" s="181"/>
      <c r="E605" s="38">
        <f t="shared" si="307"/>
        <v>45016</v>
      </c>
      <c r="F605" s="186"/>
      <c r="G605" s="203"/>
      <c r="H605" s="202"/>
      <c r="I605" s="202"/>
      <c r="J605" s="203">
        <f t="shared" si="308"/>
        <v>0</v>
      </c>
      <c r="K605" s="202"/>
      <c r="L605" s="202"/>
      <c r="M605" s="203">
        <f t="shared" si="309"/>
        <v>0</v>
      </c>
      <c r="N605" s="202"/>
      <c r="O605" s="202"/>
      <c r="P605" s="203">
        <f t="shared" si="310"/>
        <v>0</v>
      </c>
      <c r="Q605" s="202"/>
      <c r="R605" s="202"/>
      <c r="S605" s="203">
        <f t="shared" si="311"/>
        <v>0</v>
      </c>
      <c r="T605" s="202"/>
      <c r="U605" s="202"/>
      <c r="V605" s="203">
        <f t="shared" si="312"/>
        <v>0</v>
      </c>
      <c r="W605" s="202"/>
      <c r="X605" s="202"/>
      <c r="Y605" s="203">
        <f t="shared" si="313"/>
        <v>0</v>
      </c>
      <c r="Z605" s="202"/>
      <c r="AA605" s="202"/>
      <c r="AB605" s="203">
        <f t="shared" si="314"/>
        <v>0</v>
      </c>
      <c r="AC605" s="202"/>
      <c r="AD605" s="202"/>
      <c r="AE605" s="203">
        <f t="shared" si="315"/>
        <v>0</v>
      </c>
      <c r="AF605" s="202"/>
      <c r="AG605" s="202"/>
      <c r="AH605" s="203">
        <f t="shared" si="316"/>
        <v>0</v>
      </c>
      <c r="AI605" s="202"/>
      <c r="AJ605" s="202"/>
      <c r="AK605" s="203">
        <f t="shared" si="317"/>
        <v>0</v>
      </c>
      <c r="AL605" s="202"/>
      <c r="AM605" s="202"/>
      <c r="AN605" s="203">
        <f t="shared" si="318"/>
        <v>0</v>
      </c>
      <c r="AO605" s="202"/>
      <c r="AP605" s="202"/>
      <c r="AQ605" s="203">
        <f t="shared" si="319"/>
        <v>0</v>
      </c>
      <c r="AR605" s="202"/>
      <c r="AS605" s="202"/>
      <c r="AT605" s="203">
        <f t="shared" si="320"/>
        <v>0</v>
      </c>
      <c r="AU605" s="202"/>
      <c r="AV605" s="202"/>
      <c r="AW605" s="203">
        <f t="shared" si="321"/>
        <v>0</v>
      </c>
      <c r="AX605" s="202"/>
      <c r="AY605" s="202"/>
      <c r="AZ605" s="203">
        <f t="shared" si="322"/>
        <v>0</v>
      </c>
      <c r="BA605" s="202"/>
      <c r="BB605" s="202"/>
      <c r="BC605" s="203">
        <f t="shared" si="323"/>
        <v>0</v>
      </c>
      <c r="BD605" s="202"/>
      <c r="BE605" s="202"/>
      <c r="BF605" s="203">
        <f t="shared" si="324"/>
        <v>0</v>
      </c>
      <c r="BG605" s="202"/>
      <c r="BH605" s="202"/>
      <c r="BI605" s="203">
        <f t="shared" si="325"/>
        <v>0</v>
      </c>
      <c r="BJ605" s="202"/>
      <c r="BK605" s="202"/>
      <c r="BL605" s="203">
        <f t="shared" si="326"/>
        <v>0</v>
      </c>
      <c r="BM605" s="202"/>
      <c r="BN605" s="202"/>
      <c r="BO605" s="203">
        <f t="shared" si="327"/>
        <v>0</v>
      </c>
      <c r="BP605" s="202"/>
      <c r="BQ605" s="202"/>
      <c r="BR605" s="203">
        <f t="shared" si="328"/>
        <v>0</v>
      </c>
      <c r="BS605" s="202"/>
      <c r="BT605" s="202"/>
      <c r="BU605" s="203">
        <f t="shared" si="329"/>
        <v>0</v>
      </c>
      <c r="BV605" s="202"/>
      <c r="BW605" s="202"/>
      <c r="BX605" s="203">
        <f t="shared" si="330"/>
        <v>0</v>
      </c>
      <c r="BY605" s="202"/>
      <c r="BZ605" s="202"/>
      <c r="CA605" s="203">
        <f t="shared" si="331"/>
        <v>0</v>
      </c>
      <c r="CB605" s="202"/>
      <c r="CC605" s="202"/>
      <c r="CD605" s="203">
        <f t="shared" si="332"/>
        <v>0</v>
      </c>
      <c r="CE605" s="202"/>
      <c r="CF605" s="202"/>
      <c r="CG605" s="203">
        <f t="shared" si="333"/>
        <v>0</v>
      </c>
      <c r="CH605" s="202"/>
      <c r="CI605" s="202"/>
      <c r="CJ605" s="203">
        <f t="shared" si="334"/>
        <v>0</v>
      </c>
    </row>
    <row r="606" spans="2:88" x14ac:dyDescent="0.25">
      <c r="B606" s="180"/>
      <c r="C606" s="180"/>
      <c r="D606" s="181"/>
      <c r="E606" s="38">
        <f t="shared" si="307"/>
        <v>45016</v>
      </c>
      <c r="F606" s="186"/>
      <c r="G606" s="203"/>
      <c r="H606" s="202"/>
      <c r="I606" s="202"/>
      <c r="J606" s="203">
        <f t="shared" si="308"/>
        <v>0</v>
      </c>
      <c r="K606" s="202"/>
      <c r="L606" s="202"/>
      <c r="M606" s="203">
        <f t="shared" si="309"/>
        <v>0</v>
      </c>
      <c r="N606" s="202"/>
      <c r="O606" s="202"/>
      <c r="P606" s="203">
        <f t="shared" si="310"/>
        <v>0</v>
      </c>
      <c r="Q606" s="202"/>
      <c r="R606" s="202"/>
      <c r="S606" s="203">
        <f t="shared" si="311"/>
        <v>0</v>
      </c>
      <c r="T606" s="202"/>
      <c r="U606" s="202"/>
      <c r="V606" s="203">
        <f t="shared" si="312"/>
        <v>0</v>
      </c>
      <c r="W606" s="202"/>
      <c r="X606" s="202"/>
      <c r="Y606" s="203">
        <f t="shared" si="313"/>
        <v>0</v>
      </c>
      <c r="Z606" s="202"/>
      <c r="AA606" s="202"/>
      <c r="AB606" s="203">
        <f t="shared" si="314"/>
        <v>0</v>
      </c>
      <c r="AC606" s="202"/>
      <c r="AD606" s="202"/>
      <c r="AE606" s="203">
        <f t="shared" si="315"/>
        <v>0</v>
      </c>
      <c r="AF606" s="202"/>
      <c r="AG606" s="202"/>
      <c r="AH606" s="203">
        <f t="shared" si="316"/>
        <v>0</v>
      </c>
      <c r="AI606" s="202"/>
      <c r="AJ606" s="202"/>
      <c r="AK606" s="203">
        <f t="shared" si="317"/>
        <v>0</v>
      </c>
      <c r="AL606" s="202"/>
      <c r="AM606" s="202"/>
      <c r="AN606" s="203">
        <f t="shared" si="318"/>
        <v>0</v>
      </c>
      <c r="AO606" s="202"/>
      <c r="AP606" s="202"/>
      <c r="AQ606" s="203">
        <f t="shared" si="319"/>
        <v>0</v>
      </c>
      <c r="AR606" s="202"/>
      <c r="AS606" s="202"/>
      <c r="AT606" s="203">
        <f t="shared" si="320"/>
        <v>0</v>
      </c>
      <c r="AU606" s="202"/>
      <c r="AV606" s="202"/>
      <c r="AW606" s="203">
        <f t="shared" si="321"/>
        <v>0</v>
      </c>
      <c r="AX606" s="202"/>
      <c r="AY606" s="202"/>
      <c r="AZ606" s="203">
        <f t="shared" si="322"/>
        <v>0</v>
      </c>
      <c r="BA606" s="202"/>
      <c r="BB606" s="202"/>
      <c r="BC606" s="203">
        <f t="shared" si="323"/>
        <v>0</v>
      </c>
      <c r="BD606" s="202"/>
      <c r="BE606" s="202"/>
      <c r="BF606" s="203">
        <f t="shared" si="324"/>
        <v>0</v>
      </c>
      <c r="BG606" s="202"/>
      <c r="BH606" s="202"/>
      <c r="BI606" s="203">
        <f t="shared" si="325"/>
        <v>0</v>
      </c>
      <c r="BJ606" s="202"/>
      <c r="BK606" s="202"/>
      <c r="BL606" s="203">
        <f t="shared" si="326"/>
        <v>0</v>
      </c>
      <c r="BM606" s="202"/>
      <c r="BN606" s="202"/>
      <c r="BO606" s="203">
        <f t="shared" si="327"/>
        <v>0</v>
      </c>
      <c r="BP606" s="202"/>
      <c r="BQ606" s="202"/>
      <c r="BR606" s="203">
        <f t="shared" si="328"/>
        <v>0</v>
      </c>
      <c r="BS606" s="202"/>
      <c r="BT606" s="202"/>
      <c r="BU606" s="203">
        <f t="shared" si="329"/>
        <v>0</v>
      </c>
      <c r="BV606" s="202"/>
      <c r="BW606" s="202"/>
      <c r="BX606" s="203">
        <f t="shared" si="330"/>
        <v>0</v>
      </c>
      <c r="BY606" s="202"/>
      <c r="BZ606" s="202"/>
      <c r="CA606" s="203">
        <f t="shared" si="331"/>
        <v>0</v>
      </c>
      <c r="CB606" s="202"/>
      <c r="CC606" s="202"/>
      <c r="CD606" s="203">
        <f t="shared" si="332"/>
        <v>0</v>
      </c>
      <c r="CE606" s="202"/>
      <c r="CF606" s="202"/>
      <c r="CG606" s="203">
        <f t="shared" si="333"/>
        <v>0</v>
      </c>
      <c r="CH606" s="202"/>
      <c r="CI606" s="202"/>
      <c r="CJ606" s="203">
        <f t="shared" si="334"/>
        <v>0</v>
      </c>
    </row>
    <row r="607" spans="2:88" x14ac:dyDescent="0.25">
      <c r="B607" s="180"/>
      <c r="C607" s="180"/>
      <c r="D607" s="181"/>
      <c r="E607" s="38">
        <f t="shared" si="307"/>
        <v>45016</v>
      </c>
      <c r="F607" s="186"/>
      <c r="G607" s="203"/>
      <c r="H607" s="202"/>
      <c r="I607" s="202"/>
      <c r="J607" s="203">
        <f t="shared" si="308"/>
        <v>0</v>
      </c>
      <c r="K607" s="202"/>
      <c r="L607" s="202"/>
      <c r="M607" s="203">
        <f t="shared" si="309"/>
        <v>0</v>
      </c>
      <c r="N607" s="202"/>
      <c r="O607" s="202"/>
      <c r="P607" s="203">
        <f t="shared" si="310"/>
        <v>0</v>
      </c>
      <c r="Q607" s="202"/>
      <c r="R607" s="202"/>
      <c r="S607" s="203">
        <f t="shared" si="311"/>
        <v>0</v>
      </c>
      <c r="T607" s="202"/>
      <c r="U607" s="202"/>
      <c r="V607" s="203">
        <f t="shared" si="312"/>
        <v>0</v>
      </c>
      <c r="W607" s="202"/>
      <c r="X607" s="202"/>
      <c r="Y607" s="203">
        <f t="shared" si="313"/>
        <v>0</v>
      </c>
      <c r="Z607" s="202"/>
      <c r="AA607" s="202"/>
      <c r="AB607" s="203">
        <f t="shared" si="314"/>
        <v>0</v>
      </c>
      <c r="AC607" s="202"/>
      <c r="AD607" s="202"/>
      <c r="AE607" s="203">
        <f t="shared" si="315"/>
        <v>0</v>
      </c>
      <c r="AF607" s="202"/>
      <c r="AG607" s="202"/>
      <c r="AH607" s="203">
        <f t="shared" si="316"/>
        <v>0</v>
      </c>
      <c r="AI607" s="202"/>
      <c r="AJ607" s="202"/>
      <c r="AK607" s="203">
        <f t="shared" si="317"/>
        <v>0</v>
      </c>
      <c r="AL607" s="202"/>
      <c r="AM607" s="202"/>
      <c r="AN607" s="203">
        <f t="shared" si="318"/>
        <v>0</v>
      </c>
      <c r="AO607" s="202"/>
      <c r="AP607" s="202"/>
      <c r="AQ607" s="203">
        <f t="shared" si="319"/>
        <v>0</v>
      </c>
      <c r="AR607" s="202"/>
      <c r="AS607" s="202"/>
      <c r="AT607" s="203">
        <f t="shared" si="320"/>
        <v>0</v>
      </c>
      <c r="AU607" s="202"/>
      <c r="AV607" s="202"/>
      <c r="AW607" s="203">
        <f t="shared" si="321"/>
        <v>0</v>
      </c>
      <c r="AX607" s="202"/>
      <c r="AY607" s="202"/>
      <c r="AZ607" s="203">
        <f t="shared" si="322"/>
        <v>0</v>
      </c>
      <c r="BA607" s="202"/>
      <c r="BB607" s="202"/>
      <c r="BC607" s="203">
        <f t="shared" si="323"/>
        <v>0</v>
      </c>
      <c r="BD607" s="202"/>
      <c r="BE607" s="202"/>
      <c r="BF607" s="203">
        <f t="shared" si="324"/>
        <v>0</v>
      </c>
      <c r="BG607" s="202"/>
      <c r="BH607" s="202"/>
      <c r="BI607" s="203">
        <f t="shared" si="325"/>
        <v>0</v>
      </c>
      <c r="BJ607" s="202"/>
      <c r="BK607" s="202"/>
      <c r="BL607" s="203">
        <f t="shared" si="326"/>
        <v>0</v>
      </c>
      <c r="BM607" s="202"/>
      <c r="BN607" s="202"/>
      <c r="BO607" s="203">
        <f t="shared" si="327"/>
        <v>0</v>
      </c>
      <c r="BP607" s="202"/>
      <c r="BQ607" s="202"/>
      <c r="BR607" s="203">
        <f t="shared" si="328"/>
        <v>0</v>
      </c>
      <c r="BS607" s="202"/>
      <c r="BT607" s="202"/>
      <c r="BU607" s="203">
        <f t="shared" si="329"/>
        <v>0</v>
      </c>
      <c r="BV607" s="202"/>
      <c r="BW607" s="202"/>
      <c r="BX607" s="203">
        <f t="shared" si="330"/>
        <v>0</v>
      </c>
      <c r="BY607" s="202"/>
      <c r="BZ607" s="202"/>
      <c r="CA607" s="203">
        <f t="shared" si="331"/>
        <v>0</v>
      </c>
      <c r="CB607" s="202"/>
      <c r="CC607" s="202"/>
      <c r="CD607" s="203">
        <f t="shared" si="332"/>
        <v>0</v>
      </c>
      <c r="CE607" s="202"/>
      <c r="CF607" s="202"/>
      <c r="CG607" s="203">
        <f t="shared" si="333"/>
        <v>0</v>
      </c>
      <c r="CH607" s="202"/>
      <c r="CI607" s="202"/>
      <c r="CJ607" s="203">
        <f t="shared" si="334"/>
        <v>0</v>
      </c>
    </row>
    <row r="608" spans="2:88" x14ac:dyDescent="0.25">
      <c r="B608" s="180"/>
      <c r="C608" s="180"/>
      <c r="D608" s="181"/>
      <c r="E608" s="38">
        <f t="shared" si="307"/>
        <v>45016</v>
      </c>
      <c r="F608" s="186"/>
      <c r="G608" s="203"/>
      <c r="H608" s="202"/>
      <c r="I608" s="202"/>
      <c r="J608" s="203">
        <f t="shared" si="308"/>
        <v>0</v>
      </c>
      <c r="K608" s="202"/>
      <c r="L608" s="202"/>
      <c r="M608" s="203">
        <f t="shared" si="309"/>
        <v>0</v>
      </c>
      <c r="N608" s="202"/>
      <c r="O608" s="202"/>
      <c r="P608" s="203">
        <f t="shared" si="310"/>
        <v>0</v>
      </c>
      <c r="Q608" s="202"/>
      <c r="R608" s="202"/>
      <c r="S608" s="203">
        <f t="shared" si="311"/>
        <v>0</v>
      </c>
      <c r="T608" s="202"/>
      <c r="U608" s="202"/>
      <c r="V608" s="203">
        <f t="shared" si="312"/>
        <v>0</v>
      </c>
      <c r="W608" s="202"/>
      <c r="X608" s="202"/>
      <c r="Y608" s="203">
        <f t="shared" si="313"/>
        <v>0</v>
      </c>
      <c r="Z608" s="202"/>
      <c r="AA608" s="202"/>
      <c r="AB608" s="203">
        <f t="shared" si="314"/>
        <v>0</v>
      </c>
      <c r="AC608" s="202"/>
      <c r="AD608" s="202"/>
      <c r="AE608" s="203">
        <f t="shared" si="315"/>
        <v>0</v>
      </c>
      <c r="AF608" s="202"/>
      <c r="AG608" s="202"/>
      <c r="AH608" s="203">
        <f t="shared" si="316"/>
        <v>0</v>
      </c>
      <c r="AI608" s="202"/>
      <c r="AJ608" s="202"/>
      <c r="AK608" s="203">
        <f t="shared" si="317"/>
        <v>0</v>
      </c>
      <c r="AL608" s="202"/>
      <c r="AM608" s="202"/>
      <c r="AN608" s="203">
        <f t="shared" si="318"/>
        <v>0</v>
      </c>
      <c r="AO608" s="202"/>
      <c r="AP608" s="202"/>
      <c r="AQ608" s="203">
        <f t="shared" si="319"/>
        <v>0</v>
      </c>
      <c r="AR608" s="202"/>
      <c r="AS608" s="202"/>
      <c r="AT608" s="203">
        <f t="shared" si="320"/>
        <v>0</v>
      </c>
      <c r="AU608" s="202"/>
      <c r="AV608" s="202"/>
      <c r="AW608" s="203">
        <f t="shared" si="321"/>
        <v>0</v>
      </c>
      <c r="AX608" s="202"/>
      <c r="AY608" s="202"/>
      <c r="AZ608" s="203">
        <f t="shared" si="322"/>
        <v>0</v>
      </c>
      <c r="BA608" s="202"/>
      <c r="BB608" s="202"/>
      <c r="BC608" s="203">
        <f t="shared" si="323"/>
        <v>0</v>
      </c>
      <c r="BD608" s="202"/>
      <c r="BE608" s="202"/>
      <c r="BF608" s="203">
        <f t="shared" si="324"/>
        <v>0</v>
      </c>
      <c r="BG608" s="202"/>
      <c r="BH608" s="202"/>
      <c r="BI608" s="203">
        <f t="shared" si="325"/>
        <v>0</v>
      </c>
      <c r="BJ608" s="202"/>
      <c r="BK608" s="202"/>
      <c r="BL608" s="203">
        <f t="shared" si="326"/>
        <v>0</v>
      </c>
      <c r="BM608" s="202"/>
      <c r="BN608" s="202"/>
      <c r="BO608" s="203">
        <f t="shared" si="327"/>
        <v>0</v>
      </c>
      <c r="BP608" s="202"/>
      <c r="BQ608" s="202"/>
      <c r="BR608" s="203">
        <f t="shared" si="328"/>
        <v>0</v>
      </c>
      <c r="BS608" s="202"/>
      <c r="BT608" s="202"/>
      <c r="BU608" s="203">
        <f t="shared" si="329"/>
        <v>0</v>
      </c>
      <c r="BV608" s="202"/>
      <c r="BW608" s="202"/>
      <c r="BX608" s="203">
        <f t="shared" si="330"/>
        <v>0</v>
      </c>
      <c r="BY608" s="202"/>
      <c r="BZ608" s="202"/>
      <c r="CA608" s="203">
        <f t="shared" si="331"/>
        <v>0</v>
      </c>
      <c r="CB608" s="202"/>
      <c r="CC608" s="202"/>
      <c r="CD608" s="203">
        <f t="shared" si="332"/>
        <v>0</v>
      </c>
      <c r="CE608" s="202"/>
      <c r="CF608" s="202"/>
      <c r="CG608" s="203">
        <f t="shared" si="333"/>
        <v>0</v>
      </c>
      <c r="CH608" s="202"/>
      <c r="CI608" s="202"/>
      <c r="CJ608" s="203">
        <f t="shared" si="334"/>
        <v>0</v>
      </c>
    </row>
    <row r="609" spans="2:88" x14ac:dyDescent="0.25">
      <c r="B609" s="180"/>
      <c r="C609" s="180"/>
      <c r="D609" s="181"/>
      <c r="E609" s="38">
        <f t="shared" si="307"/>
        <v>45016</v>
      </c>
      <c r="F609" s="186"/>
      <c r="G609" s="203"/>
      <c r="H609" s="202"/>
      <c r="I609" s="202"/>
      <c r="J609" s="203">
        <f t="shared" si="308"/>
        <v>0</v>
      </c>
      <c r="K609" s="202"/>
      <c r="L609" s="202"/>
      <c r="M609" s="203">
        <f t="shared" si="309"/>
        <v>0</v>
      </c>
      <c r="N609" s="202"/>
      <c r="O609" s="202"/>
      <c r="P609" s="203">
        <f t="shared" si="310"/>
        <v>0</v>
      </c>
      <c r="Q609" s="202"/>
      <c r="R609" s="202"/>
      <c r="S609" s="203">
        <f t="shared" si="311"/>
        <v>0</v>
      </c>
      <c r="T609" s="202"/>
      <c r="U609" s="202"/>
      <c r="V609" s="203">
        <f t="shared" si="312"/>
        <v>0</v>
      </c>
      <c r="W609" s="202"/>
      <c r="X609" s="202"/>
      <c r="Y609" s="203">
        <f t="shared" si="313"/>
        <v>0</v>
      </c>
      <c r="Z609" s="202"/>
      <c r="AA609" s="202"/>
      <c r="AB609" s="203">
        <f t="shared" si="314"/>
        <v>0</v>
      </c>
      <c r="AC609" s="202"/>
      <c r="AD609" s="202"/>
      <c r="AE609" s="203">
        <f t="shared" si="315"/>
        <v>0</v>
      </c>
      <c r="AF609" s="202"/>
      <c r="AG609" s="202"/>
      <c r="AH609" s="203">
        <f t="shared" si="316"/>
        <v>0</v>
      </c>
      <c r="AI609" s="202"/>
      <c r="AJ609" s="202"/>
      <c r="AK609" s="203">
        <f t="shared" si="317"/>
        <v>0</v>
      </c>
      <c r="AL609" s="202"/>
      <c r="AM609" s="202"/>
      <c r="AN609" s="203">
        <f t="shared" si="318"/>
        <v>0</v>
      </c>
      <c r="AO609" s="202"/>
      <c r="AP609" s="202"/>
      <c r="AQ609" s="203">
        <f t="shared" si="319"/>
        <v>0</v>
      </c>
      <c r="AR609" s="202"/>
      <c r="AS609" s="202"/>
      <c r="AT609" s="203">
        <f t="shared" si="320"/>
        <v>0</v>
      </c>
      <c r="AU609" s="202"/>
      <c r="AV609" s="202"/>
      <c r="AW609" s="203">
        <f t="shared" si="321"/>
        <v>0</v>
      </c>
      <c r="AX609" s="202"/>
      <c r="AY609" s="202"/>
      <c r="AZ609" s="203">
        <f t="shared" si="322"/>
        <v>0</v>
      </c>
      <c r="BA609" s="202"/>
      <c r="BB609" s="202"/>
      <c r="BC609" s="203">
        <f t="shared" si="323"/>
        <v>0</v>
      </c>
      <c r="BD609" s="202"/>
      <c r="BE609" s="202"/>
      <c r="BF609" s="203">
        <f t="shared" si="324"/>
        <v>0</v>
      </c>
      <c r="BG609" s="202"/>
      <c r="BH609" s="202"/>
      <c r="BI609" s="203">
        <f t="shared" si="325"/>
        <v>0</v>
      </c>
      <c r="BJ609" s="202"/>
      <c r="BK609" s="202"/>
      <c r="BL609" s="203">
        <f t="shared" si="326"/>
        <v>0</v>
      </c>
      <c r="BM609" s="202"/>
      <c r="BN609" s="202"/>
      <c r="BO609" s="203">
        <f t="shared" si="327"/>
        <v>0</v>
      </c>
      <c r="BP609" s="202"/>
      <c r="BQ609" s="202"/>
      <c r="BR609" s="203">
        <f t="shared" si="328"/>
        <v>0</v>
      </c>
      <c r="BS609" s="202"/>
      <c r="BT609" s="202"/>
      <c r="BU609" s="203">
        <f t="shared" si="329"/>
        <v>0</v>
      </c>
      <c r="BV609" s="202"/>
      <c r="BW609" s="202"/>
      <c r="BX609" s="203">
        <f t="shared" si="330"/>
        <v>0</v>
      </c>
      <c r="BY609" s="202"/>
      <c r="BZ609" s="202"/>
      <c r="CA609" s="203">
        <f t="shared" si="331"/>
        <v>0</v>
      </c>
      <c r="CB609" s="202"/>
      <c r="CC609" s="202"/>
      <c r="CD609" s="203">
        <f t="shared" si="332"/>
        <v>0</v>
      </c>
      <c r="CE609" s="202"/>
      <c r="CF609" s="202"/>
      <c r="CG609" s="203">
        <f t="shared" si="333"/>
        <v>0</v>
      </c>
      <c r="CH609" s="202"/>
      <c r="CI609" s="202"/>
      <c r="CJ609" s="203">
        <f t="shared" si="334"/>
        <v>0</v>
      </c>
    </row>
    <row r="610" spans="2:88" x14ac:dyDescent="0.25">
      <c r="B610" s="180"/>
      <c r="C610" s="180"/>
      <c r="D610" s="181"/>
      <c r="E610" s="38">
        <f t="shared" si="307"/>
        <v>45016</v>
      </c>
      <c r="F610" s="186"/>
      <c r="G610" s="203"/>
      <c r="H610" s="202"/>
      <c r="I610" s="202"/>
      <c r="J610" s="203">
        <f t="shared" si="308"/>
        <v>0</v>
      </c>
      <c r="K610" s="202"/>
      <c r="L610" s="202"/>
      <c r="M610" s="203">
        <f t="shared" si="309"/>
        <v>0</v>
      </c>
      <c r="N610" s="202"/>
      <c r="O610" s="202"/>
      <c r="P610" s="203">
        <f t="shared" si="310"/>
        <v>0</v>
      </c>
      <c r="Q610" s="202"/>
      <c r="R610" s="202"/>
      <c r="S610" s="203">
        <f t="shared" si="311"/>
        <v>0</v>
      </c>
      <c r="T610" s="202"/>
      <c r="U610" s="202"/>
      <c r="V610" s="203">
        <f t="shared" si="312"/>
        <v>0</v>
      </c>
      <c r="W610" s="202"/>
      <c r="X610" s="202"/>
      <c r="Y610" s="203">
        <f t="shared" si="313"/>
        <v>0</v>
      </c>
      <c r="Z610" s="202"/>
      <c r="AA610" s="202"/>
      <c r="AB610" s="203">
        <f t="shared" si="314"/>
        <v>0</v>
      </c>
      <c r="AC610" s="202"/>
      <c r="AD610" s="202"/>
      <c r="AE610" s="203">
        <f t="shared" si="315"/>
        <v>0</v>
      </c>
      <c r="AF610" s="202"/>
      <c r="AG610" s="202"/>
      <c r="AH610" s="203">
        <f t="shared" si="316"/>
        <v>0</v>
      </c>
      <c r="AI610" s="202"/>
      <c r="AJ610" s="202"/>
      <c r="AK610" s="203">
        <f t="shared" si="317"/>
        <v>0</v>
      </c>
      <c r="AL610" s="202"/>
      <c r="AM610" s="202"/>
      <c r="AN610" s="203">
        <f t="shared" si="318"/>
        <v>0</v>
      </c>
      <c r="AO610" s="202"/>
      <c r="AP610" s="202"/>
      <c r="AQ610" s="203">
        <f t="shared" si="319"/>
        <v>0</v>
      </c>
      <c r="AR610" s="202"/>
      <c r="AS610" s="202"/>
      <c r="AT610" s="203">
        <f t="shared" si="320"/>
        <v>0</v>
      </c>
      <c r="AU610" s="202"/>
      <c r="AV610" s="202"/>
      <c r="AW610" s="203">
        <f t="shared" si="321"/>
        <v>0</v>
      </c>
      <c r="AX610" s="202"/>
      <c r="AY610" s="202"/>
      <c r="AZ610" s="203">
        <f t="shared" si="322"/>
        <v>0</v>
      </c>
      <c r="BA610" s="202"/>
      <c r="BB610" s="202"/>
      <c r="BC610" s="203">
        <f t="shared" si="323"/>
        <v>0</v>
      </c>
      <c r="BD610" s="202"/>
      <c r="BE610" s="202"/>
      <c r="BF610" s="203">
        <f t="shared" si="324"/>
        <v>0</v>
      </c>
      <c r="BG610" s="202"/>
      <c r="BH610" s="202"/>
      <c r="BI610" s="203">
        <f t="shared" si="325"/>
        <v>0</v>
      </c>
      <c r="BJ610" s="202"/>
      <c r="BK610" s="202"/>
      <c r="BL610" s="203">
        <f t="shared" si="326"/>
        <v>0</v>
      </c>
      <c r="BM610" s="202"/>
      <c r="BN610" s="202"/>
      <c r="BO610" s="203">
        <f t="shared" si="327"/>
        <v>0</v>
      </c>
      <c r="BP610" s="202"/>
      <c r="BQ610" s="202"/>
      <c r="BR610" s="203">
        <f t="shared" si="328"/>
        <v>0</v>
      </c>
      <c r="BS610" s="202"/>
      <c r="BT610" s="202"/>
      <c r="BU610" s="203">
        <f t="shared" si="329"/>
        <v>0</v>
      </c>
      <c r="BV610" s="202"/>
      <c r="BW610" s="202"/>
      <c r="BX610" s="203">
        <f t="shared" si="330"/>
        <v>0</v>
      </c>
      <c r="BY610" s="202"/>
      <c r="BZ610" s="202"/>
      <c r="CA610" s="203">
        <f t="shared" si="331"/>
        <v>0</v>
      </c>
      <c r="CB610" s="202"/>
      <c r="CC610" s="202"/>
      <c r="CD610" s="203">
        <f t="shared" si="332"/>
        <v>0</v>
      </c>
      <c r="CE610" s="202"/>
      <c r="CF610" s="202"/>
      <c r="CG610" s="203">
        <f t="shared" si="333"/>
        <v>0</v>
      </c>
      <c r="CH610" s="202"/>
      <c r="CI610" s="202"/>
      <c r="CJ610" s="203">
        <f t="shared" si="334"/>
        <v>0</v>
      </c>
    </row>
    <row r="611" spans="2:88" x14ac:dyDescent="0.25">
      <c r="B611" s="180"/>
      <c r="C611" s="180"/>
      <c r="D611" s="181"/>
      <c r="E611" s="38">
        <f t="shared" si="307"/>
        <v>45016</v>
      </c>
      <c r="F611" s="186"/>
      <c r="G611" s="203"/>
      <c r="H611" s="202"/>
      <c r="I611" s="202"/>
      <c r="J611" s="203">
        <f t="shared" si="308"/>
        <v>0</v>
      </c>
      <c r="K611" s="202"/>
      <c r="L611" s="202"/>
      <c r="M611" s="203">
        <f t="shared" si="309"/>
        <v>0</v>
      </c>
      <c r="N611" s="202"/>
      <c r="O611" s="202"/>
      <c r="P611" s="203">
        <f t="shared" si="310"/>
        <v>0</v>
      </c>
      <c r="Q611" s="202"/>
      <c r="R611" s="202"/>
      <c r="S611" s="203">
        <f t="shared" si="311"/>
        <v>0</v>
      </c>
      <c r="T611" s="202"/>
      <c r="U611" s="202"/>
      <c r="V611" s="203">
        <f t="shared" si="312"/>
        <v>0</v>
      </c>
      <c r="W611" s="202"/>
      <c r="X611" s="202"/>
      <c r="Y611" s="203">
        <f t="shared" si="313"/>
        <v>0</v>
      </c>
      <c r="Z611" s="202"/>
      <c r="AA611" s="202"/>
      <c r="AB611" s="203">
        <f t="shared" si="314"/>
        <v>0</v>
      </c>
      <c r="AC611" s="202"/>
      <c r="AD611" s="202"/>
      <c r="AE611" s="203">
        <f t="shared" si="315"/>
        <v>0</v>
      </c>
      <c r="AF611" s="202"/>
      <c r="AG611" s="202"/>
      <c r="AH611" s="203">
        <f t="shared" si="316"/>
        <v>0</v>
      </c>
      <c r="AI611" s="202"/>
      <c r="AJ611" s="202"/>
      <c r="AK611" s="203">
        <f t="shared" si="317"/>
        <v>0</v>
      </c>
      <c r="AL611" s="202"/>
      <c r="AM611" s="202"/>
      <c r="AN611" s="203">
        <f t="shared" si="318"/>
        <v>0</v>
      </c>
      <c r="AO611" s="202"/>
      <c r="AP611" s="202"/>
      <c r="AQ611" s="203">
        <f t="shared" si="319"/>
        <v>0</v>
      </c>
      <c r="AR611" s="202"/>
      <c r="AS611" s="202"/>
      <c r="AT611" s="203">
        <f t="shared" si="320"/>
        <v>0</v>
      </c>
      <c r="AU611" s="202"/>
      <c r="AV611" s="202"/>
      <c r="AW611" s="203">
        <f t="shared" si="321"/>
        <v>0</v>
      </c>
      <c r="AX611" s="202"/>
      <c r="AY611" s="202"/>
      <c r="AZ611" s="203">
        <f t="shared" si="322"/>
        <v>0</v>
      </c>
      <c r="BA611" s="202"/>
      <c r="BB611" s="202"/>
      <c r="BC611" s="203">
        <f t="shared" si="323"/>
        <v>0</v>
      </c>
      <c r="BD611" s="202"/>
      <c r="BE611" s="202"/>
      <c r="BF611" s="203">
        <f t="shared" si="324"/>
        <v>0</v>
      </c>
      <c r="BG611" s="202"/>
      <c r="BH611" s="202"/>
      <c r="BI611" s="203">
        <f t="shared" si="325"/>
        <v>0</v>
      </c>
      <c r="BJ611" s="202"/>
      <c r="BK611" s="202"/>
      <c r="BL611" s="203">
        <f t="shared" si="326"/>
        <v>0</v>
      </c>
      <c r="BM611" s="202"/>
      <c r="BN611" s="202"/>
      <c r="BO611" s="203">
        <f t="shared" si="327"/>
        <v>0</v>
      </c>
      <c r="BP611" s="202"/>
      <c r="BQ611" s="202"/>
      <c r="BR611" s="203">
        <f t="shared" si="328"/>
        <v>0</v>
      </c>
      <c r="BS611" s="202"/>
      <c r="BT611" s="202"/>
      <c r="BU611" s="203">
        <f t="shared" si="329"/>
        <v>0</v>
      </c>
      <c r="BV611" s="202"/>
      <c r="BW611" s="202"/>
      <c r="BX611" s="203">
        <f t="shared" si="330"/>
        <v>0</v>
      </c>
      <c r="BY611" s="202"/>
      <c r="BZ611" s="202"/>
      <c r="CA611" s="203">
        <f t="shared" si="331"/>
        <v>0</v>
      </c>
      <c r="CB611" s="202"/>
      <c r="CC611" s="202"/>
      <c r="CD611" s="203">
        <f t="shared" si="332"/>
        <v>0</v>
      </c>
      <c r="CE611" s="202"/>
      <c r="CF611" s="202"/>
      <c r="CG611" s="203">
        <f t="shared" si="333"/>
        <v>0</v>
      </c>
      <c r="CH611" s="202"/>
      <c r="CI611" s="202"/>
      <c r="CJ611" s="203">
        <f t="shared" si="334"/>
        <v>0</v>
      </c>
    </row>
    <row r="612" spans="2:88" x14ac:dyDescent="0.25">
      <c r="B612" s="180"/>
      <c r="C612" s="180"/>
      <c r="D612" s="181"/>
      <c r="E612" s="38">
        <f t="shared" si="307"/>
        <v>45016</v>
      </c>
      <c r="F612" s="186"/>
      <c r="G612" s="203"/>
      <c r="H612" s="202"/>
      <c r="I612" s="202"/>
      <c r="J612" s="203">
        <f t="shared" si="308"/>
        <v>0</v>
      </c>
      <c r="K612" s="202"/>
      <c r="L612" s="202"/>
      <c r="M612" s="203">
        <f t="shared" si="309"/>
        <v>0</v>
      </c>
      <c r="N612" s="202"/>
      <c r="O612" s="202"/>
      <c r="P612" s="203">
        <f t="shared" si="310"/>
        <v>0</v>
      </c>
      <c r="Q612" s="202"/>
      <c r="R612" s="202"/>
      <c r="S612" s="203">
        <f t="shared" si="311"/>
        <v>0</v>
      </c>
      <c r="T612" s="202"/>
      <c r="U612" s="202"/>
      <c r="V612" s="203">
        <f t="shared" si="312"/>
        <v>0</v>
      </c>
      <c r="W612" s="202"/>
      <c r="X612" s="202"/>
      <c r="Y612" s="203">
        <f t="shared" si="313"/>
        <v>0</v>
      </c>
      <c r="Z612" s="202"/>
      <c r="AA612" s="202"/>
      <c r="AB612" s="203">
        <f t="shared" si="314"/>
        <v>0</v>
      </c>
      <c r="AC612" s="202"/>
      <c r="AD612" s="202"/>
      <c r="AE612" s="203">
        <f t="shared" si="315"/>
        <v>0</v>
      </c>
      <c r="AF612" s="202"/>
      <c r="AG612" s="202"/>
      <c r="AH612" s="203">
        <f t="shared" si="316"/>
        <v>0</v>
      </c>
      <c r="AI612" s="202"/>
      <c r="AJ612" s="202"/>
      <c r="AK612" s="203">
        <f t="shared" si="317"/>
        <v>0</v>
      </c>
      <c r="AL612" s="202"/>
      <c r="AM612" s="202"/>
      <c r="AN612" s="203">
        <f t="shared" si="318"/>
        <v>0</v>
      </c>
      <c r="AO612" s="202"/>
      <c r="AP612" s="202"/>
      <c r="AQ612" s="203">
        <f t="shared" si="319"/>
        <v>0</v>
      </c>
      <c r="AR612" s="202"/>
      <c r="AS612" s="202"/>
      <c r="AT612" s="203">
        <f t="shared" si="320"/>
        <v>0</v>
      </c>
      <c r="AU612" s="202"/>
      <c r="AV612" s="202"/>
      <c r="AW612" s="203">
        <f t="shared" si="321"/>
        <v>0</v>
      </c>
      <c r="AX612" s="202"/>
      <c r="AY612" s="202"/>
      <c r="AZ612" s="203">
        <f t="shared" si="322"/>
        <v>0</v>
      </c>
      <c r="BA612" s="202"/>
      <c r="BB612" s="202"/>
      <c r="BC612" s="203">
        <f t="shared" si="323"/>
        <v>0</v>
      </c>
      <c r="BD612" s="202"/>
      <c r="BE612" s="202"/>
      <c r="BF612" s="203">
        <f t="shared" si="324"/>
        <v>0</v>
      </c>
      <c r="BG612" s="202"/>
      <c r="BH612" s="202"/>
      <c r="BI612" s="203">
        <f t="shared" si="325"/>
        <v>0</v>
      </c>
      <c r="BJ612" s="202"/>
      <c r="BK612" s="202"/>
      <c r="BL612" s="203">
        <f t="shared" si="326"/>
        <v>0</v>
      </c>
      <c r="BM612" s="202"/>
      <c r="BN612" s="202"/>
      <c r="BO612" s="203">
        <f t="shared" si="327"/>
        <v>0</v>
      </c>
      <c r="BP612" s="202"/>
      <c r="BQ612" s="202"/>
      <c r="BR612" s="203">
        <f t="shared" si="328"/>
        <v>0</v>
      </c>
      <c r="BS612" s="202"/>
      <c r="BT612" s="202"/>
      <c r="BU612" s="203">
        <f t="shared" si="329"/>
        <v>0</v>
      </c>
      <c r="BV612" s="202"/>
      <c r="BW612" s="202"/>
      <c r="BX612" s="203">
        <f t="shared" si="330"/>
        <v>0</v>
      </c>
      <c r="BY612" s="202"/>
      <c r="BZ612" s="202"/>
      <c r="CA612" s="203">
        <f t="shared" si="331"/>
        <v>0</v>
      </c>
      <c r="CB612" s="202"/>
      <c r="CC612" s="202"/>
      <c r="CD612" s="203">
        <f t="shared" si="332"/>
        <v>0</v>
      </c>
      <c r="CE612" s="202"/>
      <c r="CF612" s="202"/>
      <c r="CG612" s="203">
        <f t="shared" si="333"/>
        <v>0</v>
      </c>
      <c r="CH612" s="202"/>
      <c r="CI612" s="202"/>
      <c r="CJ612" s="203">
        <f t="shared" si="334"/>
        <v>0</v>
      </c>
    </row>
    <row r="613" spans="2:88" x14ac:dyDescent="0.25">
      <c r="B613" s="180"/>
      <c r="C613" s="180"/>
      <c r="D613" s="181"/>
      <c r="E613" s="38">
        <f t="shared" si="307"/>
        <v>45016</v>
      </c>
      <c r="F613" s="186"/>
      <c r="G613" s="203"/>
      <c r="H613" s="202"/>
      <c r="I613" s="202"/>
      <c r="J613" s="203">
        <f t="shared" si="308"/>
        <v>0</v>
      </c>
      <c r="K613" s="202"/>
      <c r="L613" s="202"/>
      <c r="M613" s="203">
        <f t="shared" si="309"/>
        <v>0</v>
      </c>
      <c r="N613" s="202"/>
      <c r="O613" s="202"/>
      <c r="P613" s="203">
        <f t="shared" si="310"/>
        <v>0</v>
      </c>
      <c r="Q613" s="202"/>
      <c r="R613" s="202"/>
      <c r="S613" s="203">
        <f t="shared" si="311"/>
        <v>0</v>
      </c>
      <c r="T613" s="202"/>
      <c r="U613" s="202"/>
      <c r="V613" s="203">
        <f t="shared" si="312"/>
        <v>0</v>
      </c>
      <c r="W613" s="202"/>
      <c r="X613" s="202"/>
      <c r="Y613" s="203">
        <f t="shared" si="313"/>
        <v>0</v>
      </c>
      <c r="Z613" s="202"/>
      <c r="AA613" s="202"/>
      <c r="AB613" s="203">
        <f t="shared" si="314"/>
        <v>0</v>
      </c>
      <c r="AC613" s="202"/>
      <c r="AD613" s="202"/>
      <c r="AE613" s="203">
        <f t="shared" si="315"/>
        <v>0</v>
      </c>
      <c r="AF613" s="202"/>
      <c r="AG613" s="202"/>
      <c r="AH613" s="203">
        <f t="shared" si="316"/>
        <v>0</v>
      </c>
      <c r="AI613" s="202"/>
      <c r="AJ613" s="202"/>
      <c r="AK613" s="203">
        <f t="shared" si="317"/>
        <v>0</v>
      </c>
      <c r="AL613" s="202"/>
      <c r="AM613" s="202"/>
      <c r="AN613" s="203">
        <f t="shared" si="318"/>
        <v>0</v>
      </c>
      <c r="AO613" s="202"/>
      <c r="AP613" s="202"/>
      <c r="AQ613" s="203">
        <f t="shared" si="319"/>
        <v>0</v>
      </c>
      <c r="AR613" s="202"/>
      <c r="AS613" s="202"/>
      <c r="AT613" s="203">
        <f t="shared" si="320"/>
        <v>0</v>
      </c>
      <c r="AU613" s="202"/>
      <c r="AV613" s="202"/>
      <c r="AW613" s="203">
        <f t="shared" si="321"/>
        <v>0</v>
      </c>
      <c r="AX613" s="202"/>
      <c r="AY613" s="202"/>
      <c r="AZ613" s="203">
        <f t="shared" si="322"/>
        <v>0</v>
      </c>
      <c r="BA613" s="202"/>
      <c r="BB613" s="202"/>
      <c r="BC613" s="203">
        <f t="shared" si="323"/>
        <v>0</v>
      </c>
      <c r="BD613" s="202"/>
      <c r="BE613" s="202"/>
      <c r="BF613" s="203">
        <f t="shared" si="324"/>
        <v>0</v>
      </c>
      <c r="BG613" s="202"/>
      <c r="BH613" s="202"/>
      <c r="BI613" s="203">
        <f t="shared" si="325"/>
        <v>0</v>
      </c>
      <c r="BJ613" s="202"/>
      <c r="BK613" s="202"/>
      <c r="BL613" s="203">
        <f t="shared" si="326"/>
        <v>0</v>
      </c>
      <c r="BM613" s="202"/>
      <c r="BN613" s="202"/>
      <c r="BO613" s="203">
        <f t="shared" si="327"/>
        <v>0</v>
      </c>
      <c r="BP613" s="202"/>
      <c r="BQ613" s="202"/>
      <c r="BR613" s="203">
        <f t="shared" si="328"/>
        <v>0</v>
      </c>
      <c r="BS613" s="202"/>
      <c r="BT613" s="202"/>
      <c r="BU613" s="203">
        <f t="shared" si="329"/>
        <v>0</v>
      </c>
      <c r="BV613" s="202"/>
      <c r="BW613" s="202"/>
      <c r="BX613" s="203">
        <f t="shared" si="330"/>
        <v>0</v>
      </c>
      <c r="BY613" s="202"/>
      <c r="BZ613" s="202"/>
      <c r="CA613" s="203">
        <f t="shared" si="331"/>
        <v>0</v>
      </c>
      <c r="CB613" s="202"/>
      <c r="CC613" s="202"/>
      <c r="CD613" s="203">
        <f t="shared" si="332"/>
        <v>0</v>
      </c>
      <c r="CE613" s="202"/>
      <c r="CF613" s="202"/>
      <c r="CG613" s="203">
        <f t="shared" si="333"/>
        <v>0</v>
      </c>
      <c r="CH613" s="202"/>
      <c r="CI613" s="202"/>
      <c r="CJ613" s="203">
        <f t="shared" si="334"/>
        <v>0</v>
      </c>
    </row>
    <row r="614" spans="2:88" x14ac:dyDescent="0.25">
      <c r="B614" s="180"/>
      <c r="C614" s="180"/>
      <c r="D614" s="181"/>
      <c r="E614" s="38">
        <f t="shared" si="307"/>
        <v>45016</v>
      </c>
      <c r="F614" s="186"/>
      <c r="G614" s="203"/>
      <c r="H614" s="202"/>
      <c r="I614" s="202"/>
      <c r="J614" s="203">
        <f t="shared" si="308"/>
        <v>0</v>
      </c>
      <c r="K614" s="202"/>
      <c r="L614" s="202"/>
      <c r="M614" s="203">
        <f t="shared" si="309"/>
        <v>0</v>
      </c>
      <c r="N614" s="202"/>
      <c r="O614" s="202"/>
      <c r="P614" s="203">
        <f t="shared" si="310"/>
        <v>0</v>
      </c>
      <c r="Q614" s="202"/>
      <c r="R614" s="202"/>
      <c r="S614" s="203">
        <f t="shared" si="311"/>
        <v>0</v>
      </c>
      <c r="T614" s="202"/>
      <c r="U614" s="202"/>
      <c r="V614" s="203">
        <f t="shared" si="312"/>
        <v>0</v>
      </c>
      <c r="W614" s="202"/>
      <c r="X614" s="202"/>
      <c r="Y614" s="203">
        <f t="shared" si="313"/>
        <v>0</v>
      </c>
      <c r="Z614" s="202"/>
      <c r="AA614" s="202"/>
      <c r="AB614" s="203">
        <f t="shared" si="314"/>
        <v>0</v>
      </c>
      <c r="AC614" s="202"/>
      <c r="AD614" s="202"/>
      <c r="AE614" s="203">
        <f t="shared" si="315"/>
        <v>0</v>
      </c>
      <c r="AF614" s="202"/>
      <c r="AG614" s="202"/>
      <c r="AH614" s="203">
        <f t="shared" si="316"/>
        <v>0</v>
      </c>
      <c r="AI614" s="202"/>
      <c r="AJ614" s="202"/>
      <c r="AK614" s="203">
        <f t="shared" si="317"/>
        <v>0</v>
      </c>
      <c r="AL614" s="202"/>
      <c r="AM614" s="202"/>
      <c r="AN614" s="203">
        <f t="shared" si="318"/>
        <v>0</v>
      </c>
      <c r="AO614" s="202"/>
      <c r="AP614" s="202"/>
      <c r="AQ614" s="203">
        <f t="shared" si="319"/>
        <v>0</v>
      </c>
      <c r="AR614" s="202"/>
      <c r="AS614" s="202"/>
      <c r="AT614" s="203">
        <f t="shared" si="320"/>
        <v>0</v>
      </c>
      <c r="AU614" s="202"/>
      <c r="AV614" s="202"/>
      <c r="AW614" s="203">
        <f t="shared" si="321"/>
        <v>0</v>
      </c>
      <c r="AX614" s="202"/>
      <c r="AY614" s="202"/>
      <c r="AZ614" s="203">
        <f t="shared" si="322"/>
        <v>0</v>
      </c>
      <c r="BA614" s="202"/>
      <c r="BB614" s="202"/>
      <c r="BC614" s="203">
        <f t="shared" si="323"/>
        <v>0</v>
      </c>
      <c r="BD614" s="202"/>
      <c r="BE614" s="202"/>
      <c r="BF614" s="203">
        <f t="shared" si="324"/>
        <v>0</v>
      </c>
      <c r="BG614" s="202"/>
      <c r="BH614" s="202"/>
      <c r="BI614" s="203">
        <f t="shared" si="325"/>
        <v>0</v>
      </c>
      <c r="BJ614" s="202"/>
      <c r="BK614" s="202"/>
      <c r="BL614" s="203">
        <f t="shared" si="326"/>
        <v>0</v>
      </c>
      <c r="BM614" s="202"/>
      <c r="BN614" s="202"/>
      <c r="BO614" s="203">
        <f t="shared" si="327"/>
        <v>0</v>
      </c>
      <c r="BP614" s="202"/>
      <c r="BQ614" s="202"/>
      <c r="BR614" s="203">
        <f t="shared" si="328"/>
        <v>0</v>
      </c>
      <c r="BS614" s="202"/>
      <c r="BT614" s="202"/>
      <c r="BU614" s="203">
        <f t="shared" si="329"/>
        <v>0</v>
      </c>
      <c r="BV614" s="202"/>
      <c r="BW614" s="202"/>
      <c r="BX614" s="203">
        <f t="shared" si="330"/>
        <v>0</v>
      </c>
      <c r="BY614" s="202"/>
      <c r="BZ614" s="202"/>
      <c r="CA614" s="203">
        <f t="shared" si="331"/>
        <v>0</v>
      </c>
      <c r="CB614" s="202"/>
      <c r="CC614" s="202"/>
      <c r="CD614" s="203">
        <f t="shared" si="332"/>
        <v>0</v>
      </c>
      <c r="CE614" s="202"/>
      <c r="CF614" s="202"/>
      <c r="CG614" s="203">
        <f t="shared" si="333"/>
        <v>0</v>
      </c>
      <c r="CH614" s="202"/>
      <c r="CI614" s="202"/>
      <c r="CJ614" s="203">
        <f t="shared" si="334"/>
        <v>0</v>
      </c>
    </row>
    <row r="615" spans="2:88" x14ac:dyDescent="0.25">
      <c r="B615" s="180"/>
      <c r="C615" s="180"/>
      <c r="D615" s="181"/>
      <c r="E615" s="38">
        <f t="shared" si="307"/>
        <v>45016</v>
      </c>
      <c r="F615" s="186"/>
      <c r="G615" s="203"/>
      <c r="H615" s="202"/>
      <c r="I615" s="202"/>
      <c r="J615" s="203">
        <f t="shared" si="308"/>
        <v>0</v>
      </c>
      <c r="K615" s="202"/>
      <c r="L615" s="202"/>
      <c r="M615" s="203">
        <f t="shared" si="309"/>
        <v>0</v>
      </c>
      <c r="N615" s="202"/>
      <c r="O615" s="202"/>
      <c r="P615" s="203">
        <f t="shared" si="310"/>
        <v>0</v>
      </c>
      <c r="Q615" s="202"/>
      <c r="R615" s="202"/>
      <c r="S615" s="203">
        <f t="shared" si="311"/>
        <v>0</v>
      </c>
      <c r="T615" s="202"/>
      <c r="U615" s="202"/>
      <c r="V615" s="203">
        <f t="shared" si="312"/>
        <v>0</v>
      </c>
      <c r="W615" s="202"/>
      <c r="X615" s="202"/>
      <c r="Y615" s="203">
        <f t="shared" si="313"/>
        <v>0</v>
      </c>
      <c r="Z615" s="202"/>
      <c r="AA615" s="202"/>
      <c r="AB615" s="203">
        <f t="shared" si="314"/>
        <v>0</v>
      </c>
      <c r="AC615" s="202"/>
      <c r="AD615" s="202"/>
      <c r="AE615" s="203">
        <f t="shared" si="315"/>
        <v>0</v>
      </c>
      <c r="AF615" s="202"/>
      <c r="AG615" s="202"/>
      <c r="AH615" s="203">
        <f t="shared" si="316"/>
        <v>0</v>
      </c>
      <c r="AI615" s="202"/>
      <c r="AJ615" s="202"/>
      <c r="AK615" s="203">
        <f t="shared" si="317"/>
        <v>0</v>
      </c>
      <c r="AL615" s="202"/>
      <c r="AM615" s="202"/>
      <c r="AN615" s="203">
        <f t="shared" si="318"/>
        <v>0</v>
      </c>
      <c r="AO615" s="202"/>
      <c r="AP615" s="202"/>
      <c r="AQ615" s="203">
        <f t="shared" si="319"/>
        <v>0</v>
      </c>
      <c r="AR615" s="202"/>
      <c r="AS615" s="202"/>
      <c r="AT615" s="203">
        <f t="shared" si="320"/>
        <v>0</v>
      </c>
      <c r="AU615" s="202"/>
      <c r="AV615" s="202"/>
      <c r="AW615" s="203">
        <f t="shared" si="321"/>
        <v>0</v>
      </c>
      <c r="AX615" s="202"/>
      <c r="AY615" s="202"/>
      <c r="AZ615" s="203">
        <f t="shared" si="322"/>
        <v>0</v>
      </c>
      <c r="BA615" s="202"/>
      <c r="BB615" s="202"/>
      <c r="BC615" s="203">
        <f t="shared" si="323"/>
        <v>0</v>
      </c>
      <c r="BD615" s="202"/>
      <c r="BE615" s="202"/>
      <c r="BF615" s="203">
        <f t="shared" si="324"/>
        <v>0</v>
      </c>
      <c r="BG615" s="202"/>
      <c r="BH615" s="202"/>
      <c r="BI615" s="203">
        <f t="shared" si="325"/>
        <v>0</v>
      </c>
      <c r="BJ615" s="202"/>
      <c r="BK615" s="202"/>
      <c r="BL615" s="203">
        <f t="shared" si="326"/>
        <v>0</v>
      </c>
      <c r="BM615" s="202"/>
      <c r="BN615" s="202"/>
      <c r="BO615" s="203">
        <f t="shared" si="327"/>
        <v>0</v>
      </c>
      <c r="BP615" s="202"/>
      <c r="BQ615" s="202"/>
      <c r="BR615" s="203">
        <f t="shared" si="328"/>
        <v>0</v>
      </c>
      <c r="BS615" s="202"/>
      <c r="BT615" s="202"/>
      <c r="BU615" s="203">
        <f t="shared" si="329"/>
        <v>0</v>
      </c>
      <c r="BV615" s="202"/>
      <c r="BW615" s="202"/>
      <c r="BX615" s="203">
        <f t="shared" si="330"/>
        <v>0</v>
      </c>
      <c r="BY615" s="202"/>
      <c r="BZ615" s="202"/>
      <c r="CA615" s="203">
        <f t="shared" si="331"/>
        <v>0</v>
      </c>
      <c r="CB615" s="202"/>
      <c r="CC615" s="202"/>
      <c r="CD615" s="203">
        <f t="shared" si="332"/>
        <v>0</v>
      </c>
      <c r="CE615" s="202"/>
      <c r="CF615" s="202"/>
      <c r="CG615" s="203">
        <f t="shared" si="333"/>
        <v>0</v>
      </c>
      <c r="CH615" s="202"/>
      <c r="CI615" s="202"/>
      <c r="CJ615" s="203">
        <f t="shared" si="334"/>
        <v>0</v>
      </c>
    </row>
    <row r="616" spans="2:88" x14ac:dyDescent="0.25">
      <c r="B616" s="180"/>
      <c r="C616" s="180"/>
      <c r="D616" s="181"/>
      <c r="E616" s="38">
        <f t="shared" si="307"/>
        <v>45016</v>
      </c>
      <c r="F616" s="186"/>
      <c r="G616" s="203"/>
      <c r="H616" s="202"/>
      <c r="I616" s="202"/>
      <c r="J616" s="203">
        <f t="shared" si="308"/>
        <v>0</v>
      </c>
      <c r="K616" s="202"/>
      <c r="L616" s="202"/>
      <c r="M616" s="203">
        <f t="shared" si="309"/>
        <v>0</v>
      </c>
      <c r="N616" s="202"/>
      <c r="O616" s="202"/>
      <c r="P616" s="203">
        <f t="shared" si="310"/>
        <v>0</v>
      </c>
      <c r="Q616" s="202"/>
      <c r="R616" s="202"/>
      <c r="S616" s="203">
        <f t="shared" si="311"/>
        <v>0</v>
      </c>
      <c r="T616" s="202"/>
      <c r="U616" s="202"/>
      <c r="V616" s="203">
        <f t="shared" si="312"/>
        <v>0</v>
      </c>
      <c r="W616" s="202"/>
      <c r="X616" s="202"/>
      <c r="Y616" s="203">
        <f t="shared" si="313"/>
        <v>0</v>
      </c>
      <c r="Z616" s="202"/>
      <c r="AA616" s="202"/>
      <c r="AB616" s="203">
        <f t="shared" si="314"/>
        <v>0</v>
      </c>
      <c r="AC616" s="202"/>
      <c r="AD616" s="202"/>
      <c r="AE616" s="203">
        <f t="shared" si="315"/>
        <v>0</v>
      </c>
      <c r="AF616" s="202"/>
      <c r="AG616" s="202"/>
      <c r="AH616" s="203">
        <f t="shared" si="316"/>
        <v>0</v>
      </c>
      <c r="AI616" s="202"/>
      <c r="AJ616" s="202"/>
      <c r="AK616" s="203">
        <f t="shared" si="317"/>
        <v>0</v>
      </c>
      <c r="AL616" s="202"/>
      <c r="AM616" s="202"/>
      <c r="AN616" s="203">
        <f t="shared" si="318"/>
        <v>0</v>
      </c>
      <c r="AO616" s="202"/>
      <c r="AP616" s="202"/>
      <c r="AQ616" s="203">
        <f t="shared" si="319"/>
        <v>0</v>
      </c>
      <c r="AR616" s="202"/>
      <c r="AS616" s="202"/>
      <c r="AT616" s="203">
        <f t="shared" si="320"/>
        <v>0</v>
      </c>
      <c r="AU616" s="202"/>
      <c r="AV616" s="202"/>
      <c r="AW616" s="203">
        <f t="shared" si="321"/>
        <v>0</v>
      </c>
      <c r="AX616" s="202"/>
      <c r="AY616" s="202"/>
      <c r="AZ616" s="203">
        <f t="shared" si="322"/>
        <v>0</v>
      </c>
      <c r="BA616" s="202"/>
      <c r="BB616" s="202"/>
      <c r="BC616" s="203">
        <f t="shared" si="323"/>
        <v>0</v>
      </c>
      <c r="BD616" s="202"/>
      <c r="BE616" s="202"/>
      <c r="BF616" s="203">
        <f t="shared" si="324"/>
        <v>0</v>
      </c>
      <c r="BG616" s="202"/>
      <c r="BH616" s="202"/>
      <c r="BI616" s="203">
        <f t="shared" si="325"/>
        <v>0</v>
      </c>
      <c r="BJ616" s="202"/>
      <c r="BK616" s="202"/>
      <c r="BL616" s="203">
        <f t="shared" si="326"/>
        <v>0</v>
      </c>
      <c r="BM616" s="202"/>
      <c r="BN616" s="202"/>
      <c r="BO616" s="203">
        <f t="shared" si="327"/>
        <v>0</v>
      </c>
      <c r="BP616" s="202"/>
      <c r="BQ616" s="202"/>
      <c r="BR616" s="203">
        <f t="shared" si="328"/>
        <v>0</v>
      </c>
      <c r="BS616" s="202"/>
      <c r="BT616" s="202"/>
      <c r="BU616" s="203">
        <f t="shared" si="329"/>
        <v>0</v>
      </c>
      <c r="BV616" s="202"/>
      <c r="BW616" s="202"/>
      <c r="BX616" s="203">
        <f t="shared" si="330"/>
        <v>0</v>
      </c>
      <c r="BY616" s="202"/>
      <c r="BZ616" s="202"/>
      <c r="CA616" s="203">
        <f t="shared" si="331"/>
        <v>0</v>
      </c>
      <c r="CB616" s="202"/>
      <c r="CC616" s="202"/>
      <c r="CD616" s="203">
        <f t="shared" si="332"/>
        <v>0</v>
      </c>
      <c r="CE616" s="202"/>
      <c r="CF616" s="202"/>
      <c r="CG616" s="203">
        <f t="shared" si="333"/>
        <v>0</v>
      </c>
      <c r="CH616" s="202"/>
      <c r="CI616" s="202"/>
      <c r="CJ616" s="203">
        <f t="shared" si="334"/>
        <v>0</v>
      </c>
    </row>
    <row r="617" spans="2:88" x14ac:dyDescent="0.25">
      <c r="B617" s="180"/>
      <c r="C617" s="180"/>
      <c r="D617" s="181"/>
      <c r="E617" s="38">
        <f t="shared" si="307"/>
        <v>45016</v>
      </c>
      <c r="F617" s="186"/>
      <c r="G617" s="203"/>
      <c r="H617" s="202"/>
      <c r="I617" s="202"/>
      <c r="J617" s="203">
        <f t="shared" si="308"/>
        <v>0</v>
      </c>
      <c r="K617" s="202"/>
      <c r="L617" s="202"/>
      <c r="M617" s="203">
        <f t="shared" si="309"/>
        <v>0</v>
      </c>
      <c r="N617" s="202"/>
      <c r="O617" s="202"/>
      <c r="P617" s="203">
        <f t="shared" si="310"/>
        <v>0</v>
      </c>
      <c r="Q617" s="202"/>
      <c r="R617" s="202"/>
      <c r="S617" s="203">
        <f t="shared" si="311"/>
        <v>0</v>
      </c>
      <c r="T617" s="202"/>
      <c r="U617" s="202"/>
      <c r="V617" s="203">
        <f t="shared" si="312"/>
        <v>0</v>
      </c>
      <c r="W617" s="202"/>
      <c r="X617" s="202"/>
      <c r="Y617" s="203">
        <f t="shared" si="313"/>
        <v>0</v>
      </c>
      <c r="Z617" s="202"/>
      <c r="AA617" s="202"/>
      <c r="AB617" s="203">
        <f t="shared" si="314"/>
        <v>0</v>
      </c>
      <c r="AC617" s="202"/>
      <c r="AD617" s="202"/>
      <c r="AE617" s="203">
        <f t="shared" si="315"/>
        <v>0</v>
      </c>
      <c r="AF617" s="202"/>
      <c r="AG617" s="202"/>
      <c r="AH617" s="203">
        <f t="shared" si="316"/>
        <v>0</v>
      </c>
      <c r="AI617" s="202"/>
      <c r="AJ617" s="202"/>
      <c r="AK617" s="203">
        <f t="shared" si="317"/>
        <v>0</v>
      </c>
      <c r="AL617" s="202"/>
      <c r="AM617" s="202"/>
      <c r="AN617" s="203">
        <f t="shared" si="318"/>
        <v>0</v>
      </c>
      <c r="AO617" s="202"/>
      <c r="AP617" s="202"/>
      <c r="AQ617" s="203">
        <f t="shared" si="319"/>
        <v>0</v>
      </c>
      <c r="AR617" s="202"/>
      <c r="AS617" s="202"/>
      <c r="AT617" s="203">
        <f t="shared" si="320"/>
        <v>0</v>
      </c>
      <c r="AU617" s="202"/>
      <c r="AV617" s="202"/>
      <c r="AW617" s="203">
        <f t="shared" si="321"/>
        <v>0</v>
      </c>
      <c r="AX617" s="202"/>
      <c r="AY617" s="202"/>
      <c r="AZ617" s="203">
        <f t="shared" si="322"/>
        <v>0</v>
      </c>
      <c r="BA617" s="202"/>
      <c r="BB617" s="202"/>
      <c r="BC617" s="203">
        <f t="shared" si="323"/>
        <v>0</v>
      </c>
      <c r="BD617" s="202"/>
      <c r="BE617" s="202"/>
      <c r="BF617" s="203">
        <f t="shared" si="324"/>
        <v>0</v>
      </c>
      <c r="BG617" s="202"/>
      <c r="BH617" s="202"/>
      <c r="BI617" s="203">
        <f t="shared" si="325"/>
        <v>0</v>
      </c>
      <c r="BJ617" s="202"/>
      <c r="BK617" s="202"/>
      <c r="BL617" s="203">
        <f t="shared" si="326"/>
        <v>0</v>
      </c>
      <c r="BM617" s="202"/>
      <c r="BN617" s="202"/>
      <c r="BO617" s="203">
        <f t="shared" si="327"/>
        <v>0</v>
      </c>
      <c r="BP617" s="202"/>
      <c r="BQ617" s="202"/>
      <c r="BR617" s="203">
        <f t="shared" si="328"/>
        <v>0</v>
      </c>
      <c r="BS617" s="202"/>
      <c r="BT617" s="202"/>
      <c r="BU617" s="203">
        <f t="shared" si="329"/>
        <v>0</v>
      </c>
      <c r="BV617" s="202"/>
      <c r="BW617" s="202"/>
      <c r="BX617" s="203">
        <f t="shared" si="330"/>
        <v>0</v>
      </c>
      <c r="BY617" s="202"/>
      <c r="BZ617" s="202"/>
      <c r="CA617" s="203">
        <f t="shared" si="331"/>
        <v>0</v>
      </c>
      <c r="CB617" s="202"/>
      <c r="CC617" s="202"/>
      <c r="CD617" s="203">
        <f t="shared" si="332"/>
        <v>0</v>
      </c>
      <c r="CE617" s="202"/>
      <c r="CF617" s="202"/>
      <c r="CG617" s="203">
        <f t="shared" si="333"/>
        <v>0</v>
      </c>
      <c r="CH617" s="202"/>
      <c r="CI617" s="202"/>
      <c r="CJ617" s="203">
        <f t="shared" si="334"/>
        <v>0</v>
      </c>
    </row>
    <row r="618" spans="2:88" x14ac:dyDescent="0.25">
      <c r="B618" s="180"/>
      <c r="C618" s="180"/>
      <c r="D618" s="181"/>
      <c r="E618" s="38">
        <f t="shared" si="307"/>
        <v>45016</v>
      </c>
      <c r="F618" s="186"/>
      <c r="G618" s="203"/>
      <c r="H618" s="202"/>
      <c r="I618" s="202"/>
      <c r="J618" s="203">
        <f t="shared" si="308"/>
        <v>0</v>
      </c>
      <c r="K618" s="202"/>
      <c r="L618" s="202"/>
      <c r="M618" s="203">
        <f t="shared" si="309"/>
        <v>0</v>
      </c>
      <c r="N618" s="202"/>
      <c r="O618" s="202"/>
      <c r="P618" s="203">
        <f t="shared" si="310"/>
        <v>0</v>
      </c>
      <c r="Q618" s="202"/>
      <c r="R618" s="202"/>
      <c r="S618" s="203">
        <f t="shared" si="311"/>
        <v>0</v>
      </c>
      <c r="T618" s="202"/>
      <c r="U618" s="202"/>
      <c r="V618" s="203">
        <f t="shared" si="312"/>
        <v>0</v>
      </c>
      <c r="W618" s="202"/>
      <c r="X618" s="202"/>
      <c r="Y618" s="203">
        <f t="shared" si="313"/>
        <v>0</v>
      </c>
      <c r="Z618" s="202"/>
      <c r="AA618" s="202"/>
      <c r="AB618" s="203">
        <f t="shared" si="314"/>
        <v>0</v>
      </c>
      <c r="AC618" s="202"/>
      <c r="AD618" s="202"/>
      <c r="AE618" s="203">
        <f t="shared" si="315"/>
        <v>0</v>
      </c>
      <c r="AF618" s="202"/>
      <c r="AG618" s="202"/>
      <c r="AH618" s="203">
        <f t="shared" si="316"/>
        <v>0</v>
      </c>
      <c r="AI618" s="202"/>
      <c r="AJ618" s="202"/>
      <c r="AK618" s="203">
        <f t="shared" si="317"/>
        <v>0</v>
      </c>
      <c r="AL618" s="202"/>
      <c r="AM618" s="202"/>
      <c r="AN618" s="203">
        <f t="shared" si="318"/>
        <v>0</v>
      </c>
      <c r="AO618" s="202"/>
      <c r="AP618" s="202"/>
      <c r="AQ618" s="203">
        <f t="shared" si="319"/>
        <v>0</v>
      </c>
      <c r="AR618" s="202"/>
      <c r="AS618" s="202"/>
      <c r="AT618" s="203">
        <f t="shared" si="320"/>
        <v>0</v>
      </c>
      <c r="AU618" s="202"/>
      <c r="AV618" s="202"/>
      <c r="AW618" s="203">
        <f t="shared" si="321"/>
        <v>0</v>
      </c>
      <c r="AX618" s="202"/>
      <c r="AY618" s="202"/>
      <c r="AZ618" s="203">
        <f t="shared" si="322"/>
        <v>0</v>
      </c>
      <c r="BA618" s="202"/>
      <c r="BB618" s="202"/>
      <c r="BC618" s="203">
        <f t="shared" si="323"/>
        <v>0</v>
      </c>
      <c r="BD618" s="202"/>
      <c r="BE618" s="202"/>
      <c r="BF618" s="203">
        <f t="shared" si="324"/>
        <v>0</v>
      </c>
      <c r="BG618" s="202"/>
      <c r="BH618" s="202"/>
      <c r="BI618" s="203">
        <f t="shared" si="325"/>
        <v>0</v>
      </c>
      <c r="BJ618" s="202"/>
      <c r="BK618" s="202"/>
      <c r="BL618" s="203">
        <f t="shared" si="326"/>
        <v>0</v>
      </c>
      <c r="BM618" s="202"/>
      <c r="BN618" s="202"/>
      <c r="BO618" s="203">
        <f t="shared" si="327"/>
        <v>0</v>
      </c>
      <c r="BP618" s="202"/>
      <c r="BQ618" s="202"/>
      <c r="BR618" s="203">
        <f t="shared" si="328"/>
        <v>0</v>
      </c>
      <c r="BS618" s="202"/>
      <c r="BT618" s="202"/>
      <c r="BU618" s="203">
        <f t="shared" si="329"/>
        <v>0</v>
      </c>
      <c r="BV618" s="202"/>
      <c r="BW618" s="202"/>
      <c r="BX618" s="203">
        <f t="shared" si="330"/>
        <v>0</v>
      </c>
      <c r="BY618" s="202"/>
      <c r="BZ618" s="202"/>
      <c r="CA618" s="203">
        <f t="shared" si="331"/>
        <v>0</v>
      </c>
      <c r="CB618" s="202"/>
      <c r="CC618" s="202"/>
      <c r="CD618" s="203">
        <f t="shared" si="332"/>
        <v>0</v>
      </c>
      <c r="CE618" s="202"/>
      <c r="CF618" s="202"/>
      <c r="CG618" s="203">
        <f t="shared" si="333"/>
        <v>0</v>
      </c>
      <c r="CH618" s="202"/>
      <c r="CI618" s="202"/>
      <c r="CJ618" s="203">
        <f t="shared" si="334"/>
        <v>0</v>
      </c>
    </row>
    <row r="619" spans="2:88" x14ac:dyDescent="0.25">
      <c r="B619" s="180"/>
      <c r="C619" s="180"/>
      <c r="D619" s="181"/>
      <c r="E619" s="38">
        <f t="shared" si="307"/>
        <v>45016</v>
      </c>
      <c r="F619" s="186"/>
      <c r="G619" s="203"/>
      <c r="H619" s="202"/>
      <c r="I619" s="202"/>
      <c r="J619" s="203">
        <f t="shared" si="308"/>
        <v>0</v>
      </c>
      <c r="K619" s="202"/>
      <c r="L619" s="202"/>
      <c r="M619" s="203">
        <f t="shared" si="309"/>
        <v>0</v>
      </c>
      <c r="N619" s="202"/>
      <c r="O619" s="202"/>
      <c r="P619" s="203">
        <f t="shared" si="310"/>
        <v>0</v>
      </c>
      <c r="Q619" s="202"/>
      <c r="R619" s="202"/>
      <c r="S619" s="203">
        <f t="shared" si="311"/>
        <v>0</v>
      </c>
      <c r="T619" s="202"/>
      <c r="U619" s="202"/>
      <c r="V619" s="203">
        <f t="shared" si="312"/>
        <v>0</v>
      </c>
      <c r="W619" s="202"/>
      <c r="X619" s="202"/>
      <c r="Y619" s="203">
        <f t="shared" si="313"/>
        <v>0</v>
      </c>
      <c r="Z619" s="202"/>
      <c r="AA619" s="202"/>
      <c r="AB619" s="203">
        <f t="shared" si="314"/>
        <v>0</v>
      </c>
      <c r="AC619" s="202"/>
      <c r="AD619" s="202"/>
      <c r="AE619" s="203">
        <f t="shared" si="315"/>
        <v>0</v>
      </c>
      <c r="AF619" s="202"/>
      <c r="AG619" s="202"/>
      <c r="AH619" s="203">
        <f t="shared" si="316"/>
        <v>0</v>
      </c>
      <c r="AI619" s="202"/>
      <c r="AJ619" s="202"/>
      <c r="AK619" s="203">
        <f t="shared" si="317"/>
        <v>0</v>
      </c>
      <c r="AL619" s="202"/>
      <c r="AM619" s="202"/>
      <c r="AN619" s="203">
        <f t="shared" si="318"/>
        <v>0</v>
      </c>
      <c r="AO619" s="202"/>
      <c r="AP619" s="202"/>
      <c r="AQ619" s="203">
        <f t="shared" si="319"/>
        <v>0</v>
      </c>
      <c r="AR619" s="202"/>
      <c r="AS619" s="202"/>
      <c r="AT619" s="203">
        <f t="shared" si="320"/>
        <v>0</v>
      </c>
      <c r="AU619" s="202"/>
      <c r="AV619" s="202"/>
      <c r="AW619" s="203">
        <f t="shared" si="321"/>
        <v>0</v>
      </c>
      <c r="AX619" s="202"/>
      <c r="AY619" s="202"/>
      <c r="AZ619" s="203">
        <f t="shared" si="322"/>
        <v>0</v>
      </c>
      <c r="BA619" s="202"/>
      <c r="BB619" s="202"/>
      <c r="BC619" s="203">
        <f t="shared" si="323"/>
        <v>0</v>
      </c>
      <c r="BD619" s="202"/>
      <c r="BE619" s="202"/>
      <c r="BF619" s="203">
        <f t="shared" si="324"/>
        <v>0</v>
      </c>
      <c r="BG619" s="202"/>
      <c r="BH619" s="202"/>
      <c r="BI619" s="203">
        <f t="shared" si="325"/>
        <v>0</v>
      </c>
      <c r="BJ619" s="202"/>
      <c r="BK619" s="202"/>
      <c r="BL619" s="203">
        <f t="shared" si="326"/>
        <v>0</v>
      </c>
      <c r="BM619" s="202"/>
      <c r="BN619" s="202"/>
      <c r="BO619" s="203">
        <f t="shared" si="327"/>
        <v>0</v>
      </c>
      <c r="BP619" s="202"/>
      <c r="BQ619" s="202"/>
      <c r="BR619" s="203">
        <f t="shared" si="328"/>
        <v>0</v>
      </c>
      <c r="BS619" s="202"/>
      <c r="BT619" s="202"/>
      <c r="BU619" s="203">
        <f t="shared" si="329"/>
        <v>0</v>
      </c>
      <c r="BV619" s="202"/>
      <c r="BW619" s="202"/>
      <c r="BX619" s="203">
        <f t="shared" si="330"/>
        <v>0</v>
      </c>
      <c r="BY619" s="202"/>
      <c r="BZ619" s="202"/>
      <c r="CA619" s="203">
        <f t="shared" si="331"/>
        <v>0</v>
      </c>
      <c r="CB619" s="202"/>
      <c r="CC619" s="202"/>
      <c r="CD619" s="203">
        <f t="shared" si="332"/>
        <v>0</v>
      </c>
      <c r="CE619" s="202"/>
      <c r="CF619" s="202"/>
      <c r="CG619" s="203">
        <f t="shared" si="333"/>
        <v>0</v>
      </c>
      <c r="CH619" s="202"/>
      <c r="CI619" s="202"/>
      <c r="CJ619" s="203">
        <f t="shared" si="334"/>
        <v>0</v>
      </c>
    </row>
    <row r="620" spans="2:88" x14ac:dyDescent="0.25">
      <c r="B620" s="180"/>
      <c r="C620" s="180"/>
      <c r="D620" s="181"/>
      <c r="E620" s="38">
        <f t="shared" si="307"/>
        <v>45016</v>
      </c>
      <c r="F620" s="186"/>
      <c r="G620" s="203"/>
      <c r="H620" s="202"/>
      <c r="I620" s="202"/>
      <c r="J620" s="203">
        <f t="shared" si="308"/>
        <v>0</v>
      </c>
      <c r="K620" s="202"/>
      <c r="L620" s="202"/>
      <c r="M620" s="203">
        <f t="shared" si="309"/>
        <v>0</v>
      </c>
      <c r="N620" s="202"/>
      <c r="O620" s="202"/>
      <c r="P620" s="203">
        <f t="shared" si="310"/>
        <v>0</v>
      </c>
      <c r="Q620" s="202"/>
      <c r="R620" s="202"/>
      <c r="S620" s="203">
        <f t="shared" si="311"/>
        <v>0</v>
      </c>
      <c r="T620" s="202"/>
      <c r="U620" s="202"/>
      <c r="V620" s="203">
        <f t="shared" si="312"/>
        <v>0</v>
      </c>
      <c r="W620" s="202"/>
      <c r="X620" s="202"/>
      <c r="Y620" s="203">
        <f t="shared" si="313"/>
        <v>0</v>
      </c>
      <c r="Z620" s="202"/>
      <c r="AA620" s="202"/>
      <c r="AB620" s="203">
        <f t="shared" si="314"/>
        <v>0</v>
      </c>
      <c r="AC620" s="202"/>
      <c r="AD620" s="202"/>
      <c r="AE620" s="203">
        <f t="shared" si="315"/>
        <v>0</v>
      </c>
      <c r="AF620" s="202"/>
      <c r="AG620" s="202"/>
      <c r="AH620" s="203">
        <f t="shared" si="316"/>
        <v>0</v>
      </c>
      <c r="AI620" s="202"/>
      <c r="AJ620" s="202"/>
      <c r="AK620" s="203">
        <f t="shared" si="317"/>
        <v>0</v>
      </c>
      <c r="AL620" s="202"/>
      <c r="AM620" s="202"/>
      <c r="AN620" s="203">
        <f t="shared" si="318"/>
        <v>0</v>
      </c>
      <c r="AO620" s="202"/>
      <c r="AP620" s="202"/>
      <c r="AQ620" s="203">
        <f t="shared" si="319"/>
        <v>0</v>
      </c>
      <c r="AR620" s="202"/>
      <c r="AS620" s="202"/>
      <c r="AT620" s="203">
        <f t="shared" si="320"/>
        <v>0</v>
      </c>
      <c r="AU620" s="202"/>
      <c r="AV620" s="202"/>
      <c r="AW620" s="203">
        <f t="shared" si="321"/>
        <v>0</v>
      </c>
      <c r="AX620" s="202"/>
      <c r="AY620" s="202"/>
      <c r="AZ620" s="203">
        <f t="shared" si="322"/>
        <v>0</v>
      </c>
      <c r="BA620" s="202"/>
      <c r="BB620" s="202"/>
      <c r="BC620" s="203">
        <f t="shared" si="323"/>
        <v>0</v>
      </c>
      <c r="BD620" s="202"/>
      <c r="BE620" s="202"/>
      <c r="BF620" s="203">
        <f t="shared" si="324"/>
        <v>0</v>
      </c>
      <c r="BG620" s="202"/>
      <c r="BH620" s="202"/>
      <c r="BI620" s="203">
        <f t="shared" si="325"/>
        <v>0</v>
      </c>
      <c r="BJ620" s="202"/>
      <c r="BK620" s="202"/>
      <c r="BL620" s="203">
        <f t="shared" si="326"/>
        <v>0</v>
      </c>
      <c r="BM620" s="202"/>
      <c r="BN620" s="202"/>
      <c r="BO620" s="203">
        <f t="shared" si="327"/>
        <v>0</v>
      </c>
      <c r="BP620" s="202"/>
      <c r="BQ620" s="202"/>
      <c r="BR620" s="203">
        <f t="shared" si="328"/>
        <v>0</v>
      </c>
      <c r="BS620" s="202"/>
      <c r="BT620" s="202"/>
      <c r="BU620" s="203">
        <f t="shared" si="329"/>
        <v>0</v>
      </c>
      <c r="BV620" s="202"/>
      <c r="BW620" s="202"/>
      <c r="BX620" s="203">
        <f t="shared" si="330"/>
        <v>0</v>
      </c>
      <c r="BY620" s="202"/>
      <c r="BZ620" s="202"/>
      <c r="CA620" s="203">
        <f t="shared" si="331"/>
        <v>0</v>
      </c>
      <c r="CB620" s="202"/>
      <c r="CC620" s="202"/>
      <c r="CD620" s="203">
        <f t="shared" si="332"/>
        <v>0</v>
      </c>
      <c r="CE620" s="202"/>
      <c r="CF620" s="202"/>
      <c r="CG620" s="203">
        <f t="shared" si="333"/>
        <v>0</v>
      </c>
      <c r="CH620" s="202"/>
      <c r="CI620" s="202"/>
      <c r="CJ620" s="203">
        <f t="shared" si="334"/>
        <v>0</v>
      </c>
    </row>
    <row r="621" spans="2:88" x14ac:dyDescent="0.25">
      <c r="B621" s="180"/>
      <c r="C621" s="180"/>
      <c r="D621" s="181"/>
      <c r="E621" s="38">
        <f t="shared" si="307"/>
        <v>45016</v>
      </c>
      <c r="F621" s="186"/>
      <c r="G621" s="203"/>
      <c r="H621" s="202"/>
      <c r="I621" s="202"/>
      <c r="J621" s="203">
        <f t="shared" si="308"/>
        <v>0</v>
      </c>
      <c r="K621" s="202"/>
      <c r="L621" s="202"/>
      <c r="M621" s="203">
        <f t="shared" si="309"/>
        <v>0</v>
      </c>
      <c r="N621" s="202"/>
      <c r="O621" s="202"/>
      <c r="P621" s="203">
        <f t="shared" si="310"/>
        <v>0</v>
      </c>
      <c r="Q621" s="202"/>
      <c r="R621" s="202"/>
      <c r="S621" s="203">
        <f t="shared" si="311"/>
        <v>0</v>
      </c>
      <c r="T621" s="202"/>
      <c r="U621" s="202"/>
      <c r="V621" s="203">
        <f t="shared" si="312"/>
        <v>0</v>
      </c>
      <c r="W621" s="202"/>
      <c r="X621" s="202"/>
      <c r="Y621" s="203">
        <f t="shared" si="313"/>
        <v>0</v>
      </c>
      <c r="Z621" s="202"/>
      <c r="AA621" s="202"/>
      <c r="AB621" s="203">
        <f t="shared" si="314"/>
        <v>0</v>
      </c>
      <c r="AC621" s="202"/>
      <c r="AD621" s="202"/>
      <c r="AE621" s="203">
        <f t="shared" si="315"/>
        <v>0</v>
      </c>
      <c r="AF621" s="202"/>
      <c r="AG621" s="202"/>
      <c r="AH621" s="203">
        <f t="shared" si="316"/>
        <v>0</v>
      </c>
      <c r="AI621" s="202"/>
      <c r="AJ621" s="202"/>
      <c r="AK621" s="203">
        <f t="shared" si="317"/>
        <v>0</v>
      </c>
      <c r="AL621" s="202"/>
      <c r="AM621" s="202"/>
      <c r="AN621" s="203">
        <f t="shared" si="318"/>
        <v>0</v>
      </c>
      <c r="AO621" s="202"/>
      <c r="AP621" s="202"/>
      <c r="AQ621" s="203">
        <f t="shared" si="319"/>
        <v>0</v>
      </c>
      <c r="AR621" s="202"/>
      <c r="AS621" s="202"/>
      <c r="AT621" s="203">
        <f t="shared" si="320"/>
        <v>0</v>
      </c>
      <c r="AU621" s="202"/>
      <c r="AV621" s="202"/>
      <c r="AW621" s="203">
        <f t="shared" si="321"/>
        <v>0</v>
      </c>
      <c r="AX621" s="202"/>
      <c r="AY621" s="202"/>
      <c r="AZ621" s="203">
        <f t="shared" si="322"/>
        <v>0</v>
      </c>
      <c r="BA621" s="202"/>
      <c r="BB621" s="202"/>
      <c r="BC621" s="203">
        <f t="shared" si="323"/>
        <v>0</v>
      </c>
      <c r="BD621" s="202"/>
      <c r="BE621" s="202"/>
      <c r="BF621" s="203">
        <f t="shared" si="324"/>
        <v>0</v>
      </c>
      <c r="BG621" s="202"/>
      <c r="BH621" s="202"/>
      <c r="BI621" s="203">
        <f t="shared" si="325"/>
        <v>0</v>
      </c>
      <c r="BJ621" s="202"/>
      <c r="BK621" s="202"/>
      <c r="BL621" s="203">
        <f t="shared" si="326"/>
        <v>0</v>
      </c>
      <c r="BM621" s="202"/>
      <c r="BN621" s="202"/>
      <c r="BO621" s="203">
        <f t="shared" si="327"/>
        <v>0</v>
      </c>
      <c r="BP621" s="202"/>
      <c r="BQ621" s="202"/>
      <c r="BR621" s="203">
        <f t="shared" si="328"/>
        <v>0</v>
      </c>
      <c r="BS621" s="202"/>
      <c r="BT621" s="202"/>
      <c r="BU621" s="203">
        <f t="shared" si="329"/>
        <v>0</v>
      </c>
      <c r="BV621" s="202"/>
      <c r="BW621" s="202"/>
      <c r="BX621" s="203">
        <f t="shared" si="330"/>
        <v>0</v>
      </c>
      <c r="BY621" s="202"/>
      <c r="BZ621" s="202"/>
      <c r="CA621" s="203">
        <f t="shared" si="331"/>
        <v>0</v>
      </c>
      <c r="CB621" s="202"/>
      <c r="CC621" s="202"/>
      <c r="CD621" s="203">
        <f t="shared" si="332"/>
        <v>0</v>
      </c>
      <c r="CE621" s="202"/>
      <c r="CF621" s="202"/>
      <c r="CG621" s="203">
        <f t="shared" si="333"/>
        <v>0</v>
      </c>
      <c r="CH621" s="202"/>
      <c r="CI621" s="202"/>
      <c r="CJ621" s="203">
        <f t="shared" si="334"/>
        <v>0</v>
      </c>
    </row>
    <row r="622" spans="2:88" x14ac:dyDescent="0.25">
      <c r="B622" s="180"/>
      <c r="C622" s="180"/>
      <c r="D622" s="181"/>
      <c r="E622" s="38">
        <f t="shared" si="307"/>
        <v>45016</v>
      </c>
      <c r="F622" s="186"/>
      <c r="G622" s="203"/>
      <c r="H622" s="202"/>
      <c r="I622" s="202"/>
      <c r="J622" s="203">
        <f t="shared" si="308"/>
        <v>0</v>
      </c>
      <c r="K622" s="202"/>
      <c r="L622" s="202"/>
      <c r="M622" s="203">
        <f t="shared" si="309"/>
        <v>0</v>
      </c>
      <c r="N622" s="202"/>
      <c r="O622" s="202"/>
      <c r="P622" s="203">
        <f t="shared" si="310"/>
        <v>0</v>
      </c>
      <c r="Q622" s="202"/>
      <c r="R622" s="202"/>
      <c r="S622" s="203">
        <f t="shared" si="311"/>
        <v>0</v>
      </c>
      <c r="T622" s="202"/>
      <c r="U622" s="202"/>
      <c r="V622" s="203">
        <f t="shared" si="312"/>
        <v>0</v>
      </c>
      <c r="W622" s="202"/>
      <c r="X622" s="202"/>
      <c r="Y622" s="203">
        <f t="shared" si="313"/>
        <v>0</v>
      </c>
      <c r="Z622" s="202"/>
      <c r="AA622" s="202"/>
      <c r="AB622" s="203">
        <f t="shared" si="314"/>
        <v>0</v>
      </c>
      <c r="AC622" s="202"/>
      <c r="AD622" s="202"/>
      <c r="AE622" s="203">
        <f t="shared" si="315"/>
        <v>0</v>
      </c>
      <c r="AF622" s="202"/>
      <c r="AG622" s="202"/>
      <c r="AH622" s="203">
        <f t="shared" si="316"/>
        <v>0</v>
      </c>
      <c r="AI622" s="202"/>
      <c r="AJ622" s="202"/>
      <c r="AK622" s="203">
        <f t="shared" si="317"/>
        <v>0</v>
      </c>
      <c r="AL622" s="202"/>
      <c r="AM622" s="202"/>
      <c r="AN622" s="203">
        <f t="shared" si="318"/>
        <v>0</v>
      </c>
      <c r="AO622" s="202"/>
      <c r="AP622" s="202"/>
      <c r="AQ622" s="203">
        <f t="shared" si="319"/>
        <v>0</v>
      </c>
      <c r="AR622" s="202"/>
      <c r="AS622" s="202"/>
      <c r="AT622" s="203">
        <f t="shared" si="320"/>
        <v>0</v>
      </c>
      <c r="AU622" s="202"/>
      <c r="AV622" s="202"/>
      <c r="AW622" s="203">
        <f t="shared" si="321"/>
        <v>0</v>
      </c>
      <c r="AX622" s="202"/>
      <c r="AY622" s="202"/>
      <c r="AZ622" s="203">
        <f t="shared" si="322"/>
        <v>0</v>
      </c>
      <c r="BA622" s="202"/>
      <c r="BB622" s="202"/>
      <c r="BC622" s="203">
        <f t="shared" si="323"/>
        <v>0</v>
      </c>
      <c r="BD622" s="202"/>
      <c r="BE622" s="202"/>
      <c r="BF622" s="203">
        <f t="shared" si="324"/>
        <v>0</v>
      </c>
      <c r="BG622" s="202"/>
      <c r="BH622" s="202"/>
      <c r="BI622" s="203">
        <f t="shared" si="325"/>
        <v>0</v>
      </c>
      <c r="BJ622" s="202"/>
      <c r="BK622" s="202"/>
      <c r="BL622" s="203">
        <f t="shared" si="326"/>
        <v>0</v>
      </c>
      <c r="BM622" s="202"/>
      <c r="BN622" s="202"/>
      <c r="BO622" s="203">
        <f t="shared" si="327"/>
        <v>0</v>
      </c>
      <c r="BP622" s="202"/>
      <c r="BQ622" s="202"/>
      <c r="BR622" s="203">
        <f t="shared" si="328"/>
        <v>0</v>
      </c>
      <c r="BS622" s="202"/>
      <c r="BT622" s="202"/>
      <c r="BU622" s="203">
        <f t="shared" si="329"/>
        <v>0</v>
      </c>
      <c r="BV622" s="202"/>
      <c r="BW622" s="202"/>
      <c r="BX622" s="203">
        <f t="shared" si="330"/>
        <v>0</v>
      </c>
      <c r="BY622" s="202"/>
      <c r="BZ622" s="202"/>
      <c r="CA622" s="203">
        <f t="shared" si="331"/>
        <v>0</v>
      </c>
      <c r="CB622" s="202"/>
      <c r="CC622" s="202"/>
      <c r="CD622" s="203">
        <f t="shared" si="332"/>
        <v>0</v>
      </c>
      <c r="CE622" s="202"/>
      <c r="CF622" s="202"/>
      <c r="CG622" s="203">
        <f t="shared" si="333"/>
        <v>0</v>
      </c>
      <c r="CH622" s="202"/>
      <c r="CI622" s="202"/>
      <c r="CJ622" s="203">
        <f t="shared" si="334"/>
        <v>0</v>
      </c>
    </row>
    <row r="623" spans="2:88" x14ac:dyDescent="0.25">
      <c r="B623" s="180"/>
      <c r="C623" s="180"/>
      <c r="D623" s="181"/>
      <c r="E623" s="38">
        <f t="shared" si="307"/>
        <v>45016</v>
      </c>
      <c r="F623" s="186"/>
      <c r="G623" s="203"/>
      <c r="H623" s="202"/>
      <c r="I623" s="202"/>
      <c r="J623" s="203">
        <f t="shared" si="308"/>
        <v>0</v>
      </c>
      <c r="K623" s="202"/>
      <c r="L623" s="202"/>
      <c r="M623" s="203">
        <f t="shared" si="309"/>
        <v>0</v>
      </c>
      <c r="N623" s="202"/>
      <c r="O623" s="202"/>
      <c r="P623" s="203">
        <f t="shared" si="310"/>
        <v>0</v>
      </c>
      <c r="Q623" s="202"/>
      <c r="R623" s="202"/>
      <c r="S623" s="203">
        <f t="shared" si="311"/>
        <v>0</v>
      </c>
      <c r="T623" s="202"/>
      <c r="U623" s="202"/>
      <c r="V623" s="203">
        <f t="shared" si="312"/>
        <v>0</v>
      </c>
      <c r="W623" s="202"/>
      <c r="X623" s="202"/>
      <c r="Y623" s="203">
        <f t="shared" si="313"/>
        <v>0</v>
      </c>
      <c r="Z623" s="202"/>
      <c r="AA623" s="202"/>
      <c r="AB623" s="203">
        <f t="shared" si="314"/>
        <v>0</v>
      </c>
      <c r="AC623" s="202"/>
      <c r="AD623" s="202"/>
      <c r="AE623" s="203">
        <f t="shared" si="315"/>
        <v>0</v>
      </c>
      <c r="AF623" s="202"/>
      <c r="AG623" s="202"/>
      <c r="AH623" s="203">
        <f t="shared" si="316"/>
        <v>0</v>
      </c>
      <c r="AI623" s="202"/>
      <c r="AJ623" s="202"/>
      <c r="AK623" s="203">
        <f t="shared" si="317"/>
        <v>0</v>
      </c>
      <c r="AL623" s="202"/>
      <c r="AM623" s="202"/>
      <c r="AN623" s="203">
        <f t="shared" si="318"/>
        <v>0</v>
      </c>
      <c r="AO623" s="202"/>
      <c r="AP623" s="202"/>
      <c r="AQ623" s="203">
        <f t="shared" si="319"/>
        <v>0</v>
      </c>
      <c r="AR623" s="202"/>
      <c r="AS623" s="202"/>
      <c r="AT623" s="203">
        <f t="shared" si="320"/>
        <v>0</v>
      </c>
      <c r="AU623" s="202"/>
      <c r="AV623" s="202"/>
      <c r="AW623" s="203">
        <f t="shared" si="321"/>
        <v>0</v>
      </c>
      <c r="AX623" s="202"/>
      <c r="AY623" s="202"/>
      <c r="AZ623" s="203">
        <f t="shared" si="322"/>
        <v>0</v>
      </c>
      <c r="BA623" s="202"/>
      <c r="BB623" s="202"/>
      <c r="BC623" s="203">
        <f t="shared" si="323"/>
        <v>0</v>
      </c>
      <c r="BD623" s="202"/>
      <c r="BE623" s="202"/>
      <c r="BF623" s="203">
        <f t="shared" si="324"/>
        <v>0</v>
      </c>
      <c r="BG623" s="202"/>
      <c r="BH623" s="202"/>
      <c r="BI623" s="203">
        <f t="shared" si="325"/>
        <v>0</v>
      </c>
      <c r="BJ623" s="202"/>
      <c r="BK623" s="202"/>
      <c r="BL623" s="203">
        <f t="shared" si="326"/>
        <v>0</v>
      </c>
      <c r="BM623" s="202"/>
      <c r="BN623" s="202"/>
      <c r="BO623" s="203">
        <f t="shared" si="327"/>
        <v>0</v>
      </c>
      <c r="BP623" s="202"/>
      <c r="BQ623" s="202"/>
      <c r="BR623" s="203">
        <f t="shared" si="328"/>
        <v>0</v>
      </c>
      <c r="BS623" s="202"/>
      <c r="BT623" s="202"/>
      <c r="BU623" s="203">
        <f t="shared" si="329"/>
        <v>0</v>
      </c>
      <c r="BV623" s="202"/>
      <c r="BW623" s="202"/>
      <c r="BX623" s="203">
        <f t="shared" si="330"/>
        <v>0</v>
      </c>
      <c r="BY623" s="202"/>
      <c r="BZ623" s="202"/>
      <c r="CA623" s="203">
        <f t="shared" si="331"/>
        <v>0</v>
      </c>
      <c r="CB623" s="202"/>
      <c r="CC623" s="202"/>
      <c r="CD623" s="203">
        <f t="shared" si="332"/>
        <v>0</v>
      </c>
      <c r="CE623" s="202"/>
      <c r="CF623" s="202"/>
      <c r="CG623" s="203">
        <f t="shared" si="333"/>
        <v>0</v>
      </c>
      <c r="CH623" s="202"/>
      <c r="CI623" s="202"/>
      <c r="CJ623" s="203">
        <f t="shared" si="334"/>
        <v>0</v>
      </c>
    </row>
    <row r="624" spans="2:88" x14ac:dyDescent="0.25">
      <c r="B624" s="180"/>
      <c r="C624" s="180"/>
      <c r="D624" s="181"/>
      <c r="E624" s="38">
        <f t="shared" si="307"/>
        <v>45016</v>
      </c>
      <c r="F624" s="186"/>
      <c r="G624" s="203"/>
      <c r="H624" s="202"/>
      <c r="I624" s="202"/>
      <c r="J624" s="203">
        <f t="shared" si="308"/>
        <v>0</v>
      </c>
      <c r="K624" s="202"/>
      <c r="L624" s="202"/>
      <c r="M624" s="203">
        <f t="shared" si="309"/>
        <v>0</v>
      </c>
      <c r="N624" s="202"/>
      <c r="O624" s="202"/>
      <c r="P624" s="203">
        <f t="shared" si="310"/>
        <v>0</v>
      </c>
      <c r="Q624" s="202"/>
      <c r="R624" s="202"/>
      <c r="S624" s="203">
        <f t="shared" si="311"/>
        <v>0</v>
      </c>
      <c r="T624" s="202"/>
      <c r="U624" s="202"/>
      <c r="V624" s="203">
        <f t="shared" si="312"/>
        <v>0</v>
      </c>
      <c r="W624" s="202"/>
      <c r="X624" s="202"/>
      <c r="Y624" s="203">
        <f t="shared" si="313"/>
        <v>0</v>
      </c>
      <c r="Z624" s="202"/>
      <c r="AA624" s="202"/>
      <c r="AB624" s="203">
        <f t="shared" si="314"/>
        <v>0</v>
      </c>
      <c r="AC624" s="202"/>
      <c r="AD624" s="202"/>
      <c r="AE624" s="203">
        <f t="shared" si="315"/>
        <v>0</v>
      </c>
      <c r="AF624" s="202"/>
      <c r="AG624" s="202"/>
      <c r="AH624" s="203">
        <f t="shared" si="316"/>
        <v>0</v>
      </c>
      <c r="AI624" s="202"/>
      <c r="AJ624" s="202"/>
      <c r="AK624" s="203">
        <f t="shared" si="317"/>
        <v>0</v>
      </c>
      <c r="AL624" s="202"/>
      <c r="AM624" s="202"/>
      <c r="AN624" s="203">
        <f t="shared" si="318"/>
        <v>0</v>
      </c>
      <c r="AO624" s="202"/>
      <c r="AP624" s="202"/>
      <c r="AQ624" s="203">
        <f t="shared" si="319"/>
        <v>0</v>
      </c>
      <c r="AR624" s="202"/>
      <c r="AS624" s="202"/>
      <c r="AT624" s="203">
        <f t="shared" si="320"/>
        <v>0</v>
      </c>
      <c r="AU624" s="202"/>
      <c r="AV624" s="202"/>
      <c r="AW624" s="203">
        <f t="shared" si="321"/>
        <v>0</v>
      </c>
      <c r="AX624" s="202"/>
      <c r="AY624" s="202"/>
      <c r="AZ624" s="203">
        <f t="shared" si="322"/>
        <v>0</v>
      </c>
      <c r="BA624" s="202"/>
      <c r="BB624" s="202"/>
      <c r="BC624" s="203">
        <f t="shared" si="323"/>
        <v>0</v>
      </c>
      <c r="BD624" s="202"/>
      <c r="BE624" s="202"/>
      <c r="BF624" s="203">
        <f t="shared" si="324"/>
        <v>0</v>
      </c>
      <c r="BG624" s="202"/>
      <c r="BH624" s="202"/>
      <c r="BI624" s="203">
        <f t="shared" si="325"/>
        <v>0</v>
      </c>
      <c r="BJ624" s="202"/>
      <c r="BK624" s="202"/>
      <c r="BL624" s="203">
        <f t="shared" si="326"/>
        <v>0</v>
      </c>
      <c r="BM624" s="202"/>
      <c r="BN624" s="202"/>
      <c r="BO624" s="203">
        <f t="shared" si="327"/>
        <v>0</v>
      </c>
      <c r="BP624" s="202"/>
      <c r="BQ624" s="202"/>
      <c r="BR624" s="203">
        <f t="shared" si="328"/>
        <v>0</v>
      </c>
      <c r="BS624" s="202"/>
      <c r="BT624" s="202"/>
      <c r="BU624" s="203">
        <f t="shared" si="329"/>
        <v>0</v>
      </c>
      <c r="BV624" s="202"/>
      <c r="BW624" s="202"/>
      <c r="BX624" s="203">
        <f t="shared" si="330"/>
        <v>0</v>
      </c>
      <c r="BY624" s="202"/>
      <c r="BZ624" s="202"/>
      <c r="CA624" s="203">
        <f t="shared" si="331"/>
        <v>0</v>
      </c>
      <c r="CB624" s="202"/>
      <c r="CC624" s="202"/>
      <c r="CD624" s="203">
        <f t="shared" si="332"/>
        <v>0</v>
      </c>
      <c r="CE624" s="202"/>
      <c r="CF624" s="202"/>
      <c r="CG624" s="203">
        <f t="shared" si="333"/>
        <v>0</v>
      </c>
      <c r="CH624" s="202"/>
      <c r="CI624" s="202"/>
      <c r="CJ624" s="203">
        <f t="shared" si="334"/>
        <v>0</v>
      </c>
    </row>
    <row r="625" spans="2:88" x14ac:dyDescent="0.25">
      <c r="B625" s="180"/>
      <c r="C625" s="180"/>
      <c r="D625" s="181"/>
      <c r="E625" s="38">
        <f t="shared" si="307"/>
        <v>45016</v>
      </c>
      <c r="F625" s="186"/>
      <c r="G625" s="203"/>
      <c r="H625" s="202"/>
      <c r="I625" s="202"/>
      <c r="J625" s="203">
        <f t="shared" si="308"/>
        <v>0</v>
      </c>
      <c r="K625" s="202"/>
      <c r="L625" s="202"/>
      <c r="M625" s="203">
        <f t="shared" si="309"/>
        <v>0</v>
      </c>
      <c r="N625" s="202"/>
      <c r="O625" s="202"/>
      <c r="P625" s="203">
        <f t="shared" si="310"/>
        <v>0</v>
      </c>
      <c r="Q625" s="202"/>
      <c r="R625" s="202"/>
      <c r="S625" s="203">
        <f t="shared" si="311"/>
        <v>0</v>
      </c>
      <c r="T625" s="202"/>
      <c r="U625" s="202"/>
      <c r="V625" s="203">
        <f t="shared" si="312"/>
        <v>0</v>
      </c>
      <c r="W625" s="202"/>
      <c r="X625" s="202"/>
      <c r="Y625" s="203">
        <f t="shared" si="313"/>
        <v>0</v>
      </c>
      <c r="Z625" s="202"/>
      <c r="AA625" s="202"/>
      <c r="AB625" s="203">
        <f t="shared" si="314"/>
        <v>0</v>
      </c>
      <c r="AC625" s="202"/>
      <c r="AD625" s="202"/>
      <c r="AE625" s="203">
        <f t="shared" si="315"/>
        <v>0</v>
      </c>
      <c r="AF625" s="202"/>
      <c r="AG625" s="202"/>
      <c r="AH625" s="203">
        <f t="shared" si="316"/>
        <v>0</v>
      </c>
      <c r="AI625" s="202"/>
      <c r="AJ625" s="202"/>
      <c r="AK625" s="203">
        <f t="shared" si="317"/>
        <v>0</v>
      </c>
      <c r="AL625" s="202"/>
      <c r="AM625" s="202"/>
      <c r="AN625" s="203">
        <f t="shared" si="318"/>
        <v>0</v>
      </c>
      <c r="AO625" s="202"/>
      <c r="AP625" s="202"/>
      <c r="AQ625" s="203">
        <f t="shared" si="319"/>
        <v>0</v>
      </c>
      <c r="AR625" s="202"/>
      <c r="AS625" s="202"/>
      <c r="AT625" s="203">
        <f t="shared" si="320"/>
        <v>0</v>
      </c>
      <c r="AU625" s="202"/>
      <c r="AV625" s="202"/>
      <c r="AW625" s="203">
        <f t="shared" si="321"/>
        <v>0</v>
      </c>
      <c r="AX625" s="202"/>
      <c r="AY625" s="202"/>
      <c r="AZ625" s="203">
        <f t="shared" si="322"/>
        <v>0</v>
      </c>
      <c r="BA625" s="202"/>
      <c r="BB625" s="202"/>
      <c r="BC625" s="203">
        <f t="shared" si="323"/>
        <v>0</v>
      </c>
      <c r="BD625" s="202"/>
      <c r="BE625" s="202"/>
      <c r="BF625" s="203">
        <f t="shared" si="324"/>
        <v>0</v>
      </c>
      <c r="BG625" s="202"/>
      <c r="BH625" s="202"/>
      <c r="BI625" s="203">
        <f t="shared" si="325"/>
        <v>0</v>
      </c>
      <c r="BJ625" s="202"/>
      <c r="BK625" s="202"/>
      <c r="BL625" s="203">
        <f t="shared" si="326"/>
        <v>0</v>
      </c>
      <c r="BM625" s="202"/>
      <c r="BN625" s="202"/>
      <c r="BO625" s="203">
        <f t="shared" si="327"/>
        <v>0</v>
      </c>
      <c r="BP625" s="202"/>
      <c r="BQ625" s="202"/>
      <c r="BR625" s="203">
        <f t="shared" si="328"/>
        <v>0</v>
      </c>
      <c r="BS625" s="202"/>
      <c r="BT625" s="202"/>
      <c r="BU625" s="203">
        <f t="shared" si="329"/>
        <v>0</v>
      </c>
      <c r="BV625" s="202"/>
      <c r="BW625" s="202"/>
      <c r="BX625" s="203">
        <f t="shared" si="330"/>
        <v>0</v>
      </c>
      <c r="BY625" s="202"/>
      <c r="BZ625" s="202"/>
      <c r="CA625" s="203">
        <f t="shared" si="331"/>
        <v>0</v>
      </c>
      <c r="CB625" s="202"/>
      <c r="CC625" s="202"/>
      <c r="CD625" s="203">
        <f t="shared" si="332"/>
        <v>0</v>
      </c>
      <c r="CE625" s="202"/>
      <c r="CF625" s="202"/>
      <c r="CG625" s="203">
        <f t="shared" si="333"/>
        <v>0</v>
      </c>
      <c r="CH625" s="202"/>
      <c r="CI625" s="202"/>
      <c r="CJ625" s="203">
        <f t="shared" si="334"/>
        <v>0</v>
      </c>
    </row>
    <row r="626" spans="2:88" x14ac:dyDescent="0.25">
      <c r="B626" s="180"/>
      <c r="C626" s="180"/>
      <c r="D626" s="181"/>
      <c r="E626" s="38">
        <f t="shared" si="307"/>
        <v>45016</v>
      </c>
      <c r="F626" s="186"/>
      <c r="G626" s="203"/>
      <c r="H626" s="202"/>
      <c r="I626" s="202"/>
      <c r="J626" s="203">
        <f t="shared" si="308"/>
        <v>0</v>
      </c>
      <c r="K626" s="202"/>
      <c r="L626" s="202"/>
      <c r="M626" s="203">
        <f t="shared" si="309"/>
        <v>0</v>
      </c>
      <c r="N626" s="202"/>
      <c r="O626" s="202"/>
      <c r="P626" s="203">
        <f t="shared" si="310"/>
        <v>0</v>
      </c>
      <c r="Q626" s="202"/>
      <c r="R626" s="202"/>
      <c r="S626" s="203">
        <f t="shared" si="311"/>
        <v>0</v>
      </c>
      <c r="T626" s="202"/>
      <c r="U626" s="202"/>
      <c r="V626" s="203">
        <f t="shared" si="312"/>
        <v>0</v>
      </c>
      <c r="W626" s="202"/>
      <c r="X626" s="202"/>
      <c r="Y626" s="203">
        <f t="shared" si="313"/>
        <v>0</v>
      </c>
      <c r="Z626" s="202"/>
      <c r="AA626" s="202"/>
      <c r="AB626" s="203">
        <f t="shared" si="314"/>
        <v>0</v>
      </c>
      <c r="AC626" s="202"/>
      <c r="AD626" s="202"/>
      <c r="AE626" s="203">
        <f t="shared" si="315"/>
        <v>0</v>
      </c>
      <c r="AF626" s="202"/>
      <c r="AG626" s="202"/>
      <c r="AH626" s="203">
        <f t="shared" si="316"/>
        <v>0</v>
      </c>
      <c r="AI626" s="202"/>
      <c r="AJ626" s="202"/>
      <c r="AK626" s="203">
        <f t="shared" si="317"/>
        <v>0</v>
      </c>
      <c r="AL626" s="202"/>
      <c r="AM626" s="202"/>
      <c r="AN626" s="203">
        <f t="shared" si="318"/>
        <v>0</v>
      </c>
      <c r="AO626" s="202"/>
      <c r="AP626" s="202"/>
      <c r="AQ626" s="203">
        <f t="shared" si="319"/>
        <v>0</v>
      </c>
      <c r="AR626" s="202"/>
      <c r="AS626" s="202"/>
      <c r="AT626" s="203">
        <f t="shared" si="320"/>
        <v>0</v>
      </c>
      <c r="AU626" s="202"/>
      <c r="AV626" s="202"/>
      <c r="AW626" s="203">
        <f t="shared" si="321"/>
        <v>0</v>
      </c>
      <c r="AX626" s="202"/>
      <c r="AY626" s="202"/>
      <c r="AZ626" s="203">
        <f t="shared" si="322"/>
        <v>0</v>
      </c>
      <c r="BA626" s="202"/>
      <c r="BB626" s="202"/>
      <c r="BC626" s="203">
        <f t="shared" si="323"/>
        <v>0</v>
      </c>
      <c r="BD626" s="202"/>
      <c r="BE626" s="202"/>
      <c r="BF626" s="203">
        <f t="shared" si="324"/>
        <v>0</v>
      </c>
      <c r="BG626" s="202"/>
      <c r="BH626" s="202"/>
      <c r="BI626" s="203">
        <f t="shared" si="325"/>
        <v>0</v>
      </c>
      <c r="BJ626" s="202"/>
      <c r="BK626" s="202"/>
      <c r="BL626" s="203">
        <f t="shared" si="326"/>
        <v>0</v>
      </c>
      <c r="BM626" s="202"/>
      <c r="BN626" s="202"/>
      <c r="BO626" s="203">
        <f t="shared" si="327"/>
        <v>0</v>
      </c>
      <c r="BP626" s="202"/>
      <c r="BQ626" s="202"/>
      <c r="BR626" s="203">
        <f t="shared" si="328"/>
        <v>0</v>
      </c>
      <c r="BS626" s="202"/>
      <c r="BT626" s="202"/>
      <c r="BU626" s="203">
        <f t="shared" si="329"/>
        <v>0</v>
      </c>
      <c r="BV626" s="202"/>
      <c r="BW626" s="202"/>
      <c r="BX626" s="203">
        <f t="shared" si="330"/>
        <v>0</v>
      </c>
      <c r="BY626" s="202"/>
      <c r="BZ626" s="202"/>
      <c r="CA626" s="203">
        <f t="shared" si="331"/>
        <v>0</v>
      </c>
      <c r="CB626" s="202"/>
      <c r="CC626" s="202"/>
      <c r="CD626" s="203">
        <f t="shared" si="332"/>
        <v>0</v>
      </c>
      <c r="CE626" s="202"/>
      <c r="CF626" s="202"/>
      <c r="CG626" s="203">
        <f t="shared" si="333"/>
        <v>0</v>
      </c>
      <c r="CH626" s="202"/>
      <c r="CI626" s="202"/>
      <c r="CJ626" s="203">
        <f t="shared" si="334"/>
        <v>0</v>
      </c>
    </row>
    <row r="627" spans="2:88" x14ac:dyDescent="0.25">
      <c r="B627" s="180"/>
      <c r="C627" s="180"/>
      <c r="D627" s="181"/>
      <c r="E627" s="38">
        <f t="shared" si="307"/>
        <v>45016</v>
      </c>
      <c r="F627" s="186"/>
      <c r="G627" s="203"/>
      <c r="H627" s="202"/>
      <c r="I627" s="202"/>
      <c r="J627" s="203">
        <f t="shared" si="308"/>
        <v>0</v>
      </c>
      <c r="K627" s="202"/>
      <c r="L627" s="202"/>
      <c r="M627" s="203">
        <f t="shared" si="309"/>
        <v>0</v>
      </c>
      <c r="N627" s="202"/>
      <c r="O627" s="202"/>
      <c r="P627" s="203">
        <f t="shared" si="310"/>
        <v>0</v>
      </c>
      <c r="Q627" s="202"/>
      <c r="R627" s="202"/>
      <c r="S627" s="203">
        <f t="shared" si="311"/>
        <v>0</v>
      </c>
      <c r="T627" s="202"/>
      <c r="U627" s="202"/>
      <c r="V627" s="203">
        <f t="shared" si="312"/>
        <v>0</v>
      </c>
      <c r="W627" s="202"/>
      <c r="X627" s="202"/>
      <c r="Y627" s="203">
        <f t="shared" si="313"/>
        <v>0</v>
      </c>
      <c r="Z627" s="202"/>
      <c r="AA627" s="202"/>
      <c r="AB627" s="203">
        <f t="shared" si="314"/>
        <v>0</v>
      </c>
      <c r="AC627" s="202"/>
      <c r="AD627" s="202"/>
      <c r="AE627" s="203">
        <f t="shared" si="315"/>
        <v>0</v>
      </c>
      <c r="AF627" s="202"/>
      <c r="AG627" s="202"/>
      <c r="AH627" s="203">
        <f t="shared" si="316"/>
        <v>0</v>
      </c>
      <c r="AI627" s="202"/>
      <c r="AJ627" s="202"/>
      <c r="AK627" s="203">
        <f t="shared" si="317"/>
        <v>0</v>
      </c>
      <c r="AL627" s="202"/>
      <c r="AM627" s="202"/>
      <c r="AN627" s="203">
        <f t="shared" si="318"/>
        <v>0</v>
      </c>
      <c r="AO627" s="202"/>
      <c r="AP627" s="202"/>
      <c r="AQ627" s="203">
        <f t="shared" si="319"/>
        <v>0</v>
      </c>
      <c r="AR627" s="202"/>
      <c r="AS627" s="202"/>
      <c r="AT627" s="203">
        <f t="shared" si="320"/>
        <v>0</v>
      </c>
      <c r="AU627" s="202"/>
      <c r="AV627" s="202"/>
      <c r="AW627" s="203">
        <f t="shared" si="321"/>
        <v>0</v>
      </c>
      <c r="AX627" s="202"/>
      <c r="AY627" s="202"/>
      <c r="AZ627" s="203">
        <f t="shared" si="322"/>
        <v>0</v>
      </c>
      <c r="BA627" s="202"/>
      <c r="BB627" s="202"/>
      <c r="BC627" s="203">
        <f t="shared" si="323"/>
        <v>0</v>
      </c>
      <c r="BD627" s="202"/>
      <c r="BE627" s="202"/>
      <c r="BF627" s="203">
        <f t="shared" si="324"/>
        <v>0</v>
      </c>
      <c r="BG627" s="202"/>
      <c r="BH627" s="202"/>
      <c r="BI627" s="203">
        <f t="shared" si="325"/>
        <v>0</v>
      </c>
      <c r="BJ627" s="202"/>
      <c r="BK627" s="202"/>
      <c r="BL627" s="203">
        <f t="shared" si="326"/>
        <v>0</v>
      </c>
      <c r="BM627" s="202"/>
      <c r="BN627" s="202"/>
      <c r="BO627" s="203">
        <f t="shared" si="327"/>
        <v>0</v>
      </c>
      <c r="BP627" s="202"/>
      <c r="BQ627" s="202"/>
      <c r="BR627" s="203">
        <f t="shared" si="328"/>
        <v>0</v>
      </c>
      <c r="BS627" s="202"/>
      <c r="BT627" s="202"/>
      <c r="BU627" s="203">
        <f t="shared" si="329"/>
        <v>0</v>
      </c>
      <c r="BV627" s="202"/>
      <c r="BW627" s="202"/>
      <c r="BX627" s="203">
        <f t="shared" si="330"/>
        <v>0</v>
      </c>
      <c r="BY627" s="202"/>
      <c r="BZ627" s="202"/>
      <c r="CA627" s="203">
        <f t="shared" si="331"/>
        <v>0</v>
      </c>
      <c r="CB627" s="202"/>
      <c r="CC627" s="202"/>
      <c r="CD627" s="203">
        <f t="shared" si="332"/>
        <v>0</v>
      </c>
      <c r="CE627" s="202"/>
      <c r="CF627" s="202"/>
      <c r="CG627" s="203">
        <f t="shared" si="333"/>
        <v>0</v>
      </c>
      <c r="CH627" s="202"/>
      <c r="CI627" s="202"/>
      <c r="CJ627" s="203">
        <f t="shared" si="334"/>
        <v>0</v>
      </c>
    </row>
    <row r="628" spans="2:88" x14ac:dyDescent="0.25">
      <c r="B628" s="180"/>
      <c r="C628" s="180"/>
      <c r="D628" s="181"/>
      <c r="E628" s="38">
        <f t="shared" si="307"/>
        <v>45016</v>
      </c>
      <c r="F628" s="186"/>
      <c r="G628" s="203"/>
      <c r="H628" s="202"/>
      <c r="I628" s="202"/>
      <c r="J628" s="203">
        <f t="shared" si="308"/>
        <v>0</v>
      </c>
      <c r="K628" s="202"/>
      <c r="L628" s="202"/>
      <c r="M628" s="203">
        <f t="shared" si="309"/>
        <v>0</v>
      </c>
      <c r="N628" s="202"/>
      <c r="O628" s="202"/>
      <c r="P628" s="203">
        <f t="shared" si="310"/>
        <v>0</v>
      </c>
      <c r="Q628" s="202"/>
      <c r="R628" s="202"/>
      <c r="S628" s="203">
        <f t="shared" si="311"/>
        <v>0</v>
      </c>
      <c r="T628" s="202"/>
      <c r="U628" s="202"/>
      <c r="V628" s="203">
        <f t="shared" si="312"/>
        <v>0</v>
      </c>
      <c r="W628" s="202"/>
      <c r="X628" s="202"/>
      <c r="Y628" s="203">
        <f t="shared" si="313"/>
        <v>0</v>
      </c>
      <c r="Z628" s="202"/>
      <c r="AA628" s="202"/>
      <c r="AB628" s="203">
        <f t="shared" si="314"/>
        <v>0</v>
      </c>
      <c r="AC628" s="202"/>
      <c r="AD628" s="202"/>
      <c r="AE628" s="203">
        <f t="shared" si="315"/>
        <v>0</v>
      </c>
      <c r="AF628" s="202"/>
      <c r="AG628" s="202"/>
      <c r="AH628" s="203">
        <f t="shared" si="316"/>
        <v>0</v>
      </c>
      <c r="AI628" s="202"/>
      <c r="AJ628" s="202"/>
      <c r="AK628" s="203">
        <f t="shared" si="317"/>
        <v>0</v>
      </c>
      <c r="AL628" s="202"/>
      <c r="AM628" s="202"/>
      <c r="AN628" s="203">
        <f t="shared" si="318"/>
        <v>0</v>
      </c>
      <c r="AO628" s="202"/>
      <c r="AP628" s="202"/>
      <c r="AQ628" s="203">
        <f t="shared" si="319"/>
        <v>0</v>
      </c>
      <c r="AR628" s="202"/>
      <c r="AS628" s="202"/>
      <c r="AT628" s="203">
        <f t="shared" si="320"/>
        <v>0</v>
      </c>
      <c r="AU628" s="202"/>
      <c r="AV628" s="202"/>
      <c r="AW628" s="203">
        <f t="shared" si="321"/>
        <v>0</v>
      </c>
      <c r="AX628" s="202"/>
      <c r="AY628" s="202"/>
      <c r="AZ628" s="203">
        <f t="shared" si="322"/>
        <v>0</v>
      </c>
      <c r="BA628" s="202"/>
      <c r="BB628" s="202"/>
      <c r="BC628" s="203">
        <f t="shared" si="323"/>
        <v>0</v>
      </c>
      <c r="BD628" s="202"/>
      <c r="BE628" s="202"/>
      <c r="BF628" s="203">
        <f t="shared" si="324"/>
        <v>0</v>
      </c>
      <c r="BG628" s="202"/>
      <c r="BH628" s="202"/>
      <c r="BI628" s="203">
        <f t="shared" si="325"/>
        <v>0</v>
      </c>
      <c r="BJ628" s="202"/>
      <c r="BK628" s="202"/>
      <c r="BL628" s="203">
        <f t="shared" si="326"/>
        <v>0</v>
      </c>
      <c r="BM628" s="202"/>
      <c r="BN628" s="202"/>
      <c r="BO628" s="203">
        <f t="shared" si="327"/>
        <v>0</v>
      </c>
      <c r="BP628" s="202"/>
      <c r="BQ628" s="202"/>
      <c r="BR628" s="203">
        <f t="shared" si="328"/>
        <v>0</v>
      </c>
      <c r="BS628" s="202"/>
      <c r="BT628" s="202"/>
      <c r="BU628" s="203">
        <f t="shared" si="329"/>
        <v>0</v>
      </c>
      <c r="BV628" s="202"/>
      <c r="BW628" s="202"/>
      <c r="BX628" s="203">
        <f t="shared" si="330"/>
        <v>0</v>
      </c>
      <c r="BY628" s="202"/>
      <c r="BZ628" s="202"/>
      <c r="CA628" s="203">
        <f t="shared" si="331"/>
        <v>0</v>
      </c>
      <c r="CB628" s="202"/>
      <c r="CC628" s="202"/>
      <c r="CD628" s="203">
        <f t="shared" si="332"/>
        <v>0</v>
      </c>
      <c r="CE628" s="202"/>
      <c r="CF628" s="202"/>
      <c r="CG628" s="203">
        <f t="shared" si="333"/>
        <v>0</v>
      </c>
      <c r="CH628" s="202"/>
      <c r="CI628" s="202"/>
      <c r="CJ628" s="203">
        <f t="shared" si="334"/>
        <v>0</v>
      </c>
    </row>
    <row r="629" spans="2:88" x14ac:dyDescent="0.25">
      <c r="B629" s="180"/>
      <c r="C629" s="180"/>
      <c r="D629" s="181"/>
      <c r="E629" s="38">
        <f t="shared" si="307"/>
        <v>45016</v>
      </c>
      <c r="F629" s="186"/>
      <c r="G629" s="203"/>
      <c r="H629" s="202"/>
      <c r="I629" s="202"/>
      <c r="J629" s="203">
        <f t="shared" si="308"/>
        <v>0</v>
      </c>
      <c r="K629" s="202"/>
      <c r="L629" s="202"/>
      <c r="M629" s="203">
        <f t="shared" si="309"/>
        <v>0</v>
      </c>
      <c r="N629" s="202"/>
      <c r="O629" s="202"/>
      <c r="P629" s="203">
        <f t="shared" si="310"/>
        <v>0</v>
      </c>
      <c r="Q629" s="202"/>
      <c r="R629" s="202"/>
      <c r="S629" s="203">
        <f t="shared" si="311"/>
        <v>0</v>
      </c>
      <c r="T629" s="202"/>
      <c r="U629" s="202"/>
      <c r="V629" s="203">
        <f t="shared" si="312"/>
        <v>0</v>
      </c>
      <c r="W629" s="202"/>
      <c r="X629" s="202"/>
      <c r="Y629" s="203">
        <f t="shared" si="313"/>
        <v>0</v>
      </c>
      <c r="Z629" s="202"/>
      <c r="AA629" s="202"/>
      <c r="AB629" s="203">
        <f t="shared" si="314"/>
        <v>0</v>
      </c>
      <c r="AC629" s="202"/>
      <c r="AD629" s="202"/>
      <c r="AE629" s="203">
        <f t="shared" si="315"/>
        <v>0</v>
      </c>
      <c r="AF629" s="202"/>
      <c r="AG629" s="202"/>
      <c r="AH629" s="203">
        <f t="shared" si="316"/>
        <v>0</v>
      </c>
      <c r="AI629" s="202"/>
      <c r="AJ629" s="202"/>
      <c r="AK629" s="203">
        <f t="shared" si="317"/>
        <v>0</v>
      </c>
      <c r="AL629" s="202"/>
      <c r="AM629" s="202"/>
      <c r="AN629" s="203">
        <f t="shared" si="318"/>
        <v>0</v>
      </c>
      <c r="AO629" s="202"/>
      <c r="AP629" s="202"/>
      <c r="AQ629" s="203">
        <f t="shared" si="319"/>
        <v>0</v>
      </c>
      <c r="AR629" s="202"/>
      <c r="AS629" s="202"/>
      <c r="AT629" s="203">
        <f t="shared" si="320"/>
        <v>0</v>
      </c>
      <c r="AU629" s="202"/>
      <c r="AV629" s="202"/>
      <c r="AW629" s="203">
        <f t="shared" si="321"/>
        <v>0</v>
      </c>
      <c r="AX629" s="202"/>
      <c r="AY629" s="202"/>
      <c r="AZ629" s="203">
        <f t="shared" si="322"/>
        <v>0</v>
      </c>
      <c r="BA629" s="202"/>
      <c r="BB629" s="202"/>
      <c r="BC629" s="203">
        <f t="shared" si="323"/>
        <v>0</v>
      </c>
      <c r="BD629" s="202"/>
      <c r="BE629" s="202"/>
      <c r="BF629" s="203">
        <f t="shared" si="324"/>
        <v>0</v>
      </c>
      <c r="BG629" s="202"/>
      <c r="BH629" s="202"/>
      <c r="BI629" s="203">
        <f t="shared" si="325"/>
        <v>0</v>
      </c>
      <c r="BJ629" s="202"/>
      <c r="BK629" s="202"/>
      <c r="BL629" s="203">
        <f t="shared" si="326"/>
        <v>0</v>
      </c>
      <c r="BM629" s="202"/>
      <c r="BN629" s="202"/>
      <c r="BO629" s="203">
        <f t="shared" si="327"/>
        <v>0</v>
      </c>
      <c r="BP629" s="202"/>
      <c r="BQ629" s="202"/>
      <c r="BR629" s="203">
        <f t="shared" si="328"/>
        <v>0</v>
      </c>
      <c r="BS629" s="202"/>
      <c r="BT629" s="202"/>
      <c r="BU629" s="203">
        <f t="shared" si="329"/>
        <v>0</v>
      </c>
      <c r="BV629" s="202"/>
      <c r="BW629" s="202"/>
      <c r="BX629" s="203">
        <f t="shared" si="330"/>
        <v>0</v>
      </c>
      <c r="BY629" s="202"/>
      <c r="BZ629" s="202"/>
      <c r="CA629" s="203">
        <f t="shared" si="331"/>
        <v>0</v>
      </c>
      <c r="CB629" s="202"/>
      <c r="CC629" s="202"/>
      <c r="CD629" s="203">
        <f t="shared" si="332"/>
        <v>0</v>
      </c>
      <c r="CE629" s="202"/>
      <c r="CF629" s="202"/>
      <c r="CG629" s="203">
        <f t="shared" si="333"/>
        <v>0</v>
      </c>
      <c r="CH629" s="202"/>
      <c r="CI629" s="202"/>
      <c r="CJ629" s="203">
        <f t="shared" si="334"/>
        <v>0</v>
      </c>
    </row>
    <row r="630" spans="2:88" x14ac:dyDescent="0.25">
      <c r="B630" s="180"/>
      <c r="C630" s="180"/>
      <c r="D630" s="181"/>
      <c r="E630" s="38">
        <f t="shared" si="307"/>
        <v>45016</v>
      </c>
      <c r="F630" s="186"/>
      <c r="G630" s="203"/>
      <c r="H630" s="202"/>
      <c r="I630" s="202"/>
      <c r="J630" s="203">
        <f t="shared" si="308"/>
        <v>0</v>
      </c>
      <c r="K630" s="202"/>
      <c r="L630" s="202"/>
      <c r="M630" s="203">
        <f t="shared" si="309"/>
        <v>0</v>
      </c>
      <c r="N630" s="202"/>
      <c r="O630" s="202"/>
      <c r="P630" s="203">
        <f t="shared" si="310"/>
        <v>0</v>
      </c>
      <c r="Q630" s="202"/>
      <c r="R630" s="202"/>
      <c r="S630" s="203">
        <f t="shared" si="311"/>
        <v>0</v>
      </c>
      <c r="T630" s="202"/>
      <c r="U630" s="202"/>
      <c r="V630" s="203">
        <f t="shared" si="312"/>
        <v>0</v>
      </c>
      <c r="W630" s="202"/>
      <c r="X630" s="202"/>
      <c r="Y630" s="203">
        <f t="shared" si="313"/>
        <v>0</v>
      </c>
      <c r="Z630" s="202"/>
      <c r="AA630" s="202"/>
      <c r="AB630" s="203">
        <f t="shared" si="314"/>
        <v>0</v>
      </c>
      <c r="AC630" s="202"/>
      <c r="AD630" s="202"/>
      <c r="AE630" s="203">
        <f t="shared" si="315"/>
        <v>0</v>
      </c>
      <c r="AF630" s="202"/>
      <c r="AG630" s="202"/>
      <c r="AH630" s="203">
        <f t="shared" si="316"/>
        <v>0</v>
      </c>
      <c r="AI630" s="202"/>
      <c r="AJ630" s="202"/>
      <c r="AK630" s="203">
        <f t="shared" si="317"/>
        <v>0</v>
      </c>
      <c r="AL630" s="202"/>
      <c r="AM630" s="202"/>
      <c r="AN630" s="203">
        <f t="shared" si="318"/>
        <v>0</v>
      </c>
      <c r="AO630" s="202"/>
      <c r="AP630" s="202"/>
      <c r="AQ630" s="203">
        <f t="shared" si="319"/>
        <v>0</v>
      </c>
      <c r="AR630" s="202"/>
      <c r="AS630" s="202"/>
      <c r="AT630" s="203">
        <f t="shared" si="320"/>
        <v>0</v>
      </c>
      <c r="AU630" s="202"/>
      <c r="AV630" s="202"/>
      <c r="AW630" s="203">
        <f t="shared" si="321"/>
        <v>0</v>
      </c>
      <c r="AX630" s="202"/>
      <c r="AY630" s="202"/>
      <c r="AZ630" s="203">
        <f t="shared" si="322"/>
        <v>0</v>
      </c>
      <c r="BA630" s="202"/>
      <c r="BB630" s="202"/>
      <c r="BC630" s="203">
        <f t="shared" si="323"/>
        <v>0</v>
      </c>
      <c r="BD630" s="202"/>
      <c r="BE630" s="202"/>
      <c r="BF630" s="203">
        <f t="shared" si="324"/>
        <v>0</v>
      </c>
      <c r="BG630" s="202"/>
      <c r="BH630" s="202"/>
      <c r="BI630" s="203">
        <f t="shared" si="325"/>
        <v>0</v>
      </c>
      <c r="BJ630" s="202"/>
      <c r="BK630" s="202"/>
      <c r="BL630" s="203">
        <f t="shared" si="326"/>
        <v>0</v>
      </c>
      <c r="BM630" s="202"/>
      <c r="BN630" s="202"/>
      <c r="BO630" s="203">
        <f t="shared" si="327"/>
        <v>0</v>
      </c>
      <c r="BP630" s="202"/>
      <c r="BQ630" s="202"/>
      <c r="BR630" s="203">
        <f t="shared" si="328"/>
        <v>0</v>
      </c>
      <c r="BS630" s="202"/>
      <c r="BT630" s="202"/>
      <c r="BU630" s="203">
        <f t="shared" si="329"/>
        <v>0</v>
      </c>
      <c r="BV630" s="202"/>
      <c r="BW630" s="202"/>
      <c r="BX630" s="203">
        <f t="shared" si="330"/>
        <v>0</v>
      </c>
      <c r="BY630" s="202"/>
      <c r="BZ630" s="202"/>
      <c r="CA630" s="203">
        <f t="shared" si="331"/>
        <v>0</v>
      </c>
      <c r="CB630" s="202"/>
      <c r="CC630" s="202"/>
      <c r="CD630" s="203">
        <f t="shared" si="332"/>
        <v>0</v>
      </c>
      <c r="CE630" s="202"/>
      <c r="CF630" s="202"/>
      <c r="CG630" s="203">
        <f t="shared" si="333"/>
        <v>0</v>
      </c>
      <c r="CH630" s="202"/>
      <c r="CI630" s="202"/>
      <c r="CJ630" s="203">
        <f t="shared" si="334"/>
        <v>0</v>
      </c>
    </row>
    <row r="631" spans="2:88" x14ac:dyDescent="0.25">
      <c r="B631" s="180"/>
      <c r="C631" s="180"/>
      <c r="D631" s="181"/>
      <c r="E631" s="38">
        <f t="shared" si="307"/>
        <v>45016</v>
      </c>
      <c r="F631" s="186"/>
      <c r="G631" s="203"/>
      <c r="H631" s="202"/>
      <c r="I631" s="202"/>
      <c r="J631" s="203">
        <f t="shared" si="308"/>
        <v>0</v>
      </c>
      <c r="K631" s="202"/>
      <c r="L631" s="202"/>
      <c r="M631" s="203">
        <f t="shared" si="309"/>
        <v>0</v>
      </c>
      <c r="N631" s="202"/>
      <c r="O631" s="202"/>
      <c r="P631" s="203">
        <f t="shared" si="310"/>
        <v>0</v>
      </c>
      <c r="Q631" s="202"/>
      <c r="R631" s="202"/>
      <c r="S631" s="203">
        <f t="shared" si="311"/>
        <v>0</v>
      </c>
      <c r="T631" s="202"/>
      <c r="U631" s="202"/>
      <c r="V631" s="203">
        <f t="shared" si="312"/>
        <v>0</v>
      </c>
      <c r="W631" s="202"/>
      <c r="X631" s="202"/>
      <c r="Y631" s="203">
        <f t="shared" si="313"/>
        <v>0</v>
      </c>
      <c r="Z631" s="202"/>
      <c r="AA631" s="202"/>
      <c r="AB631" s="203">
        <f t="shared" si="314"/>
        <v>0</v>
      </c>
      <c r="AC631" s="202"/>
      <c r="AD631" s="202"/>
      <c r="AE631" s="203">
        <f t="shared" si="315"/>
        <v>0</v>
      </c>
      <c r="AF631" s="202"/>
      <c r="AG631" s="202"/>
      <c r="AH631" s="203">
        <f t="shared" si="316"/>
        <v>0</v>
      </c>
      <c r="AI631" s="202"/>
      <c r="AJ631" s="202"/>
      <c r="AK631" s="203">
        <f t="shared" si="317"/>
        <v>0</v>
      </c>
      <c r="AL631" s="202"/>
      <c r="AM631" s="202"/>
      <c r="AN631" s="203">
        <f t="shared" si="318"/>
        <v>0</v>
      </c>
      <c r="AO631" s="202"/>
      <c r="AP631" s="202"/>
      <c r="AQ631" s="203">
        <f t="shared" si="319"/>
        <v>0</v>
      </c>
      <c r="AR631" s="202"/>
      <c r="AS631" s="202"/>
      <c r="AT631" s="203">
        <f t="shared" si="320"/>
        <v>0</v>
      </c>
      <c r="AU631" s="202"/>
      <c r="AV631" s="202"/>
      <c r="AW631" s="203">
        <f t="shared" si="321"/>
        <v>0</v>
      </c>
      <c r="AX631" s="202"/>
      <c r="AY631" s="202"/>
      <c r="AZ631" s="203">
        <f t="shared" si="322"/>
        <v>0</v>
      </c>
      <c r="BA631" s="202"/>
      <c r="BB631" s="202"/>
      <c r="BC631" s="203">
        <f t="shared" si="323"/>
        <v>0</v>
      </c>
      <c r="BD631" s="202"/>
      <c r="BE631" s="202"/>
      <c r="BF631" s="203">
        <f t="shared" si="324"/>
        <v>0</v>
      </c>
      <c r="BG631" s="202"/>
      <c r="BH631" s="202"/>
      <c r="BI631" s="203">
        <f t="shared" si="325"/>
        <v>0</v>
      </c>
      <c r="BJ631" s="202"/>
      <c r="BK631" s="202"/>
      <c r="BL631" s="203">
        <f t="shared" si="326"/>
        <v>0</v>
      </c>
      <c r="BM631" s="202"/>
      <c r="BN631" s="202"/>
      <c r="BO631" s="203">
        <f t="shared" si="327"/>
        <v>0</v>
      </c>
      <c r="BP631" s="202"/>
      <c r="BQ631" s="202"/>
      <c r="BR631" s="203">
        <f t="shared" si="328"/>
        <v>0</v>
      </c>
      <c r="BS631" s="202"/>
      <c r="BT631" s="202"/>
      <c r="BU631" s="203">
        <f t="shared" si="329"/>
        <v>0</v>
      </c>
      <c r="BV631" s="202"/>
      <c r="BW631" s="202"/>
      <c r="BX631" s="203">
        <f t="shared" si="330"/>
        <v>0</v>
      </c>
      <c r="BY631" s="202"/>
      <c r="BZ631" s="202"/>
      <c r="CA631" s="203">
        <f t="shared" si="331"/>
        <v>0</v>
      </c>
      <c r="CB631" s="202"/>
      <c r="CC631" s="202"/>
      <c r="CD631" s="203">
        <f t="shared" si="332"/>
        <v>0</v>
      </c>
      <c r="CE631" s="202"/>
      <c r="CF631" s="202"/>
      <c r="CG631" s="203">
        <f t="shared" si="333"/>
        <v>0</v>
      </c>
      <c r="CH631" s="202"/>
      <c r="CI631" s="202"/>
      <c r="CJ631" s="203">
        <f t="shared" si="334"/>
        <v>0</v>
      </c>
    </row>
    <row r="632" spans="2:88" x14ac:dyDescent="0.25">
      <c r="B632" s="180"/>
      <c r="C632" s="180"/>
      <c r="D632" s="181"/>
      <c r="E632" s="38">
        <f t="shared" si="307"/>
        <v>45016</v>
      </c>
      <c r="F632" s="186"/>
      <c r="G632" s="203"/>
      <c r="H632" s="202"/>
      <c r="I632" s="202"/>
      <c r="J632" s="203">
        <f t="shared" si="308"/>
        <v>0</v>
      </c>
      <c r="K632" s="202"/>
      <c r="L632" s="202"/>
      <c r="M632" s="203">
        <f t="shared" si="309"/>
        <v>0</v>
      </c>
      <c r="N632" s="202"/>
      <c r="O632" s="202"/>
      <c r="P632" s="203">
        <f t="shared" si="310"/>
        <v>0</v>
      </c>
      <c r="Q632" s="202"/>
      <c r="R632" s="202"/>
      <c r="S632" s="203">
        <f t="shared" si="311"/>
        <v>0</v>
      </c>
      <c r="T632" s="202"/>
      <c r="U632" s="202"/>
      <c r="V632" s="203">
        <f t="shared" si="312"/>
        <v>0</v>
      </c>
      <c r="W632" s="202"/>
      <c r="X632" s="202"/>
      <c r="Y632" s="203">
        <f t="shared" si="313"/>
        <v>0</v>
      </c>
      <c r="Z632" s="202"/>
      <c r="AA632" s="202"/>
      <c r="AB632" s="203">
        <f t="shared" si="314"/>
        <v>0</v>
      </c>
      <c r="AC632" s="202"/>
      <c r="AD632" s="202"/>
      <c r="AE632" s="203">
        <f t="shared" si="315"/>
        <v>0</v>
      </c>
      <c r="AF632" s="202"/>
      <c r="AG632" s="202"/>
      <c r="AH632" s="203">
        <f t="shared" si="316"/>
        <v>0</v>
      </c>
      <c r="AI632" s="202"/>
      <c r="AJ632" s="202"/>
      <c r="AK632" s="203">
        <f t="shared" si="317"/>
        <v>0</v>
      </c>
      <c r="AL632" s="202"/>
      <c r="AM632" s="202"/>
      <c r="AN632" s="203">
        <f t="shared" si="318"/>
        <v>0</v>
      </c>
      <c r="AO632" s="202"/>
      <c r="AP632" s="202"/>
      <c r="AQ632" s="203">
        <f t="shared" si="319"/>
        <v>0</v>
      </c>
      <c r="AR632" s="202"/>
      <c r="AS632" s="202"/>
      <c r="AT632" s="203">
        <f t="shared" si="320"/>
        <v>0</v>
      </c>
      <c r="AU632" s="202"/>
      <c r="AV632" s="202"/>
      <c r="AW632" s="203">
        <f t="shared" si="321"/>
        <v>0</v>
      </c>
      <c r="AX632" s="202"/>
      <c r="AY632" s="202"/>
      <c r="AZ632" s="203">
        <f t="shared" si="322"/>
        <v>0</v>
      </c>
      <c r="BA632" s="202"/>
      <c r="BB632" s="202"/>
      <c r="BC632" s="203">
        <f t="shared" si="323"/>
        <v>0</v>
      </c>
      <c r="BD632" s="202"/>
      <c r="BE632" s="202"/>
      <c r="BF632" s="203">
        <f t="shared" si="324"/>
        <v>0</v>
      </c>
      <c r="BG632" s="202"/>
      <c r="BH632" s="202"/>
      <c r="BI632" s="203">
        <f t="shared" si="325"/>
        <v>0</v>
      </c>
      <c r="BJ632" s="202"/>
      <c r="BK632" s="202"/>
      <c r="BL632" s="203">
        <f t="shared" si="326"/>
        <v>0</v>
      </c>
      <c r="BM632" s="202"/>
      <c r="BN632" s="202"/>
      <c r="BO632" s="203">
        <f t="shared" si="327"/>
        <v>0</v>
      </c>
      <c r="BP632" s="202"/>
      <c r="BQ632" s="202"/>
      <c r="BR632" s="203">
        <f t="shared" si="328"/>
        <v>0</v>
      </c>
      <c r="BS632" s="202"/>
      <c r="BT632" s="202"/>
      <c r="BU632" s="203">
        <f t="shared" si="329"/>
        <v>0</v>
      </c>
      <c r="BV632" s="202"/>
      <c r="BW632" s="202"/>
      <c r="BX632" s="203">
        <f t="shared" si="330"/>
        <v>0</v>
      </c>
      <c r="BY632" s="202"/>
      <c r="BZ632" s="202"/>
      <c r="CA632" s="203">
        <f t="shared" si="331"/>
        <v>0</v>
      </c>
      <c r="CB632" s="202"/>
      <c r="CC632" s="202"/>
      <c r="CD632" s="203">
        <f t="shared" si="332"/>
        <v>0</v>
      </c>
      <c r="CE632" s="202"/>
      <c r="CF632" s="202"/>
      <c r="CG632" s="203">
        <f t="shared" si="333"/>
        <v>0</v>
      </c>
      <c r="CH632" s="202"/>
      <c r="CI632" s="202"/>
      <c r="CJ632" s="203">
        <f t="shared" si="334"/>
        <v>0</v>
      </c>
    </row>
    <row r="633" spans="2:88" x14ac:dyDescent="0.25">
      <c r="B633" s="180"/>
      <c r="C633" s="180"/>
      <c r="D633" s="181"/>
      <c r="E633" s="38">
        <f t="shared" si="307"/>
        <v>45016</v>
      </c>
      <c r="F633" s="186"/>
      <c r="G633" s="203"/>
      <c r="H633" s="202"/>
      <c r="I633" s="202"/>
      <c r="J633" s="203">
        <f t="shared" si="308"/>
        <v>0</v>
      </c>
      <c r="K633" s="202"/>
      <c r="L633" s="202"/>
      <c r="M633" s="203">
        <f t="shared" si="309"/>
        <v>0</v>
      </c>
      <c r="N633" s="202"/>
      <c r="O633" s="202"/>
      <c r="P633" s="203">
        <f t="shared" si="310"/>
        <v>0</v>
      </c>
      <c r="Q633" s="202"/>
      <c r="R633" s="202"/>
      <c r="S633" s="203">
        <f t="shared" si="311"/>
        <v>0</v>
      </c>
      <c r="T633" s="202"/>
      <c r="U633" s="202"/>
      <c r="V633" s="203">
        <f t="shared" si="312"/>
        <v>0</v>
      </c>
      <c r="W633" s="202"/>
      <c r="X633" s="202"/>
      <c r="Y633" s="203">
        <f t="shared" si="313"/>
        <v>0</v>
      </c>
      <c r="Z633" s="202"/>
      <c r="AA633" s="202"/>
      <c r="AB633" s="203">
        <f t="shared" si="314"/>
        <v>0</v>
      </c>
      <c r="AC633" s="202"/>
      <c r="AD633" s="202"/>
      <c r="AE633" s="203">
        <f t="shared" si="315"/>
        <v>0</v>
      </c>
      <c r="AF633" s="202"/>
      <c r="AG633" s="202"/>
      <c r="AH633" s="203">
        <f t="shared" si="316"/>
        <v>0</v>
      </c>
      <c r="AI633" s="202"/>
      <c r="AJ633" s="202"/>
      <c r="AK633" s="203">
        <f t="shared" si="317"/>
        <v>0</v>
      </c>
      <c r="AL633" s="202"/>
      <c r="AM633" s="202"/>
      <c r="AN633" s="203">
        <f t="shared" si="318"/>
        <v>0</v>
      </c>
      <c r="AO633" s="202"/>
      <c r="AP633" s="202"/>
      <c r="AQ633" s="203">
        <f t="shared" si="319"/>
        <v>0</v>
      </c>
      <c r="AR633" s="202"/>
      <c r="AS633" s="202"/>
      <c r="AT633" s="203">
        <f t="shared" si="320"/>
        <v>0</v>
      </c>
      <c r="AU633" s="202"/>
      <c r="AV633" s="202"/>
      <c r="AW633" s="203">
        <f t="shared" si="321"/>
        <v>0</v>
      </c>
      <c r="AX633" s="202"/>
      <c r="AY633" s="202"/>
      <c r="AZ633" s="203">
        <f t="shared" si="322"/>
        <v>0</v>
      </c>
      <c r="BA633" s="202"/>
      <c r="BB633" s="202"/>
      <c r="BC633" s="203">
        <f t="shared" si="323"/>
        <v>0</v>
      </c>
      <c r="BD633" s="202"/>
      <c r="BE633" s="202"/>
      <c r="BF633" s="203">
        <f t="shared" si="324"/>
        <v>0</v>
      </c>
      <c r="BG633" s="202"/>
      <c r="BH633" s="202"/>
      <c r="BI633" s="203">
        <f t="shared" si="325"/>
        <v>0</v>
      </c>
      <c r="BJ633" s="202"/>
      <c r="BK633" s="202"/>
      <c r="BL633" s="203">
        <f t="shared" si="326"/>
        <v>0</v>
      </c>
      <c r="BM633" s="202"/>
      <c r="BN633" s="202"/>
      <c r="BO633" s="203">
        <f t="shared" si="327"/>
        <v>0</v>
      </c>
      <c r="BP633" s="202"/>
      <c r="BQ633" s="202"/>
      <c r="BR633" s="203">
        <f t="shared" si="328"/>
        <v>0</v>
      </c>
      <c r="BS633" s="202"/>
      <c r="BT633" s="202"/>
      <c r="BU633" s="203">
        <f t="shared" si="329"/>
        <v>0</v>
      </c>
      <c r="BV633" s="202"/>
      <c r="BW633" s="202"/>
      <c r="BX633" s="203">
        <f t="shared" si="330"/>
        <v>0</v>
      </c>
      <c r="BY633" s="202"/>
      <c r="BZ633" s="202"/>
      <c r="CA633" s="203">
        <f t="shared" si="331"/>
        <v>0</v>
      </c>
      <c r="CB633" s="202"/>
      <c r="CC633" s="202"/>
      <c r="CD633" s="203">
        <f t="shared" si="332"/>
        <v>0</v>
      </c>
      <c r="CE633" s="202"/>
      <c r="CF633" s="202"/>
      <c r="CG633" s="203">
        <f t="shared" si="333"/>
        <v>0</v>
      </c>
      <c r="CH633" s="202"/>
      <c r="CI633" s="202"/>
      <c r="CJ633" s="203">
        <f t="shared" si="334"/>
        <v>0</v>
      </c>
    </row>
    <row r="634" spans="2:88" x14ac:dyDescent="0.25">
      <c r="B634" s="180"/>
      <c r="C634" s="180"/>
      <c r="D634" s="181"/>
      <c r="E634" s="38">
        <f t="shared" si="307"/>
        <v>45016</v>
      </c>
      <c r="F634" s="186"/>
      <c r="G634" s="203"/>
      <c r="H634" s="202"/>
      <c r="I634" s="202"/>
      <c r="J634" s="203">
        <f t="shared" si="308"/>
        <v>0</v>
      </c>
      <c r="K634" s="202"/>
      <c r="L634" s="202"/>
      <c r="M634" s="203">
        <f t="shared" si="309"/>
        <v>0</v>
      </c>
      <c r="N634" s="202"/>
      <c r="O634" s="202"/>
      <c r="P634" s="203">
        <f t="shared" si="310"/>
        <v>0</v>
      </c>
      <c r="Q634" s="202"/>
      <c r="R634" s="202"/>
      <c r="S634" s="203">
        <f t="shared" si="311"/>
        <v>0</v>
      </c>
      <c r="T634" s="202"/>
      <c r="U634" s="202"/>
      <c r="V634" s="203">
        <f t="shared" si="312"/>
        <v>0</v>
      </c>
      <c r="W634" s="202"/>
      <c r="X634" s="202"/>
      <c r="Y634" s="203">
        <f t="shared" si="313"/>
        <v>0</v>
      </c>
      <c r="Z634" s="202"/>
      <c r="AA634" s="202"/>
      <c r="AB634" s="203">
        <f t="shared" si="314"/>
        <v>0</v>
      </c>
      <c r="AC634" s="202"/>
      <c r="AD634" s="202"/>
      <c r="AE634" s="203">
        <f t="shared" si="315"/>
        <v>0</v>
      </c>
      <c r="AF634" s="202"/>
      <c r="AG634" s="202"/>
      <c r="AH634" s="203">
        <f t="shared" si="316"/>
        <v>0</v>
      </c>
      <c r="AI634" s="202"/>
      <c r="AJ634" s="202"/>
      <c r="AK634" s="203">
        <f t="shared" si="317"/>
        <v>0</v>
      </c>
      <c r="AL634" s="202"/>
      <c r="AM634" s="202"/>
      <c r="AN634" s="203">
        <f t="shared" si="318"/>
        <v>0</v>
      </c>
      <c r="AO634" s="202"/>
      <c r="AP634" s="202"/>
      <c r="AQ634" s="203">
        <f t="shared" si="319"/>
        <v>0</v>
      </c>
      <c r="AR634" s="202"/>
      <c r="AS634" s="202"/>
      <c r="AT634" s="203">
        <f t="shared" si="320"/>
        <v>0</v>
      </c>
      <c r="AU634" s="202"/>
      <c r="AV634" s="202"/>
      <c r="AW634" s="203">
        <f t="shared" si="321"/>
        <v>0</v>
      </c>
      <c r="AX634" s="202"/>
      <c r="AY634" s="202"/>
      <c r="AZ634" s="203">
        <f t="shared" si="322"/>
        <v>0</v>
      </c>
      <c r="BA634" s="202"/>
      <c r="BB634" s="202"/>
      <c r="BC634" s="203">
        <f t="shared" si="323"/>
        <v>0</v>
      </c>
      <c r="BD634" s="202"/>
      <c r="BE634" s="202"/>
      <c r="BF634" s="203">
        <f t="shared" si="324"/>
        <v>0</v>
      </c>
      <c r="BG634" s="202"/>
      <c r="BH634" s="202"/>
      <c r="BI634" s="203">
        <f t="shared" si="325"/>
        <v>0</v>
      </c>
      <c r="BJ634" s="202"/>
      <c r="BK634" s="202"/>
      <c r="BL634" s="203">
        <f t="shared" si="326"/>
        <v>0</v>
      </c>
      <c r="BM634" s="202"/>
      <c r="BN634" s="202"/>
      <c r="BO634" s="203">
        <f t="shared" si="327"/>
        <v>0</v>
      </c>
      <c r="BP634" s="202"/>
      <c r="BQ634" s="202"/>
      <c r="BR634" s="203">
        <f t="shared" si="328"/>
        <v>0</v>
      </c>
      <c r="BS634" s="202"/>
      <c r="BT634" s="202"/>
      <c r="BU634" s="203">
        <f t="shared" si="329"/>
        <v>0</v>
      </c>
      <c r="BV634" s="202"/>
      <c r="BW634" s="202"/>
      <c r="BX634" s="203">
        <f t="shared" si="330"/>
        <v>0</v>
      </c>
      <c r="BY634" s="202"/>
      <c r="BZ634" s="202"/>
      <c r="CA634" s="203">
        <f t="shared" si="331"/>
        <v>0</v>
      </c>
      <c r="CB634" s="202"/>
      <c r="CC634" s="202"/>
      <c r="CD634" s="203">
        <f t="shared" si="332"/>
        <v>0</v>
      </c>
      <c r="CE634" s="202"/>
      <c r="CF634" s="202"/>
      <c r="CG634" s="203">
        <f t="shared" si="333"/>
        <v>0</v>
      </c>
      <c r="CH634" s="202"/>
      <c r="CI634" s="202"/>
      <c r="CJ634" s="203">
        <f t="shared" si="334"/>
        <v>0</v>
      </c>
    </row>
    <row r="635" spans="2:88" x14ac:dyDescent="0.25">
      <c r="B635" s="180"/>
      <c r="C635" s="180"/>
      <c r="D635" s="181"/>
      <c r="E635" s="38">
        <f t="shared" si="307"/>
        <v>45016</v>
      </c>
      <c r="F635" s="186"/>
      <c r="G635" s="203"/>
      <c r="H635" s="202"/>
      <c r="I635" s="202"/>
      <c r="J635" s="203">
        <f t="shared" si="308"/>
        <v>0</v>
      </c>
      <c r="K635" s="202"/>
      <c r="L635" s="202"/>
      <c r="M635" s="203">
        <f t="shared" si="309"/>
        <v>0</v>
      </c>
      <c r="N635" s="202"/>
      <c r="O635" s="202"/>
      <c r="P635" s="203">
        <f t="shared" si="310"/>
        <v>0</v>
      </c>
      <c r="Q635" s="202"/>
      <c r="R635" s="202"/>
      <c r="S635" s="203">
        <f t="shared" si="311"/>
        <v>0</v>
      </c>
      <c r="T635" s="202"/>
      <c r="U635" s="202"/>
      <c r="V635" s="203">
        <f t="shared" si="312"/>
        <v>0</v>
      </c>
      <c r="W635" s="202"/>
      <c r="X635" s="202"/>
      <c r="Y635" s="203">
        <f t="shared" si="313"/>
        <v>0</v>
      </c>
      <c r="Z635" s="202"/>
      <c r="AA635" s="202"/>
      <c r="AB635" s="203">
        <f t="shared" si="314"/>
        <v>0</v>
      </c>
      <c r="AC635" s="202"/>
      <c r="AD635" s="202"/>
      <c r="AE635" s="203">
        <f t="shared" si="315"/>
        <v>0</v>
      </c>
      <c r="AF635" s="202"/>
      <c r="AG635" s="202"/>
      <c r="AH635" s="203">
        <f t="shared" si="316"/>
        <v>0</v>
      </c>
      <c r="AI635" s="202"/>
      <c r="AJ635" s="202"/>
      <c r="AK635" s="203">
        <f t="shared" si="317"/>
        <v>0</v>
      </c>
      <c r="AL635" s="202"/>
      <c r="AM635" s="202"/>
      <c r="AN635" s="203">
        <f t="shared" si="318"/>
        <v>0</v>
      </c>
      <c r="AO635" s="202"/>
      <c r="AP635" s="202"/>
      <c r="AQ635" s="203">
        <f t="shared" si="319"/>
        <v>0</v>
      </c>
      <c r="AR635" s="202"/>
      <c r="AS635" s="202"/>
      <c r="AT635" s="203">
        <f t="shared" si="320"/>
        <v>0</v>
      </c>
      <c r="AU635" s="202"/>
      <c r="AV635" s="202"/>
      <c r="AW635" s="203">
        <f t="shared" si="321"/>
        <v>0</v>
      </c>
      <c r="AX635" s="202"/>
      <c r="AY635" s="202"/>
      <c r="AZ635" s="203">
        <f t="shared" si="322"/>
        <v>0</v>
      </c>
      <c r="BA635" s="202"/>
      <c r="BB635" s="202"/>
      <c r="BC635" s="203">
        <f t="shared" si="323"/>
        <v>0</v>
      </c>
      <c r="BD635" s="202"/>
      <c r="BE635" s="202"/>
      <c r="BF635" s="203">
        <f t="shared" si="324"/>
        <v>0</v>
      </c>
      <c r="BG635" s="202"/>
      <c r="BH635" s="202"/>
      <c r="BI635" s="203">
        <f t="shared" si="325"/>
        <v>0</v>
      </c>
      <c r="BJ635" s="202"/>
      <c r="BK635" s="202"/>
      <c r="BL635" s="203">
        <f t="shared" si="326"/>
        <v>0</v>
      </c>
      <c r="BM635" s="202"/>
      <c r="BN635" s="202"/>
      <c r="BO635" s="203">
        <f t="shared" si="327"/>
        <v>0</v>
      </c>
      <c r="BP635" s="202"/>
      <c r="BQ635" s="202"/>
      <c r="BR635" s="203">
        <f t="shared" si="328"/>
        <v>0</v>
      </c>
      <c r="BS635" s="202"/>
      <c r="BT635" s="202"/>
      <c r="BU635" s="203">
        <f t="shared" si="329"/>
        <v>0</v>
      </c>
      <c r="BV635" s="202"/>
      <c r="BW635" s="202"/>
      <c r="BX635" s="203">
        <f t="shared" si="330"/>
        <v>0</v>
      </c>
      <c r="BY635" s="202"/>
      <c r="BZ635" s="202"/>
      <c r="CA635" s="203">
        <f t="shared" si="331"/>
        <v>0</v>
      </c>
      <c r="CB635" s="202"/>
      <c r="CC635" s="202"/>
      <c r="CD635" s="203">
        <f t="shared" si="332"/>
        <v>0</v>
      </c>
      <c r="CE635" s="202"/>
      <c r="CF635" s="202"/>
      <c r="CG635" s="203">
        <f t="shared" si="333"/>
        <v>0</v>
      </c>
      <c r="CH635" s="202"/>
      <c r="CI635" s="202"/>
      <c r="CJ635" s="203">
        <f t="shared" si="334"/>
        <v>0</v>
      </c>
    </row>
    <row r="636" spans="2:88" x14ac:dyDescent="0.25">
      <c r="B636" s="180"/>
      <c r="C636" s="180"/>
      <c r="D636" s="181"/>
      <c r="E636" s="38">
        <f t="shared" si="307"/>
        <v>45016</v>
      </c>
      <c r="F636" s="186"/>
      <c r="G636" s="203"/>
      <c r="H636" s="202"/>
      <c r="I636" s="202"/>
      <c r="J636" s="203">
        <f t="shared" si="308"/>
        <v>0</v>
      </c>
      <c r="K636" s="202"/>
      <c r="L636" s="202"/>
      <c r="M636" s="203">
        <f t="shared" si="309"/>
        <v>0</v>
      </c>
      <c r="N636" s="202"/>
      <c r="O636" s="202"/>
      <c r="P636" s="203">
        <f t="shared" si="310"/>
        <v>0</v>
      </c>
      <c r="Q636" s="202"/>
      <c r="R636" s="202"/>
      <c r="S636" s="203">
        <f t="shared" si="311"/>
        <v>0</v>
      </c>
      <c r="T636" s="202"/>
      <c r="U636" s="202"/>
      <c r="V636" s="203">
        <f t="shared" si="312"/>
        <v>0</v>
      </c>
      <c r="W636" s="202"/>
      <c r="X636" s="202"/>
      <c r="Y636" s="203">
        <f t="shared" si="313"/>
        <v>0</v>
      </c>
      <c r="Z636" s="202"/>
      <c r="AA636" s="202"/>
      <c r="AB636" s="203">
        <f t="shared" si="314"/>
        <v>0</v>
      </c>
      <c r="AC636" s="202"/>
      <c r="AD636" s="202"/>
      <c r="AE636" s="203">
        <f t="shared" si="315"/>
        <v>0</v>
      </c>
      <c r="AF636" s="202"/>
      <c r="AG636" s="202"/>
      <c r="AH636" s="203">
        <f t="shared" si="316"/>
        <v>0</v>
      </c>
      <c r="AI636" s="202"/>
      <c r="AJ636" s="202"/>
      <c r="AK636" s="203">
        <f t="shared" si="317"/>
        <v>0</v>
      </c>
      <c r="AL636" s="202"/>
      <c r="AM636" s="202"/>
      <c r="AN636" s="203">
        <f t="shared" si="318"/>
        <v>0</v>
      </c>
      <c r="AO636" s="202"/>
      <c r="AP636" s="202"/>
      <c r="AQ636" s="203">
        <f t="shared" si="319"/>
        <v>0</v>
      </c>
      <c r="AR636" s="202"/>
      <c r="AS636" s="202"/>
      <c r="AT636" s="203">
        <f t="shared" si="320"/>
        <v>0</v>
      </c>
      <c r="AU636" s="202"/>
      <c r="AV636" s="202"/>
      <c r="AW636" s="203">
        <f t="shared" si="321"/>
        <v>0</v>
      </c>
      <c r="AX636" s="202"/>
      <c r="AY636" s="202"/>
      <c r="AZ636" s="203">
        <f t="shared" si="322"/>
        <v>0</v>
      </c>
      <c r="BA636" s="202"/>
      <c r="BB636" s="202"/>
      <c r="BC636" s="203">
        <f t="shared" si="323"/>
        <v>0</v>
      </c>
      <c r="BD636" s="202"/>
      <c r="BE636" s="202"/>
      <c r="BF636" s="203">
        <f t="shared" si="324"/>
        <v>0</v>
      </c>
      <c r="BG636" s="202"/>
      <c r="BH636" s="202"/>
      <c r="BI636" s="203">
        <f t="shared" si="325"/>
        <v>0</v>
      </c>
      <c r="BJ636" s="202"/>
      <c r="BK636" s="202"/>
      <c r="BL636" s="203">
        <f t="shared" si="326"/>
        <v>0</v>
      </c>
      <c r="BM636" s="202"/>
      <c r="BN636" s="202"/>
      <c r="BO636" s="203">
        <f t="shared" si="327"/>
        <v>0</v>
      </c>
      <c r="BP636" s="202"/>
      <c r="BQ636" s="202"/>
      <c r="BR636" s="203">
        <f t="shared" si="328"/>
        <v>0</v>
      </c>
      <c r="BS636" s="202"/>
      <c r="BT636" s="202"/>
      <c r="BU636" s="203">
        <f t="shared" si="329"/>
        <v>0</v>
      </c>
      <c r="BV636" s="202"/>
      <c r="BW636" s="202"/>
      <c r="BX636" s="203">
        <f t="shared" si="330"/>
        <v>0</v>
      </c>
      <c r="BY636" s="202"/>
      <c r="BZ636" s="202"/>
      <c r="CA636" s="203">
        <f t="shared" si="331"/>
        <v>0</v>
      </c>
      <c r="CB636" s="202"/>
      <c r="CC636" s="202"/>
      <c r="CD636" s="203">
        <f t="shared" si="332"/>
        <v>0</v>
      </c>
      <c r="CE636" s="202"/>
      <c r="CF636" s="202"/>
      <c r="CG636" s="203">
        <f t="shared" si="333"/>
        <v>0</v>
      </c>
      <c r="CH636" s="202"/>
      <c r="CI636" s="202"/>
      <c r="CJ636" s="203">
        <f t="shared" si="334"/>
        <v>0</v>
      </c>
    </row>
    <row r="637" spans="2:88" x14ac:dyDescent="0.25">
      <c r="B637" s="180"/>
      <c r="C637" s="180"/>
      <c r="D637" s="181"/>
      <c r="E637" s="38">
        <f t="shared" si="307"/>
        <v>45016</v>
      </c>
      <c r="F637" s="186"/>
      <c r="G637" s="203"/>
      <c r="H637" s="202"/>
      <c r="I637" s="202"/>
      <c r="J637" s="203">
        <f t="shared" si="308"/>
        <v>0</v>
      </c>
      <c r="K637" s="202"/>
      <c r="L637" s="202"/>
      <c r="M637" s="203">
        <f t="shared" si="309"/>
        <v>0</v>
      </c>
      <c r="N637" s="202"/>
      <c r="O637" s="202"/>
      <c r="P637" s="203">
        <f t="shared" si="310"/>
        <v>0</v>
      </c>
      <c r="Q637" s="202"/>
      <c r="R637" s="202"/>
      <c r="S637" s="203">
        <f t="shared" si="311"/>
        <v>0</v>
      </c>
      <c r="T637" s="202"/>
      <c r="U637" s="202"/>
      <c r="V637" s="203">
        <f t="shared" si="312"/>
        <v>0</v>
      </c>
      <c r="W637" s="202"/>
      <c r="X637" s="202"/>
      <c r="Y637" s="203">
        <f t="shared" si="313"/>
        <v>0</v>
      </c>
      <c r="Z637" s="202"/>
      <c r="AA637" s="202"/>
      <c r="AB637" s="203">
        <f t="shared" si="314"/>
        <v>0</v>
      </c>
      <c r="AC637" s="202"/>
      <c r="AD637" s="202"/>
      <c r="AE637" s="203">
        <f t="shared" si="315"/>
        <v>0</v>
      </c>
      <c r="AF637" s="202"/>
      <c r="AG637" s="202"/>
      <c r="AH637" s="203">
        <f t="shared" si="316"/>
        <v>0</v>
      </c>
      <c r="AI637" s="202"/>
      <c r="AJ637" s="202"/>
      <c r="AK637" s="203">
        <f t="shared" si="317"/>
        <v>0</v>
      </c>
      <c r="AL637" s="202"/>
      <c r="AM637" s="202"/>
      <c r="AN637" s="203">
        <f t="shared" si="318"/>
        <v>0</v>
      </c>
      <c r="AO637" s="202"/>
      <c r="AP637" s="202"/>
      <c r="AQ637" s="203">
        <f t="shared" si="319"/>
        <v>0</v>
      </c>
      <c r="AR637" s="202"/>
      <c r="AS637" s="202"/>
      <c r="AT637" s="203">
        <f t="shared" si="320"/>
        <v>0</v>
      </c>
      <c r="AU637" s="202"/>
      <c r="AV637" s="202"/>
      <c r="AW637" s="203">
        <f t="shared" si="321"/>
        <v>0</v>
      </c>
      <c r="AX637" s="202"/>
      <c r="AY637" s="202"/>
      <c r="AZ637" s="203">
        <f t="shared" si="322"/>
        <v>0</v>
      </c>
      <c r="BA637" s="202"/>
      <c r="BB637" s="202"/>
      <c r="BC637" s="203">
        <f t="shared" si="323"/>
        <v>0</v>
      </c>
      <c r="BD637" s="202"/>
      <c r="BE637" s="202"/>
      <c r="BF637" s="203">
        <f t="shared" si="324"/>
        <v>0</v>
      </c>
      <c r="BG637" s="202"/>
      <c r="BH637" s="202"/>
      <c r="BI637" s="203">
        <f t="shared" si="325"/>
        <v>0</v>
      </c>
      <c r="BJ637" s="202"/>
      <c r="BK637" s="202"/>
      <c r="BL637" s="203">
        <f t="shared" si="326"/>
        <v>0</v>
      </c>
      <c r="BM637" s="202"/>
      <c r="BN637" s="202"/>
      <c r="BO637" s="203">
        <f t="shared" si="327"/>
        <v>0</v>
      </c>
      <c r="BP637" s="202"/>
      <c r="BQ637" s="202"/>
      <c r="BR637" s="203">
        <f t="shared" si="328"/>
        <v>0</v>
      </c>
      <c r="BS637" s="202"/>
      <c r="BT637" s="202"/>
      <c r="BU637" s="203">
        <f t="shared" si="329"/>
        <v>0</v>
      </c>
      <c r="BV637" s="202"/>
      <c r="BW637" s="202"/>
      <c r="BX637" s="203">
        <f t="shared" si="330"/>
        <v>0</v>
      </c>
      <c r="BY637" s="202"/>
      <c r="BZ637" s="202"/>
      <c r="CA637" s="203">
        <f t="shared" si="331"/>
        <v>0</v>
      </c>
      <c r="CB637" s="202"/>
      <c r="CC637" s="202"/>
      <c r="CD637" s="203">
        <f t="shared" si="332"/>
        <v>0</v>
      </c>
      <c r="CE637" s="202"/>
      <c r="CF637" s="202"/>
      <c r="CG637" s="203">
        <f t="shared" si="333"/>
        <v>0</v>
      </c>
      <c r="CH637" s="202"/>
      <c r="CI637" s="202"/>
      <c r="CJ637" s="203">
        <f t="shared" si="334"/>
        <v>0</v>
      </c>
    </row>
    <row r="638" spans="2:88" x14ac:dyDescent="0.25">
      <c r="B638" s="180"/>
      <c r="C638" s="180"/>
      <c r="D638" s="181"/>
      <c r="E638" s="38">
        <f t="shared" si="307"/>
        <v>45016</v>
      </c>
      <c r="F638" s="186"/>
      <c r="G638" s="203"/>
      <c r="H638" s="202"/>
      <c r="I638" s="202"/>
      <c r="J638" s="203">
        <f t="shared" si="308"/>
        <v>0</v>
      </c>
      <c r="K638" s="202"/>
      <c r="L638" s="202"/>
      <c r="M638" s="203">
        <f t="shared" si="309"/>
        <v>0</v>
      </c>
      <c r="N638" s="202"/>
      <c r="O638" s="202"/>
      <c r="P638" s="203">
        <f t="shared" si="310"/>
        <v>0</v>
      </c>
      <c r="Q638" s="202"/>
      <c r="R638" s="202"/>
      <c r="S638" s="203">
        <f t="shared" si="311"/>
        <v>0</v>
      </c>
      <c r="T638" s="202"/>
      <c r="U638" s="202"/>
      <c r="V638" s="203">
        <f t="shared" si="312"/>
        <v>0</v>
      </c>
      <c r="W638" s="202"/>
      <c r="X638" s="202"/>
      <c r="Y638" s="203">
        <f t="shared" si="313"/>
        <v>0</v>
      </c>
      <c r="Z638" s="202"/>
      <c r="AA638" s="202"/>
      <c r="AB638" s="203">
        <f t="shared" si="314"/>
        <v>0</v>
      </c>
      <c r="AC638" s="202"/>
      <c r="AD638" s="202"/>
      <c r="AE638" s="203">
        <f t="shared" si="315"/>
        <v>0</v>
      </c>
      <c r="AF638" s="202"/>
      <c r="AG638" s="202"/>
      <c r="AH638" s="203">
        <f t="shared" si="316"/>
        <v>0</v>
      </c>
      <c r="AI638" s="202"/>
      <c r="AJ638" s="202"/>
      <c r="AK638" s="203">
        <f t="shared" si="317"/>
        <v>0</v>
      </c>
      <c r="AL638" s="202"/>
      <c r="AM638" s="202"/>
      <c r="AN638" s="203">
        <f t="shared" si="318"/>
        <v>0</v>
      </c>
      <c r="AO638" s="202"/>
      <c r="AP638" s="202"/>
      <c r="AQ638" s="203">
        <f t="shared" si="319"/>
        <v>0</v>
      </c>
      <c r="AR638" s="202"/>
      <c r="AS638" s="202"/>
      <c r="AT638" s="203">
        <f t="shared" si="320"/>
        <v>0</v>
      </c>
      <c r="AU638" s="202"/>
      <c r="AV638" s="202"/>
      <c r="AW638" s="203">
        <f t="shared" si="321"/>
        <v>0</v>
      </c>
      <c r="AX638" s="202"/>
      <c r="AY638" s="202"/>
      <c r="AZ638" s="203">
        <f t="shared" si="322"/>
        <v>0</v>
      </c>
      <c r="BA638" s="202"/>
      <c r="BB638" s="202"/>
      <c r="BC638" s="203">
        <f t="shared" si="323"/>
        <v>0</v>
      </c>
      <c r="BD638" s="202"/>
      <c r="BE638" s="202"/>
      <c r="BF638" s="203">
        <f t="shared" si="324"/>
        <v>0</v>
      </c>
      <c r="BG638" s="202"/>
      <c r="BH638" s="202"/>
      <c r="BI638" s="203">
        <f t="shared" si="325"/>
        <v>0</v>
      </c>
      <c r="BJ638" s="202"/>
      <c r="BK638" s="202"/>
      <c r="BL638" s="203">
        <f t="shared" si="326"/>
        <v>0</v>
      </c>
      <c r="BM638" s="202"/>
      <c r="BN638" s="202"/>
      <c r="BO638" s="203">
        <f t="shared" si="327"/>
        <v>0</v>
      </c>
      <c r="BP638" s="202"/>
      <c r="BQ638" s="202"/>
      <c r="BR638" s="203">
        <f t="shared" si="328"/>
        <v>0</v>
      </c>
      <c r="BS638" s="202"/>
      <c r="BT638" s="202"/>
      <c r="BU638" s="203">
        <f t="shared" si="329"/>
        <v>0</v>
      </c>
      <c r="BV638" s="202"/>
      <c r="BW638" s="202"/>
      <c r="BX638" s="203">
        <f t="shared" si="330"/>
        <v>0</v>
      </c>
      <c r="BY638" s="202"/>
      <c r="BZ638" s="202"/>
      <c r="CA638" s="203">
        <f t="shared" si="331"/>
        <v>0</v>
      </c>
      <c r="CB638" s="202"/>
      <c r="CC638" s="202"/>
      <c r="CD638" s="203">
        <f t="shared" si="332"/>
        <v>0</v>
      </c>
      <c r="CE638" s="202"/>
      <c r="CF638" s="202"/>
      <c r="CG638" s="203">
        <f t="shared" si="333"/>
        <v>0</v>
      </c>
      <c r="CH638" s="202"/>
      <c r="CI638" s="202"/>
      <c r="CJ638" s="203">
        <f t="shared" si="334"/>
        <v>0</v>
      </c>
    </row>
    <row r="639" spans="2:88" x14ac:dyDescent="0.25">
      <c r="B639" s="180"/>
      <c r="C639" s="180"/>
      <c r="D639" s="181"/>
      <c r="E639" s="38">
        <f t="shared" si="307"/>
        <v>45016</v>
      </c>
      <c r="F639" s="186"/>
      <c r="G639" s="203"/>
      <c r="H639" s="202"/>
      <c r="I639" s="202"/>
      <c r="J639" s="203">
        <f t="shared" si="308"/>
        <v>0</v>
      </c>
      <c r="K639" s="202"/>
      <c r="L639" s="202"/>
      <c r="M639" s="203">
        <f t="shared" si="309"/>
        <v>0</v>
      </c>
      <c r="N639" s="202"/>
      <c r="O639" s="202"/>
      <c r="P639" s="203">
        <f t="shared" si="310"/>
        <v>0</v>
      </c>
      <c r="Q639" s="202"/>
      <c r="R639" s="202"/>
      <c r="S639" s="203">
        <f t="shared" si="311"/>
        <v>0</v>
      </c>
      <c r="T639" s="202"/>
      <c r="U639" s="202"/>
      <c r="V639" s="203">
        <f t="shared" si="312"/>
        <v>0</v>
      </c>
      <c r="W639" s="202"/>
      <c r="X639" s="202"/>
      <c r="Y639" s="203">
        <f t="shared" si="313"/>
        <v>0</v>
      </c>
      <c r="Z639" s="202"/>
      <c r="AA639" s="202"/>
      <c r="AB639" s="203">
        <f t="shared" si="314"/>
        <v>0</v>
      </c>
      <c r="AC639" s="202"/>
      <c r="AD639" s="202"/>
      <c r="AE639" s="203">
        <f t="shared" si="315"/>
        <v>0</v>
      </c>
      <c r="AF639" s="202"/>
      <c r="AG639" s="202"/>
      <c r="AH639" s="203">
        <f t="shared" si="316"/>
        <v>0</v>
      </c>
      <c r="AI639" s="202"/>
      <c r="AJ639" s="202"/>
      <c r="AK639" s="203">
        <f t="shared" si="317"/>
        <v>0</v>
      </c>
      <c r="AL639" s="202"/>
      <c r="AM639" s="202"/>
      <c r="AN639" s="203">
        <f t="shared" si="318"/>
        <v>0</v>
      </c>
      <c r="AO639" s="202"/>
      <c r="AP639" s="202"/>
      <c r="AQ639" s="203">
        <f t="shared" si="319"/>
        <v>0</v>
      </c>
      <c r="AR639" s="202"/>
      <c r="AS639" s="202"/>
      <c r="AT639" s="203">
        <f t="shared" si="320"/>
        <v>0</v>
      </c>
      <c r="AU639" s="202"/>
      <c r="AV639" s="202"/>
      <c r="AW639" s="203">
        <f t="shared" si="321"/>
        <v>0</v>
      </c>
      <c r="AX639" s="202"/>
      <c r="AY639" s="202"/>
      <c r="AZ639" s="203">
        <f t="shared" si="322"/>
        <v>0</v>
      </c>
      <c r="BA639" s="202"/>
      <c r="BB639" s="202"/>
      <c r="BC639" s="203">
        <f t="shared" si="323"/>
        <v>0</v>
      </c>
      <c r="BD639" s="202"/>
      <c r="BE639" s="202"/>
      <c r="BF639" s="203">
        <f t="shared" si="324"/>
        <v>0</v>
      </c>
      <c r="BG639" s="202"/>
      <c r="BH639" s="202"/>
      <c r="BI639" s="203">
        <f t="shared" si="325"/>
        <v>0</v>
      </c>
      <c r="BJ639" s="202"/>
      <c r="BK639" s="202"/>
      <c r="BL639" s="203">
        <f t="shared" si="326"/>
        <v>0</v>
      </c>
      <c r="BM639" s="202"/>
      <c r="BN639" s="202"/>
      <c r="BO639" s="203">
        <f t="shared" si="327"/>
        <v>0</v>
      </c>
      <c r="BP639" s="202"/>
      <c r="BQ639" s="202"/>
      <c r="BR639" s="203">
        <f t="shared" si="328"/>
        <v>0</v>
      </c>
      <c r="BS639" s="202"/>
      <c r="BT639" s="202"/>
      <c r="BU639" s="203">
        <f t="shared" si="329"/>
        <v>0</v>
      </c>
      <c r="BV639" s="202"/>
      <c r="BW639" s="202"/>
      <c r="BX639" s="203">
        <f t="shared" si="330"/>
        <v>0</v>
      </c>
      <c r="BY639" s="202"/>
      <c r="BZ639" s="202"/>
      <c r="CA639" s="203">
        <f t="shared" si="331"/>
        <v>0</v>
      </c>
      <c r="CB639" s="202"/>
      <c r="CC639" s="202"/>
      <c r="CD639" s="203">
        <f t="shared" si="332"/>
        <v>0</v>
      </c>
      <c r="CE639" s="202"/>
      <c r="CF639" s="202"/>
      <c r="CG639" s="203">
        <f t="shared" si="333"/>
        <v>0</v>
      </c>
      <c r="CH639" s="202"/>
      <c r="CI639" s="202"/>
      <c r="CJ639" s="203">
        <f t="shared" si="334"/>
        <v>0</v>
      </c>
    </row>
    <row r="640" spans="2:88" x14ac:dyDescent="0.25">
      <c r="B640" s="180"/>
      <c r="C640" s="180"/>
      <c r="D640" s="181"/>
      <c r="E640" s="38">
        <f t="shared" si="307"/>
        <v>45016</v>
      </c>
      <c r="F640" s="186"/>
      <c r="G640" s="203"/>
      <c r="H640" s="202"/>
      <c r="I640" s="202"/>
      <c r="J640" s="203">
        <f t="shared" si="308"/>
        <v>0</v>
      </c>
      <c r="K640" s="202"/>
      <c r="L640" s="202"/>
      <c r="M640" s="203">
        <f t="shared" si="309"/>
        <v>0</v>
      </c>
      <c r="N640" s="202"/>
      <c r="O640" s="202"/>
      <c r="P640" s="203">
        <f t="shared" si="310"/>
        <v>0</v>
      </c>
      <c r="Q640" s="202"/>
      <c r="R640" s="202"/>
      <c r="S640" s="203">
        <f t="shared" si="311"/>
        <v>0</v>
      </c>
      <c r="T640" s="202"/>
      <c r="U640" s="202"/>
      <c r="V640" s="203">
        <f t="shared" si="312"/>
        <v>0</v>
      </c>
      <c r="W640" s="202"/>
      <c r="X640" s="202"/>
      <c r="Y640" s="203">
        <f t="shared" si="313"/>
        <v>0</v>
      </c>
      <c r="Z640" s="202"/>
      <c r="AA640" s="202"/>
      <c r="AB640" s="203">
        <f t="shared" si="314"/>
        <v>0</v>
      </c>
      <c r="AC640" s="202"/>
      <c r="AD640" s="202"/>
      <c r="AE640" s="203">
        <f t="shared" si="315"/>
        <v>0</v>
      </c>
      <c r="AF640" s="202"/>
      <c r="AG640" s="202"/>
      <c r="AH640" s="203">
        <f t="shared" si="316"/>
        <v>0</v>
      </c>
      <c r="AI640" s="202"/>
      <c r="AJ640" s="202"/>
      <c r="AK640" s="203">
        <f t="shared" si="317"/>
        <v>0</v>
      </c>
      <c r="AL640" s="202"/>
      <c r="AM640" s="202"/>
      <c r="AN640" s="203">
        <f t="shared" si="318"/>
        <v>0</v>
      </c>
      <c r="AO640" s="202"/>
      <c r="AP640" s="202"/>
      <c r="AQ640" s="203">
        <f t="shared" si="319"/>
        <v>0</v>
      </c>
      <c r="AR640" s="202"/>
      <c r="AS640" s="202"/>
      <c r="AT640" s="203">
        <f t="shared" si="320"/>
        <v>0</v>
      </c>
      <c r="AU640" s="202"/>
      <c r="AV640" s="202"/>
      <c r="AW640" s="203">
        <f t="shared" si="321"/>
        <v>0</v>
      </c>
      <c r="AX640" s="202"/>
      <c r="AY640" s="202"/>
      <c r="AZ640" s="203">
        <f t="shared" si="322"/>
        <v>0</v>
      </c>
      <c r="BA640" s="202"/>
      <c r="BB640" s="202"/>
      <c r="BC640" s="203">
        <f t="shared" si="323"/>
        <v>0</v>
      </c>
      <c r="BD640" s="202"/>
      <c r="BE640" s="202"/>
      <c r="BF640" s="203">
        <f t="shared" si="324"/>
        <v>0</v>
      </c>
      <c r="BG640" s="202"/>
      <c r="BH640" s="202"/>
      <c r="BI640" s="203">
        <f t="shared" si="325"/>
        <v>0</v>
      </c>
      <c r="BJ640" s="202"/>
      <c r="BK640" s="202"/>
      <c r="BL640" s="203">
        <f t="shared" si="326"/>
        <v>0</v>
      </c>
      <c r="BM640" s="202"/>
      <c r="BN640" s="202"/>
      <c r="BO640" s="203">
        <f t="shared" si="327"/>
        <v>0</v>
      </c>
      <c r="BP640" s="202"/>
      <c r="BQ640" s="202"/>
      <c r="BR640" s="203">
        <f t="shared" si="328"/>
        <v>0</v>
      </c>
      <c r="BS640" s="202"/>
      <c r="BT640" s="202"/>
      <c r="BU640" s="203">
        <f t="shared" si="329"/>
        <v>0</v>
      </c>
      <c r="BV640" s="202"/>
      <c r="BW640" s="202"/>
      <c r="BX640" s="203">
        <f t="shared" si="330"/>
        <v>0</v>
      </c>
      <c r="BY640" s="202"/>
      <c r="BZ640" s="202"/>
      <c r="CA640" s="203">
        <f t="shared" si="331"/>
        <v>0</v>
      </c>
      <c r="CB640" s="202"/>
      <c r="CC640" s="202"/>
      <c r="CD640" s="203">
        <f t="shared" si="332"/>
        <v>0</v>
      </c>
      <c r="CE640" s="202"/>
      <c r="CF640" s="202"/>
      <c r="CG640" s="203">
        <f t="shared" si="333"/>
        <v>0</v>
      </c>
      <c r="CH640" s="202"/>
      <c r="CI640" s="202"/>
      <c r="CJ640" s="203">
        <f t="shared" si="334"/>
        <v>0</v>
      </c>
    </row>
    <row r="641" spans="2:88" x14ac:dyDescent="0.25">
      <c r="B641" s="180"/>
      <c r="C641" s="180"/>
      <c r="D641" s="181"/>
      <c r="E641" s="38">
        <f t="shared" si="307"/>
        <v>45016</v>
      </c>
      <c r="F641" s="186"/>
      <c r="G641" s="203"/>
      <c r="H641" s="202"/>
      <c r="I641" s="202"/>
      <c r="J641" s="203">
        <f t="shared" si="308"/>
        <v>0</v>
      </c>
      <c r="K641" s="202"/>
      <c r="L641" s="202"/>
      <c r="M641" s="203">
        <f t="shared" si="309"/>
        <v>0</v>
      </c>
      <c r="N641" s="202"/>
      <c r="O641" s="202"/>
      <c r="P641" s="203">
        <f t="shared" si="310"/>
        <v>0</v>
      </c>
      <c r="Q641" s="202"/>
      <c r="R641" s="202"/>
      <c r="S641" s="203">
        <f t="shared" si="311"/>
        <v>0</v>
      </c>
      <c r="T641" s="202"/>
      <c r="U641" s="202"/>
      <c r="V641" s="203">
        <f t="shared" si="312"/>
        <v>0</v>
      </c>
      <c r="W641" s="202"/>
      <c r="X641" s="202"/>
      <c r="Y641" s="203">
        <f t="shared" si="313"/>
        <v>0</v>
      </c>
      <c r="Z641" s="202"/>
      <c r="AA641" s="202"/>
      <c r="AB641" s="203">
        <f t="shared" si="314"/>
        <v>0</v>
      </c>
      <c r="AC641" s="202"/>
      <c r="AD641" s="202"/>
      <c r="AE641" s="203">
        <f t="shared" si="315"/>
        <v>0</v>
      </c>
      <c r="AF641" s="202"/>
      <c r="AG641" s="202"/>
      <c r="AH641" s="203">
        <f t="shared" si="316"/>
        <v>0</v>
      </c>
      <c r="AI641" s="202"/>
      <c r="AJ641" s="202"/>
      <c r="AK641" s="203">
        <f t="shared" si="317"/>
        <v>0</v>
      </c>
      <c r="AL641" s="202"/>
      <c r="AM641" s="202"/>
      <c r="AN641" s="203">
        <f t="shared" si="318"/>
        <v>0</v>
      </c>
      <c r="AO641" s="202"/>
      <c r="AP641" s="202"/>
      <c r="AQ641" s="203">
        <f t="shared" si="319"/>
        <v>0</v>
      </c>
      <c r="AR641" s="202"/>
      <c r="AS641" s="202"/>
      <c r="AT641" s="203">
        <f t="shared" si="320"/>
        <v>0</v>
      </c>
      <c r="AU641" s="202"/>
      <c r="AV641" s="202"/>
      <c r="AW641" s="203">
        <f t="shared" si="321"/>
        <v>0</v>
      </c>
      <c r="AX641" s="202"/>
      <c r="AY641" s="202"/>
      <c r="AZ641" s="203">
        <f t="shared" si="322"/>
        <v>0</v>
      </c>
      <c r="BA641" s="202"/>
      <c r="BB641" s="202"/>
      <c r="BC641" s="203">
        <f t="shared" si="323"/>
        <v>0</v>
      </c>
      <c r="BD641" s="202"/>
      <c r="BE641" s="202"/>
      <c r="BF641" s="203">
        <f t="shared" si="324"/>
        <v>0</v>
      </c>
      <c r="BG641" s="202"/>
      <c r="BH641" s="202"/>
      <c r="BI641" s="203">
        <f t="shared" si="325"/>
        <v>0</v>
      </c>
      <c r="BJ641" s="202"/>
      <c r="BK641" s="202"/>
      <c r="BL641" s="203">
        <f t="shared" si="326"/>
        <v>0</v>
      </c>
      <c r="BM641" s="202"/>
      <c r="BN641" s="202"/>
      <c r="BO641" s="203">
        <f t="shared" si="327"/>
        <v>0</v>
      </c>
      <c r="BP641" s="202"/>
      <c r="BQ641" s="202"/>
      <c r="BR641" s="203">
        <f t="shared" si="328"/>
        <v>0</v>
      </c>
      <c r="BS641" s="202"/>
      <c r="BT641" s="202"/>
      <c r="BU641" s="203">
        <f t="shared" si="329"/>
        <v>0</v>
      </c>
      <c r="BV641" s="202"/>
      <c r="BW641" s="202"/>
      <c r="BX641" s="203">
        <f t="shared" si="330"/>
        <v>0</v>
      </c>
      <c r="BY641" s="202"/>
      <c r="BZ641" s="202"/>
      <c r="CA641" s="203">
        <f t="shared" si="331"/>
        <v>0</v>
      </c>
      <c r="CB641" s="202"/>
      <c r="CC641" s="202"/>
      <c r="CD641" s="203">
        <f t="shared" si="332"/>
        <v>0</v>
      </c>
      <c r="CE641" s="202"/>
      <c r="CF641" s="202"/>
      <c r="CG641" s="203">
        <f t="shared" si="333"/>
        <v>0</v>
      </c>
      <c r="CH641" s="202"/>
      <c r="CI641" s="202"/>
      <c r="CJ641" s="203">
        <f t="shared" si="334"/>
        <v>0</v>
      </c>
    </row>
    <row r="642" spans="2:88" x14ac:dyDescent="0.25">
      <c r="B642" s="180"/>
      <c r="C642" s="180"/>
      <c r="D642" s="181"/>
      <c r="E642" s="38">
        <f t="shared" si="307"/>
        <v>45016</v>
      </c>
      <c r="F642" s="186"/>
      <c r="G642" s="203"/>
      <c r="H642" s="202"/>
      <c r="I642" s="202"/>
      <c r="J642" s="203">
        <f t="shared" si="308"/>
        <v>0</v>
      </c>
      <c r="K642" s="202"/>
      <c r="L642" s="202"/>
      <c r="M642" s="203">
        <f t="shared" si="309"/>
        <v>0</v>
      </c>
      <c r="N642" s="202"/>
      <c r="O642" s="202"/>
      <c r="P642" s="203">
        <f t="shared" si="310"/>
        <v>0</v>
      </c>
      <c r="Q642" s="202"/>
      <c r="R642" s="202"/>
      <c r="S642" s="203">
        <f t="shared" si="311"/>
        <v>0</v>
      </c>
      <c r="T642" s="202"/>
      <c r="U642" s="202"/>
      <c r="V642" s="203">
        <f t="shared" si="312"/>
        <v>0</v>
      </c>
      <c r="W642" s="202"/>
      <c r="X642" s="202"/>
      <c r="Y642" s="203">
        <f t="shared" si="313"/>
        <v>0</v>
      </c>
      <c r="Z642" s="202"/>
      <c r="AA642" s="202"/>
      <c r="AB642" s="203">
        <f t="shared" si="314"/>
        <v>0</v>
      </c>
      <c r="AC642" s="202"/>
      <c r="AD642" s="202"/>
      <c r="AE642" s="203">
        <f t="shared" si="315"/>
        <v>0</v>
      </c>
      <c r="AF642" s="202"/>
      <c r="AG642" s="202"/>
      <c r="AH642" s="203">
        <f t="shared" si="316"/>
        <v>0</v>
      </c>
      <c r="AI642" s="202"/>
      <c r="AJ642" s="202"/>
      <c r="AK642" s="203">
        <f t="shared" si="317"/>
        <v>0</v>
      </c>
      <c r="AL642" s="202"/>
      <c r="AM642" s="202"/>
      <c r="AN642" s="203">
        <f t="shared" si="318"/>
        <v>0</v>
      </c>
      <c r="AO642" s="202"/>
      <c r="AP642" s="202"/>
      <c r="AQ642" s="203">
        <f t="shared" si="319"/>
        <v>0</v>
      </c>
      <c r="AR642" s="202"/>
      <c r="AS642" s="202"/>
      <c r="AT642" s="203">
        <f t="shared" si="320"/>
        <v>0</v>
      </c>
      <c r="AU642" s="202"/>
      <c r="AV642" s="202"/>
      <c r="AW642" s="203">
        <f t="shared" si="321"/>
        <v>0</v>
      </c>
      <c r="AX642" s="202"/>
      <c r="AY642" s="202"/>
      <c r="AZ642" s="203">
        <f t="shared" si="322"/>
        <v>0</v>
      </c>
      <c r="BA642" s="202"/>
      <c r="BB642" s="202"/>
      <c r="BC642" s="203">
        <f t="shared" si="323"/>
        <v>0</v>
      </c>
      <c r="BD642" s="202"/>
      <c r="BE642" s="202"/>
      <c r="BF642" s="203">
        <f t="shared" si="324"/>
        <v>0</v>
      </c>
      <c r="BG642" s="202"/>
      <c r="BH642" s="202"/>
      <c r="BI642" s="203">
        <f t="shared" si="325"/>
        <v>0</v>
      </c>
      <c r="BJ642" s="202"/>
      <c r="BK642" s="202"/>
      <c r="BL642" s="203">
        <f t="shared" si="326"/>
        <v>0</v>
      </c>
      <c r="BM642" s="202"/>
      <c r="BN642" s="202"/>
      <c r="BO642" s="203">
        <f t="shared" si="327"/>
        <v>0</v>
      </c>
      <c r="BP642" s="202"/>
      <c r="BQ642" s="202"/>
      <c r="BR642" s="203">
        <f t="shared" si="328"/>
        <v>0</v>
      </c>
      <c r="BS642" s="202"/>
      <c r="BT642" s="202"/>
      <c r="BU642" s="203">
        <f t="shared" si="329"/>
        <v>0</v>
      </c>
      <c r="BV642" s="202"/>
      <c r="BW642" s="202"/>
      <c r="BX642" s="203">
        <f t="shared" si="330"/>
        <v>0</v>
      </c>
      <c r="BY642" s="202"/>
      <c r="BZ642" s="202"/>
      <c r="CA642" s="203">
        <f t="shared" si="331"/>
        <v>0</v>
      </c>
      <c r="CB642" s="202"/>
      <c r="CC642" s="202"/>
      <c r="CD642" s="203">
        <f t="shared" si="332"/>
        <v>0</v>
      </c>
      <c r="CE642" s="202"/>
      <c r="CF642" s="202"/>
      <c r="CG642" s="203">
        <f t="shared" si="333"/>
        <v>0</v>
      </c>
      <c r="CH642" s="202"/>
      <c r="CI642" s="202"/>
      <c r="CJ642" s="203">
        <f t="shared" si="334"/>
        <v>0</v>
      </c>
    </row>
    <row r="643" spans="2:88" x14ac:dyDescent="0.25">
      <c r="B643" s="180"/>
      <c r="C643" s="180"/>
      <c r="D643" s="181"/>
      <c r="E643" s="38">
        <f t="shared" si="307"/>
        <v>45016</v>
      </c>
      <c r="F643" s="186"/>
      <c r="G643" s="203"/>
      <c r="H643" s="202"/>
      <c r="I643" s="202"/>
      <c r="J643" s="203">
        <f t="shared" si="308"/>
        <v>0</v>
      </c>
      <c r="K643" s="202"/>
      <c r="L643" s="202"/>
      <c r="M643" s="203">
        <f t="shared" si="309"/>
        <v>0</v>
      </c>
      <c r="N643" s="202"/>
      <c r="O643" s="202"/>
      <c r="P643" s="203">
        <f t="shared" si="310"/>
        <v>0</v>
      </c>
      <c r="Q643" s="202"/>
      <c r="R643" s="202"/>
      <c r="S643" s="203">
        <f t="shared" si="311"/>
        <v>0</v>
      </c>
      <c r="T643" s="202"/>
      <c r="U643" s="202"/>
      <c r="V643" s="203">
        <f t="shared" si="312"/>
        <v>0</v>
      </c>
      <c r="W643" s="202"/>
      <c r="X643" s="202"/>
      <c r="Y643" s="203">
        <f t="shared" si="313"/>
        <v>0</v>
      </c>
      <c r="Z643" s="202"/>
      <c r="AA643" s="202"/>
      <c r="AB643" s="203">
        <f t="shared" si="314"/>
        <v>0</v>
      </c>
      <c r="AC643" s="202"/>
      <c r="AD643" s="202"/>
      <c r="AE643" s="203">
        <f t="shared" si="315"/>
        <v>0</v>
      </c>
      <c r="AF643" s="202"/>
      <c r="AG643" s="202"/>
      <c r="AH643" s="203">
        <f t="shared" si="316"/>
        <v>0</v>
      </c>
      <c r="AI643" s="202"/>
      <c r="AJ643" s="202"/>
      <c r="AK643" s="203">
        <f t="shared" si="317"/>
        <v>0</v>
      </c>
      <c r="AL643" s="202"/>
      <c r="AM643" s="202"/>
      <c r="AN643" s="203">
        <f t="shared" si="318"/>
        <v>0</v>
      </c>
      <c r="AO643" s="202"/>
      <c r="AP643" s="202"/>
      <c r="AQ643" s="203">
        <f t="shared" si="319"/>
        <v>0</v>
      </c>
      <c r="AR643" s="202"/>
      <c r="AS643" s="202"/>
      <c r="AT643" s="203">
        <f t="shared" si="320"/>
        <v>0</v>
      </c>
      <c r="AU643" s="202"/>
      <c r="AV643" s="202"/>
      <c r="AW643" s="203">
        <f t="shared" si="321"/>
        <v>0</v>
      </c>
      <c r="AX643" s="202"/>
      <c r="AY643" s="202"/>
      <c r="AZ643" s="203">
        <f t="shared" si="322"/>
        <v>0</v>
      </c>
      <c r="BA643" s="202"/>
      <c r="BB643" s="202"/>
      <c r="BC643" s="203">
        <f t="shared" si="323"/>
        <v>0</v>
      </c>
      <c r="BD643" s="202"/>
      <c r="BE643" s="202"/>
      <c r="BF643" s="203">
        <f t="shared" si="324"/>
        <v>0</v>
      </c>
      <c r="BG643" s="202"/>
      <c r="BH643" s="202"/>
      <c r="BI643" s="203">
        <f t="shared" si="325"/>
        <v>0</v>
      </c>
      <c r="BJ643" s="202"/>
      <c r="BK643" s="202"/>
      <c r="BL643" s="203">
        <f t="shared" si="326"/>
        <v>0</v>
      </c>
      <c r="BM643" s="202"/>
      <c r="BN643" s="202"/>
      <c r="BO643" s="203">
        <f t="shared" si="327"/>
        <v>0</v>
      </c>
      <c r="BP643" s="202"/>
      <c r="BQ643" s="202"/>
      <c r="BR643" s="203">
        <f t="shared" si="328"/>
        <v>0</v>
      </c>
      <c r="BS643" s="202"/>
      <c r="BT643" s="202"/>
      <c r="BU643" s="203">
        <f t="shared" si="329"/>
        <v>0</v>
      </c>
      <c r="BV643" s="202"/>
      <c r="BW643" s="202"/>
      <c r="BX643" s="203">
        <f t="shared" si="330"/>
        <v>0</v>
      </c>
      <c r="BY643" s="202"/>
      <c r="BZ643" s="202"/>
      <c r="CA643" s="203">
        <f t="shared" si="331"/>
        <v>0</v>
      </c>
      <c r="CB643" s="202"/>
      <c r="CC643" s="202"/>
      <c r="CD643" s="203">
        <f t="shared" si="332"/>
        <v>0</v>
      </c>
      <c r="CE643" s="202"/>
      <c r="CF643" s="202"/>
      <c r="CG643" s="203">
        <f t="shared" si="333"/>
        <v>0</v>
      </c>
      <c r="CH643" s="202"/>
      <c r="CI643" s="202"/>
      <c r="CJ643" s="203">
        <f t="shared" si="334"/>
        <v>0</v>
      </c>
    </row>
    <row r="644" spans="2:88" x14ac:dyDescent="0.25">
      <c r="B644" s="180"/>
      <c r="C644" s="180"/>
      <c r="D644" s="181"/>
      <c r="E644" s="38">
        <f t="shared" si="307"/>
        <v>45016</v>
      </c>
      <c r="F644" s="186"/>
      <c r="G644" s="203"/>
      <c r="H644" s="202"/>
      <c r="I644" s="202"/>
      <c r="J644" s="203">
        <f t="shared" si="308"/>
        <v>0</v>
      </c>
      <c r="K644" s="202"/>
      <c r="L644" s="202"/>
      <c r="M644" s="203">
        <f t="shared" si="309"/>
        <v>0</v>
      </c>
      <c r="N644" s="202"/>
      <c r="O644" s="202"/>
      <c r="P644" s="203">
        <f t="shared" si="310"/>
        <v>0</v>
      </c>
      <c r="Q644" s="202"/>
      <c r="R644" s="202"/>
      <c r="S644" s="203">
        <f t="shared" si="311"/>
        <v>0</v>
      </c>
      <c r="T644" s="202"/>
      <c r="U644" s="202"/>
      <c r="V644" s="203">
        <f t="shared" si="312"/>
        <v>0</v>
      </c>
      <c r="W644" s="202"/>
      <c r="X644" s="202"/>
      <c r="Y644" s="203">
        <f t="shared" si="313"/>
        <v>0</v>
      </c>
      <c r="Z644" s="202"/>
      <c r="AA644" s="202"/>
      <c r="AB644" s="203">
        <f t="shared" si="314"/>
        <v>0</v>
      </c>
      <c r="AC644" s="202"/>
      <c r="AD644" s="202"/>
      <c r="AE644" s="203">
        <f t="shared" si="315"/>
        <v>0</v>
      </c>
      <c r="AF644" s="202"/>
      <c r="AG644" s="202"/>
      <c r="AH644" s="203">
        <f t="shared" si="316"/>
        <v>0</v>
      </c>
      <c r="AI644" s="202"/>
      <c r="AJ644" s="202"/>
      <c r="AK644" s="203">
        <f t="shared" si="317"/>
        <v>0</v>
      </c>
      <c r="AL644" s="202"/>
      <c r="AM644" s="202"/>
      <c r="AN644" s="203">
        <f t="shared" si="318"/>
        <v>0</v>
      </c>
      <c r="AO644" s="202"/>
      <c r="AP644" s="202"/>
      <c r="AQ644" s="203">
        <f t="shared" si="319"/>
        <v>0</v>
      </c>
      <c r="AR644" s="202"/>
      <c r="AS644" s="202"/>
      <c r="AT644" s="203">
        <f t="shared" si="320"/>
        <v>0</v>
      </c>
      <c r="AU644" s="202"/>
      <c r="AV644" s="202"/>
      <c r="AW644" s="203">
        <f t="shared" si="321"/>
        <v>0</v>
      </c>
      <c r="AX644" s="202"/>
      <c r="AY644" s="202"/>
      <c r="AZ644" s="203">
        <f t="shared" si="322"/>
        <v>0</v>
      </c>
      <c r="BA644" s="202"/>
      <c r="BB644" s="202"/>
      <c r="BC644" s="203">
        <f t="shared" si="323"/>
        <v>0</v>
      </c>
      <c r="BD644" s="202"/>
      <c r="BE644" s="202"/>
      <c r="BF644" s="203">
        <f t="shared" si="324"/>
        <v>0</v>
      </c>
      <c r="BG644" s="202"/>
      <c r="BH644" s="202"/>
      <c r="BI644" s="203">
        <f t="shared" si="325"/>
        <v>0</v>
      </c>
      <c r="BJ644" s="202"/>
      <c r="BK644" s="202"/>
      <c r="BL644" s="203">
        <f t="shared" si="326"/>
        <v>0</v>
      </c>
      <c r="BM644" s="202"/>
      <c r="BN644" s="202"/>
      <c r="BO644" s="203">
        <f t="shared" si="327"/>
        <v>0</v>
      </c>
      <c r="BP644" s="202"/>
      <c r="BQ644" s="202"/>
      <c r="BR644" s="203">
        <f t="shared" si="328"/>
        <v>0</v>
      </c>
      <c r="BS644" s="202"/>
      <c r="BT644" s="202"/>
      <c r="BU644" s="203">
        <f t="shared" si="329"/>
        <v>0</v>
      </c>
      <c r="BV644" s="202"/>
      <c r="BW644" s="202"/>
      <c r="BX644" s="203">
        <f t="shared" si="330"/>
        <v>0</v>
      </c>
      <c r="BY644" s="202"/>
      <c r="BZ644" s="202"/>
      <c r="CA644" s="203">
        <f t="shared" si="331"/>
        <v>0</v>
      </c>
      <c r="CB644" s="202"/>
      <c r="CC644" s="202"/>
      <c r="CD644" s="203">
        <f t="shared" si="332"/>
        <v>0</v>
      </c>
      <c r="CE644" s="202"/>
      <c r="CF644" s="202"/>
      <c r="CG644" s="203">
        <f t="shared" si="333"/>
        <v>0</v>
      </c>
      <c r="CH644" s="202"/>
      <c r="CI644" s="202"/>
      <c r="CJ644" s="203">
        <f t="shared" si="334"/>
        <v>0</v>
      </c>
    </row>
    <row r="645" spans="2:88" x14ac:dyDescent="0.25">
      <c r="B645" s="180"/>
      <c r="C645" s="180"/>
      <c r="D645" s="181"/>
      <c r="E645" s="38">
        <f t="shared" si="307"/>
        <v>45016</v>
      </c>
      <c r="F645" s="186"/>
      <c r="G645" s="203"/>
      <c r="H645" s="202"/>
      <c r="I645" s="202"/>
      <c r="J645" s="203">
        <f t="shared" si="308"/>
        <v>0</v>
      </c>
      <c r="K645" s="202"/>
      <c r="L645" s="202"/>
      <c r="M645" s="203">
        <f t="shared" si="309"/>
        <v>0</v>
      </c>
      <c r="N645" s="202"/>
      <c r="O645" s="202"/>
      <c r="P645" s="203">
        <f t="shared" si="310"/>
        <v>0</v>
      </c>
      <c r="Q645" s="202"/>
      <c r="R645" s="202"/>
      <c r="S645" s="203">
        <f t="shared" si="311"/>
        <v>0</v>
      </c>
      <c r="T645" s="202"/>
      <c r="U645" s="202"/>
      <c r="V645" s="203">
        <f t="shared" si="312"/>
        <v>0</v>
      </c>
      <c r="W645" s="202"/>
      <c r="X645" s="202"/>
      <c r="Y645" s="203">
        <f t="shared" si="313"/>
        <v>0</v>
      </c>
      <c r="Z645" s="202"/>
      <c r="AA645" s="202"/>
      <c r="AB645" s="203">
        <f t="shared" si="314"/>
        <v>0</v>
      </c>
      <c r="AC645" s="202"/>
      <c r="AD645" s="202"/>
      <c r="AE645" s="203">
        <f t="shared" si="315"/>
        <v>0</v>
      </c>
      <c r="AF645" s="202"/>
      <c r="AG645" s="202"/>
      <c r="AH645" s="203">
        <f t="shared" si="316"/>
        <v>0</v>
      </c>
      <c r="AI645" s="202"/>
      <c r="AJ645" s="202"/>
      <c r="AK645" s="203">
        <f t="shared" si="317"/>
        <v>0</v>
      </c>
      <c r="AL645" s="202"/>
      <c r="AM645" s="202"/>
      <c r="AN645" s="203">
        <f t="shared" si="318"/>
        <v>0</v>
      </c>
      <c r="AO645" s="202"/>
      <c r="AP645" s="202"/>
      <c r="AQ645" s="203">
        <f t="shared" si="319"/>
        <v>0</v>
      </c>
      <c r="AR645" s="202"/>
      <c r="AS645" s="202"/>
      <c r="AT645" s="203">
        <f t="shared" si="320"/>
        <v>0</v>
      </c>
      <c r="AU645" s="202"/>
      <c r="AV645" s="202"/>
      <c r="AW645" s="203">
        <f t="shared" si="321"/>
        <v>0</v>
      </c>
      <c r="AX645" s="202"/>
      <c r="AY645" s="202"/>
      <c r="AZ645" s="203">
        <f t="shared" si="322"/>
        <v>0</v>
      </c>
      <c r="BA645" s="202"/>
      <c r="BB645" s="202"/>
      <c r="BC645" s="203">
        <f t="shared" si="323"/>
        <v>0</v>
      </c>
      <c r="BD645" s="202"/>
      <c r="BE645" s="202"/>
      <c r="BF645" s="203">
        <f t="shared" si="324"/>
        <v>0</v>
      </c>
      <c r="BG645" s="202"/>
      <c r="BH645" s="202"/>
      <c r="BI645" s="203">
        <f t="shared" si="325"/>
        <v>0</v>
      </c>
      <c r="BJ645" s="202"/>
      <c r="BK645" s="202"/>
      <c r="BL645" s="203">
        <f t="shared" si="326"/>
        <v>0</v>
      </c>
      <c r="BM645" s="202"/>
      <c r="BN645" s="202"/>
      <c r="BO645" s="203">
        <f t="shared" si="327"/>
        <v>0</v>
      </c>
      <c r="BP645" s="202"/>
      <c r="BQ645" s="202"/>
      <c r="BR645" s="203">
        <f t="shared" si="328"/>
        <v>0</v>
      </c>
      <c r="BS645" s="202"/>
      <c r="BT645" s="202"/>
      <c r="BU645" s="203">
        <f t="shared" si="329"/>
        <v>0</v>
      </c>
      <c r="BV645" s="202"/>
      <c r="BW645" s="202"/>
      <c r="BX645" s="203">
        <f t="shared" si="330"/>
        <v>0</v>
      </c>
      <c r="BY645" s="202"/>
      <c r="BZ645" s="202"/>
      <c r="CA645" s="203">
        <f t="shared" si="331"/>
        <v>0</v>
      </c>
      <c r="CB645" s="202"/>
      <c r="CC645" s="202"/>
      <c r="CD645" s="203">
        <f t="shared" si="332"/>
        <v>0</v>
      </c>
      <c r="CE645" s="202"/>
      <c r="CF645" s="202"/>
      <c r="CG645" s="203">
        <f t="shared" si="333"/>
        <v>0</v>
      </c>
      <c r="CH645" s="202"/>
      <c r="CI645" s="202"/>
      <c r="CJ645" s="203">
        <f t="shared" si="334"/>
        <v>0</v>
      </c>
    </row>
    <row r="646" spans="2:88" x14ac:dyDescent="0.25">
      <c r="B646" s="180"/>
      <c r="C646" s="180"/>
      <c r="D646" s="181"/>
      <c r="E646" s="38">
        <f t="shared" si="307"/>
        <v>45016</v>
      </c>
      <c r="F646" s="186"/>
      <c r="G646" s="203"/>
      <c r="H646" s="202"/>
      <c r="I646" s="202"/>
      <c r="J646" s="203">
        <f t="shared" si="308"/>
        <v>0</v>
      </c>
      <c r="K646" s="202"/>
      <c r="L646" s="202"/>
      <c r="M646" s="203">
        <f t="shared" si="309"/>
        <v>0</v>
      </c>
      <c r="N646" s="202"/>
      <c r="O646" s="202"/>
      <c r="P646" s="203">
        <f t="shared" si="310"/>
        <v>0</v>
      </c>
      <c r="Q646" s="202"/>
      <c r="R646" s="202"/>
      <c r="S646" s="203">
        <f t="shared" si="311"/>
        <v>0</v>
      </c>
      <c r="T646" s="202"/>
      <c r="U646" s="202"/>
      <c r="V646" s="203">
        <f t="shared" si="312"/>
        <v>0</v>
      </c>
      <c r="W646" s="202"/>
      <c r="X646" s="202"/>
      <c r="Y646" s="203">
        <f t="shared" si="313"/>
        <v>0</v>
      </c>
      <c r="Z646" s="202"/>
      <c r="AA646" s="202"/>
      <c r="AB646" s="203">
        <f t="shared" si="314"/>
        <v>0</v>
      </c>
      <c r="AC646" s="202"/>
      <c r="AD646" s="202"/>
      <c r="AE646" s="203">
        <f t="shared" si="315"/>
        <v>0</v>
      </c>
      <c r="AF646" s="202"/>
      <c r="AG646" s="202"/>
      <c r="AH646" s="203">
        <f t="shared" si="316"/>
        <v>0</v>
      </c>
      <c r="AI646" s="202"/>
      <c r="AJ646" s="202"/>
      <c r="AK646" s="203">
        <f t="shared" si="317"/>
        <v>0</v>
      </c>
      <c r="AL646" s="202"/>
      <c r="AM646" s="202"/>
      <c r="AN646" s="203">
        <f t="shared" si="318"/>
        <v>0</v>
      </c>
      <c r="AO646" s="202"/>
      <c r="AP646" s="202"/>
      <c r="AQ646" s="203">
        <f t="shared" si="319"/>
        <v>0</v>
      </c>
      <c r="AR646" s="202"/>
      <c r="AS646" s="202"/>
      <c r="AT646" s="203">
        <f t="shared" si="320"/>
        <v>0</v>
      </c>
      <c r="AU646" s="202"/>
      <c r="AV646" s="202"/>
      <c r="AW646" s="203">
        <f t="shared" si="321"/>
        <v>0</v>
      </c>
      <c r="AX646" s="202"/>
      <c r="AY646" s="202"/>
      <c r="AZ646" s="203">
        <f t="shared" si="322"/>
        <v>0</v>
      </c>
      <c r="BA646" s="202"/>
      <c r="BB646" s="202"/>
      <c r="BC646" s="203">
        <f t="shared" si="323"/>
        <v>0</v>
      </c>
      <c r="BD646" s="202"/>
      <c r="BE646" s="202"/>
      <c r="BF646" s="203">
        <f t="shared" si="324"/>
        <v>0</v>
      </c>
      <c r="BG646" s="202"/>
      <c r="BH646" s="202"/>
      <c r="BI646" s="203">
        <f t="shared" si="325"/>
        <v>0</v>
      </c>
      <c r="BJ646" s="202"/>
      <c r="BK646" s="202"/>
      <c r="BL646" s="203">
        <f t="shared" si="326"/>
        <v>0</v>
      </c>
      <c r="BM646" s="202"/>
      <c r="BN646" s="202"/>
      <c r="BO646" s="203">
        <f t="shared" si="327"/>
        <v>0</v>
      </c>
      <c r="BP646" s="202"/>
      <c r="BQ646" s="202"/>
      <c r="BR646" s="203">
        <f t="shared" si="328"/>
        <v>0</v>
      </c>
      <c r="BS646" s="202"/>
      <c r="BT646" s="202"/>
      <c r="BU646" s="203">
        <f t="shared" si="329"/>
        <v>0</v>
      </c>
      <c r="BV646" s="202"/>
      <c r="BW646" s="202"/>
      <c r="BX646" s="203">
        <f t="shared" si="330"/>
        <v>0</v>
      </c>
      <c r="BY646" s="202"/>
      <c r="BZ646" s="202"/>
      <c r="CA646" s="203">
        <f t="shared" si="331"/>
        <v>0</v>
      </c>
      <c r="CB646" s="202"/>
      <c r="CC646" s="202"/>
      <c r="CD646" s="203">
        <f t="shared" si="332"/>
        <v>0</v>
      </c>
      <c r="CE646" s="202"/>
      <c r="CF646" s="202"/>
      <c r="CG646" s="203">
        <f t="shared" si="333"/>
        <v>0</v>
      </c>
      <c r="CH646" s="202"/>
      <c r="CI646" s="202"/>
      <c r="CJ646" s="203">
        <f t="shared" si="334"/>
        <v>0</v>
      </c>
    </row>
    <row r="647" spans="2:88" x14ac:dyDescent="0.25">
      <c r="B647" s="180"/>
      <c r="C647" s="180"/>
      <c r="D647" s="181"/>
      <c r="E647" s="38">
        <f t="shared" si="307"/>
        <v>45016</v>
      </c>
      <c r="F647" s="186"/>
      <c r="G647" s="203"/>
      <c r="H647" s="202"/>
      <c r="I647" s="202"/>
      <c r="J647" s="203">
        <f t="shared" si="308"/>
        <v>0</v>
      </c>
      <c r="K647" s="202"/>
      <c r="L647" s="202"/>
      <c r="M647" s="203">
        <f t="shared" si="309"/>
        <v>0</v>
      </c>
      <c r="N647" s="202"/>
      <c r="O647" s="202"/>
      <c r="P647" s="203">
        <f t="shared" si="310"/>
        <v>0</v>
      </c>
      <c r="Q647" s="202"/>
      <c r="R647" s="202"/>
      <c r="S647" s="203">
        <f t="shared" si="311"/>
        <v>0</v>
      </c>
      <c r="T647" s="202"/>
      <c r="U647" s="202"/>
      <c r="V647" s="203">
        <f t="shared" si="312"/>
        <v>0</v>
      </c>
      <c r="W647" s="202"/>
      <c r="X647" s="202"/>
      <c r="Y647" s="203">
        <f t="shared" si="313"/>
        <v>0</v>
      </c>
      <c r="Z647" s="202"/>
      <c r="AA647" s="202"/>
      <c r="AB647" s="203">
        <f t="shared" si="314"/>
        <v>0</v>
      </c>
      <c r="AC647" s="202"/>
      <c r="AD647" s="202"/>
      <c r="AE647" s="203">
        <f t="shared" si="315"/>
        <v>0</v>
      </c>
      <c r="AF647" s="202"/>
      <c r="AG647" s="202"/>
      <c r="AH647" s="203">
        <f t="shared" si="316"/>
        <v>0</v>
      </c>
      <c r="AI647" s="202"/>
      <c r="AJ647" s="202"/>
      <c r="AK647" s="203">
        <f t="shared" si="317"/>
        <v>0</v>
      </c>
      <c r="AL647" s="202"/>
      <c r="AM647" s="202"/>
      <c r="AN647" s="203">
        <f t="shared" si="318"/>
        <v>0</v>
      </c>
      <c r="AO647" s="202"/>
      <c r="AP647" s="202"/>
      <c r="AQ647" s="203">
        <f t="shared" si="319"/>
        <v>0</v>
      </c>
      <c r="AR647" s="202"/>
      <c r="AS647" s="202"/>
      <c r="AT647" s="203">
        <f t="shared" si="320"/>
        <v>0</v>
      </c>
      <c r="AU647" s="202"/>
      <c r="AV647" s="202"/>
      <c r="AW647" s="203">
        <f t="shared" si="321"/>
        <v>0</v>
      </c>
      <c r="AX647" s="202"/>
      <c r="AY647" s="202"/>
      <c r="AZ647" s="203">
        <f t="shared" si="322"/>
        <v>0</v>
      </c>
      <c r="BA647" s="202"/>
      <c r="BB647" s="202"/>
      <c r="BC647" s="203">
        <f t="shared" si="323"/>
        <v>0</v>
      </c>
      <c r="BD647" s="202"/>
      <c r="BE647" s="202"/>
      <c r="BF647" s="203">
        <f t="shared" si="324"/>
        <v>0</v>
      </c>
      <c r="BG647" s="202"/>
      <c r="BH647" s="202"/>
      <c r="BI647" s="203">
        <f t="shared" si="325"/>
        <v>0</v>
      </c>
      <c r="BJ647" s="202"/>
      <c r="BK647" s="202"/>
      <c r="BL647" s="203">
        <f t="shared" si="326"/>
        <v>0</v>
      </c>
      <c r="BM647" s="202"/>
      <c r="BN647" s="202"/>
      <c r="BO647" s="203">
        <f t="shared" si="327"/>
        <v>0</v>
      </c>
      <c r="BP647" s="202"/>
      <c r="BQ647" s="202"/>
      <c r="BR647" s="203">
        <f t="shared" si="328"/>
        <v>0</v>
      </c>
      <c r="BS647" s="202"/>
      <c r="BT647" s="202"/>
      <c r="BU647" s="203">
        <f t="shared" si="329"/>
        <v>0</v>
      </c>
      <c r="BV647" s="202"/>
      <c r="BW647" s="202"/>
      <c r="BX647" s="203">
        <f t="shared" si="330"/>
        <v>0</v>
      </c>
      <c r="BY647" s="202"/>
      <c r="BZ647" s="202"/>
      <c r="CA647" s="203">
        <f t="shared" si="331"/>
        <v>0</v>
      </c>
      <c r="CB647" s="202"/>
      <c r="CC647" s="202"/>
      <c r="CD647" s="203">
        <f t="shared" si="332"/>
        <v>0</v>
      </c>
      <c r="CE647" s="202"/>
      <c r="CF647" s="202"/>
      <c r="CG647" s="203">
        <f t="shared" si="333"/>
        <v>0</v>
      </c>
      <c r="CH647" s="202"/>
      <c r="CI647" s="202"/>
      <c r="CJ647" s="203">
        <f t="shared" si="334"/>
        <v>0</v>
      </c>
    </row>
    <row r="648" spans="2:88" x14ac:dyDescent="0.25">
      <c r="B648" s="180"/>
      <c r="C648" s="180"/>
      <c r="D648" s="181"/>
      <c r="E648" s="38">
        <f t="shared" si="307"/>
        <v>45016</v>
      </c>
      <c r="F648" s="186"/>
      <c r="G648" s="203"/>
      <c r="H648" s="202"/>
      <c r="I648" s="202"/>
      <c r="J648" s="203">
        <f t="shared" si="308"/>
        <v>0</v>
      </c>
      <c r="K648" s="202"/>
      <c r="L648" s="202"/>
      <c r="M648" s="203">
        <f t="shared" si="309"/>
        <v>0</v>
      </c>
      <c r="N648" s="202"/>
      <c r="O648" s="202"/>
      <c r="P648" s="203">
        <f t="shared" si="310"/>
        <v>0</v>
      </c>
      <c r="Q648" s="202"/>
      <c r="R648" s="202"/>
      <c r="S648" s="203">
        <f t="shared" si="311"/>
        <v>0</v>
      </c>
      <c r="T648" s="202"/>
      <c r="U648" s="202"/>
      <c r="V648" s="203">
        <f t="shared" si="312"/>
        <v>0</v>
      </c>
      <c r="W648" s="202"/>
      <c r="X648" s="202"/>
      <c r="Y648" s="203">
        <f t="shared" si="313"/>
        <v>0</v>
      </c>
      <c r="Z648" s="202"/>
      <c r="AA648" s="202"/>
      <c r="AB648" s="203">
        <f t="shared" si="314"/>
        <v>0</v>
      </c>
      <c r="AC648" s="202"/>
      <c r="AD648" s="202"/>
      <c r="AE648" s="203">
        <f t="shared" si="315"/>
        <v>0</v>
      </c>
      <c r="AF648" s="202"/>
      <c r="AG648" s="202"/>
      <c r="AH648" s="203">
        <f t="shared" si="316"/>
        <v>0</v>
      </c>
      <c r="AI648" s="202"/>
      <c r="AJ648" s="202"/>
      <c r="AK648" s="203">
        <f t="shared" si="317"/>
        <v>0</v>
      </c>
      <c r="AL648" s="202"/>
      <c r="AM648" s="202"/>
      <c r="AN648" s="203">
        <f t="shared" si="318"/>
        <v>0</v>
      </c>
      <c r="AO648" s="202"/>
      <c r="AP648" s="202"/>
      <c r="AQ648" s="203">
        <f t="shared" si="319"/>
        <v>0</v>
      </c>
      <c r="AR648" s="202"/>
      <c r="AS648" s="202"/>
      <c r="AT648" s="203">
        <f t="shared" si="320"/>
        <v>0</v>
      </c>
      <c r="AU648" s="202"/>
      <c r="AV648" s="202"/>
      <c r="AW648" s="203">
        <f t="shared" si="321"/>
        <v>0</v>
      </c>
      <c r="AX648" s="202"/>
      <c r="AY648" s="202"/>
      <c r="AZ648" s="203">
        <f t="shared" si="322"/>
        <v>0</v>
      </c>
      <c r="BA648" s="202"/>
      <c r="BB648" s="202"/>
      <c r="BC648" s="203">
        <f t="shared" si="323"/>
        <v>0</v>
      </c>
      <c r="BD648" s="202"/>
      <c r="BE648" s="202"/>
      <c r="BF648" s="203">
        <f t="shared" si="324"/>
        <v>0</v>
      </c>
      <c r="BG648" s="202"/>
      <c r="BH648" s="202"/>
      <c r="BI648" s="203">
        <f t="shared" si="325"/>
        <v>0</v>
      </c>
      <c r="BJ648" s="202"/>
      <c r="BK648" s="202"/>
      <c r="BL648" s="203">
        <f t="shared" si="326"/>
        <v>0</v>
      </c>
      <c r="BM648" s="202"/>
      <c r="BN648" s="202"/>
      <c r="BO648" s="203">
        <f t="shared" si="327"/>
        <v>0</v>
      </c>
      <c r="BP648" s="202"/>
      <c r="BQ648" s="202"/>
      <c r="BR648" s="203">
        <f t="shared" si="328"/>
        <v>0</v>
      </c>
      <c r="BS648" s="202"/>
      <c r="BT648" s="202"/>
      <c r="BU648" s="203">
        <f t="shared" si="329"/>
        <v>0</v>
      </c>
      <c r="BV648" s="202"/>
      <c r="BW648" s="202"/>
      <c r="BX648" s="203">
        <f t="shared" si="330"/>
        <v>0</v>
      </c>
      <c r="BY648" s="202"/>
      <c r="BZ648" s="202"/>
      <c r="CA648" s="203">
        <f t="shared" si="331"/>
        <v>0</v>
      </c>
      <c r="CB648" s="202"/>
      <c r="CC648" s="202"/>
      <c r="CD648" s="203">
        <f t="shared" si="332"/>
        <v>0</v>
      </c>
      <c r="CE648" s="202"/>
      <c r="CF648" s="202"/>
      <c r="CG648" s="203">
        <f t="shared" si="333"/>
        <v>0</v>
      </c>
      <c r="CH648" s="202"/>
      <c r="CI648" s="202"/>
      <c r="CJ648" s="203">
        <f t="shared" si="334"/>
        <v>0</v>
      </c>
    </row>
    <row r="649" spans="2:88" x14ac:dyDescent="0.25">
      <c r="B649" s="180"/>
      <c r="C649" s="180"/>
      <c r="D649" s="181"/>
      <c r="E649" s="38">
        <f t="shared" si="307"/>
        <v>45016</v>
      </c>
      <c r="F649" s="186"/>
      <c r="G649" s="203"/>
      <c r="H649" s="202"/>
      <c r="I649" s="202"/>
      <c r="J649" s="203">
        <f t="shared" si="308"/>
        <v>0</v>
      </c>
      <c r="K649" s="202"/>
      <c r="L649" s="202"/>
      <c r="M649" s="203">
        <f t="shared" si="309"/>
        <v>0</v>
      </c>
      <c r="N649" s="202"/>
      <c r="O649" s="202"/>
      <c r="P649" s="203">
        <f t="shared" si="310"/>
        <v>0</v>
      </c>
      <c r="Q649" s="202"/>
      <c r="R649" s="202"/>
      <c r="S649" s="203">
        <f t="shared" si="311"/>
        <v>0</v>
      </c>
      <c r="T649" s="202"/>
      <c r="U649" s="202"/>
      <c r="V649" s="203">
        <f t="shared" si="312"/>
        <v>0</v>
      </c>
      <c r="W649" s="202"/>
      <c r="X649" s="202"/>
      <c r="Y649" s="203">
        <f t="shared" si="313"/>
        <v>0</v>
      </c>
      <c r="Z649" s="202"/>
      <c r="AA649" s="202"/>
      <c r="AB649" s="203">
        <f t="shared" si="314"/>
        <v>0</v>
      </c>
      <c r="AC649" s="202"/>
      <c r="AD649" s="202"/>
      <c r="AE649" s="203">
        <f t="shared" si="315"/>
        <v>0</v>
      </c>
      <c r="AF649" s="202"/>
      <c r="AG649" s="202"/>
      <c r="AH649" s="203">
        <f t="shared" si="316"/>
        <v>0</v>
      </c>
      <c r="AI649" s="202"/>
      <c r="AJ649" s="202"/>
      <c r="AK649" s="203">
        <f t="shared" si="317"/>
        <v>0</v>
      </c>
      <c r="AL649" s="202"/>
      <c r="AM649" s="202"/>
      <c r="AN649" s="203">
        <f t="shared" si="318"/>
        <v>0</v>
      </c>
      <c r="AO649" s="202"/>
      <c r="AP649" s="202"/>
      <c r="AQ649" s="203">
        <f t="shared" si="319"/>
        <v>0</v>
      </c>
      <c r="AR649" s="202"/>
      <c r="AS649" s="202"/>
      <c r="AT649" s="203">
        <f t="shared" si="320"/>
        <v>0</v>
      </c>
      <c r="AU649" s="202"/>
      <c r="AV649" s="202"/>
      <c r="AW649" s="203">
        <f t="shared" si="321"/>
        <v>0</v>
      </c>
      <c r="AX649" s="202"/>
      <c r="AY649" s="202"/>
      <c r="AZ649" s="203">
        <f t="shared" si="322"/>
        <v>0</v>
      </c>
      <c r="BA649" s="202"/>
      <c r="BB649" s="202"/>
      <c r="BC649" s="203">
        <f t="shared" si="323"/>
        <v>0</v>
      </c>
      <c r="BD649" s="202"/>
      <c r="BE649" s="202"/>
      <c r="BF649" s="203">
        <f t="shared" si="324"/>
        <v>0</v>
      </c>
      <c r="BG649" s="202"/>
      <c r="BH649" s="202"/>
      <c r="BI649" s="203">
        <f t="shared" si="325"/>
        <v>0</v>
      </c>
      <c r="BJ649" s="202"/>
      <c r="BK649" s="202"/>
      <c r="BL649" s="203">
        <f t="shared" si="326"/>
        <v>0</v>
      </c>
      <c r="BM649" s="202"/>
      <c r="BN649" s="202"/>
      <c r="BO649" s="203">
        <f t="shared" si="327"/>
        <v>0</v>
      </c>
      <c r="BP649" s="202"/>
      <c r="BQ649" s="202"/>
      <c r="BR649" s="203">
        <f t="shared" si="328"/>
        <v>0</v>
      </c>
      <c r="BS649" s="202"/>
      <c r="BT649" s="202"/>
      <c r="BU649" s="203">
        <f t="shared" si="329"/>
        <v>0</v>
      </c>
      <c r="BV649" s="202"/>
      <c r="BW649" s="202"/>
      <c r="BX649" s="203">
        <f t="shared" si="330"/>
        <v>0</v>
      </c>
      <c r="BY649" s="202"/>
      <c r="BZ649" s="202"/>
      <c r="CA649" s="203">
        <f t="shared" si="331"/>
        <v>0</v>
      </c>
      <c r="CB649" s="202"/>
      <c r="CC649" s="202"/>
      <c r="CD649" s="203">
        <f t="shared" si="332"/>
        <v>0</v>
      </c>
      <c r="CE649" s="202"/>
      <c r="CF649" s="202"/>
      <c r="CG649" s="203">
        <f t="shared" si="333"/>
        <v>0</v>
      </c>
      <c r="CH649" s="202"/>
      <c r="CI649" s="202"/>
      <c r="CJ649" s="203">
        <f t="shared" si="334"/>
        <v>0</v>
      </c>
    </row>
    <row r="650" spans="2:88" x14ac:dyDescent="0.25">
      <c r="B650" s="180"/>
      <c r="C650" s="180"/>
      <c r="D650" s="181"/>
      <c r="E650" s="38">
        <f t="shared" si="307"/>
        <v>45016</v>
      </c>
      <c r="F650" s="186"/>
      <c r="G650" s="203"/>
      <c r="H650" s="202"/>
      <c r="I650" s="202"/>
      <c r="J650" s="203">
        <f t="shared" si="308"/>
        <v>0</v>
      </c>
      <c r="K650" s="202"/>
      <c r="L650" s="202"/>
      <c r="M650" s="203">
        <f t="shared" si="309"/>
        <v>0</v>
      </c>
      <c r="N650" s="202"/>
      <c r="O650" s="202"/>
      <c r="P650" s="203">
        <f t="shared" si="310"/>
        <v>0</v>
      </c>
      <c r="Q650" s="202"/>
      <c r="R650" s="202"/>
      <c r="S650" s="203">
        <f t="shared" si="311"/>
        <v>0</v>
      </c>
      <c r="T650" s="202"/>
      <c r="U650" s="202"/>
      <c r="V650" s="203">
        <f t="shared" si="312"/>
        <v>0</v>
      </c>
      <c r="W650" s="202"/>
      <c r="X650" s="202"/>
      <c r="Y650" s="203">
        <f t="shared" si="313"/>
        <v>0</v>
      </c>
      <c r="Z650" s="202"/>
      <c r="AA650" s="202"/>
      <c r="AB650" s="203">
        <f t="shared" si="314"/>
        <v>0</v>
      </c>
      <c r="AC650" s="202"/>
      <c r="AD650" s="202"/>
      <c r="AE650" s="203">
        <f t="shared" si="315"/>
        <v>0</v>
      </c>
      <c r="AF650" s="202"/>
      <c r="AG650" s="202"/>
      <c r="AH650" s="203">
        <f t="shared" si="316"/>
        <v>0</v>
      </c>
      <c r="AI650" s="202"/>
      <c r="AJ650" s="202"/>
      <c r="AK650" s="203">
        <f t="shared" si="317"/>
        <v>0</v>
      </c>
      <c r="AL650" s="202"/>
      <c r="AM650" s="202"/>
      <c r="AN650" s="203">
        <f t="shared" si="318"/>
        <v>0</v>
      </c>
      <c r="AO650" s="202"/>
      <c r="AP650" s="202"/>
      <c r="AQ650" s="203">
        <f t="shared" si="319"/>
        <v>0</v>
      </c>
      <c r="AR650" s="202"/>
      <c r="AS650" s="202"/>
      <c r="AT650" s="203">
        <f t="shared" si="320"/>
        <v>0</v>
      </c>
      <c r="AU650" s="202"/>
      <c r="AV650" s="202"/>
      <c r="AW650" s="203">
        <f t="shared" si="321"/>
        <v>0</v>
      </c>
      <c r="AX650" s="202"/>
      <c r="AY650" s="202"/>
      <c r="AZ650" s="203">
        <f t="shared" si="322"/>
        <v>0</v>
      </c>
      <c r="BA650" s="202"/>
      <c r="BB650" s="202"/>
      <c r="BC650" s="203">
        <f t="shared" si="323"/>
        <v>0</v>
      </c>
      <c r="BD650" s="202"/>
      <c r="BE650" s="202"/>
      <c r="BF650" s="203">
        <f t="shared" si="324"/>
        <v>0</v>
      </c>
      <c r="BG650" s="202"/>
      <c r="BH650" s="202"/>
      <c r="BI650" s="203">
        <f t="shared" si="325"/>
        <v>0</v>
      </c>
      <c r="BJ650" s="202"/>
      <c r="BK650" s="202"/>
      <c r="BL650" s="203">
        <f t="shared" si="326"/>
        <v>0</v>
      </c>
      <c r="BM650" s="202"/>
      <c r="BN650" s="202"/>
      <c r="BO650" s="203">
        <f t="shared" si="327"/>
        <v>0</v>
      </c>
      <c r="BP650" s="202"/>
      <c r="BQ650" s="202"/>
      <c r="BR650" s="203">
        <f t="shared" si="328"/>
        <v>0</v>
      </c>
      <c r="BS650" s="202"/>
      <c r="BT650" s="202"/>
      <c r="BU650" s="203">
        <f t="shared" si="329"/>
        <v>0</v>
      </c>
      <c r="BV650" s="202"/>
      <c r="BW650" s="202"/>
      <c r="BX650" s="203">
        <f t="shared" si="330"/>
        <v>0</v>
      </c>
      <c r="BY650" s="202"/>
      <c r="BZ650" s="202"/>
      <c r="CA650" s="203">
        <f t="shared" si="331"/>
        <v>0</v>
      </c>
      <c r="CB650" s="202"/>
      <c r="CC650" s="202"/>
      <c r="CD650" s="203">
        <f t="shared" si="332"/>
        <v>0</v>
      </c>
      <c r="CE650" s="202"/>
      <c r="CF650" s="202"/>
      <c r="CG650" s="203">
        <f t="shared" si="333"/>
        <v>0</v>
      </c>
      <c r="CH650" s="202"/>
      <c r="CI650" s="202"/>
      <c r="CJ650" s="203">
        <f t="shared" si="334"/>
        <v>0</v>
      </c>
    </row>
    <row r="651" spans="2:88" x14ac:dyDescent="0.25">
      <c r="B651" s="180"/>
      <c r="C651" s="180"/>
      <c r="D651" s="181"/>
      <c r="E651" s="38">
        <f t="shared" si="307"/>
        <v>45016</v>
      </c>
      <c r="F651" s="186"/>
      <c r="G651" s="203"/>
      <c r="H651" s="202"/>
      <c r="I651" s="202"/>
      <c r="J651" s="203">
        <f t="shared" si="308"/>
        <v>0</v>
      </c>
      <c r="K651" s="202"/>
      <c r="L651" s="202"/>
      <c r="M651" s="203">
        <f t="shared" si="309"/>
        <v>0</v>
      </c>
      <c r="N651" s="202"/>
      <c r="O651" s="202"/>
      <c r="P651" s="203">
        <f t="shared" si="310"/>
        <v>0</v>
      </c>
      <c r="Q651" s="202"/>
      <c r="R651" s="202"/>
      <c r="S651" s="203">
        <f t="shared" si="311"/>
        <v>0</v>
      </c>
      <c r="T651" s="202"/>
      <c r="U651" s="202"/>
      <c r="V651" s="203">
        <f t="shared" si="312"/>
        <v>0</v>
      </c>
      <c r="W651" s="202"/>
      <c r="X651" s="202"/>
      <c r="Y651" s="203">
        <f t="shared" si="313"/>
        <v>0</v>
      </c>
      <c r="Z651" s="202"/>
      <c r="AA651" s="202"/>
      <c r="AB651" s="203">
        <f t="shared" si="314"/>
        <v>0</v>
      </c>
      <c r="AC651" s="202"/>
      <c r="AD651" s="202"/>
      <c r="AE651" s="203">
        <f t="shared" si="315"/>
        <v>0</v>
      </c>
      <c r="AF651" s="202"/>
      <c r="AG651" s="202"/>
      <c r="AH651" s="203">
        <f t="shared" si="316"/>
        <v>0</v>
      </c>
      <c r="AI651" s="202"/>
      <c r="AJ651" s="202"/>
      <c r="AK651" s="203">
        <f t="shared" si="317"/>
        <v>0</v>
      </c>
      <c r="AL651" s="202"/>
      <c r="AM651" s="202"/>
      <c r="AN651" s="203">
        <f t="shared" si="318"/>
        <v>0</v>
      </c>
      <c r="AO651" s="202"/>
      <c r="AP651" s="202"/>
      <c r="AQ651" s="203">
        <f t="shared" si="319"/>
        <v>0</v>
      </c>
      <c r="AR651" s="202"/>
      <c r="AS651" s="202"/>
      <c r="AT651" s="203">
        <f t="shared" si="320"/>
        <v>0</v>
      </c>
      <c r="AU651" s="202"/>
      <c r="AV651" s="202"/>
      <c r="AW651" s="203">
        <f t="shared" si="321"/>
        <v>0</v>
      </c>
      <c r="AX651" s="202"/>
      <c r="AY651" s="202"/>
      <c r="AZ651" s="203">
        <f t="shared" si="322"/>
        <v>0</v>
      </c>
      <c r="BA651" s="202"/>
      <c r="BB651" s="202"/>
      <c r="BC651" s="203">
        <f t="shared" si="323"/>
        <v>0</v>
      </c>
      <c r="BD651" s="202"/>
      <c r="BE651" s="202"/>
      <c r="BF651" s="203">
        <f t="shared" si="324"/>
        <v>0</v>
      </c>
      <c r="BG651" s="202"/>
      <c r="BH651" s="202"/>
      <c r="BI651" s="203">
        <f t="shared" si="325"/>
        <v>0</v>
      </c>
      <c r="BJ651" s="202"/>
      <c r="BK651" s="202"/>
      <c r="BL651" s="203">
        <f t="shared" si="326"/>
        <v>0</v>
      </c>
      <c r="BM651" s="202"/>
      <c r="BN651" s="202"/>
      <c r="BO651" s="203">
        <f t="shared" si="327"/>
        <v>0</v>
      </c>
      <c r="BP651" s="202"/>
      <c r="BQ651" s="202"/>
      <c r="BR651" s="203">
        <f t="shared" si="328"/>
        <v>0</v>
      </c>
      <c r="BS651" s="202"/>
      <c r="BT651" s="202"/>
      <c r="BU651" s="203">
        <f t="shared" si="329"/>
        <v>0</v>
      </c>
      <c r="BV651" s="202"/>
      <c r="BW651" s="202"/>
      <c r="BX651" s="203">
        <f t="shared" si="330"/>
        <v>0</v>
      </c>
      <c r="BY651" s="202"/>
      <c r="BZ651" s="202"/>
      <c r="CA651" s="203">
        <f t="shared" si="331"/>
        <v>0</v>
      </c>
      <c r="CB651" s="202"/>
      <c r="CC651" s="202"/>
      <c r="CD651" s="203">
        <f t="shared" si="332"/>
        <v>0</v>
      </c>
      <c r="CE651" s="202"/>
      <c r="CF651" s="202"/>
      <c r="CG651" s="203">
        <f t="shared" si="333"/>
        <v>0</v>
      </c>
      <c r="CH651" s="202"/>
      <c r="CI651" s="202"/>
      <c r="CJ651" s="203">
        <f t="shared" si="334"/>
        <v>0</v>
      </c>
    </row>
    <row r="652" spans="2:88" x14ac:dyDescent="0.25">
      <c r="B652" s="180"/>
      <c r="C652" s="180"/>
      <c r="D652" s="181"/>
      <c r="E652" s="38">
        <f t="shared" si="307"/>
        <v>45016</v>
      </c>
      <c r="F652" s="186"/>
      <c r="G652" s="203"/>
      <c r="H652" s="202"/>
      <c r="I652" s="202"/>
      <c r="J652" s="203">
        <f t="shared" si="308"/>
        <v>0</v>
      </c>
      <c r="K652" s="202"/>
      <c r="L652" s="202"/>
      <c r="M652" s="203">
        <f t="shared" si="309"/>
        <v>0</v>
      </c>
      <c r="N652" s="202"/>
      <c r="O652" s="202"/>
      <c r="P652" s="203">
        <f t="shared" si="310"/>
        <v>0</v>
      </c>
      <c r="Q652" s="202"/>
      <c r="R652" s="202"/>
      <c r="S652" s="203">
        <f t="shared" si="311"/>
        <v>0</v>
      </c>
      <c r="T652" s="202"/>
      <c r="U652" s="202"/>
      <c r="V652" s="203">
        <f t="shared" si="312"/>
        <v>0</v>
      </c>
      <c r="W652" s="202"/>
      <c r="X652" s="202"/>
      <c r="Y652" s="203">
        <f t="shared" si="313"/>
        <v>0</v>
      </c>
      <c r="Z652" s="202"/>
      <c r="AA652" s="202"/>
      <c r="AB652" s="203">
        <f t="shared" si="314"/>
        <v>0</v>
      </c>
      <c r="AC652" s="202"/>
      <c r="AD652" s="202"/>
      <c r="AE652" s="203">
        <f t="shared" si="315"/>
        <v>0</v>
      </c>
      <c r="AF652" s="202"/>
      <c r="AG652" s="202"/>
      <c r="AH652" s="203">
        <f t="shared" si="316"/>
        <v>0</v>
      </c>
      <c r="AI652" s="202"/>
      <c r="AJ652" s="202"/>
      <c r="AK652" s="203">
        <f t="shared" si="317"/>
        <v>0</v>
      </c>
      <c r="AL652" s="202"/>
      <c r="AM652" s="202"/>
      <c r="AN652" s="203">
        <f t="shared" si="318"/>
        <v>0</v>
      </c>
      <c r="AO652" s="202"/>
      <c r="AP652" s="202"/>
      <c r="AQ652" s="203">
        <f t="shared" si="319"/>
        <v>0</v>
      </c>
      <c r="AR652" s="202"/>
      <c r="AS652" s="202"/>
      <c r="AT652" s="203">
        <f t="shared" si="320"/>
        <v>0</v>
      </c>
      <c r="AU652" s="202"/>
      <c r="AV652" s="202"/>
      <c r="AW652" s="203">
        <f t="shared" si="321"/>
        <v>0</v>
      </c>
      <c r="AX652" s="202"/>
      <c r="AY652" s="202"/>
      <c r="AZ652" s="203">
        <f t="shared" si="322"/>
        <v>0</v>
      </c>
      <c r="BA652" s="202"/>
      <c r="BB652" s="202"/>
      <c r="BC652" s="203">
        <f t="shared" si="323"/>
        <v>0</v>
      </c>
      <c r="BD652" s="202"/>
      <c r="BE652" s="202"/>
      <c r="BF652" s="203">
        <f t="shared" si="324"/>
        <v>0</v>
      </c>
      <c r="BG652" s="202"/>
      <c r="BH652" s="202"/>
      <c r="BI652" s="203">
        <f t="shared" si="325"/>
        <v>0</v>
      </c>
      <c r="BJ652" s="202"/>
      <c r="BK652" s="202"/>
      <c r="BL652" s="203">
        <f t="shared" si="326"/>
        <v>0</v>
      </c>
      <c r="BM652" s="202"/>
      <c r="BN652" s="202"/>
      <c r="BO652" s="203">
        <f t="shared" si="327"/>
        <v>0</v>
      </c>
      <c r="BP652" s="202"/>
      <c r="BQ652" s="202"/>
      <c r="BR652" s="203">
        <f t="shared" si="328"/>
        <v>0</v>
      </c>
      <c r="BS652" s="202"/>
      <c r="BT652" s="202"/>
      <c r="BU652" s="203">
        <f t="shared" si="329"/>
        <v>0</v>
      </c>
      <c r="BV652" s="202"/>
      <c r="BW652" s="202"/>
      <c r="BX652" s="203">
        <f t="shared" si="330"/>
        <v>0</v>
      </c>
      <c r="BY652" s="202"/>
      <c r="BZ652" s="202"/>
      <c r="CA652" s="203">
        <f t="shared" si="331"/>
        <v>0</v>
      </c>
      <c r="CB652" s="202"/>
      <c r="CC652" s="202"/>
      <c r="CD652" s="203">
        <f t="shared" si="332"/>
        <v>0</v>
      </c>
      <c r="CE652" s="202"/>
      <c r="CF652" s="202"/>
      <c r="CG652" s="203">
        <f t="shared" si="333"/>
        <v>0</v>
      </c>
      <c r="CH652" s="202"/>
      <c r="CI652" s="202"/>
      <c r="CJ652" s="203">
        <f t="shared" si="334"/>
        <v>0</v>
      </c>
    </row>
    <row r="653" spans="2:88" x14ac:dyDescent="0.25">
      <c r="B653" s="180"/>
      <c r="C653" s="180"/>
      <c r="D653" s="181"/>
      <c r="E653" s="38">
        <f t="shared" si="307"/>
        <v>45016</v>
      </c>
      <c r="F653" s="186"/>
      <c r="G653" s="203"/>
      <c r="H653" s="202"/>
      <c r="I653" s="202"/>
      <c r="J653" s="203">
        <f t="shared" si="308"/>
        <v>0</v>
      </c>
      <c r="K653" s="202"/>
      <c r="L653" s="202"/>
      <c r="M653" s="203">
        <f t="shared" si="309"/>
        <v>0</v>
      </c>
      <c r="N653" s="202"/>
      <c r="O653" s="202"/>
      <c r="P653" s="203">
        <f t="shared" si="310"/>
        <v>0</v>
      </c>
      <c r="Q653" s="202"/>
      <c r="R653" s="202"/>
      <c r="S653" s="203">
        <f t="shared" si="311"/>
        <v>0</v>
      </c>
      <c r="T653" s="202"/>
      <c r="U653" s="202"/>
      <c r="V653" s="203">
        <f t="shared" si="312"/>
        <v>0</v>
      </c>
      <c r="W653" s="202"/>
      <c r="X653" s="202"/>
      <c r="Y653" s="203">
        <f t="shared" si="313"/>
        <v>0</v>
      </c>
      <c r="Z653" s="202"/>
      <c r="AA653" s="202"/>
      <c r="AB653" s="203">
        <f t="shared" si="314"/>
        <v>0</v>
      </c>
      <c r="AC653" s="202"/>
      <c r="AD653" s="202"/>
      <c r="AE653" s="203">
        <f t="shared" si="315"/>
        <v>0</v>
      </c>
      <c r="AF653" s="202"/>
      <c r="AG653" s="202"/>
      <c r="AH653" s="203">
        <f t="shared" si="316"/>
        <v>0</v>
      </c>
      <c r="AI653" s="202"/>
      <c r="AJ653" s="202"/>
      <c r="AK653" s="203">
        <f t="shared" si="317"/>
        <v>0</v>
      </c>
      <c r="AL653" s="202"/>
      <c r="AM653" s="202"/>
      <c r="AN653" s="203">
        <f t="shared" si="318"/>
        <v>0</v>
      </c>
      <c r="AO653" s="202"/>
      <c r="AP653" s="202"/>
      <c r="AQ653" s="203">
        <f t="shared" si="319"/>
        <v>0</v>
      </c>
      <c r="AR653" s="202"/>
      <c r="AS653" s="202"/>
      <c r="AT653" s="203">
        <f t="shared" si="320"/>
        <v>0</v>
      </c>
      <c r="AU653" s="202"/>
      <c r="AV653" s="202"/>
      <c r="AW653" s="203">
        <f t="shared" si="321"/>
        <v>0</v>
      </c>
      <c r="AX653" s="202"/>
      <c r="AY653" s="202"/>
      <c r="AZ653" s="203">
        <f t="shared" si="322"/>
        <v>0</v>
      </c>
      <c r="BA653" s="202"/>
      <c r="BB653" s="202"/>
      <c r="BC653" s="203">
        <f t="shared" si="323"/>
        <v>0</v>
      </c>
      <c r="BD653" s="202"/>
      <c r="BE653" s="202"/>
      <c r="BF653" s="203">
        <f t="shared" si="324"/>
        <v>0</v>
      </c>
      <c r="BG653" s="202"/>
      <c r="BH653" s="202"/>
      <c r="BI653" s="203">
        <f t="shared" si="325"/>
        <v>0</v>
      </c>
      <c r="BJ653" s="202"/>
      <c r="BK653" s="202"/>
      <c r="BL653" s="203">
        <f t="shared" si="326"/>
        <v>0</v>
      </c>
      <c r="BM653" s="202"/>
      <c r="BN653" s="202"/>
      <c r="BO653" s="203">
        <f t="shared" si="327"/>
        <v>0</v>
      </c>
      <c r="BP653" s="202"/>
      <c r="BQ653" s="202"/>
      <c r="BR653" s="203">
        <f t="shared" si="328"/>
        <v>0</v>
      </c>
      <c r="BS653" s="202"/>
      <c r="BT653" s="202"/>
      <c r="BU653" s="203">
        <f t="shared" si="329"/>
        <v>0</v>
      </c>
      <c r="BV653" s="202"/>
      <c r="BW653" s="202"/>
      <c r="BX653" s="203">
        <f t="shared" si="330"/>
        <v>0</v>
      </c>
      <c r="BY653" s="202"/>
      <c r="BZ653" s="202"/>
      <c r="CA653" s="203">
        <f t="shared" si="331"/>
        <v>0</v>
      </c>
      <c r="CB653" s="202"/>
      <c r="CC653" s="202"/>
      <c r="CD653" s="203">
        <f t="shared" si="332"/>
        <v>0</v>
      </c>
      <c r="CE653" s="202"/>
      <c r="CF653" s="202"/>
      <c r="CG653" s="203">
        <f t="shared" si="333"/>
        <v>0</v>
      </c>
      <c r="CH653" s="202"/>
      <c r="CI653" s="202"/>
      <c r="CJ653" s="203">
        <f t="shared" si="334"/>
        <v>0</v>
      </c>
    </row>
    <row r="654" spans="2:88" x14ac:dyDescent="0.25">
      <c r="B654" s="180"/>
      <c r="C654" s="180"/>
      <c r="D654" s="181"/>
      <c r="E654" s="38">
        <f t="shared" si="307"/>
        <v>45016</v>
      </c>
      <c r="F654" s="186"/>
      <c r="G654" s="203"/>
      <c r="H654" s="202"/>
      <c r="I654" s="202"/>
      <c r="J654" s="203">
        <f t="shared" si="308"/>
        <v>0</v>
      </c>
      <c r="K654" s="202"/>
      <c r="L654" s="202"/>
      <c r="M654" s="203">
        <f t="shared" si="309"/>
        <v>0</v>
      </c>
      <c r="N654" s="202"/>
      <c r="O654" s="202"/>
      <c r="P654" s="203">
        <f t="shared" si="310"/>
        <v>0</v>
      </c>
      <c r="Q654" s="202"/>
      <c r="R654" s="202"/>
      <c r="S654" s="203">
        <f t="shared" si="311"/>
        <v>0</v>
      </c>
      <c r="T654" s="202"/>
      <c r="U654" s="202"/>
      <c r="V654" s="203">
        <f t="shared" si="312"/>
        <v>0</v>
      </c>
      <c r="W654" s="202"/>
      <c r="X654" s="202"/>
      <c r="Y654" s="203">
        <f t="shared" si="313"/>
        <v>0</v>
      </c>
      <c r="Z654" s="202"/>
      <c r="AA654" s="202"/>
      <c r="AB654" s="203">
        <f t="shared" si="314"/>
        <v>0</v>
      </c>
      <c r="AC654" s="202"/>
      <c r="AD654" s="202"/>
      <c r="AE654" s="203">
        <f t="shared" si="315"/>
        <v>0</v>
      </c>
      <c r="AF654" s="202"/>
      <c r="AG654" s="202"/>
      <c r="AH654" s="203">
        <f t="shared" si="316"/>
        <v>0</v>
      </c>
      <c r="AI654" s="202"/>
      <c r="AJ654" s="202"/>
      <c r="AK654" s="203">
        <f t="shared" si="317"/>
        <v>0</v>
      </c>
      <c r="AL654" s="202"/>
      <c r="AM654" s="202"/>
      <c r="AN654" s="203">
        <f t="shared" si="318"/>
        <v>0</v>
      </c>
      <c r="AO654" s="202"/>
      <c r="AP654" s="202"/>
      <c r="AQ654" s="203">
        <f t="shared" si="319"/>
        <v>0</v>
      </c>
      <c r="AR654" s="202"/>
      <c r="AS654" s="202"/>
      <c r="AT654" s="203">
        <f t="shared" si="320"/>
        <v>0</v>
      </c>
      <c r="AU654" s="202"/>
      <c r="AV654" s="202"/>
      <c r="AW654" s="203">
        <f t="shared" si="321"/>
        <v>0</v>
      </c>
      <c r="AX654" s="202"/>
      <c r="AY654" s="202"/>
      <c r="AZ654" s="203">
        <f t="shared" si="322"/>
        <v>0</v>
      </c>
      <c r="BA654" s="202"/>
      <c r="BB654" s="202"/>
      <c r="BC654" s="203">
        <f t="shared" si="323"/>
        <v>0</v>
      </c>
      <c r="BD654" s="202"/>
      <c r="BE654" s="202"/>
      <c r="BF654" s="203">
        <f t="shared" si="324"/>
        <v>0</v>
      </c>
      <c r="BG654" s="202"/>
      <c r="BH654" s="202"/>
      <c r="BI654" s="203">
        <f t="shared" si="325"/>
        <v>0</v>
      </c>
      <c r="BJ654" s="202"/>
      <c r="BK654" s="202"/>
      <c r="BL654" s="203">
        <f t="shared" si="326"/>
        <v>0</v>
      </c>
      <c r="BM654" s="202"/>
      <c r="BN654" s="202"/>
      <c r="BO654" s="203">
        <f t="shared" si="327"/>
        <v>0</v>
      </c>
      <c r="BP654" s="202"/>
      <c r="BQ654" s="202"/>
      <c r="BR654" s="203">
        <f t="shared" si="328"/>
        <v>0</v>
      </c>
      <c r="BS654" s="202"/>
      <c r="BT654" s="202"/>
      <c r="BU654" s="203">
        <f t="shared" si="329"/>
        <v>0</v>
      </c>
      <c r="BV654" s="202"/>
      <c r="BW654" s="202"/>
      <c r="BX654" s="203">
        <f t="shared" si="330"/>
        <v>0</v>
      </c>
      <c r="BY654" s="202"/>
      <c r="BZ654" s="202"/>
      <c r="CA654" s="203">
        <f t="shared" si="331"/>
        <v>0</v>
      </c>
      <c r="CB654" s="202"/>
      <c r="CC654" s="202"/>
      <c r="CD654" s="203">
        <f t="shared" si="332"/>
        <v>0</v>
      </c>
      <c r="CE654" s="202"/>
      <c r="CF654" s="202"/>
      <c r="CG654" s="203">
        <f t="shared" si="333"/>
        <v>0</v>
      </c>
      <c r="CH654" s="202"/>
      <c r="CI654" s="202"/>
      <c r="CJ654" s="203">
        <f t="shared" si="334"/>
        <v>0</v>
      </c>
    </row>
    <row r="655" spans="2:88" x14ac:dyDescent="0.25">
      <c r="B655" s="180"/>
      <c r="C655" s="180"/>
      <c r="D655" s="181"/>
      <c r="E655" s="38">
        <f t="shared" si="307"/>
        <v>45016</v>
      </c>
      <c r="F655" s="186"/>
      <c r="G655" s="203"/>
      <c r="H655" s="202"/>
      <c r="I655" s="202"/>
      <c r="J655" s="203">
        <f t="shared" si="308"/>
        <v>0</v>
      </c>
      <c r="K655" s="202"/>
      <c r="L655" s="202"/>
      <c r="M655" s="203">
        <f t="shared" si="309"/>
        <v>0</v>
      </c>
      <c r="N655" s="202"/>
      <c r="O655" s="202"/>
      <c r="P655" s="203">
        <f t="shared" si="310"/>
        <v>0</v>
      </c>
      <c r="Q655" s="202"/>
      <c r="R655" s="202"/>
      <c r="S655" s="203">
        <f t="shared" si="311"/>
        <v>0</v>
      </c>
      <c r="T655" s="202"/>
      <c r="U655" s="202"/>
      <c r="V655" s="203">
        <f t="shared" si="312"/>
        <v>0</v>
      </c>
      <c r="W655" s="202"/>
      <c r="X655" s="202"/>
      <c r="Y655" s="203">
        <f t="shared" si="313"/>
        <v>0</v>
      </c>
      <c r="Z655" s="202"/>
      <c r="AA655" s="202"/>
      <c r="AB655" s="203">
        <f t="shared" si="314"/>
        <v>0</v>
      </c>
      <c r="AC655" s="202"/>
      <c r="AD655" s="202"/>
      <c r="AE655" s="203">
        <f t="shared" si="315"/>
        <v>0</v>
      </c>
      <c r="AF655" s="202"/>
      <c r="AG655" s="202"/>
      <c r="AH655" s="203">
        <f t="shared" si="316"/>
        <v>0</v>
      </c>
      <c r="AI655" s="202"/>
      <c r="AJ655" s="202"/>
      <c r="AK655" s="203">
        <f t="shared" si="317"/>
        <v>0</v>
      </c>
      <c r="AL655" s="202"/>
      <c r="AM655" s="202"/>
      <c r="AN655" s="203">
        <f t="shared" si="318"/>
        <v>0</v>
      </c>
      <c r="AO655" s="202"/>
      <c r="AP655" s="202"/>
      <c r="AQ655" s="203">
        <f t="shared" si="319"/>
        <v>0</v>
      </c>
      <c r="AR655" s="202"/>
      <c r="AS655" s="202"/>
      <c r="AT655" s="203">
        <f t="shared" si="320"/>
        <v>0</v>
      </c>
      <c r="AU655" s="202"/>
      <c r="AV655" s="202"/>
      <c r="AW655" s="203">
        <f t="shared" si="321"/>
        <v>0</v>
      </c>
      <c r="AX655" s="202"/>
      <c r="AY655" s="202"/>
      <c r="AZ655" s="203">
        <f t="shared" si="322"/>
        <v>0</v>
      </c>
      <c r="BA655" s="202"/>
      <c r="BB655" s="202"/>
      <c r="BC655" s="203">
        <f t="shared" si="323"/>
        <v>0</v>
      </c>
      <c r="BD655" s="202"/>
      <c r="BE655" s="202"/>
      <c r="BF655" s="203">
        <f t="shared" si="324"/>
        <v>0</v>
      </c>
      <c r="BG655" s="202"/>
      <c r="BH655" s="202"/>
      <c r="BI655" s="203">
        <f t="shared" si="325"/>
        <v>0</v>
      </c>
      <c r="BJ655" s="202"/>
      <c r="BK655" s="202"/>
      <c r="BL655" s="203">
        <f t="shared" si="326"/>
        <v>0</v>
      </c>
      <c r="BM655" s="202"/>
      <c r="BN655" s="202"/>
      <c r="BO655" s="203">
        <f t="shared" si="327"/>
        <v>0</v>
      </c>
      <c r="BP655" s="202"/>
      <c r="BQ655" s="202"/>
      <c r="BR655" s="203">
        <f t="shared" si="328"/>
        <v>0</v>
      </c>
      <c r="BS655" s="202"/>
      <c r="BT655" s="202"/>
      <c r="BU655" s="203">
        <f t="shared" si="329"/>
        <v>0</v>
      </c>
      <c r="BV655" s="202"/>
      <c r="BW655" s="202"/>
      <c r="BX655" s="203">
        <f t="shared" si="330"/>
        <v>0</v>
      </c>
      <c r="BY655" s="202"/>
      <c r="BZ655" s="202"/>
      <c r="CA655" s="203">
        <f t="shared" si="331"/>
        <v>0</v>
      </c>
      <c r="CB655" s="202"/>
      <c r="CC655" s="202"/>
      <c r="CD655" s="203">
        <f t="shared" si="332"/>
        <v>0</v>
      </c>
      <c r="CE655" s="202"/>
      <c r="CF655" s="202"/>
      <c r="CG655" s="203">
        <f t="shared" si="333"/>
        <v>0</v>
      </c>
      <c r="CH655" s="202"/>
      <c r="CI655" s="202"/>
      <c r="CJ655" s="203">
        <f t="shared" si="334"/>
        <v>0</v>
      </c>
    </row>
    <row r="656" spans="2:88" x14ac:dyDescent="0.25">
      <c r="B656" s="180"/>
      <c r="C656" s="180"/>
      <c r="D656" s="181"/>
      <c r="E656" s="38">
        <f t="shared" si="307"/>
        <v>45016</v>
      </c>
      <c r="F656" s="186"/>
      <c r="G656" s="203"/>
      <c r="H656" s="202"/>
      <c r="I656" s="202"/>
      <c r="J656" s="203">
        <f t="shared" si="308"/>
        <v>0</v>
      </c>
      <c r="K656" s="202"/>
      <c r="L656" s="202"/>
      <c r="M656" s="203">
        <f t="shared" si="309"/>
        <v>0</v>
      </c>
      <c r="N656" s="202"/>
      <c r="O656" s="202"/>
      <c r="P656" s="203">
        <f t="shared" si="310"/>
        <v>0</v>
      </c>
      <c r="Q656" s="202"/>
      <c r="R656" s="202"/>
      <c r="S656" s="203">
        <f t="shared" si="311"/>
        <v>0</v>
      </c>
      <c r="T656" s="202"/>
      <c r="U656" s="202"/>
      <c r="V656" s="203">
        <f t="shared" si="312"/>
        <v>0</v>
      </c>
      <c r="W656" s="202"/>
      <c r="X656" s="202"/>
      <c r="Y656" s="203">
        <f t="shared" si="313"/>
        <v>0</v>
      </c>
      <c r="Z656" s="202"/>
      <c r="AA656" s="202"/>
      <c r="AB656" s="203">
        <f t="shared" si="314"/>
        <v>0</v>
      </c>
      <c r="AC656" s="202"/>
      <c r="AD656" s="202"/>
      <c r="AE656" s="203">
        <f t="shared" si="315"/>
        <v>0</v>
      </c>
      <c r="AF656" s="202"/>
      <c r="AG656" s="202"/>
      <c r="AH656" s="203">
        <f t="shared" si="316"/>
        <v>0</v>
      </c>
      <c r="AI656" s="202"/>
      <c r="AJ656" s="202"/>
      <c r="AK656" s="203">
        <f t="shared" si="317"/>
        <v>0</v>
      </c>
      <c r="AL656" s="202"/>
      <c r="AM656" s="202"/>
      <c r="AN656" s="203">
        <f t="shared" si="318"/>
        <v>0</v>
      </c>
      <c r="AO656" s="202"/>
      <c r="AP656" s="202"/>
      <c r="AQ656" s="203">
        <f t="shared" si="319"/>
        <v>0</v>
      </c>
      <c r="AR656" s="202"/>
      <c r="AS656" s="202"/>
      <c r="AT656" s="203">
        <f t="shared" si="320"/>
        <v>0</v>
      </c>
      <c r="AU656" s="202"/>
      <c r="AV656" s="202"/>
      <c r="AW656" s="203">
        <f t="shared" si="321"/>
        <v>0</v>
      </c>
      <c r="AX656" s="202"/>
      <c r="AY656" s="202"/>
      <c r="AZ656" s="203">
        <f t="shared" si="322"/>
        <v>0</v>
      </c>
      <c r="BA656" s="202"/>
      <c r="BB656" s="202"/>
      <c r="BC656" s="203">
        <f t="shared" si="323"/>
        <v>0</v>
      </c>
      <c r="BD656" s="202"/>
      <c r="BE656" s="202"/>
      <c r="BF656" s="203">
        <f t="shared" si="324"/>
        <v>0</v>
      </c>
      <c r="BG656" s="202"/>
      <c r="BH656" s="202"/>
      <c r="BI656" s="203">
        <f t="shared" si="325"/>
        <v>0</v>
      </c>
      <c r="BJ656" s="202"/>
      <c r="BK656" s="202"/>
      <c r="BL656" s="203">
        <f t="shared" si="326"/>
        <v>0</v>
      </c>
      <c r="BM656" s="202"/>
      <c r="BN656" s="202"/>
      <c r="BO656" s="203">
        <f t="shared" si="327"/>
        <v>0</v>
      </c>
      <c r="BP656" s="202"/>
      <c r="BQ656" s="202"/>
      <c r="BR656" s="203">
        <f t="shared" si="328"/>
        <v>0</v>
      </c>
      <c r="BS656" s="202"/>
      <c r="BT656" s="202"/>
      <c r="BU656" s="203">
        <f t="shared" si="329"/>
        <v>0</v>
      </c>
      <c r="BV656" s="202"/>
      <c r="BW656" s="202"/>
      <c r="BX656" s="203">
        <f t="shared" si="330"/>
        <v>0</v>
      </c>
      <c r="BY656" s="202"/>
      <c r="BZ656" s="202"/>
      <c r="CA656" s="203">
        <f t="shared" si="331"/>
        <v>0</v>
      </c>
      <c r="CB656" s="202"/>
      <c r="CC656" s="202"/>
      <c r="CD656" s="203">
        <f t="shared" si="332"/>
        <v>0</v>
      </c>
      <c r="CE656" s="202"/>
      <c r="CF656" s="202"/>
      <c r="CG656" s="203">
        <f t="shared" si="333"/>
        <v>0</v>
      </c>
      <c r="CH656" s="202"/>
      <c r="CI656" s="202"/>
      <c r="CJ656" s="203">
        <f t="shared" si="334"/>
        <v>0</v>
      </c>
    </row>
    <row r="657" spans="2:88" x14ac:dyDescent="0.25">
      <c r="B657" s="180"/>
      <c r="C657" s="180"/>
      <c r="D657" s="181"/>
      <c r="E657" s="38">
        <f t="shared" si="307"/>
        <v>45016</v>
      </c>
      <c r="F657" s="186"/>
      <c r="G657" s="203"/>
      <c r="H657" s="202"/>
      <c r="I657" s="202"/>
      <c r="J657" s="203">
        <f t="shared" si="308"/>
        <v>0</v>
      </c>
      <c r="K657" s="202"/>
      <c r="L657" s="202"/>
      <c r="M657" s="203">
        <f t="shared" si="309"/>
        <v>0</v>
      </c>
      <c r="N657" s="202"/>
      <c r="O657" s="202"/>
      <c r="P657" s="203">
        <f t="shared" si="310"/>
        <v>0</v>
      </c>
      <c r="Q657" s="202"/>
      <c r="R657" s="202"/>
      <c r="S657" s="203">
        <f t="shared" si="311"/>
        <v>0</v>
      </c>
      <c r="T657" s="202"/>
      <c r="U657" s="202"/>
      <c r="V657" s="203">
        <f t="shared" si="312"/>
        <v>0</v>
      </c>
      <c r="W657" s="202"/>
      <c r="X657" s="202"/>
      <c r="Y657" s="203">
        <f t="shared" si="313"/>
        <v>0</v>
      </c>
      <c r="Z657" s="202"/>
      <c r="AA657" s="202"/>
      <c r="AB657" s="203">
        <f t="shared" si="314"/>
        <v>0</v>
      </c>
      <c r="AC657" s="202"/>
      <c r="AD657" s="202"/>
      <c r="AE657" s="203">
        <f t="shared" si="315"/>
        <v>0</v>
      </c>
      <c r="AF657" s="202"/>
      <c r="AG657" s="202"/>
      <c r="AH657" s="203">
        <f t="shared" si="316"/>
        <v>0</v>
      </c>
      <c r="AI657" s="202"/>
      <c r="AJ657" s="202"/>
      <c r="AK657" s="203">
        <f t="shared" si="317"/>
        <v>0</v>
      </c>
      <c r="AL657" s="202"/>
      <c r="AM657" s="202"/>
      <c r="AN657" s="203">
        <f t="shared" si="318"/>
        <v>0</v>
      </c>
      <c r="AO657" s="202"/>
      <c r="AP657" s="202"/>
      <c r="AQ657" s="203">
        <f t="shared" si="319"/>
        <v>0</v>
      </c>
      <c r="AR657" s="202"/>
      <c r="AS657" s="202"/>
      <c r="AT657" s="203">
        <f t="shared" si="320"/>
        <v>0</v>
      </c>
      <c r="AU657" s="202"/>
      <c r="AV657" s="202"/>
      <c r="AW657" s="203">
        <f t="shared" si="321"/>
        <v>0</v>
      </c>
      <c r="AX657" s="202"/>
      <c r="AY657" s="202"/>
      <c r="AZ657" s="203">
        <f t="shared" si="322"/>
        <v>0</v>
      </c>
      <c r="BA657" s="202"/>
      <c r="BB657" s="202"/>
      <c r="BC657" s="203">
        <f t="shared" si="323"/>
        <v>0</v>
      </c>
      <c r="BD657" s="202"/>
      <c r="BE657" s="202"/>
      <c r="BF657" s="203">
        <f t="shared" si="324"/>
        <v>0</v>
      </c>
      <c r="BG657" s="202"/>
      <c r="BH657" s="202"/>
      <c r="BI657" s="203">
        <f t="shared" si="325"/>
        <v>0</v>
      </c>
      <c r="BJ657" s="202"/>
      <c r="BK657" s="202"/>
      <c r="BL657" s="203">
        <f t="shared" si="326"/>
        <v>0</v>
      </c>
      <c r="BM657" s="202"/>
      <c r="BN657" s="202"/>
      <c r="BO657" s="203">
        <f t="shared" si="327"/>
        <v>0</v>
      </c>
      <c r="BP657" s="202"/>
      <c r="BQ657" s="202"/>
      <c r="BR657" s="203">
        <f t="shared" si="328"/>
        <v>0</v>
      </c>
      <c r="BS657" s="202"/>
      <c r="BT657" s="202"/>
      <c r="BU657" s="203">
        <f t="shared" si="329"/>
        <v>0</v>
      </c>
      <c r="BV657" s="202"/>
      <c r="BW657" s="202"/>
      <c r="BX657" s="203">
        <f t="shared" si="330"/>
        <v>0</v>
      </c>
      <c r="BY657" s="202"/>
      <c r="BZ657" s="202"/>
      <c r="CA657" s="203">
        <f t="shared" si="331"/>
        <v>0</v>
      </c>
      <c r="CB657" s="202"/>
      <c r="CC657" s="202"/>
      <c r="CD657" s="203">
        <f t="shared" si="332"/>
        <v>0</v>
      </c>
      <c r="CE657" s="202"/>
      <c r="CF657" s="202"/>
      <c r="CG657" s="203">
        <f t="shared" si="333"/>
        <v>0</v>
      </c>
      <c r="CH657" s="202"/>
      <c r="CI657" s="202"/>
      <c r="CJ657" s="203">
        <f t="shared" si="334"/>
        <v>0</v>
      </c>
    </row>
    <row r="658" spans="2:88" x14ac:dyDescent="0.25">
      <c r="B658" s="180"/>
      <c r="C658" s="180"/>
      <c r="D658" s="181"/>
      <c r="E658" s="38">
        <f t="shared" si="307"/>
        <v>45016</v>
      </c>
      <c r="F658" s="186"/>
      <c r="G658" s="203"/>
      <c r="H658" s="202"/>
      <c r="I658" s="202"/>
      <c r="J658" s="203">
        <f t="shared" si="308"/>
        <v>0</v>
      </c>
      <c r="K658" s="202"/>
      <c r="L658" s="202"/>
      <c r="M658" s="203">
        <f t="shared" si="309"/>
        <v>0</v>
      </c>
      <c r="N658" s="202"/>
      <c r="O658" s="202"/>
      <c r="P658" s="203">
        <f t="shared" si="310"/>
        <v>0</v>
      </c>
      <c r="Q658" s="202"/>
      <c r="R658" s="202"/>
      <c r="S658" s="203">
        <f t="shared" si="311"/>
        <v>0</v>
      </c>
      <c r="T658" s="202"/>
      <c r="U658" s="202"/>
      <c r="V658" s="203">
        <f t="shared" si="312"/>
        <v>0</v>
      </c>
      <c r="W658" s="202"/>
      <c r="X658" s="202"/>
      <c r="Y658" s="203">
        <f t="shared" si="313"/>
        <v>0</v>
      </c>
      <c r="Z658" s="202"/>
      <c r="AA658" s="202"/>
      <c r="AB658" s="203">
        <f t="shared" si="314"/>
        <v>0</v>
      </c>
      <c r="AC658" s="202"/>
      <c r="AD658" s="202"/>
      <c r="AE658" s="203">
        <f t="shared" si="315"/>
        <v>0</v>
      </c>
      <c r="AF658" s="202"/>
      <c r="AG658" s="202"/>
      <c r="AH658" s="203">
        <f t="shared" si="316"/>
        <v>0</v>
      </c>
      <c r="AI658" s="202"/>
      <c r="AJ658" s="202"/>
      <c r="AK658" s="203">
        <f t="shared" si="317"/>
        <v>0</v>
      </c>
      <c r="AL658" s="202"/>
      <c r="AM658" s="202"/>
      <c r="AN658" s="203">
        <f t="shared" si="318"/>
        <v>0</v>
      </c>
      <c r="AO658" s="202"/>
      <c r="AP658" s="202"/>
      <c r="AQ658" s="203">
        <f t="shared" si="319"/>
        <v>0</v>
      </c>
      <c r="AR658" s="202"/>
      <c r="AS658" s="202"/>
      <c r="AT658" s="203">
        <f t="shared" si="320"/>
        <v>0</v>
      </c>
      <c r="AU658" s="202"/>
      <c r="AV658" s="202"/>
      <c r="AW658" s="203">
        <f t="shared" si="321"/>
        <v>0</v>
      </c>
      <c r="AX658" s="202"/>
      <c r="AY658" s="202"/>
      <c r="AZ658" s="203">
        <f t="shared" si="322"/>
        <v>0</v>
      </c>
      <c r="BA658" s="202"/>
      <c r="BB658" s="202"/>
      <c r="BC658" s="203">
        <f t="shared" si="323"/>
        <v>0</v>
      </c>
      <c r="BD658" s="202"/>
      <c r="BE658" s="202"/>
      <c r="BF658" s="203">
        <f t="shared" si="324"/>
        <v>0</v>
      </c>
      <c r="BG658" s="202"/>
      <c r="BH658" s="202"/>
      <c r="BI658" s="203">
        <f t="shared" si="325"/>
        <v>0</v>
      </c>
      <c r="BJ658" s="202"/>
      <c r="BK658" s="202"/>
      <c r="BL658" s="203">
        <f t="shared" si="326"/>
        <v>0</v>
      </c>
      <c r="BM658" s="202"/>
      <c r="BN658" s="202"/>
      <c r="BO658" s="203">
        <f t="shared" si="327"/>
        <v>0</v>
      </c>
      <c r="BP658" s="202"/>
      <c r="BQ658" s="202"/>
      <c r="BR658" s="203">
        <f t="shared" si="328"/>
        <v>0</v>
      </c>
      <c r="BS658" s="202"/>
      <c r="BT658" s="202"/>
      <c r="BU658" s="203">
        <f t="shared" si="329"/>
        <v>0</v>
      </c>
      <c r="BV658" s="202"/>
      <c r="BW658" s="202"/>
      <c r="BX658" s="203">
        <f t="shared" si="330"/>
        <v>0</v>
      </c>
      <c r="BY658" s="202"/>
      <c r="BZ658" s="202"/>
      <c r="CA658" s="203">
        <f t="shared" si="331"/>
        <v>0</v>
      </c>
      <c r="CB658" s="202"/>
      <c r="CC658" s="202"/>
      <c r="CD658" s="203">
        <f t="shared" si="332"/>
        <v>0</v>
      </c>
      <c r="CE658" s="202"/>
      <c r="CF658" s="202"/>
      <c r="CG658" s="203">
        <f t="shared" si="333"/>
        <v>0</v>
      </c>
      <c r="CH658" s="202"/>
      <c r="CI658" s="202"/>
      <c r="CJ658" s="203">
        <f t="shared" si="334"/>
        <v>0</v>
      </c>
    </row>
    <row r="659" spans="2:88" x14ac:dyDescent="0.25">
      <c r="B659" s="180"/>
      <c r="C659" s="180"/>
      <c r="D659" s="181"/>
      <c r="E659" s="38">
        <f t="shared" si="307"/>
        <v>45016</v>
      </c>
      <c r="F659" s="186"/>
      <c r="G659" s="203"/>
      <c r="H659" s="202"/>
      <c r="I659" s="202"/>
      <c r="J659" s="203">
        <f t="shared" si="308"/>
        <v>0</v>
      </c>
      <c r="K659" s="202"/>
      <c r="L659" s="202"/>
      <c r="M659" s="203">
        <f t="shared" si="309"/>
        <v>0</v>
      </c>
      <c r="N659" s="202"/>
      <c r="O659" s="202"/>
      <c r="P659" s="203">
        <f t="shared" si="310"/>
        <v>0</v>
      </c>
      <c r="Q659" s="202"/>
      <c r="R659" s="202"/>
      <c r="S659" s="203">
        <f t="shared" si="311"/>
        <v>0</v>
      </c>
      <c r="T659" s="202"/>
      <c r="U659" s="202"/>
      <c r="V659" s="203">
        <f t="shared" si="312"/>
        <v>0</v>
      </c>
      <c r="W659" s="202"/>
      <c r="X659" s="202"/>
      <c r="Y659" s="203">
        <f t="shared" si="313"/>
        <v>0</v>
      </c>
      <c r="Z659" s="202"/>
      <c r="AA659" s="202"/>
      <c r="AB659" s="203">
        <f t="shared" si="314"/>
        <v>0</v>
      </c>
      <c r="AC659" s="202"/>
      <c r="AD659" s="202"/>
      <c r="AE659" s="203">
        <f t="shared" si="315"/>
        <v>0</v>
      </c>
      <c r="AF659" s="202"/>
      <c r="AG659" s="202"/>
      <c r="AH659" s="203">
        <f t="shared" si="316"/>
        <v>0</v>
      </c>
      <c r="AI659" s="202"/>
      <c r="AJ659" s="202"/>
      <c r="AK659" s="203">
        <f t="shared" si="317"/>
        <v>0</v>
      </c>
      <c r="AL659" s="202"/>
      <c r="AM659" s="202"/>
      <c r="AN659" s="203">
        <f t="shared" si="318"/>
        <v>0</v>
      </c>
      <c r="AO659" s="202"/>
      <c r="AP659" s="202"/>
      <c r="AQ659" s="203">
        <f t="shared" si="319"/>
        <v>0</v>
      </c>
      <c r="AR659" s="202"/>
      <c r="AS659" s="202"/>
      <c r="AT659" s="203">
        <f t="shared" si="320"/>
        <v>0</v>
      </c>
      <c r="AU659" s="202"/>
      <c r="AV659" s="202"/>
      <c r="AW659" s="203">
        <f t="shared" si="321"/>
        <v>0</v>
      </c>
      <c r="AX659" s="202"/>
      <c r="AY659" s="202"/>
      <c r="AZ659" s="203">
        <f t="shared" si="322"/>
        <v>0</v>
      </c>
      <c r="BA659" s="202"/>
      <c r="BB659" s="202"/>
      <c r="BC659" s="203">
        <f t="shared" si="323"/>
        <v>0</v>
      </c>
      <c r="BD659" s="202"/>
      <c r="BE659" s="202"/>
      <c r="BF659" s="203">
        <f t="shared" si="324"/>
        <v>0</v>
      </c>
      <c r="BG659" s="202"/>
      <c r="BH659" s="202"/>
      <c r="BI659" s="203">
        <f t="shared" si="325"/>
        <v>0</v>
      </c>
      <c r="BJ659" s="202"/>
      <c r="BK659" s="202"/>
      <c r="BL659" s="203">
        <f t="shared" si="326"/>
        <v>0</v>
      </c>
      <c r="BM659" s="202"/>
      <c r="BN659" s="202"/>
      <c r="BO659" s="203">
        <f t="shared" si="327"/>
        <v>0</v>
      </c>
      <c r="BP659" s="202"/>
      <c r="BQ659" s="202"/>
      <c r="BR659" s="203">
        <f t="shared" si="328"/>
        <v>0</v>
      </c>
      <c r="BS659" s="202"/>
      <c r="BT659" s="202"/>
      <c r="BU659" s="203">
        <f t="shared" si="329"/>
        <v>0</v>
      </c>
      <c r="BV659" s="202"/>
      <c r="BW659" s="202"/>
      <c r="BX659" s="203">
        <f t="shared" si="330"/>
        <v>0</v>
      </c>
      <c r="BY659" s="202"/>
      <c r="BZ659" s="202"/>
      <c r="CA659" s="203">
        <f t="shared" si="331"/>
        <v>0</v>
      </c>
      <c r="CB659" s="202"/>
      <c r="CC659" s="202"/>
      <c r="CD659" s="203">
        <f t="shared" si="332"/>
        <v>0</v>
      </c>
      <c r="CE659" s="202"/>
      <c r="CF659" s="202"/>
      <c r="CG659" s="203">
        <f t="shared" si="333"/>
        <v>0</v>
      </c>
      <c r="CH659" s="202"/>
      <c r="CI659" s="202"/>
      <c r="CJ659" s="203">
        <f t="shared" si="334"/>
        <v>0</v>
      </c>
    </row>
    <row r="660" spans="2:88" x14ac:dyDescent="0.25">
      <c r="B660" s="180"/>
      <c r="C660" s="180"/>
      <c r="D660" s="181"/>
      <c r="E660" s="38">
        <f t="shared" si="307"/>
        <v>45016</v>
      </c>
      <c r="F660" s="186"/>
      <c r="G660" s="203"/>
      <c r="H660" s="202"/>
      <c r="I660" s="202"/>
      <c r="J660" s="203">
        <f t="shared" si="308"/>
        <v>0</v>
      </c>
      <c r="K660" s="202"/>
      <c r="L660" s="202"/>
      <c r="M660" s="203">
        <f t="shared" si="309"/>
        <v>0</v>
      </c>
      <c r="N660" s="202"/>
      <c r="O660" s="202"/>
      <c r="P660" s="203">
        <f t="shared" si="310"/>
        <v>0</v>
      </c>
      <c r="Q660" s="202"/>
      <c r="R660" s="202"/>
      <c r="S660" s="203">
        <f t="shared" si="311"/>
        <v>0</v>
      </c>
      <c r="T660" s="202"/>
      <c r="U660" s="202"/>
      <c r="V660" s="203">
        <f t="shared" si="312"/>
        <v>0</v>
      </c>
      <c r="W660" s="202"/>
      <c r="X660" s="202"/>
      <c r="Y660" s="203">
        <f t="shared" si="313"/>
        <v>0</v>
      </c>
      <c r="Z660" s="202"/>
      <c r="AA660" s="202"/>
      <c r="AB660" s="203">
        <f t="shared" si="314"/>
        <v>0</v>
      </c>
      <c r="AC660" s="202"/>
      <c r="AD660" s="202"/>
      <c r="AE660" s="203">
        <f t="shared" si="315"/>
        <v>0</v>
      </c>
      <c r="AF660" s="202"/>
      <c r="AG660" s="202"/>
      <c r="AH660" s="203">
        <f t="shared" si="316"/>
        <v>0</v>
      </c>
      <c r="AI660" s="202"/>
      <c r="AJ660" s="202"/>
      <c r="AK660" s="203">
        <f t="shared" si="317"/>
        <v>0</v>
      </c>
      <c r="AL660" s="202"/>
      <c r="AM660" s="202"/>
      <c r="AN660" s="203">
        <f t="shared" si="318"/>
        <v>0</v>
      </c>
      <c r="AO660" s="202"/>
      <c r="AP660" s="202"/>
      <c r="AQ660" s="203">
        <f t="shared" si="319"/>
        <v>0</v>
      </c>
      <c r="AR660" s="202"/>
      <c r="AS660" s="202"/>
      <c r="AT660" s="203">
        <f t="shared" si="320"/>
        <v>0</v>
      </c>
      <c r="AU660" s="202"/>
      <c r="AV660" s="202"/>
      <c r="AW660" s="203">
        <f t="shared" si="321"/>
        <v>0</v>
      </c>
      <c r="AX660" s="202"/>
      <c r="AY660" s="202"/>
      <c r="AZ660" s="203">
        <f t="shared" si="322"/>
        <v>0</v>
      </c>
      <c r="BA660" s="202"/>
      <c r="BB660" s="202"/>
      <c r="BC660" s="203">
        <f t="shared" si="323"/>
        <v>0</v>
      </c>
      <c r="BD660" s="202"/>
      <c r="BE660" s="202"/>
      <c r="BF660" s="203">
        <f t="shared" si="324"/>
        <v>0</v>
      </c>
      <c r="BG660" s="202"/>
      <c r="BH660" s="202"/>
      <c r="BI660" s="203">
        <f t="shared" si="325"/>
        <v>0</v>
      </c>
      <c r="BJ660" s="202"/>
      <c r="BK660" s="202"/>
      <c r="BL660" s="203">
        <f t="shared" si="326"/>
        <v>0</v>
      </c>
      <c r="BM660" s="202"/>
      <c r="BN660" s="202"/>
      <c r="BO660" s="203">
        <f t="shared" si="327"/>
        <v>0</v>
      </c>
      <c r="BP660" s="202"/>
      <c r="BQ660" s="202"/>
      <c r="BR660" s="203">
        <f t="shared" si="328"/>
        <v>0</v>
      </c>
      <c r="BS660" s="202"/>
      <c r="BT660" s="202"/>
      <c r="BU660" s="203">
        <f t="shared" si="329"/>
        <v>0</v>
      </c>
      <c r="BV660" s="202"/>
      <c r="BW660" s="202"/>
      <c r="BX660" s="203">
        <f t="shared" si="330"/>
        <v>0</v>
      </c>
      <c r="BY660" s="202"/>
      <c r="BZ660" s="202"/>
      <c r="CA660" s="203">
        <f t="shared" si="331"/>
        <v>0</v>
      </c>
      <c r="CB660" s="202"/>
      <c r="CC660" s="202"/>
      <c r="CD660" s="203">
        <f t="shared" si="332"/>
        <v>0</v>
      </c>
      <c r="CE660" s="202"/>
      <c r="CF660" s="202"/>
      <c r="CG660" s="203">
        <f t="shared" si="333"/>
        <v>0</v>
      </c>
      <c r="CH660" s="202"/>
      <c r="CI660" s="202"/>
      <c r="CJ660" s="203">
        <f t="shared" si="334"/>
        <v>0</v>
      </c>
    </row>
    <row r="661" spans="2:88" x14ac:dyDescent="0.25">
      <c r="B661" s="180"/>
      <c r="C661" s="180"/>
      <c r="D661" s="181"/>
      <c r="E661" s="38">
        <f t="shared" si="307"/>
        <v>45016</v>
      </c>
      <c r="F661" s="186"/>
      <c r="G661" s="203"/>
      <c r="H661" s="202"/>
      <c r="I661" s="202"/>
      <c r="J661" s="203">
        <f t="shared" si="308"/>
        <v>0</v>
      </c>
      <c r="K661" s="202"/>
      <c r="L661" s="202"/>
      <c r="M661" s="203">
        <f t="shared" si="309"/>
        <v>0</v>
      </c>
      <c r="N661" s="202"/>
      <c r="O661" s="202"/>
      <c r="P661" s="203">
        <f t="shared" si="310"/>
        <v>0</v>
      </c>
      <c r="Q661" s="202"/>
      <c r="R661" s="202"/>
      <c r="S661" s="203">
        <f t="shared" si="311"/>
        <v>0</v>
      </c>
      <c r="T661" s="202"/>
      <c r="U661" s="202"/>
      <c r="V661" s="203">
        <f t="shared" si="312"/>
        <v>0</v>
      </c>
      <c r="W661" s="202"/>
      <c r="X661" s="202"/>
      <c r="Y661" s="203">
        <f t="shared" si="313"/>
        <v>0</v>
      </c>
      <c r="Z661" s="202"/>
      <c r="AA661" s="202"/>
      <c r="AB661" s="203">
        <f t="shared" si="314"/>
        <v>0</v>
      </c>
      <c r="AC661" s="202"/>
      <c r="AD661" s="202"/>
      <c r="AE661" s="203">
        <f t="shared" si="315"/>
        <v>0</v>
      </c>
      <c r="AF661" s="202"/>
      <c r="AG661" s="202"/>
      <c r="AH661" s="203">
        <f t="shared" si="316"/>
        <v>0</v>
      </c>
      <c r="AI661" s="202"/>
      <c r="AJ661" s="202"/>
      <c r="AK661" s="203">
        <f t="shared" si="317"/>
        <v>0</v>
      </c>
      <c r="AL661" s="202"/>
      <c r="AM661" s="202"/>
      <c r="AN661" s="203">
        <f t="shared" si="318"/>
        <v>0</v>
      </c>
      <c r="AO661" s="202"/>
      <c r="AP661" s="202"/>
      <c r="AQ661" s="203">
        <f t="shared" si="319"/>
        <v>0</v>
      </c>
      <c r="AR661" s="202"/>
      <c r="AS661" s="202"/>
      <c r="AT661" s="203">
        <f t="shared" si="320"/>
        <v>0</v>
      </c>
      <c r="AU661" s="202"/>
      <c r="AV661" s="202"/>
      <c r="AW661" s="203">
        <f t="shared" si="321"/>
        <v>0</v>
      </c>
      <c r="AX661" s="202"/>
      <c r="AY661" s="202"/>
      <c r="AZ661" s="203">
        <f t="shared" si="322"/>
        <v>0</v>
      </c>
      <c r="BA661" s="202"/>
      <c r="BB661" s="202"/>
      <c r="BC661" s="203">
        <f t="shared" si="323"/>
        <v>0</v>
      </c>
      <c r="BD661" s="202"/>
      <c r="BE661" s="202"/>
      <c r="BF661" s="203">
        <f t="shared" si="324"/>
        <v>0</v>
      </c>
      <c r="BG661" s="202"/>
      <c r="BH661" s="202"/>
      <c r="BI661" s="203">
        <f t="shared" si="325"/>
        <v>0</v>
      </c>
      <c r="BJ661" s="202"/>
      <c r="BK661" s="202"/>
      <c r="BL661" s="203">
        <f t="shared" si="326"/>
        <v>0</v>
      </c>
      <c r="BM661" s="202"/>
      <c r="BN661" s="202"/>
      <c r="BO661" s="203">
        <f t="shared" si="327"/>
        <v>0</v>
      </c>
      <c r="BP661" s="202"/>
      <c r="BQ661" s="202"/>
      <c r="BR661" s="203">
        <f t="shared" si="328"/>
        <v>0</v>
      </c>
      <c r="BS661" s="202"/>
      <c r="BT661" s="202"/>
      <c r="BU661" s="203">
        <f t="shared" si="329"/>
        <v>0</v>
      </c>
      <c r="BV661" s="202"/>
      <c r="BW661" s="202"/>
      <c r="BX661" s="203">
        <f t="shared" si="330"/>
        <v>0</v>
      </c>
      <c r="BY661" s="202"/>
      <c r="BZ661" s="202"/>
      <c r="CA661" s="203">
        <f t="shared" si="331"/>
        <v>0</v>
      </c>
      <c r="CB661" s="202"/>
      <c r="CC661" s="202"/>
      <c r="CD661" s="203">
        <f t="shared" si="332"/>
        <v>0</v>
      </c>
      <c r="CE661" s="202"/>
      <c r="CF661" s="202"/>
      <c r="CG661" s="203">
        <f t="shared" si="333"/>
        <v>0</v>
      </c>
      <c r="CH661" s="202"/>
      <c r="CI661" s="202"/>
      <c r="CJ661" s="203">
        <f t="shared" si="334"/>
        <v>0</v>
      </c>
    </row>
    <row r="662" spans="2:88" x14ac:dyDescent="0.25">
      <c r="B662" s="180"/>
      <c r="C662" s="180"/>
      <c r="D662" s="181"/>
      <c r="E662" s="38">
        <f t="shared" si="307"/>
        <v>45016</v>
      </c>
      <c r="F662" s="186"/>
      <c r="G662" s="203"/>
      <c r="H662" s="202"/>
      <c r="I662" s="202"/>
      <c r="J662" s="203">
        <f t="shared" si="308"/>
        <v>0</v>
      </c>
      <c r="K662" s="202"/>
      <c r="L662" s="202"/>
      <c r="M662" s="203">
        <f t="shared" si="309"/>
        <v>0</v>
      </c>
      <c r="N662" s="202"/>
      <c r="O662" s="202"/>
      <c r="P662" s="203">
        <f t="shared" si="310"/>
        <v>0</v>
      </c>
      <c r="Q662" s="202"/>
      <c r="R662" s="202"/>
      <c r="S662" s="203">
        <f t="shared" si="311"/>
        <v>0</v>
      </c>
      <c r="T662" s="202"/>
      <c r="U662" s="202"/>
      <c r="V662" s="203">
        <f t="shared" si="312"/>
        <v>0</v>
      </c>
      <c r="W662" s="202"/>
      <c r="X662" s="202"/>
      <c r="Y662" s="203">
        <f t="shared" si="313"/>
        <v>0</v>
      </c>
      <c r="Z662" s="202"/>
      <c r="AA662" s="202"/>
      <c r="AB662" s="203">
        <f t="shared" si="314"/>
        <v>0</v>
      </c>
      <c r="AC662" s="202"/>
      <c r="AD662" s="202"/>
      <c r="AE662" s="203">
        <f t="shared" si="315"/>
        <v>0</v>
      </c>
      <c r="AF662" s="202"/>
      <c r="AG662" s="202"/>
      <c r="AH662" s="203">
        <f t="shared" si="316"/>
        <v>0</v>
      </c>
      <c r="AI662" s="202"/>
      <c r="AJ662" s="202"/>
      <c r="AK662" s="203">
        <f t="shared" si="317"/>
        <v>0</v>
      </c>
      <c r="AL662" s="202"/>
      <c r="AM662" s="202"/>
      <c r="AN662" s="203">
        <f t="shared" si="318"/>
        <v>0</v>
      </c>
      <c r="AO662" s="202"/>
      <c r="AP662" s="202"/>
      <c r="AQ662" s="203">
        <f t="shared" si="319"/>
        <v>0</v>
      </c>
      <c r="AR662" s="202"/>
      <c r="AS662" s="202"/>
      <c r="AT662" s="203">
        <f t="shared" si="320"/>
        <v>0</v>
      </c>
      <c r="AU662" s="202"/>
      <c r="AV662" s="202"/>
      <c r="AW662" s="203">
        <f t="shared" si="321"/>
        <v>0</v>
      </c>
      <c r="AX662" s="202"/>
      <c r="AY662" s="202"/>
      <c r="AZ662" s="203">
        <f t="shared" si="322"/>
        <v>0</v>
      </c>
      <c r="BA662" s="202"/>
      <c r="BB662" s="202"/>
      <c r="BC662" s="203">
        <f t="shared" si="323"/>
        <v>0</v>
      </c>
      <c r="BD662" s="202"/>
      <c r="BE662" s="202"/>
      <c r="BF662" s="203">
        <f t="shared" si="324"/>
        <v>0</v>
      </c>
      <c r="BG662" s="202"/>
      <c r="BH662" s="202"/>
      <c r="BI662" s="203">
        <f t="shared" si="325"/>
        <v>0</v>
      </c>
      <c r="BJ662" s="202"/>
      <c r="BK662" s="202"/>
      <c r="BL662" s="203">
        <f t="shared" si="326"/>
        <v>0</v>
      </c>
      <c r="BM662" s="202"/>
      <c r="BN662" s="202"/>
      <c r="BO662" s="203">
        <f t="shared" si="327"/>
        <v>0</v>
      </c>
      <c r="BP662" s="202"/>
      <c r="BQ662" s="202"/>
      <c r="BR662" s="203">
        <f t="shared" si="328"/>
        <v>0</v>
      </c>
      <c r="BS662" s="202"/>
      <c r="BT662" s="202"/>
      <c r="BU662" s="203">
        <f t="shared" si="329"/>
        <v>0</v>
      </c>
      <c r="BV662" s="202"/>
      <c r="BW662" s="202"/>
      <c r="BX662" s="203">
        <f t="shared" si="330"/>
        <v>0</v>
      </c>
      <c r="BY662" s="202"/>
      <c r="BZ662" s="202"/>
      <c r="CA662" s="203">
        <f t="shared" si="331"/>
        <v>0</v>
      </c>
      <c r="CB662" s="202"/>
      <c r="CC662" s="202"/>
      <c r="CD662" s="203">
        <f t="shared" si="332"/>
        <v>0</v>
      </c>
      <c r="CE662" s="202"/>
      <c r="CF662" s="202"/>
      <c r="CG662" s="203">
        <f t="shared" si="333"/>
        <v>0</v>
      </c>
      <c r="CH662" s="202"/>
      <c r="CI662" s="202"/>
      <c r="CJ662" s="203">
        <f t="shared" si="334"/>
        <v>0</v>
      </c>
    </row>
    <row r="663" spans="2:88" x14ac:dyDescent="0.25">
      <c r="B663" s="180"/>
      <c r="C663" s="180"/>
      <c r="D663" s="181"/>
      <c r="E663" s="38">
        <f t="shared" si="307"/>
        <v>45016</v>
      </c>
      <c r="F663" s="186"/>
      <c r="G663" s="203"/>
      <c r="H663" s="202"/>
      <c r="I663" s="202"/>
      <c r="J663" s="203">
        <f t="shared" si="308"/>
        <v>0</v>
      </c>
      <c r="K663" s="202"/>
      <c r="L663" s="202"/>
      <c r="M663" s="203">
        <f t="shared" si="309"/>
        <v>0</v>
      </c>
      <c r="N663" s="202"/>
      <c r="O663" s="202"/>
      <c r="P663" s="203">
        <f t="shared" si="310"/>
        <v>0</v>
      </c>
      <c r="Q663" s="202"/>
      <c r="R663" s="202"/>
      <c r="S663" s="203">
        <f t="shared" si="311"/>
        <v>0</v>
      </c>
      <c r="T663" s="202"/>
      <c r="U663" s="202"/>
      <c r="V663" s="203">
        <f t="shared" si="312"/>
        <v>0</v>
      </c>
      <c r="W663" s="202"/>
      <c r="X663" s="202"/>
      <c r="Y663" s="203">
        <f t="shared" si="313"/>
        <v>0</v>
      </c>
      <c r="Z663" s="202"/>
      <c r="AA663" s="202"/>
      <c r="AB663" s="203">
        <f t="shared" si="314"/>
        <v>0</v>
      </c>
      <c r="AC663" s="202"/>
      <c r="AD663" s="202"/>
      <c r="AE663" s="203">
        <f t="shared" si="315"/>
        <v>0</v>
      </c>
      <c r="AF663" s="202"/>
      <c r="AG663" s="202"/>
      <c r="AH663" s="203">
        <f t="shared" si="316"/>
        <v>0</v>
      </c>
      <c r="AI663" s="202"/>
      <c r="AJ663" s="202"/>
      <c r="AK663" s="203">
        <f t="shared" si="317"/>
        <v>0</v>
      </c>
      <c r="AL663" s="202"/>
      <c r="AM663" s="202"/>
      <c r="AN663" s="203">
        <f t="shared" si="318"/>
        <v>0</v>
      </c>
      <c r="AO663" s="202"/>
      <c r="AP663" s="202"/>
      <c r="AQ663" s="203">
        <f t="shared" si="319"/>
        <v>0</v>
      </c>
      <c r="AR663" s="202"/>
      <c r="AS663" s="202"/>
      <c r="AT663" s="203">
        <f t="shared" si="320"/>
        <v>0</v>
      </c>
      <c r="AU663" s="202"/>
      <c r="AV663" s="202"/>
      <c r="AW663" s="203">
        <f t="shared" si="321"/>
        <v>0</v>
      </c>
      <c r="AX663" s="202"/>
      <c r="AY663" s="202"/>
      <c r="AZ663" s="203">
        <f t="shared" si="322"/>
        <v>0</v>
      </c>
      <c r="BA663" s="202"/>
      <c r="BB663" s="202"/>
      <c r="BC663" s="203">
        <f t="shared" si="323"/>
        <v>0</v>
      </c>
      <c r="BD663" s="202"/>
      <c r="BE663" s="202"/>
      <c r="BF663" s="203">
        <f t="shared" si="324"/>
        <v>0</v>
      </c>
      <c r="BG663" s="202"/>
      <c r="BH663" s="202"/>
      <c r="BI663" s="203">
        <f t="shared" si="325"/>
        <v>0</v>
      </c>
      <c r="BJ663" s="202"/>
      <c r="BK663" s="202"/>
      <c r="BL663" s="203">
        <f t="shared" si="326"/>
        <v>0</v>
      </c>
      <c r="BM663" s="202"/>
      <c r="BN663" s="202"/>
      <c r="BO663" s="203">
        <f t="shared" si="327"/>
        <v>0</v>
      </c>
      <c r="BP663" s="202"/>
      <c r="BQ663" s="202"/>
      <c r="BR663" s="203">
        <f t="shared" si="328"/>
        <v>0</v>
      </c>
      <c r="BS663" s="202"/>
      <c r="BT663" s="202"/>
      <c r="BU663" s="203">
        <f t="shared" si="329"/>
        <v>0</v>
      </c>
      <c r="BV663" s="202"/>
      <c r="BW663" s="202"/>
      <c r="BX663" s="203">
        <f t="shared" si="330"/>
        <v>0</v>
      </c>
      <c r="BY663" s="202"/>
      <c r="BZ663" s="202"/>
      <c r="CA663" s="203">
        <f t="shared" si="331"/>
        <v>0</v>
      </c>
      <c r="CB663" s="202"/>
      <c r="CC663" s="202"/>
      <c r="CD663" s="203">
        <f t="shared" si="332"/>
        <v>0</v>
      </c>
      <c r="CE663" s="202"/>
      <c r="CF663" s="202"/>
      <c r="CG663" s="203">
        <f t="shared" si="333"/>
        <v>0</v>
      </c>
      <c r="CH663" s="202"/>
      <c r="CI663" s="202"/>
      <c r="CJ663" s="203">
        <f t="shared" si="334"/>
        <v>0</v>
      </c>
    </row>
    <row r="664" spans="2:88" x14ac:dyDescent="0.25">
      <c r="B664" s="180"/>
      <c r="C664" s="180"/>
      <c r="D664" s="181"/>
      <c r="E664" s="38">
        <f t="shared" si="307"/>
        <v>45016</v>
      </c>
      <c r="F664" s="186"/>
      <c r="G664" s="203"/>
      <c r="H664" s="202"/>
      <c r="I664" s="202"/>
      <c r="J664" s="203">
        <f t="shared" si="308"/>
        <v>0</v>
      </c>
      <c r="K664" s="202"/>
      <c r="L664" s="202"/>
      <c r="M664" s="203">
        <f t="shared" si="309"/>
        <v>0</v>
      </c>
      <c r="N664" s="202"/>
      <c r="O664" s="202"/>
      <c r="P664" s="203">
        <f t="shared" si="310"/>
        <v>0</v>
      </c>
      <c r="Q664" s="202"/>
      <c r="R664" s="202"/>
      <c r="S664" s="203">
        <f t="shared" si="311"/>
        <v>0</v>
      </c>
      <c r="T664" s="202"/>
      <c r="U664" s="202"/>
      <c r="V664" s="203">
        <f t="shared" si="312"/>
        <v>0</v>
      </c>
      <c r="W664" s="202"/>
      <c r="X664" s="202"/>
      <c r="Y664" s="203">
        <f t="shared" si="313"/>
        <v>0</v>
      </c>
      <c r="Z664" s="202"/>
      <c r="AA664" s="202"/>
      <c r="AB664" s="203">
        <f t="shared" si="314"/>
        <v>0</v>
      </c>
      <c r="AC664" s="202"/>
      <c r="AD664" s="202"/>
      <c r="AE664" s="203">
        <f t="shared" si="315"/>
        <v>0</v>
      </c>
      <c r="AF664" s="202"/>
      <c r="AG664" s="202"/>
      <c r="AH664" s="203">
        <f t="shared" si="316"/>
        <v>0</v>
      </c>
      <c r="AI664" s="202"/>
      <c r="AJ664" s="202"/>
      <c r="AK664" s="203">
        <f t="shared" si="317"/>
        <v>0</v>
      </c>
      <c r="AL664" s="202"/>
      <c r="AM664" s="202"/>
      <c r="AN664" s="203">
        <f t="shared" si="318"/>
        <v>0</v>
      </c>
      <c r="AO664" s="202"/>
      <c r="AP664" s="202"/>
      <c r="AQ664" s="203">
        <f t="shared" si="319"/>
        <v>0</v>
      </c>
      <c r="AR664" s="202"/>
      <c r="AS664" s="202"/>
      <c r="AT664" s="203">
        <f t="shared" si="320"/>
        <v>0</v>
      </c>
      <c r="AU664" s="202"/>
      <c r="AV664" s="202"/>
      <c r="AW664" s="203">
        <f t="shared" si="321"/>
        <v>0</v>
      </c>
      <c r="AX664" s="202"/>
      <c r="AY664" s="202"/>
      <c r="AZ664" s="203">
        <f t="shared" si="322"/>
        <v>0</v>
      </c>
      <c r="BA664" s="202"/>
      <c r="BB664" s="202"/>
      <c r="BC664" s="203">
        <f t="shared" si="323"/>
        <v>0</v>
      </c>
      <c r="BD664" s="202"/>
      <c r="BE664" s="202"/>
      <c r="BF664" s="203">
        <f t="shared" si="324"/>
        <v>0</v>
      </c>
      <c r="BG664" s="202"/>
      <c r="BH664" s="202"/>
      <c r="BI664" s="203">
        <f t="shared" si="325"/>
        <v>0</v>
      </c>
      <c r="BJ664" s="202"/>
      <c r="BK664" s="202"/>
      <c r="BL664" s="203">
        <f t="shared" si="326"/>
        <v>0</v>
      </c>
      <c r="BM664" s="202"/>
      <c r="BN664" s="202"/>
      <c r="BO664" s="203">
        <f t="shared" si="327"/>
        <v>0</v>
      </c>
      <c r="BP664" s="202"/>
      <c r="BQ664" s="202"/>
      <c r="BR664" s="203">
        <f t="shared" si="328"/>
        <v>0</v>
      </c>
      <c r="BS664" s="202"/>
      <c r="BT664" s="202"/>
      <c r="BU664" s="203">
        <f t="shared" si="329"/>
        <v>0</v>
      </c>
      <c r="BV664" s="202"/>
      <c r="BW664" s="202"/>
      <c r="BX664" s="203">
        <f t="shared" si="330"/>
        <v>0</v>
      </c>
      <c r="BY664" s="202"/>
      <c r="BZ664" s="202"/>
      <c r="CA664" s="203">
        <f t="shared" si="331"/>
        <v>0</v>
      </c>
      <c r="CB664" s="202"/>
      <c r="CC664" s="202"/>
      <c r="CD664" s="203">
        <f t="shared" si="332"/>
        <v>0</v>
      </c>
      <c r="CE664" s="202"/>
      <c r="CF664" s="202"/>
      <c r="CG664" s="203">
        <f t="shared" si="333"/>
        <v>0</v>
      </c>
      <c r="CH664" s="202"/>
      <c r="CI664" s="202"/>
      <c r="CJ664" s="203">
        <f t="shared" si="334"/>
        <v>0</v>
      </c>
    </row>
    <row r="665" spans="2:88" x14ac:dyDescent="0.25">
      <c r="B665" s="180"/>
      <c r="C665" s="180"/>
      <c r="D665" s="181"/>
      <c r="E665" s="38">
        <f t="shared" ref="E665:E728" si="335">+$D$10</f>
        <v>45016</v>
      </c>
      <c r="F665" s="186"/>
      <c r="G665" s="203"/>
      <c r="H665" s="202"/>
      <c r="I665" s="202"/>
      <c r="J665" s="203">
        <f t="shared" si="308"/>
        <v>0</v>
      </c>
      <c r="K665" s="202"/>
      <c r="L665" s="202"/>
      <c r="M665" s="203">
        <f t="shared" si="309"/>
        <v>0</v>
      </c>
      <c r="N665" s="202"/>
      <c r="O665" s="202"/>
      <c r="P665" s="203">
        <f t="shared" si="310"/>
        <v>0</v>
      </c>
      <c r="Q665" s="202"/>
      <c r="R665" s="202"/>
      <c r="S665" s="203">
        <f t="shared" si="311"/>
        <v>0</v>
      </c>
      <c r="T665" s="202"/>
      <c r="U665" s="202"/>
      <c r="V665" s="203">
        <f t="shared" si="312"/>
        <v>0</v>
      </c>
      <c r="W665" s="202"/>
      <c r="X665" s="202"/>
      <c r="Y665" s="203">
        <f t="shared" si="313"/>
        <v>0</v>
      </c>
      <c r="Z665" s="202"/>
      <c r="AA665" s="202"/>
      <c r="AB665" s="203">
        <f t="shared" si="314"/>
        <v>0</v>
      </c>
      <c r="AC665" s="202"/>
      <c r="AD665" s="202"/>
      <c r="AE665" s="203">
        <f t="shared" si="315"/>
        <v>0</v>
      </c>
      <c r="AF665" s="202"/>
      <c r="AG665" s="202"/>
      <c r="AH665" s="203">
        <f t="shared" si="316"/>
        <v>0</v>
      </c>
      <c r="AI665" s="202"/>
      <c r="AJ665" s="202"/>
      <c r="AK665" s="203">
        <f t="shared" si="317"/>
        <v>0</v>
      </c>
      <c r="AL665" s="202"/>
      <c r="AM665" s="202"/>
      <c r="AN665" s="203">
        <f t="shared" si="318"/>
        <v>0</v>
      </c>
      <c r="AO665" s="202"/>
      <c r="AP665" s="202"/>
      <c r="AQ665" s="203">
        <f t="shared" si="319"/>
        <v>0</v>
      </c>
      <c r="AR665" s="202"/>
      <c r="AS665" s="202"/>
      <c r="AT665" s="203">
        <f t="shared" si="320"/>
        <v>0</v>
      </c>
      <c r="AU665" s="202"/>
      <c r="AV665" s="202"/>
      <c r="AW665" s="203">
        <f t="shared" si="321"/>
        <v>0</v>
      </c>
      <c r="AX665" s="202"/>
      <c r="AY665" s="202"/>
      <c r="AZ665" s="203">
        <f t="shared" si="322"/>
        <v>0</v>
      </c>
      <c r="BA665" s="202"/>
      <c r="BB665" s="202"/>
      <c r="BC665" s="203">
        <f t="shared" si="323"/>
        <v>0</v>
      </c>
      <c r="BD665" s="202"/>
      <c r="BE665" s="202"/>
      <c r="BF665" s="203">
        <f t="shared" si="324"/>
        <v>0</v>
      </c>
      <c r="BG665" s="202"/>
      <c r="BH665" s="202"/>
      <c r="BI665" s="203">
        <f t="shared" si="325"/>
        <v>0</v>
      </c>
      <c r="BJ665" s="202"/>
      <c r="BK665" s="202"/>
      <c r="BL665" s="203">
        <f t="shared" si="326"/>
        <v>0</v>
      </c>
      <c r="BM665" s="202"/>
      <c r="BN665" s="202"/>
      <c r="BO665" s="203">
        <f t="shared" si="327"/>
        <v>0</v>
      </c>
      <c r="BP665" s="202"/>
      <c r="BQ665" s="202"/>
      <c r="BR665" s="203">
        <f t="shared" si="328"/>
        <v>0</v>
      </c>
      <c r="BS665" s="202"/>
      <c r="BT665" s="202"/>
      <c r="BU665" s="203">
        <f t="shared" si="329"/>
        <v>0</v>
      </c>
      <c r="BV665" s="202"/>
      <c r="BW665" s="202"/>
      <c r="BX665" s="203">
        <f t="shared" si="330"/>
        <v>0</v>
      </c>
      <c r="BY665" s="202"/>
      <c r="BZ665" s="202"/>
      <c r="CA665" s="203">
        <f t="shared" si="331"/>
        <v>0</v>
      </c>
      <c r="CB665" s="202"/>
      <c r="CC665" s="202"/>
      <c r="CD665" s="203">
        <f t="shared" si="332"/>
        <v>0</v>
      </c>
      <c r="CE665" s="202"/>
      <c r="CF665" s="202"/>
      <c r="CG665" s="203">
        <f t="shared" si="333"/>
        <v>0</v>
      </c>
      <c r="CH665" s="202"/>
      <c r="CI665" s="202"/>
      <c r="CJ665" s="203">
        <f t="shared" si="334"/>
        <v>0</v>
      </c>
    </row>
    <row r="666" spans="2:88" x14ac:dyDescent="0.25">
      <c r="B666" s="180"/>
      <c r="C666" s="180"/>
      <c r="D666" s="181"/>
      <c r="E666" s="38">
        <f t="shared" si="335"/>
        <v>45016</v>
      </c>
      <c r="F666" s="186"/>
      <c r="G666" s="203"/>
      <c r="H666" s="202"/>
      <c r="I666" s="202"/>
      <c r="J666" s="203">
        <f t="shared" ref="J666:J729" si="336">SUM(H666:I666)</f>
        <v>0</v>
      </c>
      <c r="K666" s="202"/>
      <c r="L666" s="202"/>
      <c r="M666" s="203">
        <f t="shared" ref="M666:M729" si="337">SUM(K666:L666)</f>
        <v>0</v>
      </c>
      <c r="N666" s="202"/>
      <c r="O666" s="202"/>
      <c r="P666" s="203">
        <f t="shared" ref="P666:P729" si="338">SUM(N666:O666)</f>
        <v>0</v>
      </c>
      <c r="Q666" s="202"/>
      <c r="R666" s="202"/>
      <c r="S666" s="203">
        <f t="shared" ref="S666:S729" si="339">SUM(Q666:R666)</f>
        <v>0</v>
      </c>
      <c r="T666" s="202"/>
      <c r="U666" s="202"/>
      <c r="V666" s="203">
        <f t="shared" ref="V666:V729" si="340">SUM(T666:U666)</f>
        <v>0</v>
      </c>
      <c r="W666" s="202"/>
      <c r="X666" s="202"/>
      <c r="Y666" s="203">
        <f t="shared" ref="Y666:Y729" si="341">SUM(W666:X666)</f>
        <v>0</v>
      </c>
      <c r="Z666" s="202"/>
      <c r="AA666" s="202"/>
      <c r="AB666" s="203">
        <f t="shared" ref="AB666:AB729" si="342">SUM(Z666:AA666)</f>
        <v>0</v>
      </c>
      <c r="AC666" s="202"/>
      <c r="AD666" s="202"/>
      <c r="AE666" s="203">
        <f t="shared" ref="AE666:AE729" si="343">SUM(AC666:AD666)</f>
        <v>0</v>
      </c>
      <c r="AF666" s="202"/>
      <c r="AG666" s="202"/>
      <c r="AH666" s="203">
        <f t="shared" ref="AH666:AH729" si="344">SUM(AF666:AG666)</f>
        <v>0</v>
      </c>
      <c r="AI666" s="202"/>
      <c r="AJ666" s="202"/>
      <c r="AK666" s="203">
        <f t="shared" ref="AK666:AK729" si="345">SUM(AI666:AJ666)</f>
        <v>0</v>
      </c>
      <c r="AL666" s="202"/>
      <c r="AM666" s="202"/>
      <c r="AN666" s="203">
        <f t="shared" ref="AN666:AN729" si="346">SUM(AL666:AM666)</f>
        <v>0</v>
      </c>
      <c r="AO666" s="202"/>
      <c r="AP666" s="202"/>
      <c r="AQ666" s="203">
        <f t="shared" ref="AQ666:AQ729" si="347">SUM(AO666:AP666)</f>
        <v>0</v>
      </c>
      <c r="AR666" s="202"/>
      <c r="AS666" s="202"/>
      <c r="AT666" s="203">
        <f t="shared" ref="AT666:AT729" si="348">SUM(AR666:AS666)</f>
        <v>0</v>
      </c>
      <c r="AU666" s="202"/>
      <c r="AV666" s="202"/>
      <c r="AW666" s="203">
        <f t="shared" ref="AW666:AW729" si="349">SUM(AU666:AV666)</f>
        <v>0</v>
      </c>
      <c r="AX666" s="202"/>
      <c r="AY666" s="202"/>
      <c r="AZ666" s="203">
        <f t="shared" ref="AZ666:AZ729" si="350">SUM(AX666:AY666)</f>
        <v>0</v>
      </c>
      <c r="BA666" s="202"/>
      <c r="BB666" s="202"/>
      <c r="BC666" s="203">
        <f t="shared" ref="BC666:BC729" si="351">SUM(BA666:BB666)</f>
        <v>0</v>
      </c>
      <c r="BD666" s="202"/>
      <c r="BE666" s="202"/>
      <c r="BF666" s="203">
        <f t="shared" ref="BF666:BF729" si="352">SUM(BD666:BE666)</f>
        <v>0</v>
      </c>
      <c r="BG666" s="202"/>
      <c r="BH666" s="202"/>
      <c r="BI666" s="203">
        <f t="shared" ref="BI666:BI729" si="353">SUM(BG666:BH666)</f>
        <v>0</v>
      </c>
      <c r="BJ666" s="202"/>
      <c r="BK666" s="202"/>
      <c r="BL666" s="203">
        <f t="shared" ref="BL666:BL729" si="354">SUM(BJ666:BK666)</f>
        <v>0</v>
      </c>
      <c r="BM666" s="202"/>
      <c r="BN666" s="202"/>
      <c r="BO666" s="203">
        <f t="shared" ref="BO666:BO729" si="355">SUM(BM666:BN666)</f>
        <v>0</v>
      </c>
      <c r="BP666" s="202"/>
      <c r="BQ666" s="202"/>
      <c r="BR666" s="203">
        <f t="shared" ref="BR666:BR729" si="356">SUM(BP666:BQ666)</f>
        <v>0</v>
      </c>
      <c r="BS666" s="202"/>
      <c r="BT666" s="202"/>
      <c r="BU666" s="203">
        <f t="shared" ref="BU666:BU729" si="357">SUM(BS666:BT666)</f>
        <v>0</v>
      </c>
      <c r="BV666" s="202"/>
      <c r="BW666" s="202"/>
      <c r="BX666" s="203">
        <f t="shared" ref="BX666:BX729" si="358">SUM(BV666:BW666)</f>
        <v>0</v>
      </c>
      <c r="BY666" s="202"/>
      <c r="BZ666" s="202"/>
      <c r="CA666" s="203">
        <f t="shared" ref="CA666:CA729" si="359">SUM(BY666:BZ666)</f>
        <v>0</v>
      </c>
      <c r="CB666" s="202"/>
      <c r="CC666" s="202"/>
      <c r="CD666" s="203">
        <f t="shared" ref="CD666:CD729" si="360">SUM(CB666:CC666)</f>
        <v>0</v>
      </c>
      <c r="CE666" s="202"/>
      <c r="CF666" s="202"/>
      <c r="CG666" s="203">
        <f t="shared" ref="CG666:CG729" si="361">SUM(CE666:CF666)</f>
        <v>0</v>
      </c>
      <c r="CH666" s="202"/>
      <c r="CI666" s="202"/>
      <c r="CJ666" s="203">
        <f t="shared" ref="CJ666:CJ729" si="362">SUM(CH666:CI666)</f>
        <v>0</v>
      </c>
    </row>
    <row r="667" spans="2:88" x14ac:dyDescent="0.25">
      <c r="B667" s="180"/>
      <c r="C667" s="180"/>
      <c r="D667" s="181"/>
      <c r="E667" s="38">
        <f t="shared" si="335"/>
        <v>45016</v>
      </c>
      <c r="F667" s="186"/>
      <c r="G667" s="203"/>
      <c r="H667" s="202"/>
      <c r="I667" s="202"/>
      <c r="J667" s="203">
        <f t="shared" si="336"/>
        <v>0</v>
      </c>
      <c r="K667" s="202"/>
      <c r="L667" s="202"/>
      <c r="M667" s="203">
        <f t="shared" si="337"/>
        <v>0</v>
      </c>
      <c r="N667" s="202"/>
      <c r="O667" s="202"/>
      <c r="P667" s="203">
        <f t="shared" si="338"/>
        <v>0</v>
      </c>
      <c r="Q667" s="202"/>
      <c r="R667" s="202"/>
      <c r="S667" s="203">
        <f t="shared" si="339"/>
        <v>0</v>
      </c>
      <c r="T667" s="202"/>
      <c r="U667" s="202"/>
      <c r="V667" s="203">
        <f t="shared" si="340"/>
        <v>0</v>
      </c>
      <c r="W667" s="202"/>
      <c r="X667" s="202"/>
      <c r="Y667" s="203">
        <f t="shared" si="341"/>
        <v>0</v>
      </c>
      <c r="Z667" s="202"/>
      <c r="AA667" s="202"/>
      <c r="AB667" s="203">
        <f t="shared" si="342"/>
        <v>0</v>
      </c>
      <c r="AC667" s="202"/>
      <c r="AD667" s="202"/>
      <c r="AE667" s="203">
        <f t="shared" si="343"/>
        <v>0</v>
      </c>
      <c r="AF667" s="202"/>
      <c r="AG667" s="202"/>
      <c r="AH667" s="203">
        <f t="shared" si="344"/>
        <v>0</v>
      </c>
      <c r="AI667" s="202"/>
      <c r="AJ667" s="202"/>
      <c r="AK667" s="203">
        <f t="shared" si="345"/>
        <v>0</v>
      </c>
      <c r="AL667" s="202"/>
      <c r="AM667" s="202"/>
      <c r="AN667" s="203">
        <f t="shared" si="346"/>
        <v>0</v>
      </c>
      <c r="AO667" s="202"/>
      <c r="AP667" s="202"/>
      <c r="AQ667" s="203">
        <f t="shared" si="347"/>
        <v>0</v>
      </c>
      <c r="AR667" s="202"/>
      <c r="AS667" s="202"/>
      <c r="AT667" s="203">
        <f t="shared" si="348"/>
        <v>0</v>
      </c>
      <c r="AU667" s="202"/>
      <c r="AV667" s="202"/>
      <c r="AW667" s="203">
        <f t="shared" si="349"/>
        <v>0</v>
      </c>
      <c r="AX667" s="202"/>
      <c r="AY667" s="202"/>
      <c r="AZ667" s="203">
        <f t="shared" si="350"/>
        <v>0</v>
      </c>
      <c r="BA667" s="202"/>
      <c r="BB667" s="202"/>
      <c r="BC667" s="203">
        <f t="shared" si="351"/>
        <v>0</v>
      </c>
      <c r="BD667" s="202"/>
      <c r="BE667" s="202"/>
      <c r="BF667" s="203">
        <f t="shared" si="352"/>
        <v>0</v>
      </c>
      <c r="BG667" s="202"/>
      <c r="BH667" s="202"/>
      <c r="BI667" s="203">
        <f t="shared" si="353"/>
        <v>0</v>
      </c>
      <c r="BJ667" s="202"/>
      <c r="BK667" s="202"/>
      <c r="BL667" s="203">
        <f t="shared" si="354"/>
        <v>0</v>
      </c>
      <c r="BM667" s="202"/>
      <c r="BN667" s="202"/>
      <c r="BO667" s="203">
        <f t="shared" si="355"/>
        <v>0</v>
      </c>
      <c r="BP667" s="202"/>
      <c r="BQ667" s="202"/>
      <c r="BR667" s="203">
        <f t="shared" si="356"/>
        <v>0</v>
      </c>
      <c r="BS667" s="202"/>
      <c r="BT667" s="202"/>
      <c r="BU667" s="203">
        <f t="shared" si="357"/>
        <v>0</v>
      </c>
      <c r="BV667" s="202"/>
      <c r="BW667" s="202"/>
      <c r="BX667" s="203">
        <f t="shared" si="358"/>
        <v>0</v>
      </c>
      <c r="BY667" s="202"/>
      <c r="BZ667" s="202"/>
      <c r="CA667" s="203">
        <f t="shared" si="359"/>
        <v>0</v>
      </c>
      <c r="CB667" s="202"/>
      <c r="CC667" s="202"/>
      <c r="CD667" s="203">
        <f t="shared" si="360"/>
        <v>0</v>
      </c>
      <c r="CE667" s="202"/>
      <c r="CF667" s="202"/>
      <c r="CG667" s="203">
        <f t="shared" si="361"/>
        <v>0</v>
      </c>
      <c r="CH667" s="202"/>
      <c r="CI667" s="202"/>
      <c r="CJ667" s="203">
        <f t="shared" si="362"/>
        <v>0</v>
      </c>
    </row>
    <row r="668" spans="2:88" x14ac:dyDescent="0.25">
      <c r="B668" s="180"/>
      <c r="C668" s="180"/>
      <c r="D668" s="181"/>
      <c r="E668" s="38">
        <f t="shared" si="335"/>
        <v>45016</v>
      </c>
      <c r="F668" s="186"/>
      <c r="G668" s="203"/>
      <c r="H668" s="202"/>
      <c r="I668" s="202"/>
      <c r="J668" s="203">
        <f t="shared" si="336"/>
        <v>0</v>
      </c>
      <c r="K668" s="202"/>
      <c r="L668" s="202"/>
      <c r="M668" s="203">
        <f t="shared" si="337"/>
        <v>0</v>
      </c>
      <c r="N668" s="202"/>
      <c r="O668" s="202"/>
      <c r="P668" s="203">
        <f t="shared" si="338"/>
        <v>0</v>
      </c>
      <c r="Q668" s="202"/>
      <c r="R668" s="202"/>
      <c r="S668" s="203">
        <f t="shared" si="339"/>
        <v>0</v>
      </c>
      <c r="T668" s="202"/>
      <c r="U668" s="202"/>
      <c r="V668" s="203">
        <f t="shared" si="340"/>
        <v>0</v>
      </c>
      <c r="W668" s="202"/>
      <c r="X668" s="202"/>
      <c r="Y668" s="203">
        <f t="shared" si="341"/>
        <v>0</v>
      </c>
      <c r="Z668" s="202"/>
      <c r="AA668" s="202"/>
      <c r="AB668" s="203">
        <f t="shared" si="342"/>
        <v>0</v>
      </c>
      <c r="AC668" s="202"/>
      <c r="AD668" s="202"/>
      <c r="AE668" s="203">
        <f t="shared" si="343"/>
        <v>0</v>
      </c>
      <c r="AF668" s="202"/>
      <c r="AG668" s="202"/>
      <c r="AH668" s="203">
        <f t="shared" si="344"/>
        <v>0</v>
      </c>
      <c r="AI668" s="202"/>
      <c r="AJ668" s="202"/>
      <c r="AK668" s="203">
        <f t="shared" si="345"/>
        <v>0</v>
      </c>
      <c r="AL668" s="202"/>
      <c r="AM668" s="202"/>
      <c r="AN668" s="203">
        <f t="shared" si="346"/>
        <v>0</v>
      </c>
      <c r="AO668" s="202"/>
      <c r="AP668" s="202"/>
      <c r="AQ668" s="203">
        <f t="shared" si="347"/>
        <v>0</v>
      </c>
      <c r="AR668" s="202"/>
      <c r="AS668" s="202"/>
      <c r="AT668" s="203">
        <f t="shared" si="348"/>
        <v>0</v>
      </c>
      <c r="AU668" s="202"/>
      <c r="AV668" s="202"/>
      <c r="AW668" s="203">
        <f t="shared" si="349"/>
        <v>0</v>
      </c>
      <c r="AX668" s="202"/>
      <c r="AY668" s="202"/>
      <c r="AZ668" s="203">
        <f t="shared" si="350"/>
        <v>0</v>
      </c>
      <c r="BA668" s="202"/>
      <c r="BB668" s="202"/>
      <c r="BC668" s="203">
        <f t="shared" si="351"/>
        <v>0</v>
      </c>
      <c r="BD668" s="202"/>
      <c r="BE668" s="202"/>
      <c r="BF668" s="203">
        <f t="shared" si="352"/>
        <v>0</v>
      </c>
      <c r="BG668" s="202"/>
      <c r="BH668" s="202"/>
      <c r="BI668" s="203">
        <f t="shared" si="353"/>
        <v>0</v>
      </c>
      <c r="BJ668" s="202"/>
      <c r="BK668" s="202"/>
      <c r="BL668" s="203">
        <f t="shared" si="354"/>
        <v>0</v>
      </c>
      <c r="BM668" s="202"/>
      <c r="BN668" s="202"/>
      <c r="BO668" s="203">
        <f t="shared" si="355"/>
        <v>0</v>
      </c>
      <c r="BP668" s="202"/>
      <c r="BQ668" s="202"/>
      <c r="BR668" s="203">
        <f t="shared" si="356"/>
        <v>0</v>
      </c>
      <c r="BS668" s="202"/>
      <c r="BT668" s="202"/>
      <c r="BU668" s="203">
        <f t="shared" si="357"/>
        <v>0</v>
      </c>
      <c r="BV668" s="202"/>
      <c r="BW668" s="202"/>
      <c r="BX668" s="203">
        <f t="shared" si="358"/>
        <v>0</v>
      </c>
      <c r="BY668" s="202"/>
      <c r="BZ668" s="202"/>
      <c r="CA668" s="203">
        <f t="shared" si="359"/>
        <v>0</v>
      </c>
      <c r="CB668" s="202"/>
      <c r="CC668" s="202"/>
      <c r="CD668" s="203">
        <f t="shared" si="360"/>
        <v>0</v>
      </c>
      <c r="CE668" s="202"/>
      <c r="CF668" s="202"/>
      <c r="CG668" s="203">
        <f t="shared" si="361"/>
        <v>0</v>
      </c>
      <c r="CH668" s="202"/>
      <c r="CI668" s="202"/>
      <c r="CJ668" s="203">
        <f t="shared" si="362"/>
        <v>0</v>
      </c>
    </row>
    <row r="669" spans="2:88" x14ac:dyDescent="0.25">
      <c r="B669" s="180"/>
      <c r="C669" s="180"/>
      <c r="D669" s="181"/>
      <c r="E669" s="38">
        <f t="shared" si="335"/>
        <v>45016</v>
      </c>
      <c r="F669" s="186"/>
      <c r="G669" s="203"/>
      <c r="H669" s="202"/>
      <c r="I669" s="202"/>
      <c r="J669" s="203">
        <f t="shared" si="336"/>
        <v>0</v>
      </c>
      <c r="K669" s="202"/>
      <c r="L669" s="202"/>
      <c r="M669" s="203">
        <f t="shared" si="337"/>
        <v>0</v>
      </c>
      <c r="N669" s="202"/>
      <c r="O669" s="202"/>
      <c r="P669" s="203">
        <f t="shared" si="338"/>
        <v>0</v>
      </c>
      <c r="Q669" s="202"/>
      <c r="R669" s="202"/>
      <c r="S669" s="203">
        <f t="shared" si="339"/>
        <v>0</v>
      </c>
      <c r="T669" s="202"/>
      <c r="U669" s="202"/>
      <c r="V669" s="203">
        <f t="shared" si="340"/>
        <v>0</v>
      </c>
      <c r="W669" s="202"/>
      <c r="X669" s="202"/>
      <c r="Y669" s="203">
        <f t="shared" si="341"/>
        <v>0</v>
      </c>
      <c r="Z669" s="202"/>
      <c r="AA669" s="202"/>
      <c r="AB669" s="203">
        <f t="shared" si="342"/>
        <v>0</v>
      </c>
      <c r="AC669" s="202"/>
      <c r="AD669" s="202"/>
      <c r="AE669" s="203">
        <f t="shared" si="343"/>
        <v>0</v>
      </c>
      <c r="AF669" s="202"/>
      <c r="AG669" s="202"/>
      <c r="AH669" s="203">
        <f t="shared" si="344"/>
        <v>0</v>
      </c>
      <c r="AI669" s="202"/>
      <c r="AJ669" s="202"/>
      <c r="AK669" s="203">
        <f t="shared" si="345"/>
        <v>0</v>
      </c>
      <c r="AL669" s="202"/>
      <c r="AM669" s="202"/>
      <c r="AN669" s="203">
        <f t="shared" si="346"/>
        <v>0</v>
      </c>
      <c r="AO669" s="202"/>
      <c r="AP669" s="202"/>
      <c r="AQ669" s="203">
        <f t="shared" si="347"/>
        <v>0</v>
      </c>
      <c r="AR669" s="202"/>
      <c r="AS669" s="202"/>
      <c r="AT669" s="203">
        <f t="shared" si="348"/>
        <v>0</v>
      </c>
      <c r="AU669" s="202"/>
      <c r="AV669" s="202"/>
      <c r="AW669" s="203">
        <f t="shared" si="349"/>
        <v>0</v>
      </c>
      <c r="AX669" s="202"/>
      <c r="AY669" s="202"/>
      <c r="AZ669" s="203">
        <f t="shared" si="350"/>
        <v>0</v>
      </c>
      <c r="BA669" s="202"/>
      <c r="BB669" s="202"/>
      <c r="BC669" s="203">
        <f t="shared" si="351"/>
        <v>0</v>
      </c>
      <c r="BD669" s="202"/>
      <c r="BE669" s="202"/>
      <c r="BF669" s="203">
        <f t="shared" si="352"/>
        <v>0</v>
      </c>
      <c r="BG669" s="202"/>
      <c r="BH669" s="202"/>
      <c r="BI669" s="203">
        <f t="shared" si="353"/>
        <v>0</v>
      </c>
      <c r="BJ669" s="202"/>
      <c r="BK669" s="202"/>
      <c r="BL669" s="203">
        <f t="shared" si="354"/>
        <v>0</v>
      </c>
      <c r="BM669" s="202"/>
      <c r="BN669" s="202"/>
      <c r="BO669" s="203">
        <f t="shared" si="355"/>
        <v>0</v>
      </c>
      <c r="BP669" s="202"/>
      <c r="BQ669" s="202"/>
      <c r="BR669" s="203">
        <f t="shared" si="356"/>
        <v>0</v>
      </c>
      <c r="BS669" s="202"/>
      <c r="BT669" s="202"/>
      <c r="BU669" s="203">
        <f t="shared" si="357"/>
        <v>0</v>
      </c>
      <c r="BV669" s="202"/>
      <c r="BW669" s="202"/>
      <c r="BX669" s="203">
        <f t="shared" si="358"/>
        <v>0</v>
      </c>
      <c r="BY669" s="202"/>
      <c r="BZ669" s="202"/>
      <c r="CA669" s="203">
        <f t="shared" si="359"/>
        <v>0</v>
      </c>
      <c r="CB669" s="202"/>
      <c r="CC669" s="202"/>
      <c r="CD669" s="203">
        <f t="shared" si="360"/>
        <v>0</v>
      </c>
      <c r="CE669" s="202"/>
      <c r="CF669" s="202"/>
      <c r="CG669" s="203">
        <f t="shared" si="361"/>
        <v>0</v>
      </c>
      <c r="CH669" s="202"/>
      <c r="CI669" s="202"/>
      <c r="CJ669" s="203">
        <f t="shared" si="362"/>
        <v>0</v>
      </c>
    </row>
    <row r="670" spans="2:88" x14ac:dyDescent="0.25">
      <c r="B670" s="180"/>
      <c r="C670" s="180"/>
      <c r="D670" s="181"/>
      <c r="E670" s="38">
        <f t="shared" si="335"/>
        <v>45016</v>
      </c>
      <c r="F670" s="186"/>
      <c r="G670" s="203"/>
      <c r="H670" s="202"/>
      <c r="I670" s="202"/>
      <c r="J670" s="203">
        <f t="shared" si="336"/>
        <v>0</v>
      </c>
      <c r="K670" s="202"/>
      <c r="L670" s="202"/>
      <c r="M670" s="203">
        <f t="shared" si="337"/>
        <v>0</v>
      </c>
      <c r="N670" s="202"/>
      <c r="O670" s="202"/>
      <c r="P670" s="203">
        <f t="shared" si="338"/>
        <v>0</v>
      </c>
      <c r="Q670" s="202"/>
      <c r="R670" s="202"/>
      <c r="S670" s="203">
        <f t="shared" si="339"/>
        <v>0</v>
      </c>
      <c r="T670" s="202"/>
      <c r="U670" s="202"/>
      <c r="V670" s="203">
        <f t="shared" si="340"/>
        <v>0</v>
      </c>
      <c r="W670" s="202"/>
      <c r="X670" s="202"/>
      <c r="Y670" s="203">
        <f t="shared" si="341"/>
        <v>0</v>
      </c>
      <c r="Z670" s="202"/>
      <c r="AA670" s="202"/>
      <c r="AB670" s="203">
        <f t="shared" si="342"/>
        <v>0</v>
      </c>
      <c r="AC670" s="202"/>
      <c r="AD670" s="202"/>
      <c r="AE670" s="203">
        <f t="shared" si="343"/>
        <v>0</v>
      </c>
      <c r="AF670" s="202"/>
      <c r="AG670" s="202"/>
      <c r="AH670" s="203">
        <f t="shared" si="344"/>
        <v>0</v>
      </c>
      <c r="AI670" s="202"/>
      <c r="AJ670" s="202"/>
      <c r="AK670" s="203">
        <f t="shared" si="345"/>
        <v>0</v>
      </c>
      <c r="AL670" s="202"/>
      <c r="AM670" s="202"/>
      <c r="AN670" s="203">
        <f t="shared" si="346"/>
        <v>0</v>
      </c>
      <c r="AO670" s="202"/>
      <c r="AP670" s="202"/>
      <c r="AQ670" s="203">
        <f t="shared" si="347"/>
        <v>0</v>
      </c>
      <c r="AR670" s="202"/>
      <c r="AS670" s="202"/>
      <c r="AT670" s="203">
        <f t="shared" si="348"/>
        <v>0</v>
      </c>
      <c r="AU670" s="202"/>
      <c r="AV670" s="202"/>
      <c r="AW670" s="203">
        <f t="shared" si="349"/>
        <v>0</v>
      </c>
      <c r="AX670" s="202"/>
      <c r="AY670" s="202"/>
      <c r="AZ670" s="203">
        <f t="shared" si="350"/>
        <v>0</v>
      </c>
      <c r="BA670" s="202"/>
      <c r="BB670" s="202"/>
      <c r="BC670" s="203">
        <f t="shared" si="351"/>
        <v>0</v>
      </c>
      <c r="BD670" s="202"/>
      <c r="BE670" s="202"/>
      <c r="BF670" s="203">
        <f t="shared" si="352"/>
        <v>0</v>
      </c>
      <c r="BG670" s="202"/>
      <c r="BH670" s="202"/>
      <c r="BI670" s="203">
        <f t="shared" si="353"/>
        <v>0</v>
      </c>
      <c r="BJ670" s="202"/>
      <c r="BK670" s="202"/>
      <c r="BL670" s="203">
        <f t="shared" si="354"/>
        <v>0</v>
      </c>
      <c r="BM670" s="202"/>
      <c r="BN670" s="202"/>
      <c r="BO670" s="203">
        <f t="shared" si="355"/>
        <v>0</v>
      </c>
      <c r="BP670" s="202"/>
      <c r="BQ670" s="202"/>
      <c r="BR670" s="203">
        <f t="shared" si="356"/>
        <v>0</v>
      </c>
      <c r="BS670" s="202"/>
      <c r="BT670" s="202"/>
      <c r="BU670" s="203">
        <f t="shared" si="357"/>
        <v>0</v>
      </c>
      <c r="BV670" s="202"/>
      <c r="BW670" s="202"/>
      <c r="BX670" s="203">
        <f t="shared" si="358"/>
        <v>0</v>
      </c>
      <c r="BY670" s="202"/>
      <c r="BZ670" s="202"/>
      <c r="CA670" s="203">
        <f t="shared" si="359"/>
        <v>0</v>
      </c>
      <c r="CB670" s="202"/>
      <c r="CC670" s="202"/>
      <c r="CD670" s="203">
        <f t="shared" si="360"/>
        <v>0</v>
      </c>
      <c r="CE670" s="202"/>
      <c r="CF670" s="202"/>
      <c r="CG670" s="203">
        <f t="shared" si="361"/>
        <v>0</v>
      </c>
      <c r="CH670" s="202"/>
      <c r="CI670" s="202"/>
      <c r="CJ670" s="203">
        <f t="shared" si="362"/>
        <v>0</v>
      </c>
    </row>
    <row r="671" spans="2:88" x14ac:dyDescent="0.25">
      <c r="B671" s="180"/>
      <c r="C671" s="180"/>
      <c r="D671" s="181"/>
      <c r="E671" s="38">
        <f t="shared" si="335"/>
        <v>45016</v>
      </c>
      <c r="F671" s="186"/>
      <c r="G671" s="203"/>
      <c r="H671" s="202"/>
      <c r="I671" s="202"/>
      <c r="J671" s="203">
        <f t="shared" si="336"/>
        <v>0</v>
      </c>
      <c r="K671" s="202"/>
      <c r="L671" s="202"/>
      <c r="M671" s="203">
        <f t="shared" si="337"/>
        <v>0</v>
      </c>
      <c r="N671" s="202"/>
      <c r="O671" s="202"/>
      <c r="P671" s="203">
        <f t="shared" si="338"/>
        <v>0</v>
      </c>
      <c r="Q671" s="202"/>
      <c r="R671" s="202"/>
      <c r="S671" s="203">
        <f t="shared" si="339"/>
        <v>0</v>
      </c>
      <c r="T671" s="202"/>
      <c r="U671" s="202"/>
      <c r="V671" s="203">
        <f t="shared" si="340"/>
        <v>0</v>
      </c>
      <c r="W671" s="202"/>
      <c r="X671" s="202"/>
      <c r="Y671" s="203">
        <f t="shared" si="341"/>
        <v>0</v>
      </c>
      <c r="Z671" s="202"/>
      <c r="AA671" s="202"/>
      <c r="AB671" s="203">
        <f t="shared" si="342"/>
        <v>0</v>
      </c>
      <c r="AC671" s="202"/>
      <c r="AD671" s="202"/>
      <c r="AE671" s="203">
        <f t="shared" si="343"/>
        <v>0</v>
      </c>
      <c r="AF671" s="202"/>
      <c r="AG671" s="202"/>
      <c r="AH671" s="203">
        <f t="shared" si="344"/>
        <v>0</v>
      </c>
      <c r="AI671" s="202"/>
      <c r="AJ671" s="202"/>
      <c r="AK671" s="203">
        <f t="shared" si="345"/>
        <v>0</v>
      </c>
      <c r="AL671" s="202"/>
      <c r="AM671" s="202"/>
      <c r="AN671" s="203">
        <f t="shared" si="346"/>
        <v>0</v>
      </c>
      <c r="AO671" s="202"/>
      <c r="AP671" s="202"/>
      <c r="AQ671" s="203">
        <f t="shared" si="347"/>
        <v>0</v>
      </c>
      <c r="AR671" s="202"/>
      <c r="AS671" s="202"/>
      <c r="AT671" s="203">
        <f t="shared" si="348"/>
        <v>0</v>
      </c>
      <c r="AU671" s="202"/>
      <c r="AV671" s="202"/>
      <c r="AW671" s="203">
        <f t="shared" si="349"/>
        <v>0</v>
      </c>
      <c r="AX671" s="202"/>
      <c r="AY671" s="202"/>
      <c r="AZ671" s="203">
        <f t="shared" si="350"/>
        <v>0</v>
      </c>
      <c r="BA671" s="202"/>
      <c r="BB671" s="202"/>
      <c r="BC671" s="203">
        <f t="shared" si="351"/>
        <v>0</v>
      </c>
      <c r="BD671" s="202"/>
      <c r="BE671" s="202"/>
      <c r="BF671" s="203">
        <f t="shared" si="352"/>
        <v>0</v>
      </c>
      <c r="BG671" s="202"/>
      <c r="BH671" s="202"/>
      <c r="BI671" s="203">
        <f t="shared" si="353"/>
        <v>0</v>
      </c>
      <c r="BJ671" s="202"/>
      <c r="BK671" s="202"/>
      <c r="BL671" s="203">
        <f t="shared" si="354"/>
        <v>0</v>
      </c>
      <c r="BM671" s="202"/>
      <c r="BN671" s="202"/>
      <c r="BO671" s="203">
        <f t="shared" si="355"/>
        <v>0</v>
      </c>
      <c r="BP671" s="202"/>
      <c r="BQ671" s="202"/>
      <c r="BR671" s="203">
        <f t="shared" si="356"/>
        <v>0</v>
      </c>
      <c r="BS671" s="202"/>
      <c r="BT671" s="202"/>
      <c r="BU671" s="203">
        <f t="shared" si="357"/>
        <v>0</v>
      </c>
      <c r="BV671" s="202"/>
      <c r="BW671" s="202"/>
      <c r="BX671" s="203">
        <f t="shared" si="358"/>
        <v>0</v>
      </c>
      <c r="BY671" s="202"/>
      <c r="BZ671" s="202"/>
      <c r="CA671" s="203">
        <f t="shared" si="359"/>
        <v>0</v>
      </c>
      <c r="CB671" s="202"/>
      <c r="CC671" s="202"/>
      <c r="CD671" s="203">
        <f t="shared" si="360"/>
        <v>0</v>
      </c>
      <c r="CE671" s="202"/>
      <c r="CF671" s="202"/>
      <c r="CG671" s="203">
        <f t="shared" si="361"/>
        <v>0</v>
      </c>
      <c r="CH671" s="202"/>
      <c r="CI671" s="202"/>
      <c r="CJ671" s="203">
        <f t="shared" si="362"/>
        <v>0</v>
      </c>
    </row>
    <row r="672" spans="2:88" x14ac:dyDescent="0.25">
      <c r="B672" s="180"/>
      <c r="C672" s="180"/>
      <c r="D672" s="181"/>
      <c r="E672" s="38">
        <f t="shared" si="335"/>
        <v>45016</v>
      </c>
      <c r="F672" s="186"/>
      <c r="G672" s="203"/>
      <c r="H672" s="202"/>
      <c r="I672" s="202"/>
      <c r="J672" s="203">
        <f t="shared" si="336"/>
        <v>0</v>
      </c>
      <c r="K672" s="202"/>
      <c r="L672" s="202"/>
      <c r="M672" s="203">
        <f t="shared" si="337"/>
        <v>0</v>
      </c>
      <c r="N672" s="202"/>
      <c r="O672" s="202"/>
      <c r="P672" s="203">
        <f t="shared" si="338"/>
        <v>0</v>
      </c>
      <c r="Q672" s="202"/>
      <c r="R672" s="202"/>
      <c r="S672" s="203">
        <f t="shared" si="339"/>
        <v>0</v>
      </c>
      <c r="T672" s="202"/>
      <c r="U672" s="202"/>
      <c r="V672" s="203">
        <f t="shared" si="340"/>
        <v>0</v>
      </c>
      <c r="W672" s="202"/>
      <c r="X672" s="202"/>
      <c r="Y672" s="203">
        <f t="shared" si="341"/>
        <v>0</v>
      </c>
      <c r="Z672" s="202"/>
      <c r="AA672" s="202"/>
      <c r="AB672" s="203">
        <f t="shared" si="342"/>
        <v>0</v>
      </c>
      <c r="AC672" s="202"/>
      <c r="AD672" s="202"/>
      <c r="AE672" s="203">
        <f t="shared" si="343"/>
        <v>0</v>
      </c>
      <c r="AF672" s="202"/>
      <c r="AG672" s="202"/>
      <c r="AH672" s="203">
        <f t="shared" si="344"/>
        <v>0</v>
      </c>
      <c r="AI672" s="202"/>
      <c r="AJ672" s="202"/>
      <c r="AK672" s="203">
        <f t="shared" si="345"/>
        <v>0</v>
      </c>
      <c r="AL672" s="202"/>
      <c r="AM672" s="202"/>
      <c r="AN672" s="203">
        <f t="shared" si="346"/>
        <v>0</v>
      </c>
      <c r="AO672" s="202"/>
      <c r="AP672" s="202"/>
      <c r="AQ672" s="203">
        <f t="shared" si="347"/>
        <v>0</v>
      </c>
      <c r="AR672" s="202"/>
      <c r="AS672" s="202"/>
      <c r="AT672" s="203">
        <f t="shared" si="348"/>
        <v>0</v>
      </c>
      <c r="AU672" s="202"/>
      <c r="AV672" s="202"/>
      <c r="AW672" s="203">
        <f t="shared" si="349"/>
        <v>0</v>
      </c>
      <c r="AX672" s="202"/>
      <c r="AY672" s="202"/>
      <c r="AZ672" s="203">
        <f t="shared" si="350"/>
        <v>0</v>
      </c>
      <c r="BA672" s="202"/>
      <c r="BB672" s="202"/>
      <c r="BC672" s="203">
        <f t="shared" si="351"/>
        <v>0</v>
      </c>
      <c r="BD672" s="202"/>
      <c r="BE672" s="202"/>
      <c r="BF672" s="203">
        <f t="shared" si="352"/>
        <v>0</v>
      </c>
      <c r="BG672" s="202"/>
      <c r="BH672" s="202"/>
      <c r="BI672" s="203">
        <f t="shared" si="353"/>
        <v>0</v>
      </c>
      <c r="BJ672" s="202"/>
      <c r="BK672" s="202"/>
      <c r="BL672" s="203">
        <f t="shared" si="354"/>
        <v>0</v>
      </c>
      <c r="BM672" s="202"/>
      <c r="BN672" s="202"/>
      <c r="BO672" s="203">
        <f t="shared" si="355"/>
        <v>0</v>
      </c>
      <c r="BP672" s="202"/>
      <c r="BQ672" s="202"/>
      <c r="BR672" s="203">
        <f t="shared" si="356"/>
        <v>0</v>
      </c>
      <c r="BS672" s="202"/>
      <c r="BT672" s="202"/>
      <c r="BU672" s="203">
        <f t="shared" si="357"/>
        <v>0</v>
      </c>
      <c r="BV672" s="202"/>
      <c r="BW672" s="202"/>
      <c r="BX672" s="203">
        <f t="shared" si="358"/>
        <v>0</v>
      </c>
      <c r="BY672" s="202"/>
      <c r="BZ672" s="202"/>
      <c r="CA672" s="203">
        <f t="shared" si="359"/>
        <v>0</v>
      </c>
      <c r="CB672" s="202"/>
      <c r="CC672" s="202"/>
      <c r="CD672" s="203">
        <f t="shared" si="360"/>
        <v>0</v>
      </c>
      <c r="CE672" s="202"/>
      <c r="CF672" s="202"/>
      <c r="CG672" s="203">
        <f t="shared" si="361"/>
        <v>0</v>
      </c>
      <c r="CH672" s="202"/>
      <c r="CI672" s="202"/>
      <c r="CJ672" s="203">
        <f t="shared" si="362"/>
        <v>0</v>
      </c>
    </row>
    <row r="673" spans="2:88" x14ac:dyDescent="0.25">
      <c r="B673" s="180"/>
      <c r="C673" s="180"/>
      <c r="D673" s="181"/>
      <c r="E673" s="38">
        <f t="shared" si="335"/>
        <v>45016</v>
      </c>
      <c r="F673" s="186"/>
      <c r="G673" s="203"/>
      <c r="H673" s="202"/>
      <c r="I673" s="202"/>
      <c r="J673" s="203">
        <f t="shared" si="336"/>
        <v>0</v>
      </c>
      <c r="K673" s="202"/>
      <c r="L673" s="202"/>
      <c r="M673" s="203">
        <f t="shared" si="337"/>
        <v>0</v>
      </c>
      <c r="N673" s="202"/>
      <c r="O673" s="202"/>
      <c r="P673" s="203">
        <f t="shared" si="338"/>
        <v>0</v>
      </c>
      <c r="Q673" s="202"/>
      <c r="R673" s="202"/>
      <c r="S673" s="203">
        <f t="shared" si="339"/>
        <v>0</v>
      </c>
      <c r="T673" s="202"/>
      <c r="U673" s="202"/>
      <c r="V673" s="203">
        <f t="shared" si="340"/>
        <v>0</v>
      </c>
      <c r="W673" s="202"/>
      <c r="X673" s="202"/>
      <c r="Y673" s="203">
        <f t="shared" si="341"/>
        <v>0</v>
      </c>
      <c r="Z673" s="202"/>
      <c r="AA673" s="202"/>
      <c r="AB673" s="203">
        <f t="shared" si="342"/>
        <v>0</v>
      </c>
      <c r="AC673" s="202"/>
      <c r="AD673" s="202"/>
      <c r="AE673" s="203">
        <f t="shared" si="343"/>
        <v>0</v>
      </c>
      <c r="AF673" s="202"/>
      <c r="AG673" s="202"/>
      <c r="AH673" s="203">
        <f t="shared" si="344"/>
        <v>0</v>
      </c>
      <c r="AI673" s="202"/>
      <c r="AJ673" s="202"/>
      <c r="AK673" s="203">
        <f t="shared" si="345"/>
        <v>0</v>
      </c>
      <c r="AL673" s="202"/>
      <c r="AM673" s="202"/>
      <c r="AN673" s="203">
        <f t="shared" si="346"/>
        <v>0</v>
      </c>
      <c r="AO673" s="202"/>
      <c r="AP673" s="202"/>
      <c r="AQ673" s="203">
        <f t="shared" si="347"/>
        <v>0</v>
      </c>
      <c r="AR673" s="202"/>
      <c r="AS673" s="202"/>
      <c r="AT673" s="203">
        <f t="shared" si="348"/>
        <v>0</v>
      </c>
      <c r="AU673" s="202"/>
      <c r="AV673" s="202"/>
      <c r="AW673" s="203">
        <f t="shared" si="349"/>
        <v>0</v>
      </c>
      <c r="AX673" s="202"/>
      <c r="AY673" s="202"/>
      <c r="AZ673" s="203">
        <f t="shared" si="350"/>
        <v>0</v>
      </c>
      <c r="BA673" s="202"/>
      <c r="BB673" s="202"/>
      <c r="BC673" s="203">
        <f t="shared" si="351"/>
        <v>0</v>
      </c>
      <c r="BD673" s="202"/>
      <c r="BE673" s="202"/>
      <c r="BF673" s="203">
        <f t="shared" si="352"/>
        <v>0</v>
      </c>
      <c r="BG673" s="202"/>
      <c r="BH673" s="202"/>
      <c r="BI673" s="203">
        <f t="shared" si="353"/>
        <v>0</v>
      </c>
      <c r="BJ673" s="202"/>
      <c r="BK673" s="202"/>
      <c r="BL673" s="203">
        <f t="shared" si="354"/>
        <v>0</v>
      </c>
      <c r="BM673" s="202"/>
      <c r="BN673" s="202"/>
      <c r="BO673" s="203">
        <f t="shared" si="355"/>
        <v>0</v>
      </c>
      <c r="BP673" s="202"/>
      <c r="BQ673" s="202"/>
      <c r="BR673" s="203">
        <f t="shared" si="356"/>
        <v>0</v>
      </c>
      <c r="BS673" s="202"/>
      <c r="BT673" s="202"/>
      <c r="BU673" s="203">
        <f t="shared" si="357"/>
        <v>0</v>
      </c>
      <c r="BV673" s="202"/>
      <c r="BW673" s="202"/>
      <c r="BX673" s="203">
        <f t="shared" si="358"/>
        <v>0</v>
      </c>
      <c r="BY673" s="202"/>
      <c r="BZ673" s="202"/>
      <c r="CA673" s="203">
        <f t="shared" si="359"/>
        <v>0</v>
      </c>
      <c r="CB673" s="202"/>
      <c r="CC673" s="202"/>
      <c r="CD673" s="203">
        <f t="shared" si="360"/>
        <v>0</v>
      </c>
      <c r="CE673" s="202"/>
      <c r="CF673" s="202"/>
      <c r="CG673" s="203">
        <f t="shared" si="361"/>
        <v>0</v>
      </c>
      <c r="CH673" s="202"/>
      <c r="CI673" s="202"/>
      <c r="CJ673" s="203">
        <f t="shared" si="362"/>
        <v>0</v>
      </c>
    </row>
    <row r="674" spans="2:88" x14ac:dyDescent="0.25">
      <c r="B674" s="180"/>
      <c r="C674" s="180"/>
      <c r="D674" s="181"/>
      <c r="E674" s="38">
        <f t="shared" si="335"/>
        <v>45016</v>
      </c>
      <c r="F674" s="186"/>
      <c r="G674" s="203"/>
      <c r="H674" s="202"/>
      <c r="I674" s="202"/>
      <c r="J674" s="203">
        <f t="shared" si="336"/>
        <v>0</v>
      </c>
      <c r="K674" s="202"/>
      <c r="L674" s="202"/>
      <c r="M674" s="203">
        <f t="shared" si="337"/>
        <v>0</v>
      </c>
      <c r="N674" s="202"/>
      <c r="O674" s="202"/>
      <c r="P674" s="203">
        <f t="shared" si="338"/>
        <v>0</v>
      </c>
      <c r="Q674" s="202"/>
      <c r="R674" s="202"/>
      <c r="S674" s="203">
        <f t="shared" si="339"/>
        <v>0</v>
      </c>
      <c r="T674" s="202"/>
      <c r="U674" s="202"/>
      <c r="V674" s="203">
        <f t="shared" si="340"/>
        <v>0</v>
      </c>
      <c r="W674" s="202"/>
      <c r="X674" s="202"/>
      <c r="Y674" s="203">
        <f t="shared" si="341"/>
        <v>0</v>
      </c>
      <c r="Z674" s="202"/>
      <c r="AA674" s="202"/>
      <c r="AB674" s="203">
        <f t="shared" si="342"/>
        <v>0</v>
      </c>
      <c r="AC674" s="202"/>
      <c r="AD674" s="202"/>
      <c r="AE674" s="203">
        <f t="shared" si="343"/>
        <v>0</v>
      </c>
      <c r="AF674" s="202"/>
      <c r="AG674" s="202"/>
      <c r="AH674" s="203">
        <f t="shared" si="344"/>
        <v>0</v>
      </c>
      <c r="AI674" s="202"/>
      <c r="AJ674" s="202"/>
      <c r="AK674" s="203">
        <f t="shared" si="345"/>
        <v>0</v>
      </c>
      <c r="AL674" s="202"/>
      <c r="AM674" s="202"/>
      <c r="AN674" s="203">
        <f t="shared" si="346"/>
        <v>0</v>
      </c>
      <c r="AO674" s="202"/>
      <c r="AP674" s="202"/>
      <c r="AQ674" s="203">
        <f t="shared" si="347"/>
        <v>0</v>
      </c>
      <c r="AR674" s="202"/>
      <c r="AS674" s="202"/>
      <c r="AT674" s="203">
        <f t="shared" si="348"/>
        <v>0</v>
      </c>
      <c r="AU674" s="202"/>
      <c r="AV674" s="202"/>
      <c r="AW674" s="203">
        <f t="shared" si="349"/>
        <v>0</v>
      </c>
      <c r="AX674" s="202"/>
      <c r="AY674" s="202"/>
      <c r="AZ674" s="203">
        <f t="shared" si="350"/>
        <v>0</v>
      </c>
      <c r="BA674" s="202"/>
      <c r="BB674" s="202"/>
      <c r="BC674" s="203">
        <f t="shared" si="351"/>
        <v>0</v>
      </c>
      <c r="BD674" s="202"/>
      <c r="BE674" s="202"/>
      <c r="BF674" s="203">
        <f t="shared" si="352"/>
        <v>0</v>
      </c>
      <c r="BG674" s="202"/>
      <c r="BH674" s="202"/>
      <c r="BI674" s="203">
        <f t="shared" si="353"/>
        <v>0</v>
      </c>
      <c r="BJ674" s="202"/>
      <c r="BK674" s="202"/>
      <c r="BL674" s="203">
        <f t="shared" si="354"/>
        <v>0</v>
      </c>
      <c r="BM674" s="202"/>
      <c r="BN674" s="202"/>
      <c r="BO674" s="203">
        <f t="shared" si="355"/>
        <v>0</v>
      </c>
      <c r="BP674" s="202"/>
      <c r="BQ674" s="202"/>
      <c r="BR674" s="203">
        <f t="shared" si="356"/>
        <v>0</v>
      </c>
      <c r="BS674" s="202"/>
      <c r="BT674" s="202"/>
      <c r="BU674" s="203">
        <f t="shared" si="357"/>
        <v>0</v>
      </c>
      <c r="BV674" s="202"/>
      <c r="BW674" s="202"/>
      <c r="BX674" s="203">
        <f t="shared" si="358"/>
        <v>0</v>
      </c>
      <c r="BY674" s="202"/>
      <c r="BZ674" s="202"/>
      <c r="CA674" s="203">
        <f t="shared" si="359"/>
        <v>0</v>
      </c>
      <c r="CB674" s="202"/>
      <c r="CC674" s="202"/>
      <c r="CD674" s="203">
        <f t="shared" si="360"/>
        <v>0</v>
      </c>
      <c r="CE674" s="202"/>
      <c r="CF674" s="202"/>
      <c r="CG674" s="203">
        <f t="shared" si="361"/>
        <v>0</v>
      </c>
      <c r="CH674" s="202"/>
      <c r="CI674" s="202"/>
      <c r="CJ674" s="203">
        <f t="shared" si="362"/>
        <v>0</v>
      </c>
    </row>
    <row r="675" spans="2:88" x14ac:dyDescent="0.25">
      <c r="B675" s="180"/>
      <c r="C675" s="180"/>
      <c r="D675" s="181"/>
      <c r="E675" s="38">
        <f t="shared" si="335"/>
        <v>45016</v>
      </c>
      <c r="F675" s="186"/>
      <c r="G675" s="203"/>
      <c r="H675" s="202"/>
      <c r="I675" s="202"/>
      <c r="J675" s="203">
        <f t="shared" si="336"/>
        <v>0</v>
      </c>
      <c r="K675" s="202"/>
      <c r="L675" s="202"/>
      <c r="M675" s="203">
        <f t="shared" si="337"/>
        <v>0</v>
      </c>
      <c r="N675" s="202"/>
      <c r="O675" s="202"/>
      <c r="P675" s="203">
        <f t="shared" si="338"/>
        <v>0</v>
      </c>
      <c r="Q675" s="202"/>
      <c r="R675" s="202"/>
      <c r="S675" s="203">
        <f t="shared" si="339"/>
        <v>0</v>
      </c>
      <c r="T675" s="202"/>
      <c r="U675" s="202"/>
      <c r="V675" s="203">
        <f t="shared" si="340"/>
        <v>0</v>
      </c>
      <c r="W675" s="202"/>
      <c r="X675" s="202"/>
      <c r="Y675" s="203">
        <f t="shared" si="341"/>
        <v>0</v>
      </c>
      <c r="Z675" s="202"/>
      <c r="AA675" s="202"/>
      <c r="AB675" s="203">
        <f t="shared" si="342"/>
        <v>0</v>
      </c>
      <c r="AC675" s="202"/>
      <c r="AD675" s="202"/>
      <c r="AE675" s="203">
        <f t="shared" si="343"/>
        <v>0</v>
      </c>
      <c r="AF675" s="202"/>
      <c r="AG675" s="202"/>
      <c r="AH675" s="203">
        <f t="shared" si="344"/>
        <v>0</v>
      </c>
      <c r="AI675" s="202"/>
      <c r="AJ675" s="202"/>
      <c r="AK675" s="203">
        <f t="shared" si="345"/>
        <v>0</v>
      </c>
      <c r="AL675" s="202"/>
      <c r="AM675" s="202"/>
      <c r="AN675" s="203">
        <f t="shared" si="346"/>
        <v>0</v>
      </c>
      <c r="AO675" s="202"/>
      <c r="AP675" s="202"/>
      <c r="AQ675" s="203">
        <f t="shared" si="347"/>
        <v>0</v>
      </c>
      <c r="AR675" s="202"/>
      <c r="AS675" s="202"/>
      <c r="AT675" s="203">
        <f t="shared" si="348"/>
        <v>0</v>
      </c>
      <c r="AU675" s="202"/>
      <c r="AV675" s="202"/>
      <c r="AW675" s="203">
        <f t="shared" si="349"/>
        <v>0</v>
      </c>
      <c r="AX675" s="202"/>
      <c r="AY675" s="202"/>
      <c r="AZ675" s="203">
        <f t="shared" si="350"/>
        <v>0</v>
      </c>
      <c r="BA675" s="202"/>
      <c r="BB675" s="202"/>
      <c r="BC675" s="203">
        <f t="shared" si="351"/>
        <v>0</v>
      </c>
      <c r="BD675" s="202"/>
      <c r="BE675" s="202"/>
      <c r="BF675" s="203">
        <f t="shared" si="352"/>
        <v>0</v>
      </c>
      <c r="BG675" s="202"/>
      <c r="BH675" s="202"/>
      <c r="BI675" s="203">
        <f t="shared" si="353"/>
        <v>0</v>
      </c>
      <c r="BJ675" s="202"/>
      <c r="BK675" s="202"/>
      <c r="BL675" s="203">
        <f t="shared" si="354"/>
        <v>0</v>
      </c>
      <c r="BM675" s="202"/>
      <c r="BN675" s="202"/>
      <c r="BO675" s="203">
        <f t="shared" si="355"/>
        <v>0</v>
      </c>
      <c r="BP675" s="202"/>
      <c r="BQ675" s="202"/>
      <c r="BR675" s="203">
        <f t="shared" si="356"/>
        <v>0</v>
      </c>
      <c r="BS675" s="202"/>
      <c r="BT675" s="202"/>
      <c r="BU675" s="203">
        <f t="shared" si="357"/>
        <v>0</v>
      </c>
      <c r="BV675" s="202"/>
      <c r="BW675" s="202"/>
      <c r="BX675" s="203">
        <f t="shared" si="358"/>
        <v>0</v>
      </c>
      <c r="BY675" s="202"/>
      <c r="BZ675" s="202"/>
      <c r="CA675" s="203">
        <f t="shared" si="359"/>
        <v>0</v>
      </c>
      <c r="CB675" s="202"/>
      <c r="CC675" s="202"/>
      <c r="CD675" s="203">
        <f t="shared" si="360"/>
        <v>0</v>
      </c>
      <c r="CE675" s="202"/>
      <c r="CF675" s="202"/>
      <c r="CG675" s="203">
        <f t="shared" si="361"/>
        <v>0</v>
      </c>
      <c r="CH675" s="202"/>
      <c r="CI675" s="202"/>
      <c r="CJ675" s="203">
        <f t="shared" si="362"/>
        <v>0</v>
      </c>
    </row>
    <row r="676" spans="2:88" x14ac:dyDescent="0.25">
      <c r="B676" s="180"/>
      <c r="C676" s="180"/>
      <c r="D676" s="181"/>
      <c r="E676" s="38">
        <f t="shared" si="335"/>
        <v>45016</v>
      </c>
      <c r="F676" s="186"/>
      <c r="G676" s="203"/>
      <c r="H676" s="202"/>
      <c r="I676" s="202"/>
      <c r="J676" s="203">
        <f t="shared" si="336"/>
        <v>0</v>
      </c>
      <c r="K676" s="202"/>
      <c r="L676" s="202"/>
      <c r="M676" s="203">
        <f t="shared" si="337"/>
        <v>0</v>
      </c>
      <c r="N676" s="202"/>
      <c r="O676" s="202"/>
      <c r="P676" s="203">
        <f t="shared" si="338"/>
        <v>0</v>
      </c>
      <c r="Q676" s="202"/>
      <c r="R676" s="202"/>
      <c r="S676" s="203">
        <f t="shared" si="339"/>
        <v>0</v>
      </c>
      <c r="T676" s="202"/>
      <c r="U676" s="202"/>
      <c r="V676" s="203">
        <f t="shared" si="340"/>
        <v>0</v>
      </c>
      <c r="W676" s="202"/>
      <c r="X676" s="202"/>
      <c r="Y676" s="203">
        <f t="shared" si="341"/>
        <v>0</v>
      </c>
      <c r="Z676" s="202"/>
      <c r="AA676" s="202"/>
      <c r="AB676" s="203">
        <f t="shared" si="342"/>
        <v>0</v>
      </c>
      <c r="AC676" s="202"/>
      <c r="AD676" s="202"/>
      <c r="AE676" s="203">
        <f t="shared" si="343"/>
        <v>0</v>
      </c>
      <c r="AF676" s="202"/>
      <c r="AG676" s="202"/>
      <c r="AH676" s="203">
        <f t="shared" si="344"/>
        <v>0</v>
      </c>
      <c r="AI676" s="202"/>
      <c r="AJ676" s="202"/>
      <c r="AK676" s="203">
        <f t="shared" si="345"/>
        <v>0</v>
      </c>
      <c r="AL676" s="202"/>
      <c r="AM676" s="202"/>
      <c r="AN676" s="203">
        <f t="shared" si="346"/>
        <v>0</v>
      </c>
      <c r="AO676" s="202"/>
      <c r="AP676" s="202"/>
      <c r="AQ676" s="203">
        <f t="shared" si="347"/>
        <v>0</v>
      </c>
      <c r="AR676" s="202"/>
      <c r="AS676" s="202"/>
      <c r="AT676" s="203">
        <f t="shared" si="348"/>
        <v>0</v>
      </c>
      <c r="AU676" s="202"/>
      <c r="AV676" s="202"/>
      <c r="AW676" s="203">
        <f t="shared" si="349"/>
        <v>0</v>
      </c>
      <c r="AX676" s="202"/>
      <c r="AY676" s="202"/>
      <c r="AZ676" s="203">
        <f t="shared" si="350"/>
        <v>0</v>
      </c>
      <c r="BA676" s="202"/>
      <c r="BB676" s="202"/>
      <c r="BC676" s="203">
        <f t="shared" si="351"/>
        <v>0</v>
      </c>
      <c r="BD676" s="202"/>
      <c r="BE676" s="202"/>
      <c r="BF676" s="203">
        <f t="shared" si="352"/>
        <v>0</v>
      </c>
      <c r="BG676" s="202"/>
      <c r="BH676" s="202"/>
      <c r="BI676" s="203">
        <f t="shared" si="353"/>
        <v>0</v>
      </c>
      <c r="BJ676" s="202"/>
      <c r="BK676" s="202"/>
      <c r="BL676" s="203">
        <f t="shared" si="354"/>
        <v>0</v>
      </c>
      <c r="BM676" s="202"/>
      <c r="BN676" s="202"/>
      <c r="BO676" s="203">
        <f t="shared" si="355"/>
        <v>0</v>
      </c>
      <c r="BP676" s="202"/>
      <c r="BQ676" s="202"/>
      <c r="BR676" s="203">
        <f t="shared" si="356"/>
        <v>0</v>
      </c>
      <c r="BS676" s="202"/>
      <c r="BT676" s="202"/>
      <c r="BU676" s="203">
        <f t="shared" si="357"/>
        <v>0</v>
      </c>
      <c r="BV676" s="202"/>
      <c r="BW676" s="202"/>
      <c r="BX676" s="203">
        <f t="shared" si="358"/>
        <v>0</v>
      </c>
      <c r="BY676" s="202"/>
      <c r="BZ676" s="202"/>
      <c r="CA676" s="203">
        <f t="shared" si="359"/>
        <v>0</v>
      </c>
      <c r="CB676" s="202"/>
      <c r="CC676" s="202"/>
      <c r="CD676" s="203">
        <f t="shared" si="360"/>
        <v>0</v>
      </c>
      <c r="CE676" s="202"/>
      <c r="CF676" s="202"/>
      <c r="CG676" s="203">
        <f t="shared" si="361"/>
        <v>0</v>
      </c>
      <c r="CH676" s="202"/>
      <c r="CI676" s="202"/>
      <c r="CJ676" s="203">
        <f t="shared" si="362"/>
        <v>0</v>
      </c>
    </row>
    <row r="677" spans="2:88" x14ac:dyDescent="0.25">
      <c r="B677" s="180"/>
      <c r="C677" s="180"/>
      <c r="D677" s="181"/>
      <c r="E677" s="38">
        <f t="shared" si="335"/>
        <v>45016</v>
      </c>
      <c r="F677" s="186"/>
      <c r="G677" s="203"/>
      <c r="H677" s="202"/>
      <c r="I677" s="202"/>
      <c r="J677" s="203">
        <f t="shared" si="336"/>
        <v>0</v>
      </c>
      <c r="K677" s="202"/>
      <c r="L677" s="202"/>
      <c r="M677" s="203">
        <f t="shared" si="337"/>
        <v>0</v>
      </c>
      <c r="N677" s="202"/>
      <c r="O677" s="202"/>
      <c r="P677" s="203">
        <f t="shared" si="338"/>
        <v>0</v>
      </c>
      <c r="Q677" s="202"/>
      <c r="R677" s="202"/>
      <c r="S677" s="203">
        <f t="shared" si="339"/>
        <v>0</v>
      </c>
      <c r="T677" s="202"/>
      <c r="U677" s="202"/>
      <c r="V677" s="203">
        <f t="shared" si="340"/>
        <v>0</v>
      </c>
      <c r="W677" s="202"/>
      <c r="X677" s="202"/>
      <c r="Y677" s="203">
        <f t="shared" si="341"/>
        <v>0</v>
      </c>
      <c r="Z677" s="202"/>
      <c r="AA677" s="202"/>
      <c r="AB677" s="203">
        <f t="shared" si="342"/>
        <v>0</v>
      </c>
      <c r="AC677" s="202"/>
      <c r="AD677" s="202"/>
      <c r="AE677" s="203">
        <f t="shared" si="343"/>
        <v>0</v>
      </c>
      <c r="AF677" s="202"/>
      <c r="AG677" s="202"/>
      <c r="AH677" s="203">
        <f t="shared" si="344"/>
        <v>0</v>
      </c>
      <c r="AI677" s="202"/>
      <c r="AJ677" s="202"/>
      <c r="AK677" s="203">
        <f t="shared" si="345"/>
        <v>0</v>
      </c>
      <c r="AL677" s="202"/>
      <c r="AM677" s="202"/>
      <c r="AN677" s="203">
        <f t="shared" si="346"/>
        <v>0</v>
      </c>
      <c r="AO677" s="202"/>
      <c r="AP677" s="202"/>
      <c r="AQ677" s="203">
        <f t="shared" si="347"/>
        <v>0</v>
      </c>
      <c r="AR677" s="202"/>
      <c r="AS677" s="202"/>
      <c r="AT677" s="203">
        <f t="shared" si="348"/>
        <v>0</v>
      </c>
      <c r="AU677" s="202"/>
      <c r="AV677" s="202"/>
      <c r="AW677" s="203">
        <f t="shared" si="349"/>
        <v>0</v>
      </c>
      <c r="AX677" s="202"/>
      <c r="AY677" s="202"/>
      <c r="AZ677" s="203">
        <f t="shared" si="350"/>
        <v>0</v>
      </c>
      <c r="BA677" s="202"/>
      <c r="BB677" s="202"/>
      <c r="BC677" s="203">
        <f t="shared" si="351"/>
        <v>0</v>
      </c>
      <c r="BD677" s="202"/>
      <c r="BE677" s="202"/>
      <c r="BF677" s="203">
        <f t="shared" si="352"/>
        <v>0</v>
      </c>
      <c r="BG677" s="202"/>
      <c r="BH677" s="202"/>
      <c r="BI677" s="203">
        <f t="shared" si="353"/>
        <v>0</v>
      </c>
      <c r="BJ677" s="202"/>
      <c r="BK677" s="202"/>
      <c r="BL677" s="203">
        <f t="shared" si="354"/>
        <v>0</v>
      </c>
      <c r="BM677" s="202"/>
      <c r="BN677" s="202"/>
      <c r="BO677" s="203">
        <f t="shared" si="355"/>
        <v>0</v>
      </c>
      <c r="BP677" s="202"/>
      <c r="BQ677" s="202"/>
      <c r="BR677" s="203">
        <f t="shared" si="356"/>
        <v>0</v>
      </c>
      <c r="BS677" s="202"/>
      <c r="BT677" s="202"/>
      <c r="BU677" s="203">
        <f t="shared" si="357"/>
        <v>0</v>
      </c>
      <c r="BV677" s="202"/>
      <c r="BW677" s="202"/>
      <c r="BX677" s="203">
        <f t="shared" si="358"/>
        <v>0</v>
      </c>
      <c r="BY677" s="202"/>
      <c r="BZ677" s="202"/>
      <c r="CA677" s="203">
        <f t="shared" si="359"/>
        <v>0</v>
      </c>
      <c r="CB677" s="202"/>
      <c r="CC677" s="202"/>
      <c r="CD677" s="203">
        <f t="shared" si="360"/>
        <v>0</v>
      </c>
      <c r="CE677" s="202"/>
      <c r="CF677" s="202"/>
      <c r="CG677" s="203">
        <f t="shared" si="361"/>
        <v>0</v>
      </c>
      <c r="CH677" s="202"/>
      <c r="CI677" s="202"/>
      <c r="CJ677" s="203">
        <f t="shared" si="362"/>
        <v>0</v>
      </c>
    </row>
    <row r="678" spans="2:88" x14ac:dyDescent="0.25">
      <c r="B678" s="180"/>
      <c r="C678" s="180"/>
      <c r="D678" s="181"/>
      <c r="E678" s="38">
        <f t="shared" si="335"/>
        <v>45016</v>
      </c>
      <c r="F678" s="186"/>
      <c r="G678" s="203"/>
      <c r="H678" s="202"/>
      <c r="I678" s="202"/>
      <c r="J678" s="203">
        <f t="shared" si="336"/>
        <v>0</v>
      </c>
      <c r="K678" s="202"/>
      <c r="L678" s="202"/>
      <c r="M678" s="203">
        <f t="shared" si="337"/>
        <v>0</v>
      </c>
      <c r="N678" s="202"/>
      <c r="O678" s="202"/>
      <c r="P678" s="203">
        <f t="shared" si="338"/>
        <v>0</v>
      </c>
      <c r="Q678" s="202"/>
      <c r="R678" s="202"/>
      <c r="S678" s="203">
        <f t="shared" si="339"/>
        <v>0</v>
      </c>
      <c r="T678" s="202"/>
      <c r="U678" s="202"/>
      <c r="V678" s="203">
        <f t="shared" si="340"/>
        <v>0</v>
      </c>
      <c r="W678" s="202"/>
      <c r="X678" s="202"/>
      <c r="Y678" s="203">
        <f t="shared" si="341"/>
        <v>0</v>
      </c>
      <c r="Z678" s="202"/>
      <c r="AA678" s="202"/>
      <c r="AB678" s="203">
        <f t="shared" si="342"/>
        <v>0</v>
      </c>
      <c r="AC678" s="202"/>
      <c r="AD678" s="202"/>
      <c r="AE678" s="203">
        <f t="shared" si="343"/>
        <v>0</v>
      </c>
      <c r="AF678" s="202"/>
      <c r="AG678" s="202"/>
      <c r="AH678" s="203">
        <f t="shared" si="344"/>
        <v>0</v>
      </c>
      <c r="AI678" s="202"/>
      <c r="AJ678" s="202"/>
      <c r="AK678" s="203">
        <f t="shared" si="345"/>
        <v>0</v>
      </c>
      <c r="AL678" s="202"/>
      <c r="AM678" s="202"/>
      <c r="AN678" s="203">
        <f t="shared" si="346"/>
        <v>0</v>
      </c>
      <c r="AO678" s="202"/>
      <c r="AP678" s="202"/>
      <c r="AQ678" s="203">
        <f t="shared" si="347"/>
        <v>0</v>
      </c>
      <c r="AR678" s="202"/>
      <c r="AS678" s="202"/>
      <c r="AT678" s="203">
        <f t="shared" si="348"/>
        <v>0</v>
      </c>
      <c r="AU678" s="202"/>
      <c r="AV678" s="202"/>
      <c r="AW678" s="203">
        <f t="shared" si="349"/>
        <v>0</v>
      </c>
      <c r="AX678" s="202"/>
      <c r="AY678" s="202"/>
      <c r="AZ678" s="203">
        <f t="shared" si="350"/>
        <v>0</v>
      </c>
      <c r="BA678" s="202"/>
      <c r="BB678" s="202"/>
      <c r="BC678" s="203">
        <f t="shared" si="351"/>
        <v>0</v>
      </c>
      <c r="BD678" s="202"/>
      <c r="BE678" s="202"/>
      <c r="BF678" s="203">
        <f t="shared" si="352"/>
        <v>0</v>
      </c>
      <c r="BG678" s="202"/>
      <c r="BH678" s="202"/>
      <c r="BI678" s="203">
        <f t="shared" si="353"/>
        <v>0</v>
      </c>
      <c r="BJ678" s="202"/>
      <c r="BK678" s="202"/>
      <c r="BL678" s="203">
        <f t="shared" si="354"/>
        <v>0</v>
      </c>
      <c r="BM678" s="202"/>
      <c r="BN678" s="202"/>
      <c r="BO678" s="203">
        <f t="shared" si="355"/>
        <v>0</v>
      </c>
      <c r="BP678" s="202"/>
      <c r="BQ678" s="202"/>
      <c r="BR678" s="203">
        <f t="shared" si="356"/>
        <v>0</v>
      </c>
      <c r="BS678" s="202"/>
      <c r="BT678" s="202"/>
      <c r="BU678" s="203">
        <f t="shared" si="357"/>
        <v>0</v>
      </c>
      <c r="BV678" s="202"/>
      <c r="BW678" s="202"/>
      <c r="BX678" s="203">
        <f t="shared" si="358"/>
        <v>0</v>
      </c>
      <c r="BY678" s="202"/>
      <c r="BZ678" s="202"/>
      <c r="CA678" s="203">
        <f t="shared" si="359"/>
        <v>0</v>
      </c>
      <c r="CB678" s="202"/>
      <c r="CC678" s="202"/>
      <c r="CD678" s="203">
        <f t="shared" si="360"/>
        <v>0</v>
      </c>
      <c r="CE678" s="202"/>
      <c r="CF678" s="202"/>
      <c r="CG678" s="203">
        <f t="shared" si="361"/>
        <v>0</v>
      </c>
      <c r="CH678" s="202"/>
      <c r="CI678" s="202"/>
      <c r="CJ678" s="203">
        <f t="shared" si="362"/>
        <v>0</v>
      </c>
    </row>
    <row r="679" spans="2:88" x14ac:dyDescent="0.25">
      <c r="B679" s="180"/>
      <c r="C679" s="180"/>
      <c r="D679" s="181"/>
      <c r="E679" s="38">
        <f t="shared" si="335"/>
        <v>45016</v>
      </c>
      <c r="F679" s="186"/>
      <c r="G679" s="203"/>
      <c r="H679" s="202"/>
      <c r="I679" s="202"/>
      <c r="J679" s="203">
        <f t="shared" si="336"/>
        <v>0</v>
      </c>
      <c r="K679" s="202"/>
      <c r="L679" s="202"/>
      <c r="M679" s="203">
        <f t="shared" si="337"/>
        <v>0</v>
      </c>
      <c r="N679" s="202"/>
      <c r="O679" s="202"/>
      <c r="P679" s="203">
        <f t="shared" si="338"/>
        <v>0</v>
      </c>
      <c r="Q679" s="202"/>
      <c r="R679" s="202"/>
      <c r="S679" s="203">
        <f t="shared" si="339"/>
        <v>0</v>
      </c>
      <c r="T679" s="202"/>
      <c r="U679" s="202"/>
      <c r="V679" s="203">
        <f t="shared" si="340"/>
        <v>0</v>
      </c>
      <c r="W679" s="202"/>
      <c r="X679" s="202"/>
      <c r="Y679" s="203">
        <f t="shared" si="341"/>
        <v>0</v>
      </c>
      <c r="Z679" s="202"/>
      <c r="AA679" s="202"/>
      <c r="AB679" s="203">
        <f t="shared" si="342"/>
        <v>0</v>
      </c>
      <c r="AC679" s="202"/>
      <c r="AD679" s="202"/>
      <c r="AE679" s="203">
        <f t="shared" si="343"/>
        <v>0</v>
      </c>
      <c r="AF679" s="202"/>
      <c r="AG679" s="202"/>
      <c r="AH679" s="203">
        <f t="shared" si="344"/>
        <v>0</v>
      </c>
      <c r="AI679" s="202"/>
      <c r="AJ679" s="202"/>
      <c r="AK679" s="203">
        <f t="shared" si="345"/>
        <v>0</v>
      </c>
      <c r="AL679" s="202"/>
      <c r="AM679" s="202"/>
      <c r="AN679" s="203">
        <f t="shared" si="346"/>
        <v>0</v>
      </c>
      <c r="AO679" s="202"/>
      <c r="AP679" s="202"/>
      <c r="AQ679" s="203">
        <f t="shared" si="347"/>
        <v>0</v>
      </c>
      <c r="AR679" s="202"/>
      <c r="AS679" s="202"/>
      <c r="AT679" s="203">
        <f t="shared" si="348"/>
        <v>0</v>
      </c>
      <c r="AU679" s="202"/>
      <c r="AV679" s="202"/>
      <c r="AW679" s="203">
        <f t="shared" si="349"/>
        <v>0</v>
      </c>
      <c r="AX679" s="202"/>
      <c r="AY679" s="202"/>
      <c r="AZ679" s="203">
        <f t="shared" si="350"/>
        <v>0</v>
      </c>
      <c r="BA679" s="202"/>
      <c r="BB679" s="202"/>
      <c r="BC679" s="203">
        <f t="shared" si="351"/>
        <v>0</v>
      </c>
      <c r="BD679" s="202"/>
      <c r="BE679" s="202"/>
      <c r="BF679" s="203">
        <f t="shared" si="352"/>
        <v>0</v>
      </c>
      <c r="BG679" s="202"/>
      <c r="BH679" s="202"/>
      <c r="BI679" s="203">
        <f t="shared" si="353"/>
        <v>0</v>
      </c>
      <c r="BJ679" s="202"/>
      <c r="BK679" s="202"/>
      <c r="BL679" s="203">
        <f t="shared" si="354"/>
        <v>0</v>
      </c>
      <c r="BM679" s="202"/>
      <c r="BN679" s="202"/>
      <c r="BO679" s="203">
        <f t="shared" si="355"/>
        <v>0</v>
      </c>
      <c r="BP679" s="202"/>
      <c r="BQ679" s="202"/>
      <c r="BR679" s="203">
        <f t="shared" si="356"/>
        <v>0</v>
      </c>
      <c r="BS679" s="202"/>
      <c r="BT679" s="202"/>
      <c r="BU679" s="203">
        <f t="shared" si="357"/>
        <v>0</v>
      </c>
      <c r="BV679" s="202"/>
      <c r="BW679" s="202"/>
      <c r="BX679" s="203">
        <f t="shared" si="358"/>
        <v>0</v>
      </c>
      <c r="BY679" s="202"/>
      <c r="BZ679" s="202"/>
      <c r="CA679" s="203">
        <f t="shared" si="359"/>
        <v>0</v>
      </c>
      <c r="CB679" s="202"/>
      <c r="CC679" s="202"/>
      <c r="CD679" s="203">
        <f t="shared" si="360"/>
        <v>0</v>
      </c>
      <c r="CE679" s="202"/>
      <c r="CF679" s="202"/>
      <c r="CG679" s="203">
        <f t="shared" si="361"/>
        <v>0</v>
      </c>
      <c r="CH679" s="202"/>
      <c r="CI679" s="202"/>
      <c r="CJ679" s="203">
        <f t="shared" si="362"/>
        <v>0</v>
      </c>
    </row>
    <row r="680" spans="2:88" x14ac:dyDescent="0.25">
      <c r="B680" s="180"/>
      <c r="C680" s="180"/>
      <c r="D680" s="181"/>
      <c r="E680" s="38">
        <f t="shared" si="335"/>
        <v>45016</v>
      </c>
      <c r="F680" s="186"/>
      <c r="G680" s="203"/>
      <c r="H680" s="202"/>
      <c r="I680" s="202"/>
      <c r="J680" s="203">
        <f t="shared" si="336"/>
        <v>0</v>
      </c>
      <c r="K680" s="202"/>
      <c r="L680" s="202"/>
      <c r="M680" s="203">
        <f t="shared" si="337"/>
        <v>0</v>
      </c>
      <c r="N680" s="202"/>
      <c r="O680" s="202"/>
      <c r="P680" s="203">
        <f t="shared" si="338"/>
        <v>0</v>
      </c>
      <c r="Q680" s="202"/>
      <c r="R680" s="202"/>
      <c r="S680" s="203">
        <f t="shared" si="339"/>
        <v>0</v>
      </c>
      <c r="T680" s="202"/>
      <c r="U680" s="202"/>
      <c r="V680" s="203">
        <f t="shared" si="340"/>
        <v>0</v>
      </c>
      <c r="W680" s="202"/>
      <c r="X680" s="202"/>
      <c r="Y680" s="203">
        <f t="shared" si="341"/>
        <v>0</v>
      </c>
      <c r="Z680" s="202"/>
      <c r="AA680" s="202"/>
      <c r="AB680" s="203">
        <f t="shared" si="342"/>
        <v>0</v>
      </c>
      <c r="AC680" s="202"/>
      <c r="AD680" s="202"/>
      <c r="AE680" s="203">
        <f t="shared" si="343"/>
        <v>0</v>
      </c>
      <c r="AF680" s="202"/>
      <c r="AG680" s="202"/>
      <c r="AH680" s="203">
        <f t="shared" si="344"/>
        <v>0</v>
      </c>
      <c r="AI680" s="202"/>
      <c r="AJ680" s="202"/>
      <c r="AK680" s="203">
        <f t="shared" si="345"/>
        <v>0</v>
      </c>
      <c r="AL680" s="202"/>
      <c r="AM680" s="202"/>
      <c r="AN680" s="203">
        <f t="shared" si="346"/>
        <v>0</v>
      </c>
      <c r="AO680" s="202"/>
      <c r="AP680" s="202"/>
      <c r="AQ680" s="203">
        <f t="shared" si="347"/>
        <v>0</v>
      </c>
      <c r="AR680" s="202"/>
      <c r="AS680" s="202"/>
      <c r="AT680" s="203">
        <f t="shared" si="348"/>
        <v>0</v>
      </c>
      <c r="AU680" s="202"/>
      <c r="AV680" s="202"/>
      <c r="AW680" s="203">
        <f t="shared" si="349"/>
        <v>0</v>
      </c>
      <c r="AX680" s="202"/>
      <c r="AY680" s="202"/>
      <c r="AZ680" s="203">
        <f t="shared" si="350"/>
        <v>0</v>
      </c>
      <c r="BA680" s="202"/>
      <c r="BB680" s="202"/>
      <c r="BC680" s="203">
        <f t="shared" si="351"/>
        <v>0</v>
      </c>
      <c r="BD680" s="202"/>
      <c r="BE680" s="202"/>
      <c r="BF680" s="203">
        <f t="shared" si="352"/>
        <v>0</v>
      </c>
      <c r="BG680" s="202"/>
      <c r="BH680" s="202"/>
      <c r="BI680" s="203">
        <f t="shared" si="353"/>
        <v>0</v>
      </c>
      <c r="BJ680" s="202"/>
      <c r="BK680" s="202"/>
      <c r="BL680" s="203">
        <f t="shared" si="354"/>
        <v>0</v>
      </c>
      <c r="BM680" s="202"/>
      <c r="BN680" s="202"/>
      <c r="BO680" s="203">
        <f t="shared" si="355"/>
        <v>0</v>
      </c>
      <c r="BP680" s="202"/>
      <c r="BQ680" s="202"/>
      <c r="BR680" s="203">
        <f t="shared" si="356"/>
        <v>0</v>
      </c>
      <c r="BS680" s="202"/>
      <c r="BT680" s="202"/>
      <c r="BU680" s="203">
        <f t="shared" si="357"/>
        <v>0</v>
      </c>
      <c r="BV680" s="202"/>
      <c r="BW680" s="202"/>
      <c r="BX680" s="203">
        <f t="shared" si="358"/>
        <v>0</v>
      </c>
      <c r="BY680" s="202"/>
      <c r="BZ680" s="202"/>
      <c r="CA680" s="203">
        <f t="shared" si="359"/>
        <v>0</v>
      </c>
      <c r="CB680" s="202"/>
      <c r="CC680" s="202"/>
      <c r="CD680" s="203">
        <f t="shared" si="360"/>
        <v>0</v>
      </c>
      <c r="CE680" s="202"/>
      <c r="CF680" s="202"/>
      <c r="CG680" s="203">
        <f t="shared" si="361"/>
        <v>0</v>
      </c>
      <c r="CH680" s="202"/>
      <c r="CI680" s="202"/>
      <c r="CJ680" s="203">
        <f t="shared" si="362"/>
        <v>0</v>
      </c>
    </row>
    <row r="681" spans="2:88" x14ac:dyDescent="0.25">
      <c r="B681" s="180"/>
      <c r="C681" s="180"/>
      <c r="D681" s="181"/>
      <c r="E681" s="38">
        <f t="shared" si="335"/>
        <v>45016</v>
      </c>
      <c r="F681" s="186"/>
      <c r="G681" s="203"/>
      <c r="H681" s="202"/>
      <c r="I681" s="202"/>
      <c r="J681" s="203">
        <f t="shared" si="336"/>
        <v>0</v>
      </c>
      <c r="K681" s="202"/>
      <c r="L681" s="202"/>
      <c r="M681" s="203">
        <f t="shared" si="337"/>
        <v>0</v>
      </c>
      <c r="N681" s="202"/>
      <c r="O681" s="202"/>
      <c r="P681" s="203">
        <f t="shared" si="338"/>
        <v>0</v>
      </c>
      <c r="Q681" s="202"/>
      <c r="R681" s="202"/>
      <c r="S681" s="203">
        <f t="shared" si="339"/>
        <v>0</v>
      </c>
      <c r="T681" s="202"/>
      <c r="U681" s="202"/>
      <c r="V681" s="203">
        <f t="shared" si="340"/>
        <v>0</v>
      </c>
      <c r="W681" s="202"/>
      <c r="X681" s="202"/>
      <c r="Y681" s="203">
        <f t="shared" si="341"/>
        <v>0</v>
      </c>
      <c r="Z681" s="202"/>
      <c r="AA681" s="202"/>
      <c r="AB681" s="203">
        <f t="shared" si="342"/>
        <v>0</v>
      </c>
      <c r="AC681" s="202"/>
      <c r="AD681" s="202"/>
      <c r="AE681" s="203">
        <f t="shared" si="343"/>
        <v>0</v>
      </c>
      <c r="AF681" s="202"/>
      <c r="AG681" s="202"/>
      <c r="AH681" s="203">
        <f t="shared" si="344"/>
        <v>0</v>
      </c>
      <c r="AI681" s="202"/>
      <c r="AJ681" s="202"/>
      <c r="AK681" s="203">
        <f t="shared" si="345"/>
        <v>0</v>
      </c>
      <c r="AL681" s="202"/>
      <c r="AM681" s="202"/>
      <c r="AN681" s="203">
        <f t="shared" si="346"/>
        <v>0</v>
      </c>
      <c r="AO681" s="202"/>
      <c r="AP681" s="202"/>
      <c r="AQ681" s="203">
        <f t="shared" si="347"/>
        <v>0</v>
      </c>
      <c r="AR681" s="202"/>
      <c r="AS681" s="202"/>
      <c r="AT681" s="203">
        <f t="shared" si="348"/>
        <v>0</v>
      </c>
      <c r="AU681" s="202"/>
      <c r="AV681" s="202"/>
      <c r="AW681" s="203">
        <f t="shared" si="349"/>
        <v>0</v>
      </c>
      <c r="AX681" s="202"/>
      <c r="AY681" s="202"/>
      <c r="AZ681" s="203">
        <f t="shared" si="350"/>
        <v>0</v>
      </c>
      <c r="BA681" s="202"/>
      <c r="BB681" s="202"/>
      <c r="BC681" s="203">
        <f t="shared" si="351"/>
        <v>0</v>
      </c>
      <c r="BD681" s="202"/>
      <c r="BE681" s="202"/>
      <c r="BF681" s="203">
        <f t="shared" si="352"/>
        <v>0</v>
      </c>
      <c r="BG681" s="202"/>
      <c r="BH681" s="202"/>
      <c r="BI681" s="203">
        <f t="shared" si="353"/>
        <v>0</v>
      </c>
      <c r="BJ681" s="202"/>
      <c r="BK681" s="202"/>
      <c r="BL681" s="203">
        <f t="shared" si="354"/>
        <v>0</v>
      </c>
      <c r="BM681" s="202"/>
      <c r="BN681" s="202"/>
      <c r="BO681" s="203">
        <f t="shared" si="355"/>
        <v>0</v>
      </c>
      <c r="BP681" s="202"/>
      <c r="BQ681" s="202"/>
      <c r="BR681" s="203">
        <f t="shared" si="356"/>
        <v>0</v>
      </c>
      <c r="BS681" s="202"/>
      <c r="BT681" s="202"/>
      <c r="BU681" s="203">
        <f t="shared" si="357"/>
        <v>0</v>
      </c>
      <c r="BV681" s="202"/>
      <c r="BW681" s="202"/>
      <c r="BX681" s="203">
        <f t="shared" si="358"/>
        <v>0</v>
      </c>
      <c r="BY681" s="202"/>
      <c r="BZ681" s="202"/>
      <c r="CA681" s="203">
        <f t="shared" si="359"/>
        <v>0</v>
      </c>
      <c r="CB681" s="202"/>
      <c r="CC681" s="202"/>
      <c r="CD681" s="203">
        <f t="shared" si="360"/>
        <v>0</v>
      </c>
      <c r="CE681" s="202"/>
      <c r="CF681" s="202"/>
      <c r="CG681" s="203">
        <f t="shared" si="361"/>
        <v>0</v>
      </c>
      <c r="CH681" s="202"/>
      <c r="CI681" s="202"/>
      <c r="CJ681" s="203">
        <f t="shared" si="362"/>
        <v>0</v>
      </c>
    </row>
    <row r="682" spans="2:88" x14ac:dyDescent="0.25">
      <c r="B682" s="180"/>
      <c r="C682" s="180"/>
      <c r="D682" s="181"/>
      <c r="E682" s="38">
        <f t="shared" si="335"/>
        <v>45016</v>
      </c>
      <c r="F682" s="186"/>
      <c r="G682" s="203"/>
      <c r="H682" s="202"/>
      <c r="I682" s="202"/>
      <c r="J682" s="203">
        <f t="shared" si="336"/>
        <v>0</v>
      </c>
      <c r="K682" s="202"/>
      <c r="L682" s="202"/>
      <c r="M682" s="203">
        <f t="shared" si="337"/>
        <v>0</v>
      </c>
      <c r="N682" s="202"/>
      <c r="O682" s="202"/>
      <c r="P682" s="203">
        <f t="shared" si="338"/>
        <v>0</v>
      </c>
      <c r="Q682" s="202"/>
      <c r="R682" s="202"/>
      <c r="S682" s="203">
        <f t="shared" si="339"/>
        <v>0</v>
      </c>
      <c r="T682" s="202"/>
      <c r="U682" s="202"/>
      <c r="V682" s="203">
        <f t="shared" si="340"/>
        <v>0</v>
      </c>
      <c r="W682" s="202"/>
      <c r="X682" s="202"/>
      <c r="Y682" s="203">
        <f t="shared" si="341"/>
        <v>0</v>
      </c>
      <c r="Z682" s="202"/>
      <c r="AA682" s="202"/>
      <c r="AB682" s="203">
        <f t="shared" si="342"/>
        <v>0</v>
      </c>
      <c r="AC682" s="202"/>
      <c r="AD682" s="202"/>
      <c r="AE682" s="203">
        <f t="shared" si="343"/>
        <v>0</v>
      </c>
      <c r="AF682" s="202"/>
      <c r="AG682" s="202"/>
      <c r="AH682" s="203">
        <f t="shared" si="344"/>
        <v>0</v>
      </c>
      <c r="AI682" s="202"/>
      <c r="AJ682" s="202"/>
      <c r="AK682" s="203">
        <f t="shared" si="345"/>
        <v>0</v>
      </c>
      <c r="AL682" s="202"/>
      <c r="AM682" s="202"/>
      <c r="AN682" s="203">
        <f t="shared" si="346"/>
        <v>0</v>
      </c>
      <c r="AO682" s="202"/>
      <c r="AP682" s="202"/>
      <c r="AQ682" s="203">
        <f t="shared" si="347"/>
        <v>0</v>
      </c>
      <c r="AR682" s="202"/>
      <c r="AS682" s="202"/>
      <c r="AT682" s="203">
        <f t="shared" si="348"/>
        <v>0</v>
      </c>
      <c r="AU682" s="202"/>
      <c r="AV682" s="202"/>
      <c r="AW682" s="203">
        <f t="shared" si="349"/>
        <v>0</v>
      </c>
      <c r="AX682" s="202"/>
      <c r="AY682" s="202"/>
      <c r="AZ682" s="203">
        <f t="shared" si="350"/>
        <v>0</v>
      </c>
      <c r="BA682" s="202"/>
      <c r="BB682" s="202"/>
      <c r="BC682" s="203">
        <f t="shared" si="351"/>
        <v>0</v>
      </c>
      <c r="BD682" s="202"/>
      <c r="BE682" s="202"/>
      <c r="BF682" s="203">
        <f t="shared" si="352"/>
        <v>0</v>
      </c>
      <c r="BG682" s="202"/>
      <c r="BH682" s="202"/>
      <c r="BI682" s="203">
        <f t="shared" si="353"/>
        <v>0</v>
      </c>
      <c r="BJ682" s="202"/>
      <c r="BK682" s="202"/>
      <c r="BL682" s="203">
        <f t="shared" si="354"/>
        <v>0</v>
      </c>
      <c r="BM682" s="202"/>
      <c r="BN682" s="202"/>
      <c r="BO682" s="203">
        <f t="shared" si="355"/>
        <v>0</v>
      </c>
      <c r="BP682" s="202"/>
      <c r="BQ682" s="202"/>
      <c r="BR682" s="203">
        <f t="shared" si="356"/>
        <v>0</v>
      </c>
      <c r="BS682" s="202"/>
      <c r="BT682" s="202"/>
      <c r="BU682" s="203">
        <f t="shared" si="357"/>
        <v>0</v>
      </c>
      <c r="BV682" s="202"/>
      <c r="BW682" s="202"/>
      <c r="BX682" s="203">
        <f t="shared" si="358"/>
        <v>0</v>
      </c>
      <c r="BY682" s="202"/>
      <c r="BZ682" s="202"/>
      <c r="CA682" s="203">
        <f t="shared" si="359"/>
        <v>0</v>
      </c>
      <c r="CB682" s="202"/>
      <c r="CC682" s="202"/>
      <c r="CD682" s="203">
        <f t="shared" si="360"/>
        <v>0</v>
      </c>
      <c r="CE682" s="202"/>
      <c r="CF682" s="202"/>
      <c r="CG682" s="203">
        <f t="shared" si="361"/>
        <v>0</v>
      </c>
      <c r="CH682" s="202"/>
      <c r="CI682" s="202"/>
      <c r="CJ682" s="203">
        <f t="shared" si="362"/>
        <v>0</v>
      </c>
    </row>
    <row r="683" spans="2:88" x14ac:dyDescent="0.25">
      <c r="B683" s="180"/>
      <c r="C683" s="180"/>
      <c r="D683" s="181"/>
      <c r="E683" s="38">
        <f t="shared" si="335"/>
        <v>45016</v>
      </c>
      <c r="F683" s="186"/>
      <c r="G683" s="203"/>
      <c r="H683" s="202"/>
      <c r="I683" s="202"/>
      <c r="J683" s="203">
        <f t="shared" si="336"/>
        <v>0</v>
      </c>
      <c r="K683" s="202"/>
      <c r="L683" s="202"/>
      <c r="M683" s="203">
        <f t="shared" si="337"/>
        <v>0</v>
      </c>
      <c r="N683" s="202"/>
      <c r="O683" s="202"/>
      <c r="P683" s="203">
        <f t="shared" si="338"/>
        <v>0</v>
      </c>
      <c r="Q683" s="202"/>
      <c r="R683" s="202"/>
      <c r="S683" s="203">
        <f t="shared" si="339"/>
        <v>0</v>
      </c>
      <c r="T683" s="202"/>
      <c r="U683" s="202"/>
      <c r="V683" s="203">
        <f t="shared" si="340"/>
        <v>0</v>
      </c>
      <c r="W683" s="202"/>
      <c r="X683" s="202"/>
      <c r="Y683" s="203">
        <f t="shared" si="341"/>
        <v>0</v>
      </c>
      <c r="Z683" s="202"/>
      <c r="AA683" s="202"/>
      <c r="AB683" s="203">
        <f t="shared" si="342"/>
        <v>0</v>
      </c>
      <c r="AC683" s="202"/>
      <c r="AD683" s="202"/>
      <c r="AE683" s="203">
        <f t="shared" si="343"/>
        <v>0</v>
      </c>
      <c r="AF683" s="202"/>
      <c r="AG683" s="202"/>
      <c r="AH683" s="203">
        <f t="shared" si="344"/>
        <v>0</v>
      </c>
      <c r="AI683" s="202"/>
      <c r="AJ683" s="202"/>
      <c r="AK683" s="203">
        <f t="shared" si="345"/>
        <v>0</v>
      </c>
      <c r="AL683" s="202"/>
      <c r="AM683" s="202"/>
      <c r="AN683" s="203">
        <f t="shared" si="346"/>
        <v>0</v>
      </c>
      <c r="AO683" s="202"/>
      <c r="AP683" s="202"/>
      <c r="AQ683" s="203">
        <f t="shared" si="347"/>
        <v>0</v>
      </c>
      <c r="AR683" s="202"/>
      <c r="AS683" s="202"/>
      <c r="AT683" s="203">
        <f t="shared" si="348"/>
        <v>0</v>
      </c>
      <c r="AU683" s="202"/>
      <c r="AV683" s="202"/>
      <c r="AW683" s="203">
        <f t="shared" si="349"/>
        <v>0</v>
      </c>
      <c r="AX683" s="202"/>
      <c r="AY683" s="202"/>
      <c r="AZ683" s="203">
        <f t="shared" si="350"/>
        <v>0</v>
      </c>
      <c r="BA683" s="202"/>
      <c r="BB683" s="202"/>
      <c r="BC683" s="203">
        <f t="shared" si="351"/>
        <v>0</v>
      </c>
      <c r="BD683" s="202"/>
      <c r="BE683" s="202"/>
      <c r="BF683" s="203">
        <f t="shared" si="352"/>
        <v>0</v>
      </c>
      <c r="BG683" s="202"/>
      <c r="BH683" s="202"/>
      <c r="BI683" s="203">
        <f t="shared" si="353"/>
        <v>0</v>
      </c>
      <c r="BJ683" s="202"/>
      <c r="BK683" s="202"/>
      <c r="BL683" s="203">
        <f t="shared" si="354"/>
        <v>0</v>
      </c>
      <c r="BM683" s="202"/>
      <c r="BN683" s="202"/>
      <c r="BO683" s="203">
        <f t="shared" si="355"/>
        <v>0</v>
      </c>
      <c r="BP683" s="202"/>
      <c r="BQ683" s="202"/>
      <c r="BR683" s="203">
        <f t="shared" si="356"/>
        <v>0</v>
      </c>
      <c r="BS683" s="202"/>
      <c r="BT683" s="202"/>
      <c r="BU683" s="203">
        <f t="shared" si="357"/>
        <v>0</v>
      </c>
      <c r="BV683" s="202"/>
      <c r="BW683" s="202"/>
      <c r="BX683" s="203">
        <f t="shared" si="358"/>
        <v>0</v>
      </c>
      <c r="BY683" s="202"/>
      <c r="BZ683" s="202"/>
      <c r="CA683" s="203">
        <f t="shared" si="359"/>
        <v>0</v>
      </c>
      <c r="CB683" s="202"/>
      <c r="CC683" s="202"/>
      <c r="CD683" s="203">
        <f t="shared" si="360"/>
        <v>0</v>
      </c>
      <c r="CE683" s="202"/>
      <c r="CF683" s="202"/>
      <c r="CG683" s="203">
        <f t="shared" si="361"/>
        <v>0</v>
      </c>
      <c r="CH683" s="202"/>
      <c r="CI683" s="202"/>
      <c r="CJ683" s="203">
        <f t="shared" si="362"/>
        <v>0</v>
      </c>
    </row>
    <row r="684" spans="2:88" x14ac:dyDescent="0.25">
      <c r="B684" s="180"/>
      <c r="C684" s="180"/>
      <c r="D684" s="181"/>
      <c r="E684" s="38">
        <f t="shared" si="335"/>
        <v>45016</v>
      </c>
      <c r="F684" s="186"/>
      <c r="G684" s="203"/>
      <c r="H684" s="202"/>
      <c r="I684" s="202"/>
      <c r="J684" s="203">
        <f t="shared" si="336"/>
        <v>0</v>
      </c>
      <c r="K684" s="202"/>
      <c r="L684" s="202"/>
      <c r="M684" s="203">
        <f t="shared" si="337"/>
        <v>0</v>
      </c>
      <c r="N684" s="202"/>
      <c r="O684" s="202"/>
      <c r="P684" s="203">
        <f t="shared" si="338"/>
        <v>0</v>
      </c>
      <c r="Q684" s="202"/>
      <c r="R684" s="202"/>
      <c r="S684" s="203">
        <f t="shared" si="339"/>
        <v>0</v>
      </c>
      <c r="T684" s="202"/>
      <c r="U684" s="202"/>
      <c r="V684" s="203">
        <f t="shared" si="340"/>
        <v>0</v>
      </c>
      <c r="W684" s="202"/>
      <c r="X684" s="202"/>
      <c r="Y684" s="203">
        <f t="shared" si="341"/>
        <v>0</v>
      </c>
      <c r="Z684" s="202"/>
      <c r="AA684" s="202"/>
      <c r="AB684" s="203">
        <f t="shared" si="342"/>
        <v>0</v>
      </c>
      <c r="AC684" s="202"/>
      <c r="AD684" s="202"/>
      <c r="AE684" s="203">
        <f t="shared" si="343"/>
        <v>0</v>
      </c>
      <c r="AF684" s="202"/>
      <c r="AG684" s="202"/>
      <c r="AH684" s="203">
        <f t="shared" si="344"/>
        <v>0</v>
      </c>
      <c r="AI684" s="202"/>
      <c r="AJ684" s="202"/>
      <c r="AK684" s="203">
        <f t="shared" si="345"/>
        <v>0</v>
      </c>
      <c r="AL684" s="202"/>
      <c r="AM684" s="202"/>
      <c r="AN684" s="203">
        <f t="shared" si="346"/>
        <v>0</v>
      </c>
      <c r="AO684" s="202"/>
      <c r="AP684" s="202"/>
      <c r="AQ684" s="203">
        <f t="shared" si="347"/>
        <v>0</v>
      </c>
      <c r="AR684" s="202"/>
      <c r="AS684" s="202"/>
      <c r="AT684" s="203">
        <f t="shared" si="348"/>
        <v>0</v>
      </c>
      <c r="AU684" s="202"/>
      <c r="AV684" s="202"/>
      <c r="AW684" s="203">
        <f t="shared" si="349"/>
        <v>0</v>
      </c>
      <c r="AX684" s="202"/>
      <c r="AY684" s="202"/>
      <c r="AZ684" s="203">
        <f t="shared" si="350"/>
        <v>0</v>
      </c>
      <c r="BA684" s="202"/>
      <c r="BB684" s="202"/>
      <c r="BC684" s="203">
        <f t="shared" si="351"/>
        <v>0</v>
      </c>
      <c r="BD684" s="202"/>
      <c r="BE684" s="202"/>
      <c r="BF684" s="203">
        <f t="shared" si="352"/>
        <v>0</v>
      </c>
      <c r="BG684" s="202"/>
      <c r="BH684" s="202"/>
      <c r="BI684" s="203">
        <f t="shared" si="353"/>
        <v>0</v>
      </c>
      <c r="BJ684" s="202"/>
      <c r="BK684" s="202"/>
      <c r="BL684" s="203">
        <f t="shared" si="354"/>
        <v>0</v>
      </c>
      <c r="BM684" s="202"/>
      <c r="BN684" s="202"/>
      <c r="BO684" s="203">
        <f t="shared" si="355"/>
        <v>0</v>
      </c>
      <c r="BP684" s="202"/>
      <c r="BQ684" s="202"/>
      <c r="BR684" s="203">
        <f t="shared" si="356"/>
        <v>0</v>
      </c>
      <c r="BS684" s="202"/>
      <c r="BT684" s="202"/>
      <c r="BU684" s="203">
        <f t="shared" si="357"/>
        <v>0</v>
      </c>
      <c r="BV684" s="202"/>
      <c r="BW684" s="202"/>
      <c r="BX684" s="203">
        <f t="shared" si="358"/>
        <v>0</v>
      </c>
      <c r="BY684" s="202"/>
      <c r="BZ684" s="202"/>
      <c r="CA684" s="203">
        <f t="shared" si="359"/>
        <v>0</v>
      </c>
      <c r="CB684" s="202"/>
      <c r="CC684" s="202"/>
      <c r="CD684" s="203">
        <f t="shared" si="360"/>
        <v>0</v>
      </c>
      <c r="CE684" s="202"/>
      <c r="CF684" s="202"/>
      <c r="CG684" s="203">
        <f t="shared" si="361"/>
        <v>0</v>
      </c>
      <c r="CH684" s="202"/>
      <c r="CI684" s="202"/>
      <c r="CJ684" s="203">
        <f t="shared" si="362"/>
        <v>0</v>
      </c>
    </row>
    <row r="685" spans="2:88" x14ac:dyDescent="0.25">
      <c r="B685" s="180"/>
      <c r="C685" s="180"/>
      <c r="D685" s="181"/>
      <c r="E685" s="38">
        <f t="shared" si="335"/>
        <v>45016</v>
      </c>
      <c r="F685" s="186"/>
      <c r="G685" s="203"/>
      <c r="H685" s="202"/>
      <c r="I685" s="202"/>
      <c r="J685" s="203">
        <f t="shared" si="336"/>
        <v>0</v>
      </c>
      <c r="K685" s="202"/>
      <c r="L685" s="202"/>
      <c r="M685" s="203">
        <f t="shared" si="337"/>
        <v>0</v>
      </c>
      <c r="N685" s="202"/>
      <c r="O685" s="202"/>
      <c r="P685" s="203">
        <f t="shared" si="338"/>
        <v>0</v>
      </c>
      <c r="Q685" s="202"/>
      <c r="R685" s="202"/>
      <c r="S685" s="203">
        <f t="shared" si="339"/>
        <v>0</v>
      </c>
      <c r="T685" s="202"/>
      <c r="U685" s="202"/>
      <c r="V685" s="203">
        <f t="shared" si="340"/>
        <v>0</v>
      </c>
      <c r="W685" s="202"/>
      <c r="X685" s="202"/>
      <c r="Y685" s="203">
        <f t="shared" si="341"/>
        <v>0</v>
      </c>
      <c r="Z685" s="202"/>
      <c r="AA685" s="202"/>
      <c r="AB685" s="203">
        <f t="shared" si="342"/>
        <v>0</v>
      </c>
      <c r="AC685" s="202"/>
      <c r="AD685" s="202"/>
      <c r="AE685" s="203">
        <f t="shared" si="343"/>
        <v>0</v>
      </c>
      <c r="AF685" s="202"/>
      <c r="AG685" s="202"/>
      <c r="AH685" s="203">
        <f t="shared" si="344"/>
        <v>0</v>
      </c>
      <c r="AI685" s="202"/>
      <c r="AJ685" s="202"/>
      <c r="AK685" s="203">
        <f t="shared" si="345"/>
        <v>0</v>
      </c>
      <c r="AL685" s="202"/>
      <c r="AM685" s="202"/>
      <c r="AN685" s="203">
        <f t="shared" si="346"/>
        <v>0</v>
      </c>
      <c r="AO685" s="202"/>
      <c r="AP685" s="202"/>
      <c r="AQ685" s="203">
        <f t="shared" si="347"/>
        <v>0</v>
      </c>
      <c r="AR685" s="202"/>
      <c r="AS685" s="202"/>
      <c r="AT685" s="203">
        <f t="shared" si="348"/>
        <v>0</v>
      </c>
      <c r="AU685" s="202"/>
      <c r="AV685" s="202"/>
      <c r="AW685" s="203">
        <f t="shared" si="349"/>
        <v>0</v>
      </c>
      <c r="AX685" s="202"/>
      <c r="AY685" s="202"/>
      <c r="AZ685" s="203">
        <f t="shared" si="350"/>
        <v>0</v>
      </c>
      <c r="BA685" s="202"/>
      <c r="BB685" s="202"/>
      <c r="BC685" s="203">
        <f t="shared" si="351"/>
        <v>0</v>
      </c>
      <c r="BD685" s="202"/>
      <c r="BE685" s="202"/>
      <c r="BF685" s="203">
        <f t="shared" si="352"/>
        <v>0</v>
      </c>
      <c r="BG685" s="202"/>
      <c r="BH685" s="202"/>
      <c r="BI685" s="203">
        <f t="shared" si="353"/>
        <v>0</v>
      </c>
      <c r="BJ685" s="202"/>
      <c r="BK685" s="202"/>
      <c r="BL685" s="203">
        <f t="shared" si="354"/>
        <v>0</v>
      </c>
      <c r="BM685" s="202"/>
      <c r="BN685" s="202"/>
      <c r="BO685" s="203">
        <f t="shared" si="355"/>
        <v>0</v>
      </c>
      <c r="BP685" s="202"/>
      <c r="BQ685" s="202"/>
      <c r="BR685" s="203">
        <f t="shared" si="356"/>
        <v>0</v>
      </c>
      <c r="BS685" s="202"/>
      <c r="BT685" s="202"/>
      <c r="BU685" s="203">
        <f t="shared" si="357"/>
        <v>0</v>
      </c>
      <c r="BV685" s="202"/>
      <c r="BW685" s="202"/>
      <c r="BX685" s="203">
        <f t="shared" si="358"/>
        <v>0</v>
      </c>
      <c r="BY685" s="202"/>
      <c r="BZ685" s="202"/>
      <c r="CA685" s="203">
        <f t="shared" si="359"/>
        <v>0</v>
      </c>
      <c r="CB685" s="202"/>
      <c r="CC685" s="202"/>
      <c r="CD685" s="203">
        <f t="shared" si="360"/>
        <v>0</v>
      </c>
      <c r="CE685" s="202"/>
      <c r="CF685" s="202"/>
      <c r="CG685" s="203">
        <f t="shared" si="361"/>
        <v>0</v>
      </c>
      <c r="CH685" s="202"/>
      <c r="CI685" s="202"/>
      <c r="CJ685" s="203">
        <f t="shared" si="362"/>
        <v>0</v>
      </c>
    </row>
    <row r="686" spans="2:88" x14ac:dyDescent="0.25">
      <c r="B686" s="180"/>
      <c r="C686" s="180"/>
      <c r="D686" s="181"/>
      <c r="E686" s="38">
        <f t="shared" si="335"/>
        <v>45016</v>
      </c>
      <c r="F686" s="186"/>
      <c r="G686" s="203"/>
      <c r="H686" s="202"/>
      <c r="I686" s="202"/>
      <c r="J686" s="203">
        <f t="shared" si="336"/>
        <v>0</v>
      </c>
      <c r="K686" s="202"/>
      <c r="L686" s="202"/>
      <c r="M686" s="203">
        <f t="shared" si="337"/>
        <v>0</v>
      </c>
      <c r="N686" s="202"/>
      <c r="O686" s="202"/>
      <c r="P686" s="203">
        <f t="shared" si="338"/>
        <v>0</v>
      </c>
      <c r="Q686" s="202"/>
      <c r="R686" s="202"/>
      <c r="S686" s="203">
        <f t="shared" si="339"/>
        <v>0</v>
      </c>
      <c r="T686" s="202"/>
      <c r="U686" s="202"/>
      <c r="V686" s="203">
        <f t="shared" si="340"/>
        <v>0</v>
      </c>
      <c r="W686" s="202"/>
      <c r="X686" s="202"/>
      <c r="Y686" s="203">
        <f t="shared" si="341"/>
        <v>0</v>
      </c>
      <c r="Z686" s="202"/>
      <c r="AA686" s="202"/>
      <c r="AB686" s="203">
        <f t="shared" si="342"/>
        <v>0</v>
      </c>
      <c r="AC686" s="202"/>
      <c r="AD686" s="202"/>
      <c r="AE686" s="203">
        <f t="shared" si="343"/>
        <v>0</v>
      </c>
      <c r="AF686" s="202"/>
      <c r="AG686" s="202"/>
      <c r="AH686" s="203">
        <f t="shared" si="344"/>
        <v>0</v>
      </c>
      <c r="AI686" s="202"/>
      <c r="AJ686" s="202"/>
      <c r="AK686" s="203">
        <f t="shared" si="345"/>
        <v>0</v>
      </c>
      <c r="AL686" s="202"/>
      <c r="AM686" s="202"/>
      <c r="AN686" s="203">
        <f t="shared" si="346"/>
        <v>0</v>
      </c>
      <c r="AO686" s="202"/>
      <c r="AP686" s="202"/>
      <c r="AQ686" s="203">
        <f t="shared" si="347"/>
        <v>0</v>
      </c>
      <c r="AR686" s="202"/>
      <c r="AS686" s="202"/>
      <c r="AT686" s="203">
        <f t="shared" si="348"/>
        <v>0</v>
      </c>
      <c r="AU686" s="202"/>
      <c r="AV686" s="202"/>
      <c r="AW686" s="203">
        <f t="shared" si="349"/>
        <v>0</v>
      </c>
      <c r="AX686" s="202"/>
      <c r="AY686" s="202"/>
      <c r="AZ686" s="203">
        <f t="shared" si="350"/>
        <v>0</v>
      </c>
      <c r="BA686" s="202"/>
      <c r="BB686" s="202"/>
      <c r="BC686" s="203">
        <f t="shared" si="351"/>
        <v>0</v>
      </c>
      <c r="BD686" s="202"/>
      <c r="BE686" s="202"/>
      <c r="BF686" s="203">
        <f t="shared" si="352"/>
        <v>0</v>
      </c>
      <c r="BG686" s="202"/>
      <c r="BH686" s="202"/>
      <c r="BI686" s="203">
        <f t="shared" si="353"/>
        <v>0</v>
      </c>
      <c r="BJ686" s="202"/>
      <c r="BK686" s="202"/>
      <c r="BL686" s="203">
        <f t="shared" si="354"/>
        <v>0</v>
      </c>
      <c r="BM686" s="202"/>
      <c r="BN686" s="202"/>
      <c r="BO686" s="203">
        <f t="shared" si="355"/>
        <v>0</v>
      </c>
      <c r="BP686" s="202"/>
      <c r="BQ686" s="202"/>
      <c r="BR686" s="203">
        <f t="shared" si="356"/>
        <v>0</v>
      </c>
      <c r="BS686" s="202"/>
      <c r="BT686" s="202"/>
      <c r="BU686" s="203">
        <f t="shared" si="357"/>
        <v>0</v>
      </c>
      <c r="BV686" s="202"/>
      <c r="BW686" s="202"/>
      <c r="BX686" s="203">
        <f t="shared" si="358"/>
        <v>0</v>
      </c>
      <c r="BY686" s="202"/>
      <c r="BZ686" s="202"/>
      <c r="CA686" s="203">
        <f t="shared" si="359"/>
        <v>0</v>
      </c>
      <c r="CB686" s="202"/>
      <c r="CC686" s="202"/>
      <c r="CD686" s="203">
        <f t="shared" si="360"/>
        <v>0</v>
      </c>
      <c r="CE686" s="202"/>
      <c r="CF686" s="202"/>
      <c r="CG686" s="203">
        <f t="shared" si="361"/>
        <v>0</v>
      </c>
      <c r="CH686" s="202"/>
      <c r="CI686" s="202"/>
      <c r="CJ686" s="203">
        <f t="shared" si="362"/>
        <v>0</v>
      </c>
    </row>
    <row r="687" spans="2:88" x14ac:dyDescent="0.25">
      <c r="B687" s="180"/>
      <c r="C687" s="180"/>
      <c r="D687" s="181"/>
      <c r="E687" s="38">
        <f t="shared" si="335"/>
        <v>45016</v>
      </c>
      <c r="F687" s="186"/>
      <c r="G687" s="203"/>
      <c r="H687" s="202"/>
      <c r="I687" s="202"/>
      <c r="J687" s="203">
        <f t="shared" si="336"/>
        <v>0</v>
      </c>
      <c r="K687" s="202"/>
      <c r="L687" s="202"/>
      <c r="M687" s="203">
        <f t="shared" si="337"/>
        <v>0</v>
      </c>
      <c r="N687" s="202"/>
      <c r="O687" s="202"/>
      <c r="P687" s="203">
        <f t="shared" si="338"/>
        <v>0</v>
      </c>
      <c r="Q687" s="202"/>
      <c r="R687" s="202"/>
      <c r="S687" s="203">
        <f t="shared" si="339"/>
        <v>0</v>
      </c>
      <c r="T687" s="202"/>
      <c r="U687" s="202"/>
      <c r="V687" s="203">
        <f t="shared" si="340"/>
        <v>0</v>
      </c>
      <c r="W687" s="202"/>
      <c r="X687" s="202"/>
      <c r="Y687" s="203">
        <f t="shared" si="341"/>
        <v>0</v>
      </c>
      <c r="Z687" s="202"/>
      <c r="AA687" s="202"/>
      <c r="AB687" s="203">
        <f t="shared" si="342"/>
        <v>0</v>
      </c>
      <c r="AC687" s="202"/>
      <c r="AD687" s="202"/>
      <c r="AE687" s="203">
        <f t="shared" si="343"/>
        <v>0</v>
      </c>
      <c r="AF687" s="202"/>
      <c r="AG687" s="202"/>
      <c r="AH687" s="203">
        <f t="shared" si="344"/>
        <v>0</v>
      </c>
      <c r="AI687" s="202"/>
      <c r="AJ687" s="202"/>
      <c r="AK687" s="203">
        <f t="shared" si="345"/>
        <v>0</v>
      </c>
      <c r="AL687" s="202"/>
      <c r="AM687" s="202"/>
      <c r="AN687" s="203">
        <f t="shared" si="346"/>
        <v>0</v>
      </c>
      <c r="AO687" s="202"/>
      <c r="AP687" s="202"/>
      <c r="AQ687" s="203">
        <f t="shared" si="347"/>
        <v>0</v>
      </c>
      <c r="AR687" s="202"/>
      <c r="AS687" s="202"/>
      <c r="AT687" s="203">
        <f t="shared" si="348"/>
        <v>0</v>
      </c>
      <c r="AU687" s="202"/>
      <c r="AV687" s="202"/>
      <c r="AW687" s="203">
        <f t="shared" si="349"/>
        <v>0</v>
      </c>
      <c r="AX687" s="202"/>
      <c r="AY687" s="202"/>
      <c r="AZ687" s="203">
        <f t="shared" si="350"/>
        <v>0</v>
      </c>
      <c r="BA687" s="202"/>
      <c r="BB687" s="202"/>
      <c r="BC687" s="203">
        <f t="shared" si="351"/>
        <v>0</v>
      </c>
      <c r="BD687" s="202"/>
      <c r="BE687" s="202"/>
      <c r="BF687" s="203">
        <f t="shared" si="352"/>
        <v>0</v>
      </c>
      <c r="BG687" s="202"/>
      <c r="BH687" s="202"/>
      <c r="BI687" s="203">
        <f t="shared" si="353"/>
        <v>0</v>
      </c>
      <c r="BJ687" s="202"/>
      <c r="BK687" s="202"/>
      <c r="BL687" s="203">
        <f t="shared" si="354"/>
        <v>0</v>
      </c>
      <c r="BM687" s="202"/>
      <c r="BN687" s="202"/>
      <c r="BO687" s="203">
        <f t="shared" si="355"/>
        <v>0</v>
      </c>
      <c r="BP687" s="202"/>
      <c r="BQ687" s="202"/>
      <c r="BR687" s="203">
        <f t="shared" si="356"/>
        <v>0</v>
      </c>
      <c r="BS687" s="202"/>
      <c r="BT687" s="202"/>
      <c r="BU687" s="203">
        <f t="shared" si="357"/>
        <v>0</v>
      </c>
      <c r="BV687" s="202"/>
      <c r="BW687" s="202"/>
      <c r="BX687" s="203">
        <f t="shared" si="358"/>
        <v>0</v>
      </c>
      <c r="BY687" s="202"/>
      <c r="BZ687" s="202"/>
      <c r="CA687" s="203">
        <f t="shared" si="359"/>
        <v>0</v>
      </c>
      <c r="CB687" s="202"/>
      <c r="CC687" s="202"/>
      <c r="CD687" s="203">
        <f t="shared" si="360"/>
        <v>0</v>
      </c>
      <c r="CE687" s="202"/>
      <c r="CF687" s="202"/>
      <c r="CG687" s="203">
        <f t="shared" si="361"/>
        <v>0</v>
      </c>
      <c r="CH687" s="202"/>
      <c r="CI687" s="202"/>
      <c r="CJ687" s="203">
        <f t="shared" si="362"/>
        <v>0</v>
      </c>
    </row>
    <row r="688" spans="2:88" x14ac:dyDescent="0.25">
      <c r="B688" s="180"/>
      <c r="C688" s="180"/>
      <c r="D688" s="181"/>
      <c r="E688" s="38">
        <f t="shared" si="335"/>
        <v>45016</v>
      </c>
      <c r="F688" s="186"/>
      <c r="G688" s="203"/>
      <c r="H688" s="202"/>
      <c r="I688" s="202"/>
      <c r="J688" s="203">
        <f t="shared" si="336"/>
        <v>0</v>
      </c>
      <c r="K688" s="202"/>
      <c r="L688" s="202"/>
      <c r="M688" s="203">
        <f t="shared" si="337"/>
        <v>0</v>
      </c>
      <c r="N688" s="202"/>
      <c r="O688" s="202"/>
      <c r="P688" s="203">
        <f t="shared" si="338"/>
        <v>0</v>
      </c>
      <c r="Q688" s="202"/>
      <c r="R688" s="202"/>
      <c r="S688" s="203">
        <f t="shared" si="339"/>
        <v>0</v>
      </c>
      <c r="T688" s="202"/>
      <c r="U688" s="202"/>
      <c r="V688" s="203">
        <f t="shared" si="340"/>
        <v>0</v>
      </c>
      <c r="W688" s="202"/>
      <c r="X688" s="202"/>
      <c r="Y688" s="203">
        <f t="shared" si="341"/>
        <v>0</v>
      </c>
      <c r="Z688" s="202"/>
      <c r="AA688" s="202"/>
      <c r="AB688" s="203">
        <f t="shared" si="342"/>
        <v>0</v>
      </c>
      <c r="AC688" s="202"/>
      <c r="AD688" s="202"/>
      <c r="AE688" s="203">
        <f t="shared" si="343"/>
        <v>0</v>
      </c>
      <c r="AF688" s="202"/>
      <c r="AG688" s="202"/>
      <c r="AH688" s="203">
        <f t="shared" si="344"/>
        <v>0</v>
      </c>
      <c r="AI688" s="202"/>
      <c r="AJ688" s="202"/>
      <c r="AK688" s="203">
        <f t="shared" si="345"/>
        <v>0</v>
      </c>
      <c r="AL688" s="202"/>
      <c r="AM688" s="202"/>
      <c r="AN688" s="203">
        <f t="shared" si="346"/>
        <v>0</v>
      </c>
      <c r="AO688" s="202"/>
      <c r="AP688" s="202"/>
      <c r="AQ688" s="203">
        <f t="shared" si="347"/>
        <v>0</v>
      </c>
      <c r="AR688" s="202"/>
      <c r="AS688" s="202"/>
      <c r="AT688" s="203">
        <f t="shared" si="348"/>
        <v>0</v>
      </c>
      <c r="AU688" s="202"/>
      <c r="AV688" s="202"/>
      <c r="AW688" s="203">
        <f t="shared" si="349"/>
        <v>0</v>
      </c>
      <c r="AX688" s="202"/>
      <c r="AY688" s="202"/>
      <c r="AZ688" s="203">
        <f t="shared" si="350"/>
        <v>0</v>
      </c>
      <c r="BA688" s="202"/>
      <c r="BB688" s="202"/>
      <c r="BC688" s="203">
        <f t="shared" si="351"/>
        <v>0</v>
      </c>
      <c r="BD688" s="202"/>
      <c r="BE688" s="202"/>
      <c r="BF688" s="203">
        <f t="shared" si="352"/>
        <v>0</v>
      </c>
      <c r="BG688" s="202"/>
      <c r="BH688" s="202"/>
      <c r="BI688" s="203">
        <f t="shared" si="353"/>
        <v>0</v>
      </c>
      <c r="BJ688" s="202"/>
      <c r="BK688" s="202"/>
      <c r="BL688" s="203">
        <f t="shared" si="354"/>
        <v>0</v>
      </c>
      <c r="BM688" s="202"/>
      <c r="BN688" s="202"/>
      <c r="BO688" s="203">
        <f t="shared" si="355"/>
        <v>0</v>
      </c>
      <c r="BP688" s="202"/>
      <c r="BQ688" s="202"/>
      <c r="BR688" s="203">
        <f t="shared" si="356"/>
        <v>0</v>
      </c>
      <c r="BS688" s="202"/>
      <c r="BT688" s="202"/>
      <c r="BU688" s="203">
        <f t="shared" si="357"/>
        <v>0</v>
      </c>
      <c r="BV688" s="202"/>
      <c r="BW688" s="202"/>
      <c r="BX688" s="203">
        <f t="shared" si="358"/>
        <v>0</v>
      </c>
      <c r="BY688" s="202"/>
      <c r="BZ688" s="202"/>
      <c r="CA688" s="203">
        <f t="shared" si="359"/>
        <v>0</v>
      </c>
      <c r="CB688" s="202"/>
      <c r="CC688" s="202"/>
      <c r="CD688" s="203">
        <f t="shared" si="360"/>
        <v>0</v>
      </c>
      <c r="CE688" s="202"/>
      <c r="CF688" s="202"/>
      <c r="CG688" s="203">
        <f t="shared" si="361"/>
        <v>0</v>
      </c>
      <c r="CH688" s="202"/>
      <c r="CI688" s="202"/>
      <c r="CJ688" s="203">
        <f t="shared" si="362"/>
        <v>0</v>
      </c>
    </row>
    <row r="689" spans="2:88" x14ac:dyDescent="0.25">
      <c r="B689" s="180"/>
      <c r="C689" s="180"/>
      <c r="D689" s="181"/>
      <c r="E689" s="38">
        <f t="shared" si="335"/>
        <v>45016</v>
      </c>
      <c r="F689" s="186"/>
      <c r="G689" s="203"/>
      <c r="H689" s="202"/>
      <c r="I689" s="202"/>
      <c r="J689" s="203">
        <f t="shared" si="336"/>
        <v>0</v>
      </c>
      <c r="K689" s="202"/>
      <c r="L689" s="202"/>
      <c r="M689" s="203">
        <f t="shared" si="337"/>
        <v>0</v>
      </c>
      <c r="N689" s="202"/>
      <c r="O689" s="202"/>
      <c r="P689" s="203">
        <f t="shared" si="338"/>
        <v>0</v>
      </c>
      <c r="Q689" s="202"/>
      <c r="R689" s="202"/>
      <c r="S689" s="203">
        <f t="shared" si="339"/>
        <v>0</v>
      </c>
      <c r="T689" s="202"/>
      <c r="U689" s="202"/>
      <c r="V689" s="203">
        <f t="shared" si="340"/>
        <v>0</v>
      </c>
      <c r="W689" s="202"/>
      <c r="X689" s="202"/>
      <c r="Y689" s="203">
        <f t="shared" si="341"/>
        <v>0</v>
      </c>
      <c r="Z689" s="202"/>
      <c r="AA689" s="202"/>
      <c r="AB689" s="203">
        <f t="shared" si="342"/>
        <v>0</v>
      </c>
      <c r="AC689" s="202"/>
      <c r="AD689" s="202"/>
      <c r="AE689" s="203">
        <f t="shared" si="343"/>
        <v>0</v>
      </c>
      <c r="AF689" s="202"/>
      <c r="AG689" s="202"/>
      <c r="AH689" s="203">
        <f t="shared" si="344"/>
        <v>0</v>
      </c>
      <c r="AI689" s="202"/>
      <c r="AJ689" s="202"/>
      <c r="AK689" s="203">
        <f t="shared" si="345"/>
        <v>0</v>
      </c>
      <c r="AL689" s="202"/>
      <c r="AM689" s="202"/>
      <c r="AN689" s="203">
        <f t="shared" si="346"/>
        <v>0</v>
      </c>
      <c r="AO689" s="202"/>
      <c r="AP689" s="202"/>
      <c r="AQ689" s="203">
        <f t="shared" si="347"/>
        <v>0</v>
      </c>
      <c r="AR689" s="202"/>
      <c r="AS689" s="202"/>
      <c r="AT689" s="203">
        <f t="shared" si="348"/>
        <v>0</v>
      </c>
      <c r="AU689" s="202"/>
      <c r="AV689" s="202"/>
      <c r="AW689" s="203">
        <f t="shared" si="349"/>
        <v>0</v>
      </c>
      <c r="AX689" s="202"/>
      <c r="AY689" s="202"/>
      <c r="AZ689" s="203">
        <f t="shared" si="350"/>
        <v>0</v>
      </c>
      <c r="BA689" s="202"/>
      <c r="BB689" s="202"/>
      <c r="BC689" s="203">
        <f t="shared" si="351"/>
        <v>0</v>
      </c>
      <c r="BD689" s="202"/>
      <c r="BE689" s="202"/>
      <c r="BF689" s="203">
        <f t="shared" si="352"/>
        <v>0</v>
      </c>
      <c r="BG689" s="202"/>
      <c r="BH689" s="202"/>
      <c r="BI689" s="203">
        <f t="shared" si="353"/>
        <v>0</v>
      </c>
      <c r="BJ689" s="202"/>
      <c r="BK689" s="202"/>
      <c r="BL689" s="203">
        <f t="shared" si="354"/>
        <v>0</v>
      </c>
      <c r="BM689" s="202"/>
      <c r="BN689" s="202"/>
      <c r="BO689" s="203">
        <f t="shared" si="355"/>
        <v>0</v>
      </c>
      <c r="BP689" s="202"/>
      <c r="BQ689" s="202"/>
      <c r="BR689" s="203">
        <f t="shared" si="356"/>
        <v>0</v>
      </c>
      <c r="BS689" s="202"/>
      <c r="BT689" s="202"/>
      <c r="BU689" s="203">
        <f t="shared" si="357"/>
        <v>0</v>
      </c>
      <c r="BV689" s="202"/>
      <c r="BW689" s="202"/>
      <c r="BX689" s="203">
        <f t="shared" si="358"/>
        <v>0</v>
      </c>
      <c r="BY689" s="202"/>
      <c r="BZ689" s="202"/>
      <c r="CA689" s="203">
        <f t="shared" si="359"/>
        <v>0</v>
      </c>
      <c r="CB689" s="202"/>
      <c r="CC689" s="202"/>
      <c r="CD689" s="203">
        <f t="shared" si="360"/>
        <v>0</v>
      </c>
      <c r="CE689" s="202"/>
      <c r="CF689" s="202"/>
      <c r="CG689" s="203">
        <f t="shared" si="361"/>
        <v>0</v>
      </c>
      <c r="CH689" s="202"/>
      <c r="CI689" s="202"/>
      <c r="CJ689" s="203">
        <f t="shared" si="362"/>
        <v>0</v>
      </c>
    </row>
    <row r="690" spans="2:88" x14ac:dyDescent="0.25">
      <c r="B690" s="180"/>
      <c r="C690" s="180"/>
      <c r="D690" s="181"/>
      <c r="E690" s="38">
        <f t="shared" si="335"/>
        <v>45016</v>
      </c>
      <c r="F690" s="186"/>
      <c r="G690" s="203"/>
      <c r="H690" s="202"/>
      <c r="I690" s="202"/>
      <c r="J690" s="203">
        <f t="shared" si="336"/>
        <v>0</v>
      </c>
      <c r="K690" s="202"/>
      <c r="L690" s="202"/>
      <c r="M690" s="203">
        <f t="shared" si="337"/>
        <v>0</v>
      </c>
      <c r="N690" s="202"/>
      <c r="O690" s="202"/>
      <c r="P690" s="203">
        <f t="shared" si="338"/>
        <v>0</v>
      </c>
      <c r="Q690" s="202"/>
      <c r="R690" s="202"/>
      <c r="S690" s="203">
        <f t="shared" si="339"/>
        <v>0</v>
      </c>
      <c r="T690" s="202"/>
      <c r="U690" s="202"/>
      <c r="V690" s="203">
        <f t="shared" si="340"/>
        <v>0</v>
      </c>
      <c r="W690" s="202"/>
      <c r="X690" s="202"/>
      <c r="Y690" s="203">
        <f t="shared" si="341"/>
        <v>0</v>
      </c>
      <c r="Z690" s="202"/>
      <c r="AA690" s="202"/>
      <c r="AB690" s="203">
        <f t="shared" si="342"/>
        <v>0</v>
      </c>
      <c r="AC690" s="202"/>
      <c r="AD690" s="202"/>
      <c r="AE690" s="203">
        <f t="shared" si="343"/>
        <v>0</v>
      </c>
      <c r="AF690" s="202"/>
      <c r="AG690" s="202"/>
      <c r="AH690" s="203">
        <f t="shared" si="344"/>
        <v>0</v>
      </c>
      <c r="AI690" s="202"/>
      <c r="AJ690" s="202"/>
      <c r="AK690" s="203">
        <f t="shared" si="345"/>
        <v>0</v>
      </c>
      <c r="AL690" s="202"/>
      <c r="AM690" s="202"/>
      <c r="AN690" s="203">
        <f t="shared" si="346"/>
        <v>0</v>
      </c>
      <c r="AO690" s="202"/>
      <c r="AP690" s="202"/>
      <c r="AQ690" s="203">
        <f t="shared" si="347"/>
        <v>0</v>
      </c>
      <c r="AR690" s="202"/>
      <c r="AS690" s="202"/>
      <c r="AT690" s="203">
        <f t="shared" si="348"/>
        <v>0</v>
      </c>
      <c r="AU690" s="202"/>
      <c r="AV690" s="202"/>
      <c r="AW690" s="203">
        <f t="shared" si="349"/>
        <v>0</v>
      </c>
      <c r="AX690" s="202"/>
      <c r="AY690" s="202"/>
      <c r="AZ690" s="203">
        <f t="shared" si="350"/>
        <v>0</v>
      </c>
      <c r="BA690" s="202"/>
      <c r="BB690" s="202"/>
      <c r="BC690" s="203">
        <f t="shared" si="351"/>
        <v>0</v>
      </c>
      <c r="BD690" s="202"/>
      <c r="BE690" s="202"/>
      <c r="BF690" s="203">
        <f t="shared" si="352"/>
        <v>0</v>
      </c>
      <c r="BG690" s="202"/>
      <c r="BH690" s="202"/>
      <c r="BI690" s="203">
        <f t="shared" si="353"/>
        <v>0</v>
      </c>
      <c r="BJ690" s="202"/>
      <c r="BK690" s="202"/>
      <c r="BL690" s="203">
        <f t="shared" si="354"/>
        <v>0</v>
      </c>
      <c r="BM690" s="202"/>
      <c r="BN690" s="202"/>
      <c r="BO690" s="203">
        <f t="shared" si="355"/>
        <v>0</v>
      </c>
      <c r="BP690" s="202"/>
      <c r="BQ690" s="202"/>
      <c r="BR690" s="203">
        <f t="shared" si="356"/>
        <v>0</v>
      </c>
      <c r="BS690" s="202"/>
      <c r="BT690" s="202"/>
      <c r="BU690" s="203">
        <f t="shared" si="357"/>
        <v>0</v>
      </c>
      <c r="BV690" s="202"/>
      <c r="BW690" s="202"/>
      <c r="BX690" s="203">
        <f t="shared" si="358"/>
        <v>0</v>
      </c>
      <c r="BY690" s="202"/>
      <c r="BZ690" s="202"/>
      <c r="CA690" s="203">
        <f t="shared" si="359"/>
        <v>0</v>
      </c>
      <c r="CB690" s="202"/>
      <c r="CC690" s="202"/>
      <c r="CD690" s="203">
        <f t="shared" si="360"/>
        <v>0</v>
      </c>
      <c r="CE690" s="202"/>
      <c r="CF690" s="202"/>
      <c r="CG690" s="203">
        <f t="shared" si="361"/>
        <v>0</v>
      </c>
      <c r="CH690" s="202"/>
      <c r="CI690" s="202"/>
      <c r="CJ690" s="203">
        <f t="shared" si="362"/>
        <v>0</v>
      </c>
    </row>
    <row r="691" spans="2:88" x14ac:dyDescent="0.25">
      <c r="B691" s="180"/>
      <c r="C691" s="180"/>
      <c r="D691" s="181"/>
      <c r="E691" s="38">
        <f t="shared" si="335"/>
        <v>45016</v>
      </c>
      <c r="F691" s="186"/>
      <c r="G691" s="203"/>
      <c r="H691" s="202"/>
      <c r="I691" s="202"/>
      <c r="J691" s="203">
        <f t="shared" si="336"/>
        <v>0</v>
      </c>
      <c r="K691" s="202"/>
      <c r="L691" s="202"/>
      <c r="M691" s="203">
        <f t="shared" si="337"/>
        <v>0</v>
      </c>
      <c r="N691" s="202"/>
      <c r="O691" s="202"/>
      <c r="P691" s="203">
        <f t="shared" si="338"/>
        <v>0</v>
      </c>
      <c r="Q691" s="202"/>
      <c r="R691" s="202"/>
      <c r="S691" s="203">
        <f t="shared" si="339"/>
        <v>0</v>
      </c>
      <c r="T691" s="202"/>
      <c r="U691" s="202"/>
      <c r="V691" s="203">
        <f t="shared" si="340"/>
        <v>0</v>
      </c>
      <c r="W691" s="202"/>
      <c r="X691" s="202"/>
      <c r="Y691" s="203">
        <f t="shared" si="341"/>
        <v>0</v>
      </c>
      <c r="Z691" s="202"/>
      <c r="AA691" s="202"/>
      <c r="AB691" s="203">
        <f t="shared" si="342"/>
        <v>0</v>
      </c>
      <c r="AC691" s="202"/>
      <c r="AD691" s="202"/>
      <c r="AE691" s="203">
        <f t="shared" si="343"/>
        <v>0</v>
      </c>
      <c r="AF691" s="202"/>
      <c r="AG691" s="202"/>
      <c r="AH691" s="203">
        <f t="shared" si="344"/>
        <v>0</v>
      </c>
      <c r="AI691" s="202"/>
      <c r="AJ691" s="202"/>
      <c r="AK691" s="203">
        <f t="shared" si="345"/>
        <v>0</v>
      </c>
      <c r="AL691" s="202"/>
      <c r="AM691" s="202"/>
      <c r="AN691" s="203">
        <f t="shared" si="346"/>
        <v>0</v>
      </c>
      <c r="AO691" s="202"/>
      <c r="AP691" s="202"/>
      <c r="AQ691" s="203">
        <f t="shared" si="347"/>
        <v>0</v>
      </c>
      <c r="AR691" s="202"/>
      <c r="AS691" s="202"/>
      <c r="AT691" s="203">
        <f t="shared" si="348"/>
        <v>0</v>
      </c>
      <c r="AU691" s="202"/>
      <c r="AV691" s="202"/>
      <c r="AW691" s="203">
        <f t="shared" si="349"/>
        <v>0</v>
      </c>
      <c r="AX691" s="202"/>
      <c r="AY691" s="202"/>
      <c r="AZ691" s="203">
        <f t="shared" si="350"/>
        <v>0</v>
      </c>
      <c r="BA691" s="202"/>
      <c r="BB691" s="202"/>
      <c r="BC691" s="203">
        <f t="shared" si="351"/>
        <v>0</v>
      </c>
      <c r="BD691" s="202"/>
      <c r="BE691" s="202"/>
      <c r="BF691" s="203">
        <f t="shared" si="352"/>
        <v>0</v>
      </c>
      <c r="BG691" s="202"/>
      <c r="BH691" s="202"/>
      <c r="BI691" s="203">
        <f t="shared" si="353"/>
        <v>0</v>
      </c>
      <c r="BJ691" s="202"/>
      <c r="BK691" s="202"/>
      <c r="BL691" s="203">
        <f t="shared" si="354"/>
        <v>0</v>
      </c>
      <c r="BM691" s="202"/>
      <c r="BN691" s="202"/>
      <c r="BO691" s="203">
        <f t="shared" si="355"/>
        <v>0</v>
      </c>
      <c r="BP691" s="202"/>
      <c r="BQ691" s="202"/>
      <c r="BR691" s="203">
        <f t="shared" si="356"/>
        <v>0</v>
      </c>
      <c r="BS691" s="202"/>
      <c r="BT691" s="202"/>
      <c r="BU691" s="203">
        <f t="shared" si="357"/>
        <v>0</v>
      </c>
      <c r="BV691" s="202"/>
      <c r="BW691" s="202"/>
      <c r="BX691" s="203">
        <f t="shared" si="358"/>
        <v>0</v>
      </c>
      <c r="BY691" s="202"/>
      <c r="BZ691" s="202"/>
      <c r="CA691" s="203">
        <f t="shared" si="359"/>
        <v>0</v>
      </c>
      <c r="CB691" s="202"/>
      <c r="CC691" s="202"/>
      <c r="CD691" s="203">
        <f t="shared" si="360"/>
        <v>0</v>
      </c>
      <c r="CE691" s="202"/>
      <c r="CF691" s="202"/>
      <c r="CG691" s="203">
        <f t="shared" si="361"/>
        <v>0</v>
      </c>
      <c r="CH691" s="202"/>
      <c r="CI691" s="202"/>
      <c r="CJ691" s="203">
        <f t="shared" si="362"/>
        <v>0</v>
      </c>
    </row>
    <row r="692" spans="2:88" x14ac:dyDescent="0.25">
      <c r="B692" s="180"/>
      <c r="C692" s="180"/>
      <c r="D692" s="181"/>
      <c r="E692" s="38">
        <f t="shared" si="335"/>
        <v>45016</v>
      </c>
      <c r="F692" s="186"/>
      <c r="G692" s="203"/>
      <c r="H692" s="202"/>
      <c r="I692" s="202"/>
      <c r="J692" s="203">
        <f t="shared" si="336"/>
        <v>0</v>
      </c>
      <c r="K692" s="202"/>
      <c r="L692" s="202"/>
      <c r="M692" s="203">
        <f t="shared" si="337"/>
        <v>0</v>
      </c>
      <c r="N692" s="202"/>
      <c r="O692" s="202"/>
      <c r="P692" s="203">
        <f t="shared" si="338"/>
        <v>0</v>
      </c>
      <c r="Q692" s="202"/>
      <c r="R692" s="202"/>
      <c r="S692" s="203">
        <f t="shared" si="339"/>
        <v>0</v>
      </c>
      <c r="T692" s="202"/>
      <c r="U692" s="202"/>
      <c r="V692" s="203">
        <f t="shared" si="340"/>
        <v>0</v>
      </c>
      <c r="W692" s="202"/>
      <c r="X692" s="202"/>
      <c r="Y692" s="203">
        <f t="shared" si="341"/>
        <v>0</v>
      </c>
      <c r="Z692" s="202"/>
      <c r="AA692" s="202"/>
      <c r="AB692" s="203">
        <f t="shared" si="342"/>
        <v>0</v>
      </c>
      <c r="AC692" s="202"/>
      <c r="AD692" s="202"/>
      <c r="AE692" s="203">
        <f t="shared" si="343"/>
        <v>0</v>
      </c>
      <c r="AF692" s="202"/>
      <c r="AG692" s="202"/>
      <c r="AH692" s="203">
        <f t="shared" si="344"/>
        <v>0</v>
      </c>
      <c r="AI692" s="202"/>
      <c r="AJ692" s="202"/>
      <c r="AK692" s="203">
        <f t="shared" si="345"/>
        <v>0</v>
      </c>
      <c r="AL692" s="202"/>
      <c r="AM692" s="202"/>
      <c r="AN692" s="203">
        <f t="shared" si="346"/>
        <v>0</v>
      </c>
      <c r="AO692" s="202"/>
      <c r="AP692" s="202"/>
      <c r="AQ692" s="203">
        <f t="shared" si="347"/>
        <v>0</v>
      </c>
      <c r="AR692" s="202"/>
      <c r="AS692" s="202"/>
      <c r="AT692" s="203">
        <f t="shared" si="348"/>
        <v>0</v>
      </c>
      <c r="AU692" s="202"/>
      <c r="AV692" s="202"/>
      <c r="AW692" s="203">
        <f t="shared" si="349"/>
        <v>0</v>
      </c>
      <c r="AX692" s="202"/>
      <c r="AY692" s="202"/>
      <c r="AZ692" s="203">
        <f t="shared" si="350"/>
        <v>0</v>
      </c>
      <c r="BA692" s="202"/>
      <c r="BB692" s="202"/>
      <c r="BC692" s="203">
        <f t="shared" si="351"/>
        <v>0</v>
      </c>
      <c r="BD692" s="202"/>
      <c r="BE692" s="202"/>
      <c r="BF692" s="203">
        <f t="shared" si="352"/>
        <v>0</v>
      </c>
      <c r="BG692" s="202"/>
      <c r="BH692" s="202"/>
      <c r="BI692" s="203">
        <f t="shared" si="353"/>
        <v>0</v>
      </c>
      <c r="BJ692" s="202"/>
      <c r="BK692" s="202"/>
      <c r="BL692" s="203">
        <f t="shared" si="354"/>
        <v>0</v>
      </c>
      <c r="BM692" s="202"/>
      <c r="BN692" s="202"/>
      <c r="BO692" s="203">
        <f t="shared" si="355"/>
        <v>0</v>
      </c>
      <c r="BP692" s="202"/>
      <c r="BQ692" s="202"/>
      <c r="BR692" s="203">
        <f t="shared" si="356"/>
        <v>0</v>
      </c>
      <c r="BS692" s="202"/>
      <c r="BT692" s="202"/>
      <c r="BU692" s="203">
        <f t="shared" si="357"/>
        <v>0</v>
      </c>
      <c r="BV692" s="202"/>
      <c r="BW692" s="202"/>
      <c r="BX692" s="203">
        <f t="shared" si="358"/>
        <v>0</v>
      </c>
      <c r="BY692" s="202"/>
      <c r="BZ692" s="202"/>
      <c r="CA692" s="203">
        <f t="shared" si="359"/>
        <v>0</v>
      </c>
      <c r="CB692" s="202"/>
      <c r="CC692" s="202"/>
      <c r="CD692" s="203">
        <f t="shared" si="360"/>
        <v>0</v>
      </c>
      <c r="CE692" s="202"/>
      <c r="CF692" s="202"/>
      <c r="CG692" s="203">
        <f t="shared" si="361"/>
        <v>0</v>
      </c>
      <c r="CH692" s="202"/>
      <c r="CI692" s="202"/>
      <c r="CJ692" s="203">
        <f t="shared" si="362"/>
        <v>0</v>
      </c>
    </row>
    <row r="693" spans="2:88" x14ac:dyDescent="0.25">
      <c r="B693" s="180"/>
      <c r="C693" s="180"/>
      <c r="D693" s="181"/>
      <c r="E693" s="38">
        <f t="shared" si="335"/>
        <v>45016</v>
      </c>
      <c r="F693" s="186"/>
      <c r="G693" s="203"/>
      <c r="H693" s="202"/>
      <c r="I693" s="202"/>
      <c r="J693" s="203">
        <f t="shared" si="336"/>
        <v>0</v>
      </c>
      <c r="K693" s="202"/>
      <c r="L693" s="202"/>
      <c r="M693" s="203">
        <f t="shared" si="337"/>
        <v>0</v>
      </c>
      <c r="N693" s="202"/>
      <c r="O693" s="202"/>
      <c r="P693" s="203">
        <f t="shared" si="338"/>
        <v>0</v>
      </c>
      <c r="Q693" s="202"/>
      <c r="R693" s="202"/>
      <c r="S693" s="203">
        <f t="shared" si="339"/>
        <v>0</v>
      </c>
      <c r="T693" s="202"/>
      <c r="U693" s="202"/>
      <c r="V693" s="203">
        <f t="shared" si="340"/>
        <v>0</v>
      </c>
      <c r="W693" s="202"/>
      <c r="X693" s="202"/>
      <c r="Y693" s="203">
        <f t="shared" si="341"/>
        <v>0</v>
      </c>
      <c r="Z693" s="202"/>
      <c r="AA693" s="202"/>
      <c r="AB693" s="203">
        <f t="shared" si="342"/>
        <v>0</v>
      </c>
      <c r="AC693" s="202"/>
      <c r="AD693" s="202"/>
      <c r="AE693" s="203">
        <f t="shared" si="343"/>
        <v>0</v>
      </c>
      <c r="AF693" s="202"/>
      <c r="AG693" s="202"/>
      <c r="AH693" s="203">
        <f t="shared" si="344"/>
        <v>0</v>
      </c>
      <c r="AI693" s="202"/>
      <c r="AJ693" s="202"/>
      <c r="AK693" s="203">
        <f t="shared" si="345"/>
        <v>0</v>
      </c>
      <c r="AL693" s="202"/>
      <c r="AM693" s="202"/>
      <c r="AN693" s="203">
        <f t="shared" si="346"/>
        <v>0</v>
      </c>
      <c r="AO693" s="202"/>
      <c r="AP693" s="202"/>
      <c r="AQ693" s="203">
        <f t="shared" si="347"/>
        <v>0</v>
      </c>
      <c r="AR693" s="202"/>
      <c r="AS693" s="202"/>
      <c r="AT693" s="203">
        <f t="shared" si="348"/>
        <v>0</v>
      </c>
      <c r="AU693" s="202"/>
      <c r="AV693" s="202"/>
      <c r="AW693" s="203">
        <f t="shared" si="349"/>
        <v>0</v>
      </c>
      <c r="AX693" s="202"/>
      <c r="AY693" s="202"/>
      <c r="AZ693" s="203">
        <f t="shared" si="350"/>
        <v>0</v>
      </c>
      <c r="BA693" s="202"/>
      <c r="BB693" s="202"/>
      <c r="BC693" s="203">
        <f t="shared" si="351"/>
        <v>0</v>
      </c>
      <c r="BD693" s="202"/>
      <c r="BE693" s="202"/>
      <c r="BF693" s="203">
        <f t="shared" si="352"/>
        <v>0</v>
      </c>
      <c r="BG693" s="202"/>
      <c r="BH693" s="202"/>
      <c r="BI693" s="203">
        <f t="shared" si="353"/>
        <v>0</v>
      </c>
      <c r="BJ693" s="202"/>
      <c r="BK693" s="202"/>
      <c r="BL693" s="203">
        <f t="shared" si="354"/>
        <v>0</v>
      </c>
      <c r="BM693" s="202"/>
      <c r="BN693" s="202"/>
      <c r="BO693" s="203">
        <f t="shared" si="355"/>
        <v>0</v>
      </c>
      <c r="BP693" s="202"/>
      <c r="BQ693" s="202"/>
      <c r="BR693" s="203">
        <f t="shared" si="356"/>
        <v>0</v>
      </c>
      <c r="BS693" s="202"/>
      <c r="BT693" s="202"/>
      <c r="BU693" s="203">
        <f t="shared" si="357"/>
        <v>0</v>
      </c>
      <c r="BV693" s="202"/>
      <c r="BW693" s="202"/>
      <c r="BX693" s="203">
        <f t="shared" si="358"/>
        <v>0</v>
      </c>
      <c r="BY693" s="202"/>
      <c r="BZ693" s="202"/>
      <c r="CA693" s="203">
        <f t="shared" si="359"/>
        <v>0</v>
      </c>
      <c r="CB693" s="202"/>
      <c r="CC693" s="202"/>
      <c r="CD693" s="203">
        <f t="shared" si="360"/>
        <v>0</v>
      </c>
      <c r="CE693" s="202"/>
      <c r="CF693" s="202"/>
      <c r="CG693" s="203">
        <f t="shared" si="361"/>
        <v>0</v>
      </c>
      <c r="CH693" s="202"/>
      <c r="CI693" s="202"/>
      <c r="CJ693" s="203">
        <f t="shared" si="362"/>
        <v>0</v>
      </c>
    </row>
    <row r="694" spans="2:88" x14ac:dyDescent="0.25">
      <c r="B694" s="180"/>
      <c r="C694" s="180"/>
      <c r="D694" s="181"/>
      <c r="E694" s="38">
        <f t="shared" si="335"/>
        <v>45016</v>
      </c>
      <c r="F694" s="186"/>
      <c r="G694" s="203"/>
      <c r="H694" s="202"/>
      <c r="I694" s="202"/>
      <c r="J694" s="203">
        <f t="shared" si="336"/>
        <v>0</v>
      </c>
      <c r="K694" s="202"/>
      <c r="L694" s="202"/>
      <c r="M694" s="203">
        <f t="shared" si="337"/>
        <v>0</v>
      </c>
      <c r="N694" s="202"/>
      <c r="O694" s="202"/>
      <c r="P694" s="203">
        <f t="shared" si="338"/>
        <v>0</v>
      </c>
      <c r="Q694" s="202"/>
      <c r="R694" s="202"/>
      <c r="S694" s="203">
        <f t="shared" si="339"/>
        <v>0</v>
      </c>
      <c r="T694" s="202"/>
      <c r="U694" s="202"/>
      <c r="V694" s="203">
        <f t="shared" si="340"/>
        <v>0</v>
      </c>
      <c r="W694" s="202"/>
      <c r="X694" s="202"/>
      <c r="Y694" s="203">
        <f t="shared" si="341"/>
        <v>0</v>
      </c>
      <c r="Z694" s="202"/>
      <c r="AA694" s="202"/>
      <c r="AB694" s="203">
        <f t="shared" si="342"/>
        <v>0</v>
      </c>
      <c r="AC694" s="202"/>
      <c r="AD694" s="202"/>
      <c r="AE694" s="203">
        <f t="shared" si="343"/>
        <v>0</v>
      </c>
      <c r="AF694" s="202"/>
      <c r="AG694" s="202"/>
      <c r="AH694" s="203">
        <f t="shared" si="344"/>
        <v>0</v>
      </c>
      <c r="AI694" s="202"/>
      <c r="AJ694" s="202"/>
      <c r="AK694" s="203">
        <f t="shared" si="345"/>
        <v>0</v>
      </c>
      <c r="AL694" s="202"/>
      <c r="AM694" s="202"/>
      <c r="AN694" s="203">
        <f t="shared" si="346"/>
        <v>0</v>
      </c>
      <c r="AO694" s="202"/>
      <c r="AP694" s="202"/>
      <c r="AQ694" s="203">
        <f t="shared" si="347"/>
        <v>0</v>
      </c>
      <c r="AR694" s="202"/>
      <c r="AS694" s="202"/>
      <c r="AT694" s="203">
        <f t="shared" si="348"/>
        <v>0</v>
      </c>
      <c r="AU694" s="202"/>
      <c r="AV694" s="202"/>
      <c r="AW694" s="203">
        <f t="shared" si="349"/>
        <v>0</v>
      </c>
      <c r="AX694" s="202"/>
      <c r="AY694" s="202"/>
      <c r="AZ694" s="203">
        <f t="shared" si="350"/>
        <v>0</v>
      </c>
      <c r="BA694" s="202"/>
      <c r="BB694" s="202"/>
      <c r="BC694" s="203">
        <f t="shared" si="351"/>
        <v>0</v>
      </c>
      <c r="BD694" s="202"/>
      <c r="BE694" s="202"/>
      <c r="BF694" s="203">
        <f t="shared" si="352"/>
        <v>0</v>
      </c>
      <c r="BG694" s="202"/>
      <c r="BH694" s="202"/>
      <c r="BI694" s="203">
        <f t="shared" si="353"/>
        <v>0</v>
      </c>
      <c r="BJ694" s="202"/>
      <c r="BK694" s="202"/>
      <c r="BL694" s="203">
        <f t="shared" si="354"/>
        <v>0</v>
      </c>
      <c r="BM694" s="202"/>
      <c r="BN694" s="202"/>
      <c r="BO694" s="203">
        <f t="shared" si="355"/>
        <v>0</v>
      </c>
      <c r="BP694" s="202"/>
      <c r="BQ694" s="202"/>
      <c r="BR694" s="203">
        <f t="shared" si="356"/>
        <v>0</v>
      </c>
      <c r="BS694" s="202"/>
      <c r="BT694" s="202"/>
      <c r="BU694" s="203">
        <f t="shared" si="357"/>
        <v>0</v>
      </c>
      <c r="BV694" s="202"/>
      <c r="BW694" s="202"/>
      <c r="BX694" s="203">
        <f t="shared" si="358"/>
        <v>0</v>
      </c>
      <c r="BY694" s="202"/>
      <c r="BZ694" s="202"/>
      <c r="CA694" s="203">
        <f t="shared" si="359"/>
        <v>0</v>
      </c>
      <c r="CB694" s="202"/>
      <c r="CC694" s="202"/>
      <c r="CD694" s="203">
        <f t="shared" si="360"/>
        <v>0</v>
      </c>
      <c r="CE694" s="202"/>
      <c r="CF694" s="202"/>
      <c r="CG694" s="203">
        <f t="shared" si="361"/>
        <v>0</v>
      </c>
      <c r="CH694" s="202"/>
      <c r="CI694" s="202"/>
      <c r="CJ694" s="203">
        <f t="shared" si="362"/>
        <v>0</v>
      </c>
    </row>
    <row r="695" spans="2:88" x14ac:dyDescent="0.25">
      <c r="B695" s="180"/>
      <c r="C695" s="180"/>
      <c r="D695" s="181"/>
      <c r="E695" s="38">
        <f t="shared" si="335"/>
        <v>45016</v>
      </c>
      <c r="F695" s="186"/>
      <c r="G695" s="203"/>
      <c r="H695" s="202"/>
      <c r="I695" s="202"/>
      <c r="J695" s="203">
        <f t="shared" si="336"/>
        <v>0</v>
      </c>
      <c r="K695" s="202"/>
      <c r="L695" s="202"/>
      <c r="M695" s="203">
        <f t="shared" si="337"/>
        <v>0</v>
      </c>
      <c r="N695" s="202"/>
      <c r="O695" s="202"/>
      <c r="P695" s="203">
        <f t="shared" si="338"/>
        <v>0</v>
      </c>
      <c r="Q695" s="202"/>
      <c r="R695" s="202"/>
      <c r="S695" s="203">
        <f t="shared" si="339"/>
        <v>0</v>
      </c>
      <c r="T695" s="202"/>
      <c r="U695" s="202"/>
      <c r="V695" s="203">
        <f t="shared" si="340"/>
        <v>0</v>
      </c>
      <c r="W695" s="202"/>
      <c r="X695" s="202"/>
      <c r="Y695" s="203">
        <f t="shared" si="341"/>
        <v>0</v>
      </c>
      <c r="Z695" s="202"/>
      <c r="AA695" s="202"/>
      <c r="AB695" s="203">
        <f t="shared" si="342"/>
        <v>0</v>
      </c>
      <c r="AC695" s="202"/>
      <c r="AD695" s="202"/>
      <c r="AE695" s="203">
        <f t="shared" si="343"/>
        <v>0</v>
      </c>
      <c r="AF695" s="202"/>
      <c r="AG695" s="202"/>
      <c r="AH695" s="203">
        <f t="shared" si="344"/>
        <v>0</v>
      </c>
      <c r="AI695" s="202"/>
      <c r="AJ695" s="202"/>
      <c r="AK695" s="203">
        <f t="shared" si="345"/>
        <v>0</v>
      </c>
      <c r="AL695" s="202"/>
      <c r="AM695" s="202"/>
      <c r="AN695" s="203">
        <f t="shared" si="346"/>
        <v>0</v>
      </c>
      <c r="AO695" s="202"/>
      <c r="AP695" s="202"/>
      <c r="AQ695" s="203">
        <f t="shared" si="347"/>
        <v>0</v>
      </c>
      <c r="AR695" s="202"/>
      <c r="AS695" s="202"/>
      <c r="AT695" s="203">
        <f t="shared" si="348"/>
        <v>0</v>
      </c>
      <c r="AU695" s="202"/>
      <c r="AV695" s="202"/>
      <c r="AW695" s="203">
        <f t="shared" si="349"/>
        <v>0</v>
      </c>
      <c r="AX695" s="202"/>
      <c r="AY695" s="202"/>
      <c r="AZ695" s="203">
        <f t="shared" si="350"/>
        <v>0</v>
      </c>
      <c r="BA695" s="202"/>
      <c r="BB695" s="202"/>
      <c r="BC695" s="203">
        <f t="shared" si="351"/>
        <v>0</v>
      </c>
      <c r="BD695" s="202"/>
      <c r="BE695" s="202"/>
      <c r="BF695" s="203">
        <f t="shared" si="352"/>
        <v>0</v>
      </c>
      <c r="BG695" s="202"/>
      <c r="BH695" s="202"/>
      <c r="BI695" s="203">
        <f t="shared" si="353"/>
        <v>0</v>
      </c>
      <c r="BJ695" s="202"/>
      <c r="BK695" s="202"/>
      <c r="BL695" s="203">
        <f t="shared" si="354"/>
        <v>0</v>
      </c>
      <c r="BM695" s="202"/>
      <c r="BN695" s="202"/>
      <c r="BO695" s="203">
        <f t="shared" si="355"/>
        <v>0</v>
      </c>
      <c r="BP695" s="202"/>
      <c r="BQ695" s="202"/>
      <c r="BR695" s="203">
        <f t="shared" si="356"/>
        <v>0</v>
      </c>
      <c r="BS695" s="202"/>
      <c r="BT695" s="202"/>
      <c r="BU695" s="203">
        <f t="shared" si="357"/>
        <v>0</v>
      </c>
      <c r="BV695" s="202"/>
      <c r="BW695" s="202"/>
      <c r="BX695" s="203">
        <f t="shared" si="358"/>
        <v>0</v>
      </c>
      <c r="BY695" s="202"/>
      <c r="BZ695" s="202"/>
      <c r="CA695" s="203">
        <f t="shared" si="359"/>
        <v>0</v>
      </c>
      <c r="CB695" s="202"/>
      <c r="CC695" s="202"/>
      <c r="CD695" s="203">
        <f t="shared" si="360"/>
        <v>0</v>
      </c>
      <c r="CE695" s="202"/>
      <c r="CF695" s="202"/>
      <c r="CG695" s="203">
        <f t="shared" si="361"/>
        <v>0</v>
      </c>
      <c r="CH695" s="202"/>
      <c r="CI695" s="202"/>
      <c r="CJ695" s="203">
        <f t="shared" si="362"/>
        <v>0</v>
      </c>
    </row>
    <row r="696" spans="2:88" x14ac:dyDescent="0.25">
      <c r="B696" s="180"/>
      <c r="C696" s="180"/>
      <c r="D696" s="181"/>
      <c r="E696" s="38">
        <f t="shared" si="335"/>
        <v>45016</v>
      </c>
      <c r="F696" s="186"/>
      <c r="G696" s="203"/>
      <c r="H696" s="202"/>
      <c r="I696" s="202"/>
      <c r="J696" s="203">
        <f t="shared" si="336"/>
        <v>0</v>
      </c>
      <c r="K696" s="202"/>
      <c r="L696" s="202"/>
      <c r="M696" s="203">
        <f t="shared" si="337"/>
        <v>0</v>
      </c>
      <c r="N696" s="202"/>
      <c r="O696" s="202"/>
      <c r="P696" s="203">
        <f t="shared" si="338"/>
        <v>0</v>
      </c>
      <c r="Q696" s="202"/>
      <c r="R696" s="202"/>
      <c r="S696" s="203">
        <f t="shared" si="339"/>
        <v>0</v>
      </c>
      <c r="T696" s="202"/>
      <c r="U696" s="202"/>
      <c r="V696" s="203">
        <f t="shared" si="340"/>
        <v>0</v>
      </c>
      <c r="W696" s="202"/>
      <c r="X696" s="202"/>
      <c r="Y696" s="203">
        <f t="shared" si="341"/>
        <v>0</v>
      </c>
      <c r="Z696" s="202"/>
      <c r="AA696" s="202"/>
      <c r="AB696" s="203">
        <f t="shared" si="342"/>
        <v>0</v>
      </c>
      <c r="AC696" s="202"/>
      <c r="AD696" s="202"/>
      <c r="AE696" s="203">
        <f t="shared" si="343"/>
        <v>0</v>
      </c>
      <c r="AF696" s="202"/>
      <c r="AG696" s="202"/>
      <c r="AH696" s="203">
        <f t="shared" si="344"/>
        <v>0</v>
      </c>
      <c r="AI696" s="202"/>
      <c r="AJ696" s="202"/>
      <c r="AK696" s="203">
        <f t="shared" si="345"/>
        <v>0</v>
      </c>
      <c r="AL696" s="202"/>
      <c r="AM696" s="202"/>
      <c r="AN696" s="203">
        <f t="shared" si="346"/>
        <v>0</v>
      </c>
      <c r="AO696" s="202"/>
      <c r="AP696" s="202"/>
      <c r="AQ696" s="203">
        <f t="shared" si="347"/>
        <v>0</v>
      </c>
      <c r="AR696" s="202"/>
      <c r="AS696" s="202"/>
      <c r="AT696" s="203">
        <f t="shared" si="348"/>
        <v>0</v>
      </c>
      <c r="AU696" s="202"/>
      <c r="AV696" s="202"/>
      <c r="AW696" s="203">
        <f t="shared" si="349"/>
        <v>0</v>
      </c>
      <c r="AX696" s="202"/>
      <c r="AY696" s="202"/>
      <c r="AZ696" s="203">
        <f t="shared" si="350"/>
        <v>0</v>
      </c>
      <c r="BA696" s="202"/>
      <c r="BB696" s="202"/>
      <c r="BC696" s="203">
        <f t="shared" si="351"/>
        <v>0</v>
      </c>
      <c r="BD696" s="202"/>
      <c r="BE696" s="202"/>
      <c r="BF696" s="203">
        <f t="shared" si="352"/>
        <v>0</v>
      </c>
      <c r="BG696" s="202"/>
      <c r="BH696" s="202"/>
      <c r="BI696" s="203">
        <f t="shared" si="353"/>
        <v>0</v>
      </c>
      <c r="BJ696" s="202"/>
      <c r="BK696" s="202"/>
      <c r="BL696" s="203">
        <f t="shared" si="354"/>
        <v>0</v>
      </c>
      <c r="BM696" s="202"/>
      <c r="BN696" s="202"/>
      <c r="BO696" s="203">
        <f t="shared" si="355"/>
        <v>0</v>
      </c>
      <c r="BP696" s="202"/>
      <c r="BQ696" s="202"/>
      <c r="BR696" s="203">
        <f t="shared" si="356"/>
        <v>0</v>
      </c>
      <c r="BS696" s="202"/>
      <c r="BT696" s="202"/>
      <c r="BU696" s="203">
        <f t="shared" si="357"/>
        <v>0</v>
      </c>
      <c r="BV696" s="202"/>
      <c r="BW696" s="202"/>
      <c r="BX696" s="203">
        <f t="shared" si="358"/>
        <v>0</v>
      </c>
      <c r="BY696" s="202"/>
      <c r="BZ696" s="202"/>
      <c r="CA696" s="203">
        <f t="shared" si="359"/>
        <v>0</v>
      </c>
      <c r="CB696" s="202"/>
      <c r="CC696" s="202"/>
      <c r="CD696" s="203">
        <f t="shared" si="360"/>
        <v>0</v>
      </c>
      <c r="CE696" s="202"/>
      <c r="CF696" s="202"/>
      <c r="CG696" s="203">
        <f t="shared" si="361"/>
        <v>0</v>
      </c>
      <c r="CH696" s="202"/>
      <c r="CI696" s="202"/>
      <c r="CJ696" s="203">
        <f t="shared" si="362"/>
        <v>0</v>
      </c>
    </row>
    <row r="697" spans="2:88" x14ac:dyDescent="0.25">
      <c r="B697" s="180"/>
      <c r="C697" s="180"/>
      <c r="D697" s="181"/>
      <c r="E697" s="38">
        <f t="shared" si="335"/>
        <v>45016</v>
      </c>
      <c r="F697" s="186"/>
      <c r="G697" s="203"/>
      <c r="H697" s="202"/>
      <c r="I697" s="202"/>
      <c r="J697" s="203">
        <f t="shared" si="336"/>
        <v>0</v>
      </c>
      <c r="K697" s="202"/>
      <c r="L697" s="202"/>
      <c r="M697" s="203">
        <f t="shared" si="337"/>
        <v>0</v>
      </c>
      <c r="N697" s="202"/>
      <c r="O697" s="202"/>
      <c r="P697" s="203">
        <f t="shared" si="338"/>
        <v>0</v>
      </c>
      <c r="Q697" s="202"/>
      <c r="R697" s="202"/>
      <c r="S697" s="203">
        <f t="shared" si="339"/>
        <v>0</v>
      </c>
      <c r="T697" s="202"/>
      <c r="U697" s="202"/>
      <c r="V697" s="203">
        <f t="shared" si="340"/>
        <v>0</v>
      </c>
      <c r="W697" s="202"/>
      <c r="X697" s="202"/>
      <c r="Y697" s="203">
        <f t="shared" si="341"/>
        <v>0</v>
      </c>
      <c r="Z697" s="202"/>
      <c r="AA697" s="202"/>
      <c r="AB697" s="203">
        <f t="shared" si="342"/>
        <v>0</v>
      </c>
      <c r="AC697" s="202"/>
      <c r="AD697" s="202"/>
      <c r="AE697" s="203">
        <f t="shared" si="343"/>
        <v>0</v>
      </c>
      <c r="AF697" s="202"/>
      <c r="AG697" s="202"/>
      <c r="AH697" s="203">
        <f t="shared" si="344"/>
        <v>0</v>
      </c>
      <c r="AI697" s="202"/>
      <c r="AJ697" s="202"/>
      <c r="AK697" s="203">
        <f t="shared" si="345"/>
        <v>0</v>
      </c>
      <c r="AL697" s="202"/>
      <c r="AM697" s="202"/>
      <c r="AN697" s="203">
        <f t="shared" si="346"/>
        <v>0</v>
      </c>
      <c r="AO697" s="202"/>
      <c r="AP697" s="202"/>
      <c r="AQ697" s="203">
        <f t="shared" si="347"/>
        <v>0</v>
      </c>
      <c r="AR697" s="202"/>
      <c r="AS697" s="202"/>
      <c r="AT697" s="203">
        <f t="shared" si="348"/>
        <v>0</v>
      </c>
      <c r="AU697" s="202"/>
      <c r="AV697" s="202"/>
      <c r="AW697" s="203">
        <f t="shared" si="349"/>
        <v>0</v>
      </c>
      <c r="AX697" s="202"/>
      <c r="AY697" s="202"/>
      <c r="AZ697" s="203">
        <f t="shared" si="350"/>
        <v>0</v>
      </c>
      <c r="BA697" s="202"/>
      <c r="BB697" s="202"/>
      <c r="BC697" s="203">
        <f t="shared" si="351"/>
        <v>0</v>
      </c>
      <c r="BD697" s="202"/>
      <c r="BE697" s="202"/>
      <c r="BF697" s="203">
        <f t="shared" si="352"/>
        <v>0</v>
      </c>
      <c r="BG697" s="202"/>
      <c r="BH697" s="202"/>
      <c r="BI697" s="203">
        <f t="shared" si="353"/>
        <v>0</v>
      </c>
      <c r="BJ697" s="202"/>
      <c r="BK697" s="202"/>
      <c r="BL697" s="203">
        <f t="shared" si="354"/>
        <v>0</v>
      </c>
      <c r="BM697" s="202"/>
      <c r="BN697" s="202"/>
      <c r="BO697" s="203">
        <f t="shared" si="355"/>
        <v>0</v>
      </c>
      <c r="BP697" s="202"/>
      <c r="BQ697" s="202"/>
      <c r="BR697" s="203">
        <f t="shared" si="356"/>
        <v>0</v>
      </c>
      <c r="BS697" s="202"/>
      <c r="BT697" s="202"/>
      <c r="BU697" s="203">
        <f t="shared" si="357"/>
        <v>0</v>
      </c>
      <c r="BV697" s="202"/>
      <c r="BW697" s="202"/>
      <c r="BX697" s="203">
        <f t="shared" si="358"/>
        <v>0</v>
      </c>
      <c r="BY697" s="202"/>
      <c r="BZ697" s="202"/>
      <c r="CA697" s="203">
        <f t="shared" si="359"/>
        <v>0</v>
      </c>
      <c r="CB697" s="202"/>
      <c r="CC697" s="202"/>
      <c r="CD697" s="203">
        <f t="shared" si="360"/>
        <v>0</v>
      </c>
      <c r="CE697" s="202"/>
      <c r="CF697" s="202"/>
      <c r="CG697" s="203">
        <f t="shared" si="361"/>
        <v>0</v>
      </c>
      <c r="CH697" s="202"/>
      <c r="CI697" s="202"/>
      <c r="CJ697" s="203">
        <f t="shared" si="362"/>
        <v>0</v>
      </c>
    </row>
    <row r="698" spans="2:88" x14ac:dyDescent="0.25">
      <c r="B698" s="180"/>
      <c r="C698" s="180"/>
      <c r="D698" s="181"/>
      <c r="E698" s="38">
        <f t="shared" si="335"/>
        <v>45016</v>
      </c>
      <c r="F698" s="186"/>
      <c r="G698" s="203"/>
      <c r="H698" s="202"/>
      <c r="I698" s="202"/>
      <c r="J698" s="203">
        <f t="shared" si="336"/>
        <v>0</v>
      </c>
      <c r="K698" s="202"/>
      <c r="L698" s="202"/>
      <c r="M698" s="203">
        <f t="shared" si="337"/>
        <v>0</v>
      </c>
      <c r="N698" s="202"/>
      <c r="O698" s="202"/>
      <c r="P698" s="203">
        <f t="shared" si="338"/>
        <v>0</v>
      </c>
      <c r="Q698" s="202"/>
      <c r="R698" s="202"/>
      <c r="S698" s="203">
        <f t="shared" si="339"/>
        <v>0</v>
      </c>
      <c r="T698" s="202"/>
      <c r="U698" s="202"/>
      <c r="V698" s="203">
        <f t="shared" si="340"/>
        <v>0</v>
      </c>
      <c r="W698" s="202"/>
      <c r="X698" s="202"/>
      <c r="Y698" s="203">
        <f t="shared" si="341"/>
        <v>0</v>
      </c>
      <c r="Z698" s="202"/>
      <c r="AA698" s="202"/>
      <c r="AB698" s="203">
        <f t="shared" si="342"/>
        <v>0</v>
      </c>
      <c r="AC698" s="202"/>
      <c r="AD698" s="202"/>
      <c r="AE698" s="203">
        <f t="shared" si="343"/>
        <v>0</v>
      </c>
      <c r="AF698" s="202"/>
      <c r="AG698" s="202"/>
      <c r="AH698" s="203">
        <f t="shared" si="344"/>
        <v>0</v>
      </c>
      <c r="AI698" s="202"/>
      <c r="AJ698" s="202"/>
      <c r="AK698" s="203">
        <f t="shared" si="345"/>
        <v>0</v>
      </c>
      <c r="AL698" s="202"/>
      <c r="AM698" s="202"/>
      <c r="AN698" s="203">
        <f t="shared" si="346"/>
        <v>0</v>
      </c>
      <c r="AO698" s="202"/>
      <c r="AP698" s="202"/>
      <c r="AQ698" s="203">
        <f t="shared" si="347"/>
        <v>0</v>
      </c>
      <c r="AR698" s="202"/>
      <c r="AS698" s="202"/>
      <c r="AT698" s="203">
        <f t="shared" si="348"/>
        <v>0</v>
      </c>
      <c r="AU698" s="202"/>
      <c r="AV698" s="202"/>
      <c r="AW698" s="203">
        <f t="shared" si="349"/>
        <v>0</v>
      </c>
      <c r="AX698" s="202"/>
      <c r="AY698" s="202"/>
      <c r="AZ698" s="203">
        <f t="shared" si="350"/>
        <v>0</v>
      </c>
      <c r="BA698" s="202"/>
      <c r="BB698" s="202"/>
      <c r="BC698" s="203">
        <f t="shared" si="351"/>
        <v>0</v>
      </c>
      <c r="BD698" s="202"/>
      <c r="BE698" s="202"/>
      <c r="BF698" s="203">
        <f t="shared" si="352"/>
        <v>0</v>
      </c>
      <c r="BG698" s="202"/>
      <c r="BH698" s="202"/>
      <c r="BI698" s="203">
        <f t="shared" si="353"/>
        <v>0</v>
      </c>
      <c r="BJ698" s="202"/>
      <c r="BK698" s="202"/>
      <c r="BL698" s="203">
        <f t="shared" si="354"/>
        <v>0</v>
      </c>
      <c r="BM698" s="202"/>
      <c r="BN698" s="202"/>
      <c r="BO698" s="203">
        <f t="shared" si="355"/>
        <v>0</v>
      </c>
      <c r="BP698" s="202"/>
      <c r="BQ698" s="202"/>
      <c r="BR698" s="203">
        <f t="shared" si="356"/>
        <v>0</v>
      </c>
      <c r="BS698" s="202"/>
      <c r="BT698" s="202"/>
      <c r="BU698" s="203">
        <f t="shared" si="357"/>
        <v>0</v>
      </c>
      <c r="BV698" s="202"/>
      <c r="BW698" s="202"/>
      <c r="BX698" s="203">
        <f t="shared" si="358"/>
        <v>0</v>
      </c>
      <c r="BY698" s="202"/>
      <c r="BZ698" s="202"/>
      <c r="CA698" s="203">
        <f t="shared" si="359"/>
        <v>0</v>
      </c>
      <c r="CB698" s="202"/>
      <c r="CC698" s="202"/>
      <c r="CD698" s="203">
        <f t="shared" si="360"/>
        <v>0</v>
      </c>
      <c r="CE698" s="202"/>
      <c r="CF698" s="202"/>
      <c r="CG698" s="203">
        <f t="shared" si="361"/>
        <v>0</v>
      </c>
      <c r="CH698" s="202"/>
      <c r="CI698" s="202"/>
      <c r="CJ698" s="203">
        <f t="shared" si="362"/>
        <v>0</v>
      </c>
    </row>
    <row r="699" spans="2:88" x14ac:dyDescent="0.25">
      <c r="B699" s="180"/>
      <c r="C699" s="180"/>
      <c r="D699" s="181"/>
      <c r="E699" s="38">
        <f t="shared" si="335"/>
        <v>45016</v>
      </c>
      <c r="F699" s="186"/>
      <c r="G699" s="203"/>
      <c r="H699" s="202"/>
      <c r="I699" s="202"/>
      <c r="J699" s="203">
        <f t="shared" si="336"/>
        <v>0</v>
      </c>
      <c r="K699" s="202"/>
      <c r="L699" s="202"/>
      <c r="M699" s="203">
        <f t="shared" si="337"/>
        <v>0</v>
      </c>
      <c r="N699" s="202"/>
      <c r="O699" s="202"/>
      <c r="P699" s="203">
        <f t="shared" si="338"/>
        <v>0</v>
      </c>
      <c r="Q699" s="202"/>
      <c r="R699" s="202"/>
      <c r="S699" s="203">
        <f t="shared" si="339"/>
        <v>0</v>
      </c>
      <c r="T699" s="202"/>
      <c r="U699" s="202"/>
      <c r="V699" s="203">
        <f t="shared" si="340"/>
        <v>0</v>
      </c>
      <c r="W699" s="202"/>
      <c r="X699" s="202"/>
      <c r="Y699" s="203">
        <f t="shared" si="341"/>
        <v>0</v>
      </c>
      <c r="Z699" s="202"/>
      <c r="AA699" s="202"/>
      <c r="AB699" s="203">
        <f t="shared" si="342"/>
        <v>0</v>
      </c>
      <c r="AC699" s="202"/>
      <c r="AD699" s="202"/>
      <c r="AE699" s="203">
        <f t="shared" si="343"/>
        <v>0</v>
      </c>
      <c r="AF699" s="202"/>
      <c r="AG699" s="202"/>
      <c r="AH699" s="203">
        <f t="shared" si="344"/>
        <v>0</v>
      </c>
      <c r="AI699" s="202"/>
      <c r="AJ699" s="202"/>
      <c r="AK699" s="203">
        <f t="shared" si="345"/>
        <v>0</v>
      </c>
      <c r="AL699" s="202"/>
      <c r="AM699" s="202"/>
      <c r="AN699" s="203">
        <f t="shared" si="346"/>
        <v>0</v>
      </c>
      <c r="AO699" s="202"/>
      <c r="AP699" s="202"/>
      <c r="AQ699" s="203">
        <f t="shared" si="347"/>
        <v>0</v>
      </c>
      <c r="AR699" s="202"/>
      <c r="AS699" s="202"/>
      <c r="AT699" s="203">
        <f t="shared" si="348"/>
        <v>0</v>
      </c>
      <c r="AU699" s="202"/>
      <c r="AV699" s="202"/>
      <c r="AW699" s="203">
        <f t="shared" si="349"/>
        <v>0</v>
      </c>
      <c r="AX699" s="202"/>
      <c r="AY699" s="202"/>
      <c r="AZ699" s="203">
        <f t="shared" si="350"/>
        <v>0</v>
      </c>
      <c r="BA699" s="202"/>
      <c r="BB699" s="202"/>
      <c r="BC699" s="203">
        <f t="shared" si="351"/>
        <v>0</v>
      </c>
      <c r="BD699" s="202"/>
      <c r="BE699" s="202"/>
      <c r="BF699" s="203">
        <f t="shared" si="352"/>
        <v>0</v>
      </c>
      <c r="BG699" s="202"/>
      <c r="BH699" s="202"/>
      <c r="BI699" s="203">
        <f t="shared" si="353"/>
        <v>0</v>
      </c>
      <c r="BJ699" s="202"/>
      <c r="BK699" s="202"/>
      <c r="BL699" s="203">
        <f t="shared" si="354"/>
        <v>0</v>
      </c>
      <c r="BM699" s="202"/>
      <c r="BN699" s="202"/>
      <c r="BO699" s="203">
        <f t="shared" si="355"/>
        <v>0</v>
      </c>
      <c r="BP699" s="202"/>
      <c r="BQ699" s="202"/>
      <c r="BR699" s="203">
        <f t="shared" si="356"/>
        <v>0</v>
      </c>
      <c r="BS699" s="202"/>
      <c r="BT699" s="202"/>
      <c r="BU699" s="203">
        <f t="shared" si="357"/>
        <v>0</v>
      </c>
      <c r="BV699" s="202"/>
      <c r="BW699" s="202"/>
      <c r="BX699" s="203">
        <f t="shared" si="358"/>
        <v>0</v>
      </c>
      <c r="BY699" s="202"/>
      <c r="BZ699" s="202"/>
      <c r="CA699" s="203">
        <f t="shared" si="359"/>
        <v>0</v>
      </c>
      <c r="CB699" s="202"/>
      <c r="CC699" s="202"/>
      <c r="CD699" s="203">
        <f t="shared" si="360"/>
        <v>0</v>
      </c>
      <c r="CE699" s="202"/>
      <c r="CF699" s="202"/>
      <c r="CG699" s="203">
        <f t="shared" si="361"/>
        <v>0</v>
      </c>
      <c r="CH699" s="202"/>
      <c r="CI699" s="202"/>
      <c r="CJ699" s="203">
        <f t="shared" si="362"/>
        <v>0</v>
      </c>
    </row>
    <row r="700" spans="2:88" x14ac:dyDescent="0.25">
      <c r="B700" s="180"/>
      <c r="C700" s="180"/>
      <c r="D700" s="181"/>
      <c r="E700" s="38">
        <f t="shared" si="335"/>
        <v>45016</v>
      </c>
      <c r="F700" s="186"/>
      <c r="G700" s="203"/>
      <c r="H700" s="202"/>
      <c r="I700" s="202"/>
      <c r="J700" s="203">
        <f t="shared" si="336"/>
        <v>0</v>
      </c>
      <c r="K700" s="202"/>
      <c r="L700" s="202"/>
      <c r="M700" s="203">
        <f t="shared" si="337"/>
        <v>0</v>
      </c>
      <c r="N700" s="202"/>
      <c r="O700" s="202"/>
      <c r="P700" s="203">
        <f t="shared" si="338"/>
        <v>0</v>
      </c>
      <c r="Q700" s="202"/>
      <c r="R700" s="202"/>
      <c r="S700" s="203">
        <f t="shared" si="339"/>
        <v>0</v>
      </c>
      <c r="T700" s="202"/>
      <c r="U700" s="202"/>
      <c r="V700" s="203">
        <f t="shared" si="340"/>
        <v>0</v>
      </c>
      <c r="W700" s="202"/>
      <c r="X700" s="202"/>
      <c r="Y700" s="203">
        <f t="shared" si="341"/>
        <v>0</v>
      </c>
      <c r="Z700" s="202"/>
      <c r="AA700" s="202"/>
      <c r="AB700" s="203">
        <f t="shared" si="342"/>
        <v>0</v>
      </c>
      <c r="AC700" s="202"/>
      <c r="AD700" s="202"/>
      <c r="AE700" s="203">
        <f t="shared" si="343"/>
        <v>0</v>
      </c>
      <c r="AF700" s="202"/>
      <c r="AG700" s="202"/>
      <c r="AH700" s="203">
        <f t="shared" si="344"/>
        <v>0</v>
      </c>
      <c r="AI700" s="202"/>
      <c r="AJ700" s="202"/>
      <c r="AK700" s="203">
        <f t="shared" si="345"/>
        <v>0</v>
      </c>
      <c r="AL700" s="202"/>
      <c r="AM700" s="202"/>
      <c r="AN700" s="203">
        <f t="shared" si="346"/>
        <v>0</v>
      </c>
      <c r="AO700" s="202"/>
      <c r="AP700" s="202"/>
      <c r="AQ700" s="203">
        <f t="shared" si="347"/>
        <v>0</v>
      </c>
      <c r="AR700" s="202"/>
      <c r="AS700" s="202"/>
      <c r="AT700" s="203">
        <f t="shared" si="348"/>
        <v>0</v>
      </c>
      <c r="AU700" s="202"/>
      <c r="AV700" s="202"/>
      <c r="AW700" s="203">
        <f t="shared" si="349"/>
        <v>0</v>
      </c>
      <c r="AX700" s="202"/>
      <c r="AY700" s="202"/>
      <c r="AZ700" s="203">
        <f t="shared" si="350"/>
        <v>0</v>
      </c>
      <c r="BA700" s="202"/>
      <c r="BB700" s="202"/>
      <c r="BC700" s="203">
        <f t="shared" si="351"/>
        <v>0</v>
      </c>
      <c r="BD700" s="202"/>
      <c r="BE700" s="202"/>
      <c r="BF700" s="203">
        <f t="shared" si="352"/>
        <v>0</v>
      </c>
      <c r="BG700" s="202"/>
      <c r="BH700" s="202"/>
      <c r="BI700" s="203">
        <f t="shared" si="353"/>
        <v>0</v>
      </c>
      <c r="BJ700" s="202"/>
      <c r="BK700" s="202"/>
      <c r="BL700" s="203">
        <f t="shared" si="354"/>
        <v>0</v>
      </c>
      <c r="BM700" s="202"/>
      <c r="BN700" s="202"/>
      <c r="BO700" s="203">
        <f t="shared" si="355"/>
        <v>0</v>
      </c>
      <c r="BP700" s="202"/>
      <c r="BQ700" s="202"/>
      <c r="BR700" s="203">
        <f t="shared" si="356"/>
        <v>0</v>
      </c>
      <c r="BS700" s="202"/>
      <c r="BT700" s="202"/>
      <c r="BU700" s="203">
        <f t="shared" si="357"/>
        <v>0</v>
      </c>
      <c r="BV700" s="202"/>
      <c r="BW700" s="202"/>
      <c r="BX700" s="203">
        <f t="shared" si="358"/>
        <v>0</v>
      </c>
      <c r="BY700" s="202"/>
      <c r="BZ700" s="202"/>
      <c r="CA700" s="203">
        <f t="shared" si="359"/>
        <v>0</v>
      </c>
      <c r="CB700" s="202"/>
      <c r="CC700" s="202"/>
      <c r="CD700" s="203">
        <f t="shared" si="360"/>
        <v>0</v>
      </c>
      <c r="CE700" s="202"/>
      <c r="CF700" s="202"/>
      <c r="CG700" s="203">
        <f t="shared" si="361"/>
        <v>0</v>
      </c>
      <c r="CH700" s="202"/>
      <c r="CI700" s="202"/>
      <c r="CJ700" s="203">
        <f t="shared" si="362"/>
        <v>0</v>
      </c>
    </row>
    <row r="701" spans="2:88" x14ac:dyDescent="0.25">
      <c r="B701" s="180"/>
      <c r="C701" s="180"/>
      <c r="D701" s="181"/>
      <c r="E701" s="38">
        <f t="shared" si="335"/>
        <v>45016</v>
      </c>
      <c r="F701" s="186"/>
      <c r="G701" s="203"/>
      <c r="H701" s="202"/>
      <c r="I701" s="202"/>
      <c r="J701" s="203">
        <f t="shared" si="336"/>
        <v>0</v>
      </c>
      <c r="K701" s="202"/>
      <c r="L701" s="202"/>
      <c r="M701" s="203">
        <f t="shared" si="337"/>
        <v>0</v>
      </c>
      <c r="N701" s="202"/>
      <c r="O701" s="202"/>
      <c r="P701" s="203">
        <f t="shared" si="338"/>
        <v>0</v>
      </c>
      <c r="Q701" s="202"/>
      <c r="R701" s="202"/>
      <c r="S701" s="203">
        <f t="shared" si="339"/>
        <v>0</v>
      </c>
      <c r="T701" s="202"/>
      <c r="U701" s="202"/>
      <c r="V701" s="203">
        <f t="shared" si="340"/>
        <v>0</v>
      </c>
      <c r="W701" s="202"/>
      <c r="X701" s="202"/>
      <c r="Y701" s="203">
        <f t="shared" si="341"/>
        <v>0</v>
      </c>
      <c r="Z701" s="202"/>
      <c r="AA701" s="202"/>
      <c r="AB701" s="203">
        <f t="shared" si="342"/>
        <v>0</v>
      </c>
      <c r="AC701" s="202"/>
      <c r="AD701" s="202"/>
      <c r="AE701" s="203">
        <f t="shared" si="343"/>
        <v>0</v>
      </c>
      <c r="AF701" s="202"/>
      <c r="AG701" s="202"/>
      <c r="AH701" s="203">
        <f t="shared" si="344"/>
        <v>0</v>
      </c>
      <c r="AI701" s="202"/>
      <c r="AJ701" s="202"/>
      <c r="AK701" s="203">
        <f t="shared" si="345"/>
        <v>0</v>
      </c>
      <c r="AL701" s="202"/>
      <c r="AM701" s="202"/>
      <c r="AN701" s="203">
        <f t="shared" si="346"/>
        <v>0</v>
      </c>
      <c r="AO701" s="202"/>
      <c r="AP701" s="202"/>
      <c r="AQ701" s="203">
        <f t="shared" si="347"/>
        <v>0</v>
      </c>
      <c r="AR701" s="202"/>
      <c r="AS701" s="202"/>
      <c r="AT701" s="203">
        <f t="shared" si="348"/>
        <v>0</v>
      </c>
      <c r="AU701" s="202"/>
      <c r="AV701" s="202"/>
      <c r="AW701" s="203">
        <f t="shared" si="349"/>
        <v>0</v>
      </c>
      <c r="AX701" s="202"/>
      <c r="AY701" s="202"/>
      <c r="AZ701" s="203">
        <f t="shared" si="350"/>
        <v>0</v>
      </c>
      <c r="BA701" s="202"/>
      <c r="BB701" s="202"/>
      <c r="BC701" s="203">
        <f t="shared" si="351"/>
        <v>0</v>
      </c>
      <c r="BD701" s="202"/>
      <c r="BE701" s="202"/>
      <c r="BF701" s="203">
        <f t="shared" si="352"/>
        <v>0</v>
      </c>
      <c r="BG701" s="202"/>
      <c r="BH701" s="202"/>
      <c r="BI701" s="203">
        <f t="shared" si="353"/>
        <v>0</v>
      </c>
      <c r="BJ701" s="202"/>
      <c r="BK701" s="202"/>
      <c r="BL701" s="203">
        <f t="shared" si="354"/>
        <v>0</v>
      </c>
      <c r="BM701" s="202"/>
      <c r="BN701" s="202"/>
      <c r="BO701" s="203">
        <f t="shared" si="355"/>
        <v>0</v>
      </c>
      <c r="BP701" s="202"/>
      <c r="BQ701" s="202"/>
      <c r="BR701" s="203">
        <f t="shared" si="356"/>
        <v>0</v>
      </c>
      <c r="BS701" s="202"/>
      <c r="BT701" s="202"/>
      <c r="BU701" s="203">
        <f t="shared" si="357"/>
        <v>0</v>
      </c>
      <c r="BV701" s="202"/>
      <c r="BW701" s="202"/>
      <c r="BX701" s="203">
        <f t="shared" si="358"/>
        <v>0</v>
      </c>
      <c r="BY701" s="202"/>
      <c r="BZ701" s="202"/>
      <c r="CA701" s="203">
        <f t="shared" si="359"/>
        <v>0</v>
      </c>
      <c r="CB701" s="202"/>
      <c r="CC701" s="202"/>
      <c r="CD701" s="203">
        <f t="shared" si="360"/>
        <v>0</v>
      </c>
      <c r="CE701" s="202"/>
      <c r="CF701" s="202"/>
      <c r="CG701" s="203">
        <f t="shared" si="361"/>
        <v>0</v>
      </c>
      <c r="CH701" s="202"/>
      <c r="CI701" s="202"/>
      <c r="CJ701" s="203">
        <f t="shared" si="362"/>
        <v>0</v>
      </c>
    </row>
    <row r="702" spans="2:88" x14ac:dyDescent="0.25">
      <c r="B702" s="180"/>
      <c r="C702" s="180"/>
      <c r="D702" s="181"/>
      <c r="E702" s="38">
        <f t="shared" si="335"/>
        <v>45016</v>
      </c>
      <c r="F702" s="186"/>
      <c r="G702" s="203"/>
      <c r="H702" s="202"/>
      <c r="I702" s="202"/>
      <c r="J702" s="203">
        <f t="shared" si="336"/>
        <v>0</v>
      </c>
      <c r="K702" s="202"/>
      <c r="L702" s="202"/>
      <c r="M702" s="203">
        <f t="shared" si="337"/>
        <v>0</v>
      </c>
      <c r="N702" s="202"/>
      <c r="O702" s="202"/>
      <c r="P702" s="203">
        <f t="shared" si="338"/>
        <v>0</v>
      </c>
      <c r="Q702" s="202"/>
      <c r="R702" s="202"/>
      <c r="S702" s="203">
        <f t="shared" si="339"/>
        <v>0</v>
      </c>
      <c r="T702" s="202"/>
      <c r="U702" s="202"/>
      <c r="V702" s="203">
        <f t="shared" si="340"/>
        <v>0</v>
      </c>
      <c r="W702" s="202"/>
      <c r="X702" s="202"/>
      <c r="Y702" s="203">
        <f t="shared" si="341"/>
        <v>0</v>
      </c>
      <c r="Z702" s="202"/>
      <c r="AA702" s="202"/>
      <c r="AB702" s="203">
        <f t="shared" si="342"/>
        <v>0</v>
      </c>
      <c r="AC702" s="202"/>
      <c r="AD702" s="202"/>
      <c r="AE702" s="203">
        <f t="shared" si="343"/>
        <v>0</v>
      </c>
      <c r="AF702" s="202"/>
      <c r="AG702" s="202"/>
      <c r="AH702" s="203">
        <f t="shared" si="344"/>
        <v>0</v>
      </c>
      <c r="AI702" s="202"/>
      <c r="AJ702" s="202"/>
      <c r="AK702" s="203">
        <f t="shared" si="345"/>
        <v>0</v>
      </c>
      <c r="AL702" s="202"/>
      <c r="AM702" s="202"/>
      <c r="AN702" s="203">
        <f t="shared" si="346"/>
        <v>0</v>
      </c>
      <c r="AO702" s="202"/>
      <c r="AP702" s="202"/>
      <c r="AQ702" s="203">
        <f t="shared" si="347"/>
        <v>0</v>
      </c>
      <c r="AR702" s="202"/>
      <c r="AS702" s="202"/>
      <c r="AT702" s="203">
        <f t="shared" si="348"/>
        <v>0</v>
      </c>
      <c r="AU702" s="202"/>
      <c r="AV702" s="202"/>
      <c r="AW702" s="203">
        <f t="shared" si="349"/>
        <v>0</v>
      </c>
      <c r="AX702" s="202"/>
      <c r="AY702" s="202"/>
      <c r="AZ702" s="203">
        <f t="shared" si="350"/>
        <v>0</v>
      </c>
      <c r="BA702" s="202"/>
      <c r="BB702" s="202"/>
      <c r="BC702" s="203">
        <f t="shared" si="351"/>
        <v>0</v>
      </c>
      <c r="BD702" s="202"/>
      <c r="BE702" s="202"/>
      <c r="BF702" s="203">
        <f t="shared" si="352"/>
        <v>0</v>
      </c>
      <c r="BG702" s="202"/>
      <c r="BH702" s="202"/>
      <c r="BI702" s="203">
        <f t="shared" si="353"/>
        <v>0</v>
      </c>
      <c r="BJ702" s="202"/>
      <c r="BK702" s="202"/>
      <c r="BL702" s="203">
        <f t="shared" si="354"/>
        <v>0</v>
      </c>
      <c r="BM702" s="202"/>
      <c r="BN702" s="202"/>
      <c r="BO702" s="203">
        <f t="shared" si="355"/>
        <v>0</v>
      </c>
      <c r="BP702" s="202"/>
      <c r="BQ702" s="202"/>
      <c r="BR702" s="203">
        <f t="shared" si="356"/>
        <v>0</v>
      </c>
      <c r="BS702" s="202"/>
      <c r="BT702" s="202"/>
      <c r="BU702" s="203">
        <f t="shared" si="357"/>
        <v>0</v>
      </c>
      <c r="BV702" s="202"/>
      <c r="BW702" s="202"/>
      <c r="BX702" s="203">
        <f t="shared" si="358"/>
        <v>0</v>
      </c>
      <c r="BY702" s="202"/>
      <c r="BZ702" s="202"/>
      <c r="CA702" s="203">
        <f t="shared" si="359"/>
        <v>0</v>
      </c>
      <c r="CB702" s="202"/>
      <c r="CC702" s="202"/>
      <c r="CD702" s="203">
        <f t="shared" si="360"/>
        <v>0</v>
      </c>
      <c r="CE702" s="202"/>
      <c r="CF702" s="202"/>
      <c r="CG702" s="203">
        <f t="shared" si="361"/>
        <v>0</v>
      </c>
      <c r="CH702" s="202"/>
      <c r="CI702" s="202"/>
      <c r="CJ702" s="203">
        <f t="shared" si="362"/>
        <v>0</v>
      </c>
    </row>
    <row r="703" spans="2:88" x14ac:dyDescent="0.25">
      <c r="B703" s="180"/>
      <c r="C703" s="180"/>
      <c r="D703" s="181"/>
      <c r="E703" s="38">
        <f t="shared" si="335"/>
        <v>45016</v>
      </c>
      <c r="F703" s="186"/>
      <c r="G703" s="203"/>
      <c r="H703" s="202"/>
      <c r="I703" s="202"/>
      <c r="J703" s="203">
        <f t="shared" si="336"/>
        <v>0</v>
      </c>
      <c r="K703" s="202"/>
      <c r="L703" s="202"/>
      <c r="M703" s="203">
        <f t="shared" si="337"/>
        <v>0</v>
      </c>
      <c r="N703" s="202"/>
      <c r="O703" s="202"/>
      <c r="P703" s="203">
        <f t="shared" si="338"/>
        <v>0</v>
      </c>
      <c r="Q703" s="202"/>
      <c r="R703" s="202"/>
      <c r="S703" s="203">
        <f t="shared" si="339"/>
        <v>0</v>
      </c>
      <c r="T703" s="202"/>
      <c r="U703" s="202"/>
      <c r="V703" s="203">
        <f t="shared" si="340"/>
        <v>0</v>
      </c>
      <c r="W703" s="202"/>
      <c r="X703" s="202"/>
      <c r="Y703" s="203">
        <f t="shared" si="341"/>
        <v>0</v>
      </c>
      <c r="Z703" s="202"/>
      <c r="AA703" s="202"/>
      <c r="AB703" s="203">
        <f t="shared" si="342"/>
        <v>0</v>
      </c>
      <c r="AC703" s="202"/>
      <c r="AD703" s="202"/>
      <c r="AE703" s="203">
        <f t="shared" si="343"/>
        <v>0</v>
      </c>
      <c r="AF703" s="202"/>
      <c r="AG703" s="202"/>
      <c r="AH703" s="203">
        <f t="shared" si="344"/>
        <v>0</v>
      </c>
      <c r="AI703" s="202"/>
      <c r="AJ703" s="202"/>
      <c r="AK703" s="203">
        <f t="shared" si="345"/>
        <v>0</v>
      </c>
      <c r="AL703" s="202"/>
      <c r="AM703" s="202"/>
      <c r="AN703" s="203">
        <f t="shared" si="346"/>
        <v>0</v>
      </c>
      <c r="AO703" s="202"/>
      <c r="AP703" s="202"/>
      <c r="AQ703" s="203">
        <f t="shared" si="347"/>
        <v>0</v>
      </c>
      <c r="AR703" s="202"/>
      <c r="AS703" s="202"/>
      <c r="AT703" s="203">
        <f t="shared" si="348"/>
        <v>0</v>
      </c>
      <c r="AU703" s="202"/>
      <c r="AV703" s="202"/>
      <c r="AW703" s="203">
        <f t="shared" si="349"/>
        <v>0</v>
      </c>
      <c r="AX703" s="202"/>
      <c r="AY703" s="202"/>
      <c r="AZ703" s="203">
        <f t="shared" si="350"/>
        <v>0</v>
      </c>
      <c r="BA703" s="202"/>
      <c r="BB703" s="202"/>
      <c r="BC703" s="203">
        <f t="shared" si="351"/>
        <v>0</v>
      </c>
      <c r="BD703" s="202"/>
      <c r="BE703" s="202"/>
      <c r="BF703" s="203">
        <f t="shared" si="352"/>
        <v>0</v>
      </c>
      <c r="BG703" s="202"/>
      <c r="BH703" s="202"/>
      <c r="BI703" s="203">
        <f t="shared" si="353"/>
        <v>0</v>
      </c>
      <c r="BJ703" s="202"/>
      <c r="BK703" s="202"/>
      <c r="BL703" s="203">
        <f t="shared" si="354"/>
        <v>0</v>
      </c>
      <c r="BM703" s="202"/>
      <c r="BN703" s="202"/>
      <c r="BO703" s="203">
        <f t="shared" si="355"/>
        <v>0</v>
      </c>
      <c r="BP703" s="202"/>
      <c r="BQ703" s="202"/>
      <c r="BR703" s="203">
        <f t="shared" si="356"/>
        <v>0</v>
      </c>
      <c r="BS703" s="202"/>
      <c r="BT703" s="202"/>
      <c r="BU703" s="203">
        <f t="shared" si="357"/>
        <v>0</v>
      </c>
      <c r="BV703" s="202"/>
      <c r="BW703" s="202"/>
      <c r="BX703" s="203">
        <f t="shared" si="358"/>
        <v>0</v>
      </c>
      <c r="BY703" s="202"/>
      <c r="BZ703" s="202"/>
      <c r="CA703" s="203">
        <f t="shared" si="359"/>
        <v>0</v>
      </c>
      <c r="CB703" s="202"/>
      <c r="CC703" s="202"/>
      <c r="CD703" s="203">
        <f t="shared" si="360"/>
        <v>0</v>
      </c>
      <c r="CE703" s="202"/>
      <c r="CF703" s="202"/>
      <c r="CG703" s="203">
        <f t="shared" si="361"/>
        <v>0</v>
      </c>
      <c r="CH703" s="202"/>
      <c r="CI703" s="202"/>
      <c r="CJ703" s="203">
        <f t="shared" si="362"/>
        <v>0</v>
      </c>
    </row>
    <row r="704" spans="2:88" x14ac:dyDescent="0.25">
      <c r="B704" s="180"/>
      <c r="C704" s="180"/>
      <c r="D704" s="181"/>
      <c r="E704" s="38">
        <f t="shared" si="335"/>
        <v>45016</v>
      </c>
      <c r="F704" s="186"/>
      <c r="G704" s="203"/>
      <c r="H704" s="202"/>
      <c r="I704" s="202"/>
      <c r="J704" s="203">
        <f t="shared" si="336"/>
        <v>0</v>
      </c>
      <c r="K704" s="202"/>
      <c r="L704" s="202"/>
      <c r="M704" s="203">
        <f t="shared" si="337"/>
        <v>0</v>
      </c>
      <c r="N704" s="202"/>
      <c r="O704" s="202"/>
      <c r="P704" s="203">
        <f t="shared" si="338"/>
        <v>0</v>
      </c>
      <c r="Q704" s="202"/>
      <c r="R704" s="202"/>
      <c r="S704" s="203">
        <f t="shared" si="339"/>
        <v>0</v>
      </c>
      <c r="T704" s="202"/>
      <c r="U704" s="202"/>
      <c r="V704" s="203">
        <f t="shared" si="340"/>
        <v>0</v>
      </c>
      <c r="W704" s="202"/>
      <c r="X704" s="202"/>
      <c r="Y704" s="203">
        <f t="shared" si="341"/>
        <v>0</v>
      </c>
      <c r="Z704" s="202"/>
      <c r="AA704" s="202"/>
      <c r="AB704" s="203">
        <f t="shared" si="342"/>
        <v>0</v>
      </c>
      <c r="AC704" s="202"/>
      <c r="AD704" s="202"/>
      <c r="AE704" s="203">
        <f t="shared" si="343"/>
        <v>0</v>
      </c>
      <c r="AF704" s="202"/>
      <c r="AG704" s="202"/>
      <c r="AH704" s="203">
        <f t="shared" si="344"/>
        <v>0</v>
      </c>
      <c r="AI704" s="202"/>
      <c r="AJ704" s="202"/>
      <c r="AK704" s="203">
        <f t="shared" si="345"/>
        <v>0</v>
      </c>
      <c r="AL704" s="202"/>
      <c r="AM704" s="202"/>
      <c r="AN704" s="203">
        <f t="shared" si="346"/>
        <v>0</v>
      </c>
      <c r="AO704" s="202"/>
      <c r="AP704" s="202"/>
      <c r="AQ704" s="203">
        <f t="shared" si="347"/>
        <v>0</v>
      </c>
      <c r="AR704" s="202"/>
      <c r="AS704" s="202"/>
      <c r="AT704" s="203">
        <f t="shared" si="348"/>
        <v>0</v>
      </c>
      <c r="AU704" s="202"/>
      <c r="AV704" s="202"/>
      <c r="AW704" s="203">
        <f t="shared" si="349"/>
        <v>0</v>
      </c>
      <c r="AX704" s="202"/>
      <c r="AY704" s="202"/>
      <c r="AZ704" s="203">
        <f t="shared" si="350"/>
        <v>0</v>
      </c>
      <c r="BA704" s="202"/>
      <c r="BB704" s="202"/>
      <c r="BC704" s="203">
        <f t="shared" si="351"/>
        <v>0</v>
      </c>
      <c r="BD704" s="202"/>
      <c r="BE704" s="202"/>
      <c r="BF704" s="203">
        <f t="shared" si="352"/>
        <v>0</v>
      </c>
      <c r="BG704" s="202"/>
      <c r="BH704" s="202"/>
      <c r="BI704" s="203">
        <f t="shared" si="353"/>
        <v>0</v>
      </c>
      <c r="BJ704" s="202"/>
      <c r="BK704" s="202"/>
      <c r="BL704" s="203">
        <f t="shared" si="354"/>
        <v>0</v>
      </c>
      <c r="BM704" s="202"/>
      <c r="BN704" s="202"/>
      <c r="BO704" s="203">
        <f t="shared" si="355"/>
        <v>0</v>
      </c>
      <c r="BP704" s="202"/>
      <c r="BQ704" s="202"/>
      <c r="BR704" s="203">
        <f t="shared" si="356"/>
        <v>0</v>
      </c>
      <c r="BS704" s="202"/>
      <c r="BT704" s="202"/>
      <c r="BU704" s="203">
        <f t="shared" si="357"/>
        <v>0</v>
      </c>
      <c r="BV704" s="202"/>
      <c r="BW704" s="202"/>
      <c r="BX704" s="203">
        <f t="shared" si="358"/>
        <v>0</v>
      </c>
      <c r="BY704" s="202"/>
      <c r="BZ704" s="202"/>
      <c r="CA704" s="203">
        <f t="shared" si="359"/>
        <v>0</v>
      </c>
      <c r="CB704" s="202"/>
      <c r="CC704" s="202"/>
      <c r="CD704" s="203">
        <f t="shared" si="360"/>
        <v>0</v>
      </c>
      <c r="CE704" s="202"/>
      <c r="CF704" s="202"/>
      <c r="CG704" s="203">
        <f t="shared" si="361"/>
        <v>0</v>
      </c>
      <c r="CH704" s="202"/>
      <c r="CI704" s="202"/>
      <c r="CJ704" s="203">
        <f t="shared" si="362"/>
        <v>0</v>
      </c>
    </row>
    <row r="705" spans="2:88" x14ac:dyDescent="0.25">
      <c r="B705" s="180"/>
      <c r="C705" s="180"/>
      <c r="D705" s="181"/>
      <c r="E705" s="38">
        <f t="shared" si="335"/>
        <v>45016</v>
      </c>
      <c r="F705" s="186"/>
      <c r="G705" s="203"/>
      <c r="H705" s="202"/>
      <c r="I705" s="202"/>
      <c r="J705" s="203">
        <f t="shared" si="336"/>
        <v>0</v>
      </c>
      <c r="K705" s="202"/>
      <c r="L705" s="202"/>
      <c r="M705" s="203">
        <f t="shared" si="337"/>
        <v>0</v>
      </c>
      <c r="N705" s="202"/>
      <c r="O705" s="202"/>
      <c r="P705" s="203">
        <f t="shared" si="338"/>
        <v>0</v>
      </c>
      <c r="Q705" s="202"/>
      <c r="R705" s="202"/>
      <c r="S705" s="203">
        <f t="shared" si="339"/>
        <v>0</v>
      </c>
      <c r="T705" s="202"/>
      <c r="U705" s="202"/>
      <c r="V705" s="203">
        <f t="shared" si="340"/>
        <v>0</v>
      </c>
      <c r="W705" s="202"/>
      <c r="X705" s="202"/>
      <c r="Y705" s="203">
        <f t="shared" si="341"/>
        <v>0</v>
      </c>
      <c r="Z705" s="202"/>
      <c r="AA705" s="202"/>
      <c r="AB705" s="203">
        <f t="shared" si="342"/>
        <v>0</v>
      </c>
      <c r="AC705" s="202"/>
      <c r="AD705" s="202"/>
      <c r="AE705" s="203">
        <f t="shared" si="343"/>
        <v>0</v>
      </c>
      <c r="AF705" s="202"/>
      <c r="AG705" s="202"/>
      <c r="AH705" s="203">
        <f t="shared" si="344"/>
        <v>0</v>
      </c>
      <c r="AI705" s="202"/>
      <c r="AJ705" s="202"/>
      <c r="AK705" s="203">
        <f t="shared" si="345"/>
        <v>0</v>
      </c>
      <c r="AL705" s="202"/>
      <c r="AM705" s="202"/>
      <c r="AN705" s="203">
        <f t="shared" si="346"/>
        <v>0</v>
      </c>
      <c r="AO705" s="202"/>
      <c r="AP705" s="202"/>
      <c r="AQ705" s="203">
        <f t="shared" si="347"/>
        <v>0</v>
      </c>
      <c r="AR705" s="202"/>
      <c r="AS705" s="202"/>
      <c r="AT705" s="203">
        <f t="shared" si="348"/>
        <v>0</v>
      </c>
      <c r="AU705" s="202"/>
      <c r="AV705" s="202"/>
      <c r="AW705" s="203">
        <f t="shared" si="349"/>
        <v>0</v>
      </c>
      <c r="AX705" s="202"/>
      <c r="AY705" s="202"/>
      <c r="AZ705" s="203">
        <f t="shared" si="350"/>
        <v>0</v>
      </c>
      <c r="BA705" s="202"/>
      <c r="BB705" s="202"/>
      <c r="BC705" s="203">
        <f t="shared" si="351"/>
        <v>0</v>
      </c>
      <c r="BD705" s="202"/>
      <c r="BE705" s="202"/>
      <c r="BF705" s="203">
        <f t="shared" si="352"/>
        <v>0</v>
      </c>
      <c r="BG705" s="202"/>
      <c r="BH705" s="202"/>
      <c r="BI705" s="203">
        <f t="shared" si="353"/>
        <v>0</v>
      </c>
      <c r="BJ705" s="202"/>
      <c r="BK705" s="202"/>
      <c r="BL705" s="203">
        <f t="shared" si="354"/>
        <v>0</v>
      </c>
      <c r="BM705" s="202"/>
      <c r="BN705" s="202"/>
      <c r="BO705" s="203">
        <f t="shared" si="355"/>
        <v>0</v>
      </c>
      <c r="BP705" s="202"/>
      <c r="BQ705" s="202"/>
      <c r="BR705" s="203">
        <f t="shared" si="356"/>
        <v>0</v>
      </c>
      <c r="BS705" s="202"/>
      <c r="BT705" s="202"/>
      <c r="BU705" s="203">
        <f t="shared" si="357"/>
        <v>0</v>
      </c>
      <c r="BV705" s="202"/>
      <c r="BW705" s="202"/>
      <c r="BX705" s="203">
        <f t="shared" si="358"/>
        <v>0</v>
      </c>
      <c r="BY705" s="202"/>
      <c r="BZ705" s="202"/>
      <c r="CA705" s="203">
        <f t="shared" si="359"/>
        <v>0</v>
      </c>
      <c r="CB705" s="202"/>
      <c r="CC705" s="202"/>
      <c r="CD705" s="203">
        <f t="shared" si="360"/>
        <v>0</v>
      </c>
      <c r="CE705" s="202"/>
      <c r="CF705" s="202"/>
      <c r="CG705" s="203">
        <f t="shared" si="361"/>
        <v>0</v>
      </c>
      <c r="CH705" s="202"/>
      <c r="CI705" s="202"/>
      <c r="CJ705" s="203">
        <f t="shared" si="362"/>
        <v>0</v>
      </c>
    </row>
    <row r="706" spans="2:88" x14ac:dyDescent="0.25">
      <c r="B706" s="180"/>
      <c r="C706" s="180"/>
      <c r="D706" s="181"/>
      <c r="E706" s="38">
        <f t="shared" si="335"/>
        <v>45016</v>
      </c>
      <c r="F706" s="186"/>
      <c r="G706" s="203"/>
      <c r="H706" s="202"/>
      <c r="I706" s="202"/>
      <c r="J706" s="203">
        <f t="shared" si="336"/>
        <v>0</v>
      </c>
      <c r="K706" s="202"/>
      <c r="L706" s="202"/>
      <c r="M706" s="203">
        <f t="shared" si="337"/>
        <v>0</v>
      </c>
      <c r="N706" s="202"/>
      <c r="O706" s="202"/>
      <c r="P706" s="203">
        <f t="shared" si="338"/>
        <v>0</v>
      </c>
      <c r="Q706" s="202"/>
      <c r="R706" s="202"/>
      <c r="S706" s="203">
        <f t="shared" si="339"/>
        <v>0</v>
      </c>
      <c r="T706" s="202"/>
      <c r="U706" s="202"/>
      <c r="V706" s="203">
        <f t="shared" si="340"/>
        <v>0</v>
      </c>
      <c r="W706" s="202"/>
      <c r="X706" s="202"/>
      <c r="Y706" s="203">
        <f t="shared" si="341"/>
        <v>0</v>
      </c>
      <c r="Z706" s="202"/>
      <c r="AA706" s="202"/>
      <c r="AB706" s="203">
        <f t="shared" si="342"/>
        <v>0</v>
      </c>
      <c r="AC706" s="202"/>
      <c r="AD706" s="202"/>
      <c r="AE706" s="203">
        <f t="shared" si="343"/>
        <v>0</v>
      </c>
      <c r="AF706" s="202"/>
      <c r="AG706" s="202"/>
      <c r="AH706" s="203">
        <f t="shared" si="344"/>
        <v>0</v>
      </c>
      <c r="AI706" s="202"/>
      <c r="AJ706" s="202"/>
      <c r="AK706" s="203">
        <f t="shared" si="345"/>
        <v>0</v>
      </c>
      <c r="AL706" s="202"/>
      <c r="AM706" s="202"/>
      <c r="AN706" s="203">
        <f t="shared" si="346"/>
        <v>0</v>
      </c>
      <c r="AO706" s="202"/>
      <c r="AP706" s="202"/>
      <c r="AQ706" s="203">
        <f t="shared" si="347"/>
        <v>0</v>
      </c>
      <c r="AR706" s="202"/>
      <c r="AS706" s="202"/>
      <c r="AT706" s="203">
        <f t="shared" si="348"/>
        <v>0</v>
      </c>
      <c r="AU706" s="202"/>
      <c r="AV706" s="202"/>
      <c r="AW706" s="203">
        <f t="shared" si="349"/>
        <v>0</v>
      </c>
      <c r="AX706" s="202"/>
      <c r="AY706" s="202"/>
      <c r="AZ706" s="203">
        <f t="shared" si="350"/>
        <v>0</v>
      </c>
      <c r="BA706" s="202"/>
      <c r="BB706" s="202"/>
      <c r="BC706" s="203">
        <f t="shared" si="351"/>
        <v>0</v>
      </c>
      <c r="BD706" s="202"/>
      <c r="BE706" s="202"/>
      <c r="BF706" s="203">
        <f t="shared" si="352"/>
        <v>0</v>
      </c>
      <c r="BG706" s="202"/>
      <c r="BH706" s="202"/>
      <c r="BI706" s="203">
        <f t="shared" si="353"/>
        <v>0</v>
      </c>
      <c r="BJ706" s="202"/>
      <c r="BK706" s="202"/>
      <c r="BL706" s="203">
        <f t="shared" si="354"/>
        <v>0</v>
      </c>
      <c r="BM706" s="202"/>
      <c r="BN706" s="202"/>
      <c r="BO706" s="203">
        <f t="shared" si="355"/>
        <v>0</v>
      </c>
      <c r="BP706" s="202"/>
      <c r="BQ706" s="202"/>
      <c r="BR706" s="203">
        <f t="shared" si="356"/>
        <v>0</v>
      </c>
      <c r="BS706" s="202"/>
      <c r="BT706" s="202"/>
      <c r="BU706" s="203">
        <f t="shared" si="357"/>
        <v>0</v>
      </c>
      <c r="BV706" s="202"/>
      <c r="BW706" s="202"/>
      <c r="BX706" s="203">
        <f t="shared" si="358"/>
        <v>0</v>
      </c>
      <c r="BY706" s="202"/>
      <c r="BZ706" s="202"/>
      <c r="CA706" s="203">
        <f t="shared" si="359"/>
        <v>0</v>
      </c>
      <c r="CB706" s="202"/>
      <c r="CC706" s="202"/>
      <c r="CD706" s="203">
        <f t="shared" si="360"/>
        <v>0</v>
      </c>
      <c r="CE706" s="202"/>
      <c r="CF706" s="202"/>
      <c r="CG706" s="203">
        <f t="shared" si="361"/>
        <v>0</v>
      </c>
      <c r="CH706" s="202"/>
      <c r="CI706" s="202"/>
      <c r="CJ706" s="203">
        <f t="shared" si="362"/>
        <v>0</v>
      </c>
    </row>
    <row r="707" spans="2:88" x14ac:dyDescent="0.25">
      <c r="B707" s="180"/>
      <c r="C707" s="180"/>
      <c r="D707" s="181"/>
      <c r="E707" s="38">
        <f t="shared" si="335"/>
        <v>45016</v>
      </c>
      <c r="F707" s="186"/>
      <c r="G707" s="203"/>
      <c r="H707" s="202"/>
      <c r="I707" s="202"/>
      <c r="J707" s="203">
        <f t="shared" si="336"/>
        <v>0</v>
      </c>
      <c r="K707" s="202"/>
      <c r="L707" s="202"/>
      <c r="M707" s="203">
        <f t="shared" si="337"/>
        <v>0</v>
      </c>
      <c r="N707" s="202"/>
      <c r="O707" s="202"/>
      <c r="P707" s="203">
        <f t="shared" si="338"/>
        <v>0</v>
      </c>
      <c r="Q707" s="202"/>
      <c r="R707" s="202"/>
      <c r="S707" s="203">
        <f t="shared" si="339"/>
        <v>0</v>
      </c>
      <c r="T707" s="202"/>
      <c r="U707" s="202"/>
      <c r="V707" s="203">
        <f t="shared" si="340"/>
        <v>0</v>
      </c>
      <c r="W707" s="202"/>
      <c r="X707" s="202"/>
      <c r="Y707" s="203">
        <f t="shared" si="341"/>
        <v>0</v>
      </c>
      <c r="Z707" s="202"/>
      <c r="AA707" s="202"/>
      <c r="AB707" s="203">
        <f t="shared" si="342"/>
        <v>0</v>
      </c>
      <c r="AC707" s="202"/>
      <c r="AD707" s="202"/>
      <c r="AE707" s="203">
        <f t="shared" si="343"/>
        <v>0</v>
      </c>
      <c r="AF707" s="202"/>
      <c r="AG707" s="202"/>
      <c r="AH707" s="203">
        <f t="shared" si="344"/>
        <v>0</v>
      </c>
      <c r="AI707" s="202"/>
      <c r="AJ707" s="202"/>
      <c r="AK707" s="203">
        <f t="shared" si="345"/>
        <v>0</v>
      </c>
      <c r="AL707" s="202"/>
      <c r="AM707" s="202"/>
      <c r="AN707" s="203">
        <f t="shared" si="346"/>
        <v>0</v>
      </c>
      <c r="AO707" s="202"/>
      <c r="AP707" s="202"/>
      <c r="AQ707" s="203">
        <f t="shared" si="347"/>
        <v>0</v>
      </c>
      <c r="AR707" s="202"/>
      <c r="AS707" s="202"/>
      <c r="AT707" s="203">
        <f t="shared" si="348"/>
        <v>0</v>
      </c>
      <c r="AU707" s="202"/>
      <c r="AV707" s="202"/>
      <c r="AW707" s="203">
        <f t="shared" si="349"/>
        <v>0</v>
      </c>
      <c r="AX707" s="202"/>
      <c r="AY707" s="202"/>
      <c r="AZ707" s="203">
        <f t="shared" si="350"/>
        <v>0</v>
      </c>
      <c r="BA707" s="202"/>
      <c r="BB707" s="202"/>
      <c r="BC707" s="203">
        <f t="shared" si="351"/>
        <v>0</v>
      </c>
      <c r="BD707" s="202"/>
      <c r="BE707" s="202"/>
      <c r="BF707" s="203">
        <f t="shared" si="352"/>
        <v>0</v>
      </c>
      <c r="BG707" s="202"/>
      <c r="BH707" s="202"/>
      <c r="BI707" s="203">
        <f t="shared" si="353"/>
        <v>0</v>
      </c>
      <c r="BJ707" s="202"/>
      <c r="BK707" s="202"/>
      <c r="BL707" s="203">
        <f t="shared" si="354"/>
        <v>0</v>
      </c>
      <c r="BM707" s="202"/>
      <c r="BN707" s="202"/>
      <c r="BO707" s="203">
        <f t="shared" si="355"/>
        <v>0</v>
      </c>
      <c r="BP707" s="202"/>
      <c r="BQ707" s="202"/>
      <c r="BR707" s="203">
        <f t="shared" si="356"/>
        <v>0</v>
      </c>
      <c r="BS707" s="202"/>
      <c r="BT707" s="202"/>
      <c r="BU707" s="203">
        <f t="shared" si="357"/>
        <v>0</v>
      </c>
      <c r="BV707" s="202"/>
      <c r="BW707" s="202"/>
      <c r="BX707" s="203">
        <f t="shared" si="358"/>
        <v>0</v>
      </c>
      <c r="BY707" s="202"/>
      <c r="BZ707" s="202"/>
      <c r="CA707" s="203">
        <f t="shared" si="359"/>
        <v>0</v>
      </c>
      <c r="CB707" s="202"/>
      <c r="CC707" s="202"/>
      <c r="CD707" s="203">
        <f t="shared" si="360"/>
        <v>0</v>
      </c>
      <c r="CE707" s="202"/>
      <c r="CF707" s="202"/>
      <c r="CG707" s="203">
        <f t="shared" si="361"/>
        <v>0</v>
      </c>
      <c r="CH707" s="202"/>
      <c r="CI707" s="202"/>
      <c r="CJ707" s="203">
        <f t="shared" si="362"/>
        <v>0</v>
      </c>
    </row>
    <row r="708" spans="2:88" x14ac:dyDescent="0.25">
      <c r="B708" s="180"/>
      <c r="C708" s="180"/>
      <c r="D708" s="181"/>
      <c r="E708" s="38">
        <f t="shared" si="335"/>
        <v>45016</v>
      </c>
      <c r="F708" s="186"/>
      <c r="G708" s="203"/>
      <c r="H708" s="202"/>
      <c r="I708" s="202"/>
      <c r="J708" s="203">
        <f t="shared" si="336"/>
        <v>0</v>
      </c>
      <c r="K708" s="202"/>
      <c r="L708" s="202"/>
      <c r="M708" s="203">
        <f t="shared" si="337"/>
        <v>0</v>
      </c>
      <c r="N708" s="202"/>
      <c r="O708" s="202"/>
      <c r="P708" s="203">
        <f t="shared" si="338"/>
        <v>0</v>
      </c>
      <c r="Q708" s="202"/>
      <c r="R708" s="202"/>
      <c r="S708" s="203">
        <f t="shared" si="339"/>
        <v>0</v>
      </c>
      <c r="T708" s="202"/>
      <c r="U708" s="202"/>
      <c r="V708" s="203">
        <f t="shared" si="340"/>
        <v>0</v>
      </c>
      <c r="W708" s="202"/>
      <c r="X708" s="202"/>
      <c r="Y708" s="203">
        <f t="shared" si="341"/>
        <v>0</v>
      </c>
      <c r="Z708" s="202"/>
      <c r="AA708" s="202"/>
      <c r="AB708" s="203">
        <f t="shared" si="342"/>
        <v>0</v>
      </c>
      <c r="AC708" s="202"/>
      <c r="AD708" s="202"/>
      <c r="AE708" s="203">
        <f t="shared" si="343"/>
        <v>0</v>
      </c>
      <c r="AF708" s="202"/>
      <c r="AG708" s="202"/>
      <c r="AH708" s="203">
        <f t="shared" si="344"/>
        <v>0</v>
      </c>
      <c r="AI708" s="202"/>
      <c r="AJ708" s="202"/>
      <c r="AK708" s="203">
        <f t="shared" si="345"/>
        <v>0</v>
      </c>
      <c r="AL708" s="202"/>
      <c r="AM708" s="202"/>
      <c r="AN708" s="203">
        <f t="shared" si="346"/>
        <v>0</v>
      </c>
      <c r="AO708" s="202"/>
      <c r="AP708" s="202"/>
      <c r="AQ708" s="203">
        <f t="shared" si="347"/>
        <v>0</v>
      </c>
      <c r="AR708" s="202"/>
      <c r="AS708" s="202"/>
      <c r="AT708" s="203">
        <f t="shared" si="348"/>
        <v>0</v>
      </c>
      <c r="AU708" s="202"/>
      <c r="AV708" s="202"/>
      <c r="AW708" s="203">
        <f t="shared" si="349"/>
        <v>0</v>
      </c>
      <c r="AX708" s="202"/>
      <c r="AY708" s="202"/>
      <c r="AZ708" s="203">
        <f t="shared" si="350"/>
        <v>0</v>
      </c>
      <c r="BA708" s="202"/>
      <c r="BB708" s="202"/>
      <c r="BC708" s="203">
        <f t="shared" si="351"/>
        <v>0</v>
      </c>
      <c r="BD708" s="202"/>
      <c r="BE708" s="202"/>
      <c r="BF708" s="203">
        <f t="shared" si="352"/>
        <v>0</v>
      </c>
      <c r="BG708" s="202"/>
      <c r="BH708" s="202"/>
      <c r="BI708" s="203">
        <f t="shared" si="353"/>
        <v>0</v>
      </c>
      <c r="BJ708" s="202"/>
      <c r="BK708" s="202"/>
      <c r="BL708" s="203">
        <f t="shared" si="354"/>
        <v>0</v>
      </c>
      <c r="BM708" s="202"/>
      <c r="BN708" s="202"/>
      <c r="BO708" s="203">
        <f t="shared" si="355"/>
        <v>0</v>
      </c>
      <c r="BP708" s="202"/>
      <c r="BQ708" s="202"/>
      <c r="BR708" s="203">
        <f t="shared" si="356"/>
        <v>0</v>
      </c>
      <c r="BS708" s="202"/>
      <c r="BT708" s="202"/>
      <c r="BU708" s="203">
        <f t="shared" si="357"/>
        <v>0</v>
      </c>
      <c r="BV708" s="202"/>
      <c r="BW708" s="202"/>
      <c r="BX708" s="203">
        <f t="shared" si="358"/>
        <v>0</v>
      </c>
      <c r="BY708" s="202"/>
      <c r="BZ708" s="202"/>
      <c r="CA708" s="203">
        <f t="shared" si="359"/>
        <v>0</v>
      </c>
      <c r="CB708" s="202"/>
      <c r="CC708" s="202"/>
      <c r="CD708" s="203">
        <f t="shared" si="360"/>
        <v>0</v>
      </c>
      <c r="CE708" s="202"/>
      <c r="CF708" s="202"/>
      <c r="CG708" s="203">
        <f t="shared" si="361"/>
        <v>0</v>
      </c>
      <c r="CH708" s="202"/>
      <c r="CI708" s="202"/>
      <c r="CJ708" s="203">
        <f t="shared" si="362"/>
        <v>0</v>
      </c>
    </row>
    <row r="709" spans="2:88" x14ac:dyDescent="0.25">
      <c r="B709" s="180"/>
      <c r="C709" s="180"/>
      <c r="D709" s="181"/>
      <c r="E709" s="38">
        <f t="shared" si="335"/>
        <v>45016</v>
      </c>
      <c r="F709" s="186"/>
      <c r="G709" s="203"/>
      <c r="H709" s="202"/>
      <c r="I709" s="202"/>
      <c r="J709" s="203">
        <f t="shared" si="336"/>
        <v>0</v>
      </c>
      <c r="K709" s="202"/>
      <c r="L709" s="202"/>
      <c r="M709" s="203">
        <f t="shared" si="337"/>
        <v>0</v>
      </c>
      <c r="N709" s="202"/>
      <c r="O709" s="202"/>
      <c r="P709" s="203">
        <f t="shared" si="338"/>
        <v>0</v>
      </c>
      <c r="Q709" s="202"/>
      <c r="R709" s="202"/>
      <c r="S709" s="203">
        <f t="shared" si="339"/>
        <v>0</v>
      </c>
      <c r="T709" s="202"/>
      <c r="U709" s="202"/>
      <c r="V709" s="203">
        <f t="shared" si="340"/>
        <v>0</v>
      </c>
      <c r="W709" s="202"/>
      <c r="X709" s="202"/>
      <c r="Y709" s="203">
        <f t="shared" si="341"/>
        <v>0</v>
      </c>
      <c r="Z709" s="202"/>
      <c r="AA709" s="202"/>
      <c r="AB709" s="203">
        <f t="shared" si="342"/>
        <v>0</v>
      </c>
      <c r="AC709" s="202"/>
      <c r="AD709" s="202"/>
      <c r="AE709" s="203">
        <f t="shared" si="343"/>
        <v>0</v>
      </c>
      <c r="AF709" s="202"/>
      <c r="AG709" s="202"/>
      <c r="AH709" s="203">
        <f t="shared" si="344"/>
        <v>0</v>
      </c>
      <c r="AI709" s="202"/>
      <c r="AJ709" s="202"/>
      <c r="AK709" s="203">
        <f t="shared" si="345"/>
        <v>0</v>
      </c>
      <c r="AL709" s="202"/>
      <c r="AM709" s="202"/>
      <c r="AN709" s="203">
        <f t="shared" si="346"/>
        <v>0</v>
      </c>
      <c r="AO709" s="202"/>
      <c r="AP709" s="202"/>
      <c r="AQ709" s="203">
        <f t="shared" si="347"/>
        <v>0</v>
      </c>
      <c r="AR709" s="202"/>
      <c r="AS709" s="202"/>
      <c r="AT709" s="203">
        <f t="shared" si="348"/>
        <v>0</v>
      </c>
      <c r="AU709" s="202"/>
      <c r="AV709" s="202"/>
      <c r="AW709" s="203">
        <f t="shared" si="349"/>
        <v>0</v>
      </c>
      <c r="AX709" s="202"/>
      <c r="AY709" s="202"/>
      <c r="AZ709" s="203">
        <f t="shared" si="350"/>
        <v>0</v>
      </c>
      <c r="BA709" s="202"/>
      <c r="BB709" s="202"/>
      <c r="BC709" s="203">
        <f t="shared" si="351"/>
        <v>0</v>
      </c>
      <c r="BD709" s="202"/>
      <c r="BE709" s="202"/>
      <c r="BF709" s="203">
        <f t="shared" si="352"/>
        <v>0</v>
      </c>
      <c r="BG709" s="202"/>
      <c r="BH709" s="202"/>
      <c r="BI709" s="203">
        <f t="shared" si="353"/>
        <v>0</v>
      </c>
      <c r="BJ709" s="202"/>
      <c r="BK709" s="202"/>
      <c r="BL709" s="203">
        <f t="shared" si="354"/>
        <v>0</v>
      </c>
      <c r="BM709" s="202"/>
      <c r="BN709" s="202"/>
      <c r="BO709" s="203">
        <f t="shared" si="355"/>
        <v>0</v>
      </c>
      <c r="BP709" s="202"/>
      <c r="BQ709" s="202"/>
      <c r="BR709" s="203">
        <f t="shared" si="356"/>
        <v>0</v>
      </c>
      <c r="BS709" s="202"/>
      <c r="BT709" s="202"/>
      <c r="BU709" s="203">
        <f t="shared" si="357"/>
        <v>0</v>
      </c>
      <c r="BV709" s="202"/>
      <c r="BW709" s="202"/>
      <c r="BX709" s="203">
        <f t="shared" si="358"/>
        <v>0</v>
      </c>
      <c r="BY709" s="202"/>
      <c r="BZ709" s="202"/>
      <c r="CA709" s="203">
        <f t="shared" si="359"/>
        <v>0</v>
      </c>
      <c r="CB709" s="202"/>
      <c r="CC709" s="202"/>
      <c r="CD709" s="203">
        <f t="shared" si="360"/>
        <v>0</v>
      </c>
      <c r="CE709" s="202"/>
      <c r="CF709" s="202"/>
      <c r="CG709" s="203">
        <f t="shared" si="361"/>
        <v>0</v>
      </c>
      <c r="CH709" s="202"/>
      <c r="CI709" s="202"/>
      <c r="CJ709" s="203">
        <f t="shared" si="362"/>
        <v>0</v>
      </c>
    </row>
    <row r="710" spans="2:88" x14ac:dyDescent="0.25">
      <c r="B710" s="180"/>
      <c r="C710" s="180"/>
      <c r="D710" s="181"/>
      <c r="E710" s="38">
        <f t="shared" si="335"/>
        <v>45016</v>
      </c>
      <c r="F710" s="186"/>
      <c r="G710" s="203"/>
      <c r="H710" s="202"/>
      <c r="I710" s="202"/>
      <c r="J710" s="203">
        <f t="shared" si="336"/>
        <v>0</v>
      </c>
      <c r="K710" s="202"/>
      <c r="L710" s="202"/>
      <c r="M710" s="203">
        <f t="shared" si="337"/>
        <v>0</v>
      </c>
      <c r="N710" s="202"/>
      <c r="O710" s="202"/>
      <c r="P710" s="203">
        <f t="shared" si="338"/>
        <v>0</v>
      </c>
      <c r="Q710" s="202"/>
      <c r="R710" s="202"/>
      <c r="S710" s="203">
        <f t="shared" si="339"/>
        <v>0</v>
      </c>
      <c r="T710" s="202"/>
      <c r="U710" s="202"/>
      <c r="V710" s="203">
        <f t="shared" si="340"/>
        <v>0</v>
      </c>
      <c r="W710" s="202"/>
      <c r="X710" s="202"/>
      <c r="Y710" s="203">
        <f t="shared" si="341"/>
        <v>0</v>
      </c>
      <c r="Z710" s="202"/>
      <c r="AA710" s="202"/>
      <c r="AB710" s="203">
        <f t="shared" si="342"/>
        <v>0</v>
      </c>
      <c r="AC710" s="202"/>
      <c r="AD710" s="202"/>
      <c r="AE710" s="203">
        <f t="shared" si="343"/>
        <v>0</v>
      </c>
      <c r="AF710" s="202"/>
      <c r="AG710" s="202"/>
      <c r="AH710" s="203">
        <f t="shared" si="344"/>
        <v>0</v>
      </c>
      <c r="AI710" s="202"/>
      <c r="AJ710" s="202"/>
      <c r="AK710" s="203">
        <f t="shared" si="345"/>
        <v>0</v>
      </c>
      <c r="AL710" s="202"/>
      <c r="AM710" s="202"/>
      <c r="AN710" s="203">
        <f t="shared" si="346"/>
        <v>0</v>
      </c>
      <c r="AO710" s="202"/>
      <c r="AP710" s="202"/>
      <c r="AQ710" s="203">
        <f t="shared" si="347"/>
        <v>0</v>
      </c>
      <c r="AR710" s="202"/>
      <c r="AS710" s="202"/>
      <c r="AT710" s="203">
        <f t="shared" si="348"/>
        <v>0</v>
      </c>
      <c r="AU710" s="202"/>
      <c r="AV710" s="202"/>
      <c r="AW710" s="203">
        <f t="shared" si="349"/>
        <v>0</v>
      </c>
      <c r="AX710" s="202"/>
      <c r="AY710" s="202"/>
      <c r="AZ710" s="203">
        <f t="shared" si="350"/>
        <v>0</v>
      </c>
      <c r="BA710" s="202"/>
      <c r="BB710" s="202"/>
      <c r="BC710" s="203">
        <f t="shared" si="351"/>
        <v>0</v>
      </c>
      <c r="BD710" s="202"/>
      <c r="BE710" s="202"/>
      <c r="BF710" s="203">
        <f t="shared" si="352"/>
        <v>0</v>
      </c>
      <c r="BG710" s="202"/>
      <c r="BH710" s="202"/>
      <c r="BI710" s="203">
        <f t="shared" si="353"/>
        <v>0</v>
      </c>
      <c r="BJ710" s="202"/>
      <c r="BK710" s="202"/>
      <c r="BL710" s="203">
        <f t="shared" si="354"/>
        <v>0</v>
      </c>
      <c r="BM710" s="202"/>
      <c r="BN710" s="202"/>
      <c r="BO710" s="203">
        <f t="shared" si="355"/>
        <v>0</v>
      </c>
      <c r="BP710" s="202"/>
      <c r="BQ710" s="202"/>
      <c r="BR710" s="203">
        <f t="shared" si="356"/>
        <v>0</v>
      </c>
      <c r="BS710" s="202"/>
      <c r="BT710" s="202"/>
      <c r="BU710" s="203">
        <f t="shared" si="357"/>
        <v>0</v>
      </c>
      <c r="BV710" s="202"/>
      <c r="BW710" s="202"/>
      <c r="BX710" s="203">
        <f t="shared" si="358"/>
        <v>0</v>
      </c>
      <c r="BY710" s="202"/>
      <c r="BZ710" s="202"/>
      <c r="CA710" s="203">
        <f t="shared" si="359"/>
        <v>0</v>
      </c>
      <c r="CB710" s="202"/>
      <c r="CC710" s="202"/>
      <c r="CD710" s="203">
        <f t="shared" si="360"/>
        <v>0</v>
      </c>
      <c r="CE710" s="202"/>
      <c r="CF710" s="202"/>
      <c r="CG710" s="203">
        <f t="shared" si="361"/>
        <v>0</v>
      </c>
      <c r="CH710" s="202"/>
      <c r="CI710" s="202"/>
      <c r="CJ710" s="203">
        <f t="shared" si="362"/>
        <v>0</v>
      </c>
    </row>
    <row r="711" spans="2:88" x14ac:dyDescent="0.25">
      <c r="B711" s="180"/>
      <c r="C711" s="180"/>
      <c r="D711" s="181"/>
      <c r="E711" s="38">
        <f t="shared" si="335"/>
        <v>45016</v>
      </c>
      <c r="F711" s="186"/>
      <c r="G711" s="203"/>
      <c r="H711" s="202"/>
      <c r="I711" s="202"/>
      <c r="J711" s="203">
        <f t="shared" si="336"/>
        <v>0</v>
      </c>
      <c r="K711" s="202"/>
      <c r="L711" s="202"/>
      <c r="M711" s="203">
        <f t="shared" si="337"/>
        <v>0</v>
      </c>
      <c r="N711" s="202"/>
      <c r="O711" s="202"/>
      <c r="P711" s="203">
        <f t="shared" si="338"/>
        <v>0</v>
      </c>
      <c r="Q711" s="202"/>
      <c r="R711" s="202"/>
      <c r="S711" s="203">
        <f t="shared" si="339"/>
        <v>0</v>
      </c>
      <c r="T711" s="202"/>
      <c r="U711" s="202"/>
      <c r="V711" s="203">
        <f t="shared" si="340"/>
        <v>0</v>
      </c>
      <c r="W711" s="202"/>
      <c r="X711" s="202"/>
      <c r="Y711" s="203">
        <f t="shared" si="341"/>
        <v>0</v>
      </c>
      <c r="Z711" s="202"/>
      <c r="AA711" s="202"/>
      <c r="AB711" s="203">
        <f t="shared" si="342"/>
        <v>0</v>
      </c>
      <c r="AC711" s="202"/>
      <c r="AD711" s="202"/>
      <c r="AE711" s="203">
        <f t="shared" si="343"/>
        <v>0</v>
      </c>
      <c r="AF711" s="202"/>
      <c r="AG711" s="202"/>
      <c r="AH711" s="203">
        <f t="shared" si="344"/>
        <v>0</v>
      </c>
      <c r="AI711" s="202"/>
      <c r="AJ711" s="202"/>
      <c r="AK711" s="203">
        <f t="shared" si="345"/>
        <v>0</v>
      </c>
      <c r="AL711" s="202"/>
      <c r="AM711" s="202"/>
      <c r="AN711" s="203">
        <f t="shared" si="346"/>
        <v>0</v>
      </c>
      <c r="AO711" s="202"/>
      <c r="AP711" s="202"/>
      <c r="AQ711" s="203">
        <f t="shared" si="347"/>
        <v>0</v>
      </c>
      <c r="AR711" s="202"/>
      <c r="AS711" s="202"/>
      <c r="AT711" s="203">
        <f t="shared" si="348"/>
        <v>0</v>
      </c>
      <c r="AU711" s="202"/>
      <c r="AV711" s="202"/>
      <c r="AW711" s="203">
        <f t="shared" si="349"/>
        <v>0</v>
      </c>
      <c r="AX711" s="202"/>
      <c r="AY711" s="202"/>
      <c r="AZ711" s="203">
        <f t="shared" si="350"/>
        <v>0</v>
      </c>
      <c r="BA711" s="202"/>
      <c r="BB711" s="202"/>
      <c r="BC711" s="203">
        <f t="shared" si="351"/>
        <v>0</v>
      </c>
      <c r="BD711" s="202"/>
      <c r="BE711" s="202"/>
      <c r="BF711" s="203">
        <f t="shared" si="352"/>
        <v>0</v>
      </c>
      <c r="BG711" s="202"/>
      <c r="BH711" s="202"/>
      <c r="BI711" s="203">
        <f t="shared" si="353"/>
        <v>0</v>
      </c>
      <c r="BJ711" s="202"/>
      <c r="BK711" s="202"/>
      <c r="BL711" s="203">
        <f t="shared" si="354"/>
        <v>0</v>
      </c>
      <c r="BM711" s="202"/>
      <c r="BN711" s="202"/>
      <c r="BO711" s="203">
        <f t="shared" si="355"/>
        <v>0</v>
      </c>
      <c r="BP711" s="202"/>
      <c r="BQ711" s="202"/>
      <c r="BR711" s="203">
        <f t="shared" si="356"/>
        <v>0</v>
      </c>
      <c r="BS711" s="202"/>
      <c r="BT711" s="202"/>
      <c r="BU711" s="203">
        <f t="shared" si="357"/>
        <v>0</v>
      </c>
      <c r="BV711" s="202"/>
      <c r="BW711" s="202"/>
      <c r="BX711" s="203">
        <f t="shared" si="358"/>
        <v>0</v>
      </c>
      <c r="BY711" s="202"/>
      <c r="BZ711" s="202"/>
      <c r="CA711" s="203">
        <f t="shared" si="359"/>
        <v>0</v>
      </c>
      <c r="CB711" s="202"/>
      <c r="CC711" s="202"/>
      <c r="CD711" s="203">
        <f t="shared" si="360"/>
        <v>0</v>
      </c>
      <c r="CE711" s="202"/>
      <c r="CF711" s="202"/>
      <c r="CG711" s="203">
        <f t="shared" si="361"/>
        <v>0</v>
      </c>
      <c r="CH711" s="202"/>
      <c r="CI711" s="202"/>
      <c r="CJ711" s="203">
        <f t="shared" si="362"/>
        <v>0</v>
      </c>
    </row>
    <row r="712" spans="2:88" x14ac:dyDescent="0.25">
      <c r="B712" s="180"/>
      <c r="C712" s="180"/>
      <c r="D712" s="181"/>
      <c r="E712" s="38">
        <f t="shared" si="335"/>
        <v>45016</v>
      </c>
      <c r="F712" s="186"/>
      <c r="G712" s="203"/>
      <c r="H712" s="202"/>
      <c r="I712" s="202"/>
      <c r="J712" s="203">
        <f t="shared" si="336"/>
        <v>0</v>
      </c>
      <c r="K712" s="202"/>
      <c r="L712" s="202"/>
      <c r="M712" s="203">
        <f t="shared" si="337"/>
        <v>0</v>
      </c>
      <c r="N712" s="202"/>
      <c r="O712" s="202"/>
      <c r="P712" s="203">
        <f t="shared" si="338"/>
        <v>0</v>
      </c>
      <c r="Q712" s="202"/>
      <c r="R712" s="202"/>
      <c r="S712" s="203">
        <f t="shared" si="339"/>
        <v>0</v>
      </c>
      <c r="T712" s="202"/>
      <c r="U712" s="202"/>
      <c r="V712" s="203">
        <f t="shared" si="340"/>
        <v>0</v>
      </c>
      <c r="W712" s="202"/>
      <c r="X712" s="202"/>
      <c r="Y712" s="203">
        <f t="shared" si="341"/>
        <v>0</v>
      </c>
      <c r="Z712" s="202"/>
      <c r="AA712" s="202"/>
      <c r="AB712" s="203">
        <f t="shared" si="342"/>
        <v>0</v>
      </c>
      <c r="AC712" s="202"/>
      <c r="AD712" s="202"/>
      <c r="AE712" s="203">
        <f t="shared" si="343"/>
        <v>0</v>
      </c>
      <c r="AF712" s="202"/>
      <c r="AG712" s="202"/>
      <c r="AH712" s="203">
        <f t="shared" si="344"/>
        <v>0</v>
      </c>
      <c r="AI712" s="202"/>
      <c r="AJ712" s="202"/>
      <c r="AK712" s="203">
        <f t="shared" si="345"/>
        <v>0</v>
      </c>
      <c r="AL712" s="202"/>
      <c r="AM712" s="202"/>
      <c r="AN712" s="203">
        <f t="shared" si="346"/>
        <v>0</v>
      </c>
      <c r="AO712" s="202"/>
      <c r="AP712" s="202"/>
      <c r="AQ712" s="203">
        <f t="shared" si="347"/>
        <v>0</v>
      </c>
      <c r="AR712" s="202"/>
      <c r="AS712" s="202"/>
      <c r="AT712" s="203">
        <f t="shared" si="348"/>
        <v>0</v>
      </c>
      <c r="AU712" s="202"/>
      <c r="AV712" s="202"/>
      <c r="AW712" s="203">
        <f t="shared" si="349"/>
        <v>0</v>
      </c>
      <c r="AX712" s="202"/>
      <c r="AY712" s="202"/>
      <c r="AZ712" s="203">
        <f t="shared" si="350"/>
        <v>0</v>
      </c>
      <c r="BA712" s="202"/>
      <c r="BB712" s="202"/>
      <c r="BC712" s="203">
        <f t="shared" si="351"/>
        <v>0</v>
      </c>
      <c r="BD712" s="202"/>
      <c r="BE712" s="202"/>
      <c r="BF712" s="203">
        <f t="shared" si="352"/>
        <v>0</v>
      </c>
      <c r="BG712" s="202"/>
      <c r="BH712" s="202"/>
      <c r="BI712" s="203">
        <f t="shared" si="353"/>
        <v>0</v>
      </c>
      <c r="BJ712" s="202"/>
      <c r="BK712" s="202"/>
      <c r="BL712" s="203">
        <f t="shared" si="354"/>
        <v>0</v>
      </c>
      <c r="BM712" s="202"/>
      <c r="BN712" s="202"/>
      <c r="BO712" s="203">
        <f t="shared" si="355"/>
        <v>0</v>
      </c>
      <c r="BP712" s="202"/>
      <c r="BQ712" s="202"/>
      <c r="BR712" s="203">
        <f t="shared" si="356"/>
        <v>0</v>
      </c>
      <c r="BS712" s="202"/>
      <c r="BT712" s="202"/>
      <c r="BU712" s="203">
        <f t="shared" si="357"/>
        <v>0</v>
      </c>
      <c r="BV712" s="202"/>
      <c r="BW712" s="202"/>
      <c r="BX712" s="203">
        <f t="shared" si="358"/>
        <v>0</v>
      </c>
      <c r="BY712" s="202"/>
      <c r="BZ712" s="202"/>
      <c r="CA712" s="203">
        <f t="shared" si="359"/>
        <v>0</v>
      </c>
      <c r="CB712" s="202"/>
      <c r="CC712" s="202"/>
      <c r="CD712" s="203">
        <f t="shared" si="360"/>
        <v>0</v>
      </c>
      <c r="CE712" s="202"/>
      <c r="CF712" s="202"/>
      <c r="CG712" s="203">
        <f t="shared" si="361"/>
        <v>0</v>
      </c>
      <c r="CH712" s="202"/>
      <c r="CI712" s="202"/>
      <c r="CJ712" s="203">
        <f t="shared" si="362"/>
        <v>0</v>
      </c>
    </row>
    <row r="713" spans="2:88" x14ac:dyDescent="0.25">
      <c r="B713" s="180"/>
      <c r="C713" s="180"/>
      <c r="D713" s="181"/>
      <c r="E713" s="38">
        <f t="shared" si="335"/>
        <v>45016</v>
      </c>
      <c r="F713" s="186"/>
      <c r="G713" s="203"/>
      <c r="H713" s="202"/>
      <c r="I713" s="202"/>
      <c r="J713" s="203">
        <f t="shared" si="336"/>
        <v>0</v>
      </c>
      <c r="K713" s="202"/>
      <c r="L713" s="202"/>
      <c r="M713" s="203">
        <f t="shared" si="337"/>
        <v>0</v>
      </c>
      <c r="N713" s="202"/>
      <c r="O713" s="202"/>
      <c r="P713" s="203">
        <f t="shared" si="338"/>
        <v>0</v>
      </c>
      <c r="Q713" s="202"/>
      <c r="R713" s="202"/>
      <c r="S713" s="203">
        <f t="shared" si="339"/>
        <v>0</v>
      </c>
      <c r="T713" s="202"/>
      <c r="U713" s="202"/>
      <c r="V713" s="203">
        <f t="shared" si="340"/>
        <v>0</v>
      </c>
      <c r="W713" s="202"/>
      <c r="X713" s="202"/>
      <c r="Y713" s="203">
        <f t="shared" si="341"/>
        <v>0</v>
      </c>
      <c r="Z713" s="202"/>
      <c r="AA713" s="202"/>
      <c r="AB713" s="203">
        <f t="shared" si="342"/>
        <v>0</v>
      </c>
      <c r="AC713" s="202"/>
      <c r="AD713" s="202"/>
      <c r="AE713" s="203">
        <f t="shared" si="343"/>
        <v>0</v>
      </c>
      <c r="AF713" s="202"/>
      <c r="AG713" s="202"/>
      <c r="AH713" s="203">
        <f t="shared" si="344"/>
        <v>0</v>
      </c>
      <c r="AI713" s="202"/>
      <c r="AJ713" s="202"/>
      <c r="AK713" s="203">
        <f t="shared" si="345"/>
        <v>0</v>
      </c>
      <c r="AL713" s="202"/>
      <c r="AM713" s="202"/>
      <c r="AN713" s="203">
        <f t="shared" si="346"/>
        <v>0</v>
      </c>
      <c r="AO713" s="202"/>
      <c r="AP713" s="202"/>
      <c r="AQ713" s="203">
        <f t="shared" si="347"/>
        <v>0</v>
      </c>
      <c r="AR713" s="202"/>
      <c r="AS713" s="202"/>
      <c r="AT713" s="203">
        <f t="shared" si="348"/>
        <v>0</v>
      </c>
      <c r="AU713" s="202"/>
      <c r="AV713" s="202"/>
      <c r="AW713" s="203">
        <f t="shared" si="349"/>
        <v>0</v>
      </c>
      <c r="AX713" s="202"/>
      <c r="AY713" s="202"/>
      <c r="AZ713" s="203">
        <f t="shared" si="350"/>
        <v>0</v>
      </c>
      <c r="BA713" s="202"/>
      <c r="BB713" s="202"/>
      <c r="BC713" s="203">
        <f t="shared" si="351"/>
        <v>0</v>
      </c>
      <c r="BD713" s="202"/>
      <c r="BE713" s="202"/>
      <c r="BF713" s="203">
        <f t="shared" si="352"/>
        <v>0</v>
      </c>
      <c r="BG713" s="202"/>
      <c r="BH713" s="202"/>
      <c r="BI713" s="203">
        <f t="shared" si="353"/>
        <v>0</v>
      </c>
      <c r="BJ713" s="202"/>
      <c r="BK713" s="202"/>
      <c r="BL713" s="203">
        <f t="shared" si="354"/>
        <v>0</v>
      </c>
      <c r="BM713" s="202"/>
      <c r="BN713" s="202"/>
      <c r="BO713" s="203">
        <f t="shared" si="355"/>
        <v>0</v>
      </c>
      <c r="BP713" s="202"/>
      <c r="BQ713" s="202"/>
      <c r="BR713" s="203">
        <f t="shared" si="356"/>
        <v>0</v>
      </c>
      <c r="BS713" s="202"/>
      <c r="BT713" s="202"/>
      <c r="BU713" s="203">
        <f t="shared" si="357"/>
        <v>0</v>
      </c>
      <c r="BV713" s="202"/>
      <c r="BW713" s="202"/>
      <c r="BX713" s="203">
        <f t="shared" si="358"/>
        <v>0</v>
      </c>
      <c r="BY713" s="202"/>
      <c r="BZ713" s="202"/>
      <c r="CA713" s="203">
        <f t="shared" si="359"/>
        <v>0</v>
      </c>
      <c r="CB713" s="202"/>
      <c r="CC713" s="202"/>
      <c r="CD713" s="203">
        <f t="shared" si="360"/>
        <v>0</v>
      </c>
      <c r="CE713" s="202"/>
      <c r="CF713" s="202"/>
      <c r="CG713" s="203">
        <f t="shared" si="361"/>
        <v>0</v>
      </c>
      <c r="CH713" s="202"/>
      <c r="CI713" s="202"/>
      <c r="CJ713" s="203">
        <f t="shared" si="362"/>
        <v>0</v>
      </c>
    </row>
    <row r="714" spans="2:88" x14ac:dyDescent="0.25">
      <c r="B714" s="180"/>
      <c r="C714" s="180"/>
      <c r="D714" s="181"/>
      <c r="E714" s="38">
        <f t="shared" si="335"/>
        <v>45016</v>
      </c>
      <c r="F714" s="186"/>
      <c r="G714" s="203"/>
      <c r="H714" s="202"/>
      <c r="I714" s="202"/>
      <c r="J714" s="203">
        <f t="shared" si="336"/>
        <v>0</v>
      </c>
      <c r="K714" s="202"/>
      <c r="L714" s="202"/>
      <c r="M714" s="203">
        <f t="shared" si="337"/>
        <v>0</v>
      </c>
      <c r="N714" s="202"/>
      <c r="O714" s="202"/>
      <c r="P714" s="203">
        <f t="shared" si="338"/>
        <v>0</v>
      </c>
      <c r="Q714" s="202"/>
      <c r="R714" s="202"/>
      <c r="S714" s="203">
        <f t="shared" si="339"/>
        <v>0</v>
      </c>
      <c r="T714" s="202"/>
      <c r="U714" s="202"/>
      <c r="V714" s="203">
        <f t="shared" si="340"/>
        <v>0</v>
      </c>
      <c r="W714" s="202"/>
      <c r="X714" s="202"/>
      <c r="Y714" s="203">
        <f t="shared" si="341"/>
        <v>0</v>
      </c>
      <c r="Z714" s="202"/>
      <c r="AA714" s="202"/>
      <c r="AB714" s="203">
        <f t="shared" si="342"/>
        <v>0</v>
      </c>
      <c r="AC714" s="202"/>
      <c r="AD714" s="202"/>
      <c r="AE714" s="203">
        <f t="shared" si="343"/>
        <v>0</v>
      </c>
      <c r="AF714" s="202"/>
      <c r="AG714" s="202"/>
      <c r="AH714" s="203">
        <f t="shared" si="344"/>
        <v>0</v>
      </c>
      <c r="AI714" s="202"/>
      <c r="AJ714" s="202"/>
      <c r="AK714" s="203">
        <f t="shared" si="345"/>
        <v>0</v>
      </c>
      <c r="AL714" s="202"/>
      <c r="AM714" s="202"/>
      <c r="AN714" s="203">
        <f t="shared" si="346"/>
        <v>0</v>
      </c>
      <c r="AO714" s="202"/>
      <c r="AP714" s="202"/>
      <c r="AQ714" s="203">
        <f t="shared" si="347"/>
        <v>0</v>
      </c>
      <c r="AR714" s="202"/>
      <c r="AS714" s="202"/>
      <c r="AT714" s="203">
        <f t="shared" si="348"/>
        <v>0</v>
      </c>
      <c r="AU714" s="202"/>
      <c r="AV714" s="202"/>
      <c r="AW714" s="203">
        <f t="shared" si="349"/>
        <v>0</v>
      </c>
      <c r="AX714" s="202"/>
      <c r="AY714" s="202"/>
      <c r="AZ714" s="203">
        <f t="shared" si="350"/>
        <v>0</v>
      </c>
      <c r="BA714" s="202"/>
      <c r="BB714" s="202"/>
      <c r="BC714" s="203">
        <f t="shared" si="351"/>
        <v>0</v>
      </c>
      <c r="BD714" s="202"/>
      <c r="BE714" s="202"/>
      <c r="BF714" s="203">
        <f t="shared" si="352"/>
        <v>0</v>
      </c>
      <c r="BG714" s="202"/>
      <c r="BH714" s="202"/>
      <c r="BI714" s="203">
        <f t="shared" si="353"/>
        <v>0</v>
      </c>
      <c r="BJ714" s="202"/>
      <c r="BK714" s="202"/>
      <c r="BL714" s="203">
        <f t="shared" si="354"/>
        <v>0</v>
      </c>
      <c r="BM714" s="202"/>
      <c r="BN714" s="202"/>
      <c r="BO714" s="203">
        <f t="shared" si="355"/>
        <v>0</v>
      </c>
      <c r="BP714" s="202"/>
      <c r="BQ714" s="202"/>
      <c r="BR714" s="203">
        <f t="shared" si="356"/>
        <v>0</v>
      </c>
      <c r="BS714" s="202"/>
      <c r="BT714" s="202"/>
      <c r="BU714" s="203">
        <f t="shared" si="357"/>
        <v>0</v>
      </c>
      <c r="BV714" s="202"/>
      <c r="BW714" s="202"/>
      <c r="BX714" s="203">
        <f t="shared" si="358"/>
        <v>0</v>
      </c>
      <c r="BY714" s="202"/>
      <c r="BZ714" s="202"/>
      <c r="CA714" s="203">
        <f t="shared" si="359"/>
        <v>0</v>
      </c>
      <c r="CB714" s="202"/>
      <c r="CC714" s="202"/>
      <c r="CD714" s="203">
        <f t="shared" si="360"/>
        <v>0</v>
      </c>
      <c r="CE714" s="202"/>
      <c r="CF714" s="202"/>
      <c r="CG714" s="203">
        <f t="shared" si="361"/>
        <v>0</v>
      </c>
      <c r="CH714" s="202"/>
      <c r="CI714" s="202"/>
      <c r="CJ714" s="203">
        <f t="shared" si="362"/>
        <v>0</v>
      </c>
    </row>
    <row r="715" spans="2:88" x14ac:dyDescent="0.25">
      <c r="B715" s="180"/>
      <c r="C715" s="180"/>
      <c r="D715" s="181"/>
      <c r="E715" s="38">
        <f t="shared" si="335"/>
        <v>45016</v>
      </c>
      <c r="F715" s="186"/>
      <c r="G715" s="203"/>
      <c r="H715" s="202"/>
      <c r="I715" s="202"/>
      <c r="J715" s="203">
        <f t="shared" si="336"/>
        <v>0</v>
      </c>
      <c r="K715" s="202"/>
      <c r="L715" s="202"/>
      <c r="M715" s="203">
        <f t="shared" si="337"/>
        <v>0</v>
      </c>
      <c r="N715" s="202"/>
      <c r="O715" s="202"/>
      <c r="P715" s="203">
        <f t="shared" si="338"/>
        <v>0</v>
      </c>
      <c r="Q715" s="202"/>
      <c r="R715" s="202"/>
      <c r="S715" s="203">
        <f t="shared" si="339"/>
        <v>0</v>
      </c>
      <c r="T715" s="202"/>
      <c r="U715" s="202"/>
      <c r="V715" s="203">
        <f t="shared" si="340"/>
        <v>0</v>
      </c>
      <c r="W715" s="202"/>
      <c r="X715" s="202"/>
      <c r="Y715" s="203">
        <f t="shared" si="341"/>
        <v>0</v>
      </c>
      <c r="Z715" s="202"/>
      <c r="AA715" s="202"/>
      <c r="AB715" s="203">
        <f t="shared" si="342"/>
        <v>0</v>
      </c>
      <c r="AC715" s="202"/>
      <c r="AD715" s="202"/>
      <c r="AE715" s="203">
        <f t="shared" si="343"/>
        <v>0</v>
      </c>
      <c r="AF715" s="202"/>
      <c r="AG715" s="202"/>
      <c r="AH715" s="203">
        <f t="shared" si="344"/>
        <v>0</v>
      </c>
      <c r="AI715" s="202"/>
      <c r="AJ715" s="202"/>
      <c r="AK715" s="203">
        <f t="shared" si="345"/>
        <v>0</v>
      </c>
      <c r="AL715" s="202"/>
      <c r="AM715" s="202"/>
      <c r="AN715" s="203">
        <f t="shared" si="346"/>
        <v>0</v>
      </c>
      <c r="AO715" s="202"/>
      <c r="AP715" s="202"/>
      <c r="AQ715" s="203">
        <f t="shared" si="347"/>
        <v>0</v>
      </c>
      <c r="AR715" s="202"/>
      <c r="AS715" s="202"/>
      <c r="AT715" s="203">
        <f t="shared" si="348"/>
        <v>0</v>
      </c>
      <c r="AU715" s="202"/>
      <c r="AV715" s="202"/>
      <c r="AW715" s="203">
        <f t="shared" si="349"/>
        <v>0</v>
      </c>
      <c r="AX715" s="202"/>
      <c r="AY715" s="202"/>
      <c r="AZ715" s="203">
        <f t="shared" si="350"/>
        <v>0</v>
      </c>
      <c r="BA715" s="202"/>
      <c r="BB715" s="202"/>
      <c r="BC715" s="203">
        <f t="shared" si="351"/>
        <v>0</v>
      </c>
      <c r="BD715" s="202"/>
      <c r="BE715" s="202"/>
      <c r="BF715" s="203">
        <f t="shared" si="352"/>
        <v>0</v>
      </c>
      <c r="BG715" s="202"/>
      <c r="BH715" s="202"/>
      <c r="BI715" s="203">
        <f t="shared" si="353"/>
        <v>0</v>
      </c>
      <c r="BJ715" s="202"/>
      <c r="BK715" s="202"/>
      <c r="BL715" s="203">
        <f t="shared" si="354"/>
        <v>0</v>
      </c>
      <c r="BM715" s="202"/>
      <c r="BN715" s="202"/>
      <c r="BO715" s="203">
        <f t="shared" si="355"/>
        <v>0</v>
      </c>
      <c r="BP715" s="202"/>
      <c r="BQ715" s="202"/>
      <c r="BR715" s="203">
        <f t="shared" si="356"/>
        <v>0</v>
      </c>
      <c r="BS715" s="202"/>
      <c r="BT715" s="202"/>
      <c r="BU715" s="203">
        <f t="shared" si="357"/>
        <v>0</v>
      </c>
      <c r="BV715" s="202"/>
      <c r="BW715" s="202"/>
      <c r="BX715" s="203">
        <f t="shared" si="358"/>
        <v>0</v>
      </c>
      <c r="BY715" s="202"/>
      <c r="BZ715" s="202"/>
      <c r="CA715" s="203">
        <f t="shared" si="359"/>
        <v>0</v>
      </c>
      <c r="CB715" s="202"/>
      <c r="CC715" s="202"/>
      <c r="CD715" s="203">
        <f t="shared" si="360"/>
        <v>0</v>
      </c>
      <c r="CE715" s="202"/>
      <c r="CF715" s="202"/>
      <c r="CG715" s="203">
        <f t="shared" si="361"/>
        <v>0</v>
      </c>
      <c r="CH715" s="202"/>
      <c r="CI715" s="202"/>
      <c r="CJ715" s="203">
        <f t="shared" si="362"/>
        <v>0</v>
      </c>
    </row>
    <row r="716" spans="2:88" x14ac:dyDescent="0.25">
      <c r="B716" s="180"/>
      <c r="C716" s="180"/>
      <c r="D716" s="181"/>
      <c r="E716" s="38">
        <f t="shared" si="335"/>
        <v>45016</v>
      </c>
      <c r="F716" s="186"/>
      <c r="G716" s="203"/>
      <c r="H716" s="202"/>
      <c r="I716" s="202"/>
      <c r="J716" s="203">
        <f t="shared" si="336"/>
        <v>0</v>
      </c>
      <c r="K716" s="202"/>
      <c r="L716" s="202"/>
      <c r="M716" s="203">
        <f t="shared" si="337"/>
        <v>0</v>
      </c>
      <c r="N716" s="202"/>
      <c r="O716" s="202"/>
      <c r="P716" s="203">
        <f t="shared" si="338"/>
        <v>0</v>
      </c>
      <c r="Q716" s="202"/>
      <c r="R716" s="202"/>
      <c r="S716" s="203">
        <f t="shared" si="339"/>
        <v>0</v>
      </c>
      <c r="T716" s="202"/>
      <c r="U716" s="202"/>
      <c r="V716" s="203">
        <f t="shared" si="340"/>
        <v>0</v>
      </c>
      <c r="W716" s="202"/>
      <c r="X716" s="202"/>
      <c r="Y716" s="203">
        <f t="shared" si="341"/>
        <v>0</v>
      </c>
      <c r="Z716" s="202"/>
      <c r="AA716" s="202"/>
      <c r="AB716" s="203">
        <f t="shared" si="342"/>
        <v>0</v>
      </c>
      <c r="AC716" s="202"/>
      <c r="AD716" s="202"/>
      <c r="AE716" s="203">
        <f t="shared" si="343"/>
        <v>0</v>
      </c>
      <c r="AF716" s="202"/>
      <c r="AG716" s="202"/>
      <c r="AH716" s="203">
        <f t="shared" si="344"/>
        <v>0</v>
      </c>
      <c r="AI716" s="202"/>
      <c r="AJ716" s="202"/>
      <c r="AK716" s="203">
        <f t="shared" si="345"/>
        <v>0</v>
      </c>
      <c r="AL716" s="202"/>
      <c r="AM716" s="202"/>
      <c r="AN716" s="203">
        <f t="shared" si="346"/>
        <v>0</v>
      </c>
      <c r="AO716" s="202"/>
      <c r="AP716" s="202"/>
      <c r="AQ716" s="203">
        <f t="shared" si="347"/>
        <v>0</v>
      </c>
      <c r="AR716" s="202"/>
      <c r="AS716" s="202"/>
      <c r="AT716" s="203">
        <f t="shared" si="348"/>
        <v>0</v>
      </c>
      <c r="AU716" s="202"/>
      <c r="AV716" s="202"/>
      <c r="AW716" s="203">
        <f t="shared" si="349"/>
        <v>0</v>
      </c>
      <c r="AX716" s="202"/>
      <c r="AY716" s="202"/>
      <c r="AZ716" s="203">
        <f t="shared" si="350"/>
        <v>0</v>
      </c>
      <c r="BA716" s="202"/>
      <c r="BB716" s="202"/>
      <c r="BC716" s="203">
        <f t="shared" si="351"/>
        <v>0</v>
      </c>
      <c r="BD716" s="202"/>
      <c r="BE716" s="202"/>
      <c r="BF716" s="203">
        <f t="shared" si="352"/>
        <v>0</v>
      </c>
      <c r="BG716" s="202"/>
      <c r="BH716" s="202"/>
      <c r="BI716" s="203">
        <f t="shared" si="353"/>
        <v>0</v>
      </c>
      <c r="BJ716" s="202"/>
      <c r="BK716" s="202"/>
      <c r="BL716" s="203">
        <f t="shared" si="354"/>
        <v>0</v>
      </c>
      <c r="BM716" s="202"/>
      <c r="BN716" s="202"/>
      <c r="BO716" s="203">
        <f t="shared" si="355"/>
        <v>0</v>
      </c>
      <c r="BP716" s="202"/>
      <c r="BQ716" s="202"/>
      <c r="BR716" s="203">
        <f t="shared" si="356"/>
        <v>0</v>
      </c>
      <c r="BS716" s="202"/>
      <c r="BT716" s="202"/>
      <c r="BU716" s="203">
        <f t="shared" si="357"/>
        <v>0</v>
      </c>
      <c r="BV716" s="202"/>
      <c r="BW716" s="202"/>
      <c r="BX716" s="203">
        <f t="shared" si="358"/>
        <v>0</v>
      </c>
      <c r="BY716" s="202"/>
      <c r="BZ716" s="202"/>
      <c r="CA716" s="203">
        <f t="shared" si="359"/>
        <v>0</v>
      </c>
      <c r="CB716" s="202"/>
      <c r="CC716" s="202"/>
      <c r="CD716" s="203">
        <f t="shared" si="360"/>
        <v>0</v>
      </c>
      <c r="CE716" s="202"/>
      <c r="CF716" s="202"/>
      <c r="CG716" s="203">
        <f t="shared" si="361"/>
        <v>0</v>
      </c>
      <c r="CH716" s="202"/>
      <c r="CI716" s="202"/>
      <c r="CJ716" s="203">
        <f t="shared" si="362"/>
        <v>0</v>
      </c>
    </row>
    <row r="717" spans="2:88" x14ac:dyDescent="0.25">
      <c r="B717" s="180"/>
      <c r="C717" s="180"/>
      <c r="D717" s="181"/>
      <c r="E717" s="38">
        <f t="shared" si="335"/>
        <v>45016</v>
      </c>
      <c r="F717" s="186"/>
      <c r="G717" s="203"/>
      <c r="H717" s="202"/>
      <c r="I717" s="202"/>
      <c r="J717" s="203">
        <f t="shared" si="336"/>
        <v>0</v>
      </c>
      <c r="K717" s="202"/>
      <c r="L717" s="202"/>
      <c r="M717" s="203">
        <f t="shared" si="337"/>
        <v>0</v>
      </c>
      <c r="N717" s="202"/>
      <c r="O717" s="202"/>
      <c r="P717" s="203">
        <f t="shared" si="338"/>
        <v>0</v>
      </c>
      <c r="Q717" s="202"/>
      <c r="R717" s="202"/>
      <c r="S717" s="203">
        <f t="shared" si="339"/>
        <v>0</v>
      </c>
      <c r="T717" s="202"/>
      <c r="U717" s="202"/>
      <c r="V717" s="203">
        <f t="shared" si="340"/>
        <v>0</v>
      </c>
      <c r="W717" s="202"/>
      <c r="X717" s="202"/>
      <c r="Y717" s="203">
        <f t="shared" si="341"/>
        <v>0</v>
      </c>
      <c r="Z717" s="202"/>
      <c r="AA717" s="202"/>
      <c r="AB717" s="203">
        <f t="shared" si="342"/>
        <v>0</v>
      </c>
      <c r="AC717" s="202"/>
      <c r="AD717" s="202"/>
      <c r="AE717" s="203">
        <f t="shared" si="343"/>
        <v>0</v>
      </c>
      <c r="AF717" s="202"/>
      <c r="AG717" s="202"/>
      <c r="AH717" s="203">
        <f t="shared" si="344"/>
        <v>0</v>
      </c>
      <c r="AI717" s="202"/>
      <c r="AJ717" s="202"/>
      <c r="AK717" s="203">
        <f t="shared" si="345"/>
        <v>0</v>
      </c>
      <c r="AL717" s="202"/>
      <c r="AM717" s="202"/>
      <c r="AN717" s="203">
        <f t="shared" si="346"/>
        <v>0</v>
      </c>
      <c r="AO717" s="202"/>
      <c r="AP717" s="202"/>
      <c r="AQ717" s="203">
        <f t="shared" si="347"/>
        <v>0</v>
      </c>
      <c r="AR717" s="202"/>
      <c r="AS717" s="202"/>
      <c r="AT717" s="203">
        <f t="shared" si="348"/>
        <v>0</v>
      </c>
      <c r="AU717" s="202"/>
      <c r="AV717" s="202"/>
      <c r="AW717" s="203">
        <f t="shared" si="349"/>
        <v>0</v>
      </c>
      <c r="AX717" s="202"/>
      <c r="AY717" s="202"/>
      <c r="AZ717" s="203">
        <f t="shared" si="350"/>
        <v>0</v>
      </c>
      <c r="BA717" s="202"/>
      <c r="BB717" s="202"/>
      <c r="BC717" s="203">
        <f t="shared" si="351"/>
        <v>0</v>
      </c>
      <c r="BD717" s="202"/>
      <c r="BE717" s="202"/>
      <c r="BF717" s="203">
        <f t="shared" si="352"/>
        <v>0</v>
      </c>
      <c r="BG717" s="202"/>
      <c r="BH717" s="202"/>
      <c r="BI717" s="203">
        <f t="shared" si="353"/>
        <v>0</v>
      </c>
      <c r="BJ717" s="202"/>
      <c r="BK717" s="202"/>
      <c r="BL717" s="203">
        <f t="shared" si="354"/>
        <v>0</v>
      </c>
      <c r="BM717" s="202"/>
      <c r="BN717" s="202"/>
      <c r="BO717" s="203">
        <f t="shared" si="355"/>
        <v>0</v>
      </c>
      <c r="BP717" s="202"/>
      <c r="BQ717" s="202"/>
      <c r="BR717" s="203">
        <f t="shared" si="356"/>
        <v>0</v>
      </c>
      <c r="BS717" s="202"/>
      <c r="BT717" s="202"/>
      <c r="BU717" s="203">
        <f t="shared" si="357"/>
        <v>0</v>
      </c>
      <c r="BV717" s="202"/>
      <c r="BW717" s="202"/>
      <c r="BX717" s="203">
        <f t="shared" si="358"/>
        <v>0</v>
      </c>
      <c r="BY717" s="202"/>
      <c r="BZ717" s="202"/>
      <c r="CA717" s="203">
        <f t="shared" si="359"/>
        <v>0</v>
      </c>
      <c r="CB717" s="202"/>
      <c r="CC717" s="202"/>
      <c r="CD717" s="203">
        <f t="shared" si="360"/>
        <v>0</v>
      </c>
      <c r="CE717" s="202"/>
      <c r="CF717" s="202"/>
      <c r="CG717" s="203">
        <f t="shared" si="361"/>
        <v>0</v>
      </c>
      <c r="CH717" s="202"/>
      <c r="CI717" s="202"/>
      <c r="CJ717" s="203">
        <f t="shared" si="362"/>
        <v>0</v>
      </c>
    </row>
    <row r="718" spans="2:88" x14ac:dyDescent="0.25">
      <c r="B718" s="180"/>
      <c r="C718" s="180"/>
      <c r="D718" s="181"/>
      <c r="E718" s="38">
        <f t="shared" si="335"/>
        <v>45016</v>
      </c>
      <c r="F718" s="186"/>
      <c r="G718" s="203"/>
      <c r="H718" s="202"/>
      <c r="I718" s="202"/>
      <c r="J718" s="203">
        <f t="shared" si="336"/>
        <v>0</v>
      </c>
      <c r="K718" s="202"/>
      <c r="L718" s="202"/>
      <c r="M718" s="203">
        <f t="shared" si="337"/>
        <v>0</v>
      </c>
      <c r="N718" s="202"/>
      <c r="O718" s="202"/>
      <c r="P718" s="203">
        <f t="shared" si="338"/>
        <v>0</v>
      </c>
      <c r="Q718" s="202"/>
      <c r="R718" s="202"/>
      <c r="S718" s="203">
        <f t="shared" si="339"/>
        <v>0</v>
      </c>
      <c r="T718" s="202"/>
      <c r="U718" s="202"/>
      <c r="V718" s="203">
        <f t="shared" si="340"/>
        <v>0</v>
      </c>
      <c r="W718" s="202"/>
      <c r="X718" s="202"/>
      <c r="Y718" s="203">
        <f t="shared" si="341"/>
        <v>0</v>
      </c>
      <c r="Z718" s="202"/>
      <c r="AA718" s="202"/>
      <c r="AB718" s="203">
        <f t="shared" si="342"/>
        <v>0</v>
      </c>
      <c r="AC718" s="202"/>
      <c r="AD718" s="202"/>
      <c r="AE718" s="203">
        <f t="shared" si="343"/>
        <v>0</v>
      </c>
      <c r="AF718" s="202"/>
      <c r="AG718" s="202"/>
      <c r="AH718" s="203">
        <f t="shared" si="344"/>
        <v>0</v>
      </c>
      <c r="AI718" s="202"/>
      <c r="AJ718" s="202"/>
      <c r="AK718" s="203">
        <f t="shared" si="345"/>
        <v>0</v>
      </c>
      <c r="AL718" s="202"/>
      <c r="AM718" s="202"/>
      <c r="AN718" s="203">
        <f t="shared" si="346"/>
        <v>0</v>
      </c>
      <c r="AO718" s="202"/>
      <c r="AP718" s="202"/>
      <c r="AQ718" s="203">
        <f t="shared" si="347"/>
        <v>0</v>
      </c>
      <c r="AR718" s="202"/>
      <c r="AS718" s="202"/>
      <c r="AT718" s="203">
        <f t="shared" si="348"/>
        <v>0</v>
      </c>
      <c r="AU718" s="202"/>
      <c r="AV718" s="202"/>
      <c r="AW718" s="203">
        <f t="shared" si="349"/>
        <v>0</v>
      </c>
      <c r="AX718" s="202"/>
      <c r="AY718" s="202"/>
      <c r="AZ718" s="203">
        <f t="shared" si="350"/>
        <v>0</v>
      </c>
      <c r="BA718" s="202"/>
      <c r="BB718" s="202"/>
      <c r="BC718" s="203">
        <f t="shared" si="351"/>
        <v>0</v>
      </c>
      <c r="BD718" s="202"/>
      <c r="BE718" s="202"/>
      <c r="BF718" s="203">
        <f t="shared" si="352"/>
        <v>0</v>
      </c>
      <c r="BG718" s="202"/>
      <c r="BH718" s="202"/>
      <c r="BI718" s="203">
        <f t="shared" si="353"/>
        <v>0</v>
      </c>
      <c r="BJ718" s="202"/>
      <c r="BK718" s="202"/>
      <c r="BL718" s="203">
        <f t="shared" si="354"/>
        <v>0</v>
      </c>
      <c r="BM718" s="202"/>
      <c r="BN718" s="202"/>
      <c r="BO718" s="203">
        <f t="shared" si="355"/>
        <v>0</v>
      </c>
      <c r="BP718" s="202"/>
      <c r="BQ718" s="202"/>
      <c r="BR718" s="203">
        <f t="shared" si="356"/>
        <v>0</v>
      </c>
      <c r="BS718" s="202"/>
      <c r="BT718" s="202"/>
      <c r="BU718" s="203">
        <f t="shared" si="357"/>
        <v>0</v>
      </c>
      <c r="BV718" s="202"/>
      <c r="BW718" s="202"/>
      <c r="BX718" s="203">
        <f t="shared" si="358"/>
        <v>0</v>
      </c>
      <c r="BY718" s="202"/>
      <c r="BZ718" s="202"/>
      <c r="CA718" s="203">
        <f t="shared" si="359"/>
        <v>0</v>
      </c>
      <c r="CB718" s="202"/>
      <c r="CC718" s="202"/>
      <c r="CD718" s="203">
        <f t="shared" si="360"/>
        <v>0</v>
      </c>
      <c r="CE718" s="202"/>
      <c r="CF718" s="202"/>
      <c r="CG718" s="203">
        <f t="shared" si="361"/>
        <v>0</v>
      </c>
      <c r="CH718" s="202"/>
      <c r="CI718" s="202"/>
      <c r="CJ718" s="203">
        <f t="shared" si="362"/>
        <v>0</v>
      </c>
    </row>
    <row r="719" spans="2:88" x14ac:dyDescent="0.25">
      <c r="B719" s="180"/>
      <c r="C719" s="180"/>
      <c r="D719" s="181"/>
      <c r="E719" s="38">
        <f t="shared" si="335"/>
        <v>45016</v>
      </c>
      <c r="F719" s="186"/>
      <c r="G719" s="203"/>
      <c r="H719" s="202"/>
      <c r="I719" s="202"/>
      <c r="J719" s="203">
        <f t="shared" si="336"/>
        <v>0</v>
      </c>
      <c r="K719" s="202"/>
      <c r="L719" s="202"/>
      <c r="M719" s="203">
        <f t="shared" si="337"/>
        <v>0</v>
      </c>
      <c r="N719" s="202"/>
      <c r="O719" s="202"/>
      <c r="P719" s="203">
        <f t="shared" si="338"/>
        <v>0</v>
      </c>
      <c r="Q719" s="202"/>
      <c r="R719" s="202"/>
      <c r="S719" s="203">
        <f t="shared" si="339"/>
        <v>0</v>
      </c>
      <c r="T719" s="202"/>
      <c r="U719" s="202"/>
      <c r="V719" s="203">
        <f t="shared" si="340"/>
        <v>0</v>
      </c>
      <c r="W719" s="202"/>
      <c r="X719" s="202"/>
      <c r="Y719" s="203">
        <f t="shared" si="341"/>
        <v>0</v>
      </c>
      <c r="Z719" s="202"/>
      <c r="AA719" s="202"/>
      <c r="AB719" s="203">
        <f t="shared" si="342"/>
        <v>0</v>
      </c>
      <c r="AC719" s="202"/>
      <c r="AD719" s="202"/>
      <c r="AE719" s="203">
        <f t="shared" si="343"/>
        <v>0</v>
      </c>
      <c r="AF719" s="202"/>
      <c r="AG719" s="202"/>
      <c r="AH719" s="203">
        <f t="shared" si="344"/>
        <v>0</v>
      </c>
      <c r="AI719" s="202"/>
      <c r="AJ719" s="202"/>
      <c r="AK719" s="203">
        <f t="shared" si="345"/>
        <v>0</v>
      </c>
      <c r="AL719" s="202"/>
      <c r="AM719" s="202"/>
      <c r="AN719" s="203">
        <f t="shared" si="346"/>
        <v>0</v>
      </c>
      <c r="AO719" s="202"/>
      <c r="AP719" s="202"/>
      <c r="AQ719" s="203">
        <f t="shared" si="347"/>
        <v>0</v>
      </c>
      <c r="AR719" s="202"/>
      <c r="AS719" s="202"/>
      <c r="AT719" s="203">
        <f t="shared" si="348"/>
        <v>0</v>
      </c>
      <c r="AU719" s="202"/>
      <c r="AV719" s="202"/>
      <c r="AW719" s="203">
        <f t="shared" si="349"/>
        <v>0</v>
      </c>
      <c r="AX719" s="202"/>
      <c r="AY719" s="202"/>
      <c r="AZ719" s="203">
        <f t="shared" si="350"/>
        <v>0</v>
      </c>
      <c r="BA719" s="202"/>
      <c r="BB719" s="202"/>
      <c r="BC719" s="203">
        <f t="shared" si="351"/>
        <v>0</v>
      </c>
      <c r="BD719" s="202"/>
      <c r="BE719" s="202"/>
      <c r="BF719" s="203">
        <f t="shared" si="352"/>
        <v>0</v>
      </c>
      <c r="BG719" s="202"/>
      <c r="BH719" s="202"/>
      <c r="BI719" s="203">
        <f t="shared" si="353"/>
        <v>0</v>
      </c>
      <c r="BJ719" s="202"/>
      <c r="BK719" s="202"/>
      <c r="BL719" s="203">
        <f t="shared" si="354"/>
        <v>0</v>
      </c>
      <c r="BM719" s="202"/>
      <c r="BN719" s="202"/>
      <c r="BO719" s="203">
        <f t="shared" si="355"/>
        <v>0</v>
      </c>
      <c r="BP719" s="202"/>
      <c r="BQ719" s="202"/>
      <c r="BR719" s="203">
        <f t="shared" si="356"/>
        <v>0</v>
      </c>
      <c r="BS719" s="202"/>
      <c r="BT719" s="202"/>
      <c r="BU719" s="203">
        <f t="shared" si="357"/>
        <v>0</v>
      </c>
      <c r="BV719" s="202"/>
      <c r="BW719" s="202"/>
      <c r="BX719" s="203">
        <f t="shared" si="358"/>
        <v>0</v>
      </c>
      <c r="BY719" s="202"/>
      <c r="BZ719" s="202"/>
      <c r="CA719" s="203">
        <f t="shared" si="359"/>
        <v>0</v>
      </c>
      <c r="CB719" s="202"/>
      <c r="CC719" s="202"/>
      <c r="CD719" s="203">
        <f t="shared" si="360"/>
        <v>0</v>
      </c>
      <c r="CE719" s="202"/>
      <c r="CF719" s="202"/>
      <c r="CG719" s="203">
        <f t="shared" si="361"/>
        <v>0</v>
      </c>
      <c r="CH719" s="202"/>
      <c r="CI719" s="202"/>
      <c r="CJ719" s="203">
        <f t="shared" si="362"/>
        <v>0</v>
      </c>
    </row>
    <row r="720" spans="2:88" x14ac:dyDescent="0.25">
      <c r="B720" s="180"/>
      <c r="C720" s="180"/>
      <c r="D720" s="181"/>
      <c r="E720" s="38">
        <f t="shared" si="335"/>
        <v>45016</v>
      </c>
      <c r="F720" s="186"/>
      <c r="G720" s="203"/>
      <c r="H720" s="202"/>
      <c r="I720" s="202"/>
      <c r="J720" s="203">
        <f t="shared" si="336"/>
        <v>0</v>
      </c>
      <c r="K720" s="202"/>
      <c r="L720" s="202"/>
      <c r="M720" s="203">
        <f t="shared" si="337"/>
        <v>0</v>
      </c>
      <c r="N720" s="202"/>
      <c r="O720" s="202"/>
      <c r="P720" s="203">
        <f t="shared" si="338"/>
        <v>0</v>
      </c>
      <c r="Q720" s="202"/>
      <c r="R720" s="202"/>
      <c r="S720" s="203">
        <f t="shared" si="339"/>
        <v>0</v>
      </c>
      <c r="T720" s="202"/>
      <c r="U720" s="202"/>
      <c r="V720" s="203">
        <f t="shared" si="340"/>
        <v>0</v>
      </c>
      <c r="W720" s="202"/>
      <c r="X720" s="202"/>
      <c r="Y720" s="203">
        <f t="shared" si="341"/>
        <v>0</v>
      </c>
      <c r="Z720" s="202"/>
      <c r="AA720" s="202"/>
      <c r="AB720" s="203">
        <f t="shared" si="342"/>
        <v>0</v>
      </c>
      <c r="AC720" s="202"/>
      <c r="AD720" s="202"/>
      <c r="AE720" s="203">
        <f t="shared" si="343"/>
        <v>0</v>
      </c>
      <c r="AF720" s="202"/>
      <c r="AG720" s="202"/>
      <c r="AH720" s="203">
        <f t="shared" si="344"/>
        <v>0</v>
      </c>
      <c r="AI720" s="202"/>
      <c r="AJ720" s="202"/>
      <c r="AK720" s="203">
        <f t="shared" si="345"/>
        <v>0</v>
      </c>
      <c r="AL720" s="202"/>
      <c r="AM720" s="202"/>
      <c r="AN720" s="203">
        <f t="shared" si="346"/>
        <v>0</v>
      </c>
      <c r="AO720" s="202"/>
      <c r="AP720" s="202"/>
      <c r="AQ720" s="203">
        <f t="shared" si="347"/>
        <v>0</v>
      </c>
      <c r="AR720" s="202"/>
      <c r="AS720" s="202"/>
      <c r="AT720" s="203">
        <f t="shared" si="348"/>
        <v>0</v>
      </c>
      <c r="AU720" s="202"/>
      <c r="AV720" s="202"/>
      <c r="AW720" s="203">
        <f t="shared" si="349"/>
        <v>0</v>
      </c>
      <c r="AX720" s="202"/>
      <c r="AY720" s="202"/>
      <c r="AZ720" s="203">
        <f t="shared" si="350"/>
        <v>0</v>
      </c>
      <c r="BA720" s="202"/>
      <c r="BB720" s="202"/>
      <c r="BC720" s="203">
        <f t="shared" si="351"/>
        <v>0</v>
      </c>
      <c r="BD720" s="202"/>
      <c r="BE720" s="202"/>
      <c r="BF720" s="203">
        <f t="shared" si="352"/>
        <v>0</v>
      </c>
      <c r="BG720" s="202"/>
      <c r="BH720" s="202"/>
      <c r="BI720" s="203">
        <f t="shared" si="353"/>
        <v>0</v>
      </c>
      <c r="BJ720" s="202"/>
      <c r="BK720" s="202"/>
      <c r="BL720" s="203">
        <f t="shared" si="354"/>
        <v>0</v>
      </c>
      <c r="BM720" s="202"/>
      <c r="BN720" s="202"/>
      <c r="BO720" s="203">
        <f t="shared" si="355"/>
        <v>0</v>
      </c>
      <c r="BP720" s="202"/>
      <c r="BQ720" s="202"/>
      <c r="BR720" s="203">
        <f t="shared" si="356"/>
        <v>0</v>
      </c>
      <c r="BS720" s="202"/>
      <c r="BT720" s="202"/>
      <c r="BU720" s="203">
        <f t="shared" si="357"/>
        <v>0</v>
      </c>
      <c r="BV720" s="202"/>
      <c r="BW720" s="202"/>
      <c r="BX720" s="203">
        <f t="shared" si="358"/>
        <v>0</v>
      </c>
      <c r="BY720" s="202"/>
      <c r="BZ720" s="202"/>
      <c r="CA720" s="203">
        <f t="shared" si="359"/>
        <v>0</v>
      </c>
      <c r="CB720" s="202"/>
      <c r="CC720" s="202"/>
      <c r="CD720" s="203">
        <f t="shared" si="360"/>
        <v>0</v>
      </c>
      <c r="CE720" s="202"/>
      <c r="CF720" s="202"/>
      <c r="CG720" s="203">
        <f t="shared" si="361"/>
        <v>0</v>
      </c>
      <c r="CH720" s="202"/>
      <c r="CI720" s="202"/>
      <c r="CJ720" s="203">
        <f t="shared" si="362"/>
        <v>0</v>
      </c>
    </row>
    <row r="721" spans="2:88" x14ac:dyDescent="0.25">
      <c r="B721" s="180"/>
      <c r="C721" s="180"/>
      <c r="D721" s="181"/>
      <c r="E721" s="38">
        <f t="shared" si="335"/>
        <v>45016</v>
      </c>
      <c r="F721" s="186"/>
      <c r="G721" s="203"/>
      <c r="H721" s="202"/>
      <c r="I721" s="202"/>
      <c r="J721" s="203">
        <f t="shared" si="336"/>
        <v>0</v>
      </c>
      <c r="K721" s="202"/>
      <c r="L721" s="202"/>
      <c r="M721" s="203">
        <f t="shared" si="337"/>
        <v>0</v>
      </c>
      <c r="N721" s="202"/>
      <c r="O721" s="202"/>
      <c r="P721" s="203">
        <f t="shared" si="338"/>
        <v>0</v>
      </c>
      <c r="Q721" s="202"/>
      <c r="R721" s="202"/>
      <c r="S721" s="203">
        <f t="shared" si="339"/>
        <v>0</v>
      </c>
      <c r="T721" s="202"/>
      <c r="U721" s="202"/>
      <c r="V721" s="203">
        <f t="shared" si="340"/>
        <v>0</v>
      </c>
      <c r="W721" s="202"/>
      <c r="X721" s="202"/>
      <c r="Y721" s="203">
        <f t="shared" si="341"/>
        <v>0</v>
      </c>
      <c r="Z721" s="202"/>
      <c r="AA721" s="202"/>
      <c r="AB721" s="203">
        <f t="shared" si="342"/>
        <v>0</v>
      </c>
      <c r="AC721" s="202"/>
      <c r="AD721" s="202"/>
      <c r="AE721" s="203">
        <f t="shared" si="343"/>
        <v>0</v>
      </c>
      <c r="AF721" s="202"/>
      <c r="AG721" s="202"/>
      <c r="AH721" s="203">
        <f t="shared" si="344"/>
        <v>0</v>
      </c>
      <c r="AI721" s="202"/>
      <c r="AJ721" s="202"/>
      <c r="AK721" s="203">
        <f t="shared" si="345"/>
        <v>0</v>
      </c>
      <c r="AL721" s="202"/>
      <c r="AM721" s="202"/>
      <c r="AN721" s="203">
        <f t="shared" si="346"/>
        <v>0</v>
      </c>
      <c r="AO721" s="202"/>
      <c r="AP721" s="202"/>
      <c r="AQ721" s="203">
        <f t="shared" si="347"/>
        <v>0</v>
      </c>
      <c r="AR721" s="202"/>
      <c r="AS721" s="202"/>
      <c r="AT721" s="203">
        <f t="shared" si="348"/>
        <v>0</v>
      </c>
      <c r="AU721" s="202"/>
      <c r="AV721" s="202"/>
      <c r="AW721" s="203">
        <f t="shared" si="349"/>
        <v>0</v>
      </c>
      <c r="AX721" s="202"/>
      <c r="AY721" s="202"/>
      <c r="AZ721" s="203">
        <f t="shared" si="350"/>
        <v>0</v>
      </c>
      <c r="BA721" s="202"/>
      <c r="BB721" s="202"/>
      <c r="BC721" s="203">
        <f t="shared" si="351"/>
        <v>0</v>
      </c>
      <c r="BD721" s="202"/>
      <c r="BE721" s="202"/>
      <c r="BF721" s="203">
        <f t="shared" si="352"/>
        <v>0</v>
      </c>
      <c r="BG721" s="202"/>
      <c r="BH721" s="202"/>
      <c r="BI721" s="203">
        <f t="shared" si="353"/>
        <v>0</v>
      </c>
      <c r="BJ721" s="202"/>
      <c r="BK721" s="202"/>
      <c r="BL721" s="203">
        <f t="shared" si="354"/>
        <v>0</v>
      </c>
      <c r="BM721" s="202"/>
      <c r="BN721" s="202"/>
      <c r="BO721" s="203">
        <f t="shared" si="355"/>
        <v>0</v>
      </c>
      <c r="BP721" s="202"/>
      <c r="BQ721" s="202"/>
      <c r="BR721" s="203">
        <f t="shared" si="356"/>
        <v>0</v>
      </c>
      <c r="BS721" s="202"/>
      <c r="BT721" s="202"/>
      <c r="BU721" s="203">
        <f t="shared" si="357"/>
        <v>0</v>
      </c>
      <c r="BV721" s="202"/>
      <c r="BW721" s="202"/>
      <c r="BX721" s="203">
        <f t="shared" si="358"/>
        <v>0</v>
      </c>
      <c r="BY721" s="202"/>
      <c r="BZ721" s="202"/>
      <c r="CA721" s="203">
        <f t="shared" si="359"/>
        <v>0</v>
      </c>
      <c r="CB721" s="202"/>
      <c r="CC721" s="202"/>
      <c r="CD721" s="203">
        <f t="shared" si="360"/>
        <v>0</v>
      </c>
      <c r="CE721" s="202"/>
      <c r="CF721" s="202"/>
      <c r="CG721" s="203">
        <f t="shared" si="361"/>
        <v>0</v>
      </c>
      <c r="CH721" s="202"/>
      <c r="CI721" s="202"/>
      <c r="CJ721" s="203">
        <f t="shared" si="362"/>
        <v>0</v>
      </c>
    </row>
    <row r="722" spans="2:88" x14ac:dyDescent="0.25">
      <c r="B722" s="180"/>
      <c r="C722" s="180"/>
      <c r="D722" s="181"/>
      <c r="E722" s="38">
        <f t="shared" si="335"/>
        <v>45016</v>
      </c>
      <c r="F722" s="186"/>
      <c r="G722" s="203"/>
      <c r="H722" s="202"/>
      <c r="I722" s="202"/>
      <c r="J722" s="203">
        <f t="shared" si="336"/>
        <v>0</v>
      </c>
      <c r="K722" s="202"/>
      <c r="L722" s="202"/>
      <c r="M722" s="203">
        <f t="shared" si="337"/>
        <v>0</v>
      </c>
      <c r="N722" s="202"/>
      <c r="O722" s="202"/>
      <c r="P722" s="203">
        <f t="shared" si="338"/>
        <v>0</v>
      </c>
      <c r="Q722" s="202"/>
      <c r="R722" s="202"/>
      <c r="S722" s="203">
        <f t="shared" si="339"/>
        <v>0</v>
      </c>
      <c r="T722" s="202"/>
      <c r="U722" s="202"/>
      <c r="V722" s="203">
        <f t="shared" si="340"/>
        <v>0</v>
      </c>
      <c r="W722" s="202"/>
      <c r="X722" s="202"/>
      <c r="Y722" s="203">
        <f t="shared" si="341"/>
        <v>0</v>
      </c>
      <c r="Z722" s="202"/>
      <c r="AA722" s="202"/>
      <c r="AB722" s="203">
        <f t="shared" si="342"/>
        <v>0</v>
      </c>
      <c r="AC722" s="202"/>
      <c r="AD722" s="202"/>
      <c r="AE722" s="203">
        <f t="shared" si="343"/>
        <v>0</v>
      </c>
      <c r="AF722" s="202"/>
      <c r="AG722" s="202"/>
      <c r="AH722" s="203">
        <f t="shared" si="344"/>
        <v>0</v>
      </c>
      <c r="AI722" s="202"/>
      <c r="AJ722" s="202"/>
      <c r="AK722" s="203">
        <f t="shared" si="345"/>
        <v>0</v>
      </c>
      <c r="AL722" s="202"/>
      <c r="AM722" s="202"/>
      <c r="AN722" s="203">
        <f t="shared" si="346"/>
        <v>0</v>
      </c>
      <c r="AO722" s="202"/>
      <c r="AP722" s="202"/>
      <c r="AQ722" s="203">
        <f t="shared" si="347"/>
        <v>0</v>
      </c>
      <c r="AR722" s="202"/>
      <c r="AS722" s="202"/>
      <c r="AT722" s="203">
        <f t="shared" si="348"/>
        <v>0</v>
      </c>
      <c r="AU722" s="202"/>
      <c r="AV722" s="202"/>
      <c r="AW722" s="203">
        <f t="shared" si="349"/>
        <v>0</v>
      </c>
      <c r="AX722" s="202"/>
      <c r="AY722" s="202"/>
      <c r="AZ722" s="203">
        <f t="shared" si="350"/>
        <v>0</v>
      </c>
      <c r="BA722" s="202"/>
      <c r="BB722" s="202"/>
      <c r="BC722" s="203">
        <f t="shared" si="351"/>
        <v>0</v>
      </c>
      <c r="BD722" s="202"/>
      <c r="BE722" s="202"/>
      <c r="BF722" s="203">
        <f t="shared" si="352"/>
        <v>0</v>
      </c>
      <c r="BG722" s="202"/>
      <c r="BH722" s="202"/>
      <c r="BI722" s="203">
        <f t="shared" si="353"/>
        <v>0</v>
      </c>
      <c r="BJ722" s="202"/>
      <c r="BK722" s="202"/>
      <c r="BL722" s="203">
        <f t="shared" si="354"/>
        <v>0</v>
      </c>
      <c r="BM722" s="202"/>
      <c r="BN722" s="202"/>
      <c r="BO722" s="203">
        <f t="shared" si="355"/>
        <v>0</v>
      </c>
      <c r="BP722" s="202"/>
      <c r="BQ722" s="202"/>
      <c r="BR722" s="203">
        <f t="shared" si="356"/>
        <v>0</v>
      </c>
      <c r="BS722" s="202"/>
      <c r="BT722" s="202"/>
      <c r="BU722" s="203">
        <f t="shared" si="357"/>
        <v>0</v>
      </c>
      <c r="BV722" s="202"/>
      <c r="BW722" s="202"/>
      <c r="BX722" s="203">
        <f t="shared" si="358"/>
        <v>0</v>
      </c>
      <c r="BY722" s="202"/>
      <c r="BZ722" s="202"/>
      <c r="CA722" s="203">
        <f t="shared" si="359"/>
        <v>0</v>
      </c>
      <c r="CB722" s="202"/>
      <c r="CC722" s="202"/>
      <c r="CD722" s="203">
        <f t="shared" si="360"/>
        <v>0</v>
      </c>
      <c r="CE722" s="202"/>
      <c r="CF722" s="202"/>
      <c r="CG722" s="203">
        <f t="shared" si="361"/>
        <v>0</v>
      </c>
      <c r="CH722" s="202"/>
      <c r="CI722" s="202"/>
      <c r="CJ722" s="203">
        <f t="shared" si="362"/>
        <v>0</v>
      </c>
    </row>
    <row r="723" spans="2:88" x14ac:dyDescent="0.25">
      <c r="B723" s="180"/>
      <c r="C723" s="180"/>
      <c r="D723" s="181"/>
      <c r="E723" s="38">
        <f t="shared" si="335"/>
        <v>45016</v>
      </c>
      <c r="F723" s="186"/>
      <c r="G723" s="203"/>
      <c r="H723" s="202"/>
      <c r="I723" s="202"/>
      <c r="J723" s="203">
        <f t="shared" si="336"/>
        <v>0</v>
      </c>
      <c r="K723" s="202"/>
      <c r="L723" s="202"/>
      <c r="M723" s="203">
        <f t="shared" si="337"/>
        <v>0</v>
      </c>
      <c r="N723" s="202"/>
      <c r="O723" s="202"/>
      <c r="P723" s="203">
        <f t="shared" si="338"/>
        <v>0</v>
      </c>
      <c r="Q723" s="202"/>
      <c r="R723" s="202"/>
      <c r="S723" s="203">
        <f t="shared" si="339"/>
        <v>0</v>
      </c>
      <c r="T723" s="202"/>
      <c r="U723" s="202"/>
      <c r="V723" s="203">
        <f t="shared" si="340"/>
        <v>0</v>
      </c>
      <c r="W723" s="202"/>
      <c r="X723" s="202"/>
      <c r="Y723" s="203">
        <f t="shared" si="341"/>
        <v>0</v>
      </c>
      <c r="Z723" s="202"/>
      <c r="AA723" s="202"/>
      <c r="AB723" s="203">
        <f t="shared" si="342"/>
        <v>0</v>
      </c>
      <c r="AC723" s="202"/>
      <c r="AD723" s="202"/>
      <c r="AE723" s="203">
        <f t="shared" si="343"/>
        <v>0</v>
      </c>
      <c r="AF723" s="202"/>
      <c r="AG723" s="202"/>
      <c r="AH723" s="203">
        <f t="shared" si="344"/>
        <v>0</v>
      </c>
      <c r="AI723" s="202"/>
      <c r="AJ723" s="202"/>
      <c r="AK723" s="203">
        <f t="shared" si="345"/>
        <v>0</v>
      </c>
      <c r="AL723" s="202"/>
      <c r="AM723" s="202"/>
      <c r="AN723" s="203">
        <f t="shared" si="346"/>
        <v>0</v>
      </c>
      <c r="AO723" s="202"/>
      <c r="AP723" s="202"/>
      <c r="AQ723" s="203">
        <f t="shared" si="347"/>
        <v>0</v>
      </c>
      <c r="AR723" s="202"/>
      <c r="AS723" s="202"/>
      <c r="AT723" s="203">
        <f t="shared" si="348"/>
        <v>0</v>
      </c>
      <c r="AU723" s="202"/>
      <c r="AV723" s="202"/>
      <c r="AW723" s="203">
        <f t="shared" si="349"/>
        <v>0</v>
      </c>
      <c r="AX723" s="202"/>
      <c r="AY723" s="202"/>
      <c r="AZ723" s="203">
        <f t="shared" si="350"/>
        <v>0</v>
      </c>
      <c r="BA723" s="202"/>
      <c r="BB723" s="202"/>
      <c r="BC723" s="203">
        <f t="shared" si="351"/>
        <v>0</v>
      </c>
      <c r="BD723" s="202"/>
      <c r="BE723" s="202"/>
      <c r="BF723" s="203">
        <f t="shared" si="352"/>
        <v>0</v>
      </c>
      <c r="BG723" s="202"/>
      <c r="BH723" s="202"/>
      <c r="BI723" s="203">
        <f t="shared" si="353"/>
        <v>0</v>
      </c>
      <c r="BJ723" s="202"/>
      <c r="BK723" s="202"/>
      <c r="BL723" s="203">
        <f t="shared" si="354"/>
        <v>0</v>
      </c>
      <c r="BM723" s="202"/>
      <c r="BN723" s="202"/>
      <c r="BO723" s="203">
        <f t="shared" si="355"/>
        <v>0</v>
      </c>
      <c r="BP723" s="202"/>
      <c r="BQ723" s="202"/>
      <c r="BR723" s="203">
        <f t="shared" si="356"/>
        <v>0</v>
      </c>
      <c r="BS723" s="202"/>
      <c r="BT723" s="202"/>
      <c r="BU723" s="203">
        <f t="shared" si="357"/>
        <v>0</v>
      </c>
      <c r="BV723" s="202"/>
      <c r="BW723" s="202"/>
      <c r="BX723" s="203">
        <f t="shared" si="358"/>
        <v>0</v>
      </c>
      <c r="BY723" s="202"/>
      <c r="BZ723" s="202"/>
      <c r="CA723" s="203">
        <f t="shared" si="359"/>
        <v>0</v>
      </c>
      <c r="CB723" s="202"/>
      <c r="CC723" s="202"/>
      <c r="CD723" s="203">
        <f t="shared" si="360"/>
        <v>0</v>
      </c>
      <c r="CE723" s="202"/>
      <c r="CF723" s="202"/>
      <c r="CG723" s="203">
        <f t="shared" si="361"/>
        <v>0</v>
      </c>
      <c r="CH723" s="202"/>
      <c r="CI723" s="202"/>
      <c r="CJ723" s="203">
        <f t="shared" si="362"/>
        <v>0</v>
      </c>
    </row>
    <row r="724" spans="2:88" x14ac:dyDescent="0.25">
      <c r="B724" s="180"/>
      <c r="C724" s="180"/>
      <c r="D724" s="181"/>
      <c r="E724" s="38">
        <f t="shared" si="335"/>
        <v>45016</v>
      </c>
      <c r="F724" s="186"/>
      <c r="G724" s="203"/>
      <c r="H724" s="202"/>
      <c r="I724" s="202"/>
      <c r="J724" s="203">
        <f t="shared" si="336"/>
        <v>0</v>
      </c>
      <c r="K724" s="202"/>
      <c r="L724" s="202"/>
      <c r="M724" s="203">
        <f t="shared" si="337"/>
        <v>0</v>
      </c>
      <c r="N724" s="202"/>
      <c r="O724" s="202"/>
      <c r="P724" s="203">
        <f t="shared" si="338"/>
        <v>0</v>
      </c>
      <c r="Q724" s="202"/>
      <c r="R724" s="202"/>
      <c r="S724" s="203">
        <f t="shared" si="339"/>
        <v>0</v>
      </c>
      <c r="T724" s="202"/>
      <c r="U724" s="202"/>
      <c r="V724" s="203">
        <f t="shared" si="340"/>
        <v>0</v>
      </c>
      <c r="W724" s="202"/>
      <c r="X724" s="202"/>
      <c r="Y724" s="203">
        <f t="shared" si="341"/>
        <v>0</v>
      </c>
      <c r="Z724" s="202"/>
      <c r="AA724" s="202"/>
      <c r="AB724" s="203">
        <f t="shared" si="342"/>
        <v>0</v>
      </c>
      <c r="AC724" s="202"/>
      <c r="AD724" s="202"/>
      <c r="AE724" s="203">
        <f t="shared" si="343"/>
        <v>0</v>
      </c>
      <c r="AF724" s="202"/>
      <c r="AG724" s="202"/>
      <c r="AH724" s="203">
        <f t="shared" si="344"/>
        <v>0</v>
      </c>
      <c r="AI724" s="202"/>
      <c r="AJ724" s="202"/>
      <c r="AK724" s="203">
        <f t="shared" si="345"/>
        <v>0</v>
      </c>
      <c r="AL724" s="202"/>
      <c r="AM724" s="202"/>
      <c r="AN724" s="203">
        <f t="shared" si="346"/>
        <v>0</v>
      </c>
      <c r="AO724" s="202"/>
      <c r="AP724" s="202"/>
      <c r="AQ724" s="203">
        <f t="shared" si="347"/>
        <v>0</v>
      </c>
      <c r="AR724" s="202"/>
      <c r="AS724" s="202"/>
      <c r="AT724" s="203">
        <f t="shared" si="348"/>
        <v>0</v>
      </c>
      <c r="AU724" s="202"/>
      <c r="AV724" s="202"/>
      <c r="AW724" s="203">
        <f t="shared" si="349"/>
        <v>0</v>
      </c>
      <c r="AX724" s="202"/>
      <c r="AY724" s="202"/>
      <c r="AZ724" s="203">
        <f t="shared" si="350"/>
        <v>0</v>
      </c>
      <c r="BA724" s="202"/>
      <c r="BB724" s="202"/>
      <c r="BC724" s="203">
        <f t="shared" si="351"/>
        <v>0</v>
      </c>
      <c r="BD724" s="202"/>
      <c r="BE724" s="202"/>
      <c r="BF724" s="203">
        <f t="shared" si="352"/>
        <v>0</v>
      </c>
      <c r="BG724" s="202"/>
      <c r="BH724" s="202"/>
      <c r="BI724" s="203">
        <f t="shared" si="353"/>
        <v>0</v>
      </c>
      <c r="BJ724" s="202"/>
      <c r="BK724" s="202"/>
      <c r="BL724" s="203">
        <f t="shared" si="354"/>
        <v>0</v>
      </c>
      <c r="BM724" s="202"/>
      <c r="BN724" s="202"/>
      <c r="BO724" s="203">
        <f t="shared" si="355"/>
        <v>0</v>
      </c>
      <c r="BP724" s="202"/>
      <c r="BQ724" s="202"/>
      <c r="BR724" s="203">
        <f t="shared" si="356"/>
        <v>0</v>
      </c>
      <c r="BS724" s="202"/>
      <c r="BT724" s="202"/>
      <c r="BU724" s="203">
        <f t="shared" si="357"/>
        <v>0</v>
      </c>
      <c r="BV724" s="202"/>
      <c r="BW724" s="202"/>
      <c r="BX724" s="203">
        <f t="shared" si="358"/>
        <v>0</v>
      </c>
      <c r="BY724" s="202"/>
      <c r="BZ724" s="202"/>
      <c r="CA724" s="203">
        <f t="shared" si="359"/>
        <v>0</v>
      </c>
      <c r="CB724" s="202"/>
      <c r="CC724" s="202"/>
      <c r="CD724" s="203">
        <f t="shared" si="360"/>
        <v>0</v>
      </c>
      <c r="CE724" s="202"/>
      <c r="CF724" s="202"/>
      <c r="CG724" s="203">
        <f t="shared" si="361"/>
        <v>0</v>
      </c>
      <c r="CH724" s="202"/>
      <c r="CI724" s="202"/>
      <c r="CJ724" s="203">
        <f t="shared" si="362"/>
        <v>0</v>
      </c>
    </row>
    <row r="725" spans="2:88" x14ac:dyDescent="0.25">
      <c r="B725" s="180"/>
      <c r="C725" s="180"/>
      <c r="D725" s="181"/>
      <c r="E725" s="38">
        <f t="shared" si="335"/>
        <v>45016</v>
      </c>
      <c r="F725" s="186"/>
      <c r="G725" s="203"/>
      <c r="H725" s="202"/>
      <c r="I725" s="202"/>
      <c r="J725" s="203">
        <f t="shared" si="336"/>
        <v>0</v>
      </c>
      <c r="K725" s="202"/>
      <c r="L725" s="202"/>
      <c r="M725" s="203">
        <f t="shared" si="337"/>
        <v>0</v>
      </c>
      <c r="N725" s="202"/>
      <c r="O725" s="202"/>
      <c r="P725" s="203">
        <f t="shared" si="338"/>
        <v>0</v>
      </c>
      <c r="Q725" s="202"/>
      <c r="R725" s="202"/>
      <c r="S725" s="203">
        <f t="shared" si="339"/>
        <v>0</v>
      </c>
      <c r="T725" s="202"/>
      <c r="U725" s="202"/>
      <c r="V725" s="203">
        <f t="shared" si="340"/>
        <v>0</v>
      </c>
      <c r="W725" s="202"/>
      <c r="X725" s="202"/>
      <c r="Y725" s="203">
        <f t="shared" si="341"/>
        <v>0</v>
      </c>
      <c r="Z725" s="202"/>
      <c r="AA725" s="202"/>
      <c r="AB725" s="203">
        <f t="shared" si="342"/>
        <v>0</v>
      </c>
      <c r="AC725" s="202"/>
      <c r="AD725" s="202"/>
      <c r="AE725" s="203">
        <f t="shared" si="343"/>
        <v>0</v>
      </c>
      <c r="AF725" s="202"/>
      <c r="AG725" s="202"/>
      <c r="AH725" s="203">
        <f t="shared" si="344"/>
        <v>0</v>
      </c>
      <c r="AI725" s="202"/>
      <c r="AJ725" s="202"/>
      <c r="AK725" s="203">
        <f t="shared" si="345"/>
        <v>0</v>
      </c>
      <c r="AL725" s="202"/>
      <c r="AM725" s="202"/>
      <c r="AN725" s="203">
        <f t="shared" si="346"/>
        <v>0</v>
      </c>
      <c r="AO725" s="202"/>
      <c r="AP725" s="202"/>
      <c r="AQ725" s="203">
        <f t="shared" si="347"/>
        <v>0</v>
      </c>
      <c r="AR725" s="202"/>
      <c r="AS725" s="202"/>
      <c r="AT725" s="203">
        <f t="shared" si="348"/>
        <v>0</v>
      </c>
      <c r="AU725" s="202"/>
      <c r="AV725" s="202"/>
      <c r="AW725" s="203">
        <f t="shared" si="349"/>
        <v>0</v>
      </c>
      <c r="AX725" s="202"/>
      <c r="AY725" s="202"/>
      <c r="AZ725" s="203">
        <f t="shared" si="350"/>
        <v>0</v>
      </c>
      <c r="BA725" s="202"/>
      <c r="BB725" s="202"/>
      <c r="BC725" s="203">
        <f t="shared" si="351"/>
        <v>0</v>
      </c>
      <c r="BD725" s="202"/>
      <c r="BE725" s="202"/>
      <c r="BF725" s="203">
        <f t="shared" si="352"/>
        <v>0</v>
      </c>
      <c r="BG725" s="202"/>
      <c r="BH725" s="202"/>
      <c r="BI725" s="203">
        <f t="shared" si="353"/>
        <v>0</v>
      </c>
      <c r="BJ725" s="202"/>
      <c r="BK725" s="202"/>
      <c r="BL725" s="203">
        <f t="shared" si="354"/>
        <v>0</v>
      </c>
      <c r="BM725" s="202"/>
      <c r="BN725" s="202"/>
      <c r="BO725" s="203">
        <f t="shared" si="355"/>
        <v>0</v>
      </c>
      <c r="BP725" s="202"/>
      <c r="BQ725" s="202"/>
      <c r="BR725" s="203">
        <f t="shared" si="356"/>
        <v>0</v>
      </c>
      <c r="BS725" s="202"/>
      <c r="BT725" s="202"/>
      <c r="BU725" s="203">
        <f t="shared" si="357"/>
        <v>0</v>
      </c>
      <c r="BV725" s="202"/>
      <c r="BW725" s="202"/>
      <c r="BX725" s="203">
        <f t="shared" si="358"/>
        <v>0</v>
      </c>
      <c r="BY725" s="202"/>
      <c r="BZ725" s="202"/>
      <c r="CA725" s="203">
        <f t="shared" si="359"/>
        <v>0</v>
      </c>
      <c r="CB725" s="202"/>
      <c r="CC725" s="202"/>
      <c r="CD725" s="203">
        <f t="shared" si="360"/>
        <v>0</v>
      </c>
      <c r="CE725" s="202"/>
      <c r="CF725" s="202"/>
      <c r="CG725" s="203">
        <f t="shared" si="361"/>
        <v>0</v>
      </c>
      <c r="CH725" s="202"/>
      <c r="CI725" s="202"/>
      <c r="CJ725" s="203">
        <f t="shared" si="362"/>
        <v>0</v>
      </c>
    </row>
    <row r="726" spans="2:88" x14ac:dyDescent="0.25">
      <c r="B726" s="180"/>
      <c r="C726" s="180"/>
      <c r="D726" s="181"/>
      <c r="E726" s="38">
        <f t="shared" si="335"/>
        <v>45016</v>
      </c>
      <c r="F726" s="186"/>
      <c r="G726" s="203"/>
      <c r="H726" s="202"/>
      <c r="I726" s="202"/>
      <c r="J726" s="203">
        <f t="shared" si="336"/>
        <v>0</v>
      </c>
      <c r="K726" s="202"/>
      <c r="L726" s="202"/>
      <c r="M726" s="203">
        <f t="shared" si="337"/>
        <v>0</v>
      </c>
      <c r="N726" s="202"/>
      <c r="O726" s="202"/>
      <c r="P726" s="203">
        <f t="shared" si="338"/>
        <v>0</v>
      </c>
      <c r="Q726" s="202"/>
      <c r="R726" s="202"/>
      <c r="S726" s="203">
        <f t="shared" si="339"/>
        <v>0</v>
      </c>
      <c r="T726" s="202"/>
      <c r="U726" s="202"/>
      <c r="V726" s="203">
        <f t="shared" si="340"/>
        <v>0</v>
      </c>
      <c r="W726" s="202"/>
      <c r="X726" s="202"/>
      <c r="Y726" s="203">
        <f t="shared" si="341"/>
        <v>0</v>
      </c>
      <c r="Z726" s="202"/>
      <c r="AA726" s="202"/>
      <c r="AB726" s="203">
        <f t="shared" si="342"/>
        <v>0</v>
      </c>
      <c r="AC726" s="202"/>
      <c r="AD726" s="202"/>
      <c r="AE726" s="203">
        <f t="shared" si="343"/>
        <v>0</v>
      </c>
      <c r="AF726" s="202"/>
      <c r="AG726" s="202"/>
      <c r="AH726" s="203">
        <f t="shared" si="344"/>
        <v>0</v>
      </c>
      <c r="AI726" s="202"/>
      <c r="AJ726" s="202"/>
      <c r="AK726" s="203">
        <f t="shared" si="345"/>
        <v>0</v>
      </c>
      <c r="AL726" s="202"/>
      <c r="AM726" s="202"/>
      <c r="AN726" s="203">
        <f t="shared" si="346"/>
        <v>0</v>
      </c>
      <c r="AO726" s="202"/>
      <c r="AP726" s="202"/>
      <c r="AQ726" s="203">
        <f t="shared" si="347"/>
        <v>0</v>
      </c>
      <c r="AR726" s="202"/>
      <c r="AS726" s="202"/>
      <c r="AT726" s="203">
        <f t="shared" si="348"/>
        <v>0</v>
      </c>
      <c r="AU726" s="202"/>
      <c r="AV726" s="202"/>
      <c r="AW726" s="203">
        <f t="shared" si="349"/>
        <v>0</v>
      </c>
      <c r="AX726" s="202"/>
      <c r="AY726" s="202"/>
      <c r="AZ726" s="203">
        <f t="shared" si="350"/>
        <v>0</v>
      </c>
      <c r="BA726" s="202"/>
      <c r="BB726" s="202"/>
      <c r="BC726" s="203">
        <f t="shared" si="351"/>
        <v>0</v>
      </c>
      <c r="BD726" s="202"/>
      <c r="BE726" s="202"/>
      <c r="BF726" s="203">
        <f t="shared" si="352"/>
        <v>0</v>
      </c>
      <c r="BG726" s="202"/>
      <c r="BH726" s="202"/>
      <c r="BI726" s="203">
        <f t="shared" si="353"/>
        <v>0</v>
      </c>
      <c r="BJ726" s="202"/>
      <c r="BK726" s="202"/>
      <c r="BL726" s="203">
        <f t="shared" si="354"/>
        <v>0</v>
      </c>
      <c r="BM726" s="202"/>
      <c r="BN726" s="202"/>
      <c r="BO726" s="203">
        <f t="shared" si="355"/>
        <v>0</v>
      </c>
      <c r="BP726" s="202"/>
      <c r="BQ726" s="202"/>
      <c r="BR726" s="203">
        <f t="shared" si="356"/>
        <v>0</v>
      </c>
      <c r="BS726" s="202"/>
      <c r="BT726" s="202"/>
      <c r="BU726" s="203">
        <f t="shared" si="357"/>
        <v>0</v>
      </c>
      <c r="BV726" s="202"/>
      <c r="BW726" s="202"/>
      <c r="BX726" s="203">
        <f t="shared" si="358"/>
        <v>0</v>
      </c>
      <c r="BY726" s="202"/>
      <c r="BZ726" s="202"/>
      <c r="CA726" s="203">
        <f t="shared" si="359"/>
        <v>0</v>
      </c>
      <c r="CB726" s="202"/>
      <c r="CC726" s="202"/>
      <c r="CD726" s="203">
        <f t="shared" si="360"/>
        <v>0</v>
      </c>
      <c r="CE726" s="202"/>
      <c r="CF726" s="202"/>
      <c r="CG726" s="203">
        <f t="shared" si="361"/>
        <v>0</v>
      </c>
      <c r="CH726" s="202"/>
      <c r="CI726" s="202"/>
      <c r="CJ726" s="203">
        <f t="shared" si="362"/>
        <v>0</v>
      </c>
    </row>
    <row r="727" spans="2:88" x14ac:dyDescent="0.25">
      <c r="B727" s="180"/>
      <c r="C727" s="180"/>
      <c r="D727" s="181"/>
      <c r="E727" s="38">
        <f t="shared" si="335"/>
        <v>45016</v>
      </c>
      <c r="F727" s="186"/>
      <c r="G727" s="203"/>
      <c r="H727" s="202"/>
      <c r="I727" s="202"/>
      <c r="J727" s="203">
        <f t="shared" si="336"/>
        <v>0</v>
      </c>
      <c r="K727" s="202"/>
      <c r="L727" s="202"/>
      <c r="M727" s="203">
        <f t="shared" si="337"/>
        <v>0</v>
      </c>
      <c r="N727" s="202"/>
      <c r="O727" s="202"/>
      <c r="P727" s="203">
        <f t="shared" si="338"/>
        <v>0</v>
      </c>
      <c r="Q727" s="202"/>
      <c r="R727" s="202"/>
      <c r="S727" s="203">
        <f t="shared" si="339"/>
        <v>0</v>
      </c>
      <c r="T727" s="202"/>
      <c r="U727" s="202"/>
      <c r="V727" s="203">
        <f t="shared" si="340"/>
        <v>0</v>
      </c>
      <c r="W727" s="202"/>
      <c r="X727" s="202"/>
      <c r="Y727" s="203">
        <f t="shared" si="341"/>
        <v>0</v>
      </c>
      <c r="Z727" s="202"/>
      <c r="AA727" s="202"/>
      <c r="AB727" s="203">
        <f t="shared" si="342"/>
        <v>0</v>
      </c>
      <c r="AC727" s="202"/>
      <c r="AD727" s="202"/>
      <c r="AE727" s="203">
        <f t="shared" si="343"/>
        <v>0</v>
      </c>
      <c r="AF727" s="202"/>
      <c r="AG727" s="202"/>
      <c r="AH727" s="203">
        <f t="shared" si="344"/>
        <v>0</v>
      </c>
      <c r="AI727" s="202"/>
      <c r="AJ727" s="202"/>
      <c r="AK727" s="203">
        <f t="shared" si="345"/>
        <v>0</v>
      </c>
      <c r="AL727" s="202"/>
      <c r="AM727" s="202"/>
      <c r="AN727" s="203">
        <f t="shared" si="346"/>
        <v>0</v>
      </c>
      <c r="AO727" s="202"/>
      <c r="AP727" s="202"/>
      <c r="AQ727" s="203">
        <f t="shared" si="347"/>
        <v>0</v>
      </c>
      <c r="AR727" s="202"/>
      <c r="AS727" s="202"/>
      <c r="AT727" s="203">
        <f t="shared" si="348"/>
        <v>0</v>
      </c>
      <c r="AU727" s="202"/>
      <c r="AV727" s="202"/>
      <c r="AW727" s="203">
        <f t="shared" si="349"/>
        <v>0</v>
      </c>
      <c r="AX727" s="202"/>
      <c r="AY727" s="202"/>
      <c r="AZ727" s="203">
        <f t="shared" si="350"/>
        <v>0</v>
      </c>
      <c r="BA727" s="202"/>
      <c r="BB727" s="202"/>
      <c r="BC727" s="203">
        <f t="shared" si="351"/>
        <v>0</v>
      </c>
      <c r="BD727" s="202"/>
      <c r="BE727" s="202"/>
      <c r="BF727" s="203">
        <f t="shared" si="352"/>
        <v>0</v>
      </c>
      <c r="BG727" s="202"/>
      <c r="BH727" s="202"/>
      <c r="BI727" s="203">
        <f t="shared" si="353"/>
        <v>0</v>
      </c>
      <c r="BJ727" s="202"/>
      <c r="BK727" s="202"/>
      <c r="BL727" s="203">
        <f t="shared" si="354"/>
        <v>0</v>
      </c>
      <c r="BM727" s="202"/>
      <c r="BN727" s="202"/>
      <c r="BO727" s="203">
        <f t="shared" si="355"/>
        <v>0</v>
      </c>
      <c r="BP727" s="202"/>
      <c r="BQ727" s="202"/>
      <c r="BR727" s="203">
        <f t="shared" si="356"/>
        <v>0</v>
      </c>
      <c r="BS727" s="202"/>
      <c r="BT727" s="202"/>
      <c r="BU727" s="203">
        <f t="shared" si="357"/>
        <v>0</v>
      </c>
      <c r="BV727" s="202"/>
      <c r="BW727" s="202"/>
      <c r="BX727" s="203">
        <f t="shared" si="358"/>
        <v>0</v>
      </c>
      <c r="BY727" s="202"/>
      <c r="BZ727" s="202"/>
      <c r="CA727" s="203">
        <f t="shared" si="359"/>
        <v>0</v>
      </c>
      <c r="CB727" s="202"/>
      <c r="CC727" s="202"/>
      <c r="CD727" s="203">
        <f t="shared" si="360"/>
        <v>0</v>
      </c>
      <c r="CE727" s="202"/>
      <c r="CF727" s="202"/>
      <c r="CG727" s="203">
        <f t="shared" si="361"/>
        <v>0</v>
      </c>
      <c r="CH727" s="202"/>
      <c r="CI727" s="202"/>
      <c r="CJ727" s="203">
        <f t="shared" si="362"/>
        <v>0</v>
      </c>
    </row>
    <row r="728" spans="2:88" x14ac:dyDescent="0.25">
      <c r="B728" s="180"/>
      <c r="C728" s="180"/>
      <c r="D728" s="181"/>
      <c r="E728" s="38">
        <f t="shared" si="335"/>
        <v>45016</v>
      </c>
      <c r="F728" s="186"/>
      <c r="G728" s="203"/>
      <c r="H728" s="202"/>
      <c r="I728" s="202"/>
      <c r="J728" s="203">
        <f t="shared" si="336"/>
        <v>0</v>
      </c>
      <c r="K728" s="202"/>
      <c r="L728" s="202"/>
      <c r="M728" s="203">
        <f t="shared" si="337"/>
        <v>0</v>
      </c>
      <c r="N728" s="202"/>
      <c r="O728" s="202"/>
      <c r="P728" s="203">
        <f t="shared" si="338"/>
        <v>0</v>
      </c>
      <c r="Q728" s="202"/>
      <c r="R728" s="202"/>
      <c r="S728" s="203">
        <f t="shared" si="339"/>
        <v>0</v>
      </c>
      <c r="T728" s="202"/>
      <c r="U728" s="202"/>
      <c r="V728" s="203">
        <f t="shared" si="340"/>
        <v>0</v>
      </c>
      <c r="W728" s="202"/>
      <c r="X728" s="202"/>
      <c r="Y728" s="203">
        <f t="shared" si="341"/>
        <v>0</v>
      </c>
      <c r="Z728" s="202"/>
      <c r="AA728" s="202"/>
      <c r="AB728" s="203">
        <f t="shared" si="342"/>
        <v>0</v>
      </c>
      <c r="AC728" s="202"/>
      <c r="AD728" s="202"/>
      <c r="AE728" s="203">
        <f t="shared" si="343"/>
        <v>0</v>
      </c>
      <c r="AF728" s="202"/>
      <c r="AG728" s="202"/>
      <c r="AH728" s="203">
        <f t="shared" si="344"/>
        <v>0</v>
      </c>
      <c r="AI728" s="202"/>
      <c r="AJ728" s="202"/>
      <c r="AK728" s="203">
        <f t="shared" si="345"/>
        <v>0</v>
      </c>
      <c r="AL728" s="202"/>
      <c r="AM728" s="202"/>
      <c r="AN728" s="203">
        <f t="shared" si="346"/>
        <v>0</v>
      </c>
      <c r="AO728" s="202"/>
      <c r="AP728" s="202"/>
      <c r="AQ728" s="203">
        <f t="shared" si="347"/>
        <v>0</v>
      </c>
      <c r="AR728" s="202"/>
      <c r="AS728" s="202"/>
      <c r="AT728" s="203">
        <f t="shared" si="348"/>
        <v>0</v>
      </c>
      <c r="AU728" s="202"/>
      <c r="AV728" s="202"/>
      <c r="AW728" s="203">
        <f t="shared" si="349"/>
        <v>0</v>
      </c>
      <c r="AX728" s="202"/>
      <c r="AY728" s="202"/>
      <c r="AZ728" s="203">
        <f t="shared" si="350"/>
        <v>0</v>
      </c>
      <c r="BA728" s="202"/>
      <c r="BB728" s="202"/>
      <c r="BC728" s="203">
        <f t="shared" si="351"/>
        <v>0</v>
      </c>
      <c r="BD728" s="202"/>
      <c r="BE728" s="202"/>
      <c r="BF728" s="203">
        <f t="shared" si="352"/>
        <v>0</v>
      </c>
      <c r="BG728" s="202"/>
      <c r="BH728" s="202"/>
      <c r="BI728" s="203">
        <f t="shared" si="353"/>
        <v>0</v>
      </c>
      <c r="BJ728" s="202"/>
      <c r="BK728" s="202"/>
      <c r="BL728" s="203">
        <f t="shared" si="354"/>
        <v>0</v>
      </c>
      <c r="BM728" s="202"/>
      <c r="BN728" s="202"/>
      <c r="BO728" s="203">
        <f t="shared" si="355"/>
        <v>0</v>
      </c>
      <c r="BP728" s="202"/>
      <c r="BQ728" s="202"/>
      <c r="BR728" s="203">
        <f t="shared" si="356"/>
        <v>0</v>
      </c>
      <c r="BS728" s="202"/>
      <c r="BT728" s="202"/>
      <c r="BU728" s="203">
        <f t="shared" si="357"/>
        <v>0</v>
      </c>
      <c r="BV728" s="202"/>
      <c r="BW728" s="202"/>
      <c r="BX728" s="203">
        <f t="shared" si="358"/>
        <v>0</v>
      </c>
      <c r="BY728" s="202"/>
      <c r="BZ728" s="202"/>
      <c r="CA728" s="203">
        <f t="shared" si="359"/>
        <v>0</v>
      </c>
      <c r="CB728" s="202"/>
      <c r="CC728" s="202"/>
      <c r="CD728" s="203">
        <f t="shared" si="360"/>
        <v>0</v>
      </c>
      <c r="CE728" s="202"/>
      <c r="CF728" s="202"/>
      <c r="CG728" s="203">
        <f t="shared" si="361"/>
        <v>0</v>
      </c>
      <c r="CH728" s="202"/>
      <c r="CI728" s="202"/>
      <c r="CJ728" s="203">
        <f t="shared" si="362"/>
        <v>0</v>
      </c>
    </row>
    <row r="729" spans="2:88" x14ac:dyDescent="0.25">
      <c r="B729" s="180"/>
      <c r="C729" s="180"/>
      <c r="D729" s="181"/>
      <c r="E729" s="38">
        <f t="shared" ref="E729:E792" si="363">+$D$10</f>
        <v>45016</v>
      </c>
      <c r="F729" s="186"/>
      <c r="G729" s="203"/>
      <c r="H729" s="202"/>
      <c r="I729" s="202"/>
      <c r="J729" s="203">
        <f t="shared" si="336"/>
        <v>0</v>
      </c>
      <c r="K729" s="202"/>
      <c r="L729" s="202"/>
      <c r="M729" s="203">
        <f t="shared" si="337"/>
        <v>0</v>
      </c>
      <c r="N729" s="202"/>
      <c r="O729" s="202"/>
      <c r="P729" s="203">
        <f t="shared" si="338"/>
        <v>0</v>
      </c>
      <c r="Q729" s="202"/>
      <c r="R729" s="202"/>
      <c r="S729" s="203">
        <f t="shared" si="339"/>
        <v>0</v>
      </c>
      <c r="T729" s="202"/>
      <c r="U729" s="202"/>
      <c r="V729" s="203">
        <f t="shared" si="340"/>
        <v>0</v>
      </c>
      <c r="W729" s="202"/>
      <c r="X729" s="202"/>
      <c r="Y729" s="203">
        <f t="shared" si="341"/>
        <v>0</v>
      </c>
      <c r="Z729" s="202"/>
      <c r="AA729" s="202"/>
      <c r="AB729" s="203">
        <f t="shared" si="342"/>
        <v>0</v>
      </c>
      <c r="AC729" s="202"/>
      <c r="AD729" s="202"/>
      <c r="AE729" s="203">
        <f t="shared" si="343"/>
        <v>0</v>
      </c>
      <c r="AF729" s="202"/>
      <c r="AG729" s="202"/>
      <c r="AH729" s="203">
        <f t="shared" si="344"/>
        <v>0</v>
      </c>
      <c r="AI729" s="202"/>
      <c r="AJ729" s="202"/>
      <c r="AK729" s="203">
        <f t="shared" si="345"/>
        <v>0</v>
      </c>
      <c r="AL729" s="202"/>
      <c r="AM729" s="202"/>
      <c r="AN729" s="203">
        <f t="shared" si="346"/>
        <v>0</v>
      </c>
      <c r="AO729" s="202"/>
      <c r="AP729" s="202"/>
      <c r="AQ729" s="203">
        <f t="shared" si="347"/>
        <v>0</v>
      </c>
      <c r="AR729" s="202"/>
      <c r="AS729" s="202"/>
      <c r="AT729" s="203">
        <f t="shared" si="348"/>
        <v>0</v>
      </c>
      <c r="AU729" s="202"/>
      <c r="AV729" s="202"/>
      <c r="AW729" s="203">
        <f t="shared" si="349"/>
        <v>0</v>
      </c>
      <c r="AX729" s="202"/>
      <c r="AY729" s="202"/>
      <c r="AZ729" s="203">
        <f t="shared" si="350"/>
        <v>0</v>
      </c>
      <c r="BA729" s="202"/>
      <c r="BB729" s="202"/>
      <c r="BC729" s="203">
        <f t="shared" si="351"/>
        <v>0</v>
      </c>
      <c r="BD729" s="202"/>
      <c r="BE729" s="202"/>
      <c r="BF729" s="203">
        <f t="shared" si="352"/>
        <v>0</v>
      </c>
      <c r="BG729" s="202"/>
      <c r="BH729" s="202"/>
      <c r="BI729" s="203">
        <f t="shared" si="353"/>
        <v>0</v>
      </c>
      <c r="BJ729" s="202"/>
      <c r="BK729" s="202"/>
      <c r="BL729" s="203">
        <f t="shared" si="354"/>
        <v>0</v>
      </c>
      <c r="BM729" s="202"/>
      <c r="BN729" s="202"/>
      <c r="BO729" s="203">
        <f t="shared" si="355"/>
        <v>0</v>
      </c>
      <c r="BP729" s="202"/>
      <c r="BQ729" s="202"/>
      <c r="BR729" s="203">
        <f t="shared" si="356"/>
        <v>0</v>
      </c>
      <c r="BS729" s="202"/>
      <c r="BT729" s="202"/>
      <c r="BU729" s="203">
        <f t="shared" si="357"/>
        <v>0</v>
      </c>
      <c r="BV729" s="202"/>
      <c r="BW729" s="202"/>
      <c r="BX729" s="203">
        <f t="shared" si="358"/>
        <v>0</v>
      </c>
      <c r="BY729" s="202"/>
      <c r="BZ729" s="202"/>
      <c r="CA729" s="203">
        <f t="shared" si="359"/>
        <v>0</v>
      </c>
      <c r="CB729" s="202"/>
      <c r="CC729" s="202"/>
      <c r="CD729" s="203">
        <f t="shared" si="360"/>
        <v>0</v>
      </c>
      <c r="CE729" s="202"/>
      <c r="CF729" s="202"/>
      <c r="CG729" s="203">
        <f t="shared" si="361"/>
        <v>0</v>
      </c>
      <c r="CH729" s="202"/>
      <c r="CI729" s="202"/>
      <c r="CJ729" s="203">
        <f t="shared" si="362"/>
        <v>0</v>
      </c>
    </row>
    <row r="730" spans="2:88" x14ac:dyDescent="0.25">
      <c r="B730" s="180"/>
      <c r="C730" s="180"/>
      <c r="D730" s="181"/>
      <c r="E730" s="38">
        <f t="shared" si="363"/>
        <v>45016</v>
      </c>
      <c r="F730" s="186"/>
      <c r="G730" s="203"/>
      <c r="H730" s="202"/>
      <c r="I730" s="202"/>
      <c r="J730" s="203">
        <f t="shared" ref="J730:J793" si="364">SUM(H730:I730)</f>
        <v>0</v>
      </c>
      <c r="K730" s="202"/>
      <c r="L730" s="202"/>
      <c r="M730" s="203">
        <f t="shared" ref="M730:M793" si="365">SUM(K730:L730)</f>
        <v>0</v>
      </c>
      <c r="N730" s="202"/>
      <c r="O730" s="202"/>
      <c r="P730" s="203">
        <f t="shared" ref="P730:P793" si="366">SUM(N730:O730)</f>
        <v>0</v>
      </c>
      <c r="Q730" s="202"/>
      <c r="R730" s="202"/>
      <c r="S730" s="203">
        <f t="shared" ref="S730:S793" si="367">SUM(Q730:R730)</f>
        <v>0</v>
      </c>
      <c r="T730" s="202"/>
      <c r="U730" s="202"/>
      <c r="V730" s="203">
        <f t="shared" ref="V730:V793" si="368">SUM(T730:U730)</f>
        <v>0</v>
      </c>
      <c r="W730" s="202"/>
      <c r="X730" s="202"/>
      <c r="Y730" s="203">
        <f t="shared" ref="Y730:Y793" si="369">SUM(W730:X730)</f>
        <v>0</v>
      </c>
      <c r="Z730" s="202"/>
      <c r="AA730" s="202"/>
      <c r="AB730" s="203">
        <f t="shared" ref="AB730:AB793" si="370">SUM(Z730:AA730)</f>
        <v>0</v>
      </c>
      <c r="AC730" s="202"/>
      <c r="AD730" s="202"/>
      <c r="AE730" s="203">
        <f t="shared" ref="AE730:AE793" si="371">SUM(AC730:AD730)</f>
        <v>0</v>
      </c>
      <c r="AF730" s="202"/>
      <c r="AG730" s="202"/>
      <c r="AH730" s="203">
        <f t="shared" ref="AH730:AH793" si="372">SUM(AF730:AG730)</f>
        <v>0</v>
      </c>
      <c r="AI730" s="202"/>
      <c r="AJ730" s="202"/>
      <c r="AK730" s="203">
        <f t="shared" ref="AK730:AK793" si="373">SUM(AI730:AJ730)</f>
        <v>0</v>
      </c>
      <c r="AL730" s="202"/>
      <c r="AM730" s="202"/>
      <c r="AN730" s="203">
        <f t="shared" ref="AN730:AN793" si="374">SUM(AL730:AM730)</f>
        <v>0</v>
      </c>
      <c r="AO730" s="202"/>
      <c r="AP730" s="202"/>
      <c r="AQ730" s="203">
        <f t="shared" ref="AQ730:AQ793" si="375">SUM(AO730:AP730)</f>
        <v>0</v>
      </c>
      <c r="AR730" s="202"/>
      <c r="AS730" s="202"/>
      <c r="AT730" s="203">
        <f t="shared" ref="AT730:AT793" si="376">SUM(AR730:AS730)</f>
        <v>0</v>
      </c>
      <c r="AU730" s="202"/>
      <c r="AV730" s="202"/>
      <c r="AW730" s="203">
        <f t="shared" ref="AW730:AW793" si="377">SUM(AU730:AV730)</f>
        <v>0</v>
      </c>
      <c r="AX730" s="202"/>
      <c r="AY730" s="202"/>
      <c r="AZ730" s="203">
        <f t="shared" ref="AZ730:AZ793" si="378">SUM(AX730:AY730)</f>
        <v>0</v>
      </c>
      <c r="BA730" s="202"/>
      <c r="BB730" s="202"/>
      <c r="BC730" s="203">
        <f t="shared" ref="BC730:BC793" si="379">SUM(BA730:BB730)</f>
        <v>0</v>
      </c>
      <c r="BD730" s="202"/>
      <c r="BE730" s="202"/>
      <c r="BF730" s="203">
        <f t="shared" ref="BF730:BF793" si="380">SUM(BD730:BE730)</f>
        <v>0</v>
      </c>
      <c r="BG730" s="202"/>
      <c r="BH730" s="202"/>
      <c r="BI730" s="203">
        <f t="shared" ref="BI730:BI793" si="381">SUM(BG730:BH730)</f>
        <v>0</v>
      </c>
      <c r="BJ730" s="202"/>
      <c r="BK730" s="202"/>
      <c r="BL730" s="203">
        <f t="shared" ref="BL730:BL793" si="382">SUM(BJ730:BK730)</f>
        <v>0</v>
      </c>
      <c r="BM730" s="202"/>
      <c r="BN730" s="202"/>
      <c r="BO730" s="203">
        <f t="shared" ref="BO730:BO793" si="383">SUM(BM730:BN730)</f>
        <v>0</v>
      </c>
      <c r="BP730" s="202"/>
      <c r="BQ730" s="202"/>
      <c r="BR730" s="203">
        <f t="shared" ref="BR730:BR793" si="384">SUM(BP730:BQ730)</f>
        <v>0</v>
      </c>
      <c r="BS730" s="202"/>
      <c r="BT730" s="202"/>
      <c r="BU730" s="203">
        <f t="shared" ref="BU730:BU793" si="385">SUM(BS730:BT730)</f>
        <v>0</v>
      </c>
      <c r="BV730" s="202"/>
      <c r="BW730" s="202"/>
      <c r="BX730" s="203">
        <f t="shared" ref="BX730:BX793" si="386">SUM(BV730:BW730)</f>
        <v>0</v>
      </c>
      <c r="BY730" s="202"/>
      <c r="BZ730" s="202"/>
      <c r="CA730" s="203">
        <f t="shared" ref="CA730:CA793" si="387">SUM(BY730:BZ730)</f>
        <v>0</v>
      </c>
      <c r="CB730" s="202"/>
      <c r="CC730" s="202"/>
      <c r="CD730" s="203">
        <f t="shared" ref="CD730:CD793" si="388">SUM(CB730:CC730)</f>
        <v>0</v>
      </c>
      <c r="CE730" s="202"/>
      <c r="CF730" s="202"/>
      <c r="CG730" s="203">
        <f t="shared" ref="CG730:CG793" si="389">SUM(CE730:CF730)</f>
        <v>0</v>
      </c>
      <c r="CH730" s="202"/>
      <c r="CI730" s="202"/>
      <c r="CJ730" s="203">
        <f t="shared" ref="CJ730:CJ793" si="390">SUM(CH730:CI730)</f>
        <v>0</v>
      </c>
    </row>
    <row r="731" spans="2:88" x14ac:dyDescent="0.25">
      <c r="B731" s="180"/>
      <c r="C731" s="180"/>
      <c r="D731" s="181"/>
      <c r="E731" s="38">
        <f t="shared" si="363"/>
        <v>45016</v>
      </c>
      <c r="F731" s="186"/>
      <c r="G731" s="203"/>
      <c r="H731" s="202"/>
      <c r="I731" s="202"/>
      <c r="J731" s="203">
        <f t="shared" si="364"/>
        <v>0</v>
      </c>
      <c r="K731" s="202"/>
      <c r="L731" s="202"/>
      <c r="M731" s="203">
        <f t="shared" si="365"/>
        <v>0</v>
      </c>
      <c r="N731" s="202"/>
      <c r="O731" s="202"/>
      <c r="P731" s="203">
        <f t="shared" si="366"/>
        <v>0</v>
      </c>
      <c r="Q731" s="202"/>
      <c r="R731" s="202"/>
      <c r="S731" s="203">
        <f t="shared" si="367"/>
        <v>0</v>
      </c>
      <c r="T731" s="202"/>
      <c r="U731" s="202"/>
      <c r="V731" s="203">
        <f t="shared" si="368"/>
        <v>0</v>
      </c>
      <c r="W731" s="202"/>
      <c r="X731" s="202"/>
      <c r="Y731" s="203">
        <f t="shared" si="369"/>
        <v>0</v>
      </c>
      <c r="Z731" s="202"/>
      <c r="AA731" s="202"/>
      <c r="AB731" s="203">
        <f t="shared" si="370"/>
        <v>0</v>
      </c>
      <c r="AC731" s="202"/>
      <c r="AD731" s="202"/>
      <c r="AE731" s="203">
        <f t="shared" si="371"/>
        <v>0</v>
      </c>
      <c r="AF731" s="202"/>
      <c r="AG731" s="202"/>
      <c r="AH731" s="203">
        <f t="shared" si="372"/>
        <v>0</v>
      </c>
      <c r="AI731" s="202"/>
      <c r="AJ731" s="202"/>
      <c r="AK731" s="203">
        <f t="shared" si="373"/>
        <v>0</v>
      </c>
      <c r="AL731" s="202"/>
      <c r="AM731" s="202"/>
      <c r="AN731" s="203">
        <f t="shared" si="374"/>
        <v>0</v>
      </c>
      <c r="AO731" s="202"/>
      <c r="AP731" s="202"/>
      <c r="AQ731" s="203">
        <f t="shared" si="375"/>
        <v>0</v>
      </c>
      <c r="AR731" s="202"/>
      <c r="AS731" s="202"/>
      <c r="AT731" s="203">
        <f t="shared" si="376"/>
        <v>0</v>
      </c>
      <c r="AU731" s="202"/>
      <c r="AV731" s="202"/>
      <c r="AW731" s="203">
        <f t="shared" si="377"/>
        <v>0</v>
      </c>
      <c r="AX731" s="202"/>
      <c r="AY731" s="202"/>
      <c r="AZ731" s="203">
        <f t="shared" si="378"/>
        <v>0</v>
      </c>
      <c r="BA731" s="202"/>
      <c r="BB731" s="202"/>
      <c r="BC731" s="203">
        <f t="shared" si="379"/>
        <v>0</v>
      </c>
      <c r="BD731" s="202"/>
      <c r="BE731" s="202"/>
      <c r="BF731" s="203">
        <f t="shared" si="380"/>
        <v>0</v>
      </c>
      <c r="BG731" s="202"/>
      <c r="BH731" s="202"/>
      <c r="BI731" s="203">
        <f t="shared" si="381"/>
        <v>0</v>
      </c>
      <c r="BJ731" s="202"/>
      <c r="BK731" s="202"/>
      <c r="BL731" s="203">
        <f t="shared" si="382"/>
        <v>0</v>
      </c>
      <c r="BM731" s="202"/>
      <c r="BN731" s="202"/>
      <c r="BO731" s="203">
        <f t="shared" si="383"/>
        <v>0</v>
      </c>
      <c r="BP731" s="202"/>
      <c r="BQ731" s="202"/>
      <c r="BR731" s="203">
        <f t="shared" si="384"/>
        <v>0</v>
      </c>
      <c r="BS731" s="202"/>
      <c r="BT731" s="202"/>
      <c r="BU731" s="203">
        <f t="shared" si="385"/>
        <v>0</v>
      </c>
      <c r="BV731" s="202"/>
      <c r="BW731" s="202"/>
      <c r="BX731" s="203">
        <f t="shared" si="386"/>
        <v>0</v>
      </c>
      <c r="BY731" s="202"/>
      <c r="BZ731" s="202"/>
      <c r="CA731" s="203">
        <f t="shared" si="387"/>
        <v>0</v>
      </c>
      <c r="CB731" s="202"/>
      <c r="CC731" s="202"/>
      <c r="CD731" s="203">
        <f t="shared" si="388"/>
        <v>0</v>
      </c>
      <c r="CE731" s="202"/>
      <c r="CF731" s="202"/>
      <c r="CG731" s="203">
        <f t="shared" si="389"/>
        <v>0</v>
      </c>
      <c r="CH731" s="202"/>
      <c r="CI731" s="202"/>
      <c r="CJ731" s="203">
        <f t="shared" si="390"/>
        <v>0</v>
      </c>
    </row>
    <row r="732" spans="2:88" x14ac:dyDescent="0.25">
      <c r="B732" s="180"/>
      <c r="C732" s="180"/>
      <c r="D732" s="181"/>
      <c r="E732" s="38">
        <f t="shared" si="363"/>
        <v>45016</v>
      </c>
      <c r="F732" s="186"/>
      <c r="G732" s="203"/>
      <c r="H732" s="202"/>
      <c r="I732" s="202"/>
      <c r="J732" s="203">
        <f t="shared" si="364"/>
        <v>0</v>
      </c>
      <c r="K732" s="202"/>
      <c r="L732" s="202"/>
      <c r="M732" s="203">
        <f t="shared" si="365"/>
        <v>0</v>
      </c>
      <c r="N732" s="202"/>
      <c r="O732" s="202"/>
      <c r="P732" s="203">
        <f t="shared" si="366"/>
        <v>0</v>
      </c>
      <c r="Q732" s="202"/>
      <c r="R732" s="202"/>
      <c r="S732" s="203">
        <f t="shared" si="367"/>
        <v>0</v>
      </c>
      <c r="T732" s="202"/>
      <c r="U732" s="202"/>
      <c r="V732" s="203">
        <f t="shared" si="368"/>
        <v>0</v>
      </c>
      <c r="W732" s="202"/>
      <c r="X732" s="202"/>
      <c r="Y732" s="203">
        <f t="shared" si="369"/>
        <v>0</v>
      </c>
      <c r="Z732" s="202"/>
      <c r="AA732" s="202"/>
      <c r="AB732" s="203">
        <f t="shared" si="370"/>
        <v>0</v>
      </c>
      <c r="AC732" s="202"/>
      <c r="AD732" s="202"/>
      <c r="AE732" s="203">
        <f t="shared" si="371"/>
        <v>0</v>
      </c>
      <c r="AF732" s="202"/>
      <c r="AG732" s="202"/>
      <c r="AH732" s="203">
        <f t="shared" si="372"/>
        <v>0</v>
      </c>
      <c r="AI732" s="202"/>
      <c r="AJ732" s="202"/>
      <c r="AK732" s="203">
        <f t="shared" si="373"/>
        <v>0</v>
      </c>
      <c r="AL732" s="202"/>
      <c r="AM732" s="202"/>
      <c r="AN732" s="203">
        <f t="shared" si="374"/>
        <v>0</v>
      </c>
      <c r="AO732" s="202"/>
      <c r="AP732" s="202"/>
      <c r="AQ732" s="203">
        <f t="shared" si="375"/>
        <v>0</v>
      </c>
      <c r="AR732" s="202"/>
      <c r="AS732" s="202"/>
      <c r="AT732" s="203">
        <f t="shared" si="376"/>
        <v>0</v>
      </c>
      <c r="AU732" s="202"/>
      <c r="AV732" s="202"/>
      <c r="AW732" s="203">
        <f t="shared" si="377"/>
        <v>0</v>
      </c>
      <c r="AX732" s="202"/>
      <c r="AY732" s="202"/>
      <c r="AZ732" s="203">
        <f t="shared" si="378"/>
        <v>0</v>
      </c>
      <c r="BA732" s="202"/>
      <c r="BB732" s="202"/>
      <c r="BC732" s="203">
        <f t="shared" si="379"/>
        <v>0</v>
      </c>
      <c r="BD732" s="202"/>
      <c r="BE732" s="202"/>
      <c r="BF732" s="203">
        <f t="shared" si="380"/>
        <v>0</v>
      </c>
      <c r="BG732" s="202"/>
      <c r="BH732" s="202"/>
      <c r="BI732" s="203">
        <f t="shared" si="381"/>
        <v>0</v>
      </c>
      <c r="BJ732" s="202"/>
      <c r="BK732" s="202"/>
      <c r="BL732" s="203">
        <f t="shared" si="382"/>
        <v>0</v>
      </c>
      <c r="BM732" s="202"/>
      <c r="BN732" s="202"/>
      <c r="BO732" s="203">
        <f t="shared" si="383"/>
        <v>0</v>
      </c>
      <c r="BP732" s="202"/>
      <c r="BQ732" s="202"/>
      <c r="BR732" s="203">
        <f t="shared" si="384"/>
        <v>0</v>
      </c>
      <c r="BS732" s="202"/>
      <c r="BT732" s="202"/>
      <c r="BU732" s="203">
        <f t="shared" si="385"/>
        <v>0</v>
      </c>
      <c r="BV732" s="202"/>
      <c r="BW732" s="202"/>
      <c r="BX732" s="203">
        <f t="shared" si="386"/>
        <v>0</v>
      </c>
      <c r="BY732" s="202"/>
      <c r="BZ732" s="202"/>
      <c r="CA732" s="203">
        <f t="shared" si="387"/>
        <v>0</v>
      </c>
      <c r="CB732" s="202"/>
      <c r="CC732" s="202"/>
      <c r="CD732" s="203">
        <f t="shared" si="388"/>
        <v>0</v>
      </c>
      <c r="CE732" s="202"/>
      <c r="CF732" s="202"/>
      <c r="CG732" s="203">
        <f t="shared" si="389"/>
        <v>0</v>
      </c>
      <c r="CH732" s="202"/>
      <c r="CI732" s="202"/>
      <c r="CJ732" s="203">
        <f t="shared" si="390"/>
        <v>0</v>
      </c>
    </row>
    <row r="733" spans="2:88" x14ac:dyDescent="0.25">
      <c r="B733" s="180"/>
      <c r="C733" s="180"/>
      <c r="D733" s="181"/>
      <c r="E733" s="38">
        <f t="shared" si="363"/>
        <v>45016</v>
      </c>
      <c r="F733" s="186"/>
      <c r="G733" s="203"/>
      <c r="H733" s="202"/>
      <c r="I733" s="202"/>
      <c r="J733" s="203">
        <f t="shared" si="364"/>
        <v>0</v>
      </c>
      <c r="K733" s="202"/>
      <c r="L733" s="202"/>
      <c r="M733" s="203">
        <f t="shared" si="365"/>
        <v>0</v>
      </c>
      <c r="N733" s="202"/>
      <c r="O733" s="202"/>
      <c r="P733" s="203">
        <f t="shared" si="366"/>
        <v>0</v>
      </c>
      <c r="Q733" s="202"/>
      <c r="R733" s="202"/>
      <c r="S733" s="203">
        <f t="shared" si="367"/>
        <v>0</v>
      </c>
      <c r="T733" s="202"/>
      <c r="U733" s="202"/>
      <c r="V733" s="203">
        <f t="shared" si="368"/>
        <v>0</v>
      </c>
      <c r="W733" s="202"/>
      <c r="X733" s="202"/>
      <c r="Y733" s="203">
        <f t="shared" si="369"/>
        <v>0</v>
      </c>
      <c r="Z733" s="202"/>
      <c r="AA733" s="202"/>
      <c r="AB733" s="203">
        <f t="shared" si="370"/>
        <v>0</v>
      </c>
      <c r="AC733" s="202"/>
      <c r="AD733" s="202"/>
      <c r="AE733" s="203">
        <f t="shared" si="371"/>
        <v>0</v>
      </c>
      <c r="AF733" s="202"/>
      <c r="AG733" s="202"/>
      <c r="AH733" s="203">
        <f t="shared" si="372"/>
        <v>0</v>
      </c>
      <c r="AI733" s="202"/>
      <c r="AJ733" s="202"/>
      <c r="AK733" s="203">
        <f t="shared" si="373"/>
        <v>0</v>
      </c>
      <c r="AL733" s="202"/>
      <c r="AM733" s="202"/>
      <c r="AN733" s="203">
        <f t="shared" si="374"/>
        <v>0</v>
      </c>
      <c r="AO733" s="202"/>
      <c r="AP733" s="202"/>
      <c r="AQ733" s="203">
        <f t="shared" si="375"/>
        <v>0</v>
      </c>
      <c r="AR733" s="202"/>
      <c r="AS733" s="202"/>
      <c r="AT733" s="203">
        <f t="shared" si="376"/>
        <v>0</v>
      </c>
      <c r="AU733" s="202"/>
      <c r="AV733" s="202"/>
      <c r="AW733" s="203">
        <f t="shared" si="377"/>
        <v>0</v>
      </c>
      <c r="AX733" s="202"/>
      <c r="AY733" s="202"/>
      <c r="AZ733" s="203">
        <f t="shared" si="378"/>
        <v>0</v>
      </c>
      <c r="BA733" s="202"/>
      <c r="BB733" s="202"/>
      <c r="BC733" s="203">
        <f t="shared" si="379"/>
        <v>0</v>
      </c>
      <c r="BD733" s="202"/>
      <c r="BE733" s="202"/>
      <c r="BF733" s="203">
        <f t="shared" si="380"/>
        <v>0</v>
      </c>
      <c r="BG733" s="202"/>
      <c r="BH733" s="202"/>
      <c r="BI733" s="203">
        <f t="shared" si="381"/>
        <v>0</v>
      </c>
      <c r="BJ733" s="202"/>
      <c r="BK733" s="202"/>
      <c r="BL733" s="203">
        <f t="shared" si="382"/>
        <v>0</v>
      </c>
      <c r="BM733" s="202"/>
      <c r="BN733" s="202"/>
      <c r="BO733" s="203">
        <f t="shared" si="383"/>
        <v>0</v>
      </c>
      <c r="BP733" s="202"/>
      <c r="BQ733" s="202"/>
      <c r="BR733" s="203">
        <f t="shared" si="384"/>
        <v>0</v>
      </c>
      <c r="BS733" s="202"/>
      <c r="BT733" s="202"/>
      <c r="BU733" s="203">
        <f t="shared" si="385"/>
        <v>0</v>
      </c>
      <c r="BV733" s="202"/>
      <c r="BW733" s="202"/>
      <c r="BX733" s="203">
        <f t="shared" si="386"/>
        <v>0</v>
      </c>
      <c r="BY733" s="202"/>
      <c r="BZ733" s="202"/>
      <c r="CA733" s="203">
        <f t="shared" si="387"/>
        <v>0</v>
      </c>
      <c r="CB733" s="202"/>
      <c r="CC733" s="202"/>
      <c r="CD733" s="203">
        <f t="shared" si="388"/>
        <v>0</v>
      </c>
      <c r="CE733" s="202"/>
      <c r="CF733" s="202"/>
      <c r="CG733" s="203">
        <f t="shared" si="389"/>
        <v>0</v>
      </c>
      <c r="CH733" s="202"/>
      <c r="CI733" s="202"/>
      <c r="CJ733" s="203">
        <f t="shared" si="390"/>
        <v>0</v>
      </c>
    </row>
    <row r="734" spans="2:88" x14ac:dyDescent="0.25">
      <c r="B734" s="180"/>
      <c r="C734" s="180"/>
      <c r="D734" s="181"/>
      <c r="E734" s="38">
        <f t="shared" si="363"/>
        <v>45016</v>
      </c>
      <c r="F734" s="186"/>
      <c r="G734" s="203"/>
      <c r="H734" s="202"/>
      <c r="I734" s="202"/>
      <c r="J734" s="203">
        <f t="shared" si="364"/>
        <v>0</v>
      </c>
      <c r="K734" s="202"/>
      <c r="L734" s="202"/>
      <c r="M734" s="203">
        <f t="shared" si="365"/>
        <v>0</v>
      </c>
      <c r="N734" s="202"/>
      <c r="O734" s="202"/>
      <c r="P734" s="203">
        <f t="shared" si="366"/>
        <v>0</v>
      </c>
      <c r="Q734" s="202"/>
      <c r="R734" s="202"/>
      <c r="S734" s="203">
        <f t="shared" si="367"/>
        <v>0</v>
      </c>
      <c r="T734" s="202"/>
      <c r="U734" s="202"/>
      <c r="V734" s="203">
        <f t="shared" si="368"/>
        <v>0</v>
      </c>
      <c r="W734" s="202"/>
      <c r="X734" s="202"/>
      <c r="Y734" s="203">
        <f t="shared" si="369"/>
        <v>0</v>
      </c>
      <c r="Z734" s="202"/>
      <c r="AA734" s="202"/>
      <c r="AB734" s="203">
        <f t="shared" si="370"/>
        <v>0</v>
      </c>
      <c r="AC734" s="202"/>
      <c r="AD734" s="202"/>
      <c r="AE734" s="203">
        <f t="shared" si="371"/>
        <v>0</v>
      </c>
      <c r="AF734" s="202"/>
      <c r="AG734" s="202"/>
      <c r="AH734" s="203">
        <f t="shared" si="372"/>
        <v>0</v>
      </c>
      <c r="AI734" s="202"/>
      <c r="AJ734" s="202"/>
      <c r="AK734" s="203">
        <f t="shared" si="373"/>
        <v>0</v>
      </c>
      <c r="AL734" s="202"/>
      <c r="AM734" s="202"/>
      <c r="AN734" s="203">
        <f t="shared" si="374"/>
        <v>0</v>
      </c>
      <c r="AO734" s="202"/>
      <c r="AP734" s="202"/>
      <c r="AQ734" s="203">
        <f t="shared" si="375"/>
        <v>0</v>
      </c>
      <c r="AR734" s="202"/>
      <c r="AS734" s="202"/>
      <c r="AT734" s="203">
        <f t="shared" si="376"/>
        <v>0</v>
      </c>
      <c r="AU734" s="202"/>
      <c r="AV734" s="202"/>
      <c r="AW734" s="203">
        <f t="shared" si="377"/>
        <v>0</v>
      </c>
      <c r="AX734" s="202"/>
      <c r="AY734" s="202"/>
      <c r="AZ734" s="203">
        <f t="shared" si="378"/>
        <v>0</v>
      </c>
      <c r="BA734" s="202"/>
      <c r="BB734" s="202"/>
      <c r="BC734" s="203">
        <f t="shared" si="379"/>
        <v>0</v>
      </c>
      <c r="BD734" s="202"/>
      <c r="BE734" s="202"/>
      <c r="BF734" s="203">
        <f t="shared" si="380"/>
        <v>0</v>
      </c>
      <c r="BG734" s="202"/>
      <c r="BH734" s="202"/>
      <c r="BI734" s="203">
        <f t="shared" si="381"/>
        <v>0</v>
      </c>
      <c r="BJ734" s="202"/>
      <c r="BK734" s="202"/>
      <c r="BL734" s="203">
        <f t="shared" si="382"/>
        <v>0</v>
      </c>
      <c r="BM734" s="202"/>
      <c r="BN734" s="202"/>
      <c r="BO734" s="203">
        <f t="shared" si="383"/>
        <v>0</v>
      </c>
      <c r="BP734" s="202"/>
      <c r="BQ734" s="202"/>
      <c r="BR734" s="203">
        <f t="shared" si="384"/>
        <v>0</v>
      </c>
      <c r="BS734" s="202"/>
      <c r="BT734" s="202"/>
      <c r="BU734" s="203">
        <f t="shared" si="385"/>
        <v>0</v>
      </c>
      <c r="BV734" s="202"/>
      <c r="BW734" s="202"/>
      <c r="BX734" s="203">
        <f t="shared" si="386"/>
        <v>0</v>
      </c>
      <c r="BY734" s="202"/>
      <c r="BZ734" s="202"/>
      <c r="CA734" s="203">
        <f t="shared" si="387"/>
        <v>0</v>
      </c>
      <c r="CB734" s="202"/>
      <c r="CC734" s="202"/>
      <c r="CD734" s="203">
        <f t="shared" si="388"/>
        <v>0</v>
      </c>
      <c r="CE734" s="202"/>
      <c r="CF734" s="202"/>
      <c r="CG734" s="203">
        <f t="shared" si="389"/>
        <v>0</v>
      </c>
      <c r="CH734" s="202"/>
      <c r="CI734" s="202"/>
      <c r="CJ734" s="203">
        <f t="shared" si="390"/>
        <v>0</v>
      </c>
    </row>
    <row r="735" spans="2:88" x14ac:dyDescent="0.25">
      <c r="B735" s="180"/>
      <c r="C735" s="180"/>
      <c r="D735" s="181"/>
      <c r="E735" s="38">
        <f t="shared" si="363"/>
        <v>45016</v>
      </c>
      <c r="F735" s="186"/>
      <c r="G735" s="203"/>
      <c r="H735" s="202"/>
      <c r="I735" s="202"/>
      <c r="J735" s="203">
        <f t="shared" si="364"/>
        <v>0</v>
      </c>
      <c r="K735" s="202"/>
      <c r="L735" s="202"/>
      <c r="M735" s="203">
        <f t="shared" si="365"/>
        <v>0</v>
      </c>
      <c r="N735" s="202"/>
      <c r="O735" s="202"/>
      <c r="P735" s="203">
        <f t="shared" si="366"/>
        <v>0</v>
      </c>
      <c r="Q735" s="202"/>
      <c r="R735" s="202"/>
      <c r="S735" s="203">
        <f t="shared" si="367"/>
        <v>0</v>
      </c>
      <c r="T735" s="202"/>
      <c r="U735" s="202"/>
      <c r="V735" s="203">
        <f t="shared" si="368"/>
        <v>0</v>
      </c>
      <c r="W735" s="202"/>
      <c r="X735" s="202"/>
      <c r="Y735" s="203">
        <f t="shared" si="369"/>
        <v>0</v>
      </c>
      <c r="Z735" s="202"/>
      <c r="AA735" s="202"/>
      <c r="AB735" s="203">
        <f t="shared" si="370"/>
        <v>0</v>
      </c>
      <c r="AC735" s="202"/>
      <c r="AD735" s="202"/>
      <c r="AE735" s="203">
        <f t="shared" si="371"/>
        <v>0</v>
      </c>
      <c r="AF735" s="202"/>
      <c r="AG735" s="202"/>
      <c r="AH735" s="203">
        <f t="shared" si="372"/>
        <v>0</v>
      </c>
      <c r="AI735" s="202"/>
      <c r="AJ735" s="202"/>
      <c r="AK735" s="203">
        <f t="shared" si="373"/>
        <v>0</v>
      </c>
      <c r="AL735" s="202"/>
      <c r="AM735" s="202"/>
      <c r="AN735" s="203">
        <f t="shared" si="374"/>
        <v>0</v>
      </c>
      <c r="AO735" s="202"/>
      <c r="AP735" s="202"/>
      <c r="AQ735" s="203">
        <f t="shared" si="375"/>
        <v>0</v>
      </c>
      <c r="AR735" s="202"/>
      <c r="AS735" s="202"/>
      <c r="AT735" s="203">
        <f t="shared" si="376"/>
        <v>0</v>
      </c>
      <c r="AU735" s="202"/>
      <c r="AV735" s="202"/>
      <c r="AW735" s="203">
        <f t="shared" si="377"/>
        <v>0</v>
      </c>
      <c r="AX735" s="202"/>
      <c r="AY735" s="202"/>
      <c r="AZ735" s="203">
        <f t="shared" si="378"/>
        <v>0</v>
      </c>
      <c r="BA735" s="202"/>
      <c r="BB735" s="202"/>
      <c r="BC735" s="203">
        <f t="shared" si="379"/>
        <v>0</v>
      </c>
      <c r="BD735" s="202"/>
      <c r="BE735" s="202"/>
      <c r="BF735" s="203">
        <f t="shared" si="380"/>
        <v>0</v>
      </c>
      <c r="BG735" s="202"/>
      <c r="BH735" s="202"/>
      <c r="BI735" s="203">
        <f t="shared" si="381"/>
        <v>0</v>
      </c>
      <c r="BJ735" s="202"/>
      <c r="BK735" s="202"/>
      <c r="BL735" s="203">
        <f t="shared" si="382"/>
        <v>0</v>
      </c>
      <c r="BM735" s="202"/>
      <c r="BN735" s="202"/>
      <c r="BO735" s="203">
        <f t="shared" si="383"/>
        <v>0</v>
      </c>
      <c r="BP735" s="202"/>
      <c r="BQ735" s="202"/>
      <c r="BR735" s="203">
        <f t="shared" si="384"/>
        <v>0</v>
      </c>
      <c r="BS735" s="202"/>
      <c r="BT735" s="202"/>
      <c r="BU735" s="203">
        <f t="shared" si="385"/>
        <v>0</v>
      </c>
      <c r="BV735" s="202"/>
      <c r="BW735" s="202"/>
      <c r="BX735" s="203">
        <f t="shared" si="386"/>
        <v>0</v>
      </c>
      <c r="BY735" s="202"/>
      <c r="BZ735" s="202"/>
      <c r="CA735" s="203">
        <f t="shared" si="387"/>
        <v>0</v>
      </c>
      <c r="CB735" s="202"/>
      <c r="CC735" s="202"/>
      <c r="CD735" s="203">
        <f t="shared" si="388"/>
        <v>0</v>
      </c>
      <c r="CE735" s="202"/>
      <c r="CF735" s="202"/>
      <c r="CG735" s="203">
        <f t="shared" si="389"/>
        <v>0</v>
      </c>
      <c r="CH735" s="202"/>
      <c r="CI735" s="202"/>
      <c r="CJ735" s="203">
        <f t="shared" si="390"/>
        <v>0</v>
      </c>
    </row>
    <row r="736" spans="2:88" x14ac:dyDescent="0.25">
      <c r="B736" s="180"/>
      <c r="C736" s="180"/>
      <c r="D736" s="181"/>
      <c r="E736" s="38">
        <f t="shared" si="363"/>
        <v>45016</v>
      </c>
      <c r="F736" s="186"/>
      <c r="G736" s="203"/>
      <c r="H736" s="202"/>
      <c r="I736" s="202"/>
      <c r="J736" s="203">
        <f t="shared" si="364"/>
        <v>0</v>
      </c>
      <c r="K736" s="202"/>
      <c r="L736" s="202"/>
      <c r="M736" s="203">
        <f t="shared" si="365"/>
        <v>0</v>
      </c>
      <c r="N736" s="202"/>
      <c r="O736" s="202"/>
      <c r="P736" s="203">
        <f t="shared" si="366"/>
        <v>0</v>
      </c>
      <c r="Q736" s="202"/>
      <c r="R736" s="202"/>
      <c r="S736" s="203">
        <f t="shared" si="367"/>
        <v>0</v>
      </c>
      <c r="T736" s="202"/>
      <c r="U736" s="202"/>
      <c r="V736" s="203">
        <f t="shared" si="368"/>
        <v>0</v>
      </c>
      <c r="W736" s="202"/>
      <c r="X736" s="202"/>
      <c r="Y736" s="203">
        <f t="shared" si="369"/>
        <v>0</v>
      </c>
      <c r="Z736" s="202"/>
      <c r="AA736" s="202"/>
      <c r="AB736" s="203">
        <f t="shared" si="370"/>
        <v>0</v>
      </c>
      <c r="AC736" s="202"/>
      <c r="AD736" s="202"/>
      <c r="AE736" s="203">
        <f t="shared" si="371"/>
        <v>0</v>
      </c>
      <c r="AF736" s="202"/>
      <c r="AG736" s="202"/>
      <c r="AH736" s="203">
        <f t="shared" si="372"/>
        <v>0</v>
      </c>
      <c r="AI736" s="202"/>
      <c r="AJ736" s="202"/>
      <c r="AK736" s="203">
        <f t="shared" si="373"/>
        <v>0</v>
      </c>
      <c r="AL736" s="202"/>
      <c r="AM736" s="202"/>
      <c r="AN736" s="203">
        <f t="shared" si="374"/>
        <v>0</v>
      </c>
      <c r="AO736" s="202"/>
      <c r="AP736" s="202"/>
      <c r="AQ736" s="203">
        <f t="shared" si="375"/>
        <v>0</v>
      </c>
      <c r="AR736" s="202"/>
      <c r="AS736" s="202"/>
      <c r="AT736" s="203">
        <f t="shared" si="376"/>
        <v>0</v>
      </c>
      <c r="AU736" s="202"/>
      <c r="AV736" s="202"/>
      <c r="AW736" s="203">
        <f t="shared" si="377"/>
        <v>0</v>
      </c>
      <c r="AX736" s="202"/>
      <c r="AY736" s="202"/>
      <c r="AZ736" s="203">
        <f t="shared" si="378"/>
        <v>0</v>
      </c>
      <c r="BA736" s="202"/>
      <c r="BB736" s="202"/>
      <c r="BC736" s="203">
        <f t="shared" si="379"/>
        <v>0</v>
      </c>
      <c r="BD736" s="202"/>
      <c r="BE736" s="202"/>
      <c r="BF736" s="203">
        <f t="shared" si="380"/>
        <v>0</v>
      </c>
      <c r="BG736" s="202"/>
      <c r="BH736" s="202"/>
      <c r="BI736" s="203">
        <f t="shared" si="381"/>
        <v>0</v>
      </c>
      <c r="BJ736" s="202"/>
      <c r="BK736" s="202"/>
      <c r="BL736" s="203">
        <f t="shared" si="382"/>
        <v>0</v>
      </c>
      <c r="BM736" s="202"/>
      <c r="BN736" s="202"/>
      <c r="BO736" s="203">
        <f t="shared" si="383"/>
        <v>0</v>
      </c>
      <c r="BP736" s="202"/>
      <c r="BQ736" s="202"/>
      <c r="BR736" s="203">
        <f t="shared" si="384"/>
        <v>0</v>
      </c>
      <c r="BS736" s="202"/>
      <c r="BT736" s="202"/>
      <c r="BU736" s="203">
        <f t="shared" si="385"/>
        <v>0</v>
      </c>
      <c r="BV736" s="202"/>
      <c r="BW736" s="202"/>
      <c r="BX736" s="203">
        <f t="shared" si="386"/>
        <v>0</v>
      </c>
      <c r="BY736" s="202"/>
      <c r="BZ736" s="202"/>
      <c r="CA736" s="203">
        <f t="shared" si="387"/>
        <v>0</v>
      </c>
      <c r="CB736" s="202"/>
      <c r="CC736" s="202"/>
      <c r="CD736" s="203">
        <f t="shared" si="388"/>
        <v>0</v>
      </c>
      <c r="CE736" s="202"/>
      <c r="CF736" s="202"/>
      <c r="CG736" s="203">
        <f t="shared" si="389"/>
        <v>0</v>
      </c>
      <c r="CH736" s="202"/>
      <c r="CI736" s="202"/>
      <c r="CJ736" s="203">
        <f t="shared" si="390"/>
        <v>0</v>
      </c>
    </row>
    <row r="737" spans="2:88" x14ac:dyDescent="0.25">
      <c r="B737" s="180"/>
      <c r="C737" s="180"/>
      <c r="D737" s="181"/>
      <c r="E737" s="38">
        <f t="shared" si="363"/>
        <v>45016</v>
      </c>
      <c r="F737" s="186"/>
      <c r="G737" s="203"/>
      <c r="H737" s="202"/>
      <c r="I737" s="202"/>
      <c r="J737" s="203">
        <f t="shared" si="364"/>
        <v>0</v>
      </c>
      <c r="K737" s="202"/>
      <c r="L737" s="202"/>
      <c r="M737" s="203">
        <f t="shared" si="365"/>
        <v>0</v>
      </c>
      <c r="N737" s="202"/>
      <c r="O737" s="202"/>
      <c r="P737" s="203">
        <f t="shared" si="366"/>
        <v>0</v>
      </c>
      <c r="Q737" s="202"/>
      <c r="R737" s="202"/>
      <c r="S737" s="203">
        <f t="shared" si="367"/>
        <v>0</v>
      </c>
      <c r="T737" s="202"/>
      <c r="U737" s="202"/>
      <c r="V737" s="203">
        <f t="shared" si="368"/>
        <v>0</v>
      </c>
      <c r="W737" s="202"/>
      <c r="X737" s="202"/>
      <c r="Y737" s="203">
        <f t="shared" si="369"/>
        <v>0</v>
      </c>
      <c r="Z737" s="202"/>
      <c r="AA737" s="202"/>
      <c r="AB737" s="203">
        <f t="shared" si="370"/>
        <v>0</v>
      </c>
      <c r="AC737" s="202"/>
      <c r="AD737" s="202"/>
      <c r="AE737" s="203">
        <f t="shared" si="371"/>
        <v>0</v>
      </c>
      <c r="AF737" s="202"/>
      <c r="AG737" s="202"/>
      <c r="AH737" s="203">
        <f t="shared" si="372"/>
        <v>0</v>
      </c>
      <c r="AI737" s="202"/>
      <c r="AJ737" s="202"/>
      <c r="AK737" s="203">
        <f t="shared" si="373"/>
        <v>0</v>
      </c>
      <c r="AL737" s="202"/>
      <c r="AM737" s="202"/>
      <c r="AN737" s="203">
        <f t="shared" si="374"/>
        <v>0</v>
      </c>
      <c r="AO737" s="202"/>
      <c r="AP737" s="202"/>
      <c r="AQ737" s="203">
        <f t="shared" si="375"/>
        <v>0</v>
      </c>
      <c r="AR737" s="202"/>
      <c r="AS737" s="202"/>
      <c r="AT737" s="203">
        <f t="shared" si="376"/>
        <v>0</v>
      </c>
      <c r="AU737" s="202"/>
      <c r="AV737" s="202"/>
      <c r="AW737" s="203">
        <f t="shared" si="377"/>
        <v>0</v>
      </c>
      <c r="AX737" s="202"/>
      <c r="AY737" s="202"/>
      <c r="AZ737" s="203">
        <f t="shared" si="378"/>
        <v>0</v>
      </c>
      <c r="BA737" s="202"/>
      <c r="BB737" s="202"/>
      <c r="BC737" s="203">
        <f t="shared" si="379"/>
        <v>0</v>
      </c>
      <c r="BD737" s="202"/>
      <c r="BE737" s="202"/>
      <c r="BF737" s="203">
        <f t="shared" si="380"/>
        <v>0</v>
      </c>
      <c r="BG737" s="202"/>
      <c r="BH737" s="202"/>
      <c r="BI737" s="203">
        <f t="shared" si="381"/>
        <v>0</v>
      </c>
      <c r="BJ737" s="202"/>
      <c r="BK737" s="202"/>
      <c r="BL737" s="203">
        <f t="shared" si="382"/>
        <v>0</v>
      </c>
      <c r="BM737" s="202"/>
      <c r="BN737" s="202"/>
      <c r="BO737" s="203">
        <f t="shared" si="383"/>
        <v>0</v>
      </c>
      <c r="BP737" s="202"/>
      <c r="BQ737" s="202"/>
      <c r="BR737" s="203">
        <f t="shared" si="384"/>
        <v>0</v>
      </c>
      <c r="BS737" s="202"/>
      <c r="BT737" s="202"/>
      <c r="BU737" s="203">
        <f t="shared" si="385"/>
        <v>0</v>
      </c>
      <c r="BV737" s="202"/>
      <c r="BW737" s="202"/>
      <c r="BX737" s="203">
        <f t="shared" si="386"/>
        <v>0</v>
      </c>
      <c r="BY737" s="202"/>
      <c r="BZ737" s="202"/>
      <c r="CA737" s="203">
        <f t="shared" si="387"/>
        <v>0</v>
      </c>
      <c r="CB737" s="202"/>
      <c r="CC737" s="202"/>
      <c r="CD737" s="203">
        <f t="shared" si="388"/>
        <v>0</v>
      </c>
      <c r="CE737" s="202"/>
      <c r="CF737" s="202"/>
      <c r="CG737" s="203">
        <f t="shared" si="389"/>
        <v>0</v>
      </c>
      <c r="CH737" s="202"/>
      <c r="CI737" s="202"/>
      <c r="CJ737" s="203">
        <f t="shared" si="390"/>
        <v>0</v>
      </c>
    </row>
    <row r="738" spans="2:88" x14ac:dyDescent="0.25">
      <c r="B738" s="180"/>
      <c r="C738" s="180"/>
      <c r="D738" s="181"/>
      <c r="E738" s="38">
        <f t="shared" si="363"/>
        <v>45016</v>
      </c>
      <c r="F738" s="186"/>
      <c r="G738" s="203"/>
      <c r="H738" s="202"/>
      <c r="I738" s="202"/>
      <c r="J738" s="203">
        <f t="shared" si="364"/>
        <v>0</v>
      </c>
      <c r="K738" s="202"/>
      <c r="L738" s="202"/>
      <c r="M738" s="203">
        <f t="shared" si="365"/>
        <v>0</v>
      </c>
      <c r="N738" s="202"/>
      <c r="O738" s="202"/>
      <c r="P738" s="203">
        <f t="shared" si="366"/>
        <v>0</v>
      </c>
      <c r="Q738" s="202"/>
      <c r="R738" s="202"/>
      <c r="S738" s="203">
        <f t="shared" si="367"/>
        <v>0</v>
      </c>
      <c r="T738" s="202"/>
      <c r="U738" s="202"/>
      <c r="V738" s="203">
        <f t="shared" si="368"/>
        <v>0</v>
      </c>
      <c r="W738" s="202"/>
      <c r="X738" s="202"/>
      <c r="Y738" s="203">
        <f t="shared" si="369"/>
        <v>0</v>
      </c>
      <c r="Z738" s="202"/>
      <c r="AA738" s="202"/>
      <c r="AB738" s="203">
        <f t="shared" si="370"/>
        <v>0</v>
      </c>
      <c r="AC738" s="202"/>
      <c r="AD738" s="202"/>
      <c r="AE738" s="203">
        <f t="shared" si="371"/>
        <v>0</v>
      </c>
      <c r="AF738" s="202"/>
      <c r="AG738" s="202"/>
      <c r="AH738" s="203">
        <f t="shared" si="372"/>
        <v>0</v>
      </c>
      <c r="AI738" s="202"/>
      <c r="AJ738" s="202"/>
      <c r="AK738" s="203">
        <f t="shared" si="373"/>
        <v>0</v>
      </c>
      <c r="AL738" s="202"/>
      <c r="AM738" s="202"/>
      <c r="AN738" s="203">
        <f t="shared" si="374"/>
        <v>0</v>
      </c>
      <c r="AO738" s="202"/>
      <c r="AP738" s="202"/>
      <c r="AQ738" s="203">
        <f t="shared" si="375"/>
        <v>0</v>
      </c>
      <c r="AR738" s="202"/>
      <c r="AS738" s="202"/>
      <c r="AT738" s="203">
        <f t="shared" si="376"/>
        <v>0</v>
      </c>
      <c r="AU738" s="202"/>
      <c r="AV738" s="202"/>
      <c r="AW738" s="203">
        <f t="shared" si="377"/>
        <v>0</v>
      </c>
      <c r="AX738" s="202"/>
      <c r="AY738" s="202"/>
      <c r="AZ738" s="203">
        <f t="shared" si="378"/>
        <v>0</v>
      </c>
      <c r="BA738" s="202"/>
      <c r="BB738" s="202"/>
      <c r="BC738" s="203">
        <f t="shared" si="379"/>
        <v>0</v>
      </c>
      <c r="BD738" s="202"/>
      <c r="BE738" s="202"/>
      <c r="BF738" s="203">
        <f t="shared" si="380"/>
        <v>0</v>
      </c>
      <c r="BG738" s="202"/>
      <c r="BH738" s="202"/>
      <c r="BI738" s="203">
        <f t="shared" si="381"/>
        <v>0</v>
      </c>
      <c r="BJ738" s="202"/>
      <c r="BK738" s="202"/>
      <c r="BL738" s="203">
        <f t="shared" si="382"/>
        <v>0</v>
      </c>
      <c r="BM738" s="202"/>
      <c r="BN738" s="202"/>
      <c r="BO738" s="203">
        <f t="shared" si="383"/>
        <v>0</v>
      </c>
      <c r="BP738" s="202"/>
      <c r="BQ738" s="202"/>
      <c r="BR738" s="203">
        <f t="shared" si="384"/>
        <v>0</v>
      </c>
      <c r="BS738" s="202"/>
      <c r="BT738" s="202"/>
      <c r="BU738" s="203">
        <f t="shared" si="385"/>
        <v>0</v>
      </c>
      <c r="BV738" s="202"/>
      <c r="BW738" s="202"/>
      <c r="BX738" s="203">
        <f t="shared" si="386"/>
        <v>0</v>
      </c>
      <c r="BY738" s="202"/>
      <c r="BZ738" s="202"/>
      <c r="CA738" s="203">
        <f t="shared" si="387"/>
        <v>0</v>
      </c>
      <c r="CB738" s="202"/>
      <c r="CC738" s="202"/>
      <c r="CD738" s="203">
        <f t="shared" si="388"/>
        <v>0</v>
      </c>
      <c r="CE738" s="202"/>
      <c r="CF738" s="202"/>
      <c r="CG738" s="203">
        <f t="shared" si="389"/>
        <v>0</v>
      </c>
      <c r="CH738" s="202"/>
      <c r="CI738" s="202"/>
      <c r="CJ738" s="203">
        <f t="shared" si="390"/>
        <v>0</v>
      </c>
    </row>
    <row r="739" spans="2:88" x14ac:dyDescent="0.25">
      <c r="B739" s="180"/>
      <c r="C739" s="180"/>
      <c r="D739" s="181"/>
      <c r="E739" s="38">
        <f t="shared" si="363"/>
        <v>45016</v>
      </c>
      <c r="F739" s="186"/>
      <c r="G739" s="203"/>
      <c r="H739" s="202"/>
      <c r="I739" s="202"/>
      <c r="J739" s="203">
        <f t="shared" si="364"/>
        <v>0</v>
      </c>
      <c r="K739" s="202"/>
      <c r="L739" s="202"/>
      <c r="M739" s="203">
        <f t="shared" si="365"/>
        <v>0</v>
      </c>
      <c r="N739" s="202"/>
      <c r="O739" s="202"/>
      <c r="P739" s="203">
        <f t="shared" si="366"/>
        <v>0</v>
      </c>
      <c r="Q739" s="202"/>
      <c r="R739" s="202"/>
      <c r="S739" s="203">
        <f t="shared" si="367"/>
        <v>0</v>
      </c>
      <c r="T739" s="202"/>
      <c r="U739" s="202"/>
      <c r="V739" s="203">
        <f t="shared" si="368"/>
        <v>0</v>
      </c>
      <c r="W739" s="202"/>
      <c r="X739" s="202"/>
      <c r="Y739" s="203">
        <f t="shared" si="369"/>
        <v>0</v>
      </c>
      <c r="Z739" s="202"/>
      <c r="AA739" s="202"/>
      <c r="AB739" s="203">
        <f t="shared" si="370"/>
        <v>0</v>
      </c>
      <c r="AC739" s="202"/>
      <c r="AD739" s="202"/>
      <c r="AE739" s="203">
        <f t="shared" si="371"/>
        <v>0</v>
      </c>
      <c r="AF739" s="202"/>
      <c r="AG739" s="202"/>
      <c r="AH739" s="203">
        <f t="shared" si="372"/>
        <v>0</v>
      </c>
      <c r="AI739" s="202"/>
      <c r="AJ739" s="202"/>
      <c r="AK739" s="203">
        <f t="shared" si="373"/>
        <v>0</v>
      </c>
      <c r="AL739" s="202"/>
      <c r="AM739" s="202"/>
      <c r="AN739" s="203">
        <f t="shared" si="374"/>
        <v>0</v>
      </c>
      <c r="AO739" s="202"/>
      <c r="AP739" s="202"/>
      <c r="AQ739" s="203">
        <f t="shared" si="375"/>
        <v>0</v>
      </c>
      <c r="AR739" s="202"/>
      <c r="AS739" s="202"/>
      <c r="AT739" s="203">
        <f t="shared" si="376"/>
        <v>0</v>
      </c>
      <c r="AU739" s="202"/>
      <c r="AV739" s="202"/>
      <c r="AW739" s="203">
        <f t="shared" si="377"/>
        <v>0</v>
      </c>
      <c r="AX739" s="202"/>
      <c r="AY739" s="202"/>
      <c r="AZ739" s="203">
        <f t="shared" si="378"/>
        <v>0</v>
      </c>
      <c r="BA739" s="202"/>
      <c r="BB739" s="202"/>
      <c r="BC739" s="203">
        <f t="shared" si="379"/>
        <v>0</v>
      </c>
      <c r="BD739" s="202"/>
      <c r="BE739" s="202"/>
      <c r="BF739" s="203">
        <f t="shared" si="380"/>
        <v>0</v>
      </c>
      <c r="BG739" s="202"/>
      <c r="BH739" s="202"/>
      <c r="BI739" s="203">
        <f t="shared" si="381"/>
        <v>0</v>
      </c>
      <c r="BJ739" s="202"/>
      <c r="BK739" s="202"/>
      <c r="BL739" s="203">
        <f t="shared" si="382"/>
        <v>0</v>
      </c>
      <c r="BM739" s="202"/>
      <c r="BN739" s="202"/>
      <c r="BO739" s="203">
        <f t="shared" si="383"/>
        <v>0</v>
      </c>
      <c r="BP739" s="202"/>
      <c r="BQ739" s="202"/>
      <c r="BR739" s="203">
        <f t="shared" si="384"/>
        <v>0</v>
      </c>
      <c r="BS739" s="202"/>
      <c r="BT739" s="202"/>
      <c r="BU739" s="203">
        <f t="shared" si="385"/>
        <v>0</v>
      </c>
      <c r="BV739" s="202"/>
      <c r="BW739" s="202"/>
      <c r="BX739" s="203">
        <f t="shared" si="386"/>
        <v>0</v>
      </c>
      <c r="BY739" s="202"/>
      <c r="BZ739" s="202"/>
      <c r="CA739" s="203">
        <f t="shared" si="387"/>
        <v>0</v>
      </c>
      <c r="CB739" s="202"/>
      <c r="CC739" s="202"/>
      <c r="CD739" s="203">
        <f t="shared" si="388"/>
        <v>0</v>
      </c>
      <c r="CE739" s="202"/>
      <c r="CF739" s="202"/>
      <c r="CG739" s="203">
        <f t="shared" si="389"/>
        <v>0</v>
      </c>
      <c r="CH739" s="202"/>
      <c r="CI739" s="202"/>
      <c r="CJ739" s="203">
        <f t="shared" si="390"/>
        <v>0</v>
      </c>
    </row>
    <row r="740" spans="2:88" x14ac:dyDescent="0.25">
      <c r="B740" s="180"/>
      <c r="C740" s="180"/>
      <c r="D740" s="181"/>
      <c r="E740" s="38">
        <f t="shared" si="363"/>
        <v>45016</v>
      </c>
      <c r="F740" s="186"/>
      <c r="G740" s="203"/>
      <c r="H740" s="202"/>
      <c r="I740" s="202"/>
      <c r="J740" s="203">
        <f t="shared" si="364"/>
        <v>0</v>
      </c>
      <c r="K740" s="202"/>
      <c r="L740" s="202"/>
      <c r="M740" s="203">
        <f t="shared" si="365"/>
        <v>0</v>
      </c>
      <c r="N740" s="202"/>
      <c r="O740" s="202"/>
      <c r="P740" s="203">
        <f t="shared" si="366"/>
        <v>0</v>
      </c>
      <c r="Q740" s="202"/>
      <c r="R740" s="202"/>
      <c r="S740" s="203">
        <f t="shared" si="367"/>
        <v>0</v>
      </c>
      <c r="T740" s="202"/>
      <c r="U740" s="202"/>
      <c r="V740" s="203">
        <f t="shared" si="368"/>
        <v>0</v>
      </c>
      <c r="W740" s="202"/>
      <c r="X740" s="202"/>
      <c r="Y740" s="203">
        <f t="shared" si="369"/>
        <v>0</v>
      </c>
      <c r="Z740" s="202"/>
      <c r="AA740" s="202"/>
      <c r="AB740" s="203">
        <f t="shared" si="370"/>
        <v>0</v>
      </c>
      <c r="AC740" s="202"/>
      <c r="AD740" s="202"/>
      <c r="AE740" s="203">
        <f t="shared" si="371"/>
        <v>0</v>
      </c>
      <c r="AF740" s="202"/>
      <c r="AG740" s="202"/>
      <c r="AH740" s="203">
        <f t="shared" si="372"/>
        <v>0</v>
      </c>
      <c r="AI740" s="202"/>
      <c r="AJ740" s="202"/>
      <c r="AK740" s="203">
        <f t="shared" si="373"/>
        <v>0</v>
      </c>
      <c r="AL740" s="202"/>
      <c r="AM740" s="202"/>
      <c r="AN740" s="203">
        <f t="shared" si="374"/>
        <v>0</v>
      </c>
      <c r="AO740" s="202"/>
      <c r="AP740" s="202"/>
      <c r="AQ740" s="203">
        <f t="shared" si="375"/>
        <v>0</v>
      </c>
      <c r="AR740" s="202"/>
      <c r="AS740" s="202"/>
      <c r="AT740" s="203">
        <f t="shared" si="376"/>
        <v>0</v>
      </c>
      <c r="AU740" s="202"/>
      <c r="AV740" s="202"/>
      <c r="AW740" s="203">
        <f t="shared" si="377"/>
        <v>0</v>
      </c>
      <c r="AX740" s="202"/>
      <c r="AY740" s="202"/>
      <c r="AZ740" s="203">
        <f t="shared" si="378"/>
        <v>0</v>
      </c>
      <c r="BA740" s="202"/>
      <c r="BB740" s="202"/>
      <c r="BC740" s="203">
        <f t="shared" si="379"/>
        <v>0</v>
      </c>
      <c r="BD740" s="202"/>
      <c r="BE740" s="202"/>
      <c r="BF740" s="203">
        <f t="shared" si="380"/>
        <v>0</v>
      </c>
      <c r="BG740" s="202"/>
      <c r="BH740" s="202"/>
      <c r="BI740" s="203">
        <f t="shared" si="381"/>
        <v>0</v>
      </c>
      <c r="BJ740" s="202"/>
      <c r="BK740" s="202"/>
      <c r="BL740" s="203">
        <f t="shared" si="382"/>
        <v>0</v>
      </c>
      <c r="BM740" s="202"/>
      <c r="BN740" s="202"/>
      <c r="BO740" s="203">
        <f t="shared" si="383"/>
        <v>0</v>
      </c>
      <c r="BP740" s="202"/>
      <c r="BQ740" s="202"/>
      <c r="BR740" s="203">
        <f t="shared" si="384"/>
        <v>0</v>
      </c>
      <c r="BS740" s="202"/>
      <c r="BT740" s="202"/>
      <c r="BU740" s="203">
        <f t="shared" si="385"/>
        <v>0</v>
      </c>
      <c r="BV740" s="202"/>
      <c r="BW740" s="202"/>
      <c r="BX740" s="203">
        <f t="shared" si="386"/>
        <v>0</v>
      </c>
      <c r="BY740" s="202"/>
      <c r="BZ740" s="202"/>
      <c r="CA740" s="203">
        <f t="shared" si="387"/>
        <v>0</v>
      </c>
      <c r="CB740" s="202"/>
      <c r="CC740" s="202"/>
      <c r="CD740" s="203">
        <f t="shared" si="388"/>
        <v>0</v>
      </c>
      <c r="CE740" s="202"/>
      <c r="CF740" s="202"/>
      <c r="CG740" s="203">
        <f t="shared" si="389"/>
        <v>0</v>
      </c>
      <c r="CH740" s="202"/>
      <c r="CI740" s="202"/>
      <c r="CJ740" s="203">
        <f t="shared" si="390"/>
        <v>0</v>
      </c>
    </row>
    <row r="741" spans="2:88" x14ac:dyDescent="0.25">
      <c r="B741" s="180"/>
      <c r="C741" s="180"/>
      <c r="D741" s="181"/>
      <c r="E741" s="38">
        <f t="shared" si="363"/>
        <v>45016</v>
      </c>
      <c r="F741" s="186"/>
      <c r="G741" s="203"/>
      <c r="H741" s="202"/>
      <c r="I741" s="202"/>
      <c r="J741" s="203">
        <f t="shared" si="364"/>
        <v>0</v>
      </c>
      <c r="K741" s="202"/>
      <c r="L741" s="202"/>
      <c r="M741" s="203">
        <f t="shared" si="365"/>
        <v>0</v>
      </c>
      <c r="N741" s="202"/>
      <c r="O741" s="202"/>
      <c r="P741" s="203">
        <f t="shared" si="366"/>
        <v>0</v>
      </c>
      <c r="Q741" s="202"/>
      <c r="R741" s="202"/>
      <c r="S741" s="203">
        <f t="shared" si="367"/>
        <v>0</v>
      </c>
      <c r="T741" s="202"/>
      <c r="U741" s="202"/>
      <c r="V741" s="203">
        <f t="shared" si="368"/>
        <v>0</v>
      </c>
      <c r="W741" s="202"/>
      <c r="X741" s="202"/>
      <c r="Y741" s="203">
        <f t="shared" si="369"/>
        <v>0</v>
      </c>
      <c r="Z741" s="202"/>
      <c r="AA741" s="202"/>
      <c r="AB741" s="203">
        <f t="shared" si="370"/>
        <v>0</v>
      </c>
      <c r="AC741" s="202"/>
      <c r="AD741" s="202"/>
      <c r="AE741" s="203">
        <f t="shared" si="371"/>
        <v>0</v>
      </c>
      <c r="AF741" s="202"/>
      <c r="AG741" s="202"/>
      <c r="AH741" s="203">
        <f t="shared" si="372"/>
        <v>0</v>
      </c>
      <c r="AI741" s="202"/>
      <c r="AJ741" s="202"/>
      <c r="AK741" s="203">
        <f t="shared" si="373"/>
        <v>0</v>
      </c>
      <c r="AL741" s="202"/>
      <c r="AM741" s="202"/>
      <c r="AN741" s="203">
        <f t="shared" si="374"/>
        <v>0</v>
      </c>
      <c r="AO741" s="202"/>
      <c r="AP741" s="202"/>
      <c r="AQ741" s="203">
        <f t="shared" si="375"/>
        <v>0</v>
      </c>
      <c r="AR741" s="202"/>
      <c r="AS741" s="202"/>
      <c r="AT741" s="203">
        <f t="shared" si="376"/>
        <v>0</v>
      </c>
      <c r="AU741" s="202"/>
      <c r="AV741" s="202"/>
      <c r="AW741" s="203">
        <f t="shared" si="377"/>
        <v>0</v>
      </c>
      <c r="AX741" s="202"/>
      <c r="AY741" s="202"/>
      <c r="AZ741" s="203">
        <f t="shared" si="378"/>
        <v>0</v>
      </c>
      <c r="BA741" s="202"/>
      <c r="BB741" s="202"/>
      <c r="BC741" s="203">
        <f t="shared" si="379"/>
        <v>0</v>
      </c>
      <c r="BD741" s="202"/>
      <c r="BE741" s="202"/>
      <c r="BF741" s="203">
        <f t="shared" si="380"/>
        <v>0</v>
      </c>
      <c r="BG741" s="202"/>
      <c r="BH741" s="202"/>
      <c r="BI741" s="203">
        <f t="shared" si="381"/>
        <v>0</v>
      </c>
      <c r="BJ741" s="202"/>
      <c r="BK741" s="202"/>
      <c r="BL741" s="203">
        <f t="shared" si="382"/>
        <v>0</v>
      </c>
      <c r="BM741" s="202"/>
      <c r="BN741" s="202"/>
      <c r="BO741" s="203">
        <f t="shared" si="383"/>
        <v>0</v>
      </c>
      <c r="BP741" s="202"/>
      <c r="BQ741" s="202"/>
      <c r="BR741" s="203">
        <f t="shared" si="384"/>
        <v>0</v>
      </c>
      <c r="BS741" s="202"/>
      <c r="BT741" s="202"/>
      <c r="BU741" s="203">
        <f t="shared" si="385"/>
        <v>0</v>
      </c>
      <c r="BV741" s="202"/>
      <c r="BW741" s="202"/>
      <c r="BX741" s="203">
        <f t="shared" si="386"/>
        <v>0</v>
      </c>
      <c r="BY741" s="202"/>
      <c r="BZ741" s="202"/>
      <c r="CA741" s="203">
        <f t="shared" si="387"/>
        <v>0</v>
      </c>
      <c r="CB741" s="202"/>
      <c r="CC741" s="202"/>
      <c r="CD741" s="203">
        <f t="shared" si="388"/>
        <v>0</v>
      </c>
      <c r="CE741" s="202"/>
      <c r="CF741" s="202"/>
      <c r="CG741" s="203">
        <f t="shared" si="389"/>
        <v>0</v>
      </c>
      <c r="CH741" s="202"/>
      <c r="CI741" s="202"/>
      <c r="CJ741" s="203">
        <f t="shared" si="390"/>
        <v>0</v>
      </c>
    </row>
    <row r="742" spans="2:88" x14ac:dyDescent="0.25">
      <c r="B742" s="180"/>
      <c r="C742" s="180"/>
      <c r="D742" s="181"/>
      <c r="E742" s="38">
        <f t="shared" si="363"/>
        <v>45016</v>
      </c>
      <c r="F742" s="186"/>
      <c r="G742" s="203"/>
      <c r="H742" s="202"/>
      <c r="I742" s="202"/>
      <c r="J742" s="203">
        <f t="shared" si="364"/>
        <v>0</v>
      </c>
      <c r="K742" s="202"/>
      <c r="L742" s="202"/>
      <c r="M742" s="203">
        <f t="shared" si="365"/>
        <v>0</v>
      </c>
      <c r="N742" s="202"/>
      <c r="O742" s="202"/>
      <c r="P742" s="203">
        <f t="shared" si="366"/>
        <v>0</v>
      </c>
      <c r="Q742" s="202"/>
      <c r="R742" s="202"/>
      <c r="S742" s="203">
        <f t="shared" si="367"/>
        <v>0</v>
      </c>
      <c r="T742" s="202"/>
      <c r="U742" s="202"/>
      <c r="V742" s="203">
        <f t="shared" si="368"/>
        <v>0</v>
      </c>
      <c r="W742" s="202"/>
      <c r="X742" s="202"/>
      <c r="Y742" s="203">
        <f t="shared" si="369"/>
        <v>0</v>
      </c>
      <c r="Z742" s="202"/>
      <c r="AA742" s="202"/>
      <c r="AB742" s="203">
        <f t="shared" si="370"/>
        <v>0</v>
      </c>
      <c r="AC742" s="202"/>
      <c r="AD742" s="202"/>
      <c r="AE742" s="203">
        <f t="shared" si="371"/>
        <v>0</v>
      </c>
      <c r="AF742" s="202"/>
      <c r="AG742" s="202"/>
      <c r="AH742" s="203">
        <f t="shared" si="372"/>
        <v>0</v>
      </c>
      <c r="AI742" s="202"/>
      <c r="AJ742" s="202"/>
      <c r="AK742" s="203">
        <f t="shared" si="373"/>
        <v>0</v>
      </c>
      <c r="AL742" s="202"/>
      <c r="AM742" s="202"/>
      <c r="AN742" s="203">
        <f t="shared" si="374"/>
        <v>0</v>
      </c>
      <c r="AO742" s="202"/>
      <c r="AP742" s="202"/>
      <c r="AQ742" s="203">
        <f t="shared" si="375"/>
        <v>0</v>
      </c>
      <c r="AR742" s="202"/>
      <c r="AS742" s="202"/>
      <c r="AT742" s="203">
        <f t="shared" si="376"/>
        <v>0</v>
      </c>
      <c r="AU742" s="202"/>
      <c r="AV742" s="202"/>
      <c r="AW742" s="203">
        <f t="shared" si="377"/>
        <v>0</v>
      </c>
      <c r="AX742" s="202"/>
      <c r="AY742" s="202"/>
      <c r="AZ742" s="203">
        <f t="shared" si="378"/>
        <v>0</v>
      </c>
      <c r="BA742" s="202"/>
      <c r="BB742" s="202"/>
      <c r="BC742" s="203">
        <f t="shared" si="379"/>
        <v>0</v>
      </c>
      <c r="BD742" s="202"/>
      <c r="BE742" s="202"/>
      <c r="BF742" s="203">
        <f t="shared" si="380"/>
        <v>0</v>
      </c>
      <c r="BG742" s="202"/>
      <c r="BH742" s="202"/>
      <c r="BI742" s="203">
        <f t="shared" si="381"/>
        <v>0</v>
      </c>
      <c r="BJ742" s="202"/>
      <c r="BK742" s="202"/>
      <c r="BL742" s="203">
        <f t="shared" si="382"/>
        <v>0</v>
      </c>
      <c r="BM742" s="202"/>
      <c r="BN742" s="202"/>
      <c r="BO742" s="203">
        <f t="shared" si="383"/>
        <v>0</v>
      </c>
      <c r="BP742" s="202"/>
      <c r="BQ742" s="202"/>
      <c r="BR742" s="203">
        <f t="shared" si="384"/>
        <v>0</v>
      </c>
      <c r="BS742" s="202"/>
      <c r="BT742" s="202"/>
      <c r="BU742" s="203">
        <f t="shared" si="385"/>
        <v>0</v>
      </c>
      <c r="BV742" s="202"/>
      <c r="BW742" s="202"/>
      <c r="BX742" s="203">
        <f t="shared" si="386"/>
        <v>0</v>
      </c>
      <c r="BY742" s="202"/>
      <c r="BZ742" s="202"/>
      <c r="CA742" s="203">
        <f t="shared" si="387"/>
        <v>0</v>
      </c>
      <c r="CB742" s="202"/>
      <c r="CC742" s="202"/>
      <c r="CD742" s="203">
        <f t="shared" si="388"/>
        <v>0</v>
      </c>
      <c r="CE742" s="202"/>
      <c r="CF742" s="202"/>
      <c r="CG742" s="203">
        <f t="shared" si="389"/>
        <v>0</v>
      </c>
      <c r="CH742" s="202"/>
      <c r="CI742" s="202"/>
      <c r="CJ742" s="203">
        <f t="shared" si="390"/>
        <v>0</v>
      </c>
    </row>
    <row r="743" spans="2:88" x14ac:dyDescent="0.25">
      <c r="B743" s="180"/>
      <c r="C743" s="180"/>
      <c r="D743" s="181"/>
      <c r="E743" s="38">
        <f t="shared" si="363"/>
        <v>45016</v>
      </c>
      <c r="F743" s="186"/>
      <c r="G743" s="203"/>
      <c r="H743" s="202"/>
      <c r="I743" s="202"/>
      <c r="J743" s="203">
        <f t="shared" si="364"/>
        <v>0</v>
      </c>
      <c r="K743" s="202"/>
      <c r="L743" s="202"/>
      <c r="M743" s="203">
        <f t="shared" si="365"/>
        <v>0</v>
      </c>
      <c r="N743" s="202"/>
      <c r="O743" s="202"/>
      <c r="P743" s="203">
        <f t="shared" si="366"/>
        <v>0</v>
      </c>
      <c r="Q743" s="202"/>
      <c r="R743" s="202"/>
      <c r="S743" s="203">
        <f t="shared" si="367"/>
        <v>0</v>
      </c>
      <c r="T743" s="202"/>
      <c r="U743" s="202"/>
      <c r="V743" s="203">
        <f t="shared" si="368"/>
        <v>0</v>
      </c>
      <c r="W743" s="202"/>
      <c r="X743" s="202"/>
      <c r="Y743" s="203">
        <f t="shared" si="369"/>
        <v>0</v>
      </c>
      <c r="Z743" s="202"/>
      <c r="AA743" s="202"/>
      <c r="AB743" s="203">
        <f t="shared" si="370"/>
        <v>0</v>
      </c>
      <c r="AC743" s="202"/>
      <c r="AD743" s="202"/>
      <c r="AE743" s="203">
        <f t="shared" si="371"/>
        <v>0</v>
      </c>
      <c r="AF743" s="202"/>
      <c r="AG743" s="202"/>
      <c r="AH743" s="203">
        <f t="shared" si="372"/>
        <v>0</v>
      </c>
      <c r="AI743" s="202"/>
      <c r="AJ743" s="202"/>
      <c r="AK743" s="203">
        <f t="shared" si="373"/>
        <v>0</v>
      </c>
      <c r="AL743" s="202"/>
      <c r="AM743" s="202"/>
      <c r="AN743" s="203">
        <f t="shared" si="374"/>
        <v>0</v>
      </c>
      <c r="AO743" s="202"/>
      <c r="AP743" s="202"/>
      <c r="AQ743" s="203">
        <f t="shared" si="375"/>
        <v>0</v>
      </c>
      <c r="AR743" s="202"/>
      <c r="AS743" s="202"/>
      <c r="AT743" s="203">
        <f t="shared" si="376"/>
        <v>0</v>
      </c>
      <c r="AU743" s="202"/>
      <c r="AV743" s="202"/>
      <c r="AW743" s="203">
        <f t="shared" si="377"/>
        <v>0</v>
      </c>
      <c r="AX743" s="202"/>
      <c r="AY743" s="202"/>
      <c r="AZ743" s="203">
        <f t="shared" si="378"/>
        <v>0</v>
      </c>
      <c r="BA743" s="202"/>
      <c r="BB743" s="202"/>
      <c r="BC743" s="203">
        <f t="shared" si="379"/>
        <v>0</v>
      </c>
      <c r="BD743" s="202"/>
      <c r="BE743" s="202"/>
      <c r="BF743" s="203">
        <f t="shared" si="380"/>
        <v>0</v>
      </c>
      <c r="BG743" s="202"/>
      <c r="BH743" s="202"/>
      <c r="BI743" s="203">
        <f t="shared" si="381"/>
        <v>0</v>
      </c>
      <c r="BJ743" s="202"/>
      <c r="BK743" s="202"/>
      <c r="BL743" s="203">
        <f t="shared" si="382"/>
        <v>0</v>
      </c>
      <c r="BM743" s="202"/>
      <c r="BN743" s="202"/>
      <c r="BO743" s="203">
        <f t="shared" si="383"/>
        <v>0</v>
      </c>
      <c r="BP743" s="202"/>
      <c r="BQ743" s="202"/>
      <c r="BR743" s="203">
        <f t="shared" si="384"/>
        <v>0</v>
      </c>
      <c r="BS743" s="202"/>
      <c r="BT743" s="202"/>
      <c r="BU743" s="203">
        <f t="shared" si="385"/>
        <v>0</v>
      </c>
      <c r="BV743" s="202"/>
      <c r="BW743" s="202"/>
      <c r="BX743" s="203">
        <f t="shared" si="386"/>
        <v>0</v>
      </c>
      <c r="BY743" s="202"/>
      <c r="BZ743" s="202"/>
      <c r="CA743" s="203">
        <f t="shared" si="387"/>
        <v>0</v>
      </c>
      <c r="CB743" s="202"/>
      <c r="CC743" s="202"/>
      <c r="CD743" s="203">
        <f t="shared" si="388"/>
        <v>0</v>
      </c>
      <c r="CE743" s="202"/>
      <c r="CF743" s="202"/>
      <c r="CG743" s="203">
        <f t="shared" si="389"/>
        <v>0</v>
      </c>
      <c r="CH743" s="202"/>
      <c r="CI743" s="202"/>
      <c r="CJ743" s="203">
        <f t="shared" si="390"/>
        <v>0</v>
      </c>
    </row>
    <row r="744" spans="2:88" x14ac:dyDescent="0.25">
      <c r="B744" s="180"/>
      <c r="C744" s="180"/>
      <c r="D744" s="181"/>
      <c r="E744" s="38">
        <f t="shared" si="363"/>
        <v>45016</v>
      </c>
      <c r="F744" s="186"/>
      <c r="G744" s="203"/>
      <c r="H744" s="202"/>
      <c r="I744" s="202"/>
      <c r="J744" s="203">
        <f t="shared" si="364"/>
        <v>0</v>
      </c>
      <c r="K744" s="202"/>
      <c r="L744" s="202"/>
      <c r="M744" s="203">
        <f t="shared" si="365"/>
        <v>0</v>
      </c>
      <c r="N744" s="202"/>
      <c r="O744" s="202"/>
      <c r="P744" s="203">
        <f t="shared" si="366"/>
        <v>0</v>
      </c>
      <c r="Q744" s="202"/>
      <c r="R744" s="202"/>
      <c r="S744" s="203">
        <f t="shared" si="367"/>
        <v>0</v>
      </c>
      <c r="T744" s="202"/>
      <c r="U744" s="202"/>
      <c r="V744" s="203">
        <f t="shared" si="368"/>
        <v>0</v>
      </c>
      <c r="W744" s="202"/>
      <c r="X744" s="202"/>
      <c r="Y744" s="203">
        <f t="shared" si="369"/>
        <v>0</v>
      </c>
      <c r="Z744" s="202"/>
      <c r="AA744" s="202"/>
      <c r="AB744" s="203">
        <f t="shared" si="370"/>
        <v>0</v>
      </c>
      <c r="AC744" s="202"/>
      <c r="AD744" s="202"/>
      <c r="AE744" s="203">
        <f t="shared" si="371"/>
        <v>0</v>
      </c>
      <c r="AF744" s="202"/>
      <c r="AG744" s="202"/>
      <c r="AH744" s="203">
        <f t="shared" si="372"/>
        <v>0</v>
      </c>
      <c r="AI744" s="202"/>
      <c r="AJ744" s="202"/>
      <c r="AK744" s="203">
        <f t="shared" si="373"/>
        <v>0</v>
      </c>
      <c r="AL744" s="202"/>
      <c r="AM744" s="202"/>
      <c r="AN744" s="203">
        <f t="shared" si="374"/>
        <v>0</v>
      </c>
      <c r="AO744" s="202"/>
      <c r="AP744" s="202"/>
      <c r="AQ744" s="203">
        <f t="shared" si="375"/>
        <v>0</v>
      </c>
      <c r="AR744" s="202"/>
      <c r="AS744" s="202"/>
      <c r="AT744" s="203">
        <f t="shared" si="376"/>
        <v>0</v>
      </c>
      <c r="AU744" s="202"/>
      <c r="AV744" s="202"/>
      <c r="AW744" s="203">
        <f t="shared" si="377"/>
        <v>0</v>
      </c>
      <c r="AX744" s="202"/>
      <c r="AY744" s="202"/>
      <c r="AZ744" s="203">
        <f t="shared" si="378"/>
        <v>0</v>
      </c>
      <c r="BA744" s="202"/>
      <c r="BB744" s="202"/>
      <c r="BC744" s="203">
        <f t="shared" si="379"/>
        <v>0</v>
      </c>
      <c r="BD744" s="202"/>
      <c r="BE744" s="202"/>
      <c r="BF744" s="203">
        <f t="shared" si="380"/>
        <v>0</v>
      </c>
      <c r="BG744" s="202"/>
      <c r="BH744" s="202"/>
      <c r="BI744" s="203">
        <f t="shared" si="381"/>
        <v>0</v>
      </c>
      <c r="BJ744" s="202"/>
      <c r="BK744" s="202"/>
      <c r="BL744" s="203">
        <f t="shared" si="382"/>
        <v>0</v>
      </c>
      <c r="BM744" s="202"/>
      <c r="BN744" s="202"/>
      <c r="BO744" s="203">
        <f t="shared" si="383"/>
        <v>0</v>
      </c>
      <c r="BP744" s="202"/>
      <c r="BQ744" s="202"/>
      <c r="BR744" s="203">
        <f t="shared" si="384"/>
        <v>0</v>
      </c>
      <c r="BS744" s="202"/>
      <c r="BT744" s="202"/>
      <c r="BU744" s="203">
        <f t="shared" si="385"/>
        <v>0</v>
      </c>
      <c r="BV744" s="202"/>
      <c r="BW744" s="202"/>
      <c r="BX744" s="203">
        <f t="shared" si="386"/>
        <v>0</v>
      </c>
      <c r="BY744" s="202"/>
      <c r="BZ744" s="202"/>
      <c r="CA744" s="203">
        <f t="shared" si="387"/>
        <v>0</v>
      </c>
      <c r="CB744" s="202"/>
      <c r="CC744" s="202"/>
      <c r="CD744" s="203">
        <f t="shared" si="388"/>
        <v>0</v>
      </c>
      <c r="CE744" s="202"/>
      <c r="CF744" s="202"/>
      <c r="CG744" s="203">
        <f t="shared" si="389"/>
        <v>0</v>
      </c>
      <c r="CH744" s="202"/>
      <c r="CI744" s="202"/>
      <c r="CJ744" s="203">
        <f t="shared" si="390"/>
        <v>0</v>
      </c>
    </row>
    <row r="745" spans="2:88" x14ac:dyDescent="0.25">
      <c r="B745" s="180"/>
      <c r="C745" s="180"/>
      <c r="D745" s="181"/>
      <c r="E745" s="38">
        <f t="shared" si="363"/>
        <v>45016</v>
      </c>
      <c r="F745" s="186"/>
      <c r="G745" s="203"/>
      <c r="H745" s="202"/>
      <c r="I745" s="202"/>
      <c r="J745" s="203">
        <f t="shared" si="364"/>
        <v>0</v>
      </c>
      <c r="K745" s="202"/>
      <c r="L745" s="202"/>
      <c r="M745" s="203">
        <f t="shared" si="365"/>
        <v>0</v>
      </c>
      <c r="N745" s="202"/>
      <c r="O745" s="202"/>
      <c r="P745" s="203">
        <f t="shared" si="366"/>
        <v>0</v>
      </c>
      <c r="Q745" s="202"/>
      <c r="R745" s="202"/>
      <c r="S745" s="203">
        <f t="shared" si="367"/>
        <v>0</v>
      </c>
      <c r="T745" s="202"/>
      <c r="U745" s="202"/>
      <c r="V745" s="203">
        <f t="shared" si="368"/>
        <v>0</v>
      </c>
      <c r="W745" s="202"/>
      <c r="X745" s="202"/>
      <c r="Y745" s="203">
        <f t="shared" si="369"/>
        <v>0</v>
      </c>
      <c r="Z745" s="202"/>
      <c r="AA745" s="202"/>
      <c r="AB745" s="203">
        <f t="shared" si="370"/>
        <v>0</v>
      </c>
      <c r="AC745" s="202"/>
      <c r="AD745" s="202"/>
      <c r="AE745" s="203">
        <f t="shared" si="371"/>
        <v>0</v>
      </c>
      <c r="AF745" s="202"/>
      <c r="AG745" s="202"/>
      <c r="AH745" s="203">
        <f t="shared" si="372"/>
        <v>0</v>
      </c>
      <c r="AI745" s="202"/>
      <c r="AJ745" s="202"/>
      <c r="AK745" s="203">
        <f t="shared" si="373"/>
        <v>0</v>
      </c>
      <c r="AL745" s="202"/>
      <c r="AM745" s="202"/>
      <c r="AN745" s="203">
        <f t="shared" si="374"/>
        <v>0</v>
      </c>
      <c r="AO745" s="202"/>
      <c r="AP745" s="202"/>
      <c r="AQ745" s="203">
        <f t="shared" si="375"/>
        <v>0</v>
      </c>
      <c r="AR745" s="202"/>
      <c r="AS745" s="202"/>
      <c r="AT745" s="203">
        <f t="shared" si="376"/>
        <v>0</v>
      </c>
      <c r="AU745" s="202"/>
      <c r="AV745" s="202"/>
      <c r="AW745" s="203">
        <f t="shared" si="377"/>
        <v>0</v>
      </c>
      <c r="AX745" s="202"/>
      <c r="AY745" s="202"/>
      <c r="AZ745" s="203">
        <f t="shared" si="378"/>
        <v>0</v>
      </c>
      <c r="BA745" s="202"/>
      <c r="BB745" s="202"/>
      <c r="BC745" s="203">
        <f t="shared" si="379"/>
        <v>0</v>
      </c>
      <c r="BD745" s="202"/>
      <c r="BE745" s="202"/>
      <c r="BF745" s="203">
        <f t="shared" si="380"/>
        <v>0</v>
      </c>
      <c r="BG745" s="202"/>
      <c r="BH745" s="202"/>
      <c r="BI745" s="203">
        <f t="shared" si="381"/>
        <v>0</v>
      </c>
      <c r="BJ745" s="202"/>
      <c r="BK745" s="202"/>
      <c r="BL745" s="203">
        <f t="shared" si="382"/>
        <v>0</v>
      </c>
      <c r="BM745" s="202"/>
      <c r="BN745" s="202"/>
      <c r="BO745" s="203">
        <f t="shared" si="383"/>
        <v>0</v>
      </c>
      <c r="BP745" s="202"/>
      <c r="BQ745" s="202"/>
      <c r="BR745" s="203">
        <f t="shared" si="384"/>
        <v>0</v>
      </c>
      <c r="BS745" s="202"/>
      <c r="BT745" s="202"/>
      <c r="BU745" s="203">
        <f t="shared" si="385"/>
        <v>0</v>
      </c>
      <c r="BV745" s="202"/>
      <c r="BW745" s="202"/>
      <c r="BX745" s="203">
        <f t="shared" si="386"/>
        <v>0</v>
      </c>
      <c r="BY745" s="202"/>
      <c r="BZ745" s="202"/>
      <c r="CA745" s="203">
        <f t="shared" si="387"/>
        <v>0</v>
      </c>
      <c r="CB745" s="202"/>
      <c r="CC745" s="202"/>
      <c r="CD745" s="203">
        <f t="shared" si="388"/>
        <v>0</v>
      </c>
      <c r="CE745" s="202"/>
      <c r="CF745" s="202"/>
      <c r="CG745" s="203">
        <f t="shared" si="389"/>
        <v>0</v>
      </c>
      <c r="CH745" s="202"/>
      <c r="CI745" s="202"/>
      <c r="CJ745" s="203">
        <f t="shared" si="390"/>
        <v>0</v>
      </c>
    </row>
    <row r="746" spans="2:88" x14ac:dyDescent="0.25">
      <c r="B746" s="180"/>
      <c r="C746" s="180"/>
      <c r="D746" s="181"/>
      <c r="E746" s="38">
        <f t="shared" si="363"/>
        <v>45016</v>
      </c>
      <c r="F746" s="186"/>
      <c r="G746" s="203"/>
      <c r="H746" s="202"/>
      <c r="I746" s="202"/>
      <c r="J746" s="203">
        <f t="shared" si="364"/>
        <v>0</v>
      </c>
      <c r="K746" s="202"/>
      <c r="L746" s="202"/>
      <c r="M746" s="203">
        <f t="shared" si="365"/>
        <v>0</v>
      </c>
      <c r="N746" s="202"/>
      <c r="O746" s="202"/>
      <c r="P746" s="203">
        <f t="shared" si="366"/>
        <v>0</v>
      </c>
      <c r="Q746" s="202"/>
      <c r="R746" s="202"/>
      <c r="S746" s="203">
        <f t="shared" si="367"/>
        <v>0</v>
      </c>
      <c r="T746" s="202"/>
      <c r="U746" s="202"/>
      <c r="V746" s="203">
        <f t="shared" si="368"/>
        <v>0</v>
      </c>
      <c r="W746" s="202"/>
      <c r="X746" s="202"/>
      <c r="Y746" s="203">
        <f t="shared" si="369"/>
        <v>0</v>
      </c>
      <c r="Z746" s="202"/>
      <c r="AA746" s="202"/>
      <c r="AB746" s="203">
        <f t="shared" si="370"/>
        <v>0</v>
      </c>
      <c r="AC746" s="202"/>
      <c r="AD746" s="202"/>
      <c r="AE746" s="203">
        <f t="shared" si="371"/>
        <v>0</v>
      </c>
      <c r="AF746" s="202"/>
      <c r="AG746" s="202"/>
      <c r="AH746" s="203">
        <f t="shared" si="372"/>
        <v>0</v>
      </c>
      <c r="AI746" s="202"/>
      <c r="AJ746" s="202"/>
      <c r="AK746" s="203">
        <f t="shared" si="373"/>
        <v>0</v>
      </c>
      <c r="AL746" s="202"/>
      <c r="AM746" s="202"/>
      <c r="AN746" s="203">
        <f t="shared" si="374"/>
        <v>0</v>
      </c>
      <c r="AO746" s="202"/>
      <c r="AP746" s="202"/>
      <c r="AQ746" s="203">
        <f t="shared" si="375"/>
        <v>0</v>
      </c>
      <c r="AR746" s="202"/>
      <c r="AS746" s="202"/>
      <c r="AT746" s="203">
        <f t="shared" si="376"/>
        <v>0</v>
      </c>
      <c r="AU746" s="202"/>
      <c r="AV746" s="202"/>
      <c r="AW746" s="203">
        <f t="shared" si="377"/>
        <v>0</v>
      </c>
      <c r="AX746" s="202"/>
      <c r="AY746" s="202"/>
      <c r="AZ746" s="203">
        <f t="shared" si="378"/>
        <v>0</v>
      </c>
      <c r="BA746" s="202"/>
      <c r="BB746" s="202"/>
      <c r="BC746" s="203">
        <f t="shared" si="379"/>
        <v>0</v>
      </c>
      <c r="BD746" s="202"/>
      <c r="BE746" s="202"/>
      <c r="BF746" s="203">
        <f t="shared" si="380"/>
        <v>0</v>
      </c>
      <c r="BG746" s="202"/>
      <c r="BH746" s="202"/>
      <c r="BI746" s="203">
        <f t="shared" si="381"/>
        <v>0</v>
      </c>
      <c r="BJ746" s="202"/>
      <c r="BK746" s="202"/>
      <c r="BL746" s="203">
        <f t="shared" si="382"/>
        <v>0</v>
      </c>
      <c r="BM746" s="202"/>
      <c r="BN746" s="202"/>
      <c r="BO746" s="203">
        <f t="shared" si="383"/>
        <v>0</v>
      </c>
      <c r="BP746" s="202"/>
      <c r="BQ746" s="202"/>
      <c r="BR746" s="203">
        <f t="shared" si="384"/>
        <v>0</v>
      </c>
      <c r="BS746" s="202"/>
      <c r="BT746" s="202"/>
      <c r="BU746" s="203">
        <f t="shared" si="385"/>
        <v>0</v>
      </c>
      <c r="BV746" s="202"/>
      <c r="BW746" s="202"/>
      <c r="BX746" s="203">
        <f t="shared" si="386"/>
        <v>0</v>
      </c>
      <c r="BY746" s="202"/>
      <c r="BZ746" s="202"/>
      <c r="CA746" s="203">
        <f t="shared" si="387"/>
        <v>0</v>
      </c>
      <c r="CB746" s="202"/>
      <c r="CC746" s="202"/>
      <c r="CD746" s="203">
        <f t="shared" si="388"/>
        <v>0</v>
      </c>
      <c r="CE746" s="202"/>
      <c r="CF746" s="202"/>
      <c r="CG746" s="203">
        <f t="shared" si="389"/>
        <v>0</v>
      </c>
      <c r="CH746" s="202"/>
      <c r="CI746" s="202"/>
      <c r="CJ746" s="203">
        <f t="shared" si="390"/>
        <v>0</v>
      </c>
    </row>
    <row r="747" spans="2:88" x14ac:dyDescent="0.25">
      <c r="B747" s="180"/>
      <c r="C747" s="180"/>
      <c r="D747" s="181"/>
      <c r="E747" s="38">
        <f t="shared" si="363"/>
        <v>45016</v>
      </c>
      <c r="F747" s="186"/>
      <c r="G747" s="203"/>
      <c r="H747" s="202"/>
      <c r="I747" s="202"/>
      <c r="J747" s="203">
        <f t="shared" si="364"/>
        <v>0</v>
      </c>
      <c r="K747" s="202"/>
      <c r="L747" s="202"/>
      <c r="M747" s="203">
        <f t="shared" si="365"/>
        <v>0</v>
      </c>
      <c r="N747" s="202"/>
      <c r="O747" s="202"/>
      <c r="P747" s="203">
        <f t="shared" si="366"/>
        <v>0</v>
      </c>
      <c r="Q747" s="202"/>
      <c r="R747" s="202"/>
      <c r="S747" s="203">
        <f t="shared" si="367"/>
        <v>0</v>
      </c>
      <c r="T747" s="202"/>
      <c r="U747" s="202"/>
      <c r="V747" s="203">
        <f t="shared" si="368"/>
        <v>0</v>
      </c>
      <c r="W747" s="202"/>
      <c r="X747" s="202"/>
      <c r="Y747" s="203">
        <f t="shared" si="369"/>
        <v>0</v>
      </c>
      <c r="Z747" s="202"/>
      <c r="AA747" s="202"/>
      <c r="AB747" s="203">
        <f t="shared" si="370"/>
        <v>0</v>
      </c>
      <c r="AC747" s="202"/>
      <c r="AD747" s="202"/>
      <c r="AE747" s="203">
        <f t="shared" si="371"/>
        <v>0</v>
      </c>
      <c r="AF747" s="202"/>
      <c r="AG747" s="202"/>
      <c r="AH747" s="203">
        <f t="shared" si="372"/>
        <v>0</v>
      </c>
      <c r="AI747" s="202"/>
      <c r="AJ747" s="202"/>
      <c r="AK747" s="203">
        <f t="shared" si="373"/>
        <v>0</v>
      </c>
      <c r="AL747" s="202"/>
      <c r="AM747" s="202"/>
      <c r="AN747" s="203">
        <f t="shared" si="374"/>
        <v>0</v>
      </c>
      <c r="AO747" s="202"/>
      <c r="AP747" s="202"/>
      <c r="AQ747" s="203">
        <f t="shared" si="375"/>
        <v>0</v>
      </c>
      <c r="AR747" s="202"/>
      <c r="AS747" s="202"/>
      <c r="AT747" s="203">
        <f t="shared" si="376"/>
        <v>0</v>
      </c>
      <c r="AU747" s="202"/>
      <c r="AV747" s="202"/>
      <c r="AW747" s="203">
        <f t="shared" si="377"/>
        <v>0</v>
      </c>
      <c r="AX747" s="202"/>
      <c r="AY747" s="202"/>
      <c r="AZ747" s="203">
        <f t="shared" si="378"/>
        <v>0</v>
      </c>
      <c r="BA747" s="202"/>
      <c r="BB747" s="202"/>
      <c r="BC747" s="203">
        <f t="shared" si="379"/>
        <v>0</v>
      </c>
      <c r="BD747" s="202"/>
      <c r="BE747" s="202"/>
      <c r="BF747" s="203">
        <f t="shared" si="380"/>
        <v>0</v>
      </c>
      <c r="BG747" s="202"/>
      <c r="BH747" s="202"/>
      <c r="BI747" s="203">
        <f t="shared" si="381"/>
        <v>0</v>
      </c>
      <c r="BJ747" s="202"/>
      <c r="BK747" s="202"/>
      <c r="BL747" s="203">
        <f t="shared" si="382"/>
        <v>0</v>
      </c>
      <c r="BM747" s="202"/>
      <c r="BN747" s="202"/>
      <c r="BO747" s="203">
        <f t="shared" si="383"/>
        <v>0</v>
      </c>
      <c r="BP747" s="202"/>
      <c r="BQ747" s="202"/>
      <c r="BR747" s="203">
        <f t="shared" si="384"/>
        <v>0</v>
      </c>
      <c r="BS747" s="202"/>
      <c r="BT747" s="202"/>
      <c r="BU747" s="203">
        <f t="shared" si="385"/>
        <v>0</v>
      </c>
      <c r="BV747" s="202"/>
      <c r="BW747" s="202"/>
      <c r="BX747" s="203">
        <f t="shared" si="386"/>
        <v>0</v>
      </c>
      <c r="BY747" s="202"/>
      <c r="BZ747" s="202"/>
      <c r="CA747" s="203">
        <f t="shared" si="387"/>
        <v>0</v>
      </c>
      <c r="CB747" s="202"/>
      <c r="CC747" s="202"/>
      <c r="CD747" s="203">
        <f t="shared" si="388"/>
        <v>0</v>
      </c>
      <c r="CE747" s="202"/>
      <c r="CF747" s="202"/>
      <c r="CG747" s="203">
        <f t="shared" si="389"/>
        <v>0</v>
      </c>
      <c r="CH747" s="202"/>
      <c r="CI747" s="202"/>
      <c r="CJ747" s="203">
        <f t="shared" si="390"/>
        <v>0</v>
      </c>
    </row>
    <row r="748" spans="2:88" x14ac:dyDescent="0.25">
      <c r="B748" s="180"/>
      <c r="C748" s="180"/>
      <c r="D748" s="181"/>
      <c r="E748" s="38">
        <f t="shared" si="363"/>
        <v>45016</v>
      </c>
      <c r="F748" s="186"/>
      <c r="G748" s="203"/>
      <c r="H748" s="202"/>
      <c r="I748" s="202"/>
      <c r="J748" s="203">
        <f t="shared" si="364"/>
        <v>0</v>
      </c>
      <c r="K748" s="202"/>
      <c r="L748" s="202"/>
      <c r="M748" s="203">
        <f t="shared" si="365"/>
        <v>0</v>
      </c>
      <c r="N748" s="202"/>
      <c r="O748" s="202"/>
      <c r="P748" s="203">
        <f t="shared" si="366"/>
        <v>0</v>
      </c>
      <c r="Q748" s="202"/>
      <c r="R748" s="202"/>
      <c r="S748" s="203">
        <f t="shared" si="367"/>
        <v>0</v>
      </c>
      <c r="T748" s="202"/>
      <c r="U748" s="202"/>
      <c r="V748" s="203">
        <f t="shared" si="368"/>
        <v>0</v>
      </c>
      <c r="W748" s="202"/>
      <c r="X748" s="202"/>
      <c r="Y748" s="203">
        <f t="shared" si="369"/>
        <v>0</v>
      </c>
      <c r="Z748" s="202"/>
      <c r="AA748" s="202"/>
      <c r="AB748" s="203">
        <f t="shared" si="370"/>
        <v>0</v>
      </c>
      <c r="AC748" s="202"/>
      <c r="AD748" s="202"/>
      <c r="AE748" s="203">
        <f t="shared" si="371"/>
        <v>0</v>
      </c>
      <c r="AF748" s="202"/>
      <c r="AG748" s="202"/>
      <c r="AH748" s="203">
        <f t="shared" si="372"/>
        <v>0</v>
      </c>
      <c r="AI748" s="202"/>
      <c r="AJ748" s="202"/>
      <c r="AK748" s="203">
        <f t="shared" si="373"/>
        <v>0</v>
      </c>
      <c r="AL748" s="202"/>
      <c r="AM748" s="202"/>
      <c r="AN748" s="203">
        <f t="shared" si="374"/>
        <v>0</v>
      </c>
      <c r="AO748" s="202"/>
      <c r="AP748" s="202"/>
      <c r="AQ748" s="203">
        <f t="shared" si="375"/>
        <v>0</v>
      </c>
      <c r="AR748" s="202"/>
      <c r="AS748" s="202"/>
      <c r="AT748" s="203">
        <f t="shared" si="376"/>
        <v>0</v>
      </c>
      <c r="AU748" s="202"/>
      <c r="AV748" s="202"/>
      <c r="AW748" s="203">
        <f t="shared" si="377"/>
        <v>0</v>
      </c>
      <c r="AX748" s="202"/>
      <c r="AY748" s="202"/>
      <c r="AZ748" s="203">
        <f t="shared" si="378"/>
        <v>0</v>
      </c>
      <c r="BA748" s="202"/>
      <c r="BB748" s="202"/>
      <c r="BC748" s="203">
        <f t="shared" si="379"/>
        <v>0</v>
      </c>
      <c r="BD748" s="202"/>
      <c r="BE748" s="202"/>
      <c r="BF748" s="203">
        <f t="shared" si="380"/>
        <v>0</v>
      </c>
      <c r="BG748" s="202"/>
      <c r="BH748" s="202"/>
      <c r="BI748" s="203">
        <f t="shared" si="381"/>
        <v>0</v>
      </c>
      <c r="BJ748" s="202"/>
      <c r="BK748" s="202"/>
      <c r="BL748" s="203">
        <f t="shared" si="382"/>
        <v>0</v>
      </c>
      <c r="BM748" s="202"/>
      <c r="BN748" s="202"/>
      <c r="BO748" s="203">
        <f t="shared" si="383"/>
        <v>0</v>
      </c>
      <c r="BP748" s="202"/>
      <c r="BQ748" s="202"/>
      <c r="BR748" s="203">
        <f t="shared" si="384"/>
        <v>0</v>
      </c>
      <c r="BS748" s="202"/>
      <c r="BT748" s="202"/>
      <c r="BU748" s="203">
        <f t="shared" si="385"/>
        <v>0</v>
      </c>
      <c r="BV748" s="202"/>
      <c r="BW748" s="202"/>
      <c r="BX748" s="203">
        <f t="shared" si="386"/>
        <v>0</v>
      </c>
      <c r="BY748" s="202"/>
      <c r="BZ748" s="202"/>
      <c r="CA748" s="203">
        <f t="shared" si="387"/>
        <v>0</v>
      </c>
      <c r="CB748" s="202"/>
      <c r="CC748" s="202"/>
      <c r="CD748" s="203">
        <f t="shared" si="388"/>
        <v>0</v>
      </c>
      <c r="CE748" s="202"/>
      <c r="CF748" s="202"/>
      <c r="CG748" s="203">
        <f t="shared" si="389"/>
        <v>0</v>
      </c>
      <c r="CH748" s="202"/>
      <c r="CI748" s="202"/>
      <c r="CJ748" s="203">
        <f t="shared" si="390"/>
        <v>0</v>
      </c>
    </row>
    <row r="749" spans="2:88" x14ac:dyDescent="0.25">
      <c r="B749" s="180"/>
      <c r="C749" s="180"/>
      <c r="D749" s="181"/>
      <c r="E749" s="38">
        <f t="shared" si="363"/>
        <v>45016</v>
      </c>
      <c r="F749" s="186"/>
      <c r="G749" s="203"/>
      <c r="H749" s="202"/>
      <c r="I749" s="202"/>
      <c r="J749" s="203">
        <f t="shared" si="364"/>
        <v>0</v>
      </c>
      <c r="K749" s="202"/>
      <c r="L749" s="202"/>
      <c r="M749" s="203">
        <f t="shared" si="365"/>
        <v>0</v>
      </c>
      <c r="N749" s="202"/>
      <c r="O749" s="202"/>
      <c r="P749" s="203">
        <f t="shared" si="366"/>
        <v>0</v>
      </c>
      <c r="Q749" s="202"/>
      <c r="R749" s="202"/>
      <c r="S749" s="203">
        <f t="shared" si="367"/>
        <v>0</v>
      </c>
      <c r="T749" s="202"/>
      <c r="U749" s="202"/>
      <c r="V749" s="203">
        <f t="shared" si="368"/>
        <v>0</v>
      </c>
      <c r="W749" s="202"/>
      <c r="X749" s="202"/>
      <c r="Y749" s="203">
        <f t="shared" si="369"/>
        <v>0</v>
      </c>
      <c r="Z749" s="202"/>
      <c r="AA749" s="202"/>
      <c r="AB749" s="203">
        <f t="shared" si="370"/>
        <v>0</v>
      </c>
      <c r="AC749" s="202"/>
      <c r="AD749" s="202"/>
      <c r="AE749" s="203">
        <f t="shared" si="371"/>
        <v>0</v>
      </c>
      <c r="AF749" s="202"/>
      <c r="AG749" s="202"/>
      <c r="AH749" s="203">
        <f t="shared" si="372"/>
        <v>0</v>
      </c>
      <c r="AI749" s="202"/>
      <c r="AJ749" s="202"/>
      <c r="AK749" s="203">
        <f t="shared" si="373"/>
        <v>0</v>
      </c>
      <c r="AL749" s="202"/>
      <c r="AM749" s="202"/>
      <c r="AN749" s="203">
        <f t="shared" si="374"/>
        <v>0</v>
      </c>
      <c r="AO749" s="202"/>
      <c r="AP749" s="202"/>
      <c r="AQ749" s="203">
        <f t="shared" si="375"/>
        <v>0</v>
      </c>
      <c r="AR749" s="202"/>
      <c r="AS749" s="202"/>
      <c r="AT749" s="203">
        <f t="shared" si="376"/>
        <v>0</v>
      </c>
      <c r="AU749" s="202"/>
      <c r="AV749" s="202"/>
      <c r="AW749" s="203">
        <f t="shared" si="377"/>
        <v>0</v>
      </c>
      <c r="AX749" s="202"/>
      <c r="AY749" s="202"/>
      <c r="AZ749" s="203">
        <f t="shared" si="378"/>
        <v>0</v>
      </c>
      <c r="BA749" s="202"/>
      <c r="BB749" s="202"/>
      <c r="BC749" s="203">
        <f t="shared" si="379"/>
        <v>0</v>
      </c>
      <c r="BD749" s="202"/>
      <c r="BE749" s="202"/>
      <c r="BF749" s="203">
        <f t="shared" si="380"/>
        <v>0</v>
      </c>
      <c r="BG749" s="202"/>
      <c r="BH749" s="202"/>
      <c r="BI749" s="203">
        <f t="shared" si="381"/>
        <v>0</v>
      </c>
      <c r="BJ749" s="202"/>
      <c r="BK749" s="202"/>
      <c r="BL749" s="203">
        <f t="shared" si="382"/>
        <v>0</v>
      </c>
      <c r="BM749" s="202"/>
      <c r="BN749" s="202"/>
      <c r="BO749" s="203">
        <f t="shared" si="383"/>
        <v>0</v>
      </c>
      <c r="BP749" s="202"/>
      <c r="BQ749" s="202"/>
      <c r="BR749" s="203">
        <f t="shared" si="384"/>
        <v>0</v>
      </c>
      <c r="BS749" s="202"/>
      <c r="BT749" s="202"/>
      <c r="BU749" s="203">
        <f t="shared" si="385"/>
        <v>0</v>
      </c>
      <c r="BV749" s="202"/>
      <c r="BW749" s="202"/>
      <c r="BX749" s="203">
        <f t="shared" si="386"/>
        <v>0</v>
      </c>
      <c r="BY749" s="202"/>
      <c r="BZ749" s="202"/>
      <c r="CA749" s="203">
        <f t="shared" si="387"/>
        <v>0</v>
      </c>
      <c r="CB749" s="202"/>
      <c r="CC749" s="202"/>
      <c r="CD749" s="203">
        <f t="shared" si="388"/>
        <v>0</v>
      </c>
      <c r="CE749" s="202"/>
      <c r="CF749" s="202"/>
      <c r="CG749" s="203">
        <f t="shared" si="389"/>
        <v>0</v>
      </c>
      <c r="CH749" s="202"/>
      <c r="CI749" s="202"/>
      <c r="CJ749" s="203">
        <f t="shared" si="390"/>
        <v>0</v>
      </c>
    </row>
    <row r="750" spans="2:88" x14ac:dyDescent="0.25">
      <c r="B750" s="180"/>
      <c r="C750" s="180"/>
      <c r="D750" s="181"/>
      <c r="E750" s="38">
        <f t="shared" si="363"/>
        <v>45016</v>
      </c>
      <c r="F750" s="186"/>
      <c r="G750" s="203"/>
      <c r="H750" s="202"/>
      <c r="I750" s="202"/>
      <c r="J750" s="203">
        <f t="shared" si="364"/>
        <v>0</v>
      </c>
      <c r="K750" s="202"/>
      <c r="L750" s="202"/>
      <c r="M750" s="203">
        <f t="shared" si="365"/>
        <v>0</v>
      </c>
      <c r="N750" s="202"/>
      <c r="O750" s="202"/>
      <c r="P750" s="203">
        <f t="shared" si="366"/>
        <v>0</v>
      </c>
      <c r="Q750" s="202"/>
      <c r="R750" s="202"/>
      <c r="S750" s="203">
        <f t="shared" si="367"/>
        <v>0</v>
      </c>
      <c r="T750" s="202"/>
      <c r="U750" s="202"/>
      <c r="V750" s="203">
        <f t="shared" si="368"/>
        <v>0</v>
      </c>
      <c r="W750" s="202"/>
      <c r="X750" s="202"/>
      <c r="Y750" s="203">
        <f t="shared" si="369"/>
        <v>0</v>
      </c>
      <c r="Z750" s="202"/>
      <c r="AA750" s="202"/>
      <c r="AB750" s="203">
        <f t="shared" si="370"/>
        <v>0</v>
      </c>
      <c r="AC750" s="202"/>
      <c r="AD750" s="202"/>
      <c r="AE750" s="203">
        <f t="shared" si="371"/>
        <v>0</v>
      </c>
      <c r="AF750" s="202"/>
      <c r="AG750" s="202"/>
      <c r="AH750" s="203">
        <f t="shared" si="372"/>
        <v>0</v>
      </c>
      <c r="AI750" s="202"/>
      <c r="AJ750" s="202"/>
      <c r="AK750" s="203">
        <f t="shared" si="373"/>
        <v>0</v>
      </c>
      <c r="AL750" s="202"/>
      <c r="AM750" s="202"/>
      <c r="AN750" s="203">
        <f t="shared" si="374"/>
        <v>0</v>
      </c>
      <c r="AO750" s="202"/>
      <c r="AP750" s="202"/>
      <c r="AQ750" s="203">
        <f t="shared" si="375"/>
        <v>0</v>
      </c>
      <c r="AR750" s="202"/>
      <c r="AS750" s="202"/>
      <c r="AT750" s="203">
        <f t="shared" si="376"/>
        <v>0</v>
      </c>
      <c r="AU750" s="202"/>
      <c r="AV750" s="202"/>
      <c r="AW750" s="203">
        <f t="shared" si="377"/>
        <v>0</v>
      </c>
      <c r="AX750" s="202"/>
      <c r="AY750" s="202"/>
      <c r="AZ750" s="203">
        <f t="shared" si="378"/>
        <v>0</v>
      </c>
      <c r="BA750" s="202"/>
      <c r="BB750" s="202"/>
      <c r="BC750" s="203">
        <f t="shared" si="379"/>
        <v>0</v>
      </c>
      <c r="BD750" s="202"/>
      <c r="BE750" s="202"/>
      <c r="BF750" s="203">
        <f t="shared" si="380"/>
        <v>0</v>
      </c>
      <c r="BG750" s="202"/>
      <c r="BH750" s="202"/>
      <c r="BI750" s="203">
        <f t="shared" si="381"/>
        <v>0</v>
      </c>
      <c r="BJ750" s="202"/>
      <c r="BK750" s="202"/>
      <c r="BL750" s="203">
        <f t="shared" si="382"/>
        <v>0</v>
      </c>
      <c r="BM750" s="202"/>
      <c r="BN750" s="202"/>
      <c r="BO750" s="203">
        <f t="shared" si="383"/>
        <v>0</v>
      </c>
      <c r="BP750" s="202"/>
      <c r="BQ750" s="202"/>
      <c r="BR750" s="203">
        <f t="shared" si="384"/>
        <v>0</v>
      </c>
      <c r="BS750" s="202"/>
      <c r="BT750" s="202"/>
      <c r="BU750" s="203">
        <f t="shared" si="385"/>
        <v>0</v>
      </c>
      <c r="BV750" s="202"/>
      <c r="BW750" s="202"/>
      <c r="BX750" s="203">
        <f t="shared" si="386"/>
        <v>0</v>
      </c>
      <c r="BY750" s="202"/>
      <c r="BZ750" s="202"/>
      <c r="CA750" s="203">
        <f t="shared" si="387"/>
        <v>0</v>
      </c>
      <c r="CB750" s="202"/>
      <c r="CC750" s="202"/>
      <c r="CD750" s="203">
        <f t="shared" si="388"/>
        <v>0</v>
      </c>
      <c r="CE750" s="202"/>
      <c r="CF750" s="202"/>
      <c r="CG750" s="203">
        <f t="shared" si="389"/>
        <v>0</v>
      </c>
      <c r="CH750" s="202"/>
      <c r="CI750" s="202"/>
      <c r="CJ750" s="203">
        <f t="shared" si="390"/>
        <v>0</v>
      </c>
    </row>
    <row r="751" spans="2:88" x14ac:dyDescent="0.25">
      <c r="B751" s="180"/>
      <c r="C751" s="180"/>
      <c r="D751" s="181"/>
      <c r="E751" s="38">
        <f t="shared" si="363"/>
        <v>45016</v>
      </c>
      <c r="F751" s="186"/>
      <c r="G751" s="203"/>
      <c r="H751" s="202"/>
      <c r="I751" s="202"/>
      <c r="J751" s="203">
        <f t="shared" si="364"/>
        <v>0</v>
      </c>
      <c r="K751" s="202"/>
      <c r="L751" s="202"/>
      <c r="M751" s="203">
        <f t="shared" si="365"/>
        <v>0</v>
      </c>
      <c r="N751" s="202"/>
      <c r="O751" s="202"/>
      <c r="P751" s="203">
        <f t="shared" si="366"/>
        <v>0</v>
      </c>
      <c r="Q751" s="202"/>
      <c r="R751" s="202"/>
      <c r="S751" s="203">
        <f t="shared" si="367"/>
        <v>0</v>
      </c>
      <c r="T751" s="202"/>
      <c r="U751" s="202"/>
      <c r="V751" s="203">
        <f t="shared" si="368"/>
        <v>0</v>
      </c>
      <c r="W751" s="202"/>
      <c r="X751" s="202"/>
      <c r="Y751" s="203">
        <f t="shared" si="369"/>
        <v>0</v>
      </c>
      <c r="Z751" s="202"/>
      <c r="AA751" s="202"/>
      <c r="AB751" s="203">
        <f t="shared" si="370"/>
        <v>0</v>
      </c>
      <c r="AC751" s="202"/>
      <c r="AD751" s="202"/>
      <c r="AE751" s="203">
        <f t="shared" si="371"/>
        <v>0</v>
      </c>
      <c r="AF751" s="202"/>
      <c r="AG751" s="202"/>
      <c r="AH751" s="203">
        <f t="shared" si="372"/>
        <v>0</v>
      </c>
      <c r="AI751" s="202"/>
      <c r="AJ751" s="202"/>
      <c r="AK751" s="203">
        <f t="shared" si="373"/>
        <v>0</v>
      </c>
      <c r="AL751" s="202"/>
      <c r="AM751" s="202"/>
      <c r="AN751" s="203">
        <f t="shared" si="374"/>
        <v>0</v>
      </c>
      <c r="AO751" s="202"/>
      <c r="AP751" s="202"/>
      <c r="AQ751" s="203">
        <f t="shared" si="375"/>
        <v>0</v>
      </c>
      <c r="AR751" s="202"/>
      <c r="AS751" s="202"/>
      <c r="AT751" s="203">
        <f t="shared" si="376"/>
        <v>0</v>
      </c>
      <c r="AU751" s="202"/>
      <c r="AV751" s="202"/>
      <c r="AW751" s="203">
        <f t="shared" si="377"/>
        <v>0</v>
      </c>
      <c r="AX751" s="202"/>
      <c r="AY751" s="202"/>
      <c r="AZ751" s="203">
        <f t="shared" si="378"/>
        <v>0</v>
      </c>
      <c r="BA751" s="202"/>
      <c r="BB751" s="202"/>
      <c r="BC751" s="203">
        <f t="shared" si="379"/>
        <v>0</v>
      </c>
      <c r="BD751" s="202"/>
      <c r="BE751" s="202"/>
      <c r="BF751" s="203">
        <f t="shared" si="380"/>
        <v>0</v>
      </c>
      <c r="BG751" s="202"/>
      <c r="BH751" s="202"/>
      <c r="BI751" s="203">
        <f t="shared" si="381"/>
        <v>0</v>
      </c>
      <c r="BJ751" s="202"/>
      <c r="BK751" s="202"/>
      <c r="BL751" s="203">
        <f t="shared" si="382"/>
        <v>0</v>
      </c>
      <c r="BM751" s="202"/>
      <c r="BN751" s="202"/>
      <c r="BO751" s="203">
        <f t="shared" si="383"/>
        <v>0</v>
      </c>
      <c r="BP751" s="202"/>
      <c r="BQ751" s="202"/>
      <c r="BR751" s="203">
        <f t="shared" si="384"/>
        <v>0</v>
      </c>
      <c r="BS751" s="202"/>
      <c r="BT751" s="202"/>
      <c r="BU751" s="203">
        <f t="shared" si="385"/>
        <v>0</v>
      </c>
      <c r="BV751" s="202"/>
      <c r="BW751" s="202"/>
      <c r="BX751" s="203">
        <f t="shared" si="386"/>
        <v>0</v>
      </c>
      <c r="BY751" s="202"/>
      <c r="BZ751" s="202"/>
      <c r="CA751" s="203">
        <f t="shared" si="387"/>
        <v>0</v>
      </c>
      <c r="CB751" s="202"/>
      <c r="CC751" s="202"/>
      <c r="CD751" s="203">
        <f t="shared" si="388"/>
        <v>0</v>
      </c>
      <c r="CE751" s="202"/>
      <c r="CF751" s="202"/>
      <c r="CG751" s="203">
        <f t="shared" si="389"/>
        <v>0</v>
      </c>
      <c r="CH751" s="202"/>
      <c r="CI751" s="202"/>
      <c r="CJ751" s="203">
        <f t="shared" si="390"/>
        <v>0</v>
      </c>
    </row>
    <row r="752" spans="2:88" x14ac:dyDescent="0.25">
      <c r="B752" s="180"/>
      <c r="C752" s="180"/>
      <c r="D752" s="181"/>
      <c r="E752" s="38">
        <f t="shared" si="363"/>
        <v>45016</v>
      </c>
      <c r="F752" s="186"/>
      <c r="G752" s="203"/>
      <c r="H752" s="202"/>
      <c r="I752" s="202"/>
      <c r="J752" s="203">
        <f t="shared" si="364"/>
        <v>0</v>
      </c>
      <c r="K752" s="202"/>
      <c r="L752" s="202"/>
      <c r="M752" s="203">
        <f t="shared" si="365"/>
        <v>0</v>
      </c>
      <c r="N752" s="202"/>
      <c r="O752" s="202"/>
      <c r="P752" s="203">
        <f t="shared" si="366"/>
        <v>0</v>
      </c>
      <c r="Q752" s="202"/>
      <c r="R752" s="202"/>
      <c r="S752" s="203">
        <f t="shared" si="367"/>
        <v>0</v>
      </c>
      <c r="T752" s="202"/>
      <c r="U752" s="202"/>
      <c r="V752" s="203">
        <f t="shared" si="368"/>
        <v>0</v>
      </c>
      <c r="W752" s="202"/>
      <c r="X752" s="202"/>
      <c r="Y752" s="203">
        <f t="shared" si="369"/>
        <v>0</v>
      </c>
      <c r="Z752" s="202"/>
      <c r="AA752" s="202"/>
      <c r="AB752" s="203">
        <f t="shared" si="370"/>
        <v>0</v>
      </c>
      <c r="AC752" s="202"/>
      <c r="AD752" s="202"/>
      <c r="AE752" s="203">
        <f t="shared" si="371"/>
        <v>0</v>
      </c>
      <c r="AF752" s="202"/>
      <c r="AG752" s="202"/>
      <c r="AH752" s="203">
        <f t="shared" si="372"/>
        <v>0</v>
      </c>
      <c r="AI752" s="202"/>
      <c r="AJ752" s="202"/>
      <c r="AK752" s="203">
        <f t="shared" si="373"/>
        <v>0</v>
      </c>
      <c r="AL752" s="202"/>
      <c r="AM752" s="202"/>
      <c r="AN752" s="203">
        <f t="shared" si="374"/>
        <v>0</v>
      </c>
      <c r="AO752" s="202"/>
      <c r="AP752" s="202"/>
      <c r="AQ752" s="203">
        <f t="shared" si="375"/>
        <v>0</v>
      </c>
      <c r="AR752" s="202"/>
      <c r="AS752" s="202"/>
      <c r="AT752" s="203">
        <f t="shared" si="376"/>
        <v>0</v>
      </c>
      <c r="AU752" s="202"/>
      <c r="AV752" s="202"/>
      <c r="AW752" s="203">
        <f t="shared" si="377"/>
        <v>0</v>
      </c>
      <c r="AX752" s="202"/>
      <c r="AY752" s="202"/>
      <c r="AZ752" s="203">
        <f t="shared" si="378"/>
        <v>0</v>
      </c>
      <c r="BA752" s="202"/>
      <c r="BB752" s="202"/>
      <c r="BC752" s="203">
        <f t="shared" si="379"/>
        <v>0</v>
      </c>
      <c r="BD752" s="202"/>
      <c r="BE752" s="202"/>
      <c r="BF752" s="203">
        <f t="shared" si="380"/>
        <v>0</v>
      </c>
      <c r="BG752" s="202"/>
      <c r="BH752" s="202"/>
      <c r="BI752" s="203">
        <f t="shared" si="381"/>
        <v>0</v>
      </c>
      <c r="BJ752" s="202"/>
      <c r="BK752" s="202"/>
      <c r="BL752" s="203">
        <f t="shared" si="382"/>
        <v>0</v>
      </c>
      <c r="BM752" s="202"/>
      <c r="BN752" s="202"/>
      <c r="BO752" s="203">
        <f t="shared" si="383"/>
        <v>0</v>
      </c>
      <c r="BP752" s="202"/>
      <c r="BQ752" s="202"/>
      <c r="BR752" s="203">
        <f t="shared" si="384"/>
        <v>0</v>
      </c>
      <c r="BS752" s="202"/>
      <c r="BT752" s="202"/>
      <c r="BU752" s="203">
        <f t="shared" si="385"/>
        <v>0</v>
      </c>
      <c r="BV752" s="202"/>
      <c r="BW752" s="202"/>
      <c r="BX752" s="203">
        <f t="shared" si="386"/>
        <v>0</v>
      </c>
      <c r="BY752" s="202"/>
      <c r="BZ752" s="202"/>
      <c r="CA752" s="203">
        <f t="shared" si="387"/>
        <v>0</v>
      </c>
      <c r="CB752" s="202"/>
      <c r="CC752" s="202"/>
      <c r="CD752" s="203">
        <f t="shared" si="388"/>
        <v>0</v>
      </c>
      <c r="CE752" s="202"/>
      <c r="CF752" s="202"/>
      <c r="CG752" s="203">
        <f t="shared" si="389"/>
        <v>0</v>
      </c>
      <c r="CH752" s="202"/>
      <c r="CI752" s="202"/>
      <c r="CJ752" s="203">
        <f t="shared" si="390"/>
        <v>0</v>
      </c>
    </row>
    <row r="753" spans="2:88" x14ac:dyDescent="0.25">
      <c r="B753" s="180"/>
      <c r="C753" s="180"/>
      <c r="D753" s="181"/>
      <c r="E753" s="38">
        <f t="shared" si="363"/>
        <v>45016</v>
      </c>
      <c r="F753" s="186"/>
      <c r="G753" s="203"/>
      <c r="H753" s="202"/>
      <c r="I753" s="202"/>
      <c r="J753" s="203">
        <f t="shared" si="364"/>
        <v>0</v>
      </c>
      <c r="K753" s="202"/>
      <c r="L753" s="202"/>
      <c r="M753" s="203">
        <f t="shared" si="365"/>
        <v>0</v>
      </c>
      <c r="N753" s="202"/>
      <c r="O753" s="202"/>
      <c r="P753" s="203">
        <f t="shared" si="366"/>
        <v>0</v>
      </c>
      <c r="Q753" s="202"/>
      <c r="R753" s="202"/>
      <c r="S753" s="203">
        <f t="shared" si="367"/>
        <v>0</v>
      </c>
      <c r="T753" s="202"/>
      <c r="U753" s="202"/>
      <c r="V753" s="203">
        <f t="shared" si="368"/>
        <v>0</v>
      </c>
      <c r="W753" s="202"/>
      <c r="X753" s="202"/>
      <c r="Y753" s="203">
        <f t="shared" si="369"/>
        <v>0</v>
      </c>
      <c r="Z753" s="202"/>
      <c r="AA753" s="202"/>
      <c r="AB753" s="203">
        <f t="shared" si="370"/>
        <v>0</v>
      </c>
      <c r="AC753" s="202"/>
      <c r="AD753" s="202"/>
      <c r="AE753" s="203">
        <f t="shared" si="371"/>
        <v>0</v>
      </c>
      <c r="AF753" s="202"/>
      <c r="AG753" s="202"/>
      <c r="AH753" s="203">
        <f t="shared" si="372"/>
        <v>0</v>
      </c>
      <c r="AI753" s="202"/>
      <c r="AJ753" s="202"/>
      <c r="AK753" s="203">
        <f t="shared" si="373"/>
        <v>0</v>
      </c>
      <c r="AL753" s="202"/>
      <c r="AM753" s="202"/>
      <c r="AN753" s="203">
        <f t="shared" si="374"/>
        <v>0</v>
      </c>
      <c r="AO753" s="202"/>
      <c r="AP753" s="202"/>
      <c r="AQ753" s="203">
        <f t="shared" si="375"/>
        <v>0</v>
      </c>
      <c r="AR753" s="202"/>
      <c r="AS753" s="202"/>
      <c r="AT753" s="203">
        <f t="shared" si="376"/>
        <v>0</v>
      </c>
      <c r="AU753" s="202"/>
      <c r="AV753" s="202"/>
      <c r="AW753" s="203">
        <f t="shared" si="377"/>
        <v>0</v>
      </c>
      <c r="AX753" s="202"/>
      <c r="AY753" s="202"/>
      <c r="AZ753" s="203">
        <f t="shared" si="378"/>
        <v>0</v>
      </c>
      <c r="BA753" s="202"/>
      <c r="BB753" s="202"/>
      <c r="BC753" s="203">
        <f t="shared" si="379"/>
        <v>0</v>
      </c>
      <c r="BD753" s="202"/>
      <c r="BE753" s="202"/>
      <c r="BF753" s="203">
        <f t="shared" si="380"/>
        <v>0</v>
      </c>
      <c r="BG753" s="202"/>
      <c r="BH753" s="202"/>
      <c r="BI753" s="203">
        <f t="shared" si="381"/>
        <v>0</v>
      </c>
      <c r="BJ753" s="202"/>
      <c r="BK753" s="202"/>
      <c r="BL753" s="203">
        <f t="shared" si="382"/>
        <v>0</v>
      </c>
      <c r="BM753" s="202"/>
      <c r="BN753" s="202"/>
      <c r="BO753" s="203">
        <f t="shared" si="383"/>
        <v>0</v>
      </c>
      <c r="BP753" s="202"/>
      <c r="BQ753" s="202"/>
      <c r="BR753" s="203">
        <f t="shared" si="384"/>
        <v>0</v>
      </c>
      <c r="BS753" s="202"/>
      <c r="BT753" s="202"/>
      <c r="BU753" s="203">
        <f t="shared" si="385"/>
        <v>0</v>
      </c>
      <c r="BV753" s="202"/>
      <c r="BW753" s="202"/>
      <c r="BX753" s="203">
        <f t="shared" si="386"/>
        <v>0</v>
      </c>
      <c r="BY753" s="202"/>
      <c r="BZ753" s="202"/>
      <c r="CA753" s="203">
        <f t="shared" si="387"/>
        <v>0</v>
      </c>
      <c r="CB753" s="202"/>
      <c r="CC753" s="202"/>
      <c r="CD753" s="203">
        <f t="shared" si="388"/>
        <v>0</v>
      </c>
      <c r="CE753" s="202"/>
      <c r="CF753" s="202"/>
      <c r="CG753" s="203">
        <f t="shared" si="389"/>
        <v>0</v>
      </c>
      <c r="CH753" s="202"/>
      <c r="CI753" s="202"/>
      <c r="CJ753" s="203">
        <f t="shared" si="390"/>
        <v>0</v>
      </c>
    </row>
    <row r="754" spans="2:88" x14ac:dyDescent="0.25">
      <c r="B754" s="180"/>
      <c r="C754" s="180"/>
      <c r="D754" s="181"/>
      <c r="E754" s="38">
        <f t="shared" si="363"/>
        <v>45016</v>
      </c>
      <c r="F754" s="186"/>
      <c r="G754" s="203"/>
      <c r="H754" s="202"/>
      <c r="I754" s="202"/>
      <c r="J754" s="203">
        <f t="shared" si="364"/>
        <v>0</v>
      </c>
      <c r="K754" s="202"/>
      <c r="L754" s="202"/>
      <c r="M754" s="203">
        <f t="shared" si="365"/>
        <v>0</v>
      </c>
      <c r="N754" s="202"/>
      <c r="O754" s="202"/>
      <c r="P754" s="203">
        <f t="shared" si="366"/>
        <v>0</v>
      </c>
      <c r="Q754" s="202"/>
      <c r="R754" s="202"/>
      <c r="S754" s="203">
        <f t="shared" si="367"/>
        <v>0</v>
      </c>
      <c r="T754" s="202"/>
      <c r="U754" s="202"/>
      <c r="V754" s="203">
        <f t="shared" si="368"/>
        <v>0</v>
      </c>
      <c r="W754" s="202"/>
      <c r="X754" s="202"/>
      <c r="Y754" s="203">
        <f t="shared" si="369"/>
        <v>0</v>
      </c>
      <c r="Z754" s="202"/>
      <c r="AA754" s="202"/>
      <c r="AB754" s="203">
        <f t="shared" si="370"/>
        <v>0</v>
      </c>
      <c r="AC754" s="202"/>
      <c r="AD754" s="202"/>
      <c r="AE754" s="203">
        <f t="shared" si="371"/>
        <v>0</v>
      </c>
      <c r="AF754" s="202"/>
      <c r="AG754" s="202"/>
      <c r="AH754" s="203">
        <f t="shared" si="372"/>
        <v>0</v>
      </c>
      <c r="AI754" s="202"/>
      <c r="AJ754" s="202"/>
      <c r="AK754" s="203">
        <f t="shared" si="373"/>
        <v>0</v>
      </c>
      <c r="AL754" s="202"/>
      <c r="AM754" s="202"/>
      <c r="AN754" s="203">
        <f t="shared" si="374"/>
        <v>0</v>
      </c>
      <c r="AO754" s="202"/>
      <c r="AP754" s="202"/>
      <c r="AQ754" s="203">
        <f t="shared" si="375"/>
        <v>0</v>
      </c>
      <c r="AR754" s="202"/>
      <c r="AS754" s="202"/>
      <c r="AT754" s="203">
        <f t="shared" si="376"/>
        <v>0</v>
      </c>
      <c r="AU754" s="202"/>
      <c r="AV754" s="202"/>
      <c r="AW754" s="203">
        <f t="shared" si="377"/>
        <v>0</v>
      </c>
      <c r="AX754" s="202"/>
      <c r="AY754" s="202"/>
      <c r="AZ754" s="203">
        <f t="shared" si="378"/>
        <v>0</v>
      </c>
      <c r="BA754" s="202"/>
      <c r="BB754" s="202"/>
      <c r="BC754" s="203">
        <f t="shared" si="379"/>
        <v>0</v>
      </c>
      <c r="BD754" s="202"/>
      <c r="BE754" s="202"/>
      <c r="BF754" s="203">
        <f t="shared" si="380"/>
        <v>0</v>
      </c>
      <c r="BG754" s="202"/>
      <c r="BH754" s="202"/>
      <c r="BI754" s="203">
        <f t="shared" si="381"/>
        <v>0</v>
      </c>
      <c r="BJ754" s="202"/>
      <c r="BK754" s="202"/>
      <c r="BL754" s="203">
        <f t="shared" si="382"/>
        <v>0</v>
      </c>
      <c r="BM754" s="202"/>
      <c r="BN754" s="202"/>
      <c r="BO754" s="203">
        <f t="shared" si="383"/>
        <v>0</v>
      </c>
      <c r="BP754" s="202"/>
      <c r="BQ754" s="202"/>
      <c r="BR754" s="203">
        <f t="shared" si="384"/>
        <v>0</v>
      </c>
      <c r="BS754" s="202"/>
      <c r="BT754" s="202"/>
      <c r="BU754" s="203">
        <f t="shared" si="385"/>
        <v>0</v>
      </c>
      <c r="BV754" s="202"/>
      <c r="BW754" s="202"/>
      <c r="BX754" s="203">
        <f t="shared" si="386"/>
        <v>0</v>
      </c>
      <c r="BY754" s="202"/>
      <c r="BZ754" s="202"/>
      <c r="CA754" s="203">
        <f t="shared" si="387"/>
        <v>0</v>
      </c>
      <c r="CB754" s="202"/>
      <c r="CC754" s="202"/>
      <c r="CD754" s="203">
        <f t="shared" si="388"/>
        <v>0</v>
      </c>
      <c r="CE754" s="202"/>
      <c r="CF754" s="202"/>
      <c r="CG754" s="203">
        <f t="shared" si="389"/>
        <v>0</v>
      </c>
      <c r="CH754" s="202"/>
      <c r="CI754" s="202"/>
      <c r="CJ754" s="203">
        <f t="shared" si="390"/>
        <v>0</v>
      </c>
    </row>
    <row r="755" spans="2:88" x14ac:dyDescent="0.25">
      <c r="B755" s="180"/>
      <c r="C755" s="180"/>
      <c r="D755" s="181"/>
      <c r="E755" s="38">
        <f t="shared" si="363"/>
        <v>45016</v>
      </c>
      <c r="F755" s="186"/>
      <c r="G755" s="203"/>
      <c r="H755" s="202"/>
      <c r="I755" s="202"/>
      <c r="J755" s="203">
        <f t="shared" si="364"/>
        <v>0</v>
      </c>
      <c r="K755" s="202"/>
      <c r="L755" s="202"/>
      <c r="M755" s="203">
        <f t="shared" si="365"/>
        <v>0</v>
      </c>
      <c r="N755" s="202"/>
      <c r="O755" s="202"/>
      <c r="P755" s="203">
        <f t="shared" si="366"/>
        <v>0</v>
      </c>
      <c r="Q755" s="202"/>
      <c r="R755" s="202"/>
      <c r="S755" s="203">
        <f t="shared" si="367"/>
        <v>0</v>
      </c>
      <c r="T755" s="202"/>
      <c r="U755" s="202"/>
      <c r="V755" s="203">
        <f t="shared" si="368"/>
        <v>0</v>
      </c>
      <c r="W755" s="202"/>
      <c r="X755" s="202"/>
      <c r="Y755" s="203">
        <f t="shared" si="369"/>
        <v>0</v>
      </c>
      <c r="Z755" s="202"/>
      <c r="AA755" s="202"/>
      <c r="AB755" s="203">
        <f t="shared" si="370"/>
        <v>0</v>
      </c>
      <c r="AC755" s="202"/>
      <c r="AD755" s="202"/>
      <c r="AE755" s="203">
        <f t="shared" si="371"/>
        <v>0</v>
      </c>
      <c r="AF755" s="202"/>
      <c r="AG755" s="202"/>
      <c r="AH755" s="203">
        <f t="shared" si="372"/>
        <v>0</v>
      </c>
      <c r="AI755" s="202"/>
      <c r="AJ755" s="202"/>
      <c r="AK755" s="203">
        <f t="shared" si="373"/>
        <v>0</v>
      </c>
      <c r="AL755" s="202"/>
      <c r="AM755" s="202"/>
      <c r="AN755" s="203">
        <f t="shared" si="374"/>
        <v>0</v>
      </c>
      <c r="AO755" s="202"/>
      <c r="AP755" s="202"/>
      <c r="AQ755" s="203">
        <f t="shared" si="375"/>
        <v>0</v>
      </c>
      <c r="AR755" s="202"/>
      <c r="AS755" s="202"/>
      <c r="AT755" s="203">
        <f t="shared" si="376"/>
        <v>0</v>
      </c>
      <c r="AU755" s="202"/>
      <c r="AV755" s="202"/>
      <c r="AW755" s="203">
        <f t="shared" si="377"/>
        <v>0</v>
      </c>
      <c r="AX755" s="202"/>
      <c r="AY755" s="202"/>
      <c r="AZ755" s="203">
        <f t="shared" si="378"/>
        <v>0</v>
      </c>
      <c r="BA755" s="202"/>
      <c r="BB755" s="202"/>
      <c r="BC755" s="203">
        <f t="shared" si="379"/>
        <v>0</v>
      </c>
      <c r="BD755" s="202"/>
      <c r="BE755" s="202"/>
      <c r="BF755" s="203">
        <f t="shared" si="380"/>
        <v>0</v>
      </c>
      <c r="BG755" s="202"/>
      <c r="BH755" s="202"/>
      <c r="BI755" s="203">
        <f t="shared" si="381"/>
        <v>0</v>
      </c>
      <c r="BJ755" s="202"/>
      <c r="BK755" s="202"/>
      <c r="BL755" s="203">
        <f t="shared" si="382"/>
        <v>0</v>
      </c>
      <c r="BM755" s="202"/>
      <c r="BN755" s="202"/>
      <c r="BO755" s="203">
        <f t="shared" si="383"/>
        <v>0</v>
      </c>
      <c r="BP755" s="202"/>
      <c r="BQ755" s="202"/>
      <c r="BR755" s="203">
        <f t="shared" si="384"/>
        <v>0</v>
      </c>
      <c r="BS755" s="202"/>
      <c r="BT755" s="202"/>
      <c r="BU755" s="203">
        <f t="shared" si="385"/>
        <v>0</v>
      </c>
      <c r="BV755" s="202"/>
      <c r="BW755" s="202"/>
      <c r="BX755" s="203">
        <f t="shared" si="386"/>
        <v>0</v>
      </c>
      <c r="BY755" s="202"/>
      <c r="BZ755" s="202"/>
      <c r="CA755" s="203">
        <f t="shared" si="387"/>
        <v>0</v>
      </c>
      <c r="CB755" s="202"/>
      <c r="CC755" s="202"/>
      <c r="CD755" s="203">
        <f t="shared" si="388"/>
        <v>0</v>
      </c>
      <c r="CE755" s="202"/>
      <c r="CF755" s="202"/>
      <c r="CG755" s="203">
        <f t="shared" si="389"/>
        <v>0</v>
      </c>
      <c r="CH755" s="202"/>
      <c r="CI755" s="202"/>
      <c r="CJ755" s="203">
        <f t="shared" si="390"/>
        <v>0</v>
      </c>
    </row>
    <row r="756" spans="2:88" x14ac:dyDescent="0.25">
      <c r="B756" s="180"/>
      <c r="C756" s="180"/>
      <c r="D756" s="181"/>
      <c r="E756" s="38">
        <f t="shared" si="363"/>
        <v>45016</v>
      </c>
      <c r="F756" s="186"/>
      <c r="G756" s="203"/>
      <c r="H756" s="202"/>
      <c r="I756" s="202"/>
      <c r="J756" s="203">
        <f t="shared" si="364"/>
        <v>0</v>
      </c>
      <c r="K756" s="202"/>
      <c r="L756" s="202"/>
      <c r="M756" s="203">
        <f t="shared" si="365"/>
        <v>0</v>
      </c>
      <c r="N756" s="202"/>
      <c r="O756" s="202"/>
      <c r="P756" s="203">
        <f t="shared" si="366"/>
        <v>0</v>
      </c>
      <c r="Q756" s="202"/>
      <c r="R756" s="202"/>
      <c r="S756" s="203">
        <f t="shared" si="367"/>
        <v>0</v>
      </c>
      <c r="T756" s="202"/>
      <c r="U756" s="202"/>
      <c r="V756" s="203">
        <f t="shared" si="368"/>
        <v>0</v>
      </c>
      <c r="W756" s="202"/>
      <c r="X756" s="202"/>
      <c r="Y756" s="203">
        <f t="shared" si="369"/>
        <v>0</v>
      </c>
      <c r="Z756" s="202"/>
      <c r="AA756" s="202"/>
      <c r="AB756" s="203">
        <f t="shared" si="370"/>
        <v>0</v>
      </c>
      <c r="AC756" s="202"/>
      <c r="AD756" s="202"/>
      <c r="AE756" s="203">
        <f t="shared" si="371"/>
        <v>0</v>
      </c>
      <c r="AF756" s="202"/>
      <c r="AG756" s="202"/>
      <c r="AH756" s="203">
        <f t="shared" si="372"/>
        <v>0</v>
      </c>
      <c r="AI756" s="202"/>
      <c r="AJ756" s="202"/>
      <c r="AK756" s="203">
        <f t="shared" si="373"/>
        <v>0</v>
      </c>
      <c r="AL756" s="202"/>
      <c r="AM756" s="202"/>
      <c r="AN756" s="203">
        <f t="shared" si="374"/>
        <v>0</v>
      </c>
      <c r="AO756" s="202"/>
      <c r="AP756" s="202"/>
      <c r="AQ756" s="203">
        <f t="shared" si="375"/>
        <v>0</v>
      </c>
      <c r="AR756" s="202"/>
      <c r="AS756" s="202"/>
      <c r="AT756" s="203">
        <f t="shared" si="376"/>
        <v>0</v>
      </c>
      <c r="AU756" s="202"/>
      <c r="AV756" s="202"/>
      <c r="AW756" s="203">
        <f t="shared" si="377"/>
        <v>0</v>
      </c>
      <c r="AX756" s="202"/>
      <c r="AY756" s="202"/>
      <c r="AZ756" s="203">
        <f t="shared" si="378"/>
        <v>0</v>
      </c>
      <c r="BA756" s="202"/>
      <c r="BB756" s="202"/>
      <c r="BC756" s="203">
        <f t="shared" si="379"/>
        <v>0</v>
      </c>
      <c r="BD756" s="202"/>
      <c r="BE756" s="202"/>
      <c r="BF756" s="203">
        <f t="shared" si="380"/>
        <v>0</v>
      </c>
      <c r="BG756" s="202"/>
      <c r="BH756" s="202"/>
      <c r="BI756" s="203">
        <f t="shared" si="381"/>
        <v>0</v>
      </c>
      <c r="BJ756" s="202"/>
      <c r="BK756" s="202"/>
      <c r="BL756" s="203">
        <f t="shared" si="382"/>
        <v>0</v>
      </c>
      <c r="BM756" s="202"/>
      <c r="BN756" s="202"/>
      <c r="BO756" s="203">
        <f t="shared" si="383"/>
        <v>0</v>
      </c>
      <c r="BP756" s="202"/>
      <c r="BQ756" s="202"/>
      <c r="BR756" s="203">
        <f t="shared" si="384"/>
        <v>0</v>
      </c>
      <c r="BS756" s="202"/>
      <c r="BT756" s="202"/>
      <c r="BU756" s="203">
        <f t="shared" si="385"/>
        <v>0</v>
      </c>
      <c r="BV756" s="202"/>
      <c r="BW756" s="202"/>
      <c r="BX756" s="203">
        <f t="shared" si="386"/>
        <v>0</v>
      </c>
      <c r="BY756" s="202"/>
      <c r="BZ756" s="202"/>
      <c r="CA756" s="203">
        <f t="shared" si="387"/>
        <v>0</v>
      </c>
      <c r="CB756" s="202"/>
      <c r="CC756" s="202"/>
      <c r="CD756" s="203">
        <f t="shared" si="388"/>
        <v>0</v>
      </c>
      <c r="CE756" s="202"/>
      <c r="CF756" s="202"/>
      <c r="CG756" s="203">
        <f t="shared" si="389"/>
        <v>0</v>
      </c>
      <c r="CH756" s="202"/>
      <c r="CI756" s="202"/>
      <c r="CJ756" s="203">
        <f t="shared" si="390"/>
        <v>0</v>
      </c>
    </row>
    <row r="757" spans="2:88" x14ac:dyDescent="0.25">
      <c r="B757" s="180"/>
      <c r="C757" s="180"/>
      <c r="D757" s="181"/>
      <c r="E757" s="38">
        <f t="shared" si="363"/>
        <v>45016</v>
      </c>
      <c r="F757" s="186"/>
      <c r="G757" s="203"/>
      <c r="H757" s="202"/>
      <c r="I757" s="202"/>
      <c r="J757" s="203">
        <f t="shared" si="364"/>
        <v>0</v>
      </c>
      <c r="K757" s="202"/>
      <c r="L757" s="202"/>
      <c r="M757" s="203">
        <f t="shared" si="365"/>
        <v>0</v>
      </c>
      <c r="N757" s="202"/>
      <c r="O757" s="202"/>
      <c r="P757" s="203">
        <f t="shared" si="366"/>
        <v>0</v>
      </c>
      <c r="Q757" s="202"/>
      <c r="R757" s="202"/>
      <c r="S757" s="203">
        <f t="shared" si="367"/>
        <v>0</v>
      </c>
      <c r="T757" s="202"/>
      <c r="U757" s="202"/>
      <c r="V757" s="203">
        <f t="shared" si="368"/>
        <v>0</v>
      </c>
      <c r="W757" s="202"/>
      <c r="X757" s="202"/>
      <c r="Y757" s="203">
        <f t="shared" si="369"/>
        <v>0</v>
      </c>
      <c r="Z757" s="202"/>
      <c r="AA757" s="202"/>
      <c r="AB757" s="203">
        <f t="shared" si="370"/>
        <v>0</v>
      </c>
      <c r="AC757" s="202"/>
      <c r="AD757" s="202"/>
      <c r="AE757" s="203">
        <f t="shared" si="371"/>
        <v>0</v>
      </c>
      <c r="AF757" s="202"/>
      <c r="AG757" s="202"/>
      <c r="AH757" s="203">
        <f t="shared" si="372"/>
        <v>0</v>
      </c>
      <c r="AI757" s="202"/>
      <c r="AJ757" s="202"/>
      <c r="AK757" s="203">
        <f t="shared" si="373"/>
        <v>0</v>
      </c>
      <c r="AL757" s="202"/>
      <c r="AM757" s="202"/>
      <c r="AN757" s="203">
        <f t="shared" si="374"/>
        <v>0</v>
      </c>
      <c r="AO757" s="202"/>
      <c r="AP757" s="202"/>
      <c r="AQ757" s="203">
        <f t="shared" si="375"/>
        <v>0</v>
      </c>
      <c r="AR757" s="202"/>
      <c r="AS757" s="202"/>
      <c r="AT757" s="203">
        <f t="shared" si="376"/>
        <v>0</v>
      </c>
      <c r="AU757" s="202"/>
      <c r="AV757" s="202"/>
      <c r="AW757" s="203">
        <f t="shared" si="377"/>
        <v>0</v>
      </c>
      <c r="AX757" s="202"/>
      <c r="AY757" s="202"/>
      <c r="AZ757" s="203">
        <f t="shared" si="378"/>
        <v>0</v>
      </c>
      <c r="BA757" s="202"/>
      <c r="BB757" s="202"/>
      <c r="BC757" s="203">
        <f t="shared" si="379"/>
        <v>0</v>
      </c>
      <c r="BD757" s="202"/>
      <c r="BE757" s="202"/>
      <c r="BF757" s="203">
        <f t="shared" si="380"/>
        <v>0</v>
      </c>
      <c r="BG757" s="202"/>
      <c r="BH757" s="202"/>
      <c r="BI757" s="203">
        <f t="shared" si="381"/>
        <v>0</v>
      </c>
      <c r="BJ757" s="202"/>
      <c r="BK757" s="202"/>
      <c r="BL757" s="203">
        <f t="shared" si="382"/>
        <v>0</v>
      </c>
      <c r="BM757" s="202"/>
      <c r="BN757" s="202"/>
      <c r="BO757" s="203">
        <f t="shared" si="383"/>
        <v>0</v>
      </c>
      <c r="BP757" s="202"/>
      <c r="BQ757" s="202"/>
      <c r="BR757" s="203">
        <f t="shared" si="384"/>
        <v>0</v>
      </c>
      <c r="BS757" s="202"/>
      <c r="BT757" s="202"/>
      <c r="BU757" s="203">
        <f t="shared" si="385"/>
        <v>0</v>
      </c>
      <c r="BV757" s="202"/>
      <c r="BW757" s="202"/>
      <c r="BX757" s="203">
        <f t="shared" si="386"/>
        <v>0</v>
      </c>
      <c r="BY757" s="202"/>
      <c r="BZ757" s="202"/>
      <c r="CA757" s="203">
        <f t="shared" si="387"/>
        <v>0</v>
      </c>
      <c r="CB757" s="202"/>
      <c r="CC757" s="202"/>
      <c r="CD757" s="203">
        <f t="shared" si="388"/>
        <v>0</v>
      </c>
      <c r="CE757" s="202"/>
      <c r="CF757" s="202"/>
      <c r="CG757" s="203">
        <f t="shared" si="389"/>
        <v>0</v>
      </c>
      <c r="CH757" s="202"/>
      <c r="CI757" s="202"/>
      <c r="CJ757" s="203">
        <f t="shared" si="390"/>
        <v>0</v>
      </c>
    </row>
    <row r="758" spans="2:88" x14ac:dyDescent="0.25">
      <c r="B758" s="180"/>
      <c r="C758" s="180"/>
      <c r="D758" s="181"/>
      <c r="E758" s="38">
        <f t="shared" si="363"/>
        <v>45016</v>
      </c>
      <c r="F758" s="186"/>
      <c r="G758" s="203"/>
      <c r="H758" s="202"/>
      <c r="I758" s="202"/>
      <c r="J758" s="203">
        <f t="shared" si="364"/>
        <v>0</v>
      </c>
      <c r="K758" s="202"/>
      <c r="L758" s="202"/>
      <c r="M758" s="203">
        <f t="shared" si="365"/>
        <v>0</v>
      </c>
      <c r="N758" s="202"/>
      <c r="O758" s="202"/>
      <c r="P758" s="203">
        <f t="shared" si="366"/>
        <v>0</v>
      </c>
      <c r="Q758" s="202"/>
      <c r="R758" s="202"/>
      <c r="S758" s="203">
        <f t="shared" si="367"/>
        <v>0</v>
      </c>
      <c r="T758" s="202"/>
      <c r="U758" s="202"/>
      <c r="V758" s="203">
        <f t="shared" si="368"/>
        <v>0</v>
      </c>
      <c r="W758" s="202"/>
      <c r="X758" s="202"/>
      <c r="Y758" s="203">
        <f t="shared" si="369"/>
        <v>0</v>
      </c>
      <c r="Z758" s="202"/>
      <c r="AA758" s="202"/>
      <c r="AB758" s="203">
        <f t="shared" si="370"/>
        <v>0</v>
      </c>
      <c r="AC758" s="202"/>
      <c r="AD758" s="202"/>
      <c r="AE758" s="203">
        <f t="shared" si="371"/>
        <v>0</v>
      </c>
      <c r="AF758" s="202"/>
      <c r="AG758" s="202"/>
      <c r="AH758" s="203">
        <f t="shared" si="372"/>
        <v>0</v>
      </c>
      <c r="AI758" s="202"/>
      <c r="AJ758" s="202"/>
      <c r="AK758" s="203">
        <f t="shared" si="373"/>
        <v>0</v>
      </c>
      <c r="AL758" s="202"/>
      <c r="AM758" s="202"/>
      <c r="AN758" s="203">
        <f t="shared" si="374"/>
        <v>0</v>
      </c>
      <c r="AO758" s="202"/>
      <c r="AP758" s="202"/>
      <c r="AQ758" s="203">
        <f t="shared" si="375"/>
        <v>0</v>
      </c>
      <c r="AR758" s="202"/>
      <c r="AS758" s="202"/>
      <c r="AT758" s="203">
        <f t="shared" si="376"/>
        <v>0</v>
      </c>
      <c r="AU758" s="202"/>
      <c r="AV758" s="202"/>
      <c r="AW758" s="203">
        <f t="shared" si="377"/>
        <v>0</v>
      </c>
      <c r="AX758" s="202"/>
      <c r="AY758" s="202"/>
      <c r="AZ758" s="203">
        <f t="shared" si="378"/>
        <v>0</v>
      </c>
      <c r="BA758" s="202"/>
      <c r="BB758" s="202"/>
      <c r="BC758" s="203">
        <f t="shared" si="379"/>
        <v>0</v>
      </c>
      <c r="BD758" s="202"/>
      <c r="BE758" s="202"/>
      <c r="BF758" s="203">
        <f t="shared" si="380"/>
        <v>0</v>
      </c>
      <c r="BG758" s="202"/>
      <c r="BH758" s="202"/>
      <c r="BI758" s="203">
        <f t="shared" si="381"/>
        <v>0</v>
      </c>
      <c r="BJ758" s="202"/>
      <c r="BK758" s="202"/>
      <c r="BL758" s="203">
        <f t="shared" si="382"/>
        <v>0</v>
      </c>
      <c r="BM758" s="202"/>
      <c r="BN758" s="202"/>
      <c r="BO758" s="203">
        <f t="shared" si="383"/>
        <v>0</v>
      </c>
      <c r="BP758" s="202"/>
      <c r="BQ758" s="202"/>
      <c r="BR758" s="203">
        <f t="shared" si="384"/>
        <v>0</v>
      </c>
      <c r="BS758" s="202"/>
      <c r="BT758" s="202"/>
      <c r="BU758" s="203">
        <f t="shared" si="385"/>
        <v>0</v>
      </c>
      <c r="BV758" s="202"/>
      <c r="BW758" s="202"/>
      <c r="BX758" s="203">
        <f t="shared" si="386"/>
        <v>0</v>
      </c>
      <c r="BY758" s="202"/>
      <c r="BZ758" s="202"/>
      <c r="CA758" s="203">
        <f t="shared" si="387"/>
        <v>0</v>
      </c>
      <c r="CB758" s="202"/>
      <c r="CC758" s="202"/>
      <c r="CD758" s="203">
        <f t="shared" si="388"/>
        <v>0</v>
      </c>
      <c r="CE758" s="202"/>
      <c r="CF758" s="202"/>
      <c r="CG758" s="203">
        <f t="shared" si="389"/>
        <v>0</v>
      </c>
      <c r="CH758" s="202"/>
      <c r="CI758" s="202"/>
      <c r="CJ758" s="203">
        <f t="shared" si="390"/>
        <v>0</v>
      </c>
    </row>
    <row r="759" spans="2:88" x14ac:dyDescent="0.25">
      <c r="B759" s="180"/>
      <c r="C759" s="180"/>
      <c r="D759" s="181"/>
      <c r="E759" s="38">
        <f t="shared" si="363"/>
        <v>45016</v>
      </c>
      <c r="F759" s="186"/>
      <c r="G759" s="203"/>
      <c r="H759" s="202"/>
      <c r="I759" s="202"/>
      <c r="J759" s="203">
        <f t="shared" si="364"/>
        <v>0</v>
      </c>
      <c r="K759" s="202"/>
      <c r="L759" s="202"/>
      <c r="M759" s="203">
        <f t="shared" si="365"/>
        <v>0</v>
      </c>
      <c r="N759" s="202"/>
      <c r="O759" s="202"/>
      <c r="P759" s="203">
        <f t="shared" si="366"/>
        <v>0</v>
      </c>
      <c r="Q759" s="202"/>
      <c r="R759" s="202"/>
      <c r="S759" s="203">
        <f t="shared" si="367"/>
        <v>0</v>
      </c>
      <c r="T759" s="202"/>
      <c r="U759" s="202"/>
      <c r="V759" s="203">
        <f t="shared" si="368"/>
        <v>0</v>
      </c>
      <c r="W759" s="202"/>
      <c r="X759" s="202"/>
      <c r="Y759" s="203">
        <f t="shared" si="369"/>
        <v>0</v>
      </c>
      <c r="Z759" s="202"/>
      <c r="AA759" s="202"/>
      <c r="AB759" s="203">
        <f t="shared" si="370"/>
        <v>0</v>
      </c>
      <c r="AC759" s="202"/>
      <c r="AD759" s="202"/>
      <c r="AE759" s="203">
        <f t="shared" si="371"/>
        <v>0</v>
      </c>
      <c r="AF759" s="202"/>
      <c r="AG759" s="202"/>
      <c r="AH759" s="203">
        <f t="shared" si="372"/>
        <v>0</v>
      </c>
      <c r="AI759" s="202"/>
      <c r="AJ759" s="202"/>
      <c r="AK759" s="203">
        <f t="shared" si="373"/>
        <v>0</v>
      </c>
      <c r="AL759" s="202"/>
      <c r="AM759" s="202"/>
      <c r="AN759" s="203">
        <f t="shared" si="374"/>
        <v>0</v>
      </c>
      <c r="AO759" s="202"/>
      <c r="AP759" s="202"/>
      <c r="AQ759" s="203">
        <f t="shared" si="375"/>
        <v>0</v>
      </c>
      <c r="AR759" s="202"/>
      <c r="AS759" s="202"/>
      <c r="AT759" s="203">
        <f t="shared" si="376"/>
        <v>0</v>
      </c>
      <c r="AU759" s="202"/>
      <c r="AV759" s="202"/>
      <c r="AW759" s="203">
        <f t="shared" si="377"/>
        <v>0</v>
      </c>
      <c r="AX759" s="202"/>
      <c r="AY759" s="202"/>
      <c r="AZ759" s="203">
        <f t="shared" si="378"/>
        <v>0</v>
      </c>
      <c r="BA759" s="202"/>
      <c r="BB759" s="202"/>
      <c r="BC759" s="203">
        <f t="shared" si="379"/>
        <v>0</v>
      </c>
      <c r="BD759" s="202"/>
      <c r="BE759" s="202"/>
      <c r="BF759" s="203">
        <f t="shared" si="380"/>
        <v>0</v>
      </c>
      <c r="BG759" s="202"/>
      <c r="BH759" s="202"/>
      <c r="BI759" s="203">
        <f t="shared" si="381"/>
        <v>0</v>
      </c>
      <c r="BJ759" s="202"/>
      <c r="BK759" s="202"/>
      <c r="BL759" s="203">
        <f t="shared" si="382"/>
        <v>0</v>
      </c>
      <c r="BM759" s="202"/>
      <c r="BN759" s="202"/>
      <c r="BO759" s="203">
        <f t="shared" si="383"/>
        <v>0</v>
      </c>
      <c r="BP759" s="202"/>
      <c r="BQ759" s="202"/>
      <c r="BR759" s="203">
        <f t="shared" si="384"/>
        <v>0</v>
      </c>
      <c r="BS759" s="202"/>
      <c r="BT759" s="202"/>
      <c r="BU759" s="203">
        <f t="shared" si="385"/>
        <v>0</v>
      </c>
      <c r="BV759" s="202"/>
      <c r="BW759" s="202"/>
      <c r="BX759" s="203">
        <f t="shared" si="386"/>
        <v>0</v>
      </c>
      <c r="BY759" s="202"/>
      <c r="BZ759" s="202"/>
      <c r="CA759" s="203">
        <f t="shared" si="387"/>
        <v>0</v>
      </c>
      <c r="CB759" s="202"/>
      <c r="CC759" s="202"/>
      <c r="CD759" s="203">
        <f t="shared" si="388"/>
        <v>0</v>
      </c>
      <c r="CE759" s="202"/>
      <c r="CF759" s="202"/>
      <c r="CG759" s="203">
        <f t="shared" si="389"/>
        <v>0</v>
      </c>
      <c r="CH759" s="202"/>
      <c r="CI759" s="202"/>
      <c r="CJ759" s="203">
        <f t="shared" si="390"/>
        <v>0</v>
      </c>
    </row>
    <row r="760" spans="2:88" x14ac:dyDescent="0.25">
      <c r="B760" s="180"/>
      <c r="C760" s="180"/>
      <c r="D760" s="181"/>
      <c r="E760" s="38">
        <f t="shared" si="363"/>
        <v>45016</v>
      </c>
      <c r="F760" s="186"/>
      <c r="G760" s="203"/>
      <c r="H760" s="202"/>
      <c r="I760" s="202"/>
      <c r="J760" s="203">
        <f t="shared" si="364"/>
        <v>0</v>
      </c>
      <c r="K760" s="202"/>
      <c r="L760" s="202"/>
      <c r="M760" s="203">
        <f t="shared" si="365"/>
        <v>0</v>
      </c>
      <c r="N760" s="202"/>
      <c r="O760" s="202"/>
      <c r="P760" s="203">
        <f t="shared" si="366"/>
        <v>0</v>
      </c>
      <c r="Q760" s="202"/>
      <c r="R760" s="202"/>
      <c r="S760" s="203">
        <f t="shared" si="367"/>
        <v>0</v>
      </c>
      <c r="T760" s="202"/>
      <c r="U760" s="202"/>
      <c r="V760" s="203">
        <f t="shared" si="368"/>
        <v>0</v>
      </c>
      <c r="W760" s="202"/>
      <c r="X760" s="202"/>
      <c r="Y760" s="203">
        <f t="shared" si="369"/>
        <v>0</v>
      </c>
      <c r="Z760" s="202"/>
      <c r="AA760" s="202"/>
      <c r="AB760" s="203">
        <f t="shared" si="370"/>
        <v>0</v>
      </c>
      <c r="AC760" s="202"/>
      <c r="AD760" s="202"/>
      <c r="AE760" s="203">
        <f t="shared" si="371"/>
        <v>0</v>
      </c>
      <c r="AF760" s="202"/>
      <c r="AG760" s="202"/>
      <c r="AH760" s="203">
        <f t="shared" si="372"/>
        <v>0</v>
      </c>
      <c r="AI760" s="202"/>
      <c r="AJ760" s="202"/>
      <c r="AK760" s="203">
        <f t="shared" si="373"/>
        <v>0</v>
      </c>
      <c r="AL760" s="202"/>
      <c r="AM760" s="202"/>
      <c r="AN760" s="203">
        <f t="shared" si="374"/>
        <v>0</v>
      </c>
      <c r="AO760" s="202"/>
      <c r="AP760" s="202"/>
      <c r="AQ760" s="203">
        <f t="shared" si="375"/>
        <v>0</v>
      </c>
      <c r="AR760" s="202"/>
      <c r="AS760" s="202"/>
      <c r="AT760" s="203">
        <f t="shared" si="376"/>
        <v>0</v>
      </c>
      <c r="AU760" s="202"/>
      <c r="AV760" s="202"/>
      <c r="AW760" s="203">
        <f t="shared" si="377"/>
        <v>0</v>
      </c>
      <c r="AX760" s="202"/>
      <c r="AY760" s="202"/>
      <c r="AZ760" s="203">
        <f t="shared" si="378"/>
        <v>0</v>
      </c>
      <c r="BA760" s="202"/>
      <c r="BB760" s="202"/>
      <c r="BC760" s="203">
        <f t="shared" si="379"/>
        <v>0</v>
      </c>
      <c r="BD760" s="202"/>
      <c r="BE760" s="202"/>
      <c r="BF760" s="203">
        <f t="shared" si="380"/>
        <v>0</v>
      </c>
      <c r="BG760" s="202"/>
      <c r="BH760" s="202"/>
      <c r="BI760" s="203">
        <f t="shared" si="381"/>
        <v>0</v>
      </c>
      <c r="BJ760" s="202"/>
      <c r="BK760" s="202"/>
      <c r="BL760" s="203">
        <f t="shared" si="382"/>
        <v>0</v>
      </c>
      <c r="BM760" s="202"/>
      <c r="BN760" s="202"/>
      <c r="BO760" s="203">
        <f t="shared" si="383"/>
        <v>0</v>
      </c>
      <c r="BP760" s="202"/>
      <c r="BQ760" s="202"/>
      <c r="BR760" s="203">
        <f t="shared" si="384"/>
        <v>0</v>
      </c>
      <c r="BS760" s="202"/>
      <c r="BT760" s="202"/>
      <c r="BU760" s="203">
        <f t="shared" si="385"/>
        <v>0</v>
      </c>
      <c r="BV760" s="202"/>
      <c r="BW760" s="202"/>
      <c r="BX760" s="203">
        <f t="shared" si="386"/>
        <v>0</v>
      </c>
      <c r="BY760" s="202"/>
      <c r="BZ760" s="202"/>
      <c r="CA760" s="203">
        <f t="shared" si="387"/>
        <v>0</v>
      </c>
      <c r="CB760" s="202"/>
      <c r="CC760" s="202"/>
      <c r="CD760" s="203">
        <f t="shared" si="388"/>
        <v>0</v>
      </c>
      <c r="CE760" s="202"/>
      <c r="CF760" s="202"/>
      <c r="CG760" s="203">
        <f t="shared" si="389"/>
        <v>0</v>
      </c>
      <c r="CH760" s="202"/>
      <c r="CI760" s="202"/>
      <c r="CJ760" s="203">
        <f t="shared" si="390"/>
        <v>0</v>
      </c>
    </row>
    <row r="761" spans="2:88" x14ac:dyDescent="0.25">
      <c r="B761" s="180"/>
      <c r="C761" s="180"/>
      <c r="D761" s="181"/>
      <c r="E761" s="38">
        <f t="shared" si="363"/>
        <v>45016</v>
      </c>
      <c r="F761" s="186"/>
      <c r="G761" s="203"/>
      <c r="H761" s="202"/>
      <c r="I761" s="202"/>
      <c r="J761" s="203">
        <f t="shared" si="364"/>
        <v>0</v>
      </c>
      <c r="K761" s="202"/>
      <c r="L761" s="202"/>
      <c r="M761" s="203">
        <f t="shared" si="365"/>
        <v>0</v>
      </c>
      <c r="N761" s="202"/>
      <c r="O761" s="202"/>
      <c r="P761" s="203">
        <f t="shared" si="366"/>
        <v>0</v>
      </c>
      <c r="Q761" s="202"/>
      <c r="R761" s="202"/>
      <c r="S761" s="203">
        <f t="shared" si="367"/>
        <v>0</v>
      </c>
      <c r="T761" s="202"/>
      <c r="U761" s="202"/>
      <c r="V761" s="203">
        <f t="shared" si="368"/>
        <v>0</v>
      </c>
      <c r="W761" s="202"/>
      <c r="X761" s="202"/>
      <c r="Y761" s="203">
        <f t="shared" si="369"/>
        <v>0</v>
      </c>
      <c r="Z761" s="202"/>
      <c r="AA761" s="202"/>
      <c r="AB761" s="203">
        <f t="shared" si="370"/>
        <v>0</v>
      </c>
      <c r="AC761" s="202"/>
      <c r="AD761" s="202"/>
      <c r="AE761" s="203">
        <f t="shared" si="371"/>
        <v>0</v>
      </c>
      <c r="AF761" s="202"/>
      <c r="AG761" s="202"/>
      <c r="AH761" s="203">
        <f t="shared" si="372"/>
        <v>0</v>
      </c>
      <c r="AI761" s="202"/>
      <c r="AJ761" s="202"/>
      <c r="AK761" s="203">
        <f t="shared" si="373"/>
        <v>0</v>
      </c>
      <c r="AL761" s="202"/>
      <c r="AM761" s="202"/>
      <c r="AN761" s="203">
        <f t="shared" si="374"/>
        <v>0</v>
      </c>
      <c r="AO761" s="202"/>
      <c r="AP761" s="202"/>
      <c r="AQ761" s="203">
        <f t="shared" si="375"/>
        <v>0</v>
      </c>
      <c r="AR761" s="202"/>
      <c r="AS761" s="202"/>
      <c r="AT761" s="203">
        <f t="shared" si="376"/>
        <v>0</v>
      </c>
      <c r="AU761" s="202"/>
      <c r="AV761" s="202"/>
      <c r="AW761" s="203">
        <f t="shared" si="377"/>
        <v>0</v>
      </c>
      <c r="AX761" s="202"/>
      <c r="AY761" s="202"/>
      <c r="AZ761" s="203">
        <f t="shared" si="378"/>
        <v>0</v>
      </c>
      <c r="BA761" s="202"/>
      <c r="BB761" s="202"/>
      <c r="BC761" s="203">
        <f t="shared" si="379"/>
        <v>0</v>
      </c>
      <c r="BD761" s="202"/>
      <c r="BE761" s="202"/>
      <c r="BF761" s="203">
        <f t="shared" si="380"/>
        <v>0</v>
      </c>
      <c r="BG761" s="202"/>
      <c r="BH761" s="202"/>
      <c r="BI761" s="203">
        <f t="shared" si="381"/>
        <v>0</v>
      </c>
      <c r="BJ761" s="202"/>
      <c r="BK761" s="202"/>
      <c r="BL761" s="203">
        <f t="shared" si="382"/>
        <v>0</v>
      </c>
      <c r="BM761" s="202"/>
      <c r="BN761" s="202"/>
      <c r="BO761" s="203">
        <f t="shared" si="383"/>
        <v>0</v>
      </c>
      <c r="BP761" s="202"/>
      <c r="BQ761" s="202"/>
      <c r="BR761" s="203">
        <f t="shared" si="384"/>
        <v>0</v>
      </c>
      <c r="BS761" s="202"/>
      <c r="BT761" s="202"/>
      <c r="BU761" s="203">
        <f t="shared" si="385"/>
        <v>0</v>
      </c>
      <c r="BV761" s="202"/>
      <c r="BW761" s="202"/>
      <c r="BX761" s="203">
        <f t="shared" si="386"/>
        <v>0</v>
      </c>
      <c r="BY761" s="202"/>
      <c r="BZ761" s="202"/>
      <c r="CA761" s="203">
        <f t="shared" si="387"/>
        <v>0</v>
      </c>
      <c r="CB761" s="202"/>
      <c r="CC761" s="202"/>
      <c r="CD761" s="203">
        <f t="shared" si="388"/>
        <v>0</v>
      </c>
      <c r="CE761" s="202"/>
      <c r="CF761" s="202"/>
      <c r="CG761" s="203">
        <f t="shared" si="389"/>
        <v>0</v>
      </c>
      <c r="CH761" s="202"/>
      <c r="CI761" s="202"/>
      <c r="CJ761" s="203">
        <f t="shared" si="390"/>
        <v>0</v>
      </c>
    </row>
    <row r="762" spans="2:88" x14ac:dyDescent="0.25">
      <c r="B762" s="180"/>
      <c r="C762" s="180"/>
      <c r="D762" s="181"/>
      <c r="E762" s="38">
        <f t="shared" si="363"/>
        <v>45016</v>
      </c>
      <c r="F762" s="186"/>
      <c r="G762" s="203"/>
      <c r="H762" s="202"/>
      <c r="I762" s="202"/>
      <c r="J762" s="203">
        <f t="shared" si="364"/>
        <v>0</v>
      </c>
      <c r="K762" s="202"/>
      <c r="L762" s="202"/>
      <c r="M762" s="203">
        <f t="shared" si="365"/>
        <v>0</v>
      </c>
      <c r="N762" s="202"/>
      <c r="O762" s="202"/>
      <c r="P762" s="203">
        <f t="shared" si="366"/>
        <v>0</v>
      </c>
      <c r="Q762" s="202"/>
      <c r="R762" s="202"/>
      <c r="S762" s="203">
        <f t="shared" si="367"/>
        <v>0</v>
      </c>
      <c r="T762" s="202"/>
      <c r="U762" s="202"/>
      <c r="V762" s="203">
        <f t="shared" si="368"/>
        <v>0</v>
      </c>
      <c r="W762" s="202"/>
      <c r="X762" s="202"/>
      <c r="Y762" s="203">
        <f t="shared" si="369"/>
        <v>0</v>
      </c>
      <c r="Z762" s="202"/>
      <c r="AA762" s="202"/>
      <c r="AB762" s="203">
        <f t="shared" si="370"/>
        <v>0</v>
      </c>
      <c r="AC762" s="202"/>
      <c r="AD762" s="202"/>
      <c r="AE762" s="203">
        <f t="shared" si="371"/>
        <v>0</v>
      </c>
      <c r="AF762" s="202"/>
      <c r="AG762" s="202"/>
      <c r="AH762" s="203">
        <f t="shared" si="372"/>
        <v>0</v>
      </c>
      <c r="AI762" s="202"/>
      <c r="AJ762" s="202"/>
      <c r="AK762" s="203">
        <f t="shared" si="373"/>
        <v>0</v>
      </c>
      <c r="AL762" s="202"/>
      <c r="AM762" s="202"/>
      <c r="AN762" s="203">
        <f t="shared" si="374"/>
        <v>0</v>
      </c>
      <c r="AO762" s="202"/>
      <c r="AP762" s="202"/>
      <c r="AQ762" s="203">
        <f t="shared" si="375"/>
        <v>0</v>
      </c>
      <c r="AR762" s="202"/>
      <c r="AS762" s="202"/>
      <c r="AT762" s="203">
        <f t="shared" si="376"/>
        <v>0</v>
      </c>
      <c r="AU762" s="202"/>
      <c r="AV762" s="202"/>
      <c r="AW762" s="203">
        <f t="shared" si="377"/>
        <v>0</v>
      </c>
      <c r="AX762" s="202"/>
      <c r="AY762" s="202"/>
      <c r="AZ762" s="203">
        <f t="shared" si="378"/>
        <v>0</v>
      </c>
      <c r="BA762" s="202"/>
      <c r="BB762" s="202"/>
      <c r="BC762" s="203">
        <f t="shared" si="379"/>
        <v>0</v>
      </c>
      <c r="BD762" s="202"/>
      <c r="BE762" s="202"/>
      <c r="BF762" s="203">
        <f t="shared" si="380"/>
        <v>0</v>
      </c>
      <c r="BG762" s="202"/>
      <c r="BH762" s="202"/>
      <c r="BI762" s="203">
        <f t="shared" si="381"/>
        <v>0</v>
      </c>
      <c r="BJ762" s="202"/>
      <c r="BK762" s="202"/>
      <c r="BL762" s="203">
        <f t="shared" si="382"/>
        <v>0</v>
      </c>
      <c r="BM762" s="202"/>
      <c r="BN762" s="202"/>
      <c r="BO762" s="203">
        <f t="shared" si="383"/>
        <v>0</v>
      </c>
      <c r="BP762" s="202"/>
      <c r="BQ762" s="202"/>
      <c r="BR762" s="203">
        <f t="shared" si="384"/>
        <v>0</v>
      </c>
      <c r="BS762" s="202"/>
      <c r="BT762" s="202"/>
      <c r="BU762" s="203">
        <f t="shared" si="385"/>
        <v>0</v>
      </c>
      <c r="BV762" s="202"/>
      <c r="BW762" s="202"/>
      <c r="BX762" s="203">
        <f t="shared" si="386"/>
        <v>0</v>
      </c>
      <c r="BY762" s="202"/>
      <c r="BZ762" s="202"/>
      <c r="CA762" s="203">
        <f t="shared" si="387"/>
        <v>0</v>
      </c>
      <c r="CB762" s="202"/>
      <c r="CC762" s="202"/>
      <c r="CD762" s="203">
        <f t="shared" si="388"/>
        <v>0</v>
      </c>
      <c r="CE762" s="202"/>
      <c r="CF762" s="202"/>
      <c r="CG762" s="203">
        <f t="shared" si="389"/>
        <v>0</v>
      </c>
      <c r="CH762" s="202"/>
      <c r="CI762" s="202"/>
      <c r="CJ762" s="203">
        <f t="shared" si="390"/>
        <v>0</v>
      </c>
    </row>
    <row r="763" spans="2:88" x14ac:dyDescent="0.25">
      <c r="B763" s="180"/>
      <c r="C763" s="180"/>
      <c r="D763" s="181"/>
      <c r="E763" s="38">
        <f t="shared" si="363"/>
        <v>45016</v>
      </c>
      <c r="F763" s="186"/>
      <c r="G763" s="203"/>
      <c r="H763" s="202"/>
      <c r="I763" s="202"/>
      <c r="J763" s="203">
        <f t="shared" si="364"/>
        <v>0</v>
      </c>
      <c r="K763" s="202"/>
      <c r="L763" s="202"/>
      <c r="M763" s="203">
        <f t="shared" si="365"/>
        <v>0</v>
      </c>
      <c r="N763" s="202"/>
      <c r="O763" s="202"/>
      <c r="P763" s="203">
        <f t="shared" si="366"/>
        <v>0</v>
      </c>
      <c r="Q763" s="202"/>
      <c r="R763" s="202"/>
      <c r="S763" s="203">
        <f t="shared" si="367"/>
        <v>0</v>
      </c>
      <c r="T763" s="202"/>
      <c r="U763" s="202"/>
      <c r="V763" s="203">
        <f t="shared" si="368"/>
        <v>0</v>
      </c>
      <c r="W763" s="202"/>
      <c r="X763" s="202"/>
      <c r="Y763" s="203">
        <f t="shared" si="369"/>
        <v>0</v>
      </c>
      <c r="Z763" s="202"/>
      <c r="AA763" s="202"/>
      <c r="AB763" s="203">
        <f t="shared" si="370"/>
        <v>0</v>
      </c>
      <c r="AC763" s="202"/>
      <c r="AD763" s="202"/>
      <c r="AE763" s="203">
        <f t="shared" si="371"/>
        <v>0</v>
      </c>
      <c r="AF763" s="202"/>
      <c r="AG763" s="202"/>
      <c r="AH763" s="203">
        <f t="shared" si="372"/>
        <v>0</v>
      </c>
      <c r="AI763" s="202"/>
      <c r="AJ763" s="202"/>
      <c r="AK763" s="203">
        <f t="shared" si="373"/>
        <v>0</v>
      </c>
      <c r="AL763" s="202"/>
      <c r="AM763" s="202"/>
      <c r="AN763" s="203">
        <f t="shared" si="374"/>
        <v>0</v>
      </c>
      <c r="AO763" s="202"/>
      <c r="AP763" s="202"/>
      <c r="AQ763" s="203">
        <f t="shared" si="375"/>
        <v>0</v>
      </c>
      <c r="AR763" s="202"/>
      <c r="AS763" s="202"/>
      <c r="AT763" s="203">
        <f t="shared" si="376"/>
        <v>0</v>
      </c>
      <c r="AU763" s="202"/>
      <c r="AV763" s="202"/>
      <c r="AW763" s="203">
        <f t="shared" si="377"/>
        <v>0</v>
      </c>
      <c r="AX763" s="202"/>
      <c r="AY763" s="202"/>
      <c r="AZ763" s="203">
        <f t="shared" si="378"/>
        <v>0</v>
      </c>
      <c r="BA763" s="202"/>
      <c r="BB763" s="202"/>
      <c r="BC763" s="203">
        <f t="shared" si="379"/>
        <v>0</v>
      </c>
      <c r="BD763" s="202"/>
      <c r="BE763" s="202"/>
      <c r="BF763" s="203">
        <f t="shared" si="380"/>
        <v>0</v>
      </c>
      <c r="BG763" s="202"/>
      <c r="BH763" s="202"/>
      <c r="BI763" s="203">
        <f t="shared" si="381"/>
        <v>0</v>
      </c>
      <c r="BJ763" s="202"/>
      <c r="BK763" s="202"/>
      <c r="BL763" s="203">
        <f t="shared" si="382"/>
        <v>0</v>
      </c>
      <c r="BM763" s="202"/>
      <c r="BN763" s="202"/>
      <c r="BO763" s="203">
        <f t="shared" si="383"/>
        <v>0</v>
      </c>
      <c r="BP763" s="202"/>
      <c r="BQ763" s="202"/>
      <c r="BR763" s="203">
        <f t="shared" si="384"/>
        <v>0</v>
      </c>
      <c r="BS763" s="202"/>
      <c r="BT763" s="202"/>
      <c r="BU763" s="203">
        <f t="shared" si="385"/>
        <v>0</v>
      </c>
      <c r="BV763" s="202"/>
      <c r="BW763" s="202"/>
      <c r="BX763" s="203">
        <f t="shared" si="386"/>
        <v>0</v>
      </c>
      <c r="BY763" s="202"/>
      <c r="BZ763" s="202"/>
      <c r="CA763" s="203">
        <f t="shared" si="387"/>
        <v>0</v>
      </c>
      <c r="CB763" s="202"/>
      <c r="CC763" s="202"/>
      <c r="CD763" s="203">
        <f t="shared" si="388"/>
        <v>0</v>
      </c>
      <c r="CE763" s="202"/>
      <c r="CF763" s="202"/>
      <c r="CG763" s="203">
        <f t="shared" si="389"/>
        <v>0</v>
      </c>
      <c r="CH763" s="202"/>
      <c r="CI763" s="202"/>
      <c r="CJ763" s="203">
        <f t="shared" si="390"/>
        <v>0</v>
      </c>
    </row>
    <row r="764" spans="2:88" x14ac:dyDescent="0.25">
      <c r="B764" s="180"/>
      <c r="C764" s="180"/>
      <c r="D764" s="181"/>
      <c r="E764" s="38">
        <f t="shared" si="363"/>
        <v>45016</v>
      </c>
      <c r="F764" s="186"/>
      <c r="G764" s="203"/>
      <c r="H764" s="202"/>
      <c r="I764" s="202"/>
      <c r="J764" s="203">
        <f t="shared" si="364"/>
        <v>0</v>
      </c>
      <c r="K764" s="202"/>
      <c r="L764" s="202"/>
      <c r="M764" s="203">
        <f t="shared" si="365"/>
        <v>0</v>
      </c>
      <c r="N764" s="202"/>
      <c r="O764" s="202"/>
      <c r="P764" s="203">
        <f t="shared" si="366"/>
        <v>0</v>
      </c>
      <c r="Q764" s="202"/>
      <c r="R764" s="202"/>
      <c r="S764" s="203">
        <f t="shared" si="367"/>
        <v>0</v>
      </c>
      <c r="T764" s="202"/>
      <c r="U764" s="202"/>
      <c r="V764" s="203">
        <f t="shared" si="368"/>
        <v>0</v>
      </c>
      <c r="W764" s="202"/>
      <c r="X764" s="202"/>
      <c r="Y764" s="203">
        <f t="shared" si="369"/>
        <v>0</v>
      </c>
      <c r="Z764" s="202"/>
      <c r="AA764" s="202"/>
      <c r="AB764" s="203">
        <f t="shared" si="370"/>
        <v>0</v>
      </c>
      <c r="AC764" s="202"/>
      <c r="AD764" s="202"/>
      <c r="AE764" s="203">
        <f t="shared" si="371"/>
        <v>0</v>
      </c>
      <c r="AF764" s="202"/>
      <c r="AG764" s="202"/>
      <c r="AH764" s="203">
        <f t="shared" si="372"/>
        <v>0</v>
      </c>
      <c r="AI764" s="202"/>
      <c r="AJ764" s="202"/>
      <c r="AK764" s="203">
        <f t="shared" si="373"/>
        <v>0</v>
      </c>
      <c r="AL764" s="202"/>
      <c r="AM764" s="202"/>
      <c r="AN764" s="203">
        <f t="shared" si="374"/>
        <v>0</v>
      </c>
      <c r="AO764" s="202"/>
      <c r="AP764" s="202"/>
      <c r="AQ764" s="203">
        <f t="shared" si="375"/>
        <v>0</v>
      </c>
      <c r="AR764" s="202"/>
      <c r="AS764" s="202"/>
      <c r="AT764" s="203">
        <f t="shared" si="376"/>
        <v>0</v>
      </c>
      <c r="AU764" s="202"/>
      <c r="AV764" s="202"/>
      <c r="AW764" s="203">
        <f t="shared" si="377"/>
        <v>0</v>
      </c>
      <c r="AX764" s="202"/>
      <c r="AY764" s="202"/>
      <c r="AZ764" s="203">
        <f t="shared" si="378"/>
        <v>0</v>
      </c>
      <c r="BA764" s="202"/>
      <c r="BB764" s="202"/>
      <c r="BC764" s="203">
        <f t="shared" si="379"/>
        <v>0</v>
      </c>
      <c r="BD764" s="202"/>
      <c r="BE764" s="202"/>
      <c r="BF764" s="203">
        <f t="shared" si="380"/>
        <v>0</v>
      </c>
      <c r="BG764" s="202"/>
      <c r="BH764" s="202"/>
      <c r="BI764" s="203">
        <f t="shared" si="381"/>
        <v>0</v>
      </c>
      <c r="BJ764" s="202"/>
      <c r="BK764" s="202"/>
      <c r="BL764" s="203">
        <f t="shared" si="382"/>
        <v>0</v>
      </c>
      <c r="BM764" s="202"/>
      <c r="BN764" s="202"/>
      <c r="BO764" s="203">
        <f t="shared" si="383"/>
        <v>0</v>
      </c>
      <c r="BP764" s="202"/>
      <c r="BQ764" s="202"/>
      <c r="BR764" s="203">
        <f t="shared" si="384"/>
        <v>0</v>
      </c>
      <c r="BS764" s="202"/>
      <c r="BT764" s="202"/>
      <c r="BU764" s="203">
        <f t="shared" si="385"/>
        <v>0</v>
      </c>
      <c r="BV764" s="202"/>
      <c r="BW764" s="202"/>
      <c r="BX764" s="203">
        <f t="shared" si="386"/>
        <v>0</v>
      </c>
      <c r="BY764" s="202"/>
      <c r="BZ764" s="202"/>
      <c r="CA764" s="203">
        <f t="shared" si="387"/>
        <v>0</v>
      </c>
      <c r="CB764" s="202"/>
      <c r="CC764" s="202"/>
      <c r="CD764" s="203">
        <f t="shared" si="388"/>
        <v>0</v>
      </c>
      <c r="CE764" s="202"/>
      <c r="CF764" s="202"/>
      <c r="CG764" s="203">
        <f t="shared" si="389"/>
        <v>0</v>
      </c>
      <c r="CH764" s="202"/>
      <c r="CI764" s="202"/>
      <c r="CJ764" s="203">
        <f t="shared" si="390"/>
        <v>0</v>
      </c>
    </row>
    <row r="765" spans="2:88" x14ac:dyDescent="0.25">
      <c r="B765" s="180"/>
      <c r="C765" s="180"/>
      <c r="D765" s="181"/>
      <c r="E765" s="38">
        <f t="shared" si="363"/>
        <v>45016</v>
      </c>
      <c r="F765" s="186"/>
      <c r="G765" s="203"/>
      <c r="H765" s="202"/>
      <c r="I765" s="202"/>
      <c r="J765" s="203">
        <f t="shared" si="364"/>
        <v>0</v>
      </c>
      <c r="K765" s="202"/>
      <c r="L765" s="202"/>
      <c r="M765" s="203">
        <f t="shared" si="365"/>
        <v>0</v>
      </c>
      <c r="N765" s="202"/>
      <c r="O765" s="202"/>
      <c r="P765" s="203">
        <f t="shared" si="366"/>
        <v>0</v>
      </c>
      <c r="Q765" s="202"/>
      <c r="R765" s="202"/>
      <c r="S765" s="203">
        <f t="shared" si="367"/>
        <v>0</v>
      </c>
      <c r="T765" s="202"/>
      <c r="U765" s="202"/>
      <c r="V765" s="203">
        <f t="shared" si="368"/>
        <v>0</v>
      </c>
      <c r="W765" s="202"/>
      <c r="X765" s="202"/>
      <c r="Y765" s="203">
        <f t="shared" si="369"/>
        <v>0</v>
      </c>
      <c r="Z765" s="202"/>
      <c r="AA765" s="202"/>
      <c r="AB765" s="203">
        <f t="shared" si="370"/>
        <v>0</v>
      </c>
      <c r="AC765" s="202"/>
      <c r="AD765" s="202"/>
      <c r="AE765" s="203">
        <f t="shared" si="371"/>
        <v>0</v>
      </c>
      <c r="AF765" s="202"/>
      <c r="AG765" s="202"/>
      <c r="AH765" s="203">
        <f t="shared" si="372"/>
        <v>0</v>
      </c>
      <c r="AI765" s="202"/>
      <c r="AJ765" s="202"/>
      <c r="AK765" s="203">
        <f t="shared" si="373"/>
        <v>0</v>
      </c>
      <c r="AL765" s="202"/>
      <c r="AM765" s="202"/>
      <c r="AN765" s="203">
        <f t="shared" si="374"/>
        <v>0</v>
      </c>
      <c r="AO765" s="202"/>
      <c r="AP765" s="202"/>
      <c r="AQ765" s="203">
        <f t="shared" si="375"/>
        <v>0</v>
      </c>
      <c r="AR765" s="202"/>
      <c r="AS765" s="202"/>
      <c r="AT765" s="203">
        <f t="shared" si="376"/>
        <v>0</v>
      </c>
      <c r="AU765" s="202"/>
      <c r="AV765" s="202"/>
      <c r="AW765" s="203">
        <f t="shared" si="377"/>
        <v>0</v>
      </c>
      <c r="AX765" s="202"/>
      <c r="AY765" s="202"/>
      <c r="AZ765" s="203">
        <f t="shared" si="378"/>
        <v>0</v>
      </c>
      <c r="BA765" s="202"/>
      <c r="BB765" s="202"/>
      <c r="BC765" s="203">
        <f t="shared" si="379"/>
        <v>0</v>
      </c>
      <c r="BD765" s="202"/>
      <c r="BE765" s="202"/>
      <c r="BF765" s="203">
        <f t="shared" si="380"/>
        <v>0</v>
      </c>
      <c r="BG765" s="202"/>
      <c r="BH765" s="202"/>
      <c r="BI765" s="203">
        <f t="shared" si="381"/>
        <v>0</v>
      </c>
      <c r="BJ765" s="202"/>
      <c r="BK765" s="202"/>
      <c r="BL765" s="203">
        <f t="shared" si="382"/>
        <v>0</v>
      </c>
      <c r="BM765" s="202"/>
      <c r="BN765" s="202"/>
      <c r="BO765" s="203">
        <f t="shared" si="383"/>
        <v>0</v>
      </c>
      <c r="BP765" s="202"/>
      <c r="BQ765" s="202"/>
      <c r="BR765" s="203">
        <f t="shared" si="384"/>
        <v>0</v>
      </c>
      <c r="BS765" s="202"/>
      <c r="BT765" s="202"/>
      <c r="BU765" s="203">
        <f t="shared" si="385"/>
        <v>0</v>
      </c>
      <c r="BV765" s="202"/>
      <c r="BW765" s="202"/>
      <c r="BX765" s="203">
        <f t="shared" si="386"/>
        <v>0</v>
      </c>
      <c r="BY765" s="202"/>
      <c r="BZ765" s="202"/>
      <c r="CA765" s="203">
        <f t="shared" si="387"/>
        <v>0</v>
      </c>
      <c r="CB765" s="202"/>
      <c r="CC765" s="202"/>
      <c r="CD765" s="203">
        <f t="shared" si="388"/>
        <v>0</v>
      </c>
      <c r="CE765" s="202"/>
      <c r="CF765" s="202"/>
      <c r="CG765" s="203">
        <f t="shared" si="389"/>
        <v>0</v>
      </c>
      <c r="CH765" s="202"/>
      <c r="CI765" s="202"/>
      <c r="CJ765" s="203">
        <f t="shared" si="390"/>
        <v>0</v>
      </c>
    </row>
    <row r="766" spans="2:88" x14ac:dyDescent="0.25">
      <c r="B766" s="180"/>
      <c r="C766" s="180"/>
      <c r="D766" s="181"/>
      <c r="E766" s="38">
        <f t="shared" si="363"/>
        <v>45016</v>
      </c>
      <c r="F766" s="186"/>
      <c r="G766" s="203"/>
      <c r="H766" s="202"/>
      <c r="I766" s="202"/>
      <c r="J766" s="203">
        <f t="shared" si="364"/>
        <v>0</v>
      </c>
      <c r="K766" s="202"/>
      <c r="L766" s="202"/>
      <c r="M766" s="203">
        <f t="shared" si="365"/>
        <v>0</v>
      </c>
      <c r="N766" s="202"/>
      <c r="O766" s="202"/>
      <c r="P766" s="203">
        <f t="shared" si="366"/>
        <v>0</v>
      </c>
      <c r="Q766" s="202"/>
      <c r="R766" s="202"/>
      <c r="S766" s="203">
        <f t="shared" si="367"/>
        <v>0</v>
      </c>
      <c r="T766" s="202"/>
      <c r="U766" s="202"/>
      <c r="V766" s="203">
        <f t="shared" si="368"/>
        <v>0</v>
      </c>
      <c r="W766" s="202"/>
      <c r="X766" s="202"/>
      <c r="Y766" s="203">
        <f t="shared" si="369"/>
        <v>0</v>
      </c>
      <c r="Z766" s="202"/>
      <c r="AA766" s="202"/>
      <c r="AB766" s="203">
        <f t="shared" si="370"/>
        <v>0</v>
      </c>
      <c r="AC766" s="202"/>
      <c r="AD766" s="202"/>
      <c r="AE766" s="203">
        <f t="shared" si="371"/>
        <v>0</v>
      </c>
      <c r="AF766" s="202"/>
      <c r="AG766" s="202"/>
      <c r="AH766" s="203">
        <f t="shared" si="372"/>
        <v>0</v>
      </c>
      <c r="AI766" s="202"/>
      <c r="AJ766" s="202"/>
      <c r="AK766" s="203">
        <f t="shared" si="373"/>
        <v>0</v>
      </c>
      <c r="AL766" s="202"/>
      <c r="AM766" s="202"/>
      <c r="AN766" s="203">
        <f t="shared" si="374"/>
        <v>0</v>
      </c>
      <c r="AO766" s="202"/>
      <c r="AP766" s="202"/>
      <c r="AQ766" s="203">
        <f t="shared" si="375"/>
        <v>0</v>
      </c>
      <c r="AR766" s="202"/>
      <c r="AS766" s="202"/>
      <c r="AT766" s="203">
        <f t="shared" si="376"/>
        <v>0</v>
      </c>
      <c r="AU766" s="202"/>
      <c r="AV766" s="202"/>
      <c r="AW766" s="203">
        <f t="shared" si="377"/>
        <v>0</v>
      </c>
      <c r="AX766" s="202"/>
      <c r="AY766" s="202"/>
      <c r="AZ766" s="203">
        <f t="shared" si="378"/>
        <v>0</v>
      </c>
      <c r="BA766" s="202"/>
      <c r="BB766" s="202"/>
      <c r="BC766" s="203">
        <f t="shared" si="379"/>
        <v>0</v>
      </c>
      <c r="BD766" s="202"/>
      <c r="BE766" s="202"/>
      <c r="BF766" s="203">
        <f t="shared" si="380"/>
        <v>0</v>
      </c>
      <c r="BG766" s="202"/>
      <c r="BH766" s="202"/>
      <c r="BI766" s="203">
        <f t="shared" si="381"/>
        <v>0</v>
      </c>
      <c r="BJ766" s="202"/>
      <c r="BK766" s="202"/>
      <c r="BL766" s="203">
        <f t="shared" si="382"/>
        <v>0</v>
      </c>
      <c r="BM766" s="202"/>
      <c r="BN766" s="202"/>
      <c r="BO766" s="203">
        <f t="shared" si="383"/>
        <v>0</v>
      </c>
      <c r="BP766" s="202"/>
      <c r="BQ766" s="202"/>
      <c r="BR766" s="203">
        <f t="shared" si="384"/>
        <v>0</v>
      </c>
      <c r="BS766" s="202"/>
      <c r="BT766" s="202"/>
      <c r="BU766" s="203">
        <f t="shared" si="385"/>
        <v>0</v>
      </c>
      <c r="BV766" s="202"/>
      <c r="BW766" s="202"/>
      <c r="BX766" s="203">
        <f t="shared" si="386"/>
        <v>0</v>
      </c>
      <c r="BY766" s="202"/>
      <c r="BZ766" s="202"/>
      <c r="CA766" s="203">
        <f t="shared" si="387"/>
        <v>0</v>
      </c>
      <c r="CB766" s="202"/>
      <c r="CC766" s="202"/>
      <c r="CD766" s="203">
        <f t="shared" si="388"/>
        <v>0</v>
      </c>
      <c r="CE766" s="202"/>
      <c r="CF766" s="202"/>
      <c r="CG766" s="203">
        <f t="shared" si="389"/>
        <v>0</v>
      </c>
      <c r="CH766" s="202"/>
      <c r="CI766" s="202"/>
      <c r="CJ766" s="203">
        <f t="shared" si="390"/>
        <v>0</v>
      </c>
    </row>
    <row r="767" spans="2:88" x14ac:dyDescent="0.25">
      <c r="B767" s="180"/>
      <c r="C767" s="180"/>
      <c r="D767" s="181"/>
      <c r="E767" s="38">
        <f t="shared" si="363"/>
        <v>45016</v>
      </c>
      <c r="F767" s="186"/>
      <c r="G767" s="203"/>
      <c r="H767" s="202"/>
      <c r="I767" s="202"/>
      <c r="J767" s="203">
        <f t="shared" si="364"/>
        <v>0</v>
      </c>
      <c r="K767" s="202"/>
      <c r="L767" s="202"/>
      <c r="M767" s="203">
        <f t="shared" si="365"/>
        <v>0</v>
      </c>
      <c r="N767" s="202"/>
      <c r="O767" s="202"/>
      <c r="P767" s="203">
        <f t="shared" si="366"/>
        <v>0</v>
      </c>
      <c r="Q767" s="202"/>
      <c r="R767" s="202"/>
      <c r="S767" s="203">
        <f t="shared" si="367"/>
        <v>0</v>
      </c>
      <c r="T767" s="202"/>
      <c r="U767" s="202"/>
      <c r="V767" s="203">
        <f t="shared" si="368"/>
        <v>0</v>
      </c>
      <c r="W767" s="202"/>
      <c r="X767" s="202"/>
      <c r="Y767" s="203">
        <f t="shared" si="369"/>
        <v>0</v>
      </c>
      <c r="Z767" s="202"/>
      <c r="AA767" s="202"/>
      <c r="AB767" s="203">
        <f t="shared" si="370"/>
        <v>0</v>
      </c>
      <c r="AC767" s="202"/>
      <c r="AD767" s="202"/>
      <c r="AE767" s="203">
        <f t="shared" si="371"/>
        <v>0</v>
      </c>
      <c r="AF767" s="202"/>
      <c r="AG767" s="202"/>
      <c r="AH767" s="203">
        <f t="shared" si="372"/>
        <v>0</v>
      </c>
      <c r="AI767" s="202"/>
      <c r="AJ767" s="202"/>
      <c r="AK767" s="203">
        <f t="shared" si="373"/>
        <v>0</v>
      </c>
      <c r="AL767" s="202"/>
      <c r="AM767" s="202"/>
      <c r="AN767" s="203">
        <f t="shared" si="374"/>
        <v>0</v>
      </c>
      <c r="AO767" s="202"/>
      <c r="AP767" s="202"/>
      <c r="AQ767" s="203">
        <f t="shared" si="375"/>
        <v>0</v>
      </c>
      <c r="AR767" s="202"/>
      <c r="AS767" s="202"/>
      <c r="AT767" s="203">
        <f t="shared" si="376"/>
        <v>0</v>
      </c>
      <c r="AU767" s="202"/>
      <c r="AV767" s="202"/>
      <c r="AW767" s="203">
        <f t="shared" si="377"/>
        <v>0</v>
      </c>
      <c r="AX767" s="202"/>
      <c r="AY767" s="202"/>
      <c r="AZ767" s="203">
        <f t="shared" si="378"/>
        <v>0</v>
      </c>
      <c r="BA767" s="202"/>
      <c r="BB767" s="202"/>
      <c r="BC767" s="203">
        <f t="shared" si="379"/>
        <v>0</v>
      </c>
      <c r="BD767" s="202"/>
      <c r="BE767" s="202"/>
      <c r="BF767" s="203">
        <f t="shared" si="380"/>
        <v>0</v>
      </c>
      <c r="BG767" s="202"/>
      <c r="BH767" s="202"/>
      <c r="BI767" s="203">
        <f t="shared" si="381"/>
        <v>0</v>
      </c>
      <c r="BJ767" s="202"/>
      <c r="BK767" s="202"/>
      <c r="BL767" s="203">
        <f t="shared" si="382"/>
        <v>0</v>
      </c>
      <c r="BM767" s="202"/>
      <c r="BN767" s="202"/>
      <c r="BO767" s="203">
        <f t="shared" si="383"/>
        <v>0</v>
      </c>
      <c r="BP767" s="202"/>
      <c r="BQ767" s="202"/>
      <c r="BR767" s="203">
        <f t="shared" si="384"/>
        <v>0</v>
      </c>
      <c r="BS767" s="202"/>
      <c r="BT767" s="202"/>
      <c r="BU767" s="203">
        <f t="shared" si="385"/>
        <v>0</v>
      </c>
      <c r="BV767" s="202"/>
      <c r="BW767" s="202"/>
      <c r="BX767" s="203">
        <f t="shared" si="386"/>
        <v>0</v>
      </c>
      <c r="BY767" s="202"/>
      <c r="BZ767" s="202"/>
      <c r="CA767" s="203">
        <f t="shared" si="387"/>
        <v>0</v>
      </c>
      <c r="CB767" s="202"/>
      <c r="CC767" s="202"/>
      <c r="CD767" s="203">
        <f t="shared" si="388"/>
        <v>0</v>
      </c>
      <c r="CE767" s="202"/>
      <c r="CF767" s="202"/>
      <c r="CG767" s="203">
        <f t="shared" si="389"/>
        <v>0</v>
      </c>
      <c r="CH767" s="202"/>
      <c r="CI767" s="202"/>
      <c r="CJ767" s="203">
        <f t="shared" si="390"/>
        <v>0</v>
      </c>
    </row>
    <row r="768" spans="2:88" x14ac:dyDescent="0.25">
      <c r="B768" s="180"/>
      <c r="C768" s="180"/>
      <c r="D768" s="181"/>
      <c r="E768" s="38">
        <f t="shared" si="363"/>
        <v>45016</v>
      </c>
      <c r="F768" s="186"/>
      <c r="G768" s="203"/>
      <c r="H768" s="202"/>
      <c r="I768" s="202"/>
      <c r="J768" s="203">
        <f t="shared" si="364"/>
        <v>0</v>
      </c>
      <c r="K768" s="202"/>
      <c r="L768" s="202"/>
      <c r="M768" s="203">
        <f t="shared" si="365"/>
        <v>0</v>
      </c>
      <c r="N768" s="202"/>
      <c r="O768" s="202"/>
      <c r="P768" s="203">
        <f t="shared" si="366"/>
        <v>0</v>
      </c>
      <c r="Q768" s="202"/>
      <c r="R768" s="202"/>
      <c r="S768" s="203">
        <f t="shared" si="367"/>
        <v>0</v>
      </c>
      <c r="T768" s="202"/>
      <c r="U768" s="202"/>
      <c r="V768" s="203">
        <f t="shared" si="368"/>
        <v>0</v>
      </c>
      <c r="W768" s="202"/>
      <c r="X768" s="202"/>
      <c r="Y768" s="203">
        <f t="shared" si="369"/>
        <v>0</v>
      </c>
      <c r="Z768" s="202"/>
      <c r="AA768" s="202"/>
      <c r="AB768" s="203">
        <f t="shared" si="370"/>
        <v>0</v>
      </c>
      <c r="AC768" s="202"/>
      <c r="AD768" s="202"/>
      <c r="AE768" s="203">
        <f t="shared" si="371"/>
        <v>0</v>
      </c>
      <c r="AF768" s="202"/>
      <c r="AG768" s="202"/>
      <c r="AH768" s="203">
        <f t="shared" si="372"/>
        <v>0</v>
      </c>
      <c r="AI768" s="202"/>
      <c r="AJ768" s="202"/>
      <c r="AK768" s="203">
        <f t="shared" si="373"/>
        <v>0</v>
      </c>
      <c r="AL768" s="202"/>
      <c r="AM768" s="202"/>
      <c r="AN768" s="203">
        <f t="shared" si="374"/>
        <v>0</v>
      </c>
      <c r="AO768" s="202"/>
      <c r="AP768" s="202"/>
      <c r="AQ768" s="203">
        <f t="shared" si="375"/>
        <v>0</v>
      </c>
      <c r="AR768" s="202"/>
      <c r="AS768" s="202"/>
      <c r="AT768" s="203">
        <f t="shared" si="376"/>
        <v>0</v>
      </c>
      <c r="AU768" s="202"/>
      <c r="AV768" s="202"/>
      <c r="AW768" s="203">
        <f t="shared" si="377"/>
        <v>0</v>
      </c>
      <c r="AX768" s="202"/>
      <c r="AY768" s="202"/>
      <c r="AZ768" s="203">
        <f t="shared" si="378"/>
        <v>0</v>
      </c>
      <c r="BA768" s="202"/>
      <c r="BB768" s="202"/>
      <c r="BC768" s="203">
        <f t="shared" si="379"/>
        <v>0</v>
      </c>
      <c r="BD768" s="202"/>
      <c r="BE768" s="202"/>
      <c r="BF768" s="203">
        <f t="shared" si="380"/>
        <v>0</v>
      </c>
      <c r="BG768" s="202"/>
      <c r="BH768" s="202"/>
      <c r="BI768" s="203">
        <f t="shared" si="381"/>
        <v>0</v>
      </c>
      <c r="BJ768" s="202"/>
      <c r="BK768" s="202"/>
      <c r="BL768" s="203">
        <f t="shared" si="382"/>
        <v>0</v>
      </c>
      <c r="BM768" s="202"/>
      <c r="BN768" s="202"/>
      <c r="BO768" s="203">
        <f t="shared" si="383"/>
        <v>0</v>
      </c>
      <c r="BP768" s="202"/>
      <c r="BQ768" s="202"/>
      <c r="BR768" s="203">
        <f t="shared" si="384"/>
        <v>0</v>
      </c>
      <c r="BS768" s="202"/>
      <c r="BT768" s="202"/>
      <c r="BU768" s="203">
        <f t="shared" si="385"/>
        <v>0</v>
      </c>
      <c r="BV768" s="202"/>
      <c r="BW768" s="202"/>
      <c r="BX768" s="203">
        <f t="shared" si="386"/>
        <v>0</v>
      </c>
      <c r="BY768" s="202"/>
      <c r="BZ768" s="202"/>
      <c r="CA768" s="203">
        <f t="shared" si="387"/>
        <v>0</v>
      </c>
      <c r="CB768" s="202"/>
      <c r="CC768" s="202"/>
      <c r="CD768" s="203">
        <f t="shared" si="388"/>
        <v>0</v>
      </c>
      <c r="CE768" s="202"/>
      <c r="CF768" s="202"/>
      <c r="CG768" s="203">
        <f t="shared" si="389"/>
        <v>0</v>
      </c>
      <c r="CH768" s="202"/>
      <c r="CI768" s="202"/>
      <c r="CJ768" s="203">
        <f t="shared" si="390"/>
        <v>0</v>
      </c>
    </row>
    <row r="769" spans="2:88" x14ac:dyDescent="0.25">
      <c r="B769" s="180"/>
      <c r="C769" s="180"/>
      <c r="D769" s="181"/>
      <c r="E769" s="38">
        <f t="shared" si="363"/>
        <v>45016</v>
      </c>
      <c r="F769" s="186"/>
      <c r="G769" s="203"/>
      <c r="H769" s="202"/>
      <c r="I769" s="202"/>
      <c r="J769" s="203">
        <f t="shared" si="364"/>
        <v>0</v>
      </c>
      <c r="K769" s="202"/>
      <c r="L769" s="202"/>
      <c r="M769" s="203">
        <f t="shared" si="365"/>
        <v>0</v>
      </c>
      <c r="N769" s="202"/>
      <c r="O769" s="202"/>
      <c r="P769" s="203">
        <f t="shared" si="366"/>
        <v>0</v>
      </c>
      <c r="Q769" s="202"/>
      <c r="R769" s="202"/>
      <c r="S769" s="203">
        <f t="shared" si="367"/>
        <v>0</v>
      </c>
      <c r="T769" s="202"/>
      <c r="U769" s="202"/>
      <c r="V769" s="203">
        <f t="shared" si="368"/>
        <v>0</v>
      </c>
      <c r="W769" s="202"/>
      <c r="X769" s="202"/>
      <c r="Y769" s="203">
        <f t="shared" si="369"/>
        <v>0</v>
      </c>
      <c r="Z769" s="202"/>
      <c r="AA769" s="202"/>
      <c r="AB769" s="203">
        <f t="shared" si="370"/>
        <v>0</v>
      </c>
      <c r="AC769" s="202"/>
      <c r="AD769" s="202"/>
      <c r="AE769" s="203">
        <f t="shared" si="371"/>
        <v>0</v>
      </c>
      <c r="AF769" s="202"/>
      <c r="AG769" s="202"/>
      <c r="AH769" s="203">
        <f t="shared" si="372"/>
        <v>0</v>
      </c>
      <c r="AI769" s="202"/>
      <c r="AJ769" s="202"/>
      <c r="AK769" s="203">
        <f t="shared" si="373"/>
        <v>0</v>
      </c>
      <c r="AL769" s="202"/>
      <c r="AM769" s="202"/>
      <c r="AN769" s="203">
        <f t="shared" si="374"/>
        <v>0</v>
      </c>
      <c r="AO769" s="202"/>
      <c r="AP769" s="202"/>
      <c r="AQ769" s="203">
        <f t="shared" si="375"/>
        <v>0</v>
      </c>
      <c r="AR769" s="202"/>
      <c r="AS769" s="202"/>
      <c r="AT769" s="203">
        <f t="shared" si="376"/>
        <v>0</v>
      </c>
      <c r="AU769" s="202"/>
      <c r="AV769" s="202"/>
      <c r="AW769" s="203">
        <f t="shared" si="377"/>
        <v>0</v>
      </c>
      <c r="AX769" s="202"/>
      <c r="AY769" s="202"/>
      <c r="AZ769" s="203">
        <f t="shared" si="378"/>
        <v>0</v>
      </c>
      <c r="BA769" s="202"/>
      <c r="BB769" s="202"/>
      <c r="BC769" s="203">
        <f t="shared" si="379"/>
        <v>0</v>
      </c>
      <c r="BD769" s="202"/>
      <c r="BE769" s="202"/>
      <c r="BF769" s="203">
        <f t="shared" si="380"/>
        <v>0</v>
      </c>
      <c r="BG769" s="202"/>
      <c r="BH769" s="202"/>
      <c r="BI769" s="203">
        <f t="shared" si="381"/>
        <v>0</v>
      </c>
      <c r="BJ769" s="202"/>
      <c r="BK769" s="202"/>
      <c r="BL769" s="203">
        <f t="shared" si="382"/>
        <v>0</v>
      </c>
      <c r="BM769" s="202"/>
      <c r="BN769" s="202"/>
      <c r="BO769" s="203">
        <f t="shared" si="383"/>
        <v>0</v>
      </c>
      <c r="BP769" s="202"/>
      <c r="BQ769" s="202"/>
      <c r="BR769" s="203">
        <f t="shared" si="384"/>
        <v>0</v>
      </c>
      <c r="BS769" s="202"/>
      <c r="BT769" s="202"/>
      <c r="BU769" s="203">
        <f t="shared" si="385"/>
        <v>0</v>
      </c>
      <c r="BV769" s="202"/>
      <c r="BW769" s="202"/>
      <c r="BX769" s="203">
        <f t="shared" si="386"/>
        <v>0</v>
      </c>
      <c r="BY769" s="202"/>
      <c r="BZ769" s="202"/>
      <c r="CA769" s="203">
        <f t="shared" si="387"/>
        <v>0</v>
      </c>
      <c r="CB769" s="202"/>
      <c r="CC769" s="202"/>
      <c r="CD769" s="203">
        <f t="shared" si="388"/>
        <v>0</v>
      </c>
      <c r="CE769" s="202"/>
      <c r="CF769" s="202"/>
      <c r="CG769" s="203">
        <f t="shared" si="389"/>
        <v>0</v>
      </c>
      <c r="CH769" s="202"/>
      <c r="CI769" s="202"/>
      <c r="CJ769" s="203">
        <f t="shared" si="390"/>
        <v>0</v>
      </c>
    </row>
    <row r="770" spans="2:88" x14ac:dyDescent="0.25">
      <c r="B770" s="180"/>
      <c r="C770" s="180"/>
      <c r="D770" s="181"/>
      <c r="E770" s="38">
        <f t="shared" si="363"/>
        <v>45016</v>
      </c>
      <c r="F770" s="186"/>
      <c r="G770" s="203"/>
      <c r="H770" s="202"/>
      <c r="I770" s="202"/>
      <c r="J770" s="203">
        <f t="shared" si="364"/>
        <v>0</v>
      </c>
      <c r="K770" s="202"/>
      <c r="L770" s="202"/>
      <c r="M770" s="203">
        <f t="shared" si="365"/>
        <v>0</v>
      </c>
      <c r="N770" s="202"/>
      <c r="O770" s="202"/>
      <c r="P770" s="203">
        <f t="shared" si="366"/>
        <v>0</v>
      </c>
      <c r="Q770" s="202"/>
      <c r="R770" s="202"/>
      <c r="S770" s="203">
        <f t="shared" si="367"/>
        <v>0</v>
      </c>
      <c r="T770" s="202"/>
      <c r="U770" s="202"/>
      <c r="V770" s="203">
        <f t="shared" si="368"/>
        <v>0</v>
      </c>
      <c r="W770" s="202"/>
      <c r="X770" s="202"/>
      <c r="Y770" s="203">
        <f t="shared" si="369"/>
        <v>0</v>
      </c>
      <c r="Z770" s="202"/>
      <c r="AA770" s="202"/>
      <c r="AB770" s="203">
        <f t="shared" si="370"/>
        <v>0</v>
      </c>
      <c r="AC770" s="202"/>
      <c r="AD770" s="202"/>
      <c r="AE770" s="203">
        <f t="shared" si="371"/>
        <v>0</v>
      </c>
      <c r="AF770" s="202"/>
      <c r="AG770" s="202"/>
      <c r="AH770" s="203">
        <f t="shared" si="372"/>
        <v>0</v>
      </c>
      <c r="AI770" s="202"/>
      <c r="AJ770" s="202"/>
      <c r="AK770" s="203">
        <f t="shared" si="373"/>
        <v>0</v>
      </c>
      <c r="AL770" s="202"/>
      <c r="AM770" s="202"/>
      <c r="AN770" s="203">
        <f t="shared" si="374"/>
        <v>0</v>
      </c>
      <c r="AO770" s="202"/>
      <c r="AP770" s="202"/>
      <c r="AQ770" s="203">
        <f t="shared" si="375"/>
        <v>0</v>
      </c>
      <c r="AR770" s="202"/>
      <c r="AS770" s="202"/>
      <c r="AT770" s="203">
        <f t="shared" si="376"/>
        <v>0</v>
      </c>
      <c r="AU770" s="202"/>
      <c r="AV770" s="202"/>
      <c r="AW770" s="203">
        <f t="shared" si="377"/>
        <v>0</v>
      </c>
      <c r="AX770" s="202"/>
      <c r="AY770" s="202"/>
      <c r="AZ770" s="203">
        <f t="shared" si="378"/>
        <v>0</v>
      </c>
      <c r="BA770" s="202"/>
      <c r="BB770" s="202"/>
      <c r="BC770" s="203">
        <f t="shared" si="379"/>
        <v>0</v>
      </c>
      <c r="BD770" s="202"/>
      <c r="BE770" s="202"/>
      <c r="BF770" s="203">
        <f t="shared" si="380"/>
        <v>0</v>
      </c>
      <c r="BG770" s="202"/>
      <c r="BH770" s="202"/>
      <c r="BI770" s="203">
        <f t="shared" si="381"/>
        <v>0</v>
      </c>
      <c r="BJ770" s="202"/>
      <c r="BK770" s="202"/>
      <c r="BL770" s="203">
        <f t="shared" si="382"/>
        <v>0</v>
      </c>
      <c r="BM770" s="202"/>
      <c r="BN770" s="202"/>
      <c r="BO770" s="203">
        <f t="shared" si="383"/>
        <v>0</v>
      </c>
      <c r="BP770" s="202"/>
      <c r="BQ770" s="202"/>
      <c r="BR770" s="203">
        <f t="shared" si="384"/>
        <v>0</v>
      </c>
      <c r="BS770" s="202"/>
      <c r="BT770" s="202"/>
      <c r="BU770" s="203">
        <f t="shared" si="385"/>
        <v>0</v>
      </c>
      <c r="BV770" s="202"/>
      <c r="BW770" s="202"/>
      <c r="BX770" s="203">
        <f t="shared" si="386"/>
        <v>0</v>
      </c>
      <c r="BY770" s="202"/>
      <c r="BZ770" s="202"/>
      <c r="CA770" s="203">
        <f t="shared" si="387"/>
        <v>0</v>
      </c>
      <c r="CB770" s="202"/>
      <c r="CC770" s="202"/>
      <c r="CD770" s="203">
        <f t="shared" si="388"/>
        <v>0</v>
      </c>
      <c r="CE770" s="202"/>
      <c r="CF770" s="202"/>
      <c r="CG770" s="203">
        <f t="shared" si="389"/>
        <v>0</v>
      </c>
      <c r="CH770" s="202"/>
      <c r="CI770" s="202"/>
      <c r="CJ770" s="203">
        <f t="shared" si="390"/>
        <v>0</v>
      </c>
    </row>
    <row r="771" spans="2:88" x14ac:dyDescent="0.25">
      <c r="B771" s="180"/>
      <c r="C771" s="180"/>
      <c r="D771" s="181"/>
      <c r="E771" s="38">
        <f t="shared" si="363"/>
        <v>45016</v>
      </c>
      <c r="F771" s="186"/>
      <c r="G771" s="203"/>
      <c r="H771" s="202"/>
      <c r="I771" s="202"/>
      <c r="J771" s="203">
        <f t="shared" si="364"/>
        <v>0</v>
      </c>
      <c r="K771" s="202"/>
      <c r="L771" s="202"/>
      <c r="M771" s="203">
        <f t="shared" si="365"/>
        <v>0</v>
      </c>
      <c r="N771" s="202"/>
      <c r="O771" s="202"/>
      <c r="P771" s="203">
        <f t="shared" si="366"/>
        <v>0</v>
      </c>
      <c r="Q771" s="202"/>
      <c r="R771" s="202"/>
      <c r="S771" s="203">
        <f t="shared" si="367"/>
        <v>0</v>
      </c>
      <c r="T771" s="202"/>
      <c r="U771" s="202"/>
      <c r="V771" s="203">
        <f t="shared" si="368"/>
        <v>0</v>
      </c>
      <c r="W771" s="202"/>
      <c r="X771" s="202"/>
      <c r="Y771" s="203">
        <f t="shared" si="369"/>
        <v>0</v>
      </c>
      <c r="Z771" s="202"/>
      <c r="AA771" s="202"/>
      <c r="AB771" s="203">
        <f t="shared" si="370"/>
        <v>0</v>
      </c>
      <c r="AC771" s="202"/>
      <c r="AD771" s="202"/>
      <c r="AE771" s="203">
        <f t="shared" si="371"/>
        <v>0</v>
      </c>
      <c r="AF771" s="202"/>
      <c r="AG771" s="202"/>
      <c r="AH771" s="203">
        <f t="shared" si="372"/>
        <v>0</v>
      </c>
      <c r="AI771" s="202"/>
      <c r="AJ771" s="202"/>
      <c r="AK771" s="203">
        <f t="shared" si="373"/>
        <v>0</v>
      </c>
      <c r="AL771" s="202"/>
      <c r="AM771" s="202"/>
      <c r="AN771" s="203">
        <f t="shared" si="374"/>
        <v>0</v>
      </c>
      <c r="AO771" s="202"/>
      <c r="AP771" s="202"/>
      <c r="AQ771" s="203">
        <f t="shared" si="375"/>
        <v>0</v>
      </c>
      <c r="AR771" s="202"/>
      <c r="AS771" s="202"/>
      <c r="AT771" s="203">
        <f t="shared" si="376"/>
        <v>0</v>
      </c>
      <c r="AU771" s="202"/>
      <c r="AV771" s="202"/>
      <c r="AW771" s="203">
        <f t="shared" si="377"/>
        <v>0</v>
      </c>
      <c r="AX771" s="202"/>
      <c r="AY771" s="202"/>
      <c r="AZ771" s="203">
        <f t="shared" si="378"/>
        <v>0</v>
      </c>
      <c r="BA771" s="202"/>
      <c r="BB771" s="202"/>
      <c r="BC771" s="203">
        <f t="shared" si="379"/>
        <v>0</v>
      </c>
      <c r="BD771" s="202"/>
      <c r="BE771" s="202"/>
      <c r="BF771" s="203">
        <f t="shared" si="380"/>
        <v>0</v>
      </c>
      <c r="BG771" s="202"/>
      <c r="BH771" s="202"/>
      <c r="BI771" s="203">
        <f t="shared" si="381"/>
        <v>0</v>
      </c>
      <c r="BJ771" s="202"/>
      <c r="BK771" s="202"/>
      <c r="BL771" s="203">
        <f t="shared" si="382"/>
        <v>0</v>
      </c>
      <c r="BM771" s="202"/>
      <c r="BN771" s="202"/>
      <c r="BO771" s="203">
        <f t="shared" si="383"/>
        <v>0</v>
      </c>
      <c r="BP771" s="202"/>
      <c r="BQ771" s="202"/>
      <c r="BR771" s="203">
        <f t="shared" si="384"/>
        <v>0</v>
      </c>
      <c r="BS771" s="202"/>
      <c r="BT771" s="202"/>
      <c r="BU771" s="203">
        <f t="shared" si="385"/>
        <v>0</v>
      </c>
      <c r="BV771" s="202"/>
      <c r="BW771" s="202"/>
      <c r="BX771" s="203">
        <f t="shared" si="386"/>
        <v>0</v>
      </c>
      <c r="BY771" s="202"/>
      <c r="BZ771" s="202"/>
      <c r="CA771" s="203">
        <f t="shared" si="387"/>
        <v>0</v>
      </c>
      <c r="CB771" s="202"/>
      <c r="CC771" s="202"/>
      <c r="CD771" s="203">
        <f t="shared" si="388"/>
        <v>0</v>
      </c>
      <c r="CE771" s="202"/>
      <c r="CF771" s="202"/>
      <c r="CG771" s="203">
        <f t="shared" si="389"/>
        <v>0</v>
      </c>
      <c r="CH771" s="202"/>
      <c r="CI771" s="202"/>
      <c r="CJ771" s="203">
        <f t="shared" si="390"/>
        <v>0</v>
      </c>
    </row>
    <row r="772" spans="2:88" x14ac:dyDescent="0.25">
      <c r="B772" s="180"/>
      <c r="C772" s="180"/>
      <c r="D772" s="181"/>
      <c r="E772" s="38">
        <f t="shared" si="363"/>
        <v>45016</v>
      </c>
      <c r="F772" s="186"/>
      <c r="G772" s="203"/>
      <c r="H772" s="202"/>
      <c r="I772" s="202"/>
      <c r="J772" s="203">
        <f t="shared" si="364"/>
        <v>0</v>
      </c>
      <c r="K772" s="202"/>
      <c r="L772" s="202"/>
      <c r="M772" s="203">
        <f t="shared" si="365"/>
        <v>0</v>
      </c>
      <c r="N772" s="202"/>
      <c r="O772" s="202"/>
      <c r="P772" s="203">
        <f t="shared" si="366"/>
        <v>0</v>
      </c>
      <c r="Q772" s="202"/>
      <c r="R772" s="202"/>
      <c r="S772" s="203">
        <f t="shared" si="367"/>
        <v>0</v>
      </c>
      <c r="T772" s="202"/>
      <c r="U772" s="202"/>
      <c r="V772" s="203">
        <f t="shared" si="368"/>
        <v>0</v>
      </c>
      <c r="W772" s="202"/>
      <c r="X772" s="202"/>
      <c r="Y772" s="203">
        <f t="shared" si="369"/>
        <v>0</v>
      </c>
      <c r="Z772" s="202"/>
      <c r="AA772" s="202"/>
      <c r="AB772" s="203">
        <f t="shared" si="370"/>
        <v>0</v>
      </c>
      <c r="AC772" s="202"/>
      <c r="AD772" s="202"/>
      <c r="AE772" s="203">
        <f t="shared" si="371"/>
        <v>0</v>
      </c>
      <c r="AF772" s="202"/>
      <c r="AG772" s="202"/>
      <c r="AH772" s="203">
        <f t="shared" si="372"/>
        <v>0</v>
      </c>
      <c r="AI772" s="202"/>
      <c r="AJ772" s="202"/>
      <c r="AK772" s="203">
        <f t="shared" si="373"/>
        <v>0</v>
      </c>
      <c r="AL772" s="202"/>
      <c r="AM772" s="202"/>
      <c r="AN772" s="203">
        <f t="shared" si="374"/>
        <v>0</v>
      </c>
      <c r="AO772" s="202"/>
      <c r="AP772" s="202"/>
      <c r="AQ772" s="203">
        <f t="shared" si="375"/>
        <v>0</v>
      </c>
      <c r="AR772" s="202"/>
      <c r="AS772" s="202"/>
      <c r="AT772" s="203">
        <f t="shared" si="376"/>
        <v>0</v>
      </c>
      <c r="AU772" s="202"/>
      <c r="AV772" s="202"/>
      <c r="AW772" s="203">
        <f t="shared" si="377"/>
        <v>0</v>
      </c>
      <c r="AX772" s="202"/>
      <c r="AY772" s="202"/>
      <c r="AZ772" s="203">
        <f t="shared" si="378"/>
        <v>0</v>
      </c>
      <c r="BA772" s="202"/>
      <c r="BB772" s="202"/>
      <c r="BC772" s="203">
        <f t="shared" si="379"/>
        <v>0</v>
      </c>
      <c r="BD772" s="202"/>
      <c r="BE772" s="202"/>
      <c r="BF772" s="203">
        <f t="shared" si="380"/>
        <v>0</v>
      </c>
      <c r="BG772" s="202"/>
      <c r="BH772" s="202"/>
      <c r="BI772" s="203">
        <f t="shared" si="381"/>
        <v>0</v>
      </c>
      <c r="BJ772" s="202"/>
      <c r="BK772" s="202"/>
      <c r="BL772" s="203">
        <f t="shared" si="382"/>
        <v>0</v>
      </c>
      <c r="BM772" s="202"/>
      <c r="BN772" s="202"/>
      <c r="BO772" s="203">
        <f t="shared" si="383"/>
        <v>0</v>
      </c>
      <c r="BP772" s="202"/>
      <c r="BQ772" s="202"/>
      <c r="BR772" s="203">
        <f t="shared" si="384"/>
        <v>0</v>
      </c>
      <c r="BS772" s="202"/>
      <c r="BT772" s="202"/>
      <c r="BU772" s="203">
        <f t="shared" si="385"/>
        <v>0</v>
      </c>
      <c r="BV772" s="202"/>
      <c r="BW772" s="202"/>
      <c r="BX772" s="203">
        <f t="shared" si="386"/>
        <v>0</v>
      </c>
      <c r="BY772" s="202"/>
      <c r="BZ772" s="202"/>
      <c r="CA772" s="203">
        <f t="shared" si="387"/>
        <v>0</v>
      </c>
      <c r="CB772" s="202"/>
      <c r="CC772" s="202"/>
      <c r="CD772" s="203">
        <f t="shared" si="388"/>
        <v>0</v>
      </c>
      <c r="CE772" s="202"/>
      <c r="CF772" s="202"/>
      <c r="CG772" s="203">
        <f t="shared" si="389"/>
        <v>0</v>
      </c>
      <c r="CH772" s="202"/>
      <c r="CI772" s="202"/>
      <c r="CJ772" s="203">
        <f t="shared" si="390"/>
        <v>0</v>
      </c>
    </row>
    <row r="773" spans="2:88" x14ac:dyDescent="0.25">
      <c r="B773" s="180"/>
      <c r="C773" s="180"/>
      <c r="D773" s="181"/>
      <c r="E773" s="38">
        <f t="shared" si="363"/>
        <v>45016</v>
      </c>
      <c r="F773" s="186"/>
      <c r="G773" s="203"/>
      <c r="H773" s="202"/>
      <c r="I773" s="202"/>
      <c r="J773" s="203">
        <f t="shared" si="364"/>
        <v>0</v>
      </c>
      <c r="K773" s="202"/>
      <c r="L773" s="202"/>
      <c r="M773" s="203">
        <f t="shared" si="365"/>
        <v>0</v>
      </c>
      <c r="N773" s="202"/>
      <c r="O773" s="202"/>
      <c r="P773" s="203">
        <f t="shared" si="366"/>
        <v>0</v>
      </c>
      <c r="Q773" s="202"/>
      <c r="R773" s="202"/>
      <c r="S773" s="203">
        <f t="shared" si="367"/>
        <v>0</v>
      </c>
      <c r="T773" s="202"/>
      <c r="U773" s="202"/>
      <c r="V773" s="203">
        <f t="shared" si="368"/>
        <v>0</v>
      </c>
      <c r="W773" s="202"/>
      <c r="X773" s="202"/>
      <c r="Y773" s="203">
        <f t="shared" si="369"/>
        <v>0</v>
      </c>
      <c r="Z773" s="202"/>
      <c r="AA773" s="202"/>
      <c r="AB773" s="203">
        <f t="shared" si="370"/>
        <v>0</v>
      </c>
      <c r="AC773" s="202"/>
      <c r="AD773" s="202"/>
      <c r="AE773" s="203">
        <f t="shared" si="371"/>
        <v>0</v>
      </c>
      <c r="AF773" s="202"/>
      <c r="AG773" s="202"/>
      <c r="AH773" s="203">
        <f t="shared" si="372"/>
        <v>0</v>
      </c>
      <c r="AI773" s="202"/>
      <c r="AJ773" s="202"/>
      <c r="AK773" s="203">
        <f t="shared" si="373"/>
        <v>0</v>
      </c>
      <c r="AL773" s="202"/>
      <c r="AM773" s="202"/>
      <c r="AN773" s="203">
        <f t="shared" si="374"/>
        <v>0</v>
      </c>
      <c r="AO773" s="202"/>
      <c r="AP773" s="202"/>
      <c r="AQ773" s="203">
        <f t="shared" si="375"/>
        <v>0</v>
      </c>
      <c r="AR773" s="202"/>
      <c r="AS773" s="202"/>
      <c r="AT773" s="203">
        <f t="shared" si="376"/>
        <v>0</v>
      </c>
      <c r="AU773" s="202"/>
      <c r="AV773" s="202"/>
      <c r="AW773" s="203">
        <f t="shared" si="377"/>
        <v>0</v>
      </c>
      <c r="AX773" s="202"/>
      <c r="AY773" s="202"/>
      <c r="AZ773" s="203">
        <f t="shared" si="378"/>
        <v>0</v>
      </c>
      <c r="BA773" s="202"/>
      <c r="BB773" s="202"/>
      <c r="BC773" s="203">
        <f t="shared" si="379"/>
        <v>0</v>
      </c>
      <c r="BD773" s="202"/>
      <c r="BE773" s="202"/>
      <c r="BF773" s="203">
        <f t="shared" si="380"/>
        <v>0</v>
      </c>
      <c r="BG773" s="202"/>
      <c r="BH773" s="202"/>
      <c r="BI773" s="203">
        <f t="shared" si="381"/>
        <v>0</v>
      </c>
      <c r="BJ773" s="202"/>
      <c r="BK773" s="202"/>
      <c r="BL773" s="203">
        <f t="shared" si="382"/>
        <v>0</v>
      </c>
      <c r="BM773" s="202"/>
      <c r="BN773" s="202"/>
      <c r="BO773" s="203">
        <f t="shared" si="383"/>
        <v>0</v>
      </c>
      <c r="BP773" s="202"/>
      <c r="BQ773" s="202"/>
      <c r="BR773" s="203">
        <f t="shared" si="384"/>
        <v>0</v>
      </c>
      <c r="BS773" s="202"/>
      <c r="BT773" s="202"/>
      <c r="BU773" s="203">
        <f t="shared" si="385"/>
        <v>0</v>
      </c>
      <c r="BV773" s="202"/>
      <c r="BW773" s="202"/>
      <c r="BX773" s="203">
        <f t="shared" si="386"/>
        <v>0</v>
      </c>
      <c r="BY773" s="202"/>
      <c r="BZ773" s="202"/>
      <c r="CA773" s="203">
        <f t="shared" si="387"/>
        <v>0</v>
      </c>
      <c r="CB773" s="202"/>
      <c r="CC773" s="202"/>
      <c r="CD773" s="203">
        <f t="shared" si="388"/>
        <v>0</v>
      </c>
      <c r="CE773" s="202"/>
      <c r="CF773" s="202"/>
      <c r="CG773" s="203">
        <f t="shared" si="389"/>
        <v>0</v>
      </c>
      <c r="CH773" s="202"/>
      <c r="CI773" s="202"/>
      <c r="CJ773" s="203">
        <f t="shared" si="390"/>
        <v>0</v>
      </c>
    </row>
    <row r="774" spans="2:88" x14ac:dyDescent="0.25">
      <c r="B774" s="180"/>
      <c r="C774" s="180"/>
      <c r="D774" s="181"/>
      <c r="E774" s="38">
        <f t="shared" si="363"/>
        <v>45016</v>
      </c>
      <c r="F774" s="186"/>
      <c r="G774" s="203"/>
      <c r="H774" s="202"/>
      <c r="I774" s="202"/>
      <c r="J774" s="203">
        <f t="shared" si="364"/>
        <v>0</v>
      </c>
      <c r="K774" s="202"/>
      <c r="L774" s="202"/>
      <c r="M774" s="203">
        <f t="shared" si="365"/>
        <v>0</v>
      </c>
      <c r="N774" s="202"/>
      <c r="O774" s="202"/>
      <c r="P774" s="203">
        <f t="shared" si="366"/>
        <v>0</v>
      </c>
      <c r="Q774" s="202"/>
      <c r="R774" s="202"/>
      <c r="S774" s="203">
        <f t="shared" si="367"/>
        <v>0</v>
      </c>
      <c r="T774" s="202"/>
      <c r="U774" s="202"/>
      <c r="V774" s="203">
        <f t="shared" si="368"/>
        <v>0</v>
      </c>
      <c r="W774" s="202"/>
      <c r="X774" s="202"/>
      <c r="Y774" s="203">
        <f t="shared" si="369"/>
        <v>0</v>
      </c>
      <c r="Z774" s="202"/>
      <c r="AA774" s="202"/>
      <c r="AB774" s="203">
        <f t="shared" si="370"/>
        <v>0</v>
      </c>
      <c r="AC774" s="202"/>
      <c r="AD774" s="202"/>
      <c r="AE774" s="203">
        <f t="shared" si="371"/>
        <v>0</v>
      </c>
      <c r="AF774" s="202"/>
      <c r="AG774" s="202"/>
      <c r="AH774" s="203">
        <f t="shared" si="372"/>
        <v>0</v>
      </c>
      <c r="AI774" s="202"/>
      <c r="AJ774" s="202"/>
      <c r="AK774" s="203">
        <f t="shared" si="373"/>
        <v>0</v>
      </c>
      <c r="AL774" s="202"/>
      <c r="AM774" s="202"/>
      <c r="AN774" s="203">
        <f t="shared" si="374"/>
        <v>0</v>
      </c>
      <c r="AO774" s="202"/>
      <c r="AP774" s="202"/>
      <c r="AQ774" s="203">
        <f t="shared" si="375"/>
        <v>0</v>
      </c>
      <c r="AR774" s="202"/>
      <c r="AS774" s="202"/>
      <c r="AT774" s="203">
        <f t="shared" si="376"/>
        <v>0</v>
      </c>
      <c r="AU774" s="202"/>
      <c r="AV774" s="202"/>
      <c r="AW774" s="203">
        <f t="shared" si="377"/>
        <v>0</v>
      </c>
      <c r="AX774" s="202"/>
      <c r="AY774" s="202"/>
      <c r="AZ774" s="203">
        <f t="shared" si="378"/>
        <v>0</v>
      </c>
      <c r="BA774" s="202"/>
      <c r="BB774" s="202"/>
      <c r="BC774" s="203">
        <f t="shared" si="379"/>
        <v>0</v>
      </c>
      <c r="BD774" s="202"/>
      <c r="BE774" s="202"/>
      <c r="BF774" s="203">
        <f t="shared" si="380"/>
        <v>0</v>
      </c>
      <c r="BG774" s="202"/>
      <c r="BH774" s="202"/>
      <c r="BI774" s="203">
        <f t="shared" si="381"/>
        <v>0</v>
      </c>
      <c r="BJ774" s="202"/>
      <c r="BK774" s="202"/>
      <c r="BL774" s="203">
        <f t="shared" si="382"/>
        <v>0</v>
      </c>
      <c r="BM774" s="202"/>
      <c r="BN774" s="202"/>
      <c r="BO774" s="203">
        <f t="shared" si="383"/>
        <v>0</v>
      </c>
      <c r="BP774" s="202"/>
      <c r="BQ774" s="202"/>
      <c r="BR774" s="203">
        <f t="shared" si="384"/>
        <v>0</v>
      </c>
      <c r="BS774" s="202"/>
      <c r="BT774" s="202"/>
      <c r="BU774" s="203">
        <f t="shared" si="385"/>
        <v>0</v>
      </c>
      <c r="BV774" s="202"/>
      <c r="BW774" s="202"/>
      <c r="BX774" s="203">
        <f t="shared" si="386"/>
        <v>0</v>
      </c>
      <c r="BY774" s="202"/>
      <c r="BZ774" s="202"/>
      <c r="CA774" s="203">
        <f t="shared" si="387"/>
        <v>0</v>
      </c>
      <c r="CB774" s="202"/>
      <c r="CC774" s="202"/>
      <c r="CD774" s="203">
        <f t="shared" si="388"/>
        <v>0</v>
      </c>
      <c r="CE774" s="202"/>
      <c r="CF774" s="202"/>
      <c r="CG774" s="203">
        <f t="shared" si="389"/>
        <v>0</v>
      </c>
      <c r="CH774" s="202"/>
      <c r="CI774" s="202"/>
      <c r="CJ774" s="203">
        <f t="shared" si="390"/>
        <v>0</v>
      </c>
    </row>
    <row r="775" spans="2:88" x14ac:dyDescent="0.25">
      <c r="B775" s="180"/>
      <c r="C775" s="180"/>
      <c r="D775" s="181"/>
      <c r="E775" s="38">
        <f t="shared" si="363"/>
        <v>45016</v>
      </c>
      <c r="F775" s="186"/>
      <c r="G775" s="203"/>
      <c r="H775" s="202"/>
      <c r="I775" s="202"/>
      <c r="J775" s="203">
        <f t="shared" si="364"/>
        <v>0</v>
      </c>
      <c r="K775" s="202"/>
      <c r="L775" s="202"/>
      <c r="M775" s="203">
        <f t="shared" si="365"/>
        <v>0</v>
      </c>
      <c r="N775" s="202"/>
      <c r="O775" s="202"/>
      <c r="P775" s="203">
        <f t="shared" si="366"/>
        <v>0</v>
      </c>
      <c r="Q775" s="202"/>
      <c r="R775" s="202"/>
      <c r="S775" s="203">
        <f t="shared" si="367"/>
        <v>0</v>
      </c>
      <c r="T775" s="202"/>
      <c r="U775" s="202"/>
      <c r="V775" s="203">
        <f t="shared" si="368"/>
        <v>0</v>
      </c>
      <c r="W775" s="202"/>
      <c r="X775" s="202"/>
      <c r="Y775" s="203">
        <f t="shared" si="369"/>
        <v>0</v>
      </c>
      <c r="Z775" s="202"/>
      <c r="AA775" s="202"/>
      <c r="AB775" s="203">
        <f t="shared" si="370"/>
        <v>0</v>
      </c>
      <c r="AC775" s="202"/>
      <c r="AD775" s="202"/>
      <c r="AE775" s="203">
        <f t="shared" si="371"/>
        <v>0</v>
      </c>
      <c r="AF775" s="202"/>
      <c r="AG775" s="202"/>
      <c r="AH775" s="203">
        <f t="shared" si="372"/>
        <v>0</v>
      </c>
      <c r="AI775" s="202"/>
      <c r="AJ775" s="202"/>
      <c r="AK775" s="203">
        <f t="shared" si="373"/>
        <v>0</v>
      </c>
      <c r="AL775" s="202"/>
      <c r="AM775" s="202"/>
      <c r="AN775" s="203">
        <f t="shared" si="374"/>
        <v>0</v>
      </c>
      <c r="AO775" s="202"/>
      <c r="AP775" s="202"/>
      <c r="AQ775" s="203">
        <f t="shared" si="375"/>
        <v>0</v>
      </c>
      <c r="AR775" s="202"/>
      <c r="AS775" s="202"/>
      <c r="AT775" s="203">
        <f t="shared" si="376"/>
        <v>0</v>
      </c>
      <c r="AU775" s="202"/>
      <c r="AV775" s="202"/>
      <c r="AW775" s="203">
        <f t="shared" si="377"/>
        <v>0</v>
      </c>
      <c r="AX775" s="202"/>
      <c r="AY775" s="202"/>
      <c r="AZ775" s="203">
        <f t="shared" si="378"/>
        <v>0</v>
      </c>
      <c r="BA775" s="202"/>
      <c r="BB775" s="202"/>
      <c r="BC775" s="203">
        <f t="shared" si="379"/>
        <v>0</v>
      </c>
      <c r="BD775" s="202"/>
      <c r="BE775" s="202"/>
      <c r="BF775" s="203">
        <f t="shared" si="380"/>
        <v>0</v>
      </c>
      <c r="BG775" s="202"/>
      <c r="BH775" s="202"/>
      <c r="BI775" s="203">
        <f t="shared" si="381"/>
        <v>0</v>
      </c>
      <c r="BJ775" s="202"/>
      <c r="BK775" s="202"/>
      <c r="BL775" s="203">
        <f t="shared" si="382"/>
        <v>0</v>
      </c>
      <c r="BM775" s="202"/>
      <c r="BN775" s="202"/>
      <c r="BO775" s="203">
        <f t="shared" si="383"/>
        <v>0</v>
      </c>
      <c r="BP775" s="202"/>
      <c r="BQ775" s="202"/>
      <c r="BR775" s="203">
        <f t="shared" si="384"/>
        <v>0</v>
      </c>
      <c r="BS775" s="202"/>
      <c r="BT775" s="202"/>
      <c r="BU775" s="203">
        <f t="shared" si="385"/>
        <v>0</v>
      </c>
      <c r="BV775" s="202"/>
      <c r="BW775" s="202"/>
      <c r="BX775" s="203">
        <f t="shared" si="386"/>
        <v>0</v>
      </c>
      <c r="BY775" s="202"/>
      <c r="BZ775" s="202"/>
      <c r="CA775" s="203">
        <f t="shared" si="387"/>
        <v>0</v>
      </c>
      <c r="CB775" s="202"/>
      <c r="CC775" s="202"/>
      <c r="CD775" s="203">
        <f t="shared" si="388"/>
        <v>0</v>
      </c>
      <c r="CE775" s="202"/>
      <c r="CF775" s="202"/>
      <c r="CG775" s="203">
        <f t="shared" si="389"/>
        <v>0</v>
      </c>
      <c r="CH775" s="202"/>
      <c r="CI775" s="202"/>
      <c r="CJ775" s="203">
        <f t="shared" si="390"/>
        <v>0</v>
      </c>
    </row>
    <row r="776" spans="2:88" x14ac:dyDescent="0.25">
      <c r="B776" s="180"/>
      <c r="C776" s="180"/>
      <c r="D776" s="181"/>
      <c r="E776" s="38">
        <f t="shared" si="363"/>
        <v>45016</v>
      </c>
      <c r="F776" s="186"/>
      <c r="G776" s="203"/>
      <c r="H776" s="202"/>
      <c r="I776" s="202"/>
      <c r="J776" s="203">
        <f t="shared" si="364"/>
        <v>0</v>
      </c>
      <c r="K776" s="202"/>
      <c r="L776" s="202"/>
      <c r="M776" s="203">
        <f t="shared" si="365"/>
        <v>0</v>
      </c>
      <c r="N776" s="202"/>
      <c r="O776" s="202"/>
      <c r="P776" s="203">
        <f t="shared" si="366"/>
        <v>0</v>
      </c>
      <c r="Q776" s="202"/>
      <c r="R776" s="202"/>
      <c r="S776" s="203">
        <f t="shared" si="367"/>
        <v>0</v>
      </c>
      <c r="T776" s="202"/>
      <c r="U776" s="202"/>
      <c r="V776" s="203">
        <f t="shared" si="368"/>
        <v>0</v>
      </c>
      <c r="W776" s="202"/>
      <c r="X776" s="202"/>
      <c r="Y776" s="203">
        <f t="shared" si="369"/>
        <v>0</v>
      </c>
      <c r="Z776" s="202"/>
      <c r="AA776" s="202"/>
      <c r="AB776" s="203">
        <f t="shared" si="370"/>
        <v>0</v>
      </c>
      <c r="AC776" s="202"/>
      <c r="AD776" s="202"/>
      <c r="AE776" s="203">
        <f t="shared" si="371"/>
        <v>0</v>
      </c>
      <c r="AF776" s="202"/>
      <c r="AG776" s="202"/>
      <c r="AH776" s="203">
        <f t="shared" si="372"/>
        <v>0</v>
      </c>
      <c r="AI776" s="202"/>
      <c r="AJ776" s="202"/>
      <c r="AK776" s="203">
        <f t="shared" si="373"/>
        <v>0</v>
      </c>
      <c r="AL776" s="202"/>
      <c r="AM776" s="202"/>
      <c r="AN776" s="203">
        <f t="shared" si="374"/>
        <v>0</v>
      </c>
      <c r="AO776" s="202"/>
      <c r="AP776" s="202"/>
      <c r="AQ776" s="203">
        <f t="shared" si="375"/>
        <v>0</v>
      </c>
      <c r="AR776" s="202"/>
      <c r="AS776" s="202"/>
      <c r="AT776" s="203">
        <f t="shared" si="376"/>
        <v>0</v>
      </c>
      <c r="AU776" s="202"/>
      <c r="AV776" s="202"/>
      <c r="AW776" s="203">
        <f t="shared" si="377"/>
        <v>0</v>
      </c>
      <c r="AX776" s="202"/>
      <c r="AY776" s="202"/>
      <c r="AZ776" s="203">
        <f t="shared" si="378"/>
        <v>0</v>
      </c>
      <c r="BA776" s="202"/>
      <c r="BB776" s="202"/>
      <c r="BC776" s="203">
        <f t="shared" si="379"/>
        <v>0</v>
      </c>
      <c r="BD776" s="202"/>
      <c r="BE776" s="202"/>
      <c r="BF776" s="203">
        <f t="shared" si="380"/>
        <v>0</v>
      </c>
      <c r="BG776" s="202"/>
      <c r="BH776" s="202"/>
      <c r="BI776" s="203">
        <f t="shared" si="381"/>
        <v>0</v>
      </c>
      <c r="BJ776" s="202"/>
      <c r="BK776" s="202"/>
      <c r="BL776" s="203">
        <f t="shared" si="382"/>
        <v>0</v>
      </c>
      <c r="BM776" s="202"/>
      <c r="BN776" s="202"/>
      <c r="BO776" s="203">
        <f t="shared" si="383"/>
        <v>0</v>
      </c>
      <c r="BP776" s="202"/>
      <c r="BQ776" s="202"/>
      <c r="BR776" s="203">
        <f t="shared" si="384"/>
        <v>0</v>
      </c>
      <c r="BS776" s="202"/>
      <c r="BT776" s="202"/>
      <c r="BU776" s="203">
        <f t="shared" si="385"/>
        <v>0</v>
      </c>
      <c r="BV776" s="202"/>
      <c r="BW776" s="202"/>
      <c r="BX776" s="203">
        <f t="shared" si="386"/>
        <v>0</v>
      </c>
      <c r="BY776" s="202"/>
      <c r="BZ776" s="202"/>
      <c r="CA776" s="203">
        <f t="shared" si="387"/>
        <v>0</v>
      </c>
      <c r="CB776" s="202"/>
      <c r="CC776" s="202"/>
      <c r="CD776" s="203">
        <f t="shared" si="388"/>
        <v>0</v>
      </c>
      <c r="CE776" s="202"/>
      <c r="CF776" s="202"/>
      <c r="CG776" s="203">
        <f t="shared" si="389"/>
        <v>0</v>
      </c>
      <c r="CH776" s="202"/>
      <c r="CI776" s="202"/>
      <c r="CJ776" s="203">
        <f t="shared" si="390"/>
        <v>0</v>
      </c>
    </row>
    <row r="777" spans="2:88" x14ac:dyDescent="0.25">
      <c r="B777" s="180"/>
      <c r="C777" s="180"/>
      <c r="D777" s="181"/>
      <c r="E777" s="38">
        <f t="shared" si="363"/>
        <v>45016</v>
      </c>
      <c r="F777" s="186"/>
      <c r="G777" s="203"/>
      <c r="H777" s="202"/>
      <c r="I777" s="202"/>
      <c r="J777" s="203">
        <f t="shared" si="364"/>
        <v>0</v>
      </c>
      <c r="K777" s="202"/>
      <c r="L777" s="202"/>
      <c r="M777" s="203">
        <f t="shared" si="365"/>
        <v>0</v>
      </c>
      <c r="N777" s="202"/>
      <c r="O777" s="202"/>
      <c r="P777" s="203">
        <f t="shared" si="366"/>
        <v>0</v>
      </c>
      <c r="Q777" s="202"/>
      <c r="R777" s="202"/>
      <c r="S777" s="203">
        <f t="shared" si="367"/>
        <v>0</v>
      </c>
      <c r="T777" s="202"/>
      <c r="U777" s="202"/>
      <c r="V777" s="203">
        <f t="shared" si="368"/>
        <v>0</v>
      </c>
      <c r="W777" s="202"/>
      <c r="X777" s="202"/>
      <c r="Y777" s="203">
        <f t="shared" si="369"/>
        <v>0</v>
      </c>
      <c r="Z777" s="202"/>
      <c r="AA777" s="202"/>
      <c r="AB777" s="203">
        <f t="shared" si="370"/>
        <v>0</v>
      </c>
      <c r="AC777" s="202"/>
      <c r="AD777" s="202"/>
      <c r="AE777" s="203">
        <f t="shared" si="371"/>
        <v>0</v>
      </c>
      <c r="AF777" s="202"/>
      <c r="AG777" s="202"/>
      <c r="AH777" s="203">
        <f t="shared" si="372"/>
        <v>0</v>
      </c>
      <c r="AI777" s="202"/>
      <c r="AJ777" s="202"/>
      <c r="AK777" s="203">
        <f t="shared" si="373"/>
        <v>0</v>
      </c>
      <c r="AL777" s="202"/>
      <c r="AM777" s="202"/>
      <c r="AN777" s="203">
        <f t="shared" si="374"/>
        <v>0</v>
      </c>
      <c r="AO777" s="202"/>
      <c r="AP777" s="202"/>
      <c r="AQ777" s="203">
        <f t="shared" si="375"/>
        <v>0</v>
      </c>
      <c r="AR777" s="202"/>
      <c r="AS777" s="202"/>
      <c r="AT777" s="203">
        <f t="shared" si="376"/>
        <v>0</v>
      </c>
      <c r="AU777" s="202"/>
      <c r="AV777" s="202"/>
      <c r="AW777" s="203">
        <f t="shared" si="377"/>
        <v>0</v>
      </c>
      <c r="AX777" s="202"/>
      <c r="AY777" s="202"/>
      <c r="AZ777" s="203">
        <f t="shared" si="378"/>
        <v>0</v>
      </c>
      <c r="BA777" s="202"/>
      <c r="BB777" s="202"/>
      <c r="BC777" s="203">
        <f t="shared" si="379"/>
        <v>0</v>
      </c>
      <c r="BD777" s="202"/>
      <c r="BE777" s="202"/>
      <c r="BF777" s="203">
        <f t="shared" si="380"/>
        <v>0</v>
      </c>
      <c r="BG777" s="202"/>
      <c r="BH777" s="202"/>
      <c r="BI777" s="203">
        <f t="shared" si="381"/>
        <v>0</v>
      </c>
      <c r="BJ777" s="202"/>
      <c r="BK777" s="202"/>
      <c r="BL777" s="203">
        <f t="shared" si="382"/>
        <v>0</v>
      </c>
      <c r="BM777" s="202"/>
      <c r="BN777" s="202"/>
      <c r="BO777" s="203">
        <f t="shared" si="383"/>
        <v>0</v>
      </c>
      <c r="BP777" s="202"/>
      <c r="BQ777" s="202"/>
      <c r="BR777" s="203">
        <f t="shared" si="384"/>
        <v>0</v>
      </c>
      <c r="BS777" s="202"/>
      <c r="BT777" s="202"/>
      <c r="BU777" s="203">
        <f t="shared" si="385"/>
        <v>0</v>
      </c>
      <c r="BV777" s="202"/>
      <c r="BW777" s="202"/>
      <c r="BX777" s="203">
        <f t="shared" si="386"/>
        <v>0</v>
      </c>
      <c r="BY777" s="202"/>
      <c r="BZ777" s="202"/>
      <c r="CA777" s="203">
        <f t="shared" si="387"/>
        <v>0</v>
      </c>
      <c r="CB777" s="202"/>
      <c r="CC777" s="202"/>
      <c r="CD777" s="203">
        <f t="shared" si="388"/>
        <v>0</v>
      </c>
      <c r="CE777" s="202"/>
      <c r="CF777" s="202"/>
      <c r="CG777" s="203">
        <f t="shared" si="389"/>
        <v>0</v>
      </c>
      <c r="CH777" s="202"/>
      <c r="CI777" s="202"/>
      <c r="CJ777" s="203">
        <f t="shared" si="390"/>
        <v>0</v>
      </c>
    </row>
    <row r="778" spans="2:88" x14ac:dyDescent="0.25">
      <c r="B778" s="180"/>
      <c r="C778" s="180"/>
      <c r="D778" s="181"/>
      <c r="E778" s="38">
        <f t="shared" si="363"/>
        <v>45016</v>
      </c>
      <c r="F778" s="186"/>
      <c r="G778" s="203"/>
      <c r="H778" s="202"/>
      <c r="I778" s="202"/>
      <c r="J778" s="203">
        <f t="shared" si="364"/>
        <v>0</v>
      </c>
      <c r="K778" s="202"/>
      <c r="L778" s="202"/>
      <c r="M778" s="203">
        <f t="shared" si="365"/>
        <v>0</v>
      </c>
      <c r="N778" s="202"/>
      <c r="O778" s="202"/>
      <c r="P778" s="203">
        <f t="shared" si="366"/>
        <v>0</v>
      </c>
      <c r="Q778" s="202"/>
      <c r="R778" s="202"/>
      <c r="S778" s="203">
        <f t="shared" si="367"/>
        <v>0</v>
      </c>
      <c r="T778" s="202"/>
      <c r="U778" s="202"/>
      <c r="V778" s="203">
        <f t="shared" si="368"/>
        <v>0</v>
      </c>
      <c r="W778" s="202"/>
      <c r="X778" s="202"/>
      <c r="Y778" s="203">
        <f t="shared" si="369"/>
        <v>0</v>
      </c>
      <c r="Z778" s="202"/>
      <c r="AA778" s="202"/>
      <c r="AB778" s="203">
        <f t="shared" si="370"/>
        <v>0</v>
      </c>
      <c r="AC778" s="202"/>
      <c r="AD778" s="202"/>
      <c r="AE778" s="203">
        <f t="shared" si="371"/>
        <v>0</v>
      </c>
      <c r="AF778" s="202"/>
      <c r="AG778" s="202"/>
      <c r="AH778" s="203">
        <f t="shared" si="372"/>
        <v>0</v>
      </c>
      <c r="AI778" s="202"/>
      <c r="AJ778" s="202"/>
      <c r="AK778" s="203">
        <f t="shared" si="373"/>
        <v>0</v>
      </c>
      <c r="AL778" s="202"/>
      <c r="AM778" s="202"/>
      <c r="AN778" s="203">
        <f t="shared" si="374"/>
        <v>0</v>
      </c>
      <c r="AO778" s="202"/>
      <c r="AP778" s="202"/>
      <c r="AQ778" s="203">
        <f t="shared" si="375"/>
        <v>0</v>
      </c>
      <c r="AR778" s="202"/>
      <c r="AS778" s="202"/>
      <c r="AT778" s="203">
        <f t="shared" si="376"/>
        <v>0</v>
      </c>
      <c r="AU778" s="202"/>
      <c r="AV778" s="202"/>
      <c r="AW778" s="203">
        <f t="shared" si="377"/>
        <v>0</v>
      </c>
      <c r="AX778" s="202"/>
      <c r="AY778" s="202"/>
      <c r="AZ778" s="203">
        <f t="shared" si="378"/>
        <v>0</v>
      </c>
      <c r="BA778" s="202"/>
      <c r="BB778" s="202"/>
      <c r="BC778" s="203">
        <f t="shared" si="379"/>
        <v>0</v>
      </c>
      <c r="BD778" s="202"/>
      <c r="BE778" s="202"/>
      <c r="BF778" s="203">
        <f t="shared" si="380"/>
        <v>0</v>
      </c>
      <c r="BG778" s="202"/>
      <c r="BH778" s="202"/>
      <c r="BI778" s="203">
        <f t="shared" si="381"/>
        <v>0</v>
      </c>
      <c r="BJ778" s="202"/>
      <c r="BK778" s="202"/>
      <c r="BL778" s="203">
        <f t="shared" si="382"/>
        <v>0</v>
      </c>
      <c r="BM778" s="202"/>
      <c r="BN778" s="202"/>
      <c r="BO778" s="203">
        <f t="shared" si="383"/>
        <v>0</v>
      </c>
      <c r="BP778" s="202"/>
      <c r="BQ778" s="202"/>
      <c r="BR778" s="203">
        <f t="shared" si="384"/>
        <v>0</v>
      </c>
      <c r="BS778" s="202"/>
      <c r="BT778" s="202"/>
      <c r="BU778" s="203">
        <f t="shared" si="385"/>
        <v>0</v>
      </c>
      <c r="BV778" s="202"/>
      <c r="BW778" s="202"/>
      <c r="BX778" s="203">
        <f t="shared" si="386"/>
        <v>0</v>
      </c>
      <c r="BY778" s="202"/>
      <c r="BZ778" s="202"/>
      <c r="CA778" s="203">
        <f t="shared" si="387"/>
        <v>0</v>
      </c>
      <c r="CB778" s="202"/>
      <c r="CC778" s="202"/>
      <c r="CD778" s="203">
        <f t="shared" si="388"/>
        <v>0</v>
      </c>
      <c r="CE778" s="202"/>
      <c r="CF778" s="202"/>
      <c r="CG778" s="203">
        <f t="shared" si="389"/>
        <v>0</v>
      </c>
      <c r="CH778" s="202"/>
      <c r="CI778" s="202"/>
      <c r="CJ778" s="203">
        <f t="shared" si="390"/>
        <v>0</v>
      </c>
    </row>
    <row r="779" spans="2:88" x14ac:dyDescent="0.25">
      <c r="B779" s="180"/>
      <c r="C779" s="180"/>
      <c r="D779" s="181"/>
      <c r="E779" s="38">
        <f t="shared" si="363"/>
        <v>45016</v>
      </c>
      <c r="F779" s="186"/>
      <c r="G779" s="203"/>
      <c r="H779" s="202"/>
      <c r="I779" s="202"/>
      <c r="J779" s="203">
        <f t="shared" si="364"/>
        <v>0</v>
      </c>
      <c r="K779" s="202"/>
      <c r="L779" s="202"/>
      <c r="M779" s="203">
        <f t="shared" si="365"/>
        <v>0</v>
      </c>
      <c r="N779" s="202"/>
      <c r="O779" s="202"/>
      <c r="P779" s="203">
        <f t="shared" si="366"/>
        <v>0</v>
      </c>
      <c r="Q779" s="202"/>
      <c r="R779" s="202"/>
      <c r="S779" s="203">
        <f t="shared" si="367"/>
        <v>0</v>
      </c>
      <c r="T779" s="202"/>
      <c r="U779" s="202"/>
      <c r="V779" s="203">
        <f t="shared" si="368"/>
        <v>0</v>
      </c>
      <c r="W779" s="202"/>
      <c r="X779" s="202"/>
      <c r="Y779" s="203">
        <f t="shared" si="369"/>
        <v>0</v>
      </c>
      <c r="Z779" s="202"/>
      <c r="AA779" s="202"/>
      <c r="AB779" s="203">
        <f t="shared" si="370"/>
        <v>0</v>
      </c>
      <c r="AC779" s="202"/>
      <c r="AD779" s="202"/>
      <c r="AE779" s="203">
        <f t="shared" si="371"/>
        <v>0</v>
      </c>
      <c r="AF779" s="202"/>
      <c r="AG779" s="202"/>
      <c r="AH779" s="203">
        <f t="shared" si="372"/>
        <v>0</v>
      </c>
      <c r="AI779" s="202"/>
      <c r="AJ779" s="202"/>
      <c r="AK779" s="203">
        <f t="shared" si="373"/>
        <v>0</v>
      </c>
      <c r="AL779" s="202"/>
      <c r="AM779" s="202"/>
      <c r="AN779" s="203">
        <f t="shared" si="374"/>
        <v>0</v>
      </c>
      <c r="AO779" s="202"/>
      <c r="AP779" s="202"/>
      <c r="AQ779" s="203">
        <f t="shared" si="375"/>
        <v>0</v>
      </c>
      <c r="AR779" s="202"/>
      <c r="AS779" s="202"/>
      <c r="AT779" s="203">
        <f t="shared" si="376"/>
        <v>0</v>
      </c>
      <c r="AU779" s="202"/>
      <c r="AV779" s="202"/>
      <c r="AW779" s="203">
        <f t="shared" si="377"/>
        <v>0</v>
      </c>
      <c r="AX779" s="202"/>
      <c r="AY779" s="202"/>
      <c r="AZ779" s="203">
        <f t="shared" si="378"/>
        <v>0</v>
      </c>
      <c r="BA779" s="202"/>
      <c r="BB779" s="202"/>
      <c r="BC779" s="203">
        <f t="shared" si="379"/>
        <v>0</v>
      </c>
      <c r="BD779" s="202"/>
      <c r="BE779" s="202"/>
      <c r="BF779" s="203">
        <f t="shared" si="380"/>
        <v>0</v>
      </c>
      <c r="BG779" s="202"/>
      <c r="BH779" s="202"/>
      <c r="BI779" s="203">
        <f t="shared" si="381"/>
        <v>0</v>
      </c>
      <c r="BJ779" s="202"/>
      <c r="BK779" s="202"/>
      <c r="BL779" s="203">
        <f t="shared" si="382"/>
        <v>0</v>
      </c>
      <c r="BM779" s="202"/>
      <c r="BN779" s="202"/>
      <c r="BO779" s="203">
        <f t="shared" si="383"/>
        <v>0</v>
      </c>
      <c r="BP779" s="202"/>
      <c r="BQ779" s="202"/>
      <c r="BR779" s="203">
        <f t="shared" si="384"/>
        <v>0</v>
      </c>
      <c r="BS779" s="202"/>
      <c r="BT779" s="202"/>
      <c r="BU779" s="203">
        <f t="shared" si="385"/>
        <v>0</v>
      </c>
      <c r="BV779" s="202"/>
      <c r="BW779" s="202"/>
      <c r="BX779" s="203">
        <f t="shared" si="386"/>
        <v>0</v>
      </c>
      <c r="BY779" s="202"/>
      <c r="BZ779" s="202"/>
      <c r="CA779" s="203">
        <f t="shared" si="387"/>
        <v>0</v>
      </c>
      <c r="CB779" s="202"/>
      <c r="CC779" s="202"/>
      <c r="CD779" s="203">
        <f t="shared" si="388"/>
        <v>0</v>
      </c>
      <c r="CE779" s="202"/>
      <c r="CF779" s="202"/>
      <c r="CG779" s="203">
        <f t="shared" si="389"/>
        <v>0</v>
      </c>
      <c r="CH779" s="202"/>
      <c r="CI779" s="202"/>
      <c r="CJ779" s="203">
        <f t="shared" si="390"/>
        <v>0</v>
      </c>
    </row>
    <row r="780" spans="2:88" x14ac:dyDescent="0.25">
      <c r="B780" s="180"/>
      <c r="C780" s="180"/>
      <c r="D780" s="181"/>
      <c r="E780" s="38">
        <f t="shared" si="363"/>
        <v>45016</v>
      </c>
      <c r="F780" s="186"/>
      <c r="G780" s="203"/>
      <c r="H780" s="202"/>
      <c r="I780" s="202"/>
      <c r="J780" s="203">
        <f t="shared" si="364"/>
        <v>0</v>
      </c>
      <c r="K780" s="202"/>
      <c r="L780" s="202"/>
      <c r="M780" s="203">
        <f t="shared" si="365"/>
        <v>0</v>
      </c>
      <c r="N780" s="202"/>
      <c r="O780" s="202"/>
      <c r="P780" s="203">
        <f t="shared" si="366"/>
        <v>0</v>
      </c>
      <c r="Q780" s="202"/>
      <c r="R780" s="202"/>
      <c r="S780" s="203">
        <f t="shared" si="367"/>
        <v>0</v>
      </c>
      <c r="T780" s="202"/>
      <c r="U780" s="202"/>
      <c r="V780" s="203">
        <f t="shared" si="368"/>
        <v>0</v>
      </c>
      <c r="W780" s="202"/>
      <c r="X780" s="202"/>
      <c r="Y780" s="203">
        <f t="shared" si="369"/>
        <v>0</v>
      </c>
      <c r="Z780" s="202"/>
      <c r="AA780" s="202"/>
      <c r="AB780" s="203">
        <f t="shared" si="370"/>
        <v>0</v>
      </c>
      <c r="AC780" s="202"/>
      <c r="AD780" s="202"/>
      <c r="AE780" s="203">
        <f t="shared" si="371"/>
        <v>0</v>
      </c>
      <c r="AF780" s="202"/>
      <c r="AG780" s="202"/>
      <c r="AH780" s="203">
        <f t="shared" si="372"/>
        <v>0</v>
      </c>
      <c r="AI780" s="202"/>
      <c r="AJ780" s="202"/>
      <c r="AK780" s="203">
        <f t="shared" si="373"/>
        <v>0</v>
      </c>
      <c r="AL780" s="202"/>
      <c r="AM780" s="202"/>
      <c r="AN780" s="203">
        <f t="shared" si="374"/>
        <v>0</v>
      </c>
      <c r="AO780" s="202"/>
      <c r="AP780" s="202"/>
      <c r="AQ780" s="203">
        <f t="shared" si="375"/>
        <v>0</v>
      </c>
      <c r="AR780" s="202"/>
      <c r="AS780" s="202"/>
      <c r="AT780" s="203">
        <f t="shared" si="376"/>
        <v>0</v>
      </c>
      <c r="AU780" s="202"/>
      <c r="AV780" s="202"/>
      <c r="AW780" s="203">
        <f t="shared" si="377"/>
        <v>0</v>
      </c>
      <c r="AX780" s="202"/>
      <c r="AY780" s="202"/>
      <c r="AZ780" s="203">
        <f t="shared" si="378"/>
        <v>0</v>
      </c>
      <c r="BA780" s="202"/>
      <c r="BB780" s="202"/>
      <c r="BC780" s="203">
        <f t="shared" si="379"/>
        <v>0</v>
      </c>
      <c r="BD780" s="202"/>
      <c r="BE780" s="202"/>
      <c r="BF780" s="203">
        <f t="shared" si="380"/>
        <v>0</v>
      </c>
      <c r="BG780" s="202"/>
      <c r="BH780" s="202"/>
      <c r="BI780" s="203">
        <f t="shared" si="381"/>
        <v>0</v>
      </c>
      <c r="BJ780" s="202"/>
      <c r="BK780" s="202"/>
      <c r="BL780" s="203">
        <f t="shared" si="382"/>
        <v>0</v>
      </c>
      <c r="BM780" s="202"/>
      <c r="BN780" s="202"/>
      <c r="BO780" s="203">
        <f t="shared" si="383"/>
        <v>0</v>
      </c>
      <c r="BP780" s="202"/>
      <c r="BQ780" s="202"/>
      <c r="BR780" s="203">
        <f t="shared" si="384"/>
        <v>0</v>
      </c>
      <c r="BS780" s="202"/>
      <c r="BT780" s="202"/>
      <c r="BU780" s="203">
        <f t="shared" si="385"/>
        <v>0</v>
      </c>
      <c r="BV780" s="202"/>
      <c r="BW780" s="202"/>
      <c r="BX780" s="203">
        <f t="shared" si="386"/>
        <v>0</v>
      </c>
      <c r="BY780" s="202"/>
      <c r="BZ780" s="202"/>
      <c r="CA780" s="203">
        <f t="shared" si="387"/>
        <v>0</v>
      </c>
      <c r="CB780" s="202"/>
      <c r="CC780" s="202"/>
      <c r="CD780" s="203">
        <f t="shared" si="388"/>
        <v>0</v>
      </c>
      <c r="CE780" s="202"/>
      <c r="CF780" s="202"/>
      <c r="CG780" s="203">
        <f t="shared" si="389"/>
        <v>0</v>
      </c>
      <c r="CH780" s="202"/>
      <c r="CI780" s="202"/>
      <c r="CJ780" s="203">
        <f t="shared" si="390"/>
        <v>0</v>
      </c>
    </row>
    <row r="781" spans="2:88" x14ac:dyDescent="0.25">
      <c r="B781" s="180"/>
      <c r="C781" s="180"/>
      <c r="D781" s="181"/>
      <c r="E781" s="38">
        <f t="shared" si="363"/>
        <v>45016</v>
      </c>
      <c r="F781" s="186"/>
      <c r="G781" s="203"/>
      <c r="H781" s="202"/>
      <c r="I781" s="202"/>
      <c r="J781" s="203">
        <f t="shared" si="364"/>
        <v>0</v>
      </c>
      <c r="K781" s="202"/>
      <c r="L781" s="202"/>
      <c r="M781" s="203">
        <f t="shared" si="365"/>
        <v>0</v>
      </c>
      <c r="N781" s="202"/>
      <c r="O781" s="202"/>
      <c r="P781" s="203">
        <f t="shared" si="366"/>
        <v>0</v>
      </c>
      <c r="Q781" s="202"/>
      <c r="R781" s="202"/>
      <c r="S781" s="203">
        <f t="shared" si="367"/>
        <v>0</v>
      </c>
      <c r="T781" s="202"/>
      <c r="U781" s="202"/>
      <c r="V781" s="203">
        <f t="shared" si="368"/>
        <v>0</v>
      </c>
      <c r="W781" s="202"/>
      <c r="X781" s="202"/>
      <c r="Y781" s="203">
        <f t="shared" si="369"/>
        <v>0</v>
      </c>
      <c r="Z781" s="202"/>
      <c r="AA781" s="202"/>
      <c r="AB781" s="203">
        <f t="shared" si="370"/>
        <v>0</v>
      </c>
      <c r="AC781" s="202"/>
      <c r="AD781" s="202"/>
      <c r="AE781" s="203">
        <f t="shared" si="371"/>
        <v>0</v>
      </c>
      <c r="AF781" s="202"/>
      <c r="AG781" s="202"/>
      <c r="AH781" s="203">
        <f t="shared" si="372"/>
        <v>0</v>
      </c>
      <c r="AI781" s="202"/>
      <c r="AJ781" s="202"/>
      <c r="AK781" s="203">
        <f t="shared" si="373"/>
        <v>0</v>
      </c>
      <c r="AL781" s="202"/>
      <c r="AM781" s="202"/>
      <c r="AN781" s="203">
        <f t="shared" si="374"/>
        <v>0</v>
      </c>
      <c r="AO781" s="202"/>
      <c r="AP781" s="202"/>
      <c r="AQ781" s="203">
        <f t="shared" si="375"/>
        <v>0</v>
      </c>
      <c r="AR781" s="202"/>
      <c r="AS781" s="202"/>
      <c r="AT781" s="203">
        <f t="shared" si="376"/>
        <v>0</v>
      </c>
      <c r="AU781" s="202"/>
      <c r="AV781" s="202"/>
      <c r="AW781" s="203">
        <f t="shared" si="377"/>
        <v>0</v>
      </c>
      <c r="AX781" s="202"/>
      <c r="AY781" s="202"/>
      <c r="AZ781" s="203">
        <f t="shared" si="378"/>
        <v>0</v>
      </c>
      <c r="BA781" s="202"/>
      <c r="BB781" s="202"/>
      <c r="BC781" s="203">
        <f t="shared" si="379"/>
        <v>0</v>
      </c>
      <c r="BD781" s="202"/>
      <c r="BE781" s="202"/>
      <c r="BF781" s="203">
        <f t="shared" si="380"/>
        <v>0</v>
      </c>
      <c r="BG781" s="202"/>
      <c r="BH781" s="202"/>
      <c r="BI781" s="203">
        <f t="shared" si="381"/>
        <v>0</v>
      </c>
      <c r="BJ781" s="202"/>
      <c r="BK781" s="202"/>
      <c r="BL781" s="203">
        <f t="shared" si="382"/>
        <v>0</v>
      </c>
      <c r="BM781" s="202"/>
      <c r="BN781" s="202"/>
      <c r="BO781" s="203">
        <f t="shared" si="383"/>
        <v>0</v>
      </c>
      <c r="BP781" s="202"/>
      <c r="BQ781" s="202"/>
      <c r="BR781" s="203">
        <f t="shared" si="384"/>
        <v>0</v>
      </c>
      <c r="BS781" s="202"/>
      <c r="BT781" s="202"/>
      <c r="BU781" s="203">
        <f t="shared" si="385"/>
        <v>0</v>
      </c>
      <c r="BV781" s="202"/>
      <c r="BW781" s="202"/>
      <c r="BX781" s="203">
        <f t="shared" si="386"/>
        <v>0</v>
      </c>
      <c r="BY781" s="202"/>
      <c r="BZ781" s="202"/>
      <c r="CA781" s="203">
        <f t="shared" si="387"/>
        <v>0</v>
      </c>
      <c r="CB781" s="202"/>
      <c r="CC781" s="202"/>
      <c r="CD781" s="203">
        <f t="shared" si="388"/>
        <v>0</v>
      </c>
      <c r="CE781" s="202"/>
      <c r="CF781" s="202"/>
      <c r="CG781" s="203">
        <f t="shared" si="389"/>
        <v>0</v>
      </c>
      <c r="CH781" s="202"/>
      <c r="CI781" s="202"/>
      <c r="CJ781" s="203">
        <f t="shared" si="390"/>
        <v>0</v>
      </c>
    </row>
    <row r="782" spans="2:88" x14ac:dyDescent="0.25">
      <c r="B782" s="180"/>
      <c r="C782" s="180"/>
      <c r="D782" s="181"/>
      <c r="E782" s="38">
        <f t="shared" si="363"/>
        <v>45016</v>
      </c>
      <c r="F782" s="186"/>
      <c r="G782" s="203"/>
      <c r="H782" s="202"/>
      <c r="I782" s="202"/>
      <c r="J782" s="203">
        <f t="shared" si="364"/>
        <v>0</v>
      </c>
      <c r="K782" s="202"/>
      <c r="L782" s="202"/>
      <c r="M782" s="203">
        <f t="shared" si="365"/>
        <v>0</v>
      </c>
      <c r="N782" s="202"/>
      <c r="O782" s="202"/>
      <c r="P782" s="203">
        <f t="shared" si="366"/>
        <v>0</v>
      </c>
      <c r="Q782" s="202"/>
      <c r="R782" s="202"/>
      <c r="S782" s="203">
        <f t="shared" si="367"/>
        <v>0</v>
      </c>
      <c r="T782" s="202"/>
      <c r="U782" s="202"/>
      <c r="V782" s="203">
        <f t="shared" si="368"/>
        <v>0</v>
      </c>
      <c r="W782" s="202"/>
      <c r="X782" s="202"/>
      <c r="Y782" s="203">
        <f t="shared" si="369"/>
        <v>0</v>
      </c>
      <c r="Z782" s="202"/>
      <c r="AA782" s="202"/>
      <c r="AB782" s="203">
        <f t="shared" si="370"/>
        <v>0</v>
      </c>
      <c r="AC782" s="202"/>
      <c r="AD782" s="202"/>
      <c r="AE782" s="203">
        <f t="shared" si="371"/>
        <v>0</v>
      </c>
      <c r="AF782" s="202"/>
      <c r="AG782" s="202"/>
      <c r="AH782" s="203">
        <f t="shared" si="372"/>
        <v>0</v>
      </c>
      <c r="AI782" s="202"/>
      <c r="AJ782" s="202"/>
      <c r="AK782" s="203">
        <f t="shared" si="373"/>
        <v>0</v>
      </c>
      <c r="AL782" s="202"/>
      <c r="AM782" s="202"/>
      <c r="AN782" s="203">
        <f t="shared" si="374"/>
        <v>0</v>
      </c>
      <c r="AO782" s="202"/>
      <c r="AP782" s="202"/>
      <c r="AQ782" s="203">
        <f t="shared" si="375"/>
        <v>0</v>
      </c>
      <c r="AR782" s="202"/>
      <c r="AS782" s="202"/>
      <c r="AT782" s="203">
        <f t="shared" si="376"/>
        <v>0</v>
      </c>
      <c r="AU782" s="202"/>
      <c r="AV782" s="202"/>
      <c r="AW782" s="203">
        <f t="shared" si="377"/>
        <v>0</v>
      </c>
      <c r="AX782" s="202"/>
      <c r="AY782" s="202"/>
      <c r="AZ782" s="203">
        <f t="shared" si="378"/>
        <v>0</v>
      </c>
      <c r="BA782" s="202"/>
      <c r="BB782" s="202"/>
      <c r="BC782" s="203">
        <f t="shared" si="379"/>
        <v>0</v>
      </c>
      <c r="BD782" s="202"/>
      <c r="BE782" s="202"/>
      <c r="BF782" s="203">
        <f t="shared" si="380"/>
        <v>0</v>
      </c>
      <c r="BG782" s="202"/>
      <c r="BH782" s="202"/>
      <c r="BI782" s="203">
        <f t="shared" si="381"/>
        <v>0</v>
      </c>
      <c r="BJ782" s="202"/>
      <c r="BK782" s="202"/>
      <c r="BL782" s="203">
        <f t="shared" si="382"/>
        <v>0</v>
      </c>
      <c r="BM782" s="202"/>
      <c r="BN782" s="202"/>
      <c r="BO782" s="203">
        <f t="shared" si="383"/>
        <v>0</v>
      </c>
      <c r="BP782" s="202"/>
      <c r="BQ782" s="202"/>
      <c r="BR782" s="203">
        <f t="shared" si="384"/>
        <v>0</v>
      </c>
      <c r="BS782" s="202"/>
      <c r="BT782" s="202"/>
      <c r="BU782" s="203">
        <f t="shared" si="385"/>
        <v>0</v>
      </c>
      <c r="BV782" s="202"/>
      <c r="BW782" s="202"/>
      <c r="BX782" s="203">
        <f t="shared" si="386"/>
        <v>0</v>
      </c>
      <c r="BY782" s="202"/>
      <c r="BZ782" s="202"/>
      <c r="CA782" s="203">
        <f t="shared" si="387"/>
        <v>0</v>
      </c>
      <c r="CB782" s="202"/>
      <c r="CC782" s="202"/>
      <c r="CD782" s="203">
        <f t="shared" si="388"/>
        <v>0</v>
      </c>
      <c r="CE782" s="202"/>
      <c r="CF782" s="202"/>
      <c r="CG782" s="203">
        <f t="shared" si="389"/>
        <v>0</v>
      </c>
      <c r="CH782" s="202"/>
      <c r="CI782" s="202"/>
      <c r="CJ782" s="203">
        <f t="shared" si="390"/>
        <v>0</v>
      </c>
    </row>
    <row r="783" spans="2:88" x14ac:dyDescent="0.25">
      <c r="B783" s="180"/>
      <c r="C783" s="180"/>
      <c r="D783" s="181"/>
      <c r="E783" s="38">
        <f t="shared" si="363"/>
        <v>45016</v>
      </c>
      <c r="F783" s="186"/>
      <c r="G783" s="203"/>
      <c r="H783" s="202"/>
      <c r="I783" s="202"/>
      <c r="J783" s="203">
        <f t="shared" si="364"/>
        <v>0</v>
      </c>
      <c r="K783" s="202"/>
      <c r="L783" s="202"/>
      <c r="M783" s="203">
        <f t="shared" si="365"/>
        <v>0</v>
      </c>
      <c r="N783" s="202"/>
      <c r="O783" s="202"/>
      <c r="P783" s="203">
        <f t="shared" si="366"/>
        <v>0</v>
      </c>
      <c r="Q783" s="202"/>
      <c r="R783" s="202"/>
      <c r="S783" s="203">
        <f t="shared" si="367"/>
        <v>0</v>
      </c>
      <c r="T783" s="202"/>
      <c r="U783" s="202"/>
      <c r="V783" s="203">
        <f t="shared" si="368"/>
        <v>0</v>
      </c>
      <c r="W783" s="202"/>
      <c r="X783" s="202"/>
      <c r="Y783" s="203">
        <f t="shared" si="369"/>
        <v>0</v>
      </c>
      <c r="Z783" s="202"/>
      <c r="AA783" s="202"/>
      <c r="AB783" s="203">
        <f t="shared" si="370"/>
        <v>0</v>
      </c>
      <c r="AC783" s="202"/>
      <c r="AD783" s="202"/>
      <c r="AE783" s="203">
        <f t="shared" si="371"/>
        <v>0</v>
      </c>
      <c r="AF783" s="202"/>
      <c r="AG783" s="202"/>
      <c r="AH783" s="203">
        <f t="shared" si="372"/>
        <v>0</v>
      </c>
      <c r="AI783" s="202"/>
      <c r="AJ783" s="202"/>
      <c r="AK783" s="203">
        <f t="shared" si="373"/>
        <v>0</v>
      </c>
      <c r="AL783" s="202"/>
      <c r="AM783" s="202"/>
      <c r="AN783" s="203">
        <f t="shared" si="374"/>
        <v>0</v>
      </c>
      <c r="AO783" s="202"/>
      <c r="AP783" s="202"/>
      <c r="AQ783" s="203">
        <f t="shared" si="375"/>
        <v>0</v>
      </c>
      <c r="AR783" s="202"/>
      <c r="AS783" s="202"/>
      <c r="AT783" s="203">
        <f t="shared" si="376"/>
        <v>0</v>
      </c>
      <c r="AU783" s="202"/>
      <c r="AV783" s="202"/>
      <c r="AW783" s="203">
        <f t="shared" si="377"/>
        <v>0</v>
      </c>
      <c r="AX783" s="202"/>
      <c r="AY783" s="202"/>
      <c r="AZ783" s="203">
        <f t="shared" si="378"/>
        <v>0</v>
      </c>
      <c r="BA783" s="202"/>
      <c r="BB783" s="202"/>
      <c r="BC783" s="203">
        <f t="shared" si="379"/>
        <v>0</v>
      </c>
      <c r="BD783" s="202"/>
      <c r="BE783" s="202"/>
      <c r="BF783" s="203">
        <f t="shared" si="380"/>
        <v>0</v>
      </c>
      <c r="BG783" s="202"/>
      <c r="BH783" s="202"/>
      <c r="BI783" s="203">
        <f t="shared" si="381"/>
        <v>0</v>
      </c>
      <c r="BJ783" s="202"/>
      <c r="BK783" s="202"/>
      <c r="BL783" s="203">
        <f t="shared" si="382"/>
        <v>0</v>
      </c>
      <c r="BM783" s="202"/>
      <c r="BN783" s="202"/>
      <c r="BO783" s="203">
        <f t="shared" si="383"/>
        <v>0</v>
      </c>
      <c r="BP783" s="202"/>
      <c r="BQ783" s="202"/>
      <c r="BR783" s="203">
        <f t="shared" si="384"/>
        <v>0</v>
      </c>
      <c r="BS783" s="202"/>
      <c r="BT783" s="202"/>
      <c r="BU783" s="203">
        <f t="shared" si="385"/>
        <v>0</v>
      </c>
      <c r="BV783" s="202"/>
      <c r="BW783" s="202"/>
      <c r="BX783" s="203">
        <f t="shared" si="386"/>
        <v>0</v>
      </c>
      <c r="BY783" s="202"/>
      <c r="BZ783" s="202"/>
      <c r="CA783" s="203">
        <f t="shared" si="387"/>
        <v>0</v>
      </c>
      <c r="CB783" s="202"/>
      <c r="CC783" s="202"/>
      <c r="CD783" s="203">
        <f t="shared" si="388"/>
        <v>0</v>
      </c>
      <c r="CE783" s="202"/>
      <c r="CF783" s="202"/>
      <c r="CG783" s="203">
        <f t="shared" si="389"/>
        <v>0</v>
      </c>
      <c r="CH783" s="202"/>
      <c r="CI783" s="202"/>
      <c r="CJ783" s="203">
        <f t="shared" si="390"/>
        <v>0</v>
      </c>
    </row>
    <row r="784" spans="2:88" x14ac:dyDescent="0.25">
      <c r="B784" s="180"/>
      <c r="C784" s="180"/>
      <c r="D784" s="181"/>
      <c r="E784" s="38">
        <f t="shared" si="363"/>
        <v>45016</v>
      </c>
      <c r="F784" s="186"/>
      <c r="G784" s="203"/>
      <c r="H784" s="202"/>
      <c r="I784" s="202"/>
      <c r="J784" s="203">
        <f t="shared" si="364"/>
        <v>0</v>
      </c>
      <c r="K784" s="202"/>
      <c r="L784" s="202"/>
      <c r="M784" s="203">
        <f t="shared" si="365"/>
        <v>0</v>
      </c>
      <c r="N784" s="202"/>
      <c r="O784" s="202"/>
      <c r="P784" s="203">
        <f t="shared" si="366"/>
        <v>0</v>
      </c>
      <c r="Q784" s="202"/>
      <c r="R784" s="202"/>
      <c r="S784" s="203">
        <f t="shared" si="367"/>
        <v>0</v>
      </c>
      <c r="T784" s="202"/>
      <c r="U784" s="202"/>
      <c r="V784" s="203">
        <f t="shared" si="368"/>
        <v>0</v>
      </c>
      <c r="W784" s="202"/>
      <c r="X784" s="202"/>
      <c r="Y784" s="203">
        <f t="shared" si="369"/>
        <v>0</v>
      </c>
      <c r="Z784" s="202"/>
      <c r="AA784" s="202"/>
      <c r="AB784" s="203">
        <f t="shared" si="370"/>
        <v>0</v>
      </c>
      <c r="AC784" s="202"/>
      <c r="AD784" s="202"/>
      <c r="AE784" s="203">
        <f t="shared" si="371"/>
        <v>0</v>
      </c>
      <c r="AF784" s="202"/>
      <c r="AG784" s="202"/>
      <c r="AH784" s="203">
        <f t="shared" si="372"/>
        <v>0</v>
      </c>
      <c r="AI784" s="202"/>
      <c r="AJ784" s="202"/>
      <c r="AK784" s="203">
        <f t="shared" si="373"/>
        <v>0</v>
      </c>
      <c r="AL784" s="202"/>
      <c r="AM784" s="202"/>
      <c r="AN784" s="203">
        <f t="shared" si="374"/>
        <v>0</v>
      </c>
      <c r="AO784" s="202"/>
      <c r="AP784" s="202"/>
      <c r="AQ784" s="203">
        <f t="shared" si="375"/>
        <v>0</v>
      </c>
      <c r="AR784" s="202"/>
      <c r="AS784" s="202"/>
      <c r="AT784" s="203">
        <f t="shared" si="376"/>
        <v>0</v>
      </c>
      <c r="AU784" s="202"/>
      <c r="AV784" s="202"/>
      <c r="AW784" s="203">
        <f t="shared" si="377"/>
        <v>0</v>
      </c>
      <c r="AX784" s="202"/>
      <c r="AY784" s="202"/>
      <c r="AZ784" s="203">
        <f t="shared" si="378"/>
        <v>0</v>
      </c>
      <c r="BA784" s="202"/>
      <c r="BB784" s="202"/>
      <c r="BC784" s="203">
        <f t="shared" si="379"/>
        <v>0</v>
      </c>
      <c r="BD784" s="202"/>
      <c r="BE784" s="202"/>
      <c r="BF784" s="203">
        <f t="shared" si="380"/>
        <v>0</v>
      </c>
      <c r="BG784" s="202"/>
      <c r="BH784" s="202"/>
      <c r="BI784" s="203">
        <f t="shared" si="381"/>
        <v>0</v>
      </c>
      <c r="BJ784" s="202"/>
      <c r="BK784" s="202"/>
      <c r="BL784" s="203">
        <f t="shared" si="382"/>
        <v>0</v>
      </c>
      <c r="BM784" s="202"/>
      <c r="BN784" s="202"/>
      <c r="BO784" s="203">
        <f t="shared" si="383"/>
        <v>0</v>
      </c>
      <c r="BP784" s="202"/>
      <c r="BQ784" s="202"/>
      <c r="BR784" s="203">
        <f t="shared" si="384"/>
        <v>0</v>
      </c>
      <c r="BS784" s="202"/>
      <c r="BT784" s="202"/>
      <c r="BU784" s="203">
        <f t="shared" si="385"/>
        <v>0</v>
      </c>
      <c r="BV784" s="202"/>
      <c r="BW784" s="202"/>
      <c r="BX784" s="203">
        <f t="shared" si="386"/>
        <v>0</v>
      </c>
      <c r="BY784" s="202"/>
      <c r="BZ784" s="202"/>
      <c r="CA784" s="203">
        <f t="shared" si="387"/>
        <v>0</v>
      </c>
      <c r="CB784" s="202"/>
      <c r="CC784" s="202"/>
      <c r="CD784" s="203">
        <f t="shared" si="388"/>
        <v>0</v>
      </c>
      <c r="CE784" s="202"/>
      <c r="CF784" s="202"/>
      <c r="CG784" s="203">
        <f t="shared" si="389"/>
        <v>0</v>
      </c>
      <c r="CH784" s="202"/>
      <c r="CI784" s="202"/>
      <c r="CJ784" s="203">
        <f t="shared" si="390"/>
        <v>0</v>
      </c>
    </row>
    <row r="785" spans="2:88" x14ac:dyDescent="0.25">
      <c r="B785" s="180"/>
      <c r="C785" s="180"/>
      <c r="D785" s="181"/>
      <c r="E785" s="38">
        <f t="shared" si="363"/>
        <v>45016</v>
      </c>
      <c r="F785" s="186"/>
      <c r="G785" s="203"/>
      <c r="H785" s="202"/>
      <c r="I785" s="202"/>
      <c r="J785" s="203">
        <f t="shared" si="364"/>
        <v>0</v>
      </c>
      <c r="K785" s="202"/>
      <c r="L785" s="202"/>
      <c r="M785" s="203">
        <f t="shared" si="365"/>
        <v>0</v>
      </c>
      <c r="N785" s="202"/>
      <c r="O785" s="202"/>
      <c r="P785" s="203">
        <f t="shared" si="366"/>
        <v>0</v>
      </c>
      <c r="Q785" s="202"/>
      <c r="R785" s="202"/>
      <c r="S785" s="203">
        <f t="shared" si="367"/>
        <v>0</v>
      </c>
      <c r="T785" s="202"/>
      <c r="U785" s="202"/>
      <c r="V785" s="203">
        <f t="shared" si="368"/>
        <v>0</v>
      </c>
      <c r="W785" s="202"/>
      <c r="X785" s="202"/>
      <c r="Y785" s="203">
        <f t="shared" si="369"/>
        <v>0</v>
      </c>
      <c r="Z785" s="202"/>
      <c r="AA785" s="202"/>
      <c r="AB785" s="203">
        <f t="shared" si="370"/>
        <v>0</v>
      </c>
      <c r="AC785" s="202"/>
      <c r="AD785" s="202"/>
      <c r="AE785" s="203">
        <f t="shared" si="371"/>
        <v>0</v>
      </c>
      <c r="AF785" s="202"/>
      <c r="AG785" s="202"/>
      <c r="AH785" s="203">
        <f t="shared" si="372"/>
        <v>0</v>
      </c>
      <c r="AI785" s="202"/>
      <c r="AJ785" s="202"/>
      <c r="AK785" s="203">
        <f t="shared" si="373"/>
        <v>0</v>
      </c>
      <c r="AL785" s="202"/>
      <c r="AM785" s="202"/>
      <c r="AN785" s="203">
        <f t="shared" si="374"/>
        <v>0</v>
      </c>
      <c r="AO785" s="202"/>
      <c r="AP785" s="202"/>
      <c r="AQ785" s="203">
        <f t="shared" si="375"/>
        <v>0</v>
      </c>
      <c r="AR785" s="202"/>
      <c r="AS785" s="202"/>
      <c r="AT785" s="203">
        <f t="shared" si="376"/>
        <v>0</v>
      </c>
      <c r="AU785" s="202"/>
      <c r="AV785" s="202"/>
      <c r="AW785" s="203">
        <f t="shared" si="377"/>
        <v>0</v>
      </c>
      <c r="AX785" s="202"/>
      <c r="AY785" s="202"/>
      <c r="AZ785" s="203">
        <f t="shared" si="378"/>
        <v>0</v>
      </c>
      <c r="BA785" s="202"/>
      <c r="BB785" s="202"/>
      <c r="BC785" s="203">
        <f t="shared" si="379"/>
        <v>0</v>
      </c>
      <c r="BD785" s="202"/>
      <c r="BE785" s="202"/>
      <c r="BF785" s="203">
        <f t="shared" si="380"/>
        <v>0</v>
      </c>
      <c r="BG785" s="202"/>
      <c r="BH785" s="202"/>
      <c r="BI785" s="203">
        <f t="shared" si="381"/>
        <v>0</v>
      </c>
      <c r="BJ785" s="202"/>
      <c r="BK785" s="202"/>
      <c r="BL785" s="203">
        <f t="shared" si="382"/>
        <v>0</v>
      </c>
      <c r="BM785" s="202"/>
      <c r="BN785" s="202"/>
      <c r="BO785" s="203">
        <f t="shared" si="383"/>
        <v>0</v>
      </c>
      <c r="BP785" s="202"/>
      <c r="BQ785" s="202"/>
      <c r="BR785" s="203">
        <f t="shared" si="384"/>
        <v>0</v>
      </c>
      <c r="BS785" s="202"/>
      <c r="BT785" s="202"/>
      <c r="BU785" s="203">
        <f t="shared" si="385"/>
        <v>0</v>
      </c>
      <c r="BV785" s="202"/>
      <c r="BW785" s="202"/>
      <c r="BX785" s="203">
        <f t="shared" si="386"/>
        <v>0</v>
      </c>
      <c r="BY785" s="202"/>
      <c r="BZ785" s="202"/>
      <c r="CA785" s="203">
        <f t="shared" si="387"/>
        <v>0</v>
      </c>
      <c r="CB785" s="202"/>
      <c r="CC785" s="202"/>
      <c r="CD785" s="203">
        <f t="shared" si="388"/>
        <v>0</v>
      </c>
      <c r="CE785" s="202"/>
      <c r="CF785" s="202"/>
      <c r="CG785" s="203">
        <f t="shared" si="389"/>
        <v>0</v>
      </c>
      <c r="CH785" s="202"/>
      <c r="CI785" s="202"/>
      <c r="CJ785" s="203">
        <f t="shared" si="390"/>
        <v>0</v>
      </c>
    </row>
    <row r="786" spans="2:88" x14ac:dyDescent="0.25">
      <c r="B786" s="180"/>
      <c r="C786" s="180"/>
      <c r="D786" s="181"/>
      <c r="E786" s="38">
        <f t="shared" si="363"/>
        <v>45016</v>
      </c>
      <c r="F786" s="186"/>
      <c r="G786" s="203"/>
      <c r="H786" s="202"/>
      <c r="I786" s="202"/>
      <c r="J786" s="203">
        <f t="shared" si="364"/>
        <v>0</v>
      </c>
      <c r="K786" s="202"/>
      <c r="L786" s="202"/>
      <c r="M786" s="203">
        <f t="shared" si="365"/>
        <v>0</v>
      </c>
      <c r="N786" s="202"/>
      <c r="O786" s="202"/>
      <c r="P786" s="203">
        <f t="shared" si="366"/>
        <v>0</v>
      </c>
      <c r="Q786" s="202"/>
      <c r="R786" s="202"/>
      <c r="S786" s="203">
        <f t="shared" si="367"/>
        <v>0</v>
      </c>
      <c r="T786" s="202"/>
      <c r="U786" s="202"/>
      <c r="V786" s="203">
        <f t="shared" si="368"/>
        <v>0</v>
      </c>
      <c r="W786" s="202"/>
      <c r="X786" s="202"/>
      <c r="Y786" s="203">
        <f t="shared" si="369"/>
        <v>0</v>
      </c>
      <c r="Z786" s="202"/>
      <c r="AA786" s="202"/>
      <c r="AB786" s="203">
        <f t="shared" si="370"/>
        <v>0</v>
      </c>
      <c r="AC786" s="202"/>
      <c r="AD786" s="202"/>
      <c r="AE786" s="203">
        <f t="shared" si="371"/>
        <v>0</v>
      </c>
      <c r="AF786" s="202"/>
      <c r="AG786" s="202"/>
      <c r="AH786" s="203">
        <f t="shared" si="372"/>
        <v>0</v>
      </c>
      <c r="AI786" s="202"/>
      <c r="AJ786" s="202"/>
      <c r="AK786" s="203">
        <f t="shared" si="373"/>
        <v>0</v>
      </c>
      <c r="AL786" s="202"/>
      <c r="AM786" s="202"/>
      <c r="AN786" s="203">
        <f t="shared" si="374"/>
        <v>0</v>
      </c>
      <c r="AO786" s="202"/>
      <c r="AP786" s="202"/>
      <c r="AQ786" s="203">
        <f t="shared" si="375"/>
        <v>0</v>
      </c>
      <c r="AR786" s="202"/>
      <c r="AS786" s="202"/>
      <c r="AT786" s="203">
        <f t="shared" si="376"/>
        <v>0</v>
      </c>
      <c r="AU786" s="202"/>
      <c r="AV786" s="202"/>
      <c r="AW786" s="203">
        <f t="shared" si="377"/>
        <v>0</v>
      </c>
      <c r="AX786" s="202"/>
      <c r="AY786" s="202"/>
      <c r="AZ786" s="203">
        <f t="shared" si="378"/>
        <v>0</v>
      </c>
      <c r="BA786" s="202"/>
      <c r="BB786" s="202"/>
      <c r="BC786" s="203">
        <f t="shared" si="379"/>
        <v>0</v>
      </c>
      <c r="BD786" s="202"/>
      <c r="BE786" s="202"/>
      <c r="BF786" s="203">
        <f t="shared" si="380"/>
        <v>0</v>
      </c>
      <c r="BG786" s="202"/>
      <c r="BH786" s="202"/>
      <c r="BI786" s="203">
        <f t="shared" si="381"/>
        <v>0</v>
      </c>
      <c r="BJ786" s="202"/>
      <c r="BK786" s="202"/>
      <c r="BL786" s="203">
        <f t="shared" si="382"/>
        <v>0</v>
      </c>
      <c r="BM786" s="202"/>
      <c r="BN786" s="202"/>
      <c r="BO786" s="203">
        <f t="shared" si="383"/>
        <v>0</v>
      </c>
      <c r="BP786" s="202"/>
      <c r="BQ786" s="202"/>
      <c r="BR786" s="203">
        <f t="shared" si="384"/>
        <v>0</v>
      </c>
      <c r="BS786" s="202"/>
      <c r="BT786" s="202"/>
      <c r="BU786" s="203">
        <f t="shared" si="385"/>
        <v>0</v>
      </c>
      <c r="BV786" s="202"/>
      <c r="BW786" s="202"/>
      <c r="BX786" s="203">
        <f t="shared" si="386"/>
        <v>0</v>
      </c>
      <c r="BY786" s="202"/>
      <c r="BZ786" s="202"/>
      <c r="CA786" s="203">
        <f t="shared" si="387"/>
        <v>0</v>
      </c>
      <c r="CB786" s="202"/>
      <c r="CC786" s="202"/>
      <c r="CD786" s="203">
        <f t="shared" si="388"/>
        <v>0</v>
      </c>
      <c r="CE786" s="202"/>
      <c r="CF786" s="202"/>
      <c r="CG786" s="203">
        <f t="shared" si="389"/>
        <v>0</v>
      </c>
      <c r="CH786" s="202"/>
      <c r="CI786" s="202"/>
      <c r="CJ786" s="203">
        <f t="shared" si="390"/>
        <v>0</v>
      </c>
    </row>
    <row r="787" spans="2:88" x14ac:dyDescent="0.25">
      <c r="B787" s="180"/>
      <c r="C787" s="180"/>
      <c r="D787" s="181"/>
      <c r="E787" s="38">
        <f t="shared" si="363"/>
        <v>45016</v>
      </c>
      <c r="F787" s="186"/>
      <c r="G787" s="203"/>
      <c r="H787" s="202"/>
      <c r="I787" s="202"/>
      <c r="J787" s="203">
        <f t="shared" si="364"/>
        <v>0</v>
      </c>
      <c r="K787" s="202"/>
      <c r="L787" s="202"/>
      <c r="M787" s="203">
        <f t="shared" si="365"/>
        <v>0</v>
      </c>
      <c r="N787" s="202"/>
      <c r="O787" s="202"/>
      <c r="P787" s="203">
        <f t="shared" si="366"/>
        <v>0</v>
      </c>
      <c r="Q787" s="202"/>
      <c r="R787" s="202"/>
      <c r="S787" s="203">
        <f t="shared" si="367"/>
        <v>0</v>
      </c>
      <c r="T787" s="202"/>
      <c r="U787" s="202"/>
      <c r="V787" s="203">
        <f t="shared" si="368"/>
        <v>0</v>
      </c>
      <c r="W787" s="202"/>
      <c r="X787" s="202"/>
      <c r="Y787" s="203">
        <f t="shared" si="369"/>
        <v>0</v>
      </c>
      <c r="Z787" s="202"/>
      <c r="AA787" s="202"/>
      <c r="AB787" s="203">
        <f t="shared" si="370"/>
        <v>0</v>
      </c>
      <c r="AC787" s="202"/>
      <c r="AD787" s="202"/>
      <c r="AE787" s="203">
        <f t="shared" si="371"/>
        <v>0</v>
      </c>
      <c r="AF787" s="202"/>
      <c r="AG787" s="202"/>
      <c r="AH787" s="203">
        <f t="shared" si="372"/>
        <v>0</v>
      </c>
      <c r="AI787" s="202"/>
      <c r="AJ787" s="202"/>
      <c r="AK787" s="203">
        <f t="shared" si="373"/>
        <v>0</v>
      </c>
      <c r="AL787" s="202"/>
      <c r="AM787" s="202"/>
      <c r="AN787" s="203">
        <f t="shared" si="374"/>
        <v>0</v>
      </c>
      <c r="AO787" s="202"/>
      <c r="AP787" s="202"/>
      <c r="AQ787" s="203">
        <f t="shared" si="375"/>
        <v>0</v>
      </c>
      <c r="AR787" s="202"/>
      <c r="AS787" s="202"/>
      <c r="AT787" s="203">
        <f t="shared" si="376"/>
        <v>0</v>
      </c>
      <c r="AU787" s="202"/>
      <c r="AV787" s="202"/>
      <c r="AW787" s="203">
        <f t="shared" si="377"/>
        <v>0</v>
      </c>
      <c r="AX787" s="202"/>
      <c r="AY787" s="202"/>
      <c r="AZ787" s="203">
        <f t="shared" si="378"/>
        <v>0</v>
      </c>
      <c r="BA787" s="202"/>
      <c r="BB787" s="202"/>
      <c r="BC787" s="203">
        <f t="shared" si="379"/>
        <v>0</v>
      </c>
      <c r="BD787" s="202"/>
      <c r="BE787" s="202"/>
      <c r="BF787" s="203">
        <f t="shared" si="380"/>
        <v>0</v>
      </c>
      <c r="BG787" s="202"/>
      <c r="BH787" s="202"/>
      <c r="BI787" s="203">
        <f t="shared" si="381"/>
        <v>0</v>
      </c>
      <c r="BJ787" s="202"/>
      <c r="BK787" s="202"/>
      <c r="BL787" s="203">
        <f t="shared" si="382"/>
        <v>0</v>
      </c>
      <c r="BM787" s="202"/>
      <c r="BN787" s="202"/>
      <c r="BO787" s="203">
        <f t="shared" si="383"/>
        <v>0</v>
      </c>
      <c r="BP787" s="202"/>
      <c r="BQ787" s="202"/>
      <c r="BR787" s="203">
        <f t="shared" si="384"/>
        <v>0</v>
      </c>
      <c r="BS787" s="202"/>
      <c r="BT787" s="202"/>
      <c r="BU787" s="203">
        <f t="shared" si="385"/>
        <v>0</v>
      </c>
      <c r="BV787" s="202"/>
      <c r="BW787" s="202"/>
      <c r="BX787" s="203">
        <f t="shared" si="386"/>
        <v>0</v>
      </c>
      <c r="BY787" s="202"/>
      <c r="BZ787" s="202"/>
      <c r="CA787" s="203">
        <f t="shared" si="387"/>
        <v>0</v>
      </c>
      <c r="CB787" s="202"/>
      <c r="CC787" s="202"/>
      <c r="CD787" s="203">
        <f t="shared" si="388"/>
        <v>0</v>
      </c>
      <c r="CE787" s="202"/>
      <c r="CF787" s="202"/>
      <c r="CG787" s="203">
        <f t="shared" si="389"/>
        <v>0</v>
      </c>
      <c r="CH787" s="202"/>
      <c r="CI787" s="202"/>
      <c r="CJ787" s="203">
        <f t="shared" si="390"/>
        <v>0</v>
      </c>
    </row>
    <row r="788" spans="2:88" x14ac:dyDescent="0.25">
      <c r="B788" s="180"/>
      <c r="C788" s="180"/>
      <c r="D788" s="181"/>
      <c r="E788" s="38">
        <f t="shared" si="363"/>
        <v>45016</v>
      </c>
      <c r="F788" s="186"/>
      <c r="G788" s="203"/>
      <c r="H788" s="202"/>
      <c r="I788" s="202"/>
      <c r="J788" s="203">
        <f t="shared" si="364"/>
        <v>0</v>
      </c>
      <c r="K788" s="202"/>
      <c r="L788" s="202"/>
      <c r="M788" s="203">
        <f t="shared" si="365"/>
        <v>0</v>
      </c>
      <c r="N788" s="202"/>
      <c r="O788" s="202"/>
      <c r="P788" s="203">
        <f t="shared" si="366"/>
        <v>0</v>
      </c>
      <c r="Q788" s="202"/>
      <c r="R788" s="202"/>
      <c r="S788" s="203">
        <f t="shared" si="367"/>
        <v>0</v>
      </c>
      <c r="T788" s="202"/>
      <c r="U788" s="202"/>
      <c r="V788" s="203">
        <f t="shared" si="368"/>
        <v>0</v>
      </c>
      <c r="W788" s="202"/>
      <c r="X788" s="202"/>
      <c r="Y788" s="203">
        <f t="shared" si="369"/>
        <v>0</v>
      </c>
      <c r="Z788" s="202"/>
      <c r="AA788" s="202"/>
      <c r="AB788" s="203">
        <f t="shared" si="370"/>
        <v>0</v>
      </c>
      <c r="AC788" s="202"/>
      <c r="AD788" s="202"/>
      <c r="AE788" s="203">
        <f t="shared" si="371"/>
        <v>0</v>
      </c>
      <c r="AF788" s="202"/>
      <c r="AG788" s="202"/>
      <c r="AH788" s="203">
        <f t="shared" si="372"/>
        <v>0</v>
      </c>
      <c r="AI788" s="202"/>
      <c r="AJ788" s="202"/>
      <c r="AK788" s="203">
        <f t="shared" si="373"/>
        <v>0</v>
      </c>
      <c r="AL788" s="202"/>
      <c r="AM788" s="202"/>
      <c r="AN788" s="203">
        <f t="shared" si="374"/>
        <v>0</v>
      </c>
      <c r="AO788" s="202"/>
      <c r="AP788" s="202"/>
      <c r="AQ788" s="203">
        <f t="shared" si="375"/>
        <v>0</v>
      </c>
      <c r="AR788" s="202"/>
      <c r="AS788" s="202"/>
      <c r="AT788" s="203">
        <f t="shared" si="376"/>
        <v>0</v>
      </c>
      <c r="AU788" s="202"/>
      <c r="AV788" s="202"/>
      <c r="AW788" s="203">
        <f t="shared" si="377"/>
        <v>0</v>
      </c>
      <c r="AX788" s="202"/>
      <c r="AY788" s="202"/>
      <c r="AZ788" s="203">
        <f t="shared" si="378"/>
        <v>0</v>
      </c>
      <c r="BA788" s="202"/>
      <c r="BB788" s="202"/>
      <c r="BC788" s="203">
        <f t="shared" si="379"/>
        <v>0</v>
      </c>
      <c r="BD788" s="202"/>
      <c r="BE788" s="202"/>
      <c r="BF788" s="203">
        <f t="shared" si="380"/>
        <v>0</v>
      </c>
      <c r="BG788" s="202"/>
      <c r="BH788" s="202"/>
      <c r="BI788" s="203">
        <f t="shared" si="381"/>
        <v>0</v>
      </c>
      <c r="BJ788" s="202"/>
      <c r="BK788" s="202"/>
      <c r="BL788" s="203">
        <f t="shared" si="382"/>
        <v>0</v>
      </c>
      <c r="BM788" s="202"/>
      <c r="BN788" s="202"/>
      <c r="BO788" s="203">
        <f t="shared" si="383"/>
        <v>0</v>
      </c>
      <c r="BP788" s="202"/>
      <c r="BQ788" s="202"/>
      <c r="BR788" s="203">
        <f t="shared" si="384"/>
        <v>0</v>
      </c>
      <c r="BS788" s="202"/>
      <c r="BT788" s="202"/>
      <c r="BU788" s="203">
        <f t="shared" si="385"/>
        <v>0</v>
      </c>
      <c r="BV788" s="202"/>
      <c r="BW788" s="202"/>
      <c r="BX788" s="203">
        <f t="shared" si="386"/>
        <v>0</v>
      </c>
      <c r="BY788" s="202"/>
      <c r="BZ788" s="202"/>
      <c r="CA788" s="203">
        <f t="shared" si="387"/>
        <v>0</v>
      </c>
      <c r="CB788" s="202"/>
      <c r="CC788" s="202"/>
      <c r="CD788" s="203">
        <f t="shared" si="388"/>
        <v>0</v>
      </c>
      <c r="CE788" s="202"/>
      <c r="CF788" s="202"/>
      <c r="CG788" s="203">
        <f t="shared" si="389"/>
        <v>0</v>
      </c>
      <c r="CH788" s="202"/>
      <c r="CI788" s="202"/>
      <c r="CJ788" s="203">
        <f t="shared" si="390"/>
        <v>0</v>
      </c>
    </row>
    <row r="789" spans="2:88" x14ac:dyDescent="0.25">
      <c r="B789" s="180"/>
      <c r="C789" s="180"/>
      <c r="D789" s="181"/>
      <c r="E789" s="38">
        <f t="shared" si="363"/>
        <v>45016</v>
      </c>
      <c r="F789" s="186"/>
      <c r="G789" s="203"/>
      <c r="H789" s="202"/>
      <c r="I789" s="202"/>
      <c r="J789" s="203">
        <f t="shared" si="364"/>
        <v>0</v>
      </c>
      <c r="K789" s="202"/>
      <c r="L789" s="202"/>
      <c r="M789" s="203">
        <f t="shared" si="365"/>
        <v>0</v>
      </c>
      <c r="N789" s="202"/>
      <c r="O789" s="202"/>
      <c r="P789" s="203">
        <f t="shared" si="366"/>
        <v>0</v>
      </c>
      <c r="Q789" s="202"/>
      <c r="R789" s="202"/>
      <c r="S789" s="203">
        <f t="shared" si="367"/>
        <v>0</v>
      </c>
      <c r="T789" s="202"/>
      <c r="U789" s="202"/>
      <c r="V789" s="203">
        <f t="shared" si="368"/>
        <v>0</v>
      </c>
      <c r="W789" s="202"/>
      <c r="X789" s="202"/>
      <c r="Y789" s="203">
        <f t="shared" si="369"/>
        <v>0</v>
      </c>
      <c r="Z789" s="202"/>
      <c r="AA789" s="202"/>
      <c r="AB789" s="203">
        <f t="shared" si="370"/>
        <v>0</v>
      </c>
      <c r="AC789" s="202"/>
      <c r="AD789" s="202"/>
      <c r="AE789" s="203">
        <f t="shared" si="371"/>
        <v>0</v>
      </c>
      <c r="AF789" s="202"/>
      <c r="AG789" s="202"/>
      <c r="AH789" s="203">
        <f t="shared" si="372"/>
        <v>0</v>
      </c>
      <c r="AI789" s="202"/>
      <c r="AJ789" s="202"/>
      <c r="AK789" s="203">
        <f t="shared" si="373"/>
        <v>0</v>
      </c>
      <c r="AL789" s="202"/>
      <c r="AM789" s="202"/>
      <c r="AN789" s="203">
        <f t="shared" si="374"/>
        <v>0</v>
      </c>
      <c r="AO789" s="202"/>
      <c r="AP789" s="202"/>
      <c r="AQ789" s="203">
        <f t="shared" si="375"/>
        <v>0</v>
      </c>
      <c r="AR789" s="202"/>
      <c r="AS789" s="202"/>
      <c r="AT789" s="203">
        <f t="shared" si="376"/>
        <v>0</v>
      </c>
      <c r="AU789" s="202"/>
      <c r="AV789" s="202"/>
      <c r="AW789" s="203">
        <f t="shared" si="377"/>
        <v>0</v>
      </c>
      <c r="AX789" s="202"/>
      <c r="AY789" s="202"/>
      <c r="AZ789" s="203">
        <f t="shared" si="378"/>
        <v>0</v>
      </c>
      <c r="BA789" s="202"/>
      <c r="BB789" s="202"/>
      <c r="BC789" s="203">
        <f t="shared" si="379"/>
        <v>0</v>
      </c>
      <c r="BD789" s="202"/>
      <c r="BE789" s="202"/>
      <c r="BF789" s="203">
        <f t="shared" si="380"/>
        <v>0</v>
      </c>
      <c r="BG789" s="202"/>
      <c r="BH789" s="202"/>
      <c r="BI789" s="203">
        <f t="shared" si="381"/>
        <v>0</v>
      </c>
      <c r="BJ789" s="202"/>
      <c r="BK789" s="202"/>
      <c r="BL789" s="203">
        <f t="shared" si="382"/>
        <v>0</v>
      </c>
      <c r="BM789" s="202"/>
      <c r="BN789" s="202"/>
      <c r="BO789" s="203">
        <f t="shared" si="383"/>
        <v>0</v>
      </c>
      <c r="BP789" s="202"/>
      <c r="BQ789" s="202"/>
      <c r="BR789" s="203">
        <f t="shared" si="384"/>
        <v>0</v>
      </c>
      <c r="BS789" s="202"/>
      <c r="BT789" s="202"/>
      <c r="BU789" s="203">
        <f t="shared" si="385"/>
        <v>0</v>
      </c>
      <c r="BV789" s="202"/>
      <c r="BW789" s="202"/>
      <c r="BX789" s="203">
        <f t="shared" si="386"/>
        <v>0</v>
      </c>
      <c r="BY789" s="202"/>
      <c r="BZ789" s="202"/>
      <c r="CA789" s="203">
        <f t="shared" si="387"/>
        <v>0</v>
      </c>
      <c r="CB789" s="202"/>
      <c r="CC789" s="202"/>
      <c r="CD789" s="203">
        <f t="shared" si="388"/>
        <v>0</v>
      </c>
      <c r="CE789" s="202"/>
      <c r="CF789" s="202"/>
      <c r="CG789" s="203">
        <f t="shared" si="389"/>
        <v>0</v>
      </c>
      <c r="CH789" s="202"/>
      <c r="CI789" s="202"/>
      <c r="CJ789" s="203">
        <f t="shared" si="390"/>
        <v>0</v>
      </c>
    </row>
    <row r="790" spans="2:88" x14ac:dyDescent="0.25">
      <c r="B790" s="180"/>
      <c r="C790" s="180"/>
      <c r="D790" s="181"/>
      <c r="E790" s="38">
        <f t="shared" si="363"/>
        <v>45016</v>
      </c>
      <c r="F790" s="186"/>
      <c r="G790" s="203"/>
      <c r="H790" s="202"/>
      <c r="I790" s="202"/>
      <c r="J790" s="203">
        <f t="shared" si="364"/>
        <v>0</v>
      </c>
      <c r="K790" s="202"/>
      <c r="L790" s="202"/>
      <c r="M790" s="203">
        <f t="shared" si="365"/>
        <v>0</v>
      </c>
      <c r="N790" s="202"/>
      <c r="O790" s="202"/>
      <c r="P790" s="203">
        <f t="shared" si="366"/>
        <v>0</v>
      </c>
      <c r="Q790" s="202"/>
      <c r="R790" s="202"/>
      <c r="S790" s="203">
        <f t="shared" si="367"/>
        <v>0</v>
      </c>
      <c r="T790" s="202"/>
      <c r="U790" s="202"/>
      <c r="V790" s="203">
        <f t="shared" si="368"/>
        <v>0</v>
      </c>
      <c r="W790" s="202"/>
      <c r="X790" s="202"/>
      <c r="Y790" s="203">
        <f t="shared" si="369"/>
        <v>0</v>
      </c>
      <c r="Z790" s="202"/>
      <c r="AA790" s="202"/>
      <c r="AB790" s="203">
        <f t="shared" si="370"/>
        <v>0</v>
      </c>
      <c r="AC790" s="202"/>
      <c r="AD790" s="202"/>
      <c r="AE790" s="203">
        <f t="shared" si="371"/>
        <v>0</v>
      </c>
      <c r="AF790" s="202"/>
      <c r="AG790" s="202"/>
      <c r="AH790" s="203">
        <f t="shared" si="372"/>
        <v>0</v>
      </c>
      <c r="AI790" s="202"/>
      <c r="AJ790" s="202"/>
      <c r="AK790" s="203">
        <f t="shared" si="373"/>
        <v>0</v>
      </c>
      <c r="AL790" s="202"/>
      <c r="AM790" s="202"/>
      <c r="AN790" s="203">
        <f t="shared" si="374"/>
        <v>0</v>
      </c>
      <c r="AO790" s="202"/>
      <c r="AP790" s="202"/>
      <c r="AQ790" s="203">
        <f t="shared" si="375"/>
        <v>0</v>
      </c>
      <c r="AR790" s="202"/>
      <c r="AS790" s="202"/>
      <c r="AT790" s="203">
        <f t="shared" si="376"/>
        <v>0</v>
      </c>
      <c r="AU790" s="202"/>
      <c r="AV790" s="202"/>
      <c r="AW790" s="203">
        <f t="shared" si="377"/>
        <v>0</v>
      </c>
      <c r="AX790" s="202"/>
      <c r="AY790" s="202"/>
      <c r="AZ790" s="203">
        <f t="shared" si="378"/>
        <v>0</v>
      </c>
      <c r="BA790" s="202"/>
      <c r="BB790" s="202"/>
      <c r="BC790" s="203">
        <f t="shared" si="379"/>
        <v>0</v>
      </c>
      <c r="BD790" s="202"/>
      <c r="BE790" s="202"/>
      <c r="BF790" s="203">
        <f t="shared" si="380"/>
        <v>0</v>
      </c>
      <c r="BG790" s="202"/>
      <c r="BH790" s="202"/>
      <c r="BI790" s="203">
        <f t="shared" si="381"/>
        <v>0</v>
      </c>
      <c r="BJ790" s="202"/>
      <c r="BK790" s="202"/>
      <c r="BL790" s="203">
        <f t="shared" si="382"/>
        <v>0</v>
      </c>
      <c r="BM790" s="202"/>
      <c r="BN790" s="202"/>
      <c r="BO790" s="203">
        <f t="shared" si="383"/>
        <v>0</v>
      </c>
      <c r="BP790" s="202"/>
      <c r="BQ790" s="202"/>
      <c r="BR790" s="203">
        <f t="shared" si="384"/>
        <v>0</v>
      </c>
      <c r="BS790" s="202"/>
      <c r="BT790" s="202"/>
      <c r="BU790" s="203">
        <f t="shared" si="385"/>
        <v>0</v>
      </c>
      <c r="BV790" s="202"/>
      <c r="BW790" s="202"/>
      <c r="BX790" s="203">
        <f t="shared" si="386"/>
        <v>0</v>
      </c>
      <c r="BY790" s="202"/>
      <c r="BZ790" s="202"/>
      <c r="CA790" s="203">
        <f t="shared" si="387"/>
        <v>0</v>
      </c>
      <c r="CB790" s="202"/>
      <c r="CC790" s="202"/>
      <c r="CD790" s="203">
        <f t="shared" si="388"/>
        <v>0</v>
      </c>
      <c r="CE790" s="202"/>
      <c r="CF790" s="202"/>
      <c r="CG790" s="203">
        <f t="shared" si="389"/>
        <v>0</v>
      </c>
      <c r="CH790" s="202"/>
      <c r="CI790" s="202"/>
      <c r="CJ790" s="203">
        <f t="shared" si="390"/>
        <v>0</v>
      </c>
    </row>
    <row r="791" spans="2:88" x14ac:dyDescent="0.25">
      <c r="B791" s="180"/>
      <c r="C791" s="180"/>
      <c r="D791" s="181"/>
      <c r="E791" s="38">
        <f t="shared" si="363"/>
        <v>45016</v>
      </c>
      <c r="F791" s="186"/>
      <c r="G791" s="203"/>
      <c r="H791" s="202"/>
      <c r="I791" s="202"/>
      <c r="J791" s="203">
        <f t="shared" si="364"/>
        <v>0</v>
      </c>
      <c r="K791" s="202"/>
      <c r="L791" s="202"/>
      <c r="M791" s="203">
        <f t="shared" si="365"/>
        <v>0</v>
      </c>
      <c r="N791" s="202"/>
      <c r="O791" s="202"/>
      <c r="P791" s="203">
        <f t="shared" si="366"/>
        <v>0</v>
      </c>
      <c r="Q791" s="202"/>
      <c r="R791" s="202"/>
      <c r="S791" s="203">
        <f t="shared" si="367"/>
        <v>0</v>
      </c>
      <c r="T791" s="202"/>
      <c r="U791" s="202"/>
      <c r="V791" s="203">
        <f t="shared" si="368"/>
        <v>0</v>
      </c>
      <c r="W791" s="202"/>
      <c r="X791" s="202"/>
      <c r="Y791" s="203">
        <f t="shared" si="369"/>
        <v>0</v>
      </c>
      <c r="Z791" s="202"/>
      <c r="AA791" s="202"/>
      <c r="AB791" s="203">
        <f t="shared" si="370"/>
        <v>0</v>
      </c>
      <c r="AC791" s="202"/>
      <c r="AD791" s="202"/>
      <c r="AE791" s="203">
        <f t="shared" si="371"/>
        <v>0</v>
      </c>
      <c r="AF791" s="202"/>
      <c r="AG791" s="202"/>
      <c r="AH791" s="203">
        <f t="shared" si="372"/>
        <v>0</v>
      </c>
      <c r="AI791" s="202"/>
      <c r="AJ791" s="202"/>
      <c r="AK791" s="203">
        <f t="shared" si="373"/>
        <v>0</v>
      </c>
      <c r="AL791" s="202"/>
      <c r="AM791" s="202"/>
      <c r="AN791" s="203">
        <f t="shared" si="374"/>
        <v>0</v>
      </c>
      <c r="AO791" s="202"/>
      <c r="AP791" s="202"/>
      <c r="AQ791" s="203">
        <f t="shared" si="375"/>
        <v>0</v>
      </c>
      <c r="AR791" s="202"/>
      <c r="AS791" s="202"/>
      <c r="AT791" s="203">
        <f t="shared" si="376"/>
        <v>0</v>
      </c>
      <c r="AU791" s="202"/>
      <c r="AV791" s="202"/>
      <c r="AW791" s="203">
        <f t="shared" si="377"/>
        <v>0</v>
      </c>
      <c r="AX791" s="202"/>
      <c r="AY791" s="202"/>
      <c r="AZ791" s="203">
        <f t="shared" si="378"/>
        <v>0</v>
      </c>
      <c r="BA791" s="202"/>
      <c r="BB791" s="202"/>
      <c r="BC791" s="203">
        <f t="shared" si="379"/>
        <v>0</v>
      </c>
      <c r="BD791" s="202"/>
      <c r="BE791" s="202"/>
      <c r="BF791" s="203">
        <f t="shared" si="380"/>
        <v>0</v>
      </c>
      <c r="BG791" s="202"/>
      <c r="BH791" s="202"/>
      <c r="BI791" s="203">
        <f t="shared" si="381"/>
        <v>0</v>
      </c>
      <c r="BJ791" s="202"/>
      <c r="BK791" s="202"/>
      <c r="BL791" s="203">
        <f t="shared" si="382"/>
        <v>0</v>
      </c>
      <c r="BM791" s="202"/>
      <c r="BN791" s="202"/>
      <c r="BO791" s="203">
        <f t="shared" si="383"/>
        <v>0</v>
      </c>
      <c r="BP791" s="202"/>
      <c r="BQ791" s="202"/>
      <c r="BR791" s="203">
        <f t="shared" si="384"/>
        <v>0</v>
      </c>
      <c r="BS791" s="202"/>
      <c r="BT791" s="202"/>
      <c r="BU791" s="203">
        <f t="shared" si="385"/>
        <v>0</v>
      </c>
      <c r="BV791" s="202"/>
      <c r="BW791" s="202"/>
      <c r="BX791" s="203">
        <f t="shared" si="386"/>
        <v>0</v>
      </c>
      <c r="BY791" s="202"/>
      <c r="BZ791" s="202"/>
      <c r="CA791" s="203">
        <f t="shared" si="387"/>
        <v>0</v>
      </c>
      <c r="CB791" s="202"/>
      <c r="CC791" s="202"/>
      <c r="CD791" s="203">
        <f t="shared" si="388"/>
        <v>0</v>
      </c>
      <c r="CE791" s="202"/>
      <c r="CF791" s="202"/>
      <c r="CG791" s="203">
        <f t="shared" si="389"/>
        <v>0</v>
      </c>
      <c r="CH791" s="202"/>
      <c r="CI791" s="202"/>
      <c r="CJ791" s="203">
        <f t="shared" si="390"/>
        <v>0</v>
      </c>
    </row>
    <row r="792" spans="2:88" x14ac:dyDescent="0.25">
      <c r="B792" s="180"/>
      <c r="C792" s="180"/>
      <c r="D792" s="181"/>
      <c r="E792" s="38">
        <f t="shared" si="363"/>
        <v>45016</v>
      </c>
      <c r="F792" s="186"/>
      <c r="G792" s="203"/>
      <c r="H792" s="202"/>
      <c r="I792" s="202"/>
      <c r="J792" s="203">
        <f t="shared" si="364"/>
        <v>0</v>
      </c>
      <c r="K792" s="202"/>
      <c r="L792" s="202"/>
      <c r="M792" s="203">
        <f t="shared" si="365"/>
        <v>0</v>
      </c>
      <c r="N792" s="202"/>
      <c r="O792" s="202"/>
      <c r="P792" s="203">
        <f t="shared" si="366"/>
        <v>0</v>
      </c>
      <c r="Q792" s="202"/>
      <c r="R792" s="202"/>
      <c r="S792" s="203">
        <f t="shared" si="367"/>
        <v>0</v>
      </c>
      <c r="T792" s="202"/>
      <c r="U792" s="202"/>
      <c r="V792" s="203">
        <f t="shared" si="368"/>
        <v>0</v>
      </c>
      <c r="W792" s="202"/>
      <c r="X792" s="202"/>
      <c r="Y792" s="203">
        <f t="shared" si="369"/>
        <v>0</v>
      </c>
      <c r="Z792" s="202"/>
      <c r="AA792" s="202"/>
      <c r="AB792" s="203">
        <f t="shared" si="370"/>
        <v>0</v>
      </c>
      <c r="AC792" s="202"/>
      <c r="AD792" s="202"/>
      <c r="AE792" s="203">
        <f t="shared" si="371"/>
        <v>0</v>
      </c>
      <c r="AF792" s="202"/>
      <c r="AG792" s="202"/>
      <c r="AH792" s="203">
        <f t="shared" si="372"/>
        <v>0</v>
      </c>
      <c r="AI792" s="202"/>
      <c r="AJ792" s="202"/>
      <c r="AK792" s="203">
        <f t="shared" si="373"/>
        <v>0</v>
      </c>
      <c r="AL792" s="202"/>
      <c r="AM792" s="202"/>
      <c r="AN792" s="203">
        <f t="shared" si="374"/>
        <v>0</v>
      </c>
      <c r="AO792" s="202"/>
      <c r="AP792" s="202"/>
      <c r="AQ792" s="203">
        <f t="shared" si="375"/>
        <v>0</v>
      </c>
      <c r="AR792" s="202"/>
      <c r="AS792" s="202"/>
      <c r="AT792" s="203">
        <f t="shared" si="376"/>
        <v>0</v>
      </c>
      <c r="AU792" s="202"/>
      <c r="AV792" s="202"/>
      <c r="AW792" s="203">
        <f t="shared" si="377"/>
        <v>0</v>
      </c>
      <c r="AX792" s="202"/>
      <c r="AY792" s="202"/>
      <c r="AZ792" s="203">
        <f t="shared" si="378"/>
        <v>0</v>
      </c>
      <c r="BA792" s="202"/>
      <c r="BB792" s="202"/>
      <c r="BC792" s="203">
        <f t="shared" si="379"/>
        <v>0</v>
      </c>
      <c r="BD792" s="202"/>
      <c r="BE792" s="202"/>
      <c r="BF792" s="203">
        <f t="shared" si="380"/>
        <v>0</v>
      </c>
      <c r="BG792" s="202"/>
      <c r="BH792" s="202"/>
      <c r="BI792" s="203">
        <f t="shared" si="381"/>
        <v>0</v>
      </c>
      <c r="BJ792" s="202"/>
      <c r="BK792" s="202"/>
      <c r="BL792" s="203">
        <f t="shared" si="382"/>
        <v>0</v>
      </c>
      <c r="BM792" s="202"/>
      <c r="BN792" s="202"/>
      <c r="BO792" s="203">
        <f t="shared" si="383"/>
        <v>0</v>
      </c>
      <c r="BP792" s="202"/>
      <c r="BQ792" s="202"/>
      <c r="BR792" s="203">
        <f t="shared" si="384"/>
        <v>0</v>
      </c>
      <c r="BS792" s="202"/>
      <c r="BT792" s="202"/>
      <c r="BU792" s="203">
        <f t="shared" si="385"/>
        <v>0</v>
      </c>
      <c r="BV792" s="202"/>
      <c r="BW792" s="202"/>
      <c r="BX792" s="203">
        <f t="shared" si="386"/>
        <v>0</v>
      </c>
      <c r="BY792" s="202"/>
      <c r="BZ792" s="202"/>
      <c r="CA792" s="203">
        <f t="shared" si="387"/>
        <v>0</v>
      </c>
      <c r="CB792" s="202"/>
      <c r="CC792" s="202"/>
      <c r="CD792" s="203">
        <f t="shared" si="388"/>
        <v>0</v>
      </c>
      <c r="CE792" s="202"/>
      <c r="CF792" s="202"/>
      <c r="CG792" s="203">
        <f t="shared" si="389"/>
        <v>0</v>
      </c>
      <c r="CH792" s="202"/>
      <c r="CI792" s="202"/>
      <c r="CJ792" s="203">
        <f t="shared" si="390"/>
        <v>0</v>
      </c>
    </row>
    <row r="793" spans="2:88" x14ac:dyDescent="0.25">
      <c r="B793" s="180"/>
      <c r="C793" s="180"/>
      <c r="D793" s="181"/>
      <c r="E793" s="38">
        <f t="shared" ref="E793:E856" si="391">+$D$10</f>
        <v>45016</v>
      </c>
      <c r="F793" s="186"/>
      <c r="G793" s="203"/>
      <c r="H793" s="202"/>
      <c r="I793" s="202"/>
      <c r="J793" s="203">
        <f t="shared" si="364"/>
        <v>0</v>
      </c>
      <c r="K793" s="202"/>
      <c r="L793" s="202"/>
      <c r="M793" s="203">
        <f t="shared" si="365"/>
        <v>0</v>
      </c>
      <c r="N793" s="202"/>
      <c r="O793" s="202"/>
      <c r="P793" s="203">
        <f t="shared" si="366"/>
        <v>0</v>
      </c>
      <c r="Q793" s="202"/>
      <c r="R793" s="202"/>
      <c r="S793" s="203">
        <f t="shared" si="367"/>
        <v>0</v>
      </c>
      <c r="T793" s="202"/>
      <c r="U793" s="202"/>
      <c r="V793" s="203">
        <f t="shared" si="368"/>
        <v>0</v>
      </c>
      <c r="W793" s="202"/>
      <c r="X793" s="202"/>
      <c r="Y793" s="203">
        <f t="shared" si="369"/>
        <v>0</v>
      </c>
      <c r="Z793" s="202"/>
      <c r="AA793" s="202"/>
      <c r="AB793" s="203">
        <f t="shared" si="370"/>
        <v>0</v>
      </c>
      <c r="AC793" s="202"/>
      <c r="AD793" s="202"/>
      <c r="AE793" s="203">
        <f t="shared" si="371"/>
        <v>0</v>
      </c>
      <c r="AF793" s="202"/>
      <c r="AG793" s="202"/>
      <c r="AH793" s="203">
        <f t="shared" si="372"/>
        <v>0</v>
      </c>
      <c r="AI793" s="202"/>
      <c r="AJ793" s="202"/>
      <c r="AK793" s="203">
        <f t="shared" si="373"/>
        <v>0</v>
      </c>
      <c r="AL793" s="202"/>
      <c r="AM793" s="202"/>
      <c r="AN793" s="203">
        <f t="shared" si="374"/>
        <v>0</v>
      </c>
      <c r="AO793" s="202"/>
      <c r="AP793" s="202"/>
      <c r="AQ793" s="203">
        <f t="shared" si="375"/>
        <v>0</v>
      </c>
      <c r="AR793" s="202"/>
      <c r="AS793" s="202"/>
      <c r="AT793" s="203">
        <f t="shared" si="376"/>
        <v>0</v>
      </c>
      <c r="AU793" s="202"/>
      <c r="AV793" s="202"/>
      <c r="AW793" s="203">
        <f t="shared" si="377"/>
        <v>0</v>
      </c>
      <c r="AX793" s="202"/>
      <c r="AY793" s="202"/>
      <c r="AZ793" s="203">
        <f t="shared" si="378"/>
        <v>0</v>
      </c>
      <c r="BA793" s="202"/>
      <c r="BB793" s="202"/>
      <c r="BC793" s="203">
        <f t="shared" si="379"/>
        <v>0</v>
      </c>
      <c r="BD793" s="202"/>
      <c r="BE793" s="202"/>
      <c r="BF793" s="203">
        <f t="shared" si="380"/>
        <v>0</v>
      </c>
      <c r="BG793" s="202"/>
      <c r="BH793" s="202"/>
      <c r="BI793" s="203">
        <f t="shared" si="381"/>
        <v>0</v>
      </c>
      <c r="BJ793" s="202"/>
      <c r="BK793" s="202"/>
      <c r="BL793" s="203">
        <f t="shared" si="382"/>
        <v>0</v>
      </c>
      <c r="BM793" s="202"/>
      <c r="BN793" s="202"/>
      <c r="BO793" s="203">
        <f t="shared" si="383"/>
        <v>0</v>
      </c>
      <c r="BP793" s="202"/>
      <c r="BQ793" s="202"/>
      <c r="BR793" s="203">
        <f t="shared" si="384"/>
        <v>0</v>
      </c>
      <c r="BS793" s="202"/>
      <c r="BT793" s="202"/>
      <c r="BU793" s="203">
        <f t="shared" si="385"/>
        <v>0</v>
      </c>
      <c r="BV793" s="202"/>
      <c r="BW793" s="202"/>
      <c r="BX793" s="203">
        <f t="shared" si="386"/>
        <v>0</v>
      </c>
      <c r="BY793" s="202"/>
      <c r="BZ793" s="202"/>
      <c r="CA793" s="203">
        <f t="shared" si="387"/>
        <v>0</v>
      </c>
      <c r="CB793" s="202"/>
      <c r="CC793" s="202"/>
      <c r="CD793" s="203">
        <f t="shared" si="388"/>
        <v>0</v>
      </c>
      <c r="CE793" s="202"/>
      <c r="CF793" s="202"/>
      <c r="CG793" s="203">
        <f t="shared" si="389"/>
        <v>0</v>
      </c>
      <c r="CH793" s="202"/>
      <c r="CI793" s="202"/>
      <c r="CJ793" s="203">
        <f t="shared" si="390"/>
        <v>0</v>
      </c>
    </row>
    <row r="794" spans="2:88" x14ac:dyDescent="0.25">
      <c r="B794" s="180"/>
      <c r="C794" s="180"/>
      <c r="D794" s="181"/>
      <c r="E794" s="38">
        <f t="shared" si="391"/>
        <v>45016</v>
      </c>
      <c r="F794" s="186"/>
      <c r="G794" s="203"/>
      <c r="H794" s="202"/>
      <c r="I794" s="202"/>
      <c r="J794" s="203">
        <f t="shared" ref="J794:J857" si="392">SUM(H794:I794)</f>
        <v>0</v>
      </c>
      <c r="K794" s="202"/>
      <c r="L794" s="202"/>
      <c r="M794" s="203">
        <f t="shared" ref="M794:M857" si="393">SUM(K794:L794)</f>
        <v>0</v>
      </c>
      <c r="N794" s="202"/>
      <c r="O794" s="202"/>
      <c r="P794" s="203">
        <f t="shared" ref="P794:P857" si="394">SUM(N794:O794)</f>
        <v>0</v>
      </c>
      <c r="Q794" s="202"/>
      <c r="R794" s="202"/>
      <c r="S794" s="203">
        <f t="shared" ref="S794:S857" si="395">SUM(Q794:R794)</f>
        <v>0</v>
      </c>
      <c r="T794" s="202"/>
      <c r="U794" s="202"/>
      <c r="V794" s="203">
        <f t="shared" ref="V794:V857" si="396">SUM(T794:U794)</f>
        <v>0</v>
      </c>
      <c r="W794" s="202"/>
      <c r="X794" s="202"/>
      <c r="Y794" s="203">
        <f t="shared" ref="Y794:Y857" si="397">SUM(W794:X794)</f>
        <v>0</v>
      </c>
      <c r="Z794" s="202"/>
      <c r="AA794" s="202"/>
      <c r="AB794" s="203">
        <f t="shared" ref="AB794:AB857" si="398">SUM(Z794:AA794)</f>
        <v>0</v>
      </c>
      <c r="AC794" s="202"/>
      <c r="AD794" s="202"/>
      <c r="AE794" s="203">
        <f t="shared" ref="AE794:AE857" si="399">SUM(AC794:AD794)</f>
        <v>0</v>
      </c>
      <c r="AF794" s="202"/>
      <c r="AG794" s="202"/>
      <c r="AH794" s="203">
        <f t="shared" ref="AH794:AH857" si="400">SUM(AF794:AG794)</f>
        <v>0</v>
      </c>
      <c r="AI794" s="202"/>
      <c r="AJ794" s="202"/>
      <c r="AK794" s="203">
        <f t="shared" ref="AK794:AK857" si="401">SUM(AI794:AJ794)</f>
        <v>0</v>
      </c>
      <c r="AL794" s="202"/>
      <c r="AM794" s="202"/>
      <c r="AN794" s="203">
        <f t="shared" ref="AN794:AN857" si="402">SUM(AL794:AM794)</f>
        <v>0</v>
      </c>
      <c r="AO794" s="202"/>
      <c r="AP794" s="202"/>
      <c r="AQ794" s="203">
        <f t="shared" ref="AQ794:AQ857" si="403">SUM(AO794:AP794)</f>
        <v>0</v>
      </c>
      <c r="AR794" s="202"/>
      <c r="AS794" s="202"/>
      <c r="AT794" s="203">
        <f t="shared" ref="AT794:AT857" si="404">SUM(AR794:AS794)</f>
        <v>0</v>
      </c>
      <c r="AU794" s="202"/>
      <c r="AV794" s="202"/>
      <c r="AW794" s="203">
        <f t="shared" ref="AW794:AW857" si="405">SUM(AU794:AV794)</f>
        <v>0</v>
      </c>
      <c r="AX794" s="202"/>
      <c r="AY794" s="202"/>
      <c r="AZ794" s="203">
        <f t="shared" ref="AZ794:AZ857" si="406">SUM(AX794:AY794)</f>
        <v>0</v>
      </c>
      <c r="BA794" s="202"/>
      <c r="BB794" s="202"/>
      <c r="BC794" s="203">
        <f t="shared" ref="BC794:BC857" si="407">SUM(BA794:BB794)</f>
        <v>0</v>
      </c>
      <c r="BD794" s="202"/>
      <c r="BE794" s="202"/>
      <c r="BF794" s="203">
        <f t="shared" ref="BF794:BF857" si="408">SUM(BD794:BE794)</f>
        <v>0</v>
      </c>
      <c r="BG794" s="202"/>
      <c r="BH794" s="202"/>
      <c r="BI794" s="203">
        <f t="shared" ref="BI794:BI857" si="409">SUM(BG794:BH794)</f>
        <v>0</v>
      </c>
      <c r="BJ794" s="202"/>
      <c r="BK794" s="202"/>
      <c r="BL794" s="203">
        <f t="shared" ref="BL794:BL857" si="410">SUM(BJ794:BK794)</f>
        <v>0</v>
      </c>
      <c r="BM794" s="202"/>
      <c r="BN794" s="202"/>
      <c r="BO794" s="203">
        <f t="shared" ref="BO794:BO857" si="411">SUM(BM794:BN794)</f>
        <v>0</v>
      </c>
      <c r="BP794" s="202"/>
      <c r="BQ794" s="202"/>
      <c r="BR794" s="203">
        <f t="shared" ref="BR794:BR857" si="412">SUM(BP794:BQ794)</f>
        <v>0</v>
      </c>
      <c r="BS794" s="202"/>
      <c r="BT794" s="202"/>
      <c r="BU794" s="203">
        <f t="shared" ref="BU794:BU857" si="413">SUM(BS794:BT794)</f>
        <v>0</v>
      </c>
      <c r="BV794" s="202"/>
      <c r="BW794" s="202"/>
      <c r="BX794" s="203">
        <f t="shared" ref="BX794:BX857" si="414">SUM(BV794:BW794)</f>
        <v>0</v>
      </c>
      <c r="BY794" s="202"/>
      <c r="BZ794" s="202"/>
      <c r="CA794" s="203">
        <f t="shared" ref="CA794:CA857" si="415">SUM(BY794:BZ794)</f>
        <v>0</v>
      </c>
      <c r="CB794" s="202"/>
      <c r="CC794" s="202"/>
      <c r="CD794" s="203">
        <f t="shared" ref="CD794:CD857" si="416">SUM(CB794:CC794)</f>
        <v>0</v>
      </c>
      <c r="CE794" s="202"/>
      <c r="CF794" s="202"/>
      <c r="CG794" s="203">
        <f t="shared" ref="CG794:CG857" si="417">SUM(CE794:CF794)</f>
        <v>0</v>
      </c>
      <c r="CH794" s="202"/>
      <c r="CI794" s="202"/>
      <c r="CJ794" s="203">
        <f t="shared" ref="CJ794:CJ857" si="418">SUM(CH794:CI794)</f>
        <v>0</v>
      </c>
    </row>
    <row r="795" spans="2:88" x14ac:dyDescent="0.25">
      <c r="B795" s="180"/>
      <c r="C795" s="180"/>
      <c r="D795" s="181"/>
      <c r="E795" s="38">
        <f t="shared" si="391"/>
        <v>45016</v>
      </c>
      <c r="F795" s="186"/>
      <c r="G795" s="203"/>
      <c r="H795" s="202"/>
      <c r="I795" s="202"/>
      <c r="J795" s="203">
        <f t="shared" si="392"/>
        <v>0</v>
      </c>
      <c r="K795" s="202"/>
      <c r="L795" s="202"/>
      <c r="M795" s="203">
        <f t="shared" si="393"/>
        <v>0</v>
      </c>
      <c r="N795" s="202"/>
      <c r="O795" s="202"/>
      <c r="P795" s="203">
        <f t="shared" si="394"/>
        <v>0</v>
      </c>
      <c r="Q795" s="202"/>
      <c r="R795" s="202"/>
      <c r="S795" s="203">
        <f t="shared" si="395"/>
        <v>0</v>
      </c>
      <c r="T795" s="202"/>
      <c r="U795" s="202"/>
      <c r="V795" s="203">
        <f t="shared" si="396"/>
        <v>0</v>
      </c>
      <c r="W795" s="202"/>
      <c r="X795" s="202"/>
      <c r="Y795" s="203">
        <f t="shared" si="397"/>
        <v>0</v>
      </c>
      <c r="Z795" s="202"/>
      <c r="AA795" s="202"/>
      <c r="AB795" s="203">
        <f t="shared" si="398"/>
        <v>0</v>
      </c>
      <c r="AC795" s="202"/>
      <c r="AD795" s="202"/>
      <c r="AE795" s="203">
        <f t="shared" si="399"/>
        <v>0</v>
      </c>
      <c r="AF795" s="202"/>
      <c r="AG795" s="202"/>
      <c r="AH795" s="203">
        <f t="shared" si="400"/>
        <v>0</v>
      </c>
      <c r="AI795" s="202"/>
      <c r="AJ795" s="202"/>
      <c r="AK795" s="203">
        <f t="shared" si="401"/>
        <v>0</v>
      </c>
      <c r="AL795" s="202"/>
      <c r="AM795" s="202"/>
      <c r="AN795" s="203">
        <f t="shared" si="402"/>
        <v>0</v>
      </c>
      <c r="AO795" s="202"/>
      <c r="AP795" s="202"/>
      <c r="AQ795" s="203">
        <f t="shared" si="403"/>
        <v>0</v>
      </c>
      <c r="AR795" s="202"/>
      <c r="AS795" s="202"/>
      <c r="AT795" s="203">
        <f t="shared" si="404"/>
        <v>0</v>
      </c>
      <c r="AU795" s="202"/>
      <c r="AV795" s="202"/>
      <c r="AW795" s="203">
        <f t="shared" si="405"/>
        <v>0</v>
      </c>
      <c r="AX795" s="202"/>
      <c r="AY795" s="202"/>
      <c r="AZ795" s="203">
        <f t="shared" si="406"/>
        <v>0</v>
      </c>
      <c r="BA795" s="202"/>
      <c r="BB795" s="202"/>
      <c r="BC795" s="203">
        <f t="shared" si="407"/>
        <v>0</v>
      </c>
      <c r="BD795" s="202"/>
      <c r="BE795" s="202"/>
      <c r="BF795" s="203">
        <f t="shared" si="408"/>
        <v>0</v>
      </c>
      <c r="BG795" s="202"/>
      <c r="BH795" s="202"/>
      <c r="BI795" s="203">
        <f t="shared" si="409"/>
        <v>0</v>
      </c>
      <c r="BJ795" s="202"/>
      <c r="BK795" s="202"/>
      <c r="BL795" s="203">
        <f t="shared" si="410"/>
        <v>0</v>
      </c>
      <c r="BM795" s="202"/>
      <c r="BN795" s="202"/>
      <c r="BO795" s="203">
        <f t="shared" si="411"/>
        <v>0</v>
      </c>
      <c r="BP795" s="202"/>
      <c r="BQ795" s="202"/>
      <c r="BR795" s="203">
        <f t="shared" si="412"/>
        <v>0</v>
      </c>
      <c r="BS795" s="202"/>
      <c r="BT795" s="202"/>
      <c r="BU795" s="203">
        <f t="shared" si="413"/>
        <v>0</v>
      </c>
      <c r="BV795" s="202"/>
      <c r="BW795" s="202"/>
      <c r="BX795" s="203">
        <f t="shared" si="414"/>
        <v>0</v>
      </c>
      <c r="BY795" s="202"/>
      <c r="BZ795" s="202"/>
      <c r="CA795" s="203">
        <f t="shared" si="415"/>
        <v>0</v>
      </c>
      <c r="CB795" s="202"/>
      <c r="CC795" s="202"/>
      <c r="CD795" s="203">
        <f t="shared" si="416"/>
        <v>0</v>
      </c>
      <c r="CE795" s="202"/>
      <c r="CF795" s="202"/>
      <c r="CG795" s="203">
        <f t="shared" si="417"/>
        <v>0</v>
      </c>
      <c r="CH795" s="202"/>
      <c r="CI795" s="202"/>
      <c r="CJ795" s="203">
        <f t="shared" si="418"/>
        <v>0</v>
      </c>
    </row>
    <row r="796" spans="2:88" x14ac:dyDescent="0.25">
      <c r="B796" s="180"/>
      <c r="C796" s="180"/>
      <c r="D796" s="181"/>
      <c r="E796" s="38">
        <f t="shared" si="391"/>
        <v>45016</v>
      </c>
      <c r="F796" s="186"/>
      <c r="G796" s="203"/>
      <c r="H796" s="202"/>
      <c r="I796" s="202"/>
      <c r="J796" s="203">
        <f t="shared" si="392"/>
        <v>0</v>
      </c>
      <c r="K796" s="202"/>
      <c r="L796" s="202"/>
      <c r="M796" s="203">
        <f t="shared" si="393"/>
        <v>0</v>
      </c>
      <c r="N796" s="202"/>
      <c r="O796" s="202"/>
      <c r="P796" s="203">
        <f t="shared" si="394"/>
        <v>0</v>
      </c>
      <c r="Q796" s="202"/>
      <c r="R796" s="202"/>
      <c r="S796" s="203">
        <f t="shared" si="395"/>
        <v>0</v>
      </c>
      <c r="T796" s="202"/>
      <c r="U796" s="202"/>
      <c r="V796" s="203">
        <f t="shared" si="396"/>
        <v>0</v>
      </c>
      <c r="W796" s="202"/>
      <c r="X796" s="202"/>
      <c r="Y796" s="203">
        <f t="shared" si="397"/>
        <v>0</v>
      </c>
      <c r="Z796" s="202"/>
      <c r="AA796" s="202"/>
      <c r="AB796" s="203">
        <f t="shared" si="398"/>
        <v>0</v>
      </c>
      <c r="AC796" s="202"/>
      <c r="AD796" s="202"/>
      <c r="AE796" s="203">
        <f t="shared" si="399"/>
        <v>0</v>
      </c>
      <c r="AF796" s="202"/>
      <c r="AG796" s="202"/>
      <c r="AH796" s="203">
        <f t="shared" si="400"/>
        <v>0</v>
      </c>
      <c r="AI796" s="202"/>
      <c r="AJ796" s="202"/>
      <c r="AK796" s="203">
        <f t="shared" si="401"/>
        <v>0</v>
      </c>
      <c r="AL796" s="202"/>
      <c r="AM796" s="202"/>
      <c r="AN796" s="203">
        <f t="shared" si="402"/>
        <v>0</v>
      </c>
      <c r="AO796" s="202"/>
      <c r="AP796" s="202"/>
      <c r="AQ796" s="203">
        <f t="shared" si="403"/>
        <v>0</v>
      </c>
      <c r="AR796" s="202"/>
      <c r="AS796" s="202"/>
      <c r="AT796" s="203">
        <f t="shared" si="404"/>
        <v>0</v>
      </c>
      <c r="AU796" s="202"/>
      <c r="AV796" s="202"/>
      <c r="AW796" s="203">
        <f t="shared" si="405"/>
        <v>0</v>
      </c>
      <c r="AX796" s="202"/>
      <c r="AY796" s="202"/>
      <c r="AZ796" s="203">
        <f t="shared" si="406"/>
        <v>0</v>
      </c>
      <c r="BA796" s="202"/>
      <c r="BB796" s="202"/>
      <c r="BC796" s="203">
        <f t="shared" si="407"/>
        <v>0</v>
      </c>
      <c r="BD796" s="202"/>
      <c r="BE796" s="202"/>
      <c r="BF796" s="203">
        <f t="shared" si="408"/>
        <v>0</v>
      </c>
      <c r="BG796" s="202"/>
      <c r="BH796" s="202"/>
      <c r="BI796" s="203">
        <f t="shared" si="409"/>
        <v>0</v>
      </c>
      <c r="BJ796" s="202"/>
      <c r="BK796" s="202"/>
      <c r="BL796" s="203">
        <f t="shared" si="410"/>
        <v>0</v>
      </c>
      <c r="BM796" s="202"/>
      <c r="BN796" s="202"/>
      <c r="BO796" s="203">
        <f t="shared" si="411"/>
        <v>0</v>
      </c>
      <c r="BP796" s="202"/>
      <c r="BQ796" s="202"/>
      <c r="BR796" s="203">
        <f t="shared" si="412"/>
        <v>0</v>
      </c>
      <c r="BS796" s="202"/>
      <c r="BT796" s="202"/>
      <c r="BU796" s="203">
        <f t="shared" si="413"/>
        <v>0</v>
      </c>
      <c r="BV796" s="202"/>
      <c r="BW796" s="202"/>
      <c r="BX796" s="203">
        <f t="shared" si="414"/>
        <v>0</v>
      </c>
      <c r="BY796" s="202"/>
      <c r="BZ796" s="202"/>
      <c r="CA796" s="203">
        <f t="shared" si="415"/>
        <v>0</v>
      </c>
      <c r="CB796" s="202"/>
      <c r="CC796" s="202"/>
      <c r="CD796" s="203">
        <f t="shared" si="416"/>
        <v>0</v>
      </c>
      <c r="CE796" s="202"/>
      <c r="CF796" s="202"/>
      <c r="CG796" s="203">
        <f t="shared" si="417"/>
        <v>0</v>
      </c>
      <c r="CH796" s="202"/>
      <c r="CI796" s="202"/>
      <c r="CJ796" s="203">
        <f t="shared" si="418"/>
        <v>0</v>
      </c>
    </row>
    <row r="797" spans="2:88" x14ac:dyDescent="0.25">
      <c r="B797" s="180"/>
      <c r="C797" s="180"/>
      <c r="D797" s="181"/>
      <c r="E797" s="38">
        <f t="shared" si="391"/>
        <v>45016</v>
      </c>
      <c r="F797" s="186"/>
      <c r="G797" s="203"/>
      <c r="H797" s="202"/>
      <c r="I797" s="202"/>
      <c r="J797" s="203">
        <f t="shared" si="392"/>
        <v>0</v>
      </c>
      <c r="K797" s="202"/>
      <c r="L797" s="202"/>
      <c r="M797" s="203">
        <f t="shared" si="393"/>
        <v>0</v>
      </c>
      <c r="N797" s="202"/>
      <c r="O797" s="202"/>
      <c r="P797" s="203">
        <f t="shared" si="394"/>
        <v>0</v>
      </c>
      <c r="Q797" s="202"/>
      <c r="R797" s="202"/>
      <c r="S797" s="203">
        <f t="shared" si="395"/>
        <v>0</v>
      </c>
      <c r="T797" s="202"/>
      <c r="U797" s="202"/>
      <c r="V797" s="203">
        <f t="shared" si="396"/>
        <v>0</v>
      </c>
      <c r="W797" s="202"/>
      <c r="X797" s="202"/>
      <c r="Y797" s="203">
        <f t="shared" si="397"/>
        <v>0</v>
      </c>
      <c r="Z797" s="202"/>
      <c r="AA797" s="202"/>
      <c r="AB797" s="203">
        <f t="shared" si="398"/>
        <v>0</v>
      </c>
      <c r="AC797" s="202"/>
      <c r="AD797" s="202"/>
      <c r="AE797" s="203">
        <f t="shared" si="399"/>
        <v>0</v>
      </c>
      <c r="AF797" s="202"/>
      <c r="AG797" s="202"/>
      <c r="AH797" s="203">
        <f t="shared" si="400"/>
        <v>0</v>
      </c>
      <c r="AI797" s="202"/>
      <c r="AJ797" s="202"/>
      <c r="AK797" s="203">
        <f t="shared" si="401"/>
        <v>0</v>
      </c>
      <c r="AL797" s="202"/>
      <c r="AM797" s="202"/>
      <c r="AN797" s="203">
        <f t="shared" si="402"/>
        <v>0</v>
      </c>
      <c r="AO797" s="202"/>
      <c r="AP797" s="202"/>
      <c r="AQ797" s="203">
        <f t="shared" si="403"/>
        <v>0</v>
      </c>
      <c r="AR797" s="202"/>
      <c r="AS797" s="202"/>
      <c r="AT797" s="203">
        <f t="shared" si="404"/>
        <v>0</v>
      </c>
      <c r="AU797" s="202"/>
      <c r="AV797" s="202"/>
      <c r="AW797" s="203">
        <f t="shared" si="405"/>
        <v>0</v>
      </c>
      <c r="AX797" s="202"/>
      <c r="AY797" s="202"/>
      <c r="AZ797" s="203">
        <f t="shared" si="406"/>
        <v>0</v>
      </c>
      <c r="BA797" s="202"/>
      <c r="BB797" s="202"/>
      <c r="BC797" s="203">
        <f t="shared" si="407"/>
        <v>0</v>
      </c>
      <c r="BD797" s="202"/>
      <c r="BE797" s="202"/>
      <c r="BF797" s="203">
        <f t="shared" si="408"/>
        <v>0</v>
      </c>
      <c r="BG797" s="202"/>
      <c r="BH797" s="202"/>
      <c r="BI797" s="203">
        <f t="shared" si="409"/>
        <v>0</v>
      </c>
      <c r="BJ797" s="202"/>
      <c r="BK797" s="202"/>
      <c r="BL797" s="203">
        <f t="shared" si="410"/>
        <v>0</v>
      </c>
      <c r="BM797" s="202"/>
      <c r="BN797" s="202"/>
      <c r="BO797" s="203">
        <f t="shared" si="411"/>
        <v>0</v>
      </c>
      <c r="BP797" s="202"/>
      <c r="BQ797" s="202"/>
      <c r="BR797" s="203">
        <f t="shared" si="412"/>
        <v>0</v>
      </c>
      <c r="BS797" s="202"/>
      <c r="BT797" s="202"/>
      <c r="BU797" s="203">
        <f t="shared" si="413"/>
        <v>0</v>
      </c>
      <c r="BV797" s="202"/>
      <c r="BW797" s="202"/>
      <c r="BX797" s="203">
        <f t="shared" si="414"/>
        <v>0</v>
      </c>
      <c r="BY797" s="202"/>
      <c r="BZ797" s="202"/>
      <c r="CA797" s="203">
        <f t="shared" si="415"/>
        <v>0</v>
      </c>
      <c r="CB797" s="202"/>
      <c r="CC797" s="202"/>
      <c r="CD797" s="203">
        <f t="shared" si="416"/>
        <v>0</v>
      </c>
      <c r="CE797" s="202"/>
      <c r="CF797" s="202"/>
      <c r="CG797" s="203">
        <f t="shared" si="417"/>
        <v>0</v>
      </c>
      <c r="CH797" s="202"/>
      <c r="CI797" s="202"/>
      <c r="CJ797" s="203">
        <f t="shared" si="418"/>
        <v>0</v>
      </c>
    </row>
    <row r="798" spans="2:88" x14ac:dyDescent="0.25">
      <c r="B798" s="180"/>
      <c r="C798" s="180"/>
      <c r="D798" s="181"/>
      <c r="E798" s="38">
        <f t="shared" si="391"/>
        <v>45016</v>
      </c>
      <c r="F798" s="186"/>
      <c r="G798" s="203"/>
      <c r="H798" s="202"/>
      <c r="I798" s="202"/>
      <c r="J798" s="203">
        <f t="shared" si="392"/>
        <v>0</v>
      </c>
      <c r="K798" s="202"/>
      <c r="L798" s="202"/>
      <c r="M798" s="203">
        <f t="shared" si="393"/>
        <v>0</v>
      </c>
      <c r="N798" s="202"/>
      <c r="O798" s="202"/>
      <c r="P798" s="203">
        <f t="shared" si="394"/>
        <v>0</v>
      </c>
      <c r="Q798" s="202"/>
      <c r="R798" s="202"/>
      <c r="S798" s="203">
        <f t="shared" si="395"/>
        <v>0</v>
      </c>
      <c r="T798" s="202"/>
      <c r="U798" s="202"/>
      <c r="V798" s="203">
        <f t="shared" si="396"/>
        <v>0</v>
      </c>
      <c r="W798" s="202"/>
      <c r="X798" s="202"/>
      <c r="Y798" s="203">
        <f t="shared" si="397"/>
        <v>0</v>
      </c>
      <c r="Z798" s="202"/>
      <c r="AA798" s="202"/>
      <c r="AB798" s="203">
        <f t="shared" si="398"/>
        <v>0</v>
      </c>
      <c r="AC798" s="202"/>
      <c r="AD798" s="202"/>
      <c r="AE798" s="203">
        <f t="shared" si="399"/>
        <v>0</v>
      </c>
      <c r="AF798" s="202"/>
      <c r="AG798" s="202"/>
      <c r="AH798" s="203">
        <f t="shared" si="400"/>
        <v>0</v>
      </c>
      <c r="AI798" s="202"/>
      <c r="AJ798" s="202"/>
      <c r="AK798" s="203">
        <f t="shared" si="401"/>
        <v>0</v>
      </c>
      <c r="AL798" s="202"/>
      <c r="AM798" s="202"/>
      <c r="AN798" s="203">
        <f t="shared" si="402"/>
        <v>0</v>
      </c>
      <c r="AO798" s="202"/>
      <c r="AP798" s="202"/>
      <c r="AQ798" s="203">
        <f t="shared" si="403"/>
        <v>0</v>
      </c>
      <c r="AR798" s="202"/>
      <c r="AS798" s="202"/>
      <c r="AT798" s="203">
        <f t="shared" si="404"/>
        <v>0</v>
      </c>
      <c r="AU798" s="202"/>
      <c r="AV798" s="202"/>
      <c r="AW798" s="203">
        <f t="shared" si="405"/>
        <v>0</v>
      </c>
      <c r="AX798" s="202"/>
      <c r="AY798" s="202"/>
      <c r="AZ798" s="203">
        <f t="shared" si="406"/>
        <v>0</v>
      </c>
      <c r="BA798" s="202"/>
      <c r="BB798" s="202"/>
      <c r="BC798" s="203">
        <f t="shared" si="407"/>
        <v>0</v>
      </c>
      <c r="BD798" s="202"/>
      <c r="BE798" s="202"/>
      <c r="BF798" s="203">
        <f t="shared" si="408"/>
        <v>0</v>
      </c>
      <c r="BG798" s="202"/>
      <c r="BH798" s="202"/>
      <c r="BI798" s="203">
        <f t="shared" si="409"/>
        <v>0</v>
      </c>
      <c r="BJ798" s="202"/>
      <c r="BK798" s="202"/>
      <c r="BL798" s="203">
        <f t="shared" si="410"/>
        <v>0</v>
      </c>
      <c r="BM798" s="202"/>
      <c r="BN798" s="202"/>
      <c r="BO798" s="203">
        <f t="shared" si="411"/>
        <v>0</v>
      </c>
      <c r="BP798" s="202"/>
      <c r="BQ798" s="202"/>
      <c r="BR798" s="203">
        <f t="shared" si="412"/>
        <v>0</v>
      </c>
      <c r="BS798" s="202"/>
      <c r="BT798" s="202"/>
      <c r="BU798" s="203">
        <f t="shared" si="413"/>
        <v>0</v>
      </c>
      <c r="BV798" s="202"/>
      <c r="BW798" s="202"/>
      <c r="BX798" s="203">
        <f t="shared" si="414"/>
        <v>0</v>
      </c>
      <c r="BY798" s="202"/>
      <c r="BZ798" s="202"/>
      <c r="CA798" s="203">
        <f t="shared" si="415"/>
        <v>0</v>
      </c>
      <c r="CB798" s="202"/>
      <c r="CC798" s="202"/>
      <c r="CD798" s="203">
        <f t="shared" si="416"/>
        <v>0</v>
      </c>
      <c r="CE798" s="202"/>
      <c r="CF798" s="202"/>
      <c r="CG798" s="203">
        <f t="shared" si="417"/>
        <v>0</v>
      </c>
      <c r="CH798" s="202"/>
      <c r="CI798" s="202"/>
      <c r="CJ798" s="203">
        <f t="shared" si="418"/>
        <v>0</v>
      </c>
    </row>
    <row r="799" spans="2:88" x14ac:dyDescent="0.25">
      <c r="B799" s="180"/>
      <c r="C799" s="180"/>
      <c r="D799" s="181"/>
      <c r="E799" s="38">
        <f t="shared" si="391"/>
        <v>45016</v>
      </c>
      <c r="F799" s="186"/>
      <c r="G799" s="203"/>
      <c r="H799" s="202"/>
      <c r="I799" s="202"/>
      <c r="J799" s="203">
        <f t="shared" si="392"/>
        <v>0</v>
      </c>
      <c r="K799" s="202"/>
      <c r="L799" s="202"/>
      <c r="M799" s="203">
        <f t="shared" si="393"/>
        <v>0</v>
      </c>
      <c r="N799" s="202"/>
      <c r="O799" s="202"/>
      <c r="P799" s="203">
        <f t="shared" si="394"/>
        <v>0</v>
      </c>
      <c r="Q799" s="202"/>
      <c r="R799" s="202"/>
      <c r="S799" s="203">
        <f t="shared" si="395"/>
        <v>0</v>
      </c>
      <c r="T799" s="202"/>
      <c r="U799" s="202"/>
      <c r="V799" s="203">
        <f t="shared" si="396"/>
        <v>0</v>
      </c>
      <c r="W799" s="202"/>
      <c r="X799" s="202"/>
      <c r="Y799" s="203">
        <f t="shared" si="397"/>
        <v>0</v>
      </c>
      <c r="Z799" s="202"/>
      <c r="AA799" s="202"/>
      <c r="AB799" s="203">
        <f t="shared" si="398"/>
        <v>0</v>
      </c>
      <c r="AC799" s="202"/>
      <c r="AD799" s="202"/>
      <c r="AE799" s="203">
        <f t="shared" si="399"/>
        <v>0</v>
      </c>
      <c r="AF799" s="202"/>
      <c r="AG799" s="202"/>
      <c r="AH799" s="203">
        <f t="shared" si="400"/>
        <v>0</v>
      </c>
      <c r="AI799" s="202"/>
      <c r="AJ799" s="202"/>
      <c r="AK799" s="203">
        <f t="shared" si="401"/>
        <v>0</v>
      </c>
      <c r="AL799" s="202"/>
      <c r="AM799" s="202"/>
      <c r="AN799" s="203">
        <f t="shared" si="402"/>
        <v>0</v>
      </c>
      <c r="AO799" s="202"/>
      <c r="AP799" s="202"/>
      <c r="AQ799" s="203">
        <f t="shared" si="403"/>
        <v>0</v>
      </c>
      <c r="AR799" s="202"/>
      <c r="AS799" s="202"/>
      <c r="AT799" s="203">
        <f t="shared" si="404"/>
        <v>0</v>
      </c>
      <c r="AU799" s="202"/>
      <c r="AV799" s="202"/>
      <c r="AW799" s="203">
        <f t="shared" si="405"/>
        <v>0</v>
      </c>
      <c r="AX799" s="202"/>
      <c r="AY799" s="202"/>
      <c r="AZ799" s="203">
        <f t="shared" si="406"/>
        <v>0</v>
      </c>
      <c r="BA799" s="202"/>
      <c r="BB799" s="202"/>
      <c r="BC799" s="203">
        <f t="shared" si="407"/>
        <v>0</v>
      </c>
      <c r="BD799" s="202"/>
      <c r="BE799" s="202"/>
      <c r="BF799" s="203">
        <f t="shared" si="408"/>
        <v>0</v>
      </c>
      <c r="BG799" s="202"/>
      <c r="BH799" s="202"/>
      <c r="BI799" s="203">
        <f t="shared" si="409"/>
        <v>0</v>
      </c>
      <c r="BJ799" s="202"/>
      <c r="BK799" s="202"/>
      <c r="BL799" s="203">
        <f t="shared" si="410"/>
        <v>0</v>
      </c>
      <c r="BM799" s="202"/>
      <c r="BN799" s="202"/>
      <c r="BO799" s="203">
        <f t="shared" si="411"/>
        <v>0</v>
      </c>
      <c r="BP799" s="202"/>
      <c r="BQ799" s="202"/>
      <c r="BR799" s="203">
        <f t="shared" si="412"/>
        <v>0</v>
      </c>
      <c r="BS799" s="202"/>
      <c r="BT799" s="202"/>
      <c r="BU799" s="203">
        <f t="shared" si="413"/>
        <v>0</v>
      </c>
      <c r="BV799" s="202"/>
      <c r="BW799" s="202"/>
      <c r="BX799" s="203">
        <f t="shared" si="414"/>
        <v>0</v>
      </c>
      <c r="BY799" s="202"/>
      <c r="BZ799" s="202"/>
      <c r="CA799" s="203">
        <f t="shared" si="415"/>
        <v>0</v>
      </c>
      <c r="CB799" s="202"/>
      <c r="CC799" s="202"/>
      <c r="CD799" s="203">
        <f t="shared" si="416"/>
        <v>0</v>
      </c>
      <c r="CE799" s="202"/>
      <c r="CF799" s="202"/>
      <c r="CG799" s="203">
        <f t="shared" si="417"/>
        <v>0</v>
      </c>
      <c r="CH799" s="202"/>
      <c r="CI799" s="202"/>
      <c r="CJ799" s="203">
        <f t="shared" si="418"/>
        <v>0</v>
      </c>
    </row>
    <row r="800" spans="2:88" x14ac:dyDescent="0.25">
      <c r="B800" s="180"/>
      <c r="C800" s="180"/>
      <c r="D800" s="181"/>
      <c r="E800" s="38">
        <f t="shared" si="391"/>
        <v>45016</v>
      </c>
      <c r="F800" s="186"/>
      <c r="G800" s="203"/>
      <c r="H800" s="202"/>
      <c r="I800" s="202"/>
      <c r="J800" s="203">
        <f t="shared" si="392"/>
        <v>0</v>
      </c>
      <c r="K800" s="202"/>
      <c r="L800" s="202"/>
      <c r="M800" s="203">
        <f t="shared" si="393"/>
        <v>0</v>
      </c>
      <c r="N800" s="202"/>
      <c r="O800" s="202"/>
      <c r="P800" s="203">
        <f t="shared" si="394"/>
        <v>0</v>
      </c>
      <c r="Q800" s="202"/>
      <c r="R800" s="202"/>
      <c r="S800" s="203">
        <f t="shared" si="395"/>
        <v>0</v>
      </c>
      <c r="T800" s="202"/>
      <c r="U800" s="202"/>
      <c r="V800" s="203">
        <f t="shared" si="396"/>
        <v>0</v>
      </c>
      <c r="W800" s="202"/>
      <c r="X800" s="202"/>
      <c r="Y800" s="203">
        <f t="shared" si="397"/>
        <v>0</v>
      </c>
      <c r="Z800" s="202"/>
      <c r="AA800" s="202"/>
      <c r="AB800" s="203">
        <f t="shared" si="398"/>
        <v>0</v>
      </c>
      <c r="AC800" s="202"/>
      <c r="AD800" s="202"/>
      <c r="AE800" s="203">
        <f t="shared" si="399"/>
        <v>0</v>
      </c>
      <c r="AF800" s="202"/>
      <c r="AG800" s="202"/>
      <c r="AH800" s="203">
        <f t="shared" si="400"/>
        <v>0</v>
      </c>
      <c r="AI800" s="202"/>
      <c r="AJ800" s="202"/>
      <c r="AK800" s="203">
        <f t="shared" si="401"/>
        <v>0</v>
      </c>
      <c r="AL800" s="202"/>
      <c r="AM800" s="202"/>
      <c r="AN800" s="203">
        <f t="shared" si="402"/>
        <v>0</v>
      </c>
      <c r="AO800" s="202"/>
      <c r="AP800" s="202"/>
      <c r="AQ800" s="203">
        <f t="shared" si="403"/>
        <v>0</v>
      </c>
      <c r="AR800" s="202"/>
      <c r="AS800" s="202"/>
      <c r="AT800" s="203">
        <f t="shared" si="404"/>
        <v>0</v>
      </c>
      <c r="AU800" s="202"/>
      <c r="AV800" s="202"/>
      <c r="AW800" s="203">
        <f t="shared" si="405"/>
        <v>0</v>
      </c>
      <c r="AX800" s="202"/>
      <c r="AY800" s="202"/>
      <c r="AZ800" s="203">
        <f t="shared" si="406"/>
        <v>0</v>
      </c>
      <c r="BA800" s="202"/>
      <c r="BB800" s="202"/>
      <c r="BC800" s="203">
        <f t="shared" si="407"/>
        <v>0</v>
      </c>
      <c r="BD800" s="202"/>
      <c r="BE800" s="202"/>
      <c r="BF800" s="203">
        <f t="shared" si="408"/>
        <v>0</v>
      </c>
      <c r="BG800" s="202"/>
      <c r="BH800" s="202"/>
      <c r="BI800" s="203">
        <f t="shared" si="409"/>
        <v>0</v>
      </c>
      <c r="BJ800" s="202"/>
      <c r="BK800" s="202"/>
      <c r="BL800" s="203">
        <f t="shared" si="410"/>
        <v>0</v>
      </c>
      <c r="BM800" s="202"/>
      <c r="BN800" s="202"/>
      <c r="BO800" s="203">
        <f t="shared" si="411"/>
        <v>0</v>
      </c>
      <c r="BP800" s="202"/>
      <c r="BQ800" s="202"/>
      <c r="BR800" s="203">
        <f t="shared" si="412"/>
        <v>0</v>
      </c>
      <c r="BS800" s="202"/>
      <c r="BT800" s="202"/>
      <c r="BU800" s="203">
        <f t="shared" si="413"/>
        <v>0</v>
      </c>
      <c r="BV800" s="202"/>
      <c r="BW800" s="202"/>
      <c r="BX800" s="203">
        <f t="shared" si="414"/>
        <v>0</v>
      </c>
      <c r="BY800" s="202"/>
      <c r="BZ800" s="202"/>
      <c r="CA800" s="203">
        <f t="shared" si="415"/>
        <v>0</v>
      </c>
      <c r="CB800" s="202"/>
      <c r="CC800" s="202"/>
      <c r="CD800" s="203">
        <f t="shared" si="416"/>
        <v>0</v>
      </c>
      <c r="CE800" s="202"/>
      <c r="CF800" s="202"/>
      <c r="CG800" s="203">
        <f t="shared" si="417"/>
        <v>0</v>
      </c>
      <c r="CH800" s="202"/>
      <c r="CI800" s="202"/>
      <c r="CJ800" s="203">
        <f t="shared" si="418"/>
        <v>0</v>
      </c>
    </row>
    <row r="801" spans="2:88" x14ac:dyDescent="0.25">
      <c r="B801" s="180"/>
      <c r="C801" s="180"/>
      <c r="D801" s="181"/>
      <c r="E801" s="38">
        <f t="shared" si="391"/>
        <v>45016</v>
      </c>
      <c r="F801" s="186"/>
      <c r="G801" s="203"/>
      <c r="H801" s="202"/>
      <c r="I801" s="202"/>
      <c r="J801" s="203">
        <f t="shared" si="392"/>
        <v>0</v>
      </c>
      <c r="K801" s="202"/>
      <c r="L801" s="202"/>
      <c r="M801" s="203">
        <f t="shared" si="393"/>
        <v>0</v>
      </c>
      <c r="N801" s="202"/>
      <c r="O801" s="202"/>
      <c r="P801" s="203">
        <f t="shared" si="394"/>
        <v>0</v>
      </c>
      <c r="Q801" s="202"/>
      <c r="R801" s="202"/>
      <c r="S801" s="203">
        <f t="shared" si="395"/>
        <v>0</v>
      </c>
      <c r="T801" s="202"/>
      <c r="U801" s="202"/>
      <c r="V801" s="203">
        <f t="shared" si="396"/>
        <v>0</v>
      </c>
      <c r="W801" s="202"/>
      <c r="X801" s="202"/>
      <c r="Y801" s="203">
        <f t="shared" si="397"/>
        <v>0</v>
      </c>
      <c r="Z801" s="202"/>
      <c r="AA801" s="202"/>
      <c r="AB801" s="203">
        <f t="shared" si="398"/>
        <v>0</v>
      </c>
      <c r="AC801" s="202"/>
      <c r="AD801" s="202"/>
      <c r="AE801" s="203">
        <f t="shared" si="399"/>
        <v>0</v>
      </c>
      <c r="AF801" s="202"/>
      <c r="AG801" s="202"/>
      <c r="AH801" s="203">
        <f t="shared" si="400"/>
        <v>0</v>
      </c>
      <c r="AI801" s="202"/>
      <c r="AJ801" s="202"/>
      <c r="AK801" s="203">
        <f t="shared" si="401"/>
        <v>0</v>
      </c>
      <c r="AL801" s="202"/>
      <c r="AM801" s="202"/>
      <c r="AN801" s="203">
        <f t="shared" si="402"/>
        <v>0</v>
      </c>
      <c r="AO801" s="202"/>
      <c r="AP801" s="202"/>
      <c r="AQ801" s="203">
        <f t="shared" si="403"/>
        <v>0</v>
      </c>
      <c r="AR801" s="202"/>
      <c r="AS801" s="202"/>
      <c r="AT801" s="203">
        <f t="shared" si="404"/>
        <v>0</v>
      </c>
      <c r="AU801" s="202"/>
      <c r="AV801" s="202"/>
      <c r="AW801" s="203">
        <f t="shared" si="405"/>
        <v>0</v>
      </c>
      <c r="AX801" s="202"/>
      <c r="AY801" s="202"/>
      <c r="AZ801" s="203">
        <f t="shared" si="406"/>
        <v>0</v>
      </c>
      <c r="BA801" s="202"/>
      <c r="BB801" s="202"/>
      <c r="BC801" s="203">
        <f t="shared" si="407"/>
        <v>0</v>
      </c>
      <c r="BD801" s="202"/>
      <c r="BE801" s="202"/>
      <c r="BF801" s="203">
        <f t="shared" si="408"/>
        <v>0</v>
      </c>
      <c r="BG801" s="202"/>
      <c r="BH801" s="202"/>
      <c r="BI801" s="203">
        <f t="shared" si="409"/>
        <v>0</v>
      </c>
      <c r="BJ801" s="202"/>
      <c r="BK801" s="202"/>
      <c r="BL801" s="203">
        <f t="shared" si="410"/>
        <v>0</v>
      </c>
      <c r="BM801" s="202"/>
      <c r="BN801" s="202"/>
      <c r="BO801" s="203">
        <f t="shared" si="411"/>
        <v>0</v>
      </c>
      <c r="BP801" s="202"/>
      <c r="BQ801" s="202"/>
      <c r="BR801" s="203">
        <f t="shared" si="412"/>
        <v>0</v>
      </c>
      <c r="BS801" s="202"/>
      <c r="BT801" s="202"/>
      <c r="BU801" s="203">
        <f t="shared" si="413"/>
        <v>0</v>
      </c>
      <c r="BV801" s="202"/>
      <c r="BW801" s="202"/>
      <c r="BX801" s="203">
        <f t="shared" si="414"/>
        <v>0</v>
      </c>
      <c r="BY801" s="202"/>
      <c r="BZ801" s="202"/>
      <c r="CA801" s="203">
        <f t="shared" si="415"/>
        <v>0</v>
      </c>
      <c r="CB801" s="202"/>
      <c r="CC801" s="202"/>
      <c r="CD801" s="203">
        <f t="shared" si="416"/>
        <v>0</v>
      </c>
      <c r="CE801" s="202"/>
      <c r="CF801" s="202"/>
      <c r="CG801" s="203">
        <f t="shared" si="417"/>
        <v>0</v>
      </c>
      <c r="CH801" s="202"/>
      <c r="CI801" s="202"/>
      <c r="CJ801" s="203">
        <f t="shared" si="418"/>
        <v>0</v>
      </c>
    </row>
    <row r="802" spans="2:88" x14ac:dyDescent="0.25">
      <c r="B802" s="180"/>
      <c r="C802" s="180"/>
      <c r="D802" s="181"/>
      <c r="E802" s="38">
        <f t="shared" si="391"/>
        <v>45016</v>
      </c>
      <c r="F802" s="186"/>
      <c r="G802" s="203"/>
      <c r="H802" s="202"/>
      <c r="I802" s="202"/>
      <c r="J802" s="203">
        <f t="shared" si="392"/>
        <v>0</v>
      </c>
      <c r="K802" s="202"/>
      <c r="L802" s="202"/>
      <c r="M802" s="203">
        <f t="shared" si="393"/>
        <v>0</v>
      </c>
      <c r="N802" s="202"/>
      <c r="O802" s="202"/>
      <c r="P802" s="203">
        <f t="shared" si="394"/>
        <v>0</v>
      </c>
      <c r="Q802" s="202"/>
      <c r="R802" s="202"/>
      <c r="S802" s="203">
        <f t="shared" si="395"/>
        <v>0</v>
      </c>
      <c r="T802" s="202"/>
      <c r="U802" s="202"/>
      <c r="V802" s="203">
        <f t="shared" si="396"/>
        <v>0</v>
      </c>
      <c r="W802" s="202"/>
      <c r="X802" s="202"/>
      <c r="Y802" s="203">
        <f t="shared" si="397"/>
        <v>0</v>
      </c>
      <c r="Z802" s="202"/>
      <c r="AA802" s="202"/>
      <c r="AB802" s="203">
        <f t="shared" si="398"/>
        <v>0</v>
      </c>
      <c r="AC802" s="202"/>
      <c r="AD802" s="202"/>
      <c r="AE802" s="203">
        <f t="shared" si="399"/>
        <v>0</v>
      </c>
      <c r="AF802" s="202"/>
      <c r="AG802" s="202"/>
      <c r="AH802" s="203">
        <f t="shared" si="400"/>
        <v>0</v>
      </c>
      <c r="AI802" s="202"/>
      <c r="AJ802" s="202"/>
      <c r="AK802" s="203">
        <f t="shared" si="401"/>
        <v>0</v>
      </c>
      <c r="AL802" s="202"/>
      <c r="AM802" s="202"/>
      <c r="AN802" s="203">
        <f t="shared" si="402"/>
        <v>0</v>
      </c>
      <c r="AO802" s="202"/>
      <c r="AP802" s="202"/>
      <c r="AQ802" s="203">
        <f t="shared" si="403"/>
        <v>0</v>
      </c>
      <c r="AR802" s="202"/>
      <c r="AS802" s="202"/>
      <c r="AT802" s="203">
        <f t="shared" si="404"/>
        <v>0</v>
      </c>
      <c r="AU802" s="202"/>
      <c r="AV802" s="202"/>
      <c r="AW802" s="203">
        <f t="shared" si="405"/>
        <v>0</v>
      </c>
      <c r="AX802" s="202"/>
      <c r="AY802" s="202"/>
      <c r="AZ802" s="203">
        <f t="shared" si="406"/>
        <v>0</v>
      </c>
      <c r="BA802" s="202"/>
      <c r="BB802" s="202"/>
      <c r="BC802" s="203">
        <f t="shared" si="407"/>
        <v>0</v>
      </c>
      <c r="BD802" s="202"/>
      <c r="BE802" s="202"/>
      <c r="BF802" s="203">
        <f t="shared" si="408"/>
        <v>0</v>
      </c>
      <c r="BG802" s="202"/>
      <c r="BH802" s="202"/>
      <c r="BI802" s="203">
        <f t="shared" si="409"/>
        <v>0</v>
      </c>
      <c r="BJ802" s="202"/>
      <c r="BK802" s="202"/>
      <c r="BL802" s="203">
        <f t="shared" si="410"/>
        <v>0</v>
      </c>
      <c r="BM802" s="202"/>
      <c r="BN802" s="202"/>
      <c r="BO802" s="203">
        <f t="shared" si="411"/>
        <v>0</v>
      </c>
      <c r="BP802" s="202"/>
      <c r="BQ802" s="202"/>
      <c r="BR802" s="203">
        <f t="shared" si="412"/>
        <v>0</v>
      </c>
      <c r="BS802" s="202"/>
      <c r="BT802" s="202"/>
      <c r="BU802" s="203">
        <f t="shared" si="413"/>
        <v>0</v>
      </c>
      <c r="BV802" s="202"/>
      <c r="BW802" s="202"/>
      <c r="BX802" s="203">
        <f t="shared" si="414"/>
        <v>0</v>
      </c>
      <c r="BY802" s="202"/>
      <c r="BZ802" s="202"/>
      <c r="CA802" s="203">
        <f t="shared" si="415"/>
        <v>0</v>
      </c>
      <c r="CB802" s="202"/>
      <c r="CC802" s="202"/>
      <c r="CD802" s="203">
        <f t="shared" si="416"/>
        <v>0</v>
      </c>
      <c r="CE802" s="202"/>
      <c r="CF802" s="202"/>
      <c r="CG802" s="203">
        <f t="shared" si="417"/>
        <v>0</v>
      </c>
      <c r="CH802" s="202"/>
      <c r="CI802" s="202"/>
      <c r="CJ802" s="203">
        <f t="shared" si="418"/>
        <v>0</v>
      </c>
    </row>
    <row r="803" spans="2:88" x14ac:dyDescent="0.25">
      <c r="B803" s="180"/>
      <c r="C803" s="180"/>
      <c r="D803" s="181"/>
      <c r="E803" s="38">
        <f t="shared" si="391"/>
        <v>45016</v>
      </c>
      <c r="F803" s="186"/>
      <c r="G803" s="203"/>
      <c r="H803" s="202"/>
      <c r="I803" s="202"/>
      <c r="J803" s="203">
        <f t="shared" si="392"/>
        <v>0</v>
      </c>
      <c r="K803" s="202"/>
      <c r="L803" s="202"/>
      <c r="M803" s="203">
        <f t="shared" si="393"/>
        <v>0</v>
      </c>
      <c r="N803" s="202"/>
      <c r="O803" s="202"/>
      <c r="P803" s="203">
        <f t="shared" si="394"/>
        <v>0</v>
      </c>
      <c r="Q803" s="202"/>
      <c r="R803" s="202"/>
      <c r="S803" s="203">
        <f t="shared" si="395"/>
        <v>0</v>
      </c>
      <c r="T803" s="202"/>
      <c r="U803" s="202"/>
      <c r="V803" s="203">
        <f t="shared" si="396"/>
        <v>0</v>
      </c>
      <c r="W803" s="202"/>
      <c r="X803" s="202"/>
      <c r="Y803" s="203">
        <f t="shared" si="397"/>
        <v>0</v>
      </c>
      <c r="Z803" s="202"/>
      <c r="AA803" s="202"/>
      <c r="AB803" s="203">
        <f t="shared" si="398"/>
        <v>0</v>
      </c>
      <c r="AC803" s="202"/>
      <c r="AD803" s="202"/>
      <c r="AE803" s="203">
        <f t="shared" si="399"/>
        <v>0</v>
      </c>
      <c r="AF803" s="202"/>
      <c r="AG803" s="202"/>
      <c r="AH803" s="203">
        <f t="shared" si="400"/>
        <v>0</v>
      </c>
      <c r="AI803" s="202"/>
      <c r="AJ803" s="202"/>
      <c r="AK803" s="203">
        <f t="shared" si="401"/>
        <v>0</v>
      </c>
      <c r="AL803" s="202"/>
      <c r="AM803" s="202"/>
      <c r="AN803" s="203">
        <f t="shared" si="402"/>
        <v>0</v>
      </c>
      <c r="AO803" s="202"/>
      <c r="AP803" s="202"/>
      <c r="AQ803" s="203">
        <f t="shared" si="403"/>
        <v>0</v>
      </c>
      <c r="AR803" s="202"/>
      <c r="AS803" s="202"/>
      <c r="AT803" s="203">
        <f t="shared" si="404"/>
        <v>0</v>
      </c>
      <c r="AU803" s="202"/>
      <c r="AV803" s="202"/>
      <c r="AW803" s="203">
        <f t="shared" si="405"/>
        <v>0</v>
      </c>
      <c r="AX803" s="202"/>
      <c r="AY803" s="202"/>
      <c r="AZ803" s="203">
        <f t="shared" si="406"/>
        <v>0</v>
      </c>
      <c r="BA803" s="202"/>
      <c r="BB803" s="202"/>
      <c r="BC803" s="203">
        <f t="shared" si="407"/>
        <v>0</v>
      </c>
      <c r="BD803" s="202"/>
      <c r="BE803" s="202"/>
      <c r="BF803" s="203">
        <f t="shared" si="408"/>
        <v>0</v>
      </c>
      <c r="BG803" s="202"/>
      <c r="BH803" s="202"/>
      <c r="BI803" s="203">
        <f t="shared" si="409"/>
        <v>0</v>
      </c>
      <c r="BJ803" s="202"/>
      <c r="BK803" s="202"/>
      <c r="BL803" s="203">
        <f t="shared" si="410"/>
        <v>0</v>
      </c>
      <c r="BM803" s="202"/>
      <c r="BN803" s="202"/>
      <c r="BO803" s="203">
        <f t="shared" si="411"/>
        <v>0</v>
      </c>
      <c r="BP803" s="202"/>
      <c r="BQ803" s="202"/>
      <c r="BR803" s="203">
        <f t="shared" si="412"/>
        <v>0</v>
      </c>
      <c r="BS803" s="202"/>
      <c r="BT803" s="202"/>
      <c r="BU803" s="203">
        <f t="shared" si="413"/>
        <v>0</v>
      </c>
      <c r="BV803" s="202"/>
      <c r="BW803" s="202"/>
      <c r="BX803" s="203">
        <f t="shared" si="414"/>
        <v>0</v>
      </c>
      <c r="BY803" s="202"/>
      <c r="BZ803" s="202"/>
      <c r="CA803" s="203">
        <f t="shared" si="415"/>
        <v>0</v>
      </c>
      <c r="CB803" s="202"/>
      <c r="CC803" s="202"/>
      <c r="CD803" s="203">
        <f t="shared" si="416"/>
        <v>0</v>
      </c>
      <c r="CE803" s="202"/>
      <c r="CF803" s="202"/>
      <c r="CG803" s="203">
        <f t="shared" si="417"/>
        <v>0</v>
      </c>
      <c r="CH803" s="202"/>
      <c r="CI803" s="202"/>
      <c r="CJ803" s="203">
        <f t="shared" si="418"/>
        <v>0</v>
      </c>
    </row>
    <row r="804" spans="2:88" x14ac:dyDescent="0.25">
      <c r="B804" s="180"/>
      <c r="C804" s="180"/>
      <c r="D804" s="181"/>
      <c r="E804" s="38">
        <f t="shared" si="391"/>
        <v>45016</v>
      </c>
      <c r="F804" s="186"/>
      <c r="G804" s="203"/>
      <c r="H804" s="202"/>
      <c r="I804" s="202"/>
      <c r="J804" s="203">
        <f t="shared" si="392"/>
        <v>0</v>
      </c>
      <c r="K804" s="202"/>
      <c r="L804" s="202"/>
      <c r="M804" s="203">
        <f t="shared" si="393"/>
        <v>0</v>
      </c>
      <c r="N804" s="202"/>
      <c r="O804" s="202"/>
      <c r="P804" s="203">
        <f t="shared" si="394"/>
        <v>0</v>
      </c>
      <c r="Q804" s="202"/>
      <c r="R804" s="202"/>
      <c r="S804" s="203">
        <f t="shared" si="395"/>
        <v>0</v>
      </c>
      <c r="T804" s="202"/>
      <c r="U804" s="202"/>
      <c r="V804" s="203">
        <f t="shared" si="396"/>
        <v>0</v>
      </c>
      <c r="W804" s="202"/>
      <c r="X804" s="202"/>
      <c r="Y804" s="203">
        <f t="shared" si="397"/>
        <v>0</v>
      </c>
      <c r="Z804" s="202"/>
      <c r="AA804" s="202"/>
      <c r="AB804" s="203">
        <f t="shared" si="398"/>
        <v>0</v>
      </c>
      <c r="AC804" s="202"/>
      <c r="AD804" s="202"/>
      <c r="AE804" s="203">
        <f t="shared" si="399"/>
        <v>0</v>
      </c>
      <c r="AF804" s="202"/>
      <c r="AG804" s="202"/>
      <c r="AH804" s="203">
        <f t="shared" si="400"/>
        <v>0</v>
      </c>
      <c r="AI804" s="202"/>
      <c r="AJ804" s="202"/>
      <c r="AK804" s="203">
        <f t="shared" si="401"/>
        <v>0</v>
      </c>
      <c r="AL804" s="202"/>
      <c r="AM804" s="202"/>
      <c r="AN804" s="203">
        <f t="shared" si="402"/>
        <v>0</v>
      </c>
      <c r="AO804" s="202"/>
      <c r="AP804" s="202"/>
      <c r="AQ804" s="203">
        <f t="shared" si="403"/>
        <v>0</v>
      </c>
      <c r="AR804" s="202"/>
      <c r="AS804" s="202"/>
      <c r="AT804" s="203">
        <f t="shared" si="404"/>
        <v>0</v>
      </c>
      <c r="AU804" s="202"/>
      <c r="AV804" s="202"/>
      <c r="AW804" s="203">
        <f t="shared" si="405"/>
        <v>0</v>
      </c>
      <c r="AX804" s="202"/>
      <c r="AY804" s="202"/>
      <c r="AZ804" s="203">
        <f t="shared" si="406"/>
        <v>0</v>
      </c>
      <c r="BA804" s="202"/>
      <c r="BB804" s="202"/>
      <c r="BC804" s="203">
        <f t="shared" si="407"/>
        <v>0</v>
      </c>
      <c r="BD804" s="202"/>
      <c r="BE804" s="202"/>
      <c r="BF804" s="203">
        <f t="shared" si="408"/>
        <v>0</v>
      </c>
      <c r="BG804" s="202"/>
      <c r="BH804" s="202"/>
      <c r="BI804" s="203">
        <f t="shared" si="409"/>
        <v>0</v>
      </c>
      <c r="BJ804" s="202"/>
      <c r="BK804" s="202"/>
      <c r="BL804" s="203">
        <f t="shared" si="410"/>
        <v>0</v>
      </c>
      <c r="BM804" s="202"/>
      <c r="BN804" s="202"/>
      <c r="BO804" s="203">
        <f t="shared" si="411"/>
        <v>0</v>
      </c>
      <c r="BP804" s="202"/>
      <c r="BQ804" s="202"/>
      <c r="BR804" s="203">
        <f t="shared" si="412"/>
        <v>0</v>
      </c>
      <c r="BS804" s="202"/>
      <c r="BT804" s="202"/>
      <c r="BU804" s="203">
        <f t="shared" si="413"/>
        <v>0</v>
      </c>
      <c r="BV804" s="202"/>
      <c r="BW804" s="202"/>
      <c r="BX804" s="203">
        <f t="shared" si="414"/>
        <v>0</v>
      </c>
      <c r="BY804" s="202"/>
      <c r="BZ804" s="202"/>
      <c r="CA804" s="203">
        <f t="shared" si="415"/>
        <v>0</v>
      </c>
      <c r="CB804" s="202"/>
      <c r="CC804" s="202"/>
      <c r="CD804" s="203">
        <f t="shared" si="416"/>
        <v>0</v>
      </c>
      <c r="CE804" s="202"/>
      <c r="CF804" s="202"/>
      <c r="CG804" s="203">
        <f t="shared" si="417"/>
        <v>0</v>
      </c>
      <c r="CH804" s="202"/>
      <c r="CI804" s="202"/>
      <c r="CJ804" s="203">
        <f t="shared" si="418"/>
        <v>0</v>
      </c>
    </row>
    <row r="805" spans="2:88" x14ac:dyDescent="0.25">
      <c r="B805" s="180"/>
      <c r="C805" s="180"/>
      <c r="D805" s="181"/>
      <c r="E805" s="38">
        <f t="shared" si="391"/>
        <v>45016</v>
      </c>
      <c r="F805" s="186"/>
      <c r="G805" s="203"/>
      <c r="H805" s="202"/>
      <c r="I805" s="202"/>
      <c r="J805" s="203">
        <f t="shared" si="392"/>
        <v>0</v>
      </c>
      <c r="K805" s="202"/>
      <c r="L805" s="202"/>
      <c r="M805" s="203">
        <f t="shared" si="393"/>
        <v>0</v>
      </c>
      <c r="N805" s="202"/>
      <c r="O805" s="202"/>
      <c r="P805" s="203">
        <f t="shared" si="394"/>
        <v>0</v>
      </c>
      <c r="Q805" s="202"/>
      <c r="R805" s="202"/>
      <c r="S805" s="203">
        <f t="shared" si="395"/>
        <v>0</v>
      </c>
      <c r="T805" s="202"/>
      <c r="U805" s="202"/>
      <c r="V805" s="203">
        <f t="shared" si="396"/>
        <v>0</v>
      </c>
      <c r="W805" s="202"/>
      <c r="X805" s="202"/>
      <c r="Y805" s="203">
        <f t="shared" si="397"/>
        <v>0</v>
      </c>
      <c r="Z805" s="202"/>
      <c r="AA805" s="202"/>
      <c r="AB805" s="203">
        <f t="shared" si="398"/>
        <v>0</v>
      </c>
      <c r="AC805" s="202"/>
      <c r="AD805" s="202"/>
      <c r="AE805" s="203">
        <f t="shared" si="399"/>
        <v>0</v>
      </c>
      <c r="AF805" s="202"/>
      <c r="AG805" s="202"/>
      <c r="AH805" s="203">
        <f t="shared" si="400"/>
        <v>0</v>
      </c>
      <c r="AI805" s="202"/>
      <c r="AJ805" s="202"/>
      <c r="AK805" s="203">
        <f t="shared" si="401"/>
        <v>0</v>
      </c>
      <c r="AL805" s="202"/>
      <c r="AM805" s="202"/>
      <c r="AN805" s="203">
        <f t="shared" si="402"/>
        <v>0</v>
      </c>
      <c r="AO805" s="202"/>
      <c r="AP805" s="202"/>
      <c r="AQ805" s="203">
        <f t="shared" si="403"/>
        <v>0</v>
      </c>
      <c r="AR805" s="202"/>
      <c r="AS805" s="202"/>
      <c r="AT805" s="203">
        <f t="shared" si="404"/>
        <v>0</v>
      </c>
      <c r="AU805" s="202"/>
      <c r="AV805" s="202"/>
      <c r="AW805" s="203">
        <f t="shared" si="405"/>
        <v>0</v>
      </c>
      <c r="AX805" s="202"/>
      <c r="AY805" s="202"/>
      <c r="AZ805" s="203">
        <f t="shared" si="406"/>
        <v>0</v>
      </c>
      <c r="BA805" s="202"/>
      <c r="BB805" s="202"/>
      <c r="BC805" s="203">
        <f t="shared" si="407"/>
        <v>0</v>
      </c>
      <c r="BD805" s="202"/>
      <c r="BE805" s="202"/>
      <c r="BF805" s="203">
        <f t="shared" si="408"/>
        <v>0</v>
      </c>
      <c r="BG805" s="202"/>
      <c r="BH805" s="202"/>
      <c r="BI805" s="203">
        <f t="shared" si="409"/>
        <v>0</v>
      </c>
      <c r="BJ805" s="202"/>
      <c r="BK805" s="202"/>
      <c r="BL805" s="203">
        <f t="shared" si="410"/>
        <v>0</v>
      </c>
      <c r="BM805" s="202"/>
      <c r="BN805" s="202"/>
      <c r="BO805" s="203">
        <f t="shared" si="411"/>
        <v>0</v>
      </c>
      <c r="BP805" s="202"/>
      <c r="BQ805" s="202"/>
      <c r="BR805" s="203">
        <f t="shared" si="412"/>
        <v>0</v>
      </c>
      <c r="BS805" s="202"/>
      <c r="BT805" s="202"/>
      <c r="BU805" s="203">
        <f t="shared" si="413"/>
        <v>0</v>
      </c>
      <c r="BV805" s="202"/>
      <c r="BW805" s="202"/>
      <c r="BX805" s="203">
        <f t="shared" si="414"/>
        <v>0</v>
      </c>
      <c r="BY805" s="202"/>
      <c r="BZ805" s="202"/>
      <c r="CA805" s="203">
        <f t="shared" si="415"/>
        <v>0</v>
      </c>
      <c r="CB805" s="202"/>
      <c r="CC805" s="202"/>
      <c r="CD805" s="203">
        <f t="shared" si="416"/>
        <v>0</v>
      </c>
      <c r="CE805" s="202"/>
      <c r="CF805" s="202"/>
      <c r="CG805" s="203">
        <f t="shared" si="417"/>
        <v>0</v>
      </c>
      <c r="CH805" s="202"/>
      <c r="CI805" s="202"/>
      <c r="CJ805" s="203">
        <f t="shared" si="418"/>
        <v>0</v>
      </c>
    </row>
    <row r="806" spans="2:88" x14ac:dyDescent="0.25">
      <c r="B806" s="180"/>
      <c r="C806" s="180"/>
      <c r="D806" s="181"/>
      <c r="E806" s="38">
        <f t="shared" si="391"/>
        <v>45016</v>
      </c>
      <c r="F806" s="186"/>
      <c r="G806" s="203"/>
      <c r="H806" s="202"/>
      <c r="I806" s="202"/>
      <c r="J806" s="203">
        <f t="shared" si="392"/>
        <v>0</v>
      </c>
      <c r="K806" s="202"/>
      <c r="L806" s="202"/>
      <c r="M806" s="203">
        <f t="shared" si="393"/>
        <v>0</v>
      </c>
      <c r="N806" s="202"/>
      <c r="O806" s="202"/>
      <c r="P806" s="203">
        <f t="shared" si="394"/>
        <v>0</v>
      </c>
      <c r="Q806" s="202"/>
      <c r="R806" s="202"/>
      <c r="S806" s="203">
        <f t="shared" si="395"/>
        <v>0</v>
      </c>
      <c r="T806" s="202"/>
      <c r="U806" s="202"/>
      <c r="V806" s="203">
        <f t="shared" si="396"/>
        <v>0</v>
      </c>
      <c r="W806" s="202"/>
      <c r="X806" s="202"/>
      <c r="Y806" s="203">
        <f t="shared" si="397"/>
        <v>0</v>
      </c>
      <c r="Z806" s="202"/>
      <c r="AA806" s="202"/>
      <c r="AB806" s="203">
        <f t="shared" si="398"/>
        <v>0</v>
      </c>
      <c r="AC806" s="202"/>
      <c r="AD806" s="202"/>
      <c r="AE806" s="203">
        <f t="shared" si="399"/>
        <v>0</v>
      </c>
      <c r="AF806" s="202"/>
      <c r="AG806" s="202"/>
      <c r="AH806" s="203">
        <f t="shared" si="400"/>
        <v>0</v>
      </c>
      <c r="AI806" s="202"/>
      <c r="AJ806" s="202"/>
      <c r="AK806" s="203">
        <f t="shared" si="401"/>
        <v>0</v>
      </c>
      <c r="AL806" s="202"/>
      <c r="AM806" s="202"/>
      <c r="AN806" s="203">
        <f t="shared" si="402"/>
        <v>0</v>
      </c>
      <c r="AO806" s="202"/>
      <c r="AP806" s="202"/>
      <c r="AQ806" s="203">
        <f t="shared" si="403"/>
        <v>0</v>
      </c>
      <c r="AR806" s="202"/>
      <c r="AS806" s="202"/>
      <c r="AT806" s="203">
        <f t="shared" si="404"/>
        <v>0</v>
      </c>
      <c r="AU806" s="202"/>
      <c r="AV806" s="202"/>
      <c r="AW806" s="203">
        <f t="shared" si="405"/>
        <v>0</v>
      </c>
      <c r="AX806" s="202"/>
      <c r="AY806" s="202"/>
      <c r="AZ806" s="203">
        <f t="shared" si="406"/>
        <v>0</v>
      </c>
      <c r="BA806" s="202"/>
      <c r="BB806" s="202"/>
      <c r="BC806" s="203">
        <f t="shared" si="407"/>
        <v>0</v>
      </c>
      <c r="BD806" s="202"/>
      <c r="BE806" s="202"/>
      <c r="BF806" s="203">
        <f t="shared" si="408"/>
        <v>0</v>
      </c>
      <c r="BG806" s="202"/>
      <c r="BH806" s="202"/>
      <c r="BI806" s="203">
        <f t="shared" si="409"/>
        <v>0</v>
      </c>
      <c r="BJ806" s="202"/>
      <c r="BK806" s="202"/>
      <c r="BL806" s="203">
        <f t="shared" si="410"/>
        <v>0</v>
      </c>
      <c r="BM806" s="202"/>
      <c r="BN806" s="202"/>
      <c r="BO806" s="203">
        <f t="shared" si="411"/>
        <v>0</v>
      </c>
      <c r="BP806" s="202"/>
      <c r="BQ806" s="202"/>
      <c r="BR806" s="203">
        <f t="shared" si="412"/>
        <v>0</v>
      </c>
      <c r="BS806" s="202"/>
      <c r="BT806" s="202"/>
      <c r="BU806" s="203">
        <f t="shared" si="413"/>
        <v>0</v>
      </c>
      <c r="BV806" s="202"/>
      <c r="BW806" s="202"/>
      <c r="BX806" s="203">
        <f t="shared" si="414"/>
        <v>0</v>
      </c>
      <c r="BY806" s="202"/>
      <c r="BZ806" s="202"/>
      <c r="CA806" s="203">
        <f t="shared" si="415"/>
        <v>0</v>
      </c>
      <c r="CB806" s="202"/>
      <c r="CC806" s="202"/>
      <c r="CD806" s="203">
        <f t="shared" si="416"/>
        <v>0</v>
      </c>
      <c r="CE806" s="202"/>
      <c r="CF806" s="202"/>
      <c r="CG806" s="203">
        <f t="shared" si="417"/>
        <v>0</v>
      </c>
      <c r="CH806" s="202"/>
      <c r="CI806" s="202"/>
      <c r="CJ806" s="203">
        <f t="shared" si="418"/>
        <v>0</v>
      </c>
    </row>
    <row r="807" spans="2:88" x14ac:dyDescent="0.25">
      <c r="B807" s="180"/>
      <c r="C807" s="180"/>
      <c r="D807" s="181"/>
      <c r="E807" s="38">
        <f t="shared" si="391"/>
        <v>45016</v>
      </c>
      <c r="F807" s="186"/>
      <c r="G807" s="203"/>
      <c r="H807" s="202"/>
      <c r="I807" s="202"/>
      <c r="J807" s="203">
        <f t="shared" si="392"/>
        <v>0</v>
      </c>
      <c r="K807" s="202"/>
      <c r="L807" s="202"/>
      <c r="M807" s="203">
        <f t="shared" si="393"/>
        <v>0</v>
      </c>
      <c r="N807" s="202"/>
      <c r="O807" s="202"/>
      <c r="P807" s="203">
        <f t="shared" si="394"/>
        <v>0</v>
      </c>
      <c r="Q807" s="202"/>
      <c r="R807" s="202"/>
      <c r="S807" s="203">
        <f t="shared" si="395"/>
        <v>0</v>
      </c>
      <c r="T807" s="202"/>
      <c r="U807" s="202"/>
      <c r="V807" s="203">
        <f t="shared" si="396"/>
        <v>0</v>
      </c>
      <c r="W807" s="202"/>
      <c r="X807" s="202"/>
      <c r="Y807" s="203">
        <f t="shared" si="397"/>
        <v>0</v>
      </c>
      <c r="Z807" s="202"/>
      <c r="AA807" s="202"/>
      <c r="AB807" s="203">
        <f t="shared" si="398"/>
        <v>0</v>
      </c>
      <c r="AC807" s="202"/>
      <c r="AD807" s="202"/>
      <c r="AE807" s="203">
        <f t="shared" si="399"/>
        <v>0</v>
      </c>
      <c r="AF807" s="202"/>
      <c r="AG807" s="202"/>
      <c r="AH807" s="203">
        <f t="shared" si="400"/>
        <v>0</v>
      </c>
      <c r="AI807" s="202"/>
      <c r="AJ807" s="202"/>
      <c r="AK807" s="203">
        <f t="shared" si="401"/>
        <v>0</v>
      </c>
      <c r="AL807" s="202"/>
      <c r="AM807" s="202"/>
      <c r="AN807" s="203">
        <f t="shared" si="402"/>
        <v>0</v>
      </c>
      <c r="AO807" s="202"/>
      <c r="AP807" s="202"/>
      <c r="AQ807" s="203">
        <f t="shared" si="403"/>
        <v>0</v>
      </c>
      <c r="AR807" s="202"/>
      <c r="AS807" s="202"/>
      <c r="AT807" s="203">
        <f t="shared" si="404"/>
        <v>0</v>
      </c>
      <c r="AU807" s="202"/>
      <c r="AV807" s="202"/>
      <c r="AW807" s="203">
        <f t="shared" si="405"/>
        <v>0</v>
      </c>
      <c r="AX807" s="202"/>
      <c r="AY807" s="202"/>
      <c r="AZ807" s="203">
        <f t="shared" si="406"/>
        <v>0</v>
      </c>
      <c r="BA807" s="202"/>
      <c r="BB807" s="202"/>
      <c r="BC807" s="203">
        <f t="shared" si="407"/>
        <v>0</v>
      </c>
      <c r="BD807" s="202"/>
      <c r="BE807" s="202"/>
      <c r="BF807" s="203">
        <f t="shared" si="408"/>
        <v>0</v>
      </c>
      <c r="BG807" s="202"/>
      <c r="BH807" s="202"/>
      <c r="BI807" s="203">
        <f t="shared" si="409"/>
        <v>0</v>
      </c>
      <c r="BJ807" s="202"/>
      <c r="BK807" s="202"/>
      <c r="BL807" s="203">
        <f t="shared" si="410"/>
        <v>0</v>
      </c>
      <c r="BM807" s="202"/>
      <c r="BN807" s="202"/>
      <c r="BO807" s="203">
        <f t="shared" si="411"/>
        <v>0</v>
      </c>
      <c r="BP807" s="202"/>
      <c r="BQ807" s="202"/>
      <c r="BR807" s="203">
        <f t="shared" si="412"/>
        <v>0</v>
      </c>
      <c r="BS807" s="202"/>
      <c r="BT807" s="202"/>
      <c r="BU807" s="203">
        <f t="shared" si="413"/>
        <v>0</v>
      </c>
      <c r="BV807" s="202"/>
      <c r="BW807" s="202"/>
      <c r="BX807" s="203">
        <f t="shared" si="414"/>
        <v>0</v>
      </c>
      <c r="BY807" s="202"/>
      <c r="BZ807" s="202"/>
      <c r="CA807" s="203">
        <f t="shared" si="415"/>
        <v>0</v>
      </c>
      <c r="CB807" s="202"/>
      <c r="CC807" s="202"/>
      <c r="CD807" s="203">
        <f t="shared" si="416"/>
        <v>0</v>
      </c>
      <c r="CE807" s="202"/>
      <c r="CF807" s="202"/>
      <c r="CG807" s="203">
        <f t="shared" si="417"/>
        <v>0</v>
      </c>
      <c r="CH807" s="202"/>
      <c r="CI807" s="202"/>
      <c r="CJ807" s="203">
        <f t="shared" si="418"/>
        <v>0</v>
      </c>
    </row>
    <row r="808" spans="2:88" x14ac:dyDescent="0.25">
      <c r="B808" s="180"/>
      <c r="C808" s="180"/>
      <c r="D808" s="181"/>
      <c r="E808" s="38">
        <f t="shared" si="391"/>
        <v>45016</v>
      </c>
      <c r="F808" s="186"/>
      <c r="G808" s="203"/>
      <c r="H808" s="202"/>
      <c r="I808" s="202"/>
      <c r="J808" s="203">
        <f t="shared" si="392"/>
        <v>0</v>
      </c>
      <c r="K808" s="202"/>
      <c r="L808" s="202"/>
      <c r="M808" s="203">
        <f t="shared" si="393"/>
        <v>0</v>
      </c>
      <c r="N808" s="202"/>
      <c r="O808" s="202"/>
      <c r="P808" s="203">
        <f t="shared" si="394"/>
        <v>0</v>
      </c>
      <c r="Q808" s="202"/>
      <c r="R808" s="202"/>
      <c r="S808" s="203">
        <f t="shared" si="395"/>
        <v>0</v>
      </c>
      <c r="T808" s="202"/>
      <c r="U808" s="202"/>
      <c r="V808" s="203">
        <f t="shared" si="396"/>
        <v>0</v>
      </c>
      <c r="W808" s="202"/>
      <c r="X808" s="202"/>
      <c r="Y808" s="203">
        <f t="shared" si="397"/>
        <v>0</v>
      </c>
      <c r="Z808" s="202"/>
      <c r="AA808" s="202"/>
      <c r="AB808" s="203">
        <f t="shared" si="398"/>
        <v>0</v>
      </c>
      <c r="AC808" s="202"/>
      <c r="AD808" s="202"/>
      <c r="AE808" s="203">
        <f t="shared" si="399"/>
        <v>0</v>
      </c>
      <c r="AF808" s="202"/>
      <c r="AG808" s="202"/>
      <c r="AH808" s="203">
        <f t="shared" si="400"/>
        <v>0</v>
      </c>
      <c r="AI808" s="202"/>
      <c r="AJ808" s="202"/>
      <c r="AK808" s="203">
        <f t="shared" si="401"/>
        <v>0</v>
      </c>
      <c r="AL808" s="202"/>
      <c r="AM808" s="202"/>
      <c r="AN808" s="203">
        <f t="shared" si="402"/>
        <v>0</v>
      </c>
      <c r="AO808" s="202"/>
      <c r="AP808" s="202"/>
      <c r="AQ808" s="203">
        <f t="shared" si="403"/>
        <v>0</v>
      </c>
      <c r="AR808" s="202"/>
      <c r="AS808" s="202"/>
      <c r="AT808" s="203">
        <f t="shared" si="404"/>
        <v>0</v>
      </c>
      <c r="AU808" s="202"/>
      <c r="AV808" s="202"/>
      <c r="AW808" s="203">
        <f t="shared" si="405"/>
        <v>0</v>
      </c>
      <c r="AX808" s="202"/>
      <c r="AY808" s="202"/>
      <c r="AZ808" s="203">
        <f t="shared" si="406"/>
        <v>0</v>
      </c>
      <c r="BA808" s="202"/>
      <c r="BB808" s="202"/>
      <c r="BC808" s="203">
        <f t="shared" si="407"/>
        <v>0</v>
      </c>
      <c r="BD808" s="202"/>
      <c r="BE808" s="202"/>
      <c r="BF808" s="203">
        <f t="shared" si="408"/>
        <v>0</v>
      </c>
      <c r="BG808" s="202"/>
      <c r="BH808" s="202"/>
      <c r="BI808" s="203">
        <f t="shared" si="409"/>
        <v>0</v>
      </c>
      <c r="BJ808" s="202"/>
      <c r="BK808" s="202"/>
      <c r="BL808" s="203">
        <f t="shared" si="410"/>
        <v>0</v>
      </c>
      <c r="BM808" s="202"/>
      <c r="BN808" s="202"/>
      <c r="BO808" s="203">
        <f t="shared" si="411"/>
        <v>0</v>
      </c>
      <c r="BP808" s="202"/>
      <c r="BQ808" s="202"/>
      <c r="BR808" s="203">
        <f t="shared" si="412"/>
        <v>0</v>
      </c>
      <c r="BS808" s="202"/>
      <c r="BT808" s="202"/>
      <c r="BU808" s="203">
        <f t="shared" si="413"/>
        <v>0</v>
      </c>
      <c r="BV808" s="202"/>
      <c r="BW808" s="202"/>
      <c r="BX808" s="203">
        <f t="shared" si="414"/>
        <v>0</v>
      </c>
      <c r="BY808" s="202"/>
      <c r="BZ808" s="202"/>
      <c r="CA808" s="203">
        <f t="shared" si="415"/>
        <v>0</v>
      </c>
      <c r="CB808" s="202"/>
      <c r="CC808" s="202"/>
      <c r="CD808" s="203">
        <f t="shared" si="416"/>
        <v>0</v>
      </c>
      <c r="CE808" s="202"/>
      <c r="CF808" s="202"/>
      <c r="CG808" s="203">
        <f t="shared" si="417"/>
        <v>0</v>
      </c>
      <c r="CH808" s="202"/>
      <c r="CI808" s="202"/>
      <c r="CJ808" s="203">
        <f t="shared" si="418"/>
        <v>0</v>
      </c>
    </row>
    <row r="809" spans="2:88" x14ac:dyDescent="0.25">
      <c r="B809" s="180"/>
      <c r="C809" s="180"/>
      <c r="D809" s="181"/>
      <c r="E809" s="38">
        <f t="shared" si="391"/>
        <v>45016</v>
      </c>
      <c r="F809" s="186"/>
      <c r="G809" s="203"/>
      <c r="H809" s="202"/>
      <c r="I809" s="202"/>
      <c r="J809" s="203">
        <f t="shared" si="392"/>
        <v>0</v>
      </c>
      <c r="K809" s="202"/>
      <c r="L809" s="202"/>
      <c r="M809" s="203">
        <f t="shared" si="393"/>
        <v>0</v>
      </c>
      <c r="N809" s="202"/>
      <c r="O809" s="202"/>
      <c r="P809" s="203">
        <f t="shared" si="394"/>
        <v>0</v>
      </c>
      <c r="Q809" s="202"/>
      <c r="R809" s="202"/>
      <c r="S809" s="203">
        <f t="shared" si="395"/>
        <v>0</v>
      </c>
      <c r="T809" s="202"/>
      <c r="U809" s="202"/>
      <c r="V809" s="203">
        <f t="shared" si="396"/>
        <v>0</v>
      </c>
      <c r="W809" s="202"/>
      <c r="X809" s="202"/>
      <c r="Y809" s="203">
        <f t="shared" si="397"/>
        <v>0</v>
      </c>
      <c r="Z809" s="202"/>
      <c r="AA809" s="202"/>
      <c r="AB809" s="203">
        <f t="shared" si="398"/>
        <v>0</v>
      </c>
      <c r="AC809" s="202"/>
      <c r="AD809" s="202"/>
      <c r="AE809" s="203">
        <f t="shared" si="399"/>
        <v>0</v>
      </c>
      <c r="AF809" s="202"/>
      <c r="AG809" s="202"/>
      <c r="AH809" s="203">
        <f t="shared" si="400"/>
        <v>0</v>
      </c>
      <c r="AI809" s="202"/>
      <c r="AJ809" s="202"/>
      <c r="AK809" s="203">
        <f t="shared" si="401"/>
        <v>0</v>
      </c>
      <c r="AL809" s="202"/>
      <c r="AM809" s="202"/>
      <c r="AN809" s="203">
        <f t="shared" si="402"/>
        <v>0</v>
      </c>
      <c r="AO809" s="202"/>
      <c r="AP809" s="202"/>
      <c r="AQ809" s="203">
        <f t="shared" si="403"/>
        <v>0</v>
      </c>
      <c r="AR809" s="202"/>
      <c r="AS809" s="202"/>
      <c r="AT809" s="203">
        <f t="shared" si="404"/>
        <v>0</v>
      </c>
      <c r="AU809" s="202"/>
      <c r="AV809" s="202"/>
      <c r="AW809" s="203">
        <f t="shared" si="405"/>
        <v>0</v>
      </c>
      <c r="AX809" s="202"/>
      <c r="AY809" s="202"/>
      <c r="AZ809" s="203">
        <f t="shared" si="406"/>
        <v>0</v>
      </c>
      <c r="BA809" s="202"/>
      <c r="BB809" s="202"/>
      <c r="BC809" s="203">
        <f t="shared" si="407"/>
        <v>0</v>
      </c>
      <c r="BD809" s="202"/>
      <c r="BE809" s="202"/>
      <c r="BF809" s="203">
        <f t="shared" si="408"/>
        <v>0</v>
      </c>
      <c r="BG809" s="202"/>
      <c r="BH809" s="202"/>
      <c r="BI809" s="203">
        <f t="shared" si="409"/>
        <v>0</v>
      </c>
      <c r="BJ809" s="202"/>
      <c r="BK809" s="202"/>
      <c r="BL809" s="203">
        <f t="shared" si="410"/>
        <v>0</v>
      </c>
      <c r="BM809" s="202"/>
      <c r="BN809" s="202"/>
      <c r="BO809" s="203">
        <f t="shared" si="411"/>
        <v>0</v>
      </c>
      <c r="BP809" s="202"/>
      <c r="BQ809" s="202"/>
      <c r="BR809" s="203">
        <f t="shared" si="412"/>
        <v>0</v>
      </c>
      <c r="BS809" s="202"/>
      <c r="BT809" s="202"/>
      <c r="BU809" s="203">
        <f t="shared" si="413"/>
        <v>0</v>
      </c>
      <c r="BV809" s="202"/>
      <c r="BW809" s="202"/>
      <c r="BX809" s="203">
        <f t="shared" si="414"/>
        <v>0</v>
      </c>
      <c r="BY809" s="202"/>
      <c r="BZ809" s="202"/>
      <c r="CA809" s="203">
        <f t="shared" si="415"/>
        <v>0</v>
      </c>
      <c r="CB809" s="202"/>
      <c r="CC809" s="202"/>
      <c r="CD809" s="203">
        <f t="shared" si="416"/>
        <v>0</v>
      </c>
      <c r="CE809" s="202"/>
      <c r="CF809" s="202"/>
      <c r="CG809" s="203">
        <f t="shared" si="417"/>
        <v>0</v>
      </c>
      <c r="CH809" s="202"/>
      <c r="CI809" s="202"/>
      <c r="CJ809" s="203">
        <f t="shared" si="418"/>
        <v>0</v>
      </c>
    </row>
    <row r="810" spans="2:88" x14ac:dyDescent="0.25">
      <c r="B810" s="180"/>
      <c r="C810" s="180"/>
      <c r="D810" s="181"/>
      <c r="E810" s="38">
        <f t="shared" si="391"/>
        <v>45016</v>
      </c>
      <c r="F810" s="186"/>
      <c r="G810" s="203"/>
      <c r="H810" s="202"/>
      <c r="I810" s="202"/>
      <c r="J810" s="203">
        <f t="shared" si="392"/>
        <v>0</v>
      </c>
      <c r="K810" s="202"/>
      <c r="L810" s="202"/>
      <c r="M810" s="203">
        <f t="shared" si="393"/>
        <v>0</v>
      </c>
      <c r="N810" s="202"/>
      <c r="O810" s="202"/>
      <c r="P810" s="203">
        <f t="shared" si="394"/>
        <v>0</v>
      </c>
      <c r="Q810" s="202"/>
      <c r="R810" s="202"/>
      <c r="S810" s="203">
        <f t="shared" si="395"/>
        <v>0</v>
      </c>
      <c r="T810" s="202"/>
      <c r="U810" s="202"/>
      <c r="V810" s="203">
        <f t="shared" si="396"/>
        <v>0</v>
      </c>
      <c r="W810" s="202"/>
      <c r="X810" s="202"/>
      <c r="Y810" s="203">
        <f t="shared" si="397"/>
        <v>0</v>
      </c>
      <c r="Z810" s="202"/>
      <c r="AA810" s="202"/>
      <c r="AB810" s="203">
        <f t="shared" si="398"/>
        <v>0</v>
      </c>
      <c r="AC810" s="202"/>
      <c r="AD810" s="202"/>
      <c r="AE810" s="203">
        <f t="shared" si="399"/>
        <v>0</v>
      </c>
      <c r="AF810" s="202"/>
      <c r="AG810" s="202"/>
      <c r="AH810" s="203">
        <f t="shared" si="400"/>
        <v>0</v>
      </c>
      <c r="AI810" s="202"/>
      <c r="AJ810" s="202"/>
      <c r="AK810" s="203">
        <f t="shared" si="401"/>
        <v>0</v>
      </c>
      <c r="AL810" s="202"/>
      <c r="AM810" s="202"/>
      <c r="AN810" s="203">
        <f t="shared" si="402"/>
        <v>0</v>
      </c>
      <c r="AO810" s="202"/>
      <c r="AP810" s="202"/>
      <c r="AQ810" s="203">
        <f t="shared" si="403"/>
        <v>0</v>
      </c>
      <c r="AR810" s="202"/>
      <c r="AS810" s="202"/>
      <c r="AT810" s="203">
        <f t="shared" si="404"/>
        <v>0</v>
      </c>
      <c r="AU810" s="202"/>
      <c r="AV810" s="202"/>
      <c r="AW810" s="203">
        <f t="shared" si="405"/>
        <v>0</v>
      </c>
      <c r="AX810" s="202"/>
      <c r="AY810" s="202"/>
      <c r="AZ810" s="203">
        <f t="shared" si="406"/>
        <v>0</v>
      </c>
      <c r="BA810" s="202"/>
      <c r="BB810" s="202"/>
      <c r="BC810" s="203">
        <f t="shared" si="407"/>
        <v>0</v>
      </c>
      <c r="BD810" s="202"/>
      <c r="BE810" s="202"/>
      <c r="BF810" s="203">
        <f t="shared" si="408"/>
        <v>0</v>
      </c>
      <c r="BG810" s="202"/>
      <c r="BH810" s="202"/>
      <c r="BI810" s="203">
        <f t="shared" si="409"/>
        <v>0</v>
      </c>
      <c r="BJ810" s="202"/>
      <c r="BK810" s="202"/>
      <c r="BL810" s="203">
        <f t="shared" si="410"/>
        <v>0</v>
      </c>
      <c r="BM810" s="202"/>
      <c r="BN810" s="202"/>
      <c r="BO810" s="203">
        <f t="shared" si="411"/>
        <v>0</v>
      </c>
      <c r="BP810" s="202"/>
      <c r="BQ810" s="202"/>
      <c r="BR810" s="203">
        <f t="shared" si="412"/>
        <v>0</v>
      </c>
      <c r="BS810" s="202"/>
      <c r="BT810" s="202"/>
      <c r="BU810" s="203">
        <f t="shared" si="413"/>
        <v>0</v>
      </c>
      <c r="BV810" s="202"/>
      <c r="BW810" s="202"/>
      <c r="BX810" s="203">
        <f t="shared" si="414"/>
        <v>0</v>
      </c>
      <c r="BY810" s="202"/>
      <c r="BZ810" s="202"/>
      <c r="CA810" s="203">
        <f t="shared" si="415"/>
        <v>0</v>
      </c>
      <c r="CB810" s="202"/>
      <c r="CC810" s="202"/>
      <c r="CD810" s="203">
        <f t="shared" si="416"/>
        <v>0</v>
      </c>
      <c r="CE810" s="202"/>
      <c r="CF810" s="202"/>
      <c r="CG810" s="203">
        <f t="shared" si="417"/>
        <v>0</v>
      </c>
      <c r="CH810" s="202"/>
      <c r="CI810" s="202"/>
      <c r="CJ810" s="203">
        <f t="shared" si="418"/>
        <v>0</v>
      </c>
    </row>
    <row r="811" spans="2:88" x14ac:dyDescent="0.25">
      <c r="B811" s="180"/>
      <c r="C811" s="180"/>
      <c r="D811" s="181"/>
      <c r="E811" s="38">
        <f t="shared" si="391"/>
        <v>45016</v>
      </c>
      <c r="F811" s="186"/>
      <c r="G811" s="203"/>
      <c r="H811" s="202"/>
      <c r="I811" s="202"/>
      <c r="J811" s="203">
        <f t="shared" si="392"/>
        <v>0</v>
      </c>
      <c r="K811" s="202"/>
      <c r="L811" s="202"/>
      <c r="M811" s="203">
        <f t="shared" si="393"/>
        <v>0</v>
      </c>
      <c r="N811" s="202"/>
      <c r="O811" s="202"/>
      <c r="P811" s="203">
        <f t="shared" si="394"/>
        <v>0</v>
      </c>
      <c r="Q811" s="202"/>
      <c r="R811" s="202"/>
      <c r="S811" s="203">
        <f t="shared" si="395"/>
        <v>0</v>
      </c>
      <c r="T811" s="202"/>
      <c r="U811" s="202"/>
      <c r="V811" s="203">
        <f t="shared" si="396"/>
        <v>0</v>
      </c>
      <c r="W811" s="202"/>
      <c r="X811" s="202"/>
      <c r="Y811" s="203">
        <f t="shared" si="397"/>
        <v>0</v>
      </c>
      <c r="Z811" s="202"/>
      <c r="AA811" s="202"/>
      <c r="AB811" s="203">
        <f t="shared" si="398"/>
        <v>0</v>
      </c>
      <c r="AC811" s="202"/>
      <c r="AD811" s="202"/>
      <c r="AE811" s="203">
        <f t="shared" si="399"/>
        <v>0</v>
      </c>
      <c r="AF811" s="202"/>
      <c r="AG811" s="202"/>
      <c r="AH811" s="203">
        <f t="shared" si="400"/>
        <v>0</v>
      </c>
      <c r="AI811" s="202"/>
      <c r="AJ811" s="202"/>
      <c r="AK811" s="203">
        <f t="shared" si="401"/>
        <v>0</v>
      </c>
      <c r="AL811" s="202"/>
      <c r="AM811" s="202"/>
      <c r="AN811" s="203">
        <f t="shared" si="402"/>
        <v>0</v>
      </c>
      <c r="AO811" s="202"/>
      <c r="AP811" s="202"/>
      <c r="AQ811" s="203">
        <f t="shared" si="403"/>
        <v>0</v>
      </c>
      <c r="AR811" s="202"/>
      <c r="AS811" s="202"/>
      <c r="AT811" s="203">
        <f t="shared" si="404"/>
        <v>0</v>
      </c>
      <c r="AU811" s="202"/>
      <c r="AV811" s="202"/>
      <c r="AW811" s="203">
        <f t="shared" si="405"/>
        <v>0</v>
      </c>
      <c r="AX811" s="202"/>
      <c r="AY811" s="202"/>
      <c r="AZ811" s="203">
        <f t="shared" si="406"/>
        <v>0</v>
      </c>
      <c r="BA811" s="202"/>
      <c r="BB811" s="202"/>
      <c r="BC811" s="203">
        <f t="shared" si="407"/>
        <v>0</v>
      </c>
      <c r="BD811" s="202"/>
      <c r="BE811" s="202"/>
      <c r="BF811" s="203">
        <f t="shared" si="408"/>
        <v>0</v>
      </c>
      <c r="BG811" s="202"/>
      <c r="BH811" s="202"/>
      <c r="BI811" s="203">
        <f t="shared" si="409"/>
        <v>0</v>
      </c>
      <c r="BJ811" s="202"/>
      <c r="BK811" s="202"/>
      <c r="BL811" s="203">
        <f t="shared" si="410"/>
        <v>0</v>
      </c>
      <c r="BM811" s="202"/>
      <c r="BN811" s="202"/>
      <c r="BO811" s="203">
        <f t="shared" si="411"/>
        <v>0</v>
      </c>
      <c r="BP811" s="202"/>
      <c r="BQ811" s="202"/>
      <c r="BR811" s="203">
        <f t="shared" si="412"/>
        <v>0</v>
      </c>
      <c r="BS811" s="202"/>
      <c r="BT811" s="202"/>
      <c r="BU811" s="203">
        <f t="shared" si="413"/>
        <v>0</v>
      </c>
      <c r="BV811" s="202"/>
      <c r="BW811" s="202"/>
      <c r="BX811" s="203">
        <f t="shared" si="414"/>
        <v>0</v>
      </c>
      <c r="BY811" s="202"/>
      <c r="BZ811" s="202"/>
      <c r="CA811" s="203">
        <f t="shared" si="415"/>
        <v>0</v>
      </c>
      <c r="CB811" s="202"/>
      <c r="CC811" s="202"/>
      <c r="CD811" s="203">
        <f t="shared" si="416"/>
        <v>0</v>
      </c>
      <c r="CE811" s="202"/>
      <c r="CF811" s="202"/>
      <c r="CG811" s="203">
        <f t="shared" si="417"/>
        <v>0</v>
      </c>
      <c r="CH811" s="202"/>
      <c r="CI811" s="202"/>
      <c r="CJ811" s="203">
        <f t="shared" si="418"/>
        <v>0</v>
      </c>
    </row>
    <row r="812" spans="2:88" x14ac:dyDescent="0.25">
      <c r="B812" s="180"/>
      <c r="C812" s="180"/>
      <c r="D812" s="181"/>
      <c r="E812" s="38">
        <f t="shared" si="391"/>
        <v>45016</v>
      </c>
      <c r="F812" s="186"/>
      <c r="G812" s="203"/>
      <c r="H812" s="202"/>
      <c r="I812" s="202"/>
      <c r="J812" s="203">
        <f t="shared" si="392"/>
        <v>0</v>
      </c>
      <c r="K812" s="202"/>
      <c r="L812" s="202"/>
      <c r="M812" s="203">
        <f t="shared" si="393"/>
        <v>0</v>
      </c>
      <c r="N812" s="202"/>
      <c r="O812" s="202"/>
      <c r="P812" s="203">
        <f t="shared" si="394"/>
        <v>0</v>
      </c>
      <c r="Q812" s="202"/>
      <c r="R812" s="202"/>
      <c r="S812" s="203">
        <f t="shared" si="395"/>
        <v>0</v>
      </c>
      <c r="T812" s="202"/>
      <c r="U812" s="202"/>
      <c r="V812" s="203">
        <f t="shared" si="396"/>
        <v>0</v>
      </c>
      <c r="W812" s="202"/>
      <c r="X812" s="202"/>
      <c r="Y812" s="203">
        <f t="shared" si="397"/>
        <v>0</v>
      </c>
      <c r="Z812" s="202"/>
      <c r="AA812" s="202"/>
      <c r="AB812" s="203">
        <f t="shared" si="398"/>
        <v>0</v>
      </c>
      <c r="AC812" s="202"/>
      <c r="AD812" s="202"/>
      <c r="AE812" s="203">
        <f t="shared" si="399"/>
        <v>0</v>
      </c>
      <c r="AF812" s="202"/>
      <c r="AG812" s="202"/>
      <c r="AH812" s="203">
        <f t="shared" si="400"/>
        <v>0</v>
      </c>
      <c r="AI812" s="202"/>
      <c r="AJ812" s="202"/>
      <c r="AK812" s="203">
        <f t="shared" si="401"/>
        <v>0</v>
      </c>
      <c r="AL812" s="202"/>
      <c r="AM812" s="202"/>
      <c r="AN812" s="203">
        <f t="shared" si="402"/>
        <v>0</v>
      </c>
      <c r="AO812" s="202"/>
      <c r="AP812" s="202"/>
      <c r="AQ812" s="203">
        <f t="shared" si="403"/>
        <v>0</v>
      </c>
      <c r="AR812" s="202"/>
      <c r="AS812" s="202"/>
      <c r="AT812" s="203">
        <f t="shared" si="404"/>
        <v>0</v>
      </c>
      <c r="AU812" s="202"/>
      <c r="AV812" s="202"/>
      <c r="AW812" s="203">
        <f t="shared" si="405"/>
        <v>0</v>
      </c>
      <c r="AX812" s="202"/>
      <c r="AY812" s="202"/>
      <c r="AZ812" s="203">
        <f t="shared" si="406"/>
        <v>0</v>
      </c>
      <c r="BA812" s="202"/>
      <c r="BB812" s="202"/>
      <c r="BC812" s="203">
        <f t="shared" si="407"/>
        <v>0</v>
      </c>
      <c r="BD812" s="202"/>
      <c r="BE812" s="202"/>
      <c r="BF812" s="203">
        <f t="shared" si="408"/>
        <v>0</v>
      </c>
      <c r="BG812" s="202"/>
      <c r="BH812" s="202"/>
      <c r="BI812" s="203">
        <f t="shared" si="409"/>
        <v>0</v>
      </c>
      <c r="BJ812" s="202"/>
      <c r="BK812" s="202"/>
      <c r="BL812" s="203">
        <f t="shared" si="410"/>
        <v>0</v>
      </c>
      <c r="BM812" s="202"/>
      <c r="BN812" s="202"/>
      <c r="BO812" s="203">
        <f t="shared" si="411"/>
        <v>0</v>
      </c>
      <c r="BP812" s="202"/>
      <c r="BQ812" s="202"/>
      <c r="BR812" s="203">
        <f t="shared" si="412"/>
        <v>0</v>
      </c>
      <c r="BS812" s="202"/>
      <c r="BT812" s="202"/>
      <c r="BU812" s="203">
        <f t="shared" si="413"/>
        <v>0</v>
      </c>
      <c r="BV812" s="202"/>
      <c r="BW812" s="202"/>
      <c r="BX812" s="203">
        <f t="shared" si="414"/>
        <v>0</v>
      </c>
      <c r="BY812" s="202"/>
      <c r="BZ812" s="202"/>
      <c r="CA812" s="203">
        <f t="shared" si="415"/>
        <v>0</v>
      </c>
      <c r="CB812" s="202"/>
      <c r="CC812" s="202"/>
      <c r="CD812" s="203">
        <f t="shared" si="416"/>
        <v>0</v>
      </c>
      <c r="CE812" s="202"/>
      <c r="CF812" s="202"/>
      <c r="CG812" s="203">
        <f t="shared" si="417"/>
        <v>0</v>
      </c>
      <c r="CH812" s="202"/>
      <c r="CI812" s="202"/>
      <c r="CJ812" s="203">
        <f t="shared" si="418"/>
        <v>0</v>
      </c>
    </row>
    <row r="813" spans="2:88" x14ac:dyDescent="0.25">
      <c r="B813" s="180"/>
      <c r="C813" s="180"/>
      <c r="D813" s="181"/>
      <c r="E813" s="38">
        <f t="shared" si="391"/>
        <v>45016</v>
      </c>
      <c r="F813" s="186"/>
      <c r="G813" s="203"/>
      <c r="H813" s="202"/>
      <c r="I813" s="202"/>
      <c r="J813" s="203">
        <f t="shared" si="392"/>
        <v>0</v>
      </c>
      <c r="K813" s="202"/>
      <c r="L813" s="202"/>
      <c r="M813" s="203">
        <f t="shared" si="393"/>
        <v>0</v>
      </c>
      <c r="N813" s="202"/>
      <c r="O813" s="202"/>
      <c r="P813" s="203">
        <f t="shared" si="394"/>
        <v>0</v>
      </c>
      <c r="Q813" s="202"/>
      <c r="R813" s="202"/>
      <c r="S813" s="203">
        <f t="shared" si="395"/>
        <v>0</v>
      </c>
      <c r="T813" s="202"/>
      <c r="U813" s="202"/>
      <c r="V813" s="203">
        <f t="shared" si="396"/>
        <v>0</v>
      </c>
      <c r="W813" s="202"/>
      <c r="X813" s="202"/>
      <c r="Y813" s="203">
        <f t="shared" si="397"/>
        <v>0</v>
      </c>
      <c r="Z813" s="202"/>
      <c r="AA813" s="202"/>
      <c r="AB813" s="203">
        <f t="shared" si="398"/>
        <v>0</v>
      </c>
      <c r="AC813" s="202"/>
      <c r="AD813" s="202"/>
      <c r="AE813" s="203">
        <f t="shared" si="399"/>
        <v>0</v>
      </c>
      <c r="AF813" s="202"/>
      <c r="AG813" s="202"/>
      <c r="AH813" s="203">
        <f t="shared" si="400"/>
        <v>0</v>
      </c>
      <c r="AI813" s="202"/>
      <c r="AJ813" s="202"/>
      <c r="AK813" s="203">
        <f t="shared" si="401"/>
        <v>0</v>
      </c>
      <c r="AL813" s="202"/>
      <c r="AM813" s="202"/>
      <c r="AN813" s="203">
        <f t="shared" si="402"/>
        <v>0</v>
      </c>
      <c r="AO813" s="202"/>
      <c r="AP813" s="202"/>
      <c r="AQ813" s="203">
        <f t="shared" si="403"/>
        <v>0</v>
      </c>
      <c r="AR813" s="202"/>
      <c r="AS813" s="202"/>
      <c r="AT813" s="203">
        <f t="shared" si="404"/>
        <v>0</v>
      </c>
      <c r="AU813" s="202"/>
      <c r="AV813" s="202"/>
      <c r="AW813" s="203">
        <f t="shared" si="405"/>
        <v>0</v>
      </c>
      <c r="AX813" s="202"/>
      <c r="AY813" s="202"/>
      <c r="AZ813" s="203">
        <f t="shared" si="406"/>
        <v>0</v>
      </c>
      <c r="BA813" s="202"/>
      <c r="BB813" s="202"/>
      <c r="BC813" s="203">
        <f t="shared" si="407"/>
        <v>0</v>
      </c>
      <c r="BD813" s="202"/>
      <c r="BE813" s="202"/>
      <c r="BF813" s="203">
        <f t="shared" si="408"/>
        <v>0</v>
      </c>
      <c r="BG813" s="202"/>
      <c r="BH813" s="202"/>
      <c r="BI813" s="203">
        <f t="shared" si="409"/>
        <v>0</v>
      </c>
      <c r="BJ813" s="202"/>
      <c r="BK813" s="202"/>
      <c r="BL813" s="203">
        <f t="shared" si="410"/>
        <v>0</v>
      </c>
      <c r="BM813" s="202"/>
      <c r="BN813" s="202"/>
      <c r="BO813" s="203">
        <f t="shared" si="411"/>
        <v>0</v>
      </c>
      <c r="BP813" s="202"/>
      <c r="BQ813" s="202"/>
      <c r="BR813" s="203">
        <f t="shared" si="412"/>
        <v>0</v>
      </c>
      <c r="BS813" s="202"/>
      <c r="BT813" s="202"/>
      <c r="BU813" s="203">
        <f t="shared" si="413"/>
        <v>0</v>
      </c>
      <c r="BV813" s="202"/>
      <c r="BW813" s="202"/>
      <c r="BX813" s="203">
        <f t="shared" si="414"/>
        <v>0</v>
      </c>
      <c r="BY813" s="202"/>
      <c r="BZ813" s="202"/>
      <c r="CA813" s="203">
        <f t="shared" si="415"/>
        <v>0</v>
      </c>
      <c r="CB813" s="202"/>
      <c r="CC813" s="202"/>
      <c r="CD813" s="203">
        <f t="shared" si="416"/>
        <v>0</v>
      </c>
      <c r="CE813" s="202"/>
      <c r="CF813" s="202"/>
      <c r="CG813" s="203">
        <f t="shared" si="417"/>
        <v>0</v>
      </c>
      <c r="CH813" s="202"/>
      <c r="CI813" s="202"/>
      <c r="CJ813" s="203">
        <f t="shared" si="418"/>
        <v>0</v>
      </c>
    </row>
    <row r="814" spans="2:88" x14ac:dyDescent="0.25">
      <c r="B814" s="180"/>
      <c r="C814" s="180"/>
      <c r="D814" s="181"/>
      <c r="E814" s="38">
        <f t="shared" si="391"/>
        <v>45016</v>
      </c>
      <c r="F814" s="186"/>
      <c r="G814" s="203"/>
      <c r="H814" s="202"/>
      <c r="I814" s="202"/>
      <c r="J814" s="203">
        <f t="shared" si="392"/>
        <v>0</v>
      </c>
      <c r="K814" s="202"/>
      <c r="L814" s="202"/>
      <c r="M814" s="203">
        <f t="shared" si="393"/>
        <v>0</v>
      </c>
      <c r="N814" s="202"/>
      <c r="O814" s="202"/>
      <c r="P814" s="203">
        <f t="shared" si="394"/>
        <v>0</v>
      </c>
      <c r="Q814" s="202"/>
      <c r="R814" s="202"/>
      <c r="S814" s="203">
        <f t="shared" si="395"/>
        <v>0</v>
      </c>
      <c r="T814" s="202"/>
      <c r="U814" s="202"/>
      <c r="V814" s="203">
        <f t="shared" si="396"/>
        <v>0</v>
      </c>
      <c r="W814" s="202"/>
      <c r="X814" s="202"/>
      <c r="Y814" s="203">
        <f t="shared" si="397"/>
        <v>0</v>
      </c>
      <c r="Z814" s="202"/>
      <c r="AA814" s="202"/>
      <c r="AB814" s="203">
        <f t="shared" si="398"/>
        <v>0</v>
      </c>
      <c r="AC814" s="202"/>
      <c r="AD814" s="202"/>
      <c r="AE814" s="203">
        <f t="shared" si="399"/>
        <v>0</v>
      </c>
      <c r="AF814" s="202"/>
      <c r="AG814" s="202"/>
      <c r="AH814" s="203">
        <f t="shared" si="400"/>
        <v>0</v>
      </c>
      <c r="AI814" s="202"/>
      <c r="AJ814" s="202"/>
      <c r="AK814" s="203">
        <f t="shared" si="401"/>
        <v>0</v>
      </c>
      <c r="AL814" s="202"/>
      <c r="AM814" s="202"/>
      <c r="AN814" s="203">
        <f t="shared" si="402"/>
        <v>0</v>
      </c>
      <c r="AO814" s="202"/>
      <c r="AP814" s="202"/>
      <c r="AQ814" s="203">
        <f t="shared" si="403"/>
        <v>0</v>
      </c>
      <c r="AR814" s="202"/>
      <c r="AS814" s="202"/>
      <c r="AT814" s="203">
        <f t="shared" si="404"/>
        <v>0</v>
      </c>
      <c r="AU814" s="202"/>
      <c r="AV814" s="202"/>
      <c r="AW814" s="203">
        <f t="shared" si="405"/>
        <v>0</v>
      </c>
      <c r="AX814" s="202"/>
      <c r="AY814" s="202"/>
      <c r="AZ814" s="203">
        <f t="shared" si="406"/>
        <v>0</v>
      </c>
      <c r="BA814" s="202"/>
      <c r="BB814" s="202"/>
      <c r="BC814" s="203">
        <f t="shared" si="407"/>
        <v>0</v>
      </c>
      <c r="BD814" s="202"/>
      <c r="BE814" s="202"/>
      <c r="BF814" s="203">
        <f t="shared" si="408"/>
        <v>0</v>
      </c>
      <c r="BG814" s="202"/>
      <c r="BH814" s="202"/>
      <c r="BI814" s="203">
        <f t="shared" si="409"/>
        <v>0</v>
      </c>
      <c r="BJ814" s="202"/>
      <c r="BK814" s="202"/>
      <c r="BL814" s="203">
        <f t="shared" si="410"/>
        <v>0</v>
      </c>
      <c r="BM814" s="202"/>
      <c r="BN814" s="202"/>
      <c r="BO814" s="203">
        <f t="shared" si="411"/>
        <v>0</v>
      </c>
      <c r="BP814" s="202"/>
      <c r="BQ814" s="202"/>
      <c r="BR814" s="203">
        <f t="shared" si="412"/>
        <v>0</v>
      </c>
      <c r="BS814" s="202"/>
      <c r="BT814" s="202"/>
      <c r="BU814" s="203">
        <f t="shared" si="413"/>
        <v>0</v>
      </c>
      <c r="BV814" s="202"/>
      <c r="BW814" s="202"/>
      <c r="BX814" s="203">
        <f t="shared" si="414"/>
        <v>0</v>
      </c>
      <c r="BY814" s="202"/>
      <c r="BZ814" s="202"/>
      <c r="CA814" s="203">
        <f t="shared" si="415"/>
        <v>0</v>
      </c>
      <c r="CB814" s="202"/>
      <c r="CC814" s="202"/>
      <c r="CD814" s="203">
        <f t="shared" si="416"/>
        <v>0</v>
      </c>
      <c r="CE814" s="202"/>
      <c r="CF814" s="202"/>
      <c r="CG814" s="203">
        <f t="shared" si="417"/>
        <v>0</v>
      </c>
      <c r="CH814" s="202"/>
      <c r="CI814" s="202"/>
      <c r="CJ814" s="203">
        <f t="shared" si="418"/>
        <v>0</v>
      </c>
    </row>
    <row r="815" spans="2:88" x14ac:dyDescent="0.25">
      <c r="B815" s="180"/>
      <c r="C815" s="180"/>
      <c r="D815" s="181"/>
      <c r="E815" s="38">
        <f t="shared" si="391"/>
        <v>45016</v>
      </c>
      <c r="F815" s="186"/>
      <c r="G815" s="203"/>
      <c r="H815" s="202"/>
      <c r="I815" s="202"/>
      <c r="J815" s="203">
        <f t="shared" si="392"/>
        <v>0</v>
      </c>
      <c r="K815" s="202"/>
      <c r="L815" s="202"/>
      <c r="M815" s="203">
        <f t="shared" si="393"/>
        <v>0</v>
      </c>
      <c r="N815" s="202"/>
      <c r="O815" s="202"/>
      <c r="P815" s="203">
        <f t="shared" si="394"/>
        <v>0</v>
      </c>
      <c r="Q815" s="202"/>
      <c r="R815" s="202"/>
      <c r="S815" s="203">
        <f t="shared" si="395"/>
        <v>0</v>
      </c>
      <c r="T815" s="202"/>
      <c r="U815" s="202"/>
      <c r="V815" s="203">
        <f t="shared" si="396"/>
        <v>0</v>
      </c>
      <c r="W815" s="202"/>
      <c r="X815" s="202"/>
      <c r="Y815" s="203">
        <f t="shared" si="397"/>
        <v>0</v>
      </c>
      <c r="Z815" s="202"/>
      <c r="AA815" s="202"/>
      <c r="AB815" s="203">
        <f t="shared" si="398"/>
        <v>0</v>
      </c>
      <c r="AC815" s="202"/>
      <c r="AD815" s="202"/>
      <c r="AE815" s="203">
        <f t="shared" si="399"/>
        <v>0</v>
      </c>
      <c r="AF815" s="202"/>
      <c r="AG815" s="202"/>
      <c r="AH815" s="203">
        <f t="shared" si="400"/>
        <v>0</v>
      </c>
      <c r="AI815" s="202"/>
      <c r="AJ815" s="202"/>
      <c r="AK815" s="203">
        <f t="shared" si="401"/>
        <v>0</v>
      </c>
      <c r="AL815" s="202"/>
      <c r="AM815" s="202"/>
      <c r="AN815" s="203">
        <f t="shared" si="402"/>
        <v>0</v>
      </c>
      <c r="AO815" s="202"/>
      <c r="AP815" s="202"/>
      <c r="AQ815" s="203">
        <f t="shared" si="403"/>
        <v>0</v>
      </c>
      <c r="AR815" s="202"/>
      <c r="AS815" s="202"/>
      <c r="AT815" s="203">
        <f t="shared" si="404"/>
        <v>0</v>
      </c>
      <c r="AU815" s="202"/>
      <c r="AV815" s="202"/>
      <c r="AW815" s="203">
        <f t="shared" si="405"/>
        <v>0</v>
      </c>
      <c r="AX815" s="202"/>
      <c r="AY815" s="202"/>
      <c r="AZ815" s="203">
        <f t="shared" si="406"/>
        <v>0</v>
      </c>
      <c r="BA815" s="202"/>
      <c r="BB815" s="202"/>
      <c r="BC815" s="203">
        <f t="shared" si="407"/>
        <v>0</v>
      </c>
      <c r="BD815" s="202"/>
      <c r="BE815" s="202"/>
      <c r="BF815" s="203">
        <f t="shared" si="408"/>
        <v>0</v>
      </c>
      <c r="BG815" s="202"/>
      <c r="BH815" s="202"/>
      <c r="BI815" s="203">
        <f t="shared" si="409"/>
        <v>0</v>
      </c>
      <c r="BJ815" s="202"/>
      <c r="BK815" s="202"/>
      <c r="BL815" s="203">
        <f t="shared" si="410"/>
        <v>0</v>
      </c>
      <c r="BM815" s="202"/>
      <c r="BN815" s="202"/>
      <c r="BO815" s="203">
        <f t="shared" si="411"/>
        <v>0</v>
      </c>
      <c r="BP815" s="202"/>
      <c r="BQ815" s="202"/>
      <c r="BR815" s="203">
        <f t="shared" si="412"/>
        <v>0</v>
      </c>
      <c r="BS815" s="202"/>
      <c r="BT815" s="202"/>
      <c r="BU815" s="203">
        <f t="shared" si="413"/>
        <v>0</v>
      </c>
      <c r="BV815" s="202"/>
      <c r="BW815" s="202"/>
      <c r="BX815" s="203">
        <f t="shared" si="414"/>
        <v>0</v>
      </c>
      <c r="BY815" s="202"/>
      <c r="BZ815" s="202"/>
      <c r="CA815" s="203">
        <f t="shared" si="415"/>
        <v>0</v>
      </c>
      <c r="CB815" s="202"/>
      <c r="CC815" s="202"/>
      <c r="CD815" s="203">
        <f t="shared" si="416"/>
        <v>0</v>
      </c>
      <c r="CE815" s="202"/>
      <c r="CF815" s="202"/>
      <c r="CG815" s="203">
        <f t="shared" si="417"/>
        <v>0</v>
      </c>
      <c r="CH815" s="202"/>
      <c r="CI815" s="202"/>
      <c r="CJ815" s="203">
        <f t="shared" si="418"/>
        <v>0</v>
      </c>
    </row>
    <row r="816" spans="2:88" x14ac:dyDescent="0.25">
      <c r="B816" s="180"/>
      <c r="C816" s="180"/>
      <c r="D816" s="181"/>
      <c r="E816" s="38">
        <f t="shared" si="391"/>
        <v>45016</v>
      </c>
      <c r="F816" s="186"/>
      <c r="G816" s="203"/>
      <c r="H816" s="202"/>
      <c r="I816" s="202"/>
      <c r="J816" s="203">
        <f t="shared" si="392"/>
        <v>0</v>
      </c>
      <c r="K816" s="202"/>
      <c r="L816" s="202"/>
      <c r="M816" s="203">
        <f t="shared" si="393"/>
        <v>0</v>
      </c>
      <c r="N816" s="202"/>
      <c r="O816" s="202"/>
      <c r="P816" s="203">
        <f t="shared" si="394"/>
        <v>0</v>
      </c>
      <c r="Q816" s="202"/>
      <c r="R816" s="202"/>
      <c r="S816" s="203">
        <f t="shared" si="395"/>
        <v>0</v>
      </c>
      <c r="T816" s="202"/>
      <c r="U816" s="202"/>
      <c r="V816" s="203">
        <f t="shared" si="396"/>
        <v>0</v>
      </c>
      <c r="W816" s="202"/>
      <c r="X816" s="202"/>
      <c r="Y816" s="203">
        <f t="shared" si="397"/>
        <v>0</v>
      </c>
      <c r="Z816" s="202"/>
      <c r="AA816" s="202"/>
      <c r="AB816" s="203">
        <f t="shared" si="398"/>
        <v>0</v>
      </c>
      <c r="AC816" s="202"/>
      <c r="AD816" s="202"/>
      <c r="AE816" s="203">
        <f t="shared" si="399"/>
        <v>0</v>
      </c>
      <c r="AF816" s="202"/>
      <c r="AG816" s="202"/>
      <c r="AH816" s="203">
        <f t="shared" si="400"/>
        <v>0</v>
      </c>
      <c r="AI816" s="202"/>
      <c r="AJ816" s="202"/>
      <c r="AK816" s="203">
        <f t="shared" si="401"/>
        <v>0</v>
      </c>
      <c r="AL816" s="202"/>
      <c r="AM816" s="202"/>
      <c r="AN816" s="203">
        <f t="shared" si="402"/>
        <v>0</v>
      </c>
      <c r="AO816" s="202"/>
      <c r="AP816" s="202"/>
      <c r="AQ816" s="203">
        <f t="shared" si="403"/>
        <v>0</v>
      </c>
      <c r="AR816" s="202"/>
      <c r="AS816" s="202"/>
      <c r="AT816" s="203">
        <f t="shared" si="404"/>
        <v>0</v>
      </c>
      <c r="AU816" s="202"/>
      <c r="AV816" s="202"/>
      <c r="AW816" s="203">
        <f t="shared" si="405"/>
        <v>0</v>
      </c>
      <c r="AX816" s="202"/>
      <c r="AY816" s="202"/>
      <c r="AZ816" s="203">
        <f t="shared" si="406"/>
        <v>0</v>
      </c>
      <c r="BA816" s="202"/>
      <c r="BB816" s="202"/>
      <c r="BC816" s="203">
        <f t="shared" si="407"/>
        <v>0</v>
      </c>
      <c r="BD816" s="202"/>
      <c r="BE816" s="202"/>
      <c r="BF816" s="203">
        <f t="shared" si="408"/>
        <v>0</v>
      </c>
      <c r="BG816" s="202"/>
      <c r="BH816" s="202"/>
      <c r="BI816" s="203">
        <f t="shared" si="409"/>
        <v>0</v>
      </c>
      <c r="BJ816" s="202"/>
      <c r="BK816" s="202"/>
      <c r="BL816" s="203">
        <f t="shared" si="410"/>
        <v>0</v>
      </c>
      <c r="BM816" s="202"/>
      <c r="BN816" s="202"/>
      <c r="BO816" s="203">
        <f t="shared" si="411"/>
        <v>0</v>
      </c>
      <c r="BP816" s="202"/>
      <c r="BQ816" s="202"/>
      <c r="BR816" s="203">
        <f t="shared" si="412"/>
        <v>0</v>
      </c>
      <c r="BS816" s="202"/>
      <c r="BT816" s="202"/>
      <c r="BU816" s="203">
        <f t="shared" si="413"/>
        <v>0</v>
      </c>
      <c r="BV816" s="202"/>
      <c r="BW816" s="202"/>
      <c r="BX816" s="203">
        <f t="shared" si="414"/>
        <v>0</v>
      </c>
      <c r="BY816" s="202"/>
      <c r="BZ816" s="202"/>
      <c r="CA816" s="203">
        <f t="shared" si="415"/>
        <v>0</v>
      </c>
      <c r="CB816" s="202"/>
      <c r="CC816" s="202"/>
      <c r="CD816" s="203">
        <f t="shared" si="416"/>
        <v>0</v>
      </c>
      <c r="CE816" s="202"/>
      <c r="CF816" s="202"/>
      <c r="CG816" s="203">
        <f t="shared" si="417"/>
        <v>0</v>
      </c>
      <c r="CH816" s="202"/>
      <c r="CI816" s="202"/>
      <c r="CJ816" s="203">
        <f t="shared" si="418"/>
        <v>0</v>
      </c>
    </row>
    <row r="817" spans="2:88" x14ac:dyDescent="0.25">
      <c r="B817" s="180"/>
      <c r="C817" s="180"/>
      <c r="D817" s="181"/>
      <c r="E817" s="38">
        <f t="shared" si="391"/>
        <v>45016</v>
      </c>
      <c r="F817" s="186"/>
      <c r="G817" s="203"/>
      <c r="H817" s="202"/>
      <c r="I817" s="202"/>
      <c r="J817" s="203">
        <f t="shared" si="392"/>
        <v>0</v>
      </c>
      <c r="K817" s="202"/>
      <c r="L817" s="202"/>
      <c r="M817" s="203">
        <f t="shared" si="393"/>
        <v>0</v>
      </c>
      <c r="N817" s="202"/>
      <c r="O817" s="202"/>
      <c r="P817" s="203">
        <f t="shared" si="394"/>
        <v>0</v>
      </c>
      <c r="Q817" s="202"/>
      <c r="R817" s="202"/>
      <c r="S817" s="203">
        <f t="shared" si="395"/>
        <v>0</v>
      </c>
      <c r="T817" s="202"/>
      <c r="U817" s="202"/>
      <c r="V817" s="203">
        <f t="shared" si="396"/>
        <v>0</v>
      </c>
      <c r="W817" s="202"/>
      <c r="X817" s="202"/>
      <c r="Y817" s="203">
        <f t="shared" si="397"/>
        <v>0</v>
      </c>
      <c r="Z817" s="202"/>
      <c r="AA817" s="202"/>
      <c r="AB817" s="203">
        <f t="shared" si="398"/>
        <v>0</v>
      </c>
      <c r="AC817" s="202"/>
      <c r="AD817" s="202"/>
      <c r="AE817" s="203">
        <f t="shared" si="399"/>
        <v>0</v>
      </c>
      <c r="AF817" s="202"/>
      <c r="AG817" s="202"/>
      <c r="AH817" s="203">
        <f t="shared" si="400"/>
        <v>0</v>
      </c>
      <c r="AI817" s="202"/>
      <c r="AJ817" s="202"/>
      <c r="AK817" s="203">
        <f t="shared" si="401"/>
        <v>0</v>
      </c>
      <c r="AL817" s="202"/>
      <c r="AM817" s="202"/>
      <c r="AN817" s="203">
        <f t="shared" si="402"/>
        <v>0</v>
      </c>
      <c r="AO817" s="202"/>
      <c r="AP817" s="202"/>
      <c r="AQ817" s="203">
        <f t="shared" si="403"/>
        <v>0</v>
      </c>
      <c r="AR817" s="202"/>
      <c r="AS817" s="202"/>
      <c r="AT817" s="203">
        <f t="shared" si="404"/>
        <v>0</v>
      </c>
      <c r="AU817" s="202"/>
      <c r="AV817" s="202"/>
      <c r="AW817" s="203">
        <f t="shared" si="405"/>
        <v>0</v>
      </c>
      <c r="AX817" s="202"/>
      <c r="AY817" s="202"/>
      <c r="AZ817" s="203">
        <f t="shared" si="406"/>
        <v>0</v>
      </c>
      <c r="BA817" s="202"/>
      <c r="BB817" s="202"/>
      <c r="BC817" s="203">
        <f t="shared" si="407"/>
        <v>0</v>
      </c>
      <c r="BD817" s="202"/>
      <c r="BE817" s="202"/>
      <c r="BF817" s="203">
        <f t="shared" si="408"/>
        <v>0</v>
      </c>
      <c r="BG817" s="202"/>
      <c r="BH817" s="202"/>
      <c r="BI817" s="203">
        <f t="shared" si="409"/>
        <v>0</v>
      </c>
      <c r="BJ817" s="202"/>
      <c r="BK817" s="202"/>
      <c r="BL817" s="203">
        <f t="shared" si="410"/>
        <v>0</v>
      </c>
      <c r="BM817" s="202"/>
      <c r="BN817" s="202"/>
      <c r="BO817" s="203">
        <f t="shared" si="411"/>
        <v>0</v>
      </c>
      <c r="BP817" s="202"/>
      <c r="BQ817" s="202"/>
      <c r="BR817" s="203">
        <f t="shared" si="412"/>
        <v>0</v>
      </c>
      <c r="BS817" s="202"/>
      <c r="BT817" s="202"/>
      <c r="BU817" s="203">
        <f t="shared" si="413"/>
        <v>0</v>
      </c>
      <c r="BV817" s="202"/>
      <c r="BW817" s="202"/>
      <c r="BX817" s="203">
        <f t="shared" si="414"/>
        <v>0</v>
      </c>
      <c r="BY817" s="202"/>
      <c r="BZ817" s="202"/>
      <c r="CA817" s="203">
        <f t="shared" si="415"/>
        <v>0</v>
      </c>
      <c r="CB817" s="202"/>
      <c r="CC817" s="202"/>
      <c r="CD817" s="203">
        <f t="shared" si="416"/>
        <v>0</v>
      </c>
      <c r="CE817" s="202"/>
      <c r="CF817" s="202"/>
      <c r="CG817" s="203">
        <f t="shared" si="417"/>
        <v>0</v>
      </c>
      <c r="CH817" s="202"/>
      <c r="CI817" s="202"/>
      <c r="CJ817" s="203">
        <f t="shared" si="418"/>
        <v>0</v>
      </c>
    </row>
    <row r="818" spans="2:88" x14ac:dyDescent="0.25">
      <c r="B818" s="180"/>
      <c r="C818" s="180"/>
      <c r="D818" s="181"/>
      <c r="E818" s="38">
        <f t="shared" si="391"/>
        <v>45016</v>
      </c>
      <c r="F818" s="186"/>
      <c r="G818" s="203"/>
      <c r="H818" s="202"/>
      <c r="I818" s="202"/>
      <c r="J818" s="203">
        <f t="shared" si="392"/>
        <v>0</v>
      </c>
      <c r="K818" s="202"/>
      <c r="L818" s="202"/>
      <c r="M818" s="203">
        <f t="shared" si="393"/>
        <v>0</v>
      </c>
      <c r="N818" s="202"/>
      <c r="O818" s="202"/>
      <c r="P818" s="203">
        <f t="shared" si="394"/>
        <v>0</v>
      </c>
      <c r="Q818" s="202"/>
      <c r="R818" s="202"/>
      <c r="S818" s="203">
        <f t="shared" si="395"/>
        <v>0</v>
      </c>
      <c r="T818" s="202"/>
      <c r="U818" s="202"/>
      <c r="V818" s="203">
        <f t="shared" si="396"/>
        <v>0</v>
      </c>
      <c r="W818" s="202"/>
      <c r="X818" s="202"/>
      <c r="Y818" s="203">
        <f t="shared" si="397"/>
        <v>0</v>
      </c>
      <c r="Z818" s="202"/>
      <c r="AA818" s="202"/>
      <c r="AB818" s="203">
        <f t="shared" si="398"/>
        <v>0</v>
      </c>
      <c r="AC818" s="202"/>
      <c r="AD818" s="202"/>
      <c r="AE818" s="203">
        <f t="shared" si="399"/>
        <v>0</v>
      </c>
      <c r="AF818" s="202"/>
      <c r="AG818" s="202"/>
      <c r="AH818" s="203">
        <f t="shared" si="400"/>
        <v>0</v>
      </c>
      <c r="AI818" s="202"/>
      <c r="AJ818" s="202"/>
      <c r="AK818" s="203">
        <f t="shared" si="401"/>
        <v>0</v>
      </c>
      <c r="AL818" s="202"/>
      <c r="AM818" s="202"/>
      <c r="AN818" s="203">
        <f t="shared" si="402"/>
        <v>0</v>
      </c>
      <c r="AO818" s="202"/>
      <c r="AP818" s="202"/>
      <c r="AQ818" s="203">
        <f t="shared" si="403"/>
        <v>0</v>
      </c>
      <c r="AR818" s="202"/>
      <c r="AS818" s="202"/>
      <c r="AT818" s="203">
        <f t="shared" si="404"/>
        <v>0</v>
      </c>
      <c r="AU818" s="202"/>
      <c r="AV818" s="202"/>
      <c r="AW818" s="203">
        <f t="shared" si="405"/>
        <v>0</v>
      </c>
      <c r="AX818" s="202"/>
      <c r="AY818" s="202"/>
      <c r="AZ818" s="203">
        <f t="shared" si="406"/>
        <v>0</v>
      </c>
      <c r="BA818" s="202"/>
      <c r="BB818" s="202"/>
      <c r="BC818" s="203">
        <f t="shared" si="407"/>
        <v>0</v>
      </c>
      <c r="BD818" s="202"/>
      <c r="BE818" s="202"/>
      <c r="BF818" s="203">
        <f t="shared" si="408"/>
        <v>0</v>
      </c>
      <c r="BG818" s="202"/>
      <c r="BH818" s="202"/>
      <c r="BI818" s="203">
        <f t="shared" si="409"/>
        <v>0</v>
      </c>
      <c r="BJ818" s="202"/>
      <c r="BK818" s="202"/>
      <c r="BL818" s="203">
        <f t="shared" si="410"/>
        <v>0</v>
      </c>
      <c r="BM818" s="202"/>
      <c r="BN818" s="202"/>
      <c r="BO818" s="203">
        <f t="shared" si="411"/>
        <v>0</v>
      </c>
      <c r="BP818" s="202"/>
      <c r="BQ818" s="202"/>
      <c r="BR818" s="203">
        <f t="shared" si="412"/>
        <v>0</v>
      </c>
      <c r="BS818" s="202"/>
      <c r="BT818" s="202"/>
      <c r="BU818" s="203">
        <f t="shared" si="413"/>
        <v>0</v>
      </c>
      <c r="BV818" s="202"/>
      <c r="BW818" s="202"/>
      <c r="BX818" s="203">
        <f t="shared" si="414"/>
        <v>0</v>
      </c>
      <c r="BY818" s="202"/>
      <c r="BZ818" s="202"/>
      <c r="CA818" s="203">
        <f t="shared" si="415"/>
        <v>0</v>
      </c>
      <c r="CB818" s="202"/>
      <c r="CC818" s="202"/>
      <c r="CD818" s="203">
        <f t="shared" si="416"/>
        <v>0</v>
      </c>
      <c r="CE818" s="202"/>
      <c r="CF818" s="202"/>
      <c r="CG818" s="203">
        <f t="shared" si="417"/>
        <v>0</v>
      </c>
      <c r="CH818" s="202"/>
      <c r="CI818" s="202"/>
      <c r="CJ818" s="203">
        <f t="shared" si="418"/>
        <v>0</v>
      </c>
    </row>
    <row r="819" spans="2:88" x14ac:dyDescent="0.25">
      <c r="B819" s="180"/>
      <c r="C819" s="180"/>
      <c r="D819" s="181"/>
      <c r="E819" s="38">
        <f t="shared" si="391"/>
        <v>45016</v>
      </c>
      <c r="F819" s="186"/>
      <c r="G819" s="203"/>
      <c r="H819" s="202"/>
      <c r="I819" s="202"/>
      <c r="J819" s="203">
        <f t="shared" si="392"/>
        <v>0</v>
      </c>
      <c r="K819" s="202"/>
      <c r="L819" s="202"/>
      <c r="M819" s="203">
        <f t="shared" si="393"/>
        <v>0</v>
      </c>
      <c r="N819" s="202"/>
      <c r="O819" s="202"/>
      <c r="P819" s="203">
        <f t="shared" si="394"/>
        <v>0</v>
      </c>
      <c r="Q819" s="202"/>
      <c r="R819" s="202"/>
      <c r="S819" s="203">
        <f t="shared" si="395"/>
        <v>0</v>
      </c>
      <c r="T819" s="202"/>
      <c r="U819" s="202"/>
      <c r="V819" s="203">
        <f t="shared" si="396"/>
        <v>0</v>
      </c>
      <c r="W819" s="202"/>
      <c r="X819" s="202"/>
      <c r="Y819" s="203">
        <f t="shared" si="397"/>
        <v>0</v>
      </c>
      <c r="Z819" s="202"/>
      <c r="AA819" s="202"/>
      <c r="AB819" s="203">
        <f t="shared" si="398"/>
        <v>0</v>
      </c>
      <c r="AC819" s="202"/>
      <c r="AD819" s="202"/>
      <c r="AE819" s="203">
        <f t="shared" si="399"/>
        <v>0</v>
      </c>
      <c r="AF819" s="202"/>
      <c r="AG819" s="202"/>
      <c r="AH819" s="203">
        <f t="shared" si="400"/>
        <v>0</v>
      </c>
      <c r="AI819" s="202"/>
      <c r="AJ819" s="202"/>
      <c r="AK819" s="203">
        <f t="shared" si="401"/>
        <v>0</v>
      </c>
      <c r="AL819" s="202"/>
      <c r="AM819" s="202"/>
      <c r="AN819" s="203">
        <f t="shared" si="402"/>
        <v>0</v>
      </c>
      <c r="AO819" s="202"/>
      <c r="AP819" s="202"/>
      <c r="AQ819" s="203">
        <f t="shared" si="403"/>
        <v>0</v>
      </c>
      <c r="AR819" s="202"/>
      <c r="AS819" s="202"/>
      <c r="AT819" s="203">
        <f t="shared" si="404"/>
        <v>0</v>
      </c>
      <c r="AU819" s="202"/>
      <c r="AV819" s="202"/>
      <c r="AW819" s="203">
        <f t="shared" si="405"/>
        <v>0</v>
      </c>
      <c r="AX819" s="202"/>
      <c r="AY819" s="202"/>
      <c r="AZ819" s="203">
        <f t="shared" si="406"/>
        <v>0</v>
      </c>
      <c r="BA819" s="202"/>
      <c r="BB819" s="202"/>
      <c r="BC819" s="203">
        <f t="shared" si="407"/>
        <v>0</v>
      </c>
      <c r="BD819" s="202"/>
      <c r="BE819" s="202"/>
      <c r="BF819" s="203">
        <f t="shared" si="408"/>
        <v>0</v>
      </c>
      <c r="BG819" s="202"/>
      <c r="BH819" s="202"/>
      <c r="BI819" s="203">
        <f t="shared" si="409"/>
        <v>0</v>
      </c>
      <c r="BJ819" s="202"/>
      <c r="BK819" s="202"/>
      <c r="BL819" s="203">
        <f t="shared" si="410"/>
        <v>0</v>
      </c>
      <c r="BM819" s="202"/>
      <c r="BN819" s="202"/>
      <c r="BO819" s="203">
        <f t="shared" si="411"/>
        <v>0</v>
      </c>
      <c r="BP819" s="202"/>
      <c r="BQ819" s="202"/>
      <c r="BR819" s="203">
        <f t="shared" si="412"/>
        <v>0</v>
      </c>
      <c r="BS819" s="202"/>
      <c r="BT819" s="202"/>
      <c r="BU819" s="203">
        <f t="shared" si="413"/>
        <v>0</v>
      </c>
      <c r="BV819" s="202"/>
      <c r="BW819" s="202"/>
      <c r="BX819" s="203">
        <f t="shared" si="414"/>
        <v>0</v>
      </c>
      <c r="BY819" s="202"/>
      <c r="BZ819" s="202"/>
      <c r="CA819" s="203">
        <f t="shared" si="415"/>
        <v>0</v>
      </c>
      <c r="CB819" s="202"/>
      <c r="CC819" s="202"/>
      <c r="CD819" s="203">
        <f t="shared" si="416"/>
        <v>0</v>
      </c>
      <c r="CE819" s="202"/>
      <c r="CF819" s="202"/>
      <c r="CG819" s="203">
        <f t="shared" si="417"/>
        <v>0</v>
      </c>
      <c r="CH819" s="202"/>
      <c r="CI819" s="202"/>
      <c r="CJ819" s="203">
        <f t="shared" si="418"/>
        <v>0</v>
      </c>
    </row>
    <row r="820" spans="2:88" x14ac:dyDescent="0.25">
      <c r="B820" s="180"/>
      <c r="C820" s="180"/>
      <c r="D820" s="181"/>
      <c r="E820" s="38">
        <f t="shared" si="391"/>
        <v>45016</v>
      </c>
      <c r="F820" s="186"/>
      <c r="G820" s="203"/>
      <c r="H820" s="202"/>
      <c r="I820" s="202"/>
      <c r="J820" s="203">
        <f t="shared" si="392"/>
        <v>0</v>
      </c>
      <c r="K820" s="202"/>
      <c r="L820" s="202"/>
      <c r="M820" s="203">
        <f t="shared" si="393"/>
        <v>0</v>
      </c>
      <c r="N820" s="202"/>
      <c r="O820" s="202"/>
      <c r="P820" s="203">
        <f t="shared" si="394"/>
        <v>0</v>
      </c>
      <c r="Q820" s="202"/>
      <c r="R820" s="202"/>
      <c r="S820" s="203">
        <f t="shared" si="395"/>
        <v>0</v>
      </c>
      <c r="T820" s="202"/>
      <c r="U820" s="202"/>
      <c r="V820" s="203">
        <f t="shared" si="396"/>
        <v>0</v>
      </c>
      <c r="W820" s="202"/>
      <c r="X820" s="202"/>
      <c r="Y820" s="203">
        <f t="shared" si="397"/>
        <v>0</v>
      </c>
      <c r="Z820" s="202"/>
      <c r="AA820" s="202"/>
      <c r="AB820" s="203">
        <f t="shared" si="398"/>
        <v>0</v>
      </c>
      <c r="AC820" s="202"/>
      <c r="AD820" s="202"/>
      <c r="AE820" s="203">
        <f t="shared" si="399"/>
        <v>0</v>
      </c>
      <c r="AF820" s="202"/>
      <c r="AG820" s="202"/>
      <c r="AH820" s="203">
        <f t="shared" si="400"/>
        <v>0</v>
      </c>
      <c r="AI820" s="202"/>
      <c r="AJ820" s="202"/>
      <c r="AK820" s="203">
        <f t="shared" si="401"/>
        <v>0</v>
      </c>
      <c r="AL820" s="202"/>
      <c r="AM820" s="202"/>
      <c r="AN820" s="203">
        <f t="shared" si="402"/>
        <v>0</v>
      </c>
      <c r="AO820" s="202"/>
      <c r="AP820" s="202"/>
      <c r="AQ820" s="203">
        <f t="shared" si="403"/>
        <v>0</v>
      </c>
      <c r="AR820" s="202"/>
      <c r="AS820" s="202"/>
      <c r="AT820" s="203">
        <f t="shared" si="404"/>
        <v>0</v>
      </c>
      <c r="AU820" s="202"/>
      <c r="AV820" s="202"/>
      <c r="AW820" s="203">
        <f t="shared" si="405"/>
        <v>0</v>
      </c>
      <c r="AX820" s="202"/>
      <c r="AY820" s="202"/>
      <c r="AZ820" s="203">
        <f t="shared" si="406"/>
        <v>0</v>
      </c>
      <c r="BA820" s="202"/>
      <c r="BB820" s="202"/>
      <c r="BC820" s="203">
        <f t="shared" si="407"/>
        <v>0</v>
      </c>
      <c r="BD820" s="202"/>
      <c r="BE820" s="202"/>
      <c r="BF820" s="203">
        <f t="shared" si="408"/>
        <v>0</v>
      </c>
      <c r="BG820" s="202"/>
      <c r="BH820" s="202"/>
      <c r="BI820" s="203">
        <f t="shared" si="409"/>
        <v>0</v>
      </c>
      <c r="BJ820" s="202"/>
      <c r="BK820" s="202"/>
      <c r="BL820" s="203">
        <f t="shared" si="410"/>
        <v>0</v>
      </c>
      <c r="BM820" s="202"/>
      <c r="BN820" s="202"/>
      <c r="BO820" s="203">
        <f t="shared" si="411"/>
        <v>0</v>
      </c>
      <c r="BP820" s="202"/>
      <c r="BQ820" s="202"/>
      <c r="BR820" s="203">
        <f t="shared" si="412"/>
        <v>0</v>
      </c>
      <c r="BS820" s="202"/>
      <c r="BT820" s="202"/>
      <c r="BU820" s="203">
        <f t="shared" si="413"/>
        <v>0</v>
      </c>
      <c r="BV820" s="202"/>
      <c r="BW820" s="202"/>
      <c r="BX820" s="203">
        <f t="shared" si="414"/>
        <v>0</v>
      </c>
      <c r="BY820" s="202"/>
      <c r="BZ820" s="202"/>
      <c r="CA820" s="203">
        <f t="shared" si="415"/>
        <v>0</v>
      </c>
      <c r="CB820" s="202"/>
      <c r="CC820" s="202"/>
      <c r="CD820" s="203">
        <f t="shared" si="416"/>
        <v>0</v>
      </c>
      <c r="CE820" s="202"/>
      <c r="CF820" s="202"/>
      <c r="CG820" s="203">
        <f t="shared" si="417"/>
        <v>0</v>
      </c>
      <c r="CH820" s="202"/>
      <c r="CI820" s="202"/>
      <c r="CJ820" s="203">
        <f t="shared" si="418"/>
        <v>0</v>
      </c>
    </row>
    <row r="821" spans="2:88" x14ac:dyDescent="0.25">
      <c r="B821" s="180"/>
      <c r="C821" s="180"/>
      <c r="D821" s="181"/>
      <c r="E821" s="38">
        <f t="shared" si="391"/>
        <v>45016</v>
      </c>
      <c r="F821" s="186"/>
      <c r="G821" s="203"/>
      <c r="H821" s="202"/>
      <c r="I821" s="202"/>
      <c r="J821" s="203">
        <f t="shared" si="392"/>
        <v>0</v>
      </c>
      <c r="K821" s="202"/>
      <c r="L821" s="202"/>
      <c r="M821" s="203">
        <f t="shared" si="393"/>
        <v>0</v>
      </c>
      <c r="N821" s="202"/>
      <c r="O821" s="202"/>
      <c r="P821" s="203">
        <f t="shared" si="394"/>
        <v>0</v>
      </c>
      <c r="Q821" s="202"/>
      <c r="R821" s="202"/>
      <c r="S821" s="203">
        <f t="shared" si="395"/>
        <v>0</v>
      </c>
      <c r="T821" s="202"/>
      <c r="U821" s="202"/>
      <c r="V821" s="203">
        <f t="shared" si="396"/>
        <v>0</v>
      </c>
      <c r="W821" s="202"/>
      <c r="X821" s="202"/>
      <c r="Y821" s="203">
        <f t="shared" si="397"/>
        <v>0</v>
      </c>
      <c r="Z821" s="202"/>
      <c r="AA821" s="202"/>
      <c r="AB821" s="203">
        <f t="shared" si="398"/>
        <v>0</v>
      </c>
      <c r="AC821" s="202"/>
      <c r="AD821" s="202"/>
      <c r="AE821" s="203">
        <f t="shared" si="399"/>
        <v>0</v>
      </c>
      <c r="AF821" s="202"/>
      <c r="AG821" s="202"/>
      <c r="AH821" s="203">
        <f t="shared" si="400"/>
        <v>0</v>
      </c>
      <c r="AI821" s="202"/>
      <c r="AJ821" s="202"/>
      <c r="AK821" s="203">
        <f t="shared" si="401"/>
        <v>0</v>
      </c>
      <c r="AL821" s="202"/>
      <c r="AM821" s="202"/>
      <c r="AN821" s="203">
        <f t="shared" si="402"/>
        <v>0</v>
      </c>
      <c r="AO821" s="202"/>
      <c r="AP821" s="202"/>
      <c r="AQ821" s="203">
        <f t="shared" si="403"/>
        <v>0</v>
      </c>
      <c r="AR821" s="202"/>
      <c r="AS821" s="202"/>
      <c r="AT821" s="203">
        <f t="shared" si="404"/>
        <v>0</v>
      </c>
      <c r="AU821" s="202"/>
      <c r="AV821" s="202"/>
      <c r="AW821" s="203">
        <f t="shared" si="405"/>
        <v>0</v>
      </c>
      <c r="AX821" s="202"/>
      <c r="AY821" s="202"/>
      <c r="AZ821" s="203">
        <f t="shared" si="406"/>
        <v>0</v>
      </c>
      <c r="BA821" s="202"/>
      <c r="BB821" s="202"/>
      <c r="BC821" s="203">
        <f t="shared" si="407"/>
        <v>0</v>
      </c>
      <c r="BD821" s="202"/>
      <c r="BE821" s="202"/>
      <c r="BF821" s="203">
        <f t="shared" si="408"/>
        <v>0</v>
      </c>
      <c r="BG821" s="202"/>
      <c r="BH821" s="202"/>
      <c r="BI821" s="203">
        <f t="shared" si="409"/>
        <v>0</v>
      </c>
      <c r="BJ821" s="202"/>
      <c r="BK821" s="202"/>
      <c r="BL821" s="203">
        <f t="shared" si="410"/>
        <v>0</v>
      </c>
      <c r="BM821" s="202"/>
      <c r="BN821" s="202"/>
      <c r="BO821" s="203">
        <f t="shared" si="411"/>
        <v>0</v>
      </c>
      <c r="BP821" s="202"/>
      <c r="BQ821" s="202"/>
      <c r="BR821" s="203">
        <f t="shared" si="412"/>
        <v>0</v>
      </c>
      <c r="BS821" s="202"/>
      <c r="BT821" s="202"/>
      <c r="BU821" s="203">
        <f t="shared" si="413"/>
        <v>0</v>
      </c>
      <c r="BV821" s="202"/>
      <c r="BW821" s="202"/>
      <c r="BX821" s="203">
        <f t="shared" si="414"/>
        <v>0</v>
      </c>
      <c r="BY821" s="202"/>
      <c r="BZ821" s="202"/>
      <c r="CA821" s="203">
        <f t="shared" si="415"/>
        <v>0</v>
      </c>
      <c r="CB821" s="202"/>
      <c r="CC821" s="202"/>
      <c r="CD821" s="203">
        <f t="shared" si="416"/>
        <v>0</v>
      </c>
      <c r="CE821" s="202"/>
      <c r="CF821" s="202"/>
      <c r="CG821" s="203">
        <f t="shared" si="417"/>
        <v>0</v>
      </c>
      <c r="CH821" s="202"/>
      <c r="CI821" s="202"/>
      <c r="CJ821" s="203">
        <f t="shared" si="418"/>
        <v>0</v>
      </c>
    </row>
    <row r="822" spans="2:88" x14ac:dyDescent="0.25">
      <c r="B822" s="180"/>
      <c r="C822" s="180"/>
      <c r="D822" s="181"/>
      <c r="E822" s="38">
        <f t="shared" si="391"/>
        <v>45016</v>
      </c>
      <c r="F822" s="186"/>
      <c r="G822" s="203"/>
      <c r="H822" s="202"/>
      <c r="I822" s="202"/>
      <c r="J822" s="203">
        <f t="shared" si="392"/>
        <v>0</v>
      </c>
      <c r="K822" s="202"/>
      <c r="L822" s="202"/>
      <c r="M822" s="203">
        <f t="shared" si="393"/>
        <v>0</v>
      </c>
      <c r="N822" s="202"/>
      <c r="O822" s="202"/>
      <c r="P822" s="203">
        <f t="shared" si="394"/>
        <v>0</v>
      </c>
      <c r="Q822" s="202"/>
      <c r="R822" s="202"/>
      <c r="S822" s="203">
        <f t="shared" si="395"/>
        <v>0</v>
      </c>
      <c r="T822" s="202"/>
      <c r="U822" s="202"/>
      <c r="V822" s="203">
        <f t="shared" si="396"/>
        <v>0</v>
      </c>
      <c r="W822" s="202"/>
      <c r="X822" s="202"/>
      <c r="Y822" s="203">
        <f t="shared" si="397"/>
        <v>0</v>
      </c>
      <c r="Z822" s="202"/>
      <c r="AA822" s="202"/>
      <c r="AB822" s="203">
        <f t="shared" si="398"/>
        <v>0</v>
      </c>
      <c r="AC822" s="202"/>
      <c r="AD822" s="202"/>
      <c r="AE822" s="203">
        <f t="shared" si="399"/>
        <v>0</v>
      </c>
      <c r="AF822" s="202"/>
      <c r="AG822" s="202"/>
      <c r="AH822" s="203">
        <f t="shared" si="400"/>
        <v>0</v>
      </c>
      <c r="AI822" s="202"/>
      <c r="AJ822" s="202"/>
      <c r="AK822" s="203">
        <f t="shared" si="401"/>
        <v>0</v>
      </c>
      <c r="AL822" s="202"/>
      <c r="AM822" s="202"/>
      <c r="AN822" s="203">
        <f t="shared" si="402"/>
        <v>0</v>
      </c>
      <c r="AO822" s="202"/>
      <c r="AP822" s="202"/>
      <c r="AQ822" s="203">
        <f t="shared" si="403"/>
        <v>0</v>
      </c>
      <c r="AR822" s="202"/>
      <c r="AS822" s="202"/>
      <c r="AT822" s="203">
        <f t="shared" si="404"/>
        <v>0</v>
      </c>
      <c r="AU822" s="202"/>
      <c r="AV822" s="202"/>
      <c r="AW822" s="203">
        <f t="shared" si="405"/>
        <v>0</v>
      </c>
      <c r="AX822" s="202"/>
      <c r="AY822" s="202"/>
      <c r="AZ822" s="203">
        <f t="shared" si="406"/>
        <v>0</v>
      </c>
      <c r="BA822" s="202"/>
      <c r="BB822" s="202"/>
      <c r="BC822" s="203">
        <f t="shared" si="407"/>
        <v>0</v>
      </c>
      <c r="BD822" s="202"/>
      <c r="BE822" s="202"/>
      <c r="BF822" s="203">
        <f t="shared" si="408"/>
        <v>0</v>
      </c>
      <c r="BG822" s="202"/>
      <c r="BH822" s="202"/>
      <c r="BI822" s="203">
        <f t="shared" si="409"/>
        <v>0</v>
      </c>
      <c r="BJ822" s="202"/>
      <c r="BK822" s="202"/>
      <c r="BL822" s="203">
        <f t="shared" si="410"/>
        <v>0</v>
      </c>
      <c r="BM822" s="202"/>
      <c r="BN822" s="202"/>
      <c r="BO822" s="203">
        <f t="shared" si="411"/>
        <v>0</v>
      </c>
      <c r="BP822" s="202"/>
      <c r="BQ822" s="202"/>
      <c r="BR822" s="203">
        <f t="shared" si="412"/>
        <v>0</v>
      </c>
      <c r="BS822" s="202"/>
      <c r="BT822" s="202"/>
      <c r="BU822" s="203">
        <f t="shared" si="413"/>
        <v>0</v>
      </c>
      <c r="BV822" s="202"/>
      <c r="BW822" s="202"/>
      <c r="BX822" s="203">
        <f t="shared" si="414"/>
        <v>0</v>
      </c>
      <c r="BY822" s="202"/>
      <c r="BZ822" s="202"/>
      <c r="CA822" s="203">
        <f t="shared" si="415"/>
        <v>0</v>
      </c>
      <c r="CB822" s="202"/>
      <c r="CC822" s="202"/>
      <c r="CD822" s="203">
        <f t="shared" si="416"/>
        <v>0</v>
      </c>
      <c r="CE822" s="202"/>
      <c r="CF822" s="202"/>
      <c r="CG822" s="203">
        <f t="shared" si="417"/>
        <v>0</v>
      </c>
      <c r="CH822" s="202"/>
      <c r="CI822" s="202"/>
      <c r="CJ822" s="203">
        <f t="shared" si="418"/>
        <v>0</v>
      </c>
    </row>
    <row r="823" spans="2:88" x14ac:dyDescent="0.25">
      <c r="B823" s="180"/>
      <c r="C823" s="180"/>
      <c r="D823" s="181"/>
      <c r="E823" s="38">
        <f t="shared" si="391"/>
        <v>45016</v>
      </c>
      <c r="F823" s="186"/>
      <c r="G823" s="203"/>
      <c r="H823" s="202"/>
      <c r="I823" s="202"/>
      <c r="J823" s="203">
        <f t="shared" si="392"/>
        <v>0</v>
      </c>
      <c r="K823" s="202"/>
      <c r="L823" s="202"/>
      <c r="M823" s="203">
        <f t="shared" si="393"/>
        <v>0</v>
      </c>
      <c r="N823" s="202"/>
      <c r="O823" s="202"/>
      <c r="P823" s="203">
        <f t="shared" si="394"/>
        <v>0</v>
      </c>
      <c r="Q823" s="202"/>
      <c r="R823" s="202"/>
      <c r="S823" s="203">
        <f t="shared" si="395"/>
        <v>0</v>
      </c>
      <c r="T823" s="202"/>
      <c r="U823" s="202"/>
      <c r="V823" s="203">
        <f t="shared" si="396"/>
        <v>0</v>
      </c>
      <c r="W823" s="202"/>
      <c r="X823" s="202"/>
      <c r="Y823" s="203">
        <f t="shared" si="397"/>
        <v>0</v>
      </c>
      <c r="Z823" s="202"/>
      <c r="AA823" s="202"/>
      <c r="AB823" s="203">
        <f t="shared" si="398"/>
        <v>0</v>
      </c>
      <c r="AC823" s="202"/>
      <c r="AD823" s="202"/>
      <c r="AE823" s="203">
        <f t="shared" si="399"/>
        <v>0</v>
      </c>
      <c r="AF823" s="202"/>
      <c r="AG823" s="202"/>
      <c r="AH823" s="203">
        <f t="shared" si="400"/>
        <v>0</v>
      </c>
      <c r="AI823" s="202"/>
      <c r="AJ823" s="202"/>
      <c r="AK823" s="203">
        <f t="shared" si="401"/>
        <v>0</v>
      </c>
      <c r="AL823" s="202"/>
      <c r="AM823" s="202"/>
      <c r="AN823" s="203">
        <f t="shared" si="402"/>
        <v>0</v>
      </c>
      <c r="AO823" s="202"/>
      <c r="AP823" s="202"/>
      <c r="AQ823" s="203">
        <f t="shared" si="403"/>
        <v>0</v>
      </c>
      <c r="AR823" s="202"/>
      <c r="AS823" s="202"/>
      <c r="AT823" s="203">
        <f t="shared" si="404"/>
        <v>0</v>
      </c>
      <c r="AU823" s="202"/>
      <c r="AV823" s="202"/>
      <c r="AW823" s="203">
        <f t="shared" si="405"/>
        <v>0</v>
      </c>
      <c r="AX823" s="202"/>
      <c r="AY823" s="202"/>
      <c r="AZ823" s="203">
        <f t="shared" si="406"/>
        <v>0</v>
      </c>
      <c r="BA823" s="202"/>
      <c r="BB823" s="202"/>
      <c r="BC823" s="203">
        <f t="shared" si="407"/>
        <v>0</v>
      </c>
      <c r="BD823" s="202"/>
      <c r="BE823" s="202"/>
      <c r="BF823" s="203">
        <f t="shared" si="408"/>
        <v>0</v>
      </c>
      <c r="BG823" s="202"/>
      <c r="BH823" s="202"/>
      <c r="BI823" s="203">
        <f t="shared" si="409"/>
        <v>0</v>
      </c>
      <c r="BJ823" s="202"/>
      <c r="BK823" s="202"/>
      <c r="BL823" s="203">
        <f t="shared" si="410"/>
        <v>0</v>
      </c>
      <c r="BM823" s="202"/>
      <c r="BN823" s="202"/>
      <c r="BO823" s="203">
        <f t="shared" si="411"/>
        <v>0</v>
      </c>
      <c r="BP823" s="202"/>
      <c r="BQ823" s="202"/>
      <c r="BR823" s="203">
        <f t="shared" si="412"/>
        <v>0</v>
      </c>
      <c r="BS823" s="202"/>
      <c r="BT823" s="202"/>
      <c r="BU823" s="203">
        <f t="shared" si="413"/>
        <v>0</v>
      </c>
      <c r="BV823" s="202"/>
      <c r="BW823" s="202"/>
      <c r="BX823" s="203">
        <f t="shared" si="414"/>
        <v>0</v>
      </c>
      <c r="BY823" s="202"/>
      <c r="BZ823" s="202"/>
      <c r="CA823" s="203">
        <f t="shared" si="415"/>
        <v>0</v>
      </c>
      <c r="CB823" s="202"/>
      <c r="CC823" s="202"/>
      <c r="CD823" s="203">
        <f t="shared" si="416"/>
        <v>0</v>
      </c>
      <c r="CE823" s="202"/>
      <c r="CF823" s="202"/>
      <c r="CG823" s="203">
        <f t="shared" si="417"/>
        <v>0</v>
      </c>
      <c r="CH823" s="202"/>
      <c r="CI823" s="202"/>
      <c r="CJ823" s="203">
        <f t="shared" si="418"/>
        <v>0</v>
      </c>
    </row>
    <row r="824" spans="2:88" x14ac:dyDescent="0.25">
      <c r="B824" s="180"/>
      <c r="C824" s="180"/>
      <c r="D824" s="181"/>
      <c r="E824" s="38">
        <f t="shared" si="391"/>
        <v>45016</v>
      </c>
      <c r="F824" s="186"/>
      <c r="G824" s="203"/>
      <c r="H824" s="202"/>
      <c r="I824" s="202"/>
      <c r="J824" s="203">
        <f t="shared" si="392"/>
        <v>0</v>
      </c>
      <c r="K824" s="202"/>
      <c r="L824" s="202"/>
      <c r="M824" s="203">
        <f t="shared" si="393"/>
        <v>0</v>
      </c>
      <c r="N824" s="202"/>
      <c r="O824" s="202"/>
      <c r="P824" s="203">
        <f t="shared" si="394"/>
        <v>0</v>
      </c>
      <c r="Q824" s="202"/>
      <c r="R824" s="202"/>
      <c r="S824" s="203">
        <f t="shared" si="395"/>
        <v>0</v>
      </c>
      <c r="T824" s="202"/>
      <c r="U824" s="202"/>
      <c r="V824" s="203">
        <f t="shared" si="396"/>
        <v>0</v>
      </c>
      <c r="W824" s="202"/>
      <c r="X824" s="202"/>
      <c r="Y824" s="203">
        <f t="shared" si="397"/>
        <v>0</v>
      </c>
      <c r="Z824" s="202"/>
      <c r="AA824" s="202"/>
      <c r="AB824" s="203">
        <f t="shared" si="398"/>
        <v>0</v>
      </c>
      <c r="AC824" s="202"/>
      <c r="AD824" s="202"/>
      <c r="AE824" s="203">
        <f t="shared" si="399"/>
        <v>0</v>
      </c>
      <c r="AF824" s="202"/>
      <c r="AG824" s="202"/>
      <c r="AH824" s="203">
        <f t="shared" si="400"/>
        <v>0</v>
      </c>
      <c r="AI824" s="202"/>
      <c r="AJ824" s="202"/>
      <c r="AK824" s="203">
        <f t="shared" si="401"/>
        <v>0</v>
      </c>
      <c r="AL824" s="202"/>
      <c r="AM824" s="202"/>
      <c r="AN824" s="203">
        <f t="shared" si="402"/>
        <v>0</v>
      </c>
      <c r="AO824" s="202"/>
      <c r="AP824" s="202"/>
      <c r="AQ824" s="203">
        <f t="shared" si="403"/>
        <v>0</v>
      </c>
      <c r="AR824" s="202"/>
      <c r="AS824" s="202"/>
      <c r="AT824" s="203">
        <f t="shared" si="404"/>
        <v>0</v>
      </c>
      <c r="AU824" s="202"/>
      <c r="AV824" s="202"/>
      <c r="AW824" s="203">
        <f t="shared" si="405"/>
        <v>0</v>
      </c>
      <c r="AX824" s="202"/>
      <c r="AY824" s="202"/>
      <c r="AZ824" s="203">
        <f t="shared" si="406"/>
        <v>0</v>
      </c>
      <c r="BA824" s="202"/>
      <c r="BB824" s="202"/>
      <c r="BC824" s="203">
        <f t="shared" si="407"/>
        <v>0</v>
      </c>
      <c r="BD824" s="202"/>
      <c r="BE824" s="202"/>
      <c r="BF824" s="203">
        <f t="shared" si="408"/>
        <v>0</v>
      </c>
      <c r="BG824" s="202"/>
      <c r="BH824" s="202"/>
      <c r="BI824" s="203">
        <f t="shared" si="409"/>
        <v>0</v>
      </c>
      <c r="BJ824" s="202"/>
      <c r="BK824" s="202"/>
      <c r="BL824" s="203">
        <f t="shared" si="410"/>
        <v>0</v>
      </c>
      <c r="BM824" s="202"/>
      <c r="BN824" s="202"/>
      <c r="BO824" s="203">
        <f t="shared" si="411"/>
        <v>0</v>
      </c>
      <c r="BP824" s="202"/>
      <c r="BQ824" s="202"/>
      <c r="BR824" s="203">
        <f t="shared" si="412"/>
        <v>0</v>
      </c>
      <c r="BS824" s="202"/>
      <c r="BT824" s="202"/>
      <c r="BU824" s="203">
        <f t="shared" si="413"/>
        <v>0</v>
      </c>
      <c r="BV824" s="202"/>
      <c r="BW824" s="202"/>
      <c r="BX824" s="203">
        <f t="shared" si="414"/>
        <v>0</v>
      </c>
      <c r="BY824" s="202"/>
      <c r="BZ824" s="202"/>
      <c r="CA824" s="203">
        <f t="shared" si="415"/>
        <v>0</v>
      </c>
      <c r="CB824" s="202"/>
      <c r="CC824" s="202"/>
      <c r="CD824" s="203">
        <f t="shared" si="416"/>
        <v>0</v>
      </c>
      <c r="CE824" s="202"/>
      <c r="CF824" s="202"/>
      <c r="CG824" s="203">
        <f t="shared" si="417"/>
        <v>0</v>
      </c>
      <c r="CH824" s="202"/>
      <c r="CI824" s="202"/>
      <c r="CJ824" s="203">
        <f t="shared" si="418"/>
        <v>0</v>
      </c>
    </row>
    <row r="825" spans="2:88" x14ac:dyDescent="0.25">
      <c r="B825" s="180"/>
      <c r="C825" s="180"/>
      <c r="D825" s="181"/>
      <c r="E825" s="38">
        <f t="shared" si="391"/>
        <v>45016</v>
      </c>
      <c r="F825" s="186"/>
      <c r="G825" s="203"/>
      <c r="H825" s="202"/>
      <c r="I825" s="202"/>
      <c r="J825" s="203">
        <f t="shared" si="392"/>
        <v>0</v>
      </c>
      <c r="K825" s="202"/>
      <c r="L825" s="202"/>
      <c r="M825" s="203">
        <f t="shared" si="393"/>
        <v>0</v>
      </c>
      <c r="N825" s="202"/>
      <c r="O825" s="202"/>
      <c r="P825" s="203">
        <f t="shared" si="394"/>
        <v>0</v>
      </c>
      <c r="Q825" s="202"/>
      <c r="R825" s="202"/>
      <c r="S825" s="203">
        <f t="shared" si="395"/>
        <v>0</v>
      </c>
      <c r="T825" s="202"/>
      <c r="U825" s="202"/>
      <c r="V825" s="203">
        <f t="shared" si="396"/>
        <v>0</v>
      </c>
      <c r="W825" s="202"/>
      <c r="X825" s="202"/>
      <c r="Y825" s="203">
        <f t="shared" si="397"/>
        <v>0</v>
      </c>
      <c r="Z825" s="202"/>
      <c r="AA825" s="202"/>
      <c r="AB825" s="203">
        <f t="shared" si="398"/>
        <v>0</v>
      </c>
      <c r="AC825" s="202"/>
      <c r="AD825" s="202"/>
      <c r="AE825" s="203">
        <f t="shared" si="399"/>
        <v>0</v>
      </c>
      <c r="AF825" s="202"/>
      <c r="AG825" s="202"/>
      <c r="AH825" s="203">
        <f t="shared" si="400"/>
        <v>0</v>
      </c>
      <c r="AI825" s="202"/>
      <c r="AJ825" s="202"/>
      <c r="AK825" s="203">
        <f t="shared" si="401"/>
        <v>0</v>
      </c>
      <c r="AL825" s="202"/>
      <c r="AM825" s="202"/>
      <c r="AN825" s="203">
        <f t="shared" si="402"/>
        <v>0</v>
      </c>
      <c r="AO825" s="202"/>
      <c r="AP825" s="202"/>
      <c r="AQ825" s="203">
        <f t="shared" si="403"/>
        <v>0</v>
      </c>
      <c r="AR825" s="202"/>
      <c r="AS825" s="202"/>
      <c r="AT825" s="203">
        <f t="shared" si="404"/>
        <v>0</v>
      </c>
      <c r="AU825" s="202"/>
      <c r="AV825" s="202"/>
      <c r="AW825" s="203">
        <f t="shared" si="405"/>
        <v>0</v>
      </c>
      <c r="AX825" s="202"/>
      <c r="AY825" s="202"/>
      <c r="AZ825" s="203">
        <f t="shared" si="406"/>
        <v>0</v>
      </c>
      <c r="BA825" s="202"/>
      <c r="BB825" s="202"/>
      <c r="BC825" s="203">
        <f t="shared" si="407"/>
        <v>0</v>
      </c>
      <c r="BD825" s="202"/>
      <c r="BE825" s="202"/>
      <c r="BF825" s="203">
        <f t="shared" si="408"/>
        <v>0</v>
      </c>
      <c r="BG825" s="202"/>
      <c r="BH825" s="202"/>
      <c r="BI825" s="203">
        <f t="shared" si="409"/>
        <v>0</v>
      </c>
      <c r="BJ825" s="202"/>
      <c r="BK825" s="202"/>
      <c r="BL825" s="203">
        <f t="shared" si="410"/>
        <v>0</v>
      </c>
      <c r="BM825" s="202"/>
      <c r="BN825" s="202"/>
      <c r="BO825" s="203">
        <f t="shared" si="411"/>
        <v>0</v>
      </c>
      <c r="BP825" s="202"/>
      <c r="BQ825" s="202"/>
      <c r="BR825" s="203">
        <f t="shared" si="412"/>
        <v>0</v>
      </c>
      <c r="BS825" s="202"/>
      <c r="BT825" s="202"/>
      <c r="BU825" s="203">
        <f t="shared" si="413"/>
        <v>0</v>
      </c>
      <c r="BV825" s="202"/>
      <c r="BW825" s="202"/>
      <c r="BX825" s="203">
        <f t="shared" si="414"/>
        <v>0</v>
      </c>
      <c r="BY825" s="202"/>
      <c r="BZ825" s="202"/>
      <c r="CA825" s="203">
        <f t="shared" si="415"/>
        <v>0</v>
      </c>
      <c r="CB825" s="202"/>
      <c r="CC825" s="202"/>
      <c r="CD825" s="203">
        <f t="shared" si="416"/>
        <v>0</v>
      </c>
      <c r="CE825" s="202"/>
      <c r="CF825" s="202"/>
      <c r="CG825" s="203">
        <f t="shared" si="417"/>
        <v>0</v>
      </c>
      <c r="CH825" s="202"/>
      <c r="CI825" s="202"/>
      <c r="CJ825" s="203">
        <f t="shared" si="418"/>
        <v>0</v>
      </c>
    </row>
    <row r="826" spans="2:88" x14ac:dyDescent="0.25">
      <c r="B826" s="180"/>
      <c r="C826" s="180"/>
      <c r="D826" s="181"/>
      <c r="E826" s="38">
        <f t="shared" si="391"/>
        <v>45016</v>
      </c>
      <c r="F826" s="186"/>
      <c r="G826" s="203"/>
      <c r="H826" s="202"/>
      <c r="I826" s="202"/>
      <c r="J826" s="203">
        <f t="shared" si="392"/>
        <v>0</v>
      </c>
      <c r="K826" s="202"/>
      <c r="L826" s="202"/>
      <c r="M826" s="203">
        <f t="shared" si="393"/>
        <v>0</v>
      </c>
      <c r="N826" s="202"/>
      <c r="O826" s="202"/>
      <c r="P826" s="203">
        <f t="shared" si="394"/>
        <v>0</v>
      </c>
      <c r="Q826" s="202"/>
      <c r="R826" s="202"/>
      <c r="S826" s="203">
        <f t="shared" si="395"/>
        <v>0</v>
      </c>
      <c r="T826" s="202"/>
      <c r="U826" s="202"/>
      <c r="V826" s="203">
        <f t="shared" si="396"/>
        <v>0</v>
      </c>
      <c r="W826" s="202"/>
      <c r="X826" s="202"/>
      <c r="Y826" s="203">
        <f t="shared" si="397"/>
        <v>0</v>
      </c>
      <c r="Z826" s="202"/>
      <c r="AA826" s="202"/>
      <c r="AB826" s="203">
        <f t="shared" si="398"/>
        <v>0</v>
      </c>
      <c r="AC826" s="202"/>
      <c r="AD826" s="202"/>
      <c r="AE826" s="203">
        <f t="shared" si="399"/>
        <v>0</v>
      </c>
      <c r="AF826" s="202"/>
      <c r="AG826" s="202"/>
      <c r="AH826" s="203">
        <f t="shared" si="400"/>
        <v>0</v>
      </c>
      <c r="AI826" s="202"/>
      <c r="AJ826" s="202"/>
      <c r="AK826" s="203">
        <f t="shared" si="401"/>
        <v>0</v>
      </c>
      <c r="AL826" s="202"/>
      <c r="AM826" s="202"/>
      <c r="AN826" s="203">
        <f t="shared" si="402"/>
        <v>0</v>
      </c>
      <c r="AO826" s="202"/>
      <c r="AP826" s="202"/>
      <c r="AQ826" s="203">
        <f t="shared" si="403"/>
        <v>0</v>
      </c>
      <c r="AR826" s="202"/>
      <c r="AS826" s="202"/>
      <c r="AT826" s="203">
        <f t="shared" si="404"/>
        <v>0</v>
      </c>
      <c r="AU826" s="202"/>
      <c r="AV826" s="202"/>
      <c r="AW826" s="203">
        <f t="shared" si="405"/>
        <v>0</v>
      </c>
      <c r="AX826" s="202"/>
      <c r="AY826" s="202"/>
      <c r="AZ826" s="203">
        <f t="shared" si="406"/>
        <v>0</v>
      </c>
      <c r="BA826" s="202"/>
      <c r="BB826" s="202"/>
      <c r="BC826" s="203">
        <f t="shared" si="407"/>
        <v>0</v>
      </c>
      <c r="BD826" s="202"/>
      <c r="BE826" s="202"/>
      <c r="BF826" s="203">
        <f t="shared" si="408"/>
        <v>0</v>
      </c>
      <c r="BG826" s="202"/>
      <c r="BH826" s="202"/>
      <c r="BI826" s="203">
        <f t="shared" si="409"/>
        <v>0</v>
      </c>
      <c r="BJ826" s="202"/>
      <c r="BK826" s="202"/>
      <c r="BL826" s="203">
        <f t="shared" si="410"/>
        <v>0</v>
      </c>
      <c r="BM826" s="202"/>
      <c r="BN826" s="202"/>
      <c r="BO826" s="203">
        <f t="shared" si="411"/>
        <v>0</v>
      </c>
      <c r="BP826" s="202"/>
      <c r="BQ826" s="202"/>
      <c r="BR826" s="203">
        <f t="shared" si="412"/>
        <v>0</v>
      </c>
      <c r="BS826" s="202"/>
      <c r="BT826" s="202"/>
      <c r="BU826" s="203">
        <f t="shared" si="413"/>
        <v>0</v>
      </c>
      <c r="BV826" s="202"/>
      <c r="BW826" s="202"/>
      <c r="BX826" s="203">
        <f t="shared" si="414"/>
        <v>0</v>
      </c>
      <c r="BY826" s="202"/>
      <c r="BZ826" s="202"/>
      <c r="CA826" s="203">
        <f t="shared" si="415"/>
        <v>0</v>
      </c>
      <c r="CB826" s="202"/>
      <c r="CC826" s="202"/>
      <c r="CD826" s="203">
        <f t="shared" si="416"/>
        <v>0</v>
      </c>
      <c r="CE826" s="202"/>
      <c r="CF826" s="202"/>
      <c r="CG826" s="203">
        <f t="shared" si="417"/>
        <v>0</v>
      </c>
      <c r="CH826" s="202"/>
      <c r="CI826" s="202"/>
      <c r="CJ826" s="203">
        <f t="shared" si="418"/>
        <v>0</v>
      </c>
    </row>
    <row r="827" spans="2:88" x14ac:dyDescent="0.25">
      <c r="B827" s="180"/>
      <c r="C827" s="180"/>
      <c r="D827" s="181"/>
      <c r="E827" s="38">
        <f t="shared" si="391"/>
        <v>45016</v>
      </c>
      <c r="F827" s="186"/>
      <c r="G827" s="203"/>
      <c r="H827" s="202"/>
      <c r="I827" s="202"/>
      <c r="J827" s="203">
        <f t="shared" si="392"/>
        <v>0</v>
      </c>
      <c r="K827" s="202"/>
      <c r="L827" s="202"/>
      <c r="M827" s="203">
        <f t="shared" si="393"/>
        <v>0</v>
      </c>
      <c r="N827" s="202"/>
      <c r="O827" s="202"/>
      <c r="P827" s="203">
        <f t="shared" si="394"/>
        <v>0</v>
      </c>
      <c r="Q827" s="202"/>
      <c r="R827" s="202"/>
      <c r="S827" s="203">
        <f t="shared" si="395"/>
        <v>0</v>
      </c>
      <c r="T827" s="202"/>
      <c r="U827" s="202"/>
      <c r="V827" s="203">
        <f t="shared" si="396"/>
        <v>0</v>
      </c>
      <c r="W827" s="202"/>
      <c r="X827" s="202"/>
      <c r="Y827" s="203">
        <f t="shared" si="397"/>
        <v>0</v>
      </c>
      <c r="Z827" s="202"/>
      <c r="AA827" s="202"/>
      <c r="AB827" s="203">
        <f t="shared" si="398"/>
        <v>0</v>
      </c>
      <c r="AC827" s="202"/>
      <c r="AD827" s="202"/>
      <c r="AE827" s="203">
        <f t="shared" si="399"/>
        <v>0</v>
      </c>
      <c r="AF827" s="202"/>
      <c r="AG827" s="202"/>
      <c r="AH827" s="203">
        <f t="shared" si="400"/>
        <v>0</v>
      </c>
      <c r="AI827" s="202"/>
      <c r="AJ827" s="202"/>
      <c r="AK827" s="203">
        <f t="shared" si="401"/>
        <v>0</v>
      </c>
      <c r="AL827" s="202"/>
      <c r="AM827" s="202"/>
      <c r="AN827" s="203">
        <f t="shared" si="402"/>
        <v>0</v>
      </c>
      <c r="AO827" s="202"/>
      <c r="AP827" s="202"/>
      <c r="AQ827" s="203">
        <f t="shared" si="403"/>
        <v>0</v>
      </c>
      <c r="AR827" s="202"/>
      <c r="AS827" s="202"/>
      <c r="AT827" s="203">
        <f t="shared" si="404"/>
        <v>0</v>
      </c>
      <c r="AU827" s="202"/>
      <c r="AV827" s="202"/>
      <c r="AW827" s="203">
        <f t="shared" si="405"/>
        <v>0</v>
      </c>
      <c r="AX827" s="202"/>
      <c r="AY827" s="202"/>
      <c r="AZ827" s="203">
        <f t="shared" si="406"/>
        <v>0</v>
      </c>
      <c r="BA827" s="202"/>
      <c r="BB827" s="202"/>
      <c r="BC827" s="203">
        <f t="shared" si="407"/>
        <v>0</v>
      </c>
      <c r="BD827" s="202"/>
      <c r="BE827" s="202"/>
      <c r="BF827" s="203">
        <f t="shared" si="408"/>
        <v>0</v>
      </c>
      <c r="BG827" s="202"/>
      <c r="BH827" s="202"/>
      <c r="BI827" s="203">
        <f t="shared" si="409"/>
        <v>0</v>
      </c>
      <c r="BJ827" s="202"/>
      <c r="BK827" s="202"/>
      <c r="BL827" s="203">
        <f t="shared" si="410"/>
        <v>0</v>
      </c>
      <c r="BM827" s="202"/>
      <c r="BN827" s="202"/>
      <c r="BO827" s="203">
        <f t="shared" si="411"/>
        <v>0</v>
      </c>
      <c r="BP827" s="202"/>
      <c r="BQ827" s="202"/>
      <c r="BR827" s="203">
        <f t="shared" si="412"/>
        <v>0</v>
      </c>
      <c r="BS827" s="202"/>
      <c r="BT827" s="202"/>
      <c r="BU827" s="203">
        <f t="shared" si="413"/>
        <v>0</v>
      </c>
      <c r="BV827" s="202"/>
      <c r="BW827" s="202"/>
      <c r="BX827" s="203">
        <f t="shared" si="414"/>
        <v>0</v>
      </c>
      <c r="BY827" s="202"/>
      <c r="BZ827" s="202"/>
      <c r="CA827" s="203">
        <f t="shared" si="415"/>
        <v>0</v>
      </c>
      <c r="CB827" s="202"/>
      <c r="CC827" s="202"/>
      <c r="CD827" s="203">
        <f t="shared" si="416"/>
        <v>0</v>
      </c>
      <c r="CE827" s="202"/>
      <c r="CF827" s="202"/>
      <c r="CG827" s="203">
        <f t="shared" si="417"/>
        <v>0</v>
      </c>
      <c r="CH827" s="202"/>
      <c r="CI827" s="202"/>
      <c r="CJ827" s="203">
        <f t="shared" si="418"/>
        <v>0</v>
      </c>
    </row>
    <row r="828" spans="2:88" x14ac:dyDescent="0.25">
      <c r="B828" s="180"/>
      <c r="C828" s="180"/>
      <c r="D828" s="181"/>
      <c r="E828" s="38">
        <f t="shared" si="391"/>
        <v>45016</v>
      </c>
      <c r="F828" s="186"/>
      <c r="G828" s="203"/>
      <c r="H828" s="202"/>
      <c r="I828" s="202"/>
      <c r="J828" s="203">
        <f t="shared" si="392"/>
        <v>0</v>
      </c>
      <c r="K828" s="202"/>
      <c r="L828" s="202"/>
      <c r="M828" s="203">
        <f t="shared" si="393"/>
        <v>0</v>
      </c>
      <c r="N828" s="202"/>
      <c r="O828" s="202"/>
      <c r="P828" s="203">
        <f t="shared" si="394"/>
        <v>0</v>
      </c>
      <c r="Q828" s="202"/>
      <c r="R828" s="202"/>
      <c r="S828" s="203">
        <f t="shared" si="395"/>
        <v>0</v>
      </c>
      <c r="T828" s="202"/>
      <c r="U828" s="202"/>
      <c r="V828" s="203">
        <f t="shared" si="396"/>
        <v>0</v>
      </c>
      <c r="W828" s="202"/>
      <c r="X828" s="202"/>
      <c r="Y828" s="203">
        <f t="shared" si="397"/>
        <v>0</v>
      </c>
      <c r="Z828" s="202"/>
      <c r="AA828" s="202"/>
      <c r="AB828" s="203">
        <f t="shared" si="398"/>
        <v>0</v>
      </c>
      <c r="AC828" s="202"/>
      <c r="AD828" s="202"/>
      <c r="AE828" s="203">
        <f t="shared" si="399"/>
        <v>0</v>
      </c>
      <c r="AF828" s="202"/>
      <c r="AG828" s="202"/>
      <c r="AH828" s="203">
        <f t="shared" si="400"/>
        <v>0</v>
      </c>
      <c r="AI828" s="202"/>
      <c r="AJ828" s="202"/>
      <c r="AK828" s="203">
        <f t="shared" si="401"/>
        <v>0</v>
      </c>
      <c r="AL828" s="202"/>
      <c r="AM828" s="202"/>
      <c r="AN828" s="203">
        <f t="shared" si="402"/>
        <v>0</v>
      </c>
      <c r="AO828" s="202"/>
      <c r="AP828" s="202"/>
      <c r="AQ828" s="203">
        <f t="shared" si="403"/>
        <v>0</v>
      </c>
      <c r="AR828" s="202"/>
      <c r="AS828" s="202"/>
      <c r="AT828" s="203">
        <f t="shared" si="404"/>
        <v>0</v>
      </c>
      <c r="AU828" s="202"/>
      <c r="AV828" s="202"/>
      <c r="AW828" s="203">
        <f t="shared" si="405"/>
        <v>0</v>
      </c>
      <c r="AX828" s="202"/>
      <c r="AY828" s="202"/>
      <c r="AZ828" s="203">
        <f t="shared" si="406"/>
        <v>0</v>
      </c>
      <c r="BA828" s="202"/>
      <c r="BB828" s="202"/>
      <c r="BC828" s="203">
        <f t="shared" si="407"/>
        <v>0</v>
      </c>
      <c r="BD828" s="202"/>
      <c r="BE828" s="202"/>
      <c r="BF828" s="203">
        <f t="shared" si="408"/>
        <v>0</v>
      </c>
      <c r="BG828" s="202"/>
      <c r="BH828" s="202"/>
      <c r="BI828" s="203">
        <f t="shared" si="409"/>
        <v>0</v>
      </c>
      <c r="BJ828" s="202"/>
      <c r="BK828" s="202"/>
      <c r="BL828" s="203">
        <f t="shared" si="410"/>
        <v>0</v>
      </c>
      <c r="BM828" s="202"/>
      <c r="BN828" s="202"/>
      <c r="BO828" s="203">
        <f t="shared" si="411"/>
        <v>0</v>
      </c>
      <c r="BP828" s="202"/>
      <c r="BQ828" s="202"/>
      <c r="BR828" s="203">
        <f t="shared" si="412"/>
        <v>0</v>
      </c>
      <c r="BS828" s="202"/>
      <c r="BT828" s="202"/>
      <c r="BU828" s="203">
        <f t="shared" si="413"/>
        <v>0</v>
      </c>
      <c r="BV828" s="202"/>
      <c r="BW828" s="202"/>
      <c r="BX828" s="203">
        <f t="shared" si="414"/>
        <v>0</v>
      </c>
      <c r="BY828" s="202"/>
      <c r="BZ828" s="202"/>
      <c r="CA828" s="203">
        <f t="shared" si="415"/>
        <v>0</v>
      </c>
      <c r="CB828" s="202"/>
      <c r="CC828" s="202"/>
      <c r="CD828" s="203">
        <f t="shared" si="416"/>
        <v>0</v>
      </c>
      <c r="CE828" s="202"/>
      <c r="CF828" s="202"/>
      <c r="CG828" s="203">
        <f t="shared" si="417"/>
        <v>0</v>
      </c>
      <c r="CH828" s="202"/>
      <c r="CI828" s="202"/>
      <c r="CJ828" s="203">
        <f t="shared" si="418"/>
        <v>0</v>
      </c>
    </row>
    <row r="829" spans="2:88" x14ac:dyDescent="0.25">
      <c r="B829" s="180"/>
      <c r="C829" s="180"/>
      <c r="D829" s="181"/>
      <c r="E829" s="38">
        <f t="shared" si="391"/>
        <v>45016</v>
      </c>
      <c r="F829" s="186"/>
      <c r="G829" s="203"/>
      <c r="H829" s="202"/>
      <c r="I829" s="202"/>
      <c r="J829" s="203">
        <f t="shared" si="392"/>
        <v>0</v>
      </c>
      <c r="K829" s="202"/>
      <c r="L829" s="202"/>
      <c r="M829" s="203">
        <f t="shared" si="393"/>
        <v>0</v>
      </c>
      <c r="N829" s="202"/>
      <c r="O829" s="202"/>
      <c r="P829" s="203">
        <f t="shared" si="394"/>
        <v>0</v>
      </c>
      <c r="Q829" s="202"/>
      <c r="R829" s="202"/>
      <c r="S829" s="203">
        <f t="shared" si="395"/>
        <v>0</v>
      </c>
      <c r="T829" s="202"/>
      <c r="U829" s="202"/>
      <c r="V829" s="203">
        <f t="shared" si="396"/>
        <v>0</v>
      </c>
      <c r="W829" s="202"/>
      <c r="X829" s="202"/>
      <c r="Y829" s="203">
        <f t="shared" si="397"/>
        <v>0</v>
      </c>
      <c r="Z829" s="202"/>
      <c r="AA829" s="202"/>
      <c r="AB829" s="203">
        <f t="shared" si="398"/>
        <v>0</v>
      </c>
      <c r="AC829" s="202"/>
      <c r="AD829" s="202"/>
      <c r="AE829" s="203">
        <f t="shared" si="399"/>
        <v>0</v>
      </c>
      <c r="AF829" s="202"/>
      <c r="AG829" s="202"/>
      <c r="AH829" s="203">
        <f t="shared" si="400"/>
        <v>0</v>
      </c>
      <c r="AI829" s="202"/>
      <c r="AJ829" s="202"/>
      <c r="AK829" s="203">
        <f t="shared" si="401"/>
        <v>0</v>
      </c>
      <c r="AL829" s="202"/>
      <c r="AM829" s="202"/>
      <c r="AN829" s="203">
        <f t="shared" si="402"/>
        <v>0</v>
      </c>
      <c r="AO829" s="202"/>
      <c r="AP829" s="202"/>
      <c r="AQ829" s="203">
        <f t="shared" si="403"/>
        <v>0</v>
      </c>
      <c r="AR829" s="202"/>
      <c r="AS829" s="202"/>
      <c r="AT829" s="203">
        <f t="shared" si="404"/>
        <v>0</v>
      </c>
      <c r="AU829" s="202"/>
      <c r="AV829" s="202"/>
      <c r="AW829" s="203">
        <f t="shared" si="405"/>
        <v>0</v>
      </c>
      <c r="AX829" s="202"/>
      <c r="AY829" s="202"/>
      <c r="AZ829" s="203">
        <f t="shared" si="406"/>
        <v>0</v>
      </c>
      <c r="BA829" s="202"/>
      <c r="BB829" s="202"/>
      <c r="BC829" s="203">
        <f t="shared" si="407"/>
        <v>0</v>
      </c>
      <c r="BD829" s="202"/>
      <c r="BE829" s="202"/>
      <c r="BF829" s="203">
        <f t="shared" si="408"/>
        <v>0</v>
      </c>
      <c r="BG829" s="202"/>
      <c r="BH829" s="202"/>
      <c r="BI829" s="203">
        <f t="shared" si="409"/>
        <v>0</v>
      </c>
      <c r="BJ829" s="202"/>
      <c r="BK829" s="202"/>
      <c r="BL829" s="203">
        <f t="shared" si="410"/>
        <v>0</v>
      </c>
      <c r="BM829" s="202"/>
      <c r="BN829" s="202"/>
      <c r="BO829" s="203">
        <f t="shared" si="411"/>
        <v>0</v>
      </c>
      <c r="BP829" s="202"/>
      <c r="BQ829" s="202"/>
      <c r="BR829" s="203">
        <f t="shared" si="412"/>
        <v>0</v>
      </c>
      <c r="BS829" s="202"/>
      <c r="BT829" s="202"/>
      <c r="BU829" s="203">
        <f t="shared" si="413"/>
        <v>0</v>
      </c>
      <c r="BV829" s="202"/>
      <c r="BW829" s="202"/>
      <c r="BX829" s="203">
        <f t="shared" si="414"/>
        <v>0</v>
      </c>
      <c r="BY829" s="202"/>
      <c r="BZ829" s="202"/>
      <c r="CA829" s="203">
        <f t="shared" si="415"/>
        <v>0</v>
      </c>
      <c r="CB829" s="202"/>
      <c r="CC829" s="202"/>
      <c r="CD829" s="203">
        <f t="shared" si="416"/>
        <v>0</v>
      </c>
      <c r="CE829" s="202"/>
      <c r="CF829" s="202"/>
      <c r="CG829" s="203">
        <f t="shared" si="417"/>
        <v>0</v>
      </c>
      <c r="CH829" s="202"/>
      <c r="CI829" s="202"/>
      <c r="CJ829" s="203">
        <f t="shared" si="418"/>
        <v>0</v>
      </c>
    </row>
    <row r="830" spans="2:88" x14ac:dyDescent="0.25">
      <c r="B830" s="180"/>
      <c r="C830" s="180"/>
      <c r="D830" s="181"/>
      <c r="E830" s="38">
        <f t="shared" si="391"/>
        <v>45016</v>
      </c>
      <c r="F830" s="186"/>
      <c r="G830" s="203"/>
      <c r="H830" s="202"/>
      <c r="I830" s="202"/>
      <c r="J830" s="203">
        <f t="shared" si="392"/>
        <v>0</v>
      </c>
      <c r="K830" s="202"/>
      <c r="L830" s="202"/>
      <c r="M830" s="203">
        <f t="shared" si="393"/>
        <v>0</v>
      </c>
      <c r="N830" s="202"/>
      <c r="O830" s="202"/>
      <c r="P830" s="203">
        <f t="shared" si="394"/>
        <v>0</v>
      </c>
      <c r="Q830" s="202"/>
      <c r="R830" s="202"/>
      <c r="S830" s="203">
        <f t="shared" si="395"/>
        <v>0</v>
      </c>
      <c r="T830" s="202"/>
      <c r="U830" s="202"/>
      <c r="V830" s="203">
        <f t="shared" si="396"/>
        <v>0</v>
      </c>
      <c r="W830" s="202"/>
      <c r="X830" s="202"/>
      <c r="Y830" s="203">
        <f t="shared" si="397"/>
        <v>0</v>
      </c>
      <c r="Z830" s="202"/>
      <c r="AA830" s="202"/>
      <c r="AB830" s="203">
        <f t="shared" si="398"/>
        <v>0</v>
      </c>
      <c r="AC830" s="202"/>
      <c r="AD830" s="202"/>
      <c r="AE830" s="203">
        <f t="shared" si="399"/>
        <v>0</v>
      </c>
      <c r="AF830" s="202"/>
      <c r="AG830" s="202"/>
      <c r="AH830" s="203">
        <f t="shared" si="400"/>
        <v>0</v>
      </c>
      <c r="AI830" s="202"/>
      <c r="AJ830" s="202"/>
      <c r="AK830" s="203">
        <f t="shared" si="401"/>
        <v>0</v>
      </c>
      <c r="AL830" s="202"/>
      <c r="AM830" s="202"/>
      <c r="AN830" s="203">
        <f t="shared" si="402"/>
        <v>0</v>
      </c>
      <c r="AO830" s="202"/>
      <c r="AP830" s="202"/>
      <c r="AQ830" s="203">
        <f t="shared" si="403"/>
        <v>0</v>
      </c>
      <c r="AR830" s="202"/>
      <c r="AS830" s="202"/>
      <c r="AT830" s="203">
        <f t="shared" si="404"/>
        <v>0</v>
      </c>
      <c r="AU830" s="202"/>
      <c r="AV830" s="202"/>
      <c r="AW830" s="203">
        <f t="shared" si="405"/>
        <v>0</v>
      </c>
      <c r="AX830" s="202"/>
      <c r="AY830" s="202"/>
      <c r="AZ830" s="203">
        <f t="shared" si="406"/>
        <v>0</v>
      </c>
      <c r="BA830" s="202"/>
      <c r="BB830" s="202"/>
      <c r="BC830" s="203">
        <f t="shared" si="407"/>
        <v>0</v>
      </c>
      <c r="BD830" s="202"/>
      <c r="BE830" s="202"/>
      <c r="BF830" s="203">
        <f t="shared" si="408"/>
        <v>0</v>
      </c>
      <c r="BG830" s="202"/>
      <c r="BH830" s="202"/>
      <c r="BI830" s="203">
        <f t="shared" si="409"/>
        <v>0</v>
      </c>
      <c r="BJ830" s="202"/>
      <c r="BK830" s="202"/>
      <c r="BL830" s="203">
        <f t="shared" si="410"/>
        <v>0</v>
      </c>
      <c r="BM830" s="202"/>
      <c r="BN830" s="202"/>
      <c r="BO830" s="203">
        <f t="shared" si="411"/>
        <v>0</v>
      </c>
      <c r="BP830" s="202"/>
      <c r="BQ830" s="202"/>
      <c r="BR830" s="203">
        <f t="shared" si="412"/>
        <v>0</v>
      </c>
      <c r="BS830" s="202"/>
      <c r="BT830" s="202"/>
      <c r="BU830" s="203">
        <f t="shared" si="413"/>
        <v>0</v>
      </c>
      <c r="BV830" s="202"/>
      <c r="BW830" s="202"/>
      <c r="BX830" s="203">
        <f t="shared" si="414"/>
        <v>0</v>
      </c>
      <c r="BY830" s="202"/>
      <c r="BZ830" s="202"/>
      <c r="CA830" s="203">
        <f t="shared" si="415"/>
        <v>0</v>
      </c>
      <c r="CB830" s="202"/>
      <c r="CC830" s="202"/>
      <c r="CD830" s="203">
        <f t="shared" si="416"/>
        <v>0</v>
      </c>
      <c r="CE830" s="202"/>
      <c r="CF830" s="202"/>
      <c r="CG830" s="203">
        <f t="shared" si="417"/>
        <v>0</v>
      </c>
      <c r="CH830" s="202"/>
      <c r="CI830" s="202"/>
      <c r="CJ830" s="203">
        <f t="shared" si="418"/>
        <v>0</v>
      </c>
    </row>
    <row r="831" spans="2:88" x14ac:dyDescent="0.25">
      <c r="B831" s="180"/>
      <c r="C831" s="180"/>
      <c r="D831" s="181"/>
      <c r="E831" s="38">
        <f t="shared" si="391"/>
        <v>45016</v>
      </c>
      <c r="F831" s="186"/>
      <c r="G831" s="203"/>
      <c r="H831" s="202"/>
      <c r="I831" s="202"/>
      <c r="J831" s="203">
        <f t="shared" si="392"/>
        <v>0</v>
      </c>
      <c r="K831" s="202"/>
      <c r="L831" s="202"/>
      <c r="M831" s="203">
        <f t="shared" si="393"/>
        <v>0</v>
      </c>
      <c r="N831" s="202"/>
      <c r="O831" s="202"/>
      <c r="P831" s="203">
        <f t="shared" si="394"/>
        <v>0</v>
      </c>
      <c r="Q831" s="202"/>
      <c r="R831" s="202"/>
      <c r="S831" s="203">
        <f t="shared" si="395"/>
        <v>0</v>
      </c>
      <c r="T831" s="202"/>
      <c r="U831" s="202"/>
      <c r="V831" s="203">
        <f t="shared" si="396"/>
        <v>0</v>
      </c>
      <c r="W831" s="202"/>
      <c r="X831" s="202"/>
      <c r="Y831" s="203">
        <f t="shared" si="397"/>
        <v>0</v>
      </c>
      <c r="Z831" s="202"/>
      <c r="AA831" s="202"/>
      <c r="AB831" s="203">
        <f t="shared" si="398"/>
        <v>0</v>
      </c>
      <c r="AC831" s="202"/>
      <c r="AD831" s="202"/>
      <c r="AE831" s="203">
        <f t="shared" si="399"/>
        <v>0</v>
      </c>
      <c r="AF831" s="202"/>
      <c r="AG831" s="202"/>
      <c r="AH831" s="203">
        <f t="shared" si="400"/>
        <v>0</v>
      </c>
      <c r="AI831" s="202"/>
      <c r="AJ831" s="202"/>
      <c r="AK831" s="203">
        <f t="shared" si="401"/>
        <v>0</v>
      </c>
      <c r="AL831" s="202"/>
      <c r="AM831" s="202"/>
      <c r="AN831" s="203">
        <f t="shared" si="402"/>
        <v>0</v>
      </c>
      <c r="AO831" s="202"/>
      <c r="AP831" s="202"/>
      <c r="AQ831" s="203">
        <f t="shared" si="403"/>
        <v>0</v>
      </c>
      <c r="AR831" s="202"/>
      <c r="AS831" s="202"/>
      <c r="AT831" s="203">
        <f t="shared" si="404"/>
        <v>0</v>
      </c>
      <c r="AU831" s="202"/>
      <c r="AV831" s="202"/>
      <c r="AW831" s="203">
        <f t="shared" si="405"/>
        <v>0</v>
      </c>
      <c r="AX831" s="202"/>
      <c r="AY831" s="202"/>
      <c r="AZ831" s="203">
        <f t="shared" si="406"/>
        <v>0</v>
      </c>
      <c r="BA831" s="202"/>
      <c r="BB831" s="202"/>
      <c r="BC831" s="203">
        <f t="shared" si="407"/>
        <v>0</v>
      </c>
      <c r="BD831" s="202"/>
      <c r="BE831" s="202"/>
      <c r="BF831" s="203">
        <f t="shared" si="408"/>
        <v>0</v>
      </c>
      <c r="BG831" s="202"/>
      <c r="BH831" s="202"/>
      <c r="BI831" s="203">
        <f t="shared" si="409"/>
        <v>0</v>
      </c>
      <c r="BJ831" s="202"/>
      <c r="BK831" s="202"/>
      <c r="BL831" s="203">
        <f t="shared" si="410"/>
        <v>0</v>
      </c>
      <c r="BM831" s="202"/>
      <c r="BN831" s="202"/>
      <c r="BO831" s="203">
        <f t="shared" si="411"/>
        <v>0</v>
      </c>
      <c r="BP831" s="202"/>
      <c r="BQ831" s="202"/>
      <c r="BR831" s="203">
        <f t="shared" si="412"/>
        <v>0</v>
      </c>
      <c r="BS831" s="202"/>
      <c r="BT831" s="202"/>
      <c r="BU831" s="203">
        <f t="shared" si="413"/>
        <v>0</v>
      </c>
      <c r="BV831" s="202"/>
      <c r="BW831" s="202"/>
      <c r="BX831" s="203">
        <f t="shared" si="414"/>
        <v>0</v>
      </c>
      <c r="BY831" s="202"/>
      <c r="BZ831" s="202"/>
      <c r="CA831" s="203">
        <f t="shared" si="415"/>
        <v>0</v>
      </c>
      <c r="CB831" s="202"/>
      <c r="CC831" s="202"/>
      <c r="CD831" s="203">
        <f t="shared" si="416"/>
        <v>0</v>
      </c>
      <c r="CE831" s="202"/>
      <c r="CF831" s="202"/>
      <c r="CG831" s="203">
        <f t="shared" si="417"/>
        <v>0</v>
      </c>
      <c r="CH831" s="202"/>
      <c r="CI831" s="202"/>
      <c r="CJ831" s="203">
        <f t="shared" si="418"/>
        <v>0</v>
      </c>
    </row>
    <row r="832" spans="2:88" x14ac:dyDescent="0.25">
      <c r="B832" s="180"/>
      <c r="C832" s="180"/>
      <c r="D832" s="181"/>
      <c r="E832" s="38">
        <f t="shared" si="391"/>
        <v>45016</v>
      </c>
      <c r="F832" s="186"/>
      <c r="G832" s="203"/>
      <c r="H832" s="202"/>
      <c r="I832" s="202"/>
      <c r="J832" s="203">
        <f t="shared" si="392"/>
        <v>0</v>
      </c>
      <c r="K832" s="202"/>
      <c r="L832" s="202"/>
      <c r="M832" s="203">
        <f t="shared" si="393"/>
        <v>0</v>
      </c>
      <c r="N832" s="202"/>
      <c r="O832" s="202"/>
      <c r="P832" s="203">
        <f t="shared" si="394"/>
        <v>0</v>
      </c>
      <c r="Q832" s="202"/>
      <c r="R832" s="202"/>
      <c r="S832" s="203">
        <f t="shared" si="395"/>
        <v>0</v>
      </c>
      <c r="T832" s="202"/>
      <c r="U832" s="202"/>
      <c r="V832" s="203">
        <f t="shared" si="396"/>
        <v>0</v>
      </c>
      <c r="W832" s="202"/>
      <c r="X832" s="202"/>
      <c r="Y832" s="203">
        <f t="shared" si="397"/>
        <v>0</v>
      </c>
      <c r="Z832" s="202"/>
      <c r="AA832" s="202"/>
      <c r="AB832" s="203">
        <f t="shared" si="398"/>
        <v>0</v>
      </c>
      <c r="AC832" s="202"/>
      <c r="AD832" s="202"/>
      <c r="AE832" s="203">
        <f t="shared" si="399"/>
        <v>0</v>
      </c>
      <c r="AF832" s="202"/>
      <c r="AG832" s="202"/>
      <c r="AH832" s="203">
        <f t="shared" si="400"/>
        <v>0</v>
      </c>
      <c r="AI832" s="202"/>
      <c r="AJ832" s="202"/>
      <c r="AK832" s="203">
        <f t="shared" si="401"/>
        <v>0</v>
      </c>
      <c r="AL832" s="202"/>
      <c r="AM832" s="202"/>
      <c r="AN832" s="203">
        <f t="shared" si="402"/>
        <v>0</v>
      </c>
      <c r="AO832" s="202"/>
      <c r="AP832" s="202"/>
      <c r="AQ832" s="203">
        <f t="shared" si="403"/>
        <v>0</v>
      </c>
      <c r="AR832" s="202"/>
      <c r="AS832" s="202"/>
      <c r="AT832" s="203">
        <f t="shared" si="404"/>
        <v>0</v>
      </c>
      <c r="AU832" s="202"/>
      <c r="AV832" s="202"/>
      <c r="AW832" s="203">
        <f t="shared" si="405"/>
        <v>0</v>
      </c>
      <c r="AX832" s="202"/>
      <c r="AY832" s="202"/>
      <c r="AZ832" s="203">
        <f t="shared" si="406"/>
        <v>0</v>
      </c>
      <c r="BA832" s="202"/>
      <c r="BB832" s="202"/>
      <c r="BC832" s="203">
        <f t="shared" si="407"/>
        <v>0</v>
      </c>
      <c r="BD832" s="202"/>
      <c r="BE832" s="202"/>
      <c r="BF832" s="203">
        <f t="shared" si="408"/>
        <v>0</v>
      </c>
      <c r="BG832" s="202"/>
      <c r="BH832" s="202"/>
      <c r="BI832" s="203">
        <f t="shared" si="409"/>
        <v>0</v>
      </c>
      <c r="BJ832" s="202"/>
      <c r="BK832" s="202"/>
      <c r="BL832" s="203">
        <f t="shared" si="410"/>
        <v>0</v>
      </c>
      <c r="BM832" s="202"/>
      <c r="BN832" s="202"/>
      <c r="BO832" s="203">
        <f t="shared" si="411"/>
        <v>0</v>
      </c>
      <c r="BP832" s="202"/>
      <c r="BQ832" s="202"/>
      <c r="BR832" s="203">
        <f t="shared" si="412"/>
        <v>0</v>
      </c>
      <c r="BS832" s="202"/>
      <c r="BT832" s="202"/>
      <c r="BU832" s="203">
        <f t="shared" si="413"/>
        <v>0</v>
      </c>
      <c r="BV832" s="202"/>
      <c r="BW832" s="202"/>
      <c r="BX832" s="203">
        <f t="shared" si="414"/>
        <v>0</v>
      </c>
      <c r="BY832" s="202"/>
      <c r="BZ832" s="202"/>
      <c r="CA832" s="203">
        <f t="shared" si="415"/>
        <v>0</v>
      </c>
      <c r="CB832" s="202"/>
      <c r="CC832" s="202"/>
      <c r="CD832" s="203">
        <f t="shared" si="416"/>
        <v>0</v>
      </c>
      <c r="CE832" s="202"/>
      <c r="CF832" s="202"/>
      <c r="CG832" s="203">
        <f t="shared" si="417"/>
        <v>0</v>
      </c>
      <c r="CH832" s="202"/>
      <c r="CI832" s="202"/>
      <c r="CJ832" s="203">
        <f t="shared" si="418"/>
        <v>0</v>
      </c>
    </row>
    <row r="833" spans="2:88" x14ac:dyDescent="0.25">
      <c r="B833" s="180"/>
      <c r="C833" s="180"/>
      <c r="D833" s="181"/>
      <c r="E833" s="38">
        <f t="shared" si="391"/>
        <v>45016</v>
      </c>
      <c r="F833" s="186"/>
      <c r="G833" s="203"/>
      <c r="H833" s="202"/>
      <c r="I833" s="202"/>
      <c r="J833" s="203">
        <f t="shared" si="392"/>
        <v>0</v>
      </c>
      <c r="K833" s="202"/>
      <c r="L833" s="202"/>
      <c r="M833" s="203">
        <f t="shared" si="393"/>
        <v>0</v>
      </c>
      <c r="N833" s="202"/>
      <c r="O833" s="202"/>
      <c r="P833" s="203">
        <f t="shared" si="394"/>
        <v>0</v>
      </c>
      <c r="Q833" s="202"/>
      <c r="R833" s="202"/>
      <c r="S833" s="203">
        <f t="shared" si="395"/>
        <v>0</v>
      </c>
      <c r="T833" s="202"/>
      <c r="U833" s="202"/>
      <c r="V833" s="203">
        <f t="shared" si="396"/>
        <v>0</v>
      </c>
      <c r="W833" s="202"/>
      <c r="X833" s="202"/>
      <c r="Y833" s="203">
        <f t="shared" si="397"/>
        <v>0</v>
      </c>
      <c r="Z833" s="202"/>
      <c r="AA833" s="202"/>
      <c r="AB833" s="203">
        <f t="shared" si="398"/>
        <v>0</v>
      </c>
      <c r="AC833" s="202"/>
      <c r="AD833" s="202"/>
      <c r="AE833" s="203">
        <f t="shared" si="399"/>
        <v>0</v>
      </c>
      <c r="AF833" s="202"/>
      <c r="AG833" s="202"/>
      <c r="AH833" s="203">
        <f t="shared" si="400"/>
        <v>0</v>
      </c>
      <c r="AI833" s="202"/>
      <c r="AJ833" s="202"/>
      <c r="AK833" s="203">
        <f t="shared" si="401"/>
        <v>0</v>
      </c>
      <c r="AL833" s="202"/>
      <c r="AM833" s="202"/>
      <c r="AN833" s="203">
        <f t="shared" si="402"/>
        <v>0</v>
      </c>
      <c r="AO833" s="202"/>
      <c r="AP833" s="202"/>
      <c r="AQ833" s="203">
        <f t="shared" si="403"/>
        <v>0</v>
      </c>
      <c r="AR833" s="202"/>
      <c r="AS833" s="202"/>
      <c r="AT833" s="203">
        <f t="shared" si="404"/>
        <v>0</v>
      </c>
      <c r="AU833" s="202"/>
      <c r="AV833" s="202"/>
      <c r="AW833" s="203">
        <f t="shared" si="405"/>
        <v>0</v>
      </c>
      <c r="AX833" s="202"/>
      <c r="AY833" s="202"/>
      <c r="AZ833" s="203">
        <f t="shared" si="406"/>
        <v>0</v>
      </c>
      <c r="BA833" s="202"/>
      <c r="BB833" s="202"/>
      <c r="BC833" s="203">
        <f t="shared" si="407"/>
        <v>0</v>
      </c>
      <c r="BD833" s="202"/>
      <c r="BE833" s="202"/>
      <c r="BF833" s="203">
        <f t="shared" si="408"/>
        <v>0</v>
      </c>
      <c r="BG833" s="202"/>
      <c r="BH833" s="202"/>
      <c r="BI833" s="203">
        <f t="shared" si="409"/>
        <v>0</v>
      </c>
      <c r="BJ833" s="202"/>
      <c r="BK833" s="202"/>
      <c r="BL833" s="203">
        <f t="shared" si="410"/>
        <v>0</v>
      </c>
      <c r="BM833" s="202"/>
      <c r="BN833" s="202"/>
      <c r="BO833" s="203">
        <f t="shared" si="411"/>
        <v>0</v>
      </c>
      <c r="BP833" s="202"/>
      <c r="BQ833" s="202"/>
      <c r="BR833" s="203">
        <f t="shared" si="412"/>
        <v>0</v>
      </c>
      <c r="BS833" s="202"/>
      <c r="BT833" s="202"/>
      <c r="BU833" s="203">
        <f t="shared" si="413"/>
        <v>0</v>
      </c>
      <c r="BV833" s="202"/>
      <c r="BW833" s="202"/>
      <c r="BX833" s="203">
        <f t="shared" si="414"/>
        <v>0</v>
      </c>
      <c r="BY833" s="202"/>
      <c r="BZ833" s="202"/>
      <c r="CA833" s="203">
        <f t="shared" si="415"/>
        <v>0</v>
      </c>
      <c r="CB833" s="202"/>
      <c r="CC833" s="202"/>
      <c r="CD833" s="203">
        <f t="shared" si="416"/>
        <v>0</v>
      </c>
      <c r="CE833" s="202"/>
      <c r="CF833" s="202"/>
      <c r="CG833" s="203">
        <f t="shared" si="417"/>
        <v>0</v>
      </c>
      <c r="CH833" s="202"/>
      <c r="CI833" s="202"/>
      <c r="CJ833" s="203">
        <f t="shared" si="418"/>
        <v>0</v>
      </c>
    </row>
    <row r="834" spans="2:88" x14ac:dyDescent="0.25">
      <c r="B834" s="180"/>
      <c r="C834" s="180"/>
      <c r="D834" s="181"/>
      <c r="E834" s="38">
        <f t="shared" si="391"/>
        <v>45016</v>
      </c>
      <c r="F834" s="186"/>
      <c r="G834" s="203"/>
      <c r="H834" s="202"/>
      <c r="I834" s="202"/>
      <c r="J834" s="203">
        <f t="shared" si="392"/>
        <v>0</v>
      </c>
      <c r="K834" s="202"/>
      <c r="L834" s="202"/>
      <c r="M834" s="203">
        <f t="shared" si="393"/>
        <v>0</v>
      </c>
      <c r="N834" s="202"/>
      <c r="O834" s="202"/>
      <c r="P834" s="203">
        <f t="shared" si="394"/>
        <v>0</v>
      </c>
      <c r="Q834" s="202"/>
      <c r="R834" s="202"/>
      <c r="S834" s="203">
        <f t="shared" si="395"/>
        <v>0</v>
      </c>
      <c r="T834" s="202"/>
      <c r="U834" s="202"/>
      <c r="V834" s="203">
        <f t="shared" si="396"/>
        <v>0</v>
      </c>
      <c r="W834" s="202"/>
      <c r="X834" s="202"/>
      <c r="Y834" s="203">
        <f t="shared" si="397"/>
        <v>0</v>
      </c>
      <c r="Z834" s="202"/>
      <c r="AA834" s="202"/>
      <c r="AB834" s="203">
        <f t="shared" si="398"/>
        <v>0</v>
      </c>
      <c r="AC834" s="202"/>
      <c r="AD834" s="202"/>
      <c r="AE834" s="203">
        <f t="shared" si="399"/>
        <v>0</v>
      </c>
      <c r="AF834" s="202"/>
      <c r="AG834" s="202"/>
      <c r="AH834" s="203">
        <f t="shared" si="400"/>
        <v>0</v>
      </c>
      <c r="AI834" s="202"/>
      <c r="AJ834" s="202"/>
      <c r="AK834" s="203">
        <f t="shared" si="401"/>
        <v>0</v>
      </c>
      <c r="AL834" s="202"/>
      <c r="AM834" s="202"/>
      <c r="AN834" s="203">
        <f t="shared" si="402"/>
        <v>0</v>
      </c>
      <c r="AO834" s="202"/>
      <c r="AP834" s="202"/>
      <c r="AQ834" s="203">
        <f t="shared" si="403"/>
        <v>0</v>
      </c>
      <c r="AR834" s="202"/>
      <c r="AS834" s="202"/>
      <c r="AT834" s="203">
        <f t="shared" si="404"/>
        <v>0</v>
      </c>
      <c r="AU834" s="202"/>
      <c r="AV834" s="202"/>
      <c r="AW834" s="203">
        <f t="shared" si="405"/>
        <v>0</v>
      </c>
      <c r="AX834" s="202"/>
      <c r="AY834" s="202"/>
      <c r="AZ834" s="203">
        <f t="shared" si="406"/>
        <v>0</v>
      </c>
      <c r="BA834" s="202"/>
      <c r="BB834" s="202"/>
      <c r="BC834" s="203">
        <f t="shared" si="407"/>
        <v>0</v>
      </c>
      <c r="BD834" s="202"/>
      <c r="BE834" s="202"/>
      <c r="BF834" s="203">
        <f t="shared" si="408"/>
        <v>0</v>
      </c>
      <c r="BG834" s="202"/>
      <c r="BH834" s="202"/>
      <c r="BI834" s="203">
        <f t="shared" si="409"/>
        <v>0</v>
      </c>
      <c r="BJ834" s="202"/>
      <c r="BK834" s="202"/>
      <c r="BL834" s="203">
        <f t="shared" si="410"/>
        <v>0</v>
      </c>
      <c r="BM834" s="202"/>
      <c r="BN834" s="202"/>
      <c r="BO834" s="203">
        <f t="shared" si="411"/>
        <v>0</v>
      </c>
      <c r="BP834" s="202"/>
      <c r="BQ834" s="202"/>
      <c r="BR834" s="203">
        <f t="shared" si="412"/>
        <v>0</v>
      </c>
      <c r="BS834" s="202"/>
      <c r="BT834" s="202"/>
      <c r="BU834" s="203">
        <f t="shared" si="413"/>
        <v>0</v>
      </c>
      <c r="BV834" s="202"/>
      <c r="BW834" s="202"/>
      <c r="BX834" s="203">
        <f t="shared" si="414"/>
        <v>0</v>
      </c>
      <c r="BY834" s="202"/>
      <c r="BZ834" s="202"/>
      <c r="CA834" s="203">
        <f t="shared" si="415"/>
        <v>0</v>
      </c>
      <c r="CB834" s="202"/>
      <c r="CC834" s="202"/>
      <c r="CD834" s="203">
        <f t="shared" si="416"/>
        <v>0</v>
      </c>
      <c r="CE834" s="202"/>
      <c r="CF834" s="202"/>
      <c r="CG834" s="203">
        <f t="shared" si="417"/>
        <v>0</v>
      </c>
      <c r="CH834" s="202"/>
      <c r="CI834" s="202"/>
      <c r="CJ834" s="203">
        <f t="shared" si="418"/>
        <v>0</v>
      </c>
    </row>
    <row r="835" spans="2:88" x14ac:dyDescent="0.25">
      <c r="B835" s="180"/>
      <c r="C835" s="180"/>
      <c r="D835" s="181"/>
      <c r="E835" s="38">
        <f t="shared" si="391"/>
        <v>45016</v>
      </c>
      <c r="F835" s="186"/>
      <c r="G835" s="203"/>
      <c r="H835" s="202"/>
      <c r="I835" s="202"/>
      <c r="J835" s="203">
        <f t="shared" si="392"/>
        <v>0</v>
      </c>
      <c r="K835" s="202"/>
      <c r="L835" s="202"/>
      <c r="M835" s="203">
        <f t="shared" si="393"/>
        <v>0</v>
      </c>
      <c r="N835" s="202"/>
      <c r="O835" s="202"/>
      <c r="P835" s="203">
        <f t="shared" si="394"/>
        <v>0</v>
      </c>
      <c r="Q835" s="202"/>
      <c r="R835" s="202"/>
      <c r="S835" s="203">
        <f t="shared" si="395"/>
        <v>0</v>
      </c>
      <c r="T835" s="202"/>
      <c r="U835" s="202"/>
      <c r="V835" s="203">
        <f t="shared" si="396"/>
        <v>0</v>
      </c>
      <c r="W835" s="202"/>
      <c r="X835" s="202"/>
      <c r="Y835" s="203">
        <f t="shared" si="397"/>
        <v>0</v>
      </c>
      <c r="Z835" s="202"/>
      <c r="AA835" s="202"/>
      <c r="AB835" s="203">
        <f t="shared" si="398"/>
        <v>0</v>
      </c>
      <c r="AC835" s="202"/>
      <c r="AD835" s="202"/>
      <c r="AE835" s="203">
        <f t="shared" si="399"/>
        <v>0</v>
      </c>
      <c r="AF835" s="202"/>
      <c r="AG835" s="202"/>
      <c r="AH835" s="203">
        <f t="shared" si="400"/>
        <v>0</v>
      </c>
      <c r="AI835" s="202"/>
      <c r="AJ835" s="202"/>
      <c r="AK835" s="203">
        <f t="shared" si="401"/>
        <v>0</v>
      </c>
      <c r="AL835" s="202"/>
      <c r="AM835" s="202"/>
      <c r="AN835" s="203">
        <f t="shared" si="402"/>
        <v>0</v>
      </c>
      <c r="AO835" s="202"/>
      <c r="AP835" s="202"/>
      <c r="AQ835" s="203">
        <f t="shared" si="403"/>
        <v>0</v>
      </c>
      <c r="AR835" s="202"/>
      <c r="AS835" s="202"/>
      <c r="AT835" s="203">
        <f t="shared" si="404"/>
        <v>0</v>
      </c>
      <c r="AU835" s="202"/>
      <c r="AV835" s="202"/>
      <c r="AW835" s="203">
        <f t="shared" si="405"/>
        <v>0</v>
      </c>
      <c r="AX835" s="202"/>
      <c r="AY835" s="202"/>
      <c r="AZ835" s="203">
        <f t="shared" si="406"/>
        <v>0</v>
      </c>
      <c r="BA835" s="202"/>
      <c r="BB835" s="202"/>
      <c r="BC835" s="203">
        <f t="shared" si="407"/>
        <v>0</v>
      </c>
      <c r="BD835" s="202"/>
      <c r="BE835" s="202"/>
      <c r="BF835" s="203">
        <f t="shared" si="408"/>
        <v>0</v>
      </c>
      <c r="BG835" s="202"/>
      <c r="BH835" s="202"/>
      <c r="BI835" s="203">
        <f t="shared" si="409"/>
        <v>0</v>
      </c>
      <c r="BJ835" s="202"/>
      <c r="BK835" s="202"/>
      <c r="BL835" s="203">
        <f t="shared" si="410"/>
        <v>0</v>
      </c>
      <c r="BM835" s="202"/>
      <c r="BN835" s="202"/>
      <c r="BO835" s="203">
        <f t="shared" si="411"/>
        <v>0</v>
      </c>
      <c r="BP835" s="202"/>
      <c r="BQ835" s="202"/>
      <c r="BR835" s="203">
        <f t="shared" si="412"/>
        <v>0</v>
      </c>
      <c r="BS835" s="202"/>
      <c r="BT835" s="202"/>
      <c r="BU835" s="203">
        <f t="shared" si="413"/>
        <v>0</v>
      </c>
      <c r="BV835" s="202"/>
      <c r="BW835" s="202"/>
      <c r="BX835" s="203">
        <f t="shared" si="414"/>
        <v>0</v>
      </c>
      <c r="BY835" s="202"/>
      <c r="BZ835" s="202"/>
      <c r="CA835" s="203">
        <f t="shared" si="415"/>
        <v>0</v>
      </c>
      <c r="CB835" s="202"/>
      <c r="CC835" s="202"/>
      <c r="CD835" s="203">
        <f t="shared" si="416"/>
        <v>0</v>
      </c>
      <c r="CE835" s="202"/>
      <c r="CF835" s="202"/>
      <c r="CG835" s="203">
        <f t="shared" si="417"/>
        <v>0</v>
      </c>
      <c r="CH835" s="202"/>
      <c r="CI835" s="202"/>
      <c r="CJ835" s="203">
        <f t="shared" si="418"/>
        <v>0</v>
      </c>
    </row>
    <row r="836" spans="2:88" x14ac:dyDescent="0.25">
      <c r="B836" s="180"/>
      <c r="C836" s="180"/>
      <c r="D836" s="181"/>
      <c r="E836" s="38">
        <f t="shared" si="391"/>
        <v>45016</v>
      </c>
      <c r="F836" s="186"/>
      <c r="G836" s="203"/>
      <c r="H836" s="202"/>
      <c r="I836" s="202"/>
      <c r="J836" s="203">
        <f t="shared" si="392"/>
        <v>0</v>
      </c>
      <c r="K836" s="202"/>
      <c r="L836" s="202"/>
      <c r="M836" s="203">
        <f t="shared" si="393"/>
        <v>0</v>
      </c>
      <c r="N836" s="202"/>
      <c r="O836" s="202"/>
      <c r="P836" s="203">
        <f t="shared" si="394"/>
        <v>0</v>
      </c>
      <c r="Q836" s="202"/>
      <c r="R836" s="202"/>
      <c r="S836" s="203">
        <f t="shared" si="395"/>
        <v>0</v>
      </c>
      <c r="T836" s="202"/>
      <c r="U836" s="202"/>
      <c r="V836" s="203">
        <f t="shared" si="396"/>
        <v>0</v>
      </c>
      <c r="W836" s="202"/>
      <c r="X836" s="202"/>
      <c r="Y836" s="203">
        <f t="shared" si="397"/>
        <v>0</v>
      </c>
      <c r="Z836" s="202"/>
      <c r="AA836" s="202"/>
      <c r="AB836" s="203">
        <f t="shared" si="398"/>
        <v>0</v>
      </c>
      <c r="AC836" s="202"/>
      <c r="AD836" s="202"/>
      <c r="AE836" s="203">
        <f t="shared" si="399"/>
        <v>0</v>
      </c>
      <c r="AF836" s="202"/>
      <c r="AG836" s="202"/>
      <c r="AH836" s="203">
        <f t="shared" si="400"/>
        <v>0</v>
      </c>
      <c r="AI836" s="202"/>
      <c r="AJ836" s="202"/>
      <c r="AK836" s="203">
        <f t="shared" si="401"/>
        <v>0</v>
      </c>
      <c r="AL836" s="202"/>
      <c r="AM836" s="202"/>
      <c r="AN836" s="203">
        <f t="shared" si="402"/>
        <v>0</v>
      </c>
      <c r="AO836" s="202"/>
      <c r="AP836" s="202"/>
      <c r="AQ836" s="203">
        <f t="shared" si="403"/>
        <v>0</v>
      </c>
      <c r="AR836" s="202"/>
      <c r="AS836" s="202"/>
      <c r="AT836" s="203">
        <f t="shared" si="404"/>
        <v>0</v>
      </c>
      <c r="AU836" s="202"/>
      <c r="AV836" s="202"/>
      <c r="AW836" s="203">
        <f t="shared" si="405"/>
        <v>0</v>
      </c>
      <c r="AX836" s="202"/>
      <c r="AY836" s="202"/>
      <c r="AZ836" s="203">
        <f t="shared" si="406"/>
        <v>0</v>
      </c>
      <c r="BA836" s="202"/>
      <c r="BB836" s="202"/>
      <c r="BC836" s="203">
        <f t="shared" si="407"/>
        <v>0</v>
      </c>
      <c r="BD836" s="202"/>
      <c r="BE836" s="202"/>
      <c r="BF836" s="203">
        <f t="shared" si="408"/>
        <v>0</v>
      </c>
      <c r="BG836" s="202"/>
      <c r="BH836" s="202"/>
      <c r="BI836" s="203">
        <f t="shared" si="409"/>
        <v>0</v>
      </c>
      <c r="BJ836" s="202"/>
      <c r="BK836" s="202"/>
      <c r="BL836" s="203">
        <f t="shared" si="410"/>
        <v>0</v>
      </c>
      <c r="BM836" s="202"/>
      <c r="BN836" s="202"/>
      <c r="BO836" s="203">
        <f t="shared" si="411"/>
        <v>0</v>
      </c>
      <c r="BP836" s="202"/>
      <c r="BQ836" s="202"/>
      <c r="BR836" s="203">
        <f t="shared" si="412"/>
        <v>0</v>
      </c>
      <c r="BS836" s="202"/>
      <c r="BT836" s="202"/>
      <c r="BU836" s="203">
        <f t="shared" si="413"/>
        <v>0</v>
      </c>
      <c r="BV836" s="202"/>
      <c r="BW836" s="202"/>
      <c r="BX836" s="203">
        <f t="shared" si="414"/>
        <v>0</v>
      </c>
      <c r="BY836" s="202"/>
      <c r="BZ836" s="202"/>
      <c r="CA836" s="203">
        <f t="shared" si="415"/>
        <v>0</v>
      </c>
      <c r="CB836" s="202"/>
      <c r="CC836" s="202"/>
      <c r="CD836" s="203">
        <f t="shared" si="416"/>
        <v>0</v>
      </c>
      <c r="CE836" s="202"/>
      <c r="CF836" s="202"/>
      <c r="CG836" s="203">
        <f t="shared" si="417"/>
        <v>0</v>
      </c>
      <c r="CH836" s="202"/>
      <c r="CI836" s="202"/>
      <c r="CJ836" s="203">
        <f t="shared" si="418"/>
        <v>0</v>
      </c>
    </row>
    <row r="837" spans="2:88" x14ac:dyDescent="0.25">
      <c r="B837" s="180"/>
      <c r="C837" s="180"/>
      <c r="D837" s="181"/>
      <c r="E837" s="38">
        <f t="shared" si="391"/>
        <v>45016</v>
      </c>
      <c r="F837" s="186"/>
      <c r="G837" s="203"/>
      <c r="H837" s="202"/>
      <c r="I837" s="202"/>
      <c r="J837" s="203">
        <f t="shared" si="392"/>
        <v>0</v>
      </c>
      <c r="K837" s="202"/>
      <c r="L837" s="202"/>
      <c r="M837" s="203">
        <f t="shared" si="393"/>
        <v>0</v>
      </c>
      <c r="N837" s="202"/>
      <c r="O837" s="202"/>
      <c r="P837" s="203">
        <f t="shared" si="394"/>
        <v>0</v>
      </c>
      <c r="Q837" s="202"/>
      <c r="R837" s="202"/>
      <c r="S837" s="203">
        <f t="shared" si="395"/>
        <v>0</v>
      </c>
      <c r="T837" s="202"/>
      <c r="U837" s="202"/>
      <c r="V837" s="203">
        <f t="shared" si="396"/>
        <v>0</v>
      </c>
      <c r="W837" s="202"/>
      <c r="X837" s="202"/>
      <c r="Y837" s="203">
        <f t="shared" si="397"/>
        <v>0</v>
      </c>
      <c r="Z837" s="202"/>
      <c r="AA837" s="202"/>
      <c r="AB837" s="203">
        <f t="shared" si="398"/>
        <v>0</v>
      </c>
      <c r="AC837" s="202"/>
      <c r="AD837" s="202"/>
      <c r="AE837" s="203">
        <f t="shared" si="399"/>
        <v>0</v>
      </c>
      <c r="AF837" s="202"/>
      <c r="AG837" s="202"/>
      <c r="AH837" s="203">
        <f t="shared" si="400"/>
        <v>0</v>
      </c>
      <c r="AI837" s="202"/>
      <c r="AJ837" s="202"/>
      <c r="AK837" s="203">
        <f t="shared" si="401"/>
        <v>0</v>
      </c>
      <c r="AL837" s="202"/>
      <c r="AM837" s="202"/>
      <c r="AN837" s="203">
        <f t="shared" si="402"/>
        <v>0</v>
      </c>
      <c r="AO837" s="202"/>
      <c r="AP837" s="202"/>
      <c r="AQ837" s="203">
        <f t="shared" si="403"/>
        <v>0</v>
      </c>
      <c r="AR837" s="202"/>
      <c r="AS837" s="202"/>
      <c r="AT837" s="203">
        <f t="shared" si="404"/>
        <v>0</v>
      </c>
      <c r="AU837" s="202"/>
      <c r="AV837" s="202"/>
      <c r="AW837" s="203">
        <f t="shared" si="405"/>
        <v>0</v>
      </c>
      <c r="AX837" s="202"/>
      <c r="AY837" s="202"/>
      <c r="AZ837" s="203">
        <f t="shared" si="406"/>
        <v>0</v>
      </c>
      <c r="BA837" s="202"/>
      <c r="BB837" s="202"/>
      <c r="BC837" s="203">
        <f t="shared" si="407"/>
        <v>0</v>
      </c>
      <c r="BD837" s="202"/>
      <c r="BE837" s="202"/>
      <c r="BF837" s="203">
        <f t="shared" si="408"/>
        <v>0</v>
      </c>
      <c r="BG837" s="202"/>
      <c r="BH837" s="202"/>
      <c r="BI837" s="203">
        <f t="shared" si="409"/>
        <v>0</v>
      </c>
      <c r="BJ837" s="202"/>
      <c r="BK837" s="202"/>
      <c r="BL837" s="203">
        <f t="shared" si="410"/>
        <v>0</v>
      </c>
      <c r="BM837" s="202"/>
      <c r="BN837" s="202"/>
      <c r="BO837" s="203">
        <f t="shared" si="411"/>
        <v>0</v>
      </c>
      <c r="BP837" s="202"/>
      <c r="BQ837" s="202"/>
      <c r="BR837" s="203">
        <f t="shared" si="412"/>
        <v>0</v>
      </c>
      <c r="BS837" s="202"/>
      <c r="BT837" s="202"/>
      <c r="BU837" s="203">
        <f t="shared" si="413"/>
        <v>0</v>
      </c>
      <c r="BV837" s="202"/>
      <c r="BW837" s="202"/>
      <c r="BX837" s="203">
        <f t="shared" si="414"/>
        <v>0</v>
      </c>
      <c r="BY837" s="202"/>
      <c r="BZ837" s="202"/>
      <c r="CA837" s="203">
        <f t="shared" si="415"/>
        <v>0</v>
      </c>
      <c r="CB837" s="202"/>
      <c r="CC837" s="202"/>
      <c r="CD837" s="203">
        <f t="shared" si="416"/>
        <v>0</v>
      </c>
      <c r="CE837" s="202"/>
      <c r="CF837" s="202"/>
      <c r="CG837" s="203">
        <f t="shared" si="417"/>
        <v>0</v>
      </c>
      <c r="CH837" s="202"/>
      <c r="CI837" s="202"/>
      <c r="CJ837" s="203">
        <f t="shared" si="418"/>
        <v>0</v>
      </c>
    </row>
    <row r="838" spans="2:88" x14ac:dyDescent="0.25">
      <c r="B838" s="180"/>
      <c r="C838" s="180"/>
      <c r="D838" s="181"/>
      <c r="E838" s="38">
        <f t="shared" si="391"/>
        <v>45016</v>
      </c>
      <c r="F838" s="186"/>
      <c r="G838" s="203"/>
      <c r="H838" s="202"/>
      <c r="I838" s="202"/>
      <c r="J838" s="203">
        <f t="shared" si="392"/>
        <v>0</v>
      </c>
      <c r="K838" s="202"/>
      <c r="L838" s="202"/>
      <c r="M838" s="203">
        <f t="shared" si="393"/>
        <v>0</v>
      </c>
      <c r="N838" s="202"/>
      <c r="O838" s="202"/>
      <c r="P838" s="203">
        <f t="shared" si="394"/>
        <v>0</v>
      </c>
      <c r="Q838" s="202"/>
      <c r="R838" s="202"/>
      <c r="S838" s="203">
        <f t="shared" si="395"/>
        <v>0</v>
      </c>
      <c r="T838" s="202"/>
      <c r="U838" s="202"/>
      <c r="V838" s="203">
        <f t="shared" si="396"/>
        <v>0</v>
      </c>
      <c r="W838" s="202"/>
      <c r="X838" s="202"/>
      <c r="Y838" s="203">
        <f t="shared" si="397"/>
        <v>0</v>
      </c>
      <c r="Z838" s="202"/>
      <c r="AA838" s="202"/>
      <c r="AB838" s="203">
        <f t="shared" si="398"/>
        <v>0</v>
      </c>
      <c r="AC838" s="202"/>
      <c r="AD838" s="202"/>
      <c r="AE838" s="203">
        <f t="shared" si="399"/>
        <v>0</v>
      </c>
      <c r="AF838" s="202"/>
      <c r="AG838" s="202"/>
      <c r="AH838" s="203">
        <f t="shared" si="400"/>
        <v>0</v>
      </c>
      <c r="AI838" s="202"/>
      <c r="AJ838" s="202"/>
      <c r="AK838" s="203">
        <f t="shared" si="401"/>
        <v>0</v>
      </c>
      <c r="AL838" s="202"/>
      <c r="AM838" s="202"/>
      <c r="AN838" s="203">
        <f t="shared" si="402"/>
        <v>0</v>
      </c>
      <c r="AO838" s="202"/>
      <c r="AP838" s="202"/>
      <c r="AQ838" s="203">
        <f t="shared" si="403"/>
        <v>0</v>
      </c>
      <c r="AR838" s="202"/>
      <c r="AS838" s="202"/>
      <c r="AT838" s="203">
        <f t="shared" si="404"/>
        <v>0</v>
      </c>
      <c r="AU838" s="202"/>
      <c r="AV838" s="202"/>
      <c r="AW838" s="203">
        <f t="shared" si="405"/>
        <v>0</v>
      </c>
      <c r="AX838" s="202"/>
      <c r="AY838" s="202"/>
      <c r="AZ838" s="203">
        <f t="shared" si="406"/>
        <v>0</v>
      </c>
      <c r="BA838" s="202"/>
      <c r="BB838" s="202"/>
      <c r="BC838" s="203">
        <f t="shared" si="407"/>
        <v>0</v>
      </c>
      <c r="BD838" s="202"/>
      <c r="BE838" s="202"/>
      <c r="BF838" s="203">
        <f t="shared" si="408"/>
        <v>0</v>
      </c>
      <c r="BG838" s="202"/>
      <c r="BH838" s="202"/>
      <c r="BI838" s="203">
        <f t="shared" si="409"/>
        <v>0</v>
      </c>
      <c r="BJ838" s="202"/>
      <c r="BK838" s="202"/>
      <c r="BL838" s="203">
        <f t="shared" si="410"/>
        <v>0</v>
      </c>
      <c r="BM838" s="202"/>
      <c r="BN838" s="202"/>
      <c r="BO838" s="203">
        <f t="shared" si="411"/>
        <v>0</v>
      </c>
      <c r="BP838" s="202"/>
      <c r="BQ838" s="202"/>
      <c r="BR838" s="203">
        <f t="shared" si="412"/>
        <v>0</v>
      </c>
      <c r="BS838" s="202"/>
      <c r="BT838" s="202"/>
      <c r="BU838" s="203">
        <f t="shared" si="413"/>
        <v>0</v>
      </c>
      <c r="BV838" s="202"/>
      <c r="BW838" s="202"/>
      <c r="BX838" s="203">
        <f t="shared" si="414"/>
        <v>0</v>
      </c>
      <c r="BY838" s="202"/>
      <c r="BZ838" s="202"/>
      <c r="CA838" s="203">
        <f t="shared" si="415"/>
        <v>0</v>
      </c>
      <c r="CB838" s="202"/>
      <c r="CC838" s="202"/>
      <c r="CD838" s="203">
        <f t="shared" si="416"/>
        <v>0</v>
      </c>
      <c r="CE838" s="202"/>
      <c r="CF838" s="202"/>
      <c r="CG838" s="203">
        <f t="shared" si="417"/>
        <v>0</v>
      </c>
      <c r="CH838" s="202"/>
      <c r="CI838" s="202"/>
      <c r="CJ838" s="203">
        <f t="shared" si="418"/>
        <v>0</v>
      </c>
    </row>
    <row r="839" spans="2:88" x14ac:dyDescent="0.25">
      <c r="B839" s="180"/>
      <c r="C839" s="180"/>
      <c r="D839" s="181"/>
      <c r="E839" s="38">
        <f t="shared" si="391"/>
        <v>45016</v>
      </c>
      <c r="F839" s="186"/>
      <c r="G839" s="203"/>
      <c r="H839" s="202"/>
      <c r="I839" s="202"/>
      <c r="J839" s="203">
        <f t="shared" si="392"/>
        <v>0</v>
      </c>
      <c r="K839" s="202"/>
      <c r="L839" s="202"/>
      <c r="M839" s="203">
        <f t="shared" si="393"/>
        <v>0</v>
      </c>
      <c r="N839" s="202"/>
      <c r="O839" s="202"/>
      <c r="P839" s="203">
        <f t="shared" si="394"/>
        <v>0</v>
      </c>
      <c r="Q839" s="202"/>
      <c r="R839" s="202"/>
      <c r="S839" s="203">
        <f t="shared" si="395"/>
        <v>0</v>
      </c>
      <c r="T839" s="202"/>
      <c r="U839" s="202"/>
      <c r="V839" s="203">
        <f t="shared" si="396"/>
        <v>0</v>
      </c>
      <c r="W839" s="202"/>
      <c r="X839" s="202"/>
      <c r="Y839" s="203">
        <f t="shared" si="397"/>
        <v>0</v>
      </c>
      <c r="Z839" s="202"/>
      <c r="AA839" s="202"/>
      <c r="AB839" s="203">
        <f t="shared" si="398"/>
        <v>0</v>
      </c>
      <c r="AC839" s="202"/>
      <c r="AD839" s="202"/>
      <c r="AE839" s="203">
        <f t="shared" si="399"/>
        <v>0</v>
      </c>
      <c r="AF839" s="202"/>
      <c r="AG839" s="202"/>
      <c r="AH839" s="203">
        <f t="shared" si="400"/>
        <v>0</v>
      </c>
      <c r="AI839" s="202"/>
      <c r="AJ839" s="202"/>
      <c r="AK839" s="203">
        <f t="shared" si="401"/>
        <v>0</v>
      </c>
      <c r="AL839" s="202"/>
      <c r="AM839" s="202"/>
      <c r="AN839" s="203">
        <f t="shared" si="402"/>
        <v>0</v>
      </c>
      <c r="AO839" s="202"/>
      <c r="AP839" s="202"/>
      <c r="AQ839" s="203">
        <f t="shared" si="403"/>
        <v>0</v>
      </c>
      <c r="AR839" s="202"/>
      <c r="AS839" s="202"/>
      <c r="AT839" s="203">
        <f t="shared" si="404"/>
        <v>0</v>
      </c>
      <c r="AU839" s="202"/>
      <c r="AV839" s="202"/>
      <c r="AW839" s="203">
        <f t="shared" si="405"/>
        <v>0</v>
      </c>
      <c r="AX839" s="202"/>
      <c r="AY839" s="202"/>
      <c r="AZ839" s="203">
        <f t="shared" si="406"/>
        <v>0</v>
      </c>
      <c r="BA839" s="202"/>
      <c r="BB839" s="202"/>
      <c r="BC839" s="203">
        <f t="shared" si="407"/>
        <v>0</v>
      </c>
      <c r="BD839" s="202"/>
      <c r="BE839" s="202"/>
      <c r="BF839" s="203">
        <f t="shared" si="408"/>
        <v>0</v>
      </c>
      <c r="BG839" s="202"/>
      <c r="BH839" s="202"/>
      <c r="BI839" s="203">
        <f t="shared" si="409"/>
        <v>0</v>
      </c>
      <c r="BJ839" s="202"/>
      <c r="BK839" s="202"/>
      <c r="BL839" s="203">
        <f t="shared" si="410"/>
        <v>0</v>
      </c>
      <c r="BM839" s="202"/>
      <c r="BN839" s="202"/>
      <c r="BO839" s="203">
        <f t="shared" si="411"/>
        <v>0</v>
      </c>
      <c r="BP839" s="202"/>
      <c r="BQ839" s="202"/>
      <c r="BR839" s="203">
        <f t="shared" si="412"/>
        <v>0</v>
      </c>
      <c r="BS839" s="202"/>
      <c r="BT839" s="202"/>
      <c r="BU839" s="203">
        <f t="shared" si="413"/>
        <v>0</v>
      </c>
      <c r="BV839" s="202"/>
      <c r="BW839" s="202"/>
      <c r="BX839" s="203">
        <f t="shared" si="414"/>
        <v>0</v>
      </c>
      <c r="BY839" s="202"/>
      <c r="BZ839" s="202"/>
      <c r="CA839" s="203">
        <f t="shared" si="415"/>
        <v>0</v>
      </c>
      <c r="CB839" s="202"/>
      <c r="CC839" s="202"/>
      <c r="CD839" s="203">
        <f t="shared" si="416"/>
        <v>0</v>
      </c>
      <c r="CE839" s="202"/>
      <c r="CF839" s="202"/>
      <c r="CG839" s="203">
        <f t="shared" si="417"/>
        <v>0</v>
      </c>
      <c r="CH839" s="202"/>
      <c r="CI839" s="202"/>
      <c r="CJ839" s="203">
        <f t="shared" si="418"/>
        <v>0</v>
      </c>
    </row>
    <row r="840" spans="2:88" x14ac:dyDescent="0.25">
      <c r="B840" s="180"/>
      <c r="C840" s="180"/>
      <c r="D840" s="181"/>
      <c r="E840" s="38">
        <f t="shared" si="391"/>
        <v>45016</v>
      </c>
      <c r="F840" s="186"/>
      <c r="G840" s="203"/>
      <c r="H840" s="202"/>
      <c r="I840" s="202"/>
      <c r="J840" s="203">
        <f t="shared" si="392"/>
        <v>0</v>
      </c>
      <c r="K840" s="202"/>
      <c r="L840" s="202"/>
      <c r="M840" s="203">
        <f t="shared" si="393"/>
        <v>0</v>
      </c>
      <c r="N840" s="202"/>
      <c r="O840" s="202"/>
      <c r="P840" s="203">
        <f t="shared" si="394"/>
        <v>0</v>
      </c>
      <c r="Q840" s="202"/>
      <c r="R840" s="202"/>
      <c r="S840" s="203">
        <f t="shared" si="395"/>
        <v>0</v>
      </c>
      <c r="T840" s="202"/>
      <c r="U840" s="202"/>
      <c r="V840" s="203">
        <f t="shared" si="396"/>
        <v>0</v>
      </c>
      <c r="W840" s="202"/>
      <c r="X840" s="202"/>
      <c r="Y840" s="203">
        <f t="shared" si="397"/>
        <v>0</v>
      </c>
      <c r="Z840" s="202"/>
      <c r="AA840" s="202"/>
      <c r="AB840" s="203">
        <f t="shared" si="398"/>
        <v>0</v>
      </c>
      <c r="AC840" s="202"/>
      <c r="AD840" s="202"/>
      <c r="AE840" s="203">
        <f t="shared" si="399"/>
        <v>0</v>
      </c>
      <c r="AF840" s="202"/>
      <c r="AG840" s="202"/>
      <c r="AH840" s="203">
        <f t="shared" si="400"/>
        <v>0</v>
      </c>
      <c r="AI840" s="202"/>
      <c r="AJ840" s="202"/>
      <c r="AK840" s="203">
        <f t="shared" si="401"/>
        <v>0</v>
      </c>
      <c r="AL840" s="202"/>
      <c r="AM840" s="202"/>
      <c r="AN840" s="203">
        <f t="shared" si="402"/>
        <v>0</v>
      </c>
      <c r="AO840" s="202"/>
      <c r="AP840" s="202"/>
      <c r="AQ840" s="203">
        <f t="shared" si="403"/>
        <v>0</v>
      </c>
      <c r="AR840" s="202"/>
      <c r="AS840" s="202"/>
      <c r="AT840" s="203">
        <f t="shared" si="404"/>
        <v>0</v>
      </c>
      <c r="AU840" s="202"/>
      <c r="AV840" s="202"/>
      <c r="AW840" s="203">
        <f t="shared" si="405"/>
        <v>0</v>
      </c>
      <c r="AX840" s="202"/>
      <c r="AY840" s="202"/>
      <c r="AZ840" s="203">
        <f t="shared" si="406"/>
        <v>0</v>
      </c>
      <c r="BA840" s="202"/>
      <c r="BB840" s="202"/>
      <c r="BC840" s="203">
        <f t="shared" si="407"/>
        <v>0</v>
      </c>
      <c r="BD840" s="202"/>
      <c r="BE840" s="202"/>
      <c r="BF840" s="203">
        <f t="shared" si="408"/>
        <v>0</v>
      </c>
      <c r="BG840" s="202"/>
      <c r="BH840" s="202"/>
      <c r="BI840" s="203">
        <f t="shared" si="409"/>
        <v>0</v>
      </c>
      <c r="BJ840" s="202"/>
      <c r="BK840" s="202"/>
      <c r="BL840" s="203">
        <f t="shared" si="410"/>
        <v>0</v>
      </c>
      <c r="BM840" s="202"/>
      <c r="BN840" s="202"/>
      <c r="BO840" s="203">
        <f t="shared" si="411"/>
        <v>0</v>
      </c>
      <c r="BP840" s="202"/>
      <c r="BQ840" s="202"/>
      <c r="BR840" s="203">
        <f t="shared" si="412"/>
        <v>0</v>
      </c>
      <c r="BS840" s="202"/>
      <c r="BT840" s="202"/>
      <c r="BU840" s="203">
        <f t="shared" si="413"/>
        <v>0</v>
      </c>
      <c r="BV840" s="202"/>
      <c r="BW840" s="202"/>
      <c r="BX840" s="203">
        <f t="shared" si="414"/>
        <v>0</v>
      </c>
      <c r="BY840" s="202"/>
      <c r="BZ840" s="202"/>
      <c r="CA840" s="203">
        <f t="shared" si="415"/>
        <v>0</v>
      </c>
      <c r="CB840" s="202"/>
      <c r="CC840" s="202"/>
      <c r="CD840" s="203">
        <f t="shared" si="416"/>
        <v>0</v>
      </c>
      <c r="CE840" s="202"/>
      <c r="CF840" s="202"/>
      <c r="CG840" s="203">
        <f t="shared" si="417"/>
        <v>0</v>
      </c>
      <c r="CH840" s="202"/>
      <c r="CI840" s="202"/>
      <c r="CJ840" s="203">
        <f t="shared" si="418"/>
        <v>0</v>
      </c>
    </row>
    <row r="841" spans="2:88" x14ac:dyDescent="0.25">
      <c r="B841" s="180"/>
      <c r="C841" s="180"/>
      <c r="D841" s="181"/>
      <c r="E841" s="38">
        <f t="shared" si="391"/>
        <v>45016</v>
      </c>
      <c r="F841" s="186"/>
      <c r="G841" s="203"/>
      <c r="H841" s="202"/>
      <c r="I841" s="202"/>
      <c r="J841" s="203">
        <f t="shared" si="392"/>
        <v>0</v>
      </c>
      <c r="K841" s="202"/>
      <c r="L841" s="202"/>
      <c r="M841" s="203">
        <f t="shared" si="393"/>
        <v>0</v>
      </c>
      <c r="N841" s="202"/>
      <c r="O841" s="202"/>
      <c r="P841" s="203">
        <f t="shared" si="394"/>
        <v>0</v>
      </c>
      <c r="Q841" s="202"/>
      <c r="R841" s="202"/>
      <c r="S841" s="203">
        <f t="shared" si="395"/>
        <v>0</v>
      </c>
      <c r="T841" s="202"/>
      <c r="U841" s="202"/>
      <c r="V841" s="203">
        <f t="shared" si="396"/>
        <v>0</v>
      </c>
      <c r="W841" s="202"/>
      <c r="X841" s="202"/>
      <c r="Y841" s="203">
        <f t="shared" si="397"/>
        <v>0</v>
      </c>
      <c r="Z841" s="202"/>
      <c r="AA841" s="202"/>
      <c r="AB841" s="203">
        <f t="shared" si="398"/>
        <v>0</v>
      </c>
      <c r="AC841" s="202"/>
      <c r="AD841" s="202"/>
      <c r="AE841" s="203">
        <f t="shared" si="399"/>
        <v>0</v>
      </c>
      <c r="AF841" s="202"/>
      <c r="AG841" s="202"/>
      <c r="AH841" s="203">
        <f t="shared" si="400"/>
        <v>0</v>
      </c>
      <c r="AI841" s="202"/>
      <c r="AJ841" s="202"/>
      <c r="AK841" s="203">
        <f t="shared" si="401"/>
        <v>0</v>
      </c>
      <c r="AL841" s="202"/>
      <c r="AM841" s="202"/>
      <c r="AN841" s="203">
        <f t="shared" si="402"/>
        <v>0</v>
      </c>
      <c r="AO841" s="202"/>
      <c r="AP841" s="202"/>
      <c r="AQ841" s="203">
        <f t="shared" si="403"/>
        <v>0</v>
      </c>
      <c r="AR841" s="202"/>
      <c r="AS841" s="202"/>
      <c r="AT841" s="203">
        <f t="shared" si="404"/>
        <v>0</v>
      </c>
      <c r="AU841" s="202"/>
      <c r="AV841" s="202"/>
      <c r="AW841" s="203">
        <f t="shared" si="405"/>
        <v>0</v>
      </c>
      <c r="AX841" s="202"/>
      <c r="AY841" s="202"/>
      <c r="AZ841" s="203">
        <f t="shared" si="406"/>
        <v>0</v>
      </c>
      <c r="BA841" s="202"/>
      <c r="BB841" s="202"/>
      <c r="BC841" s="203">
        <f t="shared" si="407"/>
        <v>0</v>
      </c>
      <c r="BD841" s="202"/>
      <c r="BE841" s="202"/>
      <c r="BF841" s="203">
        <f t="shared" si="408"/>
        <v>0</v>
      </c>
      <c r="BG841" s="202"/>
      <c r="BH841" s="202"/>
      <c r="BI841" s="203">
        <f t="shared" si="409"/>
        <v>0</v>
      </c>
      <c r="BJ841" s="202"/>
      <c r="BK841" s="202"/>
      <c r="BL841" s="203">
        <f t="shared" si="410"/>
        <v>0</v>
      </c>
      <c r="BM841" s="202"/>
      <c r="BN841" s="202"/>
      <c r="BO841" s="203">
        <f t="shared" si="411"/>
        <v>0</v>
      </c>
      <c r="BP841" s="202"/>
      <c r="BQ841" s="202"/>
      <c r="BR841" s="203">
        <f t="shared" si="412"/>
        <v>0</v>
      </c>
      <c r="BS841" s="202"/>
      <c r="BT841" s="202"/>
      <c r="BU841" s="203">
        <f t="shared" si="413"/>
        <v>0</v>
      </c>
      <c r="BV841" s="202"/>
      <c r="BW841" s="202"/>
      <c r="BX841" s="203">
        <f t="shared" si="414"/>
        <v>0</v>
      </c>
      <c r="BY841" s="202"/>
      <c r="BZ841" s="202"/>
      <c r="CA841" s="203">
        <f t="shared" si="415"/>
        <v>0</v>
      </c>
      <c r="CB841" s="202"/>
      <c r="CC841" s="202"/>
      <c r="CD841" s="203">
        <f t="shared" si="416"/>
        <v>0</v>
      </c>
      <c r="CE841" s="202"/>
      <c r="CF841" s="202"/>
      <c r="CG841" s="203">
        <f t="shared" si="417"/>
        <v>0</v>
      </c>
      <c r="CH841" s="202"/>
      <c r="CI841" s="202"/>
      <c r="CJ841" s="203">
        <f t="shared" si="418"/>
        <v>0</v>
      </c>
    </row>
    <row r="842" spans="2:88" x14ac:dyDescent="0.25">
      <c r="B842" s="180"/>
      <c r="C842" s="180"/>
      <c r="D842" s="181"/>
      <c r="E842" s="38">
        <f t="shared" si="391"/>
        <v>45016</v>
      </c>
      <c r="F842" s="186"/>
      <c r="G842" s="203"/>
      <c r="H842" s="202"/>
      <c r="I842" s="202"/>
      <c r="J842" s="203">
        <f t="shared" si="392"/>
        <v>0</v>
      </c>
      <c r="K842" s="202"/>
      <c r="L842" s="202"/>
      <c r="M842" s="203">
        <f t="shared" si="393"/>
        <v>0</v>
      </c>
      <c r="N842" s="202"/>
      <c r="O842" s="202"/>
      <c r="P842" s="203">
        <f t="shared" si="394"/>
        <v>0</v>
      </c>
      <c r="Q842" s="202"/>
      <c r="R842" s="202"/>
      <c r="S842" s="203">
        <f t="shared" si="395"/>
        <v>0</v>
      </c>
      <c r="T842" s="202"/>
      <c r="U842" s="202"/>
      <c r="V842" s="203">
        <f t="shared" si="396"/>
        <v>0</v>
      </c>
      <c r="W842" s="202"/>
      <c r="X842" s="202"/>
      <c r="Y842" s="203">
        <f t="shared" si="397"/>
        <v>0</v>
      </c>
      <c r="Z842" s="202"/>
      <c r="AA842" s="202"/>
      <c r="AB842" s="203">
        <f t="shared" si="398"/>
        <v>0</v>
      </c>
      <c r="AC842" s="202"/>
      <c r="AD842" s="202"/>
      <c r="AE842" s="203">
        <f t="shared" si="399"/>
        <v>0</v>
      </c>
      <c r="AF842" s="202"/>
      <c r="AG842" s="202"/>
      <c r="AH842" s="203">
        <f t="shared" si="400"/>
        <v>0</v>
      </c>
      <c r="AI842" s="202"/>
      <c r="AJ842" s="202"/>
      <c r="AK842" s="203">
        <f t="shared" si="401"/>
        <v>0</v>
      </c>
      <c r="AL842" s="202"/>
      <c r="AM842" s="202"/>
      <c r="AN842" s="203">
        <f t="shared" si="402"/>
        <v>0</v>
      </c>
      <c r="AO842" s="202"/>
      <c r="AP842" s="202"/>
      <c r="AQ842" s="203">
        <f t="shared" si="403"/>
        <v>0</v>
      </c>
      <c r="AR842" s="202"/>
      <c r="AS842" s="202"/>
      <c r="AT842" s="203">
        <f t="shared" si="404"/>
        <v>0</v>
      </c>
      <c r="AU842" s="202"/>
      <c r="AV842" s="202"/>
      <c r="AW842" s="203">
        <f t="shared" si="405"/>
        <v>0</v>
      </c>
      <c r="AX842" s="202"/>
      <c r="AY842" s="202"/>
      <c r="AZ842" s="203">
        <f t="shared" si="406"/>
        <v>0</v>
      </c>
      <c r="BA842" s="202"/>
      <c r="BB842" s="202"/>
      <c r="BC842" s="203">
        <f t="shared" si="407"/>
        <v>0</v>
      </c>
      <c r="BD842" s="202"/>
      <c r="BE842" s="202"/>
      <c r="BF842" s="203">
        <f t="shared" si="408"/>
        <v>0</v>
      </c>
      <c r="BG842" s="202"/>
      <c r="BH842" s="202"/>
      <c r="BI842" s="203">
        <f t="shared" si="409"/>
        <v>0</v>
      </c>
      <c r="BJ842" s="202"/>
      <c r="BK842" s="202"/>
      <c r="BL842" s="203">
        <f t="shared" si="410"/>
        <v>0</v>
      </c>
      <c r="BM842" s="202"/>
      <c r="BN842" s="202"/>
      <c r="BO842" s="203">
        <f t="shared" si="411"/>
        <v>0</v>
      </c>
      <c r="BP842" s="202"/>
      <c r="BQ842" s="202"/>
      <c r="BR842" s="203">
        <f t="shared" si="412"/>
        <v>0</v>
      </c>
      <c r="BS842" s="202"/>
      <c r="BT842" s="202"/>
      <c r="BU842" s="203">
        <f t="shared" si="413"/>
        <v>0</v>
      </c>
      <c r="BV842" s="202"/>
      <c r="BW842" s="202"/>
      <c r="BX842" s="203">
        <f t="shared" si="414"/>
        <v>0</v>
      </c>
      <c r="BY842" s="202"/>
      <c r="BZ842" s="202"/>
      <c r="CA842" s="203">
        <f t="shared" si="415"/>
        <v>0</v>
      </c>
      <c r="CB842" s="202"/>
      <c r="CC842" s="202"/>
      <c r="CD842" s="203">
        <f t="shared" si="416"/>
        <v>0</v>
      </c>
      <c r="CE842" s="202"/>
      <c r="CF842" s="202"/>
      <c r="CG842" s="203">
        <f t="shared" si="417"/>
        <v>0</v>
      </c>
      <c r="CH842" s="202"/>
      <c r="CI842" s="202"/>
      <c r="CJ842" s="203">
        <f t="shared" si="418"/>
        <v>0</v>
      </c>
    </row>
    <row r="843" spans="2:88" x14ac:dyDescent="0.25">
      <c r="B843" s="180"/>
      <c r="C843" s="180"/>
      <c r="D843" s="181"/>
      <c r="E843" s="38">
        <f t="shared" si="391"/>
        <v>45016</v>
      </c>
      <c r="F843" s="186"/>
      <c r="G843" s="203"/>
      <c r="H843" s="202"/>
      <c r="I843" s="202"/>
      <c r="J843" s="203">
        <f t="shared" si="392"/>
        <v>0</v>
      </c>
      <c r="K843" s="202"/>
      <c r="L843" s="202"/>
      <c r="M843" s="203">
        <f t="shared" si="393"/>
        <v>0</v>
      </c>
      <c r="N843" s="202"/>
      <c r="O843" s="202"/>
      <c r="P843" s="203">
        <f t="shared" si="394"/>
        <v>0</v>
      </c>
      <c r="Q843" s="202"/>
      <c r="R843" s="202"/>
      <c r="S843" s="203">
        <f t="shared" si="395"/>
        <v>0</v>
      </c>
      <c r="T843" s="202"/>
      <c r="U843" s="202"/>
      <c r="V843" s="203">
        <f t="shared" si="396"/>
        <v>0</v>
      </c>
      <c r="W843" s="202"/>
      <c r="X843" s="202"/>
      <c r="Y843" s="203">
        <f t="shared" si="397"/>
        <v>0</v>
      </c>
      <c r="Z843" s="202"/>
      <c r="AA843" s="202"/>
      <c r="AB843" s="203">
        <f t="shared" si="398"/>
        <v>0</v>
      </c>
      <c r="AC843" s="202"/>
      <c r="AD843" s="202"/>
      <c r="AE843" s="203">
        <f t="shared" si="399"/>
        <v>0</v>
      </c>
      <c r="AF843" s="202"/>
      <c r="AG843" s="202"/>
      <c r="AH843" s="203">
        <f t="shared" si="400"/>
        <v>0</v>
      </c>
      <c r="AI843" s="202"/>
      <c r="AJ843" s="202"/>
      <c r="AK843" s="203">
        <f t="shared" si="401"/>
        <v>0</v>
      </c>
      <c r="AL843" s="202"/>
      <c r="AM843" s="202"/>
      <c r="AN843" s="203">
        <f t="shared" si="402"/>
        <v>0</v>
      </c>
      <c r="AO843" s="202"/>
      <c r="AP843" s="202"/>
      <c r="AQ843" s="203">
        <f t="shared" si="403"/>
        <v>0</v>
      </c>
      <c r="AR843" s="202"/>
      <c r="AS843" s="202"/>
      <c r="AT843" s="203">
        <f t="shared" si="404"/>
        <v>0</v>
      </c>
      <c r="AU843" s="202"/>
      <c r="AV843" s="202"/>
      <c r="AW843" s="203">
        <f t="shared" si="405"/>
        <v>0</v>
      </c>
      <c r="AX843" s="202"/>
      <c r="AY843" s="202"/>
      <c r="AZ843" s="203">
        <f t="shared" si="406"/>
        <v>0</v>
      </c>
      <c r="BA843" s="202"/>
      <c r="BB843" s="202"/>
      <c r="BC843" s="203">
        <f t="shared" si="407"/>
        <v>0</v>
      </c>
      <c r="BD843" s="202"/>
      <c r="BE843" s="202"/>
      <c r="BF843" s="203">
        <f t="shared" si="408"/>
        <v>0</v>
      </c>
      <c r="BG843" s="202"/>
      <c r="BH843" s="202"/>
      <c r="BI843" s="203">
        <f t="shared" si="409"/>
        <v>0</v>
      </c>
      <c r="BJ843" s="202"/>
      <c r="BK843" s="202"/>
      <c r="BL843" s="203">
        <f t="shared" si="410"/>
        <v>0</v>
      </c>
      <c r="BM843" s="202"/>
      <c r="BN843" s="202"/>
      <c r="BO843" s="203">
        <f t="shared" si="411"/>
        <v>0</v>
      </c>
      <c r="BP843" s="202"/>
      <c r="BQ843" s="202"/>
      <c r="BR843" s="203">
        <f t="shared" si="412"/>
        <v>0</v>
      </c>
      <c r="BS843" s="202"/>
      <c r="BT843" s="202"/>
      <c r="BU843" s="203">
        <f t="shared" si="413"/>
        <v>0</v>
      </c>
      <c r="BV843" s="202"/>
      <c r="BW843" s="202"/>
      <c r="BX843" s="203">
        <f t="shared" si="414"/>
        <v>0</v>
      </c>
      <c r="BY843" s="202"/>
      <c r="BZ843" s="202"/>
      <c r="CA843" s="203">
        <f t="shared" si="415"/>
        <v>0</v>
      </c>
      <c r="CB843" s="202"/>
      <c r="CC843" s="202"/>
      <c r="CD843" s="203">
        <f t="shared" si="416"/>
        <v>0</v>
      </c>
      <c r="CE843" s="202"/>
      <c r="CF843" s="202"/>
      <c r="CG843" s="203">
        <f t="shared" si="417"/>
        <v>0</v>
      </c>
      <c r="CH843" s="202"/>
      <c r="CI843" s="202"/>
      <c r="CJ843" s="203">
        <f t="shared" si="418"/>
        <v>0</v>
      </c>
    </row>
    <row r="844" spans="2:88" x14ac:dyDescent="0.25">
      <c r="B844" s="180"/>
      <c r="C844" s="180"/>
      <c r="D844" s="181"/>
      <c r="E844" s="38">
        <f t="shared" si="391"/>
        <v>45016</v>
      </c>
      <c r="F844" s="186"/>
      <c r="G844" s="203"/>
      <c r="H844" s="202"/>
      <c r="I844" s="202"/>
      <c r="J844" s="203">
        <f t="shared" si="392"/>
        <v>0</v>
      </c>
      <c r="K844" s="202"/>
      <c r="L844" s="202"/>
      <c r="M844" s="203">
        <f t="shared" si="393"/>
        <v>0</v>
      </c>
      <c r="N844" s="202"/>
      <c r="O844" s="202"/>
      <c r="P844" s="203">
        <f t="shared" si="394"/>
        <v>0</v>
      </c>
      <c r="Q844" s="202"/>
      <c r="R844" s="202"/>
      <c r="S844" s="203">
        <f t="shared" si="395"/>
        <v>0</v>
      </c>
      <c r="T844" s="202"/>
      <c r="U844" s="202"/>
      <c r="V844" s="203">
        <f t="shared" si="396"/>
        <v>0</v>
      </c>
      <c r="W844" s="202"/>
      <c r="X844" s="202"/>
      <c r="Y844" s="203">
        <f t="shared" si="397"/>
        <v>0</v>
      </c>
      <c r="Z844" s="202"/>
      <c r="AA844" s="202"/>
      <c r="AB844" s="203">
        <f t="shared" si="398"/>
        <v>0</v>
      </c>
      <c r="AC844" s="202"/>
      <c r="AD844" s="202"/>
      <c r="AE844" s="203">
        <f t="shared" si="399"/>
        <v>0</v>
      </c>
      <c r="AF844" s="202"/>
      <c r="AG844" s="202"/>
      <c r="AH844" s="203">
        <f t="shared" si="400"/>
        <v>0</v>
      </c>
      <c r="AI844" s="202"/>
      <c r="AJ844" s="202"/>
      <c r="AK844" s="203">
        <f t="shared" si="401"/>
        <v>0</v>
      </c>
      <c r="AL844" s="202"/>
      <c r="AM844" s="202"/>
      <c r="AN844" s="203">
        <f t="shared" si="402"/>
        <v>0</v>
      </c>
      <c r="AO844" s="202"/>
      <c r="AP844" s="202"/>
      <c r="AQ844" s="203">
        <f t="shared" si="403"/>
        <v>0</v>
      </c>
      <c r="AR844" s="202"/>
      <c r="AS844" s="202"/>
      <c r="AT844" s="203">
        <f t="shared" si="404"/>
        <v>0</v>
      </c>
      <c r="AU844" s="202"/>
      <c r="AV844" s="202"/>
      <c r="AW844" s="203">
        <f t="shared" si="405"/>
        <v>0</v>
      </c>
      <c r="AX844" s="202"/>
      <c r="AY844" s="202"/>
      <c r="AZ844" s="203">
        <f t="shared" si="406"/>
        <v>0</v>
      </c>
      <c r="BA844" s="202"/>
      <c r="BB844" s="202"/>
      <c r="BC844" s="203">
        <f t="shared" si="407"/>
        <v>0</v>
      </c>
      <c r="BD844" s="202"/>
      <c r="BE844" s="202"/>
      <c r="BF844" s="203">
        <f t="shared" si="408"/>
        <v>0</v>
      </c>
      <c r="BG844" s="202"/>
      <c r="BH844" s="202"/>
      <c r="BI844" s="203">
        <f t="shared" si="409"/>
        <v>0</v>
      </c>
      <c r="BJ844" s="202"/>
      <c r="BK844" s="202"/>
      <c r="BL844" s="203">
        <f t="shared" si="410"/>
        <v>0</v>
      </c>
      <c r="BM844" s="202"/>
      <c r="BN844" s="202"/>
      <c r="BO844" s="203">
        <f t="shared" si="411"/>
        <v>0</v>
      </c>
      <c r="BP844" s="202"/>
      <c r="BQ844" s="202"/>
      <c r="BR844" s="203">
        <f t="shared" si="412"/>
        <v>0</v>
      </c>
      <c r="BS844" s="202"/>
      <c r="BT844" s="202"/>
      <c r="BU844" s="203">
        <f t="shared" si="413"/>
        <v>0</v>
      </c>
      <c r="BV844" s="202"/>
      <c r="BW844" s="202"/>
      <c r="BX844" s="203">
        <f t="shared" si="414"/>
        <v>0</v>
      </c>
      <c r="BY844" s="202"/>
      <c r="BZ844" s="202"/>
      <c r="CA844" s="203">
        <f t="shared" si="415"/>
        <v>0</v>
      </c>
      <c r="CB844" s="202"/>
      <c r="CC844" s="202"/>
      <c r="CD844" s="203">
        <f t="shared" si="416"/>
        <v>0</v>
      </c>
      <c r="CE844" s="202"/>
      <c r="CF844" s="202"/>
      <c r="CG844" s="203">
        <f t="shared" si="417"/>
        <v>0</v>
      </c>
      <c r="CH844" s="202"/>
      <c r="CI844" s="202"/>
      <c r="CJ844" s="203">
        <f t="shared" si="418"/>
        <v>0</v>
      </c>
    </row>
    <row r="845" spans="2:88" x14ac:dyDescent="0.25">
      <c r="B845" s="180"/>
      <c r="C845" s="180"/>
      <c r="D845" s="181"/>
      <c r="E845" s="38">
        <f t="shared" si="391"/>
        <v>45016</v>
      </c>
      <c r="F845" s="186"/>
      <c r="G845" s="203"/>
      <c r="H845" s="202"/>
      <c r="I845" s="202"/>
      <c r="J845" s="203">
        <f t="shared" si="392"/>
        <v>0</v>
      </c>
      <c r="K845" s="202"/>
      <c r="L845" s="202"/>
      <c r="M845" s="203">
        <f t="shared" si="393"/>
        <v>0</v>
      </c>
      <c r="N845" s="202"/>
      <c r="O845" s="202"/>
      <c r="P845" s="203">
        <f t="shared" si="394"/>
        <v>0</v>
      </c>
      <c r="Q845" s="202"/>
      <c r="R845" s="202"/>
      <c r="S845" s="203">
        <f t="shared" si="395"/>
        <v>0</v>
      </c>
      <c r="T845" s="202"/>
      <c r="U845" s="202"/>
      <c r="V845" s="203">
        <f t="shared" si="396"/>
        <v>0</v>
      </c>
      <c r="W845" s="202"/>
      <c r="X845" s="202"/>
      <c r="Y845" s="203">
        <f t="shared" si="397"/>
        <v>0</v>
      </c>
      <c r="Z845" s="202"/>
      <c r="AA845" s="202"/>
      <c r="AB845" s="203">
        <f t="shared" si="398"/>
        <v>0</v>
      </c>
      <c r="AC845" s="202"/>
      <c r="AD845" s="202"/>
      <c r="AE845" s="203">
        <f t="shared" si="399"/>
        <v>0</v>
      </c>
      <c r="AF845" s="202"/>
      <c r="AG845" s="202"/>
      <c r="AH845" s="203">
        <f t="shared" si="400"/>
        <v>0</v>
      </c>
      <c r="AI845" s="202"/>
      <c r="AJ845" s="202"/>
      <c r="AK845" s="203">
        <f t="shared" si="401"/>
        <v>0</v>
      </c>
      <c r="AL845" s="202"/>
      <c r="AM845" s="202"/>
      <c r="AN845" s="203">
        <f t="shared" si="402"/>
        <v>0</v>
      </c>
      <c r="AO845" s="202"/>
      <c r="AP845" s="202"/>
      <c r="AQ845" s="203">
        <f t="shared" si="403"/>
        <v>0</v>
      </c>
      <c r="AR845" s="202"/>
      <c r="AS845" s="202"/>
      <c r="AT845" s="203">
        <f t="shared" si="404"/>
        <v>0</v>
      </c>
      <c r="AU845" s="202"/>
      <c r="AV845" s="202"/>
      <c r="AW845" s="203">
        <f t="shared" si="405"/>
        <v>0</v>
      </c>
      <c r="AX845" s="202"/>
      <c r="AY845" s="202"/>
      <c r="AZ845" s="203">
        <f t="shared" si="406"/>
        <v>0</v>
      </c>
      <c r="BA845" s="202"/>
      <c r="BB845" s="202"/>
      <c r="BC845" s="203">
        <f t="shared" si="407"/>
        <v>0</v>
      </c>
      <c r="BD845" s="202"/>
      <c r="BE845" s="202"/>
      <c r="BF845" s="203">
        <f t="shared" si="408"/>
        <v>0</v>
      </c>
      <c r="BG845" s="202"/>
      <c r="BH845" s="202"/>
      <c r="BI845" s="203">
        <f t="shared" si="409"/>
        <v>0</v>
      </c>
      <c r="BJ845" s="202"/>
      <c r="BK845" s="202"/>
      <c r="BL845" s="203">
        <f t="shared" si="410"/>
        <v>0</v>
      </c>
      <c r="BM845" s="202"/>
      <c r="BN845" s="202"/>
      <c r="BO845" s="203">
        <f t="shared" si="411"/>
        <v>0</v>
      </c>
      <c r="BP845" s="202"/>
      <c r="BQ845" s="202"/>
      <c r="BR845" s="203">
        <f t="shared" si="412"/>
        <v>0</v>
      </c>
      <c r="BS845" s="202"/>
      <c r="BT845" s="202"/>
      <c r="BU845" s="203">
        <f t="shared" si="413"/>
        <v>0</v>
      </c>
      <c r="BV845" s="202"/>
      <c r="BW845" s="202"/>
      <c r="BX845" s="203">
        <f t="shared" si="414"/>
        <v>0</v>
      </c>
      <c r="BY845" s="202"/>
      <c r="BZ845" s="202"/>
      <c r="CA845" s="203">
        <f t="shared" si="415"/>
        <v>0</v>
      </c>
      <c r="CB845" s="202"/>
      <c r="CC845" s="202"/>
      <c r="CD845" s="203">
        <f t="shared" si="416"/>
        <v>0</v>
      </c>
      <c r="CE845" s="202"/>
      <c r="CF845" s="202"/>
      <c r="CG845" s="203">
        <f t="shared" si="417"/>
        <v>0</v>
      </c>
      <c r="CH845" s="202"/>
      <c r="CI845" s="202"/>
      <c r="CJ845" s="203">
        <f t="shared" si="418"/>
        <v>0</v>
      </c>
    </row>
    <row r="846" spans="2:88" x14ac:dyDescent="0.25">
      <c r="B846" s="180"/>
      <c r="C846" s="180"/>
      <c r="D846" s="181"/>
      <c r="E846" s="38">
        <f t="shared" si="391"/>
        <v>45016</v>
      </c>
      <c r="F846" s="186"/>
      <c r="G846" s="203"/>
      <c r="H846" s="202"/>
      <c r="I846" s="202"/>
      <c r="J846" s="203">
        <f t="shared" si="392"/>
        <v>0</v>
      </c>
      <c r="K846" s="202"/>
      <c r="L846" s="202"/>
      <c r="M846" s="203">
        <f t="shared" si="393"/>
        <v>0</v>
      </c>
      <c r="N846" s="202"/>
      <c r="O846" s="202"/>
      <c r="P846" s="203">
        <f t="shared" si="394"/>
        <v>0</v>
      </c>
      <c r="Q846" s="202"/>
      <c r="R846" s="202"/>
      <c r="S846" s="203">
        <f t="shared" si="395"/>
        <v>0</v>
      </c>
      <c r="T846" s="202"/>
      <c r="U846" s="202"/>
      <c r="V846" s="203">
        <f t="shared" si="396"/>
        <v>0</v>
      </c>
      <c r="W846" s="202"/>
      <c r="X846" s="202"/>
      <c r="Y846" s="203">
        <f t="shared" si="397"/>
        <v>0</v>
      </c>
      <c r="Z846" s="202"/>
      <c r="AA846" s="202"/>
      <c r="AB846" s="203">
        <f t="shared" si="398"/>
        <v>0</v>
      </c>
      <c r="AC846" s="202"/>
      <c r="AD846" s="202"/>
      <c r="AE846" s="203">
        <f t="shared" si="399"/>
        <v>0</v>
      </c>
      <c r="AF846" s="202"/>
      <c r="AG846" s="202"/>
      <c r="AH846" s="203">
        <f t="shared" si="400"/>
        <v>0</v>
      </c>
      <c r="AI846" s="202"/>
      <c r="AJ846" s="202"/>
      <c r="AK846" s="203">
        <f t="shared" si="401"/>
        <v>0</v>
      </c>
      <c r="AL846" s="202"/>
      <c r="AM846" s="202"/>
      <c r="AN846" s="203">
        <f t="shared" si="402"/>
        <v>0</v>
      </c>
      <c r="AO846" s="202"/>
      <c r="AP846" s="202"/>
      <c r="AQ846" s="203">
        <f t="shared" si="403"/>
        <v>0</v>
      </c>
      <c r="AR846" s="202"/>
      <c r="AS846" s="202"/>
      <c r="AT846" s="203">
        <f t="shared" si="404"/>
        <v>0</v>
      </c>
      <c r="AU846" s="202"/>
      <c r="AV846" s="202"/>
      <c r="AW846" s="203">
        <f t="shared" si="405"/>
        <v>0</v>
      </c>
      <c r="AX846" s="202"/>
      <c r="AY846" s="202"/>
      <c r="AZ846" s="203">
        <f t="shared" si="406"/>
        <v>0</v>
      </c>
      <c r="BA846" s="202"/>
      <c r="BB846" s="202"/>
      <c r="BC846" s="203">
        <f t="shared" si="407"/>
        <v>0</v>
      </c>
      <c r="BD846" s="202"/>
      <c r="BE846" s="202"/>
      <c r="BF846" s="203">
        <f t="shared" si="408"/>
        <v>0</v>
      </c>
      <c r="BG846" s="202"/>
      <c r="BH846" s="202"/>
      <c r="BI846" s="203">
        <f t="shared" si="409"/>
        <v>0</v>
      </c>
      <c r="BJ846" s="202"/>
      <c r="BK846" s="202"/>
      <c r="BL846" s="203">
        <f t="shared" si="410"/>
        <v>0</v>
      </c>
      <c r="BM846" s="202"/>
      <c r="BN846" s="202"/>
      <c r="BO846" s="203">
        <f t="shared" si="411"/>
        <v>0</v>
      </c>
      <c r="BP846" s="202"/>
      <c r="BQ846" s="202"/>
      <c r="BR846" s="203">
        <f t="shared" si="412"/>
        <v>0</v>
      </c>
      <c r="BS846" s="202"/>
      <c r="BT846" s="202"/>
      <c r="BU846" s="203">
        <f t="shared" si="413"/>
        <v>0</v>
      </c>
      <c r="BV846" s="202"/>
      <c r="BW846" s="202"/>
      <c r="BX846" s="203">
        <f t="shared" si="414"/>
        <v>0</v>
      </c>
      <c r="BY846" s="202"/>
      <c r="BZ846" s="202"/>
      <c r="CA846" s="203">
        <f t="shared" si="415"/>
        <v>0</v>
      </c>
      <c r="CB846" s="202"/>
      <c r="CC846" s="202"/>
      <c r="CD846" s="203">
        <f t="shared" si="416"/>
        <v>0</v>
      </c>
      <c r="CE846" s="202"/>
      <c r="CF846" s="202"/>
      <c r="CG846" s="203">
        <f t="shared" si="417"/>
        <v>0</v>
      </c>
      <c r="CH846" s="202"/>
      <c r="CI846" s="202"/>
      <c r="CJ846" s="203">
        <f t="shared" si="418"/>
        <v>0</v>
      </c>
    </row>
    <row r="847" spans="2:88" x14ac:dyDescent="0.25">
      <c r="B847" s="180"/>
      <c r="C847" s="180"/>
      <c r="D847" s="181"/>
      <c r="E847" s="38">
        <f t="shared" si="391"/>
        <v>45016</v>
      </c>
      <c r="F847" s="186"/>
      <c r="G847" s="203"/>
      <c r="H847" s="202"/>
      <c r="I847" s="202"/>
      <c r="J847" s="203">
        <f t="shared" si="392"/>
        <v>0</v>
      </c>
      <c r="K847" s="202"/>
      <c r="L847" s="202"/>
      <c r="M847" s="203">
        <f t="shared" si="393"/>
        <v>0</v>
      </c>
      <c r="N847" s="202"/>
      <c r="O847" s="202"/>
      <c r="P847" s="203">
        <f t="shared" si="394"/>
        <v>0</v>
      </c>
      <c r="Q847" s="202"/>
      <c r="R847" s="202"/>
      <c r="S847" s="203">
        <f t="shared" si="395"/>
        <v>0</v>
      </c>
      <c r="T847" s="202"/>
      <c r="U847" s="202"/>
      <c r="V847" s="203">
        <f t="shared" si="396"/>
        <v>0</v>
      </c>
      <c r="W847" s="202"/>
      <c r="X847" s="202"/>
      <c r="Y847" s="203">
        <f t="shared" si="397"/>
        <v>0</v>
      </c>
      <c r="Z847" s="202"/>
      <c r="AA847" s="202"/>
      <c r="AB847" s="203">
        <f t="shared" si="398"/>
        <v>0</v>
      </c>
      <c r="AC847" s="202"/>
      <c r="AD847" s="202"/>
      <c r="AE847" s="203">
        <f t="shared" si="399"/>
        <v>0</v>
      </c>
      <c r="AF847" s="202"/>
      <c r="AG847" s="202"/>
      <c r="AH847" s="203">
        <f t="shared" si="400"/>
        <v>0</v>
      </c>
      <c r="AI847" s="202"/>
      <c r="AJ847" s="202"/>
      <c r="AK847" s="203">
        <f t="shared" si="401"/>
        <v>0</v>
      </c>
      <c r="AL847" s="202"/>
      <c r="AM847" s="202"/>
      <c r="AN847" s="203">
        <f t="shared" si="402"/>
        <v>0</v>
      </c>
      <c r="AO847" s="202"/>
      <c r="AP847" s="202"/>
      <c r="AQ847" s="203">
        <f t="shared" si="403"/>
        <v>0</v>
      </c>
      <c r="AR847" s="202"/>
      <c r="AS847" s="202"/>
      <c r="AT847" s="203">
        <f t="shared" si="404"/>
        <v>0</v>
      </c>
      <c r="AU847" s="202"/>
      <c r="AV847" s="202"/>
      <c r="AW847" s="203">
        <f t="shared" si="405"/>
        <v>0</v>
      </c>
      <c r="AX847" s="202"/>
      <c r="AY847" s="202"/>
      <c r="AZ847" s="203">
        <f t="shared" si="406"/>
        <v>0</v>
      </c>
      <c r="BA847" s="202"/>
      <c r="BB847" s="202"/>
      <c r="BC847" s="203">
        <f t="shared" si="407"/>
        <v>0</v>
      </c>
      <c r="BD847" s="202"/>
      <c r="BE847" s="202"/>
      <c r="BF847" s="203">
        <f t="shared" si="408"/>
        <v>0</v>
      </c>
      <c r="BG847" s="202"/>
      <c r="BH847" s="202"/>
      <c r="BI847" s="203">
        <f t="shared" si="409"/>
        <v>0</v>
      </c>
      <c r="BJ847" s="202"/>
      <c r="BK847" s="202"/>
      <c r="BL847" s="203">
        <f t="shared" si="410"/>
        <v>0</v>
      </c>
      <c r="BM847" s="202"/>
      <c r="BN847" s="202"/>
      <c r="BO847" s="203">
        <f t="shared" si="411"/>
        <v>0</v>
      </c>
      <c r="BP847" s="202"/>
      <c r="BQ847" s="202"/>
      <c r="BR847" s="203">
        <f t="shared" si="412"/>
        <v>0</v>
      </c>
      <c r="BS847" s="202"/>
      <c r="BT847" s="202"/>
      <c r="BU847" s="203">
        <f t="shared" si="413"/>
        <v>0</v>
      </c>
      <c r="BV847" s="202"/>
      <c r="BW847" s="202"/>
      <c r="BX847" s="203">
        <f t="shared" si="414"/>
        <v>0</v>
      </c>
      <c r="BY847" s="202"/>
      <c r="BZ847" s="202"/>
      <c r="CA847" s="203">
        <f t="shared" si="415"/>
        <v>0</v>
      </c>
      <c r="CB847" s="202"/>
      <c r="CC847" s="202"/>
      <c r="CD847" s="203">
        <f t="shared" si="416"/>
        <v>0</v>
      </c>
      <c r="CE847" s="202"/>
      <c r="CF847" s="202"/>
      <c r="CG847" s="203">
        <f t="shared" si="417"/>
        <v>0</v>
      </c>
      <c r="CH847" s="202"/>
      <c r="CI847" s="202"/>
      <c r="CJ847" s="203">
        <f t="shared" si="418"/>
        <v>0</v>
      </c>
    </row>
    <row r="848" spans="2:88" x14ac:dyDescent="0.25">
      <c r="B848" s="180"/>
      <c r="C848" s="180"/>
      <c r="D848" s="181"/>
      <c r="E848" s="38">
        <f t="shared" si="391"/>
        <v>45016</v>
      </c>
      <c r="F848" s="186"/>
      <c r="G848" s="203"/>
      <c r="H848" s="202"/>
      <c r="I848" s="202"/>
      <c r="J848" s="203">
        <f t="shared" si="392"/>
        <v>0</v>
      </c>
      <c r="K848" s="202"/>
      <c r="L848" s="202"/>
      <c r="M848" s="203">
        <f t="shared" si="393"/>
        <v>0</v>
      </c>
      <c r="N848" s="202"/>
      <c r="O848" s="202"/>
      <c r="P848" s="203">
        <f t="shared" si="394"/>
        <v>0</v>
      </c>
      <c r="Q848" s="202"/>
      <c r="R848" s="202"/>
      <c r="S848" s="203">
        <f t="shared" si="395"/>
        <v>0</v>
      </c>
      <c r="T848" s="202"/>
      <c r="U848" s="202"/>
      <c r="V848" s="203">
        <f t="shared" si="396"/>
        <v>0</v>
      </c>
      <c r="W848" s="202"/>
      <c r="X848" s="202"/>
      <c r="Y848" s="203">
        <f t="shared" si="397"/>
        <v>0</v>
      </c>
      <c r="Z848" s="202"/>
      <c r="AA848" s="202"/>
      <c r="AB848" s="203">
        <f t="shared" si="398"/>
        <v>0</v>
      </c>
      <c r="AC848" s="202"/>
      <c r="AD848" s="202"/>
      <c r="AE848" s="203">
        <f t="shared" si="399"/>
        <v>0</v>
      </c>
      <c r="AF848" s="202"/>
      <c r="AG848" s="202"/>
      <c r="AH848" s="203">
        <f t="shared" si="400"/>
        <v>0</v>
      </c>
      <c r="AI848" s="202"/>
      <c r="AJ848" s="202"/>
      <c r="AK848" s="203">
        <f t="shared" si="401"/>
        <v>0</v>
      </c>
      <c r="AL848" s="202"/>
      <c r="AM848" s="202"/>
      <c r="AN848" s="203">
        <f t="shared" si="402"/>
        <v>0</v>
      </c>
      <c r="AO848" s="202"/>
      <c r="AP848" s="202"/>
      <c r="AQ848" s="203">
        <f t="shared" si="403"/>
        <v>0</v>
      </c>
      <c r="AR848" s="202"/>
      <c r="AS848" s="202"/>
      <c r="AT848" s="203">
        <f t="shared" si="404"/>
        <v>0</v>
      </c>
      <c r="AU848" s="202"/>
      <c r="AV848" s="202"/>
      <c r="AW848" s="203">
        <f t="shared" si="405"/>
        <v>0</v>
      </c>
      <c r="AX848" s="202"/>
      <c r="AY848" s="202"/>
      <c r="AZ848" s="203">
        <f t="shared" si="406"/>
        <v>0</v>
      </c>
      <c r="BA848" s="202"/>
      <c r="BB848" s="202"/>
      <c r="BC848" s="203">
        <f t="shared" si="407"/>
        <v>0</v>
      </c>
      <c r="BD848" s="202"/>
      <c r="BE848" s="202"/>
      <c r="BF848" s="203">
        <f t="shared" si="408"/>
        <v>0</v>
      </c>
      <c r="BG848" s="202"/>
      <c r="BH848" s="202"/>
      <c r="BI848" s="203">
        <f t="shared" si="409"/>
        <v>0</v>
      </c>
      <c r="BJ848" s="202"/>
      <c r="BK848" s="202"/>
      <c r="BL848" s="203">
        <f t="shared" si="410"/>
        <v>0</v>
      </c>
      <c r="BM848" s="202"/>
      <c r="BN848" s="202"/>
      <c r="BO848" s="203">
        <f t="shared" si="411"/>
        <v>0</v>
      </c>
      <c r="BP848" s="202"/>
      <c r="BQ848" s="202"/>
      <c r="BR848" s="203">
        <f t="shared" si="412"/>
        <v>0</v>
      </c>
      <c r="BS848" s="202"/>
      <c r="BT848" s="202"/>
      <c r="BU848" s="203">
        <f t="shared" si="413"/>
        <v>0</v>
      </c>
      <c r="BV848" s="202"/>
      <c r="BW848" s="202"/>
      <c r="BX848" s="203">
        <f t="shared" si="414"/>
        <v>0</v>
      </c>
      <c r="BY848" s="202"/>
      <c r="BZ848" s="202"/>
      <c r="CA848" s="203">
        <f t="shared" si="415"/>
        <v>0</v>
      </c>
      <c r="CB848" s="202"/>
      <c r="CC848" s="202"/>
      <c r="CD848" s="203">
        <f t="shared" si="416"/>
        <v>0</v>
      </c>
      <c r="CE848" s="202"/>
      <c r="CF848" s="202"/>
      <c r="CG848" s="203">
        <f t="shared" si="417"/>
        <v>0</v>
      </c>
      <c r="CH848" s="202"/>
      <c r="CI848" s="202"/>
      <c r="CJ848" s="203">
        <f t="shared" si="418"/>
        <v>0</v>
      </c>
    </row>
    <row r="849" spans="2:88" x14ac:dyDescent="0.25">
      <c r="B849" s="180"/>
      <c r="C849" s="180"/>
      <c r="D849" s="181"/>
      <c r="E849" s="38">
        <f t="shared" si="391"/>
        <v>45016</v>
      </c>
      <c r="F849" s="186"/>
      <c r="G849" s="203"/>
      <c r="H849" s="202"/>
      <c r="I849" s="202"/>
      <c r="J849" s="203">
        <f t="shared" si="392"/>
        <v>0</v>
      </c>
      <c r="K849" s="202"/>
      <c r="L849" s="202"/>
      <c r="M849" s="203">
        <f t="shared" si="393"/>
        <v>0</v>
      </c>
      <c r="N849" s="202"/>
      <c r="O849" s="202"/>
      <c r="P849" s="203">
        <f t="shared" si="394"/>
        <v>0</v>
      </c>
      <c r="Q849" s="202"/>
      <c r="R849" s="202"/>
      <c r="S849" s="203">
        <f t="shared" si="395"/>
        <v>0</v>
      </c>
      <c r="T849" s="202"/>
      <c r="U849" s="202"/>
      <c r="V849" s="203">
        <f t="shared" si="396"/>
        <v>0</v>
      </c>
      <c r="W849" s="202"/>
      <c r="X849" s="202"/>
      <c r="Y849" s="203">
        <f t="shared" si="397"/>
        <v>0</v>
      </c>
      <c r="Z849" s="202"/>
      <c r="AA849" s="202"/>
      <c r="AB849" s="203">
        <f t="shared" si="398"/>
        <v>0</v>
      </c>
      <c r="AC849" s="202"/>
      <c r="AD849" s="202"/>
      <c r="AE849" s="203">
        <f t="shared" si="399"/>
        <v>0</v>
      </c>
      <c r="AF849" s="202"/>
      <c r="AG849" s="202"/>
      <c r="AH849" s="203">
        <f t="shared" si="400"/>
        <v>0</v>
      </c>
      <c r="AI849" s="202"/>
      <c r="AJ849" s="202"/>
      <c r="AK849" s="203">
        <f t="shared" si="401"/>
        <v>0</v>
      </c>
      <c r="AL849" s="202"/>
      <c r="AM849" s="202"/>
      <c r="AN849" s="203">
        <f t="shared" si="402"/>
        <v>0</v>
      </c>
      <c r="AO849" s="202"/>
      <c r="AP849" s="202"/>
      <c r="AQ849" s="203">
        <f t="shared" si="403"/>
        <v>0</v>
      </c>
      <c r="AR849" s="202"/>
      <c r="AS849" s="202"/>
      <c r="AT849" s="203">
        <f t="shared" si="404"/>
        <v>0</v>
      </c>
      <c r="AU849" s="202"/>
      <c r="AV849" s="202"/>
      <c r="AW849" s="203">
        <f t="shared" si="405"/>
        <v>0</v>
      </c>
      <c r="AX849" s="202"/>
      <c r="AY849" s="202"/>
      <c r="AZ849" s="203">
        <f t="shared" si="406"/>
        <v>0</v>
      </c>
      <c r="BA849" s="202"/>
      <c r="BB849" s="202"/>
      <c r="BC849" s="203">
        <f t="shared" si="407"/>
        <v>0</v>
      </c>
      <c r="BD849" s="202"/>
      <c r="BE849" s="202"/>
      <c r="BF849" s="203">
        <f t="shared" si="408"/>
        <v>0</v>
      </c>
      <c r="BG849" s="202"/>
      <c r="BH849" s="202"/>
      <c r="BI849" s="203">
        <f t="shared" si="409"/>
        <v>0</v>
      </c>
      <c r="BJ849" s="202"/>
      <c r="BK849" s="202"/>
      <c r="BL849" s="203">
        <f t="shared" si="410"/>
        <v>0</v>
      </c>
      <c r="BM849" s="202"/>
      <c r="BN849" s="202"/>
      <c r="BO849" s="203">
        <f t="shared" si="411"/>
        <v>0</v>
      </c>
      <c r="BP849" s="202"/>
      <c r="BQ849" s="202"/>
      <c r="BR849" s="203">
        <f t="shared" si="412"/>
        <v>0</v>
      </c>
      <c r="BS849" s="202"/>
      <c r="BT849" s="202"/>
      <c r="BU849" s="203">
        <f t="shared" si="413"/>
        <v>0</v>
      </c>
      <c r="BV849" s="202"/>
      <c r="BW849" s="202"/>
      <c r="BX849" s="203">
        <f t="shared" si="414"/>
        <v>0</v>
      </c>
      <c r="BY849" s="202"/>
      <c r="BZ849" s="202"/>
      <c r="CA849" s="203">
        <f t="shared" si="415"/>
        <v>0</v>
      </c>
      <c r="CB849" s="202"/>
      <c r="CC849" s="202"/>
      <c r="CD849" s="203">
        <f t="shared" si="416"/>
        <v>0</v>
      </c>
      <c r="CE849" s="202"/>
      <c r="CF849" s="202"/>
      <c r="CG849" s="203">
        <f t="shared" si="417"/>
        <v>0</v>
      </c>
      <c r="CH849" s="202"/>
      <c r="CI849" s="202"/>
      <c r="CJ849" s="203">
        <f t="shared" si="418"/>
        <v>0</v>
      </c>
    </row>
    <row r="850" spans="2:88" x14ac:dyDescent="0.25">
      <c r="B850" s="180"/>
      <c r="C850" s="180"/>
      <c r="D850" s="181"/>
      <c r="E850" s="38">
        <f t="shared" si="391"/>
        <v>45016</v>
      </c>
      <c r="F850" s="186"/>
      <c r="G850" s="203"/>
      <c r="H850" s="202"/>
      <c r="I850" s="202"/>
      <c r="J850" s="203">
        <f t="shared" si="392"/>
        <v>0</v>
      </c>
      <c r="K850" s="202"/>
      <c r="L850" s="202"/>
      <c r="M850" s="203">
        <f t="shared" si="393"/>
        <v>0</v>
      </c>
      <c r="N850" s="202"/>
      <c r="O850" s="202"/>
      <c r="P850" s="203">
        <f t="shared" si="394"/>
        <v>0</v>
      </c>
      <c r="Q850" s="202"/>
      <c r="R850" s="202"/>
      <c r="S850" s="203">
        <f t="shared" si="395"/>
        <v>0</v>
      </c>
      <c r="T850" s="202"/>
      <c r="U850" s="202"/>
      <c r="V850" s="203">
        <f t="shared" si="396"/>
        <v>0</v>
      </c>
      <c r="W850" s="202"/>
      <c r="X850" s="202"/>
      <c r="Y850" s="203">
        <f t="shared" si="397"/>
        <v>0</v>
      </c>
      <c r="Z850" s="202"/>
      <c r="AA850" s="202"/>
      <c r="AB850" s="203">
        <f t="shared" si="398"/>
        <v>0</v>
      </c>
      <c r="AC850" s="202"/>
      <c r="AD850" s="202"/>
      <c r="AE850" s="203">
        <f t="shared" si="399"/>
        <v>0</v>
      </c>
      <c r="AF850" s="202"/>
      <c r="AG850" s="202"/>
      <c r="AH850" s="203">
        <f t="shared" si="400"/>
        <v>0</v>
      </c>
      <c r="AI850" s="202"/>
      <c r="AJ850" s="202"/>
      <c r="AK850" s="203">
        <f t="shared" si="401"/>
        <v>0</v>
      </c>
      <c r="AL850" s="202"/>
      <c r="AM850" s="202"/>
      <c r="AN850" s="203">
        <f t="shared" si="402"/>
        <v>0</v>
      </c>
      <c r="AO850" s="202"/>
      <c r="AP850" s="202"/>
      <c r="AQ850" s="203">
        <f t="shared" si="403"/>
        <v>0</v>
      </c>
      <c r="AR850" s="202"/>
      <c r="AS850" s="202"/>
      <c r="AT850" s="203">
        <f t="shared" si="404"/>
        <v>0</v>
      </c>
      <c r="AU850" s="202"/>
      <c r="AV850" s="202"/>
      <c r="AW850" s="203">
        <f t="shared" si="405"/>
        <v>0</v>
      </c>
      <c r="AX850" s="202"/>
      <c r="AY850" s="202"/>
      <c r="AZ850" s="203">
        <f t="shared" si="406"/>
        <v>0</v>
      </c>
      <c r="BA850" s="202"/>
      <c r="BB850" s="202"/>
      <c r="BC850" s="203">
        <f t="shared" si="407"/>
        <v>0</v>
      </c>
      <c r="BD850" s="202"/>
      <c r="BE850" s="202"/>
      <c r="BF850" s="203">
        <f t="shared" si="408"/>
        <v>0</v>
      </c>
      <c r="BG850" s="202"/>
      <c r="BH850" s="202"/>
      <c r="BI850" s="203">
        <f t="shared" si="409"/>
        <v>0</v>
      </c>
      <c r="BJ850" s="202"/>
      <c r="BK850" s="202"/>
      <c r="BL850" s="203">
        <f t="shared" si="410"/>
        <v>0</v>
      </c>
      <c r="BM850" s="202"/>
      <c r="BN850" s="202"/>
      <c r="BO850" s="203">
        <f t="shared" si="411"/>
        <v>0</v>
      </c>
      <c r="BP850" s="202"/>
      <c r="BQ850" s="202"/>
      <c r="BR850" s="203">
        <f t="shared" si="412"/>
        <v>0</v>
      </c>
      <c r="BS850" s="202"/>
      <c r="BT850" s="202"/>
      <c r="BU850" s="203">
        <f t="shared" si="413"/>
        <v>0</v>
      </c>
      <c r="BV850" s="202"/>
      <c r="BW850" s="202"/>
      <c r="BX850" s="203">
        <f t="shared" si="414"/>
        <v>0</v>
      </c>
      <c r="BY850" s="202"/>
      <c r="BZ850" s="202"/>
      <c r="CA850" s="203">
        <f t="shared" si="415"/>
        <v>0</v>
      </c>
      <c r="CB850" s="202"/>
      <c r="CC850" s="202"/>
      <c r="CD850" s="203">
        <f t="shared" si="416"/>
        <v>0</v>
      </c>
      <c r="CE850" s="202"/>
      <c r="CF850" s="202"/>
      <c r="CG850" s="203">
        <f t="shared" si="417"/>
        <v>0</v>
      </c>
      <c r="CH850" s="202"/>
      <c r="CI850" s="202"/>
      <c r="CJ850" s="203">
        <f t="shared" si="418"/>
        <v>0</v>
      </c>
    </row>
    <row r="851" spans="2:88" x14ac:dyDescent="0.25">
      <c r="B851" s="180"/>
      <c r="C851" s="180"/>
      <c r="D851" s="181"/>
      <c r="E851" s="38">
        <f t="shared" si="391"/>
        <v>45016</v>
      </c>
      <c r="F851" s="186"/>
      <c r="G851" s="203"/>
      <c r="H851" s="202"/>
      <c r="I851" s="202"/>
      <c r="J851" s="203">
        <f t="shared" si="392"/>
        <v>0</v>
      </c>
      <c r="K851" s="202"/>
      <c r="L851" s="202"/>
      <c r="M851" s="203">
        <f t="shared" si="393"/>
        <v>0</v>
      </c>
      <c r="N851" s="202"/>
      <c r="O851" s="202"/>
      <c r="P851" s="203">
        <f t="shared" si="394"/>
        <v>0</v>
      </c>
      <c r="Q851" s="202"/>
      <c r="R851" s="202"/>
      <c r="S851" s="203">
        <f t="shared" si="395"/>
        <v>0</v>
      </c>
      <c r="T851" s="202"/>
      <c r="U851" s="202"/>
      <c r="V851" s="203">
        <f t="shared" si="396"/>
        <v>0</v>
      </c>
      <c r="W851" s="202"/>
      <c r="X851" s="202"/>
      <c r="Y851" s="203">
        <f t="shared" si="397"/>
        <v>0</v>
      </c>
      <c r="Z851" s="202"/>
      <c r="AA851" s="202"/>
      <c r="AB851" s="203">
        <f t="shared" si="398"/>
        <v>0</v>
      </c>
      <c r="AC851" s="202"/>
      <c r="AD851" s="202"/>
      <c r="AE851" s="203">
        <f t="shared" si="399"/>
        <v>0</v>
      </c>
      <c r="AF851" s="202"/>
      <c r="AG851" s="202"/>
      <c r="AH851" s="203">
        <f t="shared" si="400"/>
        <v>0</v>
      </c>
      <c r="AI851" s="202"/>
      <c r="AJ851" s="202"/>
      <c r="AK851" s="203">
        <f t="shared" si="401"/>
        <v>0</v>
      </c>
      <c r="AL851" s="202"/>
      <c r="AM851" s="202"/>
      <c r="AN851" s="203">
        <f t="shared" si="402"/>
        <v>0</v>
      </c>
      <c r="AO851" s="202"/>
      <c r="AP851" s="202"/>
      <c r="AQ851" s="203">
        <f t="shared" si="403"/>
        <v>0</v>
      </c>
      <c r="AR851" s="202"/>
      <c r="AS851" s="202"/>
      <c r="AT851" s="203">
        <f t="shared" si="404"/>
        <v>0</v>
      </c>
      <c r="AU851" s="202"/>
      <c r="AV851" s="202"/>
      <c r="AW851" s="203">
        <f t="shared" si="405"/>
        <v>0</v>
      </c>
      <c r="AX851" s="202"/>
      <c r="AY851" s="202"/>
      <c r="AZ851" s="203">
        <f t="shared" si="406"/>
        <v>0</v>
      </c>
      <c r="BA851" s="202"/>
      <c r="BB851" s="202"/>
      <c r="BC851" s="203">
        <f t="shared" si="407"/>
        <v>0</v>
      </c>
      <c r="BD851" s="202"/>
      <c r="BE851" s="202"/>
      <c r="BF851" s="203">
        <f t="shared" si="408"/>
        <v>0</v>
      </c>
      <c r="BG851" s="202"/>
      <c r="BH851" s="202"/>
      <c r="BI851" s="203">
        <f t="shared" si="409"/>
        <v>0</v>
      </c>
      <c r="BJ851" s="202"/>
      <c r="BK851" s="202"/>
      <c r="BL851" s="203">
        <f t="shared" si="410"/>
        <v>0</v>
      </c>
      <c r="BM851" s="202"/>
      <c r="BN851" s="202"/>
      <c r="BO851" s="203">
        <f t="shared" si="411"/>
        <v>0</v>
      </c>
      <c r="BP851" s="202"/>
      <c r="BQ851" s="202"/>
      <c r="BR851" s="203">
        <f t="shared" si="412"/>
        <v>0</v>
      </c>
      <c r="BS851" s="202"/>
      <c r="BT851" s="202"/>
      <c r="BU851" s="203">
        <f t="shared" si="413"/>
        <v>0</v>
      </c>
      <c r="BV851" s="202"/>
      <c r="BW851" s="202"/>
      <c r="BX851" s="203">
        <f t="shared" si="414"/>
        <v>0</v>
      </c>
      <c r="BY851" s="202"/>
      <c r="BZ851" s="202"/>
      <c r="CA851" s="203">
        <f t="shared" si="415"/>
        <v>0</v>
      </c>
      <c r="CB851" s="202"/>
      <c r="CC851" s="202"/>
      <c r="CD851" s="203">
        <f t="shared" si="416"/>
        <v>0</v>
      </c>
      <c r="CE851" s="202"/>
      <c r="CF851" s="202"/>
      <c r="CG851" s="203">
        <f t="shared" si="417"/>
        <v>0</v>
      </c>
      <c r="CH851" s="202"/>
      <c r="CI851" s="202"/>
      <c r="CJ851" s="203">
        <f t="shared" si="418"/>
        <v>0</v>
      </c>
    </row>
    <row r="852" spans="2:88" x14ac:dyDescent="0.25">
      <c r="B852" s="180"/>
      <c r="C852" s="180"/>
      <c r="D852" s="181"/>
      <c r="E852" s="38">
        <f t="shared" si="391"/>
        <v>45016</v>
      </c>
      <c r="F852" s="186"/>
      <c r="G852" s="203"/>
      <c r="H852" s="202"/>
      <c r="I852" s="202"/>
      <c r="J852" s="203">
        <f t="shared" si="392"/>
        <v>0</v>
      </c>
      <c r="K852" s="202"/>
      <c r="L852" s="202"/>
      <c r="M852" s="203">
        <f t="shared" si="393"/>
        <v>0</v>
      </c>
      <c r="N852" s="202"/>
      <c r="O852" s="202"/>
      <c r="P852" s="203">
        <f t="shared" si="394"/>
        <v>0</v>
      </c>
      <c r="Q852" s="202"/>
      <c r="R852" s="202"/>
      <c r="S852" s="203">
        <f t="shared" si="395"/>
        <v>0</v>
      </c>
      <c r="T852" s="202"/>
      <c r="U852" s="202"/>
      <c r="V852" s="203">
        <f t="shared" si="396"/>
        <v>0</v>
      </c>
      <c r="W852" s="202"/>
      <c r="X852" s="202"/>
      <c r="Y852" s="203">
        <f t="shared" si="397"/>
        <v>0</v>
      </c>
      <c r="Z852" s="202"/>
      <c r="AA852" s="202"/>
      <c r="AB852" s="203">
        <f t="shared" si="398"/>
        <v>0</v>
      </c>
      <c r="AC852" s="202"/>
      <c r="AD852" s="202"/>
      <c r="AE852" s="203">
        <f t="shared" si="399"/>
        <v>0</v>
      </c>
      <c r="AF852" s="202"/>
      <c r="AG852" s="202"/>
      <c r="AH852" s="203">
        <f t="shared" si="400"/>
        <v>0</v>
      </c>
      <c r="AI852" s="202"/>
      <c r="AJ852" s="202"/>
      <c r="AK852" s="203">
        <f t="shared" si="401"/>
        <v>0</v>
      </c>
      <c r="AL852" s="202"/>
      <c r="AM852" s="202"/>
      <c r="AN852" s="203">
        <f t="shared" si="402"/>
        <v>0</v>
      </c>
      <c r="AO852" s="202"/>
      <c r="AP852" s="202"/>
      <c r="AQ852" s="203">
        <f t="shared" si="403"/>
        <v>0</v>
      </c>
      <c r="AR852" s="202"/>
      <c r="AS852" s="202"/>
      <c r="AT852" s="203">
        <f t="shared" si="404"/>
        <v>0</v>
      </c>
      <c r="AU852" s="202"/>
      <c r="AV852" s="202"/>
      <c r="AW852" s="203">
        <f t="shared" si="405"/>
        <v>0</v>
      </c>
      <c r="AX852" s="202"/>
      <c r="AY852" s="202"/>
      <c r="AZ852" s="203">
        <f t="shared" si="406"/>
        <v>0</v>
      </c>
      <c r="BA852" s="202"/>
      <c r="BB852" s="202"/>
      <c r="BC852" s="203">
        <f t="shared" si="407"/>
        <v>0</v>
      </c>
      <c r="BD852" s="202"/>
      <c r="BE852" s="202"/>
      <c r="BF852" s="203">
        <f t="shared" si="408"/>
        <v>0</v>
      </c>
      <c r="BG852" s="202"/>
      <c r="BH852" s="202"/>
      <c r="BI852" s="203">
        <f t="shared" si="409"/>
        <v>0</v>
      </c>
      <c r="BJ852" s="202"/>
      <c r="BK852" s="202"/>
      <c r="BL852" s="203">
        <f t="shared" si="410"/>
        <v>0</v>
      </c>
      <c r="BM852" s="202"/>
      <c r="BN852" s="202"/>
      <c r="BO852" s="203">
        <f t="shared" si="411"/>
        <v>0</v>
      </c>
      <c r="BP852" s="202"/>
      <c r="BQ852" s="202"/>
      <c r="BR852" s="203">
        <f t="shared" si="412"/>
        <v>0</v>
      </c>
      <c r="BS852" s="202"/>
      <c r="BT852" s="202"/>
      <c r="BU852" s="203">
        <f t="shared" si="413"/>
        <v>0</v>
      </c>
      <c r="BV852" s="202"/>
      <c r="BW852" s="202"/>
      <c r="BX852" s="203">
        <f t="shared" si="414"/>
        <v>0</v>
      </c>
      <c r="BY852" s="202"/>
      <c r="BZ852" s="202"/>
      <c r="CA852" s="203">
        <f t="shared" si="415"/>
        <v>0</v>
      </c>
      <c r="CB852" s="202"/>
      <c r="CC852" s="202"/>
      <c r="CD852" s="203">
        <f t="shared" si="416"/>
        <v>0</v>
      </c>
      <c r="CE852" s="202"/>
      <c r="CF852" s="202"/>
      <c r="CG852" s="203">
        <f t="shared" si="417"/>
        <v>0</v>
      </c>
      <c r="CH852" s="202"/>
      <c r="CI852" s="202"/>
      <c r="CJ852" s="203">
        <f t="shared" si="418"/>
        <v>0</v>
      </c>
    </row>
    <row r="853" spans="2:88" x14ac:dyDescent="0.25">
      <c r="B853" s="180"/>
      <c r="C853" s="180"/>
      <c r="D853" s="181"/>
      <c r="E853" s="38">
        <f t="shared" si="391"/>
        <v>45016</v>
      </c>
      <c r="F853" s="186"/>
      <c r="G853" s="203"/>
      <c r="H853" s="202"/>
      <c r="I853" s="202"/>
      <c r="J853" s="203">
        <f t="shared" si="392"/>
        <v>0</v>
      </c>
      <c r="K853" s="202"/>
      <c r="L853" s="202"/>
      <c r="M853" s="203">
        <f t="shared" si="393"/>
        <v>0</v>
      </c>
      <c r="N853" s="202"/>
      <c r="O853" s="202"/>
      <c r="P853" s="203">
        <f t="shared" si="394"/>
        <v>0</v>
      </c>
      <c r="Q853" s="202"/>
      <c r="R853" s="202"/>
      <c r="S853" s="203">
        <f t="shared" si="395"/>
        <v>0</v>
      </c>
      <c r="T853" s="202"/>
      <c r="U853" s="202"/>
      <c r="V853" s="203">
        <f t="shared" si="396"/>
        <v>0</v>
      </c>
      <c r="W853" s="202"/>
      <c r="X853" s="202"/>
      <c r="Y853" s="203">
        <f t="shared" si="397"/>
        <v>0</v>
      </c>
      <c r="Z853" s="202"/>
      <c r="AA853" s="202"/>
      <c r="AB853" s="203">
        <f t="shared" si="398"/>
        <v>0</v>
      </c>
      <c r="AC853" s="202"/>
      <c r="AD853" s="202"/>
      <c r="AE853" s="203">
        <f t="shared" si="399"/>
        <v>0</v>
      </c>
      <c r="AF853" s="202"/>
      <c r="AG853" s="202"/>
      <c r="AH853" s="203">
        <f t="shared" si="400"/>
        <v>0</v>
      </c>
      <c r="AI853" s="202"/>
      <c r="AJ853" s="202"/>
      <c r="AK853" s="203">
        <f t="shared" si="401"/>
        <v>0</v>
      </c>
      <c r="AL853" s="202"/>
      <c r="AM853" s="202"/>
      <c r="AN853" s="203">
        <f t="shared" si="402"/>
        <v>0</v>
      </c>
      <c r="AO853" s="202"/>
      <c r="AP853" s="202"/>
      <c r="AQ853" s="203">
        <f t="shared" si="403"/>
        <v>0</v>
      </c>
      <c r="AR853" s="202"/>
      <c r="AS853" s="202"/>
      <c r="AT853" s="203">
        <f t="shared" si="404"/>
        <v>0</v>
      </c>
      <c r="AU853" s="202"/>
      <c r="AV853" s="202"/>
      <c r="AW853" s="203">
        <f t="shared" si="405"/>
        <v>0</v>
      </c>
      <c r="AX853" s="202"/>
      <c r="AY853" s="202"/>
      <c r="AZ853" s="203">
        <f t="shared" si="406"/>
        <v>0</v>
      </c>
      <c r="BA853" s="202"/>
      <c r="BB853" s="202"/>
      <c r="BC853" s="203">
        <f t="shared" si="407"/>
        <v>0</v>
      </c>
      <c r="BD853" s="202"/>
      <c r="BE853" s="202"/>
      <c r="BF853" s="203">
        <f t="shared" si="408"/>
        <v>0</v>
      </c>
      <c r="BG853" s="202"/>
      <c r="BH853" s="202"/>
      <c r="BI853" s="203">
        <f t="shared" si="409"/>
        <v>0</v>
      </c>
      <c r="BJ853" s="202"/>
      <c r="BK853" s="202"/>
      <c r="BL853" s="203">
        <f t="shared" si="410"/>
        <v>0</v>
      </c>
      <c r="BM853" s="202"/>
      <c r="BN853" s="202"/>
      <c r="BO853" s="203">
        <f t="shared" si="411"/>
        <v>0</v>
      </c>
      <c r="BP853" s="202"/>
      <c r="BQ853" s="202"/>
      <c r="BR853" s="203">
        <f t="shared" si="412"/>
        <v>0</v>
      </c>
      <c r="BS853" s="202"/>
      <c r="BT853" s="202"/>
      <c r="BU853" s="203">
        <f t="shared" si="413"/>
        <v>0</v>
      </c>
      <c r="BV853" s="202"/>
      <c r="BW853" s="202"/>
      <c r="BX853" s="203">
        <f t="shared" si="414"/>
        <v>0</v>
      </c>
      <c r="BY853" s="202"/>
      <c r="BZ853" s="202"/>
      <c r="CA853" s="203">
        <f t="shared" si="415"/>
        <v>0</v>
      </c>
      <c r="CB853" s="202"/>
      <c r="CC853" s="202"/>
      <c r="CD853" s="203">
        <f t="shared" si="416"/>
        <v>0</v>
      </c>
      <c r="CE853" s="202"/>
      <c r="CF853" s="202"/>
      <c r="CG853" s="203">
        <f t="shared" si="417"/>
        <v>0</v>
      </c>
      <c r="CH853" s="202"/>
      <c r="CI853" s="202"/>
      <c r="CJ853" s="203">
        <f t="shared" si="418"/>
        <v>0</v>
      </c>
    </row>
    <row r="854" spans="2:88" x14ac:dyDescent="0.25">
      <c r="B854" s="180"/>
      <c r="C854" s="180"/>
      <c r="D854" s="181"/>
      <c r="E854" s="38">
        <f t="shared" si="391"/>
        <v>45016</v>
      </c>
      <c r="F854" s="186"/>
      <c r="G854" s="203"/>
      <c r="H854" s="202"/>
      <c r="I854" s="202"/>
      <c r="J854" s="203">
        <f t="shared" si="392"/>
        <v>0</v>
      </c>
      <c r="K854" s="202"/>
      <c r="L854" s="202"/>
      <c r="M854" s="203">
        <f t="shared" si="393"/>
        <v>0</v>
      </c>
      <c r="N854" s="202"/>
      <c r="O854" s="202"/>
      <c r="P854" s="203">
        <f t="shared" si="394"/>
        <v>0</v>
      </c>
      <c r="Q854" s="202"/>
      <c r="R854" s="202"/>
      <c r="S854" s="203">
        <f t="shared" si="395"/>
        <v>0</v>
      </c>
      <c r="T854" s="202"/>
      <c r="U854" s="202"/>
      <c r="V854" s="203">
        <f t="shared" si="396"/>
        <v>0</v>
      </c>
      <c r="W854" s="202"/>
      <c r="X854" s="202"/>
      <c r="Y854" s="203">
        <f t="shared" si="397"/>
        <v>0</v>
      </c>
      <c r="Z854" s="202"/>
      <c r="AA854" s="202"/>
      <c r="AB854" s="203">
        <f t="shared" si="398"/>
        <v>0</v>
      </c>
      <c r="AC854" s="202"/>
      <c r="AD854" s="202"/>
      <c r="AE854" s="203">
        <f t="shared" si="399"/>
        <v>0</v>
      </c>
      <c r="AF854" s="202"/>
      <c r="AG854" s="202"/>
      <c r="AH854" s="203">
        <f t="shared" si="400"/>
        <v>0</v>
      </c>
      <c r="AI854" s="202"/>
      <c r="AJ854" s="202"/>
      <c r="AK854" s="203">
        <f t="shared" si="401"/>
        <v>0</v>
      </c>
      <c r="AL854" s="202"/>
      <c r="AM854" s="202"/>
      <c r="AN854" s="203">
        <f t="shared" si="402"/>
        <v>0</v>
      </c>
      <c r="AO854" s="202"/>
      <c r="AP854" s="202"/>
      <c r="AQ854" s="203">
        <f t="shared" si="403"/>
        <v>0</v>
      </c>
      <c r="AR854" s="202"/>
      <c r="AS854" s="202"/>
      <c r="AT854" s="203">
        <f t="shared" si="404"/>
        <v>0</v>
      </c>
      <c r="AU854" s="202"/>
      <c r="AV854" s="202"/>
      <c r="AW854" s="203">
        <f t="shared" si="405"/>
        <v>0</v>
      </c>
      <c r="AX854" s="202"/>
      <c r="AY854" s="202"/>
      <c r="AZ854" s="203">
        <f t="shared" si="406"/>
        <v>0</v>
      </c>
      <c r="BA854" s="202"/>
      <c r="BB854" s="202"/>
      <c r="BC854" s="203">
        <f t="shared" si="407"/>
        <v>0</v>
      </c>
      <c r="BD854" s="202"/>
      <c r="BE854" s="202"/>
      <c r="BF854" s="203">
        <f t="shared" si="408"/>
        <v>0</v>
      </c>
      <c r="BG854" s="202"/>
      <c r="BH854" s="202"/>
      <c r="BI854" s="203">
        <f t="shared" si="409"/>
        <v>0</v>
      </c>
      <c r="BJ854" s="202"/>
      <c r="BK854" s="202"/>
      <c r="BL854" s="203">
        <f t="shared" si="410"/>
        <v>0</v>
      </c>
      <c r="BM854" s="202"/>
      <c r="BN854" s="202"/>
      <c r="BO854" s="203">
        <f t="shared" si="411"/>
        <v>0</v>
      </c>
      <c r="BP854" s="202"/>
      <c r="BQ854" s="202"/>
      <c r="BR854" s="203">
        <f t="shared" si="412"/>
        <v>0</v>
      </c>
      <c r="BS854" s="202"/>
      <c r="BT854" s="202"/>
      <c r="BU854" s="203">
        <f t="shared" si="413"/>
        <v>0</v>
      </c>
      <c r="BV854" s="202"/>
      <c r="BW854" s="202"/>
      <c r="BX854" s="203">
        <f t="shared" si="414"/>
        <v>0</v>
      </c>
      <c r="BY854" s="202"/>
      <c r="BZ854" s="202"/>
      <c r="CA854" s="203">
        <f t="shared" si="415"/>
        <v>0</v>
      </c>
      <c r="CB854" s="202"/>
      <c r="CC854" s="202"/>
      <c r="CD854" s="203">
        <f t="shared" si="416"/>
        <v>0</v>
      </c>
      <c r="CE854" s="202"/>
      <c r="CF854" s="202"/>
      <c r="CG854" s="203">
        <f t="shared" si="417"/>
        <v>0</v>
      </c>
      <c r="CH854" s="202"/>
      <c r="CI854" s="202"/>
      <c r="CJ854" s="203">
        <f t="shared" si="418"/>
        <v>0</v>
      </c>
    </row>
    <row r="855" spans="2:88" x14ac:dyDescent="0.25">
      <c r="B855" s="180"/>
      <c r="C855" s="180"/>
      <c r="D855" s="181"/>
      <c r="E855" s="38">
        <f t="shared" si="391"/>
        <v>45016</v>
      </c>
      <c r="F855" s="186"/>
      <c r="G855" s="203"/>
      <c r="H855" s="202"/>
      <c r="I855" s="202"/>
      <c r="J855" s="203">
        <f t="shared" si="392"/>
        <v>0</v>
      </c>
      <c r="K855" s="202"/>
      <c r="L855" s="202"/>
      <c r="M855" s="203">
        <f t="shared" si="393"/>
        <v>0</v>
      </c>
      <c r="N855" s="202"/>
      <c r="O855" s="202"/>
      <c r="P855" s="203">
        <f t="shared" si="394"/>
        <v>0</v>
      </c>
      <c r="Q855" s="202"/>
      <c r="R855" s="202"/>
      <c r="S855" s="203">
        <f t="shared" si="395"/>
        <v>0</v>
      </c>
      <c r="T855" s="202"/>
      <c r="U855" s="202"/>
      <c r="V855" s="203">
        <f t="shared" si="396"/>
        <v>0</v>
      </c>
      <c r="W855" s="202"/>
      <c r="X855" s="202"/>
      <c r="Y855" s="203">
        <f t="shared" si="397"/>
        <v>0</v>
      </c>
      <c r="Z855" s="202"/>
      <c r="AA855" s="202"/>
      <c r="AB855" s="203">
        <f t="shared" si="398"/>
        <v>0</v>
      </c>
      <c r="AC855" s="202"/>
      <c r="AD855" s="202"/>
      <c r="AE855" s="203">
        <f t="shared" si="399"/>
        <v>0</v>
      </c>
      <c r="AF855" s="202"/>
      <c r="AG855" s="202"/>
      <c r="AH855" s="203">
        <f t="shared" si="400"/>
        <v>0</v>
      </c>
      <c r="AI855" s="202"/>
      <c r="AJ855" s="202"/>
      <c r="AK855" s="203">
        <f t="shared" si="401"/>
        <v>0</v>
      </c>
      <c r="AL855" s="202"/>
      <c r="AM855" s="202"/>
      <c r="AN855" s="203">
        <f t="shared" si="402"/>
        <v>0</v>
      </c>
      <c r="AO855" s="202"/>
      <c r="AP855" s="202"/>
      <c r="AQ855" s="203">
        <f t="shared" si="403"/>
        <v>0</v>
      </c>
      <c r="AR855" s="202"/>
      <c r="AS855" s="202"/>
      <c r="AT855" s="203">
        <f t="shared" si="404"/>
        <v>0</v>
      </c>
      <c r="AU855" s="202"/>
      <c r="AV855" s="202"/>
      <c r="AW855" s="203">
        <f t="shared" si="405"/>
        <v>0</v>
      </c>
      <c r="AX855" s="202"/>
      <c r="AY855" s="202"/>
      <c r="AZ855" s="203">
        <f t="shared" si="406"/>
        <v>0</v>
      </c>
      <c r="BA855" s="202"/>
      <c r="BB855" s="202"/>
      <c r="BC855" s="203">
        <f t="shared" si="407"/>
        <v>0</v>
      </c>
      <c r="BD855" s="202"/>
      <c r="BE855" s="202"/>
      <c r="BF855" s="203">
        <f t="shared" si="408"/>
        <v>0</v>
      </c>
      <c r="BG855" s="202"/>
      <c r="BH855" s="202"/>
      <c r="BI855" s="203">
        <f t="shared" si="409"/>
        <v>0</v>
      </c>
      <c r="BJ855" s="202"/>
      <c r="BK855" s="202"/>
      <c r="BL855" s="203">
        <f t="shared" si="410"/>
        <v>0</v>
      </c>
      <c r="BM855" s="202"/>
      <c r="BN855" s="202"/>
      <c r="BO855" s="203">
        <f t="shared" si="411"/>
        <v>0</v>
      </c>
      <c r="BP855" s="202"/>
      <c r="BQ855" s="202"/>
      <c r="BR855" s="203">
        <f t="shared" si="412"/>
        <v>0</v>
      </c>
      <c r="BS855" s="202"/>
      <c r="BT855" s="202"/>
      <c r="BU855" s="203">
        <f t="shared" si="413"/>
        <v>0</v>
      </c>
      <c r="BV855" s="202"/>
      <c r="BW855" s="202"/>
      <c r="BX855" s="203">
        <f t="shared" si="414"/>
        <v>0</v>
      </c>
      <c r="BY855" s="202"/>
      <c r="BZ855" s="202"/>
      <c r="CA855" s="203">
        <f t="shared" si="415"/>
        <v>0</v>
      </c>
      <c r="CB855" s="202"/>
      <c r="CC855" s="202"/>
      <c r="CD855" s="203">
        <f t="shared" si="416"/>
        <v>0</v>
      </c>
      <c r="CE855" s="202"/>
      <c r="CF855" s="202"/>
      <c r="CG855" s="203">
        <f t="shared" si="417"/>
        <v>0</v>
      </c>
      <c r="CH855" s="202"/>
      <c r="CI855" s="202"/>
      <c r="CJ855" s="203">
        <f t="shared" si="418"/>
        <v>0</v>
      </c>
    </row>
    <row r="856" spans="2:88" x14ac:dyDescent="0.25">
      <c r="B856" s="180"/>
      <c r="C856" s="180"/>
      <c r="D856" s="181"/>
      <c r="E856" s="38">
        <f t="shared" si="391"/>
        <v>45016</v>
      </c>
      <c r="F856" s="186"/>
      <c r="G856" s="203"/>
      <c r="H856" s="202"/>
      <c r="I856" s="202"/>
      <c r="J856" s="203">
        <f t="shared" si="392"/>
        <v>0</v>
      </c>
      <c r="K856" s="202"/>
      <c r="L856" s="202"/>
      <c r="M856" s="203">
        <f t="shared" si="393"/>
        <v>0</v>
      </c>
      <c r="N856" s="202"/>
      <c r="O856" s="202"/>
      <c r="P856" s="203">
        <f t="shared" si="394"/>
        <v>0</v>
      </c>
      <c r="Q856" s="202"/>
      <c r="R856" s="202"/>
      <c r="S856" s="203">
        <f t="shared" si="395"/>
        <v>0</v>
      </c>
      <c r="T856" s="202"/>
      <c r="U856" s="202"/>
      <c r="V856" s="203">
        <f t="shared" si="396"/>
        <v>0</v>
      </c>
      <c r="W856" s="202"/>
      <c r="X856" s="202"/>
      <c r="Y856" s="203">
        <f t="shared" si="397"/>
        <v>0</v>
      </c>
      <c r="Z856" s="202"/>
      <c r="AA856" s="202"/>
      <c r="AB856" s="203">
        <f t="shared" si="398"/>
        <v>0</v>
      </c>
      <c r="AC856" s="202"/>
      <c r="AD856" s="202"/>
      <c r="AE856" s="203">
        <f t="shared" si="399"/>
        <v>0</v>
      </c>
      <c r="AF856" s="202"/>
      <c r="AG856" s="202"/>
      <c r="AH856" s="203">
        <f t="shared" si="400"/>
        <v>0</v>
      </c>
      <c r="AI856" s="202"/>
      <c r="AJ856" s="202"/>
      <c r="AK856" s="203">
        <f t="shared" si="401"/>
        <v>0</v>
      </c>
      <c r="AL856" s="202"/>
      <c r="AM856" s="202"/>
      <c r="AN856" s="203">
        <f t="shared" si="402"/>
        <v>0</v>
      </c>
      <c r="AO856" s="202"/>
      <c r="AP856" s="202"/>
      <c r="AQ856" s="203">
        <f t="shared" si="403"/>
        <v>0</v>
      </c>
      <c r="AR856" s="202"/>
      <c r="AS856" s="202"/>
      <c r="AT856" s="203">
        <f t="shared" si="404"/>
        <v>0</v>
      </c>
      <c r="AU856" s="202"/>
      <c r="AV856" s="202"/>
      <c r="AW856" s="203">
        <f t="shared" si="405"/>
        <v>0</v>
      </c>
      <c r="AX856" s="202"/>
      <c r="AY856" s="202"/>
      <c r="AZ856" s="203">
        <f t="shared" si="406"/>
        <v>0</v>
      </c>
      <c r="BA856" s="202"/>
      <c r="BB856" s="202"/>
      <c r="BC856" s="203">
        <f t="shared" si="407"/>
        <v>0</v>
      </c>
      <c r="BD856" s="202"/>
      <c r="BE856" s="202"/>
      <c r="BF856" s="203">
        <f t="shared" si="408"/>
        <v>0</v>
      </c>
      <c r="BG856" s="202"/>
      <c r="BH856" s="202"/>
      <c r="BI856" s="203">
        <f t="shared" si="409"/>
        <v>0</v>
      </c>
      <c r="BJ856" s="202"/>
      <c r="BK856" s="202"/>
      <c r="BL856" s="203">
        <f t="shared" si="410"/>
        <v>0</v>
      </c>
      <c r="BM856" s="202"/>
      <c r="BN856" s="202"/>
      <c r="BO856" s="203">
        <f t="shared" si="411"/>
        <v>0</v>
      </c>
      <c r="BP856" s="202"/>
      <c r="BQ856" s="202"/>
      <c r="BR856" s="203">
        <f t="shared" si="412"/>
        <v>0</v>
      </c>
      <c r="BS856" s="202"/>
      <c r="BT856" s="202"/>
      <c r="BU856" s="203">
        <f t="shared" si="413"/>
        <v>0</v>
      </c>
      <c r="BV856" s="202"/>
      <c r="BW856" s="202"/>
      <c r="BX856" s="203">
        <f t="shared" si="414"/>
        <v>0</v>
      </c>
      <c r="BY856" s="202"/>
      <c r="BZ856" s="202"/>
      <c r="CA856" s="203">
        <f t="shared" si="415"/>
        <v>0</v>
      </c>
      <c r="CB856" s="202"/>
      <c r="CC856" s="202"/>
      <c r="CD856" s="203">
        <f t="shared" si="416"/>
        <v>0</v>
      </c>
      <c r="CE856" s="202"/>
      <c r="CF856" s="202"/>
      <c r="CG856" s="203">
        <f t="shared" si="417"/>
        <v>0</v>
      </c>
      <c r="CH856" s="202"/>
      <c r="CI856" s="202"/>
      <c r="CJ856" s="203">
        <f t="shared" si="418"/>
        <v>0</v>
      </c>
    </row>
    <row r="857" spans="2:88" x14ac:dyDescent="0.25">
      <c r="B857" s="180"/>
      <c r="C857" s="180"/>
      <c r="D857" s="181"/>
      <c r="E857" s="38">
        <f t="shared" ref="E857:E920" si="419">+$D$10</f>
        <v>45016</v>
      </c>
      <c r="F857" s="186"/>
      <c r="G857" s="203"/>
      <c r="H857" s="202"/>
      <c r="I857" s="202"/>
      <c r="J857" s="203">
        <f t="shared" si="392"/>
        <v>0</v>
      </c>
      <c r="K857" s="202"/>
      <c r="L857" s="202"/>
      <c r="M857" s="203">
        <f t="shared" si="393"/>
        <v>0</v>
      </c>
      <c r="N857" s="202"/>
      <c r="O857" s="202"/>
      <c r="P857" s="203">
        <f t="shared" si="394"/>
        <v>0</v>
      </c>
      <c r="Q857" s="202"/>
      <c r="R857" s="202"/>
      <c r="S857" s="203">
        <f t="shared" si="395"/>
        <v>0</v>
      </c>
      <c r="T857" s="202"/>
      <c r="U857" s="202"/>
      <c r="V857" s="203">
        <f t="shared" si="396"/>
        <v>0</v>
      </c>
      <c r="W857" s="202"/>
      <c r="X857" s="202"/>
      <c r="Y857" s="203">
        <f t="shared" si="397"/>
        <v>0</v>
      </c>
      <c r="Z857" s="202"/>
      <c r="AA857" s="202"/>
      <c r="AB857" s="203">
        <f t="shared" si="398"/>
        <v>0</v>
      </c>
      <c r="AC857" s="202"/>
      <c r="AD857" s="202"/>
      <c r="AE857" s="203">
        <f t="shared" si="399"/>
        <v>0</v>
      </c>
      <c r="AF857" s="202"/>
      <c r="AG857" s="202"/>
      <c r="AH857" s="203">
        <f t="shared" si="400"/>
        <v>0</v>
      </c>
      <c r="AI857" s="202"/>
      <c r="AJ857" s="202"/>
      <c r="AK857" s="203">
        <f t="shared" si="401"/>
        <v>0</v>
      </c>
      <c r="AL857" s="202"/>
      <c r="AM857" s="202"/>
      <c r="AN857" s="203">
        <f t="shared" si="402"/>
        <v>0</v>
      </c>
      <c r="AO857" s="202"/>
      <c r="AP857" s="202"/>
      <c r="AQ857" s="203">
        <f t="shared" si="403"/>
        <v>0</v>
      </c>
      <c r="AR857" s="202"/>
      <c r="AS857" s="202"/>
      <c r="AT857" s="203">
        <f t="shared" si="404"/>
        <v>0</v>
      </c>
      <c r="AU857" s="202"/>
      <c r="AV857" s="202"/>
      <c r="AW857" s="203">
        <f t="shared" si="405"/>
        <v>0</v>
      </c>
      <c r="AX857" s="202"/>
      <c r="AY857" s="202"/>
      <c r="AZ857" s="203">
        <f t="shared" si="406"/>
        <v>0</v>
      </c>
      <c r="BA857" s="202"/>
      <c r="BB857" s="202"/>
      <c r="BC857" s="203">
        <f t="shared" si="407"/>
        <v>0</v>
      </c>
      <c r="BD857" s="202"/>
      <c r="BE857" s="202"/>
      <c r="BF857" s="203">
        <f t="shared" si="408"/>
        <v>0</v>
      </c>
      <c r="BG857" s="202"/>
      <c r="BH857" s="202"/>
      <c r="BI857" s="203">
        <f t="shared" si="409"/>
        <v>0</v>
      </c>
      <c r="BJ857" s="202"/>
      <c r="BK857" s="202"/>
      <c r="BL857" s="203">
        <f t="shared" si="410"/>
        <v>0</v>
      </c>
      <c r="BM857" s="202"/>
      <c r="BN857" s="202"/>
      <c r="BO857" s="203">
        <f t="shared" si="411"/>
        <v>0</v>
      </c>
      <c r="BP857" s="202"/>
      <c r="BQ857" s="202"/>
      <c r="BR857" s="203">
        <f t="shared" si="412"/>
        <v>0</v>
      </c>
      <c r="BS857" s="202"/>
      <c r="BT857" s="202"/>
      <c r="BU857" s="203">
        <f t="shared" si="413"/>
        <v>0</v>
      </c>
      <c r="BV857" s="202"/>
      <c r="BW857" s="202"/>
      <c r="BX857" s="203">
        <f t="shared" si="414"/>
        <v>0</v>
      </c>
      <c r="BY857" s="202"/>
      <c r="BZ857" s="202"/>
      <c r="CA857" s="203">
        <f t="shared" si="415"/>
        <v>0</v>
      </c>
      <c r="CB857" s="202"/>
      <c r="CC857" s="202"/>
      <c r="CD857" s="203">
        <f t="shared" si="416"/>
        <v>0</v>
      </c>
      <c r="CE857" s="202"/>
      <c r="CF857" s="202"/>
      <c r="CG857" s="203">
        <f t="shared" si="417"/>
        <v>0</v>
      </c>
      <c r="CH857" s="202"/>
      <c r="CI857" s="202"/>
      <c r="CJ857" s="203">
        <f t="shared" si="418"/>
        <v>0</v>
      </c>
    </row>
    <row r="858" spans="2:88" x14ac:dyDescent="0.25">
      <c r="B858" s="180"/>
      <c r="C858" s="180"/>
      <c r="D858" s="181"/>
      <c r="E858" s="38">
        <f t="shared" si="419"/>
        <v>45016</v>
      </c>
      <c r="F858" s="186"/>
      <c r="G858" s="203"/>
      <c r="H858" s="202"/>
      <c r="I858" s="202"/>
      <c r="J858" s="203">
        <f t="shared" ref="J858:J921" si="420">SUM(H858:I858)</f>
        <v>0</v>
      </c>
      <c r="K858" s="202"/>
      <c r="L858" s="202"/>
      <c r="M858" s="203">
        <f t="shared" ref="M858:M921" si="421">SUM(K858:L858)</f>
        <v>0</v>
      </c>
      <c r="N858" s="202"/>
      <c r="O858" s="202"/>
      <c r="P858" s="203">
        <f t="shared" ref="P858:P921" si="422">SUM(N858:O858)</f>
        <v>0</v>
      </c>
      <c r="Q858" s="202"/>
      <c r="R858" s="202"/>
      <c r="S858" s="203">
        <f t="shared" ref="S858:S921" si="423">SUM(Q858:R858)</f>
        <v>0</v>
      </c>
      <c r="T858" s="202"/>
      <c r="U858" s="202"/>
      <c r="V858" s="203">
        <f t="shared" ref="V858:V921" si="424">SUM(T858:U858)</f>
        <v>0</v>
      </c>
      <c r="W858" s="202"/>
      <c r="X858" s="202"/>
      <c r="Y858" s="203">
        <f t="shared" ref="Y858:Y921" si="425">SUM(W858:X858)</f>
        <v>0</v>
      </c>
      <c r="Z858" s="202"/>
      <c r="AA858" s="202"/>
      <c r="AB858" s="203">
        <f t="shared" ref="AB858:AB921" si="426">SUM(Z858:AA858)</f>
        <v>0</v>
      </c>
      <c r="AC858" s="202"/>
      <c r="AD858" s="202"/>
      <c r="AE858" s="203">
        <f t="shared" ref="AE858:AE921" si="427">SUM(AC858:AD858)</f>
        <v>0</v>
      </c>
      <c r="AF858" s="202"/>
      <c r="AG858" s="202"/>
      <c r="AH858" s="203">
        <f t="shared" ref="AH858:AH921" si="428">SUM(AF858:AG858)</f>
        <v>0</v>
      </c>
      <c r="AI858" s="202"/>
      <c r="AJ858" s="202"/>
      <c r="AK858" s="203">
        <f t="shared" ref="AK858:AK921" si="429">SUM(AI858:AJ858)</f>
        <v>0</v>
      </c>
      <c r="AL858" s="202"/>
      <c r="AM858" s="202"/>
      <c r="AN858" s="203">
        <f t="shared" ref="AN858:AN921" si="430">SUM(AL858:AM858)</f>
        <v>0</v>
      </c>
      <c r="AO858" s="202"/>
      <c r="AP858" s="202"/>
      <c r="AQ858" s="203">
        <f t="shared" ref="AQ858:AQ921" si="431">SUM(AO858:AP858)</f>
        <v>0</v>
      </c>
      <c r="AR858" s="202"/>
      <c r="AS858" s="202"/>
      <c r="AT858" s="203">
        <f t="shared" ref="AT858:AT921" si="432">SUM(AR858:AS858)</f>
        <v>0</v>
      </c>
      <c r="AU858" s="202"/>
      <c r="AV858" s="202"/>
      <c r="AW858" s="203">
        <f t="shared" ref="AW858:AW921" si="433">SUM(AU858:AV858)</f>
        <v>0</v>
      </c>
      <c r="AX858" s="202"/>
      <c r="AY858" s="202"/>
      <c r="AZ858" s="203">
        <f t="shared" ref="AZ858:AZ921" si="434">SUM(AX858:AY858)</f>
        <v>0</v>
      </c>
      <c r="BA858" s="202"/>
      <c r="BB858" s="202"/>
      <c r="BC858" s="203">
        <f t="shared" ref="BC858:BC921" si="435">SUM(BA858:BB858)</f>
        <v>0</v>
      </c>
      <c r="BD858" s="202"/>
      <c r="BE858" s="202"/>
      <c r="BF858" s="203">
        <f t="shared" ref="BF858:BF921" si="436">SUM(BD858:BE858)</f>
        <v>0</v>
      </c>
      <c r="BG858" s="202"/>
      <c r="BH858" s="202"/>
      <c r="BI858" s="203">
        <f t="shared" ref="BI858:BI921" si="437">SUM(BG858:BH858)</f>
        <v>0</v>
      </c>
      <c r="BJ858" s="202"/>
      <c r="BK858" s="202"/>
      <c r="BL858" s="203">
        <f t="shared" ref="BL858:BL921" si="438">SUM(BJ858:BK858)</f>
        <v>0</v>
      </c>
      <c r="BM858" s="202"/>
      <c r="BN858" s="202"/>
      <c r="BO858" s="203">
        <f t="shared" ref="BO858:BO921" si="439">SUM(BM858:BN858)</f>
        <v>0</v>
      </c>
      <c r="BP858" s="202"/>
      <c r="BQ858" s="202"/>
      <c r="BR858" s="203">
        <f t="shared" ref="BR858:BR921" si="440">SUM(BP858:BQ858)</f>
        <v>0</v>
      </c>
      <c r="BS858" s="202"/>
      <c r="BT858" s="202"/>
      <c r="BU858" s="203">
        <f t="shared" ref="BU858:BU921" si="441">SUM(BS858:BT858)</f>
        <v>0</v>
      </c>
      <c r="BV858" s="202"/>
      <c r="BW858" s="202"/>
      <c r="BX858" s="203">
        <f t="shared" ref="BX858:BX921" si="442">SUM(BV858:BW858)</f>
        <v>0</v>
      </c>
      <c r="BY858" s="202"/>
      <c r="BZ858" s="202"/>
      <c r="CA858" s="203">
        <f t="shared" ref="CA858:CA921" si="443">SUM(BY858:BZ858)</f>
        <v>0</v>
      </c>
      <c r="CB858" s="202"/>
      <c r="CC858" s="202"/>
      <c r="CD858" s="203">
        <f t="shared" ref="CD858:CD921" si="444">SUM(CB858:CC858)</f>
        <v>0</v>
      </c>
      <c r="CE858" s="202"/>
      <c r="CF858" s="202"/>
      <c r="CG858" s="203">
        <f t="shared" ref="CG858:CG921" si="445">SUM(CE858:CF858)</f>
        <v>0</v>
      </c>
      <c r="CH858" s="202"/>
      <c r="CI858" s="202"/>
      <c r="CJ858" s="203">
        <f t="shared" ref="CJ858:CJ921" si="446">SUM(CH858:CI858)</f>
        <v>0</v>
      </c>
    </row>
    <row r="859" spans="2:88" x14ac:dyDescent="0.25">
      <c r="B859" s="180"/>
      <c r="C859" s="180"/>
      <c r="D859" s="181"/>
      <c r="E859" s="38">
        <f t="shared" si="419"/>
        <v>45016</v>
      </c>
      <c r="F859" s="186"/>
      <c r="G859" s="203"/>
      <c r="H859" s="202"/>
      <c r="I859" s="202"/>
      <c r="J859" s="203">
        <f t="shared" si="420"/>
        <v>0</v>
      </c>
      <c r="K859" s="202"/>
      <c r="L859" s="202"/>
      <c r="M859" s="203">
        <f t="shared" si="421"/>
        <v>0</v>
      </c>
      <c r="N859" s="202"/>
      <c r="O859" s="202"/>
      <c r="P859" s="203">
        <f t="shared" si="422"/>
        <v>0</v>
      </c>
      <c r="Q859" s="202"/>
      <c r="R859" s="202"/>
      <c r="S859" s="203">
        <f t="shared" si="423"/>
        <v>0</v>
      </c>
      <c r="T859" s="202"/>
      <c r="U859" s="202"/>
      <c r="V859" s="203">
        <f t="shared" si="424"/>
        <v>0</v>
      </c>
      <c r="W859" s="202"/>
      <c r="X859" s="202"/>
      <c r="Y859" s="203">
        <f t="shared" si="425"/>
        <v>0</v>
      </c>
      <c r="Z859" s="202"/>
      <c r="AA859" s="202"/>
      <c r="AB859" s="203">
        <f t="shared" si="426"/>
        <v>0</v>
      </c>
      <c r="AC859" s="202"/>
      <c r="AD859" s="202"/>
      <c r="AE859" s="203">
        <f t="shared" si="427"/>
        <v>0</v>
      </c>
      <c r="AF859" s="202"/>
      <c r="AG859" s="202"/>
      <c r="AH859" s="203">
        <f t="shared" si="428"/>
        <v>0</v>
      </c>
      <c r="AI859" s="202"/>
      <c r="AJ859" s="202"/>
      <c r="AK859" s="203">
        <f t="shared" si="429"/>
        <v>0</v>
      </c>
      <c r="AL859" s="202"/>
      <c r="AM859" s="202"/>
      <c r="AN859" s="203">
        <f t="shared" si="430"/>
        <v>0</v>
      </c>
      <c r="AO859" s="202"/>
      <c r="AP859" s="202"/>
      <c r="AQ859" s="203">
        <f t="shared" si="431"/>
        <v>0</v>
      </c>
      <c r="AR859" s="202"/>
      <c r="AS859" s="202"/>
      <c r="AT859" s="203">
        <f t="shared" si="432"/>
        <v>0</v>
      </c>
      <c r="AU859" s="202"/>
      <c r="AV859" s="202"/>
      <c r="AW859" s="203">
        <f t="shared" si="433"/>
        <v>0</v>
      </c>
      <c r="AX859" s="202"/>
      <c r="AY859" s="202"/>
      <c r="AZ859" s="203">
        <f t="shared" si="434"/>
        <v>0</v>
      </c>
      <c r="BA859" s="202"/>
      <c r="BB859" s="202"/>
      <c r="BC859" s="203">
        <f t="shared" si="435"/>
        <v>0</v>
      </c>
      <c r="BD859" s="202"/>
      <c r="BE859" s="202"/>
      <c r="BF859" s="203">
        <f t="shared" si="436"/>
        <v>0</v>
      </c>
      <c r="BG859" s="202"/>
      <c r="BH859" s="202"/>
      <c r="BI859" s="203">
        <f t="shared" si="437"/>
        <v>0</v>
      </c>
      <c r="BJ859" s="202"/>
      <c r="BK859" s="202"/>
      <c r="BL859" s="203">
        <f t="shared" si="438"/>
        <v>0</v>
      </c>
      <c r="BM859" s="202"/>
      <c r="BN859" s="202"/>
      <c r="BO859" s="203">
        <f t="shared" si="439"/>
        <v>0</v>
      </c>
      <c r="BP859" s="202"/>
      <c r="BQ859" s="202"/>
      <c r="BR859" s="203">
        <f t="shared" si="440"/>
        <v>0</v>
      </c>
      <c r="BS859" s="202"/>
      <c r="BT859" s="202"/>
      <c r="BU859" s="203">
        <f t="shared" si="441"/>
        <v>0</v>
      </c>
      <c r="BV859" s="202"/>
      <c r="BW859" s="202"/>
      <c r="BX859" s="203">
        <f t="shared" si="442"/>
        <v>0</v>
      </c>
      <c r="BY859" s="202"/>
      <c r="BZ859" s="202"/>
      <c r="CA859" s="203">
        <f t="shared" si="443"/>
        <v>0</v>
      </c>
      <c r="CB859" s="202"/>
      <c r="CC859" s="202"/>
      <c r="CD859" s="203">
        <f t="shared" si="444"/>
        <v>0</v>
      </c>
      <c r="CE859" s="202"/>
      <c r="CF859" s="202"/>
      <c r="CG859" s="203">
        <f t="shared" si="445"/>
        <v>0</v>
      </c>
      <c r="CH859" s="202"/>
      <c r="CI859" s="202"/>
      <c r="CJ859" s="203">
        <f t="shared" si="446"/>
        <v>0</v>
      </c>
    </row>
    <row r="860" spans="2:88" x14ac:dyDescent="0.25">
      <c r="B860" s="180"/>
      <c r="C860" s="180"/>
      <c r="D860" s="181"/>
      <c r="E860" s="38">
        <f t="shared" si="419"/>
        <v>45016</v>
      </c>
      <c r="F860" s="186"/>
      <c r="G860" s="203"/>
      <c r="H860" s="202"/>
      <c r="I860" s="202"/>
      <c r="J860" s="203">
        <f t="shared" si="420"/>
        <v>0</v>
      </c>
      <c r="K860" s="202"/>
      <c r="L860" s="202"/>
      <c r="M860" s="203">
        <f t="shared" si="421"/>
        <v>0</v>
      </c>
      <c r="N860" s="202"/>
      <c r="O860" s="202"/>
      <c r="P860" s="203">
        <f t="shared" si="422"/>
        <v>0</v>
      </c>
      <c r="Q860" s="202"/>
      <c r="R860" s="202"/>
      <c r="S860" s="203">
        <f t="shared" si="423"/>
        <v>0</v>
      </c>
      <c r="T860" s="202"/>
      <c r="U860" s="202"/>
      <c r="V860" s="203">
        <f t="shared" si="424"/>
        <v>0</v>
      </c>
      <c r="W860" s="202"/>
      <c r="X860" s="202"/>
      <c r="Y860" s="203">
        <f t="shared" si="425"/>
        <v>0</v>
      </c>
      <c r="Z860" s="202"/>
      <c r="AA860" s="202"/>
      <c r="AB860" s="203">
        <f t="shared" si="426"/>
        <v>0</v>
      </c>
      <c r="AC860" s="202"/>
      <c r="AD860" s="202"/>
      <c r="AE860" s="203">
        <f t="shared" si="427"/>
        <v>0</v>
      </c>
      <c r="AF860" s="202"/>
      <c r="AG860" s="202"/>
      <c r="AH860" s="203">
        <f t="shared" si="428"/>
        <v>0</v>
      </c>
      <c r="AI860" s="202"/>
      <c r="AJ860" s="202"/>
      <c r="AK860" s="203">
        <f t="shared" si="429"/>
        <v>0</v>
      </c>
      <c r="AL860" s="202"/>
      <c r="AM860" s="202"/>
      <c r="AN860" s="203">
        <f t="shared" si="430"/>
        <v>0</v>
      </c>
      <c r="AO860" s="202"/>
      <c r="AP860" s="202"/>
      <c r="AQ860" s="203">
        <f t="shared" si="431"/>
        <v>0</v>
      </c>
      <c r="AR860" s="202"/>
      <c r="AS860" s="202"/>
      <c r="AT860" s="203">
        <f t="shared" si="432"/>
        <v>0</v>
      </c>
      <c r="AU860" s="202"/>
      <c r="AV860" s="202"/>
      <c r="AW860" s="203">
        <f t="shared" si="433"/>
        <v>0</v>
      </c>
      <c r="AX860" s="202"/>
      <c r="AY860" s="202"/>
      <c r="AZ860" s="203">
        <f t="shared" si="434"/>
        <v>0</v>
      </c>
      <c r="BA860" s="202"/>
      <c r="BB860" s="202"/>
      <c r="BC860" s="203">
        <f t="shared" si="435"/>
        <v>0</v>
      </c>
      <c r="BD860" s="202"/>
      <c r="BE860" s="202"/>
      <c r="BF860" s="203">
        <f t="shared" si="436"/>
        <v>0</v>
      </c>
      <c r="BG860" s="202"/>
      <c r="BH860" s="202"/>
      <c r="BI860" s="203">
        <f t="shared" si="437"/>
        <v>0</v>
      </c>
      <c r="BJ860" s="202"/>
      <c r="BK860" s="202"/>
      <c r="BL860" s="203">
        <f t="shared" si="438"/>
        <v>0</v>
      </c>
      <c r="BM860" s="202"/>
      <c r="BN860" s="202"/>
      <c r="BO860" s="203">
        <f t="shared" si="439"/>
        <v>0</v>
      </c>
      <c r="BP860" s="202"/>
      <c r="BQ860" s="202"/>
      <c r="BR860" s="203">
        <f t="shared" si="440"/>
        <v>0</v>
      </c>
      <c r="BS860" s="202"/>
      <c r="BT860" s="202"/>
      <c r="BU860" s="203">
        <f t="shared" si="441"/>
        <v>0</v>
      </c>
      <c r="BV860" s="202"/>
      <c r="BW860" s="202"/>
      <c r="BX860" s="203">
        <f t="shared" si="442"/>
        <v>0</v>
      </c>
      <c r="BY860" s="202"/>
      <c r="BZ860" s="202"/>
      <c r="CA860" s="203">
        <f t="shared" si="443"/>
        <v>0</v>
      </c>
      <c r="CB860" s="202"/>
      <c r="CC860" s="202"/>
      <c r="CD860" s="203">
        <f t="shared" si="444"/>
        <v>0</v>
      </c>
      <c r="CE860" s="202"/>
      <c r="CF860" s="202"/>
      <c r="CG860" s="203">
        <f t="shared" si="445"/>
        <v>0</v>
      </c>
      <c r="CH860" s="202"/>
      <c r="CI860" s="202"/>
      <c r="CJ860" s="203">
        <f t="shared" si="446"/>
        <v>0</v>
      </c>
    </row>
    <row r="861" spans="2:88" x14ac:dyDescent="0.25">
      <c r="B861" s="180"/>
      <c r="C861" s="180"/>
      <c r="D861" s="181"/>
      <c r="E861" s="38">
        <f t="shared" si="419"/>
        <v>45016</v>
      </c>
      <c r="F861" s="186"/>
      <c r="G861" s="203"/>
      <c r="H861" s="202"/>
      <c r="I861" s="202"/>
      <c r="J861" s="203">
        <f t="shared" si="420"/>
        <v>0</v>
      </c>
      <c r="K861" s="202"/>
      <c r="L861" s="202"/>
      <c r="M861" s="203">
        <f t="shared" si="421"/>
        <v>0</v>
      </c>
      <c r="N861" s="202"/>
      <c r="O861" s="202"/>
      <c r="P861" s="203">
        <f t="shared" si="422"/>
        <v>0</v>
      </c>
      <c r="Q861" s="202"/>
      <c r="R861" s="202"/>
      <c r="S861" s="203">
        <f t="shared" si="423"/>
        <v>0</v>
      </c>
      <c r="T861" s="202"/>
      <c r="U861" s="202"/>
      <c r="V861" s="203">
        <f t="shared" si="424"/>
        <v>0</v>
      </c>
      <c r="W861" s="202"/>
      <c r="X861" s="202"/>
      <c r="Y861" s="203">
        <f t="shared" si="425"/>
        <v>0</v>
      </c>
      <c r="Z861" s="202"/>
      <c r="AA861" s="202"/>
      <c r="AB861" s="203">
        <f t="shared" si="426"/>
        <v>0</v>
      </c>
      <c r="AC861" s="202"/>
      <c r="AD861" s="202"/>
      <c r="AE861" s="203">
        <f t="shared" si="427"/>
        <v>0</v>
      </c>
      <c r="AF861" s="202"/>
      <c r="AG861" s="202"/>
      <c r="AH861" s="203">
        <f t="shared" si="428"/>
        <v>0</v>
      </c>
      <c r="AI861" s="202"/>
      <c r="AJ861" s="202"/>
      <c r="AK861" s="203">
        <f t="shared" si="429"/>
        <v>0</v>
      </c>
      <c r="AL861" s="202"/>
      <c r="AM861" s="202"/>
      <c r="AN861" s="203">
        <f t="shared" si="430"/>
        <v>0</v>
      </c>
      <c r="AO861" s="202"/>
      <c r="AP861" s="202"/>
      <c r="AQ861" s="203">
        <f t="shared" si="431"/>
        <v>0</v>
      </c>
      <c r="AR861" s="202"/>
      <c r="AS861" s="202"/>
      <c r="AT861" s="203">
        <f t="shared" si="432"/>
        <v>0</v>
      </c>
      <c r="AU861" s="202"/>
      <c r="AV861" s="202"/>
      <c r="AW861" s="203">
        <f t="shared" si="433"/>
        <v>0</v>
      </c>
      <c r="AX861" s="202"/>
      <c r="AY861" s="202"/>
      <c r="AZ861" s="203">
        <f t="shared" si="434"/>
        <v>0</v>
      </c>
      <c r="BA861" s="202"/>
      <c r="BB861" s="202"/>
      <c r="BC861" s="203">
        <f t="shared" si="435"/>
        <v>0</v>
      </c>
      <c r="BD861" s="202"/>
      <c r="BE861" s="202"/>
      <c r="BF861" s="203">
        <f t="shared" si="436"/>
        <v>0</v>
      </c>
      <c r="BG861" s="202"/>
      <c r="BH861" s="202"/>
      <c r="BI861" s="203">
        <f t="shared" si="437"/>
        <v>0</v>
      </c>
      <c r="BJ861" s="202"/>
      <c r="BK861" s="202"/>
      <c r="BL861" s="203">
        <f t="shared" si="438"/>
        <v>0</v>
      </c>
      <c r="BM861" s="202"/>
      <c r="BN861" s="202"/>
      <c r="BO861" s="203">
        <f t="shared" si="439"/>
        <v>0</v>
      </c>
      <c r="BP861" s="202"/>
      <c r="BQ861" s="202"/>
      <c r="BR861" s="203">
        <f t="shared" si="440"/>
        <v>0</v>
      </c>
      <c r="BS861" s="202"/>
      <c r="BT861" s="202"/>
      <c r="BU861" s="203">
        <f t="shared" si="441"/>
        <v>0</v>
      </c>
      <c r="BV861" s="202"/>
      <c r="BW861" s="202"/>
      <c r="BX861" s="203">
        <f t="shared" si="442"/>
        <v>0</v>
      </c>
      <c r="BY861" s="202"/>
      <c r="BZ861" s="202"/>
      <c r="CA861" s="203">
        <f t="shared" si="443"/>
        <v>0</v>
      </c>
      <c r="CB861" s="202"/>
      <c r="CC861" s="202"/>
      <c r="CD861" s="203">
        <f t="shared" si="444"/>
        <v>0</v>
      </c>
      <c r="CE861" s="202"/>
      <c r="CF861" s="202"/>
      <c r="CG861" s="203">
        <f t="shared" si="445"/>
        <v>0</v>
      </c>
      <c r="CH861" s="202"/>
      <c r="CI861" s="202"/>
      <c r="CJ861" s="203">
        <f t="shared" si="446"/>
        <v>0</v>
      </c>
    </row>
    <row r="862" spans="2:88" x14ac:dyDescent="0.25">
      <c r="B862" s="180"/>
      <c r="C862" s="180"/>
      <c r="D862" s="181"/>
      <c r="E862" s="38">
        <f t="shared" si="419"/>
        <v>45016</v>
      </c>
      <c r="F862" s="186"/>
      <c r="G862" s="203"/>
      <c r="H862" s="202"/>
      <c r="I862" s="202"/>
      <c r="J862" s="203">
        <f t="shared" si="420"/>
        <v>0</v>
      </c>
      <c r="K862" s="202"/>
      <c r="L862" s="202"/>
      <c r="M862" s="203">
        <f t="shared" si="421"/>
        <v>0</v>
      </c>
      <c r="N862" s="202"/>
      <c r="O862" s="202"/>
      <c r="P862" s="203">
        <f t="shared" si="422"/>
        <v>0</v>
      </c>
      <c r="Q862" s="202"/>
      <c r="R862" s="202"/>
      <c r="S862" s="203">
        <f t="shared" si="423"/>
        <v>0</v>
      </c>
      <c r="T862" s="202"/>
      <c r="U862" s="202"/>
      <c r="V862" s="203">
        <f t="shared" si="424"/>
        <v>0</v>
      </c>
      <c r="W862" s="202"/>
      <c r="X862" s="202"/>
      <c r="Y862" s="203">
        <f t="shared" si="425"/>
        <v>0</v>
      </c>
      <c r="Z862" s="202"/>
      <c r="AA862" s="202"/>
      <c r="AB862" s="203">
        <f t="shared" si="426"/>
        <v>0</v>
      </c>
      <c r="AC862" s="202"/>
      <c r="AD862" s="202"/>
      <c r="AE862" s="203">
        <f t="shared" si="427"/>
        <v>0</v>
      </c>
      <c r="AF862" s="202"/>
      <c r="AG862" s="202"/>
      <c r="AH862" s="203">
        <f t="shared" si="428"/>
        <v>0</v>
      </c>
      <c r="AI862" s="202"/>
      <c r="AJ862" s="202"/>
      <c r="AK862" s="203">
        <f t="shared" si="429"/>
        <v>0</v>
      </c>
      <c r="AL862" s="202"/>
      <c r="AM862" s="202"/>
      <c r="AN862" s="203">
        <f t="shared" si="430"/>
        <v>0</v>
      </c>
      <c r="AO862" s="202"/>
      <c r="AP862" s="202"/>
      <c r="AQ862" s="203">
        <f t="shared" si="431"/>
        <v>0</v>
      </c>
      <c r="AR862" s="202"/>
      <c r="AS862" s="202"/>
      <c r="AT862" s="203">
        <f t="shared" si="432"/>
        <v>0</v>
      </c>
      <c r="AU862" s="202"/>
      <c r="AV862" s="202"/>
      <c r="AW862" s="203">
        <f t="shared" si="433"/>
        <v>0</v>
      </c>
      <c r="AX862" s="202"/>
      <c r="AY862" s="202"/>
      <c r="AZ862" s="203">
        <f t="shared" si="434"/>
        <v>0</v>
      </c>
      <c r="BA862" s="202"/>
      <c r="BB862" s="202"/>
      <c r="BC862" s="203">
        <f t="shared" si="435"/>
        <v>0</v>
      </c>
      <c r="BD862" s="202"/>
      <c r="BE862" s="202"/>
      <c r="BF862" s="203">
        <f t="shared" si="436"/>
        <v>0</v>
      </c>
      <c r="BG862" s="202"/>
      <c r="BH862" s="202"/>
      <c r="BI862" s="203">
        <f t="shared" si="437"/>
        <v>0</v>
      </c>
      <c r="BJ862" s="202"/>
      <c r="BK862" s="202"/>
      <c r="BL862" s="203">
        <f t="shared" si="438"/>
        <v>0</v>
      </c>
      <c r="BM862" s="202"/>
      <c r="BN862" s="202"/>
      <c r="BO862" s="203">
        <f t="shared" si="439"/>
        <v>0</v>
      </c>
      <c r="BP862" s="202"/>
      <c r="BQ862" s="202"/>
      <c r="BR862" s="203">
        <f t="shared" si="440"/>
        <v>0</v>
      </c>
      <c r="BS862" s="202"/>
      <c r="BT862" s="202"/>
      <c r="BU862" s="203">
        <f t="shared" si="441"/>
        <v>0</v>
      </c>
      <c r="BV862" s="202"/>
      <c r="BW862" s="202"/>
      <c r="BX862" s="203">
        <f t="shared" si="442"/>
        <v>0</v>
      </c>
      <c r="BY862" s="202"/>
      <c r="BZ862" s="202"/>
      <c r="CA862" s="203">
        <f t="shared" si="443"/>
        <v>0</v>
      </c>
      <c r="CB862" s="202"/>
      <c r="CC862" s="202"/>
      <c r="CD862" s="203">
        <f t="shared" si="444"/>
        <v>0</v>
      </c>
      <c r="CE862" s="202"/>
      <c r="CF862" s="202"/>
      <c r="CG862" s="203">
        <f t="shared" si="445"/>
        <v>0</v>
      </c>
      <c r="CH862" s="202"/>
      <c r="CI862" s="202"/>
      <c r="CJ862" s="203">
        <f t="shared" si="446"/>
        <v>0</v>
      </c>
    </row>
    <row r="863" spans="2:88" x14ac:dyDescent="0.25">
      <c r="B863" s="180"/>
      <c r="C863" s="180"/>
      <c r="D863" s="181"/>
      <c r="E863" s="38">
        <f t="shared" si="419"/>
        <v>45016</v>
      </c>
      <c r="F863" s="186"/>
      <c r="G863" s="203"/>
      <c r="H863" s="202"/>
      <c r="I863" s="202"/>
      <c r="J863" s="203">
        <f t="shared" si="420"/>
        <v>0</v>
      </c>
      <c r="K863" s="202"/>
      <c r="L863" s="202"/>
      <c r="M863" s="203">
        <f t="shared" si="421"/>
        <v>0</v>
      </c>
      <c r="N863" s="202"/>
      <c r="O863" s="202"/>
      <c r="P863" s="203">
        <f t="shared" si="422"/>
        <v>0</v>
      </c>
      <c r="Q863" s="202"/>
      <c r="R863" s="202"/>
      <c r="S863" s="203">
        <f t="shared" si="423"/>
        <v>0</v>
      </c>
      <c r="T863" s="202"/>
      <c r="U863" s="202"/>
      <c r="V863" s="203">
        <f t="shared" si="424"/>
        <v>0</v>
      </c>
      <c r="W863" s="202"/>
      <c r="X863" s="202"/>
      <c r="Y863" s="203">
        <f t="shared" si="425"/>
        <v>0</v>
      </c>
      <c r="Z863" s="202"/>
      <c r="AA863" s="202"/>
      <c r="AB863" s="203">
        <f t="shared" si="426"/>
        <v>0</v>
      </c>
      <c r="AC863" s="202"/>
      <c r="AD863" s="202"/>
      <c r="AE863" s="203">
        <f t="shared" si="427"/>
        <v>0</v>
      </c>
      <c r="AF863" s="202"/>
      <c r="AG863" s="202"/>
      <c r="AH863" s="203">
        <f t="shared" si="428"/>
        <v>0</v>
      </c>
      <c r="AI863" s="202"/>
      <c r="AJ863" s="202"/>
      <c r="AK863" s="203">
        <f t="shared" si="429"/>
        <v>0</v>
      </c>
      <c r="AL863" s="202"/>
      <c r="AM863" s="202"/>
      <c r="AN863" s="203">
        <f t="shared" si="430"/>
        <v>0</v>
      </c>
      <c r="AO863" s="202"/>
      <c r="AP863" s="202"/>
      <c r="AQ863" s="203">
        <f t="shared" si="431"/>
        <v>0</v>
      </c>
      <c r="AR863" s="202"/>
      <c r="AS863" s="202"/>
      <c r="AT863" s="203">
        <f t="shared" si="432"/>
        <v>0</v>
      </c>
      <c r="AU863" s="202"/>
      <c r="AV863" s="202"/>
      <c r="AW863" s="203">
        <f t="shared" si="433"/>
        <v>0</v>
      </c>
      <c r="AX863" s="202"/>
      <c r="AY863" s="202"/>
      <c r="AZ863" s="203">
        <f t="shared" si="434"/>
        <v>0</v>
      </c>
      <c r="BA863" s="202"/>
      <c r="BB863" s="202"/>
      <c r="BC863" s="203">
        <f t="shared" si="435"/>
        <v>0</v>
      </c>
      <c r="BD863" s="202"/>
      <c r="BE863" s="202"/>
      <c r="BF863" s="203">
        <f t="shared" si="436"/>
        <v>0</v>
      </c>
      <c r="BG863" s="202"/>
      <c r="BH863" s="202"/>
      <c r="BI863" s="203">
        <f t="shared" si="437"/>
        <v>0</v>
      </c>
      <c r="BJ863" s="202"/>
      <c r="BK863" s="202"/>
      <c r="BL863" s="203">
        <f t="shared" si="438"/>
        <v>0</v>
      </c>
      <c r="BM863" s="202"/>
      <c r="BN863" s="202"/>
      <c r="BO863" s="203">
        <f t="shared" si="439"/>
        <v>0</v>
      </c>
      <c r="BP863" s="202"/>
      <c r="BQ863" s="202"/>
      <c r="BR863" s="203">
        <f t="shared" si="440"/>
        <v>0</v>
      </c>
      <c r="BS863" s="202"/>
      <c r="BT863" s="202"/>
      <c r="BU863" s="203">
        <f t="shared" si="441"/>
        <v>0</v>
      </c>
      <c r="BV863" s="202"/>
      <c r="BW863" s="202"/>
      <c r="BX863" s="203">
        <f t="shared" si="442"/>
        <v>0</v>
      </c>
      <c r="BY863" s="202"/>
      <c r="BZ863" s="202"/>
      <c r="CA863" s="203">
        <f t="shared" si="443"/>
        <v>0</v>
      </c>
      <c r="CB863" s="202"/>
      <c r="CC863" s="202"/>
      <c r="CD863" s="203">
        <f t="shared" si="444"/>
        <v>0</v>
      </c>
      <c r="CE863" s="202"/>
      <c r="CF863" s="202"/>
      <c r="CG863" s="203">
        <f t="shared" si="445"/>
        <v>0</v>
      </c>
      <c r="CH863" s="202"/>
      <c r="CI863" s="202"/>
      <c r="CJ863" s="203">
        <f t="shared" si="446"/>
        <v>0</v>
      </c>
    </row>
    <row r="864" spans="2:88" x14ac:dyDescent="0.25">
      <c r="B864" s="180"/>
      <c r="C864" s="180"/>
      <c r="D864" s="181"/>
      <c r="E864" s="38">
        <f t="shared" si="419"/>
        <v>45016</v>
      </c>
      <c r="F864" s="186"/>
      <c r="G864" s="203"/>
      <c r="H864" s="202"/>
      <c r="I864" s="202"/>
      <c r="J864" s="203">
        <f t="shared" si="420"/>
        <v>0</v>
      </c>
      <c r="K864" s="202"/>
      <c r="L864" s="202"/>
      <c r="M864" s="203">
        <f t="shared" si="421"/>
        <v>0</v>
      </c>
      <c r="N864" s="202"/>
      <c r="O864" s="202"/>
      <c r="P864" s="203">
        <f t="shared" si="422"/>
        <v>0</v>
      </c>
      <c r="Q864" s="202"/>
      <c r="R864" s="202"/>
      <c r="S864" s="203">
        <f t="shared" si="423"/>
        <v>0</v>
      </c>
      <c r="T864" s="202"/>
      <c r="U864" s="202"/>
      <c r="V864" s="203">
        <f t="shared" si="424"/>
        <v>0</v>
      </c>
      <c r="W864" s="202"/>
      <c r="X864" s="202"/>
      <c r="Y864" s="203">
        <f t="shared" si="425"/>
        <v>0</v>
      </c>
      <c r="Z864" s="202"/>
      <c r="AA864" s="202"/>
      <c r="AB864" s="203">
        <f t="shared" si="426"/>
        <v>0</v>
      </c>
      <c r="AC864" s="202"/>
      <c r="AD864" s="202"/>
      <c r="AE864" s="203">
        <f t="shared" si="427"/>
        <v>0</v>
      </c>
      <c r="AF864" s="202"/>
      <c r="AG864" s="202"/>
      <c r="AH864" s="203">
        <f t="shared" si="428"/>
        <v>0</v>
      </c>
      <c r="AI864" s="202"/>
      <c r="AJ864" s="202"/>
      <c r="AK864" s="203">
        <f t="shared" si="429"/>
        <v>0</v>
      </c>
      <c r="AL864" s="202"/>
      <c r="AM864" s="202"/>
      <c r="AN864" s="203">
        <f t="shared" si="430"/>
        <v>0</v>
      </c>
      <c r="AO864" s="202"/>
      <c r="AP864" s="202"/>
      <c r="AQ864" s="203">
        <f t="shared" si="431"/>
        <v>0</v>
      </c>
      <c r="AR864" s="202"/>
      <c r="AS864" s="202"/>
      <c r="AT864" s="203">
        <f t="shared" si="432"/>
        <v>0</v>
      </c>
      <c r="AU864" s="202"/>
      <c r="AV864" s="202"/>
      <c r="AW864" s="203">
        <f t="shared" si="433"/>
        <v>0</v>
      </c>
      <c r="AX864" s="202"/>
      <c r="AY864" s="202"/>
      <c r="AZ864" s="203">
        <f t="shared" si="434"/>
        <v>0</v>
      </c>
      <c r="BA864" s="202"/>
      <c r="BB864" s="202"/>
      <c r="BC864" s="203">
        <f t="shared" si="435"/>
        <v>0</v>
      </c>
      <c r="BD864" s="202"/>
      <c r="BE864" s="202"/>
      <c r="BF864" s="203">
        <f t="shared" si="436"/>
        <v>0</v>
      </c>
      <c r="BG864" s="202"/>
      <c r="BH864" s="202"/>
      <c r="BI864" s="203">
        <f t="shared" si="437"/>
        <v>0</v>
      </c>
      <c r="BJ864" s="202"/>
      <c r="BK864" s="202"/>
      <c r="BL864" s="203">
        <f t="shared" si="438"/>
        <v>0</v>
      </c>
      <c r="BM864" s="202"/>
      <c r="BN864" s="202"/>
      <c r="BO864" s="203">
        <f t="shared" si="439"/>
        <v>0</v>
      </c>
      <c r="BP864" s="202"/>
      <c r="BQ864" s="202"/>
      <c r="BR864" s="203">
        <f t="shared" si="440"/>
        <v>0</v>
      </c>
      <c r="BS864" s="202"/>
      <c r="BT864" s="202"/>
      <c r="BU864" s="203">
        <f t="shared" si="441"/>
        <v>0</v>
      </c>
      <c r="BV864" s="202"/>
      <c r="BW864" s="202"/>
      <c r="BX864" s="203">
        <f t="shared" si="442"/>
        <v>0</v>
      </c>
      <c r="BY864" s="202"/>
      <c r="BZ864" s="202"/>
      <c r="CA864" s="203">
        <f t="shared" si="443"/>
        <v>0</v>
      </c>
      <c r="CB864" s="202"/>
      <c r="CC864" s="202"/>
      <c r="CD864" s="203">
        <f t="shared" si="444"/>
        <v>0</v>
      </c>
      <c r="CE864" s="202"/>
      <c r="CF864" s="202"/>
      <c r="CG864" s="203">
        <f t="shared" si="445"/>
        <v>0</v>
      </c>
      <c r="CH864" s="202"/>
      <c r="CI864" s="202"/>
      <c r="CJ864" s="203">
        <f t="shared" si="446"/>
        <v>0</v>
      </c>
    </row>
    <row r="865" spans="2:88" x14ac:dyDescent="0.25">
      <c r="B865" s="180"/>
      <c r="C865" s="180"/>
      <c r="D865" s="181"/>
      <c r="E865" s="38">
        <f t="shared" si="419"/>
        <v>45016</v>
      </c>
      <c r="F865" s="186"/>
      <c r="G865" s="203"/>
      <c r="H865" s="202"/>
      <c r="I865" s="202"/>
      <c r="J865" s="203">
        <f t="shared" si="420"/>
        <v>0</v>
      </c>
      <c r="K865" s="202"/>
      <c r="L865" s="202"/>
      <c r="M865" s="203">
        <f t="shared" si="421"/>
        <v>0</v>
      </c>
      <c r="N865" s="202"/>
      <c r="O865" s="202"/>
      <c r="P865" s="203">
        <f t="shared" si="422"/>
        <v>0</v>
      </c>
      <c r="Q865" s="202"/>
      <c r="R865" s="202"/>
      <c r="S865" s="203">
        <f t="shared" si="423"/>
        <v>0</v>
      </c>
      <c r="T865" s="202"/>
      <c r="U865" s="202"/>
      <c r="V865" s="203">
        <f t="shared" si="424"/>
        <v>0</v>
      </c>
      <c r="W865" s="202"/>
      <c r="X865" s="202"/>
      <c r="Y865" s="203">
        <f t="shared" si="425"/>
        <v>0</v>
      </c>
      <c r="Z865" s="202"/>
      <c r="AA865" s="202"/>
      <c r="AB865" s="203">
        <f t="shared" si="426"/>
        <v>0</v>
      </c>
      <c r="AC865" s="202"/>
      <c r="AD865" s="202"/>
      <c r="AE865" s="203">
        <f t="shared" si="427"/>
        <v>0</v>
      </c>
      <c r="AF865" s="202"/>
      <c r="AG865" s="202"/>
      <c r="AH865" s="203">
        <f t="shared" si="428"/>
        <v>0</v>
      </c>
      <c r="AI865" s="202"/>
      <c r="AJ865" s="202"/>
      <c r="AK865" s="203">
        <f t="shared" si="429"/>
        <v>0</v>
      </c>
      <c r="AL865" s="202"/>
      <c r="AM865" s="202"/>
      <c r="AN865" s="203">
        <f t="shared" si="430"/>
        <v>0</v>
      </c>
      <c r="AO865" s="202"/>
      <c r="AP865" s="202"/>
      <c r="AQ865" s="203">
        <f t="shared" si="431"/>
        <v>0</v>
      </c>
      <c r="AR865" s="202"/>
      <c r="AS865" s="202"/>
      <c r="AT865" s="203">
        <f t="shared" si="432"/>
        <v>0</v>
      </c>
      <c r="AU865" s="202"/>
      <c r="AV865" s="202"/>
      <c r="AW865" s="203">
        <f t="shared" si="433"/>
        <v>0</v>
      </c>
      <c r="AX865" s="202"/>
      <c r="AY865" s="202"/>
      <c r="AZ865" s="203">
        <f t="shared" si="434"/>
        <v>0</v>
      </c>
      <c r="BA865" s="202"/>
      <c r="BB865" s="202"/>
      <c r="BC865" s="203">
        <f t="shared" si="435"/>
        <v>0</v>
      </c>
      <c r="BD865" s="202"/>
      <c r="BE865" s="202"/>
      <c r="BF865" s="203">
        <f t="shared" si="436"/>
        <v>0</v>
      </c>
      <c r="BG865" s="202"/>
      <c r="BH865" s="202"/>
      <c r="BI865" s="203">
        <f t="shared" si="437"/>
        <v>0</v>
      </c>
      <c r="BJ865" s="202"/>
      <c r="BK865" s="202"/>
      <c r="BL865" s="203">
        <f t="shared" si="438"/>
        <v>0</v>
      </c>
      <c r="BM865" s="202"/>
      <c r="BN865" s="202"/>
      <c r="BO865" s="203">
        <f t="shared" si="439"/>
        <v>0</v>
      </c>
      <c r="BP865" s="202"/>
      <c r="BQ865" s="202"/>
      <c r="BR865" s="203">
        <f t="shared" si="440"/>
        <v>0</v>
      </c>
      <c r="BS865" s="202"/>
      <c r="BT865" s="202"/>
      <c r="BU865" s="203">
        <f t="shared" si="441"/>
        <v>0</v>
      </c>
      <c r="BV865" s="202"/>
      <c r="BW865" s="202"/>
      <c r="BX865" s="203">
        <f t="shared" si="442"/>
        <v>0</v>
      </c>
      <c r="BY865" s="202"/>
      <c r="BZ865" s="202"/>
      <c r="CA865" s="203">
        <f t="shared" si="443"/>
        <v>0</v>
      </c>
      <c r="CB865" s="202"/>
      <c r="CC865" s="202"/>
      <c r="CD865" s="203">
        <f t="shared" si="444"/>
        <v>0</v>
      </c>
      <c r="CE865" s="202"/>
      <c r="CF865" s="202"/>
      <c r="CG865" s="203">
        <f t="shared" si="445"/>
        <v>0</v>
      </c>
      <c r="CH865" s="202"/>
      <c r="CI865" s="202"/>
      <c r="CJ865" s="203">
        <f t="shared" si="446"/>
        <v>0</v>
      </c>
    </row>
    <row r="866" spans="2:88" x14ac:dyDescent="0.25">
      <c r="B866" s="180"/>
      <c r="C866" s="180"/>
      <c r="D866" s="181"/>
      <c r="E866" s="38">
        <f t="shared" si="419"/>
        <v>45016</v>
      </c>
      <c r="F866" s="186"/>
      <c r="G866" s="203"/>
      <c r="H866" s="202"/>
      <c r="I866" s="202"/>
      <c r="J866" s="203">
        <f t="shared" si="420"/>
        <v>0</v>
      </c>
      <c r="K866" s="202"/>
      <c r="L866" s="202"/>
      <c r="M866" s="203">
        <f t="shared" si="421"/>
        <v>0</v>
      </c>
      <c r="N866" s="202"/>
      <c r="O866" s="202"/>
      <c r="P866" s="203">
        <f t="shared" si="422"/>
        <v>0</v>
      </c>
      <c r="Q866" s="202"/>
      <c r="R866" s="202"/>
      <c r="S866" s="203">
        <f t="shared" si="423"/>
        <v>0</v>
      </c>
      <c r="T866" s="202"/>
      <c r="U866" s="202"/>
      <c r="V866" s="203">
        <f t="shared" si="424"/>
        <v>0</v>
      </c>
      <c r="W866" s="202"/>
      <c r="X866" s="202"/>
      <c r="Y866" s="203">
        <f t="shared" si="425"/>
        <v>0</v>
      </c>
      <c r="Z866" s="202"/>
      <c r="AA866" s="202"/>
      <c r="AB866" s="203">
        <f t="shared" si="426"/>
        <v>0</v>
      </c>
      <c r="AC866" s="202"/>
      <c r="AD866" s="202"/>
      <c r="AE866" s="203">
        <f t="shared" si="427"/>
        <v>0</v>
      </c>
      <c r="AF866" s="202"/>
      <c r="AG866" s="202"/>
      <c r="AH866" s="203">
        <f t="shared" si="428"/>
        <v>0</v>
      </c>
      <c r="AI866" s="202"/>
      <c r="AJ866" s="202"/>
      <c r="AK866" s="203">
        <f t="shared" si="429"/>
        <v>0</v>
      </c>
      <c r="AL866" s="202"/>
      <c r="AM866" s="202"/>
      <c r="AN866" s="203">
        <f t="shared" si="430"/>
        <v>0</v>
      </c>
      <c r="AO866" s="202"/>
      <c r="AP866" s="202"/>
      <c r="AQ866" s="203">
        <f t="shared" si="431"/>
        <v>0</v>
      </c>
      <c r="AR866" s="202"/>
      <c r="AS866" s="202"/>
      <c r="AT866" s="203">
        <f t="shared" si="432"/>
        <v>0</v>
      </c>
      <c r="AU866" s="202"/>
      <c r="AV866" s="202"/>
      <c r="AW866" s="203">
        <f t="shared" si="433"/>
        <v>0</v>
      </c>
      <c r="AX866" s="202"/>
      <c r="AY866" s="202"/>
      <c r="AZ866" s="203">
        <f t="shared" si="434"/>
        <v>0</v>
      </c>
      <c r="BA866" s="202"/>
      <c r="BB866" s="202"/>
      <c r="BC866" s="203">
        <f t="shared" si="435"/>
        <v>0</v>
      </c>
      <c r="BD866" s="202"/>
      <c r="BE866" s="202"/>
      <c r="BF866" s="203">
        <f t="shared" si="436"/>
        <v>0</v>
      </c>
      <c r="BG866" s="202"/>
      <c r="BH866" s="202"/>
      <c r="BI866" s="203">
        <f t="shared" si="437"/>
        <v>0</v>
      </c>
      <c r="BJ866" s="202"/>
      <c r="BK866" s="202"/>
      <c r="BL866" s="203">
        <f t="shared" si="438"/>
        <v>0</v>
      </c>
      <c r="BM866" s="202"/>
      <c r="BN866" s="202"/>
      <c r="BO866" s="203">
        <f t="shared" si="439"/>
        <v>0</v>
      </c>
      <c r="BP866" s="202"/>
      <c r="BQ866" s="202"/>
      <c r="BR866" s="203">
        <f t="shared" si="440"/>
        <v>0</v>
      </c>
      <c r="BS866" s="202"/>
      <c r="BT866" s="202"/>
      <c r="BU866" s="203">
        <f t="shared" si="441"/>
        <v>0</v>
      </c>
      <c r="BV866" s="202"/>
      <c r="BW866" s="202"/>
      <c r="BX866" s="203">
        <f t="shared" si="442"/>
        <v>0</v>
      </c>
      <c r="BY866" s="202"/>
      <c r="BZ866" s="202"/>
      <c r="CA866" s="203">
        <f t="shared" si="443"/>
        <v>0</v>
      </c>
      <c r="CB866" s="202"/>
      <c r="CC866" s="202"/>
      <c r="CD866" s="203">
        <f t="shared" si="444"/>
        <v>0</v>
      </c>
      <c r="CE866" s="202"/>
      <c r="CF866" s="202"/>
      <c r="CG866" s="203">
        <f t="shared" si="445"/>
        <v>0</v>
      </c>
      <c r="CH866" s="202"/>
      <c r="CI866" s="202"/>
      <c r="CJ866" s="203">
        <f t="shared" si="446"/>
        <v>0</v>
      </c>
    </row>
    <row r="867" spans="2:88" x14ac:dyDescent="0.25">
      <c r="B867" s="180"/>
      <c r="C867" s="180"/>
      <c r="D867" s="181"/>
      <c r="E867" s="38">
        <f t="shared" si="419"/>
        <v>45016</v>
      </c>
      <c r="F867" s="186"/>
      <c r="G867" s="203"/>
      <c r="H867" s="202"/>
      <c r="I867" s="202"/>
      <c r="J867" s="203">
        <f t="shared" si="420"/>
        <v>0</v>
      </c>
      <c r="K867" s="202"/>
      <c r="L867" s="202"/>
      <c r="M867" s="203">
        <f t="shared" si="421"/>
        <v>0</v>
      </c>
      <c r="N867" s="202"/>
      <c r="O867" s="202"/>
      <c r="P867" s="203">
        <f t="shared" si="422"/>
        <v>0</v>
      </c>
      <c r="Q867" s="202"/>
      <c r="R867" s="202"/>
      <c r="S867" s="203">
        <f t="shared" si="423"/>
        <v>0</v>
      </c>
      <c r="T867" s="202"/>
      <c r="U867" s="202"/>
      <c r="V867" s="203">
        <f t="shared" si="424"/>
        <v>0</v>
      </c>
      <c r="W867" s="202"/>
      <c r="X867" s="202"/>
      <c r="Y867" s="203">
        <f t="shared" si="425"/>
        <v>0</v>
      </c>
      <c r="Z867" s="202"/>
      <c r="AA867" s="202"/>
      <c r="AB867" s="203">
        <f t="shared" si="426"/>
        <v>0</v>
      </c>
      <c r="AC867" s="202"/>
      <c r="AD867" s="202"/>
      <c r="AE867" s="203">
        <f t="shared" si="427"/>
        <v>0</v>
      </c>
      <c r="AF867" s="202"/>
      <c r="AG867" s="202"/>
      <c r="AH867" s="203">
        <f t="shared" si="428"/>
        <v>0</v>
      </c>
      <c r="AI867" s="202"/>
      <c r="AJ867" s="202"/>
      <c r="AK867" s="203">
        <f t="shared" si="429"/>
        <v>0</v>
      </c>
      <c r="AL867" s="202"/>
      <c r="AM867" s="202"/>
      <c r="AN867" s="203">
        <f t="shared" si="430"/>
        <v>0</v>
      </c>
      <c r="AO867" s="202"/>
      <c r="AP867" s="202"/>
      <c r="AQ867" s="203">
        <f t="shared" si="431"/>
        <v>0</v>
      </c>
      <c r="AR867" s="202"/>
      <c r="AS867" s="202"/>
      <c r="AT867" s="203">
        <f t="shared" si="432"/>
        <v>0</v>
      </c>
      <c r="AU867" s="202"/>
      <c r="AV867" s="202"/>
      <c r="AW867" s="203">
        <f t="shared" si="433"/>
        <v>0</v>
      </c>
      <c r="AX867" s="202"/>
      <c r="AY867" s="202"/>
      <c r="AZ867" s="203">
        <f t="shared" si="434"/>
        <v>0</v>
      </c>
      <c r="BA867" s="202"/>
      <c r="BB867" s="202"/>
      <c r="BC867" s="203">
        <f t="shared" si="435"/>
        <v>0</v>
      </c>
      <c r="BD867" s="202"/>
      <c r="BE867" s="202"/>
      <c r="BF867" s="203">
        <f t="shared" si="436"/>
        <v>0</v>
      </c>
      <c r="BG867" s="202"/>
      <c r="BH867" s="202"/>
      <c r="BI867" s="203">
        <f t="shared" si="437"/>
        <v>0</v>
      </c>
      <c r="BJ867" s="202"/>
      <c r="BK867" s="202"/>
      <c r="BL867" s="203">
        <f t="shared" si="438"/>
        <v>0</v>
      </c>
      <c r="BM867" s="202"/>
      <c r="BN867" s="202"/>
      <c r="BO867" s="203">
        <f t="shared" si="439"/>
        <v>0</v>
      </c>
      <c r="BP867" s="202"/>
      <c r="BQ867" s="202"/>
      <c r="BR867" s="203">
        <f t="shared" si="440"/>
        <v>0</v>
      </c>
      <c r="BS867" s="202"/>
      <c r="BT867" s="202"/>
      <c r="BU867" s="203">
        <f t="shared" si="441"/>
        <v>0</v>
      </c>
      <c r="BV867" s="202"/>
      <c r="BW867" s="202"/>
      <c r="BX867" s="203">
        <f t="shared" si="442"/>
        <v>0</v>
      </c>
      <c r="BY867" s="202"/>
      <c r="BZ867" s="202"/>
      <c r="CA867" s="203">
        <f t="shared" si="443"/>
        <v>0</v>
      </c>
      <c r="CB867" s="202"/>
      <c r="CC867" s="202"/>
      <c r="CD867" s="203">
        <f t="shared" si="444"/>
        <v>0</v>
      </c>
      <c r="CE867" s="202"/>
      <c r="CF867" s="202"/>
      <c r="CG867" s="203">
        <f t="shared" si="445"/>
        <v>0</v>
      </c>
      <c r="CH867" s="202"/>
      <c r="CI867" s="202"/>
      <c r="CJ867" s="203">
        <f t="shared" si="446"/>
        <v>0</v>
      </c>
    </row>
    <row r="868" spans="2:88" x14ac:dyDescent="0.25">
      <c r="B868" s="180"/>
      <c r="C868" s="180"/>
      <c r="D868" s="181"/>
      <c r="E868" s="38">
        <f t="shared" si="419"/>
        <v>45016</v>
      </c>
      <c r="F868" s="186"/>
      <c r="G868" s="203"/>
      <c r="H868" s="202"/>
      <c r="I868" s="202"/>
      <c r="J868" s="203">
        <f t="shared" si="420"/>
        <v>0</v>
      </c>
      <c r="K868" s="202"/>
      <c r="L868" s="202"/>
      <c r="M868" s="203">
        <f t="shared" si="421"/>
        <v>0</v>
      </c>
      <c r="N868" s="202"/>
      <c r="O868" s="202"/>
      <c r="P868" s="203">
        <f t="shared" si="422"/>
        <v>0</v>
      </c>
      <c r="Q868" s="202"/>
      <c r="R868" s="202"/>
      <c r="S868" s="203">
        <f t="shared" si="423"/>
        <v>0</v>
      </c>
      <c r="T868" s="202"/>
      <c r="U868" s="202"/>
      <c r="V868" s="203">
        <f t="shared" si="424"/>
        <v>0</v>
      </c>
      <c r="W868" s="202"/>
      <c r="X868" s="202"/>
      <c r="Y868" s="203">
        <f t="shared" si="425"/>
        <v>0</v>
      </c>
      <c r="Z868" s="202"/>
      <c r="AA868" s="202"/>
      <c r="AB868" s="203">
        <f t="shared" si="426"/>
        <v>0</v>
      </c>
      <c r="AC868" s="202"/>
      <c r="AD868" s="202"/>
      <c r="AE868" s="203">
        <f t="shared" si="427"/>
        <v>0</v>
      </c>
      <c r="AF868" s="202"/>
      <c r="AG868" s="202"/>
      <c r="AH868" s="203">
        <f t="shared" si="428"/>
        <v>0</v>
      </c>
      <c r="AI868" s="202"/>
      <c r="AJ868" s="202"/>
      <c r="AK868" s="203">
        <f t="shared" si="429"/>
        <v>0</v>
      </c>
      <c r="AL868" s="202"/>
      <c r="AM868" s="202"/>
      <c r="AN868" s="203">
        <f t="shared" si="430"/>
        <v>0</v>
      </c>
      <c r="AO868" s="202"/>
      <c r="AP868" s="202"/>
      <c r="AQ868" s="203">
        <f t="shared" si="431"/>
        <v>0</v>
      </c>
      <c r="AR868" s="202"/>
      <c r="AS868" s="202"/>
      <c r="AT868" s="203">
        <f t="shared" si="432"/>
        <v>0</v>
      </c>
      <c r="AU868" s="202"/>
      <c r="AV868" s="202"/>
      <c r="AW868" s="203">
        <f t="shared" si="433"/>
        <v>0</v>
      </c>
      <c r="AX868" s="202"/>
      <c r="AY868" s="202"/>
      <c r="AZ868" s="203">
        <f t="shared" si="434"/>
        <v>0</v>
      </c>
      <c r="BA868" s="202"/>
      <c r="BB868" s="202"/>
      <c r="BC868" s="203">
        <f t="shared" si="435"/>
        <v>0</v>
      </c>
      <c r="BD868" s="202"/>
      <c r="BE868" s="202"/>
      <c r="BF868" s="203">
        <f t="shared" si="436"/>
        <v>0</v>
      </c>
      <c r="BG868" s="202"/>
      <c r="BH868" s="202"/>
      <c r="BI868" s="203">
        <f t="shared" si="437"/>
        <v>0</v>
      </c>
      <c r="BJ868" s="202"/>
      <c r="BK868" s="202"/>
      <c r="BL868" s="203">
        <f t="shared" si="438"/>
        <v>0</v>
      </c>
      <c r="BM868" s="202"/>
      <c r="BN868" s="202"/>
      <c r="BO868" s="203">
        <f t="shared" si="439"/>
        <v>0</v>
      </c>
      <c r="BP868" s="202"/>
      <c r="BQ868" s="202"/>
      <c r="BR868" s="203">
        <f t="shared" si="440"/>
        <v>0</v>
      </c>
      <c r="BS868" s="202"/>
      <c r="BT868" s="202"/>
      <c r="BU868" s="203">
        <f t="shared" si="441"/>
        <v>0</v>
      </c>
      <c r="BV868" s="202"/>
      <c r="BW868" s="202"/>
      <c r="BX868" s="203">
        <f t="shared" si="442"/>
        <v>0</v>
      </c>
      <c r="BY868" s="202"/>
      <c r="BZ868" s="202"/>
      <c r="CA868" s="203">
        <f t="shared" si="443"/>
        <v>0</v>
      </c>
      <c r="CB868" s="202"/>
      <c r="CC868" s="202"/>
      <c r="CD868" s="203">
        <f t="shared" si="444"/>
        <v>0</v>
      </c>
      <c r="CE868" s="202"/>
      <c r="CF868" s="202"/>
      <c r="CG868" s="203">
        <f t="shared" si="445"/>
        <v>0</v>
      </c>
      <c r="CH868" s="202"/>
      <c r="CI868" s="202"/>
      <c r="CJ868" s="203">
        <f t="shared" si="446"/>
        <v>0</v>
      </c>
    </row>
    <row r="869" spans="2:88" x14ac:dyDescent="0.25">
      <c r="B869" s="180"/>
      <c r="C869" s="180"/>
      <c r="D869" s="181"/>
      <c r="E869" s="38">
        <f t="shared" si="419"/>
        <v>45016</v>
      </c>
      <c r="F869" s="186"/>
      <c r="G869" s="203"/>
      <c r="H869" s="202"/>
      <c r="I869" s="202"/>
      <c r="J869" s="203">
        <f t="shared" si="420"/>
        <v>0</v>
      </c>
      <c r="K869" s="202"/>
      <c r="L869" s="202"/>
      <c r="M869" s="203">
        <f t="shared" si="421"/>
        <v>0</v>
      </c>
      <c r="N869" s="202"/>
      <c r="O869" s="202"/>
      <c r="P869" s="203">
        <f t="shared" si="422"/>
        <v>0</v>
      </c>
      <c r="Q869" s="202"/>
      <c r="R869" s="202"/>
      <c r="S869" s="203">
        <f t="shared" si="423"/>
        <v>0</v>
      </c>
      <c r="T869" s="202"/>
      <c r="U869" s="202"/>
      <c r="V869" s="203">
        <f t="shared" si="424"/>
        <v>0</v>
      </c>
      <c r="W869" s="202"/>
      <c r="X869" s="202"/>
      <c r="Y869" s="203">
        <f t="shared" si="425"/>
        <v>0</v>
      </c>
      <c r="Z869" s="202"/>
      <c r="AA869" s="202"/>
      <c r="AB869" s="203">
        <f t="shared" si="426"/>
        <v>0</v>
      </c>
      <c r="AC869" s="202"/>
      <c r="AD869" s="202"/>
      <c r="AE869" s="203">
        <f t="shared" si="427"/>
        <v>0</v>
      </c>
      <c r="AF869" s="202"/>
      <c r="AG869" s="202"/>
      <c r="AH869" s="203">
        <f t="shared" si="428"/>
        <v>0</v>
      </c>
      <c r="AI869" s="202"/>
      <c r="AJ869" s="202"/>
      <c r="AK869" s="203">
        <f t="shared" si="429"/>
        <v>0</v>
      </c>
      <c r="AL869" s="202"/>
      <c r="AM869" s="202"/>
      <c r="AN869" s="203">
        <f t="shared" si="430"/>
        <v>0</v>
      </c>
      <c r="AO869" s="202"/>
      <c r="AP869" s="202"/>
      <c r="AQ869" s="203">
        <f t="shared" si="431"/>
        <v>0</v>
      </c>
      <c r="AR869" s="202"/>
      <c r="AS869" s="202"/>
      <c r="AT869" s="203">
        <f t="shared" si="432"/>
        <v>0</v>
      </c>
      <c r="AU869" s="202"/>
      <c r="AV869" s="202"/>
      <c r="AW869" s="203">
        <f t="shared" si="433"/>
        <v>0</v>
      </c>
      <c r="AX869" s="202"/>
      <c r="AY869" s="202"/>
      <c r="AZ869" s="203">
        <f t="shared" si="434"/>
        <v>0</v>
      </c>
      <c r="BA869" s="202"/>
      <c r="BB869" s="202"/>
      <c r="BC869" s="203">
        <f t="shared" si="435"/>
        <v>0</v>
      </c>
      <c r="BD869" s="202"/>
      <c r="BE869" s="202"/>
      <c r="BF869" s="203">
        <f t="shared" si="436"/>
        <v>0</v>
      </c>
      <c r="BG869" s="202"/>
      <c r="BH869" s="202"/>
      <c r="BI869" s="203">
        <f t="shared" si="437"/>
        <v>0</v>
      </c>
      <c r="BJ869" s="202"/>
      <c r="BK869" s="202"/>
      <c r="BL869" s="203">
        <f t="shared" si="438"/>
        <v>0</v>
      </c>
      <c r="BM869" s="202"/>
      <c r="BN869" s="202"/>
      <c r="BO869" s="203">
        <f t="shared" si="439"/>
        <v>0</v>
      </c>
      <c r="BP869" s="202"/>
      <c r="BQ869" s="202"/>
      <c r="BR869" s="203">
        <f t="shared" si="440"/>
        <v>0</v>
      </c>
      <c r="BS869" s="202"/>
      <c r="BT869" s="202"/>
      <c r="BU869" s="203">
        <f t="shared" si="441"/>
        <v>0</v>
      </c>
      <c r="BV869" s="202"/>
      <c r="BW869" s="202"/>
      <c r="BX869" s="203">
        <f t="shared" si="442"/>
        <v>0</v>
      </c>
      <c r="BY869" s="202"/>
      <c r="BZ869" s="202"/>
      <c r="CA869" s="203">
        <f t="shared" si="443"/>
        <v>0</v>
      </c>
      <c r="CB869" s="202"/>
      <c r="CC869" s="202"/>
      <c r="CD869" s="203">
        <f t="shared" si="444"/>
        <v>0</v>
      </c>
      <c r="CE869" s="202"/>
      <c r="CF869" s="202"/>
      <c r="CG869" s="203">
        <f t="shared" si="445"/>
        <v>0</v>
      </c>
      <c r="CH869" s="202"/>
      <c r="CI869" s="202"/>
      <c r="CJ869" s="203">
        <f t="shared" si="446"/>
        <v>0</v>
      </c>
    </row>
    <row r="870" spans="2:88" x14ac:dyDescent="0.25">
      <c r="B870" s="180"/>
      <c r="C870" s="180"/>
      <c r="D870" s="181"/>
      <c r="E870" s="38">
        <f t="shared" si="419"/>
        <v>45016</v>
      </c>
      <c r="F870" s="186"/>
      <c r="G870" s="203"/>
      <c r="H870" s="202"/>
      <c r="I870" s="202"/>
      <c r="J870" s="203">
        <f t="shared" si="420"/>
        <v>0</v>
      </c>
      <c r="K870" s="202"/>
      <c r="L870" s="202"/>
      <c r="M870" s="203">
        <f t="shared" si="421"/>
        <v>0</v>
      </c>
      <c r="N870" s="202"/>
      <c r="O870" s="202"/>
      <c r="P870" s="203">
        <f t="shared" si="422"/>
        <v>0</v>
      </c>
      <c r="Q870" s="202"/>
      <c r="R870" s="202"/>
      <c r="S870" s="203">
        <f t="shared" si="423"/>
        <v>0</v>
      </c>
      <c r="T870" s="202"/>
      <c r="U870" s="202"/>
      <c r="V870" s="203">
        <f t="shared" si="424"/>
        <v>0</v>
      </c>
      <c r="W870" s="202"/>
      <c r="X870" s="202"/>
      <c r="Y870" s="203">
        <f t="shared" si="425"/>
        <v>0</v>
      </c>
      <c r="Z870" s="202"/>
      <c r="AA870" s="202"/>
      <c r="AB870" s="203">
        <f t="shared" si="426"/>
        <v>0</v>
      </c>
      <c r="AC870" s="202"/>
      <c r="AD870" s="202"/>
      <c r="AE870" s="203">
        <f t="shared" si="427"/>
        <v>0</v>
      </c>
      <c r="AF870" s="202"/>
      <c r="AG870" s="202"/>
      <c r="AH870" s="203">
        <f t="shared" si="428"/>
        <v>0</v>
      </c>
      <c r="AI870" s="202"/>
      <c r="AJ870" s="202"/>
      <c r="AK870" s="203">
        <f t="shared" si="429"/>
        <v>0</v>
      </c>
      <c r="AL870" s="202"/>
      <c r="AM870" s="202"/>
      <c r="AN870" s="203">
        <f t="shared" si="430"/>
        <v>0</v>
      </c>
      <c r="AO870" s="202"/>
      <c r="AP870" s="202"/>
      <c r="AQ870" s="203">
        <f t="shared" si="431"/>
        <v>0</v>
      </c>
      <c r="AR870" s="202"/>
      <c r="AS870" s="202"/>
      <c r="AT870" s="203">
        <f t="shared" si="432"/>
        <v>0</v>
      </c>
      <c r="AU870" s="202"/>
      <c r="AV870" s="202"/>
      <c r="AW870" s="203">
        <f t="shared" si="433"/>
        <v>0</v>
      </c>
      <c r="AX870" s="202"/>
      <c r="AY870" s="202"/>
      <c r="AZ870" s="203">
        <f t="shared" si="434"/>
        <v>0</v>
      </c>
      <c r="BA870" s="202"/>
      <c r="BB870" s="202"/>
      <c r="BC870" s="203">
        <f t="shared" si="435"/>
        <v>0</v>
      </c>
      <c r="BD870" s="202"/>
      <c r="BE870" s="202"/>
      <c r="BF870" s="203">
        <f t="shared" si="436"/>
        <v>0</v>
      </c>
      <c r="BG870" s="202"/>
      <c r="BH870" s="202"/>
      <c r="BI870" s="203">
        <f t="shared" si="437"/>
        <v>0</v>
      </c>
      <c r="BJ870" s="202"/>
      <c r="BK870" s="202"/>
      <c r="BL870" s="203">
        <f t="shared" si="438"/>
        <v>0</v>
      </c>
      <c r="BM870" s="202"/>
      <c r="BN870" s="202"/>
      <c r="BO870" s="203">
        <f t="shared" si="439"/>
        <v>0</v>
      </c>
      <c r="BP870" s="202"/>
      <c r="BQ870" s="202"/>
      <c r="BR870" s="203">
        <f t="shared" si="440"/>
        <v>0</v>
      </c>
      <c r="BS870" s="202"/>
      <c r="BT870" s="202"/>
      <c r="BU870" s="203">
        <f t="shared" si="441"/>
        <v>0</v>
      </c>
      <c r="BV870" s="202"/>
      <c r="BW870" s="202"/>
      <c r="BX870" s="203">
        <f t="shared" si="442"/>
        <v>0</v>
      </c>
      <c r="BY870" s="202"/>
      <c r="BZ870" s="202"/>
      <c r="CA870" s="203">
        <f t="shared" si="443"/>
        <v>0</v>
      </c>
      <c r="CB870" s="202"/>
      <c r="CC870" s="202"/>
      <c r="CD870" s="203">
        <f t="shared" si="444"/>
        <v>0</v>
      </c>
      <c r="CE870" s="202"/>
      <c r="CF870" s="202"/>
      <c r="CG870" s="203">
        <f t="shared" si="445"/>
        <v>0</v>
      </c>
      <c r="CH870" s="202"/>
      <c r="CI870" s="202"/>
      <c r="CJ870" s="203">
        <f t="shared" si="446"/>
        <v>0</v>
      </c>
    </row>
    <row r="871" spans="2:88" x14ac:dyDescent="0.25">
      <c r="B871" s="180"/>
      <c r="C871" s="180"/>
      <c r="D871" s="181"/>
      <c r="E871" s="38">
        <f t="shared" si="419"/>
        <v>45016</v>
      </c>
      <c r="F871" s="186"/>
      <c r="G871" s="203"/>
      <c r="H871" s="202"/>
      <c r="I871" s="202"/>
      <c r="J871" s="203">
        <f t="shared" si="420"/>
        <v>0</v>
      </c>
      <c r="K871" s="202"/>
      <c r="L871" s="202"/>
      <c r="M871" s="203">
        <f t="shared" si="421"/>
        <v>0</v>
      </c>
      <c r="N871" s="202"/>
      <c r="O871" s="202"/>
      <c r="P871" s="203">
        <f t="shared" si="422"/>
        <v>0</v>
      </c>
      <c r="Q871" s="202"/>
      <c r="R871" s="202"/>
      <c r="S871" s="203">
        <f t="shared" si="423"/>
        <v>0</v>
      </c>
      <c r="T871" s="202"/>
      <c r="U871" s="202"/>
      <c r="V871" s="203">
        <f t="shared" si="424"/>
        <v>0</v>
      </c>
      <c r="W871" s="202"/>
      <c r="X871" s="202"/>
      <c r="Y871" s="203">
        <f t="shared" si="425"/>
        <v>0</v>
      </c>
      <c r="Z871" s="202"/>
      <c r="AA871" s="202"/>
      <c r="AB871" s="203">
        <f t="shared" si="426"/>
        <v>0</v>
      </c>
      <c r="AC871" s="202"/>
      <c r="AD871" s="202"/>
      <c r="AE871" s="203">
        <f t="shared" si="427"/>
        <v>0</v>
      </c>
      <c r="AF871" s="202"/>
      <c r="AG871" s="202"/>
      <c r="AH871" s="203">
        <f t="shared" si="428"/>
        <v>0</v>
      </c>
      <c r="AI871" s="202"/>
      <c r="AJ871" s="202"/>
      <c r="AK871" s="203">
        <f t="shared" si="429"/>
        <v>0</v>
      </c>
      <c r="AL871" s="202"/>
      <c r="AM871" s="202"/>
      <c r="AN871" s="203">
        <f t="shared" si="430"/>
        <v>0</v>
      </c>
      <c r="AO871" s="202"/>
      <c r="AP871" s="202"/>
      <c r="AQ871" s="203">
        <f t="shared" si="431"/>
        <v>0</v>
      </c>
      <c r="AR871" s="202"/>
      <c r="AS871" s="202"/>
      <c r="AT871" s="203">
        <f t="shared" si="432"/>
        <v>0</v>
      </c>
      <c r="AU871" s="202"/>
      <c r="AV871" s="202"/>
      <c r="AW871" s="203">
        <f t="shared" si="433"/>
        <v>0</v>
      </c>
      <c r="AX871" s="202"/>
      <c r="AY871" s="202"/>
      <c r="AZ871" s="203">
        <f t="shared" si="434"/>
        <v>0</v>
      </c>
      <c r="BA871" s="202"/>
      <c r="BB871" s="202"/>
      <c r="BC871" s="203">
        <f t="shared" si="435"/>
        <v>0</v>
      </c>
      <c r="BD871" s="202"/>
      <c r="BE871" s="202"/>
      <c r="BF871" s="203">
        <f t="shared" si="436"/>
        <v>0</v>
      </c>
      <c r="BG871" s="202"/>
      <c r="BH871" s="202"/>
      <c r="BI871" s="203">
        <f t="shared" si="437"/>
        <v>0</v>
      </c>
      <c r="BJ871" s="202"/>
      <c r="BK871" s="202"/>
      <c r="BL871" s="203">
        <f t="shared" si="438"/>
        <v>0</v>
      </c>
      <c r="BM871" s="202"/>
      <c r="BN871" s="202"/>
      <c r="BO871" s="203">
        <f t="shared" si="439"/>
        <v>0</v>
      </c>
      <c r="BP871" s="202"/>
      <c r="BQ871" s="202"/>
      <c r="BR871" s="203">
        <f t="shared" si="440"/>
        <v>0</v>
      </c>
      <c r="BS871" s="202"/>
      <c r="BT871" s="202"/>
      <c r="BU871" s="203">
        <f t="shared" si="441"/>
        <v>0</v>
      </c>
      <c r="BV871" s="202"/>
      <c r="BW871" s="202"/>
      <c r="BX871" s="203">
        <f t="shared" si="442"/>
        <v>0</v>
      </c>
      <c r="BY871" s="202"/>
      <c r="BZ871" s="202"/>
      <c r="CA871" s="203">
        <f t="shared" si="443"/>
        <v>0</v>
      </c>
      <c r="CB871" s="202"/>
      <c r="CC871" s="202"/>
      <c r="CD871" s="203">
        <f t="shared" si="444"/>
        <v>0</v>
      </c>
      <c r="CE871" s="202"/>
      <c r="CF871" s="202"/>
      <c r="CG871" s="203">
        <f t="shared" si="445"/>
        <v>0</v>
      </c>
      <c r="CH871" s="202"/>
      <c r="CI871" s="202"/>
      <c r="CJ871" s="203">
        <f t="shared" si="446"/>
        <v>0</v>
      </c>
    </row>
    <row r="872" spans="2:88" x14ac:dyDescent="0.25">
      <c r="B872" s="180"/>
      <c r="C872" s="180"/>
      <c r="D872" s="181"/>
      <c r="E872" s="38">
        <f t="shared" si="419"/>
        <v>45016</v>
      </c>
      <c r="F872" s="186"/>
      <c r="G872" s="203"/>
      <c r="H872" s="202"/>
      <c r="I872" s="202"/>
      <c r="J872" s="203">
        <f t="shared" si="420"/>
        <v>0</v>
      </c>
      <c r="K872" s="202"/>
      <c r="L872" s="202"/>
      <c r="M872" s="203">
        <f t="shared" si="421"/>
        <v>0</v>
      </c>
      <c r="N872" s="202"/>
      <c r="O872" s="202"/>
      <c r="P872" s="203">
        <f t="shared" si="422"/>
        <v>0</v>
      </c>
      <c r="Q872" s="202"/>
      <c r="R872" s="202"/>
      <c r="S872" s="203">
        <f t="shared" si="423"/>
        <v>0</v>
      </c>
      <c r="T872" s="202"/>
      <c r="U872" s="202"/>
      <c r="V872" s="203">
        <f t="shared" si="424"/>
        <v>0</v>
      </c>
      <c r="W872" s="202"/>
      <c r="X872" s="202"/>
      <c r="Y872" s="203">
        <f t="shared" si="425"/>
        <v>0</v>
      </c>
      <c r="Z872" s="202"/>
      <c r="AA872" s="202"/>
      <c r="AB872" s="203">
        <f t="shared" si="426"/>
        <v>0</v>
      </c>
      <c r="AC872" s="202"/>
      <c r="AD872" s="202"/>
      <c r="AE872" s="203">
        <f t="shared" si="427"/>
        <v>0</v>
      </c>
      <c r="AF872" s="202"/>
      <c r="AG872" s="202"/>
      <c r="AH872" s="203">
        <f t="shared" si="428"/>
        <v>0</v>
      </c>
      <c r="AI872" s="202"/>
      <c r="AJ872" s="202"/>
      <c r="AK872" s="203">
        <f t="shared" si="429"/>
        <v>0</v>
      </c>
      <c r="AL872" s="202"/>
      <c r="AM872" s="202"/>
      <c r="AN872" s="203">
        <f t="shared" si="430"/>
        <v>0</v>
      </c>
      <c r="AO872" s="202"/>
      <c r="AP872" s="202"/>
      <c r="AQ872" s="203">
        <f t="shared" si="431"/>
        <v>0</v>
      </c>
      <c r="AR872" s="202"/>
      <c r="AS872" s="202"/>
      <c r="AT872" s="203">
        <f t="shared" si="432"/>
        <v>0</v>
      </c>
      <c r="AU872" s="202"/>
      <c r="AV872" s="202"/>
      <c r="AW872" s="203">
        <f t="shared" si="433"/>
        <v>0</v>
      </c>
      <c r="AX872" s="202"/>
      <c r="AY872" s="202"/>
      <c r="AZ872" s="203">
        <f t="shared" si="434"/>
        <v>0</v>
      </c>
      <c r="BA872" s="202"/>
      <c r="BB872" s="202"/>
      <c r="BC872" s="203">
        <f t="shared" si="435"/>
        <v>0</v>
      </c>
      <c r="BD872" s="202"/>
      <c r="BE872" s="202"/>
      <c r="BF872" s="203">
        <f t="shared" si="436"/>
        <v>0</v>
      </c>
      <c r="BG872" s="202"/>
      <c r="BH872" s="202"/>
      <c r="BI872" s="203">
        <f t="shared" si="437"/>
        <v>0</v>
      </c>
      <c r="BJ872" s="202"/>
      <c r="BK872" s="202"/>
      <c r="BL872" s="203">
        <f t="shared" si="438"/>
        <v>0</v>
      </c>
      <c r="BM872" s="202"/>
      <c r="BN872" s="202"/>
      <c r="BO872" s="203">
        <f t="shared" si="439"/>
        <v>0</v>
      </c>
      <c r="BP872" s="202"/>
      <c r="BQ872" s="202"/>
      <c r="BR872" s="203">
        <f t="shared" si="440"/>
        <v>0</v>
      </c>
      <c r="BS872" s="202"/>
      <c r="BT872" s="202"/>
      <c r="BU872" s="203">
        <f t="shared" si="441"/>
        <v>0</v>
      </c>
      <c r="BV872" s="202"/>
      <c r="BW872" s="202"/>
      <c r="BX872" s="203">
        <f t="shared" si="442"/>
        <v>0</v>
      </c>
      <c r="BY872" s="202"/>
      <c r="BZ872" s="202"/>
      <c r="CA872" s="203">
        <f t="shared" si="443"/>
        <v>0</v>
      </c>
      <c r="CB872" s="202"/>
      <c r="CC872" s="202"/>
      <c r="CD872" s="203">
        <f t="shared" si="444"/>
        <v>0</v>
      </c>
      <c r="CE872" s="202"/>
      <c r="CF872" s="202"/>
      <c r="CG872" s="203">
        <f t="shared" si="445"/>
        <v>0</v>
      </c>
      <c r="CH872" s="202"/>
      <c r="CI872" s="202"/>
      <c r="CJ872" s="203">
        <f t="shared" si="446"/>
        <v>0</v>
      </c>
    </row>
    <row r="873" spans="2:88" x14ac:dyDescent="0.25">
      <c r="B873" s="180"/>
      <c r="C873" s="180"/>
      <c r="D873" s="181"/>
      <c r="E873" s="38">
        <f t="shared" si="419"/>
        <v>45016</v>
      </c>
      <c r="F873" s="186"/>
      <c r="G873" s="203"/>
      <c r="H873" s="202"/>
      <c r="I873" s="202"/>
      <c r="J873" s="203">
        <f t="shared" si="420"/>
        <v>0</v>
      </c>
      <c r="K873" s="202"/>
      <c r="L873" s="202"/>
      <c r="M873" s="203">
        <f t="shared" si="421"/>
        <v>0</v>
      </c>
      <c r="N873" s="202"/>
      <c r="O873" s="202"/>
      <c r="P873" s="203">
        <f t="shared" si="422"/>
        <v>0</v>
      </c>
      <c r="Q873" s="202"/>
      <c r="R873" s="202"/>
      <c r="S873" s="203">
        <f t="shared" si="423"/>
        <v>0</v>
      </c>
      <c r="T873" s="202"/>
      <c r="U873" s="202"/>
      <c r="V873" s="203">
        <f t="shared" si="424"/>
        <v>0</v>
      </c>
      <c r="W873" s="202"/>
      <c r="X873" s="202"/>
      <c r="Y873" s="203">
        <f t="shared" si="425"/>
        <v>0</v>
      </c>
      <c r="Z873" s="202"/>
      <c r="AA873" s="202"/>
      <c r="AB873" s="203">
        <f t="shared" si="426"/>
        <v>0</v>
      </c>
      <c r="AC873" s="202"/>
      <c r="AD873" s="202"/>
      <c r="AE873" s="203">
        <f t="shared" si="427"/>
        <v>0</v>
      </c>
      <c r="AF873" s="202"/>
      <c r="AG873" s="202"/>
      <c r="AH873" s="203">
        <f t="shared" si="428"/>
        <v>0</v>
      </c>
      <c r="AI873" s="202"/>
      <c r="AJ873" s="202"/>
      <c r="AK873" s="203">
        <f t="shared" si="429"/>
        <v>0</v>
      </c>
      <c r="AL873" s="202"/>
      <c r="AM873" s="202"/>
      <c r="AN873" s="203">
        <f t="shared" si="430"/>
        <v>0</v>
      </c>
      <c r="AO873" s="202"/>
      <c r="AP873" s="202"/>
      <c r="AQ873" s="203">
        <f t="shared" si="431"/>
        <v>0</v>
      </c>
      <c r="AR873" s="202"/>
      <c r="AS873" s="202"/>
      <c r="AT873" s="203">
        <f t="shared" si="432"/>
        <v>0</v>
      </c>
      <c r="AU873" s="202"/>
      <c r="AV873" s="202"/>
      <c r="AW873" s="203">
        <f t="shared" si="433"/>
        <v>0</v>
      </c>
      <c r="AX873" s="202"/>
      <c r="AY873" s="202"/>
      <c r="AZ873" s="203">
        <f t="shared" si="434"/>
        <v>0</v>
      </c>
      <c r="BA873" s="202"/>
      <c r="BB873" s="202"/>
      <c r="BC873" s="203">
        <f t="shared" si="435"/>
        <v>0</v>
      </c>
      <c r="BD873" s="202"/>
      <c r="BE873" s="202"/>
      <c r="BF873" s="203">
        <f t="shared" si="436"/>
        <v>0</v>
      </c>
      <c r="BG873" s="202"/>
      <c r="BH873" s="202"/>
      <c r="BI873" s="203">
        <f t="shared" si="437"/>
        <v>0</v>
      </c>
      <c r="BJ873" s="202"/>
      <c r="BK873" s="202"/>
      <c r="BL873" s="203">
        <f t="shared" si="438"/>
        <v>0</v>
      </c>
      <c r="BM873" s="202"/>
      <c r="BN873" s="202"/>
      <c r="BO873" s="203">
        <f t="shared" si="439"/>
        <v>0</v>
      </c>
      <c r="BP873" s="202"/>
      <c r="BQ873" s="202"/>
      <c r="BR873" s="203">
        <f t="shared" si="440"/>
        <v>0</v>
      </c>
      <c r="BS873" s="202"/>
      <c r="BT873" s="202"/>
      <c r="BU873" s="203">
        <f t="shared" si="441"/>
        <v>0</v>
      </c>
      <c r="BV873" s="202"/>
      <c r="BW873" s="202"/>
      <c r="BX873" s="203">
        <f t="shared" si="442"/>
        <v>0</v>
      </c>
      <c r="BY873" s="202"/>
      <c r="BZ873" s="202"/>
      <c r="CA873" s="203">
        <f t="shared" si="443"/>
        <v>0</v>
      </c>
      <c r="CB873" s="202"/>
      <c r="CC873" s="202"/>
      <c r="CD873" s="203">
        <f t="shared" si="444"/>
        <v>0</v>
      </c>
      <c r="CE873" s="202"/>
      <c r="CF873" s="202"/>
      <c r="CG873" s="203">
        <f t="shared" si="445"/>
        <v>0</v>
      </c>
      <c r="CH873" s="202"/>
      <c r="CI873" s="202"/>
      <c r="CJ873" s="203">
        <f t="shared" si="446"/>
        <v>0</v>
      </c>
    </row>
    <row r="874" spans="2:88" x14ac:dyDescent="0.25">
      <c r="B874" s="180"/>
      <c r="C874" s="180"/>
      <c r="D874" s="181"/>
      <c r="E874" s="38">
        <f t="shared" si="419"/>
        <v>45016</v>
      </c>
      <c r="F874" s="186"/>
      <c r="G874" s="203"/>
      <c r="H874" s="202"/>
      <c r="I874" s="202"/>
      <c r="J874" s="203">
        <f t="shared" si="420"/>
        <v>0</v>
      </c>
      <c r="K874" s="202"/>
      <c r="L874" s="202"/>
      <c r="M874" s="203">
        <f t="shared" si="421"/>
        <v>0</v>
      </c>
      <c r="N874" s="202"/>
      <c r="O874" s="202"/>
      <c r="P874" s="203">
        <f t="shared" si="422"/>
        <v>0</v>
      </c>
      <c r="Q874" s="202"/>
      <c r="R874" s="202"/>
      <c r="S874" s="203">
        <f t="shared" si="423"/>
        <v>0</v>
      </c>
      <c r="T874" s="202"/>
      <c r="U874" s="202"/>
      <c r="V874" s="203">
        <f t="shared" si="424"/>
        <v>0</v>
      </c>
      <c r="W874" s="202"/>
      <c r="X874" s="202"/>
      <c r="Y874" s="203">
        <f t="shared" si="425"/>
        <v>0</v>
      </c>
      <c r="Z874" s="202"/>
      <c r="AA874" s="202"/>
      <c r="AB874" s="203">
        <f t="shared" si="426"/>
        <v>0</v>
      </c>
      <c r="AC874" s="202"/>
      <c r="AD874" s="202"/>
      <c r="AE874" s="203">
        <f t="shared" si="427"/>
        <v>0</v>
      </c>
      <c r="AF874" s="202"/>
      <c r="AG874" s="202"/>
      <c r="AH874" s="203">
        <f t="shared" si="428"/>
        <v>0</v>
      </c>
      <c r="AI874" s="202"/>
      <c r="AJ874" s="202"/>
      <c r="AK874" s="203">
        <f t="shared" si="429"/>
        <v>0</v>
      </c>
      <c r="AL874" s="202"/>
      <c r="AM874" s="202"/>
      <c r="AN874" s="203">
        <f t="shared" si="430"/>
        <v>0</v>
      </c>
      <c r="AO874" s="202"/>
      <c r="AP874" s="202"/>
      <c r="AQ874" s="203">
        <f t="shared" si="431"/>
        <v>0</v>
      </c>
      <c r="AR874" s="202"/>
      <c r="AS874" s="202"/>
      <c r="AT874" s="203">
        <f t="shared" si="432"/>
        <v>0</v>
      </c>
      <c r="AU874" s="202"/>
      <c r="AV874" s="202"/>
      <c r="AW874" s="203">
        <f t="shared" si="433"/>
        <v>0</v>
      </c>
      <c r="AX874" s="202"/>
      <c r="AY874" s="202"/>
      <c r="AZ874" s="203">
        <f t="shared" si="434"/>
        <v>0</v>
      </c>
      <c r="BA874" s="202"/>
      <c r="BB874" s="202"/>
      <c r="BC874" s="203">
        <f t="shared" si="435"/>
        <v>0</v>
      </c>
      <c r="BD874" s="202"/>
      <c r="BE874" s="202"/>
      <c r="BF874" s="203">
        <f t="shared" si="436"/>
        <v>0</v>
      </c>
      <c r="BG874" s="202"/>
      <c r="BH874" s="202"/>
      <c r="BI874" s="203">
        <f t="shared" si="437"/>
        <v>0</v>
      </c>
      <c r="BJ874" s="202"/>
      <c r="BK874" s="202"/>
      <c r="BL874" s="203">
        <f t="shared" si="438"/>
        <v>0</v>
      </c>
      <c r="BM874" s="202"/>
      <c r="BN874" s="202"/>
      <c r="BO874" s="203">
        <f t="shared" si="439"/>
        <v>0</v>
      </c>
      <c r="BP874" s="202"/>
      <c r="BQ874" s="202"/>
      <c r="BR874" s="203">
        <f t="shared" si="440"/>
        <v>0</v>
      </c>
      <c r="BS874" s="202"/>
      <c r="BT874" s="202"/>
      <c r="BU874" s="203">
        <f t="shared" si="441"/>
        <v>0</v>
      </c>
      <c r="BV874" s="202"/>
      <c r="BW874" s="202"/>
      <c r="BX874" s="203">
        <f t="shared" si="442"/>
        <v>0</v>
      </c>
      <c r="BY874" s="202"/>
      <c r="BZ874" s="202"/>
      <c r="CA874" s="203">
        <f t="shared" si="443"/>
        <v>0</v>
      </c>
      <c r="CB874" s="202"/>
      <c r="CC874" s="202"/>
      <c r="CD874" s="203">
        <f t="shared" si="444"/>
        <v>0</v>
      </c>
      <c r="CE874" s="202"/>
      <c r="CF874" s="202"/>
      <c r="CG874" s="203">
        <f t="shared" si="445"/>
        <v>0</v>
      </c>
      <c r="CH874" s="202"/>
      <c r="CI874" s="202"/>
      <c r="CJ874" s="203">
        <f t="shared" si="446"/>
        <v>0</v>
      </c>
    </row>
    <row r="875" spans="2:88" x14ac:dyDescent="0.25">
      <c r="B875" s="180"/>
      <c r="C875" s="180"/>
      <c r="D875" s="181"/>
      <c r="E875" s="38">
        <f t="shared" si="419"/>
        <v>45016</v>
      </c>
      <c r="F875" s="186"/>
      <c r="G875" s="203"/>
      <c r="H875" s="202"/>
      <c r="I875" s="202"/>
      <c r="J875" s="203">
        <f t="shared" si="420"/>
        <v>0</v>
      </c>
      <c r="K875" s="202"/>
      <c r="L875" s="202"/>
      <c r="M875" s="203">
        <f t="shared" si="421"/>
        <v>0</v>
      </c>
      <c r="N875" s="202"/>
      <c r="O875" s="202"/>
      <c r="P875" s="203">
        <f t="shared" si="422"/>
        <v>0</v>
      </c>
      <c r="Q875" s="202"/>
      <c r="R875" s="202"/>
      <c r="S875" s="203">
        <f t="shared" si="423"/>
        <v>0</v>
      </c>
      <c r="T875" s="202"/>
      <c r="U875" s="202"/>
      <c r="V875" s="203">
        <f t="shared" si="424"/>
        <v>0</v>
      </c>
      <c r="W875" s="202"/>
      <c r="X875" s="202"/>
      <c r="Y875" s="203">
        <f t="shared" si="425"/>
        <v>0</v>
      </c>
      <c r="Z875" s="202"/>
      <c r="AA875" s="202"/>
      <c r="AB875" s="203">
        <f t="shared" si="426"/>
        <v>0</v>
      </c>
      <c r="AC875" s="202"/>
      <c r="AD875" s="202"/>
      <c r="AE875" s="203">
        <f t="shared" si="427"/>
        <v>0</v>
      </c>
      <c r="AF875" s="202"/>
      <c r="AG875" s="202"/>
      <c r="AH875" s="203">
        <f t="shared" si="428"/>
        <v>0</v>
      </c>
      <c r="AI875" s="202"/>
      <c r="AJ875" s="202"/>
      <c r="AK875" s="203">
        <f t="shared" si="429"/>
        <v>0</v>
      </c>
      <c r="AL875" s="202"/>
      <c r="AM875" s="202"/>
      <c r="AN875" s="203">
        <f t="shared" si="430"/>
        <v>0</v>
      </c>
      <c r="AO875" s="202"/>
      <c r="AP875" s="202"/>
      <c r="AQ875" s="203">
        <f t="shared" si="431"/>
        <v>0</v>
      </c>
      <c r="AR875" s="202"/>
      <c r="AS875" s="202"/>
      <c r="AT875" s="203">
        <f t="shared" si="432"/>
        <v>0</v>
      </c>
      <c r="AU875" s="202"/>
      <c r="AV875" s="202"/>
      <c r="AW875" s="203">
        <f t="shared" si="433"/>
        <v>0</v>
      </c>
      <c r="AX875" s="202"/>
      <c r="AY875" s="202"/>
      <c r="AZ875" s="203">
        <f t="shared" si="434"/>
        <v>0</v>
      </c>
      <c r="BA875" s="202"/>
      <c r="BB875" s="202"/>
      <c r="BC875" s="203">
        <f t="shared" si="435"/>
        <v>0</v>
      </c>
      <c r="BD875" s="202"/>
      <c r="BE875" s="202"/>
      <c r="BF875" s="203">
        <f t="shared" si="436"/>
        <v>0</v>
      </c>
      <c r="BG875" s="202"/>
      <c r="BH875" s="202"/>
      <c r="BI875" s="203">
        <f t="shared" si="437"/>
        <v>0</v>
      </c>
      <c r="BJ875" s="202"/>
      <c r="BK875" s="202"/>
      <c r="BL875" s="203">
        <f t="shared" si="438"/>
        <v>0</v>
      </c>
      <c r="BM875" s="202"/>
      <c r="BN875" s="202"/>
      <c r="BO875" s="203">
        <f t="shared" si="439"/>
        <v>0</v>
      </c>
      <c r="BP875" s="202"/>
      <c r="BQ875" s="202"/>
      <c r="BR875" s="203">
        <f t="shared" si="440"/>
        <v>0</v>
      </c>
      <c r="BS875" s="202"/>
      <c r="BT875" s="202"/>
      <c r="BU875" s="203">
        <f t="shared" si="441"/>
        <v>0</v>
      </c>
      <c r="BV875" s="202"/>
      <c r="BW875" s="202"/>
      <c r="BX875" s="203">
        <f t="shared" si="442"/>
        <v>0</v>
      </c>
      <c r="BY875" s="202"/>
      <c r="BZ875" s="202"/>
      <c r="CA875" s="203">
        <f t="shared" si="443"/>
        <v>0</v>
      </c>
      <c r="CB875" s="202"/>
      <c r="CC875" s="202"/>
      <c r="CD875" s="203">
        <f t="shared" si="444"/>
        <v>0</v>
      </c>
      <c r="CE875" s="202"/>
      <c r="CF875" s="202"/>
      <c r="CG875" s="203">
        <f t="shared" si="445"/>
        <v>0</v>
      </c>
      <c r="CH875" s="202"/>
      <c r="CI875" s="202"/>
      <c r="CJ875" s="203">
        <f t="shared" si="446"/>
        <v>0</v>
      </c>
    </row>
    <row r="876" spans="2:88" x14ac:dyDescent="0.25">
      <c r="B876" s="180"/>
      <c r="C876" s="180"/>
      <c r="D876" s="181"/>
      <c r="E876" s="38">
        <f t="shared" si="419"/>
        <v>45016</v>
      </c>
      <c r="F876" s="186"/>
      <c r="G876" s="203"/>
      <c r="H876" s="202"/>
      <c r="I876" s="202"/>
      <c r="J876" s="203">
        <f t="shared" si="420"/>
        <v>0</v>
      </c>
      <c r="K876" s="202"/>
      <c r="L876" s="202"/>
      <c r="M876" s="203">
        <f t="shared" si="421"/>
        <v>0</v>
      </c>
      <c r="N876" s="202"/>
      <c r="O876" s="202"/>
      <c r="P876" s="203">
        <f t="shared" si="422"/>
        <v>0</v>
      </c>
      <c r="Q876" s="202"/>
      <c r="R876" s="202"/>
      <c r="S876" s="203">
        <f t="shared" si="423"/>
        <v>0</v>
      </c>
      <c r="T876" s="202"/>
      <c r="U876" s="202"/>
      <c r="V876" s="203">
        <f t="shared" si="424"/>
        <v>0</v>
      </c>
      <c r="W876" s="202"/>
      <c r="X876" s="202"/>
      <c r="Y876" s="203">
        <f t="shared" si="425"/>
        <v>0</v>
      </c>
      <c r="Z876" s="202"/>
      <c r="AA876" s="202"/>
      <c r="AB876" s="203">
        <f t="shared" si="426"/>
        <v>0</v>
      </c>
      <c r="AC876" s="202"/>
      <c r="AD876" s="202"/>
      <c r="AE876" s="203">
        <f t="shared" si="427"/>
        <v>0</v>
      </c>
      <c r="AF876" s="202"/>
      <c r="AG876" s="202"/>
      <c r="AH876" s="203">
        <f t="shared" si="428"/>
        <v>0</v>
      </c>
      <c r="AI876" s="202"/>
      <c r="AJ876" s="202"/>
      <c r="AK876" s="203">
        <f t="shared" si="429"/>
        <v>0</v>
      </c>
      <c r="AL876" s="202"/>
      <c r="AM876" s="202"/>
      <c r="AN876" s="203">
        <f t="shared" si="430"/>
        <v>0</v>
      </c>
      <c r="AO876" s="202"/>
      <c r="AP876" s="202"/>
      <c r="AQ876" s="203">
        <f t="shared" si="431"/>
        <v>0</v>
      </c>
      <c r="AR876" s="202"/>
      <c r="AS876" s="202"/>
      <c r="AT876" s="203">
        <f t="shared" si="432"/>
        <v>0</v>
      </c>
      <c r="AU876" s="202"/>
      <c r="AV876" s="202"/>
      <c r="AW876" s="203">
        <f t="shared" si="433"/>
        <v>0</v>
      </c>
      <c r="AX876" s="202"/>
      <c r="AY876" s="202"/>
      <c r="AZ876" s="203">
        <f t="shared" si="434"/>
        <v>0</v>
      </c>
      <c r="BA876" s="202"/>
      <c r="BB876" s="202"/>
      <c r="BC876" s="203">
        <f t="shared" si="435"/>
        <v>0</v>
      </c>
      <c r="BD876" s="202"/>
      <c r="BE876" s="202"/>
      <c r="BF876" s="203">
        <f t="shared" si="436"/>
        <v>0</v>
      </c>
      <c r="BG876" s="202"/>
      <c r="BH876" s="202"/>
      <c r="BI876" s="203">
        <f t="shared" si="437"/>
        <v>0</v>
      </c>
      <c r="BJ876" s="202"/>
      <c r="BK876" s="202"/>
      <c r="BL876" s="203">
        <f t="shared" si="438"/>
        <v>0</v>
      </c>
      <c r="BM876" s="202"/>
      <c r="BN876" s="202"/>
      <c r="BO876" s="203">
        <f t="shared" si="439"/>
        <v>0</v>
      </c>
      <c r="BP876" s="202"/>
      <c r="BQ876" s="202"/>
      <c r="BR876" s="203">
        <f t="shared" si="440"/>
        <v>0</v>
      </c>
      <c r="BS876" s="202"/>
      <c r="BT876" s="202"/>
      <c r="BU876" s="203">
        <f t="shared" si="441"/>
        <v>0</v>
      </c>
      <c r="BV876" s="202"/>
      <c r="BW876" s="202"/>
      <c r="BX876" s="203">
        <f t="shared" si="442"/>
        <v>0</v>
      </c>
      <c r="BY876" s="202"/>
      <c r="BZ876" s="202"/>
      <c r="CA876" s="203">
        <f t="shared" si="443"/>
        <v>0</v>
      </c>
      <c r="CB876" s="202"/>
      <c r="CC876" s="202"/>
      <c r="CD876" s="203">
        <f t="shared" si="444"/>
        <v>0</v>
      </c>
      <c r="CE876" s="202"/>
      <c r="CF876" s="202"/>
      <c r="CG876" s="203">
        <f t="shared" si="445"/>
        <v>0</v>
      </c>
      <c r="CH876" s="202"/>
      <c r="CI876" s="202"/>
      <c r="CJ876" s="203">
        <f t="shared" si="446"/>
        <v>0</v>
      </c>
    </row>
    <row r="877" spans="2:88" x14ac:dyDescent="0.25">
      <c r="B877" s="180"/>
      <c r="C877" s="180"/>
      <c r="D877" s="181"/>
      <c r="E877" s="38">
        <f t="shared" si="419"/>
        <v>45016</v>
      </c>
      <c r="F877" s="186"/>
      <c r="G877" s="203"/>
      <c r="H877" s="202"/>
      <c r="I877" s="202"/>
      <c r="J877" s="203">
        <f t="shared" si="420"/>
        <v>0</v>
      </c>
      <c r="K877" s="202"/>
      <c r="L877" s="202"/>
      <c r="M877" s="203">
        <f t="shared" si="421"/>
        <v>0</v>
      </c>
      <c r="N877" s="202"/>
      <c r="O877" s="202"/>
      <c r="P877" s="203">
        <f t="shared" si="422"/>
        <v>0</v>
      </c>
      <c r="Q877" s="202"/>
      <c r="R877" s="202"/>
      <c r="S877" s="203">
        <f t="shared" si="423"/>
        <v>0</v>
      </c>
      <c r="T877" s="202"/>
      <c r="U877" s="202"/>
      <c r="V877" s="203">
        <f t="shared" si="424"/>
        <v>0</v>
      </c>
      <c r="W877" s="202"/>
      <c r="X877" s="202"/>
      <c r="Y877" s="203">
        <f t="shared" si="425"/>
        <v>0</v>
      </c>
      <c r="Z877" s="202"/>
      <c r="AA877" s="202"/>
      <c r="AB877" s="203">
        <f t="shared" si="426"/>
        <v>0</v>
      </c>
      <c r="AC877" s="202"/>
      <c r="AD877" s="202"/>
      <c r="AE877" s="203">
        <f t="shared" si="427"/>
        <v>0</v>
      </c>
      <c r="AF877" s="202"/>
      <c r="AG877" s="202"/>
      <c r="AH877" s="203">
        <f t="shared" si="428"/>
        <v>0</v>
      </c>
      <c r="AI877" s="202"/>
      <c r="AJ877" s="202"/>
      <c r="AK877" s="203">
        <f t="shared" si="429"/>
        <v>0</v>
      </c>
      <c r="AL877" s="202"/>
      <c r="AM877" s="202"/>
      <c r="AN877" s="203">
        <f t="shared" si="430"/>
        <v>0</v>
      </c>
      <c r="AO877" s="202"/>
      <c r="AP877" s="202"/>
      <c r="AQ877" s="203">
        <f t="shared" si="431"/>
        <v>0</v>
      </c>
      <c r="AR877" s="202"/>
      <c r="AS877" s="202"/>
      <c r="AT877" s="203">
        <f t="shared" si="432"/>
        <v>0</v>
      </c>
      <c r="AU877" s="202"/>
      <c r="AV877" s="202"/>
      <c r="AW877" s="203">
        <f t="shared" si="433"/>
        <v>0</v>
      </c>
      <c r="AX877" s="202"/>
      <c r="AY877" s="202"/>
      <c r="AZ877" s="203">
        <f t="shared" si="434"/>
        <v>0</v>
      </c>
      <c r="BA877" s="202"/>
      <c r="BB877" s="202"/>
      <c r="BC877" s="203">
        <f t="shared" si="435"/>
        <v>0</v>
      </c>
      <c r="BD877" s="202"/>
      <c r="BE877" s="202"/>
      <c r="BF877" s="203">
        <f t="shared" si="436"/>
        <v>0</v>
      </c>
      <c r="BG877" s="202"/>
      <c r="BH877" s="202"/>
      <c r="BI877" s="203">
        <f t="shared" si="437"/>
        <v>0</v>
      </c>
      <c r="BJ877" s="202"/>
      <c r="BK877" s="202"/>
      <c r="BL877" s="203">
        <f t="shared" si="438"/>
        <v>0</v>
      </c>
      <c r="BM877" s="202"/>
      <c r="BN877" s="202"/>
      <c r="BO877" s="203">
        <f t="shared" si="439"/>
        <v>0</v>
      </c>
      <c r="BP877" s="202"/>
      <c r="BQ877" s="202"/>
      <c r="BR877" s="203">
        <f t="shared" si="440"/>
        <v>0</v>
      </c>
      <c r="BS877" s="202"/>
      <c r="BT877" s="202"/>
      <c r="BU877" s="203">
        <f t="shared" si="441"/>
        <v>0</v>
      </c>
      <c r="BV877" s="202"/>
      <c r="BW877" s="202"/>
      <c r="BX877" s="203">
        <f t="shared" si="442"/>
        <v>0</v>
      </c>
      <c r="BY877" s="202"/>
      <c r="BZ877" s="202"/>
      <c r="CA877" s="203">
        <f t="shared" si="443"/>
        <v>0</v>
      </c>
      <c r="CB877" s="202"/>
      <c r="CC877" s="202"/>
      <c r="CD877" s="203">
        <f t="shared" si="444"/>
        <v>0</v>
      </c>
      <c r="CE877" s="202"/>
      <c r="CF877" s="202"/>
      <c r="CG877" s="203">
        <f t="shared" si="445"/>
        <v>0</v>
      </c>
      <c r="CH877" s="202"/>
      <c r="CI877" s="202"/>
      <c r="CJ877" s="203">
        <f t="shared" si="446"/>
        <v>0</v>
      </c>
    </row>
    <row r="878" spans="2:88" x14ac:dyDescent="0.25">
      <c r="B878" s="180"/>
      <c r="C878" s="180"/>
      <c r="D878" s="181"/>
      <c r="E878" s="38">
        <f t="shared" si="419"/>
        <v>45016</v>
      </c>
      <c r="F878" s="186"/>
      <c r="G878" s="203"/>
      <c r="H878" s="202"/>
      <c r="I878" s="202"/>
      <c r="J878" s="203">
        <f t="shared" si="420"/>
        <v>0</v>
      </c>
      <c r="K878" s="202"/>
      <c r="L878" s="202"/>
      <c r="M878" s="203">
        <f t="shared" si="421"/>
        <v>0</v>
      </c>
      <c r="N878" s="202"/>
      <c r="O878" s="202"/>
      <c r="P878" s="203">
        <f t="shared" si="422"/>
        <v>0</v>
      </c>
      <c r="Q878" s="202"/>
      <c r="R878" s="202"/>
      <c r="S878" s="203">
        <f t="shared" si="423"/>
        <v>0</v>
      </c>
      <c r="T878" s="202"/>
      <c r="U878" s="202"/>
      <c r="V878" s="203">
        <f t="shared" si="424"/>
        <v>0</v>
      </c>
      <c r="W878" s="202"/>
      <c r="X878" s="202"/>
      <c r="Y878" s="203">
        <f t="shared" si="425"/>
        <v>0</v>
      </c>
      <c r="Z878" s="202"/>
      <c r="AA878" s="202"/>
      <c r="AB878" s="203">
        <f t="shared" si="426"/>
        <v>0</v>
      </c>
      <c r="AC878" s="202"/>
      <c r="AD878" s="202"/>
      <c r="AE878" s="203">
        <f t="shared" si="427"/>
        <v>0</v>
      </c>
      <c r="AF878" s="202"/>
      <c r="AG878" s="202"/>
      <c r="AH878" s="203">
        <f t="shared" si="428"/>
        <v>0</v>
      </c>
      <c r="AI878" s="202"/>
      <c r="AJ878" s="202"/>
      <c r="AK878" s="203">
        <f t="shared" si="429"/>
        <v>0</v>
      </c>
      <c r="AL878" s="202"/>
      <c r="AM878" s="202"/>
      <c r="AN878" s="203">
        <f t="shared" si="430"/>
        <v>0</v>
      </c>
      <c r="AO878" s="202"/>
      <c r="AP878" s="202"/>
      <c r="AQ878" s="203">
        <f t="shared" si="431"/>
        <v>0</v>
      </c>
      <c r="AR878" s="202"/>
      <c r="AS878" s="202"/>
      <c r="AT878" s="203">
        <f t="shared" si="432"/>
        <v>0</v>
      </c>
      <c r="AU878" s="202"/>
      <c r="AV878" s="202"/>
      <c r="AW878" s="203">
        <f t="shared" si="433"/>
        <v>0</v>
      </c>
      <c r="AX878" s="202"/>
      <c r="AY878" s="202"/>
      <c r="AZ878" s="203">
        <f t="shared" si="434"/>
        <v>0</v>
      </c>
      <c r="BA878" s="202"/>
      <c r="BB878" s="202"/>
      <c r="BC878" s="203">
        <f t="shared" si="435"/>
        <v>0</v>
      </c>
      <c r="BD878" s="202"/>
      <c r="BE878" s="202"/>
      <c r="BF878" s="203">
        <f t="shared" si="436"/>
        <v>0</v>
      </c>
      <c r="BG878" s="202"/>
      <c r="BH878" s="202"/>
      <c r="BI878" s="203">
        <f t="shared" si="437"/>
        <v>0</v>
      </c>
      <c r="BJ878" s="202"/>
      <c r="BK878" s="202"/>
      <c r="BL878" s="203">
        <f t="shared" si="438"/>
        <v>0</v>
      </c>
      <c r="BM878" s="202"/>
      <c r="BN878" s="202"/>
      <c r="BO878" s="203">
        <f t="shared" si="439"/>
        <v>0</v>
      </c>
      <c r="BP878" s="202"/>
      <c r="BQ878" s="202"/>
      <c r="BR878" s="203">
        <f t="shared" si="440"/>
        <v>0</v>
      </c>
      <c r="BS878" s="202"/>
      <c r="BT878" s="202"/>
      <c r="BU878" s="203">
        <f t="shared" si="441"/>
        <v>0</v>
      </c>
      <c r="BV878" s="202"/>
      <c r="BW878" s="202"/>
      <c r="BX878" s="203">
        <f t="shared" si="442"/>
        <v>0</v>
      </c>
      <c r="BY878" s="202"/>
      <c r="BZ878" s="202"/>
      <c r="CA878" s="203">
        <f t="shared" si="443"/>
        <v>0</v>
      </c>
      <c r="CB878" s="202"/>
      <c r="CC878" s="202"/>
      <c r="CD878" s="203">
        <f t="shared" si="444"/>
        <v>0</v>
      </c>
      <c r="CE878" s="202"/>
      <c r="CF878" s="202"/>
      <c r="CG878" s="203">
        <f t="shared" si="445"/>
        <v>0</v>
      </c>
      <c r="CH878" s="202"/>
      <c r="CI878" s="202"/>
      <c r="CJ878" s="203">
        <f t="shared" si="446"/>
        <v>0</v>
      </c>
    </row>
    <row r="879" spans="2:88" x14ac:dyDescent="0.25">
      <c r="B879" s="180"/>
      <c r="C879" s="180"/>
      <c r="D879" s="181"/>
      <c r="E879" s="38">
        <f t="shared" si="419"/>
        <v>45016</v>
      </c>
      <c r="F879" s="186"/>
      <c r="G879" s="203"/>
      <c r="H879" s="202"/>
      <c r="I879" s="202"/>
      <c r="J879" s="203">
        <f t="shared" si="420"/>
        <v>0</v>
      </c>
      <c r="K879" s="202"/>
      <c r="L879" s="202"/>
      <c r="M879" s="203">
        <f t="shared" si="421"/>
        <v>0</v>
      </c>
      <c r="N879" s="202"/>
      <c r="O879" s="202"/>
      <c r="P879" s="203">
        <f t="shared" si="422"/>
        <v>0</v>
      </c>
      <c r="Q879" s="202"/>
      <c r="R879" s="202"/>
      <c r="S879" s="203">
        <f t="shared" si="423"/>
        <v>0</v>
      </c>
      <c r="T879" s="202"/>
      <c r="U879" s="202"/>
      <c r="V879" s="203">
        <f t="shared" si="424"/>
        <v>0</v>
      </c>
      <c r="W879" s="202"/>
      <c r="X879" s="202"/>
      <c r="Y879" s="203">
        <f t="shared" si="425"/>
        <v>0</v>
      </c>
      <c r="Z879" s="202"/>
      <c r="AA879" s="202"/>
      <c r="AB879" s="203">
        <f t="shared" si="426"/>
        <v>0</v>
      </c>
      <c r="AC879" s="202"/>
      <c r="AD879" s="202"/>
      <c r="AE879" s="203">
        <f t="shared" si="427"/>
        <v>0</v>
      </c>
      <c r="AF879" s="202"/>
      <c r="AG879" s="202"/>
      <c r="AH879" s="203">
        <f t="shared" si="428"/>
        <v>0</v>
      </c>
      <c r="AI879" s="202"/>
      <c r="AJ879" s="202"/>
      <c r="AK879" s="203">
        <f t="shared" si="429"/>
        <v>0</v>
      </c>
      <c r="AL879" s="202"/>
      <c r="AM879" s="202"/>
      <c r="AN879" s="203">
        <f t="shared" si="430"/>
        <v>0</v>
      </c>
      <c r="AO879" s="202"/>
      <c r="AP879" s="202"/>
      <c r="AQ879" s="203">
        <f t="shared" si="431"/>
        <v>0</v>
      </c>
      <c r="AR879" s="202"/>
      <c r="AS879" s="202"/>
      <c r="AT879" s="203">
        <f t="shared" si="432"/>
        <v>0</v>
      </c>
      <c r="AU879" s="202"/>
      <c r="AV879" s="202"/>
      <c r="AW879" s="203">
        <f t="shared" si="433"/>
        <v>0</v>
      </c>
      <c r="AX879" s="202"/>
      <c r="AY879" s="202"/>
      <c r="AZ879" s="203">
        <f t="shared" si="434"/>
        <v>0</v>
      </c>
      <c r="BA879" s="202"/>
      <c r="BB879" s="202"/>
      <c r="BC879" s="203">
        <f t="shared" si="435"/>
        <v>0</v>
      </c>
      <c r="BD879" s="202"/>
      <c r="BE879" s="202"/>
      <c r="BF879" s="203">
        <f t="shared" si="436"/>
        <v>0</v>
      </c>
      <c r="BG879" s="202"/>
      <c r="BH879" s="202"/>
      <c r="BI879" s="203">
        <f t="shared" si="437"/>
        <v>0</v>
      </c>
      <c r="BJ879" s="202"/>
      <c r="BK879" s="202"/>
      <c r="BL879" s="203">
        <f t="shared" si="438"/>
        <v>0</v>
      </c>
      <c r="BM879" s="202"/>
      <c r="BN879" s="202"/>
      <c r="BO879" s="203">
        <f t="shared" si="439"/>
        <v>0</v>
      </c>
      <c r="BP879" s="202"/>
      <c r="BQ879" s="202"/>
      <c r="BR879" s="203">
        <f t="shared" si="440"/>
        <v>0</v>
      </c>
      <c r="BS879" s="202"/>
      <c r="BT879" s="202"/>
      <c r="BU879" s="203">
        <f t="shared" si="441"/>
        <v>0</v>
      </c>
      <c r="BV879" s="202"/>
      <c r="BW879" s="202"/>
      <c r="BX879" s="203">
        <f t="shared" si="442"/>
        <v>0</v>
      </c>
      <c r="BY879" s="202"/>
      <c r="BZ879" s="202"/>
      <c r="CA879" s="203">
        <f t="shared" si="443"/>
        <v>0</v>
      </c>
      <c r="CB879" s="202"/>
      <c r="CC879" s="202"/>
      <c r="CD879" s="203">
        <f t="shared" si="444"/>
        <v>0</v>
      </c>
      <c r="CE879" s="202"/>
      <c r="CF879" s="202"/>
      <c r="CG879" s="203">
        <f t="shared" si="445"/>
        <v>0</v>
      </c>
      <c r="CH879" s="202"/>
      <c r="CI879" s="202"/>
      <c r="CJ879" s="203">
        <f t="shared" si="446"/>
        <v>0</v>
      </c>
    </row>
    <row r="880" spans="2:88" x14ac:dyDescent="0.25">
      <c r="B880" s="180"/>
      <c r="C880" s="180"/>
      <c r="D880" s="181"/>
      <c r="E880" s="38">
        <f t="shared" si="419"/>
        <v>45016</v>
      </c>
      <c r="F880" s="186"/>
      <c r="G880" s="203"/>
      <c r="H880" s="202"/>
      <c r="I880" s="202"/>
      <c r="J880" s="203">
        <f t="shared" si="420"/>
        <v>0</v>
      </c>
      <c r="K880" s="202"/>
      <c r="L880" s="202"/>
      <c r="M880" s="203">
        <f t="shared" si="421"/>
        <v>0</v>
      </c>
      <c r="N880" s="202"/>
      <c r="O880" s="202"/>
      <c r="P880" s="203">
        <f t="shared" si="422"/>
        <v>0</v>
      </c>
      <c r="Q880" s="202"/>
      <c r="R880" s="202"/>
      <c r="S880" s="203">
        <f t="shared" si="423"/>
        <v>0</v>
      </c>
      <c r="T880" s="202"/>
      <c r="U880" s="202"/>
      <c r="V880" s="203">
        <f t="shared" si="424"/>
        <v>0</v>
      </c>
      <c r="W880" s="202"/>
      <c r="X880" s="202"/>
      <c r="Y880" s="203">
        <f t="shared" si="425"/>
        <v>0</v>
      </c>
      <c r="Z880" s="202"/>
      <c r="AA880" s="202"/>
      <c r="AB880" s="203">
        <f t="shared" si="426"/>
        <v>0</v>
      </c>
      <c r="AC880" s="202"/>
      <c r="AD880" s="202"/>
      <c r="AE880" s="203">
        <f t="shared" si="427"/>
        <v>0</v>
      </c>
      <c r="AF880" s="202"/>
      <c r="AG880" s="202"/>
      <c r="AH880" s="203">
        <f t="shared" si="428"/>
        <v>0</v>
      </c>
      <c r="AI880" s="202"/>
      <c r="AJ880" s="202"/>
      <c r="AK880" s="203">
        <f t="shared" si="429"/>
        <v>0</v>
      </c>
      <c r="AL880" s="202"/>
      <c r="AM880" s="202"/>
      <c r="AN880" s="203">
        <f t="shared" si="430"/>
        <v>0</v>
      </c>
      <c r="AO880" s="202"/>
      <c r="AP880" s="202"/>
      <c r="AQ880" s="203">
        <f t="shared" si="431"/>
        <v>0</v>
      </c>
      <c r="AR880" s="202"/>
      <c r="AS880" s="202"/>
      <c r="AT880" s="203">
        <f t="shared" si="432"/>
        <v>0</v>
      </c>
      <c r="AU880" s="202"/>
      <c r="AV880" s="202"/>
      <c r="AW880" s="203">
        <f t="shared" si="433"/>
        <v>0</v>
      </c>
      <c r="AX880" s="202"/>
      <c r="AY880" s="202"/>
      <c r="AZ880" s="203">
        <f t="shared" si="434"/>
        <v>0</v>
      </c>
      <c r="BA880" s="202"/>
      <c r="BB880" s="202"/>
      <c r="BC880" s="203">
        <f t="shared" si="435"/>
        <v>0</v>
      </c>
      <c r="BD880" s="202"/>
      <c r="BE880" s="202"/>
      <c r="BF880" s="203">
        <f t="shared" si="436"/>
        <v>0</v>
      </c>
      <c r="BG880" s="202"/>
      <c r="BH880" s="202"/>
      <c r="BI880" s="203">
        <f t="shared" si="437"/>
        <v>0</v>
      </c>
      <c r="BJ880" s="202"/>
      <c r="BK880" s="202"/>
      <c r="BL880" s="203">
        <f t="shared" si="438"/>
        <v>0</v>
      </c>
      <c r="BM880" s="202"/>
      <c r="BN880" s="202"/>
      <c r="BO880" s="203">
        <f t="shared" si="439"/>
        <v>0</v>
      </c>
      <c r="BP880" s="202"/>
      <c r="BQ880" s="202"/>
      <c r="BR880" s="203">
        <f t="shared" si="440"/>
        <v>0</v>
      </c>
      <c r="BS880" s="202"/>
      <c r="BT880" s="202"/>
      <c r="BU880" s="203">
        <f t="shared" si="441"/>
        <v>0</v>
      </c>
      <c r="BV880" s="202"/>
      <c r="BW880" s="202"/>
      <c r="BX880" s="203">
        <f t="shared" si="442"/>
        <v>0</v>
      </c>
      <c r="BY880" s="202"/>
      <c r="BZ880" s="202"/>
      <c r="CA880" s="203">
        <f t="shared" si="443"/>
        <v>0</v>
      </c>
      <c r="CB880" s="202"/>
      <c r="CC880" s="202"/>
      <c r="CD880" s="203">
        <f t="shared" si="444"/>
        <v>0</v>
      </c>
      <c r="CE880" s="202"/>
      <c r="CF880" s="202"/>
      <c r="CG880" s="203">
        <f t="shared" si="445"/>
        <v>0</v>
      </c>
      <c r="CH880" s="202"/>
      <c r="CI880" s="202"/>
      <c r="CJ880" s="203">
        <f t="shared" si="446"/>
        <v>0</v>
      </c>
    </row>
    <row r="881" spans="2:88" x14ac:dyDescent="0.25">
      <c r="B881" s="180"/>
      <c r="C881" s="180"/>
      <c r="D881" s="181"/>
      <c r="E881" s="38">
        <f t="shared" si="419"/>
        <v>45016</v>
      </c>
      <c r="F881" s="186"/>
      <c r="G881" s="203"/>
      <c r="H881" s="202"/>
      <c r="I881" s="202"/>
      <c r="J881" s="203">
        <f t="shared" si="420"/>
        <v>0</v>
      </c>
      <c r="K881" s="202"/>
      <c r="L881" s="202"/>
      <c r="M881" s="203">
        <f t="shared" si="421"/>
        <v>0</v>
      </c>
      <c r="N881" s="202"/>
      <c r="O881" s="202"/>
      <c r="P881" s="203">
        <f t="shared" si="422"/>
        <v>0</v>
      </c>
      <c r="Q881" s="202"/>
      <c r="R881" s="202"/>
      <c r="S881" s="203">
        <f t="shared" si="423"/>
        <v>0</v>
      </c>
      <c r="T881" s="202"/>
      <c r="U881" s="202"/>
      <c r="V881" s="203">
        <f t="shared" si="424"/>
        <v>0</v>
      </c>
      <c r="W881" s="202"/>
      <c r="X881" s="202"/>
      <c r="Y881" s="203">
        <f t="shared" si="425"/>
        <v>0</v>
      </c>
      <c r="Z881" s="202"/>
      <c r="AA881" s="202"/>
      <c r="AB881" s="203">
        <f t="shared" si="426"/>
        <v>0</v>
      </c>
      <c r="AC881" s="202"/>
      <c r="AD881" s="202"/>
      <c r="AE881" s="203">
        <f t="shared" si="427"/>
        <v>0</v>
      </c>
      <c r="AF881" s="202"/>
      <c r="AG881" s="202"/>
      <c r="AH881" s="203">
        <f t="shared" si="428"/>
        <v>0</v>
      </c>
      <c r="AI881" s="202"/>
      <c r="AJ881" s="202"/>
      <c r="AK881" s="203">
        <f t="shared" si="429"/>
        <v>0</v>
      </c>
      <c r="AL881" s="202"/>
      <c r="AM881" s="202"/>
      <c r="AN881" s="203">
        <f t="shared" si="430"/>
        <v>0</v>
      </c>
      <c r="AO881" s="202"/>
      <c r="AP881" s="202"/>
      <c r="AQ881" s="203">
        <f t="shared" si="431"/>
        <v>0</v>
      </c>
      <c r="AR881" s="202"/>
      <c r="AS881" s="202"/>
      <c r="AT881" s="203">
        <f t="shared" si="432"/>
        <v>0</v>
      </c>
      <c r="AU881" s="202"/>
      <c r="AV881" s="202"/>
      <c r="AW881" s="203">
        <f t="shared" si="433"/>
        <v>0</v>
      </c>
      <c r="AX881" s="202"/>
      <c r="AY881" s="202"/>
      <c r="AZ881" s="203">
        <f t="shared" si="434"/>
        <v>0</v>
      </c>
      <c r="BA881" s="202"/>
      <c r="BB881" s="202"/>
      <c r="BC881" s="203">
        <f t="shared" si="435"/>
        <v>0</v>
      </c>
      <c r="BD881" s="202"/>
      <c r="BE881" s="202"/>
      <c r="BF881" s="203">
        <f t="shared" si="436"/>
        <v>0</v>
      </c>
      <c r="BG881" s="202"/>
      <c r="BH881" s="202"/>
      <c r="BI881" s="203">
        <f t="shared" si="437"/>
        <v>0</v>
      </c>
      <c r="BJ881" s="202"/>
      <c r="BK881" s="202"/>
      <c r="BL881" s="203">
        <f t="shared" si="438"/>
        <v>0</v>
      </c>
      <c r="BM881" s="202"/>
      <c r="BN881" s="202"/>
      <c r="BO881" s="203">
        <f t="shared" si="439"/>
        <v>0</v>
      </c>
      <c r="BP881" s="202"/>
      <c r="BQ881" s="202"/>
      <c r="BR881" s="203">
        <f t="shared" si="440"/>
        <v>0</v>
      </c>
      <c r="BS881" s="202"/>
      <c r="BT881" s="202"/>
      <c r="BU881" s="203">
        <f t="shared" si="441"/>
        <v>0</v>
      </c>
      <c r="BV881" s="202"/>
      <c r="BW881" s="202"/>
      <c r="BX881" s="203">
        <f t="shared" si="442"/>
        <v>0</v>
      </c>
      <c r="BY881" s="202"/>
      <c r="BZ881" s="202"/>
      <c r="CA881" s="203">
        <f t="shared" si="443"/>
        <v>0</v>
      </c>
      <c r="CB881" s="202"/>
      <c r="CC881" s="202"/>
      <c r="CD881" s="203">
        <f t="shared" si="444"/>
        <v>0</v>
      </c>
      <c r="CE881" s="202"/>
      <c r="CF881" s="202"/>
      <c r="CG881" s="203">
        <f t="shared" si="445"/>
        <v>0</v>
      </c>
      <c r="CH881" s="202"/>
      <c r="CI881" s="202"/>
      <c r="CJ881" s="203">
        <f t="shared" si="446"/>
        <v>0</v>
      </c>
    </row>
    <row r="882" spans="2:88" x14ac:dyDescent="0.25">
      <c r="B882" s="180"/>
      <c r="C882" s="180"/>
      <c r="D882" s="181"/>
      <c r="E882" s="38">
        <f t="shared" si="419"/>
        <v>45016</v>
      </c>
      <c r="F882" s="186"/>
      <c r="G882" s="203"/>
      <c r="H882" s="202"/>
      <c r="I882" s="202"/>
      <c r="J882" s="203">
        <f t="shared" si="420"/>
        <v>0</v>
      </c>
      <c r="K882" s="202"/>
      <c r="L882" s="202"/>
      <c r="M882" s="203">
        <f t="shared" si="421"/>
        <v>0</v>
      </c>
      <c r="N882" s="202"/>
      <c r="O882" s="202"/>
      <c r="P882" s="203">
        <f t="shared" si="422"/>
        <v>0</v>
      </c>
      <c r="Q882" s="202"/>
      <c r="R882" s="202"/>
      <c r="S882" s="203">
        <f t="shared" si="423"/>
        <v>0</v>
      </c>
      <c r="T882" s="202"/>
      <c r="U882" s="202"/>
      <c r="V882" s="203">
        <f t="shared" si="424"/>
        <v>0</v>
      </c>
      <c r="W882" s="202"/>
      <c r="X882" s="202"/>
      <c r="Y882" s="203">
        <f t="shared" si="425"/>
        <v>0</v>
      </c>
      <c r="Z882" s="202"/>
      <c r="AA882" s="202"/>
      <c r="AB882" s="203">
        <f t="shared" si="426"/>
        <v>0</v>
      </c>
      <c r="AC882" s="202"/>
      <c r="AD882" s="202"/>
      <c r="AE882" s="203">
        <f t="shared" si="427"/>
        <v>0</v>
      </c>
      <c r="AF882" s="202"/>
      <c r="AG882" s="202"/>
      <c r="AH882" s="203">
        <f t="shared" si="428"/>
        <v>0</v>
      </c>
      <c r="AI882" s="202"/>
      <c r="AJ882" s="202"/>
      <c r="AK882" s="203">
        <f t="shared" si="429"/>
        <v>0</v>
      </c>
      <c r="AL882" s="202"/>
      <c r="AM882" s="202"/>
      <c r="AN882" s="203">
        <f t="shared" si="430"/>
        <v>0</v>
      </c>
      <c r="AO882" s="202"/>
      <c r="AP882" s="202"/>
      <c r="AQ882" s="203">
        <f t="shared" si="431"/>
        <v>0</v>
      </c>
      <c r="AR882" s="202"/>
      <c r="AS882" s="202"/>
      <c r="AT882" s="203">
        <f t="shared" si="432"/>
        <v>0</v>
      </c>
      <c r="AU882" s="202"/>
      <c r="AV882" s="202"/>
      <c r="AW882" s="203">
        <f t="shared" si="433"/>
        <v>0</v>
      </c>
      <c r="AX882" s="202"/>
      <c r="AY882" s="202"/>
      <c r="AZ882" s="203">
        <f t="shared" si="434"/>
        <v>0</v>
      </c>
      <c r="BA882" s="202"/>
      <c r="BB882" s="202"/>
      <c r="BC882" s="203">
        <f t="shared" si="435"/>
        <v>0</v>
      </c>
      <c r="BD882" s="202"/>
      <c r="BE882" s="202"/>
      <c r="BF882" s="203">
        <f t="shared" si="436"/>
        <v>0</v>
      </c>
      <c r="BG882" s="202"/>
      <c r="BH882" s="202"/>
      <c r="BI882" s="203">
        <f t="shared" si="437"/>
        <v>0</v>
      </c>
      <c r="BJ882" s="202"/>
      <c r="BK882" s="202"/>
      <c r="BL882" s="203">
        <f t="shared" si="438"/>
        <v>0</v>
      </c>
      <c r="BM882" s="202"/>
      <c r="BN882" s="202"/>
      <c r="BO882" s="203">
        <f t="shared" si="439"/>
        <v>0</v>
      </c>
      <c r="BP882" s="202"/>
      <c r="BQ882" s="202"/>
      <c r="BR882" s="203">
        <f t="shared" si="440"/>
        <v>0</v>
      </c>
      <c r="BS882" s="202"/>
      <c r="BT882" s="202"/>
      <c r="BU882" s="203">
        <f t="shared" si="441"/>
        <v>0</v>
      </c>
      <c r="BV882" s="202"/>
      <c r="BW882" s="202"/>
      <c r="BX882" s="203">
        <f t="shared" si="442"/>
        <v>0</v>
      </c>
      <c r="BY882" s="202"/>
      <c r="BZ882" s="202"/>
      <c r="CA882" s="203">
        <f t="shared" si="443"/>
        <v>0</v>
      </c>
      <c r="CB882" s="202"/>
      <c r="CC882" s="202"/>
      <c r="CD882" s="203">
        <f t="shared" si="444"/>
        <v>0</v>
      </c>
      <c r="CE882" s="202"/>
      <c r="CF882" s="202"/>
      <c r="CG882" s="203">
        <f t="shared" si="445"/>
        <v>0</v>
      </c>
      <c r="CH882" s="202"/>
      <c r="CI882" s="202"/>
      <c r="CJ882" s="203">
        <f t="shared" si="446"/>
        <v>0</v>
      </c>
    </row>
    <row r="883" spans="2:88" x14ac:dyDescent="0.25">
      <c r="B883" s="180"/>
      <c r="C883" s="180"/>
      <c r="D883" s="181"/>
      <c r="E883" s="38">
        <f t="shared" si="419"/>
        <v>45016</v>
      </c>
      <c r="F883" s="186"/>
      <c r="G883" s="203"/>
      <c r="H883" s="202"/>
      <c r="I883" s="202"/>
      <c r="J883" s="203">
        <f t="shared" si="420"/>
        <v>0</v>
      </c>
      <c r="K883" s="202"/>
      <c r="L883" s="202"/>
      <c r="M883" s="203">
        <f t="shared" si="421"/>
        <v>0</v>
      </c>
      <c r="N883" s="202"/>
      <c r="O883" s="202"/>
      <c r="P883" s="203">
        <f t="shared" si="422"/>
        <v>0</v>
      </c>
      <c r="Q883" s="202"/>
      <c r="R883" s="202"/>
      <c r="S883" s="203">
        <f t="shared" si="423"/>
        <v>0</v>
      </c>
      <c r="T883" s="202"/>
      <c r="U883" s="202"/>
      <c r="V883" s="203">
        <f t="shared" si="424"/>
        <v>0</v>
      </c>
      <c r="W883" s="202"/>
      <c r="X883" s="202"/>
      <c r="Y883" s="203">
        <f t="shared" si="425"/>
        <v>0</v>
      </c>
      <c r="Z883" s="202"/>
      <c r="AA883" s="202"/>
      <c r="AB883" s="203">
        <f t="shared" si="426"/>
        <v>0</v>
      </c>
      <c r="AC883" s="202"/>
      <c r="AD883" s="202"/>
      <c r="AE883" s="203">
        <f t="shared" si="427"/>
        <v>0</v>
      </c>
      <c r="AF883" s="202"/>
      <c r="AG883" s="202"/>
      <c r="AH883" s="203">
        <f t="shared" si="428"/>
        <v>0</v>
      </c>
      <c r="AI883" s="202"/>
      <c r="AJ883" s="202"/>
      <c r="AK883" s="203">
        <f t="shared" si="429"/>
        <v>0</v>
      </c>
      <c r="AL883" s="202"/>
      <c r="AM883" s="202"/>
      <c r="AN883" s="203">
        <f t="shared" si="430"/>
        <v>0</v>
      </c>
      <c r="AO883" s="202"/>
      <c r="AP883" s="202"/>
      <c r="AQ883" s="203">
        <f t="shared" si="431"/>
        <v>0</v>
      </c>
      <c r="AR883" s="202"/>
      <c r="AS883" s="202"/>
      <c r="AT883" s="203">
        <f t="shared" si="432"/>
        <v>0</v>
      </c>
      <c r="AU883" s="202"/>
      <c r="AV883" s="202"/>
      <c r="AW883" s="203">
        <f t="shared" si="433"/>
        <v>0</v>
      </c>
      <c r="AX883" s="202"/>
      <c r="AY883" s="202"/>
      <c r="AZ883" s="203">
        <f t="shared" si="434"/>
        <v>0</v>
      </c>
      <c r="BA883" s="202"/>
      <c r="BB883" s="202"/>
      <c r="BC883" s="203">
        <f t="shared" si="435"/>
        <v>0</v>
      </c>
      <c r="BD883" s="202"/>
      <c r="BE883" s="202"/>
      <c r="BF883" s="203">
        <f t="shared" si="436"/>
        <v>0</v>
      </c>
      <c r="BG883" s="202"/>
      <c r="BH883" s="202"/>
      <c r="BI883" s="203">
        <f t="shared" si="437"/>
        <v>0</v>
      </c>
      <c r="BJ883" s="202"/>
      <c r="BK883" s="202"/>
      <c r="BL883" s="203">
        <f t="shared" si="438"/>
        <v>0</v>
      </c>
      <c r="BM883" s="202"/>
      <c r="BN883" s="202"/>
      <c r="BO883" s="203">
        <f t="shared" si="439"/>
        <v>0</v>
      </c>
      <c r="BP883" s="202"/>
      <c r="BQ883" s="202"/>
      <c r="BR883" s="203">
        <f t="shared" si="440"/>
        <v>0</v>
      </c>
      <c r="BS883" s="202"/>
      <c r="BT883" s="202"/>
      <c r="BU883" s="203">
        <f t="shared" si="441"/>
        <v>0</v>
      </c>
      <c r="BV883" s="202"/>
      <c r="BW883" s="202"/>
      <c r="BX883" s="203">
        <f t="shared" si="442"/>
        <v>0</v>
      </c>
      <c r="BY883" s="202"/>
      <c r="BZ883" s="202"/>
      <c r="CA883" s="203">
        <f t="shared" si="443"/>
        <v>0</v>
      </c>
      <c r="CB883" s="202"/>
      <c r="CC883" s="202"/>
      <c r="CD883" s="203">
        <f t="shared" si="444"/>
        <v>0</v>
      </c>
      <c r="CE883" s="202"/>
      <c r="CF883" s="202"/>
      <c r="CG883" s="203">
        <f t="shared" si="445"/>
        <v>0</v>
      </c>
      <c r="CH883" s="202"/>
      <c r="CI883" s="202"/>
      <c r="CJ883" s="203">
        <f t="shared" si="446"/>
        <v>0</v>
      </c>
    </row>
    <row r="884" spans="2:88" x14ac:dyDescent="0.25">
      <c r="B884" s="180"/>
      <c r="C884" s="180"/>
      <c r="D884" s="181"/>
      <c r="E884" s="38">
        <f t="shared" si="419"/>
        <v>45016</v>
      </c>
      <c r="F884" s="186"/>
      <c r="G884" s="203"/>
      <c r="H884" s="202"/>
      <c r="I884" s="202"/>
      <c r="J884" s="203">
        <f t="shared" si="420"/>
        <v>0</v>
      </c>
      <c r="K884" s="202"/>
      <c r="L884" s="202"/>
      <c r="M884" s="203">
        <f t="shared" si="421"/>
        <v>0</v>
      </c>
      <c r="N884" s="202"/>
      <c r="O884" s="202"/>
      <c r="P884" s="203">
        <f t="shared" si="422"/>
        <v>0</v>
      </c>
      <c r="Q884" s="202"/>
      <c r="R884" s="202"/>
      <c r="S884" s="203">
        <f t="shared" si="423"/>
        <v>0</v>
      </c>
      <c r="T884" s="202"/>
      <c r="U884" s="202"/>
      <c r="V884" s="203">
        <f t="shared" si="424"/>
        <v>0</v>
      </c>
      <c r="W884" s="202"/>
      <c r="X884" s="202"/>
      <c r="Y884" s="203">
        <f t="shared" si="425"/>
        <v>0</v>
      </c>
      <c r="Z884" s="202"/>
      <c r="AA884" s="202"/>
      <c r="AB884" s="203">
        <f t="shared" si="426"/>
        <v>0</v>
      </c>
      <c r="AC884" s="202"/>
      <c r="AD884" s="202"/>
      <c r="AE884" s="203">
        <f t="shared" si="427"/>
        <v>0</v>
      </c>
      <c r="AF884" s="202"/>
      <c r="AG884" s="202"/>
      <c r="AH884" s="203">
        <f t="shared" si="428"/>
        <v>0</v>
      </c>
      <c r="AI884" s="202"/>
      <c r="AJ884" s="202"/>
      <c r="AK884" s="203">
        <f t="shared" si="429"/>
        <v>0</v>
      </c>
      <c r="AL884" s="202"/>
      <c r="AM884" s="202"/>
      <c r="AN884" s="203">
        <f t="shared" si="430"/>
        <v>0</v>
      </c>
      <c r="AO884" s="202"/>
      <c r="AP884" s="202"/>
      <c r="AQ884" s="203">
        <f t="shared" si="431"/>
        <v>0</v>
      </c>
      <c r="AR884" s="202"/>
      <c r="AS884" s="202"/>
      <c r="AT884" s="203">
        <f t="shared" si="432"/>
        <v>0</v>
      </c>
      <c r="AU884" s="202"/>
      <c r="AV884" s="202"/>
      <c r="AW884" s="203">
        <f t="shared" si="433"/>
        <v>0</v>
      </c>
      <c r="AX884" s="202"/>
      <c r="AY884" s="202"/>
      <c r="AZ884" s="203">
        <f t="shared" si="434"/>
        <v>0</v>
      </c>
      <c r="BA884" s="202"/>
      <c r="BB884" s="202"/>
      <c r="BC884" s="203">
        <f t="shared" si="435"/>
        <v>0</v>
      </c>
      <c r="BD884" s="202"/>
      <c r="BE884" s="202"/>
      <c r="BF884" s="203">
        <f t="shared" si="436"/>
        <v>0</v>
      </c>
      <c r="BG884" s="202"/>
      <c r="BH884" s="202"/>
      <c r="BI884" s="203">
        <f t="shared" si="437"/>
        <v>0</v>
      </c>
      <c r="BJ884" s="202"/>
      <c r="BK884" s="202"/>
      <c r="BL884" s="203">
        <f t="shared" si="438"/>
        <v>0</v>
      </c>
      <c r="BM884" s="202"/>
      <c r="BN884" s="202"/>
      <c r="BO884" s="203">
        <f t="shared" si="439"/>
        <v>0</v>
      </c>
      <c r="BP884" s="202"/>
      <c r="BQ884" s="202"/>
      <c r="BR884" s="203">
        <f t="shared" si="440"/>
        <v>0</v>
      </c>
      <c r="BS884" s="202"/>
      <c r="BT884" s="202"/>
      <c r="BU884" s="203">
        <f t="shared" si="441"/>
        <v>0</v>
      </c>
      <c r="BV884" s="202"/>
      <c r="BW884" s="202"/>
      <c r="BX884" s="203">
        <f t="shared" si="442"/>
        <v>0</v>
      </c>
      <c r="BY884" s="202"/>
      <c r="BZ884" s="202"/>
      <c r="CA884" s="203">
        <f t="shared" si="443"/>
        <v>0</v>
      </c>
      <c r="CB884" s="202"/>
      <c r="CC884" s="202"/>
      <c r="CD884" s="203">
        <f t="shared" si="444"/>
        <v>0</v>
      </c>
      <c r="CE884" s="202"/>
      <c r="CF884" s="202"/>
      <c r="CG884" s="203">
        <f t="shared" si="445"/>
        <v>0</v>
      </c>
      <c r="CH884" s="202"/>
      <c r="CI884" s="202"/>
      <c r="CJ884" s="203">
        <f t="shared" si="446"/>
        <v>0</v>
      </c>
    </row>
    <row r="885" spans="2:88" x14ac:dyDescent="0.25">
      <c r="B885" s="180"/>
      <c r="C885" s="180"/>
      <c r="D885" s="181"/>
      <c r="E885" s="38">
        <f t="shared" si="419"/>
        <v>45016</v>
      </c>
      <c r="F885" s="186"/>
      <c r="G885" s="203"/>
      <c r="H885" s="202"/>
      <c r="I885" s="202"/>
      <c r="J885" s="203">
        <f t="shared" si="420"/>
        <v>0</v>
      </c>
      <c r="K885" s="202"/>
      <c r="L885" s="202"/>
      <c r="M885" s="203">
        <f t="shared" si="421"/>
        <v>0</v>
      </c>
      <c r="N885" s="202"/>
      <c r="O885" s="202"/>
      <c r="P885" s="203">
        <f t="shared" si="422"/>
        <v>0</v>
      </c>
      <c r="Q885" s="202"/>
      <c r="R885" s="202"/>
      <c r="S885" s="203">
        <f t="shared" si="423"/>
        <v>0</v>
      </c>
      <c r="T885" s="202"/>
      <c r="U885" s="202"/>
      <c r="V885" s="203">
        <f t="shared" si="424"/>
        <v>0</v>
      </c>
      <c r="W885" s="202"/>
      <c r="X885" s="202"/>
      <c r="Y885" s="203">
        <f t="shared" si="425"/>
        <v>0</v>
      </c>
      <c r="Z885" s="202"/>
      <c r="AA885" s="202"/>
      <c r="AB885" s="203">
        <f t="shared" si="426"/>
        <v>0</v>
      </c>
      <c r="AC885" s="202"/>
      <c r="AD885" s="202"/>
      <c r="AE885" s="203">
        <f t="shared" si="427"/>
        <v>0</v>
      </c>
      <c r="AF885" s="202"/>
      <c r="AG885" s="202"/>
      <c r="AH885" s="203">
        <f t="shared" si="428"/>
        <v>0</v>
      </c>
      <c r="AI885" s="202"/>
      <c r="AJ885" s="202"/>
      <c r="AK885" s="203">
        <f t="shared" si="429"/>
        <v>0</v>
      </c>
      <c r="AL885" s="202"/>
      <c r="AM885" s="202"/>
      <c r="AN885" s="203">
        <f t="shared" si="430"/>
        <v>0</v>
      </c>
      <c r="AO885" s="202"/>
      <c r="AP885" s="202"/>
      <c r="AQ885" s="203">
        <f t="shared" si="431"/>
        <v>0</v>
      </c>
      <c r="AR885" s="202"/>
      <c r="AS885" s="202"/>
      <c r="AT885" s="203">
        <f t="shared" si="432"/>
        <v>0</v>
      </c>
      <c r="AU885" s="202"/>
      <c r="AV885" s="202"/>
      <c r="AW885" s="203">
        <f t="shared" si="433"/>
        <v>0</v>
      </c>
      <c r="AX885" s="202"/>
      <c r="AY885" s="202"/>
      <c r="AZ885" s="203">
        <f t="shared" si="434"/>
        <v>0</v>
      </c>
      <c r="BA885" s="202"/>
      <c r="BB885" s="202"/>
      <c r="BC885" s="203">
        <f t="shared" si="435"/>
        <v>0</v>
      </c>
      <c r="BD885" s="202"/>
      <c r="BE885" s="202"/>
      <c r="BF885" s="203">
        <f t="shared" si="436"/>
        <v>0</v>
      </c>
      <c r="BG885" s="202"/>
      <c r="BH885" s="202"/>
      <c r="BI885" s="203">
        <f t="shared" si="437"/>
        <v>0</v>
      </c>
      <c r="BJ885" s="202"/>
      <c r="BK885" s="202"/>
      <c r="BL885" s="203">
        <f t="shared" si="438"/>
        <v>0</v>
      </c>
      <c r="BM885" s="202"/>
      <c r="BN885" s="202"/>
      <c r="BO885" s="203">
        <f t="shared" si="439"/>
        <v>0</v>
      </c>
      <c r="BP885" s="202"/>
      <c r="BQ885" s="202"/>
      <c r="BR885" s="203">
        <f t="shared" si="440"/>
        <v>0</v>
      </c>
      <c r="BS885" s="202"/>
      <c r="BT885" s="202"/>
      <c r="BU885" s="203">
        <f t="shared" si="441"/>
        <v>0</v>
      </c>
      <c r="BV885" s="202"/>
      <c r="BW885" s="202"/>
      <c r="BX885" s="203">
        <f t="shared" si="442"/>
        <v>0</v>
      </c>
      <c r="BY885" s="202"/>
      <c r="BZ885" s="202"/>
      <c r="CA885" s="203">
        <f t="shared" si="443"/>
        <v>0</v>
      </c>
      <c r="CB885" s="202"/>
      <c r="CC885" s="202"/>
      <c r="CD885" s="203">
        <f t="shared" si="444"/>
        <v>0</v>
      </c>
      <c r="CE885" s="202"/>
      <c r="CF885" s="202"/>
      <c r="CG885" s="203">
        <f t="shared" si="445"/>
        <v>0</v>
      </c>
      <c r="CH885" s="202"/>
      <c r="CI885" s="202"/>
      <c r="CJ885" s="203">
        <f t="shared" si="446"/>
        <v>0</v>
      </c>
    </row>
    <row r="886" spans="2:88" x14ac:dyDescent="0.25">
      <c r="B886" s="180"/>
      <c r="C886" s="180"/>
      <c r="D886" s="181"/>
      <c r="E886" s="38">
        <f t="shared" si="419"/>
        <v>45016</v>
      </c>
      <c r="F886" s="186"/>
      <c r="G886" s="203"/>
      <c r="H886" s="202"/>
      <c r="I886" s="202"/>
      <c r="J886" s="203">
        <f t="shared" si="420"/>
        <v>0</v>
      </c>
      <c r="K886" s="202"/>
      <c r="L886" s="202"/>
      <c r="M886" s="203">
        <f t="shared" si="421"/>
        <v>0</v>
      </c>
      <c r="N886" s="202"/>
      <c r="O886" s="202"/>
      <c r="P886" s="203">
        <f t="shared" si="422"/>
        <v>0</v>
      </c>
      <c r="Q886" s="202"/>
      <c r="R886" s="202"/>
      <c r="S886" s="203">
        <f t="shared" si="423"/>
        <v>0</v>
      </c>
      <c r="T886" s="202"/>
      <c r="U886" s="202"/>
      <c r="V886" s="203">
        <f t="shared" si="424"/>
        <v>0</v>
      </c>
      <c r="W886" s="202"/>
      <c r="X886" s="202"/>
      <c r="Y886" s="203">
        <f t="shared" si="425"/>
        <v>0</v>
      </c>
      <c r="Z886" s="202"/>
      <c r="AA886" s="202"/>
      <c r="AB886" s="203">
        <f t="shared" si="426"/>
        <v>0</v>
      </c>
      <c r="AC886" s="202"/>
      <c r="AD886" s="202"/>
      <c r="AE886" s="203">
        <f t="shared" si="427"/>
        <v>0</v>
      </c>
      <c r="AF886" s="202"/>
      <c r="AG886" s="202"/>
      <c r="AH886" s="203">
        <f t="shared" si="428"/>
        <v>0</v>
      </c>
      <c r="AI886" s="202"/>
      <c r="AJ886" s="202"/>
      <c r="AK886" s="203">
        <f t="shared" si="429"/>
        <v>0</v>
      </c>
      <c r="AL886" s="202"/>
      <c r="AM886" s="202"/>
      <c r="AN886" s="203">
        <f t="shared" si="430"/>
        <v>0</v>
      </c>
      <c r="AO886" s="202"/>
      <c r="AP886" s="202"/>
      <c r="AQ886" s="203">
        <f t="shared" si="431"/>
        <v>0</v>
      </c>
      <c r="AR886" s="202"/>
      <c r="AS886" s="202"/>
      <c r="AT886" s="203">
        <f t="shared" si="432"/>
        <v>0</v>
      </c>
      <c r="AU886" s="202"/>
      <c r="AV886" s="202"/>
      <c r="AW886" s="203">
        <f t="shared" si="433"/>
        <v>0</v>
      </c>
      <c r="AX886" s="202"/>
      <c r="AY886" s="202"/>
      <c r="AZ886" s="203">
        <f t="shared" si="434"/>
        <v>0</v>
      </c>
      <c r="BA886" s="202"/>
      <c r="BB886" s="202"/>
      <c r="BC886" s="203">
        <f t="shared" si="435"/>
        <v>0</v>
      </c>
      <c r="BD886" s="202"/>
      <c r="BE886" s="202"/>
      <c r="BF886" s="203">
        <f t="shared" si="436"/>
        <v>0</v>
      </c>
      <c r="BG886" s="202"/>
      <c r="BH886" s="202"/>
      <c r="BI886" s="203">
        <f t="shared" si="437"/>
        <v>0</v>
      </c>
      <c r="BJ886" s="202"/>
      <c r="BK886" s="202"/>
      <c r="BL886" s="203">
        <f t="shared" si="438"/>
        <v>0</v>
      </c>
      <c r="BM886" s="202"/>
      <c r="BN886" s="202"/>
      <c r="BO886" s="203">
        <f t="shared" si="439"/>
        <v>0</v>
      </c>
      <c r="BP886" s="202"/>
      <c r="BQ886" s="202"/>
      <c r="BR886" s="203">
        <f t="shared" si="440"/>
        <v>0</v>
      </c>
      <c r="BS886" s="202"/>
      <c r="BT886" s="202"/>
      <c r="BU886" s="203">
        <f t="shared" si="441"/>
        <v>0</v>
      </c>
      <c r="BV886" s="202"/>
      <c r="BW886" s="202"/>
      <c r="BX886" s="203">
        <f t="shared" si="442"/>
        <v>0</v>
      </c>
      <c r="BY886" s="202"/>
      <c r="BZ886" s="202"/>
      <c r="CA886" s="203">
        <f t="shared" si="443"/>
        <v>0</v>
      </c>
      <c r="CB886" s="202"/>
      <c r="CC886" s="202"/>
      <c r="CD886" s="203">
        <f t="shared" si="444"/>
        <v>0</v>
      </c>
      <c r="CE886" s="202"/>
      <c r="CF886" s="202"/>
      <c r="CG886" s="203">
        <f t="shared" si="445"/>
        <v>0</v>
      </c>
      <c r="CH886" s="202"/>
      <c r="CI886" s="202"/>
      <c r="CJ886" s="203">
        <f t="shared" si="446"/>
        <v>0</v>
      </c>
    </row>
    <row r="887" spans="2:88" x14ac:dyDescent="0.25">
      <c r="B887" s="180"/>
      <c r="C887" s="180"/>
      <c r="D887" s="181"/>
      <c r="E887" s="38">
        <f t="shared" si="419"/>
        <v>45016</v>
      </c>
      <c r="F887" s="186"/>
      <c r="G887" s="203"/>
      <c r="H887" s="202"/>
      <c r="I887" s="202"/>
      <c r="J887" s="203">
        <f t="shared" si="420"/>
        <v>0</v>
      </c>
      <c r="K887" s="202"/>
      <c r="L887" s="202"/>
      <c r="M887" s="203">
        <f t="shared" si="421"/>
        <v>0</v>
      </c>
      <c r="N887" s="202"/>
      <c r="O887" s="202"/>
      <c r="P887" s="203">
        <f t="shared" si="422"/>
        <v>0</v>
      </c>
      <c r="Q887" s="202"/>
      <c r="R887" s="202"/>
      <c r="S887" s="203">
        <f t="shared" si="423"/>
        <v>0</v>
      </c>
      <c r="T887" s="202"/>
      <c r="U887" s="202"/>
      <c r="V887" s="203">
        <f t="shared" si="424"/>
        <v>0</v>
      </c>
      <c r="W887" s="202"/>
      <c r="X887" s="202"/>
      <c r="Y887" s="203">
        <f t="shared" si="425"/>
        <v>0</v>
      </c>
      <c r="Z887" s="202"/>
      <c r="AA887" s="202"/>
      <c r="AB887" s="203">
        <f t="shared" si="426"/>
        <v>0</v>
      </c>
      <c r="AC887" s="202"/>
      <c r="AD887" s="202"/>
      <c r="AE887" s="203">
        <f t="shared" si="427"/>
        <v>0</v>
      </c>
      <c r="AF887" s="202"/>
      <c r="AG887" s="202"/>
      <c r="AH887" s="203">
        <f t="shared" si="428"/>
        <v>0</v>
      </c>
      <c r="AI887" s="202"/>
      <c r="AJ887" s="202"/>
      <c r="AK887" s="203">
        <f t="shared" si="429"/>
        <v>0</v>
      </c>
      <c r="AL887" s="202"/>
      <c r="AM887" s="202"/>
      <c r="AN887" s="203">
        <f t="shared" si="430"/>
        <v>0</v>
      </c>
      <c r="AO887" s="202"/>
      <c r="AP887" s="202"/>
      <c r="AQ887" s="203">
        <f t="shared" si="431"/>
        <v>0</v>
      </c>
      <c r="AR887" s="202"/>
      <c r="AS887" s="202"/>
      <c r="AT887" s="203">
        <f t="shared" si="432"/>
        <v>0</v>
      </c>
      <c r="AU887" s="202"/>
      <c r="AV887" s="202"/>
      <c r="AW887" s="203">
        <f t="shared" si="433"/>
        <v>0</v>
      </c>
      <c r="AX887" s="202"/>
      <c r="AY887" s="202"/>
      <c r="AZ887" s="203">
        <f t="shared" si="434"/>
        <v>0</v>
      </c>
      <c r="BA887" s="202"/>
      <c r="BB887" s="202"/>
      <c r="BC887" s="203">
        <f t="shared" si="435"/>
        <v>0</v>
      </c>
      <c r="BD887" s="202"/>
      <c r="BE887" s="202"/>
      <c r="BF887" s="203">
        <f t="shared" si="436"/>
        <v>0</v>
      </c>
      <c r="BG887" s="202"/>
      <c r="BH887" s="202"/>
      <c r="BI887" s="203">
        <f t="shared" si="437"/>
        <v>0</v>
      </c>
      <c r="BJ887" s="202"/>
      <c r="BK887" s="202"/>
      <c r="BL887" s="203">
        <f t="shared" si="438"/>
        <v>0</v>
      </c>
      <c r="BM887" s="202"/>
      <c r="BN887" s="202"/>
      <c r="BO887" s="203">
        <f t="shared" si="439"/>
        <v>0</v>
      </c>
      <c r="BP887" s="202"/>
      <c r="BQ887" s="202"/>
      <c r="BR887" s="203">
        <f t="shared" si="440"/>
        <v>0</v>
      </c>
      <c r="BS887" s="202"/>
      <c r="BT887" s="202"/>
      <c r="BU887" s="203">
        <f t="shared" si="441"/>
        <v>0</v>
      </c>
      <c r="BV887" s="202"/>
      <c r="BW887" s="202"/>
      <c r="BX887" s="203">
        <f t="shared" si="442"/>
        <v>0</v>
      </c>
      <c r="BY887" s="202"/>
      <c r="BZ887" s="202"/>
      <c r="CA887" s="203">
        <f t="shared" si="443"/>
        <v>0</v>
      </c>
      <c r="CB887" s="202"/>
      <c r="CC887" s="202"/>
      <c r="CD887" s="203">
        <f t="shared" si="444"/>
        <v>0</v>
      </c>
      <c r="CE887" s="202"/>
      <c r="CF887" s="202"/>
      <c r="CG887" s="203">
        <f t="shared" si="445"/>
        <v>0</v>
      </c>
      <c r="CH887" s="202"/>
      <c r="CI887" s="202"/>
      <c r="CJ887" s="203">
        <f t="shared" si="446"/>
        <v>0</v>
      </c>
    </row>
    <row r="888" spans="2:88" x14ac:dyDescent="0.25">
      <c r="B888" s="180"/>
      <c r="C888" s="180"/>
      <c r="D888" s="181"/>
      <c r="E888" s="38">
        <f t="shared" si="419"/>
        <v>45016</v>
      </c>
      <c r="F888" s="186"/>
      <c r="G888" s="203"/>
      <c r="H888" s="202"/>
      <c r="I888" s="202"/>
      <c r="J888" s="203">
        <f t="shared" si="420"/>
        <v>0</v>
      </c>
      <c r="K888" s="202"/>
      <c r="L888" s="202"/>
      <c r="M888" s="203">
        <f t="shared" si="421"/>
        <v>0</v>
      </c>
      <c r="N888" s="202"/>
      <c r="O888" s="202"/>
      <c r="P888" s="203">
        <f t="shared" si="422"/>
        <v>0</v>
      </c>
      <c r="Q888" s="202"/>
      <c r="R888" s="202"/>
      <c r="S888" s="203">
        <f t="shared" si="423"/>
        <v>0</v>
      </c>
      <c r="T888" s="202"/>
      <c r="U888" s="202"/>
      <c r="V888" s="203">
        <f t="shared" si="424"/>
        <v>0</v>
      </c>
      <c r="W888" s="202"/>
      <c r="X888" s="202"/>
      <c r="Y888" s="203">
        <f t="shared" si="425"/>
        <v>0</v>
      </c>
      <c r="Z888" s="202"/>
      <c r="AA888" s="202"/>
      <c r="AB888" s="203">
        <f t="shared" si="426"/>
        <v>0</v>
      </c>
      <c r="AC888" s="202"/>
      <c r="AD888" s="202"/>
      <c r="AE888" s="203">
        <f t="shared" si="427"/>
        <v>0</v>
      </c>
      <c r="AF888" s="202"/>
      <c r="AG888" s="202"/>
      <c r="AH888" s="203">
        <f t="shared" si="428"/>
        <v>0</v>
      </c>
      <c r="AI888" s="202"/>
      <c r="AJ888" s="202"/>
      <c r="AK888" s="203">
        <f t="shared" si="429"/>
        <v>0</v>
      </c>
      <c r="AL888" s="202"/>
      <c r="AM888" s="202"/>
      <c r="AN888" s="203">
        <f t="shared" si="430"/>
        <v>0</v>
      </c>
      <c r="AO888" s="202"/>
      <c r="AP888" s="202"/>
      <c r="AQ888" s="203">
        <f t="shared" si="431"/>
        <v>0</v>
      </c>
      <c r="AR888" s="202"/>
      <c r="AS888" s="202"/>
      <c r="AT888" s="203">
        <f t="shared" si="432"/>
        <v>0</v>
      </c>
      <c r="AU888" s="202"/>
      <c r="AV888" s="202"/>
      <c r="AW888" s="203">
        <f t="shared" si="433"/>
        <v>0</v>
      </c>
      <c r="AX888" s="202"/>
      <c r="AY888" s="202"/>
      <c r="AZ888" s="203">
        <f t="shared" si="434"/>
        <v>0</v>
      </c>
      <c r="BA888" s="202"/>
      <c r="BB888" s="202"/>
      <c r="BC888" s="203">
        <f t="shared" si="435"/>
        <v>0</v>
      </c>
      <c r="BD888" s="202"/>
      <c r="BE888" s="202"/>
      <c r="BF888" s="203">
        <f t="shared" si="436"/>
        <v>0</v>
      </c>
      <c r="BG888" s="202"/>
      <c r="BH888" s="202"/>
      <c r="BI888" s="203">
        <f t="shared" si="437"/>
        <v>0</v>
      </c>
      <c r="BJ888" s="202"/>
      <c r="BK888" s="202"/>
      <c r="BL888" s="203">
        <f t="shared" si="438"/>
        <v>0</v>
      </c>
      <c r="BM888" s="202"/>
      <c r="BN888" s="202"/>
      <c r="BO888" s="203">
        <f t="shared" si="439"/>
        <v>0</v>
      </c>
      <c r="BP888" s="202"/>
      <c r="BQ888" s="202"/>
      <c r="BR888" s="203">
        <f t="shared" si="440"/>
        <v>0</v>
      </c>
      <c r="BS888" s="202"/>
      <c r="BT888" s="202"/>
      <c r="BU888" s="203">
        <f t="shared" si="441"/>
        <v>0</v>
      </c>
      <c r="BV888" s="202"/>
      <c r="BW888" s="202"/>
      <c r="BX888" s="203">
        <f t="shared" si="442"/>
        <v>0</v>
      </c>
      <c r="BY888" s="202"/>
      <c r="BZ888" s="202"/>
      <c r="CA888" s="203">
        <f t="shared" si="443"/>
        <v>0</v>
      </c>
      <c r="CB888" s="202"/>
      <c r="CC888" s="202"/>
      <c r="CD888" s="203">
        <f t="shared" si="444"/>
        <v>0</v>
      </c>
      <c r="CE888" s="202"/>
      <c r="CF888" s="202"/>
      <c r="CG888" s="203">
        <f t="shared" si="445"/>
        <v>0</v>
      </c>
      <c r="CH888" s="202"/>
      <c r="CI888" s="202"/>
      <c r="CJ888" s="203">
        <f t="shared" si="446"/>
        <v>0</v>
      </c>
    </row>
    <row r="889" spans="2:88" x14ac:dyDescent="0.25">
      <c r="B889" s="180"/>
      <c r="C889" s="180"/>
      <c r="D889" s="181"/>
      <c r="E889" s="38">
        <f t="shared" si="419"/>
        <v>45016</v>
      </c>
      <c r="F889" s="186"/>
      <c r="G889" s="203"/>
      <c r="H889" s="202"/>
      <c r="I889" s="202"/>
      <c r="J889" s="203">
        <f t="shared" si="420"/>
        <v>0</v>
      </c>
      <c r="K889" s="202"/>
      <c r="L889" s="202"/>
      <c r="M889" s="203">
        <f t="shared" si="421"/>
        <v>0</v>
      </c>
      <c r="N889" s="202"/>
      <c r="O889" s="202"/>
      <c r="P889" s="203">
        <f t="shared" si="422"/>
        <v>0</v>
      </c>
      <c r="Q889" s="202"/>
      <c r="R889" s="202"/>
      <c r="S889" s="203">
        <f t="shared" si="423"/>
        <v>0</v>
      </c>
      <c r="T889" s="202"/>
      <c r="U889" s="202"/>
      <c r="V889" s="203">
        <f t="shared" si="424"/>
        <v>0</v>
      </c>
      <c r="W889" s="202"/>
      <c r="X889" s="202"/>
      <c r="Y889" s="203">
        <f t="shared" si="425"/>
        <v>0</v>
      </c>
      <c r="Z889" s="202"/>
      <c r="AA889" s="202"/>
      <c r="AB889" s="203">
        <f t="shared" si="426"/>
        <v>0</v>
      </c>
      <c r="AC889" s="202"/>
      <c r="AD889" s="202"/>
      <c r="AE889" s="203">
        <f t="shared" si="427"/>
        <v>0</v>
      </c>
      <c r="AF889" s="202"/>
      <c r="AG889" s="202"/>
      <c r="AH889" s="203">
        <f t="shared" si="428"/>
        <v>0</v>
      </c>
      <c r="AI889" s="202"/>
      <c r="AJ889" s="202"/>
      <c r="AK889" s="203">
        <f t="shared" si="429"/>
        <v>0</v>
      </c>
      <c r="AL889" s="202"/>
      <c r="AM889" s="202"/>
      <c r="AN889" s="203">
        <f t="shared" si="430"/>
        <v>0</v>
      </c>
      <c r="AO889" s="202"/>
      <c r="AP889" s="202"/>
      <c r="AQ889" s="203">
        <f t="shared" si="431"/>
        <v>0</v>
      </c>
      <c r="AR889" s="202"/>
      <c r="AS889" s="202"/>
      <c r="AT889" s="203">
        <f t="shared" si="432"/>
        <v>0</v>
      </c>
      <c r="AU889" s="202"/>
      <c r="AV889" s="202"/>
      <c r="AW889" s="203">
        <f t="shared" si="433"/>
        <v>0</v>
      </c>
      <c r="AX889" s="202"/>
      <c r="AY889" s="202"/>
      <c r="AZ889" s="203">
        <f t="shared" si="434"/>
        <v>0</v>
      </c>
      <c r="BA889" s="202"/>
      <c r="BB889" s="202"/>
      <c r="BC889" s="203">
        <f t="shared" si="435"/>
        <v>0</v>
      </c>
      <c r="BD889" s="202"/>
      <c r="BE889" s="202"/>
      <c r="BF889" s="203">
        <f t="shared" si="436"/>
        <v>0</v>
      </c>
      <c r="BG889" s="202"/>
      <c r="BH889" s="202"/>
      <c r="BI889" s="203">
        <f t="shared" si="437"/>
        <v>0</v>
      </c>
      <c r="BJ889" s="202"/>
      <c r="BK889" s="202"/>
      <c r="BL889" s="203">
        <f t="shared" si="438"/>
        <v>0</v>
      </c>
      <c r="BM889" s="202"/>
      <c r="BN889" s="202"/>
      <c r="BO889" s="203">
        <f t="shared" si="439"/>
        <v>0</v>
      </c>
      <c r="BP889" s="202"/>
      <c r="BQ889" s="202"/>
      <c r="BR889" s="203">
        <f t="shared" si="440"/>
        <v>0</v>
      </c>
      <c r="BS889" s="202"/>
      <c r="BT889" s="202"/>
      <c r="BU889" s="203">
        <f t="shared" si="441"/>
        <v>0</v>
      </c>
      <c r="BV889" s="202"/>
      <c r="BW889" s="202"/>
      <c r="BX889" s="203">
        <f t="shared" si="442"/>
        <v>0</v>
      </c>
      <c r="BY889" s="202"/>
      <c r="BZ889" s="202"/>
      <c r="CA889" s="203">
        <f t="shared" si="443"/>
        <v>0</v>
      </c>
      <c r="CB889" s="202"/>
      <c r="CC889" s="202"/>
      <c r="CD889" s="203">
        <f t="shared" si="444"/>
        <v>0</v>
      </c>
      <c r="CE889" s="202"/>
      <c r="CF889" s="202"/>
      <c r="CG889" s="203">
        <f t="shared" si="445"/>
        <v>0</v>
      </c>
      <c r="CH889" s="202"/>
      <c r="CI889" s="202"/>
      <c r="CJ889" s="203">
        <f t="shared" si="446"/>
        <v>0</v>
      </c>
    </row>
    <row r="890" spans="2:88" x14ac:dyDescent="0.25">
      <c r="B890" s="180"/>
      <c r="C890" s="180"/>
      <c r="D890" s="181"/>
      <c r="E890" s="38">
        <f t="shared" si="419"/>
        <v>45016</v>
      </c>
      <c r="F890" s="186"/>
      <c r="G890" s="203"/>
      <c r="H890" s="202"/>
      <c r="I890" s="202"/>
      <c r="J890" s="203">
        <f t="shared" si="420"/>
        <v>0</v>
      </c>
      <c r="K890" s="202"/>
      <c r="L890" s="202"/>
      <c r="M890" s="203">
        <f t="shared" si="421"/>
        <v>0</v>
      </c>
      <c r="N890" s="202"/>
      <c r="O890" s="202"/>
      <c r="P890" s="203">
        <f t="shared" si="422"/>
        <v>0</v>
      </c>
      <c r="Q890" s="202"/>
      <c r="R890" s="202"/>
      <c r="S890" s="203">
        <f t="shared" si="423"/>
        <v>0</v>
      </c>
      <c r="T890" s="202"/>
      <c r="U890" s="202"/>
      <c r="V890" s="203">
        <f t="shared" si="424"/>
        <v>0</v>
      </c>
      <c r="W890" s="202"/>
      <c r="X890" s="202"/>
      <c r="Y890" s="203">
        <f t="shared" si="425"/>
        <v>0</v>
      </c>
      <c r="Z890" s="202"/>
      <c r="AA890" s="202"/>
      <c r="AB890" s="203">
        <f t="shared" si="426"/>
        <v>0</v>
      </c>
      <c r="AC890" s="202"/>
      <c r="AD890" s="202"/>
      <c r="AE890" s="203">
        <f t="shared" si="427"/>
        <v>0</v>
      </c>
      <c r="AF890" s="202"/>
      <c r="AG890" s="202"/>
      <c r="AH890" s="203">
        <f t="shared" si="428"/>
        <v>0</v>
      </c>
      <c r="AI890" s="202"/>
      <c r="AJ890" s="202"/>
      <c r="AK890" s="203">
        <f t="shared" si="429"/>
        <v>0</v>
      </c>
      <c r="AL890" s="202"/>
      <c r="AM890" s="202"/>
      <c r="AN890" s="203">
        <f t="shared" si="430"/>
        <v>0</v>
      </c>
      <c r="AO890" s="202"/>
      <c r="AP890" s="202"/>
      <c r="AQ890" s="203">
        <f t="shared" si="431"/>
        <v>0</v>
      </c>
      <c r="AR890" s="202"/>
      <c r="AS890" s="202"/>
      <c r="AT890" s="203">
        <f t="shared" si="432"/>
        <v>0</v>
      </c>
      <c r="AU890" s="202"/>
      <c r="AV890" s="202"/>
      <c r="AW890" s="203">
        <f t="shared" si="433"/>
        <v>0</v>
      </c>
      <c r="AX890" s="202"/>
      <c r="AY890" s="202"/>
      <c r="AZ890" s="203">
        <f t="shared" si="434"/>
        <v>0</v>
      </c>
      <c r="BA890" s="202"/>
      <c r="BB890" s="202"/>
      <c r="BC890" s="203">
        <f t="shared" si="435"/>
        <v>0</v>
      </c>
      <c r="BD890" s="202"/>
      <c r="BE890" s="202"/>
      <c r="BF890" s="203">
        <f t="shared" si="436"/>
        <v>0</v>
      </c>
      <c r="BG890" s="202"/>
      <c r="BH890" s="202"/>
      <c r="BI890" s="203">
        <f t="shared" si="437"/>
        <v>0</v>
      </c>
      <c r="BJ890" s="202"/>
      <c r="BK890" s="202"/>
      <c r="BL890" s="203">
        <f t="shared" si="438"/>
        <v>0</v>
      </c>
      <c r="BM890" s="202"/>
      <c r="BN890" s="202"/>
      <c r="BO890" s="203">
        <f t="shared" si="439"/>
        <v>0</v>
      </c>
      <c r="BP890" s="202"/>
      <c r="BQ890" s="202"/>
      <c r="BR890" s="203">
        <f t="shared" si="440"/>
        <v>0</v>
      </c>
      <c r="BS890" s="202"/>
      <c r="BT890" s="202"/>
      <c r="BU890" s="203">
        <f t="shared" si="441"/>
        <v>0</v>
      </c>
      <c r="BV890" s="202"/>
      <c r="BW890" s="202"/>
      <c r="BX890" s="203">
        <f t="shared" si="442"/>
        <v>0</v>
      </c>
      <c r="BY890" s="202"/>
      <c r="BZ890" s="202"/>
      <c r="CA890" s="203">
        <f t="shared" si="443"/>
        <v>0</v>
      </c>
      <c r="CB890" s="202"/>
      <c r="CC890" s="202"/>
      <c r="CD890" s="203">
        <f t="shared" si="444"/>
        <v>0</v>
      </c>
      <c r="CE890" s="202"/>
      <c r="CF890" s="202"/>
      <c r="CG890" s="203">
        <f t="shared" si="445"/>
        <v>0</v>
      </c>
      <c r="CH890" s="202"/>
      <c r="CI890" s="202"/>
      <c r="CJ890" s="203">
        <f t="shared" si="446"/>
        <v>0</v>
      </c>
    </row>
    <row r="891" spans="2:88" x14ac:dyDescent="0.25">
      <c r="B891" s="180"/>
      <c r="C891" s="180"/>
      <c r="D891" s="181"/>
      <c r="E891" s="38">
        <f t="shared" si="419"/>
        <v>45016</v>
      </c>
      <c r="F891" s="186"/>
      <c r="G891" s="203"/>
      <c r="H891" s="202"/>
      <c r="I891" s="202"/>
      <c r="J891" s="203">
        <f t="shared" si="420"/>
        <v>0</v>
      </c>
      <c r="K891" s="202"/>
      <c r="L891" s="202"/>
      <c r="M891" s="203">
        <f t="shared" si="421"/>
        <v>0</v>
      </c>
      <c r="N891" s="202"/>
      <c r="O891" s="202"/>
      <c r="P891" s="203">
        <f t="shared" si="422"/>
        <v>0</v>
      </c>
      <c r="Q891" s="202"/>
      <c r="R891" s="202"/>
      <c r="S891" s="203">
        <f t="shared" si="423"/>
        <v>0</v>
      </c>
      <c r="T891" s="202"/>
      <c r="U891" s="202"/>
      <c r="V891" s="203">
        <f t="shared" si="424"/>
        <v>0</v>
      </c>
      <c r="W891" s="202"/>
      <c r="X891" s="202"/>
      <c r="Y891" s="203">
        <f t="shared" si="425"/>
        <v>0</v>
      </c>
      <c r="Z891" s="202"/>
      <c r="AA891" s="202"/>
      <c r="AB891" s="203">
        <f t="shared" si="426"/>
        <v>0</v>
      </c>
      <c r="AC891" s="202"/>
      <c r="AD891" s="202"/>
      <c r="AE891" s="203">
        <f t="shared" si="427"/>
        <v>0</v>
      </c>
      <c r="AF891" s="202"/>
      <c r="AG891" s="202"/>
      <c r="AH891" s="203">
        <f t="shared" si="428"/>
        <v>0</v>
      </c>
      <c r="AI891" s="202"/>
      <c r="AJ891" s="202"/>
      <c r="AK891" s="203">
        <f t="shared" si="429"/>
        <v>0</v>
      </c>
      <c r="AL891" s="202"/>
      <c r="AM891" s="202"/>
      <c r="AN891" s="203">
        <f t="shared" si="430"/>
        <v>0</v>
      </c>
      <c r="AO891" s="202"/>
      <c r="AP891" s="202"/>
      <c r="AQ891" s="203">
        <f t="shared" si="431"/>
        <v>0</v>
      </c>
      <c r="AR891" s="202"/>
      <c r="AS891" s="202"/>
      <c r="AT891" s="203">
        <f t="shared" si="432"/>
        <v>0</v>
      </c>
      <c r="AU891" s="202"/>
      <c r="AV891" s="202"/>
      <c r="AW891" s="203">
        <f t="shared" si="433"/>
        <v>0</v>
      </c>
      <c r="AX891" s="202"/>
      <c r="AY891" s="202"/>
      <c r="AZ891" s="203">
        <f t="shared" si="434"/>
        <v>0</v>
      </c>
      <c r="BA891" s="202"/>
      <c r="BB891" s="202"/>
      <c r="BC891" s="203">
        <f t="shared" si="435"/>
        <v>0</v>
      </c>
      <c r="BD891" s="202"/>
      <c r="BE891" s="202"/>
      <c r="BF891" s="203">
        <f t="shared" si="436"/>
        <v>0</v>
      </c>
      <c r="BG891" s="202"/>
      <c r="BH891" s="202"/>
      <c r="BI891" s="203">
        <f t="shared" si="437"/>
        <v>0</v>
      </c>
      <c r="BJ891" s="202"/>
      <c r="BK891" s="202"/>
      <c r="BL891" s="203">
        <f t="shared" si="438"/>
        <v>0</v>
      </c>
      <c r="BM891" s="202"/>
      <c r="BN891" s="202"/>
      <c r="BO891" s="203">
        <f t="shared" si="439"/>
        <v>0</v>
      </c>
      <c r="BP891" s="202"/>
      <c r="BQ891" s="202"/>
      <c r="BR891" s="203">
        <f t="shared" si="440"/>
        <v>0</v>
      </c>
      <c r="BS891" s="202"/>
      <c r="BT891" s="202"/>
      <c r="BU891" s="203">
        <f t="shared" si="441"/>
        <v>0</v>
      </c>
      <c r="BV891" s="202"/>
      <c r="BW891" s="202"/>
      <c r="BX891" s="203">
        <f t="shared" si="442"/>
        <v>0</v>
      </c>
      <c r="BY891" s="202"/>
      <c r="BZ891" s="202"/>
      <c r="CA891" s="203">
        <f t="shared" si="443"/>
        <v>0</v>
      </c>
      <c r="CB891" s="202"/>
      <c r="CC891" s="202"/>
      <c r="CD891" s="203">
        <f t="shared" si="444"/>
        <v>0</v>
      </c>
      <c r="CE891" s="202"/>
      <c r="CF891" s="202"/>
      <c r="CG891" s="203">
        <f t="shared" si="445"/>
        <v>0</v>
      </c>
      <c r="CH891" s="202"/>
      <c r="CI891" s="202"/>
      <c r="CJ891" s="203">
        <f t="shared" si="446"/>
        <v>0</v>
      </c>
    </row>
    <row r="892" spans="2:88" x14ac:dyDescent="0.25">
      <c r="B892" s="180"/>
      <c r="C892" s="180"/>
      <c r="D892" s="181"/>
      <c r="E892" s="38">
        <f t="shared" si="419"/>
        <v>45016</v>
      </c>
      <c r="F892" s="186"/>
      <c r="G892" s="203"/>
      <c r="H892" s="202"/>
      <c r="I892" s="202"/>
      <c r="J892" s="203">
        <f t="shared" si="420"/>
        <v>0</v>
      </c>
      <c r="K892" s="202"/>
      <c r="L892" s="202"/>
      <c r="M892" s="203">
        <f t="shared" si="421"/>
        <v>0</v>
      </c>
      <c r="N892" s="202"/>
      <c r="O892" s="202"/>
      <c r="P892" s="203">
        <f t="shared" si="422"/>
        <v>0</v>
      </c>
      <c r="Q892" s="202"/>
      <c r="R892" s="202"/>
      <c r="S892" s="203">
        <f t="shared" si="423"/>
        <v>0</v>
      </c>
      <c r="T892" s="202"/>
      <c r="U892" s="202"/>
      <c r="V892" s="203">
        <f t="shared" si="424"/>
        <v>0</v>
      </c>
      <c r="W892" s="202"/>
      <c r="X892" s="202"/>
      <c r="Y892" s="203">
        <f t="shared" si="425"/>
        <v>0</v>
      </c>
      <c r="Z892" s="202"/>
      <c r="AA892" s="202"/>
      <c r="AB892" s="203">
        <f t="shared" si="426"/>
        <v>0</v>
      </c>
      <c r="AC892" s="202"/>
      <c r="AD892" s="202"/>
      <c r="AE892" s="203">
        <f t="shared" si="427"/>
        <v>0</v>
      </c>
      <c r="AF892" s="202"/>
      <c r="AG892" s="202"/>
      <c r="AH892" s="203">
        <f t="shared" si="428"/>
        <v>0</v>
      </c>
      <c r="AI892" s="202"/>
      <c r="AJ892" s="202"/>
      <c r="AK892" s="203">
        <f t="shared" si="429"/>
        <v>0</v>
      </c>
      <c r="AL892" s="202"/>
      <c r="AM892" s="202"/>
      <c r="AN892" s="203">
        <f t="shared" si="430"/>
        <v>0</v>
      </c>
      <c r="AO892" s="202"/>
      <c r="AP892" s="202"/>
      <c r="AQ892" s="203">
        <f t="shared" si="431"/>
        <v>0</v>
      </c>
      <c r="AR892" s="202"/>
      <c r="AS892" s="202"/>
      <c r="AT892" s="203">
        <f t="shared" si="432"/>
        <v>0</v>
      </c>
      <c r="AU892" s="202"/>
      <c r="AV892" s="202"/>
      <c r="AW892" s="203">
        <f t="shared" si="433"/>
        <v>0</v>
      </c>
      <c r="AX892" s="202"/>
      <c r="AY892" s="202"/>
      <c r="AZ892" s="203">
        <f t="shared" si="434"/>
        <v>0</v>
      </c>
      <c r="BA892" s="202"/>
      <c r="BB892" s="202"/>
      <c r="BC892" s="203">
        <f t="shared" si="435"/>
        <v>0</v>
      </c>
      <c r="BD892" s="202"/>
      <c r="BE892" s="202"/>
      <c r="BF892" s="203">
        <f t="shared" si="436"/>
        <v>0</v>
      </c>
      <c r="BG892" s="202"/>
      <c r="BH892" s="202"/>
      <c r="BI892" s="203">
        <f t="shared" si="437"/>
        <v>0</v>
      </c>
      <c r="BJ892" s="202"/>
      <c r="BK892" s="202"/>
      <c r="BL892" s="203">
        <f t="shared" si="438"/>
        <v>0</v>
      </c>
      <c r="BM892" s="202"/>
      <c r="BN892" s="202"/>
      <c r="BO892" s="203">
        <f t="shared" si="439"/>
        <v>0</v>
      </c>
      <c r="BP892" s="202"/>
      <c r="BQ892" s="202"/>
      <c r="BR892" s="203">
        <f t="shared" si="440"/>
        <v>0</v>
      </c>
      <c r="BS892" s="202"/>
      <c r="BT892" s="202"/>
      <c r="BU892" s="203">
        <f t="shared" si="441"/>
        <v>0</v>
      </c>
      <c r="BV892" s="202"/>
      <c r="BW892" s="202"/>
      <c r="BX892" s="203">
        <f t="shared" si="442"/>
        <v>0</v>
      </c>
      <c r="BY892" s="202"/>
      <c r="BZ892" s="202"/>
      <c r="CA892" s="203">
        <f t="shared" si="443"/>
        <v>0</v>
      </c>
      <c r="CB892" s="202"/>
      <c r="CC892" s="202"/>
      <c r="CD892" s="203">
        <f t="shared" si="444"/>
        <v>0</v>
      </c>
      <c r="CE892" s="202"/>
      <c r="CF892" s="202"/>
      <c r="CG892" s="203">
        <f t="shared" si="445"/>
        <v>0</v>
      </c>
      <c r="CH892" s="202"/>
      <c r="CI892" s="202"/>
      <c r="CJ892" s="203">
        <f t="shared" si="446"/>
        <v>0</v>
      </c>
    </row>
    <row r="893" spans="2:88" x14ac:dyDescent="0.25">
      <c r="B893" s="180"/>
      <c r="C893" s="180"/>
      <c r="D893" s="181"/>
      <c r="E893" s="38">
        <f t="shared" si="419"/>
        <v>45016</v>
      </c>
      <c r="F893" s="186"/>
      <c r="G893" s="203"/>
      <c r="H893" s="202"/>
      <c r="I893" s="202"/>
      <c r="J893" s="203">
        <f t="shared" si="420"/>
        <v>0</v>
      </c>
      <c r="K893" s="202"/>
      <c r="L893" s="202"/>
      <c r="M893" s="203">
        <f t="shared" si="421"/>
        <v>0</v>
      </c>
      <c r="N893" s="202"/>
      <c r="O893" s="202"/>
      <c r="P893" s="203">
        <f t="shared" si="422"/>
        <v>0</v>
      </c>
      <c r="Q893" s="202"/>
      <c r="R893" s="202"/>
      <c r="S893" s="203">
        <f t="shared" si="423"/>
        <v>0</v>
      </c>
      <c r="T893" s="202"/>
      <c r="U893" s="202"/>
      <c r="V893" s="203">
        <f t="shared" si="424"/>
        <v>0</v>
      </c>
      <c r="W893" s="202"/>
      <c r="X893" s="202"/>
      <c r="Y893" s="203">
        <f t="shared" si="425"/>
        <v>0</v>
      </c>
      <c r="Z893" s="202"/>
      <c r="AA893" s="202"/>
      <c r="AB893" s="203">
        <f t="shared" si="426"/>
        <v>0</v>
      </c>
      <c r="AC893" s="202"/>
      <c r="AD893" s="202"/>
      <c r="AE893" s="203">
        <f t="shared" si="427"/>
        <v>0</v>
      </c>
      <c r="AF893" s="202"/>
      <c r="AG893" s="202"/>
      <c r="AH893" s="203">
        <f t="shared" si="428"/>
        <v>0</v>
      </c>
      <c r="AI893" s="202"/>
      <c r="AJ893" s="202"/>
      <c r="AK893" s="203">
        <f t="shared" si="429"/>
        <v>0</v>
      </c>
      <c r="AL893" s="202"/>
      <c r="AM893" s="202"/>
      <c r="AN893" s="203">
        <f t="shared" si="430"/>
        <v>0</v>
      </c>
      <c r="AO893" s="202"/>
      <c r="AP893" s="202"/>
      <c r="AQ893" s="203">
        <f t="shared" si="431"/>
        <v>0</v>
      </c>
      <c r="AR893" s="202"/>
      <c r="AS893" s="202"/>
      <c r="AT893" s="203">
        <f t="shared" si="432"/>
        <v>0</v>
      </c>
      <c r="AU893" s="202"/>
      <c r="AV893" s="202"/>
      <c r="AW893" s="203">
        <f t="shared" si="433"/>
        <v>0</v>
      </c>
      <c r="AX893" s="202"/>
      <c r="AY893" s="202"/>
      <c r="AZ893" s="203">
        <f t="shared" si="434"/>
        <v>0</v>
      </c>
      <c r="BA893" s="202"/>
      <c r="BB893" s="202"/>
      <c r="BC893" s="203">
        <f t="shared" si="435"/>
        <v>0</v>
      </c>
      <c r="BD893" s="202"/>
      <c r="BE893" s="202"/>
      <c r="BF893" s="203">
        <f t="shared" si="436"/>
        <v>0</v>
      </c>
      <c r="BG893" s="202"/>
      <c r="BH893" s="202"/>
      <c r="BI893" s="203">
        <f t="shared" si="437"/>
        <v>0</v>
      </c>
      <c r="BJ893" s="202"/>
      <c r="BK893" s="202"/>
      <c r="BL893" s="203">
        <f t="shared" si="438"/>
        <v>0</v>
      </c>
      <c r="BM893" s="202"/>
      <c r="BN893" s="202"/>
      <c r="BO893" s="203">
        <f t="shared" si="439"/>
        <v>0</v>
      </c>
      <c r="BP893" s="202"/>
      <c r="BQ893" s="202"/>
      <c r="BR893" s="203">
        <f t="shared" si="440"/>
        <v>0</v>
      </c>
      <c r="BS893" s="202"/>
      <c r="BT893" s="202"/>
      <c r="BU893" s="203">
        <f t="shared" si="441"/>
        <v>0</v>
      </c>
      <c r="BV893" s="202"/>
      <c r="BW893" s="202"/>
      <c r="BX893" s="203">
        <f t="shared" si="442"/>
        <v>0</v>
      </c>
      <c r="BY893" s="202"/>
      <c r="BZ893" s="202"/>
      <c r="CA893" s="203">
        <f t="shared" si="443"/>
        <v>0</v>
      </c>
      <c r="CB893" s="202"/>
      <c r="CC893" s="202"/>
      <c r="CD893" s="203">
        <f t="shared" si="444"/>
        <v>0</v>
      </c>
      <c r="CE893" s="202"/>
      <c r="CF893" s="202"/>
      <c r="CG893" s="203">
        <f t="shared" si="445"/>
        <v>0</v>
      </c>
      <c r="CH893" s="202"/>
      <c r="CI893" s="202"/>
      <c r="CJ893" s="203">
        <f t="shared" si="446"/>
        <v>0</v>
      </c>
    </row>
    <row r="894" spans="2:88" x14ac:dyDescent="0.25">
      <c r="B894" s="180"/>
      <c r="C894" s="180"/>
      <c r="D894" s="181"/>
      <c r="E894" s="38">
        <f t="shared" si="419"/>
        <v>45016</v>
      </c>
      <c r="F894" s="186"/>
      <c r="G894" s="203"/>
      <c r="H894" s="202"/>
      <c r="I894" s="202"/>
      <c r="J894" s="203">
        <f t="shared" si="420"/>
        <v>0</v>
      </c>
      <c r="K894" s="202"/>
      <c r="L894" s="202"/>
      <c r="M894" s="203">
        <f t="shared" si="421"/>
        <v>0</v>
      </c>
      <c r="N894" s="202"/>
      <c r="O894" s="202"/>
      <c r="P894" s="203">
        <f t="shared" si="422"/>
        <v>0</v>
      </c>
      <c r="Q894" s="202"/>
      <c r="R894" s="202"/>
      <c r="S894" s="203">
        <f t="shared" si="423"/>
        <v>0</v>
      </c>
      <c r="T894" s="202"/>
      <c r="U894" s="202"/>
      <c r="V894" s="203">
        <f t="shared" si="424"/>
        <v>0</v>
      </c>
      <c r="W894" s="202"/>
      <c r="X894" s="202"/>
      <c r="Y894" s="203">
        <f t="shared" si="425"/>
        <v>0</v>
      </c>
      <c r="Z894" s="202"/>
      <c r="AA894" s="202"/>
      <c r="AB894" s="203">
        <f t="shared" si="426"/>
        <v>0</v>
      </c>
      <c r="AC894" s="202"/>
      <c r="AD894" s="202"/>
      <c r="AE894" s="203">
        <f t="shared" si="427"/>
        <v>0</v>
      </c>
      <c r="AF894" s="202"/>
      <c r="AG894" s="202"/>
      <c r="AH894" s="203">
        <f t="shared" si="428"/>
        <v>0</v>
      </c>
      <c r="AI894" s="202"/>
      <c r="AJ894" s="202"/>
      <c r="AK894" s="203">
        <f t="shared" si="429"/>
        <v>0</v>
      </c>
      <c r="AL894" s="202"/>
      <c r="AM894" s="202"/>
      <c r="AN894" s="203">
        <f t="shared" si="430"/>
        <v>0</v>
      </c>
      <c r="AO894" s="202"/>
      <c r="AP894" s="202"/>
      <c r="AQ894" s="203">
        <f t="shared" si="431"/>
        <v>0</v>
      </c>
      <c r="AR894" s="202"/>
      <c r="AS894" s="202"/>
      <c r="AT894" s="203">
        <f t="shared" si="432"/>
        <v>0</v>
      </c>
      <c r="AU894" s="202"/>
      <c r="AV894" s="202"/>
      <c r="AW894" s="203">
        <f t="shared" si="433"/>
        <v>0</v>
      </c>
      <c r="AX894" s="202"/>
      <c r="AY894" s="202"/>
      <c r="AZ894" s="203">
        <f t="shared" si="434"/>
        <v>0</v>
      </c>
      <c r="BA894" s="202"/>
      <c r="BB894" s="202"/>
      <c r="BC894" s="203">
        <f t="shared" si="435"/>
        <v>0</v>
      </c>
      <c r="BD894" s="202"/>
      <c r="BE894" s="202"/>
      <c r="BF894" s="203">
        <f t="shared" si="436"/>
        <v>0</v>
      </c>
      <c r="BG894" s="202"/>
      <c r="BH894" s="202"/>
      <c r="BI894" s="203">
        <f t="shared" si="437"/>
        <v>0</v>
      </c>
      <c r="BJ894" s="202"/>
      <c r="BK894" s="202"/>
      <c r="BL894" s="203">
        <f t="shared" si="438"/>
        <v>0</v>
      </c>
      <c r="BM894" s="202"/>
      <c r="BN894" s="202"/>
      <c r="BO894" s="203">
        <f t="shared" si="439"/>
        <v>0</v>
      </c>
      <c r="BP894" s="202"/>
      <c r="BQ894" s="202"/>
      <c r="BR894" s="203">
        <f t="shared" si="440"/>
        <v>0</v>
      </c>
      <c r="BS894" s="202"/>
      <c r="BT894" s="202"/>
      <c r="BU894" s="203">
        <f t="shared" si="441"/>
        <v>0</v>
      </c>
      <c r="BV894" s="202"/>
      <c r="BW894" s="202"/>
      <c r="BX894" s="203">
        <f t="shared" si="442"/>
        <v>0</v>
      </c>
      <c r="BY894" s="202"/>
      <c r="BZ894" s="202"/>
      <c r="CA894" s="203">
        <f t="shared" si="443"/>
        <v>0</v>
      </c>
      <c r="CB894" s="202"/>
      <c r="CC894" s="202"/>
      <c r="CD894" s="203">
        <f t="shared" si="444"/>
        <v>0</v>
      </c>
      <c r="CE894" s="202"/>
      <c r="CF894" s="202"/>
      <c r="CG894" s="203">
        <f t="shared" si="445"/>
        <v>0</v>
      </c>
      <c r="CH894" s="202"/>
      <c r="CI894" s="202"/>
      <c r="CJ894" s="203">
        <f t="shared" si="446"/>
        <v>0</v>
      </c>
    </row>
    <row r="895" spans="2:88" x14ac:dyDescent="0.25">
      <c r="B895" s="180"/>
      <c r="C895" s="180"/>
      <c r="D895" s="181"/>
      <c r="E895" s="38">
        <f t="shared" si="419"/>
        <v>45016</v>
      </c>
      <c r="F895" s="186"/>
      <c r="G895" s="203"/>
      <c r="H895" s="202"/>
      <c r="I895" s="202"/>
      <c r="J895" s="203">
        <f t="shared" si="420"/>
        <v>0</v>
      </c>
      <c r="K895" s="202"/>
      <c r="L895" s="202"/>
      <c r="M895" s="203">
        <f t="shared" si="421"/>
        <v>0</v>
      </c>
      <c r="N895" s="202"/>
      <c r="O895" s="202"/>
      <c r="P895" s="203">
        <f t="shared" si="422"/>
        <v>0</v>
      </c>
      <c r="Q895" s="202"/>
      <c r="R895" s="202"/>
      <c r="S895" s="203">
        <f t="shared" si="423"/>
        <v>0</v>
      </c>
      <c r="T895" s="202"/>
      <c r="U895" s="202"/>
      <c r="V895" s="203">
        <f t="shared" si="424"/>
        <v>0</v>
      </c>
      <c r="W895" s="202"/>
      <c r="X895" s="202"/>
      <c r="Y895" s="203">
        <f t="shared" si="425"/>
        <v>0</v>
      </c>
      <c r="Z895" s="202"/>
      <c r="AA895" s="202"/>
      <c r="AB895" s="203">
        <f t="shared" si="426"/>
        <v>0</v>
      </c>
      <c r="AC895" s="202"/>
      <c r="AD895" s="202"/>
      <c r="AE895" s="203">
        <f t="shared" si="427"/>
        <v>0</v>
      </c>
      <c r="AF895" s="202"/>
      <c r="AG895" s="202"/>
      <c r="AH895" s="203">
        <f t="shared" si="428"/>
        <v>0</v>
      </c>
      <c r="AI895" s="202"/>
      <c r="AJ895" s="202"/>
      <c r="AK895" s="203">
        <f t="shared" si="429"/>
        <v>0</v>
      </c>
      <c r="AL895" s="202"/>
      <c r="AM895" s="202"/>
      <c r="AN895" s="203">
        <f t="shared" si="430"/>
        <v>0</v>
      </c>
      <c r="AO895" s="202"/>
      <c r="AP895" s="202"/>
      <c r="AQ895" s="203">
        <f t="shared" si="431"/>
        <v>0</v>
      </c>
      <c r="AR895" s="202"/>
      <c r="AS895" s="202"/>
      <c r="AT895" s="203">
        <f t="shared" si="432"/>
        <v>0</v>
      </c>
      <c r="AU895" s="202"/>
      <c r="AV895" s="202"/>
      <c r="AW895" s="203">
        <f t="shared" si="433"/>
        <v>0</v>
      </c>
      <c r="AX895" s="202"/>
      <c r="AY895" s="202"/>
      <c r="AZ895" s="203">
        <f t="shared" si="434"/>
        <v>0</v>
      </c>
      <c r="BA895" s="202"/>
      <c r="BB895" s="202"/>
      <c r="BC895" s="203">
        <f t="shared" si="435"/>
        <v>0</v>
      </c>
      <c r="BD895" s="202"/>
      <c r="BE895" s="202"/>
      <c r="BF895" s="203">
        <f t="shared" si="436"/>
        <v>0</v>
      </c>
      <c r="BG895" s="202"/>
      <c r="BH895" s="202"/>
      <c r="BI895" s="203">
        <f t="shared" si="437"/>
        <v>0</v>
      </c>
      <c r="BJ895" s="202"/>
      <c r="BK895" s="202"/>
      <c r="BL895" s="203">
        <f t="shared" si="438"/>
        <v>0</v>
      </c>
      <c r="BM895" s="202"/>
      <c r="BN895" s="202"/>
      <c r="BO895" s="203">
        <f t="shared" si="439"/>
        <v>0</v>
      </c>
      <c r="BP895" s="202"/>
      <c r="BQ895" s="202"/>
      <c r="BR895" s="203">
        <f t="shared" si="440"/>
        <v>0</v>
      </c>
      <c r="BS895" s="202"/>
      <c r="BT895" s="202"/>
      <c r="BU895" s="203">
        <f t="shared" si="441"/>
        <v>0</v>
      </c>
      <c r="BV895" s="202"/>
      <c r="BW895" s="202"/>
      <c r="BX895" s="203">
        <f t="shared" si="442"/>
        <v>0</v>
      </c>
      <c r="BY895" s="202"/>
      <c r="BZ895" s="202"/>
      <c r="CA895" s="203">
        <f t="shared" si="443"/>
        <v>0</v>
      </c>
      <c r="CB895" s="202"/>
      <c r="CC895" s="202"/>
      <c r="CD895" s="203">
        <f t="shared" si="444"/>
        <v>0</v>
      </c>
      <c r="CE895" s="202"/>
      <c r="CF895" s="202"/>
      <c r="CG895" s="203">
        <f t="shared" si="445"/>
        <v>0</v>
      </c>
      <c r="CH895" s="202"/>
      <c r="CI895" s="202"/>
      <c r="CJ895" s="203">
        <f t="shared" si="446"/>
        <v>0</v>
      </c>
    </row>
    <row r="896" spans="2:88" x14ac:dyDescent="0.25">
      <c r="B896" s="180"/>
      <c r="C896" s="180"/>
      <c r="D896" s="181"/>
      <c r="E896" s="38">
        <f t="shared" si="419"/>
        <v>45016</v>
      </c>
      <c r="F896" s="186"/>
      <c r="G896" s="203"/>
      <c r="H896" s="202"/>
      <c r="I896" s="202"/>
      <c r="J896" s="203">
        <f t="shared" si="420"/>
        <v>0</v>
      </c>
      <c r="K896" s="202"/>
      <c r="L896" s="202"/>
      <c r="M896" s="203">
        <f t="shared" si="421"/>
        <v>0</v>
      </c>
      <c r="N896" s="202"/>
      <c r="O896" s="202"/>
      <c r="P896" s="203">
        <f t="shared" si="422"/>
        <v>0</v>
      </c>
      <c r="Q896" s="202"/>
      <c r="R896" s="202"/>
      <c r="S896" s="203">
        <f t="shared" si="423"/>
        <v>0</v>
      </c>
      <c r="T896" s="202"/>
      <c r="U896" s="202"/>
      <c r="V896" s="203">
        <f t="shared" si="424"/>
        <v>0</v>
      </c>
      <c r="W896" s="202"/>
      <c r="X896" s="202"/>
      <c r="Y896" s="203">
        <f t="shared" si="425"/>
        <v>0</v>
      </c>
      <c r="Z896" s="202"/>
      <c r="AA896" s="202"/>
      <c r="AB896" s="203">
        <f t="shared" si="426"/>
        <v>0</v>
      </c>
      <c r="AC896" s="202"/>
      <c r="AD896" s="202"/>
      <c r="AE896" s="203">
        <f t="shared" si="427"/>
        <v>0</v>
      </c>
      <c r="AF896" s="202"/>
      <c r="AG896" s="202"/>
      <c r="AH896" s="203">
        <f t="shared" si="428"/>
        <v>0</v>
      </c>
      <c r="AI896" s="202"/>
      <c r="AJ896" s="202"/>
      <c r="AK896" s="203">
        <f t="shared" si="429"/>
        <v>0</v>
      </c>
      <c r="AL896" s="202"/>
      <c r="AM896" s="202"/>
      <c r="AN896" s="203">
        <f t="shared" si="430"/>
        <v>0</v>
      </c>
      <c r="AO896" s="202"/>
      <c r="AP896" s="202"/>
      <c r="AQ896" s="203">
        <f t="shared" si="431"/>
        <v>0</v>
      </c>
      <c r="AR896" s="202"/>
      <c r="AS896" s="202"/>
      <c r="AT896" s="203">
        <f t="shared" si="432"/>
        <v>0</v>
      </c>
      <c r="AU896" s="202"/>
      <c r="AV896" s="202"/>
      <c r="AW896" s="203">
        <f t="shared" si="433"/>
        <v>0</v>
      </c>
      <c r="AX896" s="202"/>
      <c r="AY896" s="202"/>
      <c r="AZ896" s="203">
        <f t="shared" si="434"/>
        <v>0</v>
      </c>
      <c r="BA896" s="202"/>
      <c r="BB896" s="202"/>
      <c r="BC896" s="203">
        <f t="shared" si="435"/>
        <v>0</v>
      </c>
      <c r="BD896" s="202"/>
      <c r="BE896" s="202"/>
      <c r="BF896" s="203">
        <f t="shared" si="436"/>
        <v>0</v>
      </c>
      <c r="BG896" s="202"/>
      <c r="BH896" s="202"/>
      <c r="BI896" s="203">
        <f t="shared" si="437"/>
        <v>0</v>
      </c>
      <c r="BJ896" s="202"/>
      <c r="BK896" s="202"/>
      <c r="BL896" s="203">
        <f t="shared" si="438"/>
        <v>0</v>
      </c>
      <c r="BM896" s="202"/>
      <c r="BN896" s="202"/>
      <c r="BO896" s="203">
        <f t="shared" si="439"/>
        <v>0</v>
      </c>
      <c r="BP896" s="202"/>
      <c r="BQ896" s="202"/>
      <c r="BR896" s="203">
        <f t="shared" si="440"/>
        <v>0</v>
      </c>
      <c r="BS896" s="202"/>
      <c r="BT896" s="202"/>
      <c r="BU896" s="203">
        <f t="shared" si="441"/>
        <v>0</v>
      </c>
      <c r="BV896" s="202"/>
      <c r="BW896" s="202"/>
      <c r="BX896" s="203">
        <f t="shared" si="442"/>
        <v>0</v>
      </c>
      <c r="BY896" s="202"/>
      <c r="BZ896" s="202"/>
      <c r="CA896" s="203">
        <f t="shared" si="443"/>
        <v>0</v>
      </c>
      <c r="CB896" s="202"/>
      <c r="CC896" s="202"/>
      <c r="CD896" s="203">
        <f t="shared" si="444"/>
        <v>0</v>
      </c>
      <c r="CE896" s="202"/>
      <c r="CF896" s="202"/>
      <c r="CG896" s="203">
        <f t="shared" si="445"/>
        <v>0</v>
      </c>
      <c r="CH896" s="202"/>
      <c r="CI896" s="202"/>
      <c r="CJ896" s="203">
        <f t="shared" si="446"/>
        <v>0</v>
      </c>
    </row>
    <row r="897" spans="2:88" x14ac:dyDescent="0.25">
      <c r="B897" s="180"/>
      <c r="C897" s="180"/>
      <c r="D897" s="181"/>
      <c r="E897" s="38">
        <f t="shared" si="419"/>
        <v>45016</v>
      </c>
      <c r="F897" s="186"/>
      <c r="G897" s="203"/>
      <c r="H897" s="202"/>
      <c r="I897" s="202"/>
      <c r="J897" s="203">
        <f t="shared" si="420"/>
        <v>0</v>
      </c>
      <c r="K897" s="202"/>
      <c r="L897" s="202"/>
      <c r="M897" s="203">
        <f t="shared" si="421"/>
        <v>0</v>
      </c>
      <c r="N897" s="202"/>
      <c r="O897" s="202"/>
      <c r="P897" s="203">
        <f t="shared" si="422"/>
        <v>0</v>
      </c>
      <c r="Q897" s="202"/>
      <c r="R897" s="202"/>
      <c r="S897" s="203">
        <f t="shared" si="423"/>
        <v>0</v>
      </c>
      <c r="T897" s="202"/>
      <c r="U897" s="202"/>
      <c r="V897" s="203">
        <f t="shared" si="424"/>
        <v>0</v>
      </c>
      <c r="W897" s="202"/>
      <c r="X897" s="202"/>
      <c r="Y897" s="203">
        <f t="shared" si="425"/>
        <v>0</v>
      </c>
      <c r="Z897" s="202"/>
      <c r="AA897" s="202"/>
      <c r="AB897" s="203">
        <f t="shared" si="426"/>
        <v>0</v>
      </c>
      <c r="AC897" s="202"/>
      <c r="AD897" s="202"/>
      <c r="AE897" s="203">
        <f t="shared" si="427"/>
        <v>0</v>
      </c>
      <c r="AF897" s="202"/>
      <c r="AG897" s="202"/>
      <c r="AH897" s="203">
        <f t="shared" si="428"/>
        <v>0</v>
      </c>
      <c r="AI897" s="202"/>
      <c r="AJ897" s="202"/>
      <c r="AK897" s="203">
        <f t="shared" si="429"/>
        <v>0</v>
      </c>
      <c r="AL897" s="202"/>
      <c r="AM897" s="202"/>
      <c r="AN897" s="203">
        <f t="shared" si="430"/>
        <v>0</v>
      </c>
      <c r="AO897" s="202"/>
      <c r="AP897" s="202"/>
      <c r="AQ897" s="203">
        <f t="shared" si="431"/>
        <v>0</v>
      </c>
      <c r="AR897" s="202"/>
      <c r="AS897" s="202"/>
      <c r="AT897" s="203">
        <f t="shared" si="432"/>
        <v>0</v>
      </c>
      <c r="AU897" s="202"/>
      <c r="AV897" s="202"/>
      <c r="AW897" s="203">
        <f t="shared" si="433"/>
        <v>0</v>
      </c>
      <c r="AX897" s="202"/>
      <c r="AY897" s="202"/>
      <c r="AZ897" s="203">
        <f t="shared" si="434"/>
        <v>0</v>
      </c>
      <c r="BA897" s="202"/>
      <c r="BB897" s="202"/>
      <c r="BC897" s="203">
        <f t="shared" si="435"/>
        <v>0</v>
      </c>
      <c r="BD897" s="202"/>
      <c r="BE897" s="202"/>
      <c r="BF897" s="203">
        <f t="shared" si="436"/>
        <v>0</v>
      </c>
      <c r="BG897" s="202"/>
      <c r="BH897" s="202"/>
      <c r="BI897" s="203">
        <f t="shared" si="437"/>
        <v>0</v>
      </c>
      <c r="BJ897" s="202"/>
      <c r="BK897" s="202"/>
      <c r="BL897" s="203">
        <f t="shared" si="438"/>
        <v>0</v>
      </c>
      <c r="BM897" s="202"/>
      <c r="BN897" s="202"/>
      <c r="BO897" s="203">
        <f t="shared" si="439"/>
        <v>0</v>
      </c>
      <c r="BP897" s="202"/>
      <c r="BQ897" s="202"/>
      <c r="BR897" s="203">
        <f t="shared" si="440"/>
        <v>0</v>
      </c>
      <c r="BS897" s="202"/>
      <c r="BT897" s="202"/>
      <c r="BU897" s="203">
        <f t="shared" si="441"/>
        <v>0</v>
      </c>
      <c r="BV897" s="202"/>
      <c r="BW897" s="202"/>
      <c r="BX897" s="203">
        <f t="shared" si="442"/>
        <v>0</v>
      </c>
      <c r="BY897" s="202"/>
      <c r="BZ897" s="202"/>
      <c r="CA897" s="203">
        <f t="shared" si="443"/>
        <v>0</v>
      </c>
      <c r="CB897" s="202"/>
      <c r="CC897" s="202"/>
      <c r="CD897" s="203">
        <f t="shared" si="444"/>
        <v>0</v>
      </c>
      <c r="CE897" s="202"/>
      <c r="CF897" s="202"/>
      <c r="CG897" s="203">
        <f t="shared" si="445"/>
        <v>0</v>
      </c>
      <c r="CH897" s="202"/>
      <c r="CI897" s="202"/>
      <c r="CJ897" s="203">
        <f t="shared" si="446"/>
        <v>0</v>
      </c>
    </row>
    <row r="898" spans="2:88" x14ac:dyDescent="0.25">
      <c r="B898" s="180"/>
      <c r="C898" s="180"/>
      <c r="D898" s="181"/>
      <c r="E898" s="38">
        <f t="shared" si="419"/>
        <v>45016</v>
      </c>
      <c r="F898" s="186"/>
      <c r="G898" s="203"/>
      <c r="H898" s="202"/>
      <c r="I898" s="202"/>
      <c r="J898" s="203">
        <f t="shared" si="420"/>
        <v>0</v>
      </c>
      <c r="K898" s="202"/>
      <c r="L898" s="202"/>
      <c r="M898" s="203">
        <f t="shared" si="421"/>
        <v>0</v>
      </c>
      <c r="N898" s="202"/>
      <c r="O898" s="202"/>
      <c r="P898" s="203">
        <f t="shared" si="422"/>
        <v>0</v>
      </c>
      <c r="Q898" s="202"/>
      <c r="R898" s="202"/>
      <c r="S898" s="203">
        <f t="shared" si="423"/>
        <v>0</v>
      </c>
      <c r="T898" s="202"/>
      <c r="U898" s="202"/>
      <c r="V898" s="203">
        <f t="shared" si="424"/>
        <v>0</v>
      </c>
      <c r="W898" s="202"/>
      <c r="X898" s="202"/>
      <c r="Y898" s="203">
        <f t="shared" si="425"/>
        <v>0</v>
      </c>
      <c r="Z898" s="202"/>
      <c r="AA898" s="202"/>
      <c r="AB898" s="203">
        <f t="shared" si="426"/>
        <v>0</v>
      </c>
      <c r="AC898" s="202"/>
      <c r="AD898" s="202"/>
      <c r="AE898" s="203">
        <f t="shared" si="427"/>
        <v>0</v>
      </c>
      <c r="AF898" s="202"/>
      <c r="AG898" s="202"/>
      <c r="AH898" s="203">
        <f t="shared" si="428"/>
        <v>0</v>
      </c>
      <c r="AI898" s="202"/>
      <c r="AJ898" s="202"/>
      <c r="AK898" s="203">
        <f t="shared" si="429"/>
        <v>0</v>
      </c>
      <c r="AL898" s="202"/>
      <c r="AM898" s="202"/>
      <c r="AN898" s="203">
        <f t="shared" si="430"/>
        <v>0</v>
      </c>
      <c r="AO898" s="202"/>
      <c r="AP898" s="202"/>
      <c r="AQ898" s="203">
        <f t="shared" si="431"/>
        <v>0</v>
      </c>
      <c r="AR898" s="202"/>
      <c r="AS898" s="202"/>
      <c r="AT898" s="203">
        <f t="shared" si="432"/>
        <v>0</v>
      </c>
      <c r="AU898" s="202"/>
      <c r="AV898" s="202"/>
      <c r="AW898" s="203">
        <f t="shared" si="433"/>
        <v>0</v>
      </c>
      <c r="AX898" s="202"/>
      <c r="AY898" s="202"/>
      <c r="AZ898" s="203">
        <f t="shared" si="434"/>
        <v>0</v>
      </c>
      <c r="BA898" s="202"/>
      <c r="BB898" s="202"/>
      <c r="BC898" s="203">
        <f t="shared" si="435"/>
        <v>0</v>
      </c>
      <c r="BD898" s="202"/>
      <c r="BE898" s="202"/>
      <c r="BF898" s="203">
        <f t="shared" si="436"/>
        <v>0</v>
      </c>
      <c r="BG898" s="202"/>
      <c r="BH898" s="202"/>
      <c r="BI898" s="203">
        <f t="shared" si="437"/>
        <v>0</v>
      </c>
      <c r="BJ898" s="202"/>
      <c r="BK898" s="202"/>
      <c r="BL898" s="203">
        <f t="shared" si="438"/>
        <v>0</v>
      </c>
      <c r="BM898" s="202"/>
      <c r="BN898" s="202"/>
      <c r="BO898" s="203">
        <f t="shared" si="439"/>
        <v>0</v>
      </c>
      <c r="BP898" s="202"/>
      <c r="BQ898" s="202"/>
      <c r="BR898" s="203">
        <f t="shared" si="440"/>
        <v>0</v>
      </c>
      <c r="BS898" s="202"/>
      <c r="BT898" s="202"/>
      <c r="BU898" s="203">
        <f t="shared" si="441"/>
        <v>0</v>
      </c>
      <c r="BV898" s="202"/>
      <c r="BW898" s="202"/>
      <c r="BX898" s="203">
        <f t="shared" si="442"/>
        <v>0</v>
      </c>
      <c r="BY898" s="202"/>
      <c r="BZ898" s="202"/>
      <c r="CA898" s="203">
        <f t="shared" si="443"/>
        <v>0</v>
      </c>
      <c r="CB898" s="202"/>
      <c r="CC898" s="202"/>
      <c r="CD898" s="203">
        <f t="shared" si="444"/>
        <v>0</v>
      </c>
      <c r="CE898" s="202"/>
      <c r="CF898" s="202"/>
      <c r="CG898" s="203">
        <f t="shared" si="445"/>
        <v>0</v>
      </c>
      <c r="CH898" s="202"/>
      <c r="CI898" s="202"/>
      <c r="CJ898" s="203">
        <f t="shared" si="446"/>
        <v>0</v>
      </c>
    </row>
    <row r="899" spans="2:88" x14ac:dyDescent="0.25">
      <c r="B899" s="180"/>
      <c r="C899" s="180"/>
      <c r="D899" s="181"/>
      <c r="E899" s="38">
        <f t="shared" si="419"/>
        <v>45016</v>
      </c>
      <c r="F899" s="186"/>
      <c r="G899" s="203"/>
      <c r="H899" s="202"/>
      <c r="I899" s="202"/>
      <c r="J899" s="203">
        <f t="shared" si="420"/>
        <v>0</v>
      </c>
      <c r="K899" s="202"/>
      <c r="L899" s="202"/>
      <c r="M899" s="203">
        <f t="shared" si="421"/>
        <v>0</v>
      </c>
      <c r="N899" s="202"/>
      <c r="O899" s="202"/>
      <c r="P899" s="203">
        <f t="shared" si="422"/>
        <v>0</v>
      </c>
      <c r="Q899" s="202"/>
      <c r="R899" s="202"/>
      <c r="S899" s="203">
        <f t="shared" si="423"/>
        <v>0</v>
      </c>
      <c r="T899" s="202"/>
      <c r="U899" s="202"/>
      <c r="V899" s="203">
        <f t="shared" si="424"/>
        <v>0</v>
      </c>
      <c r="W899" s="202"/>
      <c r="X899" s="202"/>
      <c r="Y899" s="203">
        <f t="shared" si="425"/>
        <v>0</v>
      </c>
      <c r="Z899" s="202"/>
      <c r="AA899" s="202"/>
      <c r="AB899" s="203">
        <f t="shared" si="426"/>
        <v>0</v>
      </c>
      <c r="AC899" s="202"/>
      <c r="AD899" s="202"/>
      <c r="AE899" s="203">
        <f t="shared" si="427"/>
        <v>0</v>
      </c>
      <c r="AF899" s="202"/>
      <c r="AG899" s="202"/>
      <c r="AH899" s="203">
        <f t="shared" si="428"/>
        <v>0</v>
      </c>
      <c r="AI899" s="202"/>
      <c r="AJ899" s="202"/>
      <c r="AK899" s="203">
        <f t="shared" si="429"/>
        <v>0</v>
      </c>
      <c r="AL899" s="202"/>
      <c r="AM899" s="202"/>
      <c r="AN899" s="203">
        <f t="shared" si="430"/>
        <v>0</v>
      </c>
      <c r="AO899" s="202"/>
      <c r="AP899" s="202"/>
      <c r="AQ899" s="203">
        <f t="shared" si="431"/>
        <v>0</v>
      </c>
      <c r="AR899" s="202"/>
      <c r="AS899" s="202"/>
      <c r="AT899" s="203">
        <f t="shared" si="432"/>
        <v>0</v>
      </c>
      <c r="AU899" s="202"/>
      <c r="AV899" s="202"/>
      <c r="AW899" s="203">
        <f t="shared" si="433"/>
        <v>0</v>
      </c>
      <c r="AX899" s="202"/>
      <c r="AY899" s="202"/>
      <c r="AZ899" s="203">
        <f t="shared" si="434"/>
        <v>0</v>
      </c>
      <c r="BA899" s="202"/>
      <c r="BB899" s="202"/>
      <c r="BC899" s="203">
        <f t="shared" si="435"/>
        <v>0</v>
      </c>
      <c r="BD899" s="202"/>
      <c r="BE899" s="202"/>
      <c r="BF899" s="203">
        <f t="shared" si="436"/>
        <v>0</v>
      </c>
      <c r="BG899" s="202"/>
      <c r="BH899" s="202"/>
      <c r="BI899" s="203">
        <f t="shared" si="437"/>
        <v>0</v>
      </c>
      <c r="BJ899" s="202"/>
      <c r="BK899" s="202"/>
      <c r="BL899" s="203">
        <f t="shared" si="438"/>
        <v>0</v>
      </c>
      <c r="BM899" s="202"/>
      <c r="BN899" s="202"/>
      <c r="BO899" s="203">
        <f t="shared" si="439"/>
        <v>0</v>
      </c>
      <c r="BP899" s="202"/>
      <c r="BQ899" s="202"/>
      <c r="BR899" s="203">
        <f t="shared" si="440"/>
        <v>0</v>
      </c>
      <c r="BS899" s="202"/>
      <c r="BT899" s="202"/>
      <c r="BU899" s="203">
        <f t="shared" si="441"/>
        <v>0</v>
      </c>
      <c r="BV899" s="202"/>
      <c r="BW899" s="202"/>
      <c r="BX899" s="203">
        <f t="shared" si="442"/>
        <v>0</v>
      </c>
      <c r="BY899" s="202"/>
      <c r="BZ899" s="202"/>
      <c r="CA899" s="203">
        <f t="shared" si="443"/>
        <v>0</v>
      </c>
      <c r="CB899" s="202"/>
      <c r="CC899" s="202"/>
      <c r="CD899" s="203">
        <f t="shared" si="444"/>
        <v>0</v>
      </c>
      <c r="CE899" s="202"/>
      <c r="CF899" s="202"/>
      <c r="CG899" s="203">
        <f t="shared" si="445"/>
        <v>0</v>
      </c>
      <c r="CH899" s="202"/>
      <c r="CI899" s="202"/>
      <c r="CJ899" s="203">
        <f t="shared" si="446"/>
        <v>0</v>
      </c>
    </row>
    <row r="900" spans="2:88" x14ac:dyDescent="0.25">
      <c r="B900" s="180"/>
      <c r="C900" s="180"/>
      <c r="D900" s="181"/>
      <c r="E900" s="38">
        <f t="shared" si="419"/>
        <v>45016</v>
      </c>
      <c r="F900" s="186"/>
      <c r="G900" s="203"/>
      <c r="H900" s="202"/>
      <c r="I900" s="202"/>
      <c r="J900" s="203">
        <f t="shared" si="420"/>
        <v>0</v>
      </c>
      <c r="K900" s="202"/>
      <c r="L900" s="202"/>
      <c r="M900" s="203">
        <f t="shared" si="421"/>
        <v>0</v>
      </c>
      <c r="N900" s="202"/>
      <c r="O900" s="202"/>
      <c r="P900" s="203">
        <f t="shared" si="422"/>
        <v>0</v>
      </c>
      <c r="Q900" s="202"/>
      <c r="R900" s="202"/>
      <c r="S900" s="203">
        <f t="shared" si="423"/>
        <v>0</v>
      </c>
      <c r="T900" s="202"/>
      <c r="U900" s="202"/>
      <c r="V900" s="203">
        <f t="shared" si="424"/>
        <v>0</v>
      </c>
      <c r="W900" s="202"/>
      <c r="X900" s="202"/>
      <c r="Y900" s="203">
        <f t="shared" si="425"/>
        <v>0</v>
      </c>
      <c r="Z900" s="202"/>
      <c r="AA900" s="202"/>
      <c r="AB900" s="203">
        <f t="shared" si="426"/>
        <v>0</v>
      </c>
      <c r="AC900" s="202"/>
      <c r="AD900" s="202"/>
      <c r="AE900" s="203">
        <f t="shared" si="427"/>
        <v>0</v>
      </c>
      <c r="AF900" s="202"/>
      <c r="AG900" s="202"/>
      <c r="AH900" s="203">
        <f t="shared" si="428"/>
        <v>0</v>
      </c>
      <c r="AI900" s="202"/>
      <c r="AJ900" s="202"/>
      <c r="AK900" s="203">
        <f t="shared" si="429"/>
        <v>0</v>
      </c>
      <c r="AL900" s="202"/>
      <c r="AM900" s="202"/>
      <c r="AN900" s="203">
        <f t="shared" si="430"/>
        <v>0</v>
      </c>
      <c r="AO900" s="202"/>
      <c r="AP900" s="202"/>
      <c r="AQ900" s="203">
        <f t="shared" si="431"/>
        <v>0</v>
      </c>
      <c r="AR900" s="202"/>
      <c r="AS900" s="202"/>
      <c r="AT900" s="203">
        <f t="shared" si="432"/>
        <v>0</v>
      </c>
      <c r="AU900" s="202"/>
      <c r="AV900" s="202"/>
      <c r="AW900" s="203">
        <f t="shared" si="433"/>
        <v>0</v>
      </c>
      <c r="AX900" s="202"/>
      <c r="AY900" s="202"/>
      <c r="AZ900" s="203">
        <f t="shared" si="434"/>
        <v>0</v>
      </c>
      <c r="BA900" s="202"/>
      <c r="BB900" s="202"/>
      <c r="BC900" s="203">
        <f t="shared" si="435"/>
        <v>0</v>
      </c>
      <c r="BD900" s="202"/>
      <c r="BE900" s="202"/>
      <c r="BF900" s="203">
        <f t="shared" si="436"/>
        <v>0</v>
      </c>
      <c r="BG900" s="202"/>
      <c r="BH900" s="202"/>
      <c r="BI900" s="203">
        <f t="shared" si="437"/>
        <v>0</v>
      </c>
      <c r="BJ900" s="202"/>
      <c r="BK900" s="202"/>
      <c r="BL900" s="203">
        <f t="shared" si="438"/>
        <v>0</v>
      </c>
      <c r="BM900" s="202"/>
      <c r="BN900" s="202"/>
      <c r="BO900" s="203">
        <f t="shared" si="439"/>
        <v>0</v>
      </c>
      <c r="BP900" s="202"/>
      <c r="BQ900" s="202"/>
      <c r="BR900" s="203">
        <f t="shared" si="440"/>
        <v>0</v>
      </c>
      <c r="BS900" s="202"/>
      <c r="BT900" s="202"/>
      <c r="BU900" s="203">
        <f t="shared" si="441"/>
        <v>0</v>
      </c>
      <c r="BV900" s="202"/>
      <c r="BW900" s="202"/>
      <c r="BX900" s="203">
        <f t="shared" si="442"/>
        <v>0</v>
      </c>
      <c r="BY900" s="202"/>
      <c r="BZ900" s="202"/>
      <c r="CA900" s="203">
        <f t="shared" si="443"/>
        <v>0</v>
      </c>
      <c r="CB900" s="202"/>
      <c r="CC900" s="202"/>
      <c r="CD900" s="203">
        <f t="shared" si="444"/>
        <v>0</v>
      </c>
      <c r="CE900" s="202"/>
      <c r="CF900" s="202"/>
      <c r="CG900" s="203">
        <f t="shared" si="445"/>
        <v>0</v>
      </c>
      <c r="CH900" s="202"/>
      <c r="CI900" s="202"/>
      <c r="CJ900" s="203">
        <f t="shared" si="446"/>
        <v>0</v>
      </c>
    </row>
    <row r="901" spans="2:88" x14ac:dyDescent="0.25">
      <c r="B901" s="180"/>
      <c r="C901" s="180"/>
      <c r="D901" s="181"/>
      <c r="E901" s="38">
        <f t="shared" si="419"/>
        <v>45016</v>
      </c>
      <c r="F901" s="186"/>
      <c r="G901" s="203"/>
      <c r="H901" s="202"/>
      <c r="I901" s="202"/>
      <c r="J901" s="203">
        <f t="shared" si="420"/>
        <v>0</v>
      </c>
      <c r="K901" s="202"/>
      <c r="L901" s="202"/>
      <c r="M901" s="203">
        <f t="shared" si="421"/>
        <v>0</v>
      </c>
      <c r="N901" s="202"/>
      <c r="O901" s="202"/>
      <c r="P901" s="203">
        <f t="shared" si="422"/>
        <v>0</v>
      </c>
      <c r="Q901" s="202"/>
      <c r="R901" s="202"/>
      <c r="S901" s="203">
        <f t="shared" si="423"/>
        <v>0</v>
      </c>
      <c r="T901" s="202"/>
      <c r="U901" s="202"/>
      <c r="V901" s="203">
        <f t="shared" si="424"/>
        <v>0</v>
      </c>
      <c r="W901" s="202"/>
      <c r="X901" s="202"/>
      <c r="Y901" s="203">
        <f t="shared" si="425"/>
        <v>0</v>
      </c>
      <c r="Z901" s="202"/>
      <c r="AA901" s="202"/>
      <c r="AB901" s="203">
        <f t="shared" si="426"/>
        <v>0</v>
      </c>
      <c r="AC901" s="202"/>
      <c r="AD901" s="202"/>
      <c r="AE901" s="203">
        <f t="shared" si="427"/>
        <v>0</v>
      </c>
      <c r="AF901" s="202"/>
      <c r="AG901" s="202"/>
      <c r="AH901" s="203">
        <f t="shared" si="428"/>
        <v>0</v>
      </c>
      <c r="AI901" s="202"/>
      <c r="AJ901" s="202"/>
      <c r="AK901" s="203">
        <f t="shared" si="429"/>
        <v>0</v>
      </c>
      <c r="AL901" s="202"/>
      <c r="AM901" s="202"/>
      <c r="AN901" s="203">
        <f t="shared" si="430"/>
        <v>0</v>
      </c>
      <c r="AO901" s="202"/>
      <c r="AP901" s="202"/>
      <c r="AQ901" s="203">
        <f t="shared" si="431"/>
        <v>0</v>
      </c>
      <c r="AR901" s="202"/>
      <c r="AS901" s="202"/>
      <c r="AT901" s="203">
        <f t="shared" si="432"/>
        <v>0</v>
      </c>
      <c r="AU901" s="202"/>
      <c r="AV901" s="202"/>
      <c r="AW901" s="203">
        <f t="shared" si="433"/>
        <v>0</v>
      </c>
      <c r="AX901" s="202"/>
      <c r="AY901" s="202"/>
      <c r="AZ901" s="203">
        <f t="shared" si="434"/>
        <v>0</v>
      </c>
      <c r="BA901" s="202"/>
      <c r="BB901" s="202"/>
      <c r="BC901" s="203">
        <f t="shared" si="435"/>
        <v>0</v>
      </c>
      <c r="BD901" s="202"/>
      <c r="BE901" s="202"/>
      <c r="BF901" s="203">
        <f t="shared" si="436"/>
        <v>0</v>
      </c>
      <c r="BG901" s="202"/>
      <c r="BH901" s="202"/>
      <c r="BI901" s="203">
        <f t="shared" si="437"/>
        <v>0</v>
      </c>
      <c r="BJ901" s="202"/>
      <c r="BK901" s="202"/>
      <c r="BL901" s="203">
        <f t="shared" si="438"/>
        <v>0</v>
      </c>
      <c r="BM901" s="202"/>
      <c r="BN901" s="202"/>
      <c r="BO901" s="203">
        <f t="shared" si="439"/>
        <v>0</v>
      </c>
      <c r="BP901" s="202"/>
      <c r="BQ901" s="202"/>
      <c r="BR901" s="203">
        <f t="shared" si="440"/>
        <v>0</v>
      </c>
      <c r="BS901" s="202"/>
      <c r="BT901" s="202"/>
      <c r="BU901" s="203">
        <f t="shared" si="441"/>
        <v>0</v>
      </c>
      <c r="BV901" s="202"/>
      <c r="BW901" s="202"/>
      <c r="BX901" s="203">
        <f t="shared" si="442"/>
        <v>0</v>
      </c>
      <c r="BY901" s="202"/>
      <c r="BZ901" s="202"/>
      <c r="CA901" s="203">
        <f t="shared" si="443"/>
        <v>0</v>
      </c>
      <c r="CB901" s="202"/>
      <c r="CC901" s="202"/>
      <c r="CD901" s="203">
        <f t="shared" si="444"/>
        <v>0</v>
      </c>
      <c r="CE901" s="202"/>
      <c r="CF901" s="202"/>
      <c r="CG901" s="203">
        <f t="shared" si="445"/>
        <v>0</v>
      </c>
      <c r="CH901" s="202"/>
      <c r="CI901" s="202"/>
      <c r="CJ901" s="203">
        <f t="shared" si="446"/>
        <v>0</v>
      </c>
    </row>
    <row r="902" spans="2:88" x14ac:dyDescent="0.25">
      <c r="B902" s="180"/>
      <c r="C902" s="180"/>
      <c r="D902" s="181"/>
      <c r="E902" s="38">
        <f t="shared" si="419"/>
        <v>45016</v>
      </c>
      <c r="F902" s="186"/>
      <c r="G902" s="203"/>
      <c r="H902" s="202"/>
      <c r="I902" s="202"/>
      <c r="J902" s="203">
        <f t="shared" si="420"/>
        <v>0</v>
      </c>
      <c r="K902" s="202"/>
      <c r="L902" s="202"/>
      <c r="M902" s="203">
        <f t="shared" si="421"/>
        <v>0</v>
      </c>
      <c r="N902" s="202"/>
      <c r="O902" s="202"/>
      <c r="P902" s="203">
        <f t="shared" si="422"/>
        <v>0</v>
      </c>
      <c r="Q902" s="202"/>
      <c r="R902" s="202"/>
      <c r="S902" s="203">
        <f t="shared" si="423"/>
        <v>0</v>
      </c>
      <c r="T902" s="202"/>
      <c r="U902" s="202"/>
      <c r="V902" s="203">
        <f t="shared" si="424"/>
        <v>0</v>
      </c>
      <c r="W902" s="202"/>
      <c r="X902" s="202"/>
      <c r="Y902" s="203">
        <f t="shared" si="425"/>
        <v>0</v>
      </c>
      <c r="Z902" s="202"/>
      <c r="AA902" s="202"/>
      <c r="AB902" s="203">
        <f t="shared" si="426"/>
        <v>0</v>
      </c>
      <c r="AC902" s="202"/>
      <c r="AD902" s="202"/>
      <c r="AE902" s="203">
        <f t="shared" si="427"/>
        <v>0</v>
      </c>
      <c r="AF902" s="202"/>
      <c r="AG902" s="202"/>
      <c r="AH902" s="203">
        <f t="shared" si="428"/>
        <v>0</v>
      </c>
      <c r="AI902" s="202"/>
      <c r="AJ902" s="202"/>
      <c r="AK902" s="203">
        <f t="shared" si="429"/>
        <v>0</v>
      </c>
      <c r="AL902" s="202"/>
      <c r="AM902" s="202"/>
      <c r="AN902" s="203">
        <f t="shared" si="430"/>
        <v>0</v>
      </c>
      <c r="AO902" s="202"/>
      <c r="AP902" s="202"/>
      <c r="AQ902" s="203">
        <f t="shared" si="431"/>
        <v>0</v>
      </c>
      <c r="AR902" s="202"/>
      <c r="AS902" s="202"/>
      <c r="AT902" s="203">
        <f t="shared" si="432"/>
        <v>0</v>
      </c>
      <c r="AU902" s="202"/>
      <c r="AV902" s="202"/>
      <c r="AW902" s="203">
        <f t="shared" si="433"/>
        <v>0</v>
      </c>
      <c r="AX902" s="202"/>
      <c r="AY902" s="202"/>
      <c r="AZ902" s="203">
        <f t="shared" si="434"/>
        <v>0</v>
      </c>
      <c r="BA902" s="202"/>
      <c r="BB902" s="202"/>
      <c r="BC902" s="203">
        <f t="shared" si="435"/>
        <v>0</v>
      </c>
      <c r="BD902" s="202"/>
      <c r="BE902" s="202"/>
      <c r="BF902" s="203">
        <f t="shared" si="436"/>
        <v>0</v>
      </c>
      <c r="BG902" s="202"/>
      <c r="BH902" s="202"/>
      <c r="BI902" s="203">
        <f t="shared" si="437"/>
        <v>0</v>
      </c>
      <c r="BJ902" s="202"/>
      <c r="BK902" s="202"/>
      <c r="BL902" s="203">
        <f t="shared" si="438"/>
        <v>0</v>
      </c>
      <c r="BM902" s="202"/>
      <c r="BN902" s="202"/>
      <c r="BO902" s="203">
        <f t="shared" si="439"/>
        <v>0</v>
      </c>
      <c r="BP902" s="202"/>
      <c r="BQ902" s="202"/>
      <c r="BR902" s="203">
        <f t="shared" si="440"/>
        <v>0</v>
      </c>
      <c r="BS902" s="202"/>
      <c r="BT902" s="202"/>
      <c r="BU902" s="203">
        <f t="shared" si="441"/>
        <v>0</v>
      </c>
      <c r="BV902" s="202"/>
      <c r="BW902" s="202"/>
      <c r="BX902" s="203">
        <f t="shared" si="442"/>
        <v>0</v>
      </c>
      <c r="BY902" s="202"/>
      <c r="BZ902" s="202"/>
      <c r="CA902" s="203">
        <f t="shared" si="443"/>
        <v>0</v>
      </c>
      <c r="CB902" s="202"/>
      <c r="CC902" s="202"/>
      <c r="CD902" s="203">
        <f t="shared" si="444"/>
        <v>0</v>
      </c>
      <c r="CE902" s="202"/>
      <c r="CF902" s="202"/>
      <c r="CG902" s="203">
        <f t="shared" si="445"/>
        <v>0</v>
      </c>
      <c r="CH902" s="202"/>
      <c r="CI902" s="202"/>
      <c r="CJ902" s="203">
        <f t="shared" si="446"/>
        <v>0</v>
      </c>
    </row>
    <row r="903" spans="2:88" x14ac:dyDescent="0.25">
      <c r="B903" s="180"/>
      <c r="C903" s="180"/>
      <c r="D903" s="181"/>
      <c r="E903" s="38">
        <f t="shared" si="419"/>
        <v>45016</v>
      </c>
      <c r="F903" s="186"/>
      <c r="G903" s="203"/>
      <c r="H903" s="202"/>
      <c r="I903" s="202"/>
      <c r="J903" s="203">
        <f t="shared" si="420"/>
        <v>0</v>
      </c>
      <c r="K903" s="202"/>
      <c r="L903" s="202"/>
      <c r="M903" s="203">
        <f t="shared" si="421"/>
        <v>0</v>
      </c>
      <c r="N903" s="202"/>
      <c r="O903" s="202"/>
      <c r="P903" s="203">
        <f t="shared" si="422"/>
        <v>0</v>
      </c>
      <c r="Q903" s="202"/>
      <c r="R903" s="202"/>
      <c r="S903" s="203">
        <f t="shared" si="423"/>
        <v>0</v>
      </c>
      <c r="T903" s="202"/>
      <c r="U903" s="202"/>
      <c r="V903" s="203">
        <f t="shared" si="424"/>
        <v>0</v>
      </c>
      <c r="W903" s="202"/>
      <c r="X903" s="202"/>
      <c r="Y903" s="203">
        <f t="shared" si="425"/>
        <v>0</v>
      </c>
      <c r="Z903" s="202"/>
      <c r="AA903" s="202"/>
      <c r="AB903" s="203">
        <f t="shared" si="426"/>
        <v>0</v>
      </c>
      <c r="AC903" s="202"/>
      <c r="AD903" s="202"/>
      <c r="AE903" s="203">
        <f t="shared" si="427"/>
        <v>0</v>
      </c>
      <c r="AF903" s="202"/>
      <c r="AG903" s="202"/>
      <c r="AH903" s="203">
        <f t="shared" si="428"/>
        <v>0</v>
      </c>
      <c r="AI903" s="202"/>
      <c r="AJ903" s="202"/>
      <c r="AK903" s="203">
        <f t="shared" si="429"/>
        <v>0</v>
      </c>
      <c r="AL903" s="202"/>
      <c r="AM903" s="202"/>
      <c r="AN903" s="203">
        <f t="shared" si="430"/>
        <v>0</v>
      </c>
      <c r="AO903" s="202"/>
      <c r="AP903" s="202"/>
      <c r="AQ903" s="203">
        <f t="shared" si="431"/>
        <v>0</v>
      </c>
      <c r="AR903" s="202"/>
      <c r="AS903" s="202"/>
      <c r="AT903" s="203">
        <f t="shared" si="432"/>
        <v>0</v>
      </c>
      <c r="AU903" s="202"/>
      <c r="AV903" s="202"/>
      <c r="AW903" s="203">
        <f t="shared" si="433"/>
        <v>0</v>
      </c>
      <c r="AX903" s="202"/>
      <c r="AY903" s="202"/>
      <c r="AZ903" s="203">
        <f t="shared" si="434"/>
        <v>0</v>
      </c>
      <c r="BA903" s="202"/>
      <c r="BB903" s="202"/>
      <c r="BC903" s="203">
        <f t="shared" si="435"/>
        <v>0</v>
      </c>
      <c r="BD903" s="202"/>
      <c r="BE903" s="202"/>
      <c r="BF903" s="203">
        <f t="shared" si="436"/>
        <v>0</v>
      </c>
      <c r="BG903" s="202"/>
      <c r="BH903" s="202"/>
      <c r="BI903" s="203">
        <f t="shared" si="437"/>
        <v>0</v>
      </c>
      <c r="BJ903" s="202"/>
      <c r="BK903" s="202"/>
      <c r="BL903" s="203">
        <f t="shared" si="438"/>
        <v>0</v>
      </c>
      <c r="BM903" s="202"/>
      <c r="BN903" s="202"/>
      <c r="BO903" s="203">
        <f t="shared" si="439"/>
        <v>0</v>
      </c>
      <c r="BP903" s="202"/>
      <c r="BQ903" s="202"/>
      <c r="BR903" s="203">
        <f t="shared" si="440"/>
        <v>0</v>
      </c>
      <c r="BS903" s="202"/>
      <c r="BT903" s="202"/>
      <c r="BU903" s="203">
        <f t="shared" si="441"/>
        <v>0</v>
      </c>
      <c r="BV903" s="202"/>
      <c r="BW903" s="202"/>
      <c r="BX903" s="203">
        <f t="shared" si="442"/>
        <v>0</v>
      </c>
      <c r="BY903" s="202"/>
      <c r="BZ903" s="202"/>
      <c r="CA903" s="203">
        <f t="shared" si="443"/>
        <v>0</v>
      </c>
      <c r="CB903" s="202"/>
      <c r="CC903" s="202"/>
      <c r="CD903" s="203">
        <f t="shared" si="444"/>
        <v>0</v>
      </c>
      <c r="CE903" s="202"/>
      <c r="CF903" s="202"/>
      <c r="CG903" s="203">
        <f t="shared" si="445"/>
        <v>0</v>
      </c>
      <c r="CH903" s="202"/>
      <c r="CI903" s="202"/>
      <c r="CJ903" s="203">
        <f t="shared" si="446"/>
        <v>0</v>
      </c>
    </row>
    <row r="904" spans="2:88" x14ac:dyDescent="0.25">
      <c r="B904" s="180"/>
      <c r="C904" s="180"/>
      <c r="D904" s="181"/>
      <c r="E904" s="38">
        <f t="shared" si="419"/>
        <v>45016</v>
      </c>
      <c r="F904" s="186"/>
      <c r="G904" s="203"/>
      <c r="H904" s="202"/>
      <c r="I904" s="202"/>
      <c r="J904" s="203">
        <f t="shared" si="420"/>
        <v>0</v>
      </c>
      <c r="K904" s="202"/>
      <c r="L904" s="202"/>
      <c r="M904" s="203">
        <f t="shared" si="421"/>
        <v>0</v>
      </c>
      <c r="N904" s="202"/>
      <c r="O904" s="202"/>
      <c r="P904" s="203">
        <f t="shared" si="422"/>
        <v>0</v>
      </c>
      <c r="Q904" s="202"/>
      <c r="R904" s="202"/>
      <c r="S904" s="203">
        <f t="shared" si="423"/>
        <v>0</v>
      </c>
      <c r="T904" s="202"/>
      <c r="U904" s="202"/>
      <c r="V904" s="203">
        <f t="shared" si="424"/>
        <v>0</v>
      </c>
      <c r="W904" s="202"/>
      <c r="X904" s="202"/>
      <c r="Y904" s="203">
        <f t="shared" si="425"/>
        <v>0</v>
      </c>
      <c r="Z904" s="202"/>
      <c r="AA904" s="202"/>
      <c r="AB904" s="203">
        <f t="shared" si="426"/>
        <v>0</v>
      </c>
      <c r="AC904" s="202"/>
      <c r="AD904" s="202"/>
      <c r="AE904" s="203">
        <f t="shared" si="427"/>
        <v>0</v>
      </c>
      <c r="AF904" s="202"/>
      <c r="AG904" s="202"/>
      <c r="AH904" s="203">
        <f t="shared" si="428"/>
        <v>0</v>
      </c>
      <c r="AI904" s="202"/>
      <c r="AJ904" s="202"/>
      <c r="AK904" s="203">
        <f t="shared" si="429"/>
        <v>0</v>
      </c>
      <c r="AL904" s="202"/>
      <c r="AM904" s="202"/>
      <c r="AN904" s="203">
        <f t="shared" si="430"/>
        <v>0</v>
      </c>
      <c r="AO904" s="202"/>
      <c r="AP904" s="202"/>
      <c r="AQ904" s="203">
        <f t="shared" si="431"/>
        <v>0</v>
      </c>
      <c r="AR904" s="202"/>
      <c r="AS904" s="202"/>
      <c r="AT904" s="203">
        <f t="shared" si="432"/>
        <v>0</v>
      </c>
      <c r="AU904" s="202"/>
      <c r="AV904" s="202"/>
      <c r="AW904" s="203">
        <f t="shared" si="433"/>
        <v>0</v>
      </c>
      <c r="AX904" s="202"/>
      <c r="AY904" s="202"/>
      <c r="AZ904" s="203">
        <f t="shared" si="434"/>
        <v>0</v>
      </c>
      <c r="BA904" s="202"/>
      <c r="BB904" s="202"/>
      <c r="BC904" s="203">
        <f t="shared" si="435"/>
        <v>0</v>
      </c>
      <c r="BD904" s="202"/>
      <c r="BE904" s="202"/>
      <c r="BF904" s="203">
        <f t="shared" si="436"/>
        <v>0</v>
      </c>
      <c r="BG904" s="202"/>
      <c r="BH904" s="202"/>
      <c r="BI904" s="203">
        <f t="shared" si="437"/>
        <v>0</v>
      </c>
      <c r="BJ904" s="202"/>
      <c r="BK904" s="202"/>
      <c r="BL904" s="203">
        <f t="shared" si="438"/>
        <v>0</v>
      </c>
      <c r="BM904" s="202"/>
      <c r="BN904" s="202"/>
      <c r="BO904" s="203">
        <f t="shared" si="439"/>
        <v>0</v>
      </c>
      <c r="BP904" s="202"/>
      <c r="BQ904" s="202"/>
      <c r="BR904" s="203">
        <f t="shared" si="440"/>
        <v>0</v>
      </c>
      <c r="BS904" s="202"/>
      <c r="BT904" s="202"/>
      <c r="BU904" s="203">
        <f t="shared" si="441"/>
        <v>0</v>
      </c>
      <c r="BV904" s="202"/>
      <c r="BW904" s="202"/>
      <c r="BX904" s="203">
        <f t="shared" si="442"/>
        <v>0</v>
      </c>
      <c r="BY904" s="202"/>
      <c r="BZ904" s="202"/>
      <c r="CA904" s="203">
        <f t="shared" si="443"/>
        <v>0</v>
      </c>
      <c r="CB904" s="202"/>
      <c r="CC904" s="202"/>
      <c r="CD904" s="203">
        <f t="shared" si="444"/>
        <v>0</v>
      </c>
      <c r="CE904" s="202"/>
      <c r="CF904" s="202"/>
      <c r="CG904" s="203">
        <f t="shared" si="445"/>
        <v>0</v>
      </c>
      <c r="CH904" s="202"/>
      <c r="CI904" s="202"/>
      <c r="CJ904" s="203">
        <f t="shared" si="446"/>
        <v>0</v>
      </c>
    </row>
    <row r="905" spans="2:88" x14ac:dyDescent="0.25">
      <c r="B905" s="180"/>
      <c r="C905" s="180"/>
      <c r="D905" s="181"/>
      <c r="E905" s="38">
        <f t="shared" si="419"/>
        <v>45016</v>
      </c>
      <c r="F905" s="186"/>
      <c r="G905" s="203"/>
      <c r="H905" s="202"/>
      <c r="I905" s="202"/>
      <c r="J905" s="203">
        <f t="shared" si="420"/>
        <v>0</v>
      </c>
      <c r="K905" s="202"/>
      <c r="L905" s="202"/>
      <c r="M905" s="203">
        <f t="shared" si="421"/>
        <v>0</v>
      </c>
      <c r="N905" s="202"/>
      <c r="O905" s="202"/>
      <c r="P905" s="203">
        <f t="shared" si="422"/>
        <v>0</v>
      </c>
      <c r="Q905" s="202"/>
      <c r="R905" s="202"/>
      <c r="S905" s="203">
        <f t="shared" si="423"/>
        <v>0</v>
      </c>
      <c r="T905" s="202"/>
      <c r="U905" s="202"/>
      <c r="V905" s="203">
        <f t="shared" si="424"/>
        <v>0</v>
      </c>
      <c r="W905" s="202"/>
      <c r="X905" s="202"/>
      <c r="Y905" s="203">
        <f t="shared" si="425"/>
        <v>0</v>
      </c>
      <c r="Z905" s="202"/>
      <c r="AA905" s="202"/>
      <c r="AB905" s="203">
        <f t="shared" si="426"/>
        <v>0</v>
      </c>
      <c r="AC905" s="202"/>
      <c r="AD905" s="202"/>
      <c r="AE905" s="203">
        <f t="shared" si="427"/>
        <v>0</v>
      </c>
      <c r="AF905" s="202"/>
      <c r="AG905" s="202"/>
      <c r="AH905" s="203">
        <f t="shared" si="428"/>
        <v>0</v>
      </c>
      <c r="AI905" s="202"/>
      <c r="AJ905" s="202"/>
      <c r="AK905" s="203">
        <f t="shared" si="429"/>
        <v>0</v>
      </c>
      <c r="AL905" s="202"/>
      <c r="AM905" s="202"/>
      <c r="AN905" s="203">
        <f t="shared" si="430"/>
        <v>0</v>
      </c>
      <c r="AO905" s="202"/>
      <c r="AP905" s="202"/>
      <c r="AQ905" s="203">
        <f t="shared" si="431"/>
        <v>0</v>
      </c>
      <c r="AR905" s="202"/>
      <c r="AS905" s="202"/>
      <c r="AT905" s="203">
        <f t="shared" si="432"/>
        <v>0</v>
      </c>
      <c r="AU905" s="202"/>
      <c r="AV905" s="202"/>
      <c r="AW905" s="203">
        <f t="shared" si="433"/>
        <v>0</v>
      </c>
      <c r="AX905" s="202"/>
      <c r="AY905" s="202"/>
      <c r="AZ905" s="203">
        <f t="shared" si="434"/>
        <v>0</v>
      </c>
      <c r="BA905" s="202"/>
      <c r="BB905" s="202"/>
      <c r="BC905" s="203">
        <f t="shared" si="435"/>
        <v>0</v>
      </c>
      <c r="BD905" s="202"/>
      <c r="BE905" s="202"/>
      <c r="BF905" s="203">
        <f t="shared" si="436"/>
        <v>0</v>
      </c>
      <c r="BG905" s="202"/>
      <c r="BH905" s="202"/>
      <c r="BI905" s="203">
        <f t="shared" si="437"/>
        <v>0</v>
      </c>
      <c r="BJ905" s="202"/>
      <c r="BK905" s="202"/>
      <c r="BL905" s="203">
        <f t="shared" si="438"/>
        <v>0</v>
      </c>
      <c r="BM905" s="202"/>
      <c r="BN905" s="202"/>
      <c r="BO905" s="203">
        <f t="shared" si="439"/>
        <v>0</v>
      </c>
      <c r="BP905" s="202"/>
      <c r="BQ905" s="202"/>
      <c r="BR905" s="203">
        <f t="shared" si="440"/>
        <v>0</v>
      </c>
      <c r="BS905" s="202"/>
      <c r="BT905" s="202"/>
      <c r="BU905" s="203">
        <f t="shared" si="441"/>
        <v>0</v>
      </c>
      <c r="BV905" s="202"/>
      <c r="BW905" s="202"/>
      <c r="BX905" s="203">
        <f t="shared" si="442"/>
        <v>0</v>
      </c>
      <c r="BY905" s="202"/>
      <c r="BZ905" s="202"/>
      <c r="CA905" s="203">
        <f t="shared" si="443"/>
        <v>0</v>
      </c>
      <c r="CB905" s="202"/>
      <c r="CC905" s="202"/>
      <c r="CD905" s="203">
        <f t="shared" si="444"/>
        <v>0</v>
      </c>
      <c r="CE905" s="202"/>
      <c r="CF905" s="202"/>
      <c r="CG905" s="203">
        <f t="shared" si="445"/>
        <v>0</v>
      </c>
      <c r="CH905" s="202"/>
      <c r="CI905" s="202"/>
      <c r="CJ905" s="203">
        <f t="shared" si="446"/>
        <v>0</v>
      </c>
    </row>
    <row r="906" spans="2:88" x14ac:dyDescent="0.25">
      <c r="B906" s="180"/>
      <c r="C906" s="180"/>
      <c r="D906" s="181"/>
      <c r="E906" s="38">
        <f t="shared" si="419"/>
        <v>45016</v>
      </c>
      <c r="F906" s="186"/>
      <c r="G906" s="203"/>
      <c r="H906" s="202"/>
      <c r="I906" s="202"/>
      <c r="J906" s="203">
        <f t="shared" si="420"/>
        <v>0</v>
      </c>
      <c r="K906" s="202"/>
      <c r="L906" s="202"/>
      <c r="M906" s="203">
        <f t="shared" si="421"/>
        <v>0</v>
      </c>
      <c r="N906" s="202"/>
      <c r="O906" s="202"/>
      <c r="P906" s="203">
        <f t="shared" si="422"/>
        <v>0</v>
      </c>
      <c r="Q906" s="202"/>
      <c r="R906" s="202"/>
      <c r="S906" s="203">
        <f t="shared" si="423"/>
        <v>0</v>
      </c>
      <c r="T906" s="202"/>
      <c r="U906" s="202"/>
      <c r="V906" s="203">
        <f t="shared" si="424"/>
        <v>0</v>
      </c>
      <c r="W906" s="202"/>
      <c r="X906" s="202"/>
      <c r="Y906" s="203">
        <f t="shared" si="425"/>
        <v>0</v>
      </c>
      <c r="Z906" s="202"/>
      <c r="AA906" s="202"/>
      <c r="AB906" s="203">
        <f t="shared" si="426"/>
        <v>0</v>
      </c>
      <c r="AC906" s="202"/>
      <c r="AD906" s="202"/>
      <c r="AE906" s="203">
        <f t="shared" si="427"/>
        <v>0</v>
      </c>
      <c r="AF906" s="202"/>
      <c r="AG906" s="202"/>
      <c r="AH906" s="203">
        <f t="shared" si="428"/>
        <v>0</v>
      </c>
      <c r="AI906" s="202"/>
      <c r="AJ906" s="202"/>
      <c r="AK906" s="203">
        <f t="shared" si="429"/>
        <v>0</v>
      </c>
      <c r="AL906" s="202"/>
      <c r="AM906" s="202"/>
      <c r="AN906" s="203">
        <f t="shared" si="430"/>
        <v>0</v>
      </c>
      <c r="AO906" s="202"/>
      <c r="AP906" s="202"/>
      <c r="AQ906" s="203">
        <f t="shared" si="431"/>
        <v>0</v>
      </c>
      <c r="AR906" s="202"/>
      <c r="AS906" s="202"/>
      <c r="AT906" s="203">
        <f t="shared" si="432"/>
        <v>0</v>
      </c>
      <c r="AU906" s="202"/>
      <c r="AV906" s="202"/>
      <c r="AW906" s="203">
        <f t="shared" si="433"/>
        <v>0</v>
      </c>
      <c r="AX906" s="202"/>
      <c r="AY906" s="202"/>
      <c r="AZ906" s="203">
        <f t="shared" si="434"/>
        <v>0</v>
      </c>
      <c r="BA906" s="202"/>
      <c r="BB906" s="202"/>
      <c r="BC906" s="203">
        <f t="shared" si="435"/>
        <v>0</v>
      </c>
      <c r="BD906" s="202"/>
      <c r="BE906" s="202"/>
      <c r="BF906" s="203">
        <f t="shared" si="436"/>
        <v>0</v>
      </c>
      <c r="BG906" s="202"/>
      <c r="BH906" s="202"/>
      <c r="BI906" s="203">
        <f t="shared" si="437"/>
        <v>0</v>
      </c>
      <c r="BJ906" s="202"/>
      <c r="BK906" s="202"/>
      <c r="BL906" s="203">
        <f t="shared" si="438"/>
        <v>0</v>
      </c>
      <c r="BM906" s="202"/>
      <c r="BN906" s="202"/>
      <c r="BO906" s="203">
        <f t="shared" si="439"/>
        <v>0</v>
      </c>
      <c r="BP906" s="202"/>
      <c r="BQ906" s="202"/>
      <c r="BR906" s="203">
        <f t="shared" si="440"/>
        <v>0</v>
      </c>
      <c r="BS906" s="202"/>
      <c r="BT906" s="202"/>
      <c r="BU906" s="203">
        <f t="shared" si="441"/>
        <v>0</v>
      </c>
      <c r="BV906" s="202"/>
      <c r="BW906" s="202"/>
      <c r="BX906" s="203">
        <f t="shared" si="442"/>
        <v>0</v>
      </c>
      <c r="BY906" s="202"/>
      <c r="BZ906" s="202"/>
      <c r="CA906" s="203">
        <f t="shared" si="443"/>
        <v>0</v>
      </c>
      <c r="CB906" s="202"/>
      <c r="CC906" s="202"/>
      <c r="CD906" s="203">
        <f t="shared" si="444"/>
        <v>0</v>
      </c>
      <c r="CE906" s="202"/>
      <c r="CF906" s="202"/>
      <c r="CG906" s="203">
        <f t="shared" si="445"/>
        <v>0</v>
      </c>
      <c r="CH906" s="202"/>
      <c r="CI906" s="202"/>
      <c r="CJ906" s="203">
        <f t="shared" si="446"/>
        <v>0</v>
      </c>
    </row>
    <row r="907" spans="2:88" x14ac:dyDescent="0.25">
      <c r="B907" s="180"/>
      <c r="C907" s="180"/>
      <c r="D907" s="181"/>
      <c r="E907" s="38">
        <f t="shared" si="419"/>
        <v>45016</v>
      </c>
      <c r="F907" s="186"/>
      <c r="G907" s="203"/>
      <c r="H907" s="202"/>
      <c r="I907" s="202"/>
      <c r="J907" s="203">
        <f t="shared" si="420"/>
        <v>0</v>
      </c>
      <c r="K907" s="202"/>
      <c r="L907" s="202"/>
      <c r="M907" s="203">
        <f t="shared" si="421"/>
        <v>0</v>
      </c>
      <c r="N907" s="202"/>
      <c r="O907" s="202"/>
      <c r="P907" s="203">
        <f t="shared" si="422"/>
        <v>0</v>
      </c>
      <c r="Q907" s="202"/>
      <c r="R907" s="202"/>
      <c r="S907" s="203">
        <f t="shared" si="423"/>
        <v>0</v>
      </c>
      <c r="T907" s="202"/>
      <c r="U907" s="202"/>
      <c r="V907" s="203">
        <f t="shared" si="424"/>
        <v>0</v>
      </c>
      <c r="W907" s="202"/>
      <c r="X907" s="202"/>
      <c r="Y907" s="203">
        <f t="shared" si="425"/>
        <v>0</v>
      </c>
      <c r="Z907" s="202"/>
      <c r="AA907" s="202"/>
      <c r="AB907" s="203">
        <f t="shared" si="426"/>
        <v>0</v>
      </c>
      <c r="AC907" s="202"/>
      <c r="AD907" s="202"/>
      <c r="AE907" s="203">
        <f t="shared" si="427"/>
        <v>0</v>
      </c>
      <c r="AF907" s="202"/>
      <c r="AG907" s="202"/>
      <c r="AH907" s="203">
        <f t="shared" si="428"/>
        <v>0</v>
      </c>
      <c r="AI907" s="202"/>
      <c r="AJ907" s="202"/>
      <c r="AK907" s="203">
        <f t="shared" si="429"/>
        <v>0</v>
      </c>
      <c r="AL907" s="202"/>
      <c r="AM907" s="202"/>
      <c r="AN907" s="203">
        <f t="shared" si="430"/>
        <v>0</v>
      </c>
      <c r="AO907" s="202"/>
      <c r="AP907" s="202"/>
      <c r="AQ907" s="203">
        <f t="shared" si="431"/>
        <v>0</v>
      </c>
      <c r="AR907" s="202"/>
      <c r="AS907" s="202"/>
      <c r="AT907" s="203">
        <f t="shared" si="432"/>
        <v>0</v>
      </c>
      <c r="AU907" s="202"/>
      <c r="AV907" s="202"/>
      <c r="AW907" s="203">
        <f t="shared" si="433"/>
        <v>0</v>
      </c>
      <c r="AX907" s="202"/>
      <c r="AY907" s="202"/>
      <c r="AZ907" s="203">
        <f t="shared" si="434"/>
        <v>0</v>
      </c>
      <c r="BA907" s="202"/>
      <c r="BB907" s="202"/>
      <c r="BC907" s="203">
        <f t="shared" si="435"/>
        <v>0</v>
      </c>
      <c r="BD907" s="202"/>
      <c r="BE907" s="202"/>
      <c r="BF907" s="203">
        <f t="shared" si="436"/>
        <v>0</v>
      </c>
      <c r="BG907" s="202"/>
      <c r="BH907" s="202"/>
      <c r="BI907" s="203">
        <f t="shared" si="437"/>
        <v>0</v>
      </c>
      <c r="BJ907" s="202"/>
      <c r="BK907" s="202"/>
      <c r="BL907" s="203">
        <f t="shared" si="438"/>
        <v>0</v>
      </c>
      <c r="BM907" s="202"/>
      <c r="BN907" s="202"/>
      <c r="BO907" s="203">
        <f t="shared" si="439"/>
        <v>0</v>
      </c>
      <c r="BP907" s="202"/>
      <c r="BQ907" s="202"/>
      <c r="BR907" s="203">
        <f t="shared" si="440"/>
        <v>0</v>
      </c>
      <c r="BS907" s="202"/>
      <c r="BT907" s="202"/>
      <c r="BU907" s="203">
        <f t="shared" si="441"/>
        <v>0</v>
      </c>
      <c r="BV907" s="202"/>
      <c r="BW907" s="202"/>
      <c r="BX907" s="203">
        <f t="shared" si="442"/>
        <v>0</v>
      </c>
      <c r="BY907" s="202"/>
      <c r="BZ907" s="202"/>
      <c r="CA907" s="203">
        <f t="shared" si="443"/>
        <v>0</v>
      </c>
      <c r="CB907" s="202"/>
      <c r="CC907" s="202"/>
      <c r="CD907" s="203">
        <f t="shared" si="444"/>
        <v>0</v>
      </c>
      <c r="CE907" s="202"/>
      <c r="CF907" s="202"/>
      <c r="CG907" s="203">
        <f t="shared" si="445"/>
        <v>0</v>
      </c>
      <c r="CH907" s="202"/>
      <c r="CI907" s="202"/>
      <c r="CJ907" s="203">
        <f t="shared" si="446"/>
        <v>0</v>
      </c>
    </row>
    <row r="908" spans="2:88" x14ac:dyDescent="0.25">
      <c r="B908" s="180"/>
      <c r="C908" s="180"/>
      <c r="D908" s="181"/>
      <c r="E908" s="38">
        <f t="shared" si="419"/>
        <v>45016</v>
      </c>
      <c r="F908" s="186"/>
      <c r="G908" s="203"/>
      <c r="H908" s="202"/>
      <c r="I908" s="202"/>
      <c r="J908" s="203">
        <f t="shared" si="420"/>
        <v>0</v>
      </c>
      <c r="K908" s="202"/>
      <c r="L908" s="202"/>
      <c r="M908" s="203">
        <f t="shared" si="421"/>
        <v>0</v>
      </c>
      <c r="N908" s="202"/>
      <c r="O908" s="202"/>
      <c r="P908" s="203">
        <f t="shared" si="422"/>
        <v>0</v>
      </c>
      <c r="Q908" s="202"/>
      <c r="R908" s="202"/>
      <c r="S908" s="203">
        <f t="shared" si="423"/>
        <v>0</v>
      </c>
      <c r="T908" s="202"/>
      <c r="U908" s="202"/>
      <c r="V908" s="203">
        <f t="shared" si="424"/>
        <v>0</v>
      </c>
      <c r="W908" s="202"/>
      <c r="X908" s="202"/>
      <c r="Y908" s="203">
        <f t="shared" si="425"/>
        <v>0</v>
      </c>
      <c r="Z908" s="202"/>
      <c r="AA908" s="202"/>
      <c r="AB908" s="203">
        <f t="shared" si="426"/>
        <v>0</v>
      </c>
      <c r="AC908" s="202"/>
      <c r="AD908" s="202"/>
      <c r="AE908" s="203">
        <f t="shared" si="427"/>
        <v>0</v>
      </c>
      <c r="AF908" s="202"/>
      <c r="AG908" s="202"/>
      <c r="AH908" s="203">
        <f t="shared" si="428"/>
        <v>0</v>
      </c>
      <c r="AI908" s="202"/>
      <c r="AJ908" s="202"/>
      <c r="AK908" s="203">
        <f t="shared" si="429"/>
        <v>0</v>
      </c>
      <c r="AL908" s="202"/>
      <c r="AM908" s="202"/>
      <c r="AN908" s="203">
        <f t="shared" si="430"/>
        <v>0</v>
      </c>
      <c r="AO908" s="202"/>
      <c r="AP908" s="202"/>
      <c r="AQ908" s="203">
        <f t="shared" si="431"/>
        <v>0</v>
      </c>
      <c r="AR908" s="202"/>
      <c r="AS908" s="202"/>
      <c r="AT908" s="203">
        <f t="shared" si="432"/>
        <v>0</v>
      </c>
      <c r="AU908" s="202"/>
      <c r="AV908" s="202"/>
      <c r="AW908" s="203">
        <f t="shared" si="433"/>
        <v>0</v>
      </c>
      <c r="AX908" s="202"/>
      <c r="AY908" s="202"/>
      <c r="AZ908" s="203">
        <f t="shared" si="434"/>
        <v>0</v>
      </c>
      <c r="BA908" s="202"/>
      <c r="BB908" s="202"/>
      <c r="BC908" s="203">
        <f t="shared" si="435"/>
        <v>0</v>
      </c>
      <c r="BD908" s="202"/>
      <c r="BE908" s="202"/>
      <c r="BF908" s="203">
        <f t="shared" si="436"/>
        <v>0</v>
      </c>
      <c r="BG908" s="202"/>
      <c r="BH908" s="202"/>
      <c r="BI908" s="203">
        <f t="shared" si="437"/>
        <v>0</v>
      </c>
      <c r="BJ908" s="202"/>
      <c r="BK908" s="202"/>
      <c r="BL908" s="203">
        <f t="shared" si="438"/>
        <v>0</v>
      </c>
      <c r="BM908" s="202"/>
      <c r="BN908" s="202"/>
      <c r="BO908" s="203">
        <f t="shared" si="439"/>
        <v>0</v>
      </c>
      <c r="BP908" s="202"/>
      <c r="BQ908" s="202"/>
      <c r="BR908" s="203">
        <f t="shared" si="440"/>
        <v>0</v>
      </c>
      <c r="BS908" s="202"/>
      <c r="BT908" s="202"/>
      <c r="BU908" s="203">
        <f t="shared" si="441"/>
        <v>0</v>
      </c>
      <c r="BV908" s="202"/>
      <c r="BW908" s="202"/>
      <c r="BX908" s="203">
        <f t="shared" si="442"/>
        <v>0</v>
      </c>
      <c r="BY908" s="202"/>
      <c r="BZ908" s="202"/>
      <c r="CA908" s="203">
        <f t="shared" si="443"/>
        <v>0</v>
      </c>
      <c r="CB908" s="202"/>
      <c r="CC908" s="202"/>
      <c r="CD908" s="203">
        <f t="shared" si="444"/>
        <v>0</v>
      </c>
      <c r="CE908" s="202"/>
      <c r="CF908" s="202"/>
      <c r="CG908" s="203">
        <f t="shared" si="445"/>
        <v>0</v>
      </c>
      <c r="CH908" s="202"/>
      <c r="CI908" s="202"/>
      <c r="CJ908" s="203">
        <f t="shared" si="446"/>
        <v>0</v>
      </c>
    </row>
    <row r="909" spans="2:88" x14ac:dyDescent="0.25">
      <c r="B909" s="180"/>
      <c r="C909" s="180"/>
      <c r="D909" s="181"/>
      <c r="E909" s="38">
        <f t="shared" si="419"/>
        <v>45016</v>
      </c>
      <c r="F909" s="186"/>
      <c r="G909" s="203"/>
      <c r="H909" s="202"/>
      <c r="I909" s="202"/>
      <c r="J909" s="203">
        <f t="shared" si="420"/>
        <v>0</v>
      </c>
      <c r="K909" s="202"/>
      <c r="L909" s="202"/>
      <c r="M909" s="203">
        <f t="shared" si="421"/>
        <v>0</v>
      </c>
      <c r="N909" s="202"/>
      <c r="O909" s="202"/>
      <c r="P909" s="203">
        <f t="shared" si="422"/>
        <v>0</v>
      </c>
      <c r="Q909" s="202"/>
      <c r="R909" s="202"/>
      <c r="S909" s="203">
        <f t="shared" si="423"/>
        <v>0</v>
      </c>
      <c r="T909" s="202"/>
      <c r="U909" s="202"/>
      <c r="V909" s="203">
        <f t="shared" si="424"/>
        <v>0</v>
      </c>
      <c r="W909" s="202"/>
      <c r="X909" s="202"/>
      <c r="Y909" s="203">
        <f t="shared" si="425"/>
        <v>0</v>
      </c>
      <c r="Z909" s="202"/>
      <c r="AA909" s="202"/>
      <c r="AB909" s="203">
        <f t="shared" si="426"/>
        <v>0</v>
      </c>
      <c r="AC909" s="202"/>
      <c r="AD909" s="202"/>
      <c r="AE909" s="203">
        <f t="shared" si="427"/>
        <v>0</v>
      </c>
      <c r="AF909" s="202"/>
      <c r="AG909" s="202"/>
      <c r="AH909" s="203">
        <f t="shared" si="428"/>
        <v>0</v>
      </c>
      <c r="AI909" s="202"/>
      <c r="AJ909" s="202"/>
      <c r="AK909" s="203">
        <f t="shared" si="429"/>
        <v>0</v>
      </c>
      <c r="AL909" s="202"/>
      <c r="AM909" s="202"/>
      <c r="AN909" s="203">
        <f t="shared" si="430"/>
        <v>0</v>
      </c>
      <c r="AO909" s="202"/>
      <c r="AP909" s="202"/>
      <c r="AQ909" s="203">
        <f t="shared" si="431"/>
        <v>0</v>
      </c>
      <c r="AR909" s="202"/>
      <c r="AS909" s="202"/>
      <c r="AT909" s="203">
        <f t="shared" si="432"/>
        <v>0</v>
      </c>
      <c r="AU909" s="202"/>
      <c r="AV909" s="202"/>
      <c r="AW909" s="203">
        <f t="shared" si="433"/>
        <v>0</v>
      </c>
      <c r="AX909" s="202"/>
      <c r="AY909" s="202"/>
      <c r="AZ909" s="203">
        <f t="shared" si="434"/>
        <v>0</v>
      </c>
      <c r="BA909" s="202"/>
      <c r="BB909" s="202"/>
      <c r="BC909" s="203">
        <f t="shared" si="435"/>
        <v>0</v>
      </c>
      <c r="BD909" s="202"/>
      <c r="BE909" s="202"/>
      <c r="BF909" s="203">
        <f t="shared" si="436"/>
        <v>0</v>
      </c>
      <c r="BG909" s="202"/>
      <c r="BH909" s="202"/>
      <c r="BI909" s="203">
        <f t="shared" si="437"/>
        <v>0</v>
      </c>
      <c r="BJ909" s="202"/>
      <c r="BK909" s="202"/>
      <c r="BL909" s="203">
        <f t="shared" si="438"/>
        <v>0</v>
      </c>
      <c r="BM909" s="202"/>
      <c r="BN909" s="202"/>
      <c r="BO909" s="203">
        <f t="shared" si="439"/>
        <v>0</v>
      </c>
      <c r="BP909" s="202"/>
      <c r="BQ909" s="202"/>
      <c r="BR909" s="203">
        <f t="shared" si="440"/>
        <v>0</v>
      </c>
      <c r="BS909" s="202"/>
      <c r="BT909" s="202"/>
      <c r="BU909" s="203">
        <f t="shared" si="441"/>
        <v>0</v>
      </c>
      <c r="BV909" s="202"/>
      <c r="BW909" s="202"/>
      <c r="BX909" s="203">
        <f t="shared" si="442"/>
        <v>0</v>
      </c>
      <c r="BY909" s="202"/>
      <c r="BZ909" s="202"/>
      <c r="CA909" s="203">
        <f t="shared" si="443"/>
        <v>0</v>
      </c>
      <c r="CB909" s="202"/>
      <c r="CC909" s="202"/>
      <c r="CD909" s="203">
        <f t="shared" si="444"/>
        <v>0</v>
      </c>
      <c r="CE909" s="202"/>
      <c r="CF909" s="202"/>
      <c r="CG909" s="203">
        <f t="shared" si="445"/>
        <v>0</v>
      </c>
      <c r="CH909" s="202"/>
      <c r="CI909" s="202"/>
      <c r="CJ909" s="203">
        <f t="shared" si="446"/>
        <v>0</v>
      </c>
    </row>
    <row r="910" spans="2:88" x14ac:dyDescent="0.25">
      <c r="B910" s="180"/>
      <c r="C910" s="180"/>
      <c r="D910" s="181"/>
      <c r="E910" s="38">
        <f t="shared" si="419"/>
        <v>45016</v>
      </c>
      <c r="F910" s="186"/>
      <c r="G910" s="203"/>
      <c r="H910" s="202"/>
      <c r="I910" s="202"/>
      <c r="J910" s="203">
        <f t="shared" si="420"/>
        <v>0</v>
      </c>
      <c r="K910" s="202"/>
      <c r="L910" s="202"/>
      <c r="M910" s="203">
        <f t="shared" si="421"/>
        <v>0</v>
      </c>
      <c r="N910" s="202"/>
      <c r="O910" s="202"/>
      <c r="P910" s="203">
        <f t="shared" si="422"/>
        <v>0</v>
      </c>
      <c r="Q910" s="202"/>
      <c r="R910" s="202"/>
      <c r="S910" s="203">
        <f t="shared" si="423"/>
        <v>0</v>
      </c>
      <c r="T910" s="202"/>
      <c r="U910" s="202"/>
      <c r="V910" s="203">
        <f t="shared" si="424"/>
        <v>0</v>
      </c>
      <c r="W910" s="202"/>
      <c r="X910" s="202"/>
      <c r="Y910" s="203">
        <f t="shared" si="425"/>
        <v>0</v>
      </c>
      <c r="Z910" s="202"/>
      <c r="AA910" s="202"/>
      <c r="AB910" s="203">
        <f t="shared" si="426"/>
        <v>0</v>
      </c>
      <c r="AC910" s="202"/>
      <c r="AD910" s="202"/>
      <c r="AE910" s="203">
        <f t="shared" si="427"/>
        <v>0</v>
      </c>
      <c r="AF910" s="202"/>
      <c r="AG910" s="202"/>
      <c r="AH910" s="203">
        <f t="shared" si="428"/>
        <v>0</v>
      </c>
      <c r="AI910" s="202"/>
      <c r="AJ910" s="202"/>
      <c r="AK910" s="203">
        <f t="shared" si="429"/>
        <v>0</v>
      </c>
      <c r="AL910" s="202"/>
      <c r="AM910" s="202"/>
      <c r="AN910" s="203">
        <f t="shared" si="430"/>
        <v>0</v>
      </c>
      <c r="AO910" s="202"/>
      <c r="AP910" s="202"/>
      <c r="AQ910" s="203">
        <f t="shared" si="431"/>
        <v>0</v>
      </c>
      <c r="AR910" s="202"/>
      <c r="AS910" s="202"/>
      <c r="AT910" s="203">
        <f t="shared" si="432"/>
        <v>0</v>
      </c>
      <c r="AU910" s="202"/>
      <c r="AV910" s="202"/>
      <c r="AW910" s="203">
        <f t="shared" si="433"/>
        <v>0</v>
      </c>
      <c r="AX910" s="202"/>
      <c r="AY910" s="202"/>
      <c r="AZ910" s="203">
        <f t="shared" si="434"/>
        <v>0</v>
      </c>
      <c r="BA910" s="202"/>
      <c r="BB910" s="202"/>
      <c r="BC910" s="203">
        <f t="shared" si="435"/>
        <v>0</v>
      </c>
      <c r="BD910" s="202"/>
      <c r="BE910" s="202"/>
      <c r="BF910" s="203">
        <f t="shared" si="436"/>
        <v>0</v>
      </c>
      <c r="BG910" s="202"/>
      <c r="BH910" s="202"/>
      <c r="BI910" s="203">
        <f t="shared" si="437"/>
        <v>0</v>
      </c>
      <c r="BJ910" s="202"/>
      <c r="BK910" s="202"/>
      <c r="BL910" s="203">
        <f t="shared" si="438"/>
        <v>0</v>
      </c>
      <c r="BM910" s="202"/>
      <c r="BN910" s="202"/>
      <c r="BO910" s="203">
        <f t="shared" si="439"/>
        <v>0</v>
      </c>
      <c r="BP910" s="202"/>
      <c r="BQ910" s="202"/>
      <c r="BR910" s="203">
        <f t="shared" si="440"/>
        <v>0</v>
      </c>
      <c r="BS910" s="202"/>
      <c r="BT910" s="202"/>
      <c r="BU910" s="203">
        <f t="shared" si="441"/>
        <v>0</v>
      </c>
      <c r="BV910" s="202"/>
      <c r="BW910" s="202"/>
      <c r="BX910" s="203">
        <f t="shared" si="442"/>
        <v>0</v>
      </c>
      <c r="BY910" s="202"/>
      <c r="BZ910" s="202"/>
      <c r="CA910" s="203">
        <f t="shared" si="443"/>
        <v>0</v>
      </c>
      <c r="CB910" s="202"/>
      <c r="CC910" s="202"/>
      <c r="CD910" s="203">
        <f t="shared" si="444"/>
        <v>0</v>
      </c>
      <c r="CE910" s="202"/>
      <c r="CF910" s="202"/>
      <c r="CG910" s="203">
        <f t="shared" si="445"/>
        <v>0</v>
      </c>
      <c r="CH910" s="202"/>
      <c r="CI910" s="202"/>
      <c r="CJ910" s="203">
        <f t="shared" si="446"/>
        <v>0</v>
      </c>
    </row>
    <row r="911" spans="2:88" x14ac:dyDescent="0.25">
      <c r="B911" s="180"/>
      <c r="C911" s="180"/>
      <c r="D911" s="181"/>
      <c r="E911" s="38">
        <f t="shared" si="419"/>
        <v>45016</v>
      </c>
      <c r="F911" s="186"/>
      <c r="G911" s="203"/>
      <c r="H911" s="202"/>
      <c r="I911" s="202"/>
      <c r="J911" s="203">
        <f t="shared" si="420"/>
        <v>0</v>
      </c>
      <c r="K911" s="202"/>
      <c r="L911" s="202"/>
      <c r="M911" s="203">
        <f t="shared" si="421"/>
        <v>0</v>
      </c>
      <c r="N911" s="202"/>
      <c r="O911" s="202"/>
      <c r="P911" s="203">
        <f t="shared" si="422"/>
        <v>0</v>
      </c>
      <c r="Q911" s="202"/>
      <c r="R911" s="202"/>
      <c r="S911" s="203">
        <f t="shared" si="423"/>
        <v>0</v>
      </c>
      <c r="T911" s="202"/>
      <c r="U911" s="202"/>
      <c r="V911" s="203">
        <f t="shared" si="424"/>
        <v>0</v>
      </c>
      <c r="W911" s="202"/>
      <c r="X911" s="202"/>
      <c r="Y911" s="203">
        <f t="shared" si="425"/>
        <v>0</v>
      </c>
      <c r="Z911" s="202"/>
      <c r="AA911" s="202"/>
      <c r="AB911" s="203">
        <f t="shared" si="426"/>
        <v>0</v>
      </c>
      <c r="AC911" s="202"/>
      <c r="AD911" s="202"/>
      <c r="AE911" s="203">
        <f t="shared" si="427"/>
        <v>0</v>
      </c>
      <c r="AF911" s="202"/>
      <c r="AG911" s="202"/>
      <c r="AH911" s="203">
        <f t="shared" si="428"/>
        <v>0</v>
      </c>
      <c r="AI911" s="202"/>
      <c r="AJ911" s="202"/>
      <c r="AK911" s="203">
        <f t="shared" si="429"/>
        <v>0</v>
      </c>
      <c r="AL911" s="202"/>
      <c r="AM911" s="202"/>
      <c r="AN911" s="203">
        <f t="shared" si="430"/>
        <v>0</v>
      </c>
      <c r="AO911" s="202"/>
      <c r="AP911" s="202"/>
      <c r="AQ911" s="203">
        <f t="shared" si="431"/>
        <v>0</v>
      </c>
      <c r="AR911" s="202"/>
      <c r="AS911" s="202"/>
      <c r="AT911" s="203">
        <f t="shared" si="432"/>
        <v>0</v>
      </c>
      <c r="AU911" s="202"/>
      <c r="AV911" s="202"/>
      <c r="AW911" s="203">
        <f t="shared" si="433"/>
        <v>0</v>
      </c>
      <c r="AX911" s="202"/>
      <c r="AY911" s="202"/>
      <c r="AZ911" s="203">
        <f t="shared" si="434"/>
        <v>0</v>
      </c>
      <c r="BA911" s="202"/>
      <c r="BB911" s="202"/>
      <c r="BC911" s="203">
        <f t="shared" si="435"/>
        <v>0</v>
      </c>
      <c r="BD911" s="202"/>
      <c r="BE911" s="202"/>
      <c r="BF911" s="203">
        <f t="shared" si="436"/>
        <v>0</v>
      </c>
      <c r="BG911" s="202"/>
      <c r="BH911" s="202"/>
      <c r="BI911" s="203">
        <f t="shared" si="437"/>
        <v>0</v>
      </c>
      <c r="BJ911" s="202"/>
      <c r="BK911" s="202"/>
      <c r="BL911" s="203">
        <f t="shared" si="438"/>
        <v>0</v>
      </c>
      <c r="BM911" s="202"/>
      <c r="BN911" s="202"/>
      <c r="BO911" s="203">
        <f t="shared" si="439"/>
        <v>0</v>
      </c>
      <c r="BP911" s="202"/>
      <c r="BQ911" s="202"/>
      <c r="BR911" s="203">
        <f t="shared" si="440"/>
        <v>0</v>
      </c>
      <c r="BS911" s="202"/>
      <c r="BT911" s="202"/>
      <c r="BU911" s="203">
        <f t="shared" si="441"/>
        <v>0</v>
      </c>
      <c r="BV911" s="202"/>
      <c r="BW911" s="202"/>
      <c r="BX911" s="203">
        <f t="shared" si="442"/>
        <v>0</v>
      </c>
      <c r="BY911" s="202"/>
      <c r="BZ911" s="202"/>
      <c r="CA911" s="203">
        <f t="shared" si="443"/>
        <v>0</v>
      </c>
      <c r="CB911" s="202"/>
      <c r="CC911" s="202"/>
      <c r="CD911" s="203">
        <f t="shared" si="444"/>
        <v>0</v>
      </c>
      <c r="CE911" s="202"/>
      <c r="CF911" s="202"/>
      <c r="CG911" s="203">
        <f t="shared" si="445"/>
        <v>0</v>
      </c>
      <c r="CH911" s="202"/>
      <c r="CI911" s="202"/>
      <c r="CJ911" s="203">
        <f t="shared" si="446"/>
        <v>0</v>
      </c>
    </row>
    <row r="912" spans="2:88" x14ac:dyDescent="0.25">
      <c r="B912" s="180"/>
      <c r="C912" s="180"/>
      <c r="D912" s="181"/>
      <c r="E912" s="38">
        <f t="shared" si="419"/>
        <v>45016</v>
      </c>
      <c r="F912" s="186"/>
      <c r="G912" s="203"/>
      <c r="H912" s="202"/>
      <c r="I912" s="202"/>
      <c r="J912" s="203">
        <f t="shared" si="420"/>
        <v>0</v>
      </c>
      <c r="K912" s="202"/>
      <c r="L912" s="202"/>
      <c r="M912" s="203">
        <f t="shared" si="421"/>
        <v>0</v>
      </c>
      <c r="N912" s="202"/>
      <c r="O912" s="202"/>
      <c r="P912" s="203">
        <f t="shared" si="422"/>
        <v>0</v>
      </c>
      <c r="Q912" s="202"/>
      <c r="R912" s="202"/>
      <c r="S912" s="203">
        <f t="shared" si="423"/>
        <v>0</v>
      </c>
      <c r="T912" s="202"/>
      <c r="U912" s="202"/>
      <c r="V912" s="203">
        <f t="shared" si="424"/>
        <v>0</v>
      </c>
      <c r="W912" s="202"/>
      <c r="X912" s="202"/>
      <c r="Y912" s="203">
        <f t="shared" si="425"/>
        <v>0</v>
      </c>
      <c r="Z912" s="202"/>
      <c r="AA912" s="202"/>
      <c r="AB912" s="203">
        <f t="shared" si="426"/>
        <v>0</v>
      </c>
      <c r="AC912" s="202"/>
      <c r="AD912" s="202"/>
      <c r="AE912" s="203">
        <f t="shared" si="427"/>
        <v>0</v>
      </c>
      <c r="AF912" s="202"/>
      <c r="AG912" s="202"/>
      <c r="AH912" s="203">
        <f t="shared" si="428"/>
        <v>0</v>
      </c>
      <c r="AI912" s="202"/>
      <c r="AJ912" s="202"/>
      <c r="AK912" s="203">
        <f t="shared" si="429"/>
        <v>0</v>
      </c>
      <c r="AL912" s="202"/>
      <c r="AM912" s="202"/>
      <c r="AN912" s="203">
        <f t="shared" si="430"/>
        <v>0</v>
      </c>
      <c r="AO912" s="202"/>
      <c r="AP912" s="202"/>
      <c r="AQ912" s="203">
        <f t="shared" si="431"/>
        <v>0</v>
      </c>
      <c r="AR912" s="202"/>
      <c r="AS912" s="202"/>
      <c r="AT912" s="203">
        <f t="shared" si="432"/>
        <v>0</v>
      </c>
      <c r="AU912" s="202"/>
      <c r="AV912" s="202"/>
      <c r="AW912" s="203">
        <f t="shared" si="433"/>
        <v>0</v>
      </c>
      <c r="AX912" s="202"/>
      <c r="AY912" s="202"/>
      <c r="AZ912" s="203">
        <f t="shared" si="434"/>
        <v>0</v>
      </c>
      <c r="BA912" s="202"/>
      <c r="BB912" s="202"/>
      <c r="BC912" s="203">
        <f t="shared" si="435"/>
        <v>0</v>
      </c>
      <c r="BD912" s="202"/>
      <c r="BE912" s="202"/>
      <c r="BF912" s="203">
        <f t="shared" si="436"/>
        <v>0</v>
      </c>
      <c r="BG912" s="202"/>
      <c r="BH912" s="202"/>
      <c r="BI912" s="203">
        <f t="shared" si="437"/>
        <v>0</v>
      </c>
      <c r="BJ912" s="202"/>
      <c r="BK912" s="202"/>
      <c r="BL912" s="203">
        <f t="shared" si="438"/>
        <v>0</v>
      </c>
      <c r="BM912" s="202"/>
      <c r="BN912" s="202"/>
      <c r="BO912" s="203">
        <f t="shared" si="439"/>
        <v>0</v>
      </c>
      <c r="BP912" s="202"/>
      <c r="BQ912" s="202"/>
      <c r="BR912" s="203">
        <f t="shared" si="440"/>
        <v>0</v>
      </c>
      <c r="BS912" s="202"/>
      <c r="BT912" s="202"/>
      <c r="BU912" s="203">
        <f t="shared" si="441"/>
        <v>0</v>
      </c>
      <c r="BV912" s="202"/>
      <c r="BW912" s="202"/>
      <c r="BX912" s="203">
        <f t="shared" si="442"/>
        <v>0</v>
      </c>
      <c r="BY912" s="202"/>
      <c r="BZ912" s="202"/>
      <c r="CA912" s="203">
        <f t="shared" si="443"/>
        <v>0</v>
      </c>
      <c r="CB912" s="202"/>
      <c r="CC912" s="202"/>
      <c r="CD912" s="203">
        <f t="shared" si="444"/>
        <v>0</v>
      </c>
      <c r="CE912" s="202"/>
      <c r="CF912" s="202"/>
      <c r="CG912" s="203">
        <f t="shared" si="445"/>
        <v>0</v>
      </c>
      <c r="CH912" s="202"/>
      <c r="CI912" s="202"/>
      <c r="CJ912" s="203">
        <f t="shared" si="446"/>
        <v>0</v>
      </c>
    </row>
    <row r="913" spans="2:88" x14ac:dyDescent="0.25">
      <c r="B913" s="180"/>
      <c r="C913" s="180"/>
      <c r="D913" s="181"/>
      <c r="E913" s="38">
        <f t="shared" si="419"/>
        <v>45016</v>
      </c>
      <c r="F913" s="186"/>
      <c r="G913" s="203"/>
      <c r="H913" s="202"/>
      <c r="I913" s="202"/>
      <c r="J913" s="203">
        <f t="shared" si="420"/>
        <v>0</v>
      </c>
      <c r="K913" s="202"/>
      <c r="L913" s="202"/>
      <c r="M913" s="203">
        <f t="shared" si="421"/>
        <v>0</v>
      </c>
      <c r="N913" s="202"/>
      <c r="O913" s="202"/>
      <c r="P913" s="203">
        <f t="shared" si="422"/>
        <v>0</v>
      </c>
      <c r="Q913" s="202"/>
      <c r="R913" s="202"/>
      <c r="S913" s="203">
        <f t="shared" si="423"/>
        <v>0</v>
      </c>
      <c r="T913" s="202"/>
      <c r="U913" s="202"/>
      <c r="V913" s="203">
        <f t="shared" si="424"/>
        <v>0</v>
      </c>
      <c r="W913" s="202"/>
      <c r="X913" s="202"/>
      <c r="Y913" s="203">
        <f t="shared" si="425"/>
        <v>0</v>
      </c>
      <c r="Z913" s="202"/>
      <c r="AA913" s="202"/>
      <c r="AB913" s="203">
        <f t="shared" si="426"/>
        <v>0</v>
      </c>
      <c r="AC913" s="202"/>
      <c r="AD913" s="202"/>
      <c r="AE913" s="203">
        <f t="shared" si="427"/>
        <v>0</v>
      </c>
      <c r="AF913" s="202"/>
      <c r="AG913" s="202"/>
      <c r="AH913" s="203">
        <f t="shared" si="428"/>
        <v>0</v>
      </c>
      <c r="AI913" s="202"/>
      <c r="AJ913" s="202"/>
      <c r="AK913" s="203">
        <f t="shared" si="429"/>
        <v>0</v>
      </c>
      <c r="AL913" s="202"/>
      <c r="AM913" s="202"/>
      <c r="AN913" s="203">
        <f t="shared" si="430"/>
        <v>0</v>
      </c>
      <c r="AO913" s="202"/>
      <c r="AP913" s="202"/>
      <c r="AQ913" s="203">
        <f t="shared" si="431"/>
        <v>0</v>
      </c>
      <c r="AR913" s="202"/>
      <c r="AS913" s="202"/>
      <c r="AT913" s="203">
        <f t="shared" si="432"/>
        <v>0</v>
      </c>
      <c r="AU913" s="202"/>
      <c r="AV913" s="202"/>
      <c r="AW913" s="203">
        <f t="shared" si="433"/>
        <v>0</v>
      </c>
      <c r="AX913" s="202"/>
      <c r="AY913" s="202"/>
      <c r="AZ913" s="203">
        <f t="shared" si="434"/>
        <v>0</v>
      </c>
      <c r="BA913" s="202"/>
      <c r="BB913" s="202"/>
      <c r="BC913" s="203">
        <f t="shared" si="435"/>
        <v>0</v>
      </c>
      <c r="BD913" s="202"/>
      <c r="BE913" s="202"/>
      <c r="BF913" s="203">
        <f t="shared" si="436"/>
        <v>0</v>
      </c>
      <c r="BG913" s="202"/>
      <c r="BH913" s="202"/>
      <c r="BI913" s="203">
        <f t="shared" si="437"/>
        <v>0</v>
      </c>
      <c r="BJ913" s="202"/>
      <c r="BK913" s="202"/>
      <c r="BL913" s="203">
        <f t="shared" si="438"/>
        <v>0</v>
      </c>
      <c r="BM913" s="202"/>
      <c r="BN913" s="202"/>
      <c r="BO913" s="203">
        <f t="shared" si="439"/>
        <v>0</v>
      </c>
      <c r="BP913" s="202"/>
      <c r="BQ913" s="202"/>
      <c r="BR913" s="203">
        <f t="shared" si="440"/>
        <v>0</v>
      </c>
      <c r="BS913" s="202"/>
      <c r="BT913" s="202"/>
      <c r="BU913" s="203">
        <f t="shared" si="441"/>
        <v>0</v>
      </c>
      <c r="BV913" s="202"/>
      <c r="BW913" s="202"/>
      <c r="BX913" s="203">
        <f t="shared" si="442"/>
        <v>0</v>
      </c>
      <c r="BY913" s="202"/>
      <c r="BZ913" s="202"/>
      <c r="CA913" s="203">
        <f t="shared" si="443"/>
        <v>0</v>
      </c>
      <c r="CB913" s="202"/>
      <c r="CC913" s="202"/>
      <c r="CD913" s="203">
        <f t="shared" si="444"/>
        <v>0</v>
      </c>
      <c r="CE913" s="202"/>
      <c r="CF913" s="202"/>
      <c r="CG913" s="203">
        <f t="shared" si="445"/>
        <v>0</v>
      </c>
      <c r="CH913" s="202"/>
      <c r="CI913" s="202"/>
      <c r="CJ913" s="203">
        <f t="shared" si="446"/>
        <v>0</v>
      </c>
    </row>
    <row r="914" spans="2:88" x14ac:dyDescent="0.25">
      <c r="B914" s="180"/>
      <c r="C914" s="180"/>
      <c r="D914" s="181"/>
      <c r="E914" s="38">
        <f t="shared" si="419"/>
        <v>45016</v>
      </c>
      <c r="F914" s="186"/>
      <c r="G914" s="203"/>
      <c r="H914" s="202"/>
      <c r="I914" s="202"/>
      <c r="J914" s="203">
        <f t="shared" si="420"/>
        <v>0</v>
      </c>
      <c r="K914" s="202"/>
      <c r="L914" s="202"/>
      <c r="M914" s="203">
        <f t="shared" si="421"/>
        <v>0</v>
      </c>
      <c r="N914" s="202"/>
      <c r="O914" s="202"/>
      <c r="P914" s="203">
        <f t="shared" si="422"/>
        <v>0</v>
      </c>
      <c r="Q914" s="202"/>
      <c r="R914" s="202"/>
      <c r="S914" s="203">
        <f t="shared" si="423"/>
        <v>0</v>
      </c>
      <c r="T914" s="202"/>
      <c r="U914" s="202"/>
      <c r="V914" s="203">
        <f t="shared" si="424"/>
        <v>0</v>
      </c>
      <c r="W914" s="202"/>
      <c r="X914" s="202"/>
      <c r="Y914" s="203">
        <f t="shared" si="425"/>
        <v>0</v>
      </c>
      <c r="Z914" s="202"/>
      <c r="AA914" s="202"/>
      <c r="AB914" s="203">
        <f t="shared" si="426"/>
        <v>0</v>
      </c>
      <c r="AC914" s="202"/>
      <c r="AD914" s="202"/>
      <c r="AE914" s="203">
        <f t="shared" si="427"/>
        <v>0</v>
      </c>
      <c r="AF914" s="202"/>
      <c r="AG914" s="202"/>
      <c r="AH914" s="203">
        <f t="shared" si="428"/>
        <v>0</v>
      </c>
      <c r="AI914" s="202"/>
      <c r="AJ914" s="202"/>
      <c r="AK914" s="203">
        <f t="shared" si="429"/>
        <v>0</v>
      </c>
      <c r="AL914" s="202"/>
      <c r="AM914" s="202"/>
      <c r="AN914" s="203">
        <f t="shared" si="430"/>
        <v>0</v>
      </c>
      <c r="AO914" s="202"/>
      <c r="AP914" s="202"/>
      <c r="AQ914" s="203">
        <f t="shared" si="431"/>
        <v>0</v>
      </c>
      <c r="AR914" s="202"/>
      <c r="AS914" s="202"/>
      <c r="AT914" s="203">
        <f t="shared" si="432"/>
        <v>0</v>
      </c>
      <c r="AU914" s="202"/>
      <c r="AV914" s="202"/>
      <c r="AW914" s="203">
        <f t="shared" si="433"/>
        <v>0</v>
      </c>
      <c r="AX914" s="202"/>
      <c r="AY914" s="202"/>
      <c r="AZ914" s="203">
        <f t="shared" si="434"/>
        <v>0</v>
      </c>
      <c r="BA914" s="202"/>
      <c r="BB914" s="202"/>
      <c r="BC914" s="203">
        <f t="shared" si="435"/>
        <v>0</v>
      </c>
      <c r="BD914" s="202"/>
      <c r="BE914" s="202"/>
      <c r="BF914" s="203">
        <f t="shared" si="436"/>
        <v>0</v>
      </c>
      <c r="BG914" s="202"/>
      <c r="BH914" s="202"/>
      <c r="BI914" s="203">
        <f t="shared" si="437"/>
        <v>0</v>
      </c>
      <c r="BJ914" s="202"/>
      <c r="BK914" s="202"/>
      <c r="BL914" s="203">
        <f t="shared" si="438"/>
        <v>0</v>
      </c>
      <c r="BM914" s="202"/>
      <c r="BN914" s="202"/>
      <c r="BO914" s="203">
        <f t="shared" si="439"/>
        <v>0</v>
      </c>
      <c r="BP914" s="202"/>
      <c r="BQ914" s="202"/>
      <c r="BR914" s="203">
        <f t="shared" si="440"/>
        <v>0</v>
      </c>
      <c r="BS914" s="202"/>
      <c r="BT914" s="202"/>
      <c r="BU914" s="203">
        <f t="shared" si="441"/>
        <v>0</v>
      </c>
      <c r="BV914" s="202"/>
      <c r="BW914" s="202"/>
      <c r="BX914" s="203">
        <f t="shared" si="442"/>
        <v>0</v>
      </c>
      <c r="BY914" s="202"/>
      <c r="BZ914" s="202"/>
      <c r="CA914" s="203">
        <f t="shared" si="443"/>
        <v>0</v>
      </c>
      <c r="CB914" s="202"/>
      <c r="CC914" s="202"/>
      <c r="CD914" s="203">
        <f t="shared" si="444"/>
        <v>0</v>
      </c>
      <c r="CE914" s="202"/>
      <c r="CF914" s="202"/>
      <c r="CG914" s="203">
        <f t="shared" si="445"/>
        <v>0</v>
      </c>
      <c r="CH914" s="202"/>
      <c r="CI914" s="202"/>
      <c r="CJ914" s="203">
        <f t="shared" si="446"/>
        <v>0</v>
      </c>
    </row>
    <row r="915" spans="2:88" x14ac:dyDescent="0.25">
      <c r="B915" s="180"/>
      <c r="C915" s="180"/>
      <c r="D915" s="181"/>
      <c r="E915" s="38">
        <f t="shared" si="419"/>
        <v>45016</v>
      </c>
      <c r="F915" s="186"/>
      <c r="G915" s="203"/>
      <c r="H915" s="202"/>
      <c r="I915" s="202"/>
      <c r="J915" s="203">
        <f t="shared" si="420"/>
        <v>0</v>
      </c>
      <c r="K915" s="202"/>
      <c r="L915" s="202"/>
      <c r="M915" s="203">
        <f t="shared" si="421"/>
        <v>0</v>
      </c>
      <c r="N915" s="202"/>
      <c r="O915" s="202"/>
      <c r="P915" s="203">
        <f t="shared" si="422"/>
        <v>0</v>
      </c>
      <c r="Q915" s="202"/>
      <c r="R915" s="202"/>
      <c r="S915" s="203">
        <f t="shared" si="423"/>
        <v>0</v>
      </c>
      <c r="T915" s="202"/>
      <c r="U915" s="202"/>
      <c r="V915" s="203">
        <f t="shared" si="424"/>
        <v>0</v>
      </c>
      <c r="W915" s="202"/>
      <c r="X915" s="202"/>
      <c r="Y915" s="203">
        <f t="shared" si="425"/>
        <v>0</v>
      </c>
      <c r="Z915" s="202"/>
      <c r="AA915" s="202"/>
      <c r="AB915" s="203">
        <f t="shared" si="426"/>
        <v>0</v>
      </c>
      <c r="AC915" s="202"/>
      <c r="AD915" s="202"/>
      <c r="AE915" s="203">
        <f t="shared" si="427"/>
        <v>0</v>
      </c>
      <c r="AF915" s="202"/>
      <c r="AG915" s="202"/>
      <c r="AH915" s="203">
        <f t="shared" si="428"/>
        <v>0</v>
      </c>
      <c r="AI915" s="202"/>
      <c r="AJ915" s="202"/>
      <c r="AK915" s="203">
        <f t="shared" si="429"/>
        <v>0</v>
      </c>
      <c r="AL915" s="202"/>
      <c r="AM915" s="202"/>
      <c r="AN915" s="203">
        <f t="shared" si="430"/>
        <v>0</v>
      </c>
      <c r="AO915" s="202"/>
      <c r="AP915" s="202"/>
      <c r="AQ915" s="203">
        <f t="shared" si="431"/>
        <v>0</v>
      </c>
      <c r="AR915" s="202"/>
      <c r="AS915" s="202"/>
      <c r="AT915" s="203">
        <f t="shared" si="432"/>
        <v>0</v>
      </c>
      <c r="AU915" s="202"/>
      <c r="AV915" s="202"/>
      <c r="AW915" s="203">
        <f t="shared" si="433"/>
        <v>0</v>
      </c>
      <c r="AX915" s="202"/>
      <c r="AY915" s="202"/>
      <c r="AZ915" s="203">
        <f t="shared" si="434"/>
        <v>0</v>
      </c>
      <c r="BA915" s="202"/>
      <c r="BB915" s="202"/>
      <c r="BC915" s="203">
        <f t="shared" si="435"/>
        <v>0</v>
      </c>
      <c r="BD915" s="202"/>
      <c r="BE915" s="202"/>
      <c r="BF915" s="203">
        <f t="shared" si="436"/>
        <v>0</v>
      </c>
      <c r="BG915" s="202"/>
      <c r="BH915" s="202"/>
      <c r="BI915" s="203">
        <f t="shared" si="437"/>
        <v>0</v>
      </c>
      <c r="BJ915" s="202"/>
      <c r="BK915" s="202"/>
      <c r="BL915" s="203">
        <f t="shared" si="438"/>
        <v>0</v>
      </c>
      <c r="BM915" s="202"/>
      <c r="BN915" s="202"/>
      <c r="BO915" s="203">
        <f t="shared" si="439"/>
        <v>0</v>
      </c>
      <c r="BP915" s="202"/>
      <c r="BQ915" s="202"/>
      <c r="BR915" s="203">
        <f t="shared" si="440"/>
        <v>0</v>
      </c>
      <c r="BS915" s="202"/>
      <c r="BT915" s="202"/>
      <c r="BU915" s="203">
        <f t="shared" si="441"/>
        <v>0</v>
      </c>
      <c r="BV915" s="202"/>
      <c r="BW915" s="202"/>
      <c r="BX915" s="203">
        <f t="shared" si="442"/>
        <v>0</v>
      </c>
      <c r="BY915" s="202"/>
      <c r="BZ915" s="202"/>
      <c r="CA915" s="203">
        <f t="shared" si="443"/>
        <v>0</v>
      </c>
      <c r="CB915" s="202"/>
      <c r="CC915" s="202"/>
      <c r="CD915" s="203">
        <f t="shared" si="444"/>
        <v>0</v>
      </c>
      <c r="CE915" s="202"/>
      <c r="CF915" s="202"/>
      <c r="CG915" s="203">
        <f t="shared" si="445"/>
        <v>0</v>
      </c>
      <c r="CH915" s="202"/>
      <c r="CI915" s="202"/>
      <c r="CJ915" s="203">
        <f t="shared" si="446"/>
        <v>0</v>
      </c>
    </row>
    <row r="916" spans="2:88" x14ac:dyDescent="0.25">
      <c r="B916" s="180"/>
      <c r="C916" s="180"/>
      <c r="D916" s="181"/>
      <c r="E916" s="38">
        <f t="shared" si="419"/>
        <v>45016</v>
      </c>
      <c r="F916" s="186"/>
      <c r="G916" s="203"/>
      <c r="H916" s="202"/>
      <c r="I916" s="202"/>
      <c r="J916" s="203">
        <f t="shared" si="420"/>
        <v>0</v>
      </c>
      <c r="K916" s="202"/>
      <c r="L916" s="202"/>
      <c r="M916" s="203">
        <f t="shared" si="421"/>
        <v>0</v>
      </c>
      <c r="N916" s="202"/>
      <c r="O916" s="202"/>
      <c r="P916" s="203">
        <f t="shared" si="422"/>
        <v>0</v>
      </c>
      <c r="Q916" s="202"/>
      <c r="R916" s="202"/>
      <c r="S916" s="203">
        <f t="shared" si="423"/>
        <v>0</v>
      </c>
      <c r="T916" s="202"/>
      <c r="U916" s="202"/>
      <c r="V916" s="203">
        <f t="shared" si="424"/>
        <v>0</v>
      </c>
      <c r="W916" s="202"/>
      <c r="X916" s="202"/>
      <c r="Y916" s="203">
        <f t="shared" si="425"/>
        <v>0</v>
      </c>
      <c r="Z916" s="202"/>
      <c r="AA916" s="202"/>
      <c r="AB916" s="203">
        <f t="shared" si="426"/>
        <v>0</v>
      </c>
      <c r="AC916" s="202"/>
      <c r="AD916" s="202"/>
      <c r="AE916" s="203">
        <f t="shared" si="427"/>
        <v>0</v>
      </c>
      <c r="AF916" s="202"/>
      <c r="AG916" s="202"/>
      <c r="AH916" s="203">
        <f t="shared" si="428"/>
        <v>0</v>
      </c>
      <c r="AI916" s="202"/>
      <c r="AJ916" s="202"/>
      <c r="AK916" s="203">
        <f t="shared" si="429"/>
        <v>0</v>
      </c>
      <c r="AL916" s="202"/>
      <c r="AM916" s="202"/>
      <c r="AN916" s="203">
        <f t="shared" si="430"/>
        <v>0</v>
      </c>
      <c r="AO916" s="202"/>
      <c r="AP916" s="202"/>
      <c r="AQ916" s="203">
        <f t="shared" si="431"/>
        <v>0</v>
      </c>
      <c r="AR916" s="202"/>
      <c r="AS916" s="202"/>
      <c r="AT916" s="203">
        <f t="shared" si="432"/>
        <v>0</v>
      </c>
      <c r="AU916" s="202"/>
      <c r="AV916" s="202"/>
      <c r="AW916" s="203">
        <f t="shared" si="433"/>
        <v>0</v>
      </c>
      <c r="AX916" s="202"/>
      <c r="AY916" s="202"/>
      <c r="AZ916" s="203">
        <f t="shared" si="434"/>
        <v>0</v>
      </c>
      <c r="BA916" s="202"/>
      <c r="BB916" s="202"/>
      <c r="BC916" s="203">
        <f t="shared" si="435"/>
        <v>0</v>
      </c>
      <c r="BD916" s="202"/>
      <c r="BE916" s="202"/>
      <c r="BF916" s="203">
        <f t="shared" si="436"/>
        <v>0</v>
      </c>
      <c r="BG916" s="202"/>
      <c r="BH916" s="202"/>
      <c r="BI916" s="203">
        <f t="shared" si="437"/>
        <v>0</v>
      </c>
      <c r="BJ916" s="202"/>
      <c r="BK916" s="202"/>
      <c r="BL916" s="203">
        <f t="shared" si="438"/>
        <v>0</v>
      </c>
      <c r="BM916" s="202"/>
      <c r="BN916" s="202"/>
      <c r="BO916" s="203">
        <f t="shared" si="439"/>
        <v>0</v>
      </c>
      <c r="BP916" s="202"/>
      <c r="BQ916" s="202"/>
      <c r="BR916" s="203">
        <f t="shared" si="440"/>
        <v>0</v>
      </c>
      <c r="BS916" s="202"/>
      <c r="BT916" s="202"/>
      <c r="BU916" s="203">
        <f t="shared" si="441"/>
        <v>0</v>
      </c>
      <c r="BV916" s="202"/>
      <c r="BW916" s="202"/>
      <c r="BX916" s="203">
        <f t="shared" si="442"/>
        <v>0</v>
      </c>
      <c r="BY916" s="202"/>
      <c r="BZ916" s="202"/>
      <c r="CA916" s="203">
        <f t="shared" si="443"/>
        <v>0</v>
      </c>
      <c r="CB916" s="202"/>
      <c r="CC916" s="202"/>
      <c r="CD916" s="203">
        <f t="shared" si="444"/>
        <v>0</v>
      </c>
      <c r="CE916" s="202"/>
      <c r="CF916" s="202"/>
      <c r="CG916" s="203">
        <f t="shared" si="445"/>
        <v>0</v>
      </c>
      <c r="CH916" s="202"/>
      <c r="CI916" s="202"/>
      <c r="CJ916" s="203">
        <f t="shared" si="446"/>
        <v>0</v>
      </c>
    </row>
    <row r="917" spans="2:88" x14ac:dyDescent="0.25">
      <c r="B917" s="180"/>
      <c r="C917" s="180"/>
      <c r="D917" s="181"/>
      <c r="E917" s="38">
        <f t="shared" si="419"/>
        <v>45016</v>
      </c>
      <c r="F917" s="186"/>
      <c r="G917" s="203"/>
      <c r="H917" s="202"/>
      <c r="I917" s="202"/>
      <c r="J917" s="203">
        <f t="shared" si="420"/>
        <v>0</v>
      </c>
      <c r="K917" s="202"/>
      <c r="L917" s="202"/>
      <c r="M917" s="203">
        <f t="shared" si="421"/>
        <v>0</v>
      </c>
      <c r="N917" s="202"/>
      <c r="O917" s="202"/>
      <c r="P917" s="203">
        <f t="shared" si="422"/>
        <v>0</v>
      </c>
      <c r="Q917" s="202"/>
      <c r="R917" s="202"/>
      <c r="S917" s="203">
        <f t="shared" si="423"/>
        <v>0</v>
      </c>
      <c r="T917" s="202"/>
      <c r="U917" s="202"/>
      <c r="V917" s="203">
        <f t="shared" si="424"/>
        <v>0</v>
      </c>
      <c r="W917" s="202"/>
      <c r="X917" s="202"/>
      <c r="Y917" s="203">
        <f t="shared" si="425"/>
        <v>0</v>
      </c>
      <c r="Z917" s="202"/>
      <c r="AA917" s="202"/>
      <c r="AB917" s="203">
        <f t="shared" si="426"/>
        <v>0</v>
      </c>
      <c r="AC917" s="202"/>
      <c r="AD917" s="202"/>
      <c r="AE917" s="203">
        <f t="shared" si="427"/>
        <v>0</v>
      </c>
      <c r="AF917" s="202"/>
      <c r="AG917" s="202"/>
      <c r="AH917" s="203">
        <f t="shared" si="428"/>
        <v>0</v>
      </c>
      <c r="AI917" s="202"/>
      <c r="AJ917" s="202"/>
      <c r="AK917" s="203">
        <f t="shared" si="429"/>
        <v>0</v>
      </c>
      <c r="AL917" s="202"/>
      <c r="AM917" s="202"/>
      <c r="AN917" s="203">
        <f t="shared" si="430"/>
        <v>0</v>
      </c>
      <c r="AO917" s="202"/>
      <c r="AP917" s="202"/>
      <c r="AQ917" s="203">
        <f t="shared" si="431"/>
        <v>0</v>
      </c>
      <c r="AR917" s="202"/>
      <c r="AS917" s="202"/>
      <c r="AT917" s="203">
        <f t="shared" si="432"/>
        <v>0</v>
      </c>
      <c r="AU917" s="202"/>
      <c r="AV917" s="202"/>
      <c r="AW917" s="203">
        <f t="shared" si="433"/>
        <v>0</v>
      </c>
      <c r="AX917" s="202"/>
      <c r="AY917" s="202"/>
      <c r="AZ917" s="203">
        <f t="shared" si="434"/>
        <v>0</v>
      </c>
      <c r="BA917" s="202"/>
      <c r="BB917" s="202"/>
      <c r="BC917" s="203">
        <f t="shared" si="435"/>
        <v>0</v>
      </c>
      <c r="BD917" s="202"/>
      <c r="BE917" s="202"/>
      <c r="BF917" s="203">
        <f t="shared" si="436"/>
        <v>0</v>
      </c>
      <c r="BG917" s="202"/>
      <c r="BH917" s="202"/>
      <c r="BI917" s="203">
        <f t="shared" si="437"/>
        <v>0</v>
      </c>
      <c r="BJ917" s="202"/>
      <c r="BK917" s="202"/>
      <c r="BL917" s="203">
        <f t="shared" si="438"/>
        <v>0</v>
      </c>
      <c r="BM917" s="202"/>
      <c r="BN917" s="202"/>
      <c r="BO917" s="203">
        <f t="shared" si="439"/>
        <v>0</v>
      </c>
      <c r="BP917" s="202"/>
      <c r="BQ917" s="202"/>
      <c r="BR917" s="203">
        <f t="shared" si="440"/>
        <v>0</v>
      </c>
      <c r="BS917" s="202"/>
      <c r="BT917" s="202"/>
      <c r="BU917" s="203">
        <f t="shared" si="441"/>
        <v>0</v>
      </c>
      <c r="BV917" s="202"/>
      <c r="BW917" s="202"/>
      <c r="BX917" s="203">
        <f t="shared" si="442"/>
        <v>0</v>
      </c>
      <c r="BY917" s="202"/>
      <c r="BZ917" s="202"/>
      <c r="CA917" s="203">
        <f t="shared" si="443"/>
        <v>0</v>
      </c>
      <c r="CB917" s="202"/>
      <c r="CC917" s="202"/>
      <c r="CD917" s="203">
        <f t="shared" si="444"/>
        <v>0</v>
      </c>
      <c r="CE917" s="202"/>
      <c r="CF917" s="202"/>
      <c r="CG917" s="203">
        <f t="shared" si="445"/>
        <v>0</v>
      </c>
      <c r="CH917" s="202"/>
      <c r="CI917" s="202"/>
      <c r="CJ917" s="203">
        <f t="shared" si="446"/>
        <v>0</v>
      </c>
    </row>
    <row r="918" spans="2:88" x14ac:dyDescent="0.25">
      <c r="B918" s="180"/>
      <c r="C918" s="180"/>
      <c r="D918" s="181"/>
      <c r="E918" s="38">
        <f t="shared" si="419"/>
        <v>45016</v>
      </c>
      <c r="F918" s="186"/>
      <c r="G918" s="203"/>
      <c r="H918" s="202"/>
      <c r="I918" s="202"/>
      <c r="J918" s="203">
        <f t="shared" si="420"/>
        <v>0</v>
      </c>
      <c r="K918" s="202"/>
      <c r="L918" s="202"/>
      <c r="M918" s="203">
        <f t="shared" si="421"/>
        <v>0</v>
      </c>
      <c r="N918" s="202"/>
      <c r="O918" s="202"/>
      <c r="P918" s="203">
        <f t="shared" si="422"/>
        <v>0</v>
      </c>
      <c r="Q918" s="202"/>
      <c r="R918" s="202"/>
      <c r="S918" s="203">
        <f t="shared" si="423"/>
        <v>0</v>
      </c>
      <c r="T918" s="202"/>
      <c r="U918" s="202"/>
      <c r="V918" s="203">
        <f t="shared" si="424"/>
        <v>0</v>
      </c>
      <c r="W918" s="202"/>
      <c r="X918" s="202"/>
      <c r="Y918" s="203">
        <f t="shared" si="425"/>
        <v>0</v>
      </c>
      <c r="Z918" s="202"/>
      <c r="AA918" s="202"/>
      <c r="AB918" s="203">
        <f t="shared" si="426"/>
        <v>0</v>
      </c>
      <c r="AC918" s="202"/>
      <c r="AD918" s="202"/>
      <c r="AE918" s="203">
        <f t="shared" si="427"/>
        <v>0</v>
      </c>
      <c r="AF918" s="202"/>
      <c r="AG918" s="202"/>
      <c r="AH918" s="203">
        <f t="shared" si="428"/>
        <v>0</v>
      </c>
      <c r="AI918" s="202"/>
      <c r="AJ918" s="202"/>
      <c r="AK918" s="203">
        <f t="shared" si="429"/>
        <v>0</v>
      </c>
      <c r="AL918" s="202"/>
      <c r="AM918" s="202"/>
      <c r="AN918" s="203">
        <f t="shared" si="430"/>
        <v>0</v>
      </c>
      <c r="AO918" s="202"/>
      <c r="AP918" s="202"/>
      <c r="AQ918" s="203">
        <f t="shared" si="431"/>
        <v>0</v>
      </c>
      <c r="AR918" s="202"/>
      <c r="AS918" s="202"/>
      <c r="AT918" s="203">
        <f t="shared" si="432"/>
        <v>0</v>
      </c>
      <c r="AU918" s="202"/>
      <c r="AV918" s="202"/>
      <c r="AW918" s="203">
        <f t="shared" si="433"/>
        <v>0</v>
      </c>
      <c r="AX918" s="202"/>
      <c r="AY918" s="202"/>
      <c r="AZ918" s="203">
        <f t="shared" si="434"/>
        <v>0</v>
      </c>
      <c r="BA918" s="202"/>
      <c r="BB918" s="202"/>
      <c r="BC918" s="203">
        <f t="shared" si="435"/>
        <v>0</v>
      </c>
      <c r="BD918" s="202"/>
      <c r="BE918" s="202"/>
      <c r="BF918" s="203">
        <f t="shared" si="436"/>
        <v>0</v>
      </c>
      <c r="BG918" s="202"/>
      <c r="BH918" s="202"/>
      <c r="BI918" s="203">
        <f t="shared" si="437"/>
        <v>0</v>
      </c>
      <c r="BJ918" s="202"/>
      <c r="BK918" s="202"/>
      <c r="BL918" s="203">
        <f t="shared" si="438"/>
        <v>0</v>
      </c>
      <c r="BM918" s="202"/>
      <c r="BN918" s="202"/>
      <c r="BO918" s="203">
        <f t="shared" si="439"/>
        <v>0</v>
      </c>
      <c r="BP918" s="202"/>
      <c r="BQ918" s="202"/>
      <c r="BR918" s="203">
        <f t="shared" si="440"/>
        <v>0</v>
      </c>
      <c r="BS918" s="202"/>
      <c r="BT918" s="202"/>
      <c r="BU918" s="203">
        <f t="shared" si="441"/>
        <v>0</v>
      </c>
      <c r="BV918" s="202"/>
      <c r="BW918" s="202"/>
      <c r="BX918" s="203">
        <f t="shared" si="442"/>
        <v>0</v>
      </c>
      <c r="BY918" s="202"/>
      <c r="BZ918" s="202"/>
      <c r="CA918" s="203">
        <f t="shared" si="443"/>
        <v>0</v>
      </c>
      <c r="CB918" s="202"/>
      <c r="CC918" s="202"/>
      <c r="CD918" s="203">
        <f t="shared" si="444"/>
        <v>0</v>
      </c>
      <c r="CE918" s="202"/>
      <c r="CF918" s="202"/>
      <c r="CG918" s="203">
        <f t="shared" si="445"/>
        <v>0</v>
      </c>
      <c r="CH918" s="202"/>
      <c r="CI918" s="202"/>
      <c r="CJ918" s="203">
        <f t="shared" si="446"/>
        <v>0</v>
      </c>
    </row>
    <row r="919" spans="2:88" x14ac:dyDescent="0.25">
      <c r="B919" s="180"/>
      <c r="C919" s="180"/>
      <c r="D919" s="181"/>
      <c r="E919" s="38">
        <f t="shared" si="419"/>
        <v>45016</v>
      </c>
      <c r="F919" s="186"/>
      <c r="G919" s="203"/>
      <c r="H919" s="202"/>
      <c r="I919" s="202"/>
      <c r="J919" s="203">
        <f t="shared" si="420"/>
        <v>0</v>
      </c>
      <c r="K919" s="202"/>
      <c r="L919" s="202"/>
      <c r="M919" s="203">
        <f t="shared" si="421"/>
        <v>0</v>
      </c>
      <c r="N919" s="202"/>
      <c r="O919" s="202"/>
      <c r="P919" s="203">
        <f t="shared" si="422"/>
        <v>0</v>
      </c>
      <c r="Q919" s="202"/>
      <c r="R919" s="202"/>
      <c r="S919" s="203">
        <f t="shared" si="423"/>
        <v>0</v>
      </c>
      <c r="T919" s="202"/>
      <c r="U919" s="202"/>
      <c r="V919" s="203">
        <f t="shared" si="424"/>
        <v>0</v>
      </c>
      <c r="W919" s="202"/>
      <c r="X919" s="202"/>
      <c r="Y919" s="203">
        <f t="shared" si="425"/>
        <v>0</v>
      </c>
      <c r="Z919" s="202"/>
      <c r="AA919" s="202"/>
      <c r="AB919" s="203">
        <f t="shared" si="426"/>
        <v>0</v>
      </c>
      <c r="AC919" s="202"/>
      <c r="AD919" s="202"/>
      <c r="AE919" s="203">
        <f t="shared" si="427"/>
        <v>0</v>
      </c>
      <c r="AF919" s="202"/>
      <c r="AG919" s="202"/>
      <c r="AH919" s="203">
        <f t="shared" si="428"/>
        <v>0</v>
      </c>
      <c r="AI919" s="202"/>
      <c r="AJ919" s="202"/>
      <c r="AK919" s="203">
        <f t="shared" si="429"/>
        <v>0</v>
      </c>
      <c r="AL919" s="202"/>
      <c r="AM919" s="202"/>
      <c r="AN919" s="203">
        <f t="shared" si="430"/>
        <v>0</v>
      </c>
      <c r="AO919" s="202"/>
      <c r="AP919" s="202"/>
      <c r="AQ919" s="203">
        <f t="shared" si="431"/>
        <v>0</v>
      </c>
      <c r="AR919" s="202"/>
      <c r="AS919" s="202"/>
      <c r="AT919" s="203">
        <f t="shared" si="432"/>
        <v>0</v>
      </c>
      <c r="AU919" s="202"/>
      <c r="AV919" s="202"/>
      <c r="AW919" s="203">
        <f t="shared" si="433"/>
        <v>0</v>
      </c>
      <c r="AX919" s="202"/>
      <c r="AY919" s="202"/>
      <c r="AZ919" s="203">
        <f t="shared" si="434"/>
        <v>0</v>
      </c>
      <c r="BA919" s="202"/>
      <c r="BB919" s="202"/>
      <c r="BC919" s="203">
        <f t="shared" si="435"/>
        <v>0</v>
      </c>
      <c r="BD919" s="202"/>
      <c r="BE919" s="202"/>
      <c r="BF919" s="203">
        <f t="shared" si="436"/>
        <v>0</v>
      </c>
      <c r="BG919" s="202"/>
      <c r="BH919" s="202"/>
      <c r="BI919" s="203">
        <f t="shared" si="437"/>
        <v>0</v>
      </c>
      <c r="BJ919" s="202"/>
      <c r="BK919" s="202"/>
      <c r="BL919" s="203">
        <f t="shared" si="438"/>
        <v>0</v>
      </c>
      <c r="BM919" s="202"/>
      <c r="BN919" s="202"/>
      <c r="BO919" s="203">
        <f t="shared" si="439"/>
        <v>0</v>
      </c>
      <c r="BP919" s="202"/>
      <c r="BQ919" s="202"/>
      <c r="BR919" s="203">
        <f t="shared" si="440"/>
        <v>0</v>
      </c>
      <c r="BS919" s="202"/>
      <c r="BT919" s="202"/>
      <c r="BU919" s="203">
        <f t="shared" si="441"/>
        <v>0</v>
      </c>
      <c r="BV919" s="202"/>
      <c r="BW919" s="202"/>
      <c r="BX919" s="203">
        <f t="shared" si="442"/>
        <v>0</v>
      </c>
      <c r="BY919" s="202"/>
      <c r="BZ919" s="202"/>
      <c r="CA919" s="203">
        <f t="shared" si="443"/>
        <v>0</v>
      </c>
      <c r="CB919" s="202"/>
      <c r="CC919" s="202"/>
      <c r="CD919" s="203">
        <f t="shared" si="444"/>
        <v>0</v>
      </c>
      <c r="CE919" s="202"/>
      <c r="CF919" s="202"/>
      <c r="CG919" s="203">
        <f t="shared" si="445"/>
        <v>0</v>
      </c>
      <c r="CH919" s="202"/>
      <c r="CI919" s="202"/>
      <c r="CJ919" s="203">
        <f t="shared" si="446"/>
        <v>0</v>
      </c>
    </row>
    <row r="920" spans="2:88" x14ac:dyDescent="0.25">
      <c r="B920" s="180"/>
      <c r="C920" s="180"/>
      <c r="D920" s="181"/>
      <c r="E920" s="38">
        <f t="shared" si="419"/>
        <v>45016</v>
      </c>
      <c r="F920" s="186"/>
      <c r="G920" s="203"/>
      <c r="H920" s="202"/>
      <c r="I920" s="202"/>
      <c r="J920" s="203">
        <f t="shared" si="420"/>
        <v>0</v>
      </c>
      <c r="K920" s="202"/>
      <c r="L920" s="202"/>
      <c r="M920" s="203">
        <f t="shared" si="421"/>
        <v>0</v>
      </c>
      <c r="N920" s="202"/>
      <c r="O920" s="202"/>
      <c r="P920" s="203">
        <f t="shared" si="422"/>
        <v>0</v>
      </c>
      <c r="Q920" s="202"/>
      <c r="R920" s="202"/>
      <c r="S920" s="203">
        <f t="shared" si="423"/>
        <v>0</v>
      </c>
      <c r="T920" s="202"/>
      <c r="U920" s="202"/>
      <c r="V920" s="203">
        <f t="shared" si="424"/>
        <v>0</v>
      </c>
      <c r="W920" s="202"/>
      <c r="X920" s="202"/>
      <c r="Y920" s="203">
        <f t="shared" si="425"/>
        <v>0</v>
      </c>
      <c r="Z920" s="202"/>
      <c r="AA920" s="202"/>
      <c r="AB920" s="203">
        <f t="shared" si="426"/>
        <v>0</v>
      </c>
      <c r="AC920" s="202"/>
      <c r="AD920" s="202"/>
      <c r="AE920" s="203">
        <f t="shared" si="427"/>
        <v>0</v>
      </c>
      <c r="AF920" s="202"/>
      <c r="AG920" s="202"/>
      <c r="AH920" s="203">
        <f t="shared" si="428"/>
        <v>0</v>
      </c>
      <c r="AI920" s="202"/>
      <c r="AJ920" s="202"/>
      <c r="AK920" s="203">
        <f t="shared" si="429"/>
        <v>0</v>
      </c>
      <c r="AL920" s="202"/>
      <c r="AM920" s="202"/>
      <c r="AN920" s="203">
        <f t="shared" si="430"/>
        <v>0</v>
      </c>
      <c r="AO920" s="202"/>
      <c r="AP920" s="202"/>
      <c r="AQ920" s="203">
        <f t="shared" si="431"/>
        <v>0</v>
      </c>
      <c r="AR920" s="202"/>
      <c r="AS920" s="202"/>
      <c r="AT920" s="203">
        <f t="shared" si="432"/>
        <v>0</v>
      </c>
      <c r="AU920" s="202"/>
      <c r="AV920" s="202"/>
      <c r="AW920" s="203">
        <f t="shared" si="433"/>
        <v>0</v>
      </c>
      <c r="AX920" s="202"/>
      <c r="AY920" s="202"/>
      <c r="AZ920" s="203">
        <f t="shared" si="434"/>
        <v>0</v>
      </c>
      <c r="BA920" s="202"/>
      <c r="BB920" s="202"/>
      <c r="BC920" s="203">
        <f t="shared" si="435"/>
        <v>0</v>
      </c>
      <c r="BD920" s="202"/>
      <c r="BE920" s="202"/>
      <c r="BF920" s="203">
        <f t="shared" si="436"/>
        <v>0</v>
      </c>
      <c r="BG920" s="202"/>
      <c r="BH920" s="202"/>
      <c r="BI920" s="203">
        <f t="shared" si="437"/>
        <v>0</v>
      </c>
      <c r="BJ920" s="202"/>
      <c r="BK920" s="202"/>
      <c r="BL920" s="203">
        <f t="shared" si="438"/>
        <v>0</v>
      </c>
      <c r="BM920" s="202"/>
      <c r="BN920" s="202"/>
      <c r="BO920" s="203">
        <f t="shared" si="439"/>
        <v>0</v>
      </c>
      <c r="BP920" s="202"/>
      <c r="BQ920" s="202"/>
      <c r="BR920" s="203">
        <f t="shared" si="440"/>
        <v>0</v>
      </c>
      <c r="BS920" s="202"/>
      <c r="BT920" s="202"/>
      <c r="BU920" s="203">
        <f t="shared" si="441"/>
        <v>0</v>
      </c>
      <c r="BV920" s="202"/>
      <c r="BW920" s="202"/>
      <c r="BX920" s="203">
        <f t="shared" si="442"/>
        <v>0</v>
      </c>
      <c r="BY920" s="202"/>
      <c r="BZ920" s="202"/>
      <c r="CA920" s="203">
        <f t="shared" si="443"/>
        <v>0</v>
      </c>
      <c r="CB920" s="202"/>
      <c r="CC920" s="202"/>
      <c r="CD920" s="203">
        <f t="shared" si="444"/>
        <v>0</v>
      </c>
      <c r="CE920" s="202"/>
      <c r="CF920" s="202"/>
      <c r="CG920" s="203">
        <f t="shared" si="445"/>
        <v>0</v>
      </c>
      <c r="CH920" s="202"/>
      <c r="CI920" s="202"/>
      <c r="CJ920" s="203">
        <f t="shared" si="446"/>
        <v>0</v>
      </c>
    </row>
    <row r="921" spans="2:88" x14ac:dyDescent="0.25">
      <c r="B921" s="180"/>
      <c r="C921" s="180"/>
      <c r="D921" s="181"/>
      <c r="E921" s="38">
        <f t="shared" ref="E921:E984" si="447">+$D$10</f>
        <v>45016</v>
      </c>
      <c r="F921" s="186"/>
      <c r="G921" s="203"/>
      <c r="H921" s="202"/>
      <c r="I921" s="202"/>
      <c r="J921" s="203">
        <f t="shared" si="420"/>
        <v>0</v>
      </c>
      <c r="K921" s="202"/>
      <c r="L921" s="202"/>
      <c r="M921" s="203">
        <f t="shared" si="421"/>
        <v>0</v>
      </c>
      <c r="N921" s="202"/>
      <c r="O921" s="202"/>
      <c r="P921" s="203">
        <f t="shared" si="422"/>
        <v>0</v>
      </c>
      <c r="Q921" s="202"/>
      <c r="R921" s="202"/>
      <c r="S921" s="203">
        <f t="shared" si="423"/>
        <v>0</v>
      </c>
      <c r="T921" s="202"/>
      <c r="U921" s="202"/>
      <c r="V921" s="203">
        <f t="shared" si="424"/>
        <v>0</v>
      </c>
      <c r="W921" s="202"/>
      <c r="X921" s="202"/>
      <c r="Y921" s="203">
        <f t="shared" si="425"/>
        <v>0</v>
      </c>
      <c r="Z921" s="202"/>
      <c r="AA921" s="202"/>
      <c r="AB921" s="203">
        <f t="shared" si="426"/>
        <v>0</v>
      </c>
      <c r="AC921" s="202"/>
      <c r="AD921" s="202"/>
      <c r="AE921" s="203">
        <f t="shared" si="427"/>
        <v>0</v>
      </c>
      <c r="AF921" s="202"/>
      <c r="AG921" s="202"/>
      <c r="AH921" s="203">
        <f t="shared" si="428"/>
        <v>0</v>
      </c>
      <c r="AI921" s="202"/>
      <c r="AJ921" s="202"/>
      <c r="AK921" s="203">
        <f t="shared" si="429"/>
        <v>0</v>
      </c>
      <c r="AL921" s="202"/>
      <c r="AM921" s="202"/>
      <c r="AN921" s="203">
        <f t="shared" si="430"/>
        <v>0</v>
      </c>
      <c r="AO921" s="202"/>
      <c r="AP921" s="202"/>
      <c r="AQ921" s="203">
        <f t="shared" si="431"/>
        <v>0</v>
      </c>
      <c r="AR921" s="202"/>
      <c r="AS921" s="202"/>
      <c r="AT921" s="203">
        <f t="shared" si="432"/>
        <v>0</v>
      </c>
      <c r="AU921" s="202"/>
      <c r="AV921" s="202"/>
      <c r="AW921" s="203">
        <f t="shared" si="433"/>
        <v>0</v>
      </c>
      <c r="AX921" s="202"/>
      <c r="AY921" s="202"/>
      <c r="AZ921" s="203">
        <f t="shared" si="434"/>
        <v>0</v>
      </c>
      <c r="BA921" s="202"/>
      <c r="BB921" s="202"/>
      <c r="BC921" s="203">
        <f t="shared" si="435"/>
        <v>0</v>
      </c>
      <c r="BD921" s="202"/>
      <c r="BE921" s="202"/>
      <c r="BF921" s="203">
        <f t="shared" si="436"/>
        <v>0</v>
      </c>
      <c r="BG921" s="202"/>
      <c r="BH921" s="202"/>
      <c r="BI921" s="203">
        <f t="shared" si="437"/>
        <v>0</v>
      </c>
      <c r="BJ921" s="202"/>
      <c r="BK921" s="202"/>
      <c r="BL921" s="203">
        <f t="shared" si="438"/>
        <v>0</v>
      </c>
      <c r="BM921" s="202"/>
      <c r="BN921" s="202"/>
      <c r="BO921" s="203">
        <f t="shared" si="439"/>
        <v>0</v>
      </c>
      <c r="BP921" s="202"/>
      <c r="BQ921" s="202"/>
      <c r="BR921" s="203">
        <f t="shared" si="440"/>
        <v>0</v>
      </c>
      <c r="BS921" s="202"/>
      <c r="BT921" s="202"/>
      <c r="BU921" s="203">
        <f t="shared" si="441"/>
        <v>0</v>
      </c>
      <c r="BV921" s="202"/>
      <c r="BW921" s="202"/>
      <c r="BX921" s="203">
        <f t="shared" si="442"/>
        <v>0</v>
      </c>
      <c r="BY921" s="202"/>
      <c r="BZ921" s="202"/>
      <c r="CA921" s="203">
        <f t="shared" si="443"/>
        <v>0</v>
      </c>
      <c r="CB921" s="202"/>
      <c r="CC921" s="202"/>
      <c r="CD921" s="203">
        <f t="shared" si="444"/>
        <v>0</v>
      </c>
      <c r="CE921" s="202"/>
      <c r="CF921" s="202"/>
      <c r="CG921" s="203">
        <f t="shared" si="445"/>
        <v>0</v>
      </c>
      <c r="CH921" s="202"/>
      <c r="CI921" s="202"/>
      <c r="CJ921" s="203">
        <f t="shared" si="446"/>
        <v>0</v>
      </c>
    </row>
    <row r="922" spans="2:88" x14ac:dyDescent="0.25">
      <c r="B922" s="180"/>
      <c r="C922" s="180"/>
      <c r="D922" s="181"/>
      <c r="E922" s="38">
        <f t="shared" si="447"/>
        <v>45016</v>
      </c>
      <c r="F922" s="186"/>
      <c r="G922" s="203"/>
      <c r="H922" s="202"/>
      <c r="I922" s="202"/>
      <c r="J922" s="203">
        <f t="shared" ref="J922:J985" si="448">SUM(H922:I922)</f>
        <v>0</v>
      </c>
      <c r="K922" s="202"/>
      <c r="L922" s="202"/>
      <c r="M922" s="203">
        <f t="shared" ref="M922:M985" si="449">SUM(K922:L922)</f>
        <v>0</v>
      </c>
      <c r="N922" s="202"/>
      <c r="O922" s="202"/>
      <c r="P922" s="203">
        <f t="shared" ref="P922:P985" si="450">SUM(N922:O922)</f>
        <v>0</v>
      </c>
      <c r="Q922" s="202"/>
      <c r="R922" s="202"/>
      <c r="S922" s="203">
        <f t="shared" ref="S922:S985" si="451">SUM(Q922:R922)</f>
        <v>0</v>
      </c>
      <c r="T922" s="202"/>
      <c r="U922" s="202"/>
      <c r="V922" s="203">
        <f t="shared" ref="V922:V985" si="452">SUM(T922:U922)</f>
        <v>0</v>
      </c>
      <c r="W922" s="202"/>
      <c r="X922" s="202"/>
      <c r="Y922" s="203">
        <f t="shared" ref="Y922:Y985" si="453">SUM(W922:X922)</f>
        <v>0</v>
      </c>
      <c r="Z922" s="202"/>
      <c r="AA922" s="202"/>
      <c r="AB922" s="203">
        <f t="shared" ref="AB922:AB985" si="454">SUM(Z922:AA922)</f>
        <v>0</v>
      </c>
      <c r="AC922" s="202"/>
      <c r="AD922" s="202"/>
      <c r="AE922" s="203">
        <f t="shared" ref="AE922:AE985" si="455">SUM(AC922:AD922)</f>
        <v>0</v>
      </c>
      <c r="AF922" s="202"/>
      <c r="AG922" s="202"/>
      <c r="AH922" s="203">
        <f t="shared" ref="AH922:AH985" si="456">SUM(AF922:AG922)</f>
        <v>0</v>
      </c>
      <c r="AI922" s="202"/>
      <c r="AJ922" s="202"/>
      <c r="AK922" s="203">
        <f t="shared" ref="AK922:AK985" si="457">SUM(AI922:AJ922)</f>
        <v>0</v>
      </c>
      <c r="AL922" s="202"/>
      <c r="AM922" s="202"/>
      <c r="AN922" s="203">
        <f t="shared" ref="AN922:AN985" si="458">SUM(AL922:AM922)</f>
        <v>0</v>
      </c>
      <c r="AO922" s="202"/>
      <c r="AP922" s="202"/>
      <c r="AQ922" s="203">
        <f t="shared" ref="AQ922:AQ985" si="459">SUM(AO922:AP922)</f>
        <v>0</v>
      </c>
      <c r="AR922" s="202"/>
      <c r="AS922" s="202"/>
      <c r="AT922" s="203">
        <f t="shared" ref="AT922:AT985" si="460">SUM(AR922:AS922)</f>
        <v>0</v>
      </c>
      <c r="AU922" s="202"/>
      <c r="AV922" s="202"/>
      <c r="AW922" s="203">
        <f t="shared" ref="AW922:AW985" si="461">SUM(AU922:AV922)</f>
        <v>0</v>
      </c>
      <c r="AX922" s="202"/>
      <c r="AY922" s="202"/>
      <c r="AZ922" s="203">
        <f t="shared" ref="AZ922:AZ985" si="462">SUM(AX922:AY922)</f>
        <v>0</v>
      </c>
      <c r="BA922" s="202"/>
      <c r="BB922" s="202"/>
      <c r="BC922" s="203">
        <f t="shared" ref="BC922:BC985" si="463">SUM(BA922:BB922)</f>
        <v>0</v>
      </c>
      <c r="BD922" s="202"/>
      <c r="BE922" s="202"/>
      <c r="BF922" s="203">
        <f t="shared" ref="BF922:BF985" si="464">SUM(BD922:BE922)</f>
        <v>0</v>
      </c>
      <c r="BG922" s="202"/>
      <c r="BH922" s="202"/>
      <c r="BI922" s="203">
        <f t="shared" ref="BI922:BI985" si="465">SUM(BG922:BH922)</f>
        <v>0</v>
      </c>
      <c r="BJ922" s="202"/>
      <c r="BK922" s="202"/>
      <c r="BL922" s="203">
        <f t="shared" ref="BL922:BL985" si="466">SUM(BJ922:BK922)</f>
        <v>0</v>
      </c>
      <c r="BM922" s="202"/>
      <c r="BN922" s="202"/>
      <c r="BO922" s="203">
        <f t="shared" ref="BO922:BO985" si="467">SUM(BM922:BN922)</f>
        <v>0</v>
      </c>
      <c r="BP922" s="202"/>
      <c r="BQ922" s="202"/>
      <c r="BR922" s="203">
        <f t="shared" ref="BR922:BR985" si="468">SUM(BP922:BQ922)</f>
        <v>0</v>
      </c>
      <c r="BS922" s="202"/>
      <c r="BT922" s="202"/>
      <c r="BU922" s="203">
        <f t="shared" ref="BU922:BU985" si="469">SUM(BS922:BT922)</f>
        <v>0</v>
      </c>
      <c r="BV922" s="202"/>
      <c r="BW922" s="202"/>
      <c r="BX922" s="203">
        <f t="shared" ref="BX922:BX985" si="470">SUM(BV922:BW922)</f>
        <v>0</v>
      </c>
      <c r="BY922" s="202"/>
      <c r="BZ922" s="202"/>
      <c r="CA922" s="203">
        <f t="shared" ref="CA922:CA985" si="471">SUM(BY922:BZ922)</f>
        <v>0</v>
      </c>
      <c r="CB922" s="202"/>
      <c r="CC922" s="202"/>
      <c r="CD922" s="203">
        <f t="shared" ref="CD922:CD985" si="472">SUM(CB922:CC922)</f>
        <v>0</v>
      </c>
      <c r="CE922" s="202"/>
      <c r="CF922" s="202"/>
      <c r="CG922" s="203">
        <f t="shared" ref="CG922:CG985" si="473">SUM(CE922:CF922)</f>
        <v>0</v>
      </c>
      <c r="CH922" s="202"/>
      <c r="CI922" s="202"/>
      <c r="CJ922" s="203">
        <f t="shared" ref="CJ922:CJ985" si="474">SUM(CH922:CI922)</f>
        <v>0</v>
      </c>
    </row>
    <row r="923" spans="2:88" x14ac:dyDescent="0.25">
      <c r="B923" s="180"/>
      <c r="C923" s="180"/>
      <c r="D923" s="181"/>
      <c r="E923" s="38">
        <f t="shared" si="447"/>
        <v>45016</v>
      </c>
      <c r="F923" s="186"/>
      <c r="G923" s="203"/>
      <c r="H923" s="202"/>
      <c r="I923" s="202"/>
      <c r="J923" s="203">
        <f t="shared" si="448"/>
        <v>0</v>
      </c>
      <c r="K923" s="202"/>
      <c r="L923" s="202"/>
      <c r="M923" s="203">
        <f t="shared" si="449"/>
        <v>0</v>
      </c>
      <c r="N923" s="202"/>
      <c r="O923" s="202"/>
      <c r="P923" s="203">
        <f t="shared" si="450"/>
        <v>0</v>
      </c>
      <c r="Q923" s="202"/>
      <c r="R923" s="202"/>
      <c r="S923" s="203">
        <f t="shared" si="451"/>
        <v>0</v>
      </c>
      <c r="T923" s="202"/>
      <c r="U923" s="202"/>
      <c r="V923" s="203">
        <f t="shared" si="452"/>
        <v>0</v>
      </c>
      <c r="W923" s="202"/>
      <c r="X923" s="202"/>
      <c r="Y923" s="203">
        <f t="shared" si="453"/>
        <v>0</v>
      </c>
      <c r="Z923" s="202"/>
      <c r="AA923" s="202"/>
      <c r="AB923" s="203">
        <f t="shared" si="454"/>
        <v>0</v>
      </c>
      <c r="AC923" s="202"/>
      <c r="AD923" s="202"/>
      <c r="AE923" s="203">
        <f t="shared" si="455"/>
        <v>0</v>
      </c>
      <c r="AF923" s="202"/>
      <c r="AG923" s="202"/>
      <c r="AH923" s="203">
        <f t="shared" si="456"/>
        <v>0</v>
      </c>
      <c r="AI923" s="202"/>
      <c r="AJ923" s="202"/>
      <c r="AK923" s="203">
        <f t="shared" si="457"/>
        <v>0</v>
      </c>
      <c r="AL923" s="202"/>
      <c r="AM923" s="202"/>
      <c r="AN923" s="203">
        <f t="shared" si="458"/>
        <v>0</v>
      </c>
      <c r="AO923" s="202"/>
      <c r="AP923" s="202"/>
      <c r="AQ923" s="203">
        <f t="shared" si="459"/>
        <v>0</v>
      </c>
      <c r="AR923" s="202"/>
      <c r="AS923" s="202"/>
      <c r="AT923" s="203">
        <f t="shared" si="460"/>
        <v>0</v>
      </c>
      <c r="AU923" s="202"/>
      <c r="AV923" s="202"/>
      <c r="AW923" s="203">
        <f t="shared" si="461"/>
        <v>0</v>
      </c>
      <c r="AX923" s="202"/>
      <c r="AY923" s="202"/>
      <c r="AZ923" s="203">
        <f t="shared" si="462"/>
        <v>0</v>
      </c>
      <c r="BA923" s="202"/>
      <c r="BB923" s="202"/>
      <c r="BC923" s="203">
        <f t="shared" si="463"/>
        <v>0</v>
      </c>
      <c r="BD923" s="202"/>
      <c r="BE923" s="202"/>
      <c r="BF923" s="203">
        <f t="shared" si="464"/>
        <v>0</v>
      </c>
      <c r="BG923" s="202"/>
      <c r="BH923" s="202"/>
      <c r="BI923" s="203">
        <f t="shared" si="465"/>
        <v>0</v>
      </c>
      <c r="BJ923" s="202"/>
      <c r="BK923" s="202"/>
      <c r="BL923" s="203">
        <f t="shared" si="466"/>
        <v>0</v>
      </c>
      <c r="BM923" s="202"/>
      <c r="BN923" s="202"/>
      <c r="BO923" s="203">
        <f t="shared" si="467"/>
        <v>0</v>
      </c>
      <c r="BP923" s="202"/>
      <c r="BQ923" s="202"/>
      <c r="BR923" s="203">
        <f t="shared" si="468"/>
        <v>0</v>
      </c>
      <c r="BS923" s="202"/>
      <c r="BT923" s="202"/>
      <c r="BU923" s="203">
        <f t="shared" si="469"/>
        <v>0</v>
      </c>
      <c r="BV923" s="202"/>
      <c r="BW923" s="202"/>
      <c r="BX923" s="203">
        <f t="shared" si="470"/>
        <v>0</v>
      </c>
      <c r="BY923" s="202"/>
      <c r="BZ923" s="202"/>
      <c r="CA923" s="203">
        <f t="shared" si="471"/>
        <v>0</v>
      </c>
      <c r="CB923" s="202"/>
      <c r="CC923" s="202"/>
      <c r="CD923" s="203">
        <f t="shared" si="472"/>
        <v>0</v>
      </c>
      <c r="CE923" s="202"/>
      <c r="CF923" s="202"/>
      <c r="CG923" s="203">
        <f t="shared" si="473"/>
        <v>0</v>
      </c>
      <c r="CH923" s="202"/>
      <c r="CI923" s="202"/>
      <c r="CJ923" s="203">
        <f t="shared" si="474"/>
        <v>0</v>
      </c>
    </row>
    <row r="924" spans="2:88" x14ac:dyDescent="0.25">
      <c r="B924" s="180"/>
      <c r="C924" s="180"/>
      <c r="D924" s="181"/>
      <c r="E924" s="38">
        <f t="shared" si="447"/>
        <v>45016</v>
      </c>
      <c r="F924" s="186"/>
      <c r="G924" s="203"/>
      <c r="H924" s="202"/>
      <c r="I924" s="202"/>
      <c r="J924" s="203">
        <f t="shared" si="448"/>
        <v>0</v>
      </c>
      <c r="K924" s="202"/>
      <c r="L924" s="202"/>
      <c r="M924" s="203">
        <f t="shared" si="449"/>
        <v>0</v>
      </c>
      <c r="N924" s="202"/>
      <c r="O924" s="202"/>
      <c r="P924" s="203">
        <f t="shared" si="450"/>
        <v>0</v>
      </c>
      <c r="Q924" s="202"/>
      <c r="R924" s="202"/>
      <c r="S924" s="203">
        <f t="shared" si="451"/>
        <v>0</v>
      </c>
      <c r="T924" s="202"/>
      <c r="U924" s="202"/>
      <c r="V924" s="203">
        <f t="shared" si="452"/>
        <v>0</v>
      </c>
      <c r="W924" s="202"/>
      <c r="X924" s="202"/>
      <c r="Y924" s="203">
        <f t="shared" si="453"/>
        <v>0</v>
      </c>
      <c r="Z924" s="202"/>
      <c r="AA924" s="202"/>
      <c r="AB924" s="203">
        <f t="shared" si="454"/>
        <v>0</v>
      </c>
      <c r="AC924" s="202"/>
      <c r="AD924" s="202"/>
      <c r="AE924" s="203">
        <f t="shared" si="455"/>
        <v>0</v>
      </c>
      <c r="AF924" s="202"/>
      <c r="AG924" s="202"/>
      <c r="AH924" s="203">
        <f t="shared" si="456"/>
        <v>0</v>
      </c>
      <c r="AI924" s="202"/>
      <c r="AJ924" s="202"/>
      <c r="AK924" s="203">
        <f t="shared" si="457"/>
        <v>0</v>
      </c>
      <c r="AL924" s="202"/>
      <c r="AM924" s="202"/>
      <c r="AN924" s="203">
        <f t="shared" si="458"/>
        <v>0</v>
      </c>
      <c r="AO924" s="202"/>
      <c r="AP924" s="202"/>
      <c r="AQ924" s="203">
        <f t="shared" si="459"/>
        <v>0</v>
      </c>
      <c r="AR924" s="202"/>
      <c r="AS924" s="202"/>
      <c r="AT924" s="203">
        <f t="shared" si="460"/>
        <v>0</v>
      </c>
      <c r="AU924" s="202"/>
      <c r="AV924" s="202"/>
      <c r="AW924" s="203">
        <f t="shared" si="461"/>
        <v>0</v>
      </c>
      <c r="AX924" s="202"/>
      <c r="AY924" s="202"/>
      <c r="AZ924" s="203">
        <f t="shared" si="462"/>
        <v>0</v>
      </c>
      <c r="BA924" s="202"/>
      <c r="BB924" s="202"/>
      <c r="BC924" s="203">
        <f t="shared" si="463"/>
        <v>0</v>
      </c>
      <c r="BD924" s="202"/>
      <c r="BE924" s="202"/>
      <c r="BF924" s="203">
        <f t="shared" si="464"/>
        <v>0</v>
      </c>
      <c r="BG924" s="202"/>
      <c r="BH924" s="202"/>
      <c r="BI924" s="203">
        <f t="shared" si="465"/>
        <v>0</v>
      </c>
      <c r="BJ924" s="202"/>
      <c r="BK924" s="202"/>
      <c r="BL924" s="203">
        <f t="shared" si="466"/>
        <v>0</v>
      </c>
      <c r="BM924" s="202"/>
      <c r="BN924" s="202"/>
      <c r="BO924" s="203">
        <f t="shared" si="467"/>
        <v>0</v>
      </c>
      <c r="BP924" s="202"/>
      <c r="BQ924" s="202"/>
      <c r="BR924" s="203">
        <f t="shared" si="468"/>
        <v>0</v>
      </c>
      <c r="BS924" s="202"/>
      <c r="BT924" s="202"/>
      <c r="BU924" s="203">
        <f t="shared" si="469"/>
        <v>0</v>
      </c>
      <c r="BV924" s="202"/>
      <c r="BW924" s="202"/>
      <c r="BX924" s="203">
        <f t="shared" si="470"/>
        <v>0</v>
      </c>
      <c r="BY924" s="202"/>
      <c r="BZ924" s="202"/>
      <c r="CA924" s="203">
        <f t="shared" si="471"/>
        <v>0</v>
      </c>
      <c r="CB924" s="202"/>
      <c r="CC924" s="202"/>
      <c r="CD924" s="203">
        <f t="shared" si="472"/>
        <v>0</v>
      </c>
      <c r="CE924" s="202"/>
      <c r="CF924" s="202"/>
      <c r="CG924" s="203">
        <f t="shared" si="473"/>
        <v>0</v>
      </c>
      <c r="CH924" s="202"/>
      <c r="CI924" s="202"/>
      <c r="CJ924" s="203">
        <f t="shared" si="474"/>
        <v>0</v>
      </c>
    </row>
    <row r="925" spans="2:88" x14ac:dyDescent="0.25">
      <c r="B925" s="180"/>
      <c r="C925" s="180"/>
      <c r="D925" s="181"/>
      <c r="E925" s="38">
        <f t="shared" si="447"/>
        <v>45016</v>
      </c>
      <c r="F925" s="186"/>
      <c r="G925" s="203"/>
      <c r="H925" s="202"/>
      <c r="I925" s="202"/>
      <c r="J925" s="203">
        <f t="shared" si="448"/>
        <v>0</v>
      </c>
      <c r="K925" s="202"/>
      <c r="L925" s="202"/>
      <c r="M925" s="203">
        <f t="shared" si="449"/>
        <v>0</v>
      </c>
      <c r="N925" s="202"/>
      <c r="O925" s="202"/>
      <c r="P925" s="203">
        <f t="shared" si="450"/>
        <v>0</v>
      </c>
      <c r="Q925" s="202"/>
      <c r="R925" s="202"/>
      <c r="S925" s="203">
        <f t="shared" si="451"/>
        <v>0</v>
      </c>
      <c r="T925" s="202"/>
      <c r="U925" s="202"/>
      <c r="V925" s="203">
        <f t="shared" si="452"/>
        <v>0</v>
      </c>
      <c r="W925" s="202"/>
      <c r="X925" s="202"/>
      <c r="Y925" s="203">
        <f t="shared" si="453"/>
        <v>0</v>
      </c>
      <c r="Z925" s="202"/>
      <c r="AA925" s="202"/>
      <c r="AB925" s="203">
        <f t="shared" si="454"/>
        <v>0</v>
      </c>
      <c r="AC925" s="202"/>
      <c r="AD925" s="202"/>
      <c r="AE925" s="203">
        <f t="shared" si="455"/>
        <v>0</v>
      </c>
      <c r="AF925" s="202"/>
      <c r="AG925" s="202"/>
      <c r="AH925" s="203">
        <f t="shared" si="456"/>
        <v>0</v>
      </c>
      <c r="AI925" s="202"/>
      <c r="AJ925" s="202"/>
      <c r="AK925" s="203">
        <f t="shared" si="457"/>
        <v>0</v>
      </c>
      <c r="AL925" s="202"/>
      <c r="AM925" s="202"/>
      <c r="AN925" s="203">
        <f t="shared" si="458"/>
        <v>0</v>
      </c>
      <c r="AO925" s="202"/>
      <c r="AP925" s="202"/>
      <c r="AQ925" s="203">
        <f t="shared" si="459"/>
        <v>0</v>
      </c>
      <c r="AR925" s="202"/>
      <c r="AS925" s="202"/>
      <c r="AT925" s="203">
        <f t="shared" si="460"/>
        <v>0</v>
      </c>
      <c r="AU925" s="202"/>
      <c r="AV925" s="202"/>
      <c r="AW925" s="203">
        <f t="shared" si="461"/>
        <v>0</v>
      </c>
      <c r="AX925" s="202"/>
      <c r="AY925" s="202"/>
      <c r="AZ925" s="203">
        <f t="shared" si="462"/>
        <v>0</v>
      </c>
      <c r="BA925" s="202"/>
      <c r="BB925" s="202"/>
      <c r="BC925" s="203">
        <f t="shared" si="463"/>
        <v>0</v>
      </c>
      <c r="BD925" s="202"/>
      <c r="BE925" s="202"/>
      <c r="BF925" s="203">
        <f t="shared" si="464"/>
        <v>0</v>
      </c>
      <c r="BG925" s="202"/>
      <c r="BH925" s="202"/>
      <c r="BI925" s="203">
        <f t="shared" si="465"/>
        <v>0</v>
      </c>
      <c r="BJ925" s="202"/>
      <c r="BK925" s="202"/>
      <c r="BL925" s="203">
        <f t="shared" si="466"/>
        <v>0</v>
      </c>
      <c r="BM925" s="202"/>
      <c r="BN925" s="202"/>
      <c r="BO925" s="203">
        <f t="shared" si="467"/>
        <v>0</v>
      </c>
      <c r="BP925" s="202"/>
      <c r="BQ925" s="202"/>
      <c r="BR925" s="203">
        <f t="shared" si="468"/>
        <v>0</v>
      </c>
      <c r="BS925" s="202"/>
      <c r="BT925" s="202"/>
      <c r="BU925" s="203">
        <f t="shared" si="469"/>
        <v>0</v>
      </c>
      <c r="BV925" s="202"/>
      <c r="BW925" s="202"/>
      <c r="BX925" s="203">
        <f t="shared" si="470"/>
        <v>0</v>
      </c>
      <c r="BY925" s="202"/>
      <c r="BZ925" s="202"/>
      <c r="CA925" s="203">
        <f t="shared" si="471"/>
        <v>0</v>
      </c>
      <c r="CB925" s="202"/>
      <c r="CC925" s="202"/>
      <c r="CD925" s="203">
        <f t="shared" si="472"/>
        <v>0</v>
      </c>
      <c r="CE925" s="202"/>
      <c r="CF925" s="202"/>
      <c r="CG925" s="203">
        <f t="shared" si="473"/>
        <v>0</v>
      </c>
      <c r="CH925" s="202"/>
      <c r="CI925" s="202"/>
      <c r="CJ925" s="203">
        <f t="shared" si="474"/>
        <v>0</v>
      </c>
    </row>
    <row r="926" spans="2:88" x14ac:dyDescent="0.25">
      <c r="B926" s="180"/>
      <c r="C926" s="180"/>
      <c r="D926" s="181"/>
      <c r="E926" s="38">
        <f t="shared" si="447"/>
        <v>45016</v>
      </c>
      <c r="F926" s="186"/>
      <c r="G926" s="203"/>
      <c r="H926" s="202"/>
      <c r="I926" s="202"/>
      <c r="J926" s="203">
        <f t="shared" si="448"/>
        <v>0</v>
      </c>
      <c r="K926" s="202"/>
      <c r="L926" s="202"/>
      <c r="M926" s="203">
        <f t="shared" si="449"/>
        <v>0</v>
      </c>
      <c r="N926" s="202"/>
      <c r="O926" s="202"/>
      <c r="P926" s="203">
        <f t="shared" si="450"/>
        <v>0</v>
      </c>
      <c r="Q926" s="202"/>
      <c r="R926" s="202"/>
      <c r="S926" s="203">
        <f t="shared" si="451"/>
        <v>0</v>
      </c>
      <c r="T926" s="202"/>
      <c r="U926" s="202"/>
      <c r="V926" s="203">
        <f t="shared" si="452"/>
        <v>0</v>
      </c>
      <c r="W926" s="202"/>
      <c r="X926" s="202"/>
      <c r="Y926" s="203">
        <f t="shared" si="453"/>
        <v>0</v>
      </c>
      <c r="Z926" s="202"/>
      <c r="AA926" s="202"/>
      <c r="AB926" s="203">
        <f t="shared" si="454"/>
        <v>0</v>
      </c>
      <c r="AC926" s="202"/>
      <c r="AD926" s="202"/>
      <c r="AE926" s="203">
        <f t="shared" si="455"/>
        <v>0</v>
      </c>
      <c r="AF926" s="202"/>
      <c r="AG926" s="202"/>
      <c r="AH926" s="203">
        <f t="shared" si="456"/>
        <v>0</v>
      </c>
      <c r="AI926" s="202"/>
      <c r="AJ926" s="202"/>
      <c r="AK926" s="203">
        <f t="shared" si="457"/>
        <v>0</v>
      </c>
      <c r="AL926" s="202"/>
      <c r="AM926" s="202"/>
      <c r="AN926" s="203">
        <f t="shared" si="458"/>
        <v>0</v>
      </c>
      <c r="AO926" s="202"/>
      <c r="AP926" s="202"/>
      <c r="AQ926" s="203">
        <f t="shared" si="459"/>
        <v>0</v>
      </c>
      <c r="AR926" s="202"/>
      <c r="AS926" s="202"/>
      <c r="AT926" s="203">
        <f t="shared" si="460"/>
        <v>0</v>
      </c>
      <c r="AU926" s="202"/>
      <c r="AV926" s="202"/>
      <c r="AW926" s="203">
        <f t="shared" si="461"/>
        <v>0</v>
      </c>
      <c r="AX926" s="202"/>
      <c r="AY926" s="202"/>
      <c r="AZ926" s="203">
        <f t="shared" si="462"/>
        <v>0</v>
      </c>
      <c r="BA926" s="202"/>
      <c r="BB926" s="202"/>
      <c r="BC926" s="203">
        <f t="shared" si="463"/>
        <v>0</v>
      </c>
      <c r="BD926" s="202"/>
      <c r="BE926" s="202"/>
      <c r="BF926" s="203">
        <f t="shared" si="464"/>
        <v>0</v>
      </c>
      <c r="BG926" s="202"/>
      <c r="BH926" s="202"/>
      <c r="BI926" s="203">
        <f t="shared" si="465"/>
        <v>0</v>
      </c>
      <c r="BJ926" s="202"/>
      <c r="BK926" s="202"/>
      <c r="BL926" s="203">
        <f t="shared" si="466"/>
        <v>0</v>
      </c>
      <c r="BM926" s="202"/>
      <c r="BN926" s="202"/>
      <c r="BO926" s="203">
        <f t="shared" si="467"/>
        <v>0</v>
      </c>
      <c r="BP926" s="202"/>
      <c r="BQ926" s="202"/>
      <c r="BR926" s="203">
        <f t="shared" si="468"/>
        <v>0</v>
      </c>
      <c r="BS926" s="202"/>
      <c r="BT926" s="202"/>
      <c r="BU926" s="203">
        <f t="shared" si="469"/>
        <v>0</v>
      </c>
      <c r="BV926" s="202"/>
      <c r="BW926" s="202"/>
      <c r="BX926" s="203">
        <f t="shared" si="470"/>
        <v>0</v>
      </c>
      <c r="BY926" s="202"/>
      <c r="BZ926" s="202"/>
      <c r="CA926" s="203">
        <f t="shared" si="471"/>
        <v>0</v>
      </c>
      <c r="CB926" s="202"/>
      <c r="CC926" s="202"/>
      <c r="CD926" s="203">
        <f t="shared" si="472"/>
        <v>0</v>
      </c>
      <c r="CE926" s="202"/>
      <c r="CF926" s="202"/>
      <c r="CG926" s="203">
        <f t="shared" si="473"/>
        <v>0</v>
      </c>
      <c r="CH926" s="202"/>
      <c r="CI926" s="202"/>
      <c r="CJ926" s="203">
        <f t="shared" si="474"/>
        <v>0</v>
      </c>
    </row>
    <row r="927" spans="2:88" x14ac:dyDescent="0.25">
      <c r="B927" s="180"/>
      <c r="C927" s="180"/>
      <c r="D927" s="181"/>
      <c r="E927" s="38">
        <f t="shared" si="447"/>
        <v>45016</v>
      </c>
      <c r="F927" s="186"/>
      <c r="G927" s="203"/>
      <c r="H927" s="202"/>
      <c r="I927" s="202"/>
      <c r="J927" s="203">
        <f t="shared" si="448"/>
        <v>0</v>
      </c>
      <c r="K927" s="202"/>
      <c r="L927" s="202"/>
      <c r="M927" s="203">
        <f t="shared" si="449"/>
        <v>0</v>
      </c>
      <c r="N927" s="202"/>
      <c r="O927" s="202"/>
      <c r="P927" s="203">
        <f t="shared" si="450"/>
        <v>0</v>
      </c>
      <c r="Q927" s="202"/>
      <c r="R927" s="202"/>
      <c r="S927" s="203">
        <f t="shared" si="451"/>
        <v>0</v>
      </c>
      <c r="T927" s="202"/>
      <c r="U927" s="202"/>
      <c r="V927" s="203">
        <f t="shared" si="452"/>
        <v>0</v>
      </c>
      <c r="W927" s="202"/>
      <c r="X927" s="202"/>
      <c r="Y927" s="203">
        <f t="shared" si="453"/>
        <v>0</v>
      </c>
      <c r="Z927" s="202"/>
      <c r="AA927" s="202"/>
      <c r="AB927" s="203">
        <f t="shared" si="454"/>
        <v>0</v>
      </c>
      <c r="AC927" s="202"/>
      <c r="AD927" s="202"/>
      <c r="AE927" s="203">
        <f t="shared" si="455"/>
        <v>0</v>
      </c>
      <c r="AF927" s="202"/>
      <c r="AG927" s="202"/>
      <c r="AH927" s="203">
        <f t="shared" si="456"/>
        <v>0</v>
      </c>
      <c r="AI927" s="202"/>
      <c r="AJ927" s="202"/>
      <c r="AK927" s="203">
        <f t="shared" si="457"/>
        <v>0</v>
      </c>
      <c r="AL927" s="202"/>
      <c r="AM927" s="202"/>
      <c r="AN927" s="203">
        <f t="shared" si="458"/>
        <v>0</v>
      </c>
      <c r="AO927" s="202"/>
      <c r="AP927" s="202"/>
      <c r="AQ927" s="203">
        <f t="shared" si="459"/>
        <v>0</v>
      </c>
      <c r="AR927" s="202"/>
      <c r="AS927" s="202"/>
      <c r="AT927" s="203">
        <f t="shared" si="460"/>
        <v>0</v>
      </c>
      <c r="AU927" s="202"/>
      <c r="AV927" s="202"/>
      <c r="AW927" s="203">
        <f t="shared" si="461"/>
        <v>0</v>
      </c>
      <c r="AX927" s="202"/>
      <c r="AY927" s="202"/>
      <c r="AZ927" s="203">
        <f t="shared" si="462"/>
        <v>0</v>
      </c>
      <c r="BA927" s="202"/>
      <c r="BB927" s="202"/>
      <c r="BC927" s="203">
        <f t="shared" si="463"/>
        <v>0</v>
      </c>
      <c r="BD927" s="202"/>
      <c r="BE927" s="202"/>
      <c r="BF927" s="203">
        <f t="shared" si="464"/>
        <v>0</v>
      </c>
      <c r="BG927" s="202"/>
      <c r="BH927" s="202"/>
      <c r="BI927" s="203">
        <f t="shared" si="465"/>
        <v>0</v>
      </c>
      <c r="BJ927" s="202"/>
      <c r="BK927" s="202"/>
      <c r="BL927" s="203">
        <f t="shared" si="466"/>
        <v>0</v>
      </c>
      <c r="BM927" s="202"/>
      <c r="BN927" s="202"/>
      <c r="BO927" s="203">
        <f t="shared" si="467"/>
        <v>0</v>
      </c>
      <c r="BP927" s="202"/>
      <c r="BQ927" s="202"/>
      <c r="BR927" s="203">
        <f t="shared" si="468"/>
        <v>0</v>
      </c>
      <c r="BS927" s="202"/>
      <c r="BT927" s="202"/>
      <c r="BU927" s="203">
        <f t="shared" si="469"/>
        <v>0</v>
      </c>
      <c r="BV927" s="202"/>
      <c r="BW927" s="202"/>
      <c r="BX927" s="203">
        <f t="shared" si="470"/>
        <v>0</v>
      </c>
      <c r="BY927" s="202"/>
      <c r="BZ927" s="202"/>
      <c r="CA927" s="203">
        <f t="shared" si="471"/>
        <v>0</v>
      </c>
      <c r="CB927" s="202"/>
      <c r="CC927" s="202"/>
      <c r="CD927" s="203">
        <f t="shared" si="472"/>
        <v>0</v>
      </c>
      <c r="CE927" s="202"/>
      <c r="CF927" s="202"/>
      <c r="CG927" s="203">
        <f t="shared" si="473"/>
        <v>0</v>
      </c>
      <c r="CH927" s="202"/>
      <c r="CI927" s="202"/>
      <c r="CJ927" s="203">
        <f t="shared" si="474"/>
        <v>0</v>
      </c>
    </row>
    <row r="928" spans="2:88" x14ac:dyDescent="0.25">
      <c r="B928" s="180"/>
      <c r="C928" s="180"/>
      <c r="D928" s="181"/>
      <c r="E928" s="38">
        <f t="shared" si="447"/>
        <v>45016</v>
      </c>
      <c r="F928" s="186"/>
      <c r="G928" s="203"/>
      <c r="H928" s="202"/>
      <c r="I928" s="202"/>
      <c r="J928" s="203">
        <f t="shared" si="448"/>
        <v>0</v>
      </c>
      <c r="K928" s="202"/>
      <c r="L928" s="202"/>
      <c r="M928" s="203">
        <f t="shared" si="449"/>
        <v>0</v>
      </c>
      <c r="N928" s="202"/>
      <c r="O928" s="202"/>
      <c r="P928" s="203">
        <f t="shared" si="450"/>
        <v>0</v>
      </c>
      <c r="Q928" s="202"/>
      <c r="R928" s="202"/>
      <c r="S928" s="203">
        <f t="shared" si="451"/>
        <v>0</v>
      </c>
      <c r="T928" s="202"/>
      <c r="U928" s="202"/>
      <c r="V928" s="203">
        <f t="shared" si="452"/>
        <v>0</v>
      </c>
      <c r="W928" s="202"/>
      <c r="X928" s="202"/>
      <c r="Y928" s="203">
        <f t="shared" si="453"/>
        <v>0</v>
      </c>
      <c r="Z928" s="202"/>
      <c r="AA928" s="202"/>
      <c r="AB928" s="203">
        <f t="shared" si="454"/>
        <v>0</v>
      </c>
      <c r="AC928" s="202"/>
      <c r="AD928" s="202"/>
      <c r="AE928" s="203">
        <f t="shared" si="455"/>
        <v>0</v>
      </c>
      <c r="AF928" s="202"/>
      <c r="AG928" s="202"/>
      <c r="AH928" s="203">
        <f t="shared" si="456"/>
        <v>0</v>
      </c>
      <c r="AI928" s="202"/>
      <c r="AJ928" s="202"/>
      <c r="AK928" s="203">
        <f t="shared" si="457"/>
        <v>0</v>
      </c>
      <c r="AL928" s="202"/>
      <c r="AM928" s="202"/>
      <c r="AN928" s="203">
        <f t="shared" si="458"/>
        <v>0</v>
      </c>
      <c r="AO928" s="202"/>
      <c r="AP928" s="202"/>
      <c r="AQ928" s="203">
        <f t="shared" si="459"/>
        <v>0</v>
      </c>
      <c r="AR928" s="202"/>
      <c r="AS928" s="202"/>
      <c r="AT928" s="203">
        <f t="shared" si="460"/>
        <v>0</v>
      </c>
      <c r="AU928" s="202"/>
      <c r="AV928" s="202"/>
      <c r="AW928" s="203">
        <f t="shared" si="461"/>
        <v>0</v>
      </c>
      <c r="AX928" s="202"/>
      <c r="AY928" s="202"/>
      <c r="AZ928" s="203">
        <f t="shared" si="462"/>
        <v>0</v>
      </c>
      <c r="BA928" s="202"/>
      <c r="BB928" s="202"/>
      <c r="BC928" s="203">
        <f t="shared" si="463"/>
        <v>0</v>
      </c>
      <c r="BD928" s="202"/>
      <c r="BE928" s="202"/>
      <c r="BF928" s="203">
        <f t="shared" si="464"/>
        <v>0</v>
      </c>
      <c r="BG928" s="202"/>
      <c r="BH928" s="202"/>
      <c r="BI928" s="203">
        <f t="shared" si="465"/>
        <v>0</v>
      </c>
      <c r="BJ928" s="202"/>
      <c r="BK928" s="202"/>
      <c r="BL928" s="203">
        <f t="shared" si="466"/>
        <v>0</v>
      </c>
      <c r="BM928" s="202"/>
      <c r="BN928" s="202"/>
      <c r="BO928" s="203">
        <f t="shared" si="467"/>
        <v>0</v>
      </c>
      <c r="BP928" s="202"/>
      <c r="BQ928" s="202"/>
      <c r="BR928" s="203">
        <f t="shared" si="468"/>
        <v>0</v>
      </c>
      <c r="BS928" s="202"/>
      <c r="BT928" s="202"/>
      <c r="BU928" s="203">
        <f t="shared" si="469"/>
        <v>0</v>
      </c>
      <c r="BV928" s="202"/>
      <c r="BW928" s="202"/>
      <c r="BX928" s="203">
        <f t="shared" si="470"/>
        <v>0</v>
      </c>
      <c r="BY928" s="202"/>
      <c r="BZ928" s="202"/>
      <c r="CA928" s="203">
        <f t="shared" si="471"/>
        <v>0</v>
      </c>
      <c r="CB928" s="202"/>
      <c r="CC928" s="202"/>
      <c r="CD928" s="203">
        <f t="shared" si="472"/>
        <v>0</v>
      </c>
      <c r="CE928" s="202"/>
      <c r="CF928" s="202"/>
      <c r="CG928" s="203">
        <f t="shared" si="473"/>
        <v>0</v>
      </c>
      <c r="CH928" s="202"/>
      <c r="CI928" s="202"/>
      <c r="CJ928" s="203">
        <f t="shared" si="474"/>
        <v>0</v>
      </c>
    </row>
    <row r="929" spans="2:88" x14ac:dyDescent="0.25">
      <c r="B929" s="180"/>
      <c r="C929" s="180"/>
      <c r="D929" s="181"/>
      <c r="E929" s="38">
        <f t="shared" si="447"/>
        <v>45016</v>
      </c>
      <c r="F929" s="186"/>
      <c r="G929" s="203"/>
      <c r="H929" s="202"/>
      <c r="I929" s="202"/>
      <c r="J929" s="203">
        <f t="shared" si="448"/>
        <v>0</v>
      </c>
      <c r="K929" s="202"/>
      <c r="L929" s="202"/>
      <c r="M929" s="203">
        <f t="shared" si="449"/>
        <v>0</v>
      </c>
      <c r="N929" s="202"/>
      <c r="O929" s="202"/>
      <c r="P929" s="203">
        <f t="shared" si="450"/>
        <v>0</v>
      </c>
      <c r="Q929" s="202"/>
      <c r="R929" s="202"/>
      <c r="S929" s="203">
        <f t="shared" si="451"/>
        <v>0</v>
      </c>
      <c r="T929" s="202"/>
      <c r="U929" s="202"/>
      <c r="V929" s="203">
        <f t="shared" si="452"/>
        <v>0</v>
      </c>
      <c r="W929" s="202"/>
      <c r="X929" s="202"/>
      <c r="Y929" s="203">
        <f t="shared" si="453"/>
        <v>0</v>
      </c>
      <c r="Z929" s="202"/>
      <c r="AA929" s="202"/>
      <c r="AB929" s="203">
        <f t="shared" si="454"/>
        <v>0</v>
      </c>
      <c r="AC929" s="202"/>
      <c r="AD929" s="202"/>
      <c r="AE929" s="203">
        <f t="shared" si="455"/>
        <v>0</v>
      </c>
      <c r="AF929" s="202"/>
      <c r="AG929" s="202"/>
      <c r="AH929" s="203">
        <f t="shared" si="456"/>
        <v>0</v>
      </c>
      <c r="AI929" s="202"/>
      <c r="AJ929" s="202"/>
      <c r="AK929" s="203">
        <f t="shared" si="457"/>
        <v>0</v>
      </c>
      <c r="AL929" s="202"/>
      <c r="AM929" s="202"/>
      <c r="AN929" s="203">
        <f t="shared" si="458"/>
        <v>0</v>
      </c>
      <c r="AO929" s="202"/>
      <c r="AP929" s="202"/>
      <c r="AQ929" s="203">
        <f t="shared" si="459"/>
        <v>0</v>
      </c>
      <c r="AR929" s="202"/>
      <c r="AS929" s="202"/>
      <c r="AT929" s="203">
        <f t="shared" si="460"/>
        <v>0</v>
      </c>
      <c r="AU929" s="202"/>
      <c r="AV929" s="202"/>
      <c r="AW929" s="203">
        <f t="shared" si="461"/>
        <v>0</v>
      </c>
      <c r="AX929" s="202"/>
      <c r="AY929" s="202"/>
      <c r="AZ929" s="203">
        <f t="shared" si="462"/>
        <v>0</v>
      </c>
      <c r="BA929" s="202"/>
      <c r="BB929" s="202"/>
      <c r="BC929" s="203">
        <f t="shared" si="463"/>
        <v>0</v>
      </c>
      <c r="BD929" s="202"/>
      <c r="BE929" s="202"/>
      <c r="BF929" s="203">
        <f t="shared" si="464"/>
        <v>0</v>
      </c>
      <c r="BG929" s="202"/>
      <c r="BH929" s="202"/>
      <c r="BI929" s="203">
        <f t="shared" si="465"/>
        <v>0</v>
      </c>
      <c r="BJ929" s="202"/>
      <c r="BK929" s="202"/>
      <c r="BL929" s="203">
        <f t="shared" si="466"/>
        <v>0</v>
      </c>
      <c r="BM929" s="202"/>
      <c r="BN929" s="202"/>
      <c r="BO929" s="203">
        <f t="shared" si="467"/>
        <v>0</v>
      </c>
      <c r="BP929" s="202"/>
      <c r="BQ929" s="202"/>
      <c r="BR929" s="203">
        <f t="shared" si="468"/>
        <v>0</v>
      </c>
      <c r="BS929" s="202"/>
      <c r="BT929" s="202"/>
      <c r="BU929" s="203">
        <f t="shared" si="469"/>
        <v>0</v>
      </c>
      <c r="BV929" s="202"/>
      <c r="BW929" s="202"/>
      <c r="BX929" s="203">
        <f t="shared" si="470"/>
        <v>0</v>
      </c>
      <c r="BY929" s="202"/>
      <c r="BZ929" s="202"/>
      <c r="CA929" s="203">
        <f t="shared" si="471"/>
        <v>0</v>
      </c>
      <c r="CB929" s="202"/>
      <c r="CC929" s="202"/>
      <c r="CD929" s="203">
        <f t="shared" si="472"/>
        <v>0</v>
      </c>
      <c r="CE929" s="202"/>
      <c r="CF929" s="202"/>
      <c r="CG929" s="203">
        <f t="shared" si="473"/>
        <v>0</v>
      </c>
      <c r="CH929" s="202"/>
      <c r="CI929" s="202"/>
      <c r="CJ929" s="203">
        <f t="shared" si="474"/>
        <v>0</v>
      </c>
    </row>
    <row r="930" spans="2:88" x14ac:dyDescent="0.25">
      <c r="B930" s="180"/>
      <c r="C930" s="180"/>
      <c r="D930" s="181"/>
      <c r="E930" s="38">
        <f t="shared" si="447"/>
        <v>45016</v>
      </c>
      <c r="F930" s="186"/>
      <c r="G930" s="203"/>
      <c r="H930" s="202"/>
      <c r="I930" s="202"/>
      <c r="J930" s="203">
        <f t="shared" si="448"/>
        <v>0</v>
      </c>
      <c r="K930" s="202"/>
      <c r="L930" s="202"/>
      <c r="M930" s="203">
        <f t="shared" si="449"/>
        <v>0</v>
      </c>
      <c r="N930" s="202"/>
      <c r="O930" s="202"/>
      <c r="P930" s="203">
        <f t="shared" si="450"/>
        <v>0</v>
      </c>
      <c r="Q930" s="202"/>
      <c r="R930" s="202"/>
      <c r="S930" s="203">
        <f t="shared" si="451"/>
        <v>0</v>
      </c>
      <c r="T930" s="202"/>
      <c r="U930" s="202"/>
      <c r="V930" s="203">
        <f t="shared" si="452"/>
        <v>0</v>
      </c>
      <c r="W930" s="202"/>
      <c r="X930" s="202"/>
      <c r="Y930" s="203">
        <f t="shared" si="453"/>
        <v>0</v>
      </c>
      <c r="Z930" s="202"/>
      <c r="AA930" s="202"/>
      <c r="AB930" s="203">
        <f t="shared" si="454"/>
        <v>0</v>
      </c>
      <c r="AC930" s="202"/>
      <c r="AD930" s="202"/>
      <c r="AE930" s="203">
        <f t="shared" si="455"/>
        <v>0</v>
      </c>
      <c r="AF930" s="202"/>
      <c r="AG930" s="202"/>
      <c r="AH930" s="203">
        <f t="shared" si="456"/>
        <v>0</v>
      </c>
      <c r="AI930" s="202"/>
      <c r="AJ930" s="202"/>
      <c r="AK930" s="203">
        <f t="shared" si="457"/>
        <v>0</v>
      </c>
      <c r="AL930" s="202"/>
      <c r="AM930" s="202"/>
      <c r="AN930" s="203">
        <f t="shared" si="458"/>
        <v>0</v>
      </c>
      <c r="AO930" s="202"/>
      <c r="AP930" s="202"/>
      <c r="AQ930" s="203">
        <f t="shared" si="459"/>
        <v>0</v>
      </c>
      <c r="AR930" s="202"/>
      <c r="AS930" s="202"/>
      <c r="AT930" s="203">
        <f t="shared" si="460"/>
        <v>0</v>
      </c>
      <c r="AU930" s="202"/>
      <c r="AV930" s="202"/>
      <c r="AW930" s="203">
        <f t="shared" si="461"/>
        <v>0</v>
      </c>
      <c r="AX930" s="202"/>
      <c r="AY930" s="202"/>
      <c r="AZ930" s="203">
        <f t="shared" si="462"/>
        <v>0</v>
      </c>
      <c r="BA930" s="202"/>
      <c r="BB930" s="202"/>
      <c r="BC930" s="203">
        <f t="shared" si="463"/>
        <v>0</v>
      </c>
      <c r="BD930" s="202"/>
      <c r="BE930" s="202"/>
      <c r="BF930" s="203">
        <f t="shared" si="464"/>
        <v>0</v>
      </c>
      <c r="BG930" s="202"/>
      <c r="BH930" s="202"/>
      <c r="BI930" s="203">
        <f t="shared" si="465"/>
        <v>0</v>
      </c>
      <c r="BJ930" s="202"/>
      <c r="BK930" s="202"/>
      <c r="BL930" s="203">
        <f t="shared" si="466"/>
        <v>0</v>
      </c>
      <c r="BM930" s="202"/>
      <c r="BN930" s="202"/>
      <c r="BO930" s="203">
        <f t="shared" si="467"/>
        <v>0</v>
      </c>
      <c r="BP930" s="202"/>
      <c r="BQ930" s="202"/>
      <c r="BR930" s="203">
        <f t="shared" si="468"/>
        <v>0</v>
      </c>
      <c r="BS930" s="202"/>
      <c r="BT930" s="202"/>
      <c r="BU930" s="203">
        <f t="shared" si="469"/>
        <v>0</v>
      </c>
      <c r="BV930" s="202"/>
      <c r="BW930" s="202"/>
      <c r="BX930" s="203">
        <f t="shared" si="470"/>
        <v>0</v>
      </c>
      <c r="BY930" s="202"/>
      <c r="BZ930" s="202"/>
      <c r="CA930" s="203">
        <f t="shared" si="471"/>
        <v>0</v>
      </c>
      <c r="CB930" s="202"/>
      <c r="CC930" s="202"/>
      <c r="CD930" s="203">
        <f t="shared" si="472"/>
        <v>0</v>
      </c>
      <c r="CE930" s="202"/>
      <c r="CF930" s="202"/>
      <c r="CG930" s="203">
        <f t="shared" si="473"/>
        <v>0</v>
      </c>
      <c r="CH930" s="202"/>
      <c r="CI930" s="202"/>
      <c r="CJ930" s="203">
        <f t="shared" si="474"/>
        <v>0</v>
      </c>
    </row>
    <row r="931" spans="2:88" x14ac:dyDescent="0.25">
      <c r="B931" s="180"/>
      <c r="C931" s="180"/>
      <c r="D931" s="181"/>
      <c r="E931" s="38">
        <f t="shared" si="447"/>
        <v>45016</v>
      </c>
      <c r="F931" s="186"/>
      <c r="G931" s="203"/>
      <c r="H931" s="202"/>
      <c r="I931" s="202"/>
      <c r="J931" s="203">
        <f t="shared" si="448"/>
        <v>0</v>
      </c>
      <c r="K931" s="202"/>
      <c r="L931" s="202"/>
      <c r="M931" s="203">
        <f t="shared" si="449"/>
        <v>0</v>
      </c>
      <c r="N931" s="202"/>
      <c r="O931" s="202"/>
      <c r="P931" s="203">
        <f t="shared" si="450"/>
        <v>0</v>
      </c>
      <c r="Q931" s="202"/>
      <c r="R931" s="202"/>
      <c r="S931" s="203">
        <f t="shared" si="451"/>
        <v>0</v>
      </c>
      <c r="T931" s="202"/>
      <c r="U931" s="202"/>
      <c r="V931" s="203">
        <f t="shared" si="452"/>
        <v>0</v>
      </c>
      <c r="W931" s="202"/>
      <c r="X931" s="202"/>
      <c r="Y931" s="203">
        <f t="shared" si="453"/>
        <v>0</v>
      </c>
      <c r="Z931" s="202"/>
      <c r="AA931" s="202"/>
      <c r="AB931" s="203">
        <f t="shared" si="454"/>
        <v>0</v>
      </c>
      <c r="AC931" s="202"/>
      <c r="AD931" s="202"/>
      <c r="AE931" s="203">
        <f t="shared" si="455"/>
        <v>0</v>
      </c>
      <c r="AF931" s="202"/>
      <c r="AG931" s="202"/>
      <c r="AH931" s="203">
        <f t="shared" si="456"/>
        <v>0</v>
      </c>
      <c r="AI931" s="202"/>
      <c r="AJ931" s="202"/>
      <c r="AK931" s="203">
        <f t="shared" si="457"/>
        <v>0</v>
      </c>
      <c r="AL931" s="202"/>
      <c r="AM931" s="202"/>
      <c r="AN931" s="203">
        <f t="shared" si="458"/>
        <v>0</v>
      </c>
      <c r="AO931" s="202"/>
      <c r="AP931" s="202"/>
      <c r="AQ931" s="203">
        <f t="shared" si="459"/>
        <v>0</v>
      </c>
      <c r="AR931" s="202"/>
      <c r="AS931" s="202"/>
      <c r="AT931" s="203">
        <f t="shared" si="460"/>
        <v>0</v>
      </c>
      <c r="AU931" s="202"/>
      <c r="AV931" s="202"/>
      <c r="AW931" s="203">
        <f t="shared" si="461"/>
        <v>0</v>
      </c>
      <c r="AX931" s="202"/>
      <c r="AY931" s="202"/>
      <c r="AZ931" s="203">
        <f t="shared" si="462"/>
        <v>0</v>
      </c>
      <c r="BA931" s="202"/>
      <c r="BB931" s="202"/>
      <c r="BC931" s="203">
        <f t="shared" si="463"/>
        <v>0</v>
      </c>
      <c r="BD931" s="202"/>
      <c r="BE931" s="202"/>
      <c r="BF931" s="203">
        <f t="shared" si="464"/>
        <v>0</v>
      </c>
      <c r="BG931" s="202"/>
      <c r="BH931" s="202"/>
      <c r="BI931" s="203">
        <f t="shared" si="465"/>
        <v>0</v>
      </c>
      <c r="BJ931" s="202"/>
      <c r="BK931" s="202"/>
      <c r="BL931" s="203">
        <f t="shared" si="466"/>
        <v>0</v>
      </c>
      <c r="BM931" s="202"/>
      <c r="BN931" s="202"/>
      <c r="BO931" s="203">
        <f t="shared" si="467"/>
        <v>0</v>
      </c>
      <c r="BP931" s="202"/>
      <c r="BQ931" s="202"/>
      <c r="BR931" s="203">
        <f t="shared" si="468"/>
        <v>0</v>
      </c>
      <c r="BS931" s="202"/>
      <c r="BT931" s="202"/>
      <c r="BU931" s="203">
        <f t="shared" si="469"/>
        <v>0</v>
      </c>
      <c r="BV931" s="202"/>
      <c r="BW931" s="202"/>
      <c r="BX931" s="203">
        <f t="shared" si="470"/>
        <v>0</v>
      </c>
      <c r="BY931" s="202"/>
      <c r="BZ931" s="202"/>
      <c r="CA931" s="203">
        <f t="shared" si="471"/>
        <v>0</v>
      </c>
      <c r="CB931" s="202"/>
      <c r="CC931" s="202"/>
      <c r="CD931" s="203">
        <f t="shared" si="472"/>
        <v>0</v>
      </c>
      <c r="CE931" s="202"/>
      <c r="CF931" s="202"/>
      <c r="CG931" s="203">
        <f t="shared" si="473"/>
        <v>0</v>
      </c>
      <c r="CH931" s="202"/>
      <c r="CI931" s="202"/>
      <c r="CJ931" s="203">
        <f t="shared" si="474"/>
        <v>0</v>
      </c>
    </row>
    <row r="932" spans="2:88" x14ac:dyDescent="0.25">
      <c r="B932" s="180"/>
      <c r="C932" s="180"/>
      <c r="D932" s="181"/>
      <c r="E932" s="38">
        <f t="shared" si="447"/>
        <v>45016</v>
      </c>
      <c r="F932" s="186"/>
      <c r="G932" s="203"/>
      <c r="H932" s="202"/>
      <c r="I932" s="202"/>
      <c r="J932" s="203">
        <f t="shared" si="448"/>
        <v>0</v>
      </c>
      <c r="K932" s="202"/>
      <c r="L932" s="202"/>
      <c r="M932" s="203">
        <f t="shared" si="449"/>
        <v>0</v>
      </c>
      <c r="N932" s="202"/>
      <c r="O932" s="202"/>
      <c r="P932" s="203">
        <f t="shared" si="450"/>
        <v>0</v>
      </c>
      <c r="Q932" s="202"/>
      <c r="R932" s="202"/>
      <c r="S932" s="203">
        <f t="shared" si="451"/>
        <v>0</v>
      </c>
      <c r="T932" s="202"/>
      <c r="U932" s="202"/>
      <c r="V932" s="203">
        <f t="shared" si="452"/>
        <v>0</v>
      </c>
      <c r="W932" s="202"/>
      <c r="X932" s="202"/>
      <c r="Y932" s="203">
        <f t="shared" si="453"/>
        <v>0</v>
      </c>
      <c r="Z932" s="202"/>
      <c r="AA932" s="202"/>
      <c r="AB932" s="203">
        <f t="shared" si="454"/>
        <v>0</v>
      </c>
      <c r="AC932" s="202"/>
      <c r="AD932" s="202"/>
      <c r="AE932" s="203">
        <f t="shared" si="455"/>
        <v>0</v>
      </c>
      <c r="AF932" s="202"/>
      <c r="AG932" s="202"/>
      <c r="AH932" s="203">
        <f t="shared" si="456"/>
        <v>0</v>
      </c>
      <c r="AI932" s="202"/>
      <c r="AJ932" s="202"/>
      <c r="AK932" s="203">
        <f t="shared" si="457"/>
        <v>0</v>
      </c>
      <c r="AL932" s="202"/>
      <c r="AM932" s="202"/>
      <c r="AN932" s="203">
        <f t="shared" si="458"/>
        <v>0</v>
      </c>
      <c r="AO932" s="202"/>
      <c r="AP932" s="202"/>
      <c r="AQ932" s="203">
        <f t="shared" si="459"/>
        <v>0</v>
      </c>
      <c r="AR932" s="202"/>
      <c r="AS932" s="202"/>
      <c r="AT932" s="203">
        <f t="shared" si="460"/>
        <v>0</v>
      </c>
      <c r="AU932" s="202"/>
      <c r="AV932" s="202"/>
      <c r="AW932" s="203">
        <f t="shared" si="461"/>
        <v>0</v>
      </c>
      <c r="AX932" s="202"/>
      <c r="AY932" s="202"/>
      <c r="AZ932" s="203">
        <f t="shared" si="462"/>
        <v>0</v>
      </c>
      <c r="BA932" s="202"/>
      <c r="BB932" s="202"/>
      <c r="BC932" s="203">
        <f t="shared" si="463"/>
        <v>0</v>
      </c>
      <c r="BD932" s="202"/>
      <c r="BE932" s="202"/>
      <c r="BF932" s="203">
        <f t="shared" si="464"/>
        <v>0</v>
      </c>
      <c r="BG932" s="202"/>
      <c r="BH932" s="202"/>
      <c r="BI932" s="203">
        <f t="shared" si="465"/>
        <v>0</v>
      </c>
      <c r="BJ932" s="202"/>
      <c r="BK932" s="202"/>
      <c r="BL932" s="203">
        <f t="shared" si="466"/>
        <v>0</v>
      </c>
      <c r="BM932" s="202"/>
      <c r="BN932" s="202"/>
      <c r="BO932" s="203">
        <f t="shared" si="467"/>
        <v>0</v>
      </c>
      <c r="BP932" s="202"/>
      <c r="BQ932" s="202"/>
      <c r="BR932" s="203">
        <f t="shared" si="468"/>
        <v>0</v>
      </c>
      <c r="BS932" s="202"/>
      <c r="BT932" s="202"/>
      <c r="BU932" s="203">
        <f t="shared" si="469"/>
        <v>0</v>
      </c>
      <c r="BV932" s="202"/>
      <c r="BW932" s="202"/>
      <c r="BX932" s="203">
        <f t="shared" si="470"/>
        <v>0</v>
      </c>
      <c r="BY932" s="202"/>
      <c r="BZ932" s="202"/>
      <c r="CA932" s="203">
        <f t="shared" si="471"/>
        <v>0</v>
      </c>
      <c r="CB932" s="202"/>
      <c r="CC932" s="202"/>
      <c r="CD932" s="203">
        <f t="shared" si="472"/>
        <v>0</v>
      </c>
      <c r="CE932" s="202"/>
      <c r="CF932" s="202"/>
      <c r="CG932" s="203">
        <f t="shared" si="473"/>
        <v>0</v>
      </c>
      <c r="CH932" s="202"/>
      <c r="CI932" s="202"/>
      <c r="CJ932" s="203">
        <f t="shared" si="474"/>
        <v>0</v>
      </c>
    </row>
    <row r="933" spans="2:88" x14ac:dyDescent="0.25">
      <c r="B933" s="180"/>
      <c r="C933" s="180"/>
      <c r="D933" s="181"/>
      <c r="E933" s="38">
        <f t="shared" si="447"/>
        <v>45016</v>
      </c>
      <c r="F933" s="186"/>
      <c r="G933" s="203"/>
      <c r="H933" s="202"/>
      <c r="I933" s="202"/>
      <c r="J933" s="203">
        <f t="shared" si="448"/>
        <v>0</v>
      </c>
      <c r="K933" s="202"/>
      <c r="L933" s="202"/>
      <c r="M933" s="203">
        <f t="shared" si="449"/>
        <v>0</v>
      </c>
      <c r="N933" s="202"/>
      <c r="O933" s="202"/>
      <c r="P933" s="203">
        <f t="shared" si="450"/>
        <v>0</v>
      </c>
      <c r="Q933" s="202"/>
      <c r="R933" s="202"/>
      <c r="S933" s="203">
        <f t="shared" si="451"/>
        <v>0</v>
      </c>
      <c r="T933" s="202"/>
      <c r="U933" s="202"/>
      <c r="V933" s="203">
        <f t="shared" si="452"/>
        <v>0</v>
      </c>
      <c r="W933" s="202"/>
      <c r="X933" s="202"/>
      <c r="Y933" s="203">
        <f t="shared" si="453"/>
        <v>0</v>
      </c>
      <c r="Z933" s="202"/>
      <c r="AA933" s="202"/>
      <c r="AB933" s="203">
        <f t="shared" si="454"/>
        <v>0</v>
      </c>
      <c r="AC933" s="202"/>
      <c r="AD933" s="202"/>
      <c r="AE933" s="203">
        <f t="shared" si="455"/>
        <v>0</v>
      </c>
      <c r="AF933" s="202"/>
      <c r="AG933" s="202"/>
      <c r="AH933" s="203">
        <f t="shared" si="456"/>
        <v>0</v>
      </c>
      <c r="AI933" s="202"/>
      <c r="AJ933" s="202"/>
      <c r="AK933" s="203">
        <f t="shared" si="457"/>
        <v>0</v>
      </c>
      <c r="AL933" s="202"/>
      <c r="AM933" s="202"/>
      <c r="AN933" s="203">
        <f t="shared" si="458"/>
        <v>0</v>
      </c>
      <c r="AO933" s="202"/>
      <c r="AP933" s="202"/>
      <c r="AQ933" s="203">
        <f t="shared" si="459"/>
        <v>0</v>
      </c>
      <c r="AR933" s="202"/>
      <c r="AS933" s="202"/>
      <c r="AT933" s="203">
        <f t="shared" si="460"/>
        <v>0</v>
      </c>
      <c r="AU933" s="202"/>
      <c r="AV933" s="202"/>
      <c r="AW933" s="203">
        <f t="shared" si="461"/>
        <v>0</v>
      </c>
      <c r="AX933" s="202"/>
      <c r="AY933" s="202"/>
      <c r="AZ933" s="203">
        <f t="shared" si="462"/>
        <v>0</v>
      </c>
      <c r="BA933" s="202"/>
      <c r="BB933" s="202"/>
      <c r="BC933" s="203">
        <f t="shared" si="463"/>
        <v>0</v>
      </c>
      <c r="BD933" s="202"/>
      <c r="BE933" s="202"/>
      <c r="BF933" s="203">
        <f t="shared" si="464"/>
        <v>0</v>
      </c>
      <c r="BG933" s="202"/>
      <c r="BH933" s="202"/>
      <c r="BI933" s="203">
        <f t="shared" si="465"/>
        <v>0</v>
      </c>
      <c r="BJ933" s="202"/>
      <c r="BK933" s="202"/>
      <c r="BL933" s="203">
        <f t="shared" si="466"/>
        <v>0</v>
      </c>
      <c r="BM933" s="202"/>
      <c r="BN933" s="202"/>
      <c r="BO933" s="203">
        <f t="shared" si="467"/>
        <v>0</v>
      </c>
      <c r="BP933" s="202"/>
      <c r="BQ933" s="202"/>
      <c r="BR933" s="203">
        <f t="shared" si="468"/>
        <v>0</v>
      </c>
      <c r="BS933" s="202"/>
      <c r="BT933" s="202"/>
      <c r="BU933" s="203">
        <f t="shared" si="469"/>
        <v>0</v>
      </c>
      <c r="BV933" s="202"/>
      <c r="BW933" s="202"/>
      <c r="BX933" s="203">
        <f t="shared" si="470"/>
        <v>0</v>
      </c>
      <c r="BY933" s="202"/>
      <c r="BZ933" s="202"/>
      <c r="CA933" s="203">
        <f t="shared" si="471"/>
        <v>0</v>
      </c>
      <c r="CB933" s="202"/>
      <c r="CC933" s="202"/>
      <c r="CD933" s="203">
        <f t="shared" si="472"/>
        <v>0</v>
      </c>
      <c r="CE933" s="202"/>
      <c r="CF933" s="202"/>
      <c r="CG933" s="203">
        <f t="shared" si="473"/>
        <v>0</v>
      </c>
      <c r="CH933" s="202"/>
      <c r="CI933" s="202"/>
      <c r="CJ933" s="203">
        <f t="shared" si="474"/>
        <v>0</v>
      </c>
    </row>
    <row r="934" spans="2:88" x14ac:dyDescent="0.25">
      <c r="B934" s="180"/>
      <c r="C934" s="180"/>
      <c r="D934" s="181"/>
      <c r="E934" s="38">
        <f t="shared" si="447"/>
        <v>45016</v>
      </c>
      <c r="F934" s="186"/>
      <c r="G934" s="203"/>
      <c r="H934" s="202"/>
      <c r="I934" s="202"/>
      <c r="J934" s="203">
        <f t="shared" si="448"/>
        <v>0</v>
      </c>
      <c r="K934" s="202"/>
      <c r="L934" s="202"/>
      <c r="M934" s="203">
        <f t="shared" si="449"/>
        <v>0</v>
      </c>
      <c r="N934" s="202"/>
      <c r="O934" s="202"/>
      <c r="P934" s="203">
        <f t="shared" si="450"/>
        <v>0</v>
      </c>
      <c r="Q934" s="202"/>
      <c r="R934" s="202"/>
      <c r="S934" s="203">
        <f t="shared" si="451"/>
        <v>0</v>
      </c>
      <c r="T934" s="202"/>
      <c r="U934" s="202"/>
      <c r="V934" s="203">
        <f t="shared" si="452"/>
        <v>0</v>
      </c>
      <c r="W934" s="202"/>
      <c r="X934" s="202"/>
      <c r="Y934" s="203">
        <f t="shared" si="453"/>
        <v>0</v>
      </c>
      <c r="Z934" s="202"/>
      <c r="AA934" s="202"/>
      <c r="AB934" s="203">
        <f t="shared" si="454"/>
        <v>0</v>
      </c>
      <c r="AC934" s="202"/>
      <c r="AD934" s="202"/>
      <c r="AE934" s="203">
        <f t="shared" si="455"/>
        <v>0</v>
      </c>
      <c r="AF934" s="202"/>
      <c r="AG934" s="202"/>
      <c r="AH934" s="203">
        <f t="shared" si="456"/>
        <v>0</v>
      </c>
      <c r="AI934" s="202"/>
      <c r="AJ934" s="202"/>
      <c r="AK934" s="203">
        <f t="shared" si="457"/>
        <v>0</v>
      </c>
      <c r="AL934" s="202"/>
      <c r="AM934" s="202"/>
      <c r="AN934" s="203">
        <f t="shared" si="458"/>
        <v>0</v>
      </c>
      <c r="AO934" s="202"/>
      <c r="AP934" s="202"/>
      <c r="AQ934" s="203">
        <f t="shared" si="459"/>
        <v>0</v>
      </c>
      <c r="AR934" s="202"/>
      <c r="AS934" s="202"/>
      <c r="AT934" s="203">
        <f t="shared" si="460"/>
        <v>0</v>
      </c>
      <c r="AU934" s="202"/>
      <c r="AV934" s="202"/>
      <c r="AW934" s="203">
        <f t="shared" si="461"/>
        <v>0</v>
      </c>
      <c r="AX934" s="202"/>
      <c r="AY934" s="202"/>
      <c r="AZ934" s="203">
        <f t="shared" si="462"/>
        <v>0</v>
      </c>
      <c r="BA934" s="202"/>
      <c r="BB934" s="202"/>
      <c r="BC934" s="203">
        <f t="shared" si="463"/>
        <v>0</v>
      </c>
      <c r="BD934" s="202"/>
      <c r="BE934" s="202"/>
      <c r="BF934" s="203">
        <f t="shared" si="464"/>
        <v>0</v>
      </c>
      <c r="BG934" s="202"/>
      <c r="BH934" s="202"/>
      <c r="BI934" s="203">
        <f t="shared" si="465"/>
        <v>0</v>
      </c>
      <c r="BJ934" s="202"/>
      <c r="BK934" s="202"/>
      <c r="BL934" s="203">
        <f t="shared" si="466"/>
        <v>0</v>
      </c>
      <c r="BM934" s="202"/>
      <c r="BN934" s="202"/>
      <c r="BO934" s="203">
        <f t="shared" si="467"/>
        <v>0</v>
      </c>
      <c r="BP934" s="202"/>
      <c r="BQ934" s="202"/>
      <c r="BR934" s="203">
        <f t="shared" si="468"/>
        <v>0</v>
      </c>
      <c r="BS934" s="202"/>
      <c r="BT934" s="202"/>
      <c r="BU934" s="203">
        <f t="shared" si="469"/>
        <v>0</v>
      </c>
      <c r="BV934" s="202"/>
      <c r="BW934" s="202"/>
      <c r="BX934" s="203">
        <f t="shared" si="470"/>
        <v>0</v>
      </c>
      <c r="BY934" s="202"/>
      <c r="BZ934" s="202"/>
      <c r="CA934" s="203">
        <f t="shared" si="471"/>
        <v>0</v>
      </c>
      <c r="CB934" s="202"/>
      <c r="CC934" s="202"/>
      <c r="CD934" s="203">
        <f t="shared" si="472"/>
        <v>0</v>
      </c>
      <c r="CE934" s="202"/>
      <c r="CF934" s="202"/>
      <c r="CG934" s="203">
        <f t="shared" si="473"/>
        <v>0</v>
      </c>
      <c r="CH934" s="202"/>
      <c r="CI934" s="202"/>
      <c r="CJ934" s="203">
        <f t="shared" si="474"/>
        <v>0</v>
      </c>
    </row>
    <row r="935" spans="2:88" x14ac:dyDescent="0.25">
      <c r="B935" s="180"/>
      <c r="C935" s="180"/>
      <c r="D935" s="181"/>
      <c r="E935" s="38">
        <f t="shared" si="447"/>
        <v>45016</v>
      </c>
      <c r="F935" s="186"/>
      <c r="G935" s="203"/>
      <c r="H935" s="202"/>
      <c r="I935" s="202"/>
      <c r="J935" s="203">
        <f t="shared" si="448"/>
        <v>0</v>
      </c>
      <c r="K935" s="202"/>
      <c r="L935" s="202"/>
      <c r="M935" s="203">
        <f t="shared" si="449"/>
        <v>0</v>
      </c>
      <c r="N935" s="202"/>
      <c r="O935" s="202"/>
      <c r="P935" s="203">
        <f t="shared" si="450"/>
        <v>0</v>
      </c>
      <c r="Q935" s="202"/>
      <c r="R935" s="202"/>
      <c r="S935" s="203">
        <f t="shared" si="451"/>
        <v>0</v>
      </c>
      <c r="T935" s="202"/>
      <c r="U935" s="202"/>
      <c r="V935" s="203">
        <f t="shared" si="452"/>
        <v>0</v>
      </c>
      <c r="W935" s="202"/>
      <c r="X935" s="202"/>
      <c r="Y935" s="203">
        <f t="shared" si="453"/>
        <v>0</v>
      </c>
      <c r="Z935" s="202"/>
      <c r="AA935" s="202"/>
      <c r="AB935" s="203">
        <f t="shared" si="454"/>
        <v>0</v>
      </c>
      <c r="AC935" s="202"/>
      <c r="AD935" s="202"/>
      <c r="AE935" s="203">
        <f t="shared" si="455"/>
        <v>0</v>
      </c>
      <c r="AF935" s="202"/>
      <c r="AG935" s="202"/>
      <c r="AH935" s="203">
        <f t="shared" si="456"/>
        <v>0</v>
      </c>
      <c r="AI935" s="202"/>
      <c r="AJ935" s="202"/>
      <c r="AK935" s="203">
        <f t="shared" si="457"/>
        <v>0</v>
      </c>
      <c r="AL935" s="202"/>
      <c r="AM935" s="202"/>
      <c r="AN935" s="203">
        <f t="shared" si="458"/>
        <v>0</v>
      </c>
      <c r="AO935" s="202"/>
      <c r="AP935" s="202"/>
      <c r="AQ935" s="203">
        <f t="shared" si="459"/>
        <v>0</v>
      </c>
      <c r="AR935" s="202"/>
      <c r="AS935" s="202"/>
      <c r="AT935" s="203">
        <f t="shared" si="460"/>
        <v>0</v>
      </c>
      <c r="AU935" s="202"/>
      <c r="AV935" s="202"/>
      <c r="AW935" s="203">
        <f t="shared" si="461"/>
        <v>0</v>
      </c>
      <c r="AX935" s="202"/>
      <c r="AY935" s="202"/>
      <c r="AZ935" s="203">
        <f t="shared" si="462"/>
        <v>0</v>
      </c>
      <c r="BA935" s="202"/>
      <c r="BB935" s="202"/>
      <c r="BC935" s="203">
        <f t="shared" si="463"/>
        <v>0</v>
      </c>
      <c r="BD935" s="202"/>
      <c r="BE935" s="202"/>
      <c r="BF935" s="203">
        <f t="shared" si="464"/>
        <v>0</v>
      </c>
      <c r="BG935" s="202"/>
      <c r="BH935" s="202"/>
      <c r="BI935" s="203">
        <f t="shared" si="465"/>
        <v>0</v>
      </c>
      <c r="BJ935" s="202"/>
      <c r="BK935" s="202"/>
      <c r="BL935" s="203">
        <f t="shared" si="466"/>
        <v>0</v>
      </c>
      <c r="BM935" s="202"/>
      <c r="BN935" s="202"/>
      <c r="BO935" s="203">
        <f t="shared" si="467"/>
        <v>0</v>
      </c>
      <c r="BP935" s="202"/>
      <c r="BQ935" s="202"/>
      <c r="BR935" s="203">
        <f t="shared" si="468"/>
        <v>0</v>
      </c>
      <c r="BS935" s="202"/>
      <c r="BT935" s="202"/>
      <c r="BU935" s="203">
        <f t="shared" si="469"/>
        <v>0</v>
      </c>
      <c r="BV935" s="202"/>
      <c r="BW935" s="202"/>
      <c r="BX935" s="203">
        <f t="shared" si="470"/>
        <v>0</v>
      </c>
      <c r="BY935" s="202"/>
      <c r="BZ935" s="202"/>
      <c r="CA935" s="203">
        <f t="shared" si="471"/>
        <v>0</v>
      </c>
      <c r="CB935" s="202"/>
      <c r="CC935" s="202"/>
      <c r="CD935" s="203">
        <f t="shared" si="472"/>
        <v>0</v>
      </c>
      <c r="CE935" s="202"/>
      <c r="CF935" s="202"/>
      <c r="CG935" s="203">
        <f t="shared" si="473"/>
        <v>0</v>
      </c>
      <c r="CH935" s="202"/>
      <c r="CI935" s="202"/>
      <c r="CJ935" s="203">
        <f t="shared" si="474"/>
        <v>0</v>
      </c>
    </row>
    <row r="936" spans="2:88" x14ac:dyDescent="0.25">
      <c r="B936" s="180"/>
      <c r="C936" s="180"/>
      <c r="D936" s="181"/>
      <c r="E936" s="38">
        <f t="shared" si="447"/>
        <v>45016</v>
      </c>
      <c r="F936" s="186"/>
      <c r="G936" s="203"/>
      <c r="H936" s="202"/>
      <c r="I936" s="202"/>
      <c r="J936" s="203">
        <f t="shared" si="448"/>
        <v>0</v>
      </c>
      <c r="K936" s="202"/>
      <c r="L936" s="202"/>
      <c r="M936" s="203">
        <f t="shared" si="449"/>
        <v>0</v>
      </c>
      <c r="N936" s="202"/>
      <c r="O936" s="202"/>
      <c r="P936" s="203">
        <f t="shared" si="450"/>
        <v>0</v>
      </c>
      <c r="Q936" s="202"/>
      <c r="R936" s="202"/>
      <c r="S936" s="203">
        <f t="shared" si="451"/>
        <v>0</v>
      </c>
      <c r="T936" s="202"/>
      <c r="U936" s="202"/>
      <c r="V936" s="203">
        <f t="shared" si="452"/>
        <v>0</v>
      </c>
      <c r="W936" s="202"/>
      <c r="X936" s="202"/>
      <c r="Y936" s="203">
        <f t="shared" si="453"/>
        <v>0</v>
      </c>
      <c r="Z936" s="202"/>
      <c r="AA936" s="202"/>
      <c r="AB936" s="203">
        <f t="shared" si="454"/>
        <v>0</v>
      </c>
      <c r="AC936" s="202"/>
      <c r="AD936" s="202"/>
      <c r="AE936" s="203">
        <f t="shared" si="455"/>
        <v>0</v>
      </c>
      <c r="AF936" s="202"/>
      <c r="AG936" s="202"/>
      <c r="AH936" s="203">
        <f t="shared" si="456"/>
        <v>0</v>
      </c>
      <c r="AI936" s="202"/>
      <c r="AJ936" s="202"/>
      <c r="AK936" s="203">
        <f t="shared" si="457"/>
        <v>0</v>
      </c>
      <c r="AL936" s="202"/>
      <c r="AM936" s="202"/>
      <c r="AN936" s="203">
        <f t="shared" si="458"/>
        <v>0</v>
      </c>
      <c r="AO936" s="202"/>
      <c r="AP936" s="202"/>
      <c r="AQ936" s="203">
        <f t="shared" si="459"/>
        <v>0</v>
      </c>
      <c r="AR936" s="202"/>
      <c r="AS936" s="202"/>
      <c r="AT936" s="203">
        <f t="shared" si="460"/>
        <v>0</v>
      </c>
      <c r="AU936" s="202"/>
      <c r="AV936" s="202"/>
      <c r="AW936" s="203">
        <f t="shared" si="461"/>
        <v>0</v>
      </c>
      <c r="AX936" s="202"/>
      <c r="AY936" s="202"/>
      <c r="AZ936" s="203">
        <f t="shared" si="462"/>
        <v>0</v>
      </c>
      <c r="BA936" s="202"/>
      <c r="BB936" s="202"/>
      <c r="BC936" s="203">
        <f t="shared" si="463"/>
        <v>0</v>
      </c>
      <c r="BD936" s="202"/>
      <c r="BE936" s="202"/>
      <c r="BF936" s="203">
        <f t="shared" si="464"/>
        <v>0</v>
      </c>
      <c r="BG936" s="202"/>
      <c r="BH936" s="202"/>
      <c r="BI936" s="203">
        <f t="shared" si="465"/>
        <v>0</v>
      </c>
      <c r="BJ936" s="202"/>
      <c r="BK936" s="202"/>
      <c r="BL936" s="203">
        <f t="shared" si="466"/>
        <v>0</v>
      </c>
      <c r="BM936" s="202"/>
      <c r="BN936" s="202"/>
      <c r="BO936" s="203">
        <f t="shared" si="467"/>
        <v>0</v>
      </c>
      <c r="BP936" s="202"/>
      <c r="BQ936" s="202"/>
      <c r="BR936" s="203">
        <f t="shared" si="468"/>
        <v>0</v>
      </c>
      <c r="BS936" s="202"/>
      <c r="BT936" s="202"/>
      <c r="BU936" s="203">
        <f t="shared" si="469"/>
        <v>0</v>
      </c>
      <c r="BV936" s="202"/>
      <c r="BW936" s="202"/>
      <c r="BX936" s="203">
        <f t="shared" si="470"/>
        <v>0</v>
      </c>
      <c r="BY936" s="202"/>
      <c r="BZ936" s="202"/>
      <c r="CA936" s="203">
        <f t="shared" si="471"/>
        <v>0</v>
      </c>
      <c r="CB936" s="202"/>
      <c r="CC936" s="202"/>
      <c r="CD936" s="203">
        <f t="shared" si="472"/>
        <v>0</v>
      </c>
      <c r="CE936" s="202"/>
      <c r="CF936" s="202"/>
      <c r="CG936" s="203">
        <f t="shared" si="473"/>
        <v>0</v>
      </c>
      <c r="CH936" s="202"/>
      <c r="CI936" s="202"/>
      <c r="CJ936" s="203">
        <f t="shared" si="474"/>
        <v>0</v>
      </c>
    </row>
    <row r="937" spans="2:88" x14ac:dyDescent="0.25">
      <c r="B937" s="180"/>
      <c r="C937" s="180"/>
      <c r="D937" s="181"/>
      <c r="E937" s="38">
        <f t="shared" si="447"/>
        <v>45016</v>
      </c>
      <c r="F937" s="186"/>
      <c r="G937" s="203"/>
      <c r="H937" s="202"/>
      <c r="I937" s="202"/>
      <c r="J937" s="203">
        <f t="shared" si="448"/>
        <v>0</v>
      </c>
      <c r="K937" s="202"/>
      <c r="L937" s="202"/>
      <c r="M937" s="203">
        <f t="shared" si="449"/>
        <v>0</v>
      </c>
      <c r="N937" s="202"/>
      <c r="O937" s="202"/>
      <c r="P937" s="203">
        <f t="shared" si="450"/>
        <v>0</v>
      </c>
      <c r="Q937" s="202"/>
      <c r="R937" s="202"/>
      <c r="S937" s="203">
        <f t="shared" si="451"/>
        <v>0</v>
      </c>
      <c r="T937" s="202"/>
      <c r="U937" s="202"/>
      <c r="V937" s="203">
        <f t="shared" si="452"/>
        <v>0</v>
      </c>
      <c r="W937" s="202"/>
      <c r="X937" s="202"/>
      <c r="Y937" s="203">
        <f t="shared" si="453"/>
        <v>0</v>
      </c>
      <c r="Z937" s="202"/>
      <c r="AA937" s="202"/>
      <c r="AB937" s="203">
        <f t="shared" si="454"/>
        <v>0</v>
      </c>
      <c r="AC937" s="202"/>
      <c r="AD937" s="202"/>
      <c r="AE937" s="203">
        <f t="shared" si="455"/>
        <v>0</v>
      </c>
      <c r="AF937" s="202"/>
      <c r="AG937" s="202"/>
      <c r="AH937" s="203">
        <f t="shared" si="456"/>
        <v>0</v>
      </c>
      <c r="AI937" s="202"/>
      <c r="AJ937" s="202"/>
      <c r="AK937" s="203">
        <f t="shared" si="457"/>
        <v>0</v>
      </c>
      <c r="AL937" s="202"/>
      <c r="AM937" s="202"/>
      <c r="AN937" s="203">
        <f t="shared" si="458"/>
        <v>0</v>
      </c>
      <c r="AO937" s="202"/>
      <c r="AP937" s="202"/>
      <c r="AQ937" s="203">
        <f t="shared" si="459"/>
        <v>0</v>
      </c>
      <c r="AR937" s="202"/>
      <c r="AS937" s="202"/>
      <c r="AT937" s="203">
        <f t="shared" si="460"/>
        <v>0</v>
      </c>
      <c r="AU937" s="202"/>
      <c r="AV937" s="202"/>
      <c r="AW937" s="203">
        <f t="shared" si="461"/>
        <v>0</v>
      </c>
      <c r="AX937" s="202"/>
      <c r="AY937" s="202"/>
      <c r="AZ937" s="203">
        <f t="shared" si="462"/>
        <v>0</v>
      </c>
      <c r="BA937" s="202"/>
      <c r="BB937" s="202"/>
      <c r="BC937" s="203">
        <f t="shared" si="463"/>
        <v>0</v>
      </c>
      <c r="BD937" s="202"/>
      <c r="BE937" s="202"/>
      <c r="BF937" s="203">
        <f t="shared" si="464"/>
        <v>0</v>
      </c>
      <c r="BG937" s="202"/>
      <c r="BH937" s="202"/>
      <c r="BI937" s="203">
        <f t="shared" si="465"/>
        <v>0</v>
      </c>
      <c r="BJ937" s="202"/>
      <c r="BK937" s="202"/>
      <c r="BL937" s="203">
        <f t="shared" si="466"/>
        <v>0</v>
      </c>
      <c r="BM937" s="202"/>
      <c r="BN937" s="202"/>
      <c r="BO937" s="203">
        <f t="shared" si="467"/>
        <v>0</v>
      </c>
      <c r="BP937" s="202"/>
      <c r="BQ937" s="202"/>
      <c r="BR937" s="203">
        <f t="shared" si="468"/>
        <v>0</v>
      </c>
      <c r="BS937" s="202"/>
      <c r="BT937" s="202"/>
      <c r="BU937" s="203">
        <f t="shared" si="469"/>
        <v>0</v>
      </c>
      <c r="BV937" s="202"/>
      <c r="BW937" s="202"/>
      <c r="BX937" s="203">
        <f t="shared" si="470"/>
        <v>0</v>
      </c>
      <c r="BY937" s="202"/>
      <c r="BZ937" s="202"/>
      <c r="CA937" s="203">
        <f t="shared" si="471"/>
        <v>0</v>
      </c>
      <c r="CB937" s="202"/>
      <c r="CC937" s="202"/>
      <c r="CD937" s="203">
        <f t="shared" si="472"/>
        <v>0</v>
      </c>
      <c r="CE937" s="202"/>
      <c r="CF937" s="202"/>
      <c r="CG937" s="203">
        <f t="shared" si="473"/>
        <v>0</v>
      </c>
      <c r="CH937" s="202"/>
      <c r="CI937" s="202"/>
      <c r="CJ937" s="203">
        <f t="shared" si="474"/>
        <v>0</v>
      </c>
    </row>
    <row r="938" spans="2:88" x14ac:dyDescent="0.25">
      <c r="B938" s="180"/>
      <c r="C938" s="180"/>
      <c r="D938" s="181"/>
      <c r="E938" s="38">
        <f t="shared" si="447"/>
        <v>45016</v>
      </c>
      <c r="F938" s="186"/>
      <c r="G938" s="203"/>
      <c r="H938" s="202"/>
      <c r="I938" s="202"/>
      <c r="J938" s="203">
        <f t="shared" si="448"/>
        <v>0</v>
      </c>
      <c r="K938" s="202"/>
      <c r="L938" s="202"/>
      <c r="M938" s="203">
        <f t="shared" si="449"/>
        <v>0</v>
      </c>
      <c r="N938" s="202"/>
      <c r="O938" s="202"/>
      <c r="P938" s="203">
        <f t="shared" si="450"/>
        <v>0</v>
      </c>
      <c r="Q938" s="202"/>
      <c r="R938" s="202"/>
      <c r="S938" s="203">
        <f t="shared" si="451"/>
        <v>0</v>
      </c>
      <c r="T938" s="202"/>
      <c r="U938" s="202"/>
      <c r="V938" s="203">
        <f t="shared" si="452"/>
        <v>0</v>
      </c>
      <c r="W938" s="202"/>
      <c r="X938" s="202"/>
      <c r="Y938" s="203">
        <f t="shared" si="453"/>
        <v>0</v>
      </c>
      <c r="Z938" s="202"/>
      <c r="AA938" s="202"/>
      <c r="AB938" s="203">
        <f t="shared" si="454"/>
        <v>0</v>
      </c>
      <c r="AC938" s="202"/>
      <c r="AD938" s="202"/>
      <c r="AE938" s="203">
        <f t="shared" si="455"/>
        <v>0</v>
      </c>
      <c r="AF938" s="202"/>
      <c r="AG938" s="202"/>
      <c r="AH938" s="203">
        <f t="shared" si="456"/>
        <v>0</v>
      </c>
      <c r="AI938" s="202"/>
      <c r="AJ938" s="202"/>
      <c r="AK938" s="203">
        <f t="shared" si="457"/>
        <v>0</v>
      </c>
      <c r="AL938" s="202"/>
      <c r="AM938" s="202"/>
      <c r="AN938" s="203">
        <f t="shared" si="458"/>
        <v>0</v>
      </c>
      <c r="AO938" s="202"/>
      <c r="AP938" s="202"/>
      <c r="AQ938" s="203">
        <f t="shared" si="459"/>
        <v>0</v>
      </c>
      <c r="AR938" s="202"/>
      <c r="AS938" s="202"/>
      <c r="AT938" s="203">
        <f t="shared" si="460"/>
        <v>0</v>
      </c>
      <c r="AU938" s="202"/>
      <c r="AV938" s="202"/>
      <c r="AW938" s="203">
        <f t="shared" si="461"/>
        <v>0</v>
      </c>
      <c r="AX938" s="202"/>
      <c r="AY938" s="202"/>
      <c r="AZ938" s="203">
        <f t="shared" si="462"/>
        <v>0</v>
      </c>
      <c r="BA938" s="202"/>
      <c r="BB938" s="202"/>
      <c r="BC938" s="203">
        <f t="shared" si="463"/>
        <v>0</v>
      </c>
      <c r="BD938" s="202"/>
      <c r="BE938" s="202"/>
      <c r="BF938" s="203">
        <f t="shared" si="464"/>
        <v>0</v>
      </c>
      <c r="BG938" s="202"/>
      <c r="BH938" s="202"/>
      <c r="BI938" s="203">
        <f t="shared" si="465"/>
        <v>0</v>
      </c>
      <c r="BJ938" s="202"/>
      <c r="BK938" s="202"/>
      <c r="BL938" s="203">
        <f t="shared" si="466"/>
        <v>0</v>
      </c>
      <c r="BM938" s="202"/>
      <c r="BN938" s="202"/>
      <c r="BO938" s="203">
        <f t="shared" si="467"/>
        <v>0</v>
      </c>
      <c r="BP938" s="202"/>
      <c r="BQ938" s="202"/>
      <c r="BR938" s="203">
        <f t="shared" si="468"/>
        <v>0</v>
      </c>
      <c r="BS938" s="202"/>
      <c r="BT938" s="202"/>
      <c r="BU938" s="203">
        <f t="shared" si="469"/>
        <v>0</v>
      </c>
      <c r="BV938" s="202"/>
      <c r="BW938" s="202"/>
      <c r="BX938" s="203">
        <f t="shared" si="470"/>
        <v>0</v>
      </c>
      <c r="BY938" s="202"/>
      <c r="BZ938" s="202"/>
      <c r="CA938" s="203">
        <f t="shared" si="471"/>
        <v>0</v>
      </c>
      <c r="CB938" s="202"/>
      <c r="CC938" s="202"/>
      <c r="CD938" s="203">
        <f t="shared" si="472"/>
        <v>0</v>
      </c>
      <c r="CE938" s="202"/>
      <c r="CF938" s="202"/>
      <c r="CG938" s="203">
        <f t="shared" si="473"/>
        <v>0</v>
      </c>
      <c r="CH938" s="202"/>
      <c r="CI938" s="202"/>
      <c r="CJ938" s="203">
        <f t="shared" si="474"/>
        <v>0</v>
      </c>
    </row>
    <row r="939" spans="2:88" x14ac:dyDescent="0.25">
      <c r="B939" s="180"/>
      <c r="C939" s="180"/>
      <c r="D939" s="181"/>
      <c r="E939" s="38">
        <f t="shared" si="447"/>
        <v>45016</v>
      </c>
      <c r="F939" s="186"/>
      <c r="G939" s="203"/>
      <c r="H939" s="202"/>
      <c r="I939" s="202"/>
      <c r="J939" s="203">
        <f t="shared" si="448"/>
        <v>0</v>
      </c>
      <c r="K939" s="202"/>
      <c r="L939" s="202"/>
      <c r="M939" s="203">
        <f t="shared" si="449"/>
        <v>0</v>
      </c>
      <c r="N939" s="202"/>
      <c r="O939" s="202"/>
      <c r="P939" s="203">
        <f t="shared" si="450"/>
        <v>0</v>
      </c>
      <c r="Q939" s="202"/>
      <c r="R939" s="202"/>
      <c r="S939" s="203">
        <f t="shared" si="451"/>
        <v>0</v>
      </c>
      <c r="T939" s="202"/>
      <c r="U939" s="202"/>
      <c r="V939" s="203">
        <f t="shared" si="452"/>
        <v>0</v>
      </c>
      <c r="W939" s="202"/>
      <c r="X939" s="202"/>
      <c r="Y939" s="203">
        <f t="shared" si="453"/>
        <v>0</v>
      </c>
      <c r="Z939" s="202"/>
      <c r="AA939" s="202"/>
      <c r="AB939" s="203">
        <f t="shared" si="454"/>
        <v>0</v>
      </c>
      <c r="AC939" s="202"/>
      <c r="AD939" s="202"/>
      <c r="AE939" s="203">
        <f t="shared" si="455"/>
        <v>0</v>
      </c>
      <c r="AF939" s="202"/>
      <c r="AG939" s="202"/>
      <c r="AH939" s="203">
        <f t="shared" si="456"/>
        <v>0</v>
      </c>
      <c r="AI939" s="202"/>
      <c r="AJ939" s="202"/>
      <c r="AK939" s="203">
        <f t="shared" si="457"/>
        <v>0</v>
      </c>
      <c r="AL939" s="202"/>
      <c r="AM939" s="202"/>
      <c r="AN939" s="203">
        <f t="shared" si="458"/>
        <v>0</v>
      </c>
      <c r="AO939" s="202"/>
      <c r="AP939" s="202"/>
      <c r="AQ939" s="203">
        <f t="shared" si="459"/>
        <v>0</v>
      </c>
      <c r="AR939" s="202"/>
      <c r="AS939" s="202"/>
      <c r="AT939" s="203">
        <f t="shared" si="460"/>
        <v>0</v>
      </c>
      <c r="AU939" s="202"/>
      <c r="AV939" s="202"/>
      <c r="AW939" s="203">
        <f t="shared" si="461"/>
        <v>0</v>
      </c>
      <c r="AX939" s="202"/>
      <c r="AY939" s="202"/>
      <c r="AZ939" s="203">
        <f t="shared" si="462"/>
        <v>0</v>
      </c>
      <c r="BA939" s="202"/>
      <c r="BB939" s="202"/>
      <c r="BC939" s="203">
        <f t="shared" si="463"/>
        <v>0</v>
      </c>
      <c r="BD939" s="202"/>
      <c r="BE939" s="202"/>
      <c r="BF939" s="203">
        <f t="shared" si="464"/>
        <v>0</v>
      </c>
      <c r="BG939" s="202"/>
      <c r="BH939" s="202"/>
      <c r="BI939" s="203">
        <f t="shared" si="465"/>
        <v>0</v>
      </c>
      <c r="BJ939" s="202"/>
      <c r="BK939" s="202"/>
      <c r="BL939" s="203">
        <f t="shared" si="466"/>
        <v>0</v>
      </c>
      <c r="BM939" s="202"/>
      <c r="BN939" s="202"/>
      <c r="BO939" s="203">
        <f t="shared" si="467"/>
        <v>0</v>
      </c>
      <c r="BP939" s="202"/>
      <c r="BQ939" s="202"/>
      <c r="BR939" s="203">
        <f t="shared" si="468"/>
        <v>0</v>
      </c>
      <c r="BS939" s="202"/>
      <c r="BT939" s="202"/>
      <c r="BU939" s="203">
        <f t="shared" si="469"/>
        <v>0</v>
      </c>
      <c r="BV939" s="202"/>
      <c r="BW939" s="202"/>
      <c r="BX939" s="203">
        <f t="shared" si="470"/>
        <v>0</v>
      </c>
      <c r="BY939" s="202"/>
      <c r="BZ939" s="202"/>
      <c r="CA939" s="203">
        <f t="shared" si="471"/>
        <v>0</v>
      </c>
      <c r="CB939" s="202"/>
      <c r="CC939" s="202"/>
      <c r="CD939" s="203">
        <f t="shared" si="472"/>
        <v>0</v>
      </c>
      <c r="CE939" s="202"/>
      <c r="CF939" s="202"/>
      <c r="CG939" s="203">
        <f t="shared" si="473"/>
        <v>0</v>
      </c>
      <c r="CH939" s="202"/>
      <c r="CI939" s="202"/>
      <c r="CJ939" s="203">
        <f t="shared" si="474"/>
        <v>0</v>
      </c>
    </row>
    <row r="940" spans="2:88" x14ac:dyDescent="0.25">
      <c r="B940" s="180"/>
      <c r="C940" s="180"/>
      <c r="D940" s="181"/>
      <c r="E940" s="38">
        <f t="shared" si="447"/>
        <v>45016</v>
      </c>
      <c r="F940" s="186"/>
      <c r="G940" s="203"/>
      <c r="H940" s="202"/>
      <c r="I940" s="202"/>
      <c r="J940" s="203">
        <f t="shared" si="448"/>
        <v>0</v>
      </c>
      <c r="K940" s="202"/>
      <c r="L940" s="202"/>
      <c r="M940" s="203">
        <f t="shared" si="449"/>
        <v>0</v>
      </c>
      <c r="N940" s="202"/>
      <c r="O940" s="202"/>
      <c r="P940" s="203">
        <f t="shared" si="450"/>
        <v>0</v>
      </c>
      <c r="Q940" s="202"/>
      <c r="R940" s="202"/>
      <c r="S940" s="203">
        <f t="shared" si="451"/>
        <v>0</v>
      </c>
      <c r="T940" s="202"/>
      <c r="U940" s="202"/>
      <c r="V940" s="203">
        <f t="shared" si="452"/>
        <v>0</v>
      </c>
      <c r="W940" s="202"/>
      <c r="X940" s="202"/>
      <c r="Y940" s="203">
        <f t="shared" si="453"/>
        <v>0</v>
      </c>
      <c r="Z940" s="202"/>
      <c r="AA940" s="202"/>
      <c r="AB940" s="203">
        <f t="shared" si="454"/>
        <v>0</v>
      </c>
      <c r="AC940" s="202"/>
      <c r="AD940" s="202"/>
      <c r="AE940" s="203">
        <f t="shared" si="455"/>
        <v>0</v>
      </c>
      <c r="AF940" s="202"/>
      <c r="AG940" s="202"/>
      <c r="AH940" s="203">
        <f t="shared" si="456"/>
        <v>0</v>
      </c>
      <c r="AI940" s="202"/>
      <c r="AJ940" s="202"/>
      <c r="AK940" s="203">
        <f t="shared" si="457"/>
        <v>0</v>
      </c>
      <c r="AL940" s="202"/>
      <c r="AM940" s="202"/>
      <c r="AN940" s="203">
        <f t="shared" si="458"/>
        <v>0</v>
      </c>
      <c r="AO940" s="202"/>
      <c r="AP940" s="202"/>
      <c r="AQ940" s="203">
        <f t="shared" si="459"/>
        <v>0</v>
      </c>
      <c r="AR940" s="202"/>
      <c r="AS940" s="202"/>
      <c r="AT940" s="203">
        <f t="shared" si="460"/>
        <v>0</v>
      </c>
      <c r="AU940" s="202"/>
      <c r="AV940" s="202"/>
      <c r="AW940" s="203">
        <f t="shared" si="461"/>
        <v>0</v>
      </c>
      <c r="AX940" s="202"/>
      <c r="AY940" s="202"/>
      <c r="AZ940" s="203">
        <f t="shared" si="462"/>
        <v>0</v>
      </c>
      <c r="BA940" s="202"/>
      <c r="BB940" s="202"/>
      <c r="BC940" s="203">
        <f t="shared" si="463"/>
        <v>0</v>
      </c>
      <c r="BD940" s="202"/>
      <c r="BE940" s="202"/>
      <c r="BF940" s="203">
        <f t="shared" si="464"/>
        <v>0</v>
      </c>
      <c r="BG940" s="202"/>
      <c r="BH940" s="202"/>
      <c r="BI940" s="203">
        <f t="shared" si="465"/>
        <v>0</v>
      </c>
      <c r="BJ940" s="202"/>
      <c r="BK940" s="202"/>
      <c r="BL940" s="203">
        <f t="shared" si="466"/>
        <v>0</v>
      </c>
      <c r="BM940" s="202"/>
      <c r="BN940" s="202"/>
      <c r="BO940" s="203">
        <f t="shared" si="467"/>
        <v>0</v>
      </c>
      <c r="BP940" s="202"/>
      <c r="BQ940" s="202"/>
      <c r="BR940" s="203">
        <f t="shared" si="468"/>
        <v>0</v>
      </c>
      <c r="BS940" s="202"/>
      <c r="BT940" s="202"/>
      <c r="BU940" s="203">
        <f t="shared" si="469"/>
        <v>0</v>
      </c>
      <c r="BV940" s="202"/>
      <c r="BW940" s="202"/>
      <c r="BX940" s="203">
        <f t="shared" si="470"/>
        <v>0</v>
      </c>
      <c r="BY940" s="202"/>
      <c r="BZ940" s="202"/>
      <c r="CA940" s="203">
        <f t="shared" si="471"/>
        <v>0</v>
      </c>
      <c r="CB940" s="202"/>
      <c r="CC940" s="202"/>
      <c r="CD940" s="203">
        <f t="shared" si="472"/>
        <v>0</v>
      </c>
      <c r="CE940" s="202"/>
      <c r="CF940" s="202"/>
      <c r="CG940" s="203">
        <f t="shared" si="473"/>
        <v>0</v>
      </c>
      <c r="CH940" s="202"/>
      <c r="CI940" s="202"/>
      <c r="CJ940" s="203">
        <f t="shared" si="474"/>
        <v>0</v>
      </c>
    </row>
    <row r="941" spans="2:88" x14ac:dyDescent="0.25">
      <c r="B941" s="180"/>
      <c r="C941" s="180"/>
      <c r="D941" s="181"/>
      <c r="E941" s="38">
        <f t="shared" si="447"/>
        <v>45016</v>
      </c>
      <c r="F941" s="186"/>
      <c r="G941" s="203"/>
      <c r="H941" s="202"/>
      <c r="I941" s="202"/>
      <c r="J941" s="203">
        <f t="shared" si="448"/>
        <v>0</v>
      </c>
      <c r="K941" s="202"/>
      <c r="L941" s="202"/>
      <c r="M941" s="203">
        <f t="shared" si="449"/>
        <v>0</v>
      </c>
      <c r="N941" s="202"/>
      <c r="O941" s="202"/>
      <c r="P941" s="203">
        <f t="shared" si="450"/>
        <v>0</v>
      </c>
      <c r="Q941" s="202"/>
      <c r="R941" s="202"/>
      <c r="S941" s="203">
        <f t="shared" si="451"/>
        <v>0</v>
      </c>
      <c r="T941" s="202"/>
      <c r="U941" s="202"/>
      <c r="V941" s="203">
        <f t="shared" si="452"/>
        <v>0</v>
      </c>
      <c r="W941" s="202"/>
      <c r="X941" s="202"/>
      <c r="Y941" s="203">
        <f t="shared" si="453"/>
        <v>0</v>
      </c>
      <c r="Z941" s="202"/>
      <c r="AA941" s="202"/>
      <c r="AB941" s="203">
        <f t="shared" si="454"/>
        <v>0</v>
      </c>
      <c r="AC941" s="202"/>
      <c r="AD941" s="202"/>
      <c r="AE941" s="203">
        <f t="shared" si="455"/>
        <v>0</v>
      </c>
      <c r="AF941" s="202"/>
      <c r="AG941" s="202"/>
      <c r="AH941" s="203">
        <f t="shared" si="456"/>
        <v>0</v>
      </c>
      <c r="AI941" s="202"/>
      <c r="AJ941" s="202"/>
      <c r="AK941" s="203">
        <f t="shared" si="457"/>
        <v>0</v>
      </c>
      <c r="AL941" s="202"/>
      <c r="AM941" s="202"/>
      <c r="AN941" s="203">
        <f t="shared" si="458"/>
        <v>0</v>
      </c>
      <c r="AO941" s="202"/>
      <c r="AP941" s="202"/>
      <c r="AQ941" s="203">
        <f t="shared" si="459"/>
        <v>0</v>
      </c>
      <c r="AR941" s="202"/>
      <c r="AS941" s="202"/>
      <c r="AT941" s="203">
        <f t="shared" si="460"/>
        <v>0</v>
      </c>
      <c r="AU941" s="202"/>
      <c r="AV941" s="202"/>
      <c r="AW941" s="203">
        <f t="shared" si="461"/>
        <v>0</v>
      </c>
      <c r="AX941" s="202"/>
      <c r="AY941" s="202"/>
      <c r="AZ941" s="203">
        <f t="shared" si="462"/>
        <v>0</v>
      </c>
      <c r="BA941" s="202"/>
      <c r="BB941" s="202"/>
      <c r="BC941" s="203">
        <f t="shared" si="463"/>
        <v>0</v>
      </c>
      <c r="BD941" s="202"/>
      <c r="BE941" s="202"/>
      <c r="BF941" s="203">
        <f t="shared" si="464"/>
        <v>0</v>
      </c>
      <c r="BG941" s="202"/>
      <c r="BH941" s="202"/>
      <c r="BI941" s="203">
        <f t="shared" si="465"/>
        <v>0</v>
      </c>
      <c r="BJ941" s="202"/>
      <c r="BK941" s="202"/>
      <c r="BL941" s="203">
        <f t="shared" si="466"/>
        <v>0</v>
      </c>
      <c r="BM941" s="202"/>
      <c r="BN941" s="202"/>
      <c r="BO941" s="203">
        <f t="shared" si="467"/>
        <v>0</v>
      </c>
      <c r="BP941" s="202"/>
      <c r="BQ941" s="202"/>
      <c r="BR941" s="203">
        <f t="shared" si="468"/>
        <v>0</v>
      </c>
      <c r="BS941" s="202"/>
      <c r="BT941" s="202"/>
      <c r="BU941" s="203">
        <f t="shared" si="469"/>
        <v>0</v>
      </c>
      <c r="BV941" s="202"/>
      <c r="BW941" s="202"/>
      <c r="BX941" s="203">
        <f t="shared" si="470"/>
        <v>0</v>
      </c>
      <c r="BY941" s="202"/>
      <c r="BZ941" s="202"/>
      <c r="CA941" s="203">
        <f t="shared" si="471"/>
        <v>0</v>
      </c>
      <c r="CB941" s="202"/>
      <c r="CC941" s="202"/>
      <c r="CD941" s="203">
        <f t="shared" si="472"/>
        <v>0</v>
      </c>
      <c r="CE941" s="202"/>
      <c r="CF941" s="202"/>
      <c r="CG941" s="203">
        <f t="shared" si="473"/>
        <v>0</v>
      </c>
      <c r="CH941" s="202"/>
      <c r="CI941" s="202"/>
      <c r="CJ941" s="203">
        <f t="shared" si="474"/>
        <v>0</v>
      </c>
    </row>
    <row r="942" spans="2:88" x14ac:dyDescent="0.25">
      <c r="B942" s="180"/>
      <c r="C942" s="180"/>
      <c r="D942" s="181"/>
      <c r="E942" s="38">
        <f t="shared" si="447"/>
        <v>45016</v>
      </c>
      <c r="F942" s="186"/>
      <c r="G942" s="203"/>
      <c r="H942" s="202"/>
      <c r="I942" s="202"/>
      <c r="J942" s="203">
        <f t="shared" si="448"/>
        <v>0</v>
      </c>
      <c r="K942" s="202"/>
      <c r="L942" s="202"/>
      <c r="M942" s="203">
        <f t="shared" si="449"/>
        <v>0</v>
      </c>
      <c r="N942" s="202"/>
      <c r="O942" s="202"/>
      <c r="P942" s="203">
        <f t="shared" si="450"/>
        <v>0</v>
      </c>
      <c r="Q942" s="202"/>
      <c r="R942" s="202"/>
      <c r="S942" s="203">
        <f t="shared" si="451"/>
        <v>0</v>
      </c>
      <c r="T942" s="202"/>
      <c r="U942" s="202"/>
      <c r="V942" s="203">
        <f t="shared" si="452"/>
        <v>0</v>
      </c>
      <c r="W942" s="202"/>
      <c r="X942" s="202"/>
      <c r="Y942" s="203">
        <f t="shared" si="453"/>
        <v>0</v>
      </c>
      <c r="Z942" s="202"/>
      <c r="AA942" s="202"/>
      <c r="AB942" s="203">
        <f t="shared" si="454"/>
        <v>0</v>
      </c>
      <c r="AC942" s="202"/>
      <c r="AD942" s="202"/>
      <c r="AE942" s="203">
        <f t="shared" si="455"/>
        <v>0</v>
      </c>
      <c r="AF942" s="202"/>
      <c r="AG942" s="202"/>
      <c r="AH942" s="203">
        <f t="shared" si="456"/>
        <v>0</v>
      </c>
      <c r="AI942" s="202"/>
      <c r="AJ942" s="202"/>
      <c r="AK942" s="203">
        <f t="shared" si="457"/>
        <v>0</v>
      </c>
      <c r="AL942" s="202"/>
      <c r="AM942" s="202"/>
      <c r="AN942" s="203">
        <f t="shared" si="458"/>
        <v>0</v>
      </c>
      <c r="AO942" s="202"/>
      <c r="AP942" s="202"/>
      <c r="AQ942" s="203">
        <f t="shared" si="459"/>
        <v>0</v>
      </c>
      <c r="AR942" s="202"/>
      <c r="AS942" s="202"/>
      <c r="AT942" s="203">
        <f t="shared" si="460"/>
        <v>0</v>
      </c>
      <c r="AU942" s="202"/>
      <c r="AV942" s="202"/>
      <c r="AW942" s="203">
        <f t="shared" si="461"/>
        <v>0</v>
      </c>
      <c r="AX942" s="202"/>
      <c r="AY942" s="202"/>
      <c r="AZ942" s="203">
        <f t="shared" si="462"/>
        <v>0</v>
      </c>
      <c r="BA942" s="202"/>
      <c r="BB942" s="202"/>
      <c r="BC942" s="203">
        <f t="shared" si="463"/>
        <v>0</v>
      </c>
      <c r="BD942" s="202"/>
      <c r="BE942" s="202"/>
      <c r="BF942" s="203">
        <f t="shared" si="464"/>
        <v>0</v>
      </c>
      <c r="BG942" s="202"/>
      <c r="BH942" s="202"/>
      <c r="BI942" s="203">
        <f t="shared" si="465"/>
        <v>0</v>
      </c>
      <c r="BJ942" s="202"/>
      <c r="BK942" s="202"/>
      <c r="BL942" s="203">
        <f t="shared" si="466"/>
        <v>0</v>
      </c>
      <c r="BM942" s="202"/>
      <c r="BN942" s="202"/>
      <c r="BO942" s="203">
        <f t="shared" si="467"/>
        <v>0</v>
      </c>
      <c r="BP942" s="202"/>
      <c r="BQ942" s="202"/>
      <c r="BR942" s="203">
        <f t="shared" si="468"/>
        <v>0</v>
      </c>
      <c r="BS942" s="202"/>
      <c r="BT942" s="202"/>
      <c r="BU942" s="203">
        <f t="shared" si="469"/>
        <v>0</v>
      </c>
      <c r="BV942" s="202"/>
      <c r="BW942" s="202"/>
      <c r="BX942" s="203">
        <f t="shared" si="470"/>
        <v>0</v>
      </c>
      <c r="BY942" s="202"/>
      <c r="BZ942" s="202"/>
      <c r="CA942" s="203">
        <f t="shared" si="471"/>
        <v>0</v>
      </c>
      <c r="CB942" s="202"/>
      <c r="CC942" s="202"/>
      <c r="CD942" s="203">
        <f t="shared" si="472"/>
        <v>0</v>
      </c>
      <c r="CE942" s="202"/>
      <c r="CF942" s="202"/>
      <c r="CG942" s="203">
        <f t="shared" si="473"/>
        <v>0</v>
      </c>
      <c r="CH942" s="202"/>
      <c r="CI942" s="202"/>
      <c r="CJ942" s="203">
        <f t="shared" si="474"/>
        <v>0</v>
      </c>
    </row>
    <row r="943" spans="2:88" x14ac:dyDescent="0.25">
      <c r="B943" s="180"/>
      <c r="C943" s="180"/>
      <c r="D943" s="181"/>
      <c r="E943" s="38">
        <f t="shared" si="447"/>
        <v>45016</v>
      </c>
      <c r="F943" s="186"/>
      <c r="G943" s="203"/>
      <c r="H943" s="202"/>
      <c r="I943" s="202"/>
      <c r="J943" s="203">
        <f t="shared" si="448"/>
        <v>0</v>
      </c>
      <c r="K943" s="202"/>
      <c r="L943" s="202"/>
      <c r="M943" s="203">
        <f t="shared" si="449"/>
        <v>0</v>
      </c>
      <c r="N943" s="202"/>
      <c r="O943" s="202"/>
      <c r="P943" s="203">
        <f t="shared" si="450"/>
        <v>0</v>
      </c>
      <c r="Q943" s="202"/>
      <c r="R943" s="202"/>
      <c r="S943" s="203">
        <f t="shared" si="451"/>
        <v>0</v>
      </c>
      <c r="T943" s="202"/>
      <c r="U943" s="202"/>
      <c r="V943" s="203">
        <f t="shared" si="452"/>
        <v>0</v>
      </c>
      <c r="W943" s="202"/>
      <c r="X943" s="202"/>
      <c r="Y943" s="203">
        <f t="shared" si="453"/>
        <v>0</v>
      </c>
      <c r="Z943" s="202"/>
      <c r="AA943" s="202"/>
      <c r="AB943" s="203">
        <f t="shared" si="454"/>
        <v>0</v>
      </c>
      <c r="AC943" s="202"/>
      <c r="AD943" s="202"/>
      <c r="AE943" s="203">
        <f t="shared" si="455"/>
        <v>0</v>
      </c>
      <c r="AF943" s="202"/>
      <c r="AG943" s="202"/>
      <c r="AH943" s="203">
        <f t="shared" si="456"/>
        <v>0</v>
      </c>
      <c r="AI943" s="202"/>
      <c r="AJ943" s="202"/>
      <c r="AK943" s="203">
        <f t="shared" si="457"/>
        <v>0</v>
      </c>
      <c r="AL943" s="202"/>
      <c r="AM943" s="202"/>
      <c r="AN943" s="203">
        <f t="shared" si="458"/>
        <v>0</v>
      </c>
      <c r="AO943" s="202"/>
      <c r="AP943" s="202"/>
      <c r="AQ943" s="203">
        <f t="shared" si="459"/>
        <v>0</v>
      </c>
      <c r="AR943" s="202"/>
      <c r="AS943" s="202"/>
      <c r="AT943" s="203">
        <f t="shared" si="460"/>
        <v>0</v>
      </c>
      <c r="AU943" s="202"/>
      <c r="AV943" s="202"/>
      <c r="AW943" s="203">
        <f t="shared" si="461"/>
        <v>0</v>
      </c>
      <c r="AX943" s="202"/>
      <c r="AY943" s="202"/>
      <c r="AZ943" s="203">
        <f t="shared" si="462"/>
        <v>0</v>
      </c>
      <c r="BA943" s="202"/>
      <c r="BB943" s="202"/>
      <c r="BC943" s="203">
        <f t="shared" si="463"/>
        <v>0</v>
      </c>
      <c r="BD943" s="202"/>
      <c r="BE943" s="202"/>
      <c r="BF943" s="203">
        <f t="shared" si="464"/>
        <v>0</v>
      </c>
      <c r="BG943" s="202"/>
      <c r="BH943" s="202"/>
      <c r="BI943" s="203">
        <f t="shared" si="465"/>
        <v>0</v>
      </c>
      <c r="BJ943" s="202"/>
      <c r="BK943" s="202"/>
      <c r="BL943" s="203">
        <f t="shared" si="466"/>
        <v>0</v>
      </c>
      <c r="BM943" s="202"/>
      <c r="BN943" s="202"/>
      <c r="BO943" s="203">
        <f t="shared" si="467"/>
        <v>0</v>
      </c>
      <c r="BP943" s="202"/>
      <c r="BQ943" s="202"/>
      <c r="BR943" s="203">
        <f t="shared" si="468"/>
        <v>0</v>
      </c>
      <c r="BS943" s="202"/>
      <c r="BT943" s="202"/>
      <c r="BU943" s="203">
        <f t="shared" si="469"/>
        <v>0</v>
      </c>
      <c r="BV943" s="202"/>
      <c r="BW943" s="202"/>
      <c r="BX943" s="203">
        <f t="shared" si="470"/>
        <v>0</v>
      </c>
      <c r="BY943" s="202"/>
      <c r="BZ943" s="202"/>
      <c r="CA943" s="203">
        <f t="shared" si="471"/>
        <v>0</v>
      </c>
      <c r="CB943" s="202"/>
      <c r="CC943" s="202"/>
      <c r="CD943" s="203">
        <f t="shared" si="472"/>
        <v>0</v>
      </c>
      <c r="CE943" s="202"/>
      <c r="CF943" s="202"/>
      <c r="CG943" s="203">
        <f t="shared" si="473"/>
        <v>0</v>
      </c>
      <c r="CH943" s="202"/>
      <c r="CI943" s="202"/>
      <c r="CJ943" s="203">
        <f t="shared" si="474"/>
        <v>0</v>
      </c>
    </row>
    <row r="944" spans="2:88" x14ac:dyDescent="0.25">
      <c r="B944" s="180"/>
      <c r="C944" s="180"/>
      <c r="D944" s="181"/>
      <c r="E944" s="38">
        <f t="shared" si="447"/>
        <v>45016</v>
      </c>
      <c r="F944" s="186"/>
      <c r="G944" s="203"/>
      <c r="H944" s="202"/>
      <c r="I944" s="202"/>
      <c r="J944" s="203">
        <f t="shared" si="448"/>
        <v>0</v>
      </c>
      <c r="K944" s="202"/>
      <c r="L944" s="202"/>
      <c r="M944" s="203">
        <f t="shared" si="449"/>
        <v>0</v>
      </c>
      <c r="N944" s="202"/>
      <c r="O944" s="202"/>
      <c r="P944" s="203">
        <f t="shared" si="450"/>
        <v>0</v>
      </c>
      <c r="Q944" s="202"/>
      <c r="R944" s="202"/>
      <c r="S944" s="203">
        <f t="shared" si="451"/>
        <v>0</v>
      </c>
      <c r="T944" s="202"/>
      <c r="U944" s="202"/>
      <c r="V944" s="203">
        <f t="shared" si="452"/>
        <v>0</v>
      </c>
      <c r="W944" s="202"/>
      <c r="X944" s="202"/>
      <c r="Y944" s="203">
        <f t="shared" si="453"/>
        <v>0</v>
      </c>
      <c r="Z944" s="202"/>
      <c r="AA944" s="202"/>
      <c r="AB944" s="203">
        <f t="shared" si="454"/>
        <v>0</v>
      </c>
      <c r="AC944" s="202"/>
      <c r="AD944" s="202"/>
      <c r="AE944" s="203">
        <f t="shared" si="455"/>
        <v>0</v>
      </c>
      <c r="AF944" s="202"/>
      <c r="AG944" s="202"/>
      <c r="AH944" s="203">
        <f t="shared" si="456"/>
        <v>0</v>
      </c>
      <c r="AI944" s="202"/>
      <c r="AJ944" s="202"/>
      <c r="AK944" s="203">
        <f t="shared" si="457"/>
        <v>0</v>
      </c>
      <c r="AL944" s="202"/>
      <c r="AM944" s="202"/>
      <c r="AN944" s="203">
        <f t="shared" si="458"/>
        <v>0</v>
      </c>
      <c r="AO944" s="202"/>
      <c r="AP944" s="202"/>
      <c r="AQ944" s="203">
        <f t="shared" si="459"/>
        <v>0</v>
      </c>
      <c r="AR944" s="202"/>
      <c r="AS944" s="202"/>
      <c r="AT944" s="203">
        <f t="shared" si="460"/>
        <v>0</v>
      </c>
      <c r="AU944" s="202"/>
      <c r="AV944" s="202"/>
      <c r="AW944" s="203">
        <f t="shared" si="461"/>
        <v>0</v>
      </c>
      <c r="AX944" s="202"/>
      <c r="AY944" s="202"/>
      <c r="AZ944" s="203">
        <f t="shared" si="462"/>
        <v>0</v>
      </c>
      <c r="BA944" s="202"/>
      <c r="BB944" s="202"/>
      <c r="BC944" s="203">
        <f t="shared" si="463"/>
        <v>0</v>
      </c>
      <c r="BD944" s="202"/>
      <c r="BE944" s="202"/>
      <c r="BF944" s="203">
        <f t="shared" si="464"/>
        <v>0</v>
      </c>
      <c r="BG944" s="202"/>
      <c r="BH944" s="202"/>
      <c r="BI944" s="203">
        <f t="shared" si="465"/>
        <v>0</v>
      </c>
      <c r="BJ944" s="202"/>
      <c r="BK944" s="202"/>
      <c r="BL944" s="203">
        <f t="shared" si="466"/>
        <v>0</v>
      </c>
      <c r="BM944" s="202"/>
      <c r="BN944" s="202"/>
      <c r="BO944" s="203">
        <f t="shared" si="467"/>
        <v>0</v>
      </c>
      <c r="BP944" s="202"/>
      <c r="BQ944" s="202"/>
      <c r="BR944" s="203">
        <f t="shared" si="468"/>
        <v>0</v>
      </c>
      <c r="BS944" s="202"/>
      <c r="BT944" s="202"/>
      <c r="BU944" s="203">
        <f t="shared" si="469"/>
        <v>0</v>
      </c>
      <c r="BV944" s="202"/>
      <c r="BW944" s="202"/>
      <c r="BX944" s="203">
        <f t="shared" si="470"/>
        <v>0</v>
      </c>
      <c r="BY944" s="202"/>
      <c r="BZ944" s="202"/>
      <c r="CA944" s="203">
        <f t="shared" si="471"/>
        <v>0</v>
      </c>
      <c r="CB944" s="202"/>
      <c r="CC944" s="202"/>
      <c r="CD944" s="203">
        <f t="shared" si="472"/>
        <v>0</v>
      </c>
      <c r="CE944" s="202"/>
      <c r="CF944" s="202"/>
      <c r="CG944" s="203">
        <f t="shared" si="473"/>
        <v>0</v>
      </c>
      <c r="CH944" s="202"/>
      <c r="CI944" s="202"/>
      <c r="CJ944" s="203">
        <f t="shared" si="474"/>
        <v>0</v>
      </c>
    </row>
    <row r="945" spans="2:88" x14ac:dyDescent="0.25">
      <c r="B945" s="180"/>
      <c r="C945" s="180"/>
      <c r="D945" s="181"/>
      <c r="E945" s="38">
        <f t="shared" si="447"/>
        <v>45016</v>
      </c>
      <c r="F945" s="186"/>
      <c r="G945" s="203"/>
      <c r="H945" s="202"/>
      <c r="I945" s="202"/>
      <c r="J945" s="203">
        <f t="shared" si="448"/>
        <v>0</v>
      </c>
      <c r="K945" s="202"/>
      <c r="L945" s="202"/>
      <c r="M945" s="203">
        <f t="shared" si="449"/>
        <v>0</v>
      </c>
      <c r="N945" s="202"/>
      <c r="O945" s="202"/>
      <c r="P945" s="203">
        <f t="shared" si="450"/>
        <v>0</v>
      </c>
      <c r="Q945" s="202"/>
      <c r="R945" s="202"/>
      <c r="S945" s="203">
        <f t="shared" si="451"/>
        <v>0</v>
      </c>
      <c r="T945" s="202"/>
      <c r="U945" s="202"/>
      <c r="V945" s="203">
        <f t="shared" si="452"/>
        <v>0</v>
      </c>
      <c r="W945" s="202"/>
      <c r="X945" s="202"/>
      <c r="Y945" s="203">
        <f t="shared" si="453"/>
        <v>0</v>
      </c>
      <c r="Z945" s="202"/>
      <c r="AA945" s="202"/>
      <c r="AB945" s="203">
        <f t="shared" si="454"/>
        <v>0</v>
      </c>
      <c r="AC945" s="202"/>
      <c r="AD945" s="202"/>
      <c r="AE945" s="203">
        <f t="shared" si="455"/>
        <v>0</v>
      </c>
      <c r="AF945" s="202"/>
      <c r="AG945" s="202"/>
      <c r="AH945" s="203">
        <f t="shared" si="456"/>
        <v>0</v>
      </c>
      <c r="AI945" s="202"/>
      <c r="AJ945" s="202"/>
      <c r="AK945" s="203">
        <f t="shared" si="457"/>
        <v>0</v>
      </c>
      <c r="AL945" s="202"/>
      <c r="AM945" s="202"/>
      <c r="AN945" s="203">
        <f t="shared" si="458"/>
        <v>0</v>
      </c>
      <c r="AO945" s="202"/>
      <c r="AP945" s="202"/>
      <c r="AQ945" s="203">
        <f t="shared" si="459"/>
        <v>0</v>
      </c>
      <c r="AR945" s="202"/>
      <c r="AS945" s="202"/>
      <c r="AT945" s="203">
        <f t="shared" si="460"/>
        <v>0</v>
      </c>
      <c r="AU945" s="202"/>
      <c r="AV945" s="202"/>
      <c r="AW945" s="203">
        <f t="shared" si="461"/>
        <v>0</v>
      </c>
      <c r="AX945" s="202"/>
      <c r="AY945" s="202"/>
      <c r="AZ945" s="203">
        <f t="shared" si="462"/>
        <v>0</v>
      </c>
      <c r="BA945" s="202"/>
      <c r="BB945" s="202"/>
      <c r="BC945" s="203">
        <f t="shared" si="463"/>
        <v>0</v>
      </c>
      <c r="BD945" s="202"/>
      <c r="BE945" s="202"/>
      <c r="BF945" s="203">
        <f t="shared" si="464"/>
        <v>0</v>
      </c>
      <c r="BG945" s="202"/>
      <c r="BH945" s="202"/>
      <c r="BI945" s="203">
        <f t="shared" si="465"/>
        <v>0</v>
      </c>
      <c r="BJ945" s="202"/>
      <c r="BK945" s="202"/>
      <c r="BL945" s="203">
        <f t="shared" si="466"/>
        <v>0</v>
      </c>
      <c r="BM945" s="202"/>
      <c r="BN945" s="202"/>
      <c r="BO945" s="203">
        <f t="shared" si="467"/>
        <v>0</v>
      </c>
      <c r="BP945" s="202"/>
      <c r="BQ945" s="202"/>
      <c r="BR945" s="203">
        <f t="shared" si="468"/>
        <v>0</v>
      </c>
      <c r="BS945" s="202"/>
      <c r="BT945" s="202"/>
      <c r="BU945" s="203">
        <f t="shared" si="469"/>
        <v>0</v>
      </c>
      <c r="BV945" s="202"/>
      <c r="BW945" s="202"/>
      <c r="BX945" s="203">
        <f t="shared" si="470"/>
        <v>0</v>
      </c>
      <c r="BY945" s="202"/>
      <c r="BZ945" s="202"/>
      <c r="CA945" s="203">
        <f t="shared" si="471"/>
        <v>0</v>
      </c>
      <c r="CB945" s="202"/>
      <c r="CC945" s="202"/>
      <c r="CD945" s="203">
        <f t="shared" si="472"/>
        <v>0</v>
      </c>
      <c r="CE945" s="202"/>
      <c r="CF945" s="202"/>
      <c r="CG945" s="203">
        <f t="shared" si="473"/>
        <v>0</v>
      </c>
      <c r="CH945" s="202"/>
      <c r="CI945" s="202"/>
      <c r="CJ945" s="203">
        <f t="shared" si="474"/>
        <v>0</v>
      </c>
    </row>
    <row r="946" spans="2:88" x14ac:dyDescent="0.25">
      <c r="B946" s="180"/>
      <c r="C946" s="180"/>
      <c r="D946" s="181"/>
      <c r="E946" s="38">
        <f t="shared" si="447"/>
        <v>45016</v>
      </c>
      <c r="F946" s="186"/>
      <c r="G946" s="203"/>
      <c r="H946" s="202"/>
      <c r="I946" s="202"/>
      <c r="J946" s="203">
        <f t="shared" si="448"/>
        <v>0</v>
      </c>
      <c r="K946" s="202"/>
      <c r="L946" s="202"/>
      <c r="M946" s="203">
        <f t="shared" si="449"/>
        <v>0</v>
      </c>
      <c r="N946" s="202"/>
      <c r="O946" s="202"/>
      <c r="P946" s="203">
        <f t="shared" si="450"/>
        <v>0</v>
      </c>
      <c r="Q946" s="202"/>
      <c r="R946" s="202"/>
      <c r="S946" s="203">
        <f t="shared" si="451"/>
        <v>0</v>
      </c>
      <c r="T946" s="202"/>
      <c r="U946" s="202"/>
      <c r="V946" s="203">
        <f t="shared" si="452"/>
        <v>0</v>
      </c>
      <c r="W946" s="202"/>
      <c r="X946" s="202"/>
      <c r="Y946" s="203">
        <f t="shared" si="453"/>
        <v>0</v>
      </c>
      <c r="Z946" s="202"/>
      <c r="AA946" s="202"/>
      <c r="AB946" s="203">
        <f t="shared" si="454"/>
        <v>0</v>
      </c>
      <c r="AC946" s="202"/>
      <c r="AD946" s="202"/>
      <c r="AE946" s="203">
        <f t="shared" si="455"/>
        <v>0</v>
      </c>
      <c r="AF946" s="202"/>
      <c r="AG946" s="202"/>
      <c r="AH946" s="203">
        <f t="shared" si="456"/>
        <v>0</v>
      </c>
      <c r="AI946" s="202"/>
      <c r="AJ946" s="202"/>
      <c r="AK946" s="203">
        <f t="shared" si="457"/>
        <v>0</v>
      </c>
      <c r="AL946" s="202"/>
      <c r="AM946" s="202"/>
      <c r="AN946" s="203">
        <f t="shared" si="458"/>
        <v>0</v>
      </c>
      <c r="AO946" s="202"/>
      <c r="AP946" s="202"/>
      <c r="AQ946" s="203">
        <f t="shared" si="459"/>
        <v>0</v>
      </c>
      <c r="AR946" s="202"/>
      <c r="AS946" s="202"/>
      <c r="AT946" s="203">
        <f t="shared" si="460"/>
        <v>0</v>
      </c>
      <c r="AU946" s="202"/>
      <c r="AV946" s="202"/>
      <c r="AW946" s="203">
        <f t="shared" si="461"/>
        <v>0</v>
      </c>
      <c r="AX946" s="202"/>
      <c r="AY946" s="202"/>
      <c r="AZ946" s="203">
        <f t="shared" si="462"/>
        <v>0</v>
      </c>
      <c r="BA946" s="202"/>
      <c r="BB946" s="202"/>
      <c r="BC946" s="203">
        <f t="shared" si="463"/>
        <v>0</v>
      </c>
      <c r="BD946" s="202"/>
      <c r="BE946" s="202"/>
      <c r="BF946" s="203">
        <f t="shared" si="464"/>
        <v>0</v>
      </c>
      <c r="BG946" s="202"/>
      <c r="BH946" s="202"/>
      <c r="BI946" s="203">
        <f t="shared" si="465"/>
        <v>0</v>
      </c>
      <c r="BJ946" s="202"/>
      <c r="BK946" s="202"/>
      <c r="BL946" s="203">
        <f t="shared" si="466"/>
        <v>0</v>
      </c>
      <c r="BM946" s="202"/>
      <c r="BN946" s="202"/>
      <c r="BO946" s="203">
        <f t="shared" si="467"/>
        <v>0</v>
      </c>
      <c r="BP946" s="202"/>
      <c r="BQ946" s="202"/>
      <c r="BR946" s="203">
        <f t="shared" si="468"/>
        <v>0</v>
      </c>
      <c r="BS946" s="202"/>
      <c r="BT946" s="202"/>
      <c r="BU946" s="203">
        <f t="shared" si="469"/>
        <v>0</v>
      </c>
      <c r="BV946" s="202"/>
      <c r="BW946" s="202"/>
      <c r="BX946" s="203">
        <f t="shared" si="470"/>
        <v>0</v>
      </c>
      <c r="BY946" s="202"/>
      <c r="BZ946" s="202"/>
      <c r="CA946" s="203">
        <f t="shared" si="471"/>
        <v>0</v>
      </c>
      <c r="CB946" s="202"/>
      <c r="CC946" s="202"/>
      <c r="CD946" s="203">
        <f t="shared" si="472"/>
        <v>0</v>
      </c>
      <c r="CE946" s="202"/>
      <c r="CF946" s="202"/>
      <c r="CG946" s="203">
        <f t="shared" si="473"/>
        <v>0</v>
      </c>
      <c r="CH946" s="202"/>
      <c r="CI946" s="202"/>
      <c r="CJ946" s="203">
        <f t="shared" si="474"/>
        <v>0</v>
      </c>
    </row>
    <row r="947" spans="2:88" x14ac:dyDescent="0.25">
      <c r="B947" s="180"/>
      <c r="C947" s="180"/>
      <c r="D947" s="181"/>
      <c r="E947" s="38">
        <f t="shared" si="447"/>
        <v>45016</v>
      </c>
      <c r="F947" s="186"/>
      <c r="G947" s="203"/>
      <c r="H947" s="202"/>
      <c r="I947" s="202"/>
      <c r="J947" s="203">
        <f t="shared" si="448"/>
        <v>0</v>
      </c>
      <c r="K947" s="202"/>
      <c r="L947" s="202"/>
      <c r="M947" s="203">
        <f t="shared" si="449"/>
        <v>0</v>
      </c>
      <c r="N947" s="202"/>
      <c r="O947" s="202"/>
      <c r="P947" s="203">
        <f t="shared" si="450"/>
        <v>0</v>
      </c>
      <c r="Q947" s="202"/>
      <c r="R947" s="202"/>
      <c r="S947" s="203">
        <f t="shared" si="451"/>
        <v>0</v>
      </c>
      <c r="T947" s="202"/>
      <c r="U947" s="202"/>
      <c r="V947" s="203">
        <f t="shared" si="452"/>
        <v>0</v>
      </c>
      <c r="W947" s="202"/>
      <c r="X947" s="202"/>
      <c r="Y947" s="203">
        <f t="shared" si="453"/>
        <v>0</v>
      </c>
      <c r="Z947" s="202"/>
      <c r="AA947" s="202"/>
      <c r="AB947" s="203">
        <f t="shared" si="454"/>
        <v>0</v>
      </c>
      <c r="AC947" s="202"/>
      <c r="AD947" s="202"/>
      <c r="AE947" s="203">
        <f t="shared" si="455"/>
        <v>0</v>
      </c>
      <c r="AF947" s="202"/>
      <c r="AG947" s="202"/>
      <c r="AH947" s="203">
        <f t="shared" si="456"/>
        <v>0</v>
      </c>
      <c r="AI947" s="202"/>
      <c r="AJ947" s="202"/>
      <c r="AK947" s="203">
        <f t="shared" si="457"/>
        <v>0</v>
      </c>
      <c r="AL947" s="202"/>
      <c r="AM947" s="202"/>
      <c r="AN947" s="203">
        <f t="shared" si="458"/>
        <v>0</v>
      </c>
      <c r="AO947" s="202"/>
      <c r="AP947" s="202"/>
      <c r="AQ947" s="203">
        <f t="shared" si="459"/>
        <v>0</v>
      </c>
      <c r="AR947" s="202"/>
      <c r="AS947" s="202"/>
      <c r="AT947" s="203">
        <f t="shared" si="460"/>
        <v>0</v>
      </c>
      <c r="AU947" s="202"/>
      <c r="AV947" s="202"/>
      <c r="AW947" s="203">
        <f t="shared" si="461"/>
        <v>0</v>
      </c>
      <c r="AX947" s="202"/>
      <c r="AY947" s="202"/>
      <c r="AZ947" s="203">
        <f t="shared" si="462"/>
        <v>0</v>
      </c>
      <c r="BA947" s="202"/>
      <c r="BB947" s="202"/>
      <c r="BC947" s="203">
        <f t="shared" si="463"/>
        <v>0</v>
      </c>
      <c r="BD947" s="202"/>
      <c r="BE947" s="202"/>
      <c r="BF947" s="203">
        <f t="shared" si="464"/>
        <v>0</v>
      </c>
      <c r="BG947" s="202"/>
      <c r="BH947" s="202"/>
      <c r="BI947" s="203">
        <f t="shared" si="465"/>
        <v>0</v>
      </c>
      <c r="BJ947" s="202"/>
      <c r="BK947" s="202"/>
      <c r="BL947" s="203">
        <f t="shared" si="466"/>
        <v>0</v>
      </c>
      <c r="BM947" s="202"/>
      <c r="BN947" s="202"/>
      <c r="BO947" s="203">
        <f t="shared" si="467"/>
        <v>0</v>
      </c>
      <c r="BP947" s="202"/>
      <c r="BQ947" s="202"/>
      <c r="BR947" s="203">
        <f t="shared" si="468"/>
        <v>0</v>
      </c>
      <c r="BS947" s="202"/>
      <c r="BT947" s="202"/>
      <c r="BU947" s="203">
        <f t="shared" si="469"/>
        <v>0</v>
      </c>
      <c r="BV947" s="202"/>
      <c r="BW947" s="202"/>
      <c r="BX947" s="203">
        <f t="shared" si="470"/>
        <v>0</v>
      </c>
      <c r="BY947" s="202"/>
      <c r="BZ947" s="202"/>
      <c r="CA947" s="203">
        <f t="shared" si="471"/>
        <v>0</v>
      </c>
      <c r="CB947" s="202"/>
      <c r="CC947" s="202"/>
      <c r="CD947" s="203">
        <f t="shared" si="472"/>
        <v>0</v>
      </c>
      <c r="CE947" s="202"/>
      <c r="CF947" s="202"/>
      <c r="CG947" s="203">
        <f t="shared" si="473"/>
        <v>0</v>
      </c>
      <c r="CH947" s="202"/>
      <c r="CI947" s="202"/>
      <c r="CJ947" s="203">
        <f t="shared" si="474"/>
        <v>0</v>
      </c>
    </row>
    <row r="948" spans="2:88" x14ac:dyDescent="0.25">
      <c r="B948" s="180"/>
      <c r="C948" s="180"/>
      <c r="D948" s="181"/>
      <c r="E948" s="38">
        <f t="shared" si="447"/>
        <v>45016</v>
      </c>
      <c r="F948" s="186"/>
      <c r="G948" s="203"/>
      <c r="H948" s="202"/>
      <c r="I948" s="202"/>
      <c r="J948" s="203">
        <f t="shared" si="448"/>
        <v>0</v>
      </c>
      <c r="K948" s="202"/>
      <c r="L948" s="202"/>
      <c r="M948" s="203">
        <f t="shared" si="449"/>
        <v>0</v>
      </c>
      <c r="N948" s="202"/>
      <c r="O948" s="202"/>
      <c r="P948" s="203">
        <f t="shared" si="450"/>
        <v>0</v>
      </c>
      <c r="Q948" s="202"/>
      <c r="R948" s="202"/>
      <c r="S948" s="203">
        <f t="shared" si="451"/>
        <v>0</v>
      </c>
      <c r="T948" s="202"/>
      <c r="U948" s="202"/>
      <c r="V948" s="203">
        <f t="shared" si="452"/>
        <v>0</v>
      </c>
      <c r="W948" s="202"/>
      <c r="X948" s="202"/>
      <c r="Y948" s="203">
        <f t="shared" si="453"/>
        <v>0</v>
      </c>
      <c r="Z948" s="202"/>
      <c r="AA948" s="202"/>
      <c r="AB948" s="203">
        <f t="shared" si="454"/>
        <v>0</v>
      </c>
      <c r="AC948" s="202"/>
      <c r="AD948" s="202"/>
      <c r="AE948" s="203">
        <f t="shared" si="455"/>
        <v>0</v>
      </c>
      <c r="AF948" s="202"/>
      <c r="AG948" s="202"/>
      <c r="AH948" s="203">
        <f t="shared" si="456"/>
        <v>0</v>
      </c>
      <c r="AI948" s="202"/>
      <c r="AJ948" s="202"/>
      <c r="AK948" s="203">
        <f t="shared" si="457"/>
        <v>0</v>
      </c>
      <c r="AL948" s="202"/>
      <c r="AM948" s="202"/>
      <c r="AN948" s="203">
        <f t="shared" si="458"/>
        <v>0</v>
      </c>
      <c r="AO948" s="202"/>
      <c r="AP948" s="202"/>
      <c r="AQ948" s="203">
        <f t="shared" si="459"/>
        <v>0</v>
      </c>
      <c r="AR948" s="202"/>
      <c r="AS948" s="202"/>
      <c r="AT948" s="203">
        <f t="shared" si="460"/>
        <v>0</v>
      </c>
      <c r="AU948" s="202"/>
      <c r="AV948" s="202"/>
      <c r="AW948" s="203">
        <f t="shared" si="461"/>
        <v>0</v>
      </c>
      <c r="AX948" s="202"/>
      <c r="AY948" s="202"/>
      <c r="AZ948" s="203">
        <f t="shared" si="462"/>
        <v>0</v>
      </c>
      <c r="BA948" s="202"/>
      <c r="BB948" s="202"/>
      <c r="BC948" s="203">
        <f t="shared" si="463"/>
        <v>0</v>
      </c>
      <c r="BD948" s="202"/>
      <c r="BE948" s="202"/>
      <c r="BF948" s="203">
        <f t="shared" si="464"/>
        <v>0</v>
      </c>
      <c r="BG948" s="202"/>
      <c r="BH948" s="202"/>
      <c r="BI948" s="203">
        <f t="shared" si="465"/>
        <v>0</v>
      </c>
      <c r="BJ948" s="202"/>
      <c r="BK948" s="202"/>
      <c r="BL948" s="203">
        <f t="shared" si="466"/>
        <v>0</v>
      </c>
      <c r="BM948" s="202"/>
      <c r="BN948" s="202"/>
      <c r="BO948" s="203">
        <f t="shared" si="467"/>
        <v>0</v>
      </c>
      <c r="BP948" s="202"/>
      <c r="BQ948" s="202"/>
      <c r="BR948" s="203">
        <f t="shared" si="468"/>
        <v>0</v>
      </c>
      <c r="BS948" s="202"/>
      <c r="BT948" s="202"/>
      <c r="BU948" s="203">
        <f t="shared" si="469"/>
        <v>0</v>
      </c>
      <c r="BV948" s="202"/>
      <c r="BW948" s="202"/>
      <c r="BX948" s="203">
        <f t="shared" si="470"/>
        <v>0</v>
      </c>
      <c r="BY948" s="202"/>
      <c r="BZ948" s="202"/>
      <c r="CA948" s="203">
        <f t="shared" si="471"/>
        <v>0</v>
      </c>
      <c r="CB948" s="202"/>
      <c r="CC948" s="202"/>
      <c r="CD948" s="203">
        <f t="shared" si="472"/>
        <v>0</v>
      </c>
      <c r="CE948" s="202"/>
      <c r="CF948" s="202"/>
      <c r="CG948" s="203">
        <f t="shared" si="473"/>
        <v>0</v>
      </c>
      <c r="CH948" s="202"/>
      <c r="CI948" s="202"/>
      <c r="CJ948" s="203">
        <f t="shared" si="474"/>
        <v>0</v>
      </c>
    </row>
    <row r="949" spans="2:88" x14ac:dyDescent="0.25">
      <c r="B949" s="180"/>
      <c r="C949" s="180"/>
      <c r="D949" s="181"/>
      <c r="E949" s="38">
        <f t="shared" si="447"/>
        <v>45016</v>
      </c>
      <c r="F949" s="186"/>
      <c r="G949" s="203"/>
      <c r="H949" s="202"/>
      <c r="I949" s="202"/>
      <c r="J949" s="203">
        <f t="shared" si="448"/>
        <v>0</v>
      </c>
      <c r="K949" s="202"/>
      <c r="L949" s="202"/>
      <c r="M949" s="203">
        <f t="shared" si="449"/>
        <v>0</v>
      </c>
      <c r="N949" s="202"/>
      <c r="O949" s="202"/>
      <c r="P949" s="203">
        <f t="shared" si="450"/>
        <v>0</v>
      </c>
      <c r="Q949" s="202"/>
      <c r="R949" s="202"/>
      <c r="S949" s="203">
        <f t="shared" si="451"/>
        <v>0</v>
      </c>
      <c r="T949" s="202"/>
      <c r="U949" s="202"/>
      <c r="V949" s="203">
        <f t="shared" si="452"/>
        <v>0</v>
      </c>
      <c r="W949" s="202"/>
      <c r="X949" s="202"/>
      <c r="Y949" s="203">
        <f t="shared" si="453"/>
        <v>0</v>
      </c>
      <c r="Z949" s="202"/>
      <c r="AA949" s="202"/>
      <c r="AB949" s="203">
        <f t="shared" si="454"/>
        <v>0</v>
      </c>
      <c r="AC949" s="202"/>
      <c r="AD949" s="202"/>
      <c r="AE949" s="203">
        <f t="shared" si="455"/>
        <v>0</v>
      </c>
      <c r="AF949" s="202"/>
      <c r="AG949" s="202"/>
      <c r="AH949" s="203">
        <f t="shared" si="456"/>
        <v>0</v>
      </c>
      <c r="AI949" s="202"/>
      <c r="AJ949" s="202"/>
      <c r="AK949" s="203">
        <f t="shared" si="457"/>
        <v>0</v>
      </c>
      <c r="AL949" s="202"/>
      <c r="AM949" s="202"/>
      <c r="AN949" s="203">
        <f t="shared" si="458"/>
        <v>0</v>
      </c>
      <c r="AO949" s="202"/>
      <c r="AP949" s="202"/>
      <c r="AQ949" s="203">
        <f t="shared" si="459"/>
        <v>0</v>
      </c>
      <c r="AR949" s="202"/>
      <c r="AS949" s="202"/>
      <c r="AT949" s="203">
        <f t="shared" si="460"/>
        <v>0</v>
      </c>
      <c r="AU949" s="202"/>
      <c r="AV949" s="202"/>
      <c r="AW949" s="203">
        <f t="shared" si="461"/>
        <v>0</v>
      </c>
      <c r="AX949" s="202"/>
      <c r="AY949" s="202"/>
      <c r="AZ949" s="203">
        <f t="shared" si="462"/>
        <v>0</v>
      </c>
      <c r="BA949" s="202"/>
      <c r="BB949" s="202"/>
      <c r="BC949" s="203">
        <f t="shared" si="463"/>
        <v>0</v>
      </c>
      <c r="BD949" s="202"/>
      <c r="BE949" s="202"/>
      <c r="BF949" s="203">
        <f t="shared" si="464"/>
        <v>0</v>
      </c>
      <c r="BG949" s="202"/>
      <c r="BH949" s="202"/>
      <c r="BI949" s="203">
        <f t="shared" si="465"/>
        <v>0</v>
      </c>
      <c r="BJ949" s="202"/>
      <c r="BK949" s="202"/>
      <c r="BL949" s="203">
        <f t="shared" si="466"/>
        <v>0</v>
      </c>
      <c r="BM949" s="202"/>
      <c r="BN949" s="202"/>
      <c r="BO949" s="203">
        <f t="shared" si="467"/>
        <v>0</v>
      </c>
      <c r="BP949" s="202"/>
      <c r="BQ949" s="202"/>
      <c r="BR949" s="203">
        <f t="shared" si="468"/>
        <v>0</v>
      </c>
      <c r="BS949" s="202"/>
      <c r="BT949" s="202"/>
      <c r="BU949" s="203">
        <f t="shared" si="469"/>
        <v>0</v>
      </c>
      <c r="BV949" s="202"/>
      <c r="BW949" s="202"/>
      <c r="BX949" s="203">
        <f t="shared" si="470"/>
        <v>0</v>
      </c>
      <c r="BY949" s="202"/>
      <c r="BZ949" s="202"/>
      <c r="CA949" s="203">
        <f t="shared" si="471"/>
        <v>0</v>
      </c>
      <c r="CB949" s="202"/>
      <c r="CC949" s="202"/>
      <c r="CD949" s="203">
        <f t="shared" si="472"/>
        <v>0</v>
      </c>
      <c r="CE949" s="202"/>
      <c r="CF949" s="202"/>
      <c r="CG949" s="203">
        <f t="shared" si="473"/>
        <v>0</v>
      </c>
      <c r="CH949" s="202"/>
      <c r="CI949" s="202"/>
      <c r="CJ949" s="203">
        <f t="shared" si="474"/>
        <v>0</v>
      </c>
    </row>
    <row r="950" spans="2:88" x14ac:dyDescent="0.25">
      <c r="B950" s="180"/>
      <c r="C950" s="180"/>
      <c r="D950" s="181"/>
      <c r="E950" s="38">
        <f t="shared" si="447"/>
        <v>45016</v>
      </c>
      <c r="F950" s="186"/>
      <c r="G950" s="203"/>
      <c r="H950" s="202"/>
      <c r="I950" s="202"/>
      <c r="J950" s="203">
        <f t="shared" si="448"/>
        <v>0</v>
      </c>
      <c r="K950" s="202"/>
      <c r="L950" s="202"/>
      <c r="M950" s="203">
        <f t="shared" si="449"/>
        <v>0</v>
      </c>
      <c r="N950" s="202"/>
      <c r="O950" s="202"/>
      <c r="P950" s="203">
        <f t="shared" si="450"/>
        <v>0</v>
      </c>
      <c r="Q950" s="202"/>
      <c r="R950" s="202"/>
      <c r="S950" s="203">
        <f t="shared" si="451"/>
        <v>0</v>
      </c>
      <c r="T950" s="202"/>
      <c r="U950" s="202"/>
      <c r="V950" s="203">
        <f t="shared" si="452"/>
        <v>0</v>
      </c>
      <c r="W950" s="202"/>
      <c r="X950" s="202"/>
      <c r="Y950" s="203">
        <f t="shared" si="453"/>
        <v>0</v>
      </c>
      <c r="Z950" s="202"/>
      <c r="AA950" s="202"/>
      <c r="AB950" s="203">
        <f t="shared" si="454"/>
        <v>0</v>
      </c>
      <c r="AC950" s="202"/>
      <c r="AD950" s="202"/>
      <c r="AE950" s="203">
        <f t="shared" si="455"/>
        <v>0</v>
      </c>
      <c r="AF950" s="202"/>
      <c r="AG950" s="202"/>
      <c r="AH950" s="203">
        <f t="shared" si="456"/>
        <v>0</v>
      </c>
      <c r="AI950" s="202"/>
      <c r="AJ950" s="202"/>
      <c r="AK950" s="203">
        <f t="shared" si="457"/>
        <v>0</v>
      </c>
      <c r="AL950" s="202"/>
      <c r="AM950" s="202"/>
      <c r="AN950" s="203">
        <f t="shared" si="458"/>
        <v>0</v>
      </c>
      <c r="AO950" s="202"/>
      <c r="AP950" s="202"/>
      <c r="AQ950" s="203">
        <f t="shared" si="459"/>
        <v>0</v>
      </c>
      <c r="AR950" s="202"/>
      <c r="AS950" s="202"/>
      <c r="AT950" s="203">
        <f t="shared" si="460"/>
        <v>0</v>
      </c>
      <c r="AU950" s="202"/>
      <c r="AV950" s="202"/>
      <c r="AW950" s="203">
        <f t="shared" si="461"/>
        <v>0</v>
      </c>
      <c r="AX950" s="202"/>
      <c r="AY950" s="202"/>
      <c r="AZ950" s="203">
        <f t="shared" si="462"/>
        <v>0</v>
      </c>
      <c r="BA950" s="202"/>
      <c r="BB950" s="202"/>
      <c r="BC950" s="203">
        <f t="shared" si="463"/>
        <v>0</v>
      </c>
      <c r="BD950" s="202"/>
      <c r="BE950" s="202"/>
      <c r="BF950" s="203">
        <f t="shared" si="464"/>
        <v>0</v>
      </c>
      <c r="BG950" s="202"/>
      <c r="BH950" s="202"/>
      <c r="BI950" s="203">
        <f t="shared" si="465"/>
        <v>0</v>
      </c>
      <c r="BJ950" s="202"/>
      <c r="BK950" s="202"/>
      <c r="BL950" s="203">
        <f t="shared" si="466"/>
        <v>0</v>
      </c>
      <c r="BM950" s="202"/>
      <c r="BN950" s="202"/>
      <c r="BO950" s="203">
        <f t="shared" si="467"/>
        <v>0</v>
      </c>
      <c r="BP950" s="202"/>
      <c r="BQ950" s="202"/>
      <c r="BR950" s="203">
        <f t="shared" si="468"/>
        <v>0</v>
      </c>
      <c r="BS950" s="202"/>
      <c r="BT950" s="202"/>
      <c r="BU950" s="203">
        <f t="shared" si="469"/>
        <v>0</v>
      </c>
      <c r="BV950" s="202"/>
      <c r="BW950" s="202"/>
      <c r="BX950" s="203">
        <f t="shared" si="470"/>
        <v>0</v>
      </c>
      <c r="BY950" s="202"/>
      <c r="BZ950" s="202"/>
      <c r="CA950" s="203">
        <f t="shared" si="471"/>
        <v>0</v>
      </c>
      <c r="CB950" s="202"/>
      <c r="CC950" s="202"/>
      <c r="CD950" s="203">
        <f t="shared" si="472"/>
        <v>0</v>
      </c>
      <c r="CE950" s="202"/>
      <c r="CF950" s="202"/>
      <c r="CG950" s="203">
        <f t="shared" si="473"/>
        <v>0</v>
      </c>
      <c r="CH950" s="202"/>
      <c r="CI950" s="202"/>
      <c r="CJ950" s="203">
        <f t="shared" si="474"/>
        <v>0</v>
      </c>
    </row>
    <row r="951" spans="2:88" x14ac:dyDescent="0.25">
      <c r="B951" s="180"/>
      <c r="C951" s="180"/>
      <c r="D951" s="181"/>
      <c r="E951" s="38">
        <f t="shared" si="447"/>
        <v>45016</v>
      </c>
      <c r="F951" s="186"/>
      <c r="G951" s="203"/>
      <c r="H951" s="202"/>
      <c r="I951" s="202"/>
      <c r="J951" s="203">
        <f t="shared" si="448"/>
        <v>0</v>
      </c>
      <c r="K951" s="202"/>
      <c r="L951" s="202"/>
      <c r="M951" s="203">
        <f t="shared" si="449"/>
        <v>0</v>
      </c>
      <c r="N951" s="202"/>
      <c r="O951" s="202"/>
      <c r="P951" s="203">
        <f t="shared" si="450"/>
        <v>0</v>
      </c>
      <c r="Q951" s="202"/>
      <c r="R951" s="202"/>
      <c r="S951" s="203">
        <f t="shared" si="451"/>
        <v>0</v>
      </c>
      <c r="T951" s="202"/>
      <c r="U951" s="202"/>
      <c r="V951" s="203">
        <f t="shared" si="452"/>
        <v>0</v>
      </c>
      <c r="W951" s="202"/>
      <c r="X951" s="202"/>
      <c r="Y951" s="203">
        <f t="shared" si="453"/>
        <v>0</v>
      </c>
      <c r="Z951" s="202"/>
      <c r="AA951" s="202"/>
      <c r="AB951" s="203">
        <f t="shared" si="454"/>
        <v>0</v>
      </c>
      <c r="AC951" s="202"/>
      <c r="AD951" s="202"/>
      <c r="AE951" s="203">
        <f t="shared" si="455"/>
        <v>0</v>
      </c>
      <c r="AF951" s="202"/>
      <c r="AG951" s="202"/>
      <c r="AH951" s="203">
        <f t="shared" si="456"/>
        <v>0</v>
      </c>
      <c r="AI951" s="202"/>
      <c r="AJ951" s="202"/>
      <c r="AK951" s="203">
        <f t="shared" si="457"/>
        <v>0</v>
      </c>
      <c r="AL951" s="202"/>
      <c r="AM951" s="202"/>
      <c r="AN951" s="203">
        <f t="shared" si="458"/>
        <v>0</v>
      </c>
      <c r="AO951" s="202"/>
      <c r="AP951" s="202"/>
      <c r="AQ951" s="203">
        <f t="shared" si="459"/>
        <v>0</v>
      </c>
      <c r="AR951" s="202"/>
      <c r="AS951" s="202"/>
      <c r="AT951" s="203">
        <f t="shared" si="460"/>
        <v>0</v>
      </c>
      <c r="AU951" s="202"/>
      <c r="AV951" s="202"/>
      <c r="AW951" s="203">
        <f t="shared" si="461"/>
        <v>0</v>
      </c>
      <c r="AX951" s="202"/>
      <c r="AY951" s="202"/>
      <c r="AZ951" s="203">
        <f t="shared" si="462"/>
        <v>0</v>
      </c>
      <c r="BA951" s="202"/>
      <c r="BB951" s="202"/>
      <c r="BC951" s="203">
        <f t="shared" si="463"/>
        <v>0</v>
      </c>
      <c r="BD951" s="202"/>
      <c r="BE951" s="202"/>
      <c r="BF951" s="203">
        <f t="shared" si="464"/>
        <v>0</v>
      </c>
      <c r="BG951" s="202"/>
      <c r="BH951" s="202"/>
      <c r="BI951" s="203">
        <f t="shared" si="465"/>
        <v>0</v>
      </c>
      <c r="BJ951" s="202"/>
      <c r="BK951" s="202"/>
      <c r="BL951" s="203">
        <f t="shared" si="466"/>
        <v>0</v>
      </c>
      <c r="BM951" s="202"/>
      <c r="BN951" s="202"/>
      <c r="BO951" s="203">
        <f t="shared" si="467"/>
        <v>0</v>
      </c>
      <c r="BP951" s="202"/>
      <c r="BQ951" s="202"/>
      <c r="BR951" s="203">
        <f t="shared" si="468"/>
        <v>0</v>
      </c>
      <c r="BS951" s="202"/>
      <c r="BT951" s="202"/>
      <c r="BU951" s="203">
        <f t="shared" si="469"/>
        <v>0</v>
      </c>
      <c r="BV951" s="202"/>
      <c r="BW951" s="202"/>
      <c r="BX951" s="203">
        <f t="shared" si="470"/>
        <v>0</v>
      </c>
      <c r="BY951" s="202"/>
      <c r="BZ951" s="202"/>
      <c r="CA951" s="203">
        <f t="shared" si="471"/>
        <v>0</v>
      </c>
      <c r="CB951" s="202"/>
      <c r="CC951" s="202"/>
      <c r="CD951" s="203">
        <f t="shared" si="472"/>
        <v>0</v>
      </c>
      <c r="CE951" s="202"/>
      <c r="CF951" s="202"/>
      <c r="CG951" s="203">
        <f t="shared" si="473"/>
        <v>0</v>
      </c>
      <c r="CH951" s="202"/>
      <c r="CI951" s="202"/>
      <c r="CJ951" s="203">
        <f t="shared" si="474"/>
        <v>0</v>
      </c>
    </row>
    <row r="952" spans="2:88" x14ac:dyDescent="0.25">
      <c r="B952" s="180"/>
      <c r="C952" s="180"/>
      <c r="D952" s="181"/>
      <c r="E952" s="38">
        <f t="shared" si="447"/>
        <v>45016</v>
      </c>
      <c r="F952" s="186"/>
      <c r="G952" s="203"/>
      <c r="H952" s="202"/>
      <c r="I952" s="202"/>
      <c r="J952" s="203">
        <f t="shared" si="448"/>
        <v>0</v>
      </c>
      <c r="K952" s="202"/>
      <c r="L952" s="202"/>
      <c r="M952" s="203">
        <f t="shared" si="449"/>
        <v>0</v>
      </c>
      <c r="N952" s="202"/>
      <c r="O952" s="202"/>
      <c r="P952" s="203">
        <f t="shared" si="450"/>
        <v>0</v>
      </c>
      <c r="Q952" s="202"/>
      <c r="R952" s="202"/>
      <c r="S952" s="203">
        <f t="shared" si="451"/>
        <v>0</v>
      </c>
      <c r="T952" s="202"/>
      <c r="U952" s="202"/>
      <c r="V952" s="203">
        <f t="shared" si="452"/>
        <v>0</v>
      </c>
      <c r="W952" s="202"/>
      <c r="X952" s="202"/>
      <c r="Y952" s="203">
        <f t="shared" si="453"/>
        <v>0</v>
      </c>
      <c r="Z952" s="202"/>
      <c r="AA952" s="202"/>
      <c r="AB952" s="203">
        <f t="shared" si="454"/>
        <v>0</v>
      </c>
      <c r="AC952" s="202"/>
      <c r="AD952" s="202"/>
      <c r="AE952" s="203">
        <f t="shared" si="455"/>
        <v>0</v>
      </c>
      <c r="AF952" s="202"/>
      <c r="AG952" s="202"/>
      <c r="AH952" s="203">
        <f t="shared" si="456"/>
        <v>0</v>
      </c>
      <c r="AI952" s="202"/>
      <c r="AJ952" s="202"/>
      <c r="AK952" s="203">
        <f t="shared" si="457"/>
        <v>0</v>
      </c>
      <c r="AL952" s="202"/>
      <c r="AM952" s="202"/>
      <c r="AN952" s="203">
        <f t="shared" si="458"/>
        <v>0</v>
      </c>
      <c r="AO952" s="202"/>
      <c r="AP952" s="202"/>
      <c r="AQ952" s="203">
        <f t="shared" si="459"/>
        <v>0</v>
      </c>
      <c r="AR952" s="202"/>
      <c r="AS952" s="202"/>
      <c r="AT952" s="203">
        <f t="shared" si="460"/>
        <v>0</v>
      </c>
      <c r="AU952" s="202"/>
      <c r="AV952" s="202"/>
      <c r="AW952" s="203">
        <f t="shared" si="461"/>
        <v>0</v>
      </c>
      <c r="AX952" s="202"/>
      <c r="AY952" s="202"/>
      <c r="AZ952" s="203">
        <f t="shared" si="462"/>
        <v>0</v>
      </c>
      <c r="BA952" s="202"/>
      <c r="BB952" s="202"/>
      <c r="BC952" s="203">
        <f t="shared" si="463"/>
        <v>0</v>
      </c>
      <c r="BD952" s="202"/>
      <c r="BE952" s="202"/>
      <c r="BF952" s="203">
        <f t="shared" si="464"/>
        <v>0</v>
      </c>
      <c r="BG952" s="202"/>
      <c r="BH952" s="202"/>
      <c r="BI952" s="203">
        <f t="shared" si="465"/>
        <v>0</v>
      </c>
      <c r="BJ952" s="202"/>
      <c r="BK952" s="202"/>
      <c r="BL952" s="203">
        <f t="shared" si="466"/>
        <v>0</v>
      </c>
      <c r="BM952" s="202"/>
      <c r="BN952" s="202"/>
      <c r="BO952" s="203">
        <f t="shared" si="467"/>
        <v>0</v>
      </c>
      <c r="BP952" s="202"/>
      <c r="BQ952" s="202"/>
      <c r="BR952" s="203">
        <f t="shared" si="468"/>
        <v>0</v>
      </c>
      <c r="BS952" s="202"/>
      <c r="BT952" s="202"/>
      <c r="BU952" s="203">
        <f t="shared" si="469"/>
        <v>0</v>
      </c>
      <c r="BV952" s="202"/>
      <c r="BW952" s="202"/>
      <c r="BX952" s="203">
        <f t="shared" si="470"/>
        <v>0</v>
      </c>
      <c r="BY952" s="202"/>
      <c r="BZ952" s="202"/>
      <c r="CA952" s="203">
        <f t="shared" si="471"/>
        <v>0</v>
      </c>
      <c r="CB952" s="202"/>
      <c r="CC952" s="202"/>
      <c r="CD952" s="203">
        <f t="shared" si="472"/>
        <v>0</v>
      </c>
      <c r="CE952" s="202"/>
      <c r="CF952" s="202"/>
      <c r="CG952" s="203">
        <f t="shared" si="473"/>
        <v>0</v>
      </c>
      <c r="CH952" s="202"/>
      <c r="CI952" s="202"/>
      <c r="CJ952" s="203">
        <f t="shared" si="474"/>
        <v>0</v>
      </c>
    </row>
    <row r="953" spans="2:88" x14ac:dyDescent="0.25">
      <c r="B953" s="180"/>
      <c r="C953" s="180"/>
      <c r="D953" s="181"/>
      <c r="E953" s="38">
        <f t="shared" si="447"/>
        <v>45016</v>
      </c>
      <c r="F953" s="186"/>
      <c r="G953" s="203"/>
      <c r="H953" s="202"/>
      <c r="I953" s="202"/>
      <c r="J953" s="203">
        <f t="shared" si="448"/>
        <v>0</v>
      </c>
      <c r="K953" s="202"/>
      <c r="L953" s="202"/>
      <c r="M953" s="203">
        <f t="shared" si="449"/>
        <v>0</v>
      </c>
      <c r="N953" s="202"/>
      <c r="O953" s="202"/>
      <c r="P953" s="203">
        <f t="shared" si="450"/>
        <v>0</v>
      </c>
      <c r="Q953" s="202"/>
      <c r="R953" s="202"/>
      <c r="S953" s="203">
        <f t="shared" si="451"/>
        <v>0</v>
      </c>
      <c r="T953" s="202"/>
      <c r="U953" s="202"/>
      <c r="V953" s="203">
        <f t="shared" si="452"/>
        <v>0</v>
      </c>
      <c r="W953" s="202"/>
      <c r="X953" s="202"/>
      <c r="Y953" s="203">
        <f t="shared" si="453"/>
        <v>0</v>
      </c>
      <c r="Z953" s="202"/>
      <c r="AA953" s="202"/>
      <c r="AB953" s="203">
        <f t="shared" si="454"/>
        <v>0</v>
      </c>
      <c r="AC953" s="202"/>
      <c r="AD953" s="202"/>
      <c r="AE953" s="203">
        <f t="shared" si="455"/>
        <v>0</v>
      </c>
      <c r="AF953" s="202"/>
      <c r="AG953" s="202"/>
      <c r="AH953" s="203">
        <f t="shared" si="456"/>
        <v>0</v>
      </c>
      <c r="AI953" s="202"/>
      <c r="AJ953" s="202"/>
      <c r="AK953" s="203">
        <f t="shared" si="457"/>
        <v>0</v>
      </c>
      <c r="AL953" s="202"/>
      <c r="AM953" s="202"/>
      <c r="AN953" s="203">
        <f t="shared" si="458"/>
        <v>0</v>
      </c>
      <c r="AO953" s="202"/>
      <c r="AP953" s="202"/>
      <c r="AQ953" s="203">
        <f t="shared" si="459"/>
        <v>0</v>
      </c>
      <c r="AR953" s="202"/>
      <c r="AS953" s="202"/>
      <c r="AT953" s="203">
        <f t="shared" si="460"/>
        <v>0</v>
      </c>
      <c r="AU953" s="202"/>
      <c r="AV953" s="202"/>
      <c r="AW953" s="203">
        <f t="shared" si="461"/>
        <v>0</v>
      </c>
      <c r="AX953" s="202"/>
      <c r="AY953" s="202"/>
      <c r="AZ953" s="203">
        <f t="shared" si="462"/>
        <v>0</v>
      </c>
      <c r="BA953" s="202"/>
      <c r="BB953" s="202"/>
      <c r="BC953" s="203">
        <f t="shared" si="463"/>
        <v>0</v>
      </c>
      <c r="BD953" s="202"/>
      <c r="BE953" s="202"/>
      <c r="BF953" s="203">
        <f t="shared" si="464"/>
        <v>0</v>
      </c>
      <c r="BG953" s="202"/>
      <c r="BH953" s="202"/>
      <c r="BI953" s="203">
        <f t="shared" si="465"/>
        <v>0</v>
      </c>
      <c r="BJ953" s="202"/>
      <c r="BK953" s="202"/>
      <c r="BL953" s="203">
        <f t="shared" si="466"/>
        <v>0</v>
      </c>
      <c r="BM953" s="202"/>
      <c r="BN953" s="202"/>
      <c r="BO953" s="203">
        <f t="shared" si="467"/>
        <v>0</v>
      </c>
      <c r="BP953" s="202"/>
      <c r="BQ953" s="202"/>
      <c r="BR953" s="203">
        <f t="shared" si="468"/>
        <v>0</v>
      </c>
      <c r="BS953" s="202"/>
      <c r="BT953" s="202"/>
      <c r="BU953" s="203">
        <f t="shared" si="469"/>
        <v>0</v>
      </c>
      <c r="BV953" s="202"/>
      <c r="BW953" s="202"/>
      <c r="BX953" s="203">
        <f t="shared" si="470"/>
        <v>0</v>
      </c>
      <c r="BY953" s="202"/>
      <c r="BZ953" s="202"/>
      <c r="CA953" s="203">
        <f t="shared" si="471"/>
        <v>0</v>
      </c>
      <c r="CB953" s="202"/>
      <c r="CC953" s="202"/>
      <c r="CD953" s="203">
        <f t="shared" si="472"/>
        <v>0</v>
      </c>
      <c r="CE953" s="202"/>
      <c r="CF953" s="202"/>
      <c r="CG953" s="203">
        <f t="shared" si="473"/>
        <v>0</v>
      </c>
      <c r="CH953" s="202"/>
      <c r="CI953" s="202"/>
      <c r="CJ953" s="203">
        <f t="shared" si="474"/>
        <v>0</v>
      </c>
    </row>
    <row r="954" spans="2:88" x14ac:dyDescent="0.25">
      <c r="B954" s="180"/>
      <c r="C954" s="180"/>
      <c r="D954" s="181"/>
      <c r="E954" s="38">
        <f t="shared" si="447"/>
        <v>45016</v>
      </c>
      <c r="F954" s="186"/>
      <c r="G954" s="203"/>
      <c r="H954" s="202"/>
      <c r="I954" s="202"/>
      <c r="J954" s="203">
        <f t="shared" si="448"/>
        <v>0</v>
      </c>
      <c r="K954" s="202"/>
      <c r="L954" s="202"/>
      <c r="M954" s="203">
        <f t="shared" si="449"/>
        <v>0</v>
      </c>
      <c r="N954" s="202"/>
      <c r="O954" s="202"/>
      <c r="P954" s="203">
        <f t="shared" si="450"/>
        <v>0</v>
      </c>
      <c r="Q954" s="202"/>
      <c r="R954" s="202"/>
      <c r="S954" s="203">
        <f t="shared" si="451"/>
        <v>0</v>
      </c>
      <c r="T954" s="202"/>
      <c r="U954" s="202"/>
      <c r="V954" s="203">
        <f t="shared" si="452"/>
        <v>0</v>
      </c>
      <c r="W954" s="202"/>
      <c r="X954" s="202"/>
      <c r="Y954" s="203">
        <f t="shared" si="453"/>
        <v>0</v>
      </c>
      <c r="Z954" s="202"/>
      <c r="AA954" s="202"/>
      <c r="AB954" s="203">
        <f t="shared" si="454"/>
        <v>0</v>
      </c>
      <c r="AC954" s="202"/>
      <c r="AD954" s="202"/>
      <c r="AE954" s="203">
        <f t="shared" si="455"/>
        <v>0</v>
      </c>
      <c r="AF954" s="202"/>
      <c r="AG954" s="202"/>
      <c r="AH954" s="203">
        <f t="shared" si="456"/>
        <v>0</v>
      </c>
      <c r="AI954" s="202"/>
      <c r="AJ954" s="202"/>
      <c r="AK954" s="203">
        <f t="shared" si="457"/>
        <v>0</v>
      </c>
      <c r="AL954" s="202"/>
      <c r="AM954" s="202"/>
      <c r="AN954" s="203">
        <f t="shared" si="458"/>
        <v>0</v>
      </c>
      <c r="AO954" s="202"/>
      <c r="AP954" s="202"/>
      <c r="AQ954" s="203">
        <f t="shared" si="459"/>
        <v>0</v>
      </c>
      <c r="AR954" s="202"/>
      <c r="AS954" s="202"/>
      <c r="AT954" s="203">
        <f t="shared" si="460"/>
        <v>0</v>
      </c>
      <c r="AU954" s="202"/>
      <c r="AV954" s="202"/>
      <c r="AW954" s="203">
        <f t="shared" si="461"/>
        <v>0</v>
      </c>
      <c r="AX954" s="202"/>
      <c r="AY954" s="202"/>
      <c r="AZ954" s="203">
        <f t="shared" si="462"/>
        <v>0</v>
      </c>
      <c r="BA954" s="202"/>
      <c r="BB954" s="202"/>
      <c r="BC954" s="203">
        <f t="shared" si="463"/>
        <v>0</v>
      </c>
      <c r="BD954" s="202"/>
      <c r="BE954" s="202"/>
      <c r="BF954" s="203">
        <f t="shared" si="464"/>
        <v>0</v>
      </c>
      <c r="BG954" s="202"/>
      <c r="BH954" s="202"/>
      <c r="BI954" s="203">
        <f t="shared" si="465"/>
        <v>0</v>
      </c>
      <c r="BJ954" s="202"/>
      <c r="BK954" s="202"/>
      <c r="BL954" s="203">
        <f t="shared" si="466"/>
        <v>0</v>
      </c>
      <c r="BM954" s="202"/>
      <c r="BN954" s="202"/>
      <c r="BO954" s="203">
        <f t="shared" si="467"/>
        <v>0</v>
      </c>
      <c r="BP954" s="202"/>
      <c r="BQ954" s="202"/>
      <c r="BR954" s="203">
        <f t="shared" si="468"/>
        <v>0</v>
      </c>
      <c r="BS954" s="202"/>
      <c r="BT954" s="202"/>
      <c r="BU954" s="203">
        <f t="shared" si="469"/>
        <v>0</v>
      </c>
      <c r="BV954" s="202"/>
      <c r="BW954" s="202"/>
      <c r="BX954" s="203">
        <f t="shared" si="470"/>
        <v>0</v>
      </c>
      <c r="BY954" s="202"/>
      <c r="BZ954" s="202"/>
      <c r="CA954" s="203">
        <f t="shared" si="471"/>
        <v>0</v>
      </c>
      <c r="CB954" s="202"/>
      <c r="CC954" s="202"/>
      <c r="CD954" s="203">
        <f t="shared" si="472"/>
        <v>0</v>
      </c>
      <c r="CE954" s="202"/>
      <c r="CF954" s="202"/>
      <c r="CG954" s="203">
        <f t="shared" si="473"/>
        <v>0</v>
      </c>
      <c r="CH954" s="202"/>
      <c r="CI954" s="202"/>
      <c r="CJ954" s="203">
        <f t="shared" si="474"/>
        <v>0</v>
      </c>
    </row>
    <row r="955" spans="2:88" x14ac:dyDescent="0.25">
      <c r="B955" s="180"/>
      <c r="C955" s="180"/>
      <c r="D955" s="181"/>
      <c r="E955" s="38">
        <f t="shared" si="447"/>
        <v>45016</v>
      </c>
      <c r="F955" s="186"/>
      <c r="G955" s="203"/>
      <c r="H955" s="202"/>
      <c r="I955" s="202"/>
      <c r="J955" s="203">
        <f t="shared" si="448"/>
        <v>0</v>
      </c>
      <c r="K955" s="202"/>
      <c r="L955" s="202"/>
      <c r="M955" s="203">
        <f t="shared" si="449"/>
        <v>0</v>
      </c>
      <c r="N955" s="202"/>
      <c r="O955" s="202"/>
      <c r="P955" s="203">
        <f t="shared" si="450"/>
        <v>0</v>
      </c>
      <c r="Q955" s="202"/>
      <c r="R955" s="202"/>
      <c r="S955" s="203">
        <f t="shared" si="451"/>
        <v>0</v>
      </c>
      <c r="T955" s="202"/>
      <c r="U955" s="202"/>
      <c r="V955" s="203">
        <f t="shared" si="452"/>
        <v>0</v>
      </c>
      <c r="W955" s="202"/>
      <c r="X955" s="202"/>
      <c r="Y955" s="203">
        <f t="shared" si="453"/>
        <v>0</v>
      </c>
      <c r="Z955" s="202"/>
      <c r="AA955" s="202"/>
      <c r="AB955" s="203">
        <f t="shared" si="454"/>
        <v>0</v>
      </c>
      <c r="AC955" s="202"/>
      <c r="AD955" s="202"/>
      <c r="AE955" s="203">
        <f t="shared" si="455"/>
        <v>0</v>
      </c>
      <c r="AF955" s="202"/>
      <c r="AG955" s="202"/>
      <c r="AH955" s="203">
        <f t="shared" si="456"/>
        <v>0</v>
      </c>
      <c r="AI955" s="202"/>
      <c r="AJ955" s="202"/>
      <c r="AK955" s="203">
        <f t="shared" si="457"/>
        <v>0</v>
      </c>
      <c r="AL955" s="202"/>
      <c r="AM955" s="202"/>
      <c r="AN955" s="203">
        <f t="shared" si="458"/>
        <v>0</v>
      </c>
      <c r="AO955" s="202"/>
      <c r="AP955" s="202"/>
      <c r="AQ955" s="203">
        <f t="shared" si="459"/>
        <v>0</v>
      </c>
      <c r="AR955" s="202"/>
      <c r="AS955" s="202"/>
      <c r="AT955" s="203">
        <f t="shared" si="460"/>
        <v>0</v>
      </c>
      <c r="AU955" s="202"/>
      <c r="AV955" s="202"/>
      <c r="AW955" s="203">
        <f t="shared" si="461"/>
        <v>0</v>
      </c>
      <c r="AX955" s="202"/>
      <c r="AY955" s="202"/>
      <c r="AZ955" s="203">
        <f t="shared" si="462"/>
        <v>0</v>
      </c>
      <c r="BA955" s="202"/>
      <c r="BB955" s="202"/>
      <c r="BC955" s="203">
        <f t="shared" si="463"/>
        <v>0</v>
      </c>
      <c r="BD955" s="202"/>
      <c r="BE955" s="202"/>
      <c r="BF955" s="203">
        <f t="shared" si="464"/>
        <v>0</v>
      </c>
      <c r="BG955" s="202"/>
      <c r="BH955" s="202"/>
      <c r="BI955" s="203">
        <f t="shared" si="465"/>
        <v>0</v>
      </c>
      <c r="BJ955" s="202"/>
      <c r="BK955" s="202"/>
      <c r="BL955" s="203">
        <f t="shared" si="466"/>
        <v>0</v>
      </c>
      <c r="BM955" s="202"/>
      <c r="BN955" s="202"/>
      <c r="BO955" s="203">
        <f t="shared" si="467"/>
        <v>0</v>
      </c>
      <c r="BP955" s="202"/>
      <c r="BQ955" s="202"/>
      <c r="BR955" s="203">
        <f t="shared" si="468"/>
        <v>0</v>
      </c>
      <c r="BS955" s="202"/>
      <c r="BT955" s="202"/>
      <c r="BU955" s="203">
        <f t="shared" si="469"/>
        <v>0</v>
      </c>
      <c r="BV955" s="202"/>
      <c r="BW955" s="202"/>
      <c r="BX955" s="203">
        <f t="shared" si="470"/>
        <v>0</v>
      </c>
      <c r="BY955" s="202"/>
      <c r="BZ955" s="202"/>
      <c r="CA955" s="203">
        <f t="shared" si="471"/>
        <v>0</v>
      </c>
      <c r="CB955" s="202"/>
      <c r="CC955" s="202"/>
      <c r="CD955" s="203">
        <f t="shared" si="472"/>
        <v>0</v>
      </c>
      <c r="CE955" s="202"/>
      <c r="CF955" s="202"/>
      <c r="CG955" s="203">
        <f t="shared" si="473"/>
        <v>0</v>
      </c>
      <c r="CH955" s="202"/>
      <c r="CI955" s="202"/>
      <c r="CJ955" s="203">
        <f t="shared" si="474"/>
        <v>0</v>
      </c>
    </row>
    <row r="956" spans="2:88" x14ac:dyDescent="0.25">
      <c r="B956" s="180"/>
      <c r="C956" s="180"/>
      <c r="D956" s="181"/>
      <c r="E956" s="38">
        <f t="shared" si="447"/>
        <v>45016</v>
      </c>
      <c r="F956" s="186"/>
      <c r="G956" s="203"/>
      <c r="H956" s="202"/>
      <c r="I956" s="202"/>
      <c r="J956" s="203">
        <f t="shared" si="448"/>
        <v>0</v>
      </c>
      <c r="K956" s="202"/>
      <c r="L956" s="202"/>
      <c r="M956" s="203">
        <f t="shared" si="449"/>
        <v>0</v>
      </c>
      <c r="N956" s="202"/>
      <c r="O956" s="202"/>
      <c r="P956" s="203">
        <f t="shared" si="450"/>
        <v>0</v>
      </c>
      <c r="Q956" s="202"/>
      <c r="R956" s="202"/>
      <c r="S956" s="203">
        <f t="shared" si="451"/>
        <v>0</v>
      </c>
      <c r="T956" s="202"/>
      <c r="U956" s="202"/>
      <c r="V956" s="203">
        <f t="shared" si="452"/>
        <v>0</v>
      </c>
      <c r="W956" s="202"/>
      <c r="X956" s="202"/>
      <c r="Y956" s="203">
        <f t="shared" si="453"/>
        <v>0</v>
      </c>
      <c r="Z956" s="202"/>
      <c r="AA956" s="202"/>
      <c r="AB956" s="203">
        <f t="shared" si="454"/>
        <v>0</v>
      </c>
      <c r="AC956" s="202"/>
      <c r="AD956" s="202"/>
      <c r="AE956" s="203">
        <f t="shared" si="455"/>
        <v>0</v>
      </c>
      <c r="AF956" s="202"/>
      <c r="AG956" s="202"/>
      <c r="AH956" s="203">
        <f t="shared" si="456"/>
        <v>0</v>
      </c>
      <c r="AI956" s="202"/>
      <c r="AJ956" s="202"/>
      <c r="AK956" s="203">
        <f t="shared" si="457"/>
        <v>0</v>
      </c>
      <c r="AL956" s="202"/>
      <c r="AM956" s="202"/>
      <c r="AN956" s="203">
        <f t="shared" si="458"/>
        <v>0</v>
      </c>
      <c r="AO956" s="202"/>
      <c r="AP956" s="202"/>
      <c r="AQ956" s="203">
        <f t="shared" si="459"/>
        <v>0</v>
      </c>
      <c r="AR956" s="202"/>
      <c r="AS956" s="202"/>
      <c r="AT956" s="203">
        <f t="shared" si="460"/>
        <v>0</v>
      </c>
      <c r="AU956" s="202"/>
      <c r="AV956" s="202"/>
      <c r="AW956" s="203">
        <f t="shared" si="461"/>
        <v>0</v>
      </c>
      <c r="AX956" s="202"/>
      <c r="AY956" s="202"/>
      <c r="AZ956" s="203">
        <f t="shared" si="462"/>
        <v>0</v>
      </c>
      <c r="BA956" s="202"/>
      <c r="BB956" s="202"/>
      <c r="BC956" s="203">
        <f t="shared" si="463"/>
        <v>0</v>
      </c>
      <c r="BD956" s="202"/>
      <c r="BE956" s="202"/>
      <c r="BF956" s="203">
        <f t="shared" si="464"/>
        <v>0</v>
      </c>
      <c r="BG956" s="202"/>
      <c r="BH956" s="202"/>
      <c r="BI956" s="203">
        <f t="shared" si="465"/>
        <v>0</v>
      </c>
      <c r="BJ956" s="202"/>
      <c r="BK956" s="202"/>
      <c r="BL956" s="203">
        <f t="shared" si="466"/>
        <v>0</v>
      </c>
      <c r="BM956" s="202"/>
      <c r="BN956" s="202"/>
      <c r="BO956" s="203">
        <f t="shared" si="467"/>
        <v>0</v>
      </c>
      <c r="BP956" s="202"/>
      <c r="BQ956" s="202"/>
      <c r="BR956" s="203">
        <f t="shared" si="468"/>
        <v>0</v>
      </c>
      <c r="BS956" s="202"/>
      <c r="BT956" s="202"/>
      <c r="BU956" s="203">
        <f t="shared" si="469"/>
        <v>0</v>
      </c>
      <c r="BV956" s="202"/>
      <c r="BW956" s="202"/>
      <c r="BX956" s="203">
        <f t="shared" si="470"/>
        <v>0</v>
      </c>
      <c r="BY956" s="202"/>
      <c r="BZ956" s="202"/>
      <c r="CA956" s="203">
        <f t="shared" si="471"/>
        <v>0</v>
      </c>
      <c r="CB956" s="202"/>
      <c r="CC956" s="202"/>
      <c r="CD956" s="203">
        <f t="shared" si="472"/>
        <v>0</v>
      </c>
      <c r="CE956" s="202"/>
      <c r="CF956" s="202"/>
      <c r="CG956" s="203">
        <f t="shared" si="473"/>
        <v>0</v>
      </c>
      <c r="CH956" s="202"/>
      <c r="CI956" s="202"/>
      <c r="CJ956" s="203">
        <f t="shared" si="474"/>
        <v>0</v>
      </c>
    </row>
    <row r="957" spans="2:88" x14ac:dyDescent="0.25">
      <c r="B957" s="180"/>
      <c r="C957" s="180"/>
      <c r="D957" s="181"/>
      <c r="E957" s="38">
        <f t="shared" si="447"/>
        <v>45016</v>
      </c>
      <c r="F957" s="186"/>
      <c r="G957" s="203"/>
      <c r="H957" s="202"/>
      <c r="I957" s="202"/>
      <c r="J957" s="203">
        <f t="shared" si="448"/>
        <v>0</v>
      </c>
      <c r="K957" s="202"/>
      <c r="L957" s="202"/>
      <c r="M957" s="203">
        <f t="shared" si="449"/>
        <v>0</v>
      </c>
      <c r="N957" s="202"/>
      <c r="O957" s="202"/>
      <c r="P957" s="203">
        <f t="shared" si="450"/>
        <v>0</v>
      </c>
      <c r="Q957" s="202"/>
      <c r="R957" s="202"/>
      <c r="S957" s="203">
        <f t="shared" si="451"/>
        <v>0</v>
      </c>
      <c r="T957" s="202"/>
      <c r="U957" s="202"/>
      <c r="V957" s="203">
        <f t="shared" si="452"/>
        <v>0</v>
      </c>
      <c r="W957" s="202"/>
      <c r="X957" s="202"/>
      <c r="Y957" s="203">
        <f t="shared" si="453"/>
        <v>0</v>
      </c>
      <c r="Z957" s="202"/>
      <c r="AA957" s="202"/>
      <c r="AB957" s="203">
        <f t="shared" si="454"/>
        <v>0</v>
      </c>
      <c r="AC957" s="202"/>
      <c r="AD957" s="202"/>
      <c r="AE957" s="203">
        <f t="shared" si="455"/>
        <v>0</v>
      </c>
      <c r="AF957" s="202"/>
      <c r="AG957" s="202"/>
      <c r="AH957" s="203">
        <f t="shared" si="456"/>
        <v>0</v>
      </c>
      <c r="AI957" s="202"/>
      <c r="AJ957" s="202"/>
      <c r="AK957" s="203">
        <f t="shared" si="457"/>
        <v>0</v>
      </c>
      <c r="AL957" s="202"/>
      <c r="AM957" s="202"/>
      <c r="AN957" s="203">
        <f t="shared" si="458"/>
        <v>0</v>
      </c>
      <c r="AO957" s="202"/>
      <c r="AP957" s="202"/>
      <c r="AQ957" s="203">
        <f t="shared" si="459"/>
        <v>0</v>
      </c>
      <c r="AR957" s="202"/>
      <c r="AS957" s="202"/>
      <c r="AT957" s="203">
        <f t="shared" si="460"/>
        <v>0</v>
      </c>
      <c r="AU957" s="202"/>
      <c r="AV957" s="202"/>
      <c r="AW957" s="203">
        <f t="shared" si="461"/>
        <v>0</v>
      </c>
      <c r="AX957" s="202"/>
      <c r="AY957" s="202"/>
      <c r="AZ957" s="203">
        <f t="shared" si="462"/>
        <v>0</v>
      </c>
      <c r="BA957" s="202"/>
      <c r="BB957" s="202"/>
      <c r="BC957" s="203">
        <f t="shared" si="463"/>
        <v>0</v>
      </c>
      <c r="BD957" s="202"/>
      <c r="BE957" s="202"/>
      <c r="BF957" s="203">
        <f t="shared" si="464"/>
        <v>0</v>
      </c>
      <c r="BG957" s="202"/>
      <c r="BH957" s="202"/>
      <c r="BI957" s="203">
        <f t="shared" si="465"/>
        <v>0</v>
      </c>
      <c r="BJ957" s="202"/>
      <c r="BK957" s="202"/>
      <c r="BL957" s="203">
        <f t="shared" si="466"/>
        <v>0</v>
      </c>
      <c r="BM957" s="202"/>
      <c r="BN957" s="202"/>
      <c r="BO957" s="203">
        <f t="shared" si="467"/>
        <v>0</v>
      </c>
      <c r="BP957" s="202"/>
      <c r="BQ957" s="202"/>
      <c r="BR957" s="203">
        <f t="shared" si="468"/>
        <v>0</v>
      </c>
      <c r="BS957" s="202"/>
      <c r="BT957" s="202"/>
      <c r="BU957" s="203">
        <f t="shared" si="469"/>
        <v>0</v>
      </c>
      <c r="BV957" s="202"/>
      <c r="BW957" s="202"/>
      <c r="BX957" s="203">
        <f t="shared" si="470"/>
        <v>0</v>
      </c>
      <c r="BY957" s="202"/>
      <c r="BZ957" s="202"/>
      <c r="CA957" s="203">
        <f t="shared" si="471"/>
        <v>0</v>
      </c>
      <c r="CB957" s="202"/>
      <c r="CC957" s="202"/>
      <c r="CD957" s="203">
        <f t="shared" si="472"/>
        <v>0</v>
      </c>
      <c r="CE957" s="202"/>
      <c r="CF957" s="202"/>
      <c r="CG957" s="203">
        <f t="shared" si="473"/>
        <v>0</v>
      </c>
      <c r="CH957" s="202"/>
      <c r="CI957" s="202"/>
      <c r="CJ957" s="203">
        <f t="shared" si="474"/>
        <v>0</v>
      </c>
    </row>
    <row r="958" spans="2:88" x14ac:dyDescent="0.25">
      <c r="B958" s="180"/>
      <c r="C958" s="180"/>
      <c r="D958" s="181"/>
      <c r="E958" s="38">
        <f t="shared" si="447"/>
        <v>45016</v>
      </c>
      <c r="F958" s="186"/>
      <c r="G958" s="203"/>
      <c r="H958" s="202"/>
      <c r="I958" s="202"/>
      <c r="J958" s="203">
        <f t="shared" si="448"/>
        <v>0</v>
      </c>
      <c r="K958" s="202"/>
      <c r="L958" s="202"/>
      <c r="M958" s="203">
        <f t="shared" si="449"/>
        <v>0</v>
      </c>
      <c r="N958" s="202"/>
      <c r="O958" s="202"/>
      <c r="P958" s="203">
        <f t="shared" si="450"/>
        <v>0</v>
      </c>
      <c r="Q958" s="202"/>
      <c r="R958" s="202"/>
      <c r="S958" s="203">
        <f t="shared" si="451"/>
        <v>0</v>
      </c>
      <c r="T958" s="202"/>
      <c r="U958" s="202"/>
      <c r="V958" s="203">
        <f t="shared" si="452"/>
        <v>0</v>
      </c>
      <c r="W958" s="202"/>
      <c r="X958" s="202"/>
      <c r="Y958" s="203">
        <f t="shared" si="453"/>
        <v>0</v>
      </c>
      <c r="Z958" s="202"/>
      <c r="AA958" s="202"/>
      <c r="AB958" s="203">
        <f t="shared" si="454"/>
        <v>0</v>
      </c>
      <c r="AC958" s="202"/>
      <c r="AD958" s="202"/>
      <c r="AE958" s="203">
        <f t="shared" si="455"/>
        <v>0</v>
      </c>
      <c r="AF958" s="202"/>
      <c r="AG958" s="202"/>
      <c r="AH958" s="203">
        <f t="shared" si="456"/>
        <v>0</v>
      </c>
      <c r="AI958" s="202"/>
      <c r="AJ958" s="202"/>
      <c r="AK958" s="203">
        <f t="shared" si="457"/>
        <v>0</v>
      </c>
      <c r="AL958" s="202"/>
      <c r="AM958" s="202"/>
      <c r="AN958" s="203">
        <f t="shared" si="458"/>
        <v>0</v>
      </c>
      <c r="AO958" s="202"/>
      <c r="AP958" s="202"/>
      <c r="AQ958" s="203">
        <f t="shared" si="459"/>
        <v>0</v>
      </c>
      <c r="AR958" s="202"/>
      <c r="AS958" s="202"/>
      <c r="AT958" s="203">
        <f t="shared" si="460"/>
        <v>0</v>
      </c>
      <c r="AU958" s="202"/>
      <c r="AV958" s="202"/>
      <c r="AW958" s="203">
        <f t="shared" si="461"/>
        <v>0</v>
      </c>
      <c r="AX958" s="202"/>
      <c r="AY958" s="202"/>
      <c r="AZ958" s="203">
        <f t="shared" si="462"/>
        <v>0</v>
      </c>
      <c r="BA958" s="202"/>
      <c r="BB958" s="202"/>
      <c r="BC958" s="203">
        <f t="shared" si="463"/>
        <v>0</v>
      </c>
      <c r="BD958" s="202"/>
      <c r="BE958" s="202"/>
      <c r="BF958" s="203">
        <f t="shared" si="464"/>
        <v>0</v>
      </c>
      <c r="BG958" s="202"/>
      <c r="BH958" s="202"/>
      <c r="BI958" s="203">
        <f t="shared" si="465"/>
        <v>0</v>
      </c>
      <c r="BJ958" s="202"/>
      <c r="BK958" s="202"/>
      <c r="BL958" s="203">
        <f t="shared" si="466"/>
        <v>0</v>
      </c>
      <c r="BM958" s="202"/>
      <c r="BN958" s="202"/>
      <c r="BO958" s="203">
        <f t="shared" si="467"/>
        <v>0</v>
      </c>
      <c r="BP958" s="202"/>
      <c r="BQ958" s="202"/>
      <c r="BR958" s="203">
        <f t="shared" si="468"/>
        <v>0</v>
      </c>
      <c r="BS958" s="202"/>
      <c r="BT958" s="202"/>
      <c r="BU958" s="203">
        <f t="shared" si="469"/>
        <v>0</v>
      </c>
      <c r="BV958" s="202"/>
      <c r="BW958" s="202"/>
      <c r="BX958" s="203">
        <f t="shared" si="470"/>
        <v>0</v>
      </c>
      <c r="BY958" s="202"/>
      <c r="BZ958" s="202"/>
      <c r="CA958" s="203">
        <f t="shared" si="471"/>
        <v>0</v>
      </c>
      <c r="CB958" s="202"/>
      <c r="CC958" s="202"/>
      <c r="CD958" s="203">
        <f t="shared" si="472"/>
        <v>0</v>
      </c>
      <c r="CE958" s="202"/>
      <c r="CF958" s="202"/>
      <c r="CG958" s="203">
        <f t="shared" si="473"/>
        <v>0</v>
      </c>
      <c r="CH958" s="202"/>
      <c r="CI958" s="202"/>
      <c r="CJ958" s="203">
        <f t="shared" si="474"/>
        <v>0</v>
      </c>
    </row>
    <row r="959" spans="2:88" x14ac:dyDescent="0.25">
      <c r="B959" s="180"/>
      <c r="C959" s="180"/>
      <c r="D959" s="181"/>
      <c r="E959" s="38">
        <f t="shared" si="447"/>
        <v>45016</v>
      </c>
      <c r="F959" s="186"/>
      <c r="G959" s="203"/>
      <c r="H959" s="202"/>
      <c r="I959" s="202"/>
      <c r="J959" s="203">
        <f t="shared" si="448"/>
        <v>0</v>
      </c>
      <c r="K959" s="202"/>
      <c r="L959" s="202"/>
      <c r="M959" s="203">
        <f t="shared" si="449"/>
        <v>0</v>
      </c>
      <c r="N959" s="202"/>
      <c r="O959" s="202"/>
      <c r="P959" s="203">
        <f t="shared" si="450"/>
        <v>0</v>
      </c>
      <c r="Q959" s="202"/>
      <c r="R959" s="202"/>
      <c r="S959" s="203">
        <f t="shared" si="451"/>
        <v>0</v>
      </c>
      <c r="T959" s="202"/>
      <c r="U959" s="202"/>
      <c r="V959" s="203">
        <f t="shared" si="452"/>
        <v>0</v>
      </c>
      <c r="W959" s="202"/>
      <c r="X959" s="202"/>
      <c r="Y959" s="203">
        <f t="shared" si="453"/>
        <v>0</v>
      </c>
      <c r="Z959" s="202"/>
      <c r="AA959" s="202"/>
      <c r="AB959" s="203">
        <f t="shared" si="454"/>
        <v>0</v>
      </c>
      <c r="AC959" s="202"/>
      <c r="AD959" s="202"/>
      <c r="AE959" s="203">
        <f t="shared" si="455"/>
        <v>0</v>
      </c>
      <c r="AF959" s="202"/>
      <c r="AG959" s="202"/>
      <c r="AH959" s="203">
        <f t="shared" si="456"/>
        <v>0</v>
      </c>
      <c r="AI959" s="202"/>
      <c r="AJ959" s="202"/>
      <c r="AK959" s="203">
        <f t="shared" si="457"/>
        <v>0</v>
      </c>
      <c r="AL959" s="202"/>
      <c r="AM959" s="202"/>
      <c r="AN959" s="203">
        <f t="shared" si="458"/>
        <v>0</v>
      </c>
      <c r="AO959" s="202"/>
      <c r="AP959" s="202"/>
      <c r="AQ959" s="203">
        <f t="shared" si="459"/>
        <v>0</v>
      </c>
      <c r="AR959" s="202"/>
      <c r="AS959" s="202"/>
      <c r="AT959" s="203">
        <f t="shared" si="460"/>
        <v>0</v>
      </c>
      <c r="AU959" s="202"/>
      <c r="AV959" s="202"/>
      <c r="AW959" s="203">
        <f t="shared" si="461"/>
        <v>0</v>
      </c>
      <c r="AX959" s="202"/>
      <c r="AY959" s="202"/>
      <c r="AZ959" s="203">
        <f t="shared" si="462"/>
        <v>0</v>
      </c>
      <c r="BA959" s="202"/>
      <c r="BB959" s="202"/>
      <c r="BC959" s="203">
        <f t="shared" si="463"/>
        <v>0</v>
      </c>
      <c r="BD959" s="202"/>
      <c r="BE959" s="202"/>
      <c r="BF959" s="203">
        <f t="shared" si="464"/>
        <v>0</v>
      </c>
      <c r="BG959" s="202"/>
      <c r="BH959" s="202"/>
      <c r="BI959" s="203">
        <f t="shared" si="465"/>
        <v>0</v>
      </c>
      <c r="BJ959" s="202"/>
      <c r="BK959" s="202"/>
      <c r="BL959" s="203">
        <f t="shared" si="466"/>
        <v>0</v>
      </c>
      <c r="BM959" s="202"/>
      <c r="BN959" s="202"/>
      <c r="BO959" s="203">
        <f t="shared" si="467"/>
        <v>0</v>
      </c>
      <c r="BP959" s="202"/>
      <c r="BQ959" s="202"/>
      <c r="BR959" s="203">
        <f t="shared" si="468"/>
        <v>0</v>
      </c>
      <c r="BS959" s="202"/>
      <c r="BT959" s="202"/>
      <c r="BU959" s="203">
        <f t="shared" si="469"/>
        <v>0</v>
      </c>
      <c r="BV959" s="202"/>
      <c r="BW959" s="202"/>
      <c r="BX959" s="203">
        <f t="shared" si="470"/>
        <v>0</v>
      </c>
      <c r="BY959" s="202"/>
      <c r="BZ959" s="202"/>
      <c r="CA959" s="203">
        <f t="shared" si="471"/>
        <v>0</v>
      </c>
      <c r="CB959" s="202"/>
      <c r="CC959" s="202"/>
      <c r="CD959" s="203">
        <f t="shared" si="472"/>
        <v>0</v>
      </c>
      <c r="CE959" s="202"/>
      <c r="CF959" s="202"/>
      <c r="CG959" s="203">
        <f t="shared" si="473"/>
        <v>0</v>
      </c>
      <c r="CH959" s="202"/>
      <c r="CI959" s="202"/>
      <c r="CJ959" s="203">
        <f t="shared" si="474"/>
        <v>0</v>
      </c>
    </row>
    <row r="960" spans="2:88" x14ac:dyDescent="0.25">
      <c r="B960" s="180"/>
      <c r="C960" s="180"/>
      <c r="D960" s="181"/>
      <c r="E960" s="38">
        <f t="shared" si="447"/>
        <v>45016</v>
      </c>
      <c r="F960" s="186"/>
      <c r="G960" s="203"/>
      <c r="H960" s="202"/>
      <c r="I960" s="202"/>
      <c r="J960" s="203">
        <f t="shared" si="448"/>
        <v>0</v>
      </c>
      <c r="K960" s="202"/>
      <c r="L960" s="202"/>
      <c r="M960" s="203">
        <f t="shared" si="449"/>
        <v>0</v>
      </c>
      <c r="N960" s="202"/>
      <c r="O960" s="202"/>
      <c r="P960" s="203">
        <f t="shared" si="450"/>
        <v>0</v>
      </c>
      <c r="Q960" s="202"/>
      <c r="R960" s="202"/>
      <c r="S960" s="203">
        <f t="shared" si="451"/>
        <v>0</v>
      </c>
      <c r="T960" s="202"/>
      <c r="U960" s="202"/>
      <c r="V960" s="203">
        <f t="shared" si="452"/>
        <v>0</v>
      </c>
      <c r="W960" s="202"/>
      <c r="X960" s="202"/>
      <c r="Y960" s="203">
        <f t="shared" si="453"/>
        <v>0</v>
      </c>
      <c r="Z960" s="202"/>
      <c r="AA960" s="202"/>
      <c r="AB960" s="203">
        <f t="shared" si="454"/>
        <v>0</v>
      </c>
      <c r="AC960" s="202"/>
      <c r="AD960" s="202"/>
      <c r="AE960" s="203">
        <f t="shared" si="455"/>
        <v>0</v>
      </c>
      <c r="AF960" s="202"/>
      <c r="AG960" s="202"/>
      <c r="AH960" s="203">
        <f t="shared" si="456"/>
        <v>0</v>
      </c>
      <c r="AI960" s="202"/>
      <c r="AJ960" s="202"/>
      <c r="AK960" s="203">
        <f t="shared" si="457"/>
        <v>0</v>
      </c>
      <c r="AL960" s="202"/>
      <c r="AM960" s="202"/>
      <c r="AN960" s="203">
        <f t="shared" si="458"/>
        <v>0</v>
      </c>
      <c r="AO960" s="202"/>
      <c r="AP960" s="202"/>
      <c r="AQ960" s="203">
        <f t="shared" si="459"/>
        <v>0</v>
      </c>
      <c r="AR960" s="202"/>
      <c r="AS960" s="202"/>
      <c r="AT960" s="203">
        <f t="shared" si="460"/>
        <v>0</v>
      </c>
      <c r="AU960" s="202"/>
      <c r="AV960" s="202"/>
      <c r="AW960" s="203">
        <f t="shared" si="461"/>
        <v>0</v>
      </c>
      <c r="AX960" s="202"/>
      <c r="AY960" s="202"/>
      <c r="AZ960" s="203">
        <f t="shared" si="462"/>
        <v>0</v>
      </c>
      <c r="BA960" s="202"/>
      <c r="BB960" s="202"/>
      <c r="BC960" s="203">
        <f t="shared" si="463"/>
        <v>0</v>
      </c>
      <c r="BD960" s="202"/>
      <c r="BE960" s="202"/>
      <c r="BF960" s="203">
        <f t="shared" si="464"/>
        <v>0</v>
      </c>
      <c r="BG960" s="202"/>
      <c r="BH960" s="202"/>
      <c r="BI960" s="203">
        <f t="shared" si="465"/>
        <v>0</v>
      </c>
      <c r="BJ960" s="202"/>
      <c r="BK960" s="202"/>
      <c r="BL960" s="203">
        <f t="shared" si="466"/>
        <v>0</v>
      </c>
      <c r="BM960" s="202"/>
      <c r="BN960" s="202"/>
      <c r="BO960" s="203">
        <f t="shared" si="467"/>
        <v>0</v>
      </c>
      <c r="BP960" s="202"/>
      <c r="BQ960" s="202"/>
      <c r="BR960" s="203">
        <f t="shared" si="468"/>
        <v>0</v>
      </c>
      <c r="BS960" s="202"/>
      <c r="BT960" s="202"/>
      <c r="BU960" s="203">
        <f t="shared" si="469"/>
        <v>0</v>
      </c>
      <c r="BV960" s="202"/>
      <c r="BW960" s="202"/>
      <c r="BX960" s="203">
        <f t="shared" si="470"/>
        <v>0</v>
      </c>
      <c r="BY960" s="202"/>
      <c r="BZ960" s="202"/>
      <c r="CA960" s="203">
        <f t="shared" si="471"/>
        <v>0</v>
      </c>
      <c r="CB960" s="202"/>
      <c r="CC960" s="202"/>
      <c r="CD960" s="203">
        <f t="shared" si="472"/>
        <v>0</v>
      </c>
      <c r="CE960" s="202"/>
      <c r="CF960" s="202"/>
      <c r="CG960" s="203">
        <f t="shared" si="473"/>
        <v>0</v>
      </c>
      <c r="CH960" s="202"/>
      <c r="CI960" s="202"/>
      <c r="CJ960" s="203">
        <f t="shared" si="474"/>
        <v>0</v>
      </c>
    </row>
    <row r="961" spans="2:88" x14ac:dyDescent="0.25">
      <c r="B961" s="180"/>
      <c r="C961" s="180"/>
      <c r="D961" s="181"/>
      <c r="E961" s="38">
        <f t="shared" si="447"/>
        <v>45016</v>
      </c>
      <c r="F961" s="186"/>
      <c r="G961" s="203"/>
      <c r="H961" s="202"/>
      <c r="I961" s="202"/>
      <c r="J961" s="203">
        <f t="shared" si="448"/>
        <v>0</v>
      </c>
      <c r="K961" s="202"/>
      <c r="L961" s="202"/>
      <c r="M961" s="203">
        <f t="shared" si="449"/>
        <v>0</v>
      </c>
      <c r="N961" s="202"/>
      <c r="O961" s="202"/>
      <c r="P961" s="203">
        <f t="shared" si="450"/>
        <v>0</v>
      </c>
      <c r="Q961" s="202"/>
      <c r="R961" s="202"/>
      <c r="S961" s="203">
        <f t="shared" si="451"/>
        <v>0</v>
      </c>
      <c r="T961" s="202"/>
      <c r="U961" s="202"/>
      <c r="V961" s="203">
        <f t="shared" si="452"/>
        <v>0</v>
      </c>
      <c r="W961" s="202"/>
      <c r="X961" s="202"/>
      <c r="Y961" s="203">
        <f t="shared" si="453"/>
        <v>0</v>
      </c>
      <c r="Z961" s="202"/>
      <c r="AA961" s="202"/>
      <c r="AB961" s="203">
        <f t="shared" si="454"/>
        <v>0</v>
      </c>
      <c r="AC961" s="202"/>
      <c r="AD961" s="202"/>
      <c r="AE961" s="203">
        <f t="shared" si="455"/>
        <v>0</v>
      </c>
      <c r="AF961" s="202"/>
      <c r="AG961" s="202"/>
      <c r="AH961" s="203">
        <f t="shared" si="456"/>
        <v>0</v>
      </c>
      <c r="AI961" s="202"/>
      <c r="AJ961" s="202"/>
      <c r="AK961" s="203">
        <f t="shared" si="457"/>
        <v>0</v>
      </c>
      <c r="AL961" s="202"/>
      <c r="AM961" s="202"/>
      <c r="AN961" s="203">
        <f t="shared" si="458"/>
        <v>0</v>
      </c>
      <c r="AO961" s="202"/>
      <c r="AP961" s="202"/>
      <c r="AQ961" s="203">
        <f t="shared" si="459"/>
        <v>0</v>
      </c>
      <c r="AR961" s="202"/>
      <c r="AS961" s="202"/>
      <c r="AT961" s="203">
        <f t="shared" si="460"/>
        <v>0</v>
      </c>
      <c r="AU961" s="202"/>
      <c r="AV961" s="202"/>
      <c r="AW961" s="203">
        <f t="shared" si="461"/>
        <v>0</v>
      </c>
      <c r="AX961" s="202"/>
      <c r="AY961" s="202"/>
      <c r="AZ961" s="203">
        <f t="shared" si="462"/>
        <v>0</v>
      </c>
      <c r="BA961" s="202"/>
      <c r="BB961" s="202"/>
      <c r="BC961" s="203">
        <f t="shared" si="463"/>
        <v>0</v>
      </c>
      <c r="BD961" s="202"/>
      <c r="BE961" s="202"/>
      <c r="BF961" s="203">
        <f t="shared" si="464"/>
        <v>0</v>
      </c>
      <c r="BG961" s="202"/>
      <c r="BH961" s="202"/>
      <c r="BI961" s="203">
        <f t="shared" si="465"/>
        <v>0</v>
      </c>
      <c r="BJ961" s="202"/>
      <c r="BK961" s="202"/>
      <c r="BL961" s="203">
        <f t="shared" si="466"/>
        <v>0</v>
      </c>
      <c r="BM961" s="202"/>
      <c r="BN961" s="202"/>
      <c r="BO961" s="203">
        <f t="shared" si="467"/>
        <v>0</v>
      </c>
      <c r="BP961" s="202"/>
      <c r="BQ961" s="202"/>
      <c r="BR961" s="203">
        <f t="shared" si="468"/>
        <v>0</v>
      </c>
      <c r="BS961" s="202"/>
      <c r="BT961" s="202"/>
      <c r="BU961" s="203">
        <f t="shared" si="469"/>
        <v>0</v>
      </c>
      <c r="BV961" s="202"/>
      <c r="BW961" s="202"/>
      <c r="BX961" s="203">
        <f t="shared" si="470"/>
        <v>0</v>
      </c>
      <c r="BY961" s="202"/>
      <c r="BZ961" s="202"/>
      <c r="CA961" s="203">
        <f t="shared" si="471"/>
        <v>0</v>
      </c>
      <c r="CB961" s="202"/>
      <c r="CC961" s="202"/>
      <c r="CD961" s="203">
        <f t="shared" si="472"/>
        <v>0</v>
      </c>
      <c r="CE961" s="202"/>
      <c r="CF961" s="202"/>
      <c r="CG961" s="203">
        <f t="shared" si="473"/>
        <v>0</v>
      </c>
      <c r="CH961" s="202"/>
      <c r="CI961" s="202"/>
      <c r="CJ961" s="203">
        <f t="shared" si="474"/>
        <v>0</v>
      </c>
    </row>
    <row r="962" spans="2:88" x14ac:dyDescent="0.25">
      <c r="B962" s="180"/>
      <c r="C962" s="180"/>
      <c r="D962" s="181"/>
      <c r="E962" s="38">
        <f t="shared" si="447"/>
        <v>45016</v>
      </c>
      <c r="F962" s="186"/>
      <c r="G962" s="203"/>
      <c r="H962" s="202"/>
      <c r="I962" s="202"/>
      <c r="J962" s="203">
        <f t="shared" si="448"/>
        <v>0</v>
      </c>
      <c r="K962" s="202"/>
      <c r="L962" s="202"/>
      <c r="M962" s="203">
        <f t="shared" si="449"/>
        <v>0</v>
      </c>
      <c r="N962" s="202"/>
      <c r="O962" s="202"/>
      <c r="P962" s="203">
        <f t="shared" si="450"/>
        <v>0</v>
      </c>
      <c r="Q962" s="202"/>
      <c r="R962" s="202"/>
      <c r="S962" s="203">
        <f t="shared" si="451"/>
        <v>0</v>
      </c>
      <c r="T962" s="202"/>
      <c r="U962" s="202"/>
      <c r="V962" s="203">
        <f t="shared" si="452"/>
        <v>0</v>
      </c>
      <c r="W962" s="202"/>
      <c r="X962" s="202"/>
      <c r="Y962" s="203">
        <f t="shared" si="453"/>
        <v>0</v>
      </c>
      <c r="Z962" s="202"/>
      <c r="AA962" s="202"/>
      <c r="AB962" s="203">
        <f t="shared" si="454"/>
        <v>0</v>
      </c>
      <c r="AC962" s="202"/>
      <c r="AD962" s="202"/>
      <c r="AE962" s="203">
        <f t="shared" si="455"/>
        <v>0</v>
      </c>
      <c r="AF962" s="202"/>
      <c r="AG962" s="202"/>
      <c r="AH962" s="203">
        <f t="shared" si="456"/>
        <v>0</v>
      </c>
      <c r="AI962" s="202"/>
      <c r="AJ962" s="202"/>
      <c r="AK962" s="203">
        <f t="shared" si="457"/>
        <v>0</v>
      </c>
      <c r="AL962" s="202"/>
      <c r="AM962" s="202"/>
      <c r="AN962" s="203">
        <f t="shared" si="458"/>
        <v>0</v>
      </c>
      <c r="AO962" s="202"/>
      <c r="AP962" s="202"/>
      <c r="AQ962" s="203">
        <f t="shared" si="459"/>
        <v>0</v>
      </c>
      <c r="AR962" s="202"/>
      <c r="AS962" s="202"/>
      <c r="AT962" s="203">
        <f t="shared" si="460"/>
        <v>0</v>
      </c>
      <c r="AU962" s="202"/>
      <c r="AV962" s="202"/>
      <c r="AW962" s="203">
        <f t="shared" si="461"/>
        <v>0</v>
      </c>
      <c r="AX962" s="202"/>
      <c r="AY962" s="202"/>
      <c r="AZ962" s="203">
        <f t="shared" si="462"/>
        <v>0</v>
      </c>
      <c r="BA962" s="202"/>
      <c r="BB962" s="202"/>
      <c r="BC962" s="203">
        <f t="shared" si="463"/>
        <v>0</v>
      </c>
      <c r="BD962" s="202"/>
      <c r="BE962" s="202"/>
      <c r="BF962" s="203">
        <f t="shared" si="464"/>
        <v>0</v>
      </c>
      <c r="BG962" s="202"/>
      <c r="BH962" s="202"/>
      <c r="BI962" s="203">
        <f t="shared" si="465"/>
        <v>0</v>
      </c>
      <c r="BJ962" s="202"/>
      <c r="BK962" s="202"/>
      <c r="BL962" s="203">
        <f t="shared" si="466"/>
        <v>0</v>
      </c>
      <c r="BM962" s="202"/>
      <c r="BN962" s="202"/>
      <c r="BO962" s="203">
        <f t="shared" si="467"/>
        <v>0</v>
      </c>
      <c r="BP962" s="202"/>
      <c r="BQ962" s="202"/>
      <c r="BR962" s="203">
        <f t="shared" si="468"/>
        <v>0</v>
      </c>
      <c r="BS962" s="202"/>
      <c r="BT962" s="202"/>
      <c r="BU962" s="203">
        <f t="shared" si="469"/>
        <v>0</v>
      </c>
      <c r="BV962" s="202"/>
      <c r="BW962" s="202"/>
      <c r="BX962" s="203">
        <f t="shared" si="470"/>
        <v>0</v>
      </c>
      <c r="BY962" s="202"/>
      <c r="BZ962" s="202"/>
      <c r="CA962" s="203">
        <f t="shared" si="471"/>
        <v>0</v>
      </c>
      <c r="CB962" s="202"/>
      <c r="CC962" s="202"/>
      <c r="CD962" s="203">
        <f t="shared" si="472"/>
        <v>0</v>
      </c>
      <c r="CE962" s="202"/>
      <c r="CF962" s="202"/>
      <c r="CG962" s="203">
        <f t="shared" si="473"/>
        <v>0</v>
      </c>
      <c r="CH962" s="202"/>
      <c r="CI962" s="202"/>
      <c r="CJ962" s="203">
        <f t="shared" si="474"/>
        <v>0</v>
      </c>
    </row>
    <row r="963" spans="2:88" x14ac:dyDescent="0.25">
      <c r="B963" s="180"/>
      <c r="C963" s="180"/>
      <c r="D963" s="181"/>
      <c r="E963" s="38">
        <f t="shared" si="447"/>
        <v>45016</v>
      </c>
      <c r="F963" s="186"/>
      <c r="G963" s="203"/>
      <c r="H963" s="202"/>
      <c r="I963" s="202"/>
      <c r="J963" s="203">
        <f t="shared" si="448"/>
        <v>0</v>
      </c>
      <c r="K963" s="202"/>
      <c r="L963" s="202"/>
      <c r="M963" s="203">
        <f t="shared" si="449"/>
        <v>0</v>
      </c>
      <c r="N963" s="202"/>
      <c r="O963" s="202"/>
      <c r="P963" s="203">
        <f t="shared" si="450"/>
        <v>0</v>
      </c>
      <c r="Q963" s="202"/>
      <c r="R963" s="202"/>
      <c r="S963" s="203">
        <f t="shared" si="451"/>
        <v>0</v>
      </c>
      <c r="T963" s="202"/>
      <c r="U963" s="202"/>
      <c r="V963" s="203">
        <f t="shared" si="452"/>
        <v>0</v>
      </c>
      <c r="W963" s="202"/>
      <c r="X963" s="202"/>
      <c r="Y963" s="203">
        <f t="shared" si="453"/>
        <v>0</v>
      </c>
      <c r="Z963" s="202"/>
      <c r="AA963" s="202"/>
      <c r="AB963" s="203">
        <f t="shared" si="454"/>
        <v>0</v>
      </c>
      <c r="AC963" s="202"/>
      <c r="AD963" s="202"/>
      <c r="AE963" s="203">
        <f t="shared" si="455"/>
        <v>0</v>
      </c>
      <c r="AF963" s="202"/>
      <c r="AG963" s="202"/>
      <c r="AH963" s="203">
        <f t="shared" si="456"/>
        <v>0</v>
      </c>
      <c r="AI963" s="202"/>
      <c r="AJ963" s="202"/>
      <c r="AK963" s="203">
        <f t="shared" si="457"/>
        <v>0</v>
      </c>
      <c r="AL963" s="202"/>
      <c r="AM963" s="202"/>
      <c r="AN963" s="203">
        <f t="shared" si="458"/>
        <v>0</v>
      </c>
      <c r="AO963" s="202"/>
      <c r="AP963" s="202"/>
      <c r="AQ963" s="203">
        <f t="shared" si="459"/>
        <v>0</v>
      </c>
      <c r="AR963" s="202"/>
      <c r="AS963" s="202"/>
      <c r="AT963" s="203">
        <f t="shared" si="460"/>
        <v>0</v>
      </c>
      <c r="AU963" s="202"/>
      <c r="AV963" s="202"/>
      <c r="AW963" s="203">
        <f t="shared" si="461"/>
        <v>0</v>
      </c>
      <c r="AX963" s="202"/>
      <c r="AY963" s="202"/>
      <c r="AZ963" s="203">
        <f t="shared" si="462"/>
        <v>0</v>
      </c>
      <c r="BA963" s="202"/>
      <c r="BB963" s="202"/>
      <c r="BC963" s="203">
        <f t="shared" si="463"/>
        <v>0</v>
      </c>
      <c r="BD963" s="202"/>
      <c r="BE963" s="202"/>
      <c r="BF963" s="203">
        <f t="shared" si="464"/>
        <v>0</v>
      </c>
      <c r="BG963" s="202"/>
      <c r="BH963" s="202"/>
      <c r="BI963" s="203">
        <f t="shared" si="465"/>
        <v>0</v>
      </c>
      <c r="BJ963" s="202"/>
      <c r="BK963" s="202"/>
      <c r="BL963" s="203">
        <f t="shared" si="466"/>
        <v>0</v>
      </c>
      <c r="BM963" s="202"/>
      <c r="BN963" s="202"/>
      <c r="BO963" s="203">
        <f t="shared" si="467"/>
        <v>0</v>
      </c>
      <c r="BP963" s="202"/>
      <c r="BQ963" s="202"/>
      <c r="BR963" s="203">
        <f t="shared" si="468"/>
        <v>0</v>
      </c>
      <c r="BS963" s="202"/>
      <c r="BT963" s="202"/>
      <c r="BU963" s="203">
        <f t="shared" si="469"/>
        <v>0</v>
      </c>
      <c r="BV963" s="202"/>
      <c r="BW963" s="202"/>
      <c r="BX963" s="203">
        <f t="shared" si="470"/>
        <v>0</v>
      </c>
      <c r="BY963" s="202"/>
      <c r="BZ963" s="202"/>
      <c r="CA963" s="203">
        <f t="shared" si="471"/>
        <v>0</v>
      </c>
      <c r="CB963" s="202"/>
      <c r="CC963" s="202"/>
      <c r="CD963" s="203">
        <f t="shared" si="472"/>
        <v>0</v>
      </c>
      <c r="CE963" s="202"/>
      <c r="CF963" s="202"/>
      <c r="CG963" s="203">
        <f t="shared" si="473"/>
        <v>0</v>
      </c>
      <c r="CH963" s="202"/>
      <c r="CI963" s="202"/>
      <c r="CJ963" s="203">
        <f t="shared" si="474"/>
        <v>0</v>
      </c>
    </row>
    <row r="964" spans="2:88" x14ac:dyDescent="0.25">
      <c r="B964" s="180"/>
      <c r="C964" s="180"/>
      <c r="D964" s="181"/>
      <c r="E964" s="38">
        <f t="shared" si="447"/>
        <v>45016</v>
      </c>
      <c r="F964" s="186"/>
      <c r="G964" s="203"/>
      <c r="H964" s="202"/>
      <c r="I964" s="202"/>
      <c r="J964" s="203">
        <f t="shared" si="448"/>
        <v>0</v>
      </c>
      <c r="K964" s="202"/>
      <c r="L964" s="202"/>
      <c r="M964" s="203">
        <f t="shared" si="449"/>
        <v>0</v>
      </c>
      <c r="N964" s="202"/>
      <c r="O964" s="202"/>
      <c r="P964" s="203">
        <f t="shared" si="450"/>
        <v>0</v>
      </c>
      <c r="Q964" s="202"/>
      <c r="R964" s="202"/>
      <c r="S964" s="203">
        <f t="shared" si="451"/>
        <v>0</v>
      </c>
      <c r="T964" s="202"/>
      <c r="U964" s="202"/>
      <c r="V964" s="203">
        <f t="shared" si="452"/>
        <v>0</v>
      </c>
      <c r="W964" s="202"/>
      <c r="X964" s="202"/>
      <c r="Y964" s="203">
        <f t="shared" si="453"/>
        <v>0</v>
      </c>
      <c r="Z964" s="202"/>
      <c r="AA964" s="202"/>
      <c r="AB964" s="203">
        <f t="shared" si="454"/>
        <v>0</v>
      </c>
      <c r="AC964" s="202"/>
      <c r="AD964" s="202"/>
      <c r="AE964" s="203">
        <f t="shared" si="455"/>
        <v>0</v>
      </c>
      <c r="AF964" s="202"/>
      <c r="AG964" s="202"/>
      <c r="AH964" s="203">
        <f t="shared" si="456"/>
        <v>0</v>
      </c>
      <c r="AI964" s="202"/>
      <c r="AJ964" s="202"/>
      <c r="AK964" s="203">
        <f t="shared" si="457"/>
        <v>0</v>
      </c>
      <c r="AL964" s="202"/>
      <c r="AM964" s="202"/>
      <c r="AN964" s="203">
        <f t="shared" si="458"/>
        <v>0</v>
      </c>
      <c r="AO964" s="202"/>
      <c r="AP964" s="202"/>
      <c r="AQ964" s="203">
        <f t="shared" si="459"/>
        <v>0</v>
      </c>
      <c r="AR964" s="202"/>
      <c r="AS964" s="202"/>
      <c r="AT964" s="203">
        <f t="shared" si="460"/>
        <v>0</v>
      </c>
      <c r="AU964" s="202"/>
      <c r="AV964" s="202"/>
      <c r="AW964" s="203">
        <f t="shared" si="461"/>
        <v>0</v>
      </c>
      <c r="AX964" s="202"/>
      <c r="AY964" s="202"/>
      <c r="AZ964" s="203">
        <f t="shared" si="462"/>
        <v>0</v>
      </c>
      <c r="BA964" s="202"/>
      <c r="BB964" s="202"/>
      <c r="BC964" s="203">
        <f t="shared" si="463"/>
        <v>0</v>
      </c>
      <c r="BD964" s="202"/>
      <c r="BE964" s="202"/>
      <c r="BF964" s="203">
        <f t="shared" si="464"/>
        <v>0</v>
      </c>
      <c r="BG964" s="202"/>
      <c r="BH964" s="202"/>
      <c r="BI964" s="203">
        <f t="shared" si="465"/>
        <v>0</v>
      </c>
      <c r="BJ964" s="202"/>
      <c r="BK964" s="202"/>
      <c r="BL964" s="203">
        <f t="shared" si="466"/>
        <v>0</v>
      </c>
      <c r="BM964" s="202"/>
      <c r="BN964" s="202"/>
      <c r="BO964" s="203">
        <f t="shared" si="467"/>
        <v>0</v>
      </c>
      <c r="BP964" s="202"/>
      <c r="BQ964" s="202"/>
      <c r="BR964" s="203">
        <f t="shared" si="468"/>
        <v>0</v>
      </c>
      <c r="BS964" s="202"/>
      <c r="BT964" s="202"/>
      <c r="BU964" s="203">
        <f t="shared" si="469"/>
        <v>0</v>
      </c>
      <c r="BV964" s="202"/>
      <c r="BW964" s="202"/>
      <c r="BX964" s="203">
        <f t="shared" si="470"/>
        <v>0</v>
      </c>
      <c r="BY964" s="202"/>
      <c r="BZ964" s="202"/>
      <c r="CA964" s="203">
        <f t="shared" si="471"/>
        <v>0</v>
      </c>
      <c r="CB964" s="202"/>
      <c r="CC964" s="202"/>
      <c r="CD964" s="203">
        <f t="shared" si="472"/>
        <v>0</v>
      </c>
      <c r="CE964" s="202"/>
      <c r="CF964" s="202"/>
      <c r="CG964" s="203">
        <f t="shared" si="473"/>
        <v>0</v>
      </c>
      <c r="CH964" s="202"/>
      <c r="CI964" s="202"/>
      <c r="CJ964" s="203">
        <f t="shared" si="474"/>
        <v>0</v>
      </c>
    </row>
    <row r="965" spans="2:88" x14ac:dyDescent="0.25">
      <c r="B965" s="180"/>
      <c r="C965" s="180"/>
      <c r="D965" s="181"/>
      <c r="E965" s="38">
        <f t="shared" si="447"/>
        <v>45016</v>
      </c>
      <c r="F965" s="186"/>
      <c r="G965" s="203"/>
      <c r="H965" s="202"/>
      <c r="I965" s="202"/>
      <c r="J965" s="203">
        <f t="shared" si="448"/>
        <v>0</v>
      </c>
      <c r="K965" s="202"/>
      <c r="L965" s="202"/>
      <c r="M965" s="203">
        <f t="shared" si="449"/>
        <v>0</v>
      </c>
      <c r="N965" s="202"/>
      <c r="O965" s="202"/>
      <c r="P965" s="203">
        <f t="shared" si="450"/>
        <v>0</v>
      </c>
      <c r="Q965" s="202"/>
      <c r="R965" s="202"/>
      <c r="S965" s="203">
        <f t="shared" si="451"/>
        <v>0</v>
      </c>
      <c r="T965" s="202"/>
      <c r="U965" s="202"/>
      <c r="V965" s="203">
        <f t="shared" si="452"/>
        <v>0</v>
      </c>
      <c r="W965" s="202"/>
      <c r="X965" s="202"/>
      <c r="Y965" s="203">
        <f t="shared" si="453"/>
        <v>0</v>
      </c>
      <c r="Z965" s="202"/>
      <c r="AA965" s="202"/>
      <c r="AB965" s="203">
        <f t="shared" si="454"/>
        <v>0</v>
      </c>
      <c r="AC965" s="202"/>
      <c r="AD965" s="202"/>
      <c r="AE965" s="203">
        <f t="shared" si="455"/>
        <v>0</v>
      </c>
      <c r="AF965" s="202"/>
      <c r="AG965" s="202"/>
      <c r="AH965" s="203">
        <f t="shared" si="456"/>
        <v>0</v>
      </c>
      <c r="AI965" s="202"/>
      <c r="AJ965" s="202"/>
      <c r="AK965" s="203">
        <f t="shared" si="457"/>
        <v>0</v>
      </c>
      <c r="AL965" s="202"/>
      <c r="AM965" s="202"/>
      <c r="AN965" s="203">
        <f t="shared" si="458"/>
        <v>0</v>
      </c>
      <c r="AO965" s="202"/>
      <c r="AP965" s="202"/>
      <c r="AQ965" s="203">
        <f t="shared" si="459"/>
        <v>0</v>
      </c>
      <c r="AR965" s="202"/>
      <c r="AS965" s="202"/>
      <c r="AT965" s="203">
        <f t="shared" si="460"/>
        <v>0</v>
      </c>
      <c r="AU965" s="202"/>
      <c r="AV965" s="202"/>
      <c r="AW965" s="203">
        <f t="shared" si="461"/>
        <v>0</v>
      </c>
      <c r="AX965" s="202"/>
      <c r="AY965" s="202"/>
      <c r="AZ965" s="203">
        <f t="shared" si="462"/>
        <v>0</v>
      </c>
      <c r="BA965" s="202"/>
      <c r="BB965" s="202"/>
      <c r="BC965" s="203">
        <f t="shared" si="463"/>
        <v>0</v>
      </c>
      <c r="BD965" s="202"/>
      <c r="BE965" s="202"/>
      <c r="BF965" s="203">
        <f t="shared" si="464"/>
        <v>0</v>
      </c>
      <c r="BG965" s="202"/>
      <c r="BH965" s="202"/>
      <c r="BI965" s="203">
        <f t="shared" si="465"/>
        <v>0</v>
      </c>
      <c r="BJ965" s="202"/>
      <c r="BK965" s="202"/>
      <c r="BL965" s="203">
        <f t="shared" si="466"/>
        <v>0</v>
      </c>
      <c r="BM965" s="202"/>
      <c r="BN965" s="202"/>
      <c r="BO965" s="203">
        <f t="shared" si="467"/>
        <v>0</v>
      </c>
      <c r="BP965" s="202"/>
      <c r="BQ965" s="202"/>
      <c r="BR965" s="203">
        <f t="shared" si="468"/>
        <v>0</v>
      </c>
      <c r="BS965" s="202"/>
      <c r="BT965" s="202"/>
      <c r="BU965" s="203">
        <f t="shared" si="469"/>
        <v>0</v>
      </c>
      <c r="BV965" s="202"/>
      <c r="BW965" s="202"/>
      <c r="BX965" s="203">
        <f t="shared" si="470"/>
        <v>0</v>
      </c>
      <c r="BY965" s="202"/>
      <c r="BZ965" s="202"/>
      <c r="CA965" s="203">
        <f t="shared" si="471"/>
        <v>0</v>
      </c>
      <c r="CB965" s="202"/>
      <c r="CC965" s="202"/>
      <c r="CD965" s="203">
        <f t="shared" si="472"/>
        <v>0</v>
      </c>
      <c r="CE965" s="202"/>
      <c r="CF965" s="202"/>
      <c r="CG965" s="203">
        <f t="shared" si="473"/>
        <v>0</v>
      </c>
      <c r="CH965" s="202"/>
      <c r="CI965" s="202"/>
      <c r="CJ965" s="203">
        <f t="shared" si="474"/>
        <v>0</v>
      </c>
    </row>
    <row r="966" spans="2:88" x14ac:dyDescent="0.25">
      <c r="B966" s="180"/>
      <c r="C966" s="180"/>
      <c r="D966" s="181"/>
      <c r="E966" s="38">
        <f t="shared" si="447"/>
        <v>45016</v>
      </c>
      <c r="F966" s="186"/>
      <c r="G966" s="203"/>
      <c r="H966" s="202"/>
      <c r="I966" s="202"/>
      <c r="J966" s="203">
        <f t="shared" si="448"/>
        <v>0</v>
      </c>
      <c r="K966" s="202"/>
      <c r="L966" s="202"/>
      <c r="M966" s="203">
        <f t="shared" si="449"/>
        <v>0</v>
      </c>
      <c r="N966" s="202"/>
      <c r="O966" s="202"/>
      <c r="P966" s="203">
        <f t="shared" si="450"/>
        <v>0</v>
      </c>
      <c r="Q966" s="202"/>
      <c r="R966" s="202"/>
      <c r="S966" s="203">
        <f t="shared" si="451"/>
        <v>0</v>
      </c>
      <c r="T966" s="202"/>
      <c r="U966" s="202"/>
      <c r="V966" s="203">
        <f t="shared" si="452"/>
        <v>0</v>
      </c>
      <c r="W966" s="202"/>
      <c r="X966" s="202"/>
      <c r="Y966" s="203">
        <f t="shared" si="453"/>
        <v>0</v>
      </c>
      <c r="Z966" s="202"/>
      <c r="AA966" s="202"/>
      <c r="AB966" s="203">
        <f t="shared" si="454"/>
        <v>0</v>
      </c>
      <c r="AC966" s="202"/>
      <c r="AD966" s="202"/>
      <c r="AE966" s="203">
        <f t="shared" si="455"/>
        <v>0</v>
      </c>
      <c r="AF966" s="202"/>
      <c r="AG966" s="202"/>
      <c r="AH966" s="203">
        <f t="shared" si="456"/>
        <v>0</v>
      </c>
      <c r="AI966" s="202"/>
      <c r="AJ966" s="202"/>
      <c r="AK966" s="203">
        <f t="shared" si="457"/>
        <v>0</v>
      </c>
      <c r="AL966" s="202"/>
      <c r="AM966" s="202"/>
      <c r="AN966" s="203">
        <f t="shared" si="458"/>
        <v>0</v>
      </c>
      <c r="AO966" s="202"/>
      <c r="AP966" s="202"/>
      <c r="AQ966" s="203">
        <f t="shared" si="459"/>
        <v>0</v>
      </c>
      <c r="AR966" s="202"/>
      <c r="AS966" s="202"/>
      <c r="AT966" s="203">
        <f t="shared" si="460"/>
        <v>0</v>
      </c>
      <c r="AU966" s="202"/>
      <c r="AV966" s="202"/>
      <c r="AW966" s="203">
        <f t="shared" si="461"/>
        <v>0</v>
      </c>
      <c r="AX966" s="202"/>
      <c r="AY966" s="202"/>
      <c r="AZ966" s="203">
        <f t="shared" si="462"/>
        <v>0</v>
      </c>
      <c r="BA966" s="202"/>
      <c r="BB966" s="202"/>
      <c r="BC966" s="203">
        <f t="shared" si="463"/>
        <v>0</v>
      </c>
      <c r="BD966" s="202"/>
      <c r="BE966" s="202"/>
      <c r="BF966" s="203">
        <f t="shared" si="464"/>
        <v>0</v>
      </c>
      <c r="BG966" s="202"/>
      <c r="BH966" s="202"/>
      <c r="BI966" s="203">
        <f t="shared" si="465"/>
        <v>0</v>
      </c>
      <c r="BJ966" s="202"/>
      <c r="BK966" s="202"/>
      <c r="BL966" s="203">
        <f t="shared" si="466"/>
        <v>0</v>
      </c>
      <c r="BM966" s="202"/>
      <c r="BN966" s="202"/>
      <c r="BO966" s="203">
        <f t="shared" si="467"/>
        <v>0</v>
      </c>
      <c r="BP966" s="202"/>
      <c r="BQ966" s="202"/>
      <c r="BR966" s="203">
        <f t="shared" si="468"/>
        <v>0</v>
      </c>
      <c r="BS966" s="202"/>
      <c r="BT966" s="202"/>
      <c r="BU966" s="203">
        <f t="shared" si="469"/>
        <v>0</v>
      </c>
      <c r="BV966" s="202"/>
      <c r="BW966" s="202"/>
      <c r="BX966" s="203">
        <f t="shared" si="470"/>
        <v>0</v>
      </c>
      <c r="BY966" s="202"/>
      <c r="BZ966" s="202"/>
      <c r="CA966" s="203">
        <f t="shared" si="471"/>
        <v>0</v>
      </c>
      <c r="CB966" s="202"/>
      <c r="CC966" s="202"/>
      <c r="CD966" s="203">
        <f t="shared" si="472"/>
        <v>0</v>
      </c>
      <c r="CE966" s="202"/>
      <c r="CF966" s="202"/>
      <c r="CG966" s="203">
        <f t="shared" si="473"/>
        <v>0</v>
      </c>
      <c r="CH966" s="202"/>
      <c r="CI966" s="202"/>
      <c r="CJ966" s="203">
        <f t="shared" si="474"/>
        <v>0</v>
      </c>
    </row>
    <row r="967" spans="2:88" x14ac:dyDescent="0.25">
      <c r="B967" s="180"/>
      <c r="C967" s="180"/>
      <c r="D967" s="181"/>
      <c r="E967" s="38">
        <f t="shared" si="447"/>
        <v>45016</v>
      </c>
      <c r="F967" s="186"/>
      <c r="G967" s="203"/>
      <c r="H967" s="202"/>
      <c r="I967" s="202"/>
      <c r="J967" s="203">
        <f t="shared" si="448"/>
        <v>0</v>
      </c>
      <c r="K967" s="202"/>
      <c r="L967" s="202"/>
      <c r="M967" s="203">
        <f t="shared" si="449"/>
        <v>0</v>
      </c>
      <c r="N967" s="202"/>
      <c r="O967" s="202"/>
      <c r="P967" s="203">
        <f t="shared" si="450"/>
        <v>0</v>
      </c>
      <c r="Q967" s="202"/>
      <c r="R967" s="202"/>
      <c r="S967" s="203">
        <f t="shared" si="451"/>
        <v>0</v>
      </c>
      <c r="T967" s="202"/>
      <c r="U967" s="202"/>
      <c r="V967" s="203">
        <f t="shared" si="452"/>
        <v>0</v>
      </c>
      <c r="W967" s="202"/>
      <c r="X967" s="202"/>
      <c r="Y967" s="203">
        <f t="shared" si="453"/>
        <v>0</v>
      </c>
      <c r="Z967" s="202"/>
      <c r="AA967" s="202"/>
      <c r="AB967" s="203">
        <f t="shared" si="454"/>
        <v>0</v>
      </c>
      <c r="AC967" s="202"/>
      <c r="AD967" s="202"/>
      <c r="AE967" s="203">
        <f t="shared" si="455"/>
        <v>0</v>
      </c>
      <c r="AF967" s="202"/>
      <c r="AG967" s="202"/>
      <c r="AH967" s="203">
        <f t="shared" si="456"/>
        <v>0</v>
      </c>
      <c r="AI967" s="202"/>
      <c r="AJ967" s="202"/>
      <c r="AK967" s="203">
        <f t="shared" si="457"/>
        <v>0</v>
      </c>
      <c r="AL967" s="202"/>
      <c r="AM967" s="202"/>
      <c r="AN967" s="203">
        <f t="shared" si="458"/>
        <v>0</v>
      </c>
      <c r="AO967" s="202"/>
      <c r="AP967" s="202"/>
      <c r="AQ967" s="203">
        <f t="shared" si="459"/>
        <v>0</v>
      </c>
      <c r="AR967" s="202"/>
      <c r="AS967" s="202"/>
      <c r="AT967" s="203">
        <f t="shared" si="460"/>
        <v>0</v>
      </c>
      <c r="AU967" s="202"/>
      <c r="AV967" s="202"/>
      <c r="AW967" s="203">
        <f t="shared" si="461"/>
        <v>0</v>
      </c>
      <c r="AX967" s="202"/>
      <c r="AY967" s="202"/>
      <c r="AZ967" s="203">
        <f t="shared" si="462"/>
        <v>0</v>
      </c>
      <c r="BA967" s="202"/>
      <c r="BB967" s="202"/>
      <c r="BC967" s="203">
        <f t="shared" si="463"/>
        <v>0</v>
      </c>
      <c r="BD967" s="202"/>
      <c r="BE967" s="202"/>
      <c r="BF967" s="203">
        <f t="shared" si="464"/>
        <v>0</v>
      </c>
      <c r="BG967" s="202"/>
      <c r="BH967" s="202"/>
      <c r="BI967" s="203">
        <f t="shared" si="465"/>
        <v>0</v>
      </c>
      <c r="BJ967" s="202"/>
      <c r="BK967" s="202"/>
      <c r="BL967" s="203">
        <f t="shared" si="466"/>
        <v>0</v>
      </c>
      <c r="BM967" s="202"/>
      <c r="BN967" s="202"/>
      <c r="BO967" s="203">
        <f t="shared" si="467"/>
        <v>0</v>
      </c>
      <c r="BP967" s="202"/>
      <c r="BQ967" s="202"/>
      <c r="BR967" s="203">
        <f t="shared" si="468"/>
        <v>0</v>
      </c>
      <c r="BS967" s="202"/>
      <c r="BT967" s="202"/>
      <c r="BU967" s="203">
        <f t="shared" si="469"/>
        <v>0</v>
      </c>
      <c r="BV967" s="202"/>
      <c r="BW967" s="202"/>
      <c r="BX967" s="203">
        <f t="shared" si="470"/>
        <v>0</v>
      </c>
      <c r="BY967" s="202"/>
      <c r="BZ967" s="202"/>
      <c r="CA967" s="203">
        <f t="shared" si="471"/>
        <v>0</v>
      </c>
      <c r="CB967" s="202"/>
      <c r="CC967" s="202"/>
      <c r="CD967" s="203">
        <f t="shared" si="472"/>
        <v>0</v>
      </c>
      <c r="CE967" s="202"/>
      <c r="CF967" s="202"/>
      <c r="CG967" s="203">
        <f t="shared" si="473"/>
        <v>0</v>
      </c>
      <c r="CH967" s="202"/>
      <c r="CI967" s="202"/>
      <c r="CJ967" s="203">
        <f t="shared" si="474"/>
        <v>0</v>
      </c>
    </row>
    <row r="968" spans="2:88" x14ac:dyDescent="0.25">
      <c r="B968" s="180"/>
      <c r="C968" s="180"/>
      <c r="D968" s="181"/>
      <c r="E968" s="38">
        <f t="shared" si="447"/>
        <v>45016</v>
      </c>
      <c r="F968" s="186"/>
      <c r="G968" s="203"/>
      <c r="H968" s="202"/>
      <c r="I968" s="202"/>
      <c r="J968" s="203">
        <f t="shared" si="448"/>
        <v>0</v>
      </c>
      <c r="K968" s="202"/>
      <c r="L968" s="202"/>
      <c r="M968" s="203">
        <f t="shared" si="449"/>
        <v>0</v>
      </c>
      <c r="N968" s="202"/>
      <c r="O968" s="202"/>
      <c r="P968" s="203">
        <f t="shared" si="450"/>
        <v>0</v>
      </c>
      <c r="Q968" s="202"/>
      <c r="R968" s="202"/>
      <c r="S968" s="203">
        <f t="shared" si="451"/>
        <v>0</v>
      </c>
      <c r="T968" s="202"/>
      <c r="U968" s="202"/>
      <c r="V968" s="203">
        <f t="shared" si="452"/>
        <v>0</v>
      </c>
      <c r="W968" s="202"/>
      <c r="X968" s="202"/>
      <c r="Y968" s="203">
        <f t="shared" si="453"/>
        <v>0</v>
      </c>
      <c r="Z968" s="202"/>
      <c r="AA968" s="202"/>
      <c r="AB968" s="203">
        <f t="shared" si="454"/>
        <v>0</v>
      </c>
      <c r="AC968" s="202"/>
      <c r="AD968" s="202"/>
      <c r="AE968" s="203">
        <f t="shared" si="455"/>
        <v>0</v>
      </c>
      <c r="AF968" s="202"/>
      <c r="AG968" s="202"/>
      <c r="AH968" s="203">
        <f t="shared" si="456"/>
        <v>0</v>
      </c>
      <c r="AI968" s="202"/>
      <c r="AJ968" s="202"/>
      <c r="AK968" s="203">
        <f t="shared" si="457"/>
        <v>0</v>
      </c>
      <c r="AL968" s="202"/>
      <c r="AM968" s="202"/>
      <c r="AN968" s="203">
        <f t="shared" si="458"/>
        <v>0</v>
      </c>
      <c r="AO968" s="202"/>
      <c r="AP968" s="202"/>
      <c r="AQ968" s="203">
        <f t="shared" si="459"/>
        <v>0</v>
      </c>
      <c r="AR968" s="202"/>
      <c r="AS968" s="202"/>
      <c r="AT968" s="203">
        <f t="shared" si="460"/>
        <v>0</v>
      </c>
      <c r="AU968" s="202"/>
      <c r="AV968" s="202"/>
      <c r="AW968" s="203">
        <f t="shared" si="461"/>
        <v>0</v>
      </c>
      <c r="AX968" s="202"/>
      <c r="AY968" s="202"/>
      <c r="AZ968" s="203">
        <f t="shared" si="462"/>
        <v>0</v>
      </c>
      <c r="BA968" s="202"/>
      <c r="BB968" s="202"/>
      <c r="BC968" s="203">
        <f t="shared" si="463"/>
        <v>0</v>
      </c>
      <c r="BD968" s="202"/>
      <c r="BE968" s="202"/>
      <c r="BF968" s="203">
        <f t="shared" si="464"/>
        <v>0</v>
      </c>
      <c r="BG968" s="202"/>
      <c r="BH968" s="202"/>
      <c r="BI968" s="203">
        <f t="shared" si="465"/>
        <v>0</v>
      </c>
      <c r="BJ968" s="202"/>
      <c r="BK968" s="202"/>
      <c r="BL968" s="203">
        <f t="shared" si="466"/>
        <v>0</v>
      </c>
      <c r="BM968" s="202"/>
      <c r="BN968" s="202"/>
      <c r="BO968" s="203">
        <f t="shared" si="467"/>
        <v>0</v>
      </c>
      <c r="BP968" s="202"/>
      <c r="BQ968" s="202"/>
      <c r="BR968" s="203">
        <f t="shared" si="468"/>
        <v>0</v>
      </c>
      <c r="BS968" s="202"/>
      <c r="BT968" s="202"/>
      <c r="BU968" s="203">
        <f t="shared" si="469"/>
        <v>0</v>
      </c>
      <c r="BV968" s="202"/>
      <c r="BW968" s="202"/>
      <c r="BX968" s="203">
        <f t="shared" si="470"/>
        <v>0</v>
      </c>
      <c r="BY968" s="202"/>
      <c r="BZ968" s="202"/>
      <c r="CA968" s="203">
        <f t="shared" si="471"/>
        <v>0</v>
      </c>
      <c r="CB968" s="202"/>
      <c r="CC968" s="202"/>
      <c r="CD968" s="203">
        <f t="shared" si="472"/>
        <v>0</v>
      </c>
      <c r="CE968" s="202"/>
      <c r="CF968" s="202"/>
      <c r="CG968" s="203">
        <f t="shared" si="473"/>
        <v>0</v>
      </c>
      <c r="CH968" s="202"/>
      <c r="CI968" s="202"/>
      <c r="CJ968" s="203">
        <f t="shared" si="474"/>
        <v>0</v>
      </c>
    </row>
    <row r="969" spans="2:88" x14ac:dyDescent="0.25">
      <c r="B969" s="180"/>
      <c r="C969" s="180"/>
      <c r="D969" s="181"/>
      <c r="E969" s="38">
        <f t="shared" si="447"/>
        <v>45016</v>
      </c>
      <c r="F969" s="186"/>
      <c r="G969" s="203"/>
      <c r="H969" s="202"/>
      <c r="I969" s="202"/>
      <c r="J969" s="203">
        <f t="shared" si="448"/>
        <v>0</v>
      </c>
      <c r="K969" s="202"/>
      <c r="L969" s="202"/>
      <c r="M969" s="203">
        <f t="shared" si="449"/>
        <v>0</v>
      </c>
      <c r="N969" s="202"/>
      <c r="O969" s="202"/>
      <c r="P969" s="203">
        <f t="shared" si="450"/>
        <v>0</v>
      </c>
      <c r="Q969" s="202"/>
      <c r="R969" s="202"/>
      <c r="S969" s="203">
        <f t="shared" si="451"/>
        <v>0</v>
      </c>
      <c r="T969" s="202"/>
      <c r="U969" s="202"/>
      <c r="V969" s="203">
        <f t="shared" si="452"/>
        <v>0</v>
      </c>
      <c r="W969" s="202"/>
      <c r="X969" s="202"/>
      <c r="Y969" s="203">
        <f t="shared" si="453"/>
        <v>0</v>
      </c>
      <c r="Z969" s="202"/>
      <c r="AA969" s="202"/>
      <c r="AB969" s="203">
        <f t="shared" si="454"/>
        <v>0</v>
      </c>
      <c r="AC969" s="202"/>
      <c r="AD969" s="202"/>
      <c r="AE969" s="203">
        <f t="shared" si="455"/>
        <v>0</v>
      </c>
      <c r="AF969" s="202"/>
      <c r="AG969" s="202"/>
      <c r="AH969" s="203">
        <f t="shared" si="456"/>
        <v>0</v>
      </c>
      <c r="AI969" s="202"/>
      <c r="AJ969" s="202"/>
      <c r="AK969" s="203">
        <f t="shared" si="457"/>
        <v>0</v>
      </c>
      <c r="AL969" s="202"/>
      <c r="AM969" s="202"/>
      <c r="AN969" s="203">
        <f t="shared" si="458"/>
        <v>0</v>
      </c>
      <c r="AO969" s="202"/>
      <c r="AP969" s="202"/>
      <c r="AQ969" s="203">
        <f t="shared" si="459"/>
        <v>0</v>
      </c>
      <c r="AR969" s="202"/>
      <c r="AS969" s="202"/>
      <c r="AT969" s="203">
        <f t="shared" si="460"/>
        <v>0</v>
      </c>
      <c r="AU969" s="202"/>
      <c r="AV969" s="202"/>
      <c r="AW969" s="203">
        <f t="shared" si="461"/>
        <v>0</v>
      </c>
      <c r="AX969" s="202"/>
      <c r="AY969" s="202"/>
      <c r="AZ969" s="203">
        <f t="shared" si="462"/>
        <v>0</v>
      </c>
      <c r="BA969" s="202"/>
      <c r="BB969" s="202"/>
      <c r="BC969" s="203">
        <f t="shared" si="463"/>
        <v>0</v>
      </c>
      <c r="BD969" s="202"/>
      <c r="BE969" s="202"/>
      <c r="BF969" s="203">
        <f t="shared" si="464"/>
        <v>0</v>
      </c>
      <c r="BG969" s="202"/>
      <c r="BH969" s="202"/>
      <c r="BI969" s="203">
        <f t="shared" si="465"/>
        <v>0</v>
      </c>
      <c r="BJ969" s="202"/>
      <c r="BK969" s="202"/>
      <c r="BL969" s="203">
        <f t="shared" si="466"/>
        <v>0</v>
      </c>
      <c r="BM969" s="202"/>
      <c r="BN969" s="202"/>
      <c r="BO969" s="203">
        <f t="shared" si="467"/>
        <v>0</v>
      </c>
      <c r="BP969" s="202"/>
      <c r="BQ969" s="202"/>
      <c r="BR969" s="203">
        <f t="shared" si="468"/>
        <v>0</v>
      </c>
      <c r="BS969" s="202"/>
      <c r="BT969" s="202"/>
      <c r="BU969" s="203">
        <f t="shared" si="469"/>
        <v>0</v>
      </c>
      <c r="BV969" s="202"/>
      <c r="BW969" s="202"/>
      <c r="BX969" s="203">
        <f t="shared" si="470"/>
        <v>0</v>
      </c>
      <c r="BY969" s="202"/>
      <c r="BZ969" s="202"/>
      <c r="CA969" s="203">
        <f t="shared" si="471"/>
        <v>0</v>
      </c>
      <c r="CB969" s="202"/>
      <c r="CC969" s="202"/>
      <c r="CD969" s="203">
        <f t="shared" si="472"/>
        <v>0</v>
      </c>
      <c r="CE969" s="202"/>
      <c r="CF969" s="202"/>
      <c r="CG969" s="203">
        <f t="shared" si="473"/>
        <v>0</v>
      </c>
      <c r="CH969" s="202"/>
      <c r="CI969" s="202"/>
      <c r="CJ969" s="203">
        <f t="shared" si="474"/>
        <v>0</v>
      </c>
    </row>
    <row r="970" spans="2:88" x14ac:dyDescent="0.25">
      <c r="B970" s="180"/>
      <c r="C970" s="180"/>
      <c r="D970" s="181"/>
      <c r="E970" s="38">
        <f t="shared" si="447"/>
        <v>45016</v>
      </c>
      <c r="F970" s="186"/>
      <c r="G970" s="203"/>
      <c r="H970" s="202"/>
      <c r="I970" s="202"/>
      <c r="J970" s="203">
        <f t="shared" si="448"/>
        <v>0</v>
      </c>
      <c r="K970" s="202"/>
      <c r="L970" s="202"/>
      <c r="M970" s="203">
        <f t="shared" si="449"/>
        <v>0</v>
      </c>
      <c r="N970" s="202"/>
      <c r="O970" s="202"/>
      <c r="P970" s="203">
        <f t="shared" si="450"/>
        <v>0</v>
      </c>
      <c r="Q970" s="202"/>
      <c r="R970" s="202"/>
      <c r="S970" s="203">
        <f t="shared" si="451"/>
        <v>0</v>
      </c>
      <c r="T970" s="202"/>
      <c r="U970" s="202"/>
      <c r="V970" s="203">
        <f t="shared" si="452"/>
        <v>0</v>
      </c>
      <c r="W970" s="202"/>
      <c r="X970" s="202"/>
      <c r="Y970" s="203">
        <f t="shared" si="453"/>
        <v>0</v>
      </c>
      <c r="Z970" s="202"/>
      <c r="AA970" s="202"/>
      <c r="AB970" s="203">
        <f t="shared" si="454"/>
        <v>0</v>
      </c>
      <c r="AC970" s="202"/>
      <c r="AD970" s="202"/>
      <c r="AE970" s="203">
        <f t="shared" si="455"/>
        <v>0</v>
      </c>
      <c r="AF970" s="202"/>
      <c r="AG970" s="202"/>
      <c r="AH970" s="203">
        <f t="shared" si="456"/>
        <v>0</v>
      </c>
      <c r="AI970" s="202"/>
      <c r="AJ970" s="202"/>
      <c r="AK970" s="203">
        <f t="shared" si="457"/>
        <v>0</v>
      </c>
      <c r="AL970" s="202"/>
      <c r="AM970" s="202"/>
      <c r="AN970" s="203">
        <f t="shared" si="458"/>
        <v>0</v>
      </c>
      <c r="AO970" s="202"/>
      <c r="AP970" s="202"/>
      <c r="AQ970" s="203">
        <f t="shared" si="459"/>
        <v>0</v>
      </c>
      <c r="AR970" s="202"/>
      <c r="AS970" s="202"/>
      <c r="AT970" s="203">
        <f t="shared" si="460"/>
        <v>0</v>
      </c>
      <c r="AU970" s="202"/>
      <c r="AV970" s="202"/>
      <c r="AW970" s="203">
        <f t="shared" si="461"/>
        <v>0</v>
      </c>
      <c r="AX970" s="202"/>
      <c r="AY970" s="202"/>
      <c r="AZ970" s="203">
        <f t="shared" si="462"/>
        <v>0</v>
      </c>
      <c r="BA970" s="202"/>
      <c r="BB970" s="202"/>
      <c r="BC970" s="203">
        <f t="shared" si="463"/>
        <v>0</v>
      </c>
      <c r="BD970" s="202"/>
      <c r="BE970" s="202"/>
      <c r="BF970" s="203">
        <f t="shared" si="464"/>
        <v>0</v>
      </c>
      <c r="BG970" s="202"/>
      <c r="BH970" s="202"/>
      <c r="BI970" s="203">
        <f t="shared" si="465"/>
        <v>0</v>
      </c>
      <c r="BJ970" s="202"/>
      <c r="BK970" s="202"/>
      <c r="BL970" s="203">
        <f t="shared" si="466"/>
        <v>0</v>
      </c>
      <c r="BM970" s="202"/>
      <c r="BN970" s="202"/>
      <c r="BO970" s="203">
        <f t="shared" si="467"/>
        <v>0</v>
      </c>
      <c r="BP970" s="202"/>
      <c r="BQ970" s="202"/>
      <c r="BR970" s="203">
        <f t="shared" si="468"/>
        <v>0</v>
      </c>
      <c r="BS970" s="202"/>
      <c r="BT970" s="202"/>
      <c r="BU970" s="203">
        <f t="shared" si="469"/>
        <v>0</v>
      </c>
      <c r="BV970" s="202"/>
      <c r="BW970" s="202"/>
      <c r="BX970" s="203">
        <f t="shared" si="470"/>
        <v>0</v>
      </c>
      <c r="BY970" s="202"/>
      <c r="BZ970" s="202"/>
      <c r="CA970" s="203">
        <f t="shared" si="471"/>
        <v>0</v>
      </c>
      <c r="CB970" s="202"/>
      <c r="CC970" s="202"/>
      <c r="CD970" s="203">
        <f t="shared" si="472"/>
        <v>0</v>
      </c>
      <c r="CE970" s="202"/>
      <c r="CF970" s="202"/>
      <c r="CG970" s="203">
        <f t="shared" si="473"/>
        <v>0</v>
      </c>
      <c r="CH970" s="202"/>
      <c r="CI970" s="202"/>
      <c r="CJ970" s="203">
        <f t="shared" si="474"/>
        <v>0</v>
      </c>
    </row>
    <row r="971" spans="2:88" x14ac:dyDescent="0.25">
      <c r="B971" s="180"/>
      <c r="C971" s="180"/>
      <c r="D971" s="181"/>
      <c r="E971" s="38">
        <f t="shared" si="447"/>
        <v>45016</v>
      </c>
      <c r="F971" s="186"/>
      <c r="G971" s="203"/>
      <c r="H971" s="202"/>
      <c r="I971" s="202"/>
      <c r="J971" s="203">
        <f t="shared" si="448"/>
        <v>0</v>
      </c>
      <c r="K971" s="202"/>
      <c r="L971" s="202"/>
      <c r="M971" s="203">
        <f t="shared" si="449"/>
        <v>0</v>
      </c>
      <c r="N971" s="202"/>
      <c r="O971" s="202"/>
      <c r="P971" s="203">
        <f t="shared" si="450"/>
        <v>0</v>
      </c>
      <c r="Q971" s="202"/>
      <c r="R971" s="202"/>
      <c r="S971" s="203">
        <f t="shared" si="451"/>
        <v>0</v>
      </c>
      <c r="T971" s="202"/>
      <c r="U971" s="202"/>
      <c r="V971" s="203">
        <f t="shared" si="452"/>
        <v>0</v>
      </c>
      <c r="W971" s="202"/>
      <c r="X971" s="202"/>
      <c r="Y971" s="203">
        <f t="shared" si="453"/>
        <v>0</v>
      </c>
      <c r="Z971" s="202"/>
      <c r="AA971" s="202"/>
      <c r="AB971" s="203">
        <f t="shared" si="454"/>
        <v>0</v>
      </c>
      <c r="AC971" s="202"/>
      <c r="AD971" s="202"/>
      <c r="AE971" s="203">
        <f t="shared" si="455"/>
        <v>0</v>
      </c>
      <c r="AF971" s="202"/>
      <c r="AG971" s="202"/>
      <c r="AH971" s="203">
        <f t="shared" si="456"/>
        <v>0</v>
      </c>
      <c r="AI971" s="202"/>
      <c r="AJ971" s="202"/>
      <c r="AK971" s="203">
        <f t="shared" si="457"/>
        <v>0</v>
      </c>
      <c r="AL971" s="202"/>
      <c r="AM971" s="202"/>
      <c r="AN971" s="203">
        <f t="shared" si="458"/>
        <v>0</v>
      </c>
      <c r="AO971" s="202"/>
      <c r="AP971" s="202"/>
      <c r="AQ971" s="203">
        <f t="shared" si="459"/>
        <v>0</v>
      </c>
      <c r="AR971" s="202"/>
      <c r="AS971" s="202"/>
      <c r="AT971" s="203">
        <f t="shared" si="460"/>
        <v>0</v>
      </c>
      <c r="AU971" s="202"/>
      <c r="AV971" s="202"/>
      <c r="AW971" s="203">
        <f t="shared" si="461"/>
        <v>0</v>
      </c>
      <c r="AX971" s="202"/>
      <c r="AY971" s="202"/>
      <c r="AZ971" s="203">
        <f t="shared" si="462"/>
        <v>0</v>
      </c>
      <c r="BA971" s="202"/>
      <c r="BB971" s="202"/>
      <c r="BC971" s="203">
        <f t="shared" si="463"/>
        <v>0</v>
      </c>
      <c r="BD971" s="202"/>
      <c r="BE971" s="202"/>
      <c r="BF971" s="203">
        <f t="shared" si="464"/>
        <v>0</v>
      </c>
      <c r="BG971" s="202"/>
      <c r="BH971" s="202"/>
      <c r="BI971" s="203">
        <f t="shared" si="465"/>
        <v>0</v>
      </c>
      <c r="BJ971" s="202"/>
      <c r="BK971" s="202"/>
      <c r="BL971" s="203">
        <f t="shared" si="466"/>
        <v>0</v>
      </c>
      <c r="BM971" s="202"/>
      <c r="BN971" s="202"/>
      <c r="BO971" s="203">
        <f t="shared" si="467"/>
        <v>0</v>
      </c>
      <c r="BP971" s="202"/>
      <c r="BQ971" s="202"/>
      <c r="BR971" s="203">
        <f t="shared" si="468"/>
        <v>0</v>
      </c>
      <c r="BS971" s="202"/>
      <c r="BT971" s="202"/>
      <c r="BU971" s="203">
        <f t="shared" si="469"/>
        <v>0</v>
      </c>
      <c r="BV971" s="202"/>
      <c r="BW971" s="202"/>
      <c r="BX971" s="203">
        <f t="shared" si="470"/>
        <v>0</v>
      </c>
      <c r="BY971" s="202"/>
      <c r="BZ971" s="202"/>
      <c r="CA971" s="203">
        <f t="shared" si="471"/>
        <v>0</v>
      </c>
      <c r="CB971" s="202"/>
      <c r="CC971" s="202"/>
      <c r="CD971" s="203">
        <f t="shared" si="472"/>
        <v>0</v>
      </c>
      <c r="CE971" s="202"/>
      <c r="CF971" s="202"/>
      <c r="CG971" s="203">
        <f t="shared" si="473"/>
        <v>0</v>
      </c>
      <c r="CH971" s="202"/>
      <c r="CI971" s="202"/>
      <c r="CJ971" s="203">
        <f t="shared" si="474"/>
        <v>0</v>
      </c>
    </row>
    <row r="972" spans="2:88" x14ac:dyDescent="0.25">
      <c r="B972" s="180"/>
      <c r="C972" s="180"/>
      <c r="D972" s="181"/>
      <c r="E972" s="38">
        <f t="shared" si="447"/>
        <v>45016</v>
      </c>
      <c r="F972" s="186"/>
      <c r="G972" s="203"/>
      <c r="H972" s="202"/>
      <c r="I972" s="202"/>
      <c r="J972" s="203">
        <f t="shared" si="448"/>
        <v>0</v>
      </c>
      <c r="K972" s="202"/>
      <c r="L972" s="202"/>
      <c r="M972" s="203">
        <f t="shared" si="449"/>
        <v>0</v>
      </c>
      <c r="N972" s="202"/>
      <c r="O972" s="202"/>
      <c r="P972" s="203">
        <f t="shared" si="450"/>
        <v>0</v>
      </c>
      <c r="Q972" s="202"/>
      <c r="R972" s="202"/>
      <c r="S972" s="203">
        <f t="shared" si="451"/>
        <v>0</v>
      </c>
      <c r="T972" s="202"/>
      <c r="U972" s="202"/>
      <c r="V972" s="203">
        <f t="shared" si="452"/>
        <v>0</v>
      </c>
      <c r="W972" s="202"/>
      <c r="X972" s="202"/>
      <c r="Y972" s="203">
        <f t="shared" si="453"/>
        <v>0</v>
      </c>
      <c r="Z972" s="202"/>
      <c r="AA972" s="202"/>
      <c r="AB972" s="203">
        <f t="shared" si="454"/>
        <v>0</v>
      </c>
      <c r="AC972" s="202"/>
      <c r="AD972" s="202"/>
      <c r="AE972" s="203">
        <f t="shared" si="455"/>
        <v>0</v>
      </c>
      <c r="AF972" s="202"/>
      <c r="AG972" s="202"/>
      <c r="AH972" s="203">
        <f t="shared" si="456"/>
        <v>0</v>
      </c>
      <c r="AI972" s="202"/>
      <c r="AJ972" s="202"/>
      <c r="AK972" s="203">
        <f t="shared" si="457"/>
        <v>0</v>
      </c>
      <c r="AL972" s="202"/>
      <c r="AM972" s="202"/>
      <c r="AN972" s="203">
        <f t="shared" si="458"/>
        <v>0</v>
      </c>
      <c r="AO972" s="202"/>
      <c r="AP972" s="202"/>
      <c r="AQ972" s="203">
        <f t="shared" si="459"/>
        <v>0</v>
      </c>
      <c r="AR972" s="202"/>
      <c r="AS972" s="202"/>
      <c r="AT972" s="203">
        <f t="shared" si="460"/>
        <v>0</v>
      </c>
      <c r="AU972" s="202"/>
      <c r="AV972" s="202"/>
      <c r="AW972" s="203">
        <f t="shared" si="461"/>
        <v>0</v>
      </c>
      <c r="AX972" s="202"/>
      <c r="AY972" s="202"/>
      <c r="AZ972" s="203">
        <f t="shared" si="462"/>
        <v>0</v>
      </c>
      <c r="BA972" s="202"/>
      <c r="BB972" s="202"/>
      <c r="BC972" s="203">
        <f t="shared" si="463"/>
        <v>0</v>
      </c>
      <c r="BD972" s="202"/>
      <c r="BE972" s="202"/>
      <c r="BF972" s="203">
        <f t="shared" si="464"/>
        <v>0</v>
      </c>
      <c r="BG972" s="202"/>
      <c r="BH972" s="202"/>
      <c r="BI972" s="203">
        <f t="shared" si="465"/>
        <v>0</v>
      </c>
      <c r="BJ972" s="202"/>
      <c r="BK972" s="202"/>
      <c r="BL972" s="203">
        <f t="shared" si="466"/>
        <v>0</v>
      </c>
      <c r="BM972" s="202"/>
      <c r="BN972" s="202"/>
      <c r="BO972" s="203">
        <f t="shared" si="467"/>
        <v>0</v>
      </c>
      <c r="BP972" s="202"/>
      <c r="BQ972" s="202"/>
      <c r="BR972" s="203">
        <f t="shared" si="468"/>
        <v>0</v>
      </c>
      <c r="BS972" s="202"/>
      <c r="BT972" s="202"/>
      <c r="BU972" s="203">
        <f t="shared" si="469"/>
        <v>0</v>
      </c>
      <c r="BV972" s="202"/>
      <c r="BW972" s="202"/>
      <c r="BX972" s="203">
        <f t="shared" si="470"/>
        <v>0</v>
      </c>
      <c r="BY972" s="202"/>
      <c r="BZ972" s="202"/>
      <c r="CA972" s="203">
        <f t="shared" si="471"/>
        <v>0</v>
      </c>
      <c r="CB972" s="202"/>
      <c r="CC972" s="202"/>
      <c r="CD972" s="203">
        <f t="shared" si="472"/>
        <v>0</v>
      </c>
      <c r="CE972" s="202"/>
      <c r="CF972" s="202"/>
      <c r="CG972" s="203">
        <f t="shared" si="473"/>
        <v>0</v>
      </c>
      <c r="CH972" s="202"/>
      <c r="CI972" s="202"/>
      <c r="CJ972" s="203">
        <f t="shared" si="474"/>
        <v>0</v>
      </c>
    </row>
    <row r="973" spans="2:88" x14ac:dyDescent="0.25">
      <c r="B973" s="180"/>
      <c r="C973" s="180"/>
      <c r="D973" s="181"/>
      <c r="E973" s="38">
        <f t="shared" si="447"/>
        <v>45016</v>
      </c>
      <c r="F973" s="186"/>
      <c r="G973" s="203"/>
      <c r="H973" s="202"/>
      <c r="I973" s="202"/>
      <c r="J973" s="203">
        <f t="shared" si="448"/>
        <v>0</v>
      </c>
      <c r="K973" s="202"/>
      <c r="L973" s="202"/>
      <c r="M973" s="203">
        <f t="shared" si="449"/>
        <v>0</v>
      </c>
      <c r="N973" s="202"/>
      <c r="O973" s="202"/>
      <c r="P973" s="203">
        <f t="shared" si="450"/>
        <v>0</v>
      </c>
      <c r="Q973" s="202"/>
      <c r="R973" s="202"/>
      <c r="S973" s="203">
        <f t="shared" si="451"/>
        <v>0</v>
      </c>
      <c r="T973" s="202"/>
      <c r="U973" s="202"/>
      <c r="V973" s="203">
        <f t="shared" si="452"/>
        <v>0</v>
      </c>
      <c r="W973" s="202"/>
      <c r="X973" s="202"/>
      <c r="Y973" s="203">
        <f t="shared" si="453"/>
        <v>0</v>
      </c>
      <c r="Z973" s="202"/>
      <c r="AA973" s="202"/>
      <c r="AB973" s="203">
        <f t="shared" si="454"/>
        <v>0</v>
      </c>
      <c r="AC973" s="202"/>
      <c r="AD973" s="202"/>
      <c r="AE973" s="203">
        <f t="shared" si="455"/>
        <v>0</v>
      </c>
      <c r="AF973" s="202"/>
      <c r="AG973" s="202"/>
      <c r="AH973" s="203">
        <f t="shared" si="456"/>
        <v>0</v>
      </c>
      <c r="AI973" s="202"/>
      <c r="AJ973" s="202"/>
      <c r="AK973" s="203">
        <f t="shared" si="457"/>
        <v>0</v>
      </c>
      <c r="AL973" s="202"/>
      <c r="AM973" s="202"/>
      <c r="AN973" s="203">
        <f t="shared" si="458"/>
        <v>0</v>
      </c>
      <c r="AO973" s="202"/>
      <c r="AP973" s="202"/>
      <c r="AQ973" s="203">
        <f t="shared" si="459"/>
        <v>0</v>
      </c>
      <c r="AR973" s="202"/>
      <c r="AS973" s="202"/>
      <c r="AT973" s="203">
        <f t="shared" si="460"/>
        <v>0</v>
      </c>
      <c r="AU973" s="202"/>
      <c r="AV973" s="202"/>
      <c r="AW973" s="203">
        <f t="shared" si="461"/>
        <v>0</v>
      </c>
      <c r="AX973" s="202"/>
      <c r="AY973" s="202"/>
      <c r="AZ973" s="203">
        <f t="shared" si="462"/>
        <v>0</v>
      </c>
      <c r="BA973" s="202"/>
      <c r="BB973" s="202"/>
      <c r="BC973" s="203">
        <f t="shared" si="463"/>
        <v>0</v>
      </c>
      <c r="BD973" s="202"/>
      <c r="BE973" s="202"/>
      <c r="BF973" s="203">
        <f t="shared" si="464"/>
        <v>0</v>
      </c>
      <c r="BG973" s="202"/>
      <c r="BH973" s="202"/>
      <c r="BI973" s="203">
        <f t="shared" si="465"/>
        <v>0</v>
      </c>
      <c r="BJ973" s="202"/>
      <c r="BK973" s="202"/>
      <c r="BL973" s="203">
        <f t="shared" si="466"/>
        <v>0</v>
      </c>
      <c r="BM973" s="202"/>
      <c r="BN973" s="202"/>
      <c r="BO973" s="203">
        <f t="shared" si="467"/>
        <v>0</v>
      </c>
      <c r="BP973" s="202"/>
      <c r="BQ973" s="202"/>
      <c r="BR973" s="203">
        <f t="shared" si="468"/>
        <v>0</v>
      </c>
      <c r="BS973" s="202"/>
      <c r="BT973" s="202"/>
      <c r="BU973" s="203">
        <f t="shared" si="469"/>
        <v>0</v>
      </c>
      <c r="BV973" s="202"/>
      <c r="BW973" s="202"/>
      <c r="BX973" s="203">
        <f t="shared" si="470"/>
        <v>0</v>
      </c>
      <c r="BY973" s="202"/>
      <c r="BZ973" s="202"/>
      <c r="CA973" s="203">
        <f t="shared" si="471"/>
        <v>0</v>
      </c>
      <c r="CB973" s="202"/>
      <c r="CC973" s="202"/>
      <c r="CD973" s="203">
        <f t="shared" si="472"/>
        <v>0</v>
      </c>
      <c r="CE973" s="202"/>
      <c r="CF973" s="202"/>
      <c r="CG973" s="203">
        <f t="shared" si="473"/>
        <v>0</v>
      </c>
      <c r="CH973" s="202"/>
      <c r="CI973" s="202"/>
      <c r="CJ973" s="203">
        <f t="shared" si="474"/>
        <v>0</v>
      </c>
    </row>
    <row r="974" spans="2:88" x14ac:dyDescent="0.25">
      <c r="B974" s="180"/>
      <c r="C974" s="180"/>
      <c r="D974" s="181"/>
      <c r="E974" s="38">
        <f t="shared" si="447"/>
        <v>45016</v>
      </c>
      <c r="F974" s="186"/>
      <c r="G974" s="203"/>
      <c r="H974" s="202"/>
      <c r="I974" s="202"/>
      <c r="J974" s="203">
        <f t="shared" si="448"/>
        <v>0</v>
      </c>
      <c r="K974" s="202"/>
      <c r="L974" s="202"/>
      <c r="M974" s="203">
        <f t="shared" si="449"/>
        <v>0</v>
      </c>
      <c r="N974" s="202"/>
      <c r="O974" s="202"/>
      <c r="P974" s="203">
        <f t="shared" si="450"/>
        <v>0</v>
      </c>
      <c r="Q974" s="202"/>
      <c r="R974" s="202"/>
      <c r="S974" s="203">
        <f t="shared" si="451"/>
        <v>0</v>
      </c>
      <c r="T974" s="202"/>
      <c r="U974" s="202"/>
      <c r="V974" s="203">
        <f t="shared" si="452"/>
        <v>0</v>
      </c>
      <c r="W974" s="202"/>
      <c r="X974" s="202"/>
      <c r="Y974" s="203">
        <f t="shared" si="453"/>
        <v>0</v>
      </c>
      <c r="Z974" s="202"/>
      <c r="AA974" s="202"/>
      <c r="AB974" s="203">
        <f t="shared" si="454"/>
        <v>0</v>
      </c>
      <c r="AC974" s="202"/>
      <c r="AD974" s="202"/>
      <c r="AE974" s="203">
        <f t="shared" si="455"/>
        <v>0</v>
      </c>
      <c r="AF974" s="202"/>
      <c r="AG974" s="202"/>
      <c r="AH974" s="203">
        <f t="shared" si="456"/>
        <v>0</v>
      </c>
      <c r="AI974" s="202"/>
      <c r="AJ974" s="202"/>
      <c r="AK974" s="203">
        <f t="shared" si="457"/>
        <v>0</v>
      </c>
      <c r="AL974" s="202"/>
      <c r="AM974" s="202"/>
      <c r="AN974" s="203">
        <f t="shared" si="458"/>
        <v>0</v>
      </c>
      <c r="AO974" s="202"/>
      <c r="AP974" s="202"/>
      <c r="AQ974" s="203">
        <f t="shared" si="459"/>
        <v>0</v>
      </c>
      <c r="AR974" s="202"/>
      <c r="AS974" s="202"/>
      <c r="AT974" s="203">
        <f t="shared" si="460"/>
        <v>0</v>
      </c>
      <c r="AU974" s="202"/>
      <c r="AV974" s="202"/>
      <c r="AW974" s="203">
        <f t="shared" si="461"/>
        <v>0</v>
      </c>
      <c r="AX974" s="202"/>
      <c r="AY974" s="202"/>
      <c r="AZ974" s="203">
        <f t="shared" si="462"/>
        <v>0</v>
      </c>
      <c r="BA974" s="202"/>
      <c r="BB974" s="202"/>
      <c r="BC974" s="203">
        <f t="shared" si="463"/>
        <v>0</v>
      </c>
      <c r="BD974" s="202"/>
      <c r="BE974" s="202"/>
      <c r="BF974" s="203">
        <f t="shared" si="464"/>
        <v>0</v>
      </c>
      <c r="BG974" s="202"/>
      <c r="BH974" s="202"/>
      <c r="BI974" s="203">
        <f t="shared" si="465"/>
        <v>0</v>
      </c>
      <c r="BJ974" s="202"/>
      <c r="BK974" s="202"/>
      <c r="BL974" s="203">
        <f t="shared" si="466"/>
        <v>0</v>
      </c>
      <c r="BM974" s="202"/>
      <c r="BN974" s="202"/>
      <c r="BO974" s="203">
        <f t="shared" si="467"/>
        <v>0</v>
      </c>
      <c r="BP974" s="202"/>
      <c r="BQ974" s="202"/>
      <c r="BR974" s="203">
        <f t="shared" si="468"/>
        <v>0</v>
      </c>
      <c r="BS974" s="202"/>
      <c r="BT974" s="202"/>
      <c r="BU974" s="203">
        <f t="shared" si="469"/>
        <v>0</v>
      </c>
      <c r="BV974" s="202"/>
      <c r="BW974" s="202"/>
      <c r="BX974" s="203">
        <f t="shared" si="470"/>
        <v>0</v>
      </c>
      <c r="BY974" s="202"/>
      <c r="BZ974" s="202"/>
      <c r="CA974" s="203">
        <f t="shared" si="471"/>
        <v>0</v>
      </c>
      <c r="CB974" s="202"/>
      <c r="CC974" s="202"/>
      <c r="CD974" s="203">
        <f t="shared" si="472"/>
        <v>0</v>
      </c>
      <c r="CE974" s="202"/>
      <c r="CF974" s="202"/>
      <c r="CG974" s="203">
        <f t="shared" si="473"/>
        <v>0</v>
      </c>
      <c r="CH974" s="202"/>
      <c r="CI974" s="202"/>
      <c r="CJ974" s="203">
        <f t="shared" si="474"/>
        <v>0</v>
      </c>
    </row>
    <row r="975" spans="2:88" x14ac:dyDescent="0.25">
      <c r="B975" s="180"/>
      <c r="C975" s="180"/>
      <c r="D975" s="181"/>
      <c r="E975" s="38">
        <f t="shared" si="447"/>
        <v>45016</v>
      </c>
      <c r="F975" s="186"/>
      <c r="G975" s="203"/>
      <c r="H975" s="202"/>
      <c r="I975" s="202"/>
      <c r="J975" s="203">
        <f t="shared" si="448"/>
        <v>0</v>
      </c>
      <c r="K975" s="202"/>
      <c r="L975" s="202"/>
      <c r="M975" s="203">
        <f t="shared" si="449"/>
        <v>0</v>
      </c>
      <c r="N975" s="202"/>
      <c r="O975" s="202"/>
      <c r="P975" s="203">
        <f t="shared" si="450"/>
        <v>0</v>
      </c>
      <c r="Q975" s="202"/>
      <c r="R975" s="202"/>
      <c r="S975" s="203">
        <f t="shared" si="451"/>
        <v>0</v>
      </c>
      <c r="T975" s="202"/>
      <c r="U975" s="202"/>
      <c r="V975" s="203">
        <f t="shared" si="452"/>
        <v>0</v>
      </c>
      <c r="W975" s="202"/>
      <c r="X975" s="202"/>
      <c r="Y975" s="203">
        <f t="shared" si="453"/>
        <v>0</v>
      </c>
      <c r="Z975" s="202"/>
      <c r="AA975" s="202"/>
      <c r="AB975" s="203">
        <f t="shared" si="454"/>
        <v>0</v>
      </c>
      <c r="AC975" s="202"/>
      <c r="AD975" s="202"/>
      <c r="AE975" s="203">
        <f t="shared" si="455"/>
        <v>0</v>
      </c>
      <c r="AF975" s="202"/>
      <c r="AG975" s="202"/>
      <c r="AH975" s="203">
        <f t="shared" si="456"/>
        <v>0</v>
      </c>
      <c r="AI975" s="202"/>
      <c r="AJ975" s="202"/>
      <c r="AK975" s="203">
        <f t="shared" si="457"/>
        <v>0</v>
      </c>
      <c r="AL975" s="202"/>
      <c r="AM975" s="202"/>
      <c r="AN975" s="203">
        <f t="shared" si="458"/>
        <v>0</v>
      </c>
      <c r="AO975" s="202"/>
      <c r="AP975" s="202"/>
      <c r="AQ975" s="203">
        <f t="shared" si="459"/>
        <v>0</v>
      </c>
      <c r="AR975" s="202"/>
      <c r="AS975" s="202"/>
      <c r="AT975" s="203">
        <f t="shared" si="460"/>
        <v>0</v>
      </c>
      <c r="AU975" s="202"/>
      <c r="AV975" s="202"/>
      <c r="AW975" s="203">
        <f t="shared" si="461"/>
        <v>0</v>
      </c>
      <c r="AX975" s="202"/>
      <c r="AY975" s="202"/>
      <c r="AZ975" s="203">
        <f t="shared" si="462"/>
        <v>0</v>
      </c>
      <c r="BA975" s="202"/>
      <c r="BB975" s="202"/>
      <c r="BC975" s="203">
        <f t="shared" si="463"/>
        <v>0</v>
      </c>
      <c r="BD975" s="202"/>
      <c r="BE975" s="202"/>
      <c r="BF975" s="203">
        <f t="shared" si="464"/>
        <v>0</v>
      </c>
      <c r="BG975" s="202"/>
      <c r="BH975" s="202"/>
      <c r="BI975" s="203">
        <f t="shared" si="465"/>
        <v>0</v>
      </c>
      <c r="BJ975" s="202"/>
      <c r="BK975" s="202"/>
      <c r="BL975" s="203">
        <f t="shared" si="466"/>
        <v>0</v>
      </c>
      <c r="BM975" s="202"/>
      <c r="BN975" s="202"/>
      <c r="BO975" s="203">
        <f t="shared" si="467"/>
        <v>0</v>
      </c>
      <c r="BP975" s="202"/>
      <c r="BQ975" s="202"/>
      <c r="BR975" s="203">
        <f t="shared" si="468"/>
        <v>0</v>
      </c>
      <c r="BS975" s="202"/>
      <c r="BT975" s="202"/>
      <c r="BU975" s="203">
        <f t="shared" si="469"/>
        <v>0</v>
      </c>
      <c r="BV975" s="202"/>
      <c r="BW975" s="202"/>
      <c r="BX975" s="203">
        <f t="shared" si="470"/>
        <v>0</v>
      </c>
      <c r="BY975" s="202"/>
      <c r="BZ975" s="202"/>
      <c r="CA975" s="203">
        <f t="shared" si="471"/>
        <v>0</v>
      </c>
      <c r="CB975" s="202"/>
      <c r="CC975" s="202"/>
      <c r="CD975" s="203">
        <f t="shared" si="472"/>
        <v>0</v>
      </c>
      <c r="CE975" s="202"/>
      <c r="CF975" s="202"/>
      <c r="CG975" s="203">
        <f t="shared" si="473"/>
        <v>0</v>
      </c>
      <c r="CH975" s="202"/>
      <c r="CI975" s="202"/>
      <c r="CJ975" s="203">
        <f t="shared" si="474"/>
        <v>0</v>
      </c>
    </row>
    <row r="976" spans="2:88" x14ac:dyDescent="0.25">
      <c r="B976" s="180"/>
      <c r="C976" s="180"/>
      <c r="D976" s="181"/>
      <c r="E976" s="38">
        <f t="shared" si="447"/>
        <v>45016</v>
      </c>
      <c r="F976" s="186"/>
      <c r="G976" s="203"/>
      <c r="H976" s="202"/>
      <c r="I976" s="202"/>
      <c r="J976" s="203">
        <f t="shared" si="448"/>
        <v>0</v>
      </c>
      <c r="K976" s="202"/>
      <c r="L976" s="202"/>
      <c r="M976" s="203">
        <f t="shared" si="449"/>
        <v>0</v>
      </c>
      <c r="N976" s="202"/>
      <c r="O976" s="202"/>
      <c r="P976" s="203">
        <f t="shared" si="450"/>
        <v>0</v>
      </c>
      <c r="Q976" s="202"/>
      <c r="R976" s="202"/>
      <c r="S976" s="203">
        <f t="shared" si="451"/>
        <v>0</v>
      </c>
      <c r="T976" s="202"/>
      <c r="U976" s="202"/>
      <c r="V976" s="203">
        <f t="shared" si="452"/>
        <v>0</v>
      </c>
      <c r="W976" s="202"/>
      <c r="X976" s="202"/>
      <c r="Y976" s="203">
        <f t="shared" si="453"/>
        <v>0</v>
      </c>
      <c r="Z976" s="202"/>
      <c r="AA976" s="202"/>
      <c r="AB976" s="203">
        <f t="shared" si="454"/>
        <v>0</v>
      </c>
      <c r="AC976" s="202"/>
      <c r="AD976" s="202"/>
      <c r="AE976" s="203">
        <f t="shared" si="455"/>
        <v>0</v>
      </c>
      <c r="AF976" s="202"/>
      <c r="AG976" s="202"/>
      <c r="AH976" s="203">
        <f t="shared" si="456"/>
        <v>0</v>
      </c>
      <c r="AI976" s="202"/>
      <c r="AJ976" s="202"/>
      <c r="AK976" s="203">
        <f t="shared" si="457"/>
        <v>0</v>
      </c>
      <c r="AL976" s="202"/>
      <c r="AM976" s="202"/>
      <c r="AN976" s="203">
        <f t="shared" si="458"/>
        <v>0</v>
      </c>
      <c r="AO976" s="202"/>
      <c r="AP976" s="202"/>
      <c r="AQ976" s="203">
        <f t="shared" si="459"/>
        <v>0</v>
      </c>
      <c r="AR976" s="202"/>
      <c r="AS976" s="202"/>
      <c r="AT976" s="203">
        <f t="shared" si="460"/>
        <v>0</v>
      </c>
      <c r="AU976" s="202"/>
      <c r="AV976" s="202"/>
      <c r="AW976" s="203">
        <f t="shared" si="461"/>
        <v>0</v>
      </c>
      <c r="AX976" s="202"/>
      <c r="AY976" s="202"/>
      <c r="AZ976" s="203">
        <f t="shared" si="462"/>
        <v>0</v>
      </c>
      <c r="BA976" s="202"/>
      <c r="BB976" s="202"/>
      <c r="BC976" s="203">
        <f t="shared" si="463"/>
        <v>0</v>
      </c>
      <c r="BD976" s="202"/>
      <c r="BE976" s="202"/>
      <c r="BF976" s="203">
        <f t="shared" si="464"/>
        <v>0</v>
      </c>
      <c r="BG976" s="202"/>
      <c r="BH976" s="202"/>
      <c r="BI976" s="203">
        <f t="shared" si="465"/>
        <v>0</v>
      </c>
      <c r="BJ976" s="202"/>
      <c r="BK976" s="202"/>
      <c r="BL976" s="203">
        <f t="shared" si="466"/>
        <v>0</v>
      </c>
      <c r="BM976" s="202"/>
      <c r="BN976" s="202"/>
      <c r="BO976" s="203">
        <f t="shared" si="467"/>
        <v>0</v>
      </c>
      <c r="BP976" s="202"/>
      <c r="BQ976" s="202"/>
      <c r="BR976" s="203">
        <f t="shared" si="468"/>
        <v>0</v>
      </c>
      <c r="BS976" s="202"/>
      <c r="BT976" s="202"/>
      <c r="BU976" s="203">
        <f t="shared" si="469"/>
        <v>0</v>
      </c>
      <c r="BV976" s="202"/>
      <c r="BW976" s="202"/>
      <c r="BX976" s="203">
        <f t="shared" si="470"/>
        <v>0</v>
      </c>
      <c r="BY976" s="202"/>
      <c r="BZ976" s="202"/>
      <c r="CA976" s="203">
        <f t="shared" si="471"/>
        <v>0</v>
      </c>
      <c r="CB976" s="202"/>
      <c r="CC976" s="202"/>
      <c r="CD976" s="203">
        <f t="shared" si="472"/>
        <v>0</v>
      </c>
      <c r="CE976" s="202"/>
      <c r="CF976" s="202"/>
      <c r="CG976" s="203">
        <f t="shared" si="473"/>
        <v>0</v>
      </c>
      <c r="CH976" s="202"/>
      <c r="CI976" s="202"/>
      <c r="CJ976" s="203">
        <f t="shared" si="474"/>
        <v>0</v>
      </c>
    </row>
    <row r="977" spans="2:88" x14ac:dyDescent="0.25">
      <c r="B977" s="180"/>
      <c r="C977" s="180"/>
      <c r="D977" s="181"/>
      <c r="E977" s="38">
        <f t="shared" si="447"/>
        <v>45016</v>
      </c>
      <c r="F977" s="186"/>
      <c r="G977" s="203"/>
      <c r="H977" s="202"/>
      <c r="I977" s="202"/>
      <c r="J977" s="203">
        <f t="shared" si="448"/>
        <v>0</v>
      </c>
      <c r="K977" s="202"/>
      <c r="L977" s="202"/>
      <c r="M977" s="203">
        <f t="shared" si="449"/>
        <v>0</v>
      </c>
      <c r="N977" s="202"/>
      <c r="O977" s="202"/>
      <c r="P977" s="203">
        <f t="shared" si="450"/>
        <v>0</v>
      </c>
      <c r="Q977" s="202"/>
      <c r="R977" s="202"/>
      <c r="S977" s="203">
        <f t="shared" si="451"/>
        <v>0</v>
      </c>
      <c r="T977" s="202"/>
      <c r="U977" s="202"/>
      <c r="V977" s="203">
        <f t="shared" si="452"/>
        <v>0</v>
      </c>
      <c r="W977" s="202"/>
      <c r="X977" s="202"/>
      <c r="Y977" s="203">
        <f t="shared" si="453"/>
        <v>0</v>
      </c>
      <c r="Z977" s="202"/>
      <c r="AA977" s="202"/>
      <c r="AB977" s="203">
        <f t="shared" si="454"/>
        <v>0</v>
      </c>
      <c r="AC977" s="202"/>
      <c r="AD977" s="202"/>
      <c r="AE977" s="203">
        <f t="shared" si="455"/>
        <v>0</v>
      </c>
      <c r="AF977" s="202"/>
      <c r="AG977" s="202"/>
      <c r="AH977" s="203">
        <f t="shared" si="456"/>
        <v>0</v>
      </c>
      <c r="AI977" s="202"/>
      <c r="AJ977" s="202"/>
      <c r="AK977" s="203">
        <f t="shared" si="457"/>
        <v>0</v>
      </c>
      <c r="AL977" s="202"/>
      <c r="AM977" s="202"/>
      <c r="AN977" s="203">
        <f t="shared" si="458"/>
        <v>0</v>
      </c>
      <c r="AO977" s="202"/>
      <c r="AP977" s="202"/>
      <c r="AQ977" s="203">
        <f t="shared" si="459"/>
        <v>0</v>
      </c>
      <c r="AR977" s="202"/>
      <c r="AS977" s="202"/>
      <c r="AT977" s="203">
        <f t="shared" si="460"/>
        <v>0</v>
      </c>
      <c r="AU977" s="202"/>
      <c r="AV977" s="202"/>
      <c r="AW977" s="203">
        <f t="shared" si="461"/>
        <v>0</v>
      </c>
      <c r="AX977" s="202"/>
      <c r="AY977" s="202"/>
      <c r="AZ977" s="203">
        <f t="shared" si="462"/>
        <v>0</v>
      </c>
      <c r="BA977" s="202"/>
      <c r="BB977" s="202"/>
      <c r="BC977" s="203">
        <f t="shared" si="463"/>
        <v>0</v>
      </c>
      <c r="BD977" s="202"/>
      <c r="BE977" s="202"/>
      <c r="BF977" s="203">
        <f t="shared" si="464"/>
        <v>0</v>
      </c>
      <c r="BG977" s="202"/>
      <c r="BH977" s="202"/>
      <c r="BI977" s="203">
        <f t="shared" si="465"/>
        <v>0</v>
      </c>
      <c r="BJ977" s="202"/>
      <c r="BK977" s="202"/>
      <c r="BL977" s="203">
        <f t="shared" si="466"/>
        <v>0</v>
      </c>
      <c r="BM977" s="202"/>
      <c r="BN977" s="202"/>
      <c r="BO977" s="203">
        <f t="shared" si="467"/>
        <v>0</v>
      </c>
      <c r="BP977" s="202"/>
      <c r="BQ977" s="202"/>
      <c r="BR977" s="203">
        <f t="shared" si="468"/>
        <v>0</v>
      </c>
      <c r="BS977" s="202"/>
      <c r="BT977" s="202"/>
      <c r="BU977" s="203">
        <f t="shared" si="469"/>
        <v>0</v>
      </c>
      <c r="BV977" s="202"/>
      <c r="BW977" s="202"/>
      <c r="BX977" s="203">
        <f t="shared" si="470"/>
        <v>0</v>
      </c>
      <c r="BY977" s="202"/>
      <c r="BZ977" s="202"/>
      <c r="CA977" s="203">
        <f t="shared" si="471"/>
        <v>0</v>
      </c>
      <c r="CB977" s="202"/>
      <c r="CC977" s="202"/>
      <c r="CD977" s="203">
        <f t="shared" si="472"/>
        <v>0</v>
      </c>
      <c r="CE977" s="202"/>
      <c r="CF977" s="202"/>
      <c r="CG977" s="203">
        <f t="shared" si="473"/>
        <v>0</v>
      </c>
      <c r="CH977" s="202"/>
      <c r="CI977" s="202"/>
      <c r="CJ977" s="203">
        <f t="shared" si="474"/>
        <v>0</v>
      </c>
    </row>
    <row r="978" spans="2:88" x14ac:dyDescent="0.25">
      <c r="B978" s="180"/>
      <c r="C978" s="180"/>
      <c r="D978" s="181"/>
      <c r="E978" s="38">
        <f t="shared" si="447"/>
        <v>45016</v>
      </c>
      <c r="F978" s="186"/>
      <c r="G978" s="203"/>
      <c r="H978" s="202"/>
      <c r="I978" s="202"/>
      <c r="J978" s="203">
        <f t="shared" si="448"/>
        <v>0</v>
      </c>
      <c r="K978" s="202"/>
      <c r="L978" s="202"/>
      <c r="M978" s="203">
        <f t="shared" si="449"/>
        <v>0</v>
      </c>
      <c r="N978" s="202"/>
      <c r="O978" s="202"/>
      <c r="P978" s="203">
        <f t="shared" si="450"/>
        <v>0</v>
      </c>
      <c r="Q978" s="202"/>
      <c r="R978" s="202"/>
      <c r="S978" s="203">
        <f t="shared" si="451"/>
        <v>0</v>
      </c>
      <c r="T978" s="202"/>
      <c r="U978" s="202"/>
      <c r="V978" s="203">
        <f t="shared" si="452"/>
        <v>0</v>
      </c>
      <c r="W978" s="202"/>
      <c r="X978" s="202"/>
      <c r="Y978" s="203">
        <f t="shared" si="453"/>
        <v>0</v>
      </c>
      <c r="Z978" s="202"/>
      <c r="AA978" s="202"/>
      <c r="AB978" s="203">
        <f t="shared" si="454"/>
        <v>0</v>
      </c>
      <c r="AC978" s="202"/>
      <c r="AD978" s="202"/>
      <c r="AE978" s="203">
        <f t="shared" si="455"/>
        <v>0</v>
      </c>
      <c r="AF978" s="202"/>
      <c r="AG978" s="202"/>
      <c r="AH978" s="203">
        <f t="shared" si="456"/>
        <v>0</v>
      </c>
      <c r="AI978" s="202"/>
      <c r="AJ978" s="202"/>
      <c r="AK978" s="203">
        <f t="shared" si="457"/>
        <v>0</v>
      </c>
      <c r="AL978" s="202"/>
      <c r="AM978" s="202"/>
      <c r="AN978" s="203">
        <f t="shared" si="458"/>
        <v>0</v>
      </c>
      <c r="AO978" s="202"/>
      <c r="AP978" s="202"/>
      <c r="AQ978" s="203">
        <f t="shared" si="459"/>
        <v>0</v>
      </c>
      <c r="AR978" s="202"/>
      <c r="AS978" s="202"/>
      <c r="AT978" s="203">
        <f t="shared" si="460"/>
        <v>0</v>
      </c>
      <c r="AU978" s="202"/>
      <c r="AV978" s="202"/>
      <c r="AW978" s="203">
        <f t="shared" si="461"/>
        <v>0</v>
      </c>
      <c r="AX978" s="202"/>
      <c r="AY978" s="202"/>
      <c r="AZ978" s="203">
        <f t="shared" si="462"/>
        <v>0</v>
      </c>
      <c r="BA978" s="202"/>
      <c r="BB978" s="202"/>
      <c r="BC978" s="203">
        <f t="shared" si="463"/>
        <v>0</v>
      </c>
      <c r="BD978" s="202"/>
      <c r="BE978" s="202"/>
      <c r="BF978" s="203">
        <f t="shared" si="464"/>
        <v>0</v>
      </c>
      <c r="BG978" s="202"/>
      <c r="BH978" s="202"/>
      <c r="BI978" s="203">
        <f t="shared" si="465"/>
        <v>0</v>
      </c>
      <c r="BJ978" s="202"/>
      <c r="BK978" s="202"/>
      <c r="BL978" s="203">
        <f t="shared" si="466"/>
        <v>0</v>
      </c>
      <c r="BM978" s="202"/>
      <c r="BN978" s="202"/>
      <c r="BO978" s="203">
        <f t="shared" si="467"/>
        <v>0</v>
      </c>
      <c r="BP978" s="202"/>
      <c r="BQ978" s="202"/>
      <c r="BR978" s="203">
        <f t="shared" si="468"/>
        <v>0</v>
      </c>
      <c r="BS978" s="202"/>
      <c r="BT978" s="202"/>
      <c r="BU978" s="203">
        <f t="shared" si="469"/>
        <v>0</v>
      </c>
      <c r="BV978" s="202"/>
      <c r="BW978" s="202"/>
      <c r="BX978" s="203">
        <f t="shared" si="470"/>
        <v>0</v>
      </c>
      <c r="BY978" s="202"/>
      <c r="BZ978" s="202"/>
      <c r="CA978" s="203">
        <f t="shared" si="471"/>
        <v>0</v>
      </c>
      <c r="CB978" s="202"/>
      <c r="CC978" s="202"/>
      <c r="CD978" s="203">
        <f t="shared" si="472"/>
        <v>0</v>
      </c>
      <c r="CE978" s="202"/>
      <c r="CF978" s="202"/>
      <c r="CG978" s="203">
        <f t="shared" si="473"/>
        <v>0</v>
      </c>
      <c r="CH978" s="202"/>
      <c r="CI978" s="202"/>
      <c r="CJ978" s="203">
        <f t="shared" si="474"/>
        <v>0</v>
      </c>
    </row>
    <row r="979" spans="2:88" x14ac:dyDescent="0.25">
      <c r="B979" s="180"/>
      <c r="C979" s="180"/>
      <c r="D979" s="181"/>
      <c r="E979" s="38">
        <f t="shared" si="447"/>
        <v>45016</v>
      </c>
      <c r="F979" s="186"/>
      <c r="G979" s="203"/>
      <c r="H979" s="202"/>
      <c r="I979" s="202"/>
      <c r="J979" s="203">
        <f t="shared" si="448"/>
        <v>0</v>
      </c>
      <c r="K979" s="202"/>
      <c r="L979" s="202"/>
      <c r="M979" s="203">
        <f t="shared" si="449"/>
        <v>0</v>
      </c>
      <c r="N979" s="202"/>
      <c r="O979" s="202"/>
      <c r="P979" s="203">
        <f t="shared" si="450"/>
        <v>0</v>
      </c>
      <c r="Q979" s="202"/>
      <c r="R979" s="202"/>
      <c r="S979" s="203">
        <f t="shared" si="451"/>
        <v>0</v>
      </c>
      <c r="T979" s="202"/>
      <c r="U979" s="202"/>
      <c r="V979" s="203">
        <f t="shared" si="452"/>
        <v>0</v>
      </c>
      <c r="W979" s="202"/>
      <c r="X979" s="202"/>
      <c r="Y979" s="203">
        <f t="shared" si="453"/>
        <v>0</v>
      </c>
      <c r="Z979" s="202"/>
      <c r="AA979" s="202"/>
      <c r="AB979" s="203">
        <f t="shared" si="454"/>
        <v>0</v>
      </c>
      <c r="AC979" s="202"/>
      <c r="AD979" s="202"/>
      <c r="AE979" s="203">
        <f t="shared" si="455"/>
        <v>0</v>
      </c>
      <c r="AF979" s="202"/>
      <c r="AG979" s="202"/>
      <c r="AH979" s="203">
        <f t="shared" si="456"/>
        <v>0</v>
      </c>
      <c r="AI979" s="202"/>
      <c r="AJ979" s="202"/>
      <c r="AK979" s="203">
        <f t="shared" si="457"/>
        <v>0</v>
      </c>
      <c r="AL979" s="202"/>
      <c r="AM979" s="202"/>
      <c r="AN979" s="203">
        <f t="shared" si="458"/>
        <v>0</v>
      </c>
      <c r="AO979" s="202"/>
      <c r="AP979" s="202"/>
      <c r="AQ979" s="203">
        <f t="shared" si="459"/>
        <v>0</v>
      </c>
      <c r="AR979" s="202"/>
      <c r="AS979" s="202"/>
      <c r="AT979" s="203">
        <f t="shared" si="460"/>
        <v>0</v>
      </c>
      <c r="AU979" s="202"/>
      <c r="AV979" s="202"/>
      <c r="AW979" s="203">
        <f t="shared" si="461"/>
        <v>0</v>
      </c>
      <c r="AX979" s="202"/>
      <c r="AY979" s="202"/>
      <c r="AZ979" s="203">
        <f t="shared" si="462"/>
        <v>0</v>
      </c>
      <c r="BA979" s="202"/>
      <c r="BB979" s="202"/>
      <c r="BC979" s="203">
        <f t="shared" si="463"/>
        <v>0</v>
      </c>
      <c r="BD979" s="202"/>
      <c r="BE979" s="202"/>
      <c r="BF979" s="203">
        <f t="shared" si="464"/>
        <v>0</v>
      </c>
      <c r="BG979" s="202"/>
      <c r="BH979" s="202"/>
      <c r="BI979" s="203">
        <f t="shared" si="465"/>
        <v>0</v>
      </c>
      <c r="BJ979" s="202"/>
      <c r="BK979" s="202"/>
      <c r="BL979" s="203">
        <f t="shared" si="466"/>
        <v>0</v>
      </c>
      <c r="BM979" s="202"/>
      <c r="BN979" s="202"/>
      <c r="BO979" s="203">
        <f t="shared" si="467"/>
        <v>0</v>
      </c>
      <c r="BP979" s="202"/>
      <c r="BQ979" s="202"/>
      <c r="BR979" s="203">
        <f t="shared" si="468"/>
        <v>0</v>
      </c>
      <c r="BS979" s="202"/>
      <c r="BT979" s="202"/>
      <c r="BU979" s="203">
        <f t="shared" si="469"/>
        <v>0</v>
      </c>
      <c r="BV979" s="202"/>
      <c r="BW979" s="202"/>
      <c r="BX979" s="203">
        <f t="shared" si="470"/>
        <v>0</v>
      </c>
      <c r="BY979" s="202"/>
      <c r="BZ979" s="202"/>
      <c r="CA979" s="203">
        <f t="shared" si="471"/>
        <v>0</v>
      </c>
      <c r="CB979" s="202"/>
      <c r="CC979" s="202"/>
      <c r="CD979" s="203">
        <f t="shared" si="472"/>
        <v>0</v>
      </c>
      <c r="CE979" s="202"/>
      <c r="CF979" s="202"/>
      <c r="CG979" s="203">
        <f t="shared" si="473"/>
        <v>0</v>
      </c>
      <c r="CH979" s="202"/>
      <c r="CI979" s="202"/>
      <c r="CJ979" s="203">
        <f t="shared" si="474"/>
        <v>0</v>
      </c>
    </row>
    <row r="980" spans="2:88" x14ac:dyDescent="0.25">
      <c r="B980" s="180"/>
      <c r="C980" s="180"/>
      <c r="D980" s="181"/>
      <c r="E980" s="38">
        <f t="shared" si="447"/>
        <v>45016</v>
      </c>
      <c r="F980" s="186"/>
      <c r="G980" s="203"/>
      <c r="H980" s="202"/>
      <c r="I980" s="202"/>
      <c r="J980" s="203">
        <f t="shared" si="448"/>
        <v>0</v>
      </c>
      <c r="K980" s="202"/>
      <c r="L980" s="202"/>
      <c r="M980" s="203">
        <f t="shared" si="449"/>
        <v>0</v>
      </c>
      <c r="N980" s="202"/>
      <c r="O980" s="202"/>
      <c r="P980" s="203">
        <f t="shared" si="450"/>
        <v>0</v>
      </c>
      <c r="Q980" s="202"/>
      <c r="R980" s="202"/>
      <c r="S980" s="203">
        <f t="shared" si="451"/>
        <v>0</v>
      </c>
      <c r="T980" s="202"/>
      <c r="U980" s="202"/>
      <c r="V980" s="203">
        <f t="shared" si="452"/>
        <v>0</v>
      </c>
      <c r="W980" s="202"/>
      <c r="X980" s="202"/>
      <c r="Y980" s="203">
        <f t="shared" si="453"/>
        <v>0</v>
      </c>
      <c r="Z980" s="202"/>
      <c r="AA980" s="202"/>
      <c r="AB980" s="203">
        <f t="shared" si="454"/>
        <v>0</v>
      </c>
      <c r="AC980" s="202"/>
      <c r="AD980" s="202"/>
      <c r="AE980" s="203">
        <f t="shared" si="455"/>
        <v>0</v>
      </c>
      <c r="AF980" s="202"/>
      <c r="AG980" s="202"/>
      <c r="AH980" s="203">
        <f t="shared" si="456"/>
        <v>0</v>
      </c>
      <c r="AI980" s="202"/>
      <c r="AJ980" s="202"/>
      <c r="AK980" s="203">
        <f t="shared" si="457"/>
        <v>0</v>
      </c>
      <c r="AL980" s="202"/>
      <c r="AM980" s="202"/>
      <c r="AN980" s="203">
        <f t="shared" si="458"/>
        <v>0</v>
      </c>
      <c r="AO980" s="202"/>
      <c r="AP980" s="202"/>
      <c r="AQ980" s="203">
        <f t="shared" si="459"/>
        <v>0</v>
      </c>
      <c r="AR980" s="202"/>
      <c r="AS980" s="202"/>
      <c r="AT980" s="203">
        <f t="shared" si="460"/>
        <v>0</v>
      </c>
      <c r="AU980" s="202"/>
      <c r="AV980" s="202"/>
      <c r="AW980" s="203">
        <f t="shared" si="461"/>
        <v>0</v>
      </c>
      <c r="AX980" s="202"/>
      <c r="AY980" s="202"/>
      <c r="AZ980" s="203">
        <f t="shared" si="462"/>
        <v>0</v>
      </c>
      <c r="BA980" s="202"/>
      <c r="BB980" s="202"/>
      <c r="BC980" s="203">
        <f t="shared" si="463"/>
        <v>0</v>
      </c>
      <c r="BD980" s="202"/>
      <c r="BE980" s="202"/>
      <c r="BF980" s="203">
        <f t="shared" si="464"/>
        <v>0</v>
      </c>
      <c r="BG980" s="202"/>
      <c r="BH980" s="202"/>
      <c r="BI980" s="203">
        <f t="shared" si="465"/>
        <v>0</v>
      </c>
      <c r="BJ980" s="202"/>
      <c r="BK980" s="202"/>
      <c r="BL980" s="203">
        <f t="shared" si="466"/>
        <v>0</v>
      </c>
      <c r="BM980" s="202"/>
      <c r="BN980" s="202"/>
      <c r="BO980" s="203">
        <f t="shared" si="467"/>
        <v>0</v>
      </c>
      <c r="BP980" s="202"/>
      <c r="BQ980" s="202"/>
      <c r="BR980" s="203">
        <f t="shared" si="468"/>
        <v>0</v>
      </c>
      <c r="BS980" s="202"/>
      <c r="BT980" s="202"/>
      <c r="BU980" s="203">
        <f t="shared" si="469"/>
        <v>0</v>
      </c>
      <c r="BV980" s="202"/>
      <c r="BW980" s="202"/>
      <c r="BX980" s="203">
        <f t="shared" si="470"/>
        <v>0</v>
      </c>
      <c r="BY980" s="202"/>
      <c r="BZ980" s="202"/>
      <c r="CA980" s="203">
        <f t="shared" si="471"/>
        <v>0</v>
      </c>
      <c r="CB980" s="202"/>
      <c r="CC980" s="202"/>
      <c r="CD980" s="203">
        <f t="shared" si="472"/>
        <v>0</v>
      </c>
      <c r="CE980" s="202"/>
      <c r="CF980" s="202"/>
      <c r="CG980" s="203">
        <f t="shared" si="473"/>
        <v>0</v>
      </c>
      <c r="CH980" s="202"/>
      <c r="CI980" s="202"/>
      <c r="CJ980" s="203">
        <f t="shared" si="474"/>
        <v>0</v>
      </c>
    </row>
    <row r="981" spans="2:88" x14ac:dyDescent="0.25">
      <c r="B981" s="180"/>
      <c r="C981" s="180"/>
      <c r="D981" s="181"/>
      <c r="E981" s="38">
        <f t="shared" si="447"/>
        <v>45016</v>
      </c>
      <c r="F981" s="186"/>
      <c r="G981" s="203"/>
      <c r="H981" s="202"/>
      <c r="I981" s="202"/>
      <c r="J981" s="203">
        <f t="shared" si="448"/>
        <v>0</v>
      </c>
      <c r="K981" s="202"/>
      <c r="L981" s="202"/>
      <c r="M981" s="203">
        <f t="shared" si="449"/>
        <v>0</v>
      </c>
      <c r="N981" s="202"/>
      <c r="O981" s="202"/>
      <c r="P981" s="203">
        <f t="shared" si="450"/>
        <v>0</v>
      </c>
      <c r="Q981" s="202"/>
      <c r="R981" s="202"/>
      <c r="S981" s="203">
        <f t="shared" si="451"/>
        <v>0</v>
      </c>
      <c r="T981" s="202"/>
      <c r="U981" s="202"/>
      <c r="V981" s="203">
        <f t="shared" si="452"/>
        <v>0</v>
      </c>
      <c r="W981" s="202"/>
      <c r="X981" s="202"/>
      <c r="Y981" s="203">
        <f t="shared" si="453"/>
        <v>0</v>
      </c>
      <c r="Z981" s="202"/>
      <c r="AA981" s="202"/>
      <c r="AB981" s="203">
        <f t="shared" si="454"/>
        <v>0</v>
      </c>
      <c r="AC981" s="202"/>
      <c r="AD981" s="202"/>
      <c r="AE981" s="203">
        <f t="shared" si="455"/>
        <v>0</v>
      </c>
      <c r="AF981" s="202"/>
      <c r="AG981" s="202"/>
      <c r="AH981" s="203">
        <f t="shared" si="456"/>
        <v>0</v>
      </c>
      <c r="AI981" s="202"/>
      <c r="AJ981" s="202"/>
      <c r="AK981" s="203">
        <f t="shared" si="457"/>
        <v>0</v>
      </c>
      <c r="AL981" s="202"/>
      <c r="AM981" s="202"/>
      <c r="AN981" s="203">
        <f t="shared" si="458"/>
        <v>0</v>
      </c>
      <c r="AO981" s="202"/>
      <c r="AP981" s="202"/>
      <c r="AQ981" s="203">
        <f t="shared" si="459"/>
        <v>0</v>
      </c>
      <c r="AR981" s="202"/>
      <c r="AS981" s="202"/>
      <c r="AT981" s="203">
        <f t="shared" si="460"/>
        <v>0</v>
      </c>
      <c r="AU981" s="202"/>
      <c r="AV981" s="202"/>
      <c r="AW981" s="203">
        <f t="shared" si="461"/>
        <v>0</v>
      </c>
      <c r="AX981" s="202"/>
      <c r="AY981" s="202"/>
      <c r="AZ981" s="203">
        <f t="shared" si="462"/>
        <v>0</v>
      </c>
      <c r="BA981" s="202"/>
      <c r="BB981" s="202"/>
      <c r="BC981" s="203">
        <f t="shared" si="463"/>
        <v>0</v>
      </c>
      <c r="BD981" s="202"/>
      <c r="BE981" s="202"/>
      <c r="BF981" s="203">
        <f t="shared" si="464"/>
        <v>0</v>
      </c>
      <c r="BG981" s="202"/>
      <c r="BH981" s="202"/>
      <c r="BI981" s="203">
        <f t="shared" si="465"/>
        <v>0</v>
      </c>
      <c r="BJ981" s="202"/>
      <c r="BK981" s="202"/>
      <c r="BL981" s="203">
        <f t="shared" si="466"/>
        <v>0</v>
      </c>
      <c r="BM981" s="202"/>
      <c r="BN981" s="202"/>
      <c r="BO981" s="203">
        <f t="shared" si="467"/>
        <v>0</v>
      </c>
      <c r="BP981" s="202"/>
      <c r="BQ981" s="202"/>
      <c r="BR981" s="203">
        <f t="shared" si="468"/>
        <v>0</v>
      </c>
      <c r="BS981" s="202"/>
      <c r="BT981" s="202"/>
      <c r="BU981" s="203">
        <f t="shared" si="469"/>
        <v>0</v>
      </c>
      <c r="BV981" s="202"/>
      <c r="BW981" s="202"/>
      <c r="BX981" s="203">
        <f t="shared" si="470"/>
        <v>0</v>
      </c>
      <c r="BY981" s="202"/>
      <c r="BZ981" s="202"/>
      <c r="CA981" s="203">
        <f t="shared" si="471"/>
        <v>0</v>
      </c>
      <c r="CB981" s="202"/>
      <c r="CC981" s="202"/>
      <c r="CD981" s="203">
        <f t="shared" si="472"/>
        <v>0</v>
      </c>
      <c r="CE981" s="202"/>
      <c r="CF981" s="202"/>
      <c r="CG981" s="203">
        <f t="shared" si="473"/>
        <v>0</v>
      </c>
      <c r="CH981" s="202"/>
      <c r="CI981" s="202"/>
      <c r="CJ981" s="203">
        <f t="shared" si="474"/>
        <v>0</v>
      </c>
    </row>
    <row r="982" spans="2:88" x14ac:dyDescent="0.25">
      <c r="B982" s="180"/>
      <c r="C982" s="180"/>
      <c r="D982" s="181"/>
      <c r="E982" s="38">
        <f t="shared" si="447"/>
        <v>45016</v>
      </c>
      <c r="F982" s="186"/>
      <c r="G982" s="203"/>
      <c r="H982" s="202"/>
      <c r="I982" s="202"/>
      <c r="J982" s="203">
        <f t="shared" si="448"/>
        <v>0</v>
      </c>
      <c r="K982" s="202"/>
      <c r="L982" s="202"/>
      <c r="M982" s="203">
        <f t="shared" si="449"/>
        <v>0</v>
      </c>
      <c r="N982" s="202"/>
      <c r="O982" s="202"/>
      <c r="P982" s="203">
        <f t="shared" si="450"/>
        <v>0</v>
      </c>
      <c r="Q982" s="202"/>
      <c r="R982" s="202"/>
      <c r="S982" s="203">
        <f t="shared" si="451"/>
        <v>0</v>
      </c>
      <c r="T982" s="202"/>
      <c r="U982" s="202"/>
      <c r="V982" s="203">
        <f t="shared" si="452"/>
        <v>0</v>
      </c>
      <c r="W982" s="202"/>
      <c r="X982" s="202"/>
      <c r="Y982" s="203">
        <f t="shared" si="453"/>
        <v>0</v>
      </c>
      <c r="Z982" s="202"/>
      <c r="AA982" s="202"/>
      <c r="AB982" s="203">
        <f t="shared" si="454"/>
        <v>0</v>
      </c>
      <c r="AC982" s="202"/>
      <c r="AD982" s="202"/>
      <c r="AE982" s="203">
        <f t="shared" si="455"/>
        <v>0</v>
      </c>
      <c r="AF982" s="202"/>
      <c r="AG982" s="202"/>
      <c r="AH982" s="203">
        <f t="shared" si="456"/>
        <v>0</v>
      </c>
      <c r="AI982" s="202"/>
      <c r="AJ982" s="202"/>
      <c r="AK982" s="203">
        <f t="shared" si="457"/>
        <v>0</v>
      </c>
      <c r="AL982" s="202"/>
      <c r="AM982" s="202"/>
      <c r="AN982" s="203">
        <f t="shared" si="458"/>
        <v>0</v>
      </c>
      <c r="AO982" s="202"/>
      <c r="AP982" s="202"/>
      <c r="AQ982" s="203">
        <f t="shared" si="459"/>
        <v>0</v>
      </c>
      <c r="AR982" s="202"/>
      <c r="AS982" s="202"/>
      <c r="AT982" s="203">
        <f t="shared" si="460"/>
        <v>0</v>
      </c>
      <c r="AU982" s="202"/>
      <c r="AV982" s="202"/>
      <c r="AW982" s="203">
        <f t="shared" si="461"/>
        <v>0</v>
      </c>
      <c r="AX982" s="202"/>
      <c r="AY982" s="202"/>
      <c r="AZ982" s="203">
        <f t="shared" si="462"/>
        <v>0</v>
      </c>
      <c r="BA982" s="202"/>
      <c r="BB982" s="202"/>
      <c r="BC982" s="203">
        <f t="shared" si="463"/>
        <v>0</v>
      </c>
      <c r="BD982" s="202"/>
      <c r="BE982" s="202"/>
      <c r="BF982" s="203">
        <f t="shared" si="464"/>
        <v>0</v>
      </c>
      <c r="BG982" s="202"/>
      <c r="BH982" s="202"/>
      <c r="BI982" s="203">
        <f t="shared" si="465"/>
        <v>0</v>
      </c>
      <c r="BJ982" s="202"/>
      <c r="BK982" s="202"/>
      <c r="BL982" s="203">
        <f t="shared" si="466"/>
        <v>0</v>
      </c>
      <c r="BM982" s="202"/>
      <c r="BN982" s="202"/>
      <c r="BO982" s="203">
        <f t="shared" si="467"/>
        <v>0</v>
      </c>
      <c r="BP982" s="202"/>
      <c r="BQ982" s="202"/>
      <c r="BR982" s="203">
        <f t="shared" si="468"/>
        <v>0</v>
      </c>
      <c r="BS982" s="202"/>
      <c r="BT982" s="202"/>
      <c r="BU982" s="203">
        <f t="shared" si="469"/>
        <v>0</v>
      </c>
      <c r="BV982" s="202"/>
      <c r="BW982" s="202"/>
      <c r="BX982" s="203">
        <f t="shared" si="470"/>
        <v>0</v>
      </c>
      <c r="BY982" s="202"/>
      <c r="BZ982" s="202"/>
      <c r="CA982" s="203">
        <f t="shared" si="471"/>
        <v>0</v>
      </c>
      <c r="CB982" s="202"/>
      <c r="CC982" s="202"/>
      <c r="CD982" s="203">
        <f t="shared" si="472"/>
        <v>0</v>
      </c>
      <c r="CE982" s="202"/>
      <c r="CF982" s="202"/>
      <c r="CG982" s="203">
        <f t="shared" si="473"/>
        <v>0</v>
      </c>
      <c r="CH982" s="202"/>
      <c r="CI982" s="202"/>
      <c r="CJ982" s="203">
        <f t="shared" si="474"/>
        <v>0</v>
      </c>
    </row>
    <row r="983" spans="2:88" x14ac:dyDescent="0.25">
      <c r="B983" s="180"/>
      <c r="C983" s="180"/>
      <c r="D983" s="181"/>
      <c r="E983" s="38">
        <f t="shared" si="447"/>
        <v>45016</v>
      </c>
      <c r="F983" s="186"/>
      <c r="G983" s="203"/>
      <c r="H983" s="202"/>
      <c r="I983" s="202"/>
      <c r="J983" s="203">
        <f t="shared" si="448"/>
        <v>0</v>
      </c>
      <c r="K983" s="202"/>
      <c r="L983" s="202"/>
      <c r="M983" s="203">
        <f t="shared" si="449"/>
        <v>0</v>
      </c>
      <c r="N983" s="202"/>
      <c r="O983" s="202"/>
      <c r="P983" s="203">
        <f t="shared" si="450"/>
        <v>0</v>
      </c>
      <c r="Q983" s="202"/>
      <c r="R983" s="202"/>
      <c r="S983" s="203">
        <f t="shared" si="451"/>
        <v>0</v>
      </c>
      <c r="T983" s="202"/>
      <c r="U983" s="202"/>
      <c r="V983" s="203">
        <f t="shared" si="452"/>
        <v>0</v>
      </c>
      <c r="W983" s="202"/>
      <c r="X983" s="202"/>
      <c r="Y983" s="203">
        <f t="shared" si="453"/>
        <v>0</v>
      </c>
      <c r="Z983" s="202"/>
      <c r="AA983" s="202"/>
      <c r="AB983" s="203">
        <f t="shared" si="454"/>
        <v>0</v>
      </c>
      <c r="AC983" s="202"/>
      <c r="AD983" s="202"/>
      <c r="AE983" s="203">
        <f t="shared" si="455"/>
        <v>0</v>
      </c>
      <c r="AF983" s="202"/>
      <c r="AG983" s="202"/>
      <c r="AH983" s="203">
        <f t="shared" si="456"/>
        <v>0</v>
      </c>
      <c r="AI983" s="202"/>
      <c r="AJ983" s="202"/>
      <c r="AK983" s="203">
        <f t="shared" si="457"/>
        <v>0</v>
      </c>
      <c r="AL983" s="202"/>
      <c r="AM983" s="202"/>
      <c r="AN983" s="203">
        <f t="shared" si="458"/>
        <v>0</v>
      </c>
      <c r="AO983" s="202"/>
      <c r="AP983" s="202"/>
      <c r="AQ983" s="203">
        <f t="shared" si="459"/>
        <v>0</v>
      </c>
      <c r="AR983" s="202"/>
      <c r="AS983" s="202"/>
      <c r="AT983" s="203">
        <f t="shared" si="460"/>
        <v>0</v>
      </c>
      <c r="AU983" s="202"/>
      <c r="AV983" s="202"/>
      <c r="AW983" s="203">
        <f t="shared" si="461"/>
        <v>0</v>
      </c>
      <c r="AX983" s="202"/>
      <c r="AY983" s="202"/>
      <c r="AZ983" s="203">
        <f t="shared" si="462"/>
        <v>0</v>
      </c>
      <c r="BA983" s="202"/>
      <c r="BB983" s="202"/>
      <c r="BC983" s="203">
        <f t="shared" si="463"/>
        <v>0</v>
      </c>
      <c r="BD983" s="202"/>
      <c r="BE983" s="202"/>
      <c r="BF983" s="203">
        <f t="shared" si="464"/>
        <v>0</v>
      </c>
      <c r="BG983" s="202"/>
      <c r="BH983" s="202"/>
      <c r="BI983" s="203">
        <f t="shared" si="465"/>
        <v>0</v>
      </c>
      <c r="BJ983" s="202"/>
      <c r="BK983" s="202"/>
      <c r="BL983" s="203">
        <f t="shared" si="466"/>
        <v>0</v>
      </c>
      <c r="BM983" s="202"/>
      <c r="BN983" s="202"/>
      <c r="BO983" s="203">
        <f t="shared" si="467"/>
        <v>0</v>
      </c>
      <c r="BP983" s="202"/>
      <c r="BQ983" s="202"/>
      <c r="BR983" s="203">
        <f t="shared" si="468"/>
        <v>0</v>
      </c>
      <c r="BS983" s="202"/>
      <c r="BT983" s="202"/>
      <c r="BU983" s="203">
        <f t="shared" si="469"/>
        <v>0</v>
      </c>
      <c r="BV983" s="202"/>
      <c r="BW983" s="202"/>
      <c r="BX983" s="203">
        <f t="shared" si="470"/>
        <v>0</v>
      </c>
      <c r="BY983" s="202"/>
      <c r="BZ983" s="202"/>
      <c r="CA983" s="203">
        <f t="shared" si="471"/>
        <v>0</v>
      </c>
      <c r="CB983" s="202"/>
      <c r="CC983" s="202"/>
      <c r="CD983" s="203">
        <f t="shared" si="472"/>
        <v>0</v>
      </c>
      <c r="CE983" s="202"/>
      <c r="CF983" s="202"/>
      <c r="CG983" s="203">
        <f t="shared" si="473"/>
        <v>0</v>
      </c>
      <c r="CH983" s="202"/>
      <c r="CI983" s="202"/>
      <c r="CJ983" s="203">
        <f t="shared" si="474"/>
        <v>0</v>
      </c>
    </row>
    <row r="984" spans="2:88" x14ac:dyDescent="0.25">
      <c r="B984" s="180"/>
      <c r="C984" s="180"/>
      <c r="D984" s="181"/>
      <c r="E984" s="38">
        <f t="shared" si="447"/>
        <v>45016</v>
      </c>
      <c r="F984" s="186"/>
      <c r="G984" s="203"/>
      <c r="H984" s="202"/>
      <c r="I984" s="202"/>
      <c r="J984" s="203">
        <f t="shared" si="448"/>
        <v>0</v>
      </c>
      <c r="K984" s="202"/>
      <c r="L984" s="202"/>
      <c r="M984" s="203">
        <f t="shared" si="449"/>
        <v>0</v>
      </c>
      <c r="N984" s="202"/>
      <c r="O984" s="202"/>
      <c r="P984" s="203">
        <f t="shared" si="450"/>
        <v>0</v>
      </c>
      <c r="Q984" s="202"/>
      <c r="R984" s="202"/>
      <c r="S984" s="203">
        <f t="shared" si="451"/>
        <v>0</v>
      </c>
      <c r="T984" s="202"/>
      <c r="U984" s="202"/>
      <c r="V984" s="203">
        <f t="shared" si="452"/>
        <v>0</v>
      </c>
      <c r="W984" s="202"/>
      <c r="X984" s="202"/>
      <c r="Y984" s="203">
        <f t="shared" si="453"/>
        <v>0</v>
      </c>
      <c r="Z984" s="202"/>
      <c r="AA984" s="202"/>
      <c r="AB984" s="203">
        <f t="shared" si="454"/>
        <v>0</v>
      </c>
      <c r="AC984" s="202"/>
      <c r="AD984" s="202"/>
      <c r="AE984" s="203">
        <f t="shared" si="455"/>
        <v>0</v>
      </c>
      <c r="AF984" s="202"/>
      <c r="AG984" s="202"/>
      <c r="AH984" s="203">
        <f t="shared" si="456"/>
        <v>0</v>
      </c>
      <c r="AI984" s="202"/>
      <c r="AJ984" s="202"/>
      <c r="AK984" s="203">
        <f t="shared" si="457"/>
        <v>0</v>
      </c>
      <c r="AL984" s="202"/>
      <c r="AM984" s="202"/>
      <c r="AN984" s="203">
        <f t="shared" si="458"/>
        <v>0</v>
      </c>
      <c r="AO984" s="202"/>
      <c r="AP984" s="202"/>
      <c r="AQ984" s="203">
        <f t="shared" si="459"/>
        <v>0</v>
      </c>
      <c r="AR984" s="202"/>
      <c r="AS984" s="202"/>
      <c r="AT984" s="203">
        <f t="shared" si="460"/>
        <v>0</v>
      </c>
      <c r="AU984" s="202"/>
      <c r="AV984" s="202"/>
      <c r="AW984" s="203">
        <f t="shared" si="461"/>
        <v>0</v>
      </c>
      <c r="AX984" s="202"/>
      <c r="AY984" s="202"/>
      <c r="AZ984" s="203">
        <f t="shared" si="462"/>
        <v>0</v>
      </c>
      <c r="BA984" s="202"/>
      <c r="BB984" s="202"/>
      <c r="BC984" s="203">
        <f t="shared" si="463"/>
        <v>0</v>
      </c>
      <c r="BD984" s="202"/>
      <c r="BE984" s="202"/>
      <c r="BF984" s="203">
        <f t="shared" si="464"/>
        <v>0</v>
      </c>
      <c r="BG984" s="202"/>
      <c r="BH984" s="202"/>
      <c r="BI984" s="203">
        <f t="shared" si="465"/>
        <v>0</v>
      </c>
      <c r="BJ984" s="202"/>
      <c r="BK984" s="202"/>
      <c r="BL984" s="203">
        <f t="shared" si="466"/>
        <v>0</v>
      </c>
      <c r="BM984" s="202"/>
      <c r="BN984" s="202"/>
      <c r="BO984" s="203">
        <f t="shared" si="467"/>
        <v>0</v>
      </c>
      <c r="BP984" s="202"/>
      <c r="BQ984" s="202"/>
      <c r="BR984" s="203">
        <f t="shared" si="468"/>
        <v>0</v>
      </c>
      <c r="BS984" s="202"/>
      <c r="BT984" s="202"/>
      <c r="BU984" s="203">
        <f t="shared" si="469"/>
        <v>0</v>
      </c>
      <c r="BV984" s="202"/>
      <c r="BW984" s="202"/>
      <c r="BX984" s="203">
        <f t="shared" si="470"/>
        <v>0</v>
      </c>
      <c r="BY984" s="202"/>
      <c r="BZ984" s="202"/>
      <c r="CA984" s="203">
        <f t="shared" si="471"/>
        <v>0</v>
      </c>
      <c r="CB984" s="202"/>
      <c r="CC984" s="202"/>
      <c r="CD984" s="203">
        <f t="shared" si="472"/>
        <v>0</v>
      </c>
      <c r="CE984" s="202"/>
      <c r="CF984" s="202"/>
      <c r="CG984" s="203">
        <f t="shared" si="473"/>
        <v>0</v>
      </c>
      <c r="CH984" s="202"/>
      <c r="CI984" s="202"/>
      <c r="CJ984" s="203">
        <f t="shared" si="474"/>
        <v>0</v>
      </c>
    </row>
    <row r="985" spans="2:88" x14ac:dyDescent="0.25">
      <c r="B985" s="180"/>
      <c r="C985" s="180"/>
      <c r="D985" s="181"/>
      <c r="E985" s="38">
        <f t="shared" ref="E985:E1014" si="475">+$D$10</f>
        <v>45016</v>
      </c>
      <c r="F985" s="186"/>
      <c r="G985" s="203"/>
      <c r="H985" s="202"/>
      <c r="I985" s="202"/>
      <c r="J985" s="203">
        <f t="shared" si="448"/>
        <v>0</v>
      </c>
      <c r="K985" s="202"/>
      <c r="L985" s="202"/>
      <c r="M985" s="203">
        <f t="shared" si="449"/>
        <v>0</v>
      </c>
      <c r="N985" s="202"/>
      <c r="O985" s="202"/>
      <c r="P985" s="203">
        <f t="shared" si="450"/>
        <v>0</v>
      </c>
      <c r="Q985" s="202"/>
      <c r="R985" s="202"/>
      <c r="S985" s="203">
        <f t="shared" si="451"/>
        <v>0</v>
      </c>
      <c r="T985" s="202"/>
      <c r="U985" s="202"/>
      <c r="V985" s="203">
        <f t="shared" si="452"/>
        <v>0</v>
      </c>
      <c r="W985" s="202"/>
      <c r="X985" s="202"/>
      <c r="Y985" s="203">
        <f t="shared" si="453"/>
        <v>0</v>
      </c>
      <c r="Z985" s="202"/>
      <c r="AA985" s="202"/>
      <c r="AB985" s="203">
        <f t="shared" si="454"/>
        <v>0</v>
      </c>
      <c r="AC985" s="202"/>
      <c r="AD985" s="202"/>
      <c r="AE985" s="203">
        <f t="shared" si="455"/>
        <v>0</v>
      </c>
      <c r="AF985" s="202"/>
      <c r="AG985" s="202"/>
      <c r="AH985" s="203">
        <f t="shared" si="456"/>
        <v>0</v>
      </c>
      <c r="AI985" s="202"/>
      <c r="AJ985" s="202"/>
      <c r="AK985" s="203">
        <f t="shared" si="457"/>
        <v>0</v>
      </c>
      <c r="AL985" s="202"/>
      <c r="AM985" s="202"/>
      <c r="AN985" s="203">
        <f t="shared" si="458"/>
        <v>0</v>
      </c>
      <c r="AO985" s="202"/>
      <c r="AP985" s="202"/>
      <c r="AQ985" s="203">
        <f t="shared" si="459"/>
        <v>0</v>
      </c>
      <c r="AR985" s="202"/>
      <c r="AS985" s="202"/>
      <c r="AT985" s="203">
        <f t="shared" si="460"/>
        <v>0</v>
      </c>
      <c r="AU985" s="202"/>
      <c r="AV985" s="202"/>
      <c r="AW985" s="203">
        <f t="shared" si="461"/>
        <v>0</v>
      </c>
      <c r="AX985" s="202"/>
      <c r="AY985" s="202"/>
      <c r="AZ985" s="203">
        <f t="shared" si="462"/>
        <v>0</v>
      </c>
      <c r="BA985" s="202"/>
      <c r="BB985" s="202"/>
      <c r="BC985" s="203">
        <f t="shared" si="463"/>
        <v>0</v>
      </c>
      <c r="BD985" s="202"/>
      <c r="BE985" s="202"/>
      <c r="BF985" s="203">
        <f t="shared" si="464"/>
        <v>0</v>
      </c>
      <c r="BG985" s="202"/>
      <c r="BH985" s="202"/>
      <c r="BI985" s="203">
        <f t="shared" si="465"/>
        <v>0</v>
      </c>
      <c r="BJ985" s="202"/>
      <c r="BK985" s="202"/>
      <c r="BL985" s="203">
        <f t="shared" si="466"/>
        <v>0</v>
      </c>
      <c r="BM985" s="202"/>
      <c r="BN985" s="202"/>
      <c r="BO985" s="203">
        <f t="shared" si="467"/>
        <v>0</v>
      </c>
      <c r="BP985" s="202"/>
      <c r="BQ985" s="202"/>
      <c r="BR985" s="203">
        <f t="shared" si="468"/>
        <v>0</v>
      </c>
      <c r="BS985" s="202"/>
      <c r="BT985" s="202"/>
      <c r="BU985" s="203">
        <f t="shared" si="469"/>
        <v>0</v>
      </c>
      <c r="BV985" s="202"/>
      <c r="BW985" s="202"/>
      <c r="BX985" s="203">
        <f t="shared" si="470"/>
        <v>0</v>
      </c>
      <c r="BY985" s="202"/>
      <c r="BZ985" s="202"/>
      <c r="CA985" s="203">
        <f t="shared" si="471"/>
        <v>0</v>
      </c>
      <c r="CB985" s="202"/>
      <c r="CC985" s="202"/>
      <c r="CD985" s="203">
        <f t="shared" si="472"/>
        <v>0</v>
      </c>
      <c r="CE985" s="202"/>
      <c r="CF985" s="202"/>
      <c r="CG985" s="203">
        <f t="shared" si="473"/>
        <v>0</v>
      </c>
      <c r="CH985" s="202"/>
      <c r="CI985" s="202"/>
      <c r="CJ985" s="203">
        <f t="shared" si="474"/>
        <v>0</v>
      </c>
    </row>
    <row r="986" spans="2:88" x14ac:dyDescent="0.25">
      <c r="B986" s="180"/>
      <c r="C986" s="180"/>
      <c r="D986" s="181"/>
      <c r="E986" s="38">
        <f t="shared" si="475"/>
        <v>45016</v>
      </c>
      <c r="F986" s="186"/>
      <c r="G986" s="203"/>
      <c r="H986" s="202"/>
      <c r="I986" s="202"/>
      <c r="J986" s="203">
        <f t="shared" ref="J986:J1014" si="476">SUM(H986:I986)</f>
        <v>0</v>
      </c>
      <c r="K986" s="202"/>
      <c r="L986" s="202"/>
      <c r="M986" s="203">
        <f t="shared" ref="M986:M1014" si="477">SUM(K986:L986)</f>
        <v>0</v>
      </c>
      <c r="N986" s="202"/>
      <c r="O986" s="202"/>
      <c r="P986" s="203">
        <f t="shared" ref="P986:P1014" si="478">SUM(N986:O986)</f>
        <v>0</v>
      </c>
      <c r="Q986" s="202"/>
      <c r="R986" s="202"/>
      <c r="S986" s="203">
        <f t="shared" ref="S986:S1014" si="479">SUM(Q986:R986)</f>
        <v>0</v>
      </c>
      <c r="T986" s="202"/>
      <c r="U986" s="202"/>
      <c r="V986" s="203">
        <f t="shared" ref="V986:V1014" si="480">SUM(T986:U986)</f>
        <v>0</v>
      </c>
      <c r="W986" s="202"/>
      <c r="X986" s="202"/>
      <c r="Y986" s="203">
        <f t="shared" ref="Y986:Y1014" si="481">SUM(W986:X986)</f>
        <v>0</v>
      </c>
      <c r="Z986" s="202"/>
      <c r="AA986" s="202"/>
      <c r="AB986" s="203">
        <f t="shared" ref="AB986:AB1014" si="482">SUM(Z986:AA986)</f>
        <v>0</v>
      </c>
      <c r="AC986" s="202"/>
      <c r="AD986" s="202"/>
      <c r="AE986" s="203">
        <f t="shared" ref="AE986:AE1014" si="483">SUM(AC986:AD986)</f>
        <v>0</v>
      </c>
      <c r="AF986" s="202"/>
      <c r="AG986" s="202"/>
      <c r="AH986" s="203">
        <f t="shared" ref="AH986:AH1014" si="484">SUM(AF986:AG986)</f>
        <v>0</v>
      </c>
      <c r="AI986" s="202"/>
      <c r="AJ986" s="202"/>
      <c r="AK986" s="203">
        <f t="shared" ref="AK986:AK1014" si="485">SUM(AI986:AJ986)</f>
        <v>0</v>
      </c>
      <c r="AL986" s="202"/>
      <c r="AM986" s="202"/>
      <c r="AN986" s="203">
        <f t="shared" ref="AN986:AN1014" si="486">SUM(AL986:AM986)</f>
        <v>0</v>
      </c>
      <c r="AO986" s="202"/>
      <c r="AP986" s="202"/>
      <c r="AQ986" s="203">
        <f t="shared" ref="AQ986:AQ1014" si="487">SUM(AO986:AP986)</f>
        <v>0</v>
      </c>
      <c r="AR986" s="202"/>
      <c r="AS986" s="202"/>
      <c r="AT986" s="203">
        <f t="shared" ref="AT986:AT1014" si="488">SUM(AR986:AS986)</f>
        <v>0</v>
      </c>
      <c r="AU986" s="202"/>
      <c r="AV986" s="202"/>
      <c r="AW986" s="203">
        <f t="shared" ref="AW986:AW1014" si="489">SUM(AU986:AV986)</f>
        <v>0</v>
      </c>
      <c r="AX986" s="202"/>
      <c r="AY986" s="202"/>
      <c r="AZ986" s="203">
        <f t="shared" ref="AZ986:AZ1014" si="490">SUM(AX986:AY986)</f>
        <v>0</v>
      </c>
      <c r="BA986" s="202"/>
      <c r="BB986" s="202"/>
      <c r="BC986" s="203">
        <f t="shared" ref="BC986:BC1014" si="491">SUM(BA986:BB986)</f>
        <v>0</v>
      </c>
      <c r="BD986" s="202"/>
      <c r="BE986" s="202"/>
      <c r="BF986" s="203">
        <f t="shared" ref="BF986:BF1014" si="492">SUM(BD986:BE986)</f>
        <v>0</v>
      </c>
      <c r="BG986" s="202"/>
      <c r="BH986" s="202"/>
      <c r="BI986" s="203">
        <f t="shared" ref="BI986:BI1014" si="493">SUM(BG986:BH986)</f>
        <v>0</v>
      </c>
      <c r="BJ986" s="202"/>
      <c r="BK986" s="202"/>
      <c r="BL986" s="203">
        <f t="shared" ref="BL986:BL1014" si="494">SUM(BJ986:BK986)</f>
        <v>0</v>
      </c>
      <c r="BM986" s="202"/>
      <c r="BN986" s="202"/>
      <c r="BO986" s="203">
        <f t="shared" ref="BO986:BO1014" si="495">SUM(BM986:BN986)</f>
        <v>0</v>
      </c>
      <c r="BP986" s="202"/>
      <c r="BQ986" s="202"/>
      <c r="BR986" s="203">
        <f t="shared" ref="BR986:BR1014" si="496">SUM(BP986:BQ986)</f>
        <v>0</v>
      </c>
      <c r="BS986" s="202"/>
      <c r="BT986" s="202"/>
      <c r="BU986" s="203">
        <f t="shared" ref="BU986:BU1014" si="497">SUM(BS986:BT986)</f>
        <v>0</v>
      </c>
      <c r="BV986" s="202"/>
      <c r="BW986" s="202"/>
      <c r="BX986" s="203">
        <f t="shared" ref="BX986:BX1014" si="498">SUM(BV986:BW986)</f>
        <v>0</v>
      </c>
      <c r="BY986" s="202"/>
      <c r="BZ986" s="202"/>
      <c r="CA986" s="203">
        <f t="shared" ref="CA986:CA1014" si="499">SUM(BY986:BZ986)</f>
        <v>0</v>
      </c>
      <c r="CB986" s="202"/>
      <c r="CC986" s="202"/>
      <c r="CD986" s="203">
        <f t="shared" ref="CD986:CD1014" si="500">SUM(CB986:CC986)</f>
        <v>0</v>
      </c>
      <c r="CE986" s="202"/>
      <c r="CF986" s="202"/>
      <c r="CG986" s="203">
        <f t="shared" ref="CG986:CG1014" si="501">SUM(CE986:CF986)</f>
        <v>0</v>
      </c>
      <c r="CH986" s="202"/>
      <c r="CI986" s="202"/>
      <c r="CJ986" s="203">
        <f t="shared" ref="CJ986:CJ1014" si="502">SUM(CH986:CI986)</f>
        <v>0</v>
      </c>
    </row>
    <row r="987" spans="2:88" x14ac:dyDescent="0.25">
      <c r="B987" s="180"/>
      <c r="C987" s="180"/>
      <c r="D987" s="181"/>
      <c r="E987" s="38">
        <f t="shared" si="475"/>
        <v>45016</v>
      </c>
      <c r="F987" s="186"/>
      <c r="G987" s="203"/>
      <c r="H987" s="202"/>
      <c r="I987" s="202"/>
      <c r="J987" s="203">
        <f t="shared" si="476"/>
        <v>0</v>
      </c>
      <c r="K987" s="202"/>
      <c r="L987" s="202"/>
      <c r="M987" s="203">
        <f t="shared" si="477"/>
        <v>0</v>
      </c>
      <c r="N987" s="202"/>
      <c r="O987" s="202"/>
      <c r="P987" s="203">
        <f t="shared" si="478"/>
        <v>0</v>
      </c>
      <c r="Q987" s="202"/>
      <c r="R987" s="202"/>
      <c r="S987" s="203">
        <f t="shared" si="479"/>
        <v>0</v>
      </c>
      <c r="T987" s="202"/>
      <c r="U987" s="202"/>
      <c r="V987" s="203">
        <f t="shared" si="480"/>
        <v>0</v>
      </c>
      <c r="W987" s="202"/>
      <c r="X987" s="202"/>
      <c r="Y987" s="203">
        <f t="shared" si="481"/>
        <v>0</v>
      </c>
      <c r="Z987" s="202"/>
      <c r="AA987" s="202"/>
      <c r="AB987" s="203">
        <f t="shared" si="482"/>
        <v>0</v>
      </c>
      <c r="AC987" s="202"/>
      <c r="AD987" s="202"/>
      <c r="AE987" s="203">
        <f t="shared" si="483"/>
        <v>0</v>
      </c>
      <c r="AF987" s="202"/>
      <c r="AG987" s="202"/>
      <c r="AH987" s="203">
        <f t="shared" si="484"/>
        <v>0</v>
      </c>
      <c r="AI987" s="202"/>
      <c r="AJ987" s="202"/>
      <c r="AK987" s="203">
        <f t="shared" si="485"/>
        <v>0</v>
      </c>
      <c r="AL987" s="202"/>
      <c r="AM987" s="202"/>
      <c r="AN987" s="203">
        <f t="shared" si="486"/>
        <v>0</v>
      </c>
      <c r="AO987" s="202"/>
      <c r="AP987" s="202"/>
      <c r="AQ987" s="203">
        <f t="shared" si="487"/>
        <v>0</v>
      </c>
      <c r="AR987" s="202"/>
      <c r="AS987" s="202"/>
      <c r="AT987" s="203">
        <f t="shared" si="488"/>
        <v>0</v>
      </c>
      <c r="AU987" s="202"/>
      <c r="AV987" s="202"/>
      <c r="AW987" s="203">
        <f t="shared" si="489"/>
        <v>0</v>
      </c>
      <c r="AX987" s="202"/>
      <c r="AY987" s="202"/>
      <c r="AZ987" s="203">
        <f t="shared" si="490"/>
        <v>0</v>
      </c>
      <c r="BA987" s="202"/>
      <c r="BB987" s="202"/>
      <c r="BC987" s="203">
        <f t="shared" si="491"/>
        <v>0</v>
      </c>
      <c r="BD987" s="202"/>
      <c r="BE987" s="202"/>
      <c r="BF987" s="203">
        <f t="shared" si="492"/>
        <v>0</v>
      </c>
      <c r="BG987" s="202"/>
      <c r="BH987" s="202"/>
      <c r="BI987" s="203">
        <f t="shared" si="493"/>
        <v>0</v>
      </c>
      <c r="BJ987" s="202"/>
      <c r="BK987" s="202"/>
      <c r="BL987" s="203">
        <f t="shared" si="494"/>
        <v>0</v>
      </c>
      <c r="BM987" s="202"/>
      <c r="BN987" s="202"/>
      <c r="BO987" s="203">
        <f t="shared" si="495"/>
        <v>0</v>
      </c>
      <c r="BP987" s="202"/>
      <c r="BQ987" s="202"/>
      <c r="BR987" s="203">
        <f t="shared" si="496"/>
        <v>0</v>
      </c>
      <c r="BS987" s="202"/>
      <c r="BT987" s="202"/>
      <c r="BU987" s="203">
        <f t="shared" si="497"/>
        <v>0</v>
      </c>
      <c r="BV987" s="202"/>
      <c r="BW987" s="202"/>
      <c r="BX987" s="203">
        <f t="shared" si="498"/>
        <v>0</v>
      </c>
      <c r="BY987" s="202"/>
      <c r="BZ987" s="202"/>
      <c r="CA987" s="203">
        <f t="shared" si="499"/>
        <v>0</v>
      </c>
      <c r="CB987" s="202"/>
      <c r="CC987" s="202"/>
      <c r="CD987" s="203">
        <f t="shared" si="500"/>
        <v>0</v>
      </c>
      <c r="CE987" s="202"/>
      <c r="CF987" s="202"/>
      <c r="CG987" s="203">
        <f t="shared" si="501"/>
        <v>0</v>
      </c>
      <c r="CH987" s="202"/>
      <c r="CI987" s="202"/>
      <c r="CJ987" s="203">
        <f t="shared" si="502"/>
        <v>0</v>
      </c>
    </row>
    <row r="988" spans="2:88" x14ac:dyDescent="0.25">
      <c r="B988" s="180"/>
      <c r="C988" s="180"/>
      <c r="D988" s="181"/>
      <c r="E988" s="38">
        <f t="shared" si="475"/>
        <v>45016</v>
      </c>
      <c r="F988" s="186"/>
      <c r="G988" s="203"/>
      <c r="H988" s="202"/>
      <c r="I988" s="202"/>
      <c r="J988" s="203">
        <f t="shared" si="476"/>
        <v>0</v>
      </c>
      <c r="K988" s="202"/>
      <c r="L988" s="202"/>
      <c r="M988" s="203">
        <f t="shared" si="477"/>
        <v>0</v>
      </c>
      <c r="N988" s="202"/>
      <c r="O988" s="202"/>
      <c r="P988" s="203">
        <f t="shared" si="478"/>
        <v>0</v>
      </c>
      <c r="Q988" s="202"/>
      <c r="R988" s="202"/>
      <c r="S988" s="203">
        <f t="shared" si="479"/>
        <v>0</v>
      </c>
      <c r="T988" s="202"/>
      <c r="U988" s="202"/>
      <c r="V988" s="203">
        <f t="shared" si="480"/>
        <v>0</v>
      </c>
      <c r="W988" s="202"/>
      <c r="X988" s="202"/>
      <c r="Y988" s="203">
        <f t="shared" si="481"/>
        <v>0</v>
      </c>
      <c r="Z988" s="202"/>
      <c r="AA988" s="202"/>
      <c r="AB988" s="203">
        <f t="shared" si="482"/>
        <v>0</v>
      </c>
      <c r="AC988" s="202"/>
      <c r="AD988" s="202"/>
      <c r="AE988" s="203">
        <f t="shared" si="483"/>
        <v>0</v>
      </c>
      <c r="AF988" s="202"/>
      <c r="AG988" s="202"/>
      <c r="AH988" s="203">
        <f t="shared" si="484"/>
        <v>0</v>
      </c>
      <c r="AI988" s="202"/>
      <c r="AJ988" s="202"/>
      <c r="AK988" s="203">
        <f t="shared" si="485"/>
        <v>0</v>
      </c>
      <c r="AL988" s="202"/>
      <c r="AM988" s="202"/>
      <c r="AN988" s="203">
        <f t="shared" si="486"/>
        <v>0</v>
      </c>
      <c r="AO988" s="202"/>
      <c r="AP988" s="202"/>
      <c r="AQ988" s="203">
        <f t="shared" si="487"/>
        <v>0</v>
      </c>
      <c r="AR988" s="202"/>
      <c r="AS988" s="202"/>
      <c r="AT988" s="203">
        <f t="shared" si="488"/>
        <v>0</v>
      </c>
      <c r="AU988" s="202"/>
      <c r="AV988" s="202"/>
      <c r="AW988" s="203">
        <f t="shared" si="489"/>
        <v>0</v>
      </c>
      <c r="AX988" s="202"/>
      <c r="AY988" s="202"/>
      <c r="AZ988" s="203">
        <f t="shared" si="490"/>
        <v>0</v>
      </c>
      <c r="BA988" s="202"/>
      <c r="BB988" s="202"/>
      <c r="BC988" s="203">
        <f t="shared" si="491"/>
        <v>0</v>
      </c>
      <c r="BD988" s="202"/>
      <c r="BE988" s="202"/>
      <c r="BF988" s="203">
        <f t="shared" si="492"/>
        <v>0</v>
      </c>
      <c r="BG988" s="202"/>
      <c r="BH988" s="202"/>
      <c r="BI988" s="203">
        <f t="shared" si="493"/>
        <v>0</v>
      </c>
      <c r="BJ988" s="202"/>
      <c r="BK988" s="202"/>
      <c r="BL988" s="203">
        <f t="shared" si="494"/>
        <v>0</v>
      </c>
      <c r="BM988" s="202"/>
      <c r="BN988" s="202"/>
      <c r="BO988" s="203">
        <f t="shared" si="495"/>
        <v>0</v>
      </c>
      <c r="BP988" s="202"/>
      <c r="BQ988" s="202"/>
      <c r="BR988" s="203">
        <f t="shared" si="496"/>
        <v>0</v>
      </c>
      <c r="BS988" s="202"/>
      <c r="BT988" s="202"/>
      <c r="BU988" s="203">
        <f t="shared" si="497"/>
        <v>0</v>
      </c>
      <c r="BV988" s="202"/>
      <c r="BW988" s="202"/>
      <c r="BX988" s="203">
        <f t="shared" si="498"/>
        <v>0</v>
      </c>
      <c r="BY988" s="202"/>
      <c r="BZ988" s="202"/>
      <c r="CA988" s="203">
        <f t="shared" si="499"/>
        <v>0</v>
      </c>
      <c r="CB988" s="202"/>
      <c r="CC988" s="202"/>
      <c r="CD988" s="203">
        <f t="shared" si="500"/>
        <v>0</v>
      </c>
      <c r="CE988" s="202"/>
      <c r="CF988" s="202"/>
      <c r="CG988" s="203">
        <f t="shared" si="501"/>
        <v>0</v>
      </c>
      <c r="CH988" s="202"/>
      <c r="CI988" s="202"/>
      <c r="CJ988" s="203">
        <f t="shared" si="502"/>
        <v>0</v>
      </c>
    </row>
    <row r="989" spans="2:88" x14ac:dyDescent="0.25">
      <c r="B989" s="180"/>
      <c r="C989" s="180"/>
      <c r="D989" s="181"/>
      <c r="E989" s="38">
        <f t="shared" si="475"/>
        <v>45016</v>
      </c>
      <c r="F989" s="186"/>
      <c r="G989" s="203"/>
      <c r="H989" s="202"/>
      <c r="I989" s="202"/>
      <c r="J989" s="203">
        <f t="shared" si="476"/>
        <v>0</v>
      </c>
      <c r="K989" s="202"/>
      <c r="L989" s="202"/>
      <c r="M989" s="203">
        <f t="shared" si="477"/>
        <v>0</v>
      </c>
      <c r="N989" s="202"/>
      <c r="O989" s="202"/>
      <c r="P989" s="203">
        <f t="shared" si="478"/>
        <v>0</v>
      </c>
      <c r="Q989" s="202"/>
      <c r="R989" s="202"/>
      <c r="S989" s="203">
        <f t="shared" si="479"/>
        <v>0</v>
      </c>
      <c r="T989" s="202"/>
      <c r="U989" s="202"/>
      <c r="V989" s="203">
        <f t="shared" si="480"/>
        <v>0</v>
      </c>
      <c r="W989" s="202"/>
      <c r="X989" s="202"/>
      <c r="Y989" s="203">
        <f t="shared" si="481"/>
        <v>0</v>
      </c>
      <c r="Z989" s="202"/>
      <c r="AA989" s="202"/>
      <c r="AB989" s="203">
        <f t="shared" si="482"/>
        <v>0</v>
      </c>
      <c r="AC989" s="202"/>
      <c r="AD989" s="202"/>
      <c r="AE989" s="203">
        <f t="shared" si="483"/>
        <v>0</v>
      </c>
      <c r="AF989" s="202"/>
      <c r="AG989" s="202"/>
      <c r="AH989" s="203">
        <f t="shared" si="484"/>
        <v>0</v>
      </c>
      <c r="AI989" s="202"/>
      <c r="AJ989" s="202"/>
      <c r="AK989" s="203">
        <f t="shared" si="485"/>
        <v>0</v>
      </c>
      <c r="AL989" s="202"/>
      <c r="AM989" s="202"/>
      <c r="AN989" s="203">
        <f t="shared" si="486"/>
        <v>0</v>
      </c>
      <c r="AO989" s="202"/>
      <c r="AP989" s="202"/>
      <c r="AQ989" s="203">
        <f t="shared" si="487"/>
        <v>0</v>
      </c>
      <c r="AR989" s="202"/>
      <c r="AS989" s="202"/>
      <c r="AT989" s="203">
        <f t="shared" si="488"/>
        <v>0</v>
      </c>
      <c r="AU989" s="202"/>
      <c r="AV989" s="202"/>
      <c r="AW989" s="203">
        <f t="shared" si="489"/>
        <v>0</v>
      </c>
      <c r="AX989" s="202"/>
      <c r="AY989" s="202"/>
      <c r="AZ989" s="203">
        <f t="shared" si="490"/>
        <v>0</v>
      </c>
      <c r="BA989" s="202"/>
      <c r="BB989" s="202"/>
      <c r="BC989" s="203">
        <f t="shared" si="491"/>
        <v>0</v>
      </c>
      <c r="BD989" s="202"/>
      <c r="BE989" s="202"/>
      <c r="BF989" s="203">
        <f t="shared" si="492"/>
        <v>0</v>
      </c>
      <c r="BG989" s="202"/>
      <c r="BH989" s="202"/>
      <c r="BI989" s="203">
        <f t="shared" si="493"/>
        <v>0</v>
      </c>
      <c r="BJ989" s="202"/>
      <c r="BK989" s="202"/>
      <c r="BL989" s="203">
        <f t="shared" si="494"/>
        <v>0</v>
      </c>
      <c r="BM989" s="202"/>
      <c r="BN989" s="202"/>
      <c r="BO989" s="203">
        <f t="shared" si="495"/>
        <v>0</v>
      </c>
      <c r="BP989" s="202"/>
      <c r="BQ989" s="202"/>
      <c r="BR989" s="203">
        <f t="shared" si="496"/>
        <v>0</v>
      </c>
      <c r="BS989" s="202"/>
      <c r="BT989" s="202"/>
      <c r="BU989" s="203">
        <f t="shared" si="497"/>
        <v>0</v>
      </c>
      <c r="BV989" s="202"/>
      <c r="BW989" s="202"/>
      <c r="BX989" s="203">
        <f t="shared" si="498"/>
        <v>0</v>
      </c>
      <c r="BY989" s="202"/>
      <c r="BZ989" s="202"/>
      <c r="CA989" s="203">
        <f t="shared" si="499"/>
        <v>0</v>
      </c>
      <c r="CB989" s="202"/>
      <c r="CC989" s="202"/>
      <c r="CD989" s="203">
        <f t="shared" si="500"/>
        <v>0</v>
      </c>
      <c r="CE989" s="202"/>
      <c r="CF989" s="202"/>
      <c r="CG989" s="203">
        <f t="shared" si="501"/>
        <v>0</v>
      </c>
      <c r="CH989" s="202"/>
      <c r="CI989" s="202"/>
      <c r="CJ989" s="203">
        <f t="shared" si="502"/>
        <v>0</v>
      </c>
    </row>
    <row r="990" spans="2:88" x14ac:dyDescent="0.25">
      <c r="B990" s="180"/>
      <c r="C990" s="180"/>
      <c r="D990" s="181"/>
      <c r="E990" s="38">
        <f t="shared" si="475"/>
        <v>45016</v>
      </c>
      <c r="F990" s="186"/>
      <c r="G990" s="203"/>
      <c r="H990" s="202"/>
      <c r="I990" s="202"/>
      <c r="J990" s="203">
        <f t="shared" si="476"/>
        <v>0</v>
      </c>
      <c r="K990" s="202"/>
      <c r="L990" s="202"/>
      <c r="M990" s="203">
        <f t="shared" si="477"/>
        <v>0</v>
      </c>
      <c r="N990" s="202"/>
      <c r="O990" s="202"/>
      <c r="P990" s="203">
        <f t="shared" si="478"/>
        <v>0</v>
      </c>
      <c r="Q990" s="202"/>
      <c r="R990" s="202"/>
      <c r="S990" s="203">
        <f t="shared" si="479"/>
        <v>0</v>
      </c>
      <c r="T990" s="202"/>
      <c r="U990" s="202"/>
      <c r="V990" s="203">
        <f t="shared" si="480"/>
        <v>0</v>
      </c>
      <c r="W990" s="202"/>
      <c r="X990" s="202"/>
      <c r="Y990" s="203">
        <f t="shared" si="481"/>
        <v>0</v>
      </c>
      <c r="Z990" s="202"/>
      <c r="AA990" s="202"/>
      <c r="AB990" s="203">
        <f t="shared" si="482"/>
        <v>0</v>
      </c>
      <c r="AC990" s="202"/>
      <c r="AD990" s="202"/>
      <c r="AE990" s="203">
        <f t="shared" si="483"/>
        <v>0</v>
      </c>
      <c r="AF990" s="202"/>
      <c r="AG990" s="202"/>
      <c r="AH990" s="203">
        <f t="shared" si="484"/>
        <v>0</v>
      </c>
      <c r="AI990" s="202"/>
      <c r="AJ990" s="202"/>
      <c r="AK990" s="203">
        <f t="shared" si="485"/>
        <v>0</v>
      </c>
      <c r="AL990" s="202"/>
      <c r="AM990" s="202"/>
      <c r="AN990" s="203">
        <f t="shared" si="486"/>
        <v>0</v>
      </c>
      <c r="AO990" s="202"/>
      <c r="AP990" s="202"/>
      <c r="AQ990" s="203">
        <f t="shared" si="487"/>
        <v>0</v>
      </c>
      <c r="AR990" s="202"/>
      <c r="AS990" s="202"/>
      <c r="AT990" s="203">
        <f t="shared" si="488"/>
        <v>0</v>
      </c>
      <c r="AU990" s="202"/>
      <c r="AV990" s="202"/>
      <c r="AW990" s="203">
        <f t="shared" si="489"/>
        <v>0</v>
      </c>
      <c r="AX990" s="202"/>
      <c r="AY990" s="202"/>
      <c r="AZ990" s="203">
        <f t="shared" si="490"/>
        <v>0</v>
      </c>
      <c r="BA990" s="202"/>
      <c r="BB990" s="202"/>
      <c r="BC990" s="203">
        <f t="shared" si="491"/>
        <v>0</v>
      </c>
      <c r="BD990" s="202"/>
      <c r="BE990" s="202"/>
      <c r="BF990" s="203">
        <f t="shared" si="492"/>
        <v>0</v>
      </c>
      <c r="BG990" s="202"/>
      <c r="BH990" s="202"/>
      <c r="BI990" s="203">
        <f t="shared" si="493"/>
        <v>0</v>
      </c>
      <c r="BJ990" s="202"/>
      <c r="BK990" s="202"/>
      <c r="BL990" s="203">
        <f t="shared" si="494"/>
        <v>0</v>
      </c>
      <c r="BM990" s="202"/>
      <c r="BN990" s="202"/>
      <c r="BO990" s="203">
        <f t="shared" si="495"/>
        <v>0</v>
      </c>
      <c r="BP990" s="202"/>
      <c r="BQ990" s="202"/>
      <c r="BR990" s="203">
        <f t="shared" si="496"/>
        <v>0</v>
      </c>
      <c r="BS990" s="202"/>
      <c r="BT990" s="202"/>
      <c r="BU990" s="203">
        <f t="shared" si="497"/>
        <v>0</v>
      </c>
      <c r="BV990" s="202"/>
      <c r="BW990" s="202"/>
      <c r="BX990" s="203">
        <f t="shared" si="498"/>
        <v>0</v>
      </c>
      <c r="BY990" s="202"/>
      <c r="BZ990" s="202"/>
      <c r="CA990" s="203">
        <f t="shared" si="499"/>
        <v>0</v>
      </c>
      <c r="CB990" s="202"/>
      <c r="CC990" s="202"/>
      <c r="CD990" s="203">
        <f t="shared" si="500"/>
        <v>0</v>
      </c>
      <c r="CE990" s="202"/>
      <c r="CF990" s="202"/>
      <c r="CG990" s="203">
        <f t="shared" si="501"/>
        <v>0</v>
      </c>
      <c r="CH990" s="202"/>
      <c r="CI990" s="202"/>
      <c r="CJ990" s="203">
        <f t="shared" si="502"/>
        <v>0</v>
      </c>
    </row>
    <row r="991" spans="2:88" x14ac:dyDescent="0.25">
      <c r="B991" s="180"/>
      <c r="C991" s="180"/>
      <c r="D991" s="181"/>
      <c r="E991" s="38">
        <f t="shared" si="475"/>
        <v>45016</v>
      </c>
      <c r="F991" s="186"/>
      <c r="G991" s="203"/>
      <c r="H991" s="202"/>
      <c r="I991" s="202"/>
      <c r="J991" s="203">
        <f t="shared" si="476"/>
        <v>0</v>
      </c>
      <c r="K991" s="202"/>
      <c r="L991" s="202"/>
      <c r="M991" s="203">
        <f t="shared" si="477"/>
        <v>0</v>
      </c>
      <c r="N991" s="202"/>
      <c r="O991" s="202"/>
      <c r="P991" s="203">
        <f t="shared" si="478"/>
        <v>0</v>
      </c>
      <c r="Q991" s="202"/>
      <c r="R991" s="202"/>
      <c r="S991" s="203">
        <f t="shared" si="479"/>
        <v>0</v>
      </c>
      <c r="T991" s="202"/>
      <c r="U991" s="202"/>
      <c r="V991" s="203">
        <f t="shared" si="480"/>
        <v>0</v>
      </c>
      <c r="W991" s="202"/>
      <c r="X991" s="202"/>
      <c r="Y991" s="203">
        <f t="shared" si="481"/>
        <v>0</v>
      </c>
      <c r="Z991" s="202"/>
      <c r="AA991" s="202"/>
      <c r="AB991" s="203">
        <f t="shared" si="482"/>
        <v>0</v>
      </c>
      <c r="AC991" s="202"/>
      <c r="AD991" s="202"/>
      <c r="AE991" s="203">
        <f t="shared" si="483"/>
        <v>0</v>
      </c>
      <c r="AF991" s="202"/>
      <c r="AG991" s="202"/>
      <c r="AH991" s="203">
        <f t="shared" si="484"/>
        <v>0</v>
      </c>
      <c r="AI991" s="202"/>
      <c r="AJ991" s="202"/>
      <c r="AK991" s="203">
        <f t="shared" si="485"/>
        <v>0</v>
      </c>
      <c r="AL991" s="202"/>
      <c r="AM991" s="202"/>
      <c r="AN991" s="203">
        <f t="shared" si="486"/>
        <v>0</v>
      </c>
      <c r="AO991" s="202"/>
      <c r="AP991" s="202"/>
      <c r="AQ991" s="203">
        <f t="shared" si="487"/>
        <v>0</v>
      </c>
      <c r="AR991" s="202"/>
      <c r="AS991" s="202"/>
      <c r="AT991" s="203">
        <f t="shared" si="488"/>
        <v>0</v>
      </c>
      <c r="AU991" s="202"/>
      <c r="AV991" s="202"/>
      <c r="AW991" s="203">
        <f t="shared" si="489"/>
        <v>0</v>
      </c>
      <c r="AX991" s="202"/>
      <c r="AY991" s="202"/>
      <c r="AZ991" s="203">
        <f t="shared" si="490"/>
        <v>0</v>
      </c>
      <c r="BA991" s="202"/>
      <c r="BB991" s="202"/>
      <c r="BC991" s="203">
        <f t="shared" si="491"/>
        <v>0</v>
      </c>
      <c r="BD991" s="202"/>
      <c r="BE991" s="202"/>
      <c r="BF991" s="203">
        <f t="shared" si="492"/>
        <v>0</v>
      </c>
      <c r="BG991" s="202"/>
      <c r="BH991" s="202"/>
      <c r="BI991" s="203">
        <f t="shared" si="493"/>
        <v>0</v>
      </c>
      <c r="BJ991" s="202"/>
      <c r="BK991" s="202"/>
      <c r="BL991" s="203">
        <f t="shared" si="494"/>
        <v>0</v>
      </c>
      <c r="BM991" s="202"/>
      <c r="BN991" s="202"/>
      <c r="BO991" s="203">
        <f t="shared" si="495"/>
        <v>0</v>
      </c>
      <c r="BP991" s="202"/>
      <c r="BQ991" s="202"/>
      <c r="BR991" s="203">
        <f t="shared" si="496"/>
        <v>0</v>
      </c>
      <c r="BS991" s="202"/>
      <c r="BT991" s="202"/>
      <c r="BU991" s="203">
        <f t="shared" si="497"/>
        <v>0</v>
      </c>
      <c r="BV991" s="202"/>
      <c r="BW991" s="202"/>
      <c r="BX991" s="203">
        <f t="shared" si="498"/>
        <v>0</v>
      </c>
      <c r="BY991" s="202"/>
      <c r="BZ991" s="202"/>
      <c r="CA991" s="203">
        <f t="shared" si="499"/>
        <v>0</v>
      </c>
      <c r="CB991" s="202"/>
      <c r="CC991" s="202"/>
      <c r="CD991" s="203">
        <f t="shared" si="500"/>
        <v>0</v>
      </c>
      <c r="CE991" s="202"/>
      <c r="CF991" s="202"/>
      <c r="CG991" s="203">
        <f t="shared" si="501"/>
        <v>0</v>
      </c>
      <c r="CH991" s="202"/>
      <c r="CI991" s="202"/>
      <c r="CJ991" s="203">
        <f t="shared" si="502"/>
        <v>0</v>
      </c>
    </row>
    <row r="992" spans="2:88" x14ac:dyDescent="0.25">
      <c r="B992" s="180"/>
      <c r="C992" s="180"/>
      <c r="D992" s="181"/>
      <c r="E992" s="38">
        <f t="shared" si="475"/>
        <v>45016</v>
      </c>
      <c r="F992" s="186"/>
      <c r="G992" s="203"/>
      <c r="H992" s="202"/>
      <c r="I992" s="202"/>
      <c r="J992" s="203">
        <f t="shared" si="476"/>
        <v>0</v>
      </c>
      <c r="K992" s="202"/>
      <c r="L992" s="202"/>
      <c r="M992" s="203">
        <f t="shared" si="477"/>
        <v>0</v>
      </c>
      <c r="N992" s="202"/>
      <c r="O992" s="202"/>
      <c r="P992" s="203">
        <f t="shared" si="478"/>
        <v>0</v>
      </c>
      <c r="Q992" s="202"/>
      <c r="R992" s="202"/>
      <c r="S992" s="203">
        <f t="shared" si="479"/>
        <v>0</v>
      </c>
      <c r="T992" s="202"/>
      <c r="U992" s="202"/>
      <c r="V992" s="203">
        <f t="shared" si="480"/>
        <v>0</v>
      </c>
      <c r="W992" s="202"/>
      <c r="X992" s="202"/>
      <c r="Y992" s="203">
        <f t="shared" si="481"/>
        <v>0</v>
      </c>
      <c r="Z992" s="202"/>
      <c r="AA992" s="202"/>
      <c r="AB992" s="203">
        <f t="shared" si="482"/>
        <v>0</v>
      </c>
      <c r="AC992" s="202"/>
      <c r="AD992" s="202"/>
      <c r="AE992" s="203">
        <f t="shared" si="483"/>
        <v>0</v>
      </c>
      <c r="AF992" s="202"/>
      <c r="AG992" s="202"/>
      <c r="AH992" s="203">
        <f t="shared" si="484"/>
        <v>0</v>
      </c>
      <c r="AI992" s="202"/>
      <c r="AJ992" s="202"/>
      <c r="AK992" s="203">
        <f t="shared" si="485"/>
        <v>0</v>
      </c>
      <c r="AL992" s="202"/>
      <c r="AM992" s="202"/>
      <c r="AN992" s="203">
        <f t="shared" si="486"/>
        <v>0</v>
      </c>
      <c r="AO992" s="202"/>
      <c r="AP992" s="202"/>
      <c r="AQ992" s="203">
        <f t="shared" si="487"/>
        <v>0</v>
      </c>
      <c r="AR992" s="202"/>
      <c r="AS992" s="202"/>
      <c r="AT992" s="203">
        <f t="shared" si="488"/>
        <v>0</v>
      </c>
      <c r="AU992" s="202"/>
      <c r="AV992" s="202"/>
      <c r="AW992" s="203">
        <f t="shared" si="489"/>
        <v>0</v>
      </c>
      <c r="AX992" s="202"/>
      <c r="AY992" s="202"/>
      <c r="AZ992" s="203">
        <f t="shared" si="490"/>
        <v>0</v>
      </c>
      <c r="BA992" s="202"/>
      <c r="BB992" s="202"/>
      <c r="BC992" s="203">
        <f t="shared" si="491"/>
        <v>0</v>
      </c>
      <c r="BD992" s="202"/>
      <c r="BE992" s="202"/>
      <c r="BF992" s="203">
        <f t="shared" si="492"/>
        <v>0</v>
      </c>
      <c r="BG992" s="202"/>
      <c r="BH992" s="202"/>
      <c r="BI992" s="203">
        <f t="shared" si="493"/>
        <v>0</v>
      </c>
      <c r="BJ992" s="202"/>
      <c r="BK992" s="202"/>
      <c r="BL992" s="203">
        <f t="shared" si="494"/>
        <v>0</v>
      </c>
      <c r="BM992" s="202"/>
      <c r="BN992" s="202"/>
      <c r="BO992" s="203">
        <f t="shared" si="495"/>
        <v>0</v>
      </c>
      <c r="BP992" s="202"/>
      <c r="BQ992" s="202"/>
      <c r="BR992" s="203">
        <f t="shared" si="496"/>
        <v>0</v>
      </c>
      <c r="BS992" s="202"/>
      <c r="BT992" s="202"/>
      <c r="BU992" s="203">
        <f t="shared" si="497"/>
        <v>0</v>
      </c>
      <c r="BV992" s="202"/>
      <c r="BW992" s="202"/>
      <c r="BX992" s="203">
        <f t="shared" si="498"/>
        <v>0</v>
      </c>
      <c r="BY992" s="202"/>
      <c r="BZ992" s="202"/>
      <c r="CA992" s="203">
        <f t="shared" si="499"/>
        <v>0</v>
      </c>
      <c r="CB992" s="202"/>
      <c r="CC992" s="202"/>
      <c r="CD992" s="203">
        <f t="shared" si="500"/>
        <v>0</v>
      </c>
      <c r="CE992" s="202"/>
      <c r="CF992" s="202"/>
      <c r="CG992" s="203">
        <f t="shared" si="501"/>
        <v>0</v>
      </c>
      <c r="CH992" s="202"/>
      <c r="CI992" s="202"/>
      <c r="CJ992" s="203">
        <f t="shared" si="502"/>
        <v>0</v>
      </c>
    </row>
    <row r="993" spans="2:92" x14ac:dyDescent="0.25">
      <c r="B993" s="180"/>
      <c r="C993" s="180"/>
      <c r="D993" s="181"/>
      <c r="E993" s="38">
        <f t="shared" si="475"/>
        <v>45016</v>
      </c>
      <c r="F993" s="186"/>
      <c r="G993" s="203"/>
      <c r="H993" s="202"/>
      <c r="I993" s="202"/>
      <c r="J993" s="203">
        <f t="shared" si="476"/>
        <v>0</v>
      </c>
      <c r="K993" s="202"/>
      <c r="L993" s="202"/>
      <c r="M993" s="203">
        <f t="shared" si="477"/>
        <v>0</v>
      </c>
      <c r="N993" s="202"/>
      <c r="O993" s="202"/>
      <c r="P993" s="203">
        <f t="shared" si="478"/>
        <v>0</v>
      </c>
      <c r="Q993" s="202"/>
      <c r="R993" s="202"/>
      <c r="S993" s="203">
        <f t="shared" si="479"/>
        <v>0</v>
      </c>
      <c r="T993" s="202"/>
      <c r="U993" s="202"/>
      <c r="V993" s="203">
        <f t="shared" si="480"/>
        <v>0</v>
      </c>
      <c r="W993" s="202"/>
      <c r="X993" s="202"/>
      <c r="Y993" s="203">
        <f t="shared" si="481"/>
        <v>0</v>
      </c>
      <c r="Z993" s="202"/>
      <c r="AA993" s="202"/>
      <c r="AB993" s="203">
        <f t="shared" si="482"/>
        <v>0</v>
      </c>
      <c r="AC993" s="202"/>
      <c r="AD993" s="202"/>
      <c r="AE993" s="203">
        <f t="shared" si="483"/>
        <v>0</v>
      </c>
      <c r="AF993" s="202"/>
      <c r="AG993" s="202"/>
      <c r="AH993" s="203">
        <f t="shared" si="484"/>
        <v>0</v>
      </c>
      <c r="AI993" s="202"/>
      <c r="AJ993" s="202"/>
      <c r="AK993" s="203">
        <f t="shared" si="485"/>
        <v>0</v>
      </c>
      <c r="AL993" s="202"/>
      <c r="AM993" s="202"/>
      <c r="AN993" s="203">
        <f t="shared" si="486"/>
        <v>0</v>
      </c>
      <c r="AO993" s="202"/>
      <c r="AP993" s="202"/>
      <c r="AQ993" s="203">
        <f t="shared" si="487"/>
        <v>0</v>
      </c>
      <c r="AR993" s="202"/>
      <c r="AS993" s="202"/>
      <c r="AT993" s="203">
        <f t="shared" si="488"/>
        <v>0</v>
      </c>
      <c r="AU993" s="202"/>
      <c r="AV993" s="202"/>
      <c r="AW993" s="203">
        <f t="shared" si="489"/>
        <v>0</v>
      </c>
      <c r="AX993" s="202"/>
      <c r="AY993" s="202"/>
      <c r="AZ993" s="203">
        <f t="shared" si="490"/>
        <v>0</v>
      </c>
      <c r="BA993" s="202"/>
      <c r="BB993" s="202"/>
      <c r="BC993" s="203">
        <f t="shared" si="491"/>
        <v>0</v>
      </c>
      <c r="BD993" s="202"/>
      <c r="BE993" s="202"/>
      <c r="BF993" s="203">
        <f t="shared" si="492"/>
        <v>0</v>
      </c>
      <c r="BG993" s="202"/>
      <c r="BH993" s="202"/>
      <c r="BI993" s="203">
        <f t="shared" si="493"/>
        <v>0</v>
      </c>
      <c r="BJ993" s="202"/>
      <c r="BK993" s="202"/>
      <c r="BL993" s="203">
        <f t="shared" si="494"/>
        <v>0</v>
      </c>
      <c r="BM993" s="202"/>
      <c r="BN993" s="202"/>
      <c r="BO993" s="203">
        <f t="shared" si="495"/>
        <v>0</v>
      </c>
      <c r="BP993" s="202"/>
      <c r="BQ993" s="202"/>
      <c r="BR993" s="203">
        <f t="shared" si="496"/>
        <v>0</v>
      </c>
      <c r="BS993" s="202"/>
      <c r="BT993" s="202"/>
      <c r="BU993" s="203">
        <f t="shared" si="497"/>
        <v>0</v>
      </c>
      <c r="BV993" s="202"/>
      <c r="BW993" s="202"/>
      <c r="BX993" s="203">
        <f t="shared" si="498"/>
        <v>0</v>
      </c>
      <c r="BY993" s="202"/>
      <c r="BZ993" s="202"/>
      <c r="CA993" s="203">
        <f t="shared" si="499"/>
        <v>0</v>
      </c>
      <c r="CB993" s="202"/>
      <c r="CC993" s="202"/>
      <c r="CD993" s="203">
        <f t="shared" si="500"/>
        <v>0</v>
      </c>
      <c r="CE993" s="202"/>
      <c r="CF993" s="202"/>
      <c r="CG993" s="203">
        <f t="shared" si="501"/>
        <v>0</v>
      </c>
      <c r="CH993" s="202"/>
      <c r="CI993" s="202"/>
      <c r="CJ993" s="203">
        <f t="shared" si="502"/>
        <v>0</v>
      </c>
    </row>
    <row r="994" spans="2:92" x14ac:dyDescent="0.25">
      <c r="B994" s="180"/>
      <c r="C994" s="180"/>
      <c r="D994" s="181"/>
      <c r="E994" s="38">
        <f t="shared" si="475"/>
        <v>45016</v>
      </c>
      <c r="F994" s="186"/>
      <c r="G994" s="203"/>
      <c r="H994" s="202"/>
      <c r="I994" s="202"/>
      <c r="J994" s="203">
        <f t="shared" si="476"/>
        <v>0</v>
      </c>
      <c r="K994" s="202"/>
      <c r="L994" s="202"/>
      <c r="M994" s="203">
        <f t="shared" si="477"/>
        <v>0</v>
      </c>
      <c r="N994" s="202"/>
      <c r="O994" s="202"/>
      <c r="P994" s="203">
        <f t="shared" si="478"/>
        <v>0</v>
      </c>
      <c r="Q994" s="202"/>
      <c r="R994" s="202"/>
      <c r="S994" s="203">
        <f t="shared" si="479"/>
        <v>0</v>
      </c>
      <c r="T994" s="202"/>
      <c r="U994" s="202"/>
      <c r="V994" s="203">
        <f t="shared" si="480"/>
        <v>0</v>
      </c>
      <c r="W994" s="202"/>
      <c r="X994" s="202"/>
      <c r="Y994" s="203">
        <f t="shared" si="481"/>
        <v>0</v>
      </c>
      <c r="Z994" s="202"/>
      <c r="AA994" s="202"/>
      <c r="AB994" s="203">
        <f t="shared" si="482"/>
        <v>0</v>
      </c>
      <c r="AC994" s="202"/>
      <c r="AD994" s="202"/>
      <c r="AE994" s="203">
        <f t="shared" si="483"/>
        <v>0</v>
      </c>
      <c r="AF994" s="202"/>
      <c r="AG994" s="202"/>
      <c r="AH994" s="203">
        <f t="shared" si="484"/>
        <v>0</v>
      </c>
      <c r="AI994" s="202"/>
      <c r="AJ994" s="202"/>
      <c r="AK994" s="203">
        <f t="shared" si="485"/>
        <v>0</v>
      </c>
      <c r="AL994" s="202"/>
      <c r="AM994" s="202"/>
      <c r="AN994" s="203">
        <f t="shared" si="486"/>
        <v>0</v>
      </c>
      <c r="AO994" s="202"/>
      <c r="AP994" s="202"/>
      <c r="AQ994" s="203">
        <f t="shared" si="487"/>
        <v>0</v>
      </c>
      <c r="AR994" s="202"/>
      <c r="AS994" s="202"/>
      <c r="AT994" s="203">
        <f t="shared" si="488"/>
        <v>0</v>
      </c>
      <c r="AU994" s="202"/>
      <c r="AV994" s="202"/>
      <c r="AW994" s="203">
        <f t="shared" si="489"/>
        <v>0</v>
      </c>
      <c r="AX994" s="202"/>
      <c r="AY994" s="202"/>
      <c r="AZ994" s="203">
        <f t="shared" si="490"/>
        <v>0</v>
      </c>
      <c r="BA994" s="202"/>
      <c r="BB994" s="202"/>
      <c r="BC994" s="203">
        <f t="shared" si="491"/>
        <v>0</v>
      </c>
      <c r="BD994" s="202"/>
      <c r="BE994" s="202"/>
      <c r="BF994" s="203">
        <f t="shared" si="492"/>
        <v>0</v>
      </c>
      <c r="BG994" s="202"/>
      <c r="BH994" s="202"/>
      <c r="BI994" s="203">
        <f t="shared" si="493"/>
        <v>0</v>
      </c>
      <c r="BJ994" s="202"/>
      <c r="BK994" s="202"/>
      <c r="BL994" s="203">
        <f t="shared" si="494"/>
        <v>0</v>
      </c>
      <c r="BM994" s="202"/>
      <c r="BN994" s="202"/>
      <c r="BO994" s="203">
        <f t="shared" si="495"/>
        <v>0</v>
      </c>
      <c r="BP994" s="202"/>
      <c r="BQ994" s="202"/>
      <c r="BR994" s="203">
        <f t="shared" si="496"/>
        <v>0</v>
      </c>
      <c r="BS994" s="202"/>
      <c r="BT994" s="202"/>
      <c r="BU994" s="203">
        <f t="shared" si="497"/>
        <v>0</v>
      </c>
      <c r="BV994" s="202"/>
      <c r="BW994" s="202"/>
      <c r="BX994" s="203">
        <f t="shared" si="498"/>
        <v>0</v>
      </c>
      <c r="BY994" s="202"/>
      <c r="BZ994" s="202"/>
      <c r="CA994" s="203">
        <f t="shared" si="499"/>
        <v>0</v>
      </c>
      <c r="CB994" s="202"/>
      <c r="CC994" s="202"/>
      <c r="CD994" s="203">
        <f t="shared" si="500"/>
        <v>0</v>
      </c>
      <c r="CE994" s="202"/>
      <c r="CF994" s="202"/>
      <c r="CG994" s="203">
        <f t="shared" si="501"/>
        <v>0</v>
      </c>
      <c r="CH994" s="202"/>
      <c r="CI994" s="202"/>
      <c r="CJ994" s="203">
        <f t="shared" si="502"/>
        <v>0</v>
      </c>
    </row>
    <row r="995" spans="2:92" x14ac:dyDescent="0.25">
      <c r="B995" s="180"/>
      <c r="C995" s="180"/>
      <c r="D995" s="181"/>
      <c r="E995" s="38">
        <f t="shared" si="475"/>
        <v>45016</v>
      </c>
      <c r="F995" s="186"/>
      <c r="G995" s="203"/>
      <c r="H995" s="202"/>
      <c r="I995" s="202"/>
      <c r="J995" s="203">
        <f t="shared" si="476"/>
        <v>0</v>
      </c>
      <c r="K995" s="202"/>
      <c r="L995" s="202"/>
      <c r="M995" s="203">
        <f t="shared" si="477"/>
        <v>0</v>
      </c>
      <c r="N995" s="202"/>
      <c r="O995" s="202"/>
      <c r="P995" s="203">
        <f t="shared" si="478"/>
        <v>0</v>
      </c>
      <c r="Q995" s="202"/>
      <c r="R995" s="202"/>
      <c r="S995" s="203">
        <f t="shared" si="479"/>
        <v>0</v>
      </c>
      <c r="T995" s="202"/>
      <c r="U995" s="202"/>
      <c r="V995" s="203">
        <f t="shared" si="480"/>
        <v>0</v>
      </c>
      <c r="W995" s="202"/>
      <c r="X995" s="202"/>
      <c r="Y995" s="203">
        <f t="shared" si="481"/>
        <v>0</v>
      </c>
      <c r="Z995" s="202"/>
      <c r="AA995" s="202"/>
      <c r="AB995" s="203">
        <f t="shared" si="482"/>
        <v>0</v>
      </c>
      <c r="AC995" s="202"/>
      <c r="AD995" s="202"/>
      <c r="AE995" s="203">
        <f t="shared" si="483"/>
        <v>0</v>
      </c>
      <c r="AF995" s="202"/>
      <c r="AG995" s="202"/>
      <c r="AH995" s="203">
        <f t="shared" si="484"/>
        <v>0</v>
      </c>
      <c r="AI995" s="202"/>
      <c r="AJ995" s="202"/>
      <c r="AK995" s="203">
        <f t="shared" si="485"/>
        <v>0</v>
      </c>
      <c r="AL995" s="202"/>
      <c r="AM995" s="202"/>
      <c r="AN995" s="203">
        <f t="shared" si="486"/>
        <v>0</v>
      </c>
      <c r="AO995" s="202"/>
      <c r="AP995" s="202"/>
      <c r="AQ995" s="203">
        <f t="shared" si="487"/>
        <v>0</v>
      </c>
      <c r="AR995" s="202"/>
      <c r="AS995" s="202"/>
      <c r="AT995" s="203">
        <f t="shared" si="488"/>
        <v>0</v>
      </c>
      <c r="AU995" s="202"/>
      <c r="AV995" s="202"/>
      <c r="AW995" s="203">
        <f t="shared" si="489"/>
        <v>0</v>
      </c>
      <c r="AX995" s="202"/>
      <c r="AY995" s="202"/>
      <c r="AZ995" s="203">
        <f t="shared" si="490"/>
        <v>0</v>
      </c>
      <c r="BA995" s="202"/>
      <c r="BB995" s="202"/>
      <c r="BC995" s="203">
        <f t="shared" si="491"/>
        <v>0</v>
      </c>
      <c r="BD995" s="202"/>
      <c r="BE995" s="202"/>
      <c r="BF995" s="203">
        <f t="shared" si="492"/>
        <v>0</v>
      </c>
      <c r="BG995" s="202"/>
      <c r="BH995" s="202"/>
      <c r="BI995" s="203">
        <f t="shared" si="493"/>
        <v>0</v>
      </c>
      <c r="BJ995" s="202"/>
      <c r="BK995" s="202"/>
      <c r="BL995" s="203">
        <f t="shared" si="494"/>
        <v>0</v>
      </c>
      <c r="BM995" s="202"/>
      <c r="BN995" s="202"/>
      <c r="BO995" s="203">
        <f t="shared" si="495"/>
        <v>0</v>
      </c>
      <c r="BP995" s="202"/>
      <c r="BQ995" s="202"/>
      <c r="BR995" s="203">
        <f t="shared" si="496"/>
        <v>0</v>
      </c>
      <c r="BS995" s="202"/>
      <c r="BT995" s="202"/>
      <c r="BU995" s="203">
        <f t="shared" si="497"/>
        <v>0</v>
      </c>
      <c r="BV995" s="202"/>
      <c r="BW995" s="202"/>
      <c r="BX995" s="203">
        <f t="shared" si="498"/>
        <v>0</v>
      </c>
      <c r="BY995" s="202"/>
      <c r="BZ995" s="202"/>
      <c r="CA995" s="203">
        <f t="shared" si="499"/>
        <v>0</v>
      </c>
      <c r="CB995" s="202"/>
      <c r="CC995" s="202"/>
      <c r="CD995" s="203">
        <f t="shared" si="500"/>
        <v>0</v>
      </c>
      <c r="CE995" s="202"/>
      <c r="CF995" s="202"/>
      <c r="CG995" s="203">
        <f t="shared" si="501"/>
        <v>0</v>
      </c>
      <c r="CH995" s="202"/>
      <c r="CI995" s="202"/>
      <c r="CJ995" s="203">
        <f t="shared" si="502"/>
        <v>0</v>
      </c>
    </row>
    <row r="996" spans="2:92" x14ac:dyDescent="0.25">
      <c r="B996" s="180"/>
      <c r="C996" s="180"/>
      <c r="D996" s="181"/>
      <c r="E996" s="38">
        <f t="shared" si="475"/>
        <v>45016</v>
      </c>
      <c r="F996" s="186"/>
      <c r="G996" s="203"/>
      <c r="H996" s="202"/>
      <c r="I996" s="202"/>
      <c r="J996" s="203">
        <f t="shared" si="476"/>
        <v>0</v>
      </c>
      <c r="K996" s="202"/>
      <c r="L996" s="202"/>
      <c r="M996" s="203">
        <f t="shared" si="477"/>
        <v>0</v>
      </c>
      <c r="N996" s="202"/>
      <c r="O996" s="202"/>
      <c r="P996" s="203">
        <f t="shared" si="478"/>
        <v>0</v>
      </c>
      <c r="Q996" s="202"/>
      <c r="R996" s="202"/>
      <c r="S996" s="203">
        <f t="shared" si="479"/>
        <v>0</v>
      </c>
      <c r="T996" s="202"/>
      <c r="U996" s="202"/>
      <c r="V996" s="203">
        <f t="shared" si="480"/>
        <v>0</v>
      </c>
      <c r="W996" s="202"/>
      <c r="X996" s="202"/>
      <c r="Y996" s="203">
        <f t="shared" si="481"/>
        <v>0</v>
      </c>
      <c r="Z996" s="202"/>
      <c r="AA996" s="202"/>
      <c r="AB996" s="203">
        <f t="shared" si="482"/>
        <v>0</v>
      </c>
      <c r="AC996" s="202"/>
      <c r="AD996" s="202"/>
      <c r="AE996" s="203">
        <f t="shared" si="483"/>
        <v>0</v>
      </c>
      <c r="AF996" s="202"/>
      <c r="AG996" s="202"/>
      <c r="AH996" s="203">
        <f t="shared" si="484"/>
        <v>0</v>
      </c>
      <c r="AI996" s="202"/>
      <c r="AJ996" s="202"/>
      <c r="AK996" s="203">
        <f t="shared" si="485"/>
        <v>0</v>
      </c>
      <c r="AL996" s="202"/>
      <c r="AM996" s="202"/>
      <c r="AN996" s="203">
        <f t="shared" si="486"/>
        <v>0</v>
      </c>
      <c r="AO996" s="202"/>
      <c r="AP996" s="202"/>
      <c r="AQ996" s="203">
        <f t="shared" si="487"/>
        <v>0</v>
      </c>
      <c r="AR996" s="202"/>
      <c r="AS996" s="202"/>
      <c r="AT996" s="203">
        <f t="shared" si="488"/>
        <v>0</v>
      </c>
      <c r="AU996" s="202"/>
      <c r="AV996" s="202"/>
      <c r="AW996" s="203">
        <f t="shared" si="489"/>
        <v>0</v>
      </c>
      <c r="AX996" s="202"/>
      <c r="AY996" s="202"/>
      <c r="AZ996" s="203">
        <f t="shared" si="490"/>
        <v>0</v>
      </c>
      <c r="BA996" s="202"/>
      <c r="BB996" s="202"/>
      <c r="BC996" s="203">
        <f t="shared" si="491"/>
        <v>0</v>
      </c>
      <c r="BD996" s="202"/>
      <c r="BE996" s="202"/>
      <c r="BF996" s="203">
        <f t="shared" si="492"/>
        <v>0</v>
      </c>
      <c r="BG996" s="202"/>
      <c r="BH996" s="202"/>
      <c r="BI996" s="203">
        <f t="shared" si="493"/>
        <v>0</v>
      </c>
      <c r="BJ996" s="202"/>
      <c r="BK996" s="202"/>
      <c r="BL996" s="203">
        <f t="shared" si="494"/>
        <v>0</v>
      </c>
      <c r="BM996" s="202"/>
      <c r="BN996" s="202"/>
      <c r="BO996" s="203">
        <f t="shared" si="495"/>
        <v>0</v>
      </c>
      <c r="BP996" s="202"/>
      <c r="BQ996" s="202"/>
      <c r="BR996" s="203">
        <f t="shared" si="496"/>
        <v>0</v>
      </c>
      <c r="BS996" s="202"/>
      <c r="BT996" s="202"/>
      <c r="BU996" s="203">
        <f t="shared" si="497"/>
        <v>0</v>
      </c>
      <c r="BV996" s="202"/>
      <c r="BW996" s="202"/>
      <c r="BX996" s="203">
        <f t="shared" si="498"/>
        <v>0</v>
      </c>
      <c r="BY996" s="202"/>
      <c r="BZ996" s="202"/>
      <c r="CA996" s="203">
        <f t="shared" si="499"/>
        <v>0</v>
      </c>
      <c r="CB996" s="202"/>
      <c r="CC996" s="202"/>
      <c r="CD996" s="203">
        <f t="shared" si="500"/>
        <v>0</v>
      </c>
      <c r="CE996" s="202"/>
      <c r="CF996" s="202"/>
      <c r="CG996" s="203">
        <f t="shared" si="501"/>
        <v>0</v>
      </c>
      <c r="CH996" s="202"/>
      <c r="CI996" s="202"/>
      <c r="CJ996" s="203">
        <f t="shared" si="502"/>
        <v>0</v>
      </c>
    </row>
    <row r="997" spans="2:92" x14ac:dyDescent="0.25">
      <c r="B997" s="180"/>
      <c r="C997" s="182"/>
      <c r="D997" s="181"/>
      <c r="E997" s="38">
        <f t="shared" si="475"/>
        <v>45016</v>
      </c>
      <c r="F997" s="186"/>
      <c r="G997" s="203"/>
      <c r="H997" s="202"/>
      <c r="I997" s="202"/>
      <c r="J997" s="203">
        <f t="shared" si="476"/>
        <v>0</v>
      </c>
      <c r="K997" s="202"/>
      <c r="L997" s="202"/>
      <c r="M997" s="203">
        <f t="shared" si="477"/>
        <v>0</v>
      </c>
      <c r="N997" s="202"/>
      <c r="O997" s="202"/>
      <c r="P997" s="203">
        <f t="shared" si="478"/>
        <v>0</v>
      </c>
      <c r="Q997" s="202"/>
      <c r="R997" s="202"/>
      <c r="S997" s="203">
        <f t="shared" si="479"/>
        <v>0</v>
      </c>
      <c r="T997" s="202"/>
      <c r="U997" s="202"/>
      <c r="V997" s="203">
        <f t="shared" si="480"/>
        <v>0</v>
      </c>
      <c r="W997" s="202"/>
      <c r="X997" s="202"/>
      <c r="Y997" s="203">
        <f t="shared" si="481"/>
        <v>0</v>
      </c>
      <c r="Z997" s="202"/>
      <c r="AA997" s="202"/>
      <c r="AB997" s="203">
        <f t="shared" si="482"/>
        <v>0</v>
      </c>
      <c r="AC997" s="202"/>
      <c r="AD997" s="202"/>
      <c r="AE997" s="203">
        <f t="shared" si="483"/>
        <v>0</v>
      </c>
      <c r="AF997" s="202"/>
      <c r="AG997" s="202"/>
      <c r="AH997" s="203">
        <f t="shared" si="484"/>
        <v>0</v>
      </c>
      <c r="AI997" s="202"/>
      <c r="AJ997" s="202"/>
      <c r="AK997" s="203">
        <f t="shared" si="485"/>
        <v>0</v>
      </c>
      <c r="AL997" s="202"/>
      <c r="AM997" s="202"/>
      <c r="AN997" s="203">
        <f t="shared" si="486"/>
        <v>0</v>
      </c>
      <c r="AO997" s="202"/>
      <c r="AP997" s="202"/>
      <c r="AQ997" s="203">
        <f t="shared" si="487"/>
        <v>0</v>
      </c>
      <c r="AR997" s="202"/>
      <c r="AS997" s="202"/>
      <c r="AT997" s="203">
        <f t="shared" si="488"/>
        <v>0</v>
      </c>
      <c r="AU997" s="202"/>
      <c r="AV997" s="202"/>
      <c r="AW997" s="203">
        <f t="shared" si="489"/>
        <v>0</v>
      </c>
      <c r="AX997" s="202"/>
      <c r="AY997" s="202"/>
      <c r="AZ997" s="203">
        <f t="shared" si="490"/>
        <v>0</v>
      </c>
      <c r="BA997" s="202"/>
      <c r="BB997" s="202"/>
      <c r="BC997" s="203">
        <f t="shared" si="491"/>
        <v>0</v>
      </c>
      <c r="BD997" s="202"/>
      <c r="BE997" s="202"/>
      <c r="BF997" s="203">
        <f t="shared" si="492"/>
        <v>0</v>
      </c>
      <c r="BG997" s="202"/>
      <c r="BH997" s="202"/>
      <c r="BI997" s="203">
        <f t="shared" si="493"/>
        <v>0</v>
      </c>
      <c r="BJ997" s="202"/>
      <c r="BK997" s="202"/>
      <c r="BL997" s="203">
        <f t="shared" si="494"/>
        <v>0</v>
      </c>
      <c r="BM997" s="202"/>
      <c r="BN997" s="202"/>
      <c r="BO997" s="203">
        <f t="shared" si="495"/>
        <v>0</v>
      </c>
      <c r="BP997" s="202"/>
      <c r="BQ997" s="202"/>
      <c r="BR997" s="203">
        <f t="shared" si="496"/>
        <v>0</v>
      </c>
      <c r="BS997" s="202"/>
      <c r="BT997" s="202"/>
      <c r="BU997" s="203">
        <f t="shared" si="497"/>
        <v>0</v>
      </c>
      <c r="BV997" s="202"/>
      <c r="BW997" s="202"/>
      <c r="BX997" s="203">
        <f t="shared" si="498"/>
        <v>0</v>
      </c>
      <c r="BY997" s="202"/>
      <c r="BZ997" s="202"/>
      <c r="CA997" s="203">
        <f t="shared" si="499"/>
        <v>0</v>
      </c>
      <c r="CB997" s="202"/>
      <c r="CC997" s="202"/>
      <c r="CD997" s="203">
        <f t="shared" si="500"/>
        <v>0</v>
      </c>
      <c r="CE997" s="202"/>
      <c r="CF997" s="202"/>
      <c r="CG997" s="203">
        <f t="shared" si="501"/>
        <v>0</v>
      </c>
      <c r="CH997" s="202"/>
      <c r="CI997" s="202"/>
      <c r="CJ997" s="203">
        <f t="shared" si="502"/>
        <v>0</v>
      </c>
    </row>
    <row r="998" spans="2:92" x14ac:dyDescent="0.25">
      <c r="B998" s="180"/>
      <c r="C998" s="180"/>
      <c r="D998" s="181"/>
      <c r="E998" s="38">
        <f t="shared" si="475"/>
        <v>45016</v>
      </c>
      <c r="F998" s="186"/>
      <c r="G998" s="203"/>
      <c r="H998" s="202"/>
      <c r="I998" s="202"/>
      <c r="J998" s="203">
        <f t="shared" si="476"/>
        <v>0</v>
      </c>
      <c r="K998" s="202"/>
      <c r="L998" s="202"/>
      <c r="M998" s="203">
        <f t="shared" si="477"/>
        <v>0</v>
      </c>
      <c r="N998" s="202"/>
      <c r="O998" s="202"/>
      <c r="P998" s="203">
        <f t="shared" si="478"/>
        <v>0</v>
      </c>
      <c r="Q998" s="202"/>
      <c r="R998" s="202"/>
      <c r="S998" s="203">
        <f t="shared" si="479"/>
        <v>0</v>
      </c>
      <c r="T998" s="202"/>
      <c r="U998" s="202"/>
      <c r="V998" s="203">
        <f t="shared" si="480"/>
        <v>0</v>
      </c>
      <c r="W998" s="202"/>
      <c r="X998" s="202"/>
      <c r="Y998" s="203">
        <f t="shared" si="481"/>
        <v>0</v>
      </c>
      <c r="Z998" s="202"/>
      <c r="AA998" s="202"/>
      <c r="AB998" s="203">
        <f t="shared" si="482"/>
        <v>0</v>
      </c>
      <c r="AC998" s="202"/>
      <c r="AD998" s="202"/>
      <c r="AE998" s="203">
        <f t="shared" si="483"/>
        <v>0</v>
      </c>
      <c r="AF998" s="202"/>
      <c r="AG998" s="202"/>
      <c r="AH998" s="203">
        <f t="shared" si="484"/>
        <v>0</v>
      </c>
      <c r="AI998" s="202"/>
      <c r="AJ998" s="202"/>
      <c r="AK998" s="203">
        <f t="shared" si="485"/>
        <v>0</v>
      </c>
      <c r="AL998" s="202"/>
      <c r="AM998" s="202"/>
      <c r="AN998" s="203">
        <f t="shared" si="486"/>
        <v>0</v>
      </c>
      <c r="AO998" s="202"/>
      <c r="AP998" s="202"/>
      <c r="AQ998" s="203">
        <f t="shared" si="487"/>
        <v>0</v>
      </c>
      <c r="AR998" s="202"/>
      <c r="AS998" s="202"/>
      <c r="AT998" s="203">
        <f t="shared" si="488"/>
        <v>0</v>
      </c>
      <c r="AU998" s="202"/>
      <c r="AV998" s="202"/>
      <c r="AW998" s="203">
        <f t="shared" si="489"/>
        <v>0</v>
      </c>
      <c r="AX998" s="202"/>
      <c r="AY998" s="202"/>
      <c r="AZ998" s="203">
        <f t="shared" si="490"/>
        <v>0</v>
      </c>
      <c r="BA998" s="202"/>
      <c r="BB998" s="202"/>
      <c r="BC998" s="203">
        <f t="shared" si="491"/>
        <v>0</v>
      </c>
      <c r="BD998" s="202"/>
      <c r="BE998" s="202"/>
      <c r="BF998" s="203">
        <f t="shared" si="492"/>
        <v>0</v>
      </c>
      <c r="BG998" s="202"/>
      <c r="BH998" s="202"/>
      <c r="BI998" s="203">
        <f t="shared" si="493"/>
        <v>0</v>
      </c>
      <c r="BJ998" s="202"/>
      <c r="BK998" s="202"/>
      <c r="BL998" s="203">
        <f t="shared" si="494"/>
        <v>0</v>
      </c>
      <c r="BM998" s="202"/>
      <c r="BN998" s="202"/>
      <c r="BO998" s="203">
        <f t="shared" si="495"/>
        <v>0</v>
      </c>
      <c r="BP998" s="202"/>
      <c r="BQ998" s="202"/>
      <c r="BR998" s="203">
        <f t="shared" si="496"/>
        <v>0</v>
      </c>
      <c r="BS998" s="202"/>
      <c r="BT998" s="202"/>
      <c r="BU998" s="203">
        <f t="shared" si="497"/>
        <v>0</v>
      </c>
      <c r="BV998" s="202"/>
      <c r="BW998" s="202"/>
      <c r="BX998" s="203">
        <f t="shared" si="498"/>
        <v>0</v>
      </c>
      <c r="BY998" s="202"/>
      <c r="BZ998" s="202"/>
      <c r="CA998" s="203">
        <f t="shared" si="499"/>
        <v>0</v>
      </c>
      <c r="CB998" s="202"/>
      <c r="CC998" s="202"/>
      <c r="CD998" s="203">
        <f t="shared" si="500"/>
        <v>0</v>
      </c>
      <c r="CE998" s="202"/>
      <c r="CF998" s="202"/>
      <c r="CG998" s="203">
        <f t="shared" si="501"/>
        <v>0</v>
      </c>
      <c r="CH998" s="202"/>
      <c r="CI998" s="202"/>
      <c r="CJ998" s="203">
        <f t="shared" si="502"/>
        <v>0</v>
      </c>
      <c r="CL998" s="41"/>
      <c r="CM998" s="41"/>
      <c r="CN998" s="41"/>
    </row>
    <row r="999" spans="2:92" x14ac:dyDescent="0.25">
      <c r="B999" s="180"/>
      <c r="C999" s="180"/>
      <c r="D999" s="181"/>
      <c r="E999" s="38">
        <f t="shared" si="475"/>
        <v>45016</v>
      </c>
      <c r="F999" s="186"/>
      <c r="G999" s="203"/>
      <c r="H999" s="202"/>
      <c r="I999" s="202"/>
      <c r="J999" s="203">
        <f t="shared" si="476"/>
        <v>0</v>
      </c>
      <c r="K999" s="202"/>
      <c r="L999" s="202"/>
      <c r="M999" s="203">
        <f t="shared" si="477"/>
        <v>0</v>
      </c>
      <c r="N999" s="202"/>
      <c r="O999" s="202"/>
      <c r="P999" s="203">
        <f t="shared" si="478"/>
        <v>0</v>
      </c>
      <c r="Q999" s="202"/>
      <c r="R999" s="202"/>
      <c r="S999" s="203">
        <f t="shared" si="479"/>
        <v>0</v>
      </c>
      <c r="T999" s="202"/>
      <c r="U999" s="202"/>
      <c r="V999" s="203">
        <f t="shared" si="480"/>
        <v>0</v>
      </c>
      <c r="W999" s="202"/>
      <c r="X999" s="202"/>
      <c r="Y999" s="203">
        <f t="shared" si="481"/>
        <v>0</v>
      </c>
      <c r="Z999" s="202"/>
      <c r="AA999" s="202"/>
      <c r="AB999" s="203">
        <f t="shared" si="482"/>
        <v>0</v>
      </c>
      <c r="AC999" s="202"/>
      <c r="AD999" s="202"/>
      <c r="AE999" s="203">
        <f t="shared" si="483"/>
        <v>0</v>
      </c>
      <c r="AF999" s="202"/>
      <c r="AG999" s="202"/>
      <c r="AH999" s="203">
        <f t="shared" si="484"/>
        <v>0</v>
      </c>
      <c r="AI999" s="202"/>
      <c r="AJ999" s="202"/>
      <c r="AK999" s="203">
        <f t="shared" si="485"/>
        <v>0</v>
      </c>
      <c r="AL999" s="202"/>
      <c r="AM999" s="202"/>
      <c r="AN999" s="203">
        <f t="shared" si="486"/>
        <v>0</v>
      </c>
      <c r="AO999" s="202"/>
      <c r="AP999" s="202"/>
      <c r="AQ999" s="203">
        <f t="shared" si="487"/>
        <v>0</v>
      </c>
      <c r="AR999" s="202"/>
      <c r="AS999" s="202"/>
      <c r="AT999" s="203">
        <f t="shared" si="488"/>
        <v>0</v>
      </c>
      <c r="AU999" s="202"/>
      <c r="AV999" s="202"/>
      <c r="AW999" s="203">
        <f t="shared" si="489"/>
        <v>0</v>
      </c>
      <c r="AX999" s="202"/>
      <c r="AY999" s="202"/>
      <c r="AZ999" s="203">
        <f t="shared" si="490"/>
        <v>0</v>
      </c>
      <c r="BA999" s="202"/>
      <c r="BB999" s="202"/>
      <c r="BC999" s="203">
        <f t="shared" si="491"/>
        <v>0</v>
      </c>
      <c r="BD999" s="202"/>
      <c r="BE999" s="202"/>
      <c r="BF999" s="203">
        <f t="shared" si="492"/>
        <v>0</v>
      </c>
      <c r="BG999" s="202"/>
      <c r="BH999" s="202"/>
      <c r="BI999" s="203">
        <f t="shared" si="493"/>
        <v>0</v>
      </c>
      <c r="BJ999" s="202"/>
      <c r="BK999" s="202"/>
      <c r="BL999" s="203">
        <f t="shared" si="494"/>
        <v>0</v>
      </c>
      <c r="BM999" s="202"/>
      <c r="BN999" s="202"/>
      <c r="BO999" s="203">
        <f t="shared" si="495"/>
        <v>0</v>
      </c>
      <c r="BP999" s="202"/>
      <c r="BQ999" s="202"/>
      <c r="BR999" s="203">
        <f t="shared" si="496"/>
        <v>0</v>
      </c>
      <c r="BS999" s="202"/>
      <c r="BT999" s="202"/>
      <c r="BU999" s="203">
        <f t="shared" si="497"/>
        <v>0</v>
      </c>
      <c r="BV999" s="202"/>
      <c r="BW999" s="202"/>
      <c r="BX999" s="203">
        <f t="shared" si="498"/>
        <v>0</v>
      </c>
      <c r="BY999" s="202"/>
      <c r="BZ999" s="202"/>
      <c r="CA999" s="203">
        <f t="shared" si="499"/>
        <v>0</v>
      </c>
      <c r="CB999" s="202"/>
      <c r="CC999" s="202"/>
      <c r="CD999" s="203">
        <f t="shared" si="500"/>
        <v>0</v>
      </c>
      <c r="CE999" s="202"/>
      <c r="CF999" s="202"/>
      <c r="CG999" s="203">
        <f t="shared" si="501"/>
        <v>0</v>
      </c>
      <c r="CH999" s="202"/>
      <c r="CI999" s="202"/>
      <c r="CJ999" s="203">
        <f t="shared" si="502"/>
        <v>0</v>
      </c>
      <c r="CL999" s="41"/>
      <c r="CM999" s="41"/>
      <c r="CN999" s="41"/>
    </row>
    <row r="1000" spans="2:92" x14ac:dyDescent="0.25">
      <c r="B1000" s="180"/>
      <c r="C1000" s="180"/>
      <c r="D1000" s="181"/>
      <c r="E1000" s="38">
        <f t="shared" si="475"/>
        <v>45016</v>
      </c>
      <c r="F1000" s="186"/>
      <c r="G1000" s="203"/>
      <c r="H1000" s="202"/>
      <c r="I1000" s="202"/>
      <c r="J1000" s="203">
        <f t="shared" si="476"/>
        <v>0</v>
      </c>
      <c r="K1000" s="202"/>
      <c r="L1000" s="202"/>
      <c r="M1000" s="203">
        <f t="shared" si="477"/>
        <v>0</v>
      </c>
      <c r="N1000" s="202"/>
      <c r="O1000" s="202"/>
      <c r="P1000" s="203">
        <f t="shared" si="478"/>
        <v>0</v>
      </c>
      <c r="Q1000" s="202"/>
      <c r="R1000" s="202"/>
      <c r="S1000" s="203">
        <f t="shared" si="479"/>
        <v>0</v>
      </c>
      <c r="T1000" s="202"/>
      <c r="U1000" s="202"/>
      <c r="V1000" s="203">
        <f t="shared" si="480"/>
        <v>0</v>
      </c>
      <c r="W1000" s="202"/>
      <c r="X1000" s="202"/>
      <c r="Y1000" s="203">
        <f t="shared" si="481"/>
        <v>0</v>
      </c>
      <c r="Z1000" s="202"/>
      <c r="AA1000" s="202"/>
      <c r="AB1000" s="203">
        <f t="shared" si="482"/>
        <v>0</v>
      </c>
      <c r="AC1000" s="202"/>
      <c r="AD1000" s="202"/>
      <c r="AE1000" s="203">
        <f t="shared" si="483"/>
        <v>0</v>
      </c>
      <c r="AF1000" s="202"/>
      <c r="AG1000" s="202"/>
      <c r="AH1000" s="203">
        <f t="shared" si="484"/>
        <v>0</v>
      </c>
      <c r="AI1000" s="202"/>
      <c r="AJ1000" s="202"/>
      <c r="AK1000" s="203">
        <f t="shared" si="485"/>
        <v>0</v>
      </c>
      <c r="AL1000" s="202"/>
      <c r="AM1000" s="202"/>
      <c r="AN1000" s="203">
        <f t="shared" si="486"/>
        <v>0</v>
      </c>
      <c r="AO1000" s="202"/>
      <c r="AP1000" s="202"/>
      <c r="AQ1000" s="203">
        <f t="shared" si="487"/>
        <v>0</v>
      </c>
      <c r="AR1000" s="202"/>
      <c r="AS1000" s="202"/>
      <c r="AT1000" s="203">
        <f t="shared" si="488"/>
        <v>0</v>
      </c>
      <c r="AU1000" s="202"/>
      <c r="AV1000" s="202"/>
      <c r="AW1000" s="203">
        <f t="shared" si="489"/>
        <v>0</v>
      </c>
      <c r="AX1000" s="202"/>
      <c r="AY1000" s="202"/>
      <c r="AZ1000" s="203">
        <f t="shared" si="490"/>
        <v>0</v>
      </c>
      <c r="BA1000" s="202"/>
      <c r="BB1000" s="202"/>
      <c r="BC1000" s="203">
        <f t="shared" si="491"/>
        <v>0</v>
      </c>
      <c r="BD1000" s="202"/>
      <c r="BE1000" s="202"/>
      <c r="BF1000" s="203">
        <f t="shared" si="492"/>
        <v>0</v>
      </c>
      <c r="BG1000" s="202"/>
      <c r="BH1000" s="202"/>
      <c r="BI1000" s="203">
        <f t="shared" si="493"/>
        <v>0</v>
      </c>
      <c r="BJ1000" s="202"/>
      <c r="BK1000" s="202"/>
      <c r="BL1000" s="203">
        <f t="shared" si="494"/>
        <v>0</v>
      </c>
      <c r="BM1000" s="202"/>
      <c r="BN1000" s="202"/>
      <c r="BO1000" s="203">
        <f t="shared" si="495"/>
        <v>0</v>
      </c>
      <c r="BP1000" s="202"/>
      <c r="BQ1000" s="202"/>
      <c r="BR1000" s="203">
        <f t="shared" si="496"/>
        <v>0</v>
      </c>
      <c r="BS1000" s="202"/>
      <c r="BT1000" s="202"/>
      <c r="BU1000" s="203">
        <f t="shared" si="497"/>
        <v>0</v>
      </c>
      <c r="BV1000" s="202"/>
      <c r="BW1000" s="202"/>
      <c r="BX1000" s="203">
        <f t="shared" si="498"/>
        <v>0</v>
      </c>
      <c r="BY1000" s="202"/>
      <c r="BZ1000" s="202"/>
      <c r="CA1000" s="203">
        <f t="shared" si="499"/>
        <v>0</v>
      </c>
      <c r="CB1000" s="202"/>
      <c r="CC1000" s="202"/>
      <c r="CD1000" s="203">
        <f t="shared" si="500"/>
        <v>0</v>
      </c>
      <c r="CE1000" s="202"/>
      <c r="CF1000" s="202"/>
      <c r="CG1000" s="203">
        <f t="shared" si="501"/>
        <v>0</v>
      </c>
      <c r="CH1000" s="202"/>
      <c r="CI1000" s="202"/>
      <c r="CJ1000" s="203">
        <f t="shared" si="502"/>
        <v>0</v>
      </c>
    </row>
    <row r="1001" spans="2:92" x14ac:dyDescent="0.25">
      <c r="B1001" s="180"/>
      <c r="C1001" s="180"/>
      <c r="D1001" s="181"/>
      <c r="E1001" s="38">
        <f t="shared" si="475"/>
        <v>45016</v>
      </c>
      <c r="F1001" s="186"/>
      <c r="G1001" s="203"/>
      <c r="H1001" s="202"/>
      <c r="I1001" s="202"/>
      <c r="J1001" s="203">
        <f t="shared" si="476"/>
        <v>0</v>
      </c>
      <c r="K1001" s="202"/>
      <c r="L1001" s="202"/>
      <c r="M1001" s="203">
        <f t="shared" si="477"/>
        <v>0</v>
      </c>
      <c r="N1001" s="202"/>
      <c r="O1001" s="202"/>
      <c r="P1001" s="203">
        <f t="shared" si="478"/>
        <v>0</v>
      </c>
      <c r="Q1001" s="202"/>
      <c r="R1001" s="202"/>
      <c r="S1001" s="203">
        <f t="shared" si="479"/>
        <v>0</v>
      </c>
      <c r="T1001" s="202"/>
      <c r="U1001" s="202"/>
      <c r="V1001" s="203">
        <f t="shared" si="480"/>
        <v>0</v>
      </c>
      <c r="W1001" s="202"/>
      <c r="X1001" s="202"/>
      <c r="Y1001" s="203">
        <f t="shared" si="481"/>
        <v>0</v>
      </c>
      <c r="Z1001" s="202"/>
      <c r="AA1001" s="202"/>
      <c r="AB1001" s="203">
        <f t="shared" si="482"/>
        <v>0</v>
      </c>
      <c r="AC1001" s="202"/>
      <c r="AD1001" s="202"/>
      <c r="AE1001" s="203">
        <f t="shared" si="483"/>
        <v>0</v>
      </c>
      <c r="AF1001" s="202"/>
      <c r="AG1001" s="202"/>
      <c r="AH1001" s="203">
        <f t="shared" si="484"/>
        <v>0</v>
      </c>
      <c r="AI1001" s="202"/>
      <c r="AJ1001" s="202"/>
      <c r="AK1001" s="203">
        <f t="shared" si="485"/>
        <v>0</v>
      </c>
      <c r="AL1001" s="202"/>
      <c r="AM1001" s="202"/>
      <c r="AN1001" s="203">
        <f t="shared" si="486"/>
        <v>0</v>
      </c>
      <c r="AO1001" s="202"/>
      <c r="AP1001" s="202"/>
      <c r="AQ1001" s="203">
        <f t="shared" si="487"/>
        <v>0</v>
      </c>
      <c r="AR1001" s="202"/>
      <c r="AS1001" s="202"/>
      <c r="AT1001" s="203">
        <f t="shared" si="488"/>
        <v>0</v>
      </c>
      <c r="AU1001" s="202"/>
      <c r="AV1001" s="202"/>
      <c r="AW1001" s="203">
        <f t="shared" si="489"/>
        <v>0</v>
      </c>
      <c r="AX1001" s="202"/>
      <c r="AY1001" s="202"/>
      <c r="AZ1001" s="203">
        <f t="shared" si="490"/>
        <v>0</v>
      </c>
      <c r="BA1001" s="202"/>
      <c r="BB1001" s="202"/>
      <c r="BC1001" s="203">
        <f t="shared" si="491"/>
        <v>0</v>
      </c>
      <c r="BD1001" s="202"/>
      <c r="BE1001" s="202"/>
      <c r="BF1001" s="203">
        <f t="shared" si="492"/>
        <v>0</v>
      </c>
      <c r="BG1001" s="202"/>
      <c r="BH1001" s="202"/>
      <c r="BI1001" s="203">
        <f t="shared" si="493"/>
        <v>0</v>
      </c>
      <c r="BJ1001" s="202"/>
      <c r="BK1001" s="202"/>
      <c r="BL1001" s="203">
        <f t="shared" si="494"/>
        <v>0</v>
      </c>
      <c r="BM1001" s="202"/>
      <c r="BN1001" s="202"/>
      <c r="BO1001" s="203">
        <f t="shared" si="495"/>
        <v>0</v>
      </c>
      <c r="BP1001" s="202"/>
      <c r="BQ1001" s="202"/>
      <c r="BR1001" s="203">
        <f t="shared" si="496"/>
        <v>0</v>
      </c>
      <c r="BS1001" s="202"/>
      <c r="BT1001" s="202"/>
      <c r="BU1001" s="203">
        <f t="shared" si="497"/>
        <v>0</v>
      </c>
      <c r="BV1001" s="202"/>
      <c r="BW1001" s="202"/>
      <c r="BX1001" s="203">
        <f t="shared" si="498"/>
        <v>0</v>
      </c>
      <c r="BY1001" s="202"/>
      <c r="BZ1001" s="202"/>
      <c r="CA1001" s="203">
        <f t="shared" si="499"/>
        <v>0</v>
      </c>
      <c r="CB1001" s="202"/>
      <c r="CC1001" s="202"/>
      <c r="CD1001" s="203">
        <f t="shared" si="500"/>
        <v>0</v>
      </c>
      <c r="CE1001" s="202"/>
      <c r="CF1001" s="202"/>
      <c r="CG1001" s="203">
        <f t="shared" si="501"/>
        <v>0</v>
      </c>
      <c r="CH1001" s="202"/>
      <c r="CI1001" s="202"/>
      <c r="CJ1001" s="203">
        <f t="shared" si="502"/>
        <v>0</v>
      </c>
    </row>
    <row r="1002" spans="2:92" x14ac:dyDescent="0.25">
      <c r="B1002" s="180"/>
      <c r="C1002" s="180"/>
      <c r="D1002" s="181"/>
      <c r="E1002" s="38">
        <f t="shared" si="475"/>
        <v>45016</v>
      </c>
      <c r="F1002" s="186"/>
      <c r="G1002" s="203"/>
      <c r="H1002" s="202"/>
      <c r="I1002" s="202"/>
      <c r="J1002" s="203">
        <f t="shared" si="476"/>
        <v>0</v>
      </c>
      <c r="K1002" s="202"/>
      <c r="L1002" s="202"/>
      <c r="M1002" s="203">
        <f t="shared" si="477"/>
        <v>0</v>
      </c>
      <c r="N1002" s="202"/>
      <c r="O1002" s="202"/>
      <c r="P1002" s="203">
        <f t="shared" si="478"/>
        <v>0</v>
      </c>
      <c r="Q1002" s="202"/>
      <c r="R1002" s="202"/>
      <c r="S1002" s="203">
        <f t="shared" si="479"/>
        <v>0</v>
      </c>
      <c r="T1002" s="202"/>
      <c r="U1002" s="202"/>
      <c r="V1002" s="203">
        <f t="shared" si="480"/>
        <v>0</v>
      </c>
      <c r="W1002" s="202"/>
      <c r="X1002" s="202"/>
      <c r="Y1002" s="203">
        <f t="shared" si="481"/>
        <v>0</v>
      </c>
      <c r="Z1002" s="202"/>
      <c r="AA1002" s="202"/>
      <c r="AB1002" s="203">
        <f t="shared" si="482"/>
        <v>0</v>
      </c>
      <c r="AC1002" s="202"/>
      <c r="AD1002" s="202"/>
      <c r="AE1002" s="203">
        <f t="shared" si="483"/>
        <v>0</v>
      </c>
      <c r="AF1002" s="202"/>
      <c r="AG1002" s="202"/>
      <c r="AH1002" s="203">
        <f t="shared" si="484"/>
        <v>0</v>
      </c>
      <c r="AI1002" s="202"/>
      <c r="AJ1002" s="202"/>
      <c r="AK1002" s="203">
        <f t="shared" si="485"/>
        <v>0</v>
      </c>
      <c r="AL1002" s="202"/>
      <c r="AM1002" s="202"/>
      <c r="AN1002" s="203">
        <f t="shared" si="486"/>
        <v>0</v>
      </c>
      <c r="AO1002" s="202"/>
      <c r="AP1002" s="202"/>
      <c r="AQ1002" s="203">
        <f t="shared" si="487"/>
        <v>0</v>
      </c>
      <c r="AR1002" s="202"/>
      <c r="AS1002" s="202"/>
      <c r="AT1002" s="203">
        <f t="shared" si="488"/>
        <v>0</v>
      </c>
      <c r="AU1002" s="202"/>
      <c r="AV1002" s="202"/>
      <c r="AW1002" s="203">
        <f t="shared" si="489"/>
        <v>0</v>
      </c>
      <c r="AX1002" s="202"/>
      <c r="AY1002" s="202"/>
      <c r="AZ1002" s="203">
        <f t="shared" si="490"/>
        <v>0</v>
      </c>
      <c r="BA1002" s="202"/>
      <c r="BB1002" s="202"/>
      <c r="BC1002" s="203">
        <f t="shared" si="491"/>
        <v>0</v>
      </c>
      <c r="BD1002" s="202"/>
      <c r="BE1002" s="202"/>
      <c r="BF1002" s="203">
        <f t="shared" si="492"/>
        <v>0</v>
      </c>
      <c r="BG1002" s="202"/>
      <c r="BH1002" s="202"/>
      <c r="BI1002" s="203">
        <f t="shared" si="493"/>
        <v>0</v>
      </c>
      <c r="BJ1002" s="202"/>
      <c r="BK1002" s="202"/>
      <c r="BL1002" s="203">
        <f t="shared" si="494"/>
        <v>0</v>
      </c>
      <c r="BM1002" s="202"/>
      <c r="BN1002" s="202"/>
      <c r="BO1002" s="203">
        <f t="shared" si="495"/>
        <v>0</v>
      </c>
      <c r="BP1002" s="202"/>
      <c r="BQ1002" s="202"/>
      <c r="BR1002" s="203">
        <f t="shared" si="496"/>
        <v>0</v>
      </c>
      <c r="BS1002" s="202"/>
      <c r="BT1002" s="202"/>
      <c r="BU1002" s="203">
        <f t="shared" si="497"/>
        <v>0</v>
      </c>
      <c r="BV1002" s="202"/>
      <c r="BW1002" s="202"/>
      <c r="BX1002" s="203">
        <f t="shared" si="498"/>
        <v>0</v>
      </c>
      <c r="BY1002" s="202"/>
      <c r="BZ1002" s="202"/>
      <c r="CA1002" s="203">
        <f t="shared" si="499"/>
        <v>0</v>
      </c>
      <c r="CB1002" s="202"/>
      <c r="CC1002" s="202"/>
      <c r="CD1002" s="203">
        <f t="shared" si="500"/>
        <v>0</v>
      </c>
      <c r="CE1002" s="202"/>
      <c r="CF1002" s="202"/>
      <c r="CG1002" s="203">
        <f t="shared" si="501"/>
        <v>0</v>
      </c>
      <c r="CH1002" s="202"/>
      <c r="CI1002" s="202"/>
      <c r="CJ1002" s="203">
        <f t="shared" si="502"/>
        <v>0</v>
      </c>
    </row>
    <row r="1003" spans="2:92" x14ac:dyDescent="0.25">
      <c r="B1003" s="180"/>
      <c r="C1003" s="180"/>
      <c r="D1003" s="181"/>
      <c r="E1003" s="38">
        <f t="shared" si="475"/>
        <v>45016</v>
      </c>
      <c r="F1003" s="186"/>
      <c r="G1003" s="203"/>
      <c r="H1003" s="202"/>
      <c r="I1003" s="202"/>
      <c r="J1003" s="203">
        <f t="shared" si="476"/>
        <v>0</v>
      </c>
      <c r="K1003" s="202"/>
      <c r="L1003" s="202"/>
      <c r="M1003" s="203">
        <f t="shared" si="477"/>
        <v>0</v>
      </c>
      <c r="N1003" s="202"/>
      <c r="O1003" s="202"/>
      <c r="P1003" s="203">
        <f t="shared" si="478"/>
        <v>0</v>
      </c>
      <c r="Q1003" s="202"/>
      <c r="R1003" s="202"/>
      <c r="S1003" s="203">
        <f t="shared" si="479"/>
        <v>0</v>
      </c>
      <c r="T1003" s="202"/>
      <c r="U1003" s="202"/>
      <c r="V1003" s="203">
        <f t="shared" si="480"/>
        <v>0</v>
      </c>
      <c r="W1003" s="202"/>
      <c r="X1003" s="202"/>
      <c r="Y1003" s="203">
        <f t="shared" si="481"/>
        <v>0</v>
      </c>
      <c r="Z1003" s="202"/>
      <c r="AA1003" s="202"/>
      <c r="AB1003" s="203">
        <f t="shared" si="482"/>
        <v>0</v>
      </c>
      <c r="AC1003" s="202"/>
      <c r="AD1003" s="202"/>
      <c r="AE1003" s="203">
        <f t="shared" si="483"/>
        <v>0</v>
      </c>
      <c r="AF1003" s="202"/>
      <c r="AG1003" s="202"/>
      <c r="AH1003" s="203">
        <f t="shared" si="484"/>
        <v>0</v>
      </c>
      <c r="AI1003" s="202"/>
      <c r="AJ1003" s="202"/>
      <c r="AK1003" s="203">
        <f t="shared" si="485"/>
        <v>0</v>
      </c>
      <c r="AL1003" s="202"/>
      <c r="AM1003" s="202"/>
      <c r="AN1003" s="203">
        <f t="shared" si="486"/>
        <v>0</v>
      </c>
      <c r="AO1003" s="202"/>
      <c r="AP1003" s="202"/>
      <c r="AQ1003" s="203">
        <f t="shared" si="487"/>
        <v>0</v>
      </c>
      <c r="AR1003" s="202"/>
      <c r="AS1003" s="202"/>
      <c r="AT1003" s="203">
        <f t="shared" si="488"/>
        <v>0</v>
      </c>
      <c r="AU1003" s="202"/>
      <c r="AV1003" s="202"/>
      <c r="AW1003" s="203">
        <f t="shared" si="489"/>
        <v>0</v>
      </c>
      <c r="AX1003" s="202"/>
      <c r="AY1003" s="202"/>
      <c r="AZ1003" s="203">
        <f t="shared" si="490"/>
        <v>0</v>
      </c>
      <c r="BA1003" s="202"/>
      <c r="BB1003" s="202"/>
      <c r="BC1003" s="203">
        <f t="shared" si="491"/>
        <v>0</v>
      </c>
      <c r="BD1003" s="202"/>
      <c r="BE1003" s="202"/>
      <c r="BF1003" s="203">
        <f t="shared" si="492"/>
        <v>0</v>
      </c>
      <c r="BG1003" s="202"/>
      <c r="BH1003" s="202"/>
      <c r="BI1003" s="203">
        <f t="shared" si="493"/>
        <v>0</v>
      </c>
      <c r="BJ1003" s="202"/>
      <c r="BK1003" s="202"/>
      <c r="BL1003" s="203">
        <f t="shared" si="494"/>
        <v>0</v>
      </c>
      <c r="BM1003" s="202"/>
      <c r="BN1003" s="202"/>
      <c r="BO1003" s="203">
        <f t="shared" si="495"/>
        <v>0</v>
      </c>
      <c r="BP1003" s="202"/>
      <c r="BQ1003" s="202"/>
      <c r="BR1003" s="203">
        <f t="shared" si="496"/>
        <v>0</v>
      </c>
      <c r="BS1003" s="202"/>
      <c r="BT1003" s="202"/>
      <c r="BU1003" s="203">
        <f t="shared" si="497"/>
        <v>0</v>
      </c>
      <c r="BV1003" s="202"/>
      <c r="BW1003" s="202"/>
      <c r="BX1003" s="203">
        <f t="shared" si="498"/>
        <v>0</v>
      </c>
      <c r="BY1003" s="202"/>
      <c r="BZ1003" s="202"/>
      <c r="CA1003" s="203">
        <f t="shared" si="499"/>
        <v>0</v>
      </c>
      <c r="CB1003" s="202"/>
      <c r="CC1003" s="202"/>
      <c r="CD1003" s="203">
        <f t="shared" si="500"/>
        <v>0</v>
      </c>
      <c r="CE1003" s="202"/>
      <c r="CF1003" s="202"/>
      <c r="CG1003" s="203">
        <f t="shared" si="501"/>
        <v>0</v>
      </c>
      <c r="CH1003" s="202"/>
      <c r="CI1003" s="202"/>
      <c r="CJ1003" s="203">
        <f t="shared" si="502"/>
        <v>0</v>
      </c>
    </row>
    <row r="1004" spans="2:92" x14ac:dyDescent="0.25">
      <c r="B1004" s="180"/>
      <c r="C1004" s="180"/>
      <c r="D1004" s="181"/>
      <c r="E1004" s="38">
        <f t="shared" si="475"/>
        <v>45016</v>
      </c>
      <c r="F1004" s="186"/>
      <c r="G1004" s="203"/>
      <c r="H1004" s="202"/>
      <c r="I1004" s="202"/>
      <c r="J1004" s="203">
        <f t="shared" si="476"/>
        <v>0</v>
      </c>
      <c r="K1004" s="202"/>
      <c r="L1004" s="202"/>
      <c r="M1004" s="203">
        <f t="shared" si="477"/>
        <v>0</v>
      </c>
      <c r="N1004" s="202"/>
      <c r="O1004" s="202"/>
      <c r="P1004" s="203">
        <f t="shared" si="478"/>
        <v>0</v>
      </c>
      <c r="Q1004" s="202"/>
      <c r="R1004" s="202"/>
      <c r="S1004" s="203">
        <f t="shared" si="479"/>
        <v>0</v>
      </c>
      <c r="T1004" s="202"/>
      <c r="U1004" s="202"/>
      <c r="V1004" s="203">
        <f t="shared" si="480"/>
        <v>0</v>
      </c>
      <c r="W1004" s="202"/>
      <c r="X1004" s="202"/>
      <c r="Y1004" s="203">
        <f t="shared" si="481"/>
        <v>0</v>
      </c>
      <c r="Z1004" s="202"/>
      <c r="AA1004" s="202"/>
      <c r="AB1004" s="203">
        <f t="shared" si="482"/>
        <v>0</v>
      </c>
      <c r="AC1004" s="202"/>
      <c r="AD1004" s="202"/>
      <c r="AE1004" s="203">
        <f t="shared" si="483"/>
        <v>0</v>
      </c>
      <c r="AF1004" s="202"/>
      <c r="AG1004" s="202"/>
      <c r="AH1004" s="203">
        <f t="shared" si="484"/>
        <v>0</v>
      </c>
      <c r="AI1004" s="202"/>
      <c r="AJ1004" s="202"/>
      <c r="AK1004" s="203">
        <f t="shared" si="485"/>
        <v>0</v>
      </c>
      <c r="AL1004" s="202"/>
      <c r="AM1004" s="202"/>
      <c r="AN1004" s="203">
        <f t="shared" si="486"/>
        <v>0</v>
      </c>
      <c r="AO1004" s="202"/>
      <c r="AP1004" s="202"/>
      <c r="AQ1004" s="203">
        <f t="shared" si="487"/>
        <v>0</v>
      </c>
      <c r="AR1004" s="202"/>
      <c r="AS1004" s="202"/>
      <c r="AT1004" s="203">
        <f t="shared" si="488"/>
        <v>0</v>
      </c>
      <c r="AU1004" s="202"/>
      <c r="AV1004" s="202"/>
      <c r="AW1004" s="203">
        <f t="shared" si="489"/>
        <v>0</v>
      </c>
      <c r="AX1004" s="202"/>
      <c r="AY1004" s="202"/>
      <c r="AZ1004" s="203">
        <f t="shared" si="490"/>
        <v>0</v>
      </c>
      <c r="BA1004" s="202"/>
      <c r="BB1004" s="202"/>
      <c r="BC1004" s="203">
        <f t="shared" si="491"/>
        <v>0</v>
      </c>
      <c r="BD1004" s="202"/>
      <c r="BE1004" s="202"/>
      <c r="BF1004" s="203">
        <f t="shared" si="492"/>
        <v>0</v>
      </c>
      <c r="BG1004" s="202"/>
      <c r="BH1004" s="202"/>
      <c r="BI1004" s="203">
        <f t="shared" si="493"/>
        <v>0</v>
      </c>
      <c r="BJ1004" s="202"/>
      <c r="BK1004" s="202"/>
      <c r="BL1004" s="203">
        <f t="shared" si="494"/>
        <v>0</v>
      </c>
      <c r="BM1004" s="202"/>
      <c r="BN1004" s="202"/>
      <c r="BO1004" s="203">
        <f t="shared" si="495"/>
        <v>0</v>
      </c>
      <c r="BP1004" s="202"/>
      <c r="BQ1004" s="202"/>
      <c r="BR1004" s="203">
        <f t="shared" si="496"/>
        <v>0</v>
      </c>
      <c r="BS1004" s="202"/>
      <c r="BT1004" s="202"/>
      <c r="BU1004" s="203">
        <f t="shared" si="497"/>
        <v>0</v>
      </c>
      <c r="BV1004" s="202"/>
      <c r="BW1004" s="202"/>
      <c r="BX1004" s="203">
        <f t="shared" si="498"/>
        <v>0</v>
      </c>
      <c r="BY1004" s="202"/>
      <c r="BZ1004" s="202"/>
      <c r="CA1004" s="203">
        <f t="shared" si="499"/>
        <v>0</v>
      </c>
      <c r="CB1004" s="202"/>
      <c r="CC1004" s="202"/>
      <c r="CD1004" s="203">
        <f t="shared" si="500"/>
        <v>0</v>
      </c>
      <c r="CE1004" s="202"/>
      <c r="CF1004" s="202"/>
      <c r="CG1004" s="203">
        <f t="shared" si="501"/>
        <v>0</v>
      </c>
      <c r="CH1004" s="202"/>
      <c r="CI1004" s="202"/>
      <c r="CJ1004" s="203">
        <f t="shared" si="502"/>
        <v>0</v>
      </c>
    </row>
    <row r="1005" spans="2:92" x14ac:dyDescent="0.25">
      <c r="B1005" s="180"/>
      <c r="C1005" s="180"/>
      <c r="D1005" s="181"/>
      <c r="E1005" s="38">
        <f t="shared" si="475"/>
        <v>45016</v>
      </c>
      <c r="F1005" s="186"/>
      <c r="G1005" s="203"/>
      <c r="H1005" s="202"/>
      <c r="I1005" s="202"/>
      <c r="J1005" s="203">
        <f t="shared" si="476"/>
        <v>0</v>
      </c>
      <c r="K1005" s="202"/>
      <c r="L1005" s="202"/>
      <c r="M1005" s="203">
        <f t="shared" si="477"/>
        <v>0</v>
      </c>
      <c r="N1005" s="202"/>
      <c r="O1005" s="202"/>
      <c r="P1005" s="203">
        <f t="shared" si="478"/>
        <v>0</v>
      </c>
      <c r="Q1005" s="202"/>
      <c r="R1005" s="202"/>
      <c r="S1005" s="203">
        <f t="shared" si="479"/>
        <v>0</v>
      </c>
      <c r="T1005" s="202"/>
      <c r="U1005" s="202"/>
      <c r="V1005" s="203">
        <f t="shared" si="480"/>
        <v>0</v>
      </c>
      <c r="W1005" s="202"/>
      <c r="X1005" s="202"/>
      <c r="Y1005" s="203">
        <f t="shared" si="481"/>
        <v>0</v>
      </c>
      <c r="Z1005" s="202"/>
      <c r="AA1005" s="202"/>
      <c r="AB1005" s="203">
        <f t="shared" si="482"/>
        <v>0</v>
      </c>
      <c r="AC1005" s="202"/>
      <c r="AD1005" s="202"/>
      <c r="AE1005" s="203">
        <f t="shared" si="483"/>
        <v>0</v>
      </c>
      <c r="AF1005" s="202"/>
      <c r="AG1005" s="202"/>
      <c r="AH1005" s="203">
        <f t="shared" si="484"/>
        <v>0</v>
      </c>
      <c r="AI1005" s="202"/>
      <c r="AJ1005" s="202"/>
      <c r="AK1005" s="203">
        <f t="shared" si="485"/>
        <v>0</v>
      </c>
      <c r="AL1005" s="202"/>
      <c r="AM1005" s="202"/>
      <c r="AN1005" s="203">
        <f t="shared" si="486"/>
        <v>0</v>
      </c>
      <c r="AO1005" s="202"/>
      <c r="AP1005" s="202"/>
      <c r="AQ1005" s="203">
        <f t="shared" si="487"/>
        <v>0</v>
      </c>
      <c r="AR1005" s="202"/>
      <c r="AS1005" s="202"/>
      <c r="AT1005" s="203">
        <f t="shared" si="488"/>
        <v>0</v>
      </c>
      <c r="AU1005" s="202"/>
      <c r="AV1005" s="202"/>
      <c r="AW1005" s="203">
        <f t="shared" si="489"/>
        <v>0</v>
      </c>
      <c r="AX1005" s="202"/>
      <c r="AY1005" s="202"/>
      <c r="AZ1005" s="203">
        <f t="shared" si="490"/>
        <v>0</v>
      </c>
      <c r="BA1005" s="202"/>
      <c r="BB1005" s="202"/>
      <c r="BC1005" s="203">
        <f t="shared" si="491"/>
        <v>0</v>
      </c>
      <c r="BD1005" s="202"/>
      <c r="BE1005" s="202"/>
      <c r="BF1005" s="203">
        <f t="shared" si="492"/>
        <v>0</v>
      </c>
      <c r="BG1005" s="202"/>
      <c r="BH1005" s="202"/>
      <c r="BI1005" s="203">
        <f t="shared" si="493"/>
        <v>0</v>
      </c>
      <c r="BJ1005" s="202"/>
      <c r="BK1005" s="202"/>
      <c r="BL1005" s="203">
        <f t="shared" si="494"/>
        <v>0</v>
      </c>
      <c r="BM1005" s="202"/>
      <c r="BN1005" s="202"/>
      <c r="BO1005" s="203">
        <f t="shared" si="495"/>
        <v>0</v>
      </c>
      <c r="BP1005" s="202"/>
      <c r="BQ1005" s="202"/>
      <c r="BR1005" s="203">
        <f t="shared" si="496"/>
        <v>0</v>
      </c>
      <c r="BS1005" s="202"/>
      <c r="BT1005" s="202"/>
      <c r="BU1005" s="203">
        <f t="shared" si="497"/>
        <v>0</v>
      </c>
      <c r="BV1005" s="202"/>
      <c r="BW1005" s="202"/>
      <c r="BX1005" s="203">
        <f t="shared" si="498"/>
        <v>0</v>
      </c>
      <c r="BY1005" s="202"/>
      <c r="BZ1005" s="202"/>
      <c r="CA1005" s="203">
        <f t="shared" si="499"/>
        <v>0</v>
      </c>
      <c r="CB1005" s="202"/>
      <c r="CC1005" s="202"/>
      <c r="CD1005" s="203">
        <f t="shared" si="500"/>
        <v>0</v>
      </c>
      <c r="CE1005" s="202"/>
      <c r="CF1005" s="202"/>
      <c r="CG1005" s="203">
        <f t="shared" si="501"/>
        <v>0</v>
      </c>
      <c r="CH1005" s="202"/>
      <c r="CI1005" s="202"/>
      <c r="CJ1005" s="203">
        <f t="shared" si="502"/>
        <v>0</v>
      </c>
    </row>
    <row r="1006" spans="2:92" x14ac:dyDescent="0.25">
      <c r="B1006" s="180"/>
      <c r="C1006" s="180"/>
      <c r="D1006" s="181"/>
      <c r="E1006" s="38">
        <f t="shared" si="475"/>
        <v>45016</v>
      </c>
      <c r="F1006" s="186"/>
      <c r="G1006" s="203"/>
      <c r="H1006" s="202"/>
      <c r="I1006" s="202"/>
      <c r="J1006" s="203">
        <f t="shared" si="476"/>
        <v>0</v>
      </c>
      <c r="K1006" s="202"/>
      <c r="L1006" s="202"/>
      <c r="M1006" s="203">
        <f t="shared" si="477"/>
        <v>0</v>
      </c>
      <c r="N1006" s="202"/>
      <c r="O1006" s="202"/>
      <c r="P1006" s="203">
        <f t="shared" si="478"/>
        <v>0</v>
      </c>
      <c r="Q1006" s="202"/>
      <c r="R1006" s="202"/>
      <c r="S1006" s="203">
        <f t="shared" si="479"/>
        <v>0</v>
      </c>
      <c r="T1006" s="202"/>
      <c r="U1006" s="202"/>
      <c r="V1006" s="203">
        <f t="shared" si="480"/>
        <v>0</v>
      </c>
      <c r="W1006" s="202"/>
      <c r="X1006" s="202"/>
      <c r="Y1006" s="203">
        <f t="shared" si="481"/>
        <v>0</v>
      </c>
      <c r="Z1006" s="202"/>
      <c r="AA1006" s="202"/>
      <c r="AB1006" s="203">
        <f t="shared" si="482"/>
        <v>0</v>
      </c>
      <c r="AC1006" s="202"/>
      <c r="AD1006" s="202"/>
      <c r="AE1006" s="203">
        <f t="shared" si="483"/>
        <v>0</v>
      </c>
      <c r="AF1006" s="202"/>
      <c r="AG1006" s="202"/>
      <c r="AH1006" s="203">
        <f t="shared" si="484"/>
        <v>0</v>
      </c>
      <c r="AI1006" s="202"/>
      <c r="AJ1006" s="202"/>
      <c r="AK1006" s="203">
        <f t="shared" si="485"/>
        <v>0</v>
      </c>
      <c r="AL1006" s="202"/>
      <c r="AM1006" s="202"/>
      <c r="AN1006" s="203">
        <f t="shared" si="486"/>
        <v>0</v>
      </c>
      <c r="AO1006" s="202"/>
      <c r="AP1006" s="202"/>
      <c r="AQ1006" s="203">
        <f t="shared" si="487"/>
        <v>0</v>
      </c>
      <c r="AR1006" s="202"/>
      <c r="AS1006" s="202"/>
      <c r="AT1006" s="203">
        <f t="shared" si="488"/>
        <v>0</v>
      </c>
      <c r="AU1006" s="202"/>
      <c r="AV1006" s="202"/>
      <c r="AW1006" s="203">
        <f t="shared" si="489"/>
        <v>0</v>
      </c>
      <c r="AX1006" s="202"/>
      <c r="AY1006" s="202"/>
      <c r="AZ1006" s="203">
        <f t="shared" si="490"/>
        <v>0</v>
      </c>
      <c r="BA1006" s="202"/>
      <c r="BB1006" s="202"/>
      <c r="BC1006" s="203">
        <f t="shared" si="491"/>
        <v>0</v>
      </c>
      <c r="BD1006" s="202"/>
      <c r="BE1006" s="202"/>
      <c r="BF1006" s="203">
        <f t="shared" si="492"/>
        <v>0</v>
      </c>
      <c r="BG1006" s="202"/>
      <c r="BH1006" s="202"/>
      <c r="BI1006" s="203">
        <f t="shared" si="493"/>
        <v>0</v>
      </c>
      <c r="BJ1006" s="202"/>
      <c r="BK1006" s="202"/>
      <c r="BL1006" s="203">
        <f t="shared" si="494"/>
        <v>0</v>
      </c>
      <c r="BM1006" s="202"/>
      <c r="BN1006" s="202"/>
      <c r="BO1006" s="203">
        <f t="shared" si="495"/>
        <v>0</v>
      </c>
      <c r="BP1006" s="202"/>
      <c r="BQ1006" s="202"/>
      <c r="BR1006" s="203">
        <f t="shared" si="496"/>
        <v>0</v>
      </c>
      <c r="BS1006" s="202"/>
      <c r="BT1006" s="202"/>
      <c r="BU1006" s="203">
        <f t="shared" si="497"/>
        <v>0</v>
      </c>
      <c r="BV1006" s="202"/>
      <c r="BW1006" s="202"/>
      <c r="BX1006" s="203">
        <f t="shared" si="498"/>
        <v>0</v>
      </c>
      <c r="BY1006" s="202"/>
      <c r="BZ1006" s="202"/>
      <c r="CA1006" s="203">
        <f t="shared" si="499"/>
        <v>0</v>
      </c>
      <c r="CB1006" s="202"/>
      <c r="CC1006" s="202"/>
      <c r="CD1006" s="203">
        <f t="shared" si="500"/>
        <v>0</v>
      </c>
      <c r="CE1006" s="202"/>
      <c r="CF1006" s="202"/>
      <c r="CG1006" s="203">
        <f t="shared" si="501"/>
        <v>0</v>
      </c>
      <c r="CH1006" s="202"/>
      <c r="CI1006" s="202"/>
      <c r="CJ1006" s="203">
        <f t="shared" si="502"/>
        <v>0</v>
      </c>
    </row>
    <row r="1007" spans="2:92" x14ac:dyDescent="0.25">
      <c r="B1007" s="180"/>
      <c r="C1007" s="180"/>
      <c r="D1007" s="181"/>
      <c r="E1007" s="38">
        <f t="shared" si="475"/>
        <v>45016</v>
      </c>
      <c r="F1007" s="186"/>
      <c r="G1007" s="203"/>
      <c r="H1007" s="202"/>
      <c r="I1007" s="202"/>
      <c r="J1007" s="203">
        <f t="shared" si="476"/>
        <v>0</v>
      </c>
      <c r="K1007" s="202"/>
      <c r="L1007" s="202"/>
      <c r="M1007" s="203">
        <f t="shared" si="477"/>
        <v>0</v>
      </c>
      <c r="N1007" s="202"/>
      <c r="O1007" s="202"/>
      <c r="P1007" s="203">
        <f t="shared" si="478"/>
        <v>0</v>
      </c>
      <c r="Q1007" s="202"/>
      <c r="R1007" s="202"/>
      <c r="S1007" s="203">
        <f t="shared" si="479"/>
        <v>0</v>
      </c>
      <c r="T1007" s="202"/>
      <c r="U1007" s="202"/>
      <c r="V1007" s="203">
        <f t="shared" si="480"/>
        <v>0</v>
      </c>
      <c r="W1007" s="202"/>
      <c r="X1007" s="202"/>
      <c r="Y1007" s="203">
        <f t="shared" si="481"/>
        <v>0</v>
      </c>
      <c r="Z1007" s="202"/>
      <c r="AA1007" s="202"/>
      <c r="AB1007" s="203">
        <f t="shared" si="482"/>
        <v>0</v>
      </c>
      <c r="AC1007" s="202"/>
      <c r="AD1007" s="202"/>
      <c r="AE1007" s="203">
        <f t="shared" si="483"/>
        <v>0</v>
      </c>
      <c r="AF1007" s="202"/>
      <c r="AG1007" s="202"/>
      <c r="AH1007" s="203">
        <f t="shared" si="484"/>
        <v>0</v>
      </c>
      <c r="AI1007" s="202"/>
      <c r="AJ1007" s="202"/>
      <c r="AK1007" s="203">
        <f t="shared" si="485"/>
        <v>0</v>
      </c>
      <c r="AL1007" s="202"/>
      <c r="AM1007" s="202"/>
      <c r="AN1007" s="203">
        <f t="shared" si="486"/>
        <v>0</v>
      </c>
      <c r="AO1007" s="202"/>
      <c r="AP1007" s="202"/>
      <c r="AQ1007" s="203">
        <f t="shared" si="487"/>
        <v>0</v>
      </c>
      <c r="AR1007" s="202"/>
      <c r="AS1007" s="202"/>
      <c r="AT1007" s="203">
        <f t="shared" si="488"/>
        <v>0</v>
      </c>
      <c r="AU1007" s="202"/>
      <c r="AV1007" s="202"/>
      <c r="AW1007" s="203">
        <f t="shared" si="489"/>
        <v>0</v>
      </c>
      <c r="AX1007" s="202"/>
      <c r="AY1007" s="202"/>
      <c r="AZ1007" s="203">
        <f t="shared" si="490"/>
        <v>0</v>
      </c>
      <c r="BA1007" s="202"/>
      <c r="BB1007" s="202"/>
      <c r="BC1007" s="203">
        <f t="shared" si="491"/>
        <v>0</v>
      </c>
      <c r="BD1007" s="202"/>
      <c r="BE1007" s="202"/>
      <c r="BF1007" s="203">
        <f t="shared" si="492"/>
        <v>0</v>
      </c>
      <c r="BG1007" s="202"/>
      <c r="BH1007" s="202"/>
      <c r="BI1007" s="203">
        <f t="shared" si="493"/>
        <v>0</v>
      </c>
      <c r="BJ1007" s="202"/>
      <c r="BK1007" s="202"/>
      <c r="BL1007" s="203">
        <f t="shared" si="494"/>
        <v>0</v>
      </c>
      <c r="BM1007" s="202"/>
      <c r="BN1007" s="202"/>
      <c r="BO1007" s="203">
        <f t="shared" si="495"/>
        <v>0</v>
      </c>
      <c r="BP1007" s="202"/>
      <c r="BQ1007" s="202"/>
      <c r="BR1007" s="203">
        <f t="shared" si="496"/>
        <v>0</v>
      </c>
      <c r="BS1007" s="202"/>
      <c r="BT1007" s="202"/>
      <c r="BU1007" s="203">
        <f t="shared" si="497"/>
        <v>0</v>
      </c>
      <c r="BV1007" s="202"/>
      <c r="BW1007" s="202"/>
      <c r="BX1007" s="203">
        <f t="shared" si="498"/>
        <v>0</v>
      </c>
      <c r="BY1007" s="202"/>
      <c r="BZ1007" s="202"/>
      <c r="CA1007" s="203">
        <f t="shared" si="499"/>
        <v>0</v>
      </c>
      <c r="CB1007" s="202"/>
      <c r="CC1007" s="202"/>
      <c r="CD1007" s="203">
        <f t="shared" si="500"/>
        <v>0</v>
      </c>
      <c r="CE1007" s="202"/>
      <c r="CF1007" s="202"/>
      <c r="CG1007" s="203">
        <f t="shared" si="501"/>
        <v>0</v>
      </c>
      <c r="CH1007" s="202"/>
      <c r="CI1007" s="202"/>
      <c r="CJ1007" s="203">
        <f t="shared" si="502"/>
        <v>0</v>
      </c>
    </row>
    <row r="1008" spans="2:92" x14ac:dyDescent="0.25">
      <c r="B1008" s="180"/>
      <c r="C1008" s="180"/>
      <c r="D1008" s="181"/>
      <c r="E1008" s="38">
        <f t="shared" si="475"/>
        <v>45016</v>
      </c>
      <c r="F1008" s="186"/>
      <c r="G1008" s="203"/>
      <c r="H1008" s="202"/>
      <c r="I1008" s="202"/>
      <c r="J1008" s="203">
        <f t="shared" si="476"/>
        <v>0</v>
      </c>
      <c r="K1008" s="202"/>
      <c r="L1008" s="202"/>
      <c r="M1008" s="203">
        <f t="shared" si="477"/>
        <v>0</v>
      </c>
      <c r="N1008" s="202"/>
      <c r="O1008" s="202"/>
      <c r="P1008" s="203">
        <f t="shared" si="478"/>
        <v>0</v>
      </c>
      <c r="Q1008" s="202"/>
      <c r="R1008" s="202"/>
      <c r="S1008" s="203">
        <f t="shared" si="479"/>
        <v>0</v>
      </c>
      <c r="T1008" s="202"/>
      <c r="U1008" s="202"/>
      <c r="V1008" s="203">
        <f t="shared" si="480"/>
        <v>0</v>
      </c>
      <c r="W1008" s="202"/>
      <c r="X1008" s="202"/>
      <c r="Y1008" s="203">
        <f t="shared" si="481"/>
        <v>0</v>
      </c>
      <c r="Z1008" s="202"/>
      <c r="AA1008" s="202"/>
      <c r="AB1008" s="203">
        <f t="shared" si="482"/>
        <v>0</v>
      </c>
      <c r="AC1008" s="202"/>
      <c r="AD1008" s="202"/>
      <c r="AE1008" s="203">
        <f t="shared" si="483"/>
        <v>0</v>
      </c>
      <c r="AF1008" s="202"/>
      <c r="AG1008" s="202"/>
      <c r="AH1008" s="203">
        <f t="shared" si="484"/>
        <v>0</v>
      </c>
      <c r="AI1008" s="202"/>
      <c r="AJ1008" s="202"/>
      <c r="AK1008" s="203">
        <f t="shared" si="485"/>
        <v>0</v>
      </c>
      <c r="AL1008" s="202"/>
      <c r="AM1008" s="202"/>
      <c r="AN1008" s="203">
        <f t="shared" si="486"/>
        <v>0</v>
      </c>
      <c r="AO1008" s="202"/>
      <c r="AP1008" s="202"/>
      <c r="AQ1008" s="203">
        <f t="shared" si="487"/>
        <v>0</v>
      </c>
      <c r="AR1008" s="202"/>
      <c r="AS1008" s="202"/>
      <c r="AT1008" s="203">
        <f t="shared" si="488"/>
        <v>0</v>
      </c>
      <c r="AU1008" s="202"/>
      <c r="AV1008" s="202"/>
      <c r="AW1008" s="203">
        <f t="shared" si="489"/>
        <v>0</v>
      </c>
      <c r="AX1008" s="202"/>
      <c r="AY1008" s="202"/>
      <c r="AZ1008" s="203">
        <f t="shared" si="490"/>
        <v>0</v>
      </c>
      <c r="BA1008" s="202"/>
      <c r="BB1008" s="202"/>
      <c r="BC1008" s="203">
        <f t="shared" si="491"/>
        <v>0</v>
      </c>
      <c r="BD1008" s="202"/>
      <c r="BE1008" s="202"/>
      <c r="BF1008" s="203">
        <f t="shared" si="492"/>
        <v>0</v>
      </c>
      <c r="BG1008" s="202"/>
      <c r="BH1008" s="202"/>
      <c r="BI1008" s="203">
        <f t="shared" si="493"/>
        <v>0</v>
      </c>
      <c r="BJ1008" s="202"/>
      <c r="BK1008" s="202"/>
      <c r="BL1008" s="203">
        <f t="shared" si="494"/>
        <v>0</v>
      </c>
      <c r="BM1008" s="202"/>
      <c r="BN1008" s="202"/>
      <c r="BO1008" s="203">
        <f t="shared" si="495"/>
        <v>0</v>
      </c>
      <c r="BP1008" s="202"/>
      <c r="BQ1008" s="202"/>
      <c r="BR1008" s="203">
        <f t="shared" si="496"/>
        <v>0</v>
      </c>
      <c r="BS1008" s="202"/>
      <c r="BT1008" s="202"/>
      <c r="BU1008" s="203">
        <f t="shared" si="497"/>
        <v>0</v>
      </c>
      <c r="BV1008" s="202"/>
      <c r="BW1008" s="202"/>
      <c r="BX1008" s="203">
        <f t="shared" si="498"/>
        <v>0</v>
      </c>
      <c r="BY1008" s="202"/>
      <c r="BZ1008" s="202"/>
      <c r="CA1008" s="203">
        <f t="shared" si="499"/>
        <v>0</v>
      </c>
      <c r="CB1008" s="202"/>
      <c r="CC1008" s="202"/>
      <c r="CD1008" s="203">
        <f t="shared" si="500"/>
        <v>0</v>
      </c>
      <c r="CE1008" s="202"/>
      <c r="CF1008" s="202"/>
      <c r="CG1008" s="203">
        <f t="shared" si="501"/>
        <v>0</v>
      </c>
      <c r="CH1008" s="202"/>
      <c r="CI1008" s="202"/>
      <c r="CJ1008" s="203">
        <f t="shared" si="502"/>
        <v>0</v>
      </c>
      <c r="CL1008" s="36"/>
      <c r="CM1008" s="36"/>
      <c r="CN1008" s="36"/>
    </row>
    <row r="1009" spans="1:92" x14ac:dyDescent="0.25">
      <c r="B1009" s="180"/>
      <c r="C1009" s="180"/>
      <c r="D1009" s="181"/>
      <c r="E1009" s="38">
        <f t="shared" si="475"/>
        <v>45016</v>
      </c>
      <c r="F1009" s="186"/>
      <c r="G1009" s="203"/>
      <c r="H1009" s="202"/>
      <c r="I1009" s="202"/>
      <c r="J1009" s="203">
        <f t="shared" si="476"/>
        <v>0</v>
      </c>
      <c r="K1009" s="202"/>
      <c r="L1009" s="202"/>
      <c r="M1009" s="203">
        <f t="shared" si="477"/>
        <v>0</v>
      </c>
      <c r="N1009" s="202"/>
      <c r="O1009" s="202"/>
      <c r="P1009" s="203">
        <f t="shared" si="478"/>
        <v>0</v>
      </c>
      <c r="Q1009" s="202"/>
      <c r="R1009" s="202"/>
      <c r="S1009" s="203">
        <f t="shared" si="479"/>
        <v>0</v>
      </c>
      <c r="T1009" s="202"/>
      <c r="U1009" s="202"/>
      <c r="V1009" s="203">
        <f t="shared" si="480"/>
        <v>0</v>
      </c>
      <c r="W1009" s="202"/>
      <c r="X1009" s="202"/>
      <c r="Y1009" s="203">
        <f t="shared" si="481"/>
        <v>0</v>
      </c>
      <c r="Z1009" s="202"/>
      <c r="AA1009" s="202"/>
      <c r="AB1009" s="203">
        <f t="shared" si="482"/>
        <v>0</v>
      </c>
      <c r="AC1009" s="202"/>
      <c r="AD1009" s="202"/>
      <c r="AE1009" s="203">
        <f t="shared" si="483"/>
        <v>0</v>
      </c>
      <c r="AF1009" s="202"/>
      <c r="AG1009" s="202"/>
      <c r="AH1009" s="203">
        <f t="shared" si="484"/>
        <v>0</v>
      </c>
      <c r="AI1009" s="202"/>
      <c r="AJ1009" s="202"/>
      <c r="AK1009" s="203">
        <f t="shared" si="485"/>
        <v>0</v>
      </c>
      <c r="AL1009" s="202"/>
      <c r="AM1009" s="202"/>
      <c r="AN1009" s="203">
        <f t="shared" si="486"/>
        <v>0</v>
      </c>
      <c r="AO1009" s="202"/>
      <c r="AP1009" s="202"/>
      <c r="AQ1009" s="203">
        <f t="shared" si="487"/>
        <v>0</v>
      </c>
      <c r="AR1009" s="202"/>
      <c r="AS1009" s="202"/>
      <c r="AT1009" s="203">
        <f t="shared" si="488"/>
        <v>0</v>
      </c>
      <c r="AU1009" s="202"/>
      <c r="AV1009" s="202"/>
      <c r="AW1009" s="203">
        <f t="shared" si="489"/>
        <v>0</v>
      </c>
      <c r="AX1009" s="202"/>
      <c r="AY1009" s="202"/>
      <c r="AZ1009" s="203">
        <f t="shared" si="490"/>
        <v>0</v>
      </c>
      <c r="BA1009" s="202"/>
      <c r="BB1009" s="202"/>
      <c r="BC1009" s="203">
        <f t="shared" si="491"/>
        <v>0</v>
      </c>
      <c r="BD1009" s="202"/>
      <c r="BE1009" s="202"/>
      <c r="BF1009" s="203">
        <f t="shared" si="492"/>
        <v>0</v>
      </c>
      <c r="BG1009" s="202"/>
      <c r="BH1009" s="202"/>
      <c r="BI1009" s="203">
        <f t="shared" si="493"/>
        <v>0</v>
      </c>
      <c r="BJ1009" s="202"/>
      <c r="BK1009" s="202"/>
      <c r="BL1009" s="203">
        <f t="shared" si="494"/>
        <v>0</v>
      </c>
      <c r="BM1009" s="202"/>
      <c r="BN1009" s="202"/>
      <c r="BO1009" s="203">
        <f t="shared" si="495"/>
        <v>0</v>
      </c>
      <c r="BP1009" s="202"/>
      <c r="BQ1009" s="202"/>
      <c r="BR1009" s="203">
        <f t="shared" si="496"/>
        <v>0</v>
      </c>
      <c r="BS1009" s="202"/>
      <c r="BT1009" s="202"/>
      <c r="BU1009" s="203">
        <f t="shared" si="497"/>
        <v>0</v>
      </c>
      <c r="BV1009" s="202"/>
      <c r="BW1009" s="202"/>
      <c r="BX1009" s="203">
        <f t="shared" si="498"/>
        <v>0</v>
      </c>
      <c r="BY1009" s="202"/>
      <c r="BZ1009" s="202"/>
      <c r="CA1009" s="203">
        <f t="shared" si="499"/>
        <v>0</v>
      </c>
      <c r="CB1009" s="202"/>
      <c r="CC1009" s="202"/>
      <c r="CD1009" s="203">
        <f t="shared" si="500"/>
        <v>0</v>
      </c>
      <c r="CE1009" s="202"/>
      <c r="CF1009" s="202"/>
      <c r="CG1009" s="203">
        <f t="shared" si="501"/>
        <v>0</v>
      </c>
      <c r="CH1009" s="202"/>
      <c r="CI1009" s="202"/>
      <c r="CJ1009" s="203">
        <f t="shared" si="502"/>
        <v>0</v>
      </c>
    </row>
    <row r="1010" spans="1:92" x14ac:dyDescent="0.25">
      <c r="B1010" s="180"/>
      <c r="C1010" s="180"/>
      <c r="D1010" s="181"/>
      <c r="E1010" s="38">
        <f t="shared" si="475"/>
        <v>45016</v>
      </c>
      <c r="F1010" s="186"/>
      <c r="G1010" s="203"/>
      <c r="H1010" s="202"/>
      <c r="I1010" s="202"/>
      <c r="J1010" s="203">
        <f t="shared" si="476"/>
        <v>0</v>
      </c>
      <c r="K1010" s="202"/>
      <c r="L1010" s="202"/>
      <c r="M1010" s="203">
        <f t="shared" si="477"/>
        <v>0</v>
      </c>
      <c r="N1010" s="202"/>
      <c r="O1010" s="202"/>
      <c r="P1010" s="203">
        <f t="shared" si="478"/>
        <v>0</v>
      </c>
      <c r="Q1010" s="202"/>
      <c r="R1010" s="202"/>
      <c r="S1010" s="203">
        <f t="shared" si="479"/>
        <v>0</v>
      </c>
      <c r="T1010" s="202"/>
      <c r="U1010" s="202"/>
      <c r="V1010" s="203">
        <f t="shared" si="480"/>
        <v>0</v>
      </c>
      <c r="W1010" s="202"/>
      <c r="X1010" s="202"/>
      <c r="Y1010" s="203">
        <f t="shared" si="481"/>
        <v>0</v>
      </c>
      <c r="Z1010" s="202"/>
      <c r="AA1010" s="202"/>
      <c r="AB1010" s="203">
        <f t="shared" si="482"/>
        <v>0</v>
      </c>
      <c r="AC1010" s="202"/>
      <c r="AD1010" s="202"/>
      <c r="AE1010" s="203">
        <f t="shared" si="483"/>
        <v>0</v>
      </c>
      <c r="AF1010" s="202"/>
      <c r="AG1010" s="202"/>
      <c r="AH1010" s="203">
        <f t="shared" si="484"/>
        <v>0</v>
      </c>
      <c r="AI1010" s="202"/>
      <c r="AJ1010" s="202"/>
      <c r="AK1010" s="203">
        <f t="shared" si="485"/>
        <v>0</v>
      </c>
      <c r="AL1010" s="202"/>
      <c r="AM1010" s="202"/>
      <c r="AN1010" s="203">
        <f t="shared" si="486"/>
        <v>0</v>
      </c>
      <c r="AO1010" s="202"/>
      <c r="AP1010" s="202"/>
      <c r="AQ1010" s="203">
        <f t="shared" si="487"/>
        <v>0</v>
      </c>
      <c r="AR1010" s="202"/>
      <c r="AS1010" s="202"/>
      <c r="AT1010" s="203">
        <f t="shared" si="488"/>
        <v>0</v>
      </c>
      <c r="AU1010" s="202"/>
      <c r="AV1010" s="202"/>
      <c r="AW1010" s="203">
        <f t="shared" si="489"/>
        <v>0</v>
      </c>
      <c r="AX1010" s="202"/>
      <c r="AY1010" s="202"/>
      <c r="AZ1010" s="203">
        <f t="shared" si="490"/>
        <v>0</v>
      </c>
      <c r="BA1010" s="202"/>
      <c r="BB1010" s="202"/>
      <c r="BC1010" s="203">
        <f t="shared" si="491"/>
        <v>0</v>
      </c>
      <c r="BD1010" s="202"/>
      <c r="BE1010" s="202"/>
      <c r="BF1010" s="203">
        <f t="shared" si="492"/>
        <v>0</v>
      </c>
      <c r="BG1010" s="202"/>
      <c r="BH1010" s="202"/>
      <c r="BI1010" s="203">
        <f t="shared" si="493"/>
        <v>0</v>
      </c>
      <c r="BJ1010" s="202"/>
      <c r="BK1010" s="202"/>
      <c r="BL1010" s="203">
        <f t="shared" si="494"/>
        <v>0</v>
      </c>
      <c r="BM1010" s="202"/>
      <c r="BN1010" s="202"/>
      <c r="BO1010" s="203">
        <f t="shared" si="495"/>
        <v>0</v>
      </c>
      <c r="BP1010" s="202"/>
      <c r="BQ1010" s="202"/>
      <c r="BR1010" s="203">
        <f t="shared" si="496"/>
        <v>0</v>
      </c>
      <c r="BS1010" s="202"/>
      <c r="BT1010" s="202"/>
      <c r="BU1010" s="203">
        <f t="shared" si="497"/>
        <v>0</v>
      </c>
      <c r="BV1010" s="202"/>
      <c r="BW1010" s="202"/>
      <c r="BX1010" s="203">
        <f t="shared" si="498"/>
        <v>0</v>
      </c>
      <c r="BY1010" s="202"/>
      <c r="BZ1010" s="202"/>
      <c r="CA1010" s="203">
        <f t="shared" si="499"/>
        <v>0</v>
      </c>
      <c r="CB1010" s="202"/>
      <c r="CC1010" s="202"/>
      <c r="CD1010" s="203">
        <f t="shared" si="500"/>
        <v>0</v>
      </c>
      <c r="CE1010" s="202"/>
      <c r="CF1010" s="202"/>
      <c r="CG1010" s="203">
        <f t="shared" si="501"/>
        <v>0</v>
      </c>
      <c r="CH1010" s="202"/>
      <c r="CI1010" s="202"/>
      <c r="CJ1010" s="203">
        <f t="shared" si="502"/>
        <v>0</v>
      </c>
    </row>
    <row r="1011" spans="1:92" x14ac:dyDescent="0.25">
      <c r="B1011" s="180"/>
      <c r="C1011" s="180"/>
      <c r="D1011" s="181"/>
      <c r="E1011" s="38">
        <f t="shared" si="475"/>
        <v>45016</v>
      </c>
      <c r="F1011" s="186"/>
      <c r="G1011" s="203"/>
      <c r="H1011" s="202"/>
      <c r="I1011" s="202"/>
      <c r="J1011" s="203">
        <f t="shared" si="476"/>
        <v>0</v>
      </c>
      <c r="K1011" s="202"/>
      <c r="L1011" s="202"/>
      <c r="M1011" s="203">
        <f t="shared" si="477"/>
        <v>0</v>
      </c>
      <c r="N1011" s="202"/>
      <c r="O1011" s="202"/>
      <c r="P1011" s="203">
        <f t="shared" si="478"/>
        <v>0</v>
      </c>
      <c r="Q1011" s="202"/>
      <c r="R1011" s="202"/>
      <c r="S1011" s="203">
        <f t="shared" si="479"/>
        <v>0</v>
      </c>
      <c r="T1011" s="202"/>
      <c r="U1011" s="202"/>
      <c r="V1011" s="203">
        <f t="shared" si="480"/>
        <v>0</v>
      </c>
      <c r="W1011" s="202"/>
      <c r="X1011" s="202"/>
      <c r="Y1011" s="203">
        <f t="shared" si="481"/>
        <v>0</v>
      </c>
      <c r="Z1011" s="202"/>
      <c r="AA1011" s="202"/>
      <c r="AB1011" s="203">
        <f t="shared" si="482"/>
        <v>0</v>
      </c>
      <c r="AC1011" s="202"/>
      <c r="AD1011" s="202"/>
      <c r="AE1011" s="203">
        <f t="shared" si="483"/>
        <v>0</v>
      </c>
      <c r="AF1011" s="202"/>
      <c r="AG1011" s="202"/>
      <c r="AH1011" s="203">
        <f t="shared" si="484"/>
        <v>0</v>
      </c>
      <c r="AI1011" s="202"/>
      <c r="AJ1011" s="202"/>
      <c r="AK1011" s="203">
        <f t="shared" si="485"/>
        <v>0</v>
      </c>
      <c r="AL1011" s="202"/>
      <c r="AM1011" s="202"/>
      <c r="AN1011" s="203">
        <f t="shared" si="486"/>
        <v>0</v>
      </c>
      <c r="AO1011" s="202"/>
      <c r="AP1011" s="202"/>
      <c r="AQ1011" s="203">
        <f t="shared" si="487"/>
        <v>0</v>
      </c>
      <c r="AR1011" s="202"/>
      <c r="AS1011" s="202"/>
      <c r="AT1011" s="203">
        <f t="shared" si="488"/>
        <v>0</v>
      </c>
      <c r="AU1011" s="202"/>
      <c r="AV1011" s="202"/>
      <c r="AW1011" s="203">
        <f t="shared" si="489"/>
        <v>0</v>
      </c>
      <c r="AX1011" s="202"/>
      <c r="AY1011" s="202"/>
      <c r="AZ1011" s="203">
        <f t="shared" si="490"/>
        <v>0</v>
      </c>
      <c r="BA1011" s="202"/>
      <c r="BB1011" s="202"/>
      <c r="BC1011" s="203">
        <f t="shared" si="491"/>
        <v>0</v>
      </c>
      <c r="BD1011" s="202"/>
      <c r="BE1011" s="202"/>
      <c r="BF1011" s="203">
        <f t="shared" si="492"/>
        <v>0</v>
      </c>
      <c r="BG1011" s="202"/>
      <c r="BH1011" s="202"/>
      <c r="BI1011" s="203">
        <f t="shared" si="493"/>
        <v>0</v>
      </c>
      <c r="BJ1011" s="202"/>
      <c r="BK1011" s="202"/>
      <c r="BL1011" s="203">
        <f t="shared" si="494"/>
        <v>0</v>
      </c>
      <c r="BM1011" s="202"/>
      <c r="BN1011" s="202"/>
      <c r="BO1011" s="203">
        <f t="shared" si="495"/>
        <v>0</v>
      </c>
      <c r="BP1011" s="202"/>
      <c r="BQ1011" s="202"/>
      <c r="BR1011" s="203">
        <f t="shared" si="496"/>
        <v>0</v>
      </c>
      <c r="BS1011" s="202"/>
      <c r="BT1011" s="202"/>
      <c r="BU1011" s="203">
        <f t="shared" si="497"/>
        <v>0</v>
      </c>
      <c r="BV1011" s="202"/>
      <c r="BW1011" s="202"/>
      <c r="BX1011" s="203">
        <f t="shared" si="498"/>
        <v>0</v>
      </c>
      <c r="BY1011" s="202"/>
      <c r="BZ1011" s="202"/>
      <c r="CA1011" s="203">
        <f t="shared" si="499"/>
        <v>0</v>
      </c>
      <c r="CB1011" s="202"/>
      <c r="CC1011" s="202"/>
      <c r="CD1011" s="203">
        <f t="shared" si="500"/>
        <v>0</v>
      </c>
      <c r="CE1011" s="202"/>
      <c r="CF1011" s="202"/>
      <c r="CG1011" s="203">
        <f t="shared" si="501"/>
        <v>0</v>
      </c>
      <c r="CH1011" s="202"/>
      <c r="CI1011" s="202"/>
      <c r="CJ1011" s="203">
        <f t="shared" si="502"/>
        <v>0</v>
      </c>
      <c r="CL1011" s="56"/>
      <c r="CM1011" s="56"/>
      <c r="CN1011" s="56"/>
    </row>
    <row r="1012" spans="1:92" x14ac:dyDescent="0.25">
      <c r="B1012" s="180"/>
      <c r="C1012" s="180"/>
      <c r="D1012" s="181"/>
      <c r="E1012" s="38">
        <f t="shared" si="475"/>
        <v>45016</v>
      </c>
      <c r="F1012" s="186"/>
      <c r="G1012" s="203"/>
      <c r="H1012" s="202"/>
      <c r="I1012" s="202"/>
      <c r="J1012" s="203">
        <f t="shared" si="476"/>
        <v>0</v>
      </c>
      <c r="K1012" s="202"/>
      <c r="L1012" s="202"/>
      <c r="M1012" s="203">
        <f t="shared" si="477"/>
        <v>0</v>
      </c>
      <c r="N1012" s="202"/>
      <c r="O1012" s="202"/>
      <c r="P1012" s="203">
        <f t="shared" si="478"/>
        <v>0</v>
      </c>
      <c r="Q1012" s="202"/>
      <c r="R1012" s="202"/>
      <c r="S1012" s="203">
        <f t="shared" si="479"/>
        <v>0</v>
      </c>
      <c r="T1012" s="202"/>
      <c r="U1012" s="202"/>
      <c r="V1012" s="203">
        <f t="shared" si="480"/>
        <v>0</v>
      </c>
      <c r="W1012" s="202"/>
      <c r="X1012" s="202"/>
      <c r="Y1012" s="203">
        <f t="shared" si="481"/>
        <v>0</v>
      </c>
      <c r="Z1012" s="202"/>
      <c r="AA1012" s="202"/>
      <c r="AB1012" s="203">
        <f t="shared" si="482"/>
        <v>0</v>
      </c>
      <c r="AC1012" s="202"/>
      <c r="AD1012" s="202"/>
      <c r="AE1012" s="203">
        <f t="shared" si="483"/>
        <v>0</v>
      </c>
      <c r="AF1012" s="202"/>
      <c r="AG1012" s="202"/>
      <c r="AH1012" s="203">
        <f t="shared" si="484"/>
        <v>0</v>
      </c>
      <c r="AI1012" s="202"/>
      <c r="AJ1012" s="202"/>
      <c r="AK1012" s="203">
        <f t="shared" si="485"/>
        <v>0</v>
      </c>
      <c r="AL1012" s="202"/>
      <c r="AM1012" s="202"/>
      <c r="AN1012" s="203">
        <f t="shared" si="486"/>
        <v>0</v>
      </c>
      <c r="AO1012" s="202"/>
      <c r="AP1012" s="202"/>
      <c r="AQ1012" s="203">
        <f t="shared" si="487"/>
        <v>0</v>
      </c>
      <c r="AR1012" s="202"/>
      <c r="AS1012" s="202"/>
      <c r="AT1012" s="203">
        <f t="shared" si="488"/>
        <v>0</v>
      </c>
      <c r="AU1012" s="202"/>
      <c r="AV1012" s="202"/>
      <c r="AW1012" s="203">
        <f t="shared" si="489"/>
        <v>0</v>
      </c>
      <c r="AX1012" s="202"/>
      <c r="AY1012" s="202"/>
      <c r="AZ1012" s="203">
        <f t="shared" si="490"/>
        <v>0</v>
      </c>
      <c r="BA1012" s="202"/>
      <c r="BB1012" s="202"/>
      <c r="BC1012" s="203">
        <f t="shared" si="491"/>
        <v>0</v>
      </c>
      <c r="BD1012" s="202"/>
      <c r="BE1012" s="202"/>
      <c r="BF1012" s="203">
        <f t="shared" si="492"/>
        <v>0</v>
      </c>
      <c r="BG1012" s="202"/>
      <c r="BH1012" s="202"/>
      <c r="BI1012" s="203">
        <f t="shared" si="493"/>
        <v>0</v>
      </c>
      <c r="BJ1012" s="202"/>
      <c r="BK1012" s="202"/>
      <c r="BL1012" s="203">
        <f t="shared" si="494"/>
        <v>0</v>
      </c>
      <c r="BM1012" s="202"/>
      <c r="BN1012" s="202"/>
      <c r="BO1012" s="203">
        <f t="shared" si="495"/>
        <v>0</v>
      </c>
      <c r="BP1012" s="202"/>
      <c r="BQ1012" s="202"/>
      <c r="BR1012" s="203">
        <f t="shared" si="496"/>
        <v>0</v>
      </c>
      <c r="BS1012" s="202"/>
      <c r="BT1012" s="202"/>
      <c r="BU1012" s="203">
        <f t="shared" si="497"/>
        <v>0</v>
      </c>
      <c r="BV1012" s="202"/>
      <c r="BW1012" s="202"/>
      <c r="BX1012" s="203">
        <f t="shared" si="498"/>
        <v>0</v>
      </c>
      <c r="BY1012" s="202"/>
      <c r="BZ1012" s="202"/>
      <c r="CA1012" s="203">
        <f t="shared" si="499"/>
        <v>0</v>
      </c>
      <c r="CB1012" s="202"/>
      <c r="CC1012" s="202"/>
      <c r="CD1012" s="203">
        <f t="shared" si="500"/>
        <v>0</v>
      </c>
      <c r="CE1012" s="202"/>
      <c r="CF1012" s="202"/>
      <c r="CG1012" s="203">
        <f t="shared" si="501"/>
        <v>0</v>
      </c>
      <c r="CH1012" s="202"/>
      <c r="CI1012" s="202"/>
      <c r="CJ1012" s="203">
        <f t="shared" si="502"/>
        <v>0</v>
      </c>
      <c r="CL1012" s="56"/>
      <c r="CM1012" s="56"/>
      <c r="CN1012" s="56"/>
    </row>
    <row r="1013" spans="1:92" x14ac:dyDescent="0.25">
      <c r="B1013" s="180"/>
      <c r="C1013" s="180"/>
      <c r="D1013" s="181"/>
      <c r="E1013" s="38">
        <f t="shared" si="475"/>
        <v>45016</v>
      </c>
      <c r="F1013" s="186"/>
      <c r="G1013" s="203"/>
      <c r="H1013" s="202"/>
      <c r="I1013" s="202"/>
      <c r="J1013" s="203">
        <f t="shared" si="476"/>
        <v>0</v>
      </c>
      <c r="K1013" s="202"/>
      <c r="L1013" s="202"/>
      <c r="M1013" s="203">
        <f t="shared" si="477"/>
        <v>0</v>
      </c>
      <c r="N1013" s="202"/>
      <c r="O1013" s="202"/>
      <c r="P1013" s="203">
        <f t="shared" si="478"/>
        <v>0</v>
      </c>
      <c r="Q1013" s="202"/>
      <c r="R1013" s="202"/>
      <c r="S1013" s="203">
        <f t="shared" si="479"/>
        <v>0</v>
      </c>
      <c r="T1013" s="202"/>
      <c r="U1013" s="202"/>
      <c r="V1013" s="203">
        <f t="shared" si="480"/>
        <v>0</v>
      </c>
      <c r="W1013" s="202"/>
      <c r="X1013" s="202"/>
      <c r="Y1013" s="203">
        <f t="shared" si="481"/>
        <v>0</v>
      </c>
      <c r="Z1013" s="202"/>
      <c r="AA1013" s="202"/>
      <c r="AB1013" s="203">
        <f t="shared" si="482"/>
        <v>0</v>
      </c>
      <c r="AC1013" s="202"/>
      <c r="AD1013" s="202"/>
      <c r="AE1013" s="203">
        <f t="shared" si="483"/>
        <v>0</v>
      </c>
      <c r="AF1013" s="202"/>
      <c r="AG1013" s="202"/>
      <c r="AH1013" s="203">
        <f t="shared" si="484"/>
        <v>0</v>
      </c>
      <c r="AI1013" s="202"/>
      <c r="AJ1013" s="202"/>
      <c r="AK1013" s="203">
        <f t="shared" si="485"/>
        <v>0</v>
      </c>
      <c r="AL1013" s="202"/>
      <c r="AM1013" s="202"/>
      <c r="AN1013" s="203">
        <f t="shared" si="486"/>
        <v>0</v>
      </c>
      <c r="AO1013" s="202"/>
      <c r="AP1013" s="202"/>
      <c r="AQ1013" s="203">
        <f t="shared" si="487"/>
        <v>0</v>
      </c>
      <c r="AR1013" s="202"/>
      <c r="AS1013" s="202"/>
      <c r="AT1013" s="203">
        <f t="shared" si="488"/>
        <v>0</v>
      </c>
      <c r="AU1013" s="202"/>
      <c r="AV1013" s="202"/>
      <c r="AW1013" s="203">
        <f t="shared" si="489"/>
        <v>0</v>
      </c>
      <c r="AX1013" s="202"/>
      <c r="AY1013" s="202"/>
      <c r="AZ1013" s="203">
        <f t="shared" si="490"/>
        <v>0</v>
      </c>
      <c r="BA1013" s="202"/>
      <c r="BB1013" s="202"/>
      <c r="BC1013" s="203">
        <f t="shared" si="491"/>
        <v>0</v>
      </c>
      <c r="BD1013" s="202"/>
      <c r="BE1013" s="202"/>
      <c r="BF1013" s="203">
        <f t="shared" si="492"/>
        <v>0</v>
      </c>
      <c r="BG1013" s="202"/>
      <c r="BH1013" s="202"/>
      <c r="BI1013" s="203">
        <f t="shared" si="493"/>
        <v>0</v>
      </c>
      <c r="BJ1013" s="202"/>
      <c r="BK1013" s="202"/>
      <c r="BL1013" s="203">
        <f t="shared" si="494"/>
        <v>0</v>
      </c>
      <c r="BM1013" s="202"/>
      <c r="BN1013" s="202"/>
      <c r="BO1013" s="203">
        <f t="shared" si="495"/>
        <v>0</v>
      </c>
      <c r="BP1013" s="202"/>
      <c r="BQ1013" s="202"/>
      <c r="BR1013" s="203">
        <f t="shared" si="496"/>
        <v>0</v>
      </c>
      <c r="BS1013" s="202"/>
      <c r="BT1013" s="202"/>
      <c r="BU1013" s="203">
        <f t="shared" si="497"/>
        <v>0</v>
      </c>
      <c r="BV1013" s="202"/>
      <c r="BW1013" s="202"/>
      <c r="BX1013" s="203">
        <f t="shared" si="498"/>
        <v>0</v>
      </c>
      <c r="BY1013" s="202"/>
      <c r="BZ1013" s="202"/>
      <c r="CA1013" s="203">
        <f t="shared" si="499"/>
        <v>0</v>
      </c>
      <c r="CB1013" s="202"/>
      <c r="CC1013" s="202"/>
      <c r="CD1013" s="203">
        <f t="shared" si="500"/>
        <v>0</v>
      </c>
      <c r="CE1013" s="202"/>
      <c r="CF1013" s="202"/>
      <c r="CG1013" s="203">
        <f t="shared" si="501"/>
        <v>0</v>
      </c>
      <c r="CH1013" s="202"/>
      <c r="CI1013" s="202"/>
      <c r="CJ1013" s="203">
        <f t="shared" si="502"/>
        <v>0</v>
      </c>
    </row>
    <row r="1014" spans="1:92" x14ac:dyDescent="0.25">
      <c r="B1014" s="180"/>
      <c r="C1014" s="270"/>
      <c r="D1014" s="181"/>
      <c r="E1014" s="38">
        <f t="shared" si="475"/>
        <v>45016</v>
      </c>
      <c r="F1014" s="186"/>
      <c r="G1014" s="203"/>
      <c r="H1014" s="202"/>
      <c r="I1014" s="202"/>
      <c r="J1014" s="203">
        <f t="shared" si="476"/>
        <v>0</v>
      </c>
      <c r="K1014" s="202"/>
      <c r="L1014" s="202"/>
      <c r="M1014" s="203">
        <f t="shared" si="477"/>
        <v>0</v>
      </c>
      <c r="N1014" s="202"/>
      <c r="O1014" s="202"/>
      <c r="P1014" s="203">
        <f t="shared" si="478"/>
        <v>0</v>
      </c>
      <c r="Q1014" s="202"/>
      <c r="R1014" s="202"/>
      <c r="S1014" s="203">
        <f t="shared" si="479"/>
        <v>0</v>
      </c>
      <c r="T1014" s="202"/>
      <c r="U1014" s="202"/>
      <c r="V1014" s="203">
        <f t="shared" si="480"/>
        <v>0</v>
      </c>
      <c r="W1014" s="202"/>
      <c r="X1014" s="202"/>
      <c r="Y1014" s="203">
        <f t="shared" si="481"/>
        <v>0</v>
      </c>
      <c r="Z1014" s="202"/>
      <c r="AA1014" s="202"/>
      <c r="AB1014" s="203">
        <f t="shared" si="482"/>
        <v>0</v>
      </c>
      <c r="AC1014" s="202"/>
      <c r="AD1014" s="202"/>
      <c r="AE1014" s="203">
        <f t="shared" si="483"/>
        <v>0</v>
      </c>
      <c r="AF1014" s="202"/>
      <c r="AG1014" s="202"/>
      <c r="AH1014" s="203">
        <f t="shared" si="484"/>
        <v>0</v>
      </c>
      <c r="AI1014" s="202"/>
      <c r="AJ1014" s="202"/>
      <c r="AK1014" s="203">
        <f t="shared" si="485"/>
        <v>0</v>
      </c>
      <c r="AL1014" s="202"/>
      <c r="AM1014" s="202"/>
      <c r="AN1014" s="203">
        <f t="shared" si="486"/>
        <v>0</v>
      </c>
      <c r="AO1014" s="202"/>
      <c r="AP1014" s="202"/>
      <c r="AQ1014" s="203">
        <f t="shared" si="487"/>
        <v>0</v>
      </c>
      <c r="AR1014" s="202"/>
      <c r="AS1014" s="202"/>
      <c r="AT1014" s="203">
        <f t="shared" si="488"/>
        <v>0</v>
      </c>
      <c r="AU1014" s="202"/>
      <c r="AV1014" s="202"/>
      <c r="AW1014" s="203">
        <f t="shared" si="489"/>
        <v>0</v>
      </c>
      <c r="AX1014" s="202"/>
      <c r="AY1014" s="202"/>
      <c r="AZ1014" s="203">
        <f t="shared" si="490"/>
        <v>0</v>
      </c>
      <c r="BA1014" s="202"/>
      <c r="BB1014" s="202"/>
      <c r="BC1014" s="203">
        <f t="shared" si="491"/>
        <v>0</v>
      </c>
      <c r="BD1014" s="202"/>
      <c r="BE1014" s="202"/>
      <c r="BF1014" s="203">
        <f t="shared" si="492"/>
        <v>0</v>
      </c>
      <c r="BG1014" s="202"/>
      <c r="BH1014" s="202"/>
      <c r="BI1014" s="203">
        <f t="shared" si="493"/>
        <v>0</v>
      </c>
      <c r="BJ1014" s="202"/>
      <c r="BK1014" s="202"/>
      <c r="BL1014" s="203">
        <f t="shared" si="494"/>
        <v>0</v>
      </c>
      <c r="BM1014" s="202"/>
      <c r="BN1014" s="202"/>
      <c r="BO1014" s="203">
        <f t="shared" si="495"/>
        <v>0</v>
      </c>
      <c r="BP1014" s="202"/>
      <c r="BQ1014" s="202"/>
      <c r="BR1014" s="203">
        <f t="shared" si="496"/>
        <v>0</v>
      </c>
      <c r="BS1014" s="202"/>
      <c r="BT1014" s="202"/>
      <c r="BU1014" s="203">
        <f t="shared" si="497"/>
        <v>0</v>
      </c>
      <c r="BV1014" s="202"/>
      <c r="BW1014" s="202"/>
      <c r="BX1014" s="203">
        <f t="shared" si="498"/>
        <v>0</v>
      </c>
      <c r="BY1014" s="202"/>
      <c r="BZ1014" s="202"/>
      <c r="CA1014" s="203">
        <f t="shared" si="499"/>
        <v>0</v>
      </c>
      <c r="CB1014" s="202"/>
      <c r="CC1014" s="202"/>
      <c r="CD1014" s="203">
        <f t="shared" si="500"/>
        <v>0</v>
      </c>
      <c r="CE1014" s="202"/>
      <c r="CF1014" s="202"/>
      <c r="CG1014" s="203">
        <f t="shared" si="501"/>
        <v>0</v>
      </c>
      <c r="CH1014" s="202"/>
      <c r="CI1014" s="202"/>
      <c r="CJ1014" s="203">
        <f t="shared" si="502"/>
        <v>0</v>
      </c>
    </row>
    <row r="1015" spans="1:92" s="41" customFormat="1" ht="13.5" thickBot="1" x14ac:dyDescent="0.35">
      <c r="B1015" s="195"/>
      <c r="C1015" s="195"/>
      <c r="D1015" s="195"/>
      <c r="E1015" s="195"/>
      <c r="F1015" s="195" t="s">
        <v>77</v>
      </c>
      <c r="G1015" s="205"/>
      <c r="H1015" s="204">
        <f t="shared" ref="H1015:AM1015" si="503">SUM(H15:H1014)</f>
        <v>0</v>
      </c>
      <c r="I1015" s="204">
        <f t="shared" si="503"/>
        <v>0</v>
      </c>
      <c r="J1015" s="204">
        <f t="shared" si="503"/>
        <v>0</v>
      </c>
      <c r="K1015" s="204">
        <f t="shared" si="503"/>
        <v>0</v>
      </c>
      <c r="L1015" s="204">
        <f t="shared" si="503"/>
        <v>0</v>
      </c>
      <c r="M1015" s="204">
        <f t="shared" si="503"/>
        <v>0</v>
      </c>
      <c r="N1015" s="204">
        <f t="shared" si="503"/>
        <v>0</v>
      </c>
      <c r="O1015" s="204">
        <f t="shared" si="503"/>
        <v>0</v>
      </c>
      <c r="P1015" s="204">
        <f t="shared" si="503"/>
        <v>0</v>
      </c>
      <c r="Q1015" s="204">
        <f t="shared" si="503"/>
        <v>0</v>
      </c>
      <c r="R1015" s="204">
        <f t="shared" si="503"/>
        <v>0</v>
      </c>
      <c r="S1015" s="204">
        <f t="shared" si="503"/>
        <v>0</v>
      </c>
      <c r="T1015" s="204">
        <f t="shared" si="503"/>
        <v>0</v>
      </c>
      <c r="U1015" s="204">
        <f t="shared" si="503"/>
        <v>0</v>
      </c>
      <c r="V1015" s="204">
        <f t="shared" si="503"/>
        <v>0</v>
      </c>
      <c r="W1015" s="204">
        <f t="shared" si="503"/>
        <v>0</v>
      </c>
      <c r="X1015" s="204">
        <f t="shared" si="503"/>
        <v>0</v>
      </c>
      <c r="Y1015" s="204">
        <f t="shared" si="503"/>
        <v>0</v>
      </c>
      <c r="Z1015" s="204">
        <f t="shared" si="503"/>
        <v>0</v>
      </c>
      <c r="AA1015" s="204">
        <f t="shared" si="503"/>
        <v>0</v>
      </c>
      <c r="AB1015" s="204">
        <f t="shared" si="503"/>
        <v>0</v>
      </c>
      <c r="AC1015" s="204">
        <f t="shared" si="503"/>
        <v>0</v>
      </c>
      <c r="AD1015" s="204">
        <f t="shared" si="503"/>
        <v>0</v>
      </c>
      <c r="AE1015" s="204">
        <f t="shared" si="503"/>
        <v>0</v>
      </c>
      <c r="AF1015" s="204">
        <f t="shared" si="503"/>
        <v>0</v>
      </c>
      <c r="AG1015" s="204">
        <f t="shared" si="503"/>
        <v>0</v>
      </c>
      <c r="AH1015" s="204">
        <f t="shared" si="503"/>
        <v>0</v>
      </c>
      <c r="AI1015" s="204">
        <f t="shared" si="503"/>
        <v>0</v>
      </c>
      <c r="AJ1015" s="204">
        <f t="shared" si="503"/>
        <v>0</v>
      </c>
      <c r="AK1015" s="204">
        <f t="shared" si="503"/>
        <v>0</v>
      </c>
      <c r="AL1015" s="204">
        <f t="shared" si="503"/>
        <v>0</v>
      </c>
      <c r="AM1015" s="204">
        <f t="shared" si="503"/>
        <v>0</v>
      </c>
      <c r="AN1015" s="204">
        <f t="shared" ref="AN1015:BS1015" si="504">SUM(AN15:AN1014)</f>
        <v>0</v>
      </c>
      <c r="AO1015" s="204">
        <f t="shared" si="504"/>
        <v>0</v>
      </c>
      <c r="AP1015" s="204">
        <f t="shared" si="504"/>
        <v>0</v>
      </c>
      <c r="AQ1015" s="204">
        <f t="shared" si="504"/>
        <v>0</v>
      </c>
      <c r="AR1015" s="204">
        <f t="shared" si="504"/>
        <v>0</v>
      </c>
      <c r="AS1015" s="204">
        <f t="shared" si="504"/>
        <v>0</v>
      </c>
      <c r="AT1015" s="204">
        <f t="shared" si="504"/>
        <v>0</v>
      </c>
      <c r="AU1015" s="204">
        <f t="shared" si="504"/>
        <v>0</v>
      </c>
      <c r="AV1015" s="204">
        <f t="shared" si="504"/>
        <v>0</v>
      </c>
      <c r="AW1015" s="204">
        <f t="shared" si="504"/>
        <v>0</v>
      </c>
      <c r="AX1015" s="204">
        <f t="shared" si="504"/>
        <v>0</v>
      </c>
      <c r="AY1015" s="204">
        <f t="shared" si="504"/>
        <v>0</v>
      </c>
      <c r="AZ1015" s="204">
        <f t="shared" si="504"/>
        <v>0</v>
      </c>
      <c r="BA1015" s="204">
        <f t="shared" si="504"/>
        <v>0</v>
      </c>
      <c r="BB1015" s="204">
        <f t="shared" si="504"/>
        <v>0</v>
      </c>
      <c r="BC1015" s="204">
        <f t="shared" si="504"/>
        <v>0</v>
      </c>
      <c r="BD1015" s="204">
        <f t="shared" si="504"/>
        <v>0</v>
      </c>
      <c r="BE1015" s="204">
        <f t="shared" si="504"/>
        <v>0</v>
      </c>
      <c r="BF1015" s="204">
        <f t="shared" si="504"/>
        <v>0</v>
      </c>
      <c r="BG1015" s="204">
        <f t="shared" si="504"/>
        <v>0</v>
      </c>
      <c r="BH1015" s="204">
        <f t="shared" si="504"/>
        <v>0</v>
      </c>
      <c r="BI1015" s="204">
        <f t="shared" si="504"/>
        <v>0</v>
      </c>
      <c r="BJ1015" s="204">
        <f t="shared" si="504"/>
        <v>0</v>
      </c>
      <c r="BK1015" s="204">
        <f t="shared" si="504"/>
        <v>0</v>
      </c>
      <c r="BL1015" s="204">
        <f t="shared" si="504"/>
        <v>0</v>
      </c>
      <c r="BM1015" s="204">
        <f t="shared" si="504"/>
        <v>0</v>
      </c>
      <c r="BN1015" s="204">
        <f t="shared" si="504"/>
        <v>0</v>
      </c>
      <c r="BO1015" s="204">
        <f t="shared" si="504"/>
        <v>0</v>
      </c>
      <c r="BP1015" s="204">
        <f t="shared" si="504"/>
        <v>0</v>
      </c>
      <c r="BQ1015" s="204">
        <f t="shared" si="504"/>
        <v>0</v>
      </c>
      <c r="BR1015" s="204">
        <f t="shared" si="504"/>
        <v>0</v>
      </c>
      <c r="BS1015" s="204">
        <f t="shared" si="504"/>
        <v>0</v>
      </c>
      <c r="BT1015" s="204">
        <f t="shared" ref="BT1015:CA1015" si="505">SUM(BT15:BT1014)</f>
        <v>0</v>
      </c>
      <c r="BU1015" s="204">
        <f t="shared" si="505"/>
        <v>0</v>
      </c>
      <c r="BV1015" s="204">
        <f t="shared" si="505"/>
        <v>0</v>
      </c>
      <c r="BW1015" s="204">
        <f t="shared" si="505"/>
        <v>0</v>
      </c>
      <c r="BX1015" s="204">
        <f t="shared" si="505"/>
        <v>0</v>
      </c>
      <c r="BY1015" s="204">
        <f t="shared" si="505"/>
        <v>0</v>
      </c>
      <c r="BZ1015" s="204">
        <f t="shared" si="505"/>
        <v>0</v>
      </c>
      <c r="CA1015" s="204">
        <f t="shared" si="505"/>
        <v>0</v>
      </c>
      <c r="CB1015" s="204">
        <f t="shared" ref="CB1015:CJ1015" si="506">SUM(CB15:CB1014)</f>
        <v>0</v>
      </c>
      <c r="CC1015" s="204">
        <f t="shared" si="506"/>
        <v>0</v>
      </c>
      <c r="CD1015" s="204">
        <f t="shared" si="506"/>
        <v>0</v>
      </c>
      <c r="CE1015" s="204">
        <f t="shared" si="506"/>
        <v>0</v>
      </c>
      <c r="CF1015" s="204">
        <f t="shared" si="506"/>
        <v>0</v>
      </c>
      <c r="CG1015" s="204">
        <f t="shared" si="506"/>
        <v>0</v>
      </c>
      <c r="CH1015" s="204">
        <f t="shared" si="506"/>
        <v>0</v>
      </c>
      <c r="CI1015" s="204">
        <f t="shared" si="506"/>
        <v>0</v>
      </c>
      <c r="CJ1015" s="204">
        <f t="shared" si="506"/>
        <v>0</v>
      </c>
      <c r="CL1015" s="39"/>
      <c r="CM1015" s="39"/>
      <c r="CN1015" s="39"/>
    </row>
    <row r="1016" spans="1:92" s="41" customFormat="1" ht="15" thickTop="1" x14ac:dyDescent="0.35">
      <c r="A1016" s="54">
        <f>B9</f>
        <v>1</v>
      </c>
      <c r="B1016" s="52" t="s">
        <v>127</v>
      </c>
      <c r="C1016" s="247"/>
      <c r="D1016" s="247"/>
      <c r="E1016" s="247"/>
      <c r="F1016" s="247"/>
      <c r="G1016" s="205"/>
      <c r="H1016" s="218"/>
      <c r="I1016" s="218"/>
      <c r="J1016" s="218"/>
      <c r="K1016" s="218"/>
      <c r="L1016" s="218"/>
      <c r="M1016" s="218"/>
      <c r="N1016" s="218"/>
      <c r="O1016" s="218"/>
      <c r="P1016" s="218"/>
      <c r="Q1016" s="218"/>
      <c r="R1016" s="218"/>
      <c r="S1016" s="218"/>
      <c r="T1016" s="218"/>
      <c r="U1016" s="218"/>
      <c r="V1016" s="218"/>
      <c r="W1016" s="218"/>
      <c r="X1016" s="218"/>
      <c r="Y1016" s="218"/>
      <c r="Z1016" s="218"/>
      <c r="AA1016" s="218"/>
      <c r="AB1016" s="218"/>
      <c r="AC1016" s="218"/>
      <c r="AD1016" s="218"/>
      <c r="AE1016" s="218"/>
      <c r="AF1016" s="218"/>
      <c r="AG1016" s="218"/>
      <c r="AH1016" s="218"/>
      <c r="AI1016" s="218"/>
      <c r="AJ1016" s="218"/>
      <c r="AK1016" s="218"/>
      <c r="AL1016" s="218"/>
      <c r="AM1016" s="218"/>
      <c r="AN1016" s="218"/>
      <c r="AO1016" s="218"/>
      <c r="AP1016" s="218"/>
      <c r="AQ1016" s="218"/>
      <c r="AR1016" s="218"/>
      <c r="AS1016" s="218"/>
      <c r="AT1016" s="218"/>
      <c r="AU1016" s="218"/>
      <c r="AV1016" s="218"/>
      <c r="AW1016" s="218"/>
      <c r="AX1016" s="218"/>
      <c r="AY1016" s="218"/>
      <c r="AZ1016" s="218"/>
      <c r="BA1016" s="218"/>
      <c r="BB1016" s="218"/>
      <c r="BC1016" s="218"/>
      <c r="BD1016" s="218"/>
      <c r="BE1016" s="218"/>
      <c r="BF1016" s="218"/>
      <c r="BG1016" s="218"/>
      <c r="BH1016" s="218"/>
      <c r="BI1016" s="218"/>
      <c r="BJ1016" s="218"/>
      <c r="BK1016" s="218"/>
      <c r="BL1016" s="218"/>
      <c r="BM1016" s="218"/>
      <c r="BN1016" s="218"/>
      <c r="BO1016" s="218"/>
      <c r="BP1016" s="218"/>
      <c r="BQ1016" s="218"/>
      <c r="BR1016" s="218"/>
      <c r="BS1016" s="218"/>
      <c r="BT1016" s="218"/>
      <c r="BU1016" s="218"/>
      <c r="BV1016" s="218"/>
      <c r="BW1016" s="218"/>
      <c r="BX1016" s="218"/>
      <c r="BY1016" s="218"/>
      <c r="BZ1016" s="218"/>
      <c r="CA1016" s="218"/>
      <c r="CB1016" s="218"/>
      <c r="CC1016" s="218"/>
      <c r="CD1016" s="218"/>
      <c r="CE1016" s="218"/>
      <c r="CF1016" s="218"/>
      <c r="CG1016" s="218"/>
      <c r="CH1016" s="218"/>
      <c r="CI1016" s="218"/>
      <c r="CJ1016" s="218"/>
      <c r="CL1016" s="39"/>
      <c r="CM1016" s="39"/>
      <c r="CN1016" s="39"/>
    </row>
    <row r="1017" spans="1:92" ht="14.5" x14ac:dyDescent="0.35">
      <c r="A1017" s="54">
        <f>+B10</f>
        <v>2</v>
      </c>
      <c r="B1017" s="291" t="s">
        <v>92</v>
      </c>
    </row>
    <row r="1018" spans="1:92" ht="14.5" x14ac:dyDescent="0.35">
      <c r="A1018" s="54">
        <f>B13</f>
        <v>3</v>
      </c>
      <c r="B1018" s="52" t="s">
        <v>78</v>
      </c>
    </row>
    <row r="1019" spans="1:92" ht="14.5" x14ac:dyDescent="0.35">
      <c r="A1019" s="54">
        <f>+C13</f>
        <v>4</v>
      </c>
      <c r="B1019" s="52" t="s">
        <v>79</v>
      </c>
    </row>
    <row r="1020" spans="1:92" ht="14.5" x14ac:dyDescent="0.35">
      <c r="A1020" s="54">
        <f>+D13</f>
        <v>5</v>
      </c>
      <c r="B1020" s="52" t="s">
        <v>88</v>
      </c>
    </row>
    <row r="1021" spans="1:92" ht="14.5" x14ac:dyDescent="0.35">
      <c r="A1021" s="54">
        <f>+F13</f>
        <v>6</v>
      </c>
      <c r="B1021" s="194" t="s">
        <v>80</v>
      </c>
    </row>
    <row r="1022" spans="1:92" ht="15" customHeight="1" x14ac:dyDescent="0.35">
      <c r="A1022" s="53">
        <f>H12</f>
        <v>7</v>
      </c>
      <c r="B1022" s="292" t="s">
        <v>112</v>
      </c>
    </row>
    <row r="1023" spans="1:92" ht="15" customHeight="1" x14ac:dyDescent="0.35">
      <c r="A1023" s="53"/>
      <c r="B1023" s="196" t="s">
        <v>81</v>
      </c>
    </row>
    <row r="1024" spans="1:92" ht="15" customHeight="1" x14ac:dyDescent="0.35">
      <c r="A1024" s="53"/>
      <c r="B1024" s="196" t="s">
        <v>82</v>
      </c>
    </row>
    <row r="1025" spans="1:92" s="36" customFormat="1" ht="13" x14ac:dyDescent="0.3">
      <c r="B1025" s="140" t="s">
        <v>38</v>
      </c>
      <c r="CL1025" s="39"/>
      <c r="CM1025" s="39"/>
      <c r="CN1025" s="39"/>
    </row>
    <row r="1026" spans="1:92" x14ac:dyDescent="0.25"/>
    <row r="1027" spans="1:92" ht="15" thickBot="1" x14ac:dyDescent="0.4">
      <c r="A1027" s="54"/>
    </row>
    <row r="1028" spans="1:92" s="56" customFormat="1" x14ac:dyDescent="0.25">
      <c r="B1028" s="328" t="s">
        <v>26</v>
      </c>
      <c r="C1028" s="329"/>
      <c r="D1028" s="329"/>
      <c r="E1028" s="329"/>
      <c r="F1028" s="329"/>
      <c r="G1028" s="329"/>
      <c r="H1028" s="329"/>
      <c r="I1028" s="329"/>
      <c r="J1028" s="329"/>
      <c r="K1028" s="329"/>
      <c r="L1028" s="329"/>
      <c r="M1028" s="329"/>
      <c r="N1028" s="329"/>
      <c r="O1028" s="330"/>
      <c r="CL1028" s="39"/>
      <c r="CM1028" s="39"/>
      <c r="CN1028" s="39"/>
    </row>
    <row r="1029" spans="1:92" s="56" customFormat="1" ht="122.25" customHeight="1" thickBot="1" x14ac:dyDescent="0.3">
      <c r="B1029" s="318" t="s">
        <v>128</v>
      </c>
      <c r="C1029" s="319"/>
      <c r="D1029" s="319"/>
      <c r="E1029" s="319"/>
      <c r="F1029" s="319"/>
      <c r="G1029" s="319"/>
      <c r="H1029" s="319"/>
      <c r="I1029" s="319"/>
      <c r="J1029" s="319"/>
      <c r="K1029" s="319"/>
      <c r="L1029" s="319"/>
      <c r="M1029" s="319"/>
      <c r="N1029" s="319"/>
      <c r="O1029" s="320"/>
      <c r="CL1029" s="39"/>
      <c r="CM1029" s="39"/>
      <c r="CN1029" s="39"/>
    </row>
    <row r="1030" spans="1:92" ht="14.5" hidden="1" x14ac:dyDescent="0.35">
      <c r="A1030" s="54"/>
    </row>
    <row r="1031" spans="1:92" ht="14.5" hidden="1" x14ac:dyDescent="0.35">
      <c r="A1031" s="54"/>
    </row>
  </sheetData>
  <sheetProtection algorithmName="SHA-512" hashValue="apTEq3AGSk0k+s205XiX+1Xcc3DzQNdWpd3heL3o5on3a1fL/opLBlKZSV2BKAo2AzRfoxmmIe51K+FpFOB4ew==" saltValue="z8El8drrXY08FE+7ppzLBA==" spinCount="100000" sheet="1" formatColumns="0" formatRows="0"/>
  <mergeCells count="2">
    <mergeCell ref="B1028:O1028"/>
    <mergeCell ref="B1029:O1029"/>
  </mergeCells>
  <conditionalFormatting sqref="L5">
    <cfRule type="cellIs" dxfId="23" priority="322" stopIfTrue="1" operator="lessThan">
      <formula>0</formula>
    </cfRule>
  </conditionalFormatting>
  <conditionalFormatting sqref="C15:C1014">
    <cfRule type="duplicateValues" dxfId="22" priority="221"/>
  </conditionalFormatting>
  <conditionalFormatting sqref="B15:B1014">
    <cfRule type="duplicateValues" dxfId="21" priority="222"/>
  </conditionalFormatting>
  <conditionalFormatting sqref="H15:CJ1014">
    <cfRule type="cellIs" dxfId="20" priority="4" operator="lessThan">
      <formula>0</formula>
    </cfRule>
  </conditionalFormatting>
  <conditionalFormatting sqref="H11:CJ1014">
    <cfRule type="expression" dxfId="19" priority="3">
      <formula>H$13&gt;$D$10</formula>
    </cfRule>
  </conditionalFormatting>
  <conditionalFormatting sqref="CH11:CJ1014">
    <cfRule type="expression" dxfId="18" priority="1">
      <formula>CH$13&gt;45016</formula>
    </cfRule>
  </conditionalFormatting>
  <dataValidations xWindow="583" yWindow="600" count="7">
    <dataValidation allowBlank="1" showErrorMessage="1" prompt="Please override, if an employee leaves prior to year end. " sqref="E14:F14" xr:uid="{00000000-0002-0000-0100-000000000000}"/>
    <dataValidation type="date" allowBlank="1" showErrorMessage="1" errorTitle="Invalid End Date" error="Please input date within fiscal year 2017-18." promptTitle="End Date" prompt="Input Period End-Date or Leaving Date, whichever is earlier." sqref="E15:E1014" xr:uid="{00000000-0002-0000-0100-000001000000}">
      <formula1>42917</formula1>
      <formula2>43190</formula2>
    </dataValidation>
    <dataValidation type="decimal" operator="greaterThanOrEqual" allowBlank="1" showInputMessage="1" showErrorMessage="1" error="This cell must contain a positive number." sqref="BM15:BN1014 H15:I1014 AR15:AS1014 AO15:AP1014 AL15:AM1014 AI15:AJ1014 N15:O1014 K15:L1014 AU15:AV1014 CB15:CC1014 AX15:AY1014 BD15:BE1014 BP15:BQ1014 BA15:BB1014 BG15:BH1014 BS15:BT1014 BJ15:BK1014 BV15:BW1014 BY15:BZ1014 CH15:CI1014 Q15:R1014 T15:U1014 W15:X1014 Z15:AA1014 AC15:AD1014 AF15:AG1014 CE15:CF1014" xr:uid="{00000000-0002-0000-0100-000002000000}">
      <formula1>0</formula1>
    </dataValidation>
    <dataValidation type="list" allowBlank="1" showInputMessage="1" showErrorMessage="1" errorTitle="Please select from dropdown." error="Please select from dropdown." promptTitle="Start Date             " prompt="Please select from dropdown." sqref="D9" xr:uid="{00000000-0002-0000-0100-000003000000}">
      <formula1>$CO$15:$CO$28</formula1>
    </dataValidation>
    <dataValidation type="list" allowBlank="1" showInputMessage="1" showErrorMessage="1" promptTitle="Current Pay Period End Date" prompt="Please select from dropdown." sqref="D10" xr:uid="{00000000-0002-0000-0100-000004000000}">
      <formula1>$CL$15:$CL$41</formula1>
    </dataValidation>
    <dataValidation type="date" allowBlank="1" showErrorMessage="1" errorTitle="Invalid Start Date." error="Please input a date between first pay-period Start Date selected above and last pay-period end date before 31-Mar-23 in dd-mmm-yy format." promptTitle="Start Date" sqref="D15:D1014" xr:uid="{00000000-0002-0000-0100-000005000000}">
      <formula1>$D$9</formula1>
      <formula2>$D$11</formula2>
    </dataValidation>
    <dataValidation type="date" allowBlank="1" showInputMessage="1" showErrorMessage="1" errorTitle="Invalid end date." error="Please input a date between first pay-period Start Date selected above and last pay-period end date before 31-Mar-23 in dd-mmm-yy format." sqref="F15:F1014" xr:uid="{00000000-0002-0000-0100-000006000000}">
      <formula1>$D$9</formula1>
      <formula2>$D$11</formula2>
    </dataValidation>
  </dataValidations>
  <hyperlinks>
    <hyperlink ref="B1" location="'Instructions and contents'!A1" tooltip="Instructions and contents" display="Instructions and contents" xr:uid="{00000000-0004-0000-0100-000000000000}"/>
    <hyperlink ref="B2" location="'Instructions and contents'!A1" tooltip="Instructions and contents" display="&lt;Previous tab" xr:uid="{00000000-0004-0000-0100-000001000000}"/>
    <hyperlink ref="C2" location="'Sch B. Bi-Weekly Output'!A1" tooltip="Schedule B: Bi-Weekly Output" display="Next tab&gt;" xr:uid="{00000000-0004-0000-0100-000002000000}"/>
  </hyperlinks>
  <pageMargins left="0.7" right="0.7" top="0.75" bottom="0.75" header="0.3" footer="0.3"/>
  <pageSetup scale="32" fitToHeight="0" orientation="landscape" r:id="rId1"/>
  <headerFooter>
    <oddFooter>&amp;C&amp;7&amp;B&amp;"Arial"Document Classification: KPMG Confidential</oddFooter>
  </headerFooter>
  <ignoredErrors>
    <ignoredError sqref="CH13"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pageSetUpPr autoPageBreaks="0" fitToPage="1"/>
  </sheetPr>
  <dimension ref="A1:CB1022"/>
  <sheetViews>
    <sheetView showGridLines="0" zoomScale="85" zoomScaleNormal="85" workbookViewId="0">
      <pane ySplit="11" topLeftCell="A12" activePane="bottomLeft" state="frozen"/>
      <selection activeCell="A2" sqref="A1:B2"/>
      <selection pane="bottomLeft" activeCell="B5" sqref="B5"/>
    </sheetView>
  </sheetViews>
  <sheetFormatPr defaultColWidth="0" defaultRowHeight="12.5" zeroHeight="1" x14ac:dyDescent="0.25"/>
  <cols>
    <col min="1" max="1" width="4.1796875" style="39" customWidth="1"/>
    <col min="2" max="2" width="13.54296875" style="39" customWidth="1"/>
    <col min="3" max="3" width="28.81640625" style="39" customWidth="1"/>
    <col min="4" max="4" width="17.1796875" style="39" customWidth="1"/>
    <col min="5" max="5" width="17.54296875" style="39" customWidth="1"/>
    <col min="6" max="6" width="19.81640625" style="39" customWidth="1"/>
    <col min="7" max="7" width="17.54296875" style="39" customWidth="1"/>
    <col min="8" max="8" width="17.1796875" style="39" customWidth="1"/>
    <col min="9" max="9" width="1.54296875" style="39" customWidth="1"/>
    <col min="10" max="10" width="18.81640625" style="39" customWidth="1"/>
    <col min="11" max="11" width="1.81640625" style="39" customWidth="1"/>
    <col min="12" max="12" width="12.81640625" style="39" customWidth="1"/>
    <col min="13" max="14" width="9.1796875" style="39" customWidth="1"/>
    <col min="15" max="16384" width="9.1796875" style="39" hidden="1"/>
  </cols>
  <sheetData>
    <row r="1" spans="2:80" s="56" customFormat="1" x14ac:dyDescent="0.25">
      <c r="B1" s="58" t="s">
        <v>27</v>
      </c>
      <c r="C1" s="172"/>
    </row>
    <row r="2" spans="2:80" s="56" customFormat="1" x14ac:dyDescent="0.25">
      <c r="B2" s="58" t="s">
        <v>29</v>
      </c>
      <c r="C2" s="58" t="s">
        <v>28</v>
      </c>
    </row>
    <row r="3" spans="2:80" s="56" customFormat="1" x14ac:dyDescent="0.35"/>
    <row r="4" spans="2:80" s="56" customFormat="1" ht="18" x14ac:dyDescent="0.35">
      <c r="B4" s="56" t="str">
        <f>'Sch A. Input'!B4</f>
        <v>TAX ID #:</v>
      </c>
      <c r="C4" s="314">
        <f>'Sch A. Input'!C4</f>
        <v>0</v>
      </c>
      <c r="D4" s="55"/>
    </row>
    <row r="5" spans="2:80" s="56" customFormat="1" ht="37.5" customHeight="1" x14ac:dyDescent="0.35">
      <c r="D5" s="136" t="str">
        <f>'Instructions and contents'!B5</f>
        <v>PAYROLL TAX CALCULATOR FY2022-23</v>
      </c>
    </row>
    <row r="6" spans="2:80" s="2" customFormat="1" ht="20" x14ac:dyDescent="0.4">
      <c r="B6" s="137" t="s">
        <v>109</v>
      </c>
      <c r="C6" s="138"/>
      <c r="D6" s="139"/>
      <c r="E6" s="138"/>
      <c r="F6" s="138"/>
      <c r="G6" s="138"/>
      <c r="H6" s="138"/>
      <c r="I6" s="138"/>
      <c r="J6" s="138"/>
      <c r="K6" s="138"/>
      <c r="L6" s="138"/>
      <c r="M6" s="56"/>
      <c r="N6" s="56"/>
      <c r="O6" s="56"/>
      <c r="AZ6"/>
      <c r="BA6"/>
      <c r="BB6"/>
      <c r="BC6"/>
      <c r="BD6"/>
      <c r="BE6"/>
      <c r="BF6"/>
      <c r="BG6"/>
      <c r="BH6"/>
      <c r="BI6"/>
      <c r="BJ6"/>
      <c r="BK6"/>
      <c r="BL6"/>
      <c r="BM6"/>
      <c r="BN6"/>
      <c r="BO6"/>
      <c r="BP6"/>
      <c r="BQ6"/>
      <c r="BR6"/>
      <c r="BS6"/>
      <c r="BT6"/>
      <c r="BU6"/>
      <c r="BV6"/>
    </row>
    <row r="7" spans="2:80" s="2" customFormat="1" ht="20" x14ac:dyDescent="0.4">
      <c r="D7" s="29"/>
      <c r="M7" s="56"/>
      <c r="N7" s="56"/>
      <c r="O7" s="56"/>
      <c r="BF7"/>
      <c r="BG7"/>
      <c r="BH7"/>
      <c r="BI7"/>
      <c r="BJ7"/>
      <c r="BK7"/>
      <c r="BL7"/>
      <c r="BM7"/>
      <c r="BN7"/>
      <c r="BO7"/>
      <c r="BP7"/>
      <c r="BQ7"/>
      <c r="BR7"/>
      <c r="BS7"/>
      <c r="BT7"/>
      <c r="BU7"/>
      <c r="BV7"/>
      <c r="BW7"/>
      <c r="BX7"/>
      <c r="BY7"/>
      <c r="BZ7"/>
      <c r="CA7"/>
      <c r="CB7"/>
    </row>
    <row r="8" spans="2:80" s="2" customFormat="1" ht="14.5" x14ac:dyDescent="0.35">
      <c r="O8" s="56"/>
      <c r="BF8"/>
      <c r="BG8"/>
      <c r="BH8"/>
      <c r="BI8"/>
      <c r="BJ8"/>
      <c r="BK8"/>
      <c r="BL8"/>
      <c r="BM8"/>
      <c r="BN8"/>
      <c r="BO8"/>
      <c r="BP8"/>
      <c r="BQ8"/>
      <c r="BR8"/>
      <c r="BS8"/>
      <c r="BT8"/>
      <c r="BU8"/>
      <c r="BV8"/>
      <c r="BW8"/>
      <c r="BX8"/>
      <c r="BY8"/>
      <c r="BZ8"/>
      <c r="CA8"/>
      <c r="CB8"/>
    </row>
    <row r="9" spans="2:80" ht="13" x14ac:dyDescent="0.3">
      <c r="D9" s="18" t="str">
        <f>'Sch A. Input'!C10</f>
        <v>Current Bi-Week End Date</v>
      </c>
      <c r="E9" s="59">
        <f>+'Sch A. Input'!$D$10</f>
        <v>45016</v>
      </c>
    </row>
    <row r="10" spans="2:80" ht="13" thickBot="1" x14ac:dyDescent="0.3">
      <c r="F10" s="88" t="s">
        <v>31</v>
      </c>
      <c r="G10" s="88" t="s">
        <v>31</v>
      </c>
      <c r="H10" s="88" t="s">
        <v>31</v>
      </c>
      <c r="J10" s="88" t="s">
        <v>31</v>
      </c>
      <c r="L10" s="88"/>
    </row>
    <row r="11" spans="2:80" ht="65" x14ac:dyDescent="0.3">
      <c r="B11" s="60" t="s">
        <v>2</v>
      </c>
      <c r="C11" s="61" t="s">
        <v>3</v>
      </c>
      <c r="D11" s="61" t="s">
        <v>83</v>
      </c>
      <c r="E11" s="61" t="s">
        <v>5</v>
      </c>
      <c r="F11" s="62" t="s">
        <v>94</v>
      </c>
      <c r="G11" s="62" t="s">
        <v>95</v>
      </c>
      <c r="H11" s="62" t="s">
        <v>96</v>
      </c>
      <c r="I11" s="141"/>
      <c r="J11" s="63" t="s">
        <v>97</v>
      </c>
      <c r="L11" s="88"/>
    </row>
    <row r="12" spans="2:80" ht="13" x14ac:dyDescent="0.3">
      <c r="B12" s="64" t="str">
        <f>IF('Sch A. Input'!B15="","",'Sch A. Input'!B15)</f>
        <v/>
      </c>
      <c r="C12" s="65" t="str">
        <f>IF('Sch A. Input'!C15="","",'Sch A. Input'!C15)</f>
        <v/>
      </c>
      <c r="D12" s="66" t="str">
        <f>IF('Sch A. Input'!D15="","",'Sch A. Input'!D15)</f>
        <v/>
      </c>
      <c r="E12" s="66">
        <f>IF('Sch A. Input'!E15="","",MIN('Sch A. Input'!E15,'Sch A. Input'!F15))</f>
        <v>45016</v>
      </c>
      <c r="F12" s="206">
        <f>SUMIFS('Sch A. Input'!G15:CJ15,'Sch A. Input'!$G$14:$CJ$14,"Recurring",'Sch A. Input'!$G$13:$CJ$13,$E$9)</f>
        <v>0</v>
      </c>
      <c r="G12" s="206">
        <f>SUMIFS('Sch A. Input'!G15:CJ15,'Sch A. Input'!$G$14:$CJ$14,"One-time",'Sch A. Input'!$G$13:$CJ$13,'Sch B. Bi-Weekly Output'!$E$9)</f>
        <v>0</v>
      </c>
      <c r="H12" s="207">
        <f>SUM(F12:G12)</f>
        <v>0</v>
      </c>
      <c r="I12" s="208"/>
      <c r="J12" s="209">
        <f>IFERROR(-'Sch D. Workings'!AB17,'Sch D. Workings'!AB17)</f>
        <v>0</v>
      </c>
      <c r="L12" s="88"/>
      <c r="O12" s="39" t="s">
        <v>0</v>
      </c>
    </row>
    <row r="13" spans="2:80" ht="13" x14ac:dyDescent="0.3">
      <c r="B13" s="64" t="str">
        <f>IF('Sch A. Input'!B16="","",'Sch A. Input'!B16)</f>
        <v/>
      </c>
      <c r="C13" s="65" t="str">
        <f>IF('Sch A. Input'!C16="","",'Sch A. Input'!C16)</f>
        <v/>
      </c>
      <c r="D13" s="66" t="str">
        <f>IF('Sch A. Input'!D16="","",'Sch A. Input'!D16)</f>
        <v/>
      </c>
      <c r="E13" s="66">
        <f>IF('Sch A. Input'!E16="","",MIN('Sch A. Input'!E16,'Sch A. Input'!F16))</f>
        <v>45016</v>
      </c>
      <c r="F13" s="206">
        <f>SUMIFS('Sch A. Input'!G16:CJ16,'Sch A. Input'!$G$14:$CJ$14,"Recurring",'Sch A. Input'!$G$13:$CJ$13,$E$9)</f>
        <v>0</v>
      </c>
      <c r="G13" s="206">
        <f>SUMIFS('Sch A. Input'!G16:CJ16,'Sch A. Input'!$G$14:$CJ$14,"One-time",'Sch A. Input'!$G$13:$CJ$13,'Sch B. Bi-Weekly Output'!$E$9)</f>
        <v>0</v>
      </c>
      <c r="H13" s="207">
        <f t="shared" ref="H13" si="0">SUM(F13:G13)</f>
        <v>0</v>
      </c>
      <c r="I13" s="208"/>
      <c r="J13" s="209">
        <f>IFERROR(-'Sch D. Workings'!AB18,'Sch D. Workings'!AB18)</f>
        <v>0</v>
      </c>
      <c r="L13" s="88"/>
    </row>
    <row r="14" spans="2:80" ht="13" x14ac:dyDescent="0.3">
      <c r="B14" s="64" t="str">
        <f>IF('Sch A. Input'!B17="","",'Sch A. Input'!B17)</f>
        <v/>
      </c>
      <c r="C14" s="65" t="str">
        <f>IF('Sch A. Input'!C17="","",'Sch A. Input'!C17)</f>
        <v/>
      </c>
      <c r="D14" s="66" t="str">
        <f>IF('Sch A. Input'!D17="","",'Sch A. Input'!D17)</f>
        <v/>
      </c>
      <c r="E14" s="66">
        <f>IF('Sch A. Input'!E17="","",MIN('Sch A. Input'!E17,'Sch A. Input'!F17))</f>
        <v>45016</v>
      </c>
      <c r="F14" s="206">
        <f>SUMIFS('Sch A. Input'!G17:CJ17,'Sch A. Input'!$G$14:$CJ$14,"Recurring",'Sch A. Input'!$G$13:$CJ$13,$E$9)</f>
        <v>0</v>
      </c>
      <c r="G14" s="206">
        <f>SUMIFS('Sch A. Input'!G17:CJ17,'Sch A. Input'!$G$14:$CJ$14,"One-time",'Sch A. Input'!$G$13:$CJ$13,'Sch B. Bi-Weekly Output'!$E$9)</f>
        <v>0</v>
      </c>
      <c r="H14" s="207">
        <f t="shared" ref="H14:H77" si="1">SUM(F14:G14)</f>
        <v>0</v>
      </c>
      <c r="I14" s="208"/>
      <c r="J14" s="209">
        <f>IFERROR(-'Sch D. Workings'!AB19,'Sch D. Workings'!AB19)</f>
        <v>0</v>
      </c>
      <c r="L14" s="88"/>
    </row>
    <row r="15" spans="2:80" ht="13" x14ac:dyDescent="0.3">
      <c r="B15" s="64" t="str">
        <f>IF('Sch A. Input'!B18="","",'Sch A. Input'!B18)</f>
        <v/>
      </c>
      <c r="C15" s="65" t="str">
        <f>IF('Sch A. Input'!C18="","",'Sch A. Input'!C18)</f>
        <v/>
      </c>
      <c r="D15" s="66" t="str">
        <f>IF('Sch A. Input'!D18="","",'Sch A. Input'!D18)</f>
        <v/>
      </c>
      <c r="E15" s="66">
        <f>IF('Sch A. Input'!E18="","",MIN('Sch A. Input'!E18,'Sch A. Input'!F18))</f>
        <v>45016</v>
      </c>
      <c r="F15" s="206">
        <f>SUMIFS('Sch A. Input'!G18:CJ18,'Sch A. Input'!$G$14:$CJ$14,"Recurring",'Sch A. Input'!$G$13:$CJ$13,$E$9)</f>
        <v>0</v>
      </c>
      <c r="G15" s="206">
        <f>SUMIFS('Sch A. Input'!G18:CJ18,'Sch A. Input'!$G$14:$CJ$14,"One-time",'Sch A. Input'!$G$13:$CJ$13,'Sch B. Bi-Weekly Output'!$E$9)</f>
        <v>0</v>
      </c>
      <c r="H15" s="207">
        <f t="shared" si="1"/>
        <v>0</v>
      </c>
      <c r="I15" s="208"/>
      <c r="J15" s="209">
        <f>IFERROR(-'Sch D. Workings'!AB20,'Sch D. Workings'!AB20)</f>
        <v>0</v>
      </c>
      <c r="L15" s="88"/>
    </row>
    <row r="16" spans="2:80" ht="13" x14ac:dyDescent="0.3">
      <c r="B16" s="64" t="str">
        <f>IF('Sch A. Input'!B19="","",'Sch A. Input'!B19)</f>
        <v/>
      </c>
      <c r="C16" s="65" t="str">
        <f>IF('Sch A. Input'!C19="","",'Sch A. Input'!C19)</f>
        <v/>
      </c>
      <c r="D16" s="66" t="str">
        <f>IF('Sch A. Input'!D19="","",'Sch A. Input'!D19)</f>
        <v/>
      </c>
      <c r="E16" s="66">
        <f>IF('Sch A. Input'!E19="","",MIN('Sch A. Input'!E19,'Sch A. Input'!F19))</f>
        <v>45016</v>
      </c>
      <c r="F16" s="206">
        <f>SUMIFS('Sch A. Input'!G19:CJ19,'Sch A. Input'!$G$14:$CJ$14,"Recurring",'Sch A. Input'!$G$13:$CJ$13,$E$9)</f>
        <v>0</v>
      </c>
      <c r="G16" s="206">
        <f>SUMIFS('Sch A. Input'!G19:CJ19,'Sch A. Input'!$G$14:$CJ$14,"One-time",'Sch A. Input'!$G$13:$CJ$13,'Sch B. Bi-Weekly Output'!$E$9)</f>
        <v>0</v>
      </c>
      <c r="H16" s="207">
        <f t="shared" si="1"/>
        <v>0</v>
      </c>
      <c r="I16" s="208"/>
      <c r="J16" s="209">
        <f>IFERROR(-'Sch D. Workings'!AB21,'Sch D. Workings'!AB21)</f>
        <v>0</v>
      </c>
      <c r="L16" s="88"/>
    </row>
    <row r="17" spans="2:12" ht="13" x14ac:dyDescent="0.3">
      <c r="B17" s="64" t="str">
        <f>IF('Sch A. Input'!B20="","",'Sch A. Input'!B20)</f>
        <v/>
      </c>
      <c r="C17" s="65" t="str">
        <f>IF('Sch A. Input'!C20="","",'Sch A. Input'!C20)</f>
        <v/>
      </c>
      <c r="D17" s="66" t="str">
        <f>IF('Sch A. Input'!D20="","",'Sch A. Input'!D20)</f>
        <v/>
      </c>
      <c r="E17" s="66">
        <f>IF('Sch A. Input'!E20="","",MIN('Sch A. Input'!E20,'Sch A. Input'!F20))</f>
        <v>45016</v>
      </c>
      <c r="F17" s="206">
        <f>SUMIFS('Sch A. Input'!G20:CJ20,'Sch A. Input'!$G$14:$CJ$14,"Recurring",'Sch A. Input'!$G$13:$CJ$13,$E$9)</f>
        <v>0</v>
      </c>
      <c r="G17" s="206">
        <f>SUMIFS('Sch A. Input'!G20:CJ20,'Sch A. Input'!$G$14:$CJ$14,"One-time",'Sch A. Input'!$G$13:$CJ$13,'Sch B. Bi-Weekly Output'!$E$9)</f>
        <v>0</v>
      </c>
      <c r="H17" s="207">
        <f t="shared" si="1"/>
        <v>0</v>
      </c>
      <c r="I17" s="208"/>
      <c r="J17" s="209">
        <f>IFERROR(-'Sch D. Workings'!AB22,'Sch D. Workings'!AB22)</f>
        <v>0</v>
      </c>
      <c r="L17" s="88"/>
    </row>
    <row r="18" spans="2:12" ht="13" x14ac:dyDescent="0.3">
      <c r="B18" s="64" t="str">
        <f>IF('Sch A. Input'!B21="","",'Sch A. Input'!B21)</f>
        <v/>
      </c>
      <c r="C18" s="65" t="str">
        <f>IF('Sch A. Input'!C21="","",'Sch A. Input'!C21)</f>
        <v/>
      </c>
      <c r="D18" s="66" t="str">
        <f>IF('Sch A. Input'!D21="","",'Sch A. Input'!D21)</f>
        <v/>
      </c>
      <c r="E18" s="66">
        <f>IF('Sch A. Input'!E21="","",MIN('Sch A. Input'!E21,'Sch A. Input'!F21))</f>
        <v>45016</v>
      </c>
      <c r="F18" s="206">
        <f>SUMIFS('Sch A. Input'!G21:CJ21,'Sch A. Input'!$G$14:$CJ$14,"Recurring",'Sch A. Input'!$G$13:$CJ$13,$E$9)</f>
        <v>0</v>
      </c>
      <c r="G18" s="206">
        <f>SUMIFS('Sch A. Input'!G21:CJ21,'Sch A. Input'!$G$14:$CJ$14,"One-time",'Sch A. Input'!$G$13:$CJ$13,'Sch B. Bi-Weekly Output'!$E$9)</f>
        <v>0</v>
      </c>
      <c r="H18" s="207">
        <f t="shared" si="1"/>
        <v>0</v>
      </c>
      <c r="I18" s="208"/>
      <c r="J18" s="209">
        <f>IFERROR(-'Sch D. Workings'!AB23,'Sch D. Workings'!AB23)</f>
        <v>0</v>
      </c>
      <c r="L18" s="88"/>
    </row>
    <row r="19" spans="2:12" ht="13" x14ac:dyDescent="0.3">
      <c r="B19" s="64" t="str">
        <f>IF('Sch A. Input'!B22="","",'Sch A. Input'!B22)</f>
        <v/>
      </c>
      <c r="C19" s="65" t="str">
        <f>IF('Sch A. Input'!C22="","",'Sch A. Input'!C22)</f>
        <v/>
      </c>
      <c r="D19" s="66" t="str">
        <f>IF('Sch A. Input'!D22="","",'Sch A. Input'!D22)</f>
        <v/>
      </c>
      <c r="E19" s="66">
        <f>IF('Sch A. Input'!E22="","",MIN('Sch A. Input'!E22,'Sch A. Input'!F22))</f>
        <v>45016</v>
      </c>
      <c r="F19" s="206">
        <f>SUMIFS('Sch A. Input'!G22:CJ22,'Sch A. Input'!$G$14:$CJ$14,"Recurring",'Sch A. Input'!$G$13:$CJ$13,$E$9)</f>
        <v>0</v>
      </c>
      <c r="G19" s="206">
        <f>SUMIFS('Sch A. Input'!G22:CJ22,'Sch A. Input'!$G$14:$CJ$14,"One-time",'Sch A. Input'!$G$13:$CJ$13,'Sch B. Bi-Weekly Output'!$E$9)</f>
        <v>0</v>
      </c>
      <c r="H19" s="207">
        <f t="shared" si="1"/>
        <v>0</v>
      </c>
      <c r="I19" s="208"/>
      <c r="J19" s="209">
        <f>IFERROR(-'Sch D. Workings'!AB24,'Sch D. Workings'!AB24)</f>
        <v>0</v>
      </c>
      <c r="L19" s="88"/>
    </row>
    <row r="20" spans="2:12" ht="13" x14ac:dyDescent="0.3">
      <c r="B20" s="64" t="str">
        <f>IF('Sch A. Input'!B23="","",'Sch A. Input'!B23)</f>
        <v/>
      </c>
      <c r="C20" s="65" t="str">
        <f>IF('Sch A. Input'!C23="","",'Sch A. Input'!C23)</f>
        <v/>
      </c>
      <c r="D20" s="66" t="str">
        <f>IF('Sch A. Input'!D23="","",'Sch A. Input'!D23)</f>
        <v/>
      </c>
      <c r="E20" s="66">
        <f>IF('Sch A. Input'!E23="","",MIN('Sch A. Input'!E23,'Sch A. Input'!F23))</f>
        <v>45016</v>
      </c>
      <c r="F20" s="206">
        <f>SUMIFS('Sch A. Input'!G23:CJ23,'Sch A. Input'!$G$14:$CJ$14,"Recurring",'Sch A. Input'!$G$13:$CJ$13,$E$9)</f>
        <v>0</v>
      </c>
      <c r="G20" s="206">
        <f>SUMIFS('Sch A. Input'!G23:CJ23,'Sch A. Input'!$G$14:$CJ$14,"One-time",'Sch A. Input'!$G$13:$CJ$13,'Sch B. Bi-Weekly Output'!$E$9)</f>
        <v>0</v>
      </c>
      <c r="H20" s="207">
        <f t="shared" si="1"/>
        <v>0</v>
      </c>
      <c r="I20" s="208"/>
      <c r="J20" s="209">
        <f>IFERROR(-'Sch D. Workings'!AB25,'Sch D. Workings'!AB25)</f>
        <v>0</v>
      </c>
      <c r="L20" s="88"/>
    </row>
    <row r="21" spans="2:12" ht="13" x14ac:dyDescent="0.3">
      <c r="B21" s="64" t="str">
        <f>IF('Sch A. Input'!B24="","",'Sch A. Input'!B24)</f>
        <v/>
      </c>
      <c r="C21" s="65" t="str">
        <f>IF('Sch A. Input'!C24="","",'Sch A. Input'!C24)</f>
        <v/>
      </c>
      <c r="D21" s="66" t="str">
        <f>IF('Sch A. Input'!D24="","",'Sch A. Input'!D24)</f>
        <v/>
      </c>
      <c r="E21" s="66">
        <f>IF('Sch A. Input'!E24="","",MIN('Sch A. Input'!E24,'Sch A. Input'!F24))</f>
        <v>45016</v>
      </c>
      <c r="F21" s="206">
        <f>SUMIFS('Sch A. Input'!G24:CJ24,'Sch A. Input'!$G$14:$CJ$14,"Recurring",'Sch A. Input'!$G$13:$CJ$13,$E$9)</f>
        <v>0</v>
      </c>
      <c r="G21" s="206">
        <f>SUMIFS('Sch A. Input'!G24:CJ24,'Sch A. Input'!$G$14:$CJ$14,"One-time",'Sch A. Input'!$G$13:$CJ$13,'Sch B. Bi-Weekly Output'!$E$9)</f>
        <v>0</v>
      </c>
      <c r="H21" s="207">
        <f t="shared" si="1"/>
        <v>0</v>
      </c>
      <c r="I21" s="208"/>
      <c r="J21" s="209">
        <f>IFERROR(-'Sch D. Workings'!AB26,'Sch D. Workings'!AB26)</f>
        <v>0</v>
      </c>
      <c r="L21" s="88"/>
    </row>
    <row r="22" spans="2:12" ht="13" x14ac:dyDescent="0.3">
      <c r="B22" s="64" t="str">
        <f>IF('Sch A. Input'!B25="","",'Sch A. Input'!B25)</f>
        <v/>
      </c>
      <c r="C22" s="65" t="str">
        <f>IF('Sch A. Input'!C25="","",'Sch A. Input'!C25)</f>
        <v/>
      </c>
      <c r="D22" s="66" t="str">
        <f>IF('Sch A. Input'!D25="","",'Sch A. Input'!D25)</f>
        <v/>
      </c>
      <c r="E22" s="66">
        <f>IF('Sch A. Input'!E25="","",MIN('Sch A. Input'!E25,'Sch A. Input'!F25))</f>
        <v>45016</v>
      </c>
      <c r="F22" s="206">
        <f>SUMIFS('Sch A. Input'!G25:CJ25,'Sch A. Input'!$G$14:$CJ$14,"Recurring",'Sch A. Input'!$G$13:$CJ$13,$E$9)</f>
        <v>0</v>
      </c>
      <c r="G22" s="206">
        <f>SUMIFS('Sch A. Input'!G25:CJ25,'Sch A. Input'!$G$14:$CJ$14,"One-time",'Sch A. Input'!$G$13:$CJ$13,'Sch B. Bi-Weekly Output'!$E$9)</f>
        <v>0</v>
      </c>
      <c r="H22" s="207">
        <f t="shared" si="1"/>
        <v>0</v>
      </c>
      <c r="I22" s="208"/>
      <c r="J22" s="209">
        <f>IFERROR(-'Sch D. Workings'!AB27,'Sch D. Workings'!AB27)</f>
        <v>0</v>
      </c>
      <c r="L22" s="88"/>
    </row>
    <row r="23" spans="2:12" ht="13" x14ac:dyDescent="0.3">
      <c r="B23" s="64" t="str">
        <f>IF('Sch A. Input'!B26="","",'Sch A. Input'!B26)</f>
        <v/>
      </c>
      <c r="C23" s="65" t="str">
        <f>IF('Sch A. Input'!C26="","",'Sch A. Input'!C26)</f>
        <v/>
      </c>
      <c r="D23" s="66" t="str">
        <f>IF('Sch A. Input'!D26="","",'Sch A. Input'!D26)</f>
        <v/>
      </c>
      <c r="E23" s="66">
        <f>IF('Sch A. Input'!E26="","",MIN('Sch A. Input'!E26,'Sch A. Input'!F26))</f>
        <v>45016</v>
      </c>
      <c r="F23" s="206">
        <f>SUMIFS('Sch A. Input'!G26:CJ26,'Sch A. Input'!$G$14:$CJ$14,"Recurring",'Sch A. Input'!$G$13:$CJ$13,$E$9)</f>
        <v>0</v>
      </c>
      <c r="G23" s="206">
        <f>SUMIFS('Sch A. Input'!G26:CJ26,'Sch A. Input'!$G$14:$CJ$14,"One-time",'Sch A. Input'!$G$13:$CJ$13,'Sch B. Bi-Weekly Output'!$E$9)</f>
        <v>0</v>
      </c>
      <c r="H23" s="207">
        <f t="shared" si="1"/>
        <v>0</v>
      </c>
      <c r="I23" s="208"/>
      <c r="J23" s="209">
        <f>IFERROR(-'Sch D. Workings'!AB28,'Sch D. Workings'!AB28)</f>
        <v>0</v>
      </c>
      <c r="L23" s="88"/>
    </row>
    <row r="24" spans="2:12" ht="13" x14ac:dyDescent="0.3">
      <c r="B24" s="64" t="str">
        <f>IF('Sch A. Input'!B27="","",'Sch A. Input'!B27)</f>
        <v/>
      </c>
      <c r="C24" s="65" t="str">
        <f>IF('Sch A. Input'!C27="","",'Sch A. Input'!C27)</f>
        <v/>
      </c>
      <c r="D24" s="66" t="str">
        <f>IF('Sch A. Input'!D27="","",'Sch A. Input'!D27)</f>
        <v/>
      </c>
      <c r="E24" s="66">
        <f>IF('Sch A. Input'!E27="","",MIN('Sch A. Input'!E27,'Sch A. Input'!F27))</f>
        <v>45016</v>
      </c>
      <c r="F24" s="206">
        <f>SUMIFS('Sch A. Input'!G27:CJ27,'Sch A. Input'!$G$14:$CJ$14,"Recurring",'Sch A. Input'!$G$13:$CJ$13,$E$9)</f>
        <v>0</v>
      </c>
      <c r="G24" s="206">
        <f>SUMIFS('Sch A. Input'!G27:CJ27,'Sch A. Input'!$G$14:$CJ$14,"One-time",'Sch A. Input'!$G$13:$CJ$13,'Sch B. Bi-Weekly Output'!$E$9)</f>
        <v>0</v>
      </c>
      <c r="H24" s="207">
        <f t="shared" si="1"/>
        <v>0</v>
      </c>
      <c r="I24" s="208"/>
      <c r="J24" s="209">
        <f>IFERROR(-'Sch D. Workings'!AB29,'Sch D. Workings'!AB29)</f>
        <v>0</v>
      </c>
      <c r="L24" s="88"/>
    </row>
    <row r="25" spans="2:12" ht="13" x14ac:dyDescent="0.3">
      <c r="B25" s="64" t="str">
        <f>IF('Sch A. Input'!B28="","",'Sch A. Input'!B28)</f>
        <v/>
      </c>
      <c r="C25" s="65" t="str">
        <f>IF('Sch A. Input'!C28="","",'Sch A. Input'!C28)</f>
        <v/>
      </c>
      <c r="D25" s="66" t="str">
        <f>IF('Sch A. Input'!D28="","",'Sch A. Input'!D28)</f>
        <v/>
      </c>
      <c r="E25" s="66">
        <f>IF('Sch A. Input'!E28="","",MIN('Sch A. Input'!E28,'Sch A. Input'!F28))</f>
        <v>45016</v>
      </c>
      <c r="F25" s="206">
        <f>SUMIFS('Sch A. Input'!G28:CJ28,'Sch A. Input'!$G$14:$CJ$14,"Recurring",'Sch A. Input'!$G$13:$CJ$13,$E$9)</f>
        <v>0</v>
      </c>
      <c r="G25" s="206">
        <f>SUMIFS('Sch A. Input'!G28:CJ28,'Sch A. Input'!$G$14:$CJ$14,"One-time",'Sch A. Input'!$G$13:$CJ$13,'Sch B. Bi-Weekly Output'!$E$9)</f>
        <v>0</v>
      </c>
      <c r="H25" s="207">
        <f t="shared" si="1"/>
        <v>0</v>
      </c>
      <c r="I25" s="208"/>
      <c r="J25" s="209">
        <f>IFERROR(-'Sch D. Workings'!AB30,'Sch D. Workings'!AB30)</f>
        <v>0</v>
      </c>
      <c r="L25" s="88"/>
    </row>
    <row r="26" spans="2:12" ht="13" x14ac:dyDescent="0.3">
      <c r="B26" s="64" t="str">
        <f>IF('Sch A. Input'!B29="","",'Sch A. Input'!B29)</f>
        <v/>
      </c>
      <c r="C26" s="65" t="str">
        <f>IF('Sch A. Input'!C29="","",'Sch A. Input'!C29)</f>
        <v/>
      </c>
      <c r="D26" s="66" t="str">
        <f>IF('Sch A. Input'!D29="","",'Sch A. Input'!D29)</f>
        <v/>
      </c>
      <c r="E26" s="66">
        <f>IF('Sch A. Input'!E29="","",MIN('Sch A. Input'!E29,'Sch A. Input'!F29))</f>
        <v>45016</v>
      </c>
      <c r="F26" s="206">
        <f>SUMIFS('Sch A. Input'!G29:CJ29,'Sch A. Input'!$G$14:$CJ$14,"Recurring",'Sch A. Input'!$G$13:$CJ$13,$E$9)</f>
        <v>0</v>
      </c>
      <c r="G26" s="206">
        <f>SUMIFS('Sch A. Input'!G29:CJ29,'Sch A. Input'!$G$14:$CJ$14,"One-time",'Sch A. Input'!$G$13:$CJ$13,'Sch B. Bi-Weekly Output'!$E$9)</f>
        <v>0</v>
      </c>
      <c r="H26" s="207">
        <f t="shared" si="1"/>
        <v>0</v>
      </c>
      <c r="I26" s="208"/>
      <c r="J26" s="209">
        <f>IFERROR(-'Sch D. Workings'!AB31,'Sch D. Workings'!AB31)</f>
        <v>0</v>
      </c>
      <c r="L26" s="88"/>
    </row>
    <row r="27" spans="2:12" ht="13" x14ac:dyDescent="0.3">
      <c r="B27" s="64" t="str">
        <f>IF('Sch A. Input'!B30="","",'Sch A. Input'!B30)</f>
        <v/>
      </c>
      <c r="C27" s="65" t="str">
        <f>IF('Sch A. Input'!C30="","",'Sch A. Input'!C30)</f>
        <v/>
      </c>
      <c r="D27" s="66" t="str">
        <f>IF('Sch A. Input'!D30="","",'Sch A. Input'!D30)</f>
        <v/>
      </c>
      <c r="E27" s="66">
        <f>IF('Sch A. Input'!E30="","",MIN('Sch A. Input'!E30,'Sch A. Input'!F30))</f>
        <v>45016</v>
      </c>
      <c r="F27" s="206">
        <f>SUMIFS('Sch A. Input'!G30:CJ30,'Sch A. Input'!$G$14:$CJ$14,"Recurring",'Sch A. Input'!$G$13:$CJ$13,$E$9)</f>
        <v>0</v>
      </c>
      <c r="G27" s="206">
        <f>SUMIFS('Sch A. Input'!G30:CJ30,'Sch A. Input'!$G$14:$CJ$14,"One-time",'Sch A. Input'!$G$13:$CJ$13,'Sch B. Bi-Weekly Output'!$E$9)</f>
        <v>0</v>
      </c>
      <c r="H27" s="207">
        <f t="shared" si="1"/>
        <v>0</v>
      </c>
      <c r="I27" s="208"/>
      <c r="J27" s="209">
        <f>IFERROR(-'Sch D. Workings'!AB32,'Sch D. Workings'!AB32)</f>
        <v>0</v>
      </c>
      <c r="L27" s="88"/>
    </row>
    <row r="28" spans="2:12" ht="13" x14ac:dyDescent="0.3">
      <c r="B28" s="64" t="str">
        <f>IF('Sch A. Input'!B31="","",'Sch A. Input'!B31)</f>
        <v/>
      </c>
      <c r="C28" s="65" t="str">
        <f>IF('Sch A. Input'!C31="","",'Sch A. Input'!C31)</f>
        <v/>
      </c>
      <c r="D28" s="66" t="str">
        <f>IF('Sch A. Input'!D31="","",'Sch A. Input'!D31)</f>
        <v/>
      </c>
      <c r="E28" s="66">
        <f>IF('Sch A. Input'!E31="","",MIN('Sch A. Input'!E31,'Sch A. Input'!F31))</f>
        <v>45016</v>
      </c>
      <c r="F28" s="206">
        <f>SUMIFS('Sch A. Input'!G31:CJ31,'Sch A. Input'!$G$14:$CJ$14,"Recurring",'Sch A. Input'!$G$13:$CJ$13,$E$9)</f>
        <v>0</v>
      </c>
      <c r="G28" s="206">
        <f>SUMIFS('Sch A. Input'!G31:CJ31,'Sch A. Input'!$G$14:$CJ$14,"One-time",'Sch A. Input'!$G$13:$CJ$13,'Sch B. Bi-Weekly Output'!$E$9)</f>
        <v>0</v>
      </c>
      <c r="H28" s="207">
        <f t="shared" si="1"/>
        <v>0</v>
      </c>
      <c r="I28" s="208"/>
      <c r="J28" s="209">
        <f>IFERROR(-'Sch D. Workings'!AB33,'Sch D. Workings'!AB33)</f>
        <v>0</v>
      </c>
      <c r="L28" s="88"/>
    </row>
    <row r="29" spans="2:12" ht="13" x14ac:dyDescent="0.3">
      <c r="B29" s="173" t="str">
        <f>IF('Sch A. Input'!B32="","",'Sch A. Input'!B32)</f>
        <v/>
      </c>
      <c r="C29" s="174" t="str">
        <f>IF('Sch A. Input'!C32="","",'Sch A. Input'!C32)</f>
        <v/>
      </c>
      <c r="D29" s="175" t="str">
        <f>IF('Sch A. Input'!D32="","",'Sch A. Input'!D32)</f>
        <v/>
      </c>
      <c r="E29" s="175">
        <f>IF('Sch A. Input'!E32="","",MIN('Sch A. Input'!E32,'Sch A. Input'!F32))</f>
        <v>45016</v>
      </c>
      <c r="F29" s="210">
        <f>SUMIFS('Sch A. Input'!G32:CJ32,'Sch A. Input'!$G$14:$CJ$14,"Recurring",'Sch A. Input'!$G$13:$CJ$13,$E$9)</f>
        <v>0</v>
      </c>
      <c r="G29" s="210">
        <f>SUMIFS('Sch A. Input'!G32:CJ32,'Sch A. Input'!$G$14:$CJ$14,"One-time",'Sch A. Input'!$G$13:$CJ$13,'Sch B. Bi-Weekly Output'!$E$9)</f>
        <v>0</v>
      </c>
      <c r="H29" s="211">
        <f t="shared" si="1"/>
        <v>0</v>
      </c>
      <c r="I29" s="208"/>
      <c r="J29" s="212">
        <f>IFERROR(-'Sch D. Workings'!AB34,'Sch D. Workings'!AB34)</f>
        <v>0</v>
      </c>
      <c r="L29" s="88"/>
    </row>
    <row r="30" spans="2:12" ht="13" x14ac:dyDescent="0.3">
      <c r="B30" s="173" t="str">
        <f>IF('Sch A. Input'!B33="","",'Sch A. Input'!B33)</f>
        <v/>
      </c>
      <c r="C30" s="174" t="str">
        <f>IF('Sch A. Input'!C33="","",'Sch A. Input'!C33)</f>
        <v/>
      </c>
      <c r="D30" s="175" t="str">
        <f>IF('Sch A. Input'!D33="","",'Sch A. Input'!D33)</f>
        <v/>
      </c>
      <c r="E30" s="175">
        <f>IF('Sch A. Input'!E33="","",MIN('Sch A. Input'!E33,'Sch A. Input'!F33))</f>
        <v>45016</v>
      </c>
      <c r="F30" s="210">
        <f>SUMIFS('Sch A. Input'!G33:CJ33,'Sch A. Input'!$G$14:$CJ$14,"Recurring",'Sch A. Input'!$G$13:$CJ$13,$E$9)</f>
        <v>0</v>
      </c>
      <c r="G30" s="210">
        <f>SUMIFS('Sch A. Input'!G33:CJ33,'Sch A. Input'!$G$14:$CJ$14,"One-time",'Sch A. Input'!$G$13:$CJ$13,'Sch B. Bi-Weekly Output'!$E$9)</f>
        <v>0</v>
      </c>
      <c r="H30" s="211">
        <f t="shared" si="1"/>
        <v>0</v>
      </c>
      <c r="I30" s="208"/>
      <c r="J30" s="212">
        <f>IFERROR(-'Sch D. Workings'!AB35,'Sch D. Workings'!AB35)</f>
        <v>0</v>
      </c>
      <c r="L30" s="88"/>
    </row>
    <row r="31" spans="2:12" ht="13" x14ac:dyDescent="0.3">
      <c r="B31" s="173" t="str">
        <f>IF('Sch A. Input'!B34="","",'Sch A. Input'!B34)</f>
        <v/>
      </c>
      <c r="C31" s="174" t="str">
        <f>IF('Sch A. Input'!C34="","",'Sch A. Input'!C34)</f>
        <v/>
      </c>
      <c r="D31" s="175" t="str">
        <f>IF('Sch A. Input'!D34="","",'Sch A. Input'!D34)</f>
        <v/>
      </c>
      <c r="E31" s="175">
        <f>IF('Sch A. Input'!E34="","",MIN('Sch A. Input'!E34,'Sch A. Input'!F34))</f>
        <v>45016</v>
      </c>
      <c r="F31" s="210">
        <f>SUMIFS('Sch A. Input'!G34:CJ34,'Sch A. Input'!$G$14:$CJ$14,"Recurring",'Sch A. Input'!$G$13:$CJ$13,$E$9)</f>
        <v>0</v>
      </c>
      <c r="G31" s="210">
        <f>SUMIFS('Sch A. Input'!G34:CJ34,'Sch A. Input'!$G$14:$CJ$14,"One-time",'Sch A. Input'!$G$13:$CJ$13,'Sch B. Bi-Weekly Output'!$E$9)</f>
        <v>0</v>
      </c>
      <c r="H31" s="211">
        <f t="shared" si="1"/>
        <v>0</v>
      </c>
      <c r="I31" s="208"/>
      <c r="J31" s="212">
        <f>IFERROR(-'Sch D. Workings'!AB36,'Sch D. Workings'!AB36)</f>
        <v>0</v>
      </c>
      <c r="L31" s="88"/>
    </row>
    <row r="32" spans="2:12" ht="13" x14ac:dyDescent="0.3">
      <c r="B32" s="173" t="str">
        <f>IF('Sch A. Input'!B35="","",'Sch A. Input'!B35)</f>
        <v/>
      </c>
      <c r="C32" s="174" t="str">
        <f>IF('Sch A. Input'!C35="","",'Sch A. Input'!C35)</f>
        <v/>
      </c>
      <c r="D32" s="175" t="str">
        <f>IF('Sch A. Input'!D35="","",'Sch A. Input'!D35)</f>
        <v/>
      </c>
      <c r="E32" s="175">
        <f>IF('Sch A. Input'!E35="","",MIN('Sch A. Input'!E35,'Sch A. Input'!F35))</f>
        <v>45016</v>
      </c>
      <c r="F32" s="210">
        <f>SUMIFS('Sch A. Input'!G35:CJ35,'Sch A. Input'!$G$14:$CJ$14,"Recurring",'Sch A. Input'!$G$13:$CJ$13,$E$9)</f>
        <v>0</v>
      </c>
      <c r="G32" s="210">
        <f>SUMIFS('Sch A. Input'!G35:CJ35,'Sch A. Input'!$G$14:$CJ$14,"One-time",'Sch A. Input'!$G$13:$CJ$13,'Sch B. Bi-Weekly Output'!$E$9)</f>
        <v>0</v>
      </c>
      <c r="H32" s="211">
        <f t="shared" si="1"/>
        <v>0</v>
      </c>
      <c r="I32" s="208"/>
      <c r="J32" s="212">
        <f>IFERROR(-'Sch D. Workings'!AB37,'Sch D. Workings'!AB37)</f>
        <v>0</v>
      </c>
      <c r="L32" s="88"/>
    </row>
    <row r="33" spans="2:12" ht="13" x14ac:dyDescent="0.3">
      <c r="B33" s="173" t="str">
        <f>IF('Sch A. Input'!B36="","",'Sch A. Input'!B36)</f>
        <v/>
      </c>
      <c r="C33" s="174" t="str">
        <f>IF('Sch A. Input'!C36="","",'Sch A. Input'!C36)</f>
        <v/>
      </c>
      <c r="D33" s="175" t="str">
        <f>IF('Sch A. Input'!D36="","",'Sch A. Input'!D36)</f>
        <v/>
      </c>
      <c r="E33" s="175">
        <f>IF('Sch A. Input'!E36="","",MIN('Sch A. Input'!E36,'Sch A. Input'!F36))</f>
        <v>45016</v>
      </c>
      <c r="F33" s="210">
        <f>SUMIFS('Sch A. Input'!G36:CJ36,'Sch A. Input'!$G$14:$CJ$14,"Recurring",'Sch A. Input'!$G$13:$CJ$13,$E$9)</f>
        <v>0</v>
      </c>
      <c r="G33" s="210">
        <f>SUMIFS('Sch A. Input'!G36:CJ36,'Sch A. Input'!$G$14:$CJ$14,"One-time",'Sch A. Input'!$G$13:$CJ$13,'Sch B. Bi-Weekly Output'!$E$9)</f>
        <v>0</v>
      </c>
      <c r="H33" s="211">
        <f t="shared" si="1"/>
        <v>0</v>
      </c>
      <c r="I33" s="208"/>
      <c r="J33" s="212">
        <f>IFERROR(-'Sch D. Workings'!AB38,'Sch D. Workings'!AB38)</f>
        <v>0</v>
      </c>
      <c r="L33" s="88"/>
    </row>
    <row r="34" spans="2:12" ht="13" x14ac:dyDescent="0.3">
      <c r="B34" s="173" t="str">
        <f>IF('Sch A. Input'!B37="","",'Sch A. Input'!B37)</f>
        <v/>
      </c>
      <c r="C34" s="174" t="str">
        <f>IF('Sch A. Input'!C37="","",'Sch A. Input'!C37)</f>
        <v/>
      </c>
      <c r="D34" s="175" t="str">
        <f>IF('Sch A. Input'!D37="","",'Sch A. Input'!D37)</f>
        <v/>
      </c>
      <c r="E34" s="175">
        <f>IF('Sch A. Input'!E37="","",MIN('Sch A. Input'!E37,'Sch A. Input'!F37))</f>
        <v>45016</v>
      </c>
      <c r="F34" s="210">
        <f>SUMIFS('Sch A. Input'!G37:CJ37,'Sch A. Input'!$G$14:$CJ$14,"Recurring",'Sch A. Input'!$G$13:$CJ$13,$E$9)</f>
        <v>0</v>
      </c>
      <c r="G34" s="210">
        <f>SUMIFS('Sch A. Input'!G37:CJ37,'Sch A. Input'!$G$14:$CJ$14,"One-time",'Sch A. Input'!$G$13:$CJ$13,'Sch B. Bi-Weekly Output'!$E$9)</f>
        <v>0</v>
      </c>
      <c r="H34" s="211">
        <f t="shared" si="1"/>
        <v>0</v>
      </c>
      <c r="I34" s="208"/>
      <c r="J34" s="212">
        <f>IFERROR(-'Sch D. Workings'!AB39,'Sch D. Workings'!AB39)</f>
        <v>0</v>
      </c>
      <c r="L34" s="88"/>
    </row>
    <row r="35" spans="2:12" ht="13" x14ac:dyDescent="0.3">
      <c r="B35" s="173" t="str">
        <f>IF('Sch A. Input'!B38="","",'Sch A. Input'!B38)</f>
        <v/>
      </c>
      <c r="C35" s="174" t="str">
        <f>IF('Sch A. Input'!C38="","",'Sch A. Input'!C38)</f>
        <v/>
      </c>
      <c r="D35" s="175" t="str">
        <f>IF('Sch A. Input'!D38="","",'Sch A. Input'!D38)</f>
        <v/>
      </c>
      <c r="E35" s="175">
        <f>IF('Sch A. Input'!E38="","",MIN('Sch A. Input'!E38,'Sch A. Input'!F38))</f>
        <v>45016</v>
      </c>
      <c r="F35" s="210">
        <f>SUMIFS('Sch A. Input'!G38:CJ38,'Sch A. Input'!$G$14:$CJ$14,"Recurring",'Sch A. Input'!$G$13:$CJ$13,$E$9)</f>
        <v>0</v>
      </c>
      <c r="G35" s="210">
        <f>SUMIFS('Sch A. Input'!G38:CJ38,'Sch A. Input'!$G$14:$CJ$14,"One-time",'Sch A. Input'!$G$13:$CJ$13,'Sch B. Bi-Weekly Output'!$E$9)</f>
        <v>0</v>
      </c>
      <c r="H35" s="211">
        <f t="shared" si="1"/>
        <v>0</v>
      </c>
      <c r="I35" s="208"/>
      <c r="J35" s="212">
        <f>IFERROR(-'Sch D. Workings'!AB40,'Sch D. Workings'!AB40)</f>
        <v>0</v>
      </c>
      <c r="L35" s="88"/>
    </row>
    <row r="36" spans="2:12" ht="13" x14ac:dyDescent="0.3">
      <c r="B36" s="173" t="str">
        <f>IF('Sch A. Input'!B39="","",'Sch A. Input'!B39)</f>
        <v/>
      </c>
      <c r="C36" s="174" t="str">
        <f>IF('Sch A. Input'!C39="","",'Sch A. Input'!C39)</f>
        <v/>
      </c>
      <c r="D36" s="175" t="str">
        <f>IF('Sch A. Input'!D39="","",'Sch A. Input'!D39)</f>
        <v/>
      </c>
      <c r="E36" s="175">
        <f>IF('Sch A. Input'!E39="","",MIN('Sch A. Input'!E39,'Sch A. Input'!F39))</f>
        <v>45016</v>
      </c>
      <c r="F36" s="210">
        <f>SUMIFS('Sch A. Input'!G39:CJ39,'Sch A. Input'!$G$14:$CJ$14,"Recurring",'Sch A. Input'!$G$13:$CJ$13,$E$9)</f>
        <v>0</v>
      </c>
      <c r="G36" s="210">
        <f>SUMIFS('Sch A. Input'!G39:CJ39,'Sch A. Input'!$G$14:$CJ$14,"One-time",'Sch A. Input'!$G$13:$CJ$13,'Sch B. Bi-Weekly Output'!$E$9)</f>
        <v>0</v>
      </c>
      <c r="H36" s="211">
        <f t="shared" si="1"/>
        <v>0</v>
      </c>
      <c r="I36" s="208"/>
      <c r="J36" s="212">
        <f>IFERROR(-'Sch D. Workings'!AB41,'Sch D. Workings'!AB41)</f>
        <v>0</v>
      </c>
      <c r="L36" s="88"/>
    </row>
    <row r="37" spans="2:12" ht="13" x14ac:dyDescent="0.3">
      <c r="B37" s="173" t="str">
        <f>IF('Sch A. Input'!B40="","",'Sch A. Input'!B40)</f>
        <v/>
      </c>
      <c r="C37" s="174" t="str">
        <f>IF('Sch A. Input'!C40="","",'Sch A. Input'!C40)</f>
        <v/>
      </c>
      <c r="D37" s="175" t="str">
        <f>IF('Sch A. Input'!D40="","",'Sch A. Input'!D40)</f>
        <v/>
      </c>
      <c r="E37" s="175">
        <f>IF('Sch A. Input'!E40="","",MIN('Sch A. Input'!E40,'Sch A. Input'!F40))</f>
        <v>45016</v>
      </c>
      <c r="F37" s="210">
        <f>SUMIFS('Sch A. Input'!G40:CJ40,'Sch A. Input'!$G$14:$CJ$14,"Recurring",'Sch A. Input'!$G$13:$CJ$13,$E$9)</f>
        <v>0</v>
      </c>
      <c r="G37" s="210">
        <f>SUMIFS('Sch A. Input'!G40:CJ40,'Sch A. Input'!$G$14:$CJ$14,"One-time",'Sch A. Input'!$G$13:$CJ$13,'Sch B. Bi-Weekly Output'!$E$9)</f>
        <v>0</v>
      </c>
      <c r="H37" s="211">
        <f t="shared" si="1"/>
        <v>0</v>
      </c>
      <c r="I37" s="208"/>
      <c r="J37" s="212">
        <f>IFERROR(-'Sch D. Workings'!AB42,'Sch D. Workings'!AB42)</f>
        <v>0</v>
      </c>
      <c r="L37" s="88"/>
    </row>
    <row r="38" spans="2:12" ht="13" x14ac:dyDescent="0.3">
      <c r="B38" s="173" t="str">
        <f>IF('Sch A. Input'!B41="","",'Sch A. Input'!B41)</f>
        <v/>
      </c>
      <c r="C38" s="174" t="str">
        <f>IF('Sch A. Input'!C41="","",'Sch A. Input'!C41)</f>
        <v/>
      </c>
      <c r="D38" s="175" t="str">
        <f>IF('Sch A. Input'!D41="","",'Sch A. Input'!D41)</f>
        <v/>
      </c>
      <c r="E38" s="175">
        <f>IF('Sch A. Input'!E41="","",MIN('Sch A. Input'!E41,'Sch A. Input'!F41))</f>
        <v>45016</v>
      </c>
      <c r="F38" s="210">
        <f>SUMIFS('Sch A. Input'!G41:CJ41,'Sch A. Input'!$G$14:$CJ$14,"Recurring",'Sch A. Input'!$G$13:$CJ$13,$E$9)</f>
        <v>0</v>
      </c>
      <c r="G38" s="210">
        <f>SUMIFS('Sch A. Input'!G41:CJ41,'Sch A. Input'!$G$14:$CJ$14,"One-time",'Sch A. Input'!$G$13:$CJ$13,'Sch B. Bi-Weekly Output'!$E$9)</f>
        <v>0</v>
      </c>
      <c r="H38" s="211">
        <f t="shared" si="1"/>
        <v>0</v>
      </c>
      <c r="I38" s="208"/>
      <c r="J38" s="212">
        <f>IFERROR(-'Sch D. Workings'!AB43,'Sch D. Workings'!AB43)</f>
        <v>0</v>
      </c>
      <c r="L38" s="88"/>
    </row>
    <row r="39" spans="2:12" ht="13" x14ac:dyDescent="0.3">
      <c r="B39" s="173" t="str">
        <f>IF('Sch A. Input'!B42="","",'Sch A. Input'!B42)</f>
        <v/>
      </c>
      <c r="C39" s="174" t="str">
        <f>IF('Sch A. Input'!C42="","",'Sch A. Input'!C42)</f>
        <v/>
      </c>
      <c r="D39" s="175" t="str">
        <f>IF('Sch A. Input'!D42="","",'Sch A. Input'!D42)</f>
        <v/>
      </c>
      <c r="E39" s="175">
        <f>IF('Sch A. Input'!E42="","",MIN('Sch A. Input'!E42,'Sch A. Input'!F42))</f>
        <v>45016</v>
      </c>
      <c r="F39" s="210">
        <f>SUMIFS('Sch A. Input'!G42:CJ42,'Sch A. Input'!$G$14:$CJ$14,"Recurring",'Sch A. Input'!$G$13:$CJ$13,$E$9)</f>
        <v>0</v>
      </c>
      <c r="G39" s="210">
        <f>SUMIFS('Sch A. Input'!G42:CJ42,'Sch A. Input'!$G$14:$CJ$14,"One-time",'Sch A. Input'!$G$13:$CJ$13,'Sch B. Bi-Weekly Output'!$E$9)</f>
        <v>0</v>
      </c>
      <c r="H39" s="211">
        <f t="shared" si="1"/>
        <v>0</v>
      </c>
      <c r="I39" s="208"/>
      <c r="J39" s="212">
        <f>IFERROR(-'Sch D. Workings'!AB44,'Sch D. Workings'!AB44)</f>
        <v>0</v>
      </c>
      <c r="L39" s="88"/>
    </row>
    <row r="40" spans="2:12" ht="13" x14ac:dyDescent="0.3">
      <c r="B40" s="173" t="str">
        <f>IF('Sch A. Input'!B43="","",'Sch A. Input'!B43)</f>
        <v/>
      </c>
      <c r="C40" s="174" t="str">
        <f>IF('Sch A. Input'!C43="","",'Sch A. Input'!C43)</f>
        <v/>
      </c>
      <c r="D40" s="175" t="str">
        <f>IF('Sch A. Input'!D43="","",'Sch A. Input'!D43)</f>
        <v/>
      </c>
      <c r="E40" s="175">
        <f>IF('Sch A. Input'!E43="","",MIN('Sch A. Input'!E43,'Sch A. Input'!F43))</f>
        <v>45016</v>
      </c>
      <c r="F40" s="210">
        <f>SUMIFS('Sch A. Input'!G43:CJ43,'Sch A. Input'!$G$14:$CJ$14,"Recurring",'Sch A. Input'!$G$13:$CJ$13,$E$9)</f>
        <v>0</v>
      </c>
      <c r="G40" s="210">
        <f>SUMIFS('Sch A. Input'!G43:CJ43,'Sch A. Input'!$G$14:$CJ$14,"One-time",'Sch A. Input'!$G$13:$CJ$13,'Sch B. Bi-Weekly Output'!$E$9)</f>
        <v>0</v>
      </c>
      <c r="H40" s="211">
        <f t="shared" si="1"/>
        <v>0</v>
      </c>
      <c r="I40" s="208"/>
      <c r="J40" s="212">
        <f>IFERROR(-'Sch D. Workings'!AB45,'Sch D. Workings'!AB45)</f>
        <v>0</v>
      </c>
      <c r="L40" s="88"/>
    </row>
    <row r="41" spans="2:12" ht="13" x14ac:dyDescent="0.3">
      <c r="B41" s="173" t="str">
        <f>IF('Sch A. Input'!B44="","",'Sch A. Input'!B44)</f>
        <v/>
      </c>
      <c r="C41" s="174" t="str">
        <f>IF('Sch A. Input'!C44="","",'Sch A. Input'!C44)</f>
        <v/>
      </c>
      <c r="D41" s="175" t="str">
        <f>IF('Sch A. Input'!D44="","",'Sch A. Input'!D44)</f>
        <v/>
      </c>
      <c r="E41" s="175">
        <f>IF('Sch A. Input'!E44="","",MIN('Sch A. Input'!E44,'Sch A. Input'!F44))</f>
        <v>45016</v>
      </c>
      <c r="F41" s="210">
        <f>SUMIFS('Sch A. Input'!G44:CJ44,'Sch A. Input'!$G$14:$CJ$14,"Recurring",'Sch A. Input'!$G$13:$CJ$13,$E$9)</f>
        <v>0</v>
      </c>
      <c r="G41" s="210">
        <f>SUMIFS('Sch A. Input'!G44:CJ44,'Sch A. Input'!$G$14:$CJ$14,"One-time",'Sch A. Input'!$G$13:$CJ$13,'Sch B. Bi-Weekly Output'!$E$9)</f>
        <v>0</v>
      </c>
      <c r="H41" s="211">
        <f t="shared" si="1"/>
        <v>0</v>
      </c>
      <c r="I41" s="208"/>
      <c r="J41" s="212">
        <f>IFERROR(-'Sch D. Workings'!AB46,'Sch D. Workings'!AB46)</f>
        <v>0</v>
      </c>
      <c r="L41" s="88"/>
    </row>
    <row r="42" spans="2:12" ht="13" x14ac:dyDescent="0.3">
      <c r="B42" s="173" t="str">
        <f>IF('Sch A. Input'!B45="","",'Sch A. Input'!B45)</f>
        <v/>
      </c>
      <c r="C42" s="174" t="str">
        <f>IF('Sch A. Input'!C45="","",'Sch A. Input'!C45)</f>
        <v/>
      </c>
      <c r="D42" s="175" t="str">
        <f>IF('Sch A. Input'!D45="","",'Sch A. Input'!D45)</f>
        <v/>
      </c>
      <c r="E42" s="175">
        <f>IF('Sch A. Input'!E45="","",MIN('Sch A. Input'!E45,'Sch A. Input'!F45))</f>
        <v>45016</v>
      </c>
      <c r="F42" s="210">
        <f>SUMIFS('Sch A. Input'!G45:CJ45,'Sch A. Input'!$G$14:$CJ$14,"Recurring",'Sch A. Input'!$G$13:$CJ$13,$E$9)</f>
        <v>0</v>
      </c>
      <c r="G42" s="210">
        <f>SUMIFS('Sch A. Input'!G45:CJ45,'Sch A. Input'!$G$14:$CJ$14,"One-time",'Sch A. Input'!$G$13:$CJ$13,'Sch B. Bi-Weekly Output'!$E$9)</f>
        <v>0</v>
      </c>
      <c r="H42" s="211">
        <f t="shared" si="1"/>
        <v>0</v>
      </c>
      <c r="I42" s="208"/>
      <c r="J42" s="212">
        <f>IFERROR(-'Sch D. Workings'!AB47,'Sch D. Workings'!AB47)</f>
        <v>0</v>
      </c>
      <c r="L42" s="88"/>
    </row>
    <row r="43" spans="2:12" ht="13" x14ac:dyDescent="0.3">
      <c r="B43" s="173" t="str">
        <f>IF('Sch A. Input'!B46="","",'Sch A. Input'!B46)</f>
        <v/>
      </c>
      <c r="C43" s="174" t="str">
        <f>IF('Sch A. Input'!C46="","",'Sch A. Input'!C46)</f>
        <v/>
      </c>
      <c r="D43" s="175" t="str">
        <f>IF('Sch A. Input'!D46="","",'Sch A. Input'!D46)</f>
        <v/>
      </c>
      <c r="E43" s="175">
        <f>IF('Sch A. Input'!E46="","",MIN('Sch A. Input'!E46,'Sch A. Input'!F46))</f>
        <v>45016</v>
      </c>
      <c r="F43" s="210">
        <f>SUMIFS('Sch A. Input'!G46:CJ46,'Sch A. Input'!$G$14:$CJ$14,"Recurring",'Sch A. Input'!$G$13:$CJ$13,$E$9)</f>
        <v>0</v>
      </c>
      <c r="G43" s="210">
        <f>SUMIFS('Sch A. Input'!G46:CJ46,'Sch A. Input'!$G$14:$CJ$14,"One-time",'Sch A. Input'!$G$13:$CJ$13,'Sch B. Bi-Weekly Output'!$E$9)</f>
        <v>0</v>
      </c>
      <c r="H43" s="211">
        <f t="shared" si="1"/>
        <v>0</v>
      </c>
      <c r="I43" s="208"/>
      <c r="J43" s="212">
        <f>IFERROR(-'Sch D. Workings'!AB48,'Sch D. Workings'!AB48)</f>
        <v>0</v>
      </c>
      <c r="L43" s="88"/>
    </row>
    <row r="44" spans="2:12" ht="13" x14ac:dyDescent="0.3">
      <c r="B44" s="173" t="str">
        <f>IF('Sch A. Input'!B47="","",'Sch A. Input'!B47)</f>
        <v/>
      </c>
      <c r="C44" s="174" t="str">
        <f>IF('Sch A. Input'!C47="","",'Sch A. Input'!C47)</f>
        <v/>
      </c>
      <c r="D44" s="175" t="str">
        <f>IF('Sch A. Input'!D47="","",'Sch A. Input'!D47)</f>
        <v/>
      </c>
      <c r="E44" s="175">
        <f>IF('Sch A. Input'!E47="","",MIN('Sch A. Input'!E47,'Sch A. Input'!F47))</f>
        <v>45016</v>
      </c>
      <c r="F44" s="210">
        <f>SUMIFS('Sch A. Input'!G47:CJ47,'Sch A. Input'!$G$14:$CJ$14,"Recurring",'Sch A. Input'!$G$13:$CJ$13,$E$9)</f>
        <v>0</v>
      </c>
      <c r="G44" s="210">
        <f>SUMIFS('Sch A. Input'!G47:CJ47,'Sch A. Input'!$G$14:$CJ$14,"One-time",'Sch A. Input'!$G$13:$CJ$13,'Sch B. Bi-Weekly Output'!$E$9)</f>
        <v>0</v>
      </c>
      <c r="H44" s="211">
        <f t="shared" si="1"/>
        <v>0</v>
      </c>
      <c r="I44" s="208"/>
      <c r="J44" s="212">
        <f>IFERROR(-'Sch D. Workings'!AB49,'Sch D. Workings'!AB49)</f>
        <v>0</v>
      </c>
      <c r="L44" s="88"/>
    </row>
    <row r="45" spans="2:12" ht="13" x14ac:dyDescent="0.3">
      <c r="B45" s="173" t="str">
        <f>IF('Sch A. Input'!B48="","",'Sch A. Input'!B48)</f>
        <v/>
      </c>
      <c r="C45" s="174" t="str">
        <f>IF('Sch A. Input'!C48="","",'Sch A. Input'!C48)</f>
        <v/>
      </c>
      <c r="D45" s="175" t="str">
        <f>IF('Sch A. Input'!D48="","",'Sch A. Input'!D48)</f>
        <v/>
      </c>
      <c r="E45" s="175">
        <f>IF('Sch A. Input'!E48="","",MIN('Sch A. Input'!E48,'Sch A. Input'!F48))</f>
        <v>45016</v>
      </c>
      <c r="F45" s="210">
        <f>SUMIFS('Sch A. Input'!G48:CJ48,'Sch A. Input'!$G$14:$CJ$14,"Recurring",'Sch A. Input'!$G$13:$CJ$13,$E$9)</f>
        <v>0</v>
      </c>
      <c r="G45" s="210">
        <f>SUMIFS('Sch A. Input'!G48:CJ48,'Sch A. Input'!$G$14:$CJ$14,"One-time",'Sch A. Input'!$G$13:$CJ$13,'Sch B. Bi-Weekly Output'!$E$9)</f>
        <v>0</v>
      </c>
      <c r="H45" s="211">
        <f t="shared" si="1"/>
        <v>0</v>
      </c>
      <c r="I45" s="208"/>
      <c r="J45" s="212">
        <f>IFERROR(-'Sch D. Workings'!AB50,'Sch D. Workings'!AB50)</f>
        <v>0</v>
      </c>
      <c r="L45" s="88"/>
    </row>
    <row r="46" spans="2:12" ht="13" x14ac:dyDescent="0.3">
      <c r="B46" s="173" t="str">
        <f>IF('Sch A. Input'!B49="","",'Sch A. Input'!B49)</f>
        <v/>
      </c>
      <c r="C46" s="174" t="str">
        <f>IF('Sch A. Input'!C49="","",'Sch A. Input'!C49)</f>
        <v/>
      </c>
      <c r="D46" s="175" t="str">
        <f>IF('Sch A. Input'!D49="","",'Sch A. Input'!D49)</f>
        <v/>
      </c>
      <c r="E46" s="175">
        <f>IF('Sch A. Input'!E49="","",MIN('Sch A. Input'!E49,'Sch A. Input'!F49))</f>
        <v>45016</v>
      </c>
      <c r="F46" s="210">
        <f>SUMIFS('Sch A. Input'!G49:CJ49,'Sch A. Input'!$G$14:$CJ$14,"Recurring",'Sch A. Input'!$G$13:$CJ$13,$E$9)</f>
        <v>0</v>
      </c>
      <c r="G46" s="210">
        <f>SUMIFS('Sch A. Input'!G49:CJ49,'Sch A. Input'!$G$14:$CJ$14,"One-time",'Sch A. Input'!$G$13:$CJ$13,'Sch B. Bi-Weekly Output'!$E$9)</f>
        <v>0</v>
      </c>
      <c r="H46" s="211">
        <f t="shared" si="1"/>
        <v>0</v>
      </c>
      <c r="I46" s="208"/>
      <c r="J46" s="212">
        <f>IFERROR(-'Sch D. Workings'!AB51,'Sch D. Workings'!AB51)</f>
        <v>0</v>
      </c>
      <c r="L46" s="88"/>
    </row>
    <row r="47" spans="2:12" ht="13" x14ac:dyDescent="0.3">
      <c r="B47" s="173" t="str">
        <f>IF('Sch A. Input'!B50="","",'Sch A. Input'!B50)</f>
        <v/>
      </c>
      <c r="C47" s="174" t="str">
        <f>IF('Sch A. Input'!C50="","",'Sch A. Input'!C50)</f>
        <v/>
      </c>
      <c r="D47" s="175" t="str">
        <f>IF('Sch A. Input'!D50="","",'Sch A. Input'!D50)</f>
        <v/>
      </c>
      <c r="E47" s="175">
        <f>IF('Sch A. Input'!E50="","",MIN('Sch A. Input'!E50,'Sch A. Input'!F50))</f>
        <v>45016</v>
      </c>
      <c r="F47" s="210">
        <f>SUMIFS('Sch A. Input'!G50:CJ50,'Sch A. Input'!$G$14:$CJ$14,"Recurring",'Sch A. Input'!$G$13:$CJ$13,$E$9)</f>
        <v>0</v>
      </c>
      <c r="G47" s="210">
        <f>SUMIFS('Sch A. Input'!G50:CJ50,'Sch A. Input'!$G$14:$CJ$14,"One-time",'Sch A. Input'!$G$13:$CJ$13,'Sch B. Bi-Weekly Output'!$E$9)</f>
        <v>0</v>
      </c>
      <c r="H47" s="211">
        <f t="shared" si="1"/>
        <v>0</v>
      </c>
      <c r="I47" s="208"/>
      <c r="J47" s="212">
        <f>IFERROR(-'Sch D. Workings'!AB52,'Sch D. Workings'!AB52)</f>
        <v>0</v>
      </c>
      <c r="L47" s="88"/>
    </row>
    <row r="48" spans="2:12" ht="13" x14ac:dyDescent="0.3">
      <c r="B48" s="173" t="str">
        <f>IF('Sch A. Input'!B51="","",'Sch A. Input'!B51)</f>
        <v/>
      </c>
      <c r="C48" s="174" t="str">
        <f>IF('Sch A. Input'!C51="","",'Sch A. Input'!C51)</f>
        <v/>
      </c>
      <c r="D48" s="175" t="str">
        <f>IF('Sch A. Input'!D51="","",'Sch A. Input'!D51)</f>
        <v/>
      </c>
      <c r="E48" s="175">
        <f>IF('Sch A. Input'!E51="","",MIN('Sch A. Input'!E51,'Sch A. Input'!F51))</f>
        <v>45016</v>
      </c>
      <c r="F48" s="210">
        <f>SUMIFS('Sch A. Input'!G51:CJ51,'Sch A. Input'!$G$14:$CJ$14,"Recurring",'Sch A. Input'!$G$13:$CJ$13,$E$9)</f>
        <v>0</v>
      </c>
      <c r="G48" s="210">
        <f>SUMIFS('Sch A. Input'!G51:CJ51,'Sch A. Input'!$G$14:$CJ$14,"One-time",'Sch A. Input'!$G$13:$CJ$13,'Sch B. Bi-Weekly Output'!$E$9)</f>
        <v>0</v>
      </c>
      <c r="H48" s="211">
        <f t="shared" si="1"/>
        <v>0</v>
      </c>
      <c r="I48" s="208"/>
      <c r="J48" s="212">
        <f>IFERROR(-'Sch D. Workings'!AB53,'Sch D. Workings'!AB53)</f>
        <v>0</v>
      </c>
      <c r="L48" s="88"/>
    </row>
    <row r="49" spans="2:12" ht="13" x14ac:dyDescent="0.3">
      <c r="B49" s="173" t="str">
        <f>IF('Sch A. Input'!B52="","",'Sch A. Input'!B52)</f>
        <v/>
      </c>
      <c r="C49" s="174" t="str">
        <f>IF('Sch A. Input'!C52="","",'Sch A. Input'!C52)</f>
        <v/>
      </c>
      <c r="D49" s="175" t="str">
        <f>IF('Sch A. Input'!D52="","",'Sch A. Input'!D52)</f>
        <v/>
      </c>
      <c r="E49" s="175">
        <f>IF('Sch A. Input'!E52="","",MIN('Sch A. Input'!E52,'Sch A. Input'!F52))</f>
        <v>45016</v>
      </c>
      <c r="F49" s="210">
        <f>SUMIFS('Sch A. Input'!G52:CJ52,'Sch A. Input'!$G$14:$CJ$14,"Recurring",'Sch A. Input'!$G$13:$CJ$13,$E$9)</f>
        <v>0</v>
      </c>
      <c r="G49" s="210">
        <f>SUMIFS('Sch A. Input'!G52:CJ52,'Sch A. Input'!$G$14:$CJ$14,"One-time",'Sch A. Input'!$G$13:$CJ$13,'Sch B. Bi-Weekly Output'!$E$9)</f>
        <v>0</v>
      </c>
      <c r="H49" s="211">
        <f t="shared" si="1"/>
        <v>0</v>
      </c>
      <c r="I49" s="208"/>
      <c r="J49" s="212">
        <f>IFERROR(-'Sch D. Workings'!AB54,'Sch D. Workings'!AB54)</f>
        <v>0</v>
      </c>
      <c r="L49" s="88"/>
    </row>
    <row r="50" spans="2:12" ht="13" x14ac:dyDescent="0.3">
      <c r="B50" s="173" t="str">
        <f>IF('Sch A. Input'!B53="","",'Sch A. Input'!B53)</f>
        <v/>
      </c>
      <c r="C50" s="174" t="str">
        <f>IF('Sch A. Input'!C53="","",'Sch A. Input'!C53)</f>
        <v/>
      </c>
      <c r="D50" s="175" t="str">
        <f>IF('Sch A. Input'!D53="","",'Sch A. Input'!D53)</f>
        <v/>
      </c>
      <c r="E50" s="175">
        <f>IF('Sch A. Input'!E53="","",MIN('Sch A. Input'!E53,'Sch A. Input'!F53))</f>
        <v>45016</v>
      </c>
      <c r="F50" s="210">
        <f>SUMIFS('Sch A. Input'!G53:CJ53,'Sch A. Input'!$G$14:$CJ$14,"Recurring",'Sch A. Input'!$G$13:$CJ$13,$E$9)</f>
        <v>0</v>
      </c>
      <c r="G50" s="210">
        <f>SUMIFS('Sch A. Input'!G53:CJ53,'Sch A. Input'!$G$14:$CJ$14,"One-time",'Sch A. Input'!$G$13:$CJ$13,'Sch B. Bi-Weekly Output'!$E$9)</f>
        <v>0</v>
      </c>
      <c r="H50" s="211">
        <f t="shared" si="1"/>
        <v>0</v>
      </c>
      <c r="I50" s="208"/>
      <c r="J50" s="212">
        <f>IFERROR(-'Sch D. Workings'!AB55,'Sch D. Workings'!AB55)</f>
        <v>0</v>
      </c>
      <c r="L50" s="88"/>
    </row>
    <row r="51" spans="2:12" ht="13" x14ac:dyDescent="0.3">
      <c r="B51" s="173" t="str">
        <f>IF('Sch A. Input'!B54="","",'Sch A. Input'!B54)</f>
        <v/>
      </c>
      <c r="C51" s="174" t="str">
        <f>IF('Sch A. Input'!C54="","",'Sch A. Input'!C54)</f>
        <v/>
      </c>
      <c r="D51" s="175" t="str">
        <f>IF('Sch A. Input'!D54="","",'Sch A. Input'!D54)</f>
        <v/>
      </c>
      <c r="E51" s="175">
        <f>IF('Sch A. Input'!E54="","",MIN('Sch A. Input'!E54,'Sch A. Input'!F54))</f>
        <v>45016</v>
      </c>
      <c r="F51" s="210">
        <f>SUMIFS('Sch A. Input'!G54:CJ54,'Sch A. Input'!$G$14:$CJ$14,"Recurring",'Sch A. Input'!$G$13:$CJ$13,$E$9)</f>
        <v>0</v>
      </c>
      <c r="G51" s="210">
        <f>SUMIFS('Sch A. Input'!G54:CJ54,'Sch A. Input'!$G$14:$CJ$14,"One-time",'Sch A. Input'!$G$13:$CJ$13,'Sch B. Bi-Weekly Output'!$E$9)</f>
        <v>0</v>
      </c>
      <c r="H51" s="211">
        <f t="shared" si="1"/>
        <v>0</v>
      </c>
      <c r="I51" s="208"/>
      <c r="J51" s="212">
        <f>IFERROR(-'Sch D. Workings'!AB56,'Sch D. Workings'!AB56)</f>
        <v>0</v>
      </c>
      <c r="L51" s="88"/>
    </row>
    <row r="52" spans="2:12" ht="13" x14ac:dyDescent="0.3">
      <c r="B52" s="173" t="str">
        <f>IF('Sch A. Input'!B55="","",'Sch A. Input'!B55)</f>
        <v/>
      </c>
      <c r="C52" s="174" t="str">
        <f>IF('Sch A. Input'!C55="","",'Sch A. Input'!C55)</f>
        <v/>
      </c>
      <c r="D52" s="175" t="str">
        <f>IF('Sch A. Input'!D55="","",'Sch A. Input'!D55)</f>
        <v/>
      </c>
      <c r="E52" s="175">
        <f>IF('Sch A. Input'!E55="","",MIN('Sch A. Input'!E55,'Sch A. Input'!F55))</f>
        <v>45016</v>
      </c>
      <c r="F52" s="210">
        <f>SUMIFS('Sch A. Input'!G55:CJ55,'Sch A. Input'!$G$14:$CJ$14,"Recurring",'Sch A. Input'!$G$13:$CJ$13,$E$9)</f>
        <v>0</v>
      </c>
      <c r="G52" s="210">
        <f>SUMIFS('Sch A. Input'!G55:CJ55,'Sch A. Input'!$G$14:$CJ$14,"One-time",'Sch A. Input'!$G$13:$CJ$13,'Sch B. Bi-Weekly Output'!$E$9)</f>
        <v>0</v>
      </c>
      <c r="H52" s="211">
        <f t="shared" si="1"/>
        <v>0</v>
      </c>
      <c r="I52" s="208"/>
      <c r="J52" s="212">
        <f>IFERROR(-'Sch D. Workings'!AB57,'Sch D. Workings'!AB57)</f>
        <v>0</v>
      </c>
      <c r="L52" s="88"/>
    </row>
    <row r="53" spans="2:12" ht="13" x14ac:dyDescent="0.3">
      <c r="B53" s="173" t="str">
        <f>IF('Sch A. Input'!B56="","",'Sch A. Input'!B56)</f>
        <v/>
      </c>
      <c r="C53" s="174" t="str">
        <f>IF('Sch A. Input'!C56="","",'Sch A. Input'!C56)</f>
        <v/>
      </c>
      <c r="D53" s="175" t="str">
        <f>IF('Sch A. Input'!D56="","",'Sch A. Input'!D56)</f>
        <v/>
      </c>
      <c r="E53" s="175">
        <f>IF('Sch A. Input'!E56="","",MIN('Sch A. Input'!E56,'Sch A. Input'!F56))</f>
        <v>45016</v>
      </c>
      <c r="F53" s="210">
        <f>SUMIFS('Sch A. Input'!G56:CJ56,'Sch A. Input'!$G$14:$CJ$14,"Recurring",'Sch A. Input'!$G$13:$CJ$13,$E$9)</f>
        <v>0</v>
      </c>
      <c r="G53" s="210">
        <f>SUMIFS('Sch A. Input'!G56:CJ56,'Sch A. Input'!$G$14:$CJ$14,"One-time",'Sch A. Input'!$G$13:$CJ$13,'Sch B. Bi-Weekly Output'!$E$9)</f>
        <v>0</v>
      </c>
      <c r="H53" s="211">
        <f t="shared" si="1"/>
        <v>0</v>
      </c>
      <c r="I53" s="208"/>
      <c r="J53" s="212">
        <f>IFERROR(-'Sch D. Workings'!AB58,'Sch D. Workings'!AB58)</f>
        <v>0</v>
      </c>
      <c r="L53" s="88"/>
    </row>
    <row r="54" spans="2:12" ht="13" x14ac:dyDescent="0.3">
      <c r="B54" s="173" t="str">
        <f>IF('Sch A. Input'!B57="","",'Sch A. Input'!B57)</f>
        <v/>
      </c>
      <c r="C54" s="174" t="str">
        <f>IF('Sch A. Input'!C57="","",'Sch A. Input'!C57)</f>
        <v/>
      </c>
      <c r="D54" s="175" t="str">
        <f>IF('Sch A. Input'!D57="","",'Sch A. Input'!D57)</f>
        <v/>
      </c>
      <c r="E54" s="175">
        <f>IF('Sch A. Input'!E57="","",MIN('Sch A. Input'!E57,'Sch A. Input'!F57))</f>
        <v>45016</v>
      </c>
      <c r="F54" s="210">
        <f>SUMIFS('Sch A. Input'!G57:CJ57,'Sch A. Input'!$G$14:$CJ$14,"Recurring",'Sch A. Input'!$G$13:$CJ$13,$E$9)</f>
        <v>0</v>
      </c>
      <c r="G54" s="210">
        <f>SUMIFS('Sch A. Input'!G57:CJ57,'Sch A. Input'!$G$14:$CJ$14,"One-time",'Sch A. Input'!$G$13:$CJ$13,'Sch B. Bi-Weekly Output'!$E$9)</f>
        <v>0</v>
      </c>
      <c r="H54" s="211">
        <f t="shared" si="1"/>
        <v>0</v>
      </c>
      <c r="I54" s="208"/>
      <c r="J54" s="212">
        <f>IFERROR(-'Sch D. Workings'!AB59,'Sch D. Workings'!AB59)</f>
        <v>0</v>
      </c>
      <c r="L54" s="88"/>
    </row>
    <row r="55" spans="2:12" ht="13" x14ac:dyDescent="0.3">
      <c r="B55" s="173" t="str">
        <f>IF('Sch A. Input'!B58="","",'Sch A. Input'!B58)</f>
        <v/>
      </c>
      <c r="C55" s="174" t="str">
        <f>IF('Sch A. Input'!C58="","",'Sch A. Input'!C58)</f>
        <v/>
      </c>
      <c r="D55" s="175" t="str">
        <f>IF('Sch A. Input'!D58="","",'Sch A. Input'!D58)</f>
        <v/>
      </c>
      <c r="E55" s="175">
        <f>IF('Sch A. Input'!E58="","",MIN('Sch A. Input'!E58,'Sch A. Input'!F58))</f>
        <v>45016</v>
      </c>
      <c r="F55" s="210">
        <f>SUMIFS('Sch A. Input'!G58:CJ58,'Sch A. Input'!$G$14:$CJ$14,"Recurring",'Sch A. Input'!$G$13:$CJ$13,$E$9)</f>
        <v>0</v>
      </c>
      <c r="G55" s="210">
        <f>SUMIFS('Sch A. Input'!G58:CJ58,'Sch A. Input'!$G$14:$CJ$14,"One-time",'Sch A. Input'!$G$13:$CJ$13,'Sch B. Bi-Weekly Output'!$E$9)</f>
        <v>0</v>
      </c>
      <c r="H55" s="211">
        <f t="shared" si="1"/>
        <v>0</v>
      </c>
      <c r="I55" s="208"/>
      <c r="J55" s="212">
        <f>IFERROR(-'Sch D. Workings'!AB60,'Sch D. Workings'!AB60)</f>
        <v>0</v>
      </c>
      <c r="L55" s="88"/>
    </row>
    <row r="56" spans="2:12" ht="13" x14ac:dyDescent="0.3">
      <c r="B56" s="173" t="str">
        <f>IF('Sch A. Input'!B59="","",'Sch A. Input'!B59)</f>
        <v/>
      </c>
      <c r="C56" s="174" t="str">
        <f>IF('Sch A. Input'!C59="","",'Sch A. Input'!C59)</f>
        <v/>
      </c>
      <c r="D56" s="175" t="str">
        <f>IF('Sch A. Input'!D59="","",'Sch A. Input'!D59)</f>
        <v/>
      </c>
      <c r="E56" s="175">
        <f>IF('Sch A. Input'!E59="","",MIN('Sch A. Input'!E59,'Sch A. Input'!F59))</f>
        <v>45016</v>
      </c>
      <c r="F56" s="210">
        <f>SUMIFS('Sch A. Input'!G59:CJ59,'Sch A. Input'!$G$14:$CJ$14,"Recurring",'Sch A. Input'!$G$13:$CJ$13,$E$9)</f>
        <v>0</v>
      </c>
      <c r="G56" s="210">
        <f>SUMIFS('Sch A. Input'!G59:CJ59,'Sch A. Input'!$G$14:$CJ$14,"One-time",'Sch A. Input'!$G$13:$CJ$13,'Sch B. Bi-Weekly Output'!$E$9)</f>
        <v>0</v>
      </c>
      <c r="H56" s="211">
        <f t="shared" si="1"/>
        <v>0</v>
      </c>
      <c r="I56" s="208"/>
      <c r="J56" s="212">
        <f>IFERROR(-'Sch D. Workings'!AB61,'Sch D. Workings'!AB61)</f>
        <v>0</v>
      </c>
      <c r="L56" s="88"/>
    </row>
    <row r="57" spans="2:12" ht="13" x14ac:dyDescent="0.3">
      <c r="B57" s="173" t="str">
        <f>IF('Sch A. Input'!B60="","",'Sch A. Input'!B60)</f>
        <v/>
      </c>
      <c r="C57" s="174" t="str">
        <f>IF('Sch A. Input'!C60="","",'Sch A. Input'!C60)</f>
        <v/>
      </c>
      <c r="D57" s="175" t="str">
        <f>IF('Sch A. Input'!D60="","",'Sch A. Input'!D60)</f>
        <v/>
      </c>
      <c r="E57" s="175">
        <f>IF('Sch A. Input'!E60="","",MIN('Sch A. Input'!E60,'Sch A. Input'!F60))</f>
        <v>45016</v>
      </c>
      <c r="F57" s="210">
        <f>SUMIFS('Sch A. Input'!G60:CJ60,'Sch A. Input'!$G$14:$CJ$14,"Recurring",'Sch A. Input'!$G$13:$CJ$13,$E$9)</f>
        <v>0</v>
      </c>
      <c r="G57" s="210">
        <f>SUMIFS('Sch A. Input'!G60:CJ60,'Sch A. Input'!$G$14:$CJ$14,"One-time",'Sch A. Input'!$G$13:$CJ$13,'Sch B. Bi-Weekly Output'!$E$9)</f>
        <v>0</v>
      </c>
      <c r="H57" s="211">
        <f t="shared" si="1"/>
        <v>0</v>
      </c>
      <c r="I57" s="208"/>
      <c r="J57" s="212">
        <f>IFERROR(-'Sch D. Workings'!AB62,'Sch D. Workings'!AB62)</f>
        <v>0</v>
      </c>
      <c r="L57" s="88"/>
    </row>
    <row r="58" spans="2:12" ht="13" x14ac:dyDescent="0.3">
      <c r="B58" s="173" t="str">
        <f>IF('Sch A. Input'!B61="","",'Sch A. Input'!B61)</f>
        <v/>
      </c>
      <c r="C58" s="174" t="str">
        <f>IF('Sch A. Input'!C61="","",'Sch A. Input'!C61)</f>
        <v/>
      </c>
      <c r="D58" s="175" t="str">
        <f>IF('Sch A. Input'!D61="","",'Sch A. Input'!D61)</f>
        <v/>
      </c>
      <c r="E58" s="175">
        <f>IF('Sch A. Input'!E61="","",MIN('Sch A. Input'!E61,'Sch A. Input'!F61))</f>
        <v>45016</v>
      </c>
      <c r="F58" s="210">
        <f>SUMIFS('Sch A. Input'!G61:CJ61,'Sch A. Input'!$G$14:$CJ$14,"Recurring",'Sch A. Input'!$G$13:$CJ$13,$E$9)</f>
        <v>0</v>
      </c>
      <c r="G58" s="210">
        <f>SUMIFS('Sch A. Input'!G61:CJ61,'Sch A. Input'!$G$14:$CJ$14,"One-time",'Sch A. Input'!$G$13:$CJ$13,'Sch B. Bi-Weekly Output'!$E$9)</f>
        <v>0</v>
      </c>
      <c r="H58" s="211">
        <f t="shared" si="1"/>
        <v>0</v>
      </c>
      <c r="I58" s="208"/>
      <c r="J58" s="212">
        <f>IFERROR(-'Sch D. Workings'!AB63,'Sch D. Workings'!AB63)</f>
        <v>0</v>
      </c>
      <c r="L58" s="88"/>
    </row>
    <row r="59" spans="2:12" ht="13" x14ac:dyDescent="0.3">
      <c r="B59" s="173" t="str">
        <f>IF('Sch A. Input'!B62="","",'Sch A. Input'!B62)</f>
        <v/>
      </c>
      <c r="C59" s="174" t="str">
        <f>IF('Sch A. Input'!C62="","",'Sch A. Input'!C62)</f>
        <v/>
      </c>
      <c r="D59" s="175" t="str">
        <f>IF('Sch A. Input'!D62="","",'Sch A. Input'!D62)</f>
        <v/>
      </c>
      <c r="E59" s="175">
        <f>IF('Sch A. Input'!E62="","",MIN('Sch A. Input'!E62,'Sch A. Input'!F62))</f>
        <v>45016</v>
      </c>
      <c r="F59" s="210">
        <f>SUMIFS('Sch A. Input'!G62:CJ62,'Sch A. Input'!$G$14:$CJ$14,"Recurring",'Sch A. Input'!$G$13:$CJ$13,$E$9)</f>
        <v>0</v>
      </c>
      <c r="G59" s="210">
        <f>SUMIFS('Sch A. Input'!G62:CJ62,'Sch A. Input'!$G$14:$CJ$14,"One-time",'Sch A. Input'!$G$13:$CJ$13,'Sch B. Bi-Weekly Output'!$E$9)</f>
        <v>0</v>
      </c>
      <c r="H59" s="211">
        <f t="shared" si="1"/>
        <v>0</v>
      </c>
      <c r="I59" s="208"/>
      <c r="J59" s="212">
        <f>IFERROR(-'Sch D. Workings'!AB64,'Sch D. Workings'!AB64)</f>
        <v>0</v>
      </c>
      <c r="L59" s="88"/>
    </row>
    <row r="60" spans="2:12" ht="13" x14ac:dyDescent="0.3">
      <c r="B60" s="173" t="str">
        <f>IF('Sch A. Input'!B63="","",'Sch A. Input'!B63)</f>
        <v/>
      </c>
      <c r="C60" s="174" t="str">
        <f>IF('Sch A. Input'!C63="","",'Sch A. Input'!C63)</f>
        <v/>
      </c>
      <c r="D60" s="175" t="str">
        <f>IF('Sch A. Input'!D63="","",'Sch A. Input'!D63)</f>
        <v/>
      </c>
      <c r="E60" s="175">
        <f>IF('Sch A. Input'!E63="","",MIN('Sch A. Input'!E63,'Sch A. Input'!F63))</f>
        <v>45016</v>
      </c>
      <c r="F60" s="210">
        <f>SUMIFS('Sch A. Input'!G63:CJ63,'Sch A. Input'!$G$14:$CJ$14,"Recurring",'Sch A. Input'!$G$13:$CJ$13,$E$9)</f>
        <v>0</v>
      </c>
      <c r="G60" s="210">
        <f>SUMIFS('Sch A. Input'!G63:CJ63,'Sch A. Input'!$G$14:$CJ$14,"One-time",'Sch A. Input'!$G$13:$CJ$13,'Sch B. Bi-Weekly Output'!$E$9)</f>
        <v>0</v>
      </c>
      <c r="H60" s="211">
        <f t="shared" si="1"/>
        <v>0</v>
      </c>
      <c r="I60" s="208"/>
      <c r="J60" s="212">
        <f>IFERROR(-'Sch D. Workings'!AB65,'Sch D. Workings'!AB65)</f>
        <v>0</v>
      </c>
      <c r="L60" s="88"/>
    </row>
    <row r="61" spans="2:12" ht="13" x14ac:dyDescent="0.3">
      <c r="B61" s="173" t="str">
        <f>IF('Sch A. Input'!B64="","",'Sch A. Input'!B64)</f>
        <v/>
      </c>
      <c r="C61" s="174" t="str">
        <f>IF('Sch A. Input'!C64="","",'Sch A. Input'!C64)</f>
        <v/>
      </c>
      <c r="D61" s="175" t="str">
        <f>IF('Sch A. Input'!D64="","",'Sch A. Input'!D64)</f>
        <v/>
      </c>
      <c r="E61" s="175">
        <f>IF('Sch A. Input'!E64="","",MIN('Sch A. Input'!E64,'Sch A. Input'!F64))</f>
        <v>45016</v>
      </c>
      <c r="F61" s="210">
        <f>SUMIFS('Sch A. Input'!G64:CJ64,'Sch A. Input'!$G$14:$CJ$14,"Recurring",'Sch A. Input'!$G$13:$CJ$13,$E$9)</f>
        <v>0</v>
      </c>
      <c r="G61" s="210">
        <f>SUMIFS('Sch A. Input'!G64:CJ64,'Sch A. Input'!$G$14:$CJ$14,"One-time",'Sch A. Input'!$G$13:$CJ$13,'Sch B. Bi-Weekly Output'!$E$9)</f>
        <v>0</v>
      </c>
      <c r="H61" s="211">
        <f t="shared" si="1"/>
        <v>0</v>
      </c>
      <c r="I61" s="208"/>
      <c r="J61" s="212">
        <f>IFERROR(-'Sch D. Workings'!AB66,'Sch D. Workings'!AB66)</f>
        <v>0</v>
      </c>
      <c r="L61" s="88"/>
    </row>
    <row r="62" spans="2:12" ht="13" x14ac:dyDescent="0.3">
      <c r="B62" s="173" t="str">
        <f>IF('Sch A. Input'!B65="","",'Sch A. Input'!B65)</f>
        <v/>
      </c>
      <c r="C62" s="174" t="str">
        <f>IF('Sch A. Input'!C65="","",'Sch A. Input'!C65)</f>
        <v/>
      </c>
      <c r="D62" s="175" t="str">
        <f>IF('Sch A. Input'!D65="","",'Sch A. Input'!D65)</f>
        <v/>
      </c>
      <c r="E62" s="175">
        <f>IF('Sch A. Input'!E65="","",MIN('Sch A. Input'!E65,'Sch A. Input'!F65))</f>
        <v>45016</v>
      </c>
      <c r="F62" s="210">
        <f>SUMIFS('Sch A. Input'!G65:CJ65,'Sch A. Input'!$G$14:$CJ$14,"Recurring",'Sch A. Input'!$G$13:$CJ$13,$E$9)</f>
        <v>0</v>
      </c>
      <c r="G62" s="210">
        <f>SUMIFS('Sch A. Input'!G65:CJ65,'Sch A. Input'!$G$14:$CJ$14,"One-time",'Sch A. Input'!$G$13:$CJ$13,'Sch B. Bi-Weekly Output'!$E$9)</f>
        <v>0</v>
      </c>
      <c r="H62" s="211">
        <f t="shared" si="1"/>
        <v>0</v>
      </c>
      <c r="I62" s="208"/>
      <c r="J62" s="212">
        <f>IFERROR(-'Sch D. Workings'!AB67,'Sch D. Workings'!AB67)</f>
        <v>0</v>
      </c>
      <c r="L62" s="88"/>
    </row>
    <row r="63" spans="2:12" ht="13" x14ac:dyDescent="0.3">
      <c r="B63" s="173" t="str">
        <f>IF('Sch A. Input'!B66="","",'Sch A. Input'!B66)</f>
        <v/>
      </c>
      <c r="C63" s="174" t="str">
        <f>IF('Sch A. Input'!C66="","",'Sch A. Input'!C66)</f>
        <v/>
      </c>
      <c r="D63" s="175" t="str">
        <f>IF('Sch A. Input'!D66="","",'Sch A. Input'!D66)</f>
        <v/>
      </c>
      <c r="E63" s="175">
        <f>IF('Sch A. Input'!E66="","",MIN('Sch A. Input'!E66,'Sch A. Input'!F66))</f>
        <v>45016</v>
      </c>
      <c r="F63" s="210">
        <f>SUMIFS('Sch A. Input'!G66:CJ66,'Sch A. Input'!$G$14:$CJ$14,"Recurring",'Sch A. Input'!$G$13:$CJ$13,$E$9)</f>
        <v>0</v>
      </c>
      <c r="G63" s="210">
        <f>SUMIFS('Sch A. Input'!G66:CJ66,'Sch A. Input'!$G$14:$CJ$14,"One-time",'Sch A. Input'!$G$13:$CJ$13,'Sch B. Bi-Weekly Output'!$E$9)</f>
        <v>0</v>
      </c>
      <c r="H63" s="211">
        <f t="shared" si="1"/>
        <v>0</v>
      </c>
      <c r="I63" s="208"/>
      <c r="J63" s="212">
        <f>IFERROR(-'Sch D. Workings'!AB68,'Sch D. Workings'!AB68)</f>
        <v>0</v>
      </c>
      <c r="L63" s="88"/>
    </row>
    <row r="64" spans="2:12" ht="13" x14ac:dyDescent="0.3">
      <c r="B64" s="173" t="str">
        <f>IF('Sch A. Input'!B67="","",'Sch A. Input'!B67)</f>
        <v/>
      </c>
      <c r="C64" s="174" t="str">
        <f>IF('Sch A. Input'!C67="","",'Sch A. Input'!C67)</f>
        <v/>
      </c>
      <c r="D64" s="175" t="str">
        <f>IF('Sch A. Input'!D67="","",'Sch A. Input'!D67)</f>
        <v/>
      </c>
      <c r="E64" s="175">
        <f>IF('Sch A. Input'!E67="","",MIN('Sch A. Input'!E67,'Sch A. Input'!F67))</f>
        <v>45016</v>
      </c>
      <c r="F64" s="210">
        <f>SUMIFS('Sch A. Input'!G67:CJ67,'Sch A. Input'!$G$14:$CJ$14,"Recurring",'Sch A. Input'!$G$13:$CJ$13,$E$9)</f>
        <v>0</v>
      </c>
      <c r="G64" s="210">
        <f>SUMIFS('Sch A. Input'!G67:CJ67,'Sch A. Input'!$G$14:$CJ$14,"One-time",'Sch A. Input'!$G$13:$CJ$13,'Sch B. Bi-Weekly Output'!$E$9)</f>
        <v>0</v>
      </c>
      <c r="H64" s="211">
        <f t="shared" si="1"/>
        <v>0</v>
      </c>
      <c r="I64" s="208"/>
      <c r="J64" s="212">
        <f>IFERROR(-'Sch D. Workings'!AB69,'Sch D. Workings'!AB69)</f>
        <v>0</v>
      </c>
      <c r="L64" s="88"/>
    </row>
    <row r="65" spans="2:12" ht="13" x14ac:dyDescent="0.3">
      <c r="B65" s="173" t="str">
        <f>IF('Sch A. Input'!B68="","",'Sch A. Input'!B68)</f>
        <v/>
      </c>
      <c r="C65" s="174" t="str">
        <f>IF('Sch A. Input'!C68="","",'Sch A. Input'!C68)</f>
        <v/>
      </c>
      <c r="D65" s="175" t="str">
        <f>IF('Sch A. Input'!D68="","",'Sch A. Input'!D68)</f>
        <v/>
      </c>
      <c r="E65" s="175">
        <f>IF('Sch A. Input'!E68="","",MIN('Sch A. Input'!E68,'Sch A. Input'!F68))</f>
        <v>45016</v>
      </c>
      <c r="F65" s="210">
        <f>SUMIFS('Sch A. Input'!G68:CJ68,'Sch A. Input'!$G$14:$CJ$14,"Recurring",'Sch A. Input'!$G$13:$CJ$13,$E$9)</f>
        <v>0</v>
      </c>
      <c r="G65" s="210">
        <f>SUMIFS('Sch A. Input'!G68:CJ68,'Sch A. Input'!$G$14:$CJ$14,"One-time",'Sch A. Input'!$G$13:$CJ$13,'Sch B. Bi-Weekly Output'!$E$9)</f>
        <v>0</v>
      </c>
      <c r="H65" s="211">
        <f t="shared" si="1"/>
        <v>0</v>
      </c>
      <c r="I65" s="208"/>
      <c r="J65" s="212">
        <f>IFERROR(-'Sch D. Workings'!AB70,'Sch D. Workings'!AB70)</f>
        <v>0</v>
      </c>
      <c r="L65" s="88"/>
    </row>
    <row r="66" spans="2:12" ht="13" x14ac:dyDescent="0.3">
      <c r="B66" s="173" t="str">
        <f>IF('Sch A. Input'!B69="","",'Sch A. Input'!B69)</f>
        <v/>
      </c>
      <c r="C66" s="174" t="str">
        <f>IF('Sch A. Input'!C69="","",'Sch A. Input'!C69)</f>
        <v/>
      </c>
      <c r="D66" s="175" t="str">
        <f>IF('Sch A. Input'!D69="","",'Sch A. Input'!D69)</f>
        <v/>
      </c>
      <c r="E66" s="175">
        <f>IF('Sch A. Input'!E69="","",MIN('Sch A. Input'!E69,'Sch A. Input'!F69))</f>
        <v>45016</v>
      </c>
      <c r="F66" s="210">
        <f>SUMIFS('Sch A. Input'!G69:CJ69,'Sch A. Input'!$G$14:$CJ$14,"Recurring",'Sch A. Input'!$G$13:$CJ$13,$E$9)</f>
        <v>0</v>
      </c>
      <c r="G66" s="210">
        <f>SUMIFS('Sch A. Input'!G69:CJ69,'Sch A. Input'!$G$14:$CJ$14,"One-time",'Sch A. Input'!$G$13:$CJ$13,'Sch B. Bi-Weekly Output'!$E$9)</f>
        <v>0</v>
      </c>
      <c r="H66" s="211">
        <f t="shared" si="1"/>
        <v>0</v>
      </c>
      <c r="I66" s="208"/>
      <c r="J66" s="212">
        <f>IFERROR(-'Sch D. Workings'!AB71,'Sch D. Workings'!AB71)</f>
        <v>0</v>
      </c>
      <c r="L66" s="88"/>
    </row>
    <row r="67" spans="2:12" ht="13" x14ac:dyDescent="0.3">
      <c r="B67" s="173" t="str">
        <f>IF('Sch A. Input'!B70="","",'Sch A. Input'!B70)</f>
        <v/>
      </c>
      <c r="C67" s="174" t="str">
        <f>IF('Sch A. Input'!C70="","",'Sch A. Input'!C70)</f>
        <v/>
      </c>
      <c r="D67" s="175" t="str">
        <f>IF('Sch A. Input'!D70="","",'Sch A. Input'!D70)</f>
        <v/>
      </c>
      <c r="E67" s="175">
        <f>IF('Sch A. Input'!E70="","",MIN('Sch A. Input'!E70,'Sch A. Input'!F70))</f>
        <v>45016</v>
      </c>
      <c r="F67" s="210">
        <f>SUMIFS('Sch A. Input'!G70:CJ70,'Sch A. Input'!$G$14:$CJ$14,"Recurring",'Sch A. Input'!$G$13:$CJ$13,$E$9)</f>
        <v>0</v>
      </c>
      <c r="G67" s="210">
        <f>SUMIFS('Sch A. Input'!G70:CJ70,'Sch A. Input'!$G$14:$CJ$14,"One-time",'Sch A. Input'!$G$13:$CJ$13,'Sch B. Bi-Weekly Output'!$E$9)</f>
        <v>0</v>
      </c>
      <c r="H67" s="211">
        <f t="shared" si="1"/>
        <v>0</v>
      </c>
      <c r="I67" s="208"/>
      <c r="J67" s="212">
        <f>IFERROR(-'Sch D. Workings'!AB72,'Sch D. Workings'!AB72)</f>
        <v>0</v>
      </c>
      <c r="L67" s="88"/>
    </row>
    <row r="68" spans="2:12" ht="13" x14ac:dyDescent="0.3">
      <c r="B68" s="173" t="str">
        <f>IF('Sch A. Input'!B71="","",'Sch A. Input'!B71)</f>
        <v/>
      </c>
      <c r="C68" s="174" t="str">
        <f>IF('Sch A. Input'!C71="","",'Sch A. Input'!C71)</f>
        <v/>
      </c>
      <c r="D68" s="175" t="str">
        <f>IF('Sch A. Input'!D71="","",'Sch A. Input'!D71)</f>
        <v/>
      </c>
      <c r="E68" s="175">
        <f>IF('Sch A. Input'!E71="","",MIN('Sch A. Input'!E71,'Sch A. Input'!F71))</f>
        <v>45016</v>
      </c>
      <c r="F68" s="210">
        <f>SUMIFS('Sch A. Input'!G71:CJ71,'Sch A. Input'!$G$14:$CJ$14,"Recurring",'Sch A. Input'!$G$13:$CJ$13,$E$9)</f>
        <v>0</v>
      </c>
      <c r="G68" s="210">
        <f>SUMIFS('Sch A. Input'!G71:CJ71,'Sch A. Input'!$G$14:$CJ$14,"One-time",'Sch A. Input'!$G$13:$CJ$13,'Sch B. Bi-Weekly Output'!$E$9)</f>
        <v>0</v>
      </c>
      <c r="H68" s="211">
        <f t="shared" si="1"/>
        <v>0</v>
      </c>
      <c r="I68" s="208"/>
      <c r="J68" s="212">
        <f>IFERROR(-'Sch D. Workings'!AB73,'Sch D. Workings'!AB73)</f>
        <v>0</v>
      </c>
      <c r="L68" s="88"/>
    </row>
    <row r="69" spans="2:12" ht="13" x14ac:dyDescent="0.3">
      <c r="B69" s="173" t="str">
        <f>IF('Sch A. Input'!B72="","",'Sch A. Input'!B72)</f>
        <v/>
      </c>
      <c r="C69" s="174" t="str">
        <f>IF('Sch A. Input'!C72="","",'Sch A. Input'!C72)</f>
        <v/>
      </c>
      <c r="D69" s="175" t="str">
        <f>IF('Sch A. Input'!D72="","",'Sch A. Input'!D72)</f>
        <v/>
      </c>
      <c r="E69" s="175">
        <f>IF('Sch A. Input'!E72="","",MIN('Sch A. Input'!E72,'Sch A. Input'!F72))</f>
        <v>45016</v>
      </c>
      <c r="F69" s="210">
        <f>SUMIFS('Sch A. Input'!G72:CJ72,'Sch A. Input'!$G$14:$CJ$14,"Recurring",'Sch A. Input'!$G$13:$CJ$13,$E$9)</f>
        <v>0</v>
      </c>
      <c r="G69" s="210">
        <f>SUMIFS('Sch A. Input'!G72:CJ72,'Sch A. Input'!$G$14:$CJ$14,"One-time",'Sch A. Input'!$G$13:$CJ$13,'Sch B. Bi-Weekly Output'!$E$9)</f>
        <v>0</v>
      </c>
      <c r="H69" s="211">
        <f t="shared" si="1"/>
        <v>0</v>
      </c>
      <c r="I69" s="208"/>
      <c r="J69" s="212">
        <f>IFERROR(-'Sch D. Workings'!AB74,'Sch D. Workings'!AB74)</f>
        <v>0</v>
      </c>
      <c r="L69" s="88"/>
    </row>
    <row r="70" spans="2:12" ht="13" x14ac:dyDescent="0.3">
      <c r="B70" s="173" t="str">
        <f>IF('Sch A. Input'!B73="","",'Sch A. Input'!B73)</f>
        <v/>
      </c>
      <c r="C70" s="174" t="str">
        <f>IF('Sch A. Input'!C73="","",'Sch A. Input'!C73)</f>
        <v/>
      </c>
      <c r="D70" s="175" t="str">
        <f>IF('Sch A. Input'!D73="","",'Sch A. Input'!D73)</f>
        <v/>
      </c>
      <c r="E70" s="175">
        <f>IF('Sch A. Input'!E73="","",MIN('Sch A. Input'!E73,'Sch A. Input'!F73))</f>
        <v>45016</v>
      </c>
      <c r="F70" s="210">
        <f>SUMIFS('Sch A. Input'!G73:CJ73,'Sch A. Input'!$G$14:$CJ$14,"Recurring",'Sch A. Input'!$G$13:$CJ$13,$E$9)</f>
        <v>0</v>
      </c>
      <c r="G70" s="210">
        <f>SUMIFS('Sch A. Input'!G73:CJ73,'Sch A. Input'!$G$14:$CJ$14,"One-time",'Sch A. Input'!$G$13:$CJ$13,'Sch B. Bi-Weekly Output'!$E$9)</f>
        <v>0</v>
      </c>
      <c r="H70" s="211">
        <f t="shared" si="1"/>
        <v>0</v>
      </c>
      <c r="I70" s="208"/>
      <c r="J70" s="212">
        <f>IFERROR(-'Sch D. Workings'!AB75,'Sch D. Workings'!AB75)</f>
        <v>0</v>
      </c>
      <c r="L70" s="88"/>
    </row>
    <row r="71" spans="2:12" ht="13" x14ac:dyDescent="0.3">
      <c r="B71" s="173" t="str">
        <f>IF('Sch A. Input'!B74="","",'Sch A. Input'!B74)</f>
        <v/>
      </c>
      <c r="C71" s="174" t="str">
        <f>IF('Sch A. Input'!C74="","",'Sch A. Input'!C74)</f>
        <v/>
      </c>
      <c r="D71" s="175" t="str">
        <f>IF('Sch A. Input'!D74="","",'Sch A. Input'!D74)</f>
        <v/>
      </c>
      <c r="E71" s="175">
        <f>IF('Sch A. Input'!E74="","",MIN('Sch A. Input'!E74,'Sch A. Input'!F74))</f>
        <v>45016</v>
      </c>
      <c r="F71" s="210">
        <f>SUMIFS('Sch A. Input'!G74:CJ74,'Sch A. Input'!$G$14:$CJ$14,"Recurring",'Sch A. Input'!$G$13:$CJ$13,$E$9)</f>
        <v>0</v>
      </c>
      <c r="G71" s="210">
        <f>SUMIFS('Sch A. Input'!G74:CJ74,'Sch A. Input'!$G$14:$CJ$14,"One-time",'Sch A. Input'!$G$13:$CJ$13,'Sch B. Bi-Weekly Output'!$E$9)</f>
        <v>0</v>
      </c>
      <c r="H71" s="211">
        <f t="shared" si="1"/>
        <v>0</v>
      </c>
      <c r="I71" s="208"/>
      <c r="J71" s="212">
        <f>IFERROR(-'Sch D. Workings'!AB76,'Sch D. Workings'!AB76)</f>
        <v>0</v>
      </c>
      <c r="L71" s="88"/>
    </row>
    <row r="72" spans="2:12" ht="13" x14ac:dyDescent="0.3">
      <c r="B72" s="173" t="str">
        <f>IF('Sch A. Input'!B75="","",'Sch A. Input'!B75)</f>
        <v/>
      </c>
      <c r="C72" s="174" t="str">
        <f>IF('Sch A. Input'!C75="","",'Sch A. Input'!C75)</f>
        <v/>
      </c>
      <c r="D72" s="175" t="str">
        <f>IF('Sch A. Input'!D75="","",'Sch A. Input'!D75)</f>
        <v/>
      </c>
      <c r="E72" s="175">
        <f>IF('Sch A. Input'!E75="","",MIN('Sch A. Input'!E75,'Sch A. Input'!F75))</f>
        <v>45016</v>
      </c>
      <c r="F72" s="210">
        <f>SUMIFS('Sch A. Input'!G75:CJ75,'Sch A. Input'!$G$14:$CJ$14,"Recurring",'Sch A. Input'!$G$13:$CJ$13,$E$9)</f>
        <v>0</v>
      </c>
      <c r="G72" s="210">
        <f>SUMIFS('Sch A. Input'!G75:CJ75,'Sch A. Input'!$G$14:$CJ$14,"One-time",'Sch A. Input'!$G$13:$CJ$13,'Sch B. Bi-Weekly Output'!$E$9)</f>
        <v>0</v>
      </c>
      <c r="H72" s="211">
        <f t="shared" si="1"/>
        <v>0</v>
      </c>
      <c r="I72" s="208"/>
      <c r="J72" s="212">
        <f>IFERROR(-'Sch D. Workings'!AB77,'Sch D. Workings'!AB77)</f>
        <v>0</v>
      </c>
      <c r="L72" s="88"/>
    </row>
    <row r="73" spans="2:12" ht="13" x14ac:dyDescent="0.3">
      <c r="B73" s="173" t="str">
        <f>IF('Sch A. Input'!B76="","",'Sch A. Input'!B76)</f>
        <v/>
      </c>
      <c r="C73" s="174" t="str">
        <f>IF('Sch A. Input'!C76="","",'Sch A. Input'!C76)</f>
        <v/>
      </c>
      <c r="D73" s="175" t="str">
        <f>IF('Sch A. Input'!D76="","",'Sch A. Input'!D76)</f>
        <v/>
      </c>
      <c r="E73" s="175">
        <f>IF('Sch A. Input'!E76="","",MIN('Sch A. Input'!E76,'Sch A. Input'!F76))</f>
        <v>45016</v>
      </c>
      <c r="F73" s="210">
        <f>SUMIFS('Sch A. Input'!G76:CJ76,'Sch A. Input'!$G$14:$CJ$14,"Recurring",'Sch A. Input'!$G$13:$CJ$13,$E$9)</f>
        <v>0</v>
      </c>
      <c r="G73" s="210">
        <f>SUMIFS('Sch A. Input'!G76:CJ76,'Sch A. Input'!$G$14:$CJ$14,"One-time",'Sch A. Input'!$G$13:$CJ$13,'Sch B. Bi-Weekly Output'!$E$9)</f>
        <v>0</v>
      </c>
      <c r="H73" s="211">
        <f t="shared" si="1"/>
        <v>0</v>
      </c>
      <c r="I73" s="208"/>
      <c r="J73" s="212">
        <f>IFERROR(-'Sch D. Workings'!AB78,'Sch D. Workings'!AB78)</f>
        <v>0</v>
      </c>
      <c r="L73" s="88"/>
    </row>
    <row r="74" spans="2:12" ht="13" x14ac:dyDescent="0.3">
      <c r="B74" s="173" t="str">
        <f>IF('Sch A. Input'!B77="","",'Sch A. Input'!B77)</f>
        <v/>
      </c>
      <c r="C74" s="174" t="str">
        <f>IF('Sch A. Input'!C77="","",'Sch A. Input'!C77)</f>
        <v/>
      </c>
      <c r="D74" s="175" t="str">
        <f>IF('Sch A. Input'!D77="","",'Sch A. Input'!D77)</f>
        <v/>
      </c>
      <c r="E74" s="175">
        <f>IF('Sch A. Input'!E77="","",MIN('Sch A. Input'!E77,'Sch A. Input'!F77))</f>
        <v>45016</v>
      </c>
      <c r="F74" s="210">
        <f>SUMIFS('Sch A. Input'!G77:CJ77,'Sch A. Input'!$G$14:$CJ$14,"Recurring",'Sch A. Input'!$G$13:$CJ$13,$E$9)</f>
        <v>0</v>
      </c>
      <c r="G74" s="210">
        <f>SUMIFS('Sch A. Input'!G77:CJ77,'Sch A. Input'!$G$14:$CJ$14,"One-time",'Sch A. Input'!$G$13:$CJ$13,'Sch B. Bi-Weekly Output'!$E$9)</f>
        <v>0</v>
      </c>
      <c r="H74" s="211">
        <f t="shared" si="1"/>
        <v>0</v>
      </c>
      <c r="I74" s="208"/>
      <c r="J74" s="212">
        <f>IFERROR(-'Sch D. Workings'!AB79,'Sch D. Workings'!AB79)</f>
        <v>0</v>
      </c>
      <c r="L74" s="88"/>
    </row>
    <row r="75" spans="2:12" ht="13" x14ac:dyDescent="0.3">
      <c r="B75" s="173" t="str">
        <f>IF('Sch A. Input'!B78="","",'Sch A. Input'!B78)</f>
        <v/>
      </c>
      <c r="C75" s="174" t="str">
        <f>IF('Sch A. Input'!C78="","",'Sch A. Input'!C78)</f>
        <v/>
      </c>
      <c r="D75" s="175" t="str">
        <f>IF('Sch A. Input'!D78="","",'Sch A. Input'!D78)</f>
        <v/>
      </c>
      <c r="E75" s="175">
        <f>IF('Sch A. Input'!E78="","",MIN('Sch A. Input'!E78,'Sch A. Input'!F78))</f>
        <v>45016</v>
      </c>
      <c r="F75" s="210">
        <f>SUMIFS('Sch A. Input'!G78:CJ78,'Sch A. Input'!$G$14:$CJ$14,"Recurring",'Sch A. Input'!$G$13:$CJ$13,$E$9)</f>
        <v>0</v>
      </c>
      <c r="G75" s="210">
        <f>SUMIFS('Sch A. Input'!G78:CJ78,'Sch A. Input'!$G$14:$CJ$14,"One-time",'Sch A. Input'!$G$13:$CJ$13,'Sch B. Bi-Weekly Output'!$E$9)</f>
        <v>0</v>
      </c>
      <c r="H75" s="211">
        <f t="shared" si="1"/>
        <v>0</v>
      </c>
      <c r="I75" s="208"/>
      <c r="J75" s="212">
        <f>IFERROR(-'Sch D. Workings'!AB80,'Sch D. Workings'!AB80)</f>
        <v>0</v>
      </c>
      <c r="L75" s="88"/>
    </row>
    <row r="76" spans="2:12" ht="13" x14ac:dyDescent="0.3">
      <c r="B76" s="173" t="str">
        <f>IF('Sch A. Input'!B79="","",'Sch A. Input'!B79)</f>
        <v/>
      </c>
      <c r="C76" s="174" t="str">
        <f>IF('Sch A. Input'!C79="","",'Sch A. Input'!C79)</f>
        <v/>
      </c>
      <c r="D76" s="175" t="str">
        <f>IF('Sch A. Input'!D79="","",'Sch A. Input'!D79)</f>
        <v/>
      </c>
      <c r="E76" s="175">
        <f>IF('Sch A. Input'!E79="","",MIN('Sch A. Input'!E79,'Sch A. Input'!F79))</f>
        <v>45016</v>
      </c>
      <c r="F76" s="210">
        <f>SUMIFS('Sch A. Input'!G79:CJ79,'Sch A. Input'!$G$14:$CJ$14,"Recurring",'Sch A. Input'!$G$13:$CJ$13,$E$9)</f>
        <v>0</v>
      </c>
      <c r="G76" s="210">
        <f>SUMIFS('Sch A. Input'!G79:CJ79,'Sch A. Input'!$G$14:$CJ$14,"One-time",'Sch A. Input'!$G$13:$CJ$13,'Sch B. Bi-Weekly Output'!$E$9)</f>
        <v>0</v>
      </c>
      <c r="H76" s="211">
        <f t="shared" si="1"/>
        <v>0</v>
      </c>
      <c r="I76" s="208"/>
      <c r="J76" s="212">
        <f>IFERROR(-'Sch D. Workings'!AB81,'Sch D. Workings'!AB81)</f>
        <v>0</v>
      </c>
      <c r="L76" s="88"/>
    </row>
    <row r="77" spans="2:12" ht="13" x14ac:dyDescent="0.3">
      <c r="B77" s="173" t="str">
        <f>IF('Sch A. Input'!B80="","",'Sch A. Input'!B80)</f>
        <v/>
      </c>
      <c r="C77" s="174" t="str">
        <f>IF('Sch A. Input'!C80="","",'Sch A. Input'!C80)</f>
        <v/>
      </c>
      <c r="D77" s="175" t="str">
        <f>IF('Sch A. Input'!D80="","",'Sch A. Input'!D80)</f>
        <v/>
      </c>
      <c r="E77" s="175">
        <f>IF('Sch A. Input'!E80="","",MIN('Sch A. Input'!E80,'Sch A. Input'!F80))</f>
        <v>45016</v>
      </c>
      <c r="F77" s="210">
        <f>SUMIFS('Sch A. Input'!G80:CJ80,'Sch A. Input'!$G$14:$CJ$14,"Recurring",'Sch A. Input'!$G$13:$CJ$13,$E$9)</f>
        <v>0</v>
      </c>
      <c r="G77" s="210">
        <f>SUMIFS('Sch A. Input'!G80:CJ80,'Sch A. Input'!$G$14:$CJ$14,"One-time",'Sch A. Input'!$G$13:$CJ$13,'Sch B. Bi-Weekly Output'!$E$9)</f>
        <v>0</v>
      </c>
      <c r="H77" s="211">
        <f t="shared" si="1"/>
        <v>0</v>
      </c>
      <c r="I77" s="208"/>
      <c r="J77" s="212">
        <f>IFERROR(-'Sch D. Workings'!AB82,'Sch D. Workings'!AB82)</f>
        <v>0</v>
      </c>
      <c r="L77" s="88"/>
    </row>
    <row r="78" spans="2:12" ht="13" x14ac:dyDescent="0.3">
      <c r="B78" s="173" t="str">
        <f>IF('Sch A. Input'!B81="","",'Sch A. Input'!B81)</f>
        <v/>
      </c>
      <c r="C78" s="174" t="str">
        <f>IF('Sch A. Input'!C81="","",'Sch A. Input'!C81)</f>
        <v/>
      </c>
      <c r="D78" s="175" t="str">
        <f>IF('Sch A. Input'!D81="","",'Sch A. Input'!D81)</f>
        <v/>
      </c>
      <c r="E78" s="175">
        <f>IF('Sch A. Input'!E81="","",MIN('Sch A. Input'!E81,'Sch A. Input'!F81))</f>
        <v>45016</v>
      </c>
      <c r="F78" s="210">
        <f>SUMIFS('Sch A. Input'!G81:CJ81,'Sch A. Input'!$G$14:$CJ$14,"Recurring",'Sch A. Input'!$G$13:$CJ$13,$E$9)</f>
        <v>0</v>
      </c>
      <c r="G78" s="210">
        <f>SUMIFS('Sch A. Input'!G81:CJ81,'Sch A. Input'!$G$14:$CJ$14,"One-time",'Sch A. Input'!$G$13:$CJ$13,'Sch B. Bi-Weekly Output'!$E$9)</f>
        <v>0</v>
      </c>
      <c r="H78" s="211">
        <f t="shared" ref="H78:H141" si="2">SUM(F78:G78)</f>
        <v>0</v>
      </c>
      <c r="I78" s="208"/>
      <c r="J78" s="212">
        <f>IFERROR(-'Sch D. Workings'!AB83,'Sch D. Workings'!AB83)</f>
        <v>0</v>
      </c>
      <c r="L78" s="88"/>
    </row>
    <row r="79" spans="2:12" ht="13" x14ac:dyDescent="0.3">
      <c r="B79" s="173" t="str">
        <f>IF('Sch A. Input'!B82="","",'Sch A. Input'!B82)</f>
        <v/>
      </c>
      <c r="C79" s="174" t="str">
        <f>IF('Sch A. Input'!C82="","",'Sch A. Input'!C82)</f>
        <v/>
      </c>
      <c r="D79" s="175" t="str">
        <f>IF('Sch A. Input'!D82="","",'Sch A. Input'!D82)</f>
        <v/>
      </c>
      <c r="E79" s="175">
        <f>IF('Sch A. Input'!E82="","",MIN('Sch A. Input'!E82,'Sch A. Input'!F82))</f>
        <v>45016</v>
      </c>
      <c r="F79" s="210">
        <f>SUMIFS('Sch A. Input'!G82:CJ82,'Sch A. Input'!$G$14:$CJ$14,"Recurring",'Sch A. Input'!$G$13:$CJ$13,$E$9)</f>
        <v>0</v>
      </c>
      <c r="G79" s="210">
        <f>SUMIFS('Sch A. Input'!G82:CJ82,'Sch A. Input'!$G$14:$CJ$14,"One-time",'Sch A. Input'!$G$13:$CJ$13,'Sch B. Bi-Weekly Output'!$E$9)</f>
        <v>0</v>
      </c>
      <c r="H79" s="211">
        <f t="shared" si="2"/>
        <v>0</v>
      </c>
      <c r="I79" s="208"/>
      <c r="J79" s="212">
        <f>IFERROR(-'Sch D. Workings'!AB84,'Sch D. Workings'!AB84)</f>
        <v>0</v>
      </c>
      <c r="L79" s="88"/>
    </row>
    <row r="80" spans="2:12" ht="13" x14ac:dyDescent="0.3">
      <c r="B80" s="173" t="str">
        <f>IF('Sch A. Input'!B83="","",'Sch A. Input'!B83)</f>
        <v/>
      </c>
      <c r="C80" s="174" t="str">
        <f>IF('Sch A. Input'!C83="","",'Sch A. Input'!C83)</f>
        <v/>
      </c>
      <c r="D80" s="175" t="str">
        <f>IF('Sch A. Input'!D83="","",'Sch A. Input'!D83)</f>
        <v/>
      </c>
      <c r="E80" s="175">
        <f>IF('Sch A. Input'!E83="","",MIN('Sch A. Input'!E83,'Sch A. Input'!F83))</f>
        <v>45016</v>
      </c>
      <c r="F80" s="210">
        <f>SUMIFS('Sch A. Input'!G83:CJ83,'Sch A. Input'!$G$14:$CJ$14,"Recurring",'Sch A. Input'!$G$13:$CJ$13,$E$9)</f>
        <v>0</v>
      </c>
      <c r="G80" s="210">
        <f>SUMIFS('Sch A. Input'!G83:CJ83,'Sch A. Input'!$G$14:$CJ$14,"One-time",'Sch A. Input'!$G$13:$CJ$13,'Sch B. Bi-Weekly Output'!$E$9)</f>
        <v>0</v>
      </c>
      <c r="H80" s="211">
        <f t="shared" si="2"/>
        <v>0</v>
      </c>
      <c r="I80" s="208"/>
      <c r="J80" s="212">
        <f>IFERROR(-'Sch D. Workings'!AB85,'Sch D. Workings'!AB85)</f>
        <v>0</v>
      </c>
      <c r="L80" s="88"/>
    </row>
    <row r="81" spans="2:12" ht="13" x14ac:dyDescent="0.3">
      <c r="B81" s="173" t="str">
        <f>IF('Sch A. Input'!B84="","",'Sch A. Input'!B84)</f>
        <v/>
      </c>
      <c r="C81" s="174" t="str">
        <f>IF('Sch A. Input'!C84="","",'Sch A. Input'!C84)</f>
        <v/>
      </c>
      <c r="D81" s="175" t="str">
        <f>IF('Sch A. Input'!D84="","",'Sch A. Input'!D84)</f>
        <v/>
      </c>
      <c r="E81" s="175">
        <f>IF('Sch A. Input'!E84="","",MIN('Sch A. Input'!E84,'Sch A. Input'!F84))</f>
        <v>45016</v>
      </c>
      <c r="F81" s="210">
        <f>SUMIFS('Sch A. Input'!G84:CJ84,'Sch A. Input'!$G$14:$CJ$14,"Recurring",'Sch A. Input'!$G$13:$CJ$13,$E$9)</f>
        <v>0</v>
      </c>
      <c r="G81" s="210">
        <f>SUMIFS('Sch A. Input'!G84:CJ84,'Sch A. Input'!$G$14:$CJ$14,"One-time",'Sch A. Input'!$G$13:$CJ$13,'Sch B. Bi-Weekly Output'!$E$9)</f>
        <v>0</v>
      </c>
      <c r="H81" s="211">
        <f t="shared" si="2"/>
        <v>0</v>
      </c>
      <c r="I81" s="208"/>
      <c r="J81" s="212">
        <f>IFERROR(-'Sch D. Workings'!AB86,'Sch D. Workings'!AB86)</f>
        <v>0</v>
      </c>
      <c r="L81" s="88"/>
    </row>
    <row r="82" spans="2:12" ht="13" x14ac:dyDescent="0.3">
      <c r="B82" s="173" t="str">
        <f>IF('Sch A. Input'!B85="","",'Sch A. Input'!B85)</f>
        <v/>
      </c>
      <c r="C82" s="174" t="str">
        <f>IF('Sch A. Input'!C85="","",'Sch A. Input'!C85)</f>
        <v/>
      </c>
      <c r="D82" s="175" t="str">
        <f>IF('Sch A. Input'!D85="","",'Sch A. Input'!D85)</f>
        <v/>
      </c>
      <c r="E82" s="175">
        <f>IF('Sch A. Input'!E85="","",MIN('Sch A. Input'!E85,'Sch A. Input'!F85))</f>
        <v>45016</v>
      </c>
      <c r="F82" s="210">
        <f>SUMIFS('Sch A. Input'!G85:CJ85,'Sch A. Input'!$G$14:$CJ$14,"Recurring",'Sch A. Input'!$G$13:$CJ$13,$E$9)</f>
        <v>0</v>
      </c>
      <c r="G82" s="210">
        <f>SUMIFS('Sch A. Input'!G85:CJ85,'Sch A. Input'!$G$14:$CJ$14,"One-time",'Sch A. Input'!$G$13:$CJ$13,'Sch B. Bi-Weekly Output'!$E$9)</f>
        <v>0</v>
      </c>
      <c r="H82" s="211">
        <f t="shared" si="2"/>
        <v>0</v>
      </c>
      <c r="I82" s="208"/>
      <c r="J82" s="212">
        <f>IFERROR(-'Sch D. Workings'!AB87,'Sch D. Workings'!AB87)</f>
        <v>0</v>
      </c>
      <c r="L82" s="88"/>
    </row>
    <row r="83" spans="2:12" ht="13" x14ac:dyDescent="0.3">
      <c r="B83" s="173" t="str">
        <f>IF('Sch A. Input'!B86="","",'Sch A. Input'!B86)</f>
        <v/>
      </c>
      <c r="C83" s="174" t="str">
        <f>IF('Sch A. Input'!C86="","",'Sch A. Input'!C86)</f>
        <v/>
      </c>
      <c r="D83" s="175" t="str">
        <f>IF('Sch A. Input'!D86="","",'Sch A. Input'!D86)</f>
        <v/>
      </c>
      <c r="E83" s="175">
        <f>IF('Sch A. Input'!E86="","",MIN('Sch A. Input'!E86,'Sch A. Input'!F86))</f>
        <v>45016</v>
      </c>
      <c r="F83" s="210">
        <f>SUMIFS('Sch A. Input'!G86:CJ86,'Sch A. Input'!$G$14:$CJ$14,"Recurring",'Sch A. Input'!$G$13:$CJ$13,$E$9)</f>
        <v>0</v>
      </c>
      <c r="G83" s="210">
        <f>SUMIFS('Sch A. Input'!G86:CJ86,'Sch A. Input'!$G$14:$CJ$14,"One-time",'Sch A. Input'!$G$13:$CJ$13,'Sch B. Bi-Weekly Output'!$E$9)</f>
        <v>0</v>
      </c>
      <c r="H83" s="211">
        <f t="shared" si="2"/>
        <v>0</v>
      </c>
      <c r="I83" s="208"/>
      <c r="J83" s="212">
        <f>IFERROR(-'Sch D. Workings'!AB88,'Sch D. Workings'!AB88)</f>
        <v>0</v>
      </c>
      <c r="L83" s="88"/>
    </row>
    <row r="84" spans="2:12" ht="13" x14ac:dyDescent="0.3">
      <c r="B84" s="173" t="str">
        <f>IF('Sch A. Input'!B87="","",'Sch A. Input'!B87)</f>
        <v/>
      </c>
      <c r="C84" s="174" t="str">
        <f>IF('Sch A. Input'!C87="","",'Sch A. Input'!C87)</f>
        <v/>
      </c>
      <c r="D84" s="175" t="str">
        <f>IF('Sch A. Input'!D87="","",'Sch A. Input'!D87)</f>
        <v/>
      </c>
      <c r="E84" s="175">
        <f>IF('Sch A. Input'!E87="","",MIN('Sch A. Input'!E87,'Sch A. Input'!F87))</f>
        <v>45016</v>
      </c>
      <c r="F84" s="210">
        <f>SUMIFS('Sch A. Input'!G87:CJ87,'Sch A. Input'!$G$14:$CJ$14,"Recurring",'Sch A. Input'!$G$13:$CJ$13,$E$9)</f>
        <v>0</v>
      </c>
      <c r="G84" s="210">
        <f>SUMIFS('Sch A. Input'!G87:CJ87,'Sch A. Input'!$G$14:$CJ$14,"One-time",'Sch A. Input'!$G$13:$CJ$13,'Sch B. Bi-Weekly Output'!$E$9)</f>
        <v>0</v>
      </c>
      <c r="H84" s="211">
        <f t="shared" si="2"/>
        <v>0</v>
      </c>
      <c r="I84" s="208"/>
      <c r="J84" s="212">
        <f>IFERROR(-'Sch D. Workings'!AB89,'Sch D. Workings'!AB89)</f>
        <v>0</v>
      </c>
      <c r="L84" s="88"/>
    </row>
    <row r="85" spans="2:12" ht="13" x14ac:dyDescent="0.3">
      <c r="B85" s="173" t="str">
        <f>IF('Sch A. Input'!B88="","",'Sch A. Input'!B88)</f>
        <v/>
      </c>
      <c r="C85" s="174" t="str">
        <f>IF('Sch A. Input'!C88="","",'Sch A. Input'!C88)</f>
        <v/>
      </c>
      <c r="D85" s="175" t="str">
        <f>IF('Sch A. Input'!D88="","",'Sch A. Input'!D88)</f>
        <v/>
      </c>
      <c r="E85" s="175">
        <f>IF('Sch A. Input'!E88="","",MIN('Sch A. Input'!E88,'Sch A. Input'!F88))</f>
        <v>45016</v>
      </c>
      <c r="F85" s="210">
        <f>SUMIFS('Sch A. Input'!G88:CJ88,'Sch A. Input'!$G$14:$CJ$14,"Recurring",'Sch A. Input'!$G$13:$CJ$13,$E$9)</f>
        <v>0</v>
      </c>
      <c r="G85" s="210">
        <f>SUMIFS('Sch A. Input'!G88:CJ88,'Sch A. Input'!$G$14:$CJ$14,"One-time",'Sch A. Input'!$G$13:$CJ$13,'Sch B. Bi-Weekly Output'!$E$9)</f>
        <v>0</v>
      </c>
      <c r="H85" s="211">
        <f t="shared" si="2"/>
        <v>0</v>
      </c>
      <c r="I85" s="208"/>
      <c r="J85" s="212">
        <f>IFERROR(-'Sch D. Workings'!AB90,'Sch D. Workings'!AB90)</f>
        <v>0</v>
      </c>
      <c r="L85" s="88"/>
    </row>
    <row r="86" spans="2:12" ht="13" x14ac:dyDescent="0.3">
      <c r="B86" s="173" t="str">
        <f>IF('Sch A. Input'!B89="","",'Sch A. Input'!B89)</f>
        <v/>
      </c>
      <c r="C86" s="174" t="str">
        <f>IF('Sch A. Input'!C89="","",'Sch A. Input'!C89)</f>
        <v/>
      </c>
      <c r="D86" s="175" t="str">
        <f>IF('Sch A. Input'!D89="","",'Sch A. Input'!D89)</f>
        <v/>
      </c>
      <c r="E86" s="175">
        <f>IF('Sch A. Input'!E89="","",MIN('Sch A. Input'!E89,'Sch A. Input'!F89))</f>
        <v>45016</v>
      </c>
      <c r="F86" s="210">
        <f>SUMIFS('Sch A. Input'!G89:CJ89,'Sch A. Input'!$G$14:$CJ$14,"Recurring",'Sch A. Input'!$G$13:$CJ$13,$E$9)</f>
        <v>0</v>
      </c>
      <c r="G86" s="210">
        <f>SUMIFS('Sch A. Input'!G89:CJ89,'Sch A. Input'!$G$14:$CJ$14,"One-time",'Sch A. Input'!$G$13:$CJ$13,'Sch B. Bi-Weekly Output'!$E$9)</f>
        <v>0</v>
      </c>
      <c r="H86" s="211">
        <f t="shared" si="2"/>
        <v>0</v>
      </c>
      <c r="I86" s="208"/>
      <c r="J86" s="212">
        <f>IFERROR(-'Sch D. Workings'!AB91,'Sch D. Workings'!AB91)</f>
        <v>0</v>
      </c>
      <c r="L86" s="88"/>
    </row>
    <row r="87" spans="2:12" ht="13" x14ac:dyDescent="0.3">
      <c r="B87" s="173" t="str">
        <f>IF('Sch A. Input'!B90="","",'Sch A. Input'!B90)</f>
        <v/>
      </c>
      <c r="C87" s="174" t="str">
        <f>IF('Sch A. Input'!C90="","",'Sch A. Input'!C90)</f>
        <v/>
      </c>
      <c r="D87" s="175" t="str">
        <f>IF('Sch A. Input'!D90="","",'Sch A. Input'!D90)</f>
        <v/>
      </c>
      <c r="E87" s="175">
        <f>IF('Sch A. Input'!E90="","",MIN('Sch A. Input'!E90,'Sch A. Input'!F90))</f>
        <v>45016</v>
      </c>
      <c r="F87" s="210">
        <f>SUMIFS('Sch A. Input'!G90:CJ90,'Sch A. Input'!$G$14:$CJ$14,"Recurring",'Sch A. Input'!$G$13:$CJ$13,$E$9)</f>
        <v>0</v>
      </c>
      <c r="G87" s="210">
        <f>SUMIFS('Sch A. Input'!G90:CJ90,'Sch A. Input'!$G$14:$CJ$14,"One-time",'Sch A. Input'!$G$13:$CJ$13,'Sch B. Bi-Weekly Output'!$E$9)</f>
        <v>0</v>
      </c>
      <c r="H87" s="211">
        <f t="shared" si="2"/>
        <v>0</v>
      </c>
      <c r="I87" s="208"/>
      <c r="J87" s="212">
        <f>IFERROR(-'Sch D. Workings'!AB92,'Sch D. Workings'!AB92)</f>
        <v>0</v>
      </c>
      <c r="L87" s="88"/>
    </row>
    <row r="88" spans="2:12" ht="13" x14ac:dyDescent="0.3">
      <c r="B88" s="173" t="str">
        <f>IF('Sch A. Input'!B91="","",'Sch A. Input'!B91)</f>
        <v/>
      </c>
      <c r="C88" s="174" t="str">
        <f>IF('Sch A. Input'!C91="","",'Sch A. Input'!C91)</f>
        <v/>
      </c>
      <c r="D88" s="175" t="str">
        <f>IF('Sch A. Input'!D91="","",'Sch A. Input'!D91)</f>
        <v/>
      </c>
      <c r="E88" s="175">
        <f>IF('Sch A. Input'!E91="","",MIN('Sch A. Input'!E91,'Sch A. Input'!F91))</f>
        <v>45016</v>
      </c>
      <c r="F88" s="210">
        <f>SUMIFS('Sch A. Input'!G91:CJ91,'Sch A. Input'!$G$14:$CJ$14,"Recurring",'Sch A. Input'!$G$13:$CJ$13,$E$9)</f>
        <v>0</v>
      </c>
      <c r="G88" s="210">
        <f>SUMIFS('Sch A. Input'!G91:CJ91,'Sch A. Input'!$G$14:$CJ$14,"One-time",'Sch A. Input'!$G$13:$CJ$13,'Sch B. Bi-Weekly Output'!$E$9)</f>
        <v>0</v>
      </c>
      <c r="H88" s="211">
        <f t="shared" si="2"/>
        <v>0</v>
      </c>
      <c r="I88" s="208"/>
      <c r="J88" s="212">
        <f>IFERROR(-'Sch D. Workings'!AB93,'Sch D. Workings'!AB93)</f>
        <v>0</v>
      </c>
      <c r="L88" s="88"/>
    </row>
    <row r="89" spans="2:12" ht="13" x14ac:dyDescent="0.3">
      <c r="B89" s="173" t="str">
        <f>IF('Sch A. Input'!B92="","",'Sch A. Input'!B92)</f>
        <v/>
      </c>
      <c r="C89" s="174" t="str">
        <f>IF('Sch A. Input'!C92="","",'Sch A. Input'!C92)</f>
        <v/>
      </c>
      <c r="D89" s="175" t="str">
        <f>IF('Sch A. Input'!D92="","",'Sch A. Input'!D92)</f>
        <v/>
      </c>
      <c r="E89" s="175">
        <f>IF('Sch A. Input'!E92="","",MIN('Sch A. Input'!E92,'Sch A. Input'!F92))</f>
        <v>45016</v>
      </c>
      <c r="F89" s="210">
        <f>SUMIFS('Sch A. Input'!G92:CJ92,'Sch A. Input'!$G$14:$CJ$14,"Recurring",'Sch A. Input'!$G$13:$CJ$13,$E$9)</f>
        <v>0</v>
      </c>
      <c r="G89" s="210">
        <f>SUMIFS('Sch A. Input'!G92:CJ92,'Sch A. Input'!$G$14:$CJ$14,"One-time",'Sch A. Input'!$G$13:$CJ$13,'Sch B. Bi-Weekly Output'!$E$9)</f>
        <v>0</v>
      </c>
      <c r="H89" s="211">
        <f t="shared" si="2"/>
        <v>0</v>
      </c>
      <c r="I89" s="208"/>
      <c r="J89" s="212">
        <f>IFERROR(-'Sch D. Workings'!AB94,'Sch D. Workings'!AB94)</f>
        <v>0</v>
      </c>
      <c r="L89" s="88"/>
    </row>
    <row r="90" spans="2:12" ht="13" x14ac:dyDescent="0.3">
      <c r="B90" s="173" t="str">
        <f>IF('Sch A. Input'!B93="","",'Sch A. Input'!B93)</f>
        <v/>
      </c>
      <c r="C90" s="174" t="str">
        <f>IF('Sch A. Input'!C93="","",'Sch A. Input'!C93)</f>
        <v/>
      </c>
      <c r="D90" s="175" t="str">
        <f>IF('Sch A. Input'!D93="","",'Sch A. Input'!D93)</f>
        <v/>
      </c>
      <c r="E90" s="175">
        <f>IF('Sch A. Input'!E93="","",MIN('Sch A. Input'!E93,'Sch A. Input'!F93))</f>
        <v>45016</v>
      </c>
      <c r="F90" s="210">
        <f>SUMIFS('Sch A. Input'!G93:CJ93,'Sch A. Input'!$G$14:$CJ$14,"Recurring",'Sch A. Input'!$G$13:$CJ$13,$E$9)</f>
        <v>0</v>
      </c>
      <c r="G90" s="210">
        <f>SUMIFS('Sch A. Input'!G93:CJ93,'Sch A. Input'!$G$14:$CJ$14,"One-time",'Sch A. Input'!$G$13:$CJ$13,'Sch B. Bi-Weekly Output'!$E$9)</f>
        <v>0</v>
      </c>
      <c r="H90" s="211">
        <f t="shared" si="2"/>
        <v>0</v>
      </c>
      <c r="I90" s="208"/>
      <c r="J90" s="212">
        <f>IFERROR(-'Sch D. Workings'!AB95,'Sch D. Workings'!AB95)</f>
        <v>0</v>
      </c>
      <c r="L90" s="88"/>
    </row>
    <row r="91" spans="2:12" ht="13" x14ac:dyDescent="0.3">
      <c r="B91" s="173" t="str">
        <f>IF('Sch A. Input'!B94="","",'Sch A. Input'!B94)</f>
        <v/>
      </c>
      <c r="C91" s="174" t="str">
        <f>IF('Sch A. Input'!C94="","",'Sch A. Input'!C94)</f>
        <v/>
      </c>
      <c r="D91" s="175" t="str">
        <f>IF('Sch A. Input'!D94="","",'Sch A. Input'!D94)</f>
        <v/>
      </c>
      <c r="E91" s="175">
        <f>IF('Sch A. Input'!E94="","",MIN('Sch A. Input'!E94,'Sch A. Input'!F94))</f>
        <v>45016</v>
      </c>
      <c r="F91" s="210">
        <f>SUMIFS('Sch A. Input'!G94:CJ94,'Sch A. Input'!$G$14:$CJ$14,"Recurring",'Sch A. Input'!$G$13:$CJ$13,$E$9)</f>
        <v>0</v>
      </c>
      <c r="G91" s="210">
        <f>SUMIFS('Sch A. Input'!G94:CJ94,'Sch A. Input'!$G$14:$CJ$14,"One-time",'Sch A. Input'!$G$13:$CJ$13,'Sch B. Bi-Weekly Output'!$E$9)</f>
        <v>0</v>
      </c>
      <c r="H91" s="211">
        <f t="shared" si="2"/>
        <v>0</v>
      </c>
      <c r="I91" s="208"/>
      <c r="J91" s="212">
        <f>IFERROR(-'Sch D. Workings'!AB96,'Sch D. Workings'!AB96)</f>
        <v>0</v>
      </c>
      <c r="L91" s="88"/>
    </row>
    <row r="92" spans="2:12" ht="13" x14ac:dyDescent="0.3">
      <c r="B92" s="173" t="str">
        <f>IF('Sch A. Input'!B95="","",'Sch A. Input'!B95)</f>
        <v/>
      </c>
      <c r="C92" s="174" t="str">
        <f>IF('Sch A. Input'!C95="","",'Sch A. Input'!C95)</f>
        <v/>
      </c>
      <c r="D92" s="175" t="str">
        <f>IF('Sch A. Input'!D95="","",'Sch A. Input'!D95)</f>
        <v/>
      </c>
      <c r="E92" s="175">
        <f>IF('Sch A. Input'!E95="","",MIN('Sch A. Input'!E95,'Sch A. Input'!F95))</f>
        <v>45016</v>
      </c>
      <c r="F92" s="210">
        <f>SUMIFS('Sch A. Input'!G95:CJ95,'Sch A. Input'!$G$14:$CJ$14,"Recurring",'Sch A. Input'!$G$13:$CJ$13,$E$9)</f>
        <v>0</v>
      </c>
      <c r="G92" s="210">
        <f>SUMIFS('Sch A. Input'!G95:CJ95,'Sch A. Input'!$G$14:$CJ$14,"One-time",'Sch A. Input'!$G$13:$CJ$13,'Sch B. Bi-Weekly Output'!$E$9)</f>
        <v>0</v>
      </c>
      <c r="H92" s="211">
        <f t="shared" si="2"/>
        <v>0</v>
      </c>
      <c r="I92" s="208"/>
      <c r="J92" s="212">
        <f>IFERROR(-'Sch D. Workings'!AB97,'Sch D. Workings'!AB97)</f>
        <v>0</v>
      </c>
      <c r="L92" s="88"/>
    </row>
    <row r="93" spans="2:12" ht="13" x14ac:dyDescent="0.3">
      <c r="B93" s="173" t="str">
        <f>IF('Sch A. Input'!B96="","",'Sch A. Input'!B96)</f>
        <v/>
      </c>
      <c r="C93" s="174" t="str">
        <f>IF('Sch A. Input'!C96="","",'Sch A. Input'!C96)</f>
        <v/>
      </c>
      <c r="D93" s="175" t="str">
        <f>IF('Sch A. Input'!D96="","",'Sch A. Input'!D96)</f>
        <v/>
      </c>
      <c r="E93" s="175">
        <f>IF('Sch A. Input'!E96="","",MIN('Sch A. Input'!E96,'Sch A. Input'!F96))</f>
        <v>45016</v>
      </c>
      <c r="F93" s="210">
        <f>SUMIFS('Sch A. Input'!G96:CJ96,'Sch A. Input'!$G$14:$CJ$14,"Recurring",'Sch A. Input'!$G$13:$CJ$13,$E$9)</f>
        <v>0</v>
      </c>
      <c r="G93" s="210">
        <f>SUMIFS('Sch A. Input'!G96:CJ96,'Sch A. Input'!$G$14:$CJ$14,"One-time",'Sch A. Input'!$G$13:$CJ$13,'Sch B. Bi-Weekly Output'!$E$9)</f>
        <v>0</v>
      </c>
      <c r="H93" s="211">
        <f t="shared" si="2"/>
        <v>0</v>
      </c>
      <c r="I93" s="208"/>
      <c r="J93" s="212">
        <f>IFERROR(-'Sch D. Workings'!AB98,'Sch D. Workings'!AB98)</f>
        <v>0</v>
      </c>
      <c r="L93" s="88"/>
    </row>
    <row r="94" spans="2:12" ht="13" x14ac:dyDescent="0.3">
      <c r="B94" s="173" t="str">
        <f>IF('Sch A. Input'!B97="","",'Sch A. Input'!B97)</f>
        <v/>
      </c>
      <c r="C94" s="174" t="str">
        <f>IF('Sch A. Input'!C97="","",'Sch A. Input'!C97)</f>
        <v/>
      </c>
      <c r="D94" s="175" t="str">
        <f>IF('Sch A. Input'!D97="","",'Sch A. Input'!D97)</f>
        <v/>
      </c>
      <c r="E94" s="175">
        <f>IF('Sch A. Input'!E97="","",MIN('Sch A. Input'!E97,'Sch A. Input'!F97))</f>
        <v>45016</v>
      </c>
      <c r="F94" s="210">
        <f>SUMIFS('Sch A. Input'!G97:CJ97,'Sch A. Input'!$G$14:$CJ$14,"Recurring",'Sch A. Input'!$G$13:$CJ$13,$E$9)</f>
        <v>0</v>
      </c>
      <c r="G94" s="210">
        <f>SUMIFS('Sch A. Input'!G97:CJ97,'Sch A. Input'!$G$14:$CJ$14,"One-time",'Sch A. Input'!$G$13:$CJ$13,'Sch B. Bi-Weekly Output'!$E$9)</f>
        <v>0</v>
      </c>
      <c r="H94" s="211">
        <f t="shared" si="2"/>
        <v>0</v>
      </c>
      <c r="I94" s="208"/>
      <c r="J94" s="212">
        <f>IFERROR(-'Sch D. Workings'!AB99,'Sch D. Workings'!AB99)</f>
        <v>0</v>
      </c>
      <c r="L94" s="88"/>
    </row>
    <row r="95" spans="2:12" ht="13" x14ac:dyDescent="0.3">
      <c r="B95" s="173" t="str">
        <f>IF('Sch A. Input'!B98="","",'Sch A. Input'!B98)</f>
        <v/>
      </c>
      <c r="C95" s="174" t="str">
        <f>IF('Sch A. Input'!C98="","",'Sch A. Input'!C98)</f>
        <v/>
      </c>
      <c r="D95" s="175" t="str">
        <f>IF('Sch A. Input'!D98="","",'Sch A. Input'!D98)</f>
        <v/>
      </c>
      <c r="E95" s="175">
        <f>IF('Sch A. Input'!E98="","",MIN('Sch A. Input'!E98,'Sch A. Input'!F98))</f>
        <v>45016</v>
      </c>
      <c r="F95" s="210">
        <f>SUMIFS('Sch A. Input'!G98:CJ98,'Sch A. Input'!$G$14:$CJ$14,"Recurring",'Sch A. Input'!$G$13:$CJ$13,$E$9)</f>
        <v>0</v>
      </c>
      <c r="G95" s="210">
        <f>SUMIFS('Sch A. Input'!G98:CJ98,'Sch A. Input'!$G$14:$CJ$14,"One-time",'Sch A. Input'!$G$13:$CJ$13,'Sch B. Bi-Weekly Output'!$E$9)</f>
        <v>0</v>
      </c>
      <c r="H95" s="211">
        <f t="shared" si="2"/>
        <v>0</v>
      </c>
      <c r="I95" s="208"/>
      <c r="J95" s="212">
        <f>IFERROR(-'Sch D. Workings'!AB100,'Sch D. Workings'!AB100)</f>
        <v>0</v>
      </c>
      <c r="L95" s="88"/>
    </row>
    <row r="96" spans="2:12" ht="13" x14ac:dyDescent="0.3">
      <c r="B96" s="173" t="str">
        <f>IF('Sch A. Input'!B99="","",'Sch A. Input'!B99)</f>
        <v/>
      </c>
      <c r="C96" s="174" t="str">
        <f>IF('Sch A. Input'!C99="","",'Sch A. Input'!C99)</f>
        <v/>
      </c>
      <c r="D96" s="175" t="str">
        <f>IF('Sch A. Input'!D99="","",'Sch A. Input'!D99)</f>
        <v/>
      </c>
      <c r="E96" s="175">
        <f>IF('Sch A. Input'!E99="","",MIN('Sch A. Input'!E99,'Sch A. Input'!F99))</f>
        <v>45016</v>
      </c>
      <c r="F96" s="210">
        <f>SUMIFS('Sch A. Input'!G99:CJ99,'Sch A. Input'!$G$14:$CJ$14,"Recurring",'Sch A. Input'!$G$13:$CJ$13,$E$9)</f>
        <v>0</v>
      </c>
      <c r="G96" s="210">
        <f>SUMIFS('Sch A. Input'!G99:CJ99,'Sch A. Input'!$G$14:$CJ$14,"One-time",'Sch A. Input'!$G$13:$CJ$13,'Sch B. Bi-Weekly Output'!$E$9)</f>
        <v>0</v>
      </c>
      <c r="H96" s="211">
        <f t="shared" si="2"/>
        <v>0</v>
      </c>
      <c r="I96" s="208"/>
      <c r="J96" s="212">
        <f>IFERROR(-'Sch D. Workings'!AB101,'Sch D. Workings'!AB101)</f>
        <v>0</v>
      </c>
      <c r="L96" s="88"/>
    </row>
    <row r="97" spans="2:12" ht="13" x14ac:dyDescent="0.3">
      <c r="B97" s="173" t="str">
        <f>IF('Sch A. Input'!B100="","",'Sch A. Input'!B100)</f>
        <v/>
      </c>
      <c r="C97" s="174" t="str">
        <f>IF('Sch A. Input'!C100="","",'Sch A. Input'!C100)</f>
        <v/>
      </c>
      <c r="D97" s="175" t="str">
        <f>IF('Sch A. Input'!D100="","",'Sch A. Input'!D100)</f>
        <v/>
      </c>
      <c r="E97" s="175">
        <f>IF('Sch A. Input'!E100="","",MIN('Sch A. Input'!E100,'Sch A. Input'!F100))</f>
        <v>45016</v>
      </c>
      <c r="F97" s="210">
        <f>SUMIFS('Sch A. Input'!G100:CJ100,'Sch A. Input'!$G$14:$CJ$14,"Recurring",'Sch A. Input'!$G$13:$CJ$13,$E$9)</f>
        <v>0</v>
      </c>
      <c r="G97" s="210">
        <f>SUMIFS('Sch A. Input'!G100:CJ100,'Sch A. Input'!$G$14:$CJ$14,"One-time",'Sch A. Input'!$G$13:$CJ$13,'Sch B. Bi-Weekly Output'!$E$9)</f>
        <v>0</v>
      </c>
      <c r="H97" s="211">
        <f t="shared" si="2"/>
        <v>0</v>
      </c>
      <c r="I97" s="208"/>
      <c r="J97" s="212">
        <f>IFERROR(-'Sch D. Workings'!AB102,'Sch D. Workings'!AB102)</f>
        <v>0</v>
      </c>
      <c r="L97" s="88"/>
    </row>
    <row r="98" spans="2:12" ht="13" x14ac:dyDescent="0.3">
      <c r="B98" s="173" t="str">
        <f>IF('Sch A. Input'!B101="","",'Sch A. Input'!B101)</f>
        <v/>
      </c>
      <c r="C98" s="174" t="str">
        <f>IF('Sch A. Input'!C101="","",'Sch A. Input'!C101)</f>
        <v/>
      </c>
      <c r="D98" s="175" t="str">
        <f>IF('Sch A. Input'!D101="","",'Sch A. Input'!D101)</f>
        <v/>
      </c>
      <c r="E98" s="175">
        <f>IF('Sch A. Input'!E101="","",MIN('Sch A. Input'!E101,'Sch A. Input'!F101))</f>
        <v>45016</v>
      </c>
      <c r="F98" s="210">
        <f>SUMIFS('Sch A. Input'!G101:CJ101,'Sch A. Input'!$G$14:$CJ$14,"Recurring",'Sch A. Input'!$G$13:$CJ$13,$E$9)</f>
        <v>0</v>
      </c>
      <c r="G98" s="210">
        <f>SUMIFS('Sch A. Input'!G101:CJ101,'Sch A. Input'!$G$14:$CJ$14,"One-time",'Sch A. Input'!$G$13:$CJ$13,'Sch B. Bi-Weekly Output'!$E$9)</f>
        <v>0</v>
      </c>
      <c r="H98" s="211">
        <f t="shared" si="2"/>
        <v>0</v>
      </c>
      <c r="I98" s="208"/>
      <c r="J98" s="212">
        <f>IFERROR(-'Sch D. Workings'!AB103,'Sch D. Workings'!AB103)</f>
        <v>0</v>
      </c>
      <c r="L98" s="88"/>
    </row>
    <row r="99" spans="2:12" ht="13" x14ac:dyDescent="0.3">
      <c r="B99" s="173" t="str">
        <f>IF('Sch A. Input'!B102="","",'Sch A. Input'!B102)</f>
        <v/>
      </c>
      <c r="C99" s="174" t="str">
        <f>IF('Sch A. Input'!C102="","",'Sch A. Input'!C102)</f>
        <v/>
      </c>
      <c r="D99" s="175" t="str">
        <f>IF('Sch A. Input'!D102="","",'Sch A. Input'!D102)</f>
        <v/>
      </c>
      <c r="E99" s="175">
        <f>IF('Sch A. Input'!E102="","",MIN('Sch A. Input'!E102,'Sch A. Input'!F102))</f>
        <v>45016</v>
      </c>
      <c r="F99" s="210">
        <f>SUMIFS('Sch A. Input'!G102:CJ102,'Sch A. Input'!$G$14:$CJ$14,"Recurring",'Sch A. Input'!$G$13:$CJ$13,$E$9)</f>
        <v>0</v>
      </c>
      <c r="G99" s="210">
        <f>SUMIFS('Sch A. Input'!G102:CJ102,'Sch A. Input'!$G$14:$CJ$14,"One-time",'Sch A. Input'!$G$13:$CJ$13,'Sch B. Bi-Weekly Output'!$E$9)</f>
        <v>0</v>
      </c>
      <c r="H99" s="211">
        <f t="shared" si="2"/>
        <v>0</v>
      </c>
      <c r="I99" s="208"/>
      <c r="J99" s="212">
        <f>IFERROR(-'Sch D. Workings'!AB104,'Sch D. Workings'!AB104)</f>
        <v>0</v>
      </c>
      <c r="L99" s="88"/>
    </row>
    <row r="100" spans="2:12" ht="13" x14ac:dyDescent="0.3">
      <c r="B100" s="173" t="str">
        <f>IF('Sch A. Input'!B103="","",'Sch A. Input'!B103)</f>
        <v/>
      </c>
      <c r="C100" s="174" t="str">
        <f>IF('Sch A. Input'!C103="","",'Sch A. Input'!C103)</f>
        <v/>
      </c>
      <c r="D100" s="175" t="str">
        <f>IF('Sch A. Input'!D103="","",'Sch A. Input'!D103)</f>
        <v/>
      </c>
      <c r="E100" s="175">
        <f>IF('Sch A. Input'!E103="","",MIN('Sch A. Input'!E103,'Sch A. Input'!F103))</f>
        <v>45016</v>
      </c>
      <c r="F100" s="210">
        <f>SUMIFS('Sch A. Input'!G103:CJ103,'Sch A. Input'!$G$14:$CJ$14,"Recurring",'Sch A. Input'!$G$13:$CJ$13,$E$9)</f>
        <v>0</v>
      </c>
      <c r="G100" s="210">
        <f>SUMIFS('Sch A. Input'!G103:CJ103,'Sch A. Input'!$G$14:$CJ$14,"One-time",'Sch A. Input'!$G$13:$CJ$13,'Sch B. Bi-Weekly Output'!$E$9)</f>
        <v>0</v>
      </c>
      <c r="H100" s="211">
        <f t="shared" si="2"/>
        <v>0</v>
      </c>
      <c r="I100" s="208"/>
      <c r="J100" s="212">
        <f>IFERROR(-'Sch D. Workings'!AB105,'Sch D. Workings'!AB105)</f>
        <v>0</v>
      </c>
      <c r="L100" s="88"/>
    </row>
    <row r="101" spans="2:12" ht="13" x14ac:dyDescent="0.3">
      <c r="B101" s="173" t="str">
        <f>IF('Sch A. Input'!B104="","",'Sch A. Input'!B104)</f>
        <v/>
      </c>
      <c r="C101" s="174" t="str">
        <f>IF('Sch A. Input'!C104="","",'Sch A. Input'!C104)</f>
        <v/>
      </c>
      <c r="D101" s="175" t="str">
        <f>IF('Sch A. Input'!D104="","",'Sch A. Input'!D104)</f>
        <v/>
      </c>
      <c r="E101" s="175">
        <f>IF('Sch A. Input'!E104="","",MIN('Sch A. Input'!E104,'Sch A. Input'!F104))</f>
        <v>45016</v>
      </c>
      <c r="F101" s="210">
        <f>SUMIFS('Sch A. Input'!G104:CJ104,'Sch A. Input'!$G$14:$CJ$14,"Recurring",'Sch A. Input'!$G$13:$CJ$13,$E$9)</f>
        <v>0</v>
      </c>
      <c r="G101" s="210">
        <f>SUMIFS('Sch A. Input'!G104:CJ104,'Sch A. Input'!$G$14:$CJ$14,"One-time",'Sch A. Input'!$G$13:$CJ$13,'Sch B. Bi-Weekly Output'!$E$9)</f>
        <v>0</v>
      </c>
      <c r="H101" s="211">
        <f t="shared" si="2"/>
        <v>0</v>
      </c>
      <c r="I101" s="208"/>
      <c r="J101" s="212">
        <f>IFERROR(-'Sch D. Workings'!AB106,'Sch D. Workings'!AB106)</f>
        <v>0</v>
      </c>
      <c r="L101" s="88"/>
    </row>
    <row r="102" spans="2:12" ht="13" x14ac:dyDescent="0.3">
      <c r="B102" s="173" t="str">
        <f>IF('Sch A. Input'!B105="","",'Sch A. Input'!B105)</f>
        <v/>
      </c>
      <c r="C102" s="174" t="str">
        <f>IF('Sch A. Input'!C105="","",'Sch A. Input'!C105)</f>
        <v/>
      </c>
      <c r="D102" s="175" t="str">
        <f>IF('Sch A. Input'!D105="","",'Sch A. Input'!D105)</f>
        <v/>
      </c>
      <c r="E102" s="175">
        <f>IF('Sch A. Input'!E105="","",MIN('Sch A. Input'!E105,'Sch A. Input'!F105))</f>
        <v>45016</v>
      </c>
      <c r="F102" s="210">
        <f>SUMIFS('Sch A. Input'!G105:CJ105,'Sch A. Input'!$G$14:$CJ$14,"Recurring",'Sch A. Input'!$G$13:$CJ$13,$E$9)</f>
        <v>0</v>
      </c>
      <c r="G102" s="210">
        <f>SUMIFS('Sch A. Input'!G105:CJ105,'Sch A. Input'!$G$14:$CJ$14,"One-time",'Sch A. Input'!$G$13:$CJ$13,'Sch B. Bi-Weekly Output'!$E$9)</f>
        <v>0</v>
      </c>
      <c r="H102" s="211">
        <f t="shared" si="2"/>
        <v>0</v>
      </c>
      <c r="I102" s="208"/>
      <c r="J102" s="212">
        <f>IFERROR(-'Sch D. Workings'!AB107,'Sch D. Workings'!AB107)</f>
        <v>0</v>
      </c>
      <c r="L102" s="88"/>
    </row>
    <row r="103" spans="2:12" ht="13" x14ac:dyDescent="0.3">
      <c r="B103" s="173" t="str">
        <f>IF('Sch A. Input'!B106="","",'Sch A. Input'!B106)</f>
        <v/>
      </c>
      <c r="C103" s="174" t="str">
        <f>IF('Sch A. Input'!C106="","",'Sch A. Input'!C106)</f>
        <v/>
      </c>
      <c r="D103" s="175" t="str">
        <f>IF('Sch A. Input'!D106="","",'Sch A. Input'!D106)</f>
        <v/>
      </c>
      <c r="E103" s="175">
        <f>IF('Sch A. Input'!E106="","",MIN('Sch A. Input'!E106,'Sch A. Input'!F106))</f>
        <v>45016</v>
      </c>
      <c r="F103" s="210">
        <f>SUMIFS('Sch A. Input'!G106:CJ106,'Sch A. Input'!$G$14:$CJ$14,"Recurring",'Sch A. Input'!$G$13:$CJ$13,$E$9)</f>
        <v>0</v>
      </c>
      <c r="G103" s="210">
        <f>SUMIFS('Sch A. Input'!G106:CJ106,'Sch A. Input'!$G$14:$CJ$14,"One-time",'Sch A. Input'!$G$13:$CJ$13,'Sch B. Bi-Weekly Output'!$E$9)</f>
        <v>0</v>
      </c>
      <c r="H103" s="211">
        <f t="shared" si="2"/>
        <v>0</v>
      </c>
      <c r="I103" s="208"/>
      <c r="J103" s="212">
        <f>IFERROR(-'Sch D. Workings'!AB108,'Sch D. Workings'!AB108)</f>
        <v>0</v>
      </c>
      <c r="L103" s="88"/>
    </row>
    <row r="104" spans="2:12" ht="13" x14ac:dyDescent="0.3">
      <c r="B104" s="173" t="str">
        <f>IF('Sch A. Input'!B107="","",'Sch A. Input'!B107)</f>
        <v/>
      </c>
      <c r="C104" s="174" t="str">
        <f>IF('Sch A. Input'!C107="","",'Sch A. Input'!C107)</f>
        <v/>
      </c>
      <c r="D104" s="175" t="str">
        <f>IF('Sch A. Input'!D107="","",'Sch A. Input'!D107)</f>
        <v/>
      </c>
      <c r="E104" s="175">
        <f>IF('Sch A. Input'!E107="","",MIN('Sch A. Input'!E107,'Sch A. Input'!F107))</f>
        <v>45016</v>
      </c>
      <c r="F104" s="210">
        <f>SUMIFS('Sch A. Input'!G107:CJ107,'Sch A. Input'!$G$14:$CJ$14,"Recurring",'Sch A. Input'!$G$13:$CJ$13,$E$9)</f>
        <v>0</v>
      </c>
      <c r="G104" s="210">
        <f>SUMIFS('Sch A. Input'!G107:CJ107,'Sch A. Input'!$G$14:$CJ$14,"One-time",'Sch A. Input'!$G$13:$CJ$13,'Sch B. Bi-Weekly Output'!$E$9)</f>
        <v>0</v>
      </c>
      <c r="H104" s="211">
        <f t="shared" si="2"/>
        <v>0</v>
      </c>
      <c r="I104" s="208"/>
      <c r="J104" s="212">
        <f>IFERROR(-'Sch D. Workings'!AB109,'Sch D. Workings'!AB109)</f>
        <v>0</v>
      </c>
      <c r="L104" s="88"/>
    </row>
    <row r="105" spans="2:12" ht="13" x14ac:dyDescent="0.3">
      <c r="B105" s="173" t="str">
        <f>IF('Sch A. Input'!B108="","",'Sch A. Input'!B108)</f>
        <v/>
      </c>
      <c r="C105" s="174" t="str">
        <f>IF('Sch A. Input'!C108="","",'Sch A. Input'!C108)</f>
        <v/>
      </c>
      <c r="D105" s="175" t="str">
        <f>IF('Sch A. Input'!D108="","",'Sch A. Input'!D108)</f>
        <v/>
      </c>
      <c r="E105" s="175">
        <f>IF('Sch A. Input'!E108="","",MIN('Sch A. Input'!E108,'Sch A. Input'!F108))</f>
        <v>45016</v>
      </c>
      <c r="F105" s="210">
        <f>SUMIFS('Sch A. Input'!G108:CJ108,'Sch A. Input'!$G$14:$CJ$14,"Recurring",'Sch A. Input'!$G$13:$CJ$13,$E$9)</f>
        <v>0</v>
      </c>
      <c r="G105" s="210">
        <f>SUMIFS('Sch A. Input'!G108:CJ108,'Sch A. Input'!$G$14:$CJ$14,"One-time",'Sch A. Input'!$G$13:$CJ$13,'Sch B. Bi-Weekly Output'!$E$9)</f>
        <v>0</v>
      </c>
      <c r="H105" s="211">
        <f t="shared" si="2"/>
        <v>0</v>
      </c>
      <c r="I105" s="208"/>
      <c r="J105" s="212">
        <f>IFERROR(-'Sch D. Workings'!AB110,'Sch D. Workings'!AB110)</f>
        <v>0</v>
      </c>
      <c r="L105" s="88"/>
    </row>
    <row r="106" spans="2:12" ht="13" x14ac:dyDescent="0.3">
      <c r="B106" s="173" t="str">
        <f>IF('Sch A. Input'!B109="","",'Sch A. Input'!B109)</f>
        <v/>
      </c>
      <c r="C106" s="174" t="str">
        <f>IF('Sch A. Input'!C109="","",'Sch A. Input'!C109)</f>
        <v/>
      </c>
      <c r="D106" s="175" t="str">
        <f>IF('Sch A. Input'!D109="","",'Sch A. Input'!D109)</f>
        <v/>
      </c>
      <c r="E106" s="175">
        <f>IF('Sch A. Input'!E109="","",MIN('Sch A. Input'!E109,'Sch A. Input'!F109))</f>
        <v>45016</v>
      </c>
      <c r="F106" s="210">
        <f>SUMIFS('Sch A. Input'!G109:CJ109,'Sch A. Input'!$G$14:$CJ$14,"Recurring",'Sch A. Input'!$G$13:$CJ$13,$E$9)</f>
        <v>0</v>
      </c>
      <c r="G106" s="210">
        <f>SUMIFS('Sch A. Input'!G109:CJ109,'Sch A. Input'!$G$14:$CJ$14,"One-time",'Sch A. Input'!$G$13:$CJ$13,'Sch B. Bi-Weekly Output'!$E$9)</f>
        <v>0</v>
      </c>
      <c r="H106" s="211">
        <f t="shared" si="2"/>
        <v>0</v>
      </c>
      <c r="I106" s="208"/>
      <c r="J106" s="212">
        <f>IFERROR(-'Sch D. Workings'!AB111,'Sch D. Workings'!AB111)</f>
        <v>0</v>
      </c>
      <c r="L106" s="88"/>
    </row>
    <row r="107" spans="2:12" ht="13" x14ac:dyDescent="0.3">
      <c r="B107" s="173" t="str">
        <f>IF('Sch A. Input'!B110="","",'Sch A. Input'!B110)</f>
        <v/>
      </c>
      <c r="C107" s="174" t="str">
        <f>IF('Sch A. Input'!C110="","",'Sch A. Input'!C110)</f>
        <v/>
      </c>
      <c r="D107" s="175" t="str">
        <f>IF('Sch A. Input'!D110="","",'Sch A. Input'!D110)</f>
        <v/>
      </c>
      <c r="E107" s="175">
        <f>IF('Sch A. Input'!E110="","",MIN('Sch A. Input'!E110,'Sch A. Input'!F110))</f>
        <v>45016</v>
      </c>
      <c r="F107" s="210">
        <f>SUMIFS('Sch A. Input'!G110:CJ110,'Sch A. Input'!$G$14:$CJ$14,"Recurring",'Sch A. Input'!$G$13:$CJ$13,$E$9)</f>
        <v>0</v>
      </c>
      <c r="G107" s="210">
        <f>SUMIFS('Sch A. Input'!G110:CJ110,'Sch A. Input'!$G$14:$CJ$14,"One-time",'Sch A. Input'!$G$13:$CJ$13,'Sch B. Bi-Weekly Output'!$E$9)</f>
        <v>0</v>
      </c>
      <c r="H107" s="211">
        <f t="shared" si="2"/>
        <v>0</v>
      </c>
      <c r="I107" s="208"/>
      <c r="J107" s="212">
        <f>IFERROR(-'Sch D. Workings'!AB112,'Sch D. Workings'!AB112)</f>
        <v>0</v>
      </c>
      <c r="L107" s="88"/>
    </row>
    <row r="108" spans="2:12" ht="13" x14ac:dyDescent="0.3">
      <c r="B108" s="173" t="str">
        <f>IF('Sch A. Input'!B111="","",'Sch A. Input'!B111)</f>
        <v/>
      </c>
      <c r="C108" s="174" t="str">
        <f>IF('Sch A. Input'!C111="","",'Sch A. Input'!C111)</f>
        <v/>
      </c>
      <c r="D108" s="175" t="str">
        <f>IF('Sch A. Input'!D111="","",'Sch A. Input'!D111)</f>
        <v/>
      </c>
      <c r="E108" s="175">
        <f>IF('Sch A. Input'!E111="","",MIN('Sch A. Input'!E111,'Sch A. Input'!F111))</f>
        <v>45016</v>
      </c>
      <c r="F108" s="210">
        <f>SUMIFS('Sch A. Input'!G111:CJ111,'Sch A. Input'!$G$14:$CJ$14,"Recurring",'Sch A. Input'!$G$13:$CJ$13,$E$9)</f>
        <v>0</v>
      </c>
      <c r="G108" s="210">
        <f>SUMIFS('Sch A. Input'!G111:CJ111,'Sch A. Input'!$G$14:$CJ$14,"One-time",'Sch A. Input'!$G$13:$CJ$13,'Sch B. Bi-Weekly Output'!$E$9)</f>
        <v>0</v>
      </c>
      <c r="H108" s="211">
        <f t="shared" si="2"/>
        <v>0</v>
      </c>
      <c r="I108" s="208"/>
      <c r="J108" s="212">
        <f>IFERROR(-'Sch D. Workings'!AB113,'Sch D. Workings'!AB113)</f>
        <v>0</v>
      </c>
      <c r="L108" s="88"/>
    </row>
    <row r="109" spans="2:12" ht="13" x14ac:dyDescent="0.3">
      <c r="B109" s="173" t="str">
        <f>IF('Sch A. Input'!B112="","",'Sch A. Input'!B112)</f>
        <v/>
      </c>
      <c r="C109" s="174" t="str">
        <f>IF('Sch A. Input'!C112="","",'Sch A. Input'!C112)</f>
        <v/>
      </c>
      <c r="D109" s="175" t="str">
        <f>IF('Sch A. Input'!D112="","",'Sch A. Input'!D112)</f>
        <v/>
      </c>
      <c r="E109" s="175">
        <f>IF('Sch A. Input'!E112="","",MIN('Sch A. Input'!E112,'Sch A. Input'!F112))</f>
        <v>45016</v>
      </c>
      <c r="F109" s="210">
        <f>SUMIFS('Sch A. Input'!G112:CJ112,'Sch A. Input'!$G$14:$CJ$14,"Recurring",'Sch A. Input'!$G$13:$CJ$13,$E$9)</f>
        <v>0</v>
      </c>
      <c r="G109" s="210">
        <f>SUMIFS('Sch A. Input'!G112:CJ112,'Sch A. Input'!$G$14:$CJ$14,"One-time",'Sch A. Input'!$G$13:$CJ$13,'Sch B. Bi-Weekly Output'!$E$9)</f>
        <v>0</v>
      </c>
      <c r="H109" s="211">
        <f t="shared" si="2"/>
        <v>0</v>
      </c>
      <c r="I109" s="208"/>
      <c r="J109" s="212">
        <f>IFERROR(-'Sch D. Workings'!AB114,'Sch D. Workings'!AB114)</f>
        <v>0</v>
      </c>
      <c r="L109" s="88"/>
    </row>
    <row r="110" spans="2:12" ht="13" x14ac:dyDescent="0.3">
      <c r="B110" s="173" t="str">
        <f>IF('Sch A. Input'!B113="","",'Sch A. Input'!B113)</f>
        <v/>
      </c>
      <c r="C110" s="174" t="str">
        <f>IF('Sch A. Input'!C113="","",'Sch A. Input'!C113)</f>
        <v/>
      </c>
      <c r="D110" s="175" t="str">
        <f>IF('Sch A. Input'!D113="","",'Sch A. Input'!D113)</f>
        <v/>
      </c>
      <c r="E110" s="175">
        <f>IF('Sch A. Input'!E113="","",MIN('Sch A. Input'!E113,'Sch A. Input'!F113))</f>
        <v>45016</v>
      </c>
      <c r="F110" s="210">
        <f>SUMIFS('Sch A. Input'!G113:CJ113,'Sch A. Input'!$G$14:$CJ$14,"Recurring",'Sch A. Input'!$G$13:$CJ$13,$E$9)</f>
        <v>0</v>
      </c>
      <c r="G110" s="210">
        <f>SUMIFS('Sch A. Input'!G113:CJ113,'Sch A. Input'!$G$14:$CJ$14,"One-time",'Sch A. Input'!$G$13:$CJ$13,'Sch B. Bi-Weekly Output'!$E$9)</f>
        <v>0</v>
      </c>
      <c r="H110" s="211">
        <f t="shared" si="2"/>
        <v>0</v>
      </c>
      <c r="I110" s="208"/>
      <c r="J110" s="212">
        <f>IFERROR(-'Sch D. Workings'!AB115,'Sch D. Workings'!AB115)</f>
        <v>0</v>
      </c>
      <c r="L110" s="88"/>
    </row>
    <row r="111" spans="2:12" ht="13" x14ac:dyDescent="0.3">
      <c r="B111" s="173" t="str">
        <f>IF('Sch A. Input'!B114="","",'Sch A. Input'!B114)</f>
        <v/>
      </c>
      <c r="C111" s="174" t="str">
        <f>IF('Sch A. Input'!C114="","",'Sch A. Input'!C114)</f>
        <v/>
      </c>
      <c r="D111" s="175" t="str">
        <f>IF('Sch A. Input'!D114="","",'Sch A. Input'!D114)</f>
        <v/>
      </c>
      <c r="E111" s="175">
        <f>IF('Sch A. Input'!E114="","",MIN('Sch A. Input'!E114,'Sch A. Input'!F114))</f>
        <v>45016</v>
      </c>
      <c r="F111" s="210">
        <f>SUMIFS('Sch A. Input'!G114:CJ114,'Sch A. Input'!$G$14:$CJ$14,"Recurring",'Sch A. Input'!$G$13:$CJ$13,$E$9)</f>
        <v>0</v>
      </c>
      <c r="G111" s="210">
        <f>SUMIFS('Sch A. Input'!G114:CJ114,'Sch A. Input'!$G$14:$CJ$14,"One-time",'Sch A. Input'!$G$13:$CJ$13,'Sch B. Bi-Weekly Output'!$E$9)</f>
        <v>0</v>
      </c>
      <c r="H111" s="211">
        <f t="shared" si="2"/>
        <v>0</v>
      </c>
      <c r="I111" s="208"/>
      <c r="J111" s="212">
        <f>IFERROR(-'Sch D. Workings'!AB116,'Sch D. Workings'!AB116)</f>
        <v>0</v>
      </c>
      <c r="L111" s="88"/>
    </row>
    <row r="112" spans="2:12" ht="13" x14ac:dyDescent="0.3">
      <c r="B112" s="173" t="str">
        <f>IF('Sch A. Input'!B115="","",'Sch A. Input'!B115)</f>
        <v/>
      </c>
      <c r="C112" s="174" t="str">
        <f>IF('Sch A. Input'!C115="","",'Sch A. Input'!C115)</f>
        <v/>
      </c>
      <c r="D112" s="175" t="str">
        <f>IF('Sch A. Input'!D115="","",'Sch A. Input'!D115)</f>
        <v/>
      </c>
      <c r="E112" s="175">
        <f>IF('Sch A. Input'!E115="","",MIN('Sch A. Input'!E115,'Sch A. Input'!F115))</f>
        <v>45016</v>
      </c>
      <c r="F112" s="210">
        <f>SUMIFS('Sch A. Input'!G115:CJ115,'Sch A. Input'!$G$14:$CJ$14,"Recurring",'Sch A. Input'!$G$13:$CJ$13,$E$9)</f>
        <v>0</v>
      </c>
      <c r="G112" s="210">
        <f>SUMIFS('Sch A. Input'!G115:CJ115,'Sch A. Input'!$G$14:$CJ$14,"One-time",'Sch A. Input'!$G$13:$CJ$13,'Sch B. Bi-Weekly Output'!$E$9)</f>
        <v>0</v>
      </c>
      <c r="H112" s="211">
        <f t="shared" si="2"/>
        <v>0</v>
      </c>
      <c r="I112" s="208"/>
      <c r="J112" s="212">
        <f>IFERROR(-'Sch D. Workings'!AB117,'Sch D. Workings'!AB117)</f>
        <v>0</v>
      </c>
      <c r="L112" s="88"/>
    </row>
    <row r="113" spans="2:12" ht="13" x14ac:dyDescent="0.3">
      <c r="B113" s="173" t="str">
        <f>IF('Sch A. Input'!B116="","",'Sch A. Input'!B116)</f>
        <v/>
      </c>
      <c r="C113" s="174" t="str">
        <f>IF('Sch A. Input'!C116="","",'Sch A. Input'!C116)</f>
        <v/>
      </c>
      <c r="D113" s="175" t="str">
        <f>IF('Sch A. Input'!D116="","",'Sch A. Input'!D116)</f>
        <v/>
      </c>
      <c r="E113" s="175">
        <f>IF('Sch A. Input'!E116="","",MIN('Sch A. Input'!E116,'Sch A. Input'!F116))</f>
        <v>45016</v>
      </c>
      <c r="F113" s="210">
        <f>SUMIFS('Sch A. Input'!G116:CJ116,'Sch A. Input'!$G$14:$CJ$14,"Recurring",'Sch A. Input'!$G$13:$CJ$13,$E$9)</f>
        <v>0</v>
      </c>
      <c r="G113" s="210">
        <f>SUMIFS('Sch A. Input'!G116:CJ116,'Sch A. Input'!$G$14:$CJ$14,"One-time",'Sch A. Input'!$G$13:$CJ$13,'Sch B. Bi-Weekly Output'!$E$9)</f>
        <v>0</v>
      </c>
      <c r="H113" s="211">
        <f t="shared" si="2"/>
        <v>0</v>
      </c>
      <c r="I113" s="208"/>
      <c r="J113" s="212">
        <f>IFERROR(-'Sch D. Workings'!AB118,'Sch D. Workings'!AB118)</f>
        <v>0</v>
      </c>
      <c r="L113" s="88"/>
    </row>
    <row r="114" spans="2:12" ht="13" x14ac:dyDescent="0.3">
      <c r="B114" s="173" t="str">
        <f>IF('Sch A. Input'!B117="","",'Sch A. Input'!B117)</f>
        <v/>
      </c>
      <c r="C114" s="174" t="str">
        <f>IF('Sch A. Input'!C117="","",'Sch A. Input'!C117)</f>
        <v/>
      </c>
      <c r="D114" s="175" t="str">
        <f>IF('Sch A. Input'!D117="","",'Sch A. Input'!D117)</f>
        <v/>
      </c>
      <c r="E114" s="175">
        <f>IF('Sch A. Input'!E117="","",MIN('Sch A. Input'!E117,'Sch A. Input'!F117))</f>
        <v>45016</v>
      </c>
      <c r="F114" s="210">
        <f>SUMIFS('Sch A. Input'!G117:CJ117,'Sch A. Input'!$G$14:$CJ$14,"Recurring",'Sch A. Input'!$G$13:$CJ$13,$E$9)</f>
        <v>0</v>
      </c>
      <c r="G114" s="210">
        <f>SUMIFS('Sch A. Input'!G117:CJ117,'Sch A. Input'!$G$14:$CJ$14,"One-time",'Sch A. Input'!$G$13:$CJ$13,'Sch B. Bi-Weekly Output'!$E$9)</f>
        <v>0</v>
      </c>
      <c r="H114" s="211">
        <f t="shared" si="2"/>
        <v>0</v>
      </c>
      <c r="I114" s="208"/>
      <c r="J114" s="212">
        <f>IFERROR(-'Sch D. Workings'!AB119,'Sch D. Workings'!AB119)</f>
        <v>0</v>
      </c>
      <c r="L114" s="88"/>
    </row>
    <row r="115" spans="2:12" ht="13" x14ac:dyDescent="0.3">
      <c r="B115" s="173" t="str">
        <f>IF('Sch A. Input'!B118="","",'Sch A. Input'!B118)</f>
        <v/>
      </c>
      <c r="C115" s="174" t="str">
        <f>IF('Sch A. Input'!C118="","",'Sch A. Input'!C118)</f>
        <v/>
      </c>
      <c r="D115" s="175" t="str">
        <f>IF('Sch A. Input'!D118="","",'Sch A. Input'!D118)</f>
        <v/>
      </c>
      <c r="E115" s="175">
        <f>IF('Sch A. Input'!E118="","",MIN('Sch A. Input'!E118,'Sch A. Input'!F118))</f>
        <v>45016</v>
      </c>
      <c r="F115" s="210">
        <f>SUMIFS('Sch A. Input'!G118:CJ118,'Sch A. Input'!$G$14:$CJ$14,"Recurring",'Sch A. Input'!$G$13:$CJ$13,$E$9)</f>
        <v>0</v>
      </c>
      <c r="G115" s="210">
        <f>SUMIFS('Sch A. Input'!G118:CJ118,'Sch A. Input'!$G$14:$CJ$14,"One-time",'Sch A. Input'!$G$13:$CJ$13,'Sch B. Bi-Weekly Output'!$E$9)</f>
        <v>0</v>
      </c>
      <c r="H115" s="211">
        <f t="shared" si="2"/>
        <v>0</v>
      </c>
      <c r="I115" s="208"/>
      <c r="J115" s="212">
        <f>IFERROR(-'Sch D. Workings'!AB120,'Sch D. Workings'!AB120)</f>
        <v>0</v>
      </c>
      <c r="L115" s="88"/>
    </row>
    <row r="116" spans="2:12" ht="13" x14ac:dyDescent="0.3">
      <c r="B116" s="173" t="str">
        <f>IF('Sch A. Input'!B119="","",'Sch A. Input'!B119)</f>
        <v/>
      </c>
      <c r="C116" s="174" t="str">
        <f>IF('Sch A. Input'!C119="","",'Sch A. Input'!C119)</f>
        <v/>
      </c>
      <c r="D116" s="175" t="str">
        <f>IF('Sch A. Input'!D119="","",'Sch A. Input'!D119)</f>
        <v/>
      </c>
      <c r="E116" s="175">
        <f>IF('Sch A. Input'!E119="","",MIN('Sch A. Input'!E119,'Sch A. Input'!F119))</f>
        <v>45016</v>
      </c>
      <c r="F116" s="210">
        <f>SUMIFS('Sch A. Input'!G119:CJ119,'Sch A. Input'!$G$14:$CJ$14,"Recurring",'Sch A. Input'!$G$13:$CJ$13,$E$9)</f>
        <v>0</v>
      </c>
      <c r="G116" s="210">
        <f>SUMIFS('Sch A. Input'!G119:CJ119,'Sch A. Input'!$G$14:$CJ$14,"One-time",'Sch A. Input'!$G$13:$CJ$13,'Sch B. Bi-Weekly Output'!$E$9)</f>
        <v>0</v>
      </c>
      <c r="H116" s="211">
        <f t="shared" si="2"/>
        <v>0</v>
      </c>
      <c r="I116" s="208"/>
      <c r="J116" s="212">
        <f>IFERROR(-'Sch D. Workings'!AB121,'Sch D. Workings'!AB121)</f>
        <v>0</v>
      </c>
      <c r="L116" s="88"/>
    </row>
    <row r="117" spans="2:12" ht="13" x14ac:dyDescent="0.3">
      <c r="B117" s="173" t="str">
        <f>IF('Sch A. Input'!B120="","",'Sch A. Input'!B120)</f>
        <v/>
      </c>
      <c r="C117" s="174" t="str">
        <f>IF('Sch A. Input'!C120="","",'Sch A. Input'!C120)</f>
        <v/>
      </c>
      <c r="D117" s="175" t="str">
        <f>IF('Sch A. Input'!D120="","",'Sch A. Input'!D120)</f>
        <v/>
      </c>
      <c r="E117" s="175">
        <f>IF('Sch A. Input'!E120="","",MIN('Sch A. Input'!E120,'Sch A. Input'!F120))</f>
        <v>45016</v>
      </c>
      <c r="F117" s="210">
        <f>SUMIFS('Sch A. Input'!G120:CJ120,'Sch A. Input'!$G$14:$CJ$14,"Recurring",'Sch A. Input'!$G$13:$CJ$13,$E$9)</f>
        <v>0</v>
      </c>
      <c r="G117" s="210">
        <f>SUMIFS('Sch A. Input'!G120:CJ120,'Sch A. Input'!$G$14:$CJ$14,"One-time",'Sch A. Input'!$G$13:$CJ$13,'Sch B. Bi-Weekly Output'!$E$9)</f>
        <v>0</v>
      </c>
      <c r="H117" s="211">
        <f t="shared" si="2"/>
        <v>0</v>
      </c>
      <c r="I117" s="208"/>
      <c r="J117" s="212">
        <f>IFERROR(-'Sch D. Workings'!AB122,'Sch D. Workings'!AB122)</f>
        <v>0</v>
      </c>
      <c r="L117" s="88"/>
    </row>
    <row r="118" spans="2:12" ht="13" x14ac:dyDescent="0.3">
      <c r="B118" s="173" t="str">
        <f>IF('Sch A. Input'!B121="","",'Sch A. Input'!B121)</f>
        <v/>
      </c>
      <c r="C118" s="174" t="str">
        <f>IF('Sch A. Input'!C121="","",'Sch A. Input'!C121)</f>
        <v/>
      </c>
      <c r="D118" s="175" t="str">
        <f>IF('Sch A. Input'!D121="","",'Sch A. Input'!D121)</f>
        <v/>
      </c>
      <c r="E118" s="175">
        <f>IF('Sch A. Input'!E121="","",MIN('Sch A. Input'!E121,'Sch A. Input'!F121))</f>
        <v>45016</v>
      </c>
      <c r="F118" s="210">
        <f>SUMIFS('Sch A. Input'!G121:CJ121,'Sch A. Input'!$G$14:$CJ$14,"Recurring",'Sch A. Input'!$G$13:$CJ$13,$E$9)</f>
        <v>0</v>
      </c>
      <c r="G118" s="210">
        <f>SUMIFS('Sch A. Input'!G121:CJ121,'Sch A. Input'!$G$14:$CJ$14,"One-time",'Sch A. Input'!$G$13:$CJ$13,'Sch B. Bi-Weekly Output'!$E$9)</f>
        <v>0</v>
      </c>
      <c r="H118" s="211">
        <f t="shared" si="2"/>
        <v>0</v>
      </c>
      <c r="I118" s="208"/>
      <c r="J118" s="212">
        <f>IFERROR(-'Sch D. Workings'!AB123,'Sch D. Workings'!AB123)</f>
        <v>0</v>
      </c>
      <c r="L118" s="88"/>
    </row>
    <row r="119" spans="2:12" ht="13" x14ac:dyDescent="0.3">
      <c r="B119" s="173" t="str">
        <f>IF('Sch A. Input'!B122="","",'Sch A. Input'!B122)</f>
        <v/>
      </c>
      <c r="C119" s="174" t="str">
        <f>IF('Sch A. Input'!C122="","",'Sch A. Input'!C122)</f>
        <v/>
      </c>
      <c r="D119" s="175" t="str">
        <f>IF('Sch A. Input'!D122="","",'Sch A. Input'!D122)</f>
        <v/>
      </c>
      <c r="E119" s="175">
        <f>IF('Sch A. Input'!E122="","",MIN('Sch A. Input'!E122,'Sch A. Input'!F122))</f>
        <v>45016</v>
      </c>
      <c r="F119" s="210">
        <f>SUMIFS('Sch A. Input'!G122:CJ122,'Sch A. Input'!$G$14:$CJ$14,"Recurring",'Sch A. Input'!$G$13:$CJ$13,$E$9)</f>
        <v>0</v>
      </c>
      <c r="G119" s="210">
        <f>SUMIFS('Sch A. Input'!G122:CJ122,'Sch A. Input'!$G$14:$CJ$14,"One-time",'Sch A. Input'!$G$13:$CJ$13,'Sch B. Bi-Weekly Output'!$E$9)</f>
        <v>0</v>
      </c>
      <c r="H119" s="211">
        <f t="shared" si="2"/>
        <v>0</v>
      </c>
      <c r="I119" s="208"/>
      <c r="J119" s="212">
        <f>IFERROR(-'Sch D. Workings'!AB124,'Sch D. Workings'!AB124)</f>
        <v>0</v>
      </c>
      <c r="L119" s="88"/>
    </row>
    <row r="120" spans="2:12" ht="13" x14ac:dyDescent="0.3">
      <c r="B120" s="173" t="str">
        <f>IF('Sch A. Input'!B123="","",'Sch A. Input'!B123)</f>
        <v/>
      </c>
      <c r="C120" s="174" t="str">
        <f>IF('Sch A. Input'!C123="","",'Sch A. Input'!C123)</f>
        <v/>
      </c>
      <c r="D120" s="175" t="str">
        <f>IF('Sch A. Input'!D123="","",'Sch A. Input'!D123)</f>
        <v/>
      </c>
      <c r="E120" s="175">
        <f>IF('Sch A. Input'!E123="","",MIN('Sch A. Input'!E123,'Sch A. Input'!F123))</f>
        <v>45016</v>
      </c>
      <c r="F120" s="210">
        <f>SUMIFS('Sch A. Input'!G123:CJ123,'Sch A. Input'!$G$14:$CJ$14,"Recurring",'Sch A. Input'!$G$13:$CJ$13,$E$9)</f>
        <v>0</v>
      </c>
      <c r="G120" s="210">
        <f>SUMIFS('Sch A. Input'!G123:CJ123,'Sch A. Input'!$G$14:$CJ$14,"One-time",'Sch A. Input'!$G$13:$CJ$13,'Sch B. Bi-Weekly Output'!$E$9)</f>
        <v>0</v>
      </c>
      <c r="H120" s="211">
        <f t="shared" si="2"/>
        <v>0</v>
      </c>
      <c r="I120" s="208"/>
      <c r="J120" s="212">
        <f>IFERROR(-'Sch D. Workings'!AB125,'Sch D. Workings'!AB125)</f>
        <v>0</v>
      </c>
      <c r="L120" s="88"/>
    </row>
    <row r="121" spans="2:12" ht="13" x14ac:dyDescent="0.3">
      <c r="B121" s="173" t="str">
        <f>IF('Sch A. Input'!B124="","",'Sch A. Input'!B124)</f>
        <v/>
      </c>
      <c r="C121" s="174" t="str">
        <f>IF('Sch A. Input'!C124="","",'Sch A. Input'!C124)</f>
        <v/>
      </c>
      <c r="D121" s="175" t="str">
        <f>IF('Sch A. Input'!D124="","",'Sch A. Input'!D124)</f>
        <v/>
      </c>
      <c r="E121" s="175">
        <f>IF('Sch A. Input'!E124="","",MIN('Sch A. Input'!E124,'Sch A. Input'!F124))</f>
        <v>45016</v>
      </c>
      <c r="F121" s="210">
        <f>SUMIFS('Sch A. Input'!G124:CJ124,'Sch A. Input'!$G$14:$CJ$14,"Recurring",'Sch A. Input'!$G$13:$CJ$13,$E$9)</f>
        <v>0</v>
      </c>
      <c r="G121" s="210">
        <f>SUMIFS('Sch A. Input'!G124:CJ124,'Sch A. Input'!$G$14:$CJ$14,"One-time",'Sch A. Input'!$G$13:$CJ$13,'Sch B. Bi-Weekly Output'!$E$9)</f>
        <v>0</v>
      </c>
      <c r="H121" s="211">
        <f t="shared" si="2"/>
        <v>0</v>
      </c>
      <c r="I121" s="208"/>
      <c r="J121" s="212">
        <f>IFERROR(-'Sch D. Workings'!AB126,'Sch D. Workings'!AB126)</f>
        <v>0</v>
      </c>
      <c r="L121" s="88"/>
    </row>
    <row r="122" spans="2:12" ht="13" x14ac:dyDescent="0.3">
      <c r="B122" s="173" t="str">
        <f>IF('Sch A. Input'!B125="","",'Sch A. Input'!B125)</f>
        <v/>
      </c>
      <c r="C122" s="174" t="str">
        <f>IF('Sch A. Input'!C125="","",'Sch A. Input'!C125)</f>
        <v/>
      </c>
      <c r="D122" s="175" t="str">
        <f>IF('Sch A. Input'!D125="","",'Sch A. Input'!D125)</f>
        <v/>
      </c>
      <c r="E122" s="175">
        <f>IF('Sch A. Input'!E125="","",MIN('Sch A. Input'!E125,'Sch A. Input'!F125))</f>
        <v>45016</v>
      </c>
      <c r="F122" s="210">
        <f>SUMIFS('Sch A. Input'!G125:CJ125,'Sch A. Input'!$G$14:$CJ$14,"Recurring",'Sch A. Input'!$G$13:$CJ$13,$E$9)</f>
        <v>0</v>
      </c>
      <c r="G122" s="210">
        <f>SUMIFS('Sch A. Input'!G125:CJ125,'Sch A. Input'!$G$14:$CJ$14,"One-time",'Sch A. Input'!$G$13:$CJ$13,'Sch B. Bi-Weekly Output'!$E$9)</f>
        <v>0</v>
      </c>
      <c r="H122" s="211">
        <f t="shared" si="2"/>
        <v>0</v>
      </c>
      <c r="I122" s="208"/>
      <c r="J122" s="212">
        <f>IFERROR(-'Sch D. Workings'!AB127,'Sch D. Workings'!AB127)</f>
        <v>0</v>
      </c>
      <c r="L122" s="88"/>
    </row>
    <row r="123" spans="2:12" ht="13" x14ac:dyDescent="0.3">
      <c r="B123" s="173" t="str">
        <f>IF('Sch A. Input'!B126="","",'Sch A. Input'!B126)</f>
        <v/>
      </c>
      <c r="C123" s="174" t="str">
        <f>IF('Sch A. Input'!C126="","",'Sch A. Input'!C126)</f>
        <v/>
      </c>
      <c r="D123" s="175" t="str">
        <f>IF('Sch A. Input'!D126="","",'Sch A. Input'!D126)</f>
        <v/>
      </c>
      <c r="E123" s="175">
        <f>IF('Sch A. Input'!E126="","",MIN('Sch A. Input'!E126,'Sch A. Input'!F126))</f>
        <v>45016</v>
      </c>
      <c r="F123" s="210">
        <f>SUMIFS('Sch A. Input'!G126:CJ126,'Sch A. Input'!$G$14:$CJ$14,"Recurring",'Sch A. Input'!$G$13:$CJ$13,$E$9)</f>
        <v>0</v>
      </c>
      <c r="G123" s="210">
        <f>SUMIFS('Sch A. Input'!G126:CJ126,'Sch A. Input'!$G$14:$CJ$14,"One-time",'Sch A. Input'!$G$13:$CJ$13,'Sch B. Bi-Weekly Output'!$E$9)</f>
        <v>0</v>
      </c>
      <c r="H123" s="211">
        <f t="shared" si="2"/>
        <v>0</v>
      </c>
      <c r="I123" s="208"/>
      <c r="J123" s="212">
        <f>IFERROR(-'Sch D. Workings'!AB128,'Sch D. Workings'!AB128)</f>
        <v>0</v>
      </c>
      <c r="L123" s="88"/>
    </row>
    <row r="124" spans="2:12" ht="13" x14ac:dyDescent="0.3">
      <c r="B124" s="173" t="str">
        <f>IF('Sch A. Input'!B127="","",'Sch A. Input'!B127)</f>
        <v/>
      </c>
      <c r="C124" s="174" t="str">
        <f>IF('Sch A. Input'!C127="","",'Sch A. Input'!C127)</f>
        <v/>
      </c>
      <c r="D124" s="175" t="str">
        <f>IF('Sch A. Input'!D127="","",'Sch A. Input'!D127)</f>
        <v/>
      </c>
      <c r="E124" s="175">
        <f>IF('Sch A. Input'!E127="","",MIN('Sch A. Input'!E127,'Sch A. Input'!F127))</f>
        <v>45016</v>
      </c>
      <c r="F124" s="210">
        <f>SUMIFS('Sch A. Input'!G127:CJ127,'Sch A. Input'!$G$14:$CJ$14,"Recurring",'Sch A. Input'!$G$13:$CJ$13,$E$9)</f>
        <v>0</v>
      </c>
      <c r="G124" s="210">
        <f>SUMIFS('Sch A. Input'!G127:CJ127,'Sch A. Input'!$G$14:$CJ$14,"One-time",'Sch A. Input'!$G$13:$CJ$13,'Sch B. Bi-Weekly Output'!$E$9)</f>
        <v>0</v>
      </c>
      <c r="H124" s="211">
        <f t="shared" si="2"/>
        <v>0</v>
      </c>
      <c r="I124" s="208"/>
      <c r="J124" s="212">
        <f>IFERROR(-'Sch D. Workings'!AB129,'Sch D. Workings'!AB129)</f>
        <v>0</v>
      </c>
      <c r="L124" s="88"/>
    </row>
    <row r="125" spans="2:12" ht="13" x14ac:dyDescent="0.3">
      <c r="B125" s="173" t="str">
        <f>IF('Sch A. Input'!B128="","",'Sch A. Input'!B128)</f>
        <v/>
      </c>
      <c r="C125" s="174" t="str">
        <f>IF('Sch A. Input'!C128="","",'Sch A. Input'!C128)</f>
        <v/>
      </c>
      <c r="D125" s="175" t="str">
        <f>IF('Sch A. Input'!D128="","",'Sch A. Input'!D128)</f>
        <v/>
      </c>
      <c r="E125" s="175">
        <f>IF('Sch A. Input'!E128="","",MIN('Sch A. Input'!E128,'Sch A. Input'!F128))</f>
        <v>45016</v>
      </c>
      <c r="F125" s="210">
        <f>SUMIFS('Sch A. Input'!G128:CJ128,'Sch A. Input'!$G$14:$CJ$14,"Recurring",'Sch A. Input'!$G$13:$CJ$13,$E$9)</f>
        <v>0</v>
      </c>
      <c r="G125" s="210">
        <f>SUMIFS('Sch A. Input'!G128:CJ128,'Sch A. Input'!$G$14:$CJ$14,"One-time",'Sch A. Input'!$G$13:$CJ$13,'Sch B. Bi-Weekly Output'!$E$9)</f>
        <v>0</v>
      </c>
      <c r="H125" s="211">
        <f t="shared" si="2"/>
        <v>0</v>
      </c>
      <c r="I125" s="208"/>
      <c r="J125" s="212">
        <f>IFERROR(-'Sch D. Workings'!AB130,'Sch D. Workings'!AB130)</f>
        <v>0</v>
      </c>
      <c r="L125" s="88"/>
    </row>
    <row r="126" spans="2:12" ht="13" x14ac:dyDescent="0.3">
      <c r="B126" s="173" t="str">
        <f>IF('Sch A. Input'!B129="","",'Sch A. Input'!B129)</f>
        <v/>
      </c>
      <c r="C126" s="174" t="str">
        <f>IF('Sch A. Input'!C129="","",'Sch A. Input'!C129)</f>
        <v/>
      </c>
      <c r="D126" s="175" t="str">
        <f>IF('Sch A. Input'!D129="","",'Sch A. Input'!D129)</f>
        <v/>
      </c>
      <c r="E126" s="175">
        <f>IF('Sch A. Input'!E129="","",MIN('Sch A. Input'!E129,'Sch A. Input'!F129))</f>
        <v>45016</v>
      </c>
      <c r="F126" s="210">
        <f>SUMIFS('Sch A. Input'!G129:CJ129,'Sch A. Input'!$G$14:$CJ$14,"Recurring",'Sch A. Input'!$G$13:$CJ$13,$E$9)</f>
        <v>0</v>
      </c>
      <c r="G126" s="210">
        <f>SUMIFS('Sch A. Input'!G129:CJ129,'Sch A. Input'!$G$14:$CJ$14,"One-time",'Sch A. Input'!$G$13:$CJ$13,'Sch B. Bi-Weekly Output'!$E$9)</f>
        <v>0</v>
      </c>
      <c r="H126" s="211">
        <f t="shared" si="2"/>
        <v>0</v>
      </c>
      <c r="I126" s="208"/>
      <c r="J126" s="212">
        <f>IFERROR(-'Sch D. Workings'!AB131,'Sch D. Workings'!AB131)</f>
        <v>0</v>
      </c>
      <c r="L126" s="88"/>
    </row>
    <row r="127" spans="2:12" ht="13" x14ac:dyDescent="0.3">
      <c r="B127" s="173" t="str">
        <f>IF('Sch A. Input'!B130="","",'Sch A. Input'!B130)</f>
        <v/>
      </c>
      <c r="C127" s="174" t="str">
        <f>IF('Sch A. Input'!C130="","",'Sch A. Input'!C130)</f>
        <v/>
      </c>
      <c r="D127" s="175" t="str">
        <f>IF('Sch A. Input'!D130="","",'Sch A. Input'!D130)</f>
        <v/>
      </c>
      <c r="E127" s="175">
        <f>IF('Sch A. Input'!E130="","",MIN('Sch A. Input'!E130,'Sch A. Input'!F130))</f>
        <v>45016</v>
      </c>
      <c r="F127" s="210">
        <f>SUMIFS('Sch A. Input'!G130:CJ130,'Sch A. Input'!$G$14:$CJ$14,"Recurring",'Sch A. Input'!$G$13:$CJ$13,$E$9)</f>
        <v>0</v>
      </c>
      <c r="G127" s="210">
        <f>SUMIFS('Sch A. Input'!G130:CJ130,'Sch A. Input'!$G$14:$CJ$14,"One-time",'Sch A. Input'!$G$13:$CJ$13,'Sch B. Bi-Weekly Output'!$E$9)</f>
        <v>0</v>
      </c>
      <c r="H127" s="211">
        <f t="shared" si="2"/>
        <v>0</v>
      </c>
      <c r="I127" s="208"/>
      <c r="J127" s="212">
        <f>IFERROR(-'Sch D. Workings'!AB132,'Sch D. Workings'!AB132)</f>
        <v>0</v>
      </c>
      <c r="L127" s="88"/>
    </row>
    <row r="128" spans="2:12" ht="13" x14ac:dyDescent="0.3">
      <c r="B128" s="173" t="str">
        <f>IF('Sch A. Input'!B131="","",'Sch A. Input'!B131)</f>
        <v/>
      </c>
      <c r="C128" s="174" t="str">
        <f>IF('Sch A. Input'!C131="","",'Sch A. Input'!C131)</f>
        <v/>
      </c>
      <c r="D128" s="175" t="str">
        <f>IF('Sch A. Input'!D131="","",'Sch A. Input'!D131)</f>
        <v/>
      </c>
      <c r="E128" s="175">
        <f>IF('Sch A. Input'!E131="","",MIN('Sch A. Input'!E131,'Sch A. Input'!F131))</f>
        <v>45016</v>
      </c>
      <c r="F128" s="210">
        <f>SUMIFS('Sch A. Input'!G131:CJ131,'Sch A. Input'!$G$14:$CJ$14,"Recurring",'Sch A. Input'!$G$13:$CJ$13,$E$9)</f>
        <v>0</v>
      </c>
      <c r="G128" s="210">
        <f>SUMIFS('Sch A. Input'!G131:CJ131,'Sch A. Input'!$G$14:$CJ$14,"One-time",'Sch A. Input'!$G$13:$CJ$13,'Sch B. Bi-Weekly Output'!$E$9)</f>
        <v>0</v>
      </c>
      <c r="H128" s="211">
        <f t="shared" si="2"/>
        <v>0</v>
      </c>
      <c r="I128" s="208"/>
      <c r="J128" s="212">
        <f>IFERROR(-'Sch D. Workings'!AB133,'Sch D. Workings'!AB133)</f>
        <v>0</v>
      </c>
      <c r="L128" s="88"/>
    </row>
    <row r="129" spans="2:12" ht="13" x14ac:dyDescent="0.3">
      <c r="B129" s="173" t="str">
        <f>IF('Sch A. Input'!B132="","",'Sch A. Input'!B132)</f>
        <v/>
      </c>
      <c r="C129" s="174" t="str">
        <f>IF('Sch A. Input'!C132="","",'Sch A. Input'!C132)</f>
        <v/>
      </c>
      <c r="D129" s="175" t="str">
        <f>IF('Sch A. Input'!D132="","",'Sch A. Input'!D132)</f>
        <v/>
      </c>
      <c r="E129" s="175">
        <f>IF('Sch A. Input'!E132="","",MIN('Sch A. Input'!E132,'Sch A. Input'!F132))</f>
        <v>45016</v>
      </c>
      <c r="F129" s="210">
        <f>SUMIFS('Sch A. Input'!G132:CJ132,'Sch A. Input'!$G$14:$CJ$14,"Recurring",'Sch A. Input'!$G$13:$CJ$13,$E$9)</f>
        <v>0</v>
      </c>
      <c r="G129" s="210">
        <f>SUMIFS('Sch A. Input'!G132:CJ132,'Sch A. Input'!$G$14:$CJ$14,"One-time",'Sch A. Input'!$G$13:$CJ$13,'Sch B. Bi-Weekly Output'!$E$9)</f>
        <v>0</v>
      </c>
      <c r="H129" s="211">
        <f t="shared" si="2"/>
        <v>0</v>
      </c>
      <c r="I129" s="208"/>
      <c r="J129" s="212">
        <f>IFERROR(-'Sch D. Workings'!AB134,'Sch D. Workings'!AB134)</f>
        <v>0</v>
      </c>
      <c r="L129" s="88"/>
    </row>
    <row r="130" spans="2:12" ht="13" x14ac:dyDescent="0.3">
      <c r="B130" s="173" t="str">
        <f>IF('Sch A. Input'!B133="","",'Sch A. Input'!B133)</f>
        <v/>
      </c>
      <c r="C130" s="174" t="str">
        <f>IF('Sch A. Input'!C133="","",'Sch A. Input'!C133)</f>
        <v/>
      </c>
      <c r="D130" s="175" t="str">
        <f>IF('Sch A. Input'!D133="","",'Sch A. Input'!D133)</f>
        <v/>
      </c>
      <c r="E130" s="175">
        <f>IF('Sch A. Input'!E133="","",MIN('Sch A. Input'!E133,'Sch A. Input'!F133))</f>
        <v>45016</v>
      </c>
      <c r="F130" s="210">
        <f>SUMIFS('Sch A. Input'!G133:CJ133,'Sch A. Input'!$G$14:$CJ$14,"Recurring",'Sch A. Input'!$G$13:$CJ$13,$E$9)</f>
        <v>0</v>
      </c>
      <c r="G130" s="210">
        <f>SUMIFS('Sch A. Input'!G133:CJ133,'Sch A. Input'!$G$14:$CJ$14,"One-time",'Sch A. Input'!$G$13:$CJ$13,'Sch B. Bi-Weekly Output'!$E$9)</f>
        <v>0</v>
      </c>
      <c r="H130" s="211">
        <f t="shared" si="2"/>
        <v>0</v>
      </c>
      <c r="I130" s="208"/>
      <c r="J130" s="212">
        <f>IFERROR(-'Sch D. Workings'!AB135,'Sch D. Workings'!AB135)</f>
        <v>0</v>
      </c>
      <c r="L130" s="88"/>
    </row>
    <row r="131" spans="2:12" ht="13" x14ac:dyDescent="0.3">
      <c r="B131" s="173" t="str">
        <f>IF('Sch A. Input'!B134="","",'Sch A. Input'!B134)</f>
        <v/>
      </c>
      <c r="C131" s="174" t="str">
        <f>IF('Sch A. Input'!C134="","",'Sch A. Input'!C134)</f>
        <v/>
      </c>
      <c r="D131" s="175" t="str">
        <f>IF('Sch A. Input'!D134="","",'Sch A. Input'!D134)</f>
        <v/>
      </c>
      <c r="E131" s="175">
        <f>IF('Sch A. Input'!E134="","",MIN('Sch A. Input'!E134,'Sch A. Input'!F134))</f>
        <v>45016</v>
      </c>
      <c r="F131" s="210">
        <f>SUMIFS('Sch A. Input'!G134:CJ134,'Sch A. Input'!$G$14:$CJ$14,"Recurring",'Sch A. Input'!$G$13:$CJ$13,$E$9)</f>
        <v>0</v>
      </c>
      <c r="G131" s="210">
        <f>SUMIFS('Sch A. Input'!G134:CJ134,'Sch A. Input'!$G$14:$CJ$14,"One-time",'Sch A. Input'!$G$13:$CJ$13,'Sch B. Bi-Weekly Output'!$E$9)</f>
        <v>0</v>
      </c>
      <c r="H131" s="211">
        <f t="shared" si="2"/>
        <v>0</v>
      </c>
      <c r="I131" s="208"/>
      <c r="J131" s="212">
        <f>IFERROR(-'Sch D. Workings'!AB136,'Sch D. Workings'!AB136)</f>
        <v>0</v>
      </c>
      <c r="L131" s="88"/>
    </row>
    <row r="132" spans="2:12" ht="13" x14ac:dyDescent="0.3">
      <c r="B132" s="173" t="str">
        <f>IF('Sch A. Input'!B135="","",'Sch A. Input'!B135)</f>
        <v/>
      </c>
      <c r="C132" s="174" t="str">
        <f>IF('Sch A. Input'!C135="","",'Sch A. Input'!C135)</f>
        <v/>
      </c>
      <c r="D132" s="175" t="str">
        <f>IF('Sch A. Input'!D135="","",'Sch A. Input'!D135)</f>
        <v/>
      </c>
      <c r="E132" s="175">
        <f>IF('Sch A. Input'!E135="","",MIN('Sch A. Input'!E135,'Sch A. Input'!F135))</f>
        <v>45016</v>
      </c>
      <c r="F132" s="210">
        <f>SUMIFS('Sch A. Input'!G135:CJ135,'Sch A. Input'!$G$14:$CJ$14,"Recurring",'Sch A. Input'!$G$13:$CJ$13,$E$9)</f>
        <v>0</v>
      </c>
      <c r="G132" s="210">
        <f>SUMIFS('Sch A. Input'!G135:CJ135,'Sch A. Input'!$G$14:$CJ$14,"One-time",'Sch A. Input'!$G$13:$CJ$13,'Sch B. Bi-Weekly Output'!$E$9)</f>
        <v>0</v>
      </c>
      <c r="H132" s="211">
        <f t="shared" si="2"/>
        <v>0</v>
      </c>
      <c r="I132" s="208"/>
      <c r="J132" s="212">
        <f>IFERROR(-'Sch D. Workings'!AB137,'Sch D. Workings'!AB137)</f>
        <v>0</v>
      </c>
      <c r="L132" s="88"/>
    </row>
    <row r="133" spans="2:12" ht="13" x14ac:dyDescent="0.3">
      <c r="B133" s="173" t="str">
        <f>IF('Sch A. Input'!B136="","",'Sch A. Input'!B136)</f>
        <v/>
      </c>
      <c r="C133" s="174" t="str">
        <f>IF('Sch A. Input'!C136="","",'Sch A. Input'!C136)</f>
        <v/>
      </c>
      <c r="D133" s="175" t="str">
        <f>IF('Sch A. Input'!D136="","",'Sch A. Input'!D136)</f>
        <v/>
      </c>
      <c r="E133" s="175">
        <f>IF('Sch A. Input'!E136="","",MIN('Sch A. Input'!E136,'Sch A. Input'!F136))</f>
        <v>45016</v>
      </c>
      <c r="F133" s="210">
        <f>SUMIFS('Sch A. Input'!G136:CJ136,'Sch A. Input'!$G$14:$CJ$14,"Recurring",'Sch A. Input'!$G$13:$CJ$13,$E$9)</f>
        <v>0</v>
      </c>
      <c r="G133" s="210">
        <f>SUMIFS('Sch A. Input'!G136:CJ136,'Sch A. Input'!$G$14:$CJ$14,"One-time",'Sch A. Input'!$G$13:$CJ$13,'Sch B. Bi-Weekly Output'!$E$9)</f>
        <v>0</v>
      </c>
      <c r="H133" s="211">
        <f t="shared" si="2"/>
        <v>0</v>
      </c>
      <c r="I133" s="208"/>
      <c r="J133" s="212">
        <f>IFERROR(-'Sch D. Workings'!AB138,'Sch D. Workings'!AB138)</f>
        <v>0</v>
      </c>
      <c r="L133" s="88"/>
    </row>
    <row r="134" spans="2:12" ht="13" x14ac:dyDescent="0.3">
      <c r="B134" s="173" t="str">
        <f>IF('Sch A. Input'!B137="","",'Sch A. Input'!B137)</f>
        <v/>
      </c>
      <c r="C134" s="174" t="str">
        <f>IF('Sch A. Input'!C137="","",'Sch A. Input'!C137)</f>
        <v/>
      </c>
      <c r="D134" s="175" t="str">
        <f>IF('Sch A. Input'!D137="","",'Sch A. Input'!D137)</f>
        <v/>
      </c>
      <c r="E134" s="175">
        <f>IF('Sch A. Input'!E137="","",MIN('Sch A. Input'!E137,'Sch A. Input'!F137))</f>
        <v>45016</v>
      </c>
      <c r="F134" s="210">
        <f>SUMIFS('Sch A. Input'!G137:CJ137,'Sch A. Input'!$G$14:$CJ$14,"Recurring",'Sch A. Input'!$G$13:$CJ$13,$E$9)</f>
        <v>0</v>
      </c>
      <c r="G134" s="210">
        <f>SUMIFS('Sch A. Input'!G137:CJ137,'Sch A. Input'!$G$14:$CJ$14,"One-time",'Sch A. Input'!$G$13:$CJ$13,'Sch B. Bi-Weekly Output'!$E$9)</f>
        <v>0</v>
      </c>
      <c r="H134" s="211">
        <f t="shared" si="2"/>
        <v>0</v>
      </c>
      <c r="I134" s="208"/>
      <c r="J134" s="212">
        <f>IFERROR(-'Sch D. Workings'!AB139,'Sch D. Workings'!AB139)</f>
        <v>0</v>
      </c>
      <c r="L134" s="88"/>
    </row>
    <row r="135" spans="2:12" ht="13" x14ac:dyDescent="0.3">
      <c r="B135" s="173" t="str">
        <f>IF('Sch A. Input'!B138="","",'Sch A. Input'!B138)</f>
        <v/>
      </c>
      <c r="C135" s="174" t="str">
        <f>IF('Sch A. Input'!C138="","",'Sch A. Input'!C138)</f>
        <v/>
      </c>
      <c r="D135" s="175" t="str">
        <f>IF('Sch A. Input'!D138="","",'Sch A. Input'!D138)</f>
        <v/>
      </c>
      <c r="E135" s="175">
        <f>IF('Sch A. Input'!E138="","",MIN('Sch A. Input'!E138,'Sch A. Input'!F138))</f>
        <v>45016</v>
      </c>
      <c r="F135" s="210">
        <f>SUMIFS('Sch A. Input'!G138:CJ138,'Sch A. Input'!$G$14:$CJ$14,"Recurring",'Sch A. Input'!$G$13:$CJ$13,$E$9)</f>
        <v>0</v>
      </c>
      <c r="G135" s="210">
        <f>SUMIFS('Sch A. Input'!G138:CJ138,'Sch A. Input'!$G$14:$CJ$14,"One-time",'Sch A. Input'!$G$13:$CJ$13,'Sch B. Bi-Weekly Output'!$E$9)</f>
        <v>0</v>
      </c>
      <c r="H135" s="211">
        <f t="shared" si="2"/>
        <v>0</v>
      </c>
      <c r="I135" s="208"/>
      <c r="J135" s="212">
        <f>IFERROR(-'Sch D. Workings'!AB140,'Sch D. Workings'!AB140)</f>
        <v>0</v>
      </c>
      <c r="L135" s="88"/>
    </row>
    <row r="136" spans="2:12" ht="13" x14ac:dyDescent="0.3">
      <c r="B136" s="173" t="str">
        <f>IF('Sch A. Input'!B139="","",'Sch A. Input'!B139)</f>
        <v/>
      </c>
      <c r="C136" s="174" t="str">
        <f>IF('Sch A. Input'!C139="","",'Sch A. Input'!C139)</f>
        <v/>
      </c>
      <c r="D136" s="175" t="str">
        <f>IF('Sch A. Input'!D139="","",'Sch A. Input'!D139)</f>
        <v/>
      </c>
      <c r="E136" s="175">
        <f>IF('Sch A. Input'!E139="","",MIN('Sch A. Input'!E139,'Sch A. Input'!F139))</f>
        <v>45016</v>
      </c>
      <c r="F136" s="210">
        <f>SUMIFS('Sch A. Input'!G139:CJ139,'Sch A. Input'!$G$14:$CJ$14,"Recurring",'Sch A. Input'!$G$13:$CJ$13,$E$9)</f>
        <v>0</v>
      </c>
      <c r="G136" s="210">
        <f>SUMIFS('Sch A. Input'!G139:CJ139,'Sch A. Input'!$G$14:$CJ$14,"One-time",'Sch A. Input'!$G$13:$CJ$13,'Sch B. Bi-Weekly Output'!$E$9)</f>
        <v>0</v>
      </c>
      <c r="H136" s="211">
        <f t="shared" si="2"/>
        <v>0</v>
      </c>
      <c r="I136" s="208"/>
      <c r="J136" s="212">
        <f>IFERROR(-'Sch D. Workings'!AB141,'Sch D. Workings'!AB141)</f>
        <v>0</v>
      </c>
      <c r="L136" s="88"/>
    </row>
    <row r="137" spans="2:12" ht="13" x14ac:dyDescent="0.3">
      <c r="B137" s="173" t="str">
        <f>IF('Sch A. Input'!B140="","",'Sch A. Input'!B140)</f>
        <v/>
      </c>
      <c r="C137" s="174" t="str">
        <f>IF('Sch A. Input'!C140="","",'Sch A. Input'!C140)</f>
        <v/>
      </c>
      <c r="D137" s="175" t="str">
        <f>IF('Sch A. Input'!D140="","",'Sch A. Input'!D140)</f>
        <v/>
      </c>
      <c r="E137" s="175">
        <f>IF('Sch A. Input'!E140="","",MIN('Sch A. Input'!E140,'Sch A. Input'!F140))</f>
        <v>45016</v>
      </c>
      <c r="F137" s="210">
        <f>SUMIFS('Sch A. Input'!G140:CJ140,'Sch A. Input'!$G$14:$CJ$14,"Recurring",'Sch A. Input'!$G$13:$CJ$13,$E$9)</f>
        <v>0</v>
      </c>
      <c r="G137" s="210">
        <f>SUMIFS('Sch A. Input'!G140:CJ140,'Sch A. Input'!$G$14:$CJ$14,"One-time",'Sch A. Input'!$G$13:$CJ$13,'Sch B. Bi-Weekly Output'!$E$9)</f>
        <v>0</v>
      </c>
      <c r="H137" s="211">
        <f t="shared" si="2"/>
        <v>0</v>
      </c>
      <c r="I137" s="208"/>
      <c r="J137" s="212">
        <f>IFERROR(-'Sch D. Workings'!AB142,'Sch D. Workings'!AB142)</f>
        <v>0</v>
      </c>
      <c r="L137" s="88"/>
    </row>
    <row r="138" spans="2:12" ht="13" x14ac:dyDescent="0.3">
      <c r="B138" s="173" t="str">
        <f>IF('Sch A. Input'!B141="","",'Sch A. Input'!B141)</f>
        <v/>
      </c>
      <c r="C138" s="174" t="str">
        <f>IF('Sch A. Input'!C141="","",'Sch A. Input'!C141)</f>
        <v/>
      </c>
      <c r="D138" s="175" t="str">
        <f>IF('Sch A. Input'!D141="","",'Sch A. Input'!D141)</f>
        <v/>
      </c>
      <c r="E138" s="175">
        <f>IF('Sch A. Input'!E141="","",MIN('Sch A. Input'!E141,'Sch A. Input'!F141))</f>
        <v>45016</v>
      </c>
      <c r="F138" s="210">
        <f>SUMIFS('Sch A. Input'!G141:CJ141,'Sch A. Input'!$G$14:$CJ$14,"Recurring",'Sch A. Input'!$G$13:$CJ$13,$E$9)</f>
        <v>0</v>
      </c>
      <c r="G138" s="210">
        <f>SUMIFS('Sch A. Input'!G141:CJ141,'Sch A. Input'!$G$14:$CJ$14,"One-time",'Sch A. Input'!$G$13:$CJ$13,'Sch B. Bi-Weekly Output'!$E$9)</f>
        <v>0</v>
      </c>
      <c r="H138" s="211">
        <f t="shared" si="2"/>
        <v>0</v>
      </c>
      <c r="I138" s="208"/>
      <c r="J138" s="212">
        <f>IFERROR(-'Sch D. Workings'!AB143,'Sch D. Workings'!AB143)</f>
        <v>0</v>
      </c>
      <c r="L138" s="88"/>
    </row>
    <row r="139" spans="2:12" ht="13" x14ac:dyDescent="0.3">
      <c r="B139" s="173" t="str">
        <f>IF('Sch A. Input'!B142="","",'Sch A. Input'!B142)</f>
        <v/>
      </c>
      <c r="C139" s="174" t="str">
        <f>IF('Sch A. Input'!C142="","",'Sch A. Input'!C142)</f>
        <v/>
      </c>
      <c r="D139" s="175" t="str">
        <f>IF('Sch A. Input'!D142="","",'Sch A. Input'!D142)</f>
        <v/>
      </c>
      <c r="E139" s="175">
        <f>IF('Sch A. Input'!E142="","",MIN('Sch A. Input'!E142,'Sch A. Input'!F142))</f>
        <v>45016</v>
      </c>
      <c r="F139" s="210">
        <f>SUMIFS('Sch A. Input'!G142:CJ142,'Sch A. Input'!$G$14:$CJ$14,"Recurring",'Sch A. Input'!$G$13:$CJ$13,$E$9)</f>
        <v>0</v>
      </c>
      <c r="G139" s="210">
        <f>SUMIFS('Sch A. Input'!G142:CJ142,'Sch A. Input'!$G$14:$CJ$14,"One-time",'Sch A. Input'!$G$13:$CJ$13,'Sch B. Bi-Weekly Output'!$E$9)</f>
        <v>0</v>
      </c>
      <c r="H139" s="211">
        <f t="shared" si="2"/>
        <v>0</v>
      </c>
      <c r="I139" s="208"/>
      <c r="J139" s="212">
        <f>IFERROR(-'Sch D. Workings'!AB144,'Sch D. Workings'!AB144)</f>
        <v>0</v>
      </c>
      <c r="L139" s="88"/>
    </row>
    <row r="140" spans="2:12" ht="13" x14ac:dyDescent="0.3">
      <c r="B140" s="173" t="str">
        <f>IF('Sch A. Input'!B143="","",'Sch A. Input'!B143)</f>
        <v/>
      </c>
      <c r="C140" s="174" t="str">
        <f>IF('Sch A. Input'!C143="","",'Sch A. Input'!C143)</f>
        <v/>
      </c>
      <c r="D140" s="175" t="str">
        <f>IF('Sch A. Input'!D143="","",'Sch A. Input'!D143)</f>
        <v/>
      </c>
      <c r="E140" s="175">
        <f>IF('Sch A. Input'!E143="","",MIN('Sch A. Input'!E143,'Sch A. Input'!F143))</f>
        <v>45016</v>
      </c>
      <c r="F140" s="210">
        <f>SUMIFS('Sch A. Input'!G143:CJ143,'Sch A. Input'!$G$14:$CJ$14,"Recurring",'Sch A. Input'!$G$13:$CJ$13,$E$9)</f>
        <v>0</v>
      </c>
      <c r="G140" s="210">
        <f>SUMIFS('Sch A. Input'!G143:CJ143,'Sch A. Input'!$G$14:$CJ$14,"One-time",'Sch A. Input'!$G$13:$CJ$13,'Sch B. Bi-Weekly Output'!$E$9)</f>
        <v>0</v>
      </c>
      <c r="H140" s="211">
        <f t="shared" si="2"/>
        <v>0</v>
      </c>
      <c r="I140" s="208"/>
      <c r="J140" s="212">
        <f>IFERROR(-'Sch D. Workings'!AB145,'Sch D. Workings'!AB145)</f>
        <v>0</v>
      </c>
      <c r="L140" s="88"/>
    </row>
    <row r="141" spans="2:12" ht="13" x14ac:dyDescent="0.3">
      <c r="B141" s="173" t="str">
        <f>IF('Sch A. Input'!B144="","",'Sch A. Input'!B144)</f>
        <v/>
      </c>
      <c r="C141" s="174" t="str">
        <f>IF('Sch A. Input'!C144="","",'Sch A. Input'!C144)</f>
        <v/>
      </c>
      <c r="D141" s="175" t="str">
        <f>IF('Sch A. Input'!D144="","",'Sch A. Input'!D144)</f>
        <v/>
      </c>
      <c r="E141" s="175">
        <f>IF('Sch A. Input'!E144="","",MIN('Sch A. Input'!E144,'Sch A. Input'!F144))</f>
        <v>45016</v>
      </c>
      <c r="F141" s="210">
        <f>SUMIFS('Sch A. Input'!G144:CJ144,'Sch A. Input'!$G$14:$CJ$14,"Recurring",'Sch A. Input'!$G$13:$CJ$13,$E$9)</f>
        <v>0</v>
      </c>
      <c r="G141" s="210">
        <f>SUMIFS('Sch A. Input'!G144:CJ144,'Sch A. Input'!$G$14:$CJ$14,"One-time",'Sch A. Input'!$G$13:$CJ$13,'Sch B. Bi-Weekly Output'!$E$9)</f>
        <v>0</v>
      </c>
      <c r="H141" s="211">
        <f t="shared" si="2"/>
        <v>0</v>
      </c>
      <c r="I141" s="208"/>
      <c r="J141" s="212">
        <f>IFERROR(-'Sch D. Workings'!AB146,'Sch D. Workings'!AB146)</f>
        <v>0</v>
      </c>
      <c r="L141" s="88"/>
    </row>
    <row r="142" spans="2:12" ht="13" x14ac:dyDescent="0.3">
      <c r="B142" s="173" t="str">
        <f>IF('Sch A. Input'!B145="","",'Sch A. Input'!B145)</f>
        <v/>
      </c>
      <c r="C142" s="174" t="str">
        <f>IF('Sch A. Input'!C145="","",'Sch A. Input'!C145)</f>
        <v/>
      </c>
      <c r="D142" s="175" t="str">
        <f>IF('Sch A. Input'!D145="","",'Sch A. Input'!D145)</f>
        <v/>
      </c>
      <c r="E142" s="175">
        <f>IF('Sch A. Input'!E145="","",MIN('Sch A. Input'!E145,'Sch A. Input'!F145))</f>
        <v>45016</v>
      </c>
      <c r="F142" s="210">
        <f>SUMIFS('Sch A. Input'!G145:CJ145,'Sch A. Input'!$G$14:$CJ$14,"Recurring",'Sch A. Input'!$G$13:$CJ$13,$E$9)</f>
        <v>0</v>
      </c>
      <c r="G142" s="210">
        <f>SUMIFS('Sch A. Input'!G145:CJ145,'Sch A. Input'!$G$14:$CJ$14,"One-time",'Sch A. Input'!$G$13:$CJ$13,'Sch B. Bi-Weekly Output'!$E$9)</f>
        <v>0</v>
      </c>
      <c r="H142" s="211">
        <f t="shared" ref="H142:H205" si="3">SUM(F142:G142)</f>
        <v>0</v>
      </c>
      <c r="I142" s="208"/>
      <c r="J142" s="212">
        <f>IFERROR(-'Sch D. Workings'!AB147,'Sch D. Workings'!AB147)</f>
        <v>0</v>
      </c>
      <c r="L142" s="88"/>
    </row>
    <row r="143" spans="2:12" ht="13" x14ac:dyDescent="0.3">
      <c r="B143" s="173" t="str">
        <f>IF('Sch A. Input'!B146="","",'Sch A. Input'!B146)</f>
        <v/>
      </c>
      <c r="C143" s="174" t="str">
        <f>IF('Sch A. Input'!C146="","",'Sch A. Input'!C146)</f>
        <v/>
      </c>
      <c r="D143" s="175" t="str">
        <f>IF('Sch A. Input'!D146="","",'Sch A. Input'!D146)</f>
        <v/>
      </c>
      <c r="E143" s="175">
        <f>IF('Sch A. Input'!E146="","",MIN('Sch A. Input'!E146,'Sch A. Input'!F146))</f>
        <v>45016</v>
      </c>
      <c r="F143" s="210">
        <f>SUMIFS('Sch A. Input'!G146:CJ146,'Sch A. Input'!$G$14:$CJ$14,"Recurring",'Sch A. Input'!$G$13:$CJ$13,$E$9)</f>
        <v>0</v>
      </c>
      <c r="G143" s="210">
        <f>SUMIFS('Sch A. Input'!G146:CJ146,'Sch A. Input'!$G$14:$CJ$14,"One-time",'Sch A. Input'!$G$13:$CJ$13,'Sch B. Bi-Weekly Output'!$E$9)</f>
        <v>0</v>
      </c>
      <c r="H143" s="211">
        <f t="shared" si="3"/>
        <v>0</v>
      </c>
      <c r="I143" s="208"/>
      <c r="J143" s="212">
        <f>IFERROR(-'Sch D. Workings'!AB148,'Sch D. Workings'!AB148)</f>
        <v>0</v>
      </c>
      <c r="L143" s="88"/>
    </row>
    <row r="144" spans="2:12" ht="13" x14ac:dyDescent="0.3">
      <c r="B144" s="173" t="str">
        <f>IF('Sch A. Input'!B147="","",'Sch A. Input'!B147)</f>
        <v/>
      </c>
      <c r="C144" s="174" t="str">
        <f>IF('Sch A. Input'!C147="","",'Sch A. Input'!C147)</f>
        <v/>
      </c>
      <c r="D144" s="175" t="str">
        <f>IF('Sch A. Input'!D147="","",'Sch A. Input'!D147)</f>
        <v/>
      </c>
      <c r="E144" s="175">
        <f>IF('Sch A. Input'!E147="","",MIN('Sch A. Input'!E147,'Sch A. Input'!F147))</f>
        <v>45016</v>
      </c>
      <c r="F144" s="210">
        <f>SUMIFS('Sch A. Input'!G147:CJ147,'Sch A. Input'!$G$14:$CJ$14,"Recurring",'Sch A. Input'!$G$13:$CJ$13,$E$9)</f>
        <v>0</v>
      </c>
      <c r="G144" s="210">
        <f>SUMIFS('Sch A. Input'!G147:CJ147,'Sch A. Input'!$G$14:$CJ$14,"One-time",'Sch A. Input'!$G$13:$CJ$13,'Sch B. Bi-Weekly Output'!$E$9)</f>
        <v>0</v>
      </c>
      <c r="H144" s="211">
        <f t="shared" si="3"/>
        <v>0</v>
      </c>
      <c r="I144" s="208"/>
      <c r="J144" s="212">
        <f>IFERROR(-'Sch D. Workings'!AB149,'Sch D. Workings'!AB149)</f>
        <v>0</v>
      </c>
      <c r="L144" s="88"/>
    </row>
    <row r="145" spans="2:12" ht="13" x14ac:dyDescent="0.3">
      <c r="B145" s="173" t="str">
        <f>IF('Sch A. Input'!B148="","",'Sch A. Input'!B148)</f>
        <v/>
      </c>
      <c r="C145" s="174" t="str">
        <f>IF('Sch A. Input'!C148="","",'Sch A. Input'!C148)</f>
        <v/>
      </c>
      <c r="D145" s="175" t="str">
        <f>IF('Sch A. Input'!D148="","",'Sch A. Input'!D148)</f>
        <v/>
      </c>
      <c r="E145" s="175">
        <f>IF('Sch A. Input'!E148="","",MIN('Sch A. Input'!E148,'Sch A. Input'!F148))</f>
        <v>45016</v>
      </c>
      <c r="F145" s="210">
        <f>SUMIFS('Sch A. Input'!G148:CJ148,'Sch A. Input'!$G$14:$CJ$14,"Recurring",'Sch A. Input'!$G$13:$CJ$13,$E$9)</f>
        <v>0</v>
      </c>
      <c r="G145" s="210">
        <f>SUMIFS('Sch A. Input'!G148:CJ148,'Sch A. Input'!$G$14:$CJ$14,"One-time",'Sch A. Input'!$G$13:$CJ$13,'Sch B. Bi-Weekly Output'!$E$9)</f>
        <v>0</v>
      </c>
      <c r="H145" s="211">
        <f t="shared" si="3"/>
        <v>0</v>
      </c>
      <c r="I145" s="208"/>
      <c r="J145" s="212">
        <f>IFERROR(-'Sch D. Workings'!AB150,'Sch D. Workings'!AB150)</f>
        <v>0</v>
      </c>
      <c r="L145" s="88"/>
    </row>
    <row r="146" spans="2:12" ht="13" x14ac:dyDescent="0.3">
      <c r="B146" s="173" t="str">
        <f>IF('Sch A. Input'!B149="","",'Sch A. Input'!B149)</f>
        <v/>
      </c>
      <c r="C146" s="174" t="str">
        <f>IF('Sch A. Input'!C149="","",'Sch A. Input'!C149)</f>
        <v/>
      </c>
      <c r="D146" s="175" t="str">
        <f>IF('Sch A. Input'!D149="","",'Sch A. Input'!D149)</f>
        <v/>
      </c>
      <c r="E146" s="175">
        <f>IF('Sch A. Input'!E149="","",MIN('Sch A. Input'!E149,'Sch A. Input'!F149))</f>
        <v>45016</v>
      </c>
      <c r="F146" s="210">
        <f>SUMIFS('Sch A. Input'!G149:CJ149,'Sch A. Input'!$G$14:$CJ$14,"Recurring",'Sch A. Input'!$G$13:$CJ$13,$E$9)</f>
        <v>0</v>
      </c>
      <c r="G146" s="210">
        <f>SUMIFS('Sch A. Input'!G149:CJ149,'Sch A. Input'!$G$14:$CJ$14,"One-time",'Sch A. Input'!$G$13:$CJ$13,'Sch B. Bi-Weekly Output'!$E$9)</f>
        <v>0</v>
      </c>
      <c r="H146" s="211">
        <f t="shared" si="3"/>
        <v>0</v>
      </c>
      <c r="I146" s="208"/>
      <c r="J146" s="212">
        <f>IFERROR(-'Sch D. Workings'!AB151,'Sch D. Workings'!AB151)</f>
        <v>0</v>
      </c>
      <c r="L146" s="88"/>
    </row>
    <row r="147" spans="2:12" ht="13" x14ac:dyDescent="0.3">
      <c r="B147" s="173" t="str">
        <f>IF('Sch A. Input'!B150="","",'Sch A. Input'!B150)</f>
        <v/>
      </c>
      <c r="C147" s="174" t="str">
        <f>IF('Sch A. Input'!C150="","",'Sch A. Input'!C150)</f>
        <v/>
      </c>
      <c r="D147" s="175" t="str">
        <f>IF('Sch A. Input'!D150="","",'Sch A. Input'!D150)</f>
        <v/>
      </c>
      <c r="E147" s="175">
        <f>IF('Sch A. Input'!E150="","",MIN('Sch A. Input'!E150,'Sch A. Input'!F150))</f>
        <v>45016</v>
      </c>
      <c r="F147" s="210">
        <f>SUMIFS('Sch A. Input'!G150:CJ150,'Sch A. Input'!$G$14:$CJ$14,"Recurring",'Sch A. Input'!$G$13:$CJ$13,$E$9)</f>
        <v>0</v>
      </c>
      <c r="G147" s="210">
        <f>SUMIFS('Sch A. Input'!G150:CJ150,'Sch A. Input'!$G$14:$CJ$14,"One-time",'Sch A. Input'!$G$13:$CJ$13,'Sch B. Bi-Weekly Output'!$E$9)</f>
        <v>0</v>
      </c>
      <c r="H147" s="211">
        <f t="shared" si="3"/>
        <v>0</v>
      </c>
      <c r="I147" s="208"/>
      <c r="J147" s="212">
        <f>IFERROR(-'Sch D. Workings'!AB152,'Sch D. Workings'!AB152)</f>
        <v>0</v>
      </c>
      <c r="L147" s="88"/>
    </row>
    <row r="148" spans="2:12" ht="13" x14ac:dyDescent="0.3">
      <c r="B148" s="173" t="str">
        <f>IF('Sch A. Input'!B151="","",'Sch A. Input'!B151)</f>
        <v/>
      </c>
      <c r="C148" s="174" t="str">
        <f>IF('Sch A. Input'!C151="","",'Sch A. Input'!C151)</f>
        <v/>
      </c>
      <c r="D148" s="175" t="str">
        <f>IF('Sch A. Input'!D151="","",'Sch A. Input'!D151)</f>
        <v/>
      </c>
      <c r="E148" s="175">
        <f>IF('Sch A. Input'!E151="","",MIN('Sch A. Input'!E151,'Sch A. Input'!F151))</f>
        <v>45016</v>
      </c>
      <c r="F148" s="210">
        <f>SUMIFS('Sch A. Input'!G151:CJ151,'Sch A. Input'!$G$14:$CJ$14,"Recurring",'Sch A. Input'!$G$13:$CJ$13,$E$9)</f>
        <v>0</v>
      </c>
      <c r="G148" s="210">
        <f>SUMIFS('Sch A. Input'!G151:CJ151,'Sch A. Input'!$G$14:$CJ$14,"One-time",'Sch A. Input'!$G$13:$CJ$13,'Sch B. Bi-Weekly Output'!$E$9)</f>
        <v>0</v>
      </c>
      <c r="H148" s="211">
        <f t="shared" si="3"/>
        <v>0</v>
      </c>
      <c r="I148" s="208"/>
      <c r="J148" s="212">
        <f>IFERROR(-'Sch D. Workings'!AB153,'Sch D. Workings'!AB153)</f>
        <v>0</v>
      </c>
      <c r="L148" s="88"/>
    </row>
    <row r="149" spans="2:12" ht="13" x14ac:dyDescent="0.3">
      <c r="B149" s="173" t="str">
        <f>IF('Sch A. Input'!B152="","",'Sch A. Input'!B152)</f>
        <v/>
      </c>
      <c r="C149" s="174" t="str">
        <f>IF('Sch A. Input'!C152="","",'Sch A. Input'!C152)</f>
        <v/>
      </c>
      <c r="D149" s="175" t="str">
        <f>IF('Sch A. Input'!D152="","",'Sch A. Input'!D152)</f>
        <v/>
      </c>
      <c r="E149" s="175">
        <f>IF('Sch A. Input'!E152="","",MIN('Sch A. Input'!E152,'Sch A. Input'!F152))</f>
        <v>45016</v>
      </c>
      <c r="F149" s="210">
        <f>SUMIFS('Sch A. Input'!G152:CJ152,'Sch A. Input'!$G$14:$CJ$14,"Recurring",'Sch A. Input'!$G$13:$CJ$13,$E$9)</f>
        <v>0</v>
      </c>
      <c r="G149" s="210">
        <f>SUMIFS('Sch A. Input'!G152:CJ152,'Sch A. Input'!$G$14:$CJ$14,"One-time",'Sch A. Input'!$G$13:$CJ$13,'Sch B. Bi-Weekly Output'!$E$9)</f>
        <v>0</v>
      </c>
      <c r="H149" s="211">
        <f t="shared" si="3"/>
        <v>0</v>
      </c>
      <c r="I149" s="208"/>
      <c r="J149" s="212">
        <f>IFERROR(-'Sch D. Workings'!AB154,'Sch D. Workings'!AB154)</f>
        <v>0</v>
      </c>
      <c r="L149" s="88"/>
    </row>
    <row r="150" spans="2:12" ht="13" x14ac:dyDescent="0.3">
      <c r="B150" s="173" t="str">
        <f>IF('Sch A. Input'!B153="","",'Sch A. Input'!B153)</f>
        <v/>
      </c>
      <c r="C150" s="174" t="str">
        <f>IF('Sch A. Input'!C153="","",'Sch A. Input'!C153)</f>
        <v/>
      </c>
      <c r="D150" s="175" t="str">
        <f>IF('Sch A. Input'!D153="","",'Sch A. Input'!D153)</f>
        <v/>
      </c>
      <c r="E150" s="175">
        <f>IF('Sch A. Input'!E153="","",MIN('Sch A. Input'!E153,'Sch A. Input'!F153))</f>
        <v>45016</v>
      </c>
      <c r="F150" s="210">
        <f>SUMIFS('Sch A. Input'!G153:CJ153,'Sch A. Input'!$G$14:$CJ$14,"Recurring",'Sch A. Input'!$G$13:$CJ$13,$E$9)</f>
        <v>0</v>
      </c>
      <c r="G150" s="210">
        <f>SUMIFS('Sch A. Input'!G153:CJ153,'Sch A. Input'!$G$14:$CJ$14,"One-time",'Sch A. Input'!$G$13:$CJ$13,'Sch B. Bi-Weekly Output'!$E$9)</f>
        <v>0</v>
      </c>
      <c r="H150" s="211">
        <f t="shared" si="3"/>
        <v>0</v>
      </c>
      <c r="I150" s="208"/>
      <c r="J150" s="212">
        <f>IFERROR(-'Sch D. Workings'!AB155,'Sch D. Workings'!AB155)</f>
        <v>0</v>
      </c>
      <c r="L150" s="88"/>
    </row>
    <row r="151" spans="2:12" ht="13" x14ac:dyDescent="0.3">
      <c r="B151" s="173" t="str">
        <f>IF('Sch A. Input'!B154="","",'Sch A. Input'!B154)</f>
        <v/>
      </c>
      <c r="C151" s="174" t="str">
        <f>IF('Sch A. Input'!C154="","",'Sch A. Input'!C154)</f>
        <v/>
      </c>
      <c r="D151" s="175" t="str">
        <f>IF('Sch A. Input'!D154="","",'Sch A. Input'!D154)</f>
        <v/>
      </c>
      <c r="E151" s="175">
        <f>IF('Sch A. Input'!E154="","",MIN('Sch A. Input'!E154,'Sch A. Input'!F154))</f>
        <v>45016</v>
      </c>
      <c r="F151" s="210">
        <f>SUMIFS('Sch A. Input'!G154:CJ154,'Sch A. Input'!$G$14:$CJ$14,"Recurring",'Sch A. Input'!$G$13:$CJ$13,$E$9)</f>
        <v>0</v>
      </c>
      <c r="G151" s="210">
        <f>SUMIFS('Sch A. Input'!G154:CJ154,'Sch A. Input'!$G$14:$CJ$14,"One-time",'Sch A. Input'!$G$13:$CJ$13,'Sch B. Bi-Weekly Output'!$E$9)</f>
        <v>0</v>
      </c>
      <c r="H151" s="211">
        <f t="shared" si="3"/>
        <v>0</v>
      </c>
      <c r="I151" s="208"/>
      <c r="J151" s="212">
        <f>IFERROR(-'Sch D. Workings'!AB156,'Sch D. Workings'!AB156)</f>
        <v>0</v>
      </c>
      <c r="L151" s="88"/>
    </row>
    <row r="152" spans="2:12" ht="13" x14ac:dyDescent="0.3">
      <c r="B152" s="173" t="str">
        <f>IF('Sch A. Input'!B155="","",'Sch A. Input'!B155)</f>
        <v/>
      </c>
      <c r="C152" s="174" t="str">
        <f>IF('Sch A. Input'!C155="","",'Sch A. Input'!C155)</f>
        <v/>
      </c>
      <c r="D152" s="175" t="str">
        <f>IF('Sch A. Input'!D155="","",'Sch A. Input'!D155)</f>
        <v/>
      </c>
      <c r="E152" s="175">
        <f>IF('Sch A. Input'!E155="","",MIN('Sch A. Input'!E155,'Sch A. Input'!F155))</f>
        <v>45016</v>
      </c>
      <c r="F152" s="210">
        <f>SUMIFS('Sch A. Input'!G155:CJ155,'Sch A. Input'!$G$14:$CJ$14,"Recurring",'Sch A. Input'!$G$13:$CJ$13,$E$9)</f>
        <v>0</v>
      </c>
      <c r="G152" s="210">
        <f>SUMIFS('Sch A. Input'!G155:CJ155,'Sch A. Input'!$G$14:$CJ$14,"One-time",'Sch A. Input'!$G$13:$CJ$13,'Sch B. Bi-Weekly Output'!$E$9)</f>
        <v>0</v>
      </c>
      <c r="H152" s="211">
        <f t="shared" si="3"/>
        <v>0</v>
      </c>
      <c r="I152" s="208"/>
      <c r="J152" s="212">
        <f>IFERROR(-'Sch D. Workings'!AB157,'Sch D. Workings'!AB157)</f>
        <v>0</v>
      </c>
      <c r="L152" s="88"/>
    </row>
    <row r="153" spans="2:12" ht="13" x14ac:dyDescent="0.3">
      <c r="B153" s="173" t="str">
        <f>IF('Sch A. Input'!B156="","",'Sch A. Input'!B156)</f>
        <v/>
      </c>
      <c r="C153" s="174" t="str">
        <f>IF('Sch A. Input'!C156="","",'Sch A. Input'!C156)</f>
        <v/>
      </c>
      <c r="D153" s="175" t="str">
        <f>IF('Sch A. Input'!D156="","",'Sch A. Input'!D156)</f>
        <v/>
      </c>
      <c r="E153" s="175">
        <f>IF('Sch A. Input'!E156="","",MIN('Sch A. Input'!E156,'Sch A. Input'!F156))</f>
        <v>45016</v>
      </c>
      <c r="F153" s="210">
        <f>SUMIFS('Sch A. Input'!G156:CJ156,'Sch A. Input'!$G$14:$CJ$14,"Recurring",'Sch A. Input'!$G$13:$CJ$13,$E$9)</f>
        <v>0</v>
      </c>
      <c r="G153" s="210">
        <f>SUMIFS('Sch A. Input'!G156:CJ156,'Sch A. Input'!$G$14:$CJ$14,"One-time",'Sch A. Input'!$G$13:$CJ$13,'Sch B. Bi-Weekly Output'!$E$9)</f>
        <v>0</v>
      </c>
      <c r="H153" s="211">
        <f t="shared" si="3"/>
        <v>0</v>
      </c>
      <c r="I153" s="208"/>
      <c r="J153" s="212">
        <f>IFERROR(-'Sch D. Workings'!AB158,'Sch D. Workings'!AB158)</f>
        <v>0</v>
      </c>
      <c r="L153" s="88"/>
    </row>
    <row r="154" spans="2:12" ht="13" x14ac:dyDescent="0.3">
      <c r="B154" s="173" t="str">
        <f>IF('Sch A. Input'!B157="","",'Sch A. Input'!B157)</f>
        <v/>
      </c>
      <c r="C154" s="174" t="str">
        <f>IF('Sch A. Input'!C157="","",'Sch A. Input'!C157)</f>
        <v/>
      </c>
      <c r="D154" s="175" t="str">
        <f>IF('Sch A. Input'!D157="","",'Sch A. Input'!D157)</f>
        <v/>
      </c>
      <c r="E154" s="175">
        <f>IF('Sch A. Input'!E157="","",MIN('Sch A. Input'!E157,'Sch A. Input'!F157))</f>
        <v>45016</v>
      </c>
      <c r="F154" s="210">
        <f>SUMIFS('Sch A. Input'!G157:CJ157,'Sch A. Input'!$G$14:$CJ$14,"Recurring",'Sch A. Input'!$G$13:$CJ$13,$E$9)</f>
        <v>0</v>
      </c>
      <c r="G154" s="210">
        <f>SUMIFS('Sch A. Input'!G157:CJ157,'Sch A. Input'!$G$14:$CJ$14,"One-time",'Sch A. Input'!$G$13:$CJ$13,'Sch B. Bi-Weekly Output'!$E$9)</f>
        <v>0</v>
      </c>
      <c r="H154" s="211">
        <f t="shared" si="3"/>
        <v>0</v>
      </c>
      <c r="I154" s="208"/>
      <c r="J154" s="212">
        <f>IFERROR(-'Sch D. Workings'!AB159,'Sch D. Workings'!AB159)</f>
        <v>0</v>
      </c>
      <c r="L154" s="88"/>
    </row>
    <row r="155" spans="2:12" ht="13" x14ac:dyDescent="0.3">
      <c r="B155" s="173" t="str">
        <f>IF('Sch A. Input'!B158="","",'Sch A. Input'!B158)</f>
        <v/>
      </c>
      <c r="C155" s="174" t="str">
        <f>IF('Sch A. Input'!C158="","",'Sch A. Input'!C158)</f>
        <v/>
      </c>
      <c r="D155" s="175" t="str">
        <f>IF('Sch A. Input'!D158="","",'Sch A. Input'!D158)</f>
        <v/>
      </c>
      <c r="E155" s="175">
        <f>IF('Sch A. Input'!E158="","",MIN('Sch A. Input'!E158,'Sch A. Input'!F158))</f>
        <v>45016</v>
      </c>
      <c r="F155" s="210">
        <f>SUMIFS('Sch A. Input'!G158:CJ158,'Sch A. Input'!$G$14:$CJ$14,"Recurring",'Sch A. Input'!$G$13:$CJ$13,$E$9)</f>
        <v>0</v>
      </c>
      <c r="G155" s="210">
        <f>SUMIFS('Sch A. Input'!G158:CJ158,'Sch A. Input'!$G$14:$CJ$14,"One-time",'Sch A. Input'!$G$13:$CJ$13,'Sch B. Bi-Weekly Output'!$E$9)</f>
        <v>0</v>
      </c>
      <c r="H155" s="211">
        <f t="shared" si="3"/>
        <v>0</v>
      </c>
      <c r="I155" s="208"/>
      <c r="J155" s="212">
        <f>IFERROR(-'Sch D. Workings'!AB160,'Sch D. Workings'!AB160)</f>
        <v>0</v>
      </c>
      <c r="L155" s="88"/>
    </row>
    <row r="156" spans="2:12" ht="13" x14ac:dyDescent="0.3">
      <c r="B156" s="173" t="str">
        <f>IF('Sch A. Input'!B159="","",'Sch A. Input'!B159)</f>
        <v/>
      </c>
      <c r="C156" s="174" t="str">
        <f>IF('Sch A. Input'!C159="","",'Sch A. Input'!C159)</f>
        <v/>
      </c>
      <c r="D156" s="175" t="str">
        <f>IF('Sch A. Input'!D159="","",'Sch A. Input'!D159)</f>
        <v/>
      </c>
      <c r="E156" s="175">
        <f>IF('Sch A. Input'!E159="","",MIN('Sch A. Input'!E159,'Sch A. Input'!F159))</f>
        <v>45016</v>
      </c>
      <c r="F156" s="210">
        <f>SUMIFS('Sch A. Input'!G159:CJ159,'Sch A. Input'!$G$14:$CJ$14,"Recurring",'Sch A. Input'!$G$13:$CJ$13,$E$9)</f>
        <v>0</v>
      </c>
      <c r="G156" s="210">
        <f>SUMIFS('Sch A. Input'!G159:CJ159,'Sch A. Input'!$G$14:$CJ$14,"One-time",'Sch A. Input'!$G$13:$CJ$13,'Sch B. Bi-Weekly Output'!$E$9)</f>
        <v>0</v>
      </c>
      <c r="H156" s="211">
        <f t="shared" si="3"/>
        <v>0</v>
      </c>
      <c r="I156" s="208"/>
      <c r="J156" s="212">
        <f>IFERROR(-'Sch D. Workings'!AB161,'Sch D. Workings'!AB161)</f>
        <v>0</v>
      </c>
      <c r="L156" s="88"/>
    </row>
    <row r="157" spans="2:12" ht="13" x14ac:dyDescent="0.3">
      <c r="B157" s="173" t="str">
        <f>IF('Sch A. Input'!B160="","",'Sch A. Input'!B160)</f>
        <v/>
      </c>
      <c r="C157" s="174" t="str">
        <f>IF('Sch A. Input'!C160="","",'Sch A. Input'!C160)</f>
        <v/>
      </c>
      <c r="D157" s="175" t="str">
        <f>IF('Sch A. Input'!D160="","",'Sch A. Input'!D160)</f>
        <v/>
      </c>
      <c r="E157" s="175">
        <f>IF('Sch A. Input'!E160="","",MIN('Sch A. Input'!E160,'Sch A. Input'!F160))</f>
        <v>45016</v>
      </c>
      <c r="F157" s="210">
        <f>SUMIFS('Sch A. Input'!G160:CJ160,'Sch A. Input'!$G$14:$CJ$14,"Recurring",'Sch A. Input'!$G$13:$CJ$13,$E$9)</f>
        <v>0</v>
      </c>
      <c r="G157" s="210">
        <f>SUMIFS('Sch A. Input'!G160:CJ160,'Sch A. Input'!$G$14:$CJ$14,"One-time",'Sch A. Input'!$G$13:$CJ$13,'Sch B. Bi-Weekly Output'!$E$9)</f>
        <v>0</v>
      </c>
      <c r="H157" s="211">
        <f t="shared" si="3"/>
        <v>0</v>
      </c>
      <c r="I157" s="208"/>
      <c r="J157" s="212">
        <f>IFERROR(-'Sch D. Workings'!AB162,'Sch D. Workings'!AB162)</f>
        <v>0</v>
      </c>
      <c r="L157" s="88"/>
    </row>
    <row r="158" spans="2:12" ht="13" x14ac:dyDescent="0.3">
      <c r="B158" s="173" t="str">
        <f>IF('Sch A. Input'!B161="","",'Sch A. Input'!B161)</f>
        <v/>
      </c>
      <c r="C158" s="174" t="str">
        <f>IF('Sch A. Input'!C161="","",'Sch A. Input'!C161)</f>
        <v/>
      </c>
      <c r="D158" s="175" t="str">
        <f>IF('Sch A. Input'!D161="","",'Sch A. Input'!D161)</f>
        <v/>
      </c>
      <c r="E158" s="175">
        <f>IF('Sch A. Input'!E161="","",MIN('Sch A. Input'!E161,'Sch A. Input'!F161))</f>
        <v>45016</v>
      </c>
      <c r="F158" s="210">
        <f>SUMIFS('Sch A. Input'!G161:CJ161,'Sch A. Input'!$G$14:$CJ$14,"Recurring",'Sch A. Input'!$G$13:$CJ$13,$E$9)</f>
        <v>0</v>
      </c>
      <c r="G158" s="210">
        <f>SUMIFS('Sch A. Input'!G161:CJ161,'Sch A. Input'!$G$14:$CJ$14,"One-time",'Sch A. Input'!$G$13:$CJ$13,'Sch B. Bi-Weekly Output'!$E$9)</f>
        <v>0</v>
      </c>
      <c r="H158" s="211">
        <f t="shared" si="3"/>
        <v>0</v>
      </c>
      <c r="I158" s="208"/>
      <c r="J158" s="212">
        <f>IFERROR(-'Sch D. Workings'!AB163,'Sch D. Workings'!AB163)</f>
        <v>0</v>
      </c>
      <c r="L158" s="88"/>
    </row>
    <row r="159" spans="2:12" ht="13" x14ac:dyDescent="0.3">
      <c r="B159" s="173" t="str">
        <f>IF('Sch A. Input'!B162="","",'Sch A. Input'!B162)</f>
        <v/>
      </c>
      <c r="C159" s="174" t="str">
        <f>IF('Sch A. Input'!C162="","",'Sch A. Input'!C162)</f>
        <v/>
      </c>
      <c r="D159" s="175" t="str">
        <f>IF('Sch A. Input'!D162="","",'Sch A. Input'!D162)</f>
        <v/>
      </c>
      <c r="E159" s="175">
        <f>IF('Sch A. Input'!E162="","",MIN('Sch A. Input'!E162,'Sch A. Input'!F162))</f>
        <v>45016</v>
      </c>
      <c r="F159" s="210">
        <f>SUMIFS('Sch A. Input'!G162:CJ162,'Sch A. Input'!$G$14:$CJ$14,"Recurring",'Sch A. Input'!$G$13:$CJ$13,$E$9)</f>
        <v>0</v>
      </c>
      <c r="G159" s="210">
        <f>SUMIFS('Sch A. Input'!G162:CJ162,'Sch A. Input'!$G$14:$CJ$14,"One-time",'Sch A. Input'!$G$13:$CJ$13,'Sch B. Bi-Weekly Output'!$E$9)</f>
        <v>0</v>
      </c>
      <c r="H159" s="211">
        <f t="shared" si="3"/>
        <v>0</v>
      </c>
      <c r="I159" s="208"/>
      <c r="J159" s="212">
        <f>IFERROR(-'Sch D. Workings'!AB164,'Sch D. Workings'!AB164)</f>
        <v>0</v>
      </c>
      <c r="L159" s="88"/>
    </row>
    <row r="160" spans="2:12" ht="13" x14ac:dyDescent="0.3">
      <c r="B160" s="173" t="str">
        <f>IF('Sch A. Input'!B163="","",'Sch A. Input'!B163)</f>
        <v/>
      </c>
      <c r="C160" s="174" t="str">
        <f>IF('Sch A. Input'!C163="","",'Sch A. Input'!C163)</f>
        <v/>
      </c>
      <c r="D160" s="175" t="str">
        <f>IF('Sch A. Input'!D163="","",'Sch A. Input'!D163)</f>
        <v/>
      </c>
      <c r="E160" s="175">
        <f>IF('Sch A. Input'!E163="","",MIN('Sch A. Input'!E163,'Sch A. Input'!F163))</f>
        <v>45016</v>
      </c>
      <c r="F160" s="210">
        <f>SUMIFS('Sch A. Input'!G163:CJ163,'Sch A. Input'!$G$14:$CJ$14,"Recurring",'Sch A. Input'!$G$13:$CJ$13,$E$9)</f>
        <v>0</v>
      </c>
      <c r="G160" s="210">
        <f>SUMIFS('Sch A. Input'!G163:CJ163,'Sch A. Input'!$G$14:$CJ$14,"One-time",'Sch A. Input'!$G$13:$CJ$13,'Sch B. Bi-Weekly Output'!$E$9)</f>
        <v>0</v>
      </c>
      <c r="H160" s="211">
        <f t="shared" si="3"/>
        <v>0</v>
      </c>
      <c r="I160" s="208"/>
      <c r="J160" s="212">
        <f>IFERROR(-'Sch D. Workings'!AB165,'Sch D. Workings'!AB165)</f>
        <v>0</v>
      </c>
      <c r="L160" s="88"/>
    </row>
    <row r="161" spans="2:12" ht="13" x14ac:dyDescent="0.3">
      <c r="B161" s="173" t="str">
        <f>IF('Sch A. Input'!B164="","",'Sch A. Input'!B164)</f>
        <v/>
      </c>
      <c r="C161" s="174" t="str">
        <f>IF('Sch A. Input'!C164="","",'Sch A. Input'!C164)</f>
        <v/>
      </c>
      <c r="D161" s="175" t="str">
        <f>IF('Sch A. Input'!D164="","",'Sch A. Input'!D164)</f>
        <v/>
      </c>
      <c r="E161" s="175">
        <f>IF('Sch A. Input'!E164="","",MIN('Sch A. Input'!E164,'Sch A. Input'!F164))</f>
        <v>45016</v>
      </c>
      <c r="F161" s="210">
        <f>SUMIFS('Sch A. Input'!G164:CJ164,'Sch A. Input'!$G$14:$CJ$14,"Recurring",'Sch A. Input'!$G$13:$CJ$13,$E$9)</f>
        <v>0</v>
      </c>
      <c r="G161" s="210">
        <f>SUMIFS('Sch A. Input'!G164:CJ164,'Sch A. Input'!$G$14:$CJ$14,"One-time",'Sch A. Input'!$G$13:$CJ$13,'Sch B. Bi-Weekly Output'!$E$9)</f>
        <v>0</v>
      </c>
      <c r="H161" s="211">
        <f t="shared" si="3"/>
        <v>0</v>
      </c>
      <c r="I161" s="208"/>
      <c r="J161" s="212">
        <f>IFERROR(-'Sch D. Workings'!AB166,'Sch D. Workings'!AB166)</f>
        <v>0</v>
      </c>
      <c r="L161" s="88"/>
    </row>
    <row r="162" spans="2:12" ht="13" x14ac:dyDescent="0.3">
      <c r="B162" s="173" t="str">
        <f>IF('Sch A. Input'!B165="","",'Sch A. Input'!B165)</f>
        <v/>
      </c>
      <c r="C162" s="174" t="str">
        <f>IF('Sch A. Input'!C165="","",'Sch A. Input'!C165)</f>
        <v/>
      </c>
      <c r="D162" s="175" t="str">
        <f>IF('Sch A. Input'!D165="","",'Sch A. Input'!D165)</f>
        <v/>
      </c>
      <c r="E162" s="175">
        <f>IF('Sch A. Input'!E165="","",MIN('Sch A. Input'!E165,'Sch A. Input'!F165))</f>
        <v>45016</v>
      </c>
      <c r="F162" s="210">
        <f>SUMIFS('Sch A. Input'!G165:CJ165,'Sch A. Input'!$G$14:$CJ$14,"Recurring",'Sch A. Input'!$G$13:$CJ$13,$E$9)</f>
        <v>0</v>
      </c>
      <c r="G162" s="210">
        <f>SUMIFS('Sch A. Input'!G165:CJ165,'Sch A. Input'!$G$14:$CJ$14,"One-time",'Sch A. Input'!$G$13:$CJ$13,'Sch B. Bi-Weekly Output'!$E$9)</f>
        <v>0</v>
      </c>
      <c r="H162" s="211">
        <f t="shared" si="3"/>
        <v>0</v>
      </c>
      <c r="I162" s="208"/>
      <c r="J162" s="212">
        <f>IFERROR(-'Sch D. Workings'!AB167,'Sch D. Workings'!AB167)</f>
        <v>0</v>
      </c>
      <c r="L162" s="88"/>
    </row>
    <row r="163" spans="2:12" ht="13" x14ac:dyDescent="0.3">
      <c r="B163" s="173" t="str">
        <f>IF('Sch A. Input'!B166="","",'Sch A. Input'!B166)</f>
        <v/>
      </c>
      <c r="C163" s="174" t="str">
        <f>IF('Sch A. Input'!C166="","",'Sch A. Input'!C166)</f>
        <v/>
      </c>
      <c r="D163" s="175" t="str">
        <f>IF('Sch A. Input'!D166="","",'Sch A. Input'!D166)</f>
        <v/>
      </c>
      <c r="E163" s="175">
        <f>IF('Sch A. Input'!E166="","",MIN('Sch A. Input'!E166,'Sch A. Input'!F166))</f>
        <v>45016</v>
      </c>
      <c r="F163" s="210">
        <f>SUMIFS('Sch A. Input'!G166:CJ166,'Sch A. Input'!$G$14:$CJ$14,"Recurring",'Sch A. Input'!$G$13:$CJ$13,$E$9)</f>
        <v>0</v>
      </c>
      <c r="G163" s="210">
        <f>SUMIFS('Sch A. Input'!G166:CJ166,'Sch A. Input'!$G$14:$CJ$14,"One-time",'Sch A. Input'!$G$13:$CJ$13,'Sch B. Bi-Weekly Output'!$E$9)</f>
        <v>0</v>
      </c>
      <c r="H163" s="211">
        <f t="shared" si="3"/>
        <v>0</v>
      </c>
      <c r="I163" s="208"/>
      <c r="J163" s="212">
        <f>IFERROR(-'Sch D. Workings'!AB168,'Sch D. Workings'!AB168)</f>
        <v>0</v>
      </c>
      <c r="L163" s="88"/>
    </row>
    <row r="164" spans="2:12" ht="13" x14ac:dyDescent="0.3">
      <c r="B164" s="173" t="str">
        <f>IF('Sch A. Input'!B167="","",'Sch A. Input'!B167)</f>
        <v/>
      </c>
      <c r="C164" s="174" t="str">
        <f>IF('Sch A. Input'!C167="","",'Sch A. Input'!C167)</f>
        <v/>
      </c>
      <c r="D164" s="175" t="str">
        <f>IF('Sch A. Input'!D167="","",'Sch A. Input'!D167)</f>
        <v/>
      </c>
      <c r="E164" s="175">
        <f>IF('Sch A. Input'!E167="","",MIN('Sch A. Input'!E167,'Sch A. Input'!F167))</f>
        <v>45016</v>
      </c>
      <c r="F164" s="210">
        <f>SUMIFS('Sch A. Input'!G167:CJ167,'Sch A. Input'!$G$14:$CJ$14,"Recurring",'Sch A. Input'!$G$13:$CJ$13,$E$9)</f>
        <v>0</v>
      </c>
      <c r="G164" s="210">
        <f>SUMIFS('Sch A. Input'!G167:CJ167,'Sch A. Input'!$G$14:$CJ$14,"One-time",'Sch A. Input'!$G$13:$CJ$13,'Sch B. Bi-Weekly Output'!$E$9)</f>
        <v>0</v>
      </c>
      <c r="H164" s="211">
        <f t="shared" si="3"/>
        <v>0</v>
      </c>
      <c r="I164" s="208"/>
      <c r="J164" s="212">
        <f>IFERROR(-'Sch D. Workings'!AB169,'Sch D. Workings'!AB169)</f>
        <v>0</v>
      </c>
      <c r="L164" s="88"/>
    </row>
    <row r="165" spans="2:12" ht="13" x14ac:dyDescent="0.3">
      <c r="B165" s="173" t="str">
        <f>IF('Sch A. Input'!B168="","",'Sch A. Input'!B168)</f>
        <v/>
      </c>
      <c r="C165" s="174" t="str">
        <f>IF('Sch A. Input'!C168="","",'Sch A. Input'!C168)</f>
        <v/>
      </c>
      <c r="D165" s="175" t="str">
        <f>IF('Sch A. Input'!D168="","",'Sch A. Input'!D168)</f>
        <v/>
      </c>
      <c r="E165" s="175">
        <f>IF('Sch A. Input'!E168="","",MIN('Sch A. Input'!E168,'Sch A. Input'!F168))</f>
        <v>45016</v>
      </c>
      <c r="F165" s="210">
        <f>SUMIFS('Sch A. Input'!G168:CJ168,'Sch A. Input'!$G$14:$CJ$14,"Recurring",'Sch A. Input'!$G$13:$CJ$13,$E$9)</f>
        <v>0</v>
      </c>
      <c r="G165" s="210">
        <f>SUMIFS('Sch A. Input'!G168:CJ168,'Sch A. Input'!$G$14:$CJ$14,"One-time",'Sch A. Input'!$G$13:$CJ$13,'Sch B. Bi-Weekly Output'!$E$9)</f>
        <v>0</v>
      </c>
      <c r="H165" s="211">
        <f t="shared" si="3"/>
        <v>0</v>
      </c>
      <c r="I165" s="208"/>
      <c r="J165" s="212">
        <f>IFERROR(-'Sch D. Workings'!AB170,'Sch D. Workings'!AB170)</f>
        <v>0</v>
      </c>
      <c r="L165" s="88"/>
    </row>
    <row r="166" spans="2:12" ht="13" x14ac:dyDescent="0.3">
      <c r="B166" s="173" t="str">
        <f>IF('Sch A. Input'!B169="","",'Sch A. Input'!B169)</f>
        <v/>
      </c>
      <c r="C166" s="174" t="str">
        <f>IF('Sch A. Input'!C169="","",'Sch A. Input'!C169)</f>
        <v/>
      </c>
      <c r="D166" s="175" t="str">
        <f>IF('Sch A. Input'!D169="","",'Sch A. Input'!D169)</f>
        <v/>
      </c>
      <c r="E166" s="175">
        <f>IF('Sch A. Input'!E169="","",MIN('Sch A. Input'!E169,'Sch A. Input'!F169))</f>
        <v>45016</v>
      </c>
      <c r="F166" s="210">
        <f>SUMIFS('Sch A. Input'!G169:CJ169,'Sch A. Input'!$G$14:$CJ$14,"Recurring",'Sch A. Input'!$G$13:$CJ$13,$E$9)</f>
        <v>0</v>
      </c>
      <c r="G166" s="210">
        <f>SUMIFS('Sch A. Input'!G169:CJ169,'Sch A. Input'!$G$14:$CJ$14,"One-time",'Sch A. Input'!$G$13:$CJ$13,'Sch B. Bi-Weekly Output'!$E$9)</f>
        <v>0</v>
      </c>
      <c r="H166" s="211">
        <f t="shared" si="3"/>
        <v>0</v>
      </c>
      <c r="I166" s="208"/>
      <c r="J166" s="212">
        <f>IFERROR(-'Sch D. Workings'!AB171,'Sch D. Workings'!AB171)</f>
        <v>0</v>
      </c>
      <c r="L166" s="88"/>
    </row>
    <row r="167" spans="2:12" ht="13" x14ac:dyDescent="0.3">
      <c r="B167" s="173" t="str">
        <f>IF('Sch A. Input'!B170="","",'Sch A. Input'!B170)</f>
        <v/>
      </c>
      <c r="C167" s="174" t="str">
        <f>IF('Sch A. Input'!C170="","",'Sch A. Input'!C170)</f>
        <v/>
      </c>
      <c r="D167" s="175" t="str">
        <f>IF('Sch A. Input'!D170="","",'Sch A. Input'!D170)</f>
        <v/>
      </c>
      <c r="E167" s="175">
        <f>IF('Sch A. Input'!E170="","",MIN('Sch A. Input'!E170,'Sch A. Input'!F170))</f>
        <v>45016</v>
      </c>
      <c r="F167" s="210">
        <f>SUMIFS('Sch A. Input'!G170:CJ170,'Sch A. Input'!$G$14:$CJ$14,"Recurring",'Sch A. Input'!$G$13:$CJ$13,$E$9)</f>
        <v>0</v>
      </c>
      <c r="G167" s="210">
        <f>SUMIFS('Sch A. Input'!G170:CJ170,'Sch A. Input'!$G$14:$CJ$14,"One-time",'Sch A. Input'!$G$13:$CJ$13,'Sch B. Bi-Weekly Output'!$E$9)</f>
        <v>0</v>
      </c>
      <c r="H167" s="211">
        <f t="shared" si="3"/>
        <v>0</v>
      </c>
      <c r="I167" s="208"/>
      <c r="J167" s="212">
        <f>IFERROR(-'Sch D. Workings'!AB172,'Sch D. Workings'!AB172)</f>
        <v>0</v>
      </c>
      <c r="L167" s="88"/>
    </row>
    <row r="168" spans="2:12" ht="13" x14ac:dyDescent="0.3">
      <c r="B168" s="173" t="str">
        <f>IF('Sch A. Input'!B171="","",'Sch A. Input'!B171)</f>
        <v/>
      </c>
      <c r="C168" s="174" t="str">
        <f>IF('Sch A. Input'!C171="","",'Sch A. Input'!C171)</f>
        <v/>
      </c>
      <c r="D168" s="175" t="str">
        <f>IF('Sch A. Input'!D171="","",'Sch A. Input'!D171)</f>
        <v/>
      </c>
      <c r="E168" s="175">
        <f>IF('Sch A. Input'!E171="","",MIN('Sch A. Input'!E171,'Sch A. Input'!F171))</f>
        <v>45016</v>
      </c>
      <c r="F168" s="210">
        <f>SUMIFS('Sch A. Input'!G171:CJ171,'Sch A. Input'!$G$14:$CJ$14,"Recurring",'Sch A. Input'!$G$13:$CJ$13,$E$9)</f>
        <v>0</v>
      </c>
      <c r="G168" s="210">
        <f>SUMIFS('Sch A. Input'!G171:CJ171,'Sch A. Input'!$G$14:$CJ$14,"One-time",'Sch A. Input'!$G$13:$CJ$13,'Sch B. Bi-Weekly Output'!$E$9)</f>
        <v>0</v>
      </c>
      <c r="H168" s="211">
        <f t="shared" si="3"/>
        <v>0</v>
      </c>
      <c r="I168" s="208"/>
      <c r="J168" s="212">
        <f>IFERROR(-'Sch D. Workings'!AB173,'Sch D. Workings'!AB173)</f>
        <v>0</v>
      </c>
      <c r="L168" s="88"/>
    </row>
    <row r="169" spans="2:12" ht="13" x14ac:dyDescent="0.3">
      <c r="B169" s="173" t="str">
        <f>IF('Sch A. Input'!B172="","",'Sch A. Input'!B172)</f>
        <v/>
      </c>
      <c r="C169" s="174" t="str">
        <f>IF('Sch A. Input'!C172="","",'Sch A. Input'!C172)</f>
        <v/>
      </c>
      <c r="D169" s="175" t="str">
        <f>IF('Sch A. Input'!D172="","",'Sch A. Input'!D172)</f>
        <v/>
      </c>
      <c r="E169" s="175">
        <f>IF('Sch A. Input'!E172="","",MIN('Sch A. Input'!E172,'Sch A. Input'!F172))</f>
        <v>45016</v>
      </c>
      <c r="F169" s="210">
        <f>SUMIFS('Sch A. Input'!G172:CJ172,'Sch A. Input'!$G$14:$CJ$14,"Recurring",'Sch A. Input'!$G$13:$CJ$13,$E$9)</f>
        <v>0</v>
      </c>
      <c r="G169" s="210">
        <f>SUMIFS('Sch A. Input'!G172:CJ172,'Sch A. Input'!$G$14:$CJ$14,"One-time",'Sch A. Input'!$G$13:$CJ$13,'Sch B. Bi-Weekly Output'!$E$9)</f>
        <v>0</v>
      </c>
      <c r="H169" s="211">
        <f t="shared" si="3"/>
        <v>0</v>
      </c>
      <c r="I169" s="208"/>
      <c r="J169" s="212">
        <f>IFERROR(-'Sch D. Workings'!AB174,'Sch D. Workings'!AB174)</f>
        <v>0</v>
      </c>
      <c r="L169" s="88"/>
    </row>
    <row r="170" spans="2:12" ht="13" x14ac:dyDescent="0.3">
      <c r="B170" s="173" t="str">
        <f>IF('Sch A. Input'!B173="","",'Sch A. Input'!B173)</f>
        <v/>
      </c>
      <c r="C170" s="174" t="str">
        <f>IF('Sch A. Input'!C173="","",'Sch A. Input'!C173)</f>
        <v/>
      </c>
      <c r="D170" s="175" t="str">
        <f>IF('Sch A. Input'!D173="","",'Sch A. Input'!D173)</f>
        <v/>
      </c>
      <c r="E170" s="175">
        <f>IF('Sch A. Input'!E173="","",MIN('Sch A. Input'!E173,'Sch A. Input'!F173))</f>
        <v>45016</v>
      </c>
      <c r="F170" s="210">
        <f>SUMIFS('Sch A. Input'!G173:CJ173,'Sch A. Input'!$G$14:$CJ$14,"Recurring",'Sch A. Input'!$G$13:$CJ$13,$E$9)</f>
        <v>0</v>
      </c>
      <c r="G170" s="210">
        <f>SUMIFS('Sch A. Input'!G173:CJ173,'Sch A. Input'!$G$14:$CJ$14,"One-time",'Sch A. Input'!$G$13:$CJ$13,'Sch B. Bi-Weekly Output'!$E$9)</f>
        <v>0</v>
      </c>
      <c r="H170" s="211">
        <f t="shared" si="3"/>
        <v>0</v>
      </c>
      <c r="I170" s="208"/>
      <c r="J170" s="212">
        <f>IFERROR(-'Sch D. Workings'!AB175,'Sch D. Workings'!AB175)</f>
        <v>0</v>
      </c>
      <c r="L170" s="88"/>
    </row>
    <row r="171" spans="2:12" ht="13" x14ac:dyDescent="0.3">
      <c r="B171" s="173" t="str">
        <f>IF('Sch A. Input'!B174="","",'Sch A. Input'!B174)</f>
        <v/>
      </c>
      <c r="C171" s="174" t="str">
        <f>IF('Sch A. Input'!C174="","",'Sch A. Input'!C174)</f>
        <v/>
      </c>
      <c r="D171" s="175" t="str">
        <f>IF('Sch A. Input'!D174="","",'Sch A. Input'!D174)</f>
        <v/>
      </c>
      <c r="E171" s="175">
        <f>IF('Sch A. Input'!E174="","",MIN('Sch A. Input'!E174,'Sch A. Input'!F174))</f>
        <v>45016</v>
      </c>
      <c r="F171" s="210">
        <f>SUMIFS('Sch A. Input'!G174:CJ174,'Sch A. Input'!$G$14:$CJ$14,"Recurring",'Sch A. Input'!$G$13:$CJ$13,$E$9)</f>
        <v>0</v>
      </c>
      <c r="G171" s="210">
        <f>SUMIFS('Sch A. Input'!G174:CJ174,'Sch A. Input'!$G$14:$CJ$14,"One-time",'Sch A. Input'!$G$13:$CJ$13,'Sch B. Bi-Weekly Output'!$E$9)</f>
        <v>0</v>
      </c>
      <c r="H171" s="211">
        <f t="shared" si="3"/>
        <v>0</v>
      </c>
      <c r="I171" s="208"/>
      <c r="J171" s="212">
        <f>IFERROR(-'Sch D. Workings'!AB176,'Sch D. Workings'!AB176)</f>
        <v>0</v>
      </c>
      <c r="L171" s="88"/>
    </row>
    <row r="172" spans="2:12" ht="13" x14ac:dyDescent="0.3">
      <c r="B172" s="173" t="str">
        <f>IF('Sch A. Input'!B175="","",'Sch A. Input'!B175)</f>
        <v/>
      </c>
      <c r="C172" s="174" t="str">
        <f>IF('Sch A. Input'!C175="","",'Sch A. Input'!C175)</f>
        <v/>
      </c>
      <c r="D172" s="175" t="str">
        <f>IF('Sch A. Input'!D175="","",'Sch A. Input'!D175)</f>
        <v/>
      </c>
      <c r="E172" s="175">
        <f>IF('Sch A. Input'!E175="","",MIN('Sch A. Input'!E175,'Sch A. Input'!F175))</f>
        <v>45016</v>
      </c>
      <c r="F172" s="210">
        <f>SUMIFS('Sch A. Input'!G175:CJ175,'Sch A. Input'!$G$14:$CJ$14,"Recurring",'Sch A. Input'!$G$13:$CJ$13,$E$9)</f>
        <v>0</v>
      </c>
      <c r="G172" s="210">
        <f>SUMIFS('Sch A. Input'!G175:CJ175,'Sch A. Input'!$G$14:$CJ$14,"One-time",'Sch A. Input'!$G$13:$CJ$13,'Sch B. Bi-Weekly Output'!$E$9)</f>
        <v>0</v>
      </c>
      <c r="H172" s="211">
        <f t="shared" si="3"/>
        <v>0</v>
      </c>
      <c r="I172" s="208"/>
      <c r="J172" s="212">
        <f>IFERROR(-'Sch D. Workings'!AB177,'Sch D. Workings'!AB177)</f>
        <v>0</v>
      </c>
      <c r="L172" s="88"/>
    </row>
    <row r="173" spans="2:12" ht="13" x14ac:dyDescent="0.3">
      <c r="B173" s="173" t="str">
        <f>IF('Sch A. Input'!B176="","",'Sch A. Input'!B176)</f>
        <v/>
      </c>
      <c r="C173" s="174" t="str">
        <f>IF('Sch A. Input'!C176="","",'Sch A. Input'!C176)</f>
        <v/>
      </c>
      <c r="D173" s="175" t="str">
        <f>IF('Sch A. Input'!D176="","",'Sch A. Input'!D176)</f>
        <v/>
      </c>
      <c r="E173" s="175">
        <f>IF('Sch A. Input'!E176="","",MIN('Sch A. Input'!E176,'Sch A. Input'!F176))</f>
        <v>45016</v>
      </c>
      <c r="F173" s="210">
        <f>SUMIFS('Sch A. Input'!G176:CJ176,'Sch A. Input'!$G$14:$CJ$14,"Recurring",'Sch A. Input'!$G$13:$CJ$13,$E$9)</f>
        <v>0</v>
      </c>
      <c r="G173" s="210">
        <f>SUMIFS('Sch A. Input'!G176:CJ176,'Sch A. Input'!$G$14:$CJ$14,"One-time",'Sch A. Input'!$G$13:$CJ$13,'Sch B. Bi-Weekly Output'!$E$9)</f>
        <v>0</v>
      </c>
      <c r="H173" s="211">
        <f t="shared" si="3"/>
        <v>0</v>
      </c>
      <c r="I173" s="208"/>
      <c r="J173" s="212">
        <f>IFERROR(-'Sch D. Workings'!AB178,'Sch D. Workings'!AB178)</f>
        <v>0</v>
      </c>
      <c r="L173" s="88"/>
    </row>
    <row r="174" spans="2:12" ht="13" x14ac:dyDescent="0.3">
      <c r="B174" s="173" t="str">
        <f>IF('Sch A. Input'!B177="","",'Sch A. Input'!B177)</f>
        <v/>
      </c>
      <c r="C174" s="174" t="str">
        <f>IF('Sch A. Input'!C177="","",'Sch A. Input'!C177)</f>
        <v/>
      </c>
      <c r="D174" s="175" t="str">
        <f>IF('Sch A. Input'!D177="","",'Sch A. Input'!D177)</f>
        <v/>
      </c>
      <c r="E174" s="175">
        <f>IF('Sch A. Input'!E177="","",MIN('Sch A. Input'!E177,'Sch A. Input'!F177))</f>
        <v>45016</v>
      </c>
      <c r="F174" s="210">
        <f>SUMIFS('Sch A. Input'!G177:CJ177,'Sch A. Input'!$G$14:$CJ$14,"Recurring",'Sch A. Input'!$G$13:$CJ$13,$E$9)</f>
        <v>0</v>
      </c>
      <c r="G174" s="210">
        <f>SUMIFS('Sch A. Input'!G177:CJ177,'Sch A. Input'!$G$14:$CJ$14,"One-time",'Sch A. Input'!$G$13:$CJ$13,'Sch B. Bi-Weekly Output'!$E$9)</f>
        <v>0</v>
      </c>
      <c r="H174" s="211">
        <f t="shared" si="3"/>
        <v>0</v>
      </c>
      <c r="I174" s="208"/>
      <c r="J174" s="212">
        <f>IFERROR(-'Sch D. Workings'!AB179,'Sch D. Workings'!AB179)</f>
        <v>0</v>
      </c>
      <c r="L174" s="88"/>
    </row>
    <row r="175" spans="2:12" ht="13" x14ac:dyDescent="0.3">
      <c r="B175" s="173" t="str">
        <f>IF('Sch A. Input'!B178="","",'Sch A. Input'!B178)</f>
        <v/>
      </c>
      <c r="C175" s="174" t="str">
        <f>IF('Sch A. Input'!C178="","",'Sch A. Input'!C178)</f>
        <v/>
      </c>
      <c r="D175" s="175" t="str">
        <f>IF('Sch A. Input'!D178="","",'Sch A. Input'!D178)</f>
        <v/>
      </c>
      <c r="E175" s="175">
        <f>IF('Sch A. Input'!E178="","",MIN('Sch A. Input'!E178,'Sch A. Input'!F178))</f>
        <v>45016</v>
      </c>
      <c r="F175" s="210">
        <f>SUMIFS('Sch A. Input'!G178:CJ178,'Sch A. Input'!$G$14:$CJ$14,"Recurring",'Sch A. Input'!$G$13:$CJ$13,$E$9)</f>
        <v>0</v>
      </c>
      <c r="G175" s="210">
        <f>SUMIFS('Sch A. Input'!G178:CJ178,'Sch A. Input'!$G$14:$CJ$14,"One-time",'Sch A. Input'!$G$13:$CJ$13,'Sch B. Bi-Weekly Output'!$E$9)</f>
        <v>0</v>
      </c>
      <c r="H175" s="211">
        <f t="shared" si="3"/>
        <v>0</v>
      </c>
      <c r="I175" s="208"/>
      <c r="J175" s="212">
        <f>IFERROR(-'Sch D. Workings'!AB180,'Sch D. Workings'!AB180)</f>
        <v>0</v>
      </c>
      <c r="L175" s="88"/>
    </row>
    <row r="176" spans="2:12" ht="13" x14ac:dyDescent="0.3">
      <c r="B176" s="173" t="str">
        <f>IF('Sch A. Input'!B179="","",'Sch A. Input'!B179)</f>
        <v/>
      </c>
      <c r="C176" s="174" t="str">
        <f>IF('Sch A. Input'!C179="","",'Sch A. Input'!C179)</f>
        <v/>
      </c>
      <c r="D176" s="175" t="str">
        <f>IF('Sch A. Input'!D179="","",'Sch A. Input'!D179)</f>
        <v/>
      </c>
      <c r="E176" s="175">
        <f>IF('Sch A. Input'!E179="","",MIN('Sch A. Input'!E179,'Sch A. Input'!F179))</f>
        <v>45016</v>
      </c>
      <c r="F176" s="210">
        <f>SUMIFS('Sch A. Input'!G179:CJ179,'Sch A. Input'!$G$14:$CJ$14,"Recurring",'Sch A. Input'!$G$13:$CJ$13,$E$9)</f>
        <v>0</v>
      </c>
      <c r="G176" s="210">
        <f>SUMIFS('Sch A. Input'!G179:CJ179,'Sch A. Input'!$G$14:$CJ$14,"One-time",'Sch A. Input'!$G$13:$CJ$13,'Sch B. Bi-Weekly Output'!$E$9)</f>
        <v>0</v>
      </c>
      <c r="H176" s="211">
        <f t="shared" si="3"/>
        <v>0</v>
      </c>
      <c r="I176" s="208"/>
      <c r="J176" s="212">
        <f>IFERROR(-'Sch D. Workings'!AB181,'Sch D. Workings'!AB181)</f>
        <v>0</v>
      </c>
      <c r="L176" s="88"/>
    </row>
    <row r="177" spans="2:12" ht="13" x14ac:dyDescent="0.3">
      <c r="B177" s="173" t="str">
        <f>IF('Sch A. Input'!B180="","",'Sch A. Input'!B180)</f>
        <v/>
      </c>
      <c r="C177" s="174" t="str">
        <f>IF('Sch A. Input'!C180="","",'Sch A. Input'!C180)</f>
        <v/>
      </c>
      <c r="D177" s="175" t="str">
        <f>IF('Sch A. Input'!D180="","",'Sch A. Input'!D180)</f>
        <v/>
      </c>
      <c r="E177" s="175">
        <f>IF('Sch A. Input'!E180="","",MIN('Sch A. Input'!E180,'Sch A. Input'!F180))</f>
        <v>45016</v>
      </c>
      <c r="F177" s="210">
        <f>SUMIFS('Sch A. Input'!G180:CJ180,'Sch A. Input'!$G$14:$CJ$14,"Recurring",'Sch A. Input'!$G$13:$CJ$13,$E$9)</f>
        <v>0</v>
      </c>
      <c r="G177" s="210">
        <f>SUMIFS('Sch A. Input'!G180:CJ180,'Sch A. Input'!$G$14:$CJ$14,"One-time",'Sch A. Input'!$G$13:$CJ$13,'Sch B. Bi-Weekly Output'!$E$9)</f>
        <v>0</v>
      </c>
      <c r="H177" s="211">
        <f t="shared" si="3"/>
        <v>0</v>
      </c>
      <c r="I177" s="208"/>
      <c r="J177" s="212">
        <f>IFERROR(-'Sch D. Workings'!AB182,'Sch D. Workings'!AB182)</f>
        <v>0</v>
      </c>
      <c r="L177" s="88"/>
    </row>
    <row r="178" spans="2:12" ht="13" x14ac:dyDescent="0.3">
      <c r="B178" s="173" t="str">
        <f>IF('Sch A. Input'!B181="","",'Sch A. Input'!B181)</f>
        <v/>
      </c>
      <c r="C178" s="174" t="str">
        <f>IF('Sch A. Input'!C181="","",'Sch A. Input'!C181)</f>
        <v/>
      </c>
      <c r="D178" s="175" t="str">
        <f>IF('Sch A. Input'!D181="","",'Sch A. Input'!D181)</f>
        <v/>
      </c>
      <c r="E178" s="175">
        <f>IF('Sch A. Input'!E181="","",MIN('Sch A. Input'!E181,'Sch A. Input'!F181))</f>
        <v>45016</v>
      </c>
      <c r="F178" s="210">
        <f>SUMIFS('Sch A. Input'!G181:CJ181,'Sch A. Input'!$G$14:$CJ$14,"Recurring",'Sch A. Input'!$G$13:$CJ$13,$E$9)</f>
        <v>0</v>
      </c>
      <c r="G178" s="210">
        <f>SUMIFS('Sch A. Input'!G181:CJ181,'Sch A. Input'!$G$14:$CJ$14,"One-time",'Sch A. Input'!$G$13:$CJ$13,'Sch B. Bi-Weekly Output'!$E$9)</f>
        <v>0</v>
      </c>
      <c r="H178" s="211">
        <f t="shared" si="3"/>
        <v>0</v>
      </c>
      <c r="I178" s="208"/>
      <c r="J178" s="212">
        <f>IFERROR(-'Sch D. Workings'!AB183,'Sch D. Workings'!AB183)</f>
        <v>0</v>
      </c>
      <c r="L178" s="88"/>
    </row>
    <row r="179" spans="2:12" ht="13" x14ac:dyDescent="0.3">
      <c r="B179" s="173" t="str">
        <f>IF('Sch A. Input'!B182="","",'Sch A. Input'!B182)</f>
        <v/>
      </c>
      <c r="C179" s="174" t="str">
        <f>IF('Sch A. Input'!C182="","",'Sch A. Input'!C182)</f>
        <v/>
      </c>
      <c r="D179" s="175" t="str">
        <f>IF('Sch A. Input'!D182="","",'Sch A. Input'!D182)</f>
        <v/>
      </c>
      <c r="E179" s="175">
        <f>IF('Sch A. Input'!E182="","",MIN('Sch A. Input'!E182,'Sch A. Input'!F182))</f>
        <v>45016</v>
      </c>
      <c r="F179" s="210">
        <f>SUMIFS('Sch A. Input'!G182:CJ182,'Sch A. Input'!$G$14:$CJ$14,"Recurring",'Sch A. Input'!$G$13:$CJ$13,$E$9)</f>
        <v>0</v>
      </c>
      <c r="G179" s="210">
        <f>SUMIFS('Sch A. Input'!G182:CJ182,'Sch A. Input'!$G$14:$CJ$14,"One-time",'Sch A. Input'!$G$13:$CJ$13,'Sch B. Bi-Weekly Output'!$E$9)</f>
        <v>0</v>
      </c>
      <c r="H179" s="211">
        <f t="shared" si="3"/>
        <v>0</v>
      </c>
      <c r="I179" s="208"/>
      <c r="J179" s="212">
        <f>IFERROR(-'Sch D. Workings'!AB184,'Sch D. Workings'!AB184)</f>
        <v>0</v>
      </c>
      <c r="L179" s="88"/>
    </row>
    <row r="180" spans="2:12" ht="13" x14ac:dyDescent="0.3">
      <c r="B180" s="173" t="str">
        <f>IF('Sch A. Input'!B183="","",'Sch A. Input'!B183)</f>
        <v/>
      </c>
      <c r="C180" s="174" t="str">
        <f>IF('Sch A. Input'!C183="","",'Sch A. Input'!C183)</f>
        <v/>
      </c>
      <c r="D180" s="175" t="str">
        <f>IF('Sch A. Input'!D183="","",'Sch A. Input'!D183)</f>
        <v/>
      </c>
      <c r="E180" s="175">
        <f>IF('Sch A. Input'!E183="","",MIN('Sch A. Input'!E183,'Sch A. Input'!F183))</f>
        <v>45016</v>
      </c>
      <c r="F180" s="210">
        <f>SUMIFS('Sch A. Input'!G183:CJ183,'Sch A. Input'!$G$14:$CJ$14,"Recurring",'Sch A. Input'!$G$13:$CJ$13,$E$9)</f>
        <v>0</v>
      </c>
      <c r="G180" s="210">
        <f>SUMIFS('Sch A. Input'!G183:CJ183,'Sch A. Input'!$G$14:$CJ$14,"One-time",'Sch A. Input'!$G$13:$CJ$13,'Sch B. Bi-Weekly Output'!$E$9)</f>
        <v>0</v>
      </c>
      <c r="H180" s="211">
        <f t="shared" si="3"/>
        <v>0</v>
      </c>
      <c r="I180" s="208"/>
      <c r="J180" s="212">
        <f>IFERROR(-'Sch D. Workings'!AB185,'Sch D. Workings'!AB185)</f>
        <v>0</v>
      </c>
      <c r="L180" s="88"/>
    </row>
    <row r="181" spans="2:12" ht="13" x14ac:dyDescent="0.3">
      <c r="B181" s="173" t="str">
        <f>IF('Sch A. Input'!B184="","",'Sch A. Input'!B184)</f>
        <v/>
      </c>
      <c r="C181" s="174" t="str">
        <f>IF('Sch A. Input'!C184="","",'Sch A. Input'!C184)</f>
        <v/>
      </c>
      <c r="D181" s="175" t="str">
        <f>IF('Sch A. Input'!D184="","",'Sch A. Input'!D184)</f>
        <v/>
      </c>
      <c r="E181" s="175">
        <f>IF('Sch A. Input'!E184="","",MIN('Sch A. Input'!E184,'Sch A. Input'!F184))</f>
        <v>45016</v>
      </c>
      <c r="F181" s="210">
        <f>SUMIFS('Sch A. Input'!G184:CJ184,'Sch A. Input'!$G$14:$CJ$14,"Recurring",'Sch A. Input'!$G$13:$CJ$13,$E$9)</f>
        <v>0</v>
      </c>
      <c r="G181" s="210">
        <f>SUMIFS('Sch A. Input'!G184:CJ184,'Sch A. Input'!$G$14:$CJ$14,"One-time",'Sch A. Input'!$G$13:$CJ$13,'Sch B. Bi-Weekly Output'!$E$9)</f>
        <v>0</v>
      </c>
      <c r="H181" s="211">
        <f t="shared" si="3"/>
        <v>0</v>
      </c>
      <c r="I181" s="208"/>
      <c r="J181" s="212">
        <f>IFERROR(-'Sch D. Workings'!AB186,'Sch D. Workings'!AB186)</f>
        <v>0</v>
      </c>
      <c r="L181" s="88"/>
    </row>
    <row r="182" spans="2:12" ht="13" x14ac:dyDescent="0.3">
      <c r="B182" s="173" t="str">
        <f>IF('Sch A. Input'!B185="","",'Sch A. Input'!B185)</f>
        <v/>
      </c>
      <c r="C182" s="174" t="str">
        <f>IF('Sch A. Input'!C185="","",'Sch A. Input'!C185)</f>
        <v/>
      </c>
      <c r="D182" s="175" t="str">
        <f>IF('Sch A. Input'!D185="","",'Sch A. Input'!D185)</f>
        <v/>
      </c>
      <c r="E182" s="175">
        <f>IF('Sch A. Input'!E185="","",MIN('Sch A. Input'!E185,'Sch A. Input'!F185))</f>
        <v>45016</v>
      </c>
      <c r="F182" s="210">
        <f>SUMIFS('Sch A. Input'!G185:CJ185,'Sch A. Input'!$G$14:$CJ$14,"Recurring",'Sch A. Input'!$G$13:$CJ$13,$E$9)</f>
        <v>0</v>
      </c>
      <c r="G182" s="210">
        <f>SUMIFS('Sch A. Input'!G185:CJ185,'Sch A. Input'!$G$14:$CJ$14,"One-time",'Sch A. Input'!$G$13:$CJ$13,'Sch B. Bi-Weekly Output'!$E$9)</f>
        <v>0</v>
      </c>
      <c r="H182" s="211">
        <f t="shared" si="3"/>
        <v>0</v>
      </c>
      <c r="I182" s="208"/>
      <c r="J182" s="212">
        <f>IFERROR(-'Sch D. Workings'!AB187,'Sch D. Workings'!AB187)</f>
        <v>0</v>
      </c>
      <c r="L182" s="88"/>
    </row>
    <row r="183" spans="2:12" ht="13" x14ac:dyDescent="0.3">
      <c r="B183" s="173" t="str">
        <f>IF('Sch A. Input'!B186="","",'Sch A. Input'!B186)</f>
        <v/>
      </c>
      <c r="C183" s="174" t="str">
        <f>IF('Sch A. Input'!C186="","",'Sch A. Input'!C186)</f>
        <v/>
      </c>
      <c r="D183" s="175" t="str">
        <f>IF('Sch A. Input'!D186="","",'Sch A. Input'!D186)</f>
        <v/>
      </c>
      <c r="E183" s="175">
        <f>IF('Sch A. Input'!E186="","",MIN('Sch A. Input'!E186,'Sch A. Input'!F186))</f>
        <v>45016</v>
      </c>
      <c r="F183" s="210">
        <f>SUMIFS('Sch A. Input'!G186:CJ186,'Sch A. Input'!$G$14:$CJ$14,"Recurring",'Sch A. Input'!$G$13:$CJ$13,$E$9)</f>
        <v>0</v>
      </c>
      <c r="G183" s="210">
        <f>SUMIFS('Sch A. Input'!G186:CJ186,'Sch A. Input'!$G$14:$CJ$14,"One-time",'Sch A. Input'!$G$13:$CJ$13,'Sch B. Bi-Weekly Output'!$E$9)</f>
        <v>0</v>
      </c>
      <c r="H183" s="211">
        <f t="shared" si="3"/>
        <v>0</v>
      </c>
      <c r="I183" s="208"/>
      <c r="J183" s="212">
        <f>IFERROR(-'Sch D. Workings'!AB188,'Sch D. Workings'!AB188)</f>
        <v>0</v>
      </c>
      <c r="L183" s="88"/>
    </row>
    <row r="184" spans="2:12" ht="13" x14ac:dyDescent="0.3">
      <c r="B184" s="173" t="str">
        <f>IF('Sch A. Input'!B187="","",'Sch A. Input'!B187)</f>
        <v/>
      </c>
      <c r="C184" s="174" t="str">
        <f>IF('Sch A. Input'!C187="","",'Sch A. Input'!C187)</f>
        <v/>
      </c>
      <c r="D184" s="175" t="str">
        <f>IF('Sch A. Input'!D187="","",'Sch A. Input'!D187)</f>
        <v/>
      </c>
      <c r="E184" s="175">
        <f>IF('Sch A. Input'!E187="","",MIN('Sch A. Input'!E187,'Sch A. Input'!F187))</f>
        <v>45016</v>
      </c>
      <c r="F184" s="210">
        <f>SUMIFS('Sch A. Input'!G187:CJ187,'Sch A. Input'!$G$14:$CJ$14,"Recurring",'Sch A. Input'!$G$13:$CJ$13,$E$9)</f>
        <v>0</v>
      </c>
      <c r="G184" s="210">
        <f>SUMIFS('Sch A. Input'!G187:CJ187,'Sch A. Input'!$G$14:$CJ$14,"One-time",'Sch A. Input'!$G$13:$CJ$13,'Sch B. Bi-Weekly Output'!$E$9)</f>
        <v>0</v>
      </c>
      <c r="H184" s="211">
        <f t="shared" si="3"/>
        <v>0</v>
      </c>
      <c r="I184" s="208"/>
      <c r="J184" s="212">
        <f>IFERROR(-'Sch D. Workings'!AB189,'Sch D. Workings'!AB189)</f>
        <v>0</v>
      </c>
      <c r="L184" s="88"/>
    </row>
    <row r="185" spans="2:12" ht="13" x14ac:dyDescent="0.3">
      <c r="B185" s="173" t="str">
        <f>IF('Sch A. Input'!B188="","",'Sch A. Input'!B188)</f>
        <v/>
      </c>
      <c r="C185" s="174" t="str">
        <f>IF('Sch A. Input'!C188="","",'Sch A. Input'!C188)</f>
        <v/>
      </c>
      <c r="D185" s="175" t="str">
        <f>IF('Sch A. Input'!D188="","",'Sch A. Input'!D188)</f>
        <v/>
      </c>
      <c r="E185" s="175">
        <f>IF('Sch A. Input'!E188="","",MIN('Sch A. Input'!E188,'Sch A. Input'!F188))</f>
        <v>45016</v>
      </c>
      <c r="F185" s="210">
        <f>SUMIFS('Sch A. Input'!G188:CJ188,'Sch A. Input'!$G$14:$CJ$14,"Recurring",'Sch A. Input'!$G$13:$CJ$13,$E$9)</f>
        <v>0</v>
      </c>
      <c r="G185" s="210">
        <f>SUMIFS('Sch A. Input'!G188:CJ188,'Sch A. Input'!$G$14:$CJ$14,"One-time",'Sch A. Input'!$G$13:$CJ$13,'Sch B. Bi-Weekly Output'!$E$9)</f>
        <v>0</v>
      </c>
      <c r="H185" s="211">
        <f t="shared" si="3"/>
        <v>0</v>
      </c>
      <c r="I185" s="208"/>
      <c r="J185" s="212">
        <f>IFERROR(-'Sch D. Workings'!AB190,'Sch D. Workings'!AB190)</f>
        <v>0</v>
      </c>
      <c r="L185" s="88"/>
    </row>
    <row r="186" spans="2:12" ht="13" x14ac:dyDescent="0.3">
      <c r="B186" s="173" t="str">
        <f>IF('Sch A. Input'!B189="","",'Sch A. Input'!B189)</f>
        <v/>
      </c>
      <c r="C186" s="174" t="str">
        <f>IF('Sch A. Input'!C189="","",'Sch A. Input'!C189)</f>
        <v/>
      </c>
      <c r="D186" s="175" t="str">
        <f>IF('Sch A. Input'!D189="","",'Sch A. Input'!D189)</f>
        <v/>
      </c>
      <c r="E186" s="175">
        <f>IF('Sch A. Input'!E189="","",MIN('Sch A. Input'!E189,'Sch A. Input'!F189))</f>
        <v>45016</v>
      </c>
      <c r="F186" s="210">
        <f>SUMIFS('Sch A. Input'!G189:CJ189,'Sch A. Input'!$G$14:$CJ$14,"Recurring",'Sch A. Input'!$G$13:$CJ$13,$E$9)</f>
        <v>0</v>
      </c>
      <c r="G186" s="210">
        <f>SUMIFS('Sch A. Input'!G189:CJ189,'Sch A. Input'!$G$14:$CJ$14,"One-time",'Sch A. Input'!$G$13:$CJ$13,'Sch B. Bi-Weekly Output'!$E$9)</f>
        <v>0</v>
      </c>
      <c r="H186" s="211">
        <f t="shared" si="3"/>
        <v>0</v>
      </c>
      <c r="I186" s="208"/>
      <c r="J186" s="212">
        <f>IFERROR(-'Sch D. Workings'!AB191,'Sch D. Workings'!AB191)</f>
        <v>0</v>
      </c>
      <c r="L186" s="88"/>
    </row>
    <row r="187" spans="2:12" ht="13" x14ac:dyDescent="0.3">
      <c r="B187" s="173" t="str">
        <f>IF('Sch A. Input'!B190="","",'Sch A. Input'!B190)</f>
        <v/>
      </c>
      <c r="C187" s="174" t="str">
        <f>IF('Sch A. Input'!C190="","",'Sch A. Input'!C190)</f>
        <v/>
      </c>
      <c r="D187" s="175" t="str">
        <f>IF('Sch A. Input'!D190="","",'Sch A. Input'!D190)</f>
        <v/>
      </c>
      <c r="E187" s="175">
        <f>IF('Sch A. Input'!E190="","",MIN('Sch A. Input'!E190,'Sch A. Input'!F190))</f>
        <v>45016</v>
      </c>
      <c r="F187" s="210">
        <f>SUMIFS('Sch A. Input'!G190:CJ190,'Sch A. Input'!$G$14:$CJ$14,"Recurring",'Sch A. Input'!$G$13:$CJ$13,$E$9)</f>
        <v>0</v>
      </c>
      <c r="G187" s="210">
        <f>SUMIFS('Sch A. Input'!G190:CJ190,'Sch A. Input'!$G$14:$CJ$14,"One-time",'Sch A. Input'!$G$13:$CJ$13,'Sch B. Bi-Weekly Output'!$E$9)</f>
        <v>0</v>
      </c>
      <c r="H187" s="211">
        <f t="shared" si="3"/>
        <v>0</v>
      </c>
      <c r="I187" s="208"/>
      <c r="J187" s="212">
        <f>IFERROR(-'Sch D. Workings'!AB192,'Sch D. Workings'!AB192)</f>
        <v>0</v>
      </c>
      <c r="L187" s="88"/>
    </row>
    <row r="188" spans="2:12" ht="13" x14ac:dyDescent="0.3">
      <c r="B188" s="173" t="str">
        <f>IF('Sch A. Input'!B191="","",'Sch A. Input'!B191)</f>
        <v/>
      </c>
      <c r="C188" s="174" t="str">
        <f>IF('Sch A. Input'!C191="","",'Sch A. Input'!C191)</f>
        <v/>
      </c>
      <c r="D188" s="175" t="str">
        <f>IF('Sch A. Input'!D191="","",'Sch A. Input'!D191)</f>
        <v/>
      </c>
      <c r="E188" s="175">
        <f>IF('Sch A. Input'!E191="","",MIN('Sch A. Input'!E191,'Sch A. Input'!F191))</f>
        <v>45016</v>
      </c>
      <c r="F188" s="210">
        <f>SUMIFS('Sch A. Input'!G191:CJ191,'Sch A. Input'!$G$14:$CJ$14,"Recurring",'Sch A. Input'!$G$13:$CJ$13,$E$9)</f>
        <v>0</v>
      </c>
      <c r="G188" s="210">
        <f>SUMIFS('Sch A. Input'!G191:CJ191,'Sch A. Input'!$G$14:$CJ$14,"One-time",'Sch A. Input'!$G$13:$CJ$13,'Sch B. Bi-Weekly Output'!$E$9)</f>
        <v>0</v>
      </c>
      <c r="H188" s="211">
        <f t="shared" si="3"/>
        <v>0</v>
      </c>
      <c r="I188" s="208"/>
      <c r="J188" s="212">
        <f>IFERROR(-'Sch D. Workings'!AB193,'Sch D. Workings'!AB193)</f>
        <v>0</v>
      </c>
      <c r="L188" s="88"/>
    </row>
    <row r="189" spans="2:12" ht="13" x14ac:dyDescent="0.3">
      <c r="B189" s="173" t="str">
        <f>IF('Sch A. Input'!B192="","",'Sch A. Input'!B192)</f>
        <v/>
      </c>
      <c r="C189" s="174" t="str">
        <f>IF('Sch A. Input'!C192="","",'Sch A. Input'!C192)</f>
        <v/>
      </c>
      <c r="D189" s="175" t="str">
        <f>IF('Sch A. Input'!D192="","",'Sch A. Input'!D192)</f>
        <v/>
      </c>
      <c r="E189" s="175">
        <f>IF('Sch A. Input'!E192="","",MIN('Sch A. Input'!E192,'Sch A. Input'!F192))</f>
        <v>45016</v>
      </c>
      <c r="F189" s="210">
        <f>SUMIFS('Sch A. Input'!G192:CJ192,'Sch A. Input'!$G$14:$CJ$14,"Recurring",'Sch A. Input'!$G$13:$CJ$13,$E$9)</f>
        <v>0</v>
      </c>
      <c r="G189" s="210">
        <f>SUMIFS('Sch A. Input'!G192:CJ192,'Sch A. Input'!$G$14:$CJ$14,"One-time",'Sch A. Input'!$G$13:$CJ$13,'Sch B. Bi-Weekly Output'!$E$9)</f>
        <v>0</v>
      </c>
      <c r="H189" s="211">
        <f t="shared" si="3"/>
        <v>0</v>
      </c>
      <c r="I189" s="208"/>
      <c r="J189" s="212">
        <f>IFERROR(-'Sch D. Workings'!AB194,'Sch D. Workings'!AB194)</f>
        <v>0</v>
      </c>
      <c r="L189" s="88"/>
    </row>
    <row r="190" spans="2:12" ht="13" x14ac:dyDescent="0.3">
      <c r="B190" s="173" t="str">
        <f>IF('Sch A. Input'!B193="","",'Sch A. Input'!B193)</f>
        <v/>
      </c>
      <c r="C190" s="174" t="str">
        <f>IF('Sch A. Input'!C193="","",'Sch A. Input'!C193)</f>
        <v/>
      </c>
      <c r="D190" s="175" t="str">
        <f>IF('Sch A. Input'!D193="","",'Sch A. Input'!D193)</f>
        <v/>
      </c>
      <c r="E190" s="175">
        <f>IF('Sch A. Input'!E193="","",MIN('Sch A. Input'!E193,'Sch A. Input'!F193))</f>
        <v>45016</v>
      </c>
      <c r="F190" s="210">
        <f>SUMIFS('Sch A. Input'!G193:CJ193,'Sch A. Input'!$G$14:$CJ$14,"Recurring",'Sch A. Input'!$G$13:$CJ$13,$E$9)</f>
        <v>0</v>
      </c>
      <c r="G190" s="210">
        <f>SUMIFS('Sch A. Input'!G193:CJ193,'Sch A. Input'!$G$14:$CJ$14,"One-time",'Sch A. Input'!$G$13:$CJ$13,'Sch B. Bi-Weekly Output'!$E$9)</f>
        <v>0</v>
      </c>
      <c r="H190" s="211">
        <f t="shared" si="3"/>
        <v>0</v>
      </c>
      <c r="I190" s="208"/>
      <c r="J190" s="212">
        <f>IFERROR(-'Sch D. Workings'!AB195,'Sch D. Workings'!AB195)</f>
        <v>0</v>
      </c>
      <c r="L190" s="88"/>
    </row>
    <row r="191" spans="2:12" ht="13" x14ac:dyDescent="0.3">
      <c r="B191" s="173" t="str">
        <f>IF('Sch A. Input'!B194="","",'Sch A. Input'!B194)</f>
        <v/>
      </c>
      <c r="C191" s="174" t="str">
        <f>IF('Sch A. Input'!C194="","",'Sch A. Input'!C194)</f>
        <v/>
      </c>
      <c r="D191" s="175" t="str">
        <f>IF('Sch A. Input'!D194="","",'Sch A. Input'!D194)</f>
        <v/>
      </c>
      <c r="E191" s="175">
        <f>IF('Sch A. Input'!E194="","",MIN('Sch A. Input'!E194,'Sch A. Input'!F194))</f>
        <v>45016</v>
      </c>
      <c r="F191" s="210">
        <f>SUMIFS('Sch A. Input'!G194:CJ194,'Sch A. Input'!$G$14:$CJ$14,"Recurring",'Sch A. Input'!$G$13:$CJ$13,$E$9)</f>
        <v>0</v>
      </c>
      <c r="G191" s="210">
        <f>SUMIFS('Sch A. Input'!G194:CJ194,'Sch A. Input'!$G$14:$CJ$14,"One-time",'Sch A. Input'!$G$13:$CJ$13,'Sch B. Bi-Weekly Output'!$E$9)</f>
        <v>0</v>
      </c>
      <c r="H191" s="211">
        <f t="shared" si="3"/>
        <v>0</v>
      </c>
      <c r="I191" s="208"/>
      <c r="J191" s="212">
        <f>IFERROR(-'Sch D. Workings'!AB196,'Sch D. Workings'!AB196)</f>
        <v>0</v>
      </c>
      <c r="L191" s="88"/>
    </row>
    <row r="192" spans="2:12" ht="13" x14ac:dyDescent="0.3">
      <c r="B192" s="173" t="str">
        <f>IF('Sch A. Input'!B195="","",'Sch A. Input'!B195)</f>
        <v/>
      </c>
      <c r="C192" s="174" t="str">
        <f>IF('Sch A. Input'!C195="","",'Sch A. Input'!C195)</f>
        <v/>
      </c>
      <c r="D192" s="175" t="str">
        <f>IF('Sch A. Input'!D195="","",'Sch A. Input'!D195)</f>
        <v/>
      </c>
      <c r="E192" s="175">
        <f>IF('Sch A. Input'!E195="","",MIN('Sch A. Input'!E195,'Sch A. Input'!F195))</f>
        <v>45016</v>
      </c>
      <c r="F192" s="210">
        <f>SUMIFS('Sch A. Input'!G195:CJ195,'Sch A. Input'!$G$14:$CJ$14,"Recurring",'Sch A. Input'!$G$13:$CJ$13,$E$9)</f>
        <v>0</v>
      </c>
      <c r="G192" s="210">
        <f>SUMIFS('Sch A. Input'!G195:CJ195,'Sch A. Input'!$G$14:$CJ$14,"One-time",'Sch A. Input'!$G$13:$CJ$13,'Sch B. Bi-Weekly Output'!$E$9)</f>
        <v>0</v>
      </c>
      <c r="H192" s="211">
        <f t="shared" si="3"/>
        <v>0</v>
      </c>
      <c r="I192" s="208"/>
      <c r="J192" s="212">
        <f>IFERROR(-'Sch D. Workings'!AB197,'Sch D. Workings'!AB197)</f>
        <v>0</v>
      </c>
      <c r="L192" s="88"/>
    </row>
    <row r="193" spans="2:12" ht="13" x14ac:dyDescent="0.3">
      <c r="B193" s="173" t="str">
        <f>IF('Sch A. Input'!B196="","",'Sch A. Input'!B196)</f>
        <v/>
      </c>
      <c r="C193" s="174" t="str">
        <f>IF('Sch A. Input'!C196="","",'Sch A. Input'!C196)</f>
        <v/>
      </c>
      <c r="D193" s="175" t="str">
        <f>IF('Sch A. Input'!D196="","",'Sch A. Input'!D196)</f>
        <v/>
      </c>
      <c r="E193" s="175">
        <f>IF('Sch A. Input'!E196="","",MIN('Sch A. Input'!E196,'Sch A. Input'!F196))</f>
        <v>45016</v>
      </c>
      <c r="F193" s="210">
        <f>SUMIFS('Sch A. Input'!G196:CJ196,'Sch A. Input'!$G$14:$CJ$14,"Recurring",'Sch A. Input'!$G$13:$CJ$13,$E$9)</f>
        <v>0</v>
      </c>
      <c r="G193" s="210">
        <f>SUMIFS('Sch A. Input'!G196:CJ196,'Sch A. Input'!$G$14:$CJ$14,"One-time",'Sch A. Input'!$G$13:$CJ$13,'Sch B. Bi-Weekly Output'!$E$9)</f>
        <v>0</v>
      </c>
      <c r="H193" s="211">
        <f t="shared" si="3"/>
        <v>0</v>
      </c>
      <c r="I193" s="208"/>
      <c r="J193" s="212">
        <f>IFERROR(-'Sch D. Workings'!AB198,'Sch D. Workings'!AB198)</f>
        <v>0</v>
      </c>
      <c r="L193" s="88"/>
    </row>
    <row r="194" spans="2:12" ht="13" x14ac:dyDescent="0.3">
      <c r="B194" s="173" t="str">
        <f>IF('Sch A. Input'!B197="","",'Sch A. Input'!B197)</f>
        <v/>
      </c>
      <c r="C194" s="174" t="str">
        <f>IF('Sch A. Input'!C197="","",'Sch A. Input'!C197)</f>
        <v/>
      </c>
      <c r="D194" s="175" t="str">
        <f>IF('Sch A. Input'!D197="","",'Sch A. Input'!D197)</f>
        <v/>
      </c>
      <c r="E194" s="175">
        <f>IF('Sch A. Input'!E197="","",MIN('Sch A. Input'!E197,'Sch A. Input'!F197))</f>
        <v>45016</v>
      </c>
      <c r="F194" s="210">
        <f>SUMIFS('Sch A. Input'!G197:CJ197,'Sch A. Input'!$G$14:$CJ$14,"Recurring",'Sch A. Input'!$G$13:$CJ$13,$E$9)</f>
        <v>0</v>
      </c>
      <c r="G194" s="210">
        <f>SUMIFS('Sch A. Input'!G197:CJ197,'Sch A. Input'!$G$14:$CJ$14,"One-time",'Sch A. Input'!$G$13:$CJ$13,'Sch B. Bi-Weekly Output'!$E$9)</f>
        <v>0</v>
      </c>
      <c r="H194" s="211">
        <f t="shared" si="3"/>
        <v>0</v>
      </c>
      <c r="I194" s="208"/>
      <c r="J194" s="212">
        <f>IFERROR(-'Sch D. Workings'!AB199,'Sch D. Workings'!AB199)</f>
        <v>0</v>
      </c>
      <c r="L194" s="88"/>
    </row>
    <row r="195" spans="2:12" ht="13" x14ac:dyDescent="0.3">
      <c r="B195" s="173" t="str">
        <f>IF('Sch A. Input'!B198="","",'Sch A. Input'!B198)</f>
        <v/>
      </c>
      <c r="C195" s="174" t="str">
        <f>IF('Sch A. Input'!C198="","",'Sch A. Input'!C198)</f>
        <v/>
      </c>
      <c r="D195" s="175" t="str">
        <f>IF('Sch A. Input'!D198="","",'Sch A. Input'!D198)</f>
        <v/>
      </c>
      <c r="E195" s="175">
        <f>IF('Sch A. Input'!E198="","",MIN('Sch A. Input'!E198,'Sch A. Input'!F198))</f>
        <v>45016</v>
      </c>
      <c r="F195" s="210">
        <f>SUMIFS('Sch A. Input'!G198:CJ198,'Sch A. Input'!$G$14:$CJ$14,"Recurring",'Sch A. Input'!$G$13:$CJ$13,$E$9)</f>
        <v>0</v>
      </c>
      <c r="G195" s="210">
        <f>SUMIFS('Sch A. Input'!G198:CJ198,'Sch A. Input'!$G$14:$CJ$14,"One-time",'Sch A. Input'!$G$13:$CJ$13,'Sch B. Bi-Weekly Output'!$E$9)</f>
        <v>0</v>
      </c>
      <c r="H195" s="211">
        <f t="shared" si="3"/>
        <v>0</v>
      </c>
      <c r="I195" s="208"/>
      <c r="J195" s="212">
        <f>IFERROR(-'Sch D. Workings'!AB200,'Sch D. Workings'!AB200)</f>
        <v>0</v>
      </c>
      <c r="L195" s="88"/>
    </row>
    <row r="196" spans="2:12" ht="13" x14ac:dyDescent="0.3">
      <c r="B196" s="173" t="str">
        <f>IF('Sch A. Input'!B199="","",'Sch A. Input'!B199)</f>
        <v/>
      </c>
      <c r="C196" s="174" t="str">
        <f>IF('Sch A. Input'!C199="","",'Sch A. Input'!C199)</f>
        <v/>
      </c>
      <c r="D196" s="175" t="str">
        <f>IF('Sch A. Input'!D199="","",'Sch A. Input'!D199)</f>
        <v/>
      </c>
      <c r="E196" s="175">
        <f>IF('Sch A. Input'!E199="","",MIN('Sch A. Input'!E199,'Sch A. Input'!F199))</f>
        <v>45016</v>
      </c>
      <c r="F196" s="210">
        <f>SUMIFS('Sch A. Input'!G199:CJ199,'Sch A. Input'!$G$14:$CJ$14,"Recurring",'Sch A. Input'!$G$13:$CJ$13,$E$9)</f>
        <v>0</v>
      </c>
      <c r="G196" s="210">
        <f>SUMIFS('Sch A. Input'!G199:CJ199,'Sch A. Input'!$G$14:$CJ$14,"One-time",'Sch A. Input'!$G$13:$CJ$13,'Sch B. Bi-Weekly Output'!$E$9)</f>
        <v>0</v>
      </c>
      <c r="H196" s="211">
        <f t="shared" si="3"/>
        <v>0</v>
      </c>
      <c r="I196" s="208"/>
      <c r="J196" s="212">
        <f>IFERROR(-'Sch D. Workings'!AB201,'Sch D. Workings'!AB201)</f>
        <v>0</v>
      </c>
      <c r="L196" s="88"/>
    </row>
    <row r="197" spans="2:12" ht="13" x14ac:dyDescent="0.3">
      <c r="B197" s="173" t="str">
        <f>IF('Sch A. Input'!B200="","",'Sch A. Input'!B200)</f>
        <v/>
      </c>
      <c r="C197" s="174" t="str">
        <f>IF('Sch A. Input'!C200="","",'Sch A. Input'!C200)</f>
        <v/>
      </c>
      <c r="D197" s="175" t="str">
        <f>IF('Sch A. Input'!D200="","",'Sch A. Input'!D200)</f>
        <v/>
      </c>
      <c r="E197" s="175">
        <f>IF('Sch A. Input'!E200="","",MIN('Sch A. Input'!E200,'Sch A. Input'!F200))</f>
        <v>45016</v>
      </c>
      <c r="F197" s="210">
        <f>SUMIFS('Sch A. Input'!G200:CJ200,'Sch A. Input'!$G$14:$CJ$14,"Recurring",'Sch A. Input'!$G$13:$CJ$13,$E$9)</f>
        <v>0</v>
      </c>
      <c r="G197" s="210">
        <f>SUMIFS('Sch A. Input'!G200:CJ200,'Sch A. Input'!$G$14:$CJ$14,"One-time",'Sch A. Input'!$G$13:$CJ$13,'Sch B. Bi-Weekly Output'!$E$9)</f>
        <v>0</v>
      </c>
      <c r="H197" s="211">
        <f t="shared" si="3"/>
        <v>0</v>
      </c>
      <c r="I197" s="208"/>
      <c r="J197" s="212">
        <f>IFERROR(-'Sch D. Workings'!AB202,'Sch D. Workings'!AB202)</f>
        <v>0</v>
      </c>
      <c r="L197" s="88"/>
    </row>
    <row r="198" spans="2:12" ht="13" x14ac:dyDescent="0.3">
      <c r="B198" s="173" t="str">
        <f>IF('Sch A. Input'!B201="","",'Sch A. Input'!B201)</f>
        <v/>
      </c>
      <c r="C198" s="174" t="str">
        <f>IF('Sch A. Input'!C201="","",'Sch A. Input'!C201)</f>
        <v/>
      </c>
      <c r="D198" s="175" t="str">
        <f>IF('Sch A. Input'!D201="","",'Sch A. Input'!D201)</f>
        <v/>
      </c>
      <c r="E198" s="175">
        <f>IF('Sch A. Input'!E201="","",MIN('Sch A. Input'!E201,'Sch A. Input'!F201))</f>
        <v>45016</v>
      </c>
      <c r="F198" s="210">
        <f>SUMIFS('Sch A. Input'!G201:CJ201,'Sch A. Input'!$G$14:$CJ$14,"Recurring",'Sch A. Input'!$G$13:$CJ$13,$E$9)</f>
        <v>0</v>
      </c>
      <c r="G198" s="210">
        <f>SUMIFS('Sch A. Input'!G201:CJ201,'Sch A. Input'!$G$14:$CJ$14,"One-time",'Sch A. Input'!$G$13:$CJ$13,'Sch B. Bi-Weekly Output'!$E$9)</f>
        <v>0</v>
      </c>
      <c r="H198" s="211">
        <f t="shared" si="3"/>
        <v>0</v>
      </c>
      <c r="I198" s="208"/>
      <c r="J198" s="212">
        <f>IFERROR(-'Sch D. Workings'!AB203,'Sch D. Workings'!AB203)</f>
        <v>0</v>
      </c>
      <c r="L198" s="88"/>
    </row>
    <row r="199" spans="2:12" ht="13" x14ac:dyDescent="0.3">
      <c r="B199" s="173" t="str">
        <f>IF('Sch A. Input'!B202="","",'Sch A. Input'!B202)</f>
        <v/>
      </c>
      <c r="C199" s="174" t="str">
        <f>IF('Sch A. Input'!C202="","",'Sch A. Input'!C202)</f>
        <v/>
      </c>
      <c r="D199" s="175" t="str">
        <f>IF('Sch A. Input'!D202="","",'Sch A. Input'!D202)</f>
        <v/>
      </c>
      <c r="E199" s="175">
        <f>IF('Sch A. Input'!E202="","",MIN('Sch A. Input'!E202,'Sch A. Input'!F202))</f>
        <v>45016</v>
      </c>
      <c r="F199" s="210">
        <f>SUMIFS('Sch A. Input'!G202:CJ202,'Sch A. Input'!$G$14:$CJ$14,"Recurring",'Sch A. Input'!$G$13:$CJ$13,$E$9)</f>
        <v>0</v>
      </c>
      <c r="G199" s="210">
        <f>SUMIFS('Sch A. Input'!G202:CJ202,'Sch A. Input'!$G$14:$CJ$14,"One-time",'Sch A. Input'!$G$13:$CJ$13,'Sch B. Bi-Weekly Output'!$E$9)</f>
        <v>0</v>
      </c>
      <c r="H199" s="211">
        <f t="shared" si="3"/>
        <v>0</v>
      </c>
      <c r="I199" s="208"/>
      <c r="J199" s="212">
        <f>IFERROR(-'Sch D. Workings'!AB204,'Sch D. Workings'!AB204)</f>
        <v>0</v>
      </c>
      <c r="L199" s="88"/>
    </row>
    <row r="200" spans="2:12" ht="13" x14ac:dyDescent="0.3">
      <c r="B200" s="173" t="str">
        <f>IF('Sch A. Input'!B203="","",'Sch A. Input'!B203)</f>
        <v/>
      </c>
      <c r="C200" s="174" t="str">
        <f>IF('Sch A. Input'!C203="","",'Sch A. Input'!C203)</f>
        <v/>
      </c>
      <c r="D200" s="175" t="str">
        <f>IF('Sch A. Input'!D203="","",'Sch A. Input'!D203)</f>
        <v/>
      </c>
      <c r="E200" s="175">
        <f>IF('Sch A. Input'!E203="","",MIN('Sch A. Input'!E203,'Sch A. Input'!F203))</f>
        <v>45016</v>
      </c>
      <c r="F200" s="210">
        <f>SUMIFS('Sch A. Input'!G203:CJ203,'Sch A. Input'!$G$14:$CJ$14,"Recurring",'Sch A. Input'!$G$13:$CJ$13,$E$9)</f>
        <v>0</v>
      </c>
      <c r="G200" s="210">
        <f>SUMIFS('Sch A. Input'!G203:CJ203,'Sch A. Input'!$G$14:$CJ$14,"One-time",'Sch A. Input'!$G$13:$CJ$13,'Sch B. Bi-Weekly Output'!$E$9)</f>
        <v>0</v>
      </c>
      <c r="H200" s="211">
        <f t="shared" si="3"/>
        <v>0</v>
      </c>
      <c r="I200" s="208"/>
      <c r="J200" s="212">
        <f>IFERROR(-'Sch D. Workings'!AB205,'Sch D. Workings'!AB205)</f>
        <v>0</v>
      </c>
      <c r="L200" s="88"/>
    </row>
    <row r="201" spans="2:12" ht="13" x14ac:dyDescent="0.3">
      <c r="B201" s="173" t="str">
        <f>IF('Sch A. Input'!B204="","",'Sch A. Input'!B204)</f>
        <v/>
      </c>
      <c r="C201" s="174" t="str">
        <f>IF('Sch A. Input'!C204="","",'Sch A. Input'!C204)</f>
        <v/>
      </c>
      <c r="D201" s="175" t="str">
        <f>IF('Sch A. Input'!D204="","",'Sch A. Input'!D204)</f>
        <v/>
      </c>
      <c r="E201" s="175">
        <f>IF('Sch A. Input'!E204="","",MIN('Sch A. Input'!E204,'Sch A. Input'!F204))</f>
        <v>45016</v>
      </c>
      <c r="F201" s="210">
        <f>SUMIFS('Sch A. Input'!G204:CJ204,'Sch A. Input'!$G$14:$CJ$14,"Recurring",'Sch A. Input'!$G$13:$CJ$13,$E$9)</f>
        <v>0</v>
      </c>
      <c r="G201" s="210">
        <f>SUMIFS('Sch A. Input'!G204:CJ204,'Sch A. Input'!$G$14:$CJ$14,"One-time",'Sch A. Input'!$G$13:$CJ$13,'Sch B. Bi-Weekly Output'!$E$9)</f>
        <v>0</v>
      </c>
      <c r="H201" s="211">
        <f t="shared" si="3"/>
        <v>0</v>
      </c>
      <c r="I201" s="208"/>
      <c r="J201" s="212">
        <f>IFERROR(-'Sch D. Workings'!AB206,'Sch D. Workings'!AB206)</f>
        <v>0</v>
      </c>
      <c r="L201" s="88"/>
    </row>
    <row r="202" spans="2:12" ht="13" x14ac:dyDescent="0.3">
      <c r="B202" s="173" t="str">
        <f>IF('Sch A. Input'!B205="","",'Sch A. Input'!B205)</f>
        <v/>
      </c>
      <c r="C202" s="174" t="str">
        <f>IF('Sch A. Input'!C205="","",'Sch A. Input'!C205)</f>
        <v/>
      </c>
      <c r="D202" s="175" t="str">
        <f>IF('Sch A. Input'!D205="","",'Sch A. Input'!D205)</f>
        <v/>
      </c>
      <c r="E202" s="175">
        <f>IF('Sch A. Input'!E205="","",MIN('Sch A. Input'!E205,'Sch A. Input'!F205))</f>
        <v>45016</v>
      </c>
      <c r="F202" s="210">
        <f>SUMIFS('Sch A. Input'!G205:CJ205,'Sch A. Input'!$G$14:$CJ$14,"Recurring",'Sch A. Input'!$G$13:$CJ$13,$E$9)</f>
        <v>0</v>
      </c>
      <c r="G202" s="210">
        <f>SUMIFS('Sch A. Input'!G205:CJ205,'Sch A. Input'!$G$14:$CJ$14,"One-time",'Sch A. Input'!$G$13:$CJ$13,'Sch B. Bi-Weekly Output'!$E$9)</f>
        <v>0</v>
      </c>
      <c r="H202" s="211">
        <f t="shared" si="3"/>
        <v>0</v>
      </c>
      <c r="I202" s="208"/>
      <c r="J202" s="212">
        <f>IFERROR(-'Sch D. Workings'!AB207,'Sch D. Workings'!AB207)</f>
        <v>0</v>
      </c>
      <c r="L202" s="88"/>
    </row>
    <row r="203" spans="2:12" ht="13" x14ac:dyDescent="0.3">
      <c r="B203" s="173" t="str">
        <f>IF('Sch A. Input'!B206="","",'Sch A. Input'!B206)</f>
        <v/>
      </c>
      <c r="C203" s="174" t="str">
        <f>IF('Sch A. Input'!C206="","",'Sch A. Input'!C206)</f>
        <v/>
      </c>
      <c r="D203" s="175" t="str">
        <f>IF('Sch A. Input'!D206="","",'Sch A. Input'!D206)</f>
        <v/>
      </c>
      <c r="E203" s="175">
        <f>IF('Sch A. Input'!E206="","",MIN('Sch A. Input'!E206,'Sch A. Input'!F206))</f>
        <v>45016</v>
      </c>
      <c r="F203" s="210">
        <f>SUMIFS('Sch A. Input'!G206:CJ206,'Sch A. Input'!$G$14:$CJ$14,"Recurring",'Sch A. Input'!$G$13:$CJ$13,$E$9)</f>
        <v>0</v>
      </c>
      <c r="G203" s="210">
        <f>SUMIFS('Sch A. Input'!G206:CJ206,'Sch A. Input'!$G$14:$CJ$14,"One-time",'Sch A. Input'!$G$13:$CJ$13,'Sch B. Bi-Weekly Output'!$E$9)</f>
        <v>0</v>
      </c>
      <c r="H203" s="211">
        <f t="shared" si="3"/>
        <v>0</v>
      </c>
      <c r="I203" s="208"/>
      <c r="J203" s="212">
        <f>IFERROR(-'Sch D. Workings'!AB208,'Sch D. Workings'!AB208)</f>
        <v>0</v>
      </c>
      <c r="L203" s="88"/>
    </row>
    <row r="204" spans="2:12" ht="13" x14ac:dyDescent="0.3">
      <c r="B204" s="173" t="str">
        <f>IF('Sch A. Input'!B207="","",'Sch A. Input'!B207)</f>
        <v/>
      </c>
      <c r="C204" s="174" t="str">
        <f>IF('Sch A. Input'!C207="","",'Sch A. Input'!C207)</f>
        <v/>
      </c>
      <c r="D204" s="175" t="str">
        <f>IF('Sch A. Input'!D207="","",'Sch A. Input'!D207)</f>
        <v/>
      </c>
      <c r="E204" s="175">
        <f>IF('Sch A. Input'!E207="","",MIN('Sch A. Input'!E207,'Sch A. Input'!F207))</f>
        <v>45016</v>
      </c>
      <c r="F204" s="210">
        <f>SUMIFS('Sch A. Input'!G207:CJ207,'Sch A. Input'!$G$14:$CJ$14,"Recurring",'Sch A. Input'!$G$13:$CJ$13,$E$9)</f>
        <v>0</v>
      </c>
      <c r="G204" s="210">
        <f>SUMIFS('Sch A. Input'!G207:CJ207,'Sch A. Input'!$G$14:$CJ$14,"One-time",'Sch A. Input'!$G$13:$CJ$13,'Sch B. Bi-Weekly Output'!$E$9)</f>
        <v>0</v>
      </c>
      <c r="H204" s="211">
        <f t="shared" si="3"/>
        <v>0</v>
      </c>
      <c r="I204" s="208"/>
      <c r="J204" s="212">
        <f>IFERROR(-'Sch D. Workings'!AB209,'Sch D. Workings'!AB209)</f>
        <v>0</v>
      </c>
      <c r="L204" s="88"/>
    </row>
    <row r="205" spans="2:12" ht="13" x14ac:dyDescent="0.3">
      <c r="B205" s="173" t="str">
        <f>IF('Sch A. Input'!B208="","",'Sch A. Input'!B208)</f>
        <v/>
      </c>
      <c r="C205" s="174" t="str">
        <f>IF('Sch A. Input'!C208="","",'Sch A. Input'!C208)</f>
        <v/>
      </c>
      <c r="D205" s="175" t="str">
        <f>IF('Sch A. Input'!D208="","",'Sch A. Input'!D208)</f>
        <v/>
      </c>
      <c r="E205" s="175">
        <f>IF('Sch A. Input'!E208="","",MIN('Sch A. Input'!E208,'Sch A. Input'!F208))</f>
        <v>45016</v>
      </c>
      <c r="F205" s="210">
        <f>SUMIFS('Sch A. Input'!G208:CJ208,'Sch A. Input'!$G$14:$CJ$14,"Recurring",'Sch A. Input'!$G$13:$CJ$13,$E$9)</f>
        <v>0</v>
      </c>
      <c r="G205" s="210">
        <f>SUMIFS('Sch A. Input'!G208:CJ208,'Sch A. Input'!$G$14:$CJ$14,"One-time",'Sch A. Input'!$G$13:$CJ$13,'Sch B. Bi-Weekly Output'!$E$9)</f>
        <v>0</v>
      </c>
      <c r="H205" s="211">
        <f t="shared" si="3"/>
        <v>0</v>
      </c>
      <c r="I205" s="208"/>
      <c r="J205" s="212">
        <f>IFERROR(-'Sch D. Workings'!AB210,'Sch D. Workings'!AB210)</f>
        <v>0</v>
      </c>
      <c r="L205" s="88"/>
    </row>
    <row r="206" spans="2:12" ht="13" x14ac:dyDescent="0.3">
      <c r="B206" s="173" t="str">
        <f>IF('Sch A. Input'!B209="","",'Sch A. Input'!B209)</f>
        <v/>
      </c>
      <c r="C206" s="174" t="str">
        <f>IF('Sch A. Input'!C209="","",'Sch A. Input'!C209)</f>
        <v/>
      </c>
      <c r="D206" s="175" t="str">
        <f>IF('Sch A. Input'!D209="","",'Sch A. Input'!D209)</f>
        <v/>
      </c>
      <c r="E206" s="175">
        <f>IF('Sch A. Input'!E209="","",MIN('Sch A. Input'!E209,'Sch A. Input'!F209))</f>
        <v>45016</v>
      </c>
      <c r="F206" s="210">
        <f>SUMIFS('Sch A. Input'!G209:CJ209,'Sch A. Input'!$G$14:$CJ$14,"Recurring",'Sch A. Input'!$G$13:$CJ$13,$E$9)</f>
        <v>0</v>
      </c>
      <c r="G206" s="210">
        <f>SUMIFS('Sch A. Input'!G209:CJ209,'Sch A. Input'!$G$14:$CJ$14,"One-time",'Sch A. Input'!$G$13:$CJ$13,'Sch B. Bi-Weekly Output'!$E$9)</f>
        <v>0</v>
      </c>
      <c r="H206" s="211">
        <f t="shared" ref="H206:H269" si="4">SUM(F206:G206)</f>
        <v>0</v>
      </c>
      <c r="I206" s="208"/>
      <c r="J206" s="212">
        <f>IFERROR(-'Sch D. Workings'!AB211,'Sch D. Workings'!AB211)</f>
        <v>0</v>
      </c>
      <c r="L206" s="88"/>
    </row>
    <row r="207" spans="2:12" ht="13" x14ac:dyDescent="0.3">
      <c r="B207" s="173" t="str">
        <f>IF('Sch A. Input'!B210="","",'Sch A. Input'!B210)</f>
        <v/>
      </c>
      <c r="C207" s="174" t="str">
        <f>IF('Sch A. Input'!C210="","",'Sch A. Input'!C210)</f>
        <v/>
      </c>
      <c r="D207" s="175" t="str">
        <f>IF('Sch A. Input'!D210="","",'Sch A. Input'!D210)</f>
        <v/>
      </c>
      <c r="E207" s="175">
        <f>IF('Sch A. Input'!E210="","",MIN('Sch A. Input'!E210,'Sch A. Input'!F210))</f>
        <v>45016</v>
      </c>
      <c r="F207" s="210">
        <f>SUMIFS('Sch A. Input'!G210:CJ210,'Sch A. Input'!$G$14:$CJ$14,"Recurring",'Sch A. Input'!$G$13:$CJ$13,$E$9)</f>
        <v>0</v>
      </c>
      <c r="G207" s="210">
        <f>SUMIFS('Sch A. Input'!G210:CJ210,'Sch A. Input'!$G$14:$CJ$14,"One-time",'Sch A. Input'!$G$13:$CJ$13,'Sch B. Bi-Weekly Output'!$E$9)</f>
        <v>0</v>
      </c>
      <c r="H207" s="211">
        <f t="shared" si="4"/>
        <v>0</v>
      </c>
      <c r="I207" s="208"/>
      <c r="J207" s="212">
        <f>IFERROR(-'Sch D. Workings'!AB212,'Sch D. Workings'!AB212)</f>
        <v>0</v>
      </c>
      <c r="L207" s="88"/>
    </row>
    <row r="208" spans="2:12" ht="13" x14ac:dyDescent="0.3">
      <c r="B208" s="173" t="str">
        <f>IF('Sch A. Input'!B211="","",'Sch A. Input'!B211)</f>
        <v/>
      </c>
      <c r="C208" s="174" t="str">
        <f>IF('Sch A. Input'!C211="","",'Sch A. Input'!C211)</f>
        <v/>
      </c>
      <c r="D208" s="175" t="str">
        <f>IF('Sch A. Input'!D211="","",'Sch A. Input'!D211)</f>
        <v/>
      </c>
      <c r="E208" s="175">
        <f>IF('Sch A. Input'!E211="","",MIN('Sch A. Input'!E211,'Sch A. Input'!F211))</f>
        <v>45016</v>
      </c>
      <c r="F208" s="210">
        <f>SUMIFS('Sch A. Input'!G211:CJ211,'Sch A. Input'!$G$14:$CJ$14,"Recurring",'Sch A. Input'!$G$13:$CJ$13,$E$9)</f>
        <v>0</v>
      </c>
      <c r="G208" s="210">
        <f>SUMIFS('Sch A. Input'!G211:CJ211,'Sch A. Input'!$G$14:$CJ$14,"One-time",'Sch A. Input'!$G$13:$CJ$13,'Sch B. Bi-Weekly Output'!$E$9)</f>
        <v>0</v>
      </c>
      <c r="H208" s="211">
        <f t="shared" si="4"/>
        <v>0</v>
      </c>
      <c r="I208" s="208"/>
      <c r="J208" s="212">
        <f>IFERROR(-'Sch D. Workings'!AB213,'Sch D. Workings'!AB213)</f>
        <v>0</v>
      </c>
      <c r="L208" s="88"/>
    </row>
    <row r="209" spans="2:12" ht="13" x14ac:dyDescent="0.3">
      <c r="B209" s="173" t="str">
        <f>IF('Sch A. Input'!B212="","",'Sch A. Input'!B212)</f>
        <v/>
      </c>
      <c r="C209" s="174" t="str">
        <f>IF('Sch A. Input'!C212="","",'Sch A. Input'!C212)</f>
        <v/>
      </c>
      <c r="D209" s="175" t="str">
        <f>IF('Sch A. Input'!D212="","",'Sch A. Input'!D212)</f>
        <v/>
      </c>
      <c r="E209" s="175">
        <f>IF('Sch A. Input'!E212="","",MIN('Sch A. Input'!E212,'Sch A. Input'!F212))</f>
        <v>45016</v>
      </c>
      <c r="F209" s="210">
        <f>SUMIFS('Sch A. Input'!G212:CJ212,'Sch A. Input'!$G$14:$CJ$14,"Recurring",'Sch A. Input'!$G$13:$CJ$13,$E$9)</f>
        <v>0</v>
      </c>
      <c r="G209" s="210">
        <f>SUMIFS('Sch A. Input'!G212:CJ212,'Sch A. Input'!$G$14:$CJ$14,"One-time",'Sch A. Input'!$G$13:$CJ$13,'Sch B. Bi-Weekly Output'!$E$9)</f>
        <v>0</v>
      </c>
      <c r="H209" s="211">
        <f t="shared" si="4"/>
        <v>0</v>
      </c>
      <c r="I209" s="208"/>
      <c r="J209" s="212">
        <f>IFERROR(-'Sch D. Workings'!AB214,'Sch D. Workings'!AB214)</f>
        <v>0</v>
      </c>
      <c r="L209" s="88"/>
    </row>
    <row r="210" spans="2:12" ht="13" x14ac:dyDescent="0.3">
      <c r="B210" s="173" t="str">
        <f>IF('Sch A. Input'!B213="","",'Sch A. Input'!B213)</f>
        <v/>
      </c>
      <c r="C210" s="174" t="str">
        <f>IF('Sch A. Input'!C213="","",'Sch A. Input'!C213)</f>
        <v/>
      </c>
      <c r="D210" s="175" t="str">
        <f>IF('Sch A. Input'!D213="","",'Sch A. Input'!D213)</f>
        <v/>
      </c>
      <c r="E210" s="175">
        <f>IF('Sch A. Input'!E213="","",MIN('Sch A. Input'!E213,'Sch A. Input'!F213))</f>
        <v>45016</v>
      </c>
      <c r="F210" s="210">
        <f>SUMIFS('Sch A. Input'!G213:CJ213,'Sch A. Input'!$G$14:$CJ$14,"Recurring",'Sch A. Input'!$G$13:$CJ$13,$E$9)</f>
        <v>0</v>
      </c>
      <c r="G210" s="210">
        <f>SUMIFS('Sch A. Input'!G213:CJ213,'Sch A. Input'!$G$14:$CJ$14,"One-time",'Sch A. Input'!$G$13:$CJ$13,'Sch B. Bi-Weekly Output'!$E$9)</f>
        <v>0</v>
      </c>
      <c r="H210" s="211">
        <f t="shared" si="4"/>
        <v>0</v>
      </c>
      <c r="I210" s="208"/>
      <c r="J210" s="212">
        <f>IFERROR(-'Sch D. Workings'!AB215,'Sch D. Workings'!AB215)</f>
        <v>0</v>
      </c>
      <c r="L210" s="88"/>
    </row>
    <row r="211" spans="2:12" ht="13" x14ac:dyDescent="0.3">
      <c r="B211" s="173" t="str">
        <f>IF('Sch A. Input'!B214="","",'Sch A. Input'!B214)</f>
        <v/>
      </c>
      <c r="C211" s="174" t="str">
        <f>IF('Sch A. Input'!C214="","",'Sch A. Input'!C214)</f>
        <v/>
      </c>
      <c r="D211" s="175" t="str">
        <f>IF('Sch A. Input'!D214="","",'Sch A. Input'!D214)</f>
        <v/>
      </c>
      <c r="E211" s="175">
        <f>IF('Sch A. Input'!E214="","",MIN('Sch A. Input'!E214,'Sch A. Input'!F214))</f>
        <v>45016</v>
      </c>
      <c r="F211" s="210">
        <f>SUMIFS('Sch A. Input'!G214:CJ214,'Sch A. Input'!$G$14:$CJ$14,"Recurring",'Sch A. Input'!$G$13:$CJ$13,$E$9)</f>
        <v>0</v>
      </c>
      <c r="G211" s="210">
        <f>SUMIFS('Sch A. Input'!G214:CJ214,'Sch A. Input'!$G$14:$CJ$14,"One-time",'Sch A. Input'!$G$13:$CJ$13,'Sch B. Bi-Weekly Output'!$E$9)</f>
        <v>0</v>
      </c>
      <c r="H211" s="211">
        <f t="shared" si="4"/>
        <v>0</v>
      </c>
      <c r="I211" s="208"/>
      <c r="J211" s="212">
        <f>IFERROR(-'Sch D. Workings'!AB216,'Sch D. Workings'!AB216)</f>
        <v>0</v>
      </c>
      <c r="L211" s="88"/>
    </row>
    <row r="212" spans="2:12" ht="13" x14ac:dyDescent="0.3">
      <c r="B212" s="173" t="str">
        <f>IF('Sch A. Input'!B215="","",'Sch A. Input'!B215)</f>
        <v/>
      </c>
      <c r="C212" s="174" t="str">
        <f>IF('Sch A. Input'!C215="","",'Sch A. Input'!C215)</f>
        <v/>
      </c>
      <c r="D212" s="175" t="str">
        <f>IF('Sch A. Input'!D215="","",'Sch A. Input'!D215)</f>
        <v/>
      </c>
      <c r="E212" s="175">
        <f>IF('Sch A. Input'!E215="","",MIN('Sch A. Input'!E215,'Sch A. Input'!F215))</f>
        <v>45016</v>
      </c>
      <c r="F212" s="210">
        <f>SUMIFS('Sch A. Input'!G215:CJ215,'Sch A. Input'!$G$14:$CJ$14,"Recurring",'Sch A. Input'!$G$13:$CJ$13,$E$9)</f>
        <v>0</v>
      </c>
      <c r="G212" s="210">
        <f>SUMIFS('Sch A. Input'!G215:CJ215,'Sch A. Input'!$G$14:$CJ$14,"One-time",'Sch A. Input'!$G$13:$CJ$13,'Sch B. Bi-Weekly Output'!$E$9)</f>
        <v>0</v>
      </c>
      <c r="H212" s="211">
        <f t="shared" si="4"/>
        <v>0</v>
      </c>
      <c r="I212" s="208"/>
      <c r="J212" s="212">
        <f>IFERROR(-'Sch D. Workings'!AB217,'Sch D. Workings'!AB217)</f>
        <v>0</v>
      </c>
      <c r="L212" s="88"/>
    </row>
    <row r="213" spans="2:12" ht="13" x14ac:dyDescent="0.3">
      <c r="B213" s="173" t="str">
        <f>IF('Sch A. Input'!B216="","",'Sch A. Input'!B216)</f>
        <v/>
      </c>
      <c r="C213" s="174" t="str">
        <f>IF('Sch A. Input'!C216="","",'Sch A. Input'!C216)</f>
        <v/>
      </c>
      <c r="D213" s="175" t="str">
        <f>IF('Sch A. Input'!D216="","",'Sch A. Input'!D216)</f>
        <v/>
      </c>
      <c r="E213" s="175">
        <f>IF('Sch A. Input'!E216="","",MIN('Sch A. Input'!E216,'Sch A. Input'!F216))</f>
        <v>45016</v>
      </c>
      <c r="F213" s="210">
        <f>SUMIFS('Sch A. Input'!G216:CJ216,'Sch A. Input'!$G$14:$CJ$14,"Recurring",'Sch A. Input'!$G$13:$CJ$13,$E$9)</f>
        <v>0</v>
      </c>
      <c r="G213" s="210">
        <f>SUMIFS('Sch A. Input'!G216:CJ216,'Sch A. Input'!$G$14:$CJ$14,"One-time",'Sch A. Input'!$G$13:$CJ$13,'Sch B. Bi-Weekly Output'!$E$9)</f>
        <v>0</v>
      </c>
      <c r="H213" s="211">
        <f t="shared" si="4"/>
        <v>0</v>
      </c>
      <c r="I213" s="208"/>
      <c r="J213" s="212">
        <f>IFERROR(-'Sch D. Workings'!AB218,'Sch D. Workings'!AB218)</f>
        <v>0</v>
      </c>
      <c r="L213" s="88"/>
    </row>
    <row r="214" spans="2:12" ht="13" x14ac:dyDescent="0.3">
      <c r="B214" s="173" t="str">
        <f>IF('Sch A. Input'!B217="","",'Sch A. Input'!B217)</f>
        <v/>
      </c>
      <c r="C214" s="174" t="str">
        <f>IF('Sch A. Input'!C217="","",'Sch A. Input'!C217)</f>
        <v/>
      </c>
      <c r="D214" s="175" t="str">
        <f>IF('Sch A. Input'!D217="","",'Sch A. Input'!D217)</f>
        <v/>
      </c>
      <c r="E214" s="175">
        <f>IF('Sch A. Input'!E217="","",MIN('Sch A. Input'!E217,'Sch A. Input'!F217))</f>
        <v>45016</v>
      </c>
      <c r="F214" s="210">
        <f>SUMIFS('Sch A. Input'!G217:CJ217,'Sch A. Input'!$G$14:$CJ$14,"Recurring",'Sch A. Input'!$G$13:$CJ$13,$E$9)</f>
        <v>0</v>
      </c>
      <c r="G214" s="210">
        <f>SUMIFS('Sch A. Input'!G217:CJ217,'Sch A. Input'!$G$14:$CJ$14,"One-time",'Sch A. Input'!$G$13:$CJ$13,'Sch B. Bi-Weekly Output'!$E$9)</f>
        <v>0</v>
      </c>
      <c r="H214" s="211">
        <f t="shared" si="4"/>
        <v>0</v>
      </c>
      <c r="I214" s="208"/>
      <c r="J214" s="212">
        <f>IFERROR(-'Sch D. Workings'!AB219,'Sch D. Workings'!AB219)</f>
        <v>0</v>
      </c>
      <c r="L214" s="88"/>
    </row>
    <row r="215" spans="2:12" ht="13" x14ac:dyDescent="0.3">
      <c r="B215" s="173" t="str">
        <f>IF('Sch A. Input'!B218="","",'Sch A. Input'!B218)</f>
        <v/>
      </c>
      <c r="C215" s="174" t="str">
        <f>IF('Sch A. Input'!C218="","",'Sch A. Input'!C218)</f>
        <v/>
      </c>
      <c r="D215" s="175" t="str">
        <f>IF('Sch A. Input'!D218="","",'Sch A. Input'!D218)</f>
        <v/>
      </c>
      <c r="E215" s="175">
        <f>IF('Sch A. Input'!E218="","",MIN('Sch A. Input'!E218,'Sch A. Input'!F218))</f>
        <v>45016</v>
      </c>
      <c r="F215" s="210">
        <f>SUMIFS('Sch A. Input'!G218:CJ218,'Sch A. Input'!$G$14:$CJ$14,"Recurring",'Sch A. Input'!$G$13:$CJ$13,$E$9)</f>
        <v>0</v>
      </c>
      <c r="G215" s="210">
        <f>SUMIFS('Sch A. Input'!G218:CJ218,'Sch A. Input'!$G$14:$CJ$14,"One-time",'Sch A. Input'!$G$13:$CJ$13,'Sch B. Bi-Weekly Output'!$E$9)</f>
        <v>0</v>
      </c>
      <c r="H215" s="211">
        <f t="shared" si="4"/>
        <v>0</v>
      </c>
      <c r="I215" s="208"/>
      <c r="J215" s="212">
        <f>IFERROR(-'Sch D. Workings'!AB220,'Sch D. Workings'!AB220)</f>
        <v>0</v>
      </c>
      <c r="L215" s="88"/>
    </row>
    <row r="216" spans="2:12" ht="13" x14ac:dyDescent="0.3">
      <c r="B216" s="173" t="str">
        <f>IF('Sch A. Input'!B219="","",'Sch A. Input'!B219)</f>
        <v/>
      </c>
      <c r="C216" s="174" t="str">
        <f>IF('Sch A. Input'!C219="","",'Sch A. Input'!C219)</f>
        <v/>
      </c>
      <c r="D216" s="175" t="str">
        <f>IF('Sch A. Input'!D219="","",'Sch A. Input'!D219)</f>
        <v/>
      </c>
      <c r="E216" s="175">
        <f>IF('Sch A. Input'!E219="","",MIN('Sch A. Input'!E219,'Sch A. Input'!F219))</f>
        <v>45016</v>
      </c>
      <c r="F216" s="210">
        <f>SUMIFS('Sch A. Input'!G219:CJ219,'Sch A. Input'!$G$14:$CJ$14,"Recurring",'Sch A. Input'!$G$13:$CJ$13,$E$9)</f>
        <v>0</v>
      </c>
      <c r="G216" s="210">
        <f>SUMIFS('Sch A. Input'!G219:CJ219,'Sch A. Input'!$G$14:$CJ$14,"One-time",'Sch A. Input'!$G$13:$CJ$13,'Sch B. Bi-Weekly Output'!$E$9)</f>
        <v>0</v>
      </c>
      <c r="H216" s="211">
        <f t="shared" si="4"/>
        <v>0</v>
      </c>
      <c r="I216" s="208"/>
      <c r="J216" s="212">
        <f>IFERROR(-'Sch D. Workings'!AB221,'Sch D. Workings'!AB221)</f>
        <v>0</v>
      </c>
      <c r="L216" s="88"/>
    </row>
    <row r="217" spans="2:12" ht="13" x14ac:dyDescent="0.3">
      <c r="B217" s="173" t="str">
        <f>IF('Sch A. Input'!B220="","",'Sch A. Input'!B220)</f>
        <v/>
      </c>
      <c r="C217" s="174" t="str">
        <f>IF('Sch A. Input'!C220="","",'Sch A. Input'!C220)</f>
        <v/>
      </c>
      <c r="D217" s="175" t="str">
        <f>IF('Sch A. Input'!D220="","",'Sch A. Input'!D220)</f>
        <v/>
      </c>
      <c r="E217" s="175">
        <f>IF('Sch A. Input'!E220="","",MIN('Sch A. Input'!E220,'Sch A. Input'!F220))</f>
        <v>45016</v>
      </c>
      <c r="F217" s="210">
        <f>SUMIFS('Sch A. Input'!G220:CJ220,'Sch A. Input'!$G$14:$CJ$14,"Recurring",'Sch A. Input'!$G$13:$CJ$13,$E$9)</f>
        <v>0</v>
      </c>
      <c r="G217" s="210">
        <f>SUMIFS('Sch A. Input'!G220:CJ220,'Sch A. Input'!$G$14:$CJ$14,"One-time",'Sch A. Input'!$G$13:$CJ$13,'Sch B. Bi-Weekly Output'!$E$9)</f>
        <v>0</v>
      </c>
      <c r="H217" s="211">
        <f t="shared" si="4"/>
        <v>0</v>
      </c>
      <c r="I217" s="208"/>
      <c r="J217" s="212">
        <f>IFERROR(-'Sch D. Workings'!AB222,'Sch D. Workings'!AB222)</f>
        <v>0</v>
      </c>
      <c r="L217" s="88"/>
    </row>
    <row r="218" spans="2:12" ht="13" x14ac:dyDescent="0.3">
      <c r="B218" s="173" t="str">
        <f>IF('Sch A. Input'!B221="","",'Sch A. Input'!B221)</f>
        <v/>
      </c>
      <c r="C218" s="174" t="str">
        <f>IF('Sch A. Input'!C221="","",'Sch A. Input'!C221)</f>
        <v/>
      </c>
      <c r="D218" s="175" t="str">
        <f>IF('Sch A. Input'!D221="","",'Sch A. Input'!D221)</f>
        <v/>
      </c>
      <c r="E218" s="175">
        <f>IF('Sch A. Input'!E221="","",MIN('Sch A. Input'!E221,'Sch A. Input'!F221))</f>
        <v>45016</v>
      </c>
      <c r="F218" s="210">
        <f>SUMIFS('Sch A. Input'!G221:CJ221,'Sch A. Input'!$G$14:$CJ$14,"Recurring",'Sch A. Input'!$G$13:$CJ$13,$E$9)</f>
        <v>0</v>
      </c>
      <c r="G218" s="210">
        <f>SUMIFS('Sch A. Input'!G221:CJ221,'Sch A. Input'!$G$14:$CJ$14,"One-time",'Sch A. Input'!$G$13:$CJ$13,'Sch B. Bi-Weekly Output'!$E$9)</f>
        <v>0</v>
      </c>
      <c r="H218" s="211">
        <f t="shared" si="4"/>
        <v>0</v>
      </c>
      <c r="I218" s="208"/>
      <c r="J218" s="212">
        <f>IFERROR(-'Sch D. Workings'!AB223,'Sch D. Workings'!AB223)</f>
        <v>0</v>
      </c>
      <c r="L218" s="88"/>
    </row>
    <row r="219" spans="2:12" ht="13" x14ac:dyDescent="0.3">
      <c r="B219" s="173" t="str">
        <f>IF('Sch A. Input'!B222="","",'Sch A. Input'!B222)</f>
        <v/>
      </c>
      <c r="C219" s="174" t="str">
        <f>IF('Sch A. Input'!C222="","",'Sch A. Input'!C222)</f>
        <v/>
      </c>
      <c r="D219" s="175" t="str">
        <f>IF('Sch A. Input'!D222="","",'Sch A. Input'!D222)</f>
        <v/>
      </c>
      <c r="E219" s="175">
        <f>IF('Sch A. Input'!E222="","",MIN('Sch A. Input'!E222,'Sch A. Input'!F222))</f>
        <v>45016</v>
      </c>
      <c r="F219" s="210">
        <f>SUMIFS('Sch A. Input'!G222:CJ222,'Sch A. Input'!$G$14:$CJ$14,"Recurring",'Sch A. Input'!$G$13:$CJ$13,$E$9)</f>
        <v>0</v>
      </c>
      <c r="G219" s="210">
        <f>SUMIFS('Sch A. Input'!G222:CJ222,'Sch A. Input'!$G$14:$CJ$14,"One-time",'Sch A. Input'!$G$13:$CJ$13,'Sch B. Bi-Weekly Output'!$E$9)</f>
        <v>0</v>
      </c>
      <c r="H219" s="211">
        <f t="shared" si="4"/>
        <v>0</v>
      </c>
      <c r="I219" s="208"/>
      <c r="J219" s="212">
        <f>IFERROR(-'Sch D. Workings'!AB224,'Sch D. Workings'!AB224)</f>
        <v>0</v>
      </c>
      <c r="L219" s="88"/>
    </row>
    <row r="220" spans="2:12" ht="13" x14ac:dyDescent="0.3">
      <c r="B220" s="173" t="str">
        <f>IF('Sch A. Input'!B223="","",'Sch A. Input'!B223)</f>
        <v/>
      </c>
      <c r="C220" s="174" t="str">
        <f>IF('Sch A. Input'!C223="","",'Sch A. Input'!C223)</f>
        <v/>
      </c>
      <c r="D220" s="175" t="str">
        <f>IF('Sch A. Input'!D223="","",'Sch A. Input'!D223)</f>
        <v/>
      </c>
      <c r="E220" s="175">
        <f>IF('Sch A. Input'!E223="","",MIN('Sch A. Input'!E223,'Sch A. Input'!F223))</f>
        <v>45016</v>
      </c>
      <c r="F220" s="210">
        <f>SUMIFS('Sch A. Input'!G223:CJ223,'Sch A. Input'!$G$14:$CJ$14,"Recurring",'Sch A. Input'!$G$13:$CJ$13,$E$9)</f>
        <v>0</v>
      </c>
      <c r="G220" s="210">
        <f>SUMIFS('Sch A. Input'!G223:CJ223,'Sch A. Input'!$G$14:$CJ$14,"One-time",'Sch A. Input'!$G$13:$CJ$13,'Sch B. Bi-Weekly Output'!$E$9)</f>
        <v>0</v>
      </c>
      <c r="H220" s="211">
        <f t="shared" si="4"/>
        <v>0</v>
      </c>
      <c r="I220" s="208"/>
      <c r="J220" s="212">
        <f>IFERROR(-'Sch D. Workings'!AB225,'Sch D. Workings'!AB225)</f>
        <v>0</v>
      </c>
      <c r="L220" s="88"/>
    </row>
    <row r="221" spans="2:12" ht="13" x14ac:dyDescent="0.3">
      <c r="B221" s="173" t="str">
        <f>IF('Sch A. Input'!B224="","",'Sch A. Input'!B224)</f>
        <v/>
      </c>
      <c r="C221" s="174" t="str">
        <f>IF('Sch A. Input'!C224="","",'Sch A. Input'!C224)</f>
        <v/>
      </c>
      <c r="D221" s="175" t="str">
        <f>IF('Sch A. Input'!D224="","",'Sch A. Input'!D224)</f>
        <v/>
      </c>
      <c r="E221" s="175">
        <f>IF('Sch A. Input'!E224="","",MIN('Sch A. Input'!E224,'Sch A. Input'!F224))</f>
        <v>45016</v>
      </c>
      <c r="F221" s="210">
        <f>SUMIFS('Sch A. Input'!G224:CJ224,'Sch A. Input'!$G$14:$CJ$14,"Recurring",'Sch A. Input'!$G$13:$CJ$13,$E$9)</f>
        <v>0</v>
      </c>
      <c r="G221" s="210">
        <f>SUMIFS('Sch A. Input'!G224:CJ224,'Sch A. Input'!$G$14:$CJ$14,"One-time",'Sch A. Input'!$G$13:$CJ$13,'Sch B. Bi-Weekly Output'!$E$9)</f>
        <v>0</v>
      </c>
      <c r="H221" s="211">
        <f t="shared" si="4"/>
        <v>0</v>
      </c>
      <c r="I221" s="208"/>
      <c r="J221" s="212">
        <f>IFERROR(-'Sch D. Workings'!AB226,'Sch D. Workings'!AB226)</f>
        <v>0</v>
      </c>
      <c r="L221" s="88"/>
    </row>
    <row r="222" spans="2:12" ht="13" x14ac:dyDescent="0.3">
      <c r="B222" s="173" t="str">
        <f>IF('Sch A. Input'!B225="","",'Sch A. Input'!B225)</f>
        <v/>
      </c>
      <c r="C222" s="174" t="str">
        <f>IF('Sch A. Input'!C225="","",'Sch A. Input'!C225)</f>
        <v/>
      </c>
      <c r="D222" s="175" t="str">
        <f>IF('Sch A. Input'!D225="","",'Sch A. Input'!D225)</f>
        <v/>
      </c>
      <c r="E222" s="175">
        <f>IF('Sch A. Input'!E225="","",MIN('Sch A. Input'!E225,'Sch A. Input'!F225))</f>
        <v>45016</v>
      </c>
      <c r="F222" s="210">
        <f>SUMIFS('Sch A. Input'!G225:CJ225,'Sch A. Input'!$G$14:$CJ$14,"Recurring",'Sch A. Input'!$G$13:$CJ$13,$E$9)</f>
        <v>0</v>
      </c>
      <c r="G222" s="210">
        <f>SUMIFS('Sch A. Input'!G225:CJ225,'Sch A. Input'!$G$14:$CJ$14,"One-time",'Sch A. Input'!$G$13:$CJ$13,'Sch B. Bi-Weekly Output'!$E$9)</f>
        <v>0</v>
      </c>
      <c r="H222" s="211">
        <f t="shared" si="4"/>
        <v>0</v>
      </c>
      <c r="I222" s="208"/>
      <c r="J222" s="212">
        <f>IFERROR(-'Sch D. Workings'!AB227,'Sch D. Workings'!AB227)</f>
        <v>0</v>
      </c>
      <c r="L222" s="88"/>
    </row>
    <row r="223" spans="2:12" ht="13" x14ac:dyDescent="0.3">
      <c r="B223" s="173" t="str">
        <f>IF('Sch A. Input'!B226="","",'Sch A. Input'!B226)</f>
        <v/>
      </c>
      <c r="C223" s="174" t="str">
        <f>IF('Sch A. Input'!C226="","",'Sch A. Input'!C226)</f>
        <v/>
      </c>
      <c r="D223" s="175" t="str">
        <f>IF('Sch A. Input'!D226="","",'Sch A. Input'!D226)</f>
        <v/>
      </c>
      <c r="E223" s="175">
        <f>IF('Sch A. Input'!E226="","",MIN('Sch A. Input'!E226,'Sch A. Input'!F226))</f>
        <v>45016</v>
      </c>
      <c r="F223" s="210">
        <f>SUMIFS('Sch A. Input'!G226:CJ226,'Sch A. Input'!$G$14:$CJ$14,"Recurring",'Sch A. Input'!$G$13:$CJ$13,$E$9)</f>
        <v>0</v>
      </c>
      <c r="G223" s="210">
        <f>SUMIFS('Sch A. Input'!G226:CJ226,'Sch A. Input'!$G$14:$CJ$14,"One-time",'Sch A. Input'!$G$13:$CJ$13,'Sch B. Bi-Weekly Output'!$E$9)</f>
        <v>0</v>
      </c>
      <c r="H223" s="211">
        <f t="shared" si="4"/>
        <v>0</v>
      </c>
      <c r="I223" s="208"/>
      <c r="J223" s="212">
        <f>IFERROR(-'Sch D. Workings'!AB228,'Sch D. Workings'!AB228)</f>
        <v>0</v>
      </c>
      <c r="L223" s="88"/>
    </row>
    <row r="224" spans="2:12" ht="13" x14ac:dyDescent="0.3">
      <c r="B224" s="173" t="str">
        <f>IF('Sch A. Input'!B227="","",'Sch A. Input'!B227)</f>
        <v/>
      </c>
      <c r="C224" s="174" t="str">
        <f>IF('Sch A. Input'!C227="","",'Sch A. Input'!C227)</f>
        <v/>
      </c>
      <c r="D224" s="175" t="str">
        <f>IF('Sch A. Input'!D227="","",'Sch A. Input'!D227)</f>
        <v/>
      </c>
      <c r="E224" s="175">
        <f>IF('Sch A. Input'!E227="","",MIN('Sch A. Input'!E227,'Sch A. Input'!F227))</f>
        <v>45016</v>
      </c>
      <c r="F224" s="210">
        <f>SUMIFS('Sch A. Input'!G227:CJ227,'Sch A. Input'!$G$14:$CJ$14,"Recurring",'Sch A. Input'!$G$13:$CJ$13,$E$9)</f>
        <v>0</v>
      </c>
      <c r="G224" s="210">
        <f>SUMIFS('Sch A. Input'!G227:CJ227,'Sch A. Input'!$G$14:$CJ$14,"One-time",'Sch A. Input'!$G$13:$CJ$13,'Sch B. Bi-Weekly Output'!$E$9)</f>
        <v>0</v>
      </c>
      <c r="H224" s="211">
        <f t="shared" si="4"/>
        <v>0</v>
      </c>
      <c r="I224" s="208"/>
      <c r="J224" s="212">
        <f>IFERROR(-'Sch D. Workings'!AB229,'Sch D. Workings'!AB229)</f>
        <v>0</v>
      </c>
      <c r="L224" s="88"/>
    </row>
    <row r="225" spans="2:12" ht="13" x14ac:dyDescent="0.3">
      <c r="B225" s="173" t="str">
        <f>IF('Sch A. Input'!B228="","",'Sch A. Input'!B228)</f>
        <v/>
      </c>
      <c r="C225" s="174" t="str">
        <f>IF('Sch A. Input'!C228="","",'Sch A. Input'!C228)</f>
        <v/>
      </c>
      <c r="D225" s="175" t="str">
        <f>IF('Sch A. Input'!D228="","",'Sch A. Input'!D228)</f>
        <v/>
      </c>
      <c r="E225" s="175">
        <f>IF('Sch A. Input'!E228="","",MIN('Sch A. Input'!E228,'Sch A. Input'!F228))</f>
        <v>45016</v>
      </c>
      <c r="F225" s="210">
        <f>SUMIFS('Sch A. Input'!G228:CJ228,'Sch A. Input'!$G$14:$CJ$14,"Recurring",'Sch A. Input'!$G$13:$CJ$13,$E$9)</f>
        <v>0</v>
      </c>
      <c r="G225" s="210">
        <f>SUMIFS('Sch A. Input'!G228:CJ228,'Sch A. Input'!$G$14:$CJ$14,"One-time",'Sch A. Input'!$G$13:$CJ$13,'Sch B. Bi-Weekly Output'!$E$9)</f>
        <v>0</v>
      </c>
      <c r="H225" s="211">
        <f t="shared" si="4"/>
        <v>0</v>
      </c>
      <c r="I225" s="208"/>
      <c r="J225" s="212">
        <f>IFERROR(-'Sch D. Workings'!AB230,'Sch D. Workings'!AB230)</f>
        <v>0</v>
      </c>
      <c r="L225" s="88"/>
    </row>
    <row r="226" spans="2:12" ht="13" x14ac:dyDescent="0.3">
      <c r="B226" s="173" t="str">
        <f>IF('Sch A. Input'!B229="","",'Sch A. Input'!B229)</f>
        <v/>
      </c>
      <c r="C226" s="174" t="str">
        <f>IF('Sch A. Input'!C229="","",'Sch A. Input'!C229)</f>
        <v/>
      </c>
      <c r="D226" s="175" t="str">
        <f>IF('Sch A. Input'!D229="","",'Sch A. Input'!D229)</f>
        <v/>
      </c>
      <c r="E226" s="175">
        <f>IF('Sch A. Input'!E229="","",MIN('Sch A. Input'!E229,'Sch A. Input'!F229))</f>
        <v>45016</v>
      </c>
      <c r="F226" s="210">
        <f>SUMIFS('Sch A. Input'!G229:CJ229,'Sch A. Input'!$G$14:$CJ$14,"Recurring",'Sch A. Input'!$G$13:$CJ$13,$E$9)</f>
        <v>0</v>
      </c>
      <c r="G226" s="210">
        <f>SUMIFS('Sch A. Input'!G229:CJ229,'Sch A. Input'!$G$14:$CJ$14,"One-time",'Sch A. Input'!$G$13:$CJ$13,'Sch B. Bi-Weekly Output'!$E$9)</f>
        <v>0</v>
      </c>
      <c r="H226" s="211">
        <f t="shared" si="4"/>
        <v>0</v>
      </c>
      <c r="I226" s="208"/>
      <c r="J226" s="212">
        <f>IFERROR(-'Sch D. Workings'!AB231,'Sch D. Workings'!AB231)</f>
        <v>0</v>
      </c>
      <c r="L226" s="88"/>
    </row>
    <row r="227" spans="2:12" ht="13" x14ac:dyDescent="0.3">
      <c r="B227" s="173" t="str">
        <f>IF('Sch A. Input'!B230="","",'Sch A. Input'!B230)</f>
        <v/>
      </c>
      <c r="C227" s="174" t="str">
        <f>IF('Sch A. Input'!C230="","",'Sch A. Input'!C230)</f>
        <v/>
      </c>
      <c r="D227" s="175" t="str">
        <f>IF('Sch A. Input'!D230="","",'Sch A. Input'!D230)</f>
        <v/>
      </c>
      <c r="E227" s="175">
        <f>IF('Sch A. Input'!E230="","",MIN('Sch A. Input'!E230,'Sch A. Input'!F230))</f>
        <v>45016</v>
      </c>
      <c r="F227" s="210">
        <f>SUMIFS('Sch A. Input'!G230:CJ230,'Sch A. Input'!$G$14:$CJ$14,"Recurring",'Sch A. Input'!$G$13:$CJ$13,$E$9)</f>
        <v>0</v>
      </c>
      <c r="G227" s="210">
        <f>SUMIFS('Sch A. Input'!G230:CJ230,'Sch A. Input'!$G$14:$CJ$14,"One-time",'Sch A. Input'!$G$13:$CJ$13,'Sch B. Bi-Weekly Output'!$E$9)</f>
        <v>0</v>
      </c>
      <c r="H227" s="211">
        <f t="shared" si="4"/>
        <v>0</v>
      </c>
      <c r="I227" s="208"/>
      <c r="J227" s="212">
        <f>IFERROR(-'Sch D. Workings'!AB232,'Sch D. Workings'!AB232)</f>
        <v>0</v>
      </c>
      <c r="L227" s="88"/>
    </row>
    <row r="228" spans="2:12" ht="13" x14ac:dyDescent="0.3">
      <c r="B228" s="173" t="str">
        <f>IF('Sch A. Input'!B231="","",'Sch A. Input'!B231)</f>
        <v/>
      </c>
      <c r="C228" s="174" t="str">
        <f>IF('Sch A. Input'!C231="","",'Sch A. Input'!C231)</f>
        <v/>
      </c>
      <c r="D228" s="175" t="str">
        <f>IF('Sch A. Input'!D231="","",'Sch A. Input'!D231)</f>
        <v/>
      </c>
      <c r="E228" s="175">
        <f>IF('Sch A. Input'!E231="","",MIN('Sch A. Input'!E231,'Sch A. Input'!F231))</f>
        <v>45016</v>
      </c>
      <c r="F228" s="210">
        <f>SUMIFS('Sch A. Input'!G231:CJ231,'Sch A. Input'!$G$14:$CJ$14,"Recurring",'Sch A. Input'!$G$13:$CJ$13,$E$9)</f>
        <v>0</v>
      </c>
      <c r="G228" s="210">
        <f>SUMIFS('Sch A. Input'!G231:CJ231,'Sch A. Input'!$G$14:$CJ$14,"One-time",'Sch A. Input'!$G$13:$CJ$13,'Sch B. Bi-Weekly Output'!$E$9)</f>
        <v>0</v>
      </c>
      <c r="H228" s="211">
        <f t="shared" si="4"/>
        <v>0</v>
      </c>
      <c r="I228" s="208"/>
      <c r="J228" s="212">
        <f>IFERROR(-'Sch D. Workings'!AB233,'Sch D. Workings'!AB233)</f>
        <v>0</v>
      </c>
      <c r="L228" s="88"/>
    </row>
    <row r="229" spans="2:12" ht="13" x14ac:dyDescent="0.3">
      <c r="B229" s="173" t="str">
        <f>IF('Sch A. Input'!B232="","",'Sch A. Input'!B232)</f>
        <v/>
      </c>
      <c r="C229" s="174" t="str">
        <f>IF('Sch A. Input'!C232="","",'Sch A. Input'!C232)</f>
        <v/>
      </c>
      <c r="D229" s="175" t="str">
        <f>IF('Sch A. Input'!D232="","",'Sch A. Input'!D232)</f>
        <v/>
      </c>
      <c r="E229" s="175">
        <f>IF('Sch A. Input'!E232="","",MIN('Sch A. Input'!E232,'Sch A. Input'!F232))</f>
        <v>45016</v>
      </c>
      <c r="F229" s="210">
        <f>SUMIFS('Sch A. Input'!G232:CJ232,'Sch A. Input'!$G$14:$CJ$14,"Recurring",'Sch A. Input'!$G$13:$CJ$13,$E$9)</f>
        <v>0</v>
      </c>
      <c r="G229" s="210">
        <f>SUMIFS('Sch A. Input'!G232:CJ232,'Sch A. Input'!$G$14:$CJ$14,"One-time",'Sch A. Input'!$G$13:$CJ$13,'Sch B. Bi-Weekly Output'!$E$9)</f>
        <v>0</v>
      </c>
      <c r="H229" s="211">
        <f t="shared" si="4"/>
        <v>0</v>
      </c>
      <c r="I229" s="208"/>
      <c r="J229" s="212">
        <f>IFERROR(-'Sch D. Workings'!AB234,'Sch D. Workings'!AB234)</f>
        <v>0</v>
      </c>
      <c r="L229" s="88"/>
    </row>
    <row r="230" spans="2:12" ht="13" x14ac:dyDescent="0.3">
      <c r="B230" s="173" t="str">
        <f>IF('Sch A. Input'!B233="","",'Sch A. Input'!B233)</f>
        <v/>
      </c>
      <c r="C230" s="174" t="str">
        <f>IF('Sch A. Input'!C233="","",'Sch A. Input'!C233)</f>
        <v/>
      </c>
      <c r="D230" s="175" t="str">
        <f>IF('Sch A. Input'!D233="","",'Sch A. Input'!D233)</f>
        <v/>
      </c>
      <c r="E230" s="175">
        <f>IF('Sch A. Input'!E233="","",MIN('Sch A. Input'!E233,'Sch A. Input'!F233))</f>
        <v>45016</v>
      </c>
      <c r="F230" s="210">
        <f>SUMIFS('Sch A. Input'!G233:CJ233,'Sch A. Input'!$G$14:$CJ$14,"Recurring",'Sch A. Input'!$G$13:$CJ$13,$E$9)</f>
        <v>0</v>
      </c>
      <c r="G230" s="210">
        <f>SUMIFS('Sch A. Input'!G233:CJ233,'Sch A. Input'!$G$14:$CJ$14,"One-time",'Sch A. Input'!$G$13:$CJ$13,'Sch B. Bi-Weekly Output'!$E$9)</f>
        <v>0</v>
      </c>
      <c r="H230" s="211">
        <f t="shared" si="4"/>
        <v>0</v>
      </c>
      <c r="I230" s="208"/>
      <c r="J230" s="212">
        <f>IFERROR(-'Sch D. Workings'!AB235,'Sch D. Workings'!AB235)</f>
        <v>0</v>
      </c>
      <c r="L230" s="88"/>
    </row>
    <row r="231" spans="2:12" ht="13" x14ac:dyDescent="0.3">
      <c r="B231" s="173" t="str">
        <f>IF('Sch A. Input'!B234="","",'Sch A. Input'!B234)</f>
        <v/>
      </c>
      <c r="C231" s="174" t="str">
        <f>IF('Sch A. Input'!C234="","",'Sch A. Input'!C234)</f>
        <v/>
      </c>
      <c r="D231" s="175" t="str">
        <f>IF('Sch A. Input'!D234="","",'Sch A. Input'!D234)</f>
        <v/>
      </c>
      <c r="E231" s="175">
        <f>IF('Sch A. Input'!E234="","",MIN('Sch A. Input'!E234,'Sch A. Input'!F234))</f>
        <v>45016</v>
      </c>
      <c r="F231" s="210">
        <f>SUMIFS('Sch A. Input'!G234:CJ234,'Sch A. Input'!$G$14:$CJ$14,"Recurring",'Sch A. Input'!$G$13:$CJ$13,$E$9)</f>
        <v>0</v>
      </c>
      <c r="G231" s="210">
        <f>SUMIFS('Sch A. Input'!G234:CJ234,'Sch A. Input'!$G$14:$CJ$14,"One-time",'Sch A. Input'!$G$13:$CJ$13,'Sch B. Bi-Weekly Output'!$E$9)</f>
        <v>0</v>
      </c>
      <c r="H231" s="211">
        <f t="shared" si="4"/>
        <v>0</v>
      </c>
      <c r="I231" s="208"/>
      <c r="J231" s="212">
        <f>IFERROR(-'Sch D. Workings'!AB236,'Sch D. Workings'!AB236)</f>
        <v>0</v>
      </c>
      <c r="L231" s="88"/>
    </row>
    <row r="232" spans="2:12" ht="13" x14ac:dyDescent="0.3">
      <c r="B232" s="173" t="str">
        <f>IF('Sch A. Input'!B235="","",'Sch A. Input'!B235)</f>
        <v/>
      </c>
      <c r="C232" s="174" t="str">
        <f>IF('Sch A. Input'!C235="","",'Sch A. Input'!C235)</f>
        <v/>
      </c>
      <c r="D232" s="175" t="str">
        <f>IF('Sch A. Input'!D235="","",'Sch A. Input'!D235)</f>
        <v/>
      </c>
      <c r="E232" s="175">
        <f>IF('Sch A. Input'!E235="","",MIN('Sch A. Input'!E235,'Sch A. Input'!F235))</f>
        <v>45016</v>
      </c>
      <c r="F232" s="210">
        <f>SUMIFS('Sch A. Input'!G235:CJ235,'Sch A. Input'!$G$14:$CJ$14,"Recurring",'Sch A. Input'!$G$13:$CJ$13,$E$9)</f>
        <v>0</v>
      </c>
      <c r="G232" s="210">
        <f>SUMIFS('Sch A. Input'!G235:CJ235,'Sch A. Input'!$G$14:$CJ$14,"One-time",'Sch A. Input'!$G$13:$CJ$13,'Sch B. Bi-Weekly Output'!$E$9)</f>
        <v>0</v>
      </c>
      <c r="H232" s="211">
        <f t="shared" si="4"/>
        <v>0</v>
      </c>
      <c r="I232" s="208"/>
      <c r="J232" s="212">
        <f>IFERROR(-'Sch D. Workings'!AB237,'Sch D. Workings'!AB237)</f>
        <v>0</v>
      </c>
      <c r="L232" s="88"/>
    </row>
    <row r="233" spans="2:12" ht="13" x14ac:dyDescent="0.3">
      <c r="B233" s="173" t="str">
        <f>IF('Sch A. Input'!B236="","",'Sch A. Input'!B236)</f>
        <v/>
      </c>
      <c r="C233" s="174" t="str">
        <f>IF('Sch A. Input'!C236="","",'Sch A. Input'!C236)</f>
        <v/>
      </c>
      <c r="D233" s="175" t="str">
        <f>IF('Sch A. Input'!D236="","",'Sch A. Input'!D236)</f>
        <v/>
      </c>
      <c r="E233" s="175">
        <f>IF('Sch A. Input'!E236="","",MIN('Sch A. Input'!E236,'Sch A. Input'!F236))</f>
        <v>45016</v>
      </c>
      <c r="F233" s="210">
        <f>SUMIFS('Sch A. Input'!G236:CJ236,'Sch A. Input'!$G$14:$CJ$14,"Recurring",'Sch A. Input'!$G$13:$CJ$13,$E$9)</f>
        <v>0</v>
      </c>
      <c r="G233" s="210">
        <f>SUMIFS('Sch A. Input'!G236:CJ236,'Sch A. Input'!$G$14:$CJ$14,"One-time",'Sch A. Input'!$G$13:$CJ$13,'Sch B. Bi-Weekly Output'!$E$9)</f>
        <v>0</v>
      </c>
      <c r="H233" s="211">
        <f t="shared" si="4"/>
        <v>0</v>
      </c>
      <c r="I233" s="208"/>
      <c r="J233" s="212">
        <f>IFERROR(-'Sch D. Workings'!AB238,'Sch D. Workings'!AB238)</f>
        <v>0</v>
      </c>
      <c r="L233" s="88"/>
    </row>
    <row r="234" spans="2:12" ht="13" x14ac:dyDescent="0.3">
      <c r="B234" s="173" t="str">
        <f>IF('Sch A. Input'!B237="","",'Sch A. Input'!B237)</f>
        <v/>
      </c>
      <c r="C234" s="174" t="str">
        <f>IF('Sch A. Input'!C237="","",'Sch A. Input'!C237)</f>
        <v/>
      </c>
      <c r="D234" s="175" t="str">
        <f>IF('Sch A. Input'!D237="","",'Sch A. Input'!D237)</f>
        <v/>
      </c>
      <c r="E234" s="175">
        <f>IF('Sch A. Input'!E237="","",MIN('Sch A. Input'!E237,'Sch A. Input'!F237))</f>
        <v>45016</v>
      </c>
      <c r="F234" s="210">
        <f>SUMIFS('Sch A. Input'!G237:CJ237,'Sch A. Input'!$G$14:$CJ$14,"Recurring",'Sch A. Input'!$G$13:$CJ$13,$E$9)</f>
        <v>0</v>
      </c>
      <c r="G234" s="210">
        <f>SUMIFS('Sch A. Input'!G237:CJ237,'Sch A. Input'!$G$14:$CJ$14,"One-time",'Sch A. Input'!$G$13:$CJ$13,'Sch B. Bi-Weekly Output'!$E$9)</f>
        <v>0</v>
      </c>
      <c r="H234" s="211">
        <f t="shared" si="4"/>
        <v>0</v>
      </c>
      <c r="I234" s="208"/>
      <c r="J234" s="212">
        <f>IFERROR(-'Sch D. Workings'!AB239,'Sch D. Workings'!AB239)</f>
        <v>0</v>
      </c>
      <c r="L234" s="88"/>
    </row>
    <row r="235" spans="2:12" ht="13" x14ac:dyDescent="0.3">
      <c r="B235" s="173" t="str">
        <f>IF('Sch A. Input'!B238="","",'Sch A. Input'!B238)</f>
        <v/>
      </c>
      <c r="C235" s="174" t="str">
        <f>IF('Sch A. Input'!C238="","",'Sch A. Input'!C238)</f>
        <v/>
      </c>
      <c r="D235" s="175" t="str">
        <f>IF('Sch A. Input'!D238="","",'Sch A. Input'!D238)</f>
        <v/>
      </c>
      <c r="E235" s="175">
        <f>IF('Sch A. Input'!E238="","",MIN('Sch A. Input'!E238,'Sch A. Input'!F238))</f>
        <v>45016</v>
      </c>
      <c r="F235" s="210">
        <f>SUMIFS('Sch A. Input'!G238:CJ238,'Sch A. Input'!$G$14:$CJ$14,"Recurring",'Sch A. Input'!$G$13:$CJ$13,$E$9)</f>
        <v>0</v>
      </c>
      <c r="G235" s="210">
        <f>SUMIFS('Sch A. Input'!G238:CJ238,'Sch A. Input'!$G$14:$CJ$14,"One-time",'Sch A. Input'!$G$13:$CJ$13,'Sch B. Bi-Weekly Output'!$E$9)</f>
        <v>0</v>
      </c>
      <c r="H235" s="211">
        <f t="shared" si="4"/>
        <v>0</v>
      </c>
      <c r="I235" s="208"/>
      <c r="J235" s="212">
        <f>IFERROR(-'Sch D. Workings'!AB240,'Sch D. Workings'!AB240)</f>
        <v>0</v>
      </c>
      <c r="L235" s="88"/>
    </row>
    <row r="236" spans="2:12" ht="13" x14ac:dyDescent="0.3">
      <c r="B236" s="173" t="str">
        <f>IF('Sch A. Input'!B239="","",'Sch A. Input'!B239)</f>
        <v/>
      </c>
      <c r="C236" s="174" t="str">
        <f>IF('Sch A. Input'!C239="","",'Sch A. Input'!C239)</f>
        <v/>
      </c>
      <c r="D236" s="175" t="str">
        <f>IF('Sch A. Input'!D239="","",'Sch A. Input'!D239)</f>
        <v/>
      </c>
      <c r="E236" s="175">
        <f>IF('Sch A. Input'!E239="","",MIN('Sch A. Input'!E239,'Sch A. Input'!F239))</f>
        <v>45016</v>
      </c>
      <c r="F236" s="210">
        <f>SUMIFS('Sch A. Input'!G239:CJ239,'Sch A. Input'!$G$14:$CJ$14,"Recurring",'Sch A. Input'!$G$13:$CJ$13,$E$9)</f>
        <v>0</v>
      </c>
      <c r="G236" s="210">
        <f>SUMIFS('Sch A. Input'!G239:CJ239,'Sch A. Input'!$G$14:$CJ$14,"One-time",'Sch A. Input'!$G$13:$CJ$13,'Sch B. Bi-Weekly Output'!$E$9)</f>
        <v>0</v>
      </c>
      <c r="H236" s="211">
        <f t="shared" si="4"/>
        <v>0</v>
      </c>
      <c r="I236" s="208"/>
      <c r="J236" s="212">
        <f>IFERROR(-'Sch D. Workings'!AB241,'Sch D. Workings'!AB241)</f>
        <v>0</v>
      </c>
      <c r="L236" s="88"/>
    </row>
    <row r="237" spans="2:12" ht="13" x14ac:dyDescent="0.3">
      <c r="B237" s="173" t="str">
        <f>IF('Sch A. Input'!B240="","",'Sch A. Input'!B240)</f>
        <v/>
      </c>
      <c r="C237" s="174" t="str">
        <f>IF('Sch A. Input'!C240="","",'Sch A. Input'!C240)</f>
        <v/>
      </c>
      <c r="D237" s="175" t="str">
        <f>IF('Sch A. Input'!D240="","",'Sch A. Input'!D240)</f>
        <v/>
      </c>
      <c r="E237" s="175">
        <f>IF('Sch A. Input'!E240="","",MIN('Sch A. Input'!E240,'Sch A. Input'!F240))</f>
        <v>45016</v>
      </c>
      <c r="F237" s="210">
        <f>SUMIFS('Sch A. Input'!G240:CJ240,'Sch A. Input'!$G$14:$CJ$14,"Recurring",'Sch A. Input'!$G$13:$CJ$13,$E$9)</f>
        <v>0</v>
      </c>
      <c r="G237" s="210">
        <f>SUMIFS('Sch A. Input'!G240:CJ240,'Sch A. Input'!$G$14:$CJ$14,"One-time",'Sch A. Input'!$G$13:$CJ$13,'Sch B. Bi-Weekly Output'!$E$9)</f>
        <v>0</v>
      </c>
      <c r="H237" s="211">
        <f t="shared" si="4"/>
        <v>0</v>
      </c>
      <c r="I237" s="208"/>
      <c r="J237" s="212">
        <f>IFERROR(-'Sch D. Workings'!AB242,'Sch D. Workings'!AB242)</f>
        <v>0</v>
      </c>
      <c r="L237" s="88"/>
    </row>
    <row r="238" spans="2:12" ht="13" x14ac:dyDescent="0.3">
      <c r="B238" s="173" t="str">
        <f>IF('Sch A. Input'!B241="","",'Sch A. Input'!B241)</f>
        <v/>
      </c>
      <c r="C238" s="174" t="str">
        <f>IF('Sch A. Input'!C241="","",'Sch A. Input'!C241)</f>
        <v/>
      </c>
      <c r="D238" s="175" t="str">
        <f>IF('Sch A. Input'!D241="","",'Sch A. Input'!D241)</f>
        <v/>
      </c>
      <c r="E238" s="175">
        <f>IF('Sch A. Input'!E241="","",MIN('Sch A. Input'!E241,'Sch A. Input'!F241))</f>
        <v>45016</v>
      </c>
      <c r="F238" s="210">
        <f>SUMIFS('Sch A. Input'!G241:CJ241,'Sch A. Input'!$G$14:$CJ$14,"Recurring",'Sch A. Input'!$G$13:$CJ$13,$E$9)</f>
        <v>0</v>
      </c>
      <c r="G238" s="210">
        <f>SUMIFS('Sch A. Input'!G241:CJ241,'Sch A. Input'!$G$14:$CJ$14,"One-time",'Sch A. Input'!$G$13:$CJ$13,'Sch B. Bi-Weekly Output'!$E$9)</f>
        <v>0</v>
      </c>
      <c r="H238" s="211">
        <f t="shared" si="4"/>
        <v>0</v>
      </c>
      <c r="I238" s="208"/>
      <c r="J238" s="212">
        <f>IFERROR(-'Sch D. Workings'!AB243,'Sch D. Workings'!AB243)</f>
        <v>0</v>
      </c>
      <c r="L238" s="88"/>
    </row>
    <row r="239" spans="2:12" ht="13" x14ac:dyDescent="0.3">
      <c r="B239" s="173" t="str">
        <f>IF('Sch A. Input'!B242="","",'Sch A. Input'!B242)</f>
        <v/>
      </c>
      <c r="C239" s="174" t="str">
        <f>IF('Sch A. Input'!C242="","",'Sch A. Input'!C242)</f>
        <v/>
      </c>
      <c r="D239" s="175" t="str">
        <f>IF('Sch A. Input'!D242="","",'Sch A. Input'!D242)</f>
        <v/>
      </c>
      <c r="E239" s="175">
        <f>IF('Sch A. Input'!E242="","",MIN('Sch A. Input'!E242,'Sch A. Input'!F242))</f>
        <v>45016</v>
      </c>
      <c r="F239" s="210">
        <f>SUMIFS('Sch A. Input'!G242:CJ242,'Sch A. Input'!$G$14:$CJ$14,"Recurring",'Sch A. Input'!$G$13:$CJ$13,$E$9)</f>
        <v>0</v>
      </c>
      <c r="G239" s="210">
        <f>SUMIFS('Sch A. Input'!G242:CJ242,'Sch A. Input'!$G$14:$CJ$14,"One-time",'Sch A. Input'!$G$13:$CJ$13,'Sch B. Bi-Weekly Output'!$E$9)</f>
        <v>0</v>
      </c>
      <c r="H239" s="211">
        <f t="shared" si="4"/>
        <v>0</v>
      </c>
      <c r="I239" s="208"/>
      <c r="J239" s="212">
        <f>IFERROR(-'Sch D. Workings'!AB244,'Sch D. Workings'!AB244)</f>
        <v>0</v>
      </c>
      <c r="L239" s="88"/>
    </row>
    <row r="240" spans="2:12" ht="13" x14ac:dyDescent="0.3">
      <c r="B240" s="173" t="str">
        <f>IF('Sch A. Input'!B243="","",'Sch A. Input'!B243)</f>
        <v/>
      </c>
      <c r="C240" s="174" t="str">
        <f>IF('Sch A. Input'!C243="","",'Sch A. Input'!C243)</f>
        <v/>
      </c>
      <c r="D240" s="175" t="str">
        <f>IF('Sch A. Input'!D243="","",'Sch A. Input'!D243)</f>
        <v/>
      </c>
      <c r="E240" s="175">
        <f>IF('Sch A. Input'!E243="","",MIN('Sch A. Input'!E243,'Sch A. Input'!F243))</f>
        <v>45016</v>
      </c>
      <c r="F240" s="210">
        <f>SUMIFS('Sch A. Input'!G243:CJ243,'Sch A. Input'!$G$14:$CJ$14,"Recurring",'Sch A. Input'!$G$13:$CJ$13,$E$9)</f>
        <v>0</v>
      </c>
      <c r="G240" s="210">
        <f>SUMIFS('Sch A. Input'!G243:CJ243,'Sch A. Input'!$G$14:$CJ$14,"One-time",'Sch A. Input'!$G$13:$CJ$13,'Sch B. Bi-Weekly Output'!$E$9)</f>
        <v>0</v>
      </c>
      <c r="H240" s="211">
        <f t="shared" si="4"/>
        <v>0</v>
      </c>
      <c r="I240" s="208"/>
      <c r="J240" s="212">
        <f>IFERROR(-'Sch D. Workings'!AB245,'Sch D. Workings'!AB245)</f>
        <v>0</v>
      </c>
      <c r="L240" s="88"/>
    </row>
    <row r="241" spans="2:12" ht="13" x14ac:dyDescent="0.3">
      <c r="B241" s="173" t="str">
        <f>IF('Sch A. Input'!B244="","",'Sch A. Input'!B244)</f>
        <v/>
      </c>
      <c r="C241" s="174" t="str">
        <f>IF('Sch A. Input'!C244="","",'Sch A. Input'!C244)</f>
        <v/>
      </c>
      <c r="D241" s="175" t="str">
        <f>IF('Sch A. Input'!D244="","",'Sch A. Input'!D244)</f>
        <v/>
      </c>
      <c r="E241" s="175">
        <f>IF('Sch A. Input'!E244="","",MIN('Sch A. Input'!E244,'Sch A. Input'!F244))</f>
        <v>45016</v>
      </c>
      <c r="F241" s="210">
        <f>SUMIFS('Sch A. Input'!G244:CJ244,'Sch A. Input'!$G$14:$CJ$14,"Recurring",'Sch A. Input'!$G$13:$CJ$13,$E$9)</f>
        <v>0</v>
      </c>
      <c r="G241" s="210">
        <f>SUMIFS('Sch A. Input'!G244:CJ244,'Sch A. Input'!$G$14:$CJ$14,"One-time",'Sch A. Input'!$G$13:$CJ$13,'Sch B. Bi-Weekly Output'!$E$9)</f>
        <v>0</v>
      </c>
      <c r="H241" s="211">
        <f t="shared" si="4"/>
        <v>0</v>
      </c>
      <c r="I241" s="208"/>
      <c r="J241" s="212">
        <f>IFERROR(-'Sch D. Workings'!AB246,'Sch D. Workings'!AB246)</f>
        <v>0</v>
      </c>
      <c r="L241" s="88"/>
    </row>
    <row r="242" spans="2:12" ht="13" x14ac:dyDescent="0.3">
      <c r="B242" s="173" t="str">
        <f>IF('Sch A. Input'!B245="","",'Sch A. Input'!B245)</f>
        <v/>
      </c>
      <c r="C242" s="174" t="str">
        <f>IF('Sch A. Input'!C245="","",'Sch A. Input'!C245)</f>
        <v/>
      </c>
      <c r="D242" s="175" t="str">
        <f>IF('Sch A. Input'!D245="","",'Sch A. Input'!D245)</f>
        <v/>
      </c>
      <c r="E242" s="175">
        <f>IF('Sch A. Input'!E245="","",MIN('Sch A. Input'!E245,'Sch A. Input'!F245))</f>
        <v>45016</v>
      </c>
      <c r="F242" s="210">
        <f>SUMIFS('Sch A. Input'!G245:CJ245,'Sch A. Input'!$G$14:$CJ$14,"Recurring",'Sch A. Input'!$G$13:$CJ$13,$E$9)</f>
        <v>0</v>
      </c>
      <c r="G242" s="210">
        <f>SUMIFS('Sch A. Input'!G245:CJ245,'Sch A. Input'!$G$14:$CJ$14,"One-time",'Sch A. Input'!$G$13:$CJ$13,'Sch B. Bi-Weekly Output'!$E$9)</f>
        <v>0</v>
      </c>
      <c r="H242" s="211">
        <f t="shared" si="4"/>
        <v>0</v>
      </c>
      <c r="I242" s="208"/>
      <c r="J242" s="212">
        <f>IFERROR(-'Sch D. Workings'!AB247,'Sch D. Workings'!AB247)</f>
        <v>0</v>
      </c>
      <c r="L242" s="88"/>
    </row>
    <row r="243" spans="2:12" ht="13" x14ac:dyDescent="0.3">
      <c r="B243" s="173" t="str">
        <f>IF('Sch A. Input'!B246="","",'Sch A. Input'!B246)</f>
        <v/>
      </c>
      <c r="C243" s="174" t="str">
        <f>IF('Sch A. Input'!C246="","",'Sch A. Input'!C246)</f>
        <v/>
      </c>
      <c r="D243" s="175" t="str">
        <f>IF('Sch A. Input'!D246="","",'Sch A. Input'!D246)</f>
        <v/>
      </c>
      <c r="E243" s="175">
        <f>IF('Sch A. Input'!E246="","",MIN('Sch A. Input'!E246,'Sch A. Input'!F246))</f>
        <v>45016</v>
      </c>
      <c r="F243" s="210">
        <f>SUMIFS('Sch A. Input'!G246:CJ246,'Sch A. Input'!$G$14:$CJ$14,"Recurring",'Sch A. Input'!$G$13:$CJ$13,$E$9)</f>
        <v>0</v>
      </c>
      <c r="G243" s="210">
        <f>SUMIFS('Sch A. Input'!G246:CJ246,'Sch A. Input'!$G$14:$CJ$14,"One-time",'Sch A. Input'!$G$13:$CJ$13,'Sch B. Bi-Weekly Output'!$E$9)</f>
        <v>0</v>
      </c>
      <c r="H243" s="211">
        <f t="shared" si="4"/>
        <v>0</v>
      </c>
      <c r="I243" s="208"/>
      <c r="J243" s="212">
        <f>IFERROR(-'Sch D. Workings'!AB248,'Sch D. Workings'!AB248)</f>
        <v>0</v>
      </c>
      <c r="L243" s="88"/>
    </row>
    <row r="244" spans="2:12" ht="13" x14ac:dyDescent="0.3">
      <c r="B244" s="173" t="str">
        <f>IF('Sch A. Input'!B247="","",'Sch A. Input'!B247)</f>
        <v/>
      </c>
      <c r="C244" s="174" t="str">
        <f>IF('Sch A. Input'!C247="","",'Sch A. Input'!C247)</f>
        <v/>
      </c>
      <c r="D244" s="175" t="str">
        <f>IF('Sch A. Input'!D247="","",'Sch A. Input'!D247)</f>
        <v/>
      </c>
      <c r="E244" s="175">
        <f>IF('Sch A. Input'!E247="","",MIN('Sch A. Input'!E247,'Sch A. Input'!F247))</f>
        <v>45016</v>
      </c>
      <c r="F244" s="210">
        <f>SUMIFS('Sch A. Input'!G247:CJ247,'Sch A. Input'!$G$14:$CJ$14,"Recurring",'Sch A. Input'!$G$13:$CJ$13,$E$9)</f>
        <v>0</v>
      </c>
      <c r="G244" s="210">
        <f>SUMIFS('Sch A. Input'!G247:CJ247,'Sch A. Input'!$G$14:$CJ$14,"One-time",'Sch A. Input'!$G$13:$CJ$13,'Sch B. Bi-Weekly Output'!$E$9)</f>
        <v>0</v>
      </c>
      <c r="H244" s="211">
        <f t="shared" si="4"/>
        <v>0</v>
      </c>
      <c r="I244" s="208"/>
      <c r="J244" s="212">
        <f>IFERROR(-'Sch D. Workings'!AB249,'Sch D. Workings'!AB249)</f>
        <v>0</v>
      </c>
      <c r="L244" s="88"/>
    </row>
    <row r="245" spans="2:12" ht="13" x14ac:dyDescent="0.3">
      <c r="B245" s="173" t="str">
        <f>IF('Sch A. Input'!B248="","",'Sch A. Input'!B248)</f>
        <v/>
      </c>
      <c r="C245" s="174" t="str">
        <f>IF('Sch A. Input'!C248="","",'Sch A. Input'!C248)</f>
        <v/>
      </c>
      <c r="D245" s="175" t="str">
        <f>IF('Sch A. Input'!D248="","",'Sch A. Input'!D248)</f>
        <v/>
      </c>
      <c r="E245" s="175">
        <f>IF('Sch A. Input'!E248="","",MIN('Sch A. Input'!E248,'Sch A. Input'!F248))</f>
        <v>45016</v>
      </c>
      <c r="F245" s="210">
        <f>SUMIFS('Sch A. Input'!G248:CJ248,'Sch A. Input'!$G$14:$CJ$14,"Recurring",'Sch A. Input'!$G$13:$CJ$13,$E$9)</f>
        <v>0</v>
      </c>
      <c r="G245" s="210">
        <f>SUMIFS('Sch A. Input'!G248:CJ248,'Sch A. Input'!$G$14:$CJ$14,"One-time",'Sch A. Input'!$G$13:$CJ$13,'Sch B. Bi-Weekly Output'!$E$9)</f>
        <v>0</v>
      </c>
      <c r="H245" s="211">
        <f t="shared" si="4"/>
        <v>0</v>
      </c>
      <c r="I245" s="208"/>
      <c r="J245" s="212">
        <f>IFERROR(-'Sch D. Workings'!AB250,'Sch D. Workings'!AB250)</f>
        <v>0</v>
      </c>
      <c r="L245" s="88"/>
    </row>
    <row r="246" spans="2:12" ht="13" x14ac:dyDescent="0.3">
      <c r="B246" s="173" t="str">
        <f>IF('Sch A. Input'!B249="","",'Sch A. Input'!B249)</f>
        <v/>
      </c>
      <c r="C246" s="174" t="str">
        <f>IF('Sch A. Input'!C249="","",'Sch A. Input'!C249)</f>
        <v/>
      </c>
      <c r="D246" s="175" t="str">
        <f>IF('Sch A. Input'!D249="","",'Sch A. Input'!D249)</f>
        <v/>
      </c>
      <c r="E246" s="175">
        <f>IF('Sch A. Input'!E249="","",MIN('Sch A. Input'!E249,'Sch A. Input'!F249))</f>
        <v>45016</v>
      </c>
      <c r="F246" s="210">
        <f>SUMIFS('Sch A. Input'!G249:CJ249,'Sch A. Input'!$G$14:$CJ$14,"Recurring",'Sch A. Input'!$G$13:$CJ$13,$E$9)</f>
        <v>0</v>
      </c>
      <c r="G246" s="210">
        <f>SUMIFS('Sch A. Input'!G249:CJ249,'Sch A. Input'!$G$14:$CJ$14,"One-time",'Sch A. Input'!$G$13:$CJ$13,'Sch B. Bi-Weekly Output'!$E$9)</f>
        <v>0</v>
      </c>
      <c r="H246" s="211">
        <f t="shared" si="4"/>
        <v>0</v>
      </c>
      <c r="I246" s="208"/>
      <c r="J246" s="212">
        <f>IFERROR(-'Sch D. Workings'!AB251,'Sch D. Workings'!AB251)</f>
        <v>0</v>
      </c>
      <c r="L246" s="88"/>
    </row>
    <row r="247" spans="2:12" ht="13" x14ac:dyDescent="0.3">
      <c r="B247" s="173" t="str">
        <f>IF('Sch A. Input'!B250="","",'Sch A. Input'!B250)</f>
        <v/>
      </c>
      <c r="C247" s="174" t="str">
        <f>IF('Sch A. Input'!C250="","",'Sch A. Input'!C250)</f>
        <v/>
      </c>
      <c r="D247" s="175" t="str">
        <f>IF('Sch A. Input'!D250="","",'Sch A. Input'!D250)</f>
        <v/>
      </c>
      <c r="E247" s="175">
        <f>IF('Sch A. Input'!E250="","",MIN('Sch A. Input'!E250,'Sch A. Input'!F250))</f>
        <v>45016</v>
      </c>
      <c r="F247" s="210">
        <f>SUMIFS('Sch A. Input'!G250:CJ250,'Sch A. Input'!$G$14:$CJ$14,"Recurring",'Sch A. Input'!$G$13:$CJ$13,$E$9)</f>
        <v>0</v>
      </c>
      <c r="G247" s="210">
        <f>SUMIFS('Sch A. Input'!G250:CJ250,'Sch A. Input'!$G$14:$CJ$14,"One-time",'Sch A. Input'!$G$13:$CJ$13,'Sch B. Bi-Weekly Output'!$E$9)</f>
        <v>0</v>
      </c>
      <c r="H247" s="211">
        <f t="shared" si="4"/>
        <v>0</v>
      </c>
      <c r="I247" s="208"/>
      <c r="J247" s="212">
        <f>IFERROR(-'Sch D. Workings'!AB252,'Sch D. Workings'!AB252)</f>
        <v>0</v>
      </c>
      <c r="L247" s="88"/>
    </row>
    <row r="248" spans="2:12" ht="13" x14ac:dyDescent="0.3">
      <c r="B248" s="173" t="str">
        <f>IF('Sch A. Input'!B251="","",'Sch A. Input'!B251)</f>
        <v/>
      </c>
      <c r="C248" s="174" t="str">
        <f>IF('Sch A. Input'!C251="","",'Sch A. Input'!C251)</f>
        <v/>
      </c>
      <c r="D248" s="175" t="str">
        <f>IF('Sch A. Input'!D251="","",'Sch A. Input'!D251)</f>
        <v/>
      </c>
      <c r="E248" s="175">
        <f>IF('Sch A. Input'!E251="","",MIN('Sch A. Input'!E251,'Sch A. Input'!F251))</f>
        <v>45016</v>
      </c>
      <c r="F248" s="210">
        <f>SUMIFS('Sch A. Input'!G251:CJ251,'Sch A. Input'!$G$14:$CJ$14,"Recurring",'Sch A. Input'!$G$13:$CJ$13,$E$9)</f>
        <v>0</v>
      </c>
      <c r="G248" s="210">
        <f>SUMIFS('Sch A. Input'!G251:CJ251,'Sch A. Input'!$G$14:$CJ$14,"One-time",'Sch A. Input'!$G$13:$CJ$13,'Sch B. Bi-Weekly Output'!$E$9)</f>
        <v>0</v>
      </c>
      <c r="H248" s="211">
        <f t="shared" si="4"/>
        <v>0</v>
      </c>
      <c r="I248" s="208"/>
      <c r="J248" s="212">
        <f>IFERROR(-'Sch D. Workings'!AB253,'Sch D. Workings'!AB253)</f>
        <v>0</v>
      </c>
      <c r="L248" s="88"/>
    </row>
    <row r="249" spans="2:12" ht="13" x14ac:dyDescent="0.3">
      <c r="B249" s="173" t="str">
        <f>IF('Sch A. Input'!B252="","",'Sch A. Input'!B252)</f>
        <v/>
      </c>
      <c r="C249" s="174" t="str">
        <f>IF('Sch A. Input'!C252="","",'Sch A. Input'!C252)</f>
        <v/>
      </c>
      <c r="D249" s="175" t="str">
        <f>IF('Sch A. Input'!D252="","",'Sch A. Input'!D252)</f>
        <v/>
      </c>
      <c r="E249" s="175">
        <f>IF('Sch A. Input'!E252="","",MIN('Sch A. Input'!E252,'Sch A. Input'!F252))</f>
        <v>45016</v>
      </c>
      <c r="F249" s="210">
        <f>SUMIFS('Sch A. Input'!G252:CJ252,'Sch A. Input'!$G$14:$CJ$14,"Recurring",'Sch A. Input'!$G$13:$CJ$13,$E$9)</f>
        <v>0</v>
      </c>
      <c r="G249" s="210">
        <f>SUMIFS('Sch A. Input'!G252:CJ252,'Sch A. Input'!$G$14:$CJ$14,"One-time",'Sch A. Input'!$G$13:$CJ$13,'Sch B. Bi-Weekly Output'!$E$9)</f>
        <v>0</v>
      </c>
      <c r="H249" s="211">
        <f t="shared" si="4"/>
        <v>0</v>
      </c>
      <c r="I249" s="208"/>
      <c r="J249" s="212">
        <f>IFERROR(-'Sch D. Workings'!AB254,'Sch D. Workings'!AB254)</f>
        <v>0</v>
      </c>
      <c r="L249" s="88"/>
    </row>
    <row r="250" spans="2:12" ht="13" x14ac:dyDescent="0.3">
      <c r="B250" s="173" t="str">
        <f>IF('Sch A. Input'!B253="","",'Sch A. Input'!B253)</f>
        <v/>
      </c>
      <c r="C250" s="174" t="str">
        <f>IF('Sch A. Input'!C253="","",'Sch A. Input'!C253)</f>
        <v/>
      </c>
      <c r="D250" s="175" t="str">
        <f>IF('Sch A. Input'!D253="","",'Sch A. Input'!D253)</f>
        <v/>
      </c>
      <c r="E250" s="175">
        <f>IF('Sch A. Input'!E253="","",MIN('Sch A. Input'!E253,'Sch A. Input'!F253))</f>
        <v>45016</v>
      </c>
      <c r="F250" s="210">
        <f>SUMIFS('Sch A. Input'!G253:CJ253,'Sch A. Input'!$G$14:$CJ$14,"Recurring",'Sch A. Input'!$G$13:$CJ$13,$E$9)</f>
        <v>0</v>
      </c>
      <c r="G250" s="210">
        <f>SUMIFS('Sch A. Input'!G253:CJ253,'Sch A. Input'!$G$14:$CJ$14,"One-time",'Sch A. Input'!$G$13:$CJ$13,'Sch B. Bi-Weekly Output'!$E$9)</f>
        <v>0</v>
      </c>
      <c r="H250" s="211">
        <f t="shared" si="4"/>
        <v>0</v>
      </c>
      <c r="I250" s="208"/>
      <c r="J250" s="212">
        <f>IFERROR(-'Sch D. Workings'!AB255,'Sch D. Workings'!AB255)</f>
        <v>0</v>
      </c>
      <c r="L250" s="88"/>
    </row>
    <row r="251" spans="2:12" ht="13" x14ac:dyDescent="0.3">
      <c r="B251" s="173" t="str">
        <f>IF('Sch A. Input'!B254="","",'Sch A. Input'!B254)</f>
        <v/>
      </c>
      <c r="C251" s="174" t="str">
        <f>IF('Sch A. Input'!C254="","",'Sch A. Input'!C254)</f>
        <v/>
      </c>
      <c r="D251" s="175" t="str">
        <f>IF('Sch A. Input'!D254="","",'Sch A. Input'!D254)</f>
        <v/>
      </c>
      <c r="E251" s="175">
        <f>IF('Sch A. Input'!E254="","",MIN('Sch A. Input'!E254,'Sch A. Input'!F254))</f>
        <v>45016</v>
      </c>
      <c r="F251" s="210">
        <f>SUMIFS('Sch A. Input'!G254:CJ254,'Sch A. Input'!$G$14:$CJ$14,"Recurring",'Sch A. Input'!$G$13:$CJ$13,$E$9)</f>
        <v>0</v>
      </c>
      <c r="G251" s="210">
        <f>SUMIFS('Sch A. Input'!G254:CJ254,'Sch A. Input'!$G$14:$CJ$14,"One-time",'Sch A. Input'!$G$13:$CJ$13,'Sch B. Bi-Weekly Output'!$E$9)</f>
        <v>0</v>
      </c>
      <c r="H251" s="211">
        <f t="shared" si="4"/>
        <v>0</v>
      </c>
      <c r="I251" s="208"/>
      <c r="J251" s="212">
        <f>IFERROR(-'Sch D. Workings'!AB256,'Sch D. Workings'!AB256)</f>
        <v>0</v>
      </c>
      <c r="L251" s="88"/>
    </row>
    <row r="252" spans="2:12" ht="13" x14ac:dyDescent="0.3">
      <c r="B252" s="173" t="str">
        <f>IF('Sch A. Input'!B255="","",'Sch A. Input'!B255)</f>
        <v/>
      </c>
      <c r="C252" s="174" t="str">
        <f>IF('Sch A. Input'!C255="","",'Sch A. Input'!C255)</f>
        <v/>
      </c>
      <c r="D252" s="175" t="str">
        <f>IF('Sch A. Input'!D255="","",'Sch A. Input'!D255)</f>
        <v/>
      </c>
      <c r="E252" s="175">
        <f>IF('Sch A. Input'!E255="","",MIN('Sch A. Input'!E255,'Sch A. Input'!F255))</f>
        <v>45016</v>
      </c>
      <c r="F252" s="210">
        <f>SUMIFS('Sch A. Input'!G255:CJ255,'Sch A. Input'!$G$14:$CJ$14,"Recurring",'Sch A. Input'!$G$13:$CJ$13,$E$9)</f>
        <v>0</v>
      </c>
      <c r="G252" s="210">
        <f>SUMIFS('Sch A. Input'!G255:CJ255,'Sch A. Input'!$G$14:$CJ$14,"One-time",'Sch A. Input'!$G$13:$CJ$13,'Sch B. Bi-Weekly Output'!$E$9)</f>
        <v>0</v>
      </c>
      <c r="H252" s="211">
        <f t="shared" si="4"/>
        <v>0</v>
      </c>
      <c r="I252" s="208"/>
      <c r="J252" s="212">
        <f>IFERROR(-'Sch D. Workings'!AB257,'Sch D. Workings'!AB257)</f>
        <v>0</v>
      </c>
      <c r="L252" s="88"/>
    </row>
    <row r="253" spans="2:12" ht="13" x14ac:dyDescent="0.3">
      <c r="B253" s="173" t="str">
        <f>IF('Sch A. Input'!B256="","",'Sch A. Input'!B256)</f>
        <v/>
      </c>
      <c r="C253" s="174" t="str">
        <f>IF('Sch A. Input'!C256="","",'Sch A. Input'!C256)</f>
        <v/>
      </c>
      <c r="D253" s="175" t="str">
        <f>IF('Sch A. Input'!D256="","",'Sch A. Input'!D256)</f>
        <v/>
      </c>
      <c r="E253" s="175">
        <f>IF('Sch A. Input'!E256="","",MIN('Sch A. Input'!E256,'Sch A. Input'!F256))</f>
        <v>45016</v>
      </c>
      <c r="F253" s="210">
        <f>SUMIFS('Sch A. Input'!G256:CJ256,'Sch A. Input'!$G$14:$CJ$14,"Recurring",'Sch A. Input'!$G$13:$CJ$13,$E$9)</f>
        <v>0</v>
      </c>
      <c r="G253" s="210">
        <f>SUMIFS('Sch A. Input'!G256:CJ256,'Sch A. Input'!$G$14:$CJ$14,"One-time",'Sch A. Input'!$G$13:$CJ$13,'Sch B. Bi-Weekly Output'!$E$9)</f>
        <v>0</v>
      </c>
      <c r="H253" s="211">
        <f t="shared" si="4"/>
        <v>0</v>
      </c>
      <c r="I253" s="208"/>
      <c r="J253" s="212">
        <f>IFERROR(-'Sch D. Workings'!AB258,'Sch D. Workings'!AB258)</f>
        <v>0</v>
      </c>
      <c r="L253" s="88"/>
    </row>
    <row r="254" spans="2:12" ht="13" x14ac:dyDescent="0.3">
      <c r="B254" s="173" t="str">
        <f>IF('Sch A. Input'!B257="","",'Sch A. Input'!B257)</f>
        <v/>
      </c>
      <c r="C254" s="174" t="str">
        <f>IF('Sch A. Input'!C257="","",'Sch A. Input'!C257)</f>
        <v/>
      </c>
      <c r="D254" s="175" t="str">
        <f>IF('Sch A. Input'!D257="","",'Sch A. Input'!D257)</f>
        <v/>
      </c>
      <c r="E254" s="175">
        <f>IF('Sch A. Input'!E257="","",MIN('Sch A. Input'!E257,'Sch A. Input'!F257))</f>
        <v>45016</v>
      </c>
      <c r="F254" s="210">
        <f>SUMIFS('Sch A. Input'!G257:CJ257,'Sch A. Input'!$G$14:$CJ$14,"Recurring",'Sch A. Input'!$G$13:$CJ$13,$E$9)</f>
        <v>0</v>
      </c>
      <c r="G254" s="210">
        <f>SUMIFS('Sch A. Input'!G257:CJ257,'Sch A. Input'!$G$14:$CJ$14,"One-time",'Sch A. Input'!$G$13:$CJ$13,'Sch B. Bi-Weekly Output'!$E$9)</f>
        <v>0</v>
      </c>
      <c r="H254" s="211">
        <f t="shared" si="4"/>
        <v>0</v>
      </c>
      <c r="I254" s="208"/>
      <c r="J254" s="212">
        <f>IFERROR(-'Sch D. Workings'!AB259,'Sch D. Workings'!AB259)</f>
        <v>0</v>
      </c>
      <c r="L254" s="88"/>
    </row>
    <row r="255" spans="2:12" ht="13" x14ac:dyDescent="0.3">
      <c r="B255" s="173" t="str">
        <f>IF('Sch A. Input'!B258="","",'Sch A. Input'!B258)</f>
        <v/>
      </c>
      <c r="C255" s="174" t="str">
        <f>IF('Sch A. Input'!C258="","",'Sch A. Input'!C258)</f>
        <v/>
      </c>
      <c r="D255" s="175" t="str">
        <f>IF('Sch A. Input'!D258="","",'Sch A. Input'!D258)</f>
        <v/>
      </c>
      <c r="E255" s="175">
        <f>IF('Sch A. Input'!E258="","",MIN('Sch A. Input'!E258,'Sch A. Input'!F258))</f>
        <v>45016</v>
      </c>
      <c r="F255" s="210">
        <f>SUMIFS('Sch A. Input'!G258:CJ258,'Sch A. Input'!$G$14:$CJ$14,"Recurring",'Sch A. Input'!$G$13:$CJ$13,$E$9)</f>
        <v>0</v>
      </c>
      <c r="G255" s="210">
        <f>SUMIFS('Sch A. Input'!G258:CJ258,'Sch A. Input'!$G$14:$CJ$14,"One-time",'Sch A. Input'!$G$13:$CJ$13,'Sch B. Bi-Weekly Output'!$E$9)</f>
        <v>0</v>
      </c>
      <c r="H255" s="211">
        <f t="shared" si="4"/>
        <v>0</v>
      </c>
      <c r="I255" s="208"/>
      <c r="J255" s="212">
        <f>IFERROR(-'Sch D. Workings'!AB260,'Sch D. Workings'!AB260)</f>
        <v>0</v>
      </c>
      <c r="L255" s="88"/>
    </row>
    <row r="256" spans="2:12" ht="13" x14ac:dyDescent="0.3">
      <c r="B256" s="173" t="str">
        <f>IF('Sch A. Input'!B259="","",'Sch A. Input'!B259)</f>
        <v/>
      </c>
      <c r="C256" s="174" t="str">
        <f>IF('Sch A. Input'!C259="","",'Sch A. Input'!C259)</f>
        <v/>
      </c>
      <c r="D256" s="175" t="str">
        <f>IF('Sch A. Input'!D259="","",'Sch A. Input'!D259)</f>
        <v/>
      </c>
      <c r="E256" s="175">
        <f>IF('Sch A. Input'!E259="","",MIN('Sch A. Input'!E259,'Sch A. Input'!F259))</f>
        <v>45016</v>
      </c>
      <c r="F256" s="210">
        <f>SUMIFS('Sch A. Input'!G259:CJ259,'Sch A. Input'!$G$14:$CJ$14,"Recurring",'Sch A. Input'!$G$13:$CJ$13,$E$9)</f>
        <v>0</v>
      </c>
      <c r="G256" s="210">
        <f>SUMIFS('Sch A. Input'!G259:CJ259,'Sch A. Input'!$G$14:$CJ$14,"One-time",'Sch A. Input'!$G$13:$CJ$13,'Sch B. Bi-Weekly Output'!$E$9)</f>
        <v>0</v>
      </c>
      <c r="H256" s="211">
        <f t="shared" si="4"/>
        <v>0</v>
      </c>
      <c r="I256" s="208"/>
      <c r="J256" s="212">
        <f>IFERROR(-'Sch D. Workings'!AB261,'Sch D. Workings'!AB261)</f>
        <v>0</v>
      </c>
      <c r="L256" s="88"/>
    </row>
    <row r="257" spans="2:12" ht="13" x14ac:dyDescent="0.3">
      <c r="B257" s="173" t="str">
        <f>IF('Sch A. Input'!B260="","",'Sch A. Input'!B260)</f>
        <v/>
      </c>
      <c r="C257" s="174" t="str">
        <f>IF('Sch A. Input'!C260="","",'Sch A. Input'!C260)</f>
        <v/>
      </c>
      <c r="D257" s="175" t="str">
        <f>IF('Sch A. Input'!D260="","",'Sch A. Input'!D260)</f>
        <v/>
      </c>
      <c r="E257" s="175">
        <f>IF('Sch A. Input'!E260="","",MIN('Sch A. Input'!E260,'Sch A. Input'!F260))</f>
        <v>45016</v>
      </c>
      <c r="F257" s="210">
        <f>SUMIFS('Sch A. Input'!G260:CJ260,'Sch A. Input'!$G$14:$CJ$14,"Recurring",'Sch A. Input'!$G$13:$CJ$13,$E$9)</f>
        <v>0</v>
      </c>
      <c r="G257" s="210">
        <f>SUMIFS('Sch A. Input'!G260:CJ260,'Sch A. Input'!$G$14:$CJ$14,"One-time",'Sch A. Input'!$G$13:$CJ$13,'Sch B. Bi-Weekly Output'!$E$9)</f>
        <v>0</v>
      </c>
      <c r="H257" s="211">
        <f t="shared" si="4"/>
        <v>0</v>
      </c>
      <c r="I257" s="208"/>
      <c r="J257" s="212">
        <f>IFERROR(-'Sch D. Workings'!AB262,'Sch D. Workings'!AB262)</f>
        <v>0</v>
      </c>
      <c r="L257" s="88"/>
    </row>
    <row r="258" spans="2:12" ht="13" x14ac:dyDescent="0.3">
      <c r="B258" s="173" t="str">
        <f>IF('Sch A. Input'!B261="","",'Sch A. Input'!B261)</f>
        <v/>
      </c>
      <c r="C258" s="174" t="str">
        <f>IF('Sch A. Input'!C261="","",'Sch A. Input'!C261)</f>
        <v/>
      </c>
      <c r="D258" s="175" t="str">
        <f>IF('Sch A. Input'!D261="","",'Sch A. Input'!D261)</f>
        <v/>
      </c>
      <c r="E258" s="175">
        <f>IF('Sch A. Input'!E261="","",MIN('Sch A. Input'!E261,'Sch A. Input'!F261))</f>
        <v>45016</v>
      </c>
      <c r="F258" s="210">
        <f>SUMIFS('Sch A. Input'!G261:CJ261,'Sch A. Input'!$G$14:$CJ$14,"Recurring",'Sch A. Input'!$G$13:$CJ$13,$E$9)</f>
        <v>0</v>
      </c>
      <c r="G258" s="210">
        <f>SUMIFS('Sch A. Input'!G261:CJ261,'Sch A. Input'!$G$14:$CJ$14,"One-time",'Sch A. Input'!$G$13:$CJ$13,'Sch B. Bi-Weekly Output'!$E$9)</f>
        <v>0</v>
      </c>
      <c r="H258" s="211">
        <f t="shared" si="4"/>
        <v>0</v>
      </c>
      <c r="I258" s="208"/>
      <c r="J258" s="212">
        <f>IFERROR(-'Sch D. Workings'!AB263,'Sch D. Workings'!AB263)</f>
        <v>0</v>
      </c>
      <c r="L258" s="88"/>
    </row>
    <row r="259" spans="2:12" ht="13" x14ac:dyDescent="0.3">
      <c r="B259" s="173" t="str">
        <f>IF('Sch A. Input'!B262="","",'Sch A. Input'!B262)</f>
        <v/>
      </c>
      <c r="C259" s="174" t="str">
        <f>IF('Sch A. Input'!C262="","",'Sch A. Input'!C262)</f>
        <v/>
      </c>
      <c r="D259" s="175" t="str">
        <f>IF('Sch A. Input'!D262="","",'Sch A. Input'!D262)</f>
        <v/>
      </c>
      <c r="E259" s="175">
        <f>IF('Sch A. Input'!E262="","",MIN('Sch A. Input'!E262,'Sch A. Input'!F262))</f>
        <v>45016</v>
      </c>
      <c r="F259" s="210">
        <f>SUMIFS('Sch A. Input'!G262:CJ262,'Sch A. Input'!$G$14:$CJ$14,"Recurring",'Sch A. Input'!$G$13:$CJ$13,$E$9)</f>
        <v>0</v>
      </c>
      <c r="G259" s="210">
        <f>SUMIFS('Sch A. Input'!G262:CJ262,'Sch A. Input'!$G$14:$CJ$14,"One-time",'Sch A. Input'!$G$13:$CJ$13,'Sch B. Bi-Weekly Output'!$E$9)</f>
        <v>0</v>
      </c>
      <c r="H259" s="211">
        <f t="shared" si="4"/>
        <v>0</v>
      </c>
      <c r="I259" s="208"/>
      <c r="J259" s="212">
        <f>IFERROR(-'Sch D. Workings'!AB264,'Sch D. Workings'!AB264)</f>
        <v>0</v>
      </c>
      <c r="L259" s="88"/>
    </row>
    <row r="260" spans="2:12" ht="13" x14ac:dyDescent="0.3">
      <c r="B260" s="173" t="str">
        <f>IF('Sch A. Input'!B263="","",'Sch A. Input'!B263)</f>
        <v/>
      </c>
      <c r="C260" s="174" t="str">
        <f>IF('Sch A. Input'!C263="","",'Sch A. Input'!C263)</f>
        <v/>
      </c>
      <c r="D260" s="175" t="str">
        <f>IF('Sch A. Input'!D263="","",'Sch A. Input'!D263)</f>
        <v/>
      </c>
      <c r="E260" s="175">
        <f>IF('Sch A. Input'!E263="","",MIN('Sch A. Input'!E263,'Sch A. Input'!F263))</f>
        <v>45016</v>
      </c>
      <c r="F260" s="210">
        <f>SUMIFS('Sch A. Input'!G263:CJ263,'Sch A. Input'!$G$14:$CJ$14,"Recurring",'Sch A. Input'!$G$13:$CJ$13,$E$9)</f>
        <v>0</v>
      </c>
      <c r="G260" s="210">
        <f>SUMIFS('Sch A. Input'!G263:CJ263,'Sch A. Input'!$G$14:$CJ$14,"One-time",'Sch A. Input'!$G$13:$CJ$13,'Sch B. Bi-Weekly Output'!$E$9)</f>
        <v>0</v>
      </c>
      <c r="H260" s="211">
        <f t="shared" si="4"/>
        <v>0</v>
      </c>
      <c r="I260" s="208"/>
      <c r="J260" s="212">
        <f>IFERROR(-'Sch D. Workings'!AB265,'Sch D. Workings'!AB265)</f>
        <v>0</v>
      </c>
      <c r="L260" s="88"/>
    </row>
    <row r="261" spans="2:12" ht="13" x14ac:dyDescent="0.3">
      <c r="B261" s="173" t="str">
        <f>IF('Sch A. Input'!B264="","",'Sch A. Input'!B264)</f>
        <v/>
      </c>
      <c r="C261" s="174" t="str">
        <f>IF('Sch A. Input'!C264="","",'Sch A. Input'!C264)</f>
        <v/>
      </c>
      <c r="D261" s="175" t="str">
        <f>IF('Sch A. Input'!D264="","",'Sch A. Input'!D264)</f>
        <v/>
      </c>
      <c r="E261" s="175">
        <f>IF('Sch A. Input'!E264="","",MIN('Sch A. Input'!E264,'Sch A. Input'!F264))</f>
        <v>45016</v>
      </c>
      <c r="F261" s="210">
        <f>SUMIFS('Sch A. Input'!G264:CJ264,'Sch A. Input'!$G$14:$CJ$14,"Recurring",'Sch A. Input'!$G$13:$CJ$13,$E$9)</f>
        <v>0</v>
      </c>
      <c r="G261" s="210">
        <f>SUMIFS('Sch A. Input'!G264:CJ264,'Sch A. Input'!$G$14:$CJ$14,"One-time",'Sch A. Input'!$G$13:$CJ$13,'Sch B. Bi-Weekly Output'!$E$9)</f>
        <v>0</v>
      </c>
      <c r="H261" s="211">
        <f t="shared" si="4"/>
        <v>0</v>
      </c>
      <c r="I261" s="208"/>
      <c r="J261" s="212">
        <f>IFERROR(-'Sch D. Workings'!AB266,'Sch D. Workings'!AB266)</f>
        <v>0</v>
      </c>
      <c r="L261" s="88"/>
    </row>
    <row r="262" spans="2:12" ht="13" x14ac:dyDescent="0.3">
      <c r="B262" s="173" t="str">
        <f>IF('Sch A. Input'!B265="","",'Sch A. Input'!B265)</f>
        <v/>
      </c>
      <c r="C262" s="174" t="str">
        <f>IF('Sch A. Input'!C265="","",'Sch A. Input'!C265)</f>
        <v/>
      </c>
      <c r="D262" s="175" t="str">
        <f>IF('Sch A. Input'!D265="","",'Sch A. Input'!D265)</f>
        <v/>
      </c>
      <c r="E262" s="175">
        <f>IF('Sch A. Input'!E265="","",MIN('Sch A. Input'!E265,'Sch A. Input'!F265))</f>
        <v>45016</v>
      </c>
      <c r="F262" s="210">
        <f>SUMIFS('Sch A. Input'!G265:CJ265,'Sch A. Input'!$G$14:$CJ$14,"Recurring",'Sch A. Input'!$G$13:$CJ$13,$E$9)</f>
        <v>0</v>
      </c>
      <c r="G262" s="210">
        <f>SUMIFS('Sch A. Input'!G265:CJ265,'Sch A. Input'!$G$14:$CJ$14,"One-time",'Sch A. Input'!$G$13:$CJ$13,'Sch B. Bi-Weekly Output'!$E$9)</f>
        <v>0</v>
      </c>
      <c r="H262" s="211">
        <f t="shared" si="4"/>
        <v>0</v>
      </c>
      <c r="I262" s="208"/>
      <c r="J262" s="212">
        <f>IFERROR(-'Sch D. Workings'!AB267,'Sch D. Workings'!AB267)</f>
        <v>0</v>
      </c>
      <c r="L262" s="88"/>
    </row>
    <row r="263" spans="2:12" ht="13" x14ac:dyDescent="0.3">
      <c r="B263" s="173" t="str">
        <f>IF('Sch A. Input'!B266="","",'Sch A. Input'!B266)</f>
        <v/>
      </c>
      <c r="C263" s="174" t="str">
        <f>IF('Sch A. Input'!C266="","",'Sch A. Input'!C266)</f>
        <v/>
      </c>
      <c r="D263" s="175" t="str">
        <f>IF('Sch A. Input'!D266="","",'Sch A. Input'!D266)</f>
        <v/>
      </c>
      <c r="E263" s="175">
        <f>IF('Sch A. Input'!E266="","",MIN('Sch A. Input'!E266,'Sch A. Input'!F266))</f>
        <v>45016</v>
      </c>
      <c r="F263" s="210">
        <f>SUMIFS('Sch A. Input'!G266:CJ266,'Sch A. Input'!$G$14:$CJ$14,"Recurring",'Sch A. Input'!$G$13:$CJ$13,$E$9)</f>
        <v>0</v>
      </c>
      <c r="G263" s="210">
        <f>SUMIFS('Sch A. Input'!G266:CJ266,'Sch A. Input'!$G$14:$CJ$14,"One-time",'Sch A. Input'!$G$13:$CJ$13,'Sch B. Bi-Weekly Output'!$E$9)</f>
        <v>0</v>
      </c>
      <c r="H263" s="211">
        <f t="shared" si="4"/>
        <v>0</v>
      </c>
      <c r="I263" s="208"/>
      <c r="J263" s="212">
        <f>IFERROR(-'Sch D. Workings'!AB268,'Sch D. Workings'!AB268)</f>
        <v>0</v>
      </c>
      <c r="L263" s="88"/>
    </row>
    <row r="264" spans="2:12" ht="13" x14ac:dyDescent="0.3">
      <c r="B264" s="173" t="str">
        <f>IF('Sch A. Input'!B267="","",'Sch A. Input'!B267)</f>
        <v/>
      </c>
      <c r="C264" s="174" t="str">
        <f>IF('Sch A. Input'!C267="","",'Sch A. Input'!C267)</f>
        <v/>
      </c>
      <c r="D264" s="175" t="str">
        <f>IF('Sch A. Input'!D267="","",'Sch A. Input'!D267)</f>
        <v/>
      </c>
      <c r="E264" s="175">
        <f>IF('Sch A. Input'!E267="","",MIN('Sch A. Input'!E267,'Sch A. Input'!F267))</f>
        <v>45016</v>
      </c>
      <c r="F264" s="210">
        <f>SUMIFS('Sch A. Input'!G267:CJ267,'Sch A. Input'!$G$14:$CJ$14,"Recurring",'Sch A. Input'!$G$13:$CJ$13,$E$9)</f>
        <v>0</v>
      </c>
      <c r="G264" s="210">
        <f>SUMIFS('Sch A. Input'!G267:CJ267,'Sch A. Input'!$G$14:$CJ$14,"One-time",'Sch A. Input'!$G$13:$CJ$13,'Sch B. Bi-Weekly Output'!$E$9)</f>
        <v>0</v>
      </c>
      <c r="H264" s="211">
        <f t="shared" si="4"/>
        <v>0</v>
      </c>
      <c r="I264" s="208"/>
      <c r="J264" s="212">
        <f>IFERROR(-'Sch D. Workings'!AB269,'Sch D. Workings'!AB269)</f>
        <v>0</v>
      </c>
      <c r="L264" s="88"/>
    </row>
    <row r="265" spans="2:12" ht="13" x14ac:dyDescent="0.3">
      <c r="B265" s="173" t="str">
        <f>IF('Sch A. Input'!B268="","",'Sch A. Input'!B268)</f>
        <v/>
      </c>
      <c r="C265" s="174" t="str">
        <f>IF('Sch A. Input'!C268="","",'Sch A. Input'!C268)</f>
        <v/>
      </c>
      <c r="D265" s="175" t="str">
        <f>IF('Sch A. Input'!D268="","",'Sch A. Input'!D268)</f>
        <v/>
      </c>
      <c r="E265" s="175">
        <f>IF('Sch A. Input'!E268="","",MIN('Sch A. Input'!E268,'Sch A. Input'!F268))</f>
        <v>45016</v>
      </c>
      <c r="F265" s="210">
        <f>SUMIFS('Sch A. Input'!G268:CJ268,'Sch A. Input'!$G$14:$CJ$14,"Recurring",'Sch A. Input'!$G$13:$CJ$13,$E$9)</f>
        <v>0</v>
      </c>
      <c r="G265" s="210">
        <f>SUMIFS('Sch A. Input'!G268:CJ268,'Sch A. Input'!$G$14:$CJ$14,"One-time",'Sch A. Input'!$G$13:$CJ$13,'Sch B. Bi-Weekly Output'!$E$9)</f>
        <v>0</v>
      </c>
      <c r="H265" s="211">
        <f t="shared" si="4"/>
        <v>0</v>
      </c>
      <c r="I265" s="208"/>
      <c r="J265" s="212">
        <f>IFERROR(-'Sch D. Workings'!AB270,'Sch D. Workings'!AB270)</f>
        <v>0</v>
      </c>
      <c r="L265" s="88"/>
    </row>
    <row r="266" spans="2:12" ht="13" x14ac:dyDescent="0.3">
      <c r="B266" s="173" t="str">
        <f>IF('Sch A. Input'!B269="","",'Sch A. Input'!B269)</f>
        <v/>
      </c>
      <c r="C266" s="174" t="str">
        <f>IF('Sch A. Input'!C269="","",'Sch A. Input'!C269)</f>
        <v/>
      </c>
      <c r="D266" s="175" t="str">
        <f>IF('Sch A. Input'!D269="","",'Sch A. Input'!D269)</f>
        <v/>
      </c>
      <c r="E266" s="175">
        <f>IF('Sch A. Input'!E269="","",MIN('Sch A. Input'!E269,'Sch A. Input'!F269))</f>
        <v>45016</v>
      </c>
      <c r="F266" s="210">
        <f>SUMIFS('Sch A. Input'!G269:CJ269,'Sch A. Input'!$G$14:$CJ$14,"Recurring",'Sch A. Input'!$G$13:$CJ$13,$E$9)</f>
        <v>0</v>
      </c>
      <c r="G266" s="210">
        <f>SUMIFS('Sch A. Input'!G269:CJ269,'Sch A. Input'!$G$14:$CJ$14,"One-time",'Sch A. Input'!$G$13:$CJ$13,'Sch B. Bi-Weekly Output'!$E$9)</f>
        <v>0</v>
      </c>
      <c r="H266" s="211">
        <f t="shared" si="4"/>
        <v>0</v>
      </c>
      <c r="I266" s="208"/>
      <c r="J266" s="212">
        <f>IFERROR(-'Sch D. Workings'!AB271,'Sch D. Workings'!AB271)</f>
        <v>0</v>
      </c>
      <c r="L266" s="88"/>
    </row>
    <row r="267" spans="2:12" ht="13" x14ac:dyDescent="0.3">
      <c r="B267" s="173" t="str">
        <f>IF('Sch A. Input'!B270="","",'Sch A. Input'!B270)</f>
        <v/>
      </c>
      <c r="C267" s="174" t="str">
        <f>IF('Sch A. Input'!C270="","",'Sch A. Input'!C270)</f>
        <v/>
      </c>
      <c r="D267" s="175" t="str">
        <f>IF('Sch A. Input'!D270="","",'Sch A. Input'!D270)</f>
        <v/>
      </c>
      <c r="E267" s="175">
        <f>IF('Sch A. Input'!E270="","",MIN('Sch A. Input'!E270,'Sch A. Input'!F270))</f>
        <v>45016</v>
      </c>
      <c r="F267" s="210">
        <f>SUMIFS('Sch A. Input'!G270:CJ270,'Sch A. Input'!$G$14:$CJ$14,"Recurring",'Sch A. Input'!$G$13:$CJ$13,$E$9)</f>
        <v>0</v>
      </c>
      <c r="G267" s="210">
        <f>SUMIFS('Sch A. Input'!G270:CJ270,'Sch A. Input'!$G$14:$CJ$14,"One-time",'Sch A. Input'!$G$13:$CJ$13,'Sch B. Bi-Weekly Output'!$E$9)</f>
        <v>0</v>
      </c>
      <c r="H267" s="211">
        <f t="shared" si="4"/>
        <v>0</v>
      </c>
      <c r="I267" s="208"/>
      <c r="J267" s="212">
        <f>IFERROR(-'Sch D. Workings'!AB272,'Sch D. Workings'!AB272)</f>
        <v>0</v>
      </c>
      <c r="L267" s="88"/>
    </row>
    <row r="268" spans="2:12" ht="13" x14ac:dyDescent="0.3">
      <c r="B268" s="173" t="str">
        <f>IF('Sch A. Input'!B271="","",'Sch A. Input'!B271)</f>
        <v/>
      </c>
      <c r="C268" s="174" t="str">
        <f>IF('Sch A. Input'!C271="","",'Sch A. Input'!C271)</f>
        <v/>
      </c>
      <c r="D268" s="175" t="str">
        <f>IF('Sch A. Input'!D271="","",'Sch A. Input'!D271)</f>
        <v/>
      </c>
      <c r="E268" s="175">
        <f>IF('Sch A. Input'!E271="","",MIN('Sch A. Input'!E271,'Sch A. Input'!F271))</f>
        <v>45016</v>
      </c>
      <c r="F268" s="210">
        <f>SUMIFS('Sch A. Input'!G271:CJ271,'Sch A. Input'!$G$14:$CJ$14,"Recurring",'Sch A. Input'!$G$13:$CJ$13,$E$9)</f>
        <v>0</v>
      </c>
      <c r="G268" s="210">
        <f>SUMIFS('Sch A. Input'!G271:CJ271,'Sch A. Input'!$G$14:$CJ$14,"One-time",'Sch A. Input'!$G$13:$CJ$13,'Sch B. Bi-Weekly Output'!$E$9)</f>
        <v>0</v>
      </c>
      <c r="H268" s="211">
        <f t="shared" si="4"/>
        <v>0</v>
      </c>
      <c r="I268" s="208"/>
      <c r="J268" s="212">
        <f>IFERROR(-'Sch D. Workings'!AB273,'Sch D. Workings'!AB273)</f>
        <v>0</v>
      </c>
      <c r="L268" s="88"/>
    </row>
    <row r="269" spans="2:12" ht="13" x14ac:dyDescent="0.3">
      <c r="B269" s="173" t="str">
        <f>IF('Sch A. Input'!B272="","",'Sch A. Input'!B272)</f>
        <v/>
      </c>
      <c r="C269" s="174" t="str">
        <f>IF('Sch A. Input'!C272="","",'Sch A. Input'!C272)</f>
        <v/>
      </c>
      <c r="D269" s="175" t="str">
        <f>IF('Sch A. Input'!D272="","",'Sch A. Input'!D272)</f>
        <v/>
      </c>
      <c r="E269" s="175">
        <f>IF('Sch A. Input'!E272="","",MIN('Sch A. Input'!E272,'Sch A. Input'!F272))</f>
        <v>45016</v>
      </c>
      <c r="F269" s="210">
        <f>SUMIFS('Sch A. Input'!G272:CJ272,'Sch A. Input'!$G$14:$CJ$14,"Recurring",'Sch A. Input'!$G$13:$CJ$13,$E$9)</f>
        <v>0</v>
      </c>
      <c r="G269" s="210">
        <f>SUMIFS('Sch A. Input'!G272:CJ272,'Sch A. Input'!$G$14:$CJ$14,"One-time",'Sch A. Input'!$G$13:$CJ$13,'Sch B. Bi-Weekly Output'!$E$9)</f>
        <v>0</v>
      </c>
      <c r="H269" s="211">
        <f t="shared" si="4"/>
        <v>0</v>
      </c>
      <c r="I269" s="208"/>
      <c r="J269" s="212">
        <f>IFERROR(-'Sch D. Workings'!AB274,'Sch D. Workings'!AB274)</f>
        <v>0</v>
      </c>
      <c r="L269" s="88"/>
    </row>
    <row r="270" spans="2:12" ht="13" x14ac:dyDescent="0.3">
      <c r="B270" s="173" t="str">
        <f>IF('Sch A. Input'!B273="","",'Sch A. Input'!B273)</f>
        <v/>
      </c>
      <c r="C270" s="174" t="str">
        <f>IF('Sch A. Input'!C273="","",'Sch A. Input'!C273)</f>
        <v/>
      </c>
      <c r="D270" s="175" t="str">
        <f>IF('Sch A. Input'!D273="","",'Sch A. Input'!D273)</f>
        <v/>
      </c>
      <c r="E270" s="175">
        <f>IF('Sch A. Input'!E273="","",MIN('Sch A. Input'!E273,'Sch A. Input'!F273))</f>
        <v>45016</v>
      </c>
      <c r="F270" s="210">
        <f>SUMIFS('Sch A. Input'!G273:CJ273,'Sch A. Input'!$G$14:$CJ$14,"Recurring",'Sch A. Input'!$G$13:$CJ$13,$E$9)</f>
        <v>0</v>
      </c>
      <c r="G270" s="210">
        <f>SUMIFS('Sch A. Input'!G273:CJ273,'Sch A. Input'!$G$14:$CJ$14,"One-time",'Sch A. Input'!$G$13:$CJ$13,'Sch B. Bi-Weekly Output'!$E$9)</f>
        <v>0</v>
      </c>
      <c r="H270" s="211">
        <f t="shared" ref="H270:H333" si="5">SUM(F270:G270)</f>
        <v>0</v>
      </c>
      <c r="I270" s="208"/>
      <c r="J270" s="212">
        <f>IFERROR(-'Sch D. Workings'!AB275,'Sch D. Workings'!AB275)</f>
        <v>0</v>
      </c>
      <c r="L270" s="88"/>
    </row>
    <row r="271" spans="2:12" ht="13" x14ac:dyDescent="0.3">
      <c r="B271" s="173" t="str">
        <f>IF('Sch A. Input'!B274="","",'Sch A. Input'!B274)</f>
        <v/>
      </c>
      <c r="C271" s="174" t="str">
        <f>IF('Sch A. Input'!C274="","",'Sch A. Input'!C274)</f>
        <v/>
      </c>
      <c r="D271" s="175" t="str">
        <f>IF('Sch A. Input'!D274="","",'Sch A. Input'!D274)</f>
        <v/>
      </c>
      <c r="E271" s="175">
        <f>IF('Sch A. Input'!E274="","",MIN('Sch A. Input'!E274,'Sch A. Input'!F274))</f>
        <v>45016</v>
      </c>
      <c r="F271" s="210">
        <f>SUMIFS('Sch A. Input'!G274:CJ274,'Sch A. Input'!$G$14:$CJ$14,"Recurring",'Sch A. Input'!$G$13:$CJ$13,$E$9)</f>
        <v>0</v>
      </c>
      <c r="G271" s="210">
        <f>SUMIFS('Sch A. Input'!G274:CJ274,'Sch A. Input'!$G$14:$CJ$14,"One-time",'Sch A. Input'!$G$13:$CJ$13,'Sch B. Bi-Weekly Output'!$E$9)</f>
        <v>0</v>
      </c>
      <c r="H271" s="211">
        <f t="shared" si="5"/>
        <v>0</v>
      </c>
      <c r="I271" s="208"/>
      <c r="J271" s="212">
        <f>IFERROR(-'Sch D. Workings'!AB276,'Sch D. Workings'!AB276)</f>
        <v>0</v>
      </c>
      <c r="L271" s="88"/>
    </row>
    <row r="272" spans="2:12" ht="13" x14ac:dyDescent="0.3">
      <c r="B272" s="173" t="str">
        <f>IF('Sch A. Input'!B275="","",'Sch A. Input'!B275)</f>
        <v/>
      </c>
      <c r="C272" s="174" t="str">
        <f>IF('Sch A. Input'!C275="","",'Sch A. Input'!C275)</f>
        <v/>
      </c>
      <c r="D272" s="175" t="str">
        <f>IF('Sch A. Input'!D275="","",'Sch A. Input'!D275)</f>
        <v/>
      </c>
      <c r="E272" s="175">
        <f>IF('Sch A. Input'!E275="","",MIN('Sch A. Input'!E275,'Sch A. Input'!F275))</f>
        <v>45016</v>
      </c>
      <c r="F272" s="210">
        <f>SUMIFS('Sch A. Input'!G275:CJ275,'Sch A. Input'!$G$14:$CJ$14,"Recurring",'Sch A. Input'!$G$13:$CJ$13,$E$9)</f>
        <v>0</v>
      </c>
      <c r="G272" s="210">
        <f>SUMIFS('Sch A. Input'!G275:CJ275,'Sch A. Input'!$G$14:$CJ$14,"One-time",'Sch A. Input'!$G$13:$CJ$13,'Sch B. Bi-Weekly Output'!$E$9)</f>
        <v>0</v>
      </c>
      <c r="H272" s="211">
        <f t="shared" si="5"/>
        <v>0</v>
      </c>
      <c r="I272" s="208"/>
      <c r="J272" s="212">
        <f>IFERROR(-'Sch D. Workings'!AB277,'Sch D. Workings'!AB277)</f>
        <v>0</v>
      </c>
      <c r="L272" s="88"/>
    </row>
    <row r="273" spans="2:12" ht="13" x14ac:dyDescent="0.3">
      <c r="B273" s="173" t="str">
        <f>IF('Sch A. Input'!B276="","",'Sch A. Input'!B276)</f>
        <v/>
      </c>
      <c r="C273" s="174" t="str">
        <f>IF('Sch A. Input'!C276="","",'Sch A. Input'!C276)</f>
        <v/>
      </c>
      <c r="D273" s="175" t="str">
        <f>IF('Sch A. Input'!D276="","",'Sch A. Input'!D276)</f>
        <v/>
      </c>
      <c r="E273" s="175">
        <f>IF('Sch A. Input'!E276="","",MIN('Sch A. Input'!E276,'Sch A. Input'!F276))</f>
        <v>45016</v>
      </c>
      <c r="F273" s="210">
        <f>SUMIFS('Sch A. Input'!G276:CJ276,'Sch A. Input'!$G$14:$CJ$14,"Recurring",'Sch A. Input'!$G$13:$CJ$13,$E$9)</f>
        <v>0</v>
      </c>
      <c r="G273" s="210">
        <f>SUMIFS('Sch A. Input'!G276:CJ276,'Sch A. Input'!$G$14:$CJ$14,"One-time",'Sch A. Input'!$G$13:$CJ$13,'Sch B. Bi-Weekly Output'!$E$9)</f>
        <v>0</v>
      </c>
      <c r="H273" s="211">
        <f t="shared" si="5"/>
        <v>0</v>
      </c>
      <c r="I273" s="208"/>
      <c r="J273" s="212">
        <f>IFERROR(-'Sch D. Workings'!AB278,'Sch D. Workings'!AB278)</f>
        <v>0</v>
      </c>
      <c r="L273" s="88"/>
    </row>
    <row r="274" spans="2:12" ht="13" x14ac:dyDescent="0.3">
      <c r="B274" s="173" t="str">
        <f>IF('Sch A. Input'!B277="","",'Sch A. Input'!B277)</f>
        <v/>
      </c>
      <c r="C274" s="174" t="str">
        <f>IF('Sch A. Input'!C277="","",'Sch A. Input'!C277)</f>
        <v/>
      </c>
      <c r="D274" s="175" t="str">
        <f>IF('Sch A. Input'!D277="","",'Sch A. Input'!D277)</f>
        <v/>
      </c>
      <c r="E274" s="175">
        <f>IF('Sch A. Input'!E277="","",MIN('Sch A. Input'!E277,'Sch A. Input'!F277))</f>
        <v>45016</v>
      </c>
      <c r="F274" s="210">
        <f>SUMIFS('Sch A. Input'!G277:CJ277,'Sch A. Input'!$G$14:$CJ$14,"Recurring",'Sch A. Input'!$G$13:$CJ$13,$E$9)</f>
        <v>0</v>
      </c>
      <c r="G274" s="210">
        <f>SUMIFS('Sch A. Input'!G277:CJ277,'Sch A. Input'!$G$14:$CJ$14,"One-time",'Sch A. Input'!$G$13:$CJ$13,'Sch B. Bi-Weekly Output'!$E$9)</f>
        <v>0</v>
      </c>
      <c r="H274" s="211">
        <f t="shared" si="5"/>
        <v>0</v>
      </c>
      <c r="I274" s="208"/>
      <c r="J274" s="212">
        <f>IFERROR(-'Sch D. Workings'!AB279,'Sch D. Workings'!AB279)</f>
        <v>0</v>
      </c>
      <c r="L274" s="88"/>
    </row>
    <row r="275" spans="2:12" ht="13" x14ac:dyDescent="0.3">
      <c r="B275" s="173" t="str">
        <f>IF('Sch A. Input'!B278="","",'Sch A. Input'!B278)</f>
        <v/>
      </c>
      <c r="C275" s="174" t="str">
        <f>IF('Sch A. Input'!C278="","",'Sch A. Input'!C278)</f>
        <v/>
      </c>
      <c r="D275" s="175" t="str">
        <f>IF('Sch A. Input'!D278="","",'Sch A. Input'!D278)</f>
        <v/>
      </c>
      <c r="E275" s="175">
        <f>IF('Sch A. Input'!E278="","",MIN('Sch A. Input'!E278,'Sch A. Input'!F278))</f>
        <v>45016</v>
      </c>
      <c r="F275" s="210">
        <f>SUMIFS('Sch A. Input'!G278:CJ278,'Sch A. Input'!$G$14:$CJ$14,"Recurring",'Sch A. Input'!$G$13:$CJ$13,$E$9)</f>
        <v>0</v>
      </c>
      <c r="G275" s="210">
        <f>SUMIFS('Sch A. Input'!G278:CJ278,'Sch A. Input'!$G$14:$CJ$14,"One-time",'Sch A. Input'!$G$13:$CJ$13,'Sch B. Bi-Weekly Output'!$E$9)</f>
        <v>0</v>
      </c>
      <c r="H275" s="211">
        <f t="shared" si="5"/>
        <v>0</v>
      </c>
      <c r="I275" s="208"/>
      <c r="J275" s="212">
        <f>IFERROR(-'Sch D. Workings'!AB280,'Sch D. Workings'!AB280)</f>
        <v>0</v>
      </c>
      <c r="L275" s="88"/>
    </row>
    <row r="276" spans="2:12" ht="13" x14ac:dyDescent="0.3">
      <c r="B276" s="173" t="str">
        <f>IF('Sch A. Input'!B279="","",'Sch A. Input'!B279)</f>
        <v/>
      </c>
      <c r="C276" s="174" t="str">
        <f>IF('Sch A. Input'!C279="","",'Sch A. Input'!C279)</f>
        <v/>
      </c>
      <c r="D276" s="175" t="str">
        <f>IF('Sch A. Input'!D279="","",'Sch A. Input'!D279)</f>
        <v/>
      </c>
      <c r="E276" s="175">
        <f>IF('Sch A. Input'!E279="","",MIN('Sch A. Input'!E279,'Sch A. Input'!F279))</f>
        <v>45016</v>
      </c>
      <c r="F276" s="210">
        <f>SUMIFS('Sch A. Input'!G279:CJ279,'Sch A. Input'!$G$14:$CJ$14,"Recurring",'Sch A. Input'!$G$13:$CJ$13,$E$9)</f>
        <v>0</v>
      </c>
      <c r="G276" s="210">
        <f>SUMIFS('Sch A. Input'!G279:CJ279,'Sch A. Input'!$G$14:$CJ$14,"One-time",'Sch A. Input'!$G$13:$CJ$13,'Sch B. Bi-Weekly Output'!$E$9)</f>
        <v>0</v>
      </c>
      <c r="H276" s="211">
        <f t="shared" si="5"/>
        <v>0</v>
      </c>
      <c r="I276" s="208"/>
      <c r="J276" s="212">
        <f>IFERROR(-'Sch D. Workings'!AB281,'Sch D. Workings'!AB281)</f>
        <v>0</v>
      </c>
      <c r="L276" s="88"/>
    </row>
    <row r="277" spans="2:12" ht="13" x14ac:dyDescent="0.3">
      <c r="B277" s="173" t="str">
        <f>IF('Sch A. Input'!B280="","",'Sch A. Input'!B280)</f>
        <v/>
      </c>
      <c r="C277" s="174" t="str">
        <f>IF('Sch A. Input'!C280="","",'Sch A. Input'!C280)</f>
        <v/>
      </c>
      <c r="D277" s="175" t="str">
        <f>IF('Sch A. Input'!D280="","",'Sch A. Input'!D280)</f>
        <v/>
      </c>
      <c r="E277" s="175">
        <f>IF('Sch A. Input'!E280="","",MIN('Sch A. Input'!E280,'Sch A. Input'!F280))</f>
        <v>45016</v>
      </c>
      <c r="F277" s="210">
        <f>SUMIFS('Sch A. Input'!G280:CJ280,'Sch A. Input'!$G$14:$CJ$14,"Recurring",'Sch A. Input'!$G$13:$CJ$13,$E$9)</f>
        <v>0</v>
      </c>
      <c r="G277" s="210">
        <f>SUMIFS('Sch A. Input'!G280:CJ280,'Sch A. Input'!$G$14:$CJ$14,"One-time",'Sch A. Input'!$G$13:$CJ$13,'Sch B. Bi-Weekly Output'!$E$9)</f>
        <v>0</v>
      </c>
      <c r="H277" s="211">
        <f t="shared" si="5"/>
        <v>0</v>
      </c>
      <c r="I277" s="208"/>
      <c r="J277" s="212">
        <f>IFERROR(-'Sch D. Workings'!AB282,'Sch D. Workings'!AB282)</f>
        <v>0</v>
      </c>
      <c r="L277" s="88"/>
    </row>
    <row r="278" spans="2:12" ht="13" x14ac:dyDescent="0.3">
      <c r="B278" s="173" t="str">
        <f>IF('Sch A. Input'!B281="","",'Sch A. Input'!B281)</f>
        <v/>
      </c>
      <c r="C278" s="174" t="str">
        <f>IF('Sch A. Input'!C281="","",'Sch A. Input'!C281)</f>
        <v/>
      </c>
      <c r="D278" s="175" t="str">
        <f>IF('Sch A. Input'!D281="","",'Sch A. Input'!D281)</f>
        <v/>
      </c>
      <c r="E278" s="175">
        <f>IF('Sch A. Input'!E281="","",MIN('Sch A. Input'!E281,'Sch A. Input'!F281))</f>
        <v>45016</v>
      </c>
      <c r="F278" s="210">
        <f>SUMIFS('Sch A. Input'!G281:CJ281,'Sch A. Input'!$G$14:$CJ$14,"Recurring",'Sch A. Input'!$G$13:$CJ$13,$E$9)</f>
        <v>0</v>
      </c>
      <c r="G278" s="210">
        <f>SUMIFS('Sch A. Input'!G281:CJ281,'Sch A. Input'!$G$14:$CJ$14,"One-time",'Sch A. Input'!$G$13:$CJ$13,'Sch B. Bi-Weekly Output'!$E$9)</f>
        <v>0</v>
      </c>
      <c r="H278" s="211">
        <f t="shared" si="5"/>
        <v>0</v>
      </c>
      <c r="I278" s="208"/>
      <c r="J278" s="212">
        <f>IFERROR(-'Sch D. Workings'!AB283,'Sch D. Workings'!AB283)</f>
        <v>0</v>
      </c>
      <c r="L278" s="88"/>
    </row>
    <row r="279" spans="2:12" ht="13" x14ac:dyDescent="0.3">
      <c r="B279" s="173" t="str">
        <f>IF('Sch A. Input'!B282="","",'Sch A. Input'!B282)</f>
        <v/>
      </c>
      <c r="C279" s="174" t="str">
        <f>IF('Sch A. Input'!C282="","",'Sch A. Input'!C282)</f>
        <v/>
      </c>
      <c r="D279" s="175" t="str">
        <f>IF('Sch A. Input'!D282="","",'Sch A. Input'!D282)</f>
        <v/>
      </c>
      <c r="E279" s="175">
        <f>IF('Sch A. Input'!E282="","",MIN('Sch A. Input'!E282,'Sch A. Input'!F282))</f>
        <v>45016</v>
      </c>
      <c r="F279" s="210">
        <f>SUMIFS('Sch A. Input'!G282:CJ282,'Sch A. Input'!$G$14:$CJ$14,"Recurring",'Sch A. Input'!$G$13:$CJ$13,$E$9)</f>
        <v>0</v>
      </c>
      <c r="G279" s="210">
        <f>SUMIFS('Sch A. Input'!G282:CJ282,'Sch A. Input'!$G$14:$CJ$14,"One-time",'Sch A. Input'!$G$13:$CJ$13,'Sch B. Bi-Weekly Output'!$E$9)</f>
        <v>0</v>
      </c>
      <c r="H279" s="211">
        <f t="shared" si="5"/>
        <v>0</v>
      </c>
      <c r="I279" s="208"/>
      <c r="J279" s="212">
        <f>IFERROR(-'Sch D. Workings'!AB284,'Sch D. Workings'!AB284)</f>
        <v>0</v>
      </c>
      <c r="L279" s="88"/>
    </row>
    <row r="280" spans="2:12" ht="13" x14ac:dyDescent="0.3">
      <c r="B280" s="173" t="str">
        <f>IF('Sch A. Input'!B283="","",'Sch A. Input'!B283)</f>
        <v/>
      </c>
      <c r="C280" s="174" t="str">
        <f>IF('Sch A. Input'!C283="","",'Sch A. Input'!C283)</f>
        <v/>
      </c>
      <c r="D280" s="175" t="str">
        <f>IF('Sch A. Input'!D283="","",'Sch A. Input'!D283)</f>
        <v/>
      </c>
      <c r="E280" s="175">
        <f>IF('Sch A. Input'!E283="","",MIN('Sch A. Input'!E283,'Sch A. Input'!F283))</f>
        <v>45016</v>
      </c>
      <c r="F280" s="210">
        <f>SUMIFS('Sch A. Input'!G283:CJ283,'Sch A. Input'!$G$14:$CJ$14,"Recurring",'Sch A. Input'!$G$13:$CJ$13,$E$9)</f>
        <v>0</v>
      </c>
      <c r="G280" s="210">
        <f>SUMIFS('Sch A. Input'!G283:CJ283,'Sch A. Input'!$G$14:$CJ$14,"One-time",'Sch A. Input'!$G$13:$CJ$13,'Sch B. Bi-Weekly Output'!$E$9)</f>
        <v>0</v>
      </c>
      <c r="H280" s="211">
        <f t="shared" si="5"/>
        <v>0</v>
      </c>
      <c r="I280" s="208"/>
      <c r="J280" s="212">
        <f>IFERROR(-'Sch D. Workings'!AB285,'Sch D. Workings'!AB285)</f>
        <v>0</v>
      </c>
      <c r="L280" s="88"/>
    </row>
    <row r="281" spans="2:12" ht="13" x14ac:dyDescent="0.3">
      <c r="B281" s="173" t="str">
        <f>IF('Sch A. Input'!B284="","",'Sch A. Input'!B284)</f>
        <v/>
      </c>
      <c r="C281" s="174" t="str">
        <f>IF('Sch A. Input'!C284="","",'Sch A. Input'!C284)</f>
        <v/>
      </c>
      <c r="D281" s="175" t="str">
        <f>IF('Sch A. Input'!D284="","",'Sch A. Input'!D284)</f>
        <v/>
      </c>
      <c r="E281" s="175">
        <f>IF('Sch A. Input'!E284="","",MIN('Sch A. Input'!E284,'Sch A. Input'!F284))</f>
        <v>45016</v>
      </c>
      <c r="F281" s="210">
        <f>SUMIFS('Sch A. Input'!G284:CJ284,'Sch A. Input'!$G$14:$CJ$14,"Recurring",'Sch A. Input'!$G$13:$CJ$13,$E$9)</f>
        <v>0</v>
      </c>
      <c r="G281" s="210">
        <f>SUMIFS('Sch A. Input'!G284:CJ284,'Sch A. Input'!$G$14:$CJ$14,"One-time",'Sch A. Input'!$G$13:$CJ$13,'Sch B. Bi-Weekly Output'!$E$9)</f>
        <v>0</v>
      </c>
      <c r="H281" s="211">
        <f t="shared" si="5"/>
        <v>0</v>
      </c>
      <c r="I281" s="208"/>
      <c r="J281" s="212">
        <f>IFERROR(-'Sch D. Workings'!AB286,'Sch D. Workings'!AB286)</f>
        <v>0</v>
      </c>
      <c r="L281" s="88"/>
    </row>
    <row r="282" spans="2:12" ht="13" x14ac:dyDescent="0.3">
      <c r="B282" s="173" t="str">
        <f>IF('Sch A. Input'!B285="","",'Sch A. Input'!B285)</f>
        <v/>
      </c>
      <c r="C282" s="174" t="str">
        <f>IF('Sch A. Input'!C285="","",'Sch A. Input'!C285)</f>
        <v/>
      </c>
      <c r="D282" s="175" t="str">
        <f>IF('Sch A. Input'!D285="","",'Sch A. Input'!D285)</f>
        <v/>
      </c>
      <c r="E282" s="175">
        <f>IF('Sch A. Input'!E285="","",MIN('Sch A. Input'!E285,'Sch A. Input'!F285))</f>
        <v>45016</v>
      </c>
      <c r="F282" s="210">
        <f>SUMIFS('Sch A. Input'!G285:CJ285,'Sch A. Input'!$G$14:$CJ$14,"Recurring",'Sch A. Input'!$G$13:$CJ$13,$E$9)</f>
        <v>0</v>
      </c>
      <c r="G282" s="210">
        <f>SUMIFS('Sch A. Input'!G285:CJ285,'Sch A. Input'!$G$14:$CJ$14,"One-time",'Sch A. Input'!$G$13:$CJ$13,'Sch B. Bi-Weekly Output'!$E$9)</f>
        <v>0</v>
      </c>
      <c r="H282" s="211">
        <f t="shared" si="5"/>
        <v>0</v>
      </c>
      <c r="I282" s="208"/>
      <c r="J282" s="212">
        <f>IFERROR(-'Sch D. Workings'!AB287,'Sch D. Workings'!AB287)</f>
        <v>0</v>
      </c>
      <c r="L282" s="88"/>
    </row>
    <row r="283" spans="2:12" ht="13" x14ac:dyDescent="0.3">
      <c r="B283" s="173" t="str">
        <f>IF('Sch A. Input'!B286="","",'Sch A. Input'!B286)</f>
        <v/>
      </c>
      <c r="C283" s="174" t="str">
        <f>IF('Sch A. Input'!C286="","",'Sch A. Input'!C286)</f>
        <v/>
      </c>
      <c r="D283" s="175" t="str">
        <f>IF('Sch A. Input'!D286="","",'Sch A. Input'!D286)</f>
        <v/>
      </c>
      <c r="E283" s="175">
        <f>IF('Sch A. Input'!E286="","",MIN('Sch A. Input'!E286,'Sch A. Input'!F286))</f>
        <v>45016</v>
      </c>
      <c r="F283" s="210">
        <f>SUMIFS('Sch A. Input'!G286:CJ286,'Sch A. Input'!$G$14:$CJ$14,"Recurring",'Sch A. Input'!$G$13:$CJ$13,$E$9)</f>
        <v>0</v>
      </c>
      <c r="G283" s="210">
        <f>SUMIFS('Sch A. Input'!G286:CJ286,'Sch A. Input'!$G$14:$CJ$14,"One-time",'Sch A. Input'!$G$13:$CJ$13,'Sch B. Bi-Weekly Output'!$E$9)</f>
        <v>0</v>
      </c>
      <c r="H283" s="211">
        <f t="shared" si="5"/>
        <v>0</v>
      </c>
      <c r="I283" s="208"/>
      <c r="J283" s="212">
        <f>IFERROR(-'Sch D. Workings'!AB288,'Sch D. Workings'!AB288)</f>
        <v>0</v>
      </c>
      <c r="L283" s="88"/>
    </row>
    <row r="284" spans="2:12" ht="13" x14ac:dyDescent="0.3">
      <c r="B284" s="173" t="str">
        <f>IF('Sch A. Input'!B287="","",'Sch A. Input'!B287)</f>
        <v/>
      </c>
      <c r="C284" s="174" t="str">
        <f>IF('Sch A. Input'!C287="","",'Sch A. Input'!C287)</f>
        <v/>
      </c>
      <c r="D284" s="175" t="str">
        <f>IF('Sch A. Input'!D287="","",'Sch A. Input'!D287)</f>
        <v/>
      </c>
      <c r="E284" s="175">
        <f>IF('Sch A. Input'!E287="","",MIN('Sch A. Input'!E287,'Sch A. Input'!F287))</f>
        <v>45016</v>
      </c>
      <c r="F284" s="210">
        <f>SUMIFS('Sch A. Input'!G287:CJ287,'Sch A. Input'!$G$14:$CJ$14,"Recurring",'Sch A. Input'!$G$13:$CJ$13,$E$9)</f>
        <v>0</v>
      </c>
      <c r="G284" s="210">
        <f>SUMIFS('Sch A. Input'!G287:CJ287,'Sch A. Input'!$G$14:$CJ$14,"One-time",'Sch A. Input'!$G$13:$CJ$13,'Sch B. Bi-Weekly Output'!$E$9)</f>
        <v>0</v>
      </c>
      <c r="H284" s="211">
        <f t="shared" si="5"/>
        <v>0</v>
      </c>
      <c r="I284" s="208"/>
      <c r="J284" s="212">
        <f>IFERROR(-'Sch D. Workings'!AB289,'Sch D. Workings'!AB289)</f>
        <v>0</v>
      </c>
      <c r="L284" s="88"/>
    </row>
    <row r="285" spans="2:12" ht="13" x14ac:dyDescent="0.3">
      <c r="B285" s="173" t="str">
        <f>IF('Sch A. Input'!B288="","",'Sch A. Input'!B288)</f>
        <v/>
      </c>
      <c r="C285" s="174" t="str">
        <f>IF('Sch A. Input'!C288="","",'Sch A. Input'!C288)</f>
        <v/>
      </c>
      <c r="D285" s="175" t="str">
        <f>IF('Sch A. Input'!D288="","",'Sch A. Input'!D288)</f>
        <v/>
      </c>
      <c r="E285" s="175">
        <f>IF('Sch A. Input'!E288="","",MIN('Sch A. Input'!E288,'Sch A. Input'!F288))</f>
        <v>45016</v>
      </c>
      <c r="F285" s="210">
        <f>SUMIFS('Sch A. Input'!G288:CJ288,'Sch A. Input'!$G$14:$CJ$14,"Recurring",'Sch A. Input'!$G$13:$CJ$13,$E$9)</f>
        <v>0</v>
      </c>
      <c r="G285" s="210">
        <f>SUMIFS('Sch A. Input'!G288:CJ288,'Sch A. Input'!$G$14:$CJ$14,"One-time",'Sch A. Input'!$G$13:$CJ$13,'Sch B. Bi-Weekly Output'!$E$9)</f>
        <v>0</v>
      </c>
      <c r="H285" s="211">
        <f t="shared" si="5"/>
        <v>0</v>
      </c>
      <c r="I285" s="208"/>
      <c r="J285" s="212">
        <f>IFERROR(-'Sch D. Workings'!AB290,'Sch D. Workings'!AB290)</f>
        <v>0</v>
      </c>
      <c r="L285" s="88"/>
    </row>
    <row r="286" spans="2:12" ht="13" x14ac:dyDescent="0.3">
      <c r="B286" s="173" t="str">
        <f>IF('Sch A. Input'!B289="","",'Sch A. Input'!B289)</f>
        <v/>
      </c>
      <c r="C286" s="174" t="str">
        <f>IF('Sch A. Input'!C289="","",'Sch A. Input'!C289)</f>
        <v/>
      </c>
      <c r="D286" s="175" t="str">
        <f>IF('Sch A. Input'!D289="","",'Sch A. Input'!D289)</f>
        <v/>
      </c>
      <c r="E286" s="175">
        <f>IF('Sch A. Input'!E289="","",MIN('Sch A. Input'!E289,'Sch A. Input'!F289))</f>
        <v>45016</v>
      </c>
      <c r="F286" s="210">
        <f>SUMIFS('Sch A. Input'!G289:CJ289,'Sch A. Input'!$G$14:$CJ$14,"Recurring",'Sch A. Input'!$G$13:$CJ$13,$E$9)</f>
        <v>0</v>
      </c>
      <c r="G286" s="210">
        <f>SUMIFS('Sch A. Input'!G289:CJ289,'Sch A. Input'!$G$14:$CJ$14,"One-time",'Sch A. Input'!$G$13:$CJ$13,'Sch B. Bi-Weekly Output'!$E$9)</f>
        <v>0</v>
      </c>
      <c r="H286" s="211">
        <f t="shared" si="5"/>
        <v>0</v>
      </c>
      <c r="I286" s="208"/>
      <c r="J286" s="212">
        <f>IFERROR(-'Sch D. Workings'!AB291,'Sch D. Workings'!AB291)</f>
        <v>0</v>
      </c>
      <c r="L286" s="88"/>
    </row>
    <row r="287" spans="2:12" ht="13" x14ac:dyDescent="0.3">
      <c r="B287" s="173" t="str">
        <f>IF('Sch A. Input'!B290="","",'Sch A. Input'!B290)</f>
        <v/>
      </c>
      <c r="C287" s="174" t="str">
        <f>IF('Sch A. Input'!C290="","",'Sch A. Input'!C290)</f>
        <v/>
      </c>
      <c r="D287" s="175" t="str">
        <f>IF('Sch A. Input'!D290="","",'Sch A. Input'!D290)</f>
        <v/>
      </c>
      <c r="E287" s="175">
        <f>IF('Sch A. Input'!E290="","",MIN('Sch A. Input'!E290,'Sch A. Input'!F290))</f>
        <v>45016</v>
      </c>
      <c r="F287" s="210">
        <f>SUMIFS('Sch A. Input'!G290:CJ290,'Sch A. Input'!$G$14:$CJ$14,"Recurring",'Sch A. Input'!$G$13:$CJ$13,$E$9)</f>
        <v>0</v>
      </c>
      <c r="G287" s="210">
        <f>SUMIFS('Sch A. Input'!G290:CJ290,'Sch A. Input'!$G$14:$CJ$14,"One-time",'Sch A. Input'!$G$13:$CJ$13,'Sch B. Bi-Weekly Output'!$E$9)</f>
        <v>0</v>
      </c>
      <c r="H287" s="211">
        <f t="shared" si="5"/>
        <v>0</v>
      </c>
      <c r="I287" s="208"/>
      <c r="J287" s="212">
        <f>IFERROR(-'Sch D. Workings'!AB292,'Sch D. Workings'!AB292)</f>
        <v>0</v>
      </c>
      <c r="L287" s="88"/>
    </row>
    <row r="288" spans="2:12" ht="13" x14ac:dyDescent="0.3">
      <c r="B288" s="173" t="str">
        <f>IF('Sch A. Input'!B291="","",'Sch A. Input'!B291)</f>
        <v/>
      </c>
      <c r="C288" s="174" t="str">
        <f>IF('Sch A. Input'!C291="","",'Sch A. Input'!C291)</f>
        <v/>
      </c>
      <c r="D288" s="175" t="str">
        <f>IF('Sch A. Input'!D291="","",'Sch A. Input'!D291)</f>
        <v/>
      </c>
      <c r="E288" s="175">
        <f>IF('Sch A. Input'!E291="","",MIN('Sch A. Input'!E291,'Sch A. Input'!F291))</f>
        <v>45016</v>
      </c>
      <c r="F288" s="210">
        <f>SUMIFS('Sch A. Input'!G291:CJ291,'Sch A. Input'!$G$14:$CJ$14,"Recurring",'Sch A. Input'!$G$13:$CJ$13,$E$9)</f>
        <v>0</v>
      </c>
      <c r="G288" s="210">
        <f>SUMIFS('Sch A. Input'!G291:CJ291,'Sch A. Input'!$G$14:$CJ$14,"One-time",'Sch A. Input'!$G$13:$CJ$13,'Sch B. Bi-Weekly Output'!$E$9)</f>
        <v>0</v>
      </c>
      <c r="H288" s="211">
        <f t="shared" si="5"/>
        <v>0</v>
      </c>
      <c r="I288" s="208"/>
      <c r="J288" s="212">
        <f>IFERROR(-'Sch D. Workings'!AB293,'Sch D. Workings'!AB293)</f>
        <v>0</v>
      </c>
      <c r="L288" s="88"/>
    </row>
    <row r="289" spans="2:12" ht="13" x14ac:dyDescent="0.3">
      <c r="B289" s="173" t="str">
        <f>IF('Sch A. Input'!B292="","",'Sch A. Input'!B292)</f>
        <v/>
      </c>
      <c r="C289" s="174" t="str">
        <f>IF('Sch A. Input'!C292="","",'Sch A. Input'!C292)</f>
        <v/>
      </c>
      <c r="D289" s="175" t="str">
        <f>IF('Sch A. Input'!D292="","",'Sch A. Input'!D292)</f>
        <v/>
      </c>
      <c r="E289" s="175">
        <f>IF('Sch A. Input'!E292="","",MIN('Sch A. Input'!E292,'Sch A. Input'!F292))</f>
        <v>45016</v>
      </c>
      <c r="F289" s="210">
        <f>SUMIFS('Sch A. Input'!G292:CJ292,'Sch A. Input'!$G$14:$CJ$14,"Recurring",'Sch A. Input'!$G$13:$CJ$13,$E$9)</f>
        <v>0</v>
      </c>
      <c r="G289" s="210">
        <f>SUMIFS('Sch A. Input'!G292:CJ292,'Sch A. Input'!$G$14:$CJ$14,"One-time",'Sch A. Input'!$G$13:$CJ$13,'Sch B. Bi-Weekly Output'!$E$9)</f>
        <v>0</v>
      </c>
      <c r="H289" s="211">
        <f t="shared" si="5"/>
        <v>0</v>
      </c>
      <c r="I289" s="208"/>
      <c r="J289" s="212">
        <f>IFERROR(-'Sch D. Workings'!AB294,'Sch D. Workings'!AB294)</f>
        <v>0</v>
      </c>
      <c r="L289" s="88"/>
    </row>
    <row r="290" spans="2:12" ht="13" x14ac:dyDescent="0.3">
      <c r="B290" s="173" t="str">
        <f>IF('Sch A. Input'!B293="","",'Sch A. Input'!B293)</f>
        <v/>
      </c>
      <c r="C290" s="174" t="str">
        <f>IF('Sch A. Input'!C293="","",'Sch A. Input'!C293)</f>
        <v/>
      </c>
      <c r="D290" s="175" t="str">
        <f>IF('Sch A. Input'!D293="","",'Sch A. Input'!D293)</f>
        <v/>
      </c>
      <c r="E290" s="175">
        <f>IF('Sch A. Input'!E293="","",MIN('Sch A. Input'!E293,'Sch A. Input'!F293))</f>
        <v>45016</v>
      </c>
      <c r="F290" s="210">
        <f>SUMIFS('Sch A. Input'!G293:CJ293,'Sch A. Input'!$G$14:$CJ$14,"Recurring",'Sch A. Input'!$G$13:$CJ$13,$E$9)</f>
        <v>0</v>
      </c>
      <c r="G290" s="210">
        <f>SUMIFS('Sch A. Input'!G293:CJ293,'Sch A. Input'!$G$14:$CJ$14,"One-time",'Sch A. Input'!$G$13:$CJ$13,'Sch B. Bi-Weekly Output'!$E$9)</f>
        <v>0</v>
      </c>
      <c r="H290" s="211">
        <f t="shared" si="5"/>
        <v>0</v>
      </c>
      <c r="I290" s="208"/>
      <c r="J290" s="212">
        <f>IFERROR(-'Sch D. Workings'!AB295,'Sch D. Workings'!AB295)</f>
        <v>0</v>
      </c>
      <c r="L290" s="88"/>
    </row>
    <row r="291" spans="2:12" ht="13" x14ac:dyDescent="0.3">
      <c r="B291" s="173" t="str">
        <f>IF('Sch A. Input'!B294="","",'Sch A. Input'!B294)</f>
        <v/>
      </c>
      <c r="C291" s="174" t="str">
        <f>IF('Sch A. Input'!C294="","",'Sch A. Input'!C294)</f>
        <v/>
      </c>
      <c r="D291" s="175" t="str">
        <f>IF('Sch A. Input'!D294="","",'Sch A. Input'!D294)</f>
        <v/>
      </c>
      <c r="E291" s="175">
        <f>IF('Sch A. Input'!E294="","",MIN('Sch A. Input'!E294,'Sch A. Input'!F294))</f>
        <v>45016</v>
      </c>
      <c r="F291" s="210">
        <f>SUMIFS('Sch A. Input'!G294:CJ294,'Sch A. Input'!$G$14:$CJ$14,"Recurring",'Sch A. Input'!$G$13:$CJ$13,$E$9)</f>
        <v>0</v>
      </c>
      <c r="G291" s="210">
        <f>SUMIFS('Sch A. Input'!G294:CJ294,'Sch A. Input'!$G$14:$CJ$14,"One-time",'Sch A. Input'!$G$13:$CJ$13,'Sch B. Bi-Weekly Output'!$E$9)</f>
        <v>0</v>
      </c>
      <c r="H291" s="211">
        <f t="shared" si="5"/>
        <v>0</v>
      </c>
      <c r="I291" s="208"/>
      <c r="J291" s="212">
        <f>IFERROR(-'Sch D. Workings'!AB296,'Sch D. Workings'!AB296)</f>
        <v>0</v>
      </c>
      <c r="L291" s="88"/>
    </row>
    <row r="292" spans="2:12" ht="13" x14ac:dyDescent="0.3">
      <c r="B292" s="173" t="str">
        <f>IF('Sch A. Input'!B295="","",'Sch A. Input'!B295)</f>
        <v/>
      </c>
      <c r="C292" s="174" t="str">
        <f>IF('Sch A. Input'!C295="","",'Sch A. Input'!C295)</f>
        <v/>
      </c>
      <c r="D292" s="175" t="str">
        <f>IF('Sch A. Input'!D295="","",'Sch A. Input'!D295)</f>
        <v/>
      </c>
      <c r="E292" s="175">
        <f>IF('Sch A. Input'!E295="","",MIN('Sch A. Input'!E295,'Sch A. Input'!F295))</f>
        <v>45016</v>
      </c>
      <c r="F292" s="210">
        <f>SUMIFS('Sch A. Input'!G295:CJ295,'Sch A. Input'!$G$14:$CJ$14,"Recurring",'Sch A. Input'!$G$13:$CJ$13,$E$9)</f>
        <v>0</v>
      </c>
      <c r="G292" s="210">
        <f>SUMIFS('Sch A. Input'!G295:CJ295,'Sch A. Input'!$G$14:$CJ$14,"One-time",'Sch A. Input'!$G$13:$CJ$13,'Sch B. Bi-Weekly Output'!$E$9)</f>
        <v>0</v>
      </c>
      <c r="H292" s="211">
        <f t="shared" si="5"/>
        <v>0</v>
      </c>
      <c r="I292" s="208"/>
      <c r="J292" s="212">
        <f>IFERROR(-'Sch D. Workings'!AB297,'Sch D. Workings'!AB297)</f>
        <v>0</v>
      </c>
      <c r="L292" s="88"/>
    </row>
    <row r="293" spans="2:12" ht="13" x14ac:dyDescent="0.3">
      <c r="B293" s="173" t="str">
        <f>IF('Sch A. Input'!B296="","",'Sch A. Input'!B296)</f>
        <v/>
      </c>
      <c r="C293" s="174" t="str">
        <f>IF('Sch A. Input'!C296="","",'Sch A. Input'!C296)</f>
        <v/>
      </c>
      <c r="D293" s="175" t="str">
        <f>IF('Sch A. Input'!D296="","",'Sch A. Input'!D296)</f>
        <v/>
      </c>
      <c r="E293" s="175">
        <f>IF('Sch A. Input'!E296="","",MIN('Sch A. Input'!E296,'Sch A. Input'!F296))</f>
        <v>45016</v>
      </c>
      <c r="F293" s="210">
        <f>SUMIFS('Sch A. Input'!G296:CJ296,'Sch A. Input'!$G$14:$CJ$14,"Recurring",'Sch A. Input'!$G$13:$CJ$13,$E$9)</f>
        <v>0</v>
      </c>
      <c r="G293" s="210">
        <f>SUMIFS('Sch A. Input'!G296:CJ296,'Sch A. Input'!$G$14:$CJ$14,"One-time",'Sch A. Input'!$G$13:$CJ$13,'Sch B. Bi-Weekly Output'!$E$9)</f>
        <v>0</v>
      </c>
      <c r="H293" s="211">
        <f t="shared" si="5"/>
        <v>0</v>
      </c>
      <c r="I293" s="208"/>
      <c r="J293" s="212">
        <f>IFERROR(-'Sch D. Workings'!AB298,'Sch D. Workings'!AB298)</f>
        <v>0</v>
      </c>
      <c r="L293" s="88"/>
    </row>
    <row r="294" spans="2:12" ht="13" x14ac:dyDescent="0.3">
      <c r="B294" s="173" t="str">
        <f>IF('Sch A. Input'!B297="","",'Sch A. Input'!B297)</f>
        <v/>
      </c>
      <c r="C294" s="174" t="str">
        <f>IF('Sch A. Input'!C297="","",'Sch A. Input'!C297)</f>
        <v/>
      </c>
      <c r="D294" s="175" t="str">
        <f>IF('Sch A. Input'!D297="","",'Sch A. Input'!D297)</f>
        <v/>
      </c>
      <c r="E294" s="175">
        <f>IF('Sch A. Input'!E297="","",MIN('Sch A. Input'!E297,'Sch A. Input'!F297))</f>
        <v>45016</v>
      </c>
      <c r="F294" s="210">
        <f>SUMIFS('Sch A. Input'!G297:CJ297,'Sch A. Input'!$G$14:$CJ$14,"Recurring",'Sch A. Input'!$G$13:$CJ$13,$E$9)</f>
        <v>0</v>
      </c>
      <c r="G294" s="210">
        <f>SUMIFS('Sch A. Input'!G297:CJ297,'Sch A. Input'!$G$14:$CJ$14,"One-time",'Sch A. Input'!$G$13:$CJ$13,'Sch B. Bi-Weekly Output'!$E$9)</f>
        <v>0</v>
      </c>
      <c r="H294" s="211">
        <f t="shared" si="5"/>
        <v>0</v>
      </c>
      <c r="I294" s="208"/>
      <c r="J294" s="212">
        <f>IFERROR(-'Sch D. Workings'!AB299,'Sch D. Workings'!AB299)</f>
        <v>0</v>
      </c>
      <c r="L294" s="88"/>
    </row>
    <row r="295" spans="2:12" ht="13" x14ac:dyDescent="0.3">
      <c r="B295" s="173" t="str">
        <f>IF('Sch A. Input'!B298="","",'Sch A. Input'!B298)</f>
        <v/>
      </c>
      <c r="C295" s="174" t="str">
        <f>IF('Sch A. Input'!C298="","",'Sch A. Input'!C298)</f>
        <v/>
      </c>
      <c r="D295" s="175" t="str">
        <f>IF('Sch A. Input'!D298="","",'Sch A. Input'!D298)</f>
        <v/>
      </c>
      <c r="E295" s="175">
        <f>IF('Sch A. Input'!E298="","",MIN('Sch A. Input'!E298,'Sch A. Input'!F298))</f>
        <v>45016</v>
      </c>
      <c r="F295" s="210">
        <f>SUMIFS('Sch A. Input'!G298:CJ298,'Sch A. Input'!$G$14:$CJ$14,"Recurring",'Sch A. Input'!$G$13:$CJ$13,$E$9)</f>
        <v>0</v>
      </c>
      <c r="G295" s="210">
        <f>SUMIFS('Sch A. Input'!G298:CJ298,'Sch A. Input'!$G$14:$CJ$14,"One-time",'Sch A. Input'!$G$13:$CJ$13,'Sch B. Bi-Weekly Output'!$E$9)</f>
        <v>0</v>
      </c>
      <c r="H295" s="211">
        <f t="shared" si="5"/>
        <v>0</v>
      </c>
      <c r="I295" s="208"/>
      <c r="J295" s="212">
        <f>IFERROR(-'Sch D. Workings'!AB300,'Sch D. Workings'!AB300)</f>
        <v>0</v>
      </c>
      <c r="L295" s="88"/>
    </row>
    <row r="296" spans="2:12" ht="13" x14ac:dyDescent="0.3">
      <c r="B296" s="173" t="str">
        <f>IF('Sch A. Input'!B299="","",'Sch A. Input'!B299)</f>
        <v/>
      </c>
      <c r="C296" s="174" t="str">
        <f>IF('Sch A. Input'!C299="","",'Sch A. Input'!C299)</f>
        <v/>
      </c>
      <c r="D296" s="175" t="str">
        <f>IF('Sch A. Input'!D299="","",'Sch A. Input'!D299)</f>
        <v/>
      </c>
      <c r="E296" s="175">
        <f>IF('Sch A. Input'!E299="","",MIN('Sch A. Input'!E299,'Sch A. Input'!F299))</f>
        <v>45016</v>
      </c>
      <c r="F296" s="210">
        <f>SUMIFS('Sch A. Input'!G299:CJ299,'Sch A. Input'!$G$14:$CJ$14,"Recurring",'Sch A. Input'!$G$13:$CJ$13,$E$9)</f>
        <v>0</v>
      </c>
      <c r="G296" s="210">
        <f>SUMIFS('Sch A. Input'!G299:CJ299,'Sch A. Input'!$G$14:$CJ$14,"One-time",'Sch A. Input'!$G$13:$CJ$13,'Sch B. Bi-Weekly Output'!$E$9)</f>
        <v>0</v>
      </c>
      <c r="H296" s="211">
        <f t="shared" si="5"/>
        <v>0</v>
      </c>
      <c r="I296" s="208"/>
      <c r="J296" s="212">
        <f>IFERROR(-'Sch D. Workings'!AB301,'Sch D. Workings'!AB301)</f>
        <v>0</v>
      </c>
      <c r="L296" s="88"/>
    </row>
    <row r="297" spans="2:12" ht="13" x14ac:dyDescent="0.3">
      <c r="B297" s="173" t="str">
        <f>IF('Sch A. Input'!B300="","",'Sch A. Input'!B300)</f>
        <v/>
      </c>
      <c r="C297" s="174" t="str">
        <f>IF('Sch A. Input'!C300="","",'Sch A. Input'!C300)</f>
        <v/>
      </c>
      <c r="D297" s="175" t="str">
        <f>IF('Sch A. Input'!D300="","",'Sch A. Input'!D300)</f>
        <v/>
      </c>
      <c r="E297" s="175">
        <f>IF('Sch A. Input'!E300="","",MIN('Sch A. Input'!E300,'Sch A. Input'!F300))</f>
        <v>45016</v>
      </c>
      <c r="F297" s="210">
        <f>SUMIFS('Sch A. Input'!G300:CJ300,'Sch A. Input'!$G$14:$CJ$14,"Recurring",'Sch A. Input'!$G$13:$CJ$13,$E$9)</f>
        <v>0</v>
      </c>
      <c r="G297" s="210">
        <f>SUMIFS('Sch A. Input'!G300:CJ300,'Sch A. Input'!$G$14:$CJ$14,"One-time",'Sch A. Input'!$G$13:$CJ$13,'Sch B. Bi-Weekly Output'!$E$9)</f>
        <v>0</v>
      </c>
      <c r="H297" s="211">
        <f t="shared" si="5"/>
        <v>0</v>
      </c>
      <c r="I297" s="208"/>
      <c r="J297" s="212">
        <f>IFERROR(-'Sch D. Workings'!AB302,'Sch D. Workings'!AB302)</f>
        <v>0</v>
      </c>
      <c r="L297" s="88"/>
    </row>
    <row r="298" spans="2:12" ht="13" x14ac:dyDescent="0.3">
      <c r="B298" s="173" t="str">
        <f>IF('Sch A. Input'!B301="","",'Sch A. Input'!B301)</f>
        <v/>
      </c>
      <c r="C298" s="174" t="str">
        <f>IF('Sch A. Input'!C301="","",'Sch A. Input'!C301)</f>
        <v/>
      </c>
      <c r="D298" s="175" t="str">
        <f>IF('Sch A. Input'!D301="","",'Sch A. Input'!D301)</f>
        <v/>
      </c>
      <c r="E298" s="175">
        <f>IF('Sch A. Input'!E301="","",MIN('Sch A. Input'!E301,'Sch A. Input'!F301))</f>
        <v>45016</v>
      </c>
      <c r="F298" s="210">
        <f>SUMIFS('Sch A. Input'!G301:CJ301,'Sch A. Input'!$G$14:$CJ$14,"Recurring",'Sch A. Input'!$G$13:$CJ$13,$E$9)</f>
        <v>0</v>
      </c>
      <c r="G298" s="210">
        <f>SUMIFS('Sch A. Input'!G301:CJ301,'Sch A. Input'!$G$14:$CJ$14,"One-time",'Sch A. Input'!$G$13:$CJ$13,'Sch B. Bi-Weekly Output'!$E$9)</f>
        <v>0</v>
      </c>
      <c r="H298" s="211">
        <f t="shared" si="5"/>
        <v>0</v>
      </c>
      <c r="I298" s="208"/>
      <c r="J298" s="212">
        <f>IFERROR(-'Sch D. Workings'!AB303,'Sch D. Workings'!AB303)</f>
        <v>0</v>
      </c>
      <c r="L298" s="88"/>
    </row>
    <row r="299" spans="2:12" ht="13" x14ac:dyDescent="0.3">
      <c r="B299" s="173" t="str">
        <f>IF('Sch A. Input'!B302="","",'Sch A. Input'!B302)</f>
        <v/>
      </c>
      <c r="C299" s="174" t="str">
        <f>IF('Sch A. Input'!C302="","",'Sch A. Input'!C302)</f>
        <v/>
      </c>
      <c r="D299" s="175" t="str">
        <f>IF('Sch A. Input'!D302="","",'Sch A. Input'!D302)</f>
        <v/>
      </c>
      <c r="E299" s="175">
        <f>IF('Sch A. Input'!E302="","",MIN('Sch A. Input'!E302,'Sch A. Input'!F302))</f>
        <v>45016</v>
      </c>
      <c r="F299" s="210">
        <f>SUMIFS('Sch A. Input'!G302:CJ302,'Sch A. Input'!$G$14:$CJ$14,"Recurring",'Sch A. Input'!$G$13:$CJ$13,$E$9)</f>
        <v>0</v>
      </c>
      <c r="G299" s="210">
        <f>SUMIFS('Sch A. Input'!G302:CJ302,'Sch A. Input'!$G$14:$CJ$14,"One-time",'Sch A. Input'!$G$13:$CJ$13,'Sch B. Bi-Weekly Output'!$E$9)</f>
        <v>0</v>
      </c>
      <c r="H299" s="211">
        <f t="shared" si="5"/>
        <v>0</v>
      </c>
      <c r="I299" s="208"/>
      <c r="J299" s="212">
        <f>IFERROR(-'Sch D. Workings'!AB304,'Sch D. Workings'!AB304)</f>
        <v>0</v>
      </c>
      <c r="L299" s="88"/>
    </row>
    <row r="300" spans="2:12" ht="13" x14ac:dyDescent="0.3">
      <c r="B300" s="173" t="str">
        <f>IF('Sch A. Input'!B303="","",'Sch A. Input'!B303)</f>
        <v/>
      </c>
      <c r="C300" s="174" t="str">
        <f>IF('Sch A. Input'!C303="","",'Sch A. Input'!C303)</f>
        <v/>
      </c>
      <c r="D300" s="175" t="str">
        <f>IF('Sch A. Input'!D303="","",'Sch A. Input'!D303)</f>
        <v/>
      </c>
      <c r="E300" s="175">
        <f>IF('Sch A. Input'!E303="","",MIN('Sch A. Input'!E303,'Sch A. Input'!F303))</f>
        <v>45016</v>
      </c>
      <c r="F300" s="210">
        <f>SUMIFS('Sch A. Input'!G303:CJ303,'Sch A. Input'!$G$14:$CJ$14,"Recurring",'Sch A. Input'!$G$13:$CJ$13,$E$9)</f>
        <v>0</v>
      </c>
      <c r="G300" s="210">
        <f>SUMIFS('Sch A. Input'!G303:CJ303,'Sch A. Input'!$G$14:$CJ$14,"One-time",'Sch A. Input'!$G$13:$CJ$13,'Sch B. Bi-Weekly Output'!$E$9)</f>
        <v>0</v>
      </c>
      <c r="H300" s="211">
        <f t="shared" si="5"/>
        <v>0</v>
      </c>
      <c r="I300" s="208"/>
      <c r="J300" s="212">
        <f>IFERROR(-'Sch D. Workings'!AB305,'Sch D. Workings'!AB305)</f>
        <v>0</v>
      </c>
      <c r="L300" s="88"/>
    </row>
    <row r="301" spans="2:12" ht="13" x14ac:dyDescent="0.3">
      <c r="B301" s="173" t="str">
        <f>IF('Sch A. Input'!B304="","",'Sch A. Input'!B304)</f>
        <v/>
      </c>
      <c r="C301" s="174" t="str">
        <f>IF('Sch A. Input'!C304="","",'Sch A. Input'!C304)</f>
        <v/>
      </c>
      <c r="D301" s="175" t="str">
        <f>IF('Sch A. Input'!D304="","",'Sch A. Input'!D304)</f>
        <v/>
      </c>
      <c r="E301" s="175">
        <f>IF('Sch A. Input'!E304="","",MIN('Sch A. Input'!E304,'Sch A. Input'!F304))</f>
        <v>45016</v>
      </c>
      <c r="F301" s="210">
        <f>SUMIFS('Sch A. Input'!G304:CJ304,'Sch A. Input'!$G$14:$CJ$14,"Recurring",'Sch A. Input'!$G$13:$CJ$13,$E$9)</f>
        <v>0</v>
      </c>
      <c r="G301" s="210">
        <f>SUMIFS('Sch A. Input'!G304:CJ304,'Sch A. Input'!$G$14:$CJ$14,"One-time",'Sch A. Input'!$G$13:$CJ$13,'Sch B. Bi-Weekly Output'!$E$9)</f>
        <v>0</v>
      </c>
      <c r="H301" s="211">
        <f t="shared" si="5"/>
        <v>0</v>
      </c>
      <c r="I301" s="208"/>
      <c r="J301" s="212">
        <f>IFERROR(-'Sch D. Workings'!AB306,'Sch D. Workings'!AB306)</f>
        <v>0</v>
      </c>
      <c r="L301" s="88"/>
    </row>
    <row r="302" spans="2:12" ht="13" x14ac:dyDescent="0.3">
      <c r="B302" s="173" t="str">
        <f>IF('Sch A. Input'!B305="","",'Sch A. Input'!B305)</f>
        <v/>
      </c>
      <c r="C302" s="174" t="str">
        <f>IF('Sch A. Input'!C305="","",'Sch A. Input'!C305)</f>
        <v/>
      </c>
      <c r="D302" s="175" t="str">
        <f>IF('Sch A. Input'!D305="","",'Sch A. Input'!D305)</f>
        <v/>
      </c>
      <c r="E302" s="175">
        <f>IF('Sch A. Input'!E305="","",MIN('Sch A. Input'!E305,'Sch A. Input'!F305))</f>
        <v>45016</v>
      </c>
      <c r="F302" s="210">
        <f>SUMIFS('Sch A. Input'!G305:CJ305,'Sch A. Input'!$G$14:$CJ$14,"Recurring",'Sch A. Input'!$G$13:$CJ$13,$E$9)</f>
        <v>0</v>
      </c>
      <c r="G302" s="210">
        <f>SUMIFS('Sch A. Input'!G305:CJ305,'Sch A. Input'!$G$14:$CJ$14,"One-time",'Sch A. Input'!$G$13:$CJ$13,'Sch B. Bi-Weekly Output'!$E$9)</f>
        <v>0</v>
      </c>
      <c r="H302" s="211">
        <f t="shared" si="5"/>
        <v>0</v>
      </c>
      <c r="I302" s="208"/>
      <c r="J302" s="212">
        <f>IFERROR(-'Sch D. Workings'!AB307,'Sch D. Workings'!AB307)</f>
        <v>0</v>
      </c>
      <c r="L302" s="88"/>
    </row>
    <row r="303" spans="2:12" ht="13" x14ac:dyDescent="0.3">
      <c r="B303" s="173" t="str">
        <f>IF('Sch A. Input'!B306="","",'Sch A. Input'!B306)</f>
        <v/>
      </c>
      <c r="C303" s="174" t="str">
        <f>IF('Sch A. Input'!C306="","",'Sch A. Input'!C306)</f>
        <v/>
      </c>
      <c r="D303" s="175" t="str">
        <f>IF('Sch A. Input'!D306="","",'Sch A. Input'!D306)</f>
        <v/>
      </c>
      <c r="E303" s="175">
        <f>IF('Sch A. Input'!E306="","",MIN('Sch A. Input'!E306,'Sch A. Input'!F306))</f>
        <v>45016</v>
      </c>
      <c r="F303" s="210">
        <f>SUMIFS('Sch A. Input'!G306:CJ306,'Sch A. Input'!$G$14:$CJ$14,"Recurring",'Sch A. Input'!$G$13:$CJ$13,$E$9)</f>
        <v>0</v>
      </c>
      <c r="G303" s="210">
        <f>SUMIFS('Sch A. Input'!G306:CJ306,'Sch A. Input'!$G$14:$CJ$14,"One-time",'Sch A. Input'!$G$13:$CJ$13,'Sch B. Bi-Weekly Output'!$E$9)</f>
        <v>0</v>
      </c>
      <c r="H303" s="211">
        <f t="shared" si="5"/>
        <v>0</v>
      </c>
      <c r="I303" s="208"/>
      <c r="J303" s="212">
        <f>IFERROR(-'Sch D. Workings'!AB308,'Sch D. Workings'!AB308)</f>
        <v>0</v>
      </c>
      <c r="L303" s="88"/>
    </row>
    <row r="304" spans="2:12" ht="13" x14ac:dyDescent="0.3">
      <c r="B304" s="173" t="str">
        <f>IF('Sch A. Input'!B307="","",'Sch A. Input'!B307)</f>
        <v/>
      </c>
      <c r="C304" s="174" t="str">
        <f>IF('Sch A. Input'!C307="","",'Sch A. Input'!C307)</f>
        <v/>
      </c>
      <c r="D304" s="175" t="str">
        <f>IF('Sch A. Input'!D307="","",'Sch A. Input'!D307)</f>
        <v/>
      </c>
      <c r="E304" s="175">
        <f>IF('Sch A. Input'!E307="","",MIN('Sch A. Input'!E307,'Sch A. Input'!F307))</f>
        <v>45016</v>
      </c>
      <c r="F304" s="210">
        <f>SUMIFS('Sch A. Input'!G307:CJ307,'Sch A. Input'!$G$14:$CJ$14,"Recurring",'Sch A. Input'!$G$13:$CJ$13,$E$9)</f>
        <v>0</v>
      </c>
      <c r="G304" s="210">
        <f>SUMIFS('Sch A. Input'!G307:CJ307,'Sch A. Input'!$G$14:$CJ$14,"One-time",'Sch A. Input'!$G$13:$CJ$13,'Sch B. Bi-Weekly Output'!$E$9)</f>
        <v>0</v>
      </c>
      <c r="H304" s="211">
        <f t="shared" si="5"/>
        <v>0</v>
      </c>
      <c r="I304" s="208"/>
      <c r="J304" s="212">
        <f>IFERROR(-'Sch D. Workings'!AB309,'Sch D. Workings'!AB309)</f>
        <v>0</v>
      </c>
      <c r="L304" s="88"/>
    </row>
    <row r="305" spans="2:12" ht="13" x14ac:dyDescent="0.3">
      <c r="B305" s="173" t="str">
        <f>IF('Sch A. Input'!B308="","",'Sch A. Input'!B308)</f>
        <v/>
      </c>
      <c r="C305" s="174" t="str">
        <f>IF('Sch A. Input'!C308="","",'Sch A. Input'!C308)</f>
        <v/>
      </c>
      <c r="D305" s="175" t="str">
        <f>IF('Sch A. Input'!D308="","",'Sch A. Input'!D308)</f>
        <v/>
      </c>
      <c r="E305" s="175">
        <f>IF('Sch A. Input'!E308="","",MIN('Sch A. Input'!E308,'Sch A. Input'!F308))</f>
        <v>45016</v>
      </c>
      <c r="F305" s="210">
        <f>SUMIFS('Sch A. Input'!G308:CJ308,'Sch A. Input'!$G$14:$CJ$14,"Recurring",'Sch A. Input'!$G$13:$CJ$13,$E$9)</f>
        <v>0</v>
      </c>
      <c r="G305" s="210">
        <f>SUMIFS('Sch A. Input'!G308:CJ308,'Sch A. Input'!$G$14:$CJ$14,"One-time",'Sch A. Input'!$G$13:$CJ$13,'Sch B. Bi-Weekly Output'!$E$9)</f>
        <v>0</v>
      </c>
      <c r="H305" s="211">
        <f t="shared" si="5"/>
        <v>0</v>
      </c>
      <c r="I305" s="208"/>
      <c r="J305" s="212">
        <f>IFERROR(-'Sch D. Workings'!AB310,'Sch D. Workings'!AB310)</f>
        <v>0</v>
      </c>
      <c r="L305" s="88"/>
    </row>
    <row r="306" spans="2:12" ht="13" x14ac:dyDescent="0.3">
      <c r="B306" s="173" t="str">
        <f>IF('Sch A. Input'!B309="","",'Sch A. Input'!B309)</f>
        <v/>
      </c>
      <c r="C306" s="174" t="str">
        <f>IF('Sch A. Input'!C309="","",'Sch A. Input'!C309)</f>
        <v/>
      </c>
      <c r="D306" s="175" t="str">
        <f>IF('Sch A. Input'!D309="","",'Sch A. Input'!D309)</f>
        <v/>
      </c>
      <c r="E306" s="175">
        <f>IF('Sch A. Input'!E309="","",MIN('Sch A. Input'!E309,'Sch A. Input'!F309))</f>
        <v>45016</v>
      </c>
      <c r="F306" s="210">
        <f>SUMIFS('Sch A. Input'!G309:CJ309,'Sch A. Input'!$G$14:$CJ$14,"Recurring",'Sch A. Input'!$G$13:$CJ$13,$E$9)</f>
        <v>0</v>
      </c>
      <c r="G306" s="210">
        <f>SUMIFS('Sch A. Input'!G309:CJ309,'Sch A. Input'!$G$14:$CJ$14,"One-time",'Sch A. Input'!$G$13:$CJ$13,'Sch B. Bi-Weekly Output'!$E$9)</f>
        <v>0</v>
      </c>
      <c r="H306" s="211">
        <f t="shared" si="5"/>
        <v>0</v>
      </c>
      <c r="I306" s="208"/>
      <c r="J306" s="212">
        <f>IFERROR(-'Sch D. Workings'!AB311,'Sch D. Workings'!AB311)</f>
        <v>0</v>
      </c>
      <c r="L306" s="88"/>
    </row>
    <row r="307" spans="2:12" ht="13" x14ac:dyDescent="0.3">
      <c r="B307" s="173" t="str">
        <f>IF('Sch A. Input'!B310="","",'Sch A. Input'!B310)</f>
        <v/>
      </c>
      <c r="C307" s="174" t="str">
        <f>IF('Sch A. Input'!C310="","",'Sch A. Input'!C310)</f>
        <v/>
      </c>
      <c r="D307" s="175" t="str">
        <f>IF('Sch A. Input'!D310="","",'Sch A. Input'!D310)</f>
        <v/>
      </c>
      <c r="E307" s="175">
        <f>IF('Sch A. Input'!E310="","",MIN('Sch A. Input'!E310,'Sch A. Input'!F310))</f>
        <v>45016</v>
      </c>
      <c r="F307" s="210">
        <f>SUMIFS('Sch A. Input'!G310:CJ310,'Sch A. Input'!$G$14:$CJ$14,"Recurring",'Sch A. Input'!$G$13:$CJ$13,$E$9)</f>
        <v>0</v>
      </c>
      <c r="G307" s="210">
        <f>SUMIFS('Sch A. Input'!G310:CJ310,'Sch A. Input'!$G$14:$CJ$14,"One-time",'Sch A. Input'!$G$13:$CJ$13,'Sch B. Bi-Weekly Output'!$E$9)</f>
        <v>0</v>
      </c>
      <c r="H307" s="211">
        <f t="shared" si="5"/>
        <v>0</v>
      </c>
      <c r="I307" s="208"/>
      <c r="J307" s="212">
        <f>IFERROR(-'Sch D. Workings'!AB312,'Sch D. Workings'!AB312)</f>
        <v>0</v>
      </c>
      <c r="L307" s="88"/>
    </row>
    <row r="308" spans="2:12" ht="13" x14ac:dyDescent="0.3">
      <c r="B308" s="173" t="str">
        <f>IF('Sch A. Input'!B311="","",'Sch A. Input'!B311)</f>
        <v/>
      </c>
      <c r="C308" s="174" t="str">
        <f>IF('Sch A. Input'!C311="","",'Sch A. Input'!C311)</f>
        <v/>
      </c>
      <c r="D308" s="175" t="str">
        <f>IF('Sch A. Input'!D311="","",'Sch A. Input'!D311)</f>
        <v/>
      </c>
      <c r="E308" s="175">
        <f>IF('Sch A. Input'!E311="","",MIN('Sch A. Input'!E311,'Sch A. Input'!F311))</f>
        <v>45016</v>
      </c>
      <c r="F308" s="210">
        <f>SUMIFS('Sch A. Input'!G311:CJ311,'Sch A. Input'!$G$14:$CJ$14,"Recurring",'Sch A. Input'!$G$13:$CJ$13,$E$9)</f>
        <v>0</v>
      </c>
      <c r="G308" s="210">
        <f>SUMIFS('Sch A. Input'!G311:CJ311,'Sch A. Input'!$G$14:$CJ$14,"One-time",'Sch A. Input'!$G$13:$CJ$13,'Sch B. Bi-Weekly Output'!$E$9)</f>
        <v>0</v>
      </c>
      <c r="H308" s="211">
        <f t="shared" si="5"/>
        <v>0</v>
      </c>
      <c r="I308" s="208"/>
      <c r="J308" s="212">
        <f>IFERROR(-'Sch D. Workings'!AB313,'Sch D. Workings'!AB313)</f>
        <v>0</v>
      </c>
      <c r="L308" s="88"/>
    </row>
    <row r="309" spans="2:12" ht="13" x14ac:dyDescent="0.3">
      <c r="B309" s="173" t="str">
        <f>IF('Sch A. Input'!B312="","",'Sch A. Input'!B312)</f>
        <v/>
      </c>
      <c r="C309" s="174" t="str">
        <f>IF('Sch A. Input'!C312="","",'Sch A. Input'!C312)</f>
        <v/>
      </c>
      <c r="D309" s="175" t="str">
        <f>IF('Sch A. Input'!D312="","",'Sch A. Input'!D312)</f>
        <v/>
      </c>
      <c r="E309" s="175">
        <f>IF('Sch A. Input'!E312="","",MIN('Sch A. Input'!E312,'Sch A. Input'!F312))</f>
        <v>45016</v>
      </c>
      <c r="F309" s="210">
        <f>SUMIFS('Sch A. Input'!G312:CJ312,'Sch A. Input'!$G$14:$CJ$14,"Recurring",'Sch A. Input'!$G$13:$CJ$13,$E$9)</f>
        <v>0</v>
      </c>
      <c r="G309" s="210">
        <f>SUMIFS('Sch A. Input'!G312:CJ312,'Sch A. Input'!$G$14:$CJ$14,"One-time",'Sch A. Input'!$G$13:$CJ$13,'Sch B. Bi-Weekly Output'!$E$9)</f>
        <v>0</v>
      </c>
      <c r="H309" s="211">
        <f t="shared" si="5"/>
        <v>0</v>
      </c>
      <c r="I309" s="208"/>
      <c r="J309" s="212">
        <f>IFERROR(-'Sch D. Workings'!AB314,'Sch D. Workings'!AB314)</f>
        <v>0</v>
      </c>
      <c r="L309" s="88"/>
    </row>
    <row r="310" spans="2:12" ht="13" x14ac:dyDescent="0.3">
      <c r="B310" s="173" t="str">
        <f>IF('Sch A. Input'!B313="","",'Sch A. Input'!B313)</f>
        <v/>
      </c>
      <c r="C310" s="174" t="str">
        <f>IF('Sch A. Input'!C313="","",'Sch A. Input'!C313)</f>
        <v/>
      </c>
      <c r="D310" s="175" t="str">
        <f>IF('Sch A. Input'!D313="","",'Sch A. Input'!D313)</f>
        <v/>
      </c>
      <c r="E310" s="175">
        <f>IF('Sch A. Input'!E313="","",MIN('Sch A. Input'!E313,'Sch A. Input'!F313))</f>
        <v>45016</v>
      </c>
      <c r="F310" s="210">
        <f>SUMIFS('Sch A. Input'!G313:CJ313,'Sch A. Input'!$G$14:$CJ$14,"Recurring",'Sch A. Input'!$G$13:$CJ$13,$E$9)</f>
        <v>0</v>
      </c>
      <c r="G310" s="210">
        <f>SUMIFS('Sch A. Input'!G313:CJ313,'Sch A. Input'!$G$14:$CJ$14,"One-time",'Sch A. Input'!$G$13:$CJ$13,'Sch B. Bi-Weekly Output'!$E$9)</f>
        <v>0</v>
      </c>
      <c r="H310" s="211">
        <f t="shared" si="5"/>
        <v>0</v>
      </c>
      <c r="I310" s="208"/>
      <c r="J310" s="212">
        <f>IFERROR(-'Sch D. Workings'!AB315,'Sch D. Workings'!AB315)</f>
        <v>0</v>
      </c>
      <c r="L310" s="88"/>
    </row>
    <row r="311" spans="2:12" ht="13" x14ac:dyDescent="0.3">
      <c r="B311" s="173" t="str">
        <f>IF('Sch A. Input'!B314="","",'Sch A. Input'!B314)</f>
        <v/>
      </c>
      <c r="C311" s="174" t="str">
        <f>IF('Sch A. Input'!C314="","",'Sch A. Input'!C314)</f>
        <v/>
      </c>
      <c r="D311" s="175" t="str">
        <f>IF('Sch A. Input'!D314="","",'Sch A. Input'!D314)</f>
        <v/>
      </c>
      <c r="E311" s="175">
        <f>IF('Sch A. Input'!E314="","",MIN('Sch A. Input'!E314,'Sch A. Input'!F314))</f>
        <v>45016</v>
      </c>
      <c r="F311" s="210">
        <f>SUMIFS('Sch A. Input'!G314:CJ314,'Sch A. Input'!$G$14:$CJ$14,"Recurring",'Sch A. Input'!$G$13:$CJ$13,$E$9)</f>
        <v>0</v>
      </c>
      <c r="G311" s="210">
        <f>SUMIFS('Sch A. Input'!G314:CJ314,'Sch A. Input'!$G$14:$CJ$14,"One-time",'Sch A. Input'!$G$13:$CJ$13,'Sch B. Bi-Weekly Output'!$E$9)</f>
        <v>0</v>
      </c>
      <c r="H311" s="211">
        <f t="shared" si="5"/>
        <v>0</v>
      </c>
      <c r="I311" s="208"/>
      <c r="J311" s="212">
        <f>IFERROR(-'Sch D. Workings'!AB316,'Sch D. Workings'!AB316)</f>
        <v>0</v>
      </c>
      <c r="L311" s="88"/>
    </row>
    <row r="312" spans="2:12" ht="13" x14ac:dyDescent="0.3">
      <c r="B312" s="173" t="str">
        <f>IF('Sch A. Input'!B315="","",'Sch A. Input'!B315)</f>
        <v/>
      </c>
      <c r="C312" s="174" t="str">
        <f>IF('Sch A. Input'!C315="","",'Sch A. Input'!C315)</f>
        <v/>
      </c>
      <c r="D312" s="175" t="str">
        <f>IF('Sch A. Input'!D315="","",'Sch A. Input'!D315)</f>
        <v/>
      </c>
      <c r="E312" s="175">
        <f>IF('Sch A. Input'!E315="","",MIN('Sch A. Input'!E315,'Sch A. Input'!F315))</f>
        <v>45016</v>
      </c>
      <c r="F312" s="210">
        <f>SUMIFS('Sch A. Input'!G315:CJ315,'Sch A. Input'!$G$14:$CJ$14,"Recurring",'Sch A. Input'!$G$13:$CJ$13,$E$9)</f>
        <v>0</v>
      </c>
      <c r="G312" s="210">
        <f>SUMIFS('Sch A. Input'!G315:CJ315,'Sch A. Input'!$G$14:$CJ$14,"One-time",'Sch A. Input'!$G$13:$CJ$13,'Sch B. Bi-Weekly Output'!$E$9)</f>
        <v>0</v>
      </c>
      <c r="H312" s="211">
        <f t="shared" si="5"/>
        <v>0</v>
      </c>
      <c r="I312" s="208"/>
      <c r="J312" s="212">
        <f>IFERROR(-'Sch D. Workings'!AB317,'Sch D. Workings'!AB317)</f>
        <v>0</v>
      </c>
      <c r="L312" s="88"/>
    </row>
    <row r="313" spans="2:12" ht="13" x14ac:dyDescent="0.3">
      <c r="B313" s="173" t="str">
        <f>IF('Sch A. Input'!B316="","",'Sch A. Input'!B316)</f>
        <v/>
      </c>
      <c r="C313" s="174" t="str">
        <f>IF('Sch A. Input'!C316="","",'Sch A. Input'!C316)</f>
        <v/>
      </c>
      <c r="D313" s="175" t="str">
        <f>IF('Sch A. Input'!D316="","",'Sch A. Input'!D316)</f>
        <v/>
      </c>
      <c r="E313" s="175">
        <f>IF('Sch A. Input'!E316="","",MIN('Sch A. Input'!E316,'Sch A. Input'!F316))</f>
        <v>45016</v>
      </c>
      <c r="F313" s="210">
        <f>SUMIFS('Sch A. Input'!G316:CJ316,'Sch A. Input'!$G$14:$CJ$14,"Recurring",'Sch A. Input'!$G$13:$CJ$13,$E$9)</f>
        <v>0</v>
      </c>
      <c r="G313" s="210">
        <f>SUMIFS('Sch A. Input'!G316:CJ316,'Sch A. Input'!$G$14:$CJ$14,"One-time",'Sch A. Input'!$G$13:$CJ$13,'Sch B. Bi-Weekly Output'!$E$9)</f>
        <v>0</v>
      </c>
      <c r="H313" s="211">
        <f t="shared" si="5"/>
        <v>0</v>
      </c>
      <c r="I313" s="208"/>
      <c r="J313" s="212">
        <f>IFERROR(-'Sch D. Workings'!AB318,'Sch D. Workings'!AB318)</f>
        <v>0</v>
      </c>
      <c r="L313" s="88"/>
    </row>
    <row r="314" spans="2:12" ht="13" x14ac:dyDescent="0.3">
      <c r="B314" s="173" t="str">
        <f>IF('Sch A. Input'!B317="","",'Sch A. Input'!B317)</f>
        <v/>
      </c>
      <c r="C314" s="174" t="str">
        <f>IF('Sch A. Input'!C317="","",'Sch A. Input'!C317)</f>
        <v/>
      </c>
      <c r="D314" s="175" t="str">
        <f>IF('Sch A. Input'!D317="","",'Sch A. Input'!D317)</f>
        <v/>
      </c>
      <c r="E314" s="175">
        <f>IF('Sch A. Input'!E317="","",MIN('Sch A. Input'!E317,'Sch A. Input'!F317))</f>
        <v>45016</v>
      </c>
      <c r="F314" s="210">
        <f>SUMIFS('Sch A. Input'!G317:CJ317,'Sch A. Input'!$G$14:$CJ$14,"Recurring",'Sch A. Input'!$G$13:$CJ$13,$E$9)</f>
        <v>0</v>
      </c>
      <c r="G314" s="210">
        <f>SUMIFS('Sch A. Input'!G317:CJ317,'Sch A. Input'!$G$14:$CJ$14,"One-time",'Sch A. Input'!$G$13:$CJ$13,'Sch B. Bi-Weekly Output'!$E$9)</f>
        <v>0</v>
      </c>
      <c r="H314" s="211">
        <f t="shared" si="5"/>
        <v>0</v>
      </c>
      <c r="I314" s="208"/>
      <c r="J314" s="212">
        <f>IFERROR(-'Sch D. Workings'!AB319,'Sch D. Workings'!AB319)</f>
        <v>0</v>
      </c>
      <c r="L314" s="88"/>
    </row>
    <row r="315" spans="2:12" ht="13" x14ac:dyDescent="0.3">
      <c r="B315" s="173" t="str">
        <f>IF('Sch A. Input'!B318="","",'Sch A. Input'!B318)</f>
        <v/>
      </c>
      <c r="C315" s="174" t="str">
        <f>IF('Sch A. Input'!C318="","",'Sch A. Input'!C318)</f>
        <v/>
      </c>
      <c r="D315" s="175" t="str">
        <f>IF('Sch A. Input'!D318="","",'Sch A. Input'!D318)</f>
        <v/>
      </c>
      <c r="E315" s="175">
        <f>IF('Sch A. Input'!E318="","",MIN('Sch A. Input'!E318,'Sch A. Input'!F318))</f>
        <v>45016</v>
      </c>
      <c r="F315" s="210">
        <f>SUMIFS('Sch A. Input'!G318:CJ318,'Sch A. Input'!$G$14:$CJ$14,"Recurring",'Sch A. Input'!$G$13:$CJ$13,$E$9)</f>
        <v>0</v>
      </c>
      <c r="G315" s="210">
        <f>SUMIFS('Sch A. Input'!G318:CJ318,'Sch A. Input'!$G$14:$CJ$14,"One-time",'Sch A. Input'!$G$13:$CJ$13,'Sch B. Bi-Weekly Output'!$E$9)</f>
        <v>0</v>
      </c>
      <c r="H315" s="211">
        <f t="shared" si="5"/>
        <v>0</v>
      </c>
      <c r="I315" s="208"/>
      <c r="J315" s="212">
        <f>IFERROR(-'Sch D. Workings'!AB320,'Sch D. Workings'!AB320)</f>
        <v>0</v>
      </c>
      <c r="L315" s="88"/>
    </row>
    <row r="316" spans="2:12" ht="13" x14ac:dyDescent="0.3">
      <c r="B316" s="173" t="str">
        <f>IF('Sch A. Input'!B319="","",'Sch A. Input'!B319)</f>
        <v/>
      </c>
      <c r="C316" s="174" t="str">
        <f>IF('Sch A. Input'!C319="","",'Sch A. Input'!C319)</f>
        <v/>
      </c>
      <c r="D316" s="175" t="str">
        <f>IF('Sch A. Input'!D319="","",'Sch A. Input'!D319)</f>
        <v/>
      </c>
      <c r="E316" s="175">
        <f>IF('Sch A. Input'!E319="","",MIN('Sch A. Input'!E319,'Sch A. Input'!F319))</f>
        <v>45016</v>
      </c>
      <c r="F316" s="210">
        <f>SUMIFS('Sch A. Input'!G319:CJ319,'Sch A. Input'!$G$14:$CJ$14,"Recurring",'Sch A. Input'!$G$13:$CJ$13,$E$9)</f>
        <v>0</v>
      </c>
      <c r="G316" s="210">
        <f>SUMIFS('Sch A. Input'!G319:CJ319,'Sch A. Input'!$G$14:$CJ$14,"One-time",'Sch A. Input'!$G$13:$CJ$13,'Sch B. Bi-Weekly Output'!$E$9)</f>
        <v>0</v>
      </c>
      <c r="H316" s="211">
        <f t="shared" si="5"/>
        <v>0</v>
      </c>
      <c r="I316" s="208"/>
      <c r="J316" s="212">
        <f>IFERROR(-'Sch D. Workings'!AB321,'Sch D. Workings'!AB321)</f>
        <v>0</v>
      </c>
      <c r="L316" s="88"/>
    </row>
    <row r="317" spans="2:12" ht="13" x14ac:dyDescent="0.3">
      <c r="B317" s="173" t="str">
        <f>IF('Sch A. Input'!B320="","",'Sch A. Input'!B320)</f>
        <v/>
      </c>
      <c r="C317" s="174" t="str">
        <f>IF('Sch A. Input'!C320="","",'Sch A. Input'!C320)</f>
        <v/>
      </c>
      <c r="D317" s="175" t="str">
        <f>IF('Sch A. Input'!D320="","",'Sch A. Input'!D320)</f>
        <v/>
      </c>
      <c r="E317" s="175">
        <f>IF('Sch A. Input'!E320="","",MIN('Sch A. Input'!E320,'Sch A. Input'!F320))</f>
        <v>45016</v>
      </c>
      <c r="F317" s="210">
        <f>SUMIFS('Sch A. Input'!G320:CJ320,'Sch A. Input'!$G$14:$CJ$14,"Recurring",'Sch A. Input'!$G$13:$CJ$13,$E$9)</f>
        <v>0</v>
      </c>
      <c r="G317" s="210">
        <f>SUMIFS('Sch A. Input'!G320:CJ320,'Sch A. Input'!$G$14:$CJ$14,"One-time",'Sch A. Input'!$G$13:$CJ$13,'Sch B. Bi-Weekly Output'!$E$9)</f>
        <v>0</v>
      </c>
      <c r="H317" s="211">
        <f t="shared" si="5"/>
        <v>0</v>
      </c>
      <c r="I317" s="208"/>
      <c r="J317" s="212">
        <f>IFERROR(-'Sch D. Workings'!AB322,'Sch D. Workings'!AB322)</f>
        <v>0</v>
      </c>
      <c r="L317" s="88"/>
    </row>
    <row r="318" spans="2:12" ht="13" x14ac:dyDescent="0.3">
      <c r="B318" s="173" t="str">
        <f>IF('Sch A. Input'!B321="","",'Sch A. Input'!B321)</f>
        <v/>
      </c>
      <c r="C318" s="174" t="str">
        <f>IF('Sch A. Input'!C321="","",'Sch A. Input'!C321)</f>
        <v/>
      </c>
      <c r="D318" s="175" t="str">
        <f>IF('Sch A. Input'!D321="","",'Sch A. Input'!D321)</f>
        <v/>
      </c>
      <c r="E318" s="175">
        <f>IF('Sch A. Input'!E321="","",MIN('Sch A. Input'!E321,'Sch A. Input'!F321))</f>
        <v>45016</v>
      </c>
      <c r="F318" s="210">
        <f>SUMIFS('Sch A. Input'!G321:CJ321,'Sch A. Input'!$G$14:$CJ$14,"Recurring",'Sch A. Input'!$G$13:$CJ$13,$E$9)</f>
        <v>0</v>
      </c>
      <c r="G318" s="210">
        <f>SUMIFS('Sch A. Input'!G321:CJ321,'Sch A. Input'!$G$14:$CJ$14,"One-time",'Sch A. Input'!$G$13:$CJ$13,'Sch B. Bi-Weekly Output'!$E$9)</f>
        <v>0</v>
      </c>
      <c r="H318" s="211">
        <f t="shared" si="5"/>
        <v>0</v>
      </c>
      <c r="I318" s="208"/>
      <c r="J318" s="212">
        <f>IFERROR(-'Sch D. Workings'!AB323,'Sch D. Workings'!AB323)</f>
        <v>0</v>
      </c>
      <c r="L318" s="88"/>
    </row>
    <row r="319" spans="2:12" ht="13" x14ac:dyDescent="0.3">
      <c r="B319" s="173" t="str">
        <f>IF('Sch A. Input'!B322="","",'Sch A. Input'!B322)</f>
        <v/>
      </c>
      <c r="C319" s="174" t="str">
        <f>IF('Sch A. Input'!C322="","",'Sch A. Input'!C322)</f>
        <v/>
      </c>
      <c r="D319" s="175" t="str">
        <f>IF('Sch A. Input'!D322="","",'Sch A. Input'!D322)</f>
        <v/>
      </c>
      <c r="E319" s="175">
        <f>IF('Sch A. Input'!E322="","",MIN('Sch A. Input'!E322,'Sch A. Input'!F322))</f>
        <v>45016</v>
      </c>
      <c r="F319" s="210">
        <f>SUMIFS('Sch A. Input'!G322:CJ322,'Sch A. Input'!$G$14:$CJ$14,"Recurring",'Sch A. Input'!$G$13:$CJ$13,$E$9)</f>
        <v>0</v>
      </c>
      <c r="G319" s="210">
        <f>SUMIFS('Sch A. Input'!G322:CJ322,'Sch A. Input'!$G$14:$CJ$14,"One-time",'Sch A. Input'!$G$13:$CJ$13,'Sch B. Bi-Weekly Output'!$E$9)</f>
        <v>0</v>
      </c>
      <c r="H319" s="211">
        <f t="shared" si="5"/>
        <v>0</v>
      </c>
      <c r="I319" s="208"/>
      <c r="J319" s="212">
        <f>IFERROR(-'Sch D. Workings'!AB324,'Sch D. Workings'!AB324)</f>
        <v>0</v>
      </c>
      <c r="L319" s="88"/>
    </row>
    <row r="320" spans="2:12" ht="13" x14ac:dyDescent="0.3">
      <c r="B320" s="173" t="str">
        <f>IF('Sch A. Input'!B323="","",'Sch A. Input'!B323)</f>
        <v/>
      </c>
      <c r="C320" s="174" t="str">
        <f>IF('Sch A. Input'!C323="","",'Sch A. Input'!C323)</f>
        <v/>
      </c>
      <c r="D320" s="175" t="str">
        <f>IF('Sch A. Input'!D323="","",'Sch A. Input'!D323)</f>
        <v/>
      </c>
      <c r="E320" s="175">
        <f>IF('Sch A. Input'!E323="","",MIN('Sch A. Input'!E323,'Sch A. Input'!F323))</f>
        <v>45016</v>
      </c>
      <c r="F320" s="210">
        <f>SUMIFS('Sch A. Input'!G323:CJ323,'Sch A. Input'!$G$14:$CJ$14,"Recurring",'Sch A. Input'!$G$13:$CJ$13,$E$9)</f>
        <v>0</v>
      </c>
      <c r="G320" s="210">
        <f>SUMIFS('Sch A. Input'!G323:CJ323,'Sch A. Input'!$G$14:$CJ$14,"One-time",'Sch A. Input'!$G$13:$CJ$13,'Sch B. Bi-Weekly Output'!$E$9)</f>
        <v>0</v>
      </c>
      <c r="H320" s="211">
        <f t="shared" si="5"/>
        <v>0</v>
      </c>
      <c r="I320" s="208"/>
      <c r="J320" s="212">
        <f>IFERROR(-'Sch D. Workings'!AB325,'Sch D. Workings'!AB325)</f>
        <v>0</v>
      </c>
      <c r="L320" s="88"/>
    </row>
    <row r="321" spans="2:12" ht="13" x14ac:dyDescent="0.3">
      <c r="B321" s="173" t="str">
        <f>IF('Sch A. Input'!B324="","",'Sch A. Input'!B324)</f>
        <v/>
      </c>
      <c r="C321" s="174" t="str">
        <f>IF('Sch A. Input'!C324="","",'Sch A. Input'!C324)</f>
        <v/>
      </c>
      <c r="D321" s="175" t="str">
        <f>IF('Sch A. Input'!D324="","",'Sch A. Input'!D324)</f>
        <v/>
      </c>
      <c r="E321" s="175">
        <f>IF('Sch A. Input'!E324="","",MIN('Sch A. Input'!E324,'Sch A. Input'!F324))</f>
        <v>45016</v>
      </c>
      <c r="F321" s="210">
        <f>SUMIFS('Sch A. Input'!G324:CJ324,'Sch A. Input'!$G$14:$CJ$14,"Recurring",'Sch A. Input'!$G$13:$CJ$13,$E$9)</f>
        <v>0</v>
      </c>
      <c r="G321" s="210">
        <f>SUMIFS('Sch A. Input'!G324:CJ324,'Sch A. Input'!$G$14:$CJ$14,"One-time",'Sch A. Input'!$G$13:$CJ$13,'Sch B. Bi-Weekly Output'!$E$9)</f>
        <v>0</v>
      </c>
      <c r="H321" s="211">
        <f t="shared" si="5"/>
        <v>0</v>
      </c>
      <c r="I321" s="208"/>
      <c r="J321" s="212">
        <f>IFERROR(-'Sch D. Workings'!AB326,'Sch D. Workings'!AB326)</f>
        <v>0</v>
      </c>
      <c r="L321" s="88"/>
    </row>
    <row r="322" spans="2:12" ht="13" x14ac:dyDescent="0.3">
      <c r="B322" s="173" t="str">
        <f>IF('Sch A. Input'!B325="","",'Sch A. Input'!B325)</f>
        <v/>
      </c>
      <c r="C322" s="174" t="str">
        <f>IF('Sch A. Input'!C325="","",'Sch A. Input'!C325)</f>
        <v/>
      </c>
      <c r="D322" s="175" t="str">
        <f>IF('Sch A. Input'!D325="","",'Sch A. Input'!D325)</f>
        <v/>
      </c>
      <c r="E322" s="175">
        <f>IF('Sch A. Input'!E325="","",MIN('Sch A. Input'!E325,'Sch A. Input'!F325))</f>
        <v>45016</v>
      </c>
      <c r="F322" s="210">
        <f>SUMIFS('Sch A. Input'!G325:CJ325,'Sch A. Input'!$G$14:$CJ$14,"Recurring",'Sch A. Input'!$G$13:$CJ$13,$E$9)</f>
        <v>0</v>
      </c>
      <c r="G322" s="210">
        <f>SUMIFS('Sch A. Input'!G325:CJ325,'Sch A. Input'!$G$14:$CJ$14,"One-time",'Sch A. Input'!$G$13:$CJ$13,'Sch B. Bi-Weekly Output'!$E$9)</f>
        <v>0</v>
      </c>
      <c r="H322" s="211">
        <f t="shared" si="5"/>
        <v>0</v>
      </c>
      <c r="I322" s="208"/>
      <c r="J322" s="212">
        <f>IFERROR(-'Sch D. Workings'!AB327,'Sch D. Workings'!AB327)</f>
        <v>0</v>
      </c>
      <c r="L322" s="88"/>
    </row>
    <row r="323" spans="2:12" ht="13" x14ac:dyDescent="0.3">
      <c r="B323" s="173" t="str">
        <f>IF('Sch A. Input'!B326="","",'Sch A. Input'!B326)</f>
        <v/>
      </c>
      <c r="C323" s="174" t="str">
        <f>IF('Sch A. Input'!C326="","",'Sch A. Input'!C326)</f>
        <v/>
      </c>
      <c r="D323" s="175" t="str">
        <f>IF('Sch A. Input'!D326="","",'Sch A. Input'!D326)</f>
        <v/>
      </c>
      <c r="E323" s="175">
        <f>IF('Sch A. Input'!E326="","",MIN('Sch A. Input'!E326,'Sch A. Input'!F326))</f>
        <v>45016</v>
      </c>
      <c r="F323" s="210">
        <f>SUMIFS('Sch A. Input'!G326:CJ326,'Sch A. Input'!$G$14:$CJ$14,"Recurring",'Sch A. Input'!$G$13:$CJ$13,$E$9)</f>
        <v>0</v>
      </c>
      <c r="G323" s="210">
        <f>SUMIFS('Sch A. Input'!G326:CJ326,'Sch A. Input'!$G$14:$CJ$14,"One-time",'Sch A. Input'!$G$13:$CJ$13,'Sch B. Bi-Weekly Output'!$E$9)</f>
        <v>0</v>
      </c>
      <c r="H323" s="211">
        <f t="shared" si="5"/>
        <v>0</v>
      </c>
      <c r="I323" s="208"/>
      <c r="J323" s="212">
        <f>IFERROR(-'Sch D. Workings'!AB328,'Sch D. Workings'!AB328)</f>
        <v>0</v>
      </c>
      <c r="L323" s="88"/>
    </row>
    <row r="324" spans="2:12" ht="13" x14ac:dyDescent="0.3">
      <c r="B324" s="173" t="str">
        <f>IF('Sch A. Input'!B327="","",'Sch A. Input'!B327)</f>
        <v/>
      </c>
      <c r="C324" s="174" t="str">
        <f>IF('Sch A. Input'!C327="","",'Sch A. Input'!C327)</f>
        <v/>
      </c>
      <c r="D324" s="175" t="str">
        <f>IF('Sch A. Input'!D327="","",'Sch A. Input'!D327)</f>
        <v/>
      </c>
      <c r="E324" s="175">
        <f>IF('Sch A. Input'!E327="","",MIN('Sch A. Input'!E327,'Sch A. Input'!F327))</f>
        <v>45016</v>
      </c>
      <c r="F324" s="210">
        <f>SUMIFS('Sch A. Input'!G327:CJ327,'Sch A. Input'!$G$14:$CJ$14,"Recurring",'Sch A. Input'!$G$13:$CJ$13,$E$9)</f>
        <v>0</v>
      </c>
      <c r="G324" s="210">
        <f>SUMIFS('Sch A. Input'!G327:CJ327,'Sch A. Input'!$G$14:$CJ$14,"One-time",'Sch A. Input'!$G$13:$CJ$13,'Sch B. Bi-Weekly Output'!$E$9)</f>
        <v>0</v>
      </c>
      <c r="H324" s="211">
        <f t="shared" si="5"/>
        <v>0</v>
      </c>
      <c r="I324" s="208"/>
      <c r="J324" s="212">
        <f>IFERROR(-'Sch D. Workings'!AB329,'Sch D. Workings'!AB329)</f>
        <v>0</v>
      </c>
      <c r="L324" s="88"/>
    </row>
    <row r="325" spans="2:12" ht="13" x14ac:dyDescent="0.3">
      <c r="B325" s="173" t="str">
        <f>IF('Sch A. Input'!B328="","",'Sch A. Input'!B328)</f>
        <v/>
      </c>
      <c r="C325" s="174" t="str">
        <f>IF('Sch A. Input'!C328="","",'Sch A. Input'!C328)</f>
        <v/>
      </c>
      <c r="D325" s="175" t="str">
        <f>IF('Sch A. Input'!D328="","",'Sch A. Input'!D328)</f>
        <v/>
      </c>
      <c r="E325" s="175">
        <f>IF('Sch A. Input'!E328="","",MIN('Sch A. Input'!E328,'Sch A. Input'!F328))</f>
        <v>45016</v>
      </c>
      <c r="F325" s="210">
        <f>SUMIFS('Sch A. Input'!G328:CJ328,'Sch A. Input'!$G$14:$CJ$14,"Recurring",'Sch A. Input'!$G$13:$CJ$13,$E$9)</f>
        <v>0</v>
      </c>
      <c r="G325" s="210">
        <f>SUMIFS('Sch A. Input'!G328:CJ328,'Sch A. Input'!$G$14:$CJ$14,"One-time",'Sch A. Input'!$G$13:$CJ$13,'Sch B. Bi-Weekly Output'!$E$9)</f>
        <v>0</v>
      </c>
      <c r="H325" s="211">
        <f t="shared" si="5"/>
        <v>0</v>
      </c>
      <c r="I325" s="208"/>
      <c r="J325" s="212">
        <f>IFERROR(-'Sch D. Workings'!AB330,'Sch D. Workings'!AB330)</f>
        <v>0</v>
      </c>
      <c r="L325" s="88"/>
    </row>
    <row r="326" spans="2:12" ht="13" x14ac:dyDescent="0.3">
      <c r="B326" s="173" t="str">
        <f>IF('Sch A. Input'!B329="","",'Sch A. Input'!B329)</f>
        <v/>
      </c>
      <c r="C326" s="174" t="str">
        <f>IF('Sch A. Input'!C329="","",'Sch A. Input'!C329)</f>
        <v/>
      </c>
      <c r="D326" s="175" t="str">
        <f>IF('Sch A. Input'!D329="","",'Sch A. Input'!D329)</f>
        <v/>
      </c>
      <c r="E326" s="175">
        <f>IF('Sch A. Input'!E329="","",MIN('Sch A. Input'!E329,'Sch A. Input'!F329))</f>
        <v>45016</v>
      </c>
      <c r="F326" s="210">
        <f>SUMIFS('Sch A. Input'!G329:CJ329,'Sch A. Input'!$G$14:$CJ$14,"Recurring",'Sch A. Input'!$G$13:$CJ$13,$E$9)</f>
        <v>0</v>
      </c>
      <c r="G326" s="210">
        <f>SUMIFS('Sch A. Input'!G329:CJ329,'Sch A. Input'!$G$14:$CJ$14,"One-time",'Sch A. Input'!$G$13:$CJ$13,'Sch B. Bi-Weekly Output'!$E$9)</f>
        <v>0</v>
      </c>
      <c r="H326" s="211">
        <f t="shared" si="5"/>
        <v>0</v>
      </c>
      <c r="I326" s="208"/>
      <c r="J326" s="212">
        <f>IFERROR(-'Sch D. Workings'!AB331,'Sch D. Workings'!AB331)</f>
        <v>0</v>
      </c>
      <c r="L326" s="88"/>
    </row>
    <row r="327" spans="2:12" ht="13" x14ac:dyDescent="0.3">
      <c r="B327" s="173" t="str">
        <f>IF('Sch A. Input'!B330="","",'Sch A. Input'!B330)</f>
        <v/>
      </c>
      <c r="C327" s="174" t="str">
        <f>IF('Sch A. Input'!C330="","",'Sch A. Input'!C330)</f>
        <v/>
      </c>
      <c r="D327" s="175" t="str">
        <f>IF('Sch A. Input'!D330="","",'Sch A. Input'!D330)</f>
        <v/>
      </c>
      <c r="E327" s="175">
        <f>IF('Sch A. Input'!E330="","",MIN('Sch A. Input'!E330,'Sch A. Input'!F330))</f>
        <v>45016</v>
      </c>
      <c r="F327" s="210">
        <f>SUMIFS('Sch A. Input'!G330:CJ330,'Sch A. Input'!$G$14:$CJ$14,"Recurring",'Sch A. Input'!$G$13:$CJ$13,$E$9)</f>
        <v>0</v>
      </c>
      <c r="G327" s="210">
        <f>SUMIFS('Sch A. Input'!G330:CJ330,'Sch A. Input'!$G$14:$CJ$14,"One-time",'Sch A. Input'!$G$13:$CJ$13,'Sch B. Bi-Weekly Output'!$E$9)</f>
        <v>0</v>
      </c>
      <c r="H327" s="211">
        <f t="shared" si="5"/>
        <v>0</v>
      </c>
      <c r="I327" s="208"/>
      <c r="J327" s="212">
        <f>IFERROR(-'Sch D. Workings'!AB332,'Sch D. Workings'!AB332)</f>
        <v>0</v>
      </c>
      <c r="L327" s="88"/>
    </row>
    <row r="328" spans="2:12" ht="13" x14ac:dyDescent="0.3">
      <c r="B328" s="173" t="str">
        <f>IF('Sch A. Input'!B331="","",'Sch A. Input'!B331)</f>
        <v/>
      </c>
      <c r="C328" s="174" t="str">
        <f>IF('Sch A. Input'!C331="","",'Sch A. Input'!C331)</f>
        <v/>
      </c>
      <c r="D328" s="175" t="str">
        <f>IF('Sch A. Input'!D331="","",'Sch A. Input'!D331)</f>
        <v/>
      </c>
      <c r="E328" s="175">
        <f>IF('Sch A. Input'!E331="","",MIN('Sch A. Input'!E331,'Sch A. Input'!F331))</f>
        <v>45016</v>
      </c>
      <c r="F328" s="210">
        <f>SUMIFS('Sch A. Input'!G331:CJ331,'Sch A. Input'!$G$14:$CJ$14,"Recurring",'Sch A. Input'!$G$13:$CJ$13,$E$9)</f>
        <v>0</v>
      </c>
      <c r="G328" s="210">
        <f>SUMIFS('Sch A. Input'!G331:CJ331,'Sch A. Input'!$G$14:$CJ$14,"One-time",'Sch A. Input'!$G$13:$CJ$13,'Sch B. Bi-Weekly Output'!$E$9)</f>
        <v>0</v>
      </c>
      <c r="H328" s="211">
        <f t="shared" si="5"/>
        <v>0</v>
      </c>
      <c r="I328" s="208"/>
      <c r="J328" s="212">
        <f>IFERROR(-'Sch D. Workings'!AB333,'Sch D. Workings'!AB333)</f>
        <v>0</v>
      </c>
      <c r="L328" s="88"/>
    </row>
    <row r="329" spans="2:12" ht="13" x14ac:dyDescent="0.3">
      <c r="B329" s="173" t="str">
        <f>IF('Sch A. Input'!B332="","",'Sch A. Input'!B332)</f>
        <v/>
      </c>
      <c r="C329" s="174" t="str">
        <f>IF('Sch A. Input'!C332="","",'Sch A. Input'!C332)</f>
        <v/>
      </c>
      <c r="D329" s="175" t="str">
        <f>IF('Sch A. Input'!D332="","",'Sch A. Input'!D332)</f>
        <v/>
      </c>
      <c r="E329" s="175">
        <f>IF('Sch A. Input'!E332="","",MIN('Sch A. Input'!E332,'Sch A. Input'!F332))</f>
        <v>45016</v>
      </c>
      <c r="F329" s="210">
        <f>SUMIFS('Sch A. Input'!G332:CJ332,'Sch A. Input'!$G$14:$CJ$14,"Recurring",'Sch A. Input'!$G$13:$CJ$13,$E$9)</f>
        <v>0</v>
      </c>
      <c r="G329" s="210">
        <f>SUMIFS('Sch A. Input'!G332:CJ332,'Sch A. Input'!$G$14:$CJ$14,"One-time",'Sch A. Input'!$G$13:$CJ$13,'Sch B. Bi-Weekly Output'!$E$9)</f>
        <v>0</v>
      </c>
      <c r="H329" s="211">
        <f t="shared" si="5"/>
        <v>0</v>
      </c>
      <c r="I329" s="208"/>
      <c r="J329" s="212">
        <f>IFERROR(-'Sch D. Workings'!AB334,'Sch D. Workings'!AB334)</f>
        <v>0</v>
      </c>
      <c r="L329" s="88"/>
    </row>
    <row r="330" spans="2:12" ht="13" x14ac:dyDescent="0.3">
      <c r="B330" s="173" t="str">
        <f>IF('Sch A. Input'!B333="","",'Sch A. Input'!B333)</f>
        <v/>
      </c>
      <c r="C330" s="174" t="str">
        <f>IF('Sch A. Input'!C333="","",'Sch A. Input'!C333)</f>
        <v/>
      </c>
      <c r="D330" s="175" t="str">
        <f>IF('Sch A. Input'!D333="","",'Sch A. Input'!D333)</f>
        <v/>
      </c>
      <c r="E330" s="175">
        <f>IF('Sch A. Input'!E333="","",MIN('Sch A. Input'!E333,'Sch A. Input'!F333))</f>
        <v>45016</v>
      </c>
      <c r="F330" s="210">
        <f>SUMIFS('Sch A. Input'!G333:CJ333,'Sch A. Input'!$G$14:$CJ$14,"Recurring",'Sch A. Input'!$G$13:$CJ$13,$E$9)</f>
        <v>0</v>
      </c>
      <c r="G330" s="210">
        <f>SUMIFS('Sch A. Input'!G333:CJ333,'Sch A. Input'!$G$14:$CJ$14,"One-time",'Sch A. Input'!$G$13:$CJ$13,'Sch B. Bi-Weekly Output'!$E$9)</f>
        <v>0</v>
      </c>
      <c r="H330" s="211">
        <f t="shared" si="5"/>
        <v>0</v>
      </c>
      <c r="I330" s="208"/>
      <c r="J330" s="212">
        <f>IFERROR(-'Sch D. Workings'!AB335,'Sch D. Workings'!AB335)</f>
        <v>0</v>
      </c>
      <c r="L330" s="88"/>
    </row>
    <row r="331" spans="2:12" ht="13" x14ac:dyDescent="0.3">
      <c r="B331" s="173" t="str">
        <f>IF('Sch A. Input'!B334="","",'Sch A. Input'!B334)</f>
        <v/>
      </c>
      <c r="C331" s="174" t="str">
        <f>IF('Sch A. Input'!C334="","",'Sch A. Input'!C334)</f>
        <v/>
      </c>
      <c r="D331" s="175" t="str">
        <f>IF('Sch A. Input'!D334="","",'Sch A. Input'!D334)</f>
        <v/>
      </c>
      <c r="E331" s="175">
        <f>IF('Sch A. Input'!E334="","",MIN('Sch A. Input'!E334,'Sch A. Input'!F334))</f>
        <v>45016</v>
      </c>
      <c r="F331" s="210">
        <f>SUMIFS('Sch A. Input'!G334:CJ334,'Sch A. Input'!$G$14:$CJ$14,"Recurring",'Sch A. Input'!$G$13:$CJ$13,$E$9)</f>
        <v>0</v>
      </c>
      <c r="G331" s="210">
        <f>SUMIFS('Sch A. Input'!G334:CJ334,'Sch A. Input'!$G$14:$CJ$14,"One-time",'Sch A. Input'!$G$13:$CJ$13,'Sch B. Bi-Weekly Output'!$E$9)</f>
        <v>0</v>
      </c>
      <c r="H331" s="211">
        <f t="shared" si="5"/>
        <v>0</v>
      </c>
      <c r="I331" s="208"/>
      <c r="J331" s="212">
        <f>IFERROR(-'Sch D. Workings'!AB336,'Sch D. Workings'!AB336)</f>
        <v>0</v>
      </c>
      <c r="L331" s="88"/>
    </row>
    <row r="332" spans="2:12" ht="13" x14ac:dyDescent="0.3">
      <c r="B332" s="173" t="str">
        <f>IF('Sch A. Input'!B335="","",'Sch A. Input'!B335)</f>
        <v/>
      </c>
      <c r="C332" s="174" t="str">
        <f>IF('Sch A. Input'!C335="","",'Sch A. Input'!C335)</f>
        <v/>
      </c>
      <c r="D332" s="175" t="str">
        <f>IF('Sch A. Input'!D335="","",'Sch A. Input'!D335)</f>
        <v/>
      </c>
      <c r="E332" s="175">
        <f>IF('Sch A. Input'!E335="","",MIN('Sch A. Input'!E335,'Sch A. Input'!F335))</f>
        <v>45016</v>
      </c>
      <c r="F332" s="210">
        <f>SUMIFS('Sch A. Input'!G335:CJ335,'Sch A. Input'!$G$14:$CJ$14,"Recurring",'Sch A. Input'!$G$13:$CJ$13,$E$9)</f>
        <v>0</v>
      </c>
      <c r="G332" s="210">
        <f>SUMIFS('Sch A. Input'!G335:CJ335,'Sch A. Input'!$G$14:$CJ$14,"One-time",'Sch A. Input'!$G$13:$CJ$13,'Sch B. Bi-Weekly Output'!$E$9)</f>
        <v>0</v>
      </c>
      <c r="H332" s="211">
        <f t="shared" si="5"/>
        <v>0</v>
      </c>
      <c r="I332" s="208"/>
      <c r="J332" s="212">
        <f>IFERROR(-'Sch D. Workings'!AB337,'Sch D. Workings'!AB337)</f>
        <v>0</v>
      </c>
      <c r="L332" s="88"/>
    </row>
    <row r="333" spans="2:12" ht="13" x14ac:dyDescent="0.3">
      <c r="B333" s="173" t="str">
        <f>IF('Sch A. Input'!B336="","",'Sch A. Input'!B336)</f>
        <v/>
      </c>
      <c r="C333" s="174" t="str">
        <f>IF('Sch A. Input'!C336="","",'Sch A. Input'!C336)</f>
        <v/>
      </c>
      <c r="D333" s="175" t="str">
        <f>IF('Sch A. Input'!D336="","",'Sch A. Input'!D336)</f>
        <v/>
      </c>
      <c r="E333" s="175">
        <f>IF('Sch A. Input'!E336="","",MIN('Sch A. Input'!E336,'Sch A. Input'!F336))</f>
        <v>45016</v>
      </c>
      <c r="F333" s="210">
        <f>SUMIFS('Sch A. Input'!G336:CJ336,'Sch A. Input'!$G$14:$CJ$14,"Recurring",'Sch A. Input'!$G$13:$CJ$13,$E$9)</f>
        <v>0</v>
      </c>
      <c r="G333" s="210">
        <f>SUMIFS('Sch A. Input'!G336:CJ336,'Sch A. Input'!$G$14:$CJ$14,"One-time",'Sch A. Input'!$G$13:$CJ$13,'Sch B. Bi-Weekly Output'!$E$9)</f>
        <v>0</v>
      </c>
      <c r="H333" s="211">
        <f t="shared" si="5"/>
        <v>0</v>
      </c>
      <c r="I333" s="208"/>
      <c r="J333" s="212">
        <f>IFERROR(-'Sch D. Workings'!AB338,'Sch D. Workings'!AB338)</f>
        <v>0</v>
      </c>
      <c r="L333" s="88"/>
    </row>
    <row r="334" spans="2:12" ht="13" x14ac:dyDescent="0.3">
      <c r="B334" s="173" t="str">
        <f>IF('Sch A. Input'!B337="","",'Sch A. Input'!B337)</f>
        <v/>
      </c>
      <c r="C334" s="174" t="str">
        <f>IF('Sch A. Input'!C337="","",'Sch A. Input'!C337)</f>
        <v/>
      </c>
      <c r="D334" s="175" t="str">
        <f>IF('Sch A. Input'!D337="","",'Sch A. Input'!D337)</f>
        <v/>
      </c>
      <c r="E334" s="175">
        <f>IF('Sch A. Input'!E337="","",MIN('Sch A. Input'!E337,'Sch A. Input'!F337))</f>
        <v>45016</v>
      </c>
      <c r="F334" s="210">
        <f>SUMIFS('Sch A. Input'!G337:CJ337,'Sch A. Input'!$G$14:$CJ$14,"Recurring",'Sch A. Input'!$G$13:$CJ$13,$E$9)</f>
        <v>0</v>
      </c>
      <c r="G334" s="210">
        <f>SUMIFS('Sch A. Input'!G337:CJ337,'Sch A. Input'!$G$14:$CJ$14,"One-time",'Sch A. Input'!$G$13:$CJ$13,'Sch B. Bi-Weekly Output'!$E$9)</f>
        <v>0</v>
      </c>
      <c r="H334" s="211">
        <f t="shared" ref="H334:H397" si="6">SUM(F334:G334)</f>
        <v>0</v>
      </c>
      <c r="I334" s="208"/>
      <c r="J334" s="212">
        <f>IFERROR(-'Sch D. Workings'!AB339,'Sch D. Workings'!AB339)</f>
        <v>0</v>
      </c>
      <c r="L334" s="88"/>
    </row>
    <row r="335" spans="2:12" ht="13" x14ac:dyDescent="0.3">
      <c r="B335" s="173" t="str">
        <f>IF('Sch A. Input'!B338="","",'Sch A. Input'!B338)</f>
        <v/>
      </c>
      <c r="C335" s="174" t="str">
        <f>IF('Sch A. Input'!C338="","",'Sch A. Input'!C338)</f>
        <v/>
      </c>
      <c r="D335" s="175" t="str">
        <f>IF('Sch A. Input'!D338="","",'Sch A. Input'!D338)</f>
        <v/>
      </c>
      <c r="E335" s="175">
        <f>IF('Sch A. Input'!E338="","",MIN('Sch A. Input'!E338,'Sch A. Input'!F338))</f>
        <v>45016</v>
      </c>
      <c r="F335" s="210">
        <f>SUMIFS('Sch A. Input'!G338:CJ338,'Sch A. Input'!$G$14:$CJ$14,"Recurring",'Sch A. Input'!$G$13:$CJ$13,$E$9)</f>
        <v>0</v>
      </c>
      <c r="G335" s="210">
        <f>SUMIFS('Sch A. Input'!G338:CJ338,'Sch A. Input'!$G$14:$CJ$14,"One-time",'Sch A. Input'!$G$13:$CJ$13,'Sch B. Bi-Weekly Output'!$E$9)</f>
        <v>0</v>
      </c>
      <c r="H335" s="211">
        <f t="shared" si="6"/>
        <v>0</v>
      </c>
      <c r="I335" s="208"/>
      <c r="J335" s="212">
        <f>IFERROR(-'Sch D. Workings'!AB340,'Sch D. Workings'!AB340)</f>
        <v>0</v>
      </c>
      <c r="L335" s="88"/>
    </row>
    <row r="336" spans="2:12" ht="13" x14ac:dyDescent="0.3">
      <c r="B336" s="173" t="str">
        <f>IF('Sch A. Input'!B339="","",'Sch A. Input'!B339)</f>
        <v/>
      </c>
      <c r="C336" s="174" t="str">
        <f>IF('Sch A. Input'!C339="","",'Sch A. Input'!C339)</f>
        <v/>
      </c>
      <c r="D336" s="175" t="str">
        <f>IF('Sch A. Input'!D339="","",'Sch A. Input'!D339)</f>
        <v/>
      </c>
      <c r="E336" s="175">
        <f>IF('Sch A. Input'!E339="","",MIN('Sch A. Input'!E339,'Sch A. Input'!F339))</f>
        <v>45016</v>
      </c>
      <c r="F336" s="210">
        <f>SUMIFS('Sch A. Input'!G339:CJ339,'Sch A. Input'!$G$14:$CJ$14,"Recurring",'Sch A. Input'!$G$13:$CJ$13,$E$9)</f>
        <v>0</v>
      </c>
      <c r="G336" s="210">
        <f>SUMIFS('Sch A. Input'!G339:CJ339,'Sch A. Input'!$G$14:$CJ$14,"One-time",'Sch A. Input'!$G$13:$CJ$13,'Sch B. Bi-Weekly Output'!$E$9)</f>
        <v>0</v>
      </c>
      <c r="H336" s="211">
        <f t="shared" si="6"/>
        <v>0</v>
      </c>
      <c r="I336" s="208"/>
      <c r="J336" s="212">
        <f>IFERROR(-'Sch D. Workings'!AB341,'Sch D. Workings'!AB341)</f>
        <v>0</v>
      </c>
      <c r="L336" s="88"/>
    </row>
    <row r="337" spans="2:12" ht="13" x14ac:dyDescent="0.3">
      <c r="B337" s="173" t="str">
        <f>IF('Sch A. Input'!B340="","",'Sch A. Input'!B340)</f>
        <v/>
      </c>
      <c r="C337" s="174" t="str">
        <f>IF('Sch A. Input'!C340="","",'Sch A. Input'!C340)</f>
        <v/>
      </c>
      <c r="D337" s="175" t="str">
        <f>IF('Sch A. Input'!D340="","",'Sch A. Input'!D340)</f>
        <v/>
      </c>
      <c r="E337" s="175">
        <f>IF('Sch A. Input'!E340="","",MIN('Sch A. Input'!E340,'Sch A. Input'!F340))</f>
        <v>45016</v>
      </c>
      <c r="F337" s="210">
        <f>SUMIFS('Sch A. Input'!G340:CJ340,'Sch A. Input'!$G$14:$CJ$14,"Recurring",'Sch A. Input'!$G$13:$CJ$13,$E$9)</f>
        <v>0</v>
      </c>
      <c r="G337" s="210">
        <f>SUMIFS('Sch A. Input'!G340:CJ340,'Sch A. Input'!$G$14:$CJ$14,"One-time",'Sch A. Input'!$G$13:$CJ$13,'Sch B. Bi-Weekly Output'!$E$9)</f>
        <v>0</v>
      </c>
      <c r="H337" s="211">
        <f t="shared" si="6"/>
        <v>0</v>
      </c>
      <c r="I337" s="208"/>
      <c r="J337" s="212">
        <f>IFERROR(-'Sch D. Workings'!AB342,'Sch D. Workings'!AB342)</f>
        <v>0</v>
      </c>
      <c r="L337" s="88"/>
    </row>
    <row r="338" spans="2:12" ht="13" x14ac:dyDescent="0.3">
      <c r="B338" s="173" t="str">
        <f>IF('Sch A. Input'!B341="","",'Sch A. Input'!B341)</f>
        <v/>
      </c>
      <c r="C338" s="174" t="str">
        <f>IF('Sch A. Input'!C341="","",'Sch A. Input'!C341)</f>
        <v/>
      </c>
      <c r="D338" s="175" t="str">
        <f>IF('Sch A. Input'!D341="","",'Sch A. Input'!D341)</f>
        <v/>
      </c>
      <c r="E338" s="175">
        <f>IF('Sch A. Input'!E341="","",MIN('Sch A. Input'!E341,'Sch A. Input'!F341))</f>
        <v>45016</v>
      </c>
      <c r="F338" s="210">
        <f>SUMIFS('Sch A. Input'!G341:CJ341,'Sch A. Input'!$G$14:$CJ$14,"Recurring",'Sch A. Input'!$G$13:$CJ$13,$E$9)</f>
        <v>0</v>
      </c>
      <c r="G338" s="210">
        <f>SUMIFS('Sch A. Input'!G341:CJ341,'Sch A. Input'!$G$14:$CJ$14,"One-time",'Sch A. Input'!$G$13:$CJ$13,'Sch B. Bi-Weekly Output'!$E$9)</f>
        <v>0</v>
      </c>
      <c r="H338" s="211">
        <f t="shared" si="6"/>
        <v>0</v>
      </c>
      <c r="I338" s="208"/>
      <c r="J338" s="212">
        <f>IFERROR(-'Sch D. Workings'!AB343,'Sch D. Workings'!AB343)</f>
        <v>0</v>
      </c>
      <c r="L338" s="88"/>
    </row>
    <row r="339" spans="2:12" ht="13" x14ac:dyDescent="0.3">
      <c r="B339" s="173" t="str">
        <f>IF('Sch A. Input'!B342="","",'Sch A. Input'!B342)</f>
        <v/>
      </c>
      <c r="C339" s="174" t="str">
        <f>IF('Sch A. Input'!C342="","",'Sch A. Input'!C342)</f>
        <v/>
      </c>
      <c r="D339" s="175" t="str">
        <f>IF('Sch A. Input'!D342="","",'Sch A. Input'!D342)</f>
        <v/>
      </c>
      <c r="E339" s="175">
        <f>IF('Sch A. Input'!E342="","",MIN('Sch A. Input'!E342,'Sch A. Input'!F342))</f>
        <v>45016</v>
      </c>
      <c r="F339" s="210">
        <f>SUMIFS('Sch A. Input'!G342:CJ342,'Sch A. Input'!$G$14:$CJ$14,"Recurring",'Sch A. Input'!$G$13:$CJ$13,$E$9)</f>
        <v>0</v>
      </c>
      <c r="G339" s="210">
        <f>SUMIFS('Sch A. Input'!G342:CJ342,'Sch A. Input'!$G$14:$CJ$14,"One-time",'Sch A. Input'!$G$13:$CJ$13,'Sch B. Bi-Weekly Output'!$E$9)</f>
        <v>0</v>
      </c>
      <c r="H339" s="211">
        <f t="shared" si="6"/>
        <v>0</v>
      </c>
      <c r="I339" s="208"/>
      <c r="J339" s="212">
        <f>IFERROR(-'Sch D. Workings'!AB344,'Sch D. Workings'!AB344)</f>
        <v>0</v>
      </c>
      <c r="L339" s="88"/>
    </row>
    <row r="340" spans="2:12" ht="13" x14ac:dyDescent="0.3">
      <c r="B340" s="173" t="str">
        <f>IF('Sch A. Input'!B343="","",'Sch A. Input'!B343)</f>
        <v/>
      </c>
      <c r="C340" s="174" t="str">
        <f>IF('Sch A. Input'!C343="","",'Sch A. Input'!C343)</f>
        <v/>
      </c>
      <c r="D340" s="175" t="str">
        <f>IF('Sch A. Input'!D343="","",'Sch A. Input'!D343)</f>
        <v/>
      </c>
      <c r="E340" s="175">
        <f>IF('Sch A. Input'!E343="","",MIN('Sch A. Input'!E343,'Sch A. Input'!F343))</f>
        <v>45016</v>
      </c>
      <c r="F340" s="210">
        <f>SUMIFS('Sch A. Input'!G343:CJ343,'Sch A. Input'!$G$14:$CJ$14,"Recurring",'Sch A. Input'!$G$13:$CJ$13,$E$9)</f>
        <v>0</v>
      </c>
      <c r="G340" s="210">
        <f>SUMIFS('Sch A. Input'!G343:CJ343,'Sch A. Input'!$G$14:$CJ$14,"One-time",'Sch A. Input'!$G$13:$CJ$13,'Sch B. Bi-Weekly Output'!$E$9)</f>
        <v>0</v>
      </c>
      <c r="H340" s="211">
        <f t="shared" si="6"/>
        <v>0</v>
      </c>
      <c r="I340" s="208"/>
      <c r="J340" s="212">
        <f>IFERROR(-'Sch D. Workings'!AB345,'Sch D. Workings'!AB345)</f>
        <v>0</v>
      </c>
      <c r="L340" s="88"/>
    </row>
    <row r="341" spans="2:12" ht="13" x14ac:dyDescent="0.3">
      <c r="B341" s="173" t="str">
        <f>IF('Sch A. Input'!B344="","",'Sch A. Input'!B344)</f>
        <v/>
      </c>
      <c r="C341" s="174" t="str">
        <f>IF('Sch A. Input'!C344="","",'Sch A. Input'!C344)</f>
        <v/>
      </c>
      <c r="D341" s="175" t="str">
        <f>IF('Sch A. Input'!D344="","",'Sch A. Input'!D344)</f>
        <v/>
      </c>
      <c r="E341" s="175">
        <f>IF('Sch A. Input'!E344="","",MIN('Sch A. Input'!E344,'Sch A. Input'!F344))</f>
        <v>45016</v>
      </c>
      <c r="F341" s="210">
        <f>SUMIFS('Sch A. Input'!G344:CJ344,'Sch A. Input'!$G$14:$CJ$14,"Recurring",'Sch A. Input'!$G$13:$CJ$13,$E$9)</f>
        <v>0</v>
      </c>
      <c r="G341" s="210">
        <f>SUMIFS('Sch A. Input'!G344:CJ344,'Sch A. Input'!$G$14:$CJ$14,"One-time",'Sch A. Input'!$G$13:$CJ$13,'Sch B. Bi-Weekly Output'!$E$9)</f>
        <v>0</v>
      </c>
      <c r="H341" s="211">
        <f t="shared" si="6"/>
        <v>0</v>
      </c>
      <c r="I341" s="208"/>
      <c r="J341" s="212">
        <f>IFERROR(-'Sch D. Workings'!AB346,'Sch D. Workings'!AB346)</f>
        <v>0</v>
      </c>
      <c r="L341" s="88"/>
    </row>
    <row r="342" spans="2:12" ht="13" x14ac:dyDescent="0.3">
      <c r="B342" s="173" t="str">
        <f>IF('Sch A. Input'!B345="","",'Sch A. Input'!B345)</f>
        <v/>
      </c>
      <c r="C342" s="174" t="str">
        <f>IF('Sch A. Input'!C345="","",'Sch A. Input'!C345)</f>
        <v/>
      </c>
      <c r="D342" s="175" t="str">
        <f>IF('Sch A. Input'!D345="","",'Sch A. Input'!D345)</f>
        <v/>
      </c>
      <c r="E342" s="175">
        <f>IF('Sch A. Input'!E345="","",MIN('Sch A. Input'!E345,'Sch A. Input'!F345))</f>
        <v>45016</v>
      </c>
      <c r="F342" s="210">
        <f>SUMIFS('Sch A. Input'!G345:CJ345,'Sch A. Input'!$G$14:$CJ$14,"Recurring",'Sch A. Input'!$G$13:$CJ$13,$E$9)</f>
        <v>0</v>
      </c>
      <c r="G342" s="210">
        <f>SUMIFS('Sch A. Input'!G345:CJ345,'Sch A. Input'!$G$14:$CJ$14,"One-time",'Sch A. Input'!$G$13:$CJ$13,'Sch B. Bi-Weekly Output'!$E$9)</f>
        <v>0</v>
      </c>
      <c r="H342" s="211">
        <f t="shared" si="6"/>
        <v>0</v>
      </c>
      <c r="I342" s="208"/>
      <c r="J342" s="212">
        <f>IFERROR(-'Sch D. Workings'!AB347,'Sch D. Workings'!AB347)</f>
        <v>0</v>
      </c>
      <c r="L342" s="88"/>
    </row>
    <row r="343" spans="2:12" ht="13" x14ac:dyDescent="0.3">
      <c r="B343" s="173" t="str">
        <f>IF('Sch A. Input'!B346="","",'Sch A. Input'!B346)</f>
        <v/>
      </c>
      <c r="C343" s="174" t="str">
        <f>IF('Sch A. Input'!C346="","",'Sch A. Input'!C346)</f>
        <v/>
      </c>
      <c r="D343" s="175" t="str">
        <f>IF('Sch A. Input'!D346="","",'Sch A. Input'!D346)</f>
        <v/>
      </c>
      <c r="E343" s="175">
        <f>IF('Sch A. Input'!E346="","",MIN('Sch A. Input'!E346,'Sch A. Input'!F346))</f>
        <v>45016</v>
      </c>
      <c r="F343" s="210">
        <f>SUMIFS('Sch A. Input'!G346:CJ346,'Sch A. Input'!$G$14:$CJ$14,"Recurring",'Sch A. Input'!$G$13:$CJ$13,$E$9)</f>
        <v>0</v>
      </c>
      <c r="G343" s="210">
        <f>SUMIFS('Sch A. Input'!G346:CJ346,'Sch A. Input'!$G$14:$CJ$14,"One-time",'Sch A. Input'!$G$13:$CJ$13,'Sch B. Bi-Weekly Output'!$E$9)</f>
        <v>0</v>
      </c>
      <c r="H343" s="211">
        <f t="shared" si="6"/>
        <v>0</v>
      </c>
      <c r="I343" s="208"/>
      <c r="J343" s="212">
        <f>IFERROR(-'Sch D. Workings'!AB348,'Sch D. Workings'!AB348)</f>
        <v>0</v>
      </c>
      <c r="L343" s="88"/>
    </row>
    <row r="344" spans="2:12" ht="13" x14ac:dyDescent="0.3">
      <c r="B344" s="173" t="str">
        <f>IF('Sch A. Input'!B347="","",'Sch A. Input'!B347)</f>
        <v/>
      </c>
      <c r="C344" s="174" t="str">
        <f>IF('Sch A. Input'!C347="","",'Sch A. Input'!C347)</f>
        <v/>
      </c>
      <c r="D344" s="175" t="str">
        <f>IF('Sch A. Input'!D347="","",'Sch A. Input'!D347)</f>
        <v/>
      </c>
      <c r="E344" s="175">
        <f>IF('Sch A. Input'!E347="","",MIN('Sch A. Input'!E347,'Sch A. Input'!F347))</f>
        <v>45016</v>
      </c>
      <c r="F344" s="210">
        <f>SUMIFS('Sch A. Input'!G347:CJ347,'Sch A. Input'!$G$14:$CJ$14,"Recurring",'Sch A. Input'!$G$13:$CJ$13,$E$9)</f>
        <v>0</v>
      </c>
      <c r="G344" s="210">
        <f>SUMIFS('Sch A. Input'!G347:CJ347,'Sch A. Input'!$G$14:$CJ$14,"One-time",'Sch A. Input'!$G$13:$CJ$13,'Sch B. Bi-Weekly Output'!$E$9)</f>
        <v>0</v>
      </c>
      <c r="H344" s="211">
        <f t="shared" si="6"/>
        <v>0</v>
      </c>
      <c r="I344" s="208"/>
      <c r="J344" s="212">
        <f>IFERROR(-'Sch D. Workings'!AB349,'Sch D. Workings'!AB349)</f>
        <v>0</v>
      </c>
      <c r="L344" s="88"/>
    </row>
    <row r="345" spans="2:12" ht="13" x14ac:dyDescent="0.3">
      <c r="B345" s="173" t="str">
        <f>IF('Sch A. Input'!B348="","",'Sch A. Input'!B348)</f>
        <v/>
      </c>
      <c r="C345" s="174" t="str">
        <f>IF('Sch A. Input'!C348="","",'Sch A. Input'!C348)</f>
        <v/>
      </c>
      <c r="D345" s="175" t="str">
        <f>IF('Sch A. Input'!D348="","",'Sch A. Input'!D348)</f>
        <v/>
      </c>
      <c r="E345" s="175">
        <f>IF('Sch A. Input'!E348="","",MIN('Sch A. Input'!E348,'Sch A. Input'!F348))</f>
        <v>45016</v>
      </c>
      <c r="F345" s="210">
        <f>SUMIFS('Sch A. Input'!G348:CJ348,'Sch A. Input'!$G$14:$CJ$14,"Recurring",'Sch A. Input'!$G$13:$CJ$13,$E$9)</f>
        <v>0</v>
      </c>
      <c r="G345" s="210">
        <f>SUMIFS('Sch A. Input'!G348:CJ348,'Sch A. Input'!$G$14:$CJ$14,"One-time",'Sch A. Input'!$G$13:$CJ$13,'Sch B. Bi-Weekly Output'!$E$9)</f>
        <v>0</v>
      </c>
      <c r="H345" s="211">
        <f t="shared" si="6"/>
        <v>0</v>
      </c>
      <c r="I345" s="208"/>
      <c r="J345" s="212">
        <f>IFERROR(-'Sch D. Workings'!AB350,'Sch D. Workings'!AB350)</f>
        <v>0</v>
      </c>
      <c r="L345" s="88"/>
    </row>
    <row r="346" spans="2:12" ht="13" x14ac:dyDescent="0.3">
      <c r="B346" s="173" t="str">
        <f>IF('Sch A. Input'!B349="","",'Sch A. Input'!B349)</f>
        <v/>
      </c>
      <c r="C346" s="174" t="str">
        <f>IF('Sch A. Input'!C349="","",'Sch A. Input'!C349)</f>
        <v/>
      </c>
      <c r="D346" s="175" t="str">
        <f>IF('Sch A. Input'!D349="","",'Sch A. Input'!D349)</f>
        <v/>
      </c>
      <c r="E346" s="175">
        <f>IF('Sch A. Input'!E349="","",MIN('Sch A. Input'!E349,'Sch A. Input'!F349))</f>
        <v>45016</v>
      </c>
      <c r="F346" s="210">
        <f>SUMIFS('Sch A. Input'!G349:CJ349,'Sch A. Input'!$G$14:$CJ$14,"Recurring",'Sch A. Input'!$G$13:$CJ$13,$E$9)</f>
        <v>0</v>
      </c>
      <c r="G346" s="210">
        <f>SUMIFS('Sch A. Input'!G349:CJ349,'Sch A. Input'!$G$14:$CJ$14,"One-time",'Sch A. Input'!$G$13:$CJ$13,'Sch B. Bi-Weekly Output'!$E$9)</f>
        <v>0</v>
      </c>
      <c r="H346" s="211">
        <f t="shared" si="6"/>
        <v>0</v>
      </c>
      <c r="I346" s="208"/>
      <c r="J346" s="212">
        <f>IFERROR(-'Sch D. Workings'!AB351,'Sch D. Workings'!AB351)</f>
        <v>0</v>
      </c>
      <c r="L346" s="88"/>
    </row>
    <row r="347" spans="2:12" ht="13" x14ac:dyDescent="0.3">
      <c r="B347" s="173" t="str">
        <f>IF('Sch A. Input'!B350="","",'Sch A. Input'!B350)</f>
        <v/>
      </c>
      <c r="C347" s="174" t="str">
        <f>IF('Sch A. Input'!C350="","",'Sch A. Input'!C350)</f>
        <v/>
      </c>
      <c r="D347" s="175" t="str">
        <f>IF('Sch A. Input'!D350="","",'Sch A. Input'!D350)</f>
        <v/>
      </c>
      <c r="E347" s="175">
        <f>IF('Sch A. Input'!E350="","",MIN('Sch A. Input'!E350,'Sch A. Input'!F350))</f>
        <v>45016</v>
      </c>
      <c r="F347" s="210">
        <f>SUMIFS('Sch A. Input'!G350:CJ350,'Sch A. Input'!$G$14:$CJ$14,"Recurring",'Sch A. Input'!$G$13:$CJ$13,$E$9)</f>
        <v>0</v>
      </c>
      <c r="G347" s="210">
        <f>SUMIFS('Sch A. Input'!G350:CJ350,'Sch A. Input'!$G$14:$CJ$14,"One-time",'Sch A. Input'!$G$13:$CJ$13,'Sch B. Bi-Weekly Output'!$E$9)</f>
        <v>0</v>
      </c>
      <c r="H347" s="211">
        <f t="shared" si="6"/>
        <v>0</v>
      </c>
      <c r="I347" s="208"/>
      <c r="J347" s="212">
        <f>IFERROR(-'Sch D. Workings'!AB352,'Sch D. Workings'!AB352)</f>
        <v>0</v>
      </c>
      <c r="L347" s="88"/>
    </row>
    <row r="348" spans="2:12" ht="13" x14ac:dyDescent="0.3">
      <c r="B348" s="173" t="str">
        <f>IF('Sch A. Input'!B351="","",'Sch A. Input'!B351)</f>
        <v/>
      </c>
      <c r="C348" s="174" t="str">
        <f>IF('Sch A. Input'!C351="","",'Sch A. Input'!C351)</f>
        <v/>
      </c>
      <c r="D348" s="175" t="str">
        <f>IF('Sch A. Input'!D351="","",'Sch A. Input'!D351)</f>
        <v/>
      </c>
      <c r="E348" s="175">
        <f>IF('Sch A. Input'!E351="","",MIN('Sch A. Input'!E351,'Sch A. Input'!F351))</f>
        <v>45016</v>
      </c>
      <c r="F348" s="210">
        <f>SUMIFS('Sch A. Input'!G351:CJ351,'Sch A. Input'!$G$14:$CJ$14,"Recurring",'Sch A. Input'!$G$13:$CJ$13,$E$9)</f>
        <v>0</v>
      </c>
      <c r="G348" s="210">
        <f>SUMIFS('Sch A. Input'!G351:CJ351,'Sch A. Input'!$G$14:$CJ$14,"One-time",'Sch A. Input'!$G$13:$CJ$13,'Sch B. Bi-Weekly Output'!$E$9)</f>
        <v>0</v>
      </c>
      <c r="H348" s="211">
        <f t="shared" si="6"/>
        <v>0</v>
      </c>
      <c r="I348" s="208"/>
      <c r="J348" s="212">
        <f>IFERROR(-'Sch D. Workings'!AB353,'Sch D. Workings'!AB353)</f>
        <v>0</v>
      </c>
      <c r="L348" s="88"/>
    </row>
    <row r="349" spans="2:12" ht="13" x14ac:dyDescent="0.3">
      <c r="B349" s="173" t="str">
        <f>IF('Sch A. Input'!B352="","",'Sch A. Input'!B352)</f>
        <v/>
      </c>
      <c r="C349" s="174" t="str">
        <f>IF('Sch A. Input'!C352="","",'Sch A. Input'!C352)</f>
        <v/>
      </c>
      <c r="D349" s="175" t="str">
        <f>IF('Sch A. Input'!D352="","",'Sch A. Input'!D352)</f>
        <v/>
      </c>
      <c r="E349" s="175">
        <f>IF('Sch A. Input'!E352="","",MIN('Sch A. Input'!E352,'Sch A. Input'!F352))</f>
        <v>45016</v>
      </c>
      <c r="F349" s="210">
        <f>SUMIFS('Sch A. Input'!G352:CJ352,'Sch A. Input'!$G$14:$CJ$14,"Recurring",'Sch A. Input'!$G$13:$CJ$13,$E$9)</f>
        <v>0</v>
      </c>
      <c r="G349" s="210">
        <f>SUMIFS('Sch A. Input'!G352:CJ352,'Sch A. Input'!$G$14:$CJ$14,"One-time",'Sch A. Input'!$G$13:$CJ$13,'Sch B. Bi-Weekly Output'!$E$9)</f>
        <v>0</v>
      </c>
      <c r="H349" s="211">
        <f t="shared" si="6"/>
        <v>0</v>
      </c>
      <c r="I349" s="208"/>
      <c r="J349" s="212">
        <f>IFERROR(-'Sch D. Workings'!AB354,'Sch D. Workings'!AB354)</f>
        <v>0</v>
      </c>
      <c r="L349" s="88"/>
    </row>
    <row r="350" spans="2:12" ht="13" x14ac:dyDescent="0.3">
      <c r="B350" s="173" t="str">
        <f>IF('Sch A. Input'!B353="","",'Sch A. Input'!B353)</f>
        <v/>
      </c>
      <c r="C350" s="174" t="str">
        <f>IF('Sch A. Input'!C353="","",'Sch A. Input'!C353)</f>
        <v/>
      </c>
      <c r="D350" s="175" t="str">
        <f>IF('Sch A. Input'!D353="","",'Sch A. Input'!D353)</f>
        <v/>
      </c>
      <c r="E350" s="175">
        <f>IF('Sch A. Input'!E353="","",MIN('Sch A. Input'!E353,'Sch A. Input'!F353))</f>
        <v>45016</v>
      </c>
      <c r="F350" s="210">
        <f>SUMIFS('Sch A. Input'!G353:CJ353,'Sch A. Input'!$G$14:$CJ$14,"Recurring",'Sch A. Input'!$G$13:$CJ$13,$E$9)</f>
        <v>0</v>
      </c>
      <c r="G350" s="210">
        <f>SUMIFS('Sch A. Input'!G353:CJ353,'Sch A. Input'!$G$14:$CJ$14,"One-time",'Sch A. Input'!$G$13:$CJ$13,'Sch B. Bi-Weekly Output'!$E$9)</f>
        <v>0</v>
      </c>
      <c r="H350" s="211">
        <f t="shared" si="6"/>
        <v>0</v>
      </c>
      <c r="I350" s="208"/>
      <c r="J350" s="212">
        <f>IFERROR(-'Sch D. Workings'!AB355,'Sch D. Workings'!AB355)</f>
        <v>0</v>
      </c>
      <c r="L350" s="88"/>
    </row>
    <row r="351" spans="2:12" ht="13" x14ac:dyDescent="0.3">
      <c r="B351" s="173" t="str">
        <f>IF('Sch A. Input'!B354="","",'Sch A. Input'!B354)</f>
        <v/>
      </c>
      <c r="C351" s="174" t="str">
        <f>IF('Sch A. Input'!C354="","",'Sch A. Input'!C354)</f>
        <v/>
      </c>
      <c r="D351" s="175" t="str">
        <f>IF('Sch A. Input'!D354="","",'Sch A. Input'!D354)</f>
        <v/>
      </c>
      <c r="E351" s="175">
        <f>IF('Sch A. Input'!E354="","",MIN('Sch A. Input'!E354,'Sch A. Input'!F354))</f>
        <v>45016</v>
      </c>
      <c r="F351" s="210">
        <f>SUMIFS('Sch A. Input'!G354:CJ354,'Sch A. Input'!$G$14:$CJ$14,"Recurring",'Sch A. Input'!$G$13:$CJ$13,$E$9)</f>
        <v>0</v>
      </c>
      <c r="G351" s="210">
        <f>SUMIFS('Sch A. Input'!G354:CJ354,'Sch A. Input'!$G$14:$CJ$14,"One-time",'Sch A. Input'!$G$13:$CJ$13,'Sch B. Bi-Weekly Output'!$E$9)</f>
        <v>0</v>
      </c>
      <c r="H351" s="211">
        <f t="shared" si="6"/>
        <v>0</v>
      </c>
      <c r="I351" s="208"/>
      <c r="J351" s="212">
        <f>IFERROR(-'Sch D. Workings'!AB356,'Sch D. Workings'!AB356)</f>
        <v>0</v>
      </c>
      <c r="L351" s="88"/>
    </row>
    <row r="352" spans="2:12" ht="13" x14ac:dyDescent="0.3">
      <c r="B352" s="173" t="str">
        <f>IF('Sch A. Input'!B355="","",'Sch A. Input'!B355)</f>
        <v/>
      </c>
      <c r="C352" s="174" t="str">
        <f>IF('Sch A. Input'!C355="","",'Sch A. Input'!C355)</f>
        <v/>
      </c>
      <c r="D352" s="175" t="str">
        <f>IF('Sch A. Input'!D355="","",'Sch A. Input'!D355)</f>
        <v/>
      </c>
      <c r="E352" s="175">
        <f>IF('Sch A. Input'!E355="","",MIN('Sch A. Input'!E355,'Sch A. Input'!F355))</f>
        <v>45016</v>
      </c>
      <c r="F352" s="210">
        <f>SUMIFS('Sch A. Input'!G355:CJ355,'Sch A. Input'!$G$14:$CJ$14,"Recurring",'Sch A. Input'!$G$13:$CJ$13,$E$9)</f>
        <v>0</v>
      </c>
      <c r="G352" s="210">
        <f>SUMIFS('Sch A. Input'!G355:CJ355,'Sch A. Input'!$G$14:$CJ$14,"One-time",'Sch A. Input'!$G$13:$CJ$13,'Sch B. Bi-Weekly Output'!$E$9)</f>
        <v>0</v>
      </c>
      <c r="H352" s="211">
        <f t="shared" si="6"/>
        <v>0</v>
      </c>
      <c r="I352" s="208"/>
      <c r="J352" s="212">
        <f>IFERROR(-'Sch D. Workings'!AB357,'Sch D. Workings'!AB357)</f>
        <v>0</v>
      </c>
      <c r="L352" s="88"/>
    </row>
    <row r="353" spans="2:12" ht="13" x14ac:dyDescent="0.3">
      <c r="B353" s="173" t="str">
        <f>IF('Sch A. Input'!B356="","",'Sch A. Input'!B356)</f>
        <v/>
      </c>
      <c r="C353" s="174" t="str">
        <f>IF('Sch A. Input'!C356="","",'Sch A. Input'!C356)</f>
        <v/>
      </c>
      <c r="D353" s="175" t="str">
        <f>IF('Sch A. Input'!D356="","",'Sch A. Input'!D356)</f>
        <v/>
      </c>
      <c r="E353" s="175">
        <f>IF('Sch A. Input'!E356="","",MIN('Sch A. Input'!E356,'Sch A. Input'!F356))</f>
        <v>45016</v>
      </c>
      <c r="F353" s="210">
        <f>SUMIFS('Sch A. Input'!G356:CJ356,'Sch A. Input'!$G$14:$CJ$14,"Recurring",'Sch A. Input'!$G$13:$CJ$13,$E$9)</f>
        <v>0</v>
      </c>
      <c r="G353" s="210">
        <f>SUMIFS('Sch A. Input'!G356:CJ356,'Sch A. Input'!$G$14:$CJ$14,"One-time",'Sch A. Input'!$G$13:$CJ$13,'Sch B. Bi-Weekly Output'!$E$9)</f>
        <v>0</v>
      </c>
      <c r="H353" s="211">
        <f t="shared" si="6"/>
        <v>0</v>
      </c>
      <c r="I353" s="208"/>
      <c r="J353" s="212">
        <f>IFERROR(-'Sch D. Workings'!AB358,'Sch D. Workings'!AB358)</f>
        <v>0</v>
      </c>
      <c r="L353" s="88"/>
    </row>
    <row r="354" spans="2:12" ht="13" x14ac:dyDescent="0.3">
      <c r="B354" s="173" t="str">
        <f>IF('Sch A. Input'!B357="","",'Sch A. Input'!B357)</f>
        <v/>
      </c>
      <c r="C354" s="174" t="str">
        <f>IF('Sch A. Input'!C357="","",'Sch A. Input'!C357)</f>
        <v/>
      </c>
      <c r="D354" s="175" t="str">
        <f>IF('Sch A. Input'!D357="","",'Sch A. Input'!D357)</f>
        <v/>
      </c>
      <c r="E354" s="175">
        <f>IF('Sch A. Input'!E357="","",MIN('Sch A. Input'!E357,'Sch A. Input'!F357))</f>
        <v>45016</v>
      </c>
      <c r="F354" s="210">
        <f>SUMIFS('Sch A. Input'!G357:CJ357,'Sch A. Input'!$G$14:$CJ$14,"Recurring",'Sch A. Input'!$G$13:$CJ$13,$E$9)</f>
        <v>0</v>
      </c>
      <c r="G354" s="210">
        <f>SUMIFS('Sch A. Input'!G357:CJ357,'Sch A. Input'!$G$14:$CJ$14,"One-time",'Sch A. Input'!$G$13:$CJ$13,'Sch B. Bi-Weekly Output'!$E$9)</f>
        <v>0</v>
      </c>
      <c r="H354" s="211">
        <f t="shared" si="6"/>
        <v>0</v>
      </c>
      <c r="I354" s="208"/>
      <c r="J354" s="212">
        <f>IFERROR(-'Sch D. Workings'!AB359,'Sch D. Workings'!AB359)</f>
        <v>0</v>
      </c>
      <c r="L354" s="88"/>
    </row>
    <row r="355" spans="2:12" ht="13" x14ac:dyDescent="0.3">
      <c r="B355" s="173" t="str">
        <f>IF('Sch A. Input'!B358="","",'Sch A. Input'!B358)</f>
        <v/>
      </c>
      <c r="C355" s="174" t="str">
        <f>IF('Sch A. Input'!C358="","",'Sch A. Input'!C358)</f>
        <v/>
      </c>
      <c r="D355" s="175" t="str">
        <f>IF('Sch A. Input'!D358="","",'Sch A. Input'!D358)</f>
        <v/>
      </c>
      <c r="E355" s="175">
        <f>IF('Sch A. Input'!E358="","",MIN('Sch A. Input'!E358,'Sch A. Input'!F358))</f>
        <v>45016</v>
      </c>
      <c r="F355" s="210">
        <f>SUMIFS('Sch A. Input'!G358:CJ358,'Sch A. Input'!$G$14:$CJ$14,"Recurring",'Sch A. Input'!$G$13:$CJ$13,$E$9)</f>
        <v>0</v>
      </c>
      <c r="G355" s="210">
        <f>SUMIFS('Sch A. Input'!G358:CJ358,'Sch A. Input'!$G$14:$CJ$14,"One-time",'Sch A. Input'!$G$13:$CJ$13,'Sch B. Bi-Weekly Output'!$E$9)</f>
        <v>0</v>
      </c>
      <c r="H355" s="211">
        <f t="shared" si="6"/>
        <v>0</v>
      </c>
      <c r="I355" s="208"/>
      <c r="J355" s="212">
        <f>IFERROR(-'Sch D. Workings'!AB360,'Sch D. Workings'!AB360)</f>
        <v>0</v>
      </c>
      <c r="L355" s="88"/>
    </row>
    <row r="356" spans="2:12" ht="13" x14ac:dyDescent="0.3">
      <c r="B356" s="173" t="str">
        <f>IF('Sch A. Input'!B359="","",'Sch A. Input'!B359)</f>
        <v/>
      </c>
      <c r="C356" s="174" t="str">
        <f>IF('Sch A. Input'!C359="","",'Sch A. Input'!C359)</f>
        <v/>
      </c>
      <c r="D356" s="175" t="str">
        <f>IF('Sch A. Input'!D359="","",'Sch A. Input'!D359)</f>
        <v/>
      </c>
      <c r="E356" s="175">
        <f>IF('Sch A. Input'!E359="","",MIN('Sch A. Input'!E359,'Sch A. Input'!F359))</f>
        <v>45016</v>
      </c>
      <c r="F356" s="210">
        <f>SUMIFS('Sch A. Input'!G359:CJ359,'Sch A. Input'!$G$14:$CJ$14,"Recurring",'Sch A. Input'!$G$13:$CJ$13,$E$9)</f>
        <v>0</v>
      </c>
      <c r="G356" s="210">
        <f>SUMIFS('Sch A. Input'!G359:CJ359,'Sch A. Input'!$G$14:$CJ$14,"One-time",'Sch A. Input'!$G$13:$CJ$13,'Sch B. Bi-Weekly Output'!$E$9)</f>
        <v>0</v>
      </c>
      <c r="H356" s="211">
        <f t="shared" si="6"/>
        <v>0</v>
      </c>
      <c r="I356" s="208"/>
      <c r="J356" s="212">
        <f>IFERROR(-'Sch D. Workings'!AB361,'Sch D. Workings'!AB361)</f>
        <v>0</v>
      </c>
      <c r="L356" s="88"/>
    </row>
    <row r="357" spans="2:12" ht="13" x14ac:dyDescent="0.3">
      <c r="B357" s="173" t="str">
        <f>IF('Sch A. Input'!B360="","",'Sch A. Input'!B360)</f>
        <v/>
      </c>
      <c r="C357" s="174" t="str">
        <f>IF('Sch A. Input'!C360="","",'Sch A. Input'!C360)</f>
        <v/>
      </c>
      <c r="D357" s="175" t="str">
        <f>IF('Sch A. Input'!D360="","",'Sch A. Input'!D360)</f>
        <v/>
      </c>
      <c r="E357" s="175">
        <f>IF('Sch A. Input'!E360="","",MIN('Sch A. Input'!E360,'Sch A. Input'!F360))</f>
        <v>45016</v>
      </c>
      <c r="F357" s="210">
        <f>SUMIFS('Sch A. Input'!G360:CJ360,'Sch A. Input'!$G$14:$CJ$14,"Recurring",'Sch A. Input'!$G$13:$CJ$13,$E$9)</f>
        <v>0</v>
      </c>
      <c r="G357" s="210">
        <f>SUMIFS('Sch A. Input'!G360:CJ360,'Sch A. Input'!$G$14:$CJ$14,"One-time",'Sch A. Input'!$G$13:$CJ$13,'Sch B. Bi-Weekly Output'!$E$9)</f>
        <v>0</v>
      </c>
      <c r="H357" s="211">
        <f t="shared" si="6"/>
        <v>0</v>
      </c>
      <c r="I357" s="208"/>
      <c r="J357" s="212">
        <f>IFERROR(-'Sch D. Workings'!AB362,'Sch D. Workings'!AB362)</f>
        <v>0</v>
      </c>
      <c r="L357" s="88"/>
    </row>
    <row r="358" spans="2:12" ht="13" x14ac:dyDescent="0.3">
      <c r="B358" s="173" t="str">
        <f>IF('Sch A. Input'!B361="","",'Sch A. Input'!B361)</f>
        <v/>
      </c>
      <c r="C358" s="174" t="str">
        <f>IF('Sch A. Input'!C361="","",'Sch A. Input'!C361)</f>
        <v/>
      </c>
      <c r="D358" s="175" t="str">
        <f>IF('Sch A. Input'!D361="","",'Sch A. Input'!D361)</f>
        <v/>
      </c>
      <c r="E358" s="175">
        <f>IF('Sch A. Input'!E361="","",MIN('Sch A. Input'!E361,'Sch A. Input'!F361))</f>
        <v>45016</v>
      </c>
      <c r="F358" s="210">
        <f>SUMIFS('Sch A. Input'!G361:CJ361,'Sch A. Input'!$G$14:$CJ$14,"Recurring",'Sch A. Input'!$G$13:$CJ$13,$E$9)</f>
        <v>0</v>
      </c>
      <c r="G358" s="210">
        <f>SUMIFS('Sch A. Input'!G361:CJ361,'Sch A. Input'!$G$14:$CJ$14,"One-time",'Sch A. Input'!$G$13:$CJ$13,'Sch B. Bi-Weekly Output'!$E$9)</f>
        <v>0</v>
      </c>
      <c r="H358" s="211">
        <f t="shared" si="6"/>
        <v>0</v>
      </c>
      <c r="I358" s="208"/>
      <c r="J358" s="212">
        <f>IFERROR(-'Sch D. Workings'!AB363,'Sch D. Workings'!AB363)</f>
        <v>0</v>
      </c>
      <c r="L358" s="88"/>
    </row>
    <row r="359" spans="2:12" ht="13" x14ac:dyDescent="0.3">
      <c r="B359" s="173" t="str">
        <f>IF('Sch A. Input'!B362="","",'Sch A. Input'!B362)</f>
        <v/>
      </c>
      <c r="C359" s="174" t="str">
        <f>IF('Sch A. Input'!C362="","",'Sch A. Input'!C362)</f>
        <v/>
      </c>
      <c r="D359" s="175" t="str">
        <f>IF('Sch A. Input'!D362="","",'Sch A. Input'!D362)</f>
        <v/>
      </c>
      <c r="E359" s="175">
        <f>IF('Sch A. Input'!E362="","",MIN('Sch A. Input'!E362,'Sch A. Input'!F362))</f>
        <v>45016</v>
      </c>
      <c r="F359" s="210">
        <f>SUMIFS('Sch A. Input'!G362:CJ362,'Sch A. Input'!$G$14:$CJ$14,"Recurring",'Sch A. Input'!$G$13:$CJ$13,$E$9)</f>
        <v>0</v>
      </c>
      <c r="G359" s="210">
        <f>SUMIFS('Sch A. Input'!G362:CJ362,'Sch A. Input'!$G$14:$CJ$14,"One-time",'Sch A. Input'!$G$13:$CJ$13,'Sch B. Bi-Weekly Output'!$E$9)</f>
        <v>0</v>
      </c>
      <c r="H359" s="211">
        <f t="shared" si="6"/>
        <v>0</v>
      </c>
      <c r="I359" s="208"/>
      <c r="J359" s="212">
        <f>IFERROR(-'Sch D. Workings'!AB364,'Sch D. Workings'!AB364)</f>
        <v>0</v>
      </c>
      <c r="L359" s="88"/>
    </row>
    <row r="360" spans="2:12" ht="13" x14ac:dyDescent="0.3">
      <c r="B360" s="173" t="str">
        <f>IF('Sch A. Input'!B363="","",'Sch A. Input'!B363)</f>
        <v/>
      </c>
      <c r="C360" s="174" t="str">
        <f>IF('Sch A. Input'!C363="","",'Sch A. Input'!C363)</f>
        <v/>
      </c>
      <c r="D360" s="175" t="str">
        <f>IF('Sch A. Input'!D363="","",'Sch A. Input'!D363)</f>
        <v/>
      </c>
      <c r="E360" s="175">
        <f>IF('Sch A. Input'!E363="","",MIN('Sch A. Input'!E363,'Sch A. Input'!F363))</f>
        <v>45016</v>
      </c>
      <c r="F360" s="210">
        <f>SUMIFS('Sch A. Input'!G363:CJ363,'Sch A. Input'!$G$14:$CJ$14,"Recurring",'Sch A. Input'!$G$13:$CJ$13,$E$9)</f>
        <v>0</v>
      </c>
      <c r="G360" s="210">
        <f>SUMIFS('Sch A. Input'!G363:CJ363,'Sch A. Input'!$G$14:$CJ$14,"One-time",'Sch A. Input'!$G$13:$CJ$13,'Sch B. Bi-Weekly Output'!$E$9)</f>
        <v>0</v>
      </c>
      <c r="H360" s="211">
        <f t="shared" si="6"/>
        <v>0</v>
      </c>
      <c r="I360" s="208"/>
      <c r="J360" s="212">
        <f>IFERROR(-'Sch D. Workings'!AB365,'Sch D. Workings'!AB365)</f>
        <v>0</v>
      </c>
      <c r="L360" s="88"/>
    </row>
    <row r="361" spans="2:12" ht="13" x14ac:dyDescent="0.3">
      <c r="B361" s="173" t="str">
        <f>IF('Sch A. Input'!B364="","",'Sch A. Input'!B364)</f>
        <v/>
      </c>
      <c r="C361" s="174" t="str">
        <f>IF('Sch A. Input'!C364="","",'Sch A. Input'!C364)</f>
        <v/>
      </c>
      <c r="D361" s="175" t="str">
        <f>IF('Sch A. Input'!D364="","",'Sch A. Input'!D364)</f>
        <v/>
      </c>
      <c r="E361" s="175">
        <f>IF('Sch A. Input'!E364="","",MIN('Sch A. Input'!E364,'Sch A. Input'!F364))</f>
        <v>45016</v>
      </c>
      <c r="F361" s="210">
        <f>SUMIFS('Sch A. Input'!G364:CJ364,'Sch A. Input'!$G$14:$CJ$14,"Recurring",'Sch A. Input'!$G$13:$CJ$13,$E$9)</f>
        <v>0</v>
      </c>
      <c r="G361" s="210">
        <f>SUMIFS('Sch A. Input'!G364:CJ364,'Sch A. Input'!$G$14:$CJ$14,"One-time",'Sch A. Input'!$G$13:$CJ$13,'Sch B. Bi-Weekly Output'!$E$9)</f>
        <v>0</v>
      </c>
      <c r="H361" s="211">
        <f t="shared" si="6"/>
        <v>0</v>
      </c>
      <c r="I361" s="208"/>
      <c r="J361" s="212">
        <f>IFERROR(-'Sch D. Workings'!AB366,'Sch D. Workings'!AB366)</f>
        <v>0</v>
      </c>
      <c r="L361" s="88"/>
    </row>
    <row r="362" spans="2:12" ht="13" x14ac:dyDescent="0.3">
      <c r="B362" s="173" t="str">
        <f>IF('Sch A. Input'!B365="","",'Sch A. Input'!B365)</f>
        <v/>
      </c>
      <c r="C362" s="174" t="str">
        <f>IF('Sch A. Input'!C365="","",'Sch A. Input'!C365)</f>
        <v/>
      </c>
      <c r="D362" s="175" t="str">
        <f>IF('Sch A. Input'!D365="","",'Sch A. Input'!D365)</f>
        <v/>
      </c>
      <c r="E362" s="175">
        <f>IF('Sch A. Input'!E365="","",MIN('Sch A. Input'!E365,'Sch A. Input'!F365))</f>
        <v>45016</v>
      </c>
      <c r="F362" s="210">
        <f>SUMIFS('Sch A. Input'!G365:CJ365,'Sch A. Input'!$G$14:$CJ$14,"Recurring",'Sch A. Input'!$G$13:$CJ$13,$E$9)</f>
        <v>0</v>
      </c>
      <c r="G362" s="210">
        <f>SUMIFS('Sch A. Input'!G365:CJ365,'Sch A. Input'!$G$14:$CJ$14,"One-time",'Sch A. Input'!$G$13:$CJ$13,'Sch B. Bi-Weekly Output'!$E$9)</f>
        <v>0</v>
      </c>
      <c r="H362" s="211">
        <f t="shared" si="6"/>
        <v>0</v>
      </c>
      <c r="I362" s="208"/>
      <c r="J362" s="212">
        <f>IFERROR(-'Sch D. Workings'!AB367,'Sch D. Workings'!AB367)</f>
        <v>0</v>
      </c>
      <c r="L362" s="88"/>
    </row>
    <row r="363" spans="2:12" ht="13" x14ac:dyDescent="0.3">
      <c r="B363" s="173" t="str">
        <f>IF('Sch A. Input'!B366="","",'Sch A. Input'!B366)</f>
        <v/>
      </c>
      <c r="C363" s="174" t="str">
        <f>IF('Sch A. Input'!C366="","",'Sch A. Input'!C366)</f>
        <v/>
      </c>
      <c r="D363" s="175" t="str">
        <f>IF('Sch A. Input'!D366="","",'Sch A. Input'!D366)</f>
        <v/>
      </c>
      <c r="E363" s="175">
        <f>IF('Sch A. Input'!E366="","",MIN('Sch A. Input'!E366,'Sch A. Input'!F366))</f>
        <v>45016</v>
      </c>
      <c r="F363" s="210">
        <f>SUMIFS('Sch A. Input'!G366:CJ366,'Sch A. Input'!$G$14:$CJ$14,"Recurring",'Sch A. Input'!$G$13:$CJ$13,$E$9)</f>
        <v>0</v>
      </c>
      <c r="G363" s="210">
        <f>SUMIFS('Sch A. Input'!G366:CJ366,'Sch A. Input'!$G$14:$CJ$14,"One-time",'Sch A. Input'!$G$13:$CJ$13,'Sch B. Bi-Weekly Output'!$E$9)</f>
        <v>0</v>
      </c>
      <c r="H363" s="211">
        <f t="shared" si="6"/>
        <v>0</v>
      </c>
      <c r="I363" s="208"/>
      <c r="J363" s="212">
        <f>IFERROR(-'Sch D. Workings'!AB368,'Sch D. Workings'!AB368)</f>
        <v>0</v>
      </c>
      <c r="L363" s="88"/>
    </row>
    <row r="364" spans="2:12" ht="13" x14ac:dyDescent="0.3">
      <c r="B364" s="173" t="str">
        <f>IF('Sch A. Input'!B367="","",'Sch A. Input'!B367)</f>
        <v/>
      </c>
      <c r="C364" s="174" t="str">
        <f>IF('Sch A. Input'!C367="","",'Sch A. Input'!C367)</f>
        <v/>
      </c>
      <c r="D364" s="175" t="str">
        <f>IF('Sch A. Input'!D367="","",'Sch A. Input'!D367)</f>
        <v/>
      </c>
      <c r="E364" s="175">
        <f>IF('Sch A. Input'!E367="","",MIN('Sch A. Input'!E367,'Sch A. Input'!F367))</f>
        <v>45016</v>
      </c>
      <c r="F364" s="210">
        <f>SUMIFS('Sch A. Input'!G367:CJ367,'Sch A. Input'!$G$14:$CJ$14,"Recurring",'Sch A. Input'!$G$13:$CJ$13,$E$9)</f>
        <v>0</v>
      </c>
      <c r="G364" s="210">
        <f>SUMIFS('Sch A. Input'!G367:CJ367,'Sch A. Input'!$G$14:$CJ$14,"One-time",'Sch A. Input'!$G$13:$CJ$13,'Sch B. Bi-Weekly Output'!$E$9)</f>
        <v>0</v>
      </c>
      <c r="H364" s="211">
        <f t="shared" si="6"/>
        <v>0</v>
      </c>
      <c r="I364" s="208"/>
      <c r="J364" s="212">
        <f>IFERROR(-'Sch D. Workings'!AB369,'Sch D. Workings'!AB369)</f>
        <v>0</v>
      </c>
      <c r="L364" s="88"/>
    </row>
    <row r="365" spans="2:12" ht="13" x14ac:dyDescent="0.3">
      <c r="B365" s="173" t="str">
        <f>IF('Sch A. Input'!B368="","",'Sch A. Input'!B368)</f>
        <v/>
      </c>
      <c r="C365" s="174" t="str">
        <f>IF('Sch A. Input'!C368="","",'Sch A. Input'!C368)</f>
        <v/>
      </c>
      <c r="D365" s="175" t="str">
        <f>IF('Sch A. Input'!D368="","",'Sch A. Input'!D368)</f>
        <v/>
      </c>
      <c r="E365" s="175">
        <f>IF('Sch A. Input'!E368="","",MIN('Sch A. Input'!E368,'Sch A. Input'!F368))</f>
        <v>45016</v>
      </c>
      <c r="F365" s="210">
        <f>SUMIFS('Sch A. Input'!G368:CJ368,'Sch A. Input'!$G$14:$CJ$14,"Recurring",'Sch A. Input'!$G$13:$CJ$13,$E$9)</f>
        <v>0</v>
      </c>
      <c r="G365" s="210">
        <f>SUMIFS('Sch A. Input'!G368:CJ368,'Sch A. Input'!$G$14:$CJ$14,"One-time",'Sch A. Input'!$G$13:$CJ$13,'Sch B. Bi-Weekly Output'!$E$9)</f>
        <v>0</v>
      </c>
      <c r="H365" s="211">
        <f t="shared" si="6"/>
        <v>0</v>
      </c>
      <c r="I365" s="208"/>
      <c r="J365" s="212">
        <f>IFERROR(-'Sch D. Workings'!AB370,'Sch D. Workings'!AB370)</f>
        <v>0</v>
      </c>
      <c r="L365" s="88"/>
    </row>
    <row r="366" spans="2:12" ht="13" x14ac:dyDescent="0.3">
      <c r="B366" s="173" t="str">
        <f>IF('Sch A. Input'!B369="","",'Sch A. Input'!B369)</f>
        <v/>
      </c>
      <c r="C366" s="174" t="str">
        <f>IF('Sch A. Input'!C369="","",'Sch A. Input'!C369)</f>
        <v/>
      </c>
      <c r="D366" s="175" t="str">
        <f>IF('Sch A. Input'!D369="","",'Sch A. Input'!D369)</f>
        <v/>
      </c>
      <c r="E366" s="175">
        <f>IF('Sch A. Input'!E369="","",MIN('Sch A. Input'!E369,'Sch A. Input'!F369))</f>
        <v>45016</v>
      </c>
      <c r="F366" s="210">
        <f>SUMIFS('Sch A. Input'!G369:CJ369,'Sch A. Input'!$G$14:$CJ$14,"Recurring",'Sch A. Input'!$G$13:$CJ$13,$E$9)</f>
        <v>0</v>
      </c>
      <c r="G366" s="210">
        <f>SUMIFS('Sch A. Input'!G369:CJ369,'Sch A. Input'!$G$14:$CJ$14,"One-time",'Sch A. Input'!$G$13:$CJ$13,'Sch B. Bi-Weekly Output'!$E$9)</f>
        <v>0</v>
      </c>
      <c r="H366" s="211">
        <f t="shared" si="6"/>
        <v>0</v>
      </c>
      <c r="I366" s="208"/>
      <c r="J366" s="212">
        <f>IFERROR(-'Sch D. Workings'!AB371,'Sch D. Workings'!AB371)</f>
        <v>0</v>
      </c>
      <c r="L366" s="88"/>
    </row>
    <row r="367" spans="2:12" ht="13" x14ac:dyDescent="0.3">
      <c r="B367" s="173" t="str">
        <f>IF('Sch A. Input'!B370="","",'Sch A. Input'!B370)</f>
        <v/>
      </c>
      <c r="C367" s="174" t="str">
        <f>IF('Sch A. Input'!C370="","",'Sch A. Input'!C370)</f>
        <v/>
      </c>
      <c r="D367" s="175" t="str">
        <f>IF('Sch A. Input'!D370="","",'Sch A. Input'!D370)</f>
        <v/>
      </c>
      <c r="E367" s="175">
        <f>IF('Sch A. Input'!E370="","",MIN('Sch A. Input'!E370,'Sch A. Input'!F370))</f>
        <v>45016</v>
      </c>
      <c r="F367" s="210">
        <f>SUMIFS('Sch A. Input'!G370:CJ370,'Sch A. Input'!$G$14:$CJ$14,"Recurring",'Sch A. Input'!$G$13:$CJ$13,$E$9)</f>
        <v>0</v>
      </c>
      <c r="G367" s="210">
        <f>SUMIFS('Sch A. Input'!G370:CJ370,'Sch A. Input'!$G$14:$CJ$14,"One-time",'Sch A. Input'!$G$13:$CJ$13,'Sch B. Bi-Weekly Output'!$E$9)</f>
        <v>0</v>
      </c>
      <c r="H367" s="211">
        <f t="shared" si="6"/>
        <v>0</v>
      </c>
      <c r="I367" s="208"/>
      <c r="J367" s="212">
        <f>IFERROR(-'Sch D. Workings'!AB372,'Sch D. Workings'!AB372)</f>
        <v>0</v>
      </c>
      <c r="L367" s="88"/>
    </row>
    <row r="368" spans="2:12" ht="13" x14ac:dyDescent="0.3">
      <c r="B368" s="173" t="str">
        <f>IF('Sch A. Input'!B371="","",'Sch A. Input'!B371)</f>
        <v/>
      </c>
      <c r="C368" s="174" t="str">
        <f>IF('Sch A. Input'!C371="","",'Sch A. Input'!C371)</f>
        <v/>
      </c>
      <c r="D368" s="175" t="str">
        <f>IF('Sch A. Input'!D371="","",'Sch A. Input'!D371)</f>
        <v/>
      </c>
      <c r="E368" s="175">
        <f>IF('Sch A. Input'!E371="","",MIN('Sch A. Input'!E371,'Sch A. Input'!F371))</f>
        <v>45016</v>
      </c>
      <c r="F368" s="210">
        <f>SUMIFS('Sch A. Input'!G371:CJ371,'Sch A. Input'!$G$14:$CJ$14,"Recurring",'Sch A. Input'!$G$13:$CJ$13,$E$9)</f>
        <v>0</v>
      </c>
      <c r="G368" s="210">
        <f>SUMIFS('Sch A. Input'!G371:CJ371,'Sch A. Input'!$G$14:$CJ$14,"One-time",'Sch A. Input'!$G$13:$CJ$13,'Sch B. Bi-Weekly Output'!$E$9)</f>
        <v>0</v>
      </c>
      <c r="H368" s="211">
        <f t="shared" si="6"/>
        <v>0</v>
      </c>
      <c r="I368" s="208"/>
      <c r="J368" s="212">
        <f>IFERROR(-'Sch D. Workings'!AB373,'Sch D. Workings'!AB373)</f>
        <v>0</v>
      </c>
      <c r="L368" s="88"/>
    </row>
    <row r="369" spans="2:12" ht="13" x14ac:dyDescent="0.3">
      <c r="B369" s="173" t="str">
        <f>IF('Sch A. Input'!B372="","",'Sch A. Input'!B372)</f>
        <v/>
      </c>
      <c r="C369" s="174" t="str">
        <f>IF('Sch A. Input'!C372="","",'Sch A. Input'!C372)</f>
        <v/>
      </c>
      <c r="D369" s="175" t="str">
        <f>IF('Sch A. Input'!D372="","",'Sch A. Input'!D372)</f>
        <v/>
      </c>
      <c r="E369" s="175">
        <f>IF('Sch A. Input'!E372="","",MIN('Sch A. Input'!E372,'Sch A. Input'!F372))</f>
        <v>45016</v>
      </c>
      <c r="F369" s="210">
        <f>SUMIFS('Sch A. Input'!G372:CJ372,'Sch A. Input'!$G$14:$CJ$14,"Recurring",'Sch A. Input'!$G$13:$CJ$13,$E$9)</f>
        <v>0</v>
      </c>
      <c r="G369" s="210">
        <f>SUMIFS('Sch A. Input'!G372:CJ372,'Sch A. Input'!$G$14:$CJ$14,"One-time",'Sch A. Input'!$G$13:$CJ$13,'Sch B. Bi-Weekly Output'!$E$9)</f>
        <v>0</v>
      </c>
      <c r="H369" s="211">
        <f t="shared" si="6"/>
        <v>0</v>
      </c>
      <c r="I369" s="208"/>
      <c r="J369" s="212">
        <f>IFERROR(-'Sch D. Workings'!AB374,'Sch D. Workings'!AB374)</f>
        <v>0</v>
      </c>
      <c r="L369" s="88"/>
    </row>
    <row r="370" spans="2:12" ht="13" x14ac:dyDescent="0.3">
      <c r="B370" s="173" t="str">
        <f>IF('Sch A. Input'!B373="","",'Sch A. Input'!B373)</f>
        <v/>
      </c>
      <c r="C370" s="174" t="str">
        <f>IF('Sch A. Input'!C373="","",'Sch A. Input'!C373)</f>
        <v/>
      </c>
      <c r="D370" s="175" t="str">
        <f>IF('Sch A. Input'!D373="","",'Sch A. Input'!D373)</f>
        <v/>
      </c>
      <c r="E370" s="175">
        <f>IF('Sch A. Input'!E373="","",MIN('Sch A. Input'!E373,'Sch A. Input'!F373))</f>
        <v>45016</v>
      </c>
      <c r="F370" s="210">
        <f>SUMIFS('Sch A. Input'!G373:CJ373,'Sch A. Input'!$G$14:$CJ$14,"Recurring",'Sch A. Input'!$G$13:$CJ$13,$E$9)</f>
        <v>0</v>
      </c>
      <c r="G370" s="210">
        <f>SUMIFS('Sch A. Input'!G373:CJ373,'Sch A. Input'!$G$14:$CJ$14,"One-time",'Sch A. Input'!$G$13:$CJ$13,'Sch B. Bi-Weekly Output'!$E$9)</f>
        <v>0</v>
      </c>
      <c r="H370" s="211">
        <f t="shared" si="6"/>
        <v>0</v>
      </c>
      <c r="I370" s="208"/>
      <c r="J370" s="212">
        <f>IFERROR(-'Sch D. Workings'!AB375,'Sch D. Workings'!AB375)</f>
        <v>0</v>
      </c>
      <c r="L370" s="88"/>
    </row>
    <row r="371" spans="2:12" ht="13" x14ac:dyDescent="0.3">
      <c r="B371" s="173" t="str">
        <f>IF('Sch A. Input'!B374="","",'Sch A. Input'!B374)</f>
        <v/>
      </c>
      <c r="C371" s="174" t="str">
        <f>IF('Sch A. Input'!C374="","",'Sch A. Input'!C374)</f>
        <v/>
      </c>
      <c r="D371" s="175" t="str">
        <f>IF('Sch A. Input'!D374="","",'Sch A. Input'!D374)</f>
        <v/>
      </c>
      <c r="E371" s="175">
        <f>IF('Sch A. Input'!E374="","",MIN('Sch A. Input'!E374,'Sch A. Input'!F374))</f>
        <v>45016</v>
      </c>
      <c r="F371" s="210">
        <f>SUMIFS('Sch A. Input'!G374:CJ374,'Sch A. Input'!$G$14:$CJ$14,"Recurring",'Sch A. Input'!$G$13:$CJ$13,$E$9)</f>
        <v>0</v>
      </c>
      <c r="G371" s="210">
        <f>SUMIFS('Sch A. Input'!G374:CJ374,'Sch A. Input'!$G$14:$CJ$14,"One-time",'Sch A. Input'!$G$13:$CJ$13,'Sch B. Bi-Weekly Output'!$E$9)</f>
        <v>0</v>
      </c>
      <c r="H371" s="211">
        <f t="shared" si="6"/>
        <v>0</v>
      </c>
      <c r="I371" s="208"/>
      <c r="J371" s="212">
        <f>IFERROR(-'Sch D. Workings'!AB376,'Sch D. Workings'!AB376)</f>
        <v>0</v>
      </c>
      <c r="L371" s="88"/>
    </row>
    <row r="372" spans="2:12" ht="13" x14ac:dyDescent="0.3">
      <c r="B372" s="173" t="str">
        <f>IF('Sch A. Input'!B375="","",'Sch A. Input'!B375)</f>
        <v/>
      </c>
      <c r="C372" s="174" t="str">
        <f>IF('Sch A. Input'!C375="","",'Sch A. Input'!C375)</f>
        <v/>
      </c>
      <c r="D372" s="175" t="str">
        <f>IF('Sch A. Input'!D375="","",'Sch A. Input'!D375)</f>
        <v/>
      </c>
      <c r="E372" s="175">
        <f>IF('Sch A. Input'!E375="","",MIN('Sch A. Input'!E375,'Sch A. Input'!F375))</f>
        <v>45016</v>
      </c>
      <c r="F372" s="210">
        <f>SUMIFS('Sch A. Input'!G375:CJ375,'Sch A. Input'!$G$14:$CJ$14,"Recurring",'Sch A. Input'!$G$13:$CJ$13,$E$9)</f>
        <v>0</v>
      </c>
      <c r="G372" s="210">
        <f>SUMIFS('Sch A. Input'!G375:CJ375,'Sch A. Input'!$G$14:$CJ$14,"One-time",'Sch A. Input'!$G$13:$CJ$13,'Sch B. Bi-Weekly Output'!$E$9)</f>
        <v>0</v>
      </c>
      <c r="H372" s="211">
        <f t="shared" si="6"/>
        <v>0</v>
      </c>
      <c r="I372" s="208"/>
      <c r="J372" s="212">
        <f>IFERROR(-'Sch D. Workings'!AB377,'Sch D. Workings'!AB377)</f>
        <v>0</v>
      </c>
      <c r="L372" s="88"/>
    </row>
    <row r="373" spans="2:12" ht="13" x14ac:dyDescent="0.3">
      <c r="B373" s="173" t="str">
        <f>IF('Sch A. Input'!B376="","",'Sch A. Input'!B376)</f>
        <v/>
      </c>
      <c r="C373" s="174" t="str">
        <f>IF('Sch A. Input'!C376="","",'Sch A. Input'!C376)</f>
        <v/>
      </c>
      <c r="D373" s="175" t="str">
        <f>IF('Sch A. Input'!D376="","",'Sch A. Input'!D376)</f>
        <v/>
      </c>
      <c r="E373" s="175">
        <f>IF('Sch A. Input'!E376="","",MIN('Sch A. Input'!E376,'Sch A. Input'!F376))</f>
        <v>45016</v>
      </c>
      <c r="F373" s="210">
        <f>SUMIFS('Sch A. Input'!G376:CJ376,'Sch A. Input'!$G$14:$CJ$14,"Recurring",'Sch A. Input'!$G$13:$CJ$13,$E$9)</f>
        <v>0</v>
      </c>
      <c r="G373" s="210">
        <f>SUMIFS('Sch A. Input'!G376:CJ376,'Sch A. Input'!$G$14:$CJ$14,"One-time",'Sch A. Input'!$G$13:$CJ$13,'Sch B. Bi-Weekly Output'!$E$9)</f>
        <v>0</v>
      </c>
      <c r="H373" s="211">
        <f t="shared" si="6"/>
        <v>0</v>
      </c>
      <c r="I373" s="208"/>
      <c r="J373" s="212">
        <f>IFERROR(-'Sch D. Workings'!AB378,'Sch D. Workings'!AB378)</f>
        <v>0</v>
      </c>
      <c r="L373" s="88"/>
    </row>
    <row r="374" spans="2:12" ht="13" x14ac:dyDescent="0.3">
      <c r="B374" s="173" t="str">
        <f>IF('Sch A. Input'!B377="","",'Sch A. Input'!B377)</f>
        <v/>
      </c>
      <c r="C374" s="174" t="str">
        <f>IF('Sch A. Input'!C377="","",'Sch A. Input'!C377)</f>
        <v/>
      </c>
      <c r="D374" s="175" t="str">
        <f>IF('Sch A. Input'!D377="","",'Sch A. Input'!D377)</f>
        <v/>
      </c>
      <c r="E374" s="175">
        <f>IF('Sch A. Input'!E377="","",MIN('Sch A. Input'!E377,'Sch A. Input'!F377))</f>
        <v>45016</v>
      </c>
      <c r="F374" s="210">
        <f>SUMIFS('Sch A. Input'!G377:CJ377,'Sch A. Input'!$G$14:$CJ$14,"Recurring",'Sch A. Input'!$G$13:$CJ$13,$E$9)</f>
        <v>0</v>
      </c>
      <c r="G374" s="210">
        <f>SUMIFS('Sch A. Input'!G377:CJ377,'Sch A. Input'!$G$14:$CJ$14,"One-time",'Sch A. Input'!$G$13:$CJ$13,'Sch B. Bi-Weekly Output'!$E$9)</f>
        <v>0</v>
      </c>
      <c r="H374" s="211">
        <f t="shared" si="6"/>
        <v>0</v>
      </c>
      <c r="I374" s="208"/>
      <c r="J374" s="212">
        <f>IFERROR(-'Sch D. Workings'!AB379,'Sch D. Workings'!AB379)</f>
        <v>0</v>
      </c>
      <c r="L374" s="88"/>
    </row>
    <row r="375" spans="2:12" ht="13" x14ac:dyDescent="0.3">
      <c r="B375" s="173" t="str">
        <f>IF('Sch A. Input'!B378="","",'Sch A. Input'!B378)</f>
        <v/>
      </c>
      <c r="C375" s="174" t="str">
        <f>IF('Sch A. Input'!C378="","",'Sch A. Input'!C378)</f>
        <v/>
      </c>
      <c r="D375" s="175" t="str">
        <f>IF('Sch A. Input'!D378="","",'Sch A. Input'!D378)</f>
        <v/>
      </c>
      <c r="E375" s="175">
        <f>IF('Sch A. Input'!E378="","",MIN('Sch A. Input'!E378,'Sch A. Input'!F378))</f>
        <v>45016</v>
      </c>
      <c r="F375" s="210">
        <f>SUMIFS('Sch A. Input'!G378:CJ378,'Sch A. Input'!$G$14:$CJ$14,"Recurring",'Sch A. Input'!$G$13:$CJ$13,$E$9)</f>
        <v>0</v>
      </c>
      <c r="G375" s="210">
        <f>SUMIFS('Sch A. Input'!G378:CJ378,'Sch A. Input'!$G$14:$CJ$14,"One-time",'Sch A. Input'!$G$13:$CJ$13,'Sch B. Bi-Weekly Output'!$E$9)</f>
        <v>0</v>
      </c>
      <c r="H375" s="211">
        <f t="shared" si="6"/>
        <v>0</v>
      </c>
      <c r="I375" s="208"/>
      <c r="J375" s="212">
        <f>IFERROR(-'Sch D. Workings'!AB380,'Sch D. Workings'!AB380)</f>
        <v>0</v>
      </c>
      <c r="L375" s="88"/>
    </row>
    <row r="376" spans="2:12" ht="13" x14ac:dyDescent="0.3">
      <c r="B376" s="173" t="str">
        <f>IF('Sch A. Input'!B379="","",'Sch A. Input'!B379)</f>
        <v/>
      </c>
      <c r="C376" s="174" t="str">
        <f>IF('Sch A. Input'!C379="","",'Sch A. Input'!C379)</f>
        <v/>
      </c>
      <c r="D376" s="175" t="str">
        <f>IF('Sch A. Input'!D379="","",'Sch A. Input'!D379)</f>
        <v/>
      </c>
      <c r="E376" s="175">
        <f>IF('Sch A. Input'!E379="","",MIN('Sch A. Input'!E379,'Sch A. Input'!F379))</f>
        <v>45016</v>
      </c>
      <c r="F376" s="210">
        <f>SUMIFS('Sch A. Input'!G379:CJ379,'Sch A. Input'!$G$14:$CJ$14,"Recurring",'Sch A. Input'!$G$13:$CJ$13,$E$9)</f>
        <v>0</v>
      </c>
      <c r="G376" s="210">
        <f>SUMIFS('Sch A. Input'!G379:CJ379,'Sch A. Input'!$G$14:$CJ$14,"One-time",'Sch A. Input'!$G$13:$CJ$13,'Sch B. Bi-Weekly Output'!$E$9)</f>
        <v>0</v>
      </c>
      <c r="H376" s="211">
        <f t="shared" si="6"/>
        <v>0</v>
      </c>
      <c r="I376" s="208"/>
      <c r="J376" s="212">
        <f>IFERROR(-'Sch D. Workings'!AB381,'Sch D. Workings'!AB381)</f>
        <v>0</v>
      </c>
      <c r="L376" s="88"/>
    </row>
    <row r="377" spans="2:12" ht="13" x14ac:dyDescent="0.3">
      <c r="B377" s="173" t="str">
        <f>IF('Sch A. Input'!B380="","",'Sch A. Input'!B380)</f>
        <v/>
      </c>
      <c r="C377" s="174" t="str">
        <f>IF('Sch A. Input'!C380="","",'Sch A. Input'!C380)</f>
        <v/>
      </c>
      <c r="D377" s="175" t="str">
        <f>IF('Sch A. Input'!D380="","",'Sch A. Input'!D380)</f>
        <v/>
      </c>
      <c r="E377" s="175">
        <f>IF('Sch A. Input'!E380="","",MIN('Sch A. Input'!E380,'Sch A. Input'!F380))</f>
        <v>45016</v>
      </c>
      <c r="F377" s="210">
        <f>SUMIFS('Sch A. Input'!G380:CJ380,'Sch A. Input'!$G$14:$CJ$14,"Recurring",'Sch A. Input'!$G$13:$CJ$13,$E$9)</f>
        <v>0</v>
      </c>
      <c r="G377" s="210">
        <f>SUMIFS('Sch A. Input'!G380:CJ380,'Sch A. Input'!$G$14:$CJ$14,"One-time",'Sch A. Input'!$G$13:$CJ$13,'Sch B. Bi-Weekly Output'!$E$9)</f>
        <v>0</v>
      </c>
      <c r="H377" s="211">
        <f t="shared" si="6"/>
        <v>0</v>
      </c>
      <c r="I377" s="208"/>
      <c r="J377" s="212">
        <f>IFERROR(-'Sch D. Workings'!AB382,'Sch D. Workings'!AB382)</f>
        <v>0</v>
      </c>
      <c r="L377" s="88"/>
    </row>
    <row r="378" spans="2:12" ht="13" x14ac:dyDescent="0.3">
      <c r="B378" s="173" t="str">
        <f>IF('Sch A. Input'!B381="","",'Sch A. Input'!B381)</f>
        <v/>
      </c>
      <c r="C378" s="174" t="str">
        <f>IF('Sch A. Input'!C381="","",'Sch A. Input'!C381)</f>
        <v/>
      </c>
      <c r="D378" s="175" t="str">
        <f>IF('Sch A. Input'!D381="","",'Sch A. Input'!D381)</f>
        <v/>
      </c>
      <c r="E378" s="175">
        <f>IF('Sch A. Input'!E381="","",MIN('Sch A. Input'!E381,'Sch A. Input'!F381))</f>
        <v>45016</v>
      </c>
      <c r="F378" s="210">
        <f>SUMIFS('Sch A. Input'!G381:CJ381,'Sch A. Input'!$G$14:$CJ$14,"Recurring",'Sch A. Input'!$G$13:$CJ$13,$E$9)</f>
        <v>0</v>
      </c>
      <c r="G378" s="210">
        <f>SUMIFS('Sch A. Input'!G381:CJ381,'Sch A. Input'!$G$14:$CJ$14,"One-time",'Sch A. Input'!$G$13:$CJ$13,'Sch B. Bi-Weekly Output'!$E$9)</f>
        <v>0</v>
      </c>
      <c r="H378" s="211">
        <f t="shared" si="6"/>
        <v>0</v>
      </c>
      <c r="I378" s="208"/>
      <c r="J378" s="212">
        <f>IFERROR(-'Sch D. Workings'!AB383,'Sch D. Workings'!AB383)</f>
        <v>0</v>
      </c>
      <c r="L378" s="88"/>
    </row>
    <row r="379" spans="2:12" ht="13" x14ac:dyDescent="0.3">
      <c r="B379" s="173" t="str">
        <f>IF('Sch A. Input'!B382="","",'Sch A. Input'!B382)</f>
        <v/>
      </c>
      <c r="C379" s="174" t="str">
        <f>IF('Sch A. Input'!C382="","",'Sch A. Input'!C382)</f>
        <v/>
      </c>
      <c r="D379" s="175" t="str">
        <f>IF('Sch A. Input'!D382="","",'Sch A. Input'!D382)</f>
        <v/>
      </c>
      <c r="E379" s="175">
        <f>IF('Sch A. Input'!E382="","",MIN('Sch A. Input'!E382,'Sch A. Input'!F382))</f>
        <v>45016</v>
      </c>
      <c r="F379" s="210">
        <f>SUMIFS('Sch A. Input'!G382:CJ382,'Sch A. Input'!$G$14:$CJ$14,"Recurring",'Sch A. Input'!$G$13:$CJ$13,$E$9)</f>
        <v>0</v>
      </c>
      <c r="G379" s="210">
        <f>SUMIFS('Sch A. Input'!G382:CJ382,'Sch A. Input'!$G$14:$CJ$14,"One-time",'Sch A. Input'!$G$13:$CJ$13,'Sch B. Bi-Weekly Output'!$E$9)</f>
        <v>0</v>
      </c>
      <c r="H379" s="211">
        <f t="shared" si="6"/>
        <v>0</v>
      </c>
      <c r="I379" s="208"/>
      <c r="J379" s="212">
        <f>IFERROR(-'Sch D. Workings'!AB384,'Sch D. Workings'!AB384)</f>
        <v>0</v>
      </c>
      <c r="L379" s="88"/>
    </row>
    <row r="380" spans="2:12" ht="13" x14ac:dyDescent="0.3">
      <c r="B380" s="173" t="str">
        <f>IF('Sch A. Input'!B383="","",'Sch A. Input'!B383)</f>
        <v/>
      </c>
      <c r="C380" s="174" t="str">
        <f>IF('Sch A. Input'!C383="","",'Sch A. Input'!C383)</f>
        <v/>
      </c>
      <c r="D380" s="175" t="str">
        <f>IF('Sch A. Input'!D383="","",'Sch A. Input'!D383)</f>
        <v/>
      </c>
      <c r="E380" s="175">
        <f>IF('Sch A. Input'!E383="","",MIN('Sch A. Input'!E383,'Sch A. Input'!F383))</f>
        <v>45016</v>
      </c>
      <c r="F380" s="210">
        <f>SUMIFS('Sch A. Input'!G383:CJ383,'Sch A. Input'!$G$14:$CJ$14,"Recurring",'Sch A. Input'!$G$13:$CJ$13,$E$9)</f>
        <v>0</v>
      </c>
      <c r="G380" s="210">
        <f>SUMIFS('Sch A. Input'!G383:CJ383,'Sch A. Input'!$G$14:$CJ$14,"One-time",'Sch A. Input'!$G$13:$CJ$13,'Sch B. Bi-Weekly Output'!$E$9)</f>
        <v>0</v>
      </c>
      <c r="H380" s="211">
        <f t="shared" si="6"/>
        <v>0</v>
      </c>
      <c r="I380" s="208"/>
      <c r="J380" s="212">
        <f>IFERROR(-'Sch D. Workings'!AB385,'Sch D. Workings'!AB385)</f>
        <v>0</v>
      </c>
      <c r="L380" s="88"/>
    </row>
    <row r="381" spans="2:12" ht="13" x14ac:dyDescent="0.3">
      <c r="B381" s="173" t="str">
        <f>IF('Sch A. Input'!B384="","",'Sch A. Input'!B384)</f>
        <v/>
      </c>
      <c r="C381" s="174" t="str">
        <f>IF('Sch A. Input'!C384="","",'Sch A. Input'!C384)</f>
        <v/>
      </c>
      <c r="D381" s="175" t="str">
        <f>IF('Sch A. Input'!D384="","",'Sch A. Input'!D384)</f>
        <v/>
      </c>
      <c r="E381" s="175">
        <f>IF('Sch A. Input'!E384="","",MIN('Sch A. Input'!E384,'Sch A. Input'!F384))</f>
        <v>45016</v>
      </c>
      <c r="F381" s="210">
        <f>SUMIFS('Sch A. Input'!G384:CJ384,'Sch A. Input'!$G$14:$CJ$14,"Recurring",'Sch A. Input'!$G$13:$CJ$13,$E$9)</f>
        <v>0</v>
      </c>
      <c r="G381" s="210">
        <f>SUMIFS('Sch A. Input'!G384:CJ384,'Sch A. Input'!$G$14:$CJ$14,"One-time",'Sch A. Input'!$G$13:$CJ$13,'Sch B. Bi-Weekly Output'!$E$9)</f>
        <v>0</v>
      </c>
      <c r="H381" s="211">
        <f t="shared" si="6"/>
        <v>0</v>
      </c>
      <c r="I381" s="208"/>
      <c r="J381" s="212">
        <f>IFERROR(-'Sch D. Workings'!AB386,'Sch D. Workings'!AB386)</f>
        <v>0</v>
      </c>
      <c r="L381" s="88"/>
    </row>
    <row r="382" spans="2:12" ht="13" x14ac:dyDescent="0.3">
      <c r="B382" s="173" t="str">
        <f>IF('Sch A. Input'!B385="","",'Sch A. Input'!B385)</f>
        <v/>
      </c>
      <c r="C382" s="174" t="str">
        <f>IF('Sch A. Input'!C385="","",'Sch A. Input'!C385)</f>
        <v/>
      </c>
      <c r="D382" s="175" t="str">
        <f>IF('Sch A. Input'!D385="","",'Sch A. Input'!D385)</f>
        <v/>
      </c>
      <c r="E382" s="175">
        <f>IF('Sch A. Input'!E385="","",MIN('Sch A. Input'!E385,'Sch A. Input'!F385))</f>
        <v>45016</v>
      </c>
      <c r="F382" s="210">
        <f>SUMIFS('Sch A. Input'!G385:CJ385,'Sch A. Input'!$G$14:$CJ$14,"Recurring",'Sch A. Input'!$G$13:$CJ$13,$E$9)</f>
        <v>0</v>
      </c>
      <c r="G382" s="210">
        <f>SUMIFS('Sch A. Input'!G385:CJ385,'Sch A. Input'!$G$14:$CJ$14,"One-time",'Sch A. Input'!$G$13:$CJ$13,'Sch B. Bi-Weekly Output'!$E$9)</f>
        <v>0</v>
      </c>
      <c r="H382" s="211">
        <f t="shared" si="6"/>
        <v>0</v>
      </c>
      <c r="I382" s="208"/>
      <c r="J382" s="212">
        <f>IFERROR(-'Sch D. Workings'!AB387,'Sch D. Workings'!AB387)</f>
        <v>0</v>
      </c>
      <c r="L382" s="88"/>
    </row>
    <row r="383" spans="2:12" ht="13" x14ac:dyDescent="0.3">
      <c r="B383" s="173" t="str">
        <f>IF('Sch A. Input'!B386="","",'Sch A. Input'!B386)</f>
        <v/>
      </c>
      <c r="C383" s="174" t="str">
        <f>IF('Sch A. Input'!C386="","",'Sch A. Input'!C386)</f>
        <v/>
      </c>
      <c r="D383" s="175" t="str">
        <f>IF('Sch A. Input'!D386="","",'Sch A. Input'!D386)</f>
        <v/>
      </c>
      <c r="E383" s="175">
        <f>IF('Sch A. Input'!E386="","",MIN('Sch A. Input'!E386,'Sch A. Input'!F386))</f>
        <v>45016</v>
      </c>
      <c r="F383" s="210">
        <f>SUMIFS('Sch A. Input'!G386:CJ386,'Sch A. Input'!$G$14:$CJ$14,"Recurring",'Sch A. Input'!$G$13:$CJ$13,$E$9)</f>
        <v>0</v>
      </c>
      <c r="G383" s="210">
        <f>SUMIFS('Sch A. Input'!G386:CJ386,'Sch A. Input'!$G$14:$CJ$14,"One-time",'Sch A. Input'!$G$13:$CJ$13,'Sch B. Bi-Weekly Output'!$E$9)</f>
        <v>0</v>
      </c>
      <c r="H383" s="211">
        <f t="shared" si="6"/>
        <v>0</v>
      </c>
      <c r="I383" s="208"/>
      <c r="J383" s="212">
        <f>IFERROR(-'Sch D. Workings'!AB388,'Sch D. Workings'!AB388)</f>
        <v>0</v>
      </c>
      <c r="L383" s="88"/>
    </row>
    <row r="384" spans="2:12" ht="13" x14ac:dyDescent="0.3">
      <c r="B384" s="173" t="str">
        <f>IF('Sch A. Input'!B387="","",'Sch A. Input'!B387)</f>
        <v/>
      </c>
      <c r="C384" s="174" t="str">
        <f>IF('Sch A. Input'!C387="","",'Sch A. Input'!C387)</f>
        <v/>
      </c>
      <c r="D384" s="175" t="str">
        <f>IF('Sch A. Input'!D387="","",'Sch A. Input'!D387)</f>
        <v/>
      </c>
      <c r="E384" s="175">
        <f>IF('Sch A. Input'!E387="","",MIN('Sch A. Input'!E387,'Sch A. Input'!F387))</f>
        <v>45016</v>
      </c>
      <c r="F384" s="210">
        <f>SUMIFS('Sch A. Input'!G387:CJ387,'Sch A. Input'!$G$14:$CJ$14,"Recurring",'Sch A. Input'!$G$13:$CJ$13,$E$9)</f>
        <v>0</v>
      </c>
      <c r="G384" s="210">
        <f>SUMIFS('Sch A. Input'!G387:CJ387,'Sch A. Input'!$G$14:$CJ$14,"One-time",'Sch A. Input'!$G$13:$CJ$13,'Sch B. Bi-Weekly Output'!$E$9)</f>
        <v>0</v>
      </c>
      <c r="H384" s="211">
        <f t="shared" si="6"/>
        <v>0</v>
      </c>
      <c r="I384" s="208"/>
      <c r="J384" s="212">
        <f>IFERROR(-'Sch D. Workings'!AB389,'Sch D. Workings'!AB389)</f>
        <v>0</v>
      </c>
      <c r="L384" s="88"/>
    </row>
    <row r="385" spans="2:12" ht="13" x14ac:dyDescent="0.3">
      <c r="B385" s="173" t="str">
        <f>IF('Sch A. Input'!B388="","",'Sch A. Input'!B388)</f>
        <v/>
      </c>
      <c r="C385" s="174" t="str">
        <f>IF('Sch A. Input'!C388="","",'Sch A. Input'!C388)</f>
        <v/>
      </c>
      <c r="D385" s="175" t="str">
        <f>IF('Sch A. Input'!D388="","",'Sch A. Input'!D388)</f>
        <v/>
      </c>
      <c r="E385" s="175">
        <f>IF('Sch A. Input'!E388="","",MIN('Sch A. Input'!E388,'Sch A. Input'!F388))</f>
        <v>45016</v>
      </c>
      <c r="F385" s="210">
        <f>SUMIFS('Sch A. Input'!G388:CJ388,'Sch A. Input'!$G$14:$CJ$14,"Recurring",'Sch A. Input'!$G$13:$CJ$13,$E$9)</f>
        <v>0</v>
      </c>
      <c r="G385" s="210">
        <f>SUMIFS('Sch A. Input'!G388:CJ388,'Sch A. Input'!$G$14:$CJ$14,"One-time",'Sch A. Input'!$G$13:$CJ$13,'Sch B. Bi-Weekly Output'!$E$9)</f>
        <v>0</v>
      </c>
      <c r="H385" s="211">
        <f t="shared" si="6"/>
        <v>0</v>
      </c>
      <c r="I385" s="208"/>
      <c r="J385" s="212">
        <f>IFERROR(-'Sch D. Workings'!AB390,'Sch D. Workings'!AB390)</f>
        <v>0</v>
      </c>
      <c r="L385" s="88"/>
    </row>
    <row r="386" spans="2:12" ht="13" x14ac:dyDescent="0.3">
      <c r="B386" s="173" t="str">
        <f>IF('Sch A. Input'!B389="","",'Sch A. Input'!B389)</f>
        <v/>
      </c>
      <c r="C386" s="174" t="str">
        <f>IF('Sch A. Input'!C389="","",'Sch A. Input'!C389)</f>
        <v/>
      </c>
      <c r="D386" s="175" t="str">
        <f>IF('Sch A. Input'!D389="","",'Sch A. Input'!D389)</f>
        <v/>
      </c>
      <c r="E386" s="175">
        <f>IF('Sch A. Input'!E389="","",MIN('Sch A. Input'!E389,'Sch A. Input'!F389))</f>
        <v>45016</v>
      </c>
      <c r="F386" s="210">
        <f>SUMIFS('Sch A. Input'!G389:CJ389,'Sch A. Input'!$G$14:$CJ$14,"Recurring",'Sch A. Input'!$G$13:$CJ$13,$E$9)</f>
        <v>0</v>
      </c>
      <c r="G386" s="210">
        <f>SUMIFS('Sch A. Input'!G389:CJ389,'Sch A. Input'!$G$14:$CJ$14,"One-time",'Sch A. Input'!$G$13:$CJ$13,'Sch B. Bi-Weekly Output'!$E$9)</f>
        <v>0</v>
      </c>
      <c r="H386" s="211">
        <f t="shared" si="6"/>
        <v>0</v>
      </c>
      <c r="I386" s="208"/>
      <c r="J386" s="212">
        <f>IFERROR(-'Sch D. Workings'!AB391,'Sch D. Workings'!AB391)</f>
        <v>0</v>
      </c>
      <c r="L386" s="88"/>
    </row>
    <row r="387" spans="2:12" ht="13" x14ac:dyDescent="0.3">
      <c r="B387" s="173" t="str">
        <f>IF('Sch A. Input'!B390="","",'Sch A. Input'!B390)</f>
        <v/>
      </c>
      <c r="C387" s="174" t="str">
        <f>IF('Sch A. Input'!C390="","",'Sch A. Input'!C390)</f>
        <v/>
      </c>
      <c r="D387" s="175" t="str">
        <f>IF('Sch A. Input'!D390="","",'Sch A. Input'!D390)</f>
        <v/>
      </c>
      <c r="E387" s="175">
        <f>IF('Sch A. Input'!E390="","",MIN('Sch A. Input'!E390,'Sch A. Input'!F390))</f>
        <v>45016</v>
      </c>
      <c r="F387" s="210">
        <f>SUMIFS('Sch A. Input'!G390:CJ390,'Sch A. Input'!$G$14:$CJ$14,"Recurring",'Sch A. Input'!$G$13:$CJ$13,$E$9)</f>
        <v>0</v>
      </c>
      <c r="G387" s="210">
        <f>SUMIFS('Sch A. Input'!G390:CJ390,'Sch A. Input'!$G$14:$CJ$14,"One-time",'Sch A. Input'!$G$13:$CJ$13,'Sch B. Bi-Weekly Output'!$E$9)</f>
        <v>0</v>
      </c>
      <c r="H387" s="211">
        <f t="shared" si="6"/>
        <v>0</v>
      </c>
      <c r="I387" s="208"/>
      <c r="J387" s="212">
        <f>IFERROR(-'Sch D. Workings'!AB392,'Sch D. Workings'!AB392)</f>
        <v>0</v>
      </c>
      <c r="L387" s="88"/>
    </row>
    <row r="388" spans="2:12" ht="13" x14ac:dyDescent="0.3">
      <c r="B388" s="173" t="str">
        <f>IF('Sch A. Input'!B391="","",'Sch A. Input'!B391)</f>
        <v/>
      </c>
      <c r="C388" s="174" t="str">
        <f>IF('Sch A. Input'!C391="","",'Sch A. Input'!C391)</f>
        <v/>
      </c>
      <c r="D388" s="175" t="str">
        <f>IF('Sch A. Input'!D391="","",'Sch A. Input'!D391)</f>
        <v/>
      </c>
      <c r="E388" s="175">
        <f>IF('Sch A. Input'!E391="","",MIN('Sch A. Input'!E391,'Sch A. Input'!F391))</f>
        <v>45016</v>
      </c>
      <c r="F388" s="210">
        <f>SUMIFS('Sch A. Input'!G391:CJ391,'Sch A. Input'!$G$14:$CJ$14,"Recurring",'Sch A. Input'!$G$13:$CJ$13,$E$9)</f>
        <v>0</v>
      </c>
      <c r="G388" s="210">
        <f>SUMIFS('Sch A. Input'!G391:CJ391,'Sch A. Input'!$G$14:$CJ$14,"One-time",'Sch A. Input'!$G$13:$CJ$13,'Sch B. Bi-Weekly Output'!$E$9)</f>
        <v>0</v>
      </c>
      <c r="H388" s="211">
        <f t="shared" si="6"/>
        <v>0</v>
      </c>
      <c r="I388" s="208"/>
      <c r="J388" s="212">
        <f>IFERROR(-'Sch D. Workings'!AB393,'Sch D. Workings'!AB393)</f>
        <v>0</v>
      </c>
      <c r="L388" s="88"/>
    </row>
    <row r="389" spans="2:12" ht="13" x14ac:dyDescent="0.3">
      <c r="B389" s="173" t="str">
        <f>IF('Sch A. Input'!B392="","",'Sch A. Input'!B392)</f>
        <v/>
      </c>
      <c r="C389" s="174" t="str">
        <f>IF('Sch A. Input'!C392="","",'Sch A. Input'!C392)</f>
        <v/>
      </c>
      <c r="D389" s="175" t="str">
        <f>IF('Sch A. Input'!D392="","",'Sch A. Input'!D392)</f>
        <v/>
      </c>
      <c r="E389" s="175">
        <f>IF('Sch A. Input'!E392="","",MIN('Sch A. Input'!E392,'Sch A. Input'!F392))</f>
        <v>45016</v>
      </c>
      <c r="F389" s="210">
        <f>SUMIFS('Sch A. Input'!G392:CJ392,'Sch A. Input'!$G$14:$CJ$14,"Recurring",'Sch A. Input'!$G$13:$CJ$13,$E$9)</f>
        <v>0</v>
      </c>
      <c r="G389" s="210">
        <f>SUMIFS('Sch A. Input'!G392:CJ392,'Sch A. Input'!$G$14:$CJ$14,"One-time",'Sch A. Input'!$G$13:$CJ$13,'Sch B. Bi-Weekly Output'!$E$9)</f>
        <v>0</v>
      </c>
      <c r="H389" s="211">
        <f t="shared" si="6"/>
        <v>0</v>
      </c>
      <c r="I389" s="208"/>
      <c r="J389" s="212">
        <f>IFERROR(-'Sch D. Workings'!AB394,'Sch D. Workings'!AB394)</f>
        <v>0</v>
      </c>
      <c r="L389" s="88"/>
    </row>
    <row r="390" spans="2:12" ht="13" x14ac:dyDescent="0.3">
      <c r="B390" s="173" t="str">
        <f>IF('Sch A. Input'!B393="","",'Sch A. Input'!B393)</f>
        <v/>
      </c>
      <c r="C390" s="174" t="str">
        <f>IF('Sch A. Input'!C393="","",'Sch A. Input'!C393)</f>
        <v/>
      </c>
      <c r="D390" s="175" t="str">
        <f>IF('Sch A. Input'!D393="","",'Sch A. Input'!D393)</f>
        <v/>
      </c>
      <c r="E390" s="175">
        <f>IF('Sch A. Input'!E393="","",MIN('Sch A. Input'!E393,'Sch A. Input'!F393))</f>
        <v>45016</v>
      </c>
      <c r="F390" s="210">
        <f>SUMIFS('Sch A. Input'!G393:CJ393,'Sch A. Input'!$G$14:$CJ$14,"Recurring",'Sch A. Input'!$G$13:$CJ$13,$E$9)</f>
        <v>0</v>
      </c>
      <c r="G390" s="210">
        <f>SUMIFS('Sch A. Input'!G393:CJ393,'Sch A. Input'!$G$14:$CJ$14,"One-time",'Sch A. Input'!$G$13:$CJ$13,'Sch B. Bi-Weekly Output'!$E$9)</f>
        <v>0</v>
      </c>
      <c r="H390" s="211">
        <f t="shared" si="6"/>
        <v>0</v>
      </c>
      <c r="I390" s="208"/>
      <c r="J390" s="212">
        <f>IFERROR(-'Sch D. Workings'!AB395,'Sch D. Workings'!AB395)</f>
        <v>0</v>
      </c>
      <c r="L390" s="88"/>
    </row>
    <row r="391" spans="2:12" ht="13" x14ac:dyDescent="0.3">
      <c r="B391" s="173" t="str">
        <f>IF('Sch A. Input'!B394="","",'Sch A. Input'!B394)</f>
        <v/>
      </c>
      <c r="C391" s="174" t="str">
        <f>IF('Sch A. Input'!C394="","",'Sch A. Input'!C394)</f>
        <v/>
      </c>
      <c r="D391" s="175" t="str">
        <f>IF('Sch A. Input'!D394="","",'Sch A. Input'!D394)</f>
        <v/>
      </c>
      <c r="E391" s="175">
        <f>IF('Sch A. Input'!E394="","",MIN('Sch A. Input'!E394,'Sch A. Input'!F394))</f>
        <v>45016</v>
      </c>
      <c r="F391" s="210">
        <f>SUMIFS('Sch A. Input'!G394:CJ394,'Sch A. Input'!$G$14:$CJ$14,"Recurring",'Sch A. Input'!$G$13:$CJ$13,$E$9)</f>
        <v>0</v>
      </c>
      <c r="G391" s="210">
        <f>SUMIFS('Sch A. Input'!G394:CJ394,'Sch A. Input'!$G$14:$CJ$14,"One-time",'Sch A. Input'!$G$13:$CJ$13,'Sch B. Bi-Weekly Output'!$E$9)</f>
        <v>0</v>
      </c>
      <c r="H391" s="211">
        <f t="shared" si="6"/>
        <v>0</v>
      </c>
      <c r="I391" s="208"/>
      <c r="J391" s="212">
        <f>IFERROR(-'Sch D. Workings'!AB396,'Sch D. Workings'!AB396)</f>
        <v>0</v>
      </c>
      <c r="L391" s="88"/>
    </row>
    <row r="392" spans="2:12" ht="13" x14ac:dyDescent="0.3">
      <c r="B392" s="173" t="str">
        <f>IF('Sch A. Input'!B395="","",'Sch A. Input'!B395)</f>
        <v/>
      </c>
      <c r="C392" s="174" t="str">
        <f>IF('Sch A. Input'!C395="","",'Sch A. Input'!C395)</f>
        <v/>
      </c>
      <c r="D392" s="175" t="str">
        <f>IF('Sch A. Input'!D395="","",'Sch A. Input'!D395)</f>
        <v/>
      </c>
      <c r="E392" s="175">
        <f>IF('Sch A. Input'!E395="","",MIN('Sch A. Input'!E395,'Sch A. Input'!F395))</f>
        <v>45016</v>
      </c>
      <c r="F392" s="210">
        <f>SUMIFS('Sch A. Input'!G395:CJ395,'Sch A. Input'!$G$14:$CJ$14,"Recurring",'Sch A. Input'!$G$13:$CJ$13,$E$9)</f>
        <v>0</v>
      </c>
      <c r="G392" s="210">
        <f>SUMIFS('Sch A. Input'!G395:CJ395,'Sch A. Input'!$G$14:$CJ$14,"One-time",'Sch A. Input'!$G$13:$CJ$13,'Sch B. Bi-Weekly Output'!$E$9)</f>
        <v>0</v>
      </c>
      <c r="H392" s="211">
        <f t="shared" si="6"/>
        <v>0</v>
      </c>
      <c r="I392" s="208"/>
      <c r="J392" s="212">
        <f>IFERROR(-'Sch D. Workings'!AB397,'Sch D. Workings'!AB397)</f>
        <v>0</v>
      </c>
      <c r="L392" s="88"/>
    </row>
    <row r="393" spans="2:12" ht="13" x14ac:dyDescent="0.3">
      <c r="B393" s="173" t="str">
        <f>IF('Sch A. Input'!B396="","",'Sch A. Input'!B396)</f>
        <v/>
      </c>
      <c r="C393" s="174" t="str">
        <f>IF('Sch A. Input'!C396="","",'Sch A. Input'!C396)</f>
        <v/>
      </c>
      <c r="D393" s="175" t="str">
        <f>IF('Sch A. Input'!D396="","",'Sch A. Input'!D396)</f>
        <v/>
      </c>
      <c r="E393" s="175">
        <f>IF('Sch A. Input'!E396="","",MIN('Sch A. Input'!E396,'Sch A. Input'!F396))</f>
        <v>45016</v>
      </c>
      <c r="F393" s="210">
        <f>SUMIFS('Sch A. Input'!G396:CJ396,'Sch A. Input'!$G$14:$CJ$14,"Recurring",'Sch A. Input'!$G$13:$CJ$13,$E$9)</f>
        <v>0</v>
      </c>
      <c r="G393" s="210">
        <f>SUMIFS('Sch A. Input'!G396:CJ396,'Sch A. Input'!$G$14:$CJ$14,"One-time",'Sch A. Input'!$G$13:$CJ$13,'Sch B. Bi-Weekly Output'!$E$9)</f>
        <v>0</v>
      </c>
      <c r="H393" s="211">
        <f t="shared" si="6"/>
        <v>0</v>
      </c>
      <c r="I393" s="208"/>
      <c r="J393" s="212">
        <f>IFERROR(-'Sch D. Workings'!AB398,'Sch D. Workings'!AB398)</f>
        <v>0</v>
      </c>
      <c r="L393" s="88"/>
    </row>
    <row r="394" spans="2:12" ht="13" x14ac:dyDescent="0.3">
      <c r="B394" s="173" t="str">
        <f>IF('Sch A. Input'!B397="","",'Sch A. Input'!B397)</f>
        <v/>
      </c>
      <c r="C394" s="174" t="str">
        <f>IF('Sch A. Input'!C397="","",'Sch A. Input'!C397)</f>
        <v/>
      </c>
      <c r="D394" s="175" t="str">
        <f>IF('Sch A. Input'!D397="","",'Sch A. Input'!D397)</f>
        <v/>
      </c>
      <c r="E394" s="175">
        <f>IF('Sch A. Input'!E397="","",MIN('Sch A. Input'!E397,'Sch A. Input'!F397))</f>
        <v>45016</v>
      </c>
      <c r="F394" s="210">
        <f>SUMIFS('Sch A. Input'!G397:CJ397,'Sch A. Input'!$G$14:$CJ$14,"Recurring",'Sch A. Input'!$G$13:$CJ$13,$E$9)</f>
        <v>0</v>
      </c>
      <c r="G394" s="210">
        <f>SUMIFS('Sch A. Input'!G397:CJ397,'Sch A. Input'!$G$14:$CJ$14,"One-time",'Sch A. Input'!$G$13:$CJ$13,'Sch B. Bi-Weekly Output'!$E$9)</f>
        <v>0</v>
      </c>
      <c r="H394" s="211">
        <f t="shared" si="6"/>
        <v>0</v>
      </c>
      <c r="I394" s="208"/>
      <c r="J394" s="212">
        <f>IFERROR(-'Sch D. Workings'!AB399,'Sch D. Workings'!AB399)</f>
        <v>0</v>
      </c>
      <c r="L394" s="88"/>
    </row>
    <row r="395" spans="2:12" ht="13" x14ac:dyDescent="0.3">
      <c r="B395" s="173" t="str">
        <f>IF('Sch A. Input'!B398="","",'Sch A. Input'!B398)</f>
        <v/>
      </c>
      <c r="C395" s="174" t="str">
        <f>IF('Sch A. Input'!C398="","",'Sch A. Input'!C398)</f>
        <v/>
      </c>
      <c r="D395" s="175" t="str">
        <f>IF('Sch A. Input'!D398="","",'Sch A. Input'!D398)</f>
        <v/>
      </c>
      <c r="E395" s="175">
        <f>IF('Sch A. Input'!E398="","",MIN('Sch A. Input'!E398,'Sch A. Input'!F398))</f>
        <v>45016</v>
      </c>
      <c r="F395" s="210">
        <f>SUMIFS('Sch A. Input'!G398:CJ398,'Sch A. Input'!$G$14:$CJ$14,"Recurring",'Sch A. Input'!$G$13:$CJ$13,$E$9)</f>
        <v>0</v>
      </c>
      <c r="G395" s="210">
        <f>SUMIFS('Sch A. Input'!G398:CJ398,'Sch A. Input'!$G$14:$CJ$14,"One-time",'Sch A. Input'!$G$13:$CJ$13,'Sch B. Bi-Weekly Output'!$E$9)</f>
        <v>0</v>
      </c>
      <c r="H395" s="211">
        <f t="shared" si="6"/>
        <v>0</v>
      </c>
      <c r="I395" s="208"/>
      <c r="J395" s="212">
        <f>IFERROR(-'Sch D. Workings'!AB400,'Sch D. Workings'!AB400)</f>
        <v>0</v>
      </c>
      <c r="L395" s="88"/>
    </row>
    <row r="396" spans="2:12" ht="13" x14ac:dyDescent="0.3">
      <c r="B396" s="173" t="str">
        <f>IF('Sch A. Input'!B399="","",'Sch A. Input'!B399)</f>
        <v/>
      </c>
      <c r="C396" s="174" t="str">
        <f>IF('Sch A. Input'!C399="","",'Sch A. Input'!C399)</f>
        <v/>
      </c>
      <c r="D396" s="175" t="str">
        <f>IF('Sch A. Input'!D399="","",'Sch A. Input'!D399)</f>
        <v/>
      </c>
      <c r="E396" s="175">
        <f>IF('Sch A. Input'!E399="","",MIN('Sch A. Input'!E399,'Sch A. Input'!F399))</f>
        <v>45016</v>
      </c>
      <c r="F396" s="210">
        <f>SUMIFS('Sch A. Input'!G399:CJ399,'Sch A. Input'!$G$14:$CJ$14,"Recurring",'Sch A. Input'!$G$13:$CJ$13,$E$9)</f>
        <v>0</v>
      </c>
      <c r="G396" s="210">
        <f>SUMIFS('Sch A. Input'!G399:CJ399,'Sch A. Input'!$G$14:$CJ$14,"One-time",'Sch A. Input'!$G$13:$CJ$13,'Sch B. Bi-Weekly Output'!$E$9)</f>
        <v>0</v>
      </c>
      <c r="H396" s="211">
        <f t="shared" si="6"/>
        <v>0</v>
      </c>
      <c r="I396" s="208"/>
      <c r="J396" s="212">
        <f>IFERROR(-'Sch D. Workings'!AB401,'Sch D. Workings'!AB401)</f>
        <v>0</v>
      </c>
      <c r="L396" s="88"/>
    </row>
    <row r="397" spans="2:12" ht="13" x14ac:dyDescent="0.3">
      <c r="B397" s="173" t="str">
        <f>IF('Sch A. Input'!B400="","",'Sch A. Input'!B400)</f>
        <v/>
      </c>
      <c r="C397" s="174" t="str">
        <f>IF('Sch A. Input'!C400="","",'Sch A. Input'!C400)</f>
        <v/>
      </c>
      <c r="D397" s="175" t="str">
        <f>IF('Sch A. Input'!D400="","",'Sch A. Input'!D400)</f>
        <v/>
      </c>
      <c r="E397" s="175">
        <f>IF('Sch A. Input'!E400="","",MIN('Sch A. Input'!E400,'Sch A. Input'!F400))</f>
        <v>45016</v>
      </c>
      <c r="F397" s="210">
        <f>SUMIFS('Sch A. Input'!G400:CJ400,'Sch A. Input'!$G$14:$CJ$14,"Recurring",'Sch A. Input'!$G$13:$CJ$13,$E$9)</f>
        <v>0</v>
      </c>
      <c r="G397" s="210">
        <f>SUMIFS('Sch A. Input'!G400:CJ400,'Sch A. Input'!$G$14:$CJ$14,"One-time",'Sch A. Input'!$G$13:$CJ$13,'Sch B. Bi-Weekly Output'!$E$9)</f>
        <v>0</v>
      </c>
      <c r="H397" s="211">
        <f t="shared" si="6"/>
        <v>0</v>
      </c>
      <c r="I397" s="208"/>
      <c r="J397" s="212">
        <f>IFERROR(-'Sch D. Workings'!AB402,'Sch D. Workings'!AB402)</f>
        <v>0</v>
      </c>
      <c r="L397" s="88"/>
    </row>
    <row r="398" spans="2:12" ht="13" x14ac:dyDescent="0.3">
      <c r="B398" s="173" t="str">
        <f>IF('Sch A. Input'!B401="","",'Sch A. Input'!B401)</f>
        <v/>
      </c>
      <c r="C398" s="174" t="str">
        <f>IF('Sch A. Input'!C401="","",'Sch A. Input'!C401)</f>
        <v/>
      </c>
      <c r="D398" s="175" t="str">
        <f>IF('Sch A. Input'!D401="","",'Sch A. Input'!D401)</f>
        <v/>
      </c>
      <c r="E398" s="175">
        <f>IF('Sch A. Input'!E401="","",MIN('Sch A. Input'!E401,'Sch A. Input'!F401))</f>
        <v>45016</v>
      </c>
      <c r="F398" s="210">
        <f>SUMIFS('Sch A. Input'!G401:CJ401,'Sch A. Input'!$G$14:$CJ$14,"Recurring",'Sch A. Input'!$G$13:$CJ$13,$E$9)</f>
        <v>0</v>
      </c>
      <c r="G398" s="210">
        <f>SUMIFS('Sch A. Input'!G401:CJ401,'Sch A. Input'!$G$14:$CJ$14,"One-time",'Sch A. Input'!$G$13:$CJ$13,'Sch B. Bi-Weekly Output'!$E$9)</f>
        <v>0</v>
      </c>
      <c r="H398" s="211">
        <f t="shared" ref="H398:H406" si="7">SUM(F398:G398)</f>
        <v>0</v>
      </c>
      <c r="I398" s="208"/>
      <c r="J398" s="212">
        <f>IFERROR(-'Sch D. Workings'!AB403,'Sch D. Workings'!AB403)</f>
        <v>0</v>
      </c>
      <c r="L398" s="88"/>
    </row>
    <row r="399" spans="2:12" ht="13" x14ac:dyDescent="0.3">
      <c r="B399" s="173" t="str">
        <f>IF('Sch A. Input'!B402="","",'Sch A. Input'!B402)</f>
        <v/>
      </c>
      <c r="C399" s="174" t="str">
        <f>IF('Sch A. Input'!C402="","",'Sch A. Input'!C402)</f>
        <v/>
      </c>
      <c r="D399" s="175" t="str">
        <f>IF('Sch A. Input'!D402="","",'Sch A. Input'!D402)</f>
        <v/>
      </c>
      <c r="E399" s="175">
        <f>IF('Sch A. Input'!E402="","",MIN('Sch A. Input'!E402,'Sch A. Input'!F402))</f>
        <v>45016</v>
      </c>
      <c r="F399" s="210">
        <f>SUMIFS('Sch A. Input'!G402:CJ402,'Sch A. Input'!$G$14:$CJ$14,"Recurring",'Sch A. Input'!$G$13:$CJ$13,$E$9)</f>
        <v>0</v>
      </c>
      <c r="G399" s="210">
        <f>SUMIFS('Sch A. Input'!G402:CJ402,'Sch A. Input'!$G$14:$CJ$14,"One-time",'Sch A. Input'!$G$13:$CJ$13,'Sch B. Bi-Weekly Output'!$E$9)</f>
        <v>0</v>
      </c>
      <c r="H399" s="211">
        <f t="shared" si="7"/>
        <v>0</v>
      </c>
      <c r="I399" s="208"/>
      <c r="J399" s="212">
        <f>IFERROR(-'Sch D. Workings'!AB404,'Sch D. Workings'!AB404)</f>
        <v>0</v>
      </c>
      <c r="L399" s="88"/>
    </row>
    <row r="400" spans="2:12" ht="13" x14ac:dyDescent="0.3">
      <c r="B400" s="173" t="str">
        <f>IF('Sch A. Input'!B403="","",'Sch A. Input'!B403)</f>
        <v/>
      </c>
      <c r="C400" s="174" t="str">
        <f>IF('Sch A. Input'!C403="","",'Sch A. Input'!C403)</f>
        <v/>
      </c>
      <c r="D400" s="175" t="str">
        <f>IF('Sch A. Input'!D403="","",'Sch A. Input'!D403)</f>
        <v/>
      </c>
      <c r="E400" s="175">
        <f>IF('Sch A. Input'!E403="","",MIN('Sch A. Input'!E403,'Sch A. Input'!F403))</f>
        <v>45016</v>
      </c>
      <c r="F400" s="210">
        <f>SUMIFS('Sch A. Input'!G403:CJ403,'Sch A. Input'!$G$14:$CJ$14,"Recurring",'Sch A. Input'!$G$13:$CJ$13,$E$9)</f>
        <v>0</v>
      </c>
      <c r="G400" s="210">
        <f>SUMIFS('Sch A. Input'!G403:CJ403,'Sch A. Input'!$G$14:$CJ$14,"One-time",'Sch A. Input'!$G$13:$CJ$13,'Sch B. Bi-Weekly Output'!$E$9)</f>
        <v>0</v>
      </c>
      <c r="H400" s="211">
        <f t="shared" si="7"/>
        <v>0</v>
      </c>
      <c r="I400" s="208"/>
      <c r="J400" s="212">
        <f>IFERROR(-'Sch D. Workings'!AB405,'Sch D. Workings'!AB405)</f>
        <v>0</v>
      </c>
      <c r="L400" s="88"/>
    </row>
    <row r="401" spans="2:12" ht="13" x14ac:dyDescent="0.3">
      <c r="B401" s="173" t="str">
        <f>IF('Sch A. Input'!B404="","",'Sch A. Input'!B404)</f>
        <v/>
      </c>
      <c r="C401" s="174" t="str">
        <f>IF('Sch A. Input'!C404="","",'Sch A. Input'!C404)</f>
        <v/>
      </c>
      <c r="D401" s="175" t="str">
        <f>IF('Sch A. Input'!D404="","",'Sch A. Input'!D404)</f>
        <v/>
      </c>
      <c r="E401" s="175">
        <f>IF('Sch A. Input'!E404="","",MIN('Sch A. Input'!E404,'Sch A. Input'!F404))</f>
        <v>45016</v>
      </c>
      <c r="F401" s="210">
        <f>SUMIFS('Sch A. Input'!G404:CJ404,'Sch A. Input'!$G$14:$CJ$14,"Recurring",'Sch A. Input'!$G$13:$CJ$13,$E$9)</f>
        <v>0</v>
      </c>
      <c r="G401" s="210">
        <f>SUMIFS('Sch A. Input'!G404:CJ404,'Sch A. Input'!$G$14:$CJ$14,"One-time",'Sch A. Input'!$G$13:$CJ$13,'Sch B. Bi-Weekly Output'!$E$9)</f>
        <v>0</v>
      </c>
      <c r="H401" s="211">
        <f t="shared" si="7"/>
        <v>0</v>
      </c>
      <c r="I401" s="208"/>
      <c r="J401" s="212">
        <f>IFERROR(-'Sch D. Workings'!AB406,'Sch D. Workings'!AB406)</f>
        <v>0</v>
      </c>
      <c r="L401" s="88"/>
    </row>
    <row r="402" spans="2:12" ht="13" x14ac:dyDescent="0.3">
      <c r="B402" s="173" t="str">
        <f>IF('Sch A. Input'!B405="","",'Sch A. Input'!B405)</f>
        <v/>
      </c>
      <c r="C402" s="174" t="str">
        <f>IF('Sch A. Input'!C405="","",'Sch A. Input'!C405)</f>
        <v/>
      </c>
      <c r="D402" s="175" t="str">
        <f>IF('Sch A. Input'!D405="","",'Sch A. Input'!D405)</f>
        <v/>
      </c>
      <c r="E402" s="175">
        <f>IF('Sch A. Input'!E405="","",MIN('Sch A. Input'!E405,'Sch A. Input'!F405))</f>
        <v>45016</v>
      </c>
      <c r="F402" s="210">
        <f>SUMIFS('Sch A. Input'!G405:CJ405,'Sch A. Input'!$G$14:$CJ$14,"Recurring",'Sch A. Input'!$G$13:$CJ$13,$E$9)</f>
        <v>0</v>
      </c>
      <c r="G402" s="210">
        <f>SUMIFS('Sch A. Input'!G405:CJ405,'Sch A. Input'!$G$14:$CJ$14,"One-time",'Sch A. Input'!$G$13:$CJ$13,'Sch B. Bi-Weekly Output'!$E$9)</f>
        <v>0</v>
      </c>
      <c r="H402" s="211">
        <f t="shared" si="7"/>
        <v>0</v>
      </c>
      <c r="I402" s="208"/>
      <c r="J402" s="212">
        <f>IFERROR(-'Sch D. Workings'!AB407,'Sch D. Workings'!AB407)</f>
        <v>0</v>
      </c>
      <c r="L402" s="88"/>
    </row>
    <row r="403" spans="2:12" ht="13" x14ac:dyDescent="0.3">
      <c r="B403" s="173" t="str">
        <f>IF('Sch A. Input'!B406="","",'Sch A. Input'!B406)</f>
        <v/>
      </c>
      <c r="C403" s="174" t="str">
        <f>IF('Sch A. Input'!C406="","",'Sch A. Input'!C406)</f>
        <v/>
      </c>
      <c r="D403" s="175" t="str">
        <f>IF('Sch A. Input'!D406="","",'Sch A. Input'!D406)</f>
        <v/>
      </c>
      <c r="E403" s="175">
        <f>IF('Sch A. Input'!E406="","",MIN('Sch A. Input'!E406,'Sch A. Input'!F406))</f>
        <v>45016</v>
      </c>
      <c r="F403" s="210">
        <f>SUMIFS('Sch A. Input'!G406:CJ406,'Sch A. Input'!$G$14:$CJ$14,"Recurring",'Sch A. Input'!$G$13:$CJ$13,$E$9)</f>
        <v>0</v>
      </c>
      <c r="G403" s="210">
        <f>SUMIFS('Sch A. Input'!G406:CJ406,'Sch A. Input'!$G$14:$CJ$14,"One-time",'Sch A. Input'!$G$13:$CJ$13,'Sch B. Bi-Weekly Output'!$E$9)</f>
        <v>0</v>
      </c>
      <c r="H403" s="211">
        <f t="shared" si="7"/>
        <v>0</v>
      </c>
      <c r="I403" s="208"/>
      <c r="J403" s="212">
        <f>IFERROR(-'Sch D. Workings'!AB408,'Sch D. Workings'!AB408)</f>
        <v>0</v>
      </c>
      <c r="L403" s="88"/>
    </row>
    <row r="404" spans="2:12" ht="13" x14ac:dyDescent="0.3">
      <c r="B404" s="173" t="str">
        <f>IF('Sch A. Input'!B407="","",'Sch A. Input'!B407)</f>
        <v/>
      </c>
      <c r="C404" s="174" t="str">
        <f>IF('Sch A. Input'!C407="","",'Sch A. Input'!C407)</f>
        <v/>
      </c>
      <c r="D404" s="175" t="str">
        <f>IF('Sch A. Input'!D407="","",'Sch A. Input'!D407)</f>
        <v/>
      </c>
      <c r="E404" s="175">
        <f>IF('Sch A. Input'!E407="","",MIN('Sch A. Input'!E407,'Sch A. Input'!F407))</f>
        <v>45016</v>
      </c>
      <c r="F404" s="210">
        <f>SUMIFS('Sch A. Input'!G407:CJ407,'Sch A. Input'!$G$14:$CJ$14,"Recurring",'Sch A. Input'!$G$13:$CJ$13,$E$9)</f>
        <v>0</v>
      </c>
      <c r="G404" s="210">
        <f>SUMIFS('Sch A. Input'!G407:CJ407,'Sch A. Input'!$G$14:$CJ$14,"One-time",'Sch A. Input'!$G$13:$CJ$13,'Sch B. Bi-Weekly Output'!$E$9)</f>
        <v>0</v>
      </c>
      <c r="H404" s="211">
        <f t="shared" si="7"/>
        <v>0</v>
      </c>
      <c r="I404" s="208"/>
      <c r="J404" s="212">
        <f>IFERROR(-'Sch D. Workings'!AB409,'Sch D. Workings'!AB409)</f>
        <v>0</v>
      </c>
      <c r="L404" s="88"/>
    </row>
    <row r="405" spans="2:12" ht="13" x14ac:dyDescent="0.3">
      <c r="B405" s="173" t="str">
        <f>IF('Sch A. Input'!B408="","",'Sch A. Input'!B408)</f>
        <v/>
      </c>
      <c r="C405" s="174" t="str">
        <f>IF('Sch A. Input'!C408="","",'Sch A. Input'!C408)</f>
        <v/>
      </c>
      <c r="D405" s="175" t="str">
        <f>IF('Sch A. Input'!D408="","",'Sch A. Input'!D408)</f>
        <v/>
      </c>
      <c r="E405" s="175">
        <f>IF('Sch A. Input'!E408="","",MIN('Sch A. Input'!E408,'Sch A. Input'!F408))</f>
        <v>45016</v>
      </c>
      <c r="F405" s="210">
        <f>SUMIFS('Sch A. Input'!G408:CJ408,'Sch A. Input'!$G$14:$CJ$14,"Recurring",'Sch A. Input'!$G$13:$CJ$13,$E$9)</f>
        <v>0</v>
      </c>
      <c r="G405" s="210">
        <f>SUMIFS('Sch A. Input'!G408:CJ408,'Sch A. Input'!$G$14:$CJ$14,"One-time",'Sch A. Input'!$G$13:$CJ$13,'Sch B. Bi-Weekly Output'!$E$9)</f>
        <v>0</v>
      </c>
      <c r="H405" s="211">
        <f t="shared" si="7"/>
        <v>0</v>
      </c>
      <c r="I405" s="208"/>
      <c r="J405" s="212">
        <f>IFERROR(-'Sch D. Workings'!AB410,'Sch D. Workings'!AB410)</f>
        <v>0</v>
      </c>
      <c r="L405" s="88"/>
    </row>
    <row r="406" spans="2:12" ht="13" x14ac:dyDescent="0.3">
      <c r="B406" s="173" t="str">
        <f>IF('Sch A. Input'!B409="","",'Sch A. Input'!B409)</f>
        <v/>
      </c>
      <c r="C406" s="174" t="str">
        <f>IF('Sch A. Input'!C409="","",'Sch A. Input'!C409)</f>
        <v/>
      </c>
      <c r="D406" s="175" t="str">
        <f>IF('Sch A. Input'!D409="","",'Sch A. Input'!D409)</f>
        <v/>
      </c>
      <c r="E406" s="175">
        <f>IF('Sch A. Input'!E409="","",MIN('Sch A. Input'!E409,'Sch A. Input'!F409))</f>
        <v>45016</v>
      </c>
      <c r="F406" s="210">
        <f>SUMIFS('Sch A. Input'!G409:CJ409,'Sch A. Input'!$G$14:$CJ$14,"Recurring",'Sch A. Input'!$G$13:$CJ$13,$E$9)</f>
        <v>0</v>
      </c>
      <c r="G406" s="210">
        <f>SUMIFS('Sch A. Input'!G409:CJ409,'Sch A. Input'!$G$14:$CJ$14,"One-time",'Sch A. Input'!$G$13:$CJ$13,'Sch B. Bi-Weekly Output'!$E$9)</f>
        <v>0</v>
      </c>
      <c r="H406" s="211">
        <f t="shared" si="7"/>
        <v>0</v>
      </c>
      <c r="I406" s="208"/>
      <c r="J406" s="212">
        <f>IFERROR(-'Sch D. Workings'!AB411,'Sch D. Workings'!AB411)</f>
        <v>0</v>
      </c>
      <c r="L406" s="88"/>
    </row>
    <row r="407" spans="2:12" ht="13" x14ac:dyDescent="0.3">
      <c r="B407" s="173" t="str">
        <f>IF('Sch A. Input'!B410="","",'Sch A. Input'!B410)</f>
        <v/>
      </c>
      <c r="C407" s="174" t="str">
        <f>IF('Sch A. Input'!C410="","",'Sch A. Input'!C410)</f>
        <v/>
      </c>
      <c r="D407" s="175" t="str">
        <f>IF('Sch A. Input'!D410="","",'Sch A. Input'!D410)</f>
        <v/>
      </c>
      <c r="E407" s="175">
        <f>IF('Sch A. Input'!E410="","",MIN('Sch A. Input'!E410,'Sch A. Input'!F410))</f>
        <v>45016</v>
      </c>
      <c r="F407" s="210">
        <f>SUMIFS('Sch A. Input'!G410:CJ410,'Sch A. Input'!$G$14:$CJ$14,"Recurring",'Sch A. Input'!$G$13:$CJ$13,$E$9)</f>
        <v>0</v>
      </c>
      <c r="G407" s="210">
        <f>SUMIFS('Sch A. Input'!G410:CJ410,'Sch A. Input'!$G$14:$CJ$14,"One-time",'Sch A. Input'!$G$13:$CJ$13,'Sch B. Bi-Weekly Output'!$E$9)</f>
        <v>0</v>
      </c>
      <c r="H407" s="211">
        <f t="shared" ref="H407:H470" si="8">SUM(F407:G407)</f>
        <v>0</v>
      </c>
      <c r="I407" s="208"/>
      <c r="J407" s="212">
        <f>IFERROR(-'Sch D. Workings'!AB412,'Sch D. Workings'!AB412)</f>
        <v>0</v>
      </c>
      <c r="L407" s="88"/>
    </row>
    <row r="408" spans="2:12" ht="13" x14ac:dyDescent="0.3">
      <c r="B408" s="173" t="str">
        <f>IF('Sch A. Input'!B411="","",'Sch A. Input'!B411)</f>
        <v/>
      </c>
      <c r="C408" s="174" t="str">
        <f>IF('Sch A. Input'!C411="","",'Sch A. Input'!C411)</f>
        <v/>
      </c>
      <c r="D408" s="175" t="str">
        <f>IF('Sch A. Input'!D411="","",'Sch A. Input'!D411)</f>
        <v/>
      </c>
      <c r="E408" s="175">
        <f>IF('Sch A. Input'!E411="","",MIN('Sch A. Input'!E411,'Sch A. Input'!F411))</f>
        <v>45016</v>
      </c>
      <c r="F408" s="210">
        <f>SUMIFS('Sch A. Input'!G411:CJ411,'Sch A. Input'!$G$14:$CJ$14,"Recurring",'Sch A. Input'!$G$13:$CJ$13,$E$9)</f>
        <v>0</v>
      </c>
      <c r="G408" s="210">
        <f>SUMIFS('Sch A. Input'!G411:CJ411,'Sch A. Input'!$G$14:$CJ$14,"One-time",'Sch A. Input'!$G$13:$CJ$13,'Sch B. Bi-Weekly Output'!$E$9)</f>
        <v>0</v>
      </c>
      <c r="H408" s="211">
        <f t="shared" si="8"/>
        <v>0</v>
      </c>
      <c r="I408" s="208"/>
      <c r="J408" s="212">
        <f>IFERROR(-'Sch D. Workings'!AB413,'Sch D. Workings'!AB413)</f>
        <v>0</v>
      </c>
      <c r="L408" s="88"/>
    </row>
    <row r="409" spans="2:12" ht="13" x14ac:dyDescent="0.3">
      <c r="B409" s="173" t="str">
        <f>IF('Sch A. Input'!B412="","",'Sch A. Input'!B412)</f>
        <v/>
      </c>
      <c r="C409" s="174" t="str">
        <f>IF('Sch A. Input'!C412="","",'Sch A. Input'!C412)</f>
        <v/>
      </c>
      <c r="D409" s="175" t="str">
        <f>IF('Sch A. Input'!D412="","",'Sch A. Input'!D412)</f>
        <v/>
      </c>
      <c r="E409" s="175">
        <f>IF('Sch A. Input'!E412="","",MIN('Sch A. Input'!E412,'Sch A. Input'!F412))</f>
        <v>45016</v>
      </c>
      <c r="F409" s="210">
        <f>SUMIFS('Sch A. Input'!G412:CJ412,'Sch A. Input'!$G$14:$CJ$14,"Recurring",'Sch A. Input'!$G$13:$CJ$13,$E$9)</f>
        <v>0</v>
      </c>
      <c r="G409" s="210">
        <f>SUMIFS('Sch A. Input'!G412:CJ412,'Sch A. Input'!$G$14:$CJ$14,"One-time",'Sch A. Input'!$G$13:$CJ$13,'Sch B. Bi-Weekly Output'!$E$9)</f>
        <v>0</v>
      </c>
      <c r="H409" s="211">
        <f t="shared" si="8"/>
        <v>0</v>
      </c>
      <c r="I409" s="208"/>
      <c r="J409" s="212">
        <f>IFERROR(-'Sch D. Workings'!AB414,'Sch D. Workings'!AB414)</f>
        <v>0</v>
      </c>
      <c r="L409" s="88"/>
    </row>
    <row r="410" spans="2:12" ht="13" x14ac:dyDescent="0.3">
      <c r="B410" s="173" t="str">
        <f>IF('Sch A. Input'!B413="","",'Sch A. Input'!B413)</f>
        <v/>
      </c>
      <c r="C410" s="174" t="str">
        <f>IF('Sch A. Input'!C413="","",'Sch A. Input'!C413)</f>
        <v/>
      </c>
      <c r="D410" s="175" t="str">
        <f>IF('Sch A. Input'!D413="","",'Sch A. Input'!D413)</f>
        <v/>
      </c>
      <c r="E410" s="175">
        <f>IF('Sch A. Input'!E413="","",MIN('Sch A. Input'!E413,'Sch A. Input'!F413))</f>
        <v>45016</v>
      </c>
      <c r="F410" s="210">
        <f>SUMIFS('Sch A. Input'!G413:CJ413,'Sch A. Input'!$G$14:$CJ$14,"Recurring",'Sch A. Input'!$G$13:$CJ$13,$E$9)</f>
        <v>0</v>
      </c>
      <c r="G410" s="210">
        <f>SUMIFS('Sch A. Input'!G413:CJ413,'Sch A. Input'!$G$14:$CJ$14,"One-time",'Sch A. Input'!$G$13:$CJ$13,'Sch B. Bi-Weekly Output'!$E$9)</f>
        <v>0</v>
      </c>
      <c r="H410" s="211">
        <f t="shared" si="8"/>
        <v>0</v>
      </c>
      <c r="I410" s="208"/>
      <c r="J410" s="212">
        <f>IFERROR(-'Sch D. Workings'!AB415,'Sch D. Workings'!AB415)</f>
        <v>0</v>
      </c>
      <c r="L410" s="88"/>
    </row>
    <row r="411" spans="2:12" ht="13" x14ac:dyDescent="0.3">
      <c r="B411" s="173" t="str">
        <f>IF('Sch A. Input'!B414="","",'Sch A. Input'!B414)</f>
        <v/>
      </c>
      <c r="C411" s="174" t="str">
        <f>IF('Sch A. Input'!C414="","",'Sch A. Input'!C414)</f>
        <v/>
      </c>
      <c r="D411" s="175" t="str">
        <f>IF('Sch A. Input'!D414="","",'Sch A. Input'!D414)</f>
        <v/>
      </c>
      <c r="E411" s="175">
        <f>IF('Sch A. Input'!E414="","",MIN('Sch A. Input'!E414,'Sch A. Input'!F414))</f>
        <v>45016</v>
      </c>
      <c r="F411" s="210">
        <f>SUMIFS('Sch A. Input'!G414:CJ414,'Sch A. Input'!$G$14:$CJ$14,"Recurring",'Sch A. Input'!$G$13:$CJ$13,$E$9)</f>
        <v>0</v>
      </c>
      <c r="G411" s="210">
        <f>SUMIFS('Sch A. Input'!G414:CJ414,'Sch A. Input'!$G$14:$CJ$14,"One-time",'Sch A. Input'!$G$13:$CJ$13,'Sch B. Bi-Weekly Output'!$E$9)</f>
        <v>0</v>
      </c>
      <c r="H411" s="211">
        <f t="shared" si="8"/>
        <v>0</v>
      </c>
      <c r="I411" s="208"/>
      <c r="J411" s="212">
        <f>IFERROR(-'Sch D. Workings'!AB416,'Sch D. Workings'!AB416)</f>
        <v>0</v>
      </c>
      <c r="L411" s="88"/>
    </row>
    <row r="412" spans="2:12" ht="13" x14ac:dyDescent="0.3">
      <c r="B412" s="173" t="str">
        <f>IF('Sch A. Input'!B415="","",'Sch A. Input'!B415)</f>
        <v/>
      </c>
      <c r="C412" s="174" t="str">
        <f>IF('Sch A. Input'!C415="","",'Sch A. Input'!C415)</f>
        <v/>
      </c>
      <c r="D412" s="175" t="str">
        <f>IF('Sch A. Input'!D415="","",'Sch A. Input'!D415)</f>
        <v/>
      </c>
      <c r="E412" s="175">
        <f>IF('Sch A. Input'!E415="","",MIN('Sch A. Input'!E415,'Sch A. Input'!F415))</f>
        <v>45016</v>
      </c>
      <c r="F412" s="210">
        <f>SUMIFS('Sch A. Input'!G415:CJ415,'Sch A. Input'!$G$14:$CJ$14,"Recurring",'Sch A. Input'!$G$13:$CJ$13,$E$9)</f>
        <v>0</v>
      </c>
      <c r="G412" s="210">
        <f>SUMIFS('Sch A. Input'!G415:CJ415,'Sch A. Input'!$G$14:$CJ$14,"One-time",'Sch A. Input'!$G$13:$CJ$13,'Sch B. Bi-Weekly Output'!$E$9)</f>
        <v>0</v>
      </c>
      <c r="H412" s="211">
        <f t="shared" si="8"/>
        <v>0</v>
      </c>
      <c r="I412" s="208"/>
      <c r="J412" s="212">
        <f>IFERROR(-'Sch D. Workings'!AB417,'Sch D. Workings'!AB417)</f>
        <v>0</v>
      </c>
      <c r="L412" s="88"/>
    </row>
    <row r="413" spans="2:12" ht="13" x14ac:dyDescent="0.3">
      <c r="B413" s="173" t="str">
        <f>IF('Sch A. Input'!B416="","",'Sch A. Input'!B416)</f>
        <v/>
      </c>
      <c r="C413" s="174" t="str">
        <f>IF('Sch A. Input'!C416="","",'Sch A. Input'!C416)</f>
        <v/>
      </c>
      <c r="D413" s="175" t="str">
        <f>IF('Sch A. Input'!D416="","",'Sch A. Input'!D416)</f>
        <v/>
      </c>
      <c r="E413" s="175">
        <f>IF('Sch A. Input'!E416="","",MIN('Sch A. Input'!E416,'Sch A. Input'!F416))</f>
        <v>45016</v>
      </c>
      <c r="F413" s="210">
        <f>SUMIFS('Sch A. Input'!G416:CJ416,'Sch A. Input'!$G$14:$CJ$14,"Recurring",'Sch A. Input'!$G$13:$CJ$13,$E$9)</f>
        <v>0</v>
      </c>
      <c r="G413" s="210">
        <f>SUMIFS('Sch A. Input'!G416:CJ416,'Sch A. Input'!$G$14:$CJ$14,"One-time",'Sch A. Input'!$G$13:$CJ$13,'Sch B. Bi-Weekly Output'!$E$9)</f>
        <v>0</v>
      </c>
      <c r="H413" s="211">
        <f t="shared" si="8"/>
        <v>0</v>
      </c>
      <c r="I413" s="208"/>
      <c r="J413" s="212">
        <f>IFERROR(-'Sch D. Workings'!AB418,'Sch D. Workings'!AB418)</f>
        <v>0</v>
      </c>
      <c r="L413" s="88"/>
    </row>
    <row r="414" spans="2:12" ht="13" x14ac:dyDescent="0.3">
      <c r="B414" s="173" t="str">
        <f>IF('Sch A. Input'!B417="","",'Sch A. Input'!B417)</f>
        <v/>
      </c>
      <c r="C414" s="174" t="str">
        <f>IF('Sch A. Input'!C417="","",'Sch A. Input'!C417)</f>
        <v/>
      </c>
      <c r="D414" s="175" t="str">
        <f>IF('Sch A. Input'!D417="","",'Sch A. Input'!D417)</f>
        <v/>
      </c>
      <c r="E414" s="175">
        <f>IF('Sch A. Input'!E417="","",MIN('Sch A. Input'!E417,'Sch A. Input'!F417))</f>
        <v>45016</v>
      </c>
      <c r="F414" s="210">
        <f>SUMIFS('Sch A. Input'!G417:CJ417,'Sch A. Input'!$G$14:$CJ$14,"Recurring",'Sch A. Input'!$G$13:$CJ$13,$E$9)</f>
        <v>0</v>
      </c>
      <c r="G414" s="210">
        <f>SUMIFS('Sch A. Input'!G417:CJ417,'Sch A. Input'!$G$14:$CJ$14,"One-time",'Sch A. Input'!$G$13:$CJ$13,'Sch B. Bi-Weekly Output'!$E$9)</f>
        <v>0</v>
      </c>
      <c r="H414" s="211">
        <f t="shared" si="8"/>
        <v>0</v>
      </c>
      <c r="I414" s="208"/>
      <c r="J414" s="212">
        <f>IFERROR(-'Sch D. Workings'!AB419,'Sch D. Workings'!AB419)</f>
        <v>0</v>
      </c>
      <c r="L414" s="88"/>
    </row>
    <row r="415" spans="2:12" ht="13" x14ac:dyDescent="0.3">
      <c r="B415" s="173" t="str">
        <f>IF('Sch A. Input'!B418="","",'Sch A. Input'!B418)</f>
        <v/>
      </c>
      <c r="C415" s="174" t="str">
        <f>IF('Sch A. Input'!C418="","",'Sch A. Input'!C418)</f>
        <v/>
      </c>
      <c r="D415" s="175" t="str">
        <f>IF('Sch A. Input'!D418="","",'Sch A. Input'!D418)</f>
        <v/>
      </c>
      <c r="E415" s="175">
        <f>IF('Sch A. Input'!E418="","",MIN('Sch A. Input'!E418,'Sch A. Input'!F418))</f>
        <v>45016</v>
      </c>
      <c r="F415" s="210">
        <f>SUMIFS('Sch A. Input'!G418:CJ418,'Sch A. Input'!$G$14:$CJ$14,"Recurring",'Sch A. Input'!$G$13:$CJ$13,$E$9)</f>
        <v>0</v>
      </c>
      <c r="G415" s="210">
        <f>SUMIFS('Sch A. Input'!G418:CJ418,'Sch A. Input'!$G$14:$CJ$14,"One-time",'Sch A. Input'!$G$13:$CJ$13,'Sch B. Bi-Weekly Output'!$E$9)</f>
        <v>0</v>
      </c>
      <c r="H415" s="211">
        <f t="shared" si="8"/>
        <v>0</v>
      </c>
      <c r="I415" s="208"/>
      <c r="J415" s="212">
        <f>IFERROR(-'Sch D. Workings'!AB420,'Sch D. Workings'!AB420)</f>
        <v>0</v>
      </c>
      <c r="L415" s="88"/>
    </row>
    <row r="416" spans="2:12" ht="13" x14ac:dyDescent="0.3">
      <c r="B416" s="173" t="str">
        <f>IF('Sch A. Input'!B419="","",'Sch A. Input'!B419)</f>
        <v/>
      </c>
      <c r="C416" s="174" t="str">
        <f>IF('Sch A. Input'!C419="","",'Sch A. Input'!C419)</f>
        <v/>
      </c>
      <c r="D416" s="175" t="str">
        <f>IF('Sch A. Input'!D419="","",'Sch A. Input'!D419)</f>
        <v/>
      </c>
      <c r="E416" s="175">
        <f>IF('Sch A. Input'!E419="","",MIN('Sch A. Input'!E419,'Sch A. Input'!F419))</f>
        <v>45016</v>
      </c>
      <c r="F416" s="210">
        <f>SUMIFS('Sch A. Input'!G419:CJ419,'Sch A. Input'!$G$14:$CJ$14,"Recurring",'Sch A. Input'!$G$13:$CJ$13,$E$9)</f>
        <v>0</v>
      </c>
      <c r="G416" s="210">
        <f>SUMIFS('Sch A. Input'!G419:CJ419,'Sch A. Input'!$G$14:$CJ$14,"One-time",'Sch A. Input'!$G$13:$CJ$13,'Sch B. Bi-Weekly Output'!$E$9)</f>
        <v>0</v>
      </c>
      <c r="H416" s="211">
        <f t="shared" si="8"/>
        <v>0</v>
      </c>
      <c r="I416" s="208"/>
      <c r="J416" s="212">
        <f>IFERROR(-'Sch D. Workings'!AB421,'Sch D. Workings'!AB421)</f>
        <v>0</v>
      </c>
      <c r="L416" s="88"/>
    </row>
    <row r="417" spans="2:12" ht="13" x14ac:dyDescent="0.3">
      <c r="B417" s="173" t="str">
        <f>IF('Sch A. Input'!B420="","",'Sch A. Input'!B420)</f>
        <v/>
      </c>
      <c r="C417" s="174" t="str">
        <f>IF('Sch A. Input'!C420="","",'Sch A. Input'!C420)</f>
        <v/>
      </c>
      <c r="D417" s="175" t="str">
        <f>IF('Sch A. Input'!D420="","",'Sch A. Input'!D420)</f>
        <v/>
      </c>
      <c r="E417" s="175">
        <f>IF('Sch A. Input'!E420="","",MIN('Sch A. Input'!E420,'Sch A. Input'!F420))</f>
        <v>45016</v>
      </c>
      <c r="F417" s="210">
        <f>SUMIFS('Sch A. Input'!G420:CJ420,'Sch A. Input'!$G$14:$CJ$14,"Recurring",'Sch A. Input'!$G$13:$CJ$13,$E$9)</f>
        <v>0</v>
      </c>
      <c r="G417" s="210">
        <f>SUMIFS('Sch A. Input'!G420:CJ420,'Sch A. Input'!$G$14:$CJ$14,"One-time",'Sch A. Input'!$G$13:$CJ$13,'Sch B. Bi-Weekly Output'!$E$9)</f>
        <v>0</v>
      </c>
      <c r="H417" s="211">
        <f t="shared" si="8"/>
        <v>0</v>
      </c>
      <c r="I417" s="208"/>
      <c r="J417" s="212">
        <f>IFERROR(-'Sch D. Workings'!AB422,'Sch D. Workings'!AB422)</f>
        <v>0</v>
      </c>
      <c r="L417" s="88"/>
    </row>
    <row r="418" spans="2:12" ht="13" x14ac:dyDescent="0.3">
      <c r="B418" s="173" t="str">
        <f>IF('Sch A. Input'!B421="","",'Sch A. Input'!B421)</f>
        <v/>
      </c>
      <c r="C418" s="174" t="str">
        <f>IF('Sch A. Input'!C421="","",'Sch A. Input'!C421)</f>
        <v/>
      </c>
      <c r="D418" s="175" t="str">
        <f>IF('Sch A. Input'!D421="","",'Sch A. Input'!D421)</f>
        <v/>
      </c>
      <c r="E418" s="175">
        <f>IF('Sch A. Input'!E421="","",MIN('Sch A. Input'!E421,'Sch A. Input'!F421))</f>
        <v>45016</v>
      </c>
      <c r="F418" s="210">
        <f>SUMIFS('Sch A. Input'!G421:CJ421,'Sch A. Input'!$G$14:$CJ$14,"Recurring",'Sch A. Input'!$G$13:$CJ$13,$E$9)</f>
        <v>0</v>
      </c>
      <c r="G418" s="210">
        <f>SUMIFS('Sch A. Input'!G421:CJ421,'Sch A. Input'!$G$14:$CJ$14,"One-time",'Sch A. Input'!$G$13:$CJ$13,'Sch B. Bi-Weekly Output'!$E$9)</f>
        <v>0</v>
      </c>
      <c r="H418" s="211">
        <f t="shared" si="8"/>
        <v>0</v>
      </c>
      <c r="I418" s="208"/>
      <c r="J418" s="212">
        <f>IFERROR(-'Sch D. Workings'!AB423,'Sch D. Workings'!AB423)</f>
        <v>0</v>
      </c>
      <c r="L418" s="88"/>
    </row>
    <row r="419" spans="2:12" ht="13" x14ac:dyDescent="0.3">
      <c r="B419" s="173" t="str">
        <f>IF('Sch A. Input'!B422="","",'Sch A. Input'!B422)</f>
        <v/>
      </c>
      <c r="C419" s="174" t="str">
        <f>IF('Sch A. Input'!C422="","",'Sch A. Input'!C422)</f>
        <v/>
      </c>
      <c r="D419" s="175" t="str">
        <f>IF('Sch A. Input'!D422="","",'Sch A. Input'!D422)</f>
        <v/>
      </c>
      <c r="E419" s="175">
        <f>IF('Sch A. Input'!E422="","",MIN('Sch A. Input'!E422,'Sch A. Input'!F422))</f>
        <v>45016</v>
      </c>
      <c r="F419" s="210">
        <f>SUMIFS('Sch A. Input'!G422:CJ422,'Sch A. Input'!$G$14:$CJ$14,"Recurring",'Sch A. Input'!$G$13:$CJ$13,$E$9)</f>
        <v>0</v>
      </c>
      <c r="G419" s="210">
        <f>SUMIFS('Sch A. Input'!G422:CJ422,'Sch A. Input'!$G$14:$CJ$14,"One-time",'Sch A. Input'!$G$13:$CJ$13,'Sch B. Bi-Weekly Output'!$E$9)</f>
        <v>0</v>
      </c>
      <c r="H419" s="211">
        <f t="shared" si="8"/>
        <v>0</v>
      </c>
      <c r="I419" s="208"/>
      <c r="J419" s="212">
        <f>IFERROR(-'Sch D. Workings'!AB424,'Sch D. Workings'!AB424)</f>
        <v>0</v>
      </c>
      <c r="L419" s="88"/>
    </row>
    <row r="420" spans="2:12" ht="13" x14ac:dyDescent="0.3">
      <c r="B420" s="173" t="str">
        <f>IF('Sch A. Input'!B423="","",'Sch A. Input'!B423)</f>
        <v/>
      </c>
      <c r="C420" s="174" t="str">
        <f>IF('Sch A. Input'!C423="","",'Sch A. Input'!C423)</f>
        <v/>
      </c>
      <c r="D420" s="175" t="str">
        <f>IF('Sch A. Input'!D423="","",'Sch A. Input'!D423)</f>
        <v/>
      </c>
      <c r="E420" s="175">
        <f>IF('Sch A. Input'!E423="","",MIN('Sch A. Input'!E423,'Sch A. Input'!F423))</f>
        <v>45016</v>
      </c>
      <c r="F420" s="210">
        <f>SUMIFS('Sch A. Input'!G423:CJ423,'Sch A. Input'!$G$14:$CJ$14,"Recurring",'Sch A. Input'!$G$13:$CJ$13,$E$9)</f>
        <v>0</v>
      </c>
      <c r="G420" s="210">
        <f>SUMIFS('Sch A. Input'!G423:CJ423,'Sch A. Input'!$G$14:$CJ$14,"One-time",'Sch A. Input'!$G$13:$CJ$13,'Sch B. Bi-Weekly Output'!$E$9)</f>
        <v>0</v>
      </c>
      <c r="H420" s="211">
        <f t="shared" si="8"/>
        <v>0</v>
      </c>
      <c r="I420" s="208"/>
      <c r="J420" s="212">
        <f>IFERROR(-'Sch D. Workings'!AB425,'Sch D. Workings'!AB425)</f>
        <v>0</v>
      </c>
      <c r="L420" s="88"/>
    </row>
    <row r="421" spans="2:12" ht="13" x14ac:dyDescent="0.3">
      <c r="B421" s="173" t="str">
        <f>IF('Sch A. Input'!B424="","",'Sch A. Input'!B424)</f>
        <v/>
      </c>
      <c r="C421" s="174" t="str">
        <f>IF('Sch A. Input'!C424="","",'Sch A. Input'!C424)</f>
        <v/>
      </c>
      <c r="D421" s="175" t="str">
        <f>IF('Sch A. Input'!D424="","",'Sch A. Input'!D424)</f>
        <v/>
      </c>
      <c r="E421" s="175">
        <f>IF('Sch A. Input'!E424="","",MIN('Sch A. Input'!E424,'Sch A. Input'!F424))</f>
        <v>45016</v>
      </c>
      <c r="F421" s="210">
        <f>SUMIFS('Sch A. Input'!G424:CJ424,'Sch A. Input'!$G$14:$CJ$14,"Recurring",'Sch A. Input'!$G$13:$CJ$13,$E$9)</f>
        <v>0</v>
      </c>
      <c r="G421" s="210">
        <f>SUMIFS('Sch A. Input'!G424:CJ424,'Sch A. Input'!$G$14:$CJ$14,"One-time",'Sch A. Input'!$G$13:$CJ$13,'Sch B. Bi-Weekly Output'!$E$9)</f>
        <v>0</v>
      </c>
      <c r="H421" s="211">
        <f t="shared" si="8"/>
        <v>0</v>
      </c>
      <c r="I421" s="208"/>
      <c r="J421" s="212">
        <f>IFERROR(-'Sch D. Workings'!AB426,'Sch D. Workings'!AB426)</f>
        <v>0</v>
      </c>
      <c r="L421" s="88"/>
    </row>
    <row r="422" spans="2:12" ht="13" x14ac:dyDescent="0.3">
      <c r="B422" s="173" t="str">
        <f>IF('Sch A. Input'!B425="","",'Sch A. Input'!B425)</f>
        <v/>
      </c>
      <c r="C422" s="174" t="str">
        <f>IF('Sch A. Input'!C425="","",'Sch A. Input'!C425)</f>
        <v/>
      </c>
      <c r="D422" s="175" t="str">
        <f>IF('Sch A. Input'!D425="","",'Sch A. Input'!D425)</f>
        <v/>
      </c>
      <c r="E422" s="175">
        <f>IF('Sch A. Input'!E425="","",MIN('Sch A. Input'!E425,'Sch A. Input'!F425))</f>
        <v>45016</v>
      </c>
      <c r="F422" s="210">
        <f>SUMIFS('Sch A. Input'!G425:CJ425,'Sch A. Input'!$G$14:$CJ$14,"Recurring",'Sch A. Input'!$G$13:$CJ$13,$E$9)</f>
        <v>0</v>
      </c>
      <c r="G422" s="210">
        <f>SUMIFS('Sch A. Input'!G425:CJ425,'Sch A. Input'!$G$14:$CJ$14,"One-time",'Sch A. Input'!$G$13:$CJ$13,'Sch B. Bi-Weekly Output'!$E$9)</f>
        <v>0</v>
      </c>
      <c r="H422" s="211">
        <f t="shared" si="8"/>
        <v>0</v>
      </c>
      <c r="I422" s="208"/>
      <c r="J422" s="212">
        <f>IFERROR(-'Sch D. Workings'!AB427,'Sch D. Workings'!AB427)</f>
        <v>0</v>
      </c>
      <c r="L422" s="88"/>
    </row>
    <row r="423" spans="2:12" ht="13" x14ac:dyDescent="0.3">
      <c r="B423" s="173" t="str">
        <f>IF('Sch A. Input'!B426="","",'Sch A. Input'!B426)</f>
        <v/>
      </c>
      <c r="C423" s="174" t="str">
        <f>IF('Sch A. Input'!C426="","",'Sch A. Input'!C426)</f>
        <v/>
      </c>
      <c r="D423" s="175" t="str">
        <f>IF('Sch A. Input'!D426="","",'Sch A. Input'!D426)</f>
        <v/>
      </c>
      <c r="E423" s="175">
        <f>IF('Sch A. Input'!E426="","",MIN('Sch A. Input'!E426,'Sch A. Input'!F426))</f>
        <v>45016</v>
      </c>
      <c r="F423" s="210">
        <f>SUMIFS('Sch A. Input'!G426:CJ426,'Sch A. Input'!$G$14:$CJ$14,"Recurring",'Sch A. Input'!$G$13:$CJ$13,$E$9)</f>
        <v>0</v>
      </c>
      <c r="G423" s="210">
        <f>SUMIFS('Sch A. Input'!G426:CJ426,'Sch A. Input'!$G$14:$CJ$14,"One-time",'Sch A. Input'!$G$13:$CJ$13,'Sch B. Bi-Weekly Output'!$E$9)</f>
        <v>0</v>
      </c>
      <c r="H423" s="211">
        <f t="shared" si="8"/>
        <v>0</v>
      </c>
      <c r="I423" s="208"/>
      <c r="J423" s="212">
        <f>IFERROR(-'Sch D. Workings'!AB428,'Sch D. Workings'!AB428)</f>
        <v>0</v>
      </c>
      <c r="L423" s="88"/>
    </row>
    <row r="424" spans="2:12" ht="13" x14ac:dyDescent="0.3">
      <c r="B424" s="173" t="str">
        <f>IF('Sch A. Input'!B427="","",'Sch A. Input'!B427)</f>
        <v/>
      </c>
      <c r="C424" s="174" t="str">
        <f>IF('Sch A. Input'!C427="","",'Sch A. Input'!C427)</f>
        <v/>
      </c>
      <c r="D424" s="175" t="str">
        <f>IF('Sch A. Input'!D427="","",'Sch A. Input'!D427)</f>
        <v/>
      </c>
      <c r="E424" s="175">
        <f>IF('Sch A. Input'!E427="","",MIN('Sch A. Input'!E427,'Sch A. Input'!F427))</f>
        <v>45016</v>
      </c>
      <c r="F424" s="210">
        <f>SUMIFS('Sch A. Input'!G427:CJ427,'Sch A. Input'!$G$14:$CJ$14,"Recurring",'Sch A. Input'!$G$13:$CJ$13,$E$9)</f>
        <v>0</v>
      </c>
      <c r="G424" s="210">
        <f>SUMIFS('Sch A. Input'!G427:CJ427,'Sch A. Input'!$G$14:$CJ$14,"One-time",'Sch A. Input'!$G$13:$CJ$13,'Sch B. Bi-Weekly Output'!$E$9)</f>
        <v>0</v>
      </c>
      <c r="H424" s="211">
        <f t="shared" si="8"/>
        <v>0</v>
      </c>
      <c r="I424" s="208"/>
      <c r="J424" s="212">
        <f>IFERROR(-'Sch D. Workings'!AB429,'Sch D. Workings'!AB429)</f>
        <v>0</v>
      </c>
      <c r="L424" s="88"/>
    </row>
    <row r="425" spans="2:12" ht="13" x14ac:dyDescent="0.3">
      <c r="B425" s="173" t="str">
        <f>IF('Sch A. Input'!B428="","",'Sch A. Input'!B428)</f>
        <v/>
      </c>
      <c r="C425" s="174" t="str">
        <f>IF('Sch A. Input'!C428="","",'Sch A. Input'!C428)</f>
        <v/>
      </c>
      <c r="D425" s="175" t="str">
        <f>IF('Sch A. Input'!D428="","",'Sch A. Input'!D428)</f>
        <v/>
      </c>
      <c r="E425" s="175">
        <f>IF('Sch A. Input'!E428="","",MIN('Sch A. Input'!E428,'Sch A. Input'!F428))</f>
        <v>45016</v>
      </c>
      <c r="F425" s="210">
        <f>SUMIFS('Sch A. Input'!G428:CJ428,'Sch A. Input'!$G$14:$CJ$14,"Recurring",'Sch A. Input'!$G$13:$CJ$13,$E$9)</f>
        <v>0</v>
      </c>
      <c r="G425" s="210">
        <f>SUMIFS('Sch A. Input'!G428:CJ428,'Sch A. Input'!$G$14:$CJ$14,"One-time",'Sch A. Input'!$G$13:$CJ$13,'Sch B. Bi-Weekly Output'!$E$9)</f>
        <v>0</v>
      </c>
      <c r="H425" s="211">
        <f t="shared" si="8"/>
        <v>0</v>
      </c>
      <c r="I425" s="208"/>
      <c r="J425" s="212">
        <f>IFERROR(-'Sch D. Workings'!AB430,'Sch D. Workings'!AB430)</f>
        <v>0</v>
      </c>
      <c r="L425" s="88"/>
    </row>
    <row r="426" spans="2:12" ht="13" x14ac:dyDescent="0.3">
      <c r="B426" s="173" t="str">
        <f>IF('Sch A. Input'!B429="","",'Sch A. Input'!B429)</f>
        <v/>
      </c>
      <c r="C426" s="174" t="str">
        <f>IF('Sch A. Input'!C429="","",'Sch A. Input'!C429)</f>
        <v/>
      </c>
      <c r="D426" s="175" t="str">
        <f>IF('Sch A. Input'!D429="","",'Sch A. Input'!D429)</f>
        <v/>
      </c>
      <c r="E426" s="175">
        <f>IF('Sch A. Input'!E429="","",MIN('Sch A. Input'!E429,'Sch A. Input'!F429))</f>
        <v>45016</v>
      </c>
      <c r="F426" s="210">
        <f>SUMIFS('Sch A. Input'!G429:CJ429,'Sch A. Input'!$G$14:$CJ$14,"Recurring",'Sch A. Input'!$G$13:$CJ$13,$E$9)</f>
        <v>0</v>
      </c>
      <c r="G426" s="210">
        <f>SUMIFS('Sch A. Input'!G429:CJ429,'Sch A. Input'!$G$14:$CJ$14,"One-time",'Sch A. Input'!$G$13:$CJ$13,'Sch B. Bi-Weekly Output'!$E$9)</f>
        <v>0</v>
      </c>
      <c r="H426" s="211">
        <f t="shared" si="8"/>
        <v>0</v>
      </c>
      <c r="I426" s="208"/>
      <c r="J426" s="212">
        <f>IFERROR(-'Sch D. Workings'!AB431,'Sch D. Workings'!AB431)</f>
        <v>0</v>
      </c>
      <c r="L426" s="88"/>
    </row>
    <row r="427" spans="2:12" ht="13" x14ac:dyDescent="0.3">
      <c r="B427" s="173" t="str">
        <f>IF('Sch A. Input'!B430="","",'Sch A. Input'!B430)</f>
        <v/>
      </c>
      <c r="C427" s="174" t="str">
        <f>IF('Sch A. Input'!C430="","",'Sch A. Input'!C430)</f>
        <v/>
      </c>
      <c r="D427" s="175" t="str">
        <f>IF('Sch A. Input'!D430="","",'Sch A. Input'!D430)</f>
        <v/>
      </c>
      <c r="E427" s="175">
        <f>IF('Sch A. Input'!E430="","",MIN('Sch A. Input'!E430,'Sch A. Input'!F430))</f>
        <v>45016</v>
      </c>
      <c r="F427" s="210">
        <f>SUMIFS('Sch A. Input'!G430:CJ430,'Sch A. Input'!$G$14:$CJ$14,"Recurring",'Sch A. Input'!$G$13:$CJ$13,$E$9)</f>
        <v>0</v>
      </c>
      <c r="G427" s="210">
        <f>SUMIFS('Sch A. Input'!G430:CJ430,'Sch A. Input'!$G$14:$CJ$14,"One-time",'Sch A. Input'!$G$13:$CJ$13,'Sch B. Bi-Weekly Output'!$E$9)</f>
        <v>0</v>
      </c>
      <c r="H427" s="211">
        <f t="shared" si="8"/>
        <v>0</v>
      </c>
      <c r="I427" s="208"/>
      <c r="J427" s="212">
        <f>IFERROR(-'Sch D. Workings'!AB432,'Sch D. Workings'!AB432)</f>
        <v>0</v>
      </c>
      <c r="L427" s="88"/>
    </row>
    <row r="428" spans="2:12" ht="13" x14ac:dyDescent="0.3">
      <c r="B428" s="173" t="str">
        <f>IF('Sch A. Input'!B431="","",'Sch A. Input'!B431)</f>
        <v/>
      </c>
      <c r="C428" s="174" t="str">
        <f>IF('Sch A. Input'!C431="","",'Sch A. Input'!C431)</f>
        <v/>
      </c>
      <c r="D428" s="175" t="str">
        <f>IF('Sch A. Input'!D431="","",'Sch A. Input'!D431)</f>
        <v/>
      </c>
      <c r="E428" s="175">
        <f>IF('Sch A. Input'!E431="","",MIN('Sch A. Input'!E431,'Sch A. Input'!F431))</f>
        <v>45016</v>
      </c>
      <c r="F428" s="210">
        <f>SUMIFS('Sch A. Input'!G431:CJ431,'Sch A. Input'!$G$14:$CJ$14,"Recurring",'Sch A. Input'!$G$13:$CJ$13,$E$9)</f>
        <v>0</v>
      </c>
      <c r="G428" s="210">
        <f>SUMIFS('Sch A. Input'!G431:CJ431,'Sch A. Input'!$G$14:$CJ$14,"One-time",'Sch A. Input'!$G$13:$CJ$13,'Sch B. Bi-Weekly Output'!$E$9)</f>
        <v>0</v>
      </c>
      <c r="H428" s="211">
        <f t="shared" si="8"/>
        <v>0</v>
      </c>
      <c r="I428" s="208"/>
      <c r="J428" s="212">
        <f>IFERROR(-'Sch D. Workings'!AB433,'Sch D. Workings'!AB433)</f>
        <v>0</v>
      </c>
      <c r="L428" s="88"/>
    </row>
    <row r="429" spans="2:12" ht="13" x14ac:dyDescent="0.3">
      <c r="B429" s="173" t="str">
        <f>IF('Sch A. Input'!B432="","",'Sch A. Input'!B432)</f>
        <v/>
      </c>
      <c r="C429" s="174" t="str">
        <f>IF('Sch A. Input'!C432="","",'Sch A. Input'!C432)</f>
        <v/>
      </c>
      <c r="D429" s="175" t="str">
        <f>IF('Sch A. Input'!D432="","",'Sch A. Input'!D432)</f>
        <v/>
      </c>
      <c r="E429" s="175">
        <f>IF('Sch A. Input'!E432="","",MIN('Sch A. Input'!E432,'Sch A. Input'!F432))</f>
        <v>45016</v>
      </c>
      <c r="F429" s="210">
        <f>SUMIFS('Sch A. Input'!G432:CJ432,'Sch A. Input'!$G$14:$CJ$14,"Recurring",'Sch A. Input'!$G$13:$CJ$13,$E$9)</f>
        <v>0</v>
      </c>
      <c r="G429" s="210">
        <f>SUMIFS('Sch A. Input'!G432:CJ432,'Sch A. Input'!$G$14:$CJ$14,"One-time",'Sch A. Input'!$G$13:$CJ$13,'Sch B. Bi-Weekly Output'!$E$9)</f>
        <v>0</v>
      </c>
      <c r="H429" s="211">
        <f t="shared" si="8"/>
        <v>0</v>
      </c>
      <c r="I429" s="208"/>
      <c r="J429" s="212">
        <f>IFERROR(-'Sch D. Workings'!AB434,'Sch D. Workings'!AB434)</f>
        <v>0</v>
      </c>
      <c r="L429" s="88"/>
    </row>
    <row r="430" spans="2:12" ht="13" x14ac:dyDescent="0.3">
      <c r="B430" s="173" t="str">
        <f>IF('Sch A. Input'!B433="","",'Sch A. Input'!B433)</f>
        <v/>
      </c>
      <c r="C430" s="174" t="str">
        <f>IF('Sch A. Input'!C433="","",'Sch A. Input'!C433)</f>
        <v/>
      </c>
      <c r="D430" s="175" t="str">
        <f>IF('Sch A. Input'!D433="","",'Sch A. Input'!D433)</f>
        <v/>
      </c>
      <c r="E430" s="175">
        <f>IF('Sch A. Input'!E433="","",MIN('Sch A. Input'!E433,'Sch A. Input'!F433))</f>
        <v>45016</v>
      </c>
      <c r="F430" s="210">
        <f>SUMIFS('Sch A. Input'!G433:CJ433,'Sch A. Input'!$G$14:$CJ$14,"Recurring",'Sch A. Input'!$G$13:$CJ$13,$E$9)</f>
        <v>0</v>
      </c>
      <c r="G430" s="210">
        <f>SUMIFS('Sch A. Input'!G433:CJ433,'Sch A. Input'!$G$14:$CJ$14,"One-time",'Sch A. Input'!$G$13:$CJ$13,'Sch B. Bi-Weekly Output'!$E$9)</f>
        <v>0</v>
      </c>
      <c r="H430" s="211">
        <f t="shared" si="8"/>
        <v>0</v>
      </c>
      <c r="I430" s="208"/>
      <c r="J430" s="212">
        <f>IFERROR(-'Sch D. Workings'!AB435,'Sch D. Workings'!AB435)</f>
        <v>0</v>
      </c>
      <c r="L430" s="88"/>
    </row>
    <row r="431" spans="2:12" ht="13" x14ac:dyDescent="0.3">
      <c r="B431" s="173" t="str">
        <f>IF('Sch A. Input'!B434="","",'Sch A. Input'!B434)</f>
        <v/>
      </c>
      <c r="C431" s="174" t="str">
        <f>IF('Sch A. Input'!C434="","",'Sch A. Input'!C434)</f>
        <v/>
      </c>
      <c r="D431" s="175" t="str">
        <f>IF('Sch A. Input'!D434="","",'Sch A. Input'!D434)</f>
        <v/>
      </c>
      <c r="E431" s="175">
        <f>IF('Sch A. Input'!E434="","",MIN('Sch A. Input'!E434,'Sch A. Input'!F434))</f>
        <v>45016</v>
      </c>
      <c r="F431" s="210">
        <f>SUMIFS('Sch A. Input'!G434:CJ434,'Sch A. Input'!$G$14:$CJ$14,"Recurring",'Sch A. Input'!$G$13:$CJ$13,$E$9)</f>
        <v>0</v>
      </c>
      <c r="G431" s="210">
        <f>SUMIFS('Sch A. Input'!G434:CJ434,'Sch A. Input'!$G$14:$CJ$14,"One-time",'Sch A. Input'!$G$13:$CJ$13,'Sch B. Bi-Weekly Output'!$E$9)</f>
        <v>0</v>
      </c>
      <c r="H431" s="211">
        <f t="shared" si="8"/>
        <v>0</v>
      </c>
      <c r="I431" s="208"/>
      <c r="J431" s="212">
        <f>IFERROR(-'Sch D. Workings'!AB436,'Sch D. Workings'!AB436)</f>
        <v>0</v>
      </c>
      <c r="L431" s="88"/>
    </row>
    <row r="432" spans="2:12" ht="13" x14ac:dyDescent="0.3">
      <c r="B432" s="173" t="str">
        <f>IF('Sch A. Input'!B435="","",'Sch A. Input'!B435)</f>
        <v/>
      </c>
      <c r="C432" s="174" t="str">
        <f>IF('Sch A. Input'!C435="","",'Sch A. Input'!C435)</f>
        <v/>
      </c>
      <c r="D432" s="175" t="str">
        <f>IF('Sch A. Input'!D435="","",'Sch A. Input'!D435)</f>
        <v/>
      </c>
      <c r="E432" s="175">
        <f>IF('Sch A. Input'!E435="","",MIN('Sch A. Input'!E435,'Sch A. Input'!F435))</f>
        <v>45016</v>
      </c>
      <c r="F432" s="210">
        <f>SUMIFS('Sch A. Input'!G435:CJ435,'Sch A. Input'!$G$14:$CJ$14,"Recurring",'Sch A. Input'!$G$13:$CJ$13,$E$9)</f>
        <v>0</v>
      </c>
      <c r="G432" s="210">
        <f>SUMIFS('Sch A. Input'!G435:CJ435,'Sch A. Input'!$G$14:$CJ$14,"One-time",'Sch A. Input'!$G$13:$CJ$13,'Sch B. Bi-Weekly Output'!$E$9)</f>
        <v>0</v>
      </c>
      <c r="H432" s="211">
        <f t="shared" si="8"/>
        <v>0</v>
      </c>
      <c r="I432" s="208"/>
      <c r="J432" s="212">
        <f>IFERROR(-'Sch D. Workings'!AB437,'Sch D. Workings'!AB437)</f>
        <v>0</v>
      </c>
      <c r="L432" s="88"/>
    </row>
    <row r="433" spans="2:12" ht="13" x14ac:dyDescent="0.3">
      <c r="B433" s="173" t="str">
        <f>IF('Sch A. Input'!B436="","",'Sch A. Input'!B436)</f>
        <v/>
      </c>
      <c r="C433" s="174" t="str">
        <f>IF('Sch A. Input'!C436="","",'Sch A. Input'!C436)</f>
        <v/>
      </c>
      <c r="D433" s="175" t="str">
        <f>IF('Sch A. Input'!D436="","",'Sch A. Input'!D436)</f>
        <v/>
      </c>
      <c r="E433" s="175">
        <f>IF('Sch A. Input'!E436="","",MIN('Sch A. Input'!E436,'Sch A. Input'!F436))</f>
        <v>45016</v>
      </c>
      <c r="F433" s="210">
        <f>SUMIFS('Sch A. Input'!G436:CJ436,'Sch A. Input'!$G$14:$CJ$14,"Recurring",'Sch A. Input'!$G$13:$CJ$13,$E$9)</f>
        <v>0</v>
      </c>
      <c r="G433" s="210">
        <f>SUMIFS('Sch A. Input'!G436:CJ436,'Sch A. Input'!$G$14:$CJ$14,"One-time",'Sch A. Input'!$G$13:$CJ$13,'Sch B. Bi-Weekly Output'!$E$9)</f>
        <v>0</v>
      </c>
      <c r="H433" s="211">
        <f t="shared" si="8"/>
        <v>0</v>
      </c>
      <c r="I433" s="208"/>
      <c r="J433" s="212">
        <f>IFERROR(-'Sch D. Workings'!AB438,'Sch D. Workings'!AB438)</f>
        <v>0</v>
      </c>
      <c r="L433" s="88"/>
    </row>
    <row r="434" spans="2:12" ht="13" x14ac:dyDescent="0.3">
      <c r="B434" s="173" t="str">
        <f>IF('Sch A. Input'!B437="","",'Sch A. Input'!B437)</f>
        <v/>
      </c>
      <c r="C434" s="174" t="str">
        <f>IF('Sch A. Input'!C437="","",'Sch A. Input'!C437)</f>
        <v/>
      </c>
      <c r="D434" s="175" t="str">
        <f>IF('Sch A. Input'!D437="","",'Sch A. Input'!D437)</f>
        <v/>
      </c>
      <c r="E434" s="175">
        <f>IF('Sch A. Input'!E437="","",MIN('Sch A. Input'!E437,'Sch A. Input'!F437))</f>
        <v>45016</v>
      </c>
      <c r="F434" s="210">
        <f>SUMIFS('Sch A. Input'!G437:CJ437,'Sch A. Input'!$G$14:$CJ$14,"Recurring",'Sch A. Input'!$G$13:$CJ$13,$E$9)</f>
        <v>0</v>
      </c>
      <c r="G434" s="210">
        <f>SUMIFS('Sch A. Input'!G437:CJ437,'Sch A. Input'!$G$14:$CJ$14,"One-time",'Sch A. Input'!$G$13:$CJ$13,'Sch B. Bi-Weekly Output'!$E$9)</f>
        <v>0</v>
      </c>
      <c r="H434" s="211">
        <f t="shared" si="8"/>
        <v>0</v>
      </c>
      <c r="I434" s="208"/>
      <c r="J434" s="212">
        <f>IFERROR(-'Sch D. Workings'!AB439,'Sch D. Workings'!AB439)</f>
        <v>0</v>
      </c>
      <c r="L434" s="88"/>
    </row>
    <row r="435" spans="2:12" ht="13" x14ac:dyDescent="0.3">
      <c r="B435" s="173" t="str">
        <f>IF('Sch A. Input'!B438="","",'Sch A. Input'!B438)</f>
        <v/>
      </c>
      <c r="C435" s="174" t="str">
        <f>IF('Sch A. Input'!C438="","",'Sch A. Input'!C438)</f>
        <v/>
      </c>
      <c r="D435" s="175" t="str">
        <f>IF('Sch A. Input'!D438="","",'Sch A. Input'!D438)</f>
        <v/>
      </c>
      <c r="E435" s="175">
        <f>IF('Sch A. Input'!E438="","",MIN('Sch A. Input'!E438,'Sch A. Input'!F438))</f>
        <v>45016</v>
      </c>
      <c r="F435" s="210">
        <f>SUMIFS('Sch A. Input'!G438:CJ438,'Sch A. Input'!$G$14:$CJ$14,"Recurring",'Sch A. Input'!$G$13:$CJ$13,$E$9)</f>
        <v>0</v>
      </c>
      <c r="G435" s="210">
        <f>SUMIFS('Sch A. Input'!G438:CJ438,'Sch A. Input'!$G$14:$CJ$14,"One-time",'Sch A. Input'!$G$13:$CJ$13,'Sch B. Bi-Weekly Output'!$E$9)</f>
        <v>0</v>
      </c>
      <c r="H435" s="211">
        <f t="shared" si="8"/>
        <v>0</v>
      </c>
      <c r="I435" s="208"/>
      <c r="J435" s="212">
        <f>IFERROR(-'Sch D. Workings'!AB440,'Sch D. Workings'!AB440)</f>
        <v>0</v>
      </c>
      <c r="L435" s="88"/>
    </row>
    <row r="436" spans="2:12" ht="13" x14ac:dyDescent="0.3">
      <c r="B436" s="173" t="str">
        <f>IF('Sch A. Input'!B439="","",'Sch A. Input'!B439)</f>
        <v/>
      </c>
      <c r="C436" s="174" t="str">
        <f>IF('Sch A. Input'!C439="","",'Sch A. Input'!C439)</f>
        <v/>
      </c>
      <c r="D436" s="175" t="str">
        <f>IF('Sch A. Input'!D439="","",'Sch A. Input'!D439)</f>
        <v/>
      </c>
      <c r="E436" s="175">
        <f>IF('Sch A. Input'!E439="","",MIN('Sch A. Input'!E439,'Sch A. Input'!F439))</f>
        <v>45016</v>
      </c>
      <c r="F436" s="210">
        <f>SUMIFS('Sch A. Input'!G439:CJ439,'Sch A. Input'!$G$14:$CJ$14,"Recurring",'Sch A. Input'!$G$13:$CJ$13,$E$9)</f>
        <v>0</v>
      </c>
      <c r="G436" s="210">
        <f>SUMIFS('Sch A. Input'!G439:CJ439,'Sch A. Input'!$G$14:$CJ$14,"One-time",'Sch A. Input'!$G$13:$CJ$13,'Sch B. Bi-Weekly Output'!$E$9)</f>
        <v>0</v>
      </c>
      <c r="H436" s="211">
        <f t="shared" si="8"/>
        <v>0</v>
      </c>
      <c r="I436" s="208"/>
      <c r="J436" s="212">
        <f>IFERROR(-'Sch D. Workings'!AB441,'Sch D. Workings'!AB441)</f>
        <v>0</v>
      </c>
      <c r="L436" s="88"/>
    </row>
    <row r="437" spans="2:12" ht="13" x14ac:dyDescent="0.3">
      <c r="B437" s="173" t="str">
        <f>IF('Sch A. Input'!B440="","",'Sch A. Input'!B440)</f>
        <v/>
      </c>
      <c r="C437" s="174" t="str">
        <f>IF('Sch A. Input'!C440="","",'Sch A. Input'!C440)</f>
        <v/>
      </c>
      <c r="D437" s="175" t="str">
        <f>IF('Sch A. Input'!D440="","",'Sch A. Input'!D440)</f>
        <v/>
      </c>
      <c r="E437" s="175">
        <f>IF('Sch A. Input'!E440="","",MIN('Sch A. Input'!E440,'Sch A. Input'!F440))</f>
        <v>45016</v>
      </c>
      <c r="F437" s="210">
        <f>SUMIFS('Sch A. Input'!G440:CJ440,'Sch A. Input'!$G$14:$CJ$14,"Recurring",'Sch A. Input'!$G$13:$CJ$13,$E$9)</f>
        <v>0</v>
      </c>
      <c r="G437" s="210">
        <f>SUMIFS('Sch A. Input'!G440:CJ440,'Sch A. Input'!$G$14:$CJ$14,"One-time",'Sch A. Input'!$G$13:$CJ$13,'Sch B. Bi-Weekly Output'!$E$9)</f>
        <v>0</v>
      </c>
      <c r="H437" s="211">
        <f t="shared" si="8"/>
        <v>0</v>
      </c>
      <c r="I437" s="208"/>
      <c r="J437" s="212">
        <f>IFERROR(-'Sch D. Workings'!AB442,'Sch D. Workings'!AB442)</f>
        <v>0</v>
      </c>
      <c r="L437" s="88"/>
    </row>
    <row r="438" spans="2:12" ht="13" x14ac:dyDescent="0.3">
      <c r="B438" s="173" t="str">
        <f>IF('Sch A. Input'!B441="","",'Sch A. Input'!B441)</f>
        <v/>
      </c>
      <c r="C438" s="174" t="str">
        <f>IF('Sch A. Input'!C441="","",'Sch A. Input'!C441)</f>
        <v/>
      </c>
      <c r="D438" s="175" t="str">
        <f>IF('Sch A. Input'!D441="","",'Sch A. Input'!D441)</f>
        <v/>
      </c>
      <c r="E438" s="175">
        <f>IF('Sch A. Input'!E441="","",MIN('Sch A. Input'!E441,'Sch A. Input'!F441))</f>
        <v>45016</v>
      </c>
      <c r="F438" s="210">
        <f>SUMIFS('Sch A. Input'!G441:CJ441,'Sch A. Input'!$G$14:$CJ$14,"Recurring",'Sch A. Input'!$G$13:$CJ$13,$E$9)</f>
        <v>0</v>
      </c>
      <c r="G438" s="210">
        <f>SUMIFS('Sch A. Input'!G441:CJ441,'Sch A. Input'!$G$14:$CJ$14,"One-time",'Sch A. Input'!$G$13:$CJ$13,'Sch B. Bi-Weekly Output'!$E$9)</f>
        <v>0</v>
      </c>
      <c r="H438" s="211">
        <f t="shared" si="8"/>
        <v>0</v>
      </c>
      <c r="I438" s="208"/>
      <c r="J438" s="212">
        <f>IFERROR(-'Sch D. Workings'!AB443,'Sch D. Workings'!AB443)</f>
        <v>0</v>
      </c>
      <c r="L438" s="88"/>
    </row>
    <row r="439" spans="2:12" ht="13" x14ac:dyDescent="0.3">
      <c r="B439" s="173" t="str">
        <f>IF('Sch A. Input'!B442="","",'Sch A. Input'!B442)</f>
        <v/>
      </c>
      <c r="C439" s="174" t="str">
        <f>IF('Sch A. Input'!C442="","",'Sch A. Input'!C442)</f>
        <v/>
      </c>
      <c r="D439" s="175" t="str">
        <f>IF('Sch A. Input'!D442="","",'Sch A. Input'!D442)</f>
        <v/>
      </c>
      <c r="E439" s="175">
        <f>IF('Sch A. Input'!E442="","",MIN('Sch A. Input'!E442,'Sch A. Input'!F442))</f>
        <v>45016</v>
      </c>
      <c r="F439" s="210">
        <f>SUMIFS('Sch A. Input'!G442:CJ442,'Sch A. Input'!$G$14:$CJ$14,"Recurring",'Sch A. Input'!$G$13:$CJ$13,$E$9)</f>
        <v>0</v>
      </c>
      <c r="G439" s="210">
        <f>SUMIFS('Sch A. Input'!G442:CJ442,'Sch A. Input'!$G$14:$CJ$14,"One-time",'Sch A. Input'!$G$13:$CJ$13,'Sch B. Bi-Weekly Output'!$E$9)</f>
        <v>0</v>
      </c>
      <c r="H439" s="211">
        <f t="shared" si="8"/>
        <v>0</v>
      </c>
      <c r="I439" s="208"/>
      <c r="J439" s="212">
        <f>IFERROR(-'Sch D. Workings'!AB444,'Sch D. Workings'!AB444)</f>
        <v>0</v>
      </c>
      <c r="L439" s="88"/>
    </row>
    <row r="440" spans="2:12" ht="13" x14ac:dyDescent="0.3">
      <c r="B440" s="173" t="str">
        <f>IF('Sch A. Input'!B443="","",'Sch A. Input'!B443)</f>
        <v/>
      </c>
      <c r="C440" s="174" t="str">
        <f>IF('Sch A. Input'!C443="","",'Sch A. Input'!C443)</f>
        <v/>
      </c>
      <c r="D440" s="175" t="str">
        <f>IF('Sch A. Input'!D443="","",'Sch A. Input'!D443)</f>
        <v/>
      </c>
      <c r="E440" s="175">
        <f>IF('Sch A. Input'!E443="","",MIN('Sch A. Input'!E443,'Sch A. Input'!F443))</f>
        <v>45016</v>
      </c>
      <c r="F440" s="210">
        <f>SUMIFS('Sch A. Input'!G443:CJ443,'Sch A. Input'!$G$14:$CJ$14,"Recurring",'Sch A. Input'!$G$13:$CJ$13,$E$9)</f>
        <v>0</v>
      </c>
      <c r="G440" s="210">
        <f>SUMIFS('Sch A. Input'!G443:CJ443,'Sch A. Input'!$G$14:$CJ$14,"One-time",'Sch A. Input'!$G$13:$CJ$13,'Sch B. Bi-Weekly Output'!$E$9)</f>
        <v>0</v>
      </c>
      <c r="H440" s="211">
        <f t="shared" si="8"/>
        <v>0</v>
      </c>
      <c r="I440" s="208"/>
      <c r="J440" s="212">
        <f>IFERROR(-'Sch D. Workings'!AB445,'Sch D. Workings'!AB445)</f>
        <v>0</v>
      </c>
      <c r="L440" s="88"/>
    </row>
    <row r="441" spans="2:12" ht="13" x14ac:dyDescent="0.3">
      <c r="B441" s="173" t="str">
        <f>IF('Sch A. Input'!B444="","",'Sch A. Input'!B444)</f>
        <v/>
      </c>
      <c r="C441" s="174" t="str">
        <f>IF('Sch A. Input'!C444="","",'Sch A. Input'!C444)</f>
        <v/>
      </c>
      <c r="D441" s="175" t="str">
        <f>IF('Sch A. Input'!D444="","",'Sch A. Input'!D444)</f>
        <v/>
      </c>
      <c r="E441" s="175">
        <f>IF('Sch A. Input'!E444="","",MIN('Sch A. Input'!E444,'Sch A. Input'!F444))</f>
        <v>45016</v>
      </c>
      <c r="F441" s="210">
        <f>SUMIFS('Sch A. Input'!G444:CJ444,'Sch A. Input'!$G$14:$CJ$14,"Recurring",'Sch A. Input'!$G$13:$CJ$13,$E$9)</f>
        <v>0</v>
      </c>
      <c r="G441" s="210">
        <f>SUMIFS('Sch A. Input'!G444:CJ444,'Sch A. Input'!$G$14:$CJ$14,"One-time",'Sch A. Input'!$G$13:$CJ$13,'Sch B. Bi-Weekly Output'!$E$9)</f>
        <v>0</v>
      </c>
      <c r="H441" s="211">
        <f t="shared" si="8"/>
        <v>0</v>
      </c>
      <c r="I441" s="208"/>
      <c r="J441" s="212">
        <f>IFERROR(-'Sch D. Workings'!AB446,'Sch D. Workings'!AB446)</f>
        <v>0</v>
      </c>
      <c r="L441" s="88"/>
    </row>
    <row r="442" spans="2:12" ht="13" x14ac:dyDescent="0.3">
      <c r="B442" s="173" t="str">
        <f>IF('Sch A. Input'!B445="","",'Sch A. Input'!B445)</f>
        <v/>
      </c>
      <c r="C442" s="174" t="str">
        <f>IF('Sch A. Input'!C445="","",'Sch A. Input'!C445)</f>
        <v/>
      </c>
      <c r="D442" s="175" t="str">
        <f>IF('Sch A. Input'!D445="","",'Sch A. Input'!D445)</f>
        <v/>
      </c>
      <c r="E442" s="175">
        <f>IF('Sch A. Input'!E445="","",MIN('Sch A. Input'!E445,'Sch A. Input'!F445))</f>
        <v>45016</v>
      </c>
      <c r="F442" s="210">
        <f>SUMIFS('Sch A. Input'!G445:CJ445,'Sch A. Input'!$G$14:$CJ$14,"Recurring",'Sch A. Input'!$G$13:$CJ$13,$E$9)</f>
        <v>0</v>
      </c>
      <c r="G442" s="210">
        <f>SUMIFS('Sch A. Input'!G445:CJ445,'Sch A. Input'!$G$14:$CJ$14,"One-time",'Sch A. Input'!$G$13:$CJ$13,'Sch B. Bi-Weekly Output'!$E$9)</f>
        <v>0</v>
      </c>
      <c r="H442" s="211">
        <f t="shared" si="8"/>
        <v>0</v>
      </c>
      <c r="I442" s="208"/>
      <c r="J442" s="212">
        <f>IFERROR(-'Sch D. Workings'!AB447,'Sch D. Workings'!AB447)</f>
        <v>0</v>
      </c>
      <c r="L442" s="88"/>
    </row>
    <row r="443" spans="2:12" ht="13" x14ac:dyDescent="0.3">
      <c r="B443" s="173" t="str">
        <f>IF('Sch A. Input'!B446="","",'Sch A. Input'!B446)</f>
        <v/>
      </c>
      <c r="C443" s="174" t="str">
        <f>IF('Sch A. Input'!C446="","",'Sch A. Input'!C446)</f>
        <v/>
      </c>
      <c r="D443" s="175" t="str">
        <f>IF('Sch A. Input'!D446="","",'Sch A. Input'!D446)</f>
        <v/>
      </c>
      <c r="E443" s="175">
        <f>IF('Sch A. Input'!E446="","",MIN('Sch A. Input'!E446,'Sch A. Input'!F446))</f>
        <v>45016</v>
      </c>
      <c r="F443" s="210">
        <f>SUMIFS('Sch A. Input'!G446:CJ446,'Sch A. Input'!$G$14:$CJ$14,"Recurring",'Sch A. Input'!$G$13:$CJ$13,$E$9)</f>
        <v>0</v>
      </c>
      <c r="G443" s="210">
        <f>SUMIFS('Sch A. Input'!G446:CJ446,'Sch A. Input'!$G$14:$CJ$14,"One-time",'Sch A. Input'!$G$13:$CJ$13,'Sch B. Bi-Weekly Output'!$E$9)</f>
        <v>0</v>
      </c>
      <c r="H443" s="211">
        <f t="shared" si="8"/>
        <v>0</v>
      </c>
      <c r="I443" s="208"/>
      <c r="J443" s="212">
        <f>IFERROR(-'Sch D. Workings'!AB448,'Sch D. Workings'!AB448)</f>
        <v>0</v>
      </c>
      <c r="L443" s="88"/>
    </row>
    <row r="444" spans="2:12" ht="13" x14ac:dyDescent="0.3">
      <c r="B444" s="173" t="str">
        <f>IF('Sch A. Input'!B447="","",'Sch A. Input'!B447)</f>
        <v/>
      </c>
      <c r="C444" s="174" t="str">
        <f>IF('Sch A. Input'!C447="","",'Sch A. Input'!C447)</f>
        <v/>
      </c>
      <c r="D444" s="175" t="str">
        <f>IF('Sch A. Input'!D447="","",'Sch A. Input'!D447)</f>
        <v/>
      </c>
      <c r="E444" s="175">
        <f>IF('Sch A. Input'!E447="","",MIN('Sch A. Input'!E447,'Sch A. Input'!F447))</f>
        <v>45016</v>
      </c>
      <c r="F444" s="210">
        <f>SUMIFS('Sch A. Input'!G447:CJ447,'Sch A. Input'!$G$14:$CJ$14,"Recurring",'Sch A. Input'!$G$13:$CJ$13,$E$9)</f>
        <v>0</v>
      </c>
      <c r="G444" s="210">
        <f>SUMIFS('Sch A. Input'!G447:CJ447,'Sch A. Input'!$G$14:$CJ$14,"One-time",'Sch A. Input'!$G$13:$CJ$13,'Sch B. Bi-Weekly Output'!$E$9)</f>
        <v>0</v>
      </c>
      <c r="H444" s="211">
        <f t="shared" si="8"/>
        <v>0</v>
      </c>
      <c r="I444" s="208"/>
      <c r="J444" s="212">
        <f>IFERROR(-'Sch D. Workings'!AB449,'Sch D. Workings'!AB449)</f>
        <v>0</v>
      </c>
      <c r="L444" s="88"/>
    </row>
    <row r="445" spans="2:12" ht="13" x14ac:dyDescent="0.3">
      <c r="B445" s="173" t="str">
        <f>IF('Sch A. Input'!B448="","",'Sch A. Input'!B448)</f>
        <v/>
      </c>
      <c r="C445" s="174" t="str">
        <f>IF('Sch A. Input'!C448="","",'Sch A. Input'!C448)</f>
        <v/>
      </c>
      <c r="D445" s="175" t="str">
        <f>IF('Sch A. Input'!D448="","",'Sch A. Input'!D448)</f>
        <v/>
      </c>
      <c r="E445" s="175">
        <f>IF('Sch A. Input'!E448="","",MIN('Sch A. Input'!E448,'Sch A. Input'!F448))</f>
        <v>45016</v>
      </c>
      <c r="F445" s="210">
        <f>SUMIFS('Sch A. Input'!G448:CJ448,'Sch A. Input'!$G$14:$CJ$14,"Recurring",'Sch A. Input'!$G$13:$CJ$13,$E$9)</f>
        <v>0</v>
      </c>
      <c r="G445" s="210">
        <f>SUMIFS('Sch A. Input'!G448:CJ448,'Sch A. Input'!$G$14:$CJ$14,"One-time",'Sch A. Input'!$G$13:$CJ$13,'Sch B. Bi-Weekly Output'!$E$9)</f>
        <v>0</v>
      </c>
      <c r="H445" s="211">
        <f t="shared" si="8"/>
        <v>0</v>
      </c>
      <c r="I445" s="208"/>
      <c r="J445" s="212">
        <f>IFERROR(-'Sch D. Workings'!AB450,'Sch D. Workings'!AB450)</f>
        <v>0</v>
      </c>
      <c r="L445" s="88"/>
    </row>
    <row r="446" spans="2:12" ht="13" x14ac:dyDescent="0.3">
      <c r="B446" s="173" t="str">
        <f>IF('Sch A. Input'!B449="","",'Sch A. Input'!B449)</f>
        <v/>
      </c>
      <c r="C446" s="174" t="str">
        <f>IF('Sch A. Input'!C449="","",'Sch A. Input'!C449)</f>
        <v/>
      </c>
      <c r="D446" s="175" t="str">
        <f>IF('Sch A. Input'!D449="","",'Sch A. Input'!D449)</f>
        <v/>
      </c>
      <c r="E446" s="175">
        <f>IF('Sch A. Input'!E449="","",MIN('Sch A. Input'!E449,'Sch A. Input'!F449))</f>
        <v>45016</v>
      </c>
      <c r="F446" s="210">
        <f>SUMIFS('Sch A. Input'!G449:CJ449,'Sch A. Input'!$G$14:$CJ$14,"Recurring",'Sch A. Input'!$G$13:$CJ$13,$E$9)</f>
        <v>0</v>
      </c>
      <c r="G446" s="210">
        <f>SUMIFS('Sch A. Input'!G449:CJ449,'Sch A. Input'!$G$14:$CJ$14,"One-time",'Sch A. Input'!$G$13:$CJ$13,'Sch B. Bi-Weekly Output'!$E$9)</f>
        <v>0</v>
      </c>
      <c r="H446" s="211">
        <f t="shared" si="8"/>
        <v>0</v>
      </c>
      <c r="I446" s="208"/>
      <c r="J446" s="212">
        <f>IFERROR(-'Sch D. Workings'!AB451,'Sch D. Workings'!AB451)</f>
        <v>0</v>
      </c>
      <c r="L446" s="88"/>
    </row>
    <row r="447" spans="2:12" ht="13" x14ac:dyDescent="0.3">
      <c r="B447" s="173" t="str">
        <f>IF('Sch A. Input'!B450="","",'Sch A. Input'!B450)</f>
        <v/>
      </c>
      <c r="C447" s="174" t="str">
        <f>IF('Sch A. Input'!C450="","",'Sch A. Input'!C450)</f>
        <v/>
      </c>
      <c r="D447" s="175" t="str">
        <f>IF('Sch A. Input'!D450="","",'Sch A. Input'!D450)</f>
        <v/>
      </c>
      <c r="E447" s="175">
        <f>IF('Sch A. Input'!E450="","",MIN('Sch A. Input'!E450,'Sch A. Input'!F450))</f>
        <v>45016</v>
      </c>
      <c r="F447" s="210">
        <f>SUMIFS('Sch A. Input'!G450:CJ450,'Sch A. Input'!$G$14:$CJ$14,"Recurring",'Sch A. Input'!$G$13:$CJ$13,$E$9)</f>
        <v>0</v>
      </c>
      <c r="G447" s="210">
        <f>SUMIFS('Sch A. Input'!G450:CJ450,'Sch A. Input'!$G$14:$CJ$14,"One-time",'Sch A. Input'!$G$13:$CJ$13,'Sch B. Bi-Weekly Output'!$E$9)</f>
        <v>0</v>
      </c>
      <c r="H447" s="211">
        <f t="shared" si="8"/>
        <v>0</v>
      </c>
      <c r="I447" s="208"/>
      <c r="J447" s="212">
        <f>IFERROR(-'Sch D. Workings'!AB452,'Sch D. Workings'!AB452)</f>
        <v>0</v>
      </c>
      <c r="L447" s="88"/>
    </row>
    <row r="448" spans="2:12" ht="13" x14ac:dyDescent="0.3">
      <c r="B448" s="173" t="str">
        <f>IF('Sch A. Input'!B451="","",'Sch A. Input'!B451)</f>
        <v/>
      </c>
      <c r="C448" s="174" t="str">
        <f>IF('Sch A. Input'!C451="","",'Sch A. Input'!C451)</f>
        <v/>
      </c>
      <c r="D448" s="175" t="str">
        <f>IF('Sch A. Input'!D451="","",'Sch A. Input'!D451)</f>
        <v/>
      </c>
      <c r="E448" s="175">
        <f>IF('Sch A. Input'!E451="","",MIN('Sch A. Input'!E451,'Sch A. Input'!F451))</f>
        <v>45016</v>
      </c>
      <c r="F448" s="210">
        <f>SUMIFS('Sch A. Input'!G451:CJ451,'Sch A. Input'!$G$14:$CJ$14,"Recurring",'Sch A. Input'!$G$13:$CJ$13,$E$9)</f>
        <v>0</v>
      </c>
      <c r="G448" s="210">
        <f>SUMIFS('Sch A. Input'!G451:CJ451,'Sch A. Input'!$G$14:$CJ$14,"One-time",'Sch A. Input'!$G$13:$CJ$13,'Sch B. Bi-Weekly Output'!$E$9)</f>
        <v>0</v>
      </c>
      <c r="H448" s="211">
        <f t="shared" si="8"/>
        <v>0</v>
      </c>
      <c r="I448" s="208"/>
      <c r="J448" s="212">
        <f>IFERROR(-'Sch D. Workings'!AB453,'Sch D. Workings'!AB453)</f>
        <v>0</v>
      </c>
      <c r="L448" s="88"/>
    </row>
    <row r="449" spans="2:12" ht="13" x14ac:dyDescent="0.3">
      <c r="B449" s="173" t="str">
        <f>IF('Sch A. Input'!B452="","",'Sch A. Input'!B452)</f>
        <v/>
      </c>
      <c r="C449" s="174" t="str">
        <f>IF('Sch A. Input'!C452="","",'Sch A. Input'!C452)</f>
        <v/>
      </c>
      <c r="D449" s="175" t="str">
        <f>IF('Sch A. Input'!D452="","",'Sch A. Input'!D452)</f>
        <v/>
      </c>
      <c r="E449" s="175">
        <f>IF('Sch A. Input'!E452="","",MIN('Sch A. Input'!E452,'Sch A. Input'!F452))</f>
        <v>45016</v>
      </c>
      <c r="F449" s="210">
        <f>SUMIFS('Sch A. Input'!G452:CJ452,'Sch A. Input'!$G$14:$CJ$14,"Recurring",'Sch A. Input'!$G$13:$CJ$13,$E$9)</f>
        <v>0</v>
      </c>
      <c r="G449" s="210">
        <f>SUMIFS('Sch A. Input'!G452:CJ452,'Sch A. Input'!$G$14:$CJ$14,"One-time",'Sch A. Input'!$G$13:$CJ$13,'Sch B. Bi-Weekly Output'!$E$9)</f>
        <v>0</v>
      </c>
      <c r="H449" s="211">
        <f t="shared" si="8"/>
        <v>0</v>
      </c>
      <c r="I449" s="208"/>
      <c r="J449" s="212">
        <f>IFERROR(-'Sch D. Workings'!AB454,'Sch D. Workings'!AB454)</f>
        <v>0</v>
      </c>
      <c r="L449" s="88"/>
    </row>
    <row r="450" spans="2:12" ht="13" x14ac:dyDescent="0.3">
      <c r="B450" s="173" t="str">
        <f>IF('Sch A. Input'!B453="","",'Sch A. Input'!B453)</f>
        <v/>
      </c>
      <c r="C450" s="174" t="str">
        <f>IF('Sch A. Input'!C453="","",'Sch A. Input'!C453)</f>
        <v/>
      </c>
      <c r="D450" s="175" t="str">
        <f>IF('Sch A. Input'!D453="","",'Sch A. Input'!D453)</f>
        <v/>
      </c>
      <c r="E450" s="175">
        <f>IF('Sch A. Input'!E453="","",MIN('Sch A. Input'!E453,'Sch A. Input'!F453))</f>
        <v>45016</v>
      </c>
      <c r="F450" s="210">
        <f>SUMIFS('Sch A. Input'!G453:CJ453,'Sch A. Input'!$G$14:$CJ$14,"Recurring",'Sch A. Input'!$G$13:$CJ$13,$E$9)</f>
        <v>0</v>
      </c>
      <c r="G450" s="210">
        <f>SUMIFS('Sch A. Input'!G453:CJ453,'Sch A. Input'!$G$14:$CJ$14,"One-time",'Sch A. Input'!$G$13:$CJ$13,'Sch B. Bi-Weekly Output'!$E$9)</f>
        <v>0</v>
      </c>
      <c r="H450" s="211">
        <f t="shared" si="8"/>
        <v>0</v>
      </c>
      <c r="I450" s="208"/>
      <c r="J450" s="212">
        <f>IFERROR(-'Sch D. Workings'!AB455,'Sch D. Workings'!AB455)</f>
        <v>0</v>
      </c>
      <c r="L450" s="88"/>
    </row>
    <row r="451" spans="2:12" ht="13" x14ac:dyDescent="0.3">
      <c r="B451" s="173" t="str">
        <f>IF('Sch A. Input'!B454="","",'Sch A. Input'!B454)</f>
        <v/>
      </c>
      <c r="C451" s="174" t="str">
        <f>IF('Sch A. Input'!C454="","",'Sch A. Input'!C454)</f>
        <v/>
      </c>
      <c r="D451" s="175" t="str">
        <f>IF('Sch A. Input'!D454="","",'Sch A. Input'!D454)</f>
        <v/>
      </c>
      <c r="E451" s="175">
        <f>IF('Sch A. Input'!E454="","",MIN('Sch A. Input'!E454,'Sch A. Input'!F454))</f>
        <v>45016</v>
      </c>
      <c r="F451" s="210">
        <f>SUMIFS('Sch A. Input'!G454:CJ454,'Sch A. Input'!$G$14:$CJ$14,"Recurring",'Sch A. Input'!$G$13:$CJ$13,$E$9)</f>
        <v>0</v>
      </c>
      <c r="G451" s="210">
        <f>SUMIFS('Sch A. Input'!G454:CJ454,'Sch A. Input'!$G$14:$CJ$14,"One-time",'Sch A. Input'!$G$13:$CJ$13,'Sch B. Bi-Weekly Output'!$E$9)</f>
        <v>0</v>
      </c>
      <c r="H451" s="211">
        <f t="shared" si="8"/>
        <v>0</v>
      </c>
      <c r="I451" s="208"/>
      <c r="J451" s="212">
        <f>IFERROR(-'Sch D. Workings'!AB456,'Sch D. Workings'!AB456)</f>
        <v>0</v>
      </c>
      <c r="L451" s="88"/>
    </row>
    <row r="452" spans="2:12" ht="13" x14ac:dyDescent="0.3">
      <c r="B452" s="173" t="str">
        <f>IF('Sch A. Input'!B455="","",'Sch A. Input'!B455)</f>
        <v/>
      </c>
      <c r="C452" s="174" t="str">
        <f>IF('Sch A. Input'!C455="","",'Sch A. Input'!C455)</f>
        <v/>
      </c>
      <c r="D452" s="175" t="str">
        <f>IF('Sch A. Input'!D455="","",'Sch A. Input'!D455)</f>
        <v/>
      </c>
      <c r="E452" s="175">
        <f>IF('Sch A. Input'!E455="","",MIN('Sch A. Input'!E455,'Sch A. Input'!F455))</f>
        <v>45016</v>
      </c>
      <c r="F452" s="210">
        <f>SUMIFS('Sch A. Input'!G455:CJ455,'Sch A. Input'!$G$14:$CJ$14,"Recurring",'Sch A. Input'!$G$13:$CJ$13,$E$9)</f>
        <v>0</v>
      </c>
      <c r="G452" s="210">
        <f>SUMIFS('Sch A. Input'!G455:CJ455,'Sch A. Input'!$G$14:$CJ$14,"One-time",'Sch A. Input'!$G$13:$CJ$13,'Sch B. Bi-Weekly Output'!$E$9)</f>
        <v>0</v>
      </c>
      <c r="H452" s="211">
        <f t="shared" si="8"/>
        <v>0</v>
      </c>
      <c r="I452" s="208"/>
      <c r="J452" s="212">
        <f>IFERROR(-'Sch D. Workings'!AB457,'Sch D. Workings'!AB457)</f>
        <v>0</v>
      </c>
      <c r="L452" s="88"/>
    </row>
    <row r="453" spans="2:12" ht="13" x14ac:dyDescent="0.3">
      <c r="B453" s="173" t="str">
        <f>IF('Sch A. Input'!B456="","",'Sch A. Input'!B456)</f>
        <v/>
      </c>
      <c r="C453" s="174" t="str">
        <f>IF('Sch A. Input'!C456="","",'Sch A. Input'!C456)</f>
        <v/>
      </c>
      <c r="D453" s="175" t="str">
        <f>IF('Sch A. Input'!D456="","",'Sch A. Input'!D456)</f>
        <v/>
      </c>
      <c r="E453" s="175">
        <f>IF('Sch A. Input'!E456="","",MIN('Sch A. Input'!E456,'Sch A. Input'!F456))</f>
        <v>45016</v>
      </c>
      <c r="F453" s="210">
        <f>SUMIFS('Sch A. Input'!G456:CJ456,'Sch A. Input'!$G$14:$CJ$14,"Recurring",'Sch A. Input'!$G$13:$CJ$13,$E$9)</f>
        <v>0</v>
      </c>
      <c r="G453" s="210">
        <f>SUMIFS('Sch A. Input'!G456:CJ456,'Sch A. Input'!$G$14:$CJ$14,"One-time",'Sch A. Input'!$G$13:$CJ$13,'Sch B. Bi-Weekly Output'!$E$9)</f>
        <v>0</v>
      </c>
      <c r="H453" s="211">
        <f t="shared" si="8"/>
        <v>0</v>
      </c>
      <c r="I453" s="208"/>
      <c r="J453" s="212">
        <f>IFERROR(-'Sch D. Workings'!AB458,'Sch D. Workings'!AB458)</f>
        <v>0</v>
      </c>
      <c r="L453" s="88"/>
    </row>
    <row r="454" spans="2:12" ht="13" x14ac:dyDescent="0.3">
      <c r="B454" s="173" t="str">
        <f>IF('Sch A. Input'!B457="","",'Sch A. Input'!B457)</f>
        <v/>
      </c>
      <c r="C454" s="174" t="str">
        <f>IF('Sch A. Input'!C457="","",'Sch A. Input'!C457)</f>
        <v/>
      </c>
      <c r="D454" s="175" t="str">
        <f>IF('Sch A. Input'!D457="","",'Sch A. Input'!D457)</f>
        <v/>
      </c>
      <c r="E454" s="175">
        <f>IF('Sch A. Input'!E457="","",MIN('Sch A. Input'!E457,'Sch A. Input'!F457))</f>
        <v>45016</v>
      </c>
      <c r="F454" s="210">
        <f>SUMIFS('Sch A. Input'!G457:CJ457,'Sch A. Input'!$G$14:$CJ$14,"Recurring",'Sch A. Input'!$G$13:$CJ$13,$E$9)</f>
        <v>0</v>
      </c>
      <c r="G454" s="210">
        <f>SUMIFS('Sch A. Input'!G457:CJ457,'Sch A. Input'!$G$14:$CJ$14,"One-time",'Sch A. Input'!$G$13:$CJ$13,'Sch B. Bi-Weekly Output'!$E$9)</f>
        <v>0</v>
      </c>
      <c r="H454" s="211">
        <f t="shared" si="8"/>
        <v>0</v>
      </c>
      <c r="I454" s="208"/>
      <c r="J454" s="212">
        <f>IFERROR(-'Sch D. Workings'!AB459,'Sch D. Workings'!AB459)</f>
        <v>0</v>
      </c>
      <c r="L454" s="88"/>
    </row>
    <row r="455" spans="2:12" ht="13" x14ac:dyDescent="0.3">
      <c r="B455" s="173" t="str">
        <f>IF('Sch A. Input'!B458="","",'Sch A. Input'!B458)</f>
        <v/>
      </c>
      <c r="C455" s="174" t="str">
        <f>IF('Sch A. Input'!C458="","",'Sch A. Input'!C458)</f>
        <v/>
      </c>
      <c r="D455" s="175" t="str">
        <f>IF('Sch A. Input'!D458="","",'Sch A. Input'!D458)</f>
        <v/>
      </c>
      <c r="E455" s="175">
        <f>IF('Sch A. Input'!E458="","",MIN('Sch A. Input'!E458,'Sch A. Input'!F458))</f>
        <v>45016</v>
      </c>
      <c r="F455" s="210">
        <f>SUMIFS('Sch A. Input'!G458:CJ458,'Sch A. Input'!$G$14:$CJ$14,"Recurring",'Sch A. Input'!$G$13:$CJ$13,$E$9)</f>
        <v>0</v>
      </c>
      <c r="G455" s="210">
        <f>SUMIFS('Sch A. Input'!G458:CJ458,'Sch A. Input'!$G$14:$CJ$14,"One-time",'Sch A. Input'!$G$13:$CJ$13,'Sch B. Bi-Weekly Output'!$E$9)</f>
        <v>0</v>
      </c>
      <c r="H455" s="211">
        <f t="shared" si="8"/>
        <v>0</v>
      </c>
      <c r="I455" s="208"/>
      <c r="J455" s="212">
        <f>IFERROR(-'Sch D. Workings'!AB460,'Sch D. Workings'!AB460)</f>
        <v>0</v>
      </c>
      <c r="L455" s="88"/>
    </row>
    <row r="456" spans="2:12" ht="13" x14ac:dyDescent="0.3">
      <c r="B456" s="173" t="str">
        <f>IF('Sch A. Input'!B459="","",'Sch A. Input'!B459)</f>
        <v/>
      </c>
      <c r="C456" s="174" t="str">
        <f>IF('Sch A. Input'!C459="","",'Sch A. Input'!C459)</f>
        <v/>
      </c>
      <c r="D456" s="175" t="str">
        <f>IF('Sch A. Input'!D459="","",'Sch A. Input'!D459)</f>
        <v/>
      </c>
      <c r="E456" s="175">
        <f>IF('Sch A. Input'!E459="","",MIN('Sch A. Input'!E459,'Sch A. Input'!F459))</f>
        <v>45016</v>
      </c>
      <c r="F456" s="210">
        <f>SUMIFS('Sch A. Input'!G459:CJ459,'Sch A. Input'!$G$14:$CJ$14,"Recurring",'Sch A. Input'!$G$13:$CJ$13,$E$9)</f>
        <v>0</v>
      </c>
      <c r="G456" s="210">
        <f>SUMIFS('Sch A. Input'!G459:CJ459,'Sch A. Input'!$G$14:$CJ$14,"One-time",'Sch A. Input'!$G$13:$CJ$13,'Sch B. Bi-Weekly Output'!$E$9)</f>
        <v>0</v>
      </c>
      <c r="H456" s="211">
        <f t="shared" si="8"/>
        <v>0</v>
      </c>
      <c r="I456" s="208"/>
      <c r="J456" s="212">
        <f>IFERROR(-'Sch D. Workings'!AB461,'Sch D. Workings'!AB461)</f>
        <v>0</v>
      </c>
      <c r="L456" s="88"/>
    </row>
    <row r="457" spans="2:12" ht="13" x14ac:dyDescent="0.3">
      <c r="B457" s="173" t="str">
        <f>IF('Sch A. Input'!B460="","",'Sch A. Input'!B460)</f>
        <v/>
      </c>
      <c r="C457" s="174" t="str">
        <f>IF('Sch A. Input'!C460="","",'Sch A. Input'!C460)</f>
        <v/>
      </c>
      <c r="D457" s="175" t="str">
        <f>IF('Sch A. Input'!D460="","",'Sch A. Input'!D460)</f>
        <v/>
      </c>
      <c r="E457" s="175">
        <f>IF('Sch A. Input'!E460="","",MIN('Sch A. Input'!E460,'Sch A. Input'!F460))</f>
        <v>45016</v>
      </c>
      <c r="F457" s="210">
        <f>SUMIFS('Sch A. Input'!G460:CJ460,'Sch A. Input'!$G$14:$CJ$14,"Recurring",'Sch A. Input'!$G$13:$CJ$13,$E$9)</f>
        <v>0</v>
      </c>
      <c r="G457" s="210">
        <f>SUMIFS('Sch A. Input'!G460:CJ460,'Sch A. Input'!$G$14:$CJ$14,"One-time",'Sch A. Input'!$G$13:$CJ$13,'Sch B. Bi-Weekly Output'!$E$9)</f>
        <v>0</v>
      </c>
      <c r="H457" s="211">
        <f t="shared" si="8"/>
        <v>0</v>
      </c>
      <c r="I457" s="208"/>
      <c r="J457" s="212">
        <f>IFERROR(-'Sch D. Workings'!AB462,'Sch D. Workings'!AB462)</f>
        <v>0</v>
      </c>
      <c r="L457" s="88"/>
    </row>
    <row r="458" spans="2:12" ht="13" x14ac:dyDescent="0.3">
      <c r="B458" s="173" t="str">
        <f>IF('Sch A. Input'!B461="","",'Sch A. Input'!B461)</f>
        <v/>
      </c>
      <c r="C458" s="174" t="str">
        <f>IF('Sch A. Input'!C461="","",'Sch A. Input'!C461)</f>
        <v/>
      </c>
      <c r="D458" s="175" t="str">
        <f>IF('Sch A. Input'!D461="","",'Sch A. Input'!D461)</f>
        <v/>
      </c>
      <c r="E458" s="175">
        <f>IF('Sch A. Input'!E461="","",MIN('Sch A. Input'!E461,'Sch A. Input'!F461))</f>
        <v>45016</v>
      </c>
      <c r="F458" s="210">
        <f>SUMIFS('Sch A. Input'!G461:CJ461,'Sch A. Input'!$G$14:$CJ$14,"Recurring",'Sch A. Input'!$G$13:$CJ$13,$E$9)</f>
        <v>0</v>
      </c>
      <c r="G458" s="210">
        <f>SUMIFS('Sch A. Input'!G461:CJ461,'Sch A. Input'!$G$14:$CJ$14,"One-time",'Sch A. Input'!$G$13:$CJ$13,'Sch B. Bi-Weekly Output'!$E$9)</f>
        <v>0</v>
      </c>
      <c r="H458" s="211">
        <f t="shared" si="8"/>
        <v>0</v>
      </c>
      <c r="I458" s="208"/>
      <c r="J458" s="212">
        <f>IFERROR(-'Sch D. Workings'!AB463,'Sch D. Workings'!AB463)</f>
        <v>0</v>
      </c>
      <c r="L458" s="88"/>
    </row>
    <row r="459" spans="2:12" ht="13" x14ac:dyDescent="0.3">
      <c r="B459" s="173" t="str">
        <f>IF('Sch A. Input'!B462="","",'Sch A. Input'!B462)</f>
        <v/>
      </c>
      <c r="C459" s="174" t="str">
        <f>IF('Sch A. Input'!C462="","",'Sch A. Input'!C462)</f>
        <v/>
      </c>
      <c r="D459" s="175" t="str">
        <f>IF('Sch A. Input'!D462="","",'Sch A. Input'!D462)</f>
        <v/>
      </c>
      <c r="E459" s="175">
        <f>IF('Sch A. Input'!E462="","",MIN('Sch A. Input'!E462,'Sch A. Input'!F462))</f>
        <v>45016</v>
      </c>
      <c r="F459" s="210">
        <f>SUMIFS('Sch A. Input'!G462:CJ462,'Sch A. Input'!$G$14:$CJ$14,"Recurring",'Sch A. Input'!$G$13:$CJ$13,$E$9)</f>
        <v>0</v>
      </c>
      <c r="G459" s="210">
        <f>SUMIFS('Sch A. Input'!G462:CJ462,'Sch A. Input'!$G$14:$CJ$14,"One-time",'Sch A. Input'!$G$13:$CJ$13,'Sch B. Bi-Weekly Output'!$E$9)</f>
        <v>0</v>
      </c>
      <c r="H459" s="211">
        <f t="shared" si="8"/>
        <v>0</v>
      </c>
      <c r="I459" s="208"/>
      <c r="J459" s="212">
        <f>IFERROR(-'Sch D. Workings'!AB464,'Sch D. Workings'!AB464)</f>
        <v>0</v>
      </c>
      <c r="L459" s="88"/>
    </row>
    <row r="460" spans="2:12" ht="13" x14ac:dyDescent="0.3">
      <c r="B460" s="173" t="str">
        <f>IF('Sch A. Input'!B463="","",'Sch A. Input'!B463)</f>
        <v/>
      </c>
      <c r="C460" s="174" t="str">
        <f>IF('Sch A. Input'!C463="","",'Sch A. Input'!C463)</f>
        <v/>
      </c>
      <c r="D460" s="175" t="str">
        <f>IF('Sch A. Input'!D463="","",'Sch A. Input'!D463)</f>
        <v/>
      </c>
      <c r="E460" s="175">
        <f>IF('Sch A. Input'!E463="","",MIN('Sch A. Input'!E463,'Sch A. Input'!F463))</f>
        <v>45016</v>
      </c>
      <c r="F460" s="210">
        <f>SUMIFS('Sch A. Input'!G463:CJ463,'Sch A. Input'!$G$14:$CJ$14,"Recurring",'Sch A. Input'!$G$13:$CJ$13,$E$9)</f>
        <v>0</v>
      </c>
      <c r="G460" s="210">
        <f>SUMIFS('Sch A. Input'!G463:CJ463,'Sch A. Input'!$G$14:$CJ$14,"One-time",'Sch A. Input'!$G$13:$CJ$13,'Sch B. Bi-Weekly Output'!$E$9)</f>
        <v>0</v>
      </c>
      <c r="H460" s="211">
        <f t="shared" si="8"/>
        <v>0</v>
      </c>
      <c r="I460" s="208"/>
      <c r="J460" s="212">
        <f>IFERROR(-'Sch D. Workings'!AB465,'Sch D. Workings'!AB465)</f>
        <v>0</v>
      </c>
      <c r="L460" s="88"/>
    </row>
    <row r="461" spans="2:12" ht="13" x14ac:dyDescent="0.3">
      <c r="B461" s="173" t="str">
        <f>IF('Sch A. Input'!B464="","",'Sch A. Input'!B464)</f>
        <v/>
      </c>
      <c r="C461" s="174" t="str">
        <f>IF('Sch A. Input'!C464="","",'Sch A. Input'!C464)</f>
        <v/>
      </c>
      <c r="D461" s="175" t="str">
        <f>IF('Sch A. Input'!D464="","",'Sch A. Input'!D464)</f>
        <v/>
      </c>
      <c r="E461" s="175">
        <f>IF('Sch A. Input'!E464="","",MIN('Sch A. Input'!E464,'Sch A. Input'!F464))</f>
        <v>45016</v>
      </c>
      <c r="F461" s="210">
        <f>SUMIFS('Sch A. Input'!G464:CJ464,'Sch A. Input'!$G$14:$CJ$14,"Recurring",'Sch A. Input'!$G$13:$CJ$13,$E$9)</f>
        <v>0</v>
      </c>
      <c r="G461" s="210">
        <f>SUMIFS('Sch A. Input'!G464:CJ464,'Sch A. Input'!$G$14:$CJ$14,"One-time",'Sch A. Input'!$G$13:$CJ$13,'Sch B. Bi-Weekly Output'!$E$9)</f>
        <v>0</v>
      </c>
      <c r="H461" s="211">
        <f t="shared" si="8"/>
        <v>0</v>
      </c>
      <c r="I461" s="208"/>
      <c r="J461" s="212">
        <f>IFERROR(-'Sch D. Workings'!AB466,'Sch D. Workings'!AB466)</f>
        <v>0</v>
      </c>
      <c r="L461" s="88"/>
    </row>
    <row r="462" spans="2:12" ht="13" x14ac:dyDescent="0.3">
      <c r="B462" s="173" t="str">
        <f>IF('Sch A. Input'!B465="","",'Sch A. Input'!B465)</f>
        <v/>
      </c>
      <c r="C462" s="174" t="str">
        <f>IF('Sch A. Input'!C465="","",'Sch A. Input'!C465)</f>
        <v/>
      </c>
      <c r="D462" s="175" t="str">
        <f>IF('Sch A. Input'!D465="","",'Sch A. Input'!D465)</f>
        <v/>
      </c>
      <c r="E462" s="175">
        <f>IF('Sch A. Input'!E465="","",MIN('Sch A. Input'!E465,'Sch A. Input'!F465))</f>
        <v>45016</v>
      </c>
      <c r="F462" s="210">
        <f>SUMIFS('Sch A. Input'!G465:CJ465,'Sch A. Input'!$G$14:$CJ$14,"Recurring",'Sch A. Input'!$G$13:$CJ$13,$E$9)</f>
        <v>0</v>
      </c>
      <c r="G462" s="210">
        <f>SUMIFS('Sch A. Input'!G465:CJ465,'Sch A. Input'!$G$14:$CJ$14,"One-time",'Sch A. Input'!$G$13:$CJ$13,'Sch B. Bi-Weekly Output'!$E$9)</f>
        <v>0</v>
      </c>
      <c r="H462" s="211">
        <f t="shared" si="8"/>
        <v>0</v>
      </c>
      <c r="I462" s="208"/>
      <c r="J462" s="212">
        <f>IFERROR(-'Sch D. Workings'!AB467,'Sch D. Workings'!AB467)</f>
        <v>0</v>
      </c>
      <c r="L462" s="88"/>
    </row>
    <row r="463" spans="2:12" ht="13" x14ac:dyDescent="0.3">
      <c r="B463" s="173" t="str">
        <f>IF('Sch A. Input'!B466="","",'Sch A. Input'!B466)</f>
        <v/>
      </c>
      <c r="C463" s="174" t="str">
        <f>IF('Sch A. Input'!C466="","",'Sch A. Input'!C466)</f>
        <v/>
      </c>
      <c r="D463" s="175" t="str">
        <f>IF('Sch A. Input'!D466="","",'Sch A. Input'!D466)</f>
        <v/>
      </c>
      <c r="E463" s="175">
        <f>IF('Sch A. Input'!E466="","",MIN('Sch A. Input'!E466,'Sch A. Input'!F466))</f>
        <v>45016</v>
      </c>
      <c r="F463" s="210">
        <f>SUMIFS('Sch A. Input'!G466:CJ466,'Sch A. Input'!$G$14:$CJ$14,"Recurring",'Sch A. Input'!$G$13:$CJ$13,$E$9)</f>
        <v>0</v>
      </c>
      <c r="G463" s="210">
        <f>SUMIFS('Sch A. Input'!G466:CJ466,'Sch A. Input'!$G$14:$CJ$14,"One-time",'Sch A. Input'!$G$13:$CJ$13,'Sch B. Bi-Weekly Output'!$E$9)</f>
        <v>0</v>
      </c>
      <c r="H463" s="211">
        <f t="shared" si="8"/>
        <v>0</v>
      </c>
      <c r="I463" s="208"/>
      <c r="J463" s="212">
        <f>IFERROR(-'Sch D. Workings'!AB468,'Sch D. Workings'!AB468)</f>
        <v>0</v>
      </c>
      <c r="L463" s="88"/>
    </row>
    <row r="464" spans="2:12" ht="13" x14ac:dyDescent="0.3">
      <c r="B464" s="173" t="str">
        <f>IF('Sch A. Input'!B467="","",'Sch A. Input'!B467)</f>
        <v/>
      </c>
      <c r="C464" s="174" t="str">
        <f>IF('Sch A. Input'!C467="","",'Sch A. Input'!C467)</f>
        <v/>
      </c>
      <c r="D464" s="175" t="str">
        <f>IF('Sch A. Input'!D467="","",'Sch A. Input'!D467)</f>
        <v/>
      </c>
      <c r="E464" s="175">
        <f>IF('Sch A. Input'!E467="","",MIN('Sch A. Input'!E467,'Sch A. Input'!F467))</f>
        <v>45016</v>
      </c>
      <c r="F464" s="210">
        <f>SUMIFS('Sch A. Input'!G467:CJ467,'Sch A. Input'!$G$14:$CJ$14,"Recurring",'Sch A. Input'!$G$13:$CJ$13,$E$9)</f>
        <v>0</v>
      </c>
      <c r="G464" s="210">
        <f>SUMIFS('Sch A. Input'!G467:CJ467,'Sch A. Input'!$G$14:$CJ$14,"One-time",'Sch A. Input'!$G$13:$CJ$13,'Sch B. Bi-Weekly Output'!$E$9)</f>
        <v>0</v>
      </c>
      <c r="H464" s="211">
        <f t="shared" si="8"/>
        <v>0</v>
      </c>
      <c r="I464" s="208"/>
      <c r="J464" s="212">
        <f>IFERROR(-'Sch D. Workings'!AB469,'Sch D. Workings'!AB469)</f>
        <v>0</v>
      </c>
      <c r="L464" s="88"/>
    </row>
    <row r="465" spans="2:12" ht="13" x14ac:dyDescent="0.3">
      <c r="B465" s="173" t="str">
        <f>IF('Sch A. Input'!B468="","",'Sch A. Input'!B468)</f>
        <v/>
      </c>
      <c r="C465" s="174" t="str">
        <f>IF('Sch A. Input'!C468="","",'Sch A. Input'!C468)</f>
        <v/>
      </c>
      <c r="D465" s="175" t="str">
        <f>IF('Sch A. Input'!D468="","",'Sch A. Input'!D468)</f>
        <v/>
      </c>
      <c r="E465" s="175">
        <f>IF('Sch A. Input'!E468="","",MIN('Sch A. Input'!E468,'Sch A. Input'!F468))</f>
        <v>45016</v>
      </c>
      <c r="F465" s="210">
        <f>SUMIFS('Sch A. Input'!G468:CJ468,'Sch A. Input'!$G$14:$CJ$14,"Recurring",'Sch A. Input'!$G$13:$CJ$13,$E$9)</f>
        <v>0</v>
      </c>
      <c r="G465" s="210">
        <f>SUMIFS('Sch A. Input'!G468:CJ468,'Sch A. Input'!$G$14:$CJ$14,"One-time",'Sch A. Input'!$G$13:$CJ$13,'Sch B. Bi-Weekly Output'!$E$9)</f>
        <v>0</v>
      </c>
      <c r="H465" s="211">
        <f t="shared" si="8"/>
        <v>0</v>
      </c>
      <c r="I465" s="208"/>
      <c r="J465" s="212">
        <f>IFERROR(-'Sch D. Workings'!AB470,'Sch D. Workings'!AB470)</f>
        <v>0</v>
      </c>
      <c r="L465" s="88"/>
    </row>
    <row r="466" spans="2:12" ht="13" x14ac:dyDescent="0.3">
      <c r="B466" s="173" t="str">
        <f>IF('Sch A. Input'!B469="","",'Sch A. Input'!B469)</f>
        <v/>
      </c>
      <c r="C466" s="174" t="str">
        <f>IF('Sch A. Input'!C469="","",'Sch A. Input'!C469)</f>
        <v/>
      </c>
      <c r="D466" s="175" t="str">
        <f>IF('Sch A. Input'!D469="","",'Sch A. Input'!D469)</f>
        <v/>
      </c>
      <c r="E466" s="175">
        <f>IF('Sch A. Input'!E469="","",MIN('Sch A. Input'!E469,'Sch A. Input'!F469))</f>
        <v>45016</v>
      </c>
      <c r="F466" s="210">
        <f>SUMIFS('Sch A. Input'!G469:CJ469,'Sch A. Input'!$G$14:$CJ$14,"Recurring",'Sch A. Input'!$G$13:$CJ$13,$E$9)</f>
        <v>0</v>
      </c>
      <c r="G466" s="210">
        <f>SUMIFS('Sch A. Input'!G469:CJ469,'Sch A. Input'!$G$14:$CJ$14,"One-time",'Sch A. Input'!$G$13:$CJ$13,'Sch B. Bi-Weekly Output'!$E$9)</f>
        <v>0</v>
      </c>
      <c r="H466" s="211">
        <f t="shared" si="8"/>
        <v>0</v>
      </c>
      <c r="I466" s="208"/>
      <c r="J466" s="212">
        <f>IFERROR(-'Sch D. Workings'!AB471,'Sch D. Workings'!AB471)</f>
        <v>0</v>
      </c>
      <c r="L466" s="88"/>
    </row>
    <row r="467" spans="2:12" ht="13" x14ac:dyDescent="0.3">
      <c r="B467" s="173" t="str">
        <f>IF('Sch A. Input'!B470="","",'Sch A. Input'!B470)</f>
        <v/>
      </c>
      <c r="C467" s="174" t="str">
        <f>IF('Sch A. Input'!C470="","",'Sch A. Input'!C470)</f>
        <v/>
      </c>
      <c r="D467" s="175" t="str">
        <f>IF('Sch A. Input'!D470="","",'Sch A. Input'!D470)</f>
        <v/>
      </c>
      <c r="E467" s="175">
        <f>IF('Sch A. Input'!E470="","",MIN('Sch A. Input'!E470,'Sch A. Input'!F470))</f>
        <v>45016</v>
      </c>
      <c r="F467" s="210">
        <f>SUMIFS('Sch A. Input'!G470:CJ470,'Sch A. Input'!$G$14:$CJ$14,"Recurring",'Sch A. Input'!$G$13:$CJ$13,$E$9)</f>
        <v>0</v>
      </c>
      <c r="G467" s="210">
        <f>SUMIFS('Sch A. Input'!G470:CJ470,'Sch A. Input'!$G$14:$CJ$14,"One-time",'Sch A. Input'!$G$13:$CJ$13,'Sch B. Bi-Weekly Output'!$E$9)</f>
        <v>0</v>
      </c>
      <c r="H467" s="211">
        <f t="shared" si="8"/>
        <v>0</v>
      </c>
      <c r="I467" s="208"/>
      <c r="J467" s="212">
        <f>IFERROR(-'Sch D. Workings'!AB472,'Sch D. Workings'!AB472)</f>
        <v>0</v>
      </c>
      <c r="L467" s="88"/>
    </row>
    <row r="468" spans="2:12" ht="13" x14ac:dyDescent="0.3">
      <c r="B468" s="173" t="str">
        <f>IF('Sch A. Input'!B471="","",'Sch A. Input'!B471)</f>
        <v/>
      </c>
      <c r="C468" s="174" t="str">
        <f>IF('Sch A. Input'!C471="","",'Sch A. Input'!C471)</f>
        <v/>
      </c>
      <c r="D468" s="175" t="str">
        <f>IF('Sch A. Input'!D471="","",'Sch A. Input'!D471)</f>
        <v/>
      </c>
      <c r="E468" s="175">
        <f>IF('Sch A. Input'!E471="","",MIN('Sch A. Input'!E471,'Sch A. Input'!F471))</f>
        <v>45016</v>
      </c>
      <c r="F468" s="210">
        <f>SUMIFS('Sch A. Input'!G471:CJ471,'Sch A. Input'!$G$14:$CJ$14,"Recurring",'Sch A. Input'!$G$13:$CJ$13,$E$9)</f>
        <v>0</v>
      </c>
      <c r="G468" s="210">
        <f>SUMIFS('Sch A. Input'!G471:CJ471,'Sch A. Input'!$G$14:$CJ$14,"One-time",'Sch A. Input'!$G$13:$CJ$13,'Sch B. Bi-Weekly Output'!$E$9)</f>
        <v>0</v>
      </c>
      <c r="H468" s="211">
        <f t="shared" si="8"/>
        <v>0</v>
      </c>
      <c r="I468" s="208"/>
      <c r="J468" s="212">
        <f>IFERROR(-'Sch D. Workings'!AB473,'Sch D. Workings'!AB473)</f>
        <v>0</v>
      </c>
      <c r="L468" s="88"/>
    </row>
    <row r="469" spans="2:12" ht="13" x14ac:dyDescent="0.3">
      <c r="B469" s="173" t="str">
        <f>IF('Sch A. Input'!B472="","",'Sch A. Input'!B472)</f>
        <v/>
      </c>
      <c r="C469" s="174" t="str">
        <f>IF('Sch A. Input'!C472="","",'Sch A. Input'!C472)</f>
        <v/>
      </c>
      <c r="D469" s="175" t="str">
        <f>IF('Sch A. Input'!D472="","",'Sch A. Input'!D472)</f>
        <v/>
      </c>
      <c r="E469" s="175">
        <f>IF('Sch A. Input'!E472="","",MIN('Sch A. Input'!E472,'Sch A. Input'!F472))</f>
        <v>45016</v>
      </c>
      <c r="F469" s="210">
        <f>SUMIFS('Sch A. Input'!G472:CJ472,'Sch A. Input'!$G$14:$CJ$14,"Recurring",'Sch A. Input'!$G$13:$CJ$13,$E$9)</f>
        <v>0</v>
      </c>
      <c r="G469" s="210">
        <f>SUMIFS('Sch A. Input'!G472:CJ472,'Sch A. Input'!$G$14:$CJ$14,"One-time",'Sch A. Input'!$G$13:$CJ$13,'Sch B. Bi-Weekly Output'!$E$9)</f>
        <v>0</v>
      </c>
      <c r="H469" s="211">
        <f t="shared" si="8"/>
        <v>0</v>
      </c>
      <c r="I469" s="208"/>
      <c r="J469" s="212">
        <f>IFERROR(-'Sch D. Workings'!AB474,'Sch D. Workings'!AB474)</f>
        <v>0</v>
      </c>
      <c r="L469" s="88"/>
    </row>
    <row r="470" spans="2:12" ht="13" x14ac:dyDescent="0.3">
      <c r="B470" s="173" t="str">
        <f>IF('Sch A. Input'!B473="","",'Sch A. Input'!B473)</f>
        <v/>
      </c>
      <c r="C470" s="174" t="str">
        <f>IF('Sch A. Input'!C473="","",'Sch A. Input'!C473)</f>
        <v/>
      </c>
      <c r="D470" s="175" t="str">
        <f>IF('Sch A. Input'!D473="","",'Sch A. Input'!D473)</f>
        <v/>
      </c>
      <c r="E470" s="175">
        <f>IF('Sch A. Input'!E473="","",MIN('Sch A. Input'!E473,'Sch A. Input'!F473))</f>
        <v>45016</v>
      </c>
      <c r="F470" s="210">
        <f>SUMIFS('Sch A. Input'!G473:CJ473,'Sch A. Input'!$G$14:$CJ$14,"Recurring",'Sch A. Input'!$G$13:$CJ$13,$E$9)</f>
        <v>0</v>
      </c>
      <c r="G470" s="210">
        <f>SUMIFS('Sch A. Input'!G473:CJ473,'Sch A. Input'!$G$14:$CJ$14,"One-time",'Sch A. Input'!$G$13:$CJ$13,'Sch B. Bi-Weekly Output'!$E$9)</f>
        <v>0</v>
      </c>
      <c r="H470" s="211">
        <f t="shared" si="8"/>
        <v>0</v>
      </c>
      <c r="I470" s="208"/>
      <c r="J470" s="212">
        <f>IFERROR(-'Sch D. Workings'!AB475,'Sch D. Workings'!AB475)</f>
        <v>0</v>
      </c>
      <c r="L470" s="88"/>
    </row>
    <row r="471" spans="2:12" ht="13" x14ac:dyDescent="0.3">
      <c r="B471" s="173" t="str">
        <f>IF('Sch A. Input'!B474="","",'Sch A. Input'!B474)</f>
        <v/>
      </c>
      <c r="C471" s="174" t="str">
        <f>IF('Sch A. Input'!C474="","",'Sch A. Input'!C474)</f>
        <v/>
      </c>
      <c r="D471" s="175" t="str">
        <f>IF('Sch A. Input'!D474="","",'Sch A. Input'!D474)</f>
        <v/>
      </c>
      <c r="E471" s="175">
        <f>IF('Sch A. Input'!E474="","",MIN('Sch A. Input'!E474,'Sch A. Input'!F474))</f>
        <v>45016</v>
      </c>
      <c r="F471" s="210">
        <f>SUMIFS('Sch A. Input'!G474:CJ474,'Sch A. Input'!$G$14:$CJ$14,"Recurring",'Sch A. Input'!$G$13:$CJ$13,$E$9)</f>
        <v>0</v>
      </c>
      <c r="G471" s="210">
        <f>SUMIFS('Sch A. Input'!G474:CJ474,'Sch A. Input'!$G$14:$CJ$14,"One-time",'Sch A. Input'!$G$13:$CJ$13,'Sch B. Bi-Weekly Output'!$E$9)</f>
        <v>0</v>
      </c>
      <c r="H471" s="211">
        <f t="shared" ref="H471:H534" si="9">SUM(F471:G471)</f>
        <v>0</v>
      </c>
      <c r="I471" s="208"/>
      <c r="J471" s="212">
        <f>IFERROR(-'Sch D. Workings'!AB476,'Sch D. Workings'!AB476)</f>
        <v>0</v>
      </c>
      <c r="L471" s="88"/>
    </row>
    <row r="472" spans="2:12" ht="13" x14ac:dyDescent="0.3">
      <c r="B472" s="173" t="str">
        <f>IF('Sch A. Input'!B475="","",'Sch A. Input'!B475)</f>
        <v/>
      </c>
      <c r="C472" s="174" t="str">
        <f>IF('Sch A. Input'!C475="","",'Sch A. Input'!C475)</f>
        <v/>
      </c>
      <c r="D472" s="175" t="str">
        <f>IF('Sch A. Input'!D475="","",'Sch A. Input'!D475)</f>
        <v/>
      </c>
      <c r="E472" s="175">
        <f>IF('Sch A. Input'!E475="","",MIN('Sch A. Input'!E475,'Sch A. Input'!F475))</f>
        <v>45016</v>
      </c>
      <c r="F472" s="210">
        <f>SUMIFS('Sch A. Input'!G475:CJ475,'Sch A. Input'!$G$14:$CJ$14,"Recurring",'Sch A. Input'!$G$13:$CJ$13,$E$9)</f>
        <v>0</v>
      </c>
      <c r="G472" s="210">
        <f>SUMIFS('Sch A. Input'!G475:CJ475,'Sch A. Input'!$G$14:$CJ$14,"One-time",'Sch A. Input'!$G$13:$CJ$13,'Sch B. Bi-Weekly Output'!$E$9)</f>
        <v>0</v>
      </c>
      <c r="H472" s="211">
        <f t="shared" si="9"/>
        <v>0</v>
      </c>
      <c r="I472" s="208"/>
      <c r="J472" s="212">
        <f>IFERROR(-'Sch D. Workings'!AB477,'Sch D. Workings'!AB477)</f>
        <v>0</v>
      </c>
      <c r="L472" s="88"/>
    </row>
    <row r="473" spans="2:12" ht="13" x14ac:dyDescent="0.3">
      <c r="B473" s="173" t="str">
        <f>IF('Sch A. Input'!B476="","",'Sch A. Input'!B476)</f>
        <v/>
      </c>
      <c r="C473" s="174" t="str">
        <f>IF('Sch A. Input'!C476="","",'Sch A. Input'!C476)</f>
        <v/>
      </c>
      <c r="D473" s="175" t="str">
        <f>IF('Sch A. Input'!D476="","",'Sch A. Input'!D476)</f>
        <v/>
      </c>
      <c r="E473" s="175">
        <f>IF('Sch A. Input'!E476="","",MIN('Sch A. Input'!E476,'Sch A. Input'!F476))</f>
        <v>45016</v>
      </c>
      <c r="F473" s="210">
        <f>SUMIFS('Sch A. Input'!G476:CJ476,'Sch A. Input'!$G$14:$CJ$14,"Recurring",'Sch A. Input'!$G$13:$CJ$13,$E$9)</f>
        <v>0</v>
      </c>
      <c r="G473" s="210">
        <f>SUMIFS('Sch A. Input'!G476:CJ476,'Sch A. Input'!$G$14:$CJ$14,"One-time",'Sch A. Input'!$G$13:$CJ$13,'Sch B. Bi-Weekly Output'!$E$9)</f>
        <v>0</v>
      </c>
      <c r="H473" s="211">
        <f t="shared" si="9"/>
        <v>0</v>
      </c>
      <c r="I473" s="208"/>
      <c r="J473" s="212">
        <f>IFERROR(-'Sch D. Workings'!AB478,'Sch D. Workings'!AB478)</f>
        <v>0</v>
      </c>
      <c r="L473" s="88"/>
    </row>
    <row r="474" spans="2:12" ht="13" x14ac:dyDescent="0.3">
      <c r="B474" s="173" t="str">
        <f>IF('Sch A. Input'!B477="","",'Sch A. Input'!B477)</f>
        <v/>
      </c>
      <c r="C474" s="174" t="str">
        <f>IF('Sch A. Input'!C477="","",'Sch A. Input'!C477)</f>
        <v/>
      </c>
      <c r="D474" s="175" t="str">
        <f>IF('Sch A. Input'!D477="","",'Sch A. Input'!D477)</f>
        <v/>
      </c>
      <c r="E474" s="175">
        <f>IF('Sch A. Input'!E477="","",MIN('Sch A. Input'!E477,'Sch A. Input'!F477))</f>
        <v>45016</v>
      </c>
      <c r="F474" s="210">
        <f>SUMIFS('Sch A. Input'!G477:CJ477,'Sch A. Input'!$G$14:$CJ$14,"Recurring",'Sch A. Input'!$G$13:$CJ$13,$E$9)</f>
        <v>0</v>
      </c>
      <c r="G474" s="210">
        <f>SUMIFS('Sch A. Input'!G477:CJ477,'Sch A. Input'!$G$14:$CJ$14,"One-time",'Sch A. Input'!$G$13:$CJ$13,'Sch B. Bi-Weekly Output'!$E$9)</f>
        <v>0</v>
      </c>
      <c r="H474" s="211">
        <f t="shared" si="9"/>
        <v>0</v>
      </c>
      <c r="I474" s="208"/>
      <c r="J474" s="212">
        <f>IFERROR(-'Sch D. Workings'!AB479,'Sch D. Workings'!AB479)</f>
        <v>0</v>
      </c>
      <c r="L474" s="88"/>
    </row>
    <row r="475" spans="2:12" ht="13" x14ac:dyDescent="0.3">
      <c r="B475" s="173" t="str">
        <f>IF('Sch A. Input'!B478="","",'Sch A. Input'!B478)</f>
        <v/>
      </c>
      <c r="C475" s="174" t="str">
        <f>IF('Sch A. Input'!C478="","",'Sch A. Input'!C478)</f>
        <v/>
      </c>
      <c r="D475" s="175" t="str">
        <f>IF('Sch A. Input'!D478="","",'Sch A. Input'!D478)</f>
        <v/>
      </c>
      <c r="E475" s="175">
        <f>IF('Sch A. Input'!E478="","",MIN('Sch A. Input'!E478,'Sch A. Input'!F478))</f>
        <v>45016</v>
      </c>
      <c r="F475" s="210">
        <f>SUMIFS('Sch A. Input'!G478:CJ478,'Sch A. Input'!$G$14:$CJ$14,"Recurring",'Sch A. Input'!$G$13:$CJ$13,$E$9)</f>
        <v>0</v>
      </c>
      <c r="G475" s="210">
        <f>SUMIFS('Sch A. Input'!G478:CJ478,'Sch A. Input'!$G$14:$CJ$14,"One-time",'Sch A. Input'!$G$13:$CJ$13,'Sch B. Bi-Weekly Output'!$E$9)</f>
        <v>0</v>
      </c>
      <c r="H475" s="211">
        <f t="shared" si="9"/>
        <v>0</v>
      </c>
      <c r="I475" s="208"/>
      <c r="J475" s="212">
        <f>IFERROR(-'Sch D. Workings'!AB480,'Sch D. Workings'!AB480)</f>
        <v>0</v>
      </c>
      <c r="L475" s="88"/>
    </row>
    <row r="476" spans="2:12" ht="13" x14ac:dyDescent="0.3">
      <c r="B476" s="173" t="str">
        <f>IF('Sch A. Input'!B479="","",'Sch A. Input'!B479)</f>
        <v/>
      </c>
      <c r="C476" s="174" t="str">
        <f>IF('Sch A. Input'!C479="","",'Sch A. Input'!C479)</f>
        <v/>
      </c>
      <c r="D476" s="175" t="str">
        <f>IF('Sch A. Input'!D479="","",'Sch A. Input'!D479)</f>
        <v/>
      </c>
      <c r="E476" s="175">
        <f>IF('Sch A. Input'!E479="","",MIN('Sch A. Input'!E479,'Sch A. Input'!F479))</f>
        <v>45016</v>
      </c>
      <c r="F476" s="210">
        <f>SUMIFS('Sch A. Input'!G479:CJ479,'Sch A. Input'!$G$14:$CJ$14,"Recurring",'Sch A. Input'!$G$13:$CJ$13,$E$9)</f>
        <v>0</v>
      </c>
      <c r="G476" s="210">
        <f>SUMIFS('Sch A. Input'!G479:CJ479,'Sch A. Input'!$G$14:$CJ$14,"One-time",'Sch A. Input'!$G$13:$CJ$13,'Sch B. Bi-Weekly Output'!$E$9)</f>
        <v>0</v>
      </c>
      <c r="H476" s="211">
        <f t="shared" si="9"/>
        <v>0</v>
      </c>
      <c r="I476" s="208"/>
      <c r="J476" s="212">
        <f>IFERROR(-'Sch D. Workings'!AB481,'Sch D. Workings'!AB481)</f>
        <v>0</v>
      </c>
      <c r="L476" s="88"/>
    </row>
    <row r="477" spans="2:12" ht="13" x14ac:dyDescent="0.3">
      <c r="B477" s="173" t="str">
        <f>IF('Sch A. Input'!B480="","",'Sch A. Input'!B480)</f>
        <v/>
      </c>
      <c r="C477" s="174" t="str">
        <f>IF('Sch A. Input'!C480="","",'Sch A. Input'!C480)</f>
        <v/>
      </c>
      <c r="D477" s="175" t="str">
        <f>IF('Sch A. Input'!D480="","",'Sch A. Input'!D480)</f>
        <v/>
      </c>
      <c r="E477" s="175">
        <f>IF('Sch A. Input'!E480="","",MIN('Sch A. Input'!E480,'Sch A. Input'!F480))</f>
        <v>45016</v>
      </c>
      <c r="F477" s="210">
        <f>SUMIFS('Sch A. Input'!G480:CJ480,'Sch A. Input'!$G$14:$CJ$14,"Recurring",'Sch A. Input'!$G$13:$CJ$13,$E$9)</f>
        <v>0</v>
      </c>
      <c r="G477" s="210">
        <f>SUMIFS('Sch A. Input'!G480:CJ480,'Sch A. Input'!$G$14:$CJ$14,"One-time",'Sch A. Input'!$G$13:$CJ$13,'Sch B. Bi-Weekly Output'!$E$9)</f>
        <v>0</v>
      </c>
      <c r="H477" s="211">
        <f t="shared" si="9"/>
        <v>0</v>
      </c>
      <c r="I477" s="208"/>
      <c r="J477" s="212">
        <f>IFERROR(-'Sch D. Workings'!AB482,'Sch D. Workings'!AB482)</f>
        <v>0</v>
      </c>
      <c r="L477" s="88"/>
    </row>
    <row r="478" spans="2:12" ht="13" x14ac:dyDescent="0.3">
      <c r="B478" s="173" t="str">
        <f>IF('Sch A. Input'!B481="","",'Sch A. Input'!B481)</f>
        <v/>
      </c>
      <c r="C478" s="174" t="str">
        <f>IF('Sch A. Input'!C481="","",'Sch A. Input'!C481)</f>
        <v/>
      </c>
      <c r="D478" s="175" t="str">
        <f>IF('Sch A. Input'!D481="","",'Sch A. Input'!D481)</f>
        <v/>
      </c>
      <c r="E478" s="175">
        <f>IF('Sch A. Input'!E481="","",MIN('Sch A. Input'!E481,'Sch A. Input'!F481))</f>
        <v>45016</v>
      </c>
      <c r="F478" s="210">
        <f>SUMIFS('Sch A. Input'!G481:CJ481,'Sch A. Input'!$G$14:$CJ$14,"Recurring",'Sch A. Input'!$G$13:$CJ$13,$E$9)</f>
        <v>0</v>
      </c>
      <c r="G478" s="210">
        <f>SUMIFS('Sch A. Input'!G481:CJ481,'Sch A. Input'!$G$14:$CJ$14,"One-time",'Sch A. Input'!$G$13:$CJ$13,'Sch B. Bi-Weekly Output'!$E$9)</f>
        <v>0</v>
      </c>
      <c r="H478" s="211">
        <f t="shared" si="9"/>
        <v>0</v>
      </c>
      <c r="I478" s="208"/>
      <c r="J478" s="212">
        <f>IFERROR(-'Sch D. Workings'!AB483,'Sch D. Workings'!AB483)</f>
        <v>0</v>
      </c>
      <c r="L478" s="88"/>
    </row>
    <row r="479" spans="2:12" ht="13" x14ac:dyDescent="0.3">
      <c r="B479" s="173" t="str">
        <f>IF('Sch A. Input'!B482="","",'Sch A. Input'!B482)</f>
        <v/>
      </c>
      <c r="C479" s="174" t="str">
        <f>IF('Sch A. Input'!C482="","",'Sch A. Input'!C482)</f>
        <v/>
      </c>
      <c r="D479" s="175" t="str">
        <f>IF('Sch A. Input'!D482="","",'Sch A. Input'!D482)</f>
        <v/>
      </c>
      <c r="E479" s="175">
        <f>IF('Sch A. Input'!E482="","",MIN('Sch A. Input'!E482,'Sch A. Input'!F482))</f>
        <v>45016</v>
      </c>
      <c r="F479" s="210">
        <f>SUMIFS('Sch A. Input'!G482:CJ482,'Sch A. Input'!$G$14:$CJ$14,"Recurring",'Sch A. Input'!$G$13:$CJ$13,$E$9)</f>
        <v>0</v>
      </c>
      <c r="G479" s="210">
        <f>SUMIFS('Sch A. Input'!G482:CJ482,'Sch A. Input'!$G$14:$CJ$14,"One-time",'Sch A. Input'!$G$13:$CJ$13,'Sch B. Bi-Weekly Output'!$E$9)</f>
        <v>0</v>
      </c>
      <c r="H479" s="211">
        <f t="shared" si="9"/>
        <v>0</v>
      </c>
      <c r="I479" s="208"/>
      <c r="J479" s="212">
        <f>IFERROR(-'Sch D. Workings'!AB484,'Sch D. Workings'!AB484)</f>
        <v>0</v>
      </c>
      <c r="L479" s="88"/>
    </row>
    <row r="480" spans="2:12" ht="13" x14ac:dyDescent="0.3">
      <c r="B480" s="173" t="str">
        <f>IF('Sch A. Input'!B483="","",'Sch A. Input'!B483)</f>
        <v/>
      </c>
      <c r="C480" s="174" t="str">
        <f>IF('Sch A. Input'!C483="","",'Sch A. Input'!C483)</f>
        <v/>
      </c>
      <c r="D480" s="175" t="str">
        <f>IF('Sch A. Input'!D483="","",'Sch A. Input'!D483)</f>
        <v/>
      </c>
      <c r="E480" s="175">
        <f>IF('Sch A. Input'!E483="","",MIN('Sch A. Input'!E483,'Sch A. Input'!F483))</f>
        <v>45016</v>
      </c>
      <c r="F480" s="210">
        <f>SUMIFS('Sch A. Input'!G483:CJ483,'Sch A. Input'!$G$14:$CJ$14,"Recurring",'Sch A. Input'!$G$13:$CJ$13,$E$9)</f>
        <v>0</v>
      </c>
      <c r="G480" s="210">
        <f>SUMIFS('Sch A. Input'!G483:CJ483,'Sch A. Input'!$G$14:$CJ$14,"One-time",'Sch A. Input'!$G$13:$CJ$13,'Sch B. Bi-Weekly Output'!$E$9)</f>
        <v>0</v>
      </c>
      <c r="H480" s="211">
        <f t="shared" si="9"/>
        <v>0</v>
      </c>
      <c r="I480" s="208"/>
      <c r="J480" s="212">
        <f>IFERROR(-'Sch D. Workings'!AB485,'Sch D. Workings'!AB485)</f>
        <v>0</v>
      </c>
      <c r="L480" s="88"/>
    </row>
    <row r="481" spans="2:12" ht="13" x14ac:dyDescent="0.3">
      <c r="B481" s="173" t="str">
        <f>IF('Sch A. Input'!B484="","",'Sch A. Input'!B484)</f>
        <v/>
      </c>
      <c r="C481" s="174" t="str">
        <f>IF('Sch A. Input'!C484="","",'Sch A. Input'!C484)</f>
        <v/>
      </c>
      <c r="D481" s="175" t="str">
        <f>IF('Sch A. Input'!D484="","",'Sch A. Input'!D484)</f>
        <v/>
      </c>
      <c r="E481" s="175">
        <f>IF('Sch A. Input'!E484="","",MIN('Sch A. Input'!E484,'Sch A. Input'!F484))</f>
        <v>45016</v>
      </c>
      <c r="F481" s="210">
        <f>SUMIFS('Sch A. Input'!G484:CJ484,'Sch A. Input'!$G$14:$CJ$14,"Recurring",'Sch A. Input'!$G$13:$CJ$13,$E$9)</f>
        <v>0</v>
      </c>
      <c r="G481" s="210">
        <f>SUMIFS('Sch A. Input'!G484:CJ484,'Sch A. Input'!$G$14:$CJ$14,"One-time",'Sch A. Input'!$G$13:$CJ$13,'Sch B. Bi-Weekly Output'!$E$9)</f>
        <v>0</v>
      </c>
      <c r="H481" s="211">
        <f t="shared" si="9"/>
        <v>0</v>
      </c>
      <c r="I481" s="208"/>
      <c r="J481" s="212">
        <f>IFERROR(-'Sch D. Workings'!AB486,'Sch D. Workings'!AB486)</f>
        <v>0</v>
      </c>
      <c r="L481" s="88"/>
    </row>
    <row r="482" spans="2:12" ht="13" x14ac:dyDescent="0.3">
      <c r="B482" s="173" t="str">
        <f>IF('Sch A. Input'!B485="","",'Sch A. Input'!B485)</f>
        <v/>
      </c>
      <c r="C482" s="174" t="str">
        <f>IF('Sch A. Input'!C485="","",'Sch A. Input'!C485)</f>
        <v/>
      </c>
      <c r="D482" s="175" t="str">
        <f>IF('Sch A. Input'!D485="","",'Sch A. Input'!D485)</f>
        <v/>
      </c>
      <c r="E482" s="175">
        <f>IF('Sch A. Input'!E485="","",MIN('Sch A. Input'!E485,'Sch A. Input'!F485))</f>
        <v>45016</v>
      </c>
      <c r="F482" s="210">
        <f>SUMIFS('Sch A. Input'!G485:CJ485,'Sch A. Input'!$G$14:$CJ$14,"Recurring",'Sch A. Input'!$G$13:$CJ$13,$E$9)</f>
        <v>0</v>
      </c>
      <c r="G482" s="210">
        <f>SUMIFS('Sch A. Input'!G485:CJ485,'Sch A. Input'!$G$14:$CJ$14,"One-time",'Sch A. Input'!$G$13:$CJ$13,'Sch B. Bi-Weekly Output'!$E$9)</f>
        <v>0</v>
      </c>
      <c r="H482" s="211">
        <f t="shared" si="9"/>
        <v>0</v>
      </c>
      <c r="I482" s="208"/>
      <c r="J482" s="212">
        <f>IFERROR(-'Sch D. Workings'!AB487,'Sch D. Workings'!AB487)</f>
        <v>0</v>
      </c>
      <c r="L482" s="88"/>
    </row>
    <row r="483" spans="2:12" ht="13" x14ac:dyDescent="0.3">
      <c r="B483" s="173" t="str">
        <f>IF('Sch A. Input'!B486="","",'Sch A. Input'!B486)</f>
        <v/>
      </c>
      <c r="C483" s="174" t="str">
        <f>IF('Sch A. Input'!C486="","",'Sch A. Input'!C486)</f>
        <v/>
      </c>
      <c r="D483" s="175" t="str">
        <f>IF('Sch A. Input'!D486="","",'Sch A. Input'!D486)</f>
        <v/>
      </c>
      <c r="E483" s="175">
        <f>IF('Sch A. Input'!E486="","",MIN('Sch A. Input'!E486,'Sch A. Input'!F486))</f>
        <v>45016</v>
      </c>
      <c r="F483" s="210">
        <f>SUMIFS('Sch A. Input'!G486:CJ486,'Sch A. Input'!$G$14:$CJ$14,"Recurring",'Sch A. Input'!$G$13:$CJ$13,$E$9)</f>
        <v>0</v>
      </c>
      <c r="G483" s="210">
        <f>SUMIFS('Sch A. Input'!G486:CJ486,'Sch A. Input'!$G$14:$CJ$14,"One-time",'Sch A. Input'!$G$13:$CJ$13,'Sch B. Bi-Weekly Output'!$E$9)</f>
        <v>0</v>
      </c>
      <c r="H483" s="211">
        <f t="shared" si="9"/>
        <v>0</v>
      </c>
      <c r="I483" s="208"/>
      <c r="J483" s="212">
        <f>IFERROR(-'Sch D. Workings'!AB488,'Sch D. Workings'!AB488)</f>
        <v>0</v>
      </c>
      <c r="L483" s="88"/>
    </row>
    <row r="484" spans="2:12" ht="13" x14ac:dyDescent="0.3">
      <c r="B484" s="173" t="str">
        <f>IF('Sch A. Input'!B487="","",'Sch A. Input'!B487)</f>
        <v/>
      </c>
      <c r="C484" s="174" t="str">
        <f>IF('Sch A. Input'!C487="","",'Sch A. Input'!C487)</f>
        <v/>
      </c>
      <c r="D484" s="175" t="str">
        <f>IF('Sch A. Input'!D487="","",'Sch A. Input'!D487)</f>
        <v/>
      </c>
      <c r="E484" s="175">
        <f>IF('Sch A. Input'!E487="","",MIN('Sch A. Input'!E487,'Sch A. Input'!F487))</f>
        <v>45016</v>
      </c>
      <c r="F484" s="210">
        <f>SUMIFS('Sch A. Input'!G487:CJ487,'Sch A. Input'!$G$14:$CJ$14,"Recurring",'Sch A. Input'!$G$13:$CJ$13,$E$9)</f>
        <v>0</v>
      </c>
      <c r="G484" s="210">
        <f>SUMIFS('Sch A. Input'!G487:CJ487,'Sch A. Input'!$G$14:$CJ$14,"One-time",'Sch A. Input'!$G$13:$CJ$13,'Sch B. Bi-Weekly Output'!$E$9)</f>
        <v>0</v>
      </c>
      <c r="H484" s="211">
        <f t="shared" si="9"/>
        <v>0</v>
      </c>
      <c r="I484" s="208"/>
      <c r="J484" s="212">
        <f>IFERROR(-'Sch D. Workings'!AB489,'Sch D. Workings'!AB489)</f>
        <v>0</v>
      </c>
      <c r="L484" s="88"/>
    </row>
    <row r="485" spans="2:12" ht="13" x14ac:dyDescent="0.3">
      <c r="B485" s="173" t="str">
        <f>IF('Sch A. Input'!B488="","",'Sch A. Input'!B488)</f>
        <v/>
      </c>
      <c r="C485" s="174" t="str">
        <f>IF('Sch A. Input'!C488="","",'Sch A. Input'!C488)</f>
        <v/>
      </c>
      <c r="D485" s="175" t="str">
        <f>IF('Sch A. Input'!D488="","",'Sch A. Input'!D488)</f>
        <v/>
      </c>
      <c r="E485" s="175">
        <f>IF('Sch A. Input'!E488="","",MIN('Sch A. Input'!E488,'Sch A. Input'!F488))</f>
        <v>45016</v>
      </c>
      <c r="F485" s="210">
        <f>SUMIFS('Sch A. Input'!G488:CJ488,'Sch A. Input'!$G$14:$CJ$14,"Recurring",'Sch A. Input'!$G$13:$CJ$13,$E$9)</f>
        <v>0</v>
      </c>
      <c r="G485" s="210">
        <f>SUMIFS('Sch A. Input'!G488:CJ488,'Sch A. Input'!$G$14:$CJ$14,"One-time",'Sch A. Input'!$G$13:$CJ$13,'Sch B. Bi-Weekly Output'!$E$9)</f>
        <v>0</v>
      </c>
      <c r="H485" s="211">
        <f t="shared" si="9"/>
        <v>0</v>
      </c>
      <c r="I485" s="208"/>
      <c r="J485" s="212">
        <f>IFERROR(-'Sch D. Workings'!AB490,'Sch D. Workings'!AB490)</f>
        <v>0</v>
      </c>
      <c r="L485" s="88"/>
    </row>
    <row r="486" spans="2:12" ht="13" x14ac:dyDescent="0.3">
      <c r="B486" s="173" t="str">
        <f>IF('Sch A. Input'!B489="","",'Sch A. Input'!B489)</f>
        <v/>
      </c>
      <c r="C486" s="174" t="str">
        <f>IF('Sch A. Input'!C489="","",'Sch A. Input'!C489)</f>
        <v/>
      </c>
      <c r="D486" s="175" t="str">
        <f>IF('Sch A. Input'!D489="","",'Sch A. Input'!D489)</f>
        <v/>
      </c>
      <c r="E486" s="175">
        <f>IF('Sch A. Input'!E489="","",MIN('Sch A. Input'!E489,'Sch A. Input'!F489))</f>
        <v>45016</v>
      </c>
      <c r="F486" s="210">
        <f>SUMIFS('Sch A. Input'!G489:CJ489,'Sch A. Input'!$G$14:$CJ$14,"Recurring",'Sch A. Input'!$G$13:$CJ$13,$E$9)</f>
        <v>0</v>
      </c>
      <c r="G486" s="210">
        <f>SUMIFS('Sch A. Input'!G489:CJ489,'Sch A. Input'!$G$14:$CJ$14,"One-time",'Sch A. Input'!$G$13:$CJ$13,'Sch B. Bi-Weekly Output'!$E$9)</f>
        <v>0</v>
      </c>
      <c r="H486" s="211">
        <f t="shared" si="9"/>
        <v>0</v>
      </c>
      <c r="I486" s="208"/>
      <c r="J486" s="212">
        <f>IFERROR(-'Sch D. Workings'!AB491,'Sch D. Workings'!AB491)</f>
        <v>0</v>
      </c>
      <c r="L486" s="88"/>
    </row>
    <row r="487" spans="2:12" ht="13" x14ac:dyDescent="0.3">
      <c r="B487" s="173" t="str">
        <f>IF('Sch A. Input'!B490="","",'Sch A. Input'!B490)</f>
        <v/>
      </c>
      <c r="C487" s="174" t="str">
        <f>IF('Sch A. Input'!C490="","",'Sch A. Input'!C490)</f>
        <v/>
      </c>
      <c r="D487" s="175" t="str">
        <f>IF('Sch A. Input'!D490="","",'Sch A. Input'!D490)</f>
        <v/>
      </c>
      <c r="E487" s="175">
        <f>IF('Sch A. Input'!E490="","",MIN('Sch A. Input'!E490,'Sch A. Input'!F490))</f>
        <v>45016</v>
      </c>
      <c r="F487" s="210">
        <f>SUMIFS('Sch A. Input'!G490:CJ490,'Sch A. Input'!$G$14:$CJ$14,"Recurring",'Sch A. Input'!$G$13:$CJ$13,$E$9)</f>
        <v>0</v>
      </c>
      <c r="G487" s="210">
        <f>SUMIFS('Sch A. Input'!G490:CJ490,'Sch A. Input'!$G$14:$CJ$14,"One-time",'Sch A. Input'!$G$13:$CJ$13,'Sch B. Bi-Weekly Output'!$E$9)</f>
        <v>0</v>
      </c>
      <c r="H487" s="211">
        <f t="shared" si="9"/>
        <v>0</v>
      </c>
      <c r="I487" s="208"/>
      <c r="J487" s="212">
        <f>IFERROR(-'Sch D. Workings'!AB492,'Sch D. Workings'!AB492)</f>
        <v>0</v>
      </c>
      <c r="L487" s="88"/>
    </row>
    <row r="488" spans="2:12" ht="13" x14ac:dyDescent="0.3">
      <c r="B488" s="173" t="str">
        <f>IF('Sch A. Input'!B491="","",'Sch A. Input'!B491)</f>
        <v/>
      </c>
      <c r="C488" s="174" t="str">
        <f>IF('Sch A. Input'!C491="","",'Sch A. Input'!C491)</f>
        <v/>
      </c>
      <c r="D488" s="175" t="str">
        <f>IF('Sch A. Input'!D491="","",'Sch A. Input'!D491)</f>
        <v/>
      </c>
      <c r="E488" s="175">
        <f>IF('Sch A. Input'!E491="","",MIN('Sch A. Input'!E491,'Sch A. Input'!F491))</f>
        <v>45016</v>
      </c>
      <c r="F488" s="210">
        <f>SUMIFS('Sch A. Input'!G491:CJ491,'Sch A. Input'!$G$14:$CJ$14,"Recurring",'Sch A. Input'!$G$13:$CJ$13,$E$9)</f>
        <v>0</v>
      </c>
      <c r="G488" s="210">
        <f>SUMIFS('Sch A. Input'!G491:CJ491,'Sch A. Input'!$G$14:$CJ$14,"One-time",'Sch A. Input'!$G$13:$CJ$13,'Sch B. Bi-Weekly Output'!$E$9)</f>
        <v>0</v>
      </c>
      <c r="H488" s="211">
        <f t="shared" si="9"/>
        <v>0</v>
      </c>
      <c r="I488" s="208"/>
      <c r="J488" s="212">
        <f>IFERROR(-'Sch D. Workings'!AB493,'Sch D. Workings'!AB493)</f>
        <v>0</v>
      </c>
      <c r="L488" s="88"/>
    </row>
    <row r="489" spans="2:12" ht="13" x14ac:dyDescent="0.3">
      <c r="B489" s="173" t="str">
        <f>IF('Sch A. Input'!B492="","",'Sch A. Input'!B492)</f>
        <v/>
      </c>
      <c r="C489" s="174" t="str">
        <f>IF('Sch A. Input'!C492="","",'Sch A. Input'!C492)</f>
        <v/>
      </c>
      <c r="D489" s="175" t="str">
        <f>IF('Sch A. Input'!D492="","",'Sch A. Input'!D492)</f>
        <v/>
      </c>
      <c r="E489" s="175">
        <f>IF('Sch A. Input'!E492="","",MIN('Sch A. Input'!E492,'Sch A. Input'!F492))</f>
        <v>45016</v>
      </c>
      <c r="F489" s="210">
        <f>SUMIFS('Sch A. Input'!G492:CJ492,'Sch A. Input'!$G$14:$CJ$14,"Recurring",'Sch A. Input'!$G$13:$CJ$13,$E$9)</f>
        <v>0</v>
      </c>
      <c r="G489" s="210">
        <f>SUMIFS('Sch A. Input'!G492:CJ492,'Sch A. Input'!$G$14:$CJ$14,"One-time",'Sch A. Input'!$G$13:$CJ$13,'Sch B. Bi-Weekly Output'!$E$9)</f>
        <v>0</v>
      </c>
      <c r="H489" s="211">
        <f t="shared" si="9"/>
        <v>0</v>
      </c>
      <c r="I489" s="208"/>
      <c r="J489" s="212">
        <f>IFERROR(-'Sch D. Workings'!AB494,'Sch D. Workings'!AB494)</f>
        <v>0</v>
      </c>
      <c r="L489" s="88"/>
    </row>
    <row r="490" spans="2:12" ht="13" x14ac:dyDescent="0.3">
      <c r="B490" s="173" t="str">
        <f>IF('Sch A. Input'!B493="","",'Sch A. Input'!B493)</f>
        <v/>
      </c>
      <c r="C490" s="174" t="str">
        <f>IF('Sch A. Input'!C493="","",'Sch A. Input'!C493)</f>
        <v/>
      </c>
      <c r="D490" s="175" t="str">
        <f>IF('Sch A. Input'!D493="","",'Sch A. Input'!D493)</f>
        <v/>
      </c>
      <c r="E490" s="175">
        <f>IF('Sch A. Input'!E493="","",MIN('Sch A. Input'!E493,'Sch A. Input'!F493))</f>
        <v>45016</v>
      </c>
      <c r="F490" s="210">
        <f>SUMIFS('Sch A. Input'!G493:CJ493,'Sch A. Input'!$G$14:$CJ$14,"Recurring",'Sch A. Input'!$G$13:$CJ$13,$E$9)</f>
        <v>0</v>
      </c>
      <c r="G490" s="210">
        <f>SUMIFS('Sch A. Input'!G493:CJ493,'Sch A. Input'!$G$14:$CJ$14,"One-time",'Sch A. Input'!$G$13:$CJ$13,'Sch B. Bi-Weekly Output'!$E$9)</f>
        <v>0</v>
      </c>
      <c r="H490" s="211">
        <f t="shared" si="9"/>
        <v>0</v>
      </c>
      <c r="I490" s="208"/>
      <c r="J490" s="212">
        <f>IFERROR(-'Sch D. Workings'!AB495,'Sch D. Workings'!AB495)</f>
        <v>0</v>
      </c>
      <c r="L490" s="88"/>
    </row>
    <row r="491" spans="2:12" ht="13" x14ac:dyDescent="0.3">
      <c r="B491" s="173" t="str">
        <f>IF('Sch A. Input'!B494="","",'Sch A. Input'!B494)</f>
        <v/>
      </c>
      <c r="C491" s="174" t="str">
        <f>IF('Sch A. Input'!C494="","",'Sch A. Input'!C494)</f>
        <v/>
      </c>
      <c r="D491" s="175" t="str">
        <f>IF('Sch A. Input'!D494="","",'Sch A. Input'!D494)</f>
        <v/>
      </c>
      <c r="E491" s="175">
        <f>IF('Sch A. Input'!E494="","",MIN('Sch A. Input'!E494,'Sch A. Input'!F494))</f>
        <v>45016</v>
      </c>
      <c r="F491" s="210">
        <f>SUMIFS('Sch A. Input'!G494:CJ494,'Sch A. Input'!$G$14:$CJ$14,"Recurring",'Sch A. Input'!$G$13:$CJ$13,$E$9)</f>
        <v>0</v>
      </c>
      <c r="G491" s="210">
        <f>SUMIFS('Sch A. Input'!G494:CJ494,'Sch A. Input'!$G$14:$CJ$14,"One-time",'Sch A. Input'!$G$13:$CJ$13,'Sch B. Bi-Weekly Output'!$E$9)</f>
        <v>0</v>
      </c>
      <c r="H491" s="211">
        <f t="shared" si="9"/>
        <v>0</v>
      </c>
      <c r="I491" s="208"/>
      <c r="J491" s="212">
        <f>IFERROR(-'Sch D. Workings'!AB496,'Sch D. Workings'!AB496)</f>
        <v>0</v>
      </c>
      <c r="L491" s="88"/>
    </row>
    <row r="492" spans="2:12" ht="13" x14ac:dyDescent="0.3">
      <c r="B492" s="173" t="str">
        <f>IF('Sch A. Input'!B495="","",'Sch A. Input'!B495)</f>
        <v/>
      </c>
      <c r="C492" s="174" t="str">
        <f>IF('Sch A. Input'!C495="","",'Sch A. Input'!C495)</f>
        <v/>
      </c>
      <c r="D492" s="175" t="str">
        <f>IF('Sch A. Input'!D495="","",'Sch A. Input'!D495)</f>
        <v/>
      </c>
      <c r="E492" s="175">
        <f>IF('Sch A. Input'!E495="","",MIN('Sch A. Input'!E495,'Sch A. Input'!F495))</f>
        <v>45016</v>
      </c>
      <c r="F492" s="210">
        <f>SUMIFS('Sch A. Input'!G495:CJ495,'Sch A. Input'!$G$14:$CJ$14,"Recurring",'Sch A. Input'!$G$13:$CJ$13,$E$9)</f>
        <v>0</v>
      </c>
      <c r="G492" s="210">
        <f>SUMIFS('Sch A. Input'!G495:CJ495,'Sch A. Input'!$G$14:$CJ$14,"One-time",'Sch A. Input'!$G$13:$CJ$13,'Sch B. Bi-Weekly Output'!$E$9)</f>
        <v>0</v>
      </c>
      <c r="H492" s="211">
        <f t="shared" si="9"/>
        <v>0</v>
      </c>
      <c r="I492" s="208"/>
      <c r="J492" s="212">
        <f>IFERROR(-'Sch D. Workings'!AB497,'Sch D. Workings'!AB497)</f>
        <v>0</v>
      </c>
      <c r="L492" s="88"/>
    </row>
    <row r="493" spans="2:12" ht="13" x14ac:dyDescent="0.3">
      <c r="B493" s="173" t="str">
        <f>IF('Sch A. Input'!B496="","",'Sch A. Input'!B496)</f>
        <v/>
      </c>
      <c r="C493" s="174" t="str">
        <f>IF('Sch A. Input'!C496="","",'Sch A. Input'!C496)</f>
        <v/>
      </c>
      <c r="D493" s="175" t="str">
        <f>IF('Sch A. Input'!D496="","",'Sch A. Input'!D496)</f>
        <v/>
      </c>
      <c r="E493" s="175">
        <f>IF('Sch A. Input'!E496="","",MIN('Sch A. Input'!E496,'Sch A. Input'!F496))</f>
        <v>45016</v>
      </c>
      <c r="F493" s="210">
        <f>SUMIFS('Sch A. Input'!G496:CJ496,'Sch A. Input'!$G$14:$CJ$14,"Recurring",'Sch A. Input'!$G$13:$CJ$13,$E$9)</f>
        <v>0</v>
      </c>
      <c r="G493" s="210">
        <f>SUMIFS('Sch A. Input'!G496:CJ496,'Sch A. Input'!$G$14:$CJ$14,"One-time",'Sch A. Input'!$G$13:$CJ$13,'Sch B. Bi-Weekly Output'!$E$9)</f>
        <v>0</v>
      </c>
      <c r="H493" s="211">
        <f t="shared" si="9"/>
        <v>0</v>
      </c>
      <c r="I493" s="208"/>
      <c r="J493" s="212">
        <f>IFERROR(-'Sch D. Workings'!AB498,'Sch D. Workings'!AB498)</f>
        <v>0</v>
      </c>
      <c r="L493" s="88"/>
    </row>
    <row r="494" spans="2:12" ht="13" x14ac:dyDescent="0.3">
      <c r="B494" s="173" t="str">
        <f>IF('Sch A. Input'!B497="","",'Sch A. Input'!B497)</f>
        <v/>
      </c>
      <c r="C494" s="174" t="str">
        <f>IF('Sch A. Input'!C497="","",'Sch A. Input'!C497)</f>
        <v/>
      </c>
      <c r="D494" s="175" t="str">
        <f>IF('Sch A. Input'!D497="","",'Sch A. Input'!D497)</f>
        <v/>
      </c>
      <c r="E494" s="175">
        <f>IF('Sch A. Input'!E497="","",MIN('Sch A. Input'!E497,'Sch A. Input'!F497))</f>
        <v>45016</v>
      </c>
      <c r="F494" s="210">
        <f>SUMIFS('Sch A. Input'!G497:CJ497,'Sch A. Input'!$G$14:$CJ$14,"Recurring",'Sch A. Input'!$G$13:$CJ$13,$E$9)</f>
        <v>0</v>
      </c>
      <c r="G494" s="210">
        <f>SUMIFS('Sch A. Input'!G497:CJ497,'Sch A. Input'!$G$14:$CJ$14,"One-time",'Sch A. Input'!$G$13:$CJ$13,'Sch B. Bi-Weekly Output'!$E$9)</f>
        <v>0</v>
      </c>
      <c r="H494" s="211">
        <f t="shared" si="9"/>
        <v>0</v>
      </c>
      <c r="I494" s="208"/>
      <c r="J494" s="212">
        <f>IFERROR(-'Sch D. Workings'!AB499,'Sch D. Workings'!AB499)</f>
        <v>0</v>
      </c>
      <c r="L494" s="88"/>
    </row>
    <row r="495" spans="2:12" ht="13" x14ac:dyDescent="0.3">
      <c r="B495" s="173" t="str">
        <f>IF('Sch A. Input'!B498="","",'Sch A. Input'!B498)</f>
        <v/>
      </c>
      <c r="C495" s="174" t="str">
        <f>IF('Sch A. Input'!C498="","",'Sch A. Input'!C498)</f>
        <v/>
      </c>
      <c r="D495" s="175" t="str">
        <f>IF('Sch A. Input'!D498="","",'Sch A. Input'!D498)</f>
        <v/>
      </c>
      <c r="E495" s="175">
        <f>IF('Sch A. Input'!E498="","",MIN('Sch A. Input'!E498,'Sch A. Input'!F498))</f>
        <v>45016</v>
      </c>
      <c r="F495" s="210">
        <f>SUMIFS('Sch A. Input'!G498:CJ498,'Sch A. Input'!$G$14:$CJ$14,"Recurring",'Sch A. Input'!$G$13:$CJ$13,$E$9)</f>
        <v>0</v>
      </c>
      <c r="G495" s="210">
        <f>SUMIFS('Sch A. Input'!G498:CJ498,'Sch A. Input'!$G$14:$CJ$14,"One-time",'Sch A. Input'!$G$13:$CJ$13,'Sch B. Bi-Weekly Output'!$E$9)</f>
        <v>0</v>
      </c>
      <c r="H495" s="211">
        <f t="shared" si="9"/>
        <v>0</v>
      </c>
      <c r="I495" s="208"/>
      <c r="J495" s="212">
        <f>IFERROR(-'Sch D. Workings'!AB500,'Sch D. Workings'!AB500)</f>
        <v>0</v>
      </c>
      <c r="L495" s="88"/>
    </row>
    <row r="496" spans="2:12" ht="13" x14ac:dyDescent="0.3">
      <c r="B496" s="173" t="str">
        <f>IF('Sch A. Input'!B499="","",'Sch A. Input'!B499)</f>
        <v/>
      </c>
      <c r="C496" s="174" t="str">
        <f>IF('Sch A. Input'!C499="","",'Sch A. Input'!C499)</f>
        <v/>
      </c>
      <c r="D496" s="175" t="str">
        <f>IF('Sch A. Input'!D499="","",'Sch A. Input'!D499)</f>
        <v/>
      </c>
      <c r="E496" s="175">
        <f>IF('Sch A. Input'!E499="","",MIN('Sch A. Input'!E499,'Sch A. Input'!F499))</f>
        <v>45016</v>
      </c>
      <c r="F496" s="210">
        <f>SUMIFS('Sch A. Input'!G499:CJ499,'Sch A. Input'!$G$14:$CJ$14,"Recurring",'Sch A. Input'!$G$13:$CJ$13,$E$9)</f>
        <v>0</v>
      </c>
      <c r="G496" s="210">
        <f>SUMIFS('Sch A. Input'!G499:CJ499,'Sch A. Input'!$G$14:$CJ$14,"One-time",'Sch A. Input'!$G$13:$CJ$13,'Sch B. Bi-Weekly Output'!$E$9)</f>
        <v>0</v>
      </c>
      <c r="H496" s="211">
        <f t="shared" si="9"/>
        <v>0</v>
      </c>
      <c r="I496" s="208"/>
      <c r="J496" s="212">
        <f>IFERROR(-'Sch D. Workings'!AB501,'Sch D. Workings'!AB501)</f>
        <v>0</v>
      </c>
      <c r="L496" s="88"/>
    </row>
    <row r="497" spans="2:12" ht="13" x14ac:dyDescent="0.3">
      <c r="B497" s="173" t="str">
        <f>IF('Sch A. Input'!B500="","",'Sch A. Input'!B500)</f>
        <v/>
      </c>
      <c r="C497" s="174" t="str">
        <f>IF('Sch A. Input'!C500="","",'Sch A. Input'!C500)</f>
        <v/>
      </c>
      <c r="D497" s="175" t="str">
        <f>IF('Sch A. Input'!D500="","",'Sch A. Input'!D500)</f>
        <v/>
      </c>
      <c r="E497" s="175">
        <f>IF('Sch A. Input'!E500="","",MIN('Sch A. Input'!E500,'Sch A. Input'!F500))</f>
        <v>45016</v>
      </c>
      <c r="F497" s="210">
        <f>SUMIFS('Sch A. Input'!G500:CJ500,'Sch A. Input'!$G$14:$CJ$14,"Recurring",'Sch A. Input'!$G$13:$CJ$13,$E$9)</f>
        <v>0</v>
      </c>
      <c r="G497" s="210">
        <f>SUMIFS('Sch A. Input'!G500:CJ500,'Sch A. Input'!$G$14:$CJ$14,"One-time",'Sch A. Input'!$G$13:$CJ$13,'Sch B. Bi-Weekly Output'!$E$9)</f>
        <v>0</v>
      </c>
      <c r="H497" s="211">
        <f t="shared" si="9"/>
        <v>0</v>
      </c>
      <c r="I497" s="208"/>
      <c r="J497" s="212">
        <f>IFERROR(-'Sch D. Workings'!AB502,'Sch D. Workings'!AB502)</f>
        <v>0</v>
      </c>
      <c r="L497" s="88"/>
    </row>
    <row r="498" spans="2:12" ht="13" x14ac:dyDescent="0.3">
      <c r="B498" s="173" t="str">
        <f>IF('Sch A. Input'!B501="","",'Sch A. Input'!B501)</f>
        <v/>
      </c>
      <c r="C498" s="174" t="str">
        <f>IF('Sch A. Input'!C501="","",'Sch A. Input'!C501)</f>
        <v/>
      </c>
      <c r="D498" s="175" t="str">
        <f>IF('Sch A. Input'!D501="","",'Sch A. Input'!D501)</f>
        <v/>
      </c>
      <c r="E498" s="175">
        <f>IF('Sch A. Input'!E501="","",MIN('Sch A. Input'!E501,'Sch A. Input'!F501))</f>
        <v>45016</v>
      </c>
      <c r="F498" s="210">
        <f>SUMIFS('Sch A. Input'!G501:CJ501,'Sch A. Input'!$G$14:$CJ$14,"Recurring",'Sch A. Input'!$G$13:$CJ$13,$E$9)</f>
        <v>0</v>
      </c>
      <c r="G498" s="210">
        <f>SUMIFS('Sch A. Input'!G501:CJ501,'Sch A. Input'!$G$14:$CJ$14,"One-time",'Sch A. Input'!$G$13:$CJ$13,'Sch B. Bi-Weekly Output'!$E$9)</f>
        <v>0</v>
      </c>
      <c r="H498" s="211">
        <f t="shared" si="9"/>
        <v>0</v>
      </c>
      <c r="I498" s="208"/>
      <c r="J498" s="212">
        <f>IFERROR(-'Sch D. Workings'!AB503,'Sch D. Workings'!AB503)</f>
        <v>0</v>
      </c>
      <c r="L498" s="88"/>
    </row>
    <row r="499" spans="2:12" ht="13" x14ac:dyDescent="0.3">
      <c r="B499" s="173" t="str">
        <f>IF('Sch A. Input'!B502="","",'Sch A. Input'!B502)</f>
        <v/>
      </c>
      <c r="C499" s="174" t="str">
        <f>IF('Sch A. Input'!C502="","",'Sch A. Input'!C502)</f>
        <v/>
      </c>
      <c r="D499" s="175" t="str">
        <f>IF('Sch A. Input'!D502="","",'Sch A. Input'!D502)</f>
        <v/>
      </c>
      <c r="E499" s="175">
        <f>IF('Sch A. Input'!E502="","",MIN('Sch A. Input'!E502,'Sch A. Input'!F502))</f>
        <v>45016</v>
      </c>
      <c r="F499" s="210">
        <f>SUMIFS('Sch A. Input'!G502:CJ502,'Sch A. Input'!$G$14:$CJ$14,"Recurring",'Sch A. Input'!$G$13:$CJ$13,$E$9)</f>
        <v>0</v>
      </c>
      <c r="G499" s="210">
        <f>SUMIFS('Sch A. Input'!G502:CJ502,'Sch A. Input'!$G$14:$CJ$14,"One-time",'Sch A. Input'!$G$13:$CJ$13,'Sch B. Bi-Weekly Output'!$E$9)</f>
        <v>0</v>
      </c>
      <c r="H499" s="211">
        <f t="shared" si="9"/>
        <v>0</v>
      </c>
      <c r="I499" s="208"/>
      <c r="J499" s="212">
        <f>IFERROR(-'Sch D. Workings'!AB504,'Sch D. Workings'!AB504)</f>
        <v>0</v>
      </c>
      <c r="L499" s="88"/>
    </row>
    <row r="500" spans="2:12" ht="13" x14ac:dyDescent="0.3">
      <c r="B500" s="173" t="str">
        <f>IF('Sch A. Input'!B503="","",'Sch A. Input'!B503)</f>
        <v/>
      </c>
      <c r="C500" s="174" t="str">
        <f>IF('Sch A. Input'!C503="","",'Sch A. Input'!C503)</f>
        <v/>
      </c>
      <c r="D500" s="175" t="str">
        <f>IF('Sch A. Input'!D503="","",'Sch A. Input'!D503)</f>
        <v/>
      </c>
      <c r="E500" s="175">
        <f>IF('Sch A. Input'!E503="","",MIN('Sch A. Input'!E503,'Sch A. Input'!F503))</f>
        <v>45016</v>
      </c>
      <c r="F500" s="210">
        <f>SUMIFS('Sch A. Input'!G503:CJ503,'Sch A. Input'!$G$14:$CJ$14,"Recurring",'Sch A. Input'!$G$13:$CJ$13,$E$9)</f>
        <v>0</v>
      </c>
      <c r="G500" s="210">
        <f>SUMIFS('Sch A. Input'!G503:CJ503,'Sch A. Input'!$G$14:$CJ$14,"One-time",'Sch A. Input'!$G$13:$CJ$13,'Sch B. Bi-Weekly Output'!$E$9)</f>
        <v>0</v>
      </c>
      <c r="H500" s="211">
        <f t="shared" si="9"/>
        <v>0</v>
      </c>
      <c r="I500" s="208"/>
      <c r="J500" s="212">
        <f>IFERROR(-'Sch D. Workings'!AB505,'Sch D. Workings'!AB505)</f>
        <v>0</v>
      </c>
      <c r="L500" s="88"/>
    </row>
    <row r="501" spans="2:12" ht="13" x14ac:dyDescent="0.3">
      <c r="B501" s="173" t="str">
        <f>IF('Sch A. Input'!B504="","",'Sch A. Input'!B504)</f>
        <v/>
      </c>
      <c r="C501" s="174" t="str">
        <f>IF('Sch A. Input'!C504="","",'Sch A. Input'!C504)</f>
        <v/>
      </c>
      <c r="D501" s="175" t="str">
        <f>IF('Sch A. Input'!D504="","",'Sch A. Input'!D504)</f>
        <v/>
      </c>
      <c r="E501" s="175">
        <f>IF('Sch A. Input'!E504="","",MIN('Sch A. Input'!E504,'Sch A. Input'!F504))</f>
        <v>45016</v>
      </c>
      <c r="F501" s="210">
        <f>SUMIFS('Sch A. Input'!G504:CJ504,'Sch A. Input'!$G$14:$CJ$14,"Recurring",'Sch A. Input'!$G$13:$CJ$13,$E$9)</f>
        <v>0</v>
      </c>
      <c r="G501" s="210">
        <f>SUMIFS('Sch A. Input'!G504:CJ504,'Sch A. Input'!$G$14:$CJ$14,"One-time",'Sch A. Input'!$G$13:$CJ$13,'Sch B. Bi-Weekly Output'!$E$9)</f>
        <v>0</v>
      </c>
      <c r="H501" s="211">
        <f t="shared" si="9"/>
        <v>0</v>
      </c>
      <c r="I501" s="208"/>
      <c r="J501" s="212">
        <f>IFERROR(-'Sch D. Workings'!AB506,'Sch D. Workings'!AB506)</f>
        <v>0</v>
      </c>
      <c r="L501" s="88"/>
    </row>
    <row r="502" spans="2:12" ht="13" x14ac:dyDescent="0.3">
      <c r="B502" s="173" t="str">
        <f>IF('Sch A. Input'!B505="","",'Sch A. Input'!B505)</f>
        <v/>
      </c>
      <c r="C502" s="174" t="str">
        <f>IF('Sch A. Input'!C505="","",'Sch A. Input'!C505)</f>
        <v/>
      </c>
      <c r="D502" s="175" t="str">
        <f>IF('Sch A. Input'!D505="","",'Sch A. Input'!D505)</f>
        <v/>
      </c>
      <c r="E502" s="175">
        <f>IF('Sch A. Input'!E505="","",MIN('Sch A. Input'!E505,'Sch A. Input'!F505))</f>
        <v>45016</v>
      </c>
      <c r="F502" s="210">
        <f>SUMIFS('Sch A. Input'!G505:CJ505,'Sch A. Input'!$G$14:$CJ$14,"Recurring",'Sch A. Input'!$G$13:$CJ$13,$E$9)</f>
        <v>0</v>
      </c>
      <c r="G502" s="210">
        <f>SUMIFS('Sch A. Input'!G505:CJ505,'Sch A. Input'!$G$14:$CJ$14,"One-time",'Sch A. Input'!$G$13:$CJ$13,'Sch B. Bi-Weekly Output'!$E$9)</f>
        <v>0</v>
      </c>
      <c r="H502" s="211">
        <f t="shared" si="9"/>
        <v>0</v>
      </c>
      <c r="I502" s="208"/>
      <c r="J502" s="212">
        <f>IFERROR(-'Sch D. Workings'!AB507,'Sch D. Workings'!AB507)</f>
        <v>0</v>
      </c>
      <c r="L502" s="88"/>
    </row>
    <row r="503" spans="2:12" ht="13" x14ac:dyDescent="0.3">
      <c r="B503" s="173" t="str">
        <f>IF('Sch A. Input'!B506="","",'Sch A. Input'!B506)</f>
        <v/>
      </c>
      <c r="C503" s="174" t="str">
        <f>IF('Sch A. Input'!C506="","",'Sch A. Input'!C506)</f>
        <v/>
      </c>
      <c r="D503" s="175" t="str">
        <f>IF('Sch A. Input'!D506="","",'Sch A. Input'!D506)</f>
        <v/>
      </c>
      <c r="E503" s="175">
        <f>IF('Sch A. Input'!E506="","",MIN('Sch A. Input'!E506,'Sch A. Input'!F506))</f>
        <v>45016</v>
      </c>
      <c r="F503" s="210">
        <f>SUMIFS('Sch A. Input'!G506:CJ506,'Sch A. Input'!$G$14:$CJ$14,"Recurring",'Sch A. Input'!$G$13:$CJ$13,$E$9)</f>
        <v>0</v>
      </c>
      <c r="G503" s="210">
        <f>SUMIFS('Sch A. Input'!G506:CJ506,'Sch A. Input'!$G$14:$CJ$14,"One-time",'Sch A. Input'!$G$13:$CJ$13,'Sch B. Bi-Weekly Output'!$E$9)</f>
        <v>0</v>
      </c>
      <c r="H503" s="211">
        <f t="shared" si="9"/>
        <v>0</v>
      </c>
      <c r="I503" s="208"/>
      <c r="J503" s="212">
        <f>IFERROR(-'Sch D. Workings'!AB508,'Sch D. Workings'!AB508)</f>
        <v>0</v>
      </c>
      <c r="L503" s="88"/>
    </row>
    <row r="504" spans="2:12" ht="13" x14ac:dyDescent="0.3">
      <c r="B504" s="173" t="str">
        <f>IF('Sch A. Input'!B507="","",'Sch A. Input'!B507)</f>
        <v/>
      </c>
      <c r="C504" s="174" t="str">
        <f>IF('Sch A. Input'!C507="","",'Sch A. Input'!C507)</f>
        <v/>
      </c>
      <c r="D504" s="175" t="str">
        <f>IF('Sch A. Input'!D507="","",'Sch A. Input'!D507)</f>
        <v/>
      </c>
      <c r="E504" s="175">
        <f>IF('Sch A. Input'!E507="","",MIN('Sch A. Input'!E507,'Sch A. Input'!F507))</f>
        <v>45016</v>
      </c>
      <c r="F504" s="210">
        <f>SUMIFS('Sch A. Input'!G507:CJ507,'Sch A. Input'!$G$14:$CJ$14,"Recurring",'Sch A. Input'!$G$13:$CJ$13,$E$9)</f>
        <v>0</v>
      </c>
      <c r="G504" s="210">
        <f>SUMIFS('Sch A. Input'!G507:CJ507,'Sch A. Input'!$G$14:$CJ$14,"One-time",'Sch A. Input'!$G$13:$CJ$13,'Sch B. Bi-Weekly Output'!$E$9)</f>
        <v>0</v>
      </c>
      <c r="H504" s="211">
        <f t="shared" si="9"/>
        <v>0</v>
      </c>
      <c r="I504" s="208"/>
      <c r="J504" s="212">
        <f>IFERROR(-'Sch D. Workings'!AB509,'Sch D. Workings'!AB509)</f>
        <v>0</v>
      </c>
      <c r="L504" s="88"/>
    </row>
    <row r="505" spans="2:12" ht="13" x14ac:dyDescent="0.3">
      <c r="B505" s="173" t="str">
        <f>IF('Sch A. Input'!B508="","",'Sch A. Input'!B508)</f>
        <v/>
      </c>
      <c r="C505" s="174" t="str">
        <f>IF('Sch A. Input'!C508="","",'Sch A. Input'!C508)</f>
        <v/>
      </c>
      <c r="D505" s="175" t="str">
        <f>IF('Sch A. Input'!D508="","",'Sch A. Input'!D508)</f>
        <v/>
      </c>
      <c r="E505" s="175">
        <f>IF('Sch A. Input'!E508="","",MIN('Sch A. Input'!E508,'Sch A. Input'!F508))</f>
        <v>45016</v>
      </c>
      <c r="F505" s="210">
        <f>SUMIFS('Sch A. Input'!G508:CJ508,'Sch A. Input'!$G$14:$CJ$14,"Recurring",'Sch A. Input'!$G$13:$CJ$13,$E$9)</f>
        <v>0</v>
      </c>
      <c r="G505" s="210">
        <f>SUMIFS('Sch A. Input'!G508:CJ508,'Sch A. Input'!$G$14:$CJ$14,"One-time",'Sch A. Input'!$G$13:$CJ$13,'Sch B. Bi-Weekly Output'!$E$9)</f>
        <v>0</v>
      </c>
      <c r="H505" s="211">
        <f t="shared" si="9"/>
        <v>0</v>
      </c>
      <c r="I505" s="208"/>
      <c r="J505" s="212">
        <f>IFERROR(-'Sch D. Workings'!AB510,'Sch D. Workings'!AB510)</f>
        <v>0</v>
      </c>
      <c r="L505" s="88"/>
    </row>
    <row r="506" spans="2:12" ht="13" x14ac:dyDescent="0.3">
      <c r="B506" s="173" t="str">
        <f>IF('Sch A. Input'!B509="","",'Sch A. Input'!B509)</f>
        <v/>
      </c>
      <c r="C506" s="174" t="str">
        <f>IF('Sch A. Input'!C509="","",'Sch A. Input'!C509)</f>
        <v/>
      </c>
      <c r="D506" s="175" t="str">
        <f>IF('Sch A. Input'!D509="","",'Sch A. Input'!D509)</f>
        <v/>
      </c>
      <c r="E506" s="175">
        <f>IF('Sch A. Input'!E509="","",MIN('Sch A. Input'!E509,'Sch A. Input'!F509))</f>
        <v>45016</v>
      </c>
      <c r="F506" s="210">
        <f>SUMIFS('Sch A. Input'!G509:CJ509,'Sch A. Input'!$G$14:$CJ$14,"Recurring",'Sch A. Input'!$G$13:$CJ$13,$E$9)</f>
        <v>0</v>
      </c>
      <c r="G506" s="210">
        <f>SUMIFS('Sch A. Input'!G509:CJ509,'Sch A. Input'!$G$14:$CJ$14,"One-time",'Sch A. Input'!$G$13:$CJ$13,'Sch B. Bi-Weekly Output'!$E$9)</f>
        <v>0</v>
      </c>
      <c r="H506" s="211">
        <f t="shared" si="9"/>
        <v>0</v>
      </c>
      <c r="I506" s="208"/>
      <c r="J506" s="212">
        <f>IFERROR(-'Sch D. Workings'!AB511,'Sch D. Workings'!AB511)</f>
        <v>0</v>
      </c>
      <c r="L506" s="88"/>
    </row>
    <row r="507" spans="2:12" ht="13" x14ac:dyDescent="0.3">
      <c r="B507" s="173" t="str">
        <f>IF('Sch A. Input'!B510="","",'Sch A. Input'!B510)</f>
        <v/>
      </c>
      <c r="C507" s="174" t="str">
        <f>IF('Sch A. Input'!C510="","",'Sch A. Input'!C510)</f>
        <v/>
      </c>
      <c r="D507" s="175" t="str">
        <f>IF('Sch A. Input'!D510="","",'Sch A. Input'!D510)</f>
        <v/>
      </c>
      <c r="E507" s="175">
        <f>IF('Sch A. Input'!E510="","",MIN('Sch A. Input'!E510,'Sch A. Input'!F510))</f>
        <v>45016</v>
      </c>
      <c r="F507" s="210">
        <f>SUMIFS('Sch A. Input'!G510:CJ510,'Sch A. Input'!$G$14:$CJ$14,"Recurring",'Sch A. Input'!$G$13:$CJ$13,$E$9)</f>
        <v>0</v>
      </c>
      <c r="G507" s="210">
        <f>SUMIFS('Sch A. Input'!G510:CJ510,'Sch A. Input'!$G$14:$CJ$14,"One-time",'Sch A. Input'!$G$13:$CJ$13,'Sch B. Bi-Weekly Output'!$E$9)</f>
        <v>0</v>
      </c>
      <c r="H507" s="211">
        <f t="shared" si="9"/>
        <v>0</v>
      </c>
      <c r="I507" s="208"/>
      <c r="J507" s="212">
        <f>IFERROR(-'Sch D. Workings'!AB512,'Sch D. Workings'!AB512)</f>
        <v>0</v>
      </c>
      <c r="L507" s="88"/>
    </row>
    <row r="508" spans="2:12" ht="13" x14ac:dyDescent="0.3">
      <c r="B508" s="173" t="str">
        <f>IF('Sch A. Input'!B511="","",'Sch A. Input'!B511)</f>
        <v/>
      </c>
      <c r="C508" s="174" t="str">
        <f>IF('Sch A. Input'!C511="","",'Sch A. Input'!C511)</f>
        <v/>
      </c>
      <c r="D508" s="175" t="str">
        <f>IF('Sch A. Input'!D511="","",'Sch A. Input'!D511)</f>
        <v/>
      </c>
      <c r="E508" s="175">
        <f>IF('Sch A. Input'!E511="","",MIN('Sch A. Input'!E511,'Sch A. Input'!F511))</f>
        <v>45016</v>
      </c>
      <c r="F508" s="210">
        <f>SUMIFS('Sch A. Input'!G511:CJ511,'Sch A. Input'!$G$14:$CJ$14,"Recurring",'Sch A. Input'!$G$13:$CJ$13,$E$9)</f>
        <v>0</v>
      </c>
      <c r="G508" s="210">
        <f>SUMIFS('Sch A. Input'!G511:CJ511,'Sch A. Input'!$G$14:$CJ$14,"One-time",'Sch A. Input'!$G$13:$CJ$13,'Sch B. Bi-Weekly Output'!$E$9)</f>
        <v>0</v>
      </c>
      <c r="H508" s="211">
        <f t="shared" si="9"/>
        <v>0</v>
      </c>
      <c r="I508" s="208"/>
      <c r="J508" s="212">
        <f>IFERROR(-'Sch D. Workings'!AB513,'Sch D. Workings'!AB513)</f>
        <v>0</v>
      </c>
      <c r="L508" s="88"/>
    </row>
    <row r="509" spans="2:12" ht="13" x14ac:dyDescent="0.3">
      <c r="B509" s="173" t="str">
        <f>IF('Sch A. Input'!B512="","",'Sch A. Input'!B512)</f>
        <v/>
      </c>
      <c r="C509" s="174" t="str">
        <f>IF('Sch A. Input'!C512="","",'Sch A. Input'!C512)</f>
        <v/>
      </c>
      <c r="D509" s="175" t="str">
        <f>IF('Sch A. Input'!D512="","",'Sch A. Input'!D512)</f>
        <v/>
      </c>
      <c r="E509" s="175">
        <f>IF('Sch A. Input'!E512="","",MIN('Sch A. Input'!E512,'Sch A. Input'!F512))</f>
        <v>45016</v>
      </c>
      <c r="F509" s="210">
        <f>SUMIFS('Sch A. Input'!G512:CJ512,'Sch A. Input'!$G$14:$CJ$14,"Recurring",'Sch A. Input'!$G$13:$CJ$13,$E$9)</f>
        <v>0</v>
      </c>
      <c r="G509" s="210">
        <f>SUMIFS('Sch A. Input'!G512:CJ512,'Sch A. Input'!$G$14:$CJ$14,"One-time",'Sch A. Input'!$G$13:$CJ$13,'Sch B. Bi-Weekly Output'!$E$9)</f>
        <v>0</v>
      </c>
      <c r="H509" s="211">
        <f t="shared" si="9"/>
        <v>0</v>
      </c>
      <c r="I509" s="208"/>
      <c r="J509" s="212">
        <f>IFERROR(-'Sch D. Workings'!AB514,'Sch D. Workings'!AB514)</f>
        <v>0</v>
      </c>
      <c r="L509" s="88"/>
    </row>
    <row r="510" spans="2:12" ht="13" x14ac:dyDescent="0.3">
      <c r="B510" s="173" t="str">
        <f>IF('Sch A. Input'!B513="","",'Sch A. Input'!B513)</f>
        <v/>
      </c>
      <c r="C510" s="174" t="str">
        <f>IF('Sch A. Input'!C513="","",'Sch A. Input'!C513)</f>
        <v/>
      </c>
      <c r="D510" s="175" t="str">
        <f>IF('Sch A. Input'!D513="","",'Sch A. Input'!D513)</f>
        <v/>
      </c>
      <c r="E510" s="175">
        <f>IF('Sch A. Input'!E513="","",MIN('Sch A. Input'!E513,'Sch A. Input'!F513))</f>
        <v>45016</v>
      </c>
      <c r="F510" s="210">
        <f>SUMIFS('Sch A. Input'!G513:CJ513,'Sch A. Input'!$G$14:$CJ$14,"Recurring",'Sch A. Input'!$G$13:$CJ$13,$E$9)</f>
        <v>0</v>
      </c>
      <c r="G510" s="210">
        <f>SUMIFS('Sch A. Input'!G513:CJ513,'Sch A. Input'!$G$14:$CJ$14,"One-time",'Sch A. Input'!$G$13:$CJ$13,'Sch B. Bi-Weekly Output'!$E$9)</f>
        <v>0</v>
      </c>
      <c r="H510" s="211">
        <f t="shared" si="9"/>
        <v>0</v>
      </c>
      <c r="I510" s="208"/>
      <c r="J510" s="212">
        <f>IFERROR(-'Sch D. Workings'!AB515,'Sch D. Workings'!AB515)</f>
        <v>0</v>
      </c>
      <c r="L510" s="88"/>
    </row>
    <row r="511" spans="2:12" ht="13" x14ac:dyDescent="0.3">
      <c r="B511" s="173" t="str">
        <f>IF('Sch A. Input'!B514="","",'Sch A. Input'!B514)</f>
        <v/>
      </c>
      <c r="C511" s="174" t="str">
        <f>IF('Sch A. Input'!C514="","",'Sch A. Input'!C514)</f>
        <v/>
      </c>
      <c r="D511" s="175" t="str">
        <f>IF('Sch A. Input'!D514="","",'Sch A. Input'!D514)</f>
        <v/>
      </c>
      <c r="E511" s="175">
        <f>IF('Sch A. Input'!E514="","",MIN('Sch A. Input'!E514,'Sch A. Input'!F514))</f>
        <v>45016</v>
      </c>
      <c r="F511" s="210">
        <f>SUMIFS('Sch A. Input'!G514:CJ514,'Sch A. Input'!$G$14:$CJ$14,"Recurring",'Sch A. Input'!$G$13:$CJ$13,$E$9)</f>
        <v>0</v>
      </c>
      <c r="G511" s="210">
        <f>SUMIFS('Sch A. Input'!G514:CJ514,'Sch A. Input'!$G$14:$CJ$14,"One-time",'Sch A. Input'!$G$13:$CJ$13,'Sch B. Bi-Weekly Output'!$E$9)</f>
        <v>0</v>
      </c>
      <c r="H511" s="211">
        <f t="shared" si="9"/>
        <v>0</v>
      </c>
      <c r="I511" s="208"/>
      <c r="J511" s="212">
        <f>IFERROR(-'Sch D. Workings'!AB516,'Sch D. Workings'!AB516)</f>
        <v>0</v>
      </c>
      <c r="L511" s="88"/>
    </row>
    <row r="512" spans="2:12" ht="13" x14ac:dyDescent="0.3">
      <c r="B512" s="173" t="str">
        <f>IF('Sch A. Input'!B515="","",'Sch A. Input'!B515)</f>
        <v/>
      </c>
      <c r="C512" s="174" t="str">
        <f>IF('Sch A. Input'!C515="","",'Sch A. Input'!C515)</f>
        <v/>
      </c>
      <c r="D512" s="175" t="str">
        <f>IF('Sch A. Input'!D515="","",'Sch A. Input'!D515)</f>
        <v/>
      </c>
      <c r="E512" s="175">
        <f>IF('Sch A. Input'!E515="","",MIN('Sch A. Input'!E515,'Sch A. Input'!F515))</f>
        <v>45016</v>
      </c>
      <c r="F512" s="210">
        <f>SUMIFS('Sch A. Input'!G515:CJ515,'Sch A. Input'!$G$14:$CJ$14,"Recurring",'Sch A. Input'!$G$13:$CJ$13,$E$9)</f>
        <v>0</v>
      </c>
      <c r="G512" s="210">
        <f>SUMIFS('Sch A. Input'!G515:CJ515,'Sch A. Input'!$G$14:$CJ$14,"One-time",'Sch A. Input'!$G$13:$CJ$13,'Sch B. Bi-Weekly Output'!$E$9)</f>
        <v>0</v>
      </c>
      <c r="H512" s="211">
        <f t="shared" si="9"/>
        <v>0</v>
      </c>
      <c r="I512" s="208"/>
      <c r="J512" s="212">
        <f>IFERROR(-'Sch D. Workings'!AB517,'Sch D. Workings'!AB517)</f>
        <v>0</v>
      </c>
      <c r="L512" s="88"/>
    </row>
    <row r="513" spans="2:12" ht="13" x14ac:dyDescent="0.3">
      <c r="B513" s="173" t="str">
        <f>IF('Sch A. Input'!B516="","",'Sch A. Input'!B516)</f>
        <v/>
      </c>
      <c r="C513" s="174" t="str">
        <f>IF('Sch A. Input'!C516="","",'Sch A. Input'!C516)</f>
        <v/>
      </c>
      <c r="D513" s="175" t="str">
        <f>IF('Sch A. Input'!D516="","",'Sch A. Input'!D516)</f>
        <v/>
      </c>
      <c r="E513" s="175">
        <f>IF('Sch A. Input'!E516="","",MIN('Sch A. Input'!E516,'Sch A. Input'!F516))</f>
        <v>45016</v>
      </c>
      <c r="F513" s="210">
        <f>SUMIFS('Sch A. Input'!G516:CJ516,'Sch A. Input'!$G$14:$CJ$14,"Recurring",'Sch A. Input'!$G$13:$CJ$13,$E$9)</f>
        <v>0</v>
      </c>
      <c r="G513" s="210">
        <f>SUMIFS('Sch A. Input'!G516:CJ516,'Sch A. Input'!$G$14:$CJ$14,"One-time",'Sch A. Input'!$G$13:$CJ$13,'Sch B. Bi-Weekly Output'!$E$9)</f>
        <v>0</v>
      </c>
      <c r="H513" s="211">
        <f t="shared" si="9"/>
        <v>0</v>
      </c>
      <c r="I513" s="208"/>
      <c r="J513" s="212">
        <f>IFERROR(-'Sch D. Workings'!AB518,'Sch D. Workings'!AB518)</f>
        <v>0</v>
      </c>
      <c r="L513" s="88"/>
    </row>
    <row r="514" spans="2:12" ht="13" x14ac:dyDescent="0.3">
      <c r="B514" s="173" t="str">
        <f>IF('Sch A. Input'!B517="","",'Sch A. Input'!B517)</f>
        <v/>
      </c>
      <c r="C514" s="174" t="str">
        <f>IF('Sch A. Input'!C517="","",'Sch A. Input'!C517)</f>
        <v/>
      </c>
      <c r="D514" s="175" t="str">
        <f>IF('Sch A. Input'!D517="","",'Sch A. Input'!D517)</f>
        <v/>
      </c>
      <c r="E514" s="175">
        <f>IF('Sch A. Input'!E517="","",MIN('Sch A. Input'!E517,'Sch A. Input'!F517))</f>
        <v>45016</v>
      </c>
      <c r="F514" s="210">
        <f>SUMIFS('Sch A. Input'!G517:CJ517,'Sch A. Input'!$G$14:$CJ$14,"Recurring",'Sch A. Input'!$G$13:$CJ$13,$E$9)</f>
        <v>0</v>
      </c>
      <c r="G514" s="210">
        <f>SUMIFS('Sch A. Input'!G517:CJ517,'Sch A. Input'!$G$14:$CJ$14,"One-time",'Sch A. Input'!$G$13:$CJ$13,'Sch B. Bi-Weekly Output'!$E$9)</f>
        <v>0</v>
      </c>
      <c r="H514" s="211">
        <f t="shared" si="9"/>
        <v>0</v>
      </c>
      <c r="I514" s="208"/>
      <c r="J514" s="212">
        <f>IFERROR(-'Sch D. Workings'!AB519,'Sch D. Workings'!AB519)</f>
        <v>0</v>
      </c>
      <c r="L514" s="88"/>
    </row>
    <row r="515" spans="2:12" ht="13" x14ac:dyDescent="0.3">
      <c r="B515" s="173" t="str">
        <f>IF('Sch A. Input'!B518="","",'Sch A. Input'!B518)</f>
        <v/>
      </c>
      <c r="C515" s="174" t="str">
        <f>IF('Sch A. Input'!C518="","",'Sch A. Input'!C518)</f>
        <v/>
      </c>
      <c r="D515" s="175" t="str">
        <f>IF('Sch A. Input'!D518="","",'Sch A. Input'!D518)</f>
        <v/>
      </c>
      <c r="E515" s="175">
        <f>IF('Sch A. Input'!E518="","",MIN('Sch A. Input'!E518,'Sch A. Input'!F518))</f>
        <v>45016</v>
      </c>
      <c r="F515" s="210">
        <f>SUMIFS('Sch A. Input'!G518:CJ518,'Sch A. Input'!$G$14:$CJ$14,"Recurring",'Sch A. Input'!$G$13:$CJ$13,$E$9)</f>
        <v>0</v>
      </c>
      <c r="G515" s="210">
        <f>SUMIFS('Sch A. Input'!G518:CJ518,'Sch A. Input'!$G$14:$CJ$14,"One-time",'Sch A. Input'!$G$13:$CJ$13,'Sch B. Bi-Weekly Output'!$E$9)</f>
        <v>0</v>
      </c>
      <c r="H515" s="211">
        <f t="shared" si="9"/>
        <v>0</v>
      </c>
      <c r="I515" s="208"/>
      <c r="J515" s="212">
        <f>IFERROR(-'Sch D. Workings'!AB520,'Sch D. Workings'!AB520)</f>
        <v>0</v>
      </c>
      <c r="L515" s="88"/>
    </row>
    <row r="516" spans="2:12" ht="13" x14ac:dyDescent="0.3">
      <c r="B516" s="173" t="str">
        <f>IF('Sch A. Input'!B519="","",'Sch A. Input'!B519)</f>
        <v/>
      </c>
      <c r="C516" s="174" t="str">
        <f>IF('Sch A. Input'!C519="","",'Sch A. Input'!C519)</f>
        <v/>
      </c>
      <c r="D516" s="175" t="str">
        <f>IF('Sch A. Input'!D519="","",'Sch A. Input'!D519)</f>
        <v/>
      </c>
      <c r="E516" s="175">
        <f>IF('Sch A. Input'!E519="","",MIN('Sch A. Input'!E519,'Sch A. Input'!F519))</f>
        <v>45016</v>
      </c>
      <c r="F516" s="210">
        <f>SUMIFS('Sch A. Input'!G519:CJ519,'Sch A. Input'!$G$14:$CJ$14,"Recurring",'Sch A. Input'!$G$13:$CJ$13,$E$9)</f>
        <v>0</v>
      </c>
      <c r="G516" s="210">
        <f>SUMIFS('Sch A. Input'!G519:CJ519,'Sch A. Input'!$G$14:$CJ$14,"One-time",'Sch A. Input'!$G$13:$CJ$13,'Sch B. Bi-Weekly Output'!$E$9)</f>
        <v>0</v>
      </c>
      <c r="H516" s="211">
        <f t="shared" si="9"/>
        <v>0</v>
      </c>
      <c r="I516" s="208"/>
      <c r="J516" s="212">
        <f>IFERROR(-'Sch D. Workings'!AB521,'Sch D. Workings'!AB521)</f>
        <v>0</v>
      </c>
      <c r="L516" s="88"/>
    </row>
    <row r="517" spans="2:12" ht="13" x14ac:dyDescent="0.3">
      <c r="B517" s="173" t="str">
        <f>IF('Sch A. Input'!B520="","",'Sch A. Input'!B520)</f>
        <v/>
      </c>
      <c r="C517" s="174" t="str">
        <f>IF('Sch A. Input'!C520="","",'Sch A. Input'!C520)</f>
        <v/>
      </c>
      <c r="D517" s="175" t="str">
        <f>IF('Sch A. Input'!D520="","",'Sch A. Input'!D520)</f>
        <v/>
      </c>
      <c r="E517" s="175">
        <f>IF('Sch A. Input'!E520="","",MIN('Sch A. Input'!E520,'Sch A. Input'!F520))</f>
        <v>45016</v>
      </c>
      <c r="F517" s="210">
        <f>SUMIFS('Sch A. Input'!G520:CJ520,'Sch A. Input'!$G$14:$CJ$14,"Recurring",'Sch A. Input'!$G$13:$CJ$13,$E$9)</f>
        <v>0</v>
      </c>
      <c r="G517" s="210">
        <f>SUMIFS('Sch A. Input'!G520:CJ520,'Sch A. Input'!$G$14:$CJ$14,"One-time",'Sch A. Input'!$G$13:$CJ$13,'Sch B. Bi-Weekly Output'!$E$9)</f>
        <v>0</v>
      </c>
      <c r="H517" s="211">
        <f t="shared" si="9"/>
        <v>0</v>
      </c>
      <c r="I517" s="208"/>
      <c r="J517" s="212">
        <f>IFERROR(-'Sch D. Workings'!AB522,'Sch D. Workings'!AB522)</f>
        <v>0</v>
      </c>
      <c r="L517" s="88"/>
    </row>
    <row r="518" spans="2:12" ht="13" x14ac:dyDescent="0.3">
      <c r="B518" s="173" t="str">
        <f>IF('Sch A. Input'!B521="","",'Sch A. Input'!B521)</f>
        <v/>
      </c>
      <c r="C518" s="174" t="str">
        <f>IF('Sch A. Input'!C521="","",'Sch A. Input'!C521)</f>
        <v/>
      </c>
      <c r="D518" s="175" t="str">
        <f>IF('Sch A. Input'!D521="","",'Sch A. Input'!D521)</f>
        <v/>
      </c>
      <c r="E518" s="175">
        <f>IF('Sch A. Input'!E521="","",MIN('Sch A. Input'!E521,'Sch A. Input'!F521))</f>
        <v>45016</v>
      </c>
      <c r="F518" s="210">
        <f>SUMIFS('Sch A. Input'!G521:CJ521,'Sch A. Input'!$G$14:$CJ$14,"Recurring",'Sch A. Input'!$G$13:$CJ$13,$E$9)</f>
        <v>0</v>
      </c>
      <c r="G518" s="210">
        <f>SUMIFS('Sch A. Input'!G521:CJ521,'Sch A. Input'!$G$14:$CJ$14,"One-time",'Sch A. Input'!$G$13:$CJ$13,'Sch B. Bi-Weekly Output'!$E$9)</f>
        <v>0</v>
      </c>
      <c r="H518" s="211">
        <f t="shared" si="9"/>
        <v>0</v>
      </c>
      <c r="I518" s="208"/>
      <c r="J518" s="212">
        <f>IFERROR(-'Sch D. Workings'!AB523,'Sch D. Workings'!AB523)</f>
        <v>0</v>
      </c>
      <c r="L518" s="88"/>
    </row>
    <row r="519" spans="2:12" ht="13" x14ac:dyDescent="0.3">
      <c r="B519" s="173" t="str">
        <f>IF('Sch A. Input'!B522="","",'Sch A. Input'!B522)</f>
        <v/>
      </c>
      <c r="C519" s="174" t="str">
        <f>IF('Sch A. Input'!C522="","",'Sch A. Input'!C522)</f>
        <v/>
      </c>
      <c r="D519" s="175" t="str">
        <f>IF('Sch A. Input'!D522="","",'Sch A. Input'!D522)</f>
        <v/>
      </c>
      <c r="E519" s="175">
        <f>IF('Sch A. Input'!E522="","",MIN('Sch A. Input'!E522,'Sch A. Input'!F522))</f>
        <v>45016</v>
      </c>
      <c r="F519" s="210">
        <f>SUMIFS('Sch A. Input'!G522:CJ522,'Sch A. Input'!$G$14:$CJ$14,"Recurring",'Sch A. Input'!$G$13:$CJ$13,$E$9)</f>
        <v>0</v>
      </c>
      <c r="G519" s="210">
        <f>SUMIFS('Sch A. Input'!G522:CJ522,'Sch A. Input'!$G$14:$CJ$14,"One-time",'Sch A. Input'!$G$13:$CJ$13,'Sch B. Bi-Weekly Output'!$E$9)</f>
        <v>0</v>
      </c>
      <c r="H519" s="211">
        <f t="shared" si="9"/>
        <v>0</v>
      </c>
      <c r="I519" s="208"/>
      <c r="J519" s="212">
        <f>IFERROR(-'Sch D. Workings'!AB524,'Sch D. Workings'!AB524)</f>
        <v>0</v>
      </c>
      <c r="L519" s="88"/>
    </row>
    <row r="520" spans="2:12" ht="13" x14ac:dyDescent="0.3">
      <c r="B520" s="173" t="str">
        <f>IF('Sch A. Input'!B523="","",'Sch A. Input'!B523)</f>
        <v/>
      </c>
      <c r="C520" s="174" t="str">
        <f>IF('Sch A. Input'!C523="","",'Sch A. Input'!C523)</f>
        <v/>
      </c>
      <c r="D520" s="175" t="str">
        <f>IF('Sch A. Input'!D523="","",'Sch A. Input'!D523)</f>
        <v/>
      </c>
      <c r="E520" s="175">
        <f>IF('Sch A. Input'!E523="","",MIN('Sch A. Input'!E523,'Sch A. Input'!F523))</f>
        <v>45016</v>
      </c>
      <c r="F520" s="210">
        <f>SUMIFS('Sch A. Input'!G523:CJ523,'Sch A. Input'!$G$14:$CJ$14,"Recurring",'Sch A. Input'!$G$13:$CJ$13,$E$9)</f>
        <v>0</v>
      </c>
      <c r="G520" s="210">
        <f>SUMIFS('Sch A. Input'!G523:CJ523,'Sch A. Input'!$G$14:$CJ$14,"One-time",'Sch A. Input'!$G$13:$CJ$13,'Sch B. Bi-Weekly Output'!$E$9)</f>
        <v>0</v>
      </c>
      <c r="H520" s="211">
        <f t="shared" si="9"/>
        <v>0</v>
      </c>
      <c r="I520" s="208"/>
      <c r="J520" s="212">
        <f>IFERROR(-'Sch D. Workings'!AB525,'Sch D. Workings'!AB525)</f>
        <v>0</v>
      </c>
      <c r="L520" s="88"/>
    </row>
    <row r="521" spans="2:12" ht="13" x14ac:dyDescent="0.3">
      <c r="B521" s="173" t="str">
        <f>IF('Sch A. Input'!B524="","",'Sch A. Input'!B524)</f>
        <v/>
      </c>
      <c r="C521" s="174" t="str">
        <f>IF('Sch A. Input'!C524="","",'Sch A. Input'!C524)</f>
        <v/>
      </c>
      <c r="D521" s="175" t="str">
        <f>IF('Sch A. Input'!D524="","",'Sch A. Input'!D524)</f>
        <v/>
      </c>
      <c r="E521" s="175">
        <f>IF('Sch A. Input'!E524="","",MIN('Sch A. Input'!E524,'Sch A. Input'!F524))</f>
        <v>45016</v>
      </c>
      <c r="F521" s="210">
        <f>SUMIFS('Sch A. Input'!G524:CJ524,'Sch A. Input'!$G$14:$CJ$14,"Recurring",'Sch A. Input'!$G$13:$CJ$13,$E$9)</f>
        <v>0</v>
      </c>
      <c r="G521" s="210">
        <f>SUMIFS('Sch A. Input'!G524:CJ524,'Sch A. Input'!$G$14:$CJ$14,"One-time",'Sch A. Input'!$G$13:$CJ$13,'Sch B. Bi-Weekly Output'!$E$9)</f>
        <v>0</v>
      </c>
      <c r="H521" s="211">
        <f t="shared" si="9"/>
        <v>0</v>
      </c>
      <c r="I521" s="208"/>
      <c r="J521" s="212">
        <f>IFERROR(-'Sch D. Workings'!AB526,'Sch D. Workings'!AB526)</f>
        <v>0</v>
      </c>
      <c r="L521" s="88"/>
    </row>
    <row r="522" spans="2:12" ht="13" x14ac:dyDescent="0.3">
      <c r="B522" s="173" t="str">
        <f>IF('Sch A. Input'!B525="","",'Sch A. Input'!B525)</f>
        <v/>
      </c>
      <c r="C522" s="174" t="str">
        <f>IF('Sch A. Input'!C525="","",'Sch A. Input'!C525)</f>
        <v/>
      </c>
      <c r="D522" s="175" t="str">
        <f>IF('Sch A. Input'!D525="","",'Sch A. Input'!D525)</f>
        <v/>
      </c>
      <c r="E522" s="175">
        <f>IF('Sch A. Input'!E525="","",MIN('Sch A. Input'!E525,'Sch A. Input'!F525))</f>
        <v>45016</v>
      </c>
      <c r="F522" s="210">
        <f>SUMIFS('Sch A. Input'!G525:CJ525,'Sch A. Input'!$G$14:$CJ$14,"Recurring",'Sch A. Input'!$G$13:$CJ$13,$E$9)</f>
        <v>0</v>
      </c>
      <c r="G522" s="210">
        <f>SUMIFS('Sch A. Input'!G525:CJ525,'Sch A. Input'!$G$14:$CJ$14,"One-time",'Sch A. Input'!$G$13:$CJ$13,'Sch B. Bi-Weekly Output'!$E$9)</f>
        <v>0</v>
      </c>
      <c r="H522" s="211">
        <f t="shared" si="9"/>
        <v>0</v>
      </c>
      <c r="I522" s="208"/>
      <c r="J522" s="212">
        <f>IFERROR(-'Sch D. Workings'!AB527,'Sch D. Workings'!AB527)</f>
        <v>0</v>
      </c>
      <c r="L522" s="88"/>
    </row>
    <row r="523" spans="2:12" ht="13" x14ac:dyDescent="0.3">
      <c r="B523" s="173" t="str">
        <f>IF('Sch A. Input'!B526="","",'Sch A. Input'!B526)</f>
        <v/>
      </c>
      <c r="C523" s="174" t="str">
        <f>IF('Sch A. Input'!C526="","",'Sch A. Input'!C526)</f>
        <v/>
      </c>
      <c r="D523" s="175" t="str">
        <f>IF('Sch A. Input'!D526="","",'Sch A. Input'!D526)</f>
        <v/>
      </c>
      <c r="E523" s="175">
        <f>IF('Sch A. Input'!E526="","",MIN('Sch A. Input'!E526,'Sch A. Input'!F526))</f>
        <v>45016</v>
      </c>
      <c r="F523" s="210">
        <f>SUMIFS('Sch A. Input'!G526:CJ526,'Sch A. Input'!$G$14:$CJ$14,"Recurring",'Sch A. Input'!$G$13:$CJ$13,$E$9)</f>
        <v>0</v>
      </c>
      <c r="G523" s="210">
        <f>SUMIFS('Sch A. Input'!G526:CJ526,'Sch A. Input'!$G$14:$CJ$14,"One-time",'Sch A. Input'!$G$13:$CJ$13,'Sch B. Bi-Weekly Output'!$E$9)</f>
        <v>0</v>
      </c>
      <c r="H523" s="211">
        <f t="shared" si="9"/>
        <v>0</v>
      </c>
      <c r="I523" s="208"/>
      <c r="J523" s="212">
        <f>IFERROR(-'Sch D. Workings'!AB528,'Sch D. Workings'!AB528)</f>
        <v>0</v>
      </c>
      <c r="L523" s="88"/>
    </row>
    <row r="524" spans="2:12" ht="13" x14ac:dyDescent="0.3">
      <c r="B524" s="173" t="str">
        <f>IF('Sch A. Input'!B527="","",'Sch A. Input'!B527)</f>
        <v/>
      </c>
      <c r="C524" s="174" t="str">
        <f>IF('Sch A. Input'!C527="","",'Sch A. Input'!C527)</f>
        <v/>
      </c>
      <c r="D524" s="175" t="str">
        <f>IF('Sch A. Input'!D527="","",'Sch A. Input'!D527)</f>
        <v/>
      </c>
      <c r="E524" s="175">
        <f>IF('Sch A. Input'!E527="","",MIN('Sch A. Input'!E527,'Sch A. Input'!F527))</f>
        <v>45016</v>
      </c>
      <c r="F524" s="210">
        <f>SUMIFS('Sch A. Input'!G527:CJ527,'Sch A. Input'!$G$14:$CJ$14,"Recurring",'Sch A. Input'!$G$13:$CJ$13,$E$9)</f>
        <v>0</v>
      </c>
      <c r="G524" s="210">
        <f>SUMIFS('Sch A. Input'!G527:CJ527,'Sch A. Input'!$G$14:$CJ$14,"One-time",'Sch A. Input'!$G$13:$CJ$13,'Sch B. Bi-Weekly Output'!$E$9)</f>
        <v>0</v>
      </c>
      <c r="H524" s="211">
        <f t="shared" si="9"/>
        <v>0</v>
      </c>
      <c r="I524" s="208"/>
      <c r="J524" s="212">
        <f>IFERROR(-'Sch D. Workings'!AB529,'Sch D. Workings'!AB529)</f>
        <v>0</v>
      </c>
      <c r="L524" s="88"/>
    </row>
    <row r="525" spans="2:12" ht="13" x14ac:dyDescent="0.3">
      <c r="B525" s="173" t="str">
        <f>IF('Sch A. Input'!B528="","",'Sch A. Input'!B528)</f>
        <v/>
      </c>
      <c r="C525" s="174" t="str">
        <f>IF('Sch A. Input'!C528="","",'Sch A. Input'!C528)</f>
        <v/>
      </c>
      <c r="D525" s="175" t="str">
        <f>IF('Sch A. Input'!D528="","",'Sch A. Input'!D528)</f>
        <v/>
      </c>
      <c r="E525" s="175">
        <f>IF('Sch A. Input'!E528="","",MIN('Sch A. Input'!E528,'Sch A. Input'!F528))</f>
        <v>45016</v>
      </c>
      <c r="F525" s="210">
        <f>SUMIFS('Sch A. Input'!G528:CJ528,'Sch A. Input'!$G$14:$CJ$14,"Recurring",'Sch A. Input'!$G$13:$CJ$13,$E$9)</f>
        <v>0</v>
      </c>
      <c r="G525" s="210">
        <f>SUMIFS('Sch A. Input'!G528:CJ528,'Sch A. Input'!$G$14:$CJ$14,"One-time",'Sch A. Input'!$G$13:$CJ$13,'Sch B. Bi-Weekly Output'!$E$9)</f>
        <v>0</v>
      </c>
      <c r="H525" s="211">
        <f t="shared" si="9"/>
        <v>0</v>
      </c>
      <c r="I525" s="208"/>
      <c r="J525" s="212">
        <f>IFERROR(-'Sch D. Workings'!AB530,'Sch D. Workings'!AB530)</f>
        <v>0</v>
      </c>
      <c r="L525" s="88"/>
    </row>
    <row r="526" spans="2:12" ht="13" x14ac:dyDescent="0.3">
      <c r="B526" s="173" t="str">
        <f>IF('Sch A. Input'!B529="","",'Sch A. Input'!B529)</f>
        <v/>
      </c>
      <c r="C526" s="174" t="str">
        <f>IF('Sch A. Input'!C529="","",'Sch A. Input'!C529)</f>
        <v/>
      </c>
      <c r="D526" s="175" t="str">
        <f>IF('Sch A. Input'!D529="","",'Sch A. Input'!D529)</f>
        <v/>
      </c>
      <c r="E526" s="175">
        <f>IF('Sch A. Input'!E529="","",MIN('Sch A. Input'!E529,'Sch A. Input'!F529))</f>
        <v>45016</v>
      </c>
      <c r="F526" s="210">
        <f>SUMIFS('Sch A. Input'!G529:CJ529,'Sch A. Input'!$G$14:$CJ$14,"Recurring",'Sch A. Input'!$G$13:$CJ$13,$E$9)</f>
        <v>0</v>
      </c>
      <c r="G526" s="210">
        <f>SUMIFS('Sch A. Input'!G529:CJ529,'Sch A. Input'!$G$14:$CJ$14,"One-time",'Sch A. Input'!$G$13:$CJ$13,'Sch B. Bi-Weekly Output'!$E$9)</f>
        <v>0</v>
      </c>
      <c r="H526" s="211">
        <f t="shared" si="9"/>
        <v>0</v>
      </c>
      <c r="I526" s="208"/>
      <c r="J526" s="212">
        <f>IFERROR(-'Sch D. Workings'!AB531,'Sch D. Workings'!AB531)</f>
        <v>0</v>
      </c>
      <c r="L526" s="88"/>
    </row>
    <row r="527" spans="2:12" ht="13" x14ac:dyDescent="0.3">
      <c r="B527" s="173" t="str">
        <f>IF('Sch A. Input'!B530="","",'Sch A. Input'!B530)</f>
        <v/>
      </c>
      <c r="C527" s="174" t="str">
        <f>IF('Sch A. Input'!C530="","",'Sch A. Input'!C530)</f>
        <v/>
      </c>
      <c r="D527" s="175" t="str">
        <f>IF('Sch A. Input'!D530="","",'Sch A. Input'!D530)</f>
        <v/>
      </c>
      <c r="E527" s="175">
        <f>IF('Sch A. Input'!E530="","",MIN('Sch A. Input'!E530,'Sch A. Input'!F530))</f>
        <v>45016</v>
      </c>
      <c r="F527" s="210">
        <f>SUMIFS('Sch A. Input'!G530:CJ530,'Sch A. Input'!$G$14:$CJ$14,"Recurring",'Sch A. Input'!$G$13:$CJ$13,$E$9)</f>
        <v>0</v>
      </c>
      <c r="G527" s="210">
        <f>SUMIFS('Sch A. Input'!G530:CJ530,'Sch A. Input'!$G$14:$CJ$14,"One-time",'Sch A. Input'!$G$13:$CJ$13,'Sch B. Bi-Weekly Output'!$E$9)</f>
        <v>0</v>
      </c>
      <c r="H527" s="211">
        <f t="shared" si="9"/>
        <v>0</v>
      </c>
      <c r="I527" s="208"/>
      <c r="J527" s="212">
        <f>IFERROR(-'Sch D. Workings'!AB532,'Sch D. Workings'!AB532)</f>
        <v>0</v>
      </c>
      <c r="L527" s="88"/>
    </row>
    <row r="528" spans="2:12" ht="13" x14ac:dyDescent="0.3">
      <c r="B528" s="173" t="str">
        <f>IF('Sch A. Input'!B531="","",'Sch A. Input'!B531)</f>
        <v/>
      </c>
      <c r="C528" s="174" t="str">
        <f>IF('Sch A. Input'!C531="","",'Sch A. Input'!C531)</f>
        <v/>
      </c>
      <c r="D528" s="175" t="str">
        <f>IF('Sch A. Input'!D531="","",'Sch A. Input'!D531)</f>
        <v/>
      </c>
      <c r="E528" s="175">
        <f>IF('Sch A. Input'!E531="","",MIN('Sch A. Input'!E531,'Sch A. Input'!F531))</f>
        <v>45016</v>
      </c>
      <c r="F528" s="210">
        <f>SUMIFS('Sch A. Input'!G531:CJ531,'Sch A. Input'!$G$14:$CJ$14,"Recurring",'Sch A. Input'!$G$13:$CJ$13,$E$9)</f>
        <v>0</v>
      </c>
      <c r="G528" s="210">
        <f>SUMIFS('Sch A. Input'!G531:CJ531,'Sch A. Input'!$G$14:$CJ$14,"One-time",'Sch A. Input'!$G$13:$CJ$13,'Sch B. Bi-Weekly Output'!$E$9)</f>
        <v>0</v>
      </c>
      <c r="H528" s="211">
        <f t="shared" si="9"/>
        <v>0</v>
      </c>
      <c r="I528" s="208"/>
      <c r="J528" s="212">
        <f>IFERROR(-'Sch D. Workings'!AB533,'Sch D. Workings'!AB533)</f>
        <v>0</v>
      </c>
      <c r="L528" s="88"/>
    </row>
    <row r="529" spans="2:12" ht="13" x14ac:dyDescent="0.3">
      <c r="B529" s="173" t="str">
        <f>IF('Sch A. Input'!B532="","",'Sch A. Input'!B532)</f>
        <v/>
      </c>
      <c r="C529" s="174" t="str">
        <f>IF('Sch A. Input'!C532="","",'Sch A. Input'!C532)</f>
        <v/>
      </c>
      <c r="D529" s="175" t="str">
        <f>IF('Sch A. Input'!D532="","",'Sch A. Input'!D532)</f>
        <v/>
      </c>
      <c r="E529" s="175">
        <f>IF('Sch A. Input'!E532="","",MIN('Sch A. Input'!E532,'Sch A. Input'!F532))</f>
        <v>45016</v>
      </c>
      <c r="F529" s="210">
        <f>SUMIFS('Sch A. Input'!G532:CJ532,'Sch A. Input'!$G$14:$CJ$14,"Recurring",'Sch A. Input'!$G$13:$CJ$13,$E$9)</f>
        <v>0</v>
      </c>
      <c r="G529" s="210">
        <f>SUMIFS('Sch A. Input'!G532:CJ532,'Sch A. Input'!$G$14:$CJ$14,"One-time",'Sch A. Input'!$G$13:$CJ$13,'Sch B. Bi-Weekly Output'!$E$9)</f>
        <v>0</v>
      </c>
      <c r="H529" s="211">
        <f t="shared" si="9"/>
        <v>0</v>
      </c>
      <c r="I529" s="208"/>
      <c r="J529" s="212">
        <f>IFERROR(-'Sch D. Workings'!AB534,'Sch D. Workings'!AB534)</f>
        <v>0</v>
      </c>
      <c r="L529" s="88"/>
    </row>
    <row r="530" spans="2:12" ht="13" x14ac:dyDescent="0.3">
      <c r="B530" s="173" t="str">
        <f>IF('Sch A. Input'!B533="","",'Sch A. Input'!B533)</f>
        <v/>
      </c>
      <c r="C530" s="174" t="str">
        <f>IF('Sch A. Input'!C533="","",'Sch A. Input'!C533)</f>
        <v/>
      </c>
      <c r="D530" s="175" t="str">
        <f>IF('Sch A. Input'!D533="","",'Sch A. Input'!D533)</f>
        <v/>
      </c>
      <c r="E530" s="175">
        <f>IF('Sch A. Input'!E533="","",MIN('Sch A. Input'!E533,'Sch A. Input'!F533))</f>
        <v>45016</v>
      </c>
      <c r="F530" s="210">
        <f>SUMIFS('Sch A. Input'!G533:CJ533,'Sch A. Input'!$G$14:$CJ$14,"Recurring",'Sch A. Input'!$G$13:$CJ$13,$E$9)</f>
        <v>0</v>
      </c>
      <c r="G530" s="210">
        <f>SUMIFS('Sch A. Input'!G533:CJ533,'Sch A. Input'!$G$14:$CJ$14,"One-time",'Sch A. Input'!$G$13:$CJ$13,'Sch B. Bi-Weekly Output'!$E$9)</f>
        <v>0</v>
      </c>
      <c r="H530" s="211">
        <f t="shared" si="9"/>
        <v>0</v>
      </c>
      <c r="I530" s="208"/>
      <c r="J530" s="212">
        <f>IFERROR(-'Sch D. Workings'!AB535,'Sch D. Workings'!AB535)</f>
        <v>0</v>
      </c>
      <c r="L530" s="88"/>
    </row>
    <row r="531" spans="2:12" ht="13" x14ac:dyDescent="0.3">
      <c r="B531" s="173" t="str">
        <f>IF('Sch A. Input'!B534="","",'Sch A. Input'!B534)</f>
        <v/>
      </c>
      <c r="C531" s="174" t="str">
        <f>IF('Sch A. Input'!C534="","",'Sch A. Input'!C534)</f>
        <v/>
      </c>
      <c r="D531" s="175" t="str">
        <f>IF('Sch A. Input'!D534="","",'Sch A. Input'!D534)</f>
        <v/>
      </c>
      <c r="E531" s="175">
        <f>IF('Sch A. Input'!E534="","",MIN('Sch A. Input'!E534,'Sch A. Input'!F534))</f>
        <v>45016</v>
      </c>
      <c r="F531" s="210">
        <f>SUMIFS('Sch A. Input'!G534:CJ534,'Sch A. Input'!$G$14:$CJ$14,"Recurring",'Sch A. Input'!$G$13:$CJ$13,$E$9)</f>
        <v>0</v>
      </c>
      <c r="G531" s="210">
        <f>SUMIFS('Sch A. Input'!G534:CJ534,'Sch A. Input'!$G$14:$CJ$14,"One-time",'Sch A. Input'!$G$13:$CJ$13,'Sch B. Bi-Weekly Output'!$E$9)</f>
        <v>0</v>
      </c>
      <c r="H531" s="211">
        <f t="shared" si="9"/>
        <v>0</v>
      </c>
      <c r="I531" s="208"/>
      <c r="J531" s="212">
        <f>IFERROR(-'Sch D. Workings'!AB536,'Sch D. Workings'!AB536)</f>
        <v>0</v>
      </c>
      <c r="L531" s="88"/>
    </row>
    <row r="532" spans="2:12" ht="13" x14ac:dyDescent="0.3">
      <c r="B532" s="173" t="str">
        <f>IF('Sch A. Input'!B535="","",'Sch A. Input'!B535)</f>
        <v/>
      </c>
      <c r="C532" s="174" t="str">
        <f>IF('Sch A. Input'!C535="","",'Sch A. Input'!C535)</f>
        <v/>
      </c>
      <c r="D532" s="175" t="str">
        <f>IF('Sch A. Input'!D535="","",'Sch A. Input'!D535)</f>
        <v/>
      </c>
      <c r="E532" s="175">
        <f>IF('Sch A. Input'!E535="","",MIN('Sch A. Input'!E535,'Sch A. Input'!F535))</f>
        <v>45016</v>
      </c>
      <c r="F532" s="210">
        <f>SUMIFS('Sch A. Input'!G535:CJ535,'Sch A. Input'!$G$14:$CJ$14,"Recurring",'Sch A. Input'!$G$13:$CJ$13,$E$9)</f>
        <v>0</v>
      </c>
      <c r="G532" s="210">
        <f>SUMIFS('Sch A. Input'!G535:CJ535,'Sch A. Input'!$G$14:$CJ$14,"One-time",'Sch A. Input'!$G$13:$CJ$13,'Sch B. Bi-Weekly Output'!$E$9)</f>
        <v>0</v>
      </c>
      <c r="H532" s="211">
        <f t="shared" si="9"/>
        <v>0</v>
      </c>
      <c r="I532" s="208"/>
      <c r="J532" s="212">
        <f>IFERROR(-'Sch D. Workings'!AB537,'Sch D. Workings'!AB537)</f>
        <v>0</v>
      </c>
      <c r="L532" s="88"/>
    </row>
    <row r="533" spans="2:12" ht="13" x14ac:dyDescent="0.3">
      <c r="B533" s="173" t="str">
        <f>IF('Sch A. Input'!B536="","",'Sch A. Input'!B536)</f>
        <v/>
      </c>
      <c r="C533" s="174" t="str">
        <f>IF('Sch A. Input'!C536="","",'Sch A. Input'!C536)</f>
        <v/>
      </c>
      <c r="D533" s="175" t="str">
        <f>IF('Sch A. Input'!D536="","",'Sch A. Input'!D536)</f>
        <v/>
      </c>
      <c r="E533" s="175">
        <f>IF('Sch A. Input'!E536="","",MIN('Sch A. Input'!E536,'Sch A. Input'!F536))</f>
        <v>45016</v>
      </c>
      <c r="F533" s="210">
        <f>SUMIFS('Sch A. Input'!G536:CJ536,'Sch A. Input'!$G$14:$CJ$14,"Recurring",'Sch A. Input'!$G$13:$CJ$13,$E$9)</f>
        <v>0</v>
      </c>
      <c r="G533" s="210">
        <f>SUMIFS('Sch A. Input'!G536:CJ536,'Sch A. Input'!$G$14:$CJ$14,"One-time",'Sch A. Input'!$G$13:$CJ$13,'Sch B. Bi-Weekly Output'!$E$9)</f>
        <v>0</v>
      </c>
      <c r="H533" s="211">
        <f t="shared" si="9"/>
        <v>0</v>
      </c>
      <c r="I533" s="208"/>
      <c r="J533" s="212">
        <f>IFERROR(-'Sch D. Workings'!AB538,'Sch D. Workings'!AB538)</f>
        <v>0</v>
      </c>
      <c r="L533" s="88"/>
    </row>
    <row r="534" spans="2:12" ht="13" x14ac:dyDescent="0.3">
      <c r="B534" s="173" t="str">
        <f>IF('Sch A. Input'!B537="","",'Sch A. Input'!B537)</f>
        <v/>
      </c>
      <c r="C534" s="174" t="str">
        <f>IF('Sch A. Input'!C537="","",'Sch A. Input'!C537)</f>
        <v/>
      </c>
      <c r="D534" s="175" t="str">
        <f>IF('Sch A. Input'!D537="","",'Sch A. Input'!D537)</f>
        <v/>
      </c>
      <c r="E534" s="175">
        <f>IF('Sch A. Input'!E537="","",MIN('Sch A. Input'!E537,'Sch A. Input'!F537))</f>
        <v>45016</v>
      </c>
      <c r="F534" s="210">
        <f>SUMIFS('Sch A. Input'!G537:CJ537,'Sch A. Input'!$G$14:$CJ$14,"Recurring",'Sch A. Input'!$G$13:$CJ$13,$E$9)</f>
        <v>0</v>
      </c>
      <c r="G534" s="210">
        <f>SUMIFS('Sch A. Input'!G537:CJ537,'Sch A. Input'!$G$14:$CJ$14,"One-time",'Sch A. Input'!$G$13:$CJ$13,'Sch B. Bi-Weekly Output'!$E$9)</f>
        <v>0</v>
      </c>
      <c r="H534" s="211">
        <f t="shared" si="9"/>
        <v>0</v>
      </c>
      <c r="I534" s="208"/>
      <c r="J534" s="212">
        <f>IFERROR(-'Sch D. Workings'!AB539,'Sch D. Workings'!AB539)</f>
        <v>0</v>
      </c>
      <c r="L534" s="88"/>
    </row>
    <row r="535" spans="2:12" ht="13" x14ac:dyDescent="0.3">
      <c r="B535" s="173" t="str">
        <f>IF('Sch A. Input'!B538="","",'Sch A. Input'!B538)</f>
        <v/>
      </c>
      <c r="C535" s="174" t="str">
        <f>IF('Sch A. Input'!C538="","",'Sch A. Input'!C538)</f>
        <v/>
      </c>
      <c r="D535" s="175" t="str">
        <f>IF('Sch A. Input'!D538="","",'Sch A. Input'!D538)</f>
        <v/>
      </c>
      <c r="E535" s="175">
        <f>IF('Sch A. Input'!E538="","",MIN('Sch A. Input'!E538,'Sch A. Input'!F538))</f>
        <v>45016</v>
      </c>
      <c r="F535" s="210">
        <f>SUMIFS('Sch A. Input'!G538:CJ538,'Sch A. Input'!$G$14:$CJ$14,"Recurring",'Sch A. Input'!$G$13:$CJ$13,$E$9)</f>
        <v>0</v>
      </c>
      <c r="G535" s="210">
        <f>SUMIFS('Sch A. Input'!G538:CJ538,'Sch A. Input'!$G$14:$CJ$14,"One-time",'Sch A. Input'!$G$13:$CJ$13,'Sch B. Bi-Weekly Output'!$E$9)</f>
        <v>0</v>
      </c>
      <c r="H535" s="211">
        <f t="shared" ref="H535:H598" si="10">SUM(F535:G535)</f>
        <v>0</v>
      </c>
      <c r="I535" s="208"/>
      <c r="J535" s="212">
        <f>IFERROR(-'Sch D. Workings'!AB540,'Sch D. Workings'!AB540)</f>
        <v>0</v>
      </c>
      <c r="L535" s="88"/>
    </row>
    <row r="536" spans="2:12" ht="13" x14ac:dyDescent="0.3">
      <c r="B536" s="173" t="str">
        <f>IF('Sch A. Input'!B539="","",'Sch A. Input'!B539)</f>
        <v/>
      </c>
      <c r="C536" s="174" t="str">
        <f>IF('Sch A. Input'!C539="","",'Sch A. Input'!C539)</f>
        <v/>
      </c>
      <c r="D536" s="175" t="str">
        <f>IF('Sch A. Input'!D539="","",'Sch A. Input'!D539)</f>
        <v/>
      </c>
      <c r="E536" s="175">
        <f>IF('Sch A. Input'!E539="","",MIN('Sch A. Input'!E539,'Sch A. Input'!F539))</f>
        <v>45016</v>
      </c>
      <c r="F536" s="210">
        <f>SUMIFS('Sch A. Input'!G539:CJ539,'Sch A. Input'!$G$14:$CJ$14,"Recurring",'Sch A. Input'!$G$13:$CJ$13,$E$9)</f>
        <v>0</v>
      </c>
      <c r="G536" s="210">
        <f>SUMIFS('Sch A. Input'!G539:CJ539,'Sch A. Input'!$G$14:$CJ$14,"One-time",'Sch A. Input'!$G$13:$CJ$13,'Sch B. Bi-Weekly Output'!$E$9)</f>
        <v>0</v>
      </c>
      <c r="H536" s="211">
        <f t="shared" si="10"/>
        <v>0</v>
      </c>
      <c r="I536" s="208"/>
      <c r="J536" s="212">
        <f>IFERROR(-'Sch D. Workings'!AB541,'Sch D. Workings'!AB541)</f>
        <v>0</v>
      </c>
      <c r="L536" s="88"/>
    </row>
    <row r="537" spans="2:12" ht="13" x14ac:dyDescent="0.3">
      <c r="B537" s="173" t="str">
        <f>IF('Sch A. Input'!B540="","",'Sch A. Input'!B540)</f>
        <v/>
      </c>
      <c r="C537" s="174" t="str">
        <f>IF('Sch A. Input'!C540="","",'Sch A. Input'!C540)</f>
        <v/>
      </c>
      <c r="D537" s="175" t="str">
        <f>IF('Sch A. Input'!D540="","",'Sch A. Input'!D540)</f>
        <v/>
      </c>
      <c r="E537" s="175">
        <f>IF('Sch A. Input'!E540="","",MIN('Sch A. Input'!E540,'Sch A. Input'!F540))</f>
        <v>45016</v>
      </c>
      <c r="F537" s="210">
        <f>SUMIFS('Sch A. Input'!G540:CJ540,'Sch A. Input'!$G$14:$CJ$14,"Recurring",'Sch A. Input'!$G$13:$CJ$13,$E$9)</f>
        <v>0</v>
      </c>
      <c r="G537" s="210">
        <f>SUMIFS('Sch A. Input'!G540:CJ540,'Sch A. Input'!$G$14:$CJ$14,"One-time",'Sch A. Input'!$G$13:$CJ$13,'Sch B. Bi-Weekly Output'!$E$9)</f>
        <v>0</v>
      </c>
      <c r="H537" s="211">
        <f t="shared" si="10"/>
        <v>0</v>
      </c>
      <c r="I537" s="208"/>
      <c r="J537" s="212">
        <f>IFERROR(-'Sch D. Workings'!AB542,'Sch D. Workings'!AB542)</f>
        <v>0</v>
      </c>
      <c r="L537" s="88"/>
    </row>
    <row r="538" spans="2:12" ht="13" x14ac:dyDescent="0.3">
      <c r="B538" s="173" t="str">
        <f>IF('Sch A. Input'!B541="","",'Sch A. Input'!B541)</f>
        <v/>
      </c>
      <c r="C538" s="174" t="str">
        <f>IF('Sch A. Input'!C541="","",'Sch A. Input'!C541)</f>
        <v/>
      </c>
      <c r="D538" s="175" t="str">
        <f>IF('Sch A. Input'!D541="","",'Sch A. Input'!D541)</f>
        <v/>
      </c>
      <c r="E538" s="175">
        <f>IF('Sch A. Input'!E541="","",MIN('Sch A. Input'!E541,'Sch A. Input'!F541))</f>
        <v>45016</v>
      </c>
      <c r="F538" s="210">
        <f>SUMIFS('Sch A. Input'!G541:CJ541,'Sch A. Input'!$G$14:$CJ$14,"Recurring",'Sch A. Input'!$G$13:$CJ$13,$E$9)</f>
        <v>0</v>
      </c>
      <c r="G538" s="210">
        <f>SUMIFS('Sch A. Input'!G541:CJ541,'Sch A. Input'!$G$14:$CJ$14,"One-time",'Sch A. Input'!$G$13:$CJ$13,'Sch B. Bi-Weekly Output'!$E$9)</f>
        <v>0</v>
      </c>
      <c r="H538" s="211">
        <f t="shared" si="10"/>
        <v>0</v>
      </c>
      <c r="I538" s="208"/>
      <c r="J538" s="212">
        <f>IFERROR(-'Sch D. Workings'!AB543,'Sch D. Workings'!AB543)</f>
        <v>0</v>
      </c>
      <c r="L538" s="88"/>
    </row>
    <row r="539" spans="2:12" ht="13" x14ac:dyDescent="0.3">
      <c r="B539" s="173" t="str">
        <f>IF('Sch A. Input'!B542="","",'Sch A. Input'!B542)</f>
        <v/>
      </c>
      <c r="C539" s="174" t="str">
        <f>IF('Sch A. Input'!C542="","",'Sch A. Input'!C542)</f>
        <v/>
      </c>
      <c r="D539" s="175" t="str">
        <f>IF('Sch A. Input'!D542="","",'Sch A. Input'!D542)</f>
        <v/>
      </c>
      <c r="E539" s="175">
        <f>IF('Sch A. Input'!E542="","",MIN('Sch A. Input'!E542,'Sch A. Input'!F542))</f>
        <v>45016</v>
      </c>
      <c r="F539" s="210">
        <f>SUMIFS('Sch A. Input'!G542:CJ542,'Sch A. Input'!$G$14:$CJ$14,"Recurring",'Sch A. Input'!$G$13:$CJ$13,$E$9)</f>
        <v>0</v>
      </c>
      <c r="G539" s="210">
        <f>SUMIFS('Sch A. Input'!G542:CJ542,'Sch A. Input'!$G$14:$CJ$14,"One-time",'Sch A. Input'!$G$13:$CJ$13,'Sch B. Bi-Weekly Output'!$E$9)</f>
        <v>0</v>
      </c>
      <c r="H539" s="211">
        <f t="shared" si="10"/>
        <v>0</v>
      </c>
      <c r="I539" s="208"/>
      <c r="J539" s="212">
        <f>IFERROR(-'Sch D. Workings'!AB544,'Sch D. Workings'!AB544)</f>
        <v>0</v>
      </c>
      <c r="L539" s="88"/>
    </row>
    <row r="540" spans="2:12" ht="13" x14ac:dyDescent="0.3">
      <c r="B540" s="173" t="str">
        <f>IF('Sch A. Input'!B543="","",'Sch A. Input'!B543)</f>
        <v/>
      </c>
      <c r="C540" s="174" t="str">
        <f>IF('Sch A. Input'!C543="","",'Sch A. Input'!C543)</f>
        <v/>
      </c>
      <c r="D540" s="175" t="str">
        <f>IF('Sch A. Input'!D543="","",'Sch A. Input'!D543)</f>
        <v/>
      </c>
      <c r="E540" s="175">
        <f>IF('Sch A. Input'!E543="","",MIN('Sch A. Input'!E543,'Sch A. Input'!F543))</f>
        <v>45016</v>
      </c>
      <c r="F540" s="210">
        <f>SUMIFS('Sch A. Input'!G543:CJ543,'Sch A. Input'!$G$14:$CJ$14,"Recurring",'Sch A. Input'!$G$13:$CJ$13,$E$9)</f>
        <v>0</v>
      </c>
      <c r="G540" s="210">
        <f>SUMIFS('Sch A. Input'!G543:CJ543,'Sch A. Input'!$G$14:$CJ$14,"One-time",'Sch A. Input'!$G$13:$CJ$13,'Sch B. Bi-Weekly Output'!$E$9)</f>
        <v>0</v>
      </c>
      <c r="H540" s="211">
        <f t="shared" si="10"/>
        <v>0</v>
      </c>
      <c r="I540" s="208"/>
      <c r="J540" s="212">
        <f>IFERROR(-'Sch D. Workings'!AB545,'Sch D. Workings'!AB545)</f>
        <v>0</v>
      </c>
      <c r="L540" s="88"/>
    </row>
    <row r="541" spans="2:12" ht="13" x14ac:dyDescent="0.3">
      <c r="B541" s="173" t="str">
        <f>IF('Sch A. Input'!B544="","",'Sch A. Input'!B544)</f>
        <v/>
      </c>
      <c r="C541" s="174" t="str">
        <f>IF('Sch A. Input'!C544="","",'Sch A. Input'!C544)</f>
        <v/>
      </c>
      <c r="D541" s="175" t="str">
        <f>IF('Sch A. Input'!D544="","",'Sch A. Input'!D544)</f>
        <v/>
      </c>
      <c r="E541" s="175">
        <f>IF('Sch A. Input'!E544="","",MIN('Sch A. Input'!E544,'Sch A. Input'!F544))</f>
        <v>45016</v>
      </c>
      <c r="F541" s="210">
        <f>SUMIFS('Sch A. Input'!G544:CJ544,'Sch A. Input'!$G$14:$CJ$14,"Recurring",'Sch A. Input'!$G$13:$CJ$13,$E$9)</f>
        <v>0</v>
      </c>
      <c r="G541" s="210">
        <f>SUMIFS('Sch A. Input'!G544:CJ544,'Sch A. Input'!$G$14:$CJ$14,"One-time",'Sch A. Input'!$G$13:$CJ$13,'Sch B. Bi-Weekly Output'!$E$9)</f>
        <v>0</v>
      </c>
      <c r="H541" s="211">
        <f t="shared" si="10"/>
        <v>0</v>
      </c>
      <c r="I541" s="208"/>
      <c r="J541" s="212">
        <f>IFERROR(-'Sch D. Workings'!AB546,'Sch D. Workings'!AB546)</f>
        <v>0</v>
      </c>
      <c r="L541" s="88"/>
    </row>
    <row r="542" spans="2:12" ht="13" x14ac:dyDescent="0.3">
      <c r="B542" s="173" t="str">
        <f>IF('Sch A. Input'!B545="","",'Sch A. Input'!B545)</f>
        <v/>
      </c>
      <c r="C542" s="174" t="str">
        <f>IF('Sch A. Input'!C545="","",'Sch A. Input'!C545)</f>
        <v/>
      </c>
      <c r="D542" s="175" t="str">
        <f>IF('Sch A. Input'!D545="","",'Sch A. Input'!D545)</f>
        <v/>
      </c>
      <c r="E542" s="175">
        <f>IF('Sch A. Input'!E545="","",MIN('Sch A. Input'!E545,'Sch A. Input'!F545))</f>
        <v>45016</v>
      </c>
      <c r="F542" s="210">
        <f>SUMIFS('Sch A. Input'!G545:CJ545,'Sch A. Input'!$G$14:$CJ$14,"Recurring",'Sch A. Input'!$G$13:$CJ$13,$E$9)</f>
        <v>0</v>
      </c>
      <c r="G542" s="210">
        <f>SUMIFS('Sch A. Input'!G545:CJ545,'Sch A. Input'!$G$14:$CJ$14,"One-time",'Sch A. Input'!$G$13:$CJ$13,'Sch B. Bi-Weekly Output'!$E$9)</f>
        <v>0</v>
      </c>
      <c r="H542" s="211">
        <f t="shared" si="10"/>
        <v>0</v>
      </c>
      <c r="I542" s="208"/>
      <c r="J542" s="212">
        <f>IFERROR(-'Sch D. Workings'!AB547,'Sch D. Workings'!AB547)</f>
        <v>0</v>
      </c>
      <c r="L542" s="88"/>
    </row>
    <row r="543" spans="2:12" ht="13" x14ac:dyDescent="0.3">
      <c r="B543" s="173" t="str">
        <f>IF('Sch A. Input'!B546="","",'Sch A. Input'!B546)</f>
        <v/>
      </c>
      <c r="C543" s="174" t="str">
        <f>IF('Sch A. Input'!C546="","",'Sch A. Input'!C546)</f>
        <v/>
      </c>
      <c r="D543" s="175" t="str">
        <f>IF('Sch A. Input'!D546="","",'Sch A. Input'!D546)</f>
        <v/>
      </c>
      <c r="E543" s="175">
        <f>IF('Sch A. Input'!E546="","",MIN('Sch A. Input'!E546,'Sch A. Input'!F546))</f>
        <v>45016</v>
      </c>
      <c r="F543" s="210">
        <f>SUMIFS('Sch A. Input'!G546:CJ546,'Sch A. Input'!$G$14:$CJ$14,"Recurring",'Sch A. Input'!$G$13:$CJ$13,$E$9)</f>
        <v>0</v>
      </c>
      <c r="G543" s="210">
        <f>SUMIFS('Sch A. Input'!G546:CJ546,'Sch A. Input'!$G$14:$CJ$14,"One-time",'Sch A. Input'!$G$13:$CJ$13,'Sch B. Bi-Weekly Output'!$E$9)</f>
        <v>0</v>
      </c>
      <c r="H543" s="211">
        <f t="shared" si="10"/>
        <v>0</v>
      </c>
      <c r="I543" s="208"/>
      <c r="J543" s="212">
        <f>IFERROR(-'Sch D. Workings'!AB548,'Sch D. Workings'!AB548)</f>
        <v>0</v>
      </c>
      <c r="L543" s="88"/>
    </row>
    <row r="544" spans="2:12" ht="13" x14ac:dyDescent="0.3">
      <c r="B544" s="173" t="str">
        <f>IF('Sch A. Input'!B547="","",'Sch A. Input'!B547)</f>
        <v/>
      </c>
      <c r="C544" s="174" t="str">
        <f>IF('Sch A. Input'!C547="","",'Sch A. Input'!C547)</f>
        <v/>
      </c>
      <c r="D544" s="175" t="str">
        <f>IF('Sch A. Input'!D547="","",'Sch A. Input'!D547)</f>
        <v/>
      </c>
      <c r="E544" s="175">
        <f>IF('Sch A. Input'!E547="","",MIN('Sch A. Input'!E547,'Sch A. Input'!F547))</f>
        <v>45016</v>
      </c>
      <c r="F544" s="210">
        <f>SUMIFS('Sch A. Input'!G547:CJ547,'Sch A. Input'!$G$14:$CJ$14,"Recurring",'Sch A. Input'!$G$13:$CJ$13,$E$9)</f>
        <v>0</v>
      </c>
      <c r="G544" s="210">
        <f>SUMIFS('Sch A. Input'!G547:CJ547,'Sch A. Input'!$G$14:$CJ$14,"One-time",'Sch A. Input'!$G$13:$CJ$13,'Sch B. Bi-Weekly Output'!$E$9)</f>
        <v>0</v>
      </c>
      <c r="H544" s="211">
        <f t="shared" si="10"/>
        <v>0</v>
      </c>
      <c r="I544" s="208"/>
      <c r="J544" s="212">
        <f>IFERROR(-'Sch D. Workings'!AB549,'Sch D. Workings'!AB549)</f>
        <v>0</v>
      </c>
      <c r="L544" s="88"/>
    </row>
    <row r="545" spans="2:12" ht="13" x14ac:dyDescent="0.3">
      <c r="B545" s="173" t="str">
        <f>IF('Sch A. Input'!B548="","",'Sch A. Input'!B548)</f>
        <v/>
      </c>
      <c r="C545" s="174" t="str">
        <f>IF('Sch A. Input'!C548="","",'Sch A. Input'!C548)</f>
        <v/>
      </c>
      <c r="D545" s="175" t="str">
        <f>IF('Sch A. Input'!D548="","",'Sch A. Input'!D548)</f>
        <v/>
      </c>
      <c r="E545" s="175">
        <f>IF('Sch A. Input'!E548="","",MIN('Sch A. Input'!E548,'Sch A. Input'!F548))</f>
        <v>45016</v>
      </c>
      <c r="F545" s="210">
        <f>SUMIFS('Sch A. Input'!G548:CJ548,'Sch A. Input'!$G$14:$CJ$14,"Recurring",'Sch A. Input'!$G$13:$CJ$13,$E$9)</f>
        <v>0</v>
      </c>
      <c r="G545" s="210">
        <f>SUMIFS('Sch A. Input'!G548:CJ548,'Sch A. Input'!$G$14:$CJ$14,"One-time",'Sch A. Input'!$G$13:$CJ$13,'Sch B. Bi-Weekly Output'!$E$9)</f>
        <v>0</v>
      </c>
      <c r="H545" s="211">
        <f t="shared" si="10"/>
        <v>0</v>
      </c>
      <c r="I545" s="208"/>
      <c r="J545" s="212">
        <f>IFERROR(-'Sch D. Workings'!AB550,'Sch D. Workings'!AB550)</f>
        <v>0</v>
      </c>
      <c r="L545" s="88"/>
    </row>
    <row r="546" spans="2:12" ht="13" x14ac:dyDescent="0.3">
      <c r="B546" s="173" t="str">
        <f>IF('Sch A. Input'!B549="","",'Sch A. Input'!B549)</f>
        <v/>
      </c>
      <c r="C546" s="174" t="str">
        <f>IF('Sch A. Input'!C549="","",'Sch A. Input'!C549)</f>
        <v/>
      </c>
      <c r="D546" s="175" t="str">
        <f>IF('Sch A. Input'!D549="","",'Sch A. Input'!D549)</f>
        <v/>
      </c>
      <c r="E546" s="175">
        <f>IF('Sch A. Input'!E549="","",MIN('Sch A. Input'!E549,'Sch A. Input'!F549))</f>
        <v>45016</v>
      </c>
      <c r="F546" s="210">
        <f>SUMIFS('Sch A. Input'!G549:CJ549,'Sch A. Input'!$G$14:$CJ$14,"Recurring",'Sch A. Input'!$G$13:$CJ$13,$E$9)</f>
        <v>0</v>
      </c>
      <c r="G546" s="210">
        <f>SUMIFS('Sch A. Input'!G549:CJ549,'Sch A. Input'!$G$14:$CJ$14,"One-time",'Sch A. Input'!$G$13:$CJ$13,'Sch B. Bi-Weekly Output'!$E$9)</f>
        <v>0</v>
      </c>
      <c r="H546" s="211">
        <f t="shared" si="10"/>
        <v>0</v>
      </c>
      <c r="I546" s="208"/>
      <c r="J546" s="212">
        <f>IFERROR(-'Sch D. Workings'!AB551,'Sch D. Workings'!AB551)</f>
        <v>0</v>
      </c>
      <c r="L546" s="88"/>
    </row>
    <row r="547" spans="2:12" ht="13" x14ac:dyDescent="0.3">
      <c r="B547" s="173" t="str">
        <f>IF('Sch A. Input'!B550="","",'Sch A. Input'!B550)</f>
        <v/>
      </c>
      <c r="C547" s="174" t="str">
        <f>IF('Sch A. Input'!C550="","",'Sch A. Input'!C550)</f>
        <v/>
      </c>
      <c r="D547" s="175" t="str">
        <f>IF('Sch A. Input'!D550="","",'Sch A. Input'!D550)</f>
        <v/>
      </c>
      <c r="E547" s="175">
        <f>IF('Sch A. Input'!E550="","",MIN('Sch A. Input'!E550,'Sch A. Input'!F550))</f>
        <v>45016</v>
      </c>
      <c r="F547" s="210">
        <f>SUMIFS('Sch A. Input'!G550:CJ550,'Sch A. Input'!$G$14:$CJ$14,"Recurring",'Sch A. Input'!$G$13:$CJ$13,$E$9)</f>
        <v>0</v>
      </c>
      <c r="G547" s="210">
        <f>SUMIFS('Sch A. Input'!G550:CJ550,'Sch A. Input'!$G$14:$CJ$14,"One-time",'Sch A. Input'!$G$13:$CJ$13,'Sch B. Bi-Weekly Output'!$E$9)</f>
        <v>0</v>
      </c>
      <c r="H547" s="211">
        <f t="shared" si="10"/>
        <v>0</v>
      </c>
      <c r="I547" s="208"/>
      <c r="J547" s="212">
        <f>IFERROR(-'Sch D. Workings'!AB552,'Sch D. Workings'!AB552)</f>
        <v>0</v>
      </c>
      <c r="L547" s="88"/>
    </row>
    <row r="548" spans="2:12" ht="13" x14ac:dyDescent="0.3">
      <c r="B548" s="173" t="str">
        <f>IF('Sch A. Input'!B551="","",'Sch A. Input'!B551)</f>
        <v/>
      </c>
      <c r="C548" s="174" t="str">
        <f>IF('Sch A. Input'!C551="","",'Sch A. Input'!C551)</f>
        <v/>
      </c>
      <c r="D548" s="175" t="str">
        <f>IF('Sch A. Input'!D551="","",'Sch A. Input'!D551)</f>
        <v/>
      </c>
      <c r="E548" s="175">
        <f>IF('Sch A. Input'!E551="","",MIN('Sch A. Input'!E551,'Sch A. Input'!F551))</f>
        <v>45016</v>
      </c>
      <c r="F548" s="210">
        <f>SUMIFS('Sch A. Input'!G551:CJ551,'Sch A. Input'!$G$14:$CJ$14,"Recurring",'Sch A. Input'!$G$13:$CJ$13,$E$9)</f>
        <v>0</v>
      </c>
      <c r="G548" s="210">
        <f>SUMIFS('Sch A. Input'!G551:CJ551,'Sch A. Input'!$G$14:$CJ$14,"One-time",'Sch A. Input'!$G$13:$CJ$13,'Sch B. Bi-Weekly Output'!$E$9)</f>
        <v>0</v>
      </c>
      <c r="H548" s="211">
        <f t="shared" si="10"/>
        <v>0</v>
      </c>
      <c r="I548" s="208"/>
      <c r="J548" s="212">
        <f>IFERROR(-'Sch D. Workings'!AB553,'Sch D. Workings'!AB553)</f>
        <v>0</v>
      </c>
      <c r="L548" s="88"/>
    </row>
    <row r="549" spans="2:12" ht="13" x14ac:dyDescent="0.3">
      <c r="B549" s="173" t="str">
        <f>IF('Sch A. Input'!B552="","",'Sch A. Input'!B552)</f>
        <v/>
      </c>
      <c r="C549" s="174" t="str">
        <f>IF('Sch A. Input'!C552="","",'Sch A. Input'!C552)</f>
        <v/>
      </c>
      <c r="D549" s="175" t="str">
        <f>IF('Sch A. Input'!D552="","",'Sch A. Input'!D552)</f>
        <v/>
      </c>
      <c r="E549" s="175">
        <f>IF('Sch A. Input'!E552="","",MIN('Sch A. Input'!E552,'Sch A. Input'!F552))</f>
        <v>45016</v>
      </c>
      <c r="F549" s="210">
        <f>SUMIFS('Sch A. Input'!G552:CJ552,'Sch A. Input'!$G$14:$CJ$14,"Recurring",'Sch A. Input'!$G$13:$CJ$13,$E$9)</f>
        <v>0</v>
      </c>
      <c r="G549" s="210">
        <f>SUMIFS('Sch A. Input'!G552:CJ552,'Sch A. Input'!$G$14:$CJ$14,"One-time",'Sch A. Input'!$G$13:$CJ$13,'Sch B. Bi-Weekly Output'!$E$9)</f>
        <v>0</v>
      </c>
      <c r="H549" s="211">
        <f t="shared" si="10"/>
        <v>0</v>
      </c>
      <c r="I549" s="208"/>
      <c r="J549" s="212">
        <f>IFERROR(-'Sch D. Workings'!AB554,'Sch D. Workings'!AB554)</f>
        <v>0</v>
      </c>
      <c r="L549" s="88"/>
    </row>
    <row r="550" spans="2:12" ht="13" x14ac:dyDescent="0.3">
      <c r="B550" s="173" t="str">
        <f>IF('Sch A. Input'!B553="","",'Sch A. Input'!B553)</f>
        <v/>
      </c>
      <c r="C550" s="174" t="str">
        <f>IF('Sch A. Input'!C553="","",'Sch A. Input'!C553)</f>
        <v/>
      </c>
      <c r="D550" s="175" t="str">
        <f>IF('Sch A. Input'!D553="","",'Sch A. Input'!D553)</f>
        <v/>
      </c>
      <c r="E550" s="175">
        <f>IF('Sch A. Input'!E553="","",MIN('Sch A. Input'!E553,'Sch A. Input'!F553))</f>
        <v>45016</v>
      </c>
      <c r="F550" s="210">
        <f>SUMIFS('Sch A. Input'!G553:CJ553,'Sch A. Input'!$G$14:$CJ$14,"Recurring",'Sch A. Input'!$G$13:$CJ$13,$E$9)</f>
        <v>0</v>
      </c>
      <c r="G550" s="210">
        <f>SUMIFS('Sch A. Input'!G553:CJ553,'Sch A. Input'!$G$14:$CJ$14,"One-time",'Sch A. Input'!$G$13:$CJ$13,'Sch B. Bi-Weekly Output'!$E$9)</f>
        <v>0</v>
      </c>
      <c r="H550" s="211">
        <f t="shared" si="10"/>
        <v>0</v>
      </c>
      <c r="I550" s="208"/>
      <c r="J550" s="212">
        <f>IFERROR(-'Sch D. Workings'!AB555,'Sch D. Workings'!AB555)</f>
        <v>0</v>
      </c>
      <c r="L550" s="88"/>
    </row>
    <row r="551" spans="2:12" ht="13" x14ac:dyDescent="0.3">
      <c r="B551" s="173" t="str">
        <f>IF('Sch A. Input'!B554="","",'Sch A. Input'!B554)</f>
        <v/>
      </c>
      <c r="C551" s="174" t="str">
        <f>IF('Sch A. Input'!C554="","",'Sch A. Input'!C554)</f>
        <v/>
      </c>
      <c r="D551" s="175" t="str">
        <f>IF('Sch A. Input'!D554="","",'Sch A. Input'!D554)</f>
        <v/>
      </c>
      <c r="E551" s="175">
        <f>IF('Sch A. Input'!E554="","",MIN('Sch A. Input'!E554,'Sch A. Input'!F554))</f>
        <v>45016</v>
      </c>
      <c r="F551" s="210">
        <f>SUMIFS('Sch A. Input'!G554:CJ554,'Sch A. Input'!$G$14:$CJ$14,"Recurring",'Sch A. Input'!$G$13:$CJ$13,$E$9)</f>
        <v>0</v>
      </c>
      <c r="G551" s="210">
        <f>SUMIFS('Sch A. Input'!G554:CJ554,'Sch A. Input'!$G$14:$CJ$14,"One-time",'Sch A. Input'!$G$13:$CJ$13,'Sch B. Bi-Weekly Output'!$E$9)</f>
        <v>0</v>
      </c>
      <c r="H551" s="211">
        <f t="shared" si="10"/>
        <v>0</v>
      </c>
      <c r="I551" s="208"/>
      <c r="J551" s="212">
        <f>IFERROR(-'Sch D. Workings'!AB556,'Sch D. Workings'!AB556)</f>
        <v>0</v>
      </c>
      <c r="L551" s="88"/>
    </row>
    <row r="552" spans="2:12" ht="13" x14ac:dyDescent="0.3">
      <c r="B552" s="173" t="str">
        <f>IF('Sch A. Input'!B555="","",'Sch A. Input'!B555)</f>
        <v/>
      </c>
      <c r="C552" s="174" t="str">
        <f>IF('Sch A. Input'!C555="","",'Sch A. Input'!C555)</f>
        <v/>
      </c>
      <c r="D552" s="175" t="str">
        <f>IF('Sch A. Input'!D555="","",'Sch A. Input'!D555)</f>
        <v/>
      </c>
      <c r="E552" s="175">
        <f>IF('Sch A. Input'!E555="","",MIN('Sch A. Input'!E555,'Sch A. Input'!F555))</f>
        <v>45016</v>
      </c>
      <c r="F552" s="210">
        <f>SUMIFS('Sch A. Input'!G555:CJ555,'Sch A. Input'!$G$14:$CJ$14,"Recurring",'Sch A. Input'!$G$13:$CJ$13,$E$9)</f>
        <v>0</v>
      </c>
      <c r="G552" s="210">
        <f>SUMIFS('Sch A. Input'!G555:CJ555,'Sch A. Input'!$G$14:$CJ$14,"One-time",'Sch A. Input'!$G$13:$CJ$13,'Sch B. Bi-Weekly Output'!$E$9)</f>
        <v>0</v>
      </c>
      <c r="H552" s="211">
        <f t="shared" si="10"/>
        <v>0</v>
      </c>
      <c r="I552" s="208"/>
      <c r="J552" s="212">
        <f>IFERROR(-'Sch D. Workings'!AB557,'Sch D. Workings'!AB557)</f>
        <v>0</v>
      </c>
      <c r="L552" s="88"/>
    </row>
    <row r="553" spans="2:12" ht="13" x14ac:dyDescent="0.3">
      <c r="B553" s="173" t="str">
        <f>IF('Sch A. Input'!B556="","",'Sch A. Input'!B556)</f>
        <v/>
      </c>
      <c r="C553" s="174" t="str">
        <f>IF('Sch A. Input'!C556="","",'Sch A. Input'!C556)</f>
        <v/>
      </c>
      <c r="D553" s="175" t="str">
        <f>IF('Sch A. Input'!D556="","",'Sch A. Input'!D556)</f>
        <v/>
      </c>
      <c r="E553" s="175">
        <f>IF('Sch A. Input'!E556="","",MIN('Sch A. Input'!E556,'Sch A. Input'!F556))</f>
        <v>45016</v>
      </c>
      <c r="F553" s="210">
        <f>SUMIFS('Sch A. Input'!G556:CJ556,'Sch A. Input'!$G$14:$CJ$14,"Recurring",'Sch A. Input'!$G$13:$CJ$13,$E$9)</f>
        <v>0</v>
      </c>
      <c r="G553" s="210">
        <f>SUMIFS('Sch A. Input'!G556:CJ556,'Sch A. Input'!$G$14:$CJ$14,"One-time",'Sch A. Input'!$G$13:$CJ$13,'Sch B. Bi-Weekly Output'!$E$9)</f>
        <v>0</v>
      </c>
      <c r="H553" s="211">
        <f t="shared" si="10"/>
        <v>0</v>
      </c>
      <c r="I553" s="208"/>
      <c r="J553" s="212">
        <f>IFERROR(-'Sch D. Workings'!AB558,'Sch D. Workings'!AB558)</f>
        <v>0</v>
      </c>
      <c r="L553" s="88"/>
    </row>
    <row r="554" spans="2:12" ht="13" x14ac:dyDescent="0.3">
      <c r="B554" s="173" t="str">
        <f>IF('Sch A. Input'!B557="","",'Sch A. Input'!B557)</f>
        <v/>
      </c>
      <c r="C554" s="174" t="str">
        <f>IF('Sch A. Input'!C557="","",'Sch A. Input'!C557)</f>
        <v/>
      </c>
      <c r="D554" s="175" t="str">
        <f>IF('Sch A. Input'!D557="","",'Sch A. Input'!D557)</f>
        <v/>
      </c>
      <c r="E554" s="175">
        <f>IF('Sch A. Input'!E557="","",MIN('Sch A. Input'!E557,'Sch A. Input'!F557))</f>
        <v>45016</v>
      </c>
      <c r="F554" s="210">
        <f>SUMIFS('Sch A. Input'!G557:CJ557,'Sch A. Input'!$G$14:$CJ$14,"Recurring",'Sch A. Input'!$G$13:$CJ$13,$E$9)</f>
        <v>0</v>
      </c>
      <c r="G554" s="210">
        <f>SUMIFS('Sch A. Input'!G557:CJ557,'Sch A. Input'!$G$14:$CJ$14,"One-time",'Sch A. Input'!$G$13:$CJ$13,'Sch B. Bi-Weekly Output'!$E$9)</f>
        <v>0</v>
      </c>
      <c r="H554" s="211">
        <f t="shared" si="10"/>
        <v>0</v>
      </c>
      <c r="I554" s="208"/>
      <c r="J554" s="212">
        <f>IFERROR(-'Sch D. Workings'!AB559,'Sch D. Workings'!AB559)</f>
        <v>0</v>
      </c>
      <c r="L554" s="88"/>
    </row>
    <row r="555" spans="2:12" ht="13" x14ac:dyDescent="0.3">
      <c r="B555" s="173" t="str">
        <f>IF('Sch A. Input'!B558="","",'Sch A. Input'!B558)</f>
        <v/>
      </c>
      <c r="C555" s="174" t="str">
        <f>IF('Sch A. Input'!C558="","",'Sch A. Input'!C558)</f>
        <v/>
      </c>
      <c r="D555" s="175" t="str">
        <f>IF('Sch A. Input'!D558="","",'Sch A. Input'!D558)</f>
        <v/>
      </c>
      <c r="E555" s="175">
        <f>IF('Sch A. Input'!E558="","",MIN('Sch A. Input'!E558,'Sch A. Input'!F558))</f>
        <v>45016</v>
      </c>
      <c r="F555" s="210">
        <f>SUMIFS('Sch A. Input'!G558:CJ558,'Sch A. Input'!$G$14:$CJ$14,"Recurring",'Sch A. Input'!$G$13:$CJ$13,$E$9)</f>
        <v>0</v>
      </c>
      <c r="G555" s="210">
        <f>SUMIFS('Sch A. Input'!G558:CJ558,'Sch A. Input'!$G$14:$CJ$14,"One-time",'Sch A. Input'!$G$13:$CJ$13,'Sch B. Bi-Weekly Output'!$E$9)</f>
        <v>0</v>
      </c>
      <c r="H555" s="211">
        <f t="shared" si="10"/>
        <v>0</v>
      </c>
      <c r="I555" s="208"/>
      <c r="J555" s="212">
        <f>IFERROR(-'Sch D. Workings'!AB560,'Sch D. Workings'!AB560)</f>
        <v>0</v>
      </c>
      <c r="L555" s="88"/>
    </row>
    <row r="556" spans="2:12" ht="13" x14ac:dyDescent="0.3">
      <c r="B556" s="173" t="str">
        <f>IF('Sch A. Input'!B559="","",'Sch A. Input'!B559)</f>
        <v/>
      </c>
      <c r="C556" s="174" t="str">
        <f>IF('Sch A. Input'!C559="","",'Sch A. Input'!C559)</f>
        <v/>
      </c>
      <c r="D556" s="175" t="str">
        <f>IF('Sch A. Input'!D559="","",'Sch A. Input'!D559)</f>
        <v/>
      </c>
      <c r="E556" s="175">
        <f>IF('Sch A. Input'!E559="","",MIN('Sch A. Input'!E559,'Sch A. Input'!F559))</f>
        <v>45016</v>
      </c>
      <c r="F556" s="210">
        <f>SUMIFS('Sch A. Input'!G559:CJ559,'Sch A. Input'!$G$14:$CJ$14,"Recurring",'Sch A. Input'!$G$13:$CJ$13,$E$9)</f>
        <v>0</v>
      </c>
      <c r="G556" s="210">
        <f>SUMIFS('Sch A. Input'!G559:CJ559,'Sch A. Input'!$G$14:$CJ$14,"One-time",'Sch A. Input'!$G$13:$CJ$13,'Sch B. Bi-Weekly Output'!$E$9)</f>
        <v>0</v>
      </c>
      <c r="H556" s="211">
        <f t="shared" si="10"/>
        <v>0</v>
      </c>
      <c r="I556" s="208"/>
      <c r="J556" s="212">
        <f>IFERROR(-'Sch D. Workings'!AB561,'Sch D. Workings'!AB561)</f>
        <v>0</v>
      </c>
      <c r="L556" s="88"/>
    </row>
    <row r="557" spans="2:12" ht="13" x14ac:dyDescent="0.3">
      <c r="B557" s="173" t="str">
        <f>IF('Sch A. Input'!B560="","",'Sch A. Input'!B560)</f>
        <v/>
      </c>
      <c r="C557" s="174" t="str">
        <f>IF('Sch A. Input'!C560="","",'Sch A. Input'!C560)</f>
        <v/>
      </c>
      <c r="D557" s="175" t="str">
        <f>IF('Sch A. Input'!D560="","",'Sch A. Input'!D560)</f>
        <v/>
      </c>
      <c r="E557" s="175">
        <f>IF('Sch A. Input'!E560="","",MIN('Sch A. Input'!E560,'Sch A. Input'!F560))</f>
        <v>45016</v>
      </c>
      <c r="F557" s="210">
        <f>SUMIFS('Sch A. Input'!G560:CJ560,'Sch A. Input'!$G$14:$CJ$14,"Recurring",'Sch A. Input'!$G$13:$CJ$13,$E$9)</f>
        <v>0</v>
      </c>
      <c r="G557" s="210">
        <f>SUMIFS('Sch A. Input'!G560:CJ560,'Sch A. Input'!$G$14:$CJ$14,"One-time",'Sch A. Input'!$G$13:$CJ$13,'Sch B. Bi-Weekly Output'!$E$9)</f>
        <v>0</v>
      </c>
      <c r="H557" s="211">
        <f t="shared" si="10"/>
        <v>0</v>
      </c>
      <c r="I557" s="208"/>
      <c r="J557" s="212">
        <f>IFERROR(-'Sch D. Workings'!AB562,'Sch D. Workings'!AB562)</f>
        <v>0</v>
      </c>
      <c r="L557" s="88"/>
    </row>
    <row r="558" spans="2:12" ht="13" x14ac:dyDescent="0.3">
      <c r="B558" s="173" t="str">
        <f>IF('Sch A. Input'!B561="","",'Sch A. Input'!B561)</f>
        <v/>
      </c>
      <c r="C558" s="174" t="str">
        <f>IF('Sch A. Input'!C561="","",'Sch A. Input'!C561)</f>
        <v/>
      </c>
      <c r="D558" s="175" t="str">
        <f>IF('Sch A. Input'!D561="","",'Sch A. Input'!D561)</f>
        <v/>
      </c>
      <c r="E558" s="175">
        <f>IF('Sch A. Input'!E561="","",MIN('Sch A. Input'!E561,'Sch A. Input'!F561))</f>
        <v>45016</v>
      </c>
      <c r="F558" s="210">
        <f>SUMIFS('Sch A. Input'!G561:CJ561,'Sch A. Input'!$G$14:$CJ$14,"Recurring",'Sch A. Input'!$G$13:$CJ$13,$E$9)</f>
        <v>0</v>
      </c>
      <c r="G558" s="210">
        <f>SUMIFS('Sch A. Input'!G561:CJ561,'Sch A. Input'!$G$14:$CJ$14,"One-time",'Sch A. Input'!$G$13:$CJ$13,'Sch B. Bi-Weekly Output'!$E$9)</f>
        <v>0</v>
      </c>
      <c r="H558" s="211">
        <f t="shared" si="10"/>
        <v>0</v>
      </c>
      <c r="I558" s="208"/>
      <c r="J558" s="212">
        <f>IFERROR(-'Sch D. Workings'!AB563,'Sch D. Workings'!AB563)</f>
        <v>0</v>
      </c>
      <c r="L558" s="88"/>
    </row>
    <row r="559" spans="2:12" ht="13" x14ac:dyDescent="0.3">
      <c r="B559" s="173" t="str">
        <f>IF('Sch A. Input'!B562="","",'Sch A. Input'!B562)</f>
        <v/>
      </c>
      <c r="C559" s="174" t="str">
        <f>IF('Sch A. Input'!C562="","",'Sch A. Input'!C562)</f>
        <v/>
      </c>
      <c r="D559" s="175" t="str">
        <f>IF('Sch A. Input'!D562="","",'Sch A. Input'!D562)</f>
        <v/>
      </c>
      <c r="E559" s="175">
        <f>IF('Sch A. Input'!E562="","",MIN('Sch A. Input'!E562,'Sch A. Input'!F562))</f>
        <v>45016</v>
      </c>
      <c r="F559" s="210">
        <f>SUMIFS('Sch A. Input'!G562:CJ562,'Sch A. Input'!$G$14:$CJ$14,"Recurring",'Sch A. Input'!$G$13:$CJ$13,$E$9)</f>
        <v>0</v>
      </c>
      <c r="G559" s="210">
        <f>SUMIFS('Sch A. Input'!G562:CJ562,'Sch A. Input'!$G$14:$CJ$14,"One-time",'Sch A. Input'!$G$13:$CJ$13,'Sch B. Bi-Weekly Output'!$E$9)</f>
        <v>0</v>
      </c>
      <c r="H559" s="211">
        <f t="shared" si="10"/>
        <v>0</v>
      </c>
      <c r="I559" s="208"/>
      <c r="J559" s="212">
        <f>IFERROR(-'Sch D. Workings'!AB564,'Sch D. Workings'!AB564)</f>
        <v>0</v>
      </c>
      <c r="L559" s="88"/>
    </row>
    <row r="560" spans="2:12" ht="13" x14ac:dyDescent="0.3">
      <c r="B560" s="173" t="str">
        <f>IF('Sch A. Input'!B563="","",'Sch A. Input'!B563)</f>
        <v/>
      </c>
      <c r="C560" s="174" t="str">
        <f>IF('Sch A. Input'!C563="","",'Sch A. Input'!C563)</f>
        <v/>
      </c>
      <c r="D560" s="175" t="str">
        <f>IF('Sch A. Input'!D563="","",'Sch A. Input'!D563)</f>
        <v/>
      </c>
      <c r="E560" s="175">
        <f>IF('Sch A. Input'!E563="","",MIN('Sch A. Input'!E563,'Sch A. Input'!F563))</f>
        <v>45016</v>
      </c>
      <c r="F560" s="210">
        <f>SUMIFS('Sch A. Input'!G563:CJ563,'Sch A. Input'!$G$14:$CJ$14,"Recurring",'Sch A. Input'!$G$13:$CJ$13,$E$9)</f>
        <v>0</v>
      </c>
      <c r="G560" s="210">
        <f>SUMIFS('Sch A. Input'!G563:CJ563,'Sch A. Input'!$G$14:$CJ$14,"One-time",'Sch A. Input'!$G$13:$CJ$13,'Sch B. Bi-Weekly Output'!$E$9)</f>
        <v>0</v>
      </c>
      <c r="H560" s="211">
        <f t="shared" si="10"/>
        <v>0</v>
      </c>
      <c r="I560" s="208"/>
      <c r="J560" s="212">
        <f>IFERROR(-'Sch D. Workings'!AB565,'Sch D. Workings'!AB565)</f>
        <v>0</v>
      </c>
      <c r="L560" s="88"/>
    </row>
    <row r="561" spans="2:12" ht="13" x14ac:dyDescent="0.3">
      <c r="B561" s="173" t="str">
        <f>IF('Sch A. Input'!B564="","",'Sch A. Input'!B564)</f>
        <v/>
      </c>
      <c r="C561" s="174" t="str">
        <f>IF('Sch A. Input'!C564="","",'Sch A. Input'!C564)</f>
        <v/>
      </c>
      <c r="D561" s="175" t="str">
        <f>IF('Sch A. Input'!D564="","",'Sch A. Input'!D564)</f>
        <v/>
      </c>
      <c r="E561" s="175">
        <f>IF('Sch A. Input'!E564="","",MIN('Sch A. Input'!E564,'Sch A. Input'!F564))</f>
        <v>45016</v>
      </c>
      <c r="F561" s="210">
        <f>SUMIFS('Sch A. Input'!G564:CJ564,'Sch A. Input'!$G$14:$CJ$14,"Recurring",'Sch A. Input'!$G$13:$CJ$13,$E$9)</f>
        <v>0</v>
      </c>
      <c r="G561" s="210">
        <f>SUMIFS('Sch A. Input'!G564:CJ564,'Sch A. Input'!$G$14:$CJ$14,"One-time",'Sch A. Input'!$G$13:$CJ$13,'Sch B. Bi-Weekly Output'!$E$9)</f>
        <v>0</v>
      </c>
      <c r="H561" s="211">
        <f t="shared" si="10"/>
        <v>0</v>
      </c>
      <c r="I561" s="208"/>
      <c r="J561" s="212">
        <f>IFERROR(-'Sch D. Workings'!AB566,'Sch D. Workings'!AB566)</f>
        <v>0</v>
      </c>
      <c r="L561" s="88"/>
    </row>
    <row r="562" spans="2:12" ht="13" x14ac:dyDescent="0.3">
      <c r="B562" s="173" t="str">
        <f>IF('Sch A. Input'!B565="","",'Sch A. Input'!B565)</f>
        <v/>
      </c>
      <c r="C562" s="174" t="str">
        <f>IF('Sch A. Input'!C565="","",'Sch A. Input'!C565)</f>
        <v/>
      </c>
      <c r="D562" s="175" t="str">
        <f>IF('Sch A. Input'!D565="","",'Sch A. Input'!D565)</f>
        <v/>
      </c>
      <c r="E562" s="175">
        <f>IF('Sch A. Input'!E565="","",MIN('Sch A. Input'!E565,'Sch A. Input'!F565))</f>
        <v>45016</v>
      </c>
      <c r="F562" s="210">
        <f>SUMIFS('Sch A. Input'!G565:CJ565,'Sch A. Input'!$G$14:$CJ$14,"Recurring",'Sch A. Input'!$G$13:$CJ$13,$E$9)</f>
        <v>0</v>
      </c>
      <c r="G562" s="210">
        <f>SUMIFS('Sch A. Input'!G565:CJ565,'Sch A. Input'!$G$14:$CJ$14,"One-time",'Sch A. Input'!$G$13:$CJ$13,'Sch B. Bi-Weekly Output'!$E$9)</f>
        <v>0</v>
      </c>
      <c r="H562" s="211">
        <f t="shared" si="10"/>
        <v>0</v>
      </c>
      <c r="I562" s="208"/>
      <c r="J562" s="212">
        <f>IFERROR(-'Sch D. Workings'!AB567,'Sch D. Workings'!AB567)</f>
        <v>0</v>
      </c>
      <c r="L562" s="88"/>
    </row>
    <row r="563" spans="2:12" ht="13" x14ac:dyDescent="0.3">
      <c r="B563" s="173" t="str">
        <f>IF('Sch A. Input'!B566="","",'Sch A. Input'!B566)</f>
        <v/>
      </c>
      <c r="C563" s="174" t="str">
        <f>IF('Sch A. Input'!C566="","",'Sch A. Input'!C566)</f>
        <v/>
      </c>
      <c r="D563" s="175" t="str">
        <f>IF('Sch A. Input'!D566="","",'Sch A. Input'!D566)</f>
        <v/>
      </c>
      <c r="E563" s="175">
        <f>IF('Sch A. Input'!E566="","",MIN('Sch A. Input'!E566,'Sch A. Input'!F566))</f>
        <v>45016</v>
      </c>
      <c r="F563" s="210">
        <f>SUMIFS('Sch A. Input'!G566:CJ566,'Sch A. Input'!$G$14:$CJ$14,"Recurring",'Sch A. Input'!$G$13:$CJ$13,$E$9)</f>
        <v>0</v>
      </c>
      <c r="G563" s="210">
        <f>SUMIFS('Sch A. Input'!G566:CJ566,'Sch A. Input'!$G$14:$CJ$14,"One-time",'Sch A. Input'!$G$13:$CJ$13,'Sch B. Bi-Weekly Output'!$E$9)</f>
        <v>0</v>
      </c>
      <c r="H563" s="211">
        <f t="shared" si="10"/>
        <v>0</v>
      </c>
      <c r="I563" s="208"/>
      <c r="J563" s="212">
        <f>IFERROR(-'Sch D. Workings'!AB568,'Sch D. Workings'!AB568)</f>
        <v>0</v>
      </c>
      <c r="L563" s="88"/>
    </row>
    <row r="564" spans="2:12" ht="13" x14ac:dyDescent="0.3">
      <c r="B564" s="173" t="str">
        <f>IF('Sch A. Input'!B567="","",'Sch A. Input'!B567)</f>
        <v/>
      </c>
      <c r="C564" s="174" t="str">
        <f>IF('Sch A. Input'!C567="","",'Sch A. Input'!C567)</f>
        <v/>
      </c>
      <c r="D564" s="175" t="str">
        <f>IF('Sch A. Input'!D567="","",'Sch A. Input'!D567)</f>
        <v/>
      </c>
      <c r="E564" s="175">
        <f>IF('Sch A. Input'!E567="","",MIN('Sch A. Input'!E567,'Sch A. Input'!F567))</f>
        <v>45016</v>
      </c>
      <c r="F564" s="210">
        <f>SUMIFS('Sch A. Input'!G567:CJ567,'Sch A. Input'!$G$14:$CJ$14,"Recurring",'Sch A. Input'!$G$13:$CJ$13,$E$9)</f>
        <v>0</v>
      </c>
      <c r="G564" s="210">
        <f>SUMIFS('Sch A. Input'!G567:CJ567,'Sch A. Input'!$G$14:$CJ$14,"One-time",'Sch A. Input'!$G$13:$CJ$13,'Sch B. Bi-Weekly Output'!$E$9)</f>
        <v>0</v>
      </c>
      <c r="H564" s="211">
        <f t="shared" si="10"/>
        <v>0</v>
      </c>
      <c r="I564" s="208"/>
      <c r="J564" s="212">
        <f>IFERROR(-'Sch D. Workings'!AB569,'Sch D. Workings'!AB569)</f>
        <v>0</v>
      </c>
      <c r="L564" s="88"/>
    </row>
    <row r="565" spans="2:12" ht="13" x14ac:dyDescent="0.3">
      <c r="B565" s="173" t="str">
        <f>IF('Sch A. Input'!B568="","",'Sch A. Input'!B568)</f>
        <v/>
      </c>
      <c r="C565" s="174" t="str">
        <f>IF('Sch A. Input'!C568="","",'Sch A. Input'!C568)</f>
        <v/>
      </c>
      <c r="D565" s="175" t="str">
        <f>IF('Sch A. Input'!D568="","",'Sch A. Input'!D568)</f>
        <v/>
      </c>
      <c r="E565" s="175">
        <f>IF('Sch A. Input'!E568="","",MIN('Sch A. Input'!E568,'Sch A. Input'!F568))</f>
        <v>45016</v>
      </c>
      <c r="F565" s="210">
        <f>SUMIFS('Sch A. Input'!G568:CJ568,'Sch A. Input'!$G$14:$CJ$14,"Recurring",'Sch A. Input'!$G$13:$CJ$13,$E$9)</f>
        <v>0</v>
      </c>
      <c r="G565" s="210">
        <f>SUMIFS('Sch A. Input'!G568:CJ568,'Sch A. Input'!$G$14:$CJ$14,"One-time",'Sch A. Input'!$G$13:$CJ$13,'Sch B. Bi-Weekly Output'!$E$9)</f>
        <v>0</v>
      </c>
      <c r="H565" s="211">
        <f t="shared" si="10"/>
        <v>0</v>
      </c>
      <c r="I565" s="208"/>
      <c r="J565" s="212">
        <f>IFERROR(-'Sch D. Workings'!AB570,'Sch D. Workings'!AB570)</f>
        <v>0</v>
      </c>
      <c r="L565" s="88"/>
    </row>
    <row r="566" spans="2:12" ht="13" x14ac:dyDescent="0.3">
      <c r="B566" s="173" t="str">
        <f>IF('Sch A. Input'!B569="","",'Sch A. Input'!B569)</f>
        <v/>
      </c>
      <c r="C566" s="174" t="str">
        <f>IF('Sch A. Input'!C569="","",'Sch A. Input'!C569)</f>
        <v/>
      </c>
      <c r="D566" s="175" t="str">
        <f>IF('Sch A. Input'!D569="","",'Sch A. Input'!D569)</f>
        <v/>
      </c>
      <c r="E566" s="175">
        <f>IF('Sch A. Input'!E569="","",MIN('Sch A. Input'!E569,'Sch A. Input'!F569))</f>
        <v>45016</v>
      </c>
      <c r="F566" s="210">
        <f>SUMIFS('Sch A. Input'!G569:CJ569,'Sch A. Input'!$G$14:$CJ$14,"Recurring",'Sch A. Input'!$G$13:$CJ$13,$E$9)</f>
        <v>0</v>
      </c>
      <c r="G566" s="210">
        <f>SUMIFS('Sch A. Input'!G569:CJ569,'Sch A. Input'!$G$14:$CJ$14,"One-time",'Sch A. Input'!$G$13:$CJ$13,'Sch B. Bi-Weekly Output'!$E$9)</f>
        <v>0</v>
      </c>
      <c r="H566" s="211">
        <f t="shared" si="10"/>
        <v>0</v>
      </c>
      <c r="I566" s="208"/>
      <c r="J566" s="212">
        <f>IFERROR(-'Sch D. Workings'!AB571,'Sch D. Workings'!AB571)</f>
        <v>0</v>
      </c>
      <c r="L566" s="88"/>
    </row>
    <row r="567" spans="2:12" ht="13" x14ac:dyDescent="0.3">
      <c r="B567" s="173" t="str">
        <f>IF('Sch A. Input'!B570="","",'Sch A. Input'!B570)</f>
        <v/>
      </c>
      <c r="C567" s="174" t="str">
        <f>IF('Sch A. Input'!C570="","",'Sch A. Input'!C570)</f>
        <v/>
      </c>
      <c r="D567" s="175" t="str">
        <f>IF('Sch A. Input'!D570="","",'Sch A. Input'!D570)</f>
        <v/>
      </c>
      <c r="E567" s="175">
        <f>IF('Sch A. Input'!E570="","",MIN('Sch A. Input'!E570,'Sch A. Input'!F570))</f>
        <v>45016</v>
      </c>
      <c r="F567" s="210">
        <f>SUMIFS('Sch A. Input'!G570:CJ570,'Sch A. Input'!$G$14:$CJ$14,"Recurring",'Sch A. Input'!$G$13:$CJ$13,$E$9)</f>
        <v>0</v>
      </c>
      <c r="G567" s="210">
        <f>SUMIFS('Sch A. Input'!G570:CJ570,'Sch A. Input'!$G$14:$CJ$14,"One-time",'Sch A. Input'!$G$13:$CJ$13,'Sch B. Bi-Weekly Output'!$E$9)</f>
        <v>0</v>
      </c>
      <c r="H567" s="211">
        <f t="shared" si="10"/>
        <v>0</v>
      </c>
      <c r="I567" s="208"/>
      <c r="J567" s="212">
        <f>IFERROR(-'Sch D. Workings'!AB572,'Sch D. Workings'!AB572)</f>
        <v>0</v>
      </c>
      <c r="L567" s="88"/>
    </row>
    <row r="568" spans="2:12" ht="13" x14ac:dyDescent="0.3">
      <c r="B568" s="173" t="str">
        <f>IF('Sch A. Input'!B571="","",'Sch A. Input'!B571)</f>
        <v/>
      </c>
      <c r="C568" s="174" t="str">
        <f>IF('Sch A. Input'!C571="","",'Sch A. Input'!C571)</f>
        <v/>
      </c>
      <c r="D568" s="175" t="str">
        <f>IF('Sch A. Input'!D571="","",'Sch A. Input'!D571)</f>
        <v/>
      </c>
      <c r="E568" s="175">
        <f>IF('Sch A. Input'!E571="","",MIN('Sch A. Input'!E571,'Sch A. Input'!F571))</f>
        <v>45016</v>
      </c>
      <c r="F568" s="210">
        <f>SUMIFS('Sch A. Input'!G571:CJ571,'Sch A. Input'!$G$14:$CJ$14,"Recurring",'Sch A. Input'!$G$13:$CJ$13,$E$9)</f>
        <v>0</v>
      </c>
      <c r="G568" s="210">
        <f>SUMIFS('Sch A. Input'!G571:CJ571,'Sch A. Input'!$G$14:$CJ$14,"One-time",'Sch A. Input'!$G$13:$CJ$13,'Sch B. Bi-Weekly Output'!$E$9)</f>
        <v>0</v>
      </c>
      <c r="H568" s="211">
        <f t="shared" si="10"/>
        <v>0</v>
      </c>
      <c r="I568" s="208"/>
      <c r="J568" s="212">
        <f>IFERROR(-'Sch D. Workings'!AB573,'Sch D. Workings'!AB573)</f>
        <v>0</v>
      </c>
      <c r="L568" s="88"/>
    </row>
    <row r="569" spans="2:12" ht="13" x14ac:dyDescent="0.3">
      <c r="B569" s="173" t="str">
        <f>IF('Sch A. Input'!B572="","",'Sch A. Input'!B572)</f>
        <v/>
      </c>
      <c r="C569" s="174" t="str">
        <f>IF('Sch A. Input'!C572="","",'Sch A. Input'!C572)</f>
        <v/>
      </c>
      <c r="D569" s="175" t="str">
        <f>IF('Sch A. Input'!D572="","",'Sch A. Input'!D572)</f>
        <v/>
      </c>
      <c r="E569" s="175">
        <f>IF('Sch A. Input'!E572="","",MIN('Sch A. Input'!E572,'Sch A. Input'!F572))</f>
        <v>45016</v>
      </c>
      <c r="F569" s="210">
        <f>SUMIFS('Sch A. Input'!G572:CJ572,'Sch A. Input'!$G$14:$CJ$14,"Recurring",'Sch A. Input'!$G$13:$CJ$13,$E$9)</f>
        <v>0</v>
      </c>
      <c r="G569" s="210">
        <f>SUMIFS('Sch A. Input'!G572:CJ572,'Sch A. Input'!$G$14:$CJ$14,"One-time",'Sch A. Input'!$G$13:$CJ$13,'Sch B. Bi-Weekly Output'!$E$9)</f>
        <v>0</v>
      </c>
      <c r="H569" s="211">
        <f t="shared" si="10"/>
        <v>0</v>
      </c>
      <c r="I569" s="208"/>
      <c r="J569" s="212">
        <f>IFERROR(-'Sch D. Workings'!AB574,'Sch D. Workings'!AB574)</f>
        <v>0</v>
      </c>
      <c r="L569" s="88"/>
    </row>
    <row r="570" spans="2:12" ht="13" x14ac:dyDescent="0.3">
      <c r="B570" s="173" t="str">
        <f>IF('Sch A. Input'!B573="","",'Sch A. Input'!B573)</f>
        <v/>
      </c>
      <c r="C570" s="174" t="str">
        <f>IF('Sch A. Input'!C573="","",'Sch A. Input'!C573)</f>
        <v/>
      </c>
      <c r="D570" s="175" t="str">
        <f>IF('Sch A. Input'!D573="","",'Sch A. Input'!D573)</f>
        <v/>
      </c>
      <c r="E570" s="175">
        <f>IF('Sch A. Input'!E573="","",MIN('Sch A. Input'!E573,'Sch A. Input'!F573))</f>
        <v>45016</v>
      </c>
      <c r="F570" s="210">
        <f>SUMIFS('Sch A. Input'!G573:CJ573,'Sch A. Input'!$G$14:$CJ$14,"Recurring",'Sch A. Input'!$G$13:$CJ$13,$E$9)</f>
        <v>0</v>
      </c>
      <c r="G570" s="210">
        <f>SUMIFS('Sch A. Input'!G573:CJ573,'Sch A. Input'!$G$14:$CJ$14,"One-time",'Sch A. Input'!$G$13:$CJ$13,'Sch B. Bi-Weekly Output'!$E$9)</f>
        <v>0</v>
      </c>
      <c r="H570" s="211">
        <f t="shared" si="10"/>
        <v>0</v>
      </c>
      <c r="I570" s="208"/>
      <c r="J570" s="212">
        <f>IFERROR(-'Sch D. Workings'!AB575,'Sch D. Workings'!AB575)</f>
        <v>0</v>
      </c>
      <c r="L570" s="88"/>
    </row>
    <row r="571" spans="2:12" ht="13" x14ac:dyDescent="0.3">
      <c r="B571" s="173" t="str">
        <f>IF('Sch A. Input'!B574="","",'Sch A. Input'!B574)</f>
        <v/>
      </c>
      <c r="C571" s="174" t="str">
        <f>IF('Sch A. Input'!C574="","",'Sch A. Input'!C574)</f>
        <v/>
      </c>
      <c r="D571" s="175" t="str">
        <f>IF('Sch A. Input'!D574="","",'Sch A. Input'!D574)</f>
        <v/>
      </c>
      <c r="E571" s="175">
        <f>IF('Sch A. Input'!E574="","",MIN('Sch A. Input'!E574,'Sch A. Input'!F574))</f>
        <v>45016</v>
      </c>
      <c r="F571" s="210">
        <f>SUMIFS('Sch A. Input'!G574:CJ574,'Sch A. Input'!$G$14:$CJ$14,"Recurring",'Sch A. Input'!$G$13:$CJ$13,$E$9)</f>
        <v>0</v>
      </c>
      <c r="G571" s="210">
        <f>SUMIFS('Sch A. Input'!G574:CJ574,'Sch A. Input'!$G$14:$CJ$14,"One-time",'Sch A. Input'!$G$13:$CJ$13,'Sch B. Bi-Weekly Output'!$E$9)</f>
        <v>0</v>
      </c>
      <c r="H571" s="211">
        <f t="shared" si="10"/>
        <v>0</v>
      </c>
      <c r="I571" s="208"/>
      <c r="J571" s="212">
        <f>IFERROR(-'Sch D. Workings'!AB576,'Sch D. Workings'!AB576)</f>
        <v>0</v>
      </c>
      <c r="L571" s="88"/>
    </row>
    <row r="572" spans="2:12" ht="13" x14ac:dyDescent="0.3">
      <c r="B572" s="173" t="str">
        <f>IF('Sch A. Input'!B575="","",'Sch A. Input'!B575)</f>
        <v/>
      </c>
      <c r="C572" s="174" t="str">
        <f>IF('Sch A. Input'!C575="","",'Sch A. Input'!C575)</f>
        <v/>
      </c>
      <c r="D572" s="175" t="str">
        <f>IF('Sch A. Input'!D575="","",'Sch A. Input'!D575)</f>
        <v/>
      </c>
      <c r="E572" s="175">
        <f>IF('Sch A. Input'!E575="","",MIN('Sch A. Input'!E575,'Sch A. Input'!F575))</f>
        <v>45016</v>
      </c>
      <c r="F572" s="210">
        <f>SUMIFS('Sch A. Input'!G575:CJ575,'Sch A. Input'!$G$14:$CJ$14,"Recurring",'Sch A. Input'!$G$13:$CJ$13,$E$9)</f>
        <v>0</v>
      </c>
      <c r="G572" s="210">
        <f>SUMIFS('Sch A. Input'!G575:CJ575,'Sch A. Input'!$G$14:$CJ$14,"One-time",'Sch A. Input'!$G$13:$CJ$13,'Sch B. Bi-Weekly Output'!$E$9)</f>
        <v>0</v>
      </c>
      <c r="H572" s="211">
        <f t="shared" si="10"/>
        <v>0</v>
      </c>
      <c r="I572" s="208"/>
      <c r="J572" s="212">
        <f>IFERROR(-'Sch D. Workings'!AB577,'Sch D. Workings'!AB577)</f>
        <v>0</v>
      </c>
      <c r="L572" s="88"/>
    </row>
    <row r="573" spans="2:12" ht="13" x14ac:dyDescent="0.3">
      <c r="B573" s="173" t="str">
        <f>IF('Sch A. Input'!B576="","",'Sch A. Input'!B576)</f>
        <v/>
      </c>
      <c r="C573" s="174" t="str">
        <f>IF('Sch A. Input'!C576="","",'Sch A. Input'!C576)</f>
        <v/>
      </c>
      <c r="D573" s="175" t="str">
        <f>IF('Sch A. Input'!D576="","",'Sch A. Input'!D576)</f>
        <v/>
      </c>
      <c r="E573" s="175">
        <f>IF('Sch A. Input'!E576="","",MIN('Sch A. Input'!E576,'Sch A. Input'!F576))</f>
        <v>45016</v>
      </c>
      <c r="F573" s="210">
        <f>SUMIFS('Sch A. Input'!G576:CJ576,'Sch A. Input'!$G$14:$CJ$14,"Recurring",'Sch A. Input'!$G$13:$CJ$13,$E$9)</f>
        <v>0</v>
      </c>
      <c r="G573" s="210">
        <f>SUMIFS('Sch A. Input'!G576:CJ576,'Sch A. Input'!$G$14:$CJ$14,"One-time",'Sch A. Input'!$G$13:$CJ$13,'Sch B. Bi-Weekly Output'!$E$9)</f>
        <v>0</v>
      </c>
      <c r="H573" s="211">
        <f t="shared" si="10"/>
        <v>0</v>
      </c>
      <c r="I573" s="208"/>
      <c r="J573" s="212">
        <f>IFERROR(-'Sch D. Workings'!AB578,'Sch D. Workings'!AB578)</f>
        <v>0</v>
      </c>
      <c r="L573" s="88"/>
    </row>
    <row r="574" spans="2:12" ht="13" x14ac:dyDescent="0.3">
      <c r="B574" s="173" t="str">
        <f>IF('Sch A. Input'!B577="","",'Sch A. Input'!B577)</f>
        <v/>
      </c>
      <c r="C574" s="174" t="str">
        <f>IF('Sch A. Input'!C577="","",'Sch A. Input'!C577)</f>
        <v/>
      </c>
      <c r="D574" s="175" t="str">
        <f>IF('Sch A. Input'!D577="","",'Sch A. Input'!D577)</f>
        <v/>
      </c>
      <c r="E574" s="175">
        <f>IF('Sch A. Input'!E577="","",MIN('Sch A. Input'!E577,'Sch A. Input'!F577))</f>
        <v>45016</v>
      </c>
      <c r="F574" s="210">
        <f>SUMIFS('Sch A. Input'!G577:CJ577,'Sch A. Input'!$G$14:$CJ$14,"Recurring",'Sch A. Input'!$G$13:$CJ$13,$E$9)</f>
        <v>0</v>
      </c>
      <c r="G574" s="210">
        <f>SUMIFS('Sch A. Input'!G577:CJ577,'Sch A. Input'!$G$14:$CJ$14,"One-time",'Sch A. Input'!$G$13:$CJ$13,'Sch B. Bi-Weekly Output'!$E$9)</f>
        <v>0</v>
      </c>
      <c r="H574" s="211">
        <f t="shared" si="10"/>
        <v>0</v>
      </c>
      <c r="I574" s="208"/>
      <c r="J574" s="212">
        <f>IFERROR(-'Sch D. Workings'!AB579,'Sch D. Workings'!AB579)</f>
        <v>0</v>
      </c>
      <c r="L574" s="88"/>
    </row>
    <row r="575" spans="2:12" ht="13" x14ac:dyDescent="0.3">
      <c r="B575" s="173" t="str">
        <f>IF('Sch A. Input'!B578="","",'Sch A. Input'!B578)</f>
        <v/>
      </c>
      <c r="C575" s="174" t="str">
        <f>IF('Sch A. Input'!C578="","",'Sch A. Input'!C578)</f>
        <v/>
      </c>
      <c r="D575" s="175" t="str">
        <f>IF('Sch A. Input'!D578="","",'Sch A. Input'!D578)</f>
        <v/>
      </c>
      <c r="E575" s="175">
        <f>IF('Sch A. Input'!E578="","",MIN('Sch A. Input'!E578,'Sch A. Input'!F578))</f>
        <v>45016</v>
      </c>
      <c r="F575" s="210">
        <f>SUMIFS('Sch A. Input'!G578:CJ578,'Sch A. Input'!$G$14:$CJ$14,"Recurring",'Sch A. Input'!$G$13:$CJ$13,$E$9)</f>
        <v>0</v>
      </c>
      <c r="G575" s="210">
        <f>SUMIFS('Sch A. Input'!G578:CJ578,'Sch A. Input'!$G$14:$CJ$14,"One-time",'Sch A. Input'!$G$13:$CJ$13,'Sch B. Bi-Weekly Output'!$E$9)</f>
        <v>0</v>
      </c>
      <c r="H575" s="211">
        <f t="shared" si="10"/>
        <v>0</v>
      </c>
      <c r="I575" s="208"/>
      <c r="J575" s="212">
        <f>IFERROR(-'Sch D. Workings'!AB580,'Sch D. Workings'!AB580)</f>
        <v>0</v>
      </c>
      <c r="L575" s="88"/>
    </row>
    <row r="576" spans="2:12" ht="13" x14ac:dyDescent="0.3">
      <c r="B576" s="173" t="str">
        <f>IF('Sch A. Input'!B579="","",'Sch A. Input'!B579)</f>
        <v/>
      </c>
      <c r="C576" s="174" t="str">
        <f>IF('Sch A. Input'!C579="","",'Sch A. Input'!C579)</f>
        <v/>
      </c>
      <c r="D576" s="175" t="str">
        <f>IF('Sch A. Input'!D579="","",'Sch A. Input'!D579)</f>
        <v/>
      </c>
      <c r="E576" s="175">
        <f>IF('Sch A. Input'!E579="","",MIN('Sch A. Input'!E579,'Sch A. Input'!F579))</f>
        <v>45016</v>
      </c>
      <c r="F576" s="210">
        <f>SUMIFS('Sch A. Input'!G579:CJ579,'Sch A. Input'!$G$14:$CJ$14,"Recurring",'Sch A. Input'!$G$13:$CJ$13,$E$9)</f>
        <v>0</v>
      </c>
      <c r="G576" s="210">
        <f>SUMIFS('Sch A. Input'!G579:CJ579,'Sch A. Input'!$G$14:$CJ$14,"One-time",'Sch A. Input'!$G$13:$CJ$13,'Sch B. Bi-Weekly Output'!$E$9)</f>
        <v>0</v>
      </c>
      <c r="H576" s="211">
        <f t="shared" si="10"/>
        <v>0</v>
      </c>
      <c r="I576" s="208"/>
      <c r="J576" s="212">
        <f>IFERROR(-'Sch D. Workings'!AB581,'Sch D. Workings'!AB581)</f>
        <v>0</v>
      </c>
      <c r="L576" s="88"/>
    </row>
    <row r="577" spans="2:12" ht="13" x14ac:dyDescent="0.3">
      <c r="B577" s="173" t="str">
        <f>IF('Sch A. Input'!B580="","",'Sch A. Input'!B580)</f>
        <v/>
      </c>
      <c r="C577" s="174" t="str">
        <f>IF('Sch A. Input'!C580="","",'Sch A. Input'!C580)</f>
        <v/>
      </c>
      <c r="D577" s="175" t="str">
        <f>IF('Sch A. Input'!D580="","",'Sch A. Input'!D580)</f>
        <v/>
      </c>
      <c r="E577" s="175">
        <f>IF('Sch A. Input'!E580="","",MIN('Sch A. Input'!E580,'Sch A. Input'!F580))</f>
        <v>45016</v>
      </c>
      <c r="F577" s="210">
        <f>SUMIFS('Sch A. Input'!G580:CJ580,'Sch A. Input'!$G$14:$CJ$14,"Recurring",'Sch A. Input'!$G$13:$CJ$13,$E$9)</f>
        <v>0</v>
      </c>
      <c r="G577" s="210">
        <f>SUMIFS('Sch A. Input'!G580:CJ580,'Sch A. Input'!$G$14:$CJ$14,"One-time",'Sch A. Input'!$G$13:$CJ$13,'Sch B. Bi-Weekly Output'!$E$9)</f>
        <v>0</v>
      </c>
      <c r="H577" s="211">
        <f t="shared" si="10"/>
        <v>0</v>
      </c>
      <c r="I577" s="208"/>
      <c r="J577" s="212">
        <f>IFERROR(-'Sch D. Workings'!AB582,'Sch D. Workings'!AB582)</f>
        <v>0</v>
      </c>
      <c r="L577" s="88"/>
    </row>
    <row r="578" spans="2:12" ht="13" x14ac:dyDescent="0.3">
      <c r="B578" s="173" t="str">
        <f>IF('Sch A. Input'!B581="","",'Sch A. Input'!B581)</f>
        <v/>
      </c>
      <c r="C578" s="174" t="str">
        <f>IF('Sch A. Input'!C581="","",'Sch A. Input'!C581)</f>
        <v/>
      </c>
      <c r="D578" s="175" t="str">
        <f>IF('Sch A. Input'!D581="","",'Sch A. Input'!D581)</f>
        <v/>
      </c>
      <c r="E578" s="175">
        <f>IF('Sch A. Input'!E581="","",MIN('Sch A. Input'!E581,'Sch A. Input'!F581))</f>
        <v>45016</v>
      </c>
      <c r="F578" s="210">
        <f>SUMIFS('Sch A. Input'!G581:CJ581,'Sch A. Input'!$G$14:$CJ$14,"Recurring",'Sch A. Input'!$G$13:$CJ$13,$E$9)</f>
        <v>0</v>
      </c>
      <c r="G578" s="210">
        <f>SUMIFS('Sch A. Input'!G581:CJ581,'Sch A. Input'!$G$14:$CJ$14,"One-time",'Sch A. Input'!$G$13:$CJ$13,'Sch B. Bi-Weekly Output'!$E$9)</f>
        <v>0</v>
      </c>
      <c r="H578" s="211">
        <f t="shared" si="10"/>
        <v>0</v>
      </c>
      <c r="I578" s="208"/>
      <c r="J578" s="212">
        <f>IFERROR(-'Sch D. Workings'!AB583,'Sch D. Workings'!AB583)</f>
        <v>0</v>
      </c>
      <c r="L578" s="88"/>
    </row>
    <row r="579" spans="2:12" ht="13" x14ac:dyDescent="0.3">
      <c r="B579" s="173" t="str">
        <f>IF('Sch A. Input'!B582="","",'Sch A. Input'!B582)</f>
        <v/>
      </c>
      <c r="C579" s="174" t="str">
        <f>IF('Sch A. Input'!C582="","",'Sch A. Input'!C582)</f>
        <v/>
      </c>
      <c r="D579" s="175" t="str">
        <f>IF('Sch A. Input'!D582="","",'Sch A. Input'!D582)</f>
        <v/>
      </c>
      <c r="E579" s="175">
        <f>IF('Sch A. Input'!E582="","",MIN('Sch A. Input'!E582,'Sch A. Input'!F582))</f>
        <v>45016</v>
      </c>
      <c r="F579" s="210">
        <f>SUMIFS('Sch A. Input'!G582:CJ582,'Sch A. Input'!$G$14:$CJ$14,"Recurring",'Sch A. Input'!$G$13:$CJ$13,$E$9)</f>
        <v>0</v>
      </c>
      <c r="G579" s="210">
        <f>SUMIFS('Sch A. Input'!G582:CJ582,'Sch A. Input'!$G$14:$CJ$14,"One-time",'Sch A. Input'!$G$13:$CJ$13,'Sch B. Bi-Weekly Output'!$E$9)</f>
        <v>0</v>
      </c>
      <c r="H579" s="211">
        <f t="shared" si="10"/>
        <v>0</v>
      </c>
      <c r="I579" s="208"/>
      <c r="J579" s="212">
        <f>IFERROR(-'Sch D. Workings'!AB584,'Sch D. Workings'!AB584)</f>
        <v>0</v>
      </c>
      <c r="L579" s="88"/>
    </row>
    <row r="580" spans="2:12" ht="13" x14ac:dyDescent="0.3">
      <c r="B580" s="173" t="str">
        <f>IF('Sch A. Input'!B583="","",'Sch A. Input'!B583)</f>
        <v/>
      </c>
      <c r="C580" s="174" t="str">
        <f>IF('Sch A. Input'!C583="","",'Sch A. Input'!C583)</f>
        <v/>
      </c>
      <c r="D580" s="175" t="str">
        <f>IF('Sch A. Input'!D583="","",'Sch A. Input'!D583)</f>
        <v/>
      </c>
      <c r="E580" s="175">
        <f>IF('Sch A. Input'!E583="","",MIN('Sch A. Input'!E583,'Sch A. Input'!F583))</f>
        <v>45016</v>
      </c>
      <c r="F580" s="210">
        <f>SUMIFS('Sch A. Input'!G583:CJ583,'Sch A. Input'!$G$14:$CJ$14,"Recurring",'Sch A. Input'!$G$13:$CJ$13,$E$9)</f>
        <v>0</v>
      </c>
      <c r="G580" s="210">
        <f>SUMIFS('Sch A. Input'!G583:CJ583,'Sch A. Input'!$G$14:$CJ$14,"One-time",'Sch A. Input'!$G$13:$CJ$13,'Sch B. Bi-Weekly Output'!$E$9)</f>
        <v>0</v>
      </c>
      <c r="H580" s="211">
        <f t="shared" si="10"/>
        <v>0</v>
      </c>
      <c r="I580" s="208"/>
      <c r="J580" s="212">
        <f>IFERROR(-'Sch D. Workings'!AB585,'Sch D. Workings'!AB585)</f>
        <v>0</v>
      </c>
      <c r="L580" s="88"/>
    </row>
    <row r="581" spans="2:12" ht="13" x14ac:dyDescent="0.3">
      <c r="B581" s="173" t="str">
        <f>IF('Sch A. Input'!B584="","",'Sch A. Input'!B584)</f>
        <v/>
      </c>
      <c r="C581" s="174" t="str">
        <f>IF('Sch A. Input'!C584="","",'Sch A. Input'!C584)</f>
        <v/>
      </c>
      <c r="D581" s="175" t="str">
        <f>IF('Sch A. Input'!D584="","",'Sch A. Input'!D584)</f>
        <v/>
      </c>
      <c r="E581" s="175">
        <f>IF('Sch A. Input'!E584="","",MIN('Sch A. Input'!E584,'Sch A. Input'!F584))</f>
        <v>45016</v>
      </c>
      <c r="F581" s="210">
        <f>SUMIFS('Sch A. Input'!G584:CJ584,'Sch A. Input'!$G$14:$CJ$14,"Recurring",'Sch A. Input'!$G$13:$CJ$13,$E$9)</f>
        <v>0</v>
      </c>
      <c r="G581" s="210">
        <f>SUMIFS('Sch A. Input'!G584:CJ584,'Sch A. Input'!$G$14:$CJ$14,"One-time",'Sch A. Input'!$G$13:$CJ$13,'Sch B. Bi-Weekly Output'!$E$9)</f>
        <v>0</v>
      </c>
      <c r="H581" s="211">
        <f t="shared" si="10"/>
        <v>0</v>
      </c>
      <c r="I581" s="208"/>
      <c r="J581" s="212">
        <f>IFERROR(-'Sch D. Workings'!AB586,'Sch D. Workings'!AB586)</f>
        <v>0</v>
      </c>
      <c r="L581" s="88"/>
    </row>
    <row r="582" spans="2:12" ht="13" x14ac:dyDescent="0.3">
      <c r="B582" s="173" t="str">
        <f>IF('Sch A. Input'!B585="","",'Sch A. Input'!B585)</f>
        <v/>
      </c>
      <c r="C582" s="174" t="str">
        <f>IF('Sch A. Input'!C585="","",'Sch A. Input'!C585)</f>
        <v/>
      </c>
      <c r="D582" s="175" t="str">
        <f>IF('Sch A. Input'!D585="","",'Sch A. Input'!D585)</f>
        <v/>
      </c>
      <c r="E582" s="175">
        <f>IF('Sch A. Input'!E585="","",MIN('Sch A. Input'!E585,'Sch A. Input'!F585))</f>
        <v>45016</v>
      </c>
      <c r="F582" s="210">
        <f>SUMIFS('Sch A. Input'!G585:CJ585,'Sch A. Input'!$G$14:$CJ$14,"Recurring",'Sch A. Input'!$G$13:$CJ$13,$E$9)</f>
        <v>0</v>
      </c>
      <c r="G582" s="210">
        <f>SUMIFS('Sch A. Input'!G585:CJ585,'Sch A. Input'!$G$14:$CJ$14,"One-time",'Sch A. Input'!$G$13:$CJ$13,'Sch B. Bi-Weekly Output'!$E$9)</f>
        <v>0</v>
      </c>
      <c r="H582" s="211">
        <f t="shared" si="10"/>
        <v>0</v>
      </c>
      <c r="I582" s="208"/>
      <c r="J582" s="212">
        <f>IFERROR(-'Sch D. Workings'!AB587,'Sch D. Workings'!AB587)</f>
        <v>0</v>
      </c>
      <c r="L582" s="88"/>
    </row>
    <row r="583" spans="2:12" ht="13" x14ac:dyDescent="0.3">
      <c r="B583" s="173" t="str">
        <f>IF('Sch A. Input'!B586="","",'Sch A. Input'!B586)</f>
        <v/>
      </c>
      <c r="C583" s="174" t="str">
        <f>IF('Sch A. Input'!C586="","",'Sch A. Input'!C586)</f>
        <v/>
      </c>
      <c r="D583" s="175" t="str">
        <f>IF('Sch A. Input'!D586="","",'Sch A. Input'!D586)</f>
        <v/>
      </c>
      <c r="E583" s="175">
        <f>IF('Sch A. Input'!E586="","",MIN('Sch A. Input'!E586,'Sch A. Input'!F586))</f>
        <v>45016</v>
      </c>
      <c r="F583" s="210">
        <f>SUMIFS('Sch A. Input'!G586:CJ586,'Sch A. Input'!$G$14:$CJ$14,"Recurring",'Sch A. Input'!$G$13:$CJ$13,$E$9)</f>
        <v>0</v>
      </c>
      <c r="G583" s="210">
        <f>SUMIFS('Sch A. Input'!G586:CJ586,'Sch A. Input'!$G$14:$CJ$14,"One-time",'Sch A. Input'!$G$13:$CJ$13,'Sch B. Bi-Weekly Output'!$E$9)</f>
        <v>0</v>
      </c>
      <c r="H583" s="211">
        <f t="shared" si="10"/>
        <v>0</v>
      </c>
      <c r="I583" s="208"/>
      <c r="J583" s="212">
        <f>IFERROR(-'Sch D. Workings'!AB588,'Sch D. Workings'!AB588)</f>
        <v>0</v>
      </c>
      <c r="L583" s="88"/>
    </row>
    <row r="584" spans="2:12" ht="13" x14ac:dyDescent="0.3">
      <c r="B584" s="173" t="str">
        <f>IF('Sch A. Input'!B587="","",'Sch A. Input'!B587)</f>
        <v/>
      </c>
      <c r="C584" s="174" t="str">
        <f>IF('Sch A. Input'!C587="","",'Sch A. Input'!C587)</f>
        <v/>
      </c>
      <c r="D584" s="175" t="str">
        <f>IF('Sch A. Input'!D587="","",'Sch A. Input'!D587)</f>
        <v/>
      </c>
      <c r="E584" s="175">
        <f>IF('Sch A. Input'!E587="","",MIN('Sch A. Input'!E587,'Sch A. Input'!F587))</f>
        <v>45016</v>
      </c>
      <c r="F584" s="210">
        <f>SUMIFS('Sch A. Input'!G587:CJ587,'Sch A. Input'!$G$14:$CJ$14,"Recurring",'Sch A. Input'!$G$13:$CJ$13,$E$9)</f>
        <v>0</v>
      </c>
      <c r="G584" s="210">
        <f>SUMIFS('Sch A. Input'!G587:CJ587,'Sch A. Input'!$G$14:$CJ$14,"One-time",'Sch A. Input'!$G$13:$CJ$13,'Sch B. Bi-Weekly Output'!$E$9)</f>
        <v>0</v>
      </c>
      <c r="H584" s="211">
        <f t="shared" si="10"/>
        <v>0</v>
      </c>
      <c r="I584" s="208"/>
      <c r="J584" s="212">
        <f>IFERROR(-'Sch D. Workings'!AB589,'Sch D. Workings'!AB589)</f>
        <v>0</v>
      </c>
      <c r="L584" s="88"/>
    </row>
    <row r="585" spans="2:12" ht="13" x14ac:dyDescent="0.3">
      <c r="B585" s="173" t="str">
        <f>IF('Sch A. Input'!B588="","",'Sch A. Input'!B588)</f>
        <v/>
      </c>
      <c r="C585" s="174" t="str">
        <f>IF('Sch A. Input'!C588="","",'Sch A. Input'!C588)</f>
        <v/>
      </c>
      <c r="D585" s="175" t="str">
        <f>IF('Sch A. Input'!D588="","",'Sch A. Input'!D588)</f>
        <v/>
      </c>
      <c r="E585" s="175">
        <f>IF('Sch A. Input'!E588="","",MIN('Sch A. Input'!E588,'Sch A. Input'!F588))</f>
        <v>45016</v>
      </c>
      <c r="F585" s="210">
        <f>SUMIFS('Sch A. Input'!G588:CJ588,'Sch A. Input'!$G$14:$CJ$14,"Recurring",'Sch A. Input'!$G$13:$CJ$13,$E$9)</f>
        <v>0</v>
      </c>
      <c r="G585" s="210">
        <f>SUMIFS('Sch A. Input'!G588:CJ588,'Sch A. Input'!$G$14:$CJ$14,"One-time",'Sch A. Input'!$G$13:$CJ$13,'Sch B. Bi-Weekly Output'!$E$9)</f>
        <v>0</v>
      </c>
      <c r="H585" s="211">
        <f t="shared" si="10"/>
        <v>0</v>
      </c>
      <c r="I585" s="208"/>
      <c r="J585" s="212">
        <f>IFERROR(-'Sch D. Workings'!AB590,'Sch D. Workings'!AB590)</f>
        <v>0</v>
      </c>
      <c r="L585" s="88"/>
    </row>
    <row r="586" spans="2:12" ht="13" x14ac:dyDescent="0.3">
      <c r="B586" s="173" t="str">
        <f>IF('Sch A. Input'!B589="","",'Sch A. Input'!B589)</f>
        <v/>
      </c>
      <c r="C586" s="174" t="str">
        <f>IF('Sch A. Input'!C589="","",'Sch A. Input'!C589)</f>
        <v/>
      </c>
      <c r="D586" s="175" t="str">
        <f>IF('Sch A. Input'!D589="","",'Sch A. Input'!D589)</f>
        <v/>
      </c>
      <c r="E586" s="175">
        <f>IF('Sch A. Input'!E589="","",MIN('Sch A. Input'!E589,'Sch A. Input'!F589))</f>
        <v>45016</v>
      </c>
      <c r="F586" s="210">
        <f>SUMIFS('Sch A. Input'!G589:CJ589,'Sch A. Input'!$G$14:$CJ$14,"Recurring",'Sch A. Input'!$G$13:$CJ$13,$E$9)</f>
        <v>0</v>
      </c>
      <c r="G586" s="210">
        <f>SUMIFS('Sch A. Input'!G589:CJ589,'Sch A. Input'!$G$14:$CJ$14,"One-time",'Sch A. Input'!$G$13:$CJ$13,'Sch B. Bi-Weekly Output'!$E$9)</f>
        <v>0</v>
      </c>
      <c r="H586" s="211">
        <f t="shared" si="10"/>
        <v>0</v>
      </c>
      <c r="I586" s="208"/>
      <c r="J586" s="212">
        <f>IFERROR(-'Sch D. Workings'!AB591,'Sch D. Workings'!AB591)</f>
        <v>0</v>
      </c>
      <c r="L586" s="88"/>
    </row>
    <row r="587" spans="2:12" ht="13" x14ac:dyDescent="0.3">
      <c r="B587" s="173" t="str">
        <f>IF('Sch A. Input'!B590="","",'Sch A. Input'!B590)</f>
        <v/>
      </c>
      <c r="C587" s="174" t="str">
        <f>IF('Sch A. Input'!C590="","",'Sch A. Input'!C590)</f>
        <v/>
      </c>
      <c r="D587" s="175" t="str">
        <f>IF('Sch A. Input'!D590="","",'Sch A. Input'!D590)</f>
        <v/>
      </c>
      <c r="E587" s="175">
        <f>IF('Sch A. Input'!E590="","",MIN('Sch A. Input'!E590,'Sch A. Input'!F590))</f>
        <v>45016</v>
      </c>
      <c r="F587" s="210">
        <f>SUMIFS('Sch A. Input'!G590:CJ590,'Sch A. Input'!$G$14:$CJ$14,"Recurring",'Sch A. Input'!$G$13:$CJ$13,$E$9)</f>
        <v>0</v>
      </c>
      <c r="G587" s="210">
        <f>SUMIFS('Sch A. Input'!G590:CJ590,'Sch A. Input'!$G$14:$CJ$14,"One-time",'Sch A. Input'!$G$13:$CJ$13,'Sch B. Bi-Weekly Output'!$E$9)</f>
        <v>0</v>
      </c>
      <c r="H587" s="211">
        <f t="shared" si="10"/>
        <v>0</v>
      </c>
      <c r="I587" s="208"/>
      <c r="J587" s="212">
        <f>IFERROR(-'Sch D. Workings'!AB592,'Sch D. Workings'!AB592)</f>
        <v>0</v>
      </c>
      <c r="L587" s="88"/>
    </row>
    <row r="588" spans="2:12" ht="13" x14ac:dyDescent="0.3">
      <c r="B588" s="173" t="str">
        <f>IF('Sch A. Input'!B591="","",'Sch A. Input'!B591)</f>
        <v/>
      </c>
      <c r="C588" s="174" t="str">
        <f>IF('Sch A. Input'!C591="","",'Sch A. Input'!C591)</f>
        <v/>
      </c>
      <c r="D588" s="175" t="str">
        <f>IF('Sch A. Input'!D591="","",'Sch A. Input'!D591)</f>
        <v/>
      </c>
      <c r="E588" s="175">
        <f>IF('Sch A. Input'!E591="","",MIN('Sch A. Input'!E591,'Sch A. Input'!F591))</f>
        <v>45016</v>
      </c>
      <c r="F588" s="210">
        <f>SUMIFS('Sch A. Input'!G591:CJ591,'Sch A. Input'!$G$14:$CJ$14,"Recurring",'Sch A. Input'!$G$13:$CJ$13,$E$9)</f>
        <v>0</v>
      </c>
      <c r="G588" s="210">
        <f>SUMIFS('Sch A. Input'!G591:CJ591,'Sch A. Input'!$G$14:$CJ$14,"One-time",'Sch A. Input'!$G$13:$CJ$13,'Sch B. Bi-Weekly Output'!$E$9)</f>
        <v>0</v>
      </c>
      <c r="H588" s="211">
        <f t="shared" si="10"/>
        <v>0</v>
      </c>
      <c r="I588" s="208"/>
      <c r="J588" s="212">
        <f>IFERROR(-'Sch D. Workings'!AB593,'Sch D. Workings'!AB593)</f>
        <v>0</v>
      </c>
      <c r="L588" s="88"/>
    </row>
    <row r="589" spans="2:12" ht="13" x14ac:dyDescent="0.3">
      <c r="B589" s="173" t="str">
        <f>IF('Sch A. Input'!B592="","",'Sch A. Input'!B592)</f>
        <v/>
      </c>
      <c r="C589" s="174" t="str">
        <f>IF('Sch A. Input'!C592="","",'Sch A. Input'!C592)</f>
        <v/>
      </c>
      <c r="D589" s="175" t="str">
        <f>IF('Sch A. Input'!D592="","",'Sch A. Input'!D592)</f>
        <v/>
      </c>
      <c r="E589" s="175">
        <f>IF('Sch A. Input'!E592="","",MIN('Sch A. Input'!E592,'Sch A. Input'!F592))</f>
        <v>45016</v>
      </c>
      <c r="F589" s="210">
        <f>SUMIFS('Sch A. Input'!G592:CJ592,'Sch A. Input'!$G$14:$CJ$14,"Recurring",'Sch A. Input'!$G$13:$CJ$13,$E$9)</f>
        <v>0</v>
      </c>
      <c r="G589" s="210">
        <f>SUMIFS('Sch A. Input'!G592:CJ592,'Sch A. Input'!$G$14:$CJ$14,"One-time",'Sch A. Input'!$G$13:$CJ$13,'Sch B. Bi-Weekly Output'!$E$9)</f>
        <v>0</v>
      </c>
      <c r="H589" s="211">
        <f t="shared" si="10"/>
        <v>0</v>
      </c>
      <c r="I589" s="208"/>
      <c r="J589" s="212">
        <f>IFERROR(-'Sch D. Workings'!AB594,'Sch D. Workings'!AB594)</f>
        <v>0</v>
      </c>
      <c r="L589" s="88"/>
    </row>
    <row r="590" spans="2:12" ht="13" x14ac:dyDescent="0.3">
      <c r="B590" s="173" t="str">
        <f>IF('Sch A. Input'!B593="","",'Sch A. Input'!B593)</f>
        <v/>
      </c>
      <c r="C590" s="174" t="str">
        <f>IF('Sch A. Input'!C593="","",'Sch A. Input'!C593)</f>
        <v/>
      </c>
      <c r="D590" s="175" t="str">
        <f>IF('Sch A. Input'!D593="","",'Sch A. Input'!D593)</f>
        <v/>
      </c>
      <c r="E590" s="175">
        <f>IF('Sch A. Input'!E593="","",MIN('Sch A. Input'!E593,'Sch A. Input'!F593))</f>
        <v>45016</v>
      </c>
      <c r="F590" s="210">
        <f>SUMIFS('Sch A. Input'!G593:CJ593,'Sch A. Input'!$G$14:$CJ$14,"Recurring",'Sch A. Input'!$G$13:$CJ$13,$E$9)</f>
        <v>0</v>
      </c>
      <c r="G590" s="210">
        <f>SUMIFS('Sch A. Input'!G593:CJ593,'Sch A. Input'!$G$14:$CJ$14,"One-time",'Sch A. Input'!$G$13:$CJ$13,'Sch B. Bi-Weekly Output'!$E$9)</f>
        <v>0</v>
      </c>
      <c r="H590" s="211">
        <f t="shared" si="10"/>
        <v>0</v>
      </c>
      <c r="I590" s="208"/>
      <c r="J590" s="212">
        <f>IFERROR(-'Sch D. Workings'!AB595,'Sch D. Workings'!AB595)</f>
        <v>0</v>
      </c>
      <c r="L590" s="88"/>
    </row>
    <row r="591" spans="2:12" ht="13" x14ac:dyDescent="0.3">
      <c r="B591" s="173" t="str">
        <f>IF('Sch A. Input'!B594="","",'Sch A. Input'!B594)</f>
        <v/>
      </c>
      <c r="C591" s="174" t="str">
        <f>IF('Sch A. Input'!C594="","",'Sch A. Input'!C594)</f>
        <v/>
      </c>
      <c r="D591" s="175" t="str">
        <f>IF('Sch A. Input'!D594="","",'Sch A. Input'!D594)</f>
        <v/>
      </c>
      <c r="E591" s="175">
        <f>IF('Sch A. Input'!E594="","",MIN('Sch A. Input'!E594,'Sch A. Input'!F594))</f>
        <v>45016</v>
      </c>
      <c r="F591" s="210">
        <f>SUMIFS('Sch A. Input'!G594:CJ594,'Sch A. Input'!$G$14:$CJ$14,"Recurring",'Sch A. Input'!$G$13:$CJ$13,$E$9)</f>
        <v>0</v>
      </c>
      <c r="G591" s="210">
        <f>SUMIFS('Sch A. Input'!G594:CJ594,'Sch A. Input'!$G$14:$CJ$14,"One-time",'Sch A. Input'!$G$13:$CJ$13,'Sch B. Bi-Weekly Output'!$E$9)</f>
        <v>0</v>
      </c>
      <c r="H591" s="211">
        <f t="shared" si="10"/>
        <v>0</v>
      </c>
      <c r="I591" s="208"/>
      <c r="J591" s="212">
        <f>IFERROR(-'Sch D. Workings'!AB596,'Sch D. Workings'!AB596)</f>
        <v>0</v>
      </c>
      <c r="L591" s="88"/>
    </row>
    <row r="592" spans="2:12" ht="13" x14ac:dyDescent="0.3">
      <c r="B592" s="173" t="str">
        <f>IF('Sch A. Input'!B595="","",'Sch A. Input'!B595)</f>
        <v/>
      </c>
      <c r="C592" s="174" t="str">
        <f>IF('Sch A. Input'!C595="","",'Sch A. Input'!C595)</f>
        <v/>
      </c>
      <c r="D592" s="175" t="str">
        <f>IF('Sch A. Input'!D595="","",'Sch A. Input'!D595)</f>
        <v/>
      </c>
      <c r="E592" s="175">
        <f>IF('Sch A. Input'!E595="","",MIN('Sch A. Input'!E595,'Sch A. Input'!F595))</f>
        <v>45016</v>
      </c>
      <c r="F592" s="210">
        <f>SUMIFS('Sch A. Input'!G595:CJ595,'Sch A. Input'!$G$14:$CJ$14,"Recurring",'Sch A. Input'!$G$13:$CJ$13,$E$9)</f>
        <v>0</v>
      </c>
      <c r="G592" s="210">
        <f>SUMIFS('Sch A. Input'!G595:CJ595,'Sch A. Input'!$G$14:$CJ$14,"One-time",'Sch A. Input'!$G$13:$CJ$13,'Sch B. Bi-Weekly Output'!$E$9)</f>
        <v>0</v>
      </c>
      <c r="H592" s="211">
        <f t="shared" si="10"/>
        <v>0</v>
      </c>
      <c r="I592" s="208"/>
      <c r="J592" s="212">
        <f>IFERROR(-'Sch D. Workings'!AB597,'Sch D. Workings'!AB597)</f>
        <v>0</v>
      </c>
      <c r="L592" s="88"/>
    </row>
    <row r="593" spans="2:12" ht="13" x14ac:dyDescent="0.3">
      <c r="B593" s="173" t="str">
        <f>IF('Sch A. Input'!B596="","",'Sch A. Input'!B596)</f>
        <v/>
      </c>
      <c r="C593" s="174" t="str">
        <f>IF('Sch A. Input'!C596="","",'Sch A. Input'!C596)</f>
        <v/>
      </c>
      <c r="D593" s="175" t="str">
        <f>IF('Sch A. Input'!D596="","",'Sch A. Input'!D596)</f>
        <v/>
      </c>
      <c r="E593" s="175">
        <f>IF('Sch A. Input'!E596="","",MIN('Sch A. Input'!E596,'Sch A. Input'!F596))</f>
        <v>45016</v>
      </c>
      <c r="F593" s="210">
        <f>SUMIFS('Sch A. Input'!G596:CJ596,'Sch A. Input'!$G$14:$CJ$14,"Recurring",'Sch A. Input'!$G$13:$CJ$13,$E$9)</f>
        <v>0</v>
      </c>
      <c r="G593" s="210">
        <f>SUMIFS('Sch A. Input'!G596:CJ596,'Sch A. Input'!$G$14:$CJ$14,"One-time",'Sch A. Input'!$G$13:$CJ$13,'Sch B. Bi-Weekly Output'!$E$9)</f>
        <v>0</v>
      </c>
      <c r="H593" s="211">
        <f t="shared" si="10"/>
        <v>0</v>
      </c>
      <c r="I593" s="208"/>
      <c r="J593" s="212">
        <f>IFERROR(-'Sch D. Workings'!AB598,'Sch D. Workings'!AB598)</f>
        <v>0</v>
      </c>
      <c r="L593" s="88"/>
    </row>
    <row r="594" spans="2:12" ht="13" x14ac:dyDescent="0.3">
      <c r="B594" s="173" t="str">
        <f>IF('Sch A. Input'!B597="","",'Sch A. Input'!B597)</f>
        <v/>
      </c>
      <c r="C594" s="174" t="str">
        <f>IF('Sch A. Input'!C597="","",'Sch A. Input'!C597)</f>
        <v/>
      </c>
      <c r="D594" s="175" t="str">
        <f>IF('Sch A. Input'!D597="","",'Sch A. Input'!D597)</f>
        <v/>
      </c>
      <c r="E594" s="175">
        <f>IF('Sch A. Input'!E597="","",MIN('Sch A. Input'!E597,'Sch A. Input'!F597))</f>
        <v>45016</v>
      </c>
      <c r="F594" s="210">
        <f>SUMIFS('Sch A. Input'!G597:CJ597,'Sch A. Input'!$G$14:$CJ$14,"Recurring",'Sch A. Input'!$G$13:$CJ$13,$E$9)</f>
        <v>0</v>
      </c>
      <c r="G594" s="210">
        <f>SUMIFS('Sch A. Input'!G597:CJ597,'Sch A. Input'!$G$14:$CJ$14,"One-time",'Sch A. Input'!$G$13:$CJ$13,'Sch B. Bi-Weekly Output'!$E$9)</f>
        <v>0</v>
      </c>
      <c r="H594" s="211">
        <f t="shared" si="10"/>
        <v>0</v>
      </c>
      <c r="I594" s="208"/>
      <c r="J594" s="212">
        <f>IFERROR(-'Sch D. Workings'!AB599,'Sch D. Workings'!AB599)</f>
        <v>0</v>
      </c>
      <c r="L594" s="88"/>
    </row>
    <row r="595" spans="2:12" ht="13" x14ac:dyDescent="0.3">
      <c r="B595" s="173" t="str">
        <f>IF('Sch A. Input'!B598="","",'Sch A. Input'!B598)</f>
        <v/>
      </c>
      <c r="C595" s="174" t="str">
        <f>IF('Sch A. Input'!C598="","",'Sch A. Input'!C598)</f>
        <v/>
      </c>
      <c r="D595" s="175" t="str">
        <f>IF('Sch A. Input'!D598="","",'Sch A. Input'!D598)</f>
        <v/>
      </c>
      <c r="E595" s="175">
        <f>IF('Sch A. Input'!E598="","",MIN('Sch A. Input'!E598,'Sch A. Input'!F598))</f>
        <v>45016</v>
      </c>
      <c r="F595" s="210">
        <f>SUMIFS('Sch A. Input'!G598:CJ598,'Sch A. Input'!$G$14:$CJ$14,"Recurring",'Sch A. Input'!$G$13:$CJ$13,$E$9)</f>
        <v>0</v>
      </c>
      <c r="G595" s="210">
        <f>SUMIFS('Sch A. Input'!G598:CJ598,'Sch A. Input'!$G$14:$CJ$14,"One-time",'Sch A. Input'!$G$13:$CJ$13,'Sch B. Bi-Weekly Output'!$E$9)</f>
        <v>0</v>
      </c>
      <c r="H595" s="211">
        <f t="shared" si="10"/>
        <v>0</v>
      </c>
      <c r="I595" s="208"/>
      <c r="J595" s="212">
        <f>IFERROR(-'Sch D. Workings'!AB600,'Sch D. Workings'!AB600)</f>
        <v>0</v>
      </c>
      <c r="L595" s="88"/>
    </row>
    <row r="596" spans="2:12" ht="13" x14ac:dyDescent="0.3">
      <c r="B596" s="173" t="str">
        <f>IF('Sch A. Input'!B599="","",'Sch A. Input'!B599)</f>
        <v/>
      </c>
      <c r="C596" s="174" t="str">
        <f>IF('Sch A. Input'!C599="","",'Sch A. Input'!C599)</f>
        <v/>
      </c>
      <c r="D596" s="175" t="str">
        <f>IF('Sch A. Input'!D599="","",'Sch A. Input'!D599)</f>
        <v/>
      </c>
      <c r="E596" s="175">
        <f>IF('Sch A. Input'!E599="","",MIN('Sch A. Input'!E599,'Sch A. Input'!F599))</f>
        <v>45016</v>
      </c>
      <c r="F596" s="210">
        <f>SUMIFS('Sch A. Input'!G599:CJ599,'Sch A. Input'!$G$14:$CJ$14,"Recurring",'Sch A. Input'!$G$13:$CJ$13,$E$9)</f>
        <v>0</v>
      </c>
      <c r="G596" s="210">
        <f>SUMIFS('Sch A. Input'!G599:CJ599,'Sch A. Input'!$G$14:$CJ$14,"One-time",'Sch A. Input'!$G$13:$CJ$13,'Sch B. Bi-Weekly Output'!$E$9)</f>
        <v>0</v>
      </c>
      <c r="H596" s="211">
        <f t="shared" si="10"/>
        <v>0</v>
      </c>
      <c r="I596" s="208"/>
      <c r="J596" s="212">
        <f>IFERROR(-'Sch D. Workings'!AB601,'Sch D. Workings'!AB601)</f>
        <v>0</v>
      </c>
      <c r="L596" s="88"/>
    </row>
    <row r="597" spans="2:12" ht="13" x14ac:dyDescent="0.3">
      <c r="B597" s="173" t="str">
        <f>IF('Sch A. Input'!B600="","",'Sch A. Input'!B600)</f>
        <v/>
      </c>
      <c r="C597" s="174" t="str">
        <f>IF('Sch A. Input'!C600="","",'Sch A. Input'!C600)</f>
        <v/>
      </c>
      <c r="D597" s="175" t="str">
        <f>IF('Sch A. Input'!D600="","",'Sch A. Input'!D600)</f>
        <v/>
      </c>
      <c r="E597" s="175">
        <f>IF('Sch A. Input'!E600="","",MIN('Sch A. Input'!E600,'Sch A. Input'!F600))</f>
        <v>45016</v>
      </c>
      <c r="F597" s="210">
        <f>SUMIFS('Sch A. Input'!G600:CJ600,'Sch A. Input'!$G$14:$CJ$14,"Recurring",'Sch A. Input'!$G$13:$CJ$13,$E$9)</f>
        <v>0</v>
      </c>
      <c r="G597" s="210">
        <f>SUMIFS('Sch A. Input'!G600:CJ600,'Sch A. Input'!$G$14:$CJ$14,"One-time",'Sch A. Input'!$G$13:$CJ$13,'Sch B. Bi-Weekly Output'!$E$9)</f>
        <v>0</v>
      </c>
      <c r="H597" s="211">
        <f t="shared" si="10"/>
        <v>0</v>
      </c>
      <c r="I597" s="208"/>
      <c r="J597" s="212">
        <f>IFERROR(-'Sch D. Workings'!AB602,'Sch D. Workings'!AB602)</f>
        <v>0</v>
      </c>
      <c r="L597" s="88"/>
    </row>
    <row r="598" spans="2:12" ht="13" x14ac:dyDescent="0.3">
      <c r="B598" s="173" t="str">
        <f>IF('Sch A. Input'!B601="","",'Sch A. Input'!B601)</f>
        <v/>
      </c>
      <c r="C598" s="174" t="str">
        <f>IF('Sch A. Input'!C601="","",'Sch A. Input'!C601)</f>
        <v/>
      </c>
      <c r="D598" s="175" t="str">
        <f>IF('Sch A. Input'!D601="","",'Sch A. Input'!D601)</f>
        <v/>
      </c>
      <c r="E598" s="175">
        <f>IF('Sch A. Input'!E601="","",MIN('Sch A. Input'!E601,'Sch A. Input'!F601))</f>
        <v>45016</v>
      </c>
      <c r="F598" s="210">
        <f>SUMIFS('Sch A. Input'!G601:CJ601,'Sch A. Input'!$G$14:$CJ$14,"Recurring",'Sch A. Input'!$G$13:$CJ$13,$E$9)</f>
        <v>0</v>
      </c>
      <c r="G598" s="210">
        <f>SUMIFS('Sch A. Input'!G601:CJ601,'Sch A. Input'!$G$14:$CJ$14,"One-time",'Sch A. Input'!$G$13:$CJ$13,'Sch B. Bi-Weekly Output'!$E$9)</f>
        <v>0</v>
      </c>
      <c r="H598" s="211">
        <f t="shared" si="10"/>
        <v>0</v>
      </c>
      <c r="I598" s="208"/>
      <c r="J598" s="212">
        <f>IFERROR(-'Sch D. Workings'!AB603,'Sch D. Workings'!AB603)</f>
        <v>0</v>
      </c>
      <c r="L598" s="88"/>
    </row>
    <row r="599" spans="2:12" ht="13" x14ac:dyDescent="0.3">
      <c r="B599" s="173" t="str">
        <f>IF('Sch A. Input'!B602="","",'Sch A. Input'!B602)</f>
        <v/>
      </c>
      <c r="C599" s="174" t="str">
        <f>IF('Sch A. Input'!C602="","",'Sch A. Input'!C602)</f>
        <v/>
      </c>
      <c r="D599" s="175" t="str">
        <f>IF('Sch A. Input'!D602="","",'Sch A. Input'!D602)</f>
        <v/>
      </c>
      <c r="E599" s="175">
        <f>IF('Sch A. Input'!E602="","",MIN('Sch A. Input'!E602,'Sch A. Input'!F602))</f>
        <v>45016</v>
      </c>
      <c r="F599" s="210">
        <f>SUMIFS('Sch A. Input'!G602:CJ602,'Sch A. Input'!$G$14:$CJ$14,"Recurring",'Sch A. Input'!$G$13:$CJ$13,$E$9)</f>
        <v>0</v>
      </c>
      <c r="G599" s="210">
        <f>SUMIFS('Sch A. Input'!G602:CJ602,'Sch A. Input'!$G$14:$CJ$14,"One-time",'Sch A. Input'!$G$13:$CJ$13,'Sch B. Bi-Weekly Output'!$E$9)</f>
        <v>0</v>
      </c>
      <c r="H599" s="211">
        <f t="shared" ref="H599:H662" si="11">SUM(F599:G599)</f>
        <v>0</v>
      </c>
      <c r="I599" s="208"/>
      <c r="J599" s="212">
        <f>IFERROR(-'Sch D. Workings'!AB604,'Sch D. Workings'!AB604)</f>
        <v>0</v>
      </c>
      <c r="L599" s="88"/>
    </row>
    <row r="600" spans="2:12" ht="13" x14ac:dyDescent="0.3">
      <c r="B600" s="173" t="str">
        <f>IF('Sch A. Input'!B603="","",'Sch A. Input'!B603)</f>
        <v/>
      </c>
      <c r="C600" s="174" t="str">
        <f>IF('Sch A. Input'!C603="","",'Sch A. Input'!C603)</f>
        <v/>
      </c>
      <c r="D600" s="175" t="str">
        <f>IF('Sch A. Input'!D603="","",'Sch A. Input'!D603)</f>
        <v/>
      </c>
      <c r="E600" s="175">
        <f>IF('Sch A. Input'!E603="","",MIN('Sch A. Input'!E603,'Sch A. Input'!F603))</f>
        <v>45016</v>
      </c>
      <c r="F600" s="210">
        <f>SUMIFS('Sch A. Input'!G603:CJ603,'Sch A. Input'!$G$14:$CJ$14,"Recurring",'Sch A. Input'!$G$13:$CJ$13,$E$9)</f>
        <v>0</v>
      </c>
      <c r="G600" s="210">
        <f>SUMIFS('Sch A. Input'!G603:CJ603,'Sch A. Input'!$G$14:$CJ$14,"One-time",'Sch A. Input'!$G$13:$CJ$13,'Sch B. Bi-Weekly Output'!$E$9)</f>
        <v>0</v>
      </c>
      <c r="H600" s="211">
        <f t="shared" si="11"/>
        <v>0</v>
      </c>
      <c r="I600" s="208"/>
      <c r="J600" s="212">
        <f>IFERROR(-'Sch D. Workings'!AB605,'Sch D. Workings'!AB605)</f>
        <v>0</v>
      </c>
      <c r="L600" s="88"/>
    </row>
    <row r="601" spans="2:12" ht="13" x14ac:dyDescent="0.3">
      <c r="B601" s="173" t="str">
        <f>IF('Sch A. Input'!B604="","",'Sch A. Input'!B604)</f>
        <v/>
      </c>
      <c r="C601" s="174" t="str">
        <f>IF('Sch A. Input'!C604="","",'Sch A. Input'!C604)</f>
        <v/>
      </c>
      <c r="D601" s="175" t="str">
        <f>IF('Sch A. Input'!D604="","",'Sch A. Input'!D604)</f>
        <v/>
      </c>
      <c r="E601" s="175">
        <f>IF('Sch A. Input'!E604="","",MIN('Sch A. Input'!E604,'Sch A. Input'!F604))</f>
        <v>45016</v>
      </c>
      <c r="F601" s="210">
        <f>SUMIFS('Sch A. Input'!G604:CJ604,'Sch A. Input'!$G$14:$CJ$14,"Recurring",'Sch A. Input'!$G$13:$CJ$13,$E$9)</f>
        <v>0</v>
      </c>
      <c r="G601" s="210">
        <f>SUMIFS('Sch A. Input'!G604:CJ604,'Sch A. Input'!$G$14:$CJ$14,"One-time",'Sch A. Input'!$G$13:$CJ$13,'Sch B. Bi-Weekly Output'!$E$9)</f>
        <v>0</v>
      </c>
      <c r="H601" s="211">
        <f t="shared" si="11"/>
        <v>0</v>
      </c>
      <c r="I601" s="208"/>
      <c r="J601" s="212">
        <f>IFERROR(-'Sch D. Workings'!AB606,'Sch D. Workings'!AB606)</f>
        <v>0</v>
      </c>
      <c r="L601" s="88"/>
    </row>
    <row r="602" spans="2:12" ht="13" x14ac:dyDescent="0.3">
      <c r="B602" s="173" t="str">
        <f>IF('Sch A. Input'!B605="","",'Sch A. Input'!B605)</f>
        <v/>
      </c>
      <c r="C602" s="174" t="str">
        <f>IF('Sch A. Input'!C605="","",'Sch A. Input'!C605)</f>
        <v/>
      </c>
      <c r="D602" s="175" t="str">
        <f>IF('Sch A. Input'!D605="","",'Sch A. Input'!D605)</f>
        <v/>
      </c>
      <c r="E602" s="175">
        <f>IF('Sch A. Input'!E605="","",MIN('Sch A. Input'!E605,'Sch A. Input'!F605))</f>
        <v>45016</v>
      </c>
      <c r="F602" s="210">
        <f>SUMIFS('Sch A. Input'!G605:CJ605,'Sch A. Input'!$G$14:$CJ$14,"Recurring",'Sch A. Input'!$G$13:$CJ$13,$E$9)</f>
        <v>0</v>
      </c>
      <c r="G602" s="210">
        <f>SUMIFS('Sch A. Input'!G605:CJ605,'Sch A. Input'!$G$14:$CJ$14,"One-time",'Sch A. Input'!$G$13:$CJ$13,'Sch B. Bi-Weekly Output'!$E$9)</f>
        <v>0</v>
      </c>
      <c r="H602" s="211">
        <f t="shared" si="11"/>
        <v>0</v>
      </c>
      <c r="I602" s="208"/>
      <c r="J602" s="212">
        <f>IFERROR(-'Sch D. Workings'!AB607,'Sch D. Workings'!AB607)</f>
        <v>0</v>
      </c>
      <c r="L602" s="88"/>
    </row>
    <row r="603" spans="2:12" ht="13" x14ac:dyDescent="0.3">
      <c r="B603" s="173" t="str">
        <f>IF('Sch A. Input'!B606="","",'Sch A. Input'!B606)</f>
        <v/>
      </c>
      <c r="C603" s="174" t="str">
        <f>IF('Sch A. Input'!C606="","",'Sch A. Input'!C606)</f>
        <v/>
      </c>
      <c r="D603" s="175" t="str">
        <f>IF('Sch A. Input'!D606="","",'Sch A. Input'!D606)</f>
        <v/>
      </c>
      <c r="E603" s="175">
        <f>IF('Sch A. Input'!E606="","",MIN('Sch A. Input'!E606,'Sch A. Input'!F606))</f>
        <v>45016</v>
      </c>
      <c r="F603" s="210">
        <f>SUMIFS('Sch A. Input'!G606:CJ606,'Sch A. Input'!$G$14:$CJ$14,"Recurring",'Sch A. Input'!$G$13:$CJ$13,$E$9)</f>
        <v>0</v>
      </c>
      <c r="G603" s="210">
        <f>SUMIFS('Sch A. Input'!G606:CJ606,'Sch A. Input'!$G$14:$CJ$14,"One-time",'Sch A. Input'!$G$13:$CJ$13,'Sch B. Bi-Weekly Output'!$E$9)</f>
        <v>0</v>
      </c>
      <c r="H603" s="211">
        <f t="shared" si="11"/>
        <v>0</v>
      </c>
      <c r="I603" s="208"/>
      <c r="J603" s="212">
        <f>IFERROR(-'Sch D. Workings'!AB608,'Sch D. Workings'!AB608)</f>
        <v>0</v>
      </c>
      <c r="L603" s="88"/>
    </row>
    <row r="604" spans="2:12" ht="13" x14ac:dyDescent="0.3">
      <c r="B604" s="173" t="str">
        <f>IF('Sch A. Input'!B607="","",'Sch A. Input'!B607)</f>
        <v/>
      </c>
      <c r="C604" s="174" t="str">
        <f>IF('Sch A. Input'!C607="","",'Sch A. Input'!C607)</f>
        <v/>
      </c>
      <c r="D604" s="175" t="str">
        <f>IF('Sch A. Input'!D607="","",'Sch A. Input'!D607)</f>
        <v/>
      </c>
      <c r="E604" s="175">
        <f>IF('Sch A. Input'!E607="","",MIN('Sch A. Input'!E607,'Sch A. Input'!F607))</f>
        <v>45016</v>
      </c>
      <c r="F604" s="210">
        <f>SUMIFS('Sch A. Input'!G607:CJ607,'Sch A. Input'!$G$14:$CJ$14,"Recurring",'Sch A. Input'!$G$13:$CJ$13,$E$9)</f>
        <v>0</v>
      </c>
      <c r="G604" s="210">
        <f>SUMIFS('Sch A. Input'!G607:CJ607,'Sch A. Input'!$G$14:$CJ$14,"One-time",'Sch A. Input'!$G$13:$CJ$13,'Sch B. Bi-Weekly Output'!$E$9)</f>
        <v>0</v>
      </c>
      <c r="H604" s="211">
        <f t="shared" si="11"/>
        <v>0</v>
      </c>
      <c r="I604" s="208"/>
      <c r="J604" s="212">
        <f>IFERROR(-'Sch D. Workings'!AB609,'Sch D. Workings'!AB609)</f>
        <v>0</v>
      </c>
      <c r="L604" s="88"/>
    </row>
    <row r="605" spans="2:12" ht="13" x14ac:dyDescent="0.3">
      <c r="B605" s="173" t="str">
        <f>IF('Sch A. Input'!B608="","",'Sch A. Input'!B608)</f>
        <v/>
      </c>
      <c r="C605" s="174" t="str">
        <f>IF('Sch A. Input'!C608="","",'Sch A. Input'!C608)</f>
        <v/>
      </c>
      <c r="D605" s="175" t="str">
        <f>IF('Sch A. Input'!D608="","",'Sch A. Input'!D608)</f>
        <v/>
      </c>
      <c r="E605" s="175">
        <f>IF('Sch A. Input'!E608="","",MIN('Sch A. Input'!E608,'Sch A. Input'!F608))</f>
        <v>45016</v>
      </c>
      <c r="F605" s="210">
        <f>SUMIFS('Sch A. Input'!G608:CJ608,'Sch A. Input'!$G$14:$CJ$14,"Recurring",'Sch A. Input'!$G$13:$CJ$13,$E$9)</f>
        <v>0</v>
      </c>
      <c r="G605" s="210">
        <f>SUMIFS('Sch A. Input'!G608:CJ608,'Sch A. Input'!$G$14:$CJ$14,"One-time",'Sch A. Input'!$G$13:$CJ$13,'Sch B. Bi-Weekly Output'!$E$9)</f>
        <v>0</v>
      </c>
      <c r="H605" s="211">
        <f t="shared" si="11"/>
        <v>0</v>
      </c>
      <c r="I605" s="208"/>
      <c r="J605" s="212">
        <f>IFERROR(-'Sch D. Workings'!AB610,'Sch D. Workings'!AB610)</f>
        <v>0</v>
      </c>
      <c r="L605" s="88"/>
    </row>
    <row r="606" spans="2:12" ht="13" x14ac:dyDescent="0.3">
      <c r="B606" s="173" t="str">
        <f>IF('Sch A. Input'!B609="","",'Sch A. Input'!B609)</f>
        <v/>
      </c>
      <c r="C606" s="174" t="str">
        <f>IF('Sch A. Input'!C609="","",'Sch A. Input'!C609)</f>
        <v/>
      </c>
      <c r="D606" s="175" t="str">
        <f>IF('Sch A. Input'!D609="","",'Sch A. Input'!D609)</f>
        <v/>
      </c>
      <c r="E606" s="175">
        <f>IF('Sch A. Input'!E609="","",MIN('Sch A. Input'!E609,'Sch A. Input'!F609))</f>
        <v>45016</v>
      </c>
      <c r="F606" s="210">
        <f>SUMIFS('Sch A. Input'!G609:CJ609,'Sch A. Input'!$G$14:$CJ$14,"Recurring",'Sch A. Input'!$G$13:$CJ$13,$E$9)</f>
        <v>0</v>
      </c>
      <c r="G606" s="210">
        <f>SUMIFS('Sch A. Input'!G609:CJ609,'Sch A. Input'!$G$14:$CJ$14,"One-time",'Sch A. Input'!$G$13:$CJ$13,'Sch B. Bi-Weekly Output'!$E$9)</f>
        <v>0</v>
      </c>
      <c r="H606" s="211">
        <f t="shared" si="11"/>
        <v>0</v>
      </c>
      <c r="I606" s="208"/>
      <c r="J606" s="212">
        <f>IFERROR(-'Sch D. Workings'!AB611,'Sch D. Workings'!AB611)</f>
        <v>0</v>
      </c>
      <c r="L606" s="88"/>
    </row>
    <row r="607" spans="2:12" ht="13" x14ac:dyDescent="0.3">
      <c r="B607" s="173" t="str">
        <f>IF('Sch A. Input'!B610="","",'Sch A. Input'!B610)</f>
        <v/>
      </c>
      <c r="C607" s="174" t="str">
        <f>IF('Sch A. Input'!C610="","",'Sch A. Input'!C610)</f>
        <v/>
      </c>
      <c r="D607" s="175" t="str">
        <f>IF('Sch A. Input'!D610="","",'Sch A. Input'!D610)</f>
        <v/>
      </c>
      <c r="E607" s="175">
        <f>IF('Sch A. Input'!E610="","",MIN('Sch A. Input'!E610,'Sch A. Input'!F610))</f>
        <v>45016</v>
      </c>
      <c r="F607" s="210">
        <f>SUMIFS('Sch A. Input'!G610:CJ610,'Sch A. Input'!$G$14:$CJ$14,"Recurring",'Sch A. Input'!$G$13:$CJ$13,$E$9)</f>
        <v>0</v>
      </c>
      <c r="G607" s="210">
        <f>SUMIFS('Sch A. Input'!G610:CJ610,'Sch A. Input'!$G$14:$CJ$14,"One-time",'Sch A. Input'!$G$13:$CJ$13,'Sch B. Bi-Weekly Output'!$E$9)</f>
        <v>0</v>
      </c>
      <c r="H607" s="211">
        <f t="shared" si="11"/>
        <v>0</v>
      </c>
      <c r="I607" s="208"/>
      <c r="J607" s="212">
        <f>IFERROR(-'Sch D. Workings'!AB612,'Sch D. Workings'!AB612)</f>
        <v>0</v>
      </c>
      <c r="L607" s="88"/>
    </row>
    <row r="608" spans="2:12" ht="13" x14ac:dyDescent="0.3">
      <c r="B608" s="173" t="str">
        <f>IF('Sch A. Input'!B611="","",'Sch A. Input'!B611)</f>
        <v/>
      </c>
      <c r="C608" s="174" t="str">
        <f>IF('Sch A. Input'!C611="","",'Sch A. Input'!C611)</f>
        <v/>
      </c>
      <c r="D608" s="175" t="str">
        <f>IF('Sch A. Input'!D611="","",'Sch A. Input'!D611)</f>
        <v/>
      </c>
      <c r="E608" s="175">
        <f>IF('Sch A. Input'!E611="","",MIN('Sch A. Input'!E611,'Sch A. Input'!F611))</f>
        <v>45016</v>
      </c>
      <c r="F608" s="210">
        <f>SUMIFS('Sch A. Input'!G611:CJ611,'Sch A. Input'!$G$14:$CJ$14,"Recurring",'Sch A. Input'!$G$13:$CJ$13,$E$9)</f>
        <v>0</v>
      </c>
      <c r="G608" s="210">
        <f>SUMIFS('Sch A. Input'!G611:CJ611,'Sch A. Input'!$G$14:$CJ$14,"One-time",'Sch A. Input'!$G$13:$CJ$13,'Sch B. Bi-Weekly Output'!$E$9)</f>
        <v>0</v>
      </c>
      <c r="H608" s="211">
        <f t="shared" si="11"/>
        <v>0</v>
      </c>
      <c r="I608" s="208"/>
      <c r="J608" s="212">
        <f>IFERROR(-'Sch D. Workings'!AB613,'Sch D. Workings'!AB613)</f>
        <v>0</v>
      </c>
      <c r="L608" s="88"/>
    </row>
    <row r="609" spans="2:12" ht="13" x14ac:dyDescent="0.3">
      <c r="B609" s="173" t="str">
        <f>IF('Sch A. Input'!B612="","",'Sch A. Input'!B612)</f>
        <v/>
      </c>
      <c r="C609" s="174" t="str">
        <f>IF('Sch A. Input'!C612="","",'Sch A. Input'!C612)</f>
        <v/>
      </c>
      <c r="D609" s="175" t="str">
        <f>IF('Sch A. Input'!D612="","",'Sch A. Input'!D612)</f>
        <v/>
      </c>
      <c r="E609" s="175">
        <f>IF('Sch A. Input'!E612="","",MIN('Sch A. Input'!E612,'Sch A. Input'!F612))</f>
        <v>45016</v>
      </c>
      <c r="F609" s="210">
        <f>SUMIFS('Sch A. Input'!G612:CJ612,'Sch A. Input'!$G$14:$CJ$14,"Recurring",'Sch A. Input'!$G$13:$CJ$13,$E$9)</f>
        <v>0</v>
      </c>
      <c r="G609" s="210">
        <f>SUMIFS('Sch A. Input'!G612:CJ612,'Sch A. Input'!$G$14:$CJ$14,"One-time",'Sch A. Input'!$G$13:$CJ$13,'Sch B. Bi-Weekly Output'!$E$9)</f>
        <v>0</v>
      </c>
      <c r="H609" s="211">
        <f t="shared" si="11"/>
        <v>0</v>
      </c>
      <c r="I609" s="208"/>
      <c r="J609" s="212">
        <f>IFERROR(-'Sch D. Workings'!AB614,'Sch D. Workings'!AB614)</f>
        <v>0</v>
      </c>
      <c r="L609" s="88"/>
    </row>
    <row r="610" spans="2:12" ht="13" x14ac:dyDescent="0.3">
      <c r="B610" s="173" t="str">
        <f>IF('Sch A. Input'!B613="","",'Sch A. Input'!B613)</f>
        <v/>
      </c>
      <c r="C610" s="174" t="str">
        <f>IF('Sch A. Input'!C613="","",'Sch A. Input'!C613)</f>
        <v/>
      </c>
      <c r="D610" s="175" t="str">
        <f>IF('Sch A. Input'!D613="","",'Sch A. Input'!D613)</f>
        <v/>
      </c>
      <c r="E610" s="175">
        <f>IF('Sch A. Input'!E613="","",MIN('Sch A. Input'!E613,'Sch A. Input'!F613))</f>
        <v>45016</v>
      </c>
      <c r="F610" s="210">
        <f>SUMIFS('Sch A. Input'!G613:CJ613,'Sch A. Input'!$G$14:$CJ$14,"Recurring",'Sch A. Input'!$G$13:$CJ$13,$E$9)</f>
        <v>0</v>
      </c>
      <c r="G610" s="210">
        <f>SUMIFS('Sch A. Input'!G613:CJ613,'Sch A. Input'!$G$14:$CJ$14,"One-time",'Sch A. Input'!$G$13:$CJ$13,'Sch B. Bi-Weekly Output'!$E$9)</f>
        <v>0</v>
      </c>
      <c r="H610" s="211">
        <f t="shared" si="11"/>
        <v>0</v>
      </c>
      <c r="I610" s="208"/>
      <c r="J610" s="212">
        <f>IFERROR(-'Sch D. Workings'!AB615,'Sch D. Workings'!AB615)</f>
        <v>0</v>
      </c>
      <c r="L610" s="88"/>
    </row>
    <row r="611" spans="2:12" ht="13" x14ac:dyDescent="0.3">
      <c r="B611" s="173" t="str">
        <f>IF('Sch A. Input'!B614="","",'Sch A. Input'!B614)</f>
        <v/>
      </c>
      <c r="C611" s="174" t="str">
        <f>IF('Sch A. Input'!C614="","",'Sch A. Input'!C614)</f>
        <v/>
      </c>
      <c r="D611" s="175" t="str">
        <f>IF('Sch A. Input'!D614="","",'Sch A. Input'!D614)</f>
        <v/>
      </c>
      <c r="E611" s="175">
        <f>IF('Sch A. Input'!E614="","",MIN('Sch A. Input'!E614,'Sch A. Input'!F614))</f>
        <v>45016</v>
      </c>
      <c r="F611" s="210">
        <f>SUMIFS('Sch A. Input'!G614:CJ614,'Sch A. Input'!$G$14:$CJ$14,"Recurring",'Sch A. Input'!$G$13:$CJ$13,$E$9)</f>
        <v>0</v>
      </c>
      <c r="G611" s="210">
        <f>SUMIFS('Sch A. Input'!G614:CJ614,'Sch A. Input'!$G$14:$CJ$14,"One-time",'Sch A. Input'!$G$13:$CJ$13,'Sch B. Bi-Weekly Output'!$E$9)</f>
        <v>0</v>
      </c>
      <c r="H611" s="211">
        <f t="shared" si="11"/>
        <v>0</v>
      </c>
      <c r="I611" s="208"/>
      <c r="J611" s="212">
        <f>IFERROR(-'Sch D. Workings'!AB616,'Sch D. Workings'!AB616)</f>
        <v>0</v>
      </c>
      <c r="L611" s="88"/>
    </row>
    <row r="612" spans="2:12" ht="13" x14ac:dyDescent="0.3">
      <c r="B612" s="173" t="str">
        <f>IF('Sch A. Input'!B615="","",'Sch A. Input'!B615)</f>
        <v/>
      </c>
      <c r="C612" s="174" t="str">
        <f>IF('Sch A. Input'!C615="","",'Sch A. Input'!C615)</f>
        <v/>
      </c>
      <c r="D612" s="175" t="str">
        <f>IF('Sch A. Input'!D615="","",'Sch A. Input'!D615)</f>
        <v/>
      </c>
      <c r="E612" s="175">
        <f>IF('Sch A. Input'!E615="","",MIN('Sch A. Input'!E615,'Sch A. Input'!F615))</f>
        <v>45016</v>
      </c>
      <c r="F612" s="210">
        <f>SUMIFS('Sch A. Input'!G615:CJ615,'Sch A. Input'!$G$14:$CJ$14,"Recurring",'Sch A. Input'!$G$13:$CJ$13,$E$9)</f>
        <v>0</v>
      </c>
      <c r="G612" s="210">
        <f>SUMIFS('Sch A. Input'!G615:CJ615,'Sch A. Input'!$G$14:$CJ$14,"One-time",'Sch A. Input'!$G$13:$CJ$13,'Sch B. Bi-Weekly Output'!$E$9)</f>
        <v>0</v>
      </c>
      <c r="H612" s="211">
        <f t="shared" si="11"/>
        <v>0</v>
      </c>
      <c r="I612" s="208"/>
      <c r="J612" s="212">
        <f>IFERROR(-'Sch D. Workings'!AB617,'Sch D. Workings'!AB617)</f>
        <v>0</v>
      </c>
      <c r="L612" s="88"/>
    </row>
    <row r="613" spans="2:12" ht="13" x14ac:dyDescent="0.3">
      <c r="B613" s="173" t="str">
        <f>IF('Sch A. Input'!B616="","",'Sch A. Input'!B616)</f>
        <v/>
      </c>
      <c r="C613" s="174" t="str">
        <f>IF('Sch A. Input'!C616="","",'Sch A. Input'!C616)</f>
        <v/>
      </c>
      <c r="D613" s="175" t="str">
        <f>IF('Sch A. Input'!D616="","",'Sch A. Input'!D616)</f>
        <v/>
      </c>
      <c r="E613" s="175">
        <f>IF('Sch A. Input'!E616="","",MIN('Sch A. Input'!E616,'Sch A. Input'!F616))</f>
        <v>45016</v>
      </c>
      <c r="F613" s="210">
        <f>SUMIFS('Sch A. Input'!G616:CJ616,'Sch A. Input'!$G$14:$CJ$14,"Recurring",'Sch A. Input'!$G$13:$CJ$13,$E$9)</f>
        <v>0</v>
      </c>
      <c r="G613" s="210">
        <f>SUMIFS('Sch A. Input'!G616:CJ616,'Sch A. Input'!$G$14:$CJ$14,"One-time",'Sch A. Input'!$G$13:$CJ$13,'Sch B. Bi-Weekly Output'!$E$9)</f>
        <v>0</v>
      </c>
      <c r="H613" s="211">
        <f t="shared" si="11"/>
        <v>0</v>
      </c>
      <c r="I613" s="208"/>
      <c r="J613" s="212">
        <f>IFERROR(-'Sch D. Workings'!AB618,'Sch D. Workings'!AB618)</f>
        <v>0</v>
      </c>
      <c r="L613" s="88"/>
    </row>
    <row r="614" spans="2:12" ht="13" x14ac:dyDescent="0.3">
      <c r="B614" s="173" t="str">
        <f>IF('Sch A. Input'!B617="","",'Sch A. Input'!B617)</f>
        <v/>
      </c>
      <c r="C614" s="174" t="str">
        <f>IF('Sch A. Input'!C617="","",'Sch A. Input'!C617)</f>
        <v/>
      </c>
      <c r="D614" s="175" t="str">
        <f>IF('Sch A. Input'!D617="","",'Sch A. Input'!D617)</f>
        <v/>
      </c>
      <c r="E614" s="175">
        <f>IF('Sch A. Input'!E617="","",MIN('Sch A. Input'!E617,'Sch A. Input'!F617))</f>
        <v>45016</v>
      </c>
      <c r="F614" s="210">
        <f>SUMIFS('Sch A. Input'!G617:CJ617,'Sch A. Input'!$G$14:$CJ$14,"Recurring",'Sch A. Input'!$G$13:$CJ$13,$E$9)</f>
        <v>0</v>
      </c>
      <c r="G614" s="210">
        <f>SUMIFS('Sch A. Input'!G617:CJ617,'Sch A. Input'!$G$14:$CJ$14,"One-time",'Sch A. Input'!$G$13:$CJ$13,'Sch B. Bi-Weekly Output'!$E$9)</f>
        <v>0</v>
      </c>
      <c r="H614" s="211">
        <f t="shared" si="11"/>
        <v>0</v>
      </c>
      <c r="I614" s="208"/>
      <c r="J614" s="212">
        <f>IFERROR(-'Sch D. Workings'!AB619,'Sch D. Workings'!AB619)</f>
        <v>0</v>
      </c>
      <c r="L614" s="88"/>
    </row>
    <row r="615" spans="2:12" ht="13" x14ac:dyDescent="0.3">
      <c r="B615" s="173" t="str">
        <f>IF('Sch A. Input'!B618="","",'Sch A. Input'!B618)</f>
        <v/>
      </c>
      <c r="C615" s="174" t="str">
        <f>IF('Sch A. Input'!C618="","",'Sch A. Input'!C618)</f>
        <v/>
      </c>
      <c r="D615" s="175" t="str">
        <f>IF('Sch A. Input'!D618="","",'Sch A. Input'!D618)</f>
        <v/>
      </c>
      <c r="E615" s="175">
        <f>IF('Sch A. Input'!E618="","",MIN('Sch A. Input'!E618,'Sch A. Input'!F618))</f>
        <v>45016</v>
      </c>
      <c r="F615" s="210">
        <f>SUMIFS('Sch A. Input'!G618:CJ618,'Sch A. Input'!$G$14:$CJ$14,"Recurring",'Sch A. Input'!$G$13:$CJ$13,$E$9)</f>
        <v>0</v>
      </c>
      <c r="G615" s="210">
        <f>SUMIFS('Sch A. Input'!G618:CJ618,'Sch A. Input'!$G$14:$CJ$14,"One-time",'Sch A. Input'!$G$13:$CJ$13,'Sch B. Bi-Weekly Output'!$E$9)</f>
        <v>0</v>
      </c>
      <c r="H615" s="211">
        <f t="shared" si="11"/>
        <v>0</v>
      </c>
      <c r="I615" s="208"/>
      <c r="J615" s="212">
        <f>IFERROR(-'Sch D. Workings'!AB620,'Sch D. Workings'!AB620)</f>
        <v>0</v>
      </c>
      <c r="L615" s="88"/>
    </row>
    <row r="616" spans="2:12" ht="13" x14ac:dyDescent="0.3">
      <c r="B616" s="173" t="str">
        <f>IF('Sch A. Input'!B619="","",'Sch A. Input'!B619)</f>
        <v/>
      </c>
      <c r="C616" s="174" t="str">
        <f>IF('Sch A. Input'!C619="","",'Sch A. Input'!C619)</f>
        <v/>
      </c>
      <c r="D616" s="175" t="str">
        <f>IF('Sch A. Input'!D619="","",'Sch A. Input'!D619)</f>
        <v/>
      </c>
      <c r="E616" s="175">
        <f>IF('Sch A. Input'!E619="","",MIN('Sch A. Input'!E619,'Sch A. Input'!F619))</f>
        <v>45016</v>
      </c>
      <c r="F616" s="210">
        <f>SUMIFS('Sch A. Input'!G619:CJ619,'Sch A. Input'!$G$14:$CJ$14,"Recurring",'Sch A. Input'!$G$13:$CJ$13,$E$9)</f>
        <v>0</v>
      </c>
      <c r="G616" s="210">
        <f>SUMIFS('Sch A. Input'!G619:CJ619,'Sch A. Input'!$G$14:$CJ$14,"One-time",'Sch A. Input'!$G$13:$CJ$13,'Sch B. Bi-Weekly Output'!$E$9)</f>
        <v>0</v>
      </c>
      <c r="H616" s="211">
        <f t="shared" si="11"/>
        <v>0</v>
      </c>
      <c r="I616" s="208"/>
      <c r="J616" s="212">
        <f>IFERROR(-'Sch D. Workings'!AB621,'Sch D. Workings'!AB621)</f>
        <v>0</v>
      </c>
      <c r="L616" s="88"/>
    </row>
    <row r="617" spans="2:12" ht="13" x14ac:dyDescent="0.3">
      <c r="B617" s="173" t="str">
        <f>IF('Sch A. Input'!B620="","",'Sch A. Input'!B620)</f>
        <v/>
      </c>
      <c r="C617" s="174" t="str">
        <f>IF('Sch A. Input'!C620="","",'Sch A. Input'!C620)</f>
        <v/>
      </c>
      <c r="D617" s="175" t="str">
        <f>IF('Sch A. Input'!D620="","",'Sch A. Input'!D620)</f>
        <v/>
      </c>
      <c r="E617" s="175">
        <f>IF('Sch A. Input'!E620="","",MIN('Sch A. Input'!E620,'Sch A. Input'!F620))</f>
        <v>45016</v>
      </c>
      <c r="F617" s="210">
        <f>SUMIFS('Sch A. Input'!G620:CJ620,'Sch A. Input'!$G$14:$CJ$14,"Recurring",'Sch A. Input'!$G$13:$CJ$13,$E$9)</f>
        <v>0</v>
      </c>
      <c r="G617" s="210">
        <f>SUMIFS('Sch A. Input'!G620:CJ620,'Sch A. Input'!$G$14:$CJ$14,"One-time",'Sch A. Input'!$G$13:$CJ$13,'Sch B. Bi-Weekly Output'!$E$9)</f>
        <v>0</v>
      </c>
      <c r="H617" s="211">
        <f t="shared" si="11"/>
        <v>0</v>
      </c>
      <c r="I617" s="208"/>
      <c r="J617" s="212">
        <f>IFERROR(-'Sch D. Workings'!AB622,'Sch D. Workings'!AB622)</f>
        <v>0</v>
      </c>
      <c r="L617" s="88"/>
    </row>
    <row r="618" spans="2:12" ht="13" x14ac:dyDescent="0.3">
      <c r="B618" s="173" t="str">
        <f>IF('Sch A. Input'!B621="","",'Sch A. Input'!B621)</f>
        <v/>
      </c>
      <c r="C618" s="174" t="str">
        <f>IF('Sch A. Input'!C621="","",'Sch A. Input'!C621)</f>
        <v/>
      </c>
      <c r="D618" s="175" t="str">
        <f>IF('Sch A. Input'!D621="","",'Sch A. Input'!D621)</f>
        <v/>
      </c>
      <c r="E618" s="175">
        <f>IF('Sch A. Input'!E621="","",MIN('Sch A. Input'!E621,'Sch A. Input'!F621))</f>
        <v>45016</v>
      </c>
      <c r="F618" s="210">
        <f>SUMIFS('Sch A. Input'!G621:CJ621,'Sch A. Input'!$G$14:$CJ$14,"Recurring",'Sch A. Input'!$G$13:$CJ$13,$E$9)</f>
        <v>0</v>
      </c>
      <c r="G618" s="210">
        <f>SUMIFS('Sch A. Input'!G621:CJ621,'Sch A. Input'!$G$14:$CJ$14,"One-time",'Sch A. Input'!$G$13:$CJ$13,'Sch B. Bi-Weekly Output'!$E$9)</f>
        <v>0</v>
      </c>
      <c r="H618" s="211">
        <f t="shared" si="11"/>
        <v>0</v>
      </c>
      <c r="I618" s="208"/>
      <c r="J618" s="212">
        <f>IFERROR(-'Sch D. Workings'!AB623,'Sch D. Workings'!AB623)</f>
        <v>0</v>
      </c>
      <c r="L618" s="88"/>
    </row>
    <row r="619" spans="2:12" ht="13" x14ac:dyDescent="0.3">
      <c r="B619" s="173" t="str">
        <f>IF('Sch A. Input'!B622="","",'Sch A. Input'!B622)</f>
        <v/>
      </c>
      <c r="C619" s="174" t="str">
        <f>IF('Sch A. Input'!C622="","",'Sch A. Input'!C622)</f>
        <v/>
      </c>
      <c r="D619" s="175" t="str">
        <f>IF('Sch A. Input'!D622="","",'Sch A. Input'!D622)</f>
        <v/>
      </c>
      <c r="E619" s="175">
        <f>IF('Sch A. Input'!E622="","",MIN('Sch A. Input'!E622,'Sch A. Input'!F622))</f>
        <v>45016</v>
      </c>
      <c r="F619" s="210">
        <f>SUMIFS('Sch A. Input'!G622:CJ622,'Sch A. Input'!$G$14:$CJ$14,"Recurring",'Sch A. Input'!$G$13:$CJ$13,$E$9)</f>
        <v>0</v>
      </c>
      <c r="G619" s="210">
        <f>SUMIFS('Sch A. Input'!G622:CJ622,'Sch A. Input'!$G$14:$CJ$14,"One-time",'Sch A. Input'!$G$13:$CJ$13,'Sch B. Bi-Weekly Output'!$E$9)</f>
        <v>0</v>
      </c>
      <c r="H619" s="211">
        <f t="shared" si="11"/>
        <v>0</v>
      </c>
      <c r="I619" s="208"/>
      <c r="J619" s="212">
        <f>IFERROR(-'Sch D. Workings'!AB624,'Sch D. Workings'!AB624)</f>
        <v>0</v>
      </c>
      <c r="L619" s="88"/>
    </row>
    <row r="620" spans="2:12" ht="13" x14ac:dyDescent="0.3">
      <c r="B620" s="173" t="str">
        <f>IF('Sch A. Input'!B623="","",'Sch A. Input'!B623)</f>
        <v/>
      </c>
      <c r="C620" s="174" t="str">
        <f>IF('Sch A. Input'!C623="","",'Sch A. Input'!C623)</f>
        <v/>
      </c>
      <c r="D620" s="175" t="str">
        <f>IF('Sch A. Input'!D623="","",'Sch A. Input'!D623)</f>
        <v/>
      </c>
      <c r="E620" s="175">
        <f>IF('Sch A. Input'!E623="","",MIN('Sch A. Input'!E623,'Sch A. Input'!F623))</f>
        <v>45016</v>
      </c>
      <c r="F620" s="210">
        <f>SUMIFS('Sch A. Input'!G623:CJ623,'Sch A. Input'!$G$14:$CJ$14,"Recurring",'Sch A. Input'!$G$13:$CJ$13,$E$9)</f>
        <v>0</v>
      </c>
      <c r="G620" s="210">
        <f>SUMIFS('Sch A. Input'!G623:CJ623,'Sch A. Input'!$G$14:$CJ$14,"One-time",'Sch A. Input'!$G$13:$CJ$13,'Sch B. Bi-Weekly Output'!$E$9)</f>
        <v>0</v>
      </c>
      <c r="H620" s="211">
        <f t="shared" si="11"/>
        <v>0</v>
      </c>
      <c r="I620" s="208"/>
      <c r="J620" s="212">
        <f>IFERROR(-'Sch D. Workings'!AB625,'Sch D. Workings'!AB625)</f>
        <v>0</v>
      </c>
      <c r="L620" s="88"/>
    </row>
    <row r="621" spans="2:12" ht="13" x14ac:dyDescent="0.3">
      <c r="B621" s="173" t="str">
        <f>IF('Sch A. Input'!B624="","",'Sch A. Input'!B624)</f>
        <v/>
      </c>
      <c r="C621" s="174" t="str">
        <f>IF('Sch A. Input'!C624="","",'Sch A. Input'!C624)</f>
        <v/>
      </c>
      <c r="D621" s="175" t="str">
        <f>IF('Sch A. Input'!D624="","",'Sch A. Input'!D624)</f>
        <v/>
      </c>
      <c r="E621" s="175">
        <f>IF('Sch A. Input'!E624="","",MIN('Sch A. Input'!E624,'Sch A. Input'!F624))</f>
        <v>45016</v>
      </c>
      <c r="F621" s="210">
        <f>SUMIFS('Sch A. Input'!G624:CJ624,'Sch A. Input'!$G$14:$CJ$14,"Recurring",'Sch A. Input'!$G$13:$CJ$13,$E$9)</f>
        <v>0</v>
      </c>
      <c r="G621" s="210">
        <f>SUMIFS('Sch A. Input'!G624:CJ624,'Sch A. Input'!$G$14:$CJ$14,"One-time",'Sch A. Input'!$G$13:$CJ$13,'Sch B. Bi-Weekly Output'!$E$9)</f>
        <v>0</v>
      </c>
      <c r="H621" s="211">
        <f t="shared" si="11"/>
        <v>0</v>
      </c>
      <c r="I621" s="208"/>
      <c r="J621" s="212">
        <f>IFERROR(-'Sch D. Workings'!AB626,'Sch D. Workings'!AB626)</f>
        <v>0</v>
      </c>
      <c r="L621" s="88"/>
    </row>
    <row r="622" spans="2:12" ht="13" x14ac:dyDescent="0.3">
      <c r="B622" s="173" t="str">
        <f>IF('Sch A. Input'!B625="","",'Sch A. Input'!B625)</f>
        <v/>
      </c>
      <c r="C622" s="174" t="str">
        <f>IF('Sch A. Input'!C625="","",'Sch A. Input'!C625)</f>
        <v/>
      </c>
      <c r="D622" s="175" t="str">
        <f>IF('Sch A. Input'!D625="","",'Sch A. Input'!D625)</f>
        <v/>
      </c>
      <c r="E622" s="175">
        <f>IF('Sch A. Input'!E625="","",MIN('Sch A. Input'!E625,'Sch A. Input'!F625))</f>
        <v>45016</v>
      </c>
      <c r="F622" s="210">
        <f>SUMIFS('Sch A. Input'!G625:CJ625,'Sch A. Input'!$G$14:$CJ$14,"Recurring",'Sch A. Input'!$G$13:$CJ$13,$E$9)</f>
        <v>0</v>
      </c>
      <c r="G622" s="210">
        <f>SUMIFS('Sch A. Input'!G625:CJ625,'Sch A. Input'!$G$14:$CJ$14,"One-time",'Sch A. Input'!$G$13:$CJ$13,'Sch B. Bi-Weekly Output'!$E$9)</f>
        <v>0</v>
      </c>
      <c r="H622" s="211">
        <f t="shared" si="11"/>
        <v>0</v>
      </c>
      <c r="I622" s="208"/>
      <c r="J622" s="212">
        <f>IFERROR(-'Sch D. Workings'!AB627,'Sch D. Workings'!AB627)</f>
        <v>0</v>
      </c>
      <c r="L622" s="88"/>
    </row>
    <row r="623" spans="2:12" ht="13" x14ac:dyDescent="0.3">
      <c r="B623" s="173" t="str">
        <f>IF('Sch A. Input'!B626="","",'Sch A. Input'!B626)</f>
        <v/>
      </c>
      <c r="C623" s="174" t="str">
        <f>IF('Sch A. Input'!C626="","",'Sch A. Input'!C626)</f>
        <v/>
      </c>
      <c r="D623" s="175" t="str">
        <f>IF('Sch A. Input'!D626="","",'Sch A. Input'!D626)</f>
        <v/>
      </c>
      <c r="E623" s="175">
        <f>IF('Sch A. Input'!E626="","",MIN('Sch A. Input'!E626,'Sch A. Input'!F626))</f>
        <v>45016</v>
      </c>
      <c r="F623" s="210">
        <f>SUMIFS('Sch A. Input'!G626:CJ626,'Sch A. Input'!$G$14:$CJ$14,"Recurring",'Sch A. Input'!$G$13:$CJ$13,$E$9)</f>
        <v>0</v>
      </c>
      <c r="G623" s="210">
        <f>SUMIFS('Sch A. Input'!G626:CJ626,'Sch A. Input'!$G$14:$CJ$14,"One-time",'Sch A. Input'!$G$13:$CJ$13,'Sch B. Bi-Weekly Output'!$E$9)</f>
        <v>0</v>
      </c>
      <c r="H623" s="211">
        <f t="shared" si="11"/>
        <v>0</v>
      </c>
      <c r="I623" s="208"/>
      <c r="J623" s="212">
        <f>IFERROR(-'Sch D. Workings'!AB628,'Sch D. Workings'!AB628)</f>
        <v>0</v>
      </c>
      <c r="L623" s="88"/>
    </row>
    <row r="624" spans="2:12" ht="13" x14ac:dyDescent="0.3">
      <c r="B624" s="173" t="str">
        <f>IF('Sch A. Input'!B627="","",'Sch A. Input'!B627)</f>
        <v/>
      </c>
      <c r="C624" s="174" t="str">
        <f>IF('Sch A. Input'!C627="","",'Sch A. Input'!C627)</f>
        <v/>
      </c>
      <c r="D624" s="175" t="str">
        <f>IF('Sch A. Input'!D627="","",'Sch A. Input'!D627)</f>
        <v/>
      </c>
      <c r="E624" s="175">
        <f>IF('Sch A. Input'!E627="","",MIN('Sch A. Input'!E627,'Sch A. Input'!F627))</f>
        <v>45016</v>
      </c>
      <c r="F624" s="210">
        <f>SUMIFS('Sch A. Input'!G627:CJ627,'Sch A. Input'!$G$14:$CJ$14,"Recurring",'Sch A. Input'!$G$13:$CJ$13,$E$9)</f>
        <v>0</v>
      </c>
      <c r="G624" s="210">
        <f>SUMIFS('Sch A. Input'!G627:CJ627,'Sch A. Input'!$G$14:$CJ$14,"One-time",'Sch A. Input'!$G$13:$CJ$13,'Sch B. Bi-Weekly Output'!$E$9)</f>
        <v>0</v>
      </c>
      <c r="H624" s="211">
        <f t="shared" si="11"/>
        <v>0</v>
      </c>
      <c r="I624" s="208"/>
      <c r="J624" s="212">
        <f>IFERROR(-'Sch D. Workings'!AB629,'Sch D. Workings'!AB629)</f>
        <v>0</v>
      </c>
      <c r="L624" s="88"/>
    </row>
    <row r="625" spans="2:12" ht="13" x14ac:dyDescent="0.3">
      <c r="B625" s="173" t="str">
        <f>IF('Sch A. Input'!B628="","",'Sch A. Input'!B628)</f>
        <v/>
      </c>
      <c r="C625" s="174" t="str">
        <f>IF('Sch A. Input'!C628="","",'Sch A. Input'!C628)</f>
        <v/>
      </c>
      <c r="D625" s="175" t="str">
        <f>IF('Sch A. Input'!D628="","",'Sch A. Input'!D628)</f>
        <v/>
      </c>
      <c r="E625" s="175">
        <f>IF('Sch A. Input'!E628="","",MIN('Sch A. Input'!E628,'Sch A. Input'!F628))</f>
        <v>45016</v>
      </c>
      <c r="F625" s="210">
        <f>SUMIFS('Sch A. Input'!G628:CJ628,'Sch A. Input'!$G$14:$CJ$14,"Recurring",'Sch A. Input'!$G$13:$CJ$13,$E$9)</f>
        <v>0</v>
      </c>
      <c r="G625" s="210">
        <f>SUMIFS('Sch A. Input'!G628:CJ628,'Sch A. Input'!$G$14:$CJ$14,"One-time",'Sch A. Input'!$G$13:$CJ$13,'Sch B. Bi-Weekly Output'!$E$9)</f>
        <v>0</v>
      </c>
      <c r="H625" s="211">
        <f t="shared" si="11"/>
        <v>0</v>
      </c>
      <c r="I625" s="208"/>
      <c r="J625" s="212">
        <f>IFERROR(-'Sch D. Workings'!AB630,'Sch D. Workings'!AB630)</f>
        <v>0</v>
      </c>
      <c r="L625" s="88"/>
    </row>
    <row r="626" spans="2:12" ht="13" x14ac:dyDescent="0.3">
      <c r="B626" s="173" t="str">
        <f>IF('Sch A. Input'!B629="","",'Sch A. Input'!B629)</f>
        <v/>
      </c>
      <c r="C626" s="174" t="str">
        <f>IF('Sch A. Input'!C629="","",'Sch A. Input'!C629)</f>
        <v/>
      </c>
      <c r="D626" s="175" t="str">
        <f>IF('Sch A. Input'!D629="","",'Sch A. Input'!D629)</f>
        <v/>
      </c>
      <c r="E626" s="175">
        <f>IF('Sch A. Input'!E629="","",MIN('Sch A. Input'!E629,'Sch A. Input'!F629))</f>
        <v>45016</v>
      </c>
      <c r="F626" s="210">
        <f>SUMIFS('Sch A. Input'!G629:CJ629,'Sch A. Input'!$G$14:$CJ$14,"Recurring",'Sch A. Input'!$G$13:$CJ$13,$E$9)</f>
        <v>0</v>
      </c>
      <c r="G626" s="210">
        <f>SUMIFS('Sch A. Input'!G629:CJ629,'Sch A. Input'!$G$14:$CJ$14,"One-time",'Sch A. Input'!$G$13:$CJ$13,'Sch B. Bi-Weekly Output'!$E$9)</f>
        <v>0</v>
      </c>
      <c r="H626" s="211">
        <f t="shared" si="11"/>
        <v>0</v>
      </c>
      <c r="I626" s="208"/>
      <c r="J626" s="212">
        <f>IFERROR(-'Sch D. Workings'!AB631,'Sch D. Workings'!AB631)</f>
        <v>0</v>
      </c>
      <c r="L626" s="88"/>
    </row>
    <row r="627" spans="2:12" ht="13" x14ac:dyDescent="0.3">
      <c r="B627" s="173" t="str">
        <f>IF('Sch A. Input'!B630="","",'Sch A. Input'!B630)</f>
        <v/>
      </c>
      <c r="C627" s="174" t="str">
        <f>IF('Sch A. Input'!C630="","",'Sch A. Input'!C630)</f>
        <v/>
      </c>
      <c r="D627" s="175" t="str">
        <f>IF('Sch A. Input'!D630="","",'Sch A. Input'!D630)</f>
        <v/>
      </c>
      <c r="E627" s="175">
        <f>IF('Sch A. Input'!E630="","",MIN('Sch A. Input'!E630,'Sch A. Input'!F630))</f>
        <v>45016</v>
      </c>
      <c r="F627" s="210">
        <f>SUMIFS('Sch A. Input'!G630:CJ630,'Sch A. Input'!$G$14:$CJ$14,"Recurring",'Sch A. Input'!$G$13:$CJ$13,$E$9)</f>
        <v>0</v>
      </c>
      <c r="G627" s="210">
        <f>SUMIFS('Sch A. Input'!G630:CJ630,'Sch A. Input'!$G$14:$CJ$14,"One-time",'Sch A. Input'!$G$13:$CJ$13,'Sch B. Bi-Weekly Output'!$E$9)</f>
        <v>0</v>
      </c>
      <c r="H627" s="211">
        <f t="shared" si="11"/>
        <v>0</v>
      </c>
      <c r="I627" s="208"/>
      <c r="J627" s="212">
        <f>IFERROR(-'Sch D. Workings'!AB632,'Sch D. Workings'!AB632)</f>
        <v>0</v>
      </c>
      <c r="L627" s="88"/>
    </row>
    <row r="628" spans="2:12" ht="13" x14ac:dyDescent="0.3">
      <c r="B628" s="173" t="str">
        <f>IF('Sch A. Input'!B631="","",'Sch A. Input'!B631)</f>
        <v/>
      </c>
      <c r="C628" s="174" t="str">
        <f>IF('Sch A. Input'!C631="","",'Sch A. Input'!C631)</f>
        <v/>
      </c>
      <c r="D628" s="175" t="str">
        <f>IF('Sch A. Input'!D631="","",'Sch A. Input'!D631)</f>
        <v/>
      </c>
      <c r="E628" s="175">
        <f>IF('Sch A. Input'!E631="","",MIN('Sch A. Input'!E631,'Sch A. Input'!F631))</f>
        <v>45016</v>
      </c>
      <c r="F628" s="210">
        <f>SUMIFS('Sch A. Input'!G631:CJ631,'Sch A. Input'!$G$14:$CJ$14,"Recurring",'Sch A. Input'!$G$13:$CJ$13,$E$9)</f>
        <v>0</v>
      </c>
      <c r="G628" s="210">
        <f>SUMIFS('Sch A. Input'!G631:CJ631,'Sch A. Input'!$G$14:$CJ$14,"One-time",'Sch A. Input'!$G$13:$CJ$13,'Sch B. Bi-Weekly Output'!$E$9)</f>
        <v>0</v>
      </c>
      <c r="H628" s="211">
        <f t="shared" si="11"/>
        <v>0</v>
      </c>
      <c r="I628" s="208"/>
      <c r="J628" s="212">
        <f>IFERROR(-'Sch D. Workings'!AB633,'Sch D. Workings'!AB633)</f>
        <v>0</v>
      </c>
      <c r="L628" s="88"/>
    </row>
    <row r="629" spans="2:12" ht="13" x14ac:dyDescent="0.3">
      <c r="B629" s="173" t="str">
        <f>IF('Sch A. Input'!B632="","",'Sch A. Input'!B632)</f>
        <v/>
      </c>
      <c r="C629" s="174" t="str">
        <f>IF('Sch A. Input'!C632="","",'Sch A. Input'!C632)</f>
        <v/>
      </c>
      <c r="D629" s="175" t="str">
        <f>IF('Sch A. Input'!D632="","",'Sch A. Input'!D632)</f>
        <v/>
      </c>
      <c r="E629" s="175">
        <f>IF('Sch A. Input'!E632="","",MIN('Sch A. Input'!E632,'Sch A. Input'!F632))</f>
        <v>45016</v>
      </c>
      <c r="F629" s="210">
        <f>SUMIFS('Sch A. Input'!G632:CJ632,'Sch A. Input'!$G$14:$CJ$14,"Recurring",'Sch A. Input'!$G$13:$CJ$13,$E$9)</f>
        <v>0</v>
      </c>
      <c r="G629" s="210">
        <f>SUMIFS('Sch A. Input'!G632:CJ632,'Sch A. Input'!$G$14:$CJ$14,"One-time",'Sch A. Input'!$G$13:$CJ$13,'Sch B. Bi-Weekly Output'!$E$9)</f>
        <v>0</v>
      </c>
      <c r="H629" s="211">
        <f t="shared" si="11"/>
        <v>0</v>
      </c>
      <c r="I629" s="208"/>
      <c r="J629" s="212">
        <f>IFERROR(-'Sch D. Workings'!AB634,'Sch D. Workings'!AB634)</f>
        <v>0</v>
      </c>
      <c r="L629" s="88"/>
    </row>
    <row r="630" spans="2:12" ht="13" x14ac:dyDescent="0.3">
      <c r="B630" s="173" t="str">
        <f>IF('Sch A. Input'!B633="","",'Sch A. Input'!B633)</f>
        <v/>
      </c>
      <c r="C630" s="174" t="str">
        <f>IF('Sch A. Input'!C633="","",'Sch A. Input'!C633)</f>
        <v/>
      </c>
      <c r="D630" s="175" t="str">
        <f>IF('Sch A. Input'!D633="","",'Sch A. Input'!D633)</f>
        <v/>
      </c>
      <c r="E630" s="175">
        <f>IF('Sch A. Input'!E633="","",MIN('Sch A. Input'!E633,'Sch A. Input'!F633))</f>
        <v>45016</v>
      </c>
      <c r="F630" s="210">
        <f>SUMIFS('Sch A. Input'!G633:CJ633,'Sch A. Input'!$G$14:$CJ$14,"Recurring",'Sch A. Input'!$G$13:$CJ$13,$E$9)</f>
        <v>0</v>
      </c>
      <c r="G630" s="210">
        <f>SUMIFS('Sch A. Input'!G633:CJ633,'Sch A. Input'!$G$14:$CJ$14,"One-time",'Sch A. Input'!$G$13:$CJ$13,'Sch B. Bi-Weekly Output'!$E$9)</f>
        <v>0</v>
      </c>
      <c r="H630" s="211">
        <f t="shared" si="11"/>
        <v>0</v>
      </c>
      <c r="I630" s="208"/>
      <c r="J630" s="212">
        <f>IFERROR(-'Sch D. Workings'!AB635,'Sch D. Workings'!AB635)</f>
        <v>0</v>
      </c>
      <c r="L630" s="88"/>
    </row>
    <row r="631" spans="2:12" ht="13" x14ac:dyDescent="0.3">
      <c r="B631" s="173" t="str">
        <f>IF('Sch A. Input'!B634="","",'Sch A. Input'!B634)</f>
        <v/>
      </c>
      <c r="C631" s="174" t="str">
        <f>IF('Sch A. Input'!C634="","",'Sch A. Input'!C634)</f>
        <v/>
      </c>
      <c r="D631" s="175" t="str">
        <f>IF('Sch A. Input'!D634="","",'Sch A. Input'!D634)</f>
        <v/>
      </c>
      <c r="E631" s="175">
        <f>IF('Sch A. Input'!E634="","",MIN('Sch A. Input'!E634,'Sch A. Input'!F634))</f>
        <v>45016</v>
      </c>
      <c r="F631" s="210">
        <f>SUMIFS('Sch A. Input'!G634:CJ634,'Sch A. Input'!$G$14:$CJ$14,"Recurring",'Sch A. Input'!$G$13:$CJ$13,$E$9)</f>
        <v>0</v>
      </c>
      <c r="G631" s="210">
        <f>SUMIFS('Sch A. Input'!G634:CJ634,'Sch A. Input'!$G$14:$CJ$14,"One-time",'Sch A. Input'!$G$13:$CJ$13,'Sch B. Bi-Weekly Output'!$E$9)</f>
        <v>0</v>
      </c>
      <c r="H631" s="211">
        <f t="shared" si="11"/>
        <v>0</v>
      </c>
      <c r="I631" s="208"/>
      <c r="J631" s="212">
        <f>IFERROR(-'Sch D. Workings'!AB636,'Sch D. Workings'!AB636)</f>
        <v>0</v>
      </c>
      <c r="L631" s="88"/>
    </row>
    <row r="632" spans="2:12" ht="13" x14ac:dyDescent="0.3">
      <c r="B632" s="173" t="str">
        <f>IF('Sch A. Input'!B635="","",'Sch A. Input'!B635)</f>
        <v/>
      </c>
      <c r="C632" s="174" t="str">
        <f>IF('Sch A. Input'!C635="","",'Sch A. Input'!C635)</f>
        <v/>
      </c>
      <c r="D632" s="175" t="str">
        <f>IF('Sch A. Input'!D635="","",'Sch A. Input'!D635)</f>
        <v/>
      </c>
      <c r="E632" s="175">
        <f>IF('Sch A. Input'!E635="","",MIN('Sch A. Input'!E635,'Sch A. Input'!F635))</f>
        <v>45016</v>
      </c>
      <c r="F632" s="210">
        <f>SUMIFS('Sch A. Input'!G635:CJ635,'Sch A. Input'!$G$14:$CJ$14,"Recurring",'Sch A. Input'!$G$13:$CJ$13,$E$9)</f>
        <v>0</v>
      </c>
      <c r="G632" s="210">
        <f>SUMIFS('Sch A. Input'!G635:CJ635,'Sch A. Input'!$G$14:$CJ$14,"One-time",'Sch A. Input'!$G$13:$CJ$13,'Sch B. Bi-Weekly Output'!$E$9)</f>
        <v>0</v>
      </c>
      <c r="H632" s="211">
        <f t="shared" si="11"/>
        <v>0</v>
      </c>
      <c r="I632" s="208"/>
      <c r="J632" s="212">
        <f>IFERROR(-'Sch D. Workings'!AB637,'Sch D. Workings'!AB637)</f>
        <v>0</v>
      </c>
      <c r="L632" s="88"/>
    </row>
    <row r="633" spans="2:12" ht="13" x14ac:dyDescent="0.3">
      <c r="B633" s="173" t="str">
        <f>IF('Sch A. Input'!B636="","",'Sch A. Input'!B636)</f>
        <v/>
      </c>
      <c r="C633" s="174" t="str">
        <f>IF('Sch A. Input'!C636="","",'Sch A. Input'!C636)</f>
        <v/>
      </c>
      <c r="D633" s="175" t="str">
        <f>IF('Sch A. Input'!D636="","",'Sch A. Input'!D636)</f>
        <v/>
      </c>
      <c r="E633" s="175">
        <f>IF('Sch A. Input'!E636="","",MIN('Sch A. Input'!E636,'Sch A. Input'!F636))</f>
        <v>45016</v>
      </c>
      <c r="F633" s="210">
        <f>SUMIFS('Sch A. Input'!G636:CJ636,'Sch A. Input'!$G$14:$CJ$14,"Recurring",'Sch A. Input'!$G$13:$CJ$13,$E$9)</f>
        <v>0</v>
      </c>
      <c r="G633" s="210">
        <f>SUMIFS('Sch A. Input'!G636:CJ636,'Sch A. Input'!$G$14:$CJ$14,"One-time",'Sch A. Input'!$G$13:$CJ$13,'Sch B. Bi-Weekly Output'!$E$9)</f>
        <v>0</v>
      </c>
      <c r="H633" s="211">
        <f t="shared" si="11"/>
        <v>0</v>
      </c>
      <c r="I633" s="208"/>
      <c r="J633" s="212">
        <f>IFERROR(-'Sch D. Workings'!AB638,'Sch D. Workings'!AB638)</f>
        <v>0</v>
      </c>
      <c r="L633" s="88"/>
    </row>
    <row r="634" spans="2:12" ht="13" x14ac:dyDescent="0.3">
      <c r="B634" s="173" t="str">
        <f>IF('Sch A. Input'!B637="","",'Sch A. Input'!B637)</f>
        <v/>
      </c>
      <c r="C634" s="174" t="str">
        <f>IF('Sch A. Input'!C637="","",'Sch A. Input'!C637)</f>
        <v/>
      </c>
      <c r="D634" s="175" t="str">
        <f>IF('Sch A. Input'!D637="","",'Sch A. Input'!D637)</f>
        <v/>
      </c>
      <c r="E634" s="175">
        <f>IF('Sch A. Input'!E637="","",MIN('Sch A. Input'!E637,'Sch A. Input'!F637))</f>
        <v>45016</v>
      </c>
      <c r="F634" s="210">
        <f>SUMIFS('Sch A. Input'!G637:CJ637,'Sch A. Input'!$G$14:$CJ$14,"Recurring",'Sch A. Input'!$G$13:$CJ$13,$E$9)</f>
        <v>0</v>
      </c>
      <c r="G634" s="210">
        <f>SUMIFS('Sch A. Input'!G637:CJ637,'Sch A. Input'!$G$14:$CJ$14,"One-time",'Sch A. Input'!$G$13:$CJ$13,'Sch B. Bi-Weekly Output'!$E$9)</f>
        <v>0</v>
      </c>
      <c r="H634" s="211">
        <f t="shared" si="11"/>
        <v>0</v>
      </c>
      <c r="I634" s="208"/>
      <c r="J634" s="212">
        <f>IFERROR(-'Sch D. Workings'!AB639,'Sch D. Workings'!AB639)</f>
        <v>0</v>
      </c>
      <c r="L634" s="88"/>
    </row>
    <row r="635" spans="2:12" ht="13" x14ac:dyDescent="0.3">
      <c r="B635" s="173" t="str">
        <f>IF('Sch A. Input'!B638="","",'Sch A. Input'!B638)</f>
        <v/>
      </c>
      <c r="C635" s="174" t="str">
        <f>IF('Sch A. Input'!C638="","",'Sch A. Input'!C638)</f>
        <v/>
      </c>
      <c r="D635" s="175" t="str">
        <f>IF('Sch A. Input'!D638="","",'Sch A. Input'!D638)</f>
        <v/>
      </c>
      <c r="E635" s="175">
        <f>IF('Sch A. Input'!E638="","",MIN('Sch A. Input'!E638,'Sch A. Input'!F638))</f>
        <v>45016</v>
      </c>
      <c r="F635" s="210">
        <f>SUMIFS('Sch A. Input'!G638:CJ638,'Sch A. Input'!$G$14:$CJ$14,"Recurring",'Sch A. Input'!$G$13:$CJ$13,$E$9)</f>
        <v>0</v>
      </c>
      <c r="G635" s="210">
        <f>SUMIFS('Sch A. Input'!G638:CJ638,'Sch A. Input'!$G$14:$CJ$14,"One-time",'Sch A. Input'!$G$13:$CJ$13,'Sch B. Bi-Weekly Output'!$E$9)</f>
        <v>0</v>
      </c>
      <c r="H635" s="211">
        <f t="shared" si="11"/>
        <v>0</v>
      </c>
      <c r="I635" s="208"/>
      <c r="J635" s="212">
        <f>IFERROR(-'Sch D. Workings'!AB640,'Sch D. Workings'!AB640)</f>
        <v>0</v>
      </c>
      <c r="L635" s="88"/>
    </row>
    <row r="636" spans="2:12" ht="13" x14ac:dyDescent="0.3">
      <c r="B636" s="173" t="str">
        <f>IF('Sch A. Input'!B639="","",'Sch A. Input'!B639)</f>
        <v/>
      </c>
      <c r="C636" s="174" t="str">
        <f>IF('Sch A. Input'!C639="","",'Sch A. Input'!C639)</f>
        <v/>
      </c>
      <c r="D636" s="175" t="str">
        <f>IF('Sch A. Input'!D639="","",'Sch A. Input'!D639)</f>
        <v/>
      </c>
      <c r="E636" s="175">
        <f>IF('Sch A. Input'!E639="","",MIN('Sch A. Input'!E639,'Sch A. Input'!F639))</f>
        <v>45016</v>
      </c>
      <c r="F636" s="210">
        <f>SUMIFS('Sch A. Input'!G639:CJ639,'Sch A. Input'!$G$14:$CJ$14,"Recurring",'Sch A. Input'!$G$13:$CJ$13,$E$9)</f>
        <v>0</v>
      </c>
      <c r="G636" s="210">
        <f>SUMIFS('Sch A. Input'!G639:CJ639,'Sch A. Input'!$G$14:$CJ$14,"One-time",'Sch A. Input'!$G$13:$CJ$13,'Sch B. Bi-Weekly Output'!$E$9)</f>
        <v>0</v>
      </c>
      <c r="H636" s="211">
        <f t="shared" si="11"/>
        <v>0</v>
      </c>
      <c r="I636" s="208"/>
      <c r="J636" s="212">
        <f>IFERROR(-'Sch D. Workings'!AB641,'Sch D. Workings'!AB641)</f>
        <v>0</v>
      </c>
      <c r="L636" s="88"/>
    </row>
    <row r="637" spans="2:12" ht="13" x14ac:dyDescent="0.3">
      <c r="B637" s="173" t="str">
        <f>IF('Sch A. Input'!B640="","",'Sch A. Input'!B640)</f>
        <v/>
      </c>
      <c r="C637" s="174" t="str">
        <f>IF('Sch A. Input'!C640="","",'Sch A. Input'!C640)</f>
        <v/>
      </c>
      <c r="D637" s="175" t="str">
        <f>IF('Sch A. Input'!D640="","",'Sch A. Input'!D640)</f>
        <v/>
      </c>
      <c r="E637" s="175">
        <f>IF('Sch A. Input'!E640="","",MIN('Sch A. Input'!E640,'Sch A. Input'!F640))</f>
        <v>45016</v>
      </c>
      <c r="F637" s="210">
        <f>SUMIFS('Sch A. Input'!G640:CJ640,'Sch A. Input'!$G$14:$CJ$14,"Recurring",'Sch A. Input'!$G$13:$CJ$13,$E$9)</f>
        <v>0</v>
      </c>
      <c r="G637" s="210">
        <f>SUMIFS('Sch A. Input'!G640:CJ640,'Sch A. Input'!$G$14:$CJ$14,"One-time",'Sch A. Input'!$G$13:$CJ$13,'Sch B. Bi-Weekly Output'!$E$9)</f>
        <v>0</v>
      </c>
      <c r="H637" s="211">
        <f t="shared" si="11"/>
        <v>0</v>
      </c>
      <c r="I637" s="208"/>
      <c r="J637" s="212">
        <f>IFERROR(-'Sch D. Workings'!AB642,'Sch D. Workings'!AB642)</f>
        <v>0</v>
      </c>
      <c r="L637" s="88"/>
    </row>
    <row r="638" spans="2:12" ht="13" x14ac:dyDescent="0.3">
      <c r="B638" s="173" t="str">
        <f>IF('Sch A. Input'!B641="","",'Sch A. Input'!B641)</f>
        <v/>
      </c>
      <c r="C638" s="174" t="str">
        <f>IF('Sch A. Input'!C641="","",'Sch A. Input'!C641)</f>
        <v/>
      </c>
      <c r="D638" s="175" t="str">
        <f>IF('Sch A. Input'!D641="","",'Sch A. Input'!D641)</f>
        <v/>
      </c>
      <c r="E638" s="175">
        <f>IF('Sch A. Input'!E641="","",MIN('Sch A. Input'!E641,'Sch A. Input'!F641))</f>
        <v>45016</v>
      </c>
      <c r="F638" s="210">
        <f>SUMIFS('Sch A. Input'!G641:CJ641,'Sch A. Input'!$G$14:$CJ$14,"Recurring",'Sch A. Input'!$G$13:$CJ$13,$E$9)</f>
        <v>0</v>
      </c>
      <c r="G638" s="210">
        <f>SUMIFS('Sch A. Input'!G641:CJ641,'Sch A. Input'!$G$14:$CJ$14,"One-time",'Sch A. Input'!$G$13:$CJ$13,'Sch B. Bi-Weekly Output'!$E$9)</f>
        <v>0</v>
      </c>
      <c r="H638" s="211">
        <f t="shared" si="11"/>
        <v>0</v>
      </c>
      <c r="I638" s="208"/>
      <c r="J638" s="212">
        <f>IFERROR(-'Sch D. Workings'!AB643,'Sch D. Workings'!AB643)</f>
        <v>0</v>
      </c>
      <c r="L638" s="88"/>
    </row>
    <row r="639" spans="2:12" ht="13" x14ac:dyDescent="0.3">
      <c r="B639" s="173" t="str">
        <f>IF('Sch A. Input'!B642="","",'Sch A. Input'!B642)</f>
        <v/>
      </c>
      <c r="C639" s="174" t="str">
        <f>IF('Sch A. Input'!C642="","",'Sch A. Input'!C642)</f>
        <v/>
      </c>
      <c r="D639" s="175" t="str">
        <f>IF('Sch A. Input'!D642="","",'Sch A. Input'!D642)</f>
        <v/>
      </c>
      <c r="E639" s="175">
        <f>IF('Sch A. Input'!E642="","",MIN('Sch A. Input'!E642,'Sch A. Input'!F642))</f>
        <v>45016</v>
      </c>
      <c r="F639" s="210">
        <f>SUMIFS('Sch A. Input'!G642:CJ642,'Sch A. Input'!$G$14:$CJ$14,"Recurring",'Sch A. Input'!$G$13:$CJ$13,$E$9)</f>
        <v>0</v>
      </c>
      <c r="G639" s="210">
        <f>SUMIFS('Sch A. Input'!G642:CJ642,'Sch A. Input'!$G$14:$CJ$14,"One-time",'Sch A. Input'!$G$13:$CJ$13,'Sch B. Bi-Weekly Output'!$E$9)</f>
        <v>0</v>
      </c>
      <c r="H639" s="211">
        <f t="shared" si="11"/>
        <v>0</v>
      </c>
      <c r="I639" s="208"/>
      <c r="J639" s="212">
        <f>IFERROR(-'Sch D. Workings'!AB644,'Sch D. Workings'!AB644)</f>
        <v>0</v>
      </c>
      <c r="L639" s="88"/>
    </row>
    <row r="640" spans="2:12" ht="13" x14ac:dyDescent="0.3">
      <c r="B640" s="173" t="str">
        <f>IF('Sch A. Input'!B643="","",'Sch A. Input'!B643)</f>
        <v/>
      </c>
      <c r="C640" s="174" t="str">
        <f>IF('Sch A. Input'!C643="","",'Sch A. Input'!C643)</f>
        <v/>
      </c>
      <c r="D640" s="175" t="str">
        <f>IF('Sch A. Input'!D643="","",'Sch A. Input'!D643)</f>
        <v/>
      </c>
      <c r="E640" s="175">
        <f>IF('Sch A. Input'!E643="","",MIN('Sch A. Input'!E643,'Sch A. Input'!F643))</f>
        <v>45016</v>
      </c>
      <c r="F640" s="210">
        <f>SUMIFS('Sch A. Input'!G643:CJ643,'Sch A. Input'!$G$14:$CJ$14,"Recurring",'Sch A. Input'!$G$13:$CJ$13,$E$9)</f>
        <v>0</v>
      </c>
      <c r="G640" s="210">
        <f>SUMIFS('Sch A. Input'!G643:CJ643,'Sch A. Input'!$G$14:$CJ$14,"One-time",'Sch A. Input'!$G$13:$CJ$13,'Sch B. Bi-Weekly Output'!$E$9)</f>
        <v>0</v>
      </c>
      <c r="H640" s="211">
        <f t="shared" si="11"/>
        <v>0</v>
      </c>
      <c r="I640" s="208"/>
      <c r="J640" s="212">
        <f>IFERROR(-'Sch D. Workings'!AB645,'Sch D. Workings'!AB645)</f>
        <v>0</v>
      </c>
      <c r="L640" s="88"/>
    </row>
    <row r="641" spans="2:12" ht="13" x14ac:dyDescent="0.3">
      <c r="B641" s="173" t="str">
        <f>IF('Sch A. Input'!B644="","",'Sch A. Input'!B644)</f>
        <v/>
      </c>
      <c r="C641" s="174" t="str">
        <f>IF('Sch A. Input'!C644="","",'Sch A. Input'!C644)</f>
        <v/>
      </c>
      <c r="D641" s="175" t="str">
        <f>IF('Sch A. Input'!D644="","",'Sch A. Input'!D644)</f>
        <v/>
      </c>
      <c r="E641" s="175">
        <f>IF('Sch A. Input'!E644="","",MIN('Sch A. Input'!E644,'Sch A. Input'!F644))</f>
        <v>45016</v>
      </c>
      <c r="F641" s="210">
        <f>SUMIFS('Sch A. Input'!G644:CJ644,'Sch A. Input'!$G$14:$CJ$14,"Recurring",'Sch A. Input'!$G$13:$CJ$13,$E$9)</f>
        <v>0</v>
      </c>
      <c r="G641" s="210">
        <f>SUMIFS('Sch A. Input'!G644:CJ644,'Sch A. Input'!$G$14:$CJ$14,"One-time",'Sch A. Input'!$G$13:$CJ$13,'Sch B. Bi-Weekly Output'!$E$9)</f>
        <v>0</v>
      </c>
      <c r="H641" s="211">
        <f t="shared" si="11"/>
        <v>0</v>
      </c>
      <c r="I641" s="208"/>
      <c r="J641" s="212">
        <f>IFERROR(-'Sch D. Workings'!AB646,'Sch D. Workings'!AB646)</f>
        <v>0</v>
      </c>
      <c r="L641" s="88"/>
    </row>
    <row r="642" spans="2:12" ht="13" x14ac:dyDescent="0.3">
      <c r="B642" s="173" t="str">
        <f>IF('Sch A. Input'!B645="","",'Sch A. Input'!B645)</f>
        <v/>
      </c>
      <c r="C642" s="174" t="str">
        <f>IF('Sch A. Input'!C645="","",'Sch A. Input'!C645)</f>
        <v/>
      </c>
      <c r="D642" s="175" t="str">
        <f>IF('Sch A. Input'!D645="","",'Sch A. Input'!D645)</f>
        <v/>
      </c>
      <c r="E642" s="175">
        <f>IF('Sch A. Input'!E645="","",MIN('Sch A. Input'!E645,'Sch A. Input'!F645))</f>
        <v>45016</v>
      </c>
      <c r="F642" s="210">
        <f>SUMIFS('Sch A. Input'!G645:CJ645,'Sch A. Input'!$G$14:$CJ$14,"Recurring",'Sch A. Input'!$G$13:$CJ$13,$E$9)</f>
        <v>0</v>
      </c>
      <c r="G642" s="210">
        <f>SUMIFS('Sch A. Input'!G645:CJ645,'Sch A. Input'!$G$14:$CJ$14,"One-time",'Sch A. Input'!$G$13:$CJ$13,'Sch B. Bi-Weekly Output'!$E$9)</f>
        <v>0</v>
      </c>
      <c r="H642" s="211">
        <f t="shared" si="11"/>
        <v>0</v>
      </c>
      <c r="I642" s="208"/>
      <c r="J642" s="212">
        <f>IFERROR(-'Sch D. Workings'!AB647,'Sch D. Workings'!AB647)</f>
        <v>0</v>
      </c>
      <c r="L642" s="88"/>
    </row>
    <row r="643" spans="2:12" ht="13" x14ac:dyDescent="0.3">
      <c r="B643" s="173" t="str">
        <f>IF('Sch A. Input'!B646="","",'Sch A. Input'!B646)</f>
        <v/>
      </c>
      <c r="C643" s="174" t="str">
        <f>IF('Sch A. Input'!C646="","",'Sch A. Input'!C646)</f>
        <v/>
      </c>
      <c r="D643" s="175" t="str">
        <f>IF('Sch A. Input'!D646="","",'Sch A. Input'!D646)</f>
        <v/>
      </c>
      <c r="E643" s="175">
        <f>IF('Sch A. Input'!E646="","",MIN('Sch A. Input'!E646,'Sch A. Input'!F646))</f>
        <v>45016</v>
      </c>
      <c r="F643" s="210">
        <f>SUMIFS('Sch A. Input'!G646:CJ646,'Sch A. Input'!$G$14:$CJ$14,"Recurring",'Sch A. Input'!$G$13:$CJ$13,$E$9)</f>
        <v>0</v>
      </c>
      <c r="G643" s="210">
        <f>SUMIFS('Sch A. Input'!G646:CJ646,'Sch A. Input'!$G$14:$CJ$14,"One-time",'Sch A. Input'!$G$13:$CJ$13,'Sch B. Bi-Weekly Output'!$E$9)</f>
        <v>0</v>
      </c>
      <c r="H643" s="211">
        <f t="shared" si="11"/>
        <v>0</v>
      </c>
      <c r="I643" s="208"/>
      <c r="J643" s="212">
        <f>IFERROR(-'Sch D. Workings'!AB648,'Sch D. Workings'!AB648)</f>
        <v>0</v>
      </c>
      <c r="L643" s="88"/>
    </row>
    <row r="644" spans="2:12" ht="13" x14ac:dyDescent="0.3">
      <c r="B644" s="173" t="str">
        <f>IF('Sch A. Input'!B647="","",'Sch A. Input'!B647)</f>
        <v/>
      </c>
      <c r="C644" s="174" t="str">
        <f>IF('Sch A. Input'!C647="","",'Sch A. Input'!C647)</f>
        <v/>
      </c>
      <c r="D644" s="175" t="str">
        <f>IF('Sch A. Input'!D647="","",'Sch A. Input'!D647)</f>
        <v/>
      </c>
      <c r="E644" s="175">
        <f>IF('Sch A. Input'!E647="","",MIN('Sch A. Input'!E647,'Sch A. Input'!F647))</f>
        <v>45016</v>
      </c>
      <c r="F644" s="210">
        <f>SUMIFS('Sch A. Input'!G647:CJ647,'Sch A. Input'!$G$14:$CJ$14,"Recurring",'Sch A. Input'!$G$13:$CJ$13,$E$9)</f>
        <v>0</v>
      </c>
      <c r="G644" s="210">
        <f>SUMIFS('Sch A. Input'!G647:CJ647,'Sch A. Input'!$G$14:$CJ$14,"One-time",'Sch A. Input'!$G$13:$CJ$13,'Sch B. Bi-Weekly Output'!$E$9)</f>
        <v>0</v>
      </c>
      <c r="H644" s="211">
        <f t="shared" si="11"/>
        <v>0</v>
      </c>
      <c r="I644" s="208"/>
      <c r="J644" s="212">
        <f>IFERROR(-'Sch D. Workings'!AB649,'Sch D. Workings'!AB649)</f>
        <v>0</v>
      </c>
      <c r="L644" s="88"/>
    </row>
    <row r="645" spans="2:12" ht="13" x14ac:dyDescent="0.3">
      <c r="B645" s="173" t="str">
        <f>IF('Sch A. Input'!B648="","",'Sch A. Input'!B648)</f>
        <v/>
      </c>
      <c r="C645" s="174" t="str">
        <f>IF('Sch A. Input'!C648="","",'Sch A. Input'!C648)</f>
        <v/>
      </c>
      <c r="D645" s="175" t="str">
        <f>IF('Sch A. Input'!D648="","",'Sch A. Input'!D648)</f>
        <v/>
      </c>
      <c r="E645" s="175">
        <f>IF('Sch A. Input'!E648="","",MIN('Sch A. Input'!E648,'Sch A. Input'!F648))</f>
        <v>45016</v>
      </c>
      <c r="F645" s="210">
        <f>SUMIFS('Sch A. Input'!G648:CJ648,'Sch A. Input'!$G$14:$CJ$14,"Recurring",'Sch A. Input'!$G$13:$CJ$13,$E$9)</f>
        <v>0</v>
      </c>
      <c r="G645" s="210">
        <f>SUMIFS('Sch A. Input'!G648:CJ648,'Sch A. Input'!$G$14:$CJ$14,"One-time",'Sch A. Input'!$G$13:$CJ$13,'Sch B. Bi-Weekly Output'!$E$9)</f>
        <v>0</v>
      </c>
      <c r="H645" s="211">
        <f t="shared" si="11"/>
        <v>0</v>
      </c>
      <c r="I645" s="208"/>
      <c r="J645" s="212">
        <f>IFERROR(-'Sch D. Workings'!AB650,'Sch D. Workings'!AB650)</f>
        <v>0</v>
      </c>
      <c r="L645" s="88"/>
    </row>
    <row r="646" spans="2:12" ht="13" x14ac:dyDescent="0.3">
      <c r="B646" s="173" t="str">
        <f>IF('Sch A. Input'!B649="","",'Sch A. Input'!B649)</f>
        <v/>
      </c>
      <c r="C646" s="174" t="str">
        <f>IF('Sch A. Input'!C649="","",'Sch A. Input'!C649)</f>
        <v/>
      </c>
      <c r="D646" s="175" t="str">
        <f>IF('Sch A. Input'!D649="","",'Sch A. Input'!D649)</f>
        <v/>
      </c>
      <c r="E646" s="175">
        <f>IF('Sch A. Input'!E649="","",MIN('Sch A. Input'!E649,'Sch A. Input'!F649))</f>
        <v>45016</v>
      </c>
      <c r="F646" s="210">
        <f>SUMIFS('Sch A. Input'!G649:CJ649,'Sch A. Input'!$G$14:$CJ$14,"Recurring",'Sch A. Input'!$G$13:$CJ$13,$E$9)</f>
        <v>0</v>
      </c>
      <c r="G646" s="210">
        <f>SUMIFS('Sch A. Input'!G649:CJ649,'Sch A. Input'!$G$14:$CJ$14,"One-time",'Sch A. Input'!$G$13:$CJ$13,'Sch B. Bi-Weekly Output'!$E$9)</f>
        <v>0</v>
      </c>
      <c r="H646" s="211">
        <f t="shared" si="11"/>
        <v>0</v>
      </c>
      <c r="I646" s="208"/>
      <c r="J646" s="212">
        <f>IFERROR(-'Sch D. Workings'!AB651,'Sch D. Workings'!AB651)</f>
        <v>0</v>
      </c>
      <c r="L646" s="88"/>
    </row>
    <row r="647" spans="2:12" ht="13" x14ac:dyDescent="0.3">
      <c r="B647" s="173" t="str">
        <f>IF('Sch A. Input'!B650="","",'Sch A. Input'!B650)</f>
        <v/>
      </c>
      <c r="C647" s="174" t="str">
        <f>IF('Sch A. Input'!C650="","",'Sch A. Input'!C650)</f>
        <v/>
      </c>
      <c r="D647" s="175" t="str">
        <f>IF('Sch A. Input'!D650="","",'Sch A. Input'!D650)</f>
        <v/>
      </c>
      <c r="E647" s="175">
        <f>IF('Sch A. Input'!E650="","",MIN('Sch A. Input'!E650,'Sch A. Input'!F650))</f>
        <v>45016</v>
      </c>
      <c r="F647" s="210">
        <f>SUMIFS('Sch A. Input'!G650:CJ650,'Sch A. Input'!$G$14:$CJ$14,"Recurring",'Sch A. Input'!$G$13:$CJ$13,$E$9)</f>
        <v>0</v>
      </c>
      <c r="G647" s="210">
        <f>SUMIFS('Sch A. Input'!G650:CJ650,'Sch A. Input'!$G$14:$CJ$14,"One-time",'Sch A. Input'!$G$13:$CJ$13,'Sch B. Bi-Weekly Output'!$E$9)</f>
        <v>0</v>
      </c>
      <c r="H647" s="211">
        <f t="shared" si="11"/>
        <v>0</v>
      </c>
      <c r="I647" s="208"/>
      <c r="J647" s="212">
        <f>IFERROR(-'Sch D. Workings'!AB652,'Sch D. Workings'!AB652)</f>
        <v>0</v>
      </c>
      <c r="L647" s="88"/>
    </row>
    <row r="648" spans="2:12" ht="13" x14ac:dyDescent="0.3">
      <c r="B648" s="173" t="str">
        <f>IF('Sch A. Input'!B651="","",'Sch A. Input'!B651)</f>
        <v/>
      </c>
      <c r="C648" s="174" t="str">
        <f>IF('Sch A. Input'!C651="","",'Sch A. Input'!C651)</f>
        <v/>
      </c>
      <c r="D648" s="175" t="str">
        <f>IF('Sch A. Input'!D651="","",'Sch A. Input'!D651)</f>
        <v/>
      </c>
      <c r="E648" s="175">
        <f>IF('Sch A. Input'!E651="","",MIN('Sch A. Input'!E651,'Sch A. Input'!F651))</f>
        <v>45016</v>
      </c>
      <c r="F648" s="210">
        <f>SUMIFS('Sch A. Input'!G651:CJ651,'Sch A. Input'!$G$14:$CJ$14,"Recurring",'Sch A. Input'!$G$13:$CJ$13,$E$9)</f>
        <v>0</v>
      </c>
      <c r="G648" s="210">
        <f>SUMIFS('Sch A. Input'!G651:CJ651,'Sch A. Input'!$G$14:$CJ$14,"One-time",'Sch A. Input'!$G$13:$CJ$13,'Sch B. Bi-Weekly Output'!$E$9)</f>
        <v>0</v>
      </c>
      <c r="H648" s="211">
        <f t="shared" si="11"/>
        <v>0</v>
      </c>
      <c r="I648" s="208"/>
      <c r="J648" s="212">
        <f>IFERROR(-'Sch D. Workings'!AB653,'Sch D. Workings'!AB653)</f>
        <v>0</v>
      </c>
      <c r="L648" s="88"/>
    </row>
    <row r="649" spans="2:12" ht="13" x14ac:dyDescent="0.3">
      <c r="B649" s="173" t="str">
        <f>IF('Sch A. Input'!B652="","",'Sch A. Input'!B652)</f>
        <v/>
      </c>
      <c r="C649" s="174" t="str">
        <f>IF('Sch A. Input'!C652="","",'Sch A. Input'!C652)</f>
        <v/>
      </c>
      <c r="D649" s="175" t="str">
        <f>IF('Sch A. Input'!D652="","",'Sch A. Input'!D652)</f>
        <v/>
      </c>
      <c r="E649" s="175">
        <f>IF('Sch A. Input'!E652="","",MIN('Sch A. Input'!E652,'Sch A. Input'!F652))</f>
        <v>45016</v>
      </c>
      <c r="F649" s="210">
        <f>SUMIFS('Sch A. Input'!G652:CJ652,'Sch A. Input'!$G$14:$CJ$14,"Recurring",'Sch A. Input'!$G$13:$CJ$13,$E$9)</f>
        <v>0</v>
      </c>
      <c r="G649" s="210">
        <f>SUMIFS('Sch A. Input'!G652:CJ652,'Sch A. Input'!$G$14:$CJ$14,"One-time",'Sch A. Input'!$G$13:$CJ$13,'Sch B. Bi-Weekly Output'!$E$9)</f>
        <v>0</v>
      </c>
      <c r="H649" s="211">
        <f t="shared" si="11"/>
        <v>0</v>
      </c>
      <c r="I649" s="208"/>
      <c r="J649" s="212">
        <f>IFERROR(-'Sch D. Workings'!AB654,'Sch D. Workings'!AB654)</f>
        <v>0</v>
      </c>
      <c r="L649" s="88"/>
    </row>
    <row r="650" spans="2:12" ht="13" x14ac:dyDescent="0.3">
      <c r="B650" s="173" t="str">
        <f>IF('Sch A. Input'!B653="","",'Sch A. Input'!B653)</f>
        <v/>
      </c>
      <c r="C650" s="174" t="str">
        <f>IF('Sch A. Input'!C653="","",'Sch A. Input'!C653)</f>
        <v/>
      </c>
      <c r="D650" s="175" t="str">
        <f>IF('Sch A. Input'!D653="","",'Sch A. Input'!D653)</f>
        <v/>
      </c>
      <c r="E650" s="175">
        <f>IF('Sch A. Input'!E653="","",MIN('Sch A. Input'!E653,'Sch A. Input'!F653))</f>
        <v>45016</v>
      </c>
      <c r="F650" s="210">
        <f>SUMIFS('Sch A. Input'!G653:CJ653,'Sch A. Input'!$G$14:$CJ$14,"Recurring",'Sch A. Input'!$G$13:$CJ$13,$E$9)</f>
        <v>0</v>
      </c>
      <c r="G650" s="210">
        <f>SUMIFS('Sch A. Input'!G653:CJ653,'Sch A. Input'!$G$14:$CJ$14,"One-time",'Sch A. Input'!$G$13:$CJ$13,'Sch B. Bi-Weekly Output'!$E$9)</f>
        <v>0</v>
      </c>
      <c r="H650" s="211">
        <f t="shared" si="11"/>
        <v>0</v>
      </c>
      <c r="I650" s="208"/>
      <c r="J650" s="212">
        <f>IFERROR(-'Sch D. Workings'!AB655,'Sch D. Workings'!AB655)</f>
        <v>0</v>
      </c>
      <c r="L650" s="88"/>
    </row>
    <row r="651" spans="2:12" ht="13" x14ac:dyDescent="0.3">
      <c r="B651" s="173" t="str">
        <f>IF('Sch A. Input'!B654="","",'Sch A. Input'!B654)</f>
        <v/>
      </c>
      <c r="C651" s="174" t="str">
        <f>IF('Sch A. Input'!C654="","",'Sch A. Input'!C654)</f>
        <v/>
      </c>
      <c r="D651" s="175" t="str">
        <f>IF('Sch A. Input'!D654="","",'Sch A. Input'!D654)</f>
        <v/>
      </c>
      <c r="E651" s="175">
        <f>IF('Sch A. Input'!E654="","",MIN('Sch A. Input'!E654,'Sch A. Input'!F654))</f>
        <v>45016</v>
      </c>
      <c r="F651" s="210">
        <f>SUMIFS('Sch A. Input'!G654:CJ654,'Sch A. Input'!$G$14:$CJ$14,"Recurring",'Sch A. Input'!$G$13:$CJ$13,$E$9)</f>
        <v>0</v>
      </c>
      <c r="G651" s="210">
        <f>SUMIFS('Sch A. Input'!G654:CJ654,'Sch A. Input'!$G$14:$CJ$14,"One-time",'Sch A. Input'!$G$13:$CJ$13,'Sch B. Bi-Weekly Output'!$E$9)</f>
        <v>0</v>
      </c>
      <c r="H651" s="211">
        <f t="shared" si="11"/>
        <v>0</v>
      </c>
      <c r="I651" s="208"/>
      <c r="J651" s="212">
        <f>IFERROR(-'Sch D. Workings'!AB656,'Sch D. Workings'!AB656)</f>
        <v>0</v>
      </c>
      <c r="L651" s="88"/>
    </row>
    <row r="652" spans="2:12" ht="13" x14ac:dyDescent="0.3">
      <c r="B652" s="173" t="str">
        <f>IF('Sch A. Input'!B655="","",'Sch A. Input'!B655)</f>
        <v/>
      </c>
      <c r="C652" s="174" t="str">
        <f>IF('Sch A. Input'!C655="","",'Sch A. Input'!C655)</f>
        <v/>
      </c>
      <c r="D652" s="175" t="str">
        <f>IF('Sch A. Input'!D655="","",'Sch A. Input'!D655)</f>
        <v/>
      </c>
      <c r="E652" s="175">
        <f>IF('Sch A. Input'!E655="","",MIN('Sch A. Input'!E655,'Sch A. Input'!F655))</f>
        <v>45016</v>
      </c>
      <c r="F652" s="210">
        <f>SUMIFS('Sch A. Input'!G655:CJ655,'Sch A. Input'!$G$14:$CJ$14,"Recurring",'Sch A. Input'!$G$13:$CJ$13,$E$9)</f>
        <v>0</v>
      </c>
      <c r="G652" s="210">
        <f>SUMIFS('Sch A. Input'!G655:CJ655,'Sch A. Input'!$G$14:$CJ$14,"One-time",'Sch A. Input'!$G$13:$CJ$13,'Sch B. Bi-Weekly Output'!$E$9)</f>
        <v>0</v>
      </c>
      <c r="H652" s="211">
        <f t="shared" si="11"/>
        <v>0</v>
      </c>
      <c r="I652" s="208"/>
      <c r="J652" s="212">
        <f>IFERROR(-'Sch D. Workings'!AB657,'Sch D. Workings'!AB657)</f>
        <v>0</v>
      </c>
      <c r="L652" s="88"/>
    </row>
    <row r="653" spans="2:12" ht="13" x14ac:dyDescent="0.3">
      <c r="B653" s="173" t="str">
        <f>IF('Sch A. Input'!B656="","",'Sch A. Input'!B656)</f>
        <v/>
      </c>
      <c r="C653" s="174" t="str">
        <f>IF('Sch A. Input'!C656="","",'Sch A. Input'!C656)</f>
        <v/>
      </c>
      <c r="D653" s="175" t="str">
        <f>IF('Sch A. Input'!D656="","",'Sch A. Input'!D656)</f>
        <v/>
      </c>
      <c r="E653" s="175">
        <f>IF('Sch A. Input'!E656="","",MIN('Sch A. Input'!E656,'Sch A. Input'!F656))</f>
        <v>45016</v>
      </c>
      <c r="F653" s="210">
        <f>SUMIFS('Sch A. Input'!G656:CJ656,'Sch A. Input'!$G$14:$CJ$14,"Recurring",'Sch A. Input'!$G$13:$CJ$13,$E$9)</f>
        <v>0</v>
      </c>
      <c r="G653" s="210">
        <f>SUMIFS('Sch A. Input'!G656:CJ656,'Sch A. Input'!$G$14:$CJ$14,"One-time",'Sch A. Input'!$G$13:$CJ$13,'Sch B. Bi-Weekly Output'!$E$9)</f>
        <v>0</v>
      </c>
      <c r="H653" s="211">
        <f t="shared" si="11"/>
        <v>0</v>
      </c>
      <c r="I653" s="208"/>
      <c r="J653" s="212">
        <f>IFERROR(-'Sch D. Workings'!AB658,'Sch D. Workings'!AB658)</f>
        <v>0</v>
      </c>
      <c r="L653" s="88"/>
    </row>
    <row r="654" spans="2:12" ht="13" x14ac:dyDescent="0.3">
      <c r="B654" s="173" t="str">
        <f>IF('Sch A. Input'!B657="","",'Sch A. Input'!B657)</f>
        <v/>
      </c>
      <c r="C654" s="174" t="str">
        <f>IF('Sch A. Input'!C657="","",'Sch A. Input'!C657)</f>
        <v/>
      </c>
      <c r="D654" s="175" t="str">
        <f>IF('Sch A. Input'!D657="","",'Sch A. Input'!D657)</f>
        <v/>
      </c>
      <c r="E654" s="175">
        <f>IF('Sch A. Input'!E657="","",MIN('Sch A. Input'!E657,'Sch A. Input'!F657))</f>
        <v>45016</v>
      </c>
      <c r="F654" s="210">
        <f>SUMIFS('Sch A. Input'!G657:CJ657,'Sch A. Input'!$G$14:$CJ$14,"Recurring",'Sch A. Input'!$G$13:$CJ$13,$E$9)</f>
        <v>0</v>
      </c>
      <c r="G654" s="210">
        <f>SUMIFS('Sch A. Input'!G657:CJ657,'Sch A. Input'!$G$14:$CJ$14,"One-time",'Sch A. Input'!$G$13:$CJ$13,'Sch B. Bi-Weekly Output'!$E$9)</f>
        <v>0</v>
      </c>
      <c r="H654" s="211">
        <f t="shared" si="11"/>
        <v>0</v>
      </c>
      <c r="I654" s="208"/>
      <c r="J654" s="212">
        <f>IFERROR(-'Sch D. Workings'!AB659,'Sch D. Workings'!AB659)</f>
        <v>0</v>
      </c>
      <c r="L654" s="88"/>
    </row>
    <row r="655" spans="2:12" ht="13" x14ac:dyDescent="0.3">
      <c r="B655" s="173" t="str">
        <f>IF('Sch A. Input'!B658="","",'Sch A. Input'!B658)</f>
        <v/>
      </c>
      <c r="C655" s="174" t="str">
        <f>IF('Sch A. Input'!C658="","",'Sch A. Input'!C658)</f>
        <v/>
      </c>
      <c r="D655" s="175" t="str">
        <f>IF('Sch A. Input'!D658="","",'Sch A. Input'!D658)</f>
        <v/>
      </c>
      <c r="E655" s="175">
        <f>IF('Sch A. Input'!E658="","",MIN('Sch A. Input'!E658,'Sch A. Input'!F658))</f>
        <v>45016</v>
      </c>
      <c r="F655" s="210">
        <f>SUMIFS('Sch A. Input'!G658:CJ658,'Sch A. Input'!$G$14:$CJ$14,"Recurring",'Sch A. Input'!$G$13:$CJ$13,$E$9)</f>
        <v>0</v>
      </c>
      <c r="G655" s="210">
        <f>SUMIFS('Sch A. Input'!G658:CJ658,'Sch A. Input'!$G$14:$CJ$14,"One-time",'Sch A. Input'!$G$13:$CJ$13,'Sch B. Bi-Weekly Output'!$E$9)</f>
        <v>0</v>
      </c>
      <c r="H655" s="211">
        <f t="shared" si="11"/>
        <v>0</v>
      </c>
      <c r="I655" s="208"/>
      <c r="J655" s="212">
        <f>IFERROR(-'Sch D. Workings'!AB660,'Sch D. Workings'!AB660)</f>
        <v>0</v>
      </c>
      <c r="L655" s="88"/>
    </row>
    <row r="656" spans="2:12" ht="13" x14ac:dyDescent="0.3">
      <c r="B656" s="173" t="str">
        <f>IF('Sch A. Input'!B659="","",'Sch A. Input'!B659)</f>
        <v/>
      </c>
      <c r="C656" s="174" t="str">
        <f>IF('Sch A. Input'!C659="","",'Sch A. Input'!C659)</f>
        <v/>
      </c>
      <c r="D656" s="175" t="str">
        <f>IF('Sch A. Input'!D659="","",'Sch A. Input'!D659)</f>
        <v/>
      </c>
      <c r="E656" s="175">
        <f>IF('Sch A. Input'!E659="","",MIN('Sch A. Input'!E659,'Sch A. Input'!F659))</f>
        <v>45016</v>
      </c>
      <c r="F656" s="210">
        <f>SUMIFS('Sch A. Input'!G659:CJ659,'Sch A. Input'!$G$14:$CJ$14,"Recurring",'Sch A. Input'!$G$13:$CJ$13,$E$9)</f>
        <v>0</v>
      </c>
      <c r="G656" s="210">
        <f>SUMIFS('Sch A. Input'!G659:CJ659,'Sch A. Input'!$G$14:$CJ$14,"One-time",'Sch A. Input'!$G$13:$CJ$13,'Sch B. Bi-Weekly Output'!$E$9)</f>
        <v>0</v>
      </c>
      <c r="H656" s="211">
        <f t="shared" si="11"/>
        <v>0</v>
      </c>
      <c r="I656" s="208"/>
      <c r="J656" s="212">
        <f>IFERROR(-'Sch D. Workings'!AB661,'Sch D. Workings'!AB661)</f>
        <v>0</v>
      </c>
      <c r="L656" s="88"/>
    </row>
    <row r="657" spans="2:12" ht="13" x14ac:dyDescent="0.3">
      <c r="B657" s="173" t="str">
        <f>IF('Sch A. Input'!B660="","",'Sch A. Input'!B660)</f>
        <v/>
      </c>
      <c r="C657" s="174" t="str">
        <f>IF('Sch A. Input'!C660="","",'Sch A. Input'!C660)</f>
        <v/>
      </c>
      <c r="D657" s="175" t="str">
        <f>IF('Sch A. Input'!D660="","",'Sch A. Input'!D660)</f>
        <v/>
      </c>
      <c r="E657" s="175">
        <f>IF('Sch A. Input'!E660="","",MIN('Sch A. Input'!E660,'Sch A. Input'!F660))</f>
        <v>45016</v>
      </c>
      <c r="F657" s="210">
        <f>SUMIFS('Sch A. Input'!G660:CJ660,'Sch A. Input'!$G$14:$CJ$14,"Recurring",'Sch A. Input'!$G$13:$CJ$13,$E$9)</f>
        <v>0</v>
      </c>
      <c r="G657" s="210">
        <f>SUMIFS('Sch A. Input'!G660:CJ660,'Sch A. Input'!$G$14:$CJ$14,"One-time",'Sch A. Input'!$G$13:$CJ$13,'Sch B. Bi-Weekly Output'!$E$9)</f>
        <v>0</v>
      </c>
      <c r="H657" s="211">
        <f t="shared" si="11"/>
        <v>0</v>
      </c>
      <c r="I657" s="208"/>
      <c r="J657" s="212">
        <f>IFERROR(-'Sch D. Workings'!AB662,'Sch D. Workings'!AB662)</f>
        <v>0</v>
      </c>
      <c r="L657" s="88"/>
    </row>
    <row r="658" spans="2:12" ht="13" x14ac:dyDescent="0.3">
      <c r="B658" s="173" t="str">
        <f>IF('Sch A. Input'!B661="","",'Sch A. Input'!B661)</f>
        <v/>
      </c>
      <c r="C658" s="174" t="str">
        <f>IF('Sch A. Input'!C661="","",'Sch A. Input'!C661)</f>
        <v/>
      </c>
      <c r="D658" s="175" t="str">
        <f>IF('Sch A. Input'!D661="","",'Sch A. Input'!D661)</f>
        <v/>
      </c>
      <c r="E658" s="175">
        <f>IF('Sch A. Input'!E661="","",MIN('Sch A. Input'!E661,'Sch A. Input'!F661))</f>
        <v>45016</v>
      </c>
      <c r="F658" s="210">
        <f>SUMIFS('Sch A. Input'!G661:CJ661,'Sch A. Input'!$G$14:$CJ$14,"Recurring",'Sch A. Input'!$G$13:$CJ$13,$E$9)</f>
        <v>0</v>
      </c>
      <c r="G658" s="210">
        <f>SUMIFS('Sch A. Input'!G661:CJ661,'Sch A. Input'!$G$14:$CJ$14,"One-time",'Sch A. Input'!$G$13:$CJ$13,'Sch B. Bi-Weekly Output'!$E$9)</f>
        <v>0</v>
      </c>
      <c r="H658" s="211">
        <f t="shared" si="11"/>
        <v>0</v>
      </c>
      <c r="I658" s="208"/>
      <c r="J658" s="212">
        <f>IFERROR(-'Sch D. Workings'!AB663,'Sch D. Workings'!AB663)</f>
        <v>0</v>
      </c>
      <c r="L658" s="88"/>
    </row>
    <row r="659" spans="2:12" ht="13" x14ac:dyDescent="0.3">
      <c r="B659" s="173" t="str">
        <f>IF('Sch A. Input'!B662="","",'Sch A. Input'!B662)</f>
        <v/>
      </c>
      <c r="C659" s="174" t="str">
        <f>IF('Sch A. Input'!C662="","",'Sch A. Input'!C662)</f>
        <v/>
      </c>
      <c r="D659" s="175" t="str">
        <f>IF('Sch A. Input'!D662="","",'Sch A. Input'!D662)</f>
        <v/>
      </c>
      <c r="E659" s="175">
        <f>IF('Sch A. Input'!E662="","",MIN('Sch A. Input'!E662,'Sch A. Input'!F662))</f>
        <v>45016</v>
      </c>
      <c r="F659" s="210">
        <f>SUMIFS('Sch A. Input'!G662:CJ662,'Sch A. Input'!$G$14:$CJ$14,"Recurring",'Sch A. Input'!$G$13:$CJ$13,$E$9)</f>
        <v>0</v>
      </c>
      <c r="G659" s="210">
        <f>SUMIFS('Sch A. Input'!G662:CJ662,'Sch A. Input'!$G$14:$CJ$14,"One-time",'Sch A. Input'!$G$13:$CJ$13,'Sch B. Bi-Weekly Output'!$E$9)</f>
        <v>0</v>
      </c>
      <c r="H659" s="211">
        <f t="shared" si="11"/>
        <v>0</v>
      </c>
      <c r="I659" s="208"/>
      <c r="J659" s="212">
        <f>IFERROR(-'Sch D. Workings'!AB664,'Sch D. Workings'!AB664)</f>
        <v>0</v>
      </c>
      <c r="L659" s="88"/>
    </row>
    <row r="660" spans="2:12" ht="13" x14ac:dyDescent="0.3">
      <c r="B660" s="173" t="str">
        <f>IF('Sch A. Input'!B663="","",'Sch A. Input'!B663)</f>
        <v/>
      </c>
      <c r="C660" s="174" t="str">
        <f>IF('Sch A. Input'!C663="","",'Sch A. Input'!C663)</f>
        <v/>
      </c>
      <c r="D660" s="175" t="str">
        <f>IF('Sch A. Input'!D663="","",'Sch A. Input'!D663)</f>
        <v/>
      </c>
      <c r="E660" s="175">
        <f>IF('Sch A. Input'!E663="","",MIN('Sch A. Input'!E663,'Sch A. Input'!F663))</f>
        <v>45016</v>
      </c>
      <c r="F660" s="210">
        <f>SUMIFS('Sch A. Input'!G663:CJ663,'Sch A. Input'!$G$14:$CJ$14,"Recurring",'Sch A. Input'!$G$13:$CJ$13,$E$9)</f>
        <v>0</v>
      </c>
      <c r="G660" s="210">
        <f>SUMIFS('Sch A. Input'!G663:CJ663,'Sch A. Input'!$G$14:$CJ$14,"One-time",'Sch A. Input'!$G$13:$CJ$13,'Sch B. Bi-Weekly Output'!$E$9)</f>
        <v>0</v>
      </c>
      <c r="H660" s="211">
        <f t="shared" si="11"/>
        <v>0</v>
      </c>
      <c r="I660" s="208"/>
      <c r="J660" s="212">
        <f>IFERROR(-'Sch D. Workings'!AB665,'Sch D. Workings'!AB665)</f>
        <v>0</v>
      </c>
      <c r="L660" s="88"/>
    </row>
    <row r="661" spans="2:12" ht="13" x14ac:dyDescent="0.3">
      <c r="B661" s="173" t="str">
        <f>IF('Sch A. Input'!B664="","",'Sch A. Input'!B664)</f>
        <v/>
      </c>
      <c r="C661" s="174" t="str">
        <f>IF('Sch A. Input'!C664="","",'Sch A. Input'!C664)</f>
        <v/>
      </c>
      <c r="D661" s="175" t="str">
        <f>IF('Sch A. Input'!D664="","",'Sch A. Input'!D664)</f>
        <v/>
      </c>
      <c r="E661" s="175">
        <f>IF('Sch A. Input'!E664="","",MIN('Sch A. Input'!E664,'Sch A. Input'!F664))</f>
        <v>45016</v>
      </c>
      <c r="F661" s="210">
        <f>SUMIFS('Sch A. Input'!G664:CJ664,'Sch A. Input'!$G$14:$CJ$14,"Recurring",'Sch A. Input'!$G$13:$CJ$13,$E$9)</f>
        <v>0</v>
      </c>
      <c r="G661" s="210">
        <f>SUMIFS('Sch A. Input'!G664:CJ664,'Sch A. Input'!$G$14:$CJ$14,"One-time",'Sch A. Input'!$G$13:$CJ$13,'Sch B. Bi-Weekly Output'!$E$9)</f>
        <v>0</v>
      </c>
      <c r="H661" s="211">
        <f t="shared" si="11"/>
        <v>0</v>
      </c>
      <c r="I661" s="208"/>
      <c r="J661" s="212">
        <f>IFERROR(-'Sch D. Workings'!AB666,'Sch D. Workings'!AB666)</f>
        <v>0</v>
      </c>
      <c r="L661" s="88"/>
    </row>
    <row r="662" spans="2:12" ht="13" x14ac:dyDescent="0.3">
      <c r="B662" s="173" t="str">
        <f>IF('Sch A. Input'!B665="","",'Sch A. Input'!B665)</f>
        <v/>
      </c>
      <c r="C662" s="174" t="str">
        <f>IF('Sch A. Input'!C665="","",'Sch A. Input'!C665)</f>
        <v/>
      </c>
      <c r="D662" s="175" t="str">
        <f>IF('Sch A. Input'!D665="","",'Sch A. Input'!D665)</f>
        <v/>
      </c>
      <c r="E662" s="175">
        <f>IF('Sch A. Input'!E665="","",MIN('Sch A. Input'!E665,'Sch A. Input'!F665))</f>
        <v>45016</v>
      </c>
      <c r="F662" s="210">
        <f>SUMIFS('Sch A. Input'!G665:CJ665,'Sch A. Input'!$G$14:$CJ$14,"Recurring",'Sch A. Input'!$G$13:$CJ$13,$E$9)</f>
        <v>0</v>
      </c>
      <c r="G662" s="210">
        <f>SUMIFS('Sch A. Input'!G665:CJ665,'Sch A. Input'!$G$14:$CJ$14,"One-time",'Sch A. Input'!$G$13:$CJ$13,'Sch B. Bi-Weekly Output'!$E$9)</f>
        <v>0</v>
      </c>
      <c r="H662" s="211">
        <f t="shared" si="11"/>
        <v>0</v>
      </c>
      <c r="I662" s="208"/>
      <c r="J662" s="212">
        <f>IFERROR(-'Sch D. Workings'!AB667,'Sch D. Workings'!AB667)</f>
        <v>0</v>
      </c>
      <c r="L662" s="88"/>
    </row>
    <row r="663" spans="2:12" ht="13" x14ac:dyDescent="0.3">
      <c r="B663" s="173" t="str">
        <f>IF('Sch A. Input'!B666="","",'Sch A. Input'!B666)</f>
        <v/>
      </c>
      <c r="C663" s="174" t="str">
        <f>IF('Sch A. Input'!C666="","",'Sch A. Input'!C666)</f>
        <v/>
      </c>
      <c r="D663" s="175" t="str">
        <f>IF('Sch A. Input'!D666="","",'Sch A. Input'!D666)</f>
        <v/>
      </c>
      <c r="E663" s="175">
        <f>IF('Sch A. Input'!E666="","",MIN('Sch A. Input'!E666,'Sch A. Input'!F666))</f>
        <v>45016</v>
      </c>
      <c r="F663" s="210">
        <f>SUMIFS('Sch A. Input'!G666:CJ666,'Sch A. Input'!$G$14:$CJ$14,"Recurring",'Sch A. Input'!$G$13:$CJ$13,$E$9)</f>
        <v>0</v>
      </c>
      <c r="G663" s="210">
        <f>SUMIFS('Sch A. Input'!G666:CJ666,'Sch A. Input'!$G$14:$CJ$14,"One-time",'Sch A. Input'!$G$13:$CJ$13,'Sch B. Bi-Weekly Output'!$E$9)</f>
        <v>0</v>
      </c>
      <c r="H663" s="211">
        <f t="shared" ref="H663:H726" si="12">SUM(F663:G663)</f>
        <v>0</v>
      </c>
      <c r="I663" s="208"/>
      <c r="J663" s="212">
        <f>IFERROR(-'Sch D. Workings'!AB668,'Sch D. Workings'!AB668)</f>
        <v>0</v>
      </c>
      <c r="L663" s="88"/>
    </row>
    <row r="664" spans="2:12" ht="13" x14ac:dyDescent="0.3">
      <c r="B664" s="173" t="str">
        <f>IF('Sch A. Input'!B667="","",'Sch A. Input'!B667)</f>
        <v/>
      </c>
      <c r="C664" s="174" t="str">
        <f>IF('Sch A. Input'!C667="","",'Sch A. Input'!C667)</f>
        <v/>
      </c>
      <c r="D664" s="175" t="str">
        <f>IF('Sch A. Input'!D667="","",'Sch A. Input'!D667)</f>
        <v/>
      </c>
      <c r="E664" s="175">
        <f>IF('Sch A. Input'!E667="","",MIN('Sch A. Input'!E667,'Sch A. Input'!F667))</f>
        <v>45016</v>
      </c>
      <c r="F664" s="210">
        <f>SUMIFS('Sch A. Input'!G667:CJ667,'Sch A. Input'!$G$14:$CJ$14,"Recurring",'Sch A. Input'!$G$13:$CJ$13,$E$9)</f>
        <v>0</v>
      </c>
      <c r="G664" s="210">
        <f>SUMIFS('Sch A. Input'!G667:CJ667,'Sch A. Input'!$G$14:$CJ$14,"One-time",'Sch A. Input'!$G$13:$CJ$13,'Sch B. Bi-Weekly Output'!$E$9)</f>
        <v>0</v>
      </c>
      <c r="H664" s="211">
        <f t="shared" si="12"/>
        <v>0</v>
      </c>
      <c r="I664" s="208"/>
      <c r="J664" s="212">
        <f>IFERROR(-'Sch D. Workings'!AB669,'Sch D. Workings'!AB669)</f>
        <v>0</v>
      </c>
      <c r="L664" s="88"/>
    </row>
    <row r="665" spans="2:12" ht="13" x14ac:dyDescent="0.3">
      <c r="B665" s="173" t="str">
        <f>IF('Sch A. Input'!B668="","",'Sch A. Input'!B668)</f>
        <v/>
      </c>
      <c r="C665" s="174" t="str">
        <f>IF('Sch A. Input'!C668="","",'Sch A. Input'!C668)</f>
        <v/>
      </c>
      <c r="D665" s="175" t="str">
        <f>IF('Sch A. Input'!D668="","",'Sch A. Input'!D668)</f>
        <v/>
      </c>
      <c r="E665" s="175">
        <f>IF('Sch A. Input'!E668="","",MIN('Sch A. Input'!E668,'Sch A. Input'!F668))</f>
        <v>45016</v>
      </c>
      <c r="F665" s="210">
        <f>SUMIFS('Sch A. Input'!G668:CJ668,'Sch A. Input'!$G$14:$CJ$14,"Recurring",'Sch A. Input'!$G$13:$CJ$13,$E$9)</f>
        <v>0</v>
      </c>
      <c r="G665" s="210">
        <f>SUMIFS('Sch A. Input'!G668:CJ668,'Sch A. Input'!$G$14:$CJ$14,"One-time",'Sch A. Input'!$G$13:$CJ$13,'Sch B. Bi-Weekly Output'!$E$9)</f>
        <v>0</v>
      </c>
      <c r="H665" s="211">
        <f t="shared" si="12"/>
        <v>0</v>
      </c>
      <c r="I665" s="208"/>
      <c r="J665" s="212">
        <f>IFERROR(-'Sch D. Workings'!AB670,'Sch D. Workings'!AB670)</f>
        <v>0</v>
      </c>
      <c r="L665" s="88"/>
    </row>
    <row r="666" spans="2:12" ht="13" x14ac:dyDescent="0.3">
      <c r="B666" s="173" t="str">
        <f>IF('Sch A. Input'!B669="","",'Sch A. Input'!B669)</f>
        <v/>
      </c>
      <c r="C666" s="174" t="str">
        <f>IF('Sch A. Input'!C669="","",'Sch A. Input'!C669)</f>
        <v/>
      </c>
      <c r="D666" s="175" t="str">
        <f>IF('Sch A. Input'!D669="","",'Sch A. Input'!D669)</f>
        <v/>
      </c>
      <c r="E666" s="175">
        <f>IF('Sch A. Input'!E669="","",MIN('Sch A. Input'!E669,'Sch A. Input'!F669))</f>
        <v>45016</v>
      </c>
      <c r="F666" s="210">
        <f>SUMIFS('Sch A. Input'!G669:CJ669,'Sch A. Input'!$G$14:$CJ$14,"Recurring",'Sch A. Input'!$G$13:$CJ$13,$E$9)</f>
        <v>0</v>
      </c>
      <c r="G666" s="210">
        <f>SUMIFS('Sch A. Input'!G669:CJ669,'Sch A. Input'!$G$14:$CJ$14,"One-time",'Sch A. Input'!$G$13:$CJ$13,'Sch B. Bi-Weekly Output'!$E$9)</f>
        <v>0</v>
      </c>
      <c r="H666" s="211">
        <f t="shared" si="12"/>
        <v>0</v>
      </c>
      <c r="I666" s="208"/>
      <c r="J666" s="212">
        <f>IFERROR(-'Sch D. Workings'!AB671,'Sch D. Workings'!AB671)</f>
        <v>0</v>
      </c>
      <c r="L666" s="88"/>
    </row>
    <row r="667" spans="2:12" ht="13" x14ac:dyDescent="0.3">
      <c r="B667" s="173" t="str">
        <f>IF('Sch A. Input'!B670="","",'Sch A. Input'!B670)</f>
        <v/>
      </c>
      <c r="C667" s="174" t="str">
        <f>IF('Sch A. Input'!C670="","",'Sch A. Input'!C670)</f>
        <v/>
      </c>
      <c r="D667" s="175" t="str">
        <f>IF('Sch A. Input'!D670="","",'Sch A. Input'!D670)</f>
        <v/>
      </c>
      <c r="E667" s="175">
        <f>IF('Sch A. Input'!E670="","",MIN('Sch A. Input'!E670,'Sch A. Input'!F670))</f>
        <v>45016</v>
      </c>
      <c r="F667" s="210">
        <f>SUMIFS('Sch A. Input'!G670:CJ670,'Sch A. Input'!$G$14:$CJ$14,"Recurring",'Sch A. Input'!$G$13:$CJ$13,$E$9)</f>
        <v>0</v>
      </c>
      <c r="G667" s="210">
        <f>SUMIFS('Sch A. Input'!G670:CJ670,'Sch A. Input'!$G$14:$CJ$14,"One-time",'Sch A. Input'!$G$13:$CJ$13,'Sch B. Bi-Weekly Output'!$E$9)</f>
        <v>0</v>
      </c>
      <c r="H667" s="211">
        <f t="shared" si="12"/>
        <v>0</v>
      </c>
      <c r="I667" s="208"/>
      <c r="J667" s="212">
        <f>IFERROR(-'Sch D. Workings'!AB672,'Sch D. Workings'!AB672)</f>
        <v>0</v>
      </c>
      <c r="L667" s="88"/>
    </row>
    <row r="668" spans="2:12" ht="13" x14ac:dyDescent="0.3">
      <c r="B668" s="173" t="str">
        <f>IF('Sch A. Input'!B671="","",'Sch A. Input'!B671)</f>
        <v/>
      </c>
      <c r="C668" s="174" t="str">
        <f>IF('Sch A. Input'!C671="","",'Sch A. Input'!C671)</f>
        <v/>
      </c>
      <c r="D668" s="175" t="str">
        <f>IF('Sch A. Input'!D671="","",'Sch A. Input'!D671)</f>
        <v/>
      </c>
      <c r="E668" s="175">
        <f>IF('Sch A. Input'!E671="","",MIN('Sch A. Input'!E671,'Sch A. Input'!F671))</f>
        <v>45016</v>
      </c>
      <c r="F668" s="210">
        <f>SUMIFS('Sch A. Input'!G671:CJ671,'Sch A. Input'!$G$14:$CJ$14,"Recurring",'Sch A. Input'!$G$13:$CJ$13,$E$9)</f>
        <v>0</v>
      </c>
      <c r="G668" s="210">
        <f>SUMIFS('Sch A. Input'!G671:CJ671,'Sch A. Input'!$G$14:$CJ$14,"One-time",'Sch A. Input'!$G$13:$CJ$13,'Sch B. Bi-Weekly Output'!$E$9)</f>
        <v>0</v>
      </c>
      <c r="H668" s="211">
        <f t="shared" si="12"/>
        <v>0</v>
      </c>
      <c r="I668" s="208"/>
      <c r="J668" s="212">
        <f>IFERROR(-'Sch D. Workings'!AB673,'Sch D. Workings'!AB673)</f>
        <v>0</v>
      </c>
      <c r="L668" s="88"/>
    </row>
    <row r="669" spans="2:12" ht="13" x14ac:dyDescent="0.3">
      <c r="B669" s="173" t="str">
        <f>IF('Sch A. Input'!B672="","",'Sch A. Input'!B672)</f>
        <v/>
      </c>
      <c r="C669" s="174" t="str">
        <f>IF('Sch A. Input'!C672="","",'Sch A. Input'!C672)</f>
        <v/>
      </c>
      <c r="D669" s="175" t="str">
        <f>IF('Sch A. Input'!D672="","",'Sch A. Input'!D672)</f>
        <v/>
      </c>
      <c r="E669" s="175">
        <f>IF('Sch A. Input'!E672="","",MIN('Sch A. Input'!E672,'Sch A. Input'!F672))</f>
        <v>45016</v>
      </c>
      <c r="F669" s="210">
        <f>SUMIFS('Sch A. Input'!G672:CJ672,'Sch A. Input'!$G$14:$CJ$14,"Recurring",'Sch A. Input'!$G$13:$CJ$13,$E$9)</f>
        <v>0</v>
      </c>
      <c r="G669" s="210">
        <f>SUMIFS('Sch A. Input'!G672:CJ672,'Sch A. Input'!$G$14:$CJ$14,"One-time",'Sch A. Input'!$G$13:$CJ$13,'Sch B. Bi-Weekly Output'!$E$9)</f>
        <v>0</v>
      </c>
      <c r="H669" s="211">
        <f t="shared" si="12"/>
        <v>0</v>
      </c>
      <c r="I669" s="208"/>
      <c r="J669" s="212">
        <f>IFERROR(-'Sch D. Workings'!AB674,'Sch D. Workings'!AB674)</f>
        <v>0</v>
      </c>
      <c r="L669" s="88"/>
    </row>
    <row r="670" spans="2:12" ht="13" x14ac:dyDescent="0.3">
      <c r="B670" s="173" t="str">
        <f>IF('Sch A. Input'!B673="","",'Sch A. Input'!B673)</f>
        <v/>
      </c>
      <c r="C670" s="174" t="str">
        <f>IF('Sch A. Input'!C673="","",'Sch A. Input'!C673)</f>
        <v/>
      </c>
      <c r="D670" s="175" t="str">
        <f>IF('Sch A. Input'!D673="","",'Sch A. Input'!D673)</f>
        <v/>
      </c>
      <c r="E670" s="175">
        <f>IF('Sch A. Input'!E673="","",MIN('Sch A. Input'!E673,'Sch A. Input'!F673))</f>
        <v>45016</v>
      </c>
      <c r="F670" s="210">
        <f>SUMIFS('Sch A. Input'!G673:CJ673,'Sch A. Input'!$G$14:$CJ$14,"Recurring",'Sch A. Input'!$G$13:$CJ$13,$E$9)</f>
        <v>0</v>
      </c>
      <c r="G670" s="210">
        <f>SUMIFS('Sch A. Input'!G673:CJ673,'Sch A. Input'!$G$14:$CJ$14,"One-time",'Sch A. Input'!$G$13:$CJ$13,'Sch B. Bi-Weekly Output'!$E$9)</f>
        <v>0</v>
      </c>
      <c r="H670" s="211">
        <f t="shared" si="12"/>
        <v>0</v>
      </c>
      <c r="I670" s="208"/>
      <c r="J670" s="212">
        <f>IFERROR(-'Sch D. Workings'!AB675,'Sch D. Workings'!AB675)</f>
        <v>0</v>
      </c>
      <c r="L670" s="88"/>
    </row>
    <row r="671" spans="2:12" ht="13" x14ac:dyDescent="0.3">
      <c r="B671" s="173" t="str">
        <f>IF('Sch A. Input'!B674="","",'Sch A. Input'!B674)</f>
        <v/>
      </c>
      <c r="C671" s="174" t="str">
        <f>IF('Sch A. Input'!C674="","",'Sch A. Input'!C674)</f>
        <v/>
      </c>
      <c r="D671" s="175" t="str">
        <f>IF('Sch A. Input'!D674="","",'Sch A. Input'!D674)</f>
        <v/>
      </c>
      <c r="E671" s="175">
        <f>IF('Sch A. Input'!E674="","",MIN('Sch A. Input'!E674,'Sch A. Input'!F674))</f>
        <v>45016</v>
      </c>
      <c r="F671" s="210">
        <f>SUMIFS('Sch A. Input'!G674:CJ674,'Sch A. Input'!$G$14:$CJ$14,"Recurring",'Sch A. Input'!$G$13:$CJ$13,$E$9)</f>
        <v>0</v>
      </c>
      <c r="G671" s="210">
        <f>SUMIFS('Sch A. Input'!G674:CJ674,'Sch A. Input'!$G$14:$CJ$14,"One-time",'Sch A. Input'!$G$13:$CJ$13,'Sch B. Bi-Weekly Output'!$E$9)</f>
        <v>0</v>
      </c>
      <c r="H671" s="211">
        <f t="shared" si="12"/>
        <v>0</v>
      </c>
      <c r="I671" s="208"/>
      <c r="J671" s="212">
        <f>IFERROR(-'Sch D. Workings'!AB676,'Sch D. Workings'!AB676)</f>
        <v>0</v>
      </c>
      <c r="L671" s="88"/>
    </row>
    <row r="672" spans="2:12" ht="13" x14ac:dyDescent="0.3">
      <c r="B672" s="173" t="str">
        <f>IF('Sch A. Input'!B675="","",'Sch A. Input'!B675)</f>
        <v/>
      </c>
      <c r="C672" s="174" t="str">
        <f>IF('Sch A. Input'!C675="","",'Sch A. Input'!C675)</f>
        <v/>
      </c>
      <c r="D672" s="175" t="str">
        <f>IF('Sch A. Input'!D675="","",'Sch A. Input'!D675)</f>
        <v/>
      </c>
      <c r="E672" s="175">
        <f>IF('Sch A. Input'!E675="","",MIN('Sch A. Input'!E675,'Sch A. Input'!F675))</f>
        <v>45016</v>
      </c>
      <c r="F672" s="210">
        <f>SUMIFS('Sch A. Input'!G675:CJ675,'Sch A. Input'!$G$14:$CJ$14,"Recurring",'Sch A. Input'!$G$13:$CJ$13,$E$9)</f>
        <v>0</v>
      </c>
      <c r="G672" s="210">
        <f>SUMIFS('Sch A. Input'!G675:CJ675,'Sch A. Input'!$G$14:$CJ$14,"One-time",'Sch A. Input'!$G$13:$CJ$13,'Sch B. Bi-Weekly Output'!$E$9)</f>
        <v>0</v>
      </c>
      <c r="H672" s="211">
        <f t="shared" si="12"/>
        <v>0</v>
      </c>
      <c r="I672" s="208"/>
      <c r="J672" s="212">
        <f>IFERROR(-'Sch D. Workings'!AB677,'Sch D. Workings'!AB677)</f>
        <v>0</v>
      </c>
      <c r="L672" s="88"/>
    </row>
    <row r="673" spans="2:12" ht="13" x14ac:dyDescent="0.3">
      <c r="B673" s="173" t="str">
        <f>IF('Sch A. Input'!B676="","",'Sch A. Input'!B676)</f>
        <v/>
      </c>
      <c r="C673" s="174" t="str">
        <f>IF('Sch A. Input'!C676="","",'Sch A. Input'!C676)</f>
        <v/>
      </c>
      <c r="D673" s="175" t="str">
        <f>IF('Sch A. Input'!D676="","",'Sch A. Input'!D676)</f>
        <v/>
      </c>
      <c r="E673" s="175">
        <f>IF('Sch A. Input'!E676="","",MIN('Sch A. Input'!E676,'Sch A. Input'!F676))</f>
        <v>45016</v>
      </c>
      <c r="F673" s="210">
        <f>SUMIFS('Sch A. Input'!G676:CJ676,'Sch A. Input'!$G$14:$CJ$14,"Recurring",'Sch A. Input'!$G$13:$CJ$13,$E$9)</f>
        <v>0</v>
      </c>
      <c r="G673" s="210">
        <f>SUMIFS('Sch A. Input'!G676:CJ676,'Sch A. Input'!$G$14:$CJ$14,"One-time",'Sch A. Input'!$G$13:$CJ$13,'Sch B. Bi-Weekly Output'!$E$9)</f>
        <v>0</v>
      </c>
      <c r="H673" s="211">
        <f t="shared" si="12"/>
        <v>0</v>
      </c>
      <c r="I673" s="208"/>
      <c r="J673" s="212">
        <f>IFERROR(-'Sch D. Workings'!AB678,'Sch D. Workings'!AB678)</f>
        <v>0</v>
      </c>
      <c r="L673" s="88"/>
    </row>
    <row r="674" spans="2:12" ht="13" x14ac:dyDescent="0.3">
      <c r="B674" s="173" t="str">
        <f>IF('Sch A. Input'!B677="","",'Sch A. Input'!B677)</f>
        <v/>
      </c>
      <c r="C674" s="174" t="str">
        <f>IF('Sch A. Input'!C677="","",'Sch A. Input'!C677)</f>
        <v/>
      </c>
      <c r="D674" s="175" t="str">
        <f>IF('Sch A. Input'!D677="","",'Sch A. Input'!D677)</f>
        <v/>
      </c>
      <c r="E674" s="175">
        <f>IF('Sch A. Input'!E677="","",MIN('Sch A. Input'!E677,'Sch A. Input'!F677))</f>
        <v>45016</v>
      </c>
      <c r="F674" s="210">
        <f>SUMIFS('Sch A. Input'!G677:CJ677,'Sch A. Input'!$G$14:$CJ$14,"Recurring",'Sch A. Input'!$G$13:$CJ$13,$E$9)</f>
        <v>0</v>
      </c>
      <c r="G674" s="210">
        <f>SUMIFS('Sch A. Input'!G677:CJ677,'Sch A. Input'!$G$14:$CJ$14,"One-time",'Sch A. Input'!$G$13:$CJ$13,'Sch B. Bi-Weekly Output'!$E$9)</f>
        <v>0</v>
      </c>
      <c r="H674" s="211">
        <f t="shared" si="12"/>
        <v>0</v>
      </c>
      <c r="I674" s="208"/>
      <c r="J674" s="212">
        <f>IFERROR(-'Sch D. Workings'!AB679,'Sch D. Workings'!AB679)</f>
        <v>0</v>
      </c>
      <c r="L674" s="88"/>
    </row>
    <row r="675" spans="2:12" ht="13" x14ac:dyDescent="0.3">
      <c r="B675" s="173" t="str">
        <f>IF('Sch A. Input'!B678="","",'Sch A. Input'!B678)</f>
        <v/>
      </c>
      <c r="C675" s="174" t="str">
        <f>IF('Sch A. Input'!C678="","",'Sch A. Input'!C678)</f>
        <v/>
      </c>
      <c r="D675" s="175" t="str">
        <f>IF('Sch A. Input'!D678="","",'Sch A. Input'!D678)</f>
        <v/>
      </c>
      <c r="E675" s="175">
        <f>IF('Sch A. Input'!E678="","",MIN('Sch A. Input'!E678,'Sch A. Input'!F678))</f>
        <v>45016</v>
      </c>
      <c r="F675" s="210">
        <f>SUMIFS('Sch A. Input'!G678:CJ678,'Sch A. Input'!$G$14:$CJ$14,"Recurring",'Sch A. Input'!$G$13:$CJ$13,$E$9)</f>
        <v>0</v>
      </c>
      <c r="G675" s="210">
        <f>SUMIFS('Sch A. Input'!G678:CJ678,'Sch A. Input'!$G$14:$CJ$14,"One-time",'Sch A. Input'!$G$13:$CJ$13,'Sch B. Bi-Weekly Output'!$E$9)</f>
        <v>0</v>
      </c>
      <c r="H675" s="211">
        <f t="shared" si="12"/>
        <v>0</v>
      </c>
      <c r="I675" s="208"/>
      <c r="J675" s="212">
        <f>IFERROR(-'Sch D. Workings'!AB680,'Sch D. Workings'!AB680)</f>
        <v>0</v>
      </c>
      <c r="L675" s="88"/>
    </row>
    <row r="676" spans="2:12" ht="13" x14ac:dyDescent="0.3">
      <c r="B676" s="173" t="str">
        <f>IF('Sch A. Input'!B679="","",'Sch A. Input'!B679)</f>
        <v/>
      </c>
      <c r="C676" s="174" t="str">
        <f>IF('Sch A. Input'!C679="","",'Sch A. Input'!C679)</f>
        <v/>
      </c>
      <c r="D676" s="175" t="str">
        <f>IF('Sch A. Input'!D679="","",'Sch A. Input'!D679)</f>
        <v/>
      </c>
      <c r="E676" s="175">
        <f>IF('Sch A. Input'!E679="","",MIN('Sch A. Input'!E679,'Sch A. Input'!F679))</f>
        <v>45016</v>
      </c>
      <c r="F676" s="210">
        <f>SUMIFS('Sch A. Input'!G679:CJ679,'Sch A. Input'!$G$14:$CJ$14,"Recurring",'Sch A. Input'!$G$13:$CJ$13,$E$9)</f>
        <v>0</v>
      </c>
      <c r="G676" s="210">
        <f>SUMIFS('Sch A. Input'!G679:CJ679,'Sch A. Input'!$G$14:$CJ$14,"One-time",'Sch A. Input'!$G$13:$CJ$13,'Sch B. Bi-Weekly Output'!$E$9)</f>
        <v>0</v>
      </c>
      <c r="H676" s="211">
        <f t="shared" si="12"/>
        <v>0</v>
      </c>
      <c r="I676" s="208"/>
      <c r="J676" s="212">
        <f>IFERROR(-'Sch D. Workings'!AB681,'Sch D. Workings'!AB681)</f>
        <v>0</v>
      </c>
      <c r="L676" s="88"/>
    </row>
    <row r="677" spans="2:12" ht="13" x14ac:dyDescent="0.3">
      <c r="B677" s="173" t="str">
        <f>IF('Sch A. Input'!B680="","",'Sch A. Input'!B680)</f>
        <v/>
      </c>
      <c r="C677" s="174" t="str">
        <f>IF('Sch A. Input'!C680="","",'Sch A. Input'!C680)</f>
        <v/>
      </c>
      <c r="D677" s="175" t="str">
        <f>IF('Sch A. Input'!D680="","",'Sch A. Input'!D680)</f>
        <v/>
      </c>
      <c r="E677" s="175">
        <f>IF('Sch A. Input'!E680="","",MIN('Sch A. Input'!E680,'Sch A. Input'!F680))</f>
        <v>45016</v>
      </c>
      <c r="F677" s="210">
        <f>SUMIFS('Sch A. Input'!G680:CJ680,'Sch A. Input'!$G$14:$CJ$14,"Recurring",'Sch A. Input'!$G$13:$CJ$13,$E$9)</f>
        <v>0</v>
      </c>
      <c r="G677" s="210">
        <f>SUMIFS('Sch A. Input'!G680:CJ680,'Sch A. Input'!$G$14:$CJ$14,"One-time",'Sch A. Input'!$G$13:$CJ$13,'Sch B. Bi-Weekly Output'!$E$9)</f>
        <v>0</v>
      </c>
      <c r="H677" s="211">
        <f t="shared" si="12"/>
        <v>0</v>
      </c>
      <c r="I677" s="208"/>
      <c r="J677" s="212">
        <f>IFERROR(-'Sch D. Workings'!AB682,'Sch D. Workings'!AB682)</f>
        <v>0</v>
      </c>
      <c r="L677" s="88"/>
    </row>
    <row r="678" spans="2:12" ht="13" x14ac:dyDescent="0.3">
      <c r="B678" s="173" t="str">
        <f>IF('Sch A. Input'!B681="","",'Sch A. Input'!B681)</f>
        <v/>
      </c>
      <c r="C678" s="174" t="str">
        <f>IF('Sch A. Input'!C681="","",'Sch A. Input'!C681)</f>
        <v/>
      </c>
      <c r="D678" s="175" t="str">
        <f>IF('Sch A. Input'!D681="","",'Sch A. Input'!D681)</f>
        <v/>
      </c>
      <c r="E678" s="175">
        <f>IF('Sch A. Input'!E681="","",MIN('Sch A. Input'!E681,'Sch A. Input'!F681))</f>
        <v>45016</v>
      </c>
      <c r="F678" s="210">
        <f>SUMIFS('Sch A. Input'!G681:CJ681,'Sch A. Input'!$G$14:$CJ$14,"Recurring",'Sch A. Input'!$G$13:$CJ$13,$E$9)</f>
        <v>0</v>
      </c>
      <c r="G678" s="210">
        <f>SUMIFS('Sch A. Input'!G681:CJ681,'Sch A. Input'!$G$14:$CJ$14,"One-time",'Sch A. Input'!$G$13:$CJ$13,'Sch B. Bi-Weekly Output'!$E$9)</f>
        <v>0</v>
      </c>
      <c r="H678" s="211">
        <f t="shared" si="12"/>
        <v>0</v>
      </c>
      <c r="I678" s="208"/>
      <c r="J678" s="212">
        <f>IFERROR(-'Sch D. Workings'!AB683,'Sch D. Workings'!AB683)</f>
        <v>0</v>
      </c>
      <c r="L678" s="88"/>
    </row>
    <row r="679" spans="2:12" ht="13" x14ac:dyDescent="0.3">
      <c r="B679" s="173" t="str">
        <f>IF('Sch A. Input'!B682="","",'Sch A. Input'!B682)</f>
        <v/>
      </c>
      <c r="C679" s="174" t="str">
        <f>IF('Sch A. Input'!C682="","",'Sch A. Input'!C682)</f>
        <v/>
      </c>
      <c r="D679" s="175" t="str">
        <f>IF('Sch A. Input'!D682="","",'Sch A. Input'!D682)</f>
        <v/>
      </c>
      <c r="E679" s="175">
        <f>IF('Sch A. Input'!E682="","",MIN('Sch A. Input'!E682,'Sch A. Input'!F682))</f>
        <v>45016</v>
      </c>
      <c r="F679" s="210">
        <f>SUMIFS('Sch A. Input'!G682:CJ682,'Sch A. Input'!$G$14:$CJ$14,"Recurring",'Sch A. Input'!$G$13:$CJ$13,$E$9)</f>
        <v>0</v>
      </c>
      <c r="G679" s="210">
        <f>SUMIFS('Sch A. Input'!G682:CJ682,'Sch A. Input'!$G$14:$CJ$14,"One-time",'Sch A. Input'!$G$13:$CJ$13,'Sch B. Bi-Weekly Output'!$E$9)</f>
        <v>0</v>
      </c>
      <c r="H679" s="211">
        <f t="shared" si="12"/>
        <v>0</v>
      </c>
      <c r="I679" s="208"/>
      <c r="J679" s="212">
        <f>IFERROR(-'Sch D. Workings'!AB684,'Sch D. Workings'!AB684)</f>
        <v>0</v>
      </c>
      <c r="L679" s="88"/>
    </row>
    <row r="680" spans="2:12" ht="13" x14ac:dyDescent="0.3">
      <c r="B680" s="173" t="str">
        <f>IF('Sch A. Input'!B683="","",'Sch A. Input'!B683)</f>
        <v/>
      </c>
      <c r="C680" s="174" t="str">
        <f>IF('Sch A. Input'!C683="","",'Sch A. Input'!C683)</f>
        <v/>
      </c>
      <c r="D680" s="175" t="str">
        <f>IF('Sch A. Input'!D683="","",'Sch A. Input'!D683)</f>
        <v/>
      </c>
      <c r="E680" s="175">
        <f>IF('Sch A. Input'!E683="","",MIN('Sch A. Input'!E683,'Sch A. Input'!F683))</f>
        <v>45016</v>
      </c>
      <c r="F680" s="210">
        <f>SUMIFS('Sch A. Input'!G683:CJ683,'Sch A. Input'!$G$14:$CJ$14,"Recurring",'Sch A. Input'!$G$13:$CJ$13,$E$9)</f>
        <v>0</v>
      </c>
      <c r="G680" s="210">
        <f>SUMIFS('Sch A. Input'!G683:CJ683,'Sch A. Input'!$G$14:$CJ$14,"One-time",'Sch A. Input'!$G$13:$CJ$13,'Sch B. Bi-Weekly Output'!$E$9)</f>
        <v>0</v>
      </c>
      <c r="H680" s="211">
        <f t="shared" si="12"/>
        <v>0</v>
      </c>
      <c r="I680" s="208"/>
      <c r="J680" s="212">
        <f>IFERROR(-'Sch D. Workings'!AB685,'Sch D. Workings'!AB685)</f>
        <v>0</v>
      </c>
      <c r="L680" s="88"/>
    </row>
    <row r="681" spans="2:12" ht="13" x14ac:dyDescent="0.3">
      <c r="B681" s="173" t="str">
        <f>IF('Sch A. Input'!B684="","",'Sch A. Input'!B684)</f>
        <v/>
      </c>
      <c r="C681" s="174" t="str">
        <f>IF('Sch A. Input'!C684="","",'Sch A. Input'!C684)</f>
        <v/>
      </c>
      <c r="D681" s="175" t="str">
        <f>IF('Sch A. Input'!D684="","",'Sch A. Input'!D684)</f>
        <v/>
      </c>
      <c r="E681" s="175">
        <f>IF('Sch A. Input'!E684="","",MIN('Sch A. Input'!E684,'Sch A. Input'!F684))</f>
        <v>45016</v>
      </c>
      <c r="F681" s="210">
        <f>SUMIFS('Sch A. Input'!G684:CJ684,'Sch A. Input'!$G$14:$CJ$14,"Recurring",'Sch A. Input'!$G$13:$CJ$13,$E$9)</f>
        <v>0</v>
      </c>
      <c r="G681" s="210">
        <f>SUMIFS('Sch A. Input'!G684:CJ684,'Sch A. Input'!$G$14:$CJ$14,"One-time",'Sch A. Input'!$G$13:$CJ$13,'Sch B. Bi-Weekly Output'!$E$9)</f>
        <v>0</v>
      </c>
      <c r="H681" s="211">
        <f t="shared" si="12"/>
        <v>0</v>
      </c>
      <c r="I681" s="208"/>
      <c r="J681" s="212">
        <f>IFERROR(-'Sch D. Workings'!AB686,'Sch D. Workings'!AB686)</f>
        <v>0</v>
      </c>
      <c r="L681" s="88"/>
    </row>
    <row r="682" spans="2:12" ht="13" x14ac:dyDescent="0.3">
      <c r="B682" s="173" t="str">
        <f>IF('Sch A. Input'!B685="","",'Sch A. Input'!B685)</f>
        <v/>
      </c>
      <c r="C682" s="174" t="str">
        <f>IF('Sch A. Input'!C685="","",'Sch A. Input'!C685)</f>
        <v/>
      </c>
      <c r="D682" s="175" t="str">
        <f>IF('Sch A. Input'!D685="","",'Sch A. Input'!D685)</f>
        <v/>
      </c>
      <c r="E682" s="175">
        <f>IF('Sch A. Input'!E685="","",MIN('Sch A. Input'!E685,'Sch A. Input'!F685))</f>
        <v>45016</v>
      </c>
      <c r="F682" s="210">
        <f>SUMIFS('Sch A. Input'!G685:CJ685,'Sch A. Input'!$G$14:$CJ$14,"Recurring",'Sch A. Input'!$G$13:$CJ$13,$E$9)</f>
        <v>0</v>
      </c>
      <c r="G682" s="210">
        <f>SUMIFS('Sch A. Input'!G685:CJ685,'Sch A. Input'!$G$14:$CJ$14,"One-time",'Sch A. Input'!$G$13:$CJ$13,'Sch B. Bi-Weekly Output'!$E$9)</f>
        <v>0</v>
      </c>
      <c r="H682" s="211">
        <f t="shared" si="12"/>
        <v>0</v>
      </c>
      <c r="I682" s="208"/>
      <c r="J682" s="212">
        <f>IFERROR(-'Sch D. Workings'!AB687,'Sch D. Workings'!AB687)</f>
        <v>0</v>
      </c>
      <c r="L682" s="88"/>
    </row>
    <row r="683" spans="2:12" ht="13" x14ac:dyDescent="0.3">
      <c r="B683" s="173" t="str">
        <f>IF('Sch A. Input'!B686="","",'Sch A. Input'!B686)</f>
        <v/>
      </c>
      <c r="C683" s="174" t="str">
        <f>IF('Sch A. Input'!C686="","",'Sch A. Input'!C686)</f>
        <v/>
      </c>
      <c r="D683" s="175" t="str">
        <f>IF('Sch A. Input'!D686="","",'Sch A. Input'!D686)</f>
        <v/>
      </c>
      <c r="E683" s="175">
        <f>IF('Sch A. Input'!E686="","",MIN('Sch A. Input'!E686,'Sch A. Input'!F686))</f>
        <v>45016</v>
      </c>
      <c r="F683" s="210">
        <f>SUMIFS('Sch A. Input'!G686:CJ686,'Sch A. Input'!$G$14:$CJ$14,"Recurring",'Sch A. Input'!$G$13:$CJ$13,$E$9)</f>
        <v>0</v>
      </c>
      <c r="G683" s="210">
        <f>SUMIFS('Sch A. Input'!G686:CJ686,'Sch A. Input'!$G$14:$CJ$14,"One-time",'Sch A. Input'!$G$13:$CJ$13,'Sch B. Bi-Weekly Output'!$E$9)</f>
        <v>0</v>
      </c>
      <c r="H683" s="211">
        <f t="shared" si="12"/>
        <v>0</v>
      </c>
      <c r="I683" s="208"/>
      <c r="J683" s="212">
        <f>IFERROR(-'Sch D. Workings'!AB688,'Sch D. Workings'!AB688)</f>
        <v>0</v>
      </c>
      <c r="L683" s="88"/>
    </row>
    <row r="684" spans="2:12" ht="13" x14ac:dyDescent="0.3">
      <c r="B684" s="173" t="str">
        <f>IF('Sch A. Input'!B687="","",'Sch A. Input'!B687)</f>
        <v/>
      </c>
      <c r="C684" s="174" t="str">
        <f>IF('Sch A. Input'!C687="","",'Sch A. Input'!C687)</f>
        <v/>
      </c>
      <c r="D684" s="175" t="str">
        <f>IF('Sch A. Input'!D687="","",'Sch A. Input'!D687)</f>
        <v/>
      </c>
      <c r="E684" s="175">
        <f>IF('Sch A. Input'!E687="","",MIN('Sch A. Input'!E687,'Sch A. Input'!F687))</f>
        <v>45016</v>
      </c>
      <c r="F684" s="210">
        <f>SUMIFS('Sch A. Input'!G687:CJ687,'Sch A. Input'!$G$14:$CJ$14,"Recurring",'Sch A. Input'!$G$13:$CJ$13,$E$9)</f>
        <v>0</v>
      </c>
      <c r="G684" s="210">
        <f>SUMIFS('Sch A. Input'!G687:CJ687,'Sch A. Input'!$G$14:$CJ$14,"One-time",'Sch A. Input'!$G$13:$CJ$13,'Sch B. Bi-Weekly Output'!$E$9)</f>
        <v>0</v>
      </c>
      <c r="H684" s="211">
        <f t="shared" si="12"/>
        <v>0</v>
      </c>
      <c r="I684" s="208"/>
      <c r="J684" s="212">
        <f>IFERROR(-'Sch D. Workings'!AB689,'Sch D. Workings'!AB689)</f>
        <v>0</v>
      </c>
      <c r="L684" s="88"/>
    </row>
    <row r="685" spans="2:12" ht="13" x14ac:dyDescent="0.3">
      <c r="B685" s="173" t="str">
        <f>IF('Sch A. Input'!B688="","",'Sch A. Input'!B688)</f>
        <v/>
      </c>
      <c r="C685" s="174" t="str">
        <f>IF('Sch A. Input'!C688="","",'Sch A. Input'!C688)</f>
        <v/>
      </c>
      <c r="D685" s="175" t="str">
        <f>IF('Sch A. Input'!D688="","",'Sch A. Input'!D688)</f>
        <v/>
      </c>
      <c r="E685" s="175">
        <f>IF('Sch A. Input'!E688="","",MIN('Sch A. Input'!E688,'Sch A. Input'!F688))</f>
        <v>45016</v>
      </c>
      <c r="F685" s="210">
        <f>SUMIFS('Sch A. Input'!G688:CJ688,'Sch A. Input'!$G$14:$CJ$14,"Recurring",'Sch A. Input'!$G$13:$CJ$13,$E$9)</f>
        <v>0</v>
      </c>
      <c r="G685" s="210">
        <f>SUMIFS('Sch A. Input'!G688:CJ688,'Sch A. Input'!$G$14:$CJ$14,"One-time",'Sch A. Input'!$G$13:$CJ$13,'Sch B. Bi-Weekly Output'!$E$9)</f>
        <v>0</v>
      </c>
      <c r="H685" s="211">
        <f t="shared" si="12"/>
        <v>0</v>
      </c>
      <c r="I685" s="208"/>
      <c r="J685" s="212">
        <f>IFERROR(-'Sch D. Workings'!AB690,'Sch D. Workings'!AB690)</f>
        <v>0</v>
      </c>
      <c r="L685" s="88"/>
    </row>
    <row r="686" spans="2:12" ht="13" x14ac:dyDescent="0.3">
      <c r="B686" s="173" t="str">
        <f>IF('Sch A. Input'!B689="","",'Sch A. Input'!B689)</f>
        <v/>
      </c>
      <c r="C686" s="174" t="str">
        <f>IF('Sch A. Input'!C689="","",'Sch A. Input'!C689)</f>
        <v/>
      </c>
      <c r="D686" s="175" t="str">
        <f>IF('Sch A. Input'!D689="","",'Sch A. Input'!D689)</f>
        <v/>
      </c>
      <c r="E686" s="175">
        <f>IF('Sch A. Input'!E689="","",MIN('Sch A. Input'!E689,'Sch A. Input'!F689))</f>
        <v>45016</v>
      </c>
      <c r="F686" s="210">
        <f>SUMIFS('Sch A. Input'!G689:CJ689,'Sch A. Input'!$G$14:$CJ$14,"Recurring",'Sch A. Input'!$G$13:$CJ$13,$E$9)</f>
        <v>0</v>
      </c>
      <c r="G686" s="210">
        <f>SUMIFS('Sch A. Input'!G689:CJ689,'Sch A. Input'!$G$14:$CJ$14,"One-time",'Sch A. Input'!$G$13:$CJ$13,'Sch B. Bi-Weekly Output'!$E$9)</f>
        <v>0</v>
      </c>
      <c r="H686" s="211">
        <f t="shared" si="12"/>
        <v>0</v>
      </c>
      <c r="I686" s="208"/>
      <c r="J686" s="212">
        <f>IFERROR(-'Sch D. Workings'!AB691,'Sch D. Workings'!AB691)</f>
        <v>0</v>
      </c>
      <c r="L686" s="88"/>
    </row>
    <row r="687" spans="2:12" ht="13" x14ac:dyDescent="0.3">
      <c r="B687" s="173" t="str">
        <f>IF('Sch A. Input'!B690="","",'Sch A. Input'!B690)</f>
        <v/>
      </c>
      <c r="C687" s="174" t="str">
        <f>IF('Sch A. Input'!C690="","",'Sch A. Input'!C690)</f>
        <v/>
      </c>
      <c r="D687" s="175" t="str">
        <f>IF('Sch A. Input'!D690="","",'Sch A. Input'!D690)</f>
        <v/>
      </c>
      <c r="E687" s="175">
        <f>IF('Sch A. Input'!E690="","",MIN('Sch A. Input'!E690,'Sch A. Input'!F690))</f>
        <v>45016</v>
      </c>
      <c r="F687" s="210">
        <f>SUMIFS('Sch A. Input'!G690:CJ690,'Sch A. Input'!$G$14:$CJ$14,"Recurring",'Sch A. Input'!$G$13:$CJ$13,$E$9)</f>
        <v>0</v>
      </c>
      <c r="G687" s="210">
        <f>SUMIFS('Sch A. Input'!G690:CJ690,'Sch A. Input'!$G$14:$CJ$14,"One-time",'Sch A. Input'!$G$13:$CJ$13,'Sch B. Bi-Weekly Output'!$E$9)</f>
        <v>0</v>
      </c>
      <c r="H687" s="211">
        <f t="shared" si="12"/>
        <v>0</v>
      </c>
      <c r="I687" s="208"/>
      <c r="J687" s="212">
        <f>IFERROR(-'Sch D. Workings'!AB692,'Sch D. Workings'!AB692)</f>
        <v>0</v>
      </c>
      <c r="L687" s="88"/>
    </row>
    <row r="688" spans="2:12" ht="13" x14ac:dyDescent="0.3">
      <c r="B688" s="173" t="str">
        <f>IF('Sch A. Input'!B691="","",'Sch A. Input'!B691)</f>
        <v/>
      </c>
      <c r="C688" s="174" t="str">
        <f>IF('Sch A. Input'!C691="","",'Sch A. Input'!C691)</f>
        <v/>
      </c>
      <c r="D688" s="175" t="str">
        <f>IF('Sch A. Input'!D691="","",'Sch A. Input'!D691)</f>
        <v/>
      </c>
      <c r="E688" s="175">
        <f>IF('Sch A. Input'!E691="","",MIN('Sch A. Input'!E691,'Sch A. Input'!F691))</f>
        <v>45016</v>
      </c>
      <c r="F688" s="210">
        <f>SUMIFS('Sch A. Input'!G691:CJ691,'Sch A. Input'!$G$14:$CJ$14,"Recurring",'Sch A. Input'!$G$13:$CJ$13,$E$9)</f>
        <v>0</v>
      </c>
      <c r="G688" s="210">
        <f>SUMIFS('Sch A. Input'!G691:CJ691,'Sch A. Input'!$G$14:$CJ$14,"One-time",'Sch A. Input'!$G$13:$CJ$13,'Sch B. Bi-Weekly Output'!$E$9)</f>
        <v>0</v>
      </c>
      <c r="H688" s="211">
        <f t="shared" si="12"/>
        <v>0</v>
      </c>
      <c r="I688" s="208"/>
      <c r="J688" s="212">
        <f>IFERROR(-'Sch D. Workings'!AB693,'Sch D. Workings'!AB693)</f>
        <v>0</v>
      </c>
      <c r="L688" s="88"/>
    </row>
    <row r="689" spans="2:12" ht="13" x14ac:dyDescent="0.3">
      <c r="B689" s="173" t="str">
        <f>IF('Sch A. Input'!B692="","",'Sch A. Input'!B692)</f>
        <v/>
      </c>
      <c r="C689" s="174" t="str">
        <f>IF('Sch A. Input'!C692="","",'Sch A. Input'!C692)</f>
        <v/>
      </c>
      <c r="D689" s="175" t="str">
        <f>IF('Sch A. Input'!D692="","",'Sch A. Input'!D692)</f>
        <v/>
      </c>
      <c r="E689" s="175">
        <f>IF('Sch A. Input'!E692="","",MIN('Sch A. Input'!E692,'Sch A. Input'!F692))</f>
        <v>45016</v>
      </c>
      <c r="F689" s="210">
        <f>SUMIFS('Sch A. Input'!G692:CJ692,'Sch A. Input'!$G$14:$CJ$14,"Recurring",'Sch A. Input'!$G$13:$CJ$13,$E$9)</f>
        <v>0</v>
      </c>
      <c r="G689" s="210">
        <f>SUMIFS('Sch A. Input'!G692:CJ692,'Sch A. Input'!$G$14:$CJ$14,"One-time",'Sch A. Input'!$G$13:$CJ$13,'Sch B. Bi-Weekly Output'!$E$9)</f>
        <v>0</v>
      </c>
      <c r="H689" s="211">
        <f t="shared" si="12"/>
        <v>0</v>
      </c>
      <c r="I689" s="208"/>
      <c r="J689" s="212">
        <f>IFERROR(-'Sch D. Workings'!AB694,'Sch D. Workings'!AB694)</f>
        <v>0</v>
      </c>
      <c r="L689" s="88"/>
    </row>
    <row r="690" spans="2:12" ht="13" x14ac:dyDescent="0.3">
      <c r="B690" s="173" t="str">
        <f>IF('Sch A. Input'!B693="","",'Sch A. Input'!B693)</f>
        <v/>
      </c>
      <c r="C690" s="174" t="str">
        <f>IF('Sch A. Input'!C693="","",'Sch A. Input'!C693)</f>
        <v/>
      </c>
      <c r="D690" s="175" t="str">
        <f>IF('Sch A. Input'!D693="","",'Sch A. Input'!D693)</f>
        <v/>
      </c>
      <c r="E690" s="175">
        <f>IF('Sch A. Input'!E693="","",MIN('Sch A. Input'!E693,'Sch A. Input'!F693))</f>
        <v>45016</v>
      </c>
      <c r="F690" s="210">
        <f>SUMIFS('Sch A. Input'!G693:CJ693,'Sch A. Input'!$G$14:$CJ$14,"Recurring",'Sch A. Input'!$G$13:$CJ$13,$E$9)</f>
        <v>0</v>
      </c>
      <c r="G690" s="210">
        <f>SUMIFS('Sch A. Input'!G693:CJ693,'Sch A. Input'!$G$14:$CJ$14,"One-time",'Sch A. Input'!$G$13:$CJ$13,'Sch B. Bi-Weekly Output'!$E$9)</f>
        <v>0</v>
      </c>
      <c r="H690" s="211">
        <f t="shared" si="12"/>
        <v>0</v>
      </c>
      <c r="I690" s="208"/>
      <c r="J690" s="212">
        <f>IFERROR(-'Sch D. Workings'!AB695,'Sch D. Workings'!AB695)</f>
        <v>0</v>
      </c>
      <c r="L690" s="88"/>
    </row>
    <row r="691" spans="2:12" ht="13" x14ac:dyDescent="0.3">
      <c r="B691" s="173" t="str">
        <f>IF('Sch A. Input'!B694="","",'Sch A. Input'!B694)</f>
        <v/>
      </c>
      <c r="C691" s="174" t="str">
        <f>IF('Sch A. Input'!C694="","",'Sch A. Input'!C694)</f>
        <v/>
      </c>
      <c r="D691" s="175" t="str">
        <f>IF('Sch A. Input'!D694="","",'Sch A. Input'!D694)</f>
        <v/>
      </c>
      <c r="E691" s="175">
        <f>IF('Sch A. Input'!E694="","",MIN('Sch A. Input'!E694,'Sch A. Input'!F694))</f>
        <v>45016</v>
      </c>
      <c r="F691" s="210">
        <f>SUMIFS('Sch A. Input'!G694:CJ694,'Sch A. Input'!$G$14:$CJ$14,"Recurring",'Sch A. Input'!$G$13:$CJ$13,$E$9)</f>
        <v>0</v>
      </c>
      <c r="G691" s="210">
        <f>SUMIFS('Sch A. Input'!G694:CJ694,'Sch A. Input'!$G$14:$CJ$14,"One-time",'Sch A. Input'!$G$13:$CJ$13,'Sch B. Bi-Weekly Output'!$E$9)</f>
        <v>0</v>
      </c>
      <c r="H691" s="211">
        <f t="shared" si="12"/>
        <v>0</v>
      </c>
      <c r="I691" s="208"/>
      <c r="J691" s="212">
        <f>IFERROR(-'Sch D. Workings'!AB696,'Sch D. Workings'!AB696)</f>
        <v>0</v>
      </c>
      <c r="L691" s="88"/>
    </row>
    <row r="692" spans="2:12" ht="13" x14ac:dyDescent="0.3">
      <c r="B692" s="173" t="str">
        <f>IF('Sch A. Input'!B695="","",'Sch A. Input'!B695)</f>
        <v/>
      </c>
      <c r="C692" s="174" t="str">
        <f>IF('Sch A. Input'!C695="","",'Sch A. Input'!C695)</f>
        <v/>
      </c>
      <c r="D692" s="175" t="str">
        <f>IF('Sch A. Input'!D695="","",'Sch A. Input'!D695)</f>
        <v/>
      </c>
      <c r="E692" s="175">
        <f>IF('Sch A. Input'!E695="","",MIN('Sch A. Input'!E695,'Sch A. Input'!F695))</f>
        <v>45016</v>
      </c>
      <c r="F692" s="210">
        <f>SUMIFS('Sch A. Input'!G695:CJ695,'Sch A. Input'!$G$14:$CJ$14,"Recurring",'Sch A. Input'!$G$13:$CJ$13,$E$9)</f>
        <v>0</v>
      </c>
      <c r="G692" s="210">
        <f>SUMIFS('Sch A. Input'!G695:CJ695,'Sch A. Input'!$G$14:$CJ$14,"One-time",'Sch A. Input'!$G$13:$CJ$13,'Sch B. Bi-Weekly Output'!$E$9)</f>
        <v>0</v>
      </c>
      <c r="H692" s="211">
        <f t="shared" si="12"/>
        <v>0</v>
      </c>
      <c r="I692" s="208"/>
      <c r="J692" s="212">
        <f>IFERROR(-'Sch D. Workings'!AB697,'Sch D. Workings'!AB697)</f>
        <v>0</v>
      </c>
      <c r="L692" s="88"/>
    </row>
    <row r="693" spans="2:12" ht="13" x14ac:dyDescent="0.3">
      <c r="B693" s="173" t="str">
        <f>IF('Sch A. Input'!B696="","",'Sch A. Input'!B696)</f>
        <v/>
      </c>
      <c r="C693" s="174" t="str">
        <f>IF('Sch A. Input'!C696="","",'Sch A. Input'!C696)</f>
        <v/>
      </c>
      <c r="D693" s="175" t="str">
        <f>IF('Sch A. Input'!D696="","",'Sch A. Input'!D696)</f>
        <v/>
      </c>
      <c r="E693" s="175">
        <f>IF('Sch A. Input'!E696="","",MIN('Sch A. Input'!E696,'Sch A. Input'!F696))</f>
        <v>45016</v>
      </c>
      <c r="F693" s="210">
        <f>SUMIFS('Sch A. Input'!G696:CJ696,'Sch A. Input'!$G$14:$CJ$14,"Recurring",'Sch A. Input'!$G$13:$CJ$13,$E$9)</f>
        <v>0</v>
      </c>
      <c r="G693" s="210">
        <f>SUMIFS('Sch A. Input'!G696:CJ696,'Sch A. Input'!$G$14:$CJ$14,"One-time",'Sch A. Input'!$G$13:$CJ$13,'Sch B. Bi-Weekly Output'!$E$9)</f>
        <v>0</v>
      </c>
      <c r="H693" s="211">
        <f t="shared" si="12"/>
        <v>0</v>
      </c>
      <c r="I693" s="208"/>
      <c r="J693" s="212">
        <f>IFERROR(-'Sch D. Workings'!AB698,'Sch D. Workings'!AB698)</f>
        <v>0</v>
      </c>
      <c r="L693" s="88"/>
    </row>
    <row r="694" spans="2:12" ht="13" x14ac:dyDescent="0.3">
      <c r="B694" s="173" t="str">
        <f>IF('Sch A. Input'!B697="","",'Sch A. Input'!B697)</f>
        <v/>
      </c>
      <c r="C694" s="174" t="str">
        <f>IF('Sch A. Input'!C697="","",'Sch A. Input'!C697)</f>
        <v/>
      </c>
      <c r="D694" s="175" t="str">
        <f>IF('Sch A. Input'!D697="","",'Sch A. Input'!D697)</f>
        <v/>
      </c>
      <c r="E694" s="175">
        <f>IF('Sch A. Input'!E697="","",MIN('Sch A. Input'!E697,'Sch A. Input'!F697))</f>
        <v>45016</v>
      </c>
      <c r="F694" s="210">
        <f>SUMIFS('Sch A. Input'!G697:CJ697,'Sch A. Input'!$G$14:$CJ$14,"Recurring",'Sch A. Input'!$G$13:$CJ$13,$E$9)</f>
        <v>0</v>
      </c>
      <c r="G694" s="210">
        <f>SUMIFS('Sch A. Input'!G697:CJ697,'Sch A. Input'!$G$14:$CJ$14,"One-time",'Sch A. Input'!$G$13:$CJ$13,'Sch B. Bi-Weekly Output'!$E$9)</f>
        <v>0</v>
      </c>
      <c r="H694" s="211">
        <f t="shared" si="12"/>
        <v>0</v>
      </c>
      <c r="I694" s="208"/>
      <c r="J694" s="212">
        <f>IFERROR(-'Sch D. Workings'!AB699,'Sch D. Workings'!AB699)</f>
        <v>0</v>
      </c>
      <c r="L694" s="88"/>
    </row>
    <row r="695" spans="2:12" ht="13" x14ac:dyDescent="0.3">
      <c r="B695" s="173" t="str">
        <f>IF('Sch A. Input'!B698="","",'Sch A. Input'!B698)</f>
        <v/>
      </c>
      <c r="C695" s="174" t="str">
        <f>IF('Sch A. Input'!C698="","",'Sch A. Input'!C698)</f>
        <v/>
      </c>
      <c r="D695" s="175" t="str">
        <f>IF('Sch A. Input'!D698="","",'Sch A. Input'!D698)</f>
        <v/>
      </c>
      <c r="E695" s="175">
        <f>IF('Sch A. Input'!E698="","",MIN('Sch A. Input'!E698,'Sch A. Input'!F698))</f>
        <v>45016</v>
      </c>
      <c r="F695" s="210">
        <f>SUMIFS('Sch A. Input'!G698:CJ698,'Sch A. Input'!$G$14:$CJ$14,"Recurring",'Sch A. Input'!$G$13:$CJ$13,$E$9)</f>
        <v>0</v>
      </c>
      <c r="G695" s="210">
        <f>SUMIFS('Sch A. Input'!G698:CJ698,'Sch A. Input'!$G$14:$CJ$14,"One-time",'Sch A. Input'!$G$13:$CJ$13,'Sch B. Bi-Weekly Output'!$E$9)</f>
        <v>0</v>
      </c>
      <c r="H695" s="211">
        <f t="shared" si="12"/>
        <v>0</v>
      </c>
      <c r="I695" s="208"/>
      <c r="J695" s="212">
        <f>IFERROR(-'Sch D. Workings'!AB700,'Sch D. Workings'!AB700)</f>
        <v>0</v>
      </c>
      <c r="L695" s="88"/>
    </row>
    <row r="696" spans="2:12" ht="13" x14ac:dyDescent="0.3">
      <c r="B696" s="173" t="str">
        <f>IF('Sch A. Input'!B699="","",'Sch A. Input'!B699)</f>
        <v/>
      </c>
      <c r="C696" s="174" t="str">
        <f>IF('Sch A. Input'!C699="","",'Sch A. Input'!C699)</f>
        <v/>
      </c>
      <c r="D696" s="175" t="str">
        <f>IF('Sch A. Input'!D699="","",'Sch A. Input'!D699)</f>
        <v/>
      </c>
      <c r="E696" s="175">
        <f>IF('Sch A. Input'!E699="","",MIN('Sch A. Input'!E699,'Sch A. Input'!F699))</f>
        <v>45016</v>
      </c>
      <c r="F696" s="210">
        <f>SUMIFS('Sch A. Input'!G699:CJ699,'Sch A. Input'!$G$14:$CJ$14,"Recurring",'Sch A. Input'!$G$13:$CJ$13,$E$9)</f>
        <v>0</v>
      </c>
      <c r="G696" s="210">
        <f>SUMIFS('Sch A. Input'!G699:CJ699,'Sch A. Input'!$G$14:$CJ$14,"One-time",'Sch A. Input'!$G$13:$CJ$13,'Sch B. Bi-Weekly Output'!$E$9)</f>
        <v>0</v>
      </c>
      <c r="H696" s="211">
        <f t="shared" si="12"/>
        <v>0</v>
      </c>
      <c r="I696" s="208"/>
      <c r="J696" s="212">
        <f>IFERROR(-'Sch D. Workings'!AB701,'Sch D. Workings'!AB701)</f>
        <v>0</v>
      </c>
      <c r="L696" s="88"/>
    </row>
    <row r="697" spans="2:12" ht="13" x14ac:dyDescent="0.3">
      <c r="B697" s="173" t="str">
        <f>IF('Sch A. Input'!B700="","",'Sch A. Input'!B700)</f>
        <v/>
      </c>
      <c r="C697" s="174" t="str">
        <f>IF('Sch A. Input'!C700="","",'Sch A. Input'!C700)</f>
        <v/>
      </c>
      <c r="D697" s="175" t="str">
        <f>IF('Sch A. Input'!D700="","",'Sch A. Input'!D700)</f>
        <v/>
      </c>
      <c r="E697" s="175">
        <f>IF('Sch A. Input'!E700="","",MIN('Sch A. Input'!E700,'Sch A. Input'!F700))</f>
        <v>45016</v>
      </c>
      <c r="F697" s="210">
        <f>SUMIFS('Sch A. Input'!G700:CJ700,'Sch A. Input'!$G$14:$CJ$14,"Recurring",'Sch A. Input'!$G$13:$CJ$13,$E$9)</f>
        <v>0</v>
      </c>
      <c r="G697" s="210">
        <f>SUMIFS('Sch A. Input'!G700:CJ700,'Sch A. Input'!$G$14:$CJ$14,"One-time",'Sch A. Input'!$G$13:$CJ$13,'Sch B. Bi-Weekly Output'!$E$9)</f>
        <v>0</v>
      </c>
      <c r="H697" s="211">
        <f t="shared" si="12"/>
        <v>0</v>
      </c>
      <c r="I697" s="208"/>
      <c r="J697" s="212">
        <f>IFERROR(-'Sch D. Workings'!AB702,'Sch D. Workings'!AB702)</f>
        <v>0</v>
      </c>
      <c r="L697" s="88"/>
    </row>
    <row r="698" spans="2:12" ht="13" x14ac:dyDescent="0.3">
      <c r="B698" s="173" t="str">
        <f>IF('Sch A. Input'!B701="","",'Sch A. Input'!B701)</f>
        <v/>
      </c>
      <c r="C698" s="174" t="str">
        <f>IF('Sch A. Input'!C701="","",'Sch A. Input'!C701)</f>
        <v/>
      </c>
      <c r="D698" s="175" t="str">
        <f>IF('Sch A. Input'!D701="","",'Sch A. Input'!D701)</f>
        <v/>
      </c>
      <c r="E698" s="175">
        <f>IF('Sch A. Input'!E701="","",MIN('Sch A. Input'!E701,'Sch A. Input'!F701))</f>
        <v>45016</v>
      </c>
      <c r="F698" s="210">
        <f>SUMIFS('Sch A. Input'!G701:CJ701,'Sch A. Input'!$G$14:$CJ$14,"Recurring",'Sch A. Input'!$G$13:$CJ$13,$E$9)</f>
        <v>0</v>
      </c>
      <c r="G698" s="210">
        <f>SUMIFS('Sch A. Input'!G701:CJ701,'Sch A. Input'!$G$14:$CJ$14,"One-time",'Sch A. Input'!$G$13:$CJ$13,'Sch B. Bi-Weekly Output'!$E$9)</f>
        <v>0</v>
      </c>
      <c r="H698" s="211">
        <f t="shared" si="12"/>
        <v>0</v>
      </c>
      <c r="I698" s="208"/>
      <c r="J698" s="212">
        <f>IFERROR(-'Sch D. Workings'!AB703,'Sch D. Workings'!AB703)</f>
        <v>0</v>
      </c>
      <c r="L698" s="88"/>
    </row>
    <row r="699" spans="2:12" ht="13" x14ac:dyDescent="0.3">
      <c r="B699" s="173" t="str">
        <f>IF('Sch A. Input'!B702="","",'Sch A. Input'!B702)</f>
        <v/>
      </c>
      <c r="C699" s="174" t="str">
        <f>IF('Sch A. Input'!C702="","",'Sch A. Input'!C702)</f>
        <v/>
      </c>
      <c r="D699" s="175" t="str">
        <f>IF('Sch A. Input'!D702="","",'Sch A. Input'!D702)</f>
        <v/>
      </c>
      <c r="E699" s="175">
        <f>IF('Sch A. Input'!E702="","",MIN('Sch A. Input'!E702,'Sch A. Input'!F702))</f>
        <v>45016</v>
      </c>
      <c r="F699" s="210">
        <f>SUMIFS('Sch A. Input'!G702:CJ702,'Sch A. Input'!$G$14:$CJ$14,"Recurring",'Sch A. Input'!$G$13:$CJ$13,$E$9)</f>
        <v>0</v>
      </c>
      <c r="G699" s="210">
        <f>SUMIFS('Sch A. Input'!G702:CJ702,'Sch A. Input'!$G$14:$CJ$14,"One-time",'Sch A. Input'!$G$13:$CJ$13,'Sch B. Bi-Weekly Output'!$E$9)</f>
        <v>0</v>
      </c>
      <c r="H699" s="211">
        <f t="shared" si="12"/>
        <v>0</v>
      </c>
      <c r="I699" s="208"/>
      <c r="J699" s="212">
        <f>IFERROR(-'Sch D. Workings'!AB704,'Sch D. Workings'!AB704)</f>
        <v>0</v>
      </c>
      <c r="L699" s="88"/>
    </row>
    <row r="700" spans="2:12" ht="13" x14ac:dyDescent="0.3">
      <c r="B700" s="173" t="str">
        <f>IF('Sch A. Input'!B703="","",'Sch A. Input'!B703)</f>
        <v/>
      </c>
      <c r="C700" s="174" t="str">
        <f>IF('Sch A. Input'!C703="","",'Sch A. Input'!C703)</f>
        <v/>
      </c>
      <c r="D700" s="175" t="str">
        <f>IF('Sch A. Input'!D703="","",'Sch A. Input'!D703)</f>
        <v/>
      </c>
      <c r="E700" s="175">
        <f>IF('Sch A. Input'!E703="","",MIN('Sch A. Input'!E703,'Sch A. Input'!F703))</f>
        <v>45016</v>
      </c>
      <c r="F700" s="210">
        <f>SUMIFS('Sch A. Input'!G703:CJ703,'Sch A. Input'!$G$14:$CJ$14,"Recurring",'Sch A. Input'!$G$13:$CJ$13,$E$9)</f>
        <v>0</v>
      </c>
      <c r="G700" s="210">
        <f>SUMIFS('Sch A. Input'!G703:CJ703,'Sch A. Input'!$G$14:$CJ$14,"One-time",'Sch A. Input'!$G$13:$CJ$13,'Sch B. Bi-Weekly Output'!$E$9)</f>
        <v>0</v>
      </c>
      <c r="H700" s="211">
        <f t="shared" si="12"/>
        <v>0</v>
      </c>
      <c r="I700" s="208"/>
      <c r="J700" s="212">
        <f>IFERROR(-'Sch D. Workings'!AB705,'Sch D. Workings'!AB705)</f>
        <v>0</v>
      </c>
      <c r="L700" s="88"/>
    </row>
    <row r="701" spans="2:12" ht="13" x14ac:dyDescent="0.3">
      <c r="B701" s="173" t="str">
        <f>IF('Sch A. Input'!B704="","",'Sch A. Input'!B704)</f>
        <v/>
      </c>
      <c r="C701" s="174" t="str">
        <f>IF('Sch A. Input'!C704="","",'Sch A. Input'!C704)</f>
        <v/>
      </c>
      <c r="D701" s="175" t="str">
        <f>IF('Sch A. Input'!D704="","",'Sch A. Input'!D704)</f>
        <v/>
      </c>
      <c r="E701" s="175">
        <f>IF('Sch A. Input'!E704="","",MIN('Sch A. Input'!E704,'Sch A. Input'!F704))</f>
        <v>45016</v>
      </c>
      <c r="F701" s="210">
        <f>SUMIFS('Sch A. Input'!G704:CJ704,'Sch A. Input'!$G$14:$CJ$14,"Recurring",'Sch A. Input'!$G$13:$CJ$13,$E$9)</f>
        <v>0</v>
      </c>
      <c r="G701" s="210">
        <f>SUMIFS('Sch A. Input'!G704:CJ704,'Sch A. Input'!$G$14:$CJ$14,"One-time",'Sch A. Input'!$G$13:$CJ$13,'Sch B. Bi-Weekly Output'!$E$9)</f>
        <v>0</v>
      </c>
      <c r="H701" s="211">
        <f t="shared" si="12"/>
        <v>0</v>
      </c>
      <c r="I701" s="208"/>
      <c r="J701" s="212">
        <f>IFERROR(-'Sch D. Workings'!AB706,'Sch D. Workings'!AB706)</f>
        <v>0</v>
      </c>
      <c r="L701" s="88"/>
    </row>
    <row r="702" spans="2:12" ht="13" x14ac:dyDescent="0.3">
      <c r="B702" s="173" t="str">
        <f>IF('Sch A. Input'!B705="","",'Sch A. Input'!B705)</f>
        <v/>
      </c>
      <c r="C702" s="174" t="str">
        <f>IF('Sch A. Input'!C705="","",'Sch A. Input'!C705)</f>
        <v/>
      </c>
      <c r="D702" s="175" t="str">
        <f>IF('Sch A. Input'!D705="","",'Sch A. Input'!D705)</f>
        <v/>
      </c>
      <c r="E702" s="175">
        <f>IF('Sch A. Input'!E705="","",MIN('Sch A. Input'!E705,'Sch A. Input'!F705))</f>
        <v>45016</v>
      </c>
      <c r="F702" s="210">
        <f>SUMIFS('Sch A. Input'!G705:CJ705,'Sch A. Input'!$G$14:$CJ$14,"Recurring",'Sch A. Input'!$G$13:$CJ$13,$E$9)</f>
        <v>0</v>
      </c>
      <c r="G702" s="210">
        <f>SUMIFS('Sch A. Input'!G705:CJ705,'Sch A. Input'!$G$14:$CJ$14,"One-time",'Sch A. Input'!$G$13:$CJ$13,'Sch B. Bi-Weekly Output'!$E$9)</f>
        <v>0</v>
      </c>
      <c r="H702" s="211">
        <f t="shared" si="12"/>
        <v>0</v>
      </c>
      <c r="I702" s="208"/>
      <c r="J702" s="212">
        <f>IFERROR(-'Sch D. Workings'!AB707,'Sch D. Workings'!AB707)</f>
        <v>0</v>
      </c>
      <c r="L702" s="88"/>
    </row>
    <row r="703" spans="2:12" ht="13" x14ac:dyDescent="0.3">
      <c r="B703" s="173" t="str">
        <f>IF('Sch A. Input'!B706="","",'Sch A. Input'!B706)</f>
        <v/>
      </c>
      <c r="C703" s="174" t="str">
        <f>IF('Sch A. Input'!C706="","",'Sch A. Input'!C706)</f>
        <v/>
      </c>
      <c r="D703" s="175" t="str">
        <f>IF('Sch A. Input'!D706="","",'Sch A. Input'!D706)</f>
        <v/>
      </c>
      <c r="E703" s="175">
        <f>IF('Sch A. Input'!E706="","",MIN('Sch A. Input'!E706,'Sch A. Input'!F706))</f>
        <v>45016</v>
      </c>
      <c r="F703" s="210">
        <f>SUMIFS('Sch A. Input'!G706:CJ706,'Sch A. Input'!$G$14:$CJ$14,"Recurring",'Sch A. Input'!$G$13:$CJ$13,$E$9)</f>
        <v>0</v>
      </c>
      <c r="G703" s="210">
        <f>SUMIFS('Sch A. Input'!G706:CJ706,'Sch A. Input'!$G$14:$CJ$14,"One-time",'Sch A. Input'!$G$13:$CJ$13,'Sch B. Bi-Weekly Output'!$E$9)</f>
        <v>0</v>
      </c>
      <c r="H703" s="211">
        <f t="shared" si="12"/>
        <v>0</v>
      </c>
      <c r="I703" s="208"/>
      <c r="J703" s="212">
        <f>IFERROR(-'Sch D. Workings'!AB708,'Sch D. Workings'!AB708)</f>
        <v>0</v>
      </c>
      <c r="L703" s="88"/>
    </row>
    <row r="704" spans="2:12" ht="13" x14ac:dyDescent="0.3">
      <c r="B704" s="173" t="str">
        <f>IF('Sch A. Input'!B707="","",'Sch A. Input'!B707)</f>
        <v/>
      </c>
      <c r="C704" s="174" t="str">
        <f>IF('Sch A. Input'!C707="","",'Sch A. Input'!C707)</f>
        <v/>
      </c>
      <c r="D704" s="175" t="str">
        <f>IF('Sch A. Input'!D707="","",'Sch A. Input'!D707)</f>
        <v/>
      </c>
      <c r="E704" s="175">
        <f>IF('Sch A. Input'!E707="","",MIN('Sch A. Input'!E707,'Sch A. Input'!F707))</f>
        <v>45016</v>
      </c>
      <c r="F704" s="210">
        <f>SUMIFS('Sch A. Input'!G707:CJ707,'Sch A. Input'!$G$14:$CJ$14,"Recurring",'Sch A. Input'!$G$13:$CJ$13,$E$9)</f>
        <v>0</v>
      </c>
      <c r="G704" s="210">
        <f>SUMIFS('Sch A. Input'!G707:CJ707,'Sch A. Input'!$G$14:$CJ$14,"One-time",'Sch A. Input'!$G$13:$CJ$13,'Sch B. Bi-Weekly Output'!$E$9)</f>
        <v>0</v>
      </c>
      <c r="H704" s="211">
        <f t="shared" si="12"/>
        <v>0</v>
      </c>
      <c r="I704" s="208"/>
      <c r="J704" s="212">
        <f>IFERROR(-'Sch D. Workings'!AB709,'Sch D. Workings'!AB709)</f>
        <v>0</v>
      </c>
      <c r="L704" s="88"/>
    </row>
    <row r="705" spans="2:12" ht="13" x14ac:dyDescent="0.3">
      <c r="B705" s="173" t="str">
        <f>IF('Sch A. Input'!B708="","",'Sch A. Input'!B708)</f>
        <v/>
      </c>
      <c r="C705" s="174" t="str">
        <f>IF('Sch A. Input'!C708="","",'Sch A. Input'!C708)</f>
        <v/>
      </c>
      <c r="D705" s="175" t="str">
        <f>IF('Sch A. Input'!D708="","",'Sch A. Input'!D708)</f>
        <v/>
      </c>
      <c r="E705" s="175">
        <f>IF('Sch A. Input'!E708="","",MIN('Sch A. Input'!E708,'Sch A. Input'!F708))</f>
        <v>45016</v>
      </c>
      <c r="F705" s="210">
        <f>SUMIFS('Sch A. Input'!G708:CJ708,'Sch A. Input'!$G$14:$CJ$14,"Recurring",'Sch A. Input'!$G$13:$CJ$13,$E$9)</f>
        <v>0</v>
      </c>
      <c r="G705" s="210">
        <f>SUMIFS('Sch A. Input'!G708:CJ708,'Sch A. Input'!$G$14:$CJ$14,"One-time",'Sch A. Input'!$G$13:$CJ$13,'Sch B. Bi-Weekly Output'!$E$9)</f>
        <v>0</v>
      </c>
      <c r="H705" s="211">
        <f t="shared" si="12"/>
        <v>0</v>
      </c>
      <c r="I705" s="208"/>
      <c r="J705" s="212">
        <f>IFERROR(-'Sch D. Workings'!AB710,'Sch D. Workings'!AB710)</f>
        <v>0</v>
      </c>
      <c r="L705" s="88"/>
    </row>
    <row r="706" spans="2:12" ht="13" x14ac:dyDescent="0.3">
      <c r="B706" s="173" t="str">
        <f>IF('Sch A. Input'!B709="","",'Sch A. Input'!B709)</f>
        <v/>
      </c>
      <c r="C706" s="174" t="str">
        <f>IF('Sch A. Input'!C709="","",'Sch A. Input'!C709)</f>
        <v/>
      </c>
      <c r="D706" s="175" t="str">
        <f>IF('Sch A. Input'!D709="","",'Sch A. Input'!D709)</f>
        <v/>
      </c>
      <c r="E706" s="175">
        <f>IF('Sch A. Input'!E709="","",MIN('Sch A. Input'!E709,'Sch A. Input'!F709))</f>
        <v>45016</v>
      </c>
      <c r="F706" s="210">
        <f>SUMIFS('Sch A. Input'!G709:CJ709,'Sch A. Input'!$G$14:$CJ$14,"Recurring",'Sch A. Input'!$G$13:$CJ$13,$E$9)</f>
        <v>0</v>
      </c>
      <c r="G706" s="210">
        <f>SUMIFS('Sch A. Input'!G709:CJ709,'Sch A. Input'!$G$14:$CJ$14,"One-time",'Sch A. Input'!$G$13:$CJ$13,'Sch B. Bi-Weekly Output'!$E$9)</f>
        <v>0</v>
      </c>
      <c r="H706" s="211">
        <f t="shared" si="12"/>
        <v>0</v>
      </c>
      <c r="I706" s="208"/>
      <c r="J706" s="212">
        <f>IFERROR(-'Sch D. Workings'!AB711,'Sch D. Workings'!AB711)</f>
        <v>0</v>
      </c>
      <c r="L706" s="88"/>
    </row>
    <row r="707" spans="2:12" ht="13" x14ac:dyDescent="0.3">
      <c r="B707" s="173" t="str">
        <f>IF('Sch A. Input'!B710="","",'Sch A. Input'!B710)</f>
        <v/>
      </c>
      <c r="C707" s="174" t="str">
        <f>IF('Sch A. Input'!C710="","",'Sch A. Input'!C710)</f>
        <v/>
      </c>
      <c r="D707" s="175" t="str">
        <f>IF('Sch A. Input'!D710="","",'Sch A. Input'!D710)</f>
        <v/>
      </c>
      <c r="E707" s="175">
        <f>IF('Sch A. Input'!E710="","",MIN('Sch A. Input'!E710,'Sch A. Input'!F710))</f>
        <v>45016</v>
      </c>
      <c r="F707" s="210">
        <f>SUMIFS('Sch A. Input'!G710:CJ710,'Sch A. Input'!$G$14:$CJ$14,"Recurring",'Sch A. Input'!$G$13:$CJ$13,$E$9)</f>
        <v>0</v>
      </c>
      <c r="G707" s="210">
        <f>SUMIFS('Sch A. Input'!G710:CJ710,'Sch A. Input'!$G$14:$CJ$14,"One-time",'Sch A. Input'!$G$13:$CJ$13,'Sch B. Bi-Weekly Output'!$E$9)</f>
        <v>0</v>
      </c>
      <c r="H707" s="211">
        <f t="shared" si="12"/>
        <v>0</v>
      </c>
      <c r="I707" s="208"/>
      <c r="J707" s="212">
        <f>IFERROR(-'Sch D. Workings'!AB712,'Sch D. Workings'!AB712)</f>
        <v>0</v>
      </c>
      <c r="L707" s="88"/>
    </row>
    <row r="708" spans="2:12" ht="13" x14ac:dyDescent="0.3">
      <c r="B708" s="173" t="str">
        <f>IF('Sch A. Input'!B711="","",'Sch A. Input'!B711)</f>
        <v/>
      </c>
      <c r="C708" s="174" t="str">
        <f>IF('Sch A. Input'!C711="","",'Sch A. Input'!C711)</f>
        <v/>
      </c>
      <c r="D708" s="175" t="str">
        <f>IF('Sch A. Input'!D711="","",'Sch A. Input'!D711)</f>
        <v/>
      </c>
      <c r="E708" s="175">
        <f>IF('Sch A. Input'!E711="","",MIN('Sch A. Input'!E711,'Sch A. Input'!F711))</f>
        <v>45016</v>
      </c>
      <c r="F708" s="210">
        <f>SUMIFS('Sch A. Input'!G711:CJ711,'Sch A. Input'!$G$14:$CJ$14,"Recurring",'Sch A. Input'!$G$13:$CJ$13,$E$9)</f>
        <v>0</v>
      </c>
      <c r="G708" s="210">
        <f>SUMIFS('Sch A. Input'!G711:CJ711,'Sch A. Input'!$G$14:$CJ$14,"One-time",'Sch A. Input'!$G$13:$CJ$13,'Sch B. Bi-Weekly Output'!$E$9)</f>
        <v>0</v>
      </c>
      <c r="H708" s="211">
        <f t="shared" si="12"/>
        <v>0</v>
      </c>
      <c r="I708" s="208"/>
      <c r="J708" s="212">
        <f>IFERROR(-'Sch D. Workings'!AB713,'Sch D. Workings'!AB713)</f>
        <v>0</v>
      </c>
      <c r="L708" s="88"/>
    </row>
    <row r="709" spans="2:12" ht="13" x14ac:dyDescent="0.3">
      <c r="B709" s="173" t="str">
        <f>IF('Sch A. Input'!B712="","",'Sch A. Input'!B712)</f>
        <v/>
      </c>
      <c r="C709" s="174" t="str">
        <f>IF('Sch A. Input'!C712="","",'Sch A. Input'!C712)</f>
        <v/>
      </c>
      <c r="D709" s="175" t="str">
        <f>IF('Sch A. Input'!D712="","",'Sch A. Input'!D712)</f>
        <v/>
      </c>
      <c r="E709" s="175">
        <f>IF('Sch A. Input'!E712="","",MIN('Sch A. Input'!E712,'Sch A. Input'!F712))</f>
        <v>45016</v>
      </c>
      <c r="F709" s="210">
        <f>SUMIFS('Sch A. Input'!G712:CJ712,'Sch A. Input'!$G$14:$CJ$14,"Recurring",'Sch A. Input'!$G$13:$CJ$13,$E$9)</f>
        <v>0</v>
      </c>
      <c r="G709" s="210">
        <f>SUMIFS('Sch A. Input'!G712:CJ712,'Sch A. Input'!$G$14:$CJ$14,"One-time",'Sch A. Input'!$G$13:$CJ$13,'Sch B. Bi-Weekly Output'!$E$9)</f>
        <v>0</v>
      </c>
      <c r="H709" s="211">
        <f t="shared" si="12"/>
        <v>0</v>
      </c>
      <c r="I709" s="208"/>
      <c r="J709" s="212">
        <f>IFERROR(-'Sch D. Workings'!AB714,'Sch D. Workings'!AB714)</f>
        <v>0</v>
      </c>
      <c r="L709" s="88"/>
    </row>
    <row r="710" spans="2:12" ht="13" x14ac:dyDescent="0.3">
      <c r="B710" s="173" t="str">
        <f>IF('Sch A. Input'!B713="","",'Sch A. Input'!B713)</f>
        <v/>
      </c>
      <c r="C710" s="174" t="str">
        <f>IF('Sch A. Input'!C713="","",'Sch A. Input'!C713)</f>
        <v/>
      </c>
      <c r="D710" s="175" t="str">
        <f>IF('Sch A. Input'!D713="","",'Sch A. Input'!D713)</f>
        <v/>
      </c>
      <c r="E710" s="175">
        <f>IF('Sch A. Input'!E713="","",MIN('Sch A. Input'!E713,'Sch A. Input'!F713))</f>
        <v>45016</v>
      </c>
      <c r="F710" s="210">
        <f>SUMIFS('Sch A. Input'!G713:CJ713,'Sch A. Input'!$G$14:$CJ$14,"Recurring",'Sch A. Input'!$G$13:$CJ$13,$E$9)</f>
        <v>0</v>
      </c>
      <c r="G710" s="210">
        <f>SUMIFS('Sch A. Input'!G713:CJ713,'Sch A. Input'!$G$14:$CJ$14,"One-time",'Sch A. Input'!$G$13:$CJ$13,'Sch B. Bi-Weekly Output'!$E$9)</f>
        <v>0</v>
      </c>
      <c r="H710" s="211">
        <f t="shared" si="12"/>
        <v>0</v>
      </c>
      <c r="I710" s="208"/>
      <c r="J710" s="212">
        <f>IFERROR(-'Sch D. Workings'!AB715,'Sch D. Workings'!AB715)</f>
        <v>0</v>
      </c>
      <c r="L710" s="88"/>
    </row>
    <row r="711" spans="2:12" ht="13" x14ac:dyDescent="0.3">
      <c r="B711" s="173" t="str">
        <f>IF('Sch A. Input'!B714="","",'Sch A. Input'!B714)</f>
        <v/>
      </c>
      <c r="C711" s="174" t="str">
        <f>IF('Sch A. Input'!C714="","",'Sch A. Input'!C714)</f>
        <v/>
      </c>
      <c r="D711" s="175" t="str">
        <f>IF('Sch A. Input'!D714="","",'Sch A. Input'!D714)</f>
        <v/>
      </c>
      <c r="E711" s="175">
        <f>IF('Sch A. Input'!E714="","",MIN('Sch A. Input'!E714,'Sch A. Input'!F714))</f>
        <v>45016</v>
      </c>
      <c r="F711" s="210">
        <f>SUMIFS('Sch A. Input'!G714:CJ714,'Sch A. Input'!$G$14:$CJ$14,"Recurring",'Sch A. Input'!$G$13:$CJ$13,$E$9)</f>
        <v>0</v>
      </c>
      <c r="G711" s="210">
        <f>SUMIFS('Sch A. Input'!G714:CJ714,'Sch A. Input'!$G$14:$CJ$14,"One-time",'Sch A. Input'!$G$13:$CJ$13,'Sch B. Bi-Weekly Output'!$E$9)</f>
        <v>0</v>
      </c>
      <c r="H711" s="211">
        <f t="shared" si="12"/>
        <v>0</v>
      </c>
      <c r="I711" s="208"/>
      <c r="J711" s="212">
        <f>IFERROR(-'Sch D. Workings'!AB716,'Sch D. Workings'!AB716)</f>
        <v>0</v>
      </c>
      <c r="L711" s="88"/>
    </row>
    <row r="712" spans="2:12" ht="13" x14ac:dyDescent="0.3">
      <c r="B712" s="173" t="str">
        <f>IF('Sch A. Input'!B715="","",'Sch A. Input'!B715)</f>
        <v/>
      </c>
      <c r="C712" s="174" t="str">
        <f>IF('Sch A. Input'!C715="","",'Sch A. Input'!C715)</f>
        <v/>
      </c>
      <c r="D712" s="175" t="str">
        <f>IF('Sch A. Input'!D715="","",'Sch A. Input'!D715)</f>
        <v/>
      </c>
      <c r="E712" s="175">
        <f>IF('Sch A. Input'!E715="","",MIN('Sch A. Input'!E715,'Sch A. Input'!F715))</f>
        <v>45016</v>
      </c>
      <c r="F712" s="210">
        <f>SUMIFS('Sch A. Input'!G715:CJ715,'Sch A. Input'!$G$14:$CJ$14,"Recurring",'Sch A. Input'!$G$13:$CJ$13,$E$9)</f>
        <v>0</v>
      </c>
      <c r="G712" s="210">
        <f>SUMIFS('Sch A. Input'!G715:CJ715,'Sch A. Input'!$G$14:$CJ$14,"One-time",'Sch A. Input'!$G$13:$CJ$13,'Sch B. Bi-Weekly Output'!$E$9)</f>
        <v>0</v>
      </c>
      <c r="H712" s="211">
        <f t="shared" si="12"/>
        <v>0</v>
      </c>
      <c r="I712" s="208"/>
      <c r="J712" s="212">
        <f>IFERROR(-'Sch D. Workings'!AB717,'Sch D. Workings'!AB717)</f>
        <v>0</v>
      </c>
      <c r="L712" s="88"/>
    </row>
    <row r="713" spans="2:12" ht="13" x14ac:dyDescent="0.3">
      <c r="B713" s="173" t="str">
        <f>IF('Sch A. Input'!B716="","",'Sch A. Input'!B716)</f>
        <v/>
      </c>
      <c r="C713" s="174" t="str">
        <f>IF('Sch A. Input'!C716="","",'Sch A. Input'!C716)</f>
        <v/>
      </c>
      <c r="D713" s="175" t="str">
        <f>IF('Sch A. Input'!D716="","",'Sch A. Input'!D716)</f>
        <v/>
      </c>
      <c r="E713" s="175">
        <f>IF('Sch A. Input'!E716="","",MIN('Sch A. Input'!E716,'Sch A. Input'!F716))</f>
        <v>45016</v>
      </c>
      <c r="F713" s="210">
        <f>SUMIFS('Sch A. Input'!G716:CJ716,'Sch A. Input'!$G$14:$CJ$14,"Recurring",'Sch A. Input'!$G$13:$CJ$13,$E$9)</f>
        <v>0</v>
      </c>
      <c r="G713" s="210">
        <f>SUMIFS('Sch A. Input'!G716:CJ716,'Sch A. Input'!$G$14:$CJ$14,"One-time",'Sch A. Input'!$G$13:$CJ$13,'Sch B. Bi-Weekly Output'!$E$9)</f>
        <v>0</v>
      </c>
      <c r="H713" s="211">
        <f t="shared" si="12"/>
        <v>0</v>
      </c>
      <c r="I713" s="208"/>
      <c r="J713" s="212">
        <f>IFERROR(-'Sch D. Workings'!AB718,'Sch D. Workings'!AB718)</f>
        <v>0</v>
      </c>
      <c r="L713" s="88"/>
    </row>
    <row r="714" spans="2:12" ht="13" x14ac:dyDescent="0.3">
      <c r="B714" s="173" t="str">
        <f>IF('Sch A. Input'!B717="","",'Sch A. Input'!B717)</f>
        <v/>
      </c>
      <c r="C714" s="174" t="str">
        <f>IF('Sch A. Input'!C717="","",'Sch A. Input'!C717)</f>
        <v/>
      </c>
      <c r="D714" s="175" t="str">
        <f>IF('Sch A. Input'!D717="","",'Sch A. Input'!D717)</f>
        <v/>
      </c>
      <c r="E714" s="175">
        <f>IF('Sch A. Input'!E717="","",MIN('Sch A. Input'!E717,'Sch A. Input'!F717))</f>
        <v>45016</v>
      </c>
      <c r="F714" s="210">
        <f>SUMIFS('Sch A. Input'!G717:CJ717,'Sch A. Input'!$G$14:$CJ$14,"Recurring",'Sch A. Input'!$G$13:$CJ$13,$E$9)</f>
        <v>0</v>
      </c>
      <c r="G714" s="210">
        <f>SUMIFS('Sch A. Input'!G717:CJ717,'Sch A. Input'!$G$14:$CJ$14,"One-time",'Sch A. Input'!$G$13:$CJ$13,'Sch B. Bi-Weekly Output'!$E$9)</f>
        <v>0</v>
      </c>
      <c r="H714" s="211">
        <f t="shared" si="12"/>
        <v>0</v>
      </c>
      <c r="I714" s="208"/>
      <c r="J714" s="212">
        <f>IFERROR(-'Sch D. Workings'!AB719,'Sch D. Workings'!AB719)</f>
        <v>0</v>
      </c>
      <c r="L714" s="88"/>
    </row>
    <row r="715" spans="2:12" ht="13" x14ac:dyDescent="0.3">
      <c r="B715" s="173" t="str">
        <f>IF('Sch A. Input'!B718="","",'Sch A. Input'!B718)</f>
        <v/>
      </c>
      <c r="C715" s="174" t="str">
        <f>IF('Sch A. Input'!C718="","",'Sch A. Input'!C718)</f>
        <v/>
      </c>
      <c r="D715" s="175" t="str">
        <f>IF('Sch A. Input'!D718="","",'Sch A. Input'!D718)</f>
        <v/>
      </c>
      <c r="E715" s="175">
        <f>IF('Sch A. Input'!E718="","",MIN('Sch A. Input'!E718,'Sch A. Input'!F718))</f>
        <v>45016</v>
      </c>
      <c r="F715" s="210">
        <f>SUMIFS('Sch A. Input'!G718:CJ718,'Sch A. Input'!$G$14:$CJ$14,"Recurring",'Sch A. Input'!$G$13:$CJ$13,$E$9)</f>
        <v>0</v>
      </c>
      <c r="G715" s="210">
        <f>SUMIFS('Sch A. Input'!G718:CJ718,'Sch A. Input'!$G$14:$CJ$14,"One-time",'Sch A. Input'!$G$13:$CJ$13,'Sch B. Bi-Weekly Output'!$E$9)</f>
        <v>0</v>
      </c>
      <c r="H715" s="211">
        <f t="shared" si="12"/>
        <v>0</v>
      </c>
      <c r="I715" s="208"/>
      <c r="J715" s="212">
        <f>IFERROR(-'Sch D. Workings'!AB720,'Sch D. Workings'!AB720)</f>
        <v>0</v>
      </c>
      <c r="L715" s="88"/>
    </row>
    <row r="716" spans="2:12" ht="13" x14ac:dyDescent="0.3">
      <c r="B716" s="173" t="str">
        <f>IF('Sch A. Input'!B719="","",'Sch A. Input'!B719)</f>
        <v/>
      </c>
      <c r="C716" s="174" t="str">
        <f>IF('Sch A. Input'!C719="","",'Sch A. Input'!C719)</f>
        <v/>
      </c>
      <c r="D716" s="175" t="str">
        <f>IF('Sch A. Input'!D719="","",'Sch A. Input'!D719)</f>
        <v/>
      </c>
      <c r="E716" s="175">
        <f>IF('Sch A. Input'!E719="","",MIN('Sch A. Input'!E719,'Sch A. Input'!F719))</f>
        <v>45016</v>
      </c>
      <c r="F716" s="210">
        <f>SUMIFS('Sch A. Input'!G719:CJ719,'Sch A. Input'!$G$14:$CJ$14,"Recurring",'Sch A. Input'!$G$13:$CJ$13,$E$9)</f>
        <v>0</v>
      </c>
      <c r="G716" s="210">
        <f>SUMIFS('Sch A. Input'!G719:CJ719,'Sch A. Input'!$G$14:$CJ$14,"One-time",'Sch A. Input'!$G$13:$CJ$13,'Sch B. Bi-Weekly Output'!$E$9)</f>
        <v>0</v>
      </c>
      <c r="H716" s="211">
        <f t="shared" si="12"/>
        <v>0</v>
      </c>
      <c r="I716" s="208"/>
      <c r="J716" s="212">
        <f>IFERROR(-'Sch D. Workings'!AB721,'Sch D. Workings'!AB721)</f>
        <v>0</v>
      </c>
      <c r="L716" s="88"/>
    </row>
    <row r="717" spans="2:12" ht="13" x14ac:dyDescent="0.3">
      <c r="B717" s="173" t="str">
        <f>IF('Sch A. Input'!B720="","",'Sch A. Input'!B720)</f>
        <v/>
      </c>
      <c r="C717" s="174" t="str">
        <f>IF('Sch A. Input'!C720="","",'Sch A. Input'!C720)</f>
        <v/>
      </c>
      <c r="D717" s="175" t="str">
        <f>IF('Sch A. Input'!D720="","",'Sch A. Input'!D720)</f>
        <v/>
      </c>
      <c r="E717" s="175">
        <f>IF('Sch A. Input'!E720="","",MIN('Sch A. Input'!E720,'Sch A. Input'!F720))</f>
        <v>45016</v>
      </c>
      <c r="F717" s="210">
        <f>SUMIFS('Sch A. Input'!G720:CJ720,'Sch A. Input'!$G$14:$CJ$14,"Recurring",'Sch A. Input'!$G$13:$CJ$13,$E$9)</f>
        <v>0</v>
      </c>
      <c r="G717" s="210">
        <f>SUMIFS('Sch A. Input'!G720:CJ720,'Sch A. Input'!$G$14:$CJ$14,"One-time",'Sch A. Input'!$G$13:$CJ$13,'Sch B. Bi-Weekly Output'!$E$9)</f>
        <v>0</v>
      </c>
      <c r="H717" s="211">
        <f t="shared" si="12"/>
        <v>0</v>
      </c>
      <c r="I717" s="208"/>
      <c r="J717" s="212">
        <f>IFERROR(-'Sch D. Workings'!AB722,'Sch D. Workings'!AB722)</f>
        <v>0</v>
      </c>
      <c r="L717" s="88"/>
    </row>
    <row r="718" spans="2:12" ht="13" x14ac:dyDescent="0.3">
      <c r="B718" s="173" t="str">
        <f>IF('Sch A. Input'!B721="","",'Sch A. Input'!B721)</f>
        <v/>
      </c>
      <c r="C718" s="174" t="str">
        <f>IF('Sch A. Input'!C721="","",'Sch A. Input'!C721)</f>
        <v/>
      </c>
      <c r="D718" s="175" t="str">
        <f>IF('Sch A. Input'!D721="","",'Sch A. Input'!D721)</f>
        <v/>
      </c>
      <c r="E718" s="175">
        <f>IF('Sch A. Input'!E721="","",MIN('Sch A. Input'!E721,'Sch A. Input'!F721))</f>
        <v>45016</v>
      </c>
      <c r="F718" s="210">
        <f>SUMIFS('Sch A. Input'!G721:CJ721,'Sch A. Input'!$G$14:$CJ$14,"Recurring",'Sch A. Input'!$G$13:$CJ$13,$E$9)</f>
        <v>0</v>
      </c>
      <c r="G718" s="210">
        <f>SUMIFS('Sch A. Input'!G721:CJ721,'Sch A. Input'!$G$14:$CJ$14,"One-time",'Sch A. Input'!$G$13:$CJ$13,'Sch B. Bi-Weekly Output'!$E$9)</f>
        <v>0</v>
      </c>
      <c r="H718" s="211">
        <f t="shared" si="12"/>
        <v>0</v>
      </c>
      <c r="I718" s="208"/>
      <c r="J718" s="212">
        <f>IFERROR(-'Sch D. Workings'!AB723,'Sch D. Workings'!AB723)</f>
        <v>0</v>
      </c>
      <c r="L718" s="88"/>
    </row>
    <row r="719" spans="2:12" ht="13" x14ac:dyDescent="0.3">
      <c r="B719" s="173" t="str">
        <f>IF('Sch A. Input'!B722="","",'Sch A. Input'!B722)</f>
        <v/>
      </c>
      <c r="C719" s="174" t="str">
        <f>IF('Sch A. Input'!C722="","",'Sch A. Input'!C722)</f>
        <v/>
      </c>
      <c r="D719" s="175" t="str">
        <f>IF('Sch A. Input'!D722="","",'Sch A. Input'!D722)</f>
        <v/>
      </c>
      <c r="E719" s="175">
        <f>IF('Sch A. Input'!E722="","",MIN('Sch A. Input'!E722,'Sch A. Input'!F722))</f>
        <v>45016</v>
      </c>
      <c r="F719" s="210">
        <f>SUMIFS('Sch A. Input'!G722:CJ722,'Sch A. Input'!$G$14:$CJ$14,"Recurring",'Sch A. Input'!$G$13:$CJ$13,$E$9)</f>
        <v>0</v>
      </c>
      <c r="G719" s="210">
        <f>SUMIFS('Sch A. Input'!G722:CJ722,'Sch A. Input'!$G$14:$CJ$14,"One-time",'Sch A. Input'!$G$13:$CJ$13,'Sch B. Bi-Weekly Output'!$E$9)</f>
        <v>0</v>
      </c>
      <c r="H719" s="211">
        <f t="shared" si="12"/>
        <v>0</v>
      </c>
      <c r="I719" s="208"/>
      <c r="J719" s="212">
        <f>IFERROR(-'Sch D. Workings'!AB724,'Sch D. Workings'!AB724)</f>
        <v>0</v>
      </c>
      <c r="L719" s="88"/>
    </row>
    <row r="720" spans="2:12" ht="13" x14ac:dyDescent="0.3">
      <c r="B720" s="173" t="str">
        <f>IF('Sch A. Input'!B723="","",'Sch A. Input'!B723)</f>
        <v/>
      </c>
      <c r="C720" s="174" t="str">
        <f>IF('Sch A. Input'!C723="","",'Sch A. Input'!C723)</f>
        <v/>
      </c>
      <c r="D720" s="175" t="str">
        <f>IF('Sch A. Input'!D723="","",'Sch A. Input'!D723)</f>
        <v/>
      </c>
      <c r="E720" s="175">
        <f>IF('Sch A. Input'!E723="","",MIN('Sch A. Input'!E723,'Sch A. Input'!F723))</f>
        <v>45016</v>
      </c>
      <c r="F720" s="210">
        <f>SUMIFS('Sch A. Input'!G723:CJ723,'Sch A. Input'!$G$14:$CJ$14,"Recurring",'Sch A. Input'!$G$13:$CJ$13,$E$9)</f>
        <v>0</v>
      </c>
      <c r="G720" s="210">
        <f>SUMIFS('Sch A. Input'!G723:CJ723,'Sch A. Input'!$G$14:$CJ$14,"One-time",'Sch A. Input'!$G$13:$CJ$13,'Sch B. Bi-Weekly Output'!$E$9)</f>
        <v>0</v>
      </c>
      <c r="H720" s="211">
        <f t="shared" si="12"/>
        <v>0</v>
      </c>
      <c r="I720" s="208"/>
      <c r="J720" s="212">
        <f>IFERROR(-'Sch D. Workings'!AB725,'Sch D. Workings'!AB725)</f>
        <v>0</v>
      </c>
      <c r="L720" s="88"/>
    </row>
    <row r="721" spans="2:12" ht="13" x14ac:dyDescent="0.3">
      <c r="B721" s="173" t="str">
        <f>IF('Sch A. Input'!B724="","",'Sch A. Input'!B724)</f>
        <v/>
      </c>
      <c r="C721" s="174" t="str">
        <f>IF('Sch A. Input'!C724="","",'Sch A. Input'!C724)</f>
        <v/>
      </c>
      <c r="D721" s="175" t="str">
        <f>IF('Sch A. Input'!D724="","",'Sch A. Input'!D724)</f>
        <v/>
      </c>
      <c r="E721" s="175">
        <f>IF('Sch A. Input'!E724="","",MIN('Sch A. Input'!E724,'Sch A. Input'!F724))</f>
        <v>45016</v>
      </c>
      <c r="F721" s="210">
        <f>SUMIFS('Sch A. Input'!G724:CJ724,'Sch A. Input'!$G$14:$CJ$14,"Recurring",'Sch A. Input'!$G$13:$CJ$13,$E$9)</f>
        <v>0</v>
      </c>
      <c r="G721" s="210">
        <f>SUMIFS('Sch A. Input'!G724:CJ724,'Sch A. Input'!$G$14:$CJ$14,"One-time",'Sch A. Input'!$G$13:$CJ$13,'Sch B. Bi-Weekly Output'!$E$9)</f>
        <v>0</v>
      </c>
      <c r="H721" s="211">
        <f t="shared" si="12"/>
        <v>0</v>
      </c>
      <c r="I721" s="208"/>
      <c r="J721" s="212">
        <f>IFERROR(-'Sch D. Workings'!AB726,'Sch D. Workings'!AB726)</f>
        <v>0</v>
      </c>
      <c r="L721" s="88"/>
    </row>
    <row r="722" spans="2:12" ht="13" x14ac:dyDescent="0.3">
      <c r="B722" s="173" t="str">
        <f>IF('Sch A. Input'!B725="","",'Sch A. Input'!B725)</f>
        <v/>
      </c>
      <c r="C722" s="174" t="str">
        <f>IF('Sch A. Input'!C725="","",'Sch A. Input'!C725)</f>
        <v/>
      </c>
      <c r="D722" s="175" t="str">
        <f>IF('Sch A. Input'!D725="","",'Sch A. Input'!D725)</f>
        <v/>
      </c>
      <c r="E722" s="175">
        <f>IF('Sch A. Input'!E725="","",MIN('Sch A. Input'!E725,'Sch A. Input'!F725))</f>
        <v>45016</v>
      </c>
      <c r="F722" s="210">
        <f>SUMIFS('Sch A. Input'!G725:CJ725,'Sch A. Input'!$G$14:$CJ$14,"Recurring",'Sch A. Input'!$G$13:$CJ$13,$E$9)</f>
        <v>0</v>
      </c>
      <c r="G722" s="210">
        <f>SUMIFS('Sch A. Input'!G725:CJ725,'Sch A. Input'!$G$14:$CJ$14,"One-time",'Sch A. Input'!$G$13:$CJ$13,'Sch B. Bi-Weekly Output'!$E$9)</f>
        <v>0</v>
      </c>
      <c r="H722" s="211">
        <f t="shared" si="12"/>
        <v>0</v>
      </c>
      <c r="I722" s="208"/>
      <c r="J722" s="212">
        <f>IFERROR(-'Sch D. Workings'!AB727,'Sch D. Workings'!AB727)</f>
        <v>0</v>
      </c>
      <c r="L722" s="88"/>
    </row>
    <row r="723" spans="2:12" ht="13" x14ac:dyDescent="0.3">
      <c r="B723" s="173" t="str">
        <f>IF('Sch A. Input'!B726="","",'Sch A. Input'!B726)</f>
        <v/>
      </c>
      <c r="C723" s="174" t="str">
        <f>IF('Sch A. Input'!C726="","",'Sch A. Input'!C726)</f>
        <v/>
      </c>
      <c r="D723" s="175" t="str">
        <f>IF('Sch A. Input'!D726="","",'Sch A. Input'!D726)</f>
        <v/>
      </c>
      <c r="E723" s="175">
        <f>IF('Sch A. Input'!E726="","",MIN('Sch A. Input'!E726,'Sch A. Input'!F726))</f>
        <v>45016</v>
      </c>
      <c r="F723" s="210">
        <f>SUMIFS('Sch A. Input'!G726:CJ726,'Sch A. Input'!$G$14:$CJ$14,"Recurring",'Sch A. Input'!$G$13:$CJ$13,$E$9)</f>
        <v>0</v>
      </c>
      <c r="G723" s="210">
        <f>SUMIFS('Sch A. Input'!G726:CJ726,'Sch A. Input'!$G$14:$CJ$14,"One-time",'Sch A. Input'!$G$13:$CJ$13,'Sch B. Bi-Weekly Output'!$E$9)</f>
        <v>0</v>
      </c>
      <c r="H723" s="211">
        <f t="shared" si="12"/>
        <v>0</v>
      </c>
      <c r="I723" s="208"/>
      <c r="J723" s="212">
        <f>IFERROR(-'Sch D. Workings'!AB728,'Sch D. Workings'!AB728)</f>
        <v>0</v>
      </c>
      <c r="L723" s="88"/>
    </row>
    <row r="724" spans="2:12" ht="13" x14ac:dyDescent="0.3">
      <c r="B724" s="173" t="str">
        <f>IF('Sch A. Input'!B727="","",'Sch A. Input'!B727)</f>
        <v/>
      </c>
      <c r="C724" s="174" t="str">
        <f>IF('Sch A. Input'!C727="","",'Sch A. Input'!C727)</f>
        <v/>
      </c>
      <c r="D724" s="175" t="str">
        <f>IF('Sch A. Input'!D727="","",'Sch A. Input'!D727)</f>
        <v/>
      </c>
      <c r="E724" s="175">
        <f>IF('Sch A. Input'!E727="","",MIN('Sch A. Input'!E727,'Sch A. Input'!F727))</f>
        <v>45016</v>
      </c>
      <c r="F724" s="210">
        <f>SUMIFS('Sch A. Input'!G727:CJ727,'Sch A. Input'!$G$14:$CJ$14,"Recurring",'Sch A. Input'!$G$13:$CJ$13,$E$9)</f>
        <v>0</v>
      </c>
      <c r="G724" s="210">
        <f>SUMIFS('Sch A. Input'!G727:CJ727,'Sch A. Input'!$G$14:$CJ$14,"One-time",'Sch A. Input'!$G$13:$CJ$13,'Sch B. Bi-Weekly Output'!$E$9)</f>
        <v>0</v>
      </c>
      <c r="H724" s="211">
        <f t="shared" si="12"/>
        <v>0</v>
      </c>
      <c r="I724" s="208"/>
      <c r="J724" s="212">
        <f>IFERROR(-'Sch D. Workings'!AB729,'Sch D. Workings'!AB729)</f>
        <v>0</v>
      </c>
      <c r="L724" s="88"/>
    </row>
    <row r="725" spans="2:12" ht="13" x14ac:dyDescent="0.3">
      <c r="B725" s="173" t="str">
        <f>IF('Sch A. Input'!B728="","",'Sch A. Input'!B728)</f>
        <v/>
      </c>
      <c r="C725" s="174" t="str">
        <f>IF('Sch A. Input'!C728="","",'Sch A. Input'!C728)</f>
        <v/>
      </c>
      <c r="D725" s="175" t="str">
        <f>IF('Sch A. Input'!D728="","",'Sch A. Input'!D728)</f>
        <v/>
      </c>
      <c r="E725" s="175">
        <f>IF('Sch A. Input'!E728="","",MIN('Sch A. Input'!E728,'Sch A. Input'!F728))</f>
        <v>45016</v>
      </c>
      <c r="F725" s="210">
        <f>SUMIFS('Sch A. Input'!G728:CJ728,'Sch A. Input'!$G$14:$CJ$14,"Recurring",'Sch A. Input'!$G$13:$CJ$13,$E$9)</f>
        <v>0</v>
      </c>
      <c r="G725" s="210">
        <f>SUMIFS('Sch A. Input'!G728:CJ728,'Sch A. Input'!$G$14:$CJ$14,"One-time",'Sch A. Input'!$G$13:$CJ$13,'Sch B. Bi-Weekly Output'!$E$9)</f>
        <v>0</v>
      </c>
      <c r="H725" s="211">
        <f t="shared" si="12"/>
        <v>0</v>
      </c>
      <c r="I725" s="208"/>
      <c r="J725" s="212">
        <f>IFERROR(-'Sch D. Workings'!AB730,'Sch D. Workings'!AB730)</f>
        <v>0</v>
      </c>
      <c r="L725" s="88"/>
    </row>
    <row r="726" spans="2:12" ht="13" x14ac:dyDescent="0.3">
      <c r="B726" s="173" t="str">
        <f>IF('Sch A. Input'!B729="","",'Sch A. Input'!B729)</f>
        <v/>
      </c>
      <c r="C726" s="174" t="str">
        <f>IF('Sch A. Input'!C729="","",'Sch A. Input'!C729)</f>
        <v/>
      </c>
      <c r="D726" s="175" t="str">
        <f>IF('Sch A. Input'!D729="","",'Sch A. Input'!D729)</f>
        <v/>
      </c>
      <c r="E726" s="175">
        <f>IF('Sch A. Input'!E729="","",MIN('Sch A. Input'!E729,'Sch A. Input'!F729))</f>
        <v>45016</v>
      </c>
      <c r="F726" s="210">
        <f>SUMIFS('Sch A. Input'!G729:CJ729,'Sch A. Input'!$G$14:$CJ$14,"Recurring",'Sch A. Input'!$G$13:$CJ$13,$E$9)</f>
        <v>0</v>
      </c>
      <c r="G726" s="210">
        <f>SUMIFS('Sch A. Input'!G729:CJ729,'Sch A. Input'!$G$14:$CJ$14,"One-time",'Sch A. Input'!$G$13:$CJ$13,'Sch B. Bi-Weekly Output'!$E$9)</f>
        <v>0</v>
      </c>
      <c r="H726" s="211">
        <f t="shared" si="12"/>
        <v>0</v>
      </c>
      <c r="I726" s="208"/>
      <c r="J726" s="212">
        <f>IFERROR(-'Sch D. Workings'!AB731,'Sch D. Workings'!AB731)</f>
        <v>0</v>
      </c>
      <c r="L726" s="88"/>
    </row>
    <row r="727" spans="2:12" ht="13" x14ac:dyDescent="0.3">
      <c r="B727" s="173" t="str">
        <f>IF('Sch A. Input'!B730="","",'Sch A. Input'!B730)</f>
        <v/>
      </c>
      <c r="C727" s="174" t="str">
        <f>IF('Sch A. Input'!C730="","",'Sch A. Input'!C730)</f>
        <v/>
      </c>
      <c r="D727" s="175" t="str">
        <f>IF('Sch A. Input'!D730="","",'Sch A. Input'!D730)</f>
        <v/>
      </c>
      <c r="E727" s="175">
        <f>IF('Sch A. Input'!E730="","",MIN('Sch A. Input'!E730,'Sch A. Input'!F730))</f>
        <v>45016</v>
      </c>
      <c r="F727" s="210">
        <f>SUMIFS('Sch A. Input'!G730:CJ730,'Sch A. Input'!$G$14:$CJ$14,"Recurring",'Sch A. Input'!$G$13:$CJ$13,$E$9)</f>
        <v>0</v>
      </c>
      <c r="G727" s="210">
        <f>SUMIFS('Sch A. Input'!G730:CJ730,'Sch A. Input'!$G$14:$CJ$14,"One-time",'Sch A. Input'!$G$13:$CJ$13,'Sch B. Bi-Weekly Output'!$E$9)</f>
        <v>0</v>
      </c>
      <c r="H727" s="211">
        <f t="shared" ref="H727:H790" si="13">SUM(F727:G727)</f>
        <v>0</v>
      </c>
      <c r="I727" s="208"/>
      <c r="J727" s="212">
        <f>IFERROR(-'Sch D. Workings'!AB732,'Sch D. Workings'!AB732)</f>
        <v>0</v>
      </c>
      <c r="L727" s="88"/>
    </row>
    <row r="728" spans="2:12" ht="13" x14ac:dyDescent="0.3">
      <c r="B728" s="173" t="str">
        <f>IF('Sch A. Input'!B731="","",'Sch A. Input'!B731)</f>
        <v/>
      </c>
      <c r="C728" s="174" t="str">
        <f>IF('Sch A. Input'!C731="","",'Sch A. Input'!C731)</f>
        <v/>
      </c>
      <c r="D728" s="175" t="str">
        <f>IF('Sch A. Input'!D731="","",'Sch A. Input'!D731)</f>
        <v/>
      </c>
      <c r="E728" s="175">
        <f>IF('Sch A. Input'!E731="","",MIN('Sch A. Input'!E731,'Sch A. Input'!F731))</f>
        <v>45016</v>
      </c>
      <c r="F728" s="210">
        <f>SUMIFS('Sch A. Input'!G731:CJ731,'Sch A. Input'!$G$14:$CJ$14,"Recurring",'Sch A. Input'!$G$13:$CJ$13,$E$9)</f>
        <v>0</v>
      </c>
      <c r="G728" s="210">
        <f>SUMIFS('Sch A. Input'!G731:CJ731,'Sch A. Input'!$G$14:$CJ$14,"One-time",'Sch A. Input'!$G$13:$CJ$13,'Sch B. Bi-Weekly Output'!$E$9)</f>
        <v>0</v>
      </c>
      <c r="H728" s="211">
        <f t="shared" si="13"/>
        <v>0</v>
      </c>
      <c r="I728" s="208"/>
      <c r="J728" s="212">
        <f>IFERROR(-'Sch D. Workings'!AB733,'Sch D. Workings'!AB733)</f>
        <v>0</v>
      </c>
      <c r="L728" s="88"/>
    </row>
    <row r="729" spans="2:12" ht="13" x14ac:dyDescent="0.3">
      <c r="B729" s="173" t="str">
        <f>IF('Sch A. Input'!B732="","",'Sch A. Input'!B732)</f>
        <v/>
      </c>
      <c r="C729" s="174" t="str">
        <f>IF('Sch A. Input'!C732="","",'Sch A. Input'!C732)</f>
        <v/>
      </c>
      <c r="D729" s="175" t="str">
        <f>IF('Sch A. Input'!D732="","",'Sch A. Input'!D732)</f>
        <v/>
      </c>
      <c r="E729" s="175">
        <f>IF('Sch A. Input'!E732="","",MIN('Sch A. Input'!E732,'Sch A. Input'!F732))</f>
        <v>45016</v>
      </c>
      <c r="F729" s="210">
        <f>SUMIFS('Sch A. Input'!G732:CJ732,'Sch A. Input'!$G$14:$CJ$14,"Recurring",'Sch A. Input'!$G$13:$CJ$13,$E$9)</f>
        <v>0</v>
      </c>
      <c r="G729" s="210">
        <f>SUMIFS('Sch A. Input'!G732:CJ732,'Sch A. Input'!$G$14:$CJ$14,"One-time",'Sch A. Input'!$G$13:$CJ$13,'Sch B. Bi-Weekly Output'!$E$9)</f>
        <v>0</v>
      </c>
      <c r="H729" s="211">
        <f t="shared" si="13"/>
        <v>0</v>
      </c>
      <c r="I729" s="208"/>
      <c r="J729" s="212">
        <f>IFERROR(-'Sch D. Workings'!AB734,'Sch D. Workings'!AB734)</f>
        <v>0</v>
      </c>
      <c r="L729" s="88"/>
    </row>
    <row r="730" spans="2:12" ht="13" x14ac:dyDescent="0.3">
      <c r="B730" s="173" t="str">
        <f>IF('Sch A. Input'!B733="","",'Sch A. Input'!B733)</f>
        <v/>
      </c>
      <c r="C730" s="174" t="str">
        <f>IF('Sch A. Input'!C733="","",'Sch A. Input'!C733)</f>
        <v/>
      </c>
      <c r="D730" s="175" t="str">
        <f>IF('Sch A. Input'!D733="","",'Sch A. Input'!D733)</f>
        <v/>
      </c>
      <c r="E730" s="175">
        <f>IF('Sch A. Input'!E733="","",MIN('Sch A. Input'!E733,'Sch A. Input'!F733))</f>
        <v>45016</v>
      </c>
      <c r="F730" s="210">
        <f>SUMIFS('Sch A. Input'!G733:CJ733,'Sch A. Input'!$G$14:$CJ$14,"Recurring",'Sch A. Input'!$G$13:$CJ$13,$E$9)</f>
        <v>0</v>
      </c>
      <c r="G730" s="210">
        <f>SUMIFS('Sch A. Input'!G733:CJ733,'Sch A. Input'!$G$14:$CJ$14,"One-time",'Sch A. Input'!$G$13:$CJ$13,'Sch B. Bi-Weekly Output'!$E$9)</f>
        <v>0</v>
      </c>
      <c r="H730" s="211">
        <f t="shared" si="13"/>
        <v>0</v>
      </c>
      <c r="I730" s="208"/>
      <c r="J730" s="212">
        <f>IFERROR(-'Sch D. Workings'!AB735,'Sch D. Workings'!AB735)</f>
        <v>0</v>
      </c>
      <c r="L730" s="88"/>
    </row>
    <row r="731" spans="2:12" ht="13" x14ac:dyDescent="0.3">
      <c r="B731" s="173" t="str">
        <f>IF('Sch A. Input'!B734="","",'Sch A. Input'!B734)</f>
        <v/>
      </c>
      <c r="C731" s="174" t="str">
        <f>IF('Sch A. Input'!C734="","",'Sch A. Input'!C734)</f>
        <v/>
      </c>
      <c r="D731" s="175" t="str">
        <f>IF('Sch A. Input'!D734="","",'Sch A. Input'!D734)</f>
        <v/>
      </c>
      <c r="E731" s="175">
        <f>IF('Sch A. Input'!E734="","",MIN('Sch A. Input'!E734,'Sch A. Input'!F734))</f>
        <v>45016</v>
      </c>
      <c r="F731" s="210">
        <f>SUMIFS('Sch A. Input'!G734:CJ734,'Sch A. Input'!$G$14:$CJ$14,"Recurring",'Sch A. Input'!$G$13:$CJ$13,$E$9)</f>
        <v>0</v>
      </c>
      <c r="G731" s="210">
        <f>SUMIFS('Sch A. Input'!G734:CJ734,'Sch A. Input'!$G$14:$CJ$14,"One-time",'Sch A. Input'!$G$13:$CJ$13,'Sch B. Bi-Weekly Output'!$E$9)</f>
        <v>0</v>
      </c>
      <c r="H731" s="211">
        <f t="shared" si="13"/>
        <v>0</v>
      </c>
      <c r="I731" s="208"/>
      <c r="J731" s="212">
        <f>IFERROR(-'Sch D. Workings'!AB736,'Sch D. Workings'!AB736)</f>
        <v>0</v>
      </c>
      <c r="L731" s="88"/>
    </row>
    <row r="732" spans="2:12" ht="13" x14ac:dyDescent="0.3">
      <c r="B732" s="173" t="str">
        <f>IF('Sch A. Input'!B735="","",'Sch A. Input'!B735)</f>
        <v/>
      </c>
      <c r="C732" s="174" t="str">
        <f>IF('Sch A. Input'!C735="","",'Sch A. Input'!C735)</f>
        <v/>
      </c>
      <c r="D732" s="175" t="str">
        <f>IF('Sch A. Input'!D735="","",'Sch A. Input'!D735)</f>
        <v/>
      </c>
      <c r="E732" s="175">
        <f>IF('Sch A. Input'!E735="","",MIN('Sch A. Input'!E735,'Sch A. Input'!F735))</f>
        <v>45016</v>
      </c>
      <c r="F732" s="210">
        <f>SUMIFS('Sch A. Input'!G735:CJ735,'Sch A. Input'!$G$14:$CJ$14,"Recurring",'Sch A. Input'!$G$13:$CJ$13,$E$9)</f>
        <v>0</v>
      </c>
      <c r="G732" s="210">
        <f>SUMIFS('Sch A. Input'!G735:CJ735,'Sch A. Input'!$G$14:$CJ$14,"One-time",'Sch A. Input'!$G$13:$CJ$13,'Sch B. Bi-Weekly Output'!$E$9)</f>
        <v>0</v>
      </c>
      <c r="H732" s="211">
        <f t="shared" si="13"/>
        <v>0</v>
      </c>
      <c r="I732" s="208"/>
      <c r="J732" s="212">
        <f>IFERROR(-'Sch D. Workings'!AB737,'Sch D. Workings'!AB737)</f>
        <v>0</v>
      </c>
      <c r="L732" s="88"/>
    </row>
    <row r="733" spans="2:12" ht="13" x14ac:dyDescent="0.3">
      <c r="B733" s="173" t="str">
        <f>IF('Sch A. Input'!B736="","",'Sch A. Input'!B736)</f>
        <v/>
      </c>
      <c r="C733" s="174" t="str">
        <f>IF('Sch A. Input'!C736="","",'Sch A. Input'!C736)</f>
        <v/>
      </c>
      <c r="D733" s="175" t="str">
        <f>IF('Sch A. Input'!D736="","",'Sch A. Input'!D736)</f>
        <v/>
      </c>
      <c r="E733" s="175">
        <f>IF('Sch A. Input'!E736="","",MIN('Sch A. Input'!E736,'Sch A. Input'!F736))</f>
        <v>45016</v>
      </c>
      <c r="F733" s="210">
        <f>SUMIFS('Sch A. Input'!G736:CJ736,'Sch A. Input'!$G$14:$CJ$14,"Recurring",'Sch A. Input'!$G$13:$CJ$13,$E$9)</f>
        <v>0</v>
      </c>
      <c r="G733" s="210">
        <f>SUMIFS('Sch A. Input'!G736:CJ736,'Sch A. Input'!$G$14:$CJ$14,"One-time",'Sch A. Input'!$G$13:$CJ$13,'Sch B. Bi-Weekly Output'!$E$9)</f>
        <v>0</v>
      </c>
      <c r="H733" s="211">
        <f t="shared" si="13"/>
        <v>0</v>
      </c>
      <c r="I733" s="208"/>
      <c r="J733" s="212">
        <f>IFERROR(-'Sch D. Workings'!AB738,'Sch D. Workings'!AB738)</f>
        <v>0</v>
      </c>
      <c r="L733" s="88"/>
    </row>
    <row r="734" spans="2:12" ht="13" x14ac:dyDescent="0.3">
      <c r="B734" s="173" t="str">
        <f>IF('Sch A. Input'!B737="","",'Sch A. Input'!B737)</f>
        <v/>
      </c>
      <c r="C734" s="174" t="str">
        <f>IF('Sch A. Input'!C737="","",'Sch A. Input'!C737)</f>
        <v/>
      </c>
      <c r="D734" s="175" t="str">
        <f>IF('Sch A. Input'!D737="","",'Sch A. Input'!D737)</f>
        <v/>
      </c>
      <c r="E734" s="175">
        <f>IF('Sch A. Input'!E737="","",MIN('Sch A. Input'!E737,'Sch A. Input'!F737))</f>
        <v>45016</v>
      </c>
      <c r="F734" s="210">
        <f>SUMIFS('Sch A. Input'!G737:CJ737,'Sch A. Input'!$G$14:$CJ$14,"Recurring",'Sch A. Input'!$G$13:$CJ$13,$E$9)</f>
        <v>0</v>
      </c>
      <c r="G734" s="210">
        <f>SUMIFS('Sch A. Input'!G737:CJ737,'Sch A. Input'!$G$14:$CJ$14,"One-time",'Sch A. Input'!$G$13:$CJ$13,'Sch B. Bi-Weekly Output'!$E$9)</f>
        <v>0</v>
      </c>
      <c r="H734" s="211">
        <f t="shared" si="13"/>
        <v>0</v>
      </c>
      <c r="I734" s="208"/>
      <c r="J734" s="212">
        <f>IFERROR(-'Sch D. Workings'!AB739,'Sch D. Workings'!AB739)</f>
        <v>0</v>
      </c>
      <c r="L734" s="88"/>
    </row>
    <row r="735" spans="2:12" ht="13" x14ac:dyDescent="0.3">
      <c r="B735" s="173" t="str">
        <f>IF('Sch A. Input'!B738="","",'Sch A. Input'!B738)</f>
        <v/>
      </c>
      <c r="C735" s="174" t="str">
        <f>IF('Sch A. Input'!C738="","",'Sch A. Input'!C738)</f>
        <v/>
      </c>
      <c r="D735" s="175" t="str">
        <f>IF('Sch A. Input'!D738="","",'Sch A. Input'!D738)</f>
        <v/>
      </c>
      <c r="E735" s="175">
        <f>IF('Sch A. Input'!E738="","",MIN('Sch A. Input'!E738,'Sch A. Input'!F738))</f>
        <v>45016</v>
      </c>
      <c r="F735" s="210">
        <f>SUMIFS('Sch A. Input'!G738:CJ738,'Sch A. Input'!$G$14:$CJ$14,"Recurring",'Sch A. Input'!$G$13:$CJ$13,$E$9)</f>
        <v>0</v>
      </c>
      <c r="G735" s="210">
        <f>SUMIFS('Sch A. Input'!G738:CJ738,'Sch A. Input'!$G$14:$CJ$14,"One-time",'Sch A. Input'!$G$13:$CJ$13,'Sch B. Bi-Weekly Output'!$E$9)</f>
        <v>0</v>
      </c>
      <c r="H735" s="211">
        <f t="shared" si="13"/>
        <v>0</v>
      </c>
      <c r="I735" s="208"/>
      <c r="J735" s="212">
        <f>IFERROR(-'Sch D. Workings'!AB740,'Sch D. Workings'!AB740)</f>
        <v>0</v>
      </c>
      <c r="L735" s="88"/>
    </row>
    <row r="736" spans="2:12" ht="13" x14ac:dyDescent="0.3">
      <c r="B736" s="173" t="str">
        <f>IF('Sch A. Input'!B739="","",'Sch A. Input'!B739)</f>
        <v/>
      </c>
      <c r="C736" s="174" t="str">
        <f>IF('Sch A. Input'!C739="","",'Sch A. Input'!C739)</f>
        <v/>
      </c>
      <c r="D736" s="175" t="str">
        <f>IF('Sch A. Input'!D739="","",'Sch A. Input'!D739)</f>
        <v/>
      </c>
      <c r="E736" s="175">
        <f>IF('Sch A. Input'!E739="","",MIN('Sch A. Input'!E739,'Sch A. Input'!F739))</f>
        <v>45016</v>
      </c>
      <c r="F736" s="210">
        <f>SUMIFS('Sch A. Input'!G739:CJ739,'Sch A. Input'!$G$14:$CJ$14,"Recurring",'Sch A. Input'!$G$13:$CJ$13,$E$9)</f>
        <v>0</v>
      </c>
      <c r="G736" s="210">
        <f>SUMIFS('Sch A. Input'!G739:CJ739,'Sch A. Input'!$G$14:$CJ$14,"One-time",'Sch A. Input'!$G$13:$CJ$13,'Sch B. Bi-Weekly Output'!$E$9)</f>
        <v>0</v>
      </c>
      <c r="H736" s="211">
        <f t="shared" si="13"/>
        <v>0</v>
      </c>
      <c r="I736" s="208"/>
      <c r="J736" s="212">
        <f>IFERROR(-'Sch D. Workings'!AB741,'Sch D. Workings'!AB741)</f>
        <v>0</v>
      </c>
      <c r="L736" s="88"/>
    </row>
    <row r="737" spans="2:12" ht="13" x14ac:dyDescent="0.3">
      <c r="B737" s="173" t="str">
        <f>IF('Sch A. Input'!B740="","",'Sch A. Input'!B740)</f>
        <v/>
      </c>
      <c r="C737" s="174" t="str">
        <f>IF('Sch A. Input'!C740="","",'Sch A. Input'!C740)</f>
        <v/>
      </c>
      <c r="D737" s="175" t="str">
        <f>IF('Sch A. Input'!D740="","",'Sch A. Input'!D740)</f>
        <v/>
      </c>
      <c r="E737" s="175">
        <f>IF('Sch A. Input'!E740="","",MIN('Sch A. Input'!E740,'Sch A. Input'!F740))</f>
        <v>45016</v>
      </c>
      <c r="F737" s="210">
        <f>SUMIFS('Sch A. Input'!G740:CJ740,'Sch A. Input'!$G$14:$CJ$14,"Recurring",'Sch A. Input'!$G$13:$CJ$13,$E$9)</f>
        <v>0</v>
      </c>
      <c r="G737" s="210">
        <f>SUMIFS('Sch A. Input'!G740:CJ740,'Sch A. Input'!$G$14:$CJ$14,"One-time",'Sch A. Input'!$G$13:$CJ$13,'Sch B. Bi-Weekly Output'!$E$9)</f>
        <v>0</v>
      </c>
      <c r="H737" s="211">
        <f t="shared" si="13"/>
        <v>0</v>
      </c>
      <c r="I737" s="208"/>
      <c r="J737" s="212">
        <f>IFERROR(-'Sch D. Workings'!AB742,'Sch D. Workings'!AB742)</f>
        <v>0</v>
      </c>
      <c r="L737" s="88"/>
    </row>
    <row r="738" spans="2:12" ht="13" x14ac:dyDescent="0.3">
      <c r="B738" s="173" t="str">
        <f>IF('Sch A. Input'!B741="","",'Sch A. Input'!B741)</f>
        <v/>
      </c>
      <c r="C738" s="174" t="str">
        <f>IF('Sch A. Input'!C741="","",'Sch A. Input'!C741)</f>
        <v/>
      </c>
      <c r="D738" s="175" t="str">
        <f>IF('Sch A. Input'!D741="","",'Sch A. Input'!D741)</f>
        <v/>
      </c>
      <c r="E738" s="175">
        <f>IF('Sch A. Input'!E741="","",MIN('Sch A. Input'!E741,'Sch A. Input'!F741))</f>
        <v>45016</v>
      </c>
      <c r="F738" s="210">
        <f>SUMIFS('Sch A. Input'!G741:CJ741,'Sch A. Input'!$G$14:$CJ$14,"Recurring",'Sch A. Input'!$G$13:$CJ$13,$E$9)</f>
        <v>0</v>
      </c>
      <c r="G738" s="210">
        <f>SUMIFS('Sch A. Input'!G741:CJ741,'Sch A. Input'!$G$14:$CJ$14,"One-time",'Sch A. Input'!$G$13:$CJ$13,'Sch B. Bi-Weekly Output'!$E$9)</f>
        <v>0</v>
      </c>
      <c r="H738" s="211">
        <f t="shared" si="13"/>
        <v>0</v>
      </c>
      <c r="I738" s="208"/>
      <c r="J738" s="212">
        <f>IFERROR(-'Sch D. Workings'!AB743,'Sch D. Workings'!AB743)</f>
        <v>0</v>
      </c>
      <c r="L738" s="88"/>
    </row>
    <row r="739" spans="2:12" ht="13" x14ac:dyDescent="0.3">
      <c r="B739" s="173" t="str">
        <f>IF('Sch A. Input'!B742="","",'Sch A. Input'!B742)</f>
        <v/>
      </c>
      <c r="C739" s="174" t="str">
        <f>IF('Sch A. Input'!C742="","",'Sch A. Input'!C742)</f>
        <v/>
      </c>
      <c r="D739" s="175" t="str">
        <f>IF('Sch A. Input'!D742="","",'Sch A. Input'!D742)</f>
        <v/>
      </c>
      <c r="E739" s="175">
        <f>IF('Sch A. Input'!E742="","",MIN('Sch A. Input'!E742,'Sch A. Input'!F742))</f>
        <v>45016</v>
      </c>
      <c r="F739" s="210">
        <f>SUMIFS('Sch A. Input'!G742:CJ742,'Sch A. Input'!$G$14:$CJ$14,"Recurring",'Sch A. Input'!$G$13:$CJ$13,$E$9)</f>
        <v>0</v>
      </c>
      <c r="G739" s="210">
        <f>SUMIFS('Sch A. Input'!G742:CJ742,'Sch A. Input'!$G$14:$CJ$14,"One-time",'Sch A. Input'!$G$13:$CJ$13,'Sch B. Bi-Weekly Output'!$E$9)</f>
        <v>0</v>
      </c>
      <c r="H739" s="211">
        <f t="shared" si="13"/>
        <v>0</v>
      </c>
      <c r="I739" s="208"/>
      <c r="J739" s="212">
        <f>IFERROR(-'Sch D. Workings'!AB744,'Sch D. Workings'!AB744)</f>
        <v>0</v>
      </c>
      <c r="L739" s="88"/>
    </row>
    <row r="740" spans="2:12" ht="13" x14ac:dyDescent="0.3">
      <c r="B740" s="173" t="str">
        <f>IF('Sch A. Input'!B743="","",'Sch A. Input'!B743)</f>
        <v/>
      </c>
      <c r="C740" s="174" t="str">
        <f>IF('Sch A. Input'!C743="","",'Sch A. Input'!C743)</f>
        <v/>
      </c>
      <c r="D740" s="175" t="str">
        <f>IF('Sch A. Input'!D743="","",'Sch A. Input'!D743)</f>
        <v/>
      </c>
      <c r="E740" s="175">
        <f>IF('Sch A. Input'!E743="","",MIN('Sch A. Input'!E743,'Sch A. Input'!F743))</f>
        <v>45016</v>
      </c>
      <c r="F740" s="210">
        <f>SUMIFS('Sch A. Input'!G743:CJ743,'Sch A. Input'!$G$14:$CJ$14,"Recurring",'Sch A. Input'!$G$13:$CJ$13,$E$9)</f>
        <v>0</v>
      </c>
      <c r="G740" s="210">
        <f>SUMIFS('Sch A. Input'!G743:CJ743,'Sch A. Input'!$G$14:$CJ$14,"One-time",'Sch A. Input'!$G$13:$CJ$13,'Sch B. Bi-Weekly Output'!$E$9)</f>
        <v>0</v>
      </c>
      <c r="H740" s="211">
        <f t="shared" si="13"/>
        <v>0</v>
      </c>
      <c r="I740" s="208"/>
      <c r="J740" s="212">
        <f>IFERROR(-'Sch D. Workings'!AB745,'Sch D. Workings'!AB745)</f>
        <v>0</v>
      </c>
      <c r="L740" s="88"/>
    </row>
    <row r="741" spans="2:12" ht="13" x14ac:dyDescent="0.3">
      <c r="B741" s="173" t="str">
        <f>IF('Sch A. Input'!B744="","",'Sch A. Input'!B744)</f>
        <v/>
      </c>
      <c r="C741" s="174" t="str">
        <f>IF('Sch A. Input'!C744="","",'Sch A. Input'!C744)</f>
        <v/>
      </c>
      <c r="D741" s="175" t="str">
        <f>IF('Sch A. Input'!D744="","",'Sch A. Input'!D744)</f>
        <v/>
      </c>
      <c r="E741" s="175">
        <f>IF('Sch A. Input'!E744="","",MIN('Sch A. Input'!E744,'Sch A. Input'!F744))</f>
        <v>45016</v>
      </c>
      <c r="F741" s="210">
        <f>SUMIFS('Sch A. Input'!G744:CJ744,'Sch A. Input'!$G$14:$CJ$14,"Recurring",'Sch A. Input'!$G$13:$CJ$13,$E$9)</f>
        <v>0</v>
      </c>
      <c r="G741" s="210">
        <f>SUMIFS('Sch A. Input'!G744:CJ744,'Sch A. Input'!$G$14:$CJ$14,"One-time",'Sch A. Input'!$G$13:$CJ$13,'Sch B. Bi-Weekly Output'!$E$9)</f>
        <v>0</v>
      </c>
      <c r="H741" s="211">
        <f t="shared" si="13"/>
        <v>0</v>
      </c>
      <c r="I741" s="208"/>
      <c r="J741" s="212">
        <f>IFERROR(-'Sch D. Workings'!AB746,'Sch D. Workings'!AB746)</f>
        <v>0</v>
      </c>
      <c r="L741" s="88"/>
    </row>
    <row r="742" spans="2:12" ht="13" x14ac:dyDescent="0.3">
      <c r="B742" s="173" t="str">
        <f>IF('Sch A. Input'!B745="","",'Sch A. Input'!B745)</f>
        <v/>
      </c>
      <c r="C742" s="174" t="str">
        <f>IF('Sch A. Input'!C745="","",'Sch A. Input'!C745)</f>
        <v/>
      </c>
      <c r="D742" s="175" t="str">
        <f>IF('Sch A. Input'!D745="","",'Sch A. Input'!D745)</f>
        <v/>
      </c>
      <c r="E742" s="175">
        <f>IF('Sch A. Input'!E745="","",MIN('Sch A. Input'!E745,'Sch A. Input'!F745))</f>
        <v>45016</v>
      </c>
      <c r="F742" s="210">
        <f>SUMIFS('Sch A. Input'!G745:CJ745,'Sch A. Input'!$G$14:$CJ$14,"Recurring",'Sch A. Input'!$G$13:$CJ$13,$E$9)</f>
        <v>0</v>
      </c>
      <c r="G742" s="210">
        <f>SUMIFS('Sch A. Input'!G745:CJ745,'Sch A. Input'!$G$14:$CJ$14,"One-time",'Sch A. Input'!$G$13:$CJ$13,'Sch B. Bi-Weekly Output'!$E$9)</f>
        <v>0</v>
      </c>
      <c r="H742" s="211">
        <f t="shared" si="13"/>
        <v>0</v>
      </c>
      <c r="I742" s="208"/>
      <c r="J742" s="212">
        <f>IFERROR(-'Sch D. Workings'!AB747,'Sch D. Workings'!AB747)</f>
        <v>0</v>
      </c>
      <c r="L742" s="88"/>
    </row>
    <row r="743" spans="2:12" ht="13" x14ac:dyDescent="0.3">
      <c r="B743" s="173" t="str">
        <f>IF('Sch A. Input'!B746="","",'Sch A. Input'!B746)</f>
        <v/>
      </c>
      <c r="C743" s="174" t="str">
        <f>IF('Sch A. Input'!C746="","",'Sch A. Input'!C746)</f>
        <v/>
      </c>
      <c r="D743" s="175" t="str">
        <f>IF('Sch A. Input'!D746="","",'Sch A. Input'!D746)</f>
        <v/>
      </c>
      <c r="E743" s="175">
        <f>IF('Sch A. Input'!E746="","",MIN('Sch A. Input'!E746,'Sch A. Input'!F746))</f>
        <v>45016</v>
      </c>
      <c r="F743" s="210">
        <f>SUMIFS('Sch A. Input'!G746:CJ746,'Sch A. Input'!$G$14:$CJ$14,"Recurring",'Sch A. Input'!$G$13:$CJ$13,$E$9)</f>
        <v>0</v>
      </c>
      <c r="G743" s="210">
        <f>SUMIFS('Sch A. Input'!G746:CJ746,'Sch A. Input'!$G$14:$CJ$14,"One-time",'Sch A. Input'!$G$13:$CJ$13,'Sch B. Bi-Weekly Output'!$E$9)</f>
        <v>0</v>
      </c>
      <c r="H743" s="211">
        <f t="shared" si="13"/>
        <v>0</v>
      </c>
      <c r="I743" s="208"/>
      <c r="J743" s="212">
        <f>IFERROR(-'Sch D. Workings'!AB748,'Sch D. Workings'!AB748)</f>
        <v>0</v>
      </c>
      <c r="L743" s="88"/>
    </row>
    <row r="744" spans="2:12" ht="13" x14ac:dyDescent="0.3">
      <c r="B744" s="173" t="str">
        <f>IF('Sch A. Input'!B747="","",'Sch A. Input'!B747)</f>
        <v/>
      </c>
      <c r="C744" s="174" t="str">
        <f>IF('Sch A. Input'!C747="","",'Sch A. Input'!C747)</f>
        <v/>
      </c>
      <c r="D744" s="175" t="str">
        <f>IF('Sch A. Input'!D747="","",'Sch A. Input'!D747)</f>
        <v/>
      </c>
      <c r="E744" s="175">
        <f>IF('Sch A. Input'!E747="","",MIN('Sch A. Input'!E747,'Sch A. Input'!F747))</f>
        <v>45016</v>
      </c>
      <c r="F744" s="210">
        <f>SUMIFS('Sch A. Input'!G747:CJ747,'Sch A. Input'!$G$14:$CJ$14,"Recurring",'Sch A. Input'!$G$13:$CJ$13,$E$9)</f>
        <v>0</v>
      </c>
      <c r="G744" s="210">
        <f>SUMIFS('Sch A. Input'!G747:CJ747,'Sch A. Input'!$G$14:$CJ$14,"One-time",'Sch A. Input'!$G$13:$CJ$13,'Sch B. Bi-Weekly Output'!$E$9)</f>
        <v>0</v>
      </c>
      <c r="H744" s="211">
        <f t="shared" si="13"/>
        <v>0</v>
      </c>
      <c r="I744" s="208"/>
      <c r="J744" s="212">
        <f>IFERROR(-'Sch D. Workings'!AB749,'Sch D. Workings'!AB749)</f>
        <v>0</v>
      </c>
      <c r="L744" s="88"/>
    </row>
    <row r="745" spans="2:12" ht="13" x14ac:dyDescent="0.3">
      <c r="B745" s="173" t="str">
        <f>IF('Sch A. Input'!B748="","",'Sch A. Input'!B748)</f>
        <v/>
      </c>
      <c r="C745" s="174" t="str">
        <f>IF('Sch A. Input'!C748="","",'Sch A. Input'!C748)</f>
        <v/>
      </c>
      <c r="D745" s="175" t="str">
        <f>IF('Sch A. Input'!D748="","",'Sch A. Input'!D748)</f>
        <v/>
      </c>
      <c r="E745" s="175">
        <f>IF('Sch A. Input'!E748="","",MIN('Sch A. Input'!E748,'Sch A. Input'!F748))</f>
        <v>45016</v>
      </c>
      <c r="F745" s="210">
        <f>SUMIFS('Sch A. Input'!G748:CJ748,'Sch A. Input'!$G$14:$CJ$14,"Recurring",'Sch A. Input'!$G$13:$CJ$13,$E$9)</f>
        <v>0</v>
      </c>
      <c r="G745" s="210">
        <f>SUMIFS('Sch A. Input'!G748:CJ748,'Sch A. Input'!$G$14:$CJ$14,"One-time",'Sch A. Input'!$G$13:$CJ$13,'Sch B. Bi-Weekly Output'!$E$9)</f>
        <v>0</v>
      </c>
      <c r="H745" s="211">
        <f t="shared" si="13"/>
        <v>0</v>
      </c>
      <c r="I745" s="208"/>
      <c r="J745" s="212">
        <f>IFERROR(-'Sch D. Workings'!AB750,'Sch D. Workings'!AB750)</f>
        <v>0</v>
      </c>
      <c r="L745" s="88"/>
    </row>
    <row r="746" spans="2:12" ht="13" x14ac:dyDescent="0.3">
      <c r="B746" s="173" t="str">
        <f>IF('Sch A. Input'!B749="","",'Sch A. Input'!B749)</f>
        <v/>
      </c>
      <c r="C746" s="174" t="str">
        <f>IF('Sch A. Input'!C749="","",'Sch A. Input'!C749)</f>
        <v/>
      </c>
      <c r="D746" s="175" t="str">
        <f>IF('Sch A. Input'!D749="","",'Sch A. Input'!D749)</f>
        <v/>
      </c>
      <c r="E746" s="175">
        <f>IF('Sch A. Input'!E749="","",MIN('Sch A. Input'!E749,'Sch A. Input'!F749))</f>
        <v>45016</v>
      </c>
      <c r="F746" s="210">
        <f>SUMIFS('Sch A. Input'!G749:CJ749,'Sch A. Input'!$G$14:$CJ$14,"Recurring",'Sch A. Input'!$G$13:$CJ$13,$E$9)</f>
        <v>0</v>
      </c>
      <c r="G746" s="210">
        <f>SUMIFS('Sch A. Input'!G749:CJ749,'Sch A. Input'!$G$14:$CJ$14,"One-time",'Sch A. Input'!$G$13:$CJ$13,'Sch B. Bi-Weekly Output'!$E$9)</f>
        <v>0</v>
      </c>
      <c r="H746" s="211">
        <f t="shared" si="13"/>
        <v>0</v>
      </c>
      <c r="I746" s="208"/>
      <c r="J746" s="212">
        <f>IFERROR(-'Sch D. Workings'!AB751,'Sch D. Workings'!AB751)</f>
        <v>0</v>
      </c>
      <c r="L746" s="88"/>
    </row>
    <row r="747" spans="2:12" ht="13" x14ac:dyDescent="0.3">
      <c r="B747" s="173" t="str">
        <f>IF('Sch A. Input'!B750="","",'Sch A. Input'!B750)</f>
        <v/>
      </c>
      <c r="C747" s="174" t="str">
        <f>IF('Sch A. Input'!C750="","",'Sch A. Input'!C750)</f>
        <v/>
      </c>
      <c r="D747" s="175" t="str">
        <f>IF('Sch A. Input'!D750="","",'Sch A. Input'!D750)</f>
        <v/>
      </c>
      <c r="E747" s="175">
        <f>IF('Sch A. Input'!E750="","",MIN('Sch A. Input'!E750,'Sch A. Input'!F750))</f>
        <v>45016</v>
      </c>
      <c r="F747" s="210">
        <f>SUMIFS('Sch A. Input'!G750:CJ750,'Sch A. Input'!$G$14:$CJ$14,"Recurring",'Sch A. Input'!$G$13:$CJ$13,$E$9)</f>
        <v>0</v>
      </c>
      <c r="G747" s="210">
        <f>SUMIFS('Sch A. Input'!G750:CJ750,'Sch A. Input'!$G$14:$CJ$14,"One-time",'Sch A. Input'!$G$13:$CJ$13,'Sch B. Bi-Weekly Output'!$E$9)</f>
        <v>0</v>
      </c>
      <c r="H747" s="211">
        <f t="shared" si="13"/>
        <v>0</v>
      </c>
      <c r="I747" s="208"/>
      <c r="J747" s="212">
        <f>IFERROR(-'Sch D. Workings'!AB752,'Sch D. Workings'!AB752)</f>
        <v>0</v>
      </c>
      <c r="L747" s="88"/>
    </row>
    <row r="748" spans="2:12" ht="13" x14ac:dyDescent="0.3">
      <c r="B748" s="173" t="str">
        <f>IF('Sch A. Input'!B751="","",'Sch A. Input'!B751)</f>
        <v/>
      </c>
      <c r="C748" s="174" t="str">
        <f>IF('Sch A. Input'!C751="","",'Sch A. Input'!C751)</f>
        <v/>
      </c>
      <c r="D748" s="175" t="str">
        <f>IF('Sch A. Input'!D751="","",'Sch A. Input'!D751)</f>
        <v/>
      </c>
      <c r="E748" s="175">
        <f>IF('Sch A. Input'!E751="","",MIN('Sch A. Input'!E751,'Sch A. Input'!F751))</f>
        <v>45016</v>
      </c>
      <c r="F748" s="210">
        <f>SUMIFS('Sch A. Input'!G751:CJ751,'Sch A. Input'!$G$14:$CJ$14,"Recurring",'Sch A. Input'!$G$13:$CJ$13,$E$9)</f>
        <v>0</v>
      </c>
      <c r="G748" s="210">
        <f>SUMIFS('Sch A. Input'!G751:CJ751,'Sch A. Input'!$G$14:$CJ$14,"One-time",'Sch A. Input'!$G$13:$CJ$13,'Sch B. Bi-Weekly Output'!$E$9)</f>
        <v>0</v>
      </c>
      <c r="H748" s="211">
        <f t="shared" si="13"/>
        <v>0</v>
      </c>
      <c r="I748" s="208"/>
      <c r="J748" s="212">
        <f>IFERROR(-'Sch D. Workings'!AB753,'Sch D. Workings'!AB753)</f>
        <v>0</v>
      </c>
      <c r="L748" s="88"/>
    </row>
    <row r="749" spans="2:12" ht="13" x14ac:dyDescent="0.3">
      <c r="B749" s="173" t="str">
        <f>IF('Sch A. Input'!B752="","",'Sch A. Input'!B752)</f>
        <v/>
      </c>
      <c r="C749" s="174" t="str">
        <f>IF('Sch A. Input'!C752="","",'Sch A. Input'!C752)</f>
        <v/>
      </c>
      <c r="D749" s="175" t="str">
        <f>IF('Sch A. Input'!D752="","",'Sch A. Input'!D752)</f>
        <v/>
      </c>
      <c r="E749" s="175">
        <f>IF('Sch A. Input'!E752="","",MIN('Sch A. Input'!E752,'Sch A. Input'!F752))</f>
        <v>45016</v>
      </c>
      <c r="F749" s="210">
        <f>SUMIFS('Sch A. Input'!G752:CJ752,'Sch A. Input'!$G$14:$CJ$14,"Recurring",'Sch A. Input'!$G$13:$CJ$13,$E$9)</f>
        <v>0</v>
      </c>
      <c r="G749" s="210">
        <f>SUMIFS('Sch A. Input'!G752:CJ752,'Sch A. Input'!$G$14:$CJ$14,"One-time",'Sch A. Input'!$G$13:$CJ$13,'Sch B. Bi-Weekly Output'!$E$9)</f>
        <v>0</v>
      </c>
      <c r="H749" s="211">
        <f t="shared" si="13"/>
        <v>0</v>
      </c>
      <c r="I749" s="208"/>
      <c r="J749" s="212">
        <f>IFERROR(-'Sch D. Workings'!AB754,'Sch D. Workings'!AB754)</f>
        <v>0</v>
      </c>
      <c r="L749" s="88"/>
    </row>
    <row r="750" spans="2:12" ht="13" x14ac:dyDescent="0.3">
      <c r="B750" s="173" t="str">
        <f>IF('Sch A. Input'!B753="","",'Sch A. Input'!B753)</f>
        <v/>
      </c>
      <c r="C750" s="174" t="str">
        <f>IF('Sch A. Input'!C753="","",'Sch A. Input'!C753)</f>
        <v/>
      </c>
      <c r="D750" s="175" t="str">
        <f>IF('Sch A. Input'!D753="","",'Sch A. Input'!D753)</f>
        <v/>
      </c>
      <c r="E750" s="175">
        <f>IF('Sch A. Input'!E753="","",MIN('Sch A. Input'!E753,'Sch A. Input'!F753))</f>
        <v>45016</v>
      </c>
      <c r="F750" s="210">
        <f>SUMIFS('Sch A. Input'!G753:CJ753,'Sch A. Input'!$G$14:$CJ$14,"Recurring",'Sch A. Input'!$G$13:$CJ$13,$E$9)</f>
        <v>0</v>
      </c>
      <c r="G750" s="210">
        <f>SUMIFS('Sch A. Input'!G753:CJ753,'Sch A. Input'!$G$14:$CJ$14,"One-time",'Sch A. Input'!$G$13:$CJ$13,'Sch B. Bi-Weekly Output'!$E$9)</f>
        <v>0</v>
      </c>
      <c r="H750" s="211">
        <f t="shared" si="13"/>
        <v>0</v>
      </c>
      <c r="I750" s="208"/>
      <c r="J750" s="212">
        <f>IFERROR(-'Sch D. Workings'!AB755,'Sch D. Workings'!AB755)</f>
        <v>0</v>
      </c>
      <c r="L750" s="88"/>
    </row>
    <row r="751" spans="2:12" ht="13" x14ac:dyDescent="0.3">
      <c r="B751" s="173" t="str">
        <f>IF('Sch A. Input'!B754="","",'Sch A. Input'!B754)</f>
        <v/>
      </c>
      <c r="C751" s="174" t="str">
        <f>IF('Sch A. Input'!C754="","",'Sch A. Input'!C754)</f>
        <v/>
      </c>
      <c r="D751" s="175" t="str">
        <f>IF('Sch A. Input'!D754="","",'Sch A. Input'!D754)</f>
        <v/>
      </c>
      <c r="E751" s="175">
        <f>IF('Sch A. Input'!E754="","",MIN('Sch A. Input'!E754,'Sch A. Input'!F754))</f>
        <v>45016</v>
      </c>
      <c r="F751" s="210">
        <f>SUMIFS('Sch A. Input'!G754:CJ754,'Sch A. Input'!$G$14:$CJ$14,"Recurring",'Sch A. Input'!$G$13:$CJ$13,$E$9)</f>
        <v>0</v>
      </c>
      <c r="G751" s="210">
        <f>SUMIFS('Sch A. Input'!G754:CJ754,'Sch A. Input'!$G$14:$CJ$14,"One-time",'Sch A. Input'!$G$13:$CJ$13,'Sch B. Bi-Weekly Output'!$E$9)</f>
        <v>0</v>
      </c>
      <c r="H751" s="211">
        <f t="shared" si="13"/>
        <v>0</v>
      </c>
      <c r="I751" s="208"/>
      <c r="J751" s="212">
        <f>IFERROR(-'Sch D. Workings'!AB756,'Sch D. Workings'!AB756)</f>
        <v>0</v>
      </c>
      <c r="L751" s="88"/>
    </row>
    <row r="752" spans="2:12" ht="13" x14ac:dyDescent="0.3">
      <c r="B752" s="173" t="str">
        <f>IF('Sch A. Input'!B755="","",'Sch A. Input'!B755)</f>
        <v/>
      </c>
      <c r="C752" s="174" t="str">
        <f>IF('Sch A. Input'!C755="","",'Sch A. Input'!C755)</f>
        <v/>
      </c>
      <c r="D752" s="175" t="str">
        <f>IF('Sch A. Input'!D755="","",'Sch A. Input'!D755)</f>
        <v/>
      </c>
      <c r="E752" s="175">
        <f>IF('Sch A. Input'!E755="","",MIN('Sch A. Input'!E755,'Sch A. Input'!F755))</f>
        <v>45016</v>
      </c>
      <c r="F752" s="210">
        <f>SUMIFS('Sch A. Input'!G755:CJ755,'Sch A. Input'!$G$14:$CJ$14,"Recurring",'Sch A. Input'!$G$13:$CJ$13,$E$9)</f>
        <v>0</v>
      </c>
      <c r="G752" s="210">
        <f>SUMIFS('Sch A. Input'!G755:CJ755,'Sch A. Input'!$G$14:$CJ$14,"One-time",'Sch A. Input'!$G$13:$CJ$13,'Sch B. Bi-Weekly Output'!$E$9)</f>
        <v>0</v>
      </c>
      <c r="H752" s="211">
        <f t="shared" si="13"/>
        <v>0</v>
      </c>
      <c r="I752" s="208"/>
      <c r="J752" s="212">
        <f>IFERROR(-'Sch D. Workings'!AB757,'Sch D. Workings'!AB757)</f>
        <v>0</v>
      </c>
      <c r="L752" s="88"/>
    </row>
    <row r="753" spans="2:12" ht="13" x14ac:dyDescent="0.3">
      <c r="B753" s="173" t="str">
        <f>IF('Sch A. Input'!B756="","",'Sch A. Input'!B756)</f>
        <v/>
      </c>
      <c r="C753" s="174" t="str">
        <f>IF('Sch A. Input'!C756="","",'Sch A. Input'!C756)</f>
        <v/>
      </c>
      <c r="D753" s="175" t="str">
        <f>IF('Sch A. Input'!D756="","",'Sch A. Input'!D756)</f>
        <v/>
      </c>
      <c r="E753" s="175">
        <f>IF('Sch A. Input'!E756="","",MIN('Sch A. Input'!E756,'Sch A. Input'!F756))</f>
        <v>45016</v>
      </c>
      <c r="F753" s="210">
        <f>SUMIFS('Sch A. Input'!G756:CJ756,'Sch A. Input'!$G$14:$CJ$14,"Recurring",'Sch A. Input'!$G$13:$CJ$13,$E$9)</f>
        <v>0</v>
      </c>
      <c r="G753" s="210">
        <f>SUMIFS('Sch A. Input'!G756:CJ756,'Sch A. Input'!$G$14:$CJ$14,"One-time",'Sch A. Input'!$G$13:$CJ$13,'Sch B. Bi-Weekly Output'!$E$9)</f>
        <v>0</v>
      </c>
      <c r="H753" s="211">
        <f t="shared" si="13"/>
        <v>0</v>
      </c>
      <c r="I753" s="208"/>
      <c r="J753" s="212">
        <f>IFERROR(-'Sch D. Workings'!AB758,'Sch D. Workings'!AB758)</f>
        <v>0</v>
      </c>
      <c r="L753" s="88"/>
    </row>
    <row r="754" spans="2:12" ht="13" x14ac:dyDescent="0.3">
      <c r="B754" s="173" t="str">
        <f>IF('Sch A. Input'!B757="","",'Sch A. Input'!B757)</f>
        <v/>
      </c>
      <c r="C754" s="174" t="str">
        <f>IF('Sch A. Input'!C757="","",'Sch A. Input'!C757)</f>
        <v/>
      </c>
      <c r="D754" s="175" t="str">
        <f>IF('Sch A. Input'!D757="","",'Sch A. Input'!D757)</f>
        <v/>
      </c>
      <c r="E754" s="175">
        <f>IF('Sch A. Input'!E757="","",MIN('Sch A. Input'!E757,'Sch A. Input'!F757))</f>
        <v>45016</v>
      </c>
      <c r="F754" s="210">
        <f>SUMIFS('Sch A. Input'!G757:CJ757,'Sch A. Input'!$G$14:$CJ$14,"Recurring",'Sch A. Input'!$G$13:$CJ$13,$E$9)</f>
        <v>0</v>
      </c>
      <c r="G754" s="210">
        <f>SUMIFS('Sch A. Input'!G757:CJ757,'Sch A. Input'!$G$14:$CJ$14,"One-time",'Sch A. Input'!$G$13:$CJ$13,'Sch B. Bi-Weekly Output'!$E$9)</f>
        <v>0</v>
      </c>
      <c r="H754" s="211">
        <f t="shared" si="13"/>
        <v>0</v>
      </c>
      <c r="I754" s="208"/>
      <c r="J754" s="212">
        <f>IFERROR(-'Sch D. Workings'!AB759,'Sch D. Workings'!AB759)</f>
        <v>0</v>
      </c>
      <c r="L754" s="88"/>
    </row>
    <row r="755" spans="2:12" ht="13" x14ac:dyDescent="0.3">
      <c r="B755" s="173" t="str">
        <f>IF('Sch A. Input'!B758="","",'Sch A. Input'!B758)</f>
        <v/>
      </c>
      <c r="C755" s="174" t="str">
        <f>IF('Sch A. Input'!C758="","",'Sch A. Input'!C758)</f>
        <v/>
      </c>
      <c r="D755" s="175" t="str">
        <f>IF('Sch A. Input'!D758="","",'Sch A. Input'!D758)</f>
        <v/>
      </c>
      <c r="E755" s="175">
        <f>IF('Sch A. Input'!E758="","",MIN('Sch A. Input'!E758,'Sch A. Input'!F758))</f>
        <v>45016</v>
      </c>
      <c r="F755" s="210">
        <f>SUMIFS('Sch A. Input'!G758:CJ758,'Sch A. Input'!$G$14:$CJ$14,"Recurring",'Sch A. Input'!$G$13:$CJ$13,$E$9)</f>
        <v>0</v>
      </c>
      <c r="G755" s="210">
        <f>SUMIFS('Sch A. Input'!G758:CJ758,'Sch A. Input'!$G$14:$CJ$14,"One-time",'Sch A. Input'!$G$13:$CJ$13,'Sch B. Bi-Weekly Output'!$E$9)</f>
        <v>0</v>
      </c>
      <c r="H755" s="211">
        <f t="shared" si="13"/>
        <v>0</v>
      </c>
      <c r="I755" s="208"/>
      <c r="J755" s="212">
        <f>IFERROR(-'Sch D. Workings'!AB760,'Sch D. Workings'!AB760)</f>
        <v>0</v>
      </c>
      <c r="L755" s="88"/>
    </row>
    <row r="756" spans="2:12" ht="13" x14ac:dyDescent="0.3">
      <c r="B756" s="173" t="str">
        <f>IF('Sch A. Input'!B759="","",'Sch A. Input'!B759)</f>
        <v/>
      </c>
      <c r="C756" s="174" t="str">
        <f>IF('Sch A. Input'!C759="","",'Sch A. Input'!C759)</f>
        <v/>
      </c>
      <c r="D756" s="175" t="str">
        <f>IF('Sch A. Input'!D759="","",'Sch A. Input'!D759)</f>
        <v/>
      </c>
      <c r="E756" s="175">
        <f>IF('Sch A. Input'!E759="","",MIN('Sch A. Input'!E759,'Sch A. Input'!F759))</f>
        <v>45016</v>
      </c>
      <c r="F756" s="210">
        <f>SUMIFS('Sch A. Input'!G759:CJ759,'Sch A. Input'!$G$14:$CJ$14,"Recurring",'Sch A. Input'!$G$13:$CJ$13,$E$9)</f>
        <v>0</v>
      </c>
      <c r="G756" s="210">
        <f>SUMIFS('Sch A. Input'!G759:CJ759,'Sch A. Input'!$G$14:$CJ$14,"One-time",'Sch A. Input'!$G$13:$CJ$13,'Sch B. Bi-Weekly Output'!$E$9)</f>
        <v>0</v>
      </c>
      <c r="H756" s="211">
        <f t="shared" si="13"/>
        <v>0</v>
      </c>
      <c r="I756" s="208"/>
      <c r="J756" s="212">
        <f>IFERROR(-'Sch D. Workings'!AB761,'Sch D. Workings'!AB761)</f>
        <v>0</v>
      </c>
      <c r="L756" s="88"/>
    </row>
    <row r="757" spans="2:12" ht="13" x14ac:dyDescent="0.3">
      <c r="B757" s="173" t="str">
        <f>IF('Sch A. Input'!B760="","",'Sch A. Input'!B760)</f>
        <v/>
      </c>
      <c r="C757" s="174" t="str">
        <f>IF('Sch A. Input'!C760="","",'Sch A. Input'!C760)</f>
        <v/>
      </c>
      <c r="D757" s="175" t="str">
        <f>IF('Sch A. Input'!D760="","",'Sch A. Input'!D760)</f>
        <v/>
      </c>
      <c r="E757" s="175">
        <f>IF('Sch A. Input'!E760="","",MIN('Sch A. Input'!E760,'Sch A. Input'!F760))</f>
        <v>45016</v>
      </c>
      <c r="F757" s="210">
        <f>SUMIFS('Sch A. Input'!G760:CJ760,'Sch A. Input'!$G$14:$CJ$14,"Recurring",'Sch A. Input'!$G$13:$CJ$13,$E$9)</f>
        <v>0</v>
      </c>
      <c r="G757" s="210">
        <f>SUMIFS('Sch A. Input'!G760:CJ760,'Sch A. Input'!$G$14:$CJ$14,"One-time",'Sch A. Input'!$G$13:$CJ$13,'Sch B. Bi-Weekly Output'!$E$9)</f>
        <v>0</v>
      </c>
      <c r="H757" s="211">
        <f t="shared" si="13"/>
        <v>0</v>
      </c>
      <c r="I757" s="208"/>
      <c r="J757" s="212">
        <f>IFERROR(-'Sch D. Workings'!AB762,'Sch D. Workings'!AB762)</f>
        <v>0</v>
      </c>
      <c r="L757" s="88"/>
    </row>
    <row r="758" spans="2:12" ht="13" x14ac:dyDescent="0.3">
      <c r="B758" s="173" t="str">
        <f>IF('Sch A. Input'!B761="","",'Sch A. Input'!B761)</f>
        <v/>
      </c>
      <c r="C758" s="174" t="str">
        <f>IF('Sch A. Input'!C761="","",'Sch A. Input'!C761)</f>
        <v/>
      </c>
      <c r="D758" s="175" t="str">
        <f>IF('Sch A. Input'!D761="","",'Sch A. Input'!D761)</f>
        <v/>
      </c>
      <c r="E758" s="175">
        <f>IF('Sch A. Input'!E761="","",MIN('Sch A. Input'!E761,'Sch A. Input'!F761))</f>
        <v>45016</v>
      </c>
      <c r="F758" s="210">
        <f>SUMIFS('Sch A. Input'!G761:CJ761,'Sch A. Input'!$G$14:$CJ$14,"Recurring",'Sch A. Input'!$G$13:$CJ$13,$E$9)</f>
        <v>0</v>
      </c>
      <c r="G758" s="210">
        <f>SUMIFS('Sch A. Input'!G761:CJ761,'Sch A. Input'!$G$14:$CJ$14,"One-time",'Sch A. Input'!$G$13:$CJ$13,'Sch B. Bi-Weekly Output'!$E$9)</f>
        <v>0</v>
      </c>
      <c r="H758" s="211">
        <f t="shared" si="13"/>
        <v>0</v>
      </c>
      <c r="I758" s="208"/>
      <c r="J758" s="212">
        <f>IFERROR(-'Sch D. Workings'!AB763,'Sch D. Workings'!AB763)</f>
        <v>0</v>
      </c>
      <c r="L758" s="88"/>
    </row>
    <row r="759" spans="2:12" ht="13" x14ac:dyDescent="0.3">
      <c r="B759" s="173" t="str">
        <f>IF('Sch A. Input'!B762="","",'Sch A. Input'!B762)</f>
        <v/>
      </c>
      <c r="C759" s="174" t="str">
        <f>IF('Sch A. Input'!C762="","",'Sch A. Input'!C762)</f>
        <v/>
      </c>
      <c r="D759" s="175" t="str">
        <f>IF('Sch A. Input'!D762="","",'Sch A. Input'!D762)</f>
        <v/>
      </c>
      <c r="E759" s="175">
        <f>IF('Sch A. Input'!E762="","",MIN('Sch A. Input'!E762,'Sch A. Input'!F762))</f>
        <v>45016</v>
      </c>
      <c r="F759" s="210">
        <f>SUMIFS('Sch A. Input'!G762:CJ762,'Sch A. Input'!$G$14:$CJ$14,"Recurring",'Sch A. Input'!$G$13:$CJ$13,$E$9)</f>
        <v>0</v>
      </c>
      <c r="G759" s="210">
        <f>SUMIFS('Sch A. Input'!G762:CJ762,'Sch A. Input'!$G$14:$CJ$14,"One-time",'Sch A. Input'!$G$13:$CJ$13,'Sch B. Bi-Weekly Output'!$E$9)</f>
        <v>0</v>
      </c>
      <c r="H759" s="211">
        <f t="shared" si="13"/>
        <v>0</v>
      </c>
      <c r="I759" s="208"/>
      <c r="J759" s="212">
        <f>IFERROR(-'Sch D. Workings'!AB764,'Sch D. Workings'!AB764)</f>
        <v>0</v>
      </c>
      <c r="L759" s="88"/>
    </row>
    <row r="760" spans="2:12" ht="13" x14ac:dyDescent="0.3">
      <c r="B760" s="173" t="str">
        <f>IF('Sch A. Input'!B763="","",'Sch A. Input'!B763)</f>
        <v/>
      </c>
      <c r="C760" s="174" t="str">
        <f>IF('Sch A. Input'!C763="","",'Sch A. Input'!C763)</f>
        <v/>
      </c>
      <c r="D760" s="175" t="str">
        <f>IF('Sch A. Input'!D763="","",'Sch A. Input'!D763)</f>
        <v/>
      </c>
      <c r="E760" s="175">
        <f>IF('Sch A. Input'!E763="","",MIN('Sch A. Input'!E763,'Sch A. Input'!F763))</f>
        <v>45016</v>
      </c>
      <c r="F760" s="210">
        <f>SUMIFS('Sch A. Input'!G763:CJ763,'Sch A. Input'!$G$14:$CJ$14,"Recurring",'Sch A. Input'!$G$13:$CJ$13,$E$9)</f>
        <v>0</v>
      </c>
      <c r="G760" s="210">
        <f>SUMIFS('Sch A. Input'!G763:CJ763,'Sch A. Input'!$G$14:$CJ$14,"One-time",'Sch A. Input'!$G$13:$CJ$13,'Sch B. Bi-Weekly Output'!$E$9)</f>
        <v>0</v>
      </c>
      <c r="H760" s="211">
        <f t="shared" si="13"/>
        <v>0</v>
      </c>
      <c r="I760" s="208"/>
      <c r="J760" s="212">
        <f>IFERROR(-'Sch D. Workings'!AB765,'Sch D. Workings'!AB765)</f>
        <v>0</v>
      </c>
      <c r="L760" s="88"/>
    </row>
    <row r="761" spans="2:12" ht="13" x14ac:dyDescent="0.3">
      <c r="B761" s="173" t="str">
        <f>IF('Sch A. Input'!B764="","",'Sch A. Input'!B764)</f>
        <v/>
      </c>
      <c r="C761" s="174" t="str">
        <f>IF('Sch A. Input'!C764="","",'Sch A. Input'!C764)</f>
        <v/>
      </c>
      <c r="D761" s="175" t="str">
        <f>IF('Sch A. Input'!D764="","",'Sch A. Input'!D764)</f>
        <v/>
      </c>
      <c r="E761" s="175">
        <f>IF('Sch A. Input'!E764="","",MIN('Sch A. Input'!E764,'Sch A. Input'!F764))</f>
        <v>45016</v>
      </c>
      <c r="F761" s="210">
        <f>SUMIFS('Sch A. Input'!G764:CJ764,'Sch A. Input'!$G$14:$CJ$14,"Recurring",'Sch A. Input'!$G$13:$CJ$13,$E$9)</f>
        <v>0</v>
      </c>
      <c r="G761" s="210">
        <f>SUMIFS('Sch A. Input'!G764:CJ764,'Sch A. Input'!$G$14:$CJ$14,"One-time",'Sch A. Input'!$G$13:$CJ$13,'Sch B. Bi-Weekly Output'!$E$9)</f>
        <v>0</v>
      </c>
      <c r="H761" s="211">
        <f t="shared" si="13"/>
        <v>0</v>
      </c>
      <c r="I761" s="208"/>
      <c r="J761" s="212">
        <f>IFERROR(-'Sch D. Workings'!AB766,'Sch D. Workings'!AB766)</f>
        <v>0</v>
      </c>
      <c r="L761" s="88"/>
    </row>
    <row r="762" spans="2:12" ht="13" x14ac:dyDescent="0.3">
      <c r="B762" s="173" t="str">
        <f>IF('Sch A. Input'!B765="","",'Sch A. Input'!B765)</f>
        <v/>
      </c>
      <c r="C762" s="174" t="str">
        <f>IF('Sch A. Input'!C765="","",'Sch A. Input'!C765)</f>
        <v/>
      </c>
      <c r="D762" s="175" t="str">
        <f>IF('Sch A. Input'!D765="","",'Sch A. Input'!D765)</f>
        <v/>
      </c>
      <c r="E762" s="175">
        <f>IF('Sch A. Input'!E765="","",MIN('Sch A. Input'!E765,'Sch A. Input'!F765))</f>
        <v>45016</v>
      </c>
      <c r="F762" s="210">
        <f>SUMIFS('Sch A. Input'!G765:CJ765,'Sch A. Input'!$G$14:$CJ$14,"Recurring",'Sch A. Input'!$G$13:$CJ$13,$E$9)</f>
        <v>0</v>
      </c>
      <c r="G762" s="210">
        <f>SUMIFS('Sch A. Input'!G765:CJ765,'Sch A. Input'!$G$14:$CJ$14,"One-time",'Sch A. Input'!$G$13:$CJ$13,'Sch B. Bi-Weekly Output'!$E$9)</f>
        <v>0</v>
      </c>
      <c r="H762" s="211">
        <f t="shared" si="13"/>
        <v>0</v>
      </c>
      <c r="I762" s="208"/>
      <c r="J762" s="212">
        <f>IFERROR(-'Sch D. Workings'!AB767,'Sch D. Workings'!AB767)</f>
        <v>0</v>
      </c>
      <c r="L762" s="88"/>
    </row>
    <row r="763" spans="2:12" ht="13" x14ac:dyDescent="0.3">
      <c r="B763" s="173" t="str">
        <f>IF('Sch A. Input'!B766="","",'Sch A. Input'!B766)</f>
        <v/>
      </c>
      <c r="C763" s="174" t="str">
        <f>IF('Sch A. Input'!C766="","",'Sch A. Input'!C766)</f>
        <v/>
      </c>
      <c r="D763" s="175" t="str">
        <f>IF('Sch A. Input'!D766="","",'Sch A. Input'!D766)</f>
        <v/>
      </c>
      <c r="E763" s="175">
        <f>IF('Sch A. Input'!E766="","",MIN('Sch A. Input'!E766,'Sch A. Input'!F766))</f>
        <v>45016</v>
      </c>
      <c r="F763" s="210">
        <f>SUMIFS('Sch A. Input'!G766:CJ766,'Sch A. Input'!$G$14:$CJ$14,"Recurring",'Sch A. Input'!$G$13:$CJ$13,$E$9)</f>
        <v>0</v>
      </c>
      <c r="G763" s="210">
        <f>SUMIFS('Sch A. Input'!G766:CJ766,'Sch A. Input'!$G$14:$CJ$14,"One-time",'Sch A. Input'!$G$13:$CJ$13,'Sch B. Bi-Weekly Output'!$E$9)</f>
        <v>0</v>
      </c>
      <c r="H763" s="211">
        <f t="shared" si="13"/>
        <v>0</v>
      </c>
      <c r="I763" s="208"/>
      <c r="J763" s="212">
        <f>IFERROR(-'Sch D. Workings'!AB768,'Sch D. Workings'!AB768)</f>
        <v>0</v>
      </c>
      <c r="L763" s="88"/>
    </row>
    <row r="764" spans="2:12" ht="13" x14ac:dyDescent="0.3">
      <c r="B764" s="173" t="str">
        <f>IF('Sch A. Input'!B767="","",'Sch A. Input'!B767)</f>
        <v/>
      </c>
      <c r="C764" s="174" t="str">
        <f>IF('Sch A. Input'!C767="","",'Sch A. Input'!C767)</f>
        <v/>
      </c>
      <c r="D764" s="175" t="str">
        <f>IF('Sch A. Input'!D767="","",'Sch A. Input'!D767)</f>
        <v/>
      </c>
      <c r="E764" s="175">
        <f>IF('Sch A. Input'!E767="","",MIN('Sch A. Input'!E767,'Sch A. Input'!F767))</f>
        <v>45016</v>
      </c>
      <c r="F764" s="210">
        <f>SUMIFS('Sch A. Input'!G767:CJ767,'Sch A. Input'!$G$14:$CJ$14,"Recurring",'Sch A. Input'!$G$13:$CJ$13,$E$9)</f>
        <v>0</v>
      </c>
      <c r="G764" s="210">
        <f>SUMIFS('Sch A. Input'!G767:CJ767,'Sch A. Input'!$G$14:$CJ$14,"One-time",'Sch A. Input'!$G$13:$CJ$13,'Sch B. Bi-Weekly Output'!$E$9)</f>
        <v>0</v>
      </c>
      <c r="H764" s="211">
        <f t="shared" si="13"/>
        <v>0</v>
      </c>
      <c r="I764" s="208"/>
      <c r="J764" s="212">
        <f>IFERROR(-'Sch D. Workings'!AB769,'Sch D. Workings'!AB769)</f>
        <v>0</v>
      </c>
      <c r="L764" s="88"/>
    </row>
    <row r="765" spans="2:12" ht="13" x14ac:dyDescent="0.3">
      <c r="B765" s="173" t="str">
        <f>IF('Sch A. Input'!B768="","",'Sch A. Input'!B768)</f>
        <v/>
      </c>
      <c r="C765" s="174" t="str">
        <f>IF('Sch A. Input'!C768="","",'Sch A. Input'!C768)</f>
        <v/>
      </c>
      <c r="D765" s="175" t="str">
        <f>IF('Sch A. Input'!D768="","",'Sch A. Input'!D768)</f>
        <v/>
      </c>
      <c r="E765" s="175">
        <f>IF('Sch A. Input'!E768="","",MIN('Sch A. Input'!E768,'Sch A. Input'!F768))</f>
        <v>45016</v>
      </c>
      <c r="F765" s="210">
        <f>SUMIFS('Sch A. Input'!G768:CJ768,'Sch A. Input'!$G$14:$CJ$14,"Recurring",'Sch A. Input'!$G$13:$CJ$13,$E$9)</f>
        <v>0</v>
      </c>
      <c r="G765" s="210">
        <f>SUMIFS('Sch A. Input'!G768:CJ768,'Sch A. Input'!$G$14:$CJ$14,"One-time",'Sch A. Input'!$G$13:$CJ$13,'Sch B. Bi-Weekly Output'!$E$9)</f>
        <v>0</v>
      </c>
      <c r="H765" s="211">
        <f t="shared" si="13"/>
        <v>0</v>
      </c>
      <c r="I765" s="208"/>
      <c r="J765" s="212">
        <f>IFERROR(-'Sch D. Workings'!AB770,'Sch D. Workings'!AB770)</f>
        <v>0</v>
      </c>
      <c r="L765" s="88"/>
    </row>
    <row r="766" spans="2:12" ht="13" x14ac:dyDescent="0.3">
      <c r="B766" s="173" t="str">
        <f>IF('Sch A. Input'!B769="","",'Sch A. Input'!B769)</f>
        <v/>
      </c>
      <c r="C766" s="174" t="str">
        <f>IF('Sch A. Input'!C769="","",'Sch A. Input'!C769)</f>
        <v/>
      </c>
      <c r="D766" s="175" t="str">
        <f>IF('Sch A. Input'!D769="","",'Sch A. Input'!D769)</f>
        <v/>
      </c>
      <c r="E766" s="175">
        <f>IF('Sch A. Input'!E769="","",MIN('Sch A. Input'!E769,'Sch A. Input'!F769))</f>
        <v>45016</v>
      </c>
      <c r="F766" s="210">
        <f>SUMIFS('Sch A. Input'!G769:CJ769,'Sch A. Input'!$G$14:$CJ$14,"Recurring",'Sch A. Input'!$G$13:$CJ$13,$E$9)</f>
        <v>0</v>
      </c>
      <c r="G766" s="210">
        <f>SUMIFS('Sch A. Input'!G769:CJ769,'Sch A. Input'!$G$14:$CJ$14,"One-time",'Sch A. Input'!$G$13:$CJ$13,'Sch B. Bi-Weekly Output'!$E$9)</f>
        <v>0</v>
      </c>
      <c r="H766" s="211">
        <f t="shared" si="13"/>
        <v>0</v>
      </c>
      <c r="I766" s="208"/>
      <c r="J766" s="212">
        <f>IFERROR(-'Sch D. Workings'!AB771,'Sch D. Workings'!AB771)</f>
        <v>0</v>
      </c>
      <c r="L766" s="88"/>
    </row>
    <row r="767" spans="2:12" ht="13" x14ac:dyDescent="0.3">
      <c r="B767" s="173" t="str">
        <f>IF('Sch A. Input'!B770="","",'Sch A. Input'!B770)</f>
        <v/>
      </c>
      <c r="C767" s="174" t="str">
        <f>IF('Sch A. Input'!C770="","",'Sch A. Input'!C770)</f>
        <v/>
      </c>
      <c r="D767" s="175" t="str">
        <f>IF('Sch A. Input'!D770="","",'Sch A. Input'!D770)</f>
        <v/>
      </c>
      <c r="E767" s="175">
        <f>IF('Sch A. Input'!E770="","",MIN('Sch A. Input'!E770,'Sch A. Input'!F770))</f>
        <v>45016</v>
      </c>
      <c r="F767" s="210">
        <f>SUMIFS('Sch A. Input'!G770:CJ770,'Sch A. Input'!$G$14:$CJ$14,"Recurring",'Sch A. Input'!$G$13:$CJ$13,$E$9)</f>
        <v>0</v>
      </c>
      <c r="G767" s="210">
        <f>SUMIFS('Sch A. Input'!G770:CJ770,'Sch A. Input'!$G$14:$CJ$14,"One-time",'Sch A. Input'!$G$13:$CJ$13,'Sch B. Bi-Weekly Output'!$E$9)</f>
        <v>0</v>
      </c>
      <c r="H767" s="211">
        <f t="shared" si="13"/>
        <v>0</v>
      </c>
      <c r="I767" s="208"/>
      <c r="J767" s="212">
        <f>IFERROR(-'Sch D. Workings'!AB772,'Sch D. Workings'!AB772)</f>
        <v>0</v>
      </c>
      <c r="L767" s="88"/>
    </row>
    <row r="768" spans="2:12" ht="13" x14ac:dyDescent="0.3">
      <c r="B768" s="173" t="str">
        <f>IF('Sch A. Input'!B771="","",'Sch A. Input'!B771)</f>
        <v/>
      </c>
      <c r="C768" s="174" t="str">
        <f>IF('Sch A. Input'!C771="","",'Sch A. Input'!C771)</f>
        <v/>
      </c>
      <c r="D768" s="175" t="str">
        <f>IF('Sch A. Input'!D771="","",'Sch A. Input'!D771)</f>
        <v/>
      </c>
      <c r="E768" s="175">
        <f>IF('Sch A. Input'!E771="","",MIN('Sch A. Input'!E771,'Sch A. Input'!F771))</f>
        <v>45016</v>
      </c>
      <c r="F768" s="210">
        <f>SUMIFS('Sch A. Input'!G771:CJ771,'Sch A. Input'!$G$14:$CJ$14,"Recurring",'Sch A. Input'!$G$13:$CJ$13,$E$9)</f>
        <v>0</v>
      </c>
      <c r="G768" s="210">
        <f>SUMIFS('Sch A. Input'!G771:CJ771,'Sch A. Input'!$G$14:$CJ$14,"One-time",'Sch A. Input'!$G$13:$CJ$13,'Sch B. Bi-Weekly Output'!$E$9)</f>
        <v>0</v>
      </c>
      <c r="H768" s="211">
        <f t="shared" si="13"/>
        <v>0</v>
      </c>
      <c r="I768" s="208"/>
      <c r="J768" s="212">
        <f>IFERROR(-'Sch D. Workings'!AB773,'Sch D. Workings'!AB773)</f>
        <v>0</v>
      </c>
      <c r="L768" s="88"/>
    </row>
    <row r="769" spans="2:12" ht="13" x14ac:dyDescent="0.3">
      <c r="B769" s="173" t="str">
        <f>IF('Sch A. Input'!B772="","",'Sch A. Input'!B772)</f>
        <v/>
      </c>
      <c r="C769" s="174" t="str">
        <f>IF('Sch A. Input'!C772="","",'Sch A. Input'!C772)</f>
        <v/>
      </c>
      <c r="D769" s="175" t="str">
        <f>IF('Sch A. Input'!D772="","",'Sch A. Input'!D772)</f>
        <v/>
      </c>
      <c r="E769" s="175">
        <f>IF('Sch A. Input'!E772="","",MIN('Sch A. Input'!E772,'Sch A. Input'!F772))</f>
        <v>45016</v>
      </c>
      <c r="F769" s="210">
        <f>SUMIFS('Sch A. Input'!G772:CJ772,'Sch A. Input'!$G$14:$CJ$14,"Recurring",'Sch A. Input'!$G$13:$CJ$13,$E$9)</f>
        <v>0</v>
      </c>
      <c r="G769" s="210">
        <f>SUMIFS('Sch A. Input'!G772:CJ772,'Sch A. Input'!$G$14:$CJ$14,"One-time",'Sch A. Input'!$G$13:$CJ$13,'Sch B. Bi-Weekly Output'!$E$9)</f>
        <v>0</v>
      </c>
      <c r="H769" s="211">
        <f t="shared" si="13"/>
        <v>0</v>
      </c>
      <c r="I769" s="208"/>
      <c r="J769" s="212">
        <f>IFERROR(-'Sch D. Workings'!AB774,'Sch D. Workings'!AB774)</f>
        <v>0</v>
      </c>
      <c r="L769" s="88"/>
    </row>
    <row r="770" spans="2:12" ht="13" x14ac:dyDescent="0.3">
      <c r="B770" s="173" t="str">
        <f>IF('Sch A. Input'!B773="","",'Sch A. Input'!B773)</f>
        <v/>
      </c>
      <c r="C770" s="174" t="str">
        <f>IF('Sch A. Input'!C773="","",'Sch A. Input'!C773)</f>
        <v/>
      </c>
      <c r="D770" s="175" t="str">
        <f>IF('Sch A. Input'!D773="","",'Sch A. Input'!D773)</f>
        <v/>
      </c>
      <c r="E770" s="175">
        <f>IF('Sch A. Input'!E773="","",MIN('Sch A. Input'!E773,'Sch A. Input'!F773))</f>
        <v>45016</v>
      </c>
      <c r="F770" s="210">
        <f>SUMIFS('Sch A. Input'!G773:CJ773,'Sch A. Input'!$G$14:$CJ$14,"Recurring",'Sch A. Input'!$G$13:$CJ$13,$E$9)</f>
        <v>0</v>
      </c>
      <c r="G770" s="210">
        <f>SUMIFS('Sch A. Input'!G773:CJ773,'Sch A. Input'!$G$14:$CJ$14,"One-time",'Sch A. Input'!$G$13:$CJ$13,'Sch B. Bi-Weekly Output'!$E$9)</f>
        <v>0</v>
      </c>
      <c r="H770" s="211">
        <f t="shared" si="13"/>
        <v>0</v>
      </c>
      <c r="I770" s="208"/>
      <c r="J770" s="212">
        <f>IFERROR(-'Sch D. Workings'!AB775,'Sch D. Workings'!AB775)</f>
        <v>0</v>
      </c>
      <c r="L770" s="88"/>
    </row>
    <row r="771" spans="2:12" ht="13" x14ac:dyDescent="0.3">
      <c r="B771" s="173" t="str">
        <f>IF('Sch A. Input'!B774="","",'Sch A. Input'!B774)</f>
        <v/>
      </c>
      <c r="C771" s="174" t="str">
        <f>IF('Sch A. Input'!C774="","",'Sch A. Input'!C774)</f>
        <v/>
      </c>
      <c r="D771" s="175" t="str">
        <f>IF('Sch A. Input'!D774="","",'Sch A. Input'!D774)</f>
        <v/>
      </c>
      <c r="E771" s="175">
        <f>IF('Sch A. Input'!E774="","",MIN('Sch A. Input'!E774,'Sch A. Input'!F774))</f>
        <v>45016</v>
      </c>
      <c r="F771" s="210">
        <f>SUMIFS('Sch A. Input'!G774:CJ774,'Sch A. Input'!$G$14:$CJ$14,"Recurring",'Sch A. Input'!$G$13:$CJ$13,$E$9)</f>
        <v>0</v>
      </c>
      <c r="G771" s="210">
        <f>SUMIFS('Sch A. Input'!G774:CJ774,'Sch A. Input'!$G$14:$CJ$14,"One-time",'Sch A. Input'!$G$13:$CJ$13,'Sch B. Bi-Weekly Output'!$E$9)</f>
        <v>0</v>
      </c>
      <c r="H771" s="211">
        <f t="shared" si="13"/>
        <v>0</v>
      </c>
      <c r="I771" s="208"/>
      <c r="J771" s="212">
        <f>IFERROR(-'Sch D. Workings'!AB776,'Sch D. Workings'!AB776)</f>
        <v>0</v>
      </c>
      <c r="L771" s="88"/>
    </row>
    <row r="772" spans="2:12" ht="13" x14ac:dyDescent="0.3">
      <c r="B772" s="173" t="str">
        <f>IF('Sch A. Input'!B775="","",'Sch A. Input'!B775)</f>
        <v/>
      </c>
      <c r="C772" s="174" t="str">
        <f>IF('Sch A. Input'!C775="","",'Sch A. Input'!C775)</f>
        <v/>
      </c>
      <c r="D772" s="175" t="str">
        <f>IF('Sch A. Input'!D775="","",'Sch A. Input'!D775)</f>
        <v/>
      </c>
      <c r="E772" s="175">
        <f>IF('Sch A. Input'!E775="","",MIN('Sch A. Input'!E775,'Sch A. Input'!F775))</f>
        <v>45016</v>
      </c>
      <c r="F772" s="210">
        <f>SUMIFS('Sch A. Input'!G775:CJ775,'Sch A. Input'!$G$14:$CJ$14,"Recurring",'Sch A. Input'!$G$13:$CJ$13,$E$9)</f>
        <v>0</v>
      </c>
      <c r="G772" s="210">
        <f>SUMIFS('Sch A. Input'!G775:CJ775,'Sch A. Input'!$G$14:$CJ$14,"One-time",'Sch A. Input'!$G$13:$CJ$13,'Sch B. Bi-Weekly Output'!$E$9)</f>
        <v>0</v>
      </c>
      <c r="H772" s="211">
        <f t="shared" si="13"/>
        <v>0</v>
      </c>
      <c r="I772" s="208"/>
      <c r="J772" s="212">
        <f>IFERROR(-'Sch D. Workings'!AB777,'Sch D. Workings'!AB777)</f>
        <v>0</v>
      </c>
      <c r="L772" s="88"/>
    </row>
    <row r="773" spans="2:12" ht="13" x14ac:dyDescent="0.3">
      <c r="B773" s="173" t="str">
        <f>IF('Sch A. Input'!B776="","",'Sch A. Input'!B776)</f>
        <v/>
      </c>
      <c r="C773" s="174" t="str">
        <f>IF('Sch A. Input'!C776="","",'Sch A. Input'!C776)</f>
        <v/>
      </c>
      <c r="D773" s="175" t="str">
        <f>IF('Sch A. Input'!D776="","",'Sch A. Input'!D776)</f>
        <v/>
      </c>
      <c r="E773" s="175">
        <f>IF('Sch A. Input'!E776="","",MIN('Sch A. Input'!E776,'Sch A. Input'!F776))</f>
        <v>45016</v>
      </c>
      <c r="F773" s="210">
        <f>SUMIFS('Sch A. Input'!G776:CJ776,'Sch A. Input'!$G$14:$CJ$14,"Recurring",'Sch A. Input'!$G$13:$CJ$13,$E$9)</f>
        <v>0</v>
      </c>
      <c r="G773" s="210">
        <f>SUMIFS('Sch A. Input'!G776:CJ776,'Sch A. Input'!$G$14:$CJ$14,"One-time",'Sch A. Input'!$G$13:$CJ$13,'Sch B. Bi-Weekly Output'!$E$9)</f>
        <v>0</v>
      </c>
      <c r="H773" s="211">
        <f t="shared" si="13"/>
        <v>0</v>
      </c>
      <c r="I773" s="208"/>
      <c r="J773" s="212">
        <f>IFERROR(-'Sch D. Workings'!AB778,'Sch D. Workings'!AB778)</f>
        <v>0</v>
      </c>
      <c r="L773" s="88"/>
    </row>
    <row r="774" spans="2:12" ht="13" x14ac:dyDescent="0.3">
      <c r="B774" s="173" t="str">
        <f>IF('Sch A. Input'!B777="","",'Sch A. Input'!B777)</f>
        <v/>
      </c>
      <c r="C774" s="174" t="str">
        <f>IF('Sch A. Input'!C777="","",'Sch A. Input'!C777)</f>
        <v/>
      </c>
      <c r="D774" s="175" t="str">
        <f>IF('Sch A. Input'!D777="","",'Sch A. Input'!D777)</f>
        <v/>
      </c>
      <c r="E774" s="175">
        <f>IF('Sch A. Input'!E777="","",MIN('Sch A. Input'!E777,'Sch A. Input'!F777))</f>
        <v>45016</v>
      </c>
      <c r="F774" s="210">
        <f>SUMIFS('Sch A. Input'!G777:CJ777,'Sch A. Input'!$G$14:$CJ$14,"Recurring",'Sch A. Input'!$G$13:$CJ$13,$E$9)</f>
        <v>0</v>
      </c>
      <c r="G774" s="210">
        <f>SUMIFS('Sch A. Input'!G777:CJ777,'Sch A. Input'!$G$14:$CJ$14,"One-time",'Sch A. Input'!$G$13:$CJ$13,'Sch B. Bi-Weekly Output'!$E$9)</f>
        <v>0</v>
      </c>
      <c r="H774" s="211">
        <f t="shared" si="13"/>
        <v>0</v>
      </c>
      <c r="I774" s="208"/>
      <c r="J774" s="212">
        <f>IFERROR(-'Sch D. Workings'!AB779,'Sch D. Workings'!AB779)</f>
        <v>0</v>
      </c>
      <c r="L774" s="88"/>
    </row>
    <row r="775" spans="2:12" ht="13" x14ac:dyDescent="0.3">
      <c r="B775" s="173" t="str">
        <f>IF('Sch A. Input'!B778="","",'Sch A. Input'!B778)</f>
        <v/>
      </c>
      <c r="C775" s="174" t="str">
        <f>IF('Sch A. Input'!C778="","",'Sch A. Input'!C778)</f>
        <v/>
      </c>
      <c r="D775" s="175" t="str">
        <f>IF('Sch A. Input'!D778="","",'Sch A. Input'!D778)</f>
        <v/>
      </c>
      <c r="E775" s="175">
        <f>IF('Sch A. Input'!E778="","",MIN('Sch A. Input'!E778,'Sch A. Input'!F778))</f>
        <v>45016</v>
      </c>
      <c r="F775" s="210">
        <f>SUMIFS('Sch A. Input'!G778:CJ778,'Sch A. Input'!$G$14:$CJ$14,"Recurring",'Sch A. Input'!$G$13:$CJ$13,$E$9)</f>
        <v>0</v>
      </c>
      <c r="G775" s="210">
        <f>SUMIFS('Sch A. Input'!G778:CJ778,'Sch A. Input'!$G$14:$CJ$14,"One-time",'Sch A. Input'!$G$13:$CJ$13,'Sch B. Bi-Weekly Output'!$E$9)</f>
        <v>0</v>
      </c>
      <c r="H775" s="211">
        <f t="shared" si="13"/>
        <v>0</v>
      </c>
      <c r="I775" s="208"/>
      <c r="J775" s="212">
        <f>IFERROR(-'Sch D. Workings'!AB780,'Sch D. Workings'!AB780)</f>
        <v>0</v>
      </c>
      <c r="L775" s="88"/>
    </row>
    <row r="776" spans="2:12" ht="13" x14ac:dyDescent="0.3">
      <c r="B776" s="173" t="str">
        <f>IF('Sch A. Input'!B779="","",'Sch A. Input'!B779)</f>
        <v/>
      </c>
      <c r="C776" s="174" t="str">
        <f>IF('Sch A. Input'!C779="","",'Sch A. Input'!C779)</f>
        <v/>
      </c>
      <c r="D776" s="175" t="str">
        <f>IF('Sch A. Input'!D779="","",'Sch A. Input'!D779)</f>
        <v/>
      </c>
      <c r="E776" s="175">
        <f>IF('Sch A. Input'!E779="","",MIN('Sch A. Input'!E779,'Sch A. Input'!F779))</f>
        <v>45016</v>
      </c>
      <c r="F776" s="210">
        <f>SUMIFS('Sch A. Input'!G779:CJ779,'Sch A. Input'!$G$14:$CJ$14,"Recurring",'Sch A. Input'!$G$13:$CJ$13,$E$9)</f>
        <v>0</v>
      </c>
      <c r="G776" s="210">
        <f>SUMIFS('Sch A. Input'!G779:CJ779,'Sch A. Input'!$G$14:$CJ$14,"One-time",'Sch A. Input'!$G$13:$CJ$13,'Sch B. Bi-Weekly Output'!$E$9)</f>
        <v>0</v>
      </c>
      <c r="H776" s="211">
        <f t="shared" si="13"/>
        <v>0</v>
      </c>
      <c r="I776" s="208"/>
      <c r="J776" s="212">
        <f>IFERROR(-'Sch D. Workings'!AB781,'Sch D. Workings'!AB781)</f>
        <v>0</v>
      </c>
      <c r="L776" s="88"/>
    </row>
    <row r="777" spans="2:12" ht="13" x14ac:dyDescent="0.3">
      <c r="B777" s="173" t="str">
        <f>IF('Sch A. Input'!B780="","",'Sch A. Input'!B780)</f>
        <v/>
      </c>
      <c r="C777" s="174" t="str">
        <f>IF('Sch A. Input'!C780="","",'Sch A. Input'!C780)</f>
        <v/>
      </c>
      <c r="D777" s="175" t="str">
        <f>IF('Sch A. Input'!D780="","",'Sch A. Input'!D780)</f>
        <v/>
      </c>
      <c r="E777" s="175">
        <f>IF('Sch A. Input'!E780="","",MIN('Sch A. Input'!E780,'Sch A. Input'!F780))</f>
        <v>45016</v>
      </c>
      <c r="F777" s="210">
        <f>SUMIFS('Sch A. Input'!G780:CJ780,'Sch A. Input'!$G$14:$CJ$14,"Recurring",'Sch A. Input'!$G$13:$CJ$13,$E$9)</f>
        <v>0</v>
      </c>
      <c r="G777" s="210">
        <f>SUMIFS('Sch A. Input'!G780:CJ780,'Sch A. Input'!$G$14:$CJ$14,"One-time",'Sch A. Input'!$G$13:$CJ$13,'Sch B. Bi-Weekly Output'!$E$9)</f>
        <v>0</v>
      </c>
      <c r="H777" s="211">
        <f t="shared" si="13"/>
        <v>0</v>
      </c>
      <c r="I777" s="208"/>
      <c r="J777" s="212">
        <f>IFERROR(-'Sch D. Workings'!AB782,'Sch D. Workings'!AB782)</f>
        <v>0</v>
      </c>
      <c r="L777" s="88"/>
    </row>
    <row r="778" spans="2:12" ht="13" x14ac:dyDescent="0.3">
      <c r="B778" s="173" t="str">
        <f>IF('Sch A. Input'!B781="","",'Sch A. Input'!B781)</f>
        <v/>
      </c>
      <c r="C778" s="174" t="str">
        <f>IF('Sch A. Input'!C781="","",'Sch A. Input'!C781)</f>
        <v/>
      </c>
      <c r="D778" s="175" t="str">
        <f>IF('Sch A. Input'!D781="","",'Sch A. Input'!D781)</f>
        <v/>
      </c>
      <c r="E778" s="175">
        <f>IF('Sch A. Input'!E781="","",MIN('Sch A. Input'!E781,'Sch A. Input'!F781))</f>
        <v>45016</v>
      </c>
      <c r="F778" s="210">
        <f>SUMIFS('Sch A. Input'!G781:CJ781,'Sch A. Input'!$G$14:$CJ$14,"Recurring",'Sch A. Input'!$G$13:$CJ$13,$E$9)</f>
        <v>0</v>
      </c>
      <c r="G778" s="210">
        <f>SUMIFS('Sch A. Input'!G781:CJ781,'Sch A. Input'!$G$14:$CJ$14,"One-time",'Sch A. Input'!$G$13:$CJ$13,'Sch B. Bi-Weekly Output'!$E$9)</f>
        <v>0</v>
      </c>
      <c r="H778" s="211">
        <f t="shared" si="13"/>
        <v>0</v>
      </c>
      <c r="I778" s="208"/>
      <c r="J778" s="212">
        <f>IFERROR(-'Sch D. Workings'!AB783,'Sch D. Workings'!AB783)</f>
        <v>0</v>
      </c>
      <c r="L778" s="88"/>
    </row>
    <row r="779" spans="2:12" ht="13" x14ac:dyDescent="0.3">
      <c r="B779" s="173" t="str">
        <f>IF('Sch A. Input'!B782="","",'Sch A. Input'!B782)</f>
        <v/>
      </c>
      <c r="C779" s="174" t="str">
        <f>IF('Sch A. Input'!C782="","",'Sch A. Input'!C782)</f>
        <v/>
      </c>
      <c r="D779" s="175" t="str">
        <f>IF('Sch A. Input'!D782="","",'Sch A. Input'!D782)</f>
        <v/>
      </c>
      <c r="E779" s="175">
        <f>IF('Sch A. Input'!E782="","",MIN('Sch A. Input'!E782,'Sch A. Input'!F782))</f>
        <v>45016</v>
      </c>
      <c r="F779" s="210">
        <f>SUMIFS('Sch A. Input'!G782:CJ782,'Sch A. Input'!$G$14:$CJ$14,"Recurring",'Sch A. Input'!$G$13:$CJ$13,$E$9)</f>
        <v>0</v>
      </c>
      <c r="G779" s="210">
        <f>SUMIFS('Sch A. Input'!G782:CJ782,'Sch A. Input'!$G$14:$CJ$14,"One-time",'Sch A. Input'!$G$13:$CJ$13,'Sch B. Bi-Weekly Output'!$E$9)</f>
        <v>0</v>
      </c>
      <c r="H779" s="211">
        <f t="shared" si="13"/>
        <v>0</v>
      </c>
      <c r="I779" s="208"/>
      <c r="J779" s="212">
        <f>IFERROR(-'Sch D. Workings'!AB784,'Sch D. Workings'!AB784)</f>
        <v>0</v>
      </c>
      <c r="L779" s="88"/>
    </row>
    <row r="780" spans="2:12" ht="13" x14ac:dyDescent="0.3">
      <c r="B780" s="173" t="str">
        <f>IF('Sch A. Input'!B783="","",'Sch A. Input'!B783)</f>
        <v/>
      </c>
      <c r="C780" s="174" t="str">
        <f>IF('Sch A. Input'!C783="","",'Sch A. Input'!C783)</f>
        <v/>
      </c>
      <c r="D780" s="175" t="str">
        <f>IF('Sch A. Input'!D783="","",'Sch A. Input'!D783)</f>
        <v/>
      </c>
      <c r="E780" s="175">
        <f>IF('Sch A. Input'!E783="","",MIN('Sch A. Input'!E783,'Sch A. Input'!F783))</f>
        <v>45016</v>
      </c>
      <c r="F780" s="210">
        <f>SUMIFS('Sch A. Input'!G783:CJ783,'Sch A. Input'!$G$14:$CJ$14,"Recurring",'Sch A. Input'!$G$13:$CJ$13,$E$9)</f>
        <v>0</v>
      </c>
      <c r="G780" s="210">
        <f>SUMIFS('Sch A. Input'!G783:CJ783,'Sch A. Input'!$G$14:$CJ$14,"One-time",'Sch A. Input'!$G$13:$CJ$13,'Sch B. Bi-Weekly Output'!$E$9)</f>
        <v>0</v>
      </c>
      <c r="H780" s="211">
        <f t="shared" si="13"/>
        <v>0</v>
      </c>
      <c r="I780" s="208"/>
      <c r="J780" s="212">
        <f>IFERROR(-'Sch D. Workings'!AB785,'Sch D. Workings'!AB785)</f>
        <v>0</v>
      </c>
      <c r="L780" s="88"/>
    </row>
    <row r="781" spans="2:12" ht="13" x14ac:dyDescent="0.3">
      <c r="B781" s="173" t="str">
        <f>IF('Sch A. Input'!B784="","",'Sch A. Input'!B784)</f>
        <v/>
      </c>
      <c r="C781" s="174" t="str">
        <f>IF('Sch A. Input'!C784="","",'Sch A. Input'!C784)</f>
        <v/>
      </c>
      <c r="D781" s="175" t="str">
        <f>IF('Sch A. Input'!D784="","",'Sch A. Input'!D784)</f>
        <v/>
      </c>
      <c r="E781" s="175">
        <f>IF('Sch A. Input'!E784="","",MIN('Sch A. Input'!E784,'Sch A. Input'!F784))</f>
        <v>45016</v>
      </c>
      <c r="F781" s="210">
        <f>SUMIFS('Sch A. Input'!G784:CJ784,'Sch A. Input'!$G$14:$CJ$14,"Recurring",'Sch A. Input'!$G$13:$CJ$13,$E$9)</f>
        <v>0</v>
      </c>
      <c r="G781" s="210">
        <f>SUMIFS('Sch A. Input'!G784:CJ784,'Sch A. Input'!$G$14:$CJ$14,"One-time",'Sch A. Input'!$G$13:$CJ$13,'Sch B. Bi-Weekly Output'!$E$9)</f>
        <v>0</v>
      </c>
      <c r="H781" s="211">
        <f t="shared" si="13"/>
        <v>0</v>
      </c>
      <c r="I781" s="208"/>
      <c r="J781" s="212">
        <f>IFERROR(-'Sch D. Workings'!AB786,'Sch D. Workings'!AB786)</f>
        <v>0</v>
      </c>
      <c r="L781" s="88"/>
    </row>
    <row r="782" spans="2:12" ht="13" x14ac:dyDescent="0.3">
      <c r="B782" s="173" t="str">
        <f>IF('Sch A. Input'!B785="","",'Sch A. Input'!B785)</f>
        <v/>
      </c>
      <c r="C782" s="174" t="str">
        <f>IF('Sch A. Input'!C785="","",'Sch A. Input'!C785)</f>
        <v/>
      </c>
      <c r="D782" s="175" t="str">
        <f>IF('Sch A. Input'!D785="","",'Sch A. Input'!D785)</f>
        <v/>
      </c>
      <c r="E782" s="175">
        <f>IF('Sch A. Input'!E785="","",MIN('Sch A. Input'!E785,'Sch A. Input'!F785))</f>
        <v>45016</v>
      </c>
      <c r="F782" s="210">
        <f>SUMIFS('Sch A. Input'!G785:CJ785,'Sch A. Input'!$G$14:$CJ$14,"Recurring",'Sch A. Input'!$G$13:$CJ$13,$E$9)</f>
        <v>0</v>
      </c>
      <c r="G782" s="210">
        <f>SUMIFS('Sch A. Input'!G785:CJ785,'Sch A. Input'!$G$14:$CJ$14,"One-time",'Sch A. Input'!$G$13:$CJ$13,'Sch B. Bi-Weekly Output'!$E$9)</f>
        <v>0</v>
      </c>
      <c r="H782" s="211">
        <f t="shared" si="13"/>
        <v>0</v>
      </c>
      <c r="I782" s="208"/>
      <c r="J782" s="212">
        <f>IFERROR(-'Sch D. Workings'!AB787,'Sch D. Workings'!AB787)</f>
        <v>0</v>
      </c>
      <c r="L782" s="88"/>
    </row>
    <row r="783" spans="2:12" ht="13" x14ac:dyDescent="0.3">
      <c r="B783" s="173" t="str">
        <f>IF('Sch A. Input'!B786="","",'Sch A. Input'!B786)</f>
        <v/>
      </c>
      <c r="C783" s="174" t="str">
        <f>IF('Sch A. Input'!C786="","",'Sch A. Input'!C786)</f>
        <v/>
      </c>
      <c r="D783" s="175" t="str">
        <f>IF('Sch A. Input'!D786="","",'Sch A. Input'!D786)</f>
        <v/>
      </c>
      <c r="E783" s="175">
        <f>IF('Sch A. Input'!E786="","",MIN('Sch A. Input'!E786,'Sch A. Input'!F786))</f>
        <v>45016</v>
      </c>
      <c r="F783" s="210">
        <f>SUMIFS('Sch A. Input'!G786:CJ786,'Sch A. Input'!$G$14:$CJ$14,"Recurring",'Sch A. Input'!$G$13:$CJ$13,$E$9)</f>
        <v>0</v>
      </c>
      <c r="G783" s="210">
        <f>SUMIFS('Sch A. Input'!G786:CJ786,'Sch A. Input'!$G$14:$CJ$14,"One-time",'Sch A. Input'!$G$13:$CJ$13,'Sch B. Bi-Weekly Output'!$E$9)</f>
        <v>0</v>
      </c>
      <c r="H783" s="211">
        <f t="shared" si="13"/>
        <v>0</v>
      </c>
      <c r="I783" s="208"/>
      <c r="J783" s="212">
        <f>IFERROR(-'Sch D. Workings'!AB788,'Sch D. Workings'!AB788)</f>
        <v>0</v>
      </c>
      <c r="L783" s="88"/>
    </row>
    <row r="784" spans="2:12" ht="13" x14ac:dyDescent="0.3">
      <c r="B784" s="173" t="str">
        <f>IF('Sch A. Input'!B787="","",'Sch A. Input'!B787)</f>
        <v/>
      </c>
      <c r="C784" s="174" t="str">
        <f>IF('Sch A. Input'!C787="","",'Sch A. Input'!C787)</f>
        <v/>
      </c>
      <c r="D784" s="175" t="str">
        <f>IF('Sch A. Input'!D787="","",'Sch A. Input'!D787)</f>
        <v/>
      </c>
      <c r="E784" s="175">
        <f>IF('Sch A. Input'!E787="","",MIN('Sch A. Input'!E787,'Sch A. Input'!F787))</f>
        <v>45016</v>
      </c>
      <c r="F784" s="210">
        <f>SUMIFS('Sch A. Input'!G787:CJ787,'Sch A. Input'!$G$14:$CJ$14,"Recurring",'Sch A. Input'!$G$13:$CJ$13,$E$9)</f>
        <v>0</v>
      </c>
      <c r="G784" s="210">
        <f>SUMIFS('Sch A. Input'!G787:CJ787,'Sch A. Input'!$G$14:$CJ$14,"One-time",'Sch A. Input'!$G$13:$CJ$13,'Sch B. Bi-Weekly Output'!$E$9)</f>
        <v>0</v>
      </c>
      <c r="H784" s="211">
        <f t="shared" si="13"/>
        <v>0</v>
      </c>
      <c r="I784" s="208"/>
      <c r="J784" s="212">
        <f>IFERROR(-'Sch D. Workings'!AB789,'Sch D. Workings'!AB789)</f>
        <v>0</v>
      </c>
      <c r="L784" s="88"/>
    </row>
    <row r="785" spans="2:12" ht="13" x14ac:dyDescent="0.3">
      <c r="B785" s="173" t="str">
        <f>IF('Sch A. Input'!B788="","",'Sch A. Input'!B788)</f>
        <v/>
      </c>
      <c r="C785" s="174" t="str">
        <f>IF('Sch A. Input'!C788="","",'Sch A. Input'!C788)</f>
        <v/>
      </c>
      <c r="D785" s="175" t="str">
        <f>IF('Sch A. Input'!D788="","",'Sch A. Input'!D788)</f>
        <v/>
      </c>
      <c r="E785" s="175">
        <f>IF('Sch A. Input'!E788="","",MIN('Sch A. Input'!E788,'Sch A. Input'!F788))</f>
        <v>45016</v>
      </c>
      <c r="F785" s="210">
        <f>SUMIFS('Sch A. Input'!G788:CJ788,'Sch A. Input'!$G$14:$CJ$14,"Recurring",'Sch A. Input'!$G$13:$CJ$13,$E$9)</f>
        <v>0</v>
      </c>
      <c r="G785" s="210">
        <f>SUMIFS('Sch A. Input'!G788:CJ788,'Sch A. Input'!$G$14:$CJ$14,"One-time",'Sch A. Input'!$G$13:$CJ$13,'Sch B. Bi-Weekly Output'!$E$9)</f>
        <v>0</v>
      </c>
      <c r="H785" s="211">
        <f t="shared" si="13"/>
        <v>0</v>
      </c>
      <c r="I785" s="208"/>
      <c r="J785" s="212">
        <f>IFERROR(-'Sch D. Workings'!AB790,'Sch D. Workings'!AB790)</f>
        <v>0</v>
      </c>
      <c r="L785" s="88"/>
    </row>
    <row r="786" spans="2:12" ht="13" x14ac:dyDescent="0.3">
      <c r="B786" s="173" t="str">
        <f>IF('Sch A. Input'!B789="","",'Sch A. Input'!B789)</f>
        <v/>
      </c>
      <c r="C786" s="174" t="str">
        <f>IF('Sch A. Input'!C789="","",'Sch A. Input'!C789)</f>
        <v/>
      </c>
      <c r="D786" s="175" t="str">
        <f>IF('Sch A. Input'!D789="","",'Sch A. Input'!D789)</f>
        <v/>
      </c>
      <c r="E786" s="175">
        <f>IF('Sch A. Input'!E789="","",MIN('Sch A. Input'!E789,'Sch A. Input'!F789))</f>
        <v>45016</v>
      </c>
      <c r="F786" s="210">
        <f>SUMIFS('Sch A. Input'!G789:CJ789,'Sch A. Input'!$G$14:$CJ$14,"Recurring",'Sch A. Input'!$G$13:$CJ$13,$E$9)</f>
        <v>0</v>
      </c>
      <c r="G786" s="210">
        <f>SUMIFS('Sch A. Input'!G789:CJ789,'Sch A. Input'!$G$14:$CJ$14,"One-time",'Sch A. Input'!$G$13:$CJ$13,'Sch B. Bi-Weekly Output'!$E$9)</f>
        <v>0</v>
      </c>
      <c r="H786" s="211">
        <f t="shared" si="13"/>
        <v>0</v>
      </c>
      <c r="I786" s="208"/>
      <c r="J786" s="212">
        <f>IFERROR(-'Sch D. Workings'!AB791,'Sch D. Workings'!AB791)</f>
        <v>0</v>
      </c>
      <c r="L786" s="88"/>
    </row>
    <row r="787" spans="2:12" ht="13" x14ac:dyDescent="0.3">
      <c r="B787" s="173" t="str">
        <f>IF('Sch A. Input'!B790="","",'Sch A. Input'!B790)</f>
        <v/>
      </c>
      <c r="C787" s="174" t="str">
        <f>IF('Sch A. Input'!C790="","",'Sch A. Input'!C790)</f>
        <v/>
      </c>
      <c r="D787" s="175" t="str">
        <f>IF('Sch A. Input'!D790="","",'Sch A. Input'!D790)</f>
        <v/>
      </c>
      <c r="E787" s="175">
        <f>IF('Sch A. Input'!E790="","",MIN('Sch A. Input'!E790,'Sch A. Input'!F790))</f>
        <v>45016</v>
      </c>
      <c r="F787" s="210">
        <f>SUMIFS('Sch A. Input'!G790:CJ790,'Sch A. Input'!$G$14:$CJ$14,"Recurring",'Sch A. Input'!$G$13:$CJ$13,$E$9)</f>
        <v>0</v>
      </c>
      <c r="G787" s="210">
        <f>SUMIFS('Sch A. Input'!G790:CJ790,'Sch A. Input'!$G$14:$CJ$14,"One-time",'Sch A. Input'!$G$13:$CJ$13,'Sch B. Bi-Weekly Output'!$E$9)</f>
        <v>0</v>
      </c>
      <c r="H787" s="211">
        <f t="shared" si="13"/>
        <v>0</v>
      </c>
      <c r="I787" s="208"/>
      <c r="J787" s="212">
        <f>IFERROR(-'Sch D. Workings'!AB792,'Sch D. Workings'!AB792)</f>
        <v>0</v>
      </c>
      <c r="L787" s="88"/>
    </row>
    <row r="788" spans="2:12" ht="13" x14ac:dyDescent="0.3">
      <c r="B788" s="173" t="str">
        <f>IF('Sch A. Input'!B791="","",'Sch A. Input'!B791)</f>
        <v/>
      </c>
      <c r="C788" s="174" t="str">
        <f>IF('Sch A. Input'!C791="","",'Sch A. Input'!C791)</f>
        <v/>
      </c>
      <c r="D788" s="175" t="str">
        <f>IF('Sch A. Input'!D791="","",'Sch A. Input'!D791)</f>
        <v/>
      </c>
      <c r="E788" s="175">
        <f>IF('Sch A. Input'!E791="","",MIN('Sch A. Input'!E791,'Sch A. Input'!F791))</f>
        <v>45016</v>
      </c>
      <c r="F788" s="210">
        <f>SUMIFS('Sch A. Input'!G791:CJ791,'Sch A. Input'!$G$14:$CJ$14,"Recurring",'Sch A. Input'!$G$13:$CJ$13,$E$9)</f>
        <v>0</v>
      </c>
      <c r="G788" s="210">
        <f>SUMIFS('Sch A. Input'!G791:CJ791,'Sch A. Input'!$G$14:$CJ$14,"One-time",'Sch A. Input'!$G$13:$CJ$13,'Sch B. Bi-Weekly Output'!$E$9)</f>
        <v>0</v>
      </c>
      <c r="H788" s="211">
        <f t="shared" si="13"/>
        <v>0</v>
      </c>
      <c r="I788" s="208"/>
      <c r="J788" s="212">
        <f>IFERROR(-'Sch D. Workings'!AB793,'Sch D. Workings'!AB793)</f>
        <v>0</v>
      </c>
      <c r="L788" s="88"/>
    </row>
    <row r="789" spans="2:12" ht="13" x14ac:dyDescent="0.3">
      <c r="B789" s="173" t="str">
        <f>IF('Sch A. Input'!B792="","",'Sch A. Input'!B792)</f>
        <v/>
      </c>
      <c r="C789" s="174" t="str">
        <f>IF('Sch A. Input'!C792="","",'Sch A. Input'!C792)</f>
        <v/>
      </c>
      <c r="D789" s="175" t="str">
        <f>IF('Sch A. Input'!D792="","",'Sch A. Input'!D792)</f>
        <v/>
      </c>
      <c r="E789" s="175">
        <f>IF('Sch A. Input'!E792="","",MIN('Sch A. Input'!E792,'Sch A. Input'!F792))</f>
        <v>45016</v>
      </c>
      <c r="F789" s="210">
        <f>SUMIFS('Sch A. Input'!G792:CJ792,'Sch A. Input'!$G$14:$CJ$14,"Recurring",'Sch A. Input'!$G$13:$CJ$13,$E$9)</f>
        <v>0</v>
      </c>
      <c r="G789" s="210">
        <f>SUMIFS('Sch A. Input'!G792:CJ792,'Sch A. Input'!$G$14:$CJ$14,"One-time",'Sch A. Input'!$G$13:$CJ$13,'Sch B. Bi-Weekly Output'!$E$9)</f>
        <v>0</v>
      </c>
      <c r="H789" s="211">
        <f t="shared" si="13"/>
        <v>0</v>
      </c>
      <c r="I789" s="208"/>
      <c r="J789" s="212">
        <f>IFERROR(-'Sch D. Workings'!AB794,'Sch D. Workings'!AB794)</f>
        <v>0</v>
      </c>
      <c r="L789" s="88"/>
    </row>
    <row r="790" spans="2:12" ht="13" x14ac:dyDescent="0.3">
      <c r="B790" s="173" t="str">
        <f>IF('Sch A. Input'!B793="","",'Sch A. Input'!B793)</f>
        <v/>
      </c>
      <c r="C790" s="174" t="str">
        <f>IF('Sch A. Input'!C793="","",'Sch A. Input'!C793)</f>
        <v/>
      </c>
      <c r="D790" s="175" t="str">
        <f>IF('Sch A. Input'!D793="","",'Sch A. Input'!D793)</f>
        <v/>
      </c>
      <c r="E790" s="175">
        <f>IF('Sch A. Input'!E793="","",MIN('Sch A. Input'!E793,'Sch A. Input'!F793))</f>
        <v>45016</v>
      </c>
      <c r="F790" s="210">
        <f>SUMIFS('Sch A. Input'!G793:CJ793,'Sch A. Input'!$G$14:$CJ$14,"Recurring",'Sch A. Input'!$G$13:$CJ$13,$E$9)</f>
        <v>0</v>
      </c>
      <c r="G790" s="210">
        <f>SUMIFS('Sch A. Input'!G793:CJ793,'Sch A. Input'!$G$14:$CJ$14,"One-time",'Sch A. Input'!$G$13:$CJ$13,'Sch B. Bi-Weekly Output'!$E$9)</f>
        <v>0</v>
      </c>
      <c r="H790" s="211">
        <f t="shared" si="13"/>
        <v>0</v>
      </c>
      <c r="I790" s="208"/>
      <c r="J790" s="212">
        <f>IFERROR(-'Sch D. Workings'!AB795,'Sch D. Workings'!AB795)</f>
        <v>0</v>
      </c>
      <c r="L790" s="88"/>
    </row>
    <row r="791" spans="2:12" ht="13" x14ac:dyDescent="0.3">
      <c r="B791" s="173" t="str">
        <f>IF('Sch A. Input'!B794="","",'Sch A. Input'!B794)</f>
        <v/>
      </c>
      <c r="C791" s="174" t="str">
        <f>IF('Sch A. Input'!C794="","",'Sch A. Input'!C794)</f>
        <v/>
      </c>
      <c r="D791" s="175" t="str">
        <f>IF('Sch A. Input'!D794="","",'Sch A. Input'!D794)</f>
        <v/>
      </c>
      <c r="E791" s="175">
        <f>IF('Sch A. Input'!E794="","",MIN('Sch A. Input'!E794,'Sch A. Input'!F794))</f>
        <v>45016</v>
      </c>
      <c r="F791" s="210">
        <f>SUMIFS('Sch A. Input'!G794:CJ794,'Sch A. Input'!$G$14:$CJ$14,"Recurring",'Sch A. Input'!$G$13:$CJ$13,$E$9)</f>
        <v>0</v>
      </c>
      <c r="G791" s="210">
        <f>SUMIFS('Sch A. Input'!G794:CJ794,'Sch A. Input'!$G$14:$CJ$14,"One-time",'Sch A. Input'!$G$13:$CJ$13,'Sch B. Bi-Weekly Output'!$E$9)</f>
        <v>0</v>
      </c>
      <c r="H791" s="211">
        <f t="shared" ref="H791:H854" si="14">SUM(F791:G791)</f>
        <v>0</v>
      </c>
      <c r="I791" s="208"/>
      <c r="J791" s="212">
        <f>IFERROR(-'Sch D. Workings'!AB796,'Sch D. Workings'!AB796)</f>
        <v>0</v>
      </c>
      <c r="L791" s="88"/>
    </row>
    <row r="792" spans="2:12" ht="13" x14ac:dyDescent="0.3">
      <c r="B792" s="173" t="str">
        <f>IF('Sch A. Input'!B795="","",'Sch A. Input'!B795)</f>
        <v/>
      </c>
      <c r="C792" s="174" t="str">
        <f>IF('Sch A. Input'!C795="","",'Sch A. Input'!C795)</f>
        <v/>
      </c>
      <c r="D792" s="175" t="str">
        <f>IF('Sch A. Input'!D795="","",'Sch A. Input'!D795)</f>
        <v/>
      </c>
      <c r="E792" s="175">
        <f>IF('Sch A. Input'!E795="","",MIN('Sch A. Input'!E795,'Sch A. Input'!F795))</f>
        <v>45016</v>
      </c>
      <c r="F792" s="210">
        <f>SUMIFS('Sch A. Input'!G795:CJ795,'Sch A. Input'!$G$14:$CJ$14,"Recurring",'Sch A. Input'!$G$13:$CJ$13,$E$9)</f>
        <v>0</v>
      </c>
      <c r="G792" s="210">
        <f>SUMIFS('Sch A. Input'!G795:CJ795,'Sch A. Input'!$G$14:$CJ$14,"One-time",'Sch A. Input'!$G$13:$CJ$13,'Sch B. Bi-Weekly Output'!$E$9)</f>
        <v>0</v>
      </c>
      <c r="H792" s="211">
        <f t="shared" si="14"/>
        <v>0</v>
      </c>
      <c r="I792" s="208"/>
      <c r="J792" s="212">
        <f>IFERROR(-'Sch D. Workings'!AB797,'Sch D. Workings'!AB797)</f>
        <v>0</v>
      </c>
      <c r="L792" s="88"/>
    </row>
    <row r="793" spans="2:12" ht="13" x14ac:dyDescent="0.3">
      <c r="B793" s="173" t="str">
        <f>IF('Sch A. Input'!B796="","",'Sch A. Input'!B796)</f>
        <v/>
      </c>
      <c r="C793" s="174" t="str">
        <f>IF('Sch A. Input'!C796="","",'Sch A. Input'!C796)</f>
        <v/>
      </c>
      <c r="D793" s="175" t="str">
        <f>IF('Sch A. Input'!D796="","",'Sch A. Input'!D796)</f>
        <v/>
      </c>
      <c r="E793" s="175">
        <f>IF('Sch A. Input'!E796="","",MIN('Sch A. Input'!E796,'Sch A. Input'!F796))</f>
        <v>45016</v>
      </c>
      <c r="F793" s="210">
        <f>SUMIFS('Sch A. Input'!G796:CJ796,'Sch A. Input'!$G$14:$CJ$14,"Recurring",'Sch A. Input'!$G$13:$CJ$13,$E$9)</f>
        <v>0</v>
      </c>
      <c r="G793" s="210">
        <f>SUMIFS('Sch A. Input'!G796:CJ796,'Sch A. Input'!$G$14:$CJ$14,"One-time",'Sch A. Input'!$G$13:$CJ$13,'Sch B. Bi-Weekly Output'!$E$9)</f>
        <v>0</v>
      </c>
      <c r="H793" s="211">
        <f t="shared" si="14"/>
        <v>0</v>
      </c>
      <c r="I793" s="208"/>
      <c r="J793" s="212">
        <f>IFERROR(-'Sch D. Workings'!AB798,'Sch D. Workings'!AB798)</f>
        <v>0</v>
      </c>
      <c r="L793" s="88"/>
    </row>
    <row r="794" spans="2:12" ht="13" x14ac:dyDescent="0.3">
      <c r="B794" s="173" t="str">
        <f>IF('Sch A. Input'!B797="","",'Sch A. Input'!B797)</f>
        <v/>
      </c>
      <c r="C794" s="174" t="str">
        <f>IF('Sch A. Input'!C797="","",'Sch A. Input'!C797)</f>
        <v/>
      </c>
      <c r="D794" s="175" t="str">
        <f>IF('Sch A. Input'!D797="","",'Sch A. Input'!D797)</f>
        <v/>
      </c>
      <c r="E794" s="175">
        <f>IF('Sch A. Input'!E797="","",MIN('Sch A. Input'!E797,'Sch A. Input'!F797))</f>
        <v>45016</v>
      </c>
      <c r="F794" s="210">
        <f>SUMIFS('Sch A. Input'!G797:CJ797,'Sch A. Input'!$G$14:$CJ$14,"Recurring",'Sch A. Input'!$G$13:$CJ$13,$E$9)</f>
        <v>0</v>
      </c>
      <c r="G794" s="210">
        <f>SUMIFS('Sch A. Input'!G797:CJ797,'Sch A. Input'!$G$14:$CJ$14,"One-time",'Sch A. Input'!$G$13:$CJ$13,'Sch B. Bi-Weekly Output'!$E$9)</f>
        <v>0</v>
      </c>
      <c r="H794" s="211">
        <f t="shared" si="14"/>
        <v>0</v>
      </c>
      <c r="I794" s="208"/>
      <c r="J794" s="212">
        <f>IFERROR(-'Sch D. Workings'!AB799,'Sch D. Workings'!AB799)</f>
        <v>0</v>
      </c>
      <c r="L794" s="88"/>
    </row>
    <row r="795" spans="2:12" ht="13" x14ac:dyDescent="0.3">
      <c r="B795" s="173" t="str">
        <f>IF('Sch A. Input'!B798="","",'Sch A. Input'!B798)</f>
        <v/>
      </c>
      <c r="C795" s="174" t="str">
        <f>IF('Sch A. Input'!C798="","",'Sch A. Input'!C798)</f>
        <v/>
      </c>
      <c r="D795" s="175" t="str">
        <f>IF('Sch A. Input'!D798="","",'Sch A. Input'!D798)</f>
        <v/>
      </c>
      <c r="E795" s="175">
        <f>IF('Sch A. Input'!E798="","",MIN('Sch A. Input'!E798,'Sch A. Input'!F798))</f>
        <v>45016</v>
      </c>
      <c r="F795" s="210">
        <f>SUMIFS('Sch A. Input'!G798:CJ798,'Sch A. Input'!$G$14:$CJ$14,"Recurring",'Sch A. Input'!$G$13:$CJ$13,$E$9)</f>
        <v>0</v>
      </c>
      <c r="G795" s="210">
        <f>SUMIFS('Sch A. Input'!G798:CJ798,'Sch A. Input'!$G$14:$CJ$14,"One-time",'Sch A. Input'!$G$13:$CJ$13,'Sch B. Bi-Weekly Output'!$E$9)</f>
        <v>0</v>
      </c>
      <c r="H795" s="211">
        <f t="shared" si="14"/>
        <v>0</v>
      </c>
      <c r="I795" s="208"/>
      <c r="J795" s="212">
        <f>IFERROR(-'Sch D. Workings'!AB800,'Sch D. Workings'!AB800)</f>
        <v>0</v>
      </c>
      <c r="L795" s="88"/>
    </row>
    <row r="796" spans="2:12" ht="13" x14ac:dyDescent="0.3">
      <c r="B796" s="173" t="str">
        <f>IF('Sch A. Input'!B799="","",'Sch A. Input'!B799)</f>
        <v/>
      </c>
      <c r="C796" s="174" t="str">
        <f>IF('Sch A. Input'!C799="","",'Sch A. Input'!C799)</f>
        <v/>
      </c>
      <c r="D796" s="175" t="str">
        <f>IF('Sch A. Input'!D799="","",'Sch A. Input'!D799)</f>
        <v/>
      </c>
      <c r="E796" s="175">
        <f>IF('Sch A. Input'!E799="","",MIN('Sch A. Input'!E799,'Sch A. Input'!F799))</f>
        <v>45016</v>
      </c>
      <c r="F796" s="210">
        <f>SUMIFS('Sch A. Input'!G799:CJ799,'Sch A. Input'!$G$14:$CJ$14,"Recurring",'Sch A. Input'!$G$13:$CJ$13,$E$9)</f>
        <v>0</v>
      </c>
      <c r="G796" s="210">
        <f>SUMIFS('Sch A. Input'!G799:CJ799,'Sch A. Input'!$G$14:$CJ$14,"One-time",'Sch A. Input'!$G$13:$CJ$13,'Sch B. Bi-Weekly Output'!$E$9)</f>
        <v>0</v>
      </c>
      <c r="H796" s="211">
        <f t="shared" si="14"/>
        <v>0</v>
      </c>
      <c r="I796" s="208"/>
      <c r="J796" s="212">
        <f>IFERROR(-'Sch D. Workings'!AB801,'Sch D. Workings'!AB801)</f>
        <v>0</v>
      </c>
      <c r="L796" s="88"/>
    </row>
    <row r="797" spans="2:12" ht="13" x14ac:dyDescent="0.3">
      <c r="B797" s="173" t="str">
        <f>IF('Sch A. Input'!B800="","",'Sch A. Input'!B800)</f>
        <v/>
      </c>
      <c r="C797" s="174" t="str">
        <f>IF('Sch A. Input'!C800="","",'Sch A. Input'!C800)</f>
        <v/>
      </c>
      <c r="D797" s="175" t="str">
        <f>IF('Sch A. Input'!D800="","",'Sch A. Input'!D800)</f>
        <v/>
      </c>
      <c r="E797" s="175">
        <f>IF('Sch A. Input'!E800="","",MIN('Sch A. Input'!E800,'Sch A. Input'!F800))</f>
        <v>45016</v>
      </c>
      <c r="F797" s="210">
        <f>SUMIFS('Sch A. Input'!G800:CJ800,'Sch A. Input'!$G$14:$CJ$14,"Recurring",'Sch A. Input'!$G$13:$CJ$13,$E$9)</f>
        <v>0</v>
      </c>
      <c r="G797" s="210">
        <f>SUMIFS('Sch A. Input'!G800:CJ800,'Sch A. Input'!$G$14:$CJ$14,"One-time",'Sch A. Input'!$G$13:$CJ$13,'Sch B. Bi-Weekly Output'!$E$9)</f>
        <v>0</v>
      </c>
      <c r="H797" s="211">
        <f t="shared" si="14"/>
        <v>0</v>
      </c>
      <c r="I797" s="208"/>
      <c r="J797" s="212">
        <f>IFERROR(-'Sch D. Workings'!AB802,'Sch D. Workings'!AB802)</f>
        <v>0</v>
      </c>
      <c r="L797" s="88"/>
    </row>
    <row r="798" spans="2:12" ht="13" x14ac:dyDescent="0.3">
      <c r="B798" s="173" t="str">
        <f>IF('Sch A. Input'!B801="","",'Sch A. Input'!B801)</f>
        <v/>
      </c>
      <c r="C798" s="174" t="str">
        <f>IF('Sch A. Input'!C801="","",'Sch A. Input'!C801)</f>
        <v/>
      </c>
      <c r="D798" s="175" t="str">
        <f>IF('Sch A. Input'!D801="","",'Sch A. Input'!D801)</f>
        <v/>
      </c>
      <c r="E798" s="175">
        <f>IF('Sch A. Input'!E801="","",MIN('Sch A. Input'!E801,'Sch A. Input'!F801))</f>
        <v>45016</v>
      </c>
      <c r="F798" s="210">
        <f>SUMIFS('Sch A. Input'!G801:CJ801,'Sch A. Input'!$G$14:$CJ$14,"Recurring",'Sch A. Input'!$G$13:$CJ$13,$E$9)</f>
        <v>0</v>
      </c>
      <c r="G798" s="210">
        <f>SUMIFS('Sch A. Input'!G801:CJ801,'Sch A. Input'!$G$14:$CJ$14,"One-time",'Sch A. Input'!$G$13:$CJ$13,'Sch B. Bi-Weekly Output'!$E$9)</f>
        <v>0</v>
      </c>
      <c r="H798" s="211">
        <f t="shared" si="14"/>
        <v>0</v>
      </c>
      <c r="I798" s="208"/>
      <c r="J798" s="212">
        <f>IFERROR(-'Sch D. Workings'!AB803,'Sch D. Workings'!AB803)</f>
        <v>0</v>
      </c>
      <c r="L798" s="88"/>
    </row>
    <row r="799" spans="2:12" ht="13" x14ac:dyDescent="0.3">
      <c r="B799" s="173" t="str">
        <f>IF('Sch A. Input'!B802="","",'Sch A. Input'!B802)</f>
        <v/>
      </c>
      <c r="C799" s="174" t="str">
        <f>IF('Sch A. Input'!C802="","",'Sch A. Input'!C802)</f>
        <v/>
      </c>
      <c r="D799" s="175" t="str">
        <f>IF('Sch A. Input'!D802="","",'Sch A. Input'!D802)</f>
        <v/>
      </c>
      <c r="E799" s="175">
        <f>IF('Sch A. Input'!E802="","",MIN('Sch A. Input'!E802,'Sch A. Input'!F802))</f>
        <v>45016</v>
      </c>
      <c r="F799" s="210">
        <f>SUMIFS('Sch A. Input'!G802:CJ802,'Sch A. Input'!$G$14:$CJ$14,"Recurring",'Sch A. Input'!$G$13:$CJ$13,$E$9)</f>
        <v>0</v>
      </c>
      <c r="G799" s="210">
        <f>SUMIFS('Sch A. Input'!G802:CJ802,'Sch A. Input'!$G$14:$CJ$14,"One-time",'Sch A. Input'!$G$13:$CJ$13,'Sch B. Bi-Weekly Output'!$E$9)</f>
        <v>0</v>
      </c>
      <c r="H799" s="211">
        <f t="shared" si="14"/>
        <v>0</v>
      </c>
      <c r="I799" s="208"/>
      <c r="J799" s="212">
        <f>IFERROR(-'Sch D. Workings'!AB804,'Sch D. Workings'!AB804)</f>
        <v>0</v>
      </c>
      <c r="L799" s="88"/>
    </row>
    <row r="800" spans="2:12" ht="13" x14ac:dyDescent="0.3">
      <c r="B800" s="173" t="str">
        <f>IF('Sch A. Input'!B803="","",'Sch A. Input'!B803)</f>
        <v/>
      </c>
      <c r="C800" s="174" t="str">
        <f>IF('Sch A. Input'!C803="","",'Sch A. Input'!C803)</f>
        <v/>
      </c>
      <c r="D800" s="175" t="str">
        <f>IF('Sch A. Input'!D803="","",'Sch A. Input'!D803)</f>
        <v/>
      </c>
      <c r="E800" s="175">
        <f>IF('Sch A. Input'!E803="","",MIN('Sch A. Input'!E803,'Sch A. Input'!F803))</f>
        <v>45016</v>
      </c>
      <c r="F800" s="210">
        <f>SUMIFS('Sch A. Input'!G803:CJ803,'Sch A. Input'!$G$14:$CJ$14,"Recurring",'Sch A. Input'!$G$13:$CJ$13,$E$9)</f>
        <v>0</v>
      </c>
      <c r="G800" s="210">
        <f>SUMIFS('Sch A. Input'!G803:CJ803,'Sch A. Input'!$G$14:$CJ$14,"One-time",'Sch A. Input'!$G$13:$CJ$13,'Sch B. Bi-Weekly Output'!$E$9)</f>
        <v>0</v>
      </c>
      <c r="H800" s="211">
        <f t="shared" si="14"/>
        <v>0</v>
      </c>
      <c r="I800" s="208"/>
      <c r="J800" s="212">
        <f>IFERROR(-'Sch D. Workings'!AB805,'Sch D. Workings'!AB805)</f>
        <v>0</v>
      </c>
      <c r="L800" s="88"/>
    </row>
    <row r="801" spans="2:12" ht="13" x14ac:dyDescent="0.3">
      <c r="B801" s="173" t="str">
        <f>IF('Sch A. Input'!B804="","",'Sch A. Input'!B804)</f>
        <v/>
      </c>
      <c r="C801" s="174" t="str">
        <f>IF('Sch A. Input'!C804="","",'Sch A. Input'!C804)</f>
        <v/>
      </c>
      <c r="D801" s="175" t="str">
        <f>IF('Sch A. Input'!D804="","",'Sch A. Input'!D804)</f>
        <v/>
      </c>
      <c r="E801" s="175">
        <f>IF('Sch A. Input'!E804="","",MIN('Sch A. Input'!E804,'Sch A. Input'!F804))</f>
        <v>45016</v>
      </c>
      <c r="F801" s="210">
        <f>SUMIFS('Sch A. Input'!G804:CJ804,'Sch A. Input'!$G$14:$CJ$14,"Recurring",'Sch A. Input'!$G$13:$CJ$13,$E$9)</f>
        <v>0</v>
      </c>
      <c r="G801" s="210">
        <f>SUMIFS('Sch A. Input'!G804:CJ804,'Sch A. Input'!$G$14:$CJ$14,"One-time",'Sch A. Input'!$G$13:$CJ$13,'Sch B. Bi-Weekly Output'!$E$9)</f>
        <v>0</v>
      </c>
      <c r="H801" s="211">
        <f t="shared" si="14"/>
        <v>0</v>
      </c>
      <c r="I801" s="208"/>
      <c r="J801" s="212">
        <f>IFERROR(-'Sch D. Workings'!AB806,'Sch D. Workings'!AB806)</f>
        <v>0</v>
      </c>
      <c r="L801" s="88"/>
    </row>
    <row r="802" spans="2:12" ht="13" x14ac:dyDescent="0.3">
      <c r="B802" s="173" t="str">
        <f>IF('Sch A. Input'!B805="","",'Sch A. Input'!B805)</f>
        <v/>
      </c>
      <c r="C802" s="174" t="str">
        <f>IF('Sch A. Input'!C805="","",'Sch A. Input'!C805)</f>
        <v/>
      </c>
      <c r="D802" s="175" t="str">
        <f>IF('Sch A. Input'!D805="","",'Sch A. Input'!D805)</f>
        <v/>
      </c>
      <c r="E802" s="175">
        <f>IF('Sch A. Input'!E805="","",MIN('Sch A. Input'!E805,'Sch A. Input'!F805))</f>
        <v>45016</v>
      </c>
      <c r="F802" s="210">
        <f>SUMIFS('Sch A. Input'!G805:CJ805,'Sch A. Input'!$G$14:$CJ$14,"Recurring",'Sch A. Input'!$G$13:$CJ$13,$E$9)</f>
        <v>0</v>
      </c>
      <c r="G802" s="210">
        <f>SUMIFS('Sch A. Input'!G805:CJ805,'Sch A. Input'!$G$14:$CJ$14,"One-time",'Sch A. Input'!$G$13:$CJ$13,'Sch B. Bi-Weekly Output'!$E$9)</f>
        <v>0</v>
      </c>
      <c r="H802" s="211">
        <f t="shared" si="14"/>
        <v>0</v>
      </c>
      <c r="I802" s="208"/>
      <c r="J802" s="212">
        <f>IFERROR(-'Sch D. Workings'!AB807,'Sch D. Workings'!AB807)</f>
        <v>0</v>
      </c>
      <c r="L802" s="88"/>
    </row>
    <row r="803" spans="2:12" ht="13" x14ac:dyDescent="0.3">
      <c r="B803" s="173" t="str">
        <f>IF('Sch A. Input'!B806="","",'Sch A. Input'!B806)</f>
        <v/>
      </c>
      <c r="C803" s="174" t="str">
        <f>IF('Sch A. Input'!C806="","",'Sch A. Input'!C806)</f>
        <v/>
      </c>
      <c r="D803" s="175" t="str">
        <f>IF('Sch A. Input'!D806="","",'Sch A. Input'!D806)</f>
        <v/>
      </c>
      <c r="E803" s="175">
        <f>IF('Sch A. Input'!E806="","",MIN('Sch A. Input'!E806,'Sch A. Input'!F806))</f>
        <v>45016</v>
      </c>
      <c r="F803" s="210">
        <f>SUMIFS('Sch A. Input'!G806:CJ806,'Sch A. Input'!$G$14:$CJ$14,"Recurring",'Sch A. Input'!$G$13:$CJ$13,$E$9)</f>
        <v>0</v>
      </c>
      <c r="G803" s="210">
        <f>SUMIFS('Sch A. Input'!G806:CJ806,'Sch A. Input'!$G$14:$CJ$14,"One-time",'Sch A. Input'!$G$13:$CJ$13,'Sch B. Bi-Weekly Output'!$E$9)</f>
        <v>0</v>
      </c>
      <c r="H803" s="211">
        <f t="shared" si="14"/>
        <v>0</v>
      </c>
      <c r="I803" s="208"/>
      <c r="J803" s="212">
        <f>IFERROR(-'Sch D. Workings'!AB808,'Sch D. Workings'!AB808)</f>
        <v>0</v>
      </c>
      <c r="L803" s="88"/>
    </row>
    <row r="804" spans="2:12" ht="13" x14ac:dyDescent="0.3">
      <c r="B804" s="173" t="str">
        <f>IF('Sch A. Input'!B807="","",'Sch A. Input'!B807)</f>
        <v/>
      </c>
      <c r="C804" s="174" t="str">
        <f>IF('Sch A. Input'!C807="","",'Sch A. Input'!C807)</f>
        <v/>
      </c>
      <c r="D804" s="175" t="str">
        <f>IF('Sch A. Input'!D807="","",'Sch A. Input'!D807)</f>
        <v/>
      </c>
      <c r="E804" s="175">
        <f>IF('Sch A. Input'!E807="","",MIN('Sch A. Input'!E807,'Sch A. Input'!F807))</f>
        <v>45016</v>
      </c>
      <c r="F804" s="210">
        <f>SUMIFS('Sch A. Input'!G807:CJ807,'Sch A. Input'!$G$14:$CJ$14,"Recurring",'Sch A. Input'!$G$13:$CJ$13,$E$9)</f>
        <v>0</v>
      </c>
      <c r="G804" s="210">
        <f>SUMIFS('Sch A. Input'!G807:CJ807,'Sch A. Input'!$G$14:$CJ$14,"One-time",'Sch A. Input'!$G$13:$CJ$13,'Sch B. Bi-Weekly Output'!$E$9)</f>
        <v>0</v>
      </c>
      <c r="H804" s="211">
        <f t="shared" si="14"/>
        <v>0</v>
      </c>
      <c r="I804" s="208"/>
      <c r="J804" s="212">
        <f>IFERROR(-'Sch D. Workings'!AB809,'Sch D. Workings'!AB809)</f>
        <v>0</v>
      </c>
      <c r="L804" s="88"/>
    </row>
    <row r="805" spans="2:12" ht="13" x14ac:dyDescent="0.3">
      <c r="B805" s="173" t="str">
        <f>IF('Sch A. Input'!B808="","",'Sch A. Input'!B808)</f>
        <v/>
      </c>
      <c r="C805" s="174" t="str">
        <f>IF('Sch A. Input'!C808="","",'Sch A. Input'!C808)</f>
        <v/>
      </c>
      <c r="D805" s="175" t="str">
        <f>IF('Sch A. Input'!D808="","",'Sch A. Input'!D808)</f>
        <v/>
      </c>
      <c r="E805" s="175">
        <f>IF('Sch A. Input'!E808="","",MIN('Sch A. Input'!E808,'Sch A. Input'!F808))</f>
        <v>45016</v>
      </c>
      <c r="F805" s="210">
        <f>SUMIFS('Sch A. Input'!G808:CJ808,'Sch A. Input'!$G$14:$CJ$14,"Recurring",'Sch A. Input'!$G$13:$CJ$13,$E$9)</f>
        <v>0</v>
      </c>
      <c r="G805" s="210">
        <f>SUMIFS('Sch A. Input'!G808:CJ808,'Sch A. Input'!$G$14:$CJ$14,"One-time",'Sch A. Input'!$G$13:$CJ$13,'Sch B. Bi-Weekly Output'!$E$9)</f>
        <v>0</v>
      </c>
      <c r="H805" s="211">
        <f t="shared" si="14"/>
        <v>0</v>
      </c>
      <c r="I805" s="208"/>
      <c r="J805" s="212">
        <f>IFERROR(-'Sch D. Workings'!AB810,'Sch D. Workings'!AB810)</f>
        <v>0</v>
      </c>
      <c r="L805" s="88"/>
    </row>
    <row r="806" spans="2:12" ht="13" x14ac:dyDescent="0.3">
      <c r="B806" s="173" t="str">
        <f>IF('Sch A. Input'!B809="","",'Sch A. Input'!B809)</f>
        <v/>
      </c>
      <c r="C806" s="174" t="str">
        <f>IF('Sch A. Input'!C809="","",'Sch A. Input'!C809)</f>
        <v/>
      </c>
      <c r="D806" s="175" t="str">
        <f>IF('Sch A. Input'!D809="","",'Sch A. Input'!D809)</f>
        <v/>
      </c>
      <c r="E806" s="175">
        <f>IF('Sch A. Input'!E809="","",MIN('Sch A. Input'!E809,'Sch A. Input'!F809))</f>
        <v>45016</v>
      </c>
      <c r="F806" s="210">
        <f>SUMIFS('Sch A. Input'!G809:CJ809,'Sch A. Input'!$G$14:$CJ$14,"Recurring",'Sch A. Input'!$G$13:$CJ$13,$E$9)</f>
        <v>0</v>
      </c>
      <c r="G806" s="210">
        <f>SUMIFS('Sch A. Input'!G809:CJ809,'Sch A. Input'!$G$14:$CJ$14,"One-time",'Sch A. Input'!$G$13:$CJ$13,'Sch B. Bi-Weekly Output'!$E$9)</f>
        <v>0</v>
      </c>
      <c r="H806" s="211">
        <f t="shared" si="14"/>
        <v>0</v>
      </c>
      <c r="I806" s="208"/>
      <c r="J806" s="212">
        <f>IFERROR(-'Sch D. Workings'!AB811,'Sch D. Workings'!AB811)</f>
        <v>0</v>
      </c>
      <c r="L806" s="88"/>
    </row>
    <row r="807" spans="2:12" ht="13" x14ac:dyDescent="0.3">
      <c r="B807" s="173" t="str">
        <f>IF('Sch A. Input'!B810="","",'Sch A. Input'!B810)</f>
        <v/>
      </c>
      <c r="C807" s="174" t="str">
        <f>IF('Sch A. Input'!C810="","",'Sch A. Input'!C810)</f>
        <v/>
      </c>
      <c r="D807" s="175" t="str">
        <f>IF('Sch A. Input'!D810="","",'Sch A. Input'!D810)</f>
        <v/>
      </c>
      <c r="E807" s="175">
        <f>IF('Sch A. Input'!E810="","",MIN('Sch A. Input'!E810,'Sch A. Input'!F810))</f>
        <v>45016</v>
      </c>
      <c r="F807" s="210">
        <f>SUMIFS('Sch A. Input'!G810:CJ810,'Sch A. Input'!$G$14:$CJ$14,"Recurring",'Sch A. Input'!$G$13:$CJ$13,$E$9)</f>
        <v>0</v>
      </c>
      <c r="G807" s="210">
        <f>SUMIFS('Sch A. Input'!G810:CJ810,'Sch A. Input'!$G$14:$CJ$14,"One-time",'Sch A. Input'!$G$13:$CJ$13,'Sch B. Bi-Weekly Output'!$E$9)</f>
        <v>0</v>
      </c>
      <c r="H807" s="211">
        <f t="shared" si="14"/>
        <v>0</v>
      </c>
      <c r="I807" s="208"/>
      <c r="J807" s="212">
        <f>IFERROR(-'Sch D. Workings'!AB812,'Sch D. Workings'!AB812)</f>
        <v>0</v>
      </c>
      <c r="L807" s="88"/>
    </row>
    <row r="808" spans="2:12" ht="13" x14ac:dyDescent="0.3">
      <c r="B808" s="173" t="str">
        <f>IF('Sch A. Input'!B811="","",'Sch A. Input'!B811)</f>
        <v/>
      </c>
      <c r="C808" s="174" t="str">
        <f>IF('Sch A. Input'!C811="","",'Sch A. Input'!C811)</f>
        <v/>
      </c>
      <c r="D808" s="175" t="str">
        <f>IF('Sch A. Input'!D811="","",'Sch A. Input'!D811)</f>
        <v/>
      </c>
      <c r="E808" s="175">
        <f>IF('Sch A. Input'!E811="","",MIN('Sch A. Input'!E811,'Sch A. Input'!F811))</f>
        <v>45016</v>
      </c>
      <c r="F808" s="210">
        <f>SUMIFS('Sch A. Input'!G811:CJ811,'Sch A. Input'!$G$14:$CJ$14,"Recurring",'Sch A. Input'!$G$13:$CJ$13,$E$9)</f>
        <v>0</v>
      </c>
      <c r="G808" s="210">
        <f>SUMIFS('Sch A. Input'!G811:CJ811,'Sch A. Input'!$G$14:$CJ$14,"One-time",'Sch A. Input'!$G$13:$CJ$13,'Sch B. Bi-Weekly Output'!$E$9)</f>
        <v>0</v>
      </c>
      <c r="H808" s="211">
        <f t="shared" si="14"/>
        <v>0</v>
      </c>
      <c r="I808" s="208"/>
      <c r="J808" s="212">
        <f>IFERROR(-'Sch D. Workings'!AB813,'Sch D. Workings'!AB813)</f>
        <v>0</v>
      </c>
      <c r="L808" s="88"/>
    </row>
    <row r="809" spans="2:12" ht="13" x14ac:dyDescent="0.3">
      <c r="B809" s="173" t="str">
        <f>IF('Sch A. Input'!B812="","",'Sch A. Input'!B812)</f>
        <v/>
      </c>
      <c r="C809" s="174" t="str">
        <f>IF('Sch A. Input'!C812="","",'Sch A. Input'!C812)</f>
        <v/>
      </c>
      <c r="D809" s="175" t="str">
        <f>IF('Sch A. Input'!D812="","",'Sch A. Input'!D812)</f>
        <v/>
      </c>
      <c r="E809" s="175">
        <f>IF('Sch A. Input'!E812="","",MIN('Sch A. Input'!E812,'Sch A. Input'!F812))</f>
        <v>45016</v>
      </c>
      <c r="F809" s="210">
        <f>SUMIFS('Sch A. Input'!G812:CJ812,'Sch A. Input'!$G$14:$CJ$14,"Recurring",'Sch A. Input'!$G$13:$CJ$13,$E$9)</f>
        <v>0</v>
      </c>
      <c r="G809" s="210">
        <f>SUMIFS('Sch A. Input'!G812:CJ812,'Sch A. Input'!$G$14:$CJ$14,"One-time",'Sch A. Input'!$G$13:$CJ$13,'Sch B. Bi-Weekly Output'!$E$9)</f>
        <v>0</v>
      </c>
      <c r="H809" s="211">
        <f t="shared" si="14"/>
        <v>0</v>
      </c>
      <c r="I809" s="208"/>
      <c r="J809" s="212">
        <f>IFERROR(-'Sch D. Workings'!AB814,'Sch D. Workings'!AB814)</f>
        <v>0</v>
      </c>
      <c r="L809" s="88"/>
    </row>
    <row r="810" spans="2:12" ht="13" x14ac:dyDescent="0.3">
      <c r="B810" s="173" t="str">
        <f>IF('Sch A. Input'!B813="","",'Sch A. Input'!B813)</f>
        <v/>
      </c>
      <c r="C810" s="174" t="str">
        <f>IF('Sch A. Input'!C813="","",'Sch A. Input'!C813)</f>
        <v/>
      </c>
      <c r="D810" s="175" t="str">
        <f>IF('Sch A. Input'!D813="","",'Sch A. Input'!D813)</f>
        <v/>
      </c>
      <c r="E810" s="175">
        <f>IF('Sch A. Input'!E813="","",MIN('Sch A. Input'!E813,'Sch A. Input'!F813))</f>
        <v>45016</v>
      </c>
      <c r="F810" s="210">
        <f>SUMIFS('Sch A. Input'!G813:CJ813,'Sch A. Input'!$G$14:$CJ$14,"Recurring",'Sch A. Input'!$G$13:$CJ$13,$E$9)</f>
        <v>0</v>
      </c>
      <c r="G810" s="210">
        <f>SUMIFS('Sch A. Input'!G813:CJ813,'Sch A. Input'!$G$14:$CJ$14,"One-time",'Sch A. Input'!$G$13:$CJ$13,'Sch B. Bi-Weekly Output'!$E$9)</f>
        <v>0</v>
      </c>
      <c r="H810" s="211">
        <f t="shared" si="14"/>
        <v>0</v>
      </c>
      <c r="I810" s="208"/>
      <c r="J810" s="212">
        <f>IFERROR(-'Sch D. Workings'!AB815,'Sch D. Workings'!AB815)</f>
        <v>0</v>
      </c>
      <c r="L810" s="88"/>
    </row>
    <row r="811" spans="2:12" ht="13" x14ac:dyDescent="0.3">
      <c r="B811" s="173" t="str">
        <f>IF('Sch A. Input'!B814="","",'Sch A. Input'!B814)</f>
        <v/>
      </c>
      <c r="C811" s="174" t="str">
        <f>IF('Sch A. Input'!C814="","",'Sch A. Input'!C814)</f>
        <v/>
      </c>
      <c r="D811" s="175" t="str">
        <f>IF('Sch A. Input'!D814="","",'Sch A. Input'!D814)</f>
        <v/>
      </c>
      <c r="E811" s="175">
        <f>IF('Sch A. Input'!E814="","",MIN('Sch A. Input'!E814,'Sch A. Input'!F814))</f>
        <v>45016</v>
      </c>
      <c r="F811" s="210">
        <f>SUMIFS('Sch A. Input'!G814:CJ814,'Sch A. Input'!$G$14:$CJ$14,"Recurring",'Sch A. Input'!$G$13:$CJ$13,$E$9)</f>
        <v>0</v>
      </c>
      <c r="G811" s="210">
        <f>SUMIFS('Sch A. Input'!G814:CJ814,'Sch A. Input'!$G$14:$CJ$14,"One-time",'Sch A. Input'!$G$13:$CJ$13,'Sch B. Bi-Weekly Output'!$E$9)</f>
        <v>0</v>
      </c>
      <c r="H811" s="211">
        <f t="shared" si="14"/>
        <v>0</v>
      </c>
      <c r="I811" s="208"/>
      <c r="J811" s="212">
        <f>IFERROR(-'Sch D. Workings'!AB816,'Sch D. Workings'!AB816)</f>
        <v>0</v>
      </c>
      <c r="L811" s="88"/>
    </row>
    <row r="812" spans="2:12" ht="13" x14ac:dyDescent="0.3">
      <c r="B812" s="173" t="str">
        <f>IF('Sch A. Input'!B815="","",'Sch A. Input'!B815)</f>
        <v/>
      </c>
      <c r="C812" s="174" t="str">
        <f>IF('Sch A. Input'!C815="","",'Sch A. Input'!C815)</f>
        <v/>
      </c>
      <c r="D812" s="175" t="str">
        <f>IF('Sch A. Input'!D815="","",'Sch A. Input'!D815)</f>
        <v/>
      </c>
      <c r="E812" s="175">
        <f>IF('Sch A. Input'!E815="","",MIN('Sch A. Input'!E815,'Sch A. Input'!F815))</f>
        <v>45016</v>
      </c>
      <c r="F812" s="210">
        <f>SUMIFS('Sch A. Input'!G815:CJ815,'Sch A. Input'!$G$14:$CJ$14,"Recurring",'Sch A. Input'!$G$13:$CJ$13,$E$9)</f>
        <v>0</v>
      </c>
      <c r="G812" s="210">
        <f>SUMIFS('Sch A. Input'!G815:CJ815,'Sch A. Input'!$G$14:$CJ$14,"One-time",'Sch A. Input'!$G$13:$CJ$13,'Sch B. Bi-Weekly Output'!$E$9)</f>
        <v>0</v>
      </c>
      <c r="H812" s="211">
        <f t="shared" si="14"/>
        <v>0</v>
      </c>
      <c r="I812" s="208"/>
      <c r="J812" s="212">
        <f>IFERROR(-'Sch D. Workings'!AB817,'Sch D. Workings'!AB817)</f>
        <v>0</v>
      </c>
      <c r="L812" s="88"/>
    </row>
    <row r="813" spans="2:12" ht="13" x14ac:dyDescent="0.3">
      <c r="B813" s="173" t="str">
        <f>IF('Sch A. Input'!B816="","",'Sch A. Input'!B816)</f>
        <v/>
      </c>
      <c r="C813" s="174" t="str">
        <f>IF('Sch A. Input'!C816="","",'Sch A. Input'!C816)</f>
        <v/>
      </c>
      <c r="D813" s="175" t="str">
        <f>IF('Sch A. Input'!D816="","",'Sch A. Input'!D816)</f>
        <v/>
      </c>
      <c r="E813" s="175">
        <f>IF('Sch A. Input'!E816="","",MIN('Sch A. Input'!E816,'Sch A. Input'!F816))</f>
        <v>45016</v>
      </c>
      <c r="F813" s="210">
        <f>SUMIFS('Sch A. Input'!G816:CJ816,'Sch A. Input'!$G$14:$CJ$14,"Recurring",'Sch A. Input'!$G$13:$CJ$13,$E$9)</f>
        <v>0</v>
      </c>
      <c r="G813" s="210">
        <f>SUMIFS('Sch A. Input'!G816:CJ816,'Sch A. Input'!$G$14:$CJ$14,"One-time",'Sch A. Input'!$G$13:$CJ$13,'Sch B. Bi-Weekly Output'!$E$9)</f>
        <v>0</v>
      </c>
      <c r="H813" s="211">
        <f t="shared" si="14"/>
        <v>0</v>
      </c>
      <c r="I813" s="208"/>
      <c r="J813" s="212">
        <f>IFERROR(-'Sch D. Workings'!AB818,'Sch D. Workings'!AB818)</f>
        <v>0</v>
      </c>
      <c r="L813" s="88"/>
    </row>
    <row r="814" spans="2:12" ht="13" x14ac:dyDescent="0.3">
      <c r="B814" s="173" t="str">
        <f>IF('Sch A. Input'!B817="","",'Sch A. Input'!B817)</f>
        <v/>
      </c>
      <c r="C814" s="174" t="str">
        <f>IF('Sch A. Input'!C817="","",'Sch A. Input'!C817)</f>
        <v/>
      </c>
      <c r="D814" s="175" t="str">
        <f>IF('Sch A. Input'!D817="","",'Sch A. Input'!D817)</f>
        <v/>
      </c>
      <c r="E814" s="175">
        <f>IF('Sch A. Input'!E817="","",MIN('Sch A. Input'!E817,'Sch A. Input'!F817))</f>
        <v>45016</v>
      </c>
      <c r="F814" s="210">
        <f>SUMIFS('Sch A. Input'!G817:CJ817,'Sch A. Input'!$G$14:$CJ$14,"Recurring",'Sch A. Input'!$G$13:$CJ$13,$E$9)</f>
        <v>0</v>
      </c>
      <c r="G814" s="210">
        <f>SUMIFS('Sch A. Input'!G817:CJ817,'Sch A. Input'!$G$14:$CJ$14,"One-time",'Sch A. Input'!$G$13:$CJ$13,'Sch B. Bi-Weekly Output'!$E$9)</f>
        <v>0</v>
      </c>
      <c r="H814" s="211">
        <f t="shared" si="14"/>
        <v>0</v>
      </c>
      <c r="I814" s="208"/>
      <c r="J814" s="212">
        <f>IFERROR(-'Sch D. Workings'!AB819,'Sch D. Workings'!AB819)</f>
        <v>0</v>
      </c>
      <c r="L814" s="88"/>
    </row>
    <row r="815" spans="2:12" ht="13" x14ac:dyDescent="0.3">
      <c r="B815" s="173" t="str">
        <f>IF('Sch A. Input'!B818="","",'Sch A. Input'!B818)</f>
        <v/>
      </c>
      <c r="C815" s="174" t="str">
        <f>IF('Sch A. Input'!C818="","",'Sch A. Input'!C818)</f>
        <v/>
      </c>
      <c r="D815" s="175" t="str">
        <f>IF('Sch A. Input'!D818="","",'Sch A. Input'!D818)</f>
        <v/>
      </c>
      <c r="E815" s="175">
        <f>IF('Sch A. Input'!E818="","",MIN('Sch A. Input'!E818,'Sch A. Input'!F818))</f>
        <v>45016</v>
      </c>
      <c r="F815" s="210">
        <f>SUMIFS('Sch A. Input'!G818:CJ818,'Sch A. Input'!$G$14:$CJ$14,"Recurring",'Sch A. Input'!$G$13:$CJ$13,$E$9)</f>
        <v>0</v>
      </c>
      <c r="G815" s="210">
        <f>SUMIFS('Sch A. Input'!G818:CJ818,'Sch A. Input'!$G$14:$CJ$14,"One-time",'Sch A. Input'!$G$13:$CJ$13,'Sch B. Bi-Weekly Output'!$E$9)</f>
        <v>0</v>
      </c>
      <c r="H815" s="211">
        <f t="shared" si="14"/>
        <v>0</v>
      </c>
      <c r="I815" s="208"/>
      <c r="J815" s="212">
        <f>IFERROR(-'Sch D. Workings'!AB820,'Sch D. Workings'!AB820)</f>
        <v>0</v>
      </c>
      <c r="L815" s="88"/>
    </row>
    <row r="816" spans="2:12" ht="13" x14ac:dyDescent="0.3">
      <c r="B816" s="173" t="str">
        <f>IF('Sch A. Input'!B819="","",'Sch A. Input'!B819)</f>
        <v/>
      </c>
      <c r="C816" s="174" t="str">
        <f>IF('Sch A. Input'!C819="","",'Sch A. Input'!C819)</f>
        <v/>
      </c>
      <c r="D816" s="175" t="str">
        <f>IF('Sch A. Input'!D819="","",'Sch A. Input'!D819)</f>
        <v/>
      </c>
      <c r="E816" s="175">
        <f>IF('Sch A. Input'!E819="","",MIN('Sch A. Input'!E819,'Sch A. Input'!F819))</f>
        <v>45016</v>
      </c>
      <c r="F816" s="210">
        <f>SUMIFS('Sch A. Input'!G819:CJ819,'Sch A. Input'!$G$14:$CJ$14,"Recurring",'Sch A. Input'!$G$13:$CJ$13,$E$9)</f>
        <v>0</v>
      </c>
      <c r="G816" s="210">
        <f>SUMIFS('Sch A. Input'!G819:CJ819,'Sch A. Input'!$G$14:$CJ$14,"One-time",'Sch A. Input'!$G$13:$CJ$13,'Sch B. Bi-Weekly Output'!$E$9)</f>
        <v>0</v>
      </c>
      <c r="H816" s="211">
        <f t="shared" si="14"/>
        <v>0</v>
      </c>
      <c r="I816" s="208"/>
      <c r="J816" s="212">
        <f>IFERROR(-'Sch D. Workings'!AB821,'Sch D. Workings'!AB821)</f>
        <v>0</v>
      </c>
      <c r="L816" s="88"/>
    </row>
    <row r="817" spans="2:12" ht="13" x14ac:dyDescent="0.3">
      <c r="B817" s="173" t="str">
        <f>IF('Sch A. Input'!B820="","",'Sch A. Input'!B820)</f>
        <v/>
      </c>
      <c r="C817" s="174" t="str">
        <f>IF('Sch A. Input'!C820="","",'Sch A. Input'!C820)</f>
        <v/>
      </c>
      <c r="D817" s="175" t="str">
        <f>IF('Sch A. Input'!D820="","",'Sch A. Input'!D820)</f>
        <v/>
      </c>
      <c r="E817" s="175">
        <f>IF('Sch A. Input'!E820="","",MIN('Sch A. Input'!E820,'Sch A. Input'!F820))</f>
        <v>45016</v>
      </c>
      <c r="F817" s="210">
        <f>SUMIFS('Sch A. Input'!G820:CJ820,'Sch A. Input'!$G$14:$CJ$14,"Recurring",'Sch A. Input'!$G$13:$CJ$13,$E$9)</f>
        <v>0</v>
      </c>
      <c r="G817" s="210">
        <f>SUMIFS('Sch A. Input'!G820:CJ820,'Sch A. Input'!$G$14:$CJ$14,"One-time",'Sch A. Input'!$G$13:$CJ$13,'Sch B. Bi-Weekly Output'!$E$9)</f>
        <v>0</v>
      </c>
      <c r="H817" s="211">
        <f t="shared" si="14"/>
        <v>0</v>
      </c>
      <c r="I817" s="208"/>
      <c r="J817" s="212">
        <f>IFERROR(-'Sch D. Workings'!AB822,'Sch D. Workings'!AB822)</f>
        <v>0</v>
      </c>
      <c r="L817" s="88"/>
    </row>
    <row r="818" spans="2:12" ht="13" x14ac:dyDescent="0.3">
      <c r="B818" s="173" t="str">
        <f>IF('Sch A. Input'!B821="","",'Sch A. Input'!B821)</f>
        <v/>
      </c>
      <c r="C818" s="174" t="str">
        <f>IF('Sch A. Input'!C821="","",'Sch A. Input'!C821)</f>
        <v/>
      </c>
      <c r="D818" s="175" t="str">
        <f>IF('Sch A. Input'!D821="","",'Sch A. Input'!D821)</f>
        <v/>
      </c>
      <c r="E818" s="175">
        <f>IF('Sch A. Input'!E821="","",MIN('Sch A. Input'!E821,'Sch A. Input'!F821))</f>
        <v>45016</v>
      </c>
      <c r="F818" s="210">
        <f>SUMIFS('Sch A. Input'!G821:CJ821,'Sch A. Input'!$G$14:$CJ$14,"Recurring",'Sch A. Input'!$G$13:$CJ$13,$E$9)</f>
        <v>0</v>
      </c>
      <c r="G818" s="210">
        <f>SUMIFS('Sch A. Input'!G821:CJ821,'Sch A. Input'!$G$14:$CJ$14,"One-time",'Sch A. Input'!$G$13:$CJ$13,'Sch B. Bi-Weekly Output'!$E$9)</f>
        <v>0</v>
      </c>
      <c r="H818" s="211">
        <f t="shared" si="14"/>
        <v>0</v>
      </c>
      <c r="I818" s="208"/>
      <c r="J818" s="212">
        <f>IFERROR(-'Sch D. Workings'!AB823,'Sch D. Workings'!AB823)</f>
        <v>0</v>
      </c>
      <c r="L818" s="88"/>
    </row>
    <row r="819" spans="2:12" ht="13" x14ac:dyDescent="0.3">
      <c r="B819" s="173" t="str">
        <f>IF('Sch A. Input'!B822="","",'Sch A. Input'!B822)</f>
        <v/>
      </c>
      <c r="C819" s="174" t="str">
        <f>IF('Sch A. Input'!C822="","",'Sch A. Input'!C822)</f>
        <v/>
      </c>
      <c r="D819" s="175" t="str">
        <f>IF('Sch A. Input'!D822="","",'Sch A. Input'!D822)</f>
        <v/>
      </c>
      <c r="E819" s="175">
        <f>IF('Sch A. Input'!E822="","",MIN('Sch A. Input'!E822,'Sch A. Input'!F822))</f>
        <v>45016</v>
      </c>
      <c r="F819" s="210">
        <f>SUMIFS('Sch A. Input'!G822:CJ822,'Sch A. Input'!$G$14:$CJ$14,"Recurring",'Sch A. Input'!$G$13:$CJ$13,$E$9)</f>
        <v>0</v>
      </c>
      <c r="G819" s="210">
        <f>SUMIFS('Sch A. Input'!G822:CJ822,'Sch A. Input'!$G$14:$CJ$14,"One-time",'Sch A. Input'!$G$13:$CJ$13,'Sch B. Bi-Weekly Output'!$E$9)</f>
        <v>0</v>
      </c>
      <c r="H819" s="211">
        <f t="shared" si="14"/>
        <v>0</v>
      </c>
      <c r="I819" s="208"/>
      <c r="J819" s="212">
        <f>IFERROR(-'Sch D. Workings'!AB824,'Sch D. Workings'!AB824)</f>
        <v>0</v>
      </c>
      <c r="L819" s="88"/>
    </row>
    <row r="820" spans="2:12" ht="13" x14ac:dyDescent="0.3">
      <c r="B820" s="173" t="str">
        <f>IF('Sch A. Input'!B823="","",'Sch A. Input'!B823)</f>
        <v/>
      </c>
      <c r="C820" s="174" t="str">
        <f>IF('Sch A. Input'!C823="","",'Sch A. Input'!C823)</f>
        <v/>
      </c>
      <c r="D820" s="175" t="str">
        <f>IF('Sch A. Input'!D823="","",'Sch A. Input'!D823)</f>
        <v/>
      </c>
      <c r="E820" s="175">
        <f>IF('Sch A. Input'!E823="","",MIN('Sch A. Input'!E823,'Sch A. Input'!F823))</f>
        <v>45016</v>
      </c>
      <c r="F820" s="210">
        <f>SUMIFS('Sch A. Input'!G823:CJ823,'Sch A. Input'!$G$14:$CJ$14,"Recurring",'Sch A. Input'!$G$13:$CJ$13,$E$9)</f>
        <v>0</v>
      </c>
      <c r="G820" s="210">
        <f>SUMIFS('Sch A. Input'!G823:CJ823,'Sch A. Input'!$G$14:$CJ$14,"One-time",'Sch A. Input'!$G$13:$CJ$13,'Sch B. Bi-Weekly Output'!$E$9)</f>
        <v>0</v>
      </c>
      <c r="H820" s="211">
        <f t="shared" si="14"/>
        <v>0</v>
      </c>
      <c r="I820" s="208"/>
      <c r="J820" s="212">
        <f>IFERROR(-'Sch D. Workings'!AB825,'Sch D. Workings'!AB825)</f>
        <v>0</v>
      </c>
      <c r="L820" s="88"/>
    </row>
    <row r="821" spans="2:12" ht="13" x14ac:dyDescent="0.3">
      <c r="B821" s="173" t="str">
        <f>IF('Sch A. Input'!B824="","",'Sch A. Input'!B824)</f>
        <v/>
      </c>
      <c r="C821" s="174" t="str">
        <f>IF('Sch A. Input'!C824="","",'Sch A. Input'!C824)</f>
        <v/>
      </c>
      <c r="D821" s="175" t="str">
        <f>IF('Sch A. Input'!D824="","",'Sch A. Input'!D824)</f>
        <v/>
      </c>
      <c r="E821" s="175">
        <f>IF('Sch A. Input'!E824="","",MIN('Sch A. Input'!E824,'Sch A. Input'!F824))</f>
        <v>45016</v>
      </c>
      <c r="F821" s="210">
        <f>SUMIFS('Sch A. Input'!G824:CJ824,'Sch A. Input'!$G$14:$CJ$14,"Recurring",'Sch A. Input'!$G$13:$CJ$13,$E$9)</f>
        <v>0</v>
      </c>
      <c r="G821" s="210">
        <f>SUMIFS('Sch A. Input'!G824:CJ824,'Sch A. Input'!$G$14:$CJ$14,"One-time",'Sch A. Input'!$G$13:$CJ$13,'Sch B. Bi-Weekly Output'!$E$9)</f>
        <v>0</v>
      </c>
      <c r="H821" s="211">
        <f t="shared" si="14"/>
        <v>0</v>
      </c>
      <c r="I821" s="208"/>
      <c r="J821" s="212">
        <f>IFERROR(-'Sch D. Workings'!AB826,'Sch D. Workings'!AB826)</f>
        <v>0</v>
      </c>
      <c r="L821" s="88"/>
    </row>
    <row r="822" spans="2:12" ht="13" x14ac:dyDescent="0.3">
      <c r="B822" s="173" t="str">
        <f>IF('Sch A. Input'!B825="","",'Sch A. Input'!B825)</f>
        <v/>
      </c>
      <c r="C822" s="174" t="str">
        <f>IF('Sch A. Input'!C825="","",'Sch A. Input'!C825)</f>
        <v/>
      </c>
      <c r="D822" s="175" t="str">
        <f>IF('Sch A. Input'!D825="","",'Sch A. Input'!D825)</f>
        <v/>
      </c>
      <c r="E822" s="175">
        <f>IF('Sch A. Input'!E825="","",MIN('Sch A. Input'!E825,'Sch A. Input'!F825))</f>
        <v>45016</v>
      </c>
      <c r="F822" s="210">
        <f>SUMIFS('Sch A. Input'!G825:CJ825,'Sch A. Input'!$G$14:$CJ$14,"Recurring",'Sch A. Input'!$G$13:$CJ$13,$E$9)</f>
        <v>0</v>
      </c>
      <c r="G822" s="210">
        <f>SUMIFS('Sch A. Input'!G825:CJ825,'Sch A. Input'!$G$14:$CJ$14,"One-time",'Sch A. Input'!$G$13:$CJ$13,'Sch B. Bi-Weekly Output'!$E$9)</f>
        <v>0</v>
      </c>
      <c r="H822" s="211">
        <f t="shared" si="14"/>
        <v>0</v>
      </c>
      <c r="I822" s="208"/>
      <c r="J822" s="212">
        <f>IFERROR(-'Sch D. Workings'!AB827,'Sch D. Workings'!AB827)</f>
        <v>0</v>
      </c>
      <c r="L822" s="88"/>
    </row>
    <row r="823" spans="2:12" ht="13" x14ac:dyDescent="0.3">
      <c r="B823" s="173" t="str">
        <f>IF('Sch A. Input'!B826="","",'Sch A. Input'!B826)</f>
        <v/>
      </c>
      <c r="C823" s="174" t="str">
        <f>IF('Sch A. Input'!C826="","",'Sch A. Input'!C826)</f>
        <v/>
      </c>
      <c r="D823" s="175" t="str">
        <f>IF('Sch A. Input'!D826="","",'Sch A. Input'!D826)</f>
        <v/>
      </c>
      <c r="E823" s="175">
        <f>IF('Sch A. Input'!E826="","",MIN('Sch A. Input'!E826,'Sch A. Input'!F826))</f>
        <v>45016</v>
      </c>
      <c r="F823" s="210">
        <f>SUMIFS('Sch A. Input'!G826:CJ826,'Sch A. Input'!$G$14:$CJ$14,"Recurring",'Sch A. Input'!$G$13:$CJ$13,$E$9)</f>
        <v>0</v>
      </c>
      <c r="G823" s="210">
        <f>SUMIFS('Sch A. Input'!G826:CJ826,'Sch A. Input'!$G$14:$CJ$14,"One-time",'Sch A. Input'!$G$13:$CJ$13,'Sch B. Bi-Weekly Output'!$E$9)</f>
        <v>0</v>
      </c>
      <c r="H823" s="211">
        <f t="shared" si="14"/>
        <v>0</v>
      </c>
      <c r="I823" s="208"/>
      <c r="J823" s="212">
        <f>IFERROR(-'Sch D. Workings'!AB828,'Sch D. Workings'!AB828)</f>
        <v>0</v>
      </c>
      <c r="L823" s="88"/>
    </row>
    <row r="824" spans="2:12" ht="13" x14ac:dyDescent="0.3">
      <c r="B824" s="173" t="str">
        <f>IF('Sch A. Input'!B827="","",'Sch A. Input'!B827)</f>
        <v/>
      </c>
      <c r="C824" s="174" t="str">
        <f>IF('Sch A. Input'!C827="","",'Sch A. Input'!C827)</f>
        <v/>
      </c>
      <c r="D824" s="175" t="str">
        <f>IF('Sch A. Input'!D827="","",'Sch A. Input'!D827)</f>
        <v/>
      </c>
      <c r="E824" s="175">
        <f>IF('Sch A. Input'!E827="","",MIN('Sch A. Input'!E827,'Sch A. Input'!F827))</f>
        <v>45016</v>
      </c>
      <c r="F824" s="210">
        <f>SUMIFS('Sch A. Input'!G827:CJ827,'Sch A. Input'!$G$14:$CJ$14,"Recurring",'Sch A. Input'!$G$13:$CJ$13,$E$9)</f>
        <v>0</v>
      </c>
      <c r="G824" s="210">
        <f>SUMIFS('Sch A. Input'!G827:CJ827,'Sch A. Input'!$G$14:$CJ$14,"One-time",'Sch A. Input'!$G$13:$CJ$13,'Sch B. Bi-Weekly Output'!$E$9)</f>
        <v>0</v>
      </c>
      <c r="H824" s="211">
        <f t="shared" si="14"/>
        <v>0</v>
      </c>
      <c r="I824" s="208"/>
      <c r="J824" s="212">
        <f>IFERROR(-'Sch D. Workings'!AB829,'Sch D. Workings'!AB829)</f>
        <v>0</v>
      </c>
      <c r="L824" s="88"/>
    </row>
    <row r="825" spans="2:12" ht="13" x14ac:dyDescent="0.3">
      <c r="B825" s="173" t="str">
        <f>IF('Sch A. Input'!B828="","",'Sch A. Input'!B828)</f>
        <v/>
      </c>
      <c r="C825" s="174" t="str">
        <f>IF('Sch A. Input'!C828="","",'Sch A. Input'!C828)</f>
        <v/>
      </c>
      <c r="D825" s="175" t="str">
        <f>IF('Sch A. Input'!D828="","",'Sch A. Input'!D828)</f>
        <v/>
      </c>
      <c r="E825" s="175">
        <f>IF('Sch A. Input'!E828="","",MIN('Sch A. Input'!E828,'Sch A. Input'!F828))</f>
        <v>45016</v>
      </c>
      <c r="F825" s="210">
        <f>SUMIFS('Sch A. Input'!G828:CJ828,'Sch A. Input'!$G$14:$CJ$14,"Recurring",'Sch A. Input'!$G$13:$CJ$13,$E$9)</f>
        <v>0</v>
      </c>
      <c r="G825" s="210">
        <f>SUMIFS('Sch A. Input'!G828:CJ828,'Sch A. Input'!$G$14:$CJ$14,"One-time",'Sch A. Input'!$G$13:$CJ$13,'Sch B. Bi-Weekly Output'!$E$9)</f>
        <v>0</v>
      </c>
      <c r="H825" s="211">
        <f t="shared" si="14"/>
        <v>0</v>
      </c>
      <c r="I825" s="208"/>
      <c r="J825" s="212">
        <f>IFERROR(-'Sch D. Workings'!AB830,'Sch D. Workings'!AB830)</f>
        <v>0</v>
      </c>
      <c r="L825" s="88"/>
    </row>
    <row r="826" spans="2:12" ht="13" x14ac:dyDescent="0.3">
      <c r="B826" s="173" t="str">
        <f>IF('Sch A. Input'!B829="","",'Sch A. Input'!B829)</f>
        <v/>
      </c>
      <c r="C826" s="174" t="str">
        <f>IF('Sch A. Input'!C829="","",'Sch A. Input'!C829)</f>
        <v/>
      </c>
      <c r="D826" s="175" t="str">
        <f>IF('Sch A. Input'!D829="","",'Sch A. Input'!D829)</f>
        <v/>
      </c>
      <c r="E826" s="175">
        <f>IF('Sch A. Input'!E829="","",MIN('Sch A. Input'!E829,'Sch A. Input'!F829))</f>
        <v>45016</v>
      </c>
      <c r="F826" s="210">
        <f>SUMIFS('Sch A. Input'!G829:CJ829,'Sch A. Input'!$G$14:$CJ$14,"Recurring",'Sch A. Input'!$G$13:$CJ$13,$E$9)</f>
        <v>0</v>
      </c>
      <c r="G826" s="210">
        <f>SUMIFS('Sch A. Input'!G829:CJ829,'Sch A. Input'!$G$14:$CJ$14,"One-time",'Sch A. Input'!$G$13:$CJ$13,'Sch B. Bi-Weekly Output'!$E$9)</f>
        <v>0</v>
      </c>
      <c r="H826" s="211">
        <f t="shared" si="14"/>
        <v>0</v>
      </c>
      <c r="I826" s="208"/>
      <c r="J826" s="212">
        <f>IFERROR(-'Sch D. Workings'!AB831,'Sch D. Workings'!AB831)</f>
        <v>0</v>
      </c>
      <c r="L826" s="88"/>
    </row>
    <row r="827" spans="2:12" ht="13" x14ac:dyDescent="0.3">
      <c r="B827" s="173" t="str">
        <f>IF('Sch A. Input'!B830="","",'Sch A. Input'!B830)</f>
        <v/>
      </c>
      <c r="C827" s="174" t="str">
        <f>IF('Sch A. Input'!C830="","",'Sch A. Input'!C830)</f>
        <v/>
      </c>
      <c r="D827" s="175" t="str">
        <f>IF('Sch A. Input'!D830="","",'Sch A. Input'!D830)</f>
        <v/>
      </c>
      <c r="E827" s="175">
        <f>IF('Sch A. Input'!E830="","",MIN('Sch A. Input'!E830,'Sch A. Input'!F830))</f>
        <v>45016</v>
      </c>
      <c r="F827" s="210">
        <f>SUMIFS('Sch A. Input'!G830:CJ830,'Sch A. Input'!$G$14:$CJ$14,"Recurring",'Sch A. Input'!$G$13:$CJ$13,$E$9)</f>
        <v>0</v>
      </c>
      <c r="G827" s="210">
        <f>SUMIFS('Sch A. Input'!G830:CJ830,'Sch A. Input'!$G$14:$CJ$14,"One-time",'Sch A. Input'!$G$13:$CJ$13,'Sch B. Bi-Weekly Output'!$E$9)</f>
        <v>0</v>
      </c>
      <c r="H827" s="211">
        <f t="shared" si="14"/>
        <v>0</v>
      </c>
      <c r="I827" s="208"/>
      <c r="J827" s="212">
        <f>IFERROR(-'Sch D. Workings'!AB832,'Sch D. Workings'!AB832)</f>
        <v>0</v>
      </c>
      <c r="L827" s="88"/>
    </row>
    <row r="828" spans="2:12" ht="13" x14ac:dyDescent="0.3">
      <c r="B828" s="173" t="str">
        <f>IF('Sch A. Input'!B831="","",'Sch A. Input'!B831)</f>
        <v/>
      </c>
      <c r="C828" s="174" t="str">
        <f>IF('Sch A. Input'!C831="","",'Sch A. Input'!C831)</f>
        <v/>
      </c>
      <c r="D828" s="175" t="str">
        <f>IF('Sch A. Input'!D831="","",'Sch A. Input'!D831)</f>
        <v/>
      </c>
      <c r="E828" s="175">
        <f>IF('Sch A. Input'!E831="","",MIN('Sch A. Input'!E831,'Sch A. Input'!F831))</f>
        <v>45016</v>
      </c>
      <c r="F828" s="210">
        <f>SUMIFS('Sch A. Input'!G831:CJ831,'Sch A. Input'!$G$14:$CJ$14,"Recurring",'Sch A. Input'!$G$13:$CJ$13,$E$9)</f>
        <v>0</v>
      </c>
      <c r="G828" s="210">
        <f>SUMIFS('Sch A. Input'!G831:CJ831,'Sch A. Input'!$G$14:$CJ$14,"One-time",'Sch A. Input'!$G$13:$CJ$13,'Sch B. Bi-Weekly Output'!$E$9)</f>
        <v>0</v>
      </c>
      <c r="H828" s="211">
        <f t="shared" si="14"/>
        <v>0</v>
      </c>
      <c r="I828" s="208"/>
      <c r="J828" s="212">
        <f>IFERROR(-'Sch D. Workings'!AB833,'Sch D. Workings'!AB833)</f>
        <v>0</v>
      </c>
      <c r="L828" s="88"/>
    </row>
    <row r="829" spans="2:12" ht="13" x14ac:dyDescent="0.3">
      <c r="B829" s="173" t="str">
        <f>IF('Sch A. Input'!B832="","",'Sch A. Input'!B832)</f>
        <v/>
      </c>
      <c r="C829" s="174" t="str">
        <f>IF('Sch A. Input'!C832="","",'Sch A. Input'!C832)</f>
        <v/>
      </c>
      <c r="D829" s="175" t="str">
        <f>IF('Sch A. Input'!D832="","",'Sch A. Input'!D832)</f>
        <v/>
      </c>
      <c r="E829" s="175">
        <f>IF('Sch A. Input'!E832="","",MIN('Sch A. Input'!E832,'Sch A. Input'!F832))</f>
        <v>45016</v>
      </c>
      <c r="F829" s="210">
        <f>SUMIFS('Sch A. Input'!G832:CJ832,'Sch A. Input'!$G$14:$CJ$14,"Recurring",'Sch A. Input'!$G$13:$CJ$13,$E$9)</f>
        <v>0</v>
      </c>
      <c r="G829" s="210">
        <f>SUMIFS('Sch A. Input'!G832:CJ832,'Sch A. Input'!$G$14:$CJ$14,"One-time",'Sch A. Input'!$G$13:$CJ$13,'Sch B. Bi-Weekly Output'!$E$9)</f>
        <v>0</v>
      </c>
      <c r="H829" s="211">
        <f t="shared" si="14"/>
        <v>0</v>
      </c>
      <c r="I829" s="208"/>
      <c r="J829" s="212">
        <f>IFERROR(-'Sch D. Workings'!AB834,'Sch D. Workings'!AB834)</f>
        <v>0</v>
      </c>
      <c r="L829" s="88"/>
    </row>
    <row r="830" spans="2:12" ht="13" x14ac:dyDescent="0.3">
      <c r="B830" s="173" t="str">
        <f>IF('Sch A. Input'!B833="","",'Sch A. Input'!B833)</f>
        <v/>
      </c>
      <c r="C830" s="174" t="str">
        <f>IF('Sch A. Input'!C833="","",'Sch A. Input'!C833)</f>
        <v/>
      </c>
      <c r="D830" s="175" t="str">
        <f>IF('Sch A. Input'!D833="","",'Sch A. Input'!D833)</f>
        <v/>
      </c>
      <c r="E830" s="175">
        <f>IF('Sch A. Input'!E833="","",MIN('Sch A. Input'!E833,'Sch A. Input'!F833))</f>
        <v>45016</v>
      </c>
      <c r="F830" s="210">
        <f>SUMIFS('Sch A. Input'!G833:CJ833,'Sch A. Input'!$G$14:$CJ$14,"Recurring",'Sch A. Input'!$G$13:$CJ$13,$E$9)</f>
        <v>0</v>
      </c>
      <c r="G830" s="210">
        <f>SUMIFS('Sch A. Input'!G833:CJ833,'Sch A. Input'!$G$14:$CJ$14,"One-time",'Sch A. Input'!$G$13:$CJ$13,'Sch B. Bi-Weekly Output'!$E$9)</f>
        <v>0</v>
      </c>
      <c r="H830" s="211">
        <f t="shared" si="14"/>
        <v>0</v>
      </c>
      <c r="I830" s="208"/>
      <c r="J830" s="212">
        <f>IFERROR(-'Sch D. Workings'!AB835,'Sch D. Workings'!AB835)</f>
        <v>0</v>
      </c>
      <c r="L830" s="88"/>
    </row>
    <row r="831" spans="2:12" ht="13" x14ac:dyDescent="0.3">
      <c r="B831" s="173" t="str">
        <f>IF('Sch A. Input'!B834="","",'Sch A. Input'!B834)</f>
        <v/>
      </c>
      <c r="C831" s="174" t="str">
        <f>IF('Sch A. Input'!C834="","",'Sch A. Input'!C834)</f>
        <v/>
      </c>
      <c r="D831" s="175" t="str">
        <f>IF('Sch A. Input'!D834="","",'Sch A. Input'!D834)</f>
        <v/>
      </c>
      <c r="E831" s="175">
        <f>IF('Sch A. Input'!E834="","",MIN('Sch A. Input'!E834,'Sch A. Input'!F834))</f>
        <v>45016</v>
      </c>
      <c r="F831" s="210">
        <f>SUMIFS('Sch A. Input'!G834:CJ834,'Sch A. Input'!$G$14:$CJ$14,"Recurring",'Sch A. Input'!$G$13:$CJ$13,$E$9)</f>
        <v>0</v>
      </c>
      <c r="G831" s="210">
        <f>SUMIFS('Sch A. Input'!G834:CJ834,'Sch A. Input'!$G$14:$CJ$14,"One-time",'Sch A. Input'!$G$13:$CJ$13,'Sch B. Bi-Weekly Output'!$E$9)</f>
        <v>0</v>
      </c>
      <c r="H831" s="211">
        <f t="shared" si="14"/>
        <v>0</v>
      </c>
      <c r="I831" s="208"/>
      <c r="J831" s="212">
        <f>IFERROR(-'Sch D. Workings'!AB836,'Sch D. Workings'!AB836)</f>
        <v>0</v>
      </c>
      <c r="L831" s="88"/>
    </row>
    <row r="832" spans="2:12" ht="13" x14ac:dyDescent="0.3">
      <c r="B832" s="173" t="str">
        <f>IF('Sch A. Input'!B835="","",'Sch A. Input'!B835)</f>
        <v/>
      </c>
      <c r="C832" s="174" t="str">
        <f>IF('Sch A. Input'!C835="","",'Sch A. Input'!C835)</f>
        <v/>
      </c>
      <c r="D832" s="175" t="str">
        <f>IF('Sch A. Input'!D835="","",'Sch A. Input'!D835)</f>
        <v/>
      </c>
      <c r="E832" s="175">
        <f>IF('Sch A. Input'!E835="","",MIN('Sch A. Input'!E835,'Sch A. Input'!F835))</f>
        <v>45016</v>
      </c>
      <c r="F832" s="210">
        <f>SUMIFS('Sch A. Input'!G835:CJ835,'Sch A. Input'!$G$14:$CJ$14,"Recurring",'Sch A. Input'!$G$13:$CJ$13,$E$9)</f>
        <v>0</v>
      </c>
      <c r="G832" s="210">
        <f>SUMIFS('Sch A. Input'!G835:CJ835,'Sch A. Input'!$G$14:$CJ$14,"One-time",'Sch A. Input'!$G$13:$CJ$13,'Sch B. Bi-Weekly Output'!$E$9)</f>
        <v>0</v>
      </c>
      <c r="H832" s="211">
        <f t="shared" si="14"/>
        <v>0</v>
      </c>
      <c r="I832" s="208"/>
      <c r="J832" s="212">
        <f>IFERROR(-'Sch D. Workings'!AB837,'Sch D. Workings'!AB837)</f>
        <v>0</v>
      </c>
      <c r="L832" s="88"/>
    </row>
    <row r="833" spans="2:12" ht="13" x14ac:dyDescent="0.3">
      <c r="B833" s="173" t="str">
        <f>IF('Sch A. Input'!B836="","",'Sch A. Input'!B836)</f>
        <v/>
      </c>
      <c r="C833" s="174" t="str">
        <f>IF('Sch A. Input'!C836="","",'Sch A. Input'!C836)</f>
        <v/>
      </c>
      <c r="D833" s="175" t="str">
        <f>IF('Sch A. Input'!D836="","",'Sch A. Input'!D836)</f>
        <v/>
      </c>
      <c r="E833" s="175">
        <f>IF('Sch A. Input'!E836="","",MIN('Sch A. Input'!E836,'Sch A. Input'!F836))</f>
        <v>45016</v>
      </c>
      <c r="F833" s="210">
        <f>SUMIFS('Sch A. Input'!G836:CJ836,'Sch A. Input'!$G$14:$CJ$14,"Recurring",'Sch A. Input'!$G$13:$CJ$13,$E$9)</f>
        <v>0</v>
      </c>
      <c r="G833" s="210">
        <f>SUMIFS('Sch A. Input'!G836:CJ836,'Sch A. Input'!$G$14:$CJ$14,"One-time",'Sch A. Input'!$G$13:$CJ$13,'Sch B. Bi-Weekly Output'!$E$9)</f>
        <v>0</v>
      </c>
      <c r="H833" s="211">
        <f t="shared" si="14"/>
        <v>0</v>
      </c>
      <c r="I833" s="208"/>
      <c r="J833" s="212">
        <f>IFERROR(-'Sch D. Workings'!AB838,'Sch D. Workings'!AB838)</f>
        <v>0</v>
      </c>
      <c r="L833" s="88"/>
    </row>
    <row r="834" spans="2:12" ht="13" x14ac:dyDescent="0.3">
      <c r="B834" s="173" t="str">
        <f>IF('Sch A. Input'!B837="","",'Sch A. Input'!B837)</f>
        <v/>
      </c>
      <c r="C834" s="174" t="str">
        <f>IF('Sch A. Input'!C837="","",'Sch A. Input'!C837)</f>
        <v/>
      </c>
      <c r="D834" s="175" t="str">
        <f>IF('Sch A. Input'!D837="","",'Sch A. Input'!D837)</f>
        <v/>
      </c>
      <c r="E834" s="175">
        <f>IF('Sch A. Input'!E837="","",MIN('Sch A. Input'!E837,'Sch A. Input'!F837))</f>
        <v>45016</v>
      </c>
      <c r="F834" s="210">
        <f>SUMIFS('Sch A. Input'!G837:CJ837,'Sch A. Input'!$G$14:$CJ$14,"Recurring",'Sch A. Input'!$G$13:$CJ$13,$E$9)</f>
        <v>0</v>
      </c>
      <c r="G834" s="210">
        <f>SUMIFS('Sch A. Input'!G837:CJ837,'Sch A. Input'!$G$14:$CJ$14,"One-time",'Sch A. Input'!$G$13:$CJ$13,'Sch B. Bi-Weekly Output'!$E$9)</f>
        <v>0</v>
      </c>
      <c r="H834" s="211">
        <f t="shared" si="14"/>
        <v>0</v>
      </c>
      <c r="I834" s="208"/>
      <c r="J834" s="212">
        <f>IFERROR(-'Sch D. Workings'!AB839,'Sch D. Workings'!AB839)</f>
        <v>0</v>
      </c>
      <c r="L834" s="88"/>
    </row>
    <row r="835" spans="2:12" ht="13" x14ac:dyDescent="0.3">
      <c r="B835" s="173" t="str">
        <f>IF('Sch A. Input'!B838="","",'Sch A. Input'!B838)</f>
        <v/>
      </c>
      <c r="C835" s="174" t="str">
        <f>IF('Sch A. Input'!C838="","",'Sch A. Input'!C838)</f>
        <v/>
      </c>
      <c r="D835" s="175" t="str">
        <f>IF('Sch A. Input'!D838="","",'Sch A. Input'!D838)</f>
        <v/>
      </c>
      <c r="E835" s="175">
        <f>IF('Sch A. Input'!E838="","",MIN('Sch A. Input'!E838,'Sch A. Input'!F838))</f>
        <v>45016</v>
      </c>
      <c r="F835" s="210">
        <f>SUMIFS('Sch A. Input'!G838:CJ838,'Sch A. Input'!$G$14:$CJ$14,"Recurring",'Sch A. Input'!$G$13:$CJ$13,$E$9)</f>
        <v>0</v>
      </c>
      <c r="G835" s="210">
        <f>SUMIFS('Sch A. Input'!G838:CJ838,'Sch A. Input'!$G$14:$CJ$14,"One-time",'Sch A. Input'!$G$13:$CJ$13,'Sch B. Bi-Weekly Output'!$E$9)</f>
        <v>0</v>
      </c>
      <c r="H835" s="211">
        <f t="shared" si="14"/>
        <v>0</v>
      </c>
      <c r="I835" s="208"/>
      <c r="J835" s="212">
        <f>IFERROR(-'Sch D. Workings'!AB840,'Sch D. Workings'!AB840)</f>
        <v>0</v>
      </c>
      <c r="L835" s="88"/>
    </row>
    <row r="836" spans="2:12" ht="13" x14ac:dyDescent="0.3">
      <c r="B836" s="173" t="str">
        <f>IF('Sch A. Input'!B839="","",'Sch A. Input'!B839)</f>
        <v/>
      </c>
      <c r="C836" s="174" t="str">
        <f>IF('Sch A. Input'!C839="","",'Sch A. Input'!C839)</f>
        <v/>
      </c>
      <c r="D836" s="175" t="str">
        <f>IF('Sch A. Input'!D839="","",'Sch A. Input'!D839)</f>
        <v/>
      </c>
      <c r="E836" s="175">
        <f>IF('Sch A. Input'!E839="","",MIN('Sch A. Input'!E839,'Sch A. Input'!F839))</f>
        <v>45016</v>
      </c>
      <c r="F836" s="210">
        <f>SUMIFS('Sch A. Input'!G839:CJ839,'Sch A. Input'!$G$14:$CJ$14,"Recurring",'Sch A. Input'!$G$13:$CJ$13,$E$9)</f>
        <v>0</v>
      </c>
      <c r="G836" s="210">
        <f>SUMIFS('Sch A. Input'!G839:CJ839,'Sch A. Input'!$G$14:$CJ$14,"One-time",'Sch A. Input'!$G$13:$CJ$13,'Sch B. Bi-Weekly Output'!$E$9)</f>
        <v>0</v>
      </c>
      <c r="H836" s="211">
        <f t="shared" si="14"/>
        <v>0</v>
      </c>
      <c r="I836" s="208"/>
      <c r="J836" s="212">
        <f>IFERROR(-'Sch D. Workings'!AB841,'Sch D. Workings'!AB841)</f>
        <v>0</v>
      </c>
      <c r="L836" s="88"/>
    </row>
    <row r="837" spans="2:12" ht="13" x14ac:dyDescent="0.3">
      <c r="B837" s="173" t="str">
        <f>IF('Sch A. Input'!B840="","",'Sch A. Input'!B840)</f>
        <v/>
      </c>
      <c r="C837" s="174" t="str">
        <f>IF('Sch A. Input'!C840="","",'Sch A. Input'!C840)</f>
        <v/>
      </c>
      <c r="D837" s="175" t="str">
        <f>IF('Sch A. Input'!D840="","",'Sch A. Input'!D840)</f>
        <v/>
      </c>
      <c r="E837" s="175">
        <f>IF('Sch A. Input'!E840="","",MIN('Sch A. Input'!E840,'Sch A. Input'!F840))</f>
        <v>45016</v>
      </c>
      <c r="F837" s="210">
        <f>SUMIFS('Sch A. Input'!G840:CJ840,'Sch A. Input'!$G$14:$CJ$14,"Recurring",'Sch A. Input'!$G$13:$CJ$13,$E$9)</f>
        <v>0</v>
      </c>
      <c r="G837" s="210">
        <f>SUMIFS('Sch A. Input'!G840:CJ840,'Sch A. Input'!$G$14:$CJ$14,"One-time",'Sch A. Input'!$G$13:$CJ$13,'Sch B. Bi-Weekly Output'!$E$9)</f>
        <v>0</v>
      </c>
      <c r="H837" s="211">
        <f t="shared" si="14"/>
        <v>0</v>
      </c>
      <c r="I837" s="208"/>
      <c r="J837" s="212">
        <f>IFERROR(-'Sch D. Workings'!AB842,'Sch D. Workings'!AB842)</f>
        <v>0</v>
      </c>
      <c r="L837" s="88"/>
    </row>
    <row r="838" spans="2:12" ht="13" x14ac:dyDescent="0.3">
      <c r="B838" s="173" t="str">
        <f>IF('Sch A. Input'!B841="","",'Sch A. Input'!B841)</f>
        <v/>
      </c>
      <c r="C838" s="174" t="str">
        <f>IF('Sch A. Input'!C841="","",'Sch A. Input'!C841)</f>
        <v/>
      </c>
      <c r="D838" s="175" t="str">
        <f>IF('Sch A. Input'!D841="","",'Sch A. Input'!D841)</f>
        <v/>
      </c>
      <c r="E838" s="175">
        <f>IF('Sch A. Input'!E841="","",MIN('Sch A. Input'!E841,'Sch A. Input'!F841))</f>
        <v>45016</v>
      </c>
      <c r="F838" s="210">
        <f>SUMIFS('Sch A. Input'!G841:CJ841,'Sch A. Input'!$G$14:$CJ$14,"Recurring",'Sch A. Input'!$G$13:$CJ$13,$E$9)</f>
        <v>0</v>
      </c>
      <c r="G838" s="210">
        <f>SUMIFS('Sch A. Input'!G841:CJ841,'Sch A. Input'!$G$14:$CJ$14,"One-time",'Sch A. Input'!$G$13:$CJ$13,'Sch B. Bi-Weekly Output'!$E$9)</f>
        <v>0</v>
      </c>
      <c r="H838" s="211">
        <f t="shared" si="14"/>
        <v>0</v>
      </c>
      <c r="I838" s="208"/>
      <c r="J838" s="212">
        <f>IFERROR(-'Sch D. Workings'!AB843,'Sch D. Workings'!AB843)</f>
        <v>0</v>
      </c>
      <c r="L838" s="88"/>
    </row>
    <row r="839" spans="2:12" ht="13" x14ac:dyDescent="0.3">
      <c r="B839" s="173" t="str">
        <f>IF('Sch A. Input'!B842="","",'Sch A. Input'!B842)</f>
        <v/>
      </c>
      <c r="C839" s="174" t="str">
        <f>IF('Sch A. Input'!C842="","",'Sch A. Input'!C842)</f>
        <v/>
      </c>
      <c r="D839" s="175" t="str">
        <f>IF('Sch A. Input'!D842="","",'Sch A. Input'!D842)</f>
        <v/>
      </c>
      <c r="E839" s="175">
        <f>IF('Sch A. Input'!E842="","",MIN('Sch A. Input'!E842,'Sch A. Input'!F842))</f>
        <v>45016</v>
      </c>
      <c r="F839" s="210">
        <f>SUMIFS('Sch A. Input'!G842:CJ842,'Sch A. Input'!$G$14:$CJ$14,"Recurring",'Sch A. Input'!$G$13:$CJ$13,$E$9)</f>
        <v>0</v>
      </c>
      <c r="G839" s="210">
        <f>SUMIFS('Sch A. Input'!G842:CJ842,'Sch A. Input'!$G$14:$CJ$14,"One-time",'Sch A. Input'!$G$13:$CJ$13,'Sch B. Bi-Weekly Output'!$E$9)</f>
        <v>0</v>
      </c>
      <c r="H839" s="211">
        <f t="shared" si="14"/>
        <v>0</v>
      </c>
      <c r="I839" s="208"/>
      <c r="J839" s="212">
        <f>IFERROR(-'Sch D. Workings'!AB844,'Sch D. Workings'!AB844)</f>
        <v>0</v>
      </c>
      <c r="L839" s="88"/>
    </row>
    <row r="840" spans="2:12" ht="13" x14ac:dyDescent="0.3">
      <c r="B840" s="173" t="str">
        <f>IF('Sch A. Input'!B843="","",'Sch A. Input'!B843)</f>
        <v/>
      </c>
      <c r="C840" s="174" t="str">
        <f>IF('Sch A. Input'!C843="","",'Sch A. Input'!C843)</f>
        <v/>
      </c>
      <c r="D840" s="175" t="str">
        <f>IF('Sch A. Input'!D843="","",'Sch A. Input'!D843)</f>
        <v/>
      </c>
      <c r="E840" s="175">
        <f>IF('Sch A. Input'!E843="","",MIN('Sch A. Input'!E843,'Sch A. Input'!F843))</f>
        <v>45016</v>
      </c>
      <c r="F840" s="210">
        <f>SUMIFS('Sch A. Input'!G843:CJ843,'Sch A. Input'!$G$14:$CJ$14,"Recurring",'Sch A. Input'!$G$13:$CJ$13,$E$9)</f>
        <v>0</v>
      </c>
      <c r="G840" s="210">
        <f>SUMIFS('Sch A. Input'!G843:CJ843,'Sch A. Input'!$G$14:$CJ$14,"One-time",'Sch A. Input'!$G$13:$CJ$13,'Sch B. Bi-Weekly Output'!$E$9)</f>
        <v>0</v>
      </c>
      <c r="H840" s="211">
        <f t="shared" si="14"/>
        <v>0</v>
      </c>
      <c r="I840" s="208"/>
      <c r="J840" s="212">
        <f>IFERROR(-'Sch D. Workings'!AB845,'Sch D. Workings'!AB845)</f>
        <v>0</v>
      </c>
      <c r="L840" s="88"/>
    </row>
    <row r="841" spans="2:12" ht="13" x14ac:dyDescent="0.3">
      <c r="B841" s="173" t="str">
        <f>IF('Sch A. Input'!B844="","",'Sch A. Input'!B844)</f>
        <v/>
      </c>
      <c r="C841" s="174" t="str">
        <f>IF('Sch A. Input'!C844="","",'Sch A. Input'!C844)</f>
        <v/>
      </c>
      <c r="D841" s="175" t="str">
        <f>IF('Sch A. Input'!D844="","",'Sch A. Input'!D844)</f>
        <v/>
      </c>
      <c r="E841" s="175">
        <f>IF('Sch A. Input'!E844="","",MIN('Sch A. Input'!E844,'Sch A. Input'!F844))</f>
        <v>45016</v>
      </c>
      <c r="F841" s="210">
        <f>SUMIFS('Sch A. Input'!G844:CJ844,'Sch A. Input'!$G$14:$CJ$14,"Recurring",'Sch A. Input'!$G$13:$CJ$13,$E$9)</f>
        <v>0</v>
      </c>
      <c r="G841" s="210">
        <f>SUMIFS('Sch A. Input'!G844:CJ844,'Sch A. Input'!$G$14:$CJ$14,"One-time",'Sch A. Input'!$G$13:$CJ$13,'Sch B. Bi-Weekly Output'!$E$9)</f>
        <v>0</v>
      </c>
      <c r="H841" s="211">
        <f t="shared" si="14"/>
        <v>0</v>
      </c>
      <c r="I841" s="208"/>
      <c r="J841" s="212">
        <f>IFERROR(-'Sch D. Workings'!AB846,'Sch D. Workings'!AB846)</f>
        <v>0</v>
      </c>
      <c r="L841" s="88"/>
    </row>
    <row r="842" spans="2:12" ht="13" x14ac:dyDescent="0.3">
      <c r="B842" s="173" t="str">
        <f>IF('Sch A. Input'!B845="","",'Sch A. Input'!B845)</f>
        <v/>
      </c>
      <c r="C842" s="174" t="str">
        <f>IF('Sch A. Input'!C845="","",'Sch A. Input'!C845)</f>
        <v/>
      </c>
      <c r="D842" s="175" t="str">
        <f>IF('Sch A. Input'!D845="","",'Sch A. Input'!D845)</f>
        <v/>
      </c>
      <c r="E842" s="175">
        <f>IF('Sch A. Input'!E845="","",MIN('Sch A. Input'!E845,'Sch A. Input'!F845))</f>
        <v>45016</v>
      </c>
      <c r="F842" s="210">
        <f>SUMIFS('Sch A. Input'!G845:CJ845,'Sch A. Input'!$G$14:$CJ$14,"Recurring",'Sch A. Input'!$G$13:$CJ$13,$E$9)</f>
        <v>0</v>
      </c>
      <c r="G842" s="210">
        <f>SUMIFS('Sch A. Input'!G845:CJ845,'Sch A. Input'!$G$14:$CJ$14,"One-time",'Sch A. Input'!$G$13:$CJ$13,'Sch B. Bi-Weekly Output'!$E$9)</f>
        <v>0</v>
      </c>
      <c r="H842" s="211">
        <f t="shared" si="14"/>
        <v>0</v>
      </c>
      <c r="I842" s="208"/>
      <c r="J842" s="212">
        <f>IFERROR(-'Sch D. Workings'!AB847,'Sch D. Workings'!AB847)</f>
        <v>0</v>
      </c>
      <c r="L842" s="88"/>
    </row>
    <row r="843" spans="2:12" ht="13" x14ac:dyDescent="0.3">
      <c r="B843" s="173" t="str">
        <f>IF('Sch A. Input'!B846="","",'Sch A. Input'!B846)</f>
        <v/>
      </c>
      <c r="C843" s="174" t="str">
        <f>IF('Sch A. Input'!C846="","",'Sch A. Input'!C846)</f>
        <v/>
      </c>
      <c r="D843" s="175" t="str">
        <f>IF('Sch A. Input'!D846="","",'Sch A. Input'!D846)</f>
        <v/>
      </c>
      <c r="E843" s="175">
        <f>IF('Sch A. Input'!E846="","",MIN('Sch A. Input'!E846,'Sch A. Input'!F846))</f>
        <v>45016</v>
      </c>
      <c r="F843" s="210">
        <f>SUMIFS('Sch A. Input'!G846:CJ846,'Sch A. Input'!$G$14:$CJ$14,"Recurring",'Sch A. Input'!$G$13:$CJ$13,$E$9)</f>
        <v>0</v>
      </c>
      <c r="G843" s="210">
        <f>SUMIFS('Sch A. Input'!G846:CJ846,'Sch A. Input'!$G$14:$CJ$14,"One-time",'Sch A. Input'!$G$13:$CJ$13,'Sch B. Bi-Weekly Output'!$E$9)</f>
        <v>0</v>
      </c>
      <c r="H843" s="211">
        <f t="shared" si="14"/>
        <v>0</v>
      </c>
      <c r="I843" s="208"/>
      <c r="J843" s="212">
        <f>IFERROR(-'Sch D. Workings'!AB848,'Sch D. Workings'!AB848)</f>
        <v>0</v>
      </c>
      <c r="L843" s="88"/>
    </row>
    <row r="844" spans="2:12" ht="13" x14ac:dyDescent="0.3">
      <c r="B844" s="173" t="str">
        <f>IF('Sch A. Input'!B847="","",'Sch A. Input'!B847)</f>
        <v/>
      </c>
      <c r="C844" s="174" t="str">
        <f>IF('Sch A. Input'!C847="","",'Sch A. Input'!C847)</f>
        <v/>
      </c>
      <c r="D844" s="175" t="str">
        <f>IF('Sch A. Input'!D847="","",'Sch A. Input'!D847)</f>
        <v/>
      </c>
      <c r="E844" s="175">
        <f>IF('Sch A. Input'!E847="","",MIN('Sch A. Input'!E847,'Sch A. Input'!F847))</f>
        <v>45016</v>
      </c>
      <c r="F844" s="210">
        <f>SUMIFS('Sch A. Input'!G847:CJ847,'Sch A. Input'!$G$14:$CJ$14,"Recurring",'Sch A. Input'!$G$13:$CJ$13,$E$9)</f>
        <v>0</v>
      </c>
      <c r="G844" s="210">
        <f>SUMIFS('Sch A. Input'!G847:CJ847,'Sch A. Input'!$G$14:$CJ$14,"One-time",'Sch A. Input'!$G$13:$CJ$13,'Sch B. Bi-Weekly Output'!$E$9)</f>
        <v>0</v>
      </c>
      <c r="H844" s="211">
        <f t="shared" si="14"/>
        <v>0</v>
      </c>
      <c r="I844" s="208"/>
      <c r="J844" s="212">
        <f>IFERROR(-'Sch D. Workings'!AB849,'Sch D. Workings'!AB849)</f>
        <v>0</v>
      </c>
      <c r="L844" s="88"/>
    </row>
    <row r="845" spans="2:12" ht="13" x14ac:dyDescent="0.3">
      <c r="B845" s="173" t="str">
        <f>IF('Sch A. Input'!B848="","",'Sch A. Input'!B848)</f>
        <v/>
      </c>
      <c r="C845" s="174" t="str">
        <f>IF('Sch A. Input'!C848="","",'Sch A. Input'!C848)</f>
        <v/>
      </c>
      <c r="D845" s="175" t="str">
        <f>IF('Sch A. Input'!D848="","",'Sch A. Input'!D848)</f>
        <v/>
      </c>
      <c r="E845" s="175">
        <f>IF('Sch A. Input'!E848="","",MIN('Sch A. Input'!E848,'Sch A. Input'!F848))</f>
        <v>45016</v>
      </c>
      <c r="F845" s="210">
        <f>SUMIFS('Sch A. Input'!G848:CJ848,'Sch A. Input'!$G$14:$CJ$14,"Recurring",'Sch A. Input'!$G$13:$CJ$13,$E$9)</f>
        <v>0</v>
      </c>
      <c r="G845" s="210">
        <f>SUMIFS('Sch A. Input'!G848:CJ848,'Sch A. Input'!$G$14:$CJ$14,"One-time",'Sch A. Input'!$G$13:$CJ$13,'Sch B. Bi-Weekly Output'!$E$9)</f>
        <v>0</v>
      </c>
      <c r="H845" s="211">
        <f t="shared" si="14"/>
        <v>0</v>
      </c>
      <c r="I845" s="208"/>
      <c r="J845" s="212">
        <f>IFERROR(-'Sch D. Workings'!AB850,'Sch D. Workings'!AB850)</f>
        <v>0</v>
      </c>
      <c r="L845" s="88"/>
    </row>
    <row r="846" spans="2:12" ht="13" x14ac:dyDescent="0.3">
      <c r="B846" s="173" t="str">
        <f>IF('Sch A. Input'!B849="","",'Sch A. Input'!B849)</f>
        <v/>
      </c>
      <c r="C846" s="174" t="str">
        <f>IF('Sch A. Input'!C849="","",'Sch A. Input'!C849)</f>
        <v/>
      </c>
      <c r="D846" s="175" t="str">
        <f>IF('Sch A. Input'!D849="","",'Sch A. Input'!D849)</f>
        <v/>
      </c>
      <c r="E846" s="175">
        <f>IF('Sch A. Input'!E849="","",MIN('Sch A. Input'!E849,'Sch A. Input'!F849))</f>
        <v>45016</v>
      </c>
      <c r="F846" s="210">
        <f>SUMIFS('Sch A. Input'!G849:CJ849,'Sch A. Input'!$G$14:$CJ$14,"Recurring",'Sch A. Input'!$G$13:$CJ$13,$E$9)</f>
        <v>0</v>
      </c>
      <c r="G846" s="210">
        <f>SUMIFS('Sch A. Input'!G849:CJ849,'Sch A. Input'!$G$14:$CJ$14,"One-time",'Sch A. Input'!$G$13:$CJ$13,'Sch B. Bi-Weekly Output'!$E$9)</f>
        <v>0</v>
      </c>
      <c r="H846" s="211">
        <f t="shared" si="14"/>
        <v>0</v>
      </c>
      <c r="I846" s="208"/>
      <c r="J846" s="212">
        <f>IFERROR(-'Sch D. Workings'!AB851,'Sch D. Workings'!AB851)</f>
        <v>0</v>
      </c>
      <c r="L846" s="88"/>
    </row>
    <row r="847" spans="2:12" ht="13" x14ac:dyDescent="0.3">
      <c r="B847" s="173" t="str">
        <f>IF('Sch A. Input'!B850="","",'Sch A. Input'!B850)</f>
        <v/>
      </c>
      <c r="C847" s="174" t="str">
        <f>IF('Sch A. Input'!C850="","",'Sch A. Input'!C850)</f>
        <v/>
      </c>
      <c r="D847" s="175" t="str">
        <f>IF('Sch A. Input'!D850="","",'Sch A. Input'!D850)</f>
        <v/>
      </c>
      <c r="E847" s="175">
        <f>IF('Sch A. Input'!E850="","",MIN('Sch A. Input'!E850,'Sch A. Input'!F850))</f>
        <v>45016</v>
      </c>
      <c r="F847" s="210">
        <f>SUMIFS('Sch A. Input'!G850:CJ850,'Sch A. Input'!$G$14:$CJ$14,"Recurring",'Sch A. Input'!$G$13:$CJ$13,$E$9)</f>
        <v>0</v>
      </c>
      <c r="G847" s="210">
        <f>SUMIFS('Sch A. Input'!G850:CJ850,'Sch A. Input'!$G$14:$CJ$14,"One-time",'Sch A. Input'!$G$13:$CJ$13,'Sch B. Bi-Weekly Output'!$E$9)</f>
        <v>0</v>
      </c>
      <c r="H847" s="211">
        <f t="shared" si="14"/>
        <v>0</v>
      </c>
      <c r="I847" s="208"/>
      <c r="J847" s="212">
        <f>IFERROR(-'Sch D. Workings'!AB852,'Sch D. Workings'!AB852)</f>
        <v>0</v>
      </c>
      <c r="L847" s="88"/>
    </row>
    <row r="848" spans="2:12" ht="13" x14ac:dyDescent="0.3">
      <c r="B848" s="173" t="str">
        <f>IF('Sch A. Input'!B851="","",'Sch A. Input'!B851)</f>
        <v/>
      </c>
      <c r="C848" s="174" t="str">
        <f>IF('Sch A. Input'!C851="","",'Sch A. Input'!C851)</f>
        <v/>
      </c>
      <c r="D848" s="175" t="str">
        <f>IF('Sch A. Input'!D851="","",'Sch A. Input'!D851)</f>
        <v/>
      </c>
      <c r="E848" s="175">
        <f>IF('Sch A. Input'!E851="","",MIN('Sch A. Input'!E851,'Sch A. Input'!F851))</f>
        <v>45016</v>
      </c>
      <c r="F848" s="210">
        <f>SUMIFS('Sch A. Input'!G851:CJ851,'Sch A. Input'!$G$14:$CJ$14,"Recurring",'Sch A. Input'!$G$13:$CJ$13,$E$9)</f>
        <v>0</v>
      </c>
      <c r="G848" s="210">
        <f>SUMIFS('Sch A. Input'!G851:CJ851,'Sch A. Input'!$G$14:$CJ$14,"One-time",'Sch A. Input'!$G$13:$CJ$13,'Sch B. Bi-Weekly Output'!$E$9)</f>
        <v>0</v>
      </c>
      <c r="H848" s="211">
        <f t="shared" si="14"/>
        <v>0</v>
      </c>
      <c r="I848" s="208"/>
      <c r="J848" s="212">
        <f>IFERROR(-'Sch D. Workings'!AB853,'Sch D. Workings'!AB853)</f>
        <v>0</v>
      </c>
      <c r="L848" s="88"/>
    </row>
    <row r="849" spans="2:12" ht="13" x14ac:dyDescent="0.3">
      <c r="B849" s="173" t="str">
        <f>IF('Sch A. Input'!B852="","",'Sch A. Input'!B852)</f>
        <v/>
      </c>
      <c r="C849" s="174" t="str">
        <f>IF('Sch A. Input'!C852="","",'Sch A. Input'!C852)</f>
        <v/>
      </c>
      <c r="D849" s="175" t="str">
        <f>IF('Sch A. Input'!D852="","",'Sch A. Input'!D852)</f>
        <v/>
      </c>
      <c r="E849" s="175">
        <f>IF('Sch A. Input'!E852="","",MIN('Sch A. Input'!E852,'Sch A. Input'!F852))</f>
        <v>45016</v>
      </c>
      <c r="F849" s="210">
        <f>SUMIFS('Sch A. Input'!G852:CJ852,'Sch A. Input'!$G$14:$CJ$14,"Recurring",'Sch A. Input'!$G$13:$CJ$13,$E$9)</f>
        <v>0</v>
      </c>
      <c r="G849" s="210">
        <f>SUMIFS('Sch A. Input'!G852:CJ852,'Sch A. Input'!$G$14:$CJ$14,"One-time",'Sch A. Input'!$G$13:$CJ$13,'Sch B. Bi-Weekly Output'!$E$9)</f>
        <v>0</v>
      </c>
      <c r="H849" s="211">
        <f t="shared" si="14"/>
        <v>0</v>
      </c>
      <c r="I849" s="208"/>
      <c r="J849" s="212">
        <f>IFERROR(-'Sch D. Workings'!AB854,'Sch D. Workings'!AB854)</f>
        <v>0</v>
      </c>
      <c r="L849" s="88"/>
    </row>
    <row r="850" spans="2:12" ht="13" x14ac:dyDescent="0.3">
      <c r="B850" s="173" t="str">
        <f>IF('Sch A. Input'!B853="","",'Sch A. Input'!B853)</f>
        <v/>
      </c>
      <c r="C850" s="174" t="str">
        <f>IF('Sch A. Input'!C853="","",'Sch A. Input'!C853)</f>
        <v/>
      </c>
      <c r="D850" s="175" t="str">
        <f>IF('Sch A. Input'!D853="","",'Sch A. Input'!D853)</f>
        <v/>
      </c>
      <c r="E850" s="175">
        <f>IF('Sch A. Input'!E853="","",MIN('Sch A. Input'!E853,'Sch A. Input'!F853))</f>
        <v>45016</v>
      </c>
      <c r="F850" s="210">
        <f>SUMIFS('Sch A. Input'!G853:CJ853,'Sch A. Input'!$G$14:$CJ$14,"Recurring",'Sch A. Input'!$G$13:$CJ$13,$E$9)</f>
        <v>0</v>
      </c>
      <c r="G850" s="210">
        <f>SUMIFS('Sch A. Input'!G853:CJ853,'Sch A. Input'!$G$14:$CJ$14,"One-time",'Sch A. Input'!$G$13:$CJ$13,'Sch B. Bi-Weekly Output'!$E$9)</f>
        <v>0</v>
      </c>
      <c r="H850" s="211">
        <f t="shared" si="14"/>
        <v>0</v>
      </c>
      <c r="I850" s="208"/>
      <c r="J850" s="212">
        <f>IFERROR(-'Sch D. Workings'!AB855,'Sch D. Workings'!AB855)</f>
        <v>0</v>
      </c>
      <c r="L850" s="88"/>
    </row>
    <row r="851" spans="2:12" ht="13" x14ac:dyDescent="0.3">
      <c r="B851" s="173" t="str">
        <f>IF('Sch A. Input'!B854="","",'Sch A. Input'!B854)</f>
        <v/>
      </c>
      <c r="C851" s="174" t="str">
        <f>IF('Sch A. Input'!C854="","",'Sch A. Input'!C854)</f>
        <v/>
      </c>
      <c r="D851" s="175" t="str">
        <f>IF('Sch A. Input'!D854="","",'Sch A. Input'!D854)</f>
        <v/>
      </c>
      <c r="E851" s="175">
        <f>IF('Sch A. Input'!E854="","",MIN('Sch A. Input'!E854,'Sch A. Input'!F854))</f>
        <v>45016</v>
      </c>
      <c r="F851" s="210">
        <f>SUMIFS('Sch A. Input'!G854:CJ854,'Sch A. Input'!$G$14:$CJ$14,"Recurring",'Sch A. Input'!$G$13:$CJ$13,$E$9)</f>
        <v>0</v>
      </c>
      <c r="G851" s="210">
        <f>SUMIFS('Sch A. Input'!G854:CJ854,'Sch A. Input'!$G$14:$CJ$14,"One-time",'Sch A. Input'!$G$13:$CJ$13,'Sch B. Bi-Weekly Output'!$E$9)</f>
        <v>0</v>
      </c>
      <c r="H851" s="211">
        <f t="shared" si="14"/>
        <v>0</v>
      </c>
      <c r="I851" s="208"/>
      <c r="J851" s="212">
        <f>IFERROR(-'Sch D. Workings'!AB856,'Sch D. Workings'!AB856)</f>
        <v>0</v>
      </c>
      <c r="L851" s="88"/>
    </row>
    <row r="852" spans="2:12" ht="13" x14ac:dyDescent="0.3">
      <c r="B852" s="173" t="str">
        <f>IF('Sch A. Input'!B855="","",'Sch A. Input'!B855)</f>
        <v/>
      </c>
      <c r="C852" s="174" t="str">
        <f>IF('Sch A. Input'!C855="","",'Sch A. Input'!C855)</f>
        <v/>
      </c>
      <c r="D852" s="175" t="str">
        <f>IF('Sch A. Input'!D855="","",'Sch A. Input'!D855)</f>
        <v/>
      </c>
      <c r="E852" s="175">
        <f>IF('Sch A. Input'!E855="","",MIN('Sch A. Input'!E855,'Sch A. Input'!F855))</f>
        <v>45016</v>
      </c>
      <c r="F852" s="210">
        <f>SUMIFS('Sch A. Input'!G855:CJ855,'Sch A. Input'!$G$14:$CJ$14,"Recurring",'Sch A. Input'!$G$13:$CJ$13,$E$9)</f>
        <v>0</v>
      </c>
      <c r="G852" s="210">
        <f>SUMIFS('Sch A. Input'!G855:CJ855,'Sch A. Input'!$G$14:$CJ$14,"One-time",'Sch A. Input'!$G$13:$CJ$13,'Sch B. Bi-Weekly Output'!$E$9)</f>
        <v>0</v>
      </c>
      <c r="H852" s="211">
        <f t="shared" si="14"/>
        <v>0</v>
      </c>
      <c r="I852" s="208"/>
      <c r="J852" s="212">
        <f>IFERROR(-'Sch D. Workings'!AB857,'Sch D. Workings'!AB857)</f>
        <v>0</v>
      </c>
      <c r="L852" s="88"/>
    </row>
    <row r="853" spans="2:12" ht="13" x14ac:dyDescent="0.3">
      <c r="B853" s="173" t="str">
        <f>IF('Sch A. Input'!B856="","",'Sch A. Input'!B856)</f>
        <v/>
      </c>
      <c r="C853" s="174" t="str">
        <f>IF('Sch A. Input'!C856="","",'Sch A. Input'!C856)</f>
        <v/>
      </c>
      <c r="D853" s="175" t="str">
        <f>IF('Sch A. Input'!D856="","",'Sch A. Input'!D856)</f>
        <v/>
      </c>
      <c r="E853" s="175">
        <f>IF('Sch A. Input'!E856="","",MIN('Sch A. Input'!E856,'Sch A. Input'!F856))</f>
        <v>45016</v>
      </c>
      <c r="F853" s="210">
        <f>SUMIFS('Sch A. Input'!G856:CJ856,'Sch A. Input'!$G$14:$CJ$14,"Recurring",'Sch A. Input'!$G$13:$CJ$13,$E$9)</f>
        <v>0</v>
      </c>
      <c r="G853" s="210">
        <f>SUMIFS('Sch A. Input'!G856:CJ856,'Sch A. Input'!$G$14:$CJ$14,"One-time",'Sch A. Input'!$G$13:$CJ$13,'Sch B. Bi-Weekly Output'!$E$9)</f>
        <v>0</v>
      </c>
      <c r="H853" s="211">
        <f t="shared" si="14"/>
        <v>0</v>
      </c>
      <c r="I853" s="208"/>
      <c r="J853" s="212">
        <f>IFERROR(-'Sch D. Workings'!AB858,'Sch D. Workings'!AB858)</f>
        <v>0</v>
      </c>
      <c r="L853" s="88"/>
    </row>
    <row r="854" spans="2:12" ht="13" x14ac:dyDescent="0.3">
      <c r="B854" s="173" t="str">
        <f>IF('Sch A. Input'!B857="","",'Sch A. Input'!B857)</f>
        <v/>
      </c>
      <c r="C854" s="174" t="str">
        <f>IF('Sch A. Input'!C857="","",'Sch A. Input'!C857)</f>
        <v/>
      </c>
      <c r="D854" s="175" t="str">
        <f>IF('Sch A. Input'!D857="","",'Sch A. Input'!D857)</f>
        <v/>
      </c>
      <c r="E854" s="175">
        <f>IF('Sch A. Input'!E857="","",MIN('Sch A. Input'!E857,'Sch A. Input'!F857))</f>
        <v>45016</v>
      </c>
      <c r="F854" s="210">
        <f>SUMIFS('Sch A. Input'!G857:CJ857,'Sch A. Input'!$G$14:$CJ$14,"Recurring",'Sch A. Input'!$G$13:$CJ$13,$E$9)</f>
        <v>0</v>
      </c>
      <c r="G854" s="210">
        <f>SUMIFS('Sch A. Input'!G857:CJ857,'Sch A. Input'!$G$14:$CJ$14,"One-time",'Sch A. Input'!$G$13:$CJ$13,'Sch B. Bi-Weekly Output'!$E$9)</f>
        <v>0</v>
      </c>
      <c r="H854" s="211">
        <f t="shared" si="14"/>
        <v>0</v>
      </c>
      <c r="I854" s="208"/>
      <c r="J854" s="212">
        <f>IFERROR(-'Sch D. Workings'!AB859,'Sch D. Workings'!AB859)</f>
        <v>0</v>
      </c>
      <c r="L854" s="88"/>
    </row>
    <row r="855" spans="2:12" ht="13" x14ac:dyDescent="0.3">
      <c r="B855" s="173" t="str">
        <f>IF('Sch A. Input'!B858="","",'Sch A. Input'!B858)</f>
        <v/>
      </c>
      <c r="C855" s="174" t="str">
        <f>IF('Sch A. Input'!C858="","",'Sch A. Input'!C858)</f>
        <v/>
      </c>
      <c r="D855" s="175" t="str">
        <f>IF('Sch A. Input'!D858="","",'Sch A. Input'!D858)</f>
        <v/>
      </c>
      <c r="E855" s="175">
        <f>IF('Sch A. Input'!E858="","",MIN('Sch A. Input'!E858,'Sch A. Input'!F858))</f>
        <v>45016</v>
      </c>
      <c r="F855" s="210">
        <f>SUMIFS('Sch A. Input'!G858:CJ858,'Sch A. Input'!$G$14:$CJ$14,"Recurring",'Sch A. Input'!$G$13:$CJ$13,$E$9)</f>
        <v>0</v>
      </c>
      <c r="G855" s="210">
        <f>SUMIFS('Sch A. Input'!G858:CJ858,'Sch A. Input'!$G$14:$CJ$14,"One-time",'Sch A. Input'!$G$13:$CJ$13,'Sch B. Bi-Weekly Output'!$E$9)</f>
        <v>0</v>
      </c>
      <c r="H855" s="211">
        <f t="shared" ref="H855:H918" si="15">SUM(F855:G855)</f>
        <v>0</v>
      </c>
      <c r="I855" s="208"/>
      <c r="J855" s="212">
        <f>IFERROR(-'Sch D. Workings'!AB860,'Sch D. Workings'!AB860)</f>
        <v>0</v>
      </c>
      <c r="L855" s="88"/>
    </row>
    <row r="856" spans="2:12" ht="13" x14ac:dyDescent="0.3">
      <c r="B856" s="173" t="str">
        <f>IF('Sch A. Input'!B859="","",'Sch A. Input'!B859)</f>
        <v/>
      </c>
      <c r="C856" s="174" t="str">
        <f>IF('Sch A. Input'!C859="","",'Sch A. Input'!C859)</f>
        <v/>
      </c>
      <c r="D856" s="175" t="str">
        <f>IF('Sch A. Input'!D859="","",'Sch A. Input'!D859)</f>
        <v/>
      </c>
      <c r="E856" s="175">
        <f>IF('Sch A. Input'!E859="","",MIN('Sch A. Input'!E859,'Sch A. Input'!F859))</f>
        <v>45016</v>
      </c>
      <c r="F856" s="210">
        <f>SUMIFS('Sch A. Input'!G859:CJ859,'Sch A. Input'!$G$14:$CJ$14,"Recurring",'Sch A. Input'!$G$13:$CJ$13,$E$9)</f>
        <v>0</v>
      </c>
      <c r="G856" s="210">
        <f>SUMIFS('Sch A. Input'!G859:CJ859,'Sch A. Input'!$G$14:$CJ$14,"One-time",'Sch A. Input'!$G$13:$CJ$13,'Sch B. Bi-Weekly Output'!$E$9)</f>
        <v>0</v>
      </c>
      <c r="H856" s="211">
        <f t="shared" si="15"/>
        <v>0</v>
      </c>
      <c r="I856" s="208"/>
      <c r="J856" s="212">
        <f>IFERROR(-'Sch D. Workings'!AB861,'Sch D. Workings'!AB861)</f>
        <v>0</v>
      </c>
      <c r="L856" s="88"/>
    </row>
    <row r="857" spans="2:12" ht="13" x14ac:dyDescent="0.3">
      <c r="B857" s="173" t="str">
        <f>IF('Sch A. Input'!B860="","",'Sch A. Input'!B860)</f>
        <v/>
      </c>
      <c r="C857" s="174" t="str">
        <f>IF('Sch A. Input'!C860="","",'Sch A. Input'!C860)</f>
        <v/>
      </c>
      <c r="D857" s="175" t="str">
        <f>IF('Sch A. Input'!D860="","",'Sch A. Input'!D860)</f>
        <v/>
      </c>
      <c r="E857" s="175">
        <f>IF('Sch A. Input'!E860="","",MIN('Sch A. Input'!E860,'Sch A. Input'!F860))</f>
        <v>45016</v>
      </c>
      <c r="F857" s="210">
        <f>SUMIFS('Sch A. Input'!G860:CJ860,'Sch A. Input'!$G$14:$CJ$14,"Recurring",'Sch A. Input'!$G$13:$CJ$13,$E$9)</f>
        <v>0</v>
      </c>
      <c r="G857" s="210">
        <f>SUMIFS('Sch A. Input'!G860:CJ860,'Sch A. Input'!$G$14:$CJ$14,"One-time",'Sch A. Input'!$G$13:$CJ$13,'Sch B. Bi-Weekly Output'!$E$9)</f>
        <v>0</v>
      </c>
      <c r="H857" s="211">
        <f t="shared" si="15"/>
        <v>0</v>
      </c>
      <c r="I857" s="208"/>
      <c r="J857" s="212">
        <f>IFERROR(-'Sch D. Workings'!AB862,'Sch D. Workings'!AB862)</f>
        <v>0</v>
      </c>
      <c r="L857" s="88"/>
    </row>
    <row r="858" spans="2:12" ht="13" x14ac:dyDescent="0.3">
      <c r="B858" s="173" t="str">
        <f>IF('Sch A. Input'!B861="","",'Sch A. Input'!B861)</f>
        <v/>
      </c>
      <c r="C858" s="174" t="str">
        <f>IF('Sch A. Input'!C861="","",'Sch A. Input'!C861)</f>
        <v/>
      </c>
      <c r="D858" s="175" t="str">
        <f>IF('Sch A. Input'!D861="","",'Sch A. Input'!D861)</f>
        <v/>
      </c>
      <c r="E858" s="175">
        <f>IF('Sch A. Input'!E861="","",MIN('Sch A. Input'!E861,'Sch A. Input'!F861))</f>
        <v>45016</v>
      </c>
      <c r="F858" s="210">
        <f>SUMIFS('Sch A. Input'!G861:CJ861,'Sch A. Input'!$G$14:$CJ$14,"Recurring",'Sch A. Input'!$G$13:$CJ$13,$E$9)</f>
        <v>0</v>
      </c>
      <c r="G858" s="210">
        <f>SUMIFS('Sch A. Input'!G861:CJ861,'Sch A. Input'!$G$14:$CJ$14,"One-time",'Sch A. Input'!$G$13:$CJ$13,'Sch B. Bi-Weekly Output'!$E$9)</f>
        <v>0</v>
      </c>
      <c r="H858" s="211">
        <f t="shared" si="15"/>
        <v>0</v>
      </c>
      <c r="I858" s="208"/>
      <c r="J858" s="212">
        <f>IFERROR(-'Sch D. Workings'!AB863,'Sch D. Workings'!AB863)</f>
        <v>0</v>
      </c>
      <c r="L858" s="88"/>
    </row>
    <row r="859" spans="2:12" ht="13" x14ac:dyDescent="0.3">
      <c r="B859" s="173" t="str">
        <f>IF('Sch A. Input'!B862="","",'Sch A. Input'!B862)</f>
        <v/>
      </c>
      <c r="C859" s="174" t="str">
        <f>IF('Sch A. Input'!C862="","",'Sch A. Input'!C862)</f>
        <v/>
      </c>
      <c r="D859" s="175" t="str">
        <f>IF('Sch A. Input'!D862="","",'Sch A. Input'!D862)</f>
        <v/>
      </c>
      <c r="E859" s="175">
        <f>IF('Sch A. Input'!E862="","",MIN('Sch A. Input'!E862,'Sch A. Input'!F862))</f>
        <v>45016</v>
      </c>
      <c r="F859" s="210">
        <f>SUMIFS('Sch A. Input'!G862:CJ862,'Sch A. Input'!$G$14:$CJ$14,"Recurring",'Sch A. Input'!$G$13:$CJ$13,$E$9)</f>
        <v>0</v>
      </c>
      <c r="G859" s="210">
        <f>SUMIFS('Sch A. Input'!G862:CJ862,'Sch A. Input'!$G$14:$CJ$14,"One-time",'Sch A. Input'!$G$13:$CJ$13,'Sch B. Bi-Weekly Output'!$E$9)</f>
        <v>0</v>
      </c>
      <c r="H859" s="211">
        <f t="shared" si="15"/>
        <v>0</v>
      </c>
      <c r="I859" s="208"/>
      <c r="J859" s="212">
        <f>IFERROR(-'Sch D. Workings'!AB864,'Sch D. Workings'!AB864)</f>
        <v>0</v>
      </c>
      <c r="L859" s="88"/>
    </row>
    <row r="860" spans="2:12" ht="13" x14ac:dyDescent="0.3">
      <c r="B860" s="173" t="str">
        <f>IF('Sch A. Input'!B863="","",'Sch A. Input'!B863)</f>
        <v/>
      </c>
      <c r="C860" s="174" t="str">
        <f>IF('Sch A. Input'!C863="","",'Sch A. Input'!C863)</f>
        <v/>
      </c>
      <c r="D860" s="175" t="str">
        <f>IF('Sch A. Input'!D863="","",'Sch A. Input'!D863)</f>
        <v/>
      </c>
      <c r="E860" s="175">
        <f>IF('Sch A. Input'!E863="","",MIN('Sch A. Input'!E863,'Sch A. Input'!F863))</f>
        <v>45016</v>
      </c>
      <c r="F860" s="210">
        <f>SUMIFS('Sch A. Input'!G863:CJ863,'Sch A. Input'!$G$14:$CJ$14,"Recurring",'Sch A. Input'!$G$13:$CJ$13,$E$9)</f>
        <v>0</v>
      </c>
      <c r="G860" s="210">
        <f>SUMIFS('Sch A. Input'!G863:CJ863,'Sch A. Input'!$G$14:$CJ$14,"One-time",'Sch A. Input'!$G$13:$CJ$13,'Sch B. Bi-Weekly Output'!$E$9)</f>
        <v>0</v>
      </c>
      <c r="H860" s="211">
        <f t="shared" si="15"/>
        <v>0</v>
      </c>
      <c r="I860" s="208"/>
      <c r="J860" s="212">
        <f>IFERROR(-'Sch D. Workings'!AB865,'Sch D. Workings'!AB865)</f>
        <v>0</v>
      </c>
      <c r="L860" s="88"/>
    </row>
    <row r="861" spans="2:12" ht="13" x14ac:dyDescent="0.3">
      <c r="B861" s="173" t="str">
        <f>IF('Sch A. Input'!B864="","",'Sch A. Input'!B864)</f>
        <v/>
      </c>
      <c r="C861" s="174" t="str">
        <f>IF('Sch A. Input'!C864="","",'Sch A. Input'!C864)</f>
        <v/>
      </c>
      <c r="D861" s="175" t="str">
        <f>IF('Sch A. Input'!D864="","",'Sch A. Input'!D864)</f>
        <v/>
      </c>
      <c r="E861" s="175">
        <f>IF('Sch A. Input'!E864="","",MIN('Sch A. Input'!E864,'Sch A. Input'!F864))</f>
        <v>45016</v>
      </c>
      <c r="F861" s="210">
        <f>SUMIFS('Sch A. Input'!G864:CJ864,'Sch A. Input'!$G$14:$CJ$14,"Recurring",'Sch A. Input'!$G$13:$CJ$13,$E$9)</f>
        <v>0</v>
      </c>
      <c r="G861" s="210">
        <f>SUMIFS('Sch A. Input'!G864:CJ864,'Sch A. Input'!$G$14:$CJ$14,"One-time",'Sch A. Input'!$G$13:$CJ$13,'Sch B. Bi-Weekly Output'!$E$9)</f>
        <v>0</v>
      </c>
      <c r="H861" s="211">
        <f t="shared" si="15"/>
        <v>0</v>
      </c>
      <c r="I861" s="208"/>
      <c r="J861" s="212">
        <f>IFERROR(-'Sch D. Workings'!AB866,'Sch D. Workings'!AB866)</f>
        <v>0</v>
      </c>
      <c r="L861" s="88"/>
    </row>
    <row r="862" spans="2:12" ht="13" x14ac:dyDescent="0.3">
      <c r="B862" s="173" t="str">
        <f>IF('Sch A. Input'!B865="","",'Sch A. Input'!B865)</f>
        <v/>
      </c>
      <c r="C862" s="174" t="str">
        <f>IF('Sch A. Input'!C865="","",'Sch A. Input'!C865)</f>
        <v/>
      </c>
      <c r="D862" s="175" t="str">
        <f>IF('Sch A. Input'!D865="","",'Sch A. Input'!D865)</f>
        <v/>
      </c>
      <c r="E862" s="175">
        <f>IF('Sch A. Input'!E865="","",MIN('Sch A. Input'!E865,'Sch A. Input'!F865))</f>
        <v>45016</v>
      </c>
      <c r="F862" s="210">
        <f>SUMIFS('Sch A. Input'!G865:CJ865,'Sch A. Input'!$G$14:$CJ$14,"Recurring",'Sch A. Input'!$G$13:$CJ$13,$E$9)</f>
        <v>0</v>
      </c>
      <c r="G862" s="210">
        <f>SUMIFS('Sch A. Input'!G865:CJ865,'Sch A. Input'!$G$14:$CJ$14,"One-time",'Sch A. Input'!$G$13:$CJ$13,'Sch B. Bi-Weekly Output'!$E$9)</f>
        <v>0</v>
      </c>
      <c r="H862" s="211">
        <f t="shared" si="15"/>
        <v>0</v>
      </c>
      <c r="I862" s="208"/>
      <c r="J862" s="212">
        <f>IFERROR(-'Sch D. Workings'!AB867,'Sch D. Workings'!AB867)</f>
        <v>0</v>
      </c>
      <c r="L862" s="88"/>
    </row>
    <row r="863" spans="2:12" ht="13" x14ac:dyDescent="0.3">
      <c r="B863" s="173" t="str">
        <f>IF('Sch A. Input'!B866="","",'Sch A. Input'!B866)</f>
        <v/>
      </c>
      <c r="C863" s="174" t="str">
        <f>IF('Sch A. Input'!C866="","",'Sch A. Input'!C866)</f>
        <v/>
      </c>
      <c r="D863" s="175" t="str">
        <f>IF('Sch A. Input'!D866="","",'Sch A. Input'!D866)</f>
        <v/>
      </c>
      <c r="E863" s="175">
        <f>IF('Sch A. Input'!E866="","",MIN('Sch A. Input'!E866,'Sch A. Input'!F866))</f>
        <v>45016</v>
      </c>
      <c r="F863" s="210">
        <f>SUMIFS('Sch A. Input'!G866:CJ866,'Sch A. Input'!$G$14:$CJ$14,"Recurring",'Sch A. Input'!$G$13:$CJ$13,$E$9)</f>
        <v>0</v>
      </c>
      <c r="G863" s="210">
        <f>SUMIFS('Sch A. Input'!G866:CJ866,'Sch A. Input'!$G$14:$CJ$14,"One-time",'Sch A. Input'!$G$13:$CJ$13,'Sch B. Bi-Weekly Output'!$E$9)</f>
        <v>0</v>
      </c>
      <c r="H863" s="211">
        <f t="shared" si="15"/>
        <v>0</v>
      </c>
      <c r="I863" s="208"/>
      <c r="J863" s="212">
        <f>IFERROR(-'Sch D. Workings'!AB868,'Sch D. Workings'!AB868)</f>
        <v>0</v>
      </c>
      <c r="L863" s="88"/>
    </row>
    <row r="864" spans="2:12" ht="13" x14ac:dyDescent="0.3">
      <c r="B864" s="173" t="str">
        <f>IF('Sch A. Input'!B867="","",'Sch A. Input'!B867)</f>
        <v/>
      </c>
      <c r="C864" s="174" t="str">
        <f>IF('Sch A. Input'!C867="","",'Sch A. Input'!C867)</f>
        <v/>
      </c>
      <c r="D864" s="175" t="str">
        <f>IF('Sch A. Input'!D867="","",'Sch A. Input'!D867)</f>
        <v/>
      </c>
      <c r="E864" s="175">
        <f>IF('Sch A. Input'!E867="","",MIN('Sch A. Input'!E867,'Sch A. Input'!F867))</f>
        <v>45016</v>
      </c>
      <c r="F864" s="210">
        <f>SUMIFS('Sch A. Input'!G867:CJ867,'Sch A. Input'!$G$14:$CJ$14,"Recurring",'Sch A. Input'!$G$13:$CJ$13,$E$9)</f>
        <v>0</v>
      </c>
      <c r="G864" s="210">
        <f>SUMIFS('Sch A. Input'!G867:CJ867,'Sch A. Input'!$G$14:$CJ$14,"One-time",'Sch A. Input'!$G$13:$CJ$13,'Sch B. Bi-Weekly Output'!$E$9)</f>
        <v>0</v>
      </c>
      <c r="H864" s="211">
        <f t="shared" si="15"/>
        <v>0</v>
      </c>
      <c r="I864" s="208"/>
      <c r="J864" s="212">
        <f>IFERROR(-'Sch D. Workings'!AB869,'Sch D. Workings'!AB869)</f>
        <v>0</v>
      </c>
      <c r="L864" s="88"/>
    </row>
    <row r="865" spans="2:12" ht="13" x14ac:dyDescent="0.3">
      <c r="B865" s="173" t="str">
        <f>IF('Sch A. Input'!B868="","",'Sch A. Input'!B868)</f>
        <v/>
      </c>
      <c r="C865" s="174" t="str">
        <f>IF('Sch A. Input'!C868="","",'Sch A. Input'!C868)</f>
        <v/>
      </c>
      <c r="D865" s="175" t="str">
        <f>IF('Sch A. Input'!D868="","",'Sch A. Input'!D868)</f>
        <v/>
      </c>
      <c r="E865" s="175">
        <f>IF('Sch A. Input'!E868="","",MIN('Sch A. Input'!E868,'Sch A. Input'!F868))</f>
        <v>45016</v>
      </c>
      <c r="F865" s="210">
        <f>SUMIFS('Sch A. Input'!G868:CJ868,'Sch A. Input'!$G$14:$CJ$14,"Recurring",'Sch A. Input'!$G$13:$CJ$13,$E$9)</f>
        <v>0</v>
      </c>
      <c r="G865" s="210">
        <f>SUMIFS('Sch A. Input'!G868:CJ868,'Sch A. Input'!$G$14:$CJ$14,"One-time",'Sch A. Input'!$G$13:$CJ$13,'Sch B. Bi-Weekly Output'!$E$9)</f>
        <v>0</v>
      </c>
      <c r="H865" s="211">
        <f t="shared" si="15"/>
        <v>0</v>
      </c>
      <c r="I865" s="208"/>
      <c r="J865" s="212">
        <f>IFERROR(-'Sch D. Workings'!AB870,'Sch D. Workings'!AB870)</f>
        <v>0</v>
      </c>
      <c r="L865" s="88"/>
    </row>
    <row r="866" spans="2:12" ht="13" x14ac:dyDescent="0.3">
      <c r="B866" s="173" t="str">
        <f>IF('Sch A. Input'!B869="","",'Sch A. Input'!B869)</f>
        <v/>
      </c>
      <c r="C866" s="174" t="str">
        <f>IF('Sch A. Input'!C869="","",'Sch A. Input'!C869)</f>
        <v/>
      </c>
      <c r="D866" s="175" t="str">
        <f>IF('Sch A. Input'!D869="","",'Sch A. Input'!D869)</f>
        <v/>
      </c>
      <c r="E866" s="175">
        <f>IF('Sch A. Input'!E869="","",MIN('Sch A. Input'!E869,'Sch A. Input'!F869))</f>
        <v>45016</v>
      </c>
      <c r="F866" s="210">
        <f>SUMIFS('Sch A. Input'!G869:CJ869,'Sch A. Input'!$G$14:$CJ$14,"Recurring",'Sch A. Input'!$G$13:$CJ$13,$E$9)</f>
        <v>0</v>
      </c>
      <c r="G866" s="210">
        <f>SUMIFS('Sch A. Input'!G869:CJ869,'Sch A. Input'!$G$14:$CJ$14,"One-time",'Sch A. Input'!$G$13:$CJ$13,'Sch B. Bi-Weekly Output'!$E$9)</f>
        <v>0</v>
      </c>
      <c r="H866" s="211">
        <f t="shared" si="15"/>
        <v>0</v>
      </c>
      <c r="I866" s="208"/>
      <c r="J866" s="212">
        <f>IFERROR(-'Sch D. Workings'!AB871,'Sch D. Workings'!AB871)</f>
        <v>0</v>
      </c>
      <c r="L866" s="88"/>
    </row>
    <row r="867" spans="2:12" ht="13" x14ac:dyDescent="0.3">
      <c r="B867" s="173" t="str">
        <f>IF('Sch A. Input'!B870="","",'Sch A. Input'!B870)</f>
        <v/>
      </c>
      <c r="C867" s="174" t="str">
        <f>IF('Sch A. Input'!C870="","",'Sch A. Input'!C870)</f>
        <v/>
      </c>
      <c r="D867" s="175" t="str">
        <f>IF('Sch A. Input'!D870="","",'Sch A. Input'!D870)</f>
        <v/>
      </c>
      <c r="E867" s="175">
        <f>IF('Sch A. Input'!E870="","",MIN('Sch A. Input'!E870,'Sch A. Input'!F870))</f>
        <v>45016</v>
      </c>
      <c r="F867" s="210">
        <f>SUMIFS('Sch A. Input'!G870:CJ870,'Sch A. Input'!$G$14:$CJ$14,"Recurring",'Sch A. Input'!$G$13:$CJ$13,$E$9)</f>
        <v>0</v>
      </c>
      <c r="G867" s="210">
        <f>SUMIFS('Sch A. Input'!G870:CJ870,'Sch A. Input'!$G$14:$CJ$14,"One-time",'Sch A. Input'!$G$13:$CJ$13,'Sch B. Bi-Weekly Output'!$E$9)</f>
        <v>0</v>
      </c>
      <c r="H867" s="211">
        <f t="shared" si="15"/>
        <v>0</v>
      </c>
      <c r="I867" s="208"/>
      <c r="J867" s="212">
        <f>IFERROR(-'Sch D. Workings'!AB872,'Sch D. Workings'!AB872)</f>
        <v>0</v>
      </c>
      <c r="L867" s="88"/>
    </row>
    <row r="868" spans="2:12" ht="13" x14ac:dyDescent="0.3">
      <c r="B868" s="173" t="str">
        <f>IF('Sch A. Input'!B871="","",'Sch A. Input'!B871)</f>
        <v/>
      </c>
      <c r="C868" s="174" t="str">
        <f>IF('Sch A. Input'!C871="","",'Sch A. Input'!C871)</f>
        <v/>
      </c>
      <c r="D868" s="175" t="str">
        <f>IF('Sch A. Input'!D871="","",'Sch A. Input'!D871)</f>
        <v/>
      </c>
      <c r="E868" s="175">
        <f>IF('Sch A. Input'!E871="","",MIN('Sch A. Input'!E871,'Sch A. Input'!F871))</f>
        <v>45016</v>
      </c>
      <c r="F868" s="210">
        <f>SUMIFS('Sch A. Input'!G871:CJ871,'Sch A. Input'!$G$14:$CJ$14,"Recurring",'Sch A. Input'!$G$13:$CJ$13,$E$9)</f>
        <v>0</v>
      </c>
      <c r="G868" s="210">
        <f>SUMIFS('Sch A. Input'!G871:CJ871,'Sch A. Input'!$G$14:$CJ$14,"One-time",'Sch A. Input'!$G$13:$CJ$13,'Sch B. Bi-Weekly Output'!$E$9)</f>
        <v>0</v>
      </c>
      <c r="H868" s="211">
        <f t="shared" si="15"/>
        <v>0</v>
      </c>
      <c r="I868" s="208"/>
      <c r="J868" s="212">
        <f>IFERROR(-'Sch D. Workings'!AB873,'Sch D. Workings'!AB873)</f>
        <v>0</v>
      </c>
      <c r="L868" s="88"/>
    </row>
    <row r="869" spans="2:12" ht="13" x14ac:dyDescent="0.3">
      <c r="B869" s="173" t="str">
        <f>IF('Sch A. Input'!B872="","",'Sch A. Input'!B872)</f>
        <v/>
      </c>
      <c r="C869" s="174" t="str">
        <f>IF('Sch A. Input'!C872="","",'Sch A. Input'!C872)</f>
        <v/>
      </c>
      <c r="D869" s="175" t="str">
        <f>IF('Sch A. Input'!D872="","",'Sch A. Input'!D872)</f>
        <v/>
      </c>
      <c r="E869" s="175">
        <f>IF('Sch A. Input'!E872="","",MIN('Sch A. Input'!E872,'Sch A. Input'!F872))</f>
        <v>45016</v>
      </c>
      <c r="F869" s="210">
        <f>SUMIFS('Sch A. Input'!G872:CJ872,'Sch A. Input'!$G$14:$CJ$14,"Recurring",'Sch A. Input'!$G$13:$CJ$13,$E$9)</f>
        <v>0</v>
      </c>
      <c r="G869" s="210">
        <f>SUMIFS('Sch A. Input'!G872:CJ872,'Sch A. Input'!$G$14:$CJ$14,"One-time",'Sch A. Input'!$G$13:$CJ$13,'Sch B. Bi-Weekly Output'!$E$9)</f>
        <v>0</v>
      </c>
      <c r="H869" s="211">
        <f t="shared" si="15"/>
        <v>0</v>
      </c>
      <c r="I869" s="208"/>
      <c r="J869" s="212">
        <f>IFERROR(-'Sch D. Workings'!AB874,'Sch D. Workings'!AB874)</f>
        <v>0</v>
      </c>
      <c r="L869" s="88"/>
    </row>
    <row r="870" spans="2:12" ht="13" x14ac:dyDescent="0.3">
      <c r="B870" s="173" t="str">
        <f>IF('Sch A. Input'!B873="","",'Sch A. Input'!B873)</f>
        <v/>
      </c>
      <c r="C870" s="174" t="str">
        <f>IF('Sch A. Input'!C873="","",'Sch A. Input'!C873)</f>
        <v/>
      </c>
      <c r="D870" s="175" t="str">
        <f>IF('Sch A. Input'!D873="","",'Sch A. Input'!D873)</f>
        <v/>
      </c>
      <c r="E870" s="175">
        <f>IF('Sch A. Input'!E873="","",MIN('Sch A. Input'!E873,'Sch A. Input'!F873))</f>
        <v>45016</v>
      </c>
      <c r="F870" s="210">
        <f>SUMIFS('Sch A. Input'!G873:CJ873,'Sch A. Input'!$G$14:$CJ$14,"Recurring",'Sch A. Input'!$G$13:$CJ$13,$E$9)</f>
        <v>0</v>
      </c>
      <c r="G870" s="210">
        <f>SUMIFS('Sch A. Input'!G873:CJ873,'Sch A. Input'!$G$14:$CJ$14,"One-time",'Sch A. Input'!$G$13:$CJ$13,'Sch B. Bi-Weekly Output'!$E$9)</f>
        <v>0</v>
      </c>
      <c r="H870" s="211">
        <f t="shared" si="15"/>
        <v>0</v>
      </c>
      <c r="I870" s="208"/>
      <c r="J870" s="212">
        <f>IFERROR(-'Sch D. Workings'!AB875,'Sch D. Workings'!AB875)</f>
        <v>0</v>
      </c>
      <c r="L870" s="88"/>
    </row>
    <row r="871" spans="2:12" ht="13" x14ac:dyDescent="0.3">
      <c r="B871" s="173" t="str">
        <f>IF('Sch A. Input'!B874="","",'Sch A. Input'!B874)</f>
        <v/>
      </c>
      <c r="C871" s="174" t="str">
        <f>IF('Sch A. Input'!C874="","",'Sch A. Input'!C874)</f>
        <v/>
      </c>
      <c r="D871" s="175" t="str">
        <f>IF('Sch A. Input'!D874="","",'Sch A. Input'!D874)</f>
        <v/>
      </c>
      <c r="E871" s="175">
        <f>IF('Sch A. Input'!E874="","",MIN('Sch A. Input'!E874,'Sch A. Input'!F874))</f>
        <v>45016</v>
      </c>
      <c r="F871" s="210">
        <f>SUMIFS('Sch A. Input'!G874:CJ874,'Sch A. Input'!$G$14:$CJ$14,"Recurring",'Sch A. Input'!$G$13:$CJ$13,$E$9)</f>
        <v>0</v>
      </c>
      <c r="G871" s="210">
        <f>SUMIFS('Sch A. Input'!G874:CJ874,'Sch A. Input'!$G$14:$CJ$14,"One-time",'Sch A. Input'!$G$13:$CJ$13,'Sch B. Bi-Weekly Output'!$E$9)</f>
        <v>0</v>
      </c>
      <c r="H871" s="211">
        <f t="shared" si="15"/>
        <v>0</v>
      </c>
      <c r="I871" s="208"/>
      <c r="J871" s="212">
        <f>IFERROR(-'Sch D. Workings'!AB876,'Sch D. Workings'!AB876)</f>
        <v>0</v>
      </c>
      <c r="L871" s="88"/>
    </row>
    <row r="872" spans="2:12" ht="13" x14ac:dyDescent="0.3">
      <c r="B872" s="173" t="str">
        <f>IF('Sch A. Input'!B875="","",'Sch A. Input'!B875)</f>
        <v/>
      </c>
      <c r="C872" s="174" t="str">
        <f>IF('Sch A. Input'!C875="","",'Sch A. Input'!C875)</f>
        <v/>
      </c>
      <c r="D872" s="175" t="str">
        <f>IF('Sch A. Input'!D875="","",'Sch A. Input'!D875)</f>
        <v/>
      </c>
      <c r="E872" s="175">
        <f>IF('Sch A. Input'!E875="","",MIN('Sch A. Input'!E875,'Sch A. Input'!F875))</f>
        <v>45016</v>
      </c>
      <c r="F872" s="210">
        <f>SUMIFS('Sch A. Input'!G875:CJ875,'Sch A. Input'!$G$14:$CJ$14,"Recurring",'Sch A. Input'!$G$13:$CJ$13,$E$9)</f>
        <v>0</v>
      </c>
      <c r="G872" s="210">
        <f>SUMIFS('Sch A. Input'!G875:CJ875,'Sch A. Input'!$G$14:$CJ$14,"One-time",'Sch A. Input'!$G$13:$CJ$13,'Sch B. Bi-Weekly Output'!$E$9)</f>
        <v>0</v>
      </c>
      <c r="H872" s="211">
        <f t="shared" si="15"/>
        <v>0</v>
      </c>
      <c r="I872" s="208"/>
      <c r="J872" s="212">
        <f>IFERROR(-'Sch D. Workings'!AB877,'Sch D. Workings'!AB877)</f>
        <v>0</v>
      </c>
      <c r="L872" s="88"/>
    </row>
    <row r="873" spans="2:12" ht="13" x14ac:dyDescent="0.3">
      <c r="B873" s="173" t="str">
        <f>IF('Sch A. Input'!B876="","",'Sch A. Input'!B876)</f>
        <v/>
      </c>
      <c r="C873" s="174" t="str">
        <f>IF('Sch A. Input'!C876="","",'Sch A. Input'!C876)</f>
        <v/>
      </c>
      <c r="D873" s="175" t="str">
        <f>IF('Sch A. Input'!D876="","",'Sch A. Input'!D876)</f>
        <v/>
      </c>
      <c r="E873" s="175">
        <f>IF('Sch A. Input'!E876="","",MIN('Sch A. Input'!E876,'Sch A. Input'!F876))</f>
        <v>45016</v>
      </c>
      <c r="F873" s="210">
        <f>SUMIFS('Sch A. Input'!G876:CJ876,'Sch A. Input'!$G$14:$CJ$14,"Recurring",'Sch A. Input'!$G$13:$CJ$13,$E$9)</f>
        <v>0</v>
      </c>
      <c r="G873" s="210">
        <f>SUMIFS('Sch A. Input'!G876:CJ876,'Sch A. Input'!$G$14:$CJ$14,"One-time",'Sch A. Input'!$G$13:$CJ$13,'Sch B. Bi-Weekly Output'!$E$9)</f>
        <v>0</v>
      </c>
      <c r="H873" s="211">
        <f t="shared" si="15"/>
        <v>0</v>
      </c>
      <c r="I873" s="208"/>
      <c r="J873" s="212">
        <f>IFERROR(-'Sch D. Workings'!AB878,'Sch D. Workings'!AB878)</f>
        <v>0</v>
      </c>
      <c r="L873" s="88"/>
    </row>
    <row r="874" spans="2:12" ht="13" x14ac:dyDescent="0.3">
      <c r="B874" s="173" t="str">
        <f>IF('Sch A. Input'!B877="","",'Sch A. Input'!B877)</f>
        <v/>
      </c>
      <c r="C874" s="174" t="str">
        <f>IF('Sch A. Input'!C877="","",'Sch A. Input'!C877)</f>
        <v/>
      </c>
      <c r="D874" s="175" t="str">
        <f>IF('Sch A. Input'!D877="","",'Sch A. Input'!D877)</f>
        <v/>
      </c>
      <c r="E874" s="175">
        <f>IF('Sch A. Input'!E877="","",MIN('Sch A. Input'!E877,'Sch A. Input'!F877))</f>
        <v>45016</v>
      </c>
      <c r="F874" s="210">
        <f>SUMIFS('Sch A. Input'!G877:CJ877,'Sch A. Input'!$G$14:$CJ$14,"Recurring",'Sch A. Input'!$G$13:$CJ$13,$E$9)</f>
        <v>0</v>
      </c>
      <c r="G874" s="210">
        <f>SUMIFS('Sch A. Input'!G877:CJ877,'Sch A. Input'!$G$14:$CJ$14,"One-time",'Sch A. Input'!$G$13:$CJ$13,'Sch B. Bi-Weekly Output'!$E$9)</f>
        <v>0</v>
      </c>
      <c r="H874" s="211">
        <f t="shared" si="15"/>
        <v>0</v>
      </c>
      <c r="I874" s="208"/>
      <c r="J874" s="212">
        <f>IFERROR(-'Sch D. Workings'!AB879,'Sch D. Workings'!AB879)</f>
        <v>0</v>
      </c>
      <c r="L874" s="88"/>
    </row>
    <row r="875" spans="2:12" ht="13" x14ac:dyDescent="0.3">
      <c r="B875" s="173" t="str">
        <f>IF('Sch A. Input'!B878="","",'Sch A. Input'!B878)</f>
        <v/>
      </c>
      <c r="C875" s="174" t="str">
        <f>IF('Sch A. Input'!C878="","",'Sch A. Input'!C878)</f>
        <v/>
      </c>
      <c r="D875" s="175" t="str">
        <f>IF('Sch A. Input'!D878="","",'Sch A. Input'!D878)</f>
        <v/>
      </c>
      <c r="E875" s="175">
        <f>IF('Sch A. Input'!E878="","",MIN('Sch A. Input'!E878,'Sch A. Input'!F878))</f>
        <v>45016</v>
      </c>
      <c r="F875" s="210">
        <f>SUMIFS('Sch A. Input'!G878:CJ878,'Sch A. Input'!$G$14:$CJ$14,"Recurring",'Sch A. Input'!$G$13:$CJ$13,$E$9)</f>
        <v>0</v>
      </c>
      <c r="G875" s="210">
        <f>SUMIFS('Sch A. Input'!G878:CJ878,'Sch A. Input'!$G$14:$CJ$14,"One-time",'Sch A. Input'!$G$13:$CJ$13,'Sch B. Bi-Weekly Output'!$E$9)</f>
        <v>0</v>
      </c>
      <c r="H875" s="211">
        <f t="shared" si="15"/>
        <v>0</v>
      </c>
      <c r="I875" s="208"/>
      <c r="J875" s="212">
        <f>IFERROR(-'Sch D. Workings'!AB880,'Sch D. Workings'!AB880)</f>
        <v>0</v>
      </c>
      <c r="L875" s="88"/>
    </row>
    <row r="876" spans="2:12" ht="13" x14ac:dyDescent="0.3">
      <c r="B876" s="173" t="str">
        <f>IF('Sch A. Input'!B879="","",'Sch A. Input'!B879)</f>
        <v/>
      </c>
      <c r="C876" s="174" t="str">
        <f>IF('Sch A. Input'!C879="","",'Sch A. Input'!C879)</f>
        <v/>
      </c>
      <c r="D876" s="175" t="str">
        <f>IF('Sch A. Input'!D879="","",'Sch A. Input'!D879)</f>
        <v/>
      </c>
      <c r="E876" s="175">
        <f>IF('Sch A. Input'!E879="","",MIN('Sch A. Input'!E879,'Sch A. Input'!F879))</f>
        <v>45016</v>
      </c>
      <c r="F876" s="210">
        <f>SUMIFS('Sch A. Input'!G879:CJ879,'Sch A. Input'!$G$14:$CJ$14,"Recurring",'Sch A. Input'!$G$13:$CJ$13,$E$9)</f>
        <v>0</v>
      </c>
      <c r="G876" s="210">
        <f>SUMIFS('Sch A. Input'!G879:CJ879,'Sch A. Input'!$G$14:$CJ$14,"One-time",'Sch A. Input'!$G$13:$CJ$13,'Sch B. Bi-Weekly Output'!$E$9)</f>
        <v>0</v>
      </c>
      <c r="H876" s="211">
        <f t="shared" si="15"/>
        <v>0</v>
      </c>
      <c r="I876" s="208"/>
      <c r="J876" s="212">
        <f>IFERROR(-'Sch D. Workings'!AB881,'Sch D. Workings'!AB881)</f>
        <v>0</v>
      </c>
      <c r="L876" s="88"/>
    </row>
    <row r="877" spans="2:12" ht="13" x14ac:dyDescent="0.3">
      <c r="B877" s="173" t="str">
        <f>IF('Sch A. Input'!B880="","",'Sch A. Input'!B880)</f>
        <v/>
      </c>
      <c r="C877" s="174" t="str">
        <f>IF('Sch A. Input'!C880="","",'Sch A. Input'!C880)</f>
        <v/>
      </c>
      <c r="D877" s="175" t="str">
        <f>IF('Sch A. Input'!D880="","",'Sch A. Input'!D880)</f>
        <v/>
      </c>
      <c r="E877" s="175">
        <f>IF('Sch A. Input'!E880="","",MIN('Sch A. Input'!E880,'Sch A. Input'!F880))</f>
        <v>45016</v>
      </c>
      <c r="F877" s="210">
        <f>SUMIFS('Sch A. Input'!G880:CJ880,'Sch A. Input'!$G$14:$CJ$14,"Recurring",'Sch A. Input'!$G$13:$CJ$13,$E$9)</f>
        <v>0</v>
      </c>
      <c r="G877" s="210">
        <f>SUMIFS('Sch A. Input'!G880:CJ880,'Sch A. Input'!$G$14:$CJ$14,"One-time",'Sch A. Input'!$G$13:$CJ$13,'Sch B. Bi-Weekly Output'!$E$9)</f>
        <v>0</v>
      </c>
      <c r="H877" s="211">
        <f t="shared" si="15"/>
        <v>0</v>
      </c>
      <c r="I877" s="208"/>
      <c r="J877" s="212">
        <f>IFERROR(-'Sch D. Workings'!AB882,'Sch D. Workings'!AB882)</f>
        <v>0</v>
      </c>
      <c r="L877" s="88"/>
    </row>
    <row r="878" spans="2:12" ht="13" x14ac:dyDescent="0.3">
      <c r="B878" s="173" t="str">
        <f>IF('Sch A. Input'!B881="","",'Sch A. Input'!B881)</f>
        <v/>
      </c>
      <c r="C878" s="174" t="str">
        <f>IF('Sch A. Input'!C881="","",'Sch A. Input'!C881)</f>
        <v/>
      </c>
      <c r="D878" s="175" t="str">
        <f>IF('Sch A. Input'!D881="","",'Sch A. Input'!D881)</f>
        <v/>
      </c>
      <c r="E878" s="175">
        <f>IF('Sch A. Input'!E881="","",MIN('Sch A. Input'!E881,'Sch A. Input'!F881))</f>
        <v>45016</v>
      </c>
      <c r="F878" s="210">
        <f>SUMIFS('Sch A. Input'!G881:CJ881,'Sch A. Input'!$G$14:$CJ$14,"Recurring",'Sch A. Input'!$G$13:$CJ$13,$E$9)</f>
        <v>0</v>
      </c>
      <c r="G878" s="210">
        <f>SUMIFS('Sch A. Input'!G881:CJ881,'Sch A. Input'!$G$14:$CJ$14,"One-time",'Sch A. Input'!$G$13:$CJ$13,'Sch B. Bi-Weekly Output'!$E$9)</f>
        <v>0</v>
      </c>
      <c r="H878" s="211">
        <f t="shared" si="15"/>
        <v>0</v>
      </c>
      <c r="I878" s="208"/>
      <c r="J878" s="212">
        <f>IFERROR(-'Sch D. Workings'!AB883,'Sch D. Workings'!AB883)</f>
        <v>0</v>
      </c>
      <c r="L878" s="88"/>
    </row>
    <row r="879" spans="2:12" ht="13" x14ac:dyDescent="0.3">
      <c r="B879" s="173" t="str">
        <f>IF('Sch A. Input'!B882="","",'Sch A. Input'!B882)</f>
        <v/>
      </c>
      <c r="C879" s="174" t="str">
        <f>IF('Sch A. Input'!C882="","",'Sch A. Input'!C882)</f>
        <v/>
      </c>
      <c r="D879" s="175" t="str">
        <f>IF('Sch A. Input'!D882="","",'Sch A. Input'!D882)</f>
        <v/>
      </c>
      <c r="E879" s="175">
        <f>IF('Sch A. Input'!E882="","",MIN('Sch A. Input'!E882,'Sch A. Input'!F882))</f>
        <v>45016</v>
      </c>
      <c r="F879" s="210">
        <f>SUMIFS('Sch A. Input'!G882:CJ882,'Sch A. Input'!$G$14:$CJ$14,"Recurring",'Sch A. Input'!$G$13:$CJ$13,$E$9)</f>
        <v>0</v>
      </c>
      <c r="G879" s="210">
        <f>SUMIFS('Sch A. Input'!G882:CJ882,'Sch A. Input'!$G$14:$CJ$14,"One-time",'Sch A. Input'!$G$13:$CJ$13,'Sch B. Bi-Weekly Output'!$E$9)</f>
        <v>0</v>
      </c>
      <c r="H879" s="211">
        <f t="shared" si="15"/>
        <v>0</v>
      </c>
      <c r="I879" s="208"/>
      <c r="J879" s="212">
        <f>IFERROR(-'Sch D. Workings'!AB884,'Sch D. Workings'!AB884)</f>
        <v>0</v>
      </c>
      <c r="L879" s="88"/>
    </row>
    <row r="880" spans="2:12" ht="13" x14ac:dyDescent="0.3">
      <c r="B880" s="173" t="str">
        <f>IF('Sch A. Input'!B883="","",'Sch A. Input'!B883)</f>
        <v/>
      </c>
      <c r="C880" s="174" t="str">
        <f>IF('Sch A. Input'!C883="","",'Sch A. Input'!C883)</f>
        <v/>
      </c>
      <c r="D880" s="175" t="str">
        <f>IF('Sch A. Input'!D883="","",'Sch A. Input'!D883)</f>
        <v/>
      </c>
      <c r="E880" s="175">
        <f>IF('Sch A. Input'!E883="","",MIN('Sch A. Input'!E883,'Sch A. Input'!F883))</f>
        <v>45016</v>
      </c>
      <c r="F880" s="210">
        <f>SUMIFS('Sch A. Input'!G883:CJ883,'Sch A. Input'!$G$14:$CJ$14,"Recurring",'Sch A. Input'!$G$13:$CJ$13,$E$9)</f>
        <v>0</v>
      </c>
      <c r="G880" s="210">
        <f>SUMIFS('Sch A. Input'!G883:CJ883,'Sch A. Input'!$G$14:$CJ$14,"One-time",'Sch A. Input'!$G$13:$CJ$13,'Sch B. Bi-Weekly Output'!$E$9)</f>
        <v>0</v>
      </c>
      <c r="H880" s="211">
        <f t="shared" si="15"/>
        <v>0</v>
      </c>
      <c r="I880" s="208"/>
      <c r="J880" s="212">
        <f>IFERROR(-'Sch D. Workings'!AB885,'Sch D. Workings'!AB885)</f>
        <v>0</v>
      </c>
      <c r="L880" s="88"/>
    </row>
    <row r="881" spans="2:12" ht="13" x14ac:dyDescent="0.3">
      <c r="B881" s="173" t="str">
        <f>IF('Sch A. Input'!B884="","",'Sch A. Input'!B884)</f>
        <v/>
      </c>
      <c r="C881" s="174" t="str">
        <f>IF('Sch A. Input'!C884="","",'Sch A. Input'!C884)</f>
        <v/>
      </c>
      <c r="D881" s="175" t="str">
        <f>IF('Sch A. Input'!D884="","",'Sch A. Input'!D884)</f>
        <v/>
      </c>
      <c r="E881" s="175">
        <f>IF('Sch A. Input'!E884="","",MIN('Sch A. Input'!E884,'Sch A. Input'!F884))</f>
        <v>45016</v>
      </c>
      <c r="F881" s="210">
        <f>SUMIFS('Sch A. Input'!G884:CJ884,'Sch A. Input'!$G$14:$CJ$14,"Recurring",'Sch A. Input'!$G$13:$CJ$13,$E$9)</f>
        <v>0</v>
      </c>
      <c r="G881" s="210">
        <f>SUMIFS('Sch A. Input'!G884:CJ884,'Sch A. Input'!$G$14:$CJ$14,"One-time",'Sch A. Input'!$G$13:$CJ$13,'Sch B. Bi-Weekly Output'!$E$9)</f>
        <v>0</v>
      </c>
      <c r="H881" s="211">
        <f t="shared" si="15"/>
        <v>0</v>
      </c>
      <c r="I881" s="208"/>
      <c r="J881" s="212">
        <f>IFERROR(-'Sch D. Workings'!AB886,'Sch D. Workings'!AB886)</f>
        <v>0</v>
      </c>
      <c r="L881" s="88"/>
    </row>
    <row r="882" spans="2:12" ht="13" x14ac:dyDescent="0.3">
      <c r="B882" s="173" t="str">
        <f>IF('Sch A. Input'!B885="","",'Sch A. Input'!B885)</f>
        <v/>
      </c>
      <c r="C882" s="174" t="str">
        <f>IF('Sch A. Input'!C885="","",'Sch A. Input'!C885)</f>
        <v/>
      </c>
      <c r="D882" s="175" t="str">
        <f>IF('Sch A. Input'!D885="","",'Sch A. Input'!D885)</f>
        <v/>
      </c>
      <c r="E882" s="175">
        <f>IF('Sch A. Input'!E885="","",MIN('Sch A. Input'!E885,'Sch A. Input'!F885))</f>
        <v>45016</v>
      </c>
      <c r="F882" s="210">
        <f>SUMIFS('Sch A. Input'!G885:CJ885,'Sch A. Input'!$G$14:$CJ$14,"Recurring",'Sch A. Input'!$G$13:$CJ$13,$E$9)</f>
        <v>0</v>
      </c>
      <c r="G882" s="210">
        <f>SUMIFS('Sch A. Input'!G885:CJ885,'Sch A. Input'!$G$14:$CJ$14,"One-time",'Sch A. Input'!$G$13:$CJ$13,'Sch B. Bi-Weekly Output'!$E$9)</f>
        <v>0</v>
      </c>
      <c r="H882" s="211">
        <f t="shared" si="15"/>
        <v>0</v>
      </c>
      <c r="I882" s="208"/>
      <c r="J882" s="212">
        <f>IFERROR(-'Sch D. Workings'!AB887,'Sch D. Workings'!AB887)</f>
        <v>0</v>
      </c>
      <c r="L882" s="88"/>
    </row>
    <row r="883" spans="2:12" ht="13" x14ac:dyDescent="0.3">
      <c r="B883" s="173" t="str">
        <f>IF('Sch A. Input'!B886="","",'Sch A. Input'!B886)</f>
        <v/>
      </c>
      <c r="C883" s="174" t="str">
        <f>IF('Sch A. Input'!C886="","",'Sch A. Input'!C886)</f>
        <v/>
      </c>
      <c r="D883" s="175" t="str">
        <f>IF('Sch A. Input'!D886="","",'Sch A. Input'!D886)</f>
        <v/>
      </c>
      <c r="E883" s="175">
        <f>IF('Sch A. Input'!E886="","",MIN('Sch A. Input'!E886,'Sch A. Input'!F886))</f>
        <v>45016</v>
      </c>
      <c r="F883" s="210">
        <f>SUMIFS('Sch A. Input'!G886:CJ886,'Sch A. Input'!$G$14:$CJ$14,"Recurring",'Sch A. Input'!$G$13:$CJ$13,$E$9)</f>
        <v>0</v>
      </c>
      <c r="G883" s="210">
        <f>SUMIFS('Sch A. Input'!G886:CJ886,'Sch A. Input'!$G$14:$CJ$14,"One-time",'Sch A. Input'!$G$13:$CJ$13,'Sch B. Bi-Weekly Output'!$E$9)</f>
        <v>0</v>
      </c>
      <c r="H883" s="211">
        <f t="shared" si="15"/>
        <v>0</v>
      </c>
      <c r="I883" s="208"/>
      <c r="J883" s="212">
        <f>IFERROR(-'Sch D. Workings'!AB888,'Sch D. Workings'!AB888)</f>
        <v>0</v>
      </c>
      <c r="L883" s="88"/>
    </row>
    <row r="884" spans="2:12" ht="13" x14ac:dyDescent="0.3">
      <c r="B884" s="173" t="str">
        <f>IF('Sch A. Input'!B887="","",'Sch A. Input'!B887)</f>
        <v/>
      </c>
      <c r="C884" s="174" t="str">
        <f>IF('Sch A. Input'!C887="","",'Sch A. Input'!C887)</f>
        <v/>
      </c>
      <c r="D884" s="175" t="str">
        <f>IF('Sch A. Input'!D887="","",'Sch A. Input'!D887)</f>
        <v/>
      </c>
      <c r="E884" s="175">
        <f>IF('Sch A. Input'!E887="","",MIN('Sch A. Input'!E887,'Sch A. Input'!F887))</f>
        <v>45016</v>
      </c>
      <c r="F884" s="210">
        <f>SUMIFS('Sch A. Input'!G887:CJ887,'Sch A. Input'!$G$14:$CJ$14,"Recurring",'Sch A. Input'!$G$13:$CJ$13,$E$9)</f>
        <v>0</v>
      </c>
      <c r="G884" s="210">
        <f>SUMIFS('Sch A. Input'!G887:CJ887,'Sch A. Input'!$G$14:$CJ$14,"One-time",'Sch A. Input'!$G$13:$CJ$13,'Sch B. Bi-Weekly Output'!$E$9)</f>
        <v>0</v>
      </c>
      <c r="H884" s="211">
        <f t="shared" si="15"/>
        <v>0</v>
      </c>
      <c r="I884" s="208"/>
      <c r="J884" s="212">
        <f>IFERROR(-'Sch D. Workings'!AB889,'Sch D. Workings'!AB889)</f>
        <v>0</v>
      </c>
      <c r="L884" s="88"/>
    </row>
    <row r="885" spans="2:12" ht="13" x14ac:dyDescent="0.3">
      <c r="B885" s="173" t="str">
        <f>IF('Sch A. Input'!B888="","",'Sch A. Input'!B888)</f>
        <v/>
      </c>
      <c r="C885" s="174" t="str">
        <f>IF('Sch A. Input'!C888="","",'Sch A. Input'!C888)</f>
        <v/>
      </c>
      <c r="D885" s="175" t="str">
        <f>IF('Sch A. Input'!D888="","",'Sch A. Input'!D888)</f>
        <v/>
      </c>
      <c r="E885" s="175">
        <f>IF('Sch A. Input'!E888="","",MIN('Sch A. Input'!E888,'Sch A. Input'!F888))</f>
        <v>45016</v>
      </c>
      <c r="F885" s="210">
        <f>SUMIFS('Sch A. Input'!G888:CJ888,'Sch A. Input'!$G$14:$CJ$14,"Recurring",'Sch A. Input'!$G$13:$CJ$13,$E$9)</f>
        <v>0</v>
      </c>
      <c r="G885" s="210">
        <f>SUMIFS('Sch A. Input'!G888:CJ888,'Sch A. Input'!$G$14:$CJ$14,"One-time",'Sch A. Input'!$G$13:$CJ$13,'Sch B. Bi-Weekly Output'!$E$9)</f>
        <v>0</v>
      </c>
      <c r="H885" s="211">
        <f t="shared" si="15"/>
        <v>0</v>
      </c>
      <c r="I885" s="208"/>
      <c r="J885" s="212">
        <f>IFERROR(-'Sch D. Workings'!AB890,'Sch D. Workings'!AB890)</f>
        <v>0</v>
      </c>
      <c r="L885" s="88"/>
    </row>
    <row r="886" spans="2:12" ht="13" x14ac:dyDescent="0.3">
      <c r="B886" s="173" t="str">
        <f>IF('Sch A. Input'!B889="","",'Sch A. Input'!B889)</f>
        <v/>
      </c>
      <c r="C886" s="174" t="str">
        <f>IF('Sch A. Input'!C889="","",'Sch A. Input'!C889)</f>
        <v/>
      </c>
      <c r="D886" s="175" t="str">
        <f>IF('Sch A. Input'!D889="","",'Sch A. Input'!D889)</f>
        <v/>
      </c>
      <c r="E886" s="175">
        <f>IF('Sch A. Input'!E889="","",MIN('Sch A. Input'!E889,'Sch A. Input'!F889))</f>
        <v>45016</v>
      </c>
      <c r="F886" s="210">
        <f>SUMIFS('Sch A. Input'!G889:CJ889,'Sch A. Input'!$G$14:$CJ$14,"Recurring",'Sch A. Input'!$G$13:$CJ$13,$E$9)</f>
        <v>0</v>
      </c>
      <c r="G886" s="210">
        <f>SUMIFS('Sch A. Input'!G889:CJ889,'Sch A. Input'!$G$14:$CJ$14,"One-time",'Sch A. Input'!$G$13:$CJ$13,'Sch B. Bi-Weekly Output'!$E$9)</f>
        <v>0</v>
      </c>
      <c r="H886" s="211">
        <f t="shared" si="15"/>
        <v>0</v>
      </c>
      <c r="I886" s="208"/>
      <c r="J886" s="212">
        <f>IFERROR(-'Sch D. Workings'!AB891,'Sch D. Workings'!AB891)</f>
        <v>0</v>
      </c>
      <c r="L886" s="88"/>
    </row>
    <row r="887" spans="2:12" ht="13" x14ac:dyDescent="0.3">
      <c r="B887" s="173" t="str">
        <f>IF('Sch A. Input'!B890="","",'Sch A. Input'!B890)</f>
        <v/>
      </c>
      <c r="C887" s="174" t="str">
        <f>IF('Sch A. Input'!C890="","",'Sch A. Input'!C890)</f>
        <v/>
      </c>
      <c r="D887" s="175" t="str">
        <f>IF('Sch A. Input'!D890="","",'Sch A. Input'!D890)</f>
        <v/>
      </c>
      <c r="E887" s="175">
        <f>IF('Sch A. Input'!E890="","",MIN('Sch A. Input'!E890,'Sch A. Input'!F890))</f>
        <v>45016</v>
      </c>
      <c r="F887" s="210">
        <f>SUMIFS('Sch A. Input'!G890:CJ890,'Sch A. Input'!$G$14:$CJ$14,"Recurring",'Sch A. Input'!$G$13:$CJ$13,$E$9)</f>
        <v>0</v>
      </c>
      <c r="G887" s="210">
        <f>SUMIFS('Sch A. Input'!G890:CJ890,'Sch A. Input'!$G$14:$CJ$14,"One-time",'Sch A. Input'!$G$13:$CJ$13,'Sch B. Bi-Weekly Output'!$E$9)</f>
        <v>0</v>
      </c>
      <c r="H887" s="211">
        <f t="shared" si="15"/>
        <v>0</v>
      </c>
      <c r="I887" s="208"/>
      <c r="J887" s="212">
        <f>IFERROR(-'Sch D. Workings'!AB892,'Sch D. Workings'!AB892)</f>
        <v>0</v>
      </c>
      <c r="L887" s="88"/>
    </row>
    <row r="888" spans="2:12" ht="13" x14ac:dyDescent="0.3">
      <c r="B888" s="173" t="str">
        <f>IF('Sch A. Input'!B891="","",'Sch A. Input'!B891)</f>
        <v/>
      </c>
      <c r="C888" s="174" t="str">
        <f>IF('Sch A. Input'!C891="","",'Sch A. Input'!C891)</f>
        <v/>
      </c>
      <c r="D888" s="175" t="str">
        <f>IF('Sch A. Input'!D891="","",'Sch A. Input'!D891)</f>
        <v/>
      </c>
      <c r="E888" s="175">
        <f>IF('Sch A. Input'!E891="","",MIN('Sch A. Input'!E891,'Sch A. Input'!F891))</f>
        <v>45016</v>
      </c>
      <c r="F888" s="210">
        <f>SUMIFS('Sch A. Input'!G891:CJ891,'Sch A. Input'!$G$14:$CJ$14,"Recurring",'Sch A. Input'!$G$13:$CJ$13,$E$9)</f>
        <v>0</v>
      </c>
      <c r="G888" s="210">
        <f>SUMIFS('Sch A. Input'!G891:CJ891,'Sch A. Input'!$G$14:$CJ$14,"One-time",'Sch A. Input'!$G$13:$CJ$13,'Sch B. Bi-Weekly Output'!$E$9)</f>
        <v>0</v>
      </c>
      <c r="H888" s="211">
        <f t="shared" si="15"/>
        <v>0</v>
      </c>
      <c r="I888" s="208"/>
      <c r="J888" s="212">
        <f>IFERROR(-'Sch D. Workings'!AB893,'Sch D. Workings'!AB893)</f>
        <v>0</v>
      </c>
      <c r="L888" s="88"/>
    </row>
    <row r="889" spans="2:12" ht="13" x14ac:dyDescent="0.3">
      <c r="B889" s="173" t="str">
        <f>IF('Sch A. Input'!B892="","",'Sch A. Input'!B892)</f>
        <v/>
      </c>
      <c r="C889" s="174" t="str">
        <f>IF('Sch A. Input'!C892="","",'Sch A. Input'!C892)</f>
        <v/>
      </c>
      <c r="D889" s="175" t="str">
        <f>IF('Sch A. Input'!D892="","",'Sch A. Input'!D892)</f>
        <v/>
      </c>
      <c r="E889" s="175">
        <f>IF('Sch A. Input'!E892="","",MIN('Sch A. Input'!E892,'Sch A. Input'!F892))</f>
        <v>45016</v>
      </c>
      <c r="F889" s="210">
        <f>SUMIFS('Sch A. Input'!G892:CJ892,'Sch A. Input'!$G$14:$CJ$14,"Recurring",'Sch A. Input'!$G$13:$CJ$13,$E$9)</f>
        <v>0</v>
      </c>
      <c r="G889" s="210">
        <f>SUMIFS('Sch A. Input'!G892:CJ892,'Sch A. Input'!$G$14:$CJ$14,"One-time",'Sch A. Input'!$G$13:$CJ$13,'Sch B. Bi-Weekly Output'!$E$9)</f>
        <v>0</v>
      </c>
      <c r="H889" s="211">
        <f t="shared" si="15"/>
        <v>0</v>
      </c>
      <c r="I889" s="208"/>
      <c r="J889" s="212">
        <f>IFERROR(-'Sch D. Workings'!AB894,'Sch D. Workings'!AB894)</f>
        <v>0</v>
      </c>
      <c r="L889" s="88"/>
    </row>
    <row r="890" spans="2:12" ht="13" x14ac:dyDescent="0.3">
      <c r="B890" s="173" t="str">
        <f>IF('Sch A. Input'!B893="","",'Sch A. Input'!B893)</f>
        <v/>
      </c>
      <c r="C890" s="174" t="str">
        <f>IF('Sch A. Input'!C893="","",'Sch A. Input'!C893)</f>
        <v/>
      </c>
      <c r="D890" s="175" t="str">
        <f>IF('Sch A. Input'!D893="","",'Sch A. Input'!D893)</f>
        <v/>
      </c>
      <c r="E890" s="175">
        <f>IF('Sch A. Input'!E893="","",MIN('Sch A. Input'!E893,'Sch A. Input'!F893))</f>
        <v>45016</v>
      </c>
      <c r="F890" s="210">
        <f>SUMIFS('Sch A. Input'!G893:CJ893,'Sch A. Input'!$G$14:$CJ$14,"Recurring",'Sch A. Input'!$G$13:$CJ$13,$E$9)</f>
        <v>0</v>
      </c>
      <c r="G890" s="210">
        <f>SUMIFS('Sch A. Input'!G893:CJ893,'Sch A. Input'!$G$14:$CJ$14,"One-time",'Sch A. Input'!$G$13:$CJ$13,'Sch B. Bi-Weekly Output'!$E$9)</f>
        <v>0</v>
      </c>
      <c r="H890" s="211">
        <f t="shared" si="15"/>
        <v>0</v>
      </c>
      <c r="I890" s="208"/>
      <c r="J890" s="212">
        <f>IFERROR(-'Sch D. Workings'!AB895,'Sch D. Workings'!AB895)</f>
        <v>0</v>
      </c>
      <c r="L890" s="88"/>
    </row>
    <row r="891" spans="2:12" ht="13" x14ac:dyDescent="0.3">
      <c r="B891" s="173" t="str">
        <f>IF('Sch A. Input'!B894="","",'Sch A. Input'!B894)</f>
        <v/>
      </c>
      <c r="C891" s="174" t="str">
        <f>IF('Sch A. Input'!C894="","",'Sch A. Input'!C894)</f>
        <v/>
      </c>
      <c r="D891" s="175" t="str">
        <f>IF('Sch A. Input'!D894="","",'Sch A. Input'!D894)</f>
        <v/>
      </c>
      <c r="E891" s="175">
        <f>IF('Sch A. Input'!E894="","",MIN('Sch A. Input'!E894,'Sch A. Input'!F894))</f>
        <v>45016</v>
      </c>
      <c r="F891" s="210">
        <f>SUMIFS('Sch A. Input'!G894:CJ894,'Sch A. Input'!$G$14:$CJ$14,"Recurring",'Sch A. Input'!$G$13:$CJ$13,$E$9)</f>
        <v>0</v>
      </c>
      <c r="G891" s="210">
        <f>SUMIFS('Sch A. Input'!G894:CJ894,'Sch A. Input'!$G$14:$CJ$14,"One-time",'Sch A. Input'!$G$13:$CJ$13,'Sch B. Bi-Weekly Output'!$E$9)</f>
        <v>0</v>
      </c>
      <c r="H891" s="211">
        <f t="shared" si="15"/>
        <v>0</v>
      </c>
      <c r="I891" s="208"/>
      <c r="J891" s="212">
        <f>IFERROR(-'Sch D. Workings'!AB896,'Sch D. Workings'!AB896)</f>
        <v>0</v>
      </c>
      <c r="L891" s="88"/>
    </row>
    <row r="892" spans="2:12" ht="13" x14ac:dyDescent="0.3">
      <c r="B892" s="173" t="str">
        <f>IF('Sch A. Input'!B895="","",'Sch A. Input'!B895)</f>
        <v/>
      </c>
      <c r="C892" s="174" t="str">
        <f>IF('Sch A. Input'!C895="","",'Sch A. Input'!C895)</f>
        <v/>
      </c>
      <c r="D892" s="175" t="str">
        <f>IF('Sch A. Input'!D895="","",'Sch A. Input'!D895)</f>
        <v/>
      </c>
      <c r="E892" s="175">
        <f>IF('Sch A. Input'!E895="","",MIN('Sch A. Input'!E895,'Sch A. Input'!F895))</f>
        <v>45016</v>
      </c>
      <c r="F892" s="210">
        <f>SUMIFS('Sch A. Input'!G895:CJ895,'Sch A. Input'!$G$14:$CJ$14,"Recurring",'Sch A. Input'!$G$13:$CJ$13,$E$9)</f>
        <v>0</v>
      </c>
      <c r="G892" s="210">
        <f>SUMIFS('Sch A. Input'!G895:CJ895,'Sch A. Input'!$G$14:$CJ$14,"One-time",'Sch A. Input'!$G$13:$CJ$13,'Sch B. Bi-Weekly Output'!$E$9)</f>
        <v>0</v>
      </c>
      <c r="H892" s="211">
        <f t="shared" si="15"/>
        <v>0</v>
      </c>
      <c r="I892" s="208"/>
      <c r="J892" s="212">
        <f>IFERROR(-'Sch D. Workings'!AB897,'Sch D. Workings'!AB897)</f>
        <v>0</v>
      </c>
      <c r="L892" s="88"/>
    </row>
    <row r="893" spans="2:12" ht="13" x14ac:dyDescent="0.3">
      <c r="B893" s="173" t="str">
        <f>IF('Sch A. Input'!B896="","",'Sch A. Input'!B896)</f>
        <v/>
      </c>
      <c r="C893" s="174" t="str">
        <f>IF('Sch A. Input'!C896="","",'Sch A. Input'!C896)</f>
        <v/>
      </c>
      <c r="D893" s="175" t="str">
        <f>IF('Sch A. Input'!D896="","",'Sch A. Input'!D896)</f>
        <v/>
      </c>
      <c r="E893" s="175">
        <f>IF('Sch A. Input'!E896="","",MIN('Sch A. Input'!E896,'Sch A. Input'!F896))</f>
        <v>45016</v>
      </c>
      <c r="F893" s="210">
        <f>SUMIFS('Sch A. Input'!G896:CJ896,'Sch A. Input'!$G$14:$CJ$14,"Recurring",'Sch A. Input'!$G$13:$CJ$13,$E$9)</f>
        <v>0</v>
      </c>
      <c r="G893" s="210">
        <f>SUMIFS('Sch A. Input'!G896:CJ896,'Sch A. Input'!$G$14:$CJ$14,"One-time",'Sch A. Input'!$G$13:$CJ$13,'Sch B. Bi-Weekly Output'!$E$9)</f>
        <v>0</v>
      </c>
      <c r="H893" s="211">
        <f t="shared" si="15"/>
        <v>0</v>
      </c>
      <c r="I893" s="208"/>
      <c r="J893" s="212">
        <f>IFERROR(-'Sch D. Workings'!AB898,'Sch D. Workings'!AB898)</f>
        <v>0</v>
      </c>
      <c r="L893" s="88"/>
    </row>
    <row r="894" spans="2:12" ht="13" x14ac:dyDescent="0.3">
      <c r="B894" s="173" t="str">
        <f>IF('Sch A. Input'!B897="","",'Sch A. Input'!B897)</f>
        <v/>
      </c>
      <c r="C894" s="174" t="str">
        <f>IF('Sch A. Input'!C897="","",'Sch A. Input'!C897)</f>
        <v/>
      </c>
      <c r="D894" s="175" t="str">
        <f>IF('Sch A. Input'!D897="","",'Sch A. Input'!D897)</f>
        <v/>
      </c>
      <c r="E894" s="175">
        <f>IF('Sch A. Input'!E897="","",MIN('Sch A. Input'!E897,'Sch A. Input'!F897))</f>
        <v>45016</v>
      </c>
      <c r="F894" s="210">
        <f>SUMIFS('Sch A. Input'!G897:CJ897,'Sch A. Input'!$G$14:$CJ$14,"Recurring",'Sch A. Input'!$G$13:$CJ$13,$E$9)</f>
        <v>0</v>
      </c>
      <c r="G894" s="210">
        <f>SUMIFS('Sch A. Input'!G897:CJ897,'Sch A. Input'!$G$14:$CJ$14,"One-time",'Sch A. Input'!$G$13:$CJ$13,'Sch B. Bi-Weekly Output'!$E$9)</f>
        <v>0</v>
      </c>
      <c r="H894" s="211">
        <f t="shared" si="15"/>
        <v>0</v>
      </c>
      <c r="I894" s="208"/>
      <c r="J894" s="212">
        <f>IFERROR(-'Sch D. Workings'!AB899,'Sch D. Workings'!AB899)</f>
        <v>0</v>
      </c>
      <c r="L894" s="88"/>
    </row>
    <row r="895" spans="2:12" ht="13" x14ac:dyDescent="0.3">
      <c r="B895" s="173" t="str">
        <f>IF('Sch A. Input'!B898="","",'Sch A. Input'!B898)</f>
        <v/>
      </c>
      <c r="C895" s="174" t="str">
        <f>IF('Sch A. Input'!C898="","",'Sch A. Input'!C898)</f>
        <v/>
      </c>
      <c r="D895" s="175" t="str">
        <f>IF('Sch A. Input'!D898="","",'Sch A. Input'!D898)</f>
        <v/>
      </c>
      <c r="E895" s="175">
        <f>IF('Sch A. Input'!E898="","",MIN('Sch A. Input'!E898,'Sch A. Input'!F898))</f>
        <v>45016</v>
      </c>
      <c r="F895" s="210">
        <f>SUMIFS('Sch A. Input'!G898:CJ898,'Sch A. Input'!$G$14:$CJ$14,"Recurring",'Sch A. Input'!$G$13:$CJ$13,$E$9)</f>
        <v>0</v>
      </c>
      <c r="G895" s="210">
        <f>SUMIFS('Sch A. Input'!G898:CJ898,'Sch A. Input'!$G$14:$CJ$14,"One-time",'Sch A. Input'!$G$13:$CJ$13,'Sch B. Bi-Weekly Output'!$E$9)</f>
        <v>0</v>
      </c>
      <c r="H895" s="211">
        <f t="shared" si="15"/>
        <v>0</v>
      </c>
      <c r="I895" s="208"/>
      <c r="J895" s="212">
        <f>IFERROR(-'Sch D. Workings'!AB900,'Sch D. Workings'!AB900)</f>
        <v>0</v>
      </c>
      <c r="L895" s="88"/>
    </row>
    <row r="896" spans="2:12" ht="13" x14ac:dyDescent="0.3">
      <c r="B896" s="173" t="str">
        <f>IF('Sch A. Input'!B899="","",'Sch A. Input'!B899)</f>
        <v/>
      </c>
      <c r="C896" s="174" t="str">
        <f>IF('Sch A. Input'!C899="","",'Sch A. Input'!C899)</f>
        <v/>
      </c>
      <c r="D896" s="175" t="str">
        <f>IF('Sch A. Input'!D899="","",'Sch A. Input'!D899)</f>
        <v/>
      </c>
      <c r="E896" s="175">
        <f>IF('Sch A. Input'!E899="","",MIN('Sch A. Input'!E899,'Sch A. Input'!F899))</f>
        <v>45016</v>
      </c>
      <c r="F896" s="210">
        <f>SUMIFS('Sch A. Input'!G899:CJ899,'Sch A. Input'!$G$14:$CJ$14,"Recurring",'Sch A. Input'!$G$13:$CJ$13,$E$9)</f>
        <v>0</v>
      </c>
      <c r="G896" s="210">
        <f>SUMIFS('Sch A. Input'!G899:CJ899,'Sch A. Input'!$G$14:$CJ$14,"One-time",'Sch A. Input'!$G$13:$CJ$13,'Sch B. Bi-Weekly Output'!$E$9)</f>
        <v>0</v>
      </c>
      <c r="H896" s="211">
        <f t="shared" si="15"/>
        <v>0</v>
      </c>
      <c r="I896" s="208"/>
      <c r="J896" s="212">
        <f>IFERROR(-'Sch D. Workings'!AB901,'Sch D. Workings'!AB901)</f>
        <v>0</v>
      </c>
      <c r="L896" s="88"/>
    </row>
    <row r="897" spans="2:12" ht="13" x14ac:dyDescent="0.3">
      <c r="B897" s="173" t="str">
        <f>IF('Sch A. Input'!B900="","",'Sch A. Input'!B900)</f>
        <v/>
      </c>
      <c r="C897" s="174" t="str">
        <f>IF('Sch A. Input'!C900="","",'Sch A. Input'!C900)</f>
        <v/>
      </c>
      <c r="D897" s="175" t="str">
        <f>IF('Sch A. Input'!D900="","",'Sch A. Input'!D900)</f>
        <v/>
      </c>
      <c r="E897" s="175">
        <f>IF('Sch A. Input'!E900="","",MIN('Sch A. Input'!E900,'Sch A. Input'!F900))</f>
        <v>45016</v>
      </c>
      <c r="F897" s="210">
        <f>SUMIFS('Sch A. Input'!G900:CJ900,'Sch A. Input'!$G$14:$CJ$14,"Recurring",'Sch A. Input'!$G$13:$CJ$13,$E$9)</f>
        <v>0</v>
      </c>
      <c r="G897" s="210">
        <f>SUMIFS('Sch A. Input'!G900:CJ900,'Sch A. Input'!$G$14:$CJ$14,"One-time",'Sch A. Input'!$G$13:$CJ$13,'Sch B. Bi-Weekly Output'!$E$9)</f>
        <v>0</v>
      </c>
      <c r="H897" s="211">
        <f t="shared" si="15"/>
        <v>0</v>
      </c>
      <c r="I897" s="208"/>
      <c r="J897" s="212">
        <f>IFERROR(-'Sch D. Workings'!AB902,'Sch D. Workings'!AB902)</f>
        <v>0</v>
      </c>
      <c r="L897" s="88"/>
    </row>
    <row r="898" spans="2:12" ht="13" x14ac:dyDescent="0.3">
      <c r="B898" s="173" t="str">
        <f>IF('Sch A. Input'!B901="","",'Sch A. Input'!B901)</f>
        <v/>
      </c>
      <c r="C898" s="174" t="str">
        <f>IF('Sch A. Input'!C901="","",'Sch A. Input'!C901)</f>
        <v/>
      </c>
      <c r="D898" s="175" t="str">
        <f>IF('Sch A. Input'!D901="","",'Sch A. Input'!D901)</f>
        <v/>
      </c>
      <c r="E898" s="175">
        <f>IF('Sch A. Input'!E901="","",MIN('Sch A. Input'!E901,'Sch A. Input'!F901))</f>
        <v>45016</v>
      </c>
      <c r="F898" s="210">
        <f>SUMIFS('Sch A. Input'!G901:CJ901,'Sch A. Input'!$G$14:$CJ$14,"Recurring",'Sch A. Input'!$G$13:$CJ$13,$E$9)</f>
        <v>0</v>
      </c>
      <c r="G898" s="210">
        <f>SUMIFS('Sch A. Input'!G901:CJ901,'Sch A. Input'!$G$14:$CJ$14,"One-time",'Sch A. Input'!$G$13:$CJ$13,'Sch B. Bi-Weekly Output'!$E$9)</f>
        <v>0</v>
      </c>
      <c r="H898" s="211">
        <f t="shared" si="15"/>
        <v>0</v>
      </c>
      <c r="I898" s="208"/>
      <c r="J898" s="212">
        <f>IFERROR(-'Sch D. Workings'!AB903,'Sch D. Workings'!AB903)</f>
        <v>0</v>
      </c>
      <c r="L898" s="88"/>
    </row>
    <row r="899" spans="2:12" ht="13" x14ac:dyDescent="0.3">
      <c r="B899" s="173" t="str">
        <f>IF('Sch A. Input'!B902="","",'Sch A. Input'!B902)</f>
        <v/>
      </c>
      <c r="C899" s="174" t="str">
        <f>IF('Sch A. Input'!C902="","",'Sch A. Input'!C902)</f>
        <v/>
      </c>
      <c r="D899" s="175" t="str">
        <f>IF('Sch A. Input'!D902="","",'Sch A. Input'!D902)</f>
        <v/>
      </c>
      <c r="E899" s="175">
        <f>IF('Sch A. Input'!E902="","",MIN('Sch A. Input'!E902,'Sch A. Input'!F902))</f>
        <v>45016</v>
      </c>
      <c r="F899" s="210">
        <f>SUMIFS('Sch A. Input'!G902:CJ902,'Sch A. Input'!$G$14:$CJ$14,"Recurring",'Sch A. Input'!$G$13:$CJ$13,$E$9)</f>
        <v>0</v>
      </c>
      <c r="G899" s="210">
        <f>SUMIFS('Sch A. Input'!G902:CJ902,'Sch A. Input'!$G$14:$CJ$14,"One-time",'Sch A. Input'!$G$13:$CJ$13,'Sch B. Bi-Weekly Output'!$E$9)</f>
        <v>0</v>
      </c>
      <c r="H899" s="211">
        <f t="shared" si="15"/>
        <v>0</v>
      </c>
      <c r="I899" s="208"/>
      <c r="J899" s="212">
        <f>IFERROR(-'Sch D. Workings'!AB904,'Sch D. Workings'!AB904)</f>
        <v>0</v>
      </c>
      <c r="L899" s="88"/>
    </row>
    <row r="900" spans="2:12" ht="13" x14ac:dyDescent="0.3">
      <c r="B900" s="173" t="str">
        <f>IF('Sch A. Input'!B903="","",'Sch A. Input'!B903)</f>
        <v/>
      </c>
      <c r="C900" s="174" t="str">
        <f>IF('Sch A. Input'!C903="","",'Sch A. Input'!C903)</f>
        <v/>
      </c>
      <c r="D900" s="175" t="str">
        <f>IF('Sch A. Input'!D903="","",'Sch A. Input'!D903)</f>
        <v/>
      </c>
      <c r="E900" s="175">
        <f>IF('Sch A. Input'!E903="","",MIN('Sch A. Input'!E903,'Sch A. Input'!F903))</f>
        <v>45016</v>
      </c>
      <c r="F900" s="210">
        <f>SUMIFS('Sch A. Input'!G903:CJ903,'Sch A. Input'!$G$14:$CJ$14,"Recurring",'Sch A. Input'!$G$13:$CJ$13,$E$9)</f>
        <v>0</v>
      </c>
      <c r="G900" s="210">
        <f>SUMIFS('Sch A. Input'!G903:CJ903,'Sch A. Input'!$G$14:$CJ$14,"One-time",'Sch A. Input'!$G$13:$CJ$13,'Sch B. Bi-Weekly Output'!$E$9)</f>
        <v>0</v>
      </c>
      <c r="H900" s="211">
        <f t="shared" si="15"/>
        <v>0</v>
      </c>
      <c r="I900" s="208"/>
      <c r="J900" s="212">
        <f>IFERROR(-'Sch D. Workings'!AB905,'Sch D. Workings'!AB905)</f>
        <v>0</v>
      </c>
      <c r="L900" s="88"/>
    </row>
    <row r="901" spans="2:12" ht="13" x14ac:dyDescent="0.3">
      <c r="B901" s="173" t="str">
        <f>IF('Sch A. Input'!B904="","",'Sch A. Input'!B904)</f>
        <v/>
      </c>
      <c r="C901" s="174" t="str">
        <f>IF('Sch A. Input'!C904="","",'Sch A. Input'!C904)</f>
        <v/>
      </c>
      <c r="D901" s="175" t="str">
        <f>IF('Sch A. Input'!D904="","",'Sch A. Input'!D904)</f>
        <v/>
      </c>
      <c r="E901" s="175">
        <f>IF('Sch A. Input'!E904="","",MIN('Sch A. Input'!E904,'Sch A. Input'!F904))</f>
        <v>45016</v>
      </c>
      <c r="F901" s="210">
        <f>SUMIFS('Sch A. Input'!G904:CJ904,'Sch A. Input'!$G$14:$CJ$14,"Recurring",'Sch A. Input'!$G$13:$CJ$13,$E$9)</f>
        <v>0</v>
      </c>
      <c r="G901" s="210">
        <f>SUMIFS('Sch A. Input'!G904:CJ904,'Sch A. Input'!$G$14:$CJ$14,"One-time",'Sch A. Input'!$G$13:$CJ$13,'Sch B. Bi-Weekly Output'!$E$9)</f>
        <v>0</v>
      </c>
      <c r="H901" s="211">
        <f t="shared" si="15"/>
        <v>0</v>
      </c>
      <c r="I901" s="208"/>
      <c r="J901" s="212">
        <f>IFERROR(-'Sch D. Workings'!AB906,'Sch D. Workings'!AB906)</f>
        <v>0</v>
      </c>
      <c r="L901" s="88"/>
    </row>
    <row r="902" spans="2:12" ht="13" x14ac:dyDescent="0.3">
      <c r="B902" s="173" t="str">
        <f>IF('Sch A. Input'!B905="","",'Sch A. Input'!B905)</f>
        <v/>
      </c>
      <c r="C902" s="174" t="str">
        <f>IF('Sch A. Input'!C905="","",'Sch A. Input'!C905)</f>
        <v/>
      </c>
      <c r="D902" s="175" t="str">
        <f>IF('Sch A. Input'!D905="","",'Sch A. Input'!D905)</f>
        <v/>
      </c>
      <c r="E902" s="175">
        <f>IF('Sch A. Input'!E905="","",MIN('Sch A. Input'!E905,'Sch A. Input'!F905))</f>
        <v>45016</v>
      </c>
      <c r="F902" s="210">
        <f>SUMIFS('Sch A. Input'!G905:CJ905,'Sch A. Input'!$G$14:$CJ$14,"Recurring",'Sch A. Input'!$G$13:$CJ$13,$E$9)</f>
        <v>0</v>
      </c>
      <c r="G902" s="210">
        <f>SUMIFS('Sch A. Input'!G905:CJ905,'Sch A. Input'!$G$14:$CJ$14,"One-time",'Sch A. Input'!$G$13:$CJ$13,'Sch B. Bi-Weekly Output'!$E$9)</f>
        <v>0</v>
      </c>
      <c r="H902" s="211">
        <f t="shared" si="15"/>
        <v>0</v>
      </c>
      <c r="I902" s="208"/>
      <c r="J902" s="212">
        <f>IFERROR(-'Sch D. Workings'!AB907,'Sch D. Workings'!AB907)</f>
        <v>0</v>
      </c>
      <c r="L902" s="88"/>
    </row>
    <row r="903" spans="2:12" ht="13" x14ac:dyDescent="0.3">
      <c r="B903" s="173" t="str">
        <f>IF('Sch A. Input'!B906="","",'Sch A. Input'!B906)</f>
        <v/>
      </c>
      <c r="C903" s="174" t="str">
        <f>IF('Sch A. Input'!C906="","",'Sch A. Input'!C906)</f>
        <v/>
      </c>
      <c r="D903" s="175" t="str">
        <f>IF('Sch A. Input'!D906="","",'Sch A. Input'!D906)</f>
        <v/>
      </c>
      <c r="E903" s="175">
        <f>IF('Sch A. Input'!E906="","",MIN('Sch A. Input'!E906,'Sch A. Input'!F906))</f>
        <v>45016</v>
      </c>
      <c r="F903" s="210">
        <f>SUMIFS('Sch A. Input'!G906:CJ906,'Sch A. Input'!$G$14:$CJ$14,"Recurring",'Sch A. Input'!$G$13:$CJ$13,$E$9)</f>
        <v>0</v>
      </c>
      <c r="G903" s="210">
        <f>SUMIFS('Sch A. Input'!G906:CJ906,'Sch A. Input'!$G$14:$CJ$14,"One-time",'Sch A. Input'!$G$13:$CJ$13,'Sch B. Bi-Weekly Output'!$E$9)</f>
        <v>0</v>
      </c>
      <c r="H903" s="211">
        <f t="shared" si="15"/>
        <v>0</v>
      </c>
      <c r="I903" s="208"/>
      <c r="J903" s="212">
        <f>IFERROR(-'Sch D. Workings'!AB908,'Sch D. Workings'!AB908)</f>
        <v>0</v>
      </c>
      <c r="L903" s="88"/>
    </row>
    <row r="904" spans="2:12" ht="13" x14ac:dyDescent="0.3">
      <c r="B904" s="173" t="str">
        <f>IF('Sch A. Input'!B907="","",'Sch A. Input'!B907)</f>
        <v/>
      </c>
      <c r="C904" s="174" t="str">
        <f>IF('Sch A. Input'!C907="","",'Sch A. Input'!C907)</f>
        <v/>
      </c>
      <c r="D904" s="175" t="str">
        <f>IF('Sch A. Input'!D907="","",'Sch A. Input'!D907)</f>
        <v/>
      </c>
      <c r="E904" s="175">
        <f>IF('Sch A. Input'!E907="","",MIN('Sch A. Input'!E907,'Sch A. Input'!F907))</f>
        <v>45016</v>
      </c>
      <c r="F904" s="210">
        <f>SUMIFS('Sch A. Input'!G907:CJ907,'Sch A. Input'!$G$14:$CJ$14,"Recurring",'Sch A. Input'!$G$13:$CJ$13,$E$9)</f>
        <v>0</v>
      </c>
      <c r="G904" s="210">
        <f>SUMIFS('Sch A. Input'!G907:CJ907,'Sch A. Input'!$G$14:$CJ$14,"One-time",'Sch A. Input'!$G$13:$CJ$13,'Sch B. Bi-Weekly Output'!$E$9)</f>
        <v>0</v>
      </c>
      <c r="H904" s="211">
        <f t="shared" si="15"/>
        <v>0</v>
      </c>
      <c r="I904" s="208"/>
      <c r="J904" s="212">
        <f>IFERROR(-'Sch D. Workings'!AB909,'Sch D. Workings'!AB909)</f>
        <v>0</v>
      </c>
      <c r="L904" s="88"/>
    </row>
    <row r="905" spans="2:12" ht="13" x14ac:dyDescent="0.3">
      <c r="B905" s="173" t="str">
        <f>IF('Sch A. Input'!B908="","",'Sch A. Input'!B908)</f>
        <v/>
      </c>
      <c r="C905" s="174" t="str">
        <f>IF('Sch A. Input'!C908="","",'Sch A. Input'!C908)</f>
        <v/>
      </c>
      <c r="D905" s="175" t="str">
        <f>IF('Sch A. Input'!D908="","",'Sch A. Input'!D908)</f>
        <v/>
      </c>
      <c r="E905" s="175">
        <f>IF('Sch A. Input'!E908="","",MIN('Sch A. Input'!E908,'Sch A. Input'!F908))</f>
        <v>45016</v>
      </c>
      <c r="F905" s="210">
        <f>SUMIFS('Sch A. Input'!G908:CJ908,'Sch A. Input'!$G$14:$CJ$14,"Recurring",'Sch A. Input'!$G$13:$CJ$13,$E$9)</f>
        <v>0</v>
      </c>
      <c r="G905" s="210">
        <f>SUMIFS('Sch A. Input'!G908:CJ908,'Sch A. Input'!$G$14:$CJ$14,"One-time",'Sch A. Input'!$G$13:$CJ$13,'Sch B. Bi-Weekly Output'!$E$9)</f>
        <v>0</v>
      </c>
      <c r="H905" s="211">
        <f t="shared" si="15"/>
        <v>0</v>
      </c>
      <c r="I905" s="208"/>
      <c r="J905" s="212">
        <f>IFERROR(-'Sch D. Workings'!AB910,'Sch D. Workings'!AB910)</f>
        <v>0</v>
      </c>
      <c r="L905" s="88"/>
    </row>
    <row r="906" spans="2:12" ht="13" x14ac:dyDescent="0.3">
      <c r="B906" s="173" t="str">
        <f>IF('Sch A. Input'!B909="","",'Sch A. Input'!B909)</f>
        <v/>
      </c>
      <c r="C906" s="174" t="str">
        <f>IF('Sch A. Input'!C909="","",'Sch A. Input'!C909)</f>
        <v/>
      </c>
      <c r="D906" s="175" t="str">
        <f>IF('Sch A. Input'!D909="","",'Sch A. Input'!D909)</f>
        <v/>
      </c>
      <c r="E906" s="175">
        <f>IF('Sch A. Input'!E909="","",MIN('Sch A. Input'!E909,'Sch A. Input'!F909))</f>
        <v>45016</v>
      </c>
      <c r="F906" s="210">
        <f>SUMIFS('Sch A. Input'!G909:CJ909,'Sch A. Input'!$G$14:$CJ$14,"Recurring",'Sch A. Input'!$G$13:$CJ$13,$E$9)</f>
        <v>0</v>
      </c>
      <c r="G906" s="210">
        <f>SUMIFS('Sch A. Input'!G909:CJ909,'Sch A. Input'!$G$14:$CJ$14,"One-time",'Sch A. Input'!$G$13:$CJ$13,'Sch B. Bi-Weekly Output'!$E$9)</f>
        <v>0</v>
      </c>
      <c r="H906" s="211">
        <f t="shared" si="15"/>
        <v>0</v>
      </c>
      <c r="I906" s="208"/>
      <c r="J906" s="212">
        <f>IFERROR(-'Sch D. Workings'!AB911,'Sch D. Workings'!AB911)</f>
        <v>0</v>
      </c>
      <c r="L906" s="88"/>
    </row>
    <row r="907" spans="2:12" ht="13" x14ac:dyDescent="0.3">
      <c r="B907" s="173" t="str">
        <f>IF('Sch A. Input'!B910="","",'Sch A. Input'!B910)</f>
        <v/>
      </c>
      <c r="C907" s="174" t="str">
        <f>IF('Sch A. Input'!C910="","",'Sch A. Input'!C910)</f>
        <v/>
      </c>
      <c r="D907" s="175" t="str">
        <f>IF('Sch A. Input'!D910="","",'Sch A. Input'!D910)</f>
        <v/>
      </c>
      <c r="E907" s="175">
        <f>IF('Sch A. Input'!E910="","",MIN('Sch A. Input'!E910,'Sch A. Input'!F910))</f>
        <v>45016</v>
      </c>
      <c r="F907" s="210">
        <f>SUMIFS('Sch A. Input'!G910:CJ910,'Sch A. Input'!$G$14:$CJ$14,"Recurring",'Sch A. Input'!$G$13:$CJ$13,$E$9)</f>
        <v>0</v>
      </c>
      <c r="G907" s="210">
        <f>SUMIFS('Sch A. Input'!G910:CJ910,'Sch A. Input'!$G$14:$CJ$14,"One-time",'Sch A. Input'!$G$13:$CJ$13,'Sch B. Bi-Weekly Output'!$E$9)</f>
        <v>0</v>
      </c>
      <c r="H907" s="211">
        <f t="shared" si="15"/>
        <v>0</v>
      </c>
      <c r="I907" s="208"/>
      <c r="J907" s="212">
        <f>IFERROR(-'Sch D. Workings'!AB912,'Sch D. Workings'!AB912)</f>
        <v>0</v>
      </c>
      <c r="L907" s="88"/>
    </row>
    <row r="908" spans="2:12" ht="13" x14ac:dyDescent="0.3">
      <c r="B908" s="173" t="str">
        <f>IF('Sch A. Input'!B911="","",'Sch A. Input'!B911)</f>
        <v/>
      </c>
      <c r="C908" s="174" t="str">
        <f>IF('Sch A. Input'!C911="","",'Sch A. Input'!C911)</f>
        <v/>
      </c>
      <c r="D908" s="175" t="str">
        <f>IF('Sch A. Input'!D911="","",'Sch A. Input'!D911)</f>
        <v/>
      </c>
      <c r="E908" s="175">
        <f>IF('Sch A. Input'!E911="","",MIN('Sch A. Input'!E911,'Sch A. Input'!F911))</f>
        <v>45016</v>
      </c>
      <c r="F908" s="210">
        <f>SUMIFS('Sch A. Input'!G911:CJ911,'Sch A. Input'!$G$14:$CJ$14,"Recurring",'Sch A. Input'!$G$13:$CJ$13,$E$9)</f>
        <v>0</v>
      </c>
      <c r="G908" s="210">
        <f>SUMIFS('Sch A. Input'!G911:CJ911,'Sch A. Input'!$G$14:$CJ$14,"One-time",'Sch A. Input'!$G$13:$CJ$13,'Sch B. Bi-Weekly Output'!$E$9)</f>
        <v>0</v>
      </c>
      <c r="H908" s="211">
        <f t="shared" si="15"/>
        <v>0</v>
      </c>
      <c r="I908" s="208"/>
      <c r="J908" s="212">
        <f>IFERROR(-'Sch D. Workings'!AB913,'Sch D. Workings'!AB913)</f>
        <v>0</v>
      </c>
      <c r="L908" s="88"/>
    </row>
    <row r="909" spans="2:12" ht="13" x14ac:dyDescent="0.3">
      <c r="B909" s="173" t="str">
        <f>IF('Sch A. Input'!B912="","",'Sch A. Input'!B912)</f>
        <v/>
      </c>
      <c r="C909" s="174" t="str">
        <f>IF('Sch A. Input'!C912="","",'Sch A. Input'!C912)</f>
        <v/>
      </c>
      <c r="D909" s="175" t="str">
        <f>IF('Sch A. Input'!D912="","",'Sch A. Input'!D912)</f>
        <v/>
      </c>
      <c r="E909" s="175">
        <f>IF('Sch A. Input'!E912="","",MIN('Sch A. Input'!E912,'Sch A. Input'!F912))</f>
        <v>45016</v>
      </c>
      <c r="F909" s="210">
        <f>SUMIFS('Sch A. Input'!G912:CJ912,'Sch A. Input'!$G$14:$CJ$14,"Recurring",'Sch A. Input'!$G$13:$CJ$13,$E$9)</f>
        <v>0</v>
      </c>
      <c r="G909" s="210">
        <f>SUMIFS('Sch A. Input'!G912:CJ912,'Sch A. Input'!$G$14:$CJ$14,"One-time",'Sch A. Input'!$G$13:$CJ$13,'Sch B. Bi-Weekly Output'!$E$9)</f>
        <v>0</v>
      </c>
      <c r="H909" s="211">
        <f t="shared" si="15"/>
        <v>0</v>
      </c>
      <c r="I909" s="208"/>
      <c r="J909" s="212">
        <f>IFERROR(-'Sch D. Workings'!AB914,'Sch D. Workings'!AB914)</f>
        <v>0</v>
      </c>
      <c r="L909" s="88"/>
    </row>
    <row r="910" spans="2:12" ht="13" x14ac:dyDescent="0.3">
      <c r="B910" s="173" t="str">
        <f>IF('Sch A. Input'!B913="","",'Sch A. Input'!B913)</f>
        <v/>
      </c>
      <c r="C910" s="174" t="str">
        <f>IF('Sch A. Input'!C913="","",'Sch A. Input'!C913)</f>
        <v/>
      </c>
      <c r="D910" s="175" t="str">
        <f>IF('Sch A. Input'!D913="","",'Sch A. Input'!D913)</f>
        <v/>
      </c>
      <c r="E910" s="175">
        <f>IF('Sch A. Input'!E913="","",MIN('Sch A. Input'!E913,'Sch A. Input'!F913))</f>
        <v>45016</v>
      </c>
      <c r="F910" s="210">
        <f>SUMIFS('Sch A. Input'!G913:CJ913,'Sch A. Input'!$G$14:$CJ$14,"Recurring",'Sch A. Input'!$G$13:$CJ$13,$E$9)</f>
        <v>0</v>
      </c>
      <c r="G910" s="210">
        <f>SUMIFS('Sch A. Input'!G913:CJ913,'Sch A. Input'!$G$14:$CJ$14,"One-time",'Sch A. Input'!$G$13:$CJ$13,'Sch B. Bi-Weekly Output'!$E$9)</f>
        <v>0</v>
      </c>
      <c r="H910" s="211">
        <f t="shared" si="15"/>
        <v>0</v>
      </c>
      <c r="I910" s="208"/>
      <c r="J910" s="212">
        <f>IFERROR(-'Sch D. Workings'!AB915,'Sch D. Workings'!AB915)</f>
        <v>0</v>
      </c>
      <c r="L910" s="88"/>
    </row>
    <row r="911" spans="2:12" ht="13" x14ac:dyDescent="0.3">
      <c r="B911" s="173" t="str">
        <f>IF('Sch A. Input'!B914="","",'Sch A. Input'!B914)</f>
        <v/>
      </c>
      <c r="C911" s="174" t="str">
        <f>IF('Sch A. Input'!C914="","",'Sch A. Input'!C914)</f>
        <v/>
      </c>
      <c r="D911" s="175" t="str">
        <f>IF('Sch A. Input'!D914="","",'Sch A. Input'!D914)</f>
        <v/>
      </c>
      <c r="E911" s="175">
        <f>IF('Sch A. Input'!E914="","",MIN('Sch A. Input'!E914,'Sch A. Input'!F914))</f>
        <v>45016</v>
      </c>
      <c r="F911" s="210">
        <f>SUMIFS('Sch A. Input'!G914:CJ914,'Sch A. Input'!$G$14:$CJ$14,"Recurring",'Sch A. Input'!$G$13:$CJ$13,$E$9)</f>
        <v>0</v>
      </c>
      <c r="G911" s="210">
        <f>SUMIFS('Sch A. Input'!G914:CJ914,'Sch A. Input'!$G$14:$CJ$14,"One-time",'Sch A. Input'!$G$13:$CJ$13,'Sch B. Bi-Weekly Output'!$E$9)</f>
        <v>0</v>
      </c>
      <c r="H911" s="211">
        <f t="shared" si="15"/>
        <v>0</v>
      </c>
      <c r="I911" s="208"/>
      <c r="J911" s="212">
        <f>IFERROR(-'Sch D. Workings'!AB916,'Sch D. Workings'!AB916)</f>
        <v>0</v>
      </c>
      <c r="L911" s="88"/>
    </row>
    <row r="912" spans="2:12" ht="13" x14ac:dyDescent="0.3">
      <c r="B912" s="173" t="str">
        <f>IF('Sch A. Input'!B915="","",'Sch A. Input'!B915)</f>
        <v/>
      </c>
      <c r="C912" s="174" t="str">
        <f>IF('Sch A. Input'!C915="","",'Sch A. Input'!C915)</f>
        <v/>
      </c>
      <c r="D912" s="175" t="str">
        <f>IF('Sch A. Input'!D915="","",'Sch A. Input'!D915)</f>
        <v/>
      </c>
      <c r="E912" s="175">
        <f>IF('Sch A. Input'!E915="","",MIN('Sch A. Input'!E915,'Sch A. Input'!F915))</f>
        <v>45016</v>
      </c>
      <c r="F912" s="210">
        <f>SUMIFS('Sch A. Input'!G915:CJ915,'Sch A. Input'!$G$14:$CJ$14,"Recurring",'Sch A. Input'!$G$13:$CJ$13,$E$9)</f>
        <v>0</v>
      </c>
      <c r="G912" s="210">
        <f>SUMIFS('Sch A. Input'!G915:CJ915,'Sch A. Input'!$G$14:$CJ$14,"One-time",'Sch A. Input'!$G$13:$CJ$13,'Sch B. Bi-Weekly Output'!$E$9)</f>
        <v>0</v>
      </c>
      <c r="H912" s="211">
        <f t="shared" si="15"/>
        <v>0</v>
      </c>
      <c r="I912" s="208"/>
      <c r="J912" s="212">
        <f>IFERROR(-'Sch D. Workings'!AB917,'Sch D. Workings'!AB917)</f>
        <v>0</v>
      </c>
      <c r="L912" s="88"/>
    </row>
    <row r="913" spans="2:12" ht="13" x14ac:dyDescent="0.3">
      <c r="B913" s="173" t="str">
        <f>IF('Sch A. Input'!B916="","",'Sch A. Input'!B916)</f>
        <v/>
      </c>
      <c r="C913" s="174" t="str">
        <f>IF('Sch A. Input'!C916="","",'Sch A. Input'!C916)</f>
        <v/>
      </c>
      <c r="D913" s="175" t="str">
        <f>IF('Sch A. Input'!D916="","",'Sch A. Input'!D916)</f>
        <v/>
      </c>
      <c r="E913" s="175">
        <f>IF('Sch A. Input'!E916="","",MIN('Sch A. Input'!E916,'Sch A. Input'!F916))</f>
        <v>45016</v>
      </c>
      <c r="F913" s="210">
        <f>SUMIFS('Sch A. Input'!G916:CJ916,'Sch A. Input'!$G$14:$CJ$14,"Recurring",'Sch A. Input'!$G$13:$CJ$13,$E$9)</f>
        <v>0</v>
      </c>
      <c r="G913" s="210">
        <f>SUMIFS('Sch A. Input'!G916:CJ916,'Sch A. Input'!$G$14:$CJ$14,"One-time",'Sch A. Input'!$G$13:$CJ$13,'Sch B. Bi-Weekly Output'!$E$9)</f>
        <v>0</v>
      </c>
      <c r="H913" s="211">
        <f t="shared" si="15"/>
        <v>0</v>
      </c>
      <c r="I913" s="208"/>
      <c r="J913" s="212">
        <f>IFERROR(-'Sch D. Workings'!AB918,'Sch D. Workings'!AB918)</f>
        <v>0</v>
      </c>
      <c r="L913" s="88"/>
    </row>
    <row r="914" spans="2:12" ht="13" x14ac:dyDescent="0.3">
      <c r="B914" s="173" t="str">
        <f>IF('Sch A. Input'!B917="","",'Sch A. Input'!B917)</f>
        <v/>
      </c>
      <c r="C914" s="174" t="str">
        <f>IF('Sch A. Input'!C917="","",'Sch A. Input'!C917)</f>
        <v/>
      </c>
      <c r="D914" s="175" t="str">
        <f>IF('Sch A. Input'!D917="","",'Sch A. Input'!D917)</f>
        <v/>
      </c>
      <c r="E914" s="175">
        <f>IF('Sch A. Input'!E917="","",MIN('Sch A. Input'!E917,'Sch A. Input'!F917))</f>
        <v>45016</v>
      </c>
      <c r="F914" s="210">
        <f>SUMIFS('Sch A. Input'!G917:CJ917,'Sch A. Input'!$G$14:$CJ$14,"Recurring",'Sch A. Input'!$G$13:$CJ$13,$E$9)</f>
        <v>0</v>
      </c>
      <c r="G914" s="210">
        <f>SUMIFS('Sch A. Input'!G917:CJ917,'Sch A. Input'!$G$14:$CJ$14,"One-time",'Sch A. Input'!$G$13:$CJ$13,'Sch B. Bi-Weekly Output'!$E$9)</f>
        <v>0</v>
      </c>
      <c r="H914" s="211">
        <f t="shared" si="15"/>
        <v>0</v>
      </c>
      <c r="I914" s="208"/>
      <c r="J914" s="212">
        <f>IFERROR(-'Sch D. Workings'!AB919,'Sch D. Workings'!AB919)</f>
        <v>0</v>
      </c>
      <c r="L914" s="88"/>
    </row>
    <row r="915" spans="2:12" ht="13" x14ac:dyDescent="0.3">
      <c r="B915" s="173" t="str">
        <f>IF('Sch A. Input'!B918="","",'Sch A. Input'!B918)</f>
        <v/>
      </c>
      <c r="C915" s="174" t="str">
        <f>IF('Sch A. Input'!C918="","",'Sch A. Input'!C918)</f>
        <v/>
      </c>
      <c r="D915" s="175" t="str">
        <f>IF('Sch A. Input'!D918="","",'Sch A. Input'!D918)</f>
        <v/>
      </c>
      <c r="E915" s="175">
        <f>IF('Sch A. Input'!E918="","",MIN('Sch A. Input'!E918,'Sch A. Input'!F918))</f>
        <v>45016</v>
      </c>
      <c r="F915" s="210">
        <f>SUMIFS('Sch A. Input'!G918:CJ918,'Sch A. Input'!$G$14:$CJ$14,"Recurring",'Sch A. Input'!$G$13:$CJ$13,$E$9)</f>
        <v>0</v>
      </c>
      <c r="G915" s="210">
        <f>SUMIFS('Sch A. Input'!G918:CJ918,'Sch A. Input'!$G$14:$CJ$14,"One-time",'Sch A. Input'!$G$13:$CJ$13,'Sch B. Bi-Weekly Output'!$E$9)</f>
        <v>0</v>
      </c>
      <c r="H915" s="211">
        <f t="shared" si="15"/>
        <v>0</v>
      </c>
      <c r="I915" s="208"/>
      <c r="J915" s="212">
        <f>IFERROR(-'Sch D. Workings'!AB920,'Sch D. Workings'!AB920)</f>
        <v>0</v>
      </c>
      <c r="L915" s="88"/>
    </row>
    <row r="916" spans="2:12" ht="13" x14ac:dyDescent="0.3">
      <c r="B916" s="173" t="str">
        <f>IF('Sch A. Input'!B919="","",'Sch A. Input'!B919)</f>
        <v/>
      </c>
      <c r="C916" s="174" t="str">
        <f>IF('Sch A. Input'!C919="","",'Sch A. Input'!C919)</f>
        <v/>
      </c>
      <c r="D916" s="175" t="str">
        <f>IF('Sch A. Input'!D919="","",'Sch A. Input'!D919)</f>
        <v/>
      </c>
      <c r="E916" s="175">
        <f>IF('Sch A. Input'!E919="","",MIN('Sch A. Input'!E919,'Sch A. Input'!F919))</f>
        <v>45016</v>
      </c>
      <c r="F916" s="210">
        <f>SUMIFS('Sch A. Input'!G919:CJ919,'Sch A. Input'!$G$14:$CJ$14,"Recurring",'Sch A. Input'!$G$13:$CJ$13,$E$9)</f>
        <v>0</v>
      </c>
      <c r="G916" s="210">
        <f>SUMIFS('Sch A. Input'!G919:CJ919,'Sch A. Input'!$G$14:$CJ$14,"One-time",'Sch A. Input'!$G$13:$CJ$13,'Sch B. Bi-Weekly Output'!$E$9)</f>
        <v>0</v>
      </c>
      <c r="H916" s="211">
        <f t="shared" si="15"/>
        <v>0</v>
      </c>
      <c r="I916" s="208"/>
      <c r="J916" s="212">
        <f>IFERROR(-'Sch D. Workings'!AB921,'Sch D. Workings'!AB921)</f>
        <v>0</v>
      </c>
      <c r="L916" s="88"/>
    </row>
    <row r="917" spans="2:12" ht="13" x14ac:dyDescent="0.3">
      <c r="B917" s="173" t="str">
        <f>IF('Sch A. Input'!B920="","",'Sch A. Input'!B920)</f>
        <v/>
      </c>
      <c r="C917" s="174" t="str">
        <f>IF('Sch A. Input'!C920="","",'Sch A. Input'!C920)</f>
        <v/>
      </c>
      <c r="D917" s="175" t="str">
        <f>IF('Sch A. Input'!D920="","",'Sch A. Input'!D920)</f>
        <v/>
      </c>
      <c r="E917" s="175">
        <f>IF('Sch A. Input'!E920="","",MIN('Sch A. Input'!E920,'Sch A. Input'!F920))</f>
        <v>45016</v>
      </c>
      <c r="F917" s="210">
        <f>SUMIFS('Sch A. Input'!G920:CJ920,'Sch A. Input'!$G$14:$CJ$14,"Recurring",'Sch A. Input'!$G$13:$CJ$13,$E$9)</f>
        <v>0</v>
      </c>
      <c r="G917" s="210">
        <f>SUMIFS('Sch A. Input'!G920:CJ920,'Sch A. Input'!$G$14:$CJ$14,"One-time",'Sch A. Input'!$G$13:$CJ$13,'Sch B. Bi-Weekly Output'!$E$9)</f>
        <v>0</v>
      </c>
      <c r="H917" s="211">
        <f t="shared" si="15"/>
        <v>0</v>
      </c>
      <c r="I917" s="208"/>
      <c r="J917" s="212">
        <f>IFERROR(-'Sch D. Workings'!AB922,'Sch D. Workings'!AB922)</f>
        <v>0</v>
      </c>
      <c r="L917" s="88"/>
    </row>
    <row r="918" spans="2:12" ht="13" x14ac:dyDescent="0.3">
      <c r="B918" s="173" t="str">
        <f>IF('Sch A. Input'!B921="","",'Sch A. Input'!B921)</f>
        <v/>
      </c>
      <c r="C918" s="174" t="str">
        <f>IF('Sch A. Input'!C921="","",'Sch A. Input'!C921)</f>
        <v/>
      </c>
      <c r="D918" s="175" t="str">
        <f>IF('Sch A. Input'!D921="","",'Sch A. Input'!D921)</f>
        <v/>
      </c>
      <c r="E918" s="175">
        <f>IF('Sch A. Input'!E921="","",MIN('Sch A. Input'!E921,'Sch A. Input'!F921))</f>
        <v>45016</v>
      </c>
      <c r="F918" s="210">
        <f>SUMIFS('Sch A. Input'!G921:CJ921,'Sch A. Input'!$G$14:$CJ$14,"Recurring",'Sch A. Input'!$G$13:$CJ$13,$E$9)</f>
        <v>0</v>
      </c>
      <c r="G918" s="210">
        <f>SUMIFS('Sch A. Input'!G921:CJ921,'Sch A. Input'!$G$14:$CJ$14,"One-time",'Sch A. Input'!$G$13:$CJ$13,'Sch B. Bi-Weekly Output'!$E$9)</f>
        <v>0</v>
      </c>
      <c r="H918" s="211">
        <f t="shared" si="15"/>
        <v>0</v>
      </c>
      <c r="I918" s="208"/>
      <c r="J918" s="212">
        <f>IFERROR(-'Sch D. Workings'!AB923,'Sch D. Workings'!AB923)</f>
        <v>0</v>
      </c>
      <c r="L918" s="88"/>
    </row>
    <row r="919" spans="2:12" ht="13" x14ac:dyDescent="0.3">
      <c r="B919" s="173" t="str">
        <f>IF('Sch A. Input'!B922="","",'Sch A. Input'!B922)</f>
        <v/>
      </c>
      <c r="C919" s="174" t="str">
        <f>IF('Sch A. Input'!C922="","",'Sch A. Input'!C922)</f>
        <v/>
      </c>
      <c r="D919" s="175" t="str">
        <f>IF('Sch A. Input'!D922="","",'Sch A. Input'!D922)</f>
        <v/>
      </c>
      <c r="E919" s="175">
        <f>IF('Sch A. Input'!E922="","",MIN('Sch A. Input'!E922,'Sch A. Input'!F922))</f>
        <v>45016</v>
      </c>
      <c r="F919" s="210">
        <f>SUMIFS('Sch A. Input'!G922:CJ922,'Sch A. Input'!$G$14:$CJ$14,"Recurring",'Sch A. Input'!$G$13:$CJ$13,$E$9)</f>
        <v>0</v>
      </c>
      <c r="G919" s="210">
        <f>SUMIFS('Sch A. Input'!G922:CJ922,'Sch A. Input'!$G$14:$CJ$14,"One-time",'Sch A. Input'!$G$13:$CJ$13,'Sch B. Bi-Weekly Output'!$E$9)</f>
        <v>0</v>
      </c>
      <c r="H919" s="211">
        <f t="shared" ref="H919:H982" si="16">SUM(F919:G919)</f>
        <v>0</v>
      </c>
      <c r="I919" s="208"/>
      <c r="J919" s="212">
        <f>IFERROR(-'Sch D. Workings'!AB924,'Sch D. Workings'!AB924)</f>
        <v>0</v>
      </c>
      <c r="L919" s="88"/>
    </row>
    <row r="920" spans="2:12" ht="13" x14ac:dyDescent="0.3">
      <c r="B920" s="173" t="str">
        <f>IF('Sch A. Input'!B923="","",'Sch A. Input'!B923)</f>
        <v/>
      </c>
      <c r="C920" s="174" t="str">
        <f>IF('Sch A. Input'!C923="","",'Sch A. Input'!C923)</f>
        <v/>
      </c>
      <c r="D920" s="175" t="str">
        <f>IF('Sch A. Input'!D923="","",'Sch A. Input'!D923)</f>
        <v/>
      </c>
      <c r="E920" s="175">
        <f>IF('Sch A. Input'!E923="","",MIN('Sch A. Input'!E923,'Sch A. Input'!F923))</f>
        <v>45016</v>
      </c>
      <c r="F920" s="210">
        <f>SUMIFS('Sch A. Input'!G923:CJ923,'Sch A. Input'!$G$14:$CJ$14,"Recurring",'Sch A. Input'!$G$13:$CJ$13,$E$9)</f>
        <v>0</v>
      </c>
      <c r="G920" s="210">
        <f>SUMIFS('Sch A. Input'!G923:CJ923,'Sch A. Input'!$G$14:$CJ$14,"One-time",'Sch A. Input'!$G$13:$CJ$13,'Sch B. Bi-Weekly Output'!$E$9)</f>
        <v>0</v>
      </c>
      <c r="H920" s="211">
        <f t="shared" si="16"/>
        <v>0</v>
      </c>
      <c r="I920" s="208"/>
      <c r="J920" s="212">
        <f>IFERROR(-'Sch D. Workings'!AB925,'Sch D. Workings'!AB925)</f>
        <v>0</v>
      </c>
      <c r="L920" s="88"/>
    </row>
    <row r="921" spans="2:12" ht="13" x14ac:dyDescent="0.3">
      <c r="B921" s="173" t="str">
        <f>IF('Sch A. Input'!B924="","",'Sch A. Input'!B924)</f>
        <v/>
      </c>
      <c r="C921" s="174" t="str">
        <f>IF('Sch A. Input'!C924="","",'Sch A. Input'!C924)</f>
        <v/>
      </c>
      <c r="D921" s="175" t="str">
        <f>IF('Sch A. Input'!D924="","",'Sch A. Input'!D924)</f>
        <v/>
      </c>
      <c r="E921" s="175">
        <f>IF('Sch A. Input'!E924="","",MIN('Sch A. Input'!E924,'Sch A. Input'!F924))</f>
        <v>45016</v>
      </c>
      <c r="F921" s="210">
        <f>SUMIFS('Sch A. Input'!G924:CJ924,'Sch A. Input'!$G$14:$CJ$14,"Recurring",'Sch A. Input'!$G$13:$CJ$13,$E$9)</f>
        <v>0</v>
      </c>
      <c r="G921" s="210">
        <f>SUMIFS('Sch A. Input'!G924:CJ924,'Sch A. Input'!$G$14:$CJ$14,"One-time",'Sch A. Input'!$G$13:$CJ$13,'Sch B. Bi-Weekly Output'!$E$9)</f>
        <v>0</v>
      </c>
      <c r="H921" s="211">
        <f t="shared" si="16"/>
        <v>0</v>
      </c>
      <c r="I921" s="208"/>
      <c r="J921" s="212">
        <f>IFERROR(-'Sch D. Workings'!AB926,'Sch D. Workings'!AB926)</f>
        <v>0</v>
      </c>
      <c r="L921" s="88"/>
    </row>
    <row r="922" spans="2:12" ht="13" x14ac:dyDescent="0.3">
      <c r="B922" s="173" t="str">
        <f>IF('Sch A. Input'!B925="","",'Sch A. Input'!B925)</f>
        <v/>
      </c>
      <c r="C922" s="174" t="str">
        <f>IF('Sch A. Input'!C925="","",'Sch A. Input'!C925)</f>
        <v/>
      </c>
      <c r="D922" s="175" t="str">
        <f>IF('Sch A. Input'!D925="","",'Sch A. Input'!D925)</f>
        <v/>
      </c>
      <c r="E922" s="175">
        <f>IF('Sch A. Input'!E925="","",MIN('Sch A. Input'!E925,'Sch A. Input'!F925))</f>
        <v>45016</v>
      </c>
      <c r="F922" s="210">
        <f>SUMIFS('Sch A. Input'!G925:CJ925,'Sch A. Input'!$G$14:$CJ$14,"Recurring",'Sch A. Input'!$G$13:$CJ$13,$E$9)</f>
        <v>0</v>
      </c>
      <c r="G922" s="210">
        <f>SUMIFS('Sch A. Input'!G925:CJ925,'Sch A. Input'!$G$14:$CJ$14,"One-time",'Sch A. Input'!$G$13:$CJ$13,'Sch B. Bi-Weekly Output'!$E$9)</f>
        <v>0</v>
      </c>
      <c r="H922" s="211">
        <f t="shared" si="16"/>
        <v>0</v>
      </c>
      <c r="I922" s="208"/>
      <c r="J922" s="212">
        <f>IFERROR(-'Sch D. Workings'!AB927,'Sch D. Workings'!AB927)</f>
        <v>0</v>
      </c>
      <c r="L922" s="88"/>
    </row>
    <row r="923" spans="2:12" ht="13" x14ac:dyDescent="0.3">
      <c r="B923" s="173" t="str">
        <f>IF('Sch A. Input'!B926="","",'Sch A. Input'!B926)</f>
        <v/>
      </c>
      <c r="C923" s="174" t="str">
        <f>IF('Sch A. Input'!C926="","",'Sch A. Input'!C926)</f>
        <v/>
      </c>
      <c r="D923" s="175" t="str">
        <f>IF('Sch A. Input'!D926="","",'Sch A. Input'!D926)</f>
        <v/>
      </c>
      <c r="E923" s="175">
        <f>IF('Sch A. Input'!E926="","",MIN('Sch A. Input'!E926,'Sch A. Input'!F926))</f>
        <v>45016</v>
      </c>
      <c r="F923" s="210">
        <f>SUMIFS('Sch A. Input'!G926:CJ926,'Sch A. Input'!$G$14:$CJ$14,"Recurring",'Sch A. Input'!$G$13:$CJ$13,$E$9)</f>
        <v>0</v>
      </c>
      <c r="G923" s="210">
        <f>SUMIFS('Sch A. Input'!G926:CJ926,'Sch A. Input'!$G$14:$CJ$14,"One-time",'Sch A. Input'!$G$13:$CJ$13,'Sch B. Bi-Weekly Output'!$E$9)</f>
        <v>0</v>
      </c>
      <c r="H923" s="211">
        <f t="shared" si="16"/>
        <v>0</v>
      </c>
      <c r="I923" s="208"/>
      <c r="J923" s="212">
        <f>IFERROR(-'Sch D. Workings'!AB928,'Sch D. Workings'!AB928)</f>
        <v>0</v>
      </c>
      <c r="L923" s="88"/>
    </row>
    <row r="924" spans="2:12" ht="13" x14ac:dyDescent="0.3">
      <c r="B924" s="173" t="str">
        <f>IF('Sch A. Input'!B927="","",'Sch A. Input'!B927)</f>
        <v/>
      </c>
      <c r="C924" s="174" t="str">
        <f>IF('Sch A. Input'!C927="","",'Sch A. Input'!C927)</f>
        <v/>
      </c>
      <c r="D924" s="175" t="str">
        <f>IF('Sch A. Input'!D927="","",'Sch A. Input'!D927)</f>
        <v/>
      </c>
      <c r="E924" s="175">
        <f>IF('Sch A. Input'!E927="","",MIN('Sch A. Input'!E927,'Sch A. Input'!F927))</f>
        <v>45016</v>
      </c>
      <c r="F924" s="210">
        <f>SUMIFS('Sch A. Input'!G927:CJ927,'Sch A. Input'!$G$14:$CJ$14,"Recurring",'Sch A. Input'!$G$13:$CJ$13,$E$9)</f>
        <v>0</v>
      </c>
      <c r="G924" s="210">
        <f>SUMIFS('Sch A. Input'!G927:CJ927,'Sch A. Input'!$G$14:$CJ$14,"One-time",'Sch A. Input'!$G$13:$CJ$13,'Sch B. Bi-Weekly Output'!$E$9)</f>
        <v>0</v>
      </c>
      <c r="H924" s="211">
        <f t="shared" si="16"/>
        <v>0</v>
      </c>
      <c r="I924" s="208"/>
      <c r="J924" s="212">
        <f>IFERROR(-'Sch D. Workings'!AB929,'Sch D. Workings'!AB929)</f>
        <v>0</v>
      </c>
      <c r="L924" s="88"/>
    </row>
    <row r="925" spans="2:12" ht="13" x14ac:dyDescent="0.3">
      <c r="B925" s="173" t="str">
        <f>IF('Sch A. Input'!B928="","",'Sch A. Input'!B928)</f>
        <v/>
      </c>
      <c r="C925" s="174" t="str">
        <f>IF('Sch A. Input'!C928="","",'Sch A. Input'!C928)</f>
        <v/>
      </c>
      <c r="D925" s="175" t="str">
        <f>IF('Sch A. Input'!D928="","",'Sch A. Input'!D928)</f>
        <v/>
      </c>
      <c r="E925" s="175">
        <f>IF('Sch A. Input'!E928="","",MIN('Sch A. Input'!E928,'Sch A. Input'!F928))</f>
        <v>45016</v>
      </c>
      <c r="F925" s="210">
        <f>SUMIFS('Sch A. Input'!G928:CJ928,'Sch A. Input'!$G$14:$CJ$14,"Recurring",'Sch A. Input'!$G$13:$CJ$13,$E$9)</f>
        <v>0</v>
      </c>
      <c r="G925" s="210">
        <f>SUMIFS('Sch A. Input'!G928:CJ928,'Sch A. Input'!$G$14:$CJ$14,"One-time",'Sch A. Input'!$G$13:$CJ$13,'Sch B. Bi-Weekly Output'!$E$9)</f>
        <v>0</v>
      </c>
      <c r="H925" s="211">
        <f t="shared" si="16"/>
        <v>0</v>
      </c>
      <c r="I925" s="208"/>
      <c r="J925" s="212">
        <f>IFERROR(-'Sch D. Workings'!AB930,'Sch D. Workings'!AB930)</f>
        <v>0</v>
      </c>
      <c r="L925" s="88"/>
    </row>
    <row r="926" spans="2:12" ht="13" x14ac:dyDescent="0.3">
      <c r="B926" s="173" t="str">
        <f>IF('Sch A. Input'!B929="","",'Sch A. Input'!B929)</f>
        <v/>
      </c>
      <c r="C926" s="174" t="str">
        <f>IF('Sch A. Input'!C929="","",'Sch A. Input'!C929)</f>
        <v/>
      </c>
      <c r="D926" s="175" t="str">
        <f>IF('Sch A. Input'!D929="","",'Sch A. Input'!D929)</f>
        <v/>
      </c>
      <c r="E926" s="175">
        <f>IF('Sch A. Input'!E929="","",MIN('Sch A. Input'!E929,'Sch A. Input'!F929))</f>
        <v>45016</v>
      </c>
      <c r="F926" s="210">
        <f>SUMIFS('Sch A. Input'!G929:CJ929,'Sch A. Input'!$G$14:$CJ$14,"Recurring",'Sch A. Input'!$G$13:$CJ$13,$E$9)</f>
        <v>0</v>
      </c>
      <c r="G926" s="210">
        <f>SUMIFS('Sch A. Input'!G929:CJ929,'Sch A. Input'!$G$14:$CJ$14,"One-time",'Sch A. Input'!$G$13:$CJ$13,'Sch B. Bi-Weekly Output'!$E$9)</f>
        <v>0</v>
      </c>
      <c r="H926" s="211">
        <f t="shared" si="16"/>
        <v>0</v>
      </c>
      <c r="I926" s="208"/>
      <c r="J926" s="212">
        <f>IFERROR(-'Sch D. Workings'!AB931,'Sch D. Workings'!AB931)</f>
        <v>0</v>
      </c>
      <c r="L926" s="88"/>
    </row>
    <row r="927" spans="2:12" ht="13" x14ac:dyDescent="0.3">
      <c r="B927" s="173" t="str">
        <f>IF('Sch A. Input'!B930="","",'Sch A. Input'!B930)</f>
        <v/>
      </c>
      <c r="C927" s="174" t="str">
        <f>IF('Sch A. Input'!C930="","",'Sch A. Input'!C930)</f>
        <v/>
      </c>
      <c r="D927" s="175" t="str">
        <f>IF('Sch A. Input'!D930="","",'Sch A. Input'!D930)</f>
        <v/>
      </c>
      <c r="E927" s="175">
        <f>IF('Sch A. Input'!E930="","",MIN('Sch A. Input'!E930,'Sch A. Input'!F930))</f>
        <v>45016</v>
      </c>
      <c r="F927" s="210">
        <f>SUMIFS('Sch A. Input'!G930:CJ930,'Sch A. Input'!$G$14:$CJ$14,"Recurring",'Sch A. Input'!$G$13:$CJ$13,$E$9)</f>
        <v>0</v>
      </c>
      <c r="G927" s="210">
        <f>SUMIFS('Sch A. Input'!G930:CJ930,'Sch A. Input'!$G$14:$CJ$14,"One-time",'Sch A. Input'!$G$13:$CJ$13,'Sch B. Bi-Weekly Output'!$E$9)</f>
        <v>0</v>
      </c>
      <c r="H927" s="211">
        <f t="shared" si="16"/>
        <v>0</v>
      </c>
      <c r="I927" s="208"/>
      <c r="J927" s="212">
        <f>IFERROR(-'Sch D. Workings'!AB932,'Sch D. Workings'!AB932)</f>
        <v>0</v>
      </c>
      <c r="L927" s="88"/>
    </row>
    <row r="928" spans="2:12" ht="13" x14ac:dyDescent="0.3">
      <c r="B928" s="173" t="str">
        <f>IF('Sch A. Input'!B931="","",'Sch A. Input'!B931)</f>
        <v/>
      </c>
      <c r="C928" s="174" t="str">
        <f>IF('Sch A. Input'!C931="","",'Sch A. Input'!C931)</f>
        <v/>
      </c>
      <c r="D928" s="175" t="str">
        <f>IF('Sch A. Input'!D931="","",'Sch A. Input'!D931)</f>
        <v/>
      </c>
      <c r="E928" s="175">
        <f>IF('Sch A. Input'!E931="","",MIN('Sch A. Input'!E931,'Sch A. Input'!F931))</f>
        <v>45016</v>
      </c>
      <c r="F928" s="210">
        <f>SUMIFS('Sch A. Input'!G931:CJ931,'Sch A. Input'!$G$14:$CJ$14,"Recurring",'Sch A. Input'!$G$13:$CJ$13,$E$9)</f>
        <v>0</v>
      </c>
      <c r="G928" s="210">
        <f>SUMIFS('Sch A. Input'!G931:CJ931,'Sch A. Input'!$G$14:$CJ$14,"One-time",'Sch A. Input'!$G$13:$CJ$13,'Sch B. Bi-Weekly Output'!$E$9)</f>
        <v>0</v>
      </c>
      <c r="H928" s="211">
        <f t="shared" si="16"/>
        <v>0</v>
      </c>
      <c r="I928" s="208"/>
      <c r="J928" s="212">
        <f>IFERROR(-'Sch D. Workings'!AB933,'Sch D. Workings'!AB933)</f>
        <v>0</v>
      </c>
      <c r="L928" s="88"/>
    </row>
    <row r="929" spans="2:12" ht="13" x14ac:dyDescent="0.3">
      <c r="B929" s="173" t="str">
        <f>IF('Sch A. Input'!B932="","",'Sch A. Input'!B932)</f>
        <v/>
      </c>
      <c r="C929" s="174" t="str">
        <f>IF('Sch A. Input'!C932="","",'Sch A. Input'!C932)</f>
        <v/>
      </c>
      <c r="D929" s="175" t="str">
        <f>IF('Sch A. Input'!D932="","",'Sch A. Input'!D932)</f>
        <v/>
      </c>
      <c r="E929" s="175">
        <f>IF('Sch A. Input'!E932="","",MIN('Sch A. Input'!E932,'Sch A. Input'!F932))</f>
        <v>45016</v>
      </c>
      <c r="F929" s="210">
        <f>SUMIFS('Sch A. Input'!G932:CJ932,'Sch A. Input'!$G$14:$CJ$14,"Recurring",'Sch A. Input'!$G$13:$CJ$13,$E$9)</f>
        <v>0</v>
      </c>
      <c r="G929" s="210">
        <f>SUMIFS('Sch A. Input'!G932:CJ932,'Sch A. Input'!$G$14:$CJ$14,"One-time",'Sch A. Input'!$G$13:$CJ$13,'Sch B. Bi-Weekly Output'!$E$9)</f>
        <v>0</v>
      </c>
      <c r="H929" s="211">
        <f t="shared" si="16"/>
        <v>0</v>
      </c>
      <c r="I929" s="208"/>
      <c r="J929" s="212">
        <f>IFERROR(-'Sch D. Workings'!AB934,'Sch D. Workings'!AB934)</f>
        <v>0</v>
      </c>
      <c r="L929" s="88"/>
    </row>
    <row r="930" spans="2:12" ht="13" x14ac:dyDescent="0.3">
      <c r="B930" s="173" t="str">
        <f>IF('Sch A. Input'!B933="","",'Sch A. Input'!B933)</f>
        <v/>
      </c>
      <c r="C930" s="174" t="str">
        <f>IF('Sch A. Input'!C933="","",'Sch A. Input'!C933)</f>
        <v/>
      </c>
      <c r="D930" s="175" t="str">
        <f>IF('Sch A. Input'!D933="","",'Sch A. Input'!D933)</f>
        <v/>
      </c>
      <c r="E930" s="175">
        <f>IF('Sch A. Input'!E933="","",MIN('Sch A. Input'!E933,'Sch A. Input'!F933))</f>
        <v>45016</v>
      </c>
      <c r="F930" s="210">
        <f>SUMIFS('Sch A. Input'!G933:CJ933,'Sch A. Input'!$G$14:$CJ$14,"Recurring",'Sch A. Input'!$G$13:$CJ$13,$E$9)</f>
        <v>0</v>
      </c>
      <c r="G930" s="210">
        <f>SUMIFS('Sch A. Input'!G933:CJ933,'Sch A. Input'!$G$14:$CJ$14,"One-time",'Sch A. Input'!$G$13:$CJ$13,'Sch B. Bi-Weekly Output'!$E$9)</f>
        <v>0</v>
      </c>
      <c r="H930" s="211">
        <f t="shared" si="16"/>
        <v>0</v>
      </c>
      <c r="I930" s="208"/>
      <c r="J930" s="212">
        <f>IFERROR(-'Sch D. Workings'!AB935,'Sch D. Workings'!AB935)</f>
        <v>0</v>
      </c>
      <c r="L930" s="88"/>
    </row>
    <row r="931" spans="2:12" ht="13" x14ac:dyDescent="0.3">
      <c r="B931" s="173" t="str">
        <f>IF('Sch A. Input'!B934="","",'Sch A. Input'!B934)</f>
        <v/>
      </c>
      <c r="C931" s="174" t="str">
        <f>IF('Sch A. Input'!C934="","",'Sch A. Input'!C934)</f>
        <v/>
      </c>
      <c r="D931" s="175" t="str">
        <f>IF('Sch A. Input'!D934="","",'Sch A. Input'!D934)</f>
        <v/>
      </c>
      <c r="E931" s="175">
        <f>IF('Sch A. Input'!E934="","",MIN('Sch A. Input'!E934,'Sch A. Input'!F934))</f>
        <v>45016</v>
      </c>
      <c r="F931" s="210">
        <f>SUMIFS('Sch A. Input'!G934:CJ934,'Sch A. Input'!$G$14:$CJ$14,"Recurring",'Sch A. Input'!$G$13:$CJ$13,$E$9)</f>
        <v>0</v>
      </c>
      <c r="G931" s="210">
        <f>SUMIFS('Sch A. Input'!G934:CJ934,'Sch A. Input'!$G$14:$CJ$14,"One-time",'Sch A. Input'!$G$13:$CJ$13,'Sch B. Bi-Weekly Output'!$E$9)</f>
        <v>0</v>
      </c>
      <c r="H931" s="211">
        <f t="shared" si="16"/>
        <v>0</v>
      </c>
      <c r="I931" s="208"/>
      <c r="J931" s="212">
        <f>IFERROR(-'Sch D. Workings'!AB936,'Sch D. Workings'!AB936)</f>
        <v>0</v>
      </c>
      <c r="L931" s="88"/>
    </row>
    <row r="932" spans="2:12" ht="13" x14ac:dyDescent="0.3">
      <c r="B932" s="173" t="str">
        <f>IF('Sch A. Input'!B935="","",'Sch A. Input'!B935)</f>
        <v/>
      </c>
      <c r="C932" s="174" t="str">
        <f>IF('Sch A. Input'!C935="","",'Sch A. Input'!C935)</f>
        <v/>
      </c>
      <c r="D932" s="175" t="str">
        <f>IF('Sch A. Input'!D935="","",'Sch A. Input'!D935)</f>
        <v/>
      </c>
      <c r="E932" s="175">
        <f>IF('Sch A. Input'!E935="","",MIN('Sch A. Input'!E935,'Sch A. Input'!F935))</f>
        <v>45016</v>
      </c>
      <c r="F932" s="210">
        <f>SUMIFS('Sch A. Input'!G935:CJ935,'Sch A. Input'!$G$14:$CJ$14,"Recurring",'Sch A. Input'!$G$13:$CJ$13,$E$9)</f>
        <v>0</v>
      </c>
      <c r="G932" s="210">
        <f>SUMIFS('Sch A. Input'!G935:CJ935,'Sch A. Input'!$G$14:$CJ$14,"One-time",'Sch A. Input'!$G$13:$CJ$13,'Sch B. Bi-Weekly Output'!$E$9)</f>
        <v>0</v>
      </c>
      <c r="H932" s="211">
        <f t="shared" si="16"/>
        <v>0</v>
      </c>
      <c r="I932" s="208"/>
      <c r="J932" s="212">
        <f>IFERROR(-'Sch D. Workings'!AB937,'Sch D. Workings'!AB937)</f>
        <v>0</v>
      </c>
      <c r="L932" s="88"/>
    </row>
    <row r="933" spans="2:12" ht="13" x14ac:dyDescent="0.3">
      <c r="B933" s="173" t="str">
        <f>IF('Sch A. Input'!B936="","",'Sch A. Input'!B936)</f>
        <v/>
      </c>
      <c r="C933" s="174" t="str">
        <f>IF('Sch A. Input'!C936="","",'Sch A. Input'!C936)</f>
        <v/>
      </c>
      <c r="D933" s="175" t="str">
        <f>IF('Sch A. Input'!D936="","",'Sch A. Input'!D936)</f>
        <v/>
      </c>
      <c r="E933" s="175">
        <f>IF('Sch A. Input'!E936="","",MIN('Sch A. Input'!E936,'Sch A. Input'!F936))</f>
        <v>45016</v>
      </c>
      <c r="F933" s="210">
        <f>SUMIFS('Sch A. Input'!G936:CJ936,'Sch A. Input'!$G$14:$CJ$14,"Recurring",'Sch A. Input'!$G$13:$CJ$13,$E$9)</f>
        <v>0</v>
      </c>
      <c r="G933" s="210">
        <f>SUMIFS('Sch A. Input'!G936:CJ936,'Sch A. Input'!$G$14:$CJ$14,"One-time",'Sch A. Input'!$G$13:$CJ$13,'Sch B. Bi-Weekly Output'!$E$9)</f>
        <v>0</v>
      </c>
      <c r="H933" s="211">
        <f t="shared" si="16"/>
        <v>0</v>
      </c>
      <c r="I933" s="208"/>
      <c r="J933" s="212">
        <f>IFERROR(-'Sch D. Workings'!AB938,'Sch D. Workings'!AB938)</f>
        <v>0</v>
      </c>
      <c r="L933" s="88"/>
    </row>
    <row r="934" spans="2:12" ht="13" x14ac:dyDescent="0.3">
      <c r="B934" s="173" t="str">
        <f>IF('Sch A. Input'!B937="","",'Sch A. Input'!B937)</f>
        <v/>
      </c>
      <c r="C934" s="174" t="str">
        <f>IF('Sch A. Input'!C937="","",'Sch A. Input'!C937)</f>
        <v/>
      </c>
      <c r="D934" s="175" t="str">
        <f>IF('Sch A. Input'!D937="","",'Sch A. Input'!D937)</f>
        <v/>
      </c>
      <c r="E934" s="175">
        <f>IF('Sch A. Input'!E937="","",MIN('Sch A. Input'!E937,'Sch A. Input'!F937))</f>
        <v>45016</v>
      </c>
      <c r="F934" s="210">
        <f>SUMIFS('Sch A. Input'!G937:CJ937,'Sch A. Input'!$G$14:$CJ$14,"Recurring",'Sch A. Input'!$G$13:$CJ$13,$E$9)</f>
        <v>0</v>
      </c>
      <c r="G934" s="210">
        <f>SUMIFS('Sch A. Input'!G937:CJ937,'Sch A. Input'!$G$14:$CJ$14,"One-time",'Sch A. Input'!$G$13:$CJ$13,'Sch B. Bi-Weekly Output'!$E$9)</f>
        <v>0</v>
      </c>
      <c r="H934" s="211">
        <f t="shared" si="16"/>
        <v>0</v>
      </c>
      <c r="I934" s="208"/>
      <c r="J934" s="212">
        <f>IFERROR(-'Sch D. Workings'!AB939,'Sch D. Workings'!AB939)</f>
        <v>0</v>
      </c>
      <c r="L934" s="88"/>
    </row>
    <row r="935" spans="2:12" ht="13" x14ac:dyDescent="0.3">
      <c r="B935" s="173" t="str">
        <f>IF('Sch A. Input'!B938="","",'Sch A. Input'!B938)</f>
        <v/>
      </c>
      <c r="C935" s="174" t="str">
        <f>IF('Sch A. Input'!C938="","",'Sch A. Input'!C938)</f>
        <v/>
      </c>
      <c r="D935" s="175" t="str">
        <f>IF('Sch A. Input'!D938="","",'Sch A. Input'!D938)</f>
        <v/>
      </c>
      <c r="E935" s="175">
        <f>IF('Sch A. Input'!E938="","",MIN('Sch A. Input'!E938,'Sch A. Input'!F938))</f>
        <v>45016</v>
      </c>
      <c r="F935" s="210">
        <f>SUMIFS('Sch A. Input'!G938:CJ938,'Sch A. Input'!$G$14:$CJ$14,"Recurring",'Sch A. Input'!$G$13:$CJ$13,$E$9)</f>
        <v>0</v>
      </c>
      <c r="G935" s="210">
        <f>SUMIFS('Sch A. Input'!G938:CJ938,'Sch A. Input'!$G$14:$CJ$14,"One-time",'Sch A. Input'!$G$13:$CJ$13,'Sch B. Bi-Weekly Output'!$E$9)</f>
        <v>0</v>
      </c>
      <c r="H935" s="211">
        <f t="shared" si="16"/>
        <v>0</v>
      </c>
      <c r="I935" s="208"/>
      <c r="J935" s="212">
        <f>IFERROR(-'Sch D. Workings'!AB940,'Sch D. Workings'!AB940)</f>
        <v>0</v>
      </c>
      <c r="L935" s="88"/>
    </row>
    <row r="936" spans="2:12" ht="13" x14ac:dyDescent="0.3">
      <c r="B936" s="173" t="str">
        <f>IF('Sch A. Input'!B939="","",'Sch A. Input'!B939)</f>
        <v/>
      </c>
      <c r="C936" s="174" t="str">
        <f>IF('Sch A. Input'!C939="","",'Sch A. Input'!C939)</f>
        <v/>
      </c>
      <c r="D936" s="175" t="str">
        <f>IF('Sch A. Input'!D939="","",'Sch A. Input'!D939)</f>
        <v/>
      </c>
      <c r="E936" s="175">
        <f>IF('Sch A. Input'!E939="","",MIN('Sch A. Input'!E939,'Sch A. Input'!F939))</f>
        <v>45016</v>
      </c>
      <c r="F936" s="210">
        <f>SUMIFS('Sch A. Input'!G939:CJ939,'Sch A. Input'!$G$14:$CJ$14,"Recurring",'Sch A. Input'!$G$13:$CJ$13,$E$9)</f>
        <v>0</v>
      </c>
      <c r="G936" s="210">
        <f>SUMIFS('Sch A. Input'!G939:CJ939,'Sch A. Input'!$G$14:$CJ$14,"One-time",'Sch A. Input'!$G$13:$CJ$13,'Sch B. Bi-Weekly Output'!$E$9)</f>
        <v>0</v>
      </c>
      <c r="H936" s="211">
        <f t="shared" si="16"/>
        <v>0</v>
      </c>
      <c r="I936" s="208"/>
      <c r="J936" s="212">
        <f>IFERROR(-'Sch D. Workings'!AB941,'Sch D. Workings'!AB941)</f>
        <v>0</v>
      </c>
      <c r="L936" s="88"/>
    </row>
    <row r="937" spans="2:12" ht="13" x14ac:dyDescent="0.3">
      <c r="B937" s="173" t="str">
        <f>IF('Sch A. Input'!B940="","",'Sch A. Input'!B940)</f>
        <v/>
      </c>
      <c r="C937" s="174" t="str">
        <f>IF('Sch A. Input'!C940="","",'Sch A. Input'!C940)</f>
        <v/>
      </c>
      <c r="D937" s="175" t="str">
        <f>IF('Sch A. Input'!D940="","",'Sch A. Input'!D940)</f>
        <v/>
      </c>
      <c r="E937" s="175">
        <f>IF('Sch A. Input'!E940="","",MIN('Sch A. Input'!E940,'Sch A. Input'!F940))</f>
        <v>45016</v>
      </c>
      <c r="F937" s="210">
        <f>SUMIFS('Sch A. Input'!G940:CJ940,'Sch A. Input'!$G$14:$CJ$14,"Recurring",'Sch A. Input'!$G$13:$CJ$13,$E$9)</f>
        <v>0</v>
      </c>
      <c r="G937" s="210">
        <f>SUMIFS('Sch A. Input'!G940:CJ940,'Sch A. Input'!$G$14:$CJ$14,"One-time",'Sch A. Input'!$G$13:$CJ$13,'Sch B. Bi-Weekly Output'!$E$9)</f>
        <v>0</v>
      </c>
      <c r="H937" s="211">
        <f t="shared" si="16"/>
        <v>0</v>
      </c>
      <c r="I937" s="208"/>
      <c r="J937" s="212">
        <f>IFERROR(-'Sch D. Workings'!AB942,'Sch D. Workings'!AB942)</f>
        <v>0</v>
      </c>
      <c r="L937" s="88"/>
    </row>
    <row r="938" spans="2:12" ht="13" x14ac:dyDescent="0.3">
      <c r="B938" s="173" t="str">
        <f>IF('Sch A. Input'!B941="","",'Sch A. Input'!B941)</f>
        <v/>
      </c>
      <c r="C938" s="174" t="str">
        <f>IF('Sch A. Input'!C941="","",'Sch A. Input'!C941)</f>
        <v/>
      </c>
      <c r="D938" s="175" t="str">
        <f>IF('Sch A. Input'!D941="","",'Sch A. Input'!D941)</f>
        <v/>
      </c>
      <c r="E938" s="175">
        <f>IF('Sch A. Input'!E941="","",MIN('Sch A. Input'!E941,'Sch A. Input'!F941))</f>
        <v>45016</v>
      </c>
      <c r="F938" s="210">
        <f>SUMIFS('Sch A. Input'!G941:CJ941,'Sch A. Input'!$G$14:$CJ$14,"Recurring",'Sch A. Input'!$G$13:$CJ$13,$E$9)</f>
        <v>0</v>
      </c>
      <c r="G938" s="210">
        <f>SUMIFS('Sch A. Input'!G941:CJ941,'Sch A. Input'!$G$14:$CJ$14,"One-time",'Sch A. Input'!$G$13:$CJ$13,'Sch B. Bi-Weekly Output'!$E$9)</f>
        <v>0</v>
      </c>
      <c r="H938" s="211">
        <f t="shared" si="16"/>
        <v>0</v>
      </c>
      <c r="I938" s="208"/>
      <c r="J938" s="212">
        <f>IFERROR(-'Sch D. Workings'!AB943,'Sch D. Workings'!AB943)</f>
        <v>0</v>
      </c>
      <c r="L938" s="88"/>
    </row>
    <row r="939" spans="2:12" ht="13" x14ac:dyDescent="0.3">
      <c r="B939" s="173" t="str">
        <f>IF('Sch A. Input'!B942="","",'Sch A. Input'!B942)</f>
        <v/>
      </c>
      <c r="C939" s="174" t="str">
        <f>IF('Sch A. Input'!C942="","",'Sch A. Input'!C942)</f>
        <v/>
      </c>
      <c r="D939" s="175" t="str">
        <f>IF('Sch A. Input'!D942="","",'Sch A. Input'!D942)</f>
        <v/>
      </c>
      <c r="E939" s="175">
        <f>IF('Sch A. Input'!E942="","",MIN('Sch A. Input'!E942,'Sch A. Input'!F942))</f>
        <v>45016</v>
      </c>
      <c r="F939" s="210">
        <f>SUMIFS('Sch A. Input'!G942:CJ942,'Sch A. Input'!$G$14:$CJ$14,"Recurring",'Sch A. Input'!$G$13:$CJ$13,$E$9)</f>
        <v>0</v>
      </c>
      <c r="G939" s="210">
        <f>SUMIFS('Sch A. Input'!G942:CJ942,'Sch A. Input'!$G$14:$CJ$14,"One-time",'Sch A. Input'!$G$13:$CJ$13,'Sch B. Bi-Weekly Output'!$E$9)</f>
        <v>0</v>
      </c>
      <c r="H939" s="211">
        <f t="shared" si="16"/>
        <v>0</v>
      </c>
      <c r="I939" s="208"/>
      <c r="J939" s="212">
        <f>IFERROR(-'Sch D. Workings'!AB944,'Sch D. Workings'!AB944)</f>
        <v>0</v>
      </c>
      <c r="L939" s="88"/>
    </row>
    <row r="940" spans="2:12" ht="13" x14ac:dyDescent="0.3">
      <c r="B940" s="173" t="str">
        <f>IF('Sch A. Input'!B943="","",'Sch A. Input'!B943)</f>
        <v/>
      </c>
      <c r="C940" s="174" t="str">
        <f>IF('Sch A. Input'!C943="","",'Sch A. Input'!C943)</f>
        <v/>
      </c>
      <c r="D940" s="175" t="str">
        <f>IF('Sch A. Input'!D943="","",'Sch A. Input'!D943)</f>
        <v/>
      </c>
      <c r="E940" s="175">
        <f>IF('Sch A. Input'!E943="","",MIN('Sch A. Input'!E943,'Sch A. Input'!F943))</f>
        <v>45016</v>
      </c>
      <c r="F940" s="210">
        <f>SUMIFS('Sch A. Input'!G943:CJ943,'Sch A. Input'!$G$14:$CJ$14,"Recurring",'Sch A. Input'!$G$13:$CJ$13,$E$9)</f>
        <v>0</v>
      </c>
      <c r="G940" s="210">
        <f>SUMIFS('Sch A. Input'!G943:CJ943,'Sch A. Input'!$G$14:$CJ$14,"One-time",'Sch A. Input'!$G$13:$CJ$13,'Sch B. Bi-Weekly Output'!$E$9)</f>
        <v>0</v>
      </c>
      <c r="H940" s="211">
        <f t="shared" si="16"/>
        <v>0</v>
      </c>
      <c r="I940" s="208"/>
      <c r="J940" s="212">
        <f>IFERROR(-'Sch D. Workings'!AB945,'Sch D. Workings'!AB945)</f>
        <v>0</v>
      </c>
      <c r="L940" s="88"/>
    </row>
    <row r="941" spans="2:12" ht="13" x14ac:dyDescent="0.3">
      <c r="B941" s="173" t="str">
        <f>IF('Sch A. Input'!B944="","",'Sch A. Input'!B944)</f>
        <v/>
      </c>
      <c r="C941" s="174" t="str">
        <f>IF('Sch A. Input'!C944="","",'Sch A. Input'!C944)</f>
        <v/>
      </c>
      <c r="D941" s="175" t="str">
        <f>IF('Sch A. Input'!D944="","",'Sch A. Input'!D944)</f>
        <v/>
      </c>
      <c r="E941" s="175">
        <f>IF('Sch A. Input'!E944="","",MIN('Sch A. Input'!E944,'Sch A. Input'!F944))</f>
        <v>45016</v>
      </c>
      <c r="F941" s="210">
        <f>SUMIFS('Sch A. Input'!G944:CJ944,'Sch A. Input'!$G$14:$CJ$14,"Recurring",'Sch A. Input'!$G$13:$CJ$13,$E$9)</f>
        <v>0</v>
      </c>
      <c r="G941" s="210">
        <f>SUMIFS('Sch A. Input'!G944:CJ944,'Sch A. Input'!$G$14:$CJ$14,"One-time",'Sch A. Input'!$G$13:$CJ$13,'Sch B. Bi-Weekly Output'!$E$9)</f>
        <v>0</v>
      </c>
      <c r="H941" s="211">
        <f t="shared" si="16"/>
        <v>0</v>
      </c>
      <c r="I941" s="208"/>
      <c r="J941" s="212">
        <f>IFERROR(-'Sch D. Workings'!AB946,'Sch D. Workings'!AB946)</f>
        <v>0</v>
      </c>
      <c r="L941" s="88"/>
    </row>
    <row r="942" spans="2:12" ht="13" x14ac:dyDescent="0.3">
      <c r="B942" s="173" t="str">
        <f>IF('Sch A. Input'!B945="","",'Sch A. Input'!B945)</f>
        <v/>
      </c>
      <c r="C942" s="174" t="str">
        <f>IF('Sch A. Input'!C945="","",'Sch A. Input'!C945)</f>
        <v/>
      </c>
      <c r="D942" s="175" t="str">
        <f>IF('Sch A. Input'!D945="","",'Sch A. Input'!D945)</f>
        <v/>
      </c>
      <c r="E942" s="175">
        <f>IF('Sch A. Input'!E945="","",MIN('Sch A. Input'!E945,'Sch A. Input'!F945))</f>
        <v>45016</v>
      </c>
      <c r="F942" s="210">
        <f>SUMIFS('Sch A. Input'!G945:CJ945,'Sch A. Input'!$G$14:$CJ$14,"Recurring",'Sch A. Input'!$G$13:$CJ$13,$E$9)</f>
        <v>0</v>
      </c>
      <c r="G942" s="210">
        <f>SUMIFS('Sch A. Input'!G945:CJ945,'Sch A. Input'!$G$14:$CJ$14,"One-time",'Sch A. Input'!$G$13:$CJ$13,'Sch B. Bi-Weekly Output'!$E$9)</f>
        <v>0</v>
      </c>
      <c r="H942" s="211">
        <f t="shared" si="16"/>
        <v>0</v>
      </c>
      <c r="I942" s="208"/>
      <c r="J942" s="212">
        <f>IFERROR(-'Sch D. Workings'!AB947,'Sch D. Workings'!AB947)</f>
        <v>0</v>
      </c>
      <c r="L942" s="88"/>
    </row>
    <row r="943" spans="2:12" ht="13" x14ac:dyDescent="0.3">
      <c r="B943" s="173" t="str">
        <f>IF('Sch A. Input'!B946="","",'Sch A. Input'!B946)</f>
        <v/>
      </c>
      <c r="C943" s="174" t="str">
        <f>IF('Sch A. Input'!C946="","",'Sch A. Input'!C946)</f>
        <v/>
      </c>
      <c r="D943" s="175" t="str">
        <f>IF('Sch A. Input'!D946="","",'Sch A. Input'!D946)</f>
        <v/>
      </c>
      <c r="E943" s="175">
        <f>IF('Sch A. Input'!E946="","",MIN('Sch A. Input'!E946,'Sch A. Input'!F946))</f>
        <v>45016</v>
      </c>
      <c r="F943" s="210">
        <f>SUMIFS('Sch A. Input'!G946:CJ946,'Sch A. Input'!$G$14:$CJ$14,"Recurring",'Sch A. Input'!$G$13:$CJ$13,$E$9)</f>
        <v>0</v>
      </c>
      <c r="G943" s="210">
        <f>SUMIFS('Sch A. Input'!G946:CJ946,'Sch A. Input'!$G$14:$CJ$14,"One-time",'Sch A. Input'!$G$13:$CJ$13,'Sch B. Bi-Weekly Output'!$E$9)</f>
        <v>0</v>
      </c>
      <c r="H943" s="211">
        <f t="shared" si="16"/>
        <v>0</v>
      </c>
      <c r="I943" s="208"/>
      <c r="J943" s="212">
        <f>IFERROR(-'Sch D. Workings'!AB948,'Sch D. Workings'!AB948)</f>
        <v>0</v>
      </c>
      <c r="L943" s="88"/>
    </row>
    <row r="944" spans="2:12" ht="13" x14ac:dyDescent="0.3">
      <c r="B944" s="173" t="str">
        <f>IF('Sch A. Input'!B947="","",'Sch A. Input'!B947)</f>
        <v/>
      </c>
      <c r="C944" s="174" t="str">
        <f>IF('Sch A. Input'!C947="","",'Sch A. Input'!C947)</f>
        <v/>
      </c>
      <c r="D944" s="175" t="str">
        <f>IF('Sch A. Input'!D947="","",'Sch A. Input'!D947)</f>
        <v/>
      </c>
      <c r="E944" s="175">
        <f>IF('Sch A. Input'!E947="","",MIN('Sch A. Input'!E947,'Sch A. Input'!F947))</f>
        <v>45016</v>
      </c>
      <c r="F944" s="210">
        <f>SUMIFS('Sch A. Input'!G947:CJ947,'Sch A. Input'!$G$14:$CJ$14,"Recurring",'Sch A. Input'!$G$13:$CJ$13,$E$9)</f>
        <v>0</v>
      </c>
      <c r="G944" s="210">
        <f>SUMIFS('Sch A. Input'!G947:CJ947,'Sch A. Input'!$G$14:$CJ$14,"One-time",'Sch A. Input'!$G$13:$CJ$13,'Sch B. Bi-Weekly Output'!$E$9)</f>
        <v>0</v>
      </c>
      <c r="H944" s="211">
        <f t="shared" si="16"/>
        <v>0</v>
      </c>
      <c r="I944" s="208"/>
      <c r="J944" s="212">
        <f>IFERROR(-'Sch D. Workings'!AB949,'Sch D. Workings'!AB949)</f>
        <v>0</v>
      </c>
      <c r="L944" s="88"/>
    </row>
    <row r="945" spans="2:12" ht="13" x14ac:dyDescent="0.3">
      <c r="B945" s="173" t="str">
        <f>IF('Sch A. Input'!B948="","",'Sch A. Input'!B948)</f>
        <v/>
      </c>
      <c r="C945" s="174" t="str">
        <f>IF('Sch A. Input'!C948="","",'Sch A. Input'!C948)</f>
        <v/>
      </c>
      <c r="D945" s="175" t="str">
        <f>IF('Sch A. Input'!D948="","",'Sch A. Input'!D948)</f>
        <v/>
      </c>
      <c r="E945" s="175">
        <f>IF('Sch A. Input'!E948="","",MIN('Sch A. Input'!E948,'Sch A. Input'!F948))</f>
        <v>45016</v>
      </c>
      <c r="F945" s="210">
        <f>SUMIFS('Sch A. Input'!G948:CJ948,'Sch A. Input'!$G$14:$CJ$14,"Recurring",'Sch A. Input'!$G$13:$CJ$13,$E$9)</f>
        <v>0</v>
      </c>
      <c r="G945" s="210">
        <f>SUMIFS('Sch A. Input'!G948:CJ948,'Sch A. Input'!$G$14:$CJ$14,"One-time",'Sch A. Input'!$G$13:$CJ$13,'Sch B. Bi-Weekly Output'!$E$9)</f>
        <v>0</v>
      </c>
      <c r="H945" s="211">
        <f t="shared" si="16"/>
        <v>0</v>
      </c>
      <c r="I945" s="208"/>
      <c r="J945" s="212">
        <f>IFERROR(-'Sch D. Workings'!AB950,'Sch D. Workings'!AB950)</f>
        <v>0</v>
      </c>
      <c r="L945" s="88"/>
    </row>
    <row r="946" spans="2:12" ht="13" x14ac:dyDescent="0.3">
      <c r="B946" s="173" t="str">
        <f>IF('Sch A. Input'!B949="","",'Sch A. Input'!B949)</f>
        <v/>
      </c>
      <c r="C946" s="174" t="str">
        <f>IF('Sch A. Input'!C949="","",'Sch A. Input'!C949)</f>
        <v/>
      </c>
      <c r="D946" s="175" t="str">
        <f>IF('Sch A. Input'!D949="","",'Sch A. Input'!D949)</f>
        <v/>
      </c>
      <c r="E946" s="175">
        <f>IF('Sch A. Input'!E949="","",MIN('Sch A. Input'!E949,'Sch A. Input'!F949))</f>
        <v>45016</v>
      </c>
      <c r="F946" s="210">
        <f>SUMIFS('Sch A. Input'!G949:CJ949,'Sch A. Input'!$G$14:$CJ$14,"Recurring",'Sch A. Input'!$G$13:$CJ$13,$E$9)</f>
        <v>0</v>
      </c>
      <c r="G946" s="210">
        <f>SUMIFS('Sch A. Input'!G949:CJ949,'Sch A. Input'!$G$14:$CJ$14,"One-time",'Sch A. Input'!$G$13:$CJ$13,'Sch B. Bi-Weekly Output'!$E$9)</f>
        <v>0</v>
      </c>
      <c r="H946" s="211">
        <f t="shared" si="16"/>
        <v>0</v>
      </c>
      <c r="I946" s="208"/>
      <c r="J946" s="212">
        <f>IFERROR(-'Sch D. Workings'!AB951,'Sch D. Workings'!AB951)</f>
        <v>0</v>
      </c>
      <c r="L946" s="88"/>
    </row>
    <row r="947" spans="2:12" ht="13" x14ac:dyDescent="0.3">
      <c r="B947" s="173" t="str">
        <f>IF('Sch A. Input'!B950="","",'Sch A. Input'!B950)</f>
        <v/>
      </c>
      <c r="C947" s="174" t="str">
        <f>IF('Sch A. Input'!C950="","",'Sch A. Input'!C950)</f>
        <v/>
      </c>
      <c r="D947" s="175" t="str">
        <f>IF('Sch A. Input'!D950="","",'Sch A. Input'!D950)</f>
        <v/>
      </c>
      <c r="E947" s="175">
        <f>IF('Sch A. Input'!E950="","",MIN('Sch A. Input'!E950,'Sch A. Input'!F950))</f>
        <v>45016</v>
      </c>
      <c r="F947" s="210">
        <f>SUMIFS('Sch A. Input'!G950:CJ950,'Sch A. Input'!$G$14:$CJ$14,"Recurring",'Sch A. Input'!$G$13:$CJ$13,$E$9)</f>
        <v>0</v>
      </c>
      <c r="G947" s="210">
        <f>SUMIFS('Sch A. Input'!G950:CJ950,'Sch A. Input'!$G$14:$CJ$14,"One-time",'Sch A. Input'!$G$13:$CJ$13,'Sch B. Bi-Weekly Output'!$E$9)</f>
        <v>0</v>
      </c>
      <c r="H947" s="211">
        <f t="shared" si="16"/>
        <v>0</v>
      </c>
      <c r="I947" s="208"/>
      <c r="J947" s="212">
        <f>IFERROR(-'Sch D. Workings'!AB952,'Sch D. Workings'!AB952)</f>
        <v>0</v>
      </c>
      <c r="L947" s="88"/>
    </row>
    <row r="948" spans="2:12" ht="13" x14ac:dyDescent="0.3">
      <c r="B948" s="173" t="str">
        <f>IF('Sch A. Input'!B951="","",'Sch A. Input'!B951)</f>
        <v/>
      </c>
      <c r="C948" s="174" t="str">
        <f>IF('Sch A. Input'!C951="","",'Sch A. Input'!C951)</f>
        <v/>
      </c>
      <c r="D948" s="175" t="str">
        <f>IF('Sch A. Input'!D951="","",'Sch A. Input'!D951)</f>
        <v/>
      </c>
      <c r="E948" s="175">
        <f>IF('Sch A. Input'!E951="","",MIN('Sch A. Input'!E951,'Sch A. Input'!F951))</f>
        <v>45016</v>
      </c>
      <c r="F948" s="210">
        <f>SUMIFS('Sch A. Input'!G951:CJ951,'Sch A. Input'!$G$14:$CJ$14,"Recurring",'Sch A. Input'!$G$13:$CJ$13,$E$9)</f>
        <v>0</v>
      </c>
      <c r="G948" s="210">
        <f>SUMIFS('Sch A. Input'!G951:CJ951,'Sch A. Input'!$G$14:$CJ$14,"One-time",'Sch A. Input'!$G$13:$CJ$13,'Sch B. Bi-Weekly Output'!$E$9)</f>
        <v>0</v>
      </c>
      <c r="H948" s="211">
        <f t="shared" si="16"/>
        <v>0</v>
      </c>
      <c r="I948" s="208"/>
      <c r="J948" s="212">
        <f>IFERROR(-'Sch D. Workings'!AB953,'Sch D. Workings'!AB953)</f>
        <v>0</v>
      </c>
      <c r="L948" s="88"/>
    </row>
    <row r="949" spans="2:12" ht="13" x14ac:dyDescent="0.3">
      <c r="B949" s="173" t="str">
        <f>IF('Sch A. Input'!B952="","",'Sch A. Input'!B952)</f>
        <v/>
      </c>
      <c r="C949" s="174" t="str">
        <f>IF('Sch A. Input'!C952="","",'Sch A. Input'!C952)</f>
        <v/>
      </c>
      <c r="D949" s="175" t="str">
        <f>IF('Sch A. Input'!D952="","",'Sch A. Input'!D952)</f>
        <v/>
      </c>
      <c r="E949" s="175">
        <f>IF('Sch A. Input'!E952="","",MIN('Sch A. Input'!E952,'Sch A. Input'!F952))</f>
        <v>45016</v>
      </c>
      <c r="F949" s="210">
        <f>SUMIFS('Sch A. Input'!G952:CJ952,'Sch A. Input'!$G$14:$CJ$14,"Recurring",'Sch A. Input'!$G$13:$CJ$13,$E$9)</f>
        <v>0</v>
      </c>
      <c r="G949" s="210">
        <f>SUMIFS('Sch A. Input'!G952:CJ952,'Sch A. Input'!$G$14:$CJ$14,"One-time",'Sch A. Input'!$G$13:$CJ$13,'Sch B. Bi-Weekly Output'!$E$9)</f>
        <v>0</v>
      </c>
      <c r="H949" s="211">
        <f t="shared" si="16"/>
        <v>0</v>
      </c>
      <c r="I949" s="208"/>
      <c r="J949" s="212">
        <f>IFERROR(-'Sch D. Workings'!AB954,'Sch D. Workings'!AB954)</f>
        <v>0</v>
      </c>
      <c r="L949" s="88"/>
    </row>
    <row r="950" spans="2:12" ht="13" x14ac:dyDescent="0.3">
      <c r="B950" s="173" t="str">
        <f>IF('Sch A. Input'!B953="","",'Sch A. Input'!B953)</f>
        <v/>
      </c>
      <c r="C950" s="174" t="str">
        <f>IF('Sch A. Input'!C953="","",'Sch A. Input'!C953)</f>
        <v/>
      </c>
      <c r="D950" s="175" t="str">
        <f>IF('Sch A. Input'!D953="","",'Sch A. Input'!D953)</f>
        <v/>
      </c>
      <c r="E950" s="175">
        <f>IF('Sch A. Input'!E953="","",MIN('Sch A. Input'!E953,'Sch A. Input'!F953))</f>
        <v>45016</v>
      </c>
      <c r="F950" s="210">
        <f>SUMIFS('Sch A. Input'!G953:CJ953,'Sch A. Input'!$G$14:$CJ$14,"Recurring",'Sch A. Input'!$G$13:$CJ$13,$E$9)</f>
        <v>0</v>
      </c>
      <c r="G950" s="210">
        <f>SUMIFS('Sch A. Input'!G953:CJ953,'Sch A. Input'!$G$14:$CJ$14,"One-time",'Sch A. Input'!$G$13:$CJ$13,'Sch B. Bi-Weekly Output'!$E$9)</f>
        <v>0</v>
      </c>
      <c r="H950" s="211">
        <f t="shared" si="16"/>
        <v>0</v>
      </c>
      <c r="I950" s="208"/>
      <c r="J950" s="212">
        <f>IFERROR(-'Sch D. Workings'!AB955,'Sch D. Workings'!AB955)</f>
        <v>0</v>
      </c>
      <c r="L950" s="88"/>
    </row>
    <row r="951" spans="2:12" ht="13" x14ac:dyDescent="0.3">
      <c r="B951" s="173" t="str">
        <f>IF('Sch A. Input'!B954="","",'Sch A. Input'!B954)</f>
        <v/>
      </c>
      <c r="C951" s="174" t="str">
        <f>IF('Sch A. Input'!C954="","",'Sch A. Input'!C954)</f>
        <v/>
      </c>
      <c r="D951" s="175" t="str">
        <f>IF('Sch A. Input'!D954="","",'Sch A. Input'!D954)</f>
        <v/>
      </c>
      <c r="E951" s="175">
        <f>IF('Sch A. Input'!E954="","",MIN('Sch A. Input'!E954,'Sch A. Input'!F954))</f>
        <v>45016</v>
      </c>
      <c r="F951" s="210">
        <f>SUMIFS('Sch A. Input'!G954:CJ954,'Sch A. Input'!$G$14:$CJ$14,"Recurring",'Sch A. Input'!$G$13:$CJ$13,$E$9)</f>
        <v>0</v>
      </c>
      <c r="G951" s="210">
        <f>SUMIFS('Sch A. Input'!G954:CJ954,'Sch A. Input'!$G$14:$CJ$14,"One-time",'Sch A. Input'!$G$13:$CJ$13,'Sch B. Bi-Weekly Output'!$E$9)</f>
        <v>0</v>
      </c>
      <c r="H951" s="211">
        <f t="shared" si="16"/>
        <v>0</v>
      </c>
      <c r="I951" s="208"/>
      <c r="J951" s="212">
        <f>IFERROR(-'Sch D. Workings'!AB956,'Sch D. Workings'!AB956)</f>
        <v>0</v>
      </c>
      <c r="L951" s="88"/>
    </row>
    <row r="952" spans="2:12" ht="13" x14ac:dyDescent="0.3">
      <c r="B952" s="173" t="str">
        <f>IF('Sch A. Input'!B955="","",'Sch A. Input'!B955)</f>
        <v/>
      </c>
      <c r="C952" s="174" t="str">
        <f>IF('Sch A. Input'!C955="","",'Sch A. Input'!C955)</f>
        <v/>
      </c>
      <c r="D952" s="175" t="str">
        <f>IF('Sch A. Input'!D955="","",'Sch A. Input'!D955)</f>
        <v/>
      </c>
      <c r="E952" s="175">
        <f>IF('Sch A. Input'!E955="","",MIN('Sch A. Input'!E955,'Sch A. Input'!F955))</f>
        <v>45016</v>
      </c>
      <c r="F952" s="210">
        <f>SUMIFS('Sch A. Input'!G955:CJ955,'Sch A. Input'!$G$14:$CJ$14,"Recurring",'Sch A. Input'!$G$13:$CJ$13,$E$9)</f>
        <v>0</v>
      </c>
      <c r="G952" s="210">
        <f>SUMIFS('Sch A. Input'!G955:CJ955,'Sch A. Input'!$G$14:$CJ$14,"One-time",'Sch A. Input'!$G$13:$CJ$13,'Sch B. Bi-Weekly Output'!$E$9)</f>
        <v>0</v>
      </c>
      <c r="H952" s="211">
        <f t="shared" si="16"/>
        <v>0</v>
      </c>
      <c r="I952" s="208"/>
      <c r="J952" s="212">
        <f>IFERROR(-'Sch D. Workings'!AB957,'Sch D. Workings'!AB957)</f>
        <v>0</v>
      </c>
      <c r="L952" s="88"/>
    </row>
    <row r="953" spans="2:12" ht="13" x14ac:dyDescent="0.3">
      <c r="B953" s="173" t="str">
        <f>IF('Sch A. Input'!B956="","",'Sch A. Input'!B956)</f>
        <v/>
      </c>
      <c r="C953" s="174" t="str">
        <f>IF('Sch A. Input'!C956="","",'Sch A. Input'!C956)</f>
        <v/>
      </c>
      <c r="D953" s="175" t="str">
        <f>IF('Sch A. Input'!D956="","",'Sch A. Input'!D956)</f>
        <v/>
      </c>
      <c r="E953" s="175">
        <f>IF('Sch A. Input'!E956="","",MIN('Sch A. Input'!E956,'Sch A. Input'!F956))</f>
        <v>45016</v>
      </c>
      <c r="F953" s="210">
        <f>SUMIFS('Sch A. Input'!G956:CJ956,'Sch A. Input'!$G$14:$CJ$14,"Recurring",'Sch A. Input'!$G$13:$CJ$13,$E$9)</f>
        <v>0</v>
      </c>
      <c r="G953" s="210">
        <f>SUMIFS('Sch A. Input'!G956:CJ956,'Sch A. Input'!$G$14:$CJ$14,"One-time",'Sch A. Input'!$G$13:$CJ$13,'Sch B. Bi-Weekly Output'!$E$9)</f>
        <v>0</v>
      </c>
      <c r="H953" s="211">
        <f t="shared" si="16"/>
        <v>0</v>
      </c>
      <c r="I953" s="208"/>
      <c r="J953" s="212">
        <f>IFERROR(-'Sch D. Workings'!AB958,'Sch D. Workings'!AB958)</f>
        <v>0</v>
      </c>
      <c r="L953" s="88"/>
    </row>
    <row r="954" spans="2:12" ht="13" x14ac:dyDescent="0.3">
      <c r="B954" s="173" t="str">
        <f>IF('Sch A. Input'!B957="","",'Sch A. Input'!B957)</f>
        <v/>
      </c>
      <c r="C954" s="174" t="str">
        <f>IF('Sch A. Input'!C957="","",'Sch A. Input'!C957)</f>
        <v/>
      </c>
      <c r="D954" s="175" t="str">
        <f>IF('Sch A. Input'!D957="","",'Sch A. Input'!D957)</f>
        <v/>
      </c>
      <c r="E954" s="175">
        <f>IF('Sch A. Input'!E957="","",MIN('Sch A. Input'!E957,'Sch A. Input'!F957))</f>
        <v>45016</v>
      </c>
      <c r="F954" s="210">
        <f>SUMIFS('Sch A. Input'!G957:CJ957,'Sch A. Input'!$G$14:$CJ$14,"Recurring",'Sch A. Input'!$G$13:$CJ$13,$E$9)</f>
        <v>0</v>
      </c>
      <c r="G954" s="210">
        <f>SUMIFS('Sch A. Input'!G957:CJ957,'Sch A. Input'!$G$14:$CJ$14,"One-time",'Sch A. Input'!$G$13:$CJ$13,'Sch B. Bi-Weekly Output'!$E$9)</f>
        <v>0</v>
      </c>
      <c r="H954" s="211">
        <f t="shared" si="16"/>
        <v>0</v>
      </c>
      <c r="I954" s="208"/>
      <c r="J954" s="212">
        <f>IFERROR(-'Sch D. Workings'!AB959,'Sch D. Workings'!AB959)</f>
        <v>0</v>
      </c>
      <c r="L954" s="88"/>
    </row>
    <row r="955" spans="2:12" ht="13" x14ac:dyDescent="0.3">
      <c r="B955" s="173" t="str">
        <f>IF('Sch A. Input'!B958="","",'Sch A. Input'!B958)</f>
        <v/>
      </c>
      <c r="C955" s="174" t="str">
        <f>IF('Sch A. Input'!C958="","",'Sch A. Input'!C958)</f>
        <v/>
      </c>
      <c r="D955" s="175" t="str">
        <f>IF('Sch A. Input'!D958="","",'Sch A. Input'!D958)</f>
        <v/>
      </c>
      <c r="E955" s="175">
        <f>IF('Sch A. Input'!E958="","",MIN('Sch A. Input'!E958,'Sch A. Input'!F958))</f>
        <v>45016</v>
      </c>
      <c r="F955" s="210">
        <f>SUMIFS('Sch A. Input'!G958:CJ958,'Sch A. Input'!$G$14:$CJ$14,"Recurring",'Sch A. Input'!$G$13:$CJ$13,$E$9)</f>
        <v>0</v>
      </c>
      <c r="G955" s="210">
        <f>SUMIFS('Sch A. Input'!G958:CJ958,'Sch A. Input'!$G$14:$CJ$14,"One-time",'Sch A. Input'!$G$13:$CJ$13,'Sch B. Bi-Weekly Output'!$E$9)</f>
        <v>0</v>
      </c>
      <c r="H955" s="211">
        <f t="shared" si="16"/>
        <v>0</v>
      </c>
      <c r="I955" s="208"/>
      <c r="J955" s="212">
        <f>IFERROR(-'Sch D. Workings'!AB960,'Sch D. Workings'!AB960)</f>
        <v>0</v>
      </c>
      <c r="L955" s="88"/>
    </row>
    <row r="956" spans="2:12" ht="13" x14ac:dyDescent="0.3">
      <c r="B956" s="173" t="str">
        <f>IF('Sch A. Input'!B959="","",'Sch A. Input'!B959)</f>
        <v/>
      </c>
      <c r="C956" s="174" t="str">
        <f>IF('Sch A. Input'!C959="","",'Sch A. Input'!C959)</f>
        <v/>
      </c>
      <c r="D956" s="175" t="str">
        <f>IF('Sch A. Input'!D959="","",'Sch A. Input'!D959)</f>
        <v/>
      </c>
      <c r="E956" s="175">
        <f>IF('Sch A. Input'!E959="","",MIN('Sch A. Input'!E959,'Sch A. Input'!F959))</f>
        <v>45016</v>
      </c>
      <c r="F956" s="210">
        <f>SUMIFS('Sch A. Input'!G959:CJ959,'Sch A. Input'!$G$14:$CJ$14,"Recurring",'Sch A. Input'!$G$13:$CJ$13,$E$9)</f>
        <v>0</v>
      </c>
      <c r="G956" s="210">
        <f>SUMIFS('Sch A. Input'!G959:CJ959,'Sch A. Input'!$G$14:$CJ$14,"One-time",'Sch A. Input'!$G$13:$CJ$13,'Sch B. Bi-Weekly Output'!$E$9)</f>
        <v>0</v>
      </c>
      <c r="H956" s="211">
        <f t="shared" si="16"/>
        <v>0</v>
      </c>
      <c r="I956" s="208"/>
      <c r="J956" s="212">
        <f>IFERROR(-'Sch D. Workings'!AB961,'Sch D. Workings'!AB961)</f>
        <v>0</v>
      </c>
      <c r="L956" s="88"/>
    </row>
    <row r="957" spans="2:12" ht="13" x14ac:dyDescent="0.3">
      <c r="B957" s="173" t="str">
        <f>IF('Sch A. Input'!B960="","",'Sch A. Input'!B960)</f>
        <v/>
      </c>
      <c r="C957" s="174" t="str">
        <f>IF('Sch A. Input'!C960="","",'Sch A. Input'!C960)</f>
        <v/>
      </c>
      <c r="D957" s="175" t="str">
        <f>IF('Sch A. Input'!D960="","",'Sch A. Input'!D960)</f>
        <v/>
      </c>
      <c r="E957" s="175">
        <f>IF('Sch A. Input'!E960="","",MIN('Sch A. Input'!E960,'Sch A. Input'!F960))</f>
        <v>45016</v>
      </c>
      <c r="F957" s="210">
        <f>SUMIFS('Sch A. Input'!G960:CJ960,'Sch A. Input'!$G$14:$CJ$14,"Recurring",'Sch A. Input'!$G$13:$CJ$13,$E$9)</f>
        <v>0</v>
      </c>
      <c r="G957" s="210">
        <f>SUMIFS('Sch A. Input'!G960:CJ960,'Sch A. Input'!$G$14:$CJ$14,"One-time",'Sch A. Input'!$G$13:$CJ$13,'Sch B. Bi-Weekly Output'!$E$9)</f>
        <v>0</v>
      </c>
      <c r="H957" s="211">
        <f t="shared" si="16"/>
        <v>0</v>
      </c>
      <c r="I957" s="208"/>
      <c r="J957" s="212">
        <f>IFERROR(-'Sch D. Workings'!AB962,'Sch D. Workings'!AB962)</f>
        <v>0</v>
      </c>
      <c r="L957" s="88"/>
    </row>
    <row r="958" spans="2:12" ht="13" x14ac:dyDescent="0.3">
      <c r="B958" s="173" t="str">
        <f>IF('Sch A. Input'!B961="","",'Sch A. Input'!B961)</f>
        <v/>
      </c>
      <c r="C958" s="174" t="str">
        <f>IF('Sch A. Input'!C961="","",'Sch A. Input'!C961)</f>
        <v/>
      </c>
      <c r="D958" s="175" t="str">
        <f>IF('Sch A. Input'!D961="","",'Sch A. Input'!D961)</f>
        <v/>
      </c>
      <c r="E958" s="175">
        <f>IF('Sch A. Input'!E961="","",MIN('Sch A. Input'!E961,'Sch A. Input'!F961))</f>
        <v>45016</v>
      </c>
      <c r="F958" s="210">
        <f>SUMIFS('Sch A. Input'!G961:CJ961,'Sch A. Input'!$G$14:$CJ$14,"Recurring",'Sch A. Input'!$G$13:$CJ$13,$E$9)</f>
        <v>0</v>
      </c>
      <c r="G958" s="210">
        <f>SUMIFS('Sch A. Input'!G961:CJ961,'Sch A. Input'!$G$14:$CJ$14,"One-time",'Sch A. Input'!$G$13:$CJ$13,'Sch B. Bi-Weekly Output'!$E$9)</f>
        <v>0</v>
      </c>
      <c r="H958" s="211">
        <f t="shared" si="16"/>
        <v>0</v>
      </c>
      <c r="I958" s="208"/>
      <c r="J958" s="212">
        <f>IFERROR(-'Sch D. Workings'!AB963,'Sch D. Workings'!AB963)</f>
        <v>0</v>
      </c>
      <c r="L958" s="88"/>
    </row>
    <row r="959" spans="2:12" ht="13" x14ac:dyDescent="0.3">
      <c r="B959" s="173" t="str">
        <f>IF('Sch A. Input'!B962="","",'Sch A. Input'!B962)</f>
        <v/>
      </c>
      <c r="C959" s="174" t="str">
        <f>IF('Sch A. Input'!C962="","",'Sch A. Input'!C962)</f>
        <v/>
      </c>
      <c r="D959" s="175" t="str">
        <f>IF('Sch A. Input'!D962="","",'Sch A. Input'!D962)</f>
        <v/>
      </c>
      <c r="E959" s="175">
        <f>IF('Sch A. Input'!E962="","",MIN('Sch A. Input'!E962,'Sch A. Input'!F962))</f>
        <v>45016</v>
      </c>
      <c r="F959" s="210">
        <f>SUMIFS('Sch A. Input'!G962:CJ962,'Sch A. Input'!$G$14:$CJ$14,"Recurring",'Sch A. Input'!$G$13:$CJ$13,$E$9)</f>
        <v>0</v>
      </c>
      <c r="G959" s="210">
        <f>SUMIFS('Sch A. Input'!G962:CJ962,'Sch A. Input'!$G$14:$CJ$14,"One-time",'Sch A. Input'!$G$13:$CJ$13,'Sch B. Bi-Weekly Output'!$E$9)</f>
        <v>0</v>
      </c>
      <c r="H959" s="211">
        <f t="shared" si="16"/>
        <v>0</v>
      </c>
      <c r="I959" s="208"/>
      <c r="J959" s="212">
        <f>IFERROR(-'Sch D. Workings'!AB964,'Sch D. Workings'!AB964)</f>
        <v>0</v>
      </c>
      <c r="L959" s="88"/>
    </row>
    <row r="960" spans="2:12" ht="13" x14ac:dyDescent="0.3">
      <c r="B960" s="173" t="str">
        <f>IF('Sch A. Input'!B963="","",'Sch A. Input'!B963)</f>
        <v/>
      </c>
      <c r="C960" s="174" t="str">
        <f>IF('Sch A. Input'!C963="","",'Sch A. Input'!C963)</f>
        <v/>
      </c>
      <c r="D960" s="175" t="str">
        <f>IF('Sch A. Input'!D963="","",'Sch A. Input'!D963)</f>
        <v/>
      </c>
      <c r="E960" s="175">
        <f>IF('Sch A. Input'!E963="","",MIN('Sch A. Input'!E963,'Sch A. Input'!F963))</f>
        <v>45016</v>
      </c>
      <c r="F960" s="210">
        <f>SUMIFS('Sch A. Input'!G963:CJ963,'Sch A. Input'!$G$14:$CJ$14,"Recurring",'Sch A. Input'!$G$13:$CJ$13,$E$9)</f>
        <v>0</v>
      </c>
      <c r="G960" s="210">
        <f>SUMIFS('Sch A. Input'!G963:CJ963,'Sch A. Input'!$G$14:$CJ$14,"One-time",'Sch A. Input'!$G$13:$CJ$13,'Sch B. Bi-Weekly Output'!$E$9)</f>
        <v>0</v>
      </c>
      <c r="H960" s="211">
        <f t="shared" si="16"/>
        <v>0</v>
      </c>
      <c r="I960" s="208"/>
      <c r="J960" s="212">
        <f>IFERROR(-'Sch D. Workings'!AB965,'Sch D. Workings'!AB965)</f>
        <v>0</v>
      </c>
      <c r="L960" s="88"/>
    </row>
    <row r="961" spans="2:12" ht="13" x14ac:dyDescent="0.3">
      <c r="B961" s="173" t="str">
        <f>IF('Sch A. Input'!B964="","",'Sch A. Input'!B964)</f>
        <v/>
      </c>
      <c r="C961" s="174" t="str">
        <f>IF('Sch A. Input'!C964="","",'Sch A. Input'!C964)</f>
        <v/>
      </c>
      <c r="D961" s="175" t="str">
        <f>IF('Sch A. Input'!D964="","",'Sch A. Input'!D964)</f>
        <v/>
      </c>
      <c r="E961" s="175">
        <f>IF('Sch A. Input'!E964="","",MIN('Sch A. Input'!E964,'Sch A. Input'!F964))</f>
        <v>45016</v>
      </c>
      <c r="F961" s="210">
        <f>SUMIFS('Sch A. Input'!G964:CJ964,'Sch A. Input'!$G$14:$CJ$14,"Recurring",'Sch A. Input'!$G$13:$CJ$13,$E$9)</f>
        <v>0</v>
      </c>
      <c r="G961" s="210">
        <f>SUMIFS('Sch A. Input'!G964:CJ964,'Sch A. Input'!$G$14:$CJ$14,"One-time",'Sch A. Input'!$G$13:$CJ$13,'Sch B. Bi-Weekly Output'!$E$9)</f>
        <v>0</v>
      </c>
      <c r="H961" s="211">
        <f t="shared" si="16"/>
        <v>0</v>
      </c>
      <c r="I961" s="208"/>
      <c r="J961" s="212">
        <f>IFERROR(-'Sch D. Workings'!AB966,'Sch D. Workings'!AB966)</f>
        <v>0</v>
      </c>
      <c r="L961" s="88"/>
    </row>
    <row r="962" spans="2:12" ht="13" x14ac:dyDescent="0.3">
      <c r="B962" s="173" t="str">
        <f>IF('Sch A. Input'!B965="","",'Sch A. Input'!B965)</f>
        <v/>
      </c>
      <c r="C962" s="174" t="str">
        <f>IF('Sch A. Input'!C965="","",'Sch A. Input'!C965)</f>
        <v/>
      </c>
      <c r="D962" s="175" t="str">
        <f>IF('Sch A. Input'!D965="","",'Sch A. Input'!D965)</f>
        <v/>
      </c>
      <c r="E962" s="175">
        <f>IF('Sch A. Input'!E965="","",MIN('Sch A. Input'!E965,'Sch A. Input'!F965))</f>
        <v>45016</v>
      </c>
      <c r="F962" s="210">
        <f>SUMIFS('Sch A. Input'!G965:CJ965,'Sch A. Input'!$G$14:$CJ$14,"Recurring",'Sch A. Input'!$G$13:$CJ$13,$E$9)</f>
        <v>0</v>
      </c>
      <c r="G962" s="210">
        <f>SUMIFS('Sch A. Input'!G965:CJ965,'Sch A. Input'!$G$14:$CJ$14,"One-time",'Sch A. Input'!$G$13:$CJ$13,'Sch B. Bi-Weekly Output'!$E$9)</f>
        <v>0</v>
      </c>
      <c r="H962" s="211">
        <f t="shared" si="16"/>
        <v>0</v>
      </c>
      <c r="I962" s="208"/>
      <c r="J962" s="212">
        <f>IFERROR(-'Sch D. Workings'!AB967,'Sch D. Workings'!AB967)</f>
        <v>0</v>
      </c>
      <c r="L962" s="88"/>
    </row>
    <row r="963" spans="2:12" ht="13" x14ac:dyDescent="0.3">
      <c r="B963" s="173" t="str">
        <f>IF('Sch A. Input'!B966="","",'Sch A. Input'!B966)</f>
        <v/>
      </c>
      <c r="C963" s="174" t="str">
        <f>IF('Sch A. Input'!C966="","",'Sch A. Input'!C966)</f>
        <v/>
      </c>
      <c r="D963" s="175" t="str">
        <f>IF('Sch A. Input'!D966="","",'Sch A. Input'!D966)</f>
        <v/>
      </c>
      <c r="E963" s="175">
        <f>IF('Sch A. Input'!E966="","",MIN('Sch A. Input'!E966,'Sch A. Input'!F966))</f>
        <v>45016</v>
      </c>
      <c r="F963" s="210">
        <f>SUMIFS('Sch A. Input'!G966:CJ966,'Sch A. Input'!$G$14:$CJ$14,"Recurring",'Sch A. Input'!$G$13:$CJ$13,$E$9)</f>
        <v>0</v>
      </c>
      <c r="G963" s="210">
        <f>SUMIFS('Sch A. Input'!G966:CJ966,'Sch A. Input'!$G$14:$CJ$14,"One-time",'Sch A. Input'!$G$13:$CJ$13,'Sch B. Bi-Weekly Output'!$E$9)</f>
        <v>0</v>
      </c>
      <c r="H963" s="211">
        <f t="shared" si="16"/>
        <v>0</v>
      </c>
      <c r="I963" s="208"/>
      <c r="J963" s="212">
        <f>IFERROR(-'Sch D. Workings'!AB968,'Sch D. Workings'!AB968)</f>
        <v>0</v>
      </c>
      <c r="L963" s="88"/>
    </row>
    <row r="964" spans="2:12" ht="13" x14ac:dyDescent="0.3">
      <c r="B964" s="173" t="str">
        <f>IF('Sch A. Input'!B967="","",'Sch A. Input'!B967)</f>
        <v/>
      </c>
      <c r="C964" s="174" t="str">
        <f>IF('Sch A. Input'!C967="","",'Sch A. Input'!C967)</f>
        <v/>
      </c>
      <c r="D964" s="175" t="str">
        <f>IF('Sch A. Input'!D967="","",'Sch A. Input'!D967)</f>
        <v/>
      </c>
      <c r="E964" s="175">
        <f>IF('Sch A. Input'!E967="","",MIN('Sch A. Input'!E967,'Sch A. Input'!F967))</f>
        <v>45016</v>
      </c>
      <c r="F964" s="210">
        <f>SUMIFS('Sch A. Input'!G967:CJ967,'Sch A. Input'!$G$14:$CJ$14,"Recurring",'Sch A. Input'!$G$13:$CJ$13,$E$9)</f>
        <v>0</v>
      </c>
      <c r="G964" s="210">
        <f>SUMIFS('Sch A. Input'!G967:CJ967,'Sch A. Input'!$G$14:$CJ$14,"One-time",'Sch A. Input'!$G$13:$CJ$13,'Sch B. Bi-Weekly Output'!$E$9)</f>
        <v>0</v>
      </c>
      <c r="H964" s="211">
        <f t="shared" si="16"/>
        <v>0</v>
      </c>
      <c r="I964" s="208"/>
      <c r="J964" s="212">
        <f>IFERROR(-'Sch D. Workings'!AB969,'Sch D. Workings'!AB969)</f>
        <v>0</v>
      </c>
      <c r="L964" s="88"/>
    </row>
    <row r="965" spans="2:12" ht="13" x14ac:dyDescent="0.3">
      <c r="B965" s="173" t="str">
        <f>IF('Sch A. Input'!B968="","",'Sch A. Input'!B968)</f>
        <v/>
      </c>
      <c r="C965" s="174" t="str">
        <f>IF('Sch A. Input'!C968="","",'Sch A. Input'!C968)</f>
        <v/>
      </c>
      <c r="D965" s="175" t="str">
        <f>IF('Sch A. Input'!D968="","",'Sch A. Input'!D968)</f>
        <v/>
      </c>
      <c r="E965" s="175">
        <f>IF('Sch A. Input'!E968="","",MIN('Sch A. Input'!E968,'Sch A. Input'!F968))</f>
        <v>45016</v>
      </c>
      <c r="F965" s="210">
        <f>SUMIFS('Sch A. Input'!G968:CJ968,'Sch A. Input'!$G$14:$CJ$14,"Recurring",'Sch A. Input'!$G$13:$CJ$13,$E$9)</f>
        <v>0</v>
      </c>
      <c r="G965" s="210">
        <f>SUMIFS('Sch A. Input'!G968:CJ968,'Sch A. Input'!$G$14:$CJ$14,"One-time",'Sch A. Input'!$G$13:$CJ$13,'Sch B. Bi-Weekly Output'!$E$9)</f>
        <v>0</v>
      </c>
      <c r="H965" s="211">
        <f t="shared" si="16"/>
        <v>0</v>
      </c>
      <c r="I965" s="208"/>
      <c r="J965" s="212">
        <f>IFERROR(-'Sch D. Workings'!AB970,'Sch D. Workings'!AB970)</f>
        <v>0</v>
      </c>
      <c r="L965" s="88"/>
    </row>
    <row r="966" spans="2:12" ht="13" x14ac:dyDescent="0.3">
      <c r="B966" s="173" t="str">
        <f>IF('Sch A. Input'!B969="","",'Sch A. Input'!B969)</f>
        <v/>
      </c>
      <c r="C966" s="174" t="str">
        <f>IF('Sch A. Input'!C969="","",'Sch A. Input'!C969)</f>
        <v/>
      </c>
      <c r="D966" s="175" t="str">
        <f>IF('Sch A. Input'!D969="","",'Sch A. Input'!D969)</f>
        <v/>
      </c>
      <c r="E966" s="175">
        <f>IF('Sch A. Input'!E969="","",MIN('Sch A. Input'!E969,'Sch A. Input'!F969))</f>
        <v>45016</v>
      </c>
      <c r="F966" s="210">
        <f>SUMIFS('Sch A. Input'!G969:CJ969,'Sch A. Input'!$G$14:$CJ$14,"Recurring",'Sch A. Input'!$G$13:$CJ$13,$E$9)</f>
        <v>0</v>
      </c>
      <c r="G966" s="210">
        <f>SUMIFS('Sch A. Input'!G969:CJ969,'Sch A. Input'!$G$14:$CJ$14,"One-time",'Sch A. Input'!$G$13:$CJ$13,'Sch B. Bi-Weekly Output'!$E$9)</f>
        <v>0</v>
      </c>
      <c r="H966" s="211">
        <f t="shared" si="16"/>
        <v>0</v>
      </c>
      <c r="I966" s="208"/>
      <c r="J966" s="212">
        <f>IFERROR(-'Sch D. Workings'!AB971,'Sch D. Workings'!AB971)</f>
        <v>0</v>
      </c>
      <c r="L966" s="88"/>
    </row>
    <row r="967" spans="2:12" ht="13" x14ac:dyDescent="0.3">
      <c r="B967" s="173" t="str">
        <f>IF('Sch A. Input'!B970="","",'Sch A. Input'!B970)</f>
        <v/>
      </c>
      <c r="C967" s="174" t="str">
        <f>IF('Sch A. Input'!C970="","",'Sch A. Input'!C970)</f>
        <v/>
      </c>
      <c r="D967" s="175" t="str">
        <f>IF('Sch A. Input'!D970="","",'Sch A. Input'!D970)</f>
        <v/>
      </c>
      <c r="E967" s="175">
        <f>IF('Sch A. Input'!E970="","",MIN('Sch A. Input'!E970,'Sch A. Input'!F970))</f>
        <v>45016</v>
      </c>
      <c r="F967" s="210">
        <f>SUMIFS('Sch A. Input'!G970:CJ970,'Sch A. Input'!$G$14:$CJ$14,"Recurring",'Sch A. Input'!$G$13:$CJ$13,$E$9)</f>
        <v>0</v>
      </c>
      <c r="G967" s="210">
        <f>SUMIFS('Sch A. Input'!G970:CJ970,'Sch A. Input'!$G$14:$CJ$14,"One-time",'Sch A. Input'!$G$13:$CJ$13,'Sch B. Bi-Weekly Output'!$E$9)</f>
        <v>0</v>
      </c>
      <c r="H967" s="211">
        <f t="shared" si="16"/>
        <v>0</v>
      </c>
      <c r="I967" s="208"/>
      <c r="J967" s="212">
        <f>IFERROR(-'Sch D. Workings'!AB972,'Sch D. Workings'!AB972)</f>
        <v>0</v>
      </c>
      <c r="L967" s="88"/>
    </row>
    <row r="968" spans="2:12" ht="13" x14ac:dyDescent="0.3">
      <c r="B968" s="173" t="str">
        <f>IF('Sch A. Input'!B971="","",'Sch A. Input'!B971)</f>
        <v/>
      </c>
      <c r="C968" s="174" t="str">
        <f>IF('Sch A. Input'!C971="","",'Sch A. Input'!C971)</f>
        <v/>
      </c>
      <c r="D968" s="175" t="str">
        <f>IF('Sch A. Input'!D971="","",'Sch A. Input'!D971)</f>
        <v/>
      </c>
      <c r="E968" s="175">
        <f>IF('Sch A. Input'!E971="","",MIN('Sch A. Input'!E971,'Sch A. Input'!F971))</f>
        <v>45016</v>
      </c>
      <c r="F968" s="210">
        <f>SUMIFS('Sch A. Input'!G971:CJ971,'Sch A. Input'!$G$14:$CJ$14,"Recurring",'Sch A. Input'!$G$13:$CJ$13,$E$9)</f>
        <v>0</v>
      </c>
      <c r="G968" s="210">
        <f>SUMIFS('Sch A. Input'!G971:CJ971,'Sch A. Input'!$G$14:$CJ$14,"One-time",'Sch A. Input'!$G$13:$CJ$13,'Sch B. Bi-Weekly Output'!$E$9)</f>
        <v>0</v>
      </c>
      <c r="H968" s="211">
        <f t="shared" si="16"/>
        <v>0</v>
      </c>
      <c r="I968" s="208"/>
      <c r="J968" s="212">
        <f>IFERROR(-'Sch D. Workings'!AB973,'Sch D. Workings'!AB973)</f>
        <v>0</v>
      </c>
      <c r="L968" s="88"/>
    </row>
    <row r="969" spans="2:12" ht="13" x14ac:dyDescent="0.3">
      <c r="B969" s="173" t="str">
        <f>IF('Sch A. Input'!B972="","",'Sch A. Input'!B972)</f>
        <v/>
      </c>
      <c r="C969" s="174" t="str">
        <f>IF('Sch A. Input'!C972="","",'Sch A. Input'!C972)</f>
        <v/>
      </c>
      <c r="D969" s="175" t="str">
        <f>IF('Sch A. Input'!D972="","",'Sch A. Input'!D972)</f>
        <v/>
      </c>
      <c r="E969" s="175">
        <f>IF('Sch A. Input'!E972="","",MIN('Sch A. Input'!E972,'Sch A. Input'!F972))</f>
        <v>45016</v>
      </c>
      <c r="F969" s="210">
        <f>SUMIFS('Sch A. Input'!G972:CJ972,'Sch A. Input'!$G$14:$CJ$14,"Recurring",'Sch A. Input'!$G$13:$CJ$13,$E$9)</f>
        <v>0</v>
      </c>
      <c r="G969" s="210">
        <f>SUMIFS('Sch A. Input'!G972:CJ972,'Sch A. Input'!$G$14:$CJ$14,"One-time",'Sch A. Input'!$G$13:$CJ$13,'Sch B. Bi-Weekly Output'!$E$9)</f>
        <v>0</v>
      </c>
      <c r="H969" s="211">
        <f t="shared" si="16"/>
        <v>0</v>
      </c>
      <c r="I969" s="208"/>
      <c r="J969" s="212">
        <f>IFERROR(-'Sch D. Workings'!AB974,'Sch D. Workings'!AB974)</f>
        <v>0</v>
      </c>
      <c r="L969" s="88"/>
    </row>
    <row r="970" spans="2:12" ht="13" x14ac:dyDescent="0.3">
      <c r="B970" s="173" t="str">
        <f>IF('Sch A. Input'!B973="","",'Sch A. Input'!B973)</f>
        <v/>
      </c>
      <c r="C970" s="174" t="str">
        <f>IF('Sch A. Input'!C973="","",'Sch A. Input'!C973)</f>
        <v/>
      </c>
      <c r="D970" s="175" t="str">
        <f>IF('Sch A. Input'!D973="","",'Sch A. Input'!D973)</f>
        <v/>
      </c>
      <c r="E970" s="175">
        <f>IF('Sch A. Input'!E973="","",MIN('Sch A. Input'!E973,'Sch A. Input'!F973))</f>
        <v>45016</v>
      </c>
      <c r="F970" s="210">
        <f>SUMIFS('Sch A. Input'!G973:CJ973,'Sch A. Input'!$G$14:$CJ$14,"Recurring",'Sch A. Input'!$G$13:$CJ$13,$E$9)</f>
        <v>0</v>
      </c>
      <c r="G970" s="210">
        <f>SUMIFS('Sch A. Input'!G973:CJ973,'Sch A. Input'!$G$14:$CJ$14,"One-time",'Sch A. Input'!$G$13:$CJ$13,'Sch B. Bi-Weekly Output'!$E$9)</f>
        <v>0</v>
      </c>
      <c r="H970" s="211">
        <f t="shared" si="16"/>
        <v>0</v>
      </c>
      <c r="I970" s="208"/>
      <c r="J970" s="212">
        <f>IFERROR(-'Sch D. Workings'!AB975,'Sch D. Workings'!AB975)</f>
        <v>0</v>
      </c>
      <c r="L970" s="88"/>
    </row>
    <row r="971" spans="2:12" ht="13" x14ac:dyDescent="0.3">
      <c r="B971" s="173" t="str">
        <f>IF('Sch A. Input'!B974="","",'Sch A. Input'!B974)</f>
        <v/>
      </c>
      <c r="C971" s="174" t="str">
        <f>IF('Sch A. Input'!C974="","",'Sch A. Input'!C974)</f>
        <v/>
      </c>
      <c r="D971" s="175" t="str">
        <f>IF('Sch A. Input'!D974="","",'Sch A. Input'!D974)</f>
        <v/>
      </c>
      <c r="E971" s="175">
        <f>IF('Sch A. Input'!E974="","",MIN('Sch A. Input'!E974,'Sch A. Input'!F974))</f>
        <v>45016</v>
      </c>
      <c r="F971" s="210">
        <f>SUMIFS('Sch A. Input'!G974:CJ974,'Sch A. Input'!$G$14:$CJ$14,"Recurring",'Sch A. Input'!$G$13:$CJ$13,$E$9)</f>
        <v>0</v>
      </c>
      <c r="G971" s="210">
        <f>SUMIFS('Sch A. Input'!G974:CJ974,'Sch A. Input'!$G$14:$CJ$14,"One-time",'Sch A. Input'!$G$13:$CJ$13,'Sch B. Bi-Weekly Output'!$E$9)</f>
        <v>0</v>
      </c>
      <c r="H971" s="211">
        <f t="shared" si="16"/>
        <v>0</v>
      </c>
      <c r="I971" s="208"/>
      <c r="J971" s="212">
        <f>IFERROR(-'Sch D. Workings'!AB976,'Sch D. Workings'!AB976)</f>
        <v>0</v>
      </c>
      <c r="L971" s="88"/>
    </row>
    <row r="972" spans="2:12" ht="13" x14ac:dyDescent="0.3">
      <c r="B972" s="173" t="str">
        <f>IF('Sch A. Input'!B975="","",'Sch A. Input'!B975)</f>
        <v/>
      </c>
      <c r="C972" s="174" t="str">
        <f>IF('Sch A. Input'!C975="","",'Sch A. Input'!C975)</f>
        <v/>
      </c>
      <c r="D972" s="175" t="str">
        <f>IF('Sch A. Input'!D975="","",'Sch A. Input'!D975)</f>
        <v/>
      </c>
      <c r="E972" s="175">
        <f>IF('Sch A. Input'!E975="","",MIN('Sch A. Input'!E975,'Sch A. Input'!F975))</f>
        <v>45016</v>
      </c>
      <c r="F972" s="210">
        <f>SUMIFS('Sch A. Input'!G975:CJ975,'Sch A. Input'!$G$14:$CJ$14,"Recurring",'Sch A. Input'!$G$13:$CJ$13,$E$9)</f>
        <v>0</v>
      </c>
      <c r="G972" s="210">
        <f>SUMIFS('Sch A. Input'!G975:CJ975,'Sch A. Input'!$G$14:$CJ$14,"One-time",'Sch A. Input'!$G$13:$CJ$13,'Sch B. Bi-Weekly Output'!$E$9)</f>
        <v>0</v>
      </c>
      <c r="H972" s="211">
        <f t="shared" si="16"/>
        <v>0</v>
      </c>
      <c r="I972" s="208"/>
      <c r="J972" s="212">
        <f>IFERROR(-'Sch D. Workings'!AB977,'Sch D. Workings'!AB977)</f>
        <v>0</v>
      </c>
      <c r="L972" s="88"/>
    </row>
    <row r="973" spans="2:12" ht="13" x14ac:dyDescent="0.3">
      <c r="B973" s="173" t="str">
        <f>IF('Sch A. Input'!B976="","",'Sch A. Input'!B976)</f>
        <v/>
      </c>
      <c r="C973" s="174" t="str">
        <f>IF('Sch A. Input'!C976="","",'Sch A. Input'!C976)</f>
        <v/>
      </c>
      <c r="D973" s="175" t="str">
        <f>IF('Sch A. Input'!D976="","",'Sch A. Input'!D976)</f>
        <v/>
      </c>
      <c r="E973" s="175">
        <f>IF('Sch A. Input'!E976="","",MIN('Sch A. Input'!E976,'Sch A. Input'!F976))</f>
        <v>45016</v>
      </c>
      <c r="F973" s="210">
        <f>SUMIFS('Sch A. Input'!G976:CJ976,'Sch A. Input'!$G$14:$CJ$14,"Recurring",'Sch A. Input'!$G$13:$CJ$13,$E$9)</f>
        <v>0</v>
      </c>
      <c r="G973" s="210">
        <f>SUMIFS('Sch A. Input'!G976:CJ976,'Sch A. Input'!$G$14:$CJ$14,"One-time",'Sch A. Input'!$G$13:$CJ$13,'Sch B. Bi-Weekly Output'!$E$9)</f>
        <v>0</v>
      </c>
      <c r="H973" s="211">
        <f t="shared" si="16"/>
        <v>0</v>
      </c>
      <c r="I973" s="208"/>
      <c r="J973" s="212">
        <f>IFERROR(-'Sch D. Workings'!AB978,'Sch D. Workings'!AB978)</f>
        <v>0</v>
      </c>
      <c r="L973" s="88"/>
    </row>
    <row r="974" spans="2:12" ht="13" x14ac:dyDescent="0.3">
      <c r="B974" s="173" t="str">
        <f>IF('Sch A. Input'!B977="","",'Sch A. Input'!B977)</f>
        <v/>
      </c>
      <c r="C974" s="174" t="str">
        <f>IF('Sch A. Input'!C977="","",'Sch A. Input'!C977)</f>
        <v/>
      </c>
      <c r="D974" s="175" t="str">
        <f>IF('Sch A. Input'!D977="","",'Sch A. Input'!D977)</f>
        <v/>
      </c>
      <c r="E974" s="175">
        <f>IF('Sch A. Input'!E977="","",MIN('Sch A. Input'!E977,'Sch A. Input'!F977))</f>
        <v>45016</v>
      </c>
      <c r="F974" s="210">
        <f>SUMIFS('Sch A. Input'!G977:CJ977,'Sch A. Input'!$G$14:$CJ$14,"Recurring",'Sch A. Input'!$G$13:$CJ$13,$E$9)</f>
        <v>0</v>
      </c>
      <c r="G974" s="210">
        <f>SUMIFS('Sch A. Input'!G977:CJ977,'Sch A. Input'!$G$14:$CJ$14,"One-time",'Sch A. Input'!$G$13:$CJ$13,'Sch B. Bi-Weekly Output'!$E$9)</f>
        <v>0</v>
      </c>
      <c r="H974" s="211">
        <f t="shared" si="16"/>
        <v>0</v>
      </c>
      <c r="I974" s="208"/>
      <c r="J974" s="212">
        <f>IFERROR(-'Sch D. Workings'!AB979,'Sch D. Workings'!AB979)</f>
        <v>0</v>
      </c>
      <c r="L974" s="88"/>
    </row>
    <row r="975" spans="2:12" ht="13" x14ac:dyDescent="0.3">
      <c r="B975" s="173" t="str">
        <f>IF('Sch A. Input'!B978="","",'Sch A. Input'!B978)</f>
        <v/>
      </c>
      <c r="C975" s="174" t="str">
        <f>IF('Sch A. Input'!C978="","",'Sch A. Input'!C978)</f>
        <v/>
      </c>
      <c r="D975" s="175" t="str">
        <f>IF('Sch A. Input'!D978="","",'Sch A. Input'!D978)</f>
        <v/>
      </c>
      <c r="E975" s="175">
        <f>IF('Sch A. Input'!E978="","",MIN('Sch A. Input'!E978,'Sch A. Input'!F978))</f>
        <v>45016</v>
      </c>
      <c r="F975" s="210">
        <f>SUMIFS('Sch A. Input'!G978:CJ978,'Sch A. Input'!$G$14:$CJ$14,"Recurring",'Sch A. Input'!$G$13:$CJ$13,$E$9)</f>
        <v>0</v>
      </c>
      <c r="G975" s="210">
        <f>SUMIFS('Sch A. Input'!G978:CJ978,'Sch A. Input'!$G$14:$CJ$14,"One-time",'Sch A. Input'!$G$13:$CJ$13,'Sch B. Bi-Weekly Output'!$E$9)</f>
        <v>0</v>
      </c>
      <c r="H975" s="211">
        <f t="shared" si="16"/>
        <v>0</v>
      </c>
      <c r="I975" s="208"/>
      <c r="J975" s="212">
        <f>IFERROR(-'Sch D. Workings'!AB980,'Sch D. Workings'!AB980)</f>
        <v>0</v>
      </c>
      <c r="L975" s="88"/>
    </row>
    <row r="976" spans="2:12" ht="13" x14ac:dyDescent="0.3">
      <c r="B976" s="173" t="str">
        <f>IF('Sch A. Input'!B979="","",'Sch A. Input'!B979)</f>
        <v/>
      </c>
      <c r="C976" s="174" t="str">
        <f>IF('Sch A. Input'!C979="","",'Sch A. Input'!C979)</f>
        <v/>
      </c>
      <c r="D976" s="175" t="str">
        <f>IF('Sch A. Input'!D979="","",'Sch A. Input'!D979)</f>
        <v/>
      </c>
      <c r="E976" s="175">
        <f>IF('Sch A. Input'!E979="","",MIN('Sch A. Input'!E979,'Sch A. Input'!F979))</f>
        <v>45016</v>
      </c>
      <c r="F976" s="210">
        <f>SUMIFS('Sch A. Input'!G979:CJ979,'Sch A. Input'!$G$14:$CJ$14,"Recurring",'Sch A. Input'!$G$13:$CJ$13,$E$9)</f>
        <v>0</v>
      </c>
      <c r="G976" s="210">
        <f>SUMIFS('Sch A. Input'!G979:CJ979,'Sch A. Input'!$G$14:$CJ$14,"One-time",'Sch A. Input'!$G$13:$CJ$13,'Sch B. Bi-Weekly Output'!$E$9)</f>
        <v>0</v>
      </c>
      <c r="H976" s="211">
        <f t="shared" si="16"/>
        <v>0</v>
      </c>
      <c r="I976" s="208"/>
      <c r="J976" s="212">
        <f>IFERROR(-'Sch D. Workings'!AB981,'Sch D. Workings'!AB981)</f>
        <v>0</v>
      </c>
      <c r="L976" s="88"/>
    </row>
    <row r="977" spans="2:12" ht="13" x14ac:dyDescent="0.3">
      <c r="B977" s="173" t="str">
        <f>IF('Sch A. Input'!B980="","",'Sch A. Input'!B980)</f>
        <v/>
      </c>
      <c r="C977" s="174" t="str">
        <f>IF('Sch A. Input'!C980="","",'Sch A. Input'!C980)</f>
        <v/>
      </c>
      <c r="D977" s="175" t="str">
        <f>IF('Sch A. Input'!D980="","",'Sch A. Input'!D980)</f>
        <v/>
      </c>
      <c r="E977" s="175">
        <f>IF('Sch A. Input'!E980="","",MIN('Sch A. Input'!E980,'Sch A. Input'!F980))</f>
        <v>45016</v>
      </c>
      <c r="F977" s="210">
        <f>SUMIFS('Sch A. Input'!G980:CJ980,'Sch A. Input'!$G$14:$CJ$14,"Recurring",'Sch A. Input'!$G$13:$CJ$13,$E$9)</f>
        <v>0</v>
      </c>
      <c r="G977" s="210">
        <f>SUMIFS('Sch A. Input'!G980:CJ980,'Sch A. Input'!$G$14:$CJ$14,"One-time",'Sch A. Input'!$G$13:$CJ$13,'Sch B. Bi-Weekly Output'!$E$9)</f>
        <v>0</v>
      </c>
      <c r="H977" s="211">
        <f t="shared" si="16"/>
        <v>0</v>
      </c>
      <c r="I977" s="208"/>
      <c r="J977" s="212">
        <f>IFERROR(-'Sch D. Workings'!AB982,'Sch D. Workings'!AB982)</f>
        <v>0</v>
      </c>
      <c r="L977" s="88"/>
    </row>
    <row r="978" spans="2:12" ht="13" x14ac:dyDescent="0.3">
      <c r="B978" s="173" t="str">
        <f>IF('Sch A. Input'!B981="","",'Sch A. Input'!B981)</f>
        <v/>
      </c>
      <c r="C978" s="174" t="str">
        <f>IF('Sch A. Input'!C981="","",'Sch A. Input'!C981)</f>
        <v/>
      </c>
      <c r="D978" s="175" t="str">
        <f>IF('Sch A. Input'!D981="","",'Sch A. Input'!D981)</f>
        <v/>
      </c>
      <c r="E978" s="175">
        <f>IF('Sch A. Input'!E981="","",MIN('Sch A. Input'!E981,'Sch A. Input'!F981))</f>
        <v>45016</v>
      </c>
      <c r="F978" s="210">
        <f>SUMIFS('Sch A. Input'!G981:CJ981,'Sch A. Input'!$G$14:$CJ$14,"Recurring",'Sch A. Input'!$G$13:$CJ$13,$E$9)</f>
        <v>0</v>
      </c>
      <c r="G978" s="210">
        <f>SUMIFS('Sch A. Input'!G981:CJ981,'Sch A. Input'!$G$14:$CJ$14,"One-time",'Sch A. Input'!$G$13:$CJ$13,'Sch B. Bi-Weekly Output'!$E$9)</f>
        <v>0</v>
      </c>
      <c r="H978" s="211">
        <f t="shared" si="16"/>
        <v>0</v>
      </c>
      <c r="I978" s="208"/>
      <c r="J978" s="212">
        <f>IFERROR(-'Sch D. Workings'!AB983,'Sch D. Workings'!AB983)</f>
        <v>0</v>
      </c>
      <c r="L978" s="88"/>
    </row>
    <row r="979" spans="2:12" ht="13" x14ac:dyDescent="0.3">
      <c r="B979" s="173" t="str">
        <f>IF('Sch A. Input'!B982="","",'Sch A. Input'!B982)</f>
        <v/>
      </c>
      <c r="C979" s="174" t="str">
        <f>IF('Sch A. Input'!C982="","",'Sch A. Input'!C982)</f>
        <v/>
      </c>
      <c r="D979" s="175" t="str">
        <f>IF('Sch A. Input'!D982="","",'Sch A. Input'!D982)</f>
        <v/>
      </c>
      <c r="E979" s="175">
        <f>IF('Sch A. Input'!E982="","",MIN('Sch A. Input'!E982,'Sch A. Input'!F982))</f>
        <v>45016</v>
      </c>
      <c r="F979" s="210">
        <f>SUMIFS('Sch A. Input'!G982:CJ982,'Sch A. Input'!$G$14:$CJ$14,"Recurring",'Sch A. Input'!$G$13:$CJ$13,$E$9)</f>
        <v>0</v>
      </c>
      <c r="G979" s="210">
        <f>SUMIFS('Sch A. Input'!G982:CJ982,'Sch A. Input'!$G$14:$CJ$14,"One-time",'Sch A. Input'!$G$13:$CJ$13,'Sch B. Bi-Weekly Output'!$E$9)</f>
        <v>0</v>
      </c>
      <c r="H979" s="211">
        <f t="shared" si="16"/>
        <v>0</v>
      </c>
      <c r="I979" s="208"/>
      <c r="J979" s="212">
        <f>IFERROR(-'Sch D. Workings'!AB984,'Sch D. Workings'!AB984)</f>
        <v>0</v>
      </c>
      <c r="L979" s="88"/>
    </row>
    <row r="980" spans="2:12" ht="13" x14ac:dyDescent="0.3">
      <c r="B980" s="173" t="str">
        <f>IF('Sch A. Input'!B983="","",'Sch A. Input'!B983)</f>
        <v/>
      </c>
      <c r="C980" s="174" t="str">
        <f>IF('Sch A. Input'!C983="","",'Sch A. Input'!C983)</f>
        <v/>
      </c>
      <c r="D980" s="175" t="str">
        <f>IF('Sch A. Input'!D983="","",'Sch A. Input'!D983)</f>
        <v/>
      </c>
      <c r="E980" s="175">
        <f>IF('Sch A. Input'!E983="","",MIN('Sch A. Input'!E983,'Sch A. Input'!F983))</f>
        <v>45016</v>
      </c>
      <c r="F980" s="210">
        <f>SUMIFS('Sch A. Input'!G983:CJ983,'Sch A. Input'!$G$14:$CJ$14,"Recurring",'Sch A. Input'!$G$13:$CJ$13,$E$9)</f>
        <v>0</v>
      </c>
      <c r="G980" s="210">
        <f>SUMIFS('Sch A. Input'!G983:CJ983,'Sch A. Input'!$G$14:$CJ$14,"One-time",'Sch A. Input'!$G$13:$CJ$13,'Sch B. Bi-Weekly Output'!$E$9)</f>
        <v>0</v>
      </c>
      <c r="H980" s="211">
        <f t="shared" si="16"/>
        <v>0</v>
      </c>
      <c r="I980" s="208"/>
      <c r="J980" s="212">
        <f>IFERROR(-'Sch D. Workings'!AB985,'Sch D. Workings'!AB985)</f>
        <v>0</v>
      </c>
      <c r="L980" s="88"/>
    </row>
    <row r="981" spans="2:12" ht="13" x14ac:dyDescent="0.3">
      <c r="B981" s="173" t="str">
        <f>IF('Sch A. Input'!B984="","",'Sch A. Input'!B984)</f>
        <v/>
      </c>
      <c r="C981" s="174" t="str">
        <f>IF('Sch A. Input'!C984="","",'Sch A. Input'!C984)</f>
        <v/>
      </c>
      <c r="D981" s="175" t="str">
        <f>IF('Sch A. Input'!D984="","",'Sch A. Input'!D984)</f>
        <v/>
      </c>
      <c r="E981" s="175">
        <f>IF('Sch A. Input'!E984="","",MIN('Sch A. Input'!E984,'Sch A. Input'!F984))</f>
        <v>45016</v>
      </c>
      <c r="F981" s="210">
        <f>SUMIFS('Sch A. Input'!G984:CJ984,'Sch A. Input'!$G$14:$CJ$14,"Recurring",'Sch A. Input'!$G$13:$CJ$13,$E$9)</f>
        <v>0</v>
      </c>
      <c r="G981" s="210">
        <f>SUMIFS('Sch A. Input'!G984:CJ984,'Sch A. Input'!$G$14:$CJ$14,"One-time",'Sch A. Input'!$G$13:$CJ$13,'Sch B. Bi-Weekly Output'!$E$9)</f>
        <v>0</v>
      </c>
      <c r="H981" s="211">
        <f t="shared" si="16"/>
        <v>0</v>
      </c>
      <c r="I981" s="208"/>
      <c r="J981" s="212">
        <f>IFERROR(-'Sch D. Workings'!AB986,'Sch D. Workings'!AB986)</f>
        <v>0</v>
      </c>
      <c r="L981" s="88"/>
    </row>
    <row r="982" spans="2:12" ht="13" x14ac:dyDescent="0.3">
      <c r="B982" s="173" t="str">
        <f>IF('Sch A. Input'!B985="","",'Sch A. Input'!B985)</f>
        <v/>
      </c>
      <c r="C982" s="174" t="str">
        <f>IF('Sch A. Input'!C985="","",'Sch A. Input'!C985)</f>
        <v/>
      </c>
      <c r="D982" s="175" t="str">
        <f>IF('Sch A. Input'!D985="","",'Sch A. Input'!D985)</f>
        <v/>
      </c>
      <c r="E982" s="175">
        <f>IF('Sch A. Input'!E985="","",MIN('Sch A. Input'!E985,'Sch A. Input'!F985))</f>
        <v>45016</v>
      </c>
      <c r="F982" s="210">
        <f>SUMIFS('Sch A. Input'!G985:CJ985,'Sch A. Input'!$G$14:$CJ$14,"Recurring",'Sch A. Input'!$G$13:$CJ$13,$E$9)</f>
        <v>0</v>
      </c>
      <c r="G982" s="210">
        <f>SUMIFS('Sch A. Input'!G985:CJ985,'Sch A. Input'!$G$14:$CJ$14,"One-time",'Sch A. Input'!$G$13:$CJ$13,'Sch B. Bi-Weekly Output'!$E$9)</f>
        <v>0</v>
      </c>
      <c r="H982" s="211">
        <f t="shared" si="16"/>
        <v>0</v>
      </c>
      <c r="I982" s="208"/>
      <c r="J982" s="212">
        <f>IFERROR(-'Sch D. Workings'!AB987,'Sch D. Workings'!AB987)</f>
        <v>0</v>
      </c>
      <c r="L982" s="88"/>
    </row>
    <row r="983" spans="2:12" ht="13" x14ac:dyDescent="0.3">
      <c r="B983" s="173" t="str">
        <f>IF('Sch A. Input'!B986="","",'Sch A. Input'!B986)</f>
        <v/>
      </c>
      <c r="C983" s="174" t="str">
        <f>IF('Sch A. Input'!C986="","",'Sch A. Input'!C986)</f>
        <v/>
      </c>
      <c r="D983" s="175" t="str">
        <f>IF('Sch A. Input'!D986="","",'Sch A. Input'!D986)</f>
        <v/>
      </c>
      <c r="E983" s="175">
        <f>IF('Sch A. Input'!E986="","",MIN('Sch A. Input'!E986,'Sch A. Input'!F986))</f>
        <v>45016</v>
      </c>
      <c r="F983" s="210">
        <f>SUMIFS('Sch A. Input'!G986:CJ986,'Sch A. Input'!$G$14:$CJ$14,"Recurring",'Sch A. Input'!$G$13:$CJ$13,$E$9)</f>
        <v>0</v>
      </c>
      <c r="G983" s="210">
        <f>SUMIFS('Sch A. Input'!G986:CJ986,'Sch A. Input'!$G$14:$CJ$14,"One-time",'Sch A. Input'!$G$13:$CJ$13,'Sch B. Bi-Weekly Output'!$E$9)</f>
        <v>0</v>
      </c>
      <c r="H983" s="211">
        <f t="shared" ref="H983:H1011" si="17">SUM(F983:G983)</f>
        <v>0</v>
      </c>
      <c r="I983" s="208"/>
      <c r="J983" s="212">
        <f>IFERROR(-'Sch D. Workings'!AB988,'Sch D. Workings'!AB988)</f>
        <v>0</v>
      </c>
      <c r="L983" s="88"/>
    </row>
    <row r="984" spans="2:12" ht="13" x14ac:dyDescent="0.3">
      <c r="B984" s="173" t="str">
        <f>IF('Sch A. Input'!B987="","",'Sch A. Input'!B987)</f>
        <v/>
      </c>
      <c r="C984" s="174" t="str">
        <f>IF('Sch A. Input'!C987="","",'Sch A. Input'!C987)</f>
        <v/>
      </c>
      <c r="D984" s="175" t="str">
        <f>IF('Sch A. Input'!D987="","",'Sch A. Input'!D987)</f>
        <v/>
      </c>
      <c r="E984" s="175">
        <f>IF('Sch A. Input'!E987="","",MIN('Sch A. Input'!E987,'Sch A. Input'!F987))</f>
        <v>45016</v>
      </c>
      <c r="F984" s="210">
        <f>SUMIFS('Sch A. Input'!G987:CJ987,'Sch A. Input'!$G$14:$CJ$14,"Recurring",'Sch A. Input'!$G$13:$CJ$13,$E$9)</f>
        <v>0</v>
      </c>
      <c r="G984" s="210">
        <f>SUMIFS('Sch A. Input'!G987:CJ987,'Sch A. Input'!$G$14:$CJ$14,"One-time",'Sch A. Input'!$G$13:$CJ$13,'Sch B. Bi-Weekly Output'!$E$9)</f>
        <v>0</v>
      </c>
      <c r="H984" s="211">
        <f t="shared" si="17"/>
        <v>0</v>
      </c>
      <c r="I984" s="208"/>
      <c r="J984" s="212">
        <f>IFERROR(-'Sch D. Workings'!AB989,'Sch D. Workings'!AB989)</f>
        <v>0</v>
      </c>
      <c r="L984" s="88"/>
    </row>
    <row r="985" spans="2:12" ht="13" x14ac:dyDescent="0.3">
      <c r="B985" s="173" t="str">
        <f>IF('Sch A. Input'!B988="","",'Sch A. Input'!B988)</f>
        <v/>
      </c>
      <c r="C985" s="174" t="str">
        <f>IF('Sch A. Input'!C988="","",'Sch A. Input'!C988)</f>
        <v/>
      </c>
      <c r="D985" s="175" t="str">
        <f>IF('Sch A. Input'!D988="","",'Sch A. Input'!D988)</f>
        <v/>
      </c>
      <c r="E985" s="175">
        <f>IF('Sch A. Input'!E988="","",MIN('Sch A. Input'!E988,'Sch A. Input'!F988))</f>
        <v>45016</v>
      </c>
      <c r="F985" s="210">
        <f>SUMIFS('Sch A. Input'!G988:CJ988,'Sch A. Input'!$G$14:$CJ$14,"Recurring",'Sch A. Input'!$G$13:$CJ$13,$E$9)</f>
        <v>0</v>
      </c>
      <c r="G985" s="210">
        <f>SUMIFS('Sch A. Input'!G988:CJ988,'Sch A. Input'!$G$14:$CJ$14,"One-time",'Sch A. Input'!$G$13:$CJ$13,'Sch B. Bi-Weekly Output'!$E$9)</f>
        <v>0</v>
      </c>
      <c r="H985" s="211">
        <f t="shared" si="17"/>
        <v>0</v>
      </c>
      <c r="I985" s="208"/>
      <c r="J985" s="212">
        <f>IFERROR(-'Sch D. Workings'!AB990,'Sch D. Workings'!AB990)</f>
        <v>0</v>
      </c>
      <c r="L985" s="88"/>
    </row>
    <row r="986" spans="2:12" ht="13" x14ac:dyDescent="0.3">
      <c r="B986" s="173" t="str">
        <f>IF('Sch A. Input'!B989="","",'Sch A. Input'!B989)</f>
        <v/>
      </c>
      <c r="C986" s="174" t="str">
        <f>IF('Sch A. Input'!C989="","",'Sch A. Input'!C989)</f>
        <v/>
      </c>
      <c r="D986" s="175" t="str">
        <f>IF('Sch A. Input'!D989="","",'Sch A. Input'!D989)</f>
        <v/>
      </c>
      <c r="E986" s="175">
        <f>IF('Sch A. Input'!E989="","",MIN('Sch A. Input'!E989,'Sch A. Input'!F989))</f>
        <v>45016</v>
      </c>
      <c r="F986" s="210">
        <f>SUMIFS('Sch A. Input'!G989:CJ989,'Sch A. Input'!$G$14:$CJ$14,"Recurring",'Sch A. Input'!$G$13:$CJ$13,$E$9)</f>
        <v>0</v>
      </c>
      <c r="G986" s="210">
        <f>SUMIFS('Sch A. Input'!G989:CJ989,'Sch A. Input'!$G$14:$CJ$14,"One-time",'Sch A. Input'!$G$13:$CJ$13,'Sch B. Bi-Weekly Output'!$E$9)</f>
        <v>0</v>
      </c>
      <c r="H986" s="211">
        <f t="shared" si="17"/>
        <v>0</v>
      </c>
      <c r="I986" s="208"/>
      <c r="J986" s="212">
        <f>IFERROR(-'Sch D. Workings'!AB991,'Sch D. Workings'!AB991)</f>
        <v>0</v>
      </c>
      <c r="L986" s="88"/>
    </row>
    <row r="987" spans="2:12" ht="13" x14ac:dyDescent="0.3">
      <c r="B987" s="173" t="str">
        <f>IF('Sch A. Input'!B990="","",'Sch A. Input'!B990)</f>
        <v/>
      </c>
      <c r="C987" s="174" t="str">
        <f>IF('Sch A. Input'!C990="","",'Sch A. Input'!C990)</f>
        <v/>
      </c>
      <c r="D987" s="175" t="str">
        <f>IF('Sch A. Input'!D990="","",'Sch A. Input'!D990)</f>
        <v/>
      </c>
      <c r="E987" s="175">
        <f>IF('Sch A. Input'!E990="","",MIN('Sch A. Input'!E990,'Sch A. Input'!F990))</f>
        <v>45016</v>
      </c>
      <c r="F987" s="210">
        <f>SUMIFS('Sch A. Input'!G990:CJ990,'Sch A. Input'!$G$14:$CJ$14,"Recurring",'Sch A. Input'!$G$13:$CJ$13,$E$9)</f>
        <v>0</v>
      </c>
      <c r="G987" s="210">
        <f>SUMIFS('Sch A. Input'!G990:CJ990,'Sch A. Input'!$G$14:$CJ$14,"One-time",'Sch A. Input'!$G$13:$CJ$13,'Sch B. Bi-Weekly Output'!$E$9)</f>
        <v>0</v>
      </c>
      <c r="H987" s="211">
        <f t="shared" si="17"/>
        <v>0</v>
      </c>
      <c r="I987" s="208"/>
      <c r="J987" s="212">
        <f>IFERROR(-'Sch D. Workings'!AB992,'Sch D. Workings'!AB992)</f>
        <v>0</v>
      </c>
      <c r="L987" s="88"/>
    </row>
    <row r="988" spans="2:12" ht="13" x14ac:dyDescent="0.3">
      <c r="B988" s="173" t="str">
        <f>IF('Sch A. Input'!B991="","",'Sch A. Input'!B991)</f>
        <v/>
      </c>
      <c r="C988" s="174" t="str">
        <f>IF('Sch A. Input'!C991="","",'Sch A. Input'!C991)</f>
        <v/>
      </c>
      <c r="D988" s="175" t="str">
        <f>IF('Sch A. Input'!D991="","",'Sch A. Input'!D991)</f>
        <v/>
      </c>
      <c r="E988" s="175">
        <f>IF('Sch A. Input'!E991="","",MIN('Sch A. Input'!E991,'Sch A. Input'!F991))</f>
        <v>45016</v>
      </c>
      <c r="F988" s="210">
        <f>SUMIFS('Sch A. Input'!G991:CJ991,'Sch A. Input'!$G$14:$CJ$14,"Recurring",'Sch A. Input'!$G$13:$CJ$13,$E$9)</f>
        <v>0</v>
      </c>
      <c r="G988" s="210">
        <f>SUMIFS('Sch A. Input'!G991:CJ991,'Sch A. Input'!$G$14:$CJ$14,"One-time",'Sch A. Input'!$G$13:$CJ$13,'Sch B. Bi-Weekly Output'!$E$9)</f>
        <v>0</v>
      </c>
      <c r="H988" s="211">
        <f t="shared" si="17"/>
        <v>0</v>
      </c>
      <c r="I988" s="208"/>
      <c r="J988" s="212">
        <f>IFERROR(-'Sch D. Workings'!AB993,'Sch D. Workings'!AB993)</f>
        <v>0</v>
      </c>
      <c r="L988" s="88"/>
    </row>
    <row r="989" spans="2:12" ht="13" x14ac:dyDescent="0.3">
      <c r="B989" s="173" t="str">
        <f>IF('Sch A. Input'!B992="","",'Sch A. Input'!B992)</f>
        <v/>
      </c>
      <c r="C989" s="174" t="str">
        <f>IF('Sch A. Input'!C992="","",'Sch A. Input'!C992)</f>
        <v/>
      </c>
      <c r="D989" s="175" t="str">
        <f>IF('Sch A. Input'!D992="","",'Sch A. Input'!D992)</f>
        <v/>
      </c>
      <c r="E989" s="175">
        <f>IF('Sch A. Input'!E992="","",MIN('Sch A. Input'!E992,'Sch A. Input'!F992))</f>
        <v>45016</v>
      </c>
      <c r="F989" s="210">
        <f>SUMIFS('Sch A. Input'!G992:CJ992,'Sch A. Input'!$G$14:$CJ$14,"Recurring",'Sch A. Input'!$G$13:$CJ$13,$E$9)</f>
        <v>0</v>
      </c>
      <c r="G989" s="210">
        <f>SUMIFS('Sch A. Input'!G992:CJ992,'Sch A. Input'!$G$14:$CJ$14,"One-time",'Sch A. Input'!$G$13:$CJ$13,'Sch B. Bi-Weekly Output'!$E$9)</f>
        <v>0</v>
      </c>
      <c r="H989" s="211">
        <f t="shared" si="17"/>
        <v>0</v>
      </c>
      <c r="I989" s="208"/>
      <c r="J989" s="212">
        <f>IFERROR(-'Sch D. Workings'!AB994,'Sch D. Workings'!AB994)</f>
        <v>0</v>
      </c>
      <c r="L989" s="88"/>
    </row>
    <row r="990" spans="2:12" ht="13" x14ac:dyDescent="0.3">
      <c r="B990" s="173" t="str">
        <f>IF('Sch A. Input'!B993="","",'Sch A. Input'!B993)</f>
        <v/>
      </c>
      <c r="C990" s="174" t="str">
        <f>IF('Sch A. Input'!C993="","",'Sch A. Input'!C993)</f>
        <v/>
      </c>
      <c r="D990" s="175" t="str">
        <f>IF('Sch A. Input'!D993="","",'Sch A. Input'!D993)</f>
        <v/>
      </c>
      <c r="E990" s="175">
        <f>IF('Sch A. Input'!E993="","",MIN('Sch A. Input'!E993,'Sch A. Input'!F993))</f>
        <v>45016</v>
      </c>
      <c r="F990" s="210">
        <f>SUMIFS('Sch A. Input'!G993:CJ993,'Sch A. Input'!$G$14:$CJ$14,"Recurring",'Sch A. Input'!$G$13:$CJ$13,$E$9)</f>
        <v>0</v>
      </c>
      <c r="G990" s="210">
        <f>SUMIFS('Sch A. Input'!G993:CJ993,'Sch A. Input'!$G$14:$CJ$14,"One-time",'Sch A. Input'!$G$13:$CJ$13,'Sch B. Bi-Weekly Output'!$E$9)</f>
        <v>0</v>
      </c>
      <c r="H990" s="211">
        <f t="shared" si="17"/>
        <v>0</v>
      </c>
      <c r="I990" s="208"/>
      <c r="J990" s="212">
        <f>IFERROR(-'Sch D. Workings'!AB995,'Sch D. Workings'!AB995)</f>
        <v>0</v>
      </c>
      <c r="L990" s="88"/>
    </row>
    <row r="991" spans="2:12" ht="13" x14ac:dyDescent="0.3">
      <c r="B991" s="173" t="str">
        <f>IF('Sch A. Input'!B994="","",'Sch A. Input'!B994)</f>
        <v/>
      </c>
      <c r="C991" s="174" t="str">
        <f>IF('Sch A. Input'!C994="","",'Sch A. Input'!C994)</f>
        <v/>
      </c>
      <c r="D991" s="175" t="str">
        <f>IF('Sch A. Input'!D994="","",'Sch A. Input'!D994)</f>
        <v/>
      </c>
      <c r="E991" s="175">
        <f>IF('Sch A. Input'!E994="","",MIN('Sch A. Input'!E994,'Sch A. Input'!F994))</f>
        <v>45016</v>
      </c>
      <c r="F991" s="210">
        <f>SUMIFS('Sch A. Input'!G994:CJ994,'Sch A. Input'!$G$14:$CJ$14,"Recurring",'Sch A. Input'!$G$13:$CJ$13,$E$9)</f>
        <v>0</v>
      </c>
      <c r="G991" s="210">
        <f>SUMIFS('Sch A. Input'!G994:CJ994,'Sch A. Input'!$G$14:$CJ$14,"One-time",'Sch A. Input'!$G$13:$CJ$13,'Sch B. Bi-Weekly Output'!$E$9)</f>
        <v>0</v>
      </c>
      <c r="H991" s="211">
        <f t="shared" si="17"/>
        <v>0</v>
      </c>
      <c r="I991" s="208"/>
      <c r="J991" s="212">
        <f>IFERROR(-'Sch D. Workings'!AB996,'Sch D. Workings'!AB996)</f>
        <v>0</v>
      </c>
      <c r="L991" s="88"/>
    </row>
    <row r="992" spans="2:12" ht="13" x14ac:dyDescent="0.3">
      <c r="B992" s="173" t="str">
        <f>IF('Sch A. Input'!B995="","",'Sch A. Input'!B995)</f>
        <v/>
      </c>
      <c r="C992" s="174" t="str">
        <f>IF('Sch A. Input'!C995="","",'Sch A. Input'!C995)</f>
        <v/>
      </c>
      <c r="D992" s="175" t="str">
        <f>IF('Sch A. Input'!D995="","",'Sch A. Input'!D995)</f>
        <v/>
      </c>
      <c r="E992" s="175">
        <f>IF('Sch A. Input'!E995="","",MIN('Sch A. Input'!E995,'Sch A. Input'!F995))</f>
        <v>45016</v>
      </c>
      <c r="F992" s="210">
        <f>SUMIFS('Sch A. Input'!G995:CJ995,'Sch A. Input'!$G$14:$CJ$14,"Recurring",'Sch A. Input'!$G$13:$CJ$13,$E$9)</f>
        <v>0</v>
      </c>
      <c r="G992" s="210">
        <f>SUMIFS('Sch A. Input'!G995:CJ995,'Sch A. Input'!$G$14:$CJ$14,"One-time",'Sch A. Input'!$G$13:$CJ$13,'Sch B. Bi-Weekly Output'!$E$9)</f>
        <v>0</v>
      </c>
      <c r="H992" s="211">
        <f t="shared" si="17"/>
        <v>0</v>
      </c>
      <c r="I992" s="208"/>
      <c r="J992" s="212">
        <f>IFERROR(-'Sch D. Workings'!AB997,'Sch D. Workings'!AB997)</f>
        <v>0</v>
      </c>
      <c r="L992" s="88"/>
    </row>
    <row r="993" spans="2:12" ht="13" x14ac:dyDescent="0.3">
      <c r="B993" s="173" t="str">
        <f>IF('Sch A. Input'!B996="","",'Sch A. Input'!B996)</f>
        <v/>
      </c>
      <c r="C993" s="174" t="str">
        <f>IF('Sch A. Input'!C996="","",'Sch A. Input'!C996)</f>
        <v/>
      </c>
      <c r="D993" s="175" t="str">
        <f>IF('Sch A. Input'!D996="","",'Sch A. Input'!D996)</f>
        <v/>
      </c>
      <c r="E993" s="175">
        <f>IF('Sch A. Input'!E996="","",MIN('Sch A. Input'!E996,'Sch A. Input'!F996))</f>
        <v>45016</v>
      </c>
      <c r="F993" s="210">
        <f>SUMIFS('Sch A. Input'!G996:CJ996,'Sch A. Input'!$G$14:$CJ$14,"Recurring",'Sch A. Input'!$G$13:$CJ$13,$E$9)</f>
        <v>0</v>
      </c>
      <c r="G993" s="210">
        <f>SUMIFS('Sch A. Input'!G996:CJ996,'Sch A. Input'!$G$14:$CJ$14,"One-time",'Sch A. Input'!$G$13:$CJ$13,'Sch B. Bi-Weekly Output'!$E$9)</f>
        <v>0</v>
      </c>
      <c r="H993" s="211">
        <f t="shared" si="17"/>
        <v>0</v>
      </c>
      <c r="I993" s="208"/>
      <c r="J993" s="212">
        <f>IFERROR(-'Sch D. Workings'!AB998,'Sch D. Workings'!AB998)</f>
        <v>0</v>
      </c>
      <c r="L993" s="88"/>
    </row>
    <row r="994" spans="2:12" ht="13" x14ac:dyDescent="0.3">
      <c r="B994" s="173" t="str">
        <f>IF('Sch A. Input'!B997="","",'Sch A. Input'!B997)</f>
        <v/>
      </c>
      <c r="C994" s="174" t="str">
        <f>IF('Sch A. Input'!C997="","",'Sch A. Input'!C997)</f>
        <v/>
      </c>
      <c r="D994" s="175" t="str">
        <f>IF('Sch A. Input'!D997="","",'Sch A. Input'!D997)</f>
        <v/>
      </c>
      <c r="E994" s="175">
        <f>IF('Sch A. Input'!E997="","",MIN('Sch A. Input'!E997,'Sch A. Input'!F997))</f>
        <v>45016</v>
      </c>
      <c r="F994" s="210">
        <f>SUMIFS('Sch A. Input'!G997:CJ997,'Sch A. Input'!$G$14:$CJ$14,"Recurring",'Sch A. Input'!$G$13:$CJ$13,$E$9)</f>
        <v>0</v>
      </c>
      <c r="G994" s="210">
        <f>SUMIFS('Sch A. Input'!G997:CJ997,'Sch A. Input'!$G$14:$CJ$14,"One-time",'Sch A. Input'!$G$13:$CJ$13,'Sch B. Bi-Weekly Output'!$E$9)</f>
        <v>0</v>
      </c>
      <c r="H994" s="211">
        <f t="shared" si="17"/>
        <v>0</v>
      </c>
      <c r="I994" s="208"/>
      <c r="J994" s="212">
        <f>IFERROR(-'Sch D. Workings'!AB999,'Sch D. Workings'!AB999)</f>
        <v>0</v>
      </c>
      <c r="L994" s="88"/>
    </row>
    <row r="995" spans="2:12" ht="13" x14ac:dyDescent="0.3">
      <c r="B995" s="173" t="str">
        <f>IF('Sch A. Input'!B998="","",'Sch A. Input'!B998)</f>
        <v/>
      </c>
      <c r="C995" s="174" t="str">
        <f>IF('Sch A. Input'!C998="","",'Sch A. Input'!C998)</f>
        <v/>
      </c>
      <c r="D995" s="175" t="str">
        <f>IF('Sch A. Input'!D998="","",'Sch A. Input'!D998)</f>
        <v/>
      </c>
      <c r="E995" s="175">
        <f>IF('Sch A. Input'!E998="","",MIN('Sch A. Input'!E998,'Sch A. Input'!F998))</f>
        <v>45016</v>
      </c>
      <c r="F995" s="210">
        <f>SUMIFS('Sch A. Input'!G998:CJ998,'Sch A. Input'!$G$14:$CJ$14,"Recurring",'Sch A. Input'!$G$13:$CJ$13,$E$9)</f>
        <v>0</v>
      </c>
      <c r="G995" s="210">
        <f>SUMIFS('Sch A. Input'!G998:CJ998,'Sch A. Input'!$G$14:$CJ$14,"One-time",'Sch A. Input'!$G$13:$CJ$13,'Sch B. Bi-Weekly Output'!$E$9)</f>
        <v>0</v>
      </c>
      <c r="H995" s="211">
        <f t="shared" si="17"/>
        <v>0</v>
      </c>
      <c r="I995" s="208"/>
      <c r="J995" s="212">
        <f>IFERROR(-'Sch D. Workings'!AB1000,'Sch D. Workings'!AB1000)</f>
        <v>0</v>
      </c>
      <c r="L995" s="88"/>
    </row>
    <row r="996" spans="2:12" ht="13" x14ac:dyDescent="0.3">
      <c r="B996" s="173" t="str">
        <f>IF('Sch A. Input'!B999="","",'Sch A. Input'!B999)</f>
        <v/>
      </c>
      <c r="C996" s="174" t="str">
        <f>IF('Sch A. Input'!C999="","",'Sch A. Input'!C999)</f>
        <v/>
      </c>
      <c r="D996" s="175" t="str">
        <f>IF('Sch A. Input'!D999="","",'Sch A. Input'!D999)</f>
        <v/>
      </c>
      <c r="E996" s="175">
        <f>IF('Sch A. Input'!E999="","",MIN('Sch A. Input'!E999,'Sch A. Input'!F999))</f>
        <v>45016</v>
      </c>
      <c r="F996" s="210">
        <f>SUMIFS('Sch A. Input'!G999:CJ999,'Sch A. Input'!$G$14:$CJ$14,"Recurring",'Sch A. Input'!$G$13:$CJ$13,$E$9)</f>
        <v>0</v>
      </c>
      <c r="G996" s="210">
        <f>SUMIFS('Sch A. Input'!G999:CJ999,'Sch A. Input'!$G$14:$CJ$14,"One-time",'Sch A. Input'!$G$13:$CJ$13,'Sch B. Bi-Weekly Output'!$E$9)</f>
        <v>0</v>
      </c>
      <c r="H996" s="211">
        <f t="shared" si="17"/>
        <v>0</v>
      </c>
      <c r="I996" s="208"/>
      <c r="J996" s="212">
        <f>IFERROR(-'Sch D. Workings'!AB1001,'Sch D. Workings'!AB1001)</f>
        <v>0</v>
      </c>
      <c r="L996" s="88"/>
    </row>
    <row r="997" spans="2:12" ht="13" x14ac:dyDescent="0.3">
      <c r="B997" s="173" t="str">
        <f>IF('Sch A. Input'!B1000="","",'Sch A. Input'!B1000)</f>
        <v/>
      </c>
      <c r="C997" s="174" t="str">
        <f>IF('Sch A. Input'!C1000="","",'Sch A. Input'!C1000)</f>
        <v/>
      </c>
      <c r="D997" s="175" t="str">
        <f>IF('Sch A. Input'!D1000="","",'Sch A. Input'!D1000)</f>
        <v/>
      </c>
      <c r="E997" s="175">
        <f>IF('Sch A. Input'!E1000="","",MIN('Sch A. Input'!E1000,'Sch A. Input'!F1000))</f>
        <v>45016</v>
      </c>
      <c r="F997" s="210">
        <f>SUMIFS('Sch A. Input'!G1000:CJ1000,'Sch A. Input'!$G$14:$CJ$14,"Recurring",'Sch A. Input'!$G$13:$CJ$13,$E$9)</f>
        <v>0</v>
      </c>
      <c r="G997" s="210">
        <f>SUMIFS('Sch A. Input'!G1000:CJ1000,'Sch A. Input'!$G$14:$CJ$14,"One-time",'Sch A. Input'!$G$13:$CJ$13,'Sch B. Bi-Weekly Output'!$E$9)</f>
        <v>0</v>
      </c>
      <c r="H997" s="211">
        <f t="shared" si="17"/>
        <v>0</v>
      </c>
      <c r="I997" s="208"/>
      <c r="J997" s="212">
        <f>IFERROR(-'Sch D. Workings'!AB1002,'Sch D. Workings'!AB1002)</f>
        <v>0</v>
      </c>
      <c r="L997" s="88"/>
    </row>
    <row r="998" spans="2:12" ht="13" x14ac:dyDescent="0.3">
      <c r="B998" s="173" t="str">
        <f>IF('Sch A. Input'!B1001="","",'Sch A. Input'!B1001)</f>
        <v/>
      </c>
      <c r="C998" s="174" t="str">
        <f>IF('Sch A. Input'!C1001="","",'Sch A. Input'!C1001)</f>
        <v/>
      </c>
      <c r="D998" s="175" t="str">
        <f>IF('Sch A. Input'!D1001="","",'Sch A. Input'!D1001)</f>
        <v/>
      </c>
      <c r="E998" s="175">
        <f>IF('Sch A. Input'!E1001="","",MIN('Sch A. Input'!E1001,'Sch A. Input'!F1001))</f>
        <v>45016</v>
      </c>
      <c r="F998" s="210">
        <f>SUMIFS('Sch A. Input'!G1001:CJ1001,'Sch A. Input'!$G$14:$CJ$14,"Recurring",'Sch A. Input'!$G$13:$CJ$13,$E$9)</f>
        <v>0</v>
      </c>
      <c r="G998" s="210">
        <f>SUMIFS('Sch A. Input'!G1001:CJ1001,'Sch A. Input'!$G$14:$CJ$14,"One-time",'Sch A. Input'!$G$13:$CJ$13,'Sch B. Bi-Weekly Output'!$E$9)</f>
        <v>0</v>
      </c>
      <c r="H998" s="211">
        <f t="shared" si="17"/>
        <v>0</v>
      </c>
      <c r="I998" s="208"/>
      <c r="J998" s="212">
        <f>IFERROR(-'Sch D. Workings'!AB1003,'Sch D. Workings'!AB1003)</f>
        <v>0</v>
      </c>
      <c r="L998" s="88"/>
    </row>
    <row r="999" spans="2:12" ht="13" x14ac:dyDescent="0.3">
      <c r="B999" s="173" t="str">
        <f>IF('Sch A. Input'!B1002="","",'Sch A. Input'!B1002)</f>
        <v/>
      </c>
      <c r="C999" s="174" t="str">
        <f>IF('Sch A. Input'!C1002="","",'Sch A. Input'!C1002)</f>
        <v/>
      </c>
      <c r="D999" s="175" t="str">
        <f>IF('Sch A. Input'!D1002="","",'Sch A. Input'!D1002)</f>
        <v/>
      </c>
      <c r="E999" s="175">
        <f>IF('Sch A. Input'!E1002="","",MIN('Sch A. Input'!E1002,'Sch A. Input'!F1002))</f>
        <v>45016</v>
      </c>
      <c r="F999" s="210">
        <f>SUMIFS('Sch A. Input'!G1002:CJ1002,'Sch A. Input'!$G$14:$CJ$14,"Recurring",'Sch A. Input'!$G$13:$CJ$13,$E$9)</f>
        <v>0</v>
      </c>
      <c r="G999" s="210">
        <f>SUMIFS('Sch A. Input'!G1002:CJ1002,'Sch A. Input'!$G$14:$CJ$14,"One-time",'Sch A. Input'!$G$13:$CJ$13,'Sch B. Bi-Weekly Output'!$E$9)</f>
        <v>0</v>
      </c>
      <c r="H999" s="211">
        <f t="shared" si="17"/>
        <v>0</v>
      </c>
      <c r="I999" s="208"/>
      <c r="J999" s="212">
        <f>IFERROR(-'Sch D. Workings'!AB1004,'Sch D. Workings'!AB1004)</f>
        <v>0</v>
      </c>
      <c r="L999" s="88"/>
    </row>
    <row r="1000" spans="2:12" ht="13" x14ac:dyDescent="0.3">
      <c r="B1000" s="173" t="str">
        <f>IF('Sch A. Input'!B1003="","",'Sch A. Input'!B1003)</f>
        <v/>
      </c>
      <c r="C1000" s="174" t="str">
        <f>IF('Sch A. Input'!C1003="","",'Sch A. Input'!C1003)</f>
        <v/>
      </c>
      <c r="D1000" s="175" t="str">
        <f>IF('Sch A. Input'!D1003="","",'Sch A. Input'!D1003)</f>
        <v/>
      </c>
      <c r="E1000" s="175">
        <f>IF('Sch A. Input'!E1003="","",MIN('Sch A. Input'!E1003,'Sch A. Input'!F1003))</f>
        <v>45016</v>
      </c>
      <c r="F1000" s="210">
        <f>SUMIFS('Sch A. Input'!G1003:CJ1003,'Sch A. Input'!$G$14:$CJ$14,"Recurring",'Sch A. Input'!$G$13:$CJ$13,$E$9)</f>
        <v>0</v>
      </c>
      <c r="G1000" s="210">
        <f>SUMIFS('Sch A. Input'!G1003:CJ1003,'Sch A. Input'!$G$14:$CJ$14,"One-time",'Sch A. Input'!$G$13:$CJ$13,'Sch B. Bi-Weekly Output'!$E$9)</f>
        <v>0</v>
      </c>
      <c r="H1000" s="211">
        <f t="shared" si="17"/>
        <v>0</v>
      </c>
      <c r="I1000" s="208"/>
      <c r="J1000" s="212">
        <f>IFERROR(-'Sch D. Workings'!AB1005,'Sch D. Workings'!AB1005)</f>
        <v>0</v>
      </c>
      <c r="L1000" s="88"/>
    </row>
    <row r="1001" spans="2:12" ht="13" x14ac:dyDescent="0.3">
      <c r="B1001" s="173" t="str">
        <f>IF('Sch A. Input'!B1004="","",'Sch A. Input'!B1004)</f>
        <v/>
      </c>
      <c r="C1001" s="174" t="str">
        <f>IF('Sch A. Input'!C1004="","",'Sch A. Input'!C1004)</f>
        <v/>
      </c>
      <c r="D1001" s="175" t="str">
        <f>IF('Sch A. Input'!D1004="","",'Sch A. Input'!D1004)</f>
        <v/>
      </c>
      <c r="E1001" s="175">
        <f>IF('Sch A. Input'!E1004="","",MIN('Sch A. Input'!E1004,'Sch A. Input'!F1004))</f>
        <v>45016</v>
      </c>
      <c r="F1001" s="210">
        <f>SUMIFS('Sch A. Input'!G1004:CJ1004,'Sch A. Input'!$G$14:$CJ$14,"Recurring",'Sch A. Input'!$G$13:$CJ$13,$E$9)</f>
        <v>0</v>
      </c>
      <c r="G1001" s="210">
        <f>SUMIFS('Sch A. Input'!G1004:CJ1004,'Sch A. Input'!$G$14:$CJ$14,"One-time",'Sch A. Input'!$G$13:$CJ$13,'Sch B. Bi-Weekly Output'!$E$9)</f>
        <v>0</v>
      </c>
      <c r="H1001" s="211">
        <f t="shared" si="17"/>
        <v>0</v>
      </c>
      <c r="I1001" s="208"/>
      <c r="J1001" s="212">
        <f>IFERROR(-'Sch D. Workings'!AB1006,'Sch D. Workings'!AB1006)</f>
        <v>0</v>
      </c>
      <c r="L1001" s="88"/>
    </row>
    <row r="1002" spans="2:12" ht="13" x14ac:dyDescent="0.3">
      <c r="B1002" s="173" t="str">
        <f>IF('Sch A. Input'!B1005="","",'Sch A. Input'!B1005)</f>
        <v/>
      </c>
      <c r="C1002" s="174" t="str">
        <f>IF('Sch A. Input'!C1005="","",'Sch A. Input'!C1005)</f>
        <v/>
      </c>
      <c r="D1002" s="175" t="str">
        <f>IF('Sch A. Input'!D1005="","",'Sch A. Input'!D1005)</f>
        <v/>
      </c>
      <c r="E1002" s="175">
        <f>IF('Sch A. Input'!E1005="","",MIN('Sch A. Input'!E1005,'Sch A. Input'!F1005))</f>
        <v>45016</v>
      </c>
      <c r="F1002" s="210">
        <f>SUMIFS('Sch A. Input'!G1005:CJ1005,'Sch A. Input'!$G$14:$CJ$14,"Recurring",'Sch A. Input'!$G$13:$CJ$13,$E$9)</f>
        <v>0</v>
      </c>
      <c r="G1002" s="210">
        <f>SUMIFS('Sch A. Input'!G1005:CJ1005,'Sch A. Input'!$G$14:$CJ$14,"One-time",'Sch A. Input'!$G$13:$CJ$13,'Sch B. Bi-Weekly Output'!$E$9)</f>
        <v>0</v>
      </c>
      <c r="H1002" s="211">
        <f t="shared" si="17"/>
        <v>0</v>
      </c>
      <c r="I1002" s="208"/>
      <c r="J1002" s="212">
        <f>IFERROR(-'Sch D. Workings'!AB1007,'Sch D. Workings'!AB1007)</f>
        <v>0</v>
      </c>
      <c r="L1002" s="88"/>
    </row>
    <row r="1003" spans="2:12" ht="13" x14ac:dyDescent="0.3">
      <c r="B1003" s="173" t="str">
        <f>IF('Sch A. Input'!B1006="","",'Sch A. Input'!B1006)</f>
        <v/>
      </c>
      <c r="C1003" s="174" t="str">
        <f>IF('Sch A. Input'!C1006="","",'Sch A. Input'!C1006)</f>
        <v/>
      </c>
      <c r="D1003" s="175" t="str">
        <f>IF('Sch A. Input'!D1006="","",'Sch A. Input'!D1006)</f>
        <v/>
      </c>
      <c r="E1003" s="175">
        <f>IF('Sch A. Input'!E1006="","",MIN('Sch A. Input'!E1006,'Sch A. Input'!F1006))</f>
        <v>45016</v>
      </c>
      <c r="F1003" s="210">
        <f>SUMIFS('Sch A. Input'!G1006:CJ1006,'Sch A. Input'!$G$14:$CJ$14,"Recurring",'Sch A. Input'!$G$13:$CJ$13,$E$9)</f>
        <v>0</v>
      </c>
      <c r="G1003" s="210">
        <f>SUMIFS('Sch A. Input'!G1006:CJ1006,'Sch A. Input'!$G$14:$CJ$14,"One-time",'Sch A. Input'!$G$13:$CJ$13,'Sch B. Bi-Weekly Output'!$E$9)</f>
        <v>0</v>
      </c>
      <c r="H1003" s="211">
        <f t="shared" si="17"/>
        <v>0</v>
      </c>
      <c r="I1003" s="208"/>
      <c r="J1003" s="212">
        <f>IFERROR(-'Sch D. Workings'!AB1008,'Sch D. Workings'!AB1008)</f>
        <v>0</v>
      </c>
      <c r="L1003" s="88"/>
    </row>
    <row r="1004" spans="2:12" ht="13" x14ac:dyDescent="0.3">
      <c r="B1004" s="173" t="str">
        <f>IF('Sch A. Input'!B1007="","",'Sch A. Input'!B1007)</f>
        <v/>
      </c>
      <c r="C1004" s="174" t="str">
        <f>IF('Sch A. Input'!C1007="","",'Sch A. Input'!C1007)</f>
        <v/>
      </c>
      <c r="D1004" s="175" t="str">
        <f>IF('Sch A. Input'!D1007="","",'Sch A. Input'!D1007)</f>
        <v/>
      </c>
      <c r="E1004" s="175">
        <f>IF('Sch A. Input'!E1007="","",MIN('Sch A. Input'!E1007,'Sch A. Input'!F1007))</f>
        <v>45016</v>
      </c>
      <c r="F1004" s="210">
        <f>SUMIFS('Sch A. Input'!G1007:CJ1007,'Sch A. Input'!$G$14:$CJ$14,"Recurring",'Sch A. Input'!$G$13:$CJ$13,$E$9)</f>
        <v>0</v>
      </c>
      <c r="G1004" s="210">
        <f>SUMIFS('Sch A. Input'!G1007:CJ1007,'Sch A. Input'!$G$14:$CJ$14,"One-time",'Sch A. Input'!$G$13:$CJ$13,'Sch B. Bi-Weekly Output'!$E$9)</f>
        <v>0</v>
      </c>
      <c r="H1004" s="211">
        <f t="shared" si="17"/>
        <v>0</v>
      </c>
      <c r="I1004" s="208"/>
      <c r="J1004" s="212">
        <f>IFERROR(-'Sch D. Workings'!AB1009,'Sch D. Workings'!AB1009)</f>
        <v>0</v>
      </c>
      <c r="L1004" s="88"/>
    </row>
    <row r="1005" spans="2:12" ht="13" x14ac:dyDescent="0.3">
      <c r="B1005" s="173" t="str">
        <f>IF('Sch A. Input'!B1008="","",'Sch A. Input'!B1008)</f>
        <v/>
      </c>
      <c r="C1005" s="174" t="str">
        <f>IF('Sch A. Input'!C1008="","",'Sch A. Input'!C1008)</f>
        <v/>
      </c>
      <c r="D1005" s="175" t="str">
        <f>IF('Sch A. Input'!D1008="","",'Sch A. Input'!D1008)</f>
        <v/>
      </c>
      <c r="E1005" s="175">
        <f>IF('Sch A. Input'!E1008="","",MIN('Sch A. Input'!E1008,'Sch A. Input'!F1008))</f>
        <v>45016</v>
      </c>
      <c r="F1005" s="210">
        <f>SUMIFS('Sch A. Input'!G1008:CJ1008,'Sch A. Input'!$G$14:$CJ$14,"Recurring",'Sch A. Input'!$G$13:$CJ$13,$E$9)</f>
        <v>0</v>
      </c>
      <c r="G1005" s="210">
        <f>SUMIFS('Sch A. Input'!G1008:CJ1008,'Sch A. Input'!$G$14:$CJ$14,"One-time",'Sch A. Input'!$G$13:$CJ$13,'Sch B. Bi-Weekly Output'!$E$9)</f>
        <v>0</v>
      </c>
      <c r="H1005" s="211">
        <f t="shared" si="17"/>
        <v>0</v>
      </c>
      <c r="I1005" s="208"/>
      <c r="J1005" s="212">
        <f>IFERROR(-'Sch D. Workings'!AB1010,'Sch D. Workings'!AB1010)</f>
        <v>0</v>
      </c>
      <c r="L1005" s="88"/>
    </row>
    <row r="1006" spans="2:12" ht="13" x14ac:dyDescent="0.3">
      <c r="B1006" s="173" t="str">
        <f>IF('Sch A. Input'!B1009="","",'Sch A. Input'!B1009)</f>
        <v/>
      </c>
      <c r="C1006" s="174" t="str">
        <f>IF('Sch A. Input'!C1009="","",'Sch A. Input'!C1009)</f>
        <v/>
      </c>
      <c r="D1006" s="175" t="str">
        <f>IF('Sch A. Input'!D1009="","",'Sch A. Input'!D1009)</f>
        <v/>
      </c>
      <c r="E1006" s="175">
        <f>IF('Sch A. Input'!E1009="","",MIN('Sch A. Input'!E1009,'Sch A. Input'!F1009))</f>
        <v>45016</v>
      </c>
      <c r="F1006" s="210">
        <f>SUMIFS('Sch A. Input'!G1009:CJ1009,'Sch A. Input'!$G$14:$CJ$14,"Recurring",'Sch A. Input'!$G$13:$CJ$13,$E$9)</f>
        <v>0</v>
      </c>
      <c r="G1006" s="210">
        <f>SUMIFS('Sch A. Input'!G1009:CJ1009,'Sch A. Input'!$G$14:$CJ$14,"One-time",'Sch A. Input'!$G$13:$CJ$13,'Sch B. Bi-Weekly Output'!$E$9)</f>
        <v>0</v>
      </c>
      <c r="H1006" s="211">
        <f t="shared" si="17"/>
        <v>0</v>
      </c>
      <c r="I1006" s="208"/>
      <c r="J1006" s="212">
        <f>IFERROR(-'Sch D. Workings'!AB1011,'Sch D. Workings'!AB1011)</f>
        <v>0</v>
      </c>
      <c r="L1006" s="88"/>
    </row>
    <row r="1007" spans="2:12" ht="13" x14ac:dyDescent="0.3">
      <c r="B1007" s="173" t="str">
        <f>IF('Sch A. Input'!B1010="","",'Sch A. Input'!B1010)</f>
        <v/>
      </c>
      <c r="C1007" s="174" t="str">
        <f>IF('Sch A. Input'!C1010="","",'Sch A. Input'!C1010)</f>
        <v/>
      </c>
      <c r="D1007" s="175" t="str">
        <f>IF('Sch A. Input'!D1010="","",'Sch A. Input'!D1010)</f>
        <v/>
      </c>
      <c r="E1007" s="175">
        <f>IF('Sch A. Input'!E1010="","",MIN('Sch A. Input'!E1010,'Sch A. Input'!F1010))</f>
        <v>45016</v>
      </c>
      <c r="F1007" s="210">
        <f>SUMIFS('Sch A. Input'!G1010:CJ1010,'Sch A. Input'!$G$14:$CJ$14,"Recurring",'Sch A. Input'!$G$13:$CJ$13,$E$9)</f>
        <v>0</v>
      </c>
      <c r="G1007" s="210">
        <f>SUMIFS('Sch A. Input'!G1010:CJ1010,'Sch A. Input'!$G$14:$CJ$14,"One-time",'Sch A. Input'!$G$13:$CJ$13,'Sch B. Bi-Weekly Output'!$E$9)</f>
        <v>0</v>
      </c>
      <c r="H1007" s="211">
        <f t="shared" si="17"/>
        <v>0</v>
      </c>
      <c r="I1007" s="208"/>
      <c r="J1007" s="212">
        <f>IFERROR(-'Sch D. Workings'!AB1012,'Sch D. Workings'!AB1012)</f>
        <v>0</v>
      </c>
      <c r="L1007" s="88"/>
    </row>
    <row r="1008" spans="2:12" ht="13" x14ac:dyDescent="0.3">
      <c r="B1008" s="173" t="str">
        <f>IF('Sch A. Input'!B1011="","",'Sch A. Input'!B1011)</f>
        <v/>
      </c>
      <c r="C1008" s="174" t="str">
        <f>IF('Sch A. Input'!C1011="","",'Sch A. Input'!C1011)</f>
        <v/>
      </c>
      <c r="D1008" s="175" t="str">
        <f>IF('Sch A. Input'!D1011="","",'Sch A. Input'!D1011)</f>
        <v/>
      </c>
      <c r="E1008" s="175">
        <f>IF('Sch A. Input'!E1011="","",MIN('Sch A. Input'!E1011,'Sch A. Input'!F1011))</f>
        <v>45016</v>
      </c>
      <c r="F1008" s="210">
        <f>SUMIFS('Sch A. Input'!G1011:CJ1011,'Sch A. Input'!$G$14:$CJ$14,"Recurring",'Sch A. Input'!$G$13:$CJ$13,$E$9)</f>
        <v>0</v>
      </c>
      <c r="G1008" s="210">
        <f>SUMIFS('Sch A. Input'!G1011:CJ1011,'Sch A. Input'!$G$14:$CJ$14,"One-time",'Sch A. Input'!$G$13:$CJ$13,'Sch B. Bi-Weekly Output'!$E$9)</f>
        <v>0</v>
      </c>
      <c r="H1008" s="211">
        <f t="shared" si="17"/>
        <v>0</v>
      </c>
      <c r="I1008" s="208"/>
      <c r="J1008" s="212">
        <f>IFERROR(-'Sch D. Workings'!AB1013,'Sch D. Workings'!AB1013)</f>
        <v>0</v>
      </c>
      <c r="L1008" s="88"/>
    </row>
    <row r="1009" spans="2:16" ht="13" x14ac:dyDescent="0.3">
      <c r="B1009" s="173" t="str">
        <f>IF('Sch A. Input'!B1012="","",'Sch A. Input'!B1012)</f>
        <v/>
      </c>
      <c r="C1009" s="174" t="str">
        <f>IF('Sch A. Input'!C1012="","",'Sch A. Input'!C1012)</f>
        <v/>
      </c>
      <c r="D1009" s="175" t="str">
        <f>IF('Sch A. Input'!D1012="","",'Sch A. Input'!D1012)</f>
        <v/>
      </c>
      <c r="E1009" s="175">
        <f>IF('Sch A. Input'!E1012="","",MIN('Sch A. Input'!E1012,'Sch A. Input'!F1012))</f>
        <v>45016</v>
      </c>
      <c r="F1009" s="210">
        <f>SUMIFS('Sch A. Input'!G1012:CJ1012,'Sch A. Input'!$G$14:$CJ$14,"Recurring",'Sch A. Input'!$G$13:$CJ$13,$E$9)</f>
        <v>0</v>
      </c>
      <c r="G1009" s="210">
        <f>SUMIFS('Sch A. Input'!G1012:CJ1012,'Sch A. Input'!$G$14:$CJ$14,"One-time",'Sch A. Input'!$G$13:$CJ$13,'Sch B. Bi-Weekly Output'!$E$9)</f>
        <v>0</v>
      </c>
      <c r="H1009" s="211">
        <f t="shared" si="17"/>
        <v>0</v>
      </c>
      <c r="I1009" s="208"/>
      <c r="J1009" s="212">
        <f>IFERROR(-'Sch D. Workings'!AB1014,'Sch D. Workings'!AB1014)</f>
        <v>0</v>
      </c>
      <c r="L1009" s="88"/>
    </row>
    <row r="1010" spans="2:16" ht="13" x14ac:dyDescent="0.3">
      <c r="B1010" s="173" t="str">
        <f>IF('Sch A. Input'!B1013="","",'Sch A. Input'!B1013)</f>
        <v/>
      </c>
      <c r="C1010" s="174" t="str">
        <f>IF('Sch A. Input'!C1013="","",'Sch A. Input'!C1013)</f>
        <v/>
      </c>
      <c r="D1010" s="175" t="str">
        <f>IF('Sch A. Input'!D1013="","",'Sch A. Input'!D1013)</f>
        <v/>
      </c>
      <c r="E1010" s="175">
        <f>IF('Sch A. Input'!E1013="","",MIN('Sch A. Input'!E1013,'Sch A. Input'!F1013))</f>
        <v>45016</v>
      </c>
      <c r="F1010" s="210">
        <f>SUMIFS('Sch A. Input'!G1013:CJ1013,'Sch A. Input'!$G$14:$CJ$14,"Recurring",'Sch A. Input'!$G$13:$CJ$13,$E$9)</f>
        <v>0</v>
      </c>
      <c r="G1010" s="210">
        <f>SUMIFS('Sch A. Input'!G1013:CJ1013,'Sch A. Input'!$G$14:$CJ$14,"One-time",'Sch A. Input'!$G$13:$CJ$13,'Sch B. Bi-Weekly Output'!$E$9)</f>
        <v>0</v>
      </c>
      <c r="H1010" s="211">
        <f t="shared" si="17"/>
        <v>0</v>
      </c>
      <c r="I1010" s="208"/>
      <c r="J1010" s="212">
        <f>IFERROR(-'Sch D. Workings'!AB1015,'Sch D. Workings'!AB1015)</f>
        <v>0</v>
      </c>
      <c r="L1010" s="88"/>
    </row>
    <row r="1011" spans="2:16" ht="13" x14ac:dyDescent="0.3">
      <c r="B1011" s="173" t="str">
        <f>IF('Sch A. Input'!B1014="","",'Sch A. Input'!B1014)</f>
        <v/>
      </c>
      <c r="C1011" s="174" t="str">
        <f>IF('Sch A. Input'!C1014="","",'Sch A. Input'!C1014)</f>
        <v/>
      </c>
      <c r="D1011" s="175" t="str">
        <f>IF('Sch A. Input'!D1014="","",'Sch A. Input'!D1014)</f>
        <v/>
      </c>
      <c r="E1011" s="175">
        <f>IF('Sch A. Input'!E1014="","",MIN('Sch A. Input'!E1014,'Sch A. Input'!F1014))</f>
        <v>45016</v>
      </c>
      <c r="F1011" s="210">
        <f>SUMIFS('Sch A. Input'!G1014:CJ1014,'Sch A. Input'!$G$14:$CJ$14,"Recurring",'Sch A. Input'!$G$13:$CJ$13,$E$9)</f>
        <v>0</v>
      </c>
      <c r="G1011" s="210">
        <f>SUMIFS('Sch A. Input'!G1014:CJ1014,'Sch A. Input'!$G$14:$CJ$14,"One-time",'Sch A. Input'!$G$13:$CJ$13,'Sch B. Bi-Weekly Output'!$E$9)</f>
        <v>0</v>
      </c>
      <c r="H1011" s="211">
        <f t="shared" si="17"/>
        <v>0</v>
      </c>
      <c r="I1011" s="208"/>
      <c r="J1011" s="212">
        <f>IFERROR(-'Sch D. Workings'!AB1016,'Sch D. Workings'!AB1016)</f>
        <v>0</v>
      </c>
      <c r="L1011" s="88"/>
    </row>
    <row r="1012" spans="2:16" ht="13.5" thickBot="1" x14ac:dyDescent="0.35">
      <c r="B1012" s="193"/>
      <c r="C1012" s="190"/>
      <c r="D1012" s="191"/>
      <c r="E1012" s="192" t="s">
        <v>77</v>
      </c>
      <c r="F1012" s="213">
        <f>SUM(F12:F1011)</f>
        <v>0</v>
      </c>
      <c r="G1012" s="213">
        <f t="shared" ref="G1012:J1012" si="18">SUM(G12:G1011)</f>
        <v>0</v>
      </c>
      <c r="H1012" s="213">
        <f t="shared" si="18"/>
        <v>0</v>
      </c>
      <c r="I1012" s="214"/>
      <c r="J1012" s="215">
        <f t="shared" si="18"/>
        <v>0</v>
      </c>
      <c r="K1012" s="126"/>
      <c r="L1012" s="128"/>
      <c r="M1012" s="126"/>
      <c r="N1012" s="126"/>
      <c r="O1012" s="126"/>
      <c r="P1012" s="126"/>
    </row>
    <row r="1013" spans="2:16" ht="14" thickTop="1" thickBot="1" x14ac:dyDescent="0.35">
      <c r="B1013" s="121"/>
      <c r="C1013" s="122"/>
      <c r="D1013" s="123"/>
      <c r="E1013" s="123"/>
      <c r="F1013" s="124"/>
      <c r="G1013" s="124"/>
      <c r="H1013" s="125"/>
      <c r="I1013" s="126"/>
      <c r="J1013" s="127"/>
      <c r="K1013" s="126"/>
      <c r="L1013" s="128"/>
      <c r="M1013" s="126"/>
      <c r="N1013" s="126"/>
      <c r="O1013" s="126"/>
      <c r="P1013" s="126"/>
    </row>
    <row r="1014" spans="2:16" s="56" customFormat="1" ht="15" customHeight="1" x14ac:dyDescent="0.25">
      <c r="B1014" s="328" t="s">
        <v>26</v>
      </c>
      <c r="C1014" s="329"/>
      <c r="D1014" s="329"/>
      <c r="E1014" s="329"/>
      <c r="F1014" s="329"/>
      <c r="G1014" s="329"/>
      <c r="H1014" s="329"/>
      <c r="I1014" s="329"/>
      <c r="J1014" s="329"/>
      <c r="K1014" s="329"/>
      <c r="L1014" s="330"/>
      <c r="M1014" s="126"/>
      <c r="N1014" s="126"/>
      <c r="O1014" s="126"/>
    </row>
    <row r="1015" spans="2:16" s="56" customFormat="1" ht="160.5" customHeight="1" thickBot="1" x14ac:dyDescent="0.3">
      <c r="B1015" s="318" t="s">
        <v>126</v>
      </c>
      <c r="C1015" s="319"/>
      <c r="D1015" s="319"/>
      <c r="E1015" s="319"/>
      <c r="F1015" s="319"/>
      <c r="G1015" s="319"/>
      <c r="H1015" s="319"/>
      <c r="I1015" s="319"/>
      <c r="J1015" s="319"/>
      <c r="K1015" s="319"/>
      <c r="L1015" s="320"/>
      <c r="M1015" s="126"/>
      <c r="N1015" s="126"/>
      <c r="O1015" s="126"/>
    </row>
    <row r="1016" spans="2:16" x14ac:dyDescent="0.25">
      <c r="B1016" s="36"/>
      <c r="C1016" s="37"/>
      <c r="D1016" s="38"/>
      <c r="E1016" s="129"/>
      <c r="F1016" s="130"/>
      <c r="G1016" s="131"/>
      <c r="H1016" s="41"/>
      <c r="O1016" s="126"/>
    </row>
    <row r="1017" spans="2:16" hidden="1" x14ac:dyDescent="0.25">
      <c r="B1017" s="36"/>
      <c r="C1017" s="37"/>
      <c r="D1017" s="38"/>
      <c r="E1017" s="38"/>
      <c r="F1017" s="40"/>
      <c r="G1017" s="40"/>
      <c r="H1017" s="41"/>
      <c r="O1017" s="126"/>
    </row>
    <row r="1018" spans="2:16" hidden="1" x14ac:dyDescent="0.25">
      <c r="B1018" s="36"/>
      <c r="C1018" s="37"/>
      <c r="D1018" s="38"/>
      <c r="E1018" s="38"/>
      <c r="F1018" s="40"/>
      <c r="G1018" s="40"/>
      <c r="H1018" s="41"/>
      <c r="O1018" s="126"/>
    </row>
    <row r="1019" spans="2:16" hidden="1" x14ac:dyDescent="0.25">
      <c r="B1019" s="36"/>
      <c r="C1019" s="37"/>
      <c r="D1019" s="38"/>
      <c r="E1019" s="38"/>
      <c r="F1019" s="40"/>
      <c r="G1019" s="40"/>
      <c r="H1019" s="41"/>
      <c r="O1019" s="126"/>
    </row>
    <row r="1020" spans="2:16" hidden="1" x14ac:dyDescent="0.25">
      <c r="B1020" s="36"/>
      <c r="C1020" s="37"/>
      <c r="D1020" s="38"/>
      <c r="E1020" s="38"/>
      <c r="F1020" s="40"/>
      <c r="G1020" s="40"/>
      <c r="H1020" s="41"/>
      <c r="O1020" s="126"/>
    </row>
    <row r="1021" spans="2:16" hidden="1" x14ac:dyDescent="0.25">
      <c r="B1021" s="36"/>
      <c r="C1021" s="37"/>
      <c r="D1021" s="38"/>
      <c r="E1021" s="38"/>
      <c r="F1021" s="40"/>
      <c r="G1021" s="40"/>
      <c r="H1021" s="41"/>
      <c r="O1021" s="126"/>
    </row>
    <row r="1022" spans="2:16" hidden="1" x14ac:dyDescent="0.25">
      <c r="O1022" s="126"/>
    </row>
  </sheetData>
  <sheetProtection algorithmName="SHA-512" hashValue="GhC+n3RLk/vXNA5FMv2JTRCZMROOKTrMCLg0Xx87f00KWM4VQHcwDT+tNZk//n91wTW41R0EUgp46ZSWV1BhUQ==" saltValue="dZXLijNNws74+uWQboHBnQ==" spinCount="100000" sheet="1" formatColumns="0" formatRows="0"/>
  <mergeCells count="2">
    <mergeCell ref="B1015:L1015"/>
    <mergeCell ref="B1014:L1014"/>
  </mergeCells>
  <conditionalFormatting sqref="F12:H1013">
    <cfRule type="cellIs" dxfId="17" priority="11" operator="lessThan">
      <formula>0</formula>
    </cfRule>
  </conditionalFormatting>
  <conditionalFormatting sqref="J12:J1013">
    <cfRule type="cellIs" dxfId="16" priority="10" operator="greaterThan">
      <formula>0</formula>
    </cfRule>
  </conditionalFormatting>
  <conditionalFormatting sqref="I1012">
    <cfRule type="cellIs" dxfId="15" priority="2" operator="lessThan">
      <formula>0</formula>
    </cfRule>
  </conditionalFormatting>
  <hyperlinks>
    <hyperlink ref="B1" location="'Instructions and contents'!A1" tooltip="Instructions and contents" display="Instructions and contents" xr:uid="{00000000-0004-0000-0200-000000000000}"/>
    <hyperlink ref="B2" location="'Sch A. Input'!A1" tooltip="Schedule A: Input" display="&lt;Previous tab" xr:uid="{00000000-0004-0000-0200-000001000000}"/>
    <hyperlink ref="C2" location="'Sch C. Quarter Output (PR1)'!A1" tooltip="Schedule C: Quarter Output (PR1)" display="Next tab&gt;" xr:uid="{00000000-0004-0000-0200-000002000000}"/>
  </hyperlinks>
  <pageMargins left="0.7" right="0.7" top="0.75" bottom="0.75" header="0.3" footer="0.3"/>
  <pageSetup scale="78" orientation="landscape" r:id="rId1"/>
  <headerFooter>
    <oddFooter>&amp;C&amp;7&amp;B&amp;"Arial"Document Classification: KPMG 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autoPageBreaks="0" fitToPage="1"/>
  </sheetPr>
  <dimension ref="A1:AD1436"/>
  <sheetViews>
    <sheetView showGridLines="0" zoomScale="85" zoomScaleNormal="85" zoomScaleSheetLayoutView="85" workbookViewId="0">
      <selection activeCell="B5" sqref="B5"/>
    </sheetView>
  </sheetViews>
  <sheetFormatPr defaultColWidth="0" defaultRowHeight="14.5" zeroHeight="1" x14ac:dyDescent="0.35"/>
  <cols>
    <col min="1" max="1" width="0.81640625" customWidth="1"/>
    <col min="2" max="2" width="7.453125" style="30" customWidth="1"/>
    <col min="3" max="3" width="15.1796875" style="2" customWidth="1"/>
    <col min="4" max="4" width="29" style="2" customWidth="1"/>
    <col min="5" max="6" width="0.81640625" style="2" customWidth="1"/>
    <col min="7" max="7" width="16.1796875" style="2" customWidth="1"/>
    <col min="8" max="8" width="19" style="2" customWidth="1"/>
    <col min="9" max="9" width="16.81640625" style="2" customWidth="1"/>
    <col min="10" max="10" width="7.81640625" style="2" bestFit="1" customWidth="1"/>
    <col min="11" max="11" width="9.81640625" style="2" customWidth="1"/>
    <col min="12" max="12" width="0.81640625" style="2" customWidth="1"/>
    <col min="13" max="13" width="15.54296875" style="2" customWidth="1"/>
    <col min="14" max="14" width="18.54296875" style="2" customWidth="1"/>
    <col min="15" max="15" width="16.81640625" style="2" customWidth="1"/>
    <col min="16" max="16" width="7.81640625" style="2" bestFit="1" customWidth="1"/>
    <col min="17" max="17" width="9.81640625" style="2" customWidth="1"/>
    <col min="18" max="18" width="0.81640625" style="2" customWidth="1"/>
    <col min="19" max="19" width="15.54296875" style="2" customWidth="1"/>
    <col min="20" max="20" width="18.54296875" style="2" customWidth="1"/>
    <col min="21" max="21" width="16.54296875" style="2" customWidth="1"/>
    <col min="22" max="22" width="7.81640625" style="2" bestFit="1" customWidth="1"/>
    <col min="23" max="23" width="9.81640625" style="2" customWidth="1"/>
    <col min="24" max="24" width="0.81640625" style="2" customWidth="1"/>
    <col min="25" max="25" width="12.54296875" style="2" customWidth="1"/>
    <col min="26" max="26" width="18.81640625" style="2" customWidth="1"/>
    <col min="27" max="27" width="16.81640625" style="2" customWidth="1"/>
    <col min="28" max="28" width="7.81640625" style="2" bestFit="1" customWidth="1"/>
    <col min="29" max="29" width="9.81640625" style="2" customWidth="1"/>
    <col min="30" max="30" width="9.1796875" customWidth="1"/>
    <col min="31" max="16384" width="9.1796875" hidden="1"/>
  </cols>
  <sheetData>
    <row r="1" spans="2:29" s="56" customFormat="1" ht="12.5" x14ac:dyDescent="0.25">
      <c r="C1" s="58" t="s">
        <v>27</v>
      </c>
      <c r="D1" s="172"/>
    </row>
    <row r="2" spans="2:29" s="56" customFormat="1" ht="24.75" customHeight="1" x14ac:dyDescent="0.25">
      <c r="C2" s="58" t="s">
        <v>29</v>
      </c>
      <c r="D2" s="58" t="s">
        <v>28</v>
      </c>
    </row>
    <row r="3" spans="2:29" s="56" customFormat="1" ht="16.5" customHeight="1" x14ac:dyDescent="0.35"/>
    <row r="4" spans="2:29" s="56" customFormat="1" ht="25" x14ac:dyDescent="0.35">
      <c r="B4" s="56" t="str">
        <f>'Sch A. Input'!B4</f>
        <v>TAX ID #:</v>
      </c>
      <c r="C4" s="314">
        <f>'Sch A. Input'!C4</f>
        <v>0</v>
      </c>
      <c r="E4" s="136" t="str">
        <f>'Instructions and contents'!B5</f>
        <v>PAYROLL TAX CALCULATOR FY2022-23</v>
      </c>
    </row>
    <row r="5" spans="2:29" ht="20" x14ac:dyDescent="0.4">
      <c r="C5" s="137" t="s">
        <v>73</v>
      </c>
      <c r="D5" s="138"/>
      <c r="E5" s="139"/>
      <c r="F5" s="138"/>
      <c r="G5" s="138"/>
      <c r="H5" s="138"/>
      <c r="I5" s="138"/>
      <c r="J5" s="138"/>
      <c r="K5" s="138"/>
      <c r="L5" s="138"/>
      <c r="M5" s="138"/>
      <c r="N5" s="138"/>
      <c r="O5" s="138"/>
      <c r="P5" s="138"/>
    </row>
    <row r="6" spans="2:29" s="56" customFormat="1" ht="18.5" thickBot="1" x14ac:dyDescent="0.4">
      <c r="E6" s="55"/>
    </row>
    <row r="7" spans="2:29" ht="26.5" thickBot="1" x14ac:dyDescent="0.4">
      <c r="C7" s="152" t="str">
        <f>'Sch A. Input'!C10</f>
        <v>Current Bi-Week End Date</v>
      </c>
      <c r="D7" s="156">
        <f>+'Sch A. Input'!$D$10</f>
        <v>45016</v>
      </c>
      <c r="G7" s="86" t="s">
        <v>30</v>
      </c>
      <c r="H7" s="5"/>
      <c r="I7" s="87">
        <f>'Sch D. Workings'!O1020</f>
        <v>44736</v>
      </c>
      <c r="M7" s="86" t="s">
        <v>30</v>
      </c>
      <c r="N7" s="5"/>
      <c r="O7" s="87">
        <f>'Sch D. Workings'!Y1020</f>
        <v>44834</v>
      </c>
      <c r="S7" s="86" t="s">
        <v>30</v>
      </c>
      <c r="T7" s="5"/>
      <c r="U7" s="87">
        <f>'Sch D. Workings'!AI1020</f>
        <v>44918</v>
      </c>
      <c r="Y7" s="86" t="s">
        <v>30</v>
      </c>
      <c r="Z7" s="5"/>
      <c r="AA7" s="87">
        <f>'Sch D. Workings'!AS1020</f>
        <v>45016</v>
      </c>
    </row>
    <row r="8" spans="2:29" s="42" customFormat="1" x14ac:dyDescent="0.35">
      <c r="B8" s="91"/>
      <c r="C8" s="35"/>
      <c r="D8" s="35"/>
      <c r="E8" s="35"/>
      <c r="F8" s="35"/>
      <c r="G8" s="331" t="s">
        <v>129</v>
      </c>
      <c r="H8" s="331"/>
      <c r="I8" s="332"/>
      <c r="J8" s="93"/>
      <c r="K8" s="93"/>
      <c r="L8" s="93"/>
      <c r="M8" s="331" t="s">
        <v>130</v>
      </c>
      <c r="N8" s="331"/>
      <c r="O8" s="332"/>
      <c r="P8" s="93"/>
      <c r="Q8" s="93"/>
      <c r="R8" s="35"/>
      <c r="S8" s="331" t="s">
        <v>131</v>
      </c>
      <c r="T8" s="331"/>
      <c r="U8" s="332"/>
      <c r="V8" s="93"/>
      <c r="W8" s="93"/>
      <c r="X8" s="35"/>
      <c r="Y8" s="331" t="s">
        <v>132</v>
      </c>
      <c r="Z8" s="331"/>
      <c r="AA8" s="332"/>
      <c r="AB8" s="93"/>
      <c r="AC8" s="93"/>
    </row>
    <row r="9" spans="2:29" x14ac:dyDescent="0.35">
      <c r="C9" s="88" t="s">
        <v>31</v>
      </c>
      <c r="D9" s="88" t="s">
        <v>31</v>
      </c>
      <c r="H9" s="88" t="s">
        <v>31</v>
      </c>
      <c r="I9" s="88" t="s">
        <v>31</v>
      </c>
      <c r="N9" s="88" t="s">
        <v>31</v>
      </c>
      <c r="O9" s="88" t="s">
        <v>31</v>
      </c>
      <c r="T9" s="88" t="s">
        <v>31</v>
      </c>
      <c r="U9" s="88" t="s">
        <v>31</v>
      </c>
      <c r="Z9" s="88" t="s">
        <v>31</v>
      </c>
      <c r="AA9" s="88" t="s">
        <v>31</v>
      </c>
    </row>
    <row r="10" spans="2:29" ht="52.5" x14ac:dyDescent="0.35">
      <c r="B10" s="92" t="s">
        <v>37</v>
      </c>
      <c r="C10" s="31" t="s">
        <v>8</v>
      </c>
      <c r="D10" s="8" t="s">
        <v>9</v>
      </c>
      <c r="G10" s="76" t="s">
        <v>23</v>
      </c>
      <c r="H10" s="76" t="s">
        <v>64</v>
      </c>
      <c r="I10" s="76" t="s">
        <v>65</v>
      </c>
      <c r="M10" s="76" t="s">
        <v>23</v>
      </c>
      <c r="N10" s="76" t="s">
        <v>64</v>
      </c>
      <c r="O10" s="76" t="s">
        <v>65</v>
      </c>
      <c r="S10" s="76" t="s">
        <v>23</v>
      </c>
      <c r="T10" s="76" t="s">
        <v>64</v>
      </c>
      <c r="U10" s="76" t="s">
        <v>65</v>
      </c>
      <c r="Y10" s="76" t="s">
        <v>23</v>
      </c>
      <c r="Z10" s="76" t="s">
        <v>64</v>
      </c>
      <c r="AA10" s="76" t="s">
        <v>65</v>
      </c>
    </row>
    <row r="11" spans="2:29" x14ac:dyDescent="0.35">
      <c r="B11" s="101" t="s">
        <v>11</v>
      </c>
      <c r="C11" s="32">
        <f>'Sch D. Workings'!C9</f>
        <v>1</v>
      </c>
      <c r="D11" s="10">
        <f>'Sch D. Workings'!D9</f>
        <v>48000</v>
      </c>
      <c r="E11" s="89"/>
      <c r="F11" s="89"/>
      <c r="G11" s="32">
        <f>COUNTIF(J$23:J$1022,$B11)</f>
        <v>0</v>
      </c>
      <c r="H11" s="216">
        <f>SUMIF(J$23:J$1022,$B11,H$23:H$1022)</f>
        <v>0</v>
      </c>
      <c r="I11" s="216">
        <f>SUMIF(J$23:J$1022,$B11,I$23:I$1022)</f>
        <v>0</v>
      </c>
      <c r="J11" s="89"/>
      <c r="K11" s="89"/>
      <c r="L11" s="89"/>
      <c r="M11" s="32">
        <f>COUNTIF(P$23:P$1022,$B11)</f>
        <v>0</v>
      </c>
      <c r="N11" s="216">
        <f>SUMIF(P$23:P$1022,$B11,N$23:N$1022)</f>
        <v>0</v>
      </c>
      <c r="O11" s="216">
        <f>SUMIF(P$23:P$1022,$B11,O$23:O$1022)</f>
        <v>0</v>
      </c>
      <c r="P11" s="89"/>
      <c r="Q11" s="89"/>
      <c r="R11" s="89"/>
      <c r="S11" s="32">
        <f>COUNTIF(V$23:V$1022,$B11)</f>
        <v>0</v>
      </c>
      <c r="T11" s="216">
        <f>SUMIF(V$23:V$1022,$B11,T$23:T$1022)</f>
        <v>0</v>
      </c>
      <c r="U11" s="216">
        <f>SUMIF(V$23:V$1022,$B11,U$23:U$1022)</f>
        <v>0</v>
      </c>
      <c r="V11" s="89"/>
      <c r="W11" s="89"/>
      <c r="X11" s="89"/>
      <c r="Y11" s="32">
        <f>COUNTIF(AB$23:AB$1022,$B11)</f>
        <v>0</v>
      </c>
      <c r="Z11" s="216">
        <f>SUMIF(AB$23:AB$1022,$B11,Z$23:Z$1022)</f>
        <v>0</v>
      </c>
      <c r="AA11" s="216">
        <f>SUMIF(AB$23:AB$1022,$B11,AA$23:AA$1022)</f>
        <v>0</v>
      </c>
      <c r="AB11" s="89"/>
      <c r="AC11" s="89"/>
    </row>
    <row r="12" spans="2:29" x14ac:dyDescent="0.35">
      <c r="B12" s="102" t="s">
        <v>12</v>
      </c>
      <c r="C12" s="32">
        <f>'Sch D. Workings'!C10</f>
        <v>48001</v>
      </c>
      <c r="D12" s="10">
        <f>'Sch D. Workings'!D10</f>
        <v>96000</v>
      </c>
      <c r="E12" s="89"/>
      <c r="F12" s="89"/>
      <c r="G12" s="32">
        <f>COUNTIF(J$23:J$1022,$B12)</f>
        <v>0</v>
      </c>
      <c r="H12" s="216">
        <f>SUMIF(J$23:J$1022,$B12,H$23:H$1022)</f>
        <v>0</v>
      </c>
      <c r="I12" s="216">
        <f>SUMIF(J$23:J$1022,$B12,I$23:I$1022)</f>
        <v>0</v>
      </c>
      <c r="J12" s="89"/>
      <c r="K12" s="89"/>
      <c r="L12" s="89"/>
      <c r="M12" s="32">
        <f>COUNTIF(P$23:P$1022,$B12)</f>
        <v>0</v>
      </c>
      <c r="N12" s="216">
        <f>SUMIF(P$23:P$1022,$B12,N$23:N$1022)</f>
        <v>0</v>
      </c>
      <c r="O12" s="216">
        <f>SUMIF(P$23:P$1022,$B12,O$23:O$1022)</f>
        <v>0</v>
      </c>
      <c r="P12" s="89"/>
      <c r="Q12" s="89"/>
      <c r="R12" s="89"/>
      <c r="S12" s="32">
        <f>COUNTIF(V$23:V$1022,$B12)</f>
        <v>0</v>
      </c>
      <c r="T12" s="216">
        <f>SUMIF(V$23:V$1022,$B12,T$23:T$1022)</f>
        <v>0</v>
      </c>
      <c r="U12" s="216">
        <f>SUMIF(V$23:V$1022,$B12,U$23:U$1022)</f>
        <v>0</v>
      </c>
      <c r="V12" s="89"/>
      <c r="W12" s="89"/>
      <c r="X12" s="89"/>
      <c r="Y12" s="32">
        <f>COUNTIF(AB$23:AB$1022,$B12)</f>
        <v>0</v>
      </c>
      <c r="Z12" s="216">
        <f>SUMIF(AB$23:AB$1022,$B12,Z$23:Z$1022)</f>
        <v>0</v>
      </c>
      <c r="AA12" s="216">
        <f>SUMIF(AB$23:AB$1022,$B12,AA$23:AA$1022)</f>
        <v>0</v>
      </c>
      <c r="AB12" s="89"/>
      <c r="AC12" s="89"/>
    </row>
    <row r="13" spans="2:29" x14ac:dyDescent="0.35">
      <c r="B13" s="102" t="s">
        <v>13</v>
      </c>
      <c r="C13" s="32">
        <f>'Sch D. Workings'!C11</f>
        <v>96001</v>
      </c>
      <c r="D13" s="10">
        <f>'Sch D. Workings'!D11</f>
        <v>235000</v>
      </c>
      <c r="E13" s="89"/>
      <c r="F13" s="89"/>
      <c r="G13" s="32">
        <f>COUNTIF(J$23:J$1022,$B13)</f>
        <v>0</v>
      </c>
      <c r="H13" s="216">
        <f>SUMIF(J$23:J$1022,$B13,H$23:H$1022)</f>
        <v>0</v>
      </c>
      <c r="I13" s="216">
        <f>SUMIF(J$23:J$1022,$B13,I$23:I$1022)</f>
        <v>0</v>
      </c>
      <c r="J13" s="89"/>
      <c r="K13" s="89"/>
      <c r="L13" s="89"/>
      <c r="M13" s="32">
        <f>COUNTIF(P$23:P$1022,$B13)</f>
        <v>0</v>
      </c>
      <c r="N13" s="216">
        <f>SUMIF(P$23:P$1022,$B13,N$23:N$1022)</f>
        <v>0</v>
      </c>
      <c r="O13" s="216">
        <f>SUMIF(P$23:P$1022,$B13,O$23:O$1022)</f>
        <v>0</v>
      </c>
      <c r="P13" s="89"/>
      <c r="Q13" s="89"/>
      <c r="R13" s="89"/>
      <c r="S13" s="32">
        <f>COUNTIF(V$23:V$1022,$B13)</f>
        <v>0</v>
      </c>
      <c r="T13" s="216">
        <f>SUMIF(V$23:V$1022,$B13,T$23:T$1022)</f>
        <v>0</v>
      </c>
      <c r="U13" s="216">
        <f>SUMIF(V$23:V$1022,$B13,U$23:U$1022)</f>
        <v>0</v>
      </c>
      <c r="V13" s="89"/>
      <c r="W13" s="89"/>
      <c r="X13" s="89"/>
      <c r="Y13" s="32">
        <f>COUNTIF(AB$23:AB$1022,$B13)</f>
        <v>0</v>
      </c>
      <c r="Z13" s="216">
        <f>SUMIF(AB$23:AB$1022,$B13,Z$23:Z$1022)</f>
        <v>0</v>
      </c>
      <c r="AA13" s="216">
        <f>SUMIF(AB$23:AB$1022,$B13,AA$23:AA$1022)</f>
        <v>0</v>
      </c>
      <c r="AB13" s="89"/>
      <c r="AC13" s="89"/>
    </row>
    <row r="14" spans="2:29" x14ac:dyDescent="0.35">
      <c r="B14" s="116" t="s">
        <v>14</v>
      </c>
      <c r="C14" s="117">
        <f>'Sch D. Workings'!C12</f>
        <v>235001</v>
      </c>
      <c r="D14" s="118">
        <f>'Sch D. Workings'!D12</f>
        <v>900000</v>
      </c>
      <c r="E14" s="89"/>
      <c r="F14" s="89"/>
      <c r="G14" s="117">
        <f>COUNTIF(J$23:J$1022,$B14)</f>
        <v>0</v>
      </c>
      <c r="H14" s="217">
        <f>SUMIF(J$23:J$1022,$B14,H$23:H$1022)</f>
        <v>0</v>
      </c>
      <c r="I14" s="217">
        <f>SUMIF(J$23:J$1022,$B14,I$23:I$1022)</f>
        <v>0</v>
      </c>
      <c r="J14" s="89"/>
      <c r="K14" s="89"/>
      <c r="L14" s="89"/>
      <c r="M14" s="117">
        <f>COUNTIF(P$23:P$1022,$B14)</f>
        <v>0</v>
      </c>
      <c r="N14" s="217">
        <f>SUMIF(P$23:P$1022,$B14,N$23:N$1022)</f>
        <v>0</v>
      </c>
      <c r="O14" s="217">
        <f>SUMIF(P$23:P$1022,$B14,O$23:O$1022)</f>
        <v>0</v>
      </c>
      <c r="P14" s="89"/>
      <c r="Q14" s="89"/>
      <c r="R14" s="89"/>
      <c r="S14" s="117">
        <f>COUNTIF(V$23:V$1022,$B14)</f>
        <v>0</v>
      </c>
      <c r="T14" s="217">
        <f>SUMIF(V$23:V$1022,$B14,T$23:T$1022)</f>
        <v>0</v>
      </c>
      <c r="U14" s="217">
        <f>SUMIF(V$23:V$1022,$B14,U$23:U$1022)</f>
        <v>0</v>
      </c>
      <c r="V14" s="89"/>
      <c r="W14" s="89"/>
      <c r="X14" s="89"/>
      <c r="Y14" s="117">
        <f>COUNTIF(AB$23:AB$1022,$B14)</f>
        <v>0</v>
      </c>
      <c r="Z14" s="217">
        <f>SUMIF(AB$23:AB$1022,$B14,Z$23:Z$1022)</f>
        <v>0</v>
      </c>
      <c r="AA14" s="217">
        <f>SUMIF(AB$23:AB$1022,$B14,AA$23:AA$1022)</f>
        <v>0</v>
      </c>
      <c r="AB14" s="89"/>
      <c r="AC14" s="89"/>
    </row>
    <row r="15" spans="2:29" s="24" customFormat="1" ht="15" thickBot="1" x14ac:dyDescent="0.4">
      <c r="B15" s="119"/>
      <c r="C15" s="119"/>
      <c r="D15" s="146" t="s">
        <v>56</v>
      </c>
      <c r="E15" s="120"/>
      <c r="F15" s="120"/>
      <c r="G15" s="119">
        <f>SUM(G11:G14)</f>
        <v>0</v>
      </c>
      <c r="H15" s="204">
        <f>SUM(H11:H14)</f>
        <v>0</v>
      </c>
      <c r="I15" s="204">
        <f>SUM(I11:I14)</f>
        <v>0</v>
      </c>
      <c r="J15" s="120"/>
      <c r="K15" s="120"/>
      <c r="L15" s="120"/>
      <c r="M15" s="119">
        <f>SUM(M11:M14)</f>
        <v>0</v>
      </c>
      <c r="N15" s="204">
        <f>SUM(N11:N14)</f>
        <v>0</v>
      </c>
      <c r="O15" s="204">
        <f>SUM(O11:O14)</f>
        <v>0</v>
      </c>
      <c r="P15" s="120"/>
      <c r="Q15" s="120"/>
      <c r="R15" s="120"/>
      <c r="S15" s="119">
        <f>SUM(S11:S14)</f>
        <v>0</v>
      </c>
      <c r="T15" s="204">
        <f>SUM(T11:T14)</f>
        <v>0</v>
      </c>
      <c r="U15" s="204">
        <f>SUM(U11:U14)</f>
        <v>0</v>
      </c>
      <c r="V15" s="120"/>
      <c r="W15" s="120"/>
      <c r="X15" s="120"/>
      <c r="Y15" s="119">
        <f>SUM(Y11:Y14)</f>
        <v>0</v>
      </c>
      <c r="Z15" s="204">
        <f>SUM(Z11:Z14)</f>
        <v>0</v>
      </c>
      <c r="AA15" s="204">
        <f>SUM(AA11:AA14)</f>
        <v>0</v>
      </c>
      <c r="AB15" s="120"/>
      <c r="AC15" s="120"/>
    </row>
    <row r="16" spans="2:29" s="24" customFormat="1" ht="26.25" customHeight="1" thickTop="1" x14ac:dyDescent="0.35">
      <c r="B16" s="333" t="s">
        <v>118</v>
      </c>
      <c r="C16" s="333"/>
      <c r="D16" s="333"/>
      <c r="E16" s="120"/>
      <c r="F16" s="120"/>
      <c r="G16" s="171">
        <f>$K$1023</f>
        <v>0</v>
      </c>
      <c r="H16" s="218"/>
      <c r="I16" s="218"/>
      <c r="J16" s="120"/>
      <c r="K16" s="120"/>
      <c r="L16" s="120"/>
      <c r="M16" s="171">
        <f>$Q$1023</f>
        <v>0</v>
      </c>
      <c r="N16" s="218"/>
      <c r="O16" s="218"/>
      <c r="P16" s="120"/>
      <c r="Q16" s="120"/>
      <c r="R16" s="120"/>
      <c r="S16" s="171">
        <f>$W$1023</f>
        <v>0</v>
      </c>
      <c r="T16" s="218"/>
      <c r="U16" s="218"/>
      <c r="V16" s="120"/>
      <c r="W16" s="120"/>
      <c r="X16" s="120"/>
      <c r="Y16" s="171">
        <f>AC1023</f>
        <v>0</v>
      </c>
      <c r="Z16" s="218"/>
      <c r="AA16" s="218"/>
      <c r="AB16" s="120"/>
      <c r="AC16" s="120"/>
    </row>
    <row r="17" spans="2:29" ht="6.75" customHeight="1" x14ac:dyDescent="0.35">
      <c r="H17" s="3"/>
      <c r="I17" s="3"/>
      <c r="N17" s="3"/>
      <c r="O17" s="3"/>
      <c r="T17" s="3"/>
      <c r="U17" s="3"/>
      <c r="Z17" s="3"/>
      <c r="AA17" s="3"/>
    </row>
    <row r="18" spans="2:29" ht="15" thickBot="1" x14ac:dyDescent="0.4">
      <c r="B18" s="143"/>
      <c r="C18" s="144"/>
      <c r="D18" s="145" t="s">
        <v>36</v>
      </c>
      <c r="E18" s="89"/>
      <c r="F18" s="89"/>
      <c r="G18" s="144"/>
      <c r="H18" s="219">
        <f>+H15</f>
        <v>0</v>
      </c>
      <c r="I18" s="219">
        <f>+I15</f>
        <v>0</v>
      </c>
      <c r="J18" s="89"/>
      <c r="K18" s="89"/>
      <c r="L18" s="89"/>
      <c r="M18" s="144"/>
      <c r="N18" s="219">
        <f>N15+H18</f>
        <v>0</v>
      </c>
      <c r="O18" s="219">
        <f>O15+I18</f>
        <v>0</v>
      </c>
      <c r="P18" s="89"/>
      <c r="Q18" s="89"/>
      <c r="R18" s="89"/>
      <c r="S18" s="144"/>
      <c r="T18" s="219">
        <f>T15+N18</f>
        <v>0</v>
      </c>
      <c r="U18" s="219">
        <f>U15+O18</f>
        <v>0</v>
      </c>
      <c r="V18" s="89"/>
      <c r="W18" s="89"/>
      <c r="X18" s="89"/>
      <c r="Y18" s="144"/>
      <c r="Z18" s="219">
        <f>Z15+T18</f>
        <v>0</v>
      </c>
      <c r="AA18" s="219">
        <f>AA15+U18</f>
        <v>0</v>
      </c>
      <c r="AB18" s="89"/>
      <c r="AC18" s="89"/>
    </row>
    <row r="19" spans="2:29" x14ac:dyDescent="0.35">
      <c r="B19" s="103"/>
      <c r="C19" s="89"/>
      <c r="D19" s="104" t="s">
        <v>35</v>
      </c>
      <c r="E19" s="89"/>
      <c r="F19" s="89"/>
      <c r="G19" s="106">
        <f>IF(G15=G1023,0,"Error")</f>
        <v>0</v>
      </c>
      <c r="H19" s="106">
        <f>IF(H15=H1023,0,"Error")</f>
        <v>0</v>
      </c>
      <c r="I19" s="106">
        <f>IF(I15=I1023,0,"Error")</f>
        <v>0</v>
      </c>
      <c r="J19" s="89"/>
      <c r="K19" s="89"/>
      <c r="L19" s="89"/>
      <c r="M19" s="105">
        <f>IF(M15=M1023,0,"Error")</f>
        <v>0</v>
      </c>
      <c r="N19" s="106">
        <f>IF(N15=N1023,0,"Error")</f>
        <v>0</v>
      </c>
      <c r="O19" s="106">
        <f>IF(O15=O1023,0,"Error")</f>
        <v>0</v>
      </c>
      <c r="P19" s="89"/>
      <c r="Q19" s="89"/>
      <c r="R19" s="89"/>
      <c r="S19" s="105">
        <f>IF(S15=S1023,0,"Error")</f>
        <v>0</v>
      </c>
      <c r="T19" s="106">
        <f>IF(T15=T1023,0,"Error")</f>
        <v>0</v>
      </c>
      <c r="U19" s="106">
        <f>IF(U15=U1023,0,"Error")</f>
        <v>0</v>
      </c>
      <c r="V19" s="89"/>
      <c r="W19" s="89"/>
      <c r="X19" s="89"/>
      <c r="Y19" s="105">
        <f>IF(Y15=Y1023,0,"Error")</f>
        <v>0</v>
      </c>
      <c r="Z19" s="106">
        <f>IF(Z15=Z1023,0,"Error")</f>
        <v>0</v>
      </c>
      <c r="AA19" s="106">
        <f>IF(AA15=AA1023,0,"Error")</f>
        <v>0</v>
      </c>
      <c r="AB19" s="89"/>
      <c r="AC19" s="89"/>
    </row>
    <row r="20" spans="2:29" x14ac:dyDescent="0.35">
      <c r="G20" s="158"/>
      <c r="H20" s="158"/>
      <c r="I20" s="158"/>
      <c r="K20" s="172"/>
      <c r="L20" s="172"/>
    </row>
    <row r="21" spans="2:29" ht="15" thickBot="1" x14ac:dyDescent="0.4">
      <c r="E21" s="84"/>
      <c r="F21" s="84"/>
      <c r="H21" s="88" t="s">
        <v>31</v>
      </c>
      <c r="I21" s="88" t="s">
        <v>31</v>
      </c>
      <c r="J21" s="25"/>
      <c r="K21" s="25"/>
      <c r="L21" s="25"/>
      <c r="N21" s="88" t="s">
        <v>31</v>
      </c>
      <c r="O21" s="88" t="s">
        <v>31</v>
      </c>
      <c r="P21" s="25"/>
      <c r="Q21" s="25"/>
      <c r="R21" s="84"/>
      <c r="T21" s="88" t="s">
        <v>31</v>
      </c>
      <c r="U21" s="88" t="s">
        <v>31</v>
      </c>
      <c r="V21" s="25"/>
      <c r="W21" s="25"/>
      <c r="X21" s="84"/>
      <c r="Z21" s="88" t="s">
        <v>31</v>
      </c>
      <c r="AA21" s="88" t="s">
        <v>31</v>
      </c>
      <c r="AB21" s="25"/>
      <c r="AC21" s="25"/>
    </row>
    <row r="22" spans="2:29" ht="52.5" x14ac:dyDescent="0.35">
      <c r="C22" s="60" t="s">
        <v>2</v>
      </c>
      <c r="D22" s="83" t="s">
        <v>3</v>
      </c>
      <c r="E22" s="84"/>
      <c r="F22" s="84"/>
      <c r="G22" s="76" t="s">
        <v>23</v>
      </c>
      <c r="H22" s="43" t="s">
        <v>64</v>
      </c>
      <c r="I22" s="76" t="s">
        <v>65</v>
      </c>
      <c r="J22" s="76" t="s">
        <v>34</v>
      </c>
      <c r="K22" s="76" t="s">
        <v>66</v>
      </c>
      <c r="L22" s="299"/>
      <c r="M22" s="76" t="s">
        <v>23</v>
      </c>
      <c r="N22" s="43" t="s">
        <v>64</v>
      </c>
      <c r="O22" s="76" t="s">
        <v>65</v>
      </c>
      <c r="P22" s="76" t="s">
        <v>34</v>
      </c>
      <c r="Q22" s="76" t="s">
        <v>66</v>
      </c>
      <c r="R22" s="84"/>
      <c r="S22" s="76" t="s">
        <v>23</v>
      </c>
      <c r="T22" s="43" t="s">
        <v>64</v>
      </c>
      <c r="U22" s="76" t="s">
        <v>65</v>
      </c>
      <c r="V22" s="76" t="s">
        <v>34</v>
      </c>
      <c r="W22" s="76" t="s">
        <v>66</v>
      </c>
      <c r="X22" s="84"/>
      <c r="Y22" s="76" t="s">
        <v>23</v>
      </c>
      <c r="Z22" s="43" t="s">
        <v>64</v>
      </c>
      <c r="AA22" s="76" t="s">
        <v>65</v>
      </c>
      <c r="AB22" s="76" t="s">
        <v>34</v>
      </c>
      <c r="AC22" s="76" t="s">
        <v>66</v>
      </c>
    </row>
    <row r="23" spans="2:29" x14ac:dyDescent="0.35">
      <c r="C23" s="79" t="str">
        <f>IF('Sch A. Input'!B15="","",'Sch A. Input'!B15)</f>
        <v/>
      </c>
      <c r="D23" s="79" t="str">
        <f>IF('Sch A. Input'!C15="","",'Sch A. Input'!C15)</f>
        <v/>
      </c>
      <c r="E23" s="85"/>
      <c r="F23" s="85"/>
      <c r="G23" s="98">
        <f>'Sch D. Workings'!G1024</f>
        <v>0</v>
      </c>
      <c r="H23" s="309">
        <f>IF(OR('Sch D. Workings'!D17="",G23=0),0,(IF((SUMIFS('Sch A. Input'!H15:CJ15,'Sch A. Input'!$H$14:$CJ$14,"Total",'Sch A. Input'!$H$13:$CJ$13,"&lt;="&amp;$I$7))&gt;'Sch D. Workings'!$D$12,MIN('Sch D. Workings'!J1024,'Sch D. Workings'!$D$12),'Sch D. Workings'!J1024)))</f>
        <v>0</v>
      </c>
      <c r="I23" s="220">
        <f>'Sch D. Workings'!O1024</f>
        <v>0</v>
      </c>
      <c r="J23" s="80">
        <f>IFERROR(LOOKUP('Sch D. Workings'!L1024,$C$10:$C$14,$B$10:$B$14),0)</f>
        <v>0</v>
      </c>
      <c r="K23" s="98">
        <f>COUNTIFS('Sch D. Workings'!L1024,"&gt;"&amp;$D$14)</f>
        <v>0</v>
      </c>
      <c r="L23" s="300"/>
      <c r="M23" s="77">
        <f>'Sch D. Workings'!Q1024</f>
        <v>0</v>
      </c>
      <c r="N23" s="309">
        <f>IF(OR('Sch D. Workings'!D17="",$D$7&lt;=I$7,M23=0),0,(IF(H23='Sch D. Workings'!$D$12,"Exceeded Cap",IF((SUMIFS('Sch A. Input'!H15:CJ15,'Sch A. Input'!$H$14:$CJ$14,"Total",'Sch A. Input'!$H$13:$CJ$13,"&lt;="&amp;$O$7))&gt;'Sch D. Workings'!$D$12,MIN('Sch D. Workings'!T1024,'Sch D. Workings'!$D$12-H23),'Sch D. Workings'!T1024))))</f>
        <v>0</v>
      </c>
      <c r="O23" s="220">
        <f>'Sch D. Workings'!Y1024</f>
        <v>0</v>
      </c>
      <c r="P23" s="80">
        <f>IFERROR(LOOKUP('Sch D. Workings'!V1024,$C$10:$C$14,$B$10:$B$14),0)</f>
        <v>0</v>
      </c>
      <c r="Q23" s="98">
        <f>COUNTIFS('Sch D. Workings'!V1024,"&gt;"&amp;$D$14)</f>
        <v>0</v>
      </c>
      <c r="R23" s="85"/>
      <c r="S23" s="77">
        <f>'Sch D. Workings'!AA1024</f>
        <v>0</v>
      </c>
      <c r="T23" s="309">
        <f>IF(OR('Sch D. Workings'!D17="",$D$7&lt;=O$7,S23=0),0,IF(OR(N23="Exceeded Cap",SUM(H23,N23)='Sch D. Workings'!$D$12),"Exceeded cap",IF((SUMIFS('Sch A. Input'!H15:CJ15,'Sch A. Input'!$H$14:$CJ$14,"Total",'Sch A. Input'!$H$13:$CJ$13,"&lt;="&amp;$U$7))&gt;'Sch D. Workings'!$D$12,MIN('Sch D. Workings'!AD1024,'Sch D. Workings'!$D$12-N23-H23),'Sch D. Workings'!AD1024)))</f>
        <v>0</v>
      </c>
      <c r="U23" s="220">
        <f>'Sch D. Workings'!AI1024</f>
        <v>0</v>
      </c>
      <c r="V23" s="80">
        <f>IFERROR(LOOKUP('Sch D. Workings'!AF1024,$C$10:$C$14,$B$10:$B$14),0)</f>
        <v>0</v>
      </c>
      <c r="W23" s="98">
        <f>COUNTIFS('Sch D. Workings'!AF1024,"&gt;"&amp;$D$14)</f>
        <v>0</v>
      </c>
      <c r="X23" s="85"/>
      <c r="Y23" s="77">
        <f>'Sch D. Workings'!AK1024</f>
        <v>0</v>
      </c>
      <c r="Z23" s="309">
        <f>IF(OR('Sch D. Workings'!D17="",$D$7&lt;=U$7,Y23=0),0,IF(OR(T23="Exceeded Cap",N23="Exceeded Cap",SUM(H23,N23,T23)='Sch D. Workings'!$D$12),"Exceeded Cap",IF((SUMIFS('Sch A. Input'!H15:CJ15,'Sch A. Input'!$H$14:$CJ$14,"Total",'Sch A. Input'!$H$13:$CJ$13,"&lt;="&amp;$AA$7))&gt;'Sch D. Workings'!$D$12,MIN('Sch D. Workings'!AN1024,'Sch D. Workings'!$D$12-N23-T23-H23),'Sch D. Workings'!AN1024)))</f>
        <v>0</v>
      </c>
      <c r="AA23" s="220">
        <f>'Sch D. Workings'!AS1024</f>
        <v>0</v>
      </c>
      <c r="AB23" s="80">
        <f>IFERROR(LOOKUP('Sch D. Workings'!AP1024,$C$10:$C$14,$B$10:$B$14),0)</f>
        <v>0</v>
      </c>
      <c r="AC23" s="98">
        <f>COUNTIFS('Sch D. Workings'!AP1024,"&gt;"&amp;$D$14)</f>
        <v>0</v>
      </c>
    </row>
    <row r="24" spans="2:29" x14ac:dyDescent="0.35">
      <c r="C24" s="79" t="str">
        <f>IF('Sch A. Input'!B16="","",'Sch A. Input'!B16)</f>
        <v/>
      </c>
      <c r="D24" s="79" t="str">
        <f>IF('Sch A. Input'!C16="","",'Sch A. Input'!C16)</f>
        <v/>
      </c>
      <c r="E24" s="85"/>
      <c r="F24" s="85"/>
      <c r="G24" s="98">
        <f>'Sch D. Workings'!G1025</f>
        <v>0</v>
      </c>
      <c r="H24" s="309">
        <f>IF(OR('Sch D. Workings'!D18="",G24=0),0,(IF((SUMIFS('Sch A. Input'!H16:CJ16,'Sch A. Input'!$H$14:$CJ$14,"Total",'Sch A. Input'!$H$13:$CJ$13,"&lt;="&amp;$I$7))&gt;'Sch D. Workings'!$D$12,MIN('Sch D. Workings'!J1025,'Sch D. Workings'!$D$12),'Sch D. Workings'!J1025)))</f>
        <v>0</v>
      </c>
      <c r="I24" s="220">
        <f>'Sch D. Workings'!O1025</f>
        <v>0</v>
      </c>
      <c r="J24" s="80">
        <f>IFERROR(LOOKUP('Sch D. Workings'!L1025,$C$10:$C$14,$B$10:$B$14),0)</f>
        <v>0</v>
      </c>
      <c r="K24" s="98">
        <f>COUNTIFS('Sch D. Workings'!L1025,"&gt;"&amp;$D$14)</f>
        <v>0</v>
      </c>
      <c r="L24" s="300"/>
      <c r="M24" s="77">
        <f>'Sch D. Workings'!Q1025</f>
        <v>0</v>
      </c>
      <c r="N24" s="309">
        <f>IF(OR('Sch D. Workings'!D18="",$D$7&lt;=I$7,M24=0),0,(IF(H24='Sch D. Workings'!$D$12,"Exceeded Cap",IF((SUMIFS('Sch A. Input'!H16:CJ16,'Sch A. Input'!$H$14:$CJ$14,"Total",'Sch A. Input'!$H$13:$CJ$13,"&lt;="&amp;$O$7))&gt;'Sch D. Workings'!$D$12,MIN('Sch D. Workings'!T1025,'Sch D. Workings'!$D$12-H24),'Sch D. Workings'!T1025))))</f>
        <v>0</v>
      </c>
      <c r="O24" s="220">
        <f>'Sch D. Workings'!Y1025</f>
        <v>0</v>
      </c>
      <c r="P24" s="80">
        <f>IFERROR(LOOKUP('Sch D. Workings'!V1025,$C$10:$C$14,$B$10:$B$14),0)</f>
        <v>0</v>
      </c>
      <c r="Q24" s="98">
        <f>COUNTIFS('Sch D. Workings'!V1025,"&gt;"&amp;$D$14)</f>
        <v>0</v>
      </c>
      <c r="R24" s="85"/>
      <c r="S24" s="77">
        <f>'Sch D. Workings'!AA1025</f>
        <v>0</v>
      </c>
      <c r="T24" s="309">
        <f>IF(OR('Sch D. Workings'!D18="",$D$7&lt;=O$7,S24=0),0,IF(OR(N24="Exceeded Cap",SUM(H24,N24)='Sch D. Workings'!$D$12),"Exceeded cap",IF((SUMIFS('Sch A. Input'!H16:CJ16,'Sch A. Input'!$H$14:$CJ$14,"Total",'Sch A. Input'!$H$13:$CJ$13,"&lt;="&amp;$U$7))&gt;'Sch D. Workings'!$D$12,MIN('Sch D. Workings'!AD1025,'Sch D. Workings'!$D$12-N24-H24),'Sch D. Workings'!AD1025)))</f>
        <v>0</v>
      </c>
      <c r="U24" s="220">
        <f>'Sch D. Workings'!AI1025</f>
        <v>0</v>
      </c>
      <c r="V24" s="80">
        <f>IFERROR(LOOKUP('Sch D. Workings'!AF1025,$C$10:$C$14,$B$10:$B$14),0)</f>
        <v>0</v>
      </c>
      <c r="W24" s="98">
        <f>COUNTIFS('Sch D. Workings'!AF1025,"&gt;"&amp;$D$14)</f>
        <v>0</v>
      </c>
      <c r="X24" s="85"/>
      <c r="Y24" s="77">
        <f>'Sch D. Workings'!AK1025</f>
        <v>0</v>
      </c>
      <c r="Z24" s="309">
        <f>IF(OR('Sch D. Workings'!D18="",$D$7&lt;=U$7,Y24=0),0,IF(OR(T24="Exceeded Cap",N24="Exceeded Cap",SUM(H24,N24,T24)='Sch D. Workings'!$D$12),"Exceeded Cap",IF((SUMIFS('Sch A. Input'!H16:CJ16,'Sch A. Input'!$H$14:$CJ$14,"Total",'Sch A. Input'!$H$13:$CJ$13,"&lt;="&amp;$AA$7))&gt;'Sch D. Workings'!$D$12,MIN('Sch D. Workings'!AN1025,'Sch D. Workings'!$D$12-N24-T24-H24),'Sch D. Workings'!AN1025)))</f>
        <v>0</v>
      </c>
      <c r="AA24" s="220">
        <f>'Sch D. Workings'!AS1025</f>
        <v>0</v>
      </c>
      <c r="AB24" s="80">
        <f>IFERROR(LOOKUP('Sch D. Workings'!AP1025,$C$10:$C$14,$B$10:$B$14),0)</f>
        <v>0</v>
      </c>
      <c r="AC24" s="98">
        <f>COUNTIFS('Sch D. Workings'!AP1025,"&gt;"&amp;$D$14)</f>
        <v>0</v>
      </c>
    </row>
    <row r="25" spans="2:29" x14ac:dyDescent="0.35">
      <c r="C25" s="79" t="str">
        <f>IF('Sch A. Input'!B17="","",'Sch A. Input'!B17)</f>
        <v/>
      </c>
      <c r="D25" s="79" t="str">
        <f>IF('Sch A. Input'!C17="","",'Sch A. Input'!C17)</f>
        <v/>
      </c>
      <c r="E25" s="85"/>
      <c r="F25" s="85"/>
      <c r="G25" s="98">
        <f>'Sch D. Workings'!G1026</f>
        <v>0</v>
      </c>
      <c r="H25" s="309">
        <f>IF(OR('Sch D. Workings'!D19="",G25=0),0,(IF((SUMIFS('Sch A. Input'!H17:CJ17,'Sch A. Input'!$H$14:$CJ$14,"Total",'Sch A. Input'!$H$13:$CJ$13,"&lt;="&amp;$I$7))&gt;'Sch D. Workings'!$D$12,MIN('Sch D. Workings'!J1026,'Sch D. Workings'!$D$12),'Sch D. Workings'!J1026)))</f>
        <v>0</v>
      </c>
      <c r="I25" s="220">
        <f>'Sch D. Workings'!O1026</f>
        <v>0</v>
      </c>
      <c r="J25" s="80">
        <f>IFERROR(LOOKUP('Sch D. Workings'!L1026,$C$10:$C$14,$B$10:$B$14),0)</f>
        <v>0</v>
      </c>
      <c r="K25" s="98">
        <f>COUNTIFS('Sch D. Workings'!L1026,"&gt;"&amp;$D$14)</f>
        <v>0</v>
      </c>
      <c r="L25" s="300"/>
      <c r="M25" s="77">
        <f>'Sch D. Workings'!Q1026</f>
        <v>0</v>
      </c>
      <c r="N25" s="309">
        <f>IF(OR('Sch D. Workings'!D19="",$D$7&lt;=I$7,M25=0),0,(IF(H25='Sch D. Workings'!$D$12,"Exceeded Cap",IF((SUMIFS('Sch A. Input'!H17:CJ17,'Sch A. Input'!$H$14:$CJ$14,"Total",'Sch A. Input'!$H$13:$CJ$13,"&lt;="&amp;$O$7))&gt;'Sch D. Workings'!$D$12,MIN('Sch D. Workings'!T1026,'Sch D. Workings'!$D$12-H25),'Sch D. Workings'!T1026))))</f>
        <v>0</v>
      </c>
      <c r="O25" s="220">
        <f>'Sch D. Workings'!Y1026</f>
        <v>0</v>
      </c>
      <c r="P25" s="80">
        <f>IFERROR(LOOKUP('Sch D. Workings'!V1026,$C$10:$C$14,$B$10:$B$14),0)</f>
        <v>0</v>
      </c>
      <c r="Q25" s="98">
        <f>COUNTIFS('Sch D. Workings'!V1026,"&gt;"&amp;$D$14)</f>
        <v>0</v>
      </c>
      <c r="R25" s="85"/>
      <c r="S25" s="77">
        <f>'Sch D. Workings'!AA1026</f>
        <v>0</v>
      </c>
      <c r="T25" s="309">
        <f>IF(OR('Sch D. Workings'!D19="",$D$7&lt;=O$7,S25=0),0,IF(OR(N25="Exceeded Cap",SUM(H25,N25)='Sch D. Workings'!$D$12),"Exceeded cap",IF((SUMIFS('Sch A. Input'!H17:CJ17,'Sch A. Input'!$H$14:$CJ$14,"Total",'Sch A. Input'!$H$13:$CJ$13,"&lt;="&amp;$U$7))&gt;'Sch D. Workings'!$D$12,MIN('Sch D. Workings'!AD1026,'Sch D. Workings'!$D$12-N25-H25),'Sch D. Workings'!AD1026)))</f>
        <v>0</v>
      </c>
      <c r="U25" s="220">
        <f>'Sch D. Workings'!AI1026</f>
        <v>0</v>
      </c>
      <c r="V25" s="80">
        <f>IFERROR(LOOKUP('Sch D. Workings'!AF1026,$C$10:$C$14,$B$10:$B$14),0)</f>
        <v>0</v>
      </c>
      <c r="W25" s="98">
        <f>COUNTIFS('Sch D. Workings'!AF1026,"&gt;"&amp;$D$14)</f>
        <v>0</v>
      </c>
      <c r="X25" s="85"/>
      <c r="Y25" s="77">
        <f>'Sch D. Workings'!AK1026</f>
        <v>0</v>
      </c>
      <c r="Z25" s="309">
        <f>IF(OR('Sch D. Workings'!D19="",$D$7&lt;=U$7,Y25=0),0,IF(OR(T25="Exceeded Cap",N25="Exceeded Cap",SUM(H25,N25,T25)='Sch D. Workings'!$D$12),"Exceeded Cap",IF((SUMIFS('Sch A. Input'!H17:CJ17,'Sch A. Input'!$H$14:$CJ$14,"Total",'Sch A. Input'!$H$13:$CJ$13,"&lt;="&amp;$AA$7))&gt;'Sch D. Workings'!$D$12,MIN('Sch D. Workings'!AN1026,'Sch D. Workings'!$D$12-N25-T25-H25),'Sch D. Workings'!AN1026)))</f>
        <v>0</v>
      </c>
      <c r="AA25" s="220">
        <f>'Sch D. Workings'!AS1026</f>
        <v>0</v>
      </c>
      <c r="AB25" s="80">
        <f>IFERROR(LOOKUP('Sch D. Workings'!AP1026,$C$10:$C$14,$B$10:$B$14),0)</f>
        <v>0</v>
      </c>
      <c r="AC25" s="98">
        <f>COUNTIFS('Sch D. Workings'!AP1026,"&gt;"&amp;$D$14)</f>
        <v>0</v>
      </c>
    </row>
    <row r="26" spans="2:29" x14ac:dyDescent="0.35">
      <c r="C26" s="79" t="str">
        <f>IF('Sch A. Input'!B18="","",'Sch A. Input'!B18)</f>
        <v/>
      </c>
      <c r="D26" s="79" t="str">
        <f>IF('Sch A. Input'!C18="","",'Sch A. Input'!C18)</f>
        <v/>
      </c>
      <c r="E26" s="85"/>
      <c r="F26" s="85"/>
      <c r="G26" s="98">
        <f>'Sch D. Workings'!G1027</f>
        <v>0</v>
      </c>
      <c r="H26" s="309">
        <f>IF(OR('Sch D. Workings'!D20="",G26=0),0,(IF((SUMIFS('Sch A. Input'!H18:CJ18,'Sch A. Input'!$H$14:$CJ$14,"Total",'Sch A. Input'!$H$13:$CJ$13,"&lt;="&amp;$I$7))&gt;'Sch D. Workings'!$D$12,MIN('Sch D. Workings'!J1027,'Sch D. Workings'!$D$12),'Sch D. Workings'!J1027)))</f>
        <v>0</v>
      </c>
      <c r="I26" s="220">
        <f>'Sch D. Workings'!O1027</f>
        <v>0</v>
      </c>
      <c r="J26" s="80">
        <f>IFERROR(LOOKUP('Sch D. Workings'!L1027,$C$10:$C$14,$B$10:$B$14),0)</f>
        <v>0</v>
      </c>
      <c r="K26" s="98">
        <f>COUNTIFS('Sch D. Workings'!L1027,"&gt;"&amp;$D$14)</f>
        <v>0</v>
      </c>
      <c r="L26" s="300"/>
      <c r="M26" s="77">
        <f>'Sch D. Workings'!Q1027</f>
        <v>0</v>
      </c>
      <c r="N26" s="309">
        <f>IF(OR('Sch D. Workings'!D20="",$D$7&lt;=I$7,M26=0),0,(IF(H26='Sch D. Workings'!$D$12,"Exceeded Cap",IF((SUMIFS('Sch A. Input'!H18:CJ18,'Sch A. Input'!$H$14:$CJ$14,"Total",'Sch A. Input'!$H$13:$CJ$13,"&lt;="&amp;$O$7))&gt;'Sch D. Workings'!$D$12,MIN('Sch D. Workings'!T1027,'Sch D. Workings'!$D$12-H26),'Sch D. Workings'!T1027))))</f>
        <v>0</v>
      </c>
      <c r="O26" s="220">
        <f>'Sch D. Workings'!Y1027</f>
        <v>0</v>
      </c>
      <c r="P26" s="80">
        <f>IFERROR(LOOKUP('Sch D. Workings'!V1027,$C$10:$C$14,$B$10:$B$14),0)</f>
        <v>0</v>
      </c>
      <c r="Q26" s="98">
        <f>COUNTIFS('Sch D. Workings'!V1027,"&gt;"&amp;$D$14)</f>
        <v>0</v>
      </c>
      <c r="R26" s="85"/>
      <c r="S26" s="77">
        <f>'Sch D. Workings'!AA1027</f>
        <v>0</v>
      </c>
      <c r="T26" s="309">
        <f>IF(OR('Sch D. Workings'!D20="",$D$7&lt;=O$7,S26=0),0,IF(OR(N26="Exceeded Cap",SUM(H26,N26)='Sch D. Workings'!$D$12),"Exceeded cap",IF((SUMIFS('Sch A. Input'!H18:CJ18,'Sch A. Input'!$H$14:$CJ$14,"Total",'Sch A. Input'!$H$13:$CJ$13,"&lt;="&amp;$U$7))&gt;'Sch D. Workings'!$D$12,MIN('Sch D. Workings'!AD1027,'Sch D. Workings'!$D$12-N26-H26),'Sch D. Workings'!AD1027)))</f>
        <v>0</v>
      </c>
      <c r="U26" s="220">
        <f>'Sch D. Workings'!AI1027</f>
        <v>0</v>
      </c>
      <c r="V26" s="80">
        <f>IFERROR(LOOKUP('Sch D. Workings'!AF1027,$C$10:$C$14,$B$10:$B$14),0)</f>
        <v>0</v>
      </c>
      <c r="W26" s="98">
        <f>COUNTIFS('Sch D. Workings'!AF1027,"&gt;"&amp;$D$14)</f>
        <v>0</v>
      </c>
      <c r="X26" s="85"/>
      <c r="Y26" s="77">
        <f>'Sch D. Workings'!AK1027</f>
        <v>0</v>
      </c>
      <c r="Z26" s="309">
        <f>IF(OR('Sch D. Workings'!D20="",$D$7&lt;=U$7,Y26=0),0,IF(OR(T26="Exceeded Cap",N26="Exceeded Cap",SUM(H26,N26,T26)='Sch D. Workings'!$D$12),"Exceeded Cap",IF((SUMIFS('Sch A. Input'!H18:CJ18,'Sch A. Input'!$H$14:$CJ$14,"Total",'Sch A. Input'!$H$13:$CJ$13,"&lt;="&amp;$AA$7))&gt;'Sch D. Workings'!$D$12,MIN('Sch D. Workings'!AN1027,'Sch D. Workings'!$D$12-N26-T26-H26),'Sch D. Workings'!AN1027)))</f>
        <v>0</v>
      </c>
      <c r="AA26" s="220">
        <f>'Sch D. Workings'!AS1027</f>
        <v>0</v>
      </c>
      <c r="AB26" s="80">
        <f>IFERROR(LOOKUP('Sch D. Workings'!AP1027,$C$10:$C$14,$B$10:$B$14),0)</f>
        <v>0</v>
      </c>
      <c r="AC26" s="98">
        <f>COUNTIFS('Sch D. Workings'!AP1027,"&gt;"&amp;$D$14)</f>
        <v>0</v>
      </c>
    </row>
    <row r="27" spans="2:29" x14ac:dyDescent="0.35">
      <c r="C27" s="79" t="str">
        <f>IF('Sch A. Input'!B19="","",'Sch A. Input'!B19)</f>
        <v/>
      </c>
      <c r="D27" s="79" t="str">
        <f>IF('Sch A. Input'!C19="","",'Sch A. Input'!C19)</f>
        <v/>
      </c>
      <c r="E27" s="85"/>
      <c r="F27" s="85"/>
      <c r="G27" s="98">
        <f>'Sch D. Workings'!G1028</f>
        <v>0</v>
      </c>
      <c r="H27" s="309">
        <f>IF(OR('Sch D. Workings'!D21="",G27=0),0,(IF((SUMIFS('Sch A. Input'!H19:CJ19,'Sch A. Input'!$H$14:$CJ$14,"Total",'Sch A. Input'!$H$13:$CJ$13,"&lt;="&amp;$I$7))&gt;'Sch D. Workings'!$D$12,MIN('Sch D. Workings'!J1028,'Sch D. Workings'!$D$12),'Sch D. Workings'!J1028)))</f>
        <v>0</v>
      </c>
      <c r="I27" s="220">
        <f>'Sch D. Workings'!O1028</f>
        <v>0</v>
      </c>
      <c r="J27" s="80">
        <f>IFERROR(LOOKUP('Sch D. Workings'!L1028,$C$10:$C$14,$B$10:$B$14),0)</f>
        <v>0</v>
      </c>
      <c r="K27" s="98">
        <f>COUNTIFS('Sch D. Workings'!L1028,"&gt;"&amp;$D$14)</f>
        <v>0</v>
      </c>
      <c r="L27" s="300"/>
      <c r="M27" s="77">
        <f>'Sch D. Workings'!Q1028</f>
        <v>0</v>
      </c>
      <c r="N27" s="309">
        <f>IF(OR('Sch D. Workings'!D21="",$D$7&lt;=I$7,M27=0),0,(IF(H27='Sch D. Workings'!$D$12,"Exceeded Cap",IF((SUMIFS('Sch A. Input'!H19:CJ19,'Sch A. Input'!$H$14:$CJ$14,"Total",'Sch A. Input'!$H$13:$CJ$13,"&lt;="&amp;$O$7))&gt;'Sch D. Workings'!$D$12,MIN('Sch D. Workings'!T1028,'Sch D. Workings'!$D$12-H27),'Sch D. Workings'!T1028))))</f>
        <v>0</v>
      </c>
      <c r="O27" s="220">
        <f>'Sch D. Workings'!Y1028</f>
        <v>0</v>
      </c>
      <c r="P27" s="80">
        <f>IFERROR(LOOKUP('Sch D. Workings'!V1028,$C$10:$C$14,$B$10:$B$14),0)</f>
        <v>0</v>
      </c>
      <c r="Q27" s="98">
        <f>COUNTIFS('Sch D. Workings'!V1028,"&gt;"&amp;$D$14)</f>
        <v>0</v>
      </c>
      <c r="R27" s="85"/>
      <c r="S27" s="77">
        <f>'Sch D. Workings'!AA1028</f>
        <v>0</v>
      </c>
      <c r="T27" s="309">
        <f>IF(OR('Sch D. Workings'!D21="",$D$7&lt;=O$7,S27=0),0,IF(OR(N27="Exceeded Cap",SUM(H27,N27)='Sch D. Workings'!$D$12),"Exceeded cap",IF((SUMIFS('Sch A. Input'!H19:CJ19,'Sch A. Input'!$H$14:$CJ$14,"Total",'Sch A. Input'!$H$13:$CJ$13,"&lt;="&amp;$U$7))&gt;'Sch D. Workings'!$D$12,MIN('Sch D. Workings'!AD1028,'Sch D. Workings'!$D$12-N27-H27),'Sch D. Workings'!AD1028)))</f>
        <v>0</v>
      </c>
      <c r="U27" s="220">
        <f>'Sch D. Workings'!AI1028</f>
        <v>0</v>
      </c>
      <c r="V27" s="80">
        <f>IFERROR(LOOKUP('Sch D. Workings'!AF1028,$C$10:$C$14,$B$10:$B$14),0)</f>
        <v>0</v>
      </c>
      <c r="W27" s="98">
        <f>COUNTIFS('Sch D. Workings'!AF1028,"&gt;"&amp;$D$14)</f>
        <v>0</v>
      </c>
      <c r="X27" s="85"/>
      <c r="Y27" s="77">
        <f>'Sch D. Workings'!AK1028</f>
        <v>0</v>
      </c>
      <c r="Z27" s="309">
        <f>IF(OR('Sch D. Workings'!D21="",$D$7&lt;=U$7,Y27=0),0,IF(OR(T27="Exceeded Cap",N27="Exceeded Cap",SUM(H27,N27,T27)='Sch D. Workings'!$D$12),"Exceeded Cap",IF((SUMIFS('Sch A. Input'!H19:CJ19,'Sch A. Input'!$H$14:$CJ$14,"Total",'Sch A. Input'!$H$13:$CJ$13,"&lt;="&amp;$AA$7))&gt;'Sch D. Workings'!$D$12,MIN('Sch D. Workings'!AN1028,'Sch D. Workings'!$D$12-N27-T27-H27),'Sch D. Workings'!AN1028)))</f>
        <v>0</v>
      </c>
      <c r="AA27" s="220">
        <f>'Sch D. Workings'!AS1028</f>
        <v>0</v>
      </c>
      <c r="AB27" s="80">
        <f>IFERROR(LOOKUP('Sch D. Workings'!AP1028,$C$10:$C$14,$B$10:$B$14),0)</f>
        <v>0</v>
      </c>
      <c r="AC27" s="98">
        <f>COUNTIFS('Sch D. Workings'!AP1028,"&gt;"&amp;$D$14)</f>
        <v>0</v>
      </c>
    </row>
    <row r="28" spans="2:29" x14ac:dyDescent="0.35">
      <c r="C28" s="79" t="str">
        <f>IF('Sch A. Input'!B20="","",'Sch A. Input'!B20)</f>
        <v/>
      </c>
      <c r="D28" s="79" t="str">
        <f>IF('Sch A. Input'!C20="","",'Sch A. Input'!C20)</f>
        <v/>
      </c>
      <c r="E28" s="85"/>
      <c r="F28" s="85"/>
      <c r="G28" s="98">
        <f>'Sch D. Workings'!G1029</f>
        <v>0</v>
      </c>
      <c r="H28" s="309">
        <f>IF(OR('Sch D. Workings'!D22="",G28=0),0,(IF((SUMIFS('Sch A. Input'!H20:CJ20,'Sch A. Input'!$H$14:$CJ$14,"Total",'Sch A. Input'!$H$13:$CJ$13,"&lt;="&amp;$I$7))&gt;'Sch D. Workings'!$D$12,MIN('Sch D. Workings'!J1029,'Sch D. Workings'!$D$12),'Sch D. Workings'!J1029)))</f>
        <v>0</v>
      </c>
      <c r="I28" s="220">
        <f>'Sch D. Workings'!O1029</f>
        <v>0</v>
      </c>
      <c r="J28" s="80">
        <f>IFERROR(LOOKUP('Sch D. Workings'!L1029,$C$10:$C$14,$B$10:$B$14),0)</f>
        <v>0</v>
      </c>
      <c r="K28" s="98">
        <f>COUNTIFS('Sch D. Workings'!L1029,"&gt;"&amp;$D$14)</f>
        <v>0</v>
      </c>
      <c r="L28" s="300"/>
      <c r="M28" s="77">
        <f>'Sch D. Workings'!Q1029</f>
        <v>0</v>
      </c>
      <c r="N28" s="309">
        <f>IF(OR('Sch D. Workings'!D22="",$D$7&lt;=I$7,M28=0),0,(IF(H28='Sch D. Workings'!$D$12,"Exceeded Cap",IF((SUMIFS('Sch A. Input'!H20:CJ20,'Sch A. Input'!$H$14:$CJ$14,"Total",'Sch A. Input'!$H$13:$CJ$13,"&lt;="&amp;$O$7))&gt;'Sch D. Workings'!$D$12,MIN('Sch D. Workings'!T1029,'Sch D. Workings'!$D$12-H28),'Sch D. Workings'!T1029))))</f>
        <v>0</v>
      </c>
      <c r="O28" s="220">
        <f>'Sch D. Workings'!Y1029</f>
        <v>0</v>
      </c>
      <c r="P28" s="80">
        <f>IFERROR(LOOKUP('Sch D. Workings'!V1029,$C$10:$C$14,$B$10:$B$14),0)</f>
        <v>0</v>
      </c>
      <c r="Q28" s="98">
        <f>COUNTIFS('Sch D. Workings'!V1029,"&gt;"&amp;$D$14)</f>
        <v>0</v>
      </c>
      <c r="R28" s="85"/>
      <c r="S28" s="77">
        <f>'Sch D. Workings'!AA1029</f>
        <v>0</v>
      </c>
      <c r="T28" s="309">
        <f>IF(OR('Sch D. Workings'!D22="",$D$7&lt;=O$7,S28=0),0,IF(OR(N28="Exceeded Cap",SUM(H28,N28)='Sch D. Workings'!$D$12),"Exceeded cap",IF((SUMIFS('Sch A. Input'!H20:CJ20,'Sch A. Input'!$H$14:$CJ$14,"Total",'Sch A. Input'!$H$13:$CJ$13,"&lt;="&amp;$U$7))&gt;'Sch D. Workings'!$D$12,MIN('Sch D. Workings'!AD1029,'Sch D. Workings'!$D$12-N28-H28),'Sch D. Workings'!AD1029)))</f>
        <v>0</v>
      </c>
      <c r="U28" s="220">
        <f>'Sch D. Workings'!AI1029</f>
        <v>0</v>
      </c>
      <c r="V28" s="80">
        <f>IFERROR(LOOKUP('Sch D. Workings'!AF1029,$C$10:$C$14,$B$10:$B$14),0)</f>
        <v>0</v>
      </c>
      <c r="W28" s="98">
        <f>COUNTIFS('Sch D. Workings'!AF1029,"&gt;"&amp;$D$14)</f>
        <v>0</v>
      </c>
      <c r="X28" s="85"/>
      <c r="Y28" s="77">
        <f>'Sch D. Workings'!AK1029</f>
        <v>0</v>
      </c>
      <c r="Z28" s="309">
        <f>IF(OR('Sch D. Workings'!D22="",$D$7&lt;=U$7,Y28=0),0,IF(OR(T28="Exceeded Cap",N28="Exceeded Cap",SUM(H28,N28,T28)='Sch D. Workings'!$D$12),"Exceeded Cap",IF((SUMIFS('Sch A. Input'!H20:CJ20,'Sch A. Input'!$H$14:$CJ$14,"Total",'Sch A. Input'!$H$13:$CJ$13,"&lt;="&amp;$AA$7))&gt;'Sch D. Workings'!$D$12,MIN('Sch D. Workings'!AN1029,'Sch D. Workings'!$D$12-N28-T28-H28),'Sch D. Workings'!AN1029)))</f>
        <v>0</v>
      </c>
      <c r="AA28" s="220">
        <f>'Sch D. Workings'!AS1029</f>
        <v>0</v>
      </c>
      <c r="AB28" s="80">
        <f>IFERROR(LOOKUP('Sch D. Workings'!AP1029,$C$10:$C$14,$B$10:$B$14),0)</f>
        <v>0</v>
      </c>
      <c r="AC28" s="98">
        <f>COUNTIFS('Sch D. Workings'!AP1029,"&gt;"&amp;$D$14)</f>
        <v>0</v>
      </c>
    </row>
    <row r="29" spans="2:29" x14ac:dyDescent="0.35">
      <c r="C29" s="79" t="str">
        <f>IF('Sch A. Input'!B21="","",'Sch A. Input'!B21)</f>
        <v/>
      </c>
      <c r="D29" s="79" t="str">
        <f>IF('Sch A. Input'!C21="","",'Sch A. Input'!C21)</f>
        <v/>
      </c>
      <c r="E29" s="85"/>
      <c r="F29" s="85"/>
      <c r="G29" s="98">
        <f>'Sch D. Workings'!G1030</f>
        <v>0</v>
      </c>
      <c r="H29" s="309">
        <f>IF(OR('Sch D. Workings'!D23="",G29=0),0,(IF((SUMIFS('Sch A. Input'!H21:CJ21,'Sch A. Input'!$H$14:$CJ$14,"Total",'Sch A. Input'!$H$13:$CJ$13,"&lt;="&amp;$I$7))&gt;'Sch D. Workings'!$D$12,MIN('Sch D. Workings'!J1030,'Sch D. Workings'!$D$12),'Sch D. Workings'!J1030)))</f>
        <v>0</v>
      </c>
      <c r="I29" s="220">
        <f>'Sch D. Workings'!O1030</f>
        <v>0</v>
      </c>
      <c r="J29" s="80">
        <f>IFERROR(LOOKUP('Sch D. Workings'!L1030,$C$10:$C$14,$B$10:$B$14),0)</f>
        <v>0</v>
      </c>
      <c r="K29" s="98">
        <f>COUNTIFS('Sch D. Workings'!L1030,"&gt;"&amp;$D$14)</f>
        <v>0</v>
      </c>
      <c r="L29" s="300"/>
      <c r="M29" s="77">
        <f>'Sch D. Workings'!Q1030</f>
        <v>0</v>
      </c>
      <c r="N29" s="309">
        <f>IF(OR('Sch D. Workings'!D23="",$D$7&lt;=I$7,M29=0),0,(IF(H29='Sch D. Workings'!$D$12,"Exceeded Cap",IF((SUMIFS('Sch A. Input'!H21:CJ21,'Sch A. Input'!$H$14:$CJ$14,"Total",'Sch A. Input'!$H$13:$CJ$13,"&lt;="&amp;$O$7))&gt;'Sch D. Workings'!$D$12,MIN('Sch D. Workings'!T1030,'Sch D. Workings'!$D$12-H29),'Sch D. Workings'!T1030))))</f>
        <v>0</v>
      </c>
      <c r="O29" s="220">
        <f>'Sch D. Workings'!Y1030</f>
        <v>0</v>
      </c>
      <c r="P29" s="80">
        <f>IFERROR(LOOKUP('Sch D. Workings'!V1030,$C$10:$C$14,$B$10:$B$14),0)</f>
        <v>0</v>
      </c>
      <c r="Q29" s="98">
        <f>COUNTIFS('Sch D. Workings'!V1030,"&gt;"&amp;$D$14)</f>
        <v>0</v>
      </c>
      <c r="R29" s="85"/>
      <c r="S29" s="77">
        <f>'Sch D. Workings'!AA1030</f>
        <v>0</v>
      </c>
      <c r="T29" s="309">
        <f>IF(OR('Sch D. Workings'!D23="",$D$7&lt;=O$7,S29=0),0,IF(OR(N29="Exceeded Cap",SUM(H29,N29)='Sch D. Workings'!$D$12),"Exceeded cap",IF((SUMIFS('Sch A. Input'!H21:CJ21,'Sch A. Input'!$H$14:$CJ$14,"Total",'Sch A. Input'!$H$13:$CJ$13,"&lt;="&amp;$U$7))&gt;'Sch D. Workings'!$D$12,MIN('Sch D. Workings'!AD1030,'Sch D. Workings'!$D$12-N29-H29),'Sch D. Workings'!AD1030)))</f>
        <v>0</v>
      </c>
      <c r="U29" s="220">
        <f>'Sch D. Workings'!AI1030</f>
        <v>0</v>
      </c>
      <c r="V29" s="80">
        <f>IFERROR(LOOKUP('Sch D. Workings'!AF1030,$C$10:$C$14,$B$10:$B$14),0)</f>
        <v>0</v>
      </c>
      <c r="W29" s="98">
        <f>COUNTIFS('Sch D. Workings'!AF1030,"&gt;"&amp;$D$14)</f>
        <v>0</v>
      </c>
      <c r="X29" s="85"/>
      <c r="Y29" s="77">
        <f>'Sch D. Workings'!AK1030</f>
        <v>0</v>
      </c>
      <c r="Z29" s="309">
        <f>IF(OR('Sch D. Workings'!D23="",$D$7&lt;=U$7,Y29=0),0,IF(OR(T29="Exceeded Cap",N29="Exceeded Cap",SUM(H29,N29,T29)='Sch D. Workings'!$D$12),"Exceeded Cap",IF((SUMIFS('Sch A. Input'!H21:CJ21,'Sch A. Input'!$H$14:$CJ$14,"Total",'Sch A. Input'!$H$13:$CJ$13,"&lt;="&amp;$AA$7))&gt;'Sch D. Workings'!$D$12,MIN('Sch D. Workings'!AN1030,'Sch D. Workings'!$D$12-N29-T29-H29),'Sch D. Workings'!AN1030)))</f>
        <v>0</v>
      </c>
      <c r="AA29" s="220">
        <f>'Sch D. Workings'!AS1030</f>
        <v>0</v>
      </c>
      <c r="AB29" s="80">
        <f>IFERROR(LOOKUP('Sch D. Workings'!AP1030,$C$10:$C$14,$B$10:$B$14),0)</f>
        <v>0</v>
      </c>
      <c r="AC29" s="98">
        <f>COUNTIFS('Sch D. Workings'!AP1030,"&gt;"&amp;$D$14)</f>
        <v>0</v>
      </c>
    </row>
    <row r="30" spans="2:29" x14ac:dyDescent="0.35">
      <c r="C30" s="79" t="str">
        <f>IF('Sch A. Input'!B22="","",'Sch A. Input'!B22)</f>
        <v/>
      </c>
      <c r="D30" s="79" t="str">
        <f>IF('Sch A. Input'!C22="","",'Sch A. Input'!C22)</f>
        <v/>
      </c>
      <c r="E30" s="85"/>
      <c r="F30" s="85"/>
      <c r="G30" s="98">
        <f>'Sch D. Workings'!G1031</f>
        <v>0</v>
      </c>
      <c r="H30" s="309">
        <f>IF(OR('Sch D. Workings'!D24="",G30=0),0,(IF((SUMIFS('Sch A. Input'!H22:CJ22,'Sch A. Input'!$H$14:$CJ$14,"Total",'Sch A. Input'!$H$13:$CJ$13,"&lt;="&amp;$I$7))&gt;'Sch D. Workings'!$D$12,MIN('Sch D. Workings'!J1031,'Sch D. Workings'!$D$12),'Sch D. Workings'!J1031)))</f>
        <v>0</v>
      </c>
      <c r="I30" s="220">
        <f>'Sch D. Workings'!O1031</f>
        <v>0</v>
      </c>
      <c r="J30" s="80">
        <f>IFERROR(LOOKUP('Sch D. Workings'!L1031,$C$10:$C$14,$B$10:$B$14),0)</f>
        <v>0</v>
      </c>
      <c r="K30" s="98">
        <f>COUNTIFS('Sch D. Workings'!L1031,"&gt;"&amp;$D$14)</f>
        <v>0</v>
      </c>
      <c r="L30" s="300"/>
      <c r="M30" s="77">
        <f>'Sch D. Workings'!Q1031</f>
        <v>0</v>
      </c>
      <c r="N30" s="309">
        <f>IF(OR('Sch D. Workings'!D24="",$D$7&lt;=I$7,M30=0),0,(IF(H30='Sch D. Workings'!$D$12,"Exceeded Cap",IF((SUMIFS('Sch A. Input'!H22:CJ22,'Sch A. Input'!$H$14:$CJ$14,"Total",'Sch A. Input'!$H$13:$CJ$13,"&lt;="&amp;$O$7))&gt;'Sch D. Workings'!$D$12,MIN('Sch D. Workings'!T1031,'Sch D. Workings'!$D$12-H30),'Sch D. Workings'!T1031))))</f>
        <v>0</v>
      </c>
      <c r="O30" s="220">
        <f>'Sch D. Workings'!Y1031</f>
        <v>0</v>
      </c>
      <c r="P30" s="80">
        <f>IFERROR(LOOKUP('Sch D. Workings'!V1031,$C$10:$C$14,$B$10:$B$14),0)</f>
        <v>0</v>
      </c>
      <c r="Q30" s="98">
        <f>COUNTIFS('Sch D. Workings'!V1031,"&gt;"&amp;$D$14)</f>
        <v>0</v>
      </c>
      <c r="R30" s="85"/>
      <c r="S30" s="77">
        <f>'Sch D. Workings'!AA1031</f>
        <v>0</v>
      </c>
      <c r="T30" s="309">
        <f>IF(OR('Sch D. Workings'!D24="",$D$7&lt;=O$7,S30=0),0,IF(OR(N30="Exceeded Cap",SUM(H30,N30)='Sch D. Workings'!$D$12),"Exceeded cap",IF((SUMIFS('Sch A. Input'!H22:CJ22,'Sch A. Input'!$H$14:$CJ$14,"Total",'Sch A. Input'!$H$13:$CJ$13,"&lt;="&amp;$U$7))&gt;'Sch D. Workings'!$D$12,MIN('Sch D. Workings'!AD1031,'Sch D. Workings'!$D$12-N30-H30),'Sch D. Workings'!AD1031)))</f>
        <v>0</v>
      </c>
      <c r="U30" s="220">
        <f>'Sch D. Workings'!AI1031</f>
        <v>0</v>
      </c>
      <c r="V30" s="80">
        <f>IFERROR(LOOKUP('Sch D. Workings'!AF1031,$C$10:$C$14,$B$10:$B$14),0)</f>
        <v>0</v>
      </c>
      <c r="W30" s="98">
        <f>COUNTIFS('Sch D. Workings'!AF1031,"&gt;"&amp;$D$14)</f>
        <v>0</v>
      </c>
      <c r="X30" s="85"/>
      <c r="Y30" s="77">
        <f>'Sch D. Workings'!AK1031</f>
        <v>0</v>
      </c>
      <c r="Z30" s="309">
        <f>IF(OR('Sch D. Workings'!D24="",$D$7&lt;=U$7,Y30=0),0,IF(OR(T30="Exceeded Cap",N30="Exceeded Cap",SUM(H30,N30,T30)='Sch D. Workings'!$D$12),"Exceeded Cap",IF((SUMIFS('Sch A. Input'!H22:CJ22,'Sch A. Input'!$H$14:$CJ$14,"Total",'Sch A. Input'!$H$13:$CJ$13,"&lt;="&amp;$AA$7))&gt;'Sch D. Workings'!$D$12,MIN('Sch D. Workings'!AN1031,'Sch D. Workings'!$D$12-N30-T30-H30),'Sch D. Workings'!AN1031)))</f>
        <v>0</v>
      </c>
      <c r="AA30" s="220">
        <f>'Sch D. Workings'!AS1031</f>
        <v>0</v>
      </c>
      <c r="AB30" s="80">
        <f>IFERROR(LOOKUP('Sch D. Workings'!AP1031,$C$10:$C$14,$B$10:$B$14),0)</f>
        <v>0</v>
      </c>
      <c r="AC30" s="98">
        <f>COUNTIFS('Sch D. Workings'!AP1031,"&gt;"&amp;$D$14)</f>
        <v>0</v>
      </c>
    </row>
    <row r="31" spans="2:29" x14ac:dyDescent="0.35">
      <c r="C31" s="79" t="str">
        <f>IF('Sch A. Input'!B23="","",'Sch A. Input'!B23)</f>
        <v/>
      </c>
      <c r="D31" s="79" t="str">
        <f>IF('Sch A. Input'!C23="","",'Sch A. Input'!C23)</f>
        <v/>
      </c>
      <c r="E31" s="85"/>
      <c r="F31" s="85"/>
      <c r="G31" s="98">
        <f>'Sch D. Workings'!G1032</f>
        <v>0</v>
      </c>
      <c r="H31" s="309">
        <f>IF(OR('Sch D. Workings'!D25="",G31=0),0,(IF((SUMIFS('Sch A. Input'!H23:CJ23,'Sch A. Input'!$H$14:$CJ$14,"Total",'Sch A. Input'!$H$13:$CJ$13,"&lt;="&amp;$I$7))&gt;'Sch D. Workings'!$D$12,MIN('Sch D. Workings'!J1032,'Sch D. Workings'!$D$12),'Sch D. Workings'!J1032)))</f>
        <v>0</v>
      </c>
      <c r="I31" s="220">
        <f>'Sch D. Workings'!O1032</f>
        <v>0</v>
      </c>
      <c r="J31" s="80">
        <f>IFERROR(LOOKUP('Sch D. Workings'!L1032,$C$10:$C$14,$B$10:$B$14),0)</f>
        <v>0</v>
      </c>
      <c r="K31" s="98">
        <f>COUNTIFS('Sch D. Workings'!L1032,"&gt;"&amp;$D$14)</f>
        <v>0</v>
      </c>
      <c r="L31" s="300"/>
      <c r="M31" s="77">
        <f>'Sch D. Workings'!Q1032</f>
        <v>0</v>
      </c>
      <c r="N31" s="309">
        <f>IF(OR('Sch D. Workings'!D25="",$D$7&lt;=I$7,M31=0),0,(IF(H31='Sch D. Workings'!$D$12,"Exceeded Cap",IF((SUMIFS('Sch A. Input'!H23:CJ23,'Sch A. Input'!$H$14:$CJ$14,"Total",'Sch A. Input'!$H$13:$CJ$13,"&lt;="&amp;$O$7))&gt;'Sch D. Workings'!$D$12,MIN('Sch D. Workings'!T1032,'Sch D. Workings'!$D$12-H31),'Sch D. Workings'!T1032))))</f>
        <v>0</v>
      </c>
      <c r="O31" s="220">
        <f>'Sch D. Workings'!Y1032</f>
        <v>0</v>
      </c>
      <c r="P31" s="80">
        <f>IFERROR(LOOKUP('Sch D. Workings'!V1032,$C$10:$C$14,$B$10:$B$14),0)</f>
        <v>0</v>
      </c>
      <c r="Q31" s="98">
        <f>COUNTIFS('Sch D. Workings'!V1032,"&gt;"&amp;$D$14)</f>
        <v>0</v>
      </c>
      <c r="R31" s="85"/>
      <c r="S31" s="77">
        <f>'Sch D. Workings'!AA1032</f>
        <v>0</v>
      </c>
      <c r="T31" s="309">
        <f>IF(OR('Sch D. Workings'!D25="",$D$7&lt;=O$7,S31=0),0,IF(OR(N31="Exceeded Cap",SUM(H31,N31)='Sch D. Workings'!$D$12),"Exceeded cap",IF((SUMIFS('Sch A. Input'!H23:CJ23,'Sch A. Input'!$H$14:$CJ$14,"Total",'Sch A. Input'!$H$13:$CJ$13,"&lt;="&amp;$U$7))&gt;'Sch D. Workings'!$D$12,MIN('Sch D. Workings'!AD1032,'Sch D. Workings'!$D$12-N31-H31),'Sch D. Workings'!AD1032)))</f>
        <v>0</v>
      </c>
      <c r="U31" s="220">
        <f>'Sch D. Workings'!AI1032</f>
        <v>0</v>
      </c>
      <c r="V31" s="80">
        <f>IFERROR(LOOKUP('Sch D. Workings'!AF1032,$C$10:$C$14,$B$10:$B$14),0)</f>
        <v>0</v>
      </c>
      <c r="W31" s="98">
        <f>COUNTIFS('Sch D. Workings'!AF1032,"&gt;"&amp;$D$14)</f>
        <v>0</v>
      </c>
      <c r="X31" s="85"/>
      <c r="Y31" s="77">
        <f>'Sch D. Workings'!AK1032</f>
        <v>0</v>
      </c>
      <c r="Z31" s="309">
        <f>IF(OR('Sch D. Workings'!D25="",$D$7&lt;=U$7,Y31=0),0,IF(OR(T31="Exceeded Cap",N31="Exceeded Cap",SUM(H31,N31,T31)='Sch D. Workings'!$D$12),"Exceeded Cap",IF((SUMIFS('Sch A. Input'!H23:CJ23,'Sch A. Input'!$H$14:$CJ$14,"Total",'Sch A. Input'!$H$13:$CJ$13,"&lt;="&amp;$AA$7))&gt;'Sch D. Workings'!$D$12,MIN('Sch D. Workings'!AN1032,'Sch D. Workings'!$D$12-N31-T31-H31),'Sch D. Workings'!AN1032)))</f>
        <v>0</v>
      </c>
      <c r="AA31" s="220">
        <f>'Sch D. Workings'!AS1032</f>
        <v>0</v>
      </c>
      <c r="AB31" s="80">
        <f>IFERROR(LOOKUP('Sch D. Workings'!AP1032,$C$10:$C$14,$B$10:$B$14),0)</f>
        <v>0</v>
      </c>
      <c r="AC31" s="98">
        <f>COUNTIFS('Sch D. Workings'!AP1032,"&gt;"&amp;$D$14)</f>
        <v>0</v>
      </c>
    </row>
    <row r="32" spans="2:29" x14ac:dyDescent="0.35">
      <c r="C32" s="79" t="str">
        <f>IF('Sch A. Input'!B24="","",'Sch A. Input'!B24)</f>
        <v/>
      </c>
      <c r="D32" s="79" t="str">
        <f>IF('Sch A. Input'!C24="","",'Sch A. Input'!C24)</f>
        <v/>
      </c>
      <c r="E32" s="85"/>
      <c r="F32" s="85"/>
      <c r="G32" s="98">
        <f>'Sch D. Workings'!G1033</f>
        <v>0</v>
      </c>
      <c r="H32" s="309">
        <f>IF(OR('Sch D. Workings'!D26="",G32=0),0,(IF((SUMIFS('Sch A. Input'!H24:CJ24,'Sch A. Input'!$H$14:$CJ$14,"Total",'Sch A. Input'!$H$13:$CJ$13,"&lt;="&amp;$I$7))&gt;'Sch D. Workings'!$D$12,MIN('Sch D. Workings'!J1033,'Sch D. Workings'!$D$12),'Sch D. Workings'!J1033)))</f>
        <v>0</v>
      </c>
      <c r="I32" s="220">
        <f>'Sch D. Workings'!O1033</f>
        <v>0</v>
      </c>
      <c r="J32" s="80">
        <f>IFERROR(LOOKUP('Sch D. Workings'!L1033,$C$10:$C$14,$B$10:$B$14),0)</f>
        <v>0</v>
      </c>
      <c r="K32" s="98">
        <f>COUNTIFS('Sch D. Workings'!L1033,"&gt;"&amp;$D$14)</f>
        <v>0</v>
      </c>
      <c r="L32" s="300"/>
      <c r="M32" s="77">
        <f>'Sch D. Workings'!Q1033</f>
        <v>0</v>
      </c>
      <c r="N32" s="309">
        <f>IF(OR('Sch D. Workings'!D26="",$D$7&lt;=I$7,M32=0),0,(IF(H32='Sch D. Workings'!$D$12,"Exceeded Cap",IF((SUMIFS('Sch A. Input'!H24:CJ24,'Sch A. Input'!$H$14:$CJ$14,"Total",'Sch A. Input'!$H$13:$CJ$13,"&lt;="&amp;$O$7))&gt;'Sch D. Workings'!$D$12,MIN('Sch D. Workings'!T1033,'Sch D. Workings'!$D$12-H32),'Sch D. Workings'!T1033))))</f>
        <v>0</v>
      </c>
      <c r="O32" s="220">
        <f>'Sch D. Workings'!Y1033</f>
        <v>0</v>
      </c>
      <c r="P32" s="80">
        <f>IFERROR(LOOKUP('Sch D. Workings'!V1033,$C$10:$C$14,$B$10:$B$14),0)</f>
        <v>0</v>
      </c>
      <c r="Q32" s="98">
        <f>COUNTIFS('Sch D. Workings'!V1033,"&gt;"&amp;$D$14)</f>
        <v>0</v>
      </c>
      <c r="R32" s="85"/>
      <c r="S32" s="77">
        <f>'Sch D. Workings'!AA1033</f>
        <v>0</v>
      </c>
      <c r="T32" s="309">
        <f>IF(OR('Sch D. Workings'!D26="",$D$7&lt;=O$7,S32=0),0,IF(OR(N32="Exceeded Cap",SUM(H32,N32)='Sch D. Workings'!$D$12),"Exceeded cap",IF((SUMIFS('Sch A. Input'!H24:CJ24,'Sch A. Input'!$H$14:$CJ$14,"Total",'Sch A. Input'!$H$13:$CJ$13,"&lt;="&amp;$U$7))&gt;'Sch D. Workings'!$D$12,MIN('Sch D. Workings'!AD1033,'Sch D. Workings'!$D$12-N32-H32),'Sch D. Workings'!AD1033)))</f>
        <v>0</v>
      </c>
      <c r="U32" s="220">
        <f>'Sch D. Workings'!AI1033</f>
        <v>0</v>
      </c>
      <c r="V32" s="80">
        <f>IFERROR(LOOKUP('Sch D. Workings'!AF1033,$C$10:$C$14,$B$10:$B$14),0)</f>
        <v>0</v>
      </c>
      <c r="W32" s="98">
        <f>COUNTIFS('Sch D. Workings'!AF1033,"&gt;"&amp;$D$14)</f>
        <v>0</v>
      </c>
      <c r="X32" s="85"/>
      <c r="Y32" s="77">
        <f>'Sch D. Workings'!AK1033</f>
        <v>0</v>
      </c>
      <c r="Z32" s="309">
        <f>IF(OR('Sch D. Workings'!D26="",$D$7&lt;=U$7,Y32=0),0,IF(OR(T32="Exceeded Cap",N32="Exceeded Cap",SUM(H32,N32,T32)='Sch D. Workings'!$D$12),"Exceeded Cap",IF((SUMIFS('Sch A. Input'!H24:CJ24,'Sch A. Input'!$H$14:$CJ$14,"Total",'Sch A. Input'!$H$13:$CJ$13,"&lt;="&amp;$AA$7))&gt;'Sch D. Workings'!$D$12,MIN('Sch D. Workings'!AN1033,'Sch D. Workings'!$D$12-N32-T32-H32),'Sch D. Workings'!AN1033)))</f>
        <v>0</v>
      </c>
      <c r="AA32" s="220">
        <f>'Sch D. Workings'!AS1033</f>
        <v>0</v>
      </c>
      <c r="AB32" s="80">
        <f>IFERROR(LOOKUP('Sch D. Workings'!AP1033,$C$10:$C$14,$B$10:$B$14),0)</f>
        <v>0</v>
      </c>
      <c r="AC32" s="98">
        <f>COUNTIFS('Sch D. Workings'!AP1033,"&gt;"&amp;$D$14)</f>
        <v>0</v>
      </c>
    </row>
    <row r="33" spans="3:29" x14ac:dyDescent="0.35">
      <c r="C33" s="81" t="str">
        <f>IF('Sch A. Input'!B25="","",'Sch A. Input'!B25)</f>
        <v/>
      </c>
      <c r="D33" s="81" t="str">
        <f>IF('Sch A. Input'!C25="","",'Sch A. Input'!C25)</f>
        <v/>
      </c>
      <c r="E33" s="85"/>
      <c r="F33" s="85"/>
      <c r="G33" s="99">
        <f>'Sch D. Workings'!G1034</f>
        <v>0</v>
      </c>
      <c r="H33" s="310">
        <f>IF(OR('Sch D. Workings'!D27="",G33=0),0,(IF((SUMIFS('Sch A. Input'!H25:CJ25,'Sch A. Input'!$H$14:$CJ$14,"Total",'Sch A. Input'!$H$13:$CJ$13,"&lt;="&amp;$I$7))&gt;'Sch D. Workings'!$D$12,MIN('Sch D. Workings'!J1034,'Sch D. Workings'!$D$12),'Sch D. Workings'!J1034)))</f>
        <v>0</v>
      </c>
      <c r="I33" s="221">
        <f>'Sch D. Workings'!O1034</f>
        <v>0</v>
      </c>
      <c r="J33" s="82">
        <f>IFERROR(LOOKUP('Sch D. Workings'!L1034,$C$10:$C$14,$B$10:$B$14),0)</f>
        <v>0</v>
      </c>
      <c r="K33" s="99">
        <f>COUNTIFS('Sch D. Workings'!L1034,"&gt;"&amp;$D$14)</f>
        <v>0</v>
      </c>
      <c r="L33" s="300"/>
      <c r="M33" s="78">
        <f>'Sch D. Workings'!Q1034</f>
        <v>0</v>
      </c>
      <c r="N33" s="309">
        <f>IF(OR('Sch D. Workings'!D27="",$D$7&lt;=I$7,M33=0),0,(IF(H33='Sch D. Workings'!$D$12,"Exceeded Cap",IF((SUMIFS('Sch A. Input'!H25:CJ25,'Sch A. Input'!$H$14:$CJ$14,"Total",'Sch A. Input'!$H$13:$CJ$13,"&lt;="&amp;$O$7))&gt;'Sch D. Workings'!$D$12,MIN('Sch D. Workings'!T1034,'Sch D. Workings'!$D$12-H33),'Sch D. Workings'!T1034))))</f>
        <v>0</v>
      </c>
      <c r="O33" s="221">
        <f>'Sch D. Workings'!Y1034</f>
        <v>0</v>
      </c>
      <c r="P33" s="82">
        <f>IFERROR(LOOKUP('Sch D. Workings'!V1034,$C$10:$C$14,$B$10:$B$14),0)</f>
        <v>0</v>
      </c>
      <c r="Q33" s="99">
        <f>COUNTIFS('Sch D. Workings'!V1034,"&gt;"&amp;$D$14)</f>
        <v>0</v>
      </c>
      <c r="R33" s="85"/>
      <c r="S33" s="78">
        <f>'Sch D. Workings'!AA1034</f>
        <v>0</v>
      </c>
      <c r="T33" s="309">
        <f>IF(OR('Sch D. Workings'!D27="",$D$7&lt;=O$7,S33=0),0,IF(OR(N33="Exceeded Cap",SUM(H33,N33)='Sch D. Workings'!$D$12),"Exceeded cap",IF((SUMIFS('Sch A. Input'!H25:CJ25,'Sch A. Input'!$H$14:$CJ$14,"Total",'Sch A. Input'!$H$13:$CJ$13,"&lt;="&amp;$U$7))&gt;'Sch D. Workings'!$D$12,MIN('Sch D. Workings'!AD1034,'Sch D. Workings'!$D$12-N33-H33),'Sch D. Workings'!AD1034)))</f>
        <v>0</v>
      </c>
      <c r="U33" s="221">
        <f>'Sch D. Workings'!AI1034</f>
        <v>0</v>
      </c>
      <c r="V33" s="82">
        <f>IFERROR(LOOKUP('Sch D. Workings'!AF1034,$C$10:$C$14,$B$10:$B$14),0)</f>
        <v>0</v>
      </c>
      <c r="W33" s="99">
        <f>COUNTIFS('Sch D. Workings'!AF1034,"&gt;"&amp;$D$14)</f>
        <v>0</v>
      </c>
      <c r="X33" s="85"/>
      <c r="Y33" s="78">
        <f>'Sch D. Workings'!AK1034</f>
        <v>0</v>
      </c>
      <c r="Z33" s="309">
        <f>IF(OR('Sch D. Workings'!D27="",$D$7&lt;=U$7,Y33=0),0,IF(OR(T33="Exceeded Cap",N33="Exceeded Cap",SUM(H33,N33,T33)='Sch D. Workings'!$D$12),"Exceeded Cap",IF((SUMIFS('Sch A. Input'!H25:CJ25,'Sch A. Input'!$H$14:$CJ$14,"Total",'Sch A. Input'!$H$13:$CJ$13,"&lt;="&amp;$AA$7))&gt;'Sch D. Workings'!$D$12,MIN('Sch D. Workings'!AN1034,'Sch D. Workings'!$D$12-N33-T33-H33),'Sch D. Workings'!AN1034)))</f>
        <v>0</v>
      </c>
      <c r="AA33" s="221">
        <f>'Sch D. Workings'!AS1034</f>
        <v>0</v>
      </c>
      <c r="AB33" s="82">
        <f>IFERROR(LOOKUP('Sch D. Workings'!AP1034,$C$10:$C$14,$B$10:$B$14),0)</f>
        <v>0</v>
      </c>
      <c r="AC33" s="99">
        <f>COUNTIFS('Sch D. Workings'!AP1034,"&gt;"&amp;$D$14)</f>
        <v>0</v>
      </c>
    </row>
    <row r="34" spans="3:29" x14ac:dyDescent="0.35">
      <c r="C34" s="81" t="str">
        <f>IF('Sch A. Input'!B26="","",'Sch A. Input'!B26)</f>
        <v/>
      </c>
      <c r="D34" s="81" t="str">
        <f>IF('Sch A. Input'!C26="","",'Sch A. Input'!C26)</f>
        <v/>
      </c>
      <c r="E34" s="85"/>
      <c r="F34" s="85"/>
      <c r="G34" s="99">
        <f>'Sch D. Workings'!G1035</f>
        <v>0</v>
      </c>
      <c r="H34" s="310">
        <f>IF(OR('Sch D. Workings'!D28="",G34=0),0,(IF((SUMIFS('Sch A. Input'!H26:CJ26,'Sch A. Input'!$H$14:$CJ$14,"Total",'Sch A. Input'!$H$13:$CJ$13,"&lt;="&amp;$I$7))&gt;'Sch D. Workings'!$D$12,MIN('Sch D. Workings'!J1035,'Sch D. Workings'!$D$12),'Sch D. Workings'!J1035)))</f>
        <v>0</v>
      </c>
      <c r="I34" s="221">
        <f>'Sch D. Workings'!O1035</f>
        <v>0</v>
      </c>
      <c r="J34" s="82">
        <f>IFERROR(LOOKUP('Sch D. Workings'!L1035,$C$10:$C$14,$B$10:$B$14),0)</f>
        <v>0</v>
      </c>
      <c r="K34" s="99">
        <f>COUNTIFS('Sch D. Workings'!L1035,"&gt;"&amp;$D$14)</f>
        <v>0</v>
      </c>
      <c r="L34" s="300"/>
      <c r="M34" s="78">
        <f>'Sch D. Workings'!Q1035</f>
        <v>0</v>
      </c>
      <c r="N34" s="309">
        <f>IF(OR('Sch D. Workings'!D28="",$D$7&lt;=I$7,M34=0),0,(IF(H34='Sch D. Workings'!$D$12,"Exceeded Cap",IF((SUMIFS('Sch A. Input'!H26:CJ26,'Sch A. Input'!$H$14:$CJ$14,"Total",'Sch A. Input'!$H$13:$CJ$13,"&lt;="&amp;$O$7))&gt;'Sch D. Workings'!$D$12,MIN('Sch D. Workings'!T1035,'Sch D. Workings'!$D$12-H34),'Sch D. Workings'!T1035))))</f>
        <v>0</v>
      </c>
      <c r="O34" s="221">
        <f>'Sch D. Workings'!Y1035</f>
        <v>0</v>
      </c>
      <c r="P34" s="82">
        <f>IFERROR(LOOKUP('Sch D. Workings'!V1035,$C$10:$C$14,$B$10:$B$14),0)</f>
        <v>0</v>
      </c>
      <c r="Q34" s="99">
        <f>COUNTIFS('Sch D. Workings'!V1035,"&gt;"&amp;$D$14)</f>
        <v>0</v>
      </c>
      <c r="R34" s="85"/>
      <c r="S34" s="78">
        <f>'Sch D. Workings'!AA1035</f>
        <v>0</v>
      </c>
      <c r="T34" s="309">
        <f>IF(OR('Sch D. Workings'!D28="",$D$7&lt;=O$7,S34=0),0,IF(OR(N34="Exceeded Cap",SUM(H34,N34)='Sch D. Workings'!$D$12),"Exceeded cap",IF((SUMIFS('Sch A. Input'!H26:CJ26,'Sch A. Input'!$H$14:$CJ$14,"Total",'Sch A. Input'!$H$13:$CJ$13,"&lt;="&amp;$U$7))&gt;'Sch D. Workings'!$D$12,MIN('Sch D. Workings'!AD1035,'Sch D. Workings'!$D$12-N34-H34),'Sch D. Workings'!AD1035)))</f>
        <v>0</v>
      </c>
      <c r="U34" s="221">
        <f>'Sch D. Workings'!AI1035</f>
        <v>0</v>
      </c>
      <c r="V34" s="82">
        <f>IFERROR(LOOKUP('Sch D. Workings'!AF1035,$C$10:$C$14,$B$10:$B$14),0)</f>
        <v>0</v>
      </c>
      <c r="W34" s="99">
        <f>COUNTIFS('Sch D. Workings'!AF1035,"&gt;"&amp;$D$14)</f>
        <v>0</v>
      </c>
      <c r="X34" s="85"/>
      <c r="Y34" s="78">
        <f>'Sch D. Workings'!AK1035</f>
        <v>0</v>
      </c>
      <c r="Z34" s="309">
        <f>IF(OR('Sch D. Workings'!D28="",$D$7&lt;=U$7,Y34=0),0,IF(OR(T34="Exceeded Cap",N34="Exceeded Cap",SUM(H34,N34,T34)='Sch D. Workings'!$D$12),"Exceeded Cap",IF((SUMIFS('Sch A. Input'!H26:CJ26,'Sch A. Input'!$H$14:$CJ$14,"Total",'Sch A. Input'!$H$13:$CJ$13,"&lt;="&amp;$AA$7))&gt;'Sch D. Workings'!$D$12,MIN('Sch D. Workings'!AN1035,'Sch D. Workings'!$D$12-N34-T34-H34),'Sch D. Workings'!AN1035)))</f>
        <v>0</v>
      </c>
      <c r="AA34" s="221">
        <f>'Sch D. Workings'!AS1035</f>
        <v>0</v>
      </c>
      <c r="AB34" s="82">
        <f>IFERROR(LOOKUP('Sch D. Workings'!AP1035,$C$10:$C$14,$B$10:$B$14),0)</f>
        <v>0</v>
      </c>
      <c r="AC34" s="99">
        <f>COUNTIFS('Sch D. Workings'!AP1035,"&gt;"&amp;$D$14)</f>
        <v>0</v>
      </c>
    </row>
    <row r="35" spans="3:29" x14ac:dyDescent="0.35">
      <c r="C35" s="81" t="str">
        <f>IF('Sch A. Input'!B27="","",'Sch A. Input'!B27)</f>
        <v/>
      </c>
      <c r="D35" s="81" t="str">
        <f>IF('Sch A. Input'!C27="","",'Sch A. Input'!C27)</f>
        <v/>
      </c>
      <c r="E35" s="85"/>
      <c r="F35" s="85"/>
      <c r="G35" s="99">
        <f>'Sch D. Workings'!G1036</f>
        <v>0</v>
      </c>
      <c r="H35" s="310">
        <f>IF(OR('Sch D. Workings'!D29="",G35=0),0,(IF((SUMIFS('Sch A. Input'!H27:CJ27,'Sch A. Input'!$H$14:$CJ$14,"Total",'Sch A. Input'!$H$13:$CJ$13,"&lt;="&amp;$I$7))&gt;'Sch D. Workings'!$D$12,MIN('Sch D. Workings'!J1036,'Sch D. Workings'!$D$12),'Sch D. Workings'!J1036)))</f>
        <v>0</v>
      </c>
      <c r="I35" s="221">
        <f>'Sch D. Workings'!O1036</f>
        <v>0</v>
      </c>
      <c r="J35" s="82">
        <f>IFERROR(LOOKUP('Sch D. Workings'!L1036,$C$10:$C$14,$B$10:$B$14),0)</f>
        <v>0</v>
      </c>
      <c r="K35" s="99">
        <f>COUNTIFS('Sch D. Workings'!L1036,"&gt;"&amp;$D$14)</f>
        <v>0</v>
      </c>
      <c r="L35" s="300"/>
      <c r="M35" s="78">
        <f>'Sch D. Workings'!Q1036</f>
        <v>0</v>
      </c>
      <c r="N35" s="309">
        <f>IF(OR('Sch D. Workings'!D29="",$D$7&lt;=I$7,M35=0),0,(IF(H35='Sch D. Workings'!$D$12,"Exceeded Cap",IF((SUMIFS('Sch A. Input'!H27:CJ27,'Sch A. Input'!$H$14:$CJ$14,"Total",'Sch A. Input'!$H$13:$CJ$13,"&lt;="&amp;$O$7))&gt;'Sch D. Workings'!$D$12,MIN('Sch D. Workings'!T1036,'Sch D. Workings'!$D$12-H35),'Sch D. Workings'!T1036))))</f>
        <v>0</v>
      </c>
      <c r="O35" s="221">
        <f>'Sch D. Workings'!Y1036</f>
        <v>0</v>
      </c>
      <c r="P35" s="82">
        <f>IFERROR(LOOKUP('Sch D. Workings'!V1036,$C$10:$C$14,$B$10:$B$14),0)</f>
        <v>0</v>
      </c>
      <c r="Q35" s="99">
        <f>COUNTIFS('Sch D. Workings'!V1036,"&gt;"&amp;$D$14)</f>
        <v>0</v>
      </c>
      <c r="R35" s="85"/>
      <c r="S35" s="78">
        <f>'Sch D. Workings'!AA1036</f>
        <v>0</v>
      </c>
      <c r="T35" s="309">
        <f>IF(OR('Sch D. Workings'!D29="",$D$7&lt;=O$7,S35=0),0,IF(OR(N35="Exceeded Cap",SUM(H35,N35)='Sch D. Workings'!$D$12),"Exceeded cap",IF((SUMIFS('Sch A. Input'!H27:CJ27,'Sch A. Input'!$H$14:$CJ$14,"Total",'Sch A. Input'!$H$13:$CJ$13,"&lt;="&amp;$U$7))&gt;'Sch D. Workings'!$D$12,MIN('Sch D. Workings'!AD1036,'Sch D. Workings'!$D$12-N35-H35),'Sch D. Workings'!AD1036)))</f>
        <v>0</v>
      </c>
      <c r="U35" s="221">
        <f>'Sch D. Workings'!AI1036</f>
        <v>0</v>
      </c>
      <c r="V35" s="82">
        <f>IFERROR(LOOKUP('Sch D. Workings'!AF1036,$C$10:$C$14,$B$10:$B$14),0)</f>
        <v>0</v>
      </c>
      <c r="W35" s="99">
        <f>COUNTIFS('Sch D. Workings'!AF1036,"&gt;"&amp;$D$14)</f>
        <v>0</v>
      </c>
      <c r="X35" s="85"/>
      <c r="Y35" s="78">
        <f>'Sch D. Workings'!AK1036</f>
        <v>0</v>
      </c>
      <c r="Z35" s="309">
        <f>IF(OR('Sch D. Workings'!D29="",$D$7&lt;=U$7,Y35=0),0,IF(OR(T35="Exceeded Cap",N35="Exceeded Cap",SUM(H35,N35,T35)='Sch D. Workings'!$D$12),"Exceeded Cap",IF((SUMIFS('Sch A. Input'!H27:CJ27,'Sch A. Input'!$H$14:$CJ$14,"Total",'Sch A. Input'!$H$13:$CJ$13,"&lt;="&amp;$AA$7))&gt;'Sch D. Workings'!$D$12,MIN('Sch D. Workings'!AN1036,'Sch D. Workings'!$D$12-N35-T35-H35),'Sch D. Workings'!AN1036)))</f>
        <v>0</v>
      </c>
      <c r="AA35" s="221">
        <f>'Sch D. Workings'!AS1036</f>
        <v>0</v>
      </c>
      <c r="AB35" s="82">
        <f>IFERROR(LOOKUP('Sch D. Workings'!AP1036,$C$10:$C$14,$B$10:$B$14),0)</f>
        <v>0</v>
      </c>
      <c r="AC35" s="99">
        <f>COUNTIFS('Sch D. Workings'!AP1036,"&gt;"&amp;$D$14)</f>
        <v>0</v>
      </c>
    </row>
    <row r="36" spans="3:29" x14ac:dyDescent="0.35">
      <c r="C36" s="81" t="str">
        <f>IF('Sch A. Input'!B28="","",'Sch A. Input'!B28)</f>
        <v/>
      </c>
      <c r="D36" s="81" t="str">
        <f>IF('Sch A. Input'!C28="","",'Sch A. Input'!C28)</f>
        <v/>
      </c>
      <c r="E36" s="85"/>
      <c r="F36" s="85"/>
      <c r="G36" s="99">
        <f>'Sch D. Workings'!G1037</f>
        <v>0</v>
      </c>
      <c r="H36" s="310">
        <f>IF(OR('Sch D. Workings'!D30="",G36=0),0,(IF((SUMIFS('Sch A. Input'!H28:CJ28,'Sch A. Input'!$H$14:$CJ$14,"Total",'Sch A. Input'!$H$13:$CJ$13,"&lt;="&amp;$I$7))&gt;'Sch D. Workings'!$D$12,MIN('Sch D. Workings'!J1037,'Sch D. Workings'!$D$12),'Sch D. Workings'!J1037)))</f>
        <v>0</v>
      </c>
      <c r="I36" s="221">
        <f>'Sch D. Workings'!O1037</f>
        <v>0</v>
      </c>
      <c r="J36" s="82">
        <f>IFERROR(LOOKUP('Sch D. Workings'!L1037,$C$10:$C$14,$B$10:$B$14),0)</f>
        <v>0</v>
      </c>
      <c r="K36" s="99">
        <f>COUNTIFS('Sch D. Workings'!L1037,"&gt;"&amp;$D$14)</f>
        <v>0</v>
      </c>
      <c r="L36" s="300"/>
      <c r="M36" s="78">
        <f>'Sch D. Workings'!Q1037</f>
        <v>0</v>
      </c>
      <c r="N36" s="309">
        <f>IF(OR('Sch D. Workings'!D30="",$D$7&lt;=I$7,M36=0),0,(IF(H36='Sch D. Workings'!$D$12,"Exceeded Cap",IF((SUMIFS('Sch A. Input'!H28:CJ28,'Sch A. Input'!$H$14:$CJ$14,"Total",'Sch A. Input'!$H$13:$CJ$13,"&lt;="&amp;$O$7))&gt;'Sch D. Workings'!$D$12,MIN('Sch D. Workings'!T1037,'Sch D. Workings'!$D$12-H36),'Sch D. Workings'!T1037))))</f>
        <v>0</v>
      </c>
      <c r="O36" s="221">
        <f>'Sch D. Workings'!Y1037</f>
        <v>0</v>
      </c>
      <c r="P36" s="82">
        <f>IFERROR(LOOKUP('Sch D. Workings'!V1037,$C$10:$C$14,$B$10:$B$14),0)</f>
        <v>0</v>
      </c>
      <c r="Q36" s="99">
        <f>COUNTIFS('Sch D. Workings'!V1037,"&gt;"&amp;$D$14)</f>
        <v>0</v>
      </c>
      <c r="R36" s="85"/>
      <c r="S36" s="78">
        <f>'Sch D. Workings'!AA1037</f>
        <v>0</v>
      </c>
      <c r="T36" s="309">
        <f>IF(OR('Sch D. Workings'!D30="",$D$7&lt;=O$7,S36=0),0,IF(OR(N36="Exceeded Cap",SUM(H36,N36)='Sch D. Workings'!$D$12),"Exceeded cap",IF((SUMIFS('Sch A. Input'!H28:CJ28,'Sch A. Input'!$H$14:$CJ$14,"Total",'Sch A. Input'!$H$13:$CJ$13,"&lt;="&amp;$U$7))&gt;'Sch D. Workings'!$D$12,MIN('Sch D. Workings'!AD1037,'Sch D. Workings'!$D$12-N36-H36),'Sch D. Workings'!AD1037)))</f>
        <v>0</v>
      </c>
      <c r="U36" s="221">
        <f>'Sch D. Workings'!AI1037</f>
        <v>0</v>
      </c>
      <c r="V36" s="82">
        <f>IFERROR(LOOKUP('Sch D. Workings'!AF1037,$C$10:$C$14,$B$10:$B$14),0)</f>
        <v>0</v>
      </c>
      <c r="W36" s="99">
        <f>COUNTIFS('Sch D. Workings'!AF1037,"&gt;"&amp;$D$14)</f>
        <v>0</v>
      </c>
      <c r="X36" s="85"/>
      <c r="Y36" s="78">
        <f>'Sch D. Workings'!AK1037</f>
        <v>0</v>
      </c>
      <c r="Z36" s="309">
        <f>IF(OR('Sch D. Workings'!D30="",$D$7&lt;=U$7,Y36=0),0,IF(OR(T36="Exceeded Cap",N36="Exceeded Cap",SUM(H36,N36,T36)='Sch D. Workings'!$D$12),"Exceeded Cap",IF((SUMIFS('Sch A. Input'!H28:CJ28,'Sch A. Input'!$H$14:$CJ$14,"Total",'Sch A. Input'!$H$13:$CJ$13,"&lt;="&amp;$AA$7))&gt;'Sch D. Workings'!$D$12,MIN('Sch D. Workings'!AN1037,'Sch D. Workings'!$D$12-N36-T36-H36),'Sch D. Workings'!AN1037)))</f>
        <v>0</v>
      </c>
      <c r="AA36" s="221">
        <f>'Sch D. Workings'!AS1037</f>
        <v>0</v>
      </c>
      <c r="AB36" s="82">
        <f>IFERROR(LOOKUP('Sch D. Workings'!AP1037,$C$10:$C$14,$B$10:$B$14),0)</f>
        <v>0</v>
      </c>
      <c r="AC36" s="99">
        <f>COUNTIFS('Sch D. Workings'!AP1037,"&gt;"&amp;$D$14)</f>
        <v>0</v>
      </c>
    </row>
    <row r="37" spans="3:29" x14ac:dyDescent="0.35">
      <c r="C37" s="81" t="str">
        <f>IF('Sch A. Input'!B29="","",'Sch A. Input'!B29)</f>
        <v/>
      </c>
      <c r="D37" s="81" t="str">
        <f>IF('Sch A. Input'!C29="","",'Sch A. Input'!C29)</f>
        <v/>
      </c>
      <c r="E37" s="85"/>
      <c r="F37" s="85"/>
      <c r="G37" s="99">
        <f>'Sch D. Workings'!G1038</f>
        <v>0</v>
      </c>
      <c r="H37" s="310">
        <f>IF(OR('Sch D. Workings'!D31="",G37=0),0,(IF((SUMIFS('Sch A. Input'!H29:CJ29,'Sch A. Input'!$H$14:$CJ$14,"Total",'Sch A. Input'!$H$13:$CJ$13,"&lt;="&amp;$I$7))&gt;'Sch D. Workings'!$D$12,MIN('Sch D. Workings'!J1038,'Sch D. Workings'!$D$12),'Sch D. Workings'!J1038)))</f>
        <v>0</v>
      </c>
      <c r="I37" s="221">
        <f>'Sch D. Workings'!O1038</f>
        <v>0</v>
      </c>
      <c r="J37" s="82">
        <f>IFERROR(LOOKUP('Sch D. Workings'!L1038,$C$10:$C$14,$B$10:$B$14),0)</f>
        <v>0</v>
      </c>
      <c r="K37" s="99">
        <f>COUNTIFS('Sch D. Workings'!L1038,"&gt;"&amp;$D$14)</f>
        <v>0</v>
      </c>
      <c r="L37" s="300"/>
      <c r="M37" s="78">
        <f>'Sch D. Workings'!Q1038</f>
        <v>0</v>
      </c>
      <c r="N37" s="309">
        <f>IF(OR('Sch D. Workings'!D31="",$D$7&lt;=I$7,M37=0),0,(IF(H37='Sch D. Workings'!$D$12,"Exceeded Cap",IF((SUMIFS('Sch A. Input'!H29:CJ29,'Sch A. Input'!$H$14:$CJ$14,"Total",'Sch A. Input'!$H$13:$CJ$13,"&lt;="&amp;$O$7))&gt;'Sch D. Workings'!$D$12,MIN('Sch D. Workings'!T1038,'Sch D. Workings'!$D$12-H37),'Sch D. Workings'!T1038))))</f>
        <v>0</v>
      </c>
      <c r="O37" s="221">
        <f>'Sch D. Workings'!Y1038</f>
        <v>0</v>
      </c>
      <c r="P37" s="82">
        <f>IFERROR(LOOKUP('Sch D. Workings'!V1038,$C$10:$C$14,$B$10:$B$14),0)</f>
        <v>0</v>
      </c>
      <c r="Q37" s="99">
        <f>COUNTIFS('Sch D. Workings'!V1038,"&gt;"&amp;$D$14)</f>
        <v>0</v>
      </c>
      <c r="R37" s="85"/>
      <c r="S37" s="78">
        <f>'Sch D. Workings'!AA1038</f>
        <v>0</v>
      </c>
      <c r="T37" s="309">
        <f>IF(OR('Sch D. Workings'!D31="",$D$7&lt;=O$7,S37=0),0,IF(OR(N37="Exceeded Cap",SUM(H37,N37)='Sch D. Workings'!$D$12),"Exceeded cap",IF((SUMIFS('Sch A. Input'!H29:CJ29,'Sch A. Input'!$H$14:$CJ$14,"Total",'Sch A. Input'!$H$13:$CJ$13,"&lt;="&amp;$U$7))&gt;'Sch D. Workings'!$D$12,MIN('Sch D. Workings'!AD1038,'Sch D. Workings'!$D$12-N37-H37),'Sch D. Workings'!AD1038)))</f>
        <v>0</v>
      </c>
      <c r="U37" s="221">
        <f>'Sch D. Workings'!AI1038</f>
        <v>0</v>
      </c>
      <c r="V37" s="82">
        <f>IFERROR(LOOKUP('Sch D. Workings'!AF1038,$C$10:$C$14,$B$10:$B$14),0)</f>
        <v>0</v>
      </c>
      <c r="W37" s="99">
        <f>COUNTIFS('Sch D. Workings'!AF1038,"&gt;"&amp;$D$14)</f>
        <v>0</v>
      </c>
      <c r="X37" s="85"/>
      <c r="Y37" s="78">
        <f>'Sch D. Workings'!AK1038</f>
        <v>0</v>
      </c>
      <c r="Z37" s="309">
        <f>IF(OR('Sch D. Workings'!D31="",$D$7&lt;=U$7,Y37=0),0,IF(OR(T37="Exceeded Cap",N37="Exceeded Cap",SUM(H37,N37,T37)='Sch D. Workings'!$D$12),"Exceeded Cap",IF((SUMIFS('Sch A. Input'!H29:CJ29,'Sch A. Input'!$H$14:$CJ$14,"Total",'Sch A. Input'!$H$13:$CJ$13,"&lt;="&amp;$AA$7))&gt;'Sch D. Workings'!$D$12,MIN('Sch D. Workings'!AN1038,'Sch D. Workings'!$D$12-N37-T37-H37),'Sch D. Workings'!AN1038)))</f>
        <v>0</v>
      </c>
      <c r="AA37" s="221">
        <f>'Sch D. Workings'!AS1038</f>
        <v>0</v>
      </c>
      <c r="AB37" s="82">
        <f>IFERROR(LOOKUP('Sch D. Workings'!AP1038,$C$10:$C$14,$B$10:$B$14),0)</f>
        <v>0</v>
      </c>
      <c r="AC37" s="99">
        <f>COUNTIFS('Sch D. Workings'!AP1038,"&gt;"&amp;$D$14)</f>
        <v>0</v>
      </c>
    </row>
    <row r="38" spans="3:29" x14ac:dyDescent="0.35">
      <c r="C38" s="81" t="str">
        <f>IF('Sch A. Input'!B30="","",'Sch A. Input'!B30)</f>
        <v/>
      </c>
      <c r="D38" s="81" t="str">
        <f>IF('Sch A. Input'!C30="","",'Sch A. Input'!C30)</f>
        <v/>
      </c>
      <c r="E38" s="85"/>
      <c r="F38" s="85"/>
      <c r="G38" s="99">
        <f>'Sch D. Workings'!G1039</f>
        <v>0</v>
      </c>
      <c r="H38" s="310">
        <f>IF(OR('Sch D. Workings'!D32="",G38=0),0,(IF((SUMIFS('Sch A. Input'!H30:CJ30,'Sch A. Input'!$H$14:$CJ$14,"Total",'Sch A. Input'!$H$13:$CJ$13,"&lt;="&amp;$I$7))&gt;'Sch D. Workings'!$D$12,MIN('Sch D. Workings'!J1039,'Sch D. Workings'!$D$12),'Sch D. Workings'!J1039)))</f>
        <v>0</v>
      </c>
      <c r="I38" s="221">
        <f>'Sch D. Workings'!O1039</f>
        <v>0</v>
      </c>
      <c r="J38" s="82">
        <f>IFERROR(LOOKUP('Sch D. Workings'!L1039,$C$10:$C$14,$B$10:$B$14),0)</f>
        <v>0</v>
      </c>
      <c r="K38" s="99">
        <f>COUNTIFS('Sch D. Workings'!L1039,"&gt;"&amp;$D$14)</f>
        <v>0</v>
      </c>
      <c r="L38" s="300"/>
      <c r="M38" s="78">
        <f>'Sch D. Workings'!Q1039</f>
        <v>0</v>
      </c>
      <c r="N38" s="309">
        <f>IF(OR('Sch D. Workings'!D32="",$D$7&lt;=I$7,M38=0),0,(IF(H38='Sch D. Workings'!$D$12,"Exceeded Cap",IF((SUMIFS('Sch A. Input'!H30:CJ30,'Sch A. Input'!$H$14:$CJ$14,"Total",'Sch A. Input'!$H$13:$CJ$13,"&lt;="&amp;$O$7))&gt;'Sch D. Workings'!$D$12,MIN('Sch D. Workings'!T1039,'Sch D. Workings'!$D$12-H38),'Sch D. Workings'!T1039))))</f>
        <v>0</v>
      </c>
      <c r="O38" s="221">
        <f>'Sch D. Workings'!Y1039</f>
        <v>0</v>
      </c>
      <c r="P38" s="82">
        <f>IFERROR(LOOKUP('Sch D. Workings'!V1039,$C$10:$C$14,$B$10:$B$14),0)</f>
        <v>0</v>
      </c>
      <c r="Q38" s="99">
        <f>COUNTIFS('Sch D. Workings'!V1039,"&gt;"&amp;$D$14)</f>
        <v>0</v>
      </c>
      <c r="R38" s="85"/>
      <c r="S38" s="78">
        <f>'Sch D. Workings'!AA1039</f>
        <v>0</v>
      </c>
      <c r="T38" s="309">
        <f>IF(OR('Sch D. Workings'!D32="",$D$7&lt;=O$7,S38=0),0,IF(OR(N38="Exceeded Cap",SUM(H38,N38)='Sch D. Workings'!$D$12),"Exceeded cap",IF((SUMIFS('Sch A. Input'!H30:CJ30,'Sch A. Input'!$H$14:$CJ$14,"Total",'Sch A. Input'!$H$13:$CJ$13,"&lt;="&amp;$U$7))&gt;'Sch D. Workings'!$D$12,MIN('Sch D. Workings'!AD1039,'Sch D. Workings'!$D$12-N38-H38),'Sch D. Workings'!AD1039)))</f>
        <v>0</v>
      </c>
      <c r="U38" s="221">
        <f>'Sch D. Workings'!AI1039</f>
        <v>0</v>
      </c>
      <c r="V38" s="82">
        <f>IFERROR(LOOKUP('Sch D. Workings'!AF1039,$C$10:$C$14,$B$10:$B$14),0)</f>
        <v>0</v>
      </c>
      <c r="W38" s="99">
        <f>COUNTIFS('Sch D. Workings'!AF1039,"&gt;"&amp;$D$14)</f>
        <v>0</v>
      </c>
      <c r="X38" s="85"/>
      <c r="Y38" s="78">
        <f>'Sch D. Workings'!AK1039</f>
        <v>0</v>
      </c>
      <c r="Z38" s="309">
        <f>IF(OR('Sch D. Workings'!D32="",$D$7&lt;=U$7,Y38=0),0,IF(OR(T38="Exceeded Cap",N38="Exceeded Cap",SUM(H38,N38,T38)='Sch D. Workings'!$D$12),"Exceeded Cap",IF((SUMIFS('Sch A. Input'!H30:CJ30,'Sch A. Input'!$H$14:$CJ$14,"Total",'Sch A. Input'!$H$13:$CJ$13,"&lt;="&amp;$AA$7))&gt;'Sch D. Workings'!$D$12,MIN('Sch D. Workings'!AN1039,'Sch D. Workings'!$D$12-N38-T38-H38),'Sch D. Workings'!AN1039)))</f>
        <v>0</v>
      </c>
      <c r="AA38" s="221">
        <f>'Sch D. Workings'!AS1039</f>
        <v>0</v>
      </c>
      <c r="AB38" s="82">
        <f>IFERROR(LOOKUP('Sch D. Workings'!AP1039,$C$10:$C$14,$B$10:$B$14),0)</f>
        <v>0</v>
      </c>
      <c r="AC38" s="99">
        <f>COUNTIFS('Sch D. Workings'!AP1039,"&gt;"&amp;$D$14)</f>
        <v>0</v>
      </c>
    </row>
    <row r="39" spans="3:29" x14ac:dyDescent="0.35">
      <c r="C39" s="81" t="str">
        <f>IF('Sch A. Input'!B31="","",'Sch A. Input'!B31)</f>
        <v/>
      </c>
      <c r="D39" s="81" t="str">
        <f>IF('Sch A. Input'!C31="","",'Sch A. Input'!C31)</f>
        <v/>
      </c>
      <c r="E39" s="85"/>
      <c r="F39" s="85"/>
      <c r="G39" s="99">
        <f>'Sch D. Workings'!G1040</f>
        <v>0</v>
      </c>
      <c r="H39" s="310">
        <f>IF(OR('Sch D. Workings'!D33="",G39=0),0,(IF((SUMIFS('Sch A. Input'!H31:CJ31,'Sch A. Input'!$H$14:$CJ$14,"Total",'Sch A. Input'!$H$13:$CJ$13,"&lt;="&amp;$I$7))&gt;'Sch D. Workings'!$D$12,MIN('Sch D. Workings'!J1040,'Sch D. Workings'!$D$12),'Sch D. Workings'!J1040)))</f>
        <v>0</v>
      </c>
      <c r="I39" s="221">
        <f>'Sch D. Workings'!O1040</f>
        <v>0</v>
      </c>
      <c r="J39" s="82">
        <f>IFERROR(LOOKUP('Sch D. Workings'!L1040,$C$10:$C$14,$B$10:$B$14),0)</f>
        <v>0</v>
      </c>
      <c r="K39" s="99">
        <f>COUNTIFS('Sch D. Workings'!L1040,"&gt;"&amp;$D$14)</f>
        <v>0</v>
      </c>
      <c r="L39" s="300"/>
      <c r="M39" s="78">
        <f>'Sch D. Workings'!Q1040</f>
        <v>0</v>
      </c>
      <c r="N39" s="309">
        <f>IF(OR('Sch D. Workings'!D33="",$D$7&lt;=I$7,M39=0),0,(IF(H39='Sch D. Workings'!$D$12,"Exceeded Cap",IF((SUMIFS('Sch A. Input'!H31:CJ31,'Sch A. Input'!$H$14:$CJ$14,"Total",'Sch A. Input'!$H$13:$CJ$13,"&lt;="&amp;$O$7))&gt;'Sch D. Workings'!$D$12,MIN('Sch D. Workings'!T1040,'Sch D. Workings'!$D$12-H39),'Sch D. Workings'!T1040))))</f>
        <v>0</v>
      </c>
      <c r="O39" s="221">
        <f>'Sch D. Workings'!Y1040</f>
        <v>0</v>
      </c>
      <c r="P39" s="82">
        <f>IFERROR(LOOKUP('Sch D. Workings'!V1040,$C$10:$C$14,$B$10:$B$14),0)</f>
        <v>0</v>
      </c>
      <c r="Q39" s="99">
        <f>COUNTIFS('Sch D. Workings'!V1040,"&gt;"&amp;$D$14)</f>
        <v>0</v>
      </c>
      <c r="R39" s="85"/>
      <c r="S39" s="78">
        <f>'Sch D. Workings'!AA1040</f>
        <v>0</v>
      </c>
      <c r="T39" s="309">
        <f>IF(OR('Sch D. Workings'!D33="",$D$7&lt;=O$7,S39=0),0,IF(OR(N39="Exceeded Cap",SUM(H39,N39)='Sch D. Workings'!$D$12),"Exceeded cap",IF((SUMIFS('Sch A. Input'!H31:CJ31,'Sch A. Input'!$H$14:$CJ$14,"Total",'Sch A. Input'!$H$13:$CJ$13,"&lt;="&amp;$U$7))&gt;'Sch D. Workings'!$D$12,MIN('Sch D. Workings'!AD1040,'Sch D. Workings'!$D$12-N39-H39),'Sch D. Workings'!AD1040)))</f>
        <v>0</v>
      </c>
      <c r="U39" s="221">
        <f>'Sch D. Workings'!AI1040</f>
        <v>0</v>
      </c>
      <c r="V39" s="82">
        <f>IFERROR(LOOKUP('Sch D. Workings'!AF1040,$C$10:$C$14,$B$10:$B$14),0)</f>
        <v>0</v>
      </c>
      <c r="W39" s="99">
        <f>COUNTIFS('Sch D. Workings'!AF1040,"&gt;"&amp;$D$14)</f>
        <v>0</v>
      </c>
      <c r="X39" s="85"/>
      <c r="Y39" s="78">
        <f>'Sch D. Workings'!AK1040</f>
        <v>0</v>
      </c>
      <c r="Z39" s="309">
        <f>IF(OR('Sch D. Workings'!D33="",$D$7&lt;=U$7,Y39=0),0,IF(OR(T39="Exceeded Cap",N39="Exceeded Cap",SUM(H39,N39,T39)='Sch D. Workings'!$D$12),"Exceeded Cap",IF((SUMIFS('Sch A. Input'!H31:CJ31,'Sch A. Input'!$H$14:$CJ$14,"Total",'Sch A. Input'!$H$13:$CJ$13,"&lt;="&amp;$AA$7))&gt;'Sch D. Workings'!$D$12,MIN('Sch D. Workings'!AN1040,'Sch D. Workings'!$D$12-N39-T39-H39),'Sch D. Workings'!AN1040)))</f>
        <v>0</v>
      </c>
      <c r="AA39" s="221">
        <f>'Sch D. Workings'!AS1040</f>
        <v>0</v>
      </c>
      <c r="AB39" s="82">
        <f>IFERROR(LOOKUP('Sch D. Workings'!AP1040,$C$10:$C$14,$B$10:$B$14),0)</f>
        <v>0</v>
      </c>
      <c r="AC39" s="99">
        <f>COUNTIFS('Sch D. Workings'!AP1040,"&gt;"&amp;$D$14)</f>
        <v>0</v>
      </c>
    </row>
    <row r="40" spans="3:29" x14ac:dyDescent="0.35">
      <c r="C40" s="81" t="str">
        <f>IF('Sch A. Input'!B32="","",'Sch A. Input'!B32)</f>
        <v/>
      </c>
      <c r="D40" s="81" t="str">
        <f>IF('Sch A. Input'!C32="","",'Sch A. Input'!C32)</f>
        <v/>
      </c>
      <c r="E40" s="85"/>
      <c r="F40" s="85"/>
      <c r="G40" s="99">
        <f>'Sch D. Workings'!G1041</f>
        <v>0</v>
      </c>
      <c r="H40" s="310">
        <f>IF(OR('Sch D. Workings'!D34="",G40=0),0,(IF((SUMIFS('Sch A. Input'!H32:CJ32,'Sch A. Input'!$H$14:$CJ$14,"Total",'Sch A. Input'!$H$13:$CJ$13,"&lt;="&amp;$I$7))&gt;'Sch D. Workings'!$D$12,MIN('Sch D. Workings'!J1041,'Sch D. Workings'!$D$12),'Sch D. Workings'!J1041)))</f>
        <v>0</v>
      </c>
      <c r="I40" s="221">
        <f>'Sch D. Workings'!O1041</f>
        <v>0</v>
      </c>
      <c r="J40" s="82">
        <f>IFERROR(LOOKUP('Sch D. Workings'!L1041,$C$10:$C$14,$B$10:$B$14),0)</f>
        <v>0</v>
      </c>
      <c r="K40" s="99">
        <f>COUNTIFS('Sch D. Workings'!L1041,"&gt;"&amp;$D$14)</f>
        <v>0</v>
      </c>
      <c r="L40" s="300"/>
      <c r="M40" s="78">
        <f>'Sch D. Workings'!Q1041</f>
        <v>0</v>
      </c>
      <c r="N40" s="309">
        <f>IF(OR('Sch D. Workings'!D34="",$D$7&lt;=I$7,M40=0),0,(IF(H40='Sch D. Workings'!$D$12,"Exceeded Cap",IF((SUMIFS('Sch A. Input'!H32:CJ32,'Sch A. Input'!$H$14:$CJ$14,"Total",'Sch A. Input'!$H$13:$CJ$13,"&lt;="&amp;$O$7))&gt;'Sch D. Workings'!$D$12,MIN('Sch D. Workings'!T1041,'Sch D. Workings'!$D$12-H40),'Sch D. Workings'!T1041))))</f>
        <v>0</v>
      </c>
      <c r="O40" s="221">
        <f>'Sch D. Workings'!Y1041</f>
        <v>0</v>
      </c>
      <c r="P40" s="82">
        <f>IFERROR(LOOKUP('Sch D. Workings'!V1041,$C$10:$C$14,$B$10:$B$14),0)</f>
        <v>0</v>
      </c>
      <c r="Q40" s="99">
        <f>COUNTIFS('Sch D. Workings'!V1041,"&gt;"&amp;$D$14)</f>
        <v>0</v>
      </c>
      <c r="R40" s="85"/>
      <c r="S40" s="78">
        <f>'Sch D. Workings'!AA1041</f>
        <v>0</v>
      </c>
      <c r="T40" s="309">
        <f>IF(OR('Sch D. Workings'!D34="",$D$7&lt;=O$7,S40=0),0,IF(OR(N40="Exceeded Cap",SUM(H40,N40)='Sch D. Workings'!$D$12),"Exceeded cap",IF((SUMIFS('Sch A. Input'!H32:CJ32,'Sch A. Input'!$H$14:$CJ$14,"Total",'Sch A. Input'!$H$13:$CJ$13,"&lt;="&amp;$U$7))&gt;'Sch D. Workings'!$D$12,MIN('Sch D. Workings'!AD1041,'Sch D. Workings'!$D$12-N40-H40),'Sch D. Workings'!AD1041)))</f>
        <v>0</v>
      </c>
      <c r="U40" s="221">
        <f>'Sch D. Workings'!AI1041</f>
        <v>0</v>
      </c>
      <c r="V40" s="82">
        <f>IFERROR(LOOKUP('Sch D. Workings'!AF1041,$C$10:$C$14,$B$10:$B$14),0)</f>
        <v>0</v>
      </c>
      <c r="W40" s="99">
        <f>COUNTIFS('Sch D. Workings'!AF1041,"&gt;"&amp;$D$14)</f>
        <v>0</v>
      </c>
      <c r="X40" s="85"/>
      <c r="Y40" s="78">
        <f>'Sch D. Workings'!AK1041</f>
        <v>0</v>
      </c>
      <c r="Z40" s="309">
        <f>IF(OR('Sch D. Workings'!D34="",$D$7&lt;=U$7,Y40=0),0,IF(OR(T40="Exceeded Cap",N40="Exceeded Cap",SUM(H40,N40,T40)='Sch D. Workings'!$D$12),"Exceeded Cap",IF((SUMIFS('Sch A. Input'!H32:CJ32,'Sch A. Input'!$H$14:$CJ$14,"Total",'Sch A. Input'!$H$13:$CJ$13,"&lt;="&amp;$AA$7))&gt;'Sch D. Workings'!$D$12,MIN('Sch D. Workings'!AN1041,'Sch D. Workings'!$D$12-N40-T40-H40),'Sch D. Workings'!AN1041)))</f>
        <v>0</v>
      </c>
      <c r="AA40" s="221">
        <f>'Sch D. Workings'!AS1041</f>
        <v>0</v>
      </c>
      <c r="AB40" s="82">
        <f>IFERROR(LOOKUP('Sch D. Workings'!AP1041,$C$10:$C$14,$B$10:$B$14),0)</f>
        <v>0</v>
      </c>
      <c r="AC40" s="99">
        <f>COUNTIFS('Sch D. Workings'!AP1041,"&gt;"&amp;$D$14)</f>
        <v>0</v>
      </c>
    </row>
    <row r="41" spans="3:29" x14ac:dyDescent="0.35">
      <c r="C41" s="81" t="str">
        <f>IF('Sch A. Input'!B33="","",'Sch A. Input'!B33)</f>
        <v/>
      </c>
      <c r="D41" s="81" t="str">
        <f>IF('Sch A. Input'!C33="","",'Sch A. Input'!C33)</f>
        <v/>
      </c>
      <c r="E41" s="85"/>
      <c r="F41" s="85"/>
      <c r="G41" s="99">
        <f>'Sch D. Workings'!G1042</f>
        <v>0</v>
      </c>
      <c r="H41" s="310">
        <f>IF(OR('Sch D. Workings'!D35="",G41=0),0,(IF((SUMIFS('Sch A. Input'!H33:CJ33,'Sch A. Input'!$H$14:$CJ$14,"Total",'Sch A. Input'!$H$13:$CJ$13,"&lt;="&amp;$I$7))&gt;'Sch D. Workings'!$D$12,MIN('Sch D. Workings'!J1042,'Sch D. Workings'!$D$12),'Sch D. Workings'!J1042)))</f>
        <v>0</v>
      </c>
      <c r="I41" s="221">
        <f>'Sch D. Workings'!O1042</f>
        <v>0</v>
      </c>
      <c r="J41" s="82">
        <f>IFERROR(LOOKUP('Sch D. Workings'!L1042,$C$10:$C$14,$B$10:$B$14),0)</f>
        <v>0</v>
      </c>
      <c r="K41" s="99">
        <f>COUNTIFS('Sch D. Workings'!L1042,"&gt;"&amp;$D$14)</f>
        <v>0</v>
      </c>
      <c r="L41" s="300"/>
      <c r="M41" s="78">
        <f>'Sch D. Workings'!Q1042</f>
        <v>0</v>
      </c>
      <c r="N41" s="309">
        <f>IF(OR('Sch D. Workings'!D35="",$D$7&lt;=I$7,M41=0),0,(IF(H41='Sch D. Workings'!$D$12,"Exceeded Cap",IF((SUMIFS('Sch A. Input'!H33:CJ33,'Sch A. Input'!$H$14:$CJ$14,"Total",'Sch A. Input'!$H$13:$CJ$13,"&lt;="&amp;$O$7))&gt;'Sch D. Workings'!$D$12,MIN('Sch D. Workings'!T1042,'Sch D. Workings'!$D$12-H41),'Sch D. Workings'!T1042))))</f>
        <v>0</v>
      </c>
      <c r="O41" s="221">
        <f>'Sch D. Workings'!Y1042</f>
        <v>0</v>
      </c>
      <c r="P41" s="82">
        <f>IFERROR(LOOKUP('Sch D. Workings'!V1042,$C$10:$C$14,$B$10:$B$14),0)</f>
        <v>0</v>
      </c>
      <c r="Q41" s="99">
        <f>COUNTIFS('Sch D. Workings'!V1042,"&gt;"&amp;$D$14)</f>
        <v>0</v>
      </c>
      <c r="R41" s="85"/>
      <c r="S41" s="78">
        <f>'Sch D. Workings'!AA1042</f>
        <v>0</v>
      </c>
      <c r="T41" s="309">
        <f>IF(OR('Sch D. Workings'!D35="",$D$7&lt;=O$7,S41=0),0,IF(OR(N41="Exceeded Cap",SUM(H41,N41)='Sch D. Workings'!$D$12),"Exceeded cap",IF((SUMIFS('Sch A. Input'!H33:CJ33,'Sch A. Input'!$H$14:$CJ$14,"Total",'Sch A. Input'!$H$13:$CJ$13,"&lt;="&amp;$U$7))&gt;'Sch D. Workings'!$D$12,MIN('Sch D. Workings'!AD1042,'Sch D. Workings'!$D$12-N41-H41),'Sch D. Workings'!AD1042)))</f>
        <v>0</v>
      </c>
      <c r="U41" s="221">
        <f>'Sch D. Workings'!AI1042</f>
        <v>0</v>
      </c>
      <c r="V41" s="82">
        <f>IFERROR(LOOKUP('Sch D. Workings'!AF1042,$C$10:$C$14,$B$10:$B$14),0)</f>
        <v>0</v>
      </c>
      <c r="W41" s="99">
        <f>COUNTIFS('Sch D. Workings'!AF1042,"&gt;"&amp;$D$14)</f>
        <v>0</v>
      </c>
      <c r="X41" s="85"/>
      <c r="Y41" s="78">
        <f>'Sch D. Workings'!AK1042</f>
        <v>0</v>
      </c>
      <c r="Z41" s="309">
        <f>IF(OR('Sch D. Workings'!D35="",$D$7&lt;=U$7,Y41=0),0,IF(OR(T41="Exceeded Cap",N41="Exceeded Cap",SUM(H41,N41,T41)='Sch D. Workings'!$D$12),"Exceeded Cap",IF((SUMIFS('Sch A. Input'!H33:CJ33,'Sch A. Input'!$H$14:$CJ$14,"Total",'Sch A. Input'!$H$13:$CJ$13,"&lt;="&amp;$AA$7))&gt;'Sch D. Workings'!$D$12,MIN('Sch D. Workings'!AN1042,'Sch D. Workings'!$D$12-N41-T41-H41),'Sch D. Workings'!AN1042)))</f>
        <v>0</v>
      </c>
      <c r="AA41" s="221">
        <f>'Sch D. Workings'!AS1042</f>
        <v>0</v>
      </c>
      <c r="AB41" s="82">
        <f>IFERROR(LOOKUP('Sch D. Workings'!AP1042,$C$10:$C$14,$B$10:$B$14),0)</f>
        <v>0</v>
      </c>
      <c r="AC41" s="99">
        <f>COUNTIFS('Sch D. Workings'!AP1042,"&gt;"&amp;$D$14)</f>
        <v>0</v>
      </c>
    </row>
    <row r="42" spans="3:29" x14ac:dyDescent="0.35">
      <c r="C42" s="81" t="str">
        <f>IF('Sch A. Input'!B34="","",'Sch A. Input'!B34)</f>
        <v/>
      </c>
      <c r="D42" s="81" t="str">
        <f>IF('Sch A. Input'!C34="","",'Sch A. Input'!C34)</f>
        <v/>
      </c>
      <c r="E42" s="85"/>
      <c r="F42" s="85"/>
      <c r="G42" s="99">
        <f>'Sch D. Workings'!G1043</f>
        <v>0</v>
      </c>
      <c r="H42" s="310">
        <f>IF(OR('Sch D. Workings'!D36="",G42=0),0,(IF((SUMIFS('Sch A. Input'!H34:CJ34,'Sch A. Input'!$H$14:$CJ$14,"Total",'Sch A. Input'!$H$13:$CJ$13,"&lt;="&amp;$I$7))&gt;'Sch D. Workings'!$D$12,MIN('Sch D. Workings'!J1043,'Sch D. Workings'!$D$12),'Sch D. Workings'!J1043)))</f>
        <v>0</v>
      </c>
      <c r="I42" s="221">
        <f>'Sch D. Workings'!O1043</f>
        <v>0</v>
      </c>
      <c r="J42" s="82">
        <f>IFERROR(LOOKUP('Sch D. Workings'!L1043,$C$10:$C$14,$B$10:$B$14),0)</f>
        <v>0</v>
      </c>
      <c r="K42" s="99">
        <f>COUNTIFS('Sch D. Workings'!L1043,"&gt;"&amp;$D$14)</f>
        <v>0</v>
      </c>
      <c r="L42" s="300"/>
      <c r="M42" s="78">
        <f>'Sch D. Workings'!Q1043</f>
        <v>0</v>
      </c>
      <c r="N42" s="309">
        <f>IF(OR('Sch D. Workings'!D36="",$D$7&lt;=I$7,M42=0),0,(IF(H42='Sch D. Workings'!$D$12,"Exceeded Cap",IF((SUMIFS('Sch A. Input'!H34:CJ34,'Sch A. Input'!$H$14:$CJ$14,"Total",'Sch A. Input'!$H$13:$CJ$13,"&lt;="&amp;$O$7))&gt;'Sch D. Workings'!$D$12,MIN('Sch D. Workings'!T1043,'Sch D. Workings'!$D$12-H42),'Sch D. Workings'!T1043))))</f>
        <v>0</v>
      </c>
      <c r="O42" s="221">
        <f>'Sch D. Workings'!Y1043</f>
        <v>0</v>
      </c>
      <c r="P42" s="82">
        <f>IFERROR(LOOKUP('Sch D. Workings'!V1043,$C$10:$C$14,$B$10:$B$14),0)</f>
        <v>0</v>
      </c>
      <c r="Q42" s="99">
        <f>COUNTIFS('Sch D. Workings'!V1043,"&gt;"&amp;$D$14)</f>
        <v>0</v>
      </c>
      <c r="R42" s="85"/>
      <c r="S42" s="78">
        <f>'Sch D. Workings'!AA1043</f>
        <v>0</v>
      </c>
      <c r="T42" s="309">
        <f>IF(OR('Sch D. Workings'!D36="",$D$7&lt;=O$7,S42=0),0,IF(OR(N42="Exceeded Cap",SUM(H42,N42)='Sch D. Workings'!$D$12),"Exceeded cap",IF((SUMIFS('Sch A. Input'!H34:CJ34,'Sch A. Input'!$H$14:$CJ$14,"Total",'Sch A. Input'!$H$13:$CJ$13,"&lt;="&amp;$U$7))&gt;'Sch D. Workings'!$D$12,MIN('Sch D. Workings'!AD1043,'Sch D. Workings'!$D$12-N42-H42),'Sch D. Workings'!AD1043)))</f>
        <v>0</v>
      </c>
      <c r="U42" s="221">
        <f>'Sch D. Workings'!AI1043</f>
        <v>0</v>
      </c>
      <c r="V42" s="82">
        <f>IFERROR(LOOKUP('Sch D. Workings'!AF1043,$C$10:$C$14,$B$10:$B$14),0)</f>
        <v>0</v>
      </c>
      <c r="W42" s="99">
        <f>COUNTIFS('Sch D. Workings'!AF1043,"&gt;"&amp;$D$14)</f>
        <v>0</v>
      </c>
      <c r="X42" s="85"/>
      <c r="Y42" s="78">
        <f>'Sch D. Workings'!AK1043</f>
        <v>0</v>
      </c>
      <c r="Z42" s="309">
        <f>IF(OR('Sch D. Workings'!D36="",$D$7&lt;=U$7,Y42=0),0,IF(OR(T42="Exceeded Cap",N42="Exceeded Cap",SUM(H42,N42,T42)='Sch D. Workings'!$D$12),"Exceeded Cap",IF((SUMIFS('Sch A. Input'!H34:CJ34,'Sch A. Input'!$H$14:$CJ$14,"Total",'Sch A. Input'!$H$13:$CJ$13,"&lt;="&amp;$AA$7))&gt;'Sch D. Workings'!$D$12,MIN('Sch D. Workings'!AN1043,'Sch D. Workings'!$D$12-N42-T42-H42),'Sch D. Workings'!AN1043)))</f>
        <v>0</v>
      </c>
      <c r="AA42" s="221">
        <f>'Sch D. Workings'!AS1043</f>
        <v>0</v>
      </c>
      <c r="AB42" s="82">
        <f>IFERROR(LOOKUP('Sch D. Workings'!AP1043,$C$10:$C$14,$B$10:$B$14),0)</f>
        <v>0</v>
      </c>
      <c r="AC42" s="99">
        <f>COUNTIFS('Sch D. Workings'!AP1043,"&gt;"&amp;$D$14)</f>
        <v>0</v>
      </c>
    </row>
    <row r="43" spans="3:29" x14ac:dyDescent="0.35">
      <c r="C43" s="81" t="str">
        <f>IF('Sch A. Input'!B35="","",'Sch A. Input'!B35)</f>
        <v/>
      </c>
      <c r="D43" s="81" t="str">
        <f>IF('Sch A. Input'!C35="","",'Sch A. Input'!C35)</f>
        <v/>
      </c>
      <c r="E43" s="85"/>
      <c r="F43" s="85"/>
      <c r="G43" s="99">
        <f>'Sch D. Workings'!G1044</f>
        <v>0</v>
      </c>
      <c r="H43" s="310">
        <f>IF(OR('Sch D. Workings'!D37="",G43=0),0,(IF((SUMIFS('Sch A. Input'!H35:CJ35,'Sch A. Input'!$H$14:$CJ$14,"Total",'Sch A. Input'!$H$13:$CJ$13,"&lt;="&amp;$I$7))&gt;'Sch D. Workings'!$D$12,MIN('Sch D. Workings'!J1044,'Sch D. Workings'!$D$12),'Sch D. Workings'!J1044)))</f>
        <v>0</v>
      </c>
      <c r="I43" s="221">
        <f>'Sch D. Workings'!O1044</f>
        <v>0</v>
      </c>
      <c r="J43" s="82">
        <f>IFERROR(LOOKUP('Sch D. Workings'!L1044,$C$10:$C$14,$B$10:$B$14),0)</f>
        <v>0</v>
      </c>
      <c r="K43" s="99">
        <f>COUNTIFS('Sch D. Workings'!L1044,"&gt;"&amp;$D$14)</f>
        <v>0</v>
      </c>
      <c r="L43" s="300"/>
      <c r="M43" s="78">
        <f>'Sch D. Workings'!Q1044</f>
        <v>0</v>
      </c>
      <c r="N43" s="309">
        <f>IF(OR('Sch D. Workings'!D37="",$D$7&lt;=I$7,M43=0),0,(IF(H43='Sch D. Workings'!$D$12,"Exceeded Cap",IF((SUMIFS('Sch A. Input'!H35:CJ35,'Sch A. Input'!$H$14:$CJ$14,"Total",'Sch A. Input'!$H$13:$CJ$13,"&lt;="&amp;$O$7))&gt;'Sch D. Workings'!$D$12,MIN('Sch D. Workings'!T1044,'Sch D. Workings'!$D$12-H43),'Sch D. Workings'!T1044))))</f>
        <v>0</v>
      </c>
      <c r="O43" s="221">
        <f>'Sch D. Workings'!Y1044</f>
        <v>0</v>
      </c>
      <c r="P43" s="82">
        <f>IFERROR(LOOKUP('Sch D. Workings'!V1044,$C$10:$C$14,$B$10:$B$14),0)</f>
        <v>0</v>
      </c>
      <c r="Q43" s="99">
        <f>COUNTIFS('Sch D. Workings'!V1044,"&gt;"&amp;$D$14)</f>
        <v>0</v>
      </c>
      <c r="R43" s="85"/>
      <c r="S43" s="78">
        <f>'Sch D. Workings'!AA1044</f>
        <v>0</v>
      </c>
      <c r="T43" s="309">
        <f>IF(OR('Sch D. Workings'!D37="",$D$7&lt;=O$7,S43=0),0,IF(OR(N43="Exceeded Cap",SUM(H43,N43)='Sch D. Workings'!$D$12),"Exceeded cap",IF((SUMIFS('Sch A. Input'!H35:CJ35,'Sch A. Input'!$H$14:$CJ$14,"Total",'Sch A. Input'!$H$13:$CJ$13,"&lt;="&amp;$U$7))&gt;'Sch D. Workings'!$D$12,MIN('Sch D. Workings'!AD1044,'Sch D. Workings'!$D$12-N43-H43),'Sch D. Workings'!AD1044)))</f>
        <v>0</v>
      </c>
      <c r="U43" s="221">
        <f>'Sch D. Workings'!AI1044</f>
        <v>0</v>
      </c>
      <c r="V43" s="82">
        <f>IFERROR(LOOKUP('Sch D. Workings'!AF1044,$C$10:$C$14,$B$10:$B$14),0)</f>
        <v>0</v>
      </c>
      <c r="W43" s="99">
        <f>COUNTIFS('Sch D. Workings'!AF1044,"&gt;"&amp;$D$14)</f>
        <v>0</v>
      </c>
      <c r="X43" s="85"/>
      <c r="Y43" s="78">
        <f>'Sch D. Workings'!AK1044</f>
        <v>0</v>
      </c>
      <c r="Z43" s="309">
        <f>IF(OR('Sch D. Workings'!D37="",$D$7&lt;=U$7,Y43=0),0,IF(OR(T43="Exceeded Cap",N43="Exceeded Cap",SUM(H43,N43,T43)='Sch D. Workings'!$D$12),"Exceeded Cap",IF((SUMIFS('Sch A. Input'!H35:CJ35,'Sch A. Input'!$H$14:$CJ$14,"Total",'Sch A. Input'!$H$13:$CJ$13,"&lt;="&amp;$AA$7))&gt;'Sch D. Workings'!$D$12,MIN('Sch D. Workings'!AN1044,'Sch D. Workings'!$D$12-N43-T43-H43),'Sch D. Workings'!AN1044)))</f>
        <v>0</v>
      </c>
      <c r="AA43" s="221">
        <f>'Sch D. Workings'!AS1044</f>
        <v>0</v>
      </c>
      <c r="AB43" s="82">
        <f>IFERROR(LOOKUP('Sch D. Workings'!AP1044,$C$10:$C$14,$B$10:$B$14),0)</f>
        <v>0</v>
      </c>
      <c r="AC43" s="99">
        <f>COUNTIFS('Sch D. Workings'!AP1044,"&gt;"&amp;$D$14)</f>
        <v>0</v>
      </c>
    </row>
    <row r="44" spans="3:29" x14ac:dyDescent="0.35">
      <c r="C44" s="81" t="str">
        <f>IF('Sch A. Input'!B36="","",'Sch A. Input'!B36)</f>
        <v/>
      </c>
      <c r="D44" s="81" t="str">
        <f>IF('Sch A. Input'!C36="","",'Sch A. Input'!C36)</f>
        <v/>
      </c>
      <c r="E44" s="85"/>
      <c r="F44" s="85"/>
      <c r="G44" s="99">
        <f>'Sch D. Workings'!G1045</f>
        <v>0</v>
      </c>
      <c r="H44" s="310">
        <f>IF(OR('Sch D. Workings'!D38="",G44=0),0,(IF((SUMIFS('Sch A. Input'!H36:CJ36,'Sch A. Input'!$H$14:$CJ$14,"Total",'Sch A. Input'!$H$13:$CJ$13,"&lt;="&amp;$I$7))&gt;'Sch D. Workings'!$D$12,MIN('Sch D. Workings'!J1045,'Sch D. Workings'!$D$12),'Sch D. Workings'!J1045)))</f>
        <v>0</v>
      </c>
      <c r="I44" s="221">
        <f>'Sch D. Workings'!O1045</f>
        <v>0</v>
      </c>
      <c r="J44" s="82">
        <f>IFERROR(LOOKUP('Sch D. Workings'!L1045,$C$10:$C$14,$B$10:$B$14),0)</f>
        <v>0</v>
      </c>
      <c r="K44" s="99">
        <f>COUNTIFS('Sch D. Workings'!L1045,"&gt;"&amp;$D$14)</f>
        <v>0</v>
      </c>
      <c r="L44" s="300"/>
      <c r="M44" s="78">
        <f>'Sch D. Workings'!Q1045</f>
        <v>0</v>
      </c>
      <c r="N44" s="309">
        <f>IF(OR('Sch D. Workings'!D38="",$D$7&lt;=I$7,M44=0),0,(IF(H44='Sch D. Workings'!$D$12,"Exceeded Cap",IF((SUMIFS('Sch A. Input'!H36:CJ36,'Sch A. Input'!$H$14:$CJ$14,"Total",'Sch A. Input'!$H$13:$CJ$13,"&lt;="&amp;$O$7))&gt;'Sch D. Workings'!$D$12,MIN('Sch D. Workings'!T1045,'Sch D. Workings'!$D$12-H44),'Sch D. Workings'!T1045))))</f>
        <v>0</v>
      </c>
      <c r="O44" s="221">
        <f>'Sch D. Workings'!Y1045</f>
        <v>0</v>
      </c>
      <c r="P44" s="82">
        <f>IFERROR(LOOKUP('Sch D. Workings'!V1045,$C$10:$C$14,$B$10:$B$14),0)</f>
        <v>0</v>
      </c>
      <c r="Q44" s="99">
        <f>COUNTIFS('Sch D. Workings'!V1045,"&gt;"&amp;$D$14)</f>
        <v>0</v>
      </c>
      <c r="R44" s="85"/>
      <c r="S44" s="78">
        <f>'Sch D. Workings'!AA1045</f>
        <v>0</v>
      </c>
      <c r="T44" s="309">
        <f>IF(OR('Sch D. Workings'!D38="",$D$7&lt;=O$7,S44=0),0,IF(OR(N44="Exceeded Cap",SUM(H44,N44)='Sch D. Workings'!$D$12),"Exceeded cap",IF((SUMIFS('Sch A. Input'!H36:CJ36,'Sch A. Input'!$H$14:$CJ$14,"Total",'Sch A. Input'!$H$13:$CJ$13,"&lt;="&amp;$U$7))&gt;'Sch D. Workings'!$D$12,MIN('Sch D. Workings'!AD1045,'Sch D. Workings'!$D$12-N44-H44),'Sch D. Workings'!AD1045)))</f>
        <v>0</v>
      </c>
      <c r="U44" s="221">
        <f>'Sch D. Workings'!AI1045</f>
        <v>0</v>
      </c>
      <c r="V44" s="82">
        <f>IFERROR(LOOKUP('Sch D. Workings'!AF1045,$C$10:$C$14,$B$10:$B$14),0)</f>
        <v>0</v>
      </c>
      <c r="W44" s="99">
        <f>COUNTIFS('Sch D. Workings'!AF1045,"&gt;"&amp;$D$14)</f>
        <v>0</v>
      </c>
      <c r="X44" s="85"/>
      <c r="Y44" s="78">
        <f>'Sch D. Workings'!AK1045</f>
        <v>0</v>
      </c>
      <c r="Z44" s="309">
        <f>IF(OR('Sch D. Workings'!D38="",$D$7&lt;=U$7,Y44=0),0,IF(OR(T44="Exceeded Cap",N44="Exceeded Cap",SUM(H44,N44,T44)='Sch D. Workings'!$D$12),"Exceeded Cap",IF((SUMIFS('Sch A. Input'!H36:CJ36,'Sch A. Input'!$H$14:$CJ$14,"Total",'Sch A. Input'!$H$13:$CJ$13,"&lt;="&amp;$AA$7))&gt;'Sch D. Workings'!$D$12,MIN('Sch D. Workings'!AN1045,'Sch D. Workings'!$D$12-N44-T44-H44),'Sch D. Workings'!AN1045)))</f>
        <v>0</v>
      </c>
      <c r="AA44" s="221">
        <f>'Sch D. Workings'!AS1045</f>
        <v>0</v>
      </c>
      <c r="AB44" s="82">
        <f>IFERROR(LOOKUP('Sch D. Workings'!AP1045,$C$10:$C$14,$B$10:$B$14),0)</f>
        <v>0</v>
      </c>
      <c r="AC44" s="99">
        <f>COUNTIFS('Sch D. Workings'!AP1045,"&gt;"&amp;$D$14)</f>
        <v>0</v>
      </c>
    </row>
    <row r="45" spans="3:29" x14ac:dyDescent="0.35">
      <c r="C45" s="81" t="str">
        <f>IF('Sch A. Input'!B37="","",'Sch A. Input'!B37)</f>
        <v/>
      </c>
      <c r="D45" s="81" t="str">
        <f>IF('Sch A. Input'!C37="","",'Sch A. Input'!C37)</f>
        <v/>
      </c>
      <c r="E45" s="85"/>
      <c r="F45" s="85"/>
      <c r="G45" s="99">
        <f>'Sch D. Workings'!G1046</f>
        <v>0</v>
      </c>
      <c r="H45" s="310">
        <f>IF(OR('Sch D. Workings'!D39="",G45=0),0,(IF((SUMIFS('Sch A. Input'!H37:CJ37,'Sch A. Input'!$H$14:$CJ$14,"Total",'Sch A. Input'!$H$13:$CJ$13,"&lt;="&amp;$I$7))&gt;'Sch D. Workings'!$D$12,MIN('Sch D. Workings'!J1046,'Sch D. Workings'!$D$12),'Sch D. Workings'!J1046)))</f>
        <v>0</v>
      </c>
      <c r="I45" s="221">
        <f>'Sch D. Workings'!O1046</f>
        <v>0</v>
      </c>
      <c r="J45" s="82">
        <f>IFERROR(LOOKUP('Sch D. Workings'!L1046,$C$10:$C$14,$B$10:$B$14),0)</f>
        <v>0</v>
      </c>
      <c r="K45" s="99">
        <f>COUNTIFS('Sch D. Workings'!L1046,"&gt;"&amp;$D$14)</f>
        <v>0</v>
      </c>
      <c r="L45" s="300"/>
      <c r="M45" s="78">
        <f>'Sch D. Workings'!Q1046</f>
        <v>0</v>
      </c>
      <c r="N45" s="309">
        <f>IF(OR('Sch D. Workings'!D39="",$D$7&lt;=I$7,M45=0),0,(IF(H45='Sch D. Workings'!$D$12,"Exceeded Cap",IF((SUMIFS('Sch A. Input'!H37:CJ37,'Sch A. Input'!$H$14:$CJ$14,"Total",'Sch A. Input'!$H$13:$CJ$13,"&lt;="&amp;$O$7))&gt;'Sch D. Workings'!$D$12,MIN('Sch D. Workings'!T1046,'Sch D. Workings'!$D$12-H45),'Sch D. Workings'!T1046))))</f>
        <v>0</v>
      </c>
      <c r="O45" s="221">
        <f>'Sch D. Workings'!Y1046</f>
        <v>0</v>
      </c>
      <c r="P45" s="82">
        <f>IFERROR(LOOKUP('Sch D. Workings'!V1046,$C$10:$C$14,$B$10:$B$14),0)</f>
        <v>0</v>
      </c>
      <c r="Q45" s="99">
        <f>COUNTIFS('Sch D. Workings'!V1046,"&gt;"&amp;$D$14)</f>
        <v>0</v>
      </c>
      <c r="R45" s="85"/>
      <c r="S45" s="78">
        <f>'Sch D. Workings'!AA1046</f>
        <v>0</v>
      </c>
      <c r="T45" s="309">
        <f>IF(OR('Sch D. Workings'!D39="",$D$7&lt;=O$7,S45=0),0,IF(OR(N45="Exceeded Cap",SUM(H45,N45)='Sch D. Workings'!$D$12),"Exceeded cap",IF((SUMIFS('Sch A. Input'!H37:CJ37,'Sch A. Input'!$H$14:$CJ$14,"Total",'Sch A. Input'!$H$13:$CJ$13,"&lt;="&amp;$U$7))&gt;'Sch D. Workings'!$D$12,MIN('Sch D. Workings'!AD1046,'Sch D. Workings'!$D$12-N45-H45),'Sch D. Workings'!AD1046)))</f>
        <v>0</v>
      </c>
      <c r="U45" s="221">
        <f>'Sch D. Workings'!AI1046</f>
        <v>0</v>
      </c>
      <c r="V45" s="82">
        <f>IFERROR(LOOKUP('Sch D. Workings'!AF1046,$C$10:$C$14,$B$10:$B$14),0)</f>
        <v>0</v>
      </c>
      <c r="W45" s="99">
        <f>COUNTIFS('Sch D. Workings'!AF1046,"&gt;"&amp;$D$14)</f>
        <v>0</v>
      </c>
      <c r="X45" s="85"/>
      <c r="Y45" s="78">
        <f>'Sch D. Workings'!AK1046</f>
        <v>0</v>
      </c>
      <c r="Z45" s="309">
        <f>IF(OR('Sch D. Workings'!D39="",$D$7&lt;=U$7,Y45=0),0,IF(OR(T45="Exceeded Cap",N45="Exceeded Cap",SUM(H45,N45,T45)='Sch D. Workings'!$D$12),"Exceeded Cap",IF((SUMIFS('Sch A. Input'!H37:CJ37,'Sch A. Input'!$H$14:$CJ$14,"Total",'Sch A. Input'!$H$13:$CJ$13,"&lt;="&amp;$AA$7))&gt;'Sch D. Workings'!$D$12,MIN('Sch D. Workings'!AN1046,'Sch D. Workings'!$D$12-N45-T45-H45),'Sch D. Workings'!AN1046)))</f>
        <v>0</v>
      </c>
      <c r="AA45" s="221">
        <f>'Sch D. Workings'!AS1046</f>
        <v>0</v>
      </c>
      <c r="AB45" s="82">
        <f>IFERROR(LOOKUP('Sch D. Workings'!AP1046,$C$10:$C$14,$B$10:$B$14),0)</f>
        <v>0</v>
      </c>
      <c r="AC45" s="99">
        <f>COUNTIFS('Sch D. Workings'!AP1046,"&gt;"&amp;$D$14)</f>
        <v>0</v>
      </c>
    </row>
    <row r="46" spans="3:29" x14ac:dyDescent="0.35">
      <c r="C46" s="81" t="str">
        <f>IF('Sch A. Input'!B38="","",'Sch A. Input'!B38)</f>
        <v/>
      </c>
      <c r="D46" s="81" t="str">
        <f>IF('Sch A. Input'!C38="","",'Sch A. Input'!C38)</f>
        <v/>
      </c>
      <c r="E46" s="85"/>
      <c r="F46" s="85"/>
      <c r="G46" s="99">
        <f>'Sch D. Workings'!G1047</f>
        <v>0</v>
      </c>
      <c r="H46" s="310">
        <f>IF(OR('Sch D. Workings'!D40="",G46=0),0,(IF((SUMIFS('Sch A. Input'!H38:CJ38,'Sch A. Input'!$H$14:$CJ$14,"Total",'Sch A. Input'!$H$13:$CJ$13,"&lt;="&amp;$I$7))&gt;'Sch D. Workings'!$D$12,MIN('Sch D. Workings'!J1047,'Sch D. Workings'!$D$12),'Sch D. Workings'!J1047)))</f>
        <v>0</v>
      </c>
      <c r="I46" s="221">
        <f>'Sch D. Workings'!O1047</f>
        <v>0</v>
      </c>
      <c r="J46" s="82">
        <f>IFERROR(LOOKUP('Sch D. Workings'!L1047,$C$10:$C$14,$B$10:$B$14),0)</f>
        <v>0</v>
      </c>
      <c r="K46" s="99">
        <f>COUNTIFS('Sch D. Workings'!L1047,"&gt;"&amp;$D$14)</f>
        <v>0</v>
      </c>
      <c r="L46" s="300"/>
      <c r="M46" s="78">
        <f>'Sch D. Workings'!Q1047</f>
        <v>0</v>
      </c>
      <c r="N46" s="309">
        <f>IF(OR('Sch D. Workings'!D40="",$D$7&lt;=I$7,M46=0),0,(IF(H46='Sch D. Workings'!$D$12,"Exceeded Cap",IF((SUMIFS('Sch A. Input'!H38:CJ38,'Sch A. Input'!$H$14:$CJ$14,"Total",'Sch A. Input'!$H$13:$CJ$13,"&lt;="&amp;$O$7))&gt;'Sch D. Workings'!$D$12,MIN('Sch D. Workings'!T1047,'Sch D. Workings'!$D$12-H46),'Sch D. Workings'!T1047))))</f>
        <v>0</v>
      </c>
      <c r="O46" s="221">
        <f>'Sch D. Workings'!Y1047</f>
        <v>0</v>
      </c>
      <c r="P46" s="82">
        <f>IFERROR(LOOKUP('Sch D. Workings'!V1047,$C$10:$C$14,$B$10:$B$14),0)</f>
        <v>0</v>
      </c>
      <c r="Q46" s="99">
        <f>COUNTIFS('Sch D. Workings'!V1047,"&gt;"&amp;$D$14)</f>
        <v>0</v>
      </c>
      <c r="R46" s="85"/>
      <c r="S46" s="78">
        <f>'Sch D. Workings'!AA1047</f>
        <v>0</v>
      </c>
      <c r="T46" s="309">
        <f>IF(OR('Sch D. Workings'!D40="",$D$7&lt;=O$7,S46=0),0,IF(OR(N46="Exceeded Cap",SUM(H46,N46)='Sch D. Workings'!$D$12),"Exceeded cap",IF((SUMIFS('Sch A. Input'!H38:CJ38,'Sch A. Input'!$H$14:$CJ$14,"Total",'Sch A. Input'!$H$13:$CJ$13,"&lt;="&amp;$U$7))&gt;'Sch D. Workings'!$D$12,MIN('Sch D. Workings'!AD1047,'Sch D. Workings'!$D$12-N46-H46),'Sch D. Workings'!AD1047)))</f>
        <v>0</v>
      </c>
      <c r="U46" s="221">
        <f>'Sch D. Workings'!AI1047</f>
        <v>0</v>
      </c>
      <c r="V46" s="82">
        <f>IFERROR(LOOKUP('Sch D. Workings'!AF1047,$C$10:$C$14,$B$10:$B$14),0)</f>
        <v>0</v>
      </c>
      <c r="W46" s="99">
        <f>COUNTIFS('Sch D. Workings'!AF1047,"&gt;"&amp;$D$14)</f>
        <v>0</v>
      </c>
      <c r="X46" s="85"/>
      <c r="Y46" s="78">
        <f>'Sch D. Workings'!AK1047</f>
        <v>0</v>
      </c>
      <c r="Z46" s="309">
        <f>IF(OR('Sch D. Workings'!D40="",$D$7&lt;=U$7,Y46=0),0,IF(OR(T46="Exceeded Cap",N46="Exceeded Cap",SUM(H46,N46,T46)='Sch D. Workings'!$D$12),"Exceeded Cap",IF((SUMIFS('Sch A. Input'!H38:CJ38,'Sch A. Input'!$H$14:$CJ$14,"Total",'Sch A. Input'!$H$13:$CJ$13,"&lt;="&amp;$AA$7))&gt;'Sch D. Workings'!$D$12,MIN('Sch D. Workings'!AN1047,'Sch D. Workings'!$D$12-N46-T46-H46),'Sch D. Workings'!AN1047)))</f>
        <v>0</v>
      </c>
      <c r="AA46" s="221">
        <f>'Sch D. Workings'!AS1047</f>
        <v>0</v>
      </c>
      <c r="AB46" s="82">
        <f>IFERROR(LOOKUP('Sch D. Workings'!AP1047,$C$10:$C$14,$B$10:$B$14),0)</f>
        <v>0</v>
      </c>
      <c r="AC46" s="99">
        <f>COUNTIFS('Sch D. Workings'!AP1047,"&gt;"&amp;$D$14)</f>
        <v>0</v>
      </c>
    </row>
    <row r="47" spans="3:29" x14ac:dyDescent="0.35">
      <c r="C47" s="81" t="str">
        <f>IF('Sch A. Input'!B39="","",'Sch A. Input'!B39)</f>
        <v/>
      </c>
      <c r="D47" s="81" t="str">
        <f>IF('Sch A. Input'!C39="","",'Sch A. Input'!C39)</f>
        <v/>
      </c>
      <c r="E47" s="85"/>
      <c r="F47" s="85"/>
      <c r="G47" s="99">
        <f>'Sch D. Workings'!G1048</f>
        <v>0</v>
      </c>
      <c r="H47" s="310">
        <f>IF(OR('Sch D. Workings'!D41="",G47=0),0,(IF((SUMIFS('Sch A. Input'!H39:CJ39,'Sch A. Input'!$H$14:$CJ$14,"Total",'Sch A. Input'!$H$13:$CJ$13,"&lt;="&amp;$I$7))&gt;'Sch D. Workings'!$D$12,MIN('Sch D. Workings'!J1048,'Sch D. Workings'!$D$12),'Sch D. Workings'!J1048)))</f>
        <v>0</v>
      </c>
      <c r="I47" s="221">
        <f>'Sch D. Workings'!O1048</f>
        <v>0</v>
      </c>
      <c r="J47" s="82">
        <f>IFERROR(LOOKUP('Sch D. Workings'!L1048,$C$10:$C$14,$B$10:$B$14),0)</f>
        <v>0</v>
      </c>
      <c r="K47" s="99">
        <f>COUNTIFS('Sch D. Workings'!L1048,"&gt;"&amp;$D$14)</f>
        <v>0</v>
      </c>
      <c r="L47" s="300"/>
      <c r="M47" s="78">
        <f>'Sch D. Workings'!Q1048</f>
        <v>0</v>
      </c>
      <c r="N47" s="309">
        <f>IF(OR('Sch D. Workings'!D41="",$D$7&lt;=I$7,M47=0),0,(IF(H47='Sch D. Workings'!$D$12,"Exceeded Cap",IF((SUMIFS('Sch A. Input'!H39:CJ39,'Sch A. Input'!$H$14:$CJ$14,"Total",'Sch A. Input'!$H$13:$CJ$13,"&lt;="&amp;$O$7))&gt;'Sch D. Workings'!$D$12,MIN('Sch D. Workings'!T1048,'Sch D. Workings'!$D$12-H47),'Sch D. Workings'!T1048))))</f>
        <v>0</v>
      </c>
      <c r="O47" s="221">
        <f>'Sch D. Workings'!Y1048</f>
        <v>0</v>
      </c>
      <c r="P47" s="82">
        <f>IFERROR(LOOKUP('Sch D. Workings'!V1048,$C$10:$C$14,$B$10:$B$14),0)</f>
        <v>0</v>
      </c>
      <c r="Q47" s="99">
        <f>COUNTIFS('Sch D. Workings'!V1048,"&gt;"&amp;$D$14)</f>
        <v>0</v>
      </c>
      <c r="R47" s="85"/>
      <c r="S47" s="78">
        <f>'Sch D. Workings'!AA1048</f>
        <v>0</v>
      </c>
      <c r="T47" s="309">
        <f>IF(OR('Sch D. Workings'!D41="",$D$7&lt;=O$7,S47=0),0,IF(OR(N47="Exceeded Cap",SUM(H47,N47)='Sch D. Workings'!$D$12),"Exceeded cap",IF((SUMIFS('Sch A. Input'!H39:CJ39,'Sch A. Input'!$H$14:$CJ$14,"Total",'Sch A. Input'!$H$13:$CJ$13,"&lt;="&amp;$U$7))&gt;'Sch D. Workings'!$D$12,MIN('Sch D. Workings'!AD1048,'Sch D. Workings'!$D$12-N47-H47),'Sch D. Workings'!AD1048)))</f>
        <v>0</v>
      </c>
      <c r="U47" s="221">
        <f>'Sch D. Workings'!AI1048</f>
        <v>0</v>
      </c>
      <c r="V47" s="82">
        <f>IFERROR(LOOKUP('Sch D. Workings'!AF1048,$C$10:$C$14,$B$10:$B$14),0)</f>
        <v>0</v>
      </c>
      <c r="W47" s="99">
        <f>COUNTIFS('Sch D. Workings'!AF1048,"&gt;"&amp;$D$14)</f>
        <v>0</v>
      </c>
      <c r="X47" s="85"/>
      <c r="Y47" s="78">
        <f>'Sch D. Workings'!AK1048</f>
        <v>0</v>
      </c>
      <c r="Z47" s="309">
        <f>IF(OR('Sch D. Workings'!D41="",$D$7&lt;=U$7,Y47=0),0,IF(OR(T47="Exceeded Cap",N47="Exceeded Cap",SUM(H47,N47,T47)='Sch D. Workings'!$D$12),"Exceeded Cap",IF((SUMIFS('Sch A. Input'!H39:CJ39,'Sch A. Input'!$H$14:$CJ$14,"Total",'Sch A. Input'!$H$13:$CJ$13,"&lt;="&amp;$AA$7))&gt;'Sch D. Workings'!$D$12,MIN('Sch D. Workings'!AN1048,'Sch D. Workings'!$D$12-N47-T47-H47),'Sch D. Workings'!AN1048)))</f>
        <v>0</v>
      </c>
      <c r="AA47" s="221">
        <f>'Sch D. Workings'!AS1048</f>
        <v>0</v>
      </c>
      <c r="AB47" s="82">
        <f>IFERROR(LOOKUP('Sch D. Workings'!AP1048,$C$10:$C$14,$B$10:$B$14),0)</f>
        <v>0</v>
      </c>
      <c r="AC47" s="99">
        <f>COUNTIFS('Sch D. Workings'!AP1048,"&gt;"&amp;$D$14)</f>
        <v>0</v>
      </c>
    </row>
    <row r="48" spans="3:29" x14ac:dyDescent="0.35">
      <c r="C48" s="81" t="str">
        <f>IF('Sch A. Input'!B40="","",'Sch A. Input'!B40)</f>
        <v/>
      </c>
      <c r="D48" s="81" t="str">
        <f>IF('Sch A. Input'!C40="","",'Sch A. Input'!C40)</f>
        <v/>
      </c>
      <c r="E48" s="85"/>
      <c r="F48" s="85"/>
      <c r="G48" s="99">
        <f>'Sch D. Workings'!G1049</f>
        <v>0</v>
      </c>
      <c r="H48" s="310">
        <f>IF(OR('Sch D. Workings'!D42="",G48=0),0,(IF((SUMIFS('Sch A. Input'!H40:CJ40,'Sch A. Input'!$H$14:$CJ$14,"Total",'Sch A. Input'!$H$13:$CJ$13,"&lt;="&amp;$I$7))&gt;'Sch D. Workings'!$D$12,MIN('Sch D. Workings'!J1049,'Sch D. Workings'!$D$12),'Sch D. Workings'!J1049)))</f>
        <v>0</v>
      </c>
      <c r="I48" s="221">
        <f>'Sch D. Workings'!O1049</f>
        <v>0</v>
      </c>
      <c r="J48" s="82">
        <f>IFERROR(LOOKUP('Sch D. Workings'!L1049,$C$10:$C$14,$B$10:$B$14),0)</f>
        <v>0</v>
      </c>
      <c r="K48" s="99">
        <f>COUNTIFS('Sch D. Workings'!L1049,"&gt;"&amp;$D$14)</f>
        <v>0</v>
      </c>
      <c r="L48" s="300"/>
      <c r="M48" s="78">
        <f>'Sch D. Workings'!Q1049</f>
        <v>0</v>
      </c>
      <c r="N48" s="309">
        <f>IF(OR('Sch D. Workings'!D42="",$D$7&lt;=I$7,M48=0),0,(IF(H48='Sch D. Workings'!$D$12,"Exceeded Cap",IF((SUMIFS('Sch A. Input'!H40:CJ40,'Sch A. Input'!$H$14:$CJ$14,"Total",'Sch A. Input'!$H$13:$CJ$13,"&lt;="&amp;$O$7))&gt;'Sch D. Workings'!$D$12,MIN('Sch D. Workings'!T1049,'Sch D. Workings'!$D$12-H48),'Sch D. Workings'!T1049))))</f>
        <v>0</v>
      </c>
      <c r="O48" s="221">
        <f>'Sch D. Workings'!Y1049</f>
        <v>0</v>
      </c>
      <c r="P48" s="82">
        <f>IFERROR(LOOKUP('Sch D. Workings'!V1049,$C$10:$C$14,$B$10:$B$14),0)</f>
        <v>0</v>
      </c>
      <c r="Q48" s="99">
        <f>COUNTIFS('Sch D. Workings'!V1049,"&gt;"&amp;$D$14)</f>
        <v>0</v>
      </c>
      <c r="R48" s="85"/>
      <c r="S48" s="78">
        <f>'Sch D. Workings'!AA1049</f>
        <v>0</v>
      </c>
      <c r="T48" s="309">
        <f>IF(OR('Sch D. Workings'!D42="",$D$7&lt;=O$7,S48=0),0,IF(OR(N48="Exceeded Cap",SUM(H48,N48)='Sch D. Workings'!$D$12),"Exceeded cap",IF((SUMIFS('Sch A. Input'!H40:CJ40,'Sch A. Input'!$H$14:$CJ$14,"Total",'Sch A. Input'!$H$13:$CJ$13,"&lt;="&amp;$U$7))&gt;'Sch D. Workings'!$D$12,MIN('Sch D. Workings'!AD1049,'Sch D. Workings'!$D$12-N48-H48),'Sch D. Workings'!AD1049)))</f>
        <v>0</v>
      </c>
      <c r="U48" s="221">
        <f>'Sch D. Workings'!AI1049</f>
        <v>0</v>
      </c>
      <c r="V48" s="82">
        <f>IFERROR(LOOKUP('Sch D. Workings'!AF1049,$C$10:$C$14,$B$10:$B$14),0)</f>
        <v>0</v>
      </c>
      <c r="W48" s="99">
        <f>COUNTIFS('Sch D. Workings'!AF1049,"&gt;"&amp;$D$14)</f>
        <v>0</v>
      </c>
      <c r="X48" s="85"/>
      <c r="Y48" s="78">
        <f>'Sch D. Workings'!AK1049</f>
        <v>0</v>
      </c>
      <c r="Z48" s="309">
        <f>IF(OR('Sch D. Workings'!D42="",$D$7&lt;=U$7,Y48=0),0,IF(OR(T48="Exceeded Cap",N48="Exceeded Cap",SUM(H48,N48,T48)='Sch D. Workings'!$D$12),"Exceeded Cap",IF((SUMIFS('Sch A. Input'!H40:CJ40,'Sch A. Input'!$H$14:$CJ$14,"Total",'Sch A. Input'!$H$13:$CJ$13,"&lt;="&amp;$AA$7))&gt;'Sch D. Workings'!$D$12,MIN('Sch D. Workings'!AN1049,'Sch D. Workings'!$D$12-N48-T48-H48),'Sch D. Workings'!AN1049)))</f>
        <v>0</v>
      </c>
      <c r="AA48" s="221">
        <f>'Sch D. Workings'!AS1049</f>
        <v>0</v>
      </c>
      <c r="AB48" s="82">
        <f>IFERROR(LOOKUP('Sch D. Workings'!AP1049,$C$10:$C$14,$B$10:$B$14),0)</f>
        <v>0</v>
      </c>
      <c r="AC48" s="99">
        <f>COUNTIFS('Sch D. Workings'!AP1049,"&gt;"&amp;$D$14)</f>
        <v>0</v>
      </c>
    </row>
    <row r="49" spans="3:29" x14ac:dyDescent="0.35">
      <c r="C49" s="81" t="str">
        <f>IF('Sch A. Input'!B41="","",'Sch A. Input'!B41)</f>
        <v/>
      </c>
      <c r="D49" s="81" t="str">
        <f>IF('Sch A. Input'!C41="","",'Sch A. Input'!C41)</f>
        <v/>
      </c>
      <c r="E49" s="85"/>
      <c r="F49" s="85"/>
      <c r="G49" s="99">
        <f>'Sch D. Workings'!G1050</f>
        <v>0</v>
      </c>
      <c r="H49" s="310">
        <f>IF(OR('Sch D. Workings'!D43="",G49=0),0,(IF((SUMIFS('Sch A. Input'!H41:CJ41,'Sch A. Input'!$H$14:$CJ$14,"Total",'Sch A. Input'!$H$13:$CJ$13,"&lt;="&amp;$I$7))&gt;'Sch D. Workings'!$D$12,MIN('Sch D. Workings'!J1050,'Sch D. Workings'!$D$12),'Sch D. Workings'!J1050)))</f>
        <v>0</v>
      </c>
      <c r="I49" s="221">
        <f>'Sch D. Workings'!O1050</f>
        <v>0</v>
      </c>
      <c r="J49" s="82">
        <f>IFERROR(LOOKUP('Sch D. Workings'!L1050,$C$10:$C$14,$B$10:$B$14),0)</f>
        <v>0</v>
      </c>
      <c r="K49" s="99">
        <f>COUNTIFS('Sch D. Workings'!L1050,"&gt;"&amp;$D$14)</f>
        <v>0</v>
      </c>
      <c r="L49" s="300"/>
      <c r="M49" s="78">
        <f>'Sch D. Workings'!Q1050</f>
        <v>0</v>
      </c>
      <c r="N49" s="309">
        <f>IF(OR('Sch D. Workings'!D43="",$D$7&lt;=I$7,M49=0),0,(IF(H49='Sch D. Workings'!$D$12,"Exceeded Cap",IF((SUMIFS('Sch A. Input'!H41:CJ41,'Sch A. Input'!$H$14:$CJ$14,"Total",'Sch A. Input'!$H$13:$CJ$13,"&lt;="&amp;$O$7))&gt;'Sch D. Workings'!$D$12,MIN('Sch D. Workings'!T1050,'Sch D. Workings'!$D$12-H49),'Sch D. Workings'!T1050))))</f>
        <v>0</v>
      </c>
      <c r="O49" s="221">
        <f>'Sch D. Workings'!Y1050</f>
        <v>0</v>
      </c>
      <c r="P49" s="82">
        <f>IFERROR(LOOKUP('Sch D. Workings'!V1050,$C$10:$C$14,$B$10:$B$14),0)</f>
        <v>0</v>
      </c>
      <c r="Q49" s="99">
        <f>COUNTIFS('Sch D. Workings'!V1050,"&gt;"&amp;$D$14)</f>
        <v>0</v>
      </c>
      <c r="R49" s="85"/>
      <c r="S49" s="78">
        <f>'Sch D. Workings'!AA1050</f>
        <v>0</v>
      </c>
      <c r="T49" s="309">
        <f>IF(OR('Sch D. Workings'!D43="",$D$7&lt;=O$7,S49=0),0,IF(OR(N49="Exceeded Cap",SUM(H49,N49)='Sch D. Workings'!$D$12),"Exceeded cap",IF((SUMIFS('Sch A. Input'!H41:CJ41,'Sch A. Input'!$H$14:$CJ$14,"Total",'Sch A. Input'!$H$13:$CJ$13,"&lt;="&amp;$U$7))&gt;'Sch D. Workings'!$D$12,MIN('Sch D. Workings'!AD1050,'Sch D. Workings'!$D$12-N49-H49),'Sch D. Workings'!AD1050)))</f>
        <v>0</v>
      </c>
      <c r="U49" s="221">
        <f>'Sch D. Workings'!AI1050</f>
        <v>0</v>
      </c>
      <c r="V49" s="82">
        <f>IFERROR(LOOKUP('Sch D. Workings'!AF1050,$C$10:$C$14,$B$10:$B$14),0)</f>
        <v>0</v>
      </c>
      <c r="W49" s="99">
        <f>COUNTIFS('Sch D. Workings'!AF1050,"&gt;"&amp;$D$14)</f>
        <v>0</v>
      </c>
      <c r="X49" s="85"/>
      <c r="Y49" s="78">
        <f>'Sch D. Workings'!AK1050</f>
        <v>0</v>
      </c>
      <c r="Z49" s="309">
        <f>IF(OR('Sch D. Workings'!D43="",$D$7&lt;=U$7,Y49=0),0,IF(OR(T49="Exceeded Cap",N49="Exceeded Cap",SUM(H49,N49,T49)='Sch D. Workings'!$D$12),"Exceeded Cap",IF((SUMIFS('Sch A. Input'!H41:CJ41,'Sch A. Input'!$H$14:$CJ$14,"Total",'Sch A. Input'!$H$13:$CJ$13,"&lt;="&amp;$AA$7))&gt;'Sch D. Workings'!$D$12,MIN('Sch D. Workings'!AN1050,'Sch D. Workings'!$D$12-N49-T49-H49),'Sch D. Workings'!AN1050)))</f>
        <v>0</v>
      </c>
      <c r="AA49" s="221">
        <f>'Sch D. Workings'!AS1050</f>
        <v>0</v>
      </c>
      <c r="AB49" s="82">
        <f>IFERROR(LOOKUP('Sch D. Workings'!AP1050,$C$10:$C$14,$B$10:$B$14),0)</f>
        <v>0</v>
      </c>
      <c r="AC49" s="99">
        <f>COUNTIFS('Sch D. Workings'!AP1050,"&gt;"&amp;$D$14)</f>
        <v>0</v>
      </c>
    </row>
    <row r="50" spans="3:29" x14ac:dyDescent="0.35">
      <c r="C50" s="81" t="str">
        <f>IF('Sch A. Input'!B42="","",'Sch A. Input'!B42)</f>
        <v/>
      </c>
      <c r="D50" s="81" t="str">
        <f>IF('Sch A. Input'!C42="","",'Sch A. Input'!C42)</f>
        <v/>
      </c>
      <c r="E50" s="85"/>
      <c r="F50" s="85"/>
      <c r="G50" s="99">
        <f>'Sch D. Workings'!G1051</f>
        <v>0</v>
      </c>
      <c r="H50" s="310">
        <f>IF(OR('Sch D. Workings'!D44="",G50=0),0,(IF((SUMIFS('Sch A. Input'!H42:CJ42,'Sch A. Input'!$H$14:$CJ$14,"Total",'Sch A. Input'!$H$13:$CJ$13,"&lt;="&amp;$I$7))&gt;'Sch D. Workings'!$D$12,MIN('Sch D. Workings'!J1051,'Sch D. Workings'!$D$12),'Sch D. Workings'!J1051)))</f>
        <v>0</v>
      </c>
      <c r="I50" s="221">
        <f>'Sch D. Workings'!O1051</f>
        <v>0</v>
      </c>
      <c r="J50" s="82">
        <f>IFERROR(LOOKUP('Sch D. Workings'!L1051,$C$10:$C$14,$B$10:$B$14),0)</f>
        <v>0</v>
      </c>
      <c r="K50" s="99">
        <f>COUNTIFS('Sch D. Workings'!L1051,"&gt;"&amp;$D$14)</f>
        <v>0</v>
      </c>
      <c r="L50" s="300"/>
      <c r="M50" s="78">
        <f>'Sch D. Workings'!Q1051</f>
        <v>0</v>
      </c>
      <c r="N50" s="309">
        <f>IF(OR('Sch D. Workings'!D44="",$D$7&lt;=I$7,M50=0),0,(IF(H50='Sch D. Workings'!$D$12,"Exceeded Cap",IF((SUMIFS('Sch A. Input'!H42:CJ42,'Sch A. Input'!$H$14:$CJ$14,"Total",'Sch A. Input'!$H$13:$CJ$13,"&lt;="&amp;$O$7))&gt;'Sch D. Workings'!$D$12,MIN('Sch D. Workings'!T1051,'Sch D. Workings'!$D$12-H50),'Sch D. Workings'!T1051))))</f>
        <v>0</v>
      </c>
      <c r="O50" s="221">
        <f>'Sch D. Workings'!Y1051</f>
        <v>0</v>
      </c>
      <c r="P50" s="82">
        <f>IFERROR(LOOKUP('Sch D. Workings'!V1051,$C$10:$C$14,$B$10:$B$14),0)</f>
        <v>0</v>
      </c>
      <c r="Q50" s="99">
        <f>COUNTIFS('Sch D. Workings'!V1051,"&gt;"&amp;$D$14)</f>
        <v>0</v>
      </c>
      <c r="R50" s="85"/>
      <c r="S50" s="78">
        <f>'Sch D. Workings'!AA1051</f>
        <v>0</v>
      </c>
      <c r="T50" s="309">
        <f>IF(OR('Sch D. Workings'!D44="",$D$7&lt;=O$7,S50=0),0,IF(OR(N50="Exceeded Cap",SUM(H50,N50)='Sch D. Workings'!$D$12),"Exceeded cap",IF((SUMIFS('Sch A. Input'!H42:CJ42,'Sch A. Input'!$H$14:$CJ$14,"Total",'Sch A. Input'!$H$13:$CJ$13,"&lt;="&amp;$U$7))&gt;'Sch D. Workings'!$D$12,MIN('Sch D. Workings'!AD1051,'Sch D. Workings'!$D$12-N50-H50),'Sch D. Workings'!AD1051)))</f>
        <v>0</v>
      </c>
      <c r="U50" s="221">
        <f>'Sch D. Workings'!AI1051</f>
        <v>0</v>
      </c>
      <c r="V50" s="82">
        <f>IFERROR(LOOKUP('Sch D. Workings'!AF1051,$C$10:$C$14,$B$10:$B$14),0)</f>
        <v>0</v>
      </c>
      <c r="W50" s="99">
        <f>COUNTIFS('Sch D. Workings'!AF1051,"&gt;"&amp;$D$14)</f>
        <v>0</v>
      </c>
      <c r="X50" s="85"/>
      <c r="Y50" s="78">
        <f>'Sch D. Workings'!AK1051</f>
        <v>0</v>
      </c>
      <c r="Z50" s="309">
        <f>IF(OR('Sch D. Workings'!D44="",$D$7&lt;=U$7,Y50=0),0,IF(OR(T50="Exceeded Cap",N50="Exceeded Cap",SUM(H50,N50,T50)='Sch D. Workings'!$D$12),"Exceeded Cap",IF((SUMIFS('Sch A. Input'!H42:CJ42,'Sch A. Input'!$H$14:$CJ$14,"Total",'Sch A. Input'!$H$13:$CJ$13,"&lt;="&amp;$AA$7))&gt;'Sch D. Workings'!$D$12,MIN('Sch D. Workings'!AN1051,'Sch D. Workings'!$D$12-N50-T50-H50),'Sch D. Workings'!AN1051)))</f>
        <v>0</v>
      </c>
      <c r="AA50" s="221">
        <f>'Sch D. Workings'!AS1051</f>
        <v>0</v>
      </c>
      <c r="AB50" s="82">
        <f>IFERROR(LOOKUP('Sch D. Workings'!AP1051,$C$10:$C$14,$B$10:$B$14),0)</f>
        <v>0</v>
      </c>
      <c r="AC50" s="99">
        <f>COUNTIFS('Sch D. Workings'!AP1051,"&gt;"&amp;$D$14)</f>
        <v>0</v>
      </c>
    </row>
    <row r="51" spans="3:29" x14ac:dyDescent="0.35">
      <c r="C51" s="81" t="str">
        <f>IF('Sch A. Input'!B43="","",'Sch A. Input'!B43)</f>
        <v/>
      </c>
      <c r="D51" s="81" t="str">
        <f>IF('Sch A. Input'!C43="","",'Sch A. Input'!C43)</f>
        <v/>
      </c>
      <c r="E51" s="85"/>
      <c r="F51" s="85"/>
      <c r="G51" s="99">
        <f>'Sch D. Workings'!G1052</f>
        <v>0</v>
      </c>
      <c r="H51" s="310">
        <f>IF(OR('Sch D. Workings'!D45="",G51=0),0,(IF((SUMIFS('Sch A. Input'!H43:CJ43,'Sch A. Input'!$H$14:$CJ$14,"Total",'Sch A. Input'!$H$13:$CJ$13,"&lt;="&amp;$I$7))&gt;'Sch D. Workings'!$D$12,MIN('Sch D. Workings'!J1052,'Sch D. Workings'!$D$12),'Sch D. Workings'!J1052)))</f>
        <v>0</v>
      </c>
      <c r="I51" s="221">
        <f>'Sch D. Workings'!O1052</f>
        <v>0</v>
      </c>
      <c r="J51" s="82">
        <f>IFERROR(LOOKUP('Sch D. Workings'!L1052,$C$10:$C$14,$B$10:$B$14),0)</f>
        <v>0</v>
      </c>
      <c r="K51" s="99">
        <f>COUNTIFS('Sch D. Workings'!L1052,"&gt;"&amp;$D$14)</f>
        <v>0</v>
      </c>
      <c r="L51" s="300"/>
      <c r="M51" s="78">
        <f>'Sch D. Workings'!Q1052</f>
        <v>0</v>
      </c>
      <c r="N51" s="309">
        <f>IF(OR('Sch D. Workings'!D45="",$D$7&lt;=I$7,M51=0),0,(IF(H51='Sch D. Workings'!$D$12,"Exceeded Cap",IF((SUMIFS('Sch A. Input'!H43:CJ43,'Sch A. Input'!$H$14:$CJ$14,"Total",'Sch A. Input'!$H$13:$CJ$13,"&lt;="&amp;$O$7))&gt;'Sch D. Workings'!$D$12,MIN('Sch D. Workings'!T1052,'Sch D. Workings'!$D$12-H51),'Sch D. Workings'!T1052))))</f>
        <v>0</v>
      </c>
      <c r="O51" s="221">
        <f>'Sch D. Workings'!Y1052</f>
        <v>0</v>
      </c>
      <c r="P51" s="82">
        <f>IFERROR(LOOKUP('Sch D. Workings'!V1052,$C$10:$C$14,$B$10:$B$14),0)</f>
        <v>0</v>
      </c>
      <c r="Q51" s="99">
        <f>COUNTIFS('Sch D. Workings'!V1052,"&gt;"&amp;$D$14)</f>
        <v>0</v>
      </c>
      <c r="R51" s="85"/>
      <c r="S51" s="78">
        <f>'Sch D. Workings'!AA1052</f>
        <v>0</v>
      </c>
      <c r="T51" s="309">
        <f>IF(OR('Sch D. Workings'!D45="",$D$7&lt;=O$7,S51=0),0,IF(OR(N51="Exceeded Cap",SUM(H51,N51)='Sch D. Workings'!$D$12),"Exceeded cap",IF((SUMIFS('Sch A. Input'!H43:CJ43,'Sch A. Input'!$H$14:$CJ$14,"Total",'Sch A. Input'!$H$13:$CJ$13,"&lt;="&amp;$U$7))&gt;'Sch D. Workings'!$D$12,MIN('Sch D. Workings'!AD1052,'Sch D. Workings'!$D$12-N51-H51),'Sch D. Workings'!AD1052)))</f>
        <v>0</v>
      </c>
      <c r="U51" s="221">
        <f>'Sch D. Workings'!AI1052</f>
        <v>0</v>
      </c>
      <c r="V51" s="82">
        <f>IFERROR(LOOKUP('Sch D. Workings'!AF1052,$C$10:$C$14,$B$10:$B$14),0)</f>
        <v>0</v>
      </c>
      <c r="W51" s="99">
        <f>COUNTIFS('Sch D. Workings'!AF1052,"&gt;"&amp;$D$14)</f>
        <v>0</v>
      </c>
      <c r="X51" s="85"/>
      <c r="Y51" s="78">
        <f>'Sch D. Workings'!AK1052</f>
        <v>0</v>
      </c>
      <c r="Z51" s="309">
        <f>IF(OR('Sch D. Workings'!D45="",$D$7&lt;=U$7,Y51=0),0,IF(OR(T51="Exceeded Cap",N51="Exceeded Cap",SUM(H51,N51,T51)='Sch D. Workings'!$D$12),"Exceeded Cap",IF((SUMIFS('Sch A. Input'!H43:CJ43,'Sch A. Input'!$H$14:$CJ$14,"Total",'Sch A. Input'!$H$13:$CJ$13,"&lt;="&amp;$AA$7))&gt;'Sch D. Workings'!$D$12,MIN('Sch D. Workings'!AN1052,'Sch D. Workings'!$D$12-N51-T51-H51),'Sch D. Workings'!AN1052)))</f>
        <v>0</v>
      </c>
      <c r="AA51" s="221">
        <f>'Sch D. Workings'!AS1052</f>
        <v>0</v>
      </c>
      <c r="AB51" s="82">
        <f>IFERROR(LOOKUP('Sch D. Workings'!AP1052,$C$10:$C$14,$B$10:$B$14),0)</f>
        <v>0</v>
      </c>
      <c r="AC51" s="99">
        <f>COUNTIFS('Sch D. Workings'!AP1052,"&gt;"&amp;$D$14)</f>
        <v>0</v>
      </c>
    </row>
    <row r="52" spans="3:29" x14ac:dyDescent="0.35">
      <c r="C52" s="81" t="str">
        <f>IF('Sch A. Input'!B44="","",'Sch A. Input'!B44)</f>
        <v/>
      </c>
      <c r="D52" s="81" t="str">
        <f>IF('Sch A. Input'!C44="","",'Sch A. Input'!C44)</f>
        <v/>
      </c>
      <c r="E52" s="85"/>
      <c r="F52" s="85"/>
      <c r="G52" s="99">
        <f>'Sch D. Workings'!G1053</f>
        <v>0</v>
      </c>
      <c r="H52" s="310">
        <f>IF(OR('Sch D. Workings'!D46="",G52=0),0,(IF((SUMIFS('Sch A. Input'!H44:CJ44,'Sch A. Input'!$H$14:$CJ$14,"Total",'Sch A. Input'!$H$13:$CJ$13,"&lt;="&amp;$I$7))&gt;'Sch D. Workings'!$D$12,MIN('Sch D. Workings'!J1053,'Sch D. Workings'!$D$12),'Sch D. Workings'!J1053)))</f>
        <v>0</v>
      </c>
      <c r="I52" s="221">
        <f>'Sch D. Workings'!O1053</f>
        <v>0</v>
      </c>
      <c r="J52" s="82">
        <f>IFERROR(LOOKUP('Sch D. Workings'!L1053,$C$10:$C$14,$B$10:$B$14),0)</f>
        <v>0</v>
      </c>
      <c r="K52" s="99">
        <f>COUNTIFS('Sch D. Workings'!L1053,"&gt;"&amp;$D$14)</f>
        <v>0</v>
      </c>
      <c r="L52" s="300"/>
      <c r="M52" s="78">
        <f>'Sch D. Workings'!Q1053</f>
        <v>0</v>
      </c>
      <c r="N52" s="309">
        <f>IF(OR('Sch D. Workings'!D46="",$D$7&lt;=I$7,M52=0),0,(IF(H52='Sch D. Workings'!$D$12,"Exceeded Cap",IF((SUMIFS('Sch A. Input'!H44:CJ44,'Sch A. Input'!$H$14:$CJ$14,"Total",'Sch A. Input'!$H$13:$CJ$13,"&lt;="&amp;$O$7))&gt;'Sch D. Workings'!$D$12,MIN('Sch D. Workings'!T1053,'Sch D. Workings'!$D$12-H52),'Sch D. Workings'!T1053))))</f>
        <v>0</v>
      </c>
      <c r="O52" s="221">
        <f>'Sch D. Workings'!Y1053</f>
        <v>0</v>
      </c>
      <c r="P52" s="82">
        <f>IFERROR(LOOKUP('Sch D. Workings'!V1053,$C$10:$C$14,$B$10:$B$14),0)</f>
        <v>0</v>
      </c>
      <c r="Q52" s="99">
        <f>COUNTIFS('Sch D. Workings'!V1053,"&gt;"&amp;$D$14)</f>
        <v>0</v>
      </c>
      <c r="R52" s="85"/>
      <c r="S52" s="78">
        <f>'Sch D. Workings'!AA1053</f>
        <v>0</v>
      </c>
      <c r="T52" s="309">
        <f>IF(OR('Sch D. Workings'!D46="",$D$7&lt;=O$7,S52=0),0,IF(OR(N52="Exceeded Cap",SUM(H52,N52)='Sch D. Workings'!$D$12),"Exceeded cap",IF((SUMIFS('Sch A. Input'!H44:CJ44,'Sch A. Input'!$H$14:$CJ$14,"Total",'Sch A. Input'!$H$13:$CJ$13,"&lt;="&amp;$U$7))&gt;'Sch D. Workings'!$D$12,MIN('Sch D. Workings'!AD1053,'Sch D. Workings'!$D$12-N52-H52),'Sch D. Workings'!AD1053)))</f>
        <v>0</v>
      </c>
      <c r="U52" s="221">
        <f>'Sch D. Workings'!AI1053</f>
        <v>0</v>
      </c>
      <c r="V52" s="82">
        <f>IFERROR(LOOKUP('Sch D. Workings'!AF1053,$C$10:$C$14,$B$10:$B$14),0)</f>
        <v>0</v>
      </c>
      <c r="W52" s="99">
        <f>COUNTIFS('Sch D. Workings'!AF1053,"&gt;"&amp;$D$14)</f>
        <v>0</v>
      </c>
      <c r="X52" s="85"/>
      <c r="Y52" s="78">
        <f>'Sch D. Workings'!AK1053</f>
        <v>0</v>
      </c>
      <c r="Z52" s="309">
        <f>IF(OR('Sch D. Workings'!D46="",$D$7&lt;=U$7,Y52=0),0,IF(OR(T52="Exceeded Cap",N52="Exceeded Cap",SUM(H52,N52,T52)='Sch D. Workings'!$D$12),"Exceeded Cap",IF((SUMIFS('Sch A. Input'!H44:CJ44,'Sch A. Input'!$H$14:$CJ$14,"Total",'Sch A. Input'!$H$13:$CJ$13,"&lt;="&amp;$AA$7))&gt;'Sch D. Workings'!$D$12,MIN('Sch D. Workings'!AN1053,'Sch D. Workings'!$D$12-N52-T52-H52),'Sch D. Workings'!AN1053)))</f>
        <v>0</v>
      </c>
      <c r="AA52" s="221">
        <f>'Sch D. Workings'!AS1053</f>
        <v>0</v>
      </c>
      <c r="AB52" s="82">
        <f>IFERROR(LOOKUP('Sch D. Workings'!AP1053,$C$10:$C$14,$B$10:$B$14),0)</f>
        <v>0</v>
      </c>
      <c r="AC52" s="99">
        <f>COUNTIFS('Sch D. Workings'!AP1053,"&gt;"&amp;$D$14)</f>
        <v>0</v>
      </c>
    </row>
    <row r="53" spans="3:29" x14ac:dyDescent="0.35">
      <c r="C53" s="81" t="str">
        <f>IF('Sch A. Input'!B45="","",'Sch A. Input'!B45)</f>
        <v/>
      </c>
      <c r="D53" s="81" t="str">
        <f>IF('Sch A. Input'!C45="","",'Sch A. Input'!C45)</f>
        <v/>
      </c>
      <c r="E53" s="85"/>
      <c r="F53" s="85"/>
      <c r="G53" s="99">
        <f>'Sch D. Workings'!G1054</f>
        <v>0</v>
      </c>
      <c r="H53" s="310">
        <f>IF(OR('Sch D. Workings'!D47="",G53=0),0,(IF((SUMIFS('Sch A. Input'!H45:CJ45,'Sch A. Input'!$H$14:$CJ$14,"Total",'Sch A. Input'!$H$13:$CJ$13,"&lt;="&amp;$I$7))&gt;'Sch D. Workings'!$D$12,MIN('Sch D. Workings'!J1054,'Sch D. Workings'!$D$12),'Sch D. Workings'!J1054)))</f>
        <v>0</v>
      </c>
      <c r="I53" s="221">
        <f>'Sch D. Workings'!O1054</f>
        <v>0</v>
      </c>
      <c r="J53" s="82">
        <f>IFERROR(LOOKUP('Sch D. Workings'!L1054,$C$10:$C$14,$B$10:$B$14),0)</f>
        <v>0</v>
      </c>
      <c r="K53" s="99">
        <f>COUNTIFS('Sch D. Workings'!L1054,"&gt;"&amp;$D$14)</f>
        <v>0</v>
      </c>
      <c r="L53" s="300"/>
      <c r="M53" s="78">
        <f>'Sch D. Workings'!Q1054</f>
        <v>0</v>
      </c>
      <c r="N53" s="309">
        <f>IF(OR('Sch D. Workings'!D47="",$D$7&lt;=I$7,M53=0),0,(IF(H53='Sch D. Workings'!$D$12,"Exceeded Cap",IF((SUMIFS('Sch A. Input'!H45:CJ45,'Sch A. Input'!$H$14:$CJ$14,"Total",'Sch A. Input'!$H$13:$CJ$13,"&lt;="&amp;$O$7))&gt;'Sch D. Workings'!$D$12,MIN('Sch D. Workings'!T1054,'Sch D. Workings'!$D$12-H53),'Sch D. Workings'!T1054))))</f>
        <v>0</v>
      </c>
      <c r="O53" s="221">
        <f>'Sch D. Workings'!Y1054</f>
        <v>0</v>
      </c>
      <c r="P53" s="82">
        <f>IFERROR(LOOKUP('Sch D. Workings'!V1054,$C$10:$C$14,$B$10:$B$14),0)</f>
        <v>0</v>
      </c>
      <c r="Q53" s="99">
        <f>COUNTIFS('Sch D. Workings'!V1054,"&gt;"&amp;$D$14)</f>
        <v>0</v>
      </c>
      <c r="R53" s="85"/>
      <c r="S53" s="78">
        <f>'Sch D. Workings'!AA1054</f>
        <v>0</v>
      </c>
      <c r="T53" s="309">
        <f>IF(OR('Sch D. Workings'!D47="",$D$7&lt;=O$7,S53=0),0,IF(OR(N53="Exceeded Cap",SUM(H53,N53)='Sch D. Workings'!$D$12),"Exceeded cap",IF((SUMIFS('Sch A. Input'!H45:CJ45,'Sch A. Input'!$H$14:$CJ$14,"Total",'Sch A. Input'!$H$13:$CJ$13,"&lt;="&amp;$U$7))&gt;'Sch D. Workings'!$D$12,MIN('Sch D. Workings'!AD1054,'Sch D. Workings'!$D$12-N53-H53),'Sch D. Workings'!AD1054)))</f>
        <v>0</v>
      </c>
      <c r="U53" s="221">
        <f>'Sch D. Workings'!AI1054</f>
        <v>0</v>
      </c>
      <c r="V53" s="82">
        <f>IFERROR(LOOKUP('Sch D. Workings'!AF1054,$C$10:$C$14,$B$10:$B$14),0)</f>
        <v>0</v>
      </c>
      <c r="W53" s="99">
        <f>COUNTIFS('Sch D. Workings'!AF1054,"&gt;"&amp;$D$14)</f>
        <v>0</v>
      </c>
      <c r="X53" s="85"/>
      <c r="Y53" s="78">
        <f>'Sch D. Workings'!AK1054</f>
        <v>0</v>
      </c>
      <c r="Z53" s="309">
        <f>IF(OR('Sch D. Workings'!D47="",$D$7&lt;=U$7,Y53=0),0,IF(OR(T53="Exceeded Cap",N53="Exceeded Cap",SUM(H53,N53,T53)='Sch D. Workings'!$D$12),"Exceeded Cap",IF((SUMIFS('Sch A. Input'!H45:CJ45,'Sch A. Input'!$H$14:$CJ$14,"Total",'Sch A. Input'!$H$13:$CJ$13,"&lt;="&amp;$AA$7))&gt;'Sch D. Workings'!$D$12,MIN('Sch D. Workings'!AN1054,'Sch D. Workings'!$D$12-N53-T53-H53),'Sch D. Workings'!AN1054)))</f>
        <v>0</v>
      </c>
      <c r="AA53" s="221">
        <f>'Sch D. Workings'!AS1054</f>
        <v>0</v>
      </c>
      <c r="AB53" s="82">
        <f>IFERROR(LOOKUP('Sch D. Workings'!AP1054,$C$10:$C$14,$B$10:$B$14),0)</f>
        <v>0</v>
      </c>
      <c r="AC53" s="99">
        <f>COUNTIFS('Sch D. Workings'!AP1054,"&gt;"&amp;$D$14)</f>
        <v>0</v>
      </c>
    </row>
    <row r="54" spans="3:29" x14ac:dyDescent="0.35">
      <c r="C54" s="81" t="str">
        <f>IF('Sch A. Input'!B46="","",'Sch A. Input'!B46)</f>
        <v/>
      </c>
      <c r="D54" s="81" t="str">
        <f>IF('Sch A. Input'!C46="","",'Sch A. Input'!C46)</f>
        <v/>
      </c>
      <c r="E54" s="85"/>
      <c r="F54" s="85"/>
      <c r="G54" s="99">
        <f>'Sch D. Workings'!G1055</f>
        <v>0</v>
      </c>
      <c r="H54" s="310">
        <f>IF(OR('Sch D. Workings'!D48="",G54=0),0,(IF((SUMIFS('Sch A. Input'!H46:CJ46,'Sch A. Input'!$H$14:$CJ$14,"Total",'Sch A. Input'!$H$13:$CJ$13,"&lt;="&amp;$I$7))&gt;'Sch D. Workings'!$D$12,MIN('Sch D. Workings'!J1055,'Sch D. Workings'!$D$12),'Sch D. Workings'!J1055)))</f>
        <v>0</v>
      </c>
      <c r="I54" s="221">
        <f>'Sch D. Workings'!O1055</f>
        <v>0</v>
      </c>
      <c r="J54" s="82">
        <f>IFERROR(LOOKUP('Sch D. Workings'!L1055,$C$10:$C$14,$B$10:$B$14),0)</f>
        <v>0</v>
      </c>
      <c r="K54" s="99">
        <f>COUNTIFS('Sch D. Workings'!L1055,"&gt;"&amp;$D$14)</f>
        <v>0</v>
      </c>
      <c r="L54" s="300"/>
      <c r="M54" s="78">
        <f>'Sch D. Workings'!Q1055</f>
        <v>0</v>
      </c>
      <c r="N54" s="309">
        <f>IF(OR('Sch D. Workings'!D48="",$D$7&lt;=I$7,M54=0),0,(IF(H54='Sch D. Workings'!$D$12,"Exceeded Cap",IF((SUMIFS('Sch A. Input'!H46:CJ46,'Sch A. Input'!$H$14:$CJ$14,"Total",'Sch A. Input'!$H$13:$CJ$13,"&lt;="&amp;$O$7))&gt;'Sch D. Workings'!$D$12,MIN('Sch D. Workings'!T1055,'Sch D. Workings'!$D$12-H54),'Sch D. Workings'!T1055))))</f>
        <v>0</v>
      </c>
      <c r="O54" s="221">
        <f>'Sch D. Workings'!Y1055</f>
        <v>0</v>
      </c>
      <c r="P54" s="82">
        <f>IFERROR(LOOKUP('Sch D. Workings'!V1055,$C$10:$C$14,$B$10:$B$14),0)</f>
        <v>0</v>
      </c>
      <c r="Q54" s="99">
        <f>COUNTIFS('Sch D. Workings'!V1055,"&gt;"&amp;$D$14)</f>
        <v>0</v>
      </c>
      <c r="R54" s="85"/>
      <c r="S54" s="78">
        <f>'Sch D. Workings'!AA1055</f>
        <v>0</v>
      </c>
      <c r="T54" s="309">
        <f>IF(OR('Sch D. Workings'!D48="",$D$7&lt;=O$7,S54=0),0,IF(OR(N54="Exceeded Cap",SUM(H54,N54)='Sch D. Workings'!$D$12),"Exceeded cap",IF((SUMIFS('Sch A. Input'!H46:CJ46,'Sch A. Input'!$H$14:$CJ$14,"Total",'Sch A. Input'!$H$13:$CJ$13,"&lt;="&amp;$U$7))&gt;'Sch D. Workings'!$D$12,MIN('Sch D. Workings'!AD1055,'Sch D. Workings'!$D$12-N54-H54),'Sch D. Workings'!AD1055)))</f>
        <v>0</v>
      </c>
      <c r="U54" s="221">
        <f>'Sch D. Workings'!AI1055</f>
        <v>0</v>
      </c>
      <c r="V54" s="82">
        <f>IFERROR(LOOKUP('Sch D. Workings'!AF1055,$C$10:$C$14,$B$10:$B$14),0)</f>
        <v>0</v>
      </c>
      <c r="W54" s="99">
        <f>COUNTIFS('Sch D. Workings'!AF1055,"&gt;"&amp;$D$14)</f>
        <v>0</v>
      </c>
      <c r="X54" s="85"/>
      <c r="Y54" s="78">
        <f>'Sch D. Workings'!AK1055</f>
        <v>0</v>
      </c>
      <c r="Z54" s="309">
        <f>IF(OR('Sch D. Workings'!D48="",$D$7&lt;=U$7,Y54=0),0,IF(OR(T54="Exceeded Cap",N54="Exceeded Cap",SUM(H54,N54,T54)='Sch D. Workings'!$D$12),"Exceeded Cap",IF((SUMIFS('Sch A. Input'!H46:CJ46,'Sch A. Input'!$H$14:$CJ$14,"Total",'Sch A. Input'!$H$13:$CJ$13,"&lt;="&amp;$AA$7))&gt;'Sch D. Workings'!$D$12,MIN('Sch D. Workings'!AN1055,'Sch D. Workings'!$D$12-N54-T54-H54),'Sch D. Workings'!AN1055)))</f>
        <v>0</v>
      </c>
      <c r="AA54" s="221">
        <f>'Sch D. Workings'!AS1055</f>
        <v>0</v>
      </c>
      <c r="AB54" s="82">
        <f>IFERROR(LOOKUP('Sch D. Workings'!AP1055,$C$10:$C$14,$B$10:$B$14),0)</f>
        <v>0</v>
      </c>
      <c r="AC54" s="99">
        <f>COUNTIFS('Sch D. Workings'!AP1055,"&gt;"&amp;$D$14)</f>
        <v>0</v>
      </c>
    </row>
    <row r="55" spans="3:29" x14ac:dyDescent="0.35">
      <c r="C55" s="81" t="str">
        <f>IF('Sch A. Input'!B47="","",'Sch A. Input'!B47)</f>
        <v/>
      </c>
      <c r="D55" s="81" t="str">
        <f>IF('Sch A. Input'!C47="","",'Sch A. Input'!C47)</f>
        <v/>
      </c>
      <c r="E55" s="85"/>
      <c r="F55" s="85"/>
      <c r="G55" s="99">
        <f>'Sch D. Workings'!G1056</f>
        <v>0</v>
      </c>
      <c r="H55" s="310">
        <f>IF(OR('Sch D. Workings'!D49="",G55=0),0,(IF((SUMIFS('Sch A. Input'!H47:CJ47,'Sch A. Input'!$H$14:$CJ$14,"Total",'Sch A. Input'!$H$13:$CJ$13,"&lt;="&amp;$I$7))&gt;'Sch D. Workings'!$D$12,MIN('Sch D. Workings'!J1056,'Sch D. Workings'!$D$12),'Sch D. Workings'!J1056)))</f>
        <v>0</v>
      </c>
      <c r="I55" s="221">
        <f>'Sch D. Workings'!O1056</f>
        <v>0</v>
      </c>
      <c r="J55" s="82">
        <f>IFERROR(LOOKUP('Sch D. Workings'!L1056,$C$10:$C$14,$B$10:$B$14),0)</f>
        <v>0</v>
      </c>
      <c r="K55" s="99">
        <f>COUNTIFS('Sch D. Workings'!L1056,"&gt;"&amp;$D$14)</f>
        <v>0</v>
      </c>
      <c r="L55" s="300"/>
      <c r="M55" s="78">
        <f>'Sch D. Workings'!Q1056</f>
        <v>0</v>
      </c>
      <c r="N55" s="309">
        <f>IF(OR('Sch D. Workings'!D49="",$D$7&lt;=I$7,M55=0),0,(IF(H55='Sch D. Workings'!$D$12,"Exceeded Cap",IF((SUMIFS('Sch A. Input'!H47:CJ47,'Sch A. Input'!$H$14:$CJ$14,"Total",'Sch A. Input'!$H$13:$CJ$13,"&lt;="&amp;$O$7))&gt;'Sch D. Workings'!$D$12,MIN('Sch D. Workings'!T1056,'Sch D. Workings'!$D$12-H55),'Sch D. Workings'!T1056))))</f>
        <v>0</v>
      </c>
      <c r="O55" s="221">
        <f>'Sch D. Workings'!Y1056</f>
        <v>0</v>
      </c>
      <c r="P55" s="82">
        <f>IFERROR(LOOKUP('Sch D. Workings'!V1056,$C$10:$C$14,$B$10:$B$14),0)</f>
        <v>0</v>
      </c>
      <c r="Q55" s="99">
        <f>COUNTIFS('Sch D. Workings'!V1056,"&gt;"&amp;$D$14)</f>
        <v>0</v>
      </c>
      <c r="R55" s="85"/>
      <c r="S55" s="78">
        <f>'Sch D. Workings'!AA1056</f>
        <v>0</v>
      </c>
      <c r="T55" s="309">
        <f>IF(OR('Sch D. Workings'!D49="",$D$7&lt;=O$7,S55=0),0,IF(OR(N55="Exceeded Cap",SUM(H55,N55)='Sch D. Workings'!$D$12),"Exceeded cap",IF((SUMIFS('Sch A. Input'!H47:CJ47,'Sch A. Input'!$H$14:$CJ$14,"Total",'Sch A. Input'!$H$13:$CJ$13,"&lt;="&amp;$U$7))&gt;'Sch D. Workings'!$D$12,MIN('Sch D. Workings'!AD1056,'Sch D. Workings'!$D$12-N55-H55),'Sch D. Workings'!AD1056)))</f>
        <v>0</v>
      </c>
      <c r="U55" s="221">
        <f>'Sch D. Workings'!AI1056</f>
        <v>0</v>
      </c>
      <c r="V55" s="82">
        <f>IFERROR(LOOKUP('Sch D. Workings'!AF1056,$C$10:$C$14,$B$10:$B$14),0)</f>
        <v>0</v>
      </c>
      <c r="W55" s="99">
        <f>COUNTIFS('Sch D. Workings'!AF1056,"&gt;"&amp;$D$14)</f>
        <v>0</v>
      </c>
      <c r="X55" s="85"/>
      <c r="Y55" s="78">
        <f>'Sch D. Workings'!AK1056</f>
        <v>0</v>
      </c>
      <c r="Z55" s="309">
        <f>IF(OR('Sch D. Workings'!D49="",$D$7&lt;=U$7,Y55=0),0,IF(OR(T55="Exceeded Cap",N55="Exceeded Cap",SUM(H55,N55,T55)='Sch D. Workings'!$D$12),"Exceeded Cap",IF((SUMIFS('Sch A. Input'!H47:CJ47,'Sch A. Input'!$H$14:$CJ$14,"Total",'Sch A. Input'!$H$13:$CJ$13,"&lt;="&amp;$AA$7))&gt;'Sch D. Workings'!$D$12,MIN('Sch D. Workings'!AN1056,'Sch D. Workings'!$D$12-N55-T55-H55),'Sch D. Workings'!AN1056)))</f>
        <v>0</v>
      </c>
      <c r="AA55" s="221">
        <f>'Sch D. Workings'!AS1056</f>
        <v>0</v>
      </c>
      <c r="AB55" s="82">
        <f>IFERROR(LOOKUP('Sch D. Workings'!AP1056,$C$10:$C$14,$B$10:$B$14),0)</f>
        <v>0</v>
      </c>
      <c r="AC55" s="99">
        <f>COUNTIFS('Sch D. Workings'!AP1056,"&gt;"&amp;$D$14)</f>
        <v>0</v>
      </c>
    </row>
    <row r="56" spans="3:29" x14ac:dyDescent="0.35">
      <c r="C56" s="81" t="str">
        <f>IF('Sch A. Input'!B48="","",'Sch A. Input'!B48)</f>
        <v/>
      </c>
      <c r="D56" s="81" t="str">
        <f>IF('Sch A. Input'!C48="","",'Sch A. Input'!C48)</f>
        <v/>
      </c>
      <c r="E56" s="85"/>
      <c r="F56" s="85"/>
      <c r="G56" s="99">
        <f>'Sch D. Workings'!G1057</f>
        <v>0</v>
      </c>
      <c r="H56" s="310">
        <f>IF(OR('Sch D. Workings'!D50="",G56=0),0,(IF((SUMIFS('Sch A. Input'!H48:CJ48,'Sch A. Input'!$H$14:$CJ$14,"Total",'Sch A. Input'!$H$13:$CJ$13,"&lt;="&amp;$I$7))&gt;'Sch D. Workings'!$D$12,MIN('Sch D. Workings'!J1057,'Sch D. Workings'!$D$12),'Sch D. Workings'!J1057)))</f>
        <v>0</v>
      </c>
      <c r="I56" s="221">
        <f>'Sch D. Workings'!O1057</f>
        <v>0</v>
      </c>
      <c r="J56" s="82">
        <f>IFERROR(LOOKUP('Sch D. Workings'!L1057,$C$10:$C$14,$B$10:$B$14),0)</f>
        <v>0</v>
      </c>
      <c r="K56" s="99">
        <f>COUNTIFS('Sch D. Workings'!L1057,"&gt;"&amp;$D$14)</f>
        <v>0</v>
      </c>
      <c r="L56" s="300"/>
      <c r="M56" s="78">
        <f>'Sch D. Workings'!Q1057</f>
        <v>0</v>
      </c>
      <c r="N56" s="309">
        <f>IF(OR('Sch D. Workings'!D50="",$D$7&lt;=I$7,M56=0),0,(IF(H56='Sch D. Workings'!$D$12,"Exceeded Cap",IF((SUMIFS('Sch A. Input'!H48:CJ48,'Sch A. Input'!$H$14:$CJ$14,"Total",'Sch A. Input'!$H$13:$CJ$13,"&lt;="&amp;$O$7))&gt;'Sch D. Workings'!$D$12,MIN('Sch D. Workings'!T1057,'Sch D. Workings'!$D$12-H56),'Sch D. Workings'!T1057))))</f>
        <v>0</v>
      </c>
      <c r="O56" s="221">
        <f>'Sch D. Workings'!Y1057</f>
        <v>0</v>
      </c>
      <c r="P56" s="82">
        <f>IFERROR(LOOKUP('Sch D. Workings'!V1057,$C$10:$C$14,$B$10:$B$14),0)</f>
        <v>0</v>
      </c>
      <c r="Q56" s="99">
        <f>COUNTIFS('Sch D. Workings'!V1057,"&gt;"&amp;$D$14)</f>
        <v>0</v>
      </c>
      <c r="R56" s="85"/>
      <c r="S56" s="78">
        <f>'Sch D. Workings'!AA1057</f>
        <v>0</v>
      </c>
      <c r="T56" s="309">
        <f>IF(OR('Sch D. Workings'!D50="",$D$7&lt;=O$7,S56=0),0,IF(OR(N56="Exceeded Cap",SUM(H56,N56)='Sch D. Workings'!$D$12),"Exceeded cap",IF((SUMIFS('Sch A. Input'!H48:CJ48,'Sch A. Input'!$H$14:$CJ$14,"Total",'Sch A. Input'!$H$13:$CJ$13,"&lt;="&amp;$U$7))&gt;'Sch D. Workings'!$D$12,MIN('Sch D. Workings'!AD1057,'Sch D. Workings'!$D$12-N56-H56),'Sch D. Workings'!AD1057)))</f>
        <v>0</v>
      </c>
      <c r="U56" s="221">
        <f>'Sch D. Workings'!AI1057</f>
        <v>0</v>
      </c>
      <c r="V56" s="82">
        <f>IFERROR(LOOKUP('Sch D. Workings'!AF1057,$C$10:$C$14,$B$10:$B$14),0)</f>
        <v>0</v>
      </c>
      <c r="W56" s="99">
        <f>COUNTIFS('Sch D. Workings'!AF1057,"&gt;"&amp;$D$14)</f>
        <v>0</v>
      </c>
      <c r="X56" s="85"/>
      <c r="Y56" s="78">
        <f>'Sch D. Workings'!AK1057</f>
        <v>0</v>
      </c>
      <c r="Z56" s="309">
        <f>IF(OR('Sch D. Workings'!D50="",$D$7&lt;=U$7,Y56=0),0,IF(OR(T56="Exceeded Cap",N56="Exceeded Cap",SUM(H56,N56,T56)='Sch D. Workings'!$D$12),"Exceeded Cap",IF((SUMIFS('Sch A. Input'!H48:CJ48,'Sch A. Input'!$H$14:$CJ$14,"Total",'Sch A. Input'!$H$13:$CJ$13,"&lt;="&amp;$AA$7))&gt;'Sch D. Workings'!$D$12,MIN('Sch D. Workings'!AN1057,'Sch D. Workings'!$D$12-N56-T56-H56),'Sch D. Workings'!AN1057)))</f>
        <v>0</v>
      </c>
      <c r="AA56" s="221">
        <f>'Sch D. Workings'!AS1057</f>
        <v>0</v>
      </c>
      <c r="AB56" s="82">
        <f>IFERROR(LOOKUP('Sch D. Workings'!AP1057,$C$10:$C$14,$B$10:$B$14),0)</f>
        <v>0</v>
      </c>
      <c r="AC56" s="99">
        <f>COUNTIFS('Sch D. Workings'!AP1057,"&gt;"&amp;$D$14)</f>
        <v>0</v>
      </c>
    </row>
    <row r="57" spans="3:29" x14ac:dyDescent="0.35">
      <c r="C57" s="81" t="str">
        <f>IF('Sch A. Input'!B49="","",'Sch A. Input'!B49)</f>
        <v/>
      </c>
      <c r="D57" s="81" t="str">
        <f>IF('Sch A. Input'!C49="","",'Sch A. Input'!C49)</f>
        <v/>
      </c>
      <c r="E57" s="85"/>
      <c r="F57" s="85"/>
      <c r="G57" s="99">
        <f>'Sch D. Workings'!G1058</f>
        <v>0</v>
      </c>
      <c r="H57" s="310">
        <f>IF(OR('Sch D. Workings'!D51="",G57=0),0,(IF((SUMIFS('Sch A. Input'!H49:CJ49,'Sch A. Input'!$H$14:$CJ$14,"Total",'Sch A. Input'!$H$13:$CJ$13,"&lt;="&amp;$I$7))&gt;'Sch D. Workings'!$D$12,MIN('Sch D. Workings'!J1058,'Sch D. Workings'!$D$12),'Sch D. Workings'!J1058)))</f>
        <v>0</v>
      </c>
      <c r="I57" s="221">
        <f>'Sch D. Workings'!O1058</f>
        <v>0</v>
      </c>
      <c r="J57" s="82">
        <f>IFERROR(LOOKUP('Sch D. Workings'!L1058,$C$10:$C$14,$B$10:$B$14),0)</f>
        <v>0</v>
      </c>
      <c r="K57" s="99">
        <f>COUNTIFS('Sch D. Workings'!L1058,"&gt;"&amp;$D$14)</f>
        <v>0</v>
      </c>
      <c r="L57" s="300"/>
      <c r="M57" s="78">
        <f>'Sch D. Workings'!Q1058</f>
        <v>0</v>
      </c>
      <c r="N57" s="309">
        <f>IF(OR('Sch D. Workings'!D51="",$D$7&lt;=I$7,M57=0),0,(IF(H57='Sch D. Workings'!$D$12,"Exceeded Cap",IF((SUMIFS('Sch A. Input'!H49:CJ49,'Sch A. Input'!$H$14:$CJ$14,"Total",'Sch A. Input'!$H$13:$CJ$13,"&lt;="&amp;$O$7))&gt;'Sch D. Workings'!$D$12,MIN('Sch D. Workings'!T1058,'Sch D. Workings'!$D$12-H57),'Sch D. Workings'!T1058))))</f>
        <v>0</v>
      </c>
      <c r="O57" s="221">
        <f>'Sch D. Workings'!Y1058</f>
        <v>0</v>
      </c>
      <c r="P57" s="82">
        <f>IFERROR(LOOKUP('Sch D. Workings'!V1058,$C$10:$C$14,$B$10:$B$14),0)</f>
        <v>0</v>
      </c>
      <c r="Q57" s="99">
        <f>COUNTIFS('Sch D. Workings'!V1058,"&gt;"&amp;$D$14)</f>
        <v>0</v>
      </c>
      <c r="R57" s="85"/>
      <c r="S57" s="78">
        <f>'Sch D. Workings'!AA1058</f>
        <v>0</v>
      </c>
      <c r="T57" s="309">
        <f>IF(OR('Sch D. Workings'!D51="",$D$7&lt;=O$7,S57=0),0,IF(OR(N57="Exceeded Cap",SUM(H57,N57)='Sch D. Workings'!$D$12),"Exceeded cap",IF((SUMIFS('Sch A. Input'!H49:CJ49,'Sch A. Input'!$H$14:$CJ$14,"Total",'Sch A. Input'!$H$13:$CJ$13,"&lt;="&amp;$U$7))&gt;'Sch D. Workings'!$D$12,MIN('Sch D. Workings'!AD1058,'Sch D. Workings'!$D$12-N57-H57),'Sch D. Workings'!AD1058)))</f>
        <v>0</v>
      </c>
      <c r="U57" s="221">
        <f>'Sch D. Workings'!AI1058</f>
        <v>0</v>
      </c>
      <c r="V57" s="82">
        <f>IFERROR(LOOKUP('Sch D. Workings'!AF1058,$C$10:$C$14,$B$10:$B$14),0)</f>
        <v>0</v>
      </c>
      <c r="W57" s="99">
        <f>COUNTIFS('Sch D. Workings'!AF1058,"&gt;"&amp;$D$14)</f>
        <v>0</v>
      </c>
      <c r="X57" s="85"/>
      <c r="Y57" s="78">
        <f>'Sch D. Workings'!AK1058</f>
        <v>0</v>
      </c>
      <c r="Z57" s="309">
        <f>IF(OR('Sch D. Workings'!D51="",$D$7&lt;=U$7,Y57=0),0,IF(OR(T57="Exceeded Cap",N57="Exceeded Cap",SUM(H57,N57,T57)='Sch D. Workings'!$D$12),"Exceeded Cap",IF((SUMIFS('Sch A. Input'!H49:CJ49,'Sch A. Input'!$H$14:$CJ$14,"Total",'Sch A. Input'!$H$13:$CJ$13,"&lt;="&amp;$AA$7))&gt;'Sch D. Workings'!$D$12,MIN('Sch D. Workings'!AN1058,'Sch D. Workings'!$D$12-N57-T57-H57),'Sch D. Workings'!AN1058)))</f>
        <v>0</v>
      </c>
      <c r="AA57" s="221">
        <f>'Sch D. Workings'!AS1058</f>
        <v>0</v>
      </c>
      <c r="AB57" s="82">
        <f>IFERROR(LOOKUP('Sch D. Workings'!AP1058,$C$10:$C$14,$B$10:$B$14),0)</f>
        <v>0</v>
      </c>
      <c r="AC57" s="99">
        <f>COUNTIFS('Sch D. Workings'!AP1058,"&gt;"&amp;$D$14)</f>
        <v>0</v>
      </c>
    </row>
    <row r="58" spans="3:29" x14ac:dyDescent="0.35">
      <c r="C58" s="81" t="str">
        <f>IF('Sch A. Input'!B50="","",'Sch A. Input'!B50)</f>
        <v/>
      </c>
      <c r="D58" s="81" t="str">
        <f>IF('Sch A. Input'!C50="","",'Sch A. Input'!C50)</f>
        <v/>
      </c>
      <c r="E58" s="85"/>
      <c r="F58" s="85"/>
      <c r="G58" s="99">
        <f>'Sch D. Workings'!G1059</f>
        <v>0</v>
      </c>
      <c r="H58" s="310">
        <f>IF(OR('Sch D. Workings'!D52="",G58=0),0,(IF((SUMIFS('Sch A. Input'!H50:CJ50,'Sch A. Input'!$H$14:$CJ$14,"Total",'Sch A. Input'!$H$13:$CJ$13,"&lt;="&amp;$I$7))&gt;'Sch D. Workings'!$D$12,MIN('Sch D. Workings'!J1059,'Sch D. Workings'!$D$12),'Sch D. Workings'!J1059)))</f>
        <v>0</v>
      </c>
      <c r="I58" s="221">
        <f>'Sch D. Workings'!O1059</f>
        <v>0</v>
      </c>
      <c r="J58" s="82">
        <f>IFERROR(LOOKUP('Sch D. Workings'!L1059,$C$10:$C$14,$B$10:$B$14),0)</f>
        <v>0</v>
      </c>
      <c r="K58" s="99">
        <f>COUNTIFS('Sch D. Workings'!L1059,"&gt;"&amp;$D$14)</f>
        <v>0</v>
      </c>
      <c r="L58" s="300"/>
      <c r="M58" s="78">
        <f>'Sch D. Workings'!Q1059</f>
        <v>0</v>
      </c>
      <c r="N58" s="309">
        <f>IF(OR('Sch D. Workings'!D52="",$D$7&lt;=I$7,M58=0),0,(IF(H58='Sch D. Workings'!$D$12,"Exceeded Cap",IF((SUMIFS('Sch A. Input'!H50:CJ50,'Sch A. Input'!$H$14:$CJ$14,"Total",'Sch A. Input'!$H$13:$CJ$13,"&lt;="&amp;$O$7))&gt;'Sch D. Workings'!$D$12,MIN('Sch D. Workings'!T1059,'Sch D. Workings'!$D$12-H58),'Sch D. Workings'!T1059))))</f>
        <v>0</v>
      </c>
      <c r="O58" s="221">
        <f>'Sch D. Workings'!Y1059</f>
        <v>0</v>
      </c>
      <c r="P58" s="82">
        <f>IFERROR(LOOKUP('Sch D. Workings'!V1059,$C$10:$C$14,$B$10:$B$14),0)</f>
        <v>0</v>
      </c>
      <c r="Q58" s="99">
        <f>COUNTIFS('Sch D. Workings'!V1059,"&gt;"&amp;$D$14)</f>
        <v>0</v>
      </c>
      <c r="R58" s="85"/>
      <c r="S58" s="78">
        <f>'Sch D. Workings'!AA1059</f>
        <v>0</v>
      </c>
      <c r="T58" s="309">
        <f>IF(OR('Sch D. Workings'!D52="",$D$7&lt;=O$7,S58=0),0,IF(OR(N58="Exceeded Cap",SUM(H58,N58)='Sch D. Workings'!$D$12),"Exceeded cap",IF((SUMIFS('Sch A. Input'!H50:CJ50,'Sch A. Input'!$H$14:$CJ$14,"Total",'Sch A. Input'!$H$13:$CJ$13,"&lt;="&amp;$U$7))&gt;'Sch D. Workings'!$D$12,MIN('Sch D. Workings'!AD1059,'Sch D. Workings'!$D$12-N58-H58),'Sch D. Workings'!AD1059)))</f>
        <v>0</v>
      </c>
      <c r="U58" s="221">
        <f>'Sch D. Workings'!AI1059</f>
        <v>0</v>
      </c>
      <c r="V58" s="82">
        <f>IFERROR(LOOKUP('Sch D. Workings'!AF1059,$C$10:$C$14,$B$10:$B$14),0)</f>
        <v>0</v>
      </c>
      <c r="W58" s="99">
        <f>COUNTIFS('Sch D. Workings'!AF1059,"&gt;"&amp;$D$14)</f>
        <v>0</v>
      </c>
      <c r="X58" s="85"/>
      <c r="Y58" s="78">
        <f>'Sch D. Workings'!AK1059</f>
        <v>0</v>
      </c>
      <c r="Z58" s="309">
        <f>IF(OR('Sch D. Workings'!D52="",$D$7&lt;=U$7,Y58=0),0,IF(OR(T58="Exceeded Cap",N58="Exceeded Cap",SUM(H58,N58,T58)='Sch D. Workings'!$D$12),"Exceeded Cap",IF((SUMIFS('Sch A. Input'!H50:CJ50,'Sch A. Input'!$H$14:$CJ$14,"Total",'Sch A. Input'!$H$13:$CJ$13,"&lt;="&amp;$AA$7))&gt;'Sch D. Workings'!$D$12,MIN('Sch D. Workings'!AN1059,'Sch D. Workings'!$D$12-N58-T58-H58),'Sch D. Workings'!AN1059)))</f>
        <v>0</v>
      </c>
      <c r="AA58" s="221">
        <f>'Sch D. Workings'!AS1059</f>
        <v>0</v>
      </c>
      <c r="AB58" s="82">
        <f>IFERROR(LOOKUP('Sch D. Workings'!AP1059,$C$10:$C$14,$B$10:$B$14),0)</f>
        <v>0</v>
      </c>
      <c r="AC58" s="99">
        <f>COUNTIFS('Sch D. Workings'!AP1059,"&gt;"&amp;$D$14)</f>
        <v>0</v>
      </c>
    </row>
    <row r="59" spans="3:29" x14ac:dyDescent="0.35">
      <c r="C59" s="81" t="str">
        <f>IF('Sch A. Input'!B51="","",'Sch A. Input'!B51)</f>
        <v/>
      </c>
      <c r="D59" s="81" t="str">
        <f>IF('Sch A. Input'!C51="","",'Sch A. Input'!C51)</f>
        <v/>
      </c>
      <c r="E59" s="85"/>
      <c r="F59" s="85"/>
      <c r="G59" s="99">
        <f>'Sch D. Workings'!G1060</f>
        <v>0</v>
      </c>
      <c r="H59" s="310">
        <f>IF(OR('Sch D. Workings'!D53="",G59=0),0,(IF((SUMIFS('Sch A. Input'!H51:CJ51,'Sch A. Input'!$H$14:$CJ$14,"Total",'Sch A. Input'!$H$13:$CJ$13,"&lt;="&amp;$I$7))&gt;'Sch D. Workings'!$D$12,MIN('Sch D. Workings'!J1060,'Sch D. Workings'!$D$12),'Sch D. Workings'!J1060)))</f>
        <v>0</v>
      </c>
      <c r="I59" s="221">
        <f>'Sch D. Workings'!O1060</f>
        <v>0</v>
      </c>
      <c r="J59" s="82">
        <f>IFERROR(LOOKUP('Sch D. Workings'!L1060,$C$10:$C$14,$B$10:$B$14),0)</f>
        <v>0</v>
      </c>
      <c r="K59" s="99">
        <f>COUNTIFS('Sch D. Workings'!L1060,"&gt;"&amp;$D$14)</f>
        <v>0</v>
      </c>
      <c r="L59" s="300"/>
      <c r="M59" s="78">
        <f>'Sch D. Workings'!Q1060</f>
        <v>0</v>
      </c>
      <c r="N59" s="309">
        <f>IF(OR('Sch D. Workings'!D53="",$D$7&lt;=I$7,M59=0),0,(IF(H59='Sch D. Workings'!$D$12,"Exceeded Cap",IF((SUMIFS('Sch A. Input'!H51:CJ51,'Sch A. Input'!$H$14:$CJ$14,"Total",'Sch A. Input'!$H$13:$CJ$13,"&lt;="&amp;$O$7))&gt;'Sch D. Workings'!$D$12,MIN('Sch D. Workings'!T1060,'Sch D. Workings'!$D$12-H59),'Sch D. Workings'!T1060))))</f>
        <v>0</v>
      </c>
      <c r="O59" s="221">
        <f>'Sch D. Workings'!Y1060</f>
        <v>0</v>
      </c>
      <c r="P59" s="82">
        <f>IFERROR(LOOKUP('Sch D. Workings'!V1060,$C$10:$C$14,$B$10:$B$14),0)</f>
        <v>0</v>
      </c>
      <c r="Q59" s="99">
        <f>COUNTIFS('Sch D. Workings'!V1060,"&gt;"&amp;$D$14)</f>
        <v>0</v>
      </c>
      <c r="R59" s="85"/>
      <c r="S59" s="78">
        <f>'Sch D. Workings'!AA1060</f>
        <v>0</v>
      </c>
      <c r="T59" s="309">
        <f>IF(OR('Sch D. Workings'!D53="",$D$7&lt;=O$7,S59=0),0,IF(OR(N59="Exceeded Cap",SUM(H59,N59)='Sch D. Workings'!$D$12),"Exceeded cap",IF((SUMIFS('Sch A. Input'!H51:CJ51,'Sch A. Input'!$H$14:$CJ$14,"Total",'Sch A. Input'!$H$13:$CJ$13,"&lt;="&amp;$U$7))&gt;'Sch D. Workings'!$D$12,MIN('Sch D. Workings'!AD1060,'Sch D. Workings'!$D$12-N59-H59),'Sch D. Workings'!AD1060)))</f>
        <v>0</v>
      </c>
      <c r="U59" s="221">
        <f>'Sch D. Workings'!AI1060</f>
        <v>0</v>
      </c>
      <c r="V59" s="82">
        <f>IFERROR(LOOKUP('Sch D. Workings'!AF1060,$C$10:$C$14,$B$10:$B$14),0)</f>
        <v>0</v>
      </c>
      <c r="W59" s="99">
        <f>COUNTIFS('Sch D. Workings'!AF1060,"&gt;"&amp;$D$14)</f>
        <v>0</v>
      </c>
      <c r="X59" s="85"/>
      <c r="Y59" s="78">
        <f>'Sch D. Workings'!AK1060</f>
        <v>0</v>
      </c>
      <c r="Z59" s="309">
        <f>IF(OR('Sch D. Workings'!D53="",$D$7&lt;=U$7,Y59=0),0,IF(OR(T59="Exceeded Cap",N59="Exceeded Cap",SUM(H59,N59,T59)='Sch D. Workings'!$D$12),"Exceeded Cap",IF((SUMIFS('Sch A. Input'!H51:CJ51,'Sch A. Input'!$H$14:$CJ$14,"Total",'Sch A. Input'!$H$13:$CJ$13,"&lt;="&amp;$AA$7))&gt;'Sch D. Workings'!$D$12,MIN('Sch D. Workings'!AN1060,'Sch D. Workings'!$D$12-N59-T59-H59),'Sch D. Workings'!AN1060)))</f>
        <v>0</v>
      </c>
      <c r="AA59" s="221">
        <f>'Sch D. Workings'!AS1060</f>
        <v>0</v>
      </c>
      <c r="AB59" s="82">
        <f>IFERROR(LOOKUP('Sch D. Workings'!AP1060,$C$10:$C$14,$B$10:$B$14),0)</f>
        <v>0</v>
      </c>
      <c r="AC59" s="99">
        <f>COUNTIFS('Sch D. Workings'!AP1060,"&gt;"&amp;$D$14)</f>
        <v>0</v>
      </c>
    </row>
    <row r="60" spans="3:29" x14ac:dyDescent="0.35">
      <c r="C60" s="81" t="str">
        <f>IF('Sch A. Input'!B52="","",'Sch A. Input'!B52)</f>
        <v/>
      </c>
      <c r="D60" s="81" t="str">
        <f>IF('Sch A. Input'!C52="","",'Sch A. Input'!C52)</f>
        <v/>
      </c>
      <c r="E60" s="85"/>
      <c r="F60" s="85"/>
      <c r="G60" s="99">
        <f>'Sch D. Workings'!G1061</f>
        <v>0</v>
      </c>
      <c r="H60" s="310">
        <f>IF(OR('Sch D. Workings'!D54="",G60=0),0,(IF((SUMIFS('Sch A. Input'!H52:CJ52,'Sch A. Input'!$H$14:$CJ$14,"Total",'Sch A. Input'!$H$13:$CJ$13,"&lt;="&amp;$I$7))&gt;'Sch D. Workings'!$D$12,MIN('Sch D. Workings'!J1061,'Sch D. Workings'!$D$12),'Sch D. Workings'!J1061)))</f>
        <v>0</v>
      </c>
      <c r="I60" s="221">
        <f>'Sch D. Workings'!O1061</f>
        <v>0</v>
      </c>
      <c r="J60" s="82">
        <f>IFERROR(LOOKUP('Sch D. Workings'!L1061,$C$10:$C$14,$B$10:$B$14),0)</f>
        <v>0</v>
      </c>
      <c r="K60" s="99">
        <f>COUNTIFS('Sch D. Workings'!L1061,"&gt;"&amp;$D$14)</f>
        <v>0</v>
      </c>
      <c r="L60" s="300"/>
      <c r="M60" s="78">
        <f>'Sch D. Workings'!Q1061</f>
        <v>0</v>
      </c>
      <c r="N60" s="309">
        <f>IF(OR('Sch D. Workings'!D54="",$D$7&lt;=I$7,M60=0),0,(IF(H60='Sch D. Workings'!$D$12,"Exceeded Cap",IF((SUMIFS('Sch A. Input'!H52:CJ52,'Sch A. Input'!$H$14:$CJ$14,"Total",'Sch A. Input'!$H$13:$CJ$13,"&lt;="&amp;$O$7))&gt;'Sch D. Workings'!$D$12,MIN('Sch D. Workings'!T1061,'Sch D. Workings'!$D$12-H60),'Sch D. Workings'!T1061))))</f>
        <v>0</v>
      </c>
      <c r="O60" s="221">
        <f>'Sch D. Workings'!Y1061</f>
        <v>0</v>
      </c>
      <c r="P60" s="82">
        <f>IFERROR(LOOKUP('Sch D. Workings'!V1061,$C$10:$C$14,$B$10:$B$14),0)</f>
        <v>0</v>
      </c>
      <c r="Q60" s="99">
        <f>COUNTIFS('Sch D. Workings'!V1061,"&gt;"&amp;$D$14)</f>
        <v>0</v>
      </c>
      <c r="R60" s="85"/>
      <c r="S60" s="78">
        <f>'Sch D. Workings'!AA1061</f>
        <v>0</v>
      </c>
      <c r="T60" s="309">
        <f>IF(OR('Sch D. Workings'!D54="",$D$7&lt;=O$7,S60=0),0,IF(OR(N60="Exceeded Cap",SUM(H60,N60)='Sch D. Workings'!$D$12),"Exceeded cap",IF((SUMIFS('Sch A. Input'!H52:CJ52,'Sch A. Input'!$H$14:$CJ$14,"Total",'Sch A. Input'!$H$13:$CJ$13,"&lt;="&amp;$U$7))&gt;'Sch D. Workings'!$D$12,MIN('Sch D. Workings'!AD1061,'Sch D. Workings'!$D$12-N60-H60),'Sch D. Workings'!AD1061)))</f>
        <v>0</v>
      </c>
      <c r="U60" s="221">
        <f>'Sch D. Workings'!AI1061</f>
        <v>0</v>
      </c>
      <c r="V60" s="82">
        <f>IFERROR(LOOKUP('Sch D. Workings'!AF1061,$C$10:$C$14,$B$10:$B$14),0)</f>
        <v>0</v>
      </c>
      <c r="W60" s="99">
        <f>COUNTIFS('Sch D. Workings'!AF1061,"&gt;"&amp;$D$14)</f>
        <v>0</v>
      </c>
      <c r="X60" s="85"/>
      <c r="Y60" s="78">
        <f>'Sch D. Workings'!AK1061</f>
        <v>0</v>
      </c>
      <c r="Z60" s="309">
        <f>IF(OR('Sch D. Workings'!D54="",$D$7&lt;=U$7,Y60=0),0,IF(OR(T60="Exceeded Cap",N60="Exceeded Cap",SUM(H60,N60,T60)='Sch D. Workings'!$D$12),"Exceeded Cap",IF((SUMIFS('Sch A. Input'!H52:CJ52,'Sch A. Input'!$H$14:$CJ$14,"Total",'Sch A. Input'!$H$13:$CJ$13,"&lt;="&amp;$AA$7))&gt;'Sch D. Workings'!$D$12,MIN('Sch D. Workings'!AN1061,'Sch D. Workings'!$D$12-N60-T60-H60),'Sch D. Workings'!AN1061)))</f>
        <v>0</v>
      </c>
      <c r="AA60" s="221">
        <f>'Sch D. Workings'!AS1061</f>
        <v>0</v>
      </c>
      <c r="AB60" s="82">
        <f>IFERROR(LOOKUP('Sch D. Workings'!AP1061,$C$10:$C$14,$B$10:$B$14),0)</f>
        <v>0</v>
      </c>
      <c r="AC60" s="99">
        <f>COUNTIFS('Sch D. Workings'!AP1061,"&gt;"&amp;$D$14)</f>
        <v>0</v>
      </c>
    </row>
    <row r="61" spans="3:29" x14ac:dyDescent="0.35">
      <c r="C61" s="81" t="str">
        <f>IF('Sch A. Input'!B53="","",'Sch A. Input'!B53)</f>
        <v/>
      </c>
      <c r="D61" s="81" t="str">
        <f>IF('Sch A. Input'!C53="","",'Sch A. Input'!C53)</f>
        <v/>
      </c>
      <c r="E61" s="85"/>
      <c r="F61" s="85"/>
      <c r="G61" s="99">
        <f>'Sch D. Workings'!G1062</f>
        <v>0</v>
      </c>
      <c r="H61" s="310">
        <f>IF(OR('Sch D. Workings'!D55="",G61=0),0,(IF((SUMIFS('Sch A. Input'!H53:CJ53,'Sch A. Input'!$H$14:$CJ$14,"Total",'Sch A. Input'!$H$13:$CJ$13,"&lt;="&amp;$I$7))&gt;'Sch D. Workings'!$D$12,MIN('Sch D. Workings'!J1062,'Sch D. Workings'!$D$12),'Sch D. Workings'!J1062)))</f>
        <v>0</v>
      </c>
      <c r="I61" s="221">
        <f>'Sch D. Workings'!O1062</f>
        <v>0</v>
      </c>
      <c r="J61" s="82">
        <f>IFERROR(LOOKUP('Sch D. Workings'!L1062,$C$10:$C$14,$B$10:$B$14),0)</f>
        <v>0</v>
      </c>
      <c r="K61" s="99">
        <f>COUNTIFS('Sch D. Workings'!L1062,"&gt;"&amp;$D$14)</f>
        <v>0</v>
      </c>
      <c r="L61" s="300"/>
      <c r="M61" s="78">
        <f>'Sch D. Workings'!Q1062</f>
        <v>0</v>
      </c>
      <c r="N61" s="309">
        <f>IF(OR('Sch D. Workings'!D55="",$D$7&lt;=I$7,M61=0),0,(IF(H61='Sch D. Workings'!$D$12,"Exceeded Cap",IF((SUMIFS('Sch A. Input'!H53:CJ53,'Sch A. Input'!$H$14:$CJ$14,"Total",'Sch A. Input'!$H$13:$CJ$13,"&lt;="&amp;$O$7))&gt;'Sch D. Workings'!$D$12,MIN('Sch D. Workings'!T1062,'Sch D. Workings'!$D$12-H61),'Sch D. Workings'!T1062))))</f>
        <v>0</v>
      </c>
      <c r="O61" s="221">
        <f>'Sch D. Workings'!Y1062</f>
        <v>0</v>
      </c>
      <c r="P61" s="82">
        <f>IFERROR(LOOKUP('Sch D. Workings'!V1062,$C$10:$C$14,$B$10:$B$14),0)</f>
        <v>0</v>
      </c>
      <c r="Q61" s="99">
        <f>COUNTIFS('Sch D. Workings'!V1062,"&gt;"&amp;$D$14)</f>
        <v>0</v>
      </c>
      <c r="R61" s="85"/>
      <c r="S61" s="78">
        <f>'Sch D. Workings'!AA1062</f>
        <v>0</v>
      </c>
      <c r="T61" s="309">
        <f>IF(OR('Sch D. Workings'!D55="",$D$7&lt;=O$7,S61=0),0,IF(OR(N61="Exceeded Cap",SUM(H61,N61)='Sch D. Workings'!$D$12),"Exceeded cap",IF((SUMIFS('Sch A. Input'!H53:CJ53,'Sch A. Input'!$H$14:$CJ$14,"Total",'Sch A. Input'!$H$13:$CJ$13,"&lt;="&amp;$U$7))&gt;'Sch D. Workings'!$D$12,MIN('Sch D. Workings'!AD1062,'Sch D. Workings'!$D$12-N61-H61),'Sch D. Workings'!AD1062)))</f>
        <v>0</v>
      </c>
      <c r="U61" s="221">
        <f>'Sch D. Workings'!AI1062</f>
        <v>0</v>
      </c>
      <c r="V61" s="82">
        <f>IFERROR(LOOKUP('Sch D. Workings'!AF1062,$C$10:$C$14,$B$10:$B$14),0)</f>
        <v>0</v>
      </c>
      <c r="W61" s="99">
        <f>COUNTIFS('Sch D. Workings'!AF1062,"&gt;"&amp;$D$14)</f>
        <v>0</v>
      </c>
      <c r="X61" s="85"/>
      <c r="Y61" s="78">
        <f>'Sch D. Workings'!AK1062</f>
        <v>0</v>
      </c>
      <c r="Z61" s="309">
        <f>IF(OR('Sch D. Workings'!D55="",$D$7&lt;=U$7,Y61=0),0,IF(OR(T61="Exceeded Cap",N61="Exceeded Cap",SUM(H61,N61,T61)='Sch D. Workings'!$D$12),"Exceeded Cap",IF((SUMIFS('Sch A. Input'!H53:CJ53,'Sch A. Input'!$H$14:$CJ$14,"Total",'Sch A. Input'!$H$13:$CJ$13,"&lt;="&amp;$AA$7))&gt;'Sch D. Workings'!$D$12,MIN('Sch D. Workings'!AN1062,'Sch D. Workings'!$D$12-N61-T61-H61),'Sch D. Workings'!AN1062)))</f>
        <v>0</v>
      </c>
      <c r="AA61" s="221">
        <f>'Sch D. Workings'!AS1062</f>
        <v>0</v>
      </c>
      <c r="AB61" s="82">
        <f>IFERROR(LOOKUP('Sch D. Workings'!AP1062,$C$10:$C$14,$B$10:$B$14),0)</f>
        <v>0</v>
      </c>
      <c r="AC61" s="99">
        <f>COUNTIFS('Sch D. Workings'!AP1062,"&gt;"&amp;$D$14)</f>
        <v>0</v>
      </c>
    </row>
    <row r="62" spans="3:29" x14ac:dyDescent="0.35">
      <c r="C62" s="81" t="str">
        <f>IF('Sch A. Input'!B54="","",'Sch A. Input'!B54)</f>
        <v/>
      </c>
      <c r="D62" s="81" t="str">
        <f>IF('Sch A. Input'!C54="","",'Sch A. Input'!C54)</f>
        <v/>
      </c>
      <c r="E62" s="85"/>
      <c r="F62" s="85"/>
      <c r="G62" s="99">
        <f>'Sch D. Workings'!G1063</f>
        <v>0</v>
      </c>
      <c r="H62" s="310">
        <f>IF(OR('Sch D. Workings'!D56="",G62=0),0,(IF((SUMIFS('Sch A. Input'!H54:CJ54,'Sch A. Input'!$H$14:$CJ$14,"Total",'Sch A. Input'!$H$13:$CJ$13,"&lt;="&amp;$I$7))&gt;'Sch D. Workings'!$D$12,MIN('Sch D. Workings'!J1063,'Sch D. Workings'!$D$12),'Sch D. Workings'!J1063)))</f>
        <v>0</v>
      </c>
      <c r="I62" s="221">
        <f>'Sch D. Workings'!O1063</f>
        <v>0</v>
      </c>
      <c r="J62" s="82">
        <f>IFERROR(LOOKUP('Sch D. Workings'!L1063,$C$10:$C$14,$B$10:$B$14),0)</f>
        <v>0</v>
      </c>
      <c r="K62" s="99">
        <f>COUNTIFS('Sch D. Workings'!L1063,"&gt;"&amp;$D$14)</f>
        <v>0</v>
      </c>
      <c r="L62" s="300"/>
      <c r="M62" s="78">
        <f>'Sch D. Workings'!Q1063</f>
        <v>0</v>
      </c>
      <c r="N62" s="309">
        <f>IF(OR('Sch D. Workings'!D56="",$D$7&lt;=I$7,M62=0),0,(IF(H62='Sch D. Workings'!$D$12,"Exceeded Cap",IF((SUMIFS('Sch A. Input'!H54:CJ54,'Sch A. Input'!$H$14:$CJ$14,"Total",'Sch A. Input'!$H$13:$CJ$13,"&lt;="&amp;$O$7))&gt;'Sch D. Workings'!$D$12,MIN('Sch D. Workings'!T1063,'Sch D. Workings'!$D$12-H62),'Sch D. Workings'!T1063))))</f>
        <v>0</v>
      </c>
      <c r="O62" s="221">
        <f>'Sch D. Workings'!Y1063</f>
        <v>0</v>
      </c>
      <c r="P62" s="82">
        <f>IFERROR(LOOKUP('Sch D. Workings'!V1063,$C$10:$C$14,$B$10:$B$14),0)</f>
        <v>0</v>
      </c>
      <c r="Q62" s="99">
        <f>COUNTIFS('Sch D. Workings'!V1063,"&gt;"&amp;$D$14)</f>
        <v>0</v>
      </c>
      <c r="R62" s="85"/>
      <c r="S62" s="78">
        <f>'Sch D. Workings'!AA1063</f>
        <v>0</v>
      </c>
      <c r="T62" s="309">
        <f>IF(OR('Sch D. Workings'!D56="",$D$7&lt;=O$7,S62=0),0,IF(OR(N62="Exceeded Cap",SUM(H62,N62)='Sch D. Workings'!$D$12),"Exceeded cap",IF((SUMIFS('Sch A. Input'!H54:CJ54,'Sch A. Input'!$H$14:$CJ$14,"Total",'Sch A. Input'!$H$13:$CJ$13,"&lt;="&amp;$U$7))&gt;'Sch D. Workings'!$D$12,MIN('Sch D. Workings'!AD1063,'Sch D. Workings'!$D$12-N62-H62),'Sch D. Workings'!AD1063)))</f>
        <v>0</v>
      </c>
      <c r="U62" s="221">
        <f>'Sch D. Workings'!AI1063</f>
        <v>0</v>
      </c>
      <c r="V62" s="82">
        <f>IFERROR(LOOKUP('Sch D. Workings'!AF1063,$C$10:$C$14,$B$10:$B$14),0)</f>
        <v>0</v>
      </c>
      <c r="W62" s="99">
        <f>COUNTIFS('Sch D. Workings'!AF1063,"&gt;"&amp;$D$14)</f>
        <v>0</v>
      </c>
      <c r="X62" s="85"/>
      <c r="Y62" s="78">
        <f>'Sch D. Workings'!AK1063</f>
        <v>0</v>
      </c>
      <c r="Z62" s="309">
        <f>IF(OR('Sch D. Workings'!D56="",$D$7&lt;=U$7,Y62=0),0,IF(OR(T62="Exceeded Cap",N62="Exceeded Cap",SUM(H62,N62,T62)='Sch D. Workings'!$D$12),"Exceeded Cap",IF((SUMIFS('Sch A. Input'!H54:CJ54,'Sch A. Input'!$H$14:$CJ$14,"Total",'Sch A. Input'!$H$13:$CJ$13,"&lt;="&amp;$AA$7))&gt;'Sch D. Workings'!$D$12,MIN('Sch D. Workings'!AN1063,'Sch D. Workings'!$D$12-N62-T62-H62),'Sch D. Workings'!AN1063)))</f>
        <v>0</v>
      </c>
      <c r="AA62" s="221">
        <f>'Sch D. Workings'!AS1063</f>
        <v>0</v>
      </c>
      <c r="AB62" s="82">
        <f>IFERROR(LOOKUP('Sch D. Workings'!AP1063,$C$10:$C$14,$B$10:$B$14),0)</f>
        <v>0</v>
      </c>
      <c r="AC62" s="99">
        <f>COUNTIFS('Sch D. Workings'!AP1063,"&gt;"&amp;$D$14)</f>
        <v>0</v>
      </c>
    </row>
    <row r="63" spans="3:29" x14ac:dyDescent="0.35">
      <c r="C63" s="81" t="str">
        <f>IF('Sch A. Input'!B55="","",'Sch A. Input'!B55)</f>
        <v/>
      </c>
      <c r="D63" s="81" t="str">
        <f>IF('Sch A. Input'!C55="","",'Sch A. Input'!C55)</f>
        <v/>
      </c>
      <c r="E63" s="85"/>
      <c r="F63" s="85"/>
      <c r="G63" s="99">
        <f>'Sch D. Workings'!G1064</f>
        <v>0</v>
      </c>
      <c r="H63" s="310">
        <f>IF(OR('Sch D. Workings'!D57="",G63=0),0,(IF((SUMIFS('Sch A. Input'!H55:CJ55,'Sch A. Input'!$H$14:$CJ$14,"Total",'Sch A. Input'!$H$13:$CJ$13,"&lt;="&amp;$I$7))&gt;'Sch D. Workings'!$D$12,MIN('Sch D. Workings'!J1064,'Sch D. Workings'!$D$12),'Sch D. Workings'!J1064)))</f>
        <v>0</v>
      </c>
      <c r="I63" s="221">
        <f>'Sch D. Workings'!O1064</f>
        <v>0</v>
      </c>
      <c r="J63" s="82">
        <f>IFERROR(LOOKUP('Sch D. Workings'!L1064,$C$10:$C$14,$B$10:$B$14),0)</f>
        <v>0</v>
      </c>
      <c r="K63" s="99">
        <f>COUNTIFS('Sch D. Workings'!L1064,"&gt;"&amp;$D$14)</f>
        <v>0</v>
      </c>
      <c r="L63" s="300"/>
      <c r="M63" s="78">
        <f>'Sch D. Workings'!Q1064</f>
        <v>0</v>
      </c>
      <c r="N63" s="309">
        <f>IF(OR('Sch D. Workings'!D57="",$D$7&lt;=I$7,M63=0),0,(IF(H63='Sch D. Workings'!$D$12,"Exceeded Cap",IF((SUMIFS('Sch A. Input'!H55:CJ55,'Sch A. Input'!$H$14:$CJ$14,"Total",'Sch A. Input'!$H$13:$CJ$13,"&lt;="&amp;$O$7))&gt;'Sch D. Workings'!$D$12,MIN('Sch D. Workings'!T1064,'Sch D. Workings'!$D$12-H63),'Sch D. Workings'!T1064))))</f>
        <v>0</v>
      </c>
      <c r="O63" s="221">
        <f>'Sch D. Workings'!Y1064</f>
        <v>0</v>
      </c>
      <c r="P63" s="82">
        <f>IFERROR(LOOKUP('Sch D. Workings'!V1064,$C$10:$C$14,$B$10:$B$14),0)</f>
        <v>0</v>
      </c>
      <c r="Q63" s="99">
        <f>COUNTIFS('Sch D. Workings'!V1064,"&gt;"&amp;$D$14)</f>
        <v>0</v>
      </c>
      <c r="R63" s="85"/>
      <c r="S63" s="78">
        <f>'Sch D. Workings'!AA1064</f>
        <v>0</v>
      </c>
      <c r="T63" s="309">
        <f>IF(OR('Sch D. Workings'!D57="",$D$7&lt;=O$7,S63=0),0,IF(OR(N63="Exceeded Cap",SUM(H63,N63)='Sch D. Workings'!$D$12),"Exceeded cap",IF((SUMIFS('Sch A. Input'!H55:CJ55,'Sch A. Input'!$H$14:$CJ$14,"Total",'Sch A. Input'!$H$13:$CJ$13,"&lt;="&amp;$U$7))&gt;'Sch D. Workings'!$D$12,MIN('Sch D. Workings'!AD1064,'Sch D. Workings'!$D$12-N63-H63),'Sch D. Workings'!AD1064)))</f>
        <v>0</v>
      </c>
      <c r="U63" s="221">
        <f>'Sch D. Workings'!AI1064</f>
        <v>0</v>
      </c>
      <c r="V63" s="82">
        <f>IFERROR(LOOKUP('Sch D. Workings'!AF1064,$C$10:$C$14,$B$10:$B$14),0)</f>
        <v>0</v>
      </c>
      <c r="W63" s="99">
        <f>COUNTIFS('Sch D. Workings'!AF1064,"&gt;"&amp;$D$14)</f>
        <v>0</v>
      </c>
      <c r="X63" s="85"/>
      <c r="Y63" s="78">
        <f>'Sch D. Workings'!AK1064</f>
        <v>0</v>
      </c>
      <c r="Z63" s="309">
        <f>IF(OR('Sch D. Workings'!D57="",$D$7&lt;=U$7,Y63=0),0,IF(OR(T63="Exceeded Cap",N63="Exceeded Cap",SUM(H63,N63,T63)='Sch D. Workings'!$D$12),"Exceeded Cap",IF((SUMIFS('Sch A. Input'!H55:CJ55,'Sch A. Input'!$H$14:$CJ$14,"Total",'Sch A. Input'!$H$13:$CJ$13,"&lt;="&amp;$AA$7))&gt;'Sch D. Workings'!$D$12,MIN('Sch D. Workings'!AN1064,'Sch D. Workings'!$D$12-N63-T63-H63),'Sch D. Workings'!AN1064)))</f>
        <v>0</v>
      </c>
      <c r="AA63" s="221">
        <f>'Sch D. Workings'!AS1064</f>
        <v>0</v>
      </c>
      <c r="AB63" s="82">
        <f>IFERROR(LOOKUP('Sch D. Workings'!AP1064,$C$10:$C$14,$B$10:$B$14),0)</f>
        <v>0</v>
      </c>
      <c r="AC63" s="99">
        <f>COUNTIFS('Sch D. Workings'!AP1064,"&gt;"&amp;$D$14)</f>
        <v>0</v>
      </c>
    </row>
    <row r="64" spans="3:29" x14ac:dyDescent="0.35">
      <c r="C64" s="81" t="str">
        <f>IF('Sch A. Input'!B56="","",'Sch A. Input'!B56)</f>
        <v/>
      </c>
      <c r="D64" s="81" t="str">
        <f>IF('Sch A. Input'!C56="","",'Sch A. Input'!C56)</f>
        <v/>
      </c>
      <c r="E64" s="85"/>
      <c r="F64" s="85"/>
      <c r="G64" s="99">
        <f>'Sch D. Workings'!G1065</f>
        <v>0</v>
      </c>
      <c r="H64" s="310">
        <f>IF(OR('Sch D. Workings'!D58="",G64=0),0,(IF((SUMIFS('Sch A. Input'!H56:CJ56,'Sch A. Input'!$H$14:$CJ$14,"Total",'Sch A. Input'!$H$13:$CJ$13,"&lt;="&amp;$I$7))&gt;'Sch D. Workings'!$D$12,MIN('Sch D. Workings'!J1065,'Sch D. Workings'!$D$12),'Sch D. Workings'!J1065)))</f>
        <v>0</v>
      </c>
      <c r="I64" s="221">
        <f>'Sch D. Workings'!O1065</f>
        <v>0</v>
      </c>
      <c r="J64" s="82">
        <f>IFERROR(LOOKUP('Sch D. Workings'!L1065,$C$10:$C$14,$B$10:$B$14),0)</f>
        <v>0</v>
      </c>
      <c r="K64" s="99">
        <f>COUNTIFS('Sch D. Workings'!L1065,"&gt;"&amp;$D$14)</f>
        <v>0</v>
      </c>
      <c r="L64" s="300"/>
      <c r="M64" s="78">
        <f>'Sch D. Workings'!Q1065</f>
        <v>0</v>
      </c>
      <c r="N64" s="309">
        <f>IF(OR('Sch D. Workings'!D58="",$D$7&lt;=I$7,M64=0),0,(IF(H64='Sch D. Workings'!$D$12,"Exceeded Cap",IF((SUMIFS('Sch A. Input'!H56:CJ56,'Sch A. Input'!$H$14:$CJ$14,"Total",'Sch A. Input'!$H$13:$CJ$13,"&lt;="&amp;$O$7))&gt;'Sch D. Workings'!$D$12,MIN('Sch D. Workings'!T1065,'Sch D. Workings'!$D$12-H64),'Sch D. Workings'!T1065))))</f>
        <v>0</v>
      </c>
      <c r="O64" s="221">
        <f>'Sch D. Workings'!Y1065</f>
        <v>0</v>
      </c>
      <c r="P64" s="82">
        <f>IFERROR(LOOKUP('Sch D. Workings'!V1065,$C$10:$C$14,$B$10:$B$14),0)</f>
        <v>0</v>
      </c>
      <c r="Q64" s="99">
        <f>COUNTIFS('Sch D. Workings'!V1065,"&gt;"&amp;$D$14)</f>
        <v>0</v>
      </c>
      <c r="R64" s="85"/>
      <c r="S64" s="78">
        <f>'Sch D. Workings'!AA1065</f>
        <v>0</v>
      </c>
      <c r="T64" s="309">
        <f>IF(OR('Sch D. Workings'!D58="",$D$7&lt;=O$7,S64=0),0,IF(OR(N64="Exceeded Cap",SUM(H64,N64)='Sch D. Workings'!$D$12),"Exceeded cap",IF((SUMIFS('Sch A. Input'!H56:CJ56,'Sch A. Input'!$H$14:$CJ$14,"Total",'Sch A. Input'!$H$13:$CJ$13,"&lt;="&amp;$U$7))&gt;'Sch D. Workings'!$D$12,MIN('Sch D. Workings'!AD1065,'Sch D. Workings'!$D$12-N64-H64),'Sch D. Workings'!AD1065)))</f>
        <v>0</v>
      </c>
      <c r="U64" s="221">
        <f>'Sch D. Workings'!AI1065</f>
        <v>0</v>
      </c>
      <c r="V64" s="82">
        <f>IFERROR(LOOKUP('Sch D. Workings'!AF1065,$C$10:$C$14,$B$10:$B$14),0)</f>
        <v>0</v>
      </c>
      <c r="W64" s="99">
        <f>COUNTIFS('Sch D. Workings'!AF1065,"&gt;"&amp;$D$14)</f>
        <v>0</v>
      </c>
      <c r="X64" s="85"/>
      <c r="Y64" s="78">
        <f>'Sch D. Workings'!AK1065</f>
        <v>0</v>
      </c>
      <c r="Z64" s="309">
        <f>IF(OR('Sch D. Workings'!D58="",$D$7&lt;=U$7,Y64=0),0,IF(OR(T64="Exceeded Cap",N64="Exceeded Cap",SUM(H64,N64,T64)='Sch D. Workings'!$D$12),"Exceeded Cap",IF((SUMIFS('Sch A. Input'!H56:CJ56,'Sch A. Input'!$H$14:$CJ$14,"Total",'Sch A. Input'!$H$13:$CJ$13,"&lt;="&amp;$AA$7))&gt;'Sch D. Workings'!$D$12,MIN('Sch D. Workings'!AN1065,'Sch D. Workings'!$D$12-N64-T64-H64),'Sch D. Workings'!AN1065)))</f>
        <v>0</v>
      </c>
      <c r="AA64" s="221">
        <f>'Sch D. Workings'!AS1065</f>
        <v>0</v>
      </c>
      <c r="AB64" s="82">
        <f>IFERROR(LOOKUP('Sch D. Workings'!AP1065,$C$10:$C$14,$B$10:$B$14),0)</f>
        <v>0</v>
      </c>
      <c r="AC64" s="99">
        <f>COUNTIFS('Sch D. Workings'!AP1065,"&gt;"&amp;$D$14)</f>
        <v>0</v>
      </c>
    </row>
    <row r="65" spans="3:29" x14ac:dyDescent="0.35">
      <c r="C65" s="81" t="str">
        <f>IF('Sch A. Input'!B57="","",'Sch A. Input'!B57)</f>
        <v/>
      </c>
      <c r="D65" s="81" t="str">
        <f>IF('Sch A. Input'!C57="","",'Sch A. Input'!C57)</f>
        <v/>
      </c>
      <c r="E65" s="85"/>
      <c r="F65" s="85"/>
      <c r="G65" s="99">
        <f>'Sch D. Workings'!G1066</f>
        <v>0</v>
      </c>
      <c r="H65" s="310">
        <f>IF(OR('Sch D. Workings'!D59="",G65=0),0,(IF((SUMIFS('Sch A. Input'!H57:CJ57,'Sch A. Input'!$H$14:$CJ$14,"Total",'Sch A. Input'!$H$13:$CJ$13,"&lt;="&amp;$I$7))&gt;'Sch D. Workings'!$D$12,MIN('Sch D. Workings'!J1066,'Sch D. Workings'!$D$12),'Sch D. Workings'!J1066)))</f>
        <v>0</v>
      </c>
      <c r="I65" s="221">
        <f>'Sch D. Workings'!O1066</f>
        <v>0</v>
      </c>
      <c r="J65" s="82">
        <f>IFERROR(LOOKUP('Sch D. Workings'!L1066,$C$10:$C$14,$B$10:$B$14),0)</f>
        <v>0</v>
      </c>
      <c r="K65" s="99">
        <f>COUNTIFS('Sch D. Workings'!L1066,"&gt;"&amp;$D$14)</f>
        <v>0</v>
      </c>
      <c r="L65" s="300"/>
      <c r="M65" s="78">
        <f>'Sch D. Workings'!Q1066</f>
        <v>0</v>
      </c>
      <c r="N65" s="309">
        <f>IF(OR('Sch D. Workings'!D59="",$D$7&lt;=I$7,M65=0),0,(IF(H65='Sch D. Workings'!$D$12,"Exceeded Cap",IF((SUMIFS('Sch A. Input'!H57:CJ57,'Sch A. Input'!$H$14:$CJ$14,"Total",'Sch A. Input'!$H$13:$CJ$13,"&lt;="&amp;$O$7))&gt;'Sch D. Workings'!$D$12,MIN('Sch D. Workings'!T1066,'Sch D. Workings'!$D$12-H65),'Sch D. Workings'!T1066))))</f>
        <v>0</v>
      </c>
      <c r="O65" s="221">
        <f>'Sch D. Workings'!Y1066</f>
        <v>0</v>
      </c>
      <c r="P65" s="82">
        <f>IFERROR(LOOKUP('Sch D. Workings'!V1066,$C$10:$C$14,$B$10:$B$14),0)</f>
        <v>0</v>
      </c>
      <c r="Q65" s="99">
        <f>COUNTIFS('Sch D. Workings'!V1066,"&gt;"&amp;$D$14)</f>
        <v>0</v>
      </c>
      <c r="R65" s="85"/>
      <c r="S65" s="78">
        <f>'Sch D. Workings'!AA1066</f>
        <v>0</v>
      </c>
      <c r="T65" s="309">
        <f>IF(OR('Sch D. Workings'!D59="",$D$7&lt;=O$7,S65=0),0,IF(OR(N65="Exceeded Cap",SUM(H65,N65)='Sch D. Workings'!$D$12),"Exceeded cap",IF((SUMIFS('Sch A. Input'!H57:CJ57,'Sch A. Input'!$H$14:$CJ$14,"Total",'Sch A. Input'!$H$13:$CJ$13,"&lt;="&amp;$U$7))&gt;'Sch D. Workings'!$D$12,MIN('Sch D. Workings'!AD1066,'Sch D. Workings'!$D$12-N65-H65),'Sch D. Workings'!AD1066)))</f>
        <v>0</v>
      </c>
      <c r="U65" s="221">
        <f>'Sch D. Workings'!AI1066</f>
        <v>0</v>
      </c>
      <c r="V65" s="82">
        <f>IFERROR(LOOKUP('Sch D. Workings'!AF1066,$C$10:$C$14,$B$10:$B$14),0)</f>
        <v>0</v>
      </c>
      <c r="W65" s="99">
        <f>COUNTIFS('Sch D. Workings'!AF1066,"&gt;"&amp;$D$14)</f>
        <v>0</v>
      </c>
      <c r="X65" s="85"/>
      <c r="Y65" s="78">
        <f>'Sch D. Workings'!AK1066</f>
        <v>0</v>
      </c>
      <c r="Z65" s="309">
        <f>IF(OR('Sch D. Workings'!D59="",$D$7&lt;=U$7,Y65=0),0,IF(OR(T65="Exceeded Cap",N65="Exceeded Cap",SUM(H65,N65,T65)='Sch D. Workings'!$D$12),"Exceeded Cap",IF((SUMIFS('Sch A. Input'!H57:CJ57,'Sch A. Input'!$H$14:$CJ$14,"Total",'Sch A. Input'!$H$13:$CJ$13,"&lt;="&amp;$AA$7))&gt;'Sch D. Workings'!$D$12,MIN('Sch D. Workings'!AN1066,'Sch D. Workings'!$D$12-N65-T65-H65),'Sch D. Workings'!AN1066)))</f>
        <v>0</v>
      </c>
      <c r="AA65" s="221">
        <f>'Sch D. Workings'!AS1066</f>
        <v>0</v>
      </c>
      <c r="AB65" s="82">
        <f>IFERROR(LOOKUP('Sch D. Workings'!AP1066,$C$10:$C$14,$B$10:$B$14),0)</f>
        <v>0</v>
      </c>
      <c r="AC65" s="99">
        <f>COUNTIFS('Sch D. Workings'!AP1066,"&gt;"&amp;$D$14)</f>
        <v>0</v>
      </c>
    </row>
    <row r="66" spans="3:29" x14ac:dyDescent="0.35">
      <c r="C66" s="81" t="str">
        <f>IF('Sch A. Input'!B58="","",'Sch A. Input'!B58)</f>
        <v/>
      </c>
      <c r="D66" s="81" t="str">
        <f>IF('Sch A. Input'!C58="","",'Sch A. Input'!C58)</f>
        <v/>
      </c>
      <c r="E66" s="85"/>
      <c r="F66" s="85"/>
      <c r="G66" s="99">
        <f>'Sch D. Workings'!G1067</f>
        <v>0</v>
      </c>
      <c r="H66" s="310">
        <f>IF(OR('Sch D. Workings'!D60="",G66=0),0,(IF((SUMIFS('Sch A. Input'!H58:CJ58,'Sch A. Input'!$H$14:$CJ$14,"Total",'Sch A. Input'!$H$13:$CJ$13,"&lt;="&amp;$I$7))&gt;'Sch D. Workings'!$D$12,MIN('Sch D. Workings'!J1067,'Sch D. Workings'!$D$12),'Sch D. Workings'!J1067)))</f>
        <v>0</v>
      </c>
      <c r="I66" s="221">
        <f>'Sch D. Workings'!O1067</f>
        <v>0</v>
      </c>
      <c r="J66" s="82">
        <f>IFERROR(LOOKUP('Sch D. Workings'!L1067,$C$10:$C$14,$B$10:$B$14),0)</f>
        <v>0</v>
      </c>
      <c r="K66" s="99">
        <f>COUNTIFS('Sch D. Workings'!L1067,"&gt;"&amp;$D$14)</f>
        <v>0</v>
      </c>
      <c r="L66" s="300"/>
      <c r="M66" s="78">
        <f>'Sch D. Workings'!Q1067</f>
        <v>0</v>
      </c>
      <c r="N66" s="309">
        <f>IF(OR('Sch D. Workings'!D60="",$D$7&lt;=I$7,M66=0),0,(IF(H66='Sch D. Workings'!$D$12,"Exceeded Cap",IF((SUMIFS('Sch A. Input'!H58:CJ58,'Sch A. Input'!$H$14:$CJ$14,"Total",'Sch A. Input'!$H$13:$CJ$13,"&lt;="&amp;$O$7))&gt;'Sch D. Workings'!$D$12,MIN('Sch D. Workings'!T1067,'Sch D. Workings'!$D$12-H66),'Sch D. Workings'!T1067))))</f>
        <v>0</v>
      </c>
      <c r="O66" s="221">
        <f>'Sch D. Workings'!Y1067</f>
        <v>0</v>
      </c>
      <c r="P66" s="82">
        <f>IFERROR(LOOKUP('Sch D. Workings'!V1067,$C$10:$C$14,$B$10:$B$14),0)</f>
        <v>0</v>
      </c>
      <c r="Q66" s="99">
        <f>COUNTIFS('Sch D. Workings'!V1067,"&gt;"&amp;$D$14)</f>
        <v>0</v>
      </c>
      <c r="R66" s="85"/>
      <c r="S66" s="78">
        <f>'Sch D. Workings'!AA1067</f>
        <v>0</v>
      </c>
      <c r="T66" s="309">
        <f>IF(OR('Sch D. Workings'!D60="",$D$7&lt;=O$7,S66=0),0,IF(OR(N66="Exceeded Cap",SUM(H66,N66)='Sch D. Workings'!$D$12),"Exceeded cap",IF((SUMIFS('Sch A. Input'!H58:CJ58,'Sch A. Input'!$H$14:$CJ$14,"Total",'Sch A. Input'!$H$13:$CJ$13,"&lt;="&amp;$U$7))&gt;'Sch D. Workings'!$D$12,MIN('Sch D. Workings'!AD1067,'Sch D. Workings'!$D$12-N66-H66),'Sch D. Workings'!AD1067)))</f>
        <v>0</v>
      </c>
      <c r="U66" s="221">
        <f>'Sch D. Workings'!AI1067</f>
        <v>0</v>
      </c>
      <c r="V66" s="82">
        <f>IFERROR(LOOKUP('Sch D. Workings'!AF1067,$C$10:$C$14,$B$10:$B$14),0)</f>
        <v>0</v>
      </c>
      <c r="W66" s="99">
        <f>COUNTIFS('Sch D. Workings'!AF1067,"&gt;"&amp;$D$14)</f>
        <v>0</v>
      </c>
      <c r="X66" s="85"/>
      <c r="Y66" s="78">
        <f>'Sch D. Workings'!AK1067</f>
        <v>0</v>
      </c>
      <c r="Z66" s="309">
        <f>IF(OR('Sch D. Workings'!D60="",$D$7&lt;=U$7,Y66=0),0,IF(OR(T66="Exceeded Cap",N66="Exceeded Cap",SUM(H66,N66,T66)='Sch D. Workings'!$D$12),"Exceeded Cap",IF((SUMIFS('Sch A. Input'!H58:CJ58,'Sch A. Input'!$H$14:$CJ$14,"Total",'Sch A. Input'!$H$13:$CJ$13,"&lt;="&amp;$AA$7))&gt;'Sch D. Workings'!$D$12,MIN('Sch D. Workings'!AN1067,'Sch D. Workings'!$D$12-N66-T66-H66),'Sch D. Workings'!AN1067)))</f>
        <v>0</v>
      </c>
      <c r="AA66" s="221">
        <f>'Sch D. Workings'!AS1067</f>
        <v>0</v>
      </c>
      <c r="AB66" s="82">
        <f>IFERROR(LOOKUP('Sch D. Workings'!AP1067,$C$10:$C$14,$B$10:$B$14),0)</f>
        <v>0</v>
      </c>
      <c r="AC66" s="99">
        <f>COUNTIFS('Sch D. Workings'!AP1067,"&gt;"&amp;$D$14)</f>
        <v>0</v>
      </c>
    </row>
    <row r="67" spans="3:29" x14ac:dyDescent="0.35">
      <c r="C67" s="81" t="str">
        <f>IF('Sch A. Input'!B59="","",'Sch A. Input'!B59)</f>
        <v/>
      </c>
      <c r="D67" s="81" t="str">
        <f>IF('Sch A. Input'!C59="","",'Sch A. Input'!C59)</f>
        <v/>
      </c>
      <c r="E67" s="85"/>
      <c r="F67" s="85"/>
      <c r="G67" s="99">
        <f>'Sch D. Workings'!G1068</f>
        <v>0</v>
      </c>
      <c r="H67" s="310">
        <f>IF(OR('Sch D. Workings'!D61="",G67=0),0,(IF((SUMIFS('Sch A. Input'!H59:CJ59,'Sch A. Input'!$H$14:$CJ$14,"Total",'Sch A. Input'!$H$13:$CJ$13,"&lt;="&amp;$I$7))&gt;'Sch D. Workings'!$D$12,MIN('Sch D. Workings'!J1068,'Sch D. Workings'!$D$12),'Sch D. Workings'!J1068)))</f>
        <v>0</v>
      </c>
      <c r="I67" s="221">
        <f>'Sch D. Workings'!O1068</f>
        <v>0</v>
      </c>
      <c r="J67" s="82">
        <f>IFERROR(LOOKUP('Sch D. Workings'!L1068,$C$10:$C$14,$B$10:$B$14),0)</f>
        <v>0</v>
      </c>
      <c r="K67" s="99">
        <f>COUNTIFS('Sch D. Workings'!L1068,"&gt;"&amp;$D$14)</f>
        <v>0</v>
      </c>
      <c r="L67" s="300"/>
      <c r="M67" s="78">
        <f>'Sch D. Workings'!Q1068</f>
        <v>0</v>
      </c>
      <c r="N67" s="309">
        <f>IF(OR('Sch D. Workings'!D61="",$D$7&lt;=I$7,M67=0),0,(IF(H67='Sch D. Workings'!$D$12,"Exceeded Cap",IF((SUMIFS('Sch A. Input'!H59:CJ59,'Sch A. Input'!$H$14:$CJ$14,"Total",'Sch A. Input'!$H$13:$CJ$13,"&lt;="&amp;$O$7))&gt;'Sch D. Workings'!$D$12,MIN('Sch D. Workings'!T1068,'Sch D. Workings'!$D$12-H67),'Sch D. Workings'!T1068))))</f>
        <v>0</v>
      </c>
      <c r="O67" s="221">
        <f>'Sch D. Workings'!Y1068</f>
        <v>0</v>
      </c>
      <c r="P67" s="82">
        <f>IFERROR(LOOKUP('Sch D. Workings'!V1068,$C$10:$C$14,$B$10:$B$14),0)</f>
        <v>0</v>
      </c>
      <c r="Q67" s="99">
        <f>COUNTIFS('Sch D. Workings'!V1068,"&gt;"&amp;$D$14)</f>
        <v>0</v>
      </c>
      <c r="R67" s="85"/>
      <c r="S67" s="78">
        <f>'Sch D. Workings'!AA1068</f>
        <v>0</v>
      </c>
      <c r="T67" s="309">
        <f>IF(OR('Sch D. Workings'!D61="",$D$7&lt;=O$7,S67=0),0,IF(OR(N67="Exceeded Cap",SUM(H67,N67)='Sch D. Workings'!$D$12),"Exceeded cap",IF((SUMIFS('Sch A. Input'!H59:CJ59,'Sch A. Input'!$H$14:$CJ$14,"Total",'Sch A. Input'!$H$13:$CJ$13,"&lt;="&amp;$U$7))&gt;'Sch D. Workings'!$D$12,MIN('Sch D. Workings'!AD1068,'Sch D. Workings'!$D$12-N67-H67),'Sch D. Workings'!AD1068)))</f>
        <v>0</v>
      </c>
      <c r="U67" s="221">
        <f>'Sch D. Workings'!AI1068</f>
        <v>0</v>
      </c>
      <c r="V67" s="82">
        <f>IFERROR(LOOKUP('Sch D. Workings'!AF1068,$C$10:$C$14,$B$10:$B$14),0)</f>
        <v>0</v>
      </c>
      <c r="W67" s="99">
        <f>COUNTIFS('Sch D. Workings'!AF1068,"&gt;"&amp;$D$14)</f>
        <v>0</v>
      </c>
      <c r="X67" s="85"/>
      <c r="Y67" s="78">
        <f>'Sch D. Workings'!AK1068</f>
        <v>0</v>
      </c>
      <c r="Z67" s="309">
        <f>IF(OR('Sch D. Workings'!D61="",$D$7&lt;=U$7,Y67=0),0,IF(OR(T67="Exceeded Cap",N67="Exceeded Cap",SUM(H67,N67,T67)='Sch D. Workings'!$D$12),"Exceeded Cap",IF((SUMIFS('Sch A. Input'!H59:CJ59,'Sch A. Input'!$H$14:$CJ$14,"Total",'Sch A. Input'!$H$13:$CJ$13,"&lt;="&amp;$AA$7))&gt;'Sch D. Workings'!$D$12,MIN('Sch D. Workings'!AN1068,'Sch D. Workings'!$D$12-N67-T67-H67),'Sch D. Workings'!AN1068)))</f>
        <v>0</v>
      </c>
      <c r="AA67" s="221">
        <f>'Sch D. Workings'!AS1068</f>
        <v>0</v>
      </c>
      <c r="AB67" s="82">
        <f>IFERROR(LOOKUP('Sch D. Workings'!AP1068,$C$10:$C$14,$B$10:$B$14),0)</f>
        <v>0</v>
      </c>
      <c r="AC67" s="99">
        <f>COUNTIFS('Sch D. Workings'!AP1068,"&gt;"&amp;$D$14)</f>
        <v>0</v>
      </c>
    </row>
    <row r="68" spans="3:29" x14ac:dyDescent="0.35">
      <c r="C68" s="81" t="str">
        <f>IF('Sch A. Input'!B60="","",'Sch A. Input'!B60)</f>
        <v/>
      </c>
      <c r="D68" s="81" t="str">
        <f>IF('Sch A. Input'!C60="","",'Sch A. Input'!C60)</f>
        <v/>
      </c>
      <c r="E68" s="85"/>
      <c r="F68" s="85"/>
      <c r="G68" s="99">
        <f>'Sch D. Workings'!G1069</f>
        <v>0</v>
      </c>
      <c r="H68" s="310">
        <f>IF(OR('Sch D. Workings'!D62="",G68=0),0,(IF((SUMIFS('Sch A. Input'!H60:CJ60,'Sch A. Input'!$H$14:$CJ$14,"Total",'Sch A. Input'!$H$13:$CJ$13,"&lt;="&amp;$I$7))&gt;'Sch D. Workings'!$D$12,MIN('Sch D. Workings'!J1069,'Sch D. Workings'!$D$12),'Sch D. Workings'!J1069)))</f>
        <v>0</v>
      </c>
      <c r="I68" s="221">
        <f>'Sch D. Workings'!O1069</f>
        <v>0</v>
      </c>
      <c r="J68" s="82">
        <f>IFERROR(LOOKUP('Sch D. Workings'!L1069,$C$10:$C$14,$B$10:$B$14),0)</f>
        <v>0</v>
      </c>
      <c r="K68" s="99">
        <f>COUNTIFS('Sch D. Workings'!L1069,"&gt;"&amp;$D$14)</f>
        <v>0</v>
      </c>
      <c r="L68" s="300"/>
      <c r="M68" s="78">
        <f>'Sch D. Workings'!Q1069</f>
        <v>0</v>
      </c>
      <c r="N68" s="309">
        <f>IF(OR('Sch D. Workings'!D62="",$D$7&lt;=I$7,M68=0),0,(IF(H68='Sch D. Workings'!$D$12,"Exceeded Cap",IF((SUMIFS('Sch A. Input'!H60:CJ60,'Sch A. Input'!$H$14:$CJ$14,"Total",'Sch A. Input'!$H$13:$CJ$13,"&lt;="&amp;$O$7))&gt;'Sch D. Workings'!$D$12,MIN('Sch D. Workings'!T1069,'Sch D. Workings'!$D$12-H68),'Sch D. Workings'!T1069))))</f>
        <v>0</v>
      </c>
      <c r="O68" s="221">
        <f>'Sch D. Workings'!Y1069</f>
        <v>0</v>
      </c>
      <c r="P68" s="82">
        <f>IFERROR(LOOKUP('Sch D. Workings'!V1069,$C$10:$C$14,$B$10:$B$14),0)</f>
        <v>0</v>
      </c>
      <c r="Q68" s="99">
        <f>COUNTIFS('Sch D. Workings'!V1069,"&gt;"&amp;$D$14)</f>
        <v>0</v>
      </c>
      <c r="R68" s="85"/>
      <c r="S68" s="78">
        <f>'Sch D. Workings'!AA1069</f>
        <v>0</v>
      </c>
      <c r="T68" s="309">
        <f>IF(OR('Sch D. Workings'!D62="",$D$7&lt;=O$7,S68=0),0,IF(OR(N68="Exceeded Cap",SUM(H68,N68)='Sch D. Workings'!$D$12),"Exceeded cap",IF((SUMIFS('Sch A. Input'!H60:CJ60,'Sch A. Input'!$H$14:$CJ$14,"Total",'Sch A. Input'!$H$13:$CJ$13,"&lt;="&amp;$U$7))&gt;'Sch D. Workings'!$D$12,MIN('Sch D. Workings'!AD1069,'Sch D. Workings'!$D$12-N68-H68),'Sch D. Workings'!AD1069)))</f>
        <v>0</v>
      </c>
      <c r="U68" s="221">
        <f>'Sch D. Workings'!AI1069</f>
        <v>0</v>
      </c>
      <c r="V68" s="82">
        <f>IFERROR(LOOKUP('Sch D. Workings'!AF1069,$C$10:$C$14,$B$10:$B$14),0)</f>
        <v>0</v>
      </c>
      <c r="W68" s="99">
        <f>COUNTIFS('Sch D. Workings'!AF1069,"&gt;"&amp;$D$14)</f>
        <v>0</v>
      </c>
      <c r="X68" s="85"/>
      <c r="Y68" s="78">
        <f>'Sch D. Workings'!AK1069</f>
        <v>0</v>
      </c>
      <c r="Z68" s="309">
        <f>IF(OR('Sch D. Workings'!D62="",$D$7&lt;=U$7,Y68=0),0,IF(OR(T68="Exceeded Cap",N68="Exceeded Cap",SUM(H68,N68,T68)='Sch D. Workings'!$D$12),"Exceeded Cap",IF((SUMIFS('Sch A. Input'!H60:CJ60,'Sch A. Input'!$H$14:$CJ$14,"Total",'Sch A. Input'!$H$13:$CJ$13,"&lt;="&amp;$AA$7))&gt;'Sch D. Workings'!$D$12,MIN('Sch D. Workings'!AN1069,'Sch D. Workings'!$D$12-N68-T68-H68),'Sch D. Workings'!AN1069)))</f>
        <v>0</v>
      </c>
      <c r="AA68" s="221">
        <f>'Sch D. Workings'!AS1069</f>
        <v>0</v>
      </c>
      <c r="AB68" s="82">
        <f>IFERROR(LOOKUP('Sch D. Workings'!AP1069,$C$10:$C$14,$B$10:$B$14),0)</f>
        <v>0</v>
      </c>
      <c r="AC68" s="99">
        <f>COUNTIFS('Sch D. Workings'!AP1069,"&gt;"&amp;$D$14)</f>
        <v>0</v>
      </c>
    </row>
    <row r="69" spans="3:29" x14ac:dyDescent="0.35">
      <c r="C69" s="81" t="str">
        <f>IF('Sch A. Input'!B61="","",'Sch A. Input'!B61)</f>
        <v/>
      </c>
      <c r="D69" s="81" t="str">
        <f>IF('Sch A. Input'!C61="","",'Sch A. Input'!C61)</f>
        <v/>
      </c>
      <c r="E69" s="85"/>
      <c r="F69" s="85"/>
      <c r="G69" s="99">
        <f>'Sch D. Workings'!G1070</f>
        <v>0</v>
      </c>
      <c r="H69" s="310">
        <f>IF(OR('Sch D. Workings'!D63="",G69=0),0,(IF((SUMIFS('Sch A. Input'!H61:CJ61,'Sch A. Input'!$H$14:$CJ$14,"Total",'Sch A. Input'!$H$13:$CJ$13,"&lt;="&amp;$I$7))&gt;'Sch D. Workings'!$D$12,MIN('Sch D. Workings'!J1070,'Sch D. Workings'!$D$12),'Sch D. Workings'!J1070)))</f>
        <v>0</v>
      </c>
      <c r="I69" s="221">
        <f>'Sch D. Workings'!O1070</f>
        <v>0</v>
      </c>
      <c r="J69" s="82">
        <f>IFERROR(LOOKUP('Sch D. Workings'!L1070,$C$10:$C$14,$B$10:$B$14),0)</f>
        <v>0</v>
      </c>
      <c r="K69" s="99">
        <f>COUNTIFS('Sch D. Workings'!L1070,"&gt;"&amp;$D$14)</f>
        <v>0</v>
      </c>
      <c r="L69" s="300"/>
      <c r="M69" s="78">
        <f>'Sch D. Workings'!Q1070</f>
        <v>0</v>
      </c>
      <c r="N69" s="309">
        <f>IF(OR('Sch D. Workings'!D63="",$D$7&lt;=I$7,M69=0),0,(IF(H69='Sch D. Workings'!$D$12,"Exceeded Cap",IF((SUMIFS('Sch A. Input'!H61:CJ61,'Sch A. Input'!$H$14:$CJ$14,"Total",'Sch A. Input'!$H$13:$CJ$13,"&lt;="&amp;$O$7))&gt;'Sch D. Workings'!$D$12,MIN('Sch D. Workings'!T1070,'Sch D. Workings'!$D$12-H69),'Sch D. Workings'!T1070))))</f>
        <v>0</v>
      </c>
      <c r="O69" s="221">
        <f>'Sch D. Workings'!Y1070</f>
        <v>0</v>
      </c>
      <c r="P69" s="82">
        <f>IFERROR(LOOKUP('Sch D. Workings'!V1070,$C$10:$C$14,$B$10:$B$14),0)</f>
        <v>0</v>
      </c>
      <c r="Q69" s="99">
        <f>COUNTIFS('Sch D. Workings'!V1070,"&gt;"&amp;$D$14)</f>
        <v>0</v>
      </c>
      <c r="R69" s="85"/>
      <c r="S69" s="78">
        <f>'Sch D. Workings'!AA1070</f>
        <v>0</v>
      </c>
      <c r="T69" s="309">
        <f>IF(OR('Sch D. Workings'!D63="",$D$7&lt;=O$7,S69=0),0,IF(OR(N69="Exceeded Cap",SUM(H69,N69)='Sch D. Workings'!$D$12),"Exceeded cap",IF((SUMIFS('Sch A. Input'!H61:CJ61,'Sch A. Input'!$H$14:$CJ$14,"Total",'Sch A. Input'!$H$13:$CJ$13,"&lt;="&amp;$U$7))&gt;'Sch D. Workings'!$D$12,MIN('Sch D. Workings'!AD1070,'Sch D. Workings'!$D$12-N69-H69),'Sch D. Workings'!AD1070)))</f>
        <v>0</v>
      </c>
      <c r="U69" s="221">
        <f>'Sch D. Workings'!AI1070</f>
        <v>0</v>
      </c>
      <c r="V69" s="82">
        <f>IFERROR(LOOKUP('Sch D. Workings'!AF1070,$C$10:$C$14,$B$10:$B$14),0)</f>
        <v>0</v>
      </c>
      <c r="W69" s="99">
        <f>COUNTIFS('Sch D. Workings'!AF1070,"&gt;"&amp;$D$14)</f>
        <v>0</v>
      </c>
      <c r="X69" s="85"/>
      <c r="Y69" s="78">
        <f>'Sch D. Workings'!AK1070</f>
        <v>0</v>
      </c>
      <c r="Z69" s="309">
        <f>IF(OR('Sch D. Workings'!D63="",$D$7&lt;=U$7,Y69=0),0,IF(OR(T69="Exceeded Cap",N69="Exceeded Cap",SUM(H69,N69,T69)='Sch D. Workings'!$D$12),"Exceeded Cap",IF((SUMIFS('Sch A. Input'!H61:CJ61,'Sch A. Input'!$H$14:$CJ$14,"Total",'Sch A. Input'!$H$13:$CJ$13,"&lt;="&amp;$AA$7))&gt;'Sch D. Workings'!$D$12,MIN('Sch D. Workings'!AN1070,'Sch D. Workings'!$D$12-N69-T69-H69),'Sch D. Workings'!AN1070)))</f>
        <v>0</v>
      </c>
      <c r="AA69" s="221">
        <f>'Sch D. Workings'!AS1070</f>
        <v>0</v>
      </c>
      <c r="AB69" s="82">
        <f>IFERROR(LOOKUP('Sch D. Workings'!AP1070,$C$10:$C$14,$B$10:$B$14),0)</f>
        <v>0</v>
      </c>
      <c r="AC69" s="99">
        <f>COUNTIFS('Sch D. Workings'!AP1070,"&gt;"&amp;$D$14)</f>
        <v>0</v>
      </c>
    </row>
    <row r="70" spans="3:29" x14ac:dyDescent="0.35">
      <c r="C70" s="81" t="str">
        <f>IF('Sch A. Input'!B62="","",'Sch A. Input'!B62)</f>
        <v/>
      </c>
      <c r="D70" s="81" t="str">
        <f>IF('Sch A. Input'!C62="","",'Sch A. Input'!C62)</f>
        <v/>
      </c>
      <c r="E70" s="85"/>
      <c r="F70" s="85"/>
      <c r="G70" s="99">
        <f>'Sch D. Workings'!G1071</f>
        <v>0</v>
      </c>
      <c r="H70" s="310">
        <f>IF(OR('Sch D. Workings'!D64="",G70=0),0,(IF((SUMIFS('Sch A. Input'!H62:CJ62,'Sch A. Input'!$H$14:$CJ$14,"Total",'Sch A. Input'!$H$13:$CJ$13,"&lt;="&amp;$I$7))&gt;'Sch D. Workings'!$D$12,MIN('Sch D. Workings'!J1071,'Sch D. Workings'!$D$12),'Sch D. Workings'!J1071)))</f>
        <v>0</v>
      </c>
      <c r="I70" s="221">
        <f>'Sch D. Workings'!O1071</f>
        <v>0</v>
      </c>
      <c r="J70" s="82">
        <f>IFERROR(LOOKUP('Sch D. Workings'!L1071,$C$10:$C$14,$B$10:$B$14),0)</f>
        <v>0</v>
      </c>
      <c r="K70" s="99">
        <f>COUNTIFS('Sch D. Workings'!L1071,"&gt;"&amp;$D$14)</f>
        <v>0</v>
      </c>
      <c r="L70" s="300"/>
      <c r="M70" s="78">
        <f>'Sch D. Workings'!Q1071</f>
        <v>0</v>
      </c>
      <c r="N70" s="309">
        <f>IF(OR('Sch D. Workings'!D64="",$D$7&lt;=I$7,M70=0),0,(IF(H70='Sch D. Workings'!$D$12,"Exceeded Cap",IF((SUMIFS('Sch A. Input'!H62:CJ62,'Sch A. Input'!$H$14:$CJ$14,"Total",'Sch A. Input'!$H$13:$CJ$13,"&lt;="&amp;$O$7))&gt;'Sch D. Workings'!$D$12,MIN('Sch D. Workings'!T1071,'Sch D. Workings'!$D$12-H70),'Sch D. Workings'!T1071))))</f>
        <v>0</v>
      </c>
      <c r="O70" s="221">
        <f>'Sch D. Workings'!Y1071</f>
        <v>0</v>
      </c>
      <c r="P70" s="82">
        <f>IFERROR(LOOKUP('Sch D. Workings'!V1071,$C$10:$C$14,$B$10:$B$14),0)</f>
        <v>0</v>
      </c>
      <c r="Q70" s="99">
        <f>COUNTIFS('Sch D. Workings'!V1071,"&gt;"&amp;$D$14)</f>
        <v>0</v>
      </c>
      <c r="R70" s="85"/>
      <c r="S70" s="78">
        <f>'Sch D. Workings'!AA1071</f>
        <v>0</v>
      </c>
      <c r="T70" s="309">
        <f>IF(OR('Sch D. Workings'!D64="",$D$7&lt;=O$7,S70=0),0,IF(OR(N70="Exceeded Cap",SUM(H70,N70)='Sch D. Workings'!$D$12),"Exceeded cap",IF((SUMIFS('Sch A. Input'!H62:CJ62,'Sch A. Input'!$H$14:$CJ$14,"Total",'Sch A. Input'!$H$13:$CJ$13,"&lt;="&amp;$U$7))&gt;'Sch D. Workings'!$D$12,MIN('Sch D. Workings'!AD1071,'Sch D. Workings'!$D$12-N70-H70),'Sch D. Workings'!AD1071)))</f>
        <v>0</v>
      </c>
      <c r="U70" s="221">
        <f>'Sch D. Workings'!AI1071</f>
        <v>0</v>
      </c>
      <c r="V70" s="82">
        <f>IFERROR(LOOKUP('Sch D. Workings'!AF1071,$C$10:$C$14,$B$10:$B$14),0)</f>
        <v>0</v>
      </c>
      <c r="W70" s="99">
        <f>COUNTIFS('Sch D. Workings'!AF1071,"&gt;"&amp;$D$14)</f>
        <v>0</v>
      </c>
      <c r="X70" s="85"/>
      <c r="Y70" s="78">
        <f>'Sch D. Workings'!AK1071</f>
        <v>0</v>
      </c>
      <c r="Z70" s="309">
        <f>IF(OR('Sch D. Workings'!D64="",$D$7&lt;=U$7,Y70=0),0,IF(OR(T70="Exceeded Cap",N70="Exceeded Cap",SUM(H70,N70,T70)='Sch D. Workings'!$D$12),"Exceeded Cap",IF((SUMIFS('Sch A. Input'!H62:CJ62,'Sch A. Input'!$H$14:$CJ$14,"Total",'Sch A. Input'!$H$13:$CJ$13,"&lt;="&amp;$AA$7))&gt;'Sch D. Workings'!$D$12,MIN('Sch D. Workings'!AN1071,'Sch D. Workings'!$D$12-N70-T70-H70),'Sch D. Workings'!AN1071)))</f>
        <v>0</v>
      </c>
      <c r="AA70" s="221">
        <f>'Sch D. Workings'!AS1071</f>
        <v>0</v>
      </c>
      <c r="AB70" s="82">
        <f>IFERROR(LOOKUP('Sch D. Workings'!AP1071,$C$10:$C$14,$B$10:$B$14),0)</f>
        <v>0</v>
      </c>
      <c r="AC70" s="99">
        <f>COUNTIFS('Sch D. Workings'!AP1071,"&gt;"&amp;$D$14)</f>
        <v>0</v>
      </c>
    </row>
    <row r="71" spans="3:29" x14ac:dyDescent="0.35">
      <c r="C71" s="81" t="str">
        <f>IF('Sch A. Input'!B63="","",'Sch A. Input'!B63)</f>
        <v/>
      </c>
      <c r="D71" s="81" t="str">
        <f>IF('Sch A. Input'!C63="","",'Sch A. Input'!C63)</f>
        <v/>
      </c>
      <c r="E71" s="85"/>
      <c r="F71" s="85"/>
      <c r="G71" s="99">
        <f>'Sch D. Workings'!G1072</f>
        <v>0</v>
      </c>
      <c r="H71" s="310">
        <f>IF(OR('Sch D. Workings'!D65="",G71=0),0,(IF((SUMIFS('Sch A. Input'!H63:CJ63,'Sch A. Input'!$H$14:$CJ$14,"Total",'Sch A. Input'!$H$13:$CJ$13,"&lt;="&amp;$I$7))&gt;'Sch D. Workings'!$D$12,MIN('Sch D. Workings'!J1072,'Sch D. Workings'!$D$12),'Sch D. Workings'!J1072)))</f>
        <v>0</v>
      </c>
      <c r="I71" s="221">
        <f>'Sch D. Workings'!O1072</f>
        <v>0</v>
      </c>
      <c r="J71" s="82">
        <f>IFERROR(LOOKUP('Sch D. Workings'!L1072,$C$10:$C$14,$B$10:$B$14),0)</f>
        <v>0</v>
      </c>
      <c r="K71" s="99">
        <f>COUNTIFS('Sch D. Workings'!L1072,"&gt;"&amp;$D$14)</f>
        <v>0</v>
      </c>
      <c r="L71" s="300"/>
      <c r="M71" s="78">
        <f>'Sch D. Workings'!Q1072</f>
        <v>0</v>
      </c>
      <c r="N71" s="309">
        <f>IF(OR('Sch D. Workings'!D65="",$D$7&lt;=I$7,M71=0),0,(IF(H71='Sch D. Workings'!$D$12,"Exceeded Cap",IF((SUMIFS('Sch A. Input'!H63:CJ63,'Sch A. Input'!$H$14:$CJ$14,"Total",'Sch A. Input'!$H$13:$CJ$13,"&lt;="&amp;$O$7))&gt;'Sch D. Workings'!$D$12,MIN('Sch D. Workings'!T1072,'Sch D. Workings'!$D$12-H71),'Sch D. Workings'!T1072))))</f>
        <v>0</v>
      </c>
      <c r="O71" s="221">
        <f>'Sch D. Workings'!Y1072</f>
        <v>0</v>
      </c>
      <c r="P71" s="82">
        <f>IFERROR(LOOKUP('Sch D. Workings'!V1072,$C$10:$C$14,$B$10:$B$14),0)</f>
        <v>0</v>
      </c>
      <c r="Q71" s="99">
        <f>COUNTIFS('Sch D. Workings'!V1072,"&gt;"&amp;$D$14)</f>
        <v>0</v>
      </c>
      <c r="R71" s="85"/>
      <c r="S71" s="78">
        <f>'Sch D. Workings'!AA1072</f>
        <v>0</v>
      </c>
      <c r="T71" s="309">
        <f>IF(OR('Sch D. Workings'!D65="",$D$7&lt;=O$7,S71=0),0,IF(OR(N71="Exceeded Cap",SUM(H71,N71)='Sch D. Workings'!$D$12),"Exceeded cap",IF((SUMIFS('Sch A. Input'!H63:CJ63,'Sch A. Input'!$H$14:$CJ$14,"Total",'Sch A. Input'!$H$13:$CJ$13,"&lt;="&amp;$U$7))&gt;'Sch D. Workings'!$D$12,MIN('Sch D. Workings'!AD1072,'Sch D. Workings'!$D$12-N71-H71),'Sch D. Workings'!AD1072)))</f>
        <v>0</v>
      </c>
      <c r="U71" s="221">
        <f>'Sch D. Workings'!AI1072</f>
        <v>0</v>
      </c>
      <c r="V71" s="82">
        <f>IFERROR(LOOKUP('Sch D. Workings'!AF1072,$C$10:$C$14,$B$10:$B$14),0)</f>
        <v>0</v>
      </c>
      <c r="W71" s="99">
        <f>COUNTIFS('Sch D. Workings'!AF1072,"&gt;"&amp;$D$14)</f>
        <v>0</v>
      </c>
      <c r="X71" s="85"/>
      <c r="Y71" s="78">
        <f>'Sch D. Workings'!AK1072</f>
        <v>0</v>
      </c>
      <c r="Z71" s="309">
        <f>IF(OR('Sch D. Workings'!D65="",$D$7&lt;=U$7,Y71=0),0,IF(OR(T71="Exceeded Cap",N71="Exceeded Cap",SUM(H71,N71,T71)='Sch D. Workings'!$D$12),"Exceeded Cap",IF((SUMIFS('Sch A. Input'!H63:CJ63,'Sch A. Input'!$H$14:$CJ$14,"Total",'Sch A. Input'!$H$13:$CJ$13,"&lt;="&amp;$AA$7))&gt;'Sch D. Workings'!$D$12,MIN('Sch D. Workings'!AN1072,'Sch D. Workings'!$D$12-N71-T71-H71),'Sch D. Workings'!AN1072)))</f>
        <v>0</v>
      </c>
      <c r="AA71" s="221">
        <f>'Sch D. Workings'!AS1072</f>
        <v>0</v>
      </c>
      <c r="AB71" s="82">
        <f>IFERROR(LOOKUP('Sch D. Workings'!AP1072,$C$10:$C$14,$B$10:$B$14),0)</f>
        <v>0</v>
      </c>
      <c r="AC71" s="99">
        <f>COUNTIFS('Sch D. Workings'!AP1072,"&gt;"&amp;$D$14)</f>
        <v>0</v>
      </c>
    </row>
    <row r="72" spans="3:29" x14ac:dyDescent="0.35">
      <c r="C72" s="81" t="str">
        <f>IF('Sch A. Input'!B64="","",'Sch A. Input'!B64)</f>
        <v/>
      </c>
      <c r="D72" s="81" t="str">
        <f>IF('Sch A. Input'!C64="","",'Sch A. Input'!C64)</f>
        <v/>
      </c>
      <c r="E72" s="85"/>
      <c r="F72" s="85"/>
      <c r="G72" s="99">
        <f>'Sch D. Workings'!G1073</f>
        <v>0</v>
      </c>
      <c r="H72" s="310">
        <f>IF(OR('Sch D. Workings'!D66="",G72=0),0,(IF((SUMIFS('Sch A. Input'!H64:CJ64,'Sch A. Input'!$H$14:$CJ$14,"Total",'Sch A. Input'!$H$13:$CJ$13,"&lt;="&amp;$I$7))&gt;'Sch D. Workings'!$D$12,MIN('Sch D. Workings'!J1073,'Sch D. Workings'!$D$12),'Sch D. Workings'!J1073)))</f>
        <v>0</v>
      </c>
      <c r="I72" s="221">
        <f>'Sch D. Workings'!O1073</f>
        <v>0</v>
      </c>
      <c r="J72" s="82">
        <f>IFERROR(LOOKUP('Sch D. Workings'!L1073,$C$10:$C$14,$B$10:$B$14),0)</f>
        <v>0</v>
      </c>
      <c r="K72" s="99">
        <f>COUNTIFS('Sch D. Workings'!L1073,"&gt;"&amp;$D$14)</f>
        <v>0</v>
      </c>
      <c r="L72" s="300"/>
      <c r="M72" s="78">
        <f>'Sch D. Workings'!Q1073</f>
        <v>0</v>
      </c>
      <c r="N72" s="309">
        <f>IF(OR('Sch D. Workings'!D66="",$D$7&lt;=I$7,M72=0),0,(IF(H72='Sch D. Workings'!$D$12,"Exceeded Cap",IF((SUMIFS('Sch A. Input'!H64:CJ64,'Sch A. Input'!$H$14:$CJ$14,"Total",'Sch A. Input'!$H$13:$CJ$13,"&lt;="&amp;$O$7))&gt;'Sch D. Workings'!$D$12,MIN('Sch D. Workings'!T1073,'Sch D. Workings'!$D$12-H72),'Sch D. Workings'!T1073))))</f>
        <v>0</v>
      </c>
      <c r="O72" s="221">
        <f>'Sch D. Workings'!Y1073</f>
        <v>0</v>
      </c>
      <c r="P72" s="82">
        <f>IFERROR(LOOKUP('Sch D. Workings'!V1073,$C$10:$C$14,$B$10:$B$14),0)</f>
        <v>0</v>
      </c>
      <c r="Q72" s="99">
        <f>COUNTIFS('Sch D. Workings'!V1073,"&gt;"&amp;$D$14)</f>
        <v>0</v>
      </c>
      <c r="R72" s="85"/>
      <c r="S72" s="78">
        <f>'Sch D. Workings'!AA1073</f>
        <v>0</v>
      </c>
      <c r="T72" s="309">
        <f>IF(OR('Sch D. Workings'!D66="",$D$7&lt;=O$7,S72=0),0,IF(OR(N72="Exceeded Cap",SUM(H72,N72)='Sch D. Workings'!$D$12),"Exceeded cap",IF((SUMIFS('Sch A. Input'!H64:CJ64,'Sch A. Input'!$H$14:$CJ$14,"Total",'Sch A. Input'!$H$13:$CJ$13,"&lt;="&amp;$U$7))&gt;'Sch D. Workings'!$D$12,MIN('Sch D. Workings'!AD1073,'Sch D. Workings'!$D$12-N72-H72),'Sch D. Workings'!AD1073)))</f>
        <v>0</v>
      </c>
      <c r="U72" s="221">
        <f>'Sch D. Workings'!AI1073</f>
        <v>0</v>
      </c>
      <c r="V72" s="82">
        <f>IFERROR(LOOKUP('Sch D. Workings'!AF1073,$C$10:$C$14,$B$10:$B$14),0)</f>
        <v>0</v>
      </c>
      <c r="W72" s="99">
        <f>COUNTIFS('Sch D. Workings'!AF1073,"&gt;"&amp;$D$14)</f>
        <v>0</v>
      </c>
      <c r="X72" s="85"/>
      <c r="Y72" s="78">
        <f>'Sch D. Workings'!AK1073</f>
        <v>0</v>
      </c>
      <c r="Z72" s="309">
        <f>IF(OR('Sch D. Workings'!D66="",$D$7&lt;=U$7,Y72=0),0,IF(OR(T72="Exceeded Cap",N72="Exceeded Cap",SUM(H72,N72,T72)='Sch D. Workings'!$D$12),"Exceeded Cap",IF((SUMIFS('Sch A. Input'!H64:CJ64,'Sch A. Input'!$H$14:$CJ$14,"Total",'Sch A. Input'!$H$13:$CJ$13,"&lt;="&amp;$AA$7))&gt;'Sch D. Workings'!$D$12,MIN('Sch D. Workings'!AN1073,'Sch D. Workings'!$D$12-N72-T72-H72),'Sch D. Workings'!AN1073)))</f>
        <v>0</v>
      </c>
      <c r="AA72" s="221">
        <f>'Sch D. Workings'!AS1073</f>
        <v>0</v>
      </c>
      <c r="AB72" s="82">
        <f>IFERROR(LOOKUP('Sch D. Workings'!AP1073,$C$10:$C$14,$B$10:$B$14),0)</f>
        <v>0</v>
      </c>
      <c r="AC72" s="99">
        <f>COUNTIFS('Sch D. Workings'!AP1073,"&gt;"&amp;$D$14)</f>
        <v>0</v>
      </c>
    </row>
    <row r="73" spans="3:29" x14ac:dyDescent="0.35">
      <c r="C73" s="81" t="str">
        <f>IF('Sch A. Input'!B65="","",'Sch A. Input'!B65)</f>
        <v/>
      </c>
      <c r="D73" s="81" t="str">
        <f>IF('Sch A. Input'!C65="","",'Sch A. Input'!C65)</f>
        <v/>
      </c>
      <c r="E73" s="85"/>
      <c r="F73" s="85"/>
      <c r="G73" s="99">
        <f>'Sch D. Workings'!G1074</f>
        <v>0</v>
      </c>
      <c r="H73" s="310">
        <f>IF(OR('Sch D. Workings'!D67="",G73=0),0,(IF((SUMIFS('Sch A. Input'!H65:CJ65,'Sch A. Input'!$H$14:$CJ$14,"Total",'Sch A. Input'!$H$13:$CJ$13,"&lt;="&amp;$I$7))&gt;'Sch D. Workings'!$D$12,MIN('Sch D. Workings'!J1074,'Sch D. Workings'!$D$12),'Sch D. Workings'!J1074)))</f>
        <v>0</v>
      </c>
      <c r="I73" s="221">
        <f>'Sch D. Workings'!O1074</f>
        <v>0</v>
      </c>
      <c r="J73" s="82">
        <f>IFERROR(LOOKUP('Sch D. Workings'!L1074,$C$10:$C$14,$B$10:$B$14),0)</f>
        <v>0</v>
      </c>
      <c r="K73" s="99">
        <f>COUNTIFS('Sch D. Workings'!L1074,"&gt;"&amp;$D$14)</f>
        <v>0</v>
      </c>
      <c r="L73" s="300"/>
      <c r="M73" s="78">
        <f>'Sch D. Workings'!Q1074</f>
        <v>0</v>
      </c>
      <c r="N73" s="309">
        <f>IF(OR('Sch D. Workings'!D67="",$D$7&lt;=I$7,M73=0),0,(IF(H73='Sch D. Workings'!$D$12,"Exceeded Cap",IF((SUMIFS('Sch A. Input'!H65:CJ65,'Sch A. Input'!$H$14:$CJ$14,"Total",'Sch A. Input'!$H$13:$CJ$13,"&lt;="&amp;$O$7))&gt;'Sch D. Workings'!$D$12,MIN('Sch D. Workings'!T1074,'Sch D. Workings'!$D$12-H73),'Sch D. Workings'!T1074))))</f>
        <v>0</v>
      </c>
      <c r="O73" s="221">
        <f>'Sch D. Workings'!Y1074</f>
        <v>0</v>
      </c>
      <c r="P73" s="82">
        <f>IFERROR(LOOKUP('Sch D. Workings'!V1074,$C$10:$C$14,$B$10:$B$14),0)</f>
        <v>0</v>
      </c>
      <c r="Q73" s="99">
        <f>COUNTIFS('Sch D. Workings'!V1074,"&gt;"&amp;$D$14)</f>
        <v>0</v>
      </c>
      <c r="R73" s="85"/>
      <c r="S73" s="78">
        <f>'Sch D. Workings'!AA1074</f>
        <v>0</v>
      </c>
      <c r="T73" s="309">
        <f>IF(OR('Sch D. Workings'!D67="",$D$7&lt;=O$7,S73=0),0,IF(OR(N73="Exceeded Cap",SUM(H73,N73)='Sch D. Workings'!$D$12),"Exceeded cap",IF((SUMIFS('Sch A. Input'!H65:CJ65,'Sch A. Input'!$H$14:$CJ$14,"Total",'Sch A. Input'!$H$13:$CJ$13,"&lt;="&amp;$U$7))&gt;'Sch D. Workings'!$D$12,MIN('Sch D. Workings'!AD1074,'Sch D. Workings'!$D$12-N73-H73),'Sch D. Workings'!AD1074)))</f>
        <v>0</v>
      </c>
      <c r="U73" s="221">
        <f>'Sch D. Workings'!AI1074</f>
        <v>0</v>
      </c>
      <c r="V73" s="82">
        <f>IFERROR(LOOKUP('Sch D. Workings'!AF1074,$C$10:$C$14,$B$10:$B$14),0)</f>
        <v>0</v>
      </c>
      <c r="W73" s="99">
        <f>COUNTIFS('Sch D. Workings'!AF1074,"&gt;"&amp;$D$14)</f>
        <v>0</v>
      </c>
      <c r="X73" s="85"/>
      <c r="Y73" s="78">
        <f>'Sch D. Workings'!AK1074</f>
        <v>0</v>
      </c>
      <c r="Z73" s="309">
        <f>IF(OR('Sch D. Workings'!D67="",$D$7&lt;=U$7,Y73=0),0,IF(OR(T73="Exceeded Cap",N73="Exceeded Cap",SUM(H73,N73,T73)='Sch D. Workings'!$D$12),"Exceeded Cap",IF((SUMIFS('Sch A. Input'!H65:CJ65,'Sch A. Input'!$H$14:$CJ$14,"Total",'Sch A. Input'!$H$13:$CJ$13,"&lt;="&amp;$AA$7))&gt;'Sch D. Workings'!$D$12,MIN('Sch D. Workings'!AN1074,'Sch D. Workings'!$D$12-N73-T73-H73),'Sch D. Workings'!AN1074)))</f>
        <v>0</v>
      </c>
      <c r="AA73" s="221">
        <f>'Sch D. Workings'!AS1074</f>
        <v>0</v>
      </c>
      <c r="AB73" s="82">
        <f>IFERROR(LOOKUP('Sch D. Workings'!AP1074,$C$10:$C$14,$B$10:$B$14),0)</f>
        <v>0</v>
      </c>
      <c r="AC73" s="99">
        <f>COUNTIFS('Sch D. Workings'!AP1074,"&gt;"&amp;$D$14)</f>
        <v>0</v>
      </c>
    </row>
    <row r="74" spans="3:29" x14ac:dyDescent="0.35">
      <c r="C74" s="81" t="str">
        <f>IF('Sch A. Input'!B66="","",'Sch A. Input'!B66)</f>
        <v/>
      </c>
      <c r="D74" s="81" t="str">
        <f>IF('Sch A. Input'!C66="","",'Sch A. Input'!C66)</f>
        <v/>
      </c>
      <c r="E74" s="85"/>
      <c r="F74" s="85"/>
      <c r="G74" s="99">
        <f>'Sch D. Workings'!G1075</f>
        <v>0</v>
      </c>
      <c r="H74" s="310">
        <f>IF(OR('Sch D. Workings'!D68="",G74=0),0,(IF((SUMIFS('Sch A. Input'!H66:CJ66,'Sch A. Input'!$H$14:$CJ$14,"Total",'Sch A. Input'!$H$13:$CJ$13,"&lt;="&amp;$I$7))&gt;'Sch D. Workings'!$D$12,MIN('Sch D. Workings'!J1075,'Sch D. Workings'!$D$12),'Sch D. Workings'!J1075)))</f>
        <v>0</v>
      </c>
      <c r="I74" s="221">
        <f>'Sch D. Workings'!O1075</f>
        <v>0</v>
      </c>
      <c r="J74" s="82">
        <f>IFERROR(LOOKUP('Sch D. Workings'!L1075,$C$10:$C$14,$B$10:$B$14),0)</f>
        <v>0</v>
      </c>
      <c r="K74" s="99">
        <f>COUNTIFS('Sch D. Workings'!L1075,"&gt;"&amp;$D$14)</f>
        <v>0</v>
      </c>
      <c r="L74" s="300"/>
      <c r="M74" s="78">
        <f>'Sch D. Workings'!Q1075</f>
        <v>0</v>
      </c>
      <c r="N74" s="309">
        <f>IF(OR('Sch D. Workings'!D68="",$D$7&lt;=I$7,M74=0),0,(IF(H74='Sch D. Workings'!$D$12,"Exceeded Cap",IF((SUMIFS('Sch A. Input'!H66:CJ66,'Sch A. Input'!$H$14:$CJ$14,"Total",'Sch A. Input'!$H$13:$CJ$13,"&lt;="&amp;$O$7))&gt;'Sch D. Workings'!$D$12,MIN('Sch D. Workings'!T1075,'Sch D. Workings'!$D$12-H74),'Sch D. Workings'!T1075))))</f>
        <v>0</v>
      </c>
      <c r="O74" s="221">
        <f>'Sch D. Workings'!Y1075</f>
        <v>0</v>
      </c>
      <c r="P74" s="82">
        <f>IFERROR(LOOKUP('Sch D. Workings'!V1075,$C$10:$C$14,$B$10:$B$14),0)</f>
        <v>0</v>
      </c>
      <c r="Q74" s="99">
        <f>COUNTIFS('Sch D. Workings'!V1075,"&gt;"&amp;$D$14)</f>
        <v>0</v>
      </c>
      <c r="R74" s="85"/>
      <c r="S74" s="78">
        <f>'Sch D. Workings'!AA1075</f>
        <v>0</v>
      </c>
      <c r="T74" s="309">
        <f>IF(OR('Sch D. Workings'!D68="",$D$7&lt;=O$7,S74=0),0,IF(OR(N74="Exceeded Cap",SUM(H74,N74)='Sch D. Workings'!$D$12),"Exceeded cap",IF((SUMIFS('Sch A. Input'!H66:CJ66,'Sch A. Input'!$H$14:$CJ$14,"Total",'Sch A. Input'!$H$13:$CJ$13,"&lt;="&amp;$U$7))&gt;'Sch D. Workings'!$D$12,MIN('Sch D. Workings'!AD1075,'Sch D. Workings'!$D$12-N74-H74),'Sch D. Workings'!AD1075)))</f>
        <v>0</v>
      </c>
      <c r="U74" s="221">
        <f>'Sch D. Workings'!AI1075</f>
        <v>0</v>
      </c>
      <c r="V74" s="82">
        <f>IFERROR(LOOKUP('Sch D. Workings'!AF1075,$C$10:$C$14,$B$10:$B$14),0)</f>
        <v>0</v>
      </c>
      <c r="W74" s="99">
        <f>COUNTIFS('Sch D. Workings'!AF1075,"&gt;"&amp;$D$14)</f>
        <v>0</v>
      </c>
      <c r="X74" s="85"/>
      <c r="Y74" s="78">
        <f>'Sch D. Workings'!AK1075</f>
        <v>0</v>
      </c>
      <c r="Z74" s="309">
        <f>IF(OR('Sch D. Workings'!D68="",$D$7&lt;=U$7,Y74=0),0,IF(OR(T74="Exceeded Cap",N74="Exceeded Cap",SUM(H74,N74,T74)='Sch D. Workings'!$D$12),"Exceeded Cap",IF((SUMIFS('Sch A. Input'!H66:CJ66,'Sch A. Input'!$H$14:$CJ$14,"Total",'Sch A. Input'!$H$13:$CJ$13,"&lt;="&amp;$AA$7))&gt;'Sch D. Workings'!$D$12,MIN('Sch D. Workings'!AN1075,'Sch D. Workings'!$D$12-N74-T74-H74),'Sch D. Workings'!AN1075)))</f>
        <v>0</v>
      </c>
      <c r="AA74" s="221">
        <f>'Sch D. Workings'!AS1075</f>
        <v>0</v>
      </c>
      <c r="AB74" s="82">
        <f>IFERROR(LOOKUP('Sch D. Workings'!AP1075,$C$10:$C$14,$B$10:$B$14),0)</f>
        <v>0</v>
      </c>
      <c r="AC74" s="99">
        <f>COUNTIFS('Sch D. Workings'!AP1075,"&gt;"&amp;$D$14)</f>
        <v>0</v>
      </c>
    </row>
    <row r="75" spans="3:29" x14ac:dyDescent="0.35">
      <c r="C75" s="81" t="str">
        <f>IF('Sch A. Input'!B67="","",'Sch A. Input'!B67)</f>
        <v/>
      </c>
      <c r="D75" s="81" t="str">
        <f>IF('Sch A. Input'!C67="","",'Sch A. Input'!C67)</f>
        <v/>
      </c>
      <c r="E75" s="85"/>
      <c r="F75" s="85"/>
      <c r="G75" s="99">
        <f>'Sch D. Workings'!G1076</f>
        <v>0</v>
      </c>
      <c r="H75" s="310">
        <f>IF(OR('Sch D. Workings'!D69="",G75=0),0,(IF((SUMIFS('Sch A. Input'!H67:CJ67,'Sch A. Input'!$H$14:$CJ$14,"Total",'Sch A. Input'!$H$13:$CJ$13,"&lt;="&amp;$I$7))&gt;'Sch D. Workings'!$D$12,MIN('Sch D. Workings'!J1076,'Sch D. Workings'!$D$12),'Sch D. Workings'!J1076)))</f>
        <v>0</v>
      </c>
      <c r="I75" s="221">
        <f>'Sch D. Workings'!O1076</f>
        <v>0</v>
      </c>
      <c r="J75" s="82">
        <f>IFERROR(LOOKUP('Sch D. Workings'!L1076,$C$10:$C$14,$B$10:$B$14),0)</f>
        <v>0</v>
      </c>
      <c r="K75" s="99">
        <f>COUNTIFS('Sch D. Workings'!L1076,"&gt;"&amp;$D$14)</f>
        <v>0</v>
      </c>
      <c r="L75" s="300"/>
      <c r="M75" s="78">
        <f>'Sch D. Workings'!Q1076</f>
        <v>0</v>
      </c>
      <c r="N75" s="309">
        <f>IF(OR('Sch D. Workings'!D69="",$D$7&lt;=I$7,M75=0),0,(IF(H75='Sch D. Workings'!$D$12,"Exceeded Cap",IF((SUMIFS('Sch A. Input'!H67:CJ67,'Sch A. Input'!$H$14:$CJ$14,"Total",'Sch A. Input'!$H$13:$CJ$13,"&lt;="&amp;$O$7))&gt;'Sch D. Workings'!$D$12,MIN('Sch D. Workings'!T1076,'Sch D. Workings'!$D$12-H75),'Sch D. Workings'!T1076))))</f>
        <v>0</v>
      </c>
      <c r="O75" s="221">
        <f>'Sch D. Workings'!Y1076</f>
        <v>0</v>
      </c>
      <c r="P75" s="82">
        <f>IFERROR(LOOKUP('Sch D. Workings'!V1076,$C$10:$C$14,$B$10:$B$14),0)</f>
        <v>0</v>
      </c>
      <c r="Q75" s="99">
        <f>COUNTIFS('Sch D. Workings'!V1076,"&gt;"&amp;$D$14)</f>
        <v>0</v>
      </c>
      <c r="R75" s="85"/>
      <c r="S75" s="78">
        <f>'Sch D. Workings'!AA1076</f>
        <v>0</v>
      </c>
      <c r="T75" s="309">
        <f>IF(OR('Sch D. Workings'!D69="",$D$7&lt;=O$7,S75=0),0,IF(OR(N75="Exceeded Cap",SUM(H75,N75)='Sch D. Workings'!$D$12),"Exceeded cap",IF((SUMIFS('Sch A. Input'!H67:CJ67,'Sch A. Input'!$H$14:$CJ$14,"Total",'Sch A. Input'!$H$13:$CJ$13,"&lt;="&amp;$U$7))&gt;'Sch D. Workings'!$D$12,MIN('Sch D. Workings'!AD1076,'Sch D. Workings'!$D$12-N75-H75),'Sch D. Workings'!AD1076)))</f>
        <v>0</v>
      </c>
      <c r="U75" s="221">
        <f>'Sch D. Workings'!AI1076</f>
        <v>0</v>
      </c>
      <c r="V75" s="82">
        <f>IFERROR(LOOKUP('Sch D. Workings'!AF1076,$C$10:$C$14,$B$10:$B$14),0)</f>
        <v>0</v>
      </c>
      <c r="W75" s="99">
        <f>COUNTIFS('Sch D. Workings'!AF1076,"&gt;"&amp;$D$14)</f>
        <v>0</v>
      </c>
      <c r="X75" s="85"/>
      <c r="Y75" s="78">
        <f>'Sch D. Workings'!AK1076</f>
        <v>0</v>
      </c>
      <c r="Z75" s="309">
        <f>IF(OR('Sch D. Workings'!D69="",$D$7&lt;=U$7,Y75=0),0,IF(OR(T75="Exceeded Cap",N75="Exceeded Cap",SUM(H75,N75,T75)='Sch D. Workings'!$D$12),"Exceeded Cap",IF((SUMIFS('Sch A. Input'!H67:CJ67,'Sch A. Input'!$H$14:$CJ$14,"Total",'Sch A. Input'!$H$13:$CJ$13,"&lt;="&amp;$AA$7))&gt;'Sch D. Workings'!$D$12,MIN('Sch D. Workings'!AN1076,'Sch D. Workings'!$D$12-N75-T75-H75),'Sch D. Workings'!AN1076)))</f>
        <v>0</v>
      </c>
      <c r="AA75" s="221">
        <f>'Sch D. Workings'!AS1076</f>
        <v>0</v>
      </c>
      <c r="AB75" s="82">
        <f>IFERROR(LOOKUP('Sch D. Workings'!AP1076,$C$10:$C$14,$B$10:$B$14),0)</f>
        <v>0</v>
      </c>
      <c r="AC75" s="99">
        <f>COUNTIFS('Sch D. Workings'!AP1076,"&gt;"&amp;$D$14)</f>
        <v>0</v>
      </c>
    </row>
    <row r="76" spans="3:29" x14ac:dyDescent="0.35">
      <c r="C76" s="81" t="str">
        <f>IF('Sch A. Input'!B68="","",'Sch A. Input'!B68)</f>
        <v/>
      </c>
      <c r="D76" s="81" t="str">
        <f>IF('Sch A. Input'!C68="","",'Sch A. Input'!C68)</f>
        <v/>
      </c>
      <c r="E76" s="85"/>
      <c r="F76" s="85"/>
      <c r="G76" s="99">
        <f>'Sch D. Workings'!G1077</f>
        <v>0</v>
      </c>
      <c r="H76" s="310">
        <f>IF(OR('Sch D. Workings'!D70="",G76=0),0,(IF((SUMIFS('Sch A. Input'!H68:CJ68,'Sch A. Input'!$H$14:$CJ$14,"Total",'Sch A. Input'!$H$13:$CJ$13,"&lt;="&amp;$I$7))&gt;'Sch D. Workings'!$D$12,MIN('Sch D. Workings'!J1077,'Sch D. Workings'!$D$12),'Sch D. Workings'!J1077)))</f>
        <v>0</v>
      </c>
      <c r="I76" s="221">
        <f>'Sch D. Workings'!O1077</f>
        <v>0</v>
      </c>
      <c r="J76" s="82">
        <f>IFERROR(LOOKUP('Sch D. Workings'!L1077,$C$10:$C$14,$B$10:$B$14),0)</f>
        <v>0</v>
      </c>
      <c r="K76" s="99">
        <f>COUNTIFS('Sch D. Workings'!L1077,"&gt;"&amp;$D$14)</f>
        <v>0</v>
      </c>
      <c r="L76" s="300"/>
      <c r="M76" s="78">
        <f>'Sch D. Workings'!Q1077</f>
        <v>0</v>
      </c>
      <c r="N76" s="309">
        <f>IF(OR('Sch D. Workings'!D70="",$D$7&lt;=I$7,M76=0),0,(IF(H76='Sch D. Workings'!$D$12,"Exceeded Cap",IF((SUMIFS('Sch A. Input'!H68:CJ68,'Sch A. Input'!$H$14:$CJ$14,"Total",'Sch A. Input'!$H$13:$CJ$13,"&lt;="&amp;$O$7))&gt;'Sch D. Workings'!$D$12,MIN('Sch D. Workings'!T1077,'Sch D. Workings'!$D$12-H76),'Sch D. Workings'!T1077))))</f>
        <v>0</v>
      </c>
      <c r="O76" s="221">
        <f>'Sch D. Workings'!Y1077</f>
        <v>0</v>
      </c>
      <c r="P76" s="82">
        <f>IFERROR(LOOKUP('Sch D. Workings'!V1077,$C$10:$C$14,$B$10:$B$14),0)</f>
        <v>0</v>
      </c>
      <c r="Q76" s="99">
        <f>COUNTIFS('Sch D. Workings'!V1077,"&gt;"&amp;$D$14)</f>
        <v>0</v>
      </c>
      <c r="R76" s="85"/>
      <c r="S76" s="78">
        <f>'Sch D. Workings'!AA1077</f>
        <v>0</v>
      </c>
      <c r="T76" s="309">
        <f>IF(OR('Sch D. Workings'!D70="",$D$7&lt;=O$7,S76=0),0,IF(OR(N76="Exceeded Cap",SUM(H76,N76)='Sch D. Workings'!$D$12),"Exceeded cap",IF((SUMIFS('Sch A. Input'!H68:CJ68,'Sch A. Input'!$H$14:$CJ$14,"Total",'Sch A. Input'!$H$13:$CJ$13,"&lt;="&amp;$U$7))&gt;'Sch D. Workings'!$D$12,MIN('Sch D. Workings'!AD1077,'Sch D. Workings'!$D$12-N76-H76),'Sch D. Workings'!AD1077)))</f>
        <v>0</v>
      </c>
      <c r="U76" s="221">
        <f>'Sch D. Workings'!AI1077</f>
        <v>0</v>
      </c>
      <c r="V76" s="82">
        <f>IFERROR(LOOKUP('Sch D. Workings'!AF1077,$C$10:$C$14,$B$10:$B$14),0)</f>
        <v>0</v>
      </c>
      <c r="W76" s="99">
        <f>COUNTIFS('Sch D. Workings'!AF1077,"&gt;"&amp;$D$14)</f>
        <v>0</v>
      </c>
      <c r="X76" s="85"/>
      <c r="Y76" s="78">
        <f>'Sch D. Workings'!AK1077</f>
        <v>0</v>
      </c>
      <c r="Z76" s="309">
        <f>IF(OR('Sch D. Workings'!D70="",$D$7&lt;=U$7,Y76=0),0,IF(OR(T76="Exceeded Cap",N76="Exceeded Cap",SUM(H76,N76,T76)='Sch D. Workings'!$D$12),"Exceeded Cap",IF((SUMIFS('Sch A. Input'!H68:CJ68,'Sch A. Input'!$H$14:$CJ$14,"Total",'Sch A. Input'!$H$13:$CJ$13,"&lt;="&amp;$AA$7))&gt;'Sch D. Workings'!$D$12,MIN('Sch D. Workings'!AN1077,'Sch D. Workings'!$D$12-N76-T76-H76),'Sch D. Workings'!AN1077)))</f>
        <v>0</v>
      </c>
      <c r="AA76" s="221">
        <f>'Sch D. Workings'!AS1077</f>
        <v>0</v>
      </c>
      <c r="AB76" s="82">
        <f>IFERROR(LOOKUP('Sch D. Workings'!AP1077,$C$10:$C$14,$B$10:$B$14),0)</f>
        <v>0</v>
      </c>
      <c r="AC76" s="99">
        <f>COUNTIFS('Sch D. Workings'!AP1077,"&gt;"&amp;$D$14)</f>
        <v>0</v>
      </c>
    </row>
    <row r="77" spans="3:29" x14ac:dyDescent="0.35">
      <c r="C77" s="81" t="str">
        <f>IF('Sch A. Input'!B69="","",'Sch A. Input'!B69)</f>
        <v/>
      </c>
      <c r="D77" s="81" t="str">
        <f>IF('Sch A. Input'!C69="","",'Sch A. Input'!C69)</f>
        <v/>
      </c>
      <c r="E77" s="85"/>
      <c r="F77" s="85"/>
      <c r="G77" s="99">
        <f>'Sch D. Workings'!G1078</f>
        <v>0</v>
      </c>
      <c r="H77" s="310">
        <f>IF(OR('Sch D. Workings'!D71="",G77=0),0,(IF((SUMIFS('Sch A. Input'!H69:CJ69,'Sch A. Input'!$H$14:$CJ$14,"Total",'Sch A. Input'!$H$13:$CJ$13,"&lt;="&amp;$I$7))&gt;'Sch D. Workings'!$D$12,MIN('Sch D. Workings'!J1078,'Sch D. Workings'!$D$12),'Sch D. Workings'!J1078)))</f>
        <v>0</v>
      </c>
      <c r="I77" s="221">
        <f>'Sch D. Workings'!O1078</f>
        <v>0</v>
      </c>
      <c r="J77" s="82">
        <f>IFERROR(LOOKUP('Sch D. Workings'!L1078,$C$10:$C$14,$B$10:$B$14),0)</f>
        <v>0</v>
      </c>
      <c r="K77" s="99">
        <f>COUNTIFS('Sch D. Workings'!L1078,"&gt;"&amp;$D$14)</f>
        <v>0</v>
      </c>
      <c r="L77" s="300"/>
      <c r="M77" s="78">
        <f>'Sch D. Workings'!Q1078</f>
        <v>0</v>
      </c>
      <c r="N77" s="309">
        <f>IF(OR('Sch D. Workings'!D71="",$D$7&lt;=I$7,M77=0),0,(IF(H77='Sch D. Workings'!$D$12,"Exceeded Cap",IF((SUMIFS('Sch A. Input'!H69:CJ69,'Sch A. Input'!$H$14:$CJ$14,"Total",'Sch A. Input'!$H$13:$CJ$13,"&lt;="&amp;$O$7))&gt;'Sch D. Workings'!$D$12,MIN('Sch D. Workings'!T1078,'Sch D. Workings'!$D$12-H77),'Sch D. Workings'!T1078))))</f>
        <v>0</v>
      </c>
      <c r="O77" s="221">
        <f>'Sch D. Workings'!Y1078</f>
        <v>0</v>
      </c>
      <c r="P77" s="82">
        <f>IFERROR(LOOKUP('Sch D. Workings'!V1078,$C$10:$C$14,$B$10:$B$14),0)</f>
        <v>0</v>
      </c>
      <c r="Q77" s="99">
        <f>COUNTIFS('Sch D. Workings'!V1078,"&gt;"&amp;$D$14)</f>
        <v>0</v>
      </c>
      <c r="R77" s="85"/>
      <c r="S77" s="78">
        <f>'Sch D. Workings'!AA1078</f>
        <v>0</v>
      </c>
      <c r="T77" s="309">
        <f>IF(OR('Sch D. Workings'!D71="",$D$7&lt;=O$7,S77=0),0,IF(OR(N77="Exceeded Cap",SUM(H77,N77)='Sch D. Workings'!$D$12),"Exceeded cap",IF((SUMIFS('Sch A. Input'!H69:CJ69,'Sch A. Input'!$H$14:$CJ$14,"Total",'Sch A. Input'!$H$13:$CJ$13,"&lt;="&amp;$U$7))&gt;'Sch D. Workings'!$D$12,MIN('Sch D. Workings'!AD1078,'Sch D. Workings'!$D$12-N77-H77),'Sch D. Workings'!AD1078)))</f>
        <v>0</v>
      </c>
      <c r="U77" s="221">
        <f>'Sch D. Workings'!AI1078</f>
        <v>0</v>
      </c>
      <c r="V77" s="82">
        <f>IFERROR(LOOKUP('Sch D. Workings'!AF1078,$C$10:$C$14,$B$10:$B$14),0)</f>
        <v>0</v>
      </c>
      <c r="W77" s="99">
        <f>COUNTIFS('Sch D. Workings'!AF1078,"&gt;"&amp;$D$14)</f>
        <v>0</v>
      </c>
      <c r="X77" s="85"/>
      <c r="Y77" s="78">
        <f>'Sch D. Workings'!AK1078</f>
        <v>0</v>
      </c>
      <c r="Z77" s="309">
        <f>IF(OR('Sch D. Workings'!D71="",$D$7&lt;=U$7,Y77=0),0,IF(OR(T77="Exceeded Cap",N77="Exceeded Cap",SUM(H77,N77,T77)='Sch D. Workings'!$D$12),"Exceeded Cap",IF((SUMIFS('Sch A. Input'!H69:CJ69,'Sch A. Input'!$H$14:$CJ$14,"Total",'Sch A. Input'!$H$13:$CJ$13,"&lt;="&amp;$AA$7))&gt;'Sch D. Workings'!$D$12,MIN('Sch D. Workings'!AN1078,'Sch D. Workings'!$D$12-N77-T77-H77),'Sch D. Workings'!AN1078)))</f>
        <v>0</v>
      </c>
      <c r="AA77" s="221">
        <f>'Sch D. Workings'!AS1078</f>
        <v>0</v>
      </c>
      <c r="AB77" s="82">
        <f>IFERROR(LOOKUP('Sch D. Workings'!AP1078,$C$10:$C$14,$B$10:$B$14),0)</f>
        <v>0</v>
      </c>
      <c r="AC77" s="99">
        <f>COUNTIFS('Sch D. Workings'!AP1078,"&gt;"&amp;$D$14)</f>
        <v>0</v>
      </c>
    </row>
    <row r="78" spans="3:29" x14ac:dyDescent="0.35">
      <c r="C78" s="81" t="str">
        <f>IF('Sch A. Input'!B70="","",'Sch A. Input'!B70)</f>
        <v/>
      </c>
      <c r="D78" s="81" t="str">
        <f>IF('Sch A. Input'!C70="","",'Sch A. Input'!C70)</f>
        <v/>
      </c>
      <c r="E78" s="85"/>
      <c r="F78" s="85"/>
      <c r="G78" s="99">
        <f>'Sch D. Workings'!G1079</f>
        <v>0</v>
      </c>
      <c r="H78" s="310">
        <f>IF(OR('Sch D. Workings'!D72="",G78=0),0,(IF((SUMIFS('Sch A. Input'!H70:CJ70,'Sch A. Input'!$H$14:$CJ$14,"Total",'Sch A. Input'!$H$13:$CJ$13,"&lt;="&amp;$I$7))&gt;'Sch D. Workings'!$D$12,MIN('Sch D. Workings'!J1079,'Sch D. Workings'!$D$12),'Sch D. Workings'!J1079)))</f>
        <v>0</v>
      </c>
      <c r="I78" s="221">
        <f>'Sch D. Workings'!O1079</f>
        <v>0</v>
      </c>
      <c r="J78" s="82">
        <f>IFERROR(LOOKUP('Sch D. Workings'!L1079,$C$10:$C$14,$B$10:$B$14),0)</f>
        <v>0</v>
      </c>
      <c r="K78" s="99">
        <f>COUNTIFS('Sch D. Workings'!L1079,"&gt;"&amp;$D$14)</f>
        <v>0</v>
      </c>
      <c r="L78" s="300"/>
      <c r="M78" s="78">
        <f>'Sch D. Workings'!Q1079</f>
        <v>0</v>
      </c>
      <c r="N78" s="309">
        <f>IF(OR('Sch D. Workings'!D72="",$D$7&lt;=I$7,M78=0),0,(IF(H78='Sch D. Workings'!$D$12,"Exceeded Cap",IF((SUMIFS('Sch A. Input'!H70:CJ70,'Sch A. Input'!$H$14:$CJ$14,"Total",'Sch A. Input'!$H$13:$CJ$13,"&lt;="&amp;$O$7))&gt;'Sch D. Workings'!$D$12,MIN('Sch D. Workings'!T1079,'Sch D. Workings'!$D$12-H78),'Sch D. Workings'!T1079))))</f>
        <v>0</v>
      </c>
      <c r="O78" s="221">
        <f>'Sch D. Workings'!Y1079</f>
        <v>0</v>
      </c>
      <c r="P78" s="82">
        <f>IFERROR(LOOKUP('Sch D. Workings'!V1079,$C$10:$C$14,$B$10:$B$14),0)</f>
        <v>0</v>
      </c>
      <c r="Q78" s="99">
        <f>COUNTIFS('Sch D. Workings'!V1079,"&gt;"&amp;$D$14)</f>
        <v>0</v>
      </c>
      <c r="R78" s="85"/>
      <c r="S78" s="78">
        <f>'Sch D. Workings'!AA1079</f>
        <v>0</v>
      </c>
      <c r="T78" s="309">
        <f>IF(OR('Sch D. Workings'!D72="",$D$7&lt;=O$7,S78=0),0,IF(OR(N78="Exceeded Cap",SUM(H78,N78)='Sch D. Workings'!$D$12),"Exceeded cap",IF((SUMIFS('Sch A. Input'!H70:CJ70,'Sch A. Input'!$H$14:$CJ$14,"Total",'Sch A. Input'!$H$13:$CJ$13,"&lt;="&amp;$U$7))&gt;'Sch D. Workings'!$D$12,MIN('Sch D. Workings'!AD1079,'Sch D. Workings'!$D$12-N78-H78),'Sch D. Workings'!AD1079)))</f>
        <v>0</v>
      </c>
      <c r="U78" s="221">
        <f>'Sch D. Workings'!AI1079</f>
        <v>0</v>
      </c>
      <c r="V78" s="82">
        <f>IFERROR(LOOKUP('Sch D. Workings'!AF1079,$C$10:$C$14,$B$10:$B$14),0)</f>
        <v>0</v>
      </c>
      <c r="W78" s="99">
        <f>COUNTIFS('Sch D. Workings'!AF1079,"&gt;"&amp;$D$14)</f>
        <v>0</v>
      </c>
      <c r="X78" s="85"/>
      <c r="Y78" s="78">
        <f>'Sch D. Workings'!AK1079</f>
        <v>0</v>
      </c>
      <c r="Z78" s="309">
        <f>IF(OR('Sch D. Workings'!D72="",$D$7&lt;=U$7,Y78=0),0,IF(OR(T78="Exceeded Cap",N78="Exceeded Cap",SUM(H78,N78,T78)='Sch D. Workings'!$D$12),"Exceeded Cap",IF((SUMIFS('Sch A. Input'!H70:CJ70,'Sch A. Input'!$H$14:$CJ$14,"Total",'Sch A. Input'!$H$13:$CJ$13,"&lt;="&amp;$AA$7))&gt;'Sch D. Workings'!$D$12,MIN('Sch D. Workings'!AN1079,'Sch D. Workings'!$D$12-N78-T78-H78),'Sch D. Workings'!AN1079)))</f>
        <v>0</v>
      </c>
      <c r="AA78" s="221">
        <f>'Sch D. Workings'!AS1079</f>
        <v>0</v>
      </c>
      <c r="AB78" s="82">
        <f>IFERROR(LOOKUP('Sch D. Workings'!AP1079,$C$10:$C$14,$B$10:$B$14),0)</f>
        <v>0</v>
      </c>
      <c r="AC78" s="99">
        <f>COUNTIFS('Sch D. Workings'!AP1079,"&gt;"&amp;$D$14)</f>
        <v>0</v>
      </c>
    </row>
    <row r="79" spans="3:29" x14ac:dyDescent="0.35">
      <c r="C79" s="81" t="str">
        <f>IF('Sch A. Input'!B71="","",'Sch A. Input'!B71)</f>
        <v/>
      </c>
      <c r="D79" s="81" t="str">
        <f>IF('Sch A. Input'!C71="","",'Sch A. Input'!C71)</f>
        <v/>
      </c>
      <c r="E79" s="85"/>
      <c r="F79" s="85"/>
      <c r="G79" s="99">
        <f>'Sch D. Workings'!G1080</f>
        <v>0</v>
      </c>
      <c r="H79" s="310">
        <f>IF(OR('Sch D. Workings'!D73="",G79=0),0,(IF((SUMIFS('Sch A. Input'!H71:CJ71,'Sch A. Input'!$H$14:$CJ$14,"Total",'Sch A. Input'!$H$13:$CJ$13,"&lt;="&amp;$I$7))&gt;'Sch D. Workings'!$D$12,MIN('Sch D. Workings'!J1080,'Sch D. Workings'!$D$12),'Sch D. Workings'!J1080)))</f>
        <v>0</v>
      </c>
      <c r="I79" s="221">
        <f>'Sch D. Workings'!O1080</f>
        <v>0</v>
      </c>
      <c r="J79" s="82">
        <f>IFERROR(LOOKUP('Sch D. Workings'!L1080,$C$10:$C$14,$B$10:$B$14),0)</f>
        <v>0</v>
      </c>
      <c r="K79" s="99">
        <f>COUNTIFS('Sch D. Workings'!L1080,"&gt;"&amp;$D$14)</f>
        <v>0</v>
      </c>
      <c r="L79" s="300"/>
      <c r="M79" s="78">
        <f>'Sch D. Workings'!Q1080</f>
        <v>0</v>
      </c>
      <c r="N79" s="309">
        <f>IF(OR('Sch D. Workings'!D73="",$D$7&lt;=I$7,M79=0),0,(IF(H79='Sch D. Workings'!$D$12,"Exceeded Cap",IF((SUMIFS('Sch A. Input'!H71:CJ71,'Sch A. Input'!$H$14:$CJ$14,"Total",'Sch A. Input'!$H$13:$CJ$13,"&lt;="&amp;$O$7))&gt;'Sch D. Workings'!$D$12,MIN('Sch D. Workings'!T1080,'Sch D. Workings'!$D$12-H79),'Sch D. Workings'!T1080))))</f>
        <v>0</v>
      </c>
      <c r="O79" s="221">
        <f>'Sch D. Workings'!Y1080</f>
        <v>0</v>
      </c>
      <c r="P79" s="82">
        <f>IFERROR(LOOKUP('Sch D. Workings'!V1080,$C$10:$C$14,$B$10:$B$14),0)</f>
        <v>0</v>
      </c>
      <c r="Q79" s="99">
        <f>COUNTIFS('Sch D. Workings'!V1080,"&gt;"&amp;$D$14)</f>
        <v>0</v>
      </c>
      <c r="R79" s="85"/>
      <c r="S79" s="78">
        <f>'Sch D. Workings'!AA1080</f>
        <v>0</v>
      </c>
      <c r="T79" s="309">
        <f>IF(OR('Sch D. Workings'!D73="",$D$7&lt;=O$7,S79=0),0,IF(OR(N79="Exceeded Cap",SUM(H79,N79)='Sch D. Workings'!$D$12),"Exceeded cap",IF((SUMIFS('Sch A. Input'!H71:CJ71,'Sch A. Input'!$H$14:$CJ$14,"Total",'Sch A. Input'!$H$13:$CJ$13,"&lt;="&amp;$U$7))&gt;'Sch D. Workings'!$D$12,MIN('Sch D. Workings'!AD1080,'Sch D. Workings'!$D$12-N79-H79),'Sch D. Workings'!AD1080)))</f>
        <v>0</v>
      </c>
      <c r="U79" s="221">
        <f>'Sch D. Workings'!AI1080</f>
        <v>0</v>
      </c>
      <c r="V79" s="82">
        <f>IFERROR(LOOKUP('Sch D. Workings'!AF1080,$C$10:$C$14,$B$10:$B$14),0)</f>
        <v>0</v>
      </c>
      <c r="W79" s="99">
        <f>COUNTIFS('Sch D. Workings'!AF1080,"&gt;"&amp;$D$14)</f>
        <v>0</v>
      </c>
      <c r="X79" s="85"/>
      <c r="Y79" s="78">
        <f>'Sch D. Workings'!AK1080</f>
        <v>0</v>
      </c>
      <c r="Z79" s="309">
        <f>IF(OR('Sch D. Workings'!D73="",$D$7&lt;=U$7,Y79=0),0,IF(OR(T79="Exceeded Cap",N79="Exceeded Cap",SUM(H79,N79,T79)='Sch D. Workings'!$D$12),"Exceeded Cap",IF((SUMIFS('Sch A. Input'!H71:CJ71,'Sch A. Input'!$H$14:$CJ$14,"Total",'Sch A. Input'!$H$13:$CJ$13,"&lt;="&amp;$AA$7))&gt;'Sch D. Workings'!$D$12,MIN('Sch D. Workings'!AN1080,'Sch D. Workings'!$D$12-N79-T79-H79),'Sch D. Workings'!AN1080)))</f>
        <v>0</v>
      </c>
      <c r="AA79" s="221">
        <f>'Sch D. Workings'!AS1080</f>
        <v>0</v>
      </c>
      <c r="AB79" s="82">
        <f>IFERROR(LOOKUP('Sch D. Workings'!AP1080,$C$10:$C$14,$B$10:$B$14),0)</f>
        <v>0</v>
      </c>
      <c r="AC79" s="99">
        <f>COUNTIFS('Sch D. Workings'!AP1080,"&gt;"&amp;$D$14)</f>
        <v>0</v>
      </c>
    </row>
    <row r="80" spans="3:29" x14ac:dyDescent="0.35">
      <c r="C80" s="81" t="str">
        <f>IF('Sch A. Input'!B72="","",'Sch A. Input'!B72)</f>
        <v/>
      </c>
      <c r="D80" s="81" t="str">
        <f>IF('Sch A. Input'!C72="","",'Sch A. Input'!C72)</f>
        <v/>
      </c>
      <c r="E80" s="85"/>
      <c r="F80" s="85"/>
      <c r="G80" s="99">
        <f>'Sch D. Workings'!G1081</f>
        <v>0</v>
      </c>
      <c r="H80" s="310">
        <f>IF(OR('Sch D. Workings'!D74="",G80=0),0,(IF((SUMIFS('Sch A. Input'!H72:CJ72,'Sch A. Input'!$H$14:$CJ$14,"Total",'Sch A. Input'!$H$13:$CJ$13,"&lt;="&amp;$I$7))&gt;'Sch D. Workings'!$D$12,MIN('Sch D. Workings'!J1081,'Sch D. Workings'!$D$12),'Sch D. Workings'!J1081)))</f>
        <v>0</v>
      </c>
      <c r="I80" s="221">
        <f>'Sch D. Workings'!O1081</f>
        <v>0</v>
      </c>
      <c r="J80" s="82">
        <f>IFERROR(LOOKUP('Sch D. Workings'!L1081,$C$10:$C$14,$B$10:$B$14),0)</f>
        <v>0</v>
      </c>
      <c r="K80" s="99">
        <f>COUNTIFS('Sch D. Workings'!L1081,"&gt;"&amp;$D$14)</f>
        <v>0</v>
      </c>
      <c r="L80" s="300"/>
      <c r="M80" s="78">
        <f>'Sch D. Workings'!Q1081</f>
        <v>0</v>
      </c>
      <c r="N80" s="309">
        <f>IF(OR('Sch D. Workings'!D74="",$D$7&lt;=I$7,M80=0),0,(IF(H80='Sch D. Workings'!$D$12,"Exceeded Cap",IF((SUMIFS('Sch A. Input'!H72:CJ72,'Sch A. Input'!$H$14:$CJ$14,"Total",'Sch A. Input'!$H$13:$CJ$13,"&lt;="&amp;$O$7))&gt;'Sch D. Workings'!$D$12,MIN('Sch D. Workings'!T1081,'Sch D. Workings'!$D$12-H80),'Sch D. Workings'!T1081))))</f>
        <v>0</v>
      </c>
      <c r="O80" s="221">
        <f>'Sch D. Workings'!Y1081</f>
        <v>0</v>
      </c>
      <c r="P80" s="82">
        <f>IFERROR(LOOKUP('Sch D. Workings'!V1081,$C$10:$C$14,$B$10:$B$14),0)</f>
        <v>0</v>
      </c>
      <c r="Q80" s="99">
        <f>COUNTIFS('Sch D. Workings'!V1081,"&gt;"&amp;$D$14)</f>
        <v>0</v>
      </c>
      <c r="R80" s="85"/>
      <c r="S80" s="78">
        <f>'Sch D. Workings'!AA1081</f>
        <v>0</v>
      </c>
      <c r="T80" s="309">
        <f>IF(OR('Sch D. Workings'!D74="",$D$7&lt;=O$7,S80=0),0,IF(OR(N80="Exceeded Cap",SUM(H80,N80)='Sch D. Workings'!$D$12),"Exceeded cap",IF((SUMIFS('Sch A. Input'!H72:CJ72,'Sch A. Input'!$H$14:$CJ$14,"Total",'Sch A. Input'!$H$13:$CJ$13,"&lt;="&amp;$U$7))&gt;'Sch D. Workings'!$D$12,MIN('Sch D. Workings'!AD1081,'Sch D. Workings'!$D$12-N80-H80),'Sch D. Workings'!AD1081)))</f>
        <v>0</v>
      </c>
      <c r="U80" s="221">
        <f>'Sch D. Workings'!AI1081</f>
        <v>0</v>
      </c>
      <c r="V80" s="82">
        <f>IFERROR(LOOKUP('Sch D. Workings'!AF1081,$C$10:$C$14,$B$10:$B$14),0)</f>
        <v>0</v>
      </c>
      <c r="W80" s="99">
        <f>COUNTIFS('Sch D. Workings'!AF1081,"&gt;"&amp;$D$14)</f>
        <v>0</v>
      </c>
      <c r="X80" s="85"/>
      <c r="Y80" s="78">
        <f>'Sch D. Workings'!AK1081</f>
        <v>0</v>
      </c>
      <c r="Z80" s="309">
        <f>IF(OR('Sch D. Workings'!D74="",$D$7&lt;=U$7,Y80=0),0,IF(OR(T80="Exceeded Cap",N80="Exceeded Cap",SUM(H80,N80,T80)='Sch D. Workings'!$D$12),"Exceeded Cap",IF((SUMIFS('Sch A. Input'!H72:CJ72,'Sch A. Input'!$H$14:$CJ$14,"Total",'Sch A. Input'!$H$13:$CJ$13,"&lt;="&amp;$AA$7))&gt;'Sch D. Workings'!$D$12,MIN('Sch D. Workings'!AN1081,'Sch D. Workings'!$D$12-N80-T80-H80),'Sch D. Workings'!AN1081)))</f>
        <v>0</v>
      </c>
      <c r="AA80" s="221">
        <f>'Sch D. Workings'!AS1081</f>
        <v>0</v>
      </c>
      <c r="AB80" s="82">
        <f>IFERROR(LOOKUP('Sch D. Workings'!AP1081,$C$10:$C$14,$B$10:$B$14),0)</f>
        <v>0</v>
      </c>
      <c r="AC80" s="99">
        <f>COUNTIFS('Sch D. Workings'!AP1081,"&gt;"&amp;$D$14)</f>
        <v>0</v>
      </c>
    </row>
    <row r="81" spans="3:29" x14ac:dyDescent="0.35">
      <c r="C81" s="81" t="str">
        <f>IF('Sch A. Input'!B73="","",'Sch A. Input'!B73)</f>
        <v/>
      </c>
      <c r="D81" s="81" t="str">
        <f>IF('Sch A. Input'!C73="","",'Sch A. Input'!C73)</f>
        <v/>
      </c>
      <c r="E81" s="85"/>
      <c r="F81" s="85"/>
      <c r="G81" s="99">
        <f>'Sch D. Workings'!G1082</f>
        <v>0</v>
      </c>
      <c r="H81" s="310">
        <f>IF(OR('Sch D. Workings'!D75="",G81=0),0,(IF((SUMIFS('Sch A. Input'!H73:CJ73,'Sch A. Input'!$H$14:$CJ$14,"Total",'Sch A. Input'!$H$13:$CJ$13,"&lt;="&amp;$I$7))&gt;'Sch D. Workings'!$D$12,MIN('Sch D. Workings'!J1082,'Sch D. Workings'!$D$12),'Sch D. Workings'!J1082)))</f>
        <v>0</v>
      </c>
      <c r="I81" s="221">
        <f>'Sch D. Workings'!O1082</f>
        <v>0</v>
      </c>
      <c r="J81" s="82">
        <f>IFERROR(LOOKUP('Sch D. Workings'!L1082,$C$10:$C$14,$B$10:$B$14),0)</f>
        <v>0</v>
      </c>
      <c r="K81" s="99">
        <f>COUNTIFS('Sch D. Workings'!L1082,"&gt;"&amp;$D$14)</f>
        <v>0</v>
      </c>
      <c r="L81" s="300"/>
      <c r="M81" s="78">
        <f>'Sch D. Workings'!Q1082</f>
        <v>0</v>
      </c>
      <c r="N81" s="309">
        <f>IF(OR('Sch D. Workings'!D75="",$D$7&lt;=I$7,M81=0),0,(IF(H81='Sch D. Workings'!$D$12,"Exceeded Cap",IF((SUMIFS('Sch A. Input'!H73:CJ73,'Sch A. Input'!$H$14:$CJ$14,"Total",'Sch A. Input'!$H$13:$CJ$13,"&lt;="&amp;$O$7))&gt;'Sch D. Workings'!$D$12,MIN('Sch D. Workings'!T1082,'Sch D. Workings'!$D$12-H81),'Sch D. Workings'!T1082))))</f>
        <v>0</v>
      </c>
      <c r="O81" s="221">
        <f>'Sch D. Workings'!Y1082</f>
        <v>0</v>
      </c>
      <c r="P81" s="82">
        <f>IFERROR(LOOKUP('Sch D. Workings'!V1082,$C$10:$C$14,$B$10:$B$14),0)</f>
        <v>0</v>
      </c>
      <c r="Q81" s="99">
        <f>COUNTIFS('Sch D. Workings'!V1082,"&gt;"&amp;$D$14)</f>
        <v>0</v>
      </c>
      <c r="R81" s="85"/>
      <c r="S81" s="78">
        <f>'Sch D. Workings'!AA1082</f>
        <v>0</v>
      </c>
      <c r="T81" s="309">
        <f>IF(OR('Sch D. Workings'!D75="",$D$7&lt;=O$7,S81=0),0,IF(OR(N81="Exceeded Cap",SUM(H81,N81)='Sch D. Workings'!$D$12),"Exceeded cap",IF((SUMIFS('Sch A. Input'!H73:CJ73,'Sch A. Input'!$H$14:$CJ$14,"Total",'Sch A. Input'!$H$13:$CJ$13,"&lt;="&amp;$U$7))&gt;'Sch D. Workings'!$D$12,MIN('Sch D. Workings'!AD1082,'Sch D. Workings'!$D$12-N81-H81),'Sch D. Workings'!AD1082)))</f>
        <v>0</v>
      </c>
      <c r="U81" s="221">
        <f>'Sch D. Workings'!AI1082</f>
        <v>0</v>
      </c>
      <c r="V81" s="82">
        <f>IFERROR(LOOKUP('Sch D. Workings'!AF1082,$C$10:$C$14,$B$10:$B$14),0)</f>
        <v>0</v>
      </c>
      <c r="W81" s="99">
        <f>COUNTIFS('Sch D. Workings'!AF1082,"&gt;"&amp;$D$14)</f>
        <v>0</v>
      </c>
      <c r="X81" s="85"/>
      <c r="Y81" s="78">
        <f>'Sch D. Workings'!AK1082</f>
        <v>0</v>
      </c>
      <c r="Z81" s="309">
        <f>IF(OR('Sch D. Workings'!D75="",$D$7&lt;=U$7,Y81=0),0,IF(OR(T81="Exceeded Cap",N81="Exceeded Cap",SUM(H81,N81,T81)='Sch D. Workings'!$D$12),"Exceeded Cap",IF((SUMIFS('Sch A. Input'!H73:CJ73,'Sch A. Input'!$H$14:$CJ$14,"Total",'Sch A. Input'!$H$13:$CJ$13,"&lt;="&amp;$AA$7))&gt;'Sch D. Workings'!$D$12,MIN('Sch D. Workings'!AN1082,'Sch D. Workings'!$D$12-N81-T81-H81),'Sch D. Workings'!AN1082)))</f>
        <v>0</v>
      </c>
      <c r="AA81" s="221">
        <f>'Sch D. Workings'!AS1082</f>
        <v>0</v>
      </c>
      <c r="AB81" s="82">
        <f>IFERROR(LOOKUP('Sch D. Workings'!AP1082,$C$10:$C$14,$B$10:$B$14),0)</f>
        <v>0</v>
      </c>
      <c r="AC81" s="99">
        <f>COUNTIFS('Sch D. Workings'!AP1082,"&gt;"&amp;$D$14)</f>
        <v>0</v>
      </c>
    </row>
    <row r="82" spans="3:29" x14ac:dyDescent="0.35">
      <c r="C82" s="81" t="str">
        <f>IF('Sch A. Input'!B74="","",'Sch A. Input'!B74)</f>
        <v/>
      </c>
      <c r="D82" s="81" t="str">
        <f>IF('Sch A. Input'!C74="","",'Sch A. Input'!C74)</f>
        <v/>
      </c>
      <c r="E82" s="85"/>
      <c r="F82" s="85"/>
      <c r="G82" s="99">
        <f>'Sch D. Workings'!G1083</f>
        <v>0</v>
      </c>
      <c r="H82" s="310">
        <f>IF(OR('Sch D. Workings'!D76="",G82=0),0,(IF((SUMIFS('Sch A. Input'!H74:CJ74,'Sch A. Input'!$H$14:$CJ$14,"Total",'Sch A. Input'!$H$13:$CJ$13,"&lt;="&amp;$I$7))&gt;'Sch D. Workings'!$D$12,MIN('Sch D. Workings'!J1083,'Sch D. Workings'!$D$12),'Sch D. Workings'!J1083)))</f>
        <v>0</v>
      </c>
      <c r="I82" s="221">
        <f>'Sch D. Workings'!O1083</f>
        <v>0</v>
      </c>
      <c r="J82" s="82">
        <f>IFERROR(LOOKUP('Sch D. Workings'!L1083,$C$10:$C$14,$B$10:$B$14),0)</f>
        <v>0</v>
      </c>
      <c r="K82" s="99">
        <f>COUNTIFS('Sch D. Workings'!L1083,"&gt;"&amp;$D$14)</f>
        <v>0</v>
      </c>
      <c r="L82" s="300"/>
      <c r="M82" s="78">
        <f>'Sch D. Workings'!Q1083</f>
        <v>0</v>
      </c>
      <c r="N82" s="309">
        <f>IF(OR('Sch D. Workings'!D76="",$D$7&lt;=I$7,M82=0),0,(IF(H82='Sch D. Workings'!$D$12,"Exceeded Cap",IF((SUMIFS('Sch A. Input'!H74:CJ74,'Sch A. Input'!$H$14:$CJ$14,"Total",'Sch A. Input'!$H$13:$CJ$13,"&lt;="&amp;$O$7))&gt;'Sch D. Workings'!$D$12,MIN('Sch D. Workings'!T1083,'Sch D. Workings'!$D$12-H82),'Sch D. Workings'!T1083))))</f>
        <v>0</v>
      </c>
      <c r="O82" s="221">
        <f>'Sch D. Workings'!Y1083</f>
        <v>0</v>
      </c>
      <c r="P82" s="82">
        <f>IFERROR(LOOKUP('Sch D. Workings'!V1083,$C$10:$C$14,$B$10:$B$14),0)</f>
        <v>0</v>
      </c>
      <c r="Q82" s="99">
        <f>COUNTIFS('Sch D. Workings'!V1083,"&gt;"&amp;$D$14)</f>
        <v>0</v>
      </c>
      <c r="R82" s="85"/>
      <c r="S82" s="78">
        <f>'Sch D. Workings'!AA1083</f>
        <v>0</v>
      </c>
      <c r="T82" s="309">
        <f>IF(OR('Sch D. Workings'!D76="",$D$7&lt;=O$7,S82=0),0,IF(OR(N82="Exceeded Cap",SUM(H82,N82)='Sch D. Workings'!$D$12),"Exceeded cap",IF((SUMIFS('Sch A. Input'!H74:CJ74,'Sch A. Input'!$H$14:$CJ$14,"Total",'Sch A. Input'!$H$13:$CJ$13,"&lt;="&amp;$U$7))&gt;'Sch D. Workings'!$D$12,MIN('Sch D. Workings'!AD1083,'Sch D. Workings'!$D$12-N82-H82),'Sch D. Workings'!AD1083)))</f>
        <v>0</v>
      </c>
      <c r="U82" s="221">
        <f>'Sch D. Workings'!AI1083</f>
        <v>0</v>
      </c>
      <c r="V82" s="82">
        <f>IFERROR(LOOKUP('Sch D. Workings'!AF1083,$C$10:$C$14,$B$10:$B$14),0)</f>
        <v>0</v>
      </c>
      <c r="W82" s="99">
        <f>COUNTIFS('Sch D. Workings'!AF1083,"&gt;"&amp;$D$14)</f>
        <v>0</v>
      </c>
      <c r="X82" s="85"/>
      <c r="Y82" s="78">
        <f>'Sch D. Workings'!AK1083</f>
        <v>0</v>
      </c>
      <c r="Z82" s="309">
        <f>IF(OR('Sch D. Workings'!D76="",$D$7&lt;=U$7,Y82=0),0,IF(OR(T82="Exceeded Cap",N82="Exceeded Cap",SUM(H82,N82,T82)='Sch D. Workings'!$D$12),"Exceeded Cap",IF((SUMIFS('Sch A. Input'!H74:CJ74,'Sch A. Input'!$H$14:$CJ$14,"Total",'Sch A. Input'!$H$13:$CJ$13,"&lt;="&amp;$AA$7))&gt;'Sch D. Workings'!$D$12,MIN('Sch D. Workings'!AN1083,'Sch D. Workings'!$D$12-N82-T82-H82),'Sch D. Workings'!AN1083)))</f>
        <v>0</v>
      </c>
      <c r="AA82" s="221">
        <f>'Sch D. Workings'!AS1083</f>
        <v>0</v>
      </c>
      <c r="AB82" s="82">
        <f>IFERROR(LOOKUP('Sch D. Workings'!AP1083,$C$10:$C$14,$B$10:$B$14),0)</f>
        <v>0</v>
      </c>
      <c r="AC82" s="99">
        <f>COUNTIFS('Sch D. Workings'!AP1083,"&gt;"&amp;$D$14)</f>
        <v>0</v>
      </c>
    </row>
    <row r="83" spans="3:29" x14ac:dyDescent="0.35">
      <c r="C83" s="81" t="str">
        <f>IF('Sch A. Input'!B75="","",'Sch A. Input'!B75)</f>
        <v/>
      </c>
      <c r="D83" s="81" t="str">
        <f>IF('Sch A. Input'!C75="","",'Sch A. Input'!C75)</f>
        <v/>
      </c>
      <c r="E83" s="85"/>
      <c r="F83" s="85"/>
      <c r="G83" s="99">
        <f>'Sch D. Workings'!G1084</f>
        <v>0</v>
      </c>
      <c r="H83" s="310">
        <f>IF(OR('Sch D. Workings'!D77="",G83=0),0,(IF((SUMIFS('Sch A. Input'!H75:CJ75,'Sch A. Input'!$H$14:$CJ$14,"Total",'Sch A. Input'!$H$13:$CJ$13,"&lt;="&amp;$I$7))&gt;'Sch D. Workings'!$D$12,MIN('Sch D. Workings'!J1084,'Sch D. Workings'!$D$12),'Sch D. Workings'!J1084)))</f>
        <v>0</v>
      </c>
      <c r="I83" s="221">
        <f>'Sch D. Workings'!O1084</f>
        <v>0</v>
      </c>
      <c r="J83" s="82">
        <f>IFERROR(LOOKUP('Sch D. Workings'!L1084,$C$10:$C$14,$B$10:$B$14),0)</f>
        <v>0</v>
      </c>
      <c r="K83" s="99">
        <f>COUNTIFS('Sch D. Workings'!L1084,"&gt;"&amp;$D$14)</f>
        <v>0</v>
      </c>
      <c r="L83" s="300"/>
      <c r="M83" s="78">
        <f>'Sch D. Workings'!Q1084</f>
        <v>0</v>
      </c>
      <c r="N83" s="309">
        <f>IF(OR('Sch D. Workings'!D77="",$D$7&lt;=I$7,M83=0),0,(IF(H83='Sch D. Workings'!$D$12,"Exceeded Cap",IF((SUMIFS('Sch A. Input'!H75:CJ75,'Sch A. Input'!$H$14:$CJ$14,"Total",'Sch A. Input'!$H$13:$CJ$13,"&lt;="&amp;$O$7))&gt;'Sch D. Workings'!$D$12,MIN('Sch D. Workings'!T1084,'Sch D. Workings'!$D$12-H83),'Sch D. Workings'!T1084))))</f>
        <v>0</v>
      </c>
      <c r="O83" s="221">
        <f>'Sch D. Workings'!Y1084</f>
        <v>0</v>
      </c>
      <c r="P83" s="82">
        <f>IFERROR(LOOKUP('Sch D. Workings'!V1084,$C$10:$C$14,$B$10:$B$14),0)</f>
        <v>0</v>
      </c>
      <c r="Q83" s="99">
        <f>COUNTIFS('Sch D. Workings'!V1084,"&gt;"&amp;$D$14)</f>
        <v>0</v>
      </c>
      <c r="R83" s="85"/>
      <c r="S83" s="78">
        <f>'Sch D. Workings'!AA1084</f>
        <v>0</v>
      </c>
      <c r="T83" s="309">
        <f>IF(OR('Sch D. Workings'!D77="",$D$7&lt;=O$7,S83=0),0,IF(OR(N83="Exceeded Cap",SUM(H83,N83)='Sch D. Workings'!$D$12),"Exceeded cap",IF((SUMIFS('Sch A. Input'!H75:CJ75,'Sch A. Input'!$H$14:$CJ$14,"Total",'Sch A. Input'!$H$13:$CJ$13,"&lt;="&amp;$U$7))&gt;'Sch D. Workings'!$D$12,MIN('Sch D. Workings'!AD1084,'Sch D. Workings'!$D$12-N83-H83),'Sch D. Workings'!AD1084)))</f>
        <v>0</v>
      </c>
      <c r="U83" s="221">
        <f>'Sch D. Workings'!AI1084</f>
        <v>0</v>
      </c>
      <c r="V83" s="82">
        <f>IFERROR(LOOKUP('Sch D. Workings'!AF1084,$C$10:$C$14,$B$10:$B$14),0)</f>
        <v>0</v>
      </c>
      <c r="W83" s="99">
        <f>COUNTIFS('Sch D. Workings'!AF1084,"&gt;"&amp;$D$14)</f>
        <v>0</v>
      </c>
      <c r="X83" s="85"/>
      <c r="Y83" s="78">
        <f>'Sch D. Workings'!AK1084</f>
        <v>0</v>
      </c>
      <c r="Z83" s="309">
        <f>IF(OR('Sch D. Workings'!D77="",$D$7&lt;=U$7,Y83=0),0,IF(OR(T83="Exceeded Cap",N83="Exceeded Cap",SUM(H83,N83,T83)='Sch D. Workings'!$D$12),"Exceeded Cap",IF((SUMIFS('Sch A. Input'!H75:CJ75,'Sch A. Input'!$H$14:$CJ$14,"Total",'Sch A. Input'!$H$13:$CJ$13,"&lt;="&amp;$AA$7))&gt;'Sch D. Workings'!$D$12,MIN('Sch D. Workings'!AN1084,'Sch D. Workings'!$D$12-N83-T83-H83),'Sch D. Workings'!AN1084)))</f>
        <v>0</v>
      </c>
      <c r="AA83" s="221">
        <f>'Sch D. Workings'!AS1084</f>
        <v>0</v>
      </c>
      <c r="AB83" s="82">
        <f>IFERROR(LOOKUP('Sch D. Workings'!AP1084,$C$10:$C$14,$B$10:$B$14),0)</f>
        <v>0</v>
      </c>
      <c r="AC83" s="99">
        <f>COUNTIFS('Sch D. Workings'!AP1084,"&gt;"&amp;$D$14)</f>
        <v>0</v>
      </c>
    </row>
    <row r="84" spans="3:29" x14ac:dyDescent="0.35">
      <c r="C84" s="81" t="str">
        <f>IF('Sch A. Input'!B76="","",'Sch A. Input'!B76)</f>
        <v/>
      </c>
      <c r="D84" s="81" t="str">
        <f>IF('Sch A. Input'!C76="","",'Sch A. Input'!C76)</f>
        <v/>
      </c>
      <c r="E84" s="85"/>
      <c r="F84" s="85"/>
      <c r="G84" s="99">
        <f>'Sch D. Workings'!G1085</f>
        <v>0</v>
      </c>
      <c r="H84" s="310">
        <f>IF(OR('Sch D. Workings'!D78="",G84=0),0,(IF((SUMIFS('Sch A. Input'!H76:CJ76,'Sch A. Input'!$H$14:$CJ$14,"Total",'Sch A. Input'!$H$13:$CJ$13,"&lt;="&amp;$I$7))&gt;'Sch D. Workings'!$D$12,MIN('Sch D. Workings'!J1085,'Sch D. Workings'!$D$12),'Sch D. Workings'!J1085)))</f>
        <v>0</v>
      </c>
      <c r="I84" s="221">
        <f>'Sch D. Workings'!O1085</f>
        <v>0</v>
      </c>
      <c r="J84" s="82">
        <f>IFERROR(LOOKUP('Sch D. Workings'!L1085,$C$10:$C$14,$B$10:$B$14),0)</f>
        <v>0</v>
      </c>
      <c r="K84" s="99">
        <f>COUNTIFS('Sch D. Workings'!L1085,"&gt;"&amp;$D$14)</f>
        <v>0</v>
      </c>
      <c r="L84" s="300"/>
      <c r="M84" s="78">
        <f>'Sch D. Workings'!Q1085</f>
        <v>0</v>
      </c>
      <c r="N84" s="309">
        <f>IF(OR('Sch D. Workings'!D78="",$D$7&lt;=I$7,M84=0),0,(IF(H84='Sch D. Workings'!$D$12,"Exceeded Cap",IF((SUMIFS('Sch A. Input'!H76:CJ76,'Sch A. Input'!$H$14:$CJ$14,"Total",'Sch A. Input'!$H$13:$CJ$13,"&lt;="&amp;$O$7))&gt;'Sch D. Workings'!$D$12,MIN('Sch D. Workings'!T1085,'Sch D. Workings'!$D$12-H84),'Sch D. Workings'!T1085))))</f>
        <v>0</v>
      </c>
      <c r="O84" s="221">
        <f>'Sch D. Workings'!Y1085</f>
        <v>0</v>
      </c>
      <c r="P84" s="82">
        <f>IFERROR(LOOKUP('Sch D. Workings'!V1085,$C$10:$C$14,$B$10:$B$14),0)</f>
        <v>0</v>
      </c>
      <c r="Q84" s="99">
        <f>COUNTIFS('Sch D. Workings'!V1085,"&gt;"&amp;$D$14)</f>
        <v>0</v>
      </c>
      <c r="R84" s="85"/>
      <c r="S84" s="78">
        <f>'Sch D. Workings'!AA1085</f>
        <v>0</v>
      </c>
      <c r="T84" s="309">
        <f>IF(OR('Sch D. Workings'!D78="",$D$7&lt;=O$7,S84=0),0,IF(OR(N84="Exceeded Cap",SUM(H84,N84)='Sch D. Workings'!$D$12),"Exceeded cap",IF((SUMIFS('Sch A. Input'!H76:CJ76,'Sch A. Input'!$H$14:$CJ$14,"Total",'Sch A. Input'!$H$13:$CJ$13,"&lt;="&amp;$U$7))&gt;'Sch D. Workings'!$D$12,MIN('Sch D. Workings'!AD1085,'Sch D. Workings'!$D$12-N84-H84),'Sch D. Workings'!AD1085)))</f>
        <v>0</v>
      </c>
      <c r="U84" s="221">
        <f>'Sch D. Workings'!AI1085</f>
        <v>0</v>
      </c>
      <c r="V84" s="82">
        <f>IFERROR(LOOKUP('Sch D. Workings'!AF1085,$C$10:$C$14,$B$10:$B$14),0)</f>
        <v>0</v>
      </c>
      <c r="W84" s="99">
        <f>COUNTIFS('Sch D. Workings'!AF1085,"&gt;"&amp;$D$14)</f>
        <v>0</v>
      </c>
      <c r="X84" s="85"/>
      <c r="Y84" s="78">
        <f>'Sch D. Workings'!AK1085</f>
        <v>0</v>
      </c>
      <c r="Z84" s="309">
        <f>IF(OR('Sch D. Workings'!D78="",$D$7&lt;=U$7,Y84=0),0,IF(OR(T84="Exceeded Cap",N84="Exceeded Cap",SUM(H84,N84,T84)='Sch D. Workings'!$D$12),"Exceeded Cap",IF((SUMIFS('Sch A. Input'!H76:CJ76,'Sch A. Input'!$H$14:$CJ$14,"Total",'Sch A. Input'!$H$13:$CJ$13,"&lt;="&amp;$AA$7))&gt;'Sch D. Workings'!$D$12,MIN('Sch D. Workings'!AN1085,'Sch D. Workings'!$D$12-N84-T84-H84),'Sch D. Workings'!AN1085)))</f>
        <v>0</v>
      </c>
      <c r="AA84" s="221">
        <f>'Sch D. Workings'!AS1085</f>
        <v>0</v>
      </c>
      <c r="AB84" s="82">
        <f>IFERROR(LOOKUP('Sch D. Workings'!AP1085,$C$10:$C$14,$B$10:$B$14),0)</f>
        <v>0</v>
      </c>
      <c r="AC84" s="99">
        <f>COUNTIFS('Sch D. Workings'!AP1085,"&gt;"&amp;$D$14)</f>
        <v>0</v>
      </c>
    </row>
    <row r="85" spans="3:29" x14ac:dyDescent="0.35">
      <c r="C85" s="81" t="str">
        <f>IF('Sch A. Input'!B77="","",'Sch A. Input'!B77)</f>
        <v/>
      </c>
      <c r="D85" s="81" t="str">
        <f>IF('Sch A. Input'!C77="","",'Sch A. Input'!C77)</f>
        <v/>
      </c>
      <c r="E85" s="85"/>
      <c r="F85" s="85"/>
      <c r="G85" s="99">
        <f>'Sch D. Workings'!G1086</f>
        <v>0</v>
      </c>
      <c r="H85" s="310">
        <f>IF(OR('Sch D. Workings'!D79="",G85=0),0,(IF((SUMIFS('Sch A. Input'!H77:CJ77,'Sch A. Input'!$H$14:$CJ$14,"Total",'Sch A. Input'!$H$13:$CJ$13,"&lt;="&amp;$I$7))&gt;'Sch D. Workings'!$D$12,MIN('Sch D. Workings'!J1086,'Sch D. Workings'!$D$12),'Sch D. Workings'!J1086)))</f>
        <v>0</v>
      </c>
      <c r="I85" s="221">
        <f>'Sch D. Workings'!O1086</f>
        <v>0</v>
      </c>
      <c r="J85" s="82">
        <f>IFERROR(LOOKUP('Sch D. Workings'!L1086,$C$10:$C$14,$B$10:$B$14),0)</f>
        <v>0</v>
      </c>
      <c r="K85" s="99">
        <f>COUNTIFS('Sch D. Workings'!L1086,"&gt;"&amp;$D$14)</f>
        <v>0</v>
      </c>
      <c r="L85" s="300"/>
      <c r="M85" s="78">
        <f>'Sch D. Workings'!Q1086</f>
        <v>0</v>
      </c>
      <c r="N85" s="309">
        <f>IF(OR('Sch D. Workings'!D79="",$D$7&lt;=I$7,M85=0),0,(IF(H85='Sch D. Workings'!$D$12,"Exceeded Cap",IF((SUMIFS('Sch A. Input'!H77:CJ77,'Sch A. Input'!$H$14:$CJ$14,"Total",'Sch A. Input'!$H$13:$CJ$13,"&lt;="&amp;$O$7))&gt;'Sch D. Workings'!$D$12,MIN('Sch D. Workings'!T1086,'Sch D. Workings'!$D$12-H85),'Sch D. Workings'!T1086))))</f>
        <v>0</v>
      </c>
      <c r="O85" s="221">
        <f>'Sch D. Workings'!Y1086</f>
        <v>0</v>
      </c>
      <c r="P85" s="82">
        <f>IFERROR(LOOKUP('Sch D. Workings'!V1086,$C$10:$C$14,$B$10:$B$14),0)</f>
        <v>0</v>
      </c>
      <c r="Q85" s="99">
        <f>COUNTIFS('Sch D. Workings'!V1086,"&gt;"&amp;$D$14)</f>
        <v>0</v>
      </c>
      <c r="R85" s="85"/>
      <c r="S85" s="78">
        <f>'Sch D. Workings'!AA1086</f>
        <v>0</v>
      </c>
      <c r="T85" s="309">
        <f>IF(OR('Sch D. Workings'!D79="",$D$7&lt;=O$7,S85=0),0,IF(OR(N85="Exceeded Cap",SUM(H85,N85)='Sch D. Workings'!$D$12),"Exceeded cap",IF((SUMIFS('Sch A. Input'!H77:CJ77,'Sch A. Input'!$H$14:$CJ$14,"Total",'Sch A. Input'!$H$13:$CJ$13,"&lt;="&amp;$U$7))&gt;'Sch D. Workings'!$D$12,MIN('Sch D. Workings'!AD1086,'Sch D. Workings'!$D$12-N85-H85),'Sch D. Workings'!AD1086)))</f>
        <v>0</v>
      </c>
      <c r="U85" s="221">
        <f>'Sch D. Workings'!AI1086</f>
        <v>0</v>
      </c>
      <c r="V85" s="82">
        <f>IFERROR(LOOKUP('Sch D. Workings'!AF1086,$C$10:$C$14,$B$10:$B$14),0)</f>
        <v>0</v>
      </c>
      <c r="W85" s="99">
        <f>COUNTIFS('Sch D. Workings'!AF1086,"&gt;"&amp;$D$14)</f>
        <v>0</v>
      </c>
      <c r="X85" s="85"/>
      <c r="Y85" s="78">
        <f>'Sch D. Workings'!AK1086</f>
        <v>0</v>
      </c>
      <c r="Z85" s="309">
        <f>IF(OR('Sch D. Workings'!D79="",$D$7&lt;=U$7,Y85=0),0,IF(OR(T85="Exceeded Cap",N85="Exceeded Cap",SUM(H85,N85,T85)='Sch D. Workings'!$D$12),"Exceeded Cap",IF((SUMIFS('Sch A. Input'!H77:CJ77,'Sch A. Input'!$H$14:$CJ$14,"Total",'Sch A. Input'!$H$13:$CJ$13,"&lt;="&amp;$AA$7))&gt;'Sch D. Workings'!$D$12,MIN('Sch D. Workings'!AN1086,'Sch D. Workings'!$D$12-N85-T85-H85),'Sch D. Workings'!AN1086)))</f>
        <v>0</v>
      </c>
      <c r="AA85" s="221">
        <f>'Sch D. Workings'!AS1086</f>
        <v>0</v>
      </c>
      <c r="AB85" s="82">
        <f>IFERROR(LOOKUP('Sch D. Workings'!AP1086,$C$10:$C$14,$B$10:$B$14),0)</f>
        <v>0</v>
      </c>
      <c r="AC85" s="99">
        <f>COUNTIFS('Sch D. Workings'!AP1086,"&gt;"&amp;$D$14)</f>
        <v>0</v>
      </c>
    </row>
    <row r="86" spans="3:29" x14ac:dyDescent="0.35">
      <c r="C86" s="81" t="str">
        <f>IF('Sch A. Input'!B78="","",'Sch A. Input'!B78)</f>
        <v/>
      </c>
      <c r="D86" s="81" t="str">
        <f>IF('Sch A. Input'!C78="","",'Sch A. Input'!C78)</f>
        <v/>
      </c>
      <c r="E86" s="85"/>
      <c r="F86" s="85"/>
      <c r="G86" s="99">
        <f>'Sch D. Workings'!G1087</f>
        <v>0</v>
      </c>
      <c r="H86" s="310">
        <f>IF(OR('Sch D. Workings'!D80="",G86=0),0,(IF((SUMIFS('Sch A. Input'!H78:CJ78,'Sch A. Input'!$H$14:$CJ$14,"Total",'Sch A. Input'!$H$13:$CJ$13,"&lt;="&amp;$I$7))&gt;'Sch D. Workings'!$D$12,MIN('Sch D. Workings'!J1087,'Sch D. Workings'!$D$12),'Sch D. Workings'!J1087)))</f>
        <v>0</v>
      </c>
      <c r="I86" s="221">
        <f>'Sch D. Workings'!O1087</f>
        <v>0</v>
      </c>
      <c r="J86" s="82">
        <f>IFERROR(LOOKUP('Sch D. Workings'!L1087,$C$10:$C$14,$B$10:$B$14),0)</f>
        <v>0</v>
      </c>
      <c r="K86" s="99">
        <f>COUNTIFS('Sch D. Workings'!L1087,"&gt;"&amp;$D$14)</f>
        <v>0</v>
      </c>
      <c r="L86" s="300"/>
      <c r="M86" s="78">
        <f>'Sch D. Workings'!Q1087</f>
        <v>0</v>
      </c>
      <c r="N86" s="309">
        <f>IF(OR('Sch D. Workings'!D80="",$D$7&lt;=I$7,M86=0),0,(IF(H86='Sch D. Workings'!$D$12,"Exceeded Cap",IF((SUMIFS('Sch A. Input'!H78:CJ78,'Sch A. Input'!$H$14:$CJ$14,"Total",'Sch A. Input'!$H$13:$CJ$13,"&lt;="&amp;$O$7))&gt;'Sch D. Workings'!$D$12,MIN('Sch D. Workings'!T1087,'Sch D. Workings'!$D$12-H86),'Sch D. Workings'!T1087))))</f>
        <v>0</v>
      </c>
      <c r="O86" s="221">
        <f>'Sch D. Workings'!Y1087</f>
        <v>0</v>
      </c>
      <c r="P86" s="82">
        <f>IFERROR(LOOKUP('Sch D. Workings'!V1087,$C$10:$C$14,$B$10:$B$14),0)</f>
        <v>0</v>
      </c>
      <c r="Q86" s="99">
        <f>COUNTIFS('Sch D. Workings'!V1087,"&gt;"&amp;$D$14)</f>
        <v>0</v>
      </c>
      <c r="R86" s="85"/>
      <c r="S86" s="78">
        <f>'Sch D. Workings'!AA1087</f>
        <v>0</v>
      </c>
      <c r="T86" s="309">
        <f>IF(OR('Sch D. Workings'!D80="",$D$7&lt;=O$7,S86=0),0,IF(OR(N86="Exceeded Cap",SUM(H86,N86)='Sch D. Workings'!$D$12),"Exceeded cap",IF((SUMIFS('Sch A. Input'!H78:CJ78,'Sch A. Input'!$H$14:$CJ$14,"Total",'Sch A. Input'!$H$13:$CJ$13,"&lt;="&amp;$U$7))&gt;'Sch D. Workings'!$D$12,MIN('Sch D. Workings'!AD1087,'Sch D. Workings'!$D$12-N86-H86),'Sch D. Workings'!AD1087)))</f>
        <v>0</v>
      </c>
      <c r="U86" s="221">
        <f>'Sch D. Workings'!AI1087</f>
        <v>0</v>
      </c>
      <c r="V86" s="82">
        <f>IFERROR(LOOKUP('Sch D. Workings'!AF1087,$C$10:$C$14,$B$10:$B$14),0)</f>
        <v>0</v>
      </c>
      <c r="W86" s="99">
        <f>COUNTIFS('Sch D. Workings'!AF1087,"&gt;"&amp;$D$14)</f>
        <v>0</v>
      </c>
      <c r="X86" s="85"/>
      <c r="Y86" s="78">
        <f>'Sch D. Workings'!AK1087</f>
        <v>0</v>
      </c>
      <c r="Z86" s="309">
        <f>IF(OR('Sch D. Workings'!D80="",$D$7&lt;=U$7,Y86=0),0,IF(OR(T86="Exceeded Cap",N86="Exceeded Cap",SUM(H86,N86,T86)='Sch D. Workings'!$D$12),"Exceeded Cap",IF((SUMIFS('Sch A. Input'!H78:CJ78,'Sch A. Input'!$H$14:$CJ$14,"Total",'Sch A. Input'!$H$13:$CJ$13,"&lt;="&amp;$AA$7))&gt;'Sch D. Workings'!$D$12,MIN('Sch D. Workings'!AN1087,'Sch D. Workings'!$D$12-N86-T86-H86),'Sch D. Workings'!AN1087)))</f>
        <v>0</v>
      </c>
      <c r="AA86" s="221">
        <f>'Sch D. Workings'!AS1087</f>
        <v>0</v>
      </c>
      <c r="AB86" s="82">
        <f>IFERROR(LOOKUP('Sch D. Workings'!AP1087,$C$10:$C$14,$B$10:$B$14),0)</f>
        <v>0</v>
      </c>
      <c r="AC86" s="99">
        <f>COUNTIFS('Sch D. Workings'!AP1087,"&gt;"&amp;$D$14)</f>
        <v>0</v>
      </c>
    </row>
    <row r="87" spans="3:29" x14ac:dyDescent="0.35">
      <c r="C87" s="81" t="str">
        <f>IF('Sch A. Input'!B79="","",'Sch A. Input'!B79)</f>
        <v/>
      </c>
      <c r="D87" s="81" t="str">
        <f>IF('Sch A. Input'!C79="","",'Sch A. Input'!C79)</f>
        <v/>
      </c>
      <c r="E87" s="85"/>
      <c r="F87" s="85"/>
      <c r="G87" s="99">
        <f>'Sch D. Workings'!G1088</f>
        <v>0</v>
      </c>
      <c r="H87" s="310">
        <f>IF(OR('Sch D. Workings'!D81="",G87=0),0,(IF((SUMIFS('Sch A. Input'!H79:CJ79,'Sch A. Input'!$H$14:$CJ$14,"Total",'Sch A. Input'!$H$13:$CJ$13,"&lt;="&amp;$I$7))&gt;'Sch D. Workings'!$D$12,MIN('Sch D. Workings'!J1088,'Sch D. Workings'!$D$12),'Sch D. Workings'!J1088)))</f>
        <v>0</v>
      </c>
      <c r="I87" s="221">
        <f>'Sch D. Workings'!O1088</f>
        <v>0</v>
      </c>
      <c r="J87" s="82">
        <f>IFERROR(LOOKUP('Sch D. Workings'!L1088,$C$10:$C$14,$B$10:$B$14),0)</f>
        <v>0</v>
      </c>
      <c r="K87" s="99">
        <f>COUNTIFS('Sch D. Workings'!L1088,"&gt;"&amp;$D$14)</f>
        <v>0</v>
      </c>
      <c r="L87" s="300"/>
      <c r="M87" s="78">
        <f>'Sch D. Workings'!Q1088</f>
        <v>0</v>
      </c>
      <c r="N87" s="309">
        <f>IF(OR('Sch D. Workings'!D81="",$D$7&lt;=I$7,M87=0),0,(IF(H87='Sch D. Workings'!$D$12,"Exceeded Cap",IF((SUMIFS('Sch A. Input'!H79:CJ79,'Sch A. Input'!$H$14:$CJ$14,"Total",'Sch A. Input'!$H$13:$CJ$13,"&lt;="&amp;$O$7))&gt;'Sch D. Workings'!$D$12,MIN('Sch D. Workings'!T1088,'Sch D. Workings'!$D$12-H87),'Sch D. Workings'!T1088))))</f>
        <v>0</v>
      </c>
      <c r="O87" s="221">
        <f>'Sch D. Workings'!Y1088</f>
        <v>0</v>
      </c>
      <c r="P87" s="82">
        <f>IFERROR(LOOKUP('Sch D. Workings'!V1088,$C$10:$C$14,$B$10:$B$14),0)</f>
        <v>0</v>
      </c>
      <c r="Q87" s="99">
        <f>COUNTIFS('Sch D. Workings'!V1088,"&gt;"&amp;$D$14)</f>
        <v>0</v>
      </c>
      <c r="R87" s="85"/>
      <c r="S87" s="78">
        <f>'Sch D. Workings'!AA1088</f>
        <v>0</v>
      </c>
      <c r="T87" s="309">
        <f>IF(OR('Sch D. Workings'!D81="",$D$7&lt;=O$7,S87=0),0,IF(OR(N87="Exceeded Cap",SUM(H87,N87)='Sch D. Workings'!$D$12),"Exceeded cap",IF((SUMIFS('Sch A. Input'!H79:CJ79,'Sch A. Input'!$H$14:$CJ$14,"Total",'Sch A. Input'!$H$13:$CJ$13,"&lt;="&amp;$U$7))&gt;'Sch D. Workings'!$D$12,MIN('Sch D. Workings'!AD1088,'Sch D. Workings'!$D$12-N87-H87),'Sch D. Workings'!AD1088)))</f>
        <v>0</v>
      </c>
      <c r="U87" s="221">
        <f>'Sch D. Workings'!AI1088</f>
        <v>0</v>
      </c>
      <c r="V87" s="82">
        <f>IFERROR(LOOKUP('Sch D. Workings'!AF1088,$C$10:$C$14,$B$10:$B$14),0)</f>
        <v>0</v>
      </c>
      <c r="W87" s="99">
        <f>COUNTIFS('Sch D. Workings'!AF1088,"&gt;"&amp;$D$14)</f>
        <v>0</v>
      </c>
      <c r="X87" s="85"/>
      <c r="Y87" s="78">
        <f>'Sch D. Workings'!AK1088</f>
        <v>0</v>
      </c>
      <c r="Z87" s="309">
        <f>IF(OR('Sch D. Workings'!D81="",$D$7&lt;=U$7,Y87=0),0,IF(OR(T87="Exceeded Cap",N87="Exceeded Cap",SUM(H87,N87,T87)='Sch D. Workings'!$D$12),"Exceeded Cap",IF((SUMIFS('Sch A. Input'!H79:CJ79,'Sch A. Input'!$H$14:$CJ$14,"Total",'Sch A. Input'!$H$13:$CJ$13,"&lt;="&amp;$AA$7))&gt;'Sch D. Workings'!$D$12,MIN('Sch D. Workings'!AN1088,'Sch D. Workings'!$D$12-N87-T87-H87),'Sch D. Workings'!AN1088)))</f>
        <v>0</v>
      </c>
      <c r="AA87" s="221">
        <f>'Sch D. Workings'!AS1088</f>
        <v>0</v>
      </c>
      <c r="AB87" s="82">
        <f>IFERROR(LOOKUP('Sch D. Workings'!AP1088,$C$10:$C$14,$B$10:$B$14),0)</f>
        <v>0</v>
      </c>
      <c r="AC87" s="99">
        <f>COUNTIFS('Sch D. Workings'!AP1088,"&gt;"&amp;$D$14)</f>
        <v>0</v>
      </c>
    </row>
    <row r="88" spans="3:29" x14ac:dyDescent="0.35">
      <c r="C88" s="81" t="str">
        <f>IF('Sch A. Input'!B80="","",'Sch A. Input'!B80)</f>
        <v/>
      </c>
      <c r="D88" s="81" t="str">
        <f>IF('Sch A. Input'!C80="","",'Sch A. Input'!C80)</f>
        <v/>
      </c>
      <c r="E88" s="85"/>
      <c r="F88" s="85"/>
      <c r="G88" s="99">
        <f>'Sch D. Workings'!G1089</f>
        <v>0</v>
      </c>
      <c r="H88" s="310">
        <f>IF(OR('Sch D. Workings'!D82="",G88=0),0,(IF((SUMIFS('Sch A. Input'!H80:CJ80,'Sch A. Input'!$H$14:$CJ$14,"Total",'Sch A. Input'!$H$13:$CJ$13,"&lt;="&amp;$I$7))&gt;'Sch D. Workings'!$D$12,MIN('Sch D. Workings'!J1089,'Sch D. Workings'!$D$12),'Sch D. Workings'!J1089)))</f>
        <v>0</v>
      </c>
      <c r="I88" s="221">
        <f>'Sch D. Workings'!O1089</f>
        <v>0</v>
      </c>
      <c r="J88" s="82">
        <f>IFERROR(LOOKUP('Sch D. Workings'!L1089,$C$10:$C$14,$B$10:$B$14),0)</f>
        <v>0</v>
      </c>
      <c r="K88" s="99">
        <f>COUNTIFS('Sch D. Workings'!L1089,"&gt;"&amp;$D$14)</f>
        <v>0</v>
      </c>
      <c r="L88" s="300"/>
      <c r="M88" s="78">
        <f>'Sch D. Workings'!Q1089</f>
        <v>0</v>
      </c>
      <c r="N88" s="309">
        <f>IF(OR('Sch D. Workings'!D82="",$D$7&lt;=I$7,M88=0),0,(IF(H88='Sch D. Workings'!$D$12,"Exceeded Cap",IF((SUMIFS('Sch A. Input'!H80:CJ80,'Sch A. Input'!$H$14:$CJ$14,"Total",'Sch A. Input'!$H$13:$CJ$13,"&lt;="&amp;$O$7))&gt;'Sch D. Workings'!$D$12,MIN('Sch D. Workings'!T1089,'Sch D. Workings'!$D$12-H88),'Sch D. Workings'!T1089))))</f>
        <v>0</v>
      </c>
      <c r="O88" s="221">
        <f>'Sch D. Workings'!Y1089</f>
        <v>0</v>
      </c>
      <c r="P88" s="82">
        <f>IFERROR(LOOKUP('Sch D. Workings'!V1089,$C$10:$C$14,$B$10:$B$14),0)</f>
        <v>0</v>
      </c>
      <c r="Q88" s="99">
        <f>COUNTIFS('Sch D. Workings'!V1089,"&gt;"&amp;$D$14)</f>
        <v>0</v>
      </c>
      <c r="R88" s="85"/>
      <c r="S88" s="78">
        <f>'Sch D. Workings'!AA1089</f>
        <v>0</v>
      </c>
      <c r="T88" s="309">
        <f>IF(OR('Sch D. Workings'!D82="",$D$7&lt;=O$7,S88=0),0,IF(OR(N88="Exceeded Cap",SUM(H88,N88)='Sch D. Workings'!$D$12),"Exceeded cap",IF((SUMIFS('Sch A. Input'!H80:CJ80,'Sch A. Input'!$H$14:$CJ$14,"Total",'Sch A. Input'!$H$13:$CJ$13,"&lt;="&amp;$U$7))&gt;'Sch D. Workings'!$D$12,MIN('Sch D. Workings'!AD1089,'Sch D. Workings'!$D$12-N88-H88),'Sch D. Workings'!AD1089)))</f>
        <v>0</v>
      </c>
      <c r="U88" s="221">
        <f>'Sch D. Workings'!AI1089</f>
        <v>0</v>
      </c>
      <c r="V88" s="82">
        <f>IFERROR(LOOKUP('Sch D. Workings'!AF1089,$C$10:$C$14,$B$10:$B$14),0)</f>
        <v>0</v>
      </c>
      <c r="W88" s="99">
        <f>COUNTIFS('Sch D. Workings'!AF1089,"&gt;"&amp;$D$14)</f>
        <v>0</v>
      </c>
      <c r="X88" s="85"/>
      <c r="Y88" s="78">
        <f>'Sch D. Workings'!AK1089</f>
        <v>0</v>
      </c>
      <c r="Z88" s="309">
        <f>IF(OR('Sch D. Workings'!D82="",$D$7&lt;=U$7,Y88=0),0,IF(OR(T88="Exceeded Cap",N88="Exceeded Cap",SUM(H88,N88,T88)='Sch D. Workings'!$D$12),"Exceeded Cap",IF((SUMIFS('Sch A. Input'!H80:CJ80,'Sch A. Input'!$H$14:$CJ$14,"Total",'Sch A. Input'!$H$13:$CJ$13,"&lt;="&amp;$AA$7))&gt;'Sch D. Workings'!$D$12,MIN('Sch D. Workings'!AN1089,'Sch D. Workings'!$D$12-N88-T88-H88),'Sch D. Workings'!AN1089)))</f>
        <v>0</v>
      </c>
      <c r="AA88" s="221">
        <f>'Sch D. Workings'!AS1089</f>
        <v>0</v>
      </c>
      <c r="AB88" s="82">
        <f>IFERROR(LOOKUP('Sch D. Workings'!AP1089,$C$10:$C$14,$B$10:$B$14),0)</f>
        <v>0</v>
      </c>
      <c r="AC88" s="99">
        <f>COUNTIFS('Sch D. Workings'!AP1089,"&gt;"&amp;$D$14)</f>
        <v>0</v>
      </c>
    </row>
    <row r="89" spans="3:29" x14ac:dyDescent="0.35">
      <c r="C89" s="81" t="str">
        <f>IF('Sch A. Input'!B81="","",'Sch A. Input'!B81)</f>
        <v/>
      </c>
      <c r="D89" s="81" t="str">
        <f>IF('Sch A. Input'!C81="","",'Sch A. Input'!C81)</f>
        <v/>
      </c>
      <c r="E89" s="85"/>
      <c r="F89" s="85"/>
      <c r="G89" s="99">
        <f>'Sch D. Workings'!G1090</f>
        <v>0</v>
      </c>
      <c r="H89" s="310">
        <f>IF(OR('Sch D. Workings'!D83="",G89=0),0,(IF((SUMIFS('Sch A. Input'!H81:CJ81,'Sch A. Input'!$H$14:$CJ$14,"Total",'Sch A. Input'!$H$13:$CJ$13,"&lt;="&amp;$I$7))&gt;'Sch D. Workings'!$D$12,MIN('Sch D. Workings'!J1090,'Sch D. Workings'!$D$12),'Sch D. Workings'!J1090)))</f>
        <v>0</v>
      </c>
      <c r="I89" s="221">
        <f>'Sch D. Workings'!O1090</f>
        <v>0</v>
      </c>
      <c r="J89" s="82">
        <f>IFERROR(LOOKUP('Sch D. Workings'!L1090,$C$10:$C$14,$B$10:$B$14),0)</f>
        <v>0</v>
      </c>
      <c r="K89" s="99">
        <f>COUNTIFS('Sch D. Workings'!L1090,"&gt;"&amp;$D$14)</f>
        <v>0</v>
      </c>
      <c r="L89" s="300"/>
      <c r="M89" s="78">
        <f>'Sch D. Workings'!Q1090</f>
        <v>0</v>
      </c>
      <c r="N89" s="309">
        <f>IF(OR('Sch D. Workings'!D83="",$D$7&lt;=I$7,M89=0),0,(IF(H89='Sch D. Workings'!$D$12,"Exceeded Cap",IF((SUMIFS('Sch A. Input'!H81:CJ81,'Sch A. Input'!$H$14:$CJ$14,"Total",'Sch A. Input'!$H$13:$CJ$13,"&lt;="&amp;$O$7))&gt;'Sch D. Workings'!$D$12,MIN('Sch D. Workings'!T1090,'Sch D. Workings'!$D$12-H89),'Sch D. Workings'!T1090))))</f>
        <v>0</v>
      </c>
      <c r="O89" s="221">
        <f>'Sch D. Workings'!Y1090</f>
        <v>0</v>
      </c>
      <c r="P89" s="82">
        <f>IFERROR(LOOKUP('Sch D. Workings'!V1090,$C$10:$C$14,$B$10:$B$14),0)</f>
        <v>0</v>
      </c>
      <c r="Q89" s="99">
        <f>COUNTIFS('Sch D. Workings'!V1090,"&gt;"&amp;$D$14)</f>
        <v>0</v>
      </c>
      <c r="R89" s="85"/>
      <c r="S89" s="78">
        <f>'Sch D. Workings'!AA1090</f>
        <v>0</v>
      </c>
      <c r="T89" s="309">
        <f>IF(OR('Sch D. Workings'!D83="",$D$7&lt;=O$7,S89=0),0,IF(OR(N89="Exceeded Cap",SUM(H89,N89)='Sch D. Workings'!$D$12),"Exceeded cap",IF((SUMIFS('Sch A. Input'!H81:CJ81,'Sch A. Input'!$H$14:$CJ$14,"Total",'Sch A. Input'!$H$13:$CJ$13,"&lt;="&amp;$U$7))&gt;'Sch D. Workings'!$D$12,MIN('Sch D. Workings'!AD1090,'Sch D. Workings'!$D$12-N89-H89),'Sch D. Workings'!AD1090)))</f>
        <v>0</v>
      </c>
      <c r="U89" s="221">
        <f>'Sch D. Workings'!AI1090</f>
        <v>0</v>
      </c>
      <c r="V89" s="82">
        <f>IFERROR(LOOKUP('Sch D. Workings'!AF1090,$C$10:$C$14,$B$10:$B$14),0)</f>
        <v>0</v>
      </c>
      <c r="W89" s="99">
        <f>COUNTIFS('Sch D. Workings'!AF1090,"&gt;"&amp;$D$14)</f>
        <v>0</v>
      </c>
      <c r="X89" s="85"/>
      <c r="Y89" s="78">
        <f>'Sch D. Workings'!AK1090</f>
        <v>0</v>
      </c>
      <c r="Z89" s="309">
        <f>IF(OR('Sch D. Workings'!D83="",$D$7&lt;=U$7,Y89=0),0,IF(OR(T89="Exceeded Cap",N89="Exceeded Cap",SUM(H89,N89,T89)='Sch D. Workings'!$D$12),"Exceeded Cap",IF((SUMIFS('Sch A. Input'!H81:CJ81,'Sch A. Input'!$H$14:$CJ$14,"Total",'Sch A. Input'!$H$13:$CJ$13,"&lt;="&amp;$AA$7))&gt;'Sch D. Workings'!$D$12,MIN('Sch D. Workings'!AN1090,'Sch D. Workings'!$D$12-N89-T89-H89),'Sch D. Workings'!AN1090)))</f>
        <v>0</v>
      </c>
      <c r="AA89" s="221">
        <f>'Sch D. Workings'!AS1090</f>
        <v>0</v>
      </c>
      <c r="AB89" s="82">
        <f>IFERROR(LOOKUP('Sch D. Workings'!AP1090,$C$10:$C$14,$B$10:$B$14),0)</f>
        <v>0</v>
      </c>
      <c r="AC89" s="99">
        <f>COUNTIFS('Sch D. Workings'!AP1090,"&gt;"&amp;$D$14)</f>
        <v>0</v>
      </c>
    </row>
    <row r="90" spans="3:29" x14ac:dyDescent="0.35">
      <c r="C90" s="81" t="str">
        <f>IF('Sch A. Input'!B82="","",'Sch A. Input'!B82)</f>
        <v/>
      </c>
      <c r="D90" s="81" t="str">
        <f>IF('Sch A. Input'!C82="","",'Sch A. Input'!C82)</f>
        <v/>
      </c>
      <c r="E90" s="85"/>
      <c r="F90" s="85"/>
      <c r="G90" s="99">
        <f>'Sch D. Workings'!G1091</f>
        <v>0</v>
      </c>
      <c r="H90" s="310">
        <f>IF(OR('Sch D. Workings'!D84="",G90=0),0,(IF((SUMIFS('Sch A. Input'!H82:CJ82,'Sch A. Input'!$H$14:$CJ$14,"Total",'Sch A. Input'!$H$13:$CJ$13,"&lt;="&amp;$I$7))&gt;'Sch D. Workings'!$D$12,MIN('Sch D. Workings'!J1091,'Sch D. Workings'!$D$12),'Sch D. Workings'!J1091)))</f>
        <v>0</v>
      </c>
      <c r="I90" s="221">
        <f>'Sch D. Workings'!O1091</f>
        <v>0</v>
      </c>
      <c r="J90" s="82">
        <f>IFERROR(LOOKUP('Sch D. Workings'!L1091,$C$10:$C$14,$B$10:$B$14),0)</f>
        <v>0</v>
      </c>
      <c r="K90" s="99">
        <f>COUNTIFS('Sch D. Workings'!L1091,"&gt;"&amp;$D$14)</f>
        <v>0</v>
      </c>
      <c r="L90" s="300"/>
      <c r="M90" s="78">
        <f>'Sch D. Workings'!Q1091</f>
        <v>0</v>
      </c>
      <c r="N90" s="309">
        <f>IF(OR('Sch D. Workings'!D84="",$D$7&lt;=I$7,M90=0),0,(IF(H90='Sch D. Workings'!$D$12,"Exceeded Cap",IF((SUMIFS('Sch A. Input'!H82:CJ82,'Sch A. Input'!$H$14:$CJ$14,"Total",'Sch A. Input'!$H$13:$CJ$13,"&lt;="&amp;$O$7))&gt;'Sch D. Workings'!$D$12,MIN('Sch D. Workings'!T1091,'Sch D. Workings'!$D$12-H90),'Sch D. Workings'!T1091))))</f>
        <v>0</v>
      </c>
      <c r="O90" s="221">
        <f>'Sch D. Workings'!Y1091</f>
        <v>0</v>
      </c>
      <c r="P90" s="82">
        <f>IFERROR(LOOKUP('Sch D. Workings'!V1091,$C$10:$C$14,$B$10:$B$14),0)</f>
        <v>0</v>
      </c>
      <c r="Q90" s="99">
        <f>COUNTIFS('Sch D. Workings'!V1091,"&gt;"&amp;$D$14)</f>
        <v>0</v>
      </c>
      <c r="R90" s="85"/>
      <c r="S90" s="78">
        <f>'Sch D. Workings'!AA1091</f>
        <v>0</v>
      </c>
      <c r="T90" s="309">
        <f>IF(OR('Sch D. Workings'!D84="",$D$7&lt;=O$7,S90=0),0,IF(OR(N90="Exceeded Cap",SUM(H90,N90)='Sch D. Workings'!$D$12),"Exceeded cap",IF((SUMIFS('Sch A. Input'!H82:CJ82,'Sch A. Input'!$H$14:$CJ$14,"Total",'Sch A. Input'!$H$13:$CJ$13,"&lt;="&amp;$U$7))&gt;'Sch D. Workings'!$D$12,MIN('Sch D. Workings'!AD1091,'Sch D. Workings'!$D$12-N90-H90),'Sch D. Workings'!AD1091)))</f>
        <v>0</v>
      </c>
      <c r="U90" s="221">
        <f>'Sch D. Workings'!AI1091</f>
        <v>0</v>
      </c>
      <c r="V90" s="82">
        <f>IFERROR(LOOKUP('Sch D. Workings'!AF1091,$C$10:$C$14,$B$10:$B$14),0)</f>
        <v>0</v>
      </c>
      <c r="W90" s="99">
        <f>COUNTIFS('Sch D. Workings'!AF1091,"&gt;"&amp;$D$14)</f>
        <v>0</v>
      </c>
      <c r="X90" s="85"/>
      <c r="Y90" s="78">
        <f>'Sch D. Workings'!AK1091</f>
        <v>0</v>
      </c>
      <c r="Z90" s="309">
        <f>IF(OR('Sch D. Workings'!D84="",$D$7&lt;=U$7,Y90=0),0,IF(OR(T90="Exceeded Cap",N90="Exceeded Cap",SUM(H90,N90,T90)='Sch D. Workings'!$D$12),"Exceeded Cap",IF((SUMIFS('Sch A. Input'!H82:CJ82,'Sch A. Input'!$H$14:$CJ$14,"Total",'Sch A. Input'!$H$13:$CJ$13,"&lt;="&amp;$AA$7))&gt;'Sch D. Workings'!$D$12,MIN('Sch D. Workings'!AN1091,'Sch D. Workings'!$D$12-N90-T90-H90),'Sch D. Workings'!AN1091)))</f>
        <v>0</v>
      </c>
      <c r="AA90" s="221">
        <f>'Sch D. Workings'!AS1091</f>
        <v>0</v>
      </c>
      <c r="AB90" s="82">
        <f>IFERROR(LOOKUP('Sch D. Workings'!AP1091,$C$10:$C$14,$B$10:$B$14),0)</f>
        <v>0</v>
      </c>
      <c r="AC90" s="99">
        <f>COUNTIFS('Sch D. Workings'!AP1091,"&gt;"&amp;$D$14)</f>
        <v>0</v>
      </c>
    </row>
    <row r="91" spans="3:29" x14ac:dyDescent="0.35">
      <c r="C91" s="81" t="str">
        <f>IF('Sch A. Input'!B83="","",'Sch A. Input'!B83)</f>
        <v/>
      </c>
      <c r="D91" s="81" t="str">
        <f>IF('Sch A. Input'!C83="","",'Sch A. Input'!C83)</f>
        <v/>
      </c>
      <c r="E91" s="85"/>
      <c r="F91" s="85"/>
      <c r="G91" s="99">
        <f>'Sch D. Workings'!G1092</f>
        <v>0</v>
      </c>
      <c r="H91" s="310">
        <f>IF(OR('Sch D. Workings'!D85="",G91=0),0,(IF((SUMIFS('Sch A. Input'!H83:CJ83,'Sch A. Input'!$H$14:$CJ$14,"Total",'Sch A. Input'!$H$13:$CJ$13,"&lt;="&amp;$I$7))&gt;'Sch D. Workings'!$D$12,MIN('Sch D. Workings'!J1092,'Sch D. Workings'!$D$12),'Sch D. Workings'!J1092)))</f>
        <v>0</v>
      </c>
      <c r="I91" s="221">
        <f>'Sch D. Workings'!O1092</f>
        <v>0</v>
      </c>
      <c r="J91" s="82">
        <f>IFERROR(LOOKUP('Sch D. Workings'!L1092,$C$10:$C$14,$B$10:$B$14),0)</f>
        <v>0</v>
      </c>
      <c r="K91" s="99">
        <f>COUNTIFS('Sch D. Workings'!L1092,"&gt;"&amp;$D$14)</f>
        <v>0</v>
      </c>
      <c r="L91" s="300"/>
      <c r="M91" s="78">
        <f>'Sch D. Workings'!Q1092</f>
        <v>0</v>
      </c>
      <c r="N91" s="309">
        <f>IF(OR('Sch D. Workings'!D85="",$D$7&lt;=I$7,M91=0),0,(IF(H91='Sch D. Workings'!$D$12,"Exceeded Cap",IF((SUMIFS('Sch A. Input'!H83:CJ83,'Sch A. Input'!$H$14:$CJ$14,"Total",'Sch A. Input'!$H$13:$CJ$13,"&lt;="&amp;$O$7))&gt;'Sch D. Workings'!$D$12,MIN('Sch D. Workings'!T1092,'Sch D. Workings'!$D$12-H91),'Sch D. Workings'!T1092))))</f>
        <v>0</v>
      </c>
      <c r="O91" s="221">
        <f>'Sch D. Workings'!Y1092</f>
        <v>0</v>
      </c>
      <c r="P91" s="82">
        <f>IFERROR(LOOKUP('Sch D. Workings'!V1092,$C$10:$C$14,$B$10:$B$14),0)</f>
        <v>0</v>
      </c>
      <c r="Q91" s="99">
        <f>COUNTIFS('Sch D. Workings'!V1092,"&gt;"&amp;$D$14)</f>
        <v>0</v>
      </c>
      <c r="R91" s="85"/>
      <c r="S91" s="78">
        <f>'Sch D. Workings'!AA1092</f>
        <v>0</v>
      </c>
      <c r="T91" s="309">
        <f>IF(OR('Sch D. Workings'!D85="",$D$7&lt;=O$7,S91=0),0,IF(OR(N91="Exceeded Cap",SUM(H91,N91)='Sch D. Workings'!$D$12),"Exceeded cap",IF((SUMIFS('Sch A. Input'!H83:CJ83,'Sch A. Input'!$H$14:$CJ$14,"Total",'Sch A. Input'!$H$13:$CJ$13,"&lt;="&amp;$U$7))&gt;'Sch D. Workings'!$D$12,MIN('Sch D. Workings'!AD1092,'Sch D. Workings'!$D$12-N91-H91),'Sch D. Workings'!AD1092)))</f>
        <v>0</v>
      </c>
      <c r="U91" s="221">
        <f>'Sch D. Workings'!AI1092</f>
        <v>0</v>
      </c>
      <c r="V91" s="82">
        <f>IFERROR(LOOKUP('Sch D. Workings'!AF1092,$C$10:$C$14,$B$10:$B$14),0)</f>
        <v>0</v>
      </c>
      <c r="W91" s="99">
        <f>COUNTIFS('Sch D. Workings'!AF1092,"&gt;"&amp;$D$14)</f>
        <v>0</v>
      </c>
      <c r="X91" s="85"/>
      <c r="Y91" s="78">
        <f>'Sch D. Workings'!AK1092</f>
        <v>0</v>
      </c>
      <c r="Z91" s="309">
        <f>IF(OR('Sch D. Workings'!D85="",$D$7&lt;=U$7,Y91=0),0,IF(OR(T91="Exceeded Cap",N91="Exceeded Cap",SUM(H91,N91,T91)='Sch D. Workings'!$D$12),"Exceeded Cap",IF((SUMIFS('Sch A. Input'!H83:CJ83,'Sch A. Input'!$H$14:$CJ$14,"Total",'Sch A. Input'!$H$13:$CJ$13,"&lt;="&amp;$AA$7))&gt;'Sch D. Workings'!$D$12,MIN('Sch D. Workings'!AN1092,'Sch D. Workings'!$D$12-N91-T91-H91),'Sch D. Workings'!AN1092)))</f>
        <v>0</v>
      </c>
      <c r="AA91" s="221">
        <f>'Sch D. Workings'!AS1092</f>
        <v>0</v>
      </c>
      <c r="AB91" s="82">
        <f>IFERROR(LOOKUP('Sch D. Workings'!AP1092,$C$10:$C$14,$B$10:$B$14),0)</f>
        <v>0</v>
      </c>
      <c r="AC91" s="99">
        <f>COUNTIFS('Sch D. Workings'!AP1092,"&gt;"&amp;$D$14)</f>
        <v>0</v>
      </c>
    </row>
    <row r="92" spans="3:29" x14ac:dyDescent="0.35">
      <c r="C92" s="81" t="str">
        <f>IF('Sch A. Input'!B84="","",'Sch A. Input'!B84)</f>
        <v/>
      </c>
      <c r="D92" s="81" t="str">
        <f>IF('Sch A. Input'!C84="","",'Sch A. Input'!C84)</f>
        <v/>
      </c>
      <c r="E92" s="85"/>
      <c r="F92" s="85"/>
      <c r="G92" s="99">
        <f>'Sch D. Workings'!G1093</f>
        <v>0</v>
      </c>
      <c r="H92" s="310">
        <f>IF(OR('Sch D. Workings'!D86="",G92=0),0,(IF((SUMIFS('Sch A. Input'!H84:CJ84,'Sch A. Input'!$H$14:$CJ$14,"Total",'Sch A. Input'!$H$13:$CJ$13,"&lt;="&amp;$I$7))&gt;'Sch D. Workings'!$D$12,MIN('Sch D. Workings'!J1093,'Sch D. Workings'!$D$12),'Sch D. Workings'!J1093)))</f>
        <v>0</v>
      </c>
      <c r="I92" s="221">
        <f>'Sch D. Workings'!O1093</f>
        <v>0</v>
      </c>
      <c r="J92" s="82">
        <f>IFERROR(LOOKUP('Sch D. Workings'!L1093,$C$10:$C$14,$B$10:$B$14),0)</f>
        <v>0</v>
      </c>
      <c r="K92" s="99">
        <f>COUNTIFS('Sch D. Workings'!L1093,"&gt;"&amp;$D$14)</f>
        <v>0</v>
      </c>
      <c r="L92" s="300"/>
      <c r="M92" s="78">
        <f>'Sch D. Workings'!Q1093</f>
        <v>0</v>
      </c>
      <c r="N92" s="309">
        <f>IF(OR('Sch D. Workings'!D86="",$D$7&lt;=I$7,M92=0),0,(IF(H92='Sch D. Workings'!$D$12,"Exceeded Cap",IF((SUMIFS('Sch A. Input'!H84:CJ84,'Sch A. Input'!$H$14:$CJ$14,"Total",'Sch A. Input'!$H$13:$CJ$13,"&lt;="&amp;$O$7))&gt;'Sch D. Workings'!$D$12,MIN('Sch D. Workings'!T1093,'Sch D. Workings'!$D$12-H92),'Sch D. Workings'!T1093))))</f>
        <v>0</v>
      </c>
      <c r="O92" s="221">
        <f>'Sch D. Workings'!Y1093</f>
        <v>0</v>
      </c>
      <c r="P92" s="82">
        <f>IFERROR(LOOKUP('Sch D. Workings'!V1093,$C$10:$C$14,$B$10:$B$14),0)</f>
        <v>0</v>
      </c>
      <c r="Q92" s="99">
        <f>COUNTIFS('Sch D. Workings'!V1093,"&gt;"&amp;$D$14)</f>
        <v>0</v>
      </c>
      <c r="R92" s="85"/>
      <c r="S92" s="78">
        <f>'Sch D. Workings'!AA1093</f>
        <v>0</v>
      </c>
      <c r="T92" s="309">
        <f>IF(OR('Sch D. Workings'!D86="",$D$7&lt;=O$7,S92=0),0,IF(OR(N92="Exceeded Cap",SUM(H92,N92)='Sch D. Workings'!$D$12),"Exceeded cap",IF((SUMIFS('Sch A. Input'!H84:CJ84,'Sch A. Input'!$H$14:$CJ$14,"Total",'Sch A. Input'!$H$13:$CJ$13,"&lt;="&amp;$U$7))&gt;'Sch D. Workings'!$D$12,MIN('Sch D. Workings'!AD1093,'Sch D. Workings'!$D$12-N92-H92),'Sch D. Workings'!AD1093)))</f>
        <v>0</v>
      </c>
      <c r="U92" s="221">
        <f>'Sch D. Workings'!AI1093</f>
        <v>0</v>
      </c>
      <c r="V92" s="82">
        <f>IFERROR(LOOKUP('Sch D. Workings'!AF1093,$C$10:$C$14,$B$10:$B$14),0)</f>
        <v>0</v>
      </c>
      <c r="W92" s="99">
        <f>COUNTIFS('Sch D. Workings'!AF1093,"&gt;"&amp;$D$14)</f>
        <v>0</v>
      </c>
      <c r="X92" s="85"/>
      <c r="Y92" s="78">
        <f>'Sch D. Workings'!AK1093</f>
        <v>0</v>
      </c>
      <c r="Z92" s="309">
        <f>IF(OR('Sch D. Workings'!D86="",$D$7&lt;=U$7,Y92=0),0,IF(OR(T92="Exceeded Cap",N92="Exceeded Cap",SUM(H92,N92,T92)='Sch D. Workings'!$D$12),"Exceeded Cap",IF((SUMIFS('Sch A. Input'!H84:CJ84,'Sch A. Input'!$H$14:$CJ$14,"Total",'Sch A. Input'!$H$13:$CJ$13,"&lt;="&amp;$AA$7))&gt;'Sch D. Workings'!$D$12,MIN('Sch D. Workings'!AN1093,'Sch D. Workings'!$D$12-N92-T92-H92),'Sch D. Workings'!AN1093)))</f>
        <v>0</v>
      </c>
      <c r="AA92" s="221">
        <f>'Sch D. Workings'!AS1093</f>
        <v>0</v>
      </c>
      <c r="AB92" s="82">
        <f>IFERROR(LOOKUP('Sch D. Workings'!AP1093,$C$10:$C$14,$B$10:$B$14),0)</f>
        <v>0</v>
      </c>
      <c r="AC92" s="99">
        <f>COUNTIFS('Sch D. Workings'!AP1093,"&gt;"&amp;$D$14)</f>
        <v>0</v>
      </c>
    </row>
    <row r="93" spans="3:29" x14ac:dyDescent="0.35">
      <c r="C93" s="81" t="str">
        <f>IF('Sch A. Input'!B85="","",'Sch A. Input'!B85)</f>
        <v/>
      </c>
      <c r="D93" s="81" t="str">
        <f>IF('Sch A. Input'!C85="","",'Sch A. Input'!C85)</f>
        <v/>
      </c>
      <c r="E93" s="85"/>
      <c r="F93" s="85"/>
      <c r="G93" s="99">
        <f>'Sch D. Workings'!G1094</f>
        <v>0</v>
      </c>
      <c r="H93" s="310">
        <f>IF(OR('Sch D. Workings'!D87="",G93=0),0,(IF((SUMIFS('Sch A. Input'!H85:CJ85,'Sch A. Input'!$H$14:$CJ$14,"Total",'Sch A. Input'!$H$13:$CJ$13,"&lt;="&amp;$I$7))&gt;'Sch D. Workings'!$D$12,MIN('Sch D. Workings'!J1094,'Sch D. Workings'!$D$12),'Sch D. Workings'!J1094)))</f>
        <v>0</v>
      </c>
      <c r="I93" s="221">
        <f>'Sch D. Workings'!O1094</f>
        <v>0</v>
      </c>
      <c r="J93" s="82">
        <f>IFERROR(LOOKUP('Sch D. Workings'!L1094,$C$10:$C$14,$B$10:$B$14),0)</f>
        <v>0</v>
      </c>
      <c r="K93" s="99">
        <f>COUNTIFS('Sch D. Workings'!L1094,"&gt;"&amp;$D$14)</f>
        <v>0</v>
      </c>
      <c r="L93" s="300"/>
      <c r="M93" s="78">
        <f>'Sch D. Workings'!Q1094</f>
        <v>0</v>
      </c>
      <c r="N93" s="309">
        <f>IF(OR('Sch D. Workings'!D87="",$D$7&lt;=I$7,M93=0),0,(IF(H93='Sch D. Workings'!$D$12,"Exceeded Cap",IF((SUMIFS('Sch A. Input'!H85:CJ85,'Sch A. Input'!$H$14:$CJ$14,"Total",'Sch A. Input'!$H$13:$CJ$13,"&lt;="&amp;$O$7))&gt;'Sch D. Workings'!$D$12,MIN('Sch D. Workings'!T1094,'Sch D. Workings'!$D$12-H93),'Sch D. Workings'!T1094))))</f>
        <v>0</v>
      </c>
      <c r="O93" s="221">
        <f>'Sch D. Workings'!Y1094</f>
        <v>0</v>
      </c>
      <c r="P93" s="82">
        <f>IFERROR(LOOKUP('Sch D. Workings'!V1094,$C$10:$C$14,$B$10:$B$14),0)</f>
        <v>0</v>
      </c>
      <c r="Q93" s="99">
        <f>COUNTIFS('Sch D. Workings'!V1094,"&gt;"&amp;$D$14)</f>
        <v>0</v>
      </c>
      <c r="R93" s="85"/>
      <c r="S93" s="78">
        <f>'Sch D. Workings'!AA1094</f>
        <v>0</v>
      </c>
      <c r="T93" s="309">
        <f>IF(OR('Sch D. Workings'!D87="",$D$7&lt;=O$7,S93=0),0,IF(OR(N93="Exceeded Cap",SUM(H93,N93)='Sch D. Workings'!$D$12),"Exceeded cap",IF((SUMIFS('Sch A. Input'!H85:CJ85,'Sch A. Input'!$H$14:$CJ$14,"Total",'Sch A. Input'!$H$13:$CJ$13,"&lt;="&amp;$U$7))&gt;'Sch D. Workings'!$D$12,MIN('Sch D. Workings'!AD1094,'Sch D. Workings'!$D$12-N93-H93),'Sch D. Workings'!AD1094)))</f>
        <v>0</v>
      </c>
      <c r="U93" s="221">
        <f>'Sch D. Workings'!AI1094</f>
        <v>0</v>
      </c>
      <c r="V93" s="82">
        <f>IFERROR(LOOKUP('Sch D. Workings'!AF1094,$C$10:$C$14,$B$10:$B$14),0)</f>
        <v>0</v>
      </c>
      <c r="W93" s="99">
        <f>COUNTIFS('Sch D. Workings'!AF1094,"&gt;"&amp;$D$14)</f>
        <v>0</v>
      </c>
      <c r="X93" s="85"/>
      <c r="Y93" s="78">
        <f>'Sch D. Workings'!AK1094</f>
        <v>0</v>
      </c>
      <c r="Z93" s="309">
        <f>IF(OR('Sch D. Workings'!D87="",$D$7&lt;=U$7,Y93=0),0,IF(OR(T93="Exceeded Cap",N93="Exceeded Cap",SUM(H93,N93,T93)='Sch D. Workings'!$D$12),"Exceeded Cap",IF((SUMIFS('Sch A. Input'!H85:CJ85,'Sch A. Input'!$H$14:$CJ$14,"Total",'Sch A. Input'!$H$13:$CJ$13,"&lt;="&amp;$AA$7))&gt;'Sch D. Workings'!$D$12,MIN('Sch D. Workings'!AN1094,'Sch D. Workings'!$D$12-N93-T93-H93),'Sch D. Workings'!AN1094)))</f>
        <v>0</v>
      </c>
      <c r="AA93" s="221">
        <f>'Sch D. Workings'!AS1094</f>
        <v>0</v>
      </c>
      <c r="AB93" s="82">
        <f>IFERROR(LOOKUP('Sch D. Workings'!AP1094,$C$10:$C$14,$B$10:$B$14),0)</f>
        <v>0</v>
      </c>
      <c r="AC93" s="99">
        <f>COUNTIFS('Sch D. Workings'!AP1094,"&gt;"&amp;$D$14)</f>
        <v>0</v>
      </c>
    </row>
    <row r="94" spans="3:29" x14ac:dyDescent="0.35">
      <c r="C94" s="81" t="str">
        <f>IF('Sch A. Input'!B86="","",'Sch A. Input'!B86)</f>
        <v/>
      </c>
      <c r="D94" s="81" t="str">
        <f>IF('Sch A. Input'!C86="","",'Sch A. Input'!C86)</f>
        <v/>
      </c>
      <c r="E94" s="85"/>
      <c r="F94" s="85"/>
      <c r="G94" s="99">
        <f>'Sch D. Workings'!G1095</f>
        <v>0</v>
      </c>
      <c r="H94" s="310">
        <f>IF(OR('Sch D. Workings'!D88="",G94=0),0,(IF((SUMIFS('Sch A. Input'!H86:CJ86,'Sch A. Input'!$H$14:$CJ$14,"Total",'Sch A. Input'!$H$13:$CJ$13,"&lt;="&amp;$I$7))&gt;'Sch D. Workings'!$D$12,MIN('Sch D. Workings'!J1095,'Sch D. Workings'!$D$12),'Sch D. Workings'!J1095)))</f>
        <v>0</v>
      </c>
      <c r="I94" s="221">
        <f>'Sch D. Workings'!O1095</f>
        <v>0</v>
      </c>
      <c r="J94" s="82">
        <f>IFERROR(LOOKUP('Sch D. Workings'!L1095,$C$10:$C$14,$B$10:$B$14),0)</f>
        <v>0</v>
      </c>
      <c r="K94" s="99">
        <f>COUNTIFS('Sch D. Workings'!L1095,"&gt;"&amp;$D$14)</f>
        <v>0</v>
      </c>
      <c r="L94" s="300"/>
      <c r="M94" s="78">
        <f>'Sch D. Workings'!Q1095</f>
        <v>0</v>
      </c>
      <c r="N94" s="309">
        <f>IF(OR('Sch D. Workings'!D88="",$D$7&lt;=I$7,M94=0),0,(IF(H94='Sch D. Workings'!$D$12,"Exceeded Cap",IF((SUMIFS('Sch A. Input'!H86:CJ86,'Sch A. Input'!$H$14:$CJ$14,"Total",'Sch A. Input'!$H$13:$CJ$13,"&lt;="&amp;$O$7))&gt;'Sch D. Workings'!$D$12,MIN('Sch D. Workings'!T1095,'Sch D. Workings'!$D$12-H94),'Sch D. Workings'!T1095))))</f>
        <v>0</v>
      </c>
      <c r="O94" s="221">
        <f>'Sch D. Workings'!Y1095</f>
        <v>0</v>
      </c>
      <c r="P94" s="82">
        <f>IFERROR(LOOKUP('Sch D. Workings'!V1095,$C$10:$C$14,$B$10:$B$14),0)</f>
        <v>0</v>
      </c>
      <c r="Q94" s="99">
        <f>COUNTIFS('Sch D. Workings'!V1095,"&gt;"&amp;$D$14)</f>
        <v>0</v>
      </c>
      <c r="R94" s="85"/>
      <c r="S94" s="78">
        <f>'Sch D. Workings'!AA1095</f>
        <v>0</v>
      </c>
      <c r="T94" s="309">
        <f>IF(OR('Sch D. Workings'!D88="",$D$7&lt;=O$7,S94=0),0,IF(OR(N94="Exceeded Cap",SUM(H94,N94)='Sch D. Workings'!$D$12),"Exceeded cap",IF((SUMIFS('Sch A. Input'!H86:CJ86,'Sch A. Input'!$H$14:$CJ$14,"Total",'Sch A. Input'!$H$13:$CJ$13,"&lt;="&amp;$U$7))&gt;'Sch D. Workings'!$D$12,MIN('Sch D. Workings'!AD1095,'Sch D. Workings'!$D$12-N94-H94),'Sch D. Workings'!AD1095)))</f>
        <v>0</v>
      </c>
      <c r="U94" s="221">
        <f>'Sch D. Workings'!AI1095</f>
        <v>0</v>
      </c>
      <c r="V94" s="82">
        <f>IFERROR(LOOKUP('Sch D. Workings'!AF1095,$C$10:$C$14,$B$10:$B$14),0)</f>
        <v>0</v>
      </c>
      <c r="W94" s="99">
        <f>COUNTIFS('Sch D. Workings'!AF1095,"&gt;"&amp;$D$14)</f>
        <v>0</v>
      </c>
      <c r="X94" s="85"/>
      <c r="Y94" s="78">
        <f>'Sch D. Workings'!AK1095</f>
        <v>0</v>
      </c>
      <c r="Z94" s="309">
        <f>IF(OR('Sch D. Workings'!D88="",$D$7&lt;=U$7,Y94=0),0,IF(OR(T94="Exceeded Cap",N94="Exceeded Cap",SUM(H94,N94,T94)='Sch D. Workings'!$D$12),"Exceeded Cap",IF((SUMIFS('Sch A. Input'!H86:CJ86,'Sch A. Input'!$H$14:$CJ$14,"Total",'Sch A. Input'!$H$13:$CJ$13,"&lt;="&amp;$AA$7))&gt;'Sch D. Workings'!$D$12,MIN('Sch D. Workings'!AN1095,'Sch D. Workings'!$D$12-N94-T94-H94),'Sch D. Workings'!AN1095)))</f>
        <v>0</v>
      </c>
      <c r="AA94" s="221">
        <f>'Sch D. Workings'!AS1095</f>
        <v>0</v>
      </c>
      <c r="AB94" s="82">
        <f>IFERROR(LOOKUP('Sch D. Workings'!AP1095,$C$10:$C$14,$B$10:$B$14),0)</f>
        <v>0</v>
      </c>
      <c r="AC94" s="99">
        <f>COUNTIFS('Sch D. Workings'!AP1095,"&gt;"&amp;$D$14)</f>
        <v>0</v>
      </c>
    </row>
    <row r="95" spans="3:29" x14ac:dyDescent="0.35">
      <c r="C95" s="81" t="str">
        <f>IF('Sch A. Input'!B87="","",'Sch A. Input'!B87)</f>
        <v/>
      </c>
      <c r="D95" s="81" t="str">
        <f>IF('Sch A. Input'!C87="","",'Sch A. Input'!C87)</f>
        <v/>
      </c>
      <c r="E95" s="85"/>
      <c r="F95" s="85"/>
      <c r="G95" s="99">
        <f>'Sch D. Workings'!G1096</f>
        <v>0</v>
      </c>
      <c r="H95" s="310">
        <f>IF(OR('Sch D. Workings'!D89="",G95=0),0,(IF((SUMIFS('Sch A. Input'!H87:CJ87,'Sch A. Input'!$H$14:$CJ$14,"Total",'Sch A. Input'!$H$13:$CJ$13,"&lt;="&amp;$I$7))&gt;'Sch D. Workings'!$D$12,MIN('Sch D. Workings'!J1096,'Sch D. Workings'!$D$12),'Sch D. Workings'!J1096)))</f>
        <v>0</v>
      </c>
      <c r="I95" s="221">
        <f>'Sch D. Workings'!O1096</f>
        <v>0</v>
      </c>
      <c r="J95" s="82">
        <f>IFERROR(LOOKUP('Sch D. Workings'!L1096,$C$10:$C$14,$B$10:$B$14),0)</f>
        <v>0</v>
      </c>
      <c r="K95" s="99">
        <f>COUNTIFS('Sch D. Workings'!L1096,"&gt;"&amp;$D$14)</f>
        <v>0</v>
      </c>
      <c r="L95" s="300"/>
      <c r="M95" s="78">
        <f>'Sch D. Workings'!Q1096</f>
        <v>0</v>
      </c>
      <c r="N95" s="309">
        <f>IF(OR('Sch D. Workings'!D89="",$D$7&lt;=I$7,M95=0),0,(IF(H95='Sch D. Workings'!$D$12,"Exceeded Cap",IF((SUMIFS('Sch A. Input'!H87:CJ87,'Sch A. Input'!$H$14:$CJ$14,"Total",'Sch A. Input'!$H$13:$CJ$13,"&lt;="&amp;$O$7))&gt;'Sch D. Workings'!$D$12,MIN('Sch D. Workings'!T1096,'Sch D. Workings'!$D$12-H95),'Sch D. Workings'!T1096))))</f>
        <v>0</v>
      </c>
      <c r="O95" s="221">
        <f>'Sch D. Workings'!Y1096</f>
        <v>0</v>
      </c>
      <c r="P95" s="82">
        <f>IFERROR(LOOKUP('Sch D. Workings'!V1096,$C$10:$C$14,$B$10:$B$14),0)</f>
        <v>0</v>
      </c>
      <c r="Q95" s="99">
        <f>COUNTIFS('Sch D. Workings'!V1096,"&gt;"&amp;$D$14)</f>
        <v>0</v>
      </c>
      <c r="R95" s="85"/>
      <c r="S95" s="78">
        <f>'Sch D. Workings'!AA1096</f>
        <v>0</v>
      </c>
      <c r="T95" s="309">
        <f>IF(OR('Sch D. Workings'!D89="",$D$7&lt;=O$7,S95=0),0,IF(OR(N95="Exceeded Cap",SUM(H95,N95)='Sch D. Workings'!$D$12),"Exceeded cap",IF((SUMIFS('Sch A. Input'!H87:CJ87,'Sch A. Input'!$H$14:$CJ$14,"Total",'Sch A. Input'!$H$13:$CJ$13,"&lt;="&amp;$U$7))&gt;'Sch D. Workings'!$D$12,MIN('Sch D. Workings'!AD1096,'Sch D. Workings'!$D$12-N95-H95),'Sch D. Workings'!AD1096)))</f>
        <v>0</v>
      </c>
      <c r="U95" s="221">
        <f>'Sch D. Workings'!AI1096</f>
        <v>0</v>
      </c>
      <c r="V95" s="82">
        <f>IFERROR(LOOKUP('Sch D. Workings'!AF1096,$C$10:$C$14,$B$10:$B$14),0)</f>
        <v>0</v>
      </c>
      <c r="W95" s="99">
        <f>COUNTIFS('Sch D. Workings'!AF1096,"&gt;"&amp;$D$14)</f>
        <v>0</v>
      </c>
      <c r="X95" s="85"/>
      <c r="Y95" s="78">
        <f>'Sch D. Workings'!AK1096</f>
        <v>0</v>
      </c>
      <c r="Z95" s="309">
        <f>IF(OR('Sch D. Workings'!D89="",$D$7&lt;=U$7,Y95=0),0,IF(OR(T95="Exceeded Cap",N95="Exceeded Cap",SUM(H95,N95,T95)='Sch D. Workings'!$D$12),"Exceeded Cap",IF((SUMIFS('Sch A. Input'!H87:CJ87,'Sch A. Input'!$H$14:$CJ$14,"Total",'Sch A. Input'!$H$13:$CJ$13,"&lt;="&amp;$AA$7))&gt;'Sch D. Workings'!$D$12,MIN('Sch D. Workings'!AN1096,'Sch D. Workings'!$D$12-N95-T95-H95),'Sch D. Workings'!AN1096)))</f>
        <v>0</v>
      </c>
      <c r="AA95" s="221">
        <f>'Sch D. Workings'!AS1096</f>
        <v>0</v>
      </c>
      <c r="AB95" s="82">
        <f>IFERROR(LOOKUP('Sch D. Workings'!AP1096,$C$10:$C$14,$B$10:$B$14),0)</f>
        <v>0</v>
      </c>
      <c r="AC95" s="99">
        <f>COUNTIFS('Sch D. Workings'!AP1096,"&gt;"&amp;$D$14)</f>
        <v>0</v>
      </c>
    </row>
    <row r="96" spans="3:29" x14ac:dyDescent="0.35">
      <c r="C96" s="81" t="str">
        <f>IF('Sch A. Input'!B88="","",'Sch A. Input'!B88)</f>
        <v/>
      </c>
      <c r="D96" s="81" t="str">
        <f>IF('Sch A. Input'!C88="","",'Sch A. Input'!C88)</f>
        <v/>
      </c>
      <c r="E96" s="85"/>
      <c r="F96" s="85"/>
      <c r="G96" s="99">
        <f>'Sch D. Workings'!G1097</f>
        <v>0</v>
      </c>
      <c r="H96" s="310">
        <f>IF(OR('Sch D. Workings'!D90="",G96=0),0,(IF((SUMIFS('Sch A. Input'!H88:CJ88,'Sch A. Input'!$H$14:$CJ$14,"Total",'Sch A. Input'!$H$13:$CJ$13,"&lt;="&amp;$I$7))&gt;'Sch D. Workings'!$D$12,MIN('Sch D. Workings'!J1097,'Sch D. Workings'!$D$12),'Sch D. Workings'!J1097)))</f>
        <v>0</v>
      </c>
      <c r="I96" s="221">
        <f>'Sch D. Workings'!O1097</f>
        <v>0</v>
      </c>
      <c r="J96" s="82">
        <f>IFERROR(LOOKUP('Sch D. Workings'!L1097,$C$10:$C$14,$B$10:$B$14),0)</f>
        <v>0</v>
      </c>
      <c r="K96" s="99">
        <f>COUNTIFS('Sch D. Workings'!L1097,"&gt;"&amp;$D$14)</f>
        <v>0</v>
      </c>
      <c r="L96" s="300"/>
      <c r="M96" s="78">
        <f>'Sch D. Workings'!Q1097</f>
        <v>0</v>
      </c>
      <c r="N96" s="309">
        <f>IF(OR('Sch D. Workings'!D90="",$D$7&lt;=I$7,M96=0),0,(IF(H96='Sch D. Workings'!$D$12,"Exceeded Cap",IF((SUMIFS('Sch A. Input'!H88:CJ88,'Sch A. Input'!$H$14:$CJ$14,"Total",'Sch A. Input'!$H$13:$CJ$13,"&lt;="&amp;$O$7))&gt;'Sch D. Workings'!$D$12,MIN('Sch D. Workings'!T1097,'Sch D. Workings'!$D$12-H96),'Sch D. Workings'!T1097))))</f>
        <v>0</v>
      </c>
      <c r="O96" s="221">
        <f>'Sch D. Workings'!Y1097</f>
        <v>0</v>
      </c>
      <c r="P96" s="82">
        <f>IFERROR(LOOKUP('Sch D. Workings'!V1097,$C$10:$C$14,$B$10:$B$14),0)</f>
        <v>0</v>
      </c>
      <c r="Q96" s="99">
        <f>COUNTIFS('Sch D. Workings'!V1097,"&gt;"&amp;$D$14)</f>
        <v>0</v>
      </c>
      <c r="R96" s="85"/>
      <c r="S96" s="78">
        <f>'Sch D. Workings'!AA1097</f>
        <v>0</v>
      </c>
      <c r="T96" s="309">
        <f>IF(OR('Sch D. Workings'!D90="",$D$7&lt;=O$7,S96=0),0,IF(OR(N96="Exceeded Cap",SUM(H96,N96)='Sch D. Workings'!$D$12),"Exceeded cap",IF((SUMIFS('Sch A. Input'!H88:CJ88,'Sch A. Input'!$H$14:$CJ$14,"Total",'Sch A. Input'!$H$13:$CJ$13,"&lt;="&amp;$U$7))&gt;'Sch D. Workings'!$D$12,MIN('Sch D. Workings'!AD1097,'Sch D. Workings'!$D$12-N96-H96),'Sch D. Workings'!AD1097)))</f>
        <v>0</v>
      </c>
      <c r="U96" s="221">
        <f>'Sch D. Workings'!AI1097</f>
        <v>0</v>
      </c>
      <c r="V96" s="82">
        <f>IFERROR(LOOKUP('Sch D. Workings'!AF1097,$C$10:$C$14,$B$10:$B$14),0)</f>
        <v>0</v>
      </c>
      <c r="W96" s="99">
        <f>COUNTIFS('Sch D. Workings'!AF1097,"&gt;"&amp;$D$14)</f>
        <v>0</v>
      </c>
      <c r="X96" s="85"/>
      <c r="Y96" s="78">
        <f>'Sch D. Workings'!AK1097</f>
        <v>0</v>
      </c>
      <c r="Z96" s="309">
        <f>IF(OR('Sch D. Workings'!D90="",$D$7&lt;=U$7,Y96=0),0,IF(OR(T96="Exceeded Cap",N96="Exceeded Cap",SUM(H96,N96,T96)='Sch D. Workings'!$D$12),"Exceeded Cap",IF((SUMIFS('Sch A. Input'!H88:CJ88,'Sch A. Input'!$H$14:$CJ$14,"Total",'Sch A. Input'!$H$13:$CJ$13,"&lt;="&amp;$AA$7))&gt;'Sch D. Workings'!$D$12,MIN('Sch D. Workings'!AN1097,'Sch D. Workings'!$D$12-N96-T96-H96),'Sch D. Workings'!AN1097)))</f>
        <v>0</v>
      </c>
      <c r="AA96" s="221">
        <f>'Sch D. Workings'!AS1097</f>
        <v>0</v>
      </c>
      <c r="AB96" s="82">
        <f>IFERROR(LOOKUP('Sch D. Workings'!AP1097,$C$10:$C$14,$B$10:$B$14),0)</f>
        <v>0</v>
      </c>
      <c r="AC96" s="99">
        <f>COUNTIFS('Sch D. Workings'!AP1097,"&gt;"&amp;$D$14)</f>
        <v>0</v>
      </c>
    </row>
    <row r="97" spans="3:29" x14ac:dyDescent="0.35">
      <c r="C97" s="81" t="str">
        <f>IF('Sch A. Input'!B89="","",'Sch A. Input'!B89)</f>
        <v/>
      </c>
      <c r="D97" s="81" t="str">
        <f>IF('Sch A. Input'!C89="","",'Sch A. Input'!C89)</f>
        <v/>
      </c>
      <c r="E97" s="85"/>
      <c r="F97" s="85"/>
      <c r="G97" s="99">
        <f>'Sch D. Workings'!G1098</f>
        <v>0</v>
      </c>
      <c r="H97" s="310">
        <f>IF(OR('Sch D. Workings'!D91="",G97=0),0,(IF((SUMIFS('Sch A. Input'!H89:CJ89,'Sch A. Input'!$H$14:$CJ$14,"Total",'Sch A. Input'!$H$13:$CJ$13,"&lt;="&amp;$I$7))&gt;'Sch D. Workings'!$D$12,MIN('Sch D. Workings'!J1098,'Sch D. Workings'!$D$12),'Sch D. Workings'!J1098)))</f>
        <v>0</v>
      </c>
      <c r="I97" s="221">
        <f>'Sch D. Workings'!O1098</f>
        <v>0</v>
      </c>
      <c r="J97" s="82">
        <f>IFERROR(LOOKUP('Sch D. Workings'!L1098,$C$10:$C$14,$B$10:$B$14),0)</f>
        <v>0</v>
      </c>
      <c r="K97" s="99">
        <f>COUNTIFS('Sch D. Workings'!L1098,"&gt;"&amp;$D$14)</f>
        <v>0</v>
      </c>
      <c r="L97" s="300"/>
      <c r="M97" s="78">
        <f>'Sch D. Workings'!Q1098</f>
        <v>0</v>
      </c>
      <c r="N97" s="309">
        <f>IF(OR('Sch D. Workings'!D91="",$D$7&lt;=I$7,M97=0),0,(IF(H97='Sch D. Workings'!$D$12,"Exceeded Cap",IF((SUMIFS('Sch A. Input'!H89:CJ89,'Sch A. Input'!$H$14:$CJ$14,"Total",'Sch A. Input'!$H$13:$CJ$13,"&lt;="&amp;$O$7))&gt;'Sch D. Workings'!$D$12,MIN('Sch D. Workings'!T1098,'Sch D. Workings'!$D$12-H97),'Sch D. Workings'!T1098))))</f>
        <v>0</v>
      </c>
      <c r="O97" s="221">
        <f>'Sch D. Workings'!Y1098</f>
        <v>0</v>
      </c>
      <c r="P97" s="82">
        <f>IFERROR(LOOKUP('Sch D. Workings'!V1098,$C$10:$C$14,$B$10:$B$14),0)</f>
        <v>0</v>
      </c>
      <c r="Q97" s="99">
        <f>COUNTIFS('Sch D. Workings'!V1098,"&gt;"&amp;$D$14)</f>
        <v>0</v>
      </c>
      <c r="R97" s="85"/>
      <c r="S97" s="78">
        <f>'Sch D. Workings'!AA1098</f>
        <v>0</v>
      </c>
      <c r="T97" s="309">
        <f>IF(OR('Sch D. Workings'!D91="",$D$7&lt;=O$7,S97=0),0,IF(OR(N97="Exceeded Cap",SUM(H97,N97)='Sch D. Workings'!$D$12),"Exceeded cap",IF((SUMIFS('Sch A. Input'!H89:CJ89,'Sch A. Input'!$H$14:$CJ$14,"Total",'Sch A. Input'!$H$13:$CJ$13,"&lt;="&amp;$U$7))&gt;'Sch D. Workings'!$D$12,MIN('Sch D. Workings'!AD1098,'Sch D. Workings'!$D$12-N97-H97),'Sch D. Workings'!AD1098)))</f>
        <v>0</v>
      </c>
      <c r="U97" s="221">
        <f>'Sch D. Workings'!AI1098</f>
        <v>0</v>
      </c>
      <c r="V97" s="82">
        <f>IFERROR(LOOKUP('Sch D. Workings'!AF1098,$C$10:$C$14,$B$10:$B$14),0)</f>
        <v>0</v>
      </c>
      <c r="W97" s="99">
        <f>COUNTIFS('Sch D. Workings'!AF1098,"&gt;"&amp;$D$14)</f>
        <v>0</v>
      </c>
      <c r="X97" s="85"/>
      <c r="Y97" s="78">
        <f>'Sch D. Workings'!AK1098</f>
        <v>0</v>
      </c>
      <c r="Z97" s="309">
        <f>IF(OR('Sch D. Workings'!D91="",$D$7&lt;=U$7,Y97=0),0,IF(OR(T97="Exceeded Cap",N97="Exceeded Cap",SUM(H97,N97,T97)='Sch D. Workings'!$D$12),"Exceeded Cap",IF((SUMIFS('Sch A. Input'!H89:CJ89,'Sch A. Input'!$H$14:$CJ$14,"Total",'Sch A. Input'!$H$13:$CJ$13,"&lt;="&amp;$AA$7))&gt;'Sch D. Workings'!$D$12,MIN('Sch D. Workings'!AN1098,'Sch D. Workings'!$D$12-N97-T97-H97),'Sch D. Workings'!AN1098)))</f>
        <v>0</v>
      </c>
      <c r="AA97" s="221">
        <f>'Sch D. Workings'!AS1098</f>
        <v>0</v>
      </c>
      <c r="AB97" s="82">
        <f>IFERROR(LOOKUP('Sch D. Workings'!AP1098,$C$10:$C$14,$B$10:$B$14),0)</f>
        <v>0</v>
      </c>
      <c r="AC97" s="99">
        <f>COUNTIFS('Sch D. Workings'!AP1098,"&gt;"&amp;$D$14)</f>
        <v>0</v>
      </c>
    </row>
    <row r="98" spans="3:29" x14ac:dyDescent="0.35">
      <c r="C98" s="81" t="str">
        <f>IF('Sch A. Input'!B90="","",'Sch A. Input'!B90)</f>
        <v/>
      </c>
      <c r="D98" s="81" t="str">
        <f>IF('Sch A. Input'!C90="","",'Sch A. Input'!C90)</f>
        <v/>
      </c>
      <c r="E98" s="85"/>
      <c r="F98" s="85"/>
      <c r="G98" s="99">
        <f>'Sch D. Workings'!G1099</f>
        <v>0</v>
      </c>
      <c r="H98" s="310">
        <f>IF(OR('Sch D. Workings'!D92="",G98=0),0,(IF((SUMIFS('Sch A. Input'!H90:CJ90,'Sch A. Input'!$H$14:$CJ$14,"Total",'Sch A. Input'!$H$13:$CJ$13,"&lt;="&amp;$I$7))&gt;'Sch D. Workings'!$D$12,MIN('Sch D. Workings'!J1099,'Sch D. Workings'!$D$12),'Sch D. Workings'!J1099)))</f>
        <v>0</v>
      </c>
      <c r="I98" s="221">
        <f>'Sch D. Workings'!O1099</f>
        <v>0</v>
      </c>
      <c r="J98" s="82">
        <f>IFERROR(LOOKUP('Sch D. Workings'!L1099,$C$10:$C$14,$B$10:$B$14),0)</f>
        <v>0</v>
      </c>
      <c r="K98" s="99">
        <f>COUNTIFS('Sch D. Workings'!L1099,"&gt;"&amp;$D$14)</f>
        <v>0</v>
      </c>
      <c r="L98" s="300"/>
      <c r="M98" s="78">
        <f>'Sch D. Workings'!Q1099</f>
        <v>0</v>
      </c>
      <c r="N98" s="309">
        <f>IF(OR('Sch D. Workings'!D92="",$D$7&lt;=I$7,M98=0),0,(IF(H98='Sch D. Workings'!$D$12,"Exceeded Cap",IF((SUMIFS('Sch A. Input'!H90:CJ90,'Sch A. Input'!$H$14:$CJ$14,"Total",'Sch A. Input'!$H$13:$CJ$13,"&lt;="&amp;$O$7))&gt;'Sch D. Workings'!$D$12,MIN('Sch D. Workings'!T1099,'Sch D. Workings'!$D$12-H98),'Sch D. Workings'!T1099))))</f>
        <v>0</v>
      </c>
      <c r="O98" s="221">
        <f>'Sch D. Workings'!Y1099</f>
        <v>0</v>
      </c>
      <c r="P98" s="82">
        <f>IFERROR(LOOKUP('Sch D. Workings'!V1099,$C$10:$C$14,$B$10:$B$14),0)</f>
        <v>0</v>
      </c>
      <c r="Q98" s="99">
        <f>COUNTIFS('Sch D. Workings'!V1099,"&gt;"&amp;$D$14)</f>
        <v>0</v>
      </c>
      <c r="R98" s="85"/>
      <c r="S98" s="78">
        <f>'Sch D. Workings'!AA1099</f>
        <v>0</v>
      </c>
      <c r="T98" s="309">
        <f>IF(OR('Sch D. Workings'!D92="",$D$7&lt;=O$7,S98=0),0,IF(OR(N98="Exceeded Cap",SUM(H98,N98)='Sch D. Workings'!$D$12),"Exceeded cap",IF((SUMIFS('Sch A. Input'!H90:CJ90,'Sch A. Input'!$H$14:$CJ$14,"Total",'Sch A. Input'!$H$13:$CJ$13,"&lt;="&amp;$U$7))&gt;'Sch D. Workings'!$D$12,MIN('Sch D. Workings'!AD1099,'Sch D. Workings'!$D$12-N98-H98),'Sch D. Workings'!AD1099)))</f>
        <v>0</v>
      </c>
      <c r="U98" s="221">
        <f>'Sch D. Workings'!AI1099</f>
        <v>0</v>
      </c>
      <c r="V98" s="82">
        <f>IFERROR(LOOKUP('Sch D. Workings'!AF1099,$C$10:$C$14,$B$10:$B$14),0)</f>
        <v>0</v>
      </c>
      <c r="W98" s="99">
        <f>COUNTIFS('Sch D. Workings'!AF1099,"&gt;"&amp;$D$14)</f>
        <v>0</v>
      </c>
      <c r="X98" s="85"/>
      <c r="Y98" s="78">
        <f>'Sch D. Workings'!AK1099</f>
        <v>0</v>
      </c>
      <c r="Z98" s="309">
        <f>IF(OR('Sch D. Workings'!D92="",$D$7&lt;=U$7,Y98=0),0,IF(OR(T98="Exceeded Cap",N98="Exceeded Cap",SUM(H98,N98,T98)='Sch D. Workings'!$D$12),"Exceeded Cap",IF((SUMIFS('Sch A. Input'!H90:CJ90,'Sch A. Input'!$H$14:$CJ$14,"Total",'Sch A. Input'!$H$13:$CJ$13,"&lt;="&amp;$AA$7))&gt;'Sch D. Workings'!$D$12,MIN('Sch D. Workings'!AN1099,'Sch D. Workings'!$D$12-N98-T98-H98),'Sch D. Workings'!AN1099)))</f>
        <v>0</v>
      </c>
      <c r="AA98" s="221">
        <f>'Sch D. Workings'!AS1099</f>
        <v>0</v>
      </c>
      <c r="AB98" s="82">
        <f>IFERROR(LOOKUP('Sch D. Workings'!AP1099,$C$10:$C$14,$B$10:$B$14),0)</f>
        <v>0</v>
      </c>
      <c r="AC98" s="99">
        <f>COUNTIFS('Sch D. Workings'!AP1099,"&gt;"&amp;$D$14)</f>
        <v>0</v>
      </c>
    </row>
    <row r="99" spans="3:29" x14ac:dyDescent="0.35">
      <c r="C99" s="81" t="str">
        <f>IF('Sch A. Input'!B91="","",'Sch A. Input'!B91)</f>
        <v/>
      </c>
      <c r="D99" s="81" t="str">
        <f>IF('Sch A. Input'!C91="","",'Sch A. Input'!C91)</f>
        <v/>
      </c>
      <c r="E99" s="85"/>
      <c r="F99" s="85"/>
      <c r="G99" s="99">
        <f>'Sch D. Workings'!G1100</f>
        <v>0</v>
      </c>
      <c r="H99" s="310">
        <f>IF(OR('Sch D. Workings'!D93="",G99=0),0,(IF((SUMIFS('Sch A. Input'!H91:CJ91,'Sch A. Input'!$H$14:$CJ$14,"Total",'Sch A. Input'!$H$13:$CJ$13,"&lt;="&amp;$I$7))&gt;'Sch D. Workings'!$D$12,MIN('Sch D. Workings'!J1100,'Sch D. Workings'!$D$12),'Sch D. Workings'!J1100)))</f>
        <v>0</v>
      </c>
      <c r="I99" s="221">
        <f>'Sch D. Workings'!O1100</f>
        <v>0</v>
      </c>
      <c r="J99" s="82">
        <f>IFERROR(LOOKUP('Sch D. Workings'!L1100,$C$10:$C$14,$B$10:$B$14),0)</f>
        <v>0</v>
      </c>
      <c r="K99" s="99">
        <f>COUNTIFS('Sch D. Workings'!L1100,"&gt;"&amp;$D$14)</f>
        <v>0</v>
      </c>
      <c r="L99" s="300"/>
      <c r="M99" s="78">
        <f>'Sch D. Workings'!Q1100</f>
        <v>0</v>
      </c>
      <c r="N99" s="309">
        <f>IF(OR('Sch D. Workings'!D93="",$D$7&lt;=I$7,M99=0),0,(IF(H99='Sch D. Workings'!$D$12,"Exceeded Cap",IF((SUMIFS('Sch A. Input'!H91:CJ91,'Sch A. Input'!$H$14:$CJ$14,"Total",'Sch A. Input'!$H$13:$CJ$13,"&lt;="&amp;$O$7))&gt;'Sch D. Workings'!$D$12,MIN('Sch D. Workings'!T1100,'Sch D. Workings'!$D$12-H99),'Sch D. Workings'!T1100))))</f>
        <v>0</v>
      </c>
      <c r="O99" s="221">
        <f>'Sch D. Workings'!Y1100</f>
        <v>0</v>
      </c>
      <c r="P99" s="82">
        <f>IFERROR(LOOKUP('Sch D. Workings'!V1100,$C$10:$C$14,$B$10:$B$14),0)</f>
        <v>0</v>
      </c>
      <c r="Q99" s="99">
        <f>COUNTIFS('Sch D. Workings'!V1100,"&gt;"&amp;$D$14)</f>
        <v>0</v>
      </c>
      <c r="R99" s="85"/>
      <c r="S99" s="78">
        <f>'Sch D. Workings'!AA1100</f>
        <v>0</v>
      </c>
      <c r="T99" s="309">
        <f>IF(OR('Sch D. Workings'!D93="",$D$7&lt;=O$7,S99=0),0,IF(OR(N99="Exceeded Cap",SUM(H99,N99)='Sch D. Workings'!$D$12),"Exceeded cap",IF((SUMIFS('Sch A. Input'!H91:CJ91,'Sch A. Input'!$H$14:$CJ$14,"Total",'Sch A. Input'!$H$13:$CJ$13,"&lt;="&amp;$U$7))&gt;'Sch D. Workings'!$D$12,MIN('Sch D. Workings'!AD1100,'Sch D. Workings'!$D$12-N99-H99),'Sch D. Workings'!AD1100)))</f>
        <v>0</v>
      </c>
      <c r="U99" s="221">
        <f>'Sch D. Workings'!AI1100</f>
        <v>0</v>
      </c>
      <c r="V99" s="82">
        <f>IFERROR(LOOKUP('Sch D. Workings'!AF1100,$C$10:$C$14,$B$10:$B$14),0)</f>
        <v>0</v>
      </c>
      <c r="W99" s="99">
        <f>COUNTIFS('Sch D. Workings'!AF1100,"&gt;"&amp;$D$14)</f>
        <v>0</v>
      </c>
      <c r="X99" s="85"/>
      <c r="Y99" s="78">
        <f>'Sch D. Workings'!AK1100</f>
        <v>0</v>
      </c>
      <c r="Z99" s="309">
        <f>IF(OR('Sch D. Workings'!D93="",$D$7&lt;=U$7,Y99=0),0,IF(OR(T99="Exceeded Cap",N99="Exceeded Cap",SUM(H99,N99,T99)='Sch D. Workings'!$D$12),"Exceeded Cap",IF((SUMIFS('Sch A. Input'!H91:CJ91,'Sch A. Input'!$H$14:$CJ$14,"Total",'Sch A. Input'!$H$13:$CJ$13,"&lt;="&amp;$AA$7))&gt;'Sch D. Workings'!$D$12,MIN('Sch D. Workings'!AN1100,'Sch D. Workings'!$D$12-N99-T99-H99),'Sch D. Workings'!AN1100)))</f>
        <v>0</v>
      </c>
      <c r="AA99" s="221">
        <f>'Sch D. Workings'!AS1100</f>
        <v>0</v>
      </c>
      <c r="AB99" s="82">
        <f>IFERROR(LOOKUP('Sch D. Workings'!AP1100,$C$10:$C$14,$B$10:$B$14),0)</f>
        <v>0</v>
      </c>
      <c r="AC99" s="99">
        <f>COUNTIFS('Sch D. Workings'!AP1100,"&gt;"&amp;$D$14)</f>
        <v>0</v>
      </c>
    </row>
    <row r="100" spans="3:29" x14ac:dyDescent="0.35">
      <c r="C100" s="81" t="str">
        <f>IF('Sch A. Input'!B92="","",'Sch A. Input'!B92)</f>
        <v/>
      </c>
      <c r="D100" s="81" t="str">
        <f>IF('Sch A. Input'!C92="","",'Sch A. Input'!C92)</f>
        <v/>
      </c>
      <c r="E100" s="85"/>
      <c r="F100" s="85"/>
      <c r="G100" s="99">
        <f>'Sch D. Workings'!G1101</f>
        <v>0</v>
      </c>
      <c r="H100" s="310">
        <f>IF(OR('Sch D. Workings'!D94="",G100=0),0,(IF((SUMIFS('Sch A. Input'!H92:CJ92,'Sch A. Input'!$H$14:$CJ$14,"Total",'Sch A. Input'!$H$13:$CJ$13,"&lt;="&amp;$I$7))&gt;'Sch D. Workings'!$D$12,MIN('Sch D. Workings'!J1101,'Sch D. Workings'!$D$12),'Sch D. Workings'!J1101)))</f>
        <v>0</v>
      </c>
      <c r="I100" s="221">
        <f>'Sch D. Workings'!O1101</f>
        <v>0</v>
      </c>
      <c r="J100" s="82">
        <f>IFERROR(LOOKUP('Sch D. Workings'!L1101,$C$10:$C$14,$B$10:$B$14),0)</f>
        <v>0</v>
      </c>
      <c r="K100" s="99">
        <f>COUNTIFS('Sch D. Workings'!L1101,"&gt;"&amp;$D$14)</f>
        <v>0</v>
      </c>
      <c r="L100" s="300"/>
      <c r="M100" s="78">
        <f>'Sch D. Workings'!Q1101</f>
        <v>0</v>
      </c>
      <c r="N100" s="309">
        <f>IF(OR('Sch D. Workings'!D94="",$D$7&lt;=I$7,M100=0),0,(IF(H100='Sch D. Workings'!$D$12,"Exceeded Cap",IF((SUMIFS('Sch A. Input'!H92:CJ92,'Sch A. Input'!$H$14:$CJ$14,"Total",'Sch A. Input'!$H$13:$CJ$13,"&lt;="&amp;$O$7))&gt;'Sch D. Workings'!$D$12,MIN('Sch D. Workings'!T1101,'Sch D. Workings'!$D$12-H100),'Sch D. Workings'!T1101))))</f>
        <v>0</v>
      </c>
      <c r="O100" s="221">
        <f>'Sch D. Workings'!Y1101</f>
        <v>0</v>
      </c>
      <c r="P100" s="82">
        <f>IFERROR(LOOKUP('Sch D. Workings'!V1101,$C$10:$C$14,$B$10:$B$14),0)</f>
        <v>0</v>
      </c>
      <c r="Q100" s="99">
        <f>COUNTIFS('Sch D. Workings'!V1101,"&gt;"&amp;$D$14)</f>
        <v>0</v>
      </c>
      <c r="R100" s="85"/>
      <c r="S100" s="78">
        <f>'Sch D. Workings'!AA1101</f>
        <v>0</v>
      </c>
      <c r="T100" s="309">
        <f>IF(OR('Sch D. Workings'!D94="",$D$7&lt;=O$7,S100=0),0,IF(OR(N100="Exceeded Cap",SUM(H100,N100)='Sch D. Workings'!$D$12),"Exceeded cap",IF((SUMIFS('Sch A. Input'!H92:CJ92,'Sch A. Input'!$H$14:$CJ$14,"Total",'Sch A. Input'!$H$13:$CJ$13,"&lt;="&amp;$U$7))&gt;'Sch D. Workings'!$D$12,MIN('Sch D. Workings'!AD1101,'Sch D. Workings'!$D$12-N100-H100),'Sch D. Workings'!AD1101)))</f>
        <v>0</v>
      </c>
      <c r="U100" s="221">
        <f>'Sch D. Workings'!AI1101</f>
        <v>0</v>
      </c>
      <c r="V100" s="82">
        <f>IFERROR(LOOKUP('Sch D. Workings'!AF1101,$C$10:$C$14,$B$10:$B$14),0)</f>
        <v>0</v>
      </c>
      <c r="W100" s="99">
        <f>COUNTIFS('Sch D. Workings'!AF1101,"&gt;"&amp;$D$14)</f>
        <v>0</v>
      </c>
      <c r="X100" s="85"/>
      <c r="Y100" s="78">
        <f>'Sch D. Workings'!AK1101</f>
        <v>0</v>
      </c>
      <c r="Z100" s="309">
        <f>IF(OR('Sch D. Workings'!D94="",$D$7&lt;=U$7,Y100=0),0,IF(OR(T100="Exceeded Cap",N100="Exceeded Cap",SUM(H100,N100,T100)='Sch D. Workings'!$D$12),"Exceeded Cap",IF((SUMIFS('Sch A. Input'!H92:CJ92,'Sch A. Input'!$H$14:$CJ$14,"Total",'Sch A. Input'!$H$13:$CJ$13,"&lt;="&amp;$AA$7))&gt;'Sch D. Workings'!$D$12,MIN('Sch D. Workings'!AN1101,'Sch D. Workings'!$D$12-N100-T100-H100),'Sch D. Workings'!AN1101)))</f>
        <v>0</v>
      </c>
      <c r="AA100" s="221">
        <f>'Sch D. Workings'!AS1101</f>
        <v>0</v>
      </c>
      <c r="AB100" s="82">
        <f>IFERROR(LOOKUP('Sch D. Workings'!AP1101,$C$10:$C$14,$B$10:$B$14),0)</f>
        <v>0</v>
      </c>
      <c r="AC100" s="99">
        <f>COUNTIFS('Sch D. Workings'!AP1101,"&gt;"&amp;$D$14)</f>
        <v>0</v>
      </c>
    </row>
    <row r="101" spans="3:29" x14ac:dyDescent="0.35">
      <c r="C101" s="81" t="str">
        <f>IF('Sch A. Input'!B93="","",'Sch A. Input'!B93)</f>
        <v/>
      </c>
      <c r="D101" s="81" t="str">
        <f>IF('Sch A. Input'!C93="","",'Sch A. Input'!C93)</f>
        <v/>
      </c>
      <c r="E101" s="85"/>
      <c r="F101" s="85"/>
      <c r="G101" s="99">
        <f>'Sch D. Workings'!G1102</f>
        <v>0</v>
      </c>
      <c r="H101" s="310">
        <f>IF(OR('Sch D. Workings'!D95="",G101=0),0,(IF((SUMIFS('Sch A. Input'!H93:CJ93,'Sch A. Input'!$H$14:$CJ$14,"Total",'Sch A. Input'!$H$13:$CJ$13,"&lt;="&amp;$I$7))&gt;'Sch D. Workings'!$D$12,MIN('Sch D. Workings'!J1102,'Sch D. Workings'!$D$12),'Sch D. Workings'!J1102)))</f>
        <v>0</v>
      </c>
      <c r="I101" s="221">
        <f>'Sch D. Workings'!O1102</f>
        <v>0</v>
      </c>
      <c r="J101" s="82">
        <f>IFERROR(LOOKUP('Sch D. Workings'!L1102,$C$10:$C$14,$B$10:$B$14),0)</f>
        <v>0</v>
      </c>
      <c r="K101" s="99">
        <f>COUNTIFS('Sch D. Workings'!L1102,"&gt;"&amp;$D$14)</f>
        <v>0</v>
      </c>
      <c r="L101" s="300"/>
      <c r="M101" s="78">
        <f>'Sch D. Workings'!Q1102</f>
        <v>0</v>
      </c>
      <c r="N101" s="309">
        <f>IF(OR('Sch D. Workings'!D95="",$D$7&lt;=I$7,M101=0),0,(IF(H101='Sch D. Workings'!$D$12,"Exceeded Cap",IF((SUMIFS('Sch A. Input'!H93:CJ93,'Sch A. Input'!$H$14:$CJ$14,"Total",'Sch A. Input'!$H$13:$CJ$13,"&lt;="&amp;$O$7))&gt;'Sch D. Workings'!$D$12,MIN('Sch D. Workings'!T1102,'Sch D. Workings'!$D$12-H101),'Sch D. Workings'!T1102))))</f>
        <v>0</v>
      </c>
      <c r="O101" s="221">
        <f>'Sch D. Workings'!Y1102</f>
        <v>0</v>
      </c>
      <c r="P101" s="82">
        <f>IFERROR(LOOKUP('Sch D. Workings'!V1102,$C$10:$C$14,$B$10:$B$14),0)</f>
        <v>0</v>
      </c>
      <c r="Q101" s="99">
        <f>COUNTIFS('Sch D. Workings'!V1102,"&gt;"&amp;$D$14)</f>
        <v>0</v>
      </c>
      <c r="R101" s="85"/>
      <c r="S101" s="78">
        <f>'Sch D. Workings'!AA1102</f>
        <v>0</v>
      </c>
      <c r="T101" s="309">
        <f>IF(OR('Sch D. Workings'!D95="",$D$7&lt;=O$7,S101=0),0,IF(OR(N101="Exceeded Cap",SUM(H101,N101)='Sch D. Workings'!$D$12),"Exceeded cap",IF((SUMIFS('Sch A. Input'!H93:CJ93,'Sch A. Input'!$H$14:$CJ$14,"Total",'Sch A. Input'!$H$13:$CJ$13,"&lt;="&amp;$U$7))&gt;'Sch D. Workings'!$D$12,MIN('Sch D. Workings'!AD1102,'Sch D. Workings'!$D$12-N101-H101),'Sch D. Workings'!AD1102)))</f>
        <v>0</v>
      </c>
      <c r="U101" s="221">
        <f>'Sch D. Workings'!AI1102</f>
        <v>0</v>
      </c>
      <c r="V101" s="82">
        <f>IFERROR(LOOKUP('Sch D. Workings'!AF1102,$C$10:$C$14,$B$10:$B$14),0)</f>
        <v>0</v>
      </c>
      <c r="W101" s="99">
        <f>COUNTIFS('Sch D. Workings'!AF1102,"&gt;"&amp;$D$14)</f>
        <v>0</v>
      </c>
      <c r="X101" s="85"/>
      <c r="Y101" s="78">
        <f>'Sch D. Workings'!AK1102</f>
        <v>0</v>
      </c>
      <c r="Z101" s="309">
        <f>IF(OR('Sch D. Workings'!D95="",$D$7&lt;=U$7,Y101=0),0,IF(OR(T101="Exceeded Cap",N101="Exceeded Cap",SUM(H101,N101,T101)='Sch D. Workings'!$D$12),"Exceeded Cap",IF((SUMIFS('Sch A. Input'!H93:CJ93,'Sch A. Input'!$H$14:$CJ$14,"Total",'Sch A. Input'!$H$13:$CJ$13,"&lt;="&amp;$AA$7))&gt;'Sch D. Workings'!$D$12,MIN('Sch D. Workings'!AN1102,'Sch D. Workings'!$D$12-N101-T101-H101),'Sch D. Workings'!AN1102)))</f>
        <v>0</v>
      </c>
      <c r="AA101" s="221">
        <f>'Sch D. Workings'!AS1102</f>
        <v>0</v>
      </c>
      <c r="AB101" s="82">
        <f>IFERROR(LOOKUP('Sch D. Workings'!AP1102,$C$10:$C$14,$B$10:$B$14),0)</f>
        <v>0</v>
      </c>
      <c r="AC101" s="99">
        <f>COUNTIFS('Sch D. Workings'!AP1102,"&gt;"&amp;$D$14)</f>
        <v>0</v>
      </c>
    </row>
    <row r="102" spans="3:29" x14ac:dyDescent="0.35">
      <c r="C102" s="81" t="str">
        <f>IF('Sch A. Input'!B94="","",'Sch A. Input'!B94)</f>
        <v/>
      </c>
      <c r="D102" s="81" t="str">
        <f>IF('Sch A. Input'!C94="","",'Sch A. Input'!C94)</f>
        <v/>
      </c>
      <c r="E102" s="85"/>
      <c r="F102" s="85"/>
      <c r="G102" s="99">
        <f>'Sch D. Workings'!G1103</f>
        <v>0</v>
      </c>
      <c r="H102" s="310">
        <f>IF(OR('Sch D. Workings'!D96="",G102=0),0,(IF((SUMIFS('Sch A. Input'!H94:CJ94,'Sch A. Input'!$H$14:$CJ$14,"Total",'Sch A. Input'!$H$13:$CJ$13,"&lt;="&amp;$I$7))&gt;'Sch D. Workings'!$D$12,MIN('Sch D. Workings'!J1103,'Sch D. Workings'!$D$12),'Sch D. Workings'!J1103)))</f>
        <v>0</v>
      </c>
      <c r="I102" s="221">
        <f>'Sch D. Workings'!O1103</f>
        <v>0</v>
      </c>
      <c r="J102" s="82">
        <f>IFERROR(LOOKUP('Sch D. Workings'!L1103,$C$10:$C$14,$B$10:$B$14),0)</f>
        <v>0</v>
      </c>
      <c r="K102" s="99">
        <f>COUNTIFS('Sch D. Workings'!L1103,"&gt;"&amp;$D$14)</f>
        <v>0</v>
      </c>
      <c r="L102" s="300"/>
      <c r="M102" s="78">
        <f>'Sch D. Workings'!Q1103</f>
        <v>0</v>
      </c>
      <c r="N102" s="309">
        <f>IF(OR('Sch D. Workings'!D96="",$D$7&lt;=I$7,M102=0),0,(IF(H102='Sch D. Workings'!$D$12,"Exceeded Cap",IF((SUMIFS('Sch A. Input'!H94:CJ94,'Sch A. Input'!$H$14:$CJ$14,"Total",'Sch A. Input'!$H$13:$CJ$13,"&lt;="&amp;$O$7))&gt;'Sch D. Workings'!$D$12,MIN('Sch D. Workings'!T1103,'Sch D. Workings'!$D$12-H102),'Sch D. Workings'!T1103))))</f>
        <v>0</v>
      </c>
      <c r="O102" s="221">
        <f>'Sch D. Workings'!Y1103</f>
        <v>0</v>
      </c>
      <c r="P102" s="82">
        <f>IFERROR(LOOKUP('Sch D. Workings'!V1103,$C$10:$C$14,$B$10:$B$14),0)</f>
        <v>0</v>
      </c>
      <c r="Q102" s="99">
        <f>COUNTIFS('Sch D. Workings'!V1103,"&gt;"&amp;$D$14)</f>
        <v>0</v>
      </c>
      <c r="R102" s="85"/>
      <c r="S102" s="78">
        <f>'Sch D. Workings'!AA1103</f>
        <v>0</v>
      </c>
      <c r="T102" s="309">
        <f>IF(OR('Sch D. Workings'!D96="",$D$7&lt;=O$7,S102=0),0,IF(OR(N102="Exceeded Cap",SUM(H102,N102)='Sch D. Workings'!$D$12),"Exceeded cap",IF((SUMIFS('Sch A. Input'!H94:CJ94,'Sch A. Input'!$H$14:$CJ$14,"Total",'Sch A. Input'!$H$13:$CJ$13,"&lt;="&amp;$U$7))&gt;'Sch D. Workings'!$D$12,MIN('Sch D. Workings'!AD1103,'Sch D. Workings'!$D$12-N102-H102),'Sch D. Workings'!AD1103)))</f>
        <v>0</v>
      </c>
      <c r="U102" s="221">
        <f>'Sch D. Workings'!AI1103</f>
        <v>0</v>
      </c>
      <c r="V102" s="82">
        <f>IFERROR(LOOKUP('Sch D. Workings'!AF1103,$C$10:$C$14,$B$10:$B$14),0)</f>
        <v>0</v>
      </c>
      <c r="W102" s="99">
        <f>COUNTIFS('Sch D. Workings'!AF1103,"&gt;"&amp;$D$14)</f>
        <v>0</v>
      </c>
      <c r="X102" s="85"/>
      <c r="Y102" s="78">
        <f>'Sch D. Workings'!AK1103</f>
        <v>0</v>
      </c>
      <c r="Z102" s="309">
        <f>IF(OR('Sch D. Workings'!D96="",$D$7&lt;=U$7,Y102=0),0,IF(OR(T102="Exceeded Cap",N102="Exceeded Cap",SUM(H102,N102,T102)='Sch D. Workings'!$D$12),"Exceeded Cap",IF((SUMIFS('Sch A. Input'!H94:CJ94,'Sch A. Input'!$H$14:$CJ$14,"Total",'Sch A. Input'!$H$13:$CJ$13,"&lt;="&amp;$AA$7))&gt;'Sch D. Workings'!$D$12,MIN('Sch D. Workings'!AN1103,'Sch D. Workings'!$D$12-N102-T102-H102),'Sch D. Workings'!AN1103)))</f>
        <v>0</v>
      </c>
      <c r="AA102" s="221">
        <f>'Sch D. Workings'!AS1103</f>
        <v>0</v>
      </c>
      <c r="AB102" s="82">
        <f>IFERROR(LOOKUP('Sch D. Workings'!AP1103,$C$10:$C$14,$B$10:$B$14),0)</f>
        <v>0</v>
      </c>
      <c r="AC102" s="99">
        <f>COUNTIFS('Sch D. Workings'!AP1103,"&gt;"&amp;$D$14)</f>
        <v>0</v>
      </c>
    </row>
    <row r="103" spans="3:29" x14ac:dyDescent="0.35">
      <c r="C103" s="81" t="str">
        <f>IF('Sch A. Input'!B95="","",'Sch A. Input'!B95)</f>
        <v/>
      </c>
      <c r="D103" s="81" t="str">
        <f>IF('Sch A. Input'!C95="","",'Sch A. Input'!C95)</f>
        <v/>
      </c>
      <c r="E103" s="85"/>
      <c r="F103" s="85"/>
      <c r="G103" s="99">
        <f>'Sch D. Workings'!G1104</f>
        <v>0</v>
      </c>
      <c r="H103" s="310">
        <f>IF(OR('Sch D. Workings'!D97="",G103=0),0,(IF((SUMIFS('Sch A. Input'!H95:CJ95,'Sch A. Input'!$H$14:$CJ$14,"Total",'Sch A. Input'!$H$13:$CJ$13,"&lt;="&amp;$I$7))&gt;'Sch D. Workings'!$D$12,MIN('Sch D. Workings'!J1104,'Sch D. Workings'!$D$12),'Sch D. Workings'!J1104)))</f>
        <v>0</v>
      </c>
      <c r="I103" s="221">
        <f>'Sch D. Workings'!O1104</f>
        <v>0</v>
      </c>
      <c r="J103" s="82">
        <f>IFERROR(LOOKUP('Sch D. Workings'!L1104,$C$10:$C$14,$B$10:$B$14),0)</f>
        <v>0</v>
      </c>
      <c r="K103" s="99">
        <f>COUNTIFS('Sch D. Workings'!L1104,"&gt;"&amp;$D$14)</f>
        <v>0</v>
      </c>
      <c r="L103" s="300"/>
      <c r="M103" s="78">
        <f>'Sch D. Workings'!Q1104</f>
        <v>0</v>
      </c>
      <c r="N103" s="309">
        <f>IF(OR('Sch D. Workings'!D97="",$D$7&lt;=I$7,M103=0),0,(IF(H103='Sch D. Workings'!$D$12,"Exceeded Cap",IF((SUMIFS('Sch A. Input'!H95:CJ95,'Sch A. Input'!$H$14:$CJ$14,"Total",'Sch A. Input'!$H$13:$CJ$13,"&lt;="&amp;$O$7))&gt;'Sch D. Workings'!$D$12,MIN('Sch D. Workings'!T1104,'Sch D. Workings'!$D$12-H103),'Sch D. Workings'!T1104))))</f>
        <v>0</v>
      </c>
      <c r="O103" s="221">
        <f>'Sch D. Workings'!Y1104</f>
        <v>0</v>
      </c>
      <c r="P103" s="82">
        <f>IFERROR(LOOKUP('Sch D. Workings'!V1104,$C$10:$C$14,$B$10:$B$14),0)</f>
        <v>0</v>
      </c>
      <c r="Q103" s="99">
        <f>COUNTIFS('Sch D. Workings'!V1104,"&gt;"&amp;$D$14)</f>
        <v>0</v>
      </c>
      <c r="R103" s="85"/>
      <c r="S103" s="78">
        <f>'Sch D. Workings'!AA1104</f>
        <v>0</v>
      </c>
      <c r="T103" s="309">
        <f>IF(OR('Sch D. Workings'!D97="",$D$7&lt;=O$7,S103=0),0,IF(OR(N103="Exceeded Cap",SUM(H103,N103)='Sch D. Workings'!$D$12),"Exceeded cap",IF((SUMIFS('Sch A. Input'!H95:CJ95,'Sch A. Input'!$H$14:$CJ$14,"Total",'Sch A. Input'!$H$13:$CJ$13,"&lt;="&amp;$U$7))&gt;'Sch D. Workings'!$D$12,MIN('Sch D. Workings'!AD1104,'Sch D. Workings'!$D$12-N103-H103),'Sch D. Workings'!AD1104)))</f>
        <v>0</v>
      </c>
      <c r="U103" s="221">
        <f>'Sch D. Workings'!AI1104</f>
        <v>0</v>
      </c>
      <c r="V103" s="82">
        <f>IFERROR(LOOKUP('Sch D. Workings'!AF1104,$C$10:$C$14,$B$10:$B$14),0)</f>
        <v>0</v>
      </c>
      <c r="W103" s="99">
        <f>COUNTIFS('Sch D. Workings'!AF1104,"&gt;"&amp;$D$14)</f>
        <v>0</v>
      </c>
      <c r="X103" s="85"/>
      <c r="Y103" s="78">
        <f>'Sch D. Workings'!AK1104</f>
        <v>0</v>
      </c>
      <c r="Z103" s="309">
        <f>IF(OR('Sch D. Workings'!D97="",$D$7&lt;=U$7,Y103=0),0,IF(OR(T103="Exceeded Cap",N103="Exceeded Cap",SUM(H103,N103,T103)='Sch D. Workings'!$D$12),"Exceeded Cap",IF((SUMIFS('Sch A. Input'!H95:CJ95,'Sch A. Input'!$H$14:$CJ$14,"Total",'Sch A. Input'!$H$13:$CJ$13,"&lt;="&amp;$AA$7))&gt;'Sch D. Workings'!$D$12,MIN('Sch D. Workings'!AN1104,'Sch D. Workings'!$D$12-N103-T103-H103),'Sch D. Workings'!AN1104)))</f>
        <v>0</v>
      </c>
      <c r="AA103" s="221">
        <f>'Sch D. Workings'!AS1104</f>
        <v>0</v>
      </c>
      <c r="AB103" s="82">
        <f>IFERROR(LOOKUP('Sch D. Workings'!AP1104,$C$10:$C$14,$B$10:$B$14),0)</f>
        <v>0</v>
      </c>
      <c r="AC103" s="99">
        <f>COUNTIFS('Sch D. Workings'!AP1104,"&gt;"&amp;$D$14)</f>
        <v>0</v>
      </c>
    </row>
    <row r="104" spans="3:29" x14ac:dyDescent="0.35">
      <c r="C104" s="81" t="str">
        <f>IF('Sch A. Input'!B96="","",'Sch A. Input'!B96)</f>
        <v/>
      </c>
      <c r="D104" s="81" t="str">
        <f>IF('Sch A. Input'!C96="","",'Sch A. Input'!C96)</f>
        <v/>
      </c>
      <c r="E104" s="85"/>
      <c r="F104" s="85"/>
      <c r="G104" s="99">
        <f>'Sch D. Workings'!G1105</f>
        <v>0</v>
      </c>
      <c r="H104" s="310">
        <f>IF(OR('Sch D. Workings'!D98="",G104=0),0,(IF((SUMIFS('Sch A. Input'!H96:CJ96,'Sch A. Input'!$H$14:$CJ$14,"Total",'Sch A. Input'!$H$13:$CJ$13,"&lt;="&amp;$I$7))&gt;'Sch D. Workings'!$D$12,MIN('Sch D. Workings'!J1105,'Sch D. Workings'!$D$12),'Sch D. Workings'!J1105)))</f>
        <v>0</v>
      </c>
      <c r="I104" s="221">
        <f>'Sch D. Workings'!O1105</f>
        <v>0</v>
      </c>
      <c r="J104" s="82">
        <f>IFERROR(LOOKUP('Sch D. Workings'!L1105,$C$10:$C$14,$B$10:$B$14),0)</f>
        <v>0</v>
      </c>
      <c r="K104" s="99">
        <f>COUNTIFS('Sch D. Workings'!L1105,"&gt;"&amp;$D$14)</f>
        <v>0</v>
      </c>
      <c r="L104" s="300"/>
      <c r="M104" s="78">
        <f>'Sch D. Workings'!Q1105</f>
        <v>0</v>
      </c>
      <c r="N104" s="309">
        <f>IF(OR('Sch D. Workings'!D98="",$D$7&lt;=I$7,M104=0),0,(IF(H104='Sch D. Workings'!$D$12,"Exceeded Cap",IF((SUMIFS('Sch A. Input'!H96:CJ96,'Sch A. Input'!$H$14:$CJ$14,"Total",'Sch A. Input'!$H$13:$CJ$13,"&lt;="&amp;$O$7))&gt;'Sch D. Workings'!$D$12,MIN('Sch D. Workings'!T1105,'Sch D. Workings'!$D$12-H104),'Sch D. Workings'!T1105))))</f>
        <v>0</v>
      </c>
      <c r="O104" s="221">
        <f>'Sch D. Workings'!Y1105</f>
        <v>0</v>
      </c>
      <c r="P104" s="82">
        <f>IFERROR(LOOKUP('Sch D. Workings'!V1105,$C$10:$C$14,$B$10:$B$14),0)</f>
        <v>0</v>
      </c>
      <c r="Q104" s="99">
        <f>COUNTIFS('Sch D. Workings'!V1105,"&gt;"&amp;$D$14)</f>
        <v>0</v>
      </c>
      <c r="R104" s="85"/>
      <c r="S104" s="78">
        <f>'Sch D. Workings'!AA1105</f>
        <v>0</v>
      </c>
      <c r="T104" s="309">
        <f>IF(OR('Sch D. Workings'!D98="",$D$7&lt;=O$7,S104=0),0,IF(OR(N104="Exceeded Cap",SUM(H104,N104)='Sch D. Workings'!$D$12),"Exceeded cap",IF((SUMIFS('Sch A. Input'!H96:CJ96,'Sch A. Input'!$H$14:$CJ$14,"Total",'Sch A. Input'!$H$13:$CJ$13,"&lt;="&amp;$U$7))&gt;'Sch D. Workings'!$D$12,MIN('Sch D. Workings'!AD1105,'Sch D. Workings'!$D$12-N104-H104),'Sch D. Workings'!AD1105)))</f>
        <v>0</v>
      </c>
      <c r="U104" s="221">
        <f>'Sch D. Workings'!AI1105</f>
        <v>0</v>
      </c>
      <c r="V104" s="82">
        <f>IFERROR(LOOKUP('Sch D. Workings'!AF1105,$C$10:$C$14,$B$10:$B$14),0)</f>
        <v>0</v>
      </c>
      <c r="W104" s="99">
        <f>COUNTIFS('Sch D. Workings'!AF1105,"&gt;"&amp;$D$14)</f>
        <v>0</v>
      </c>
      <c r="X104" s="85"/>
      <c r="Y104" s="78">
        <f>'Sch D. Workings'!AK1105</f>
        <v>0</v>
      </c>
      <c r="Z104" s="309">
        <f>IF(OR('Sch D. Workings'!D98="",$D$7&lt;=U$7,Y104=0),0,IF(OR(T104="Exceeded Cap",N104="Exceeded Cap",SUM(H104,N104,T104)='Sch D. Workings'!$D$12),"Exceeded Cap",IF((SUMIFS('Sch A. Input'!H96:CJ96,'Sch A. Input'!$H$14:$CJ$14,"Total",'Sch A. Input'!$H$13:$CJ$13,"&lt;="&amp;$AA$7))&gt;'Sch D. Workings'!$D$12,MIN('Sch D. Workings'!AN1105,'Sch D. Workings'!$D$12-N104-T104-H104),'Sch D. Workings'!AN1105)))</f>
        <v>0</v>
      </c>
      <c r="AA104" s="221">
        <f>'Sch D. Workings'!AS1105</f>
        <v>0</v>
      </c>
      <c r="AB104" s="82">
        <f>IFERROR(LOOKUP('Sch D. Workings'!AP1105,$C$10:$C$14,$B$10:$B$14),0)</f>
        <v>0</v>
      </c>
      <c r="AC104" s="99">
        <f>COUNTIFS('Sch D. Workings'!AP1105,"&gt;"&amp;$D$14)</f>
        <v>0</v>
      </c>
    </row>
    <row r="105" spans="3:29" x14ac:dyDescent="0.35">
      <c r="C105" s="81" t="str">
        <f>IF('Sch A. Input'!B97="","",'Sch A. Input'!B97)</f>
        <v/>
      </c>
      <c r="D105" s="81" t="str">
        <f>IF('Sch A. Input'!C97="","",'Sch A. Input'!C97)</f>
        <v/>
      </c>
      <c r="E105" s="85"/>
      <c r="F105" s="85"/>
      <c r="G105" s="99">
        <f>'Sch D. Workings'!G1106</f>
        <v>0</v>
      </c>
      <c r="H105" s="310">
        <f>IF(OR('Sch D. Workings'!D99="",G105=0),0,(IF((SUMIFS('Sch A. Input'!H97:CJ97,'Sch A. Input'!$H$14:$CJ$14,"Total",'Sch A. Input'!$H$13:$CJ$13,"&lt;="&amp;$I$7))&gt;'Sch D. Workings'!$D$12,MIN('Sch D. Workings'!J1106,'Sch D. Workings'!$D$12),'Sch D. Workings'!J1106)))</f>
        <v>0</v>
      </c>
      <c r="I105" s="221">
        <f>'Sch D. Workings'!O1106</f>
        <v>0</v>
      </c>
      <c r="J105" s="82">
        <f>IFERROR(LOOKUP('Sch D. Workings'!L1106,$C$10:$C$14,$B$10:$B$14),0)</f>
        <v>0</v>
      </c>
      <c r="K105" s="99">
        <f>COUNTIFS('Sch D. Workings'!L1106,"&gt;"&amp;$D$14)</f>
        <v>0</v>
      </c>
      <c r="L105" s="300"/>
      <c r="M105" s="78">
        <f>'Sch D. Workings'!Q1106</f>
        <v>0</v>
      </c>
      <c r="N105" s="309">
        <f>IF(OR('Sch D. Workings'!D99="",$D$7&lt;=I$7,M105=0),0,(IF(H105='Sch D. Workings'!$D$12,"Exceeded Cap",IF((SUMIFS('Sch A. Input'!H97:CJ97,'Sch A. Input'!$H$14:$CJ$14,"Total",'Sch A. Input'!$H$13:$CJ$13,"&lt;="&amp;$O$7))&gt;'Sch D. Workings'!$D$12,MIN('Sch D. Workings'!T1106,'Sch D. Workings'!$D$12-H105),'Sch D. Workings'!T1106))))</f>
        <v>0</v>
      </c>
      <c r="O105" s="221">
        <f>'Sch D. Workings'!Y1106</f>
        <v>0</v>
      </c>
      <c r="P105" s="82">
        <f>IFERROR(LOOKUP('Sch D. Workings'!V1106,$C$10:$C$14,$B$10:$B$14),0)</f>
        <v>0</v>
      </c>
      <c r="Q105" s="99">
        <f>COUNTIFS('Sch D. Workings'!V1106,"&gt;"&amp;$D$14)</f>
        <v>0</v>
      </c>
      <c r="R105" s="85"/>
      <c r="S105" s="78">
        <f>'Sch D. Workings'!AA1106</f>
        <v>0</v>
      </c>
      <c r="T105" s="309">
        <f>IF(OR('Sch D. Workings'!D99="",$D$7&lt;=O$7,S105=0),0,IF(OR(N105="Exceeded Cap",SUM(H105,N105)='Sch D. Workings'!$D$12),"Exceeded cap",IF((SUMIFS('Sch A. Input'!H97:CJ97,'Sch A. Input'!$H$14:$CJ$14,"Total",'Sch A. Input'!$H$13:$CJ$13,"&lt;="&amp;$U$7))&gt;'Sch D. Workings'!$D$12,MIN('Sch D. Workings'!AD1106,'Sch D. Workings'!$D$12-N105-H105),'Sch D. Workings'!AD1106)))</f>
        <v>0</v>
      </c>
      <c r="U105" s="221">
        <f>'Sch D. Workings'!AI1106</f>
        <v>0</v>
      </c>
      <c r="V105" s="82">
        <f>IFERROR(LOOKUP('Sch D. Workings'!AF1106,$C$10:$C$14,$B$10:$B$14),0)</f>
        <v>0</v>
      </c>
      <c r="W105" s="99">
        <f>COUNTIFS('Sch D. Workings'!AF1106,"&gt;"&amp;$D$14)</f>
        <v>0</v>
      </c>
      <c r="X105" s="85"/>
      <c r="Y105" s="78">
        <f>'Sch D. Workings'!AK1106</f>
        <v>0</v>
      </c>
      <c r="Z105" s="309">
        <f>IF(OR('Sch D. Workings'!D99="",$D$7&lt;=U$7,Y105=0),0,IF(OR(T105="Exceeded Cap",N105="Exceeded Cap",SUM(H105,N105,T105)='Sch D. Workings'!$D$12),"Exceeded Cap",IF((SUMIFS('Sch A. Input'!H97:CJ97,'Sch A. Input'!$H$14:$CJ$14,"Total",'Sch A. Input'!$H$13:$CJ$13,"&lt;="&amp;$AA$7))&gt;'Sch D. Workings'!$D$12,MIN('Sch D. Workings'!AN1106,'Sch D. Workings'!$D$12-N105-T105-H105),'Sch D. Workings'!AN1106)))</f>
        <v>0</v>
      </c>
      <c r="AA105" s="221">
        <f>'Sch D. Workings'!AS1106</f>
        <v>0</v>
      </c>
      <c r="AB105" s="82">
        <f>IFERROR(LOOKUP('Sch D. Workings'!AP1106,$C$10:$C$14,$B$10:$B$14),0)</f>
        <v>0</v>
      </c>
      <c r="AC105" s="99">
        <f>COUNTIFS('Sch D. Workings'!AP1106,"&gt;"&amp;$D$14)</f>
        <v>0</v>
      </c>
    </row>
    <row r="106" spans="3:29" x14ac:dyDescent="0.35">
      <c r="C106" s="81" t="str">
        <f>IF('Sch A. Input'!B98="","",'Sch A. Input'!B98)</f>
        <v/>
      </c>
      <c r="D106" s="81" t="str">
        <f>IF('Sch A. Input'!C98="","",'Sch A. Input'!C98)</f>
        <v/>
      </c>
      <c r="E106" s="85"/>
      <c r="F106" s="85"/>
      <c r="G106" s="99">
        <f>'Sch D. Workings'!G1107</f>
        <v>0</v>
      </c>
      <c r="H106" s="310">
        <f>IF(OR('Sch D. Workings'!D100="",G106=0),0,(IF((SUMIFS('Sch A. Input'!H98:CJ98,'Sch A. Input'!$H$14:$CJ$14,"Total",'Sch A. Input'!$H$13:$CJ$13,"&lt;="&amp;$I$7))&gt;'Sch D. Workings'!$D$12,MIN('Sch D. Workings'!J1107,'Sch D. Workings'!$D$12),'Sch D. Workings'!J1107)))</f>
        <v>0</v>
      </c>
      <c r="I106" s="221">
        <f>'Sch D. Workings'!O1107</f>
        <v>0</v>
      </c>
      <c r="J106" s="82">
        <f>IFERROR(LOOKUP('Sch D. Workings'!L1107,$C$10:$C$14,$B$10:$B$14),0)</f>
        <v>0</v>
      </c>
      <c r="K106" s="99">
        <f>COUNTIFS('Sch D. Workings'!L1107,"&gt;"&amp;$D$14)</f>
        <v>0</v>
      </c>
      <c r="L106" s="300"/>
      <c r="M106" s="78">
        <f>'Sch D. Workings'!Q1107</f>
        <v>0</v>
      </c>
      <c r="N106" s="309">
        <f>IF(OR('Sch D. Workings'!D100="",$D$7&lt;=I$7,M106=0),0,(IF(H106='Sch D. Workings'!$D$12,"Exceeded Cap",IF((SUMIFS('Sch A. Input'!H98:CJ98,'Sch A. Input'!$H$14:$CJ$14,"Total",'Sch A. Input'!$H$13:$CJ$13,"&lt;="&amp;$O$7))&gt;'Sch D. Workings'!$D$12,MIN('Sch D. Workings'!T1107,'Sch D. Workings'!$D$12-H106),'Sch D. Workings'!T1107))))</f>
        <v>0</v>
      </c>
      <c r="O106" s="221">
        <f>'Sch D. Workings'!Y1107</f>
        <v>0</v>
      </c>
      <c r="P106" s="82">
        <f>IFERROR(LOOKUP('Sch D. Workings'!V1107,$C$10:$C$14,$B$10:$B$14),0)</f>
        <v>0</v>
      </c>
      <c r="Q106" s="99">
        <f>COUNTIFS('Sch D. Workings'!V1107,"&gt;"&amp;$D$14)</f>
        <v>0</v>
      </c>
      <c r="R106" s="85"/>
      <c r="S106" s="78">
        <f>'Sch D. Workings'!AA1107</f>
        <v>0</v>
      </c>
      <c r="T106" s="309">
        <f>IF(OR('Sch D. Workings'!D100="",$D$7&lt;=O$7,S106=0),0,IF(OR(N106="Exceeded Cap",SUM(H106,N106)='Sch D. Workings'!$D$12),"Exceeded cap",IF((SUMIFS('Sch A. Input'!H98:CJ98,'Sch A. Input'!$H$14:$CJ$14,"Total",'Sch A. Input'!$H$13:$CJ$13,"&lt;="&amp;$U$7))&gt;'Sch D. Workings'!$D$12,MIN('Sch D. Workings'!AD1107,'Sch D. Workings'!$D$12-N106-H106),'Sch D. Workings'!AD1107)))</f>
        <v>0</v>
      </c>
      <c r="U106" s="221">
        <f>'Sch D. Workings'!AI1107</f>
        <v>0</v>
      </c>
      <c r="V106" s="82">
        <f>IFERROR(LOOKUP('Sch D. Workings'!AF1107,$C$10:$C$14,$B$10:$B$14),0)</f>
        <v>0</v>
      </c>
      <c r="W106" s="99">
        <f>COUNTIFS('Sch D. Workings'!AF1107,"&gt;"&amp;$D$14)</f>
        <v>0</v>
      </c>
      <c r="X106" s="85"/>
      <c r="Y106" s="78">
        <f>'Sch D. Workings'!AK1107</f>
        <v>0</v>
      </c>
      <c r="Z106" s="309">
        <f>IF(OR('Sch D. Workings'!D100="",$D$7&lt;=U$7,Y106=0),0,IF(OR(T106="Exceeded Cap",N106="Exceeded Cap",SUM(H106,N106,T106)='Sch D. Workings'!$D$12),"Exceeded Cap",IF((SUMIFS('Sch A. Input'!H98:CJ98,'Sch A. Input'!$H$14:$CJ$14,"Total",'Sch A. Input'!$H$13:$CJ$13,"&lt;="&amp;$AA$7))&gt;'Sch D. Workings'!$D$12,MIN('Sch D. Workings'!AN1107,'Sch D. Workings'!$D$12-N106-T106-H106),'Sch D. Workings'!AN1107)))</f>
        <v>0</v>
      </c>
      <c r="AA106" s="221">
        <f>'Sch D. Workings'!AS1107</f>
        <v>0</v>
      </c>
      <c r="AB106" s="82">
        <f>IFERROR(LOOKUP('Sch D. Workings'!AP1107,$C$10:$C$14,$B$10:$B$14),0)</f>
        <v>0</v>
      </c>
      <c r="AC106" s="99">
        <f>COUNTIFS('Sch D. Workings'!AP1107,"&gt;"&amp;$D$14)</f>
        <v>0</v>
      </c>
    </row>
    <row r="107" spans="3:29" x14ac:dyDescent="0.35">
      <c r="C107" s="81" t="str">
        <f>IF('Sch A. Input'!B99="","",'Sch A. Input'!B99)</f>
        <v/>
      </c>
      <c r="D107" s="81" t="str">
        <f>IF('Sch A. Input'!C99="","",'Sch A. Input'!C99)</f>
        <v/>
      </c>
      <c r="E107" s="85"/>
      <c r="F107" s="85"/>
      <c r="G107" s="99">
        <f>'Sch D. Workings'!G1108</f>
        <v>0</v>
      </c>
      <c r="H107" s="310">
        <f>IF(OR('Sch D. Workings'!D101="",G107=0),0,(IF((SUMIFS('Sch A. Input'!H99:CJ99,'Sch A. Input'!$H$14:$CJ$14,"Total",'Sch A. Input'!$H$13:$CJ$13,"&lt;="&amp;$I$7))&gt;'Sch D. Workings'!$D$12,MIN('Sch D. Workings'!J1108,'Sch D. Workings'!$D$12),'Sch D. Workings'!J1108)))</f>
        <v>0</v>
      </c>
      <c r="I107" s="221">
        <f>'Sch D. Workings'!O1108</f>
        <v>0</v>
      </c>
      <c r="J107" s="82">
        <f>IFERROR(LOOKUP('Sch D. Workings'!L1108,$C$10:$C$14,$B$10:$B$14),0)</f>
        <v>0</v>
      </c>
      <c r="K107" s="99">
        <f>COUNTIFS('Sch D. Workings'!L1108,"&gt;"&amp;$D$14)</f>
        <v>0</v>
      </c>
      <c r="L107" s="300"/>
      <c r="M107" s="78">
        <f>'Sch D. Workings'!Q1108</f>
        <v>0</v>
      </c>
      <c r="N107" s="309">
        <f>IF(OR('Sch D. Workings'!D101="",$D$7&lt;=I$7,M107=0),0,(IF(H107='Sch D. Workings'!$D$12,"Exceeded Cap",IF((SUMIFS('Sch A. Input'!H99:CJ99,'Sch A. Input'!$H$14:$CJ$14,"Total",'Sch A. Input'!$H$13:$CJ$13,"&lt;="&amp;$O$7))&gt;'Sch D. Workings'!$D$12,MIN('Sch D. Workings'!T1108,'Sch D. Workings'!$D$12-H107),'Sch D. Workings'!T1108))))</f>
        <v>0</v>
      </c>
      <c r="O107" s="221">
        <f>'Sch D. Workings'!Y1108</f>
        <v>0</v>
      </c>
      <c r="P107" s="82">
        <f>IFERROR(LOOKUP('Sch D. Workings'!V1108,$C$10:$C$14,$B$10:$B$14),0)</f>
        <v>0</v>
      </c>
      <c r="Q107" s="99">
        <f>COUNTIFS('Sch D. Workings'!V1108,"&gt;"&amp;$D$14)</f>
        <v>0</v>
      </c>
      <c r="R107" s="85"/>
      <c r="S107" s="78">
        <f>'Sch D. Workings'!AA1108</f>
        <v>0</v>
      </c>
      <c r="T107" s="309">
        <f>IF(OR('Sch D. Workings'!D101="",$D$7&lt;=O$7,S107=0),0,IF(OR(N107="Exceeded Cap",SUM(H107,N107)='Sch D. Workings'!$D$12),"Exceeded cap",IF((SUMIFS('Sch A. Input'!H99:CJ99,'Sch A. Input'!$H$14:$CJ$14,"Total",'Sch A. Input'!$H$13:$CJ$13,"&lt;="&amp;$U$7))&gt;'Sch D. Workings'!$D$12,MIN('Sch D. Workings'!AD1108,'Sch D. Workings'!$D$12-N107-H107),'Sch D. Workings'!AD1108)))</f>
        <v>0</v>
      </c>
      <c r="U107" s="221">
        <f>'Sch D. Workings'!AI1108</f>
        <v>0</v>
      </c>
      <c r="V107" s="82">
        <f>IFERROR(LOOKUP('Sch D. Workings'!AF1108,$C$10:$C$14,$B$10:$B$14),0)</f>
        <v>0</v>
      </c>
      <c r="W107" s="99">
        <f>COUNTIFS('Sch D. Workings'!AF1108,"&gt;"&amp;$D$14)</f>
        <v>0</v>
      </c>
      <c r="X107" s="85"/>
      <c r="Y107" s="78">
        <f>'Sch D. Workings'!AK1108</f>
        <v>0</v>
      </c>
      <c r="Z107" s="309">
        <f>IF(OR('Sch D. Workings'!D101="",$D$7&lt;=U$7,Y107=0),0,IF(OR(T107="Exceeded Cap",N107="Exceeded Cap",SUM(H107,N107,T107)='Sch D. Workings'!$D$12),"Exceeded Cap",IF((SUMIFS('Sch A. Input'!H99:CJ99,'Sch A. Input'!$H$14:$CJ$14,"Total",'Sch A. Input'!$H$13:$CJ$13,"&lt;="&amp;$AA$7))&gt;'Sch D. Workings'!$D$12,MIN('Sch D. Workings'!AN1108,'Sch D. Workings'!$D$12-N107-T107-H107),'Sch D. Workings'!AN1108)))</f>
        <v>0</v>
      </c>
      <c r="AA107" s="221">
        <f>'Sch D. Workings'!AS1108</f>
        <v>0</v>
      </c>
      <c r="AB107" s="82">
        <f>IFERROR(LOOKUP('Sch D. Workings'!AP1108,$C$10:$C$14,$B$10:$B$14),0)</f>
        <v>0</v>
      </c>
      <c r="AC107" s="99">
        <f>COUNTIFS('Sch D. Workings'!AP1108,"&gt;"&amp;$D$14)</f>
        <v>0</v>
      </c>
    </row>
    <row r="108" spans="3:29" x14ac:dyDescent="0.35">
      <c r="C108" s="81" t="str">
        <f>IF('Sch A. Input'!B100="","",'Sch A. Input'!B100)</f>
        <v/>
      </c>
      <c r="D108" s="81" t="str">
        <f>IF('Sch A. Input'!C100="","",'Sch A. Input'!C100)</f>
        <v/>
      </c>
      <c r="E108" s="85"/>
      <c r="F108" s="85"/>
      <c r="G108" s="99">
        <f>'Sch D. Workings'!G1109</f>
        <v>0</v>
      </c>
      <c r="H108" s="310">
        <f>IF(OR('Sch D. Workings'!D102="",G108=0),0,(IF((SUMIFS('Sch A. Input'!H100:CJ100,'Sch A. Input'!$H$14:$CJ$14,"Total",'Sch A. Input'!$H$13:$CJ$13,"&lt;="&amp;$I$7))&gt;'Sch D. Workings'!$D$12,MIN('Sch D. Workings'!J1109,'Sch D. Workings'!$D$12),'Sch D. Workings'!J1109)))</f>
        <v>0</v>
      </c>
      <c r="I108" s="221">
        <f>'Sch D. Workings'!O1109</f>
        <v>0</v>
      </c>
      <c r="J108" s="82">
        <f>IFERROR(LOOKUP('Sch D. Workings'!L1109,$C$10:$C$14,$B$10:$B$14),0)</f>
        <v>0</v>
      </c>
      <c r="K108" s="99">
        <f>COUNTIFS('Sch D. Workings'!L1109,"&gt;"&amp;$D$14)</f>
        <v>0</v>
      </c>
      <c r="L108" s="300"/>
      <c r="M108" s="78">
        <f>'Sch D. Workings'!Q1109</f>
        <v>0</v>
      </c>
      <c r="N108" s="309">
        <f>IF(OR('Sch D. Workings'!D102="",$D$7&lt;=I$7,M108=0),0,(IF(H108='Sch D. Workings'!$D$12,"Exceeded Cap",IF((SUMIFS('Sch A. Input'!H100:CJ100,'Sch A. Input'!$H$14:$CJ$14,"Total",'Sch A. Input'!$H$13:$CJ$13,"&lt;="&amp;$O$7))&gt;'Sch D. Workings'!$D$12,MIN('Sch D. Workings'!T1109,'Sch D. Workings'!$D$12-H108),'Sch D. Workings'!T1109))))</f>
        <v>0</v>
      </c>
      <c r="O108" s="221">
        <f>'Sch D. Workings'!Y1109</f>
        <v>0</v>
      </c>
      <c r="P108" s="82">
        <f>IFERROR(LOOKUP('Sch D. Workings'!V1109,$C$10:$C$14,$B$10:$B$14),0)</f>
        <v>0</v>
      </c>
      <c r="Q108" s="99">
        <f>COUNTIFS('Sch D. Workings'!V1109,"&gt;"&amp;$D$14)</f>
        <v>0</v>
      </c>
      <c r="R108" s="85"/>
      <c r="S108" s="78">
        <f>'Sch D. Workings'!AA1109</f>
        <v>0</v>
      </c>
      <c r="T108" s="309">
        <f>IF(OR('Sch D. Workings'!D102="",$D$7&lt;=O$7,S108=0),0,IF(OR(N108="Exceeded Cap",SUM(H108,N108)='Sch D. Workings'!$D$12),"Exceeded cap",IF((SUMIFS('Sch A. Input'!H100:CJ100,'Sch A. Input'!$H$14:$CJ$14,"Total",'Sch A. Input'!$H$13:$CJ$13,"&lt;="&amp;$U$7))&gt;'Sch D. Workings'!$D$12,MIN('Sch D. Workings'!AD1109,'Sch D. Workings'!$D$12-N108-H108),'Sch D. Workings'!AD1109)))</f>
        <v>0</v>
      </c>
      <c r="U108" s="221">
        <f>'Sch D. Workings'!AI1109</f>
        <v>0</v>
      </c>
      <c r="V108" s="82">
        <f>IFERROR(LOOKUP('Sch D. Workings'!AF1109,$C$10:$C$14,$B$10:$B$14),0)</f>
        <v>0</v>
      </c>
      <c r="W108" s="99">
        <f>COUNTIFS('Sch D. Workings'!AF1109,"&gt;"&amp;$D$14)</f>
        <v>0</v>
      </c>
      <c r="X108" s="85"/>
      <c r="Y108" s="78">
        <f>'Sch D. Workings'!AK1109</f>
        <v>0</v>
      </c>
      <c r="Z108" s="309">
        <f>IF(OR('Sch D. Workings'!D102="",$D$7&lt;=U$7,Y108=0),0,IF(OR(T108="Exceeded Cap",N108="Exceeded Cap",SUM(H108,N108,T108)='Sch D. Workings'!$D$12),"Exceeded Cap",IF((SUMIFS('Sch A. Input'!H100:CJ100,'Sch A. Input'!$H$14:$CJ$14,"Total",'Sch A. Input'!$H$13:$CJ$13,"&lt;="&amp;$AA$7))&gt;'Sch D. Workings'!$D$12,MIN('Sch D. Workings'!AN1109,'Sch D. Workings'!$D$12-N108-T108-H108),'Sch D. Workings'!AN1109)))</f>
        <v>0</v>
      </c>
      <c r="AA108" s="221">
        <f>'Sch D. Workings'!AS1109</f>
        <v>0</v>
      </c>
      <c r="AB108" s="82">
        <f>IFERROR(LOOKUP('Sch D. Workings'!AP1109,$C$10:$C$14,$B$10:$B$14),0)</f>
        <v>0</v>
      </c>
      <c r="AC108" s="99">
        <f>COUNTIFS('Sch D. Workings'!AP1109,"&gt;"&amp;$D$14)</f>
        <v>0</v>
      </c>
    </row>
    <row r="109" spans="3:29" x14ac:dyDescent="0.35">
      <c r="C109" s="81" t="str">
        <f>IF('Sch A. Input'!B101="","",'Sch A. Input'!B101)</f>
        <v/>
      </c>
      <c r="D109" s="81" t="str">
        <f>IF('Sch A. Input'!C101="","",'Sch A. Input'!C101)</f>
        <v/>
      </c>
      <c r="E109" s="85"/>
      <c r="F109" s="85"/>
      <c r="G109" s="99">
        <f>'Sch D. Workings'!G1110</f>
        <v>0</v>
      </c>
      <c r="H109" s="310">
        <f>IF(OR('Sch D. Workings'!D103="",G109=0),0,(IF((SUMIFS('Sch A. Input'!H101:CJ101,'Sch A. Input'!$H$14:$CJ$14,"Total",'Sch A. Input'!$H$13:$CJ$13,"&lt;="&amp;$I$7))&gt;'Sch D. Workings'!$D$12,MIN('Sch D. Workings'!J1110,'Sch D. Workings'!$D$12),'Sch D. Workings'!J1110)))</f>
        <v>0</v>
      </c>
      <c r="I109" s="221">
        <f>'Sch D. Workings'!O1110</f>
        <v>0</v>
      </c>
      <c r="J109" s="82">
        <f>IFERROR(LOOKUP('Sch D. Workings'!L1110,$C$10:$C$14,$B$10:$B$14),0)</f>
        <v>0</v>
      </c>
      <c r="K109" s="99">
        <f>COUNTIFS('Sch D. Workings'!L1110,"&gt;"&amp;$D$14)</f>
        <v>0</v>
      </c>
      <c r="L109" s="300"/>
      <c r="M109" s="78">
        <f>'Sch D. Workings'!Q1110</f>
        <v>0</v>
      </c>
      <c r="N109" s="309">
        <f>IF(OR('Sch D. Workings'!D103="",$D$7&lt;=I$7,M109=0),0,(IF(H109='Sch D. Workings'!$D$12,"Exceeded Cap",IF((SUMIFS('Sch A. Input'!H101:CJ101,'Sch A. Input'!$H$14:$CJ$14,"Total",'Sch A. Input'!$H$13:$CJ$13,"&lt;="&amp;$O$7))&gt;'Sch D. Workings'!$D$12,MIN('Sch D. Workings'!T1110,'Sch D. Workings'!$D$12-H109),'Sch D. Workings'!T1110))))</f>
        <v>0</v>
      </c>
      <c r="O109" s="221">
        <f>'Sch D. Workings'!Y1110</f>
        <v>0</v>
      </c>
      <c r="P109" s="82">
        <f>IFERROR(LOOKUP('Sch D. Workings'!V1110,$C$10:$C$14,$B$10:$B$14),0)</f>
        <v>0</v>
      </c>
      <c r="Q109" s="99">
        <f>COUNTIFS('Sch D. Workings'!V1110,"&gt;"&amp;$D$14)</f>
        <v>0</v>
      </c>
      <c r="R109" s="85"/>
      <c r="S109" s="78">
        <f>'Sch D. Workings'!AA1110</f>
        <v>0</v>
      </c>
      <c r="T109" s="309">
        <f>IF(OR('Sch D. Workings'!D103="",$D$7&lt;=O$7,S109=0),0,IF(OR(N109="Exceeded Cap",SUM(H109,N109)='Sch D. Workings'!$D$12),"Exceeded cap",IF((SUMIFS('Sch A. Input'!H101:CJ101,'Sch A. Input'!$H$14:$CJ$14,"Total",'Sch A. Input'!$H$13:$CJ$13,"&lt;="&amp;$U$7))&gt;'Sch D. Workings'!$D$12,MIN('Sch D. Workings'!AD1110,'Sch D. Workings'!$D$12-N109-H109),'Sch D. Workings'!AD1110)))</f>
        <v>0</v>
      </c>
      <c r="U109" s="221">
        <f>'Sch D. Workings'!AI1110</f>
        <v>0</v>
      </c>
      <c r="V109" s="82">
        <f>IFERROR(LOOKUP('Sch D. Workings'!AF1110,$C$10:$C$14,$B$10:$B$14),0)</f>
        <v>0</v>
      </c>
      <c r="W109" s="99">
        <f>COUNTIFS('Sch D. Workings'!AF1110,"&gt;"&amp;$D$14)</f>
        <v>0</v>
      </c>
      <c r="X109" s="85"/>
      <c r="Y109" s="78">
        <f>'Sch D. Workings'!AK1110</f>
        <v>0</v>
      </c>
      <c r="Z109" s="309">
        <f>IF(OR('Sch D. Workings'!D103="",$D$7&lt;=U$7,Y109=0),0,IF(OR(T109="Exceeded Cap",N109="Exceeded Cap",SUM(H109,N109,T109)='Sch D. Workings'!$D$12),"Exceeded Cap",IF((SUMIFS('Sch A. Input'!H101:CJ101,'Sch A. Input'!$H$14:$CJ$14,"Total",'Sch A. Input'!$H$13:$CJ$13,"&lt;="&amp;$AA$7))&gt;'Sch D. Workings'!$D$12,MIN('Sch D. Workings'!AN1110,'Sch D. Workings'!$D$12-N109-T109-H109),'Sch D. Workings'!AN1110)))</f>
        <v>0</v>
      </c>
      <c r="AA109" s="221">
        <f>'Sch D. Workings'!AS1110</f>
        <v>0</v>
      </c>
      <c r="AB109" s="82">
        <f>IFERROR(LOOKUP('Sch D. Workings'!AP1110,$C$10:$C$14,$B$10:$B$14),0)</f>
        <v>0</v>
      </c>
      <c r="AC109" s="99">
        <f>COUNTIFS('Sch D. Workings'!AP1110,"&gt;"&amp;$D$14)</f>
        <v>0</v>
      </c>
    </row>
    <row r="110" spans="3:29" x14ac:dyDescent="0.35">
      <c r="C110" s="81" t="str">
        <f>IF('Sch A. Input'!B102="","",'Sch A. Input'!B102)</f>
        <v/>
      </c>
      <c r="D110" s="81" t="str">
        <f>IF('Sch A. Input'!C102="","",'Sch A. Input'!C102)</f>
        <v/>
      </c>
      <c r="E110" s="85"/>
      <c r="F110" s="85"/>
      <c r="G110" s="99">
        <f>'Sch D. Workings'!G1111</f>
        <v>0</v>
      </c>
      <c r="H110" s="310">
        <f>IF(OR('Sch D. Workings'!D104="",G110=0),0,(IF((SUMIFS('Sch A. Input'!H102:CJ102,'Sch A. Input'!$H$14:$CJ$14,"Total",'Sch A. Input'!$H$13:$CJ$13,"&lt;="&amp;$I$7))&gt;'Sch D. Workings'!$D$12,MIN('Sch D. Workings'!J1111,'Sch D. Workings'!$D$12),'Sch D. Workings'!J1111)))</f>
        <v>0</v>
      </c>
      <c r="I110" s="221">
        <f>'Sch D. Workings'!O1111</f>
        <v>0</v>
      </c>
      <c r="J110" s="82">
        <f>IFERROR(LOOKUP('Sch D. Workings'!L1111,$C$10:$C$14,$B$10:$B$14),0)</f>
        <v>0</v>
      </c>
      <c r="K110" s="99">
        <f>COUNTIFS('Sch D. Workings'!L1111,"&gt;"&amp;$D$14)</f>
        <v>0</v>
      </c>
      <c r="L110" s="300"/>
      <c r="M110" s="78">
        <f>'Sch D. Workings'!Q1111</f>
        <v>0</v>
      </c>
      <c r="N110" s="309">
        <f>IF(OR('Sch D. Workings'!D104="",$D$7&lt;=I$7,M110=0),0,(IF(H110='Sch D. Workings'!$D$12,"Exceeded Cap",IF((SUMIFS('Sch A. Input'!H102:CJ102,'Sch A. Input'!$H$14:$CJ$14,"Total",'Sch A. Input'!$H$13:$CJ$13,"&lt;="&amp;$O$7))&gt;'Sch D. Workings'!$D$12,MIN('Sch D. Workings'!T1111,'Sch D. Workings'!$D$12-H110),'Sch D. Workings'!T1111))))</f>
        <v>0</v>
      </c>
      <c r="O110" s="221">
        <f>'Sch D. Workings'!Y1111</f>
        <v>0</v>
      </c>
      <c r="P110" s="82">
        <f>IFERROR(LOOKUP('Sch D. Workings'!V1111,$C$10:$C$14,$B$10:$B$14),0)</f>
        <v>0</v>
      </c>
      <c r="Q110" s="99">
        <f>COUNTIFS('Sch D. Workings'!V1111,"&gt;"&amp;$D$14)</f>
        <v>0</v>
      </c>
      <c r="R110" s="85"/>
      <c r="S110" s="78">
        <f>'Sch D. Workings'!AA1111</f>
        <v>0</v>
      </c>
      <c r="T110" s="309">
        <f>IF(OR('Sch D. Workings'!D104="",$D$7&lt;=O$7,S110=0),0,IF(OR(N110="Exceeded Cap",SUM(H110,N110)='Sch D. Workings'!$D$12),"Exceeded cap",IF((SUMIFS('Sch A. Input'!H102:CJ102,'Sch A. Input'!$H$14:$CJ$14,"Total",'Sch A. Input'!$H$13:$CJ$13,"&lt;="&amp;$U$7))&gt;'Sch D. Workings'!$D$12,MIN('Sch D. Workings'!AD1111,'Sch D. Workings'!$D$12-N110-H110),'Sch D. Workings'!AD1111)))</f>
        <v>0</v>
      </c>
      <c r="U110" s="221">
        <f>'Sch D. Workings'!AI1111</f>
        <v>0</v>
      </c>
      <c r="V110" s="82">
        <f>IFERROR(LOOKUP('Sch D. Workings'!AF1111,$C$10:$C$14,$B$10:$B$14),0)</f>
        <v>0</v>
      </c>
      <c r="W110" s="99">
        <f>COUNTIFS('Sch D. Workings'!AF1111,"&gt;"&amp;$D$14)</f>
        <v>0</v>
      </c>
      <c r="X110" s="85"/>
      <c r="Y110" s="78">
        <f>'Sch D. Workings'!AK1111</f>
        <v>0</v>
      </c>
      <c r="Z110" s="309">
        <f>IF(OR('Sch D. Workings'!D104="",$D$7&lt;=U$7,Y110=0),0,IF(OR(T110="Exceeded Cap",N110="Exceeded Cap",SUM(H110,N110,T110)='Sch D. Workings'!$D$12),"Exceeded Cap",IF((SUMIFS('Sch A. Input'!H102:CJ102,'Sch A. Input'!$H$14:$CJ$14,"Total",'Sch A. Input'!$H$13:$CJ$13,"&lt;="&amp;$AA$7))&gt;'Sch D. Workings'!$D$12,MIN('Sch D. Workings'!AN1111,'Sch D. Workings'!$D$12-N110-T110-H110),'Sch D. Workings'!AN1111)))</f>
        <v>0</v>
      </c>
      <c r="AA110" s="221">
        <f>'Sch D. Workings'!AS1111</f>
        <v>0</v>
      </c>
      <c r="AB110" s="82">
        <f>IFERROR(LOOKUP('Sch D. Workings'!AP1111,$C$10:$C$14,$B$10:$B$14),0)</f>
        <v>0</v>
      </c>
      <c r="AC110" s="99">
        <f>COUNTIFS('Sch D. Workings'!AP1111,"&gt;"&amp;$D$14)</f>
        <v>0</v>
      </c>
    </row>
    <row r="111" spans="3:29" x14ac:dyDescent="0.35">
      <c r="C111" s="81" t="str">
        <f>IF('Sch A. Input'!B103="","",'Sch A. Input'!B103)</f>
        <v/>
      </c>
      <c r="D111" s="81" t="str">
        <f>IF('Sch A. Input'!C103="","",'Sch A. Input'!C103)</f>
        <v/>
      </c>
      <c r="E111" s="85"/>
      <c r="F111" s="85"/>
      <c r="G111" s="99">
        <f>'Sch D. Workings'!G1112</f>
        <v>0</v>
      </c>
      <c r="H111" s="310">
        <f>IF(OR('Sch D. Workings'!D105="",G111=0),0,(IF((SUMIFS('Sch A. Input'!H103:CJ103,'Sch A. Input'!$H$14:$CJ$14,"Total",'Sch A. Input'!$H$13:$CJ$13,"&lt;="&amp;$I$7))&gt;'Sch D. Workings'!$D$12,MIN('Sch D. Workings'!J1112,'Sch D. Workings'!$D$12),'Sch D. Workings'!J1112)))</f>
        <v>0</v>
      </c>
      <c r="I111" s="221">
        <f>'Sch D. Workings'!O1112</f>
        <v>0</v>
      </c>
      <c r="J111" s="82">
        <f>IFERROR(LOOKUP('Sch D. Workings'!L1112,$C$10:$C$14,$B$10:$B$14),0)</f>
        <v>0</v>
      </c>
      <c r="K111" s="99">
        <f>COUNTIFS('Sch D. Workings'!L1112,"&gt;"&amp;$D$14)</f>
        <v>0</v>
      </c>
      <c r="L111" s="300"/>
      <c r="M111" s="78">
        <f>'Sch D. Workings'!Q1112</f>
        <v>0</v>
      </c>
      <c r="N111" s="309">
        <f>IF(OR('Sch D. Workings'!D105="",$D$7&lt;=I$7,M111=0),0,(IF(H111='Sch D. Workings'!$D$12,"Exceeded Cap",IF((SUMIFS('Sch A. Input'!H103:CJ103,'Sch A. Input'!$H$14:$CJ$14,"Total",'Sch A. Input'!$H$13:$CJ$13,"&lt;="&amp;$O$7))&gt;'Sch D. Workings'!$D$12,MIN('Sch D. Workings'!T1112,'Sch D. Workings'!$D$12-H111),'Sch D. Workings'!T1112))))</f>
        <v>0</v>
      </c>
      <c r="O111" s="221">
        <f>'Sch D. Workings'!Y1112</f>
        <v>0</v>
      </c>
      <c r="P111" s="82">
        <f>IFERROR(LOOKUP('Sch D. Workings'!V1112,$C$10:$C$14,$B$10:$B$14),0)</f>
        <v>0</v>
      </c>
      <c r="Q111" s="99">
        <f>COUNTIFS('Sch D. Workings'!V1112,"&gt;"&amp;$D$14)</f>
        <v>0</v>
      </c>
      <c r="R111" s="85"/>
      <c r="S111" s="78">
        <f>'Sch D. Workings'!AA1112</f>
        <v>0</v>
      </c>
      <c r="T111" s="309">
        <f>IF(OR('Sch D. Workings'!D105="",$D$7&lt;=O$7,S111=0),0,IF(OR(N111="Exceeded Cap",SUM(H111,N111)='Sch D. Workings'!$D$12),"Exceeded cap",IF((SUMIFS('Sch A. Input'!H103:CJ103,'Sch A. Input'!$H$14:$CJ$14,"Total",'Sch A. Input'!$H$13:$CJ$13,"&lt;="&amp;$U$7))&gt;'Sch D. Workings'!$D$12,MIN('Sch D. Workings'!AD1112,'Sch D. Workings'!$D$12-N111-H111),'Sch D. Workings'!AD1112)))</f>
        <v>0</v>
      </c>
      <c r="U111" s="221">
        <f>'Sch D. Workings'!AI1112</f>
        <v>0</v>
      </c>
      <c r="V111" s="82">
        <f>IFERROR(LOOKUP('Sch D. Workings'!AF1112,$C$10:$C$14,$B$10:$B$14),0)</f>
        <v>0</v>
      </c>
      <c r="W111" s="99">
        <f>COUNTIFS('Sch D. Workings'!AF1112,"&gt;"&amp;$D$14)</f>
        <v>0</v>
      </c>
      <c r="X111" s="85"/>
      <c r="Y111" s="78">
        <f>'Sch D. Workings'!AK1112</f>
        <v>0</v>
      </c>
      <c r="Z111" s="309">
        <f>IF(OR('Sch D. Workings'!D105="",$D$7&lt;=U$7,Y111=0),0,IF(OR(T111="Exceeded Cap",N111="Exceeded Cap",SUM(H111,N111,T111)='Sch D. Workings'!$D$12),"Exceeded Cap",IF((SUMIFS('Sch A. Input'!H103:CJ103,'Sch A. Input'!$H$14:$CJ$14,"Total",'Sch A. Input'!$H$13:$CJ$13,"&lt;="&amp;$AA$7))&gt;'Sch D. Workings'!$D$12,MIN('Sch D. Workings'!AN1112,'Sch D. Workings'!$D$12-N111-T111-H111),'Sch D. Workings'!AN1112)))</f>
        <v>0</v>
      </c>
      <c r="AA111" s="221">
        <f>'Sch D. Workings'!AS1112</f>
        <v>0</v>
      </c>
      <c r="AB111" s="82">
        <f>IFERROR(LOOKUP('Sch D. Workings'!AP1112,$C$10:$C$14,$B$10:$B$14),0)</f>
        <v>0</v>
      </c>
      <c r="AC111" s="99">
        <f>COUNTIFS('Sch D. Workings'!AP1112,"&gt;"&amp;$D$14)</f>
        <v>0</v>
      </c>
    </row>
    <row r="112" spans="3:29" x14ac:dyDescent="0.35">
      <c r="C112" s="81" t="str">
        <f>IF('Sch A. Input'!B104="","",'Sch A. Input'!B104)</f>
        <v/>
      </c>
      <c r="D112" s="81" t="str">
        <f>IF('Sch A. Input'!C104="","",'Sch A. Input'!C104)</f>
        <v/>
      </c>
      <c r="E112" s="85"/>
      <c r="F112" s="85"/>
      <c r="G112" s="99">
        <f>'Sch D. Workings'!G1113</f>
        <v>0</v>
      </c>
      <c r="H112" s="310">
        <f>IF(OR('Sch D. Workings'!D106="",G112=0),0,(IF((SUMIFS('Sch A. Input'!H104:CJ104,'Sch A. Input'!$H$14:$CJ$14,"Total",'Sch A. Input'!$H$13:$CJ$13,"&lt;="&amp;$I$7))&gt;'Sch D. Workings'!$D$12,MIN('Sch D. Workings'!J1113,'Sch D. Workings'!$D$12),'Sch D. Workings'!J1113)))</f>
        <v>0</v>
      </c>
      <c r="I112" s="221">
        <f>'Sch D. Workings'!O1113</f>
        <v>0</v>
      </c>
      <c r="J112" s="82">
        <f>IFERROR(LOOKUP('Sch D. Workings'!L1113,$C$10:$C$14,$B$10:$B$14),0)</f>
        <v>0</v>
      </c>
      <c r="K112" s="99">
        <f>COUNTIFS('Sch D. Workings'!L1113,"&gt;"&amp;$D$14)</f>
        <v>0</v>
      </c>
      <c r="L112" s="300"/>
      <c r="M112" s="78">
        <f>'Sch D. Workings'!Q1113</f>
        <v>0</v>
      </c>
      <c r="N112" s="309">
        <f>IF(OR('Sch D. Workings'!D106="",$D$7&lt;=I$7,M112=0),0,(IF(H112='Sch D. Workings'!$D$12,"Exceeded Cap",IF((SUMIFS('Sch A. Input'!H104:CJ104,'Sch A. Input'!$H$14:$CJ$14,"Total",'Sch A. Input'!$H$13:$CJ$13,"&lt;="&amp;$O$7))&gt;'Sch D. Workings'!$D$12,MIN('Sch D. Workings'!T1113,'Sch D. Workings'!$D$12-H112),'Sch D. Workings'!T1113))))</f>
        <v>0</v>
      </c>
      <c r="O112" s="221">
        <f>'Sch D. Workings'!Y1113</f>
        <v>0</v>
      </c>
      <c r="P112" s="82">
        <f>IFERROR(LOOKUP('Sch D. Workings'!V1113,$C$10:$C$14,$B$10:$B$14),0)</f>
        <v>0</v>
      </c>
      <c r="Q112" s="99">
        <f>COUNTIFS('Sch D. Workings'!V1113,"&gt;"&amp;$D$14)</f>
        <v>0</v>
      </c>
      <c r="R112" s="85"/>
      <c r="S112" s="78">
        <f>'Sch D. Workings'!AA1113</f>
        <v>0</v>
      </c>
      <c r="T112" s="309">
        <f>IF(OR('Sch D. Workings'!D106="",$D$7&lt;=O$7,S112=0),0,IF(OR(N112="Exceeded Cap",SUM(H112,N112)='Sch D. Workings'!$D$12),"Exceeded cap",IF((SUMIFS('Sch A. Input'!H104:CJ104,'Sch A. Input'!$H$14:$CJ$14,"Total",'Sch A. Input'!$H$13:$CJ$13,"&lt;="&amp;$U$7))&gt;'Sch D. Workings'!$D$12,MIN('Sch D. Workings'!AD1113,'Sch D. Workings'!$D$12-N112-H112),'Sch D. Workings'!AD1113)))</f>
        <v>0</v>
      </c>
      <c r="U112" s="221">
        <f>'Sch D. Workings'!AI1113</f>
        <v>0</v>
      </c>
      <c r="V112" s="82">
        <f>IFERROR(LOOKUP('Sch D. Workings'!AF1113,$C$10:$C$14,$B$10:$B$14),0)</f>
        <v>0</v>
      </c>
      <c r="W112" s="99">
        <f>COUNTIFS('Sch D. Workings'!AF1113,"&gt;"&amp;$D$14)</f>
        <v>0</v>
      </c>
      <c r="X112" s="85"/>
      <c r="Y112" s="78">
        <f>'Sch D. Workings'!AK1113</f>
        <v>0</v>
      </c>
      <c r="Z112" s="309">
        <f>IF(OR('Sch D. Workings'!D106="",$D$7&lt;=U$7,Y112=0),0,IF(OR(T112="Exceeded Cap",N112="Exceeded Cap",SUM(H112,N112,T112)='Sch D. Workings'!$D$12),"Exceeded Cap",IF((SUMIFS('Sch A. Input'!H104:CJ104,'Sch A. Input'!$H$14:$CJ$14,"Total",'Sch A. Input'!$H$13:$CJ$13,"&lt;="&amp;$AA$7))&gt;'Sch D. Workings'!$D$12,MIN('Sch D. Workings'!AN1113,'Sch D. Workings'!$D$12-N112-T112-H112),'Sch D. Workings'!AN1113)))</f>
        <v>0</v>
      </c>
      <c r="AA112" s="221">
        <f>'Sch D. Workings'!AS1113</f>
        <v>0</v>
      </c>
      <c r="AB112" s="82">
        <f>IFERROR(LOOKUP('Sch D. Workings'!AP1113,$C$10:$C$14,$B$10:$B$14),0)</f>
        <v>0</v>
      </c>
      <c r="AC112" s="99">
        <f>COUNTIFS('Sch D. Workings'!AP1113,"&gt;"&amp;$D$14)</f>
        <v>0</v>
      </c>
    </row>
    <row r="113" spans="3:29" x14ac:dyDescent="0.35">
      <c r="C113" s="81" t="str">
        <f>IF('Sch A. Input'!B105="","",'Sch A. Input'!B105)</f>
        <v/>
      </c>
      <c r="D113" s="81" t="str">
        <f>IF('Sch A. Input'!C105="","",'Sch A. Input'!C105)</f>
        <v/>
      </c>
      <c r="E113" s="85"/>
      <c r="F113" s="85"/>
      <c r="G113" s="99">
        <f>'Sch D. Workings'!G1114</f>
        <v>0</v>
      </c>
      <c r="H113" s="310">
        <f>IF(OR('Sch D. Workings'!D107="",G113=0),0,(IF((SUMIFS('Sch A. Input'!H105:CJ105,'Sch A. Input'!$H$14:$CJ$14,"Total",'Sch A. Input'!$H$13:$CJ$13,"&lt;="&amp;$I$7))&gt;'Sch D. Workings'!$D$12,MIN('Sch D. Workings'!J1114,'Sch D. Workings'!$D$12),'Sch D. Workings'!J1114)))</f>
        <v>0</v>
      </c>
      <c r="I113" s="221">
        <f>'Sch D. Workings'!O1114</f>
        <v>0</v>
      </c>
      <c r="J113" s="82">
        <f>IFERROR(LOOKUP('Sch D. Workings'!L1114,$C$10:$C$14,$B$10:$B$14),0)</f>
        <v>0</v>
      </c>
      <c r="K113" s="99">
        <f>COUNTIFS('Sch D. Workings'!L1114,"&gt;"&amp;$D$14)</f>
        <v>0</v>
      </c>
      <c r="L113" s="300"/>
      <c r="M113" s="78">
        <f>'Sch D. Workings'!Q1114</f>
        <v>0</v>
      </c>
      <c r="N113" s="309">
        <f>IF(OR('Sch D. Workings'!D107="",$D$7&lt;=I$7,M113=0),0,(IF(H113='Sch D. Workings'!$D$12,"Exceeded Cap",IF((SUMIFS('Sch A. Input'!H105:CJ105,'Sch A. Input'!$H$14:$CJ$14,"Total",'Sch A. Input'!$H$13:$CJ$13,"&lt;="&amp;$O$7))&gt;'Sch D. Workings'!$D$12,MIN('Sch D. Workings'!T1114,'Sch D. Workings'!$D$12-H113),'Sch D. Workings'!T1114))))</f>
        <v>0</v>
      </c>
      <c r="O113" s="221">
        <f>'Sch D. Workings'!Y1114</f>
        <v>0</v>
      </c>
      <c r="P113" s="82">
        <f>IFERROR(LOOKUP('Sch D. Workings'!V1114,$C$10:$C$14,$B$10:$B$14),0)</f>
        <v>0</v>
      </c>
      <c r="Q113" s="99">
        <f>COUNTIFS('Sch D. Workings'!V1114,"&gt;"&amp;$D$14)</f>
        <v>0</v>
      </c>
      <c r="R113" s="85"/>
      <c r="S113" s="78">
        <f>'Sch D. Workings'!AA1114</f>
        <v>0</v>
      </c>
      <c r="T113" s="309">
        <f>IF(OR('Sch D. Workings'!D107="",$D$7&lt;=O$7,S113=0),0,IF(OR(N113="Exceeded Cap",SUM(H113,N113)='Sch D. Workings'!$D$12),"Exceeded cap",IF((SUMIFS('Sch A. Input'!H105:CJ105,'Sch A. Input'!$H$14:$CJ$14,"Total",'Sch A. Input'!$H$13:$CJ$13,"&lt;="&amp;$U$7))&gt;'Sch D. Workings'!$D$12,MIN('Sch D. Workings'!AD1114,'Sch D. Workings'!$D$12-N113-H113),'Sch D. Workings'!AD1114)))</f>
        <v>0</v>
      </c>
      <c r="U113" s="221">
        <f>'Sch D. Workings'!AI1114</f>
        <v>0</v>
      </c>
      <c r="V113" s="82">
        <f>IFERROR(LOOKUP('Sch D. Workings'!AF1114,$C$10:$C$14,$B$10:$B$14),0)</f>
        <v>0</v>
      </c>
      <c r="W113" s="99">
        <f>COUNTIFS('Sch D. Workings'!AF1114,"&gt;"&amp;$D$14)</f>
        <v>0</v>
      </c>
      <c r="X113" s="85"/>
      <c r="Y113" s="78">
        <f>'Sch D. Workings'!AK1114</f>
        <v>0</v>
      </c>
      <c r="Z113" s="309">
        <f>IF(OR('Sch D. Workings'!D107="",$D$7&lt;=U$7,Y113=0),0,IF(OR(T113="Exceeded Cap",N113="Exceeded Cap",SUM(H113,N113,T113)='Sch D. Workings'!$D$12),"Exceeded Cap",IF((SUMIFS('Sch A. Input'!H105:CJ105,'Sch A. Input'!$H$14:$CJ$14,"Total",'Sch A. Input'!$H$13:$CJ$13,"&lt;="&amp;$AA$7))&gt;'Sch D. Workings'!$D$12,MIN('Sch D. Workings'!AN1114,'Sch D. Workings'!$D$12-N113-T113-H113),'Sch D. Workings'!AN1114)))</f>
        <v>0</v>
      </c>
      <c r="AA113" s="221">
        <f>'Sch D. Workings'!AS1114</f>
        <v>0</v>
      </c>
      <c r="AB113" s="82">
        <f>IFERROR(LOOKUP('Sch D. Workings'!AP1114,$C$10:$C$14,$B$10:$B$14),0)</f>
        <v>0</v>
      </c>
      <c r="AC113" s="99">
        <f>COUNTIFS('Sch D. Workings'!AP1114,"&gt;"&amp;$D$14)</f>
        <v>0</v>
      </c>
    </row>
    <row r="114" spans="3:29" x14ac:dyDescent="0.35">
      <c r="C114" s="81" t="str">
        <f>IF('Sch A. Input'!B106="","",'Sch A. Input'!B106)</f>
        <v/>
      </c>
      <c r="D114" s="81" t="str">
        <f>IF('Sch A. Input'!C106="","",'Sch A. Input'!C106)</f>
        <v/>
      </c>
      <c r="E114" s="85"/>
      <c r="F114" s="85"/>
      <c r="G114" s="99">
        <f>'Sch D. Workings'!G1115</f>
        <v>0</v>
      </c>
      <c r="H114" s="310">
        <f>IF(OR('Sch D. Workings'!D108="",G114=0),0,(IF((SUMIFS('Sch A. Input'!H106:CJ106,'Sch A. Input'!$H$14:$CJ$14,"Total",'Sch A. Input'!$H$13:$CJ$13,"&lt;="&amp;$I$7))&gt;'Sch D. Workings'!$D$12,MIN('Sch D. Workings'!J1115,'Sch D. Workings'!$D$12),'Sch D. Workings'!J1115)))</f>
        <v>0</v>
      </c>
      <c r="I114" s="221">
        <f>'Sch D. Workings'!O1115</f>
        <v>0</v>
      </c>
      <c r="J114" s="82">
        <f>IFERROR(LOOKUP('Sch D. Workings'!L1115,$C$10:$C$14,$B$10:$B$14),0)</f>
        <v>0</v>
      </c>
      <c r="K114" s="99">
        <f>COUNTIFS('Sch D. Workings'!L1115,"&gt;"&amp;$D$14)</f>
        <v>0</v>
      </c>
      <c r="L114" s="300"/>
      <c r="M114" s="78">
        <f>'Sch D. Workings'!Q1115</f>
        <v>0</v>
      </c>
      <c r="N114" s="309">
        <f>IF(OR('Sch D. Workings'!D108="",$D$7&lt;=I$7,M114=0),0,(IF(H114='Sch D. Workings'!$D$12,"Exceeded Cap",IF((SUMIFS('Sch A. Input'!H106:CJ106,'Sch A. Input'!$H$14:$CJ$14,"Total",'Sch A. Input'!$H$13:$CJ$13,"&lt;="&amp;$O$7))&gt;'Sch D. Workings'!$D$12,MIN('Sch D. Workings'!T1115,'Sch D. Workings'!$D$12-H114),'Sch D. Workings'!T1115))))</f>
        <v>0</v>
      </c>
      <c r="O114" s="221">
        <f>'Sch D. Workings'!Y1115</f>
        <v>0</v>
      </c>
      <c r="P114" s="82">
        <f>IFERROR(LOOKUP('Sch D. Workings'!V1115,$C$10:$C$14,$B$10:$B$14),0)</f>
        <v>0</v>
      </c>
      <c r="Q114" s="99">
        <f>COUNTIFS('Sch D. Workings'!V1115,"&gt;"&amp;$D$14)</f>
        <v>0</v>
      </c>
      <c r="R114" s="85"/>
      <c r="S114" s="78">
        <f>'Sch D. Workings'!AA1115</f>
        <v>0</v>
      </c>
      <c r="T114" s="309">
        <f>IF(OR('Sch D. Workings'!D108="",$D$7&lt;=O$7,S114=0),0,IF(OR(N114="Exceeded Cap",SUM(H114,N114)='Sch D. Workings'!$D$12),"Exceeded cap",IF((SUMIFS('Sch A. Input'!H106:CJ106,'Sch A. Input'!$H$14:$CJ$14,"Total",'Sch A. Input'!$H$13:$CJ$13,"&lt;="&amp;$U$7))&gt;'Sch D. Workings'!$D$12,MIN('Sch D. Workings'!AD1115,'Sch D. Workings'!$D$12-N114-H114),'Sch D. Workings'!AD1115)))</f>
        <v>0</v>
      </c>
      <c r="U114" s="221">
        <f>'Sch D. Workings'!AI1115</f>
        <v>0</v>
      </c>
      <c r="V114" s="82">
        <f>IFERROR(LOOKUP('Sch D. Workings'!AF1115,$C$10:$C$14,$B$10:$B$14),0)</f>
        <v>0</v>
      </c>
      <c r="W114" s="99">
        <f>COUNTIFS('Sch D. Workings'!AF1115,"&gt;"&amp;$D$14)</f>
        <v>0</v>
      </c>
      <c r="X114" s="85"/>
      <c r="Y114" s="78">
        <f>'Sch D. Workings'!AK1115</f>
        <v>0</v>
      </c>
      <c r="Z114" s="309">
        <f>IF(OR('Sch D. Workings'!D108="",$D$7&lt;=U$7,Y114=0),0,IF(OR(T114="Exceeded Cap",N114="Exceeded Cap",SUM(H114,N114,T114)='Sch D. Workings'!$D$12),"Exceeded Cap",IF((SUMIFS('Sch A. Input'!H106:CJ106,'Sch A. Input'!$H$14:$CJ$14,"Total",'Sch A. Input'!$H$13:$CJ$13,"&lt;="&amp;$AA$7))&gt;'Sch D. Workings'!$D$12,MIN('Sch D. Workings'!AN1115,'Sch D. Workings'!$D$12-N114-T114-H114),'Sch D. Workings'!AN1115)))</f>
        <v>0</v>
      </c>
      <c r="AA114" s="221">
        <f>'Sch D. Workings'!AS1115</f>
        <v>0</v>
      </c>
      <c r="AB114" s="82">
        <f>IFERROR(LOOKUP('Sch D. Workings'!AP1115,$C$10:$C$14,$B$10:$B$14),0)</f>
        <v>0</v>
      </c>
      <c r="AC114" s="99">
        <f>COUNTIFS('Sch D. Workings'!AP1115,"&gt;"&amp;$D$14)</f>
        <v>0</v>
      </c>
    </row>
    <row r="115" spans="3:29" x14ac:dyDescent="0.35">
      <c r="C115" s="81" t="str">
        <f>IF('Sch A. Input'!B107="","",'Sch A. Input'!B107)</f>
        <v/>
      </c>
      <c r="D115" s="81" t="str">
        <f>IF('Sch A. Input'!C107="","",'Sch A. Input'!C107)</f>
        <v/>
      </c>
      <c r="E115" s="85"/>
      <c r="F115" s="85"/>
      <c r="G115" s="99">
        <f>'Sch D. Workings'!G1116</f>
        <v>0</v>
      </c>
      <c r="H115" s="310">
        <f>IF(OR('Sch D. Workings'!D109="",G115=0),0,(IF((SUMIFS('Sch A. Input'!H107:CJ107,'Sch A. Input'!$H$14:$CJ$14,"Total",'Sch A. Input'!$H$13:$CJ$13,"&lt;="&amp;$I$7))&gt;'Sch D. Workings'!$D$12,MIN('Sch D. Workings'!J1116,'Sch D. Workings'!$D$12),'Sch D. Workings'!J1116)))</f>
        <v>0</v>
      </c>
      <c r="I115" s="221">
        <f>'Sch D. Workings'!O1116</f>
        <v>0</v>
      </c>
      <c r="J115" s="82">
        <f>IFERROR(LOOKUP('Sch D. Workings'!L1116,$C$10:$C$14,$B$10:$B$14),0)</f>
        <v>0</v>
      </c>
      <c r="K115" s="99">
        <f>COUNTIFS('Sch D. Workings'!L1116,"&gt;"&amp;$D$14)</f>
        <v>0</v>
      </c>
      <c r="L115" s="300"/>
      <c r="M115" s="78">
        <f>'Sch D. Workings'!Q1116</f>
        <v>0</v>
      </c>
      <c r="N115" s="309">
        <f>IF(OR('Sch D. Workings'!D109="",$D$7&lt;=I$7,M115=0),0,(IF(H115='Sch D. Workings'!$D$12,"Exceeded Cap",IF((SUMIFS('Sch A. Input'!H107:CJ107,'Sch A. Input'!$H$14:$CJ$14,"Total",'Sch A. Input'!$H$13:$CJ$13,"&lt;="&amp;$O$7))&gt;'Sch D. Workings'!$D$12,MIN('Sch D. Workings'!T1116,'Sch D. Workings'!$D$12-H115),'Sch D. Workings'!T1116))))</f>
        <v>0</v>
      </c>
      <c r="O115" s="221">
        <f>'Sch D. Workings'!Y1116</f>
        <v>0</v>
      </c>
      <c r="P115" s="82">
        <f>IFERROR(LOOKUP('Sch D. Workings'!V1116,$C$10:$C$14,$B$10:$B$14),0)</f>
        <v>0</v>
      </c>
      <c r="Q115" s="99">
        <f>COUNTIFS('Sch D. Workings'!V1116,"&gt;"&amp;$D$14)</f>
        <v>0</v>
      </c>
      <c r="R115" s="85"/>
      <c r="S115" s="78">
        <f>'Sch D. Workings'!AA1116</f>
        <v>0</v>
      </c>
      <c r="T115" s="309">
        <f>IF(OR('Sch D. Workings'!D109="",$D$7&lt;=O$7,S115=0),0,IF(OR(N115="Exceeded Cap",SUM(H115,N115)='Sch D. Workings'!$D$12),"Exceeded cap",IF((SUMIFS('Sch A. Input'!H107:CJ107,'Sch A. Input'!$H$14:$CJ$14,"Total",'Sch A. Input'!$H$13:$CJ$13,"&lt;="&amp;$U$7))&gt;'Sch D. Workings'!$D$12,MIN('Sch D. Workings'!AD1116,'Sch D. Workings'!$D$12-N115-H115),'Sch D. Workings'!AD1116)))</f>
        <v>0</v>
      </c>
      <c r="U115" s="221">
        <f>'Sch D. Workings'!AI1116</f>
        <v>0</v>
      </c>
      <c r="V115" s="82">
        <f>IFERROR(LOOKUP('Sch D. Workings'!AF1116,$C$10:$C$14,$B$10:$B$14),0)</f>
        <v>0</v>
      </c>
      <c r="W115" s="99">
        <f>COUNTIFS('Sch D. Workings'!AF1116,"&gt;"&amp;$D$14)</f>
        <v>0</v>
      </c>
      <c r="X115" s="85"/>
      <c r="Y115" s="78">
        <f>'Sch D. Workings'!AK1116</f>
        <v>0</v>
      </c>
      <c r="Z115" s="309">
        <f>IF(OR('Sch D. Workings'!D109="",$D$7&lt;=U$7,Y115=0),0,IF(OR(T115="Exceeded Cap",N115="Exceeded Cap",SUM(H115,N115,T115)='Sch D. Workings'!$D$12),"Exceeded Cap",IF((SUMIFS('Sch A. Input'!H107:CJ107,'Sch A. Input'!$H$14:$CJ$14,"Total",'Sch A. Input'!$H$13:$CJ$13,"&lt;="&amp;$AA$7))&gt;'Sch D. Workings'!$D$12,MIN('Sch D. Workings'!AN1116,'Sch D. Workings'!$D$12-N115-T115-H115),'Sch D. Workings'!AN1116)))</f>
        <v>0</v>
      </c>
      <c r="AA115" s="221">
        <f>'Sch D. Workings'!AS1116</f>
        <v>0</v>
      </c>
      <c r="AB115" s="82">
        <f>IFERROR(LOOKUP('Sch D. Workings'!AP1116,$C$10:$C$14,$B$10:$B$14),0)</f>
        <v>0</v>
      </c>
      <c r="AC115" s="99">
        <f>COUNTIFS('Sch D. Workings'!AP1116,"&gt;"&amp;$D$14)</f>
        <v>0</v>
      </c>
    </row>
    <row r="116" spans="3:29" x14ac:dyDescent="0.35">
      <c r="C116" s="81" t="str">
        <f>IF('Sch A. Input'!B108="","",'Sch A. Input'!B108)</f>
        <v/>
      </c>
      <c r="D116" s="81" t="str">
        <f>IF('Sch A. Input'!C108="","",'Sch A. Input'!C108)</f>
        <v/>
      </c>
      <c r="E116" s="85"/>
      <c r="F116" s="85"/>
      <c r="G116" s="99">
        <f>'Sch D. Workings'!G1117</f>
        <v>0</v>
      </c>
      <c r="H116" s="310">
        <f>IF(OR('Sch D. Workings'!D110="",G116=0),0,(IF((SUMIFS('Sch A. Input'!H108:CJ108,'Sch A. Input'!$H$14:$CJ$14,"Total",'Sch A. Input'!$H$13:$CJ$13,"&lt;="&amp;$I$7))&gt;'Sch D. Workings'!$D$12,MIN('Sch D. Workings'!J1117,'Sch D. Workings'!$D$12),'Sch D. Workings'!J1117)))</f>
        <v>0</v>
      </c>
      <c r="I116" s="221">
        <f>'Sch D. Workings'!O1117</f>
        <v>0</v>
      </c>
      <c r="J116" s="82">
        <f>IFERROR(LOOKUP('Sch D. Workings'!L1117,$C$10:$C$14,$B$10:$B$14),0)</f>
        <v>0</v>
      </c>
      <c r="K116" s="99">
        <f>COUNTIFS('Sch D. Workings'!L1117,"&gt;"&amp;$D$14)</f>
        <v>0</v>
      </c>
      <c r="L116" s="300"/>
      <c r="M116" s="78">
        <f>'Sch D. Workings'!Q1117</f>
        <v>0</v>
      </c>
      <c r="N116" s="309">
        <f>IF(OR('Sch D. Workings'!D110="",$D$7&lt;=I$7,M116=0),0,(IF(H116='Sch D. Workings'!$D$12,"Exceeded Cap",IF((SUMIFS('Sch A. Input'!H108:CJ108,'Sch A. Input'!$H$14:$CJ$14,"Total",'Sch A. Input'!$H$13:$CJ$13,"&lt;="&amp;$O$7))&gt;'Sch D. Workings'!$D$12,MIN('Sch D. Workings'!T1117,'Sch D. Workings'!$D$12-H116),'Sch D. Workings'!T1117))))</f>
        <v>0</v>
      </c>
      <c r="O116" s="221">
        <f>'Sch D. Workings'!Y1117</f>
        <v>0</v>
      </c>
      <c r="P116" s="82">
        <f>IFERROR(LOOKUP('Sch D. Workings'!V1117,$C$10:$C$14,$B$10:$B$14),0)</f>
        <v>0</v>
      </c>
      <c r="Q116" s="99">
        <f>COUNTIFS('Sch D. Workings'!V1117,"&gt;"&amp;$D$14)</f>
        <v>0</v>
      </c>
      <c r="R116" s="85"/>
      <c r="S116" s="78">
        <f>'Sch D. Workings'!AA1117</f>
        <v>0</v>
      </c>
      <c r="T116" s="309">
        <f>IF(OR('Sch D. Workings'!D110="",$D$7&lt;=O$7,S116=0),0,IF(OR(N116="Exceeded Cap",SUM(H116,N116)='Sch D. Workings'!$D$12),"Exceeded cap",IF((SUMIFS('Sch A. Input'!H108:CJ108,'Sch A. Input'!$H$14:$CJ$14,"Total",'Sch A. Input'!$H$13:$CJ$13,"&lt;="&amp;$U$7))&gt;'Sch D. Workings'!$D$12,MIN('Sch D. Workings'!AD1117,'Sch D. Workings'!$D$12-N116-H116),'Sch D. Workings'!AD1117)))</f>
        <v>0</v>
      </c>
      <c r="U116" s="221">
        <f>'Sch D. Workings'!AI1117</f>
        <v>0</v>
      </c>
      <c r="V116" s="82">
        <f>IFERROR(LOOKUP('Sch D. Workings'!AF1117,$C$10:$C$14,$B$10:$B$14),0)</f>
        <v>0</v>
      </c>
      <c r="W116" s="99">
        <f>COUNTIFS('Sch D. Workings'!AF1117,"&gt;"&amp;$D$14)</f>
        <v>0</v>
      </c>
      <c r="X116" s="85"/>
      <c r="Y116" s="78">
        <f>'Sch D. Workings'!AK1117</f>
        <v>0</v>
      </c>
      <c r="Z116" s="309">
        <f>IF(OR('Sch D. Workings'!D110="",$D$7&lt;=U$7,Y116=0),0,IF(OR(T116="Exceeded Cap",N116="Exceeded Cap",SUM(H116,N116,T116)='Sch D. Workings'!$D$12),"Exceeded Cap",IF((SUMIFS('Sch A. Input'!H108:CJ108,'Sch A. Input'!$H$14:$CJ$14,"Total",'Sch A. Input'!$H$13:$CJ$13,"&lt;="&amp;$AA$7))&gt;'Sch D. Workings'!$D$12,MIN('Sch D. Workings'!AN1117,'Sch D. Workings'!$D$12-N116-T116-H116),'Sch D. Workings'!AN1117)))</f>
        <v>0</v>
      </c>
      <c r="AA116" s="221">
        <f>'Sch D. Workings'!AS1117</f>
        <v>0</v>
      </c>
      <c r="AB116" s="82">
        <f>IFERROR(LOOKUP('Sch D. Workings'!AP1117,$C$10:$C$14,$B$10:$B$14),0)</f>
        <v>0</v>
      </c>
      <c r="AC116" s="99">
        <f>COUNTIFS('Sch D. Workings'!AP1117,"&gt;"&amp;$D$14)</f>
        <v>0</v>
      </c>
    </row>
    <row r="117" spans="3:29" x14ac:dyDescent="0.35">
      <c r="C117" s="81" t="str">
        <f>IF('Sch A. Input'!B109="","",'Sch A. Input'!B109)</f>
        <v/>
      </c>
      <c r="D117" s="81" t="str">
        <f>IF('Sch A. Input'!C109="","",'Sch A. Input'!C109)</f>
        <v/>
      </c>
      <c r="E117" s="85"/>
      <c r="F117" s="85"/>
      <c r="G117" s="99">
        <f>'Sch D. Workings'!G1118</f>
        <v>0</v>
      </c>
      <c r="H117" s="310">
        <f>IF(OR('Sch D. Workings'!D111="",G117=0),0,(IF((SUMIFS('Sch A. Input'!H109:CJ109,'Sch A. Input'!$H$14:$CJ$14,"Total",'Sch A. Input'!$H$13:$CJ$13,"&lt;="&amp;$I$7))&gt;'Sch D. Workings'!$D$12,MIN('Sch D. Workings'!J1118,'Sch D. Workings'!$D$12),'Sch D. Workings'!J1118)))</f>
        <v>0</v>
      </c>
      <c r="I117" s="221">
        <f>'Sch D. Workings'!O1118</f>
        <v>0</v>
      </c>
      <c r="J117" s="82">
        <f>IFERROR(LOOKUP('Sch D. Workings'!L1118,$C$10:$C$14,$B$10:$B$14),0)</f>
        <v>0</v>
      </c>
      <c r="K117" s="99">
        <f>COUNTIFS('Sch D. Workings'!L1118,"&gt;"&amp;$D$14)</f>
        <v>0</v>
      </c>
      <c r="L117" s="300"/>
      <c r="M117" s="78">
        <f>'Sch D. Workings'!Q1118</f>
        <v>0</v>
      </c>
      <c r="N117" s="309">
        <f>IF(OR('Sch D. Workings'!D111="",$D$7&lt;=I$7,M117=0),0,(IF(H117='Sch D. Workings'!$D$12,"Exceeded Cap",IF((SUMIFS('Sch A. Input'!H109:CJ109,'Sch A. Input'!$H$14:$CJ$14,"Total",'Sch A. Input'!$H$13:$CJ$13,"&lt;="&amp;$O$7))&gt;'Sch D. Workings'!$D$12,MIN('Sch D. Workings'!T1118,'Sch D. Workings'!$D$12-H117),'Sch D. Workings'!T1118))))</f>
        <v>0</v>
      </c>
      <c r="O117" s="221">
        <f>'Sch D. Workings'!Y1118</f>
        <v>0</v>
      </c>
      <c r="P117" s="82">
        <f>IFERROR(LOOKUP('Sch D. Workings'!V1118,$C$10:$C$14,$B$10:$B$14),0)</f>
        <v>0</v>
      </c>
      <c r="Q117" s="99">
        <f>COUNTIFS('Sch D. Workings'!V1118,"&gt;"&amp;$D$14)</f>
        <v>0</v>
      </c>
      <c r="R117" s="85"/>
      <c r="S117" s="78">
        <f>'Sch D. Workings'!AA1118</f>
        <v>0</v>
      </c>
      <c r="T117" s="309">
        <f>IF(OR('Sch D. Workings'!D111="",$D$7&lt;=O$7,S117=0),0,IF(OR(N117="Exceeded Cap",SUM(H117,N117)='Sch D. Workings'!$D$12),"Exceeded cap",IF((SUMIFS('Sch A. Input'!H109:CJ109,'Sch A. Input'!$H$14:$CJ$14,"Total",'Sch A. Input'!$H$13:$CJ$13,"&lt;="&amp;$U$7))&gt;'Sch D. Workings'!$D$12,MIN('Sch D. Workings'!AD1118,'Sch D. Workings'!$D$12-N117-H117),'Sch D. Workings'!AD1118)))</f>
        <v>0</v>
      </c>
      <c r="U117" s="221">
        <f>'Sch D. Workings'!AI1118</f>
        <v>0</v>
      </c>
      <c r="V117" s="82">
        <f>IFERROR(LOOKUP('Sch D. Workings'!AF1118,$C$10:$C$14,$B$10:$B$14),0)</f>
        <v>0</v>
      </c>
      <c r="W117" s="99">
        <f>COUNTIFS('Sch D. Workings'!AF1118,"&gt;"&amp;$D$14)</f>
        <v>0</v>
      </c>
      <c r="X117" s="85"/>
      <c r="Y117" s="78">
        <f>'Sch D. Workings'!AK1118</f>
        <v>0</v>
      </c>
      <c r="Z117" s="309">
        <f>IF(OR('Sch D. Workings'!D111="",$D$7&lt;=U$7,Y117=0),0,IF(OR(T117="Exceeded Cap",N117="Exceeded Cap",SUM(H117,N117,T117)='Sch D. Workings'!$D$12),"Exceeded Cap",IF((SUMIFS('Sch A. Input'!H109:CJ109,'Sch A. Input'!$H$14:$CJ$14,"Total",'Sch A. Input'!$H$13:$CJ$13,"&lt;="&amp;$AA$7))&gt;'Sch D. Workings'!$D$12,MIN('Sch D. Workings'!AN1118,'Sch D. Workings'!$D$12-N117-T117-H117),'Sch D. Workings'!AN1118)))</f>
        <v>0</v>
      </c>
      <c r="AA117" s="221">
        <f>'Sch D. Workings'!AS1118</f>
        <v>0</v>
      </c>
      <c r="AB117" s="82">
        <f>IFERROR(LOOKUP('Sch D. Workings'!AP1118,$C$10:$C$14,$B$10:$B$14),0)</f>
        <v>0</v>
      </c>
      <c r="AC117" s="99">
        <f>COUNTIFS('Sch D. Workings'!AP1118,"&gt;"&amp;$D$14)</f>
        <v>0</v>
      </c>
    </row>
    <row r="118" spans="3:29" x14ac:dyDescent="0.35">
      <c r="C118" s="81" t="str">
        <f>IF('Sch A. Input'!B110="","",'Sch A. Input'!B110)</f>
        <v/>
      </c>
      <c r="D118" s="81" t="str">
        <f>IF('Sch A. Input'!C110="","",'Sch A. Input'!C110)</f>
        <v/>
      </c>
      <c r="E118" s="85"/>
      <c r="F118" s="85"/>
      <c r="G118" s="99">
        <f>'Sch D. Workings'!G1119</f>
        <v>0</v>
      </c>
      <c r="H118" s="310">
        <f>IF(OR('Sch D. Workings'!D112="",G118=0),0,(IF((SUMIFS('Sch A. Input'!H110:CJ110,'Sch A. Input'!$H$14:$CJ$14,"Total",'Sch A. Input'!$H$13:$CJ$13,"&lt;="&amp;$I$7))&gt;'Sch D. Workings'!$D$12,MIN('Sch D. Workings'!J1119,'Sch D. Workings'!$D$12),'Sch D. Workings'!J1119)))</f>
        <v>0</v>
      </c>
      <c r="I118" s="221">
        <f>'Sch D. Workings'!O1119</f>
        <v>0</v>
      </c>
      <c r="J118" s="82">
        <f>IFERROR(LOOKUP('Sch D. Workings'!L1119,$C$10:$C$14,$B$10:$B$14),0)</f>
        <v>0</v>
      </c>
      <c r="K118" s="99">
        <f>COUNTIFS('Sch D. Workings'!L1119,"&gt;"&amp;$D$14)</f>
        <v>0</v>
      </c>
      <c r="L118" s="300"/>
      <c r="M118" s="78">
        <f>'Sch D. Workings'!Q1119</f>
        <v>0</v>
      </c>
      <c r="N118" s="309">
        <f>IF(OR('Sch D. Workings'!D112="",$D$7&lt;=I$7,M118=0),0,(IF(H118='Sch D. Workings'!$D$12,"Exceeded Cap",IF((SUMIFS('Sch A. Input'!H110:CJ110,'Sch A. Input'!$H$14:$CJ$14,"Total",'Sch A. Input'!$H$13:$CJ$13,"&lt;="&amp;$O$7))&gt;'Sch D. Workings'!$D$12,MIN('Sch D. Workings'!T1119,'Sch D. Workings'!$D$12-H118),'Sch D. Workings'!T1119))))</f>
        <v>0</v>
      </c>
      <c r="O118" s="221">
        <f>'Sch D. Workings'!Y1119</f>
        <v>0</v>
      </c>
      <c r="P118" s="82">
        <f>IFERROR(LOOKUP('Sch D. Workings'!V1119,$C$10:$C$14,$B$10:$B$14),0)</f>
        <v>0</v>
      </c>
      <c r="Q118" s="99">
        <f>COUNTIFS('Sch D. Workings'!V1119,"&gt;"&amp;$D$14)</f>
        <v>0</v>
      </c>
      <c r="R118" s="85"/>
      <c r="S118" s="78">
        <f>'Sch D. Workings'!AA1119</f>
        <v>0</v>
      </c>
      <c r="T118" s="309">
        <f>IF(OR('Sch D. Workings'!D112="",$D$7&lt;=O$7,S118=0),0,IF(OR(N118="Exceeded Cap",SUM(H118,N118)='Sch D. Workings'!$D$12),"Exceeded cap",IF((SUMIFS('Sch A. Input'!H110:CJ110,'Sch A. Input'!$H$14:$CJ$14,"Total",'Sch A. Input'!$H$13:$CJ$13,"&lt;="&amp;$U$7))&gt;'Sch D. Workings'!$D$12,MIN('Sch D. Workings'!AD1119,'Sch D. Workings'!$D$12-N118-H118),'Sch D. Workings'!AD1119)))</f>
        <v>0</v>
      </c>
      <c r="U118" s="221">
        <f>'Sch D. Workings'!AI1119</f>
        <v>0</v>
      </c>
      <c r="V118" s="82">
        <f>IFERROR(LOOKUP('Sch D. Workings'!AF1119,$C$10:$C$14,$B$10:$B$14),0)</f>
        <v>0</v>
      </c>
      <c r="W118" s="99">
        <f>COUNTIFS('Sch D. Workings'!AF1119,"&gt;"&amp;$D$14)</f>
        <v>0</v>
      </c>
      <c r="X118" s="85"/>
      <c r="Y118" s="78">
        <f>'Sch D. Workings'!AK1119</f>
        <v>0</v>
      </c>
      <c r="Z118" s="309">
        <f>IF(OR('Sch D. Workings'!D112="",$D$7&lt;=U$7,Y118=0),0,IF(OR(T118="Exceeded Cap",N118="Exceeded Cap",SUM(H118,N118,T118)='Sch D. Workings'!$D$12),"Exceeded Cap",IF((SUMIFS('Sch A. Input'!H110:CJ110,'Sch A. Input'!$H$14:$CJ$14,"Total",'Sch A. Input'!$H$13:$CJ$13,"&lt;="&amp;$AA$7))&gt;'Sch D. Workings'!$D$12,MIN('Sch D. Workings'!AN1119,'Sch D. Workings'!$D$12-N118-T118-H118),'Sch D. Workings'!AN1119)))</f>
        <v>0</v>
      </c>
      <c r="AA118" s="221">
        <f>'Sch D. Workings'!AS1119</f>
        <v>0</v>
      </c>
      <c r="AB118" s="82">
        <f>IFERROR(LOOKUP('Sch D. Workings'!AP1119,$C$10:$C$14,$B$10:$B$14),0)</f>
        <v>0</v>
      </c>
      <c r="AC118" s="99">
        <f>COUNTIFS('Sch D. Workings'!AP1119,"&gt;"&amp;$D$14)</f>
        <v>0</v>
      </c>
    </row>
    <row r="119" spans="3:29" x14ac:dyDescent="0.35">
      <c r="C119" s="81" t="str">
        <f>IF('Sch A. Input'!B111="","",'Sch A. Input'!B111)</f>
        <v/>
      </c>
      <c r="D119" s="81" t="str">
        <f>IF('Sch A. Input'!C111="","",'Sch A. Input'!C111)</f>
        <v/>
      </c>
      <c r="E119" s="85"/>
      <c r="F119" s="85"/>
      <c r="G119" s="99">
        <f>'Sch D. Workings'!G1120</f>
        <v>0</v>
      </c>
      <c r="H119" s="310">
        <f>IF(OR('Sch D. Workings'!D113="",G119=0),0,(IF((SUMIFS('Sch A. Input'!H111:CJ111,'Sch A. Input'!$H$14:$CJ$14,"Total",'Sch A. Input'!$H$13:$CJ$13,"&lt;="&amp;$I$7))&gt;'Sch D. Workings'!$D$12,MIN('Sch D. Workings'!J1120,'Sch D. Workings'!$D$12),'Sch D. Workings'!J1120)))</f>
        <v>0</v>
      </c>
      <c r="I119" s="221">
        <f>'Sch D. Workings'!O1120</f>
        <v>0</v>
      </c>
      <c r="J119" s="82">
        <f>IFERROR(LOOKUP('Sch D. Workings'!L1120,$C$10:$C$14,$B$10:$B$14),0)</f>
        <v>0</v>
      </c>
      <c r="K119" s="99">
        <f>COUNTIFS('Sch D. Workings'!L1120,"&gt;"&amp;$D$14)</f>
        <v>0</v>
      </c>
      <c r="L119" s="300"/>
      <c r="M119" s="78">
        <f>'Sch D. Workings'!Q1120</f>
        <v>0</v>
      </c>
      <c r="N119" s="309">
        <f>IF(OR('Sch D. Workings'!D113="",$D$7&lt;=I$7,M119=0),0,(IF(H119='Sch D. Workings'!$D$12,"Exceeded Cap",IF((SUMIFS('Sch A. Input'!H111:CJ111,'Sch A. Input'!$H$14:$CJ$14,"Total",'Sch A. Input'!$H$13:$CJ$13,"&lt;="&amp;$O$7))&gt;'Sch D. Workings'!$D$12,MIN('Sch D. Workings'!T1120,'Sch D. Workings'!$D$12-H119),'Sch D. Workings'!T1120))))</f>
        <v>0</v>
      </c>
      <c r="O119" s="221">
        <f>'Sch D. Workings'!Y1120</f>
        <v>0</v>
      </c>
      <c r="P119" s="82">
        <f>IFERROR(LOOKUP('Sch D. Workings'!V1120,$C$10:$C$14,$B$10:$B$14),0)</f>
        <v>0</v>
      </c>
      <c r="Q119" s="99">
        <f>COUNTIFS('Sch D. Workings'!V1120,"&gt;"&amp;$D$14)</f>
        <v>0</v>
      </c>
      <c r="R119" s="85"/>
      <c r="S119" s="78">
        <f>'Sch D. Workings'!AA1120</f>
        <v>0</v>
      </c>
      <c r="T119" s="309">
        <f>IF(OR('Sch D. Workings'!D113="",$D$7&lt;=O$7,S119=0),0,IF(OR(N119="Exceeded Cap",SUM(H119,N119)='Sch D. Workings'!$D$12),"Exceeded cap",IF((SUMIFS('Sch A. Input'!H111:CJ111,'Sch A. Input'!$H$14:$CJ$14,"Total",'Sch A. Input'!$H$13:$CJ$13,"&lt;="&amp;$U$7))&gt;'Sch D. Workings'!$D$12,MIN('Sch D. Workings'!AD1120,'Sch D. Workings'!$D$12-N119-H119),'Sch D. Workings'!AD1120)))</f>
        <v>0</v>
      </c>
      <c r="U119" s="221">
        <f>'Sch D. Workings'!AI1120</f>
        <v>0</v>
      </c>
      <c r="V119" s="82">
        <f>IFERROR(LOOKUP('Sch D. Workings'!AF1120,$C$10:$C$14,$B$10:$B$14),0)</f>
        <v>0</v>
      </c>
      <c r="W119" s="99">
        <f>COUNTIFS('Sch D. Workings'!AF1120,"&gt;"&amp;$D$14)</f>
        <v>0</v>
      </c>
      <c r="X119" s="85"/>
      <c r="Y119" s="78">
        <f>'Sch D. Workings'!AK1120</f>
        <v>0</v>
      </c>
      <c r="Z119" s="309">
        <f>IF(OR('Sch D. Workings'!D113="",$D$7&lt;=U$7,Y119=0),0,IF(OR(T119="Exceeded Cap",N119="Exceeded Cap",SUM(H119,N119,T119)='Sch D. Workings'!$D$12),"Exceeded Cap",IF((SUMIFS('Sch A. Input'!H111:CJ111,'Sch A. Input'!$H$14:$CJ$14,"Total",'Sch A. Input'!$H$13:$CJ$13,"&lt;="&amp;$AA$7))&gt;'Sch D. Workings'!$D$12,MIN('Sch D. Workings'!AN1120,'Sch D. Workings'!$D$12-N119-T119-H119),'Sch D. Workings'!AN1120)))</f>
        <v>0</v>
      </c>
      <c r="AA119" s="221">
        <f>'Sch D. Workings'!AS1120</f>
        <v>0</v>
      </c>
      <c r="AB119" s="82">
        <f>IFERROR(LOOKUP('Sch D. Workings'!AP1120,$C$10:$C$14,$B$10:$B$14),0)</f>
        <v>0</v>
      </c>
      <c r="AC119" s="99">
        <f>COUNTIFS('Sch D. Workings'!AP1120,"&gt;"&amp;$D$14)</f>
        <v>0</v>
      </c>
    </row>
    <row r="120" spans="3:29" x14ac:dyDescent="0.35">
      <c r="C120" s="81" t="str">
        <f>IF('Sch A. Input'!B112="","",'Sch A. Input'!B112)</f>
        <v/>
      </c>
      <c r="D120" s="81" t="str">
        <f>IF('Sch A. Input'!C112="","",'Sch A. Input'!C112)</f>
        <v/>
      </c>
      <c r="E120" s="85"/>
      <c r="F120" s="85"/>
      <c r="G120" s="99">
        <f>'Sch D. Workings'!G1121</f>
        <v>0</v>
      </c>
      <c r="H120" s="310">
        <f>IF(OR('Sch D. Workings'!D114="",G120=0),0,(IF((SUMIFS('Sch A. Input'!H112:CJ112,'Sch A. Input'!$H$14:$CJ$14,"Total",'Sch A. Input'!$H$13:$CJ$13,"&lt;="&amp;$I$7))&gt;'Sch D. Workings'!$D$12,MIN('Sch D. Workings'!J1121,'Sch D. Workings'!$D$12),'Sch D. Workings'!J1121)))</f>
        <v>0</v>
      </c>
      <c r="I120" s="221">
        <f>'Sch D. Workings'!O1121</f>
        <v>0</v>
      </c>
      <c r="J120" s="82">
        <f>IFERROR(LOOKUP('Sch D. Workings'!L1121,$C$10:$C$14,$B$10:$B$14),0)</f>
        <v>0</v>
      </c>
      <c r="K120" s="99">
        <f>COUNTIFS('Sch D. Workings'!L1121,"&gt;"&amp;$D$14)</f>
        <v>0</v>
      </c>
      <c r="L120" s="300"/>
      <c r="M120" s="78">
        <f>'Sch D. Workings'!Q1121</f>
        <v>0</v>
      </c>
      <c r="N120" s="309">
        <f>IF(OR('Sch D. Workings'!D114="",$D$7&lt;=I$7,M120=0),0,(IF(H120='Sch D. Workings'!$D$12,"Exceeded Cap",IF((SUMIFS('Sch A. Input'!H112:CJ112,'Sch A. Input'!$H$14:$CJ$14,"Total",'Sch A. Input'!$H$13:$CJ$13,"&lt;="&amp;$O$7))&gt;'Sch D. Workings'!$D$12,MIN('Sch D. Workings'!T1121,'Sch D. Workings'!$D$12-H120),'Sch D. Workings'!T1121))))</f>
        <v>0</v>
      </c>
      <c r="O120" s="221">
        <f>'Sch D. Workings'!Y1121</f>
        <v>0</v>
      </c>
      <c r="P120" s="82">
        <f>IFERROR(LOOKUP('Sch D. Workings'!V1121,$C$10:$C$14,$B$10:$B$14),0)</f>
        <v>0</v>
      </c>
      <c r="Q120" s="99">
        <f>COUNTIFS('Sch D. Workings'!V1121,"&gt;"&amp;$D$14)</f>
        <v>0</v>
      </c>
      <c r="R120" s="85"/>
      <c r="S120" s="78">
        <f>'Sch D. Workings'!AA1121</f>
        <v>0</v>
      </c>
      <c r="T120" s="309">
        <f>IF(OR('Sch D. Workings'!D114="",$D$7&lt;=O$7,S120=0),0,IF(OR(N120="Exceeded Cap",SUM(H120,N120)='Sch D. Workings'!$D$12),"Exceeded cap",IF((SUMIFS('Sch A. Input'!H112:CJ112,'Sch A. Input'!$H$14:$CJ$14,"Total",'Sch A. Input'!$H$13:$CJ$13,"&lt;="&amp;$U$7))&gt;'Sch D. Workings'!$D$12,MIN('Sch D. Workings'!AD1121,'Sch D. Workings'!$D$12-N120-H120),'Sch D. Workings'!AD1121)))</f>
        <v>0</v>
      </c>
      <c r="U120" s="221">
        <f>'Sch D. Workings'!AI1121</f>
        <v>0</v>
      </c>
      <c r="V120" s="82">
        <f>IFERROR(LOOKUP('Sch D. Workings'!AF1121,$C$10:$C$14,$B$10:$B$14),0)</f>
        <v>0</v>
      </c>
      <c r="W120" s="99">
        <f>COUNTIFS('Sch D. Workings'!AF1121,"&gt;"&amp;$D$14)</f>
        <v>0</v>
      </c>
      <c r="X120" s="85"/>
      <c r="Y120" s="78">
        <f>'Sch D. Workings'!AK1121</f>
        <v>0</v>
      </c>
      <c r="Z120" s="309">
        <f>IF(OR('Sch D. Workings'!D114="",$D$7&lt;=U$7,Y120=0),0,IF(OR(T120="Exceeded Cap",N120="Exceeded Cap",SUM(H120,N120,T120)='Sch D. Workings'!$D$12),"Exceeded Cap",IF((SUMIFS('Sch A. Input'!H112:CJ112,'Sch A. Input'!$H$14:$CJ$14,"Total",'Sch A. Input'!$H$13:$CJ$13,"&lt;="&amp;$AA$7))&gt;'Sch D. Workings'!$D$12,MIN('Sch D. Workings'!AN1121,'Sch D. Workings'!$D$12-N120-T120-H120),'Sch D. Workings'!AN1121)))</f>
        <v>0</v>
      </c>
      <c r="AA120" s="221">
        <f>'Sch D. Workings'!AS1121</f>
        <v>0</v>
      </c>
      <c r="AB120" s="82">
        <f>IFERROR(LOOKUP('Sch D. Workings'!AP1121,$C$10:$C$14,$B$10:$B$14),0)</f>
        <v>0</v>
      </c>
      <c r="AC120" s="99">
        <f>COUNTIFS('Sch D. Workings'!AP1121,"&gt;"&amp;$D$14)</f>
        <v>0</v>
      </c>
    </row>
    <row r="121" spans="3:29" x14ac:dyDescent="0.35">
      <c r="C121" s="81" t="str">
        <f>IF('Sch A. Input'!B113="","",'Sch A. Input'!B113)</f>
        <v/>
      </c>
      <c r="D121" s="81" t="str">
        <f>IF('Sch A. Input'!C113="","",'Sch A. Input'!C113)</f>
        <v/>
      </c>
      <c r="E121" s="85"/>
      <c r="F121" s="85"/>
      <c r="G121" s="99">
        <f>'Sch D. Workings'!G1122</f>
        <v>0</v>
      </c>
      <c r="H121" s="310">
        <f>IF(OR('Sch D. Workings'!D115="",G121=0),0,(IF((SUMIFS('Sch A. Input'!H113:CJ113,'Sch A. Input'!$H$14:$CJ$14,"Total",'Sch A. Input'!$H$13:$CJ$13,"&lt;="&amp;$I$7))&gt;'Sch D. Workings'!$D$12,MIN('Sch D. Workings'!J1122,'Sch D. Workings'!$D$12),'Sch D. Workings'!J1122)))</f>
        <v>0</v>
      </c>
      <c r="I121" s="221">
        <f>'Sch D. Workings'!O1122</f>
        <v>0</v>
      </c>
      <c r="J121" s="82">
        <f>IFERROR(LOOKUP('Sch D. Workings'!L1122,$C$10:$C$14,$B$10:$B$14),0)</f>
        <v>0</v>
      </c>
      <c r="K121" s="99">
        <f>COUNTIFS('Sch D. Workings'!L1122,"&gt;"&amp;$D$14)</f>
        <v>0</v>
      </c>
      <c r="L121" s="300"/>
      <c r="M121" s="78">
        <f>'Sch D. Workings'!Q1122</f>
        <v>0</v>
      </c>
      <c r="N121" s="309">
        <f>IF(OR('Sch D. Workings'!D115="",$D$7&lt;=I$7,M121=0),0,(IF(H121='Sch D. Workings'!$D$12,"Exceeded Cap",IF((SUMIFS('Sch A. Input'!H113:CJ113,'Sch A. Input'!$H$14:$CJ$14,"Total",'Sch A. Input'!$H$13:$CJ$13,"&lt;="&amp;$O$7))&gt;'Sch D. Workings'!$D$12,MIN('Sch D. Workings'!T1122,'Sch D. Workings'!$D$12-H121),'Sch D. Workings'!T1122))))</f>
        <v>0</v>
      </c>
      <c r="O121" s="221">
        <f>'Sch D. Workings'!Y1122</f>
        <v>0</v>
      </c>
      <c r="P121" s="82">
        <f>IFERROR(LOOKUP('Sch D. Workings'!V1122,$C$10:$C$14,$B$10:$B$14),0)</f>
        <v>0</v>
      </c>
      <c r="Q121" s="99">
        <f>COUNTIFS('Sch D. Workings'!V1122,"&gt;"&amp;$D$14)</f>
        <v>0</v>
      </c>
      <c r="R121" s="85"/>
      <c r="S121" s="78">
        <f>'Sch D. Workings'!AA1122</f>
        <v>0</v>
      </c>
      <c r="T121" s="309">
        <f>IF(OR('Sch D. Workings'!D115="",$D$7&lt;=O$7,S121=0),0,IF(OR(N121="Exceeded Cap",SUM(H121,N121)='Sch D. Workings'!$D$12),"Exceeded cap",IF((SUMIFS('Sch A. Input'!H113:CJ113,'Sch A. Input'!$H$14:$CJ$14,"Total",'Sch A. Input'!$H$13:$CJ$13,"&lt;="&amp;$U$7))&gt;'Sch D. Workings'!$D$12,MIN('Sch D. Workings'!AD1122,'Sch D. Workings'!$D$12-N121-H121),'Sch D. Workings'!AD1122)))</f>
        <v>0</v>
      </c>
      <c r="U121" s="221">
        <f>'Sch D. Workings'!AI1122</f>
        <v>0</v>
      </c>
      <c r="V121" s="82">
        <f>IFERROR(LOOKUP('Sch D. Workings'!AF1122,$C$10:$C$14,$B$10:$B$14),0)</f>
        <v>0</v>
      </c>
      <c r="W121" s="99">
        <f>COUNTIFS('Sch D. Workings'!AF1122,"&gt;"&amp;$D$14)</f>
        <v>0</v>
      </c>
      <c r="X121" s="85"/>
      <c r="Y121" s="78">
        <f>'Sch D. Workings'!AK1122</f>
        <v>0</v>
      </c>
      <c r="Z121" s="309">
        <f>IF(OR('Sch D. Workings'!D115="",$D$7&lt;=U$7,Y121=0),0,IF(OR(T121="Exceeded Cap",N121="Exceeded Cap",SUM(H121,N121,T121)='Sch D. Workings'!$D$12),"Exceeded Cap",IF((SUMIFS('Sch A. Input'!H113:CJ113,'Sch A. Input'!$H$14:$CJ$14,"Total",'Sch A. Input'!$H$13:$CJ$13,"&lt;="&amp;$AA$7))&gt;'Sch D. Workings'!$D$12,MIN('Sch D. Workings'!AN1122,'Sch D. Workings'!$D$12-N121-T121-H121),'Sch D. Workings'!AN1122)))</f>
        <v>0</v>
      </c>
      <c r="AA121" s="221">
        <f>'Sch D. Workings'!AS1122</f>
        <v>0</v>
      </c>
      <c r="AB121" s="82">
        <f>IFERROR(LOOKUP('Sch D. Workings'!AP1122,$C$10:$C$14,$B$10:$B$14),0)</f>
        <v>0</v>
      </c>
      <c r="AC121" s="99">
        <f>COUNTIFS('Sch D. Workings'!AP1122,"&gt;"&amp;$D$14)</f>
        <v>0</v>
      </c>
    </row>
    <row r="122" spans="3:29" x14ac:dyDescent="0.35">
      <c r="C122" s="81" t="str">
        <f>IF('Sch A. Input'!B114="","",'Sch A. Input'!B114)</f>
        <v/>
      </c>
      <c r="D122" s="81" t="str">
        <f>IF('Sch A. Input'!C114="","",'Sch A. Input'!C114)</f>
        <v/>
      </c>
      <c r="E122" s="85"/>
      <c r="F122" s="85"/>
      <c r="G122" s="99">
        <f>'Sch D. Workings'!G1123</f>
        <v>0</v>
      </c>
      <c r="H122" s="310">
        <f>IF(OR('Sch D. Workings'!D116="",G122=0),0,(IF((SUMIFS('Sch A. Input'!H114:CJ114,'Sch A. Input'!$H$14:$CJ$14,"Total",'Sch A. Input'!$H$13:$CJ$13,"&lt;="&amp;$I$7))&gt;'Sch D. Workings'!$D$12,MIN('Sch D. Workings'!J1123,'Sch D. Workings'!$D$12),'Sch D. Workings'!J1123)))</f>
        <v>0</v>
      </c>
      <c r="I122" s="221">
        <f>'Sch D. Workings'!O1123</f>
        <v>0</v>
      </c>
      <c r="J122" s="82">
        <f>IFERROR(LOOKUP('Sch D. Workings'!L1123,$C$10:$C$14,$B$10:$B$14),0)</f>
        <v>0</v>
      </c>
      <c r="K122" s="99">
        <f>COUNTIFS('Sch D. Workings'!L1123,"&gt;"&amp;$D$14)</f>
        <v>0</v>
      </c>
      <c r="L122" s="300"/>
      <c r="M122" s="78">
        <f>'Sch D. Workings'!Q1123</f>
        <v>0</v>
      </c>
      <c r="N122" s="309">
        <f>IF(OR('Sch D. Workings'!D116="",$D$7&lt;=I$7,M122=0),0,(IF(H122='Sch D. Workings'!$D$12,"Exceeded Cap",IF((SUMIFS('Sch A. Input'!H114:CJ114,'Sch A. Input'!$H$14:$CJ$14,"Total",'Sch A. Input'!$H$13:$CJ$13,"&lt;="&amp;$O$7))&gt;'Sch D. Workings'!$D$12,MIN('Sch D. Workings'!T1123,'Sch D. Workings'!$D$12-H122),'Sch D. Workings'!T1123))))</f>
        <v>0</v>
      </c>
      <c r="O122" s="221">
        <f>'Sch D. Workings'!Y1123</f>
        <v>0</v>
      </c>
      <c r="P122" s="82">
        <f>IFERROR(LOOKUP('Sch D. Workings'!V1123,$C$10:$C$14,$B$10:$B$14),0)</f>
        <v>0</v>
      </c>
      <c r="Q122" s="99">
        <f>COUNTIFS('Sch D. Workings'!V1123,"&gt;"&amp;$D$14)</f>
        <v>0</v>
      </c>
      <c r="R122" s="85"/>
      <c r="S122" s="78">
        <f>'Sch D. Workings'!AA1123</f>
        <v>0</v>
      </c>
      <c r="T122" s="309">
        <f>IF(OR('Sch D. Workings'!D116="",$D$7&lt;=O$7,S122=0),0,IF(OR(N122="Exceeded Cap",SUM(H122,N122)='Sch D. Workings'!$D$12),"Exceeded cap",IF((SUMIFS('Sch A. Input'!H114:CJ114,'Sch A. Input'!$H$14:$CJ$14,"Total",'Sch A. Input'!$H$13:$CJ$13,"&lt;="&amp;$U$7))&gt;'Sch D. Workings'!$D$12,MIN('Sch D. Workings'!AD1123,'Sch D. Workings'!$D$12-N122-H122),'Sch D. Workings'!AD1123)))</f>
        <v>0</v>
      </c>
      <c r="U122" s="221">
        <f>'Sch D. Workings'!AI1123</f>
        <v>0</v>
      </c>
      <c r="V122" s="82">
        <f>IFERROR(LOOKUP('Sch D. Workings'!AF1123,$C$10:$C$14,$B$10:$B$14),0)</f>
        <v>0</v>
      </c>
      <c r="W122" s="99">
        <f>COUNTIFS('Sch D. Workings'!AF1123,"&gt;"&amp;$D$14)</f>
        <v>0</v>
      </c>
      <c r="X122" s="85"/>
      <c r="Y122" s="78">
        <f>'Sch D. Workings'!AK1123</f>
        <v>0</v>
      </c>
      <c r="Z122" s="309">
        <f>IF(OR('Sch D. Workings'!D116="",$D$7&lt;=U$7,Y122=0),0,IF(OR(T122="Exceeded Cap",N122="Exceeded Cap",SUM(H122,N122,T122)='Sch D. Workings'!$D$12),"Exceeded Cap",IF((SUMIFS('Sch A. Input'!H114:CJ114,'Sch A. Input'!$H$14:$CJ$14,"Total",'Sch A. Input'!$H$13:$CJ$13,"&lt;="&amp;$AA$7))&gt;'Sch D. Workings'!$D$12,MIN('Sch D. Workings'!AN1123,'Sch D. Workings'!$D$12-N122-T122-H122),'Sch D. Workings'!AN1123)))</f>
        <v>0</v>
      </c>
      <c r="AA122" s="221">
        <f>'Sch D. Workings'!AS1123</f>
        <v>0</v>
      </c>
      <c r="AB122" s="82">
        <f>IFERROR(LOOKUP('Sch D. Workings'!AP1123,$C$10:$C$14,$B$10:$B$14),0)</f>
        <v>0</v>
      </c>
      <c r="AC122" s="99">
        <f>COUNTIFS('Sch D. Workings'!AP1123,"&gt;"&amp;$D$14)</f>
        <v>0</v>
      </c>
    </row>
    <row r="123" spans="3:29" x14ac:dyDescent="0.35">
      <c r="C123" s="81" t="str">
        <f>IF('Sch A. Input'!B115="","",'Sch A. Input'!B115)</f>
        <v/>
      </c>
      <c r="D123" s="81" t="str">
        <f>IF('Sch A. Input'!C115="","",'Sch A. Input'!C115)</f>
        <v/>
      </c>
      <c r="E123" s="85"/>
      <c r="F123" s="85"/>
      <c r="G123" s="99">
        <f>'Sch D. Workings'!G1124</f>
        <v>0</v>
      </c>
      <c r="H123" s="310">
        <f>IF(OR('Sch D. Workings'!D117="",G123=0),0,(IF((SUMIFS('Sch A. Input'!H115:CJ115,'Sch A. Input'!$H$14:$CJ$14,"Total",'Sch A. Input'!$H$13:$CJ$13,"&lt;="&amp;$I$7))&gt;'Sch D. Workings'!$D$12,MIN('Sch D. Workings'!J1124,'Sch D. Workings'!$D$12),'Sch D. Workings'!J1124)))</f>
        <v>0</v>
      </c>
      <c r="I123" s="221">
        <f>'Sch D. Workings'!O1124</f>
        <v>0</v>
      </c>
      <c r="J123" s="82">
        <f>IFERROR(LOOKUP('Sch D. Workings'!L1124,$C$10:$C$14,$B$10:$B$14),0)</f>
        <v>0</v>
      </c>
      <c r="K123" s="99">
        <f>COUNTIFS('Sch D. Workings'!L1124,"&gt;"&amp;$D$14)</f>
        <v>0</v>
      </c>
      <c r="L123" s="300"/>
      <c r="M123" s="78">
        <f>'Sch D. Workings'!Q1124</f>
        <v>0</v>
      </c>
      <c r="N123" s="309">
        <f>IF(OR('Sch D. Workings'!D117="",$D$7&lt;=I$7,M123=0),0,(IF(H123='Sch D. Workings'!$D$12,"Exceeded Cap",IF((SUMIFS('Sch A. Input'!H115:CJ115,'Sch A. Input'!$H$14:$CJ$14,"Total",'Sch A. Input'!$H$13:$CJ$13,"&lt;="&amp;$O$7))&gt;'Sch D. Workings'!$D$12,MIN('Sch D. Workings'!T1124,'Sch D. Workings'!$D$12-H123),'Sch D. Workings'!T1124))))</f>
        <v>0</v>
      </c>
      <c r="O123" s="221">
        <f>'Sch D. Workings'!Y1124</f>
        <v>0</v>
      </c>
      <c r="P123" s="82">
        <f>IFERROR(LOOKUP('Sch D. Workings'!V1124,$C$10:$C$14,$B$10:$B$14),0)</f>
        <v>0</v>
      </c>
      <c r="Q123" s="99">
        <f>COUNTIFS('Sch D. Workings'!V1124,"&gt;"&amp;$D$14)</f>
        <v>0</v>
      </c>
      <c r="R123" s="85"/>
      <c r="S123" s="78">
        <f>'Sch D. Workings'!AA1124</f>
        <v>0</v>
      </c>
      <c r="T123" s="309">
        <f>IF(OR('Sch D. Workings'!D117="",$D$7&lt;=O$7,S123=0),0,IF(OR(N123="Exceeded Cap",SUM(H123,N123)='Sch D. Workings'!$D$12),"Exceeded cap",IF((SUMIFS('Sch A. Input'!H115:CJ115,'Sch A. Input'!$H$14:$CJ$14,"Total",'Sch A. Input'!$H$13:$CJ$13,"&lt;="&amp;$U$7))&gt;'Sch D. Workings'!$D$12,MIN('Sch D. Workings'!AD1124,'Sch D. Workings'!$D$12-N123-H123),'Sch D. Workings'!AD1124)))</f>
        <v>0</v>
      </c>
      <c r="U123" s="221">
        <f>'Sch D. Workings'!AI1124</f>
        <v>0</v>
      </c>
      <c r="V123" s="82">
        <f>IFERROR(LOOKUP('Sch D. Workings'!AF1124,$C$10:$C$14,$B$10:$B$14),0)</f>
        <v>0</v>
      </c>
      <c r="W123" s="99">
        <f>COUNTIFS('Sch D. Workings'!AF1124,"&gt;"&amp;$D$14)</f>
        <v>0</v>
      </c>
      <c r="X123" s="85"/>
      <c r="Y123" s="78">
        <f>'Sch D. Workings'!AK1124</f>
        <v>0</v>
      </c>
      <c r="Z123" s="309">
        <f>IF(OR('Sch D. Workings'!D117="",$D$7&lt;=U$7,Y123=0),0,IF(OR(T123="Exceeded Cap",N123="Exceeded Cap",SUM(H123,N123,T123)='Sch D. Workings'!$D$12),"Exceeded Cap",IF((SUMIFS('Sch A. Input'!H115:CJ115,'Sch A. Input'!$H$14:$CJ$14,"Total",'Sch A. Input'!$H$13:$CJ$13,"&lt;="&amp;$AA$7))&gt;'Sch D. Workings'!$D$12,MIN('Sch D. Workings'!AN1124,'Sch D. Workings'!$D$12-N123-T123-H123),'Sch D. Workings'!AN1124)))</f>
        <v>0</v>
      </c>
      <c r="AA123" s="221">
        <f>'Sch D. Workings'!AS1124</f>
        <v>0</v>
      </c>
      <c r="AB123" s="82">
        <f>IFERROR(LOOKUP('Sch D. Workings'!AP1124,$C$10:$C$14,$B$10:$B$14),0)</f>
        <v>0</v>
      </c>
      <c r="AC123" s="99">
        <f>COUNTIFS('Sch D. Workings'!AP1124,"&gt;"&amp;$D$14)</f>
        <v>0</v>
      </c>
    </row>
    <row r="124" spans="3:29" x14ac:dyDescent="0.35">
      <c r="C124" s="81" t="str">
        <f>IF('Sch A. Input'!B116="","",'Sch A. Input'!B116)</f>
        <v/>
      </c>
      <c r="D124" s="81" t="str">
        <f>IF('Sch A. Input'!C116="","",'Sch A. Input'!C116)</f>
        <v/>
      </c>
      <c r="E124" s="85"/>
      <c r="F124" s="85"/>
      <c r="G124" s="99">
        <f>'Sch D. Workings'!G1125</f>
        <v>0</v>
      </c>
      <c r="H124" s="310">
        <f>IF(OR('Sch D. Workings'!D118="",G124=0),0,(IF((SUMIFS('Sch A. Input'!H116:CJ116,'Sch A. Input'!$H$14:$CJ$14,"Total",'Sch A. Input'!$H$13:$CJ$13,"&lt;="&amp;$I$7))&gt;'Sch D. Workings'!$D$12,MIN('Sch D. Workings'!J1125,'Sch D. Workings'!$D$12),'Sch D. Workings'!J1125)))</f>
        <v>0</v>
      </c>
      <c r="I124" s="221">
        <f>'Sch D. Workings'!O1125</f>
        <v>0</v>
      </c>
      <c r="J124" s="82">
        <f>IFERROR(LOOKUP('Sch D. Workings'!L1125,$C$10:$C$14,$B$10:$B$14),0)</f>
        <v>0</v>
      </c>
      <c r="K124" s="99">
        <f>COUNTIFS('Sch D. Workings'!L1125,"&gt;"&amp;$D$14)</f>
        <v>0</v>
      </c>
      <c r="L124" s="300"/>
      <c r="M124" s="78">
        <f>'Sch D. Workings'!Q1125</f>
        <v>0</v>
      </c>
      <c r="N124" s="309">
        <f>IF(OR('Sch D. Workings'!D118="",$D$7&lt;=I$7,M124=0),0,(IF(H124='Sch D. Workings'!$D$12,"Exceeded Cap",IF((SUMIFS('Sch A. Input'!H116:CJ116,'Sch A. Input'!$H$14:$CJ$14,"Total",'Sch A. Input'!$H$13:$CJ$13,"&lt;="&amp;$O$7))&gt;'Sch D. Workings'!$D$12,MIN('Sch D. Workings'!T1125,'Sch D. Workings'!$D$12-H124),'Sch D. Workings'!T1125))))</f>
        <v>0</v>
      </c>
      <c r="O124" s="221">
        <f>'Sch D. Workings'!Y1125</f>
        <v>0</v>
      </c>
      <c r="P124" s="82">
        <f>IFERROR(LOOKUP('Sch D. Workings'!V1125,$C$10:$C$14,$B$10:$B$14),0)</f>
        <v>0</v>
      </c>
      <c r="Q124" s="99">
        <f>COUNTIFS('Sch D. Workings'!V1125,"&gt;"&amp;$D$14)</f>
        <v>0</v>
      </c>
      <c r="R124" s="85"/>
      <c r="S124" s="78">
        <f>'Sch D. Workings'!AA1125</f>
        <v>0</v>
      </c>
      <c r="T124" s="309">
        <f>IF(OR('Sch D. Workings'!D118="",$D$7&lt;=O$7,S124=0),0,IF(OR(N124="Exceeded Cap",SUM(H124,N124)='Sch D. Workings'!$D$12),"Exceeded cap",IF((SUMIFS('Sch A. Input'!H116:CJ116,'Sch A. Input'!$H$14:$CJ$14,"Total",'Sch A. Input'!$H$13:$CJ$13,"&lt;="&amp;$U$7))&gt;'Sch D. Workings'!$D$12,MIN('Sch D. Workings'!AD1125,'Sch D. Workings'!$D$12-N124-H124),'Sch D. Workings'!AD1125)))</f>
        <v>0</v>
      </c>
      <c r="U124" s="221">
        <f>'Sch D. Workings'!AI1125</f>
        <v>0</v>
      </c>
      <c r="V124" s="82">
        <f>IFERROR(LOOKUP('Sch D. Workings'!AF1125,$C$10:$C$14,$B$10:$B$14),0)</f>
        <v>0</v>
      </c>
      <c r="W124" s="99">
        <f>COUNTIFS('Sch D. Workings'!AF1125,"&gt;"&amp;$D$14)</f>
        <v>0</v>
      </c>
      <c r="X124" s="85"/>
      <c r="Y124" s="78">
        <f>'Sch D. Workings'!AK1125</f>
        <v>0</v>
      </c>
      <c r="Z124" s="309">
        <f>IF(OR('Sch D. Workings'!D118="",$D$7&lt;=U$7,Y124=0),0,IF(OR(T124="Exceeded Cap",N124="Exceeded Cap",SUM(H124,N124,T124)='Sch D. Workings'!$D$12),"Exceeded Cap",IF((SUMIFS('Sch A. Input'!H116:CJ116,'Sch A. Input'!$H$14:$CJ$14,"Total",'Sch A. Input'!$H$13:$CJ$13,"&lt;="&amp;$AA$7))&gt;'Sch D. Workings'!$D$12,MIN('Sch D. Workings'!AN1125,'Sch D. Workings'!$D$12-N124-T124-H124),'Sch D. Workings'!AN1125)))</f>
        <v>0</v>
      </c>
      <c r="AA124" s="221">
        <f>'Sch D. Workings'!AS1125</f>
        <v>0</v>
      </c>
      <c r="AB124" s="82">
        <f>IFERROR(LOOKUP('Sch D. Workings'!AP1125,$C$10:$C$14,$B$10:$B$14),0)</f>
        <v>0</v>
      </c>
      <c r="AC124" s="99">
        <f>COUNTIFS('Sch D. Workings'!AP1125,"&gt;"&amp;$D$14)</f>
        <v>0</v>
      </c>
    </row>
    <row r="125" spans="3:29" x14ac:dyDescent="0.35">
      <c r="C125" s="81" t="str">
        <f>IF('Sch A. Input'!B117="","",'Sch A. Input'!B117)</f>
        <v/>
      </c>
      <c r="D125" s="81" t="str">
        <f>IF('Sch A. Input'!C117="","",'Sch A. Input'!C117)</f>
        <v/>
      </c>
      <c r="E125" s="85"/>
      <c r="F125" s="85"/>
      <c r="G125" s="99">
        <f>'Sch D. Workings'!G1126</f>
        <v>0</v>
      </c>
      <c r="H125" s="310">
        <f>IF(OR('Sch D. Workings'!D119="",G125=0),0,(IF((SUMIFS('Sch A. Input'!H117:CJ117,'Sch A. Input'!$H$14:$CJ$14,"Total",'Sch A. Input'!$H$13:$CJ$13,"&lt;="&amp;$I$7))&gt;'Sch D. Workings'!$D$12,MIN('Sch D. Workings'!J1126,'Sch D. Workings'!$D$12),'Sch D. Workings'!J1126)))</f>
        <v>0</v>
      </c>
      <c r="I125" s="221">
        <f>'Sch D. Workings'!O1126</f>
        <v>0</v>
      </c>
      <c r="J125" s="82">
        <f>IFERROR(LOOKUP('Sch D. Workings'!L1126,$C$10:$C$14,$B$10:$B$14),0)</f>
        <v>0</v>
      </c>
      <c r="K125" s="99">
        <f>COUNTIFS('Sch D. Workings'!L1126,"&gt;"&amp;$D$14)</f>
        <v>0</v>
      </c>
      <c r="L125" s="300"/>
      <c r="M125" s="78">
        <f>'Sch D. Workings'!Q1126</f>
        <v>0</v>
      </c>
      <c r="N125" s="309">
        <f>IF(OR('Sch D. Workings'!D119="",$D$7&lt;=I$7,M125=0),0,(IF(H125='Sch D. Workings'!$D$12,"Exceeded Cap",IF((SUMIFS('Sch A. Input'!H117:CJ117,'Sch A. Input'!$H$14:$CJ$14,"Total",'Sch A. Input'!$H$13:$CJ$13,"&lt;="&amp;$O$7))&gt;'Sch D. Workings'!$D$12,MIN('Sch D. Workings'!T1126,'Sch D. Workings'!$D$12-H125),'Sch D. Workings'!T1126))))</f>
        <v>0</v>
      </c>
      <c r="O125" s="221">
        <f>'Sch D. Workings'!Y1126</f>
        <v>0</v>
      </c>
      <c r="P125" s="82">
        <f>IFERROR(LOOKUP('Sch D. Workings'!V1126,$C$10:$C$14,$B$10:$B$14),0)</f>
        <v>0</v>
      </c>
      <c r="Q125" s="99">
        <f>COUNTIFS('Sch D. Workings'!V1126,"&gt;"&amp;$D$14)</f>
        <v>0</v>
      </c>
      <c r="R125" s="85"/>
      <c r="S125" s="78">
        <f>'Sch D. Workings'!AA1126</f>
        <v>0</v>
      </c>
      <c r="T125" s="309">
        <f>IF(OR('Sch D. Workings'!D119="",$D$7&lt;=O$7,S125=0),0,IF(OR(N125="Exceeded Cap",SUM(H125,N125)='Sch D. Workings'!$D$12),"Exceeded cap",IF((SUMIFS('Sch A. Input'!H117:CJ117,'Sch A. Input'!$H$14:$CJ$14,"Total",'Sch A. Input'!$H$13:$CJ$13,"&lt;="&amp;$U$7))&gt;'Sch D. Workings'!$D$12,MIN('Sch D. Workings'!AD1126,'Sch D. Workings'!$D$12-N125-H125),'Sch D. Workings'!AD1126)))</f>
        <v>0</v>
      </c>
      <c r="U125" s="221">
        <f>'Sch D. Workings'!AI1126</f>
        <v>0</v>
      </c>
      <c r="V125" s="82">
        <f>IFERROR(LOOKUP('Sch D. Workings'!AF1126,$C$10:$C$14,$B$10:$B$14),0)</f>
        <v>0</v>
      </c>
      <c r="W125" s="99">
        <f>COUNTIFS('Sch D. Workings'!AF1126,"&gt;"&amp;$D$14)</f>
        <v>0</v>
      </c>
      <c r="X125" s="85"/>
      <c r="Y125" s="78">
        <f>'Sch D. Workings'!AK1126</f>
        <v>0</v>
      </c>
      <c r="Z125" s="309">
        <f>IF(OR('Sch D. Workings'!D119="",$D$7&lt;=U$7,Y125=0),0,IF(OR(T125="Exceeded Cap",N125="Exceeded Cap",SUM(H125,N125,T125)='Sch D. Workings'!$D$12),"Exceeded Cap",IF((SUMIFS('Sch A. Input'!H117:CJ117,'Sch A. Input'!$H$14:$CJ$14,"Total",'Sch A. Input'!$H$13:$CJ$13,"&lt;="&amp;$AA$7))&gt;'Sch D. Workings'!$D$12,MIN('Sch D. Workings'!AN1126,'Sch D. Workings'!$D$12-N125-T125-H125),'Sch D. Workings'!AN1126)))</f>
        <v>0</v>
      </c>
      <c r="AA125" s="221">
        <f>'Sch D. Workings'!AS1126</f>
        <v>0</v>
      </c>
      <c r="AB125" s="82">
        <f>IFERROR(LOOKUP('Sch D. Workings'!AP1126,$C$10:$C$14,$B$10:$B$14),0)</f>
        <v>0</v>
      </c>
      <c r="AC125" s="99">
        <f>COUNTIFS('Sch D. Workings'!AP1126,"&gt;"&amp;$D$14)</f>
        <v>0</v>
      </c>
    </row>
    <row r="126" spans="3:29" x14ac:dyDescent="0.35">
      <c r="C126" s="81" t="str">
        <f>IF('Sch A. Input'!B118="","",'Sch A. Input'!B118)</f>
        <v/>
      </c>
      <c r="D126" s="81" t="str">
        <f>IF('Sch A. Input'!C118="","",'Sch A. Input'!C118)</f>
        <v/>
      </c>
      <c r="E126" s="85"/>
      <c r="F126" s="85"/>
      <c r="G126" s="99">
        <f>'Sch D. Workings'!G1127</f>
        <v>0</v>
      </c>
      <c r="H126" s="310">
        <f>IF(OR('Sch D. Workings'!D120="",G126=0),0,(IF((SUMIFS('Sch A. Input'!H118:CJ118,'Sch A. Input'!$H$14:$CJ$14,"Total",'Sch A. Input'!$H$13:$CJ$13,"&lt;="&amp;$I$7))&gt;'Sch D. Workings'!$D$12,MIN('Sch D. Workings'!J1127,'Sch D. Workings'!$D$12),'Sch D. Workings'!J1127)))</f>
        <v>0</v>
      </c>
      <c r="I126" s="221">
        <f>'Sch D. Workings'!O1127</f>
        <v>0</v>
      </c>
      <c r="J126" s="82">
        <f>IFERROR(LOOKUP('Sch D. Workings'!L1127,$C$10:$C$14,$B$10:$B$14),0)</f>
        <v>0</v>
      </c>
      <c r="K126" s="99">
        <f>COUNTIFS('Sch D. Workings'!L1127,"&gt;"&amp;$D$14)</f>
        <v>0</v>
      </c>
      <c r="L126" s="300"/>
      <c r="M126" s="78">
        <f>'Sch D. Workings'!Q1127</f>
        <v>0</v>
      </c>
      <c r="N126" s="309">
        <f>IF(OR('Sch D. Workings'!D120="",$D$7&lt;=I$7,M126=0),0,(IF(H126='Sch D. Workings'!$D$12,"Exceeded Cap",IF((SUMIFS('Sch A. Input'!H118:CJ118,'Sch A. Input'!$H$14:$CJ$14,"Total",'Sch A. Input'!$H$13:$CJ$13,"&lt;="&amp;$O$7))&gt;'Sch D. Workings'!$D$12,MIN('Sch D. Workings'!T1127,'Sch D. Workings'!$D$12-H126),'Sch D. Workings'!T1127))))</f>
        <v>0</v>
      </c>
      <c r="O126" s="221">
        <f>'Sch D. Workings'!Y1127</f>
        <v>0</v>
      </c>
      <c r="P126" s="82">
        <f>IFERROR(LOOKUP('Sch D. Workings'!V1127,$C$10:$C$14,$B$10:$B$14),0)</f>
        <v>0</v>
      </c>
      <c r="Q126" s="99">
        <f>COUNTIFS('Sch D. Workings'!V1127,"&gt;"&amp;$D$14)</f>
        <v>0</v>
      </c>
      <c r="R126" s="85"/>
      <c r="S126" s="78">
        <f>'Sch D. Workings'!AA1127</f>
        <v>0</v>
      </c>
      <c r="T126" s="309">
        <f>IF(OR('Sch D. Workings'!D120="",$D$7&lt;=O$7,S126=0),0,IF(OR(N126="Exceeded Cap",SUM(H126,N126)='Sch D. Workings'!$D$12),"Exceeded cap",IF((SUMIFS('Sch A. Input'!H118:CJ118,'Sch A. Input'!$H$14:$CJ$14,"Total",'Sch A. Input'!$H$13:$CJ$13,"&lt;="&amp;$U$7))&gt;'Sch D. Workings'!$D$12,MIN('Sch D. Workings'!AD1127,'Sch D. Workings'!$D$12-N126-H126),'Sch D. Workings'!AD1127)))</f>
        <v>0</v>
      </c>
      <c r="U126" s="221">
        <f>'Sch D. Workings'!AI1127</f>
        <v>0</v>
      </c>
      <c r="V126" s="82">
        <f>IFERROR(LOOKUP('Sch D. Workings'!AF1127,$C$10:$C$14,$B$10:$B$14),0)</f>
        <v>0</v>
      </c>
      <c r="W126" s="99">
        <f>COUNTIFS('Sch D. Workings'!AF1127,"&gt;"&amp;$D$14)</f>
        <v>0</v>
      </c>
      <c r="X126" s="85"/>
      <c r="Y126" s="78">
        <f>'Sch D. Workings'!AK1127</f>
        <v>0</v>
      </c>
      <c r="Z126" s="309">
        <f>IF(OR('Sch D. Workings'!D120="",$D$7&lt;=U$7,Y126=0),0,IF(OR(T126="Exceeded Cap",N126="Exceeded Cap",SUM(H126,N126,T126)='Sch D. Workings'!$D$12),"Exceeded Cap",IF((SUMIFS('Sch A. Input'!H118:CJ118,'Sch A. Input'!$H$14:$CJ$14,"Total",'Sch A. Input'!$H$13:$CJ$13,"&lt;="&amp;$AA$7))&gt;'Sch D. Workings'!$D$12,MIN('Sch D. Workings'!AN1127,'Sch D. Workings'!$D$12-N126-T126-H126),'Sch D. Workings'!AN1127)))</f>
        <v>0</v>
      </c>
      <c r="AA126" s="221">
        <f>'Sch D. Workings'!AS1127</f>
        <v>0</v>
      </c>
      <c r="AB126" s="82">
        <f>IFERROR(LOOKUP('Sch D. Workings'!AP1127,$C$10:$C$14,$B$10:$B$14),0)</f>
        <v>0</v>
      </c>
      <c r="AC126" s="99">
        <f>COUNTIFS('Sch D. Workings'!AP1127,"&gt;"&amp;$D$14)</f>
        <v>0</v>
      </c>
    </row>
    <row r="127" spans="3:29" x14ac:dyDescent="0.35">
      <c r="C127" s="81" t="str">
        <f>IF('Sch A. Input'!B119="","",'Sch A. Input'!B119)</f>
        <v/>
      </c>
      <c r="D127" s="81" t="str">
        <f>IF('Sch A. Input'!C119="","",'Sch A. Input'!C119)</f>
        <v/>
      </c>
      <c r="E127" s="85"/>
      <c r="F127" s="85"/>
      <c r="G127" s="99">
        <f>'Sch D. Workings'!G1128</f>
        <v>0</v>
      </c>
      <c r="H127" s="310">
        <f>IF(OR('Sch D. Workings'!D121="",G127=0),0,(IF((SUMIFS('Sch A. Input'!H119:CJ119,'Sch A. Input'!$H$14:$CJ$14,"Total",'Sch A. Input'!$H$13:$CJ$13,"&lt;="&amp;$I$7))&gt;'Sch D. Workings'!$D$12,MIN('Sch D. Workings'!J1128,'Sch D. Workings'!$D$12),'Sch D. Workings'!J1128)))</f>
        <v>0</v>
      </c>
      <c r="I127" s="221">
        <f>'Sch D. Workings'!O1128</f>
        <v>0</v>
      </c>
      <c r="J127" s="82">
        <f>IFERROR(LOOKUP('Sch D. Workings'!L1128,$C$10:$C$14,$B$10:$B$14),0)</f>
        <v>0</v>
      </c>
      <c r="K127" s="99">
        <f>COUNTIFS('Sch D. Workings'!L1128,"&gt;"&amp;$D$14)</f>
        <v>0</v>
      </c>
      <c r="L127" s="300"/>
      <c r="M127" s="78">
        <f>'Sch D. Workings'!Q1128</f>
        <v>0</v>
      </c>
      <c r="N127" s="309">
        <f>IF(OR('Sch D. Workings'!D121="",$D$7&lt;=I$7,M127=0),0,(IF(H127='Sch D. Workings'!$D$12,"Exceeded Cap",IF((SUMIFS('Sch A. Input'!H119:CJ119,'Sch A. Input'!$H$14:$CJ$14,"Total",'Sch A. Input'!$H$13:$CJ$13,"&lt;="&amp;$O$7))&gt;'Sch D. Workings'!$D$12,MIN('Sch D. Workings'!T1128,'Sch D. Workings'!$D$12-H127),'Sch D. Workings'!T1128))))</f>
        <v>0</v>
      </c>
      <c r="O127" s="221">
        <f>'Sch D. Workings'!Y1128</f>
        <v>0</v>
      </c>
      <c r="P127" s="82">
        <f>IFERROR(LOOKUP('Sch D. Workings'!V1128,$C$10:$C$14,$B$10:$B$14),0)</f>
        <v>0</v>
      </c>
      <c r="Q127" s="99">
        <f>COUNTIFS('Sch D. Workings'!V1128,"&gt;"&amp;$D$14)</f>
        <v>0</v>
      </c>
      <c r="R127" s="85"/>
      <c r="S127" s="78">
        <f>'Sch D. Workings'!AA1128</f>
        <v>0</v>
      </c>
      <c r="T127" s="309">
        <f>IF(OR('Sch D. Workings'!D121="",$D$7&lt;=O$7,S127=0),0,IF(OR(N127="Exceeded Cap",SUM(H127,N127)='Sch D. Workings'!$D$12),"Exceeded cap",IF((SUMIFS('Sch A. Input'!H119:CJ119,'Sch A. Input'!$H$14:$CJ$14,"Total",'Sch A. Input'!$H$13:$CJ$13,"&lt;="&amp;$U$7))&gt;'Sch D. Workings'!$D$12,MIN('Sch D. Workings'!AD1128,'Sch D. Workings'!$D$12-N127-H127),'Sch D. Workings'!AD1128)))</f>
        <v>0</v>
      </c>
      <c r="U127" s="221">
        <f>'Sch D. Workings'!AI1128</f>
        <v>0</v>
      </c>
      <c r="V127" s="82">
        <f>IFERROR(LOOKUP('Sch D. Workings'!AF1128,$C$10:$C$14,$B$10:$B$14),0)</f>
        <v>0</v>
      </c>
      <c r="W127" s="99">
        <f>COUNTIFS('Sch D. Workings'!AF1128,"&gt;"&amp;$D$14)</f>
        <v>0</v>
      </c>
      <c r="X127" s="85"/>
      <c r="Y127" s="78">
        <f>'Sch D. Workings'!AK1128</f>
        <v>0</v>
      </c>
      <c r="Z127" s="309">
        <f>IF(OR('Sch D. Workings'!D121="",$D$7&lt;=U$7,Y127=0),0,IF(OR(T127="Exceeded Cap",N127="Exceeded Cap",SUM(H127,N127,T127)='Sch D. Workings'!$D$12),"Exceeded Cap",IF((SUMIFS('Sch A. Input'!H119:CJ119,'Sch A. Input'!$H$14:$CJ$14,"Total",'Sch A. Input'!$H$13:$CJ$13,"&lt;="&amp;$AA$7))&gt;'Sch D. Workings'!$D$12,MIN('Sch D. Workings'!AN1128,'Sch D. Workings'!$D$12-N127-T127-H127),'Sch D. Workings'!AN1128)))</f>
        <v>0</v>
      </c>
      <c r="AA127" s="221">
        <f>'Sch D. Workings'!AS1128</f>
        <v>0</v>
      </c>
      <c r="AB127" s="82">
        <f>IFERROR(LOOKUP('Sch D. Workings'!AP1128,$C$10:$C$14,$B$10:$B$14),0)</f>
        <v>0</v>
      </c>
      <c r="AC127" s="99">
        <f>COUNTIFS('Sch D. Workings'!AP1128,"&gt;"&amp;$D$14)</f>
        <v>0</v>
      </c>
    </row>
    <row r="128" spans="3:29" x14ac:dyDescent="0.35">
      <c r="C128" s="81" t="str">
        <f>IF('Sch A. Input'!B120="","",'Sch A. Input'!B120)</f>
        <v/>
      </c>
      <c r="D128" s="81" t="str">
        <f>IF('Sch A. Input'!C120="","",'Sch A. Input'!C120)</f>
        <v/>
      </c>
      <c r="E128" s="85"/>
      <c r="F128" s="85"/>
      <c r="G128" s="99">
        <f>'Sch D. Workings'!G1129</f>
        <v>0</v>
      </c>
      <c r="H128" s="310">
        <f>IF(OR('Sch D. Workings'!D122="",G128=0),0,(IF((SUMIFS('Sch A. Input'!H120:CJ120,'Sch A. Input'!$H$14:$CJ$14,"Total",'Sch A. Input'!$H$13:$CJ$13,"&lt;="&amp;$I$7))&gt;'Sch D. Workings'!$D$12,MIN('Sch D. Workings'!J1129,'Sch D. Workings'!$D$12),'Sch D. Workings'!J1129)))</f>
        <v>0</v>
      </c>
      <c r="I128" s="221">
        <f>'Sch D. Workings'!O1129</f>
        <v>0</v>
      </c>
      <c r="J128" s="82">
        <f>IFERROR(LOOKUP('Sch D. Workings'!L1129,$C$10:$C$14,$B$10:$B$14),0)</f>
        <v>0</v>
      </c>
      <c r="K128" s="99">
        <f>COUNTIFS('Sch D. Workings'!L1129,"&gt;"&amp;$D$14)</f>
        <v>0</v>
      </c>
      <c r="L128" s="300"/>
      <c r="M128" s="78">
        <f>'Sch D. Workings'!Q1129</f>
        <v>0</v>
      </c>
      <c r="N128" s="309">
        <f>IF(OR('Sch D. Workings'!D122="",$D$7&lt;=I$7,M128=0),0,(IF(H128='Sch D. Workings'!$D$12,"Exceeded Cap",IF((SUMIFS('Sch A. Input'!H120:CJ120,'Sch A. Input'!$H$14:$CJ$14,"Total",'Sch A. Input'!$H$13:$CJ$13,"&lt;="&amp;$O$7))&gt;'Sch D. Workings'!$D$12,MIN('Sch D. Workings'!T1129,'Sch D. Workings'!$D$12-H128),'Sch D. Workings'!T1129))))</f>
        <v>0</v>
      </c>
      <c r="O128" s="221">
        <f>'Sch D. Workings'!Y1129</f>
        <v>0</v>
      </c>
      <c r="P128" s="82">
        <f>IFERROR(LOOKUP('Sch D. Workings'!V1129,$C$10:$C$14,$B$10:$B$14),0)</f>
        <v>0</v>
      </c>
      <c r="Q128" s="99">
        <f>COUNTIFS('Sch D. Workings'!V1129,"&gt;"&amp;$D$14)</f>
        <v>0</v>
      </c>
      <c r="R128" s="85"/>
      <c r="S128" s="78">
        <f>'Sch D. Workings'!AA1129</f>
        <v>0</v>
      </c>
      <c r="T128" s="309">
        <f>IF(OR('Sch D. Workings'!D122="",$D$7&lt;=O$7,S128=0),0,IF(OR(N128="Exceeded Cap",SUM(H128,N128)='Sch D. Workings'!$D$12),"Exceeded cap",IF((SUMIFS('Sch A. Input'!H120:CJ120,'Sch A. Input'!$H$14:$CJ$14,"Total",'Sch A. Input'!$H$13:$CJ$13,"&lt;="&amp;$U$7))&gt;'Sch D. Workings'!$D$12,MIN('Sch D. Workings'!AD1129,'Sch D. Workings'!$D$12-N128-H128),'Sch D. Workings'!AD1129)))</f>
        <v>0</v>
      </c>
      <c r="U128" s="221">
        <f>'Sch D. Workings'!AI1129</f>
        <v>0</v>
      </c>
      <c r="V128" s="82">
        <f>IFERROR(LOOKUP('Sch D. Workings'!AF1129,$C$10:$C$14,$B$10:$B$14),0)</f>
        <v>0</v>
      </c>
      <c r="W128" s="99">
        <f>COUNTIFS('Sch D. Workings'!AF1129,"&gt;"&amp;$D$14)</f>
        <v>0</v>
      </c>
      <c r="X128" s="85"/>
      <c r="Y128" s="78">
        <f>'Sch D. Workings'!AK1129</f>
        <v>0</v>
      </c>
      <c r="Z128" s="309">
        <f>IF(OR('Sch D. Workings'!D122="",$D$7&lt;=U$7,Y128=0),0,IF(OR(T128="Exceeded Cap",N128="Exceeded Cap",SUM(H128,N128,T128)='Sch D. Workings'!$D$12),"Exceeded Cap",IF((SUMIFS('Sch A. Input'!H120:CJ120,'Sch A. Input'!$H$14:$CJ$14,"Total",'Sch A. Input'!$H$13:$CJ$13,"&lt;="&amp;$AA$7))&gt;'Sch D. Workings'!$D$12,MIN('Sch D. Workings'!AN1129,'Sch D. Workings'!$D$12-N128-T128-H128),'Sch D. Workings'!AN1129)))</f>
        <v>0</v>
      </c>
      <c r="AA128" s="221">
        <f>'Sch D. Workings'!AS1129</f>
        <v>0</v>
      </c>
      <c r="AB128" s="82">
        <f>IFERROR(LOOKUP('Sch D. Workings'!AP1129,$C$10:$C$14,$B$10:$B$14),0)</f>
        <v>0</v>
      </c>
      <c r="AC128" s="99">
        <f>COUNTIFS('Sch D. Workings'!AP1129,"&gt;"&amp;$D$14)</f>
        <v>0</v>
      </c>
    </row>
    <row r="129" spans="3:29" x14ac:dyDescent="0.35">
      <c r="C129" s="81" t="str">
        <f>IF('Sch A. Input'!B121="","",'Sch A. Input'!B121)</f>
        <v/>
      </c>
      <c r="D129" s="81" t="str">
        <f>IF('Sch A. Input'!C121="","",'Sch A. Input'!C121)</f>
        <v/>
      </c>
      <c r="E129" s="85"/>
      <c r="F129" s="85"/>
      <c r="G129" s="99">
        <f>'Sch D. Workings'!G1130</f>
        <v>0</v>
      </c>
      <c r="H129" s="310">
        <f>IF(OR('Sch D. Workings'!D123="",G129=0),0,(IF((SUMIFS('Sch A. Input'!H121:CJ121,'Sch A. Input'!$H$14:$CJ$14,"Total",'Sch A. Input'!$H$13:$CJ$13,"&lt;="&amp;$I$7))&gt;'Sch D. Workings'!$D$12,MIN('Sch D. Workings'!J1130,'Sch D. Workings'!$D$12),'Sch D. Workings'!J1130)))</f>
        <v>0</v>
      </c>
      <c r="I129" s="221">
        <f>'Sch D. Workings'!O1130</f>
        <v>0</v>
      </c>
      <c r="J129" s="82">
        <f>IFERROR(LOOKUP('Sch D. Workings'!L1130,$C$10:$C$14,$B$10:$B$14),0)</f>
        <v>0</v>
      </c>
      <c r="K129" s="99">
        <f>COUNTIFS('Sch D. Workings'!L1130,"&gt;"&amp;$D$14)</f>
        <v>0</v>
      </c>
      <c r="L129" s="300"/>
      <c r="M129" s="78">
        <f>'Sch D. Workings'!Q1130</f>
        <v>0</v>
      </c>
      <c r="N129" s="309">
        <f>IF(OR('Sch D. Workings'!D123="",$D$7&lt;=I$7,M129=0),0,(IF(H129='Sch D. Workings'!$D$12,"Exceeded Cap",IF((SUMIFS('Sch A. Input'!H121:CJ121,'Sch A. Input'!$H$14:$CJ$14,"Total",'Sch A. Input'!$H$13:$CJ$13,"&lt;="&amp;$O$7))&gt;'Sch D. Workings'!$D$12,MIN('Sch D. Workings'!T1130,'Sch D. Workings'!$D$12-H129),'Sch D. Workings'!T1130))))</f>
        <v>0</v>
      </c>
      <c r="O129" s="221">
        <f>'Sch D. Workings'!Y1130</f>
        <v>0</v>
      </c>
      <c r="P129" s="82">
        <f>IFERROR(LOOKUP('Sch D. Workings'!V1130,$C$10:$C$14,$B$10:$B$14),0)</f>
        <v>0</v>
      </c>
      <c r="Q129" s="99">
        <f>COUNTIFS('Sch D. Workings'!V1130,"&gt;"&amp;$D$14)</f>
        <v>0</v>
      </c>
      <c r="R129" s="85"/>
      <c r="S129" s="78">
        <f>'Sch D. Workings'!AA1130</f>
        <v>0</v>
      </c>
      <c r="T129" s="309">
        <f>IF(OR('Sch D. Workings'!D123="",$D$7&lt;=O$7,S129=0),0,IF(OR(N129="Exceeded Cap",SUM(H129,N129)='Sch D. Workings'!$D$12),"Exceeded cap",IF((SUMIFS('Sch A. Input'!H121:CJ121,'Sch A. Input'!$H$14:$CJ$14,"Total",'Sch A. Input'!$H$13:$CJ$13,"&lt;="&amp;$U$7))&gt;'Sch D. Workings'!$D$12,MIN('Sch D. Workings'!AD1130,'Sch D. Workings'!$D$12-N129-H129),'Sch D. Workings'!AD1130)))</f>
        <v>0</v>
      </c>
      <c r="U129" s="221">
        <f>'Sch D. Workings'!AI1130</f>
        <v>0</v>
      </c>
      <c r="V129" s="82">
        <f>IFERROR(LOOKUP('Sch D. Workings'!AF1130,$C$10:$C$14,$B$10:$B$14),0)</f>
        <v>0</v>
      </c>
      <c r="W129" s="99">
        <f>COUNTIFS('Sch D. Workings'!AF1130,"&gt;"&amp;$D$14)</f>
        <v>0</v>
      </c>
      <c r="X129" s="85"/>
      <c r="Y129" s="78">
        <f>'Sch D. Workings'!AK1130</f>
        <v>0</v>
      </c>
      <c r="Z129" s="309">
        <f>IF(OR('Sch D. Workings'!D123="",$D$7&lt;=U$7,Y129=0),0,IF(OR(T129="Exceeded Cap",N129="Exceeded Cap",SUM(H129,N129,T129)='Sch D. Workings'!$D$12),"Exceeded Cap",IF((SUMIFS('Sch A. Input'!H121:CJ121,'Sch A. Input'!$H$14:$CJ$14,"Total",'Sch A. Input'!$H$13:$CJ$13,"&lt;="&amp;$AA$7))&gt;'Sch D. Workings'!$D$12,MIN('Sch D. Workings'!AN1130,'Sch D. Workings'!$D$12-N129-T129-H129),'Sch D. Workings'!AN1130)))</f>
        <v>0</v>
      </c>
      <c r="AA129" s="221">
        <f>'Sch D. Workings'!AS1130</f>
        <v>0</v>
      </c>
      <c r="AB129" s="82">
        <f>IFERROR(LOOKUP('Sch D. Workings'!AP1130,$C$10:$C$14,$B$10:$B$14),0)</f>
        <v>0</v>
      </c>
      <c r="AC129" s="99">
        <f>COUNTIFS('Sch D. Workings'!AP1130,"&gt;"&amp;$D$14)</f>
        <v>0</v>
      </c>
    </row>
    <row r="130" spans="3:29" x14ac:dyDescent="0.35">
      <c r="C130" s="81" t="str">
        <f>IF('Sch A. Input'!B122="","",'Sch A. Input'!B122)</f>
        <v/>
      </c>
      <c r="D130" s="81" t="str">
        <f>IF('Sch A. Input'!C122="","",'Sch A. Input'!C122)</f>
        <v/>
      </c>
      <c r="E130" s="85"/>
      <c r="F130" s="85"/>
      <c r="G130" s="99">
        <f>'Sch D. Workings'!G1131</f>
        <v>0</v>
      </c>
      <c r="H130" s="310">
        <f>IF(OR('Sch D. Workings'!D124="",G130=0),0,(IF((SUMIFS('Sch A. Input'!H122:CJ122,'Sch A. Input'!$H$14:$CJ$14,"Total",'Sch A. Input'!$H$13:$CJ$13,"&lt;="&amp;$I$7))&gt;'Sch D. Workings'!$D$12,MIN('Sch D. Workings'!J1131,'Sch D. Workings'!$D$12),'Sch D. Workings'!J1131)))</f>
        <v>0</v>
      </c>
      <c r="I130" s="221">
        <f>'Sch D. Workings'!O1131</f>
        <v>0</v>
      </c>
      <c r="J130" s="82">
        <f>IFERROR(LOOKUP('Sch D. Workings'!L1131,$C$10:$C$14,$B$10:$B$14),0)</f>
        <v>0</v>
      </c>
      <c r="K130" s="99">
        <f>COUNTIFS('Sch D. Workings'!L1131,"&gt;"&amp;$D$14)</f>
        <v>0</v>
      </c>
      <c r="L130" s="300"/>
      <c r="M130" s="78">
        <f>'Sch D. Workings'!Q1131</f>
        <v>0</v>
      </c>
      <c r="N130" s="309">
        <f>IF(OR('Sch D. Workings'!D124="",$D$7&lt;=I$7,M130=0),0,(IF(H130='Sch D. Workings'!$D$12,"Exceeded Cap",IF((SUMIFS('Sch A. Input'!H122:CJ122,'Sch A. Input'!$H$14:$CJ$14,"Total",'Sch A. Input'!$H$13:$CJ$13,"&lt;="&amp;$O$7))&gt;'Sch D. Workings'!$D$12,MIN('Sch D. Workings'!T1131,'Sch D. Workings'!$D$12-H130),'Sch D. Workings'!T1131))))</f>
        <v>0</v>
      </c>
      <c r="O130" s="221">
        <f>'Sch D. Workings'!Y1131</f>
        <v>0</v>
      </c>
      <c r="P130" s="82">
        <f>IFERROR(LOOKUP('Sch D. Workings'!V1131,$C$10:$C$14,$B$10:$B$14),0)</f>
        <v>0</v>
      </c>
      <c r="Q130" s="99">
        <f>COUNTIFS('Sch D. Workings'!V1131,"&gt;"&amp;$D$14)</f>
        <v>0</v>
      </c>
      <c r="R130" s="85"/>
      <c r="S130" s="78">
        <f>'Sch D. Workings'!AA1131</f>
        <v>0</v>
      </c>
      <c r="T130" s="309">
        <f>IF(OR('Sch D. Workings'!D124="",$D$7&lt;=O$7,S130=0),0,IF(OR(N130="Exceeded Cap",SUM(H130,N130)='Sch D. Workings'!$D$12),"Exceeded cap",IF((SUMIFS('Sch A. Input'!H122:CJ122,'Sch A. Input'!$H$14:$CJ$14,"Total",'Sch A. Input'!$H$13:$CJ$13,"&lt;="&amp;$U$7))&gt;'Sch D. Workings'!$D$12,MIN('Sch D. Workings'!AD1131,'Sch D. Workings'!$D$12-N130-H130),'Sch D. Workings'!AD1131)))</f>
        <v>0</v>
      </c>
      <c r="U130" s="221">
        <f>'Sch D. Workings'!AI1131</f>
        <v>0</v>
      </c>
      <c r="V130" s="82">
        <f>IFERROR(LOOKUP('Sch D. Workings'!AF1131,$C$10:$C$14,$B$10:$B$14),0)</f>
        <v>0</v>
      </c>
      <c r="W130" s="99">
        <f>COUNTIFS('Sch D. Workings'!AF1131,"&gt;"&amp;$D$14)</f>
        <v>0</v>
      </c>
      <c r="X130" s="85"/>
      <c r="Y130" s="78">
        <f>'Sch D. Workings'!AK1131</f>
        <v>0</v>
      </c>
      <c r="Z130" s="309">
        <f>IF(OR('Sch D. Workings'!D124="",$D$7&lt;=U$7,Y130=0),0,IF(OR(T130="Exceeded Cap",N130="Exceeded Cap",SUM(H130,N130,T130)='Sch D. Workings'!$D$12),"Exceeded Cap",IF((SUMIFS('Sch A. Input'!H122:CJ122,'Sch A. Input'!$H$14:$CJ$14,"Total",'Sch A. Input'!$H$13:$CJ$13,"&lt;="&amp;$AA$7))&gt;'Sch D. Workings'!$D$12,MIN('Sch D. Workings'!AN1131,'Sch D. Workings'!$D$12-N130-T130-H130),'Sch D. Workings'!AN1131)))</f>
        <v>0</v>
      </c>
      <c r="AA130" s="221">
        <f>'Sch D. Workings'!AS1131</f>
        <v>0</v>
      </c>
      <c r="AB130" s="82">
        <f>IFERROR(LOOKUP('Sch D. Workings'!AP1131,$C$10:$C$14,$B$10:$B$14),0)</f>
        <v>0</v>
      </c>
      <c r="AC130" s="99">
        <f>COUNTIFS('Sch D. Workings'!AP1131,"&gt;"&amp;$D$14)</f>
        <v>0</v>
      </c>
    </row>
    <row r="131" spans="3:29" x14ac:dyDescent="0.35">
      <c r="C131" s="81" t="str">
        <f>IF('Sch A. Input'!B123="","",'Sch A. Input'!B123)</f>
        <v/>
      </c>
      <c r="D131" s="81" t="str">
        <f>IF('Sch A. Input'!C123="","",'Sch A. Input'!C123)</f>
        <v/>
      </c>
      <c r="E131" s="85"/>
      <c r="F131" s="85"/>
      <c r="G131" s="99">
        <f>'Sch D. Workings'!G1132</f>
        <v>0</v>
      </c>
      <c r="H131" s="310">
        <f>IF(OR('Sch D. Workings'!D125="",G131=0),0,(IF((SUMIFS('Sch A. Input'!H123:CJ123,'Sch A. Input'!$H$14:$CJ$14,"Total",'Sch A. Input'!$H$13:$CJ$13,"&lt;="&amp;$I$7))&gt;'Sch D. Workings'!$D$12,MIN('Sch D. Workings'!J1132,'Sch D. Workings'!$D$12),'Sch D. Workings'!J1132)))</f>
        <v>0</v>
      </c>
      <c r="I131" s="221">
        <f>'Sch D. Workings'!O1132</f>
        <v>0</v>
      </c>
      <c r="J131" s="82">
        <f>IFERROR(LOOKUP('Sch D. Workings'!L1132,$C$10:$C$14,$B$10:$B$14),0)</f>
        <v>0</v>
      </c>
      <c r="K131" s="99">
        <f>COUNTIFS('Sch D. Workings'!L1132,"&gt;"&amp;$D$14)</f>
        <v>0</v>
      </c>
      <c r="L131" s="300"/>
      <c r="M131" s="78">
        <f>'Sch D. Workings'!Q1132</f>
        <v>0</v>
      </c>
      <c r="N131" s="309">
        <f>IF(OR('Sch D. Workings'!D125="",$D$7&lt;=I$7,M131=0),0,(IF(H131='Sch D. Workings'!$D$12,"Exceeded Cap",IF((SUMIFS('Sch A. Input'!H123:CJ123,'Sch A. Input'!$H$14:$CJ$14,"Total",'Sch A. Input'!$H$13:$CJ$13,"&lt;="&amp;$O$7))&gt;'Sch D. Workings'!$D$12,MIN('Sch D. Workings'!T1132,'Sch D. Workings'!$D$12-H131),'Sch D. Workings'!T1132))))</f>
        <v>0</v>
      </c>
      <c r="O131" s="221">
        <f>'Sch D. Workings'!Y1132</f>
        <v>0</v>
      </c>
      <c r="P131" s="82">
        <f>IFERROR(LOOKUP('Sch D. Workings'!V1132,$C$10:$C$14,$B$10:$B$14),0)</f>
        <v>0</v>
      </c>
      <c r="Q131" s="99">
        <f>COUNTIFS('Sch D. Workings'!V1132,"&gt;"&amp;$D$14)</f>
        <v>0</v>
      </c>
      <c r="R131" s="85"/>
      <c r="S131" s="78">
        <f>'Sch D. Workings'!AA1132</f>
        <v>0</v>
      </c>
      <c r="T131" s="309">
        <f>IF(OR('Sch D. Workings'!D125="",$D$7&lt;=O$7,S131=0),0,IF(OR(N131="Exceeded Cap",SUM(H131,N131)='Sch D. Workings'!$D$12),"Exceeded cap",IF((SUMIFS('Sch A. Input'!H123:CJ123,'Sch A. Input'!$H$14:$CJ$14,"Total",'Sch A. Input'!$H$13:$CJ$13,"&lt;="&amp;$U$7))&gt;'Sch D. Workings'!$D$12,MIN('Sch D. Workings'!AD1132,'Sch D. Workings'!$D$12-N131-H131),'Sch D. Workings'!AD1132)))</f>
        <v>0</v>
      </c>
      <c r="U131" s="221">
        <f>'Sch D. Workings'!AI1132</f>
        <v>0</v>
      </c>
      <c r="V131" s="82">
        <f>IFERROR(LOOKUP('Sch D. Workings'!AF1132,$C$10:$C$14,$B$10:$B$14),0)</f>
        <v>0</v>
      </c>
      <c r="W131" s="99">
        <f>COUNTIFS('Sch D. Workings'!AF1132,"&gt;"&amp;$D$14)</f>
        <v>0</v>
      </c>
      <c r="X131" s="85"/>
      <c r="Y131" s="78">
        <f>'Sch D. Workings'!AK1132</f>
        <v>0</v>
      </c>
      <c r="Z131" s="309">
        <f>IF(OR('Sch D. Workings'!D125="",$D$7&lt;=U$7,Y131=0),0,IF(OR(T131="Exceeded Cap",N131="Exceeded Cap",SUM(H131,N131,T131)='Sch D. Workings'!$D$12),"Exceeded Cap",IF((SUMIFS('Sch A. Input'!H123:CJ123,'Sch A. Input'!$H$14:$CJ$14,"Total",'Sch A. Input'!$H$13:$CJ$13,"&lt;="&amp;$AA$7))&gt;'Sch D. Workings'!$D$12,MIN('Sch D. Workings'!AN1132,'Sch D. Workings'!$D$12-N131-T131-H131),'Sch D. Workings'!AN1132)))</f>
        <v>0</v>
      </c>
      <c r="AA131" s="221">
        <f>'Sch D. Workings'!AS1132</f>
        <v>0</v>
      </c>
      <c r="AB131" s="82">
        <f>IFERROR(LOOKUP('Sch D. Workings'!AP1132,$C$10:$C$14,$B$10:$B$14),0)</f>
        <v>0</v>
      </c>
      <c r="AC131" s="99">
        <f>COUNTIFS('Sch D. Workings'!AP1132,"&gt;"&amp;$D$14)</f>
        <v>0</v>
      </c>
    </row>
    <row r="132" spans="3:29" x14ac:dyDescent="0.35">
      <c r="C132" s="81" t="str">
        <f>IF('Sch A. Input'!B124="","",'Sch A. Input'!B124)</f>
        <v/>
      </c>
      <c r="D132" s="81" t="str">
        <f>IF('Sch A. Input'!C124="","",'Sch A. Input'!C124)</f>
        <v/>
      </c>
      <c r="E132" s="85"/>
      <c r="F132" s="85"/>
      <c r="G132" s="99">
        <f>'Sch D. Workings'!G1133</f>
        <v>0</v>
      </c>
      <c r="H132" s="310">
        <f>IF(OR('Sch D. Workings'!D126="",G132=0),0,(IF((SUMIFS('Sch A. Input'!H124:CJ124,'Sch A. Input'!$H$14:$CJ$14,"Total",'Sch A. Input'!$H$13:$CJ$13,"&lt;="&amp;$I$7))&gt;'Sch D. Workings'!$D$12,MIN('Sch D. Workings'!J1133,'Sch D. Workings'!$D$12),'Sch D. Workings'!J1133)))</f>
        <v>0</v>
      </c>
      <c r="I132" s="221">
        <f>'Sch D. Workings'!O1133</f>
        <v>0</v>
      </c>
      <c r="J132" s="82">
        <f>IFERROR(LOOKUP('Sch D. Workings'!L1133,$C$10:$C$14,$B$10:$B$14),0)</f>
        <v>0</v>
      </c>
      <c r="K132" s="99">
        <f>COUNTIFS('Sch D. Workings'!L1133,"&gt;"&amp;$D$14)</f>
        <v>0</v>
      </c>
      <c r="L132" s="300"/>
      <c r="M132" s="78">
        <f>'Sch D. Workings'!Q1133</f>
        <v>0</v>
      </c>
      <c r="N132" s="309">
        <f>IF(OR('Sch D. Workings'!D126="",$D$7&lt;=I$7,M132=0),0,(IF(H132='Sch D. Workings'!$D$12,"Exceeded Cap",IF((SUMIFS('Sch A. Input'!H124:CJ124,'Sch A. Input'!$H$14:$CJ$14,"Total",'Sch A. Input'!$H$13:$CJ$13,"&lt;="&amp;$O$7))&gt;'Sch D. Workings'!$D$12,MIN('Sch D. Workings'!T1133,'Sch D. Workings'!$D$12-H132),'Sch D. Workings'!T1133))))</f>
        <v>0</v>
      </c>
      <c r="O132" s="221">
        <f>'Sch D. Workings'!Y1133</f>
        <v>0</v>
      </c>
      <c r="P132" s="82">
        <f>IFERROR(LOOKUP('Sch D. Workings'!V1133,$C$10:$C$14,$B$10:$B$14),0)</f>
        <v>0</v>
      </c>
      <c r="Q132" s="99">
        <f>COUNTIFS('Sch D. Workings'!V1133,"&gt;"&amp;$D$14)</f>
        <v>0</v>
      </c>
      <c r="R132" s="85"/>
      <c r="S132" s="78">
        <f>'Sch D. Workings'!AA1133</f>
        <v>0</v>
      </c>
      <c r="T132" s="309">
        <f>IF(OR('Sch D. Workings'!D126="",$D$7&lt;=O$7,S132=0),0,IF(OR(N132="Exceeded Cap",SUM(H132,N132)='Sch D. Workings'!$D$12),"Exceeded cap",IF((SUMIFS('Sch A. Input'!H124:CJ124,'Sch A. Input'!$H$14:$CJ$14,"Total",'Sch A. Input'!$H$13:$CJ$13,"&lt;="&amp;$U$7))&gt;'Sch D. Workings'!$D$12,MIN('Sch D. Workings'!AD1133,'Sch D. Workings'!$D$12-N132-H132),'Sch D. Workings'!AD1133)))</f>
        <v>0</v>
      </c>
      <c r="U132" s="221">
        <f>'Sch D. Workings'!AI1133</f>
        <v>0</v>
      </c>
      <c r="V132" s="82">
        <f>IFERROR(LOOKUP('Sch D. Workings'!AF1133,$C$10:$C$14,$B$10:$B$14),0)</f>
        <v>0</v>
      </c>
      <c r="W132" s="99">
        <f>COUNTIFS('Sch D. Workings'!AF1133,"&gt;"&amp;$D$14)</f>
        <v>0</v>
      </c>
      <c r="X132" s="85"/>
      <c r="Y132" s="78">
        <f>'Sch D. Workings'!AK1133</f>
        <v>0</v>
      </c>
      <c r="Z132" s="309">
        <f>IF(OR('Sch D. Workings'!D126="",$D$7&lt;=U$7,Y132=0),0,IF(OR(T132="Exceeded Cap",N132="Exceeded Cap",SUM(H132,N132,T132)='Sch D. Workings'!$D$12),"Exceeded Cap",IF((SUMIFS('Sch A. Input'!H124:CJ124,'Sch A. Input'!$H$14:$CJ$14,"Total",'Sch A. Input'!$H$13:$CJ$13,"&lt;="&amp;$AA$7))&gt;'Sch D. Workings'!$D$12,MIN('Sch D. Workings'!AN1133,'Sch D. Workings'!$D$12-N132-T132-H132),'Sch D. Workings'!AN1133)))</f>
        <v>0</v>
      </c>
      <c r="AA132" s="221">
        <f>'Sch D. Workings'!AS1133</f>
        <v>0</v>
      </c>
      <c r="AB132" s="82">
        <f>IFERROR(LOOKUP('Sch D. Workings'!AP1133,$C$10:$C$14,$B$10:$B$14),0)</f>
        <v>0</v>
      </c>
      <c r="AC132" s="99">
        <f>COUNTIFS('Sch D. Workings'!AP1133,"&gt;"&amp;$D$14)</f>
        <v>0</v>
      </c>
    </row>
    <row r="133" spans="3:29" x14ac:dyDescent="0.35">
      <c r="C133" s="81" t="str">
        <f>IF('Sch A. Input'!B125="","",'Sch A. Input'!B125)</f>
        <v/>
      </c>
      <c r="D133" s="81" t="str">
        <f>IF('Sch A. Input'!C125="","",'Sch A. Input'!C125)</f>
        <v/>
      </c>
      <c r="E133" s="85"/>
      <c r="F133" s="85"/>
      <c r="G133" s="99">
        <f>'Sch D. Workings'!G1134</f>
        <v>0</v>
      </c>
      <c r="H133" s="310">
        <f>IF(OR('Sch D. Workings'!D127="",G133=0),0,(IF((SUMIFS('Sch A. Input'!H125:CJ125,'Sch A. Input'!$H$14:$CJ$14,"Total",'Sch A. Input'!$H$13:$CJ$13,"&lt;="&amp;$I$7))&gt;'Sch D. Workings'!$D$12,MIN('Sch D. Workings'!J1134,'Sch D. Workings'!$D$12),'Sch D. Workings'!J1134)))</f>
        <v>0</v>
      </c>
      <c r="I133" s="221">
        <f>'Sch D. Workings'!O1134</f>
        <v>0</v>
      </c>
      <c r="J133" s="82">
        <f>IFERROR(LOOKUP('Sch D. Workings'!L1134,$C$10:$C$14,$B$10:$B$14),0)</f>
        <v>0</v>
      </c>
      <c r="K133" s="99">
        <f>COUNTIFS('Sch D. Workings'!L1134,"&gt;"&amp;$D$14)</f>
        <v>0</v>
      </c>
      <c r="L133" s="300"/>
      <c r="M133" s="78">
        <f>'Sch D. Workings'!Q1134</f>
        <v>0</v>
      </c>
      <c r="N133" s="309">
        <f>IF(OR('Sch D. Workings'!D127="",$D$7&lt;=I$7,M133=0),0,(IF(H133='Sch D. Workings'!$D$12,"Exceeded Cap",IF((SUMIFS('Sch A. Input'!H125:CJ125,'Sch A. Input'!$H$14:$CJ$14,"Total",'Sch A. Input'!$H$13:$CJ$13,"&lt;="&amp;$O$7))&gt;'Sch D. Workings'!$D$12,MIN('Sch D. Workings'!T1134,'Sch D. Workings'!$D$12-H133),'Sch D. Workings'!T1134))))</f>
        <v>0</v>
      </c>
      <c r="O133" s="221">
        <f>'Sch D. Workings'!Y1134</f>
        <v>0</v>
      </c>
      <c r="P133" s="82">
        <f>IFERROR(LOOKUP('Sch D. Workings'!V1134,$C$10:$C$14,$B$10:$B$14),0)</f>
        <v>0</v>
      </c>
      <c r="Q133" s="99">
        <f>COUNTIFS('Sch D. Workings'!V1134,"&gt;"&amp;$D$14)</f>
        <v>0</v>
      </c>
      <c r="R133" s="85"/>
      <c r="S133" s="78">
        <f>'Sch D. Workings'!AA1134</f>
        <v>0</v>
      </c>
      <c r="T133" s="309">
        <f>IF(OR('Sch D. Workings'!D127="",$D$7&lt;=O$7,S133=0),0,IF(OR(N133="Exceeded Cap",SUM(H133,N133)='Sch D. Workings'!$D$12),"Exceeded cap",IF((SUMIFS('Sch A. Input'!H125:CJ125,'Sch A. Input'!$H$14:$CJ$14,"Total",'Sch A. Input'!$H$13:$CJ$13,"&lt;="&amp;$U$7))&gt;'Sch D. Workings'!$D$12,MIN('Sch D. Workings'!AD1134,'Sch D. Workings'!$D$12-N133-H133),'Sch D. Workings'!AD1134)))</f>
        <v>0</v>
      </c>
      <c r="U133" s="221">
        <f>'Sch D. Workings'!AI1134</f>
        <v>0</v>
      </c>
      <c r="V133" s="82">
        <f>IFERROR(LOOKUP('Sch D. Workings'!AF1134,$C$10:$C$14,$B$10:$B$14),0)</f>
        <v>0</v>
      </c>
      <c r="W133" s="99">
        <f>COUNTIFS('Sch D. Workings'!AF1134,"&gt;"&amp;$D$14)</f>
        <v>0</v>
      </c>
      <c r="X133" s="85"/>
      <c r="Y133" s="78">
        <f>'Sch D. Workings'!AK1134</f>
        <v>0</v>
      </c>
      <c r="Z133" s="309">
        <f>IF(OR('Sch D. Workings'!D127="",$D$7&lt;=U$7,Y133=0),0,IF(OR(T133="Exceeded Cap",N133="Exceeded Cap",SUM(H133,N133,T133)='Sch D. Workings'!$D$12),"Exceeded Cap",IF((SUMIFS('Sch A. Input'!H125:CJ125,'Sch A. Input'!$H$14:$CJ$14,"Total",'Sch A. Input'!$H$13:$CJ$13,"&lt;="&amp;$AA$7))&gt;'Sch D. Workings'!$D$12,MIN('Sch D. Workings'!AN1134,'Sch D. Workings'!$D$12-N133-T133-H133),'Sch D. Workings'!AN1134)))</f>
        <v>0</v>
      </c>
      <c r="AA133" s="221">
        <f>'Sch D. Workings'!AS1134</f>
        <v>0</v>
      </c>
      <c r="AB133" s="82">
        <f>IFERROR(LOOKUP('Sch D. Workings'!AP1134,$C$10:$C$14,$B$10:$B$14),0)</f>
        <v>0</v>
      </c>
      <c r="AC133" s="99">
        <f>COUNTIFS('Sch D. Workings'!AP1134,"&gt;"&amp;$D$14)</f>
        <v>0</v>
      </c>
    </row>
    <row r="134" spans="3:29" x14ac:dyDescent="0.35">
      <c r="C134" s="81" t="str">
        <f>IF('Sch A. Input'!B126="","",'Sch A. Input'!B126)</f>
        <v/>
      </c>
      <c r="D134" s="81" t="str">
        <f>IF('Sch A. Input'!C126="","",'Sch A. Input'!C126)</f>
        <v/>
      </c>
      <c r="E134" s="85"/>
      <c r="F134" s="85"/>
      <c r="G134" s="99">
        <f>'Sch D. Workings'!G1135</f>
        <v>0</v>
      </c>
      <c r="H134" s="310">
        <f>IF(OR('Sch D. Workings'!D128="",G134=0),0,(IF((SUMIFS('Sch A. Input'!H126:CJ126,'Sch A. Input'!$H$14:$CJ$14,"Total",'Sch A. Input'!$H$13:$CJ$13,"&lt;="&amp;$I$7))&gt;'Sch D. Workings'!$D$12,MIN('Sch D. Workings'!J1135,'Sch D. Workings'!$D$12),'Sch D. Workings'!J1135)))</f>
        <v>0</v>
      </c>
      <c r="I134" s="221">
        <f>'Sch D. Workings'!O1135</f>
        <v>0</v>
      </c>
      <c r="J134" s="82">
        <f>IFERROR(LOOKUP('Sch D. Workings'!L1135,$C$10:$C$14,$B$10:$B$14),0)</f>
        <v>0</v>
      </c>
      <c r="K134" s="99">
        <f>COUNTIFS('Sch D. Workings'!L1135,"&gt;"&amp;$D$14)</f>
        <v>0</v>
      </c>
      <c r="L134" s="300"/>
      <c r="M134" s="78">
        <f>'Sch D. Workings'!Q1135</f>
        <v>0</v>
      </c>
      <c r="N134" s="309">
        <f>IF(OR('Sch D. Workings'!D128="",$D$7&lt;=I$7,M134=0),0,(IF(H134='Sch D. Workings'!$D$12,"Exceeded Cap",IF((SUMIFS('Sch A. Input'!H126:CJ126,'Sch A. Input'!$H$14:$CJ$14,"Total",'Sch A. Input'!$H$13:$CJ$13,"&lt;="&amp;$O$7))&gt;'Sch D. Workings'!$D$12,MIN('Sch D. Workings'!T1135,'Sch D. Workings'!$D$12-H134),'Sch D. Workings'!T1135))))</f>
        <v>0</v>
      </c>
      <c r="O134" s="221">
        <f>'Sch D. Workings'!Y1135</f>
        <v>0</v>
      </c>
      <c r="P134" s="82">
        <f>IFERROR(LOOKUP('Sch D. Workings'!V1135,$C$10:$C$14,$B$10:$B$14),0)</f>
        <v>0</v>
      </c>
      <c r="Q134" s="99">
        <f>COUNTIFS('Sch D. Workings'!V1135,"&gt;"&amp;$D$14)</f>
        <v>0</v>
      </c>
      <c r="R134" s="85"/>
      <c r="S134" s="78">
        <f>'Sch D. Workings'!AA1135</f>
        <v>0</v>
      </c>
      <c r="T134" s="309">
        <f>IF(OR('Sch D. Workings'!D128="",$D$7&lt;=O$7,S134=0),0,IF(OR(N134="Exceeded Cap",SUM(H134,N134)='Sch D. Workings'!$D$12),"Exceeded cap",IF((SUMIFS('Sch A. Input'!H126:CJ126,'Sch A. Input'!$H$14:$CJ$14,"Total",'Sch A. Input'!$H$13:$CJ$13,"&lt;="&amp;$U$7))&gt;'Sch D. Workings'!$D$12,MIN('Sch D. Workings'!AD1135,'Sch D. Workings'!$D$12-N134-H134),'Sch D. Workings'!AD1135)))</f>
        <v>0</v>
      </c>
      <c r="U134" s="221">
        <f>'Sch D. Workings'!AI1135</f>
        <v>0</v>
      </c>
      <c r="V134" s="82">
        <f>IFERROR(LOOKUP('Sch D. Workings'!AF1135,$C$10:$C$14,$B$10:$B$14),0)</f>
        <v>0</v>
      </c>
      <c r="W134" s="99">
        <f>COUNTIFS('Sch D. Workings'!AF1135,"&gt;"&amp;$D$14)</f>
        <v>0</v>
      </c>
      <c r="X134" s="85"/>
      <c r="Y134" s="78">
        <f>'Sch D. Workings'!AK1135</f>
        <v>0</v>
      </c>
      <c r="Z134" s="309">
        <f>IF(OR('Sch D. Workings'!D128="",$D$7&lt;=U$7,Y134=0),0,IF(OR(T134="Exceeded Cap",N134="Exceeded Cap",SUM(H134,N134,T134)='Sch D. Workings'!$D$12),"Exceeded Cap",IF((SUMIFS('Sch A. Input'!H126:CJ126,'Sch A. Input'!$H$14:$CJ$14,"Total",'Sch A. Input'!$H$13:$CJ$13,"&lt;="&amp;$AA$7))&gt;'Sch D. Workings'!$D$12,MIN('Sch D. Workings'!AN1135,'Sch D. Workings'!$D$12-N134-T134-H134),'Sch D. Workings'!AN1135)))</f>
        <v>0</v>
      </c>
      <c r="AA134" s="221">
        <f>'Sch D. Workings'!AS1135</f>
        <v>0</v>
      </c>
      <c r="AB134" s="82">
        <f>IFERROR(LOOKUP('Sch D. Workings'!AP1135,$C$10:$C$14,$B$10:$B$14),0)</f>
        <v>0</v>
      </c>
      <c r="AC134" s="99">
        <f>COUNTIFS('Sch D. Workings'!AP1135,"&gt;"&amp;$D$14)</f>
        <v>0</v>
      </c>
    </row>
    <row r="135" spans="3:29" x14ac:dyDescent="0.35">
      <c r="C135" s="81" t="str">
        <f>IF('Sch A. Input'!B127="","",'Sch A. Input'!B127)</f>
        <v/>
      </c>
      <c r="D135" s="81" t="str">
        <f>IF('Sch A. Input'!C127="","",'Sch A. Input'!C127)</f>
        <v/>
      </c>
      <c r="E135" s="85"/>
      <c r="F135" s="85"/>
      <c r="G135" s="99">
        <f>'Sch D. Workings'!G1136</f>
        <v>0</v>
      </c>
      <c r="H135" s="310">
        <f>IF(OR('Sch D. Workings'!D129="",G135=0),0,(IF((SUMIFS('Sch A. Input'!H127:CJ127,'Sch A. Input'!$H$14:$CJ$14,"Total",'Sch A. Input'!$H$13:$CJ$13,"&lt;="&amp;$I$7))&gt;'Sch D. Workings'!$D$12,MIN('Sch D. Workings'!J1136,'Sch D. Workings'!$D$12),'Sch D. Workings'!J1136)))</f>
        <v>0</v>
      </c>
      <c r="I135" s="221">
        <f>'Sch D. Workings'!O1136</f>
        <v>0</v>
      </c>
      <c r="J135" s="82">
        <f>IFERROR(LOOKUP('Sch D. Workings'!L1136,$C$10:$C$14,$B$10:$B$14),0)</f>
        <v>0</v>
      </c>
      <c r="K135" s="99">
        <f>COUNTIFS('Sch D. Workings'!L1136,"&gt;"&amp;$D$14)</f>
        <v>0</v>
      </c>
      <c r="L135" s="300"/>
      <c r="M135" s="78">
        <f>'Sch D. Workings'!Q1136</f>
        <v>0</v>
      </c>
      <c r="N135" s="309">
        <f>IF(OR('Sch D. Workings'!D129="",$D$7&lt;=I$7,M135=0),0,(IF(H135='Sch D. Workings'!$D$12,"Exceeded Cap",IF((SUMIFS('Sch A. Input'!H127:CJ127,'Sch A. Input'!$H$14:$CJ$14,"Total",'Sch A. Input'!$H$13:$CJ$13,"&lt;="&amp;$O$7))&gt;'Sch D. Workings'!$D$12,MIN('Sch D. Workings'!T1136,'Sch D. Workings'!$D$12-H135),'Sch D. Workings'!T1136))))</f>
        <v>0</v>
      </c>
      <c r="O135" s="221">
        <f>'Sch D. Workings'!Y1136</f>
        <v>0</v>
      </c>
      <c r="P135" s="82">
        <f>IFERROR(LOOKUP('Sch D. Workings'!V1136,$C$10:$C$14,$B$10:$B$14),0)</f>
        <v>0</v>
      </c>
      <c r="Q135" s="99">
        <f>COUNTIFS('Sch D. Workings'!V1136,"&gt;"&amp;$D$14)</f>
        <v>0</v>
      </c>
      <c r="R135" s="85"/>
      <c r="S135" s="78">
        <f>'Sch D. Workings'!AA1136</f>
        <v>0</v>
      </c>
      <c r="T135" s="309">
        <f>IF(OR('Sch D. Workings'!D129="",$D$7&lt;=O$7,S135=0),0,IF(OR(N135="Exceeded Cap",SUM(H135,N135)='Sch D. Workings'!$D$12),"Exceeded cap",IF((SUMIFS('Sch A. Input'!H127:CJ127,'Sch A. Input'!$H$14:$CJ$14,"Total",'Sch A. Input'!$H$13:$CJ$13,"&lt;="&amp;$U$7))&gt;'Sch D. Workings'!$D$12,MIN('Sch D. Workings'!AD1136,'Sch D. Workings'!$D$12-N135-H135),'Sch D. Workings'!AD1136)))</f>
        <v>0</v>
      </c>
      <c r="U135" s="221">
        <f>'Sch D. Workings'!AI1136</f>
        <v>0</v>
      </c>
      <c r="V135" s="82">
        <f>IFERROR(LOOKUP('Sch D. Workings'!AF1136,$C$10:$C$14,$B$10:$B$14),0)</f>
        <v>0</v>
      </c>
      <c r="W135" s="99">
        <f>COUNTIFS('Sch D. Workings'!AF1136,"&gt;"&amp;$D$14)</f>
        <v>0</v>
      </c>
      <c r="X135" s="85"/>
      <c r="Y135" s="78">
        <f>'Sch D. Workings'!AK1136</f>
        <v>0</v>
      </c>
      <c r="Z135" s="309">
        <f>IF(OR('Sch D. Workings'!D129="",$D$7&lt;=U$7,Y135=0),0,IF(OR(T135="Exceeded Cap",N135="Exceeded Cap",SUM(H135,N135,T135)='Sch D. Workings'!$D$12),"Exceeded Cap",IF((SUMIFS('Sch A. Input'!H127:CJ127,'Sch A. Input'!$H$14:$CJ$14,"Total",'Sch A. Input'!$H$13:$CJ$13,"&lt;="&amp;$AA$7))&gt;'Sch D. Workings'!$D$12,MIN('Sch D. Workings'!AN1136,'Sch D. Workings'!$D$12-N135-T135-H135),'Sch D. Workings'!AN1136)))</f>
        <v>0</v>
      </c>
      <c r="AA135" s="221">
        <f>'Sch D. Workings'!AS1136</f>
        <v>0</v>
      </c>
      <c r="AB135" s="82">
        <f>IFERROR(LOOKUP('Sch D. Workings'!AP1136,$C$10:$C$14,$B$10:$B$14),0)</f>
        <v>0</v>
      </c>
      <c r="AC135" s="99">
        <f>COUNTIFS('Sch D. Workings'!AP1136,"&gt;"&amp;$D$14)</f>
        <v>0</v>
      </c>
    </row>
    <row r="136" spans="3:29" x14ac:dyDescent="0.35">
      <c r="C136" s="81" t="str">
        <f>IF('Sch A. Input'!B128="","",'Sch A. Input'!B128)</f>
        <v/>
      </c>
      <c r="D136" s="81" t="str">
        <f>IF('Sch A. Input'!C128="","",'Sch A. Input'!C128)</f>
        <v/>
      </c>
      <c r="E136" s="85"/>
      <c r="F136" s="85"/>
      <c r="G136" s="99">
        <f>'Sch D. Workings'!G1137</f>
        <v>0</v>
      </c>
      <c r="H136" s="310">
        <f>IF(OR('Sch D. Workings'!D130="",G136=0),0,(IF((SUMIFS('Sch A. Input'!H128:CJ128,'Sch A. Input'!$H$14:$CJ$14,"Total",'Sch A. Input'!$H$13:$CJ$13,"&lt;="&amp;$I$7))&gt;'Sch D. Workings'!$D$12,MIN('Sch D. Workings'!J1137,'Sch D. Workings'!$D$12),'Sch D. Workings'!J1137)))</f>
        <v>0</v>
      </c>
      <c r="I136" s="221">
        <f>'Sch D. Workings'!O1137</f>
        <v>0</v>
      </c>
      <c r="J136" s="82">
        <f>IFERROR(LOOKUP('Sch D. Workings'!L1137,$C$10:$C$14,$B$10:$B$14),0)</f>
        <v>0</v>
      </c>
      <c r="K136" s="99">
        <f>COUNTIFS('Sch D. Workings'!L1137,"&gt;"&amp;$D$14)</f>
        <v>0</v>
      </c>
      <c r="L136" s="300"/>
      <c r="M136" s="78">
        <f>'Sch D. Workings'!Q1137</f>
        <v>0</v>
      </c>
      <c r="N136" s="309">
        <f>IF(OR('Sch D. Workings'!D130="",$D$7&lt;=I$7,M136=0),0,(IF(H136='Sch D. Workings'!$D$12,"Exceeded Cap",IF((SUMIFS('Sch A. Input'!H128:CJ128,'Sch A. Input'!$H$14:$CJ$14,"Total",'Sch A. Input'!$H$13:$CJ$13,"&lt;="&amp;$O$7))&gt;'Sch D. Workings'!$D$12,MIN('Sch D. Workings'!T1137,'Sch D. Workings'!$D$12-H136),'Sch D. Workings'!T1137))))</f>
        <v>0</v>
      </c>
      <c r="O136" s="221">
        <f>'Sch D. Workings'!Y1137</f>
        <v>0</v>
      </c>
      <c r="P136" s="82">
        <f>IFERROR(LOOKUP('Sch D. Workings'!V1137,$C$10:$C$14,$B$10:$B$14),0)</f>
        <v>0</v>
      </c>
      <c r="Q136" s="99">
        <f>COUNTIFS('Sch D. Workings'!V1137,"&gt;"&amp;$D$14)</f>
        <v>0</v>
      </c>
      <c r="R136" s="85"/>
      <c r="S136" s="78">
        <f>'Sch D. Workings'!AA1137</f>
        <v>0</v>
      </c>
      <c r="T136" s="309">
        <f>IF(OR('Sch D. Workings'!D130="",$D$7&lt;=O$7,S136=0),0,IF(OR(N136="Exceeded Cap",SUM(H136,N136)='Sch D. Workings'!$D$12),"Exceeded cap",IF((SUMIFS('Sch A. Input'!H128:CJ128,'Sch A. Input'!$H$14:$CJ$14,"Total",'Sch A. Input'!$H$13:$CJ$13,"&lt;="&amp;$U$7))&gt;'Sch D. Workings'!$D$12,MIN('Sch D. Workings'!AD1137,'Sch D. Workings'!$D$12-N136-H136),'Sch D. Workings'!AD1137)))</f>
        <v>0</v>
      </c>
      <c r="U136" s="221">
        <f>'Sch D. Workings'!AI1137</f>
        <v>0</v>
      </c>
      <c r="V136" s="82">
        <f>IFERROR(LOOKUP('Sch D. Workings'!AF1137,$C$10:$C$14,$B$10:$B$14),0)</f>
        <v>0</v>
      </c>
      <c r="W136" s="99">
        <f>COUNTIFS('Sch D. Workings'!AF1137,"&gt;"&amp;$D$14)</f>
        <v>0</v>
      </c>
      <c r="X136" s="85"/>
      <c r="Y136" s="78">
        <f>'Sch D. Workings'!AK1137</f>
        <v>0</v>
      </c>
      <c r="Z136" s="309">
        <f>IF(OR('Sch D. Workings'!D130="",$D$7&lt;=U$7,Y136=0),0,IF(OR(T136="Exceeded Cap",N136="Exceeded Cap",SUM(H136,N136,T136)='Sch D. Workings'!$D$12),"Exceeded Cap",IF((SUMIFS('Sch A. Input'!H128:CJ128,'Sch A. Input'!$H$14:$CJ$14,"Total",'Sch A. Input'!$H$13:$CJ$13,"&lt;="&amp;$AA$7))&gt;'Sch D. Workings'!$D$12,MIN('Sch D. Workings'!AN1137,'Sch D. Workings'!$D$12-N136-T136-H136),'Sch D. Workings'!AN1137)))</f>
        <v>0</v>
      </c>
      <c r="AA136" s="221">
        <f>'Sch D. Workings'!AS1137</f>
        <v>0</v>
      </c>
      <c r="AB136" s="82">
        <f>IFERROR(LOOKUP('Sch D. Workings'!AP1137,$C$10:$C$14,$B$10:$B$14),0)</f>
        <v>0</v>
      </c>
      <c r="AC136" s="99">
        <f>COUNTIFS('Sch D. Workings'!AP1137,"&gt;"&amp;$D$14)</f>
        <v>0</v>
      </c>
    </row>
    <row r="137" spans="3:29" x14ac:dyDescent="0.35">
      <c r="C137" s="81" t="str">
        <f>IF('Sch A. Input'!B129="","",'Sch A. Input'!B129)</f>
        <v/>
      </c>
      <c r="D137" s="81" t="str">
        <f>IF('Sch A. Input'!C129="","",'Sch A. Input'!C129)</f>
        <v/>
      </c>
      <c r="E137" s="85"/>
      <c r="F137" s="85"/>
      <c r="G137" s="99">
        <f>'Sch D. Workings'!G1138</f>
        <v>0</v>
      </c>
      <c r="H137" s="310">
        <f>IF(OR('Sch D. Workings'!D131="",G137=0),0,(IF((SUMIFS('Sch A. Input'!H129:CJ129,'Sch A. Input'!$H$14:$CJ$14,"Total",'Sch A. Input'!$H$13:$CJ$13,"&lt;="&amp;$I$7))&gt;'Sch D. Workings'!$D$12,MIN('Sch D. Workings'!J1138,'Sch D. Workings'!$D$12),'Sch D. Workings'!J1138)))</f>
        <v>0</v>
      </c>
      <c r="I137" s="221">
        <f>'Sch D. Workings'!O1138</f>
        <v>0</v>
      </c>
      <c r="J137" s="82">
        <f>IFERROR(LOOKUP('Sch D. Workings'!L1138,$C$10:$C$14,$B$10:$B$14),0)</f>
        <v>0</v>
      </c>
      <c r="K137" s="99">
        <f>COUNTIFS('Sch D. Workings'!L1138,"&gt;"&amp;$D$14)</f>
        <v>0</v>
      </c>
      <c r="L137" s="300"/>
      <c r="M137" s="78">
        <f>'Sch D. Workings'!Q1138</f>
        <v>0</v>
      </c>
      <c r="N137" s="309">
        <f>IF(OR('Sch D. Workings'!D131="",$D$7&lt;=I$7,M137=0),0,(IF(H137='Sch D. Workings'!$D$12,"Exceeded Cap",IF((SUMIFS('Sch A. Input'!H129:CJ129,'Sch A. Input'!$H$14:$CJ$14,"Total",'Sch A. Input'!$H$13:$CJ$13,"&lt;="&amp;$O$7))&gt;'Sch D. Workings'!$D$12,MIN('Sch D. Workings'!T1138,'Sch D. Workings'!$D$12-H137),'Sch D. Workings'!T1138))))</f>
        <v>0</v>
      </c>
      <c r="O137" s="221">
        <f>'Sch D. Workings'!Y1138</f>
        <v>0</v>
      </c>
      <c r="P137" s="82">
        <f>IFERROR(LOOKUP('Sch D. Workings'!V1138,$C$10:$C$14,$B$10:$B$14),0)</f>
        <v>0</v>
      </c>
      <c r="Q137" s="99">
        <f>COUNTIFS('Sch D. Workings'!V1138,"&gt;"&amp;$D$14)</f>
        <v>0</v>
      </c>
      <c r="R137" s="85"/>
      <c r="S137" s="78">
        <f>'Sch D. Workings'!AA1138</f>
        <v>0</v>
      </c>
      <c r="T137" s="309">
        <f>IF(OR('Sch D. Workings'!D131="",$D$7&lt;=O$7,S137=0),0,IF(OR(N137="Exceeded Cap",SUM(H137,N137)='Sch D. Workings'!$D$12),"Exceeded cap",IF((SUMIFS('Sch A. Input'!H129:CJ129,'Sch A. Input'!$H$14:$CJ$14,"Total",'Sch A. Input'!$H$13:$CJ$13,"&lt;="&amp;$U$7))&gt;'Sch D. Workings'!$D$12,MIN('Sch D. Workings'!AD1138,'Sch D. Workings'!$D$12-N137-H137),'Sch D. Workings'!AD1138)))</f>
        <v>0</v>
      </c>
      <c r="U137" s="221">
        <f>'Sch D. Workings'!AI1138</f>
        <v>0</v>
      </c>
      <c r="V137" s="82">
        <f>IFERROR(LOOKUP('Sch D. Workings'!AF1138,$C$10:$C$14,$B$10:$B$14),0)</f>
        <v>0</v>
      </c>
      <c r="W137" s="99">
        <f>COUNTIFS('Sch D. Workings'!AF1138,"&gt;"&amp;$D$14)</f>
        <v>0</v>
      </c>
      <c r="X137" s="85"/>
      <c r="Y137" s="78">
        <f>'Sch D. Workings'!AK1138</f>
        <v>0</v>
      </c>
      <c r="Z137" s="309">
        <f>IF(OR('Sch D. Workings'!D131="",$D$7&lt;=U$7,Y137=0),0,IF(OR(T137="Exceeded Cap",N137="Exceeded Cap",SUM(H137,N137,T137)='Sch D. Workings'!$D$12),"Exceeded Cap",IF((SUMIFS('Sch A. Input'!H129:CJ129,'Sch A. Input'!$H$14:$CJ$14,"Total",'Sch A. Input'!$H$13:$CJ$13,"&lt;="&amp;$AA$7))&gt;'Sch D. Workings'!$D$12,MIN('Sch D. Workings'!AN1138,'Sch D. Workings'!$D$12-N137-T137-H137),'Sch D. Workings'!AN1138)))</f>
        <v>0</v>
      </c>
      <c r="AA137" s="221">
        <f>'Sch D. Workings'!AS1138</f>
        <v>0</v>
      </c>
      <c r="AB137" s="82">
        <f>IFERROR(LOOKUP('Sch D. Workings'!AP1138,$C$10:$C$14,$B$10:$B$14),0)</f>
        <v>0</v>
      </c>
      <c r="AC137" s="99">
        <f>COUNTIFS('Sch D. Workings'!AP1138,"&gt;"&amp;$D$14)</f>
        <v>0</v>
      </c>
    </row>
    <row r="138" spans="3:29" x14ac:dyDescent="0.35">
      <c r="C138" s="81" t="str">
        <f>IF('Sch A. Input'!B130="","",'Sch A. Input'!B130)</f>
        <v/>
      </c>
      <c r="D138" s="81" t="str">
        <f>IF('Sch A. Input'!C130="","",'Sch A. Input'!C130)</f>
        <v/>
      </c>
      <c r="E138" s="85"/>
      <c r="F138" s="85"/>
      <c r="G138" s="99">
        <f>'Sch D. Workings'!G1139</f>
        <v>0</v>
      </c>
      <c r="H138" s="310">
        <f>IF(OR('Sch D. Workings'!D132="",G138=0),0,(IF((SUMIFS('Sch A. Input'!H130:CJ130,'Sch A. Input'!$H$14:$CJ$14,"Total",'Sch A. Input'!$H$13:$CJ$13,"&lt;="&amp;$I$7))&gt;'Sch D. Workings'!$D$12,MIN('Sch D. Workings'!J1139,'Sch D. Workings'!$D$12),'Sch D. Workings'!J1139)))</f>
        <v>0</v>
      </c>
      <c r="I138" s="221">
        <f>'Sch D. Workings'!O1139</f>
        <v>0</v>
      </c>
      <c r="J138" s="82">
        <f>IFERROR(LOOKUP('Sch D. Workings'!L1139,$C$10:$C$14,$B$10:$B$14),0)</f>
        <v>0</v>
      </c>
      <c r="K138" s="99">
        <f>COUNTIFS('Sch D. Workings'!L1139,"&gt;"&amp;$D$14)</f>
        <v>0</v>
      </c>
      <c r="L138" s="300"/>
      <c r="M138" s="78">
        <f>'Sch D. Workings'!Q1139</f>
        <v>0</v>
      </c>
      <c r="N138" s="309">
        <f>IF(OR('Sch D. Workings'!D132="",$D$7&lt;=I$7,M138=0),0,(IF(H138='Sch D. Workings'!$D$12,"Exceeded Cap",IF((SUMIFS('Sch A. Input'!H130:CJ130,'Sch A. Input'!$H$14:$CJ$14,"Total",'Sch A. Input'!$H$13:$CJ$13,"&lt;="&amp;$O$7))&gt;'Sch D. Workings'!$D$12,MIN('Sch D. Workings'!T1139,'Sch D. Workings'!$D$12-H138),'Sch D. Workings'!T1139))))</f>
        <v>0</v>
      </c>
      <c r="O138" s="221">
        <f>'Sch D. Workings'!Y1139</f>
        <v>0</v>
      </c>
      <c r="P138" s="82">
        <f>IFERROR(LOOKUP('Sch D. Workings'!V1139,$C$10:$C$14,$B$10:$B$14),0)</f>
        <v>0</v>
      </c>
      <c r="Q138" s="99">
        <f>COUNTIFS('Sch D. Workings'!V1139,"&gt;"&amp;$D$14)</f>
        <v>0</v>
      </c>
      <c r="R138" s="85"/>
      <c r="S138" s="78">
        <f>'Sch D. Workings'!AA1139</f>
        <v>0</v>
      </c>
      <c r="T138" s="309">
        <f>IF(OR('Sch D. Workings'!D132="",$D$7&lt;=O$7,S138=0),0,IF(OR(N138="Exceeded Cap",SUM(H138,N138)='Sch D. Workings'!$D$12),"Exceeded cap",IF((SUMIFS('Sch A. Input'!H130:CJ130,'Sch A. Input'!$H$14:$CJ$14,"Total",'Sch A. Input'!$H$13:$CJ$13,"&lt;="&amp;$U$7))&gt;'Sch D. Workings'!$D$12,MIN('Sch D. Workings'!AD1139,'Sch D. Workings'!$D$12-N138-H138),'Sch D. Workings'!AD1139)))</f>
        <v>0</v>
      </c>
      <c r="U138" s="221">
        <f>'Sch D. Workings'!AI1139</f>
        <v>0</v>
      </c>
      <c r="V138" s="82">
        <f>IFERROR(LOOKUP('Sch D. Workings'!AF1139,$C$10:$C$14,$B$10:$B$14),0)</f>
        <v>0</v>
      </c>
      <c r="W138" s="99">
        <f>COUNTIFS('Sch D. Workings'!AF1139,"&gt;"&amp;$D$14)</f>
        <v>0</v>
      </c>
      <c r="X138" s="85"/>
      <c r="Y138" s="78">
        <f>'Sch D. Workings'!AK1139</f>
        <v>0</v>
      </c>
      <c r="Z138" s="309">
        <f>IF(OR('Sch D. Workings'!D132="",$D$7&lt;=U$7,Y138=0),0,IF(OR(T138="Exceeded Cap",N138="Exceeded Cap",SUM(H138,N138,T138)='Sch D. Workings'!$D$12),"Exceeded Cap",IF((SUMIFS('Sch A. Input'!H130:CJ130,'Sch A. Input'!$H$14:$CJ$14,"Total",'Sch A. Input'!$H$13:$CJ$13,"&lt;="&amp;$AA$7))&gt;'Sch D. Workings'!$D$12,MIN('Sch D. Workings'!AN1139,'Sch D. Workings'!$D$12-N138-T138-H138),'Sch D. Workings'!AN1139)))</f>
        <v>0</v>
      </c>
      <c r="AA138" s="221">
        <f>'Sch D. Workings'!AS1139</f>
        <v>0</v>
      </c>
      <c r="AB138" s="82">
        <f>IFERROR(LOOKUP('Sch D. Workings'!AP1139,$C$10:$C$14,$B$10:$B$14),0)</f>
        <v>0</v>
      </c>
      <c r="AC138" s="99">
        <f>COUNTIFS('Sch D. Workings'!AP1139,"&gt;"&amp;$D$14)</f>
        <v>0</v>
      </c>
    </row>
    <row r="139" spans="3:29" x14ac:dyDescent="0.35">
      <c r="C139" s="81" t="str">
        <f>IF('Sch A. Input'!B131="","",'Sch A. Input'!B131)</f>
        <v/>
      </c>
      <c r="D139" s="81" t="str">
        <f>IF('Sch A. Input'!C131="","",'Sch A. Input'!C131)</f>
        <v/>
      </c>
      <c r="E139" s="85"/>
      <c r="F139" s="85"/>
      <c r="G139" s="99">
        <f>'Sch D. Workings'!G1140</f>
        <v>0</v>
      </c>
      <c r="H139" s="310">
        <f>IF(OR('Sch D. Workings'!D133="",G139=0),0,(IF((SUMIFS('Sch A. Input'!H131:CJ131,'Sch A. Input'!$H$14:$CJ$14,"Total",'Sch A. Input'!$H$13:$CJ$13,"&lt;="&amp;$I$7))&gt;'Sch D. Workings'!$D$12,MIN('Sch D. Workings'!J1140,'Sch D. Workings'!$D$12),'Sch D. Workings'!J1140)))</f>
        <v>0</v>
      </c>
      <c r="I139" s="221">
        <f>'Sch D. Workings'!O1140</f>
        <v>0</v>
      </c>
      <c r="J139" s="82">
        <f>IFERROR(LOOKUP('Sch D. Workings'!L1140,$C$10:$C$14,$B$10:$B$14),0)</f>
        <v>0</v>
      </c>
      <c r="K139" s="99">
        <f>COUNTIFS('Sch D. Workings'!L1140,"&gt;"&amp;$D$14)</f>
        <v>0</v>
      </c>
      <c r="L139" s="300"/>
      <c r="M139" s="78">
        <f>'Sch D. Workings'!Q1140</f>
        <v>0</v>
      </c>
      <c r="N139" s="309">
        <f>IF(OR('Sch D. Workings'!D133="",$D$7&lt;=I$7,M139=0),0,(IF(H139='Sch D. Workings'!$D$12,"Exceeded Cap",IF((SUMIFS('Sch A. Input'!H131:CJ131,'Sch A. Input'!$H$14:$CJ$14,"Total",'Sch A. Input'!$H$13:$CJ$13,"&lt;="&amp;$O$7))&gt;'Sch D. Workings'!$D$12,MIN('Sch D. Workings'!T1140,'Sch D. Workings'!$D$12-H139),'Sch D. Workings'!T1140))))</f>
        <v>0</v>
      </c>
      <c r="O139" s="221">
        <f>'Sch D. Workings'!Y1140</f>
        <v>0</v>
      </c>
      <c r="P139" s="82">
        <f>IFERROR(LOOKUP('Sch D. Workings'!V1140,$C$10:$C$14,$B$10:$B$14),0)</f>
        <v>0</v>
      </c>
      <c r="Q139" s="99">
        <f>COUNTIFS('Sch D. Workings'!V1140,"&gt;"&amp;$D$14)</f>
        <v>0</v>
      </c>
      <c r="R139" s="85"/>
      <c r="S139" s="78">
        <f>'Sch D. Workings'!AA1140</f>
        <v>0</v>
      </c>
      <c r="T139" s="309">
        <f>IF(OR('Sch D. Workings'!D133="",$D$7&lt;=O$7,S139=0),0,IF(OR(N139="Exceeded Cap",SUM(H139,N139)='Sch D. Workings'!$D$12),"Exceeded cap",IF((SUMIFS('Sch A. Input'!H131:CJ131,'Sch A. Input'!$H$14:$CJ$14,"Total",'Sch A. Input'!$H$13:$CJ$13,"&lt;="&amp;$U$7))&gt;'Sch D. Workings'!$D$12,MIN('Sch D. Workings'!AD1140,'Sch D. Workings'!$D$12-N139-H139),'Sch D. Workings'!AD1140)))</f>
        <v>0</v>
      </c>
      <c r="U139" s="221">
        <f>'Sch D. Workings'!AI1140</f>
        <v>0</v>
      </c>
      <c r="V139" s="82">
        <f>IFERROR(LOOKUP('Sch D. Workings'!AF1140,$C$10:$C$14,$B$10:$B$14),0)</f>
        <v>0</v>
      </c>
      <c r="W139" s="99">
        <f>COUNTIFS('Sch D. Workings'!AF1140,"&gt;"&amp;$D$14)</f>
        <v>0</v>
      </c>
      <c r="X139" s="85"/>
      <c r="Y139" s="78">
        <f>'Sch D. Workings'!AK1140</f>
        <v>0</v>
      </c>
      <c r="Z139" s="309">
        <f>IF(OR('Sch D. Workings'!D133="",$D$7&lt;=U$7,Y139=0),0,IF(OR(T139="Exceeded Cap",N139="Exceeded Cap",SUM(H139,N139,T139)='Sch D. Workings'!$D$12),"Exceeded Cap",IF((SUMIFS('Sch A. Input'!H131:CJ131,'Sch A. Input'!$H$14:$CJ$14,"Total",'Sch A. Input'!$H$13:$CJ$13,"&lt;="&amp;$AA$7))&gt;'Sch D. Workings'!$D$12,MIN('Sch D. Workings'!AN1140,'Sch D. Workings'!$D$12-N139-T139-H139),'Sch D. Workings'!AN1140)))</f>
        <v>0</v>
      </c>
      <c r="AA139" s="221">
        <f>'Sch D. Workings'!AS1140</f>
        <v>0</v>
      </c>
      <c r="AB139" s="82">
        <f>IFERROR(LOOKUP('Sch D. Workings'!AP1140,$C$10:$C$14,$B$10:$B$14),0)</f>
        <v>0</v>
      </c>
      <c r="AC139" s="99">
        <f>COUNTIFS('Sch D. Workings'!AP1140,"&gt;"&amp;$D$14)</f>
        <v>0</v>
      </c>
    </row>
    <row r="140" spans="3:29" x14ac:dyDescent="0.35">
      <c r="C140" s="81" t="str">
        <f>IF('Sch A. Input'!B132="","",'Sch A. Input'!B132)</f>
        <v/>
      </c>
      <c r="D140" s="81" t="str">
        <f>IF('Sch A. Input'!C132="","",'Sch A. Input'!C132)</f>
        <v/>
      </c>
      <c r="E140" s="85"/>
      <c r="F140" s="85"/>
      <c r="G140" s="99">
        <f>'Sch D. Workings'!G1141</f>
        <v>0</v>
      </c>
      <c r="H140" s="310">
        <f>IF(OR('Sch D. Workings'!D134="",G140=0),0,(IF((SUMIFS('Sch A. Input'!H132:CJ132,'Sch A. Input'!$H$14:$CJ$14,"Total",'Sch A. Input'!$H$13:$CJ$13,"&lt;="&amp;$I$7))&gt;'Sch D. Workings'!$D$12,MIN('Sch D. Workings'!J1141,'Sch D. Workings'!$D$12),'Sch D. Workings'!J1141)))</f>
        <v>0</v>
      </c>
      <c r="I140" s="221">
        <f>'Sch D. Workings'!O1141</f>
        <v>0</v>
      </c>
      <c r="J140" s="82">
        <f>IFERROR(LOOKUP('Sch D. Workings'!L1141,$C$10:$C$14,$B$10:$B$14),0)</f>
        <v>0</v>
      </c>
      <c r="K140" s="99">
        <f>COUNTIFS('Sch D. Workings'!L1141,"&gt;"&amp;$D$14)</f>
        <v>0</v>
      </c>
      <c r="L140" s="300"/>
      <c r="M140" s="78">
        <f>'Sch D. Workings'!Q1141</f>
        <v>0</v>
      </c>
      <c r="N140" s="309">
        <f>IF(OR('Sch D. Workings'!D134="",$D$7&lt;=I$7,M140=0),0,(IF(H140='Sch D. Workings'!$D$12,"Exceeded Cap",IF((SUMIFS('Sch A. Input'!H132:CJ132,'Sch A. Input'!$H$14:$CJ$14,"Total",'Sch A. Input'!$H$13:$CJ$13,"&lt;="&amp;$O$7))&gt;'Sch D. Workings'!$D$12,MIN('Sch D. Workings'!T1141,'Sch D. Workings'!$D$12-H140),'Sch D. Workings'!T1141))))</f>
        <v>0</v>
      </c>
      <c r="O140" s="221">
        <f>'Sch D. Workings'!Y1141</f>
        <v>0</v>
      </c>
      <c r="P140" s="82">
        <f>IFERROR(LOOKUP('Sch D. Workings'!V1141,$C$10:$C$14,$B$10:$B$14),0)</f>
        <v>0</v>
      </c>
      <c r="Q140" s="99">
        <f>COUNTIFS('Sch D. Workings'!V1141,"&gt;"&amp;$D$14)</f>
        <v>0</v>
      </c>
      <c r="R140" s="85"/>
      <c r="S140" s="78">
        <f>'Sch D. Workings'!AA1141</f>
        <v>0</v>
      </c>
      <c r="T140" s="309">
        <f>IF(OR('Sch D. Workings'!D134="",$D$7&lt;=O$7,S140=0),0,IF(OR(N140="Exceeded Cap",SUM(H140,N140)='Sch D. Workings'!$D$12),"Exceeded cap",IF((SUMIFS('Sch A. Input'!H132:CJ132,'Sch A. Input'!$H$14:$CJ$14,"Total",'Sch A. Input'!$H$13:$CJ$13,"&lt;="&amp;$U$7))&gt;'Sch D. Workings'!$D$12,MIN('Sch D. Workings'!AD1141,'Sch D. Workings'!$D$12-N140-H140),'Sch D. Workings'!AD1141)))</f>
        <v>0</v>
      </c>
      <c r="U140" s="221">
        <f>'Sch D. Workings'!AI1141</f>
        <v>0</v>
      </c>
      <c r="V140" s="82">
        <f>IFERROR(LOOKUP('Sch D. Workings'!AF1141,$C$10:$C$14,$B$10:$B$14),0)</f>
        <v>0</v>
      </c>
      <c r="W140" s="99">
        <f>COUNTIFS('Sch D. Workings'!AF1141,"&gt;"&amp;$D$14)</f>
        <v>0</v>
      </c>
      <c r="X140" s="85"/>
      <c r="Y140" s="78">
        <f>'Sch D. Workings'!AK1141</f>
        <v>0</v>
      </c>
      <c r="Z140" s="309">
        <f>IF(OR('Sch D. Workings'!D134="",$D$7&lt;=U$7,Y140=0),0,IF(OR(T140="Exceeded Cap",N140="Exceeded Cap",SUM(H140,N140,T140)='Sch D. Workings'!$D$12),"Exceeded Cap",IF((SUMIFS('Sch A. Input'!H132:CJ132,'Sch A. Input'!$H$14:$CJ$14,"Total",'Sch A. Input'!$H$13:$CJ$13,"&lt;="&amp;$AA$7))&gt;'Sch D. Workings'!$D$12,MIN('Sch D. Workings'!AN1141,'Sch D. Workings'!$D$12-N140-T140-H140),'Sch D. Workings'!AN1141)))</f>
        <v>0</v>
      </c>
      <c r="AA140" s="221">
        <f>'Sch D. Workings'!AS1141</f>
        <v>0</v>
      </c>
      <c r="AB140" s="82">
        <f>IFERROR(LOOKUP('Sch D. Workings'!AP1141,$C$10:$C$14,$B$10:$B$14),0)</f>
        <v>0</v>
      </c>
      <c r="AC140" s="99">
        <f>COUNTIFS('Sch D. Workings'!AP1141,"&gt;"&amp;$D$14)</f>
        <v>0</v>
      </c>
    </row>
    <row r="141" spans="3:29" x14ac:dyDescent="0.35">
      <c r="C141" s="81" t="str">
        <f>IF('Sch A. Input'!B133="","",'Sch A. Input'!B133)</f>
        <v/>
      </c>
      <c r="D141" s="81" t="str">
        <f>IF('Sch A. Input'!C133="","",'Sch A. Input'!C133)</f>
        <v/>
      </c>
      <c r="E141" s="85"/>
      <c r="F141" s="85"/>
      <c r="G141" s="99">
        <f>'Sch D. Workings'!G1142</f>
        <v>0</v>
      </c>
      <c r="H141" s="310">
        <f>IF(OR('Sch D. Workings'!D135="",G141=0),0,(IF((SUMIFS('Sch A. Input'!H133:CJ133,'Sch A. Input'!$H$14:$CJ$14,"Total",'Sch A. Input'!$H$13:$CJ$13,"&lt;="&amp;$I$7))&gt;'Sch D. Workings'!$D$12,MIN('Sch D. Workings'!J1142,'Sch D. Workings'!$D$12),'Sch D. Workings'!J1142)))</f>
        <v>0</v>
      </c>
      <c r="I141" s="221">
        <f>'Sch D. Workings'!O1142</f>
        <v>0</v>
      </c>
      <c r="J141" s="82">
        <f>IFERROR(LOOKUP('Sch D. Workings'!L1142,$C$10:$C$14,$B$10:$B$14),0)</f>
        <v>0</v>
      </c>
      <c r="K141" s="99">
        <f>COUNTIFS('Sch D. Workings'!L1142,"&gt;"&amp;$D$14)</f>
        <v>0</v>
      </c>
      <c r="L141" s="300"/>
      <c r="M141" s="78">
        <f>'Sch D. Workings'!Q1142</f>
        <v>0</v>
      </c>
      <c r="N141" s="309">
        <f>IF(OR('Sch D. Workings'!D135="",$D$7&lt;=I$7,M141=0),0,(IF(H141='Sch D. Workings'!$D$12,"Exceeded Cap",IF((SUMIFS('Sch A. Input'!H133:CJ133,'Sch A. Input'!$H$14:$CJ$14,"Total",'Sch A. Input'!$H$13:$CJ$13,"&lt;="&amp;$O$7))&gt;'Sch D. Workings'!$D$12,MIN('Sch D. Workings'!T1142,'Sch D. Workings'!$D$12-H141),'Sch D. Workings'!T1142))))</f>
        <v>0</v>
      </c>
      <c r="O141" s="221">
        <f>'Sch D. Workings'!Y1142</f>
        <v>0</v>
      </c>
      <c r="P141" s="82">
        <f>IFERROR(LOOKUP('Sch D. Workings'!V1142,$C$10:$C$14,$B$10:$B$14),0)</f>
        <v>0</v>
      </c>
      <c r="Q141" s="99">
        <f>COUNTIFS('Sch D. Workings'!V1142,"&gt;"&amp;$D$14)</f>
        <v>0</v>
      </c>
      <c r="R141" s="85"/>
      <c r="S141" s="78">
        <f>'Sch D. Workings'!AA1142</f>
        <v>0</v>
      </c>
      <c r="T141" s="309">
        <f>IF(OR('Sch D. Workings'!D135="",$D$7&lt;=O$7,S141=0),0,IF(OR(N141="Exceeded Cap",SUM(H141,N141)='Sch D. Workings'!$D$12),"Exceeded cap",IF((SUMIFS('Sch A. Input'!H133:CJ133,'Sch A. Input'!$H$14:$CJ$14,"Total",'Sch A. Input'!$H$13:$CJ$13,"&lt;="&amp;$U$7))&gt;'Sch D. Workings'!$D$12,MIN('Sch D. Workings'!AD1142,'Sch D. Workings'!$D$12-N141-H141),'Sch D. Workings'!AD1142)))</f>
        <v>0</v>
      </c>
      <c r="U141" s="221">
        <f>'Sch D. Workings'!AI1142</f>
        <v>0</v>
      </c>
      <c r="V141" s="82">
        <f>IFERROR(LOOKUP('Sch D. Workings'!AF1142,$C$10:$C$14,$B$10:$B$14),0)</f>
        <v>0</v>
      </c>
      <c r="W141" s="99">
        <f>COUNTIFS('Sch D. Workings'!AF1142,"&gt;"&amp;$D$14)</f>
        <v>0</v>
      </c>
      <c r="X141" s="85"/>
      <c r="Y141" s="78">
        <f>'Sch D. Workings'!AK1142</f>
        <v>0</v>
      </c>
      <c r="Z141" s="309">
        <f>IF(OR('Sch D. Workings'!D135="",$D$7&lt;=U$7,Y141=0),0,IF(OR(T141="Exceeded Cap",N141="Exceeded Cap",SUM(H141,N141,T141)='Sch D. Workings'!$D$12),"Exceeded Cap",IF((SUMIFS('Sch A. Input'!H133:CJ133,'Sch A. Input'!$H$14:$CJ$14,"Total",'Sch A. Input'!$H$13:$CJ$13,"&lt;="&amp;$AA$7))&gt;'Sch D. Workings'!$D$12,MIN('Sch D. Workings'!AN1142,'Sch D. Workings'!$D$12-N141-T141-H141),'Sch D. Workings'!AN1142)))</f>
        <v>0</v>
      </c>
      <c r="AA141" s="221">
        <f>'Sch D. Workings'!AS1142</f>
        <v>0</v>
      </c>
      <c r="AB141" s="82">
        <f>IFERROR(LOOKUP('Sch D. Workings'!AP1142,$C$10:$C$14,$B$10:$B$14),0)</f>
        <v>0</v>
      </c>
      <c r="AC141" s="99">
        <f>COUNTIFS('Sch D. Workings'!AP1142,"&gt;"&amp;$D$14)</f>
        <v>0</v>
      </c>
    </row>
    <row r="142" spans="3:29" x14ac:dyDescent="0.35">
      <c r="C142" s="81" t="str">
        <f>IF('Sch A. Input'!B134="","",'Sch A. Input'!B134)</f>
        <v/>
      </c>
      <c r="D142" s="81" t="str">
        <f>IF('Sch A. Input'!C134="","",'Sch A. Input'!C134)</f>
        <v/>
      </c>
      <c r="E142" s="85"/>
      <c r="F142" s="85"/>
      <c r="G142" s="99">
        <f>'Sch D. Workings'!G1143</f>
        <v>0</v>
      </c>
      <c r="H142" s="310">
        <f>IF(OR('Sch D. Workings'!D136="",G142=0),0,(IF((SUMIFS('Sch A. Input'!H134:CJ134,'Sch A. Input'!$H$14:$CJ$14,"Total",'Sch A. Input'!$H$13:$CJ$13,"&lt;="&amp;$I$7))&gt;'Sch D. Workings'!$D$12,MIN('Sch D. Workings'!J1143,'Sch D. Workings'!$D$12),'Sch D. Workings'!J1143)))</f>
        <v>0</v>
      </c>
      <c r="I142" s="221">
        <f>'Sch D. Workings'!O1143</f>
        <v>0</v>
      </c>
      <c r="J142" s="82">
        <f>IFERROR(LOOKUP('Sch D. Workings'!L1143,$C$10:$C$14,$B$10:$B$14),0)</f>
        <v>0</v>
      </c>
      <c r="K142" s="99">
        <f>COUNTIFS('Sch D. Workings'!L1143,"&gt;"&amp;$D$14)</f>
        <v>0</v>
      </c>
      <c r="L142" s="300"/>
      <c r="M142" s="78">
        <f>'Sch D. Workings'!Q1143</f>
        <v>0</v>
      </c>
      <c r="N142" s="309">
        <f>IF(OR('Sch D. Workings'!D136="",$D$7&lt;=I$7,M142=0),0,(IF(H142='Sch D. Workings'!$D$12,"Exceeded Cap",IF((SUMIFS('Sch A. Input'!H134:CJ134,'Sch A. Input'!$H$14:$CJ$14,"Total",'Sch A. Input'!$H$13:$CJ$13,"&lt;="&amp;$O$7))&gt;'Sch D. Workings'!$D$12,MIN('Sch D. Workings'!T1143,'Sch D. Workings'!$D$12-H142),'Sch D. Workings'!T1143))))</f>
        <v>0</v>
      </c>
      <c r="O142" s="221">
        <f>'Sch D. Workings'!Y1143</f>
        <v>0</v>
      </c>
      <c r="P142" s="82">
        <f>IFERROR(LOOKUP('Sch D. Workings'!V1143,$C$10:$C$14,$B$10:$B$14),0)</f>
        <v>0</v>
      </c>
      <c r="Q142" s="99">
        <f>COUNTIFS('Sch D. Workings'!V1143,"&gt;"&amp;$D$14)</f>
        <v>0</v>
      </c>
      <c r="R142" s="85"/>
      <c r="S142" s="78">
        <f>'Sch D. Workings'!AA1143</f>
        <v>0</v>
      </c>
      <c r="T142" s="309">
        <f>IF(OR('Sch D. Workings'!D136="",$D$7&lt;=O$7,S142=0),0,IF(OR(N142="Exceeded Cap",SUM(H142,N142)='Sch D. Workings'!$D$12),"Exceeded cap",IF((SUMIFS('Sch A. Input'!H134:CJ134,'Sch A. Input'!$H$14:$CJ$14,"Total",'Sch A. Input'!$H$13:$CJ$13,"&lt;="&amp;$U$7))&gt;'Sch D. Workings'!$D$12,MIN('Sch D. Workings'!AD1143,'Sch D. Workings'!$D$12-N142-H142),'Sch D. Workings'!AD1143)))</f>
        <v>0</v>
      </c>
      <c r="U142" s="221">
        <f>'Sch D. Workings'!AI1143</f>
        <v>0</v>
      </c>
      <c r="V142" s="82">
        <f>IFERROR(LOOKUP('Sch D. Workings'!AF1143,$C$10:$C$14,$B$10:$B$14),0)</f>
        <v>0</v>
      </c>
      <c r="W142" s="99">
        <f>COUNTIFS('Sch D. Workings'!AF1143,"&gt;"&amp;$D$14)</f>
        <v>0</v>
      </c>
      <c r="X142" s="85"/>
      <c r="Y142" s="78">
        <f>'Sch D. Workings'!AK1143</f>
        <v>0</v>
      </c>
      <c r="Z142" s="309">
        <f>IF(OR('Sch D. Workings'!D136="",$D$7&lt;=U$7,Y142=0),0,IF(OR(T142="Exceeded Cap",N142="Exceeded Cap",SUM(H142,N142,T142)='Sch D. Workings'!$D$12),"Exceeded Cap",IF((SUMIFS('Sch A. Input'!H134:CJ134,'Sch A. Input'!$H$14:$CJ$14,"Total",'Sch A. Input'!$H$13:$CJ$13,"&lt;="&amp;$AA$7))&gt;'Sch D. Workings'!$D$12,MIN('Sch D. Workings'!AN1143,'Sch D. Workings'!$D$12-N142-T142-H142),'Sch D. Workings'!AN1143)))</f>
        <v>0</v>
      </c>
      <c r="AA142" s="221">
        <f>'Sch D. Workings'!AS1143</f>
        <v>0</v>
      </c>
      <c r="AB142" s="82">
        <f>IFERROR(LOOKUP('Sch D. Workings'!AP1143,$C$10:$C$14,$B$10:$B$14),0)</f>
        <v>0</v>
      </c>
      <c r="AC142" s="99">
        <f>COUNTIFS('Sch D. Workings'!AP1143,"&gt;"&amp;$D$14)</f>
        <v>0</v>
      </c>
    </row>
    <row r="143" spans="3:29" x14ac:dyDescent="0.35">
      <c r="C143" s="81" t="str">
        <f>IF('Sch A. Input'!B135="","",'Sch A. Input'!B135)</f>
        <v/>
      </c>
      <c r="D143" s="81" t="str">
        <f>IF('Sch A. Input'!C135="","",'Sch A. Input'!C135)</f>
        <v/>
      </c>
      <c r="E143" s="85"/>
      <c r="F143" s="85"/>
      <c r="G143" s="99">
        <f>'Sch D. Workings'!G1144</f>
        <v>0</v>
      </c>
      <c r="H143" s="310">
        <f>IF(OR('Sch D. Workings'!D137="",G143=0),0,(IF((SUMIFS('Sch A. Input'!H135:CJ135,'Sch A. Input'!$H$14:$CJ$14,"Total",'Sch A. Input'!$H$13:$CJ$13,"&lt;="&amp;$I$7))&gt;'Sch D. Workings'!$D$12,MIN('Sch D. Workings'!J1144,'Sch D. Workings'!$D$12),'Sch D. Workings'!J1144)))</f>
        <v>0</v>
      </c>
      <c r="I143" s="221">
        <f>'Sch D. Workings'!O1144</f>
        <v>0</v>
      </c>
      <c r="J143" s="82">
        <f>IFERROR(LOOKUP('Sch D. Workings'!L1144,$C$10:$C$14,$B$10:$B$14),0)</f>
        <v>0</v>
      </c>
      <c r="K143" s="99">
        <f>COUNTIFS('Sch D. Workings'!L1144,"&gt;"&amp;$D$14)</f>
        <v>0</v>
      </c>
      <c r="L143" s="300"/>
      <c r="M143" s="78">
        <f>'Sch D. Workings'!Q1144</f>
        <v>0</v>
      </c>
      <c r="N143" s="309">
        <f>IF(OR('Sch D. Workings'!D137="",$D$7&lt;=I$7,M143=0),0,(IF(H143='Sch D. Workings'!$D$12,"Exceeded Cap",IF((SUMIFS('Sch A. Input'!H135:CJ135,'Sch A. Input'!$H$14:$CJ$14,"Total",'Sch A. Input'!$H$13:$CJ$13,"&lt;="&amp;$O$7))&gt;'Sch D. Workings'!$D$12,MIN('Sch D. Workings'!T1144,'Sch D. Workings'!$D$12-H143),'Sch D. Workings'!T1144))))</f>
        <v>0</v>
      </c>
      <c r="O143" s="221">
        <f>'Sch D. Workings'!Y1144</f>
        <v>0</v>
      </c>
      <c r="P143" s="82">
        <f>IFERROR(LOOKUP('Sch D. Workings'!V1144,$C$10:$C$14,$B$10:$B$14),0)</f>
        <v>0</v>
      </c>
      <c r="Q143" s="99">
        <f>COUNTIFS('Sch D. Workings'!V1144,"&gt;"&amp;$D$14)</f>
        <v>0</v>
      </c>
      <c r="R143" s="85"/>
      <c r="S143" s="78">
        <f>'Sch D. Workings'!AA1144</f>
        <v>0</v>
      </c>
      <c r="T143" s="309">
        <f>IF(OR('Sch D. Workings'!D137="",$D$7&lt;=O$7,S143=0),0,IF(OR(N143="Exceeded Cap",SUM(H143,N143)='Sch D. Workings'!$D$12),"Exceeded cap",IF((SUMIFS('Sch A. Input'!H135:CJ135,'Sch A. Input'!$H$14:$CJ$14,"Total",'Sch A. Input'!$H$13:$CJ$13,"&lt;="&amp;$U$7))&gt;'Sch D. Workings'!$D$12,MIN('Sch D. Workings'!AD1144,'Sch D. Workings'!$D$12-N143-H143),'Sch D. Workings'!AD1144)))</f>
        <v>0</v>
      </c>
      <c r="U143" s="221">
        <f>'Sch D. Workings'!AI1144</f>
        <v>0</v>
      </c>
      <c r="V143" s="82">
        <f>IFERROR(LOOKUP('Sch D. Workings'!AF1144,$C$10:$C$14,$B$10:$B$14),0)</f>
        <v>0</v>
      </c>
      <c r="W143" s="99">
        <f>COUNTIFS('Sch D. Workings'!AF1144,"&gt;"&amp;$D$14)</f>
        <v>0</v>
      </c>
      <c r="X143" s="85"/>
      <c r="Y143" s="78">
        <f>'Sch D. Workings'!AK1144</f>
        <v>0</v>
      </c>
      <c r="Z143" s="309">
        <f>IF(OR('Sch D. Workings'!D137="",$D$7&lt;=U$7,Y143=0),0,IF(OR(T143="Exceeded Cap",N143="Exceeded Cap",SUM(H143,N143,T143)='Sch D. Workings'!$D$12),"Exceeded Cap",IF((SUMIFS('Sch A. Input'!H135:CJ135,'Sch A. Input'!$H$14:$CJ$14,"Total",'Sch A. Input'!$H$13:$CJ$13,"&lt;="&amp;$AA$7))&gt;'Sch D. Workings'!$D$12,MIN('Sch D. Workings'!AN1144,'Sch D. Workings'!$D$12-N143-T143-H143),'Sch D. Workings'!AN1144)))</f>
        <v>0</v>
      </c>
      <c r="AA143" s="221">
        <f>'Sch D. Workings'!AS1144</f>
        <v>0</v>
      </c>
      <c r="AB143" s="82">
        <f>IFERROR(LOOKUP('Sch D. Workings'!AP1144,$C$10:$C$14,$B$10:$B$14),0)</f>
        <v>0</v>
      </c>
      <c r="AC143" s="99">
        <f>COUNTIFS('Sch D. Workings'!AP1144,"&gt;"&amp;$D$14)</f>
        <v>0</v>
      </c>
    </row>
    <row r="144" spans="3:29" x14ac:dyDescent="0.35">
      <c r="C144" s="81" t="str">
        <f>IF('Sch A. Input'!B136="","",'Sch A. Input'!B136)</f>
        <v/>
      </c>
      <c r="D144" s="81" t="str">
        <f>IF('Sch A. Input'!C136="","",'Sch A. Input'!C136)</f>
        <v/>
      </c>
      <c r="E144" s="85"/>
      <c r="F144" s="85"/>
      <c r="G144" s="99">
        <f>'Sch D. Workings'!G1145</f>
        <v>0</v>
      </c>
      <c r="H144" s="310">
        <f>IF(OR('Sch D. Workings'!D138="",G144=0),0,(IF((SUMIFS('Sch A. Input'!H136:CJ136,'Sch A. Input'!$H$14:$CJ$14,"Total",'Sch A. Input'!$H$13:$CJ$13,"&lt;="&amp;$I$7))&gt;'Sch D. Workings'!$D$12,MIN('Sch D. Workings'!J1145,'Sch D. Workings'!$D$12),'Sch D. Workings'!J1145)))</f>
        <v>0</v>
      </c>
      <c r="I144" s="221">
        <f>'Sch D. Workings'!O1145</f>
        <v>0</v>
      </c>
      <c r="J144" s="82">
        <f>IFERROR(LOOKUP('Sch D. Workings'!L1145,$C$10:$C$14,$B$10:$B$14),0)</f>
        <v>0</v>
      </c>
      <c r="K144" s="99">
        <f>COUNTIFS('Sch D. Workings'!L1145,"&gt;"&amp;$D$14)</f>
        <v>0</v>
      </c>
      <c r="L144" s="300"/>
      <c r="M144" s="78">
        <f>'Sch D. Workings'!Q1145</f>
        <v>0</v>
      </c>
      <c r="N144" s="309">
        <f>IF(OR('Sch D. Workings'!D138="",$D$7&lt;=I$7,M144=0),0,(IF(H144='Sch D. Workings'!$D$12,"Exceeded Cap",IF((SUMIFS('Sch A. Input'!H136:CJ136,'Sch A. Input'!$H$14:$CJ$14,"Total",'Sch A. Input'!$H$13:$CJ$13,"&lt;="&amp;$O$7))&gt;'Sch D. Workings'!$D$12,MIN('Sch D. Workings'!T1145,'Sch D. Workings'!$D$12-H144),'Sch D. Workings'!T1145))))</f>
        <v>0</v>
      </c>
      <c r="O144" s="221">
        <f>'Sch D. Workings'!Y1145</f>
        <v>0</v>
      </c>
      <c r="P144" s="82">
        <f>IFERROR(LOOKUP('Sch D. Workings'!V1145,$C$10:$C$14,$B$10:$B$14),0)</f>
        <v>0</v>
      </c>
      <c r="Q144" s="99">
        <f>COUNTIFS('Sch D. Workings'!V1145,"&gt;"&amp;$D$14)</f>
        <v>0</v>
      </c>
      <c r="R144" s="85"/>
      <c r="S144" s="78">
        <f>'Sch D. Workings'!AA1145</f>
        <v>0</v>
      </c>
      <c r="T144" s="309">
        <f>IF(OR('Sch D. Workings'!D138="",$D$7&lt;=O$7,S144=0),0,IF(OR(N144="Exceeded Cap",SUM(H144,N144)='Sch D. Workings'!$D$12),"Exceeded cap",IF((SUMIFS('Sch A. Input'!H136:CJ136,'Sch A. Input'!$H$14:$CJ$14,"Total",'Sch A. Input'!$H$13:$CJ$13,"&lt;="&amp;$U$7))&gt;'Sch D. Workings'!$D$12,MIN('Sch D. Workings'!AD1145,'Sch D. Workings'!$D$12-N144-H144),'Sch D. Workings'!AD1145)))</f>
        <v>0</v>
      </c>
      <c r="U144" s="221">
        <f>'Sch D. Workings'!AI1145</f>
        <v>0</v>
      </c>
      <c r="V144" s="82">
        <f>IFERROR(LOOKUP('Sch D. Workings'!AF1145,$C$10:$C$14,$B$10:$B$14),0)</f>
        <v>0</v>
      </c>
      <c r="W144" s="99">
        <f>COUNTIFS('Sch D. Workings'!AF1145,"&gt;"&amp;$D$14)</f>
        <v>0</v>
      </c>
      <c r="X144" s="85"/>
      <c r="Y144" s="78">
        <f>'Sch D. Workings'!AK1145</f>
        <v>0</v>
      </c>
      <c r="Z144" s="309">
        <f>IF(OR('Sch D. Workings'!D138="",$D$7&lt;=U$7,Y144=0),0,IF(OR(T144="Exceeded Cap",N144="Exceeded Cap",SUM(H144,N144,T144)='Sch D. Workings'!$D$12),"Exceeded Cap",IF((SUMIFS('Sch A. Input'!H136:CJ136,'Sch A. Input'!$H$14:$CJ$14,"Total",'Sch A. Input'!$H$13:$CJ$13,"&lt;="&amp;$AA$7))&gt;'Sch D. Workings'!$D$12,MIN('Sch D. Workings'!AN1145,'Sch D. Workings'!$D$12-N144-T144-H144),'Sch D. Workings'!AN1145)))</f>
        <v>0</v>
      </c>
      <c r="AA144" s="221">
        <f>'Sch D. Workings'!AS1145</f>
        <v>0</v>
      </c>
      <c r="AB144" s="82">
        <f>IFERROR(LOOKUP('Sch D. Workings'!AP1145,$C$10:$C$14,$B$10:$B$14),0)</f>
        <v>0</v>
      </c>
      <c r="AC144" s="99">
        <f>COUNTIFS('Sch D. Workings'!AP1145,"&gt;"&amp;$D$14)</f>
        <v>0</v>
      </c>
    </row>
    <row r="145" spans="3:29" x14ac:dyDescent="0.35">
      <c r="C145" s="81" t="str">
        <f>IF('Sch A. Input'!B137="","",'Sch A. Input'!B137)</f>
        <v/>
      </c>
      <c r="D145" s="81" t="str">
        <f>IF('Sch A. Input'!C137="","",'Sch A. Input'!C137)</f>
        <v/>
      </c>
      <c r="E145" s="85"/>
      <c r="F145" s="85"/>
      <c r="G145" s="99">
        <f>'Sch D. Workings'!G1146</f>
        <v>0</v>
      </c>
      <c r="H145" s="310">
        <f>IF(OR('Sch D. Workings'!D139="",G145=0),0,(IF((SUMIFS('Sch A. Input'!H137:CJ137,'Sch A. Input'!$H$14:$CJ$14,"Total",'Sch A. Input'!$H$13:$CJ$13,"&lt;="&amp;$I$7))&gt;'Sch D. Workings'!$D$12,MIN('Sch D. Workings'!J1146,'Sch D. Workings'!$D$12),'Sch D. Workings'!J1146)))</f>
        <v>0</v>
      </c>
      <c r="I145" s="221">
        <f>'Sch D. Workings'!O1146</f>
        <v>0</v>
      </c>
      <c r="J145" s="82">
        <f>IFERROR(LOOKUP('Sch D. Workings'!L1146,$C$10:$C$14,$B$10:$B$14),0)</f>
        <v>0</v>
      </c>
      <c r="K145" s="99">
        <f>COUNTIFS('Sch D. Workings'!L1146,"&gt;"&amp;$D$14)</f>
        <v>0</v>
      </c>
      <c r="L145" s="300"/>
      <c r="M145" s="78">
        <f>'Sch D. Workings'!Q1146</f>
        <v>0</v>
      </c>
      <c r="N145" s="309">
        <f>IF(OR('Sch D. Workings'!D139="",$D$7&lt;=I$7,M145=0),0,(IF(H145='Sch D. Workings'!$D$12,"Exceeded Cap",IF((SUMIFS('Sch A. Input'!H137:CJ137,'Sch A. Input'!$H$14:$CJ$14,"Total",'Sch A. Input'!$H$13:$CJ$13,"&lt;="&amp;$O$7))&gt;'Sch D. Workings'!$D$12,MIN('Sch D. Workings'!T1146,'Sch D. Workings'!$D$12-H145),'Sch D. Workings'!T1146))))</f>
        <v>0</v>
      </c>
      <c r="O145" s="221">
        <f>'Sch D. Workings'!Y1146</f>
        <v>0</v>
      </c>
      <c r="P145" s="82">
        <f>IFERROR(LOOKUP('Sch D. Workings'!V1146,$C$10:$C$14,$B$10:$B$14),0)</f>
        <v>0</v>
      </c>
      <c r="Q145" s="99">
        <f>COUNTIFS('Sch D. Workings'!V1146,"&gt;"&amp;$D$14)</f>
        <v>0</v>
      </c>
      <c r="R145" s="85"/>
      <c r="S145" s="78">
        <f>'Sch D. Workings'!AA1146</f>
        <v>0</v>
      </c>
      <c r="T145" s="309">
        <f>IF(OR('Sch D. Workings'!D139="",$D$7&lt;=O$7,S145=0),0,IF(OR(N145="Exceeded Cap",SUM(H145,N145)='Sch D. Workings'!$D$12),"Exceeded cap",IF((SUMIFS('Sch A. Input'!H137:CJ137,'Sch A. Input'!$H$14:$CJ$14,"Total",'Sch A. Input'!$H$13:$CJ$13,"&lt;="&amp;$U$7))&gt;'Sch D. Workings'!$D$12,MIN('Sch D. Workings'!AD1146,'Sch D. Workings'!$D$12-N145-H145),'Sch D. Workings'!AD1146)))</f>
        <v>0</v>
      </c>
      <c r="U145" s="221">
        <f>'Sch D. Workings'!AI1146</f>
        <v>0</v>
      </c>
      <c r="V145" s="82">
        <f>IFERROR(LOOKUP('Sch D. Workings'!AF1146,$C$10:$C$14,$B$10:$B$14),0)</f>
        <v>0</v>
      </c>
      <c r="W145" s="99">
        <f>COUNTIFS('Sch D. Workings'!AF1146,"&gt;"&amp;$D$14)</f>
        <v>0</v>
      </c>
      <c r="X145" s="85"/>
      <c r="Y145" s="78">
        <f>'Sch D. Workings'!AK1146</f>
        <v>0</v>
      </c>
      <c r="Z145" s="309">
        <f>IF(OR('Sch D. Workings'!D139="",$D$7&lt;=U$7,Y145=0),0,IF(OR(T145="Exceeded Cap",N145="Exceeded Cap",SUM(H145,N145,T145)='Sch D. Workings'!$D$12),"Exceeded Cap",IF((SUMIFS('Sch A. Input'!H137:CJ137,'Sch A. Input'!$H$14:$CJ$14,"Total",'Sch A. Input'!$H$13:$CJ$13,"&lt;="&amp;$AA$7))&gt;'Sch D. Workings'!$D$12,MIN('Sch D. Workings'!AN1146,'Sch D. Workings'!$D$12-N145-T145-H145),'Sch D. Workings'!AN1146)))</f>
        <v>0</v>
      </c>
      <c r="AA145" s="221">
        <f>'Sch D. Workings'!AS1146</f>
        <v>0</v>
      </c>
      <c r="AB145" s="82">
        <f>IFERROR(LOOKUP('Sch D. Workings'!AP1146,$C$10:$C$14,$B$10:$B$14),0)</f>
        <v>0</v>
      </c>
      <c r="AC145" s="99">
        <f>COUNTIFS('Sch D. Workings'!AP1146,"&gt;"&amp;$D$14)</f>
        <v>0</v>
      </c>
    </row>
    <row r="146" spans="3:29" x14ac:dyDescent="0.35">
      <c r="C146" s="81" t="str">
        <f>IF('Sch A. Input'!B138="","",'Sch A. Input'!B138)</f>
        <v/>
      </c>
      <c r="D146" s="81" t="str">
        <f>IF('Sch A. Input'!C138="","",'Sch A. Input'!C138)</f>
        <v/>
      </c>
      <c r="E146" s="85"/>
      <c r="F146" s="85"/>
      <c r="G146" s="99">
        <f>'Sch D. Workings'!G1147</f>
        <v>0</v>
      </c>
      <c r="H146" s="310">
        <f>IF(OR('Sch D. Workings'!D140="",G146=0),0,(IF((SUMIFS('Sch A. Input'!H138:CJ138,'Sch A. Input'!$H$14:$CJ$14,"Total",'Sch A. Input'!$H$13:$CJ$13,"&lt;="&amp;$I$7))&gt;'Sch D. Workings'!$D$12,MIN('Sch D. Workings'!J1147,'Sch D. Workings'!$D$12),'Sch D. Workings'!J1147)))</f>
        <v>0</v>
      </c>
      <c r="I146" s="221">
        <f>'Sch D. Workings'!O1147</f>
        <v>0</v>
      </c>
      <c r="J146" s="82">
        <f>IFERROR(LOOKUP('Sch D. Workings'!L1147,$C$10:$C$14,$B$10:$B$14),0)</f>
        <v>0</v>
      </c>
      <c r="K146" s="99">
        <f>COUNTIFS('Sch D. Workings'!L1147,"&gt;"&amp;$D$14)</f>
        <v>0</v>
      </c>
      <c r="L146" s="300"/>
      <c r="M146" s="78">
        <f>'Sch D. Workings'!Q1147</f>
        <v>0</v>
      </c>
      <c r="N146" s="309">
        <f>IF(OR('Sch D. Workings'!D140="",$D$7&lt;=I$7,M146=0),0,(IF(H146='Sch D. Workings'!$D$12,"Exceeded Cap",IF((SUMIFS('Sch A. Input'!H138:CJ138,'Sch A. Input'!$H$14:$CJ$14,"Total",'Sch A. Input'!$H$13:$CJ$13,"&lt;="&amp;$O$7))&gt;'Sch D. Workings'!$D$12,MIN('Sch D. Workings'!T1147,'Sch D. Workings'!$D$12-H146),'Sch D. Workings'!T1147))))</f>
        <v>0</v>
      </c>
      <c r="O146" s="221">
        <f>'Sch D. Workings'!Y1147</f>
        <v>0</v>
      </c>
      <c r="P146" s="82">
        <f>IFERROR(LOOKUP('Sch D. Workings'!V1147,$C$10:$C$14,$B$10:$B$14),0)</f>
        <v>0</v>
      </c>
      <c r="Q146" s="99">
        <f>COUNTIFS('Sch D. Workings'!V1147,"&gt;"&amp;$D$14)</f>
        <v>0</v>
      </c>
      <c r="R146" s="85"/>
      <c r="S146" s="78">
        <f>'Sch D. Workings'!AA1147</f>
        <v>0</v>
      </c>
      <c r="T146" s="309">
        <f>IF(OR('Sch D. Workings'!D140="",$D$7&lt;=O$7,S146=0),0,IF(OR(N146="Exceeded Cap",SUM(H146,N146)='Sch D. Workings'!$D$12),"Exceeded cap",IF((SUMIFS('Sch A. Input'!H138:CJ138,'Sch A. Input'!$H$14:$CJ$14,"Total",'Sch A. Input'!$H$13:$CJ$13,"&lt;="&amp;$U$7))&gt;'Sch D. Workings'!$D$12,MIN('Sch D. Workings'!AD1147,'Sch D. Workings'!$D$12-N146-H146),'Sch D. Workings'!AD1147)))</f>
        <v>0</v>
      </c>
      <c r="U146" s="221">
        <f>'Sch D. Workings'!AI1147</f>
        <v>0</v>
      </c>
      <c r="V146" s="82">
        <f>IFERROR(LOOKUP('Sch D. Workings'!AF1147,$C$10:$C$14,$B$10:$B$14),0)</f>
        <v>0</v>
      </c>
      <c r="W146" s="99">
        <f>COUNTIFS('Sch D. Workings'!AF1147,"&gt;"&amp;$D$14)</f>
        <v>0</v>
      </c>
      <c r="X146" s="85"/>
      <c r="Y146" s="78">
        <f>'Sch D. Workings'!AK1147</f>
        <v>0</v>
      </c>
      <c r="Z146" s="309">
        <f>IF(OR('Sch D. Workings'!D140="",$D$7&lt;=U$7,Y146=0),0,IF(OR(T146="Exceeded Cap",N146="Exceeded Cap",SUM(H146,N146,T146)='Sch D. Workings'!$D$12),"Exceeded Cap",IF((SUMIFS('Sch A. Input'!H138:CJ138,'Sch A. Input'!$H$14:$CJ$14,"Total",'Sch A. Input'!$H$13:$CJ$13,"&lt;="&amp;$AA$7))&gt;'Sch D. Workings'!$D$12,MIN('Sch D. Workings'!AN1147,'Sch D. Workings'!$D$12-N146-T146-H146),'Sch D. Workings'!AN1147)))</f>
        <v>0</v>
      </c>
      <c r="AA146" s="221">
        <f>'Sch D. Workings'!AS1147</f>
        <v>0</v>
      </c>
      <c r="AB146" s="82">
        <f>IFERROR(LOOKUP('Sch D. Workings'!AP1147,$C$10:$C$14,$B$10:$B$14),0)</f>
        <v>0</v>
      </c>
      <c r="AC146" s="99">
        <f>COUNTIFS('Sch D. Workings'!AP1147,"&gt;"&amp;$D$14)</f>
        <v>0</v>
      </c>
    </row>
    <row r="147" spans="3:29" x14ac:dyDescent="0.35">
      <c r="C147" s="81" t="str">
        <f>IF('Sch A. Input'!B139="","",'Sch A. Input'!B139)</f>
        <v/>
      </c>
      <c r="D147" s="81" t="str">
        <f>IF('Sch A. Input'!C139="","",'Sch A. Input'!C139)</f>
        <v/>
      </c>
      <c r="E147" s="85"/>
      <c r="F147" s="85"/>
      <c r="G147" s="99">
        <f>'Sch D. Workings'!G1148</f>
        <v>0</v>
      </c>
      <c r="H147" s="310">
        <f>IF(OR('Sch D. Workings'!D141="",G147=0),0,(IF((SUMIFS('Sch A. Input'!H139:CJ139,'Sch A. Input'!$H$14:$CJ$14,"Total",'Sch A. Input'!$H$13:$CJ$13,"&lt;="&amp;$I$7))&gt;'Sch D. Workings'!$D$12,MIN('Sch D. Workings'!J1148,'Sch D. Workings'!$D$12),'Sch D. Workings'!J1148)))</f>
        <v>0</v>
      </c>
      <c r="I147" s="221">
        <f>'Sch D. Workings'!O1148</f>
        <v>0</v>
      </c>
      <c r="J147" s="82">
        <f>IFERROR(LOOKUP('Sch D. Workings'!L1148,$C$10:$C$14,$B$10:$B$14),0)</f>
        <v>0</v>
      </c>
      <c r="K147" s="99">
        <f>COUNTIFS('Sch D. Workings'!L1148,"&gt;"&amp;$D$14)</f>
        <v>0</v>
      </c>
      <c r="L147" s="300"/>
      <c r="M147" s="78">
        <f>'Sch D. Workings'!Q1148</f>
        <v>0</v>
      </c>
      <c r="N147" s="309">
        <f>IF(OR('Sch D. Workings'!D141="",$D$7&lt;=I$7,M147=0),0,(IF(H147='Sch D. Workings'!$D$12,"Exceeded Cap",IF((SUMIFS('Sch A. Input'!H139:CJ139,'Sch A. Input'!$H$14:$CJ$14,"Total",'Sch A. Input'!$H$13:$CJ$13,"&lt;="&amp;$O$7))&gt;'Sch D. Workings'!$D$12,MIN('Sch D. Workings'!T1148,'Sch D. Workings'!$D$12-H147),'Sch D. Workings'!T1148))))</f>
        <v>0</v>
      </c>
      <c r="O147" s="221">
        <f>'Sch D. Workings'!Y1148</f>
        <v>0</v>
      </c>
      <c r="P147" s="82">
        <f>IFERROR(LOOKUP('Sch D. Workings'!V1148,$C$10:$C$14,$B$10:$B$14),0)</f>
        <v>0</v>
      </c>
      <c r="Q147" s="99">
        <f>COUNTIFS('Sch D. Workings'!V1148,"&gt;"&amp;$D$14)</f>
        <v>0</v>
      </c>
      <c r="R147" s="85"/>
      <c r="S147" s="78">
        <f>'Sch D. Workings'!AA1148</f>
        <v>0</v>
      </c>
      <c r="T147" s="309">
        <f>IF(OR('Sch D. Workings'!D141="",$D$7&lt;=O$7,S147=0),0,IF(OR(N147="Exceeded Cap",SUM(H147,N147)='Sch D. Workings'!$D$12),"Exceeded cap",IF((SUMIFS('Sch A. Input'!H139:CJ139,'Sch A. Input'!$H$14:$CJ$14,"Total",'Sch A. Input'!$H$13:$CJ$13,"&lt;="&amp;$U$7))&gt;'Sch D. Workings'!$D$12,MIN('Sch D. Workings'!AD1148,'Sch D. Workings'!$D$12-N147-H147),'Sch D. Workings'!AD1148)))</f>
        <v>0</v>
      </c>
      <c r="U147" s="221">
        <f>'Sch D. Workings'!AI1148</f>
        <v>0</v>
      </c>
      <c r="V147" s="82">
        <f>IFERROR(LOOKUP('Sch D. Workings'!AF1148,$C$10:$C$14,$B$10:$B$14),0)</f>
        <v>0</v>
      </c>
      <c r="W147" s="99">
        <f>COUNTIFS('Sch D. Workings'!AF1148,"&gt;"&amp;$D$14)</f>
        <v>0</v>
      </c>
      <c r="X147" s="85"/>
      <c r="Y147" s="78">
        <f>'Sch D. Workings'!AK1148</f>
        <v>0</v>
      </c>
      <c r="Z147" s="309">
        <f>IF(OR('Sch D. Workings'!D141="",$D$7&lt;=U$7,Y147=0),0,IF(OR(T147="Exceeded Cap",N147="Exceeded Cap",SUM(H147,N147,T147)='Sch D. Workings'!$D$12),"Exceeded Cap",IF((SUMIFS('Sch A. Input'!H139:CJ139,'Sch A. Input'!$H$14:$CJ$14,"Total",'Sch A. Input'!$H$13:$CJ$13,"&lt;="&amp;$AA$7))&gt;'Sch D. Workings'!$D$12,MIN('Sch D. Workings'!AN1148,'Sch D. Workings'!$D$12-N147-T147-H147),'Sch D. Workings'!AN1148)))</f>
        <v>0</v>
      </c>
      <c r="AA147" s="221">
        <f>'Sch D. Workings'!AS1148</f>
        <v>0</v>
      </c>
      <c r="AB147" s="82">
        <f>IFERROR(LOOKUP('Sch D. Workings'!AP1148,$C$10:$C$14,$B$10:$B$14),0)</f>
        <v>0</v>
      </c>
      <c r="AC147" s="99">
        <f>COUNTIFS('Sch D. Workings'!AP1148,"&gt;"&amp;$D$14)</f>
        <v>0</v>
      </c>
    </row>
    <row r="148" spans="3:29" x14ac:dyDescent="0.35">
      <c r="C148" s="81" t="str">
        <f>IF('Sch A. Input'!B140="","",'Sch A. Input'!B140)</f>
        <v/>
      </c>
      <c r="D148" s="81" t="str">
        <f>IF('Sch A. Input'!C140="","",'Sch A. Input'!C140)</f>
        <v/>
      </c>
      <c r="E148" s="85"/>
      <c r="F148" s="85"/>
      <c r="G148" s="99">
        <f>'Sch D. Workings'!G1149</f>
        <v>0</v>
      </c>
      <c r="H148" s="310">
        <f>IF(OR('Sch D. Workings'!D142="",G148=0),0,(IF((SUMIFS('Sch A. Input'!H140:CJ140,'Sch A. Input'!$H$14:$CJ$14,"Total",'Sch A. Input'!$H$13:$CJ$13,"&lt;="&amp;$I$7))&gt;'Sch D. Workings'!$D$12,MIN('Sch D. Workings'!J1149,'Sch D. Workings'!$D$12),'Sch D. Workings'!J1149)))</f>
        <v>0</v>
      </c>
      <c r="I148" s="221">
        <f>'Sch D. Workings'!O1149</f>
        <v>0</v>
      </c>
      <c r="J148" s="82">
        <f>IFERROR(LOOKUP('Sch D. Workings'!L1149,$C$10:$C$14,$B$10:$B$14),0)</f>
        <v>0</v>
      </c>
      <c r="K148" s="99">
        <f>COUNTIFS('Sch D. Workings'!L1149,"&gt;"&amp;$D$14)</f>
        <v>0</v>
      </c>
      <c r="L148" s="300"/>
      <c r="M148" s="78">
        <f>'Sch D. Workings'!Q1149</f>
        <v>0</v>
      </c>
      <c r="N148" s="309">
        <f>IF(OR('Sch D. Workings'!D142="",$D$7&lt;=I$7,M148=0),0,(IF(H148='Sch D. Workings'!$D$12,"Exceeded Cap",IF((SUMIFS('Sch A. Input'!H140:CJ140,'Sch A. Input'!$H$14:$CJ$14,"Total",'Sch A. Input'!$H$13:$CJ$13,"&lt;="&amp;$O$7))&gt;'Sch D. Workings'!$D$12,MIN('Sch D. Workings'!T1149,'Sch D. Workings'!$D$12-H148),'Sch D. Workings'!T1149))))</f>
        <v>0</v>
      </c>
      <c r="O148" s="221">
        <f>'Sch D. Workings'!Y1149</f>
        <v>0</v>
      </c>
      <c r="P148" s="82">
        <f>IFERROR(LOOKUP('Sch D. Workings'!V1149,$C$10:$C$14,$B$10:$B$14),0)</f>
        <v>0</v>
      </c>
      <c r="Q148" s="99">
        <f>COUNTIFS('Sch D. Workings'!V1149,"&gt;"&amp;$D$14)</f>
        <v>0</v>
      </c>
      <c r="R148" s="85"/>
      <c r="S148" s="78">
        <f>'Sch D. Workings'!AA1149</f>
        <v>0</v>
      </c>
      <c r="T148" s="309">
        <f>IF(OR('Sch D. Workings'!D142="",$D$7&lt;=O$7,S148=0),0,IF(OR(N148="Exceeded Cap",SUM(H148,N148)='Sch D. Workings'!$D$12),"Exceeded cap",IF((SUMIFS('Sch A. Input'!H140:CJ140,'Sch A. Input'!$H$14:$CJ$14,"Total",'Sch A. Input'!$H$13:$CJ$13,"&lt;="&amp;$U$7))&gt;'Sch D. Workings'!$D$12,MIN('Sch D. Workings'!AD1149,'Sch D. Workings'!$D$12-N148-H148),'Sch D. Workings'!AD1149)))</f>
        <v>0</v>
      </c>
      <c r="U148" s="221">
        <f>'Sch D. Workings'!AI1149</f>
        <v>0</v>
      </c>
      <c r="V148" s="82">
        <f>IFERROR(LOOKUP('Sch D. Workings'!AF1149,$C$10:$C$14,$B$10:$B$14),0)</f>
        <v>0</v>
      </c>
      <c r="W148" s="99">
        <f>COUNTIFS('Sch D. Workings'!AF1149,"&gt;"&amp;$D$14)</f>
        <v>0</v>
      </c>
      <c r="X148" s="85"/>
      <c r="Y148" s="78">
        <f>'Sch D. Workings'!AK1149</f>
        <v>0</v>
      </c>
      <c r="Z148" s="309">
        <f>IF(OR('Sch D. Workings'!D142="",$D$7&lt;=U$7,Y148=0),0,IF(OR(T148="Exceeded Cap",N148="Exceeded Cap",SUM(H148,N148,T148)='Sch D. Workings'!$D$12),"Exceeded Cap",IF((SUMIFS('Sch A. Input'!H140:CJ140,'Sch A. Input'!$H$14:$CJ$14,"Total",'Sch A. Input'!$H$13:$CJ$13,"&lt;="&amp;$AA$7))&gt;'Sch D. Workings'!$D$12,MIN('Sch D. Workings'!AN1149,'Sch D. Workings'!$D$12-N148-T148-H148),'Sch D. Workings'!AN1149)))</f>
        <v>0</v>
      </c>
      <c r="AA148" s="221">
        <f>'Sch D. Workings'!AS1149</f>
        <v>0</v>
      </c>
      <c r="AB148" s="82">
        <f>IFERROR(LOOKUP('Sch D. Workings'!AP1149,$C$10:$C$14,$B$10:$B$14),0)</f>
        <v>0</v>
      </c>
      <c r="AC148" s="99">
        <f>COUNTIFS('Sch D. Workings'!AP1149,"&gt;"&amp;$D$14)</f>
        <v>0</v>
      </c>
    </row>
    <row r="149" spans="3:29" x14ac:dyDescent="0.35">
      <c r="C149" s="81" t="str">
        <f>IF('Sch A. Input'!B141="","",'Sch A. Input'!B141)</f>
        <v/>
      </c>
      <c r="D149" s="81" t="str">
        <f>IF('Sch A. Input'!C141="","",'Sch A. Input'!C141)</f>
        <v/>
      </c>
      <c r="E149" s="85"/>
      <c r="F149" s="85"/>
      <c r="G149" s="99">
        <f>'Sch D. Workings'!G1150</f>
        <v>0</v>
      </c>
      <c r="H149" s="310">
        <f>IF(OR('Sch D. Workings'!D143="",G149=0),0,(IF((SUMIFS('Sch A. Input'!H141:CJ141,'Sch A. Input'!$H$14:$CJ$14,"Total",'Sch A. Input'!$H$13:$CJ$13,"&lt;="&amp;$I$7))&gt;'Sch D. Workings'!$D$12,MIN('Sch D. Workings'!J1150,'Sch D. Workings'!$D$12),'Sch D. Workings'!J1150)))</f>
        <v>0</v>
      </c>
      <c r="I149" s="221">
        <f>'Sch D. Workings'!O1150</f>
        <v>0</v>
      </c>
      <c r="J149" s="82">
        <f>IFERROR(LOOKUP('Sch D. Workings'!L1150,$C$10:$C$14,$B$10:$B$14),0)</f>
        <v>0</v>
      </c>
      <c r="K149" s="99">
        <f>COUNTIFS('Sch D. Workings'!L1150,"&gt;"&amp;$D$14)</f>
        <v>0</v>
      </c>
      <c r="L149" s="300"/>
      <c r="M149" s="78">
        <f>'Sch D. Workings'!Q1150</f>
        <v>0</v>
      </c>
      <c r="N149" s="309">
        <f>IF(OR('Sch D. Workings'!D143="",$D$7&lt;=I$7,M149=0),0,(IF(H149='Sch D. Workings'!$D$12,"Exceeded Cap",IF((SUMIFS('Sch A. Input'!H141:CJ141,'Sch A. Input'!$H$14:$CJ$14,"Total",'Sch A. Input'!$H$13:$CJ$13,"&lt;="&amp;$O$7))&gt;'Sch D. Workings'!$D$12,MIN('Sch D. Workings'!T1150,'Sch D. Workings'!$D$12-H149),'Sch D. Workings'!T1150))))</f>
        <v>0</v>
      </c>
      <c r="O149" s="221">
        <f>'Sch D. Workings'!Y1150</f>
        <v>0</v>
      </c>
      <c r="P149" s="82">
        <f>IFERROR(LOOKUP('Sch D. Workings'!V1150,$C$10:$C$14,$B$10:$B$14),0)</f>
        <v>0</v>
      </c>
      <c r="Q149" s="99">
        <f>COUNTIFS('Sch D. Workings'!V1150,"&gt;"&amp;$D$14)</f>
        <v>0</v>
      </c>
      <c r="R149" s="85"/>
      <c r="S149" s="78">
        <f>'Sch D. Workings'!AA1150</f>
        <v>0</v>
      </c>
      <c r="T149" s="309">
        <f>IF(OR('Sch D. Workings'!D143="",$D$7&lt;=O$7,S149=0),0,IF(OR(N149="Exceeded Cap",SUM(H149,N149)='Sch D. Workings'!$D$12),"Exceeded cap",IF((SUMIFS('Sch A. Input'!H141:CJ141,'Sch A. Input'!$H$14:$CJ$14,"Total",'Sch A. Input'!$H$13:$CJ$13,"&lt;="&amp;$U$7))&gt;'Sch D. Workings'!$D$12,MIN('Sch D. Workings'!AD1150,'Sch D. Workings'!$D$12-N149-H149),'Sch D. Workings'!AD1150)))</f>
        <v>0</v>
      </c>
      <c r="U149" s="221">
        <f>'Sch D. Workings'!AI1150</f>
        <v>0</v>
      </c>
      <c r="V149" s="82">
        <f>IFERROR(LOOKUP('Sch D. Workings'!AF1150,$C$10:$C$14,$B$10:$B$14),0)</f>
        <v>0</v>
      </c>
      <c r="W149" s="99">
        <f>COUNTIFS('Sch D. Workings'!AF1150,"&gt;"&amp;$D$14)</f>
        <v>0</v>
      </c>
      <c r="X149" s="85"/>
      <c r="Y149" s="78">
        <f>'Sch D. Workings'!AK1150</f>
        <v>0</v>
      </c>
      <c r="Z149" s="309">
        <f>IF(OR('Sch D. Workings'!D143="",$D$7&lt;=U$7,Y149=0),0,IF(OR(T149="Exceeded Cap",N149="Exceeded Cap",SUM(H149,N149,T149)='Sch D. Workings'!$D$12),"Exceeded Cap",IF((SUMIFS('Sch A. Input'!H141:CJ141,'Sch A. Input'!$H$14:$CJ$14,"Total",'Sch A. Input'!$H$13:$CJ$13,"&lt;="&amp;$AA$7))&gt;'Sch D. Workings'!$D$12,MIN('Sch D. Workings'!AN1150,'Sch D. Workings'!$D$12-N149-T149-H149),'Sch D. Workings'!AN1150)))</f>
        <v>0</v>
      </c>
      <c r="AA149" s="221">
        <f>'Sch D. Workings'!AS1150</f>
        <v>0</v>
      </c>
      <c r="AB149" s="82">
        <f>IFERROR(LOOKUP('Sch D. Workings'!AP1150,$C$10:$C$14,$B$10:$B$14),0)</f>
        <v>0</v>
      </c>
      <c r="AC149" s="99">
        <f>COUNTIFS('Sch D. Workings'!AP1150,"&gt;"&amp;$D$14)</f>
        <v>0</v>
      </c>
    </row>
    <row r="150" spans="3:29" x14ac:dyDescent="0.35">
      <c r="C150" s="81" t="str">
        <f>IF('Sch A. Input'!B142="","",'Sch A. Input'!B142)</f>
        <v/>
      </c>
      <c r="D150" s="81" t="str">
        <f>IF('Sch A. Input'!C142="","",'Sch A. Input'!C142)</f>
        <v/>
      </c>
      <c r="E150" s="85"/>
      <c r="F150" s="85"/>
      <c r="G150" s="99">
        <f>'Sch D. Workings'!G1151</f>
        <v>0</v>
      </c>
      <c r="H150" s="310">
        <f>IF(OR('Sch D. Workings'!D144="",G150=0),0,(IF((SUMIFS('Sch A. Input'!H142:CJ142,'Sch A. Input'!$H$14:$CJ$14,"Total",'Sch A. Input'!$H$13:$CJ$13,"&lt;="&amp;$I$7))&gt;'Sch D. Workings'!$D$12,MIN('Sch D. Workings'!J1151,'Sch D. Workings'!$D$12),'Sch D. Workings'!J1151)))</f>
        <v>0</v>
      </c>
      <c r="I150" s="221">
        <f>'Sch D. Workings'!O1151</f>
        <v>0</v>
      </c>
      <c r="J150" s="82">
        <f>IFERROR(LOOKUP('Sch D. Workings'!L1151,$C$10:$C$14,$B$10:$B$14),0)</f>
        <v>0</v>
      </c>
      <c r="K150" s="99">
        <f>COUNTIFS('Sch D. Workings'!L1151,"&gt;"&amp;$D$14)</f>
        <v>0</v>
      </c>
      <c r="L150" s="300"/>
      <c r="M150" s="78">
        <f>'Sch D. Workings'!Q1151</f>
        <v>0</v>
      </c>
      <c r="N150" s="309">
        <f>IF(OR('Sch D. Workings'!D144="",$D$7&lt;=I$7,M150=0),0,(IF(H150='Sch D. Workings'!$D$12,"Exceeded Cap",IF((SUMIFS('Sch A. Input'!H142:CJ142,'Sch A. Input'!$H$14:$CJ$14,"Total",'Sch A. Input'!$H$13:$CJ$13,"&lt;="&amp;$O$7))&gt;'Sch D. Workings'!$D$12,MIN('Sch D. Workings'!T1151,'Sch D. Workings'!$D$12-H150),'Sch D. Workings'!T1151))))</f>
        <v>0</v>
      </c>
      <c r="O150" s="221">
        <f>'Sch D. Workings'!Y1151</f>
        <v>0</v>
      </c>
      <c r="P150" s="82">
        <f>IFERROR(LOOKUP('Sch D. Workings'!V1151,$C$10:$C$14,$B$10:$B$14),0)</f>
        <v>0</v>
      </c>
      <c r="Q150" s="99">
        <f>COUNTIFS('Sch D. Workings'!V1151,"&gt;"&amp;$D$14)</f>
        <v>0</v>
      </c>
      <c r="R150" s="85"/>
      <c r="S150" s="78">
        <f>'Sch D. Workings'!AA1151</f>
        <v>0</v>
      </c>
      <c r="T150" s="309">
        <f>IF(OR('Sch D. Workings'!D144="",$D$7&lt;=O$7,S150=0),0,IF(OR(N150="Exceeded Cap",SUM(H150,N150)='Sch D. Workings'!$D$12),"Exceeded cap",IF((SUMIFS('Sch A. Input'!H142:CJ142,'Sch A. Input'!$H$14:$CJ$14,"Total",'Sch A. Input'!$H$13:$CJ$13,"&lt;="&amp;$U$7))&gt;'Sch D. Workings'!$D$12,MIN('Sch D. Workings'!AD1151,'Sch D. Workings'!$D$12-N150-H150),'Sch D. Workings'!AD1151)))</f>
        <v>0</v>
      </c>
      <c r="U150" s="221">
        <f>'Sch D. Workings'!AI1151</f>
        <v>0</v>
      </c>
      <c r="V150" s="82">
        <f>IFERROR(LOOKUP('Sch D. Workings'!AF1151,$C$10:$C$14,$B$10:$B$14),0)</f>
        <v>0</v>
      </c>
      <c r="W150" s="99">
        <f>COUNTIFS('Sch D. Workings'!AF1151,"&gt;"&amp;$D$14)</f>
        <v>0</v>
      </c>
      <c r="X150" s="85"/>
      <c r="Y150" s="78">
        <f>'Sch D. Workings'!AK1151</f>
        <v>0</v>
      </c>
      <c r="Z150" s="309">
        <f>IF(OR('Sch D. Workings'!D144="",$D$7&lt;=U$7,Y150=0),0,IF(OR(T150="Exceeded Cap",N150="Exceeded Cap",SUM(H150,N150,T150)='Sch D. Workings'!$D$12),"Exceeded Cap",IF((SUMIFS('Sch A. Input'!H142:CJ142,'Sch A. Input'!$H$14:$CJ$14,"Total",'Sch A. Input'!$H$13:$CJ$13,"&lt;="&amp;$AA$7))&gt;'Sch D. Workings'!$D$12,MIN('Sch D. Workings'!AN1151,'Sch D. Workings'!$D$12-N150-T150-H150),'Sch D. Workings'!AN1151)))</f>
        <v>0</v>
      </c>
      <c r="AA150" s="221">
        <f>'Sch D. Workings'!AS1151</f>
        <v>0</v>
      </c>
      <c r="AB150" s="82">
        <f>IFERROR(LOOKUP('Sch D. Workings'!AP1151,$C$10:$C$14,$B$10:$B$14),0)</f>
        <v>0</v>
      </c>
      <c r="AC150" s="99">
        <f>COUNTIFS('Sch D. Workings'!AP1151,"&gt;"&amp;$D$14)</f>
        <v>0</v>
      </c>
    </row>
    <row r="151" spans="3:29" x14ac:dyDescent="0.35">
      <c r="C151" s="81" t="str">
        <f>IF('Sch A. Input'!B143="","",'Sch A. Input'!B143)</f>
        <v/>
      </c>
      <c r="D151" s="81" t="str">
        <f>IF('Sch A. Input'!C143="","",'Sch A. Input'!C143)</f>
        <v/>
      </c>
      <c r="E151" s="85"/>
      <c r="F151" s="85"/>
      <c r="G151" s="99">
        <f>'Sch D. Workings'!G1152</f>
        <v>0</v>
      </c>
      <c r="H151" s="310">
        <f>IF(OR('Sch D. Workings'!D145="",G151=0),0,(IF((SUMIFS('Sch A. Input'!H143:CJ143,'Sch A. Input'!$H$14:$CJ$14,"Total",'Sch A. Input'!$H$13:$CJ$13,"&lt;="&amp;$I$7))&gt;'Sch D. Workings'!$D$12,MIN('Sch D. Workings'!J1152,'Sch D. Workings'!$D$12),'Sch D. Workings'!J1152)))</f>
        <v>0</v>
      </c>
      <c r="I151" s="221">
        <f>'Sch D. Workings'!O1152</f>
        <v>0</v>
      </c>
      <c r="J151" s="82">
        <f>IFERROR(LOOKUP('Sch D. Workings'!L1152,$C$10:$C$14,$B$10:$B$14),0)</f>
        <v>0</v>
      </c>
      <c r="K151" s="99">
        <f>COUNTIFS('Sch D. Workings'!L1152,"&gt;"&amp;$D$14)</f>
        <v>0</v>
      </c>
      <c r="L151" s="300"/>
      <c r="M151" s="78">
        <f>'Sch D. Workings'!Q1152</f>
        <v>0</v>
      </c>
      <c r="N151" s="309">
        <f>IF(OR('Sch D. Workings'!D145="",$D$7&lt;=I$7,M151=0),0,(IF(H151='Sch D. Workings'!$D$12,"Exceeded Cap",IF((SUMIFS('Sch A. Input'!H143:CJ143,'Sch A. Input'!$H$14:$CJ$14,"Total",'Sch A. Input'!$H$13:$CJ$13,"&lt;="&amp;$O$7))&gt;'Sch D. Workings'!$D$12,MIN('Sch D. Workings'!T1152,'Sch D. Workings'!$D$12-H151),'Sch D. Workings'!T1152))))</f>
        <v>0</v>
      </c>
      <c r="O151" s="221">
        <f>'Sch D. Workings'!Y1152</f>
        <v>0</v>
      </c>
      <c r="P151" s="82">
        <f>IFERROR(LOOKUP('Sch D. Workings'!V1152,$C$10:$C$14,$B$10:$B$14),0)</f>
        <v>0</v>
      </c>
      <c r="Q151" s="99">
        <f>COUNTIFS('Sch D. Workings'!V1152,"&gt;"&amp;$D$14)</f>
        <v>0</v>
      </c>
      <c r="R151" s="85"/>
      <c r="S151" s="78">
        <f>'Sch D. Workings'!AA1152</f>
        <v>0</v>
      </c>
      <c r="T151" s="309">
        <f>IF(OR('Sch D. Workings'!D145="",$D$7&lt;=O$7,S151=0),0,IF(OR(N151="Exceeded Cap",SUM(H151,N151)='Sch D. Workings'!$D$12),"Exceeded cap",IF((SUMIFS('Sch A. Input'!H143:CJ143,'Sch A. Input'!$H$14:$CJ$14,"Total",'Sch A. Input'!$H$13:$CJ$13,"&lt;="&amp;$U$7))&gt;'Sch D. Workings'!$D$12,MIN('Sch D. Workings'!AD1152,'Sch D. Workings'!$D$12-N151-H151),'Sch D. Workings'!AD1152)))</f>
        <v>0</v>
      </c>
      <c r="U151" s="221">
        <f>'Sch D. Workings'!AI1152</f>
        <v>0</v>
      </c>
      <c r="V151" s="82">
        <f>IFERROR(LOOKUP('Sch D. Workings'!AF1152,$C$10:$C$14,$B$10:$B$14),0)</f>
        <v>0</v>
      </c>
      <c r="W151" s="99">
        <f>COUNTIFS('Sch D. Workings'!AF1152,"&gt;"&amp;$D$14)</f>
        <v>0</v>
      </c>
      <c r="X151" s="85"/>
      <c r="Y151" s="78">
        <f>'Sch D. Workings'!AK1152</f>
        <v>0</v>
      </c>
      <c r="Z151" s="309">
        <f>IF(OR('Sch D. Workings'!D145="",$D$7&lt;=U$7,Y151=0),0,IF(OR(T151="Exceeded Cap",N151="Exceeded Cap",SUM(H151,N151,T151)='Sch D. Workings'!$D$12),"Exceeded Cap",IF((SUMIFS('Sch A. Input'!H143:CJ143,'Sch A. Input'!$H$14:$CJ$14,"Total",'Sch A. Input'!$H$13:$CJ$13,"&lt;="&amp;$AA$7))&gt;'Sch D. Workings'!$D$12,MIN('Sch D. Workings'!AN1152,'Sch D. Workings'!$D$12-N151-T151-H151),'Sch D. Workings'!AN1152)))</f>
        <v>0</v>
      </c>
      <c r="AA151" s="221">
        <f>'Sch D. Workings'!AS1152</f>
        <v>0</v>
      </c>
      <c r="AB151" s="82">
        <f>IFERROR(LOOKUP('Sch D. Workings'!AP1152,$C$10:$C$14,$B$10:$B$14),0)</f>
        <v>0</v>
      </c>
      <c r="AC151" s="99">
        <f>COUNTIFS('Sch D. Workings'!AP1152,"&gt;"&amp;$D$14)</f>
        <v>0</v>
      </c>
    </row>
    <row r="152" spans="3:29" x14ac:dyDescent="0.35">
      <c r="C152" s="81" t="str">
        <f>IF('Sch A. Input'!B144="","",'Sch A. Input'!B144)</f>
        <v/>
      </c>
      <c r="D152" s="81" t="str">
        <f>IF('Sch A. Input'!C144="","",'Sch A. Input'!C144)</f>
        <v/>
      </c>
      <c r="E152" s="85"/>
      <c r="F152" s="85"/>
      <c r="G152" s="99">
        <f>'Sch D. Workings'!G1153</f>
        <v>0</v>
      </c>
      <c r="H152" s="310">
        <f>IF(OR('Sch D. Workings'!D146="",G152=0),0,(IF((SUMIFS('Sch A. Input'!H144:CJ144,'Sch A. Input'!$H$14:$CJ$14,"Total",'Sch A. Input'!$H$13:$CJ$13,"&lt;="&amp;$I$7))&gt;'Sch D. Workings'!$D$12,MIN('Sch D. Workings'!J1153,'Sch D. Workings'!$D$12),'Sch D. Workings'!J1153)))</f>
        <v>0</v>
      </c>
      <c r="I152" s="221">
        <f>'Sch D. Workings'!O1153</f>
        <v>0</v>
      </c>
      <c r="J152" s="82">
        <f>IFERROR(LOOKUP('Sch D. Workings'!L1153,$C$10:$C$14,$B$10:$B$14),0)</f>
        <v>0</v>
      </c>
      <c r="K152" s="99">
        <f>COUNTIFS('Sch D. Workings'!L1153,"&gt;"&amp;$D$14)</f>
        <v>0</v>
      </c>
      <c r="L152" s="300"/>
      <c r="M152" s="78">
        <f>'Sch D. Workings'!Q1153</f>
        <v>0</v>
      </c>
      <c r="N152" s="309">
        <f>IF(OR('Sch D. Workings'!D146="",$D$7&lt;=I$7,M152=0),0,(IF(H152='Sch D. Workings'!$D$12,"Exceeded Cap",IF((SUMIFS('Sch A. Input'!H144:CJ144,'Sch A. Input'!$H$14:$CJ$14,"Total",'Sch A. Input'!$H$13:$CJ$13,"&lt;="&amp;$O$7))&gt;'Sch D. Workings'!$D$12,MIN('Sch D. Workings'!T1153,'Sch D. Workings'!$D$12-H152),'Sch D. Workings'!T1153))))</f>
        <v>0</v>
      </c>
      <c r="O152" s="221">
        <f>'Sch D. Workings'!Y1153</f>
        <v>0</v>
      </c>
      <c r="P152" s="82">
        <f>IFERROR(LOOKUP('Sch D. Workings'!V1153,$C$10:$C$14,$B$10:$B$14),0)</f>
        <v>0</v>
      </c>
      <c r="Q152" s="99">
        <f>COUNTIFS('Sch D. Workings'!V1153,"&gt;"&amp;$D$14)</f>
        <v>0</v>
      </c>
      <c r="R152" s="85"/>
      <c r="S152" s="78">
        <f>'Sch D. Workings'!AA1153</f>
        <v>0</v>
      </c>
      <c r="T152" s="309">
        <f>IF(OR('Sch D. Workings'!D146="",$D$7&lt;=O$7,S152=0),0,IF(OR(N152="Exceeded Cap",SUM(H152,N152)='Sch D. Workings'!$D$12),"Exceeded cap",IF((SUMIFS('Sch A. Input'!H144:CJ144,'Sch A. Input'!$H$14:$CJ$14,"Total",'Sch A. Input'!$H$13:$CJ$13,"&lt;="&amp;$U$7))&gt;'Sch D. Workings'!$D$12,MIN('Sch D. Workings'!AD1153,'Sch D. Workings'!$D$12-N152-H152),'Sch D. Workings'!AD1153)))</f>
        <v>0</v>
      </c>
      <c r="U152" s="221">
        <f>'Sch D. Workings'!AI1153</f>
        <v>0</v>
      </c>
      <c r="V152" s="82">
        <f>IFERROR(LOOKUP('Sch D. Workings'!AF1153,$C$10:$C$14,$B$10:$B$14),0)</f>
        <v>0</v>
      </c>
      <c r="W152" s="99">
        <f>COUNTIFS('Sch D. Workings'!AF1153,"&gt;"&amp;$D$14)</f>
        <v>0</v>
      </c>
      <c r="X152" s="85"/>
      <c r="Y152" s="78">
        <f>'Sch D. Workings'!AK1153</f>
        <v>0</v>
      </c>
      <c r="Z152" s="309">
        <f>IF(OR('Sch D. Workings'!D146="",$D$7&lt;=U$7,Y152=0),0,IF(OR(T152="Exceeded Cap",N152="Exceeded Cap",SUM(H152,N152,T152)='Sch D. Workings'!$D$12),"Exceeded Cap",IF((SUMIFS('Sch A. Input'!H144:CJ144,'Sch A. Input'!$H$14:$CJ$14,"Total",'Sch A. Input'!$H$13:$CJ$13,"&lt;="&amp;$AA$7))&gt;'Sch D. Workings'!$D$12,MIN('Sch D. Workings'!AN1153,'Sch D. Workings'!$D$12-N152-T152-H152),'Sch D. Workings'!AN1153)))</f>
        <v>0</v>
      </c>
      <c r="AA152" s="221">
        <f>'Sch D. Workings'!AS1153</f>
        <v>0</v>
      </c>
      <c r="AB152" s="82">
        <f>IFERROR(LOOKUP('Sch D. Workings'!AP1153,$C$10:$C$14,$B$10:$B$14),0)</f>
        <v>0</v>
      </c>
      <c r="AC152" s="99">
        <f>COUNTIFS('Sch D. Workings'!AP1153,"&gt;"&amp;$D$14)</f>
        <v>0</v>
      </c>
    </row>
    <row r="153" spans="3:29" x14ac:dyDescent="0.35">
      <c r="C153" s="81" t="str">
        <f>IF('Sch A. Input'!B145="","",'Sch A. Input'!B145)</f>
        <v/>
      </c>
      <c r="D153" s="81" t="str">
        <f>IF('Sch A. Input'!C145="","",'Sch A. Input'!C145)</f>
        <v/>
      </c>
      <c r="E153" s="85"/>
      <c r="F153" s="85"/>
      <c r="G153" s="99">
        <f>'Sch D. Workings'!G1154</f>
        <v>0</v>
      </c>
      <c r="H153" s="310">
        <f>IF(OR('Sch D. Workings'!D147="",G153=0),0,(IF((SUMIFS('Sch A. Input'!H145:CJ145,'Sch A. Input'!$H$14:$CJ$14,"Total",'Sch A. Input'!$H$13:$CJ$13,"&lt;="&amp;$I$7))&gt;'Sch D. Workings'!$D$12,MIN('Sch D. Workings'!J1154,'Sch D. Workings'!$D$12),'Sch D. Workings'!J1154)))</f>
        <v>0</v>
      </c>
      <c r="I153" s="221">
        <f>'Sch D. Workings'!O1154</f>
        <v>0</v>
      </c>
      <c r="J153" s="82">
        <f>IFERROR(LOOKUP('Sch D. Workings'!L1154,$C$10:$C$14,$B$10:$B$14),0)</f>
        <v>0</v>
      </c>
      <c r="K153" s="99">
        <f>COUNTIFS('Sch D. Workings'!L1154,"&gt;"&amp;$D$14)</f>
        <v>0</v>
      </c>
      <c r="L153" s="300"/>
      <c r="M153" s="78">
        <f>'Sch D. Workings'!Q1154</f>
        <v>0</v>
      </c>
      <c r="N153" s="309">
        <f>IF(OR('Sch D. Workings'!D147="",$D$7&lt;=I$7,M153=0),0,(IF(H153='Sch D. Workings'!$D$12,"Exceeded Cap",IF((SUMIFS('Sch A. Input'!H145:CJ145,'Sch A. Input'!$H$14:$CJ$14,"Total",'Sch A. Input'!$H$13:$CJ$13,"&lt;="&amp;$O$7))&gt;'Sch D. Workings'!$D$12,MIN('Sch D. Workings'!T1154,'Sch D. Workings'!$D$12-H153),'Sch D. Workings'!T1154))))</f>
        <v>0</v>
      </c>
      <c r="O153" s="221">
        <f>'Sch D. Workings'!Y1154</f>
        <v>0</v>
      </c>
      <c r="P153" s="82">
        <f>IFERROR(LOOKUP('Sch D. Workings'!V1154,$C$10:$C$14,$B$10:$B$14),0)</f>
        <v>0</v>
      </c>
      <c r="Q153" s="99">
        <f>COUNTIFS('Sch D. Workings'!V1154,"&gt;"&amp;$D$14)</f>
        <v>0</v>
      </c>
      <c r="R153" s="85"/>
      <c r="S153" s="78">
        <f>'Sch D. Workings'!AA1154</f>
        <v>0</v>
      </c>
      <c r="T153" s="309">
        <f>IF(OR('Sch D. Workings'!D147="",$D$7&lt;=O$7,S153=0),0,IF(OR(N153="Exceeded Cap",SUM(H153,N153)='Sch D. Workings'!$D$12),"Exceeded cap",IF((SUMIFS('Sch A. Input'!H145:CJ145,'Sch A. Input'!$H$14:$CJ$14,"Total",'Sch A. Input'!$H$13:$CJ$13,"&lt;="&amp;$U$7))&gt;'Sch D. Workings'!$D$12,MIN('Sch D. Workings'!AD1154,'Sch D. Workings'!$D$12-N153-H153),'Sch D. Workings'!AD1154)))</f>
        <v>0</v>
      </c>
      <c r="U153" s="221">
        <f>'Sch D. Workings'!AI1154</f>
        <v>0</v>
      </c>
      <c r="V153" s="82">
        <f>IFERROR(LOOKUP('Sch D. Workings'!AF1154,$C$10:$C$14,$B$10:$B$14),0)</f>
        <v>0</v>
      </c>
      <c r="W153" s="99">
        <f>COUNTIFS('Sch D. Workings'!AF1154,"&gt;"&amp;$D$14)</f>
        <v>0</v>
      </c>
      <c r="X153" s="85"/>
      <c r="Y153" s="78">
        <f>'Sch D. Workings'!AK1154</f>
        <v>0</v>
      </c>
      <c r="Z153" s="309">
        <f>IF(OR('Sch D. Workings'!D147="",$D$7&lt;=U$7,Y153=0),0,IF(OR(T153="Exceeded Cap",N153="Exceeded Cap",SUM(H153,N153,T153)='Sch D. Workings'!$D$12),"Exceeded Cap",IF((SUMIFS('Sch A. Input'!H145:CJ145,'Sch A. Input'!$H$14:$CJ$14,"Total",'Sch A. Input'!$H$13:$CJ$13,"&lt;="&amp;$AA$7))&gt;'Sch D. Workings'!$D$12,MIN('Sch D. Workings'!AN1154,'Sch D. Workings'!$D$12-N153-T153-H153),'Sch D. Workings'!AN1154)))</f>
        <v>0</v>
      </c>
      <c r="AA153" s="221">
        <f>'Sch D. Workings'!AS1154</f>
        <v>0</v>
      </c>
      <c r="AB153" s="82">
        <f>IFERROR(LOOKUP('Sch D. Workings'!AP1154,$C$10:$C$14,$B$10:$B$14),0)</f>
        <v>0</v>
      </c>
      <c r="AC153" s="99">
        <f>COUNTIFS('Sch D. Workings'!AP1154,"&gt;"&amp;$D$14)</f>
        <v>0</v>
      </c>
    </row>
    <row r="154" spans="3:29" x14ac:dyDescent="0.35">
      <c r="C154" s="81" t="str">
        <f>IF('Sch A. Input'!B146="","",'Sch A. Input'!B146)</f>
        <v/>
      </c>
      <c r="D154" s="81" t="str">
        <f>IF('Sch A. Input'!C146="","",'Sch A. Input'!C146)</f>
        <v/>
      </c>
      <c r="E154" s="85"/>
      <c r="F154" s="85"/>
      <c r="G154" s="99">
        <f>'Sch D. Workings'!G1155</f>
        <v>0</v>
      </c>
      <c r="H154" s="310">
        <f>IF(OR('Sch D. Workings'!D148="",G154=0),0,(IF((SUMIFS('Sch A. Input'!H146:CJ146,'Sch A. Input'!$H$14:$CJ$14,"Total",'Sch A. Input'!$H$13:$CJ$13,"&lt;="&amp;$I$7))&gt;'Sch D. Workings'!$D$12,MIN('Sch D. Workings'!J1155,'Sch D. Workings'!$D$12),'Sch D. Workings'!J1155)))</f>
        <v>0</v>
      </c>
      <c r="I154" s="221">
        <f>'Sch D. Workings'!O1155</f>
        <v>0</v>
      </c>
      <c r="J154" s="82">
        <f>IFERROR(LOOKUP('Sch D. Workings'!L1155,$C$10:$C$14,$B$10:$B$14),0)</f>
        <v>0</v>
      </c>
      <c r="K154" s="99">
        <f>COUNTIFS('Sch D. Workings'!L1155,"&gt;"&amp;$D$14)</f>
        <v>0</v>
      </c>
      <c r="L154" s="300"/>
      <c r="M154" s="78">
        <f>'Sch D. Workings'!Q1155</f>
        <v>0</v>
      </c>
      <c r="N154" s="309">
        <f>IF(OR('Sch D. Workings'!D148="",$D$7&lt;=I$7,M154=0),0,(IF(H154='Sch D. Workings'!$D$12,"Exceeded Cap",IF((SUMIFS('Sch A. Input'!H146:CJ146,'Sch A. Input'!$H$14:$CJ$14,"Total",'Sch A. Input'!$H$13:$CJ$13,"&lt;="&amp;$O$7))&gt;'Sch D. Workings'!$D$12,MIN('Sch D. Workings'!T1155,'Sch D. Workings'!$D$12-H154),'Sch D. Workings'!T1155))))</f>
        <v>0</v>
      </c>
      <c r="O154" s="221">
        <f>'Sch D. Workings'!Y1155</f>
        <v>0</v>
      </c>
      <c r="P154" s="82">
        <f>IFERROR(LOOKUP('Sch D. Workings'!V1155,$C$10:$C$14,$B$10:$B$14),0)</f>
        <v>0</v>
      </c>
      <c r="Q154" s="99">
        <f>COUNTIFS('Sch D. Workings'!V1155,"&gt;"&amp;$D$14)</f>
        <v>0</v>
      </c>
      <c r="R154" s="85"/>
      <c r="S154" s="78">
        <f>'Sch D. Workings'!AA1155</f>
        <v>0</v>
      </c>
      <c r="T154" s="309">
        <f>IF(OR('Sch D. Workings'!D148="",$D$7&lt;=O$7,S154=0),0,IF(OR(N154="Exceeded Cap",SUM(H154,N154)='Sch D. Workings'!$D$12),"Exceeded cap",IF((SUMIFS('Sch A. Input'!H146:CJ146,'Sch A. Input'!$H$14:$CJ$14,"Total",'Sch A. Input'!$H$13:$CJ$13,"&lt;="&amp;$U$7))&gt;'Sch D. Workings'!$D$12,MIN('Sch D. Workings'!AD1155,'Sch D. Workings'!$D$12-N154-H154),'Sch D. Workings'!AD1155)))</f>
        <v>0</v>
      </c>
      <c r="U154" s="221">
        <f>'Sch D. Workings'!AI1155</f>
        <v>0</v>
      </c>
      <c r="V154" s="82">
        <f>IFERROR(LOOKUP('Sch D. Workings'!AF1155,$C$10:$C$14,$B$10:$B$14),0)</f>
        <v>0</v>
      </c>
      <c r="W154" s="99">
        <f>COUNTIFS('Sch D. Workings'!AF1155,"&gt;"&amp;$D$14)</f>
        <v>0</v>
      </c>
      <c r="X154" s="85"/>
      <c r="Y154" s="78">
        <f>'Sch D. Workings'!AK1155</f>
        <v>0</v>
      </c>
      <c r="Z154" s="309">
        <f>IF(OR('Sch D. Workings'!D148="",$D$7&lt;=U$7,Y154=0),0,IF(OR(T154="Exceeded Cap",N154="Exceeded Cap",SUM(H154,N154,T154)='Sch D. Workings'!$D$12),"Exceeded Cap",IF((SUMIFS('Sch A. Input'!H146:CJ146,'Sch A. Input'!$H$14:$CJ$14,"Total",'Sch A. Input'!$H$13:$CJ$13,"&lt;="&amp;$AA$7))&gt;'Sch D. Workings'!$D$12,MIN('Sch D. Workings'!AN1155,'Sch D. Workings'!$D$12-N154-T154-H154),'Sch D. Workings'!AN1155)))</f>
        <v>0</v>
      </c>
      <c r="AA154" s="221">
        <f>'Sch D. Workings'!AS1155</f>
        <v>0</v>
      </c>
      <c r="AB154" s="82">
        <f>IFERROR(LOOKUP('Sch D. Workings'!AP1155,$C$10:$C$14,$B$10:$B$14),0)</f>
        <v>0</v>
      </c>
      <c r="AC154" s="99">
        <f>COUNTIFS('Sch D. Workings'!AP1155,"&gt;"&amp;$D$14)</f>
        <v>0</v>
      </c>
    </row>
    <row r="155" spans="3:29" x14ac:dyDescent="0.35">
      <c r="C155" s="81" t="str">
        <f>IF('Sch A. Input'!B147="","",'Sch A. Input'!B147)</f>
        <v/>
      </c>
      <c r="D155" s="81" t="str">
        <f>IF('Sch A. Input'!C147="","",'Sch A. Input'!C147)</f>
        <v/>
      </c>
      <c r="E155" s="85"/>
      <c r="F155" s="85"/>
      <c r="G155" s="99">
        <f>'Sch D. Workings'!G1156</f>
        <v>0</v>
      </c>
      <c r="H155" s="310">
        <f>IF(OR('Sch D. Workings'!D149="",G155=0),0,(IF((SUMIFS('Sch A. Input'!H147:CJ147,'Sch A. Input'!$H$14:$CJ$14,"Total",'Sch A. Input'!$H$13:$CJ$13,"&lt;="&amp;$I$7))&gt;'Sch D. Workings'!$D$12,MIN('Sch D. Workings'!J1156,'Sch D. Workings'!$D$12),'Sch D. Workings'!J1156)))</f>
        <v>0</v>
      </c>
      <c r="I155" s="221">
        <f>'Sch D. Workings'!O1156</f>
        <v>0</v>
      </c>
      <c r="J155" s="82">
        <f>IFERROR(LOOKUP('Sch D. Workings'!L1156,$C$10:$C$14,$B$10:$B$14),0)</f>
        <v>0</v>
      </c>
      <c r="K155" s="99">
        <f>COUNTIFS('Sch D. Workings'!L1156,"&gt;"&amp;$D$14)</f>
        <v>0</v>
      </c>
      <c r="L155" s="300"/>
      <c r="M155" s="78">
        <f>'Sch D. Workings'!Q1156</f>
        <v>0</v>
      </c>
      <c r="N155" s="309">
        <f>IF(OR('Sch D. Workings'!D149="",$D$7&lt;=I$7,M155=0),0,(IF(H155='Sch D. Workings'!$D$12,"Exceeded Cap",IF((SUMIFS('Sch A. Input'!H147:CJ147,'Sch A. Input'!$H$14:$CJ$14,"Total",'Sch A. Input'!$H$13:$CJ$13,"&lt;="&amp;$O$7))&gt;'Sch D. Workings'!$D$12,MIN('Sch D. Workings'!T1156,'Sch D. Workings'!$D$12-H155),'Sch D. Workings'!T1156))))</f>
        <v>0</v>
      </c>
      <c r="O155" s="221">
        <f>'Sch D. Workings'!Y1156</f>
        <v>0</v>
      </c>
      <c r="P155" s="82">
        <f>IFERROR(LOOKUP('Sch D. Workings'!V1156,$C$10:$C$14,$B$10:$B$14),0)</f>
        <v>0</v>
      </c>
      <c r="Q155" s="99">
        <f>COUNTIFS('Sch D. Workings'!V1156,"&gt;"&amp;$D$14)</f>
        <v>0</v>
      </c>
      <c r="R155" s="85"/>
      <c r="S155" s="78">
        <f>'Sch D. Workings'!AA1156</f>
        <v>0</v>
      </c>
      <c r="T155" s="309">
        <f>IF(OR('Sch D. Workings'!D149="",$D$7&lt;=O$7,S155=0),0,IF(OR(N155="Exceeded Cap",SUM(H155,N155)='Sch D. Workings'!$D$12),"Exceeded cap",IF((SUMIFS('Sch A. Input'!H147:CJ147,'Sch A. Input'!$H$14:$CJ$14,"Total",'Sch A. Input'!$H$13:$CJ$13,"&lt;="&amp;$U$7))&gt;'Sch D. Workings'!$D$12,MIN('Sch D. Workings'!AD1156,'Sch D. Workings'!$D$12-N155-H155),'Sch D. Workings'!AD1156)))</f>
        <v>0</v>
      </c>
      <c r="U155" s="221">
        <f>'Sch D. Workings'!AI1156</f>
        <v>0</v>
      </c>
      <c r="V155" s="82">
        <f>IFERROR(LOOKUP('Sch D. Workings'!AF1156,$C$10:$C$14,$B$10:$B$14),0)</f>
        <v>0</v>
      </c>
      <c r="W155" s="99">
        <f>COUNTIFS('Sch D. Workings'!AF1156,"&gt;"&amp;$D$14)</f>
        <v>0</v>
      </c>
      <c r="X155" s="85"/>
      <c r="Y155" s="78">
        <f>'Sch D. Workings'!AK1156</f>
        <v>0</v>
      </c>
      <c r="Z155" s="309">
        <f>IF(OR('Sch D. Workings'!D149="",$D$7&lt;=U$7,Y155=0),0,IF(OR(T155="Exceeded Cap",N155="Exceeded Cap",SUM(H155,N155,T155)='Sch D. Workings'!$D$12),"Exceeded Cap",IF((SUMIFS('Sch A. Input'!H147:CJ147,'Sch A. Input'!$H$14:$CJ$14,"Total",'Sch A. Input'!$H$13:$CJ$13,"&lt;="&amp;$AA$7))&gt;'Sch D. Workings'!$D$12,MIN('Sch D. Workings'!AN1156,'Sch D. Workings'!$D$12-N155-T155-H155),'Sch D. Workings'!AN1156)))</f>
        <v>0</v>
      </c>
      <c r="AA155" s="221">
        <f>'Sch D. Workings'!AS1156</f>
        <v>0</v>
      </c>
      <c r="AB155" s="82">
        <f>IFERROR(LOOKUP('Sch D. Workings'!AP1156,$C$10:$C$14,$B$10:$B$14),0)</f>
        <v>0</v>
      </c>
      <c r="AC155" s="99">
        <f>COUNTIFS('Sch D. Workings'!AP1156,"&gt;"&amp;$D$14)</f>
        <v>0</v>
      </c>
    </row>
    <row r="156" spans="3:29" x14ac:dyDescent="0.35">
      <c r="C156" s="81" t="str">
        <f>IF('Sch A. Input'!B148="","",'Sch A. Input'!B148)</f>
        <v/>
      </c>
      <c r="D156" s="81" t="str">
        <f>IF('Sch A. Input'!C148="","",'Sch A. Input'!C148)</f>
        <v/>
      </c>
      <c r="E156" s="85"/>
      <c r="F156" s="85"/>
      <c r="G156" s="99">
        <f>'Sch D. Workings'!G1157</f>
        <v>0</v>
      </c>
      <c r="H156" s="310">
        <f>IF(OR('Sch D. Workings'!D150="",G156=0),0,(IF((SUMIFS('Sch A. Input'!H148:CJ148,'Sch A. Input'!$H$14:$CJ$14,"Total",'Sch A. Input'!$H$13:$CJ$13,"&lt;="&amp;$I$7))&gt;'Sch D. Workings'!$D$12,MIN('Sch D. Workings'!J1157,'Sch D. Workings'!$D$12),'Sch D. Workings'!J1157)))</f>
        <v>0</v>
      </c>
      <c r="I156" s="221">
        <f>'Sch D. Workings'!O1157</f>
        <v>0</v>
      </c>
      <c r="J156" s="82">
        <f>IFERROR(LOOKUP('Sch D. Workings'!L1157,$C$10:$C$14,$B$10:$B$14),0)</f>
        <v>0</v>
      </c>
      <c r="K156" s="99">
        <f>COUNTIFS('Sch D. Workings'!L1157,"&gt;"&amp;$D$14)</f>
        <v>0</v>
      </c>
      <c r="L156" s="300"/>
      <c r="M156" s="78">
        <f>'Sch D. Workings'!Q1157</f>
        <v>0</v>
      </c>
      <c r="N156" s="309">
        <f>IF(OR('Sch D. Workings'!D150="",$D$7&lt;=I$7,M156=0),0,(IF(H156='Sch D. Workings'!$D$12,"Exceeded Cap",IF((SUMIFS('Sch A. Input'!H148:CJ148,'Sch A. Input'!$H$14:$CJ$14,"Total",'Sch A. Input'!$H$13:$CJ$13,"&lt;="&amp;$O$7))&gt;'Sch D. Workings'!$D$12,MIN('Sch D. Workings'!T1157,'Sch D. Workings'!$D$12-H156),'Sch D. Workings'!T1157))))</f>
        <v>0</v>
      </c>
      <c r="O156" s="221">
        <f>'Sch D. Workings'!Y1157</f>
        <v>0</v>
      </c>
      <c r="P156" s="82">
        <f>IFERROR(LOOKUP('Sch D. Workings'!V1157,$C$10:$C$14,$B$10:$B$14),0)</f>
        <v>0</v>
      </c>
      <c r="Q156" s="99">
        <f>COUNTIFS('Sch D. Workings'!V1157,"&gt;"&amp;$D$14)</f>
        <v>0</v>
      </c>
      <c r="R156" s="85"/>
      <c r="S156" s="78">
        <f>'Sch D. Workings'!AA1157</f>
        <v>0</v>
      </c>
      <c r="T156" s="309">
        <f>IF(OR('Sch D. Workings'!D150="",$D$7&lt;=O$7,S156=0),0,IF(OR(N156="Exceeded Cap",SUM(H156,N156)='Sch D. Workings'!$D$12),"Exceeded cap",IF((SUMIFS('Sch A. Input'!H148:CJ148,'Sch A. Input'!$H$14:$CJ$14,"Total",'Sch A. Input'!$H$13:$CJ$13,"&lt;="&amp;$U$7))&gt;'Sch D. Workings'!$D$12,MIN('Sch D. Workings'!AD1157,'Sch D. Workings'!$D$12-N156-H156),'Sch D. Workings'!AD1157)))</f>
        <v>0</v>
      </c>
      <c r="U156" s="221">
        <f>'Sch D. Workings'!AI1157</f>
        <v>0</v>
      </c>
      <c r="V156" s="82">
        <f>IFERROR(LOOKUP('Sch D. Workings'!AF1157,$C$10:$C$14,$B$10:$B$14),0)</f>
        <v>0</v>
      </c>
      <c r="W156" s="99">
        <f>COUNTIFS('Sch D. Workings'!AF1157,"&gt;"&amp;$D$14)</f>
        <v>0</v>
      </c>
      <c r="X156" s="85"/>
      <c r="Y156" s="78">
        <f>'Sch D. Workings'!AK1157</f>
        <v>0</v>
      </c>
      <c r="Z156" s="309">
        <f>IF(OR('Sch D. Workings'!D150="",$D$7&lt;=U$7,Y156=0),0,IF(OR(T156="Exceeded Cap",N156="Exceeded Cap",SUM(H156,N156,T156)='Sch D. Workings'!$D$12),"Exceeded Cap",IF((SUMIFS('Sch A. Input'!H148:CJ148,'Sch A. Input'!$H$14:$CJ$14,"Total",'Sch A. Input'!$H$13:$CJ$13,"&lt;="&amp;$AA$7))&gt;'Sch D. Workings'!$D$12,MIN('Sch D. Workings'!AN1157,'Sch D. Workings'!$D$12-N156-T156-H156),'Sch D. Workings'!AN1157)))</f>
        <v>0</v>
      </c>
      <c r="AA156" s="221">
        <f>'Sch D. Workings'!AS1157</f>
        <v>0</v>
      </c>
      <c r="AB156" s="82">
        <f>IFERROR(LOOKUP('Sch D. Workings'!AP1157,$C$10:$C$14,$B$10:$B$14),0)</f>
        <v>0</v>
      </c>
      <c r="AC156" s="99">
        <f>COUNTIFS('Sch D. Workings'!AP1157,"&gt;"&amp;$D$14)</f>
        <v>0</v>
      </c>
    </row>
    <row r="157" spans="3:29" x14ac:dyDescent="0.35">
      <c r="C157" s="81" t="str">
        <f>IF('Sch A. Input'!B149="","",'Sch A. Input'!B149)</f>
        <v/>
      </c>
      <c r="D157" s="81" t="str">
        <f>IF('Sch A. Input'!C149="","",'Sch A. Input'!C149)</f>
        <v/>
      </c>
      <c r="E157" s="85"/>
      <c r="F157" s="85"/>
      <c r="G157" s="99">
        <f>'Sch D. Workings'!G1158</f>
        <v>0</v>
      </c>
      <c r="H157" s="310">
        <f>IF(OR('Sch D. Workings'!D151="",G157=0),0,(IF((SUMIFS('Sch A. Input'!H149:CJ149,'Sch A. Input'!$H$14:$CJ$14,"Total",'Sch A. Input'!$H$13:$CJ$13,"&lt;="&amp;$I$7))&gt;'Sch D. Workings'!$D$12,MIN('Sch D. Workings'!J1158,'Sch D. Workings'!$D$12),'Sch D. Workings'!J1158)))</f>
        <v>0</v>
      </c>
      <c r="I157" s="221">
        <f>'Sch D. Workings'!O1158</f>
        <v>0</v>
      </c>
      <c r="J157" s="82">
        <f>IFERROR(LOOKUP('Sch D. Workings'!L1158,$C$10:$C$14,$B$10:$B$14),0)</f>
        <v>0</v>
      </c>
      <c r="K157" s="99">
        <f>COUNTIFS('Sch D. Workings'!L1158,"&gt;"&amp;$D$14)</f>
        <v>0</v>
      </c>
      <c r="L157" s="300"/>
      <c r="M157" s="78">
        <f>'Sch D. Workings'!Q1158</f>
        <v>0</v>
      </c>
      <c r="N157" s="309">
        <f>IF(OR('Sch D. Workings'!D151="",$D$7&lt;=I$7,M157=0),0,(IF(H157='Sch D. Workings'!$D$12,"Exceeded Cap",IF((SUMIFS('Sch A. Input'!H149:CJ149,'Sch A. Input'!$H$14:$CJ$14,"Total",'Sch A. Input'!$H$13:$CJ$13,"&lt;="&amp;$O$7))&gt;'Sch D. Workings'!$D$12,MIN('Sch D. Workings'!T1158,'Sch D. Workings'!$D$12-H157),'Sch D. Workings'!T1158))))</f>
        <v>0</v>
      </c>
      <c r="O157" s="221">
        <f>'Sch D. Workings'!Y1158</f>
        <v>0</v>
      </c>
      <c r="P157" s="82">
        <f>IFERROR(LOOKUP('Sch D. Workings'!V1158,$C$10:$C$14,$B$10:$B$14),0)</f>
        <v>0</v>
      </c>
      <c r="Q157" s="99">
        <f>COUNTIFS('Sch D. Workings'!V1158,"&gt;"&amp;$D$14)</f>
        <v>0</v>
      </c>
      <c r="R157" s="85"/>
      <c r="S157" s="78">
        <f>'Sch D. Workings'!AA1158</f>
        <v>0</v>
      </c>
      <c r="T157" s="309">
        <f>IF(OR('Sch D. Workings'!D151="",$D$7&lt;=O$7,S157=0),0,IF(OR(N157="Exceeded Cap",SUM(H157,N157)='Sch D. Workings'!$D$12),"Exceeded cap",IF((SUMIFS('Sch A. Input'!H149:CJ149,'Sch A. Input'!$H$14:$CJ$14,"Total",'Sch A. Input'!$H$13:$CJ$13,"&lt;="&amp;$U$7))&gt;'Sch D. Workings'!$D$12,MIN('Sch D. Workings'!AD1158,'Sch D. Workings'!$D$12-N157-H157),'Sch D. Workings'!AD1158)))</f>
        <v>0</v>
      </c>
      <c r="U157" s="221">
        <f>'Sch D. Workings'!AI1158</f>
        <v>0</v>
      </c>
      <c r="V157" s="82">
        <f>IFERROR(LOOKUP('Sch D. Workings'!AF1158,$C$10:$C$14,$B$10:$B$14),0)</f>
        <v>0</v>
      </c>
      <c r="W157" s="99">
        <f>COUNTIFS('Sch D. Workings'!AF1158,"&gt;"&amp;$D$14)</f>
        <v>0</v>
      </c>
      <c r="X157" s="85"/>
      <c r="Y157" s="78">
        <f>'Sch D. Workings'!AK1158</f>
        <v>0</v>
      </c>
      <c r="Z157" s="309">
        <f>IF(OR('Sch D. Workings'!D151="",$D$7&lt;=U$7,Y157=0),0,IF(OR(T157="Exceeded Cap",N157="Exceeded Cap",SUM(H157,N157,T157)='Sch D. Workings'!$D$12),"Exceeded Cap",IF((SUMIFS('Sch A. Input'!H149:CJ149,'Sch A. Input'!$H$14:$CJ$14,"Total",'Sch A. Input'!$H$13:$CJ$13,"&lt;="&amp;$AA$7))&gt;'Sch D. Workings'!$D$12,MIN('Sch D. Workings'!AN1158,'Sch D. Workings'!$D$12-N157-T157-H157),'Sch D. Workings'!AN1158)))</f>
        <v>0</v>
      </c>
      <c r="AA157" s="221">
        <f>'Sch D. Workings'!AS1158</f>
        <v>0</v>
      </c>
      <c r="AB157" s="82">
        <f>IFERROR(LOOKUP('Sch D. Workings'!AP1158,$C$10:$C$14,$B$10:$B$14),0)</f>
        <v>0</v>
      </c>
      <c r="AC157" s="99">
        <f>COUNTIFS('Sch D. Workings'!AP1158,"&gt;"&amp;$D$14)</f>
        <v>0</v>
      </c>
    </row>
    <row r="158" spans="3:29" x14ac:dyDescent="0.35">
      <c r="C158" s="81" t="str">
        <f>IF('Sch A. Input'!B150="","",'Sch A. Input'!B150)</f>
        <v/>
      </c>
      <c r="D158" s="81" t="str">
        <f>IF('Sch A. Input'!C150="","",'Sch A. Input'!C150)</f>
        <v/>
      </c>
      <c r="E158" s="85"/>
      <c r="F158" s="85"/>
      <c r="G158" s="99">
        <f>'Sch D. Workings'!G1159</f>
        <v>0</v>
      </c>
      <c r="H158" s="310">
        <f>IF(OR('Sch D. Workings'!D152="",G158=0),0,(IF((SUMIFS('Sch A. Input'!H150:CJ150,'Sch A. Input'!$H$14:$CJ$14,"Total",'Sch A. Input'!$H$13:$CJ$13,"&lt;="&amp;$I$7))&gt;'Sch D. Workings'!$D$12,MIN('Sch D. Workings'!J1159,'Sch D. Workings'!$D$12),'Sch D. Workings'!J1159)))</f>
        <v>0</v>
      </c>
      <c r="I158" s="221">
        <f>'Sch D. Workings'!O1159</f>
        <v>0</v>
      </c>
      <c r="J158" s="82">
        <f>IFERROR(LOOKUP('Sch D. Workings'!L1159,$C$10:$C$14,$B$10:$B$14),0)</f>
        <v>0</v>
      </c>
      <c r="K158" s="99">
        <f>COUNTIFS('Sch D. Workings'!L1159,"&gt;"&amp;$D$14)</f>
        <v>0</v>
      </c>
      <c r="L158" s="300"/>
      <c r="M158" s="78">
        <f>'Sch D. Workings'!Q1159</f>
        <v>0</v>
      </c>
      <c r="N158" s="309">
        <f>IF(OR('Sch D. Workings'!D152="",$D$7&lt;=I$7,M158=0),0,(IF(H158='Sch D. Workings'!$D$12,"Exceeded Cap",IF((SUMIFS('Sch A. Input'!H150:CJ150,'Sch A. Input'!$H$14:$CJ$14,"Total",'Sch A. Input'!$H$13:$CJ$13,"&lt;="&amp;$O$7))&gt;'Sch D. Workings'!$D$12,MIN('Sch D. Workings'!T1159,'Sch D. Workings'!$D$12-H158),'Sch D. Workings'!T1159))))</f>
        <v>0</v>
      </c>
      <c r="O158" s="221">
        <f>'Sch D. Workings'!Y1159</f>
        <v>0</v>
      </c>
      <c r="P158" s="82">
        <f>IFERROR(LOOKUP('Sch D. Workings'!V1159,$C$10:$C$14,$B$10:$B$14),0)</f>
        <v>0</v>
      </c>
      <c r="Q158" s="99">
        <f>COUNTIFS('Sch D. Workings'!V1159,"&gt;"&amp;$D$14)</f>
        <v>0</v>
      </c>
      <c r="R158" s="85"/>
      <c r="S158" s="78">
        <f>'Sch D. Workings'!AA1159</f>
        <v>0</v>
      </c>
      <c r="T158" s="309">
        <f>IF(OR('Sch D. Workings'!D152="",$D$7&lt;=O$7,S158=0),0,IF(OR(N158="Exceeded Cap",SUM(H158,N158)='Sch D. Workings'!$D$12),"Exceeded cap",IF((SUMIFS('Sch A. Input'!H150:CJ150,'Sch A. Input'!$H$14:$CJ$14,"Total",'Sch A. Input'!$H$13:$CJ$13,"&lt;="&amp;$U$7))&gt;'Sch D. Workings'!$D$12,MIN('Sch D. Workings'!AD1159,'Sch D. Workings'!$D$12-N158-H158),'Sch D. Workings'!AD1159)))</f>
        <v>0</v>
      </c>
      <c r="U158" s="221">
        <f>'Sch D. Workings'!AI1159</f>
        <v>0</v>
      </c>
      <c r="V158" s="82">
        <f>IFERROR(LOOKUP('Sch D. Workings'!AF1159,$C$10:$C$14,$B$10:$B$14),0)</f>
        <v>0</v>
      </c>
      <c r="W158" s="99">
        <f>COUNTIFS('Sch D. Workings'!AF1159,"&gt;"&amp;$D$14)</f>
        <v>0</v>
      </c>
      <c r="X158" s="85"/>
      <c r="Y158" s="78">
        <f>'Sch D. Workings'!AK1159</f>
        <v>0</v>
      </c>
      <c r="Z158" s="309">
        <f>IF(OR('Sch D. Workings'!D152="",$D$7&lt;=U$7,Y158=0),0,IF(OR(T158="Exceeded Cap",N158="Exceeded Cap",SUM(H158,N158,T158)='Sch D. Workings'!$D$12),"Exceeded Cap",IF((SUMIFS('Sch A. Input'!H150:CJ150,'Sch A. Input'!$H$14:$CJ$14,"Total",'Sch A. Input'!$H$13:$CJ$13,"&lt;="&amp;$AA$7))&gt;'Sch D. Workings'!$D$12,MIN('Sch D. Workings'!AN1159,'Sch D. Workings'!$D$12-N158-T158-H158),'Sch D. Workings'!AN1159)))</f>
        <v>0</v>
      </c>
      <c r="AA158" s="221">
        <f>'Sch D. Workings'!AS1159</f>
        <v>0</v>
      </c>
      <c r="AB158" s="82">
        <f>IFERROR(LOOKUP('Sch D. Workings'!AP1159,$C$10:$C$14,$B$10:$B$14),0)</f>
        <v>0</v>
      </c>
      <c r="AC158" s="99">
        <f>COUNTIFS('Sch D. Workings'!AP1159,"&gt;"&amp;$D$14)</f>
        <v>0</v>
      </c>
    </row>
    <row r="159" spans="3:29" x14ac:dyDescent="0.35">
      <c r="C159" s="81" t="str">
        <f>IF('Sch A. Input'!B151="","",'Sch A. Input'!B151)</f>
        <v/>
      </c>
      <c r="D159" s="81" t="str">
        <f>IF('Sch A. Input'!C151="","",'Sch A. Input'!C151)</f>
        <v/>
      </c>
      <c r="E159" s="85"/>
      <c r="F159" s="85"/>
      <c r="G159" s="99">
        <f>'Sch D. Workings'!G1160</f>
        <v>0</v>
      </c>
      <c r="H159" s="310">
        <f>IF(OR('Sch D. Workings'!D153="",G159=0),0,(IF((SUMIFS('Sch A. Input'!H151:CJ151,'Sch A. Input'!$H$14:$CJ$14,"Total",'Sch A. Input'!$H$13:$CJ$13,"&lt;="&amp;$I$7))&gt;'Sch D. Workings'!$D$12,MIN('Sch D. Workings'!J1160,'Sch D. Workings'!$D$12),'Sch D. Workings'!J1160)))</f>
        <v>0</v>
      </c>
      <c r="I159" s="221">
        <f>'Sch D. Workings'!O1160</f>
        <v>0</v>
      </c>
      <c r="J159" s="82">
        <f>IFERROR(LOOKUP('Sch D. Workings'!L1160,$C$10:$C$14,$B$10:$B$14),0)</f>
        <v>0</v>
      </c>
      <c r="K159" s="99">
        <f>COUNTIFS('Sch D. Workings'!L1160,"&gt;"&amp;$D$14)</f>
        <v>0</v>
      </c>
      <c r="L159" s="300"/>
      <c r="M159" s="78">
        <f>'Sch D. Workings'!Q1160</f>
        <v>0</v>
      </c>
      <c r="N159" s="309">
        <f>IF(OR('Sch D. Workings'!D153="",$D$7&lt;=I$7,M159=0),0,(IF(H159='Sch D. Workings'!$D$12,"Exceeded Cap",IF((SUMIFS('Sch A. Input'!H151:CJ151,'Sch A. Input'!$H$14:$CJ$14,"Total",'Sch A. Input'!$H$13:$CJ$13,"&lt;="&amp;$O$7))&gt;'Sch D. Workings'!$D$12,MIN('Sch D. Workings'!T1160,'Sch D. Workings'!$D$12-H159),'Sch D. Workings'!T1160))))</f>
        <v>0</v>
      </c>
      <c r="O159" s="221">
        <f>'Sch D. Workings'!Y1160</f>
        <v>0</v>
      </c>
      <c r="P159" s="82">
        <f>IFERROR(LOOKUP('Sch D. Workings'!V1160,$C$10:$C$14,$B$10:$B$14),0)</f>
        <v>0</v>
      </c>
      <c r="Q159" s="99">
        <f>COUNTIFS('Sch D. Workings'!V1160,"&gt;"&amp;$D$14)</f>
        <v>0</v>
      </c>
      <c r="R159" s="85"/>
      <c r="S159" s="78">
        <f>'Sch D. Workings'!AA1160</f>
        <v>0</v>
      </c>
      <c r="T159" s="309">
        <f>IF(OR('Sch D. Workings'!D153="",$D$7&lt;=O$7,S159=0),0,IF(OR(N159="Exceeded Cap",SUM(H159,N159)='Sch D. Workings'!$D$12),"Exceeded cap",IF((SUMIFS('Sch A. Input'!H151:CJ151,'Sch A. Input'!$H$14:$CJ$14,"Total",'Sch A. Input'!$H$13:$CJ$13,"&lt;="&amp;$U$7))&gt;'Sch D. Workings'!$D$12,MIN('Sch D. Workings'!AD1160,'Sch D. Workings'!$D$12-N159-H159),'Sch D. Workings'!AD1160)))</f>
        <v>0</v>
      </c>
      <c r="U159" s="221">
        <f>'Sch D. Workings'!AI1160</f>
        <v>0</v>
      </c>
      <c r="V159" s="82">
        <f>IFERROR(LOOKUP('Sch D. Workings'!AF1160,$C$10:$C$14,$B$10:$B$14),0)</f>
        <v>0</v>
      </c>
      <c r="W159" s="99">
        <f>COUNTIFS('Sch D. Workings'!AF1160,"&gt;"&amp;$D$14)</f>
        <v>0</v>
      </c>
      <c r="X159" s="85"/>
      <c r="Y159" s="78">
        <f>'Sch D. Workings'!AK1160</f>
        <v>0</v>
      </c>
      <c r="Z159" s="309">
        <f>IF(OR('Sch D. Workings'!D153="",$D$7&lt;=U$7,Y159=0),0,IF(OR(T159="Exceeded Cap",N159="Exceeded Cap",SUM(H159,N159,T159)='Sch D. Workings'!$D$12),"Exceeded Cap",IF((SUMIFS('Sch A. Input'!H151:CJ151,'Sch A. Input'!$H$14:$CJ$14,"Total",'Sch A. Input'!$H$13:$CJ$13,"&lt;="&amp;$AA$7))&gt;'Sch D. Workings'!$D$12,MIN('Sch D. Workings'!AN1160,'Sch D. Workings'!$D$12-N159-T159-H159),'Sch D. Workings'!AN1160)))</f>
        <v>0</v>
      </c>
      <c r="AA159" s="221">
        <f>'Sch D. Workings'!AS1160</f>
        <v>0</v>
      </c>
      <c r="AB159" s="82">
        <f>IFERROR(LOOKUP('Sch D. Workings'!AP1160,$C$10:$C$14,$B$10:$B$14),0)</f>
        <v>0</v>
      </c>
      <c r="AC159" s="99">
        <f>COUNTIFS('Sch D. Workings'!AP1160,"&gt;"&amp;$D$14)</f>
        <v>0</v>
      </c>
    </row>
    <row r="160" spans="3:29" x14ac:dyDescent="0.35">
      <c r="C160" s="81" t="str">
        <f>IF('Sch A. Input'!B152="","",'Sch A. Input'!B152)</f>
        <v/>
      </c>
      <c r="D160" s="81" t="str">
        <f>IF('Sch A. Input'!C152="","",'Sch A. Input'!C152)</f>
        <v/>
      </c>
      <c r="E160" s="85"/>
      <c r="F160" s="85"/>
      <c r="G160" s="99">
        <f>'Sch D. Workings'!G1161</f>
        <v>0</v>
      </c>
      <c r="H160" s="310">
        <f>IF(OR('Sch D. Workings'!D154="",G160=0),0,(IF((SUMIFS('Sch A. Input'!H152:CJ152,'Sch A. Input'!$H$14:$CJ$14,"Total",'Sch A. Input'!$H$13:$CJ$13,"&lt;="&amp;$I$7))&gt;'Sch D. Workings'!$D$12,MIN('Sch D. Workings'!J1161,'Sch D. Workings'!$D$12),'Sch D. Workings'!J1161)))</f>
        <v>0</v>
      </c>
      <c r="I160" s="221">
        <f>'Sch D. Workings'!O1161</f>
        <v>0</v>
      </c>
      <c r="J160" s="82">
        <f>IFERROR(LOOKUP('Sch D. Workings'!L1161,$C$10:$C$14,$B$10:$B$14),0)</f>
        <v>0</v>
      </c>
      <c r="K160" s="99">
        <f>COUNTIFS('Sch D. Workings'!L1161,"&gt;"&amp;$D$14)</f>
        <v>0</v>
      </c>
      <c r="L160" s="300"/>
      <c r="M160" s="78">
        <f>'Sch D. Workings'!Q1161</f>
        <v>0</v>
      </c>
      <c r="N160" s="309">
        <f>IF(OR('Sch D. Workings'!D154="",$D$7&lt;=I$7,M160=0),0,(IF(H160='Sch D. Workings'!$D$12,"Exceeded Cap",IF((SUMIFS('Sch A. Input'!H152:CJ152,'Sch A. Input'!$H$14:$CJ$14,"Total",'Sch A. Input'!$H$13:$CJ$13,"&lt;="&amp;$O$7))&gt;'Sch D. Workings'!$D$12,MIN('Sch D. Workings'!T1161,'Sch D. Workings'!$D$12-H160),'Sch D. Workings'!T1161))))</f>
        <v>0</v>
      </c>
      <c r="O160" s="221">
        <f>'Sch D. Workings'!Y1161</f>
        <v>0</v>
      </c>
      <c r="P160" s="82">
        <f>IFERROR(LOOKUP('Sch D. Workings'!V1161,$C$10:$C$14,$B$10:$B$14),0)</f>
        <v>0</v>
      </c>
      <c r="Q160" s="99">
        <f>COUNTIFS('Sch D. Workings'!V1161,"&gt;"&amp;$D$14)</f>
        <v>0</v>
      </c>
      <c r="R160" s="85"/>
      <c r="S160" s="78">
        <f>'Sch D. Workings'!AA1161</f>
        <v>0</v>
      </c>
      <c r="T160" s="309">
        <f>IF(OR('Sch D. Workings'!D154="",$D$7&lt;=O$7,S160=0),0,IF(OR(N160="Exceeded Cap",SUM(H160,N160)='Sch D. Workings'!$D$12),"Exceeded cap",IF((SUMIFS('Sch A. Input'!H152:CJ152,'Sch A. Input'!$H$14:$CJ$14,"Total",'Sch A. Input'!$H$13:$CJ$13,"&lt;="&amp;$U$7))&gt;'Sch D. Workings'!$D$12,MIN('Sch D. Workings'!AD1161,'Sch D. Workings'!$D$12-N160-H160),'Sch D. Workings'!AD1161)))</f>
        <v>0</v>
      </c>
      <c r="U160" s="221">
        <f>'Sch D. Workings'!AI1161</f>
        <v>0</v>
      </c>
      <c r="V160" s="82">
        <f>IFERROR(LOOKUP('Sch D. Workings'!AF1161,$C$10:$C$14,$B$10:$B$14),0)</f>
        <v>0</v>
      </c>
      <c r="W160" s="99">
        <f>COUNTIFS('Sch D. Workings'!AF1161,"&gt;"&amp;$D$14)</f>
        <v>0</v>
      </c>
      <c r="X160" s="85"/>
      <c r="Y160" s="78">
        <f>'Sch D. Workings'!AK1161</f>
        <v>0</v>
      </c>
      <c r="Z160" s="309">
        <f>IF(OR('Sch D. Workings'!D154="",$D$7&lt;=U$7,Y160=0),0,IF(OR(T160="Exceeded Cap",N160="Exceeded Cap",SUM(H160,N160,T160)='Sch D. Workings'!$D$12),"Exceeded Cap",IF((SUMIFS('Sch A. Input'!H152:CJ152,'Sch A. Input'!$H$14:$CJ$14,"Total",'Sch A. Input'!$H$13:$CJ$13,"&lt;="&amp;$AA$7))&gt;'Sch D. Workings'!$D$12,MIN('Sch D. Workings'!AN1161,'Sch D. Workings'!$D$12-N160-T160-H160),'Sch D. Workings'!AN1161)))</f>
        <v>0</v>
      </c>
      <c r="AA160" s="221">
        <f>'Sch D. Workings'!AS1161</f>
        <v>0</v>
      </c>
      <c r="AB160" s="82">
        <f>IFERROR(LOOKUP('Sch D. Workings'!AP1161,$C$10:$C$14,$B$10:$B$14),0)</f>
        <v>0</v>
      </c>
      <c r="AC160" s="99">
        <f>COUNTIFS('Sch D. Workings'!AP1161,"&gt;"&amp;$D$14)</f>
        <v>0</v>
      </c>
    </row>
    <row r="161" spans="3:29" x14ac:dyDescent="0.35">
      <c r="C161" s="81" t="str">
        <f>IF('Sch A. Input'!B153="","",'Sch A. Input'!B153)</f>
        <v/>
      </c>
      <c r="D161" s="81" t="str">
        <f>IF('Sch A. Input'!C153="","",'Sch A. Input'!C153)</f>
        <v/>
      </c>
      <c r="E161" s="85"/>
      <c r="F161" s="85"/>
      <c r="G161" s="99">
        <f>'Sch D. Workings'!G1162</f>
        <v>0</v>
      </c>
      <c r="H161" s="310">
        <f>IF(OR('Sch D. Workings'!D155="",G161=0),0,(IF((SUMIFS('Sch A. Input'!H153:CJ153,'Sch A. Input'!$H$14:$CJ$14,"Total",'Sch A. Input'!$H$13:$CJ$13,"&lt;="&amp;$I$7))&gt;'Sch D. Workings'!$D$12,MIN('Sch D. Workings'!J1162,'Sch D. Workings'!$D$12),'Sch D. Workings'!J1162)))</f>
        <v>0</v>
      </c>
      <c r="I161" s="221">
        <f>'Sch D. Workings'!O1162</f>
        <v>0</v>
      </c>
      <c r="J161" s="82">
        <f>IFERROR(LOOKUP('Sch D. Workings'!L1162,$C$10:$C$14,$B$10:$B$14),0)</f>
        <v>0</v>
      </c>
      <c r="K161" s="99">
        <f>COUNTIFS('Sch D. Workings'!L1162,"&gt;"&amp;$D$14)</f>
        <v>0</v>
      </c>
      <c r="L161" s="300"/>
      <c r="M161" s="78">
        <f>'Sch D. Workings'!Q1162</f>
        <v>0</v>
      </c>
      <c r="N161" s="309">
        <f>IF(OR('Sch D. Workings'!D155="",$D$7&lt;=I$7,M161=0),0,(IF(H161='Sch D. Workings'!$D$12,"Exceeded Cap",IF((SUMIFS('Sch A. Input'!H153:CJ153,'Sch A. Input'!$H$14:$CJ$14,"Total",'Sch A. Input'!$H$13:$CJ$13,"&lt;="&amp;$O$7))&gt;'Sch D. Workings'!$D$12,MIN('Sch D. Workings'!T1162,'Sch D. Workings'!$D$12-H161),'Sch D. Workings'!T1162))))</f>
        <v>0</v>
      </c>
      <c r="O161" s="221">
        <f>'Sch D. Workings'!Y1162</f>
        <v>0</v>
      </c>
      <c r="P161" s="82">
        <f>IFERROR(LOOKUP('Sch D. Workings'!V1162,$C$10:$C$14,$B$10:$B$14),0)</f>
        <v>0</v>
      </c>
      <c r="Q161" s="99">
        <f>COUNTIFS('Sch D. Workings'!V1162,"&gt;"&amp;$D$14)</f>
        <v>0</v>
      </c>
      <c r="R161" s="85"/>
      <c r="S161" s="78">
        <f>'Sch D. Workings'!AA1162</f>
        <v>0</v>
      </c>
      <c r="T161" s="309">
        <f>IF(OR('Sch D. Workings'!D155="",$D$7&lt;=O$7,S161=0),0,IF(OR(N161="Exceeded Cap",SUM(H161,N161)='Sch D. Workings'!$D$12),"Exceeded cap",IF((SUMIFS('Sch A. Input'!H153:CJ153,'Sch A. Input'!$H$14:$CJ$14,"Total",'Sch A. Input'!$H$13:$CJ$13,"&lt;="&amp;$U$7))&gt;'Sch D. Workings'!$D$12,MIN('Sch D. Workings'!AD1162,'Sch D. Workings'!$D$12-N161-H161),'Sch D. Workings'!AD1162)))</f>
        <v>0</v>
      </c>
      <c r="U161" s="221">
        <f>'Sch D. Workings'!AI1162</f>
        <v>0</v>
      </c>
      <c r="V161" s="82">
        <f>IFERROR(LOOKUP('Sch D. Workings'!AF1162,$C$10:$C$14,$B$10:$B$14),0)</f>
        <v>0</v>
      </c>
      <c r="W161" s="99">
        <f>COUNTIFS('Sch D. Workings'!AF1162,"&gt;"&amp;$D$14)</f>
        <v>0</v>
      </c>
      <c r="X161" s="85"/>
      <c r="Y161" s="78">
        <f>'Sch D. Workings'!AK1162</f>
        <v>0</v>
      </c>
      <c r="Z161" s="309">
        <f>IF(OR('Sch D. Workings'!D155="",$D$7&lt;=U$7,Y161=0),0,IF(OR(T161="Exceeded Cap",N161="Exceeded Cap",SUM(H161,N161,T161)='Sch D. Workings'!$D$12),"Exceeded Cap",IF((SUMIFS('Sch A. Input'!H153:CJ153,'Sch A. Input'!$H$14:$CJ$14,"Total",'Sch A. Input'!$H$13:$CJ$13,"&lt;="&amp;$AA$7))&gt;'Sch D. Workings'!$D$12,MIN('Sch D. Workings'!AN1162,'Sch D. Workings'!$D$12-N161-T161-H161),'Sch D. Workings'!AN1162)))</f>
        <v>0</v>
      </c>
      <c r="AA161" s="221">
        <f>'Sch D. Workings'!AS1162</f>
        <v>0</v>
      </c>
      <c r="AB161" s="82">
        <f>IFERROR(LOOKUP('Sch D. Workings'!AP1162,$C$10:$C$14,$B$10:$B$14),0)</f>
        <v>0</v>
      </c>
      <c r="AC161" s="99">
        <f>COUNTIFS('Sch D. Workings'!AP1162,"&gt;"&amp;$D$14)</f>
        <v>0</v>
      </c>
    </row>
    <row r="162" spans="3:29" x14ac:dyDescent="0.35">
      <c r="C162" s="81" t="str">
        <f>IF('Sch A. Input'!B154="","",'Sch A. Input'!B154)</f>
        <v/>
      </c>
      <c r="D162" s="81" t="str">
        <f>IF('Sch A. Input'!C154="","",'Sch A. Input'!C154)</f>
        <v/>
      </c>
      <c r="E162" s="85"/>
      <c r="F162" s="85"/>
      <c r="G162" s="99">
        <f>'Sch D. Workings'!G1163</f>
        <v>0</v>
      </c>
      <c r="H162" s="310">
        <f>IF(OR('Sch D. Workings'!D156="",G162=0),0,(IF((SUMIFS('Sch A. Input'!H154:CJ154,'Sch A. Input'!$H$14:$CJ$14,"Total",'Sch A. Input'!$H$13:$CJ$13,"&lt;="&amp;$I$7))&gt;'Sch D. Workings'!$D$12,MIN('Sch D. Workings'!J1163,'Sch D. Workings'!$D$12),'Sch D. Workings'!J1163)))</f>
        <v>0</v>
      </c>
      <c r="I162" s="221">
        <f>'Sch D. Workings'!O1163</f>
        <v>0</v>
      </c>
      <c r="J162" s="82">
        <f>IFERROR(LOOKUP('Sch D. Workings'!L1163,$C$10:$C$14,$B$10:$B$14),0)</f>
        <v>0</v>
      </c>
      <c r="K162" s="99">
        <f>COUNTIFS('Sch D. Workings'!L1163,"&gt;"&amp;$D$14)</f>
        <v>0</v>
      </c>
      <c r="L162" s="300"/>
      <c r="M162" s="78">
        <f>'Sch D. Workings'!Q1163</f>
        <v>0</v>
      </c>
      <c r="N162" s="309">
        <f>IF(OR('Sch D. Workings'!D156="",$D$7&lt;=I$7,M162=0),0,(IF(H162='Sch D. Workings'!$D$12,"Exceeded Cap",IF((SUMIFS('Sch A. Input'!H154:CJ154,'Sch A. Input'!$H$14:$CJ$14,"Total",'Sch A. Input'!$H$13:$CJ$13,"&lt;="&amp;$O$7))&gt;'Sch D. Workings'!$D$12,MIN('Sch D. Workings'!T1163,'Sch D. Workings'!$D$12-H162),'Sch D. Workings'!T1163))))</f>
        <v>0</v>
      </c>
      <c r="O162" s="221">
        <f>'Sch D. Workings'!Y1163</f>
        <v>0</v>
      </c>
      <c r="P162" s="82">
        <f>IFERROR(LOOKUP('Sch D. Workings'!V1163,$C$10:$C$14,$B$10:$B$14),0)</f>
        <v>0</v>
      </c>
      <c r="Q162" s="99">
        <f>COUNTIFS('Sch D. Workings'!V1163,"&gt;"&amp;$D$14)</f>
        <v>0</v>
      </c>
      <c r="R162" s="85"/>
      <c r="S162" s="78">
        <f>'Sch D. Workings'!AA1163</f>
        <v>0</v>
      </c>
      <c r="T162" s="309">
        <f>IF(OR('Sch D. Workings'!D156="",$D$7&lt;=O$7,S162=0),0,IF(OR(N162="Exceeded Cap",SUM(H162,N162)='Sch D. Workings'!$D$12),"Exceeded cap",IF((SUMIFS('Sch A. Input'!H154:CJ154,'Sch A. Input'!$H$14:$CJ$14,"Total",'Sch A. Input'!$H$13:$CJ$13,"&lt;="&amp;$U$7))&gt;'Sch D. Workings'!$D$12,MIN('Sch D. Workings'!AD1163,'Sch D. Workings'!$D$12-N162-H162),'Sch D. Workings'!AD1163)))</f>
        <v>0</v>
      </c>
      <c r="U162" s="221">
        <f>'Sch D. Workings'!AI1163</f>
        <v>0</v>
      </c>
      <c r="V162" s="82">
        <f>IFERROR(LOOKUP('Sch D. Workings'!AF1163,$C$10:$C$14,$B$10:$B$14),0)</f>
        <v>0</v>
      </c>
      <c r="W162" s="99">
        <f>COUNTIFS('Sch D. Workings'!AF1163,"&gt;"&amp;$D$14)</f>
        <v>0</v>
      </c>
      <c r="X162" s="85"/>
      <c r="Y162" s="78">
        <f>'Sch D. Workings'!AK1163</f>
        <v>0</v>
      </c>
      <c r="Z162" s="309">
        <f>IF(OR('Sch D. Workings'!D156="",$D$7&lt;=U$7,Y162=0),0,IF(OR(T162="Exceeded Cap",N162="Exceeded Cap",SUM(H162,N162,T162)='Sch D. Workings'!$D$12),"Exceeded Cap",IF((SUMIFS('Sch A. Input'!H154:CJ154,'Sch A. Input'!$H$14:$CJ$14,"Total",'Sch A. Input'!$H$13:$CJ$13,"&lt;="&amp;$AA$7))&gt;'Sch D. Workings'!$D$12,MIN('Sch D. Workings'!AN1163,'Sch D. Workings'!$D$12-N162-T162-H162),'Sch D. Workings'!AN1163)))</f>
        <v>0</v>
      </c>
      <c r="AA162" s="221">
        <f>'Sch D. Workings'!AS1163</f>
        <v>0</v>
      </c>
      <c r="AB162" s="82">
        <f>IFERROR(LOOKUP('Sch D. Workings'!AP1163,$C$10:$C$14,$B$10:$B$14),0)</f>
        <v>0</v>
      </c>
      <c r="AC162" s="99">
        <f>COUNTIFS('Sch D. Workings'!AP1163,"&gt;"&amp;$D$14)</f>
        <v>0</v>
      </c>
    </row>
    <row r="163" spans="3:29" x14ac:dyDescent="0.35">
      <c r="C163" s="81" t="str">
        <f>IF('Sch A. Input'!B155="","",'Sch A. Input'!B155)</f>
        <v/>
      </c>
      <c r="D163" s="81" t="str">
        <f>IF('Sch A. Input'!C155="","",'Sch A. Input'!C155)</f>
        <v/>
      </c>
      <c r="E163" s="85"/>
      <c r="F163" s="85"/>
      <c r="G163" s="99">
        <f>'Sch D. Workings'!G1164</f>
        <v>0</v>
      </c>
      <c r="H163" s="310">
        <f>IF(OR('Sch D. Workings'!D157="",G163=0),0,(IF((SUMIFS('Sch A. Input'!H155:CJ155,'Sch A. Input'!$H$14:$CJ$14,"Total",'Sch A. Input'!$H$13:$CJ$13,"&lt;="&amp;$I$7))&gt;'Sch D. Workings'!$D$12,MIN('Sch D. Workings'!J1164,'Sch D. Workings'!$D$12),'Sch D. Workings'!J1164)))</f>
        <v>0</v>
      </c>
      <c r="I163" s="221">
        <f>'Sch D. Workings'!O1164</f>
        <v>0</v>
      </c>
      <c r="J163" s="82">
        <f>IFERROR(LOOKUP('Sch D. Workings'!L1164,$C$10:$C$14,$B$10:$B$14),0)</f>
        <v>0</v>
      </c>
      <c r="K163" s="99">
        <f>COUNTIFS('Sch D. Workings'!L1164,"&gt;"&amp;$D$14)</f>
        <v>0</v>
      </c>
      <c r="L163" s="300"/>
      <c r="M163" s="78">
        <f>'Sch D. Workings'!Q1164</f>
        <v>0</v>
      </c>
      <c r="N163" s="309">
        <f>IF(OR('Sch D. Workings'!D157="",$D$7&lt;=I$7,M163=0),0,(IF(H163='Sch D. Workings'!$D$12,"Exceeded Cap",IF((SUMIFS('Sch A. Input'!H155:CJ155,'Sch A. Input'!$H$14:$CJ$14,"Total",'Sch A. Input'!$H$13:$CJ$13,"&lt;="&amp;$O$7))&gt;'Sch D. Workings'!$D$12,MIN('Sch D. Workings'!T1164,'Sch D. Workings'!$D$12-H163),'Sch D. Workings'!T1164))))</f>
        <v>0</v>
      </c>
      <c r="O163" s="221">
        <f>'Sch D. Workings'!Y1164</f>
        <v>0</v>
      </c>
      <c r="P163" s="82">
        <f>IFERROR(LOOKUP('Sch D. Workings'!V1164,$C$10:$C$14,$B$10:$B$14),0)</f>
        <v>0</v>
      </c>
      <c r="Q163" s="99">
        <f>COUNTIFS('Sch D. Workings'!V1164,"&gt;"&amp;$D$14)</f>
        <v>0</v>
      </c>
      <c r="R163" s="85"/>
      <c r="S163" s="78">
        <f>'Sch D. Workings'!AA1164</f>
        <v>0</v>
      </c>
      <c r="T163" s="309">
        <f>IF(OR('Sch D. Workings'!D157="",$D$7&lt;=O$7,S163=0),0,IF(OR(N163="Exceeded Cap",SUM(H163,N163)='Sch D. Workings'!$D$12),"Exceeded cap",IF((SUMIFS('Sch A. Input'!H155:CJ155,'Sch A. Input'!$H$14:$CJ$14,"Total",'Sch A. Input'!$H$13:$CJ$13,"&lt;="&amp;$U$7))&gt;'Sch D. Workings'!$D$12,MIN('Sch D. Workings'!AD1164,'Sch D. Workings'!$D$12-N163-H163),'Sch D. Workings'!AD1164)))</f>
        <v>0</v>
      </c>
      <c r="U163" s="221">
        <f>'Sch D. Workings'!AI1164</f>
        <v>0</v>
      </c>
      <c r="V163" s="82">
        <f>IFERROR(LOOKUP('Sch D. Workings'!AF1164,$C$10:$C$14,$B$10:$B$14),0)</f>
        <v>0</v>
      </c>
      <c r="W163" s="99">
        <f>COUNTIFS('Sch D. Workings'!AF1164,"&gt;"&amp;$D$14)</f>
        <v>0</v>
      </c>
      <c r="X163" s="85"/>
      <c r="Y163" s="78">
        <f>'Sch D. Workings'!AK1164</f>
        <v>0</v>
      </c>
      <c r="Z163" s="309">
        <f>IF(OR('Sch D. Workings'!D157="",$D$7&lt;=U$7,Y163=0),0,IF(OR(T163="Exceeded Cap",N163="Exceeded Cap",SUM(H163,N163,T163)='Sch D. Workings'!$D$12),"Exceeded Cap",IF((SUMIFS('Sch A. Input'!H155:CJ155,'Sch A. Input'!$H$14:$CJ$14,"Total",'Sch A. Input'!$H$13:$CJ$13,"&lt;="&amp;$AA$7))&gt;'Sch D. Workings'!$D$12,MIN('Sch D. Workings'!AN1164,'Sch D. Workings'!$D$12-N163-T163-H163),'Sch D. Workings'!AN1164)))</f>
        <v>0</v>
      </c>
      <c r="AA163" s="221">
        <f>'Sch D. Workings'!AS1164</f>
        <v>0</v>
      </c>
      <c r="AB163" s="82">
        <f>IFERROR(LOOKUP('Sch D. Workings'!AP1164,$C$10:$C$14,$B$10:$B$14),0)</f>
        <v>0</v>
      </c>
      <c r="AC163" s="99">
        <f>COUNTIFS('Sch D. Workings'!AP1164,"&gt;"&amp;$D$14)</f>
        <v>0</v>
      </c>
    </row>
    <row r="164" spans="3:29" x14ac:dyDescent="0.35">
      <c r="C164" s="81" t="str">
        <f>IF('Sch A. Input'!B156="","",'Sch A. Input'!B156)</f>
        <v/>
      </c>
      <c r="D164" s="81" t="str">
        <f>IF('Sch A. Input'!C156="","",'Sch A. Input'!C156)</f>
        <v/>
      </c>
      <c r="E164" s="85"/>
      <c r="F164" s="85"/>
      <c r="G164" s="99">
        <f>'Sch D. Workings'!G1165</f>
        <v>0</v>
      </c>
      <c r="H164" s="310">
        <f>IF(OR('Sch D. Workings'!D158="",G164=0),0,(IF((SUMIFS('Sch A. Input'!H156:CJ156,'Sch A. Input'!$H$14:$CJ$14,"Total",'Sch A. Input'!$H$13:$CJ$13,"&lt;="&amp;$I$7))&gt;'Sch D. Workings'!$D$12,MIN('Sch D. Workings'!J1165,'Sch D. Workings'!$D$12),'Sch D. Workings'!J1165)))</f>
        <v>0</v>
      </c>
      <c r="I164" s="221">
        <f>'Sch D. Workings'!O1165</f>
        <v>0</v>
      </c>
      <c r="J164" s="82">
        <f>IFERROR(LOOKUP('Sch D. Workings'!L1165,$C$10:$C$14,$B$10:$B$14),0)</f>
        <v>0</v>
      </c>
      <c r="K164" s="99">
        <f>COUNTIFS('Sch D. Workings'!L1165,"&gt;"&amp;$D$14)</f>
        <v>0</v>
      </c>
      <c r="L164" s="300"/>
      <c r="M164" s="78">
        <f>'Sch D. Workings'!Q1165</f>
        <v>0</v>
      </c>
      <c r="N164" s="309">
        <f>IF(OR('Sch D. Workings'!D158="",$D$7&lt;=I$7,M164=0),0,(IF(H164='Sch D. Workings'!$D$12,"Exceeded Cap",IF((SUMIFS('Sch A. Input'!H156:CJ156,'Sch A. Input'!$H$14:$CJ$14,"Total",'Sch A. Input'!$H$13:$CJ$13,"&lt;="&amp;$O$7))&gt;'Sch D. Workings'!$D$12,MIN('Sch D. Workings'!T1165,'Sch D. Workings'!$D$12-H164),'Sch D. Workings'!T1165))))</f>
        <v>0</v>
      </c>
      <c r="O164" s="221">
        <f>'Sch D. Workings'!Y1165</f>
        <v>0</v>
      </c>
      <c r="P164" s="82">
        <f>IFERROR(LOOKUP('Sch D. Workings'!V1165,$C$10:$C$14,$B$10:$B$14),0)</f>
        <v>0</v>
      </c>
      <c r="Q164" s="99">
        <f>COUNTIFS('Sch D. Workings'!V1165,"&gt;"&amp;$D$14)</f>
        <v>0</v>
      </c>
      <c r="R164" s="85"/>
      <c r="S164" s="78">
        <f>'Sch D. Workings'!AA1165</f>
        <v>0</v>
      </c>
      <c r="T164" s="309">
        <f>IF(OR('Sch D. Workings'!D158="",$D$7&lt;=O$7,S164=0),0,IF(OR(N164="Exceeded Cap",SUM(H164,N164)='Sch D. Workings'!$D$12),"Exceeded cap",IF((SUMIFS('Sch A. Input'!H156:CJ156,'Sch A. Input'!$H$14:$CJ$14,"Total",'Sch A. Input'!$H$13:$CJ$13,"&lt;="&amp;$U$7))&gt;'Sch D. Workings'!$D$12,MIN('Sch D. Workings'!AD1165,'Sch D. Workings'!$D$12-N164-H164),'Sch D. Workings'!AD1165)))</f>
        <v>0</v>
      </c>
      <c r="U164" s="221">
        <f>'Sch D. Workings'!AI1165</f>
        <v>0</v>
      </c>
      <c r="V164" s="82">
        <f>IFERROR(LOOKUP('Sch D. Workings'!AF1165,$C$10:$C$14,$B$10:$B$14),0)</f>
        <v>0</v>
      </c>
      <c r="W164" s="99">
        <f>COUNTIFS('Sch D. Workings'!AF1165,"&gt;"&amp;$D$14)</f>
        <v>0</v>
      </c>
      <c r="X164" s="85"/>
      <c r="Y164" s="78">
        <f>'Sch D. Workings'!AK1165</f>
        <v>0</v>
      </c>
      <c r="Z164" s="309">
        <f>IF(OR('Sch D. Workings'!D158="",$D$7&lt;=U$7,Y164=0),0,IF(OR(T164="Exceeded Cap",N164="Exceeded Cap",SUM(H164,N164,T164)='Sch D. Workings'!$D$12),"Exceeded Cap",IF((SUMIFS('Sch A. Input'!H156:CJ156,'Sch A. Input'!$H$14:$CJ$14,"Total",'Sch A. Input'!$H$13:$CJ$13,"&lt;="&amp;$AA$7))&gt;'Sch D. Workings'!$D$12,MIN('Sch D. Workings'!AN1165,'Sch D. Workings'!$D$12-N164-T164-H164),'Sch D. Workings'!AN1165)))</f>
        <v>0</v>
      </c>
      <c r="AA164" s="221">
        <f>'Sch D. Workings'!AS1165</f>
        <v>0</v>
      </c>
      <c r="AB164" s="82">
        <f>IFERROR(LOOKUP('Sch D. Workings'!AP1165,$C$10:$C$14,$B$10:$B$14),0)</f>
        <v>0</v>
      </c>
      <c r="AC164" s="99">
        <f>COUNTIFS('Sch D. Workings'!AP1165,"&gt;"&amp;$D$14)</f>
        <v>0</v>
      </c>
    </row>
    <row r="165" spans="3:29" x14ac:dyDescent="0.35">
      <c r="C165" s="81" t="str">
        <f>IF('Sch A. Input'!B157="","",'Sch A. Input'!B157)</f>
        <v/>
      </c>
      <c r="D165" s="81" t="str">
        <f>IF('Sch A. Input'!C157="","",'Sch A. Input'!C157)</f>
        <v/>
      </c>
      <c r="E165" s="85"/>
      <c r="F165" s="85"/>
      <c r="G165" s="99">
        <f>'Sch D. Workings'!G1166</f>
        <v>0</v>
      </c>
      <c r="H165" s="310">
        <f>IF(OR('Sch D. Workings'!D159="",G165=0),0,(IF((SUMIFS('Sch A. Input'!H157:CJ157,'Sch A. Input'!$H$14:$CJ$14,"Total",'Sch A. Input'!$H$13:$CJ$13,"&lt;="&amp;$I$7))&gt;'Sch D. Workings'!$D$12,MIN('Sch D. Workings'!J1166,'Sch D. Workings'!$D$12),'Sch D. Workings'!J1166)))</f>
        <v>0</v>
      </c>
      <c r="I165" s="221">
        <f>'Sch D. Workings'!O1166</f>
        <v>0</v>
      </c>
      <c r="J165" s="82">
        <f>IFERROR(LOOKUP('Sch D. Workings'!L1166,$C$10:$C$14,$B$10:$B$14),0)</f>
        <v>0</v>
      </c>
      <c r="K165" s="99">
        <f>COUNTIFS('Sch D. Workings'!L1166,"&gt;"&amp;$D$14)</f>
        <v>0</v>
      </c>
      <c r="L165" s="300"/>
      <c r="M165" s="78">
        <f>'Sch D. Workings'!Q1166</f>
        <v>0</v>
      </c>
      <c r="N165" s="309">
        <f>IF(OR('Sch D. Workings'!D159="",$D$7&lt;=I$7,M165=0),0,(IF(H165='Sch D. Workings'!$D$12,"Exceeded Cap",IF((SUMIFS('Sch A. Input'!H157:CJ157,'Sch A. Input'!$H$14:$CJ$14,"Total",'Sch A. Input'!$H$13:$CJ$13,"&lt;="&amp;$O$7))&gt;'Sch D. Workings'!$D$12,MIN('Sch D. Workings'!T1166,'Sch D. Workings'!$D$12-H165),'Sch D. Workings'!T1166))))</f>
        <v>0</v>
      </c>
      <c r="O165" s="221">
        <f>'Sch D. Workings'!Y1166</f>
        <v>0</v>
      </c>
      <c r="P165" s="82">
        <f>IFERROR(LOOKUP('Sch D. Workings'!V1166,$C$10:$C$14,$B$10:$B$14),0)</f>
        <v>0</v>
      </c>
      <c r="Q165" s="99">
        <f>COUNTIFS('Sch D. Workings'!V1166,"&gt;"&amp;$D$14)</f>
        <v>0</v>
      </c>
      <c r="R165" s="85"/>
      <c r="S165" s="78">
        <f>'Sch D. Workings'!AA1166</f>
        <v>0</v>
      </c>
      <c r="T165" s="309">
        <f>IF(OR('Sch D. Workings'!D159="",$D$7&lt;=O$7,S165=0),0,IF(OR(N165="Exceeded Cap",SUM(H165,N165)='Sch D. Workings'!$D$12),"Exceeded cap",IF((SUMIFS('Sch A. Input'!H157:CJ157,'Sch A. Input'!$H$14:$CJ$14,"Total",'Sch A. Input'!$H$13:$CJ$13,"&lt;="&amp;$U$7))&gt;'Sch D. Workings'!$D$12,MIN('Sch D. Workings'!AD1166,'Sch D. Workings'!$D$12-N165-H165),'Sch D. Workings'!AD1166)))</f>
        <v>0</v>
      </c>
      <c r="U165" s="221">
        <f>'Sch D. Workings'!AI1166</f>
        <v>0</v>
      </c>
      <c r="V165" s="82">
        <f>IFERROR(LOOKUP('Sch D. Workings'!AF1166,$C$10:$C$14,$B$10:$B$14),0)</f>
        <v>0</v>
      </c>
      <c r="W165" s="99">
        <f>COUNTIFS('Sch D. Workings'!AF1166,"&gt;"&amp;$D$14)</f>
        <v>0</v>
      </c>
      <c r="X165" s="85"/>
      <c r="Y165" s="78">
        <f>'Sch D. Workings'!AK1166</f>
        <v>0</v>
      </c>
      <c r="Z165" s="309">
        <f>IF(OR('Sch D. Workings'!D159="",$D$7&lt;=U$7,Y165=0),0,IF(OR(T165="Exceeded Cap",N165="Exceeded Cap",SUM(H165,N165,T165)='Sch D. Workings'!$D$12),"Exceeded Cap",IF((SUMIFS('Sch A. Input'!H157:CJ157,'Sch A. Input'!$H$14:$CJ$14,"Total",'Sch A. Input'!$H$13:$CJ$13,"&lt;="&amp;$AA$7))&gt;'Sch D. Workings'!$D$12,MIN('Sch D. Workings'!AN1166,'Sch D. Workings'!$D$12-N165-T165-H165),'Sch D. Workings'!AN1166)))</f>
        <v>0</v>
      </c>
      <c r="AA165" s="221">
        <f>'Sch D. Workings'!AS1166</f>
        <v>0</v>
      </c>
      <c r="AB165" s="82">
        <f>IFERROR(LOOKUP('Sch D. Workings'!AP1166,$C$10:$C$14,$B$10:$B$14),0)</f>
        <v>0</v>
      </c>
      <c r="AC165" s="99">
        <f>COUNTIFS('Sch D. Workings'!AP1166,"&gt;"&amp;$D$14)</f>
        <v>0</v>
      </c>
    </row>
    <row r="166" spans="3:29" x14ac:dyDescent="0.35">
      <c r="C166" s="81" t="str">
        <f>IF('Sch A. Input'!B158="","",'Sch A. Input'!B158)</f>
        <v/>
      </c>
      <c r="D166" s="81" t="str">
        <f>IF('Sch A. Input'!C158="","",'Sch A. Input'!C158)</f>
        <v/>
      </c>
      <c r="E166" s="85"/>
      <c r="F166" s="85"/>
      <c r="G166" s="99">
        <f>'Sch D. Workings'!G1167</f>
        <v>0</v>
      </c>
      <c r="H166" s="310">
        <f>IF(OR('Sch D. Workings'!D160="",G166=0),0,(IF((SUMIFS('Sch A. Input'!H158:CJ158,'Sch A. Input'!$H$14:$CJ$14,"Total",'Sch A. Input'!$H$13:$CJ$13,"&lt;="&amp;$I$7))&gt;'Sch D. Workings'!$D$12,MIN('Sch D. Workings'!J1167,'Sch D. Workings'!$D$12),'Sch D. Workings'!J1167)))</f>
        <v>0</v>
      </c>
      <c r="I166" s="221">
        <f>'Sch D. Workings'!O1167</f>
        <v>0</v>
      </c>
      <c r="J166" s="82">
        <f>IFERROR(LOOKUP('Sch D. Workings'!L1167,$C$10:$C$14,$B$10:$B$14),0)</f>
        <v>0</v>
      </c>
      <c r="K166" s="99">
        <f>COUNTIFS('Sch D. Workings'!L1167,"&gt;"&amp;$D$14)</f>
        <v>0</v>
      </c>
      <c r="L166" s="300"/>
      <c r="M166" s="78">
        <f>'Sch D. Workings'!Q1167</f>
        <v>0</v>
      </c>
      <c r="N166" s="309">
        <f>IF(OR('Sch D. Workings'!D160="",$D$7&lt;=I$7,M166=0),0,(IF(H166='Sch D. Workings'!$D$12,"Exceeded Cap",IF((SUMIFS('Sch A. Input'!H158:CJ158,'Sch A. Input'!$H$14:$CJ$14,"Total",'Sch A. Input'!$H$13:$CJ$13,"&lt;="&amp;$O$7))&gt;'Sch D. Workings'!$D$12,MIN('Sch D. Workings'!T1167,'Sch D. Workings'!$D$12-H166),'Sch D. Workings'!T1167))))</f>
        <v>0</v>
      </c>
      <c r="O166" s="221">
        <f>'Sch D. Workings'!Y1167</f>
        <v>0</v>
      </c>
      <c r="P166" s="82">
        <f>IFERROR(LOOKUP('Sch D. Workings'!V1167,$C$10:$C$14,$B$10:$B$14),0)</f>
        <v>0</v>
      </c>
      <c r="Q166" s="99">
        <f>COUNTIFS('Sch D. Workings'!V1167,"&gt;"&amp;$D$14)</f>
        <v>0</v>
      </c>
      <c r="R166" s="85"/>
      <c r="S166" s="78">
        <f>'Sch D. Workings'!AA1167</f>
        <v>0</v>
      </c>
      <c r="T166" s="309">
        <f>IF(OR('Sch D. Workings'!D160="",$D$7&lt;=O$7,S166=0),0,IF(OR(N166="Exceeded Cap",SUM(H166,N166)='Sch D. Workings'!$D$12),"Exceeded cap",IF((SUMIFS('Sch A. Input'!H158:CJ158,'Sch A. Input'!$H$14:$CJ$14,"Total",'Sch A. Input'!$H$13:$CJ$13,"&lt;="&amp;$U$7))&gt;'Sch D. Workings'!$D$12,MIN('Sch D. Workings'!AD1167,'Sch D. Workings'!$D$12-N166-H166),'Sch D. Workings'!AD1167)))</f>
        <v>0</v>
      </c>
      <c r="U166" s="221">
        <f>'Sch D. Workings'!AI1167</f>
        <v>0</v>
      </c>
      <c r="V166" s="82">
        <f>IFERROR(LOOKUP('Sch D. Workings'!AF1167,$C$10:$C$14,$B$10:$B$14),0)</f>
        <v>0</v>
      </c>
      <c r="W166" s="99">
        <f>COUNTIFS('Sch D. Workings'!AF1167,"&gt;"&amp;$D$14)</f>
        <v>0</v>
      </c>
      <c r="X166" s="85"/>
      <c r="Y166" s="78">
        <f>'Sch D. Workings'!AK1167</f>
        <v>0</v>
      </c>
      <c r="Z166" s="309">
        <f>IF(OR('Sch D. Workings'!D160="",$D$7&lt;=U$7,Y166=0),0,IF(OR(T166="Exceeded Cap",N166="Exceeded Cap",SUM(H166,N166,T166)='Sch D. Workings'!$D$12),"Exceeded Cap",IF((SUMIFS('Sch A. Input'!H158:CJ158,'Sch A. Input'!$H$14:$CJ$14,"Total",'Sch A. Input'!$H$13:$CJ$13,"&lt;="&amp;$AA$7))&gt;'Sch D. Workings'!$D$12,MIN('Sch D. Workings'!AN1167,'Sch D. Workings'!$D$12-N166-T166-H166),'Sch D. Workings'!AN1167)))</f>
        <v>0</v>
      </c>
      <c r="AA166" s="221">
        <f>'Sch D. Workings'!AS1167</f>
        <v>0</v>
      </c>
      <c r="AB166" s="82">
        <f>IFERROR(LOOKUP('Sch D. Workings'!AP1167,$C$10:$C$14,$B$10:$B$14),0)</f>
        <v>0</v>
      </c>
      <c r="AC166" s="99">
        <f>COUNTIFS('Sch D. Workings'!AP1167,"&gt;"&amp;$D$14)</f>
        <v>0</v>
      </c>
    </row>
    <row r="167" spans="3:29" x14ac:dyDescent="0.35">
      <c r="C167" s="81" t="str">
        <f>IF('Sch A. Input'!B159="","",'Sch A. Input'!B159)</f>
        <v/>
      </c>
      <c r="D167" s="81" t="str">
        <f>IF('Sch A. Input'!C159="","",'Sch A. Input'!C159)</f>
        <v/>
      </c>
      <c r="E167" s="85"/>
      <c r="F167" s="85"/>
      <c r="G167" s="99">
        <f>'Sch D. Workings'!G1168</f>
        <v>0</v>
      </c>
      <c r="H167" s="310">
        <f>IF(OR('Sch D. Workings'!D161="",G167=0),0,(IF((SUMIFS('Sch A. Input'!H159:CJ159,'Sch A. Input'!$H$14:$CJ$14,"Total",'Sch A. Input'!$H$13:$CJ$13,"&lt;="&amp;$I$7))&gt;'Sch D. Workings'!$D$12,MIN('Sch D. Workings'!J1168,'Sch D. Workings'!$D$12),'Sch D. Workings'!J1168)))</f>
        <v>0</v>
      </c>
      <c r="I167" s="221">
        <f>'Sch D. Workings'!O1168</f>
        <v>0</v>
      </c>
      <c r="J167" s="82">
        <f>IFERROR(LOOKUP('Sch D. Workings'!L1168,$C$10:$C$14,$B$10:$B$14),0)</f>
        <v>0</v>
      </c>
      <c r="K167" s="99">
        <f>COUNTIFS('Sch D. Workings'!L1168,"&gt;"&amp;$D$14)</f>
        <v>0</v>
      </c>
      <c r="L167" s="300"/>
      <c r="M167" s="78">
        <f>'Sch D. Workings'!Q1168</f>
        <v>0</v>
      </c>
      <c r="N167" s="309">
        <f>IF(OR('Sch D. Workings'!D161="",$D$7&lt;=I$7,M167=0),0,(IF(H167='Sch D. Workings'!$D$12,"Exceeded Cap",IF((SUMIFS('Sch A. Input'!H159:CJ159,'Sch A. Input'!$H$14:$CJ$14,"Total",'Sch A. Input'!$H$13:$CJ$13,"&lt;="&amp;$O$7))&gt;'Sch D. Workings'!$D$12,MIN('Sch D. Workings'!T1168,'Sch D. Workings'!$D$12-H167),'Sch D. Workings'!T1168))))</f>
        <v>0</v>
      </c>
      <c r="O167" s="221">
        <f>'Sch D. Workings'!Y1168</f>
        <v>0</v>
      </c>
      <c r="P167" s="82">
        <f>IFERROR(LOOKUP('Sch D. Workings'!V1168,$C$10:$C$14,$B$10:$B$14),0)</f>
        <v>0</v>
      </c>
      <c r="Q167" s="99">
        <f>COUNTIFS('Sch D. Workings'!V1168,"&gt;"&amp;$D$14)</f>
        <v>0</v>
      </c>
      <c r="R167" s="85"/>
      <c r="S167" s="78">
        <f>'Sch D. Workings'!AA1168</f>
        <v>0</v>
      </c>
      <c r="T167" s="309">
        <f>IF(OR('Sch D. Workings'!D161="",$D$7&lt;=O$7,S167=0),0,IF(OR(N167="Exceeded Cap",SUM(H167,N167)='Sch D. Workings'!$D$12),"Exceeded cap",IF((SUMIFS('Sch A. Input'!H159:CJ159,'Sch A. Input'!$H$14:$CJ$14,"Total",'Sch A. Input'!$H$13:$CJ$13,"&lt;="&amp;$U$7))&gt;'Sch D. Workings'!$D$12,MIN('Sch D. Workings'!AD1168,'Sch D. Workings'!$D$12-N167-H167),'Sch D. Workings'!AD1168)))</f>
        <v>0</v>
      </c>
      <c r="U167" s="221">
        <f>'Sch D. Workings'!AI1168</f>
        <v>0</v>
      </c>
      <c r="V167" s="82">
        <f>IFERROR(LOOKUP('Sch D. Workings'!AF1168,$C$10:$C$14,$B$10:$B$14),0)</f>
        <v>0</v>
      </c>
      <c r="W167" s="99">
        <f>COUNTIFS('Sch D. Workings'!AF1168,"&gt;"&amp;$D$14)</f>
        <v>0</v>
      </c>
      <c r="X167" s="85"/>
      <c r="Y167" s="78">
        <f>'Sch D. Workings'!AK1168</f>
        <v>0</v>
      </c>
      <c r="Z167" s="309">
        <f>IF(OR('Sch D. Workings'!D161="",$D$7&lt;=U$7,Y167=0),0,IF(OR(T167="Exceeded Cap",N167="Exceeded Cap",SUM(H167,N167,T167)='Sch D. Workings'!$D$12),"Exceeded Cap",IF((SUMIFS('Sch A. Input'!H159:CJ159,'Sch A. Input'!$H$14:$CJ$14,"Total",'Sch A. Input'!$H$13:$CJ$13,"&lt;="&amp;$AA$7))&gt;'Sch D. Workings'!$D$12,MIN('Sch D. Workings'!AN1168,'Sch D. Workings'!$D$12-N167-T167-H167),'Sch D. Workings'!AN1168)))</f>
        <v>0</v>
      </c>
      <c r="AA167" s="221">
        <f>'Sch D. Workings'!AS1168</f>
        <v>0</v>
      </c>
      <c r="AB167" s="82">
        <f>IFERROR(LOOKUP('Sch D. Workings'!AP1168,$C$10:$C$14,$B$10:$B$14),0)</f>
        <v>0</v>
      </c>
      <c r="AC167" s="99">
        <f>COUNTIFS('Sch D. Workings'!AP1168,"&gt;"&amp;$D$14)</f>
        <v>0</v>
      </c>
    </row>
    <row r="168" spans="3:29" x14ac:dyDescent="0.35">
      <c r="C168" s="81" t="str">
        <f>IF('Sch A. Input'!B160="","",'Sch A. Input'!B160)</f>
        <v/>
      </c>
      <c r="D168" s="81" t="str">
        <f>IF('Sch A. Input'!C160="","",'Sch A. Input'!C160)</f>
        <v/>
      </c>
      <c r="E168" s="85"/>
      <c r="F168" s="85"/>
      <c r="G168" s="99">
        <f>'Sch D. Workings'!G1169</f>
        <v>0</v>
      </c>
      <c r="H168" s="310">
        <f>IF(OR('Sch D. Workings'!D162="",G168=0),0,(IF((SUMIFS('Sch A. Input'!H160:CJ160,'Sch A. Input'!$H$14:$CJ$14,"Total",'Sch A. Input'!$H$13:$CJ$13,"&lt;="&amp;$I$7))&gt;'Sch D. Workings'!$D$12,MIN('Sch D. Workings'!J1169,'Sch D. Workings'!$D$12),'Sch D. Workings'!J1169)))</f>
        <v>0</v>
      </c>
      <c r="I168" s="221">
        <f>'Sch D. Workings'!O1169</f>
        <v>0</v>
      </c>
      <c r="J168" s="82">
        <f>IFERROR(LOOKUP('Sch D. Workings'!L1169,$C$10:$C$14,$B$10:$B$14),0)</f>
        <v>0</v>
      </c>
      <c r="K168" s="99">
        <f>COUNTIFS('Sch D. Workings'!L1169,"&gt;"&amp;$D$14)</f>
        <v>0</v>
      </c>
      <c r="L168" s="300"/>
      <c r="M168" s="78">
        <f>'Sch D. Workings'!Q1169</f>
        <v>0</v>
      </c>
      <c r="N168" s="309">
        <f>IF(OR('Sch D. Workings'!D162="",$D$7&lt;=I$7,M168=0),0,(IF(H168='Sch D. Workings'!$D$12,"Exceeded Cap",IF((SUMIFS('Sch A. Input'!H160:CJ160,'Sch A. Input'!$H$14:$CJ$14,"Total",'Sch A. Input'!$H$13:$CJ$13,"&lt;="&amp;$O$7))&gt;'Sch D. Workings'!$D$12,MIN('Sch D. Workings'!T1169,'Sch D. Workings'!$D$12-H168),'Sch D. Workings'!T1169))))</f>
        <v>0</v>
      </c>
      <c r="O168" s="221">
        <f>'Sch D. Workings'!Y1169</f>
        <v>0</v>
      </c>
      <c r="P168" s="82">
        <f>IFERROR(LOOKUP('Sch D. Workings'!V1169,$C$10:$C$14,$B$10:$B$14),0)</f>
        <v>0</v>
      </c>
      <c r="Q168" s="99">
        <f>COUNTIFS('Sch D. Workings'!V1169,"&gt;"&amp;$D$14)</f>
        <v>0</v>
      </c>
      <c r="R168" s="85"/>
      <c r="S168" s="78">
        <f>'Sch D. Workings'!AA1169</f>
        <v>0</v>
      </c>
      <c r="T168" s="309">
        <f>IF(OR('Sch D. Workings'!D162="",$D$7&lt;=O$7,S168=0),0,IF(OR(N168="Exceeded Cap",SUM(H168,N168)='Sch D. Workings'!$D$12),"Exceeded cap",IF((SUMIFS('Sch A. Input'!H160:CJ160,'Sch A. Input'!$H$14:$CJ$14,"Total",'Sch A. Input'!$H$13:$CJ$13,"&lt;="&amp;$U$7))&gt;'Sch D. Workings'!$D$12,MIN('Sch D. Workings'!AD1169,'Sch D. Workings'!$D$12-N168-H168),'Sch D. Workings'!AD1169)))</f>
        <v>0</v>
      </c>
      <c r="U168" s="221">
        <f>'Sch D. Workings'!AI1169</f>
        <v>0</v>
      </c>
      <c r="V168" s="82">
        <f>IFERROR(LOOKUP('Sch D. Workings'!AF1169,$C$10:$C$14,$B$10:$B$14),0)</f>
        <v>0</v>
      </c>
      <c r="W168" s="99">
        <f>COUNTIFS('Sch D. Workings'!AF1169,"&gt;"&amp;$D$14)</f>
        <v>0</v>
      </c>
      <c r="X168" s="85"/>
      <c r="Y168" s="78">
        <f>'Sch D. Workings'!AK1169</f>
        <v>0</v>
      </c>
      <c r="Z168" s="309">
        <f>IF(OR('Sch D. Workings'!D162="",$D$7&lt;=U$7,Y168=0),0,IF(OR(T168="Exceeded Cap",N168="Exceeded Cap",SUM(H168,N168,T168)='Sch D. Workings'!$D$12),"Exceeded Cap",IF((SUMIFS('Sch A. Input'!H160:CJ160,'Sch A. Input'!$H$14:$CJ$14,"Total",'Sch A. Input'!$H$13:$CJ$13,"&lt;="&amp;$AA$7))&gt;'Sch D. Workings'!$D$12,MIN('Sch D. Workings'!AN1169,'Sch D. Workings'!$D$12-N168-T168-H168),'Sch D. Workings'!AN1169)))</f>
        <v>0</v>
      </c>
      <c r="AA168" s="221">
        <f>'Sch D. Workings'!AS1169</f>
        <v>0</v>
      </c>
      <c r="AB168" s="82">
        <f>IFERROR(LOOKUP('Sch D. Workings'!AP1169,$C$10:$C$14,$B$10:$B$14),0)</f>
        <v>0</v>
      </c>
      <c r="AC168" s="99">
        <f>COUNTIFS('Sch D. Workings'!AP1169,"&gt;"&amp;$D$14)</f>
        <v>0</v>
      </c>
    </row>
    <row r="169" spans="3:29" x14ac:dyDescent="0.35">
      <c r="C169" s="81" t="str">
        <f>IF('Sch A. Input'!B161="","",'Sch A. Input'!B161)</f>
        <v/>
      </c>
      <c r="D169" s="81" t="str">
        <f>IF('Sch A. Input'!C161="","",'Sch A. Input'!C161)</f>
        <v/>
      </c>
      <c r="E169" s="85"/>
      <c r="F169" s="85"/>
      <c r="G169" s="99">
        <f>'Sch D. Workings'!G1170</f>
        <v>0</v>
      </c>
      <c r="H169" s="310">
        <f>IF(OR('Sch D. Workings'!D163="",G169=0),0,(IF((SUMIFS('Sch A. Input'!H161:CJ161,'Sch A. Input'!$H$14:$CJ$14,"Total",'Sch A. Input'!$H$13:$CJ$13,"&lt;="&amp;$I$7))&gt;'Sch D. Workings'!$D$12,MIN('Sch D. Workings'!J1170,'Sch D. Workings'!$D$12),'Sch D. Workings'!J1170)))</f>
        <v>0</v>
      </c>
      <c r="I169" s="221">
        <f>'Sch D. Workings'!O1170</f>
        <v>0</v>
      </c>
      <c r="J169" s="82">
        <f>IFERROR(LOOKUP('Sch D. Workings'!L1170,$C$10:$C$14,$B$10:$B$14),0)</f>
        <v>0</v>
      </c>
      <c r="K169" s="99">
        <f>COUNTIFS('Sch D. Workings'!L1170,"&gt;"&amp;$D$14)</f>
        <v>0</v>
      </c>
      <c r="L169" s="300"/>
      <c r="M169" s="78">
        <f>'Sch D. Workings'!Q1170</f>
        <v>0</v>
      </c>
      <c r="N169" s="309">
        <f>IF(OR('Sch D. Workings'!D163="",$D$7&lt;=I$7,M169=0),0,(IF(H169='Sch D. Workings'!$D$12,"Exceeded Cap",IF((SUMIFS('Sch A. Input'!H161:CJ161,'Sch A. Input'!$H$14:$CJ$14,"Total",'Sch A. Input'!$H$13:$CJ$13,"&lt;="&amp;$O$7))&gt;'Sch D. Workings'!$D$12,MIN('Sch D. Workings'!T1170,'Sch D. Workings'!$D$12-H169),'Sch D. Workings'!T1170))))</f>
        <v>0</v>
      </c>
      <c r="O169" s="221">
        <f>'Sch D. Workings'!Y1170</f>
        <v>0</v>
      </c>
      <c r="P169" s="82">
        <f>IFERROR(LOOKUP('Sch D. Workings'!V1170,$C$10:$C$14,$B$10:$B$14),0)</f>
        <v>0</v>
      </c>
      <c r="Q169" s="99">
        <f>COUNTIFS('Sch D. Workings'!V1170,"&gt;"&amp;$D$14)</f>
        <v>0</v>
      </c>
      <c r="R169" s="85"/>
      <c r="S169" s="78">
        <f>'Sch D. Workings'!AA1170</f>
        <v>0</v>
      </c>
      <c r="T169" s="309">
        <f>IF(OR('Sch D. Workings'!D163="",$D$7&lt;=O$7,S169=0),0,IF(OR(N169="Exceeded Cap",SUM(H169,N169)='Sch D. Workings'!$D$12),"Exceeded cap",IF((SUMIFS('Sch A. Input'!H161:CJ161,'Sch A. Input'!$H$14:$CJ$14,"Total",'Sch A. Input'!$H$13:$CJ$13,"&lt;="&amp;$U$7))&gt;'Sch D. Workings'!$D$12,MIN('Sch D. Workings'!AD1170,'Sch D. Workings'!$D$12-N169-H169),'Sch D. Workings'!AD1170)))</f>
        <v>0</v>
      </c>
      <c r="U169" s="221">
        <f>'Sch D. Workings'!AI1170</f>
        <v>0</v>
      </c>
      <c r="V169" s="82">
        <f>IFERROR(LOOKUP('Sch D. Workings'!AF1170,$C$10:$C$14,$B$10:$B$14),0)</f>
        <v>0</v>
      </c>
      <c r="W169" s="99">
        <f>COUNTIFS('Sch D. Workings'!AF1170,"&gt;"&amp;$D$14)</f>
        <v>0</v>
      </c>
      <c r="X169" s="85"/>
      <c r="Y169" s="78">
        <f>'Sch D. Workings'!AK1170</f>
        <v>0</v>
      </c>
      <c r="Z169" s="309">
        <f>IF(OR('Sch D. Workings'!D163="",$D$7&lt;=U$7,Y169=0),0,IF(OR(T169="Exceeded Cap",N169="Exceeded Cap",SUM(H169,N169,T169)='Sch D. Workings'!$D$12),"Exceeded Cap",IF((SUMIFS('Sch A. Input'!H161:CJ161,'Sch A. Input'!$H$14:$CJ$14,"Total",'Sch A. Input'!$H$13:$CJ$13,"&lt;="&amp;$AA$7))&gt;'Sch D. Workings'!$D$12,MIN('Sch D. Workings'!AN1170,'Sch D. Workings'!$D$12-N169-T169-H169),'Sch D. Workings'!AN1170)))</f>
        <v>0</v>
      </c>
      <c r="AA169" s="221">
        <f>'Sch D. Workings'!AS1170</f>
        <v>0</v>
      </c>
      <c r="AB169" s="82">
        <f>IFERROR(LOOKUP('Sch D. Workings'!AP1170,$C$10:$C$14,$B$10:$B$14),0)</f>
        <v>0</v>
      </c>
      <c r="AC169" s="99">
        <f>COUNTIFS('Sch D. Workings'!AP1170,"&gt;"&amp;$D$14)</f>
        <v>0</v>
      </c>
    </row>
    <row r="170" spans="3:29" x14ac:dyDescent="0.35">
      <c r="C170" s="81" t="str">
        <f>IF('Sch A. Input'!B162="","",'Sch A. Input'!B162)</f>
        <v/>
      </c>
      <c r="D170" s="81" t="str">
        <f>IF('Sch A. Input'!C162="","",'Sch A. Input'!C162)</f>
        <v/>
      </c>
      <c r="E170" s="85"/>
      <c r="F170" s="85"/>
      <c r="G170" s="99">
        <f>'Sch D. Workings'!G1171</f>
        <v>0</v>
      </c>
      <c r="H170" s="310">
        <f>IF(OR('Sch D. Workings'!D164="",G170=0),0,(IF((SUMIFS('Sch A. Input'!H162:CJ162,'Sch A. Input'!$H$14:$CJ$14,"Total",'Sch A. Input'!$H$13:$CJ$13,"&lt;="&amp;$I$7))&gt;'Sch D. Workings'!$D$12,MIN('Sch D. Workings'!J1171,'Sch D. Workings'!$D$12),'Sch D. Workings'!J1171)))</f>
        <v>0</v>
      </c>
      <c r="I170" s="221">
        <f>'Sch D. Workings'!O1171</f>
        <v>0</v>
      </c>
      <c r="J170" s="82">
        <f>IFERROR(LOOKUP('Sch D. Workings'!L1171,$C$10:$C$14,$B$10:$B$14),0)</f>
        <v>0</v>
      </c>
      <c r="K170" s="99">
        <f>COUNTIFS('Sch D. Workings'!L1171,"&gt;"&amp;$D$14)</f>
        <v>0</v>
      </c>
      <c r="L170" s="300"/>
      <c r="M170" s="78">
        <f>'Sch D. Workings'!Q1171</f>
        <v>0</v>
      </c>
      <c r="N170" s="309">
        <f>IF(OR('Sch D. Workings'!D164="",$D$7&lt;=I$7,M170=0),0,(IF(H170='Sch D. Workings'!$D$12,"Exceeded Cap",IF((SUMIFS('Sch A. Input'!H162:CJ162,'Sch A. Input'!$H$14:$CJ$14,"Total",'Sch A. Input'!$H$13:$CJ$13,"&lt;="&amp;$O$7))&gt;'Sch D. Workings'!$D$12,MIN('Sch D. Workings'!T1171,'Sch D. Workings'!$D$12-H170),'Sch D. Workings'!T1171))))</f>
        <v>0</v>
      </c>
      <c r="O170" s="221">
        <f>'Sch D. Workings'!Y1171</f>
        <v>0</v>
      </c>
      <c r="P170" s="82">
        <f>IFERROR(LOOKUP('Sch D. Workings'!V1171,$C$10:$C$14,$B$10:$B$14),0)</f>
        <v>0</v>
      </c>
      <c r="Q170" s="99">
        <f>COUNTIFS('Sch D. Workings'!V1171,"&gt;"&amp;$D$14)</f>
        <v>0</v>
      </c>
      <c r="R170" s="85"/>
      <c r="S170" s="78">
        <f>'Sch D. Workings'!AA1171</f>
        <v>0</v>
      </c>
      <c r="T170" s="309">
        <f>IF(OR('Sch D. Workings'!D164="",$D$7&lt;=O$7,S170=0),0,IF(OR(N170="Exceeded Cap",SUM(H170,N170)='Sch D. Workings'!$D$12),"Exceeded cap",IF((SUMIFS('Sch A. Input'!H162:CJ162,'Sch A. Input'!$H$14:$CJ$14,"Total",'Sch A. Input'!$H$13:$CJ$13,"&lt;="&amp;$U$7))&gt;'Sch D. Workings'!$D$12,MIN('Sch D. Workings'!AD1171,'Sch D. Workings'!$D$12-N170-H170),'Sch D. Workings'!AD1171)))</f>
        <v>0</v>
      </c>
      <c r="U170" s="221">
        <f>'Sch D. Workings'!AI1171</f>
        <v>0</v>
      </c>
      <c r="V170" s="82">
        <f>IFERROR(LOOKUP('Sch D. Workings'!AF1171,$C$10:$C$14,$B$10:$B$14),0)</f>
        <v>0</v>
      </c>
      <c r="W170" s="99">
        <f>COUNTIFS('Sch D. Workings'!AF1171,"&gt;"&amp;$D$14)</f>
        <v>0</v>
      </c>
      <c r="X170" s="85"/>
      <c r="Y170" s="78">
        <f>'Sch D. Workings'!AK1171</f>
        <v>0</v>
      </c>
      <c r="Z170" s="309">
        <f>IF(OR('Sch D. Workings'!D164="",$D$7&lt;=U$7,Y170=0),0,IF(OR(T170="Exceeded Cap",N170="Exceeded Cap",SUM(H170,N170,T170)='Sch D. Workings'!$D$12),"Exceeded Cap",IF((SUMIFS('Sch A. Input'!H162:CJ162,'Sch A. Input'!$H$14:$CJ$14,"Total",'Sch A. Input'!$H$13:$CJ$13,"&lt;="&amp;$AA$7))&gt;'Sch D. Workings'!$D$12,MIN('Sch D. Workings'!AN1171,'Sch D. Workings'!$D$12-N170-T170-H170),'Sch D. Workings'!AN1171)))</f>
        <v>0</v>
      </c>
      <c r="AA170" s="221">
        <f>'Sch D. Workings'!AS1171</f>
        <v>0</v>
      </c>
      <c r="AB170" s="82">
        <f>IFERROR(LOOKUP('Sch D. Workings'!AP1171,$C$10:$C$14,$B$10:$B$14),0)</f>
        <v>0</v>
      </c>
      <c r="AC170" s="99">
        <f>COUNTIFS('Sch D. Workings'!AP1171,"&gt;"&amp;$D$14)</f>
        <v>0</v>
      </c>
    </row>
    <row r="171" spans="3:29" x14ac:dyDescent="0.35">
      <c r="C171" s="81" t="str">
        <f>IF('Sch A. Input'!B163="","",'Sch A. Input'!B163)</f>
        <v/>
      </c>
      <c r="D171" s="81" t="str">
        <f>IF('Sch A. Input'!C163="","",'Sch A. Input'!C163)</f>
        <v/>
      </c>
      <c r="E171" s="85"/>
      <c r="F171" s="85"/>
      <c r="G171" s="99">
        <f>'Sch D. Workings'!G1172</f>
        <v>0</v>
      </c>
      <c r="H171" s="310">
        <f>IF(OR('Sch D. Workings'!D165="",G171=0),0,(IF((SUMIFS('Sch A. Input'!H163:CJ163,'Sch A. Input'!$H$14:$CJ$14,"Total",'Sch A. Input'!$H$13:$CJ$13,"&lt;="&amp;$I$7))&gt;'Sch D. Workings'!$D$12,MIN('Sch D. Workings'!J1172,'Sch D. Workings'!$D$12),'Sch D. Workings'!J1172)))</f>
        <v>0</v>
      </c>
      <c r="I171" s="221">
        <f>'Sch D. Workings'!O1172</f>
        <v>0</v>
      </c>
      <c r="J171" s="82">
        <f>IFERROR(LOOKUP('Sch D. Workings'!L1172,$C$10:$C$14,$B$10:$B$14),0)</f>
        <v>0</v>
      </c>
      <c r="K171" s="99">
        <f>COUNTIFS('Sch D. Workings'!L1172,"&gt;"&amp;$D$14)</f>
        <v>0</v>
      </c>
      <c r="L171" s="300"/>
      <c r="M171" s="78">
        <f>'Sch D. Workings'!Q1172</f>
        <v>0</v>
      </c>
      <c r="N171" s="309">
        <f>IF(OR('Sch D. Workings'!D165="",$D$7&lt;=I$7,M171=0),0,(IF(H171='Sch D. Workings'!$D$12,"Exceeded Cap",IF((SUMIFS('Sch A. Input'!H163:CJ163,'Sch A. Input'!$H$14:$CJ$14,"Total",'Sch A. Input'!$H$13:$CJ$13,"&lt;="&amp;$O$7))&gt;'Sch D. Workings'!$D$12,MIN('Sch D. Workings'!T1172,'Sch D. Workings'!$D$12-H171),'Sch D. Workings'!T1172))))</f>
        <v>0</v>
      </c>
      <c r="O171" s="221">
        <f>'Sch D. Workings'!Y1172</f>
        <v>0</v>
      </c>
      <c r="P171" s="82">
        <f>IFERROR(LOOKUP('Sch D. Workings'!V1172,$C$10:$C$14,$B$10:$B$14),0)</f>
        <v>0</v>
      </c>
      <c r="Q171" s="99">
        <f>COUNTIFS('Sch D. Workings'!V1172,"&gt;"&amp;$D$14)</f>
        <v>0</v>
      </c>
      <c r="R171" s="85"/>
      <c r="S171" s="78">
        <f>'Sch D. Workings'!AA1172</f>
        <v>0</v>
      </c>
      <c r="T171" s="309">
        <f>IF(OR('Sch D. Workings'!D165="",$D$7&lt;=O$7,S171=0),0,IF(OR(N171="Exceeded Cap",SUM(H171,N171)='Sch D. Workings'!$D$12),"Exceeded cap",IF((SUMIFS('Sch A. Input'!H163:CJ163,'Sch A. Input'!$H$14:$CJ$14,"Total",'Sch A. Input'!$H$13:$CJ$13,"&lt;="&amp;$U$7))&gt;'Sch D. Workings'!$D$12,MIN('Sch D. Workings'!AD1172,'Sch D. Workings'!$D$12-N171-H171),'Sch D. Workings'!AD1172)))</f>
        <v>0</v>
      </c>
      <c r="U171" s="221">
        <f>'Sch D. Workings'!AI1172</f>
        <v>0</v>
      </c>
      <c r="V171" s="82">
        <f>IFERROR(LOOKUP('Sch D. Workings'!AF1172,$C$10:$C$14,$B$10:$B$14),0)</f>
        <v>0</v>
      </c>
      <c r="W171" s="99">
        <f>COUNTIFS('Sch D. Workings'!AF1172,"&gt;"&amp;$D$14)</f>
        <v>0</v>
      </c>
      <c r="X171" s="85"/>
      <c r="Y171" s="78">
        <f>'Sch D. Workings'!AK1172</f>
        <v>0</v>
      </c>
      <c r="Z171" s="309">
        <f>IF(OR('Sch D. Workings'!D165="",$D$7&lt;=U$7,Y171=0),0,IF(OR(T171="Exceeded Cap",N171="Exceeded Cap",SUM(H171,N171,T171)='Sch D. Workings'!$D$12),"Exceeded Cap",IF((SUMIFS('Sch A. Input'!H163:CJ163,'Sch A. Input'!$H$14:$CJ$14,"Total",'Sch A. Input'!$H$13:$CJ$13,"&lt;="&amp;$AA$7))&gt;'Sch D. Workings'!$D$12,MIN('Sch D. Workings'!AN1172,'Sch D. Workings'!$D$12-N171-T171-H171),'Sch D. Workings'!AN1172)))</f>
        <v>0</v>
      </c>
      <c r="AA171" s="221">
        <f>'Sch D. Workings'!AS1172</f>
        <v>0</v>
      </c>
      <c r="AB171" s="82">
        <f>IFERROR(LOOKUP('Sch D. Workings'!AP1172,$C$10:$C$14,$B$10:$B$14),0)</f>
        <v>0</v>
      </c>
      <c r="AC171" s="99">
        <f>COUNTIFS('Sch D. Workings'!AP1172,"&gt;"&amp;$D$14)</f>
        <v>0</v>
      </c>
    </row>
    <row r="172" spans="3:29" x14ac:dyDescent="0.35">
      <c r="C172" s="81" t="str">
        <f>IF('Sch A. Input'!B164="","",'Sch A. Input'!B164)</f>
        <v/>
      </c>
      <c r="D172" s="81" t="str">
        <f>IF('Sch A. Input'!C164="","",'Sch A. Input'!C164)</f>
        <v/>
      </c>
      <c r="E172" s="85"/>
      <c r="F172" s="85"/>
      <c r="G172" s="99">
        <f>'Sch D. Workings'!G1173</f>
        <v>0</v>
      </c>
      <c r="H172" s="310">
        <f>IF(OR('Sch D. Workings'!D166="",G172=0),0,(IF((SUMIFS('Sch A. Input'!H164:CJ164,'Sch A. Input'!$H$14:$CJ$14,"Total",'Sch A. Input'!$H$13:$CJ$13,"&lt;="&amp;$I$7))&gt;'Sch D. Workings'!$D$12,MIN('Sch D. Workings'!J1173,'Sch D. Workings'!$D$12),'Sch D. Workings'!J1173)))</f>
        <v>0</v>
      </c>
      <c r="I172" s="221">
        <f>'Sch D. Workings'!O1173</f>
        <v>0</v>
      </c>
      <c r="J172" s="82">
        <f>IFERROR(LOOKUP('Sch D. Workings'!L1173,$C$10:$C$14,$B$10:$B$14),0)</f>
        <v>0</v>
      </c>
      <c r="K172" s="99">
        <f>COUNTIFS('Sch D. Workings'!L1173,"&gt;"&amp;$D$14)</f>
        <v>0</v>
      </c>
      <c r="L172" s="300"/>
      <c r="M172" s="78">
        <f>'Sch D. Workings'!Q1173</f>
        <v>0</v>
      </c>
      <c r="N172" s="309">
        <f>IF(OR('Sch D. Workings'!D166="",$D$7&lt;=I$7,M172=0),0,(IF(H172='Sch D. Workings'!$D$12,"Exceeded Cap",IF((SUMIFS('Sch A. Input'!H164:CJ164,'Sch A. Input'!$H$14:$CJ$14,"Total",'Sch A. Input'!$H$13:$CJ$13,"&lt;="&amp;$O$7))&gt;'Sch D. Workings'!$D$12,MIN('Sch D. Workings'!T1173,'Sch D. Workings'!$D$12-H172),'Sch D. Workings'!T1173))))</f>
        <v>0</v>
      </c>
      <c r="O172" s="221">
        <f>'Sch D. Workings'!Y1173</f>
        <v>0</v>
      </c>
      <c r="P172" s="82">
        <f>IFERROR(LOOKUP('Sch D. Workings'!V1173,$C$10:$C$14,$B$10:$B$14),0)</f>
        <v>0</v>
      </c>
      <c r="Q172" s="99">
        <f>COUNTIFS('Sch D. Workings'!V1173,"&gt;"&amp;$D$14)</f>
        <v>0</v>
      </c>
      <c r="R172" s="85"/>
      <c r="S172" s="78">
        <f>'Sch D. Workings'!AA1173</f>
        <v>0</v>
      </c>
      <c r="T172" s="309">
        <f>IF(OR('Sch D. Workings'!D166="",$D$7&lt;=O$7,S172=0),0,IF(OR(N172="Exceeded Cap",SUM(H172,N172)='Sch D. Workings'!$D$12),"Exceeded cap",IF((SUMIFS('Sch A. Input'!H164:CJ164,'Sch A. Input'!$H$14:$CJ$14,"Total",'Sch A. Input'!$H$13:$CJ$13,"&lt;="&amp;$U$7))&gt;'Sch D. Workings'!$D$12,MIN('Sch D. Workings'!AD1173,'Sch D. Workings'!$D$12-N172-H172),'Sch D. Workings'!AD1173)))</f>
        <v>0</v>
      </c>
      <c r="U172" s="221">
        <f>'Sch D. Workings'!AI1173</f>
        <v>0</v>
      </c>
      <c r="V172" s="82">
        <f>IFERROR(LOOKUP('Sch D. Workings'!AF1173,$C$10:$C$14,$B$10:$B$14),0)</f>
        <v>0</v>
      </c>
      <c r="W172" s="99">
        <f>COUNTIFS('Sch D. Workings'!AF1173,"&gt;"&amp;$D$14)</f>
        <v>0</v>
      </c>
      <c r="X172" s="85"/>
      <c r="Y172" s="78">
        <f>'Sch D. Workings'!AK1173</f>
        <v>0</v>
      </c>
      <c r="Z172" s="309">
        <f>IF(OR('Sch D. Workings'!D166="",$D$7&lt;=U$7,Y172=0),0,IF(OR(T172="Exceeded Cap",N172="Exceeded Cap",SUM(H172,N172,T172)='Sch D. Workings'!$D$12),"Exceeded Cap",IF((SUMIFS('Sch A. Input'!H164:CJ164,'Sch A. Input'!$H$14:$CJ$14,"Total",'Sch A. Input'!$H$13:$CJ$13,"&lt;="&amp;$AA$7))&gt;'Sch D. Workings'!$D$12,MIN('Sch D. Workings'!AN1173,'Sch D. Workings'!$D$12-N172-T172-H172),'Sch D. Workings'!AN1173)))</f>
        <v>0</v>
      </c>
      <c r="AA172" s="221">
        <f>'Sch D. Workings'!AS1173</f>
        <v>0</v>
      </c>
      <c r="AB172" s="82">
        <f>IFERROR(LOOKUP('Sch D. Workings'!AP1173,$C$10:$C$14,$B$10:$B$14),0)</f>
        <v>0</v>
      </c>
      <c r="AC172" s="99">
        <f>COUNTIFS('Sch D. Workings'!AP1173,"&gt;"&amp;$D$14)</f>
        <v>0</v>
      </c>
    </row>
    <row r="173" spans="3:29" x14ac:dyDescent="0.35">
      <c r="C173" s="81" t="str">
        <f>IF('Sch A. Input'!B165="","",'Sch A. Input'!B165)</f>
        <v/>
      </c>
      <c r="D173" s="81" t="str">
        <f>IF('Sch A. Input'!C165="","",'Sch A. Input'!C165)</f>
        <v/>
      </c>
      <c r="E173" s="85"/>
      <c r="F173" s="85"/>
      <c r="G173" s="99">
        <f>'Sch D. Workings'!G1174</f>
        <v>0</v>
      </c>
      <c r="H173" s="310">
        <f>IF(OR('Sch D. Workings'!D167="",G173=0),0,(IF((SUMIFS('Sch A. Input'!H165:CJ165,'Sch A. Input'!$H$14:$CJ$14,"Total",'Sch A. Input'!$H$13:$CJ$13,"&lt;="&amp;$I$7))&gt;'Sch D. Workings'!$D$12,MIN('Sch D. Workings'!J1174,'Sch D. Workings'!$D$12),'Sch D. Workings'!J1174)))</f>
        <v>0</v>
      </c>
      <c r="I173" s="221">
        <f>'Sch D. Workings'!O1174</f>
        <v>0</v>
      </c>
      <c r="J173" s="82">
        <f>IFERROR(LOOKUP('Sch D. Workings'!L1174,$C$10:$C$14,$B$10:$B$14),0)</f>
        <v>0</v>
      </c>
      <c r="K173" s="99">
        <f>COUNTIFS('Sch D. Workings'!L1174,"&gt;"&amp;$D$14)</f>
        <v>0</v>
      </c>
      <c r="L173" s="300"/>
      <c r="M173" s="78">
        <f>'Sch D. Workings'!Q1174</f>
        <v>0</v>
      </c>
      <c r="N173" s="309">
        <f>IF(OR('Sch D. Workings'!D167="",$D$7&lt;=I$7,M173=0),0,(IF(H173='Sch D. Workings'!$D$12,"Exceeded Cap",IF((SUMIFS('Sch A. Input'!H165:CJ165,'Sch A. Input'!$H$14:$CJ$14,"Total",'Sch A. Input'!$H$13:$CJ$13,"&lt;="&amp;$O$7))&gt;'Sch D. Workings'!$D$12,MIN('Sch D. Workings'!T1174,'Sch D. Workings'!$D$12-H173),'Sch D. Workings'!T1174))))</f>
        <v>0</v>
      </c>
      <c r="O173" s="221">
        <f>'Sch D. Workings'!Y1174</f>
        <v>0</v>
      </c>
      <c r="P173" s="82">
        <f>IFERROR(LOOKUP('Sch D. Workings'!V1174,$C$10:$C$14,$B$10:$B$14),0)</f>
        <v>0</v>
      </c>
      <c r="Q173" s="99">
        <f>COUNTIFS('Sch D. Workings'!V1174,"&gt;"&amp;$D$14)</f>
        <v>0</v>
      </c>
      <c r="R173" s="85"/>
      <c r="S173" s="78">
        <f>'Sch D. Workings'!AA1174</f>
        <v>0</v>
      </c>
      <c r="T173" s="309">
        <f>IF(OR('Sch D. Workings'!D167="",$D$7&lt;=O$7,S173=0),0,IF(OR(N173="Exceeded Cap",SUM(H173,N173)='Sch D. Workings'!$D$12),"Exceeded cap",IF((SUMIFS('Sch A. Input'!H165:CJ165,'Sch A. Input'!$H$14:$CJ$14,"Total",'Sch A. Input'!$H$13:$CJ$13,"&lt;="&amp;$U$7))&gt;'Sch D. Workings'!$D$12,MIN('Sch D. Workings'!AD1174,'Sch D. Workings'!$D$12-N173-H173),'Sch D. Workings'!AD1174)))</f>
        <v>0</v>
      </c>
      <c r="U173" s="221">
        <f>'Sch D. Workings'!AI1174</f>
        <v>0</v>
      </c>
      <c r="V173" s="82">
        <f>IFERROR(LOOKUP('Sch D. Workings'!AF1174,$C$10:$C$14,$B$10:$B$14),0)</f>
        <v>0</v>
      </c>
      <c r="W173" s="99">
        <f>COUNTIFS('Sch D. Workings'!AF1174,"&gt;"&amp;$D$14)</f>
        <v>0</v>
      </c>
      <c r="X173" s="85"/>
      <c r="Y173" s="78">
        <f>'Sch D. Workings'!AK1174</f>
        <v>0</v>
      </c>
      <c r="Z173" s="309">
        <f>IF(OR('Sch D. Workings'!D167="",$D$7&lt;=U$7,Y173=0),0,IF(OR(T173="Exceeded Cap",N173="Exceeded Cap",SUM(H173,N173,T173)='Sch D. Workings'!$D$12),"Exceeded Cap",IF((SUMIFS('Sch A. Input'!H165:CJ165,'Sch A. Input'!$H$14:$CJ$14,"Total",'Sch A. Input'!$H$13:$CJ$13,"&lt;="&amp;$AA$7))&gt;'Sch D. Workings'!$D$12,MIN('Sch D. Workings'!AN1174,'Sch D. Workings'!$D$12-N173-T173-H173),'Sch D. Workings'!AN1174)))</f>
        <v>0</v>
      </c>
      <c r="AA173" s="221">
        <f>'Sch D. Workings'!AS1174</f>
        <v>0</v>
      </c>
      <c r="AB173" s="82">
        <f>IFERROR(LOOKUP('Sch D. Workings'!AP1174,$C$10:$C$14,$B$10:$B$14),0)</f>
        <v>0</v>
      </c>
      <c r="AC173" s="99">
        <f>COUNTIFS('Sch D. Workings'!AP1174,"&gt;"&amp;$D$14)</f>
        <v>0</v>
      </c>
    </row>
    <row r="174" spans="3:29" x14ac:dyDescent="0.35">
      <c r="C174" s="81" t="str">
        <f>IF('Sch A. Input'!B166="","",'Sch A. Input'!B166)</f>
        <v/>
      </c>
      <c r="D174" s="81" t="str">
        <f>IF('Sch A. Input'!C166="","",'Sch A. Input'!C166)</f>
        <v/>
      </c>
      <c r="E174" s="85"/>
      <c r="F174" s="85"/>
      <c r="G174" s="99">
        <f>'Sch D. Workings'!G1175</f>
        <v>0</v>
      </c>
      <c r="H174" s="310">
        <f>IF(OR('Sch D. Workings'!D168="",G174=0),0,(IF((SUMIFS('Sch A. Input'!H166:CJ166,'Sch A. Input'!$H$14:$CJ$14,"Total",'Sch A. Input'!$H$13:$CJ$13,"&lt;="&amp;$I$7))&gt;'Sch D. Workings'!$D$12,MIN('Sch D. Workings'!J1175,'Sch D. Workings'!$D$12),'Sch D. Workings'!J1175)))</f>
        <v>0</v>
      </c>
      <c r="I174" s="221">
        <f>'Sch D. Workings'!O1175</f>
        <v>0</v>
      </c>
      <c r="J174" s="82">
        <f>IFERROR(LOOKUP('Sch D. Workings'!L1175,$C$10:$C$14,$B$10:$B$14),0)</f>
        <v>0</v>
      </c>
      <c r="K174" s="99">
        <f>COUNTIFS('Sch D. Workings'!L1175,"&gt;"&amp;$D$14)</f>
        <v>0</v>
      </c>
      <c r="L174" s="300"/>
      <c r="M174" s="78">
        <f>'Sch D. Workings'!Q1175</f>
        <v>0</v>
      </c>
      <c r="N174" s="309">
        <f>IF(OR('Sch D. Workings'!D168="",$D$7&lt;=I$7,M174=0),0,(IF(H174='Sch D. Workings'!$D$12,"Exceeded Cap",IF((SUMIFS('Sch A. Input'!H166:CJ166,'Sch A. Input'!$H$14:$CJ$14,"Total",'Sch A. Input'!$H$13:$CJ$13,"&lt;="&amp;$O$7))&gt;'Sch D. Workings'!$D$12,MIN('Sch D. Workings'!T1175,'Sch D. Workings'!$D$12-H174),'Sch D. Workings'!T1175))))</f>
        <v>0</v>
      </c>
      <c r="O174" s="221">
        <f>'Sch D. Workings'!Y1175</f>
        <v>0</v>
      </c>
      <c r="P174" s="82">
        <f>IFERROR(LOOKUP('Sch D. Workings'!V1175,$C$10:$C$14,$B$10:$B$14),0)</f>
        <v>0</v>
      </c>
      <c r="Q174" s="99">
        <f>COUNTIFS('Sch D. Workings'!V1175,"&gt;"&amp;$D$14)</f>
        <v>0</v>
      </c>
      <c r="R174" s="85"/>
      <c r="S174" s="78">
        <f>'Sch D. Workings'!AA1175</f>
        <v>0</v>
      </c>
      <c r="T174" s="309">
        <f>IF(OR('Sch D. Workings'!D168="",$D$7&lt;=O$7,S174=0),0,IF(OR(N174="Exceeded Cap",SUM(H174,N174)='Sch D. Workings'!$D$12),"Exceeded cap",IF((SUMIFS('Sch A. Input'!H166:CJ166,'Sch A. Input'!$H$14:$CJ$14,"Total",'Sch A. Input'!$H$13:$CJ$13,"&lt;="&amp;$U$7))&gt;'Sch D. Workings'!$D$12,MIN('Sch D. Workings'!AD1175,'Sch D. Workings'!$D$12-N174-H174),'Sch D. Workings'!AD1175)))</f>
        <v>0</v>
      </c>
      <c r="U174" s="221">
        <f>'Sch D. Workings'!AI1175</f>
        <v>0</v>
      </c>
      <c r="V174" s="82">
        <f>IFERROR(LOOKUP('Sch D. Workings'!AF1175,$C$10:$C$14,$B$10:$B$14),0)</f>
        <v>0</v>
      </c>
      <c r="W174" s="99">
        <f>COUNTIFS('Sch D. Workings'!AF1175,"&gt;"&amp;$D$14)</f>
        <v>0</v>
      </c>
      <c r="X174" s="85"/>
      <c r="Y174" s="78">
        <f>'Sch D. Workings'!AK1175</f>
        <v>0</v>
      </c>
      <c r="Z174" s="309">
        <f>IF(OR('Sch D. Workings'!D168="",$D$7&lt;=U$7,Y174=0),0,IF(OR(T174="Exceeded Cap",N174="Exceeded Cap",SUM(H174,N174,T174)='Sch D. Workings'!$D$12),"Exceeded Cap",IF((SUMIFS('Sch A. Input'!H166:CJ166,'Sch A. Input'!$H$14:$CJ$14,"Total",'Sch A. Input'!$H$13:$CJ$13,"&lt;="&amp;$AA$7))&gt;'Sch D. Workings'!$D$12,MIN('Sch D. Workings'!AN1175,'Sch D. Workings'!$D$12-N174-T174-H174),'Sch D. Workings'!AN1175)))</f>
        <v>0</v>
      </c>
      <c r="AA174" s="221">
        <f>'Sch D. Workings'!AS1175</f>
        <v>0</v>
      </c>
      <c r="AB174" s="82">
        <f>IFERROR(LOOKUP('Sch D. Workings'!AP1175,$C$10:$C$14,$B$10:$B$14),0)</f>
        <v>0</v>
      </c>
      <c r="AC174" s="99">
        <f>COUNTIFS('Sch D. Workings'!AP1175,"&gt;"&amp;$D$14)</f>
        <v>0</v>
      </c>
    </row>
    <row r="175" spans="3:29" x14ac:dyDescent="0.35">
      <c r="C175" s="81" t="str">
        <f>IF('Sch A. Input'!B167="","",'Sch A. Input'!B167)</f>
        <v/>
      </c>
      <c r="D175" s="81" t="str">
        <f>IF('Sch A. Input'!C167="","",'Sch A. Input'!C167)</f>
        <v/>
      </c>
      <c r="E175" s="85"/>
      <c r="F175" s="85"/>
      <c r="G175" s="99">
        <f>'Sch D. Workings'!G1176</f>
        <v>0</v>
      </c>
      <c r="H175" s="310">
        <f>IF(OR('Sch D. Workings'!D169="",G175=0),0,(IF((SUMIFS('Sch A. Input'!H167:CJ167,'Sch A. Input'!$H$14:$CJ$14,"Total",'Sch A. Input'!$H$13:$CJ$13,"&lt;="&amp;$I$7))&gt;'Sch D. Workings'!$D$12,MIN('Sch D. Workings'!J1176,'Sch D. Workings'!$D$12),'Sch D. Workings'!J1176)))</f>
        <v>0</v>
      </c>
      <c r="I175" s="221">
        <f>'Sch D. Workings'!O1176</f>
        <v>0</v>
      </c>
      <c r="J175" s="82">
        <f>IFERROR(LOOKUP('Sch D. Workings'!L1176,$C$10:$C$14,$B$10:$B$14),0)</f>
        <v>0</v>
      </c>
      <c r="K175" s="99">
        <f>COUNTIFS('Sch D. Workings'!L1176,"&gt;"&amp;$D$14)</f>
        <v>0</v>
      </c>
      <c r="L175" s="300"/>
      <c r="M175" s="78">
        <f>'Sch D. Workings'!Q1176</f>
        <v>0</v>
      </c>
      <c r="N175" s="309">
        <f>IF(OR('Sch D. Workings'!D169="",$D$7&lt;=I$7,M175=0),0,(IF(H175='Sch D. Workings'!$D$12,"Exceeded Cap",IF((SUMIFS('Sch A. Input'!H167:CJ167,'Sch A. Input'!$H$14:$CJ$14,"Total",'Sch A. Input'!$H$13:$CJ$13,"&lt;="&amp;$O$7))&gt;'Sch D. Workings'!$D$12,MIN('Sch D. Workings'!T1176,'Sch D. Workings'!$D$12-H175),'Sch D. Workings'!T1176))))</f>
        <v>0</v>
      </c>
      <c r="O175" s="221">
        <f>'Sch D. Workings'!Y1176</f>
        <v>0</v>
      </c>
      <c r="P175" s="82">
        <f>IFERROR(LOOKUP('Sch D. Workings'!V1176,$C$10:$C$14,$B$10:$B$14),0)</f>
        <v>0</v>
      </c>
      <c r="Q175" s="99">
        <f>COUNTIFS('Sch D. Workings'!V1176,"&gt;"&amp;$D$14)</f>
        <v>0</v>
      </c>
      <c r="R175" s="85"/>
      <c r="S175" s="78">
        <f>'Sch D. Workings'!AA1176</f>
        <v>0</v>
      </c>
      <c r="T175" s="309">
        <f>IF(OR('Sch D. Workings'!D169="",$D$7&lt;=O$7,S175=0),0,IF(OR(N175="Exceeded Cap",SUM(H175,N175)='Sch D. Workings'!$D$12),"Exceeded cap",IF((SUMIFS('Sch A. Input'!H167:CJ167,'Sch A. Input'!$H$14:$CJ$14,"Total",'Sch A. Input'!$H$13:$CJ$13,"&lt;="&amp;$U$7))&gt;'Sch D. Workings'!$D$12,MIN('Sch D. Workings'!AD1176,'Sch D. Workings'!$D$12-N175-H175),'Sch D. Workings'!AD1176)))</f>
        <v>0</v>
      </c>
      <c r="U175" s="221">
        <f>'Sch D. Workings'!AI1176</f>
        <v>0</v>
      </c>
      <c r="V175" s="82">
        <f>IFERROR(LOOKUP('Sch D. Workings'!AF1176,$C$10:$C$14,$B$10:$B$14),0)</f>
        <v>0</v>
      </c>
      <c r="W175" s="99">
        <f>COUNTIFS('Sch D. Workings'!AF1176,"&gt;"&amp;$D$14)</f>
        <v>0</v>
      </c>
      <c r="X175" s="85"/>
      <c r="Y175" s="78">
        <f>'Sch D. Workings'!AK1176</f>
        <v>0</v>
      </c>
      <c r="Z175" s="309">
        <f>IF(OR('Sch D. Workings'!D169="",$D$7&lt;=U$7,Y175=0),0,IF(OR(T175="Exceeded Cap",N175="Exceeded Cap",SUM(H175,N175,T175)='Sch D. Workings'!$D$12),"Exceeded Cap",IF((SUMIFS('Sch A. Input'!H167:CJ167,'Sch A. Input'!$H$14:$CJ$14,"Total",'Sch A. Input'!$H$13:$CJ$13,"&lt;="&amp;$AA$7))&gt;'Sch D. Workings'!$D$12,MIN('Sch D. Workings'!AN1176,'Sch D. Workings'!$D$12-N175-T175-H175),'Sch D. Workings'!AN1176)))</f>
        <v>0</v>
      </c>
      <c r="AA175" s="221">
        <f>'Sch D. Workings'!AS1176</f>
        <v>0</v>
      </c>
      <c r="AB175" s="82">
        <f>IFERROR(LOOKUP('Sch D. Workings'!AP1176,$C$10:$C$14,$B$10:$B$14),0)</f>
        <v>0</v>
      </c>
      <c r="AC175" s="99">
        <f>COUNTIFS('Sch D. Workings'!AP1176,"&gt;"&amp;$D$14)</f>
        <v>0</v>
      </c>
    </row>
    <row r="176" spans="3:29" x14ac:dyDescent="0.35">
      <c r="C176" s="81" t="str">
        <f>IF('Sch A. Input'!B168="","",'Sch A. Input'!B168)</f>
        <v/>
      </c>
      <c r="D176" s="81" t="str">
        <f>IF('Sch A. Input'!C168="","",'Sch A. Input'!C168)</f>
        <v/>
      </c>
      <c r="E176" s="85"/>
      <c r="F176" s="85"/>
      <c r="G176" s="99">
        <f>'Sch D. Workings'!G1177</f>
        <v>0</v>
      </c>
      <c r="H176" s="310">
        <f>IF(OR('Sch D. Workings'!D170="",G176=0),0,(IF((SUMIFS('Sch A. Input'!H168:CJ168,'Sch A. Input'!$H$14:$CJ$14,"Total",'Sch A. Input'!$H$13:$CJ$13,"&lt;="&amp;$I$7))&gt;'Sch D. Workings'!$D$12,MIN('Sch D. Workings'!J1177,'Sch D. Workings'!$D$12),'Sch D. Workings'!J1177)))</f>
        <v>0</v>
      </c>
      <c r="I176" s="221">
        <f>'Sch D. Workings'!O1177</f>
        <v>0</v>
      </c>
      <c r="J176" s="82">
        <f>IFERROR(LOOKUP('Sch D. Workings'!L1177,$C$10:$C$14,$B$10:$B$14),0)</f>
        <v>0</v>
      </c>
      <c r="K176" s="99">
        <f>COUNTIFS('Sch D. Workings'!L1177,"&gt;"&amp;$D$14)</f>
        <v>0</v>
      </c>
      <c r="L176" s="300"/>
      <c r="M176" s="78">
        <f>'Sch D. Workings'!Q1177</f>
        <v>0</v>
      </c>
      <c r="N176" s="309">
        <f>IF(OR('Sch D. Workings'!D170="",$D$7&lt;=I$7,M176=0),0,(IF(H176='Sch D. Workings'!$D$12,"Exceeded Cap",IF((SUMIFS('Sch A. Input'!H168:CJ168,'Sch A. Input'!$H$14:$CJ$14,"Total",'Sch A. Input'!$H$13:$CJ$13,"&lt;="&amp;$O$7))&gt;'Sch D. Workings'!$D$12,MIN('Sch D. Workings'!T1177,'Sch D. Workings'!$D$12-H176),'Sch D. Workings'!T1177))))</f>
        <v>0</v>
      </c>
      <c r="O176" s="221">
        <f>'Sch D. Workings'!Y1177</f>
        <v>0</v>
      </c>
      <c r="P176" s="82">
        <f>IFERROR(LOOKUP('Sch D. Workings'!V1177,$C$10:$C$14,$B$10:$B$14),0)</f>
        <v>0</v>
      </c>
      <c r="Q176" s="99">
        <f>COUNTIFS('Sch D. Workings'!V1177,"&gt;"&amp;$D$14)</f>
        <v>0</v>
      </c>
      <c r="R176" s="85"/>
      <c r="S176" s="78">
        <f>'Sch D. Workings'!AA1177</f>
        <v>0</v>
      </c>
      <c r="T176" s="309">
        <f>IF(OR('Sch D. Workings'!D170="",$D$7&lt;=O$7,S176=0),0,IF(OR(N176="Exceeded Cap",SUM(H176,N176)='Sch D. Workings'!$D$12),"Exceeded cap",IF((SUMIFS('Sch A. Input'!H168:CJ168,'Sch A. Input'!$H$14:$CJ$14,"Total",'Sch A. Input'!$H$13:$CJ$13,"&lt;="&amp;$U$7))&gt;'Sch D. Workings'!$D$12,MIN('Sch D. Workings'!AD1177,'Sch D. Workings'!$D$12-N176-H176),'Sch D. Workings'!AD1177)))</f>
        <v>0</v>
      </c>
      <c r="U176" s="221">
        <f>'Sch D. Workings'!AI1177</f>
        <v>0</v>
      </c>
      <c r="V176" s="82">
        <f>IFERROR(LOOKUP('Sch D. Workings'!AF1177,$C$10:$C$14,$B$10:$B$14),0)</f>
        <v>0</v>
      </c>
      <c r="W176" s="99">
        <f>COUNTIFS('Sch D. Workings'!AF1177,"&gt;"&amp;$D$14)</f>
        <v>0</v>
      </c>
      <c r="X176" s="85"/>
      <c r="Y176" s="78">
        <f>'Sch D. Workings'!AK1177</f>
        <v>0</v>
      </c>
      <c r="Z176" s="309">
        <f>IF(OR('Sch D. Workings'!D170="",$D$7&lt;=U$7,Y176=0),0,IF(OR(T176="Exceeded Cap",N176="Exceeded Cap",SUM(H176,N176,T176)='Sch D. Workings'!$D$12),"Exceeded Cap",IF((SUMIFS('Sch A. Input'!H168:CJ168,'Sch A. Input'!$H$14:$CJ$14,"Total",'Sch A. Input'!$H$13:$CJ$13,"&lt;="&amp;$AA$7))&gt;'Sch D. Workings'!$D$12,MIN('Sch D. Workings'!AN1177,'Sch D. Workings'!$D$12-N176-T176-H176),'Sch D. Workings'!AN1177)))</f>
        <v>0</v>
      </c>
      <c r="AA176" s="221">
        <f>'Sch D. Workings'!AS1177</f>
        <v>0</v>
      </c>
      <c r="AB176" s="82">
        <f>IFERROR(LOOKUP('Sch D. Workings'!AP1177,$C$10:$C$14,$B$10:$B$14),0)</f>
        <v>0</v>
      </c>
      <c r="AC176" s="99">
        <f>COUNTIFS('Sch D. Workings'!AP1177,"&gt;"&amp;$D$14)</f>
        <v>0</v>
      </c>
    </row>
    <row r="177" spans="3:29" x14ac:dyDescent="0.35">
      <c r="C177" s="81" t="str">
        <f>IF('Sch A. Input'!B169="","",'Sch A. Input'!B169)</f>
        <v/>
      </c>
      <c r="D177" s="81" t="str">
        <f>IF('Sch A. Input'!C169="","",'Sch A. Input'!C169)</f>
        <v/>
      </c>
      <c r="E177" s="85"/>
      <c r="F177" s="85"/>
      <c r="G177" s="99">
        <f>'Sch D. Workings'!G1178</f>
        <v>0</v>
      </c>
      <c r="H177" s="310">
        <f>IF(OR('Sch D. Workings'!D171="",G177=0),0,(IF((SUMIFS('Sch A. Input'!H169:CJ169,'Sch A. Input'!$H$14:$CJ$14,"Total",'Sch A. Input'!$H$13:$CJ$13,"&lt;="&amp;$I$7))&gt;'Sch D. Workings'!$D$12,MIN('Sch D. Workings'!J1178,'Sch D. Workings'!$D$12),'Sch D. Workings'!J1178)))</f>
        <v>0</v>
      </c>
      <c r="I177" s="221">
        <f>'Sch D. Workings'!O1178</f>
        <v>0</v>
      </c>
      <c r="J177" s="82">
        <f>IFERROR(LOOKUP('Sch D. Workings'!L1178,$C$10:$C$14,$B$10:$B$14),0)</f>
        <v>0</v>
      </c>
      <c r="K177" s="99">
        <f>COUNTIFS('Sch D. Workings'!L1178,"&gt;"&amp;$D$14)</f>
        <v>0</v>
      </c>
      <c r="L177" s="300"/>
      <c r="M177" s="78">
        <f>'Sch D. Workings'!Q1178</f>
        <v>0</v>
      </c>
      <c r="N177" s="309">
        <f>IF(OR('Sch D. Workings'!D171="",$D$7&lt;=I$7,M177=0),0,(IF(H177='Sch D. Workings'!$D$12,"Exceeded Cap",IF((SUMIFS('Sch A. Input'!H169:CJ169,'Sch A. Input'!$H$14:$CJ$14,"Total",'Sch A. Input'!$H$13:$CJ$13,"&lt;="&amp;$O$7))&gt;'Sch D. Workings'!$D$12,MIN('Sch D. Workings'!T1178,'Sch D. Workings'!$D$12-H177),'Sch D. Workings'!T1178))))</f>
        <v>0</v>
      </c>
      <c r="O177" s="221">
        <f>'Sch D. Workings'!Y1178</f>
        <v>0</v>
      </c>
      <c r="P177" s="82">
        <f>IFERROR(LOOKUP('Sch D. Workings'!V1178,$C$10:$C$14,$B$10:$B$14),0)</f>
        <v>0</v>
      </c>
      <c r="Q177" s="99">
        <f>COUNTIFS('Sch D. Workings'!V1178,"&gt;"&amp;$D$14)</f>
        <v>0</v>
      </c>
      <c r="R177" s="85"/>
      <c r="S177" s="78">
        <f>'Sch D. Workings'!AA1178</f>
        <v>0</v>
      </c>
      <c r="T177" s="309">
        <f>IF(OR('Sch D. Workings'!D171="",$D$7&lt;=O$7,S177=0),0,IF(OR(N177="Exceeded Cap",SUM(H177,N177)='Sch D. Workings'!$D$12),"Exceeded cap",IF((SUMIFS('Sch A. Input'!H169:CJ169,'Sch A. Input'!$H$14:$CJ$14,"Total",'Sch A. Input'!$H$13:$CJ$13,"&lt;="&amp;$U$7))&gt;'Sch D. Workings'!$D$12,MIN('Sch D. Workings'!AD1178,'Sch D. Workings'!$D$12-N177-H177),'Sch D. Workings'!AD1178)))</f>
        <v>0</v>
      </c>
      <c r="U177" s="221">
        <f>'Sch D. Workings'!AI1178</f>
        <v>0</v>
      </c>
      <c r="V177" s="82">
        <f>IFERROR(LOOKUP('Sch D. Workings'!AF1178,$C$10:$C$14,$B$10:$B$14),0)</f>
        <v>0</v>
      </c>
      <c r="W177" s="99">
        <f>COUNTIFS('Sch D. Workings'!AF1178,"&gt;"&amp;$D$14)</f>
        <v>0</v>
      </c>
      <c r="X177" s="85"/>
      <c r="Y177" s="78">
        <f>'Sch D. Workings'!AK1178</f>
        <v>0</v>
      </c>
      <c r="Z177" s="309">
        <f>IF(OR('Sch D. Workings'!D171="",$D$7&lt;=U$7,Y177=0),0,IF(OR(T177="Exceeded Cap",N177="Exceeded Cap",SUM(H177,N177,T177)='Sch D. Workings'!$D$12),"Exceeded Cap",IF((SUMIFS('Sch A. Input'!H169:CJ169,'Sch A. Input'!$H$14:$CJ$14,"Total",'Sch A. Input'!$H$13:$CJ$13,"&lt;="&amp;$AA$7))&gt;'Sch D. Workings'!$D$12,MIN('Sch D. Workings'!AN1178,'Sch D. Workings'!$D$12-N177-T177-H177),'Sch D. Workings'!AN1178)))</f>
        <v>0</v>
      </c>
      <c r="AA177" s="221">
        <f>'Sch D. Workings'!AS1178</f>
        <v>0</v>
      </c>
      <c r="AB177" s="82">
        <f>IFERROR(LOOKUP('Sch D. Workings'!AP1178,$C$10:$C$14,$B$10:$B$14),0)</f>
        <v>0</v>
      </c>
      <c r="AC177" s="99">
        <f>COUNTIFS('Sch D. Workings'!AP1178,"&gt;"&amp;$D$14)</f>
        <v>0</v>
      </c>
    </row>
    <row r="178" spans="3:29" x14ac:dyDescent="0.35">
      <c r="C178" s="81" t="str">
        <f>IF('Sch A. Input'!B170="","",'Sch A. Input'!B170)</f>
        <v/>
      </c>
      <c r="D178" s="81" t="str">
        <f>IF('Sch A. Input'!C170="","",'Sch A. Input'!C170)</f>
        <v/>
      </c>
      <c r="E178" s="85"/>
      <c r="F178" s="85"/>
      <c r="G178" s="99">
        <f>'Sch D. Workings'!G1179</f>
        <v>0</v>
      </c>
      <c r="H178" s="310">
        <f>IF(OR('Sch D. Workings'!D172="",G178=0),0,(IF((SUMIFS('Sch A. Input'!H170:CJ170,'Sch A. Input'!$H$14:$CJ$14,"Total",'Sch A. Input'!$H$13:$CJ$13,"&lt;="&amp;$I$7))&gt;'Sch D. Workings'!$D$12,MIN('Sch D. Workings'!J1179,'Sch D. Workings'!$D$12),'Sch D. Workings'!J1179)))</f>
        <v>0</v>
      </c>
      <c r="I178" s="221">
        <f>'Sch D. Workings'!O1179</f>
        <v>0</v>
      </c>
      <c r="J178" s="82">
        <f>IFERROR(LOOKUP('Sch D. Workings'!L1179,$C$10:$C$14,$B$10:$B$14),0)</f>
        <v>0</v>
      </c>
      <c r="K178" s="99">
        <f>COUNTIFS('Sch D. Workings'!L1179,"&gt;"&amp;$D$14)</f>
        <v>0</v>
      </c>
      <c r="L178" s="300"/>
      <c r="M178" s="78">
        <f>'Sch D. Workings'!Q1179</f>
        <v>0</v>
      </c>
      <c r="N178" s="309">
        <f>IF(OR('Sch D. Workings'!D172="",$D$7&lt;=I$7,M178=0),0,(IF(H178='Sch D. Workings'!$D$12,"Exceeded Cap",IF((SUMIFS('Sch A. Input'!H170:CJ170,'Sch A. Input'!$H$14:$CJ$14,"Total",'Sch A. Input'!$H$13:$CJ$13,"&lt;="&amp;$O$7))&gt;'Sch D. Workings'!$D$12,MIN('Sch D. Workings'!T1179,'Sch D. Workings'!$D$12-H178),'Sch D. Workings'!T1179))))</f>
        <v>0</v>
      </c>
      <c r="O178" s="221">
        <f>'Sch D. Workings'!Y1179</f>
        <v>0</v>
      </c>
      <c r="P178" s="82">
        <f>IFERROR(LOOKUP('Sch D. Workings'!V1179,$C$10:$C$14,$B$10:$B$14),0)</f>
        <v>0</v>
      </c>
      <c r="Q178" s="99">
        <f>COUNTIFS('Sch D. Workings'!V1179,"&gt;"&amp;$D$14)</f>
        <v>0</v>
      </c>
      <c r="R178" s="85"/>
      <c r="S178" s="78">
        <f>'Sch D. Workings'!AA1179</f>
        <v>0</v>
      </c>
      <c r="T178" s="309">
        <f>IF(OR('Sch D. Workings'!D172="",$D$7&lt;=O$7,S178=0),0,IF(OR(N178="Exceeded Cap",SUM(H178,N178)='Sch D. Workings'!$D$12),"Exceeded cap",IF((SUMIFS('Sch A. Input'!H170:CJ170,'Sch A. Input'!$H$14:$CJ$14,"Total",'Sch A. Input'!$H$13:$CJ$13,"&lt;="&amp;$U$7))&gt;'Sch D. Workings'!$D$12,MIN('Sch D. Workings'!AD1179,'Sch D. Workings'!$D$12-N178-H178),'Sch D. Workings'!AD1179)))</f>
        <v>0</v>
      </c>
      <c r="U178" s="221">
        <f>'Sch D. Workings'!AI1179</f>
        <v>0</v>
      </c>
      <c r="V178" s="82">
        <f>IFERROR(LOOKUP('Sch D. Workings'!AF1179,$C$10:$C$14,$B$10:$B$14),0)</f>
        <v>0</v>
      </c>
      <c r="W178" s="99">
        <f>COUNTIFS('Sch D. Workings'!AF1179,"&gt;"&amp;$D$14)</f>
        <v>0</v>
      </c>
      <c r="X178" s="85"/>
      <c r="Y178" s="78">
        <f>'Sch D. Workings'!AK1179</f>
        <v>0</v>
      </c>
      <c r="Z178" s="309">
        <f>IF(OR('Sch D. Workings'!D172="",$D$7&lt;=U$7,Y178=0),0,IF(OR(T178="Exceeded Cap",N178="Exceeded Cap",SUM(H178,N178,T178)='Sch D. Workings'!$D$12),"Exceeded Cap",IF((SUMIFS('Sch A. Input'!H170:CJ170,'Sch A. Input'!$H$14:$CJ$14,"Total",'Sch A. Input'!$H$13:$CJ$13,"&lt;="&amp;$AA$7))&gt;'Sch D. Workings'!$D$12,MIN('Sch D. Workings'!AN1179,'Sch D. Workings'!$D$12-N178-T178-H178),'Sch D. Workings'!AN1179)))</f>
        <v>0</v>
      </c>
      <c r="AA178" s="221">
        <f>'Sch D. Workings'!AS1179</f>
        <v>0</v>
      </c>
      <c r="AB178" s="82">
        <f>IFERROR(LOOKUP('Sch D. Workings'!AP1179,$C$10:$C$14,$B$10:$B$14),0)</f>
        <v>0</v>
      </c>
      <c r="AC178" s="99">
        <f>COUNTIFS('Sch D. Workings'!AP1179,"&gt;"&amp;$D$14)</f>
        <v>0</v>
      </c>
    </row>
    <row r="179" spans="3:29" x14ac:dyDescent="0.35">
      <c r="C179" s="81" t="str">
        <f>IF('Sch A. Input'!B171="","",'Sch A. Input'!B171)</f>
        <v/>
      </c>
      <c r="D179" s="81" t="str">
        <f>IF('Sch A. Input'!C171="","",'Sch A. Input'!C171)</f>
        <v/>
      </c>
      <c r="E179" s="85"/>
      <c r="F179" s="85"/>
      <c r="G179" s="99">
        <f>'Sch D. Workings'!G1180</f>
        <v>0</v>
      </c>
      <c r="H179" s="310">
        <f>IF(OR('Sch D. Workings'!D173="",G179=0),0,(IF((SUMIFS('Sch A. Input'!H171:CJ171,'Sch A. Input'!$H$14:$CJ$14,"Total",'Sch A. Input'!$H$13:$CJ$13,"&lt;="&amp;$I$7))&gt;'Sch D. Workings'!$D$12,MIN('Sch D. Workings'!J1180,'Sch D. Workings'!$D$12),'Sch D. Workings'!J1180)))</f>
        <v>0</v>
      </c>
      <c r="I179" s="221">
        <f>'Sch D. Workings'!O1180</f>
        <v>0</v>
      </c>
      <c r="J179" s="82">
        <f>IFERROR(LOOKUP('Sch D. Workings'!L1180,$C$10:$C$14,$B$10:$B$14),0)</f>
        <v>0</v>
      </c>
      <c r="K179" s="99">
        <f>COUNTIFS('Sch D. Workings'!L1180,"&gt;"&amp;$D$14)</f>
        <v>0</v>
      </c>
      <c r="L179" s="300"/>
      <c r="M179" s="78">
        <f>'Sch D. Workings'!Q1180</f>
        <v>0</v>
      </c>
      <c r="N179" s="309">
        <f>IF(OR('Sch D. Workings'!D173="",$D$7&lt;=I$7,M179=0),0,(IF(H179='Sch D. Workings'!$D$12,"Exceeded Cap",IF((SUMIFS('Sch A. Input'!H171:CJ171,'Sch A. Input'!$H$14:$CJ$14,"Total",'Sch A. Input'!$H$13:$CJ$13,"&lt;="&amp;$O$7))&gt;'Sch D. Workings'!$D$12,MIN('Sch D. Workings'!T1180,'Sch D. Workings'!$D$12-H179),'Sch D. Workings'!T1180))))</f>
        <v>0</v>
      </c>
      <c r="O179" s="221">
        <f>'Sch D. Workings'!Y1180</f>
        <v>0</v>
      </c>
      <c r="P179" s="82">
        <f>IFERROR(LOOKUP('Sch D. Workings'!V1180,$C$10:$C$14,$B$10:$B$14),0)</f>
        <v>0</v>
      </c>
      <c r="Q179" s="99">
        <f>COUNTIFS('Sch D. Workings'!V1180,"&gt;"&amp;$D$14)</f>
        <v>0</v>
      </c>
      <c r="R179" s="85"/>
      <c r="S179" s="78">
        <f>'Sch D. Workings'!AA1180</f>
        <v>0</v>
      </c>
      <c r="T179" s="309">
        <f>IF(OR('Sch D. Workings'!D173="",$D$7&lt;=O$7,S179=0),0,IF(OR(N179="Exceeded Cap",SUM(H179,N179)='Sch D. Workings'!$D$12),"Exceeded cap",IF((SUMIFS('Sch A. Input'!H171:CJ171,'Sch A. Input'!$H$14:$CJ$14,"Total",'Sch A. Input'!$H$13:$CJ$13,"&lt;="&amp;$U$7))&gt;'Sch D. Workings'!$D$12,MIN('Sch D. Workings'!AD1180,'Sch D. Workings'!$D$12-N179-H179),'Sch D. Workings'!AD1180)))</f>
        <v>0</v>
      </c>
      <c r="U179" s="221">
        <f>'Sch D. Workings'!AI1180</f>
        <v>0</v>
      </c>
      <c r="V179" s="82">
        <f>IFERROR(LOOKUP('Sch D. Workings'!AF1180,$C$10:$C$14,$B$10:$B$14),0)</f>
        <v>0</v>
      </c>
      <c r="W179" s="99">
        <f>COUNTIFS('Sch D. Workings'!AF1180,"&gt;"&amp;$D$14)</f>
        <v>0</v>
      </c>
      <c r="X179" s="85"/>
      <c r="Y179" s="78">
        <f>'Sch D. Workings'!AK1180</f>
        <v>0</v>
      </c>
      <c r="Z179" s="309">
        <f>IF(OR('Sch D. Workings'!D173="",$D$7&lt;=U$7,Y179=0),0,IF(OR(T179="Exceeded Cap",N179="Exceeded Cap",SUM(H179,N179,T179)='Sch D. Workings'!$D$12),"Exceeded Cap",IF((SUMIFS('Sch A. Input'!H171:CJ171,'Sch A. Input'!$H$14:$CJ$14,"Total",'Sch A. Input'!$H$13:$CJ$13,"&lt;="&amp;$AA$7))&gt;'Sch D. Workings'!$D$12,MIN('Sch D. Workings'!AN1180,'Sch D. Workings'!$D$12-N179-T179-H179),'Sch D. Workings'!AN1180)))</f>
        <v>0</v>
      </c>
      <c r="AA179" s="221">
        <f>'Sch D. Workings'!AS1180</f>
        <v>0</v>
      </c>
      <c r="AB179" s="82">
        <f>IFERROR(LOOKUP('Sch D. Workings'!AP1180,$C$10:$C$14,$B$10:$B$14),0)</f>
        <v>0</v>
      </c>
      <c r="AC179" s="99">
        <f>COUNTIFS('Sch D. Workings'!AP1180,"&gt;"&amp;$D$14)</f>
        <v>0</v>
      </c>
    </row>
    <row r="180" spans="3:29" x14ac:dyDescent="0.35">
      <c r="C180" s="81" t="str">
        <f>IF('Sch A. Input'!B172="","",'Sch A. Input'!B172)</f>
        <v/>
      </c>
      <c r="D180" s="81" t="str">
        <f>IF('Sch A. Input'!C172="","",'Sch A. Input'!C172)</f>
        <v/>
      </c>
      <c r="E180" s="85"/>
      <c r="F180" s="85"/>
      <c r="G180" s="99">
        <f>'Sch D. Workings'!G1181</f>
        <v>0</v>
      </c>
      <c r="H180" s="310">
        <f>IF(OR('Sch D. Workings'!D174="",G180=0),0,(IF((SUMIFS('Sch A. Input'!H172:CJ172,'Sch A. Input'!$H$14:$CJ$14,"Total",'Sch A. Input'!$H$13:$CJ$13,"&lt;="&amp;$I$7))&gt;'Sch D. Workings'!$D$12,MIN('Sch D. Workings'!J1181,'Sch D. Workings'!$D$12),'Sch D. Workings'!J1181)))</f>
        <v>0</v>
      </c>
      <c r="I180" s="221">
        <f>'Sch D. Workings'!O1181</f>
        <v>0</v>
      </c>
      <c r="J180" s="82">
        <f>IFERROR(LOOKUP('Sch D. Workings'!L1181,$C$10:$C$14,$B$10:$B$14),0)</f>
        <v>0</v>
      </c>
      <c r="K180" s="99">
        <f>COUNTIFS('Sch D. Workings'!L1181,"&gt;"&amp;$D$14)</f>
        <v>0</v>
      </c>
      <c r="L180" s="300"/>
      <c r="M180" s="78">
        <f>'Sch D. Workings'!Q1181</f>
        <v>0</v>
      </c>
      <c r="N180" s="309">
        <f>IF(OR('Sch D. Workings'!D174="",$D$7&lt;=I$7,M180=0),0,(IF(H180='Sch D. Workings'!$D$12,"Exceeded Cap",IF((SUMIFS('Sch A. Input'!H172:CJ172,'Sch A. Input'!$H$14:$CJ$14,"Total",'Sch A. Input'!$H$13:$CJ$13,"&lt;="&amp;$O$7))&gt;'Sch D. Workings'!$D$12,MIN('Sch D. Workings'!T1181,'Sch D. Workings'!$D$12-H180),'Sch D. Workings'!T1181))))</f>
        <v>0</v>
      </c>
      <c r="O180" s="221">
        <f>'Sch D. Workings'!Y1181</f>
        <v>0</v>
      </c>
      <c r="P180" s="82">
        <f>IFERROR(LOOKUP('Sch D. Workings'!V1181,$C$10:$C$14,$B$10:$B$14),0)</f>
        <v>0</v>
      </c>
      <c r="Q180" s="99">
        <f>COUNTIFS('Sch D. Workings'!V1181,"&gt;"&amp;$D$14)</f>
        <v>0</v>
      </c>
      <c r="R180" s="85"/>
      <c r="S180" s="78">
        <f>'Sch D. Workings'!AA1181</f>
        <v>0</v>
      </c>
      <c r="T180" s="309">
        <f>IF(OR('Sch D. Workings'!D174="",$D$7&lt;=O$7,S180=0),0,IF(OR(N180="Exceeded Cap",SUM(H180,N180)='Sch D. Workings'!$D$12),"Exceeded cap",IF((SUMIFS('Sch A. Input'!H172:CJ172,'Sch A. Input'!$H$14:$CJ$14,"Total",'Sch A. Input'!$H$13:$CJ$13,"&lt;="&amp;$U$7))&gt;'Sch D. Workings'!$D$12,MIN('Sch D. Workings'!AD1181,'Sch D. Workings'!$D$12-N180-H180),'Sch D. Workings'!AD1181)))</f>
        <v>0</v>
      </c>
      <c r="U180" s="221">
        <f>'Sch D. Workings'!AI1181</f>
        <v>0</v>
      </c>
      <c r="V180" s="82">
        <f>IFERROR(LOOKUP('Sch D. Workings'!AF1181,$C$10:$C$14,$B$10:$B$14),0)</f>
        <v>0</v>
      </c>
      <c r="W180" s="99">
        <f>COUNTIFS('Sch D. Workings'!AF1181,"&gt;"&amp;$D$14)</f>
        <v>0</v>
      </c>
      <c r="X180" s="85"/>
      <c r="Y180" s="78">
        <f>'Sch D. Workings'!AK1181</f>
        <v>0</v>
      </c>
      <c r="Z180" s="309">
        <f>IF(OR('Sch D. Workings'!D174="",$D$7&lt;=U$7,Y180=0),0,IF(OR(T180="Exceeded Cap",N180="Exceeded Cap",SUM(H180,N180,T180)='Sch D. Workings'!$D$12),"Exceeded Cap",IF((SUMIFS('Sch A. Input'!H172:CJ172,'Sch A. Input'!$H$14:$CJ$14,"Total",'Sch A. Input'!$H$13:$CJ$13,"&lt;="&amp;$AA$7))&gt;'Sch D. Workings'!$D$12,MIN('Sch D. Workings'!AN1181,'Sch D. Workings'!$D$12-N180-T180-H180),'Sch D. Workings'!AN1181)))</f>
        <v>0</v>
      </c>
      <c r="AA180" s="221">
        <f>'Sch D. Workings'!AS1181</f>
        <v>0</v>
      </c>
      <c r="AB180" s="82">
        <f>IFERROR(LOOKUP('Sch D. Workings'!AP1181,$C$10:$C$14,$B$10:$B$14),0)</f>
        <v>0</v>
      </c>
      <c r="AC180" s="99">
        <f>COUNTIFS('Sch D. Workings'!AP1181,"&gt;"&amp;$D$14)</f>
        <v>0</v>
      </c>
    </row>
    <row r="181" spans="3:29" x14ac:dyDescent="0.35">
      <c r="C181" s="81" t="str">
        <f>IF('Sch A. Input'!B173="","",'Sch A. Input'!B173)</f>
        <v/>
      </c>
      <c r="D181" s="81" t="str">
        <f>IF('Sch A. Input'!C173="","",'Sch A. Input'!C173)</f>
        <v/>
      </c>
      <c r="E181" s="85"/>
      <c r="F181" s="85"/>
      <c r="G181" s="99">
        <f>'Sch D. Workings'!G1182</f>
        <v>0</v>
      </c>
      <c r="H181" s="310">
        <f>IF(OR('Sch D. Workings'!D175="",G181=0),0,(IF((SUMIFS('Sch A. Input'!H173:CJ173,'Sch A. Input'!$H$14:$CJ$14,"Total",'Sch A. Input'!$H$13:$CJ$13,"&lt;="&amp;$I$7))&gt;'Sch D. Workings'!$D$12,MIN('Sch D. Workings'!J1182,'Sch D. Workings'!$D$12),'Sch D. Workings'!J1182)))</f>
        <v>0</v>
      </c>
      <c r="I181" s="221">
        <f>'Sch D. Workings'!O1182</f>
        <v>0</v>
      </c>
      <c r="J181" s="82">
        <f>IFERROR(LOOKUP('Sch D. Workings'!L1182,$C$10:$C$14,$B$10:$B$14),0)</f>
        <v>0</v>
      </c>
      <c r="K181" s="99">
        <f>COUNTIFS('Sch D. Workings'!L1182,"&gt;"&amp;$D$14)</f>
        <v>0</v>
      </c>
      <c r="L181" s="300"/>
      <c r="M181" s="78">
        <f>'Sch D. Workings'!Q1182</f>
        <v>0</v>
      </c>
      <c r="N181" s="309">
        <f>IF(OR('Sch D. Workings'!D175="",$D$7&lt;=I$7,M181=0),0,(IF(H181='Sch D. Workings'!$D$12,"Exceeded Cap",IF((SUMIFS('Sch A. Input'!H173:CJ173,'Sch A. Input'!$H$14:$CJ$14,"Total",'Sch A. Input'!$H$13:$CJ$13,"&lt;="&amp;$O$7))&gt;'Sch D. Workings'!$D$12,MIN('Sch D. Workings'!T1182,'Sch D. Workings'!$D$12-H181),'Sch D. Workings'!T1182))))</f>
        <v>0</v>
      </c>
      <c r="O181" s="221">
        <f>'Sch D. Workings'!Y1182</f>
        <v>0</v>
      </c>
      <c r="P181" s="82">
        <f>IFERROR(LOOKUP('Sch D. Workings'!V1182,$C$10:$C$14,$B$10:$B$14),0)</f>
        <v>0</v>
      </c>
      <c r="Q181" s="99">
        <f>COUNTIFS('Sch D. Workings'!V1182,"&gt;"&amp;$D$14)</f>
        <v>0</v>
      </c>
      <c r="R181" s="85"/>
      <c r="S181" s="78">
        <f>'Sch D. Workings'!AA1182</f>
        <v>0</v>
      </c>
      <c r="T181" s="309">
        <f>IF(OR('Sch D. Workings'!D175="",$D$7&lt;=O$7,S181=0),0,IF(OR(N181="Exceeded Cap",SUM(H181,N181)='Sch D. Workings'!$D$12),"Exceeded cap",IF((SUMIFS('Sch A. Input'!H173:CJ173,'Sch A. Input'!$H$14:$CJ$14,"Total",'Sch A. Input'!$H$13:$CJ$13,"&lt;="&amp;$U$7))&gt;'Sch D. Workings'!$D$12,MIN('Sch D. Workings'!AD1182,'Sch D. Workings'!$D$12-N181-H181),'Sch D. Workings'!AD1182)))</f>
        <v>0</v>
      </c>
      <c r="U181" s="221">
        <f>'Sch D. Workings'!AI1182</f>
        <v>0</v>
      </c>
      <c r="V181" s="82">
        <f>IFERROR(LOOKUP('Sch D. Workings'!AF1182,$C$10:$C$14,$B$10:$B$14),0)</f>
        <v>0</v>
      </c>
      <c r="W181" s="99">
        <f>COUNTIFS('Sch D. Workings'!AF1182,"&gt;"&amp;$D$14)</f>
        <v>0</v>
      </c>
      <c r="X181" s="85"/>
      <c r="Y181" s="78">
        <f>'Sch D. Workings'!AK1182</f>
        <v>0</v>
      </c>
      <c r="Z181" s="309">
        <f>IF(OR('Sch D. Workings'!D175="",$D$7&lt;=U$7,Y181=0),0,IF(OR(T181="Exceeded Cap",N181="Exceeded Cap",SUM(H181,N181,T181)='Sch D. Workings'!$D$12),"Exceeded Cap",IF((SUMIFS('Sch A. Input'!H173:CJ173,'Sch A. Input'!$H$14:$CJ$14,"Total",'Sch A. Input'!$H$13:$CJ$13,"&lt;="&amp;$AA$7))&gt;'Sch D. Workings'!$D$12,MIN('Sch D. Workings'!AN1182,'Sch D. Workings'!$D$12-N181-T181-H181),'Sch D. Workings'!AN1182)))</f>
        <v>0</v>
      </c>
      <c r="AA181" s="221">
        <f>'Sch D. Workings'!AS1182</f>
        <v>0</v>
      </c>
      <c r="AB181" s="82">
        <f>IFERROR(LOOKUP('Sch D. Workings'!AP1182,$C$10:$C$14,$B$10:$B$14),0)</f>
        <v>0</v>
      </c>
      <c r="AC181" s="99">
        <f>COUNTIFS('Sch D. Workings'!AP1182,"&gt;"&amp;$D$14)</f>
        <v>0</v>
      </c>
    </row>
    <row r="182" spans="3:29" x14ac:dyDescent="0.35">
      <c r="C182" s="81" t="str">
        <f>IF('Sch A. Input'!B174="","",'Sch A. Input'!B174)</f>
        <v/>
      </c>
      <c r="D182" s="81" t="str">
        <f>IF('Sch A. Input'!C174="","",'Sch A. Input'!C174)</f>
        <v/>
      </c>
      <c r="E182" s="85"/>
      <c r="F182" s="85"/>
      <c r="G182" s="99">
        <f>'Sch D. Workings'!G1183</f>
        <v>0</v>
      </c>
      <c r="H182" s="310">
        <f>IF(OR('Sch D. Workings'!D176="",G182=0),0,(IF((SUMIFS('Sch A. Input'!H174:CJ174,'Sch A. Input'!$H$14:$CJ$14,"Total",'Sch A. Input'!$H$13:$CJ$13,"&lt;="&amp;$I$7))&gt;'Sch D. Workings'!$D$12,MIN('Sch D. Workings'!J1183,'Sch D. Workings'!$D$12),'Sch D. Workings'!J1183)))</f>
        <v>0</v>
      </c>
      <c r="I182" s="221">
        <f>'Sch D. Workings'!O1183</f>
        <v>0</v>
      </c>
      <c r="J182" s="82">
        <f>IFERROR(LOOKUP('Sch D. Workings'!L1183,$C$10:$C$14,$B$10:$B$14),0)</f>
        <v>0</v>
      </c>
      <c r="K182" s="99">
        <f>COUNTIFS('Sch D. Workings'!L1183,"&gt;"&amp;$D$14)</f>
        <v>0</v>
      </c>
      <c r="L182" s="300"/>
      <c r="M182" s="78">
        <f>'Sch D. Workings'!Q1183</f>
        <v>0</v>
      </c>
      <c r="N182" s="309">
        <f>IF(OR('Sch D. Workings'!D176="",$D$7&lt;=I$7,M182=0),0,(IF(H182='Sch D. Workings'!$D$12,"Exceeded Cap",IF((SUMIFS('Sch A. Input'!H174:CJ174,'Sch A. Input'!$H$14:$CJ$14,"Total",'Sch A. Input'!$H$13:$CJ$13,"&lt;="&amp;$O$7))&gt;'Sch D. Workings'!$D$12,MIN('Sch D. Workings'!T1183,'Sch D. Workings'!$D$12-H182),'Sch D. Workings'!T1183))))</f>
        <v>0</v>
      </c>
      <c r="O182" s="221">
        <f>'Sch D. Workings'!Y1183</f>
        <v>0</v>
      </c>
      <c r="P182" s="82">
        <f>IFERROR(LOOKUP('Sch D. Workings'!V1183,$C$10:$C$14,$B$10:$B$14),0)</f>
        <v>0</v>
      </c>
      <c r="Q182" s="99">
        <f>COUNTIFS('Sch D. Workings'!V1183,"&gt;"&amp;$D$14)</f>
        <v>0</v>
      </c>
      <c r="R182" s="85"/>
      <c r="S182" s="78">
        <f>'Sch D. Workings'!AA1183</f>
        <v>0</v>
      </c>
      <c r="T182" s="309">
        <f>IF(OR('Sch D. Workings'!D176="",$D$7&lt;=O$7,S182=0),0,IF(OR(N182="Exceeded Cap",SUM(H182,N182)='Sch D. Workings'!$D$12),"Exceeded cap",IF((SUMIFS('Sch A. Input'!H174:CJ174,'Sch A. Input'!$H$14:$CJ$14,"Total",'Sch A. Input'!$H$13:$CJ$13,"&lt;="&amp;$U$7))&gt;'Sch D. Workings'!$D$12,MIN('Sch D. Workings'!AD1183,'Sch D. Workings'!$D$12-N182-H182),'Sch D. Workings'!AD1183)))</f>
        <v>0</v>
      </c>
      <c r="U182" s="221">
        <f>'Sch D. Workings'!AI1183</f>
        <v>0</v>
      </c>
      <c r="V182" s="82">
        <f>IFERROR(LOOKUP('Sch D. Workings'!AF1183,$C$10:$C$14,$B$10:$B$14),0)</f>
        <v>0</v>
      </c>
      <c r="W182" s="99">
        <f>COUNTIFS('Sch D. Workings'!AF1183,"&gt;"&amp;$D$14)</f>
        <v>0</v>
      </c>
      <c r="X182" s="85"/>
      <c r="Y182" s="78">
        <f>'Sch D. Workings'!AK1183</f>
        <v>0</v>
      </c>
      <c r="Z182" s="309">
        <f>IF(OR('Sch D. Workings'!D176="",$D$7&lt;=U$7,Y182=0),0,IF(OR(T182="Exceeded Cap",N182="Exceeded Cap",SUM(H182,N182,T182)='Sch D. Workings'!$D$12),"Exceeded Cap",IF((SUMIFS('Sch A. Input'!H174:CJ174,'Sch A. Input'!$H$14:$CJ$14,"Total",'Sch A. Input'!$H$13:$CJ$13,"&lt;="&amp;$AA$7))&gt;'Sch D. Workings'!$D$12,MIN('Sch D. Workings'!AN1183,'Sch D. Workings'!$D$12-N182-T182-H182),'Sch D. Workings'!AN1183)))</f>
        <v>0</v>
      </c>
      <c r="AA182" s="221">
        <f>'Sch D. Workings'!AS1183</f>
        <v>0</v>
      </c>
      <c r="AB182" s="82">
        <f>IFERROR(LOOKUP('Sch D. Workings'!AP1183,$C$10:$C$14,$B$10:$B$14),0)</f>
        <v>0</v>
      </c>
      <c r="AC182" s="99">
        <f>COUNTIFS('Sch D. Workings'!AP1183,"&gt;"&amp;$D$14)</f>
        <v>0</v>
      </c>
    </row>
    <row r="183" spans="3:29" x14ac:dyDescent="0.35">
      <c r="C183" s="81" t="str">
        <f>IF('Sch A. Input'!B175="","",'Sch A. Input'!B175)</f>
        <v/>
      </c>
      <c r="D183" s="81" t="str">
        <f>IF('Sch A. Input'!C175="","",'Sch A. Input'!C175)</f>
        <v/>
      </c>
      <c r="E183" s="85"/>
      <c r="F183" s="85"/>
      <c r="G183" s="99">
        <f>'Sch D. Workings'!G1184</f>
        <v>0</v>
      </c>
      <c r="H183" s="310">
        <f>IF(OR('Sch D. Workings'!D177="",G183=0),0,(IF((SUMIFS('Sch A. Input'!H175:CJ175,'Sch A. Input'!$H$14:$CJ$14,"Total",'Sch A. Input'!$H$13:$CJ$13,"&lt;="&amp;$I$7))&gt;'Sch D. Workings'!$D$12,MIN('Sch D. Workings'!J1184,'Sch D. Workings'!$D$12),'Sch D. Workings'!J1184)))</f>
        <v>0</v>
      </c>
      <c r="I183" s="221">
        <f>'Sch D. Workings'!O1184</f>
        <v>0</v>
      </c>
      <c r="J183" s="82">
        <f>IFERROR(LOOKUP('Sch D. Workings'!L1184,$C$10:$C$14,$B$10:$B$14),0)</f>
        <v>0</v>
      </c>
      <c r="K183" s="99">
        <f>COUNTIFS('Sch D. Workings'!L1184,"&gt;"&amp;$D$14)</f>
        <v>0</v>
      </c>
      <c r="L183" s="300"/>
      <c r="M183" s="78">
        <f>'Sch D. Workings'!Q1184</f>
        <v>0</v>
      </c>
      <c r="N183" s="309">
        <f>IF(OR('Sch D. Workings'!D177="",$D$7&lt;=I$7,M183=0),0,(IF(H183='Sch D. Workings'!$D$12,"Exceeded Cap",IF((SUMIFS('Sch A. Input'!H175:CJ175,'Sch A. Input'!$H$14:$CJ$14,"Total",'Sch A. Input'!$H$13:$CJ$13,"&lt;="&amp;$O$7))&gt;'Sch D. Workings'!$D$12,MIN('Sch D. Workings'!T1184,'Sch D. Workings'!$D$12-H183),'Sch D. Workings'!T1184))))</f>
        <v>0</v>
      </c>
      <c r="O183" s="221">
        <f>'Sch D. Workings'!Y1184</f>
        <v>0</v>
      </c>
      <c r="P183" s="82">
        <f>IFERROR(LOOKUP('Sch D. Workings'!V1184,$C$10:$C$14,$B$10:$B$14),0)</f>
        <v>0</v>
      </c>
      <c r="Q183" s="99">
        <f>COUNTIFS('Sch D. Workings'!V1184,"&gt;"&amp;$D$14)</f>
        <v>0</v>
      </c>
      <c r="R183" s="85"/>
      <c r="S183" s="78">
        <f>'Sch D. Workings'!AA1184</f>
        <v>0</v>
      </c>
      <c r="T183" s="309">
        <f>IF(OR('Sch D. Workings'!D177="",$D$7&lt;=O$7,S183=0),0,IF(OR(N183="Exceeded Cap",SUM(H183,N183)='Sch D. Workings'!$D$12),"Exceeded cap",IF((SUMIFS('Sch A. Input'!H175:CJ175,'Sch A. Input'!$H$14:$CJ$14,"Total",'Sch A. Input'!$H$13:$CJ$13,"&lt;="&amp;$U$7))&gt;'Sch D. Workings'!$D$12,MIN('Sch D. Workings'!AD1184,'Sch D. Workings'!$D$12-N183-H183),'Sch D. Workings'!AD1184)))</f>
        <v>0</v>
      </c>
      <c r="U183" s="221">
        <f>'Sch D. Workings'!AI1184</f>
        <v>0</v>
      </c>
      <c r="V183" s="82">
        <f>IFERROR(LOOKUP('Sch D. Workings'!AF1184,$C$10:$C$14,$B$10:$B$14),0)</f>
        <v>0</v>
      </c>
      <c r="W183" s="99">
        <f>COUNTIFS('Sch D. Workings'!AF1184,"&gt;"&amp;$D$14)</f>
        <v>0</v>
      </c>
      <c r="X183" s="85"/>
      <c r="Y183" s="78">
        <f>'Sch D. Workings'!AK1184</f>
        <v>0</v>
      </c>
      <c r="Z183" s="309">
        <f>IF(OR('Sch D. Workings'!D177="",$D$7&lt;=U$7,Y183=0),0,IF(OR(T183="Exceeded Cap",N183="Exceeded Cap",SUM(H183,N183,T183)='Sch D. Workings'!$D$12),"Exceeded Cap",IF((SUMIFS('Sch A. Input'!H175:CJ175,'Sch A. Input'!$H$14:$CJ$14,"Total",'Sch A. Input'!$H$13:$CJ$13,"&lt;="&amp;$AA$7))&gt;'Sch D. Workings'!$D$12,MIN('Sch D. Workings'!AN1184,'Sch D. Workings'!$D$12-N183-T183-H183),'Sch D. Workings'!AN1184)))</f>
        <v>0</v>
      </c>
      <c r="AA183" s="221">
        <f>'Sch D. Workings'!AS1184</f>
        <v>0</v>
      </c>
      <c r="AB183" s="82">
        <f>IFERROR(LOOKUP('Sch D. Workings'!AP1184,$C$10:$C$14,$B$10:$B$14),0)</f>
        <v>0</v>
      </c>
      <c r="AC183" s="99">
        <f>COUNTIFS('Sch D. Workings'!AP1184,"&gt;"&amp;$D$14)</f>
        <v>0</v>
      </c>
    </row>
    <row r="184" spans="3:29" x14ac:dyDescent="0.35">
      <c r="C184" s="81" t="str">
        <f>IF('Sch A. Input'!B176="","",'Sch A. Input'!B176)</f>
        <v/>
      </c>
      <c r="D184" s="81" t="str">
        <f>IF('Sch A. Input'!C176="","",'Sch A. Input'!C176)</f>
        <v/>
      </c>
      <c r="E184" s="85"/>
      <c r="F184" s="85"/>
      <c r="G184" s="99">
        <f>'Sch D. Workings'!G1185</f>
        <v>0</v>
      </c>
      <c r="H184" s="310">
        <f>IF(OR('Sch D. Workings'!D178="",G184=0),0,(IF((SUMIFS('Sch A. Input'!H176:CJ176,'Sch A. Input'!$H$14:$CJ$14,"Total",'Sch A. Input'!$H$13:$CJ$13,"&lt;="&amp;$I$7))&gt;'Sch D. Workings'!$D$12,MIN('Sch D. Workings'!J1185,'Sch D. Workings'!$D$12),'Sch D. Workings'!J1185)))</f>
        <v>0</v>
      </c>
      <c r="I184" s="221">
        <f>'Sch D. Workings'!O1185</f>
        <v>0</v>
      </c>
      <c r="J184" s="82">
        <f>IFERROR(LOOKUP('Sch D. Workings'!L1185,$C$10:$C$14,$B$10:$B$14),0)</f>
        <v>0</v>
      </c>
      <c r="K184" s="99">
        <f>COUNTIFS('Sch D. Workings'!L1185,"&gt;"&amp;$D$14)</f>
        <v>0</v>
      </c>
      <c r="L184" s="300"/>
      <c r="M184" s="78">
        <f>'Sch D. Workings'!Q1185</f>
        <v>0</v>
      </c>
      <c r="N184" s="309">
        <f>IF(OR('Sch D. Workings'!D178="",$D$7&lt;=I$7,M184=0),0,(IF(H184='Sch D. Workings'!$D$12,"Exceeded Cap",IF((SUMIFS('Sch A. Input'!H176:CJ176,'Sch A. Input'!$H$14:$CJ$14,"Total",'Sch A. Input'!$H$13:$CJ$13,"&lt;="&amp;$O$7))&gt;'Sch D. Workings'!$D$12,MIN('Sch D. Workings'!T1185,'Sch D. Workings'!$D$12-H184),'Sch D. Workings'!T1185))))</f>
        <v>0</v>
      </c>
      <c r="O184" s="221">
        <f>'Sch D. Workings'!Y1185</f>
        <v>0</v>
      </c>
      <c r="P184" s="82">
        <f>IFERROR(LOOKUP('Sch D. Workings'!V1185,$C$10:$C$14,$B$10:$B$14),0)</f>
        <v>0</v>
      </c>
      <c r="Q184" s="99">
        <f>COUNTIFS('Sch D. Workings'!V1185,"&gt;"&amp;$D$14)</f>
        <v>0</v>
      </c>
      <c r="R184" s="85"/>
      <c r="S184" s="78">
        <f>'Sch D. Workings'!AA1185</f>
        <v>0</v>
      </c>
      <c r="T184" s="309">
        <f>IF(OR('Sch D. Workings'!D178="",$D$7&lt;=O$7,S184=0),0,IF(OR(N184="Exceeded Cap",SUM(H184,N184)='Sch D. Workings'!$D$12),"Exceeded cap",IF((SUMIFS('Sch A. Input'!H176:CJ176,'Sch A. Input'!$H$14:$CJ$14,"Total",'Sch A. Input'!$H$13:$CJ$13,"&lt;="&amp;$U$7))&gt;'Sch D. Workings'!$D$12,MIN('Sch D. Workings'!AD1185,'Sch D. Workings'!$D$12-N184-H184),'Sch D. Workings'!AD1185)))</f>
        <v>0</v>
      </c>
      <c r="U184" s="221">
        <f>'Sch D. Workings'!AI1185</f>
        <v>0</v>
      </c>
      <c r="V184" s="82">
        <f>IFERROR(LOOKUP('Sch D. Workings'!AF1185,$C$10:$C$14,$B$10:$B$14),0)</f>
        <v>0</v>
      </c>
      <c r="W184" s="99">
        <f>COUNTIFS('Sch D. Workings'!AF1185,"&gt;"&amp;$D$14)</f>
        <v>0</v>
      </c>
      <c r="X184" s="85"/>
      <c r="Y184" s="78">
        <f>'Sch D. Workings'!AK1185</f>
        <v>0</v>
      </c>
      <c r="Z184" s="309">
        <f>IF(OR('Sch D. Workings'!D178="",$D$7&lt;=U$7,Y184=0),0,IF(OR(T184="Exceeded Cap",N184="Exceeded Cap",SUM(H184,N184,T184)='Sch D. Workings'!$D$12),"Exceeded Cap",IF((SUMIFS('Sch A. Input'!H176:CJ176,'Sch A. Input'!$H$14:$CJ$14,"Total",'Sch A. Input'!$H$13:$CJ$13,"&lt;="&amp;$AA$7))&gt;'Sch D. Workings'!$D$12,MIN('Sch D. Workings'!AN1185,'Sch D. Workings'!$D$12-N184-T184-H184),'Sch D. Workings'!AN1185)))</f>
        <v>0</v>
      </c>
      <c r="AA184" s="221">
        <f>'Sch D. Workings'!AS1185</f>
        <v>0</v>
      </c>
      <c r="AB184" s="82">
        <f>IFERROR(LOOKUP('Sch D. Workings'!AP1185,$C$10:$C$14,$B$10:$B$14),0)</f>
        <v>0</v>
      </c>
      <c r="AC184" s="99">
        <f>COUNTIFS('Sch D. Workings'!AP1185,"&gt;"&amp;$D$14)</f>
        <v>0</v>
      </c>
    </row>
    <row r="185" spans="3:29" x14ac:dyDescent="0.35">
      <c r="C185" s="81" t="str">
        <f>IF('Sch A. Input'!B177="","",'Sch A. Input'!B177)</f>
        <v/>
      </c>
      <c r="D185" s="81" t="str">
        <f>IF('Sch A. Input'!C177="","",'Sch A. Input'!C177)</f>
        <v/>
      </c>
      <c r="E185" s="85"/>
      <c r="F185" s="85"/>
      <c r="G185" s="99">
        <f>'Sch D. Workings'!G1186</f>
        <v>0</v>
      </c>
      <c r="H185" s="310">
        <f>IF(OR('Sch D. Workings'!D179="",G185=0),0,(IF((SUMIFS('Sch A. Input'!H177:CJ177,'Sch A. Input'!$H$14:$CJ$14,"Total",'Sch A. Input'!$H$13:$CJ$13,"&lt;="&amp;$I$7))&gt;'Sch D. Workings'!$D$12,MIN('Sch D. Workings'!J1186,'Sch D. Workings'!$D$12),'Sch D. Workings'!J1186)))</f>
        <v>0</v>
      </c>
      <c r="I185" s="221">
        <f>'Sch D. Workings'!O1186</f>
        <v>0</v>
      </c>
      <c r="J185" s="82">
        <f>IFERROR(LOOKUP('Sch D. Workings'!L1186,$C$10:$C$14,$B$10:$B$14),0)</f>
        <v>0</v>
      </c>
      <c r="K185" s="99">
        <f>COUNTIFS('Sch D. Workings'!L1186,"&gt;"&amp;$D$14)</f>
        <v>0</v>
      </c>
      <c r="L185" s="300"/>
      <c r="M185" s="78">
        <f>'Sch D. Workings'!Q1186</f>
        <v>0</v>
      </c>
      <c r="N185" s="309">
        <f>IF(OR('Sch D. Workings'!D179="",$D$7&lt;=I$7,M185=0),0,(IF(H185='Sch D. Workings'!$D$12,"Exceeded Cap",IF((SUMIFS('Sch A. Input'!H177:CJ177,'Sch A. Input'!$H$14:$CJ$14,"Total",'Sch A. Input'!$H$13:$CJ$13,"&lt;="&amp;$O$7))&gt;'Sch D. Workings'!$D$12,MIN('Sch D. Workings'!T1186,'Sch D. Workings'!$D$12-H185),'Sch D. Workings'!T1186))))</f>
        <v>0</v>
      </c>
      <c r="O185" s="221">
        <f>'Sch D. Workings'!Y1186</f>
        <v>0</v>
      </c>
      <c r="P185" s="82">
        <f>IFERROR(LOOKUP('Sch D. Workings'!V1186,$C$10:$C$14,$B$10:$B$14),0)</f>
        <v>0</v>
      </c>
      <c r="Q185" s="99">
        <f>COUNTIFS('Sch D. Workings'!V1186,"&gt;"&amp;$D$14)</f>
        <v>0</v>
      </c>
      <c r="R185" s="85"/>
      <c r="S185" s="78">
        <f>'Sch D. Workings'!AA1186</f>
        <v>0</v>
      </c>
      <c r="T185" s="309">
        <f>IF(OR('Sch D. Workings'!D179="",$D$7&lt;=O$7,S185=0),0,IF(OR(N185="Exceeded Cap",SUM(H185,N185)='Sch D. Workings'!$D$12),"Exceeded cap",IF((SUMIFS('Sch A. Input'!H177:CJ177,'Sch A. Input'!$H$14:$CJ$14,"Total",'Sch A. Input'!$H$13:$CJ$13,"&lt;="&amp;$U$7))&gt;'Sch D. Workings'!$D$12,MIN('Sch D. Workings'!AD1186,'Sch D. Workings'!$D$12-N185-H185),'Sch D. Workings'!AD1186)))</f>
        <v>0</v>
      </c>
      <c r="U185" s="221">
        <f>'Sch D. Workings'!AI1186</f>
        <v>0</v>
      </c>
      <c r="V185" s="82">
        <f>IFERROR(LOOKUP('Sch D. Workings'!AF1186,$C$10:$C$14,$B$10:$B$14),0)</f>
        <v>0</v>
      </c>
      <c r="W185" s="99">
        <f>COUNTIFS('Sch D. Workings'!AF1186,"&gt;"&amp;$D$14)</f>
        <v>0</v>
      </c>
      <c r="X185" s="85"/>
      <c r="Y185" s="78">
        <f>'Sch D. Workings'!AK1186</f>
        <v>0</v>
      </c>
      <c r="Z185" s="309">
        <f>IF(OR('Sch D. Workings'!D179="",$D$7&lt;=U$7,Y185=0),0,IF(OR(T185="Exceeded Cap",N185="Exceeded Cap",SUM(H185,N185,T185)='Sch D. Workings'!$D$12),"Exceeded Cap",IF((SUMIFS('Sch A. Input'!H177:CJ177,'Sch A. Input'!$H$14:$CJ$14,"Total",'Sch A. Input'!$H$13:$CJ$13,"&lt;="&amp;$AA$7))&gt;'Sch D. Workings'!$D$12,MIN('Sch D. Workings'!AN1186,'Sch D. Workings'!$D$12-N185-T185-H185),'Sch D. Workings'!AN1186)))</f>
        <v>0</v>
      </c>
      <c r="AA185" s="221">
        <f>'Sch D. Workings'!AS1186</f>
        <v>0</v>
      </c>
      <c r="AB185" s="82">
        <f>IFERROR(LOOKUP('Sch D. Workings'!AP1186,$C$10:$C$14,$B$10:$B$14),0)</f>
        <v>0</v>
      </c>
      <c r="AC185" s="99">
        <f>COUNTIFS('Sch D. Workings'!AP1186,"&gt;"&amp;$D$14)</f>
        <v>0</v>
      </c>
    </row>
    <row r="186" spans="3:29" x14ac:dyDescent="0.35">
      <c r="C186" s="81" t="str">
        <f>IF('Sch A. Input'!B178="","",'Sch A. Input'!B178)</f>
        <v/>
      </c>
      <c r="D186" s="81" t="str">
        <f>IF('Sch A. Input'!C178="","",'Sch A. Input'!C178)</f>
        <v/>
      </c>
      <c r="E186" s="85"/>
      <c r="F186" s="85"/>
      <c r="G186" s="99">
        <f>'Sch D. Workings'!G1187</f>
        <v>0</v>
      </c>
      <c r="H186" s="310">
        <f>IF(OR('Sch D. Workings'!D180="",G186=0),0,(IF((SUMIFS('Sch A. Input'!H178:CJ178,'Sch A. Input'!$H$14:$CJ$14,"Total",'Sch A. Input'!$H$13:$CJ$13,"&lt;="&amp;$I$7))&gt;'Sch D. Workings'!$D$12,MIN('Sch D. Workings'!J1187,'Sch D. Workings'!$D$12),'Sch D. Workings'!J1187)))</f>
        <v>0</v>
      </c>
      <c r="I186" s="221">
        <f>'Sch D. Workings'!O1187</f>
        <v>0</v>
      </c>
      <c r="J186" s="82">
        <f>IFERROR(LOOKUP('Sch D. Workings'!L1187,$C$10:$C$14,$B$10:$B$14),0)</f>
        <v>0</v>
      </c>
      <c r="K186" s="99">
        <f>COUNTIFS('Sch D. Workings'!L1187,"&gt;"&amp;$D$14)</f>
        <v>0</v>
      </c>
      <c r="L186" s="300"/>
      <c r="M186" s="78">
        <f>'Sch D. Workings'!Q1187</f>
        <v>0</v>
      </c>
      <c r="N186" s="309">
        <f>IF(OR('Sch D. Workings'!D180="",$D$7&lt;=I$7,M186=0),0,(IF(H186='Sch D. Workings'!$D$12,"Exceeded Cap",IF((SUMIFS('Sch A. Input'!H178:CJ178,'Sch A. Input'!$H$14:$CJ$14,"Total",'Sch A. Input'!$H$13:$CJ$13,"&lt;="&amp;$O$7))&gt;'Sch D. Workings'!$D$12,MIN('Sch D. Workings'!T1187,'Sch D. Workings'!$D$12-H186),'Sch D. Workings'!T1187))))</f>
        <v>0</v>
      </c>
      <c r="O186" s="221">
        <f>'Sch D. Workings'!Y1187</f>
        <v>0</v>
      </c>
      <c r="P186" s="82">
        <f>IFERROR(LOOKUP('Sch D. Workings'!V1187,$C$10:$C$14,$B$10:$B$14),0)</f>
        <v>0</v>
      </c>
      <c r="Q186" s="99">
        <f>COUNTIFS('Sch D. Workings'!V1187,"&gt;"&amp;$D$14)</f>
        <v>0</v>
      </c>
      <c r="R186" s="85"/>
      <c r="S186" s="78">
        <f>'Sch D. Workings'!AA1187</f>
        <v>0</v>
      </c>
      <c r="T186" s="309">
        <f>IF(OR('Sch D. Workings'!D180="",$D$7&lt;=O$7,S186=0),0,IF(OR(N186="Exceeded Cap",SUM(H186,N186)='Sch D. Workings'!$D$12),"Exceeded cap",IF((SUMIFS('Sch A. Input'!H178:CJ178,'Sch A. Input'!$H$14:$CJ$14,"Total",'Sch A. Input'!$H$13:$CJ$13,"&lt;="&amp;$U$7))&gt;'Sch D. Workings'!$D$12,MIN('Sch D. Workings'!AD1187,'Sch D. Workings'!$D$12-N186-H186),'Sch D. Workings'!AD1187)))</f>
        <v>0</v>
      </c>
      <c r="U186" s="221">
        <f>'Sch D. Workings'!AI1187</f>
        <v>0</v>
      </c>
      <c r="V186" s="82">
        <f>IFERROR(LOOKUP('Sch D. Workings'!AF1187,$C$10:$C$14,$B$10:$B$14),0)</f>
        <v>0</v>
      </c>
      <c r="W186" s="99">
        <f>COUNTIFS('Sch D. Workings'!AF1187,"&gt;"&amp;$D$14)</f>
        <v>0</v>
      </c>
      <c r="X186" s="85"/>
      <c r="Y186" s="78">
        <f>'Sch D. Workings'!AK1187</f>
        <v>0</v>
      </c>
      <c r="Z186" s="309">
        <f>IF(OR('Sch D. Workings'!D180="",$D$7&lt;=U$7,Y186=0),0,IF(OR(T186="Exceeded Cap",N186="Exceeded Cap",SUM(H186,N186,T186)='Sch D. Workings'!$D$12),"Exceeded Cap",IF((SUMIFS('Sch A. Input'!H178:CJ178,'Sch A. Input'!$H$14:$CJ$14,"Total",'Sch A. Input'!$H$13:$CJ$13,"&lt;="&amp;$AA$7))&gt;'Sch D. Workings'!$D$12,MIN('Sch D. Workings'!AN1187,'Sch D. Workings'!$D$12-N186-T186-H186),'Sch D. Workings'!AN1187)))</f>
        <v>0</v>
      </c>
      <c r="AA186" s="221">
        <f>'Sch D. Workings'!AS1187</f>
        <v>0</v>
      </c>
      <c r="AB186" s="82">
        <f>IFERROR(LOOKUP('Sch D. Workings'!AP1187,$C$10:$C$14,$B$10:$B$14),0)</f>
        <v>0</v>
      </c>
      <c r="AC186" s="99">
        <f>COUNTIFS('Sch D. Workings'!AP1187,"&gt;"&amp;$D$14)</f>
        <v>0</v>
      </c>
    </row>
    <row r="187" spans="3:29" x14ac:dyDescent="0.35">
      <c r="C187" s="81" t="str">
        <f>IF('Sch A. Input'!B179="","",'Sch A. Input'!B179)</f>
        <v/>
      </c>
      <c r="D187" s="81" t="str">
        <f>IF('Sch A. Input'!C179="","",'Sch A. Input'!C179)</f>
        <v/>
      </c>
      <c r="E187" s="85"/>
      <c r="F187" s="85"/>
      <c r="G187" s="99">
        <f>'Sch D. Workings'!G1188</f>
        <v>0</v>
      </c>
      <c r="H187" s="310">
        <f>IF(OR('Sch D. Workings'!D181="",G187=0),0,(IF((SUMIFS('Sch A. Input'!H179:CJ179,'Sch A. Input'!$H$14:$CJ$14,"Total",'Sch A. Input'!$H$13:$CJ$13,"&lt;="&amp;$I$7))&gt;'Sch D. Workings'!$D$12,MIN('Sch D. Workings'!J1188,'Sch D. Workings'!$D$12),'Sch D. Workings'!J1188)))</f>
        <v>0</v>
      </c>
      <c r="I187" s="221">
        <f>'Sch D. Workings'!O1188</f>
        <v>0</v>
      </c>
      <c r="J187" s="82">
        <f>IFERROR(LOOKUP('Sch D. Workings'!L1188,$C$10:$C$14,$B$10:$B$14),0)</f>
        <v>0</v>
      </c>
      <c r="K187" s="99">
        <f>COUNTIFS('Sch D. Workings'!L1188,"&gt;"&amp;$D$14)</f>
        <v>0</v>
      </c>
      <c r="L187" s="300"/>
      <c r="M187" s="78">
        <f>'Sch D. Workings'!Q1188</f>
        <v>0</v>
      </c>
      <c r="N187" s="309">
        <f>IF(OR('Sch D. Workings'!D181="",$D$7&lt;=I$7,M187=0),0,(IF(H187='Sch D. Workings'!$D$12,"Exceeded Cap",IF((SUMIFS('Sch A. Input'!H179:CJ179,'Sch A. Input'!$H$14:$CJ$14,"Total",'Sch A. Input'!$H$13:$CJ$13,"&lt;="&amp;$O$7))&gt;'Sch D. Workings'!$D$12,MIN('Sch D. Workings'!T1188,'Sch D. Workings'!$D$12-H187),'Sch D. Workings'!T1188))))</f>
        <v>0</v>
      </c>
      <c r="O187" s="221">
        <f>'Sch D. Workings'!Y1188</f>
        <v>0</v>
      </c>
      <c r="P187" s="82">
        <f>IFERROR(LOOKUP('Sch D. Workings'!V1188,$C$10:$C$14,$B$10:$B$14),0)</f>
        <v>0</v>
      </c>
      <c r="Q187" s="99">
        <f>COUNTIFS('Sch D. Workings'!V1188,"&gt;"&amp;$D$14)</f>
        <v>0</v>
      </c>
      <c r="R187" s="85"/>
      <c r="S187" s="78">
        <f>'Sch D. Workings'!AA1188</f>
        <v>0</v>
      </c>
      <c r="T187" s="309">
        <f>IF(OR('Sch D. Workings'!D181="",$D$7&lt;=O$7,S187=0),0,IF(OR(N187="Exceeded Cap",SUM(H187,N187)='Sch D. Workings'!$D$12),"Exceeded cap",IF((SUMIFS('Sch A. Input'!H179:CJ179,'Sch A. Input'!$H$14:$CJ$14,"Total",'Sch A. Input'!$H$13:$CJ$13,"&lt;="&amp;$U$7))&gt;'Sch D. Workings'!$D$12,MIN('Sch D. Workings'!AD1188,'Sch D. Workings'!$D$12-N187-H187),'Sch D. Workings'!AD1188)))</f>
        <v>0</v>
      </c>
      <c r="U187" s="221">
        <f>'Sch D. Workings'!AI1188</f>
        <v>0</v>
      </c>
      <c r="V187" s="82">
        <f>IFERROR(LOOKUP('Sch D. Workings'!AF1188,$C$10:$C$14,$B$10:$B$14),0)</f>
        <v>0</v>
      </c>
      <c r="W187" s="99">
        <f>COUNTIFS('Sch D. Workings'!AF1188,"&gt;"&amp;$D$14)</f>
        <v>0</v>
      </c>
      <c r="X187" s="85"/>
      <c r="Y187" s="78">
        <f>'Sch D. Workings'!AK1188</f>
        <v>0</v>
      </c>
      <c r="Z187" s="309">
        <f>IF(OR('Sch D. Workings'!D181="",$D$7&lt;=U$7,Y187=0),0,IF(OR(T187="Exceeded Cap",N187="Exceeded Cap",SUM(H187,N187,T187)='Sch D. Workings'!$D$12),"Exceeded Cap",IF((SUMIFS('Sch A. Input'!H179:CJ179,'Sch A. Input'!$H$14:$CJ$14,"Total",'Sch A. Input'!$H$13:$CJ$13,"&lt;="&amp;$AA$7))&gt;'Sch D. Workings'!$D$12,MIN('Sch D. Workings'!AN1188,'Sch D. Workings'!$D$12-N187-T187-H187),'Sch D. Workings'!AN1188)))</f>
        <v>0</v>
      </c>
      <c r="AA187" s="221">
        <f>'Sch D. Workings'!AS1188</f>
        <v>0</v>
      </c>
      <c r="AB187" s="82">
        <f>IFERROR(LOOKUP('Sch D. Workings'!AP1188,$C$10:$C$14,$B$10:$B$14),0)</f>
        <v>0</v>
      </c>
      <c r="AC187" s="99">
        <f>COUNTIFS('Sch D. Workings'!AP1188,"&gt;"&amp;$D$14)</f>
        <v>0</v>
      </c>
    </row>
    <row r="188" spans="3:29" x14ac:dyDescent="0.35">
      <c r="C188" s="81" t="str">
        <f>IF('Sch A. Input'!B180="","",'Sch A. Input'!B180)</f>
        <v/>
      </c>
      <c r="D188" s="81" t="str">
        <f>IF('Sch A. Input'!C180="","",'Sch A. Input'!C180)</f>
        <v/>
      </c>
      <c r="E188" s="85"/>
      <c r="F188" s="85"/>
      <c r="G188" s="99">
        <f>'Sch D. Workings'!G1189</f>
        <v>0</v>
      </c>
      <c r="H188" s="310">
        <f>IF(OR('Sch D. Workings'!D182="",G188=0),0,(IF((SUMIFS('Sch A. Input'!H180:CJ180,'Sch A. Input'!$H$14:$CJ$14,"Total",'Sch A. Input'!$H$13:$CJ$13,"&lt;="&amp;$I$7))&gt;'Sch D. Workings'!$D$12,MIN('Sch D. Workings'!J1189,'Sch D. Workings'!$D$12),'Sch D. Workings'!J1189)))</f>
        <v>0</v>
      </c>
      <c r="I188" s="221">
        <f>'Sch D. Workings'!O1189</f>
        <v>0</v>
      </c>
      <c r="J188" s="82">
        <f>IFERROR(LOOKUP('Sch D. Workings'!L1189,$C$10:$C$14,$B$10:$B$14),0)</f>
        <v>0</v>
      </c>
      <c r="K188" s="99">
        <f>COUNTIFS('Sch D. Workings'!L1189,"&gt;"&amp;$D$14)</f>
        <v>0</v>
      </c>
      <c r="L188" s="300"/>
      <c r="M188" s="78">
        <f>'Sch D. Workings'!Q1189</f>
        <v>0</v>
      </c>
      <c r="N188" s="309">
        <f>IF(OR('Sch D. Workings'!D182="",$D$7&lt;=I$7,M188=0),0,(IF(H188='Sch D. Workings'!$D$12,"Exceeded Cap",IF((SUMIFS('Sch A. Input'!H180:CJ180,'Sch A. Input'!$H$14:$CJ$14,"Total",'Sch A. Input'!$H$13:$CJ$13,"&lt;="&amp;$O$7))&gt;'Sch D. Workings'!$D$12,MIN('Sch D. Workings'!T1189,'Sch D. Workings'!$D$12-H188),'Sch D. Workings'!T1189))))</f>
        <v>0</v>
      </c>
      <c r="O188" s="221">
        <f>'Sch D. Workings'!Y1189</f>
        <v>0</v>
      </c>
      <c r="P188" s="82">
        <f>IFERROR(LOOKUP('Sch D. Workings'!V1189,$C$10:$C$14,$B$10:$B$14),0)</f>
        <v>0</v>
      </c>
      <c r="Q188" s="99">
        <f>COUNTIFS('Sch D. Workings'!V1189,"&gt;"&amp;$D$14)</f>
        <v>0</v>
      </c>
      <c r="R188" s="85"/>
      <c r="S188" s="78">
        <f>'Sch D. Workings'!AA1189</f>
        <v>0</v>
      </c>
      <c r="T188" s="309">
        <f>IF(OR('Sch D. Workings'!D182="",$D$7&lt;=O$7,S188=0),0,IF(OR(N188="Exceeded Cap",SUM(H188,N188)='Sch D. Workings'!$D$12),"Exceeded cap",IF((SUMIFS('Sch A. Input'!H180:CJ180,'Sch A. Input'!$H$14:$CJ$14,"Total",'Sch A. Input'!$H$13:$CJ$13,"&lt;="&amp;$U$7))&gt;'Sch D. Workings'!$D$12,MIN('Sch D. Workings'!AD1189,'Sch D. Workings'!$D$12-N188-H188),'Sch D. Workings'!AD1189)))</f>
        <v>0</v>
      </c>
      <c r="U188" s="221">
        <f>'Sch D. Workings'!AI1189</f>
        <v>0</v>
      </c>
      <c r="V188" s="82">
        <f>IFERROR(LOOKUP('Sch D. Workings'!AF1189,$C$10:$C$14,$B$10:$B$14),0)</f>
        <v>0</v>
      </c>
      <c r="W188" s="99">
        <f>COUNTIFS('Sch D. Workings'!AF1189,"&gt;"&amp;$D$14)</f>
        <v>0</v>
      </c>
      <c r="X188" s="85"/>
      <c r="Y188" s="78">
        <f>'Sch D. Workings'!AK1189</f>
        <v>0</v>
      </c>
      <c r="Z188" s="309">
        <f>IF(OR('Sch D. Workings'!D182="",$D$7&lt;=U$7,Y188=0),0,IF(OR(T188="Exceeded Cap",N188="Exceeded Cap",SUM(H188,N188,T188)='Sch D. Workings'!$D$12),"Exceeded Cap",IF((SUMIFS('Sch A. Input'!H180:CJ180,'Sch A. Input'!$H$14:$CJ$14,"Total",'Sch A. Input'!$H$13:$CJ$13,"&lt;="&amp;$AA$7))&gt;'Sch D. Workings'!$D$12,MIN('Sch D. Workings'!AN1189,'Sch D. Workings'!$D$12-N188-T188-H188),'Sch D. Workings'!AN1189)))</f>
        <v>0</v>
      </c>
      <c r="AA188" s="221">
        <f>'Sch D. Workings'!AS1189</f>
        <v>0</v>
      </c>
      <c r="AB188" s="82">
        <f>IFERROR(LOOKUP('Sch D. Workings'!AP1189,$C$10:$C$14,$B$10:$B$14),0)</f>
        <v>0</v>
      </c>
      <c r="AC188" s="99">
        <f>COUNTIFS('Sch D. Workings'!AP1189,"&gt;"&amp;$D$14)</f>
        <v>0</v>
      </c>
    </row>
    <row r="189" spans="3:29" x14ac:dyDescent="0.35">
      <c r="C189" s="81" t="str">
        <f>IF('Sch A. Input'!B181="","",'Sch A. Input'!B181)</f>
        <v/>
      </c>
      <c r="D189" s="81" t="str">
        <f>IF('Sch A. Input'!C181="","",'Sch A. Input'!C181)</f>
        <v/>
      </c>
      <c r="E189" s="85"/>
      <c r="F189" s="85"/>
      <c r="G189" s="99">
        <f>'Sch D. Workings'!G1190</f>
        <v>0</v>
      </c>
      <c r="H189" s="310">
        <f>IF(OR('Sch D. Workings'!D183="",G189=0),0,(IF((SUMIFS('Sch A. Input'!H181:CJ181,'Sch A. Input'!$H$14:$CJ$14,"Total",'Sch A. Input'!$H$13:$CJ$13,"&lt;="&amp;$I$7))&gt;'Sch D. Workings'!$D$12,MIN('Sch D. Workings'!J1190,'Sch D. Workings'!$D$12),'Sch D. Workings'!J1190)))</f>
        <v>0</v>
      </c>
      <c r="I189" s="221">
        <f>'Sch D. Workings'!O1190</f>
        <v>0</v>
      </c>
      <c r="J189" s="82">
        <f>IFERROR(LOOKUP('Sch D. Workings'!L1190,$C$10:$C$14,$B$10:$B$14),0)</f>
        <v>0</v>
      </c>
      <c r="K189" s="99">
        <f>COUNTIFS('Sch D. Workings'!L1190,"&gt;"&amp;$D$14)</f>
        <v>0</v>
      </c>
      <c r="L189" s="300"/>
      <c r="M189" s="78">
        <f>'Sch D. Workings'!Q1190</f>
        <v>0</v>
      </c>
      <c r="N189" s="309">
        <f>IF(OR('Sch D. Workings'!D183="",$D$7&lt;=I$7,M189=0),0,(IF(H189='Sch D. Workings'!$D$12,"Exceeded Cap",IF((SUMIFS('Sch A. Input'!H181:CJ181,'Sch A. Input'!$H$14:$CJ$14,"Total",'Sch A. Input'!$H$13:$CJ$13,"&lt;="&amp;$O$7))&gt;'Sch D. Workings'!$D$12,MIN('Sch D. Workings'!T1190,'Sch D. Workings'!$D$12-H189),'Sch D. Workings'!T1190))))</f>
        <v>0</v>
      </c>
      <c r="O189" s="221">
        <f>'Sch D. Workings'!Y1190</f>
        <v>0</v>
      </c>
      <c r="P189" s="82">
        <f>IFERROR(LOOKUP('Sch D. Workings'!V1190,$C$10:$C$14,$B$10:$B$14),0)</f>
        <v>0</v>
      </c>
      <c r="Q189" s="99">
        <f>COUNTIFS('Sch D. Workings'!V1190,"&gt;"&amp;$D$14)</f>
        <v>0</v>
      </c>
      <c r="R189" s="85"/>
      <c r="S189" s="78">
        <f>'Sch D. Workings'!AA1190</f>
        <v>0</v>
      </c>
      <c r="T189" s="309">
        <f>IF(OR('Sch D. Workings'!D183="",$D$7&lt;=O$7,S189=0),0,IF(OR(N189="Exceeded Cap",SUM(H189,N189)='Sch D. Workings'!$D$12),"Exceeded cap",IF((SUMIFS('Sch A. Input'!H181:CJ181,'Sch A. Input'!$H$14:$CJ$14,"Total",'Sch A. Input'!$H$13:$CJ$13,"&lt;="&amp;$U$7))&gt;'Sch D. Workings'!$D$12,MIN('Sch D. Workings'!AD1190,'Sch D. Workings'!$D$12-N189-H189),'Sch D. Workings'!AD1190)))</f>
        <v>0</v>
      </c>
      <c r="U189" s="221">
        <f>'Sch D. Workings'!AI1190</f>
        <v>0</v>
      </c>
      <c r="V189" s="82">
        <f>IFERROR(LOOKUP('Sch D. Workings'!AF1190,$C$10:$C$14,$B$10:$B$14),0)</f>
        <v>0</v>
      </c>
      <c r="W189" s="99">
        <f>COUNTIFS('Sch D. Workings'!AF1190,"&gt;"&amp;$D$14)</f>
        <v>0</v>
      </c>
      <c r="X189" s="85"/>
      <c r="Y189" s="78">
        <f>'Sch D. Workings'!AK1190</f>
        <v>0</v>
      </c>
      <c r="Z189" s="309">
        <f>IF(OR('Sch D. Workings'!D183="",$D$7&lt;=U$7,Y189=0),0,IF(OR(T189="Exceeded Cap",N189="Exceeded Cap",SUM(H189,N189,T189)='Sch D. Workings'!$D$12),"Exceeded Cap",IF((SUMIFS('Sch A. Input'!H181:CJ181,'Sch A. Input'!$H$14:$CJ$14,"Total",'Sch A. Input'!$H$13:$CJ$13,"&lt;="&amp;$AA$7))&gt;'Sch D. Workings'!$D$12,MIN('Sch D. Workings'!AN1190,'Sch D. Workings'!$D$12-N189-T189-H189),'Sch D. Workings'!AN1190)))</f>
        <v>0</v>
      </c>
      <c r="AA189" s="221">
        <f>'Sch D. Workings'!AS1190</f>
        <v>0</v>
      </c>
      <c r="AB189" s="82">
        <f>IFERROR(LOOKUP('Sch D. Workings'!AP1190,$C$10:$C$14,$B$10:$B$14),0)</f>
        <v>0</v>
      </c>
      <c r="AC189" s="99">
        <f>COUNTIFS('Sch D. Workings'!AP1190,"&gt;"&amp;$D$14)</f>
        <v>0</v>
      </c>
    </row>
    <row r="190" spans="3:29" x14ac:dyDescent="0.35">
      <c r="C190" s="81" t="str">
        <f>IF('Sch A. Input'!B182="","",'Sch A. Input'!B182)</f>
        <v/>
      </c>
      <c r="D190" s="81" t="str">
        <f>IF('Sch A. Input'!C182="","",'Sch A. Input'!C182)</f>
        <v/>
      </c>
      <c r="E190" s="85"/>
      <c r="F190" s="85"/>
      <c r="G190" s="99">
        <f>'Sch D. Workings'!G1191</f>
        <v>0</v>
      </c>
      <c r="H190" s="310">
        <f>IF(OR('Sch D. Workings'!D184="",G190=0),0,(IF((SUMIFS('Sch A. Input'!H182:CJ182,'Sch A. Input'!$H$14:$CJ$14,"Total",'Sch A. Input'!$H$13:$CJ$13,"&lt;="&amp;$I$7))&gt;'Sch D. Workings'!$D$12,MIN('Sch D. Workings'!J1191,'Sch D. Workings'!$D$12),'Sch D. Workings'!J1191)))</f>
        <v>0</v>
      </c>
      <c r="I190" s="221">
        <f>'Sch D. Workings'!O1191</f>
        <v>0</v>
      </c>
      <c r="J190" s="82">
        <f>IFERROR(LOOKUP('Sch D. Workings'!L1191,$C$10:$C$14,$B$10:$B$14),0)</f>
        <v>0</v>
      </c>
      <c r="K190" s="99">
        <f>COUNTIFS('Sch D. Workings'!L1191,"&gt;"&amp;$D$14)</f>
        <v>0</v>
      </c>
      <c r="L190" s="300"/>
      <c r="M190" s="78">
        <f>'Sch D. Workings'!Q1191</f>
        <v>0</v>
      </c>
      <c r="N190" s="309">
        <f>IF(OR('Sch D. Workings'!D184="",$D$7&lt;=I$7,M190=0),0,(IF(H190='Sch D. Workings'!$D$12,"Exceeded Cap",IF((SUMIFS('Sch A. Input'!H182:CJ182,'Sch A. Input'!$H$14:$CJ$14,"Total",'Sch A. Input'!$H$13:$CJ$13,"&lt;="&amp;$O$7))&gt;'Sch D. Workings'!$D$12,MIN('Sch D. Workings'!T1191,'Sch D. Workings'!$D$12-H190),'Sch D. Workings'!T1191))))</f>
        <v>0</v>
      </c>
      <c r="O190" s="221">
        <f>'Sch D. Workings'!Y1191</f>
        <v>0</v>
      </c>
      <c r="P190" s="82">
        <f>IFERROR(LOOKUP('Sch D. Workings'!V1191,$C$10:$C$14,$B$10:$B$14),0)</f>
        <v>0</v>
      </c>
      <c r="Q190" s="99">
        <f>COUNTIFS('Sch D. Workings'!V1191,"&gt;"&amp;$D$14)</f>
        <v>0</v>
      </c>
      <c r="R190" s="85"/>
      <c r="S190" s="78">
        <f>'Sch D. Workings'!AA1191</f>
        <v>0</v>
      </c>
      <c r="T190" s="309">
        <f>IF(OR('Sch D. Workings'!D184="",$D$7&lt;=O$7,S190=0),0,IF(OR(N190="Exceeded Cap",SUM(H190,N190)='Sch D. Workings'!$D$12),"Exceeded cap",IF((SUMIFS('Sch A. Input'!H182:CJ182,'Sch A. Input'!$H$14:$CJ$14,"Total",'Sch A. Input'!$H$13:$CJ$13,"&lt;="&amp;$U$7))&gt;'Sch D. Workings'!$D$12,MIN('Sch D. Workings'!AD1191,'Sch D. Workings'!$D$12-N190-H190),'Sch D. Workings'!AD1191)))</f>
        <v>0</v>
      </c>
      <c r="U190" s="221">
        <f>'Sch D. Workings'!AI1191</f>
        <v>0</v>
      </c>
      <c r="V190" s="82">
        <f>IFERROR(LOOKUP('Sch D. Workings'!AF1191,$C$10:$C$14,$B$10:$B$14),0)</f>
        <v>0</v>
      </c>
      <c r="W190" s="99">
        <f>COUNTIFS('Sch D. Workings'!AF1191,"&gt;"&amp;$D$14)</f>
        <v>0</v>
      </c>
      <c r="X190" s="85"/>
      <c r="Y190" s="78">
        <f>'Sch D. Workings'!AK1191</f>
        <v>0</v>
      </c>
      <c r="Z190" s="309">
        <f>IF(OR('Sch D. Workings'!D184="",$D$7&lt;=U$7,Y190=0),0,IF(OR(T190="Exceeded Cap",N190="Exceeded Cap",SUM(H190,N190,T190)='Sch D. Workings'!$D$12),"Exceeded Cap",IF((SUMIFS('Sch A. Input'!H182:CJ182,'Sch A. Input'!$H$14:$CJ$14,"Total",'Sch A. Input'!$H$13:$CJ$13,"&lt;="&amp;$AA$7))&gt;'Sch D. Workings'!$D$12,MIN('Sch D. Workings'!AN1191,'Sch D. Workings'!$D$12-N190-T190-H190),'Sch D. Workings'!AN1191)))</f>
        <v>0</v>
      </c>
      <c r="AA190" s="221">
        <f>'Sch D. Workings'!AS1191</f>
        <v>0</v>
      </c>
      <c r="AB190" s="82">
        <f>IFERROR(LOOKUP('Sch D. Workings'!AP1191,$C$10:$C$14,$B$10:$B$14),0)</f>
        <v>0</v>
      </c>
      <c r="AC190" s="99">
        <f>COUNTIFS('Sch D. Workings'!AP1191,"&gt;"&amp;$D$14)</f>
        <v>0</v>
      </c>
    </row>
    <row r="191" spans="3:29" x14ac:dyDescent="0.35">
      <c r="C191" s="81" t="str">
        <f>IF('Sch A. Input'!B183="","",'Sch A. Input'!B183)</f>
        <v/>
      </c>
      <c r="D191" s="81" t="str">
        <f>IF('Sch A. Input'!C183="","",'Sch A. Input'!C183)</f>
        <v/>
      </c>
      <c r="E191" s="85"/>
      <c r="F191" s="85"/>
      <c r="G191" s="99">
        <f>'Sch D. Workings'!G1192</f>
        <v>0</v>
      </c>
      <c r="H191" s="310">
        <f>IF(OR('Sch D. Workings'!D185="",G191=0),0,(IF((SUMIFS('Sch A. Input'!H183:CJ183,'Sch A. Input'!$H$14:$CJ$14,"Total",'Sch A. Input'!$H$13:$CJ$13,"&lt;="&amp;$I$7))&gt;'Sch D. Workings'!$D$12,MIN('Sch D. Workings'!J1192,'Sch D. Workings'!$D$12),'Sch D. Workings'!J1192)))</f>
        <v>0</v>
      </c>
      <c r="I191" s="221">
        <f>'Sch D. Workings'!O1192</f>
        <v>0</v>
      </c>
      <c r="J191" s="82">
        <f>IFERROR(LOOKUP('Sch D. Workings'!L1192,$C$10:$C$14,$B$10:$B$14),0)</f>
        <v>0</v>
      </c>
      <c r="K191" s="99">
        <f>COUNTIFS('Sch D. Workings'!L1192,"&gt;"&amp;$D$14)</f>
        <v>0</v>
      </c>
      <c r="L191" s="300"/>
      <c r="M191" s="78">
        <f>'Sch D. Workings'!Q1192</f>
        <v>0</v>
      </c>
      <c r="N191" s="309">
        <f>IF(OR('Sch D. Workings'!D185="",$D$7&lt;=I$7,M191=0),0,(IF(H191='Sch D. Workings'!$D$12,"Exceeded Cap",IF((SUMIFS('Sch A. Input'!H183:CJ183,'Sch A. Input'!$H$14:$CJ$14,"Total",'Sch A. Input'!$H$13:$CJ$13,"&lt;="&amp;$O$7))&gt;'Sch D. Workings'!$D$12,MIN('Sch D. Workings'!T1192,'Sch D. Workings'!$D$12-H191),'Sch D. Workings'!T1192))))</f>
        <v>0</v>
      </c>
      <c r="O191" s="221">
        <f>'Sch D. Workings'!Y1192</f>
        <v>0</v>
      </c>
      <c r="P191" s="82">
        <f>IFERROR(LOOKUP('Sch D. Workings'!V1192,$C$10:$C$14,$B$10:$B$14),0)</f>
        <v>0</v>
      </c>
      <c r="Q191" s="99">
        <f>COUNTIFS('Sch D. Workings'!V1192,"&gt;"&amp;$D$14)</f>
        <v>0</v>
      </c>
      <c r="R191" s="85"/>
      <c r="S191" s="78">
        <f>'Sch D. Workings'!AA1192</f>
        <v>0</v>
      </c>
      <c r="T191" s="309">
        <f>IF(OR('Sch D. Workings'!D185="",$D$7&lt;=O$7,S191=0),0,IF(OR(N191="Exceeded Cap",SUM(H191,N191)='Sch D. Workings'!$D$12),"Exceeded cap",IF((SUMIFS('Sch A. Input'!H183:CJ183,'Sch A. Input'!$H$14:$CJ$14,"Total",'Sch A. Input'!$H$13:$CJ$13,"&lt;="&amp;$U$7))&gt;'Sch D. Workings'!$D$12,MIN('Sch D. Workings'!AD1192,'Sch D. Workings'!$D$12-N191-H191),'Sch D. Workings'!AD1192)))</f>
        <v>0</v>
      </c>
      <c r="U191" s="221">
        <f>'Sch D. Workings'!AI1192</f>
        <v>0</v>
      </c>
      <c r="V191" s="82">
        <f>IFERROR(LOOKUP('Sch D. Workings'!AF1192,$C$10:$C$14,$B$10:$B$14),0)</f>
        <v>0</v>
      </c>
      <c r="W191" s="99">
        <f>COUNTIFS('Sch D. Workings'!AF1192,"&gt;"&amp;$D$14)</f>
        <v>0</v>
      </c>
      <c r="X191" s="85"/>
      <c r="Y191" s="78">
        <f>'Sch D. Workings'!AK1192</f>
        <v>0</v>
      </c>
      <c r="Z191" s="309">
        <f>IF(OR('Sch D. Workings'!D185="",$D$7&lt;=U$7,Y191=0),0,IF(OR(T191="Exceeded Cap",N191="Exceeded Cap",SUM(H191,N191,T191)='Sch D. Workings'!$D$12),"Exceeded Cap",IF((SUMIFS('Sch A. Input'!H183:CJ183,'Sch A. Input'!$H$14:$CJ$14,"Total",'Sch A. Input'!$H$13:$CJ$13,"&lt;="&amp;$AA$7))&gt;'Sch D. Workings'!$D$12,MIN('Sch D. Workings'!AN1192,'Sch D. Workings'!$D$12-N191-T191-H191),'Sch D. Workings'!AN1192)))</f>
        <v>0</v>
      </c>
      <c r="AA191" s="221">
        <f>'Sch D. Workings'!AS1192</f>
        <v>0</v>
      </c>
      <c r="AB191" s="82">
        <f>IFERROR(LOOKUP('Sch D. Workings'!AP1192,$C$10:$C$14,$B$10:$B$14),0)</f>
        <v>0</v>
      </c>
      <c r="AC191" s="99">
        <f>COUNTIFS('Sch D. Workings'!AP1192,"&gt;"&amp;$D$14)</f>
        <v>0</v>
      </c>
    </row>
    <row r="192" spans="3:29" x14ac:dyDescent="0.35">
      <c r="C192" s="81" t="str">
        <f>IF('Sch A. Input'!B184="","",'Sch A. Input'!B184)</f>
        <v/>
      </c>
      <c r="D192" s="81" t="str">
        <f>IF('Sch A. Input'!C184="","",'Sch A. Input'!C184)</f>
        <v/>
      </c>
      <c r="E192" s="85"/>
      <c r="F192" s="85"/>
      <c r="G192" s="99">
        <f>'Sch D. Workings'!G1193</f>
        <v>0</v>
      </c>
      <c r="H192" s="310">
        <f>IF(OR('Sch D. Workings'!D186="",G192=0),0,(IF((SUMIFS('Sch A. Input'!H184:CJ184,'Sch A. Input'!$H$14:$CJ$14,"Total",'Sch A. Input'!$H$13:$CJ$13,"&lt;="&amp;$I$7))&gt;'Sch D. Workings'!$D$12,MIN('Sch D. Workings'!J1193,'Sch D. Workings'!$D$12),'Sch D. Workings'!J1193)))</f>
        <v>0</v>
      </c>
      <c r="I192" s="221">
        <f>'Sch D. Workings'!O1193</f>
        <v>0</v>
      </c>
      <c r="J192" s="82">
        <f>IFERROR(LOOKUP('Sch D. Workings'!L1193,$C$10:$C$14,$B$10:$B$14),0)</f>
        <v>0</v>
      </c>
      <c r="K192" s="99">
        <f>COUNTIFS('Sch D. Workings'!L1193,"&gt;"&amp;$D$14)</f>
        <v>0</v>
      </c>
      <c r="L192" s="300"/>
      <c r="M192" s="78">
        <f>'Sch D. Workings'!Q1193</f>
        <v>0</v>
      </c>
      <c r="N192" s="309">
        <f>IF(OR('Sch D. Workings'!D186="",$D$7&lt;=I$7,M192=0),0,(IF(H192='Sch D. Workings'!$D$12,"Exceeded Cap",IF((SUMIFS('Sch A. Input'!H184:CJ184,'Sch A. Input'!$H$14:$CJ$14,"Total",'Sch A. Input'!$H$13:$CJ$13,"&lt;="&amp;$O$7))&gt;'Sch D. Workings'!$D$12,MIN('Sch D. Workings'!T1193,'Sch D. Workings'!$D$12-H192),'Sch D. Workings'!T1193))))</f>
        <v>0</v>
      </c>
      <c r="O192" s="221">
        <f>'Sch D. Workings'!Y1193</f>
        <v>0</v>
      </c>
      <c r="P192" s="82">
        <f>IFERROR(LOOKUP('Sch D. Workings'!V1193,$C$10:$C$14,$B$10:$B$14),0)</f>
        <v>0</v>
      </c>
      <c r="Q192" s="99">
        <f>COUNTIFS('Sch D. Workings'!V1193,"&gt;"&amp;$D$14)</f>
        <v>0</v>
      </c>
      <c r="R192" s="85"/>
      <c r="S192" s="78">
        <f>'Sch D. Workings'!AA1193</f>
        <v>0</v>
      </c>
      <c r="T192" s="309">
        <f>IF(OR('Sch D. Workings'!D186="",$D$7&lt;=O$7,S192=0),0,IF(OR(N192="Exceeded Cap",SUM(H192,N192)='Sch D. Workings'!$D$12),"Exceeded cap",IF((SUMIFS('Sch A. Input'!H184:CJ184,'Sch A. Input'!$H$14:$CJ$14,"Total",'Sch A. Input'!$H$13:$CJ$13,"&lt;="&amp;$U$7))&gt;'Sch D. Workings'!$D$12,MIN('Sch D. Workings'!AD1193,'Sch D. Workings'!$D$12-N192-H192),'Sch D. Workings'!AD1193)))</f>
        <v>0</v>
      </c>
      <c r="U192" s="221">
        <f>'Sch D. Workings'!AI1193</f>
        <v>0</v>
      </c>
      <c r="V192" s="82">
        <f>IFERROR(LOOKUP('Sch D. Workings'!AF1193,$C$10:$C$14,$B$10:$B$14),0)</f>
        <v>0</v>
      </c>
      <c r="W192" s="99">
        <f>COUNTIFS('Sch D. Workings'!AF1193,"&gt;"&amp;$D$14)</f>
        <v>0</v>
      </c>
      <c r="X192" s="85"/>
      <c r="Y192" s="78">
        <f>'Sch D. Workings'!AK1193</f>
        <v>0</v>
      </c>
      <c r="Z192" s="309">
        <f>IF(OR('Sch D. Workings'!D186="",$D$7&lt;=U$7,Y192=0),0,IF(OR(T192="Exceeded Cap",N192="Exceeded Cap",SUM(H192,N192,T192)='Sch D. Workings'!$D$12),"Exceeded Cap",IF((SUMIFS('Sch A. Input'!H184:CJ184,'Sch A. Input'!$H$14:$CJ$14,"Total",'Sch A. Input'!$H$13:$CJ$13,"&lt;="&amp;$AA$7))&gt;'Sch D. Workings'!$D$12,MIN('Sch D. Workings'!AN1193,'Sch D. Workings'!$D$12-N192-T192-H192),'Sch D. Workings'!AN1193)))</f>
        <v>0</v>
      </c>
      <c r="AA192" s="221">
        <f>'Sch D. Workings'!AS1193</f>
        <v>0</v>
      </c>
      <c r="AB192" s="82">
        <f>IFERROR(LOOKUP('Sch D. Workings'!AP1193,$C$10:$C$14,$B$10:$B$14),0)</f>
        <v>0</v>
      </c>
      <c r="AC192" s="99">
        <f>COUNTIFS('Sch D. Workings'!AP1193,"&gt;"&amp;$D$14)</f>
        <v>0</v>
      </c>
    </row>
    <row r="193" spans="3:29" x14ac:dyDescent="0.35">
      <c r="C193" s="81" t="str">
        <f>IF('Sch A. Input'!B185="","",'Sch A. Input'!B185)</f>
        <v/>
      </c>
      <c r="D193" s="81" t="str">
        <f>IF('Sch A. Input'!C185="","",'Sch A. Input'!C185)</f>
        <v/>
      </c>
      <c r="E193" s="85"/>
      <c r="F193" s="85"/>
      <c r="G193" s="99">
        <f>'Sch D. Workings'!G1194</f>
        <v>0</v>
      </c>
      <c r="H193" s="310">
        <f>IF(OR('Sch D. Workings'!D187="",G193=0),0,(IF((SUMIFS('Sch A. Input'!H185:CJ185,'Sch A. Input'!$H$14:$CJ$14,"Total",'Sch A. Input'!$H$13:$CJ$13,"&lt;="&amp;$I$7))&gt;'Sch D. Workings'!$D$12,MIN('Sch D. Workings'!J1194,'Sch D. Workings'!$D$12),'Sch D. Workings'!J1194)))</f>
        <v>0</v>
      </c>
      <c r="I193" s="221">
        <f>'Sch D. Workings'!O1194</f>
        <v>0</v>
      </c>
      <c r="J193" s="82">
        <f>IFERROR(LOOKUP('Sch D. Workings'!L1194,$C$10:$C$14,$B$10:$B$14),0)</f>
        <v>0</v>
      </c>
      <c r="K193" s="99">
        <f>COUNTIFS('Sch D. Workings'!L1194,"&gt;"&amp;$D$14)</f>
        <v>0</v>
      </c>
      <c r="L193" s="300"/>
      <c r="M193" s="78">
        <f>'Sch D. Workings'!Q1194</f>
        <v>0</v>
      </c>
      <c r="N193" s="309">
        <f>IF(OR('Sch D. Workings'!D187="",$D$7&lt;=I$7,M193=0),0,(IF(H193='Sch D. Workings'!$D$12,"Exceeded Cap",IF((SUMIFS('Sch A. Input'!H185:CJ185,'Sch A. Input'!$H$14:$CJ$14,"Total",'Sch A. Input'!$H$13:$CJ$13,"&lt;="&amp;$O$7))&gt;'Sch D. Workings'!$D$12,MIN('Sch D. Workings'!T1194,'Sch D. Workings'!$D$12-H193),'Sch D. Workings'!T1194))))</f>
        <v>0</v>
      </c>
      <c r="O193" s="221">
        <f>'Sch D. Workings'!Y1194</f>
        <v>0</v>
      </c>
      <c r="P193" s="82">
        <f>IFERROR(LOOKUP('Sch D. Workings'!V1194,$C$10:$C$14,$B$10:$B$14),0)</f>
        <v>0</v>
      </c>
      <c r="Q193" s="99">
        <f>COUNTIFS('Sch D. Workings'!V1194,"&gt;"&amp;$D$14)</f>
        <v>0</v>
      </c>
      <c r="R193" s="85"/>
      <c r="S193" s="78">
        <f>'Sch D. Workings'!AA1194</f>
        <v>0</v>
      </c>
      <c r="T193" s="309">
        <f>IF(OR('Sch D. Workings'!D187="",$D$7&lt;=O$7,S193=0),0,IF(OR(N193="Exceeded Cap",SUM(H193,N193)='Sch D. Workings'!$D$12),"Exceeded cap",IF((SUMIFS('Sch A. Input'!H185:CJ185,'Sch A. Input'!$H$14:$CJ$14,"Total",'Sch A. Input'!$H$13:$CJ$13,"&lt;="&amp;$U$7))&gt;'Sch D. Workings'!$D$12,MIN('Sch D. Workings'!AD1194,'Sch D. Workings'!$D$12-N193-H193),'Sch D. Workings'!AD1194)))</f>
        <v>0</v>
      </c>
      <c r="U193" s="221">
        <f>'Sch D. Workings'!AI1194</f>
        <v>0</v>
      </c>
      <c r="V193" s="82">
        <f>IFERROR(LOOKUP('Sch D. Workings'!AF1194,$C$10:$C$14,$B$10:$B$14),0)</f>
        <v>0</v>
      </c>
      <c r="W193" s="99">
        <f>COUNTIFS('Sch D. Workings'!AF1194,"&gt;"&amp;$D$14)</f>
        <v>0</v>
      </c>
      <c r="X193" s="85"/>
      <c r="Y193" s="78">
        <f>'Sch D. Workings'!AK1194</f>
        <v>0</v>
      </c>
      <c r="Z193" s="309">
        <f>IF(OR('Sch D. Workings'!D187="",$D$7&lt;=U$7,Y193=0),0,IF(OR(T193="Exceeded Cap",N193="Exceeded Cap",SUM(H193,N193,T193)='Sch D. Workings'!$D$12),"Exceeded Cap",IF((SUMIFS('Sch A. Input'!H185:CJ185,'Sch A. Input'!$H$14:$CJ$14,"Total",'Sch A. Input'!$H$13:$CJ$13,"&lt;="&amp;$AA$7))&gt;'Sch D. Workings'!$D$12,MIN('Sch D. Workings'!AN1194,'Sch D. Workings'!$D$12-N193-T193-H193),'Sch D. Workings'!AN1194)))</f>
        <v>0</v>
      </c>
      <c r="AA193" s="221">
        <f>'Sch D. Workings'!AS1194</f>
        <v>0</v>
      </c>
      <c r="AB193" s="82">
        <f>IFERROR(LOOKUP('Sch D. Workings'!AP1194,$C$10:$C$14,$B$10:$B$14),0)</f>
        <v>0</v>
      </c>
      <c r="AC193" s="99">
        <f>COUNTIFS('Sch D. Workings'!AP1194,"&gt;"&amp;$D$14)</f>
        <v>0</v>
      </c>
    </row>
    <row r="194" spans="3:29" x14ac:dyDescent="0.35">
      <c r="C194" s="81" t="str">
        <f>IF('Sch A. Input'!B186="","",'Sch A. Input'!B186)</f>
        <v/>
      </c>
      <c r="D194" s="81" t="str">
        <f>IF('Sch A. Input'!C186="","",'Sch A. Input'!C186)</f>
        <v/>
      </c>
      <c r="E194" s="85"/>
      <c r="F194" s="85"/>
      <c r="G194" s="99">
        <f>'Sch D. Workings'!G1195</f>
        <v>0</v>
      </c>
      <c r="H194" s="310">
        <f>IF(OR('Sch D. Workings'!D188="",G194=0),0,(IF((SUMIFS('Sch A. Input'!H186:CJ186,'Sch A. Input'!$H$14:$CJ$14,"Total",'Sch A. Input'!$H$13:$CJ$13,"&lt;="&amp;$I$7))&gt;'Sch D. Workings'!$D$12,MIN('Sch D. Workings'!J1195,'Sch D. Workings'!$D$12),'Sch D. Workings'!J1195)))</f>
        <v>0</v>
      </c>
      <c r="I194" s="221">
        <f>'Sch D. Workings'!O1195</f>
        <v>0</v>
      </c>
      <c r="J194" s="82">
        <f>IFERROR(LOOKUP('Sch D. Workings'!L1195,$C$10:$C$14,$B$10:$B$14),0)</f>
        <v>0</v>
      </c>
      <c r="K194" s="99">
        <f>COUNTIFS('Sch D. Workings'!L1195,"&gt;"&amp;$D$14)</f>
        <v>0</v>
      </c>
      <c r="L194" s="300"/>
      <c r="M194" s="78">
        <f>'Sch D. Workings'!Q1195</f>
        <v>0</v>
      </c>
      <c r="N194" s="309">
        <f>IF(OR('Sch D. Workings'!D188="",$D$7&lt;=I$7,M194=0),0,(IF(H194='Sch D. Workings'!$D$12,"Exceeded Cap",IF((SUMIFS('Sch A. Input'!H186:CJ186,'Sch A. Input'!$H$14:$CJ$14,"Total",'Sch A. Input'!$H$13:$CJ$13,"&lt;="&amp;$O$7))&gt;'Sch D. Workings'!$D$12,MIN('Sch D. Workings'!T1195,'Sch D. Workings'!$D$12-H194),'Sch D. Workings'!T1195))))</f>
        <v>0</v>
      </c>
      <c r="O194" s="221">
        <f>'Sch D. Workings'!Y1195</f>
        <v>0</v>
      </c>
      <c r="P194" s="82">
        <f>IFERROR(LOOKUP('Sch D. Workings'!V1195,$C$10:$C$14,$B$10:$B$14),0)</f>
        <v>0</v>
      </c>
      <c r="Q194" s="99">
        <f>COUNTIFS('Sch D. Workings'!V1195,"&gt;"&amp;$D$14)</f>
        <v>0</v>
      </c>
      <c r="R194" s="85"/>
      <c r="S194" s="78">
        <f>'Sch D. Workings'!AA1195</f>
        <v>0</v>
      </c>
      <c r="T194" s="309">
        <f>IF(OR('Sch D. Workings'!D188="",$D$7&lt;=O$7,S194=0),0,IF(OR(N194="Exceeded Cap",SUM(H194,N194)='Sch D. Workings'!$D$12),"Exceeded cap",IF((SUMIFS('Sch A. Input'!H186:CJ186,'Sch A. Input'!$H$14:$CJ$14,"Total",'Sch A. Input'!$H$13:$CJ$13,"&lt;="&amp;$U$7))&gt;'Sch D. Workings'!$D$12,MIN('Sch D. Workings'!AD1195,'Sch D. Workings'!$D$12-N194-H194),'Sch D. Workings'!AD1195)))</f>
        <v>0</v>
      </c>
      <c r="U194" s="221">
        <f>'Sch D. Workings'!AI1195</f>
        <v>0</v>
      </c>
      <c r="V194" s="82">
        <f>IFERROR(LOOKUP('Sch D. Workings'!AF1195,$C$10:$C$14,$B$10:$B$14),0)</f>
        <v>0</v>
      </c>
      <c r="W194" s="99">
        <f>COUNTIFS('Sch D. Workings'!AF1195,"&gt;"&amp;$D$14)</f>
        <v>0</v>
      </c>
      <c r="X194" s="85"/>
      <c r="Y194" s="78">
        <f>'Sch D. Workings'!AK1195</f>
        <v>0</v>
      </c>
      <c r="Z194" s="309">
        <f>IF(OR('Sch D. Workings'!D188="",$D$7&lt;=U$7,Y194=0),0,IF(OR(T194="Exceeded Cap",N194="Exceeded Cap",SUM(H194,N194,T194)='Sch D. Workings'!$D$12),"Exceeded Cap",IF((SUMIFS('Sch A. Input'!H186:CJ186,'Sch A. Input'!$H$14:$CJ$14,"Total",'Sch A. Input'!$H$13:$CJ$13,"&lt;="&amp;$AA$7))&gt;'Sch D. Workings'!$D$12,MIN('Sch D. Workings'!AN1195,'Sch D. Workings'!$D$12-N194-T194-H194),'Sch D. Workings'!AN1195)))</f>
        <v>0</v>
      </c>
      <c r="AA194" s="221">
        <f>'Sch D. Workings'!AS1195</f>
        <v>0</v>
      </c>
      <c r="AB194" s="82">
        <f>IFERROR(LOOKUP('Sch D. Workings'!AP1195,$C$10:$C$14,$B$10:$B$14),0)</f>
        <v>0</v>
      </c>
      <c r="AC194" s="99">
        <f>COUNTIFS('Sch D. Workings'!AP1195,"&gt;"&amp;$D$14)</f>
        <v>0</v>
      </c>
    </row>
    <row r="195" spans="3:29" x14ac:dyDescent="0.35">
      <c r="C195" s="81" t="str">
        <f>IF('Sch A. Input'!B187="","",'Sch A. Input'!B187)</f>
        <v/>
      </c>
      <c r="D195" s="81" t="str">
        <f>IF('Sch A. Input'!C187="","",'Sch A. Input'!C187)</f>
        <v/>
      </c>
      <c r="E195" s="85"/>
      <c r="F195" s="85"/>
      <c r="G195" s="99">
        <f>'Sch D. Workings'!G1196</f>
        <v>0</v>
      </c>
      <c r="H195" s="310">
        <f>IF(OR('Sch D. Workings'!D189="",G195=0),0,(IF((SUMIFS('Sch A. Input'!H187:CJ187,'Sch A. Input'!$H$14:$CJ$14,"Total",'Sch A. Input'!$H$13:$CJ$13,"&lt;="&amp;$I$7))&gt;'Sch D. Workings'!$D$12,MIN('Sch D. Workings'!J1196,'Sch D. Workings'!$D$12),'Sch D. Workings'!J1196)))</f>
        <v>0</v>
      </c>
      <c r="I195" s="221">
        <f>'Sch D. Workings'!O1196</f>
        <v>0</v>
      </c>
      <c r="J195" s="82">
        <f>IFERROR(LOOKUP('Sch D. Workings'!L1196,$C$10:$C$14,$B$10:$B$14),0)</f>
        <v>0</v>
      </c>
      <c r="K195" s="99">
        <f>COUNTIFS('Sch D. Workings'!L1196,"&gt;"&amp;$D$14)</f>
        <v>0</v>
      </c>
      <c r="L195" s="300"/>
      <c r="M195" s="78">
        <f>'Sch D. Workings'!Q1196</f>
        <v>0</v>
      </c>
      <c r="N195" s="309">
        <f>IF(OR('Sch D. Workings'!D189="",$D$7&lt;=I$7,M195=0),0,(IF(H195='Sch D. Workings'!$D$12,"Exceeded Cap",IF((SUMIFS('Sch A. Input'!H187:CJ187,'Sch A. Input'!$H$14:$CJ$14,"Total",'Sch A. Input'!$H$13:$CJ$13,"&lt;="&amp;$O$7))&gt;'Sch D. Workings'!$D$12,MIN('Sch D. Workings'!T1196,'Sch D. Workings'!$D$12-H195),'Sch D. Workings'!T1196))))</f>
        <v>0</v>
      </c>
      <c r="O195" s="221">
        <f>'Sch D. Workings'!Y1196</f>
        <v>0</v>
      </c>
      <c r="P195" s="82">
        <f>IFERROR(LOOKUP('Sch D. Workings'!V1196,$C$10:$C$14,$B$10:$B$14),0)</f>
        <v>0</v>
      </c>
      <c r="Q195" s="99">
        <f>COUNTIFS('Sch D. Workings'!V1196,"&gt;"&amp;$D$14)</f>
        <v>0</v>
      </c>
      <c r="R195" s="85"/>
      <c r="S195" s="78">
        <f>'Sch D. Workings'!AA1196</f>
        <v>0</v>
      </c>
      <c r="T195" s="309">
        <f>IF(OR('Sch D. Workings'!D189="",$D$7&lt;=O$7,S195=0),0,IF(OR(N195="Exceeded Cap",SUM(H195,N195)='Sch D. Workings'!$D$12),"Exceeded cap",IF((SUMIFS('Sch A. Input'!H187:CJ187,'Sch A. Input'!$H$14:$CJ$14,"Total",'Sch A. Input'!$H$13:$CJ$13,"&lt;="&amp;$U$7))&gt;'Sch D. Workings'!$D$12,MIN('Sch D. Workings'!AD1196,'Sch D. Workings'!$D$12-N195-H195),'Sch D. Workings'!AD1196)))</f>
        <v>0</v>
      </c>
      <c r="U195" s="221">
        <f>'Sch D. Workings'!AI1196</f>
        <v>0</v>
      </c>
      <c r="V195" s="82">
        <f>IFERROR(LOOKUP('Sch D. Workings'!AF1196,$C$10:$C$14,$B$10:$B$14),0)</f>
        <v>0</v>
      </c>
      <c r="W195" s="99">
        <f>COUNTIFS('Sch D. Workings'!AF1196,"&gt;"&amp;$D$14)</f>
        <v>0</v>
      </c>
      <c r="X195" s="85"/>
      <c r="Y195" s="78">
        <f>'Sch D. Workings'!AK1196</f>
        <v>0</v>
      </c>
      <c r="Z195" s="309">
        <f>IF(OR('Sch D. Workings'!D189="",$D$7&lt;=U$7,Y195=0),0,IF(OR(T195="Exceeded Cap",N195="Exceeded Cap",SUM(H195,N195,T195)='Sch D. Workings'!$D$12),"Exceeded Cap",IF((SUMIFS('Sch A. Input'!H187:CJ187,'Sch A. Input'!$H$14:$CJ$14,"Total",'Sch A. Input'!$H$13:$CJ$13,"&lt;="&amp;$AA$7))&gt;'Sch D. Workings'!$D$12,MIN('Sch D. Workings'!AN1196,'Sch D. Workings'!$D$12-N195-T195-H195),'Sch D. Workings'!AN1196)))</f>
        <v>0</v>
      </c>
      <c r="AA195" s="221">
        <f>'Sch D. Workings'!AS1196</f>
        <v>0</v>
      </c>
      <c r="AB195" s="82">
        <f>IFERROR(LOOKUP('Sch D. Workings'!AP1196,$C$10:$C$14,$B$10:$B$14),0)</f>
        <v>0</v>
      </c>
      <c r="AC195" s="99">
        <f>COUNTIFS('Sch D. Workings'!AP1196,"&gt;"&amp;$D$14)</f>
        <v>0</v>
      </c>
    </row>
    <row r="196" spans="3:29" x14ac:dyDescent="0.35">
      <c r="C196" s="81" t="str">
        <f>IF('Sch A. Input'!B188="","",'Sch A. Input'!B188)</f>
        <v/>
      </c>
      <c r="D196" s="81" t="str">
        <f>IF('Sch A. Input'!C188="","",'Sch A. Input'!C188)</f>
        <v/>
      </c>
      <c r="E196" s="85"/>
      <c r="F196" s="85"/>
      <c r="G196" s="99">
        <f>'Sch D. Workings'!G1197</f>
        <v>0</v>
      </c>
      <c r="H196" s="310">
        <f>IF(OR('Sch D. Workings'!D190="",G196=0),0,(IF((SUMIFS('Sch A. Input'!H188:CJ188,'Sch A. Input'!$H$14:$CJ$14,"Total",'Sch A. Input'!$H$13:$CJ$13,"&lt;="&amp;$I$7))&gt;'Sch D. Workings'!$D$12,MIN('Sch D. Workings'!J1197,'Sch D. Workings'!$D$12),'Sch D. Workings'!J1197)))</f>
        <v>0</v>
      </c>
      <c r="I196" s="221">
        <f>'Sch D. Workings'!O1197</f>
        <v>0</v>
      </c>
      <c r="J196" s="82">
        <f>IFERROR(LOOKUP('Sch D. Workings'!L1197,$C$10:$C$14,$B$10:$B$14),0)</f>
        <v>0</v>
      </c>
      <c r="K196" s="99">
        <f>COUNTIFS('Sch D. Workings'!L1197,"&gt;"&amp;$D$14)</f>
        <v>0</v>
      </c>
      <c r="L196" s="300"/>
      <c r="M196" s="78">
        <f>'Sch D. Workings'!Q1197</f>
        <v>0</v>
      </c>
      <c r="N196" s="309">
        <f>IF(OR('Sch D. Workings'!D190="",$D$7&lt;=I$7,M196=0),0,(IF(H196='Sch D. Workings'!$D$12,"Exceeded Cap",IF((SUMIFS('Sch A. Input'!H188:CJ188,'Sch A. Input'!$H$14:$CJ$14,"Total",'Sch A. Input'!$H$13:$CJ$13,"&lt;="&amp;$O$7))&gt;'Sch D. Workings'!$D$12,MIN('Sch D. Workings'!T1197,'Sch D. Workings'!$D$12-H196),'Sch D. Workings'!T1197))))</f>
        <v>0</v>
      </c>
      <c r="O196" s="221">
        <f>'Sch D. Workings'!Y1197</f>
        <v>0</v>
      </c>
      <c r="P196" s="82">
        <f>IFERROR(LOOKUP('Sch D. Workings'!V1197,$C$10:$C$14,$B$10:$B$14),0)</f>
        <v>0</v>
      </c>
      <c r="Q196" s="99">
        <f>COUNTIFS('Sch D. Workings'!V1197,"&gt;"&amp;$D$14)</f>
        <v>0</v>
      </c>
      <c r="R196" s="85"/>
      <c r="S196" s="78">
        <f>'Sch D. Workings'!AA1197</f>
        <v>0</v>
      </c>
      <c r="T196" s="309">
        <f>IF(OR('Sch D. Workings'!D190="",$D$7&lt;=O$7,S196=0),0,IF(OR(N196="Exceeded Cap",SUM(H196,N196)='Sch D. Workings'!$D$12),"Exceeded cap",IF((SUMIFS('Sch A. Input'!H188:CJ188,'Sch A. Input'!$H$14:$CJ$14,"Total",'Sch A. Input'!$H$13:$CJ$13,"&lt;="&amp;$U$7))&gt;'Sch D. Workings'!$D$12,MIN('Sch D. Workings'!AD1197,'Sch D. Workings'!$D$12-N196-H196),'Sch D. Workings'!AD1197)))</f>
        <v>0</v>
      </c>
      <c r="U196" s="221">
        <f>'Sch D. Workings'!AI1197</f>
        <v>0</v>
      </c>
      <c r="V196" s="82">
        <f>IFERROR(LOOKUP('Sch D. Workings'!AF1197,$C$10:$C$14,$B$10:$B$14),0)</f>
        <v>0</v>
      </c>
      <c r="W196" s="99">
        <f>COUNTIFS('Sch D. Workings'!AF1197,"&gt;"&amp;$D$14)</f>
        <v>0</v>
      </c>
      <c r="X196" s="85"/>
      <c r="Y196" s="78">
        <f>'Sch D. Workings'!AK1197</f>
        <v>0</v>
      </c>
      <c r="Z196" s="309">
        <f>IF(OR('Sch D. Workings'!D190="",$D$7&lt;=U$7,Y196=0),0,IF(OR(T196="Exceeded Cap",N196="Exceeded Cap",SUM(H196,N196,T196)='Sch D. Workings'!$D$12),"Exceeded Cap",IF((SUMIFS('Sch A. Input'!H188:CJ188,'Sch A. Input'!$H$14:$CJ$14,"Total",'Sch A. Input'!$H$13:$CJ$13,"&lt;="&amp;$AA$7))&gt;'Sch D. Workings'!$D$12,MIN('Sch D. Workings'!AN1197,'Sch D. Workings'!$D$12-N196-T196-H196),'Sch D. Workings'!AN1197)))</f>
        <v>0</v>
      </c>
      <c r="AA196" s="221">
        <f>'Sch D. Workings'!AS1197</f>
        <v>0</v>
      </c>
      <c r="AB196" s="82">
        <f>IFERROR(LOOKUP('Sch D. Workings'!AP1197,$C$10:$C$14,$B$10:$B$14),0)</f>
        <v>0</v>
      </c>
      <c r="AC196" s="99">
        <f>COUNTIFS('Sch D. Workings'!AP1197,"&gt;"&amp;$D$14)</f>
        <v>0</v>
      </c>
    </row>
    <row r="197" spans="3:29" x14ac:dyDescent="0.35">
      <c r="C197" s="81" t="str">
        <f>IF('Sch A. Input'!B189="","",'Sch A. Input'!B189)</f>
        <v/>
      </c>
      <c r="D197" s="81" t="str">
        <f>IF('Sch A. Input'!C189="","",'Sch A. Input'!C189)</f>
        <v/>
      </c>
      <c r="E197" s="85"/>
      <c r="F197" s="85"/>
      <c r="G197" s="99">
        <f>'Sch D. Workings'!G1198</f>
        <v>0</v>
      </c>
      <c r="H197" s="310">
        <f>IF(OR('Sch D. Workings'!D191="",G197=0),0,(IF((SUMIFS('Sch A. Input'!H189:CJ189,'Sch A. Input'!$H$14:$CJ$14,"Total",'Sch A. Input'!$H$13:$CJ$13,"&lt;="&amp;$I$7))&gt;'Sch D. Workings'!$D$12,MIN('Sch D. Workings'!J1198,'Sch D. Workings'!$D$12),'Sch D. Workings'!J1198)))</f>
        <v>0</v>
      </c>
      <c r="I197" s="221">
        <f>'Sch D. Workings'!O1198</f>
        <v>0</v>
      </c>
      <c r="J197" s="82">
        <f>IFERROR(LOOKUP('Sch D. Workings'!L1198,$C$10:$C$14,$B$10:$B$14),0)</f>
        <v>0</v>
      </c>
      <c r="K197" s="99">
        <f>COUNTIFS('Sch D. Workings'!L1198,"&gt;"&amp;$D$14)</f>
        <v>0</v>
      </c>
      <c r="L197" s="300"/>
      <c r="M197" s="78">
        <f>'Sch D. Workings'!Q1198</f>
        <v>0</v>
      </c>
      <c r="N197" s="309">
        <f>IF(OR('Sch D. Workings'!D191="",$D$7&lt;=I$7,M197=0),0,(IF(H197='Sch D. Workings'!$D$12,"Exceeded Cap",IF((SUMIFS('Sch A. Input'!H189:CJ189,'Sch A. Input'!$H$14:$CJ$14,"Total",'Sch A. Input'!$H$13:$CJ$13,"&lt;="&amp;$O$7))&gt;'Sch D. Workings'!$D$12,MIN('Sch D. Workings'!T1198,'Sch D. Workings'!$D$12-H197),'Sch D. Workings'!T1198))))</f>
        <v>0</v>
      </c>
      <c r="O197" s="221">
        <f>'Sch D. Workings'!Y1198</f>
        <v>0</v>
      </c>
      <c r="P197" s="82">
        <f>IFERROR(LOOKUP('Sch D. Workings'!V1198,$C$10:$C$14,$B$10:$B$14),0)</f>
        <v>0</v>
      </c>
      <c r="Q197" s="99">
        <f>COUNTIFS('Sch D. Workings'!V1198,"&gt;"&amp;$D$14)</f>
        <v>0</v>
      </c>
      <c r="R197" s="85"/>
      <c r="S197" s="78">
        <f>'Sch D. Workings'!AA1198</f>
        <v>0</v>
      </c>
      <c r="T197" s="309">
        <f>IF(OR('Sch D. Workings'!D191="",$D$7&lt;=O$7,S197=0),0,IF(OR(N197="Exceeded Cap",SUM(H197,N197)='Sch D. Workings'!$D$12),"Exceeded cap",IF((SUMIFS('Sch A. Input'!H189:CJ189,'Sch A. Input'!$H$14:$CJ$14,"Total",'Sch A. Input'!$H$13:$CJ$13,"&lt;="&amp;$U$7))&gt;'Sch D. Workings'!$D$12,MIN('Sch D. Workings'!AD1198,'Sch D. Workings'!$D$12-N197-H197),'Sch D. Workings'!AD1198)))</f>
        <v>0</v>
      </c>
      <c r="U197" s="221">
        <f>'Sch D. Workings'!AI1198</f>
        <v>0</v>
      </c>
      <c r="V197" s="82">
        <f>IFERROR(LOOKUP('Sch D. Workings'!AF1198,$C$10:$C$14,$B$10:$B$14),0)</f>
        <v>0</v>
      </c>
      <c r="W197" s="99">
        <f>COUNTIFS('Sch D. Workings'!AF1198,"&gt;"&amp;$D$14)</f>
        <v>0</v>
      </c>
      <c r="X197" s="85"/>
      <c r="Y197" s="78">
        <f>'Sch D. Workings'!AK1198</f>
        <v>0</v>
      </c>
      <c r="Z197" s="309">
        <f>IF(OR('Sch D. Workings'!D191="",$D$7&lt;=U$7,Y197=0),0,IF(OR(T197="Exceeded Cap",N197="Exceeded Cap",SUM(H197,N197,T197)='Sch D. Workings'!$D$12),"Exceeded Cap",IF((SUMIFS('Sch A. Input'!H189:CJ189,'Sch A. Input'!$H$14:$CJ$14,"Total",'Sch A. Input'!$H$13:$CJ$13,"&lt;="&amp;$AA$7))&gt;'Sch D. Workings'!$D$12,MIN('Sch D. Workings'!AN1198,'Sch D. Workings'!$D$12-N197-T197-H197),'Sch D. Workings'!AN1198)))</f>
        <v>0</v>
      </c>
      <c r="AA197" s="221">
        <f>'Sch D. Workings'!AS1198</f>
        <v>0</v>
      </c>
      <c r="AB197" s="82">
        <f>IFERROR(LOOKUP('Sch D. Workings'!AP1198,$C$10:$C$14,$B$10:$B$14),0)</f>
        <v>0</v>
      </c>
      <c r="AC197" s="99">
        <f>COUNTIFS('Sch D. Workings'!AP1198,"&gt;"&amp;$D$14)</f>
        <v>0</v>
      </c>
    </row>
    <row r="198" spans="3:29" x14ac:dyDescent="0.35">
      <c r="C198" s="81" t="str">
        <f>IF('Sch A. Input'!B190="","",'Sch A. Input'!B190)</f>
        <v/>
      </c>
      <c r="D198" s="81" t="str">
        <f>IF('Sch A. Input'!C190="","",'Sch A. Input'!C190)</f>
        <v/>
      </c>
      <c r="E198" s="85"/>
      <c r="F198" s="85"/>
      <c r="G198" s="99">
        <f>'Sch D. Workings'!G1199</f>
        <v>0</v>
      </c>
      <c r="H198" s="310">
        <f>IF(OR('Sch D. Workings'!D192="",G198=0),0,(IF((SUMIFS('Sch A. Input'!H190:CJ190,'Sch A. Input'!$H$14:$CJ$14,"Total",'Sch A. Input'!$H$13:$CJ$13,"&lt;="&amp;$I$7))&gt;'Sch D. Workings'!$D$12,MIN('Sch D. Workings'!J1199,'Sch D. Workings'!$D$12),'Sch D. Workings'!J1199)))</f>
        <v>0</v>
      </c>
      <c r="I198" s="221">
        <f>'Sch D. Workings'!O1199</f>
        <v>0</v>
      </c>
      <c r="J198" s="82">
        <f>IFERROR(LOOKUP('Sch D. Workings'!L1199,$C$10:$C$14,$B$10:$B$14),0)</f>
        <v>0</v>
      </c>
      <c r="K198" s="99">
        <f>COUNTIFS('Sch D. Workings'!L1199,"&gt;"&amp;$D$14)</f>
        <v>0</v>
      </c>
      <c r="L198" s="300"/>
      <c r="M198" s="78">
        <f>'Sch D. Workings'!Q1199</f>
        <v>0</v>
      </c>
      <c r="N198" s="309">
        <f>IF(OR('Sch D. Workings'!D192="",$D$7&lt;=I$7,M198=0),0,(IF(H198='Sch D. Workings'!$D$12,"Exceeded Cap",IF((SUMIFS('Sch A. Input'!H190:CJ190,'Sch A. Input'!$H$14:$CJ$14,"Total",'Sch A. Input'!$H$13:$CJ$13,"&lt;="&amp;$O$7))&gt;'Sch D. Workings'!$D$12,MIN('Sch D. Workings'!T1199,'Sch D. Workings'!$D$12-H198),'Sch D. Workings'!T1199))))</f>
        <v>0</v>
      </c>
      <c r="O198" s="221">
        <f>'Sch D. Workings'!Y1199</f>
        <v>0</v>
      </c>
      <c r="P198" s="82">
        <f>IFERROR(LOOKUP('Sch D. Workings'!V1199,$C$10:$C$14,$B$10:$B$14),0)</f>
        <v>0</v>
      </c>
      <c r="Q198" s="99">
        <f>COUNTIFS('Sch D. Workings'!V1199,"&gt;"&amp;$D$14)</f>
        <v>0</v>
      </c>
      <c r="R198" s="85"/>
      <c r="S198" s="78">
        <f>'Sch D. Workings'!AA1199</f>
        <v>0</v>
      </c>
      <c r="T198" s="309">
        <f>IF(OR('Sch D. Workings'!D192="",$D$7&lt;=O$7,S198=0),0,IF(OR(N198="Exceeded Cap",SUM(H198,N198)='Sch D. Workings'!$D$12),"Exceeded cap",IF((SUMIFS('Sch A. Input'!H190:CJ190,'Sch A. Input'!$H$14:$CJ$14,"Total",'Sch A. Input'!$H$13:$CJ$13,"&lt;="&amp;$U$7))&gt;'Sch D. Workings'!$D$12,MIN('Sch D. Workings'!AD1199,'Sch D. Workings'!$D$12-N198-H198),'Sch D. Workings'!AD1199)))</f>
        <v>0</v>
      </c>
      <c r="U198" s="221">
        <f>'Sch D. Workings'!AI1199</f>
        <v>0</v>
      </c>
      <c r="V198" s="82">
        <f>IFERROR(LOOKUP('Sch D. Workings'!AF1199,$C$10:$C$14,$B$10:$B$14),0)</f>
        <v>0</v>
      </c>
      <c r="W198" s="99">
        <f>COUNTIFS('Sch D. Workings'!AF1199,"&gt;"&amp;$D$14)</f>
        <v>0</v>
      </c>
      <c r="X198" s="85"/>
      <c r="Y198" s="78">
        <f>'Sch D. Workings'!AK1199</f>
        <v>0</v>
      </c>
      <c r="Z198" s="309">
        <f>IF(OR('Sch D. Workings'!D192="",$D$7&lt;=U$7,Y198=0),0,IF(OR(T198="Exceeded Cap",N198="Exceeded Cap",SUM(H198,N198,T198)='Sch D. Workings'!$D$12),"Exceeded Cap",IF((SUMIFS('Sch A. Input'!H190:CJ190,'Sch A. Input'!$H$14:$CJ$14,"Total",'Sch A. Input'!$H$13:$CJ$13,"&lt;="&amp;$AA$7))&gt;'Sch D. Workings'!$D$12,MIN('Sch D. Workings'!AN1199,'Sch D. Workings'!$D$12-N198-T198-H198),'Sch D. Workings'!AN1199)))</f>
        <v>0</v>
      </c>
      <c r="AA198" s="221">
        <f>'Sch D. Workings'!AS1199</f>
        <v>0</v>
      </c>
      <c r="AB198" s="82">
        <f>IFERROR(LOOKUP('Sch D. Workings'!AP1199,$C$10:$C$14,$B$10:$B$14),0)</f>
        <v>0</v>
      </c>
      <c r="AC198" s="99">
        <f>COUNTIFS('Sch D. Workings'!AP1199,"&gt;"&amp;$D$14)</f>
        <v>0</v>
      </c>
    </row>
    <row r="199" spans="3:29" x14ac:dyDescent="0.35">
      <c r="C199" s="81" t="str">
        <f>IF('Sch A. Input'!B191="","",'Sch A. Input'!B191)</f>
        <v/>
      </c>
      <c r="D199" s="81" t="str">
        <f>IF('Sch A. Input'!C191="","",'Sch A. Input'!C191)</f>
        <v/>
      </c>
      <c r="E199" s="85"/>
      <c r="F199" s="85"/>
      <c r="G199" s="99">
        <f>'Sch D. Workings'!G1200</f>
        <v>0</v>
      </c>
      <c r="H199" s="310">
        <f>IF(OR('Sch D. Workings'!D193="",G199=0),0,(IF((SUMIFS('Sch A. Input'!H191:CJ191,'Sch A. Input'!$H$14:$CJ$14,"Total",'Sch A. Input'!$H$13:$CJ$13,"&lt;="&amp;$I$7))&gt;'Sch D. Workings'!$D$12,MIN('Sch D. Workings'!J1200,'Sch D. Workings'!$D$12),'Sch D. Workings'!J1200)))</f>
        <v>0</v>
      </c>
      <c r="I199" s="221">
        <f>'Sch D. Workings'!O1200</f>
        <v>0</v>
      </c>
      <c r="J199" s="82">
        <f>IFERROR(LOOKUP('Sch D. Workings'!L1200,$C$10:$C$14,$B$10:$B$14),0)</f>
        <v>0</v>
      </c>
      <c r="K199" s="99">
        <f>COUNTIFS('Sch D. Workings'!L1200,"&gt;"&amp;$D$14)</f>
        <v>0</v>
      </c>
      <c r="L199" s="300"/>
      <c r="M199" s="78">
        <f>'Sch D. Workings'!Q1200</f>
        <v>0</v>
      </c>
      <c r="N199" s="309">
        <f>IF(OR('Sch D. Workings'!D193="",$D$7&lt;=I$7,M199=0),0,(IF(H199='Sch D. Workings'!$D$12,"Exceeded Cap",IF((SUMIFS('Sch A. Input'!H191:CJ191,'Sch A. Input'!$H$14:$CJ$14,"Total",'Sch A. Input'!$H$13:$CJ$13,"&lt;="&amp;$O$7))&gt;'Sch D. Workings'!$D$12,MIN('Sch D. Workings'!T1200,'Sch D. Workings'!$D$12-H199),'Sch D. Workings'!T1200))))</f>
        <v>0</v>
      </c>
      <c r="O199" s="221">
        <f>'Sch D. Workings'!Y1200</f>
        <v>0</v>
      </c>
      <c r="P199" s="82">
        <f>IFERROR(LOOKUP('Sch D. Workings'!V1200,$C$10:$C$14,$B$10:$B$14),0)</f>
        <v>0</v>
      </c>
      <c r="Q199" s="99">
        <f>COUNTIFS('Sch D. Workings'!V1200,"&gt;"&amp;$D$14)</f>
        <v>0</v>
      </c>
      <c r="R199" s="85"/>
      <c r="S199" s="78">
        <f>'Sch D. Workings'!AA1200</f>
        <v>0</v>
      </c>
      <c r="T199" s="309">
        <f>IF(OR('Sch D. Workings'!D193="",$D$7&lt;=O$7,S199=0),0,IF(OR(N199="Exceeded Cap",SUM(H199,N199)='Sch D. Workings'!$D$12),"Exceeded cap",IF((SUMIFS('Sch A. Input'!H191:CJ191,'Sch A. Input'!$H$14:$CJ$14,"Total",'Sch A. Input'!$H$13:$CJ$13,"&lt;="&amp;$U$7))&gt;'Sch D. Workings'!$D$12,MIN('Sch D. Workings'!AD1200,'Sch D. Workings'!$D$12-N199-H199),'Sch D. Workings'!AD1200)))</f>
        <v>0</v>
      </c>
      <c r="U199" s="221">
        <f>'Sch D. Workings'!AI1200</f>
        <v>0</v>
      </c>
      <c r="V199" s="82">
        <f>IFERROR(LOOKUP('Sch D. Workings'!AF1200,$C$10:$C$14,$B$10:$B$14),0)</f>
        <v>0</v>
      </c>
      <c r="W199" s="99">
        <f>COUNTIFS('Sch D. Workings'!AF1200,"&gt;"&amp;$D$14)</f>
        <v>0</v>
      </c>
      <c r="X199" s="85"/>
      <c r="Y199" s="78">
        <f>'Sch D. Workings'!AK1200</f>
        <v>0</v>
      </c>
      <c r="Z199" s="309">
        <f>IF(OR('Sch D. Workings'!D193="",$D$7&lt;=U$7,Y199=0),0,IF(OR(T199="Exceeded Cap",N199="Exceeded Cap",SUM(H199,N199,T199)='Sch D. Workings'!$D$12),"Exceeded Cap",IF((SUMIFS('Sch A. Input'!H191:CJ191,'Sch A. Input'!$H$14:$CJ$14,"Total",'Sch A. Input'!$H$13:$CJ$13,"&lt;="&amp;$AA$7))&gt;'Sch D. Workings'!$D$12,MIN('Sch D. Workings'!AN1200,'Sch D. Workings'!$D$12-N199-T199-H199),'Sch D. Workings'!AN1200)))</f>
        <v>0</v>
      </c>
      <c r="AA199" s="221">
        <f>'Sch D. Workings'!AS1200</f>
        <v>0</v>
      </c>
      <c r="AB199" s="82">
        <f>IFERROR(LOOKUP('Sch D. Workings'!AP1200,$C$10:$C$14,$B$10:$B$14),0)</f>
        <v>0</v>
      </c>
      <c r="AC199" s="99">
        <f>COUNTIFS('Sch D. Workings'!AP1200,"&gt;"&amp;$D$14)</f>
        <v>0</v>
      </c>
    </row>
    <row r="200" spans="3:29" x14ac:dyDescent="0.35">
      <c r="C200" s="81" t="str">
        <f>IF('Sch A. Input'!B192="","",'Sch A. Input'!B192)</f>
        <v/>
      </c>
      <c r="D200" s="81" t="str">
        <f>IF('Sch A. Input'!C192="","",'Sch A. Input'!C192)</f>
        <v/>
      </c>
      <c r="E200" s="85"/>
      <c r="F200" s="85"/>
      <c r="G200" s="99">
        <f>'Sch D. Workings'!G1201</f>
        <v>0</v>
      </c>
      <c r="H200" s="310">
        <f>IF(OR('Sch D. Workings'!D194="",G200=0),0,(IF((SUMIFS('Sch A. Input'!H192:CJ192,'Sch A. Input'!$H$14:$CJ$14,"Total",'Sch A. Input'!$H$13:$CJ$13,"&lt;="&amp;$I$7))&gt;'Sch D. Workings'!$D$12,MIN('Sch D. Workings'!J1201,'Sch D. Workings'!$D$12),'Sch D. Workings'!J1201)))</f>
        <v>0</v>
      </c>
      <c r="I200" s="221">
        <f>'Sch D. Workings'!O1201</f>
        <v>0</v>
      </c>
      <c r="J200" s="82">
        <f>IFERROR(LOOKUP('Sch D. Workings'!L1201,$C$10:$C$14,$B$10:$B$14),0)</f>
        <v>0</v>
      </c>
      <c r="K200" s="99">
        <f>COUNTIFS('Sch D. Workings'!L1201,"&gt;"&amp;$D$14)</f>
        <v>0</v>
      </c>
      <c r="L200" s="300"/>
      <c r="M200" s="78">
        <f>'Sch D. Workings'!Q1201</f>
        <v>0</v>
      </c>
      <c r="N200" s="309">
        <f>IF(OR('Sch D. Workings'!D194="",$D$7&lt;=I$7,M200=0),0,(IF(H200='Sch D. Workings'!$D$12,"Exceeded Cap",IF((SUMIFS('Sch A. Input'!H192:CJ192,'Sch A. Input'!$H$14:$CJ$14,"Total",'Sch A. Input'!$H$13:$CJ$13,"&lt;="&amp;$O$7))&gt;'Sch D. Workings'!$D$12,MIN('Sch D. Workings'!T1201,'Sch D. Workings'!$D$12-H200),'Sch D. Workings'!T1201))))</f>
        <v>0</v>
      </c>
      <c r="O200" s="221">
        <f>'Sch D. Workings'!Y1201</f>
        <v>0</v>
      </c>
      <c r="P200" s="82">
        <f>IFERROR(LOOKUP('Sch D. Workings'!V1201,$C$10:$C$14,$B$10:$B$14),0)</f>
        <v>0</v>
      </c>
      <c r="Q200" s="99">
        <f>COUNTIFS('Sch D. Workings'!V1201,"&gt;"&amp;$D$14)</f>
        <v>0</v>
      </c>
      <c r="R200" s="85"/>
      <c r="S200" s="78">
        <f>'Sch D. Workings'!AA1201</f>
        <v>0</v>
      </c>
      <c r="T200" s="309">
        <f>IF(OR('Sch D. Workings'!D194="",$D$7&lt;=O$7,S200=0),0,IF(OR(N200="Exceeded Cap",SUM(H200,N200)='Sch D. Workings'!$D$12),"Exceeded cap",IF((SUMIFS('Sch A. Input'!H192:CJ192,'Sch A. Input'!$H$14:$CJ$14,"Total",'Sch A. Input'!$H$13:$CJ$13,"&lt;="&amp;$U$7))&gt;'Sch D. Workings'!$D$12,MIN('Sch D. Workings'!AD1201,'Sch D. Workings'!$D$12-N200-H200),'Sch D. Workings'!AD1201)))</f>
        <v>0</v>
      </c>
      <c r="U200" s="221">
        <f>'Sch D. Workings'!AI1201</f>
        <v>0</v>
      </c>
      <c r="V200" s="82">
        <f>IFERROR(LOOKUP('Sch D. Workings'!AF1201,$C$10:$C$14,$B$10:$B$14),0)</f>
        <v>0</v>
      </c>
      <c r="W200" s="99">
        <f>COUNTIFS('Sch D. Workings'!AF1201,"&gt;"&amp;$D$14)</f>
        <v>0</v>
      </c>
      <c r="X200" s="85"/>
      <c r="Y200" s="78">
        <f>'Sch D. Workings'!AK1201</f>
        <v>0</v>
      </c>
      <c r="Z200" s="309">
        <f>IF(OR('Sch D. Workings'!D194="",$D$7&lt;=U$7,Y200=0),0,IF(OR(T200="Exceeded Cap",N200="Exceeded Cap",SUM(H200,N200,T200)='Sch D. Workings'!$D$12),"Exceeded Cap",IF((SUMIFS('Sch A. Input'!H192:CJ192,'Sch A. Input'!$H$14:$CJ$14,"Total",'Sch A. Input'!$H$13:$CJ$13,"&lt;="&amp;$AA$7))&gt;'Sch D. Workings'!$D$12,MIN('Sch D. Workings'!AN1201,'Sch D. Workings'!$D$12-N200-T200-H200),'Sch D. Workings'!AN1201)))</f>
        <v>0</v>
      </c>
      <c r="AA200" s="221">
        <f>'Sch D. Workings'!AS1201</f>
        <v>0</v>
      </c>
      <c r="AB200" s="82">
        <f>IFERROR(LOOKUP('Sch D. Workings'!AP1201,$C$10:$C$14,$B$10:$B$14),0)</f>
        <v>0</v>
      </c>
      <c r="AC200" s="99">
        <f>COUNTIFS('Sch D. Workings'!AP1201,"&gt;"&amp;$D$14)</f>
        <v>0</v>
      </c>
    </row>
    <row r="201" spans="3:29" x14ac:dyDescent="0.35">
      <c r="C201" s="81" t="str">
        <f>IF('Sch A. Input'!B193="","",'Sch A. Input'!B193)</f>
        <v/>
      </c>
      <c r="D201" s="81" t="str">
        <f>IF('Sch A. Input'!C193="","",'Sch A. Input'!C193)</f>
        <v/>
      </c>
      <c r="E201" s="85"/>
      <c r="F201" s="85"/>
      <c r="G201" s="99">
        <f>'Sch D. Workings'!G1202</f>
        <v>0</v>
      </c>
      <c r="H201" s="310">
        <f>IF(OR('Sch D. Workings'!D195="",G201=0),0,(IF((SUMIFS('Sch A. Input'!H193:CJ193,'Sch A. Input'!$H$14:$CJ$14,"Total",'Sch A. Input'!$H$13:$CJ$13,"&lt;="&amp;$I$7))&gt;'Sch D. Workings'!$D$12,MIN('Sch D. Workings'!J1202,'Sch D. Workings'!$D$12),'Sch D. Workings'!J1202)))</f>
        <v>0</v>
      </c>
      <c r="I201" s="221">
        <f>'Sch D. Workings'!O1202</f>
        <v>0</v>
      </c>
      <c r="J201" s="82">
        <f>IFERROR(LOOKUP('Sch D. Workings'!L1202,$C$10:$C$14,$B$10:$B$14),0)</f>
        <v>0</v>
      </c>
      <c r="K201" s="99">
        <f>COUNTIFS('Sch D. Workings'!L1202,"&gt;"&amp;$D$14)</f>
        <v>0</v>
      </c>
      <c r="L201" s="300"/>
      <c r="M201" s="78">
        <f>'Sch D. Workings'!Q1202</f>
        <v>0</v>
      </c>
      <c r="N201" s="309">
        <f>IF(OR('Sch D. Workings'!D195="",$D$7&lt;=I$7,M201=0),0,(IF(H201='Sch D. Workings'!$D$12,"Exceeded Cap",IF((SUMIFS('Sch A. Input'!H193:CJ193,'Sch A. Input'!$H$14:$CJ$14,"Total",'Sch A. Input'!$H$13:$CJ$13,"&lt;="&amp;$O$7))&gt;'Sch D. Workings'!$D$12,MIN('Sch D. Workings'!T1202,'Sch D. Workings'!$D$12-H201),'Sch D. Workings'!T1202))))</f>
        <v>0</v>
      </c>
      <c r="O201" s="221">
        <f>'Sch D. Workings'!Y1202</f>
        <v>0</v>
      </c>
      <c r="P201" s="82">
        <f>IFERROR(LOOKUP('Sch D. Workings'!V1202,$C$10:$C$14,$B$10:$B$14),0)</f>
        <v>0</v>
      </c>
      <c r="Q201" s="99">
        <f>COUNTIFS('Sch D. Workings'!V1202,"&gt;"&amp;$D$14)</f>
        <v>0</v>
      </c>
      <c r="R201" s="85"/>
      <c r="S201" s="78">
        <f>'Sch D. Workings'!AA1202</f>
        <v>0</v>
      </c>
      <c r="T201" s="309">
        <f>IF(OR('Sch D. Workings'!D195="",$D$7&lt;=O$7,S201=0),0,IF(OR(N201="Exceeded Cap",SUM(H201,N201)='Sch D. Workings'!$D$12),"Exceeded cap",IF((SUMIFS('Sch A. Input'!H193:CJ193,'Sch A. Input'!$H$14:$CJ$14,"Total",'Sch A. Input'!$H$13:$CJ$13,"&lt;="&amp;$U$7))&gt;'Sch D. Workings'!$D$12,MIN('Sch D. Workings'!AD1202,'Sch D. Workings'!$D$12-N201-H201),'Sch D. Workings'!AD1202)))</f>
        <v>0</v>
      </c>
      <c r="U201" s="221">
        <f>'Sch D. Workings'!AI1202</f>
        <v>0</v>
      </c>
      <c r="V201" s="82">
        <f>IFERROR(LOOKUP('Sch D. Workings'!AF1202,$C$10:$C$14,$B$10:$B$14),0)</f>
        <v>0</v>
      </c>
      <c r="W201" s="99">
        <f>COUNTIFS('Sch D. Workings'!AF1202,"&gt;"&amp;$D$14)</f>
        <v>0</v>
      </c>
      <c r="X201" s="85"/>
      <c r="Y201" s="78">
        <f>'Sch D. Workings'!AK1202</f>
        <v>0</v>
      </c>
      <c r="Z201" s="309">
        <f>IF(OR('Sch D. Workings'!D195="",$D$7&lt;=U$7,Y201=0),0,IF(OR(T201="Exceeded Cap",N201="Exceeded Cap",SUM(H201,N201,T201)='Sch D. Workings'!$D$12),"Exceeded Cap",IF((SUMIFS('Sch A. Input'!H193:CJ193,'Sch A. Input'!$H$14:$CJ$14,"Total",'Sch A. Input'!$H$13:$CJ$13,"&lt;="&amp;$AA$7))&gt;'Sch D. Workings'!$D$12,MIN('Sch D. Workings'!AN1202,'Sch D. Workings'!$D$12-N201-T201-H201),'Sch D. Workings'!AN1202)))</f>
        <v>0</v>
      </c>
      <c r="AA201" s="221">
        <f>'Sch D. Workings'!AS1202</f>
        <v>0</v>
      </c>
      <c r="AB201" s="82">
        <f>IFERROR(LOOKUP('Sch D. Workings'!AP1202,$C$10:$C$14,$B$10:$B$14),0)</f>
        <v>0</v>
      </c>
      <c r="AC201" s="99">
        <f>COUNTIFS('Sch D. Workings'!AP1202,"&gt;"&amp;$D$14)</f>
        <v>0</v>
      </c>
    </row>
    <row r="202" spans="3:29" x14ac:dyDescent="0.35">
      <c r="C202" s="81" t="str">
        <f>IF('Sch A. Input'!B194="","",'Sch A. Input'!B194)</f>
        <v/>
      </c>
      <c r="D202" s="81" t="str">
        <f>IF('Sch A. Input'!C194="","",'Sch A. Input'!C194)</f>
        <v/>
      </c>
      <c r="E202" s="85"/>
      <c r="F202" s="85"/>
      <c r="G202" s="99">
        <f>'Sch D. Workings'!G1203</f>
        <v>0</v>
      </c>
      <c r="H202" s="310">
        <f>IF(OR('Sch D. Workings'!D196="",G202=0),0,(IF((SUMIFS('Sch A. Input'!H194:CJ194,'Sch A. Input'!$H$14:$CJ$14,"Total",'Sch A. Input'!$H$13:$CJ$13,"&lt;="&amp;$I$7))&gt;'Sch D. Workings'!$D$12,MIN('Sch D. Workings'!J1203,'Sch D. Workings'!$D$12),'Sch D. Workings'!J1203)))</f>
        <v>0</v>
      </c>
      <c r="I202" s="221">
        <f>'Sch D. Workings'!O1203</f>
        <v>0</v>
      </c>
      <c r="J202" s="82">
        <f>IFERROR(LOOKUP('Sch D. Workings'!L1203,$C$10:$C$14,$B$10:$B$14),0)</f>
        <v>0</v>
      </c>
      <c r="K202" s="99">
        <f>COUNTIFS('Sch D. Workings'!L1203,"&gt;"&amp;$D$14)</f>
        <v>0</v>
      </c>
      <c r="L202" s="300"/>
      <c r="M202" s="78">
        <f>'Sch D. Workings'!Q1203</f>
        <v>0</v>
      </c>
      <c r="N202" s="309">
        <f>IF(OR('Sch D. Workings'!D196="",$D$7&lt;=I$7,M202=0),0,(IF(H202='Sch D. Workings'!$D$12,"Exceeded Cap",IF((SUMIFS('Sch A. Input'!H194:CJ194,'Sch A. Input'!$H$14:$CJ$14,"Total",'Sch A. Input'!$H$13:$CJ$13,"&lt;="&amp;$O$7))&gt;'Sch D. Workings'!$D$12,MIN('Sch D. Workings'!T1203,'Sch D. Workings'!$D$12-H202),'Sch D. Workings'!T1203))))</f>
        <v>0</v>
      </c>
      <c r="O202" s="221">
        <f>'Sch D. Workings'!Y1203</f>
        <v>0</v>
      </c>
      <c r="P202" s="82">
        <f>IFERROR(LOOKUP('Sch D. Workings'!V1203,$C$10:$C$14,$B$10:$B$14),0)</f>
        <v>0</v>
      </c>
      <c r="Q202" s="99">
        <f>COUNTIFS('Sch D. Workings'!V1203,"&gt;"&amp;$D$14)</f>
        <v>0</v>
      </c>
      <c r="R202" s="85"/>
      <c r="S202" s="78">
        <f>'Sch D. Workings'!AA1203</f>
        <v>0</v>
      </c>
      <c r="T202" s="309">
        <f>IF(OR('Sch D. Workings'!D196="",$D$7&lt;=O$7,S202=0),0,IF(OR(N202="Exceeded Cap",SUM(H202,N202)='Sch D. Workings'!$D$12),"Exceeded cap",IF((SUMIFS('Sch A. Input'!H194:CJ194,'Sch A. Input'!$H$14:$CJ$14,"Total",'Sch A. Input'!$H$13:$CJ$13,"&lt;="&amp;$U$7))&gt;'Sch D. Workings'!$D$12,MIN('Sch D. Workings'!AD1203,'Sch D. Workings'!$D$12-N202-H202),'Sch D. Workings'!AD1203)))</f>
        <v>0</v>
      </c>
      <c r="U202" s="221">
        <f>'Sch D. Workings'!AI1203</f>
        <v>0</v>
      </c>
      <c r="V202" s="82">
        <f>IFERROR(LOOKUP('Sch D. Workings'!AF1203,$C$10:$C$14,$B$10:$B$14),0)</f>
        <v>0</v>
      </c>
      <c r="W202" s="99">
        <f>COUNTIFS('Sch D. Workings'!AF1203,"&gt;"&amp;$D$14)</f>
        <v>0</v>
      </c>
      <c r="X202" s="85"/>
      <c r="Y202" s="78">
        <f>'Sch D. Workings'!AK1203</f>
        <v>0</v>
      </c>
      <c r="Z202" s="309">
        <f>IF(OR('Sch D. Workings'!D196="",$D$7&lt;=U$7,Y202=0),0,IF(OR(T202="Exceeded Cap",N202="Exceeded Cap",SUM(H202,N202,T202)='Sch D. Workings'!$D$12),"Exceeded Cap",IF((SUMIFS('Sch A. Input'!H194:CJ194,'Sch A. Input'!$H$14:$CJ$14,"Total",'Sch A. Input'!$H$13:$CJ$13,"&lt;="&amp;$AA$7))&gt;'Sch D. Workings'!$D$12,MIN('Sch D. Workings'!AN1203,'Sch D. Workings'!$D$12-N202-T202-H202),'Sch D. Workings'!AN1203)))</f>
        <v>0</v>
      </c>
      <c r="AA202" s="221">
        <f>'Sch D. Workings'!AS1203</f>
        <v>0</v>
      </c>
      <c r="AB202" s="82">
        <f>IFERROR(LOOKUP('Sch D. Workings'!AP1203,$C$10:$C$14,$B$10:$B$14),0)</f>
        <v>0</v>
      </c>
      <c r="AC202" s="99">
        <f>COUNTIFS('Sch D. Workings'!AP1203,"&gt;"&amp;$D$14)</f>
        <v>0</v>
      </c>
    </row>
    <row r="203" spans="3:29" x14ac:dyDescent="0.35">
      <c r="C203" s="81" t="str">
        <f>IF('Sch A. Input'!B195="","",'Sch A. Input'!B195)</f>
        <v/>
      </c>
      <c r="D203" s="81" t="str">
        <f>IF('Sch A. Input'!C195="","",'Sch A. Input'!C195)</f>
        <v/>
      </c>
      <c r="E203" s="85"/>
      <c r="F203" s="85"/>
      <c r="G203" s="99">
        <f>'Sch D. Workings'!G1204</f>
        <v>0</v>
      </c>
      <c r="H203" s="310">
        <f>IF(OR('Sch D. Workings'!D197="",G203=0),0,(IF((SUMIFS('Sch A. Input'!H195:CJ195,'Sch A. Input'!$H$14:$CJ$14,"Total",'Sch A. Input'!$H$13:$CJ$13,"&lt;="&amp;$I$7))&gt;'Sch D. Workings'!$D$12,MIN('Sch D. Workings'!J1204,'Sch D. Workings'!$D$12),'Sch D. Workings'!J1204)))</f>
        <v>0</v>
      </c>
      <c r="I203" s="221">
        <f>'Sch D. Workings'!O1204</f>
        <v>0</v>
      </c>
      <c r="J203" s="82">
        <f>IFERROR(LOOKUP('Sch D. Workings'!L1204,$C$10:$C$14,$B$10:$B$14),0)</f>
        <v>0</v>
      </c>
      <c r="K203" s="99">
        <f>COUNTIFS('Sch D. Workings'!L1204,"&gt;"&amp;$D$14)</f>
        <v>0</v>
      </c>
      <c r="L203" s="300"/>
      <c r="M203" s="78">
        <f>'Sch D. Workings'!Q1204</f>
        <v>0</v>
      </c>
      <c r="N203" s="309">
        <f>IF(OR('Sch D. Workings'!D197="",$D$7&lt;=I$7,M203=0),0,(IF(H203='Sch D. Workings'!$D$12,"Exceeded Cap",IF((SUMIFS('Sch A. Input'!H195:CJ195,'Sch A. Input'!$H$14:$CJ$14,"Total",'Sch A. Input'!$H$13:$CJ$13,"&lt;="&amp;$O$7))&gt;'Sch D. Workings'!$D$12,MIN('Sch D. Workings'!T1204,'Sch D. Workings'!$D$12-H203),'Sch D. Workings'!T1204))))</f>
        <v>0</v>
      </c>
      <c r="O203" s="221">
        <f>'Sch D. Workings'!Y1204</f>
        <v>0</v>
      </c>
      <c r="P203" s="82">
        <f>IFERROR(LOOKUP('Sch D. Workings'!V1204,$C$10:$C$14,$B$10:$B$14),0)</f>
        <v>0</v>
      </c>
      <c r="Q203" s="99">
        <f>COUNTIFS('Sch D. Workings'!V1204,"&gt;"&amp;$D$14)</f>
        <v>0</v>
      </c>
      <c r="R203" s="85"/>
      <c r="S203" s="78">
        <f>'Sch D. Workings'!AA1204</f>
        <v>0</v>
      </c>
      <c r="T203" s="309">
        <f>IF(OR('Sch D. Workings'!D197="",$D$7&lt;=O$7,S203=0),0,IF(OR(N203="Exceeded Cap",SUM(H203,N203)='Sch D. Workings'!$D$12),"Exceeded cap",IF((SUMIFS('Sch A. Input'!H195:CJ195,'Sch A. Input'!$H$14:$CJ$14,"Total",'Sch A. Input'!$H$13:$CJ$13,"&lt;="&amp;$U$7))&gt;'Sch D. Workings'!$D$12,MIN('Sch D. Workings'!AD1204,'Sch D. Workings'!$D$12-N203-H203),'Sch D. Workings'!AD1204)))</f>
        <v>0</v>
      </c>
      <c r="U203" s="221">
        <f>'Sch D. Workings'!AI1204</f>
        <v>0</v>
      </c>
      <c r="V203" s="82">
        <f>IFERROR(LOOKUP('Sch D. Workings'!AF1204,$C$10:$C$14,$B$10:$B$14),0)</f>
        <v>0</v>
      </c>
      <c r="W203" s="99">
        <f>COUNTIFS('Sch D. Workings'!AF1204,"&gt;"&amp;$D$14)</f>
        <v>0</v>
      </c>
      <c r="X203" s="85"/>
      <c r="Y203" s="78">
        <f>'Sch D. Workings'!AK1204</f>
        <v>0</v>
      </c>
      <c r="Z203" s="309">
        <f>IF(OR('Sch D. Workings'!D197="",$D$7&lt;=U$7,Y203=0),0,IF(OR(T203="Exceeded Cap",N203="Exceeded Cap",SUM(H203,N203,T203)='Sch D. Workings'!$D$12),"Exceeded Cap",IF((SUMIFS('Sch A. Input'!H195:CJ195,'Sch A. Input'!$H$14:$CJ$14,"Total",'Sch A. Input'!$H$13:$CJ$13,"&lt;="&amp;$AA$7))&gt;'Sch D. Workings'!$D$12,MIN('Sch D. Workings'!AN1204,'Sch D. Workings'!$D$12-N203-T203-H203),'Sch D. Workings'!AN1204)))</f>
        <v>0</v>
      </c>
      <c r="AA203" s="221">
        <f>'Sch D. Workings'!AS1204</f>
        <v>0</v>
      </c>
      <c r="AB203" s="82">
        <f>IFERROR(LOOKUP('Sch D. Workings'!AP1204,$C$10:$C$14,$B$10:$B$14),0)</f>
        <v>0</v>
      </c>
      <c r="AC203" s="99">
        <f>COUNTIFS('Sch D. Workings'!AP1204,"&gt;"&amp;$D$14)</f>
        <v>0</v>
      </c>
    </row>
    <row r="204" spans="3:29" x14ac:dyDescent="0.35">
      <c r="C204" s="81" t="str">
        <f>IF('Sch A. Input'!B196="","",'Sch A. Input'!B196)</f>
        <v/>
      </c>
      <c r="D204" s="81" t="str">
        <f>IF('Sch A. Input'!C196="","",'Sch A. Input'!C196)</f>
        <v/>
      </c>
      <c r="E204" s="85"/>
      <c r="F204" s="85"/>
      <c r="G204" s="99">
        <f>'Sch D. Workings'!G1205</f>
        <v>0</v>
      </c>
      <c r="H204" s="310">
        <f>IF(OR('Sch D. Workings'!D198="",G204=0),0,(IF((SUMIFS('Sch A. Input'!H196:CJ196,'Sch A. Input'!$H$14:$CJ$14,"Total",'Sch A. Input'!$H$13:$CJ$13,"&lt;="&amp;$I$7))&gt;'Sch D. Workings'!$D$12,MIN('Sch D. Workings'!J1205,'Sch D. Workings'!$D$12),'Sch D. Workings'!J1205)))</f>
        <v>0</v>
      </c>
      <c r="I204" s="221">
        <f>'Sch D. Workings'!O1205</f>
        <v>0</v>
      </c>
      <c r="J204" s="82">
        <f>IFERROR(LOOKUP('Sch D. Workings'!L1205,$C$10:$C$14,$B$10:$B$14),0)</f>
        <v>0</v>
      </c>
      <c r="K204" s="99">
        <f>COUNTIFS('Sch D. Workings'!L1205,"&gt;"&amp;$D$14)</f>
        <v>0</v>
      </c>
      <c r="L204" s="300"/>
      <c r="M204" s="78">
        <f>'Sch D. Workings'!Q1205</f>
        <v>0</v>
      </c>
      <c r="N204" s="309">
        <f>IF(OR('Sch D. Workings'!D198="",$D$7&lt;=I$7,M204=0),0,(IF(H204='Sch D. Workings'!$D$12,"Exceeded Cap",IF((SUMIFS('Sch A. Input'!H196:CJ196,'Sch A. Input'!$H$14:$CJ$14,"Total",'Sch A. Input'!$H$13:$CJ$13,"&lt;="&amp;$O$7))&gt;'Sch D. Workings'!$D$12,MIN('Sch D. Workings'!T1205,'Sch D. Workings'!$D$12-H204),'Sch D. Workings'!T1205))))</f>
        <v>0</v>
      </c>
      <c r="O204" s="221">
        <f>'Sch D. Workings'!Y1205</f>
        <v>0</v>
      </c>
      <c r="P204" s="82">
        <f>IFERROR(LOOKUP('Sch D. Workings'!V1205,$C$10:$C$14,$B$10:$B$14),0)</f>
        <v>0</v>
      </c>
      <c r="Q204" s="99">
        <f>COUNTIFS('Sch D. Workings'!V1205,"&gt;"&amp;$D$14)</f>
        <v>0</v>
      </c>
      <c r="R204" s="85"/>
      <c r="S204" s="78">
        <f>'Sch D. Workings'!AA1205</f>
        <v>0</v>
      </c>
      <c r="T204" s="309">
        <f>IF(OR('Sch D. Workings'!D198="",$D$7&lt;=O$7,S204=0),0,IF(OR(N204="Exceeded Cap",SUM(H204,N204)='Sch D. Workings'!$D$12),"Exceeded cap",IF((SUMIFS('Sch A. Input'!H196:CJ196,'Sch A. Input'!$H$14:$CJ$14,"Total",'Sch A. Input'!$H$13:$CJ$13,"&lt;="&amp;$U$7))&gt;'Sch D. Workings'!$D$12,MIN('Sch D. Workings'!AD1205,'Sch D. Workings'!$D$12-N204-H204),'Sch D. Workings'!AD1205)))</f>
        <v>0</v>
      </c>
      <c r="U204" s="221">
        <f>'Sch D. Workings'!AI1205</f>
        <v>0</v>
      </c>
      <c r="V204" s="82">
        <f>IFERROR(LOOKUP('Sch D. Workings'!AF1205,$C$10:$C$14,$B$10:$B$14),0)</f>
        <v>0</v>
      </c>
      <c r="W204" s="99">
        <f>COUNTIFS('Sch D. Workings'!AF1205,"&gt;"&amp;$D$14)</f>
        <v>0</v>
      </c>
      <c r="X204" s="85"/>
      <c r="Y204" s="78">
        <f>'Sch D. Workings'!AK1205</f>
        <v>0</v>
      </c>
      <c r="Z204" s="309">
        <f>IF(OR('Sch D. Workings'!D198="",$D$7&lt;=U$7,Y204=0),0,IF(OR(T204="Exceeded Cap",N204="Exceeded Cap",SUM(H204,N204,T204)='Sch D. Workings'!$D$12),"Exceeded Cap",IF((SUMIFS('Sch A. Input'!H196:CJ196,'Sch A. Input'!$H$14:$CJ$14,"Total",'Sch A. Input'!$H$13:$CJ$13,"&lt;="&amp;$AA$7))&gt;'Sch D. Workings'!$D$12,MIN('Sch D. Workings'!AN1205,'Sch D. Workings'!$D$12-N204-T204-H204),'Sch D. Workings'!AN1205)))</f>
        <v>0</v>
      </c>
      <c r="AA204" s="221">
        <f>'Sch D. Workings'!AS1205</f>
        <v>0</v>
      </c>
      <c r="AB204" s="82">
        <f>IFERROR(LOOKUP('Sch D. Workings'!AP1205,$C$10:$C$14,$B$10:$B$14),0)</f>
        <v>0</v>
      </c>
      <c r="AC204" s="99">
        <f>COUNTIFS('Sch D. Workings'!AP1205,"&gt;"&amp;$D$14)</f>
        <v>0</v>
      </c>
    </row>
    <row r="205" spans="3:29" x14ac:dyDescent="0.35">
      <c r="C205" s="81" t="str">
        <f>IF('Sch A. Input'!B197="","",'Sch A. Input'!B197)</f>
        <v/>
      </c>
      <c r="D205" s="81" t="str">
        <f>IF('Sch A. Input'!C197="","",'Sch A. Input'!C197)</f>
        <v/>
      </c>
      <c r="E205" s="85"/>
      <c r="F205" s="85"/>
      <c r="G205" s="99">
        <f>'Sch D. Workings'!G1206</f>
        <v>0</v>
      </c>
      <c r="H205" s="310">
        <f>IF(OR('Sch D. Workings'!D199="",G205=0),0,(IF((SUMIFS('Sch A. Input'!H197:CJ197,'Sch A. Input'!$H$14:$CJ$14,"Total",'Sch A. Input'!$H$13:$CJ$13,"&lt;="&amp;$I$7))&gt;'Sch D. Workings'!$D$12,MIN('Sch D. Workings'!J1206,'Sch D. Workings'!$D$12),'Sch D. Workings'!J1206)))</f>
        <v>0</v>
      </c>
      <c r="I205" s="221">
        <f>'Sch D. Workings'!O1206</f>
        <v>0</v>
      </c>
      <c r="J205" s="82">
        <f>IFERROR(LOOKUP('Sch D. Workings'!L1206,$C$10:$C$14,$B$10:$B$14),0)</f>
        <v>0</v>
      </c>
      <c r="K205" s="99">
        <f>COUNTIFS('Sch D. Workings'!L1206,"&gt;"&amp;$D$14)</f>
        <v>0</v>
      </c>
      <c r="L205" s="300"/>
      <c r="M205" s="78">
        <f>'Sch D. Workings'!Q1206</f>
        <v>0</v>
      </c>
      <c r="N205" s="309">
        <f>IF(OR('Sch D. Workings'!D199="",$D$7&lt;=I$7,M205=0),0,(IF(H205='Sch D. Workings'!$D$12,"Exceeded Cap",IF((SUMIFS('Sch A. Input'!H197:CJ197,'Sch A. Input'!$H$14:$CJ$14,"Total",'Sch A. Input'!$H$13:$CJ$13,"&lt;="&amp;$O$7))&gt;'Sch D. Workings'!$D$12,MIN('Sch D. Workings'!T1206,'Sch D. Workings'!$D$12-H205),'Sch D. Workings'!T1206))))</f>
        <v>0</v>
      </c>
      <c r="O205" s="221">
        <f>'Sch D. Workings'!Y1206</f>
        <v>0</v>
      </c>
      <c r="P205" s="82">
        <f>IFERROR(LOOKUP('Sch D. Workings'!V1206,$C$10:$C$14,$B$10:$B$14),0)</f>
        <v>0</v>
      </c>
      <c r="Q205" s="99">
        <f>COUNTIFS('Sch D. Workings'!V1206,"&gt;"&amp;$D$14)</f>
        <v>0</v>
      </c>
      <c r="R205" s="85"/>
      <c r="S205" s="78">
        <f>'Sch D. Workings'!AA1206</f>
        <v>0</v>
      </c>
      <c r="T205" s="309">
        <f>IF(OR('Sch D. Workings'!D199="",$D$7&lt;=O$7,S205=0),0,IF(OR(N205="Exceeded Cap",SUM(H205,N205)='Sch D. Workings'!$D$12),"Exceeded cap",IF((SUMIFS('Sch A. Input'!H197:CJ197,'Sch A. Input'!$H$14:$CJ$14,"Total",'Sch A. Input'!$H$13:$CJ$13,"&lt;="&amp;$U$7))&gt;'Sch D. Workings'!$D$12,MIN('Sch D. Workings'!AD1206,'Sch D. Workings'!$D$12-N205-H205),'Sch D. Workings'!AD1206)))</f>
        <v>0</v>
      </c>
      <c r="U205" s="221">
        <f>'Sch D. Workings'!AI1206</f>
        <v>0</v>
      </c>
      <c r="V205" s="82">
        <f>IFERROR(LOOKUP('Sch D. Workings'!AF1206,$C$10:$C$14,$B$10:$B$14),0)</f>
        <v>0</v>
      </c>
      <c r="W205" s="99">
        <f>COUNTIFS('Sch D. Workings'!AF1206,"&gt;"&amp;$D$14)</f>
        <v>0</v>
      </c>
      <c r="X205" s="85"/>
      <c r="Y205" s="78">
        <f>'Sch D. Workings'!AK1206</f>
        <v>0</v>
      </c>
      <c r="Z205" s="309">
        <f>IF(OR('Sch D. Workings'!D199="",$D$7&lt;=U$7,Y205=0),0,IF(OR(T205="Exceeded Cap",N205="Exceeded Cap",SUM(H205,N205,T205)='Sch D. Workings'!$D$12),"Exceeded Cap",IF((SUMIFS('Sch A. Input'!H197:CJ197,'Sch A. Input'!$H$14:$CJ$14,"Total",'Sch A. Input'!$H$13:$CJ$13,"&lt;="&amp;$AA$7))&gt;'Sch D. Workings'!$D$12,MIN('Sch D. Workings'!AN1206,'Sch D. Workings'!$D$12-N205-T205-H205),'Sch D. Workings'!AN1206)))</f>
        <v>0</v>
      </c>
      <c r="AA205" s="221">
        <f>'Sch D. Workings'!AS1206</f>
        <v>0</v>
      </c>
      <c r="AB205" s="82">
        <f>IFERROR(LOOKUP('Sch D. Workings'!AP1206,$C$10:$C$14,$B$10:$B$14),0)</f>
        <v>0</v>
      </c>
      <c r="AC205" s="99">
        <f>COUNTIFS('Sch D. Workings'!AP1206,"&gt;"&amp;$D$14)</f>
        <v>0</v>
      </c>
    </row>
    <row r="206" spans="3:29" x14ac:dyDescent="0.35">
      <c r="C206" s="81" t="str">
        <f>IF('Sch A. Input'!B198="","",'Sch A. Input'!B198)</f>
        <v/>
      </c>
      <c r="D206" s="81" t="str">
        <f>IF('Sch A. Input'!C198="","",'Sch A. Input'!C198)</f>
        <v/>
      </c>
      <c r="E206" s="85"/>
      <c r="F206" s="85"/>
      <c r="G206" s="99">
        <f>'Sch D. Workings'!G1207</f>
        <v>0</v>
      </c>
      <c r="H206" s="310">
        <f>IF(OR('Sch D. Workings'!D200="",G206=0),0,(IF((SUMIFS('Sch A. Input'!H198:CJ198,'Sch A. Input'!$H$14:$CJ$14,"Total",'Sch A. Input'!$H$13:$CJ$13,"&lt;="&amp;$I$7))&gt;'Sch D. Workings'!$D$12,MIN('Sch D. Workings'!J1207,'Sch D. Workings'!$D$12),'Sch D. Workings'!J1207)))</f>
        <v>0</v>
      </c>
      <c r="I206" s="221">
        <f>'Sch D. Workings'!O1207</f>
        <v>0</v>
      </c>
      <c r="J206" s="82">
        <f>IFERROR(LOOKUP('Sch D. Workings'!L1207,$C$10:$C$14,$B$10:$B$14),0)</f>
        <v>0</v>
      </c>
      <c r="K206" s="99">
        <f>COUNTIFS('Sch D. Workings'!L1207,"&gt;"&amp;$D$14)</f>
        <v>0</v>
      </c>
      <c r="L206" s="300"/>
      <c r="M206" s="78">
        <f>'Sch D. Workings'!Q1207</f>
        <v>0</v>
      </c>
      <c r="N206" s="309">
        <f>IF(OR('Sch D. Workings'!D200="",$D$7&lt;=I$7,M206=0),0,(IF(H206='Sch D. Workings'!$D$12,"Exceeded Cap",IF((SUMIFS('Sch A. Input'!H198:CJ198,'Sch A. Input'!$H$14:$CJ$14,"Total",'Sch A. Input'!$H$13:$CJ$13,"&lt;="&amp;$O$7))&gt;'Sch D. Workings'!$D$12,MIN('Sch D. Workings'!T1207,'Sch D. Workings'!$D$12-H206),'Sch D. Workings'!T1207))))</f>
        <v>0</v>
      </c>
      <c r="O206" s="221">
        <f>'Sch D. Workings'!Y1207</f>
        <v>0</v>
      </c>
      <c r="P206" s="82">
        <f>IFERROR(LOOKUP('Sch D. Workings'!V1207,$C$10:$C$14,$B$10:$B$14),0)</f>
        <v>0</v>
      </c>
      <c r="Q206" s="99">
        <f>COUNTIFS('Sch D. Workings'!V1207,"&gt;"&amp;$D$14)</f>
        <v>0</v>
      </c>
      <c r="R206" s="85"/>
      <c r="S206" s="78">
        <f>'Sch D. Workings'!AA1207</f>
        <v>0</v>
      </c>
      <c r="T206" s="309">
        <f>IF(OR('Sch D. Workings'!D200="",$D$7&lt;=O$7,S206=0),0,IF(OR(N206="Exceeded Cap",SUM(H206,N206)='Sch D. Workings'!$D$12),"Exceeded cap",IF((SUMIFS('Sch A. Input'!H198:CJ198,'Sch A. Input'!$H$14:$CJ$14,"Total",'Sch A. Input'!$H$13:$CJ$13,"&lt;="&amp;$U$7))&gt;'Sch D. Workings'!$D$12,MIN('Sch D. Workings'!AD1207,'Sch D. Workings'!$D$12-N206-H206),'Sch D. Workings'!AD1207)))</f>
        <v>0</v>
      </c>
      <c r="U206" s="221">
        <f>'Sch D. Workings'!AI1207</f>
        <v>0</v>
      </c>
      <c r="V206" s="82">
        <f>IFERROR(LOOKUP('Sch D. Workings'!AF1207,$C$10:$C$14,$B$10:$B$14),0)</f>
        <v>0</v>
      </c>
      <c r="W206" s="99">
        <f>COUNTIFS('Sch D. Workings'!AF1207,"&gt;"&amp;$D$14)</f>
        <v>0</v>
      </c>
      <c r="X206" s="85"/>
      <c r="Y206" s="78">
        <f>'Sch D. Workings'!AK1207</f>
        <v>0</v>
      </c>
      <c r="Z206" s="309">
        <f>IF(OR('Sch D. Workings'!D200="",$D$7&lt;=U$7,Y206=0),0,IF(OR(T206="Exceeded Cap",N206="Exceeded Cap",SUM(H206,N206,T206)='Sch D. Workings'!$D$12),"Exceeded Cap",IF((SUMIFS('Sch A. Input'!H198:CJ198,'Sch A. Input'!$H$14:$CJ$14,"Total",'Sch A. Input'!$H$13:$CJ$13,"&lt;="&amp;$AA$7))&gt;'Sch D. Workings'!$D$12,MIN('Sch D. Workings'!AN1207,'Sch D. Workings'!$D$12-N206-T206-H206),'Sch D. Workings'!AN1207)))</f>
        <v>0</v>
      </c>
      <c r="AA206" s="221">
        <f>'Sch D. Workings'!AS1207</f>
        <v>0</v>
      </c>
      <c r="AB206" s="82">
        <f>IFERROR(LOOKUP('Sch D. Workings'!AP1207,$C$10:$C$14,$B$10:$B$14),0)</f>
        <v>0</v>
      </c>
      <c r="AC206" s="99">
        <f>COUNTIFS('Sch D. Workings'!AP1207,"&gt;"&amp;$D$14)</f>
        <v>0</v>
      </c>
    </row>
    <row r="207" spans="3:29" x14ac:dyDescent="0.35">
      <c r="C207" s="81" t="str">
        <f>IF('Sch A. Input'!B199="","",'Sch A. Input'!B199)</f>
        <v/>
      </c>
      <c r="D207" s="81" t="str">
        <f>IF('Sch A. Input'!C199="","",'Sch A. Input'!C199)</f>
        <v/>
      </c>
      <c r="E207" s="85"/>
      <c r="F207" s="85"/>
      <c r="G207" s="99">
        <f>'Sch D. Workings'!G1208</f>
        <v>0</v>
      </c>
      <c r="H207" s="310">
        <f>IF(OR('Sch D. Workings'!D201="",G207=0),0,(IF((SUMIFS('Sch A. Input'!H199:CJ199,'Sch A. Input'!$H$14:$CJ$14,"Total",'Sch A. Input'!$H$13:$CJ$13,"&lt;="&amp;$I$7))&gt;'Sch D. Workings'!$D$12,MIN('Sch D. Workings'!J1208,'Sch D. Workings'!$D$12),'Sch D. Workings'!J1208)))</f>
        <v>0</v>
      </c>
      <c r="I207" s="221">
        <f>'Sch D. Workings'!O1208</f>
        <v>0</v>
      </c>
      <c r="J207" s="82">
        <f>IFERROR(LOOKUP('Sch D. Workings'!L1208,$C$10:$C$14,$B$10:$B$14),0)</f>
        <v>0</v>
      </c>
      <c r="K207" s="99">
        <f>COUNTIFS('Sch D. Workings'!L1208,"&gt;"&amp;$D$14)</f>
        <v>0</v>
      </c>
      <c r="L207" s="300"/>
      <c r="M207" s="78">
        <f>'Sch D. Workings'!Q1208</f>
        <v>0</v>
      </c>
      <c r="N207" s="309">
        <f>IF(OR('Sch D. Workings'!D201="",$D$7&lt;=I$7,M207=0),0,(IF(H207='Sch D. Workings'!$D$12,"Exceeded Cap",IF((SUMIFS('Sch A. Input'!H199:CJ199,'Sch A. Input'!$H$14:$CJ$14,"Total",'Sch A. Input'!$H$13:$CJ$13,"&lt;="&amp;$O$7))&gt;'Sch D. Workings'!$D$12,MIN('Sch D. Workings'!T1208,'Sch D. Workings'!$D$12-H207),'Sch D. Workings'!T1208))))</f>
        <v>0</v>
      </c>
      <c r="O207" s="221">
        <f>'Sch D. Workings'!Y1208</f>
        <v>0</v>
      </c>
      <c r="P207" s="82">
        <f>IFERROR(LOOKUP('Sch D. Workings'!V1208,$C$10:$C$14,$B$10:$B$14),0)</f>
        <v>0</v>
      </c>
      <c r="Q207" s="99">
        <f>COUNTIFS('Sch D. Workings'!V1208,"&gt;"&amp;$D$14)</f>
        <v>0</v>
      </c>
      <c r="R207" s="85"/>
      <c r="S207" s="78">
        <f>'Sch D. Workings'!AA1208</f>
        <v>0</v>
      </c>
      <c r="T207" s="309">
        <f>IF(OR('Sch D. Workings'!D201="",$D$7&lt;=O$7,S207=0),0,IF(OR(N207="Exceeded Cap",SUM(H207,N207)='Sch D. Workings'!$D$12),"Exceeded cap",IF((SUMIFS('Sch A. Input'!H199:CJ199,'Sch A. Input'!$H$14:$CJ$14,"Total",'Sch A. Input'!$H$13:$CJ$13,"&lt;="&amp;$U$7))&gt;'Sch D. Workings'!$D$12,MIN('Sch D. Workings'!AD1208,'Sch D. Workings'!$D$12-N207-H207),'Sch D. Workings'!AD1208)))</f>
        <v>0</v>
      </c>
      <c r="U207" s="221">
        <f>'Sch D. Workings'!AI1208</f>
        <v>0</v>
      </c>
      <c r="V207" s="82">
        <f>IFERROR(LOOKUP('Sch D. Workings'!AF1208,$C$10:$C$14,$B$10:$B$14),0)</f>
        <v>0</v>
      </c>
      <c r="W207" s="99">
        <f>COUNTIFS('Sch D. Workings'!AF1208,"&gt;"&amp;$D$14)</f>
        <v>0</v>
      </c>
      <c r="X207" s="85"/>
      <c r="Y207" s="78">
        <f>'Sch D. Workings'!AK1208</f>
        <v>0</v>
      </c>
      <c r="Z207" s="309">
        <f>IF(OR('Sch D. Workings'!D201="",$D$7&lt;=U$7,Y207=0),0,IF(OR(T207="Exceeded Cap",N207="Exceeded Cap",SUM(H207,N207,T207)='Sch D. Workings'!$D$12),"Exceeded Cap",IF((SUMIFS('Sch A. Input'!H199:CJ199,'Sch A. Input'!$H$14:$CJ$14,"Total",'Sch A. Input'!$H$13:$CJ$13,"&lt;="&amp;$AA$7))&gt;'Sch D. Workings'!$D$12,MIN('Sch D. Workings'!AN1208,'Sch D. Workings'!$D$12-N207-T207-H207),'Sch D. Workings'!AN1208)))</f>
        <v>0</v>
      </c>
      <c r="AA207" s="221">
        <f>'Sch D. Workings'!AS1208</f>
        <v>0</v>
      </c>
      <c r="AB207" s="82">
        <f>IFERROR(LOOKUP('Sch D. Workings'!AP1208,$C$10:$C$14,$B$10:$B$14),0)</f>
        <v>0</v>
      </c>
      <c r="AC207" s="99">
        <f>COUNTIFS('Sch D. Workings'!AP1208,"&gt;"&amp;$D$14)</f>
        <v>0</v>
      </c>
    </row>
    <row r="208" spans="3:29" x14ac:dyDescent="0.35">
      <c r="C208" s="81" t="str">
        <f>IF('Sch A. Input'!B200="","",'Sch A. Input'!B200)</f>
        <v/>
      </c>
      <c r="D208" s="81" t="str">
        <f>IF('Sch A. Input'!C200="","",'Sch A. Input'!C200)</f>
        <v/>
      </c>
      <c r="E208" s="85"/>
      <c r="F208" s="85"/>
      <c r="G208" s="99">
        <f>'Sch D. Workings'!G1209</f>
        <v>0</v>
      </c>
      <c r="H208" s="310">
        <f>IF(OR('Sch D. Workings'!D202="",G208=0),0,(IF((SUMIFS('Sch A. Input'!H200:CJ200,'Sch A. Input'!$H$14:$CJ$14,"Total",'Sch A. Input'!$H$13:$CJ$13,"&lt;="&amp;$I$7))&gt;'Sch D. Workings'!$D$12,MIN('Sch D. Workings'!J1209,'Sch D. Workings'!$D$12),'Sch D. Workings'!J1209)))</f>
        <v>0</v>
      </c>
      <c r="I208" s="221">
        <f>'Sch D. Workings'!O1209</f>
        <v>0</v>
      </c>
      <c r="J208" s="82">
        <f>IFERROR(LOOKUP('Sch D. Workings'!L1209,$C$10:$C$14,$B$10:$B$14),0)</f>
        <v>0</v>
      </c>
      <c r="K208" s="99">
        <f>COUNTIFS('Sch D. Workings'!L1209,"&gt;"&amp;$D$14)</f>
        <v>0</v>
      </c>
      <c r="L208" s="300"/>
      <c r="M208" s="78">
        <f>'Sch D. Workings'!Q1209</f>
        <v>0</v>
      </c>
      <c r="N208" s="309">
        <f>IF(OR('Sch D. Workings'!D202="",$D$7&lt;=I$7,M208=0),0,(IF(H208='Sch D. Workings'!$D$12,"Exceeded Cap",IF((SUMIFS('Sch A. Input'!H200:CJ200,'Sch A. Input'!$H$14:$CJ$14,"Total",'Sch A. Input'!$H$13:$CJ$13,"&lt;="&amp;$O$7))&gt;'Sch D. Workings'!$D$12,MIN('Sch D. Workings'!T1209,'Sch D. Workings'!$D$12-H208),'Sch D. Workings'!T1209))))</f>
        <v>0</v>
      </c>
      <c r="O208" s="221">
        <f>'Sch D. Workings'!Y1209</f>
        <v>0</v>
      </c>
      <c r="P208" s="82">
        <f>IFERROR(LOOKUP('Sch D. Workings'!V1209,$C$10:$C$14,$B$10:$B$14),0)</f>
        <v>0</v>
      </c>
      <c r="Q208" s="99">
        <f>COUNTIFS('Sch D. Workings'!V1209,"&gt;"&amp;$D$14)</f>
        <v>0</v>
      </c>
      <c r="R208" s="85"/>
      <c r="S208" s="78">
        <f>'Sch D. Workings'!AA1209</f>
        <v>0</v>
      </c>
      <c r="T208" s="309">
        <f>IF(OR('Sch D. Workings'!D202="",$D$7&lt;=O$7,S208=0),0,IF(OR(N208="Exceeded Cap",SUM(H208,N208)='Sch D. Workings'!$D$12),"Exceeded cap",IF((SUMIFS('Sch A. Input'!H200:CJ200,'Sch A. Input'!$H$14:$CJ$14,"Total",'Sch A. Input'!$H$13:$CJ$13,"&lt;="&amp;$U$7))&gt;'Sch D. Workings'!$D$12,MIN('Sch D. Workings'!AD1209,'Sch D. Workings'!$D$12-N208-H208),'Sch D. Workings'!AD1209)))</f>
        <v>0</v>
      </c>
      <c r="U208" s="221">
        <f>'Sch D. Workings'!AI1209</f>
        <v>0</v>
      </c>
      <c r="V208" s="82">
        <f>IFERROR(LOOKUP('Sch D. Workings'!AF1209,$C$10:$C$14,$B$10:$B$14),0)</f>
        <v>0</v>
      </c>
      <c r="W208" s="99">
        <f>COUNTIFS('Sch D. Workings'!AF1209,"&gt;"&amp;$D$14)</f>
        <v>0</v>
      </c>
      <c r="X208" s="85"/>
      <c r="Y208" s="78">
        <f>'Sch D. Workings'!AK1209</f>
        <v>0</v>
      </c>
      <c r="Z208" s="309">
        <f>IF(OR('Sch D. Workings'!D202="",$D$7&lt;=U$7,Y208=0),0,IF(OR(T208="Exceeded Cap",N208="Exceeded Cap",SUM(H208,N208,T208)='Sch D. Workings'!$D$12),"Exceeded Cap",IF((SUMIFS('Sch A. Input'!H200:CJ200,'Sch A. Input'!$H$14:$CJ$14,"Total",'Sch A. Input'!$H$13:$CJ$13,"&lt;="&amp;$AA$7))&gt;'Sch D. Workings'!$D$12,MIN('Sch D. Workings'!AN1209,'Sch D. Workings'!$D$12-N208-T208-H208),'Sch D. Workings'!AN1209)))</f>
        <v>0</v>
      </c>
      <c r="AA208" s="221">
        <f>'Sch D. Workings'!AS1209</f>
        <v>0</v>
      </c>
      <c r="AB208" s="82">
        <f>IFERROR(LOOKUP('Sch D. Workings'!AP1209,$C$10:$C$14,$B$10:$B$14),0)</f>
        <v>0</v>
      </c>
      <c r="AC208" s="99">
        <f>COUNTIFS('Sch D. Workings'!AP1209,"&gt;"&amp;$D$14)</f>
        <v>0</v>
      </c>
    </row>
    <row r="209" spans="3:29" x14ac:dyDescent="0.35">
      <c r="C209" s="81" t="str">
        <f>IF('Sch A. Input'!B201="","",'Sch A. Input'!B201)</f>
        <v/>
      </c>
      <c r="D209" s="81" t="str">
        <f>IF('Sch A. Input'!C201="","",'Sch A. Input'!C201)</f>
        <v/>
      </c>
      <c r="E209" s="85"/>
      <c r="F209" s="85"/>
      <c r="G209" s="99">
        <f>'Sch D. Workings'!G1210</f>
        <v>0</v>
      </c>
      <c r="H209" s="310">
        <f>IF(OR('Sch D. Workings'!D203="",G209=0),0,(IF((SUMIFS('Sch A. Input'!H201:CJ201,'Sch A. Input'!$H$14:$CJ$14,"Total",'Sch A. Input'!$H$13:$CJ$13,"&lt;="&amp;$I$7))&gt;'Sch D. Workings'!$D$12,MIN('Sch D. Workings'!J1210,'Sch D. Workings'!$D$12),'Sch D. Workings'!J1210)))</f>
        <v>0</v>
      </c>
      <c r="I209" s="221">
        <f>'Sch D. Workings'!O1210</f>
        <v>0</v>
      </c>
      <c r="J209" s="82">
        <f>IFERROR(LOOKUP('Sch D. Workings'!L1210,$C$10:$C$14,$B$10:$B$14),0)</f>
        <v>0</v>
      </c>
      <c r="K209" s="99">
        <f>COUNTIFS('Sch D. Workings'!L1210,"&gt;"&amp;$D$14)</f>
        <v>0</v>
      </c>
      <c r="L209" s="300"/>
      <c r="M209" s="78">
        <f>'Sch D. Workings'!Q1210</f>
        <v>0</v>
      </c>
      <c r="N209" s="309">
        <f>IF(OR('Sch D. Workings'!D203="",$D$7&lt;=I$7,M209=0),0,(IF(H209='Sch D. Workings'!$D$12,"Exceeded Cap",IF((SUMIFS('Sch A. Input'!H201:CJ201,'Sch A. Input'!$H$14:$CJ$14,"Total",'Sch A. Input'!$H$13:$CJ$13,"&lt;="&amp;$O$7))&gt;'Sch D. Workings'!$D$12,MIN('Sch D. Workings'!T1210,'Sch D. Workings'!$D$12-H209),'Sch D. Workings'!T1210))))</f>
        <v>0</v>
      </c>
      <c r="O209" s="221">
        <f>'Sch D. Workings'!Y1210</f>
        <v>0</v>
      </c>
      <c r="P209" s="82">
        <f>IFERROR(LOOKUP('Sch D. Workings'!V1210,$C$10:$C$14,$B$10:$B$14),0)</f>
        <v>0</v>
      </c>
      <c r="Q209" s="99">
        <f>COUNTIFS('Sch D. Workings'!V1210,"&gt;"&amp;$D$14)</f>
        <v>0</v>
      </c>
      <c r="R209" s="85"/>
      <c r="S209" s="78">
        <f>'Sch D. Workings'!AA1210</f>
        <v>0</v>
      </c>
      <c r="T209" s="309">
        <f>IF(OR('Sch D. Workings'!D203="",$D$7&lt;=O$7,S209=0),0,IF(OR(N209="Exceeded Cap",SUM(H209,N209)='Sch D. Workings'!$D$12),"Exceeded cap",IF((SUMIFS('Sch A. Input'!H201:CJ201,'Sch A. Input'!$H$14:$CJ$14,"Total",'Sch A. Input'!$H$13:$CJ$13,"&lt;="&amp;$U$7))&gt;'Sch D. Workings'!$D$12,MIN('Sch D. Workings'!AD1210,'Sch D. Workings'!$D$12-N209-H209),'Sch D. Workings'!AD1210)))</f>
        <v>0</v>
      </c>
      <c r="U209" s="221">
        <f>'Sch D. Workings'!AI1210</f>
        <v>0</v>
      </c>
      <c r="V209" s="82">
        <f>IFERROR(LOOKUP('Sch D. Workings'!AF1210,$C$10:$C$14,$B$10:$B$14),0)</f>
        <v>0</v>
      </c>
      <c r="W209" s="99">
        <f>COUNTIFS('Sch D. Workings'!AF1210,"&gt;"&amp;$D$14)</f>
        <v>0</v>
      </c>
      <c r="X209" s="85"/>
      <c r="Y209" s="78">
        <f>'Sch D. Workings'!AK1210</f>
        <v>0</v>
      </c>
      <c r="Z209" s="309">
        <f>IF(OR('Sch D. Workings'!D203="",$D$7&lt;=U$7,Y209=0),0,IF(OR(T209="Exceeded Cap",N209="Exceeded Cap",SUM(H209,N209,T209)='Sch D. Workings'!$D$12),"Exceeded Cap",IF((SUMIFS('Sch A. Input'!H201:CJ201,'Sch A. Input'!$H$14:$CJ$14,"Total",'Sch A. Input'!$H$13:$CJ$13,"&lt;="&amp;$AA$7))&gt;'Sch D. Workings'!$D$12,MIN('Sch D. Workings'!AN1210,'Sch D. Workings'!$D$12-N209-T209-H209),'Sch D. Workings'!AN1210)))</f>
        <v>0</v>
      </c>
      <c r="AA209" s="221">
        <f>'Sch D. Workings'!AS1210</f>
        <v>0</v>
      </c>
      <c r="AB209" s="82">
        <f>IFERROR(LOOKUP('Sch D. Workings'!AP1210,$C$10:$C$14,$B$10:$B$14),0)</f>
        <v>0</v>
      </c>
      <c r="AC209" s="99">
        <f>COUNTIFS('Sch D. Workings'!AP1210,"&gt;"&amp;$D$14)</f>
        <v>0</v>
      </c>
    </row>
    <row r="210" spans="3:29" x14ac:dyDescent="0.35">
      <c r="C210" s="81" t="str">
        <f>IF('Sch A. Input'!B202="","",'Sch A. Input'!B202)</f>
        <v/>
      </c>
      <c r="D210" s="81" t="str">
        <f>IF('Sch A. Input'!C202="","",'Sch A. Input'!C202)</f>
        <v/>
      </c>
      <c r="E210" s="85"/>
      <c r="F210" s="85"/>
      <c r="G210" s="99">
        <f>'Sch D. Workings'!G1211</f>
        <v>0</v>
      </c>
      <c r="H210" s="310">
        <f>IF(OR('Sch D. Workings'!D204="",G210=0),0,(IF((SUMIFS('Sch A. Input'!H202:CJ202,'Sch A. Input'!$H$14:$CJ$14,"Total",'Sch A. Input'!$H$13:$CJ$13,"&lt;="&amp;$I$7))&gt;'Sch D. Workings'!$D$12,MIN('Sch D. Workings'!J1211,'Sch D. Workings'!$D$12),'Sch D. Workings'!J1211)))</f>
        <v>0</v>
      </c>
      <c r="I210" s="221">
        <f>'Sch D. Workings'!O1211</f>
        <v>0</v>
      </c>
      <c r="J210" s="82">
        <f>IFERROR(LOOKUP('Sch D. Workings'!L1211,$C$10:$C$14,$B$10:$B$14),0)</f>
        <v>0</v>
      </c>
      <c r="K210" s="99">
        <f>COUNTIFS('Sch D. Workings'!L1211,"&gt;"&amp;$D$14)</f>
        <v>0</v>
      </c>
      <c r="L210" s="300"/>
      <c r="M210" s="78">
        <f>'Sch D. Workings'!Q1211</f>
        <v>0</v>
      </c>
      <c r="N210" s="309">
        <f>IF(OR('Sch D. Workings'!D204="",$D$7&lt;=I$7,M210=0),0,(IF(H210='Sch D. Workings'!$D$12,"Exceeded Cap",IF((SUMIFS('Sch A. Input'!H202:CJ202,'Sch A. Input'!$H$14:$CJ$14,"Total",'Sch A. Input'!$H$13:$CJ$13,"&lt;="&amp;$O$7))&gt;'Sch D. Workings'!$D$12,MIN('Sch D. Workings'!T1211,'Sch D. Workings'!$D$12-H210),'Sch D. Workings'!T1211))))</f>
        <v>0</v>
      </c>
      <c r="O210" s="221">
        <f>'Sch D. Workings'!Y1211</f>
        <v>0</v>
      </c>
      <c r="P210" s="82">
        <f>IFERROR(LOOKUP('Sch D. Workings'!V1211,$C$10:$C$14,$B$10:$B$14),0)</f>
        <v>0</v>
      </c>
      <c r="Q210" s="99">
        <f>COUNTIFS('Sch D. Workings'!V1211,"&gt;"&amp;$D$14)</f>
        <v>0</v>
      </c>
      <c r="R210" s="85"/>
      <c r="S210" s="78">
        <f>'Sch D. Workings'!AA1211</f>
        <v>0</v>
      </c>
      <c r="T210" s="309">
        <f>IF(OR('Sch D. Workings'!D204="",$D$7&lt;=O$7,S210=0),0,IF(OR(N210="Exceeded Cap",SUM(H210,N210)='Sch D. Workings'!$D$12),"Exceeded cap",IF((SUMIFS('Sch A. Input'!H202:CJ202,'Sch A. Input'!$H$14:$CJ$14,"Total",'Sch A. Input'!$H$13:$CJ$13,"&lt;="&amp;$U$7))&gt;'Sch D. Workings'!$D$12,MIN('Sch D. Workings'!AD1211,'Sch D. Workings'!$D$12-N210-H210),'Sch D. Workings'!AD1211)))</f>
        <v>0</v>
      </c>
      <c r="U210" s="221">
        <f>'Sch D. Workings'!AI1211</f>
        <v>0</v>
      </c>
      <c r="V210" s="82">
        <f>IFERROR(LOOKUP('Sch D. Workings'!AF1211,$C$10:$C$14,$B$10:$B$14),0)</f>
        <v>0</v>
      </c>
      <c r="W210" s="99">
        <f>COUNTIFS('Sch D. Workings'!AF1211,"&gt;"&amp;$D$14)</f>
        <v>0</v>
      </c>
      <c r="X210" s="85"/>
      <c r="Y210" s="78">
        <f>'Sch D. Workings'!AK1211</f>
        <v>0</v>
      </c>
      <c r="Z210" s="309">
        <f>IF(OR('Sch D. Workings'!D204="",$D$7&lt;=U$7,Y210=0),0,IF(OR(T210="Exceeded Cap",N210="Exceeded Cap",SUM(H210,N210,T210)='Sch D. Workings'!$D$12),"Exceeded Cap",IF((SUMIFS('Sch A. Input'!H202:CJ202,'Sch A. Input'!$H$14:$CJ$14,"Total",'Sch A. Input'!$H$13:$CJ$13,"&lt;="&amp;$AA$7))&gt;'Sch D. Workings'!$D$12,MIN('Sch D. Workings'!AN1211,'Sch D. Workings'!$D$12-N210-T210-H210),'Sch D. Workings'!AN1211)))</f>
        <v>0</v>
      </c>
      <c r="AA210" s="221">
        <f>'Sch D. Workings'!AS1211</f>
        <v>0</v>
      </c>
      <c r="AB210" s="82">
        <f>IFERROR(LOOKUP('Sch D. Workings'!AP1211,$C$10:$C$14,$B$10:$B$14),0)</f>
        <v>0</v>
      </c>
      <c r="AC210" s="99">
        <f>COUNTIFS('Sch D. Workings'!AP1211,"&gt;"&amp;$D$14)</f>
        <v>0</v>
      </c>
    </row>
    <row r="211" spans="3:29" x14ac:dyDescent="0.35">
      <c r="C211" s="81" t="str">
        <f>IF('Sch A. Input'!B203="","",'Sch A. Input'!B203)</f>
        <v/>
      </c>
      <c r="D211" s="81" t="str">
        <f>IF('Sch A. Input'!C203="","",'Sch A. Input'!C203)</f>
        <v/>
      </c>
      <c r="E211" s="85"/>
      <c r="F211" s="85"/>
      <c r="G211" s="99">
        <f>'Sch D. Workings'!G1212</f>
        <v>0</v>
      </c>
      <c r="H211" s="310">
        <f>IF(OR('Sch D. Workings'!D205="",G211=0),0,(IF((SUMIFS('Sch A. Input'!H203:CJ203,'Sch A. Input'!$H$14:$CJ$14,"Total",'Sch A. Input'!$H$13:$CJ$13,"&lt;="&amp;$I$7))&gt;'Sch D. Workings'!$D$12,MIN('Sch D. Workings'!J1212,'Sch D. Workings'!$D$12),'Sch D. Workings'!J1212)))</f>
        <v>0</v>
      </c>
      <c r="I211" s="221">
        <f>'Sch D. Workings'!O1212</f>
        <v>0</v>
      </c>
      <c r="J211" s="82">
        <f>IFERROR(LOOKUP('Sch D. Workings'!L1212,$C$10:$C$14,$B$10:$B$14),0)</f>
        <v>0</v>
      </c>
      <c r="K211" s="99">
        <f>COUNTIFS('Sch D. Workings'!L1212,"&gt;"&amp;$D$14)</f>
        <v>0</v>
      </c>
      <c r="L211" s="300"/>
      <c r="M211" s="78">
        <f>'Sch D. Workings'!Q1212</f>
        <v>0</v>
      </c>
      <c r="N211" s="309">
        <f>IF(OR('Sch D. Workings'!D205="",$D$7&lt;=I$7,M211=0),0,(IF(H211='Sch D. Workings'!$D$12,"Exceeded Cap",IF((SUMIFS('Sch A. Input'!H203:CJ203,'Sch A. Input'!$H$14:$CJ$14,"Total",'Sch A. Input'!$H$13:$CJ$13,"&lt;="&amp;$O$7))&gt;'Sch D. Workings'!$D$12,MIN('Sch D. Workings'!T1212,'Sch D. Workings'!$D$12-H211),'Sch D. Workings'!T1212))))</f>
        <v>0</v>
      </c>
      <c r="O211" s="221">
        <f>'Sch D. Workings'!Y1212</f>
        <v>0</v>
      </c>
      <c r="P211" s="82">
        <f>IFERROR(LOOKUP('Sch D. Workings'!V1212,$C$10:$C$14,$B$10:$B$14),0)</f>
        <v>0</v>
      </c>
      <c r="Q211" s="99">
        <f>COUNTIFS('Sch D. Workings'!V1212,"&gt;"&amp;$D$14)</f>
        <v>0</v>
      </c>
      <c r="R211" s="85"/>
      <c r="S211" s="78">
        <f>'Sch D. Workings'!AA1212</f>
        <v>0</v>
      </c>
      <c r="T211" s="309">
        <f>IF(OR('Sch D. Workings'!D205="",$D$7&lt;=O$7,S211=0),0,IF(OR(N211="Exceeded Cap",SUM(H211,N211)='Sch D. Workings'!$D$12),"Exceeded cap",IF((SUMIFS('Sch A. Input'!H203:CJ203,'Sch A. Input'!$H$14:$CJ$14,"Total",'Sch A. Input'!$H$13:$CJ$13,"&lt;="&amp;$U$7))&gt;'Sch D. Workings'!$D$12,MIN('Sch D. Workings'!AD1212,'Sch D. Workings'!$D$12-N211-H211),'Sch D. Workings'!AD1212)))</f>
        <v>0</v>
      </c>
      <c r="U211" s="221">
        <f>'Sch D. Workings'!AI1212</f>
        <v>0</v>
      </c>
      <c r="V211" s="82">
        <f>IFERROR(LOOKUP('Sch D. Workings'!AF1212,$C$10:$C$14,$B$10:$B$14),0)</f>
        <v>0</v>
      </c>
      <c r="W211" s="99">
        <f>COUNTIFS('Sch D. Workings'!AF1212,"&gt;"&amp;$D$14)</f>
        <v>0</v>
      </c>
      <c r="X211" s="85"/>
      <c r="Y211" s="78">
        <f>'Sch D. Workings'!AK1212</f>
        <v>0</v>
      </c>
      <c r="Z211" s="309">
        <f>IF(OR('Sch D. Workings'!D205="",$D$7&lt;=U$7,Y211=0),0,IF(OR(T211="Exceeded Cap",N211="Exceeded Cap",SUM(H211,N211,T211)='Sch D. Workings'!$D$12),"Exceeded Cap",IF((SUMIFS('Sch A. Input'!H203:CJ203,'Sch A. Input'!$H$14:$CJ$14,"Total",'Sch A. Input'!$H$13:$CJ$13,"&lt;="&amp;$AA$7))&gt;'Sch D. Workings'!$D$12,MIN('Sch D. Workings'!AN1212,'Sch D. Workings'!$D$12-N211-T211-H211),'Sch D. Workings'!AN1212)))</f>
        <v>0</v>
      </c>
      <c r="AA211" s="221">
        <f>'Sch D. Workings'!AS1212</f>
        <v>0</v>
      </c>
      <c r="AB211" s="82">
        <f>IFERROR(LOOKUP('Sch D. Workings'!AP1212,$C$10:$C$14,$B$10:$B$14),0)</f>
        <v>0</v>
      </c>
      <c r="AC211" s="99">
        <f>COUNTIFS('Sch D. Workings'!AP1212,"&gt;"&amp;$D$14)</f>
        <v>0</v>
      </c>
    </row>
    <row r="212" spans="3:29" x14ac:dyDescent="0.35">
      <c r="C212" s="81" t="str">
        <f>IF('Sch A. Input'!B204="","",'Sch A. Input'!B204)</f>
        <v/>
      </c>
      <c r="D212" s="81" t="str">
        <f>IF('Sch A. Input'!C204="","",'Sch A. Input'!C204)</f>
        <v/>
      </c>
      <c r="E212" s="85"/>
      <c r="F212" s="85"/>
      <c r="G212" s="99">
        <f>'Sch D. Workings'!G1213</f>
        <v>0</v>
      </c>
      <c r="H212" s="310">
        <f>IF(OR('Sch D. Workings'!D206="",G212=0),0,(IF((SUMIFS('Sch A. Input'!H204:CJ204,'Sch A. Input'!$H$14:$CJ$14,"Total",'Sch A. Input'!$H$13:$CJ$13,"&lt;="&amp;$I$7))&gt;'Sch D. Workings'!$D$12,MIN('Sch D. Workings'!J1213,'Sch D. Workings'!$D$12),'Sch D. Workings'!J1213)))</f>
        <v>0</v>
      </c>
      <c r="I212" s="221">
        <f>'Sch D. Workings'!O1213</f>
        <v>0</v>
      </c>
      <c r="J212" s="82">
        <f>IFERROR(LOOKUP('Sch D. Workings'!L1213,$C$10:$C$14,$B$10:$B$14),0)</f>
        <v>0</v>
      </c>
      <c r="K212" s="99">
        <f>COUNTIFS('Sch D. Workings'!L1213,"&gt;"&amp;$D$14)</f>
        <v>0</v>
      </c>
      <c r="L212" s="300"/>
      <c r="M212" s="78">
        <f>'Sch D. Workings'!Q1213</f>
        <v>0</v>
      </c>
      <c r="N212" s="309">
        <f>IF(OR('Sch D. Workings'!D206="",$D$7&lt;=I$7,M212=0),0,(IF(H212='Sch D. Workings'!$D$12,"Exceeded Cap",IF((SUMIFS('Sch A. Input'!H204:CJ204,'Sch A. Input'!$H$14:$CJ$14,"Total",'Sch A. Input'!$H$13:$CJ$13,"&lt;="&amp;$O$7))&gt;'Sch D. Workings'!$D$12,MIN('Sch D. Workings'!T1213,'Sch D. Workings'!$D$12-H212),'Sch D. Workings'!T1213))))</f>
        <v>0</v>
      </c>
      <c r="O212" s="221">
        <f>'Sch D. Workings'!Y1213</f>
        <v>0</v>
      </c>
      <c r="P212" s="82">
        <f>IFERROR(LOOKUP('Sch D. Workings'!V1213,$C$10:$C$14,$B$10:$B$14),0)</f>
        <v>0</v>
      </c>
      <c r="Q212" s="99">
        <f>COUNTIFS('Sch D. Workings'!V1213,"&gt;"&amp;$D$14)</f>
        <v>0</v>
      </c>
      <c r="R212" s="85"/>
      <c r="S212" s="78">
        <f>'Sch D. Workings'!AA1213</f>
        <v>0</v>
      </c>
      <c r="T212" s="309">
        <f>IF(OR('Sch D. Workings'!D206="",$D$7&lt;=O$7,S212=0),0,IF(OR(N212="Exceeded Cap",SUM(H212,N212)='Sch D. Workings'!$D$12),"Exceeded cap",IF((SUMIFS('Sch A. Input'!H204:CJ204,'Sch A. Input'!$H$14:$CJ$14,"Total",'Sch A. Input'!$H$13:$CJ$13,"&lt;="&amp;$U$7))&gt;'Sch D. Workings'!$D$12,MIN('Sch D. Workings'!AD1213,'Sch D. Workings'!$D$12-N212-H212),'Sch D. Workings'!AD1213)))</f>
        <v>0</v>
      </c>
      <c r="U212" s="221">
        <f>'Sch D. Workings'!AI1213</f>
        <v>0</v>
      </c>
      <c r="V212" s="82">
        <f>IFERROR(LOOKUP('Sch D. Workings'!AF1213,$C$10:$C$14,$B$10:$B$14),0)</f>
        <v>0</v>
      </c>
      <c r="W212" s="99">
        <f>COUNTIFS('Sch D. Workings'!AF1213,"&gt;"&amp;$D$14)</f>
        <v>0</v>
      </c>
      <c r="X212" s="85"/>
      <c r="Y212" s="78">
        <f>'Sch D. Workings'!AK1213</f>
        <v>0</v>
      </c>
      <c r="Z212" s="309">
        <f>IF(OR('Sch D. Workings'!D206="",$D$7&lt;=U$7,Y212=0),0,IF(OR(T212="Exceeded Cap",N212="Exceeded Cap",SUM(H212,N212,T212)='Sch D. Workings'!$D$12),"Exceeded Cap",IF((SUMIFS('Sch A. Input'!H204:CJ204,'Sch A. Input'!$H$14:$CJ$14,"Total",'Sch A. Input'!$H$13:$CJ$13,"&lt;="&amp;$AA$7))&gt;'Sch D. Workings'!$D$12,MIN('Sch D. Workings'!AN1213,'Sch D. Workings'!$D$12-N212-T212-H212),'Sch D. Workings'!AN1213)))</f>
        <v>0</v>
      </c>
      <c r="AA212" s="221">
        <f>'Sch D. Workings'!AS1213</f>
        <v>0</v>
      </c>
      <c r="AB212" s="82">
        <f>IFERROR(LOOKUP('Sch D. Workings'!AP1213,$C$10:$C$14,$B$10:$B$14),0)</f>
        <v>0</v>
      </c>
      <c r="AC212" s="99">
        <f>COUNTIFS('Sch D. Workings'!AP1213,"&gt;"&amp;$D$14)</f>
        <v>0</v>
      </c>
    </row>
    <row r="213" spans="3:29" x14ac:dyDescent="0.35">
      <c r="C213" s="81" t="str">
        <f>IF('Sch A. Input'!B205="","",'Sch A. Input'!B205)</f>
        <v/>
      </c>
      <c r="D213" s="81" t="str">
        <f>IF('Sch A. Input'!C205="","",'Sch A. Input'!C205)</f>
        <v/>
      </c>
      <c r="E213" s="85"/>
      <c r="F213" s="85"/>
      <c r="G213" s="99">
        <f>'Sch D. Workings'!G1214</f>
        <v>0</v>
      </c>
      <c r="H213" s="310">
        <f>IF(OR('Sch D. Workings'!D207="",G213=0),0,(IF((SUMIFS('Sch A. Input'!H205:CJ205,'Sch A. Input'!$H$14:$CJ$14,"Total",'Sch A. Input'!$H$13:$CJ$13,"&lt;="&amp;$I$7))&gt;'Sch D. Workings'!$D$12,MIN('Sch D. Workings'!J1214,'Sch D. Workings'!$D$12),'Sch D. Workings'!J1214)))</f>
        <v>0</v>
      </c>
      <c r="I213" s="221">
        <f>'Sch D. Workings'!O1214</f>
        <v>0</v>
      </c>
      <c r="J213" s="82">
        <f>IFERROR(LOOKUP('Sch D. Workings'!L1214,$C$10:$C$14,$B$10:$B$14),0)</f>
        <v>0</v>
      </c>
      <c r="K213" s="99">
        <f>COUNTIFS('Sch D. Workings'!L1214,"&gt;"&amp;$D$14)</f>
        <v>0</v>
      </c>
      <c r="L213" s="300"/>
      <c r="M213" s="78">
        <f>'Sch D. Workings'!Q1214</f>
        <v>0</v>
      </c>
      <c r="N213" s="309">
        <f>IF(OR('Sch D. Workings'!D207="",$D$7&lt;=I$7,M213=0),0,(IF(H213='Sch D. Workings'!$D$12,"Exceeded Cap",IF((SUMIFS('Sch A. Input'!H205:CJ205,'Sch A. Input'!$H$14:$CJ$14,"Total",'Sch A. Input'!$H$13:$CJ$13,"&lt;="&amp;$O$7))&gt;'Sch D. Workings'!$D$12,MIN('Sch D. Workings'!T1214,'Sch D. Workings'!$D$12-H213),'Sch D. Workings'!T1214))))</f>
        <v>0</v>
      </c>
      <c r="O213" s="221">
        <f>'Sch D. Workings'!Y1214</f>
        <v>0</v>
      </c>
      <c r="P213" s="82">
        <f>IFERROR(LOOKUP('Sch D. Workings'!V1214,$C$10:$C$14,$B$10:$B$14),0)</f>
        <v>0</v>
      </c>
      <c r="Q213" s="99">
        <f>COUNTIFS('Sch D. Workings'!V1214,"&gt;"&amp;$D$14)</f>
        <v>0</v>
      </c>
      <c r="R213" s="85"/>
      <c r="S213" s="78">
        <f>'Sch D. Workings'!AA1214</f>
        <v>0</v>
      </c>
      <c r="T213" s="309">
        <f>IF(OR('Sch D. Workings'!D207="",$D$7&lt;=O$7,S213=0),0,IF(OR(N213="Exceeded Cap",SUM(H213,N213)='Sch D. Workings'!$D$12),"Exceeded cap",IF((SUMIFS('Sch A. Input'!H205:CJ205,'Sch A. Input'!$H$14:$CJ$14,"Total",'Sch A. Input'!$H$13:$CJ$13,"&lt;="&amp;$U$7))&gt;'Sch D. Workings'!$D$12,MIN('Sch D. Workings'!AD1214,'Sch D. Workings'!$D$12-N213-H213),'Sch D. Workings'!AD1214)))</f>
        <v>0</v>
      </c>
      <c r="U213" s="221">
        <f>'Sch D. Workings'!AI1214</f>
        <v>0</v>
      </c>
      <c r="V213" s="82">
        <f>IFERROR(LOOKUP('Sch D. Workings'!AF1214,$C$10:$C$14,$B$10:$B$14),0)</f>
        <v>0</v>
      </c>
      <c r="W213" s="99">
        <f>COUNTIFS('Sch D. Workings'!AF1214,"&gt;"&amp;$D$14)</f>
        <v>0</v>
      </c>
      <c r="X213" s="85"/>
      <c r="Y213" s="78">
        <f>'Sch D. Workings'!AK1214</f>
        <v>0</v>
      </c>
      <c r="Z213" s="309">
        <f>IF(OR('Sch D. Workings'!D207="",$D$7&lt;=U$7,Y213=0),0,IF(OR(T213="Exceeded Cap",N213="Exceeded Cap",SUM(H213,N213,T213)='Sch D. Workings'!$D$12),"Exceeded Cap",IF((SUMIFS('Sch A. Input'!H205:CJ205,'Sch A. Input'!$H$14:$CJ$14,"Total",'Sch A. Input'!$H$13:$CJ$13,"&lt;="&amp;$AA$7))&gt;'Sch D. Workings'!$D$12,MIN('Sch D. Workings'!AN1214,'Sch D. Workings'!$D$12-N213-T213-H213),'Sch D. Workings'!AN1214)))</f>
        <v>0</v>
      </c>
      <c r="AA213" s="221">
        <f>'Sch D. Workings'!AS1214</f>
        <v>0</v>
      </c>
      <c r="AB213" s="82">
        <f>IFERROR(LOOKUP('Sch D. Workings'!AP1214,$C$10:$C$14,$B$10:$B$14),0)</f>
        <v>0</v>
      </c>
      <c r="AC213" s="99">
        <f>COUNTIFS('Sch D. Workings'!AP1214,"&gt;"&amp;$D$14)</f>
        <v>0</v>
      </c>
    </row>
    <row r="214" spans="3:29" x14ac:dyDescent="0.35">
      <c r="C214" s="81" t="str">
        <f>IF('Sch A. Input'!B206="","",'Sch A. Input'!B206)</f>
        <v/>
      </c>
      <c r="D214" s="81" t="str">
        <f>IF('Sch A. Input'!C206="","",'Sch A. Input'!C206)</f>
        <v/>
      </c>
      <c r="E214" s="85"/>
      <c r="F214" s="85"/>
      <c r="G214" s="99">
        <f>'Sch D. Workings'!G1215</f>
        <v>0</v>
      </c>
      <c r="H214" s="310">
        <f>IF(OR('Sch D. Workings'!D208="",G214=0),0,(IF((SUMIFS('Sch A. Input'!H206:CJ206,'Sch A. Input'!$H$14:$CJ$14,"Total",'Sch A. Input'!$H$13:$CJ$13,"&lt;="&amp;$I$7))&gt;'Sch D. Workings'!$D$12,MIN('Sch D. Workings'!J1215,'Sch D. Workings'!$D$12),'Sch D. Workings'!J1215)))</f>
        <v>0</v>
      </c>
      <c r="I214" s="221">
        <f>'Sch D. Workings'!O1215</f>
        <v>0</v>
      </c>
      <c r="J214" s="82">
        <f>IFERROR(LOOKUP('Sch D. Workings'!L1215,$C$10:$C$14,$B$10:$B$14),0)</f>
        <v>0</v>
      </c>
      <c r="K214" s="99">
        <f>COUNTIFS('Sch D. Workings'!L1215,"&gt;"&amp;$D$14)</f>
        <v>0</v>
      </c>
      <c r="L214" s="300"/>
      <c r="M214" s="78">
        <f>'Sch D. Workings'!Q1215</f>
        <v>0</v>
      </c>
      <c r="N214" s="309">
        <f>IF(OR('Sch D. Workings'!D208="",$D$7&lt;=I$7,M214=0),0,(IF(H214='Sch D. Workings'!$D$12,"Exceeded Cap",IF((SUMIFS('Sch A. Input'!H206:CJ206,'Sch A. Input'!$H$14:$CJ$14,"Total",'Sch A. Input'!$H$13:$CJ$13,"&lt;="&amp;$O$7))&gt;'Sch D. Workings'!$D$12,MIN('Sch D. Workings'!T1215,'Sch D. Workings'!$D$12-H214),'Sch D. Workings'!T1215))))</f>
        <v>0</v>
      </c>
      <c r="O214" s="221">
        <f>'Sch D. Workings'!Y1215</f>
        <v>0</v>
      </c>
      <c r="P214" s="82">
        <f>IFERROR(LOOKUP('Sch D. Workings'!V1215,$C$10:$C$14,$B$10:$B$14),0)</f>
        <v>0</v>
      </c>
      <c r="Q214" s="99">
        <f>COUNTIFS('Sch D. Workings'!V1215,"&gt;"&amp;$D$14)</f>
        <v>0</v>
      </c>
      <c r="R214" s="85"/>
      <c r="S214" s="78">
        <f>'Sch D. Workings'!AA1215</f>
        <v>0</v>
      </c>
      <c r="T214" s="309">
        <f>IF(OR('Sch D. Workings'!D208="",$D$7&lt;=O$7,S214=0),0,IF(OR(N214="Exceeded Cap",SUM(H214,N214)='Sch D. Workings'!$D$12),"Exceeded cap",IF((SUMIFS('Sch A. Input'!H206:CJ206,'Sch A. Input'!$H$14:$CJ$14,"Total",'Sch A. Input'!$H$13:$CJ$13,"&lt;="&amp;$U$7))&gt;'Sch D. Workings'!$D$12,MIN('Sch D. Workings'!AD1215,'Sch D. Workings'!$D$12-N214-H214),'Sch D. Workings'!AD1215)))</f>
        <v>0</v>
      </c>
      <c r="U214" s="221">
        <f>'Sch D. Workings'!AI1215</f>
        <v>0</v>
      </c>
      <c r="V214" s="82">
        <f>IFERROR(LOOKUP('Sch D. Workings'!AF1215,$C$10:$C$14,$B$10:$B$14),0)</f>
        <v>0</v>
      </c>
      <c r="W214" s="99">
        <f>COUNTIFS('Sch D. Workings'!AF1215,"&gt;"&amp;$D$14)</f>
        <v>0</v>
      </c>
      <c r="X214" s="85"/>
      <c r="Y214" s="78">
        <f>'Sch D. Workings'!AK1215</f>
        <v>0</v>
      </c>
      <c r="Z214" s="309">
        <f>IF(OR('Sch D. Workings'!D208="",$D$7&lt;=U$7,Y214=0),0,IF(OR(T214="Exceeded Cap",N214="Exceeded Cap",SUM(H214,N214,T214)='Sch D. Workings'!$D$12),"Exceeded Cap",IF((SUMIFS('Sch A. Input'!H206:CJ206,'Sch A. Input'!$H$14:$CJ$14,"Total",'Sch A. Input'!$H$13:$CJ$13,"&lt;="&amp;$AA$7))&gt;'Sch D. Workings'!$D$12,MIN('Sch D. Workings'!AN1215,'Sch D. Workings'!$D$12-N214-T214-H214),'Sch D. Workings'!AN1215)))</f>
        <v>0</v>
      </c>
      <c r="AA214" s="221">
        <f>'Sch D. Workings'!AS1215</f>
        <v>0</v>
      </c>
      <c r="AB214" s="82">
        <f>IFERROR(LOOKUP('Sch D. Workings'!AP1215,$C$10:$C$14,$B$10:$B$14),0)</f>
        <v>0</v>
      </c>
      <c r="AC214" s="99">
        <f>COUNTIFS('Sch D. Workings'!AP1215,"&gt;"&amp;$D$14)</f>
        <v>0</v>
      </c>
    </row>
    <row r="215" spans="3:29" x14ac:dyDescent="0.35">
      <c r="C215" s="81" t="str">
        <f>IF('Sch A. Input'!B207="","",'Sch A. Input'!B207)</f>
        <v/>
      </c>
      <c r="D215" s="81" t="str">
        <f>IF('Sch A. Input'!C207="","",'Sch A. Input'!C207)</f>
        <v/>
      </c>
      <c r="E215" s="85"/>
      <c r="F215" s="85"/>
      <c r="G215" s="99">
        <f>'Sch D. Workings'!G1216</f>
        <v>0</v>
      </c>
      <c r="H215" s="310">
        <f>IF(OR('Sch D. Workings'!D209="",G215=0),0,(IF((SUMIFS('Sch A. Input'!H207:CJ207,'Sch A. Input'!$H$14:$CJ$14,"Total",'Sch A. Input'!$H$13:$CJ$13,"&lt;="&amp;$I$7))&gt;'Sch D. Workings'!$D$12,MIN('Sch D. Workings'!J1216,'Sch D. Workings'!$D$12),'Sch D. Workings'!J1216)))</f>
        <v>0</v>
      </c>
      <c r="I215" s="221">
        <f>'Sch D. Workings'!O1216</f>
        <v>0</v>
      </c>
      <c r="J215" s="82">
        <f>IFERROR(LOOKUP('Sch D. Workings'!L1216,$C$10:$C$14,$B$10:$B$14),0)</f>
        <v>0</v>
      </c>
      <c r="K215" s="99">
        <f>COUNTIFS('Sch D. Workings'!L1216,"&gt;"&amp;$D$14)</f>
        <v>0</v>
      </c>
      <c r="L215" s="300"/>
      <c r="M215" s="78">
        <f>'Sch D. Workings'!Q1216</f>
        <v>0</v>
      </c>
      <c r="N215" s="309">
        <f>IF(OR('Sch D. Workings'!D209="",$D$7&lt;=I$7,M215=0),0,(IF(H215='Sch D. Workings'!$D$12,"Exceeded Cap",IF((SUMIFS('Sch A. Input'!H207:CJ207,'Sch A. Input'!$H$14:$CJ$14,"Total",'Sch A. Input'!$H$13:$CJ$13,"&lt;="&amp;$O$7))&gt;'Sch D. Workings'!$D$12,MIN('Sch D. Workings'!T1216,'Sch D. Workings'!$D$12-H215),'Sch D. Workings'!T1216))))</f>
        <v>0</v>
      </c>
      <c r="O215" s="221">
        <f>'Sch D. Workings'!Y1216</f>
        <v>0</v>
      </c>
      <c r="P215" s="82">
        <f>IFERROR(LOOKUP('Sch D. Workings'!V1216,$C$10:$C$14,$B$10:$B$14),0)</f>
        <v>0</v>
      </c>
      <c r="Q215" s="99">
        <f>COUNTIFS('Sch D. Workings'!V1216,"&gt;"&amp;$D$14)</f>
        <v>0</v>
      </c>
      <c r="R215" s="85"/>
      <c r="S215" s="78">
        <f>'Sch D. Workings'!AA1216</f>
        <v>0</v>
      </c>
      <c r="T215" s="309">
        <f>IF(OR('Sch D. Workings'!D209="",$D$7&lt;=O$7,S215=0),0,IF(OR(N215="Exceeded Cap",SUM(H215,N215)='Sch D. Workings'!$D$12),"Exceeded cap",IF((SUMIFS('Sch A. Input'!H207:CJ207,'Sch A. Input'!$H$14:$CJ$14,"Total",'Sch A. Input'!$H$13:$CJ$13,"&lt;="&amp;$U$7))&gt;'Sch D. Workings'!$D$12,MIN('Sch D. Workings'!AD1216,'Sch D. Workings'!$D$12-N215-H215),'Sch D. Workings'!AD1216)))</f>
        <v>0</v>
      </c>
      <c r="U215" s="221">
        <f>'Sch D. Workings'!AI1216</f>
        <v>0</v>
      </c>
      <c r="V215" s="82">
        <f>IFERROR(LOOKUP('Sch D. Workings'!AF1216,$C$10:$C$14,$B$10:$B$14),0)</f>
        <v>0</v>
      </c>
      <c r="W215" s="99">
        <f>COUNTIFS('Sch D. Workings'!AF1216,"&gt;"&amp;$D$14)</f>
        <v>0</v>
      </c>
      <c r="X215" s="85"/>
      <c r="Y215" s="78">
        <f>'Sch D. Workings'!AK1216</f>
        <v>0</v>
      </c>
      <c r="Z215" s="309">
        <f>IF(OR('Sch D. Workings'!D209="",$D$7&lt;=U$7,Y215=0),0,IF(OR(T215="Exceeded Cap",N215="Exceeded Cap",SUM(H215,N215,T215)='Sch D. Workings'!$D$12),"Exceeded Cap",IF((SUMIFS('Sch A. Input'!H207:CJ207,'Sch A. Input'!$H$14:$CJ$14,"Total",'Sch A. Input'!$H$13:$CJ$13,"&lt;="&amp;$AA$7))&gt;'Sch D. Workings'!$D$12,MIN('Sch D. Workings'!AN1216,'Sch D. Workings'!$D$12-N215-T215-H215),'Sch D. Workings'!AN1216)))</f>
        <v>0</v>
      </c>
      <c r="AA215" s="221">
        <f>'Sch D. Workings'!AS1216</f>
        <v>0</v>
      </c>
      <c r="AB215" s="82">
        <f>IFERROR(LOOKUP('Sch D. Workings'!AP1216,$C$10:$C$14,$B$10:$B$14),0)</f>
        <v>0</v>
      </c>
      <c r="AC215" s="99">
        <f>COUNTIFS('Sch D. Workings'!AP1216,"&gt;"&amp;$D$14)</f>
        <v>0</v>
      </c>
    </row>
    <row r="216" spans="3:29" x14ac:dyDescent="0.35">
      <c r="C216" s="81" t="str">
        <f>IF('Sch A. Input'!B208="","",'Sch A. Input'!B208)</f>
        <v/>
      </c>
      <c r="D216" s="81" t="str">
        <f>IF('Sch A. Input'!C208="","",'Sch A. Input'!C208)</f>
        <v/>
      </c>
      <c r="E216" s="85"/>
      <c r="F216" s="85"/>
      <c r="G216" s="99">
        <f>'Sch D. Workings'!G1217</f>
        <v>0</v>
      </c>
      <c r="H216" s="310">
        <f>IF(OR('Sch D. Workings'!D210="",G216=0),0,(IF((SUMIFS('Sch A. Input'!H208:CJ208,'Sch A. Input'!$H$14:$CJ$14,"Total",'Sch A. Input'!$H$13:$CJ$13,"&lt;="&amp;$I$7))&gt;'Sch D. Workings'!$D$12,MIN('Sch D. Workings'!J1217,'Sch D. Workings'!$D$12),'Sch D. Workings'!J1217)))</f>
        <v>0</v>
      </c>
      <c r="I216" s="221">
        <f>'Sch D. Workings'!O1217</f>
        <v>0</v>
      </c>
      <c r="J216" s="82">
        <f>IFERROR(LOOKUP('Sch D. Workings'!L1217,$C$10:$C$14,$B$10:$B$14),0)</f>
        <v>0</v>
      </c>
      <c r="K216" s="99">
        <f>COUNTIFS('Sch D. Workings'!L1217,"&gt;"&amp;$D$14)</f>
        <v>0</v>
      </c>
      <c r="L216" s="300"/>
      <c r="M216" s="78">
        <f>'Sch D. Workings'!Q1217</f>
        <v>0</v>
      </c>
      <c r="N216" s="309">
        <f>IF(OR('Sch D. Workings'!D210="",$D$7&lt;=I$7,M216=0),0,(IF(H216='Sch D. Workings'!$D$12,"Exceeded Cap",IF((SUMIFS('Sch A. Input'!H208:CJ208,'Sch A. Input'!$H$14:$CJ$14,"Total",'Sch A. Input'!$H$13:$CJ$13,"&lt;="&amp;$O$7))&gt;'Sch D. Workings'!$D$12,MIN('Sch D. Workings'!T1217,'Sch D. Workings'!$D$12-H216),'Sch D. Workings'!T1217))))</f>
        <v>0</v>
      </c>
      <c r="O216" s="221">
        <f>'Sch D. Workings'!Y1217</f>
        <v>0</v>
      </c>
      <c r="P216" s="82">
        <f>IFERROR(LOOKUP('Sch D. Workings'!V1217,$C$10:$C$14,$B$10:$B$14),0)</f>
        <v>0</v>
      </c>
      <c r="Q216" s="99">
        <f>COUNTIFS('Sch D. Workings'!V1217,"&gt;"&amp;$D$14)</f>
        <v>0</v>
      </c>
      <c r="R216" s="85"/>
      <c r="S216" s="78">
        <f>'Sch D. Workings'!AA1217</f>
        <v>0</v>
      </c>
      <c r="T216" s="309">
        <f>IF(OR('Sch D. Workings'!D210="",$D$7&lt;=O$7,S216=0),0,IF(OR(N216="Exceeded Cap",SUM(H216,N216)='Sch D. Workings'!$D$12),"Exceeded cap",IF((SUMIFS('Sch A. Input'!H208:CJ208,'Sch A. Input'!$H$14:$CJ$14,"Total",'Sch A. Input'!$H$13:$CJ$13,"&lt;="&amp;$U$7))&gt;'Sch D. Workings'!$D$12,MIN('Sch D. Workings'!AD1217,'Sch D. Workings'!$D$12-N216-H216),'Sch D. Workings'!AD1217)))</f>
        <v>0</v>
      </c>
      <c r="U216" s="221">
        <f>'Sch D. Workings'!AI1217</f>
        <v>0</v>
      </c>
      <c r="V216" s="82">
        <f>IFERROR(LOOKUP('Sch D. Workings'!AF1217,$C$10:$C$14,$B$10:$B$14),0)</f>
        <v>0</v>
      </c>
      <c r="W216" s="99">
        <f>COUNTIFS('Sch D. Workings'!AF1217,"&gt;"&amp;$D$14)</f>
        <v>0</v>
      </c>
      <c r="X216" s="85"/>
      <c r="Y216" s="78">
        <f>'Sch D. Workings'!AK1217</f>
        <v>0</v>
      </c>
      <c r="Z216" s="309">
        <f>IF(OR('Sch D. Workings'!D210="",$D$7&lt;=U$7,Y216=0),0,IF(OR(T216="Exceeded Cap",N216="Exceeded Cap",SUM(H216,N216,T216)='Sch D. Workings'!$D$12),"Exceeded Cap",IF((SUMIFS('Sch A. Input'!H208:CJ208,'Sch A. Input'!$H$14:$CJ$14,"Total",'Sch A. Input'!$H$13:$CJ$13,"&lt;="&amp;$AA$7))&gt;'Sch D. Workings'!$D$12,MIN('Sch D. Workings'!AN1217,'Sch D. Workings'!$D$12-N216-T216-H216),'Sch D. Workings'!AN1217)))</f>
        <v>0</v>
      </c>
      <c r="AA216" s="221">
        <f>'Sch D. Workings'!AS1217</f>
        <v>0</v>
      </c>
      <c r="AB216" s="82">
        <f>IFERROR(LOOKUP('Sch D. Workings'!AP1217,$C$10:$C$14,$B$10:$B$14),0)</f>
        <v>0</v>
      </c>
      <c r="AC216" s="99">
        <f>COUNTIFS('Sch D. Workings'!AP1217,"&gt;"&amp;$D$14)</f>
        <v>0</v>
      </c>
    </row>
    <row r="217" spans="3:29" x14ac:dyDescent="0.35">
      <c r="C217" s="81" t="str">
        <f>IF('Sch A. Input'!B209="","",'Sch A. Input'!B209)</f>
        <v/>
      </c>
      <c r="D217" s="81" t="str">
        <f>IF('Sch A. Input'!C209="","",'Sch A. Input'!C209)</f>
        <v/>
      </c>
      <c r="E217" s="85"/>
      <c r="F217" s="85"/>
      <c r="G217" s="99">
        <f>'Sch D. Workings'!G1218</f>
        <v>0</v>
      </c>
      <c r="H217" s="310">
        <f>IF(OR('Sch D. Workings'!D211="",G217=0),0,(IF((SUMIFS('Sch A. Input'!H209:CJ209,'Sch A. Input'!$H$14:$CJ$14,"Total",'Sch A. Input'!$H$13:$CJ$13,"&lt;="&amp;$I$7))&gt;'Sch D. Workings'!$D$12,MIN('Sch D. Workings'!J1218,'Sch D. Workings'!$D$12),'Sch D. Workings'!J1218)))</f>
        <v>0</v>
      </c>
      <c r="I217" s="221">
        <f>'Sch D. Workings'!O1218</f>
        <v>0</v>
      </c>
      <c r="J217" s="82">
        <f>IFERROR(LOOKUP('Sch D. Workings'!L1218,$C$10:$C$14,$B$10:$B$14),0)</f>
        <v>0</v>
      </c>
      <c r="K217" s="99">
        <f>COUNTIFS('Sch D. Workings'!L1218,"&gt;"&amp;$D$14)</f>
        <v>0</v>
      </c>
      <c r="L217" s="300"/>
      <c r="M217" s="78">
        <f>'Sch D. Workings'!Q1218</f>
        <v>0</v>
      </c>
      <c r="N217" s="309">
        <f>IF(OR('Sch D. Workings'!D211="",$D$7&lt;=I$7,M217=0),0,(IF(H217='Sch D. Workings'!$D$12,"Exceeded Cap",IF((SUMIFS('Sch A. Input'!H209:CJ209,'Sch A. Input'!$H$14:$CJ$14,"Total",'Sch A. Input'!$H$13:$CJ$13,"&lt;="&amp;$O$7))&gt;'Sch D. Workings'!$D$12,MIN('Sch D. Workings'!T1218,'Sch D. Workings'!$D$12-H217),'Sch D. Workings'!T1218))))</f>
        <v>0</v>
      </c>
      <c r="O217" s="221">
        <f>'Sch D. Workings'!Y1218</f>
        <v>0</v>
      </c>
      <c r="P217" s="82">
        <f>IFERROR(LOOKUP('Sch D. Workings'!V1218,$C$10:$C$14,$B$10:$B$14),0)</f>
        <v>0</v>
      </c>
      <c r="Q217" s="99">
        <f>COUNTIFS('Sch D. Workings'!V1218,"&gt;"&amp;$D$14)</f>
        <v>0</v>
      </c>
      <c r="R217" s="85"/>
      <c r="S217" s="78">
        <f>'Sch D. Workings'!AA1218</f>
        <v>0</v>
      </c>
      <c r="T217" s="309">
        <f>IF(OR('Sch D. Workings'!D211="",$D$7&lt;=O$7,S217=0),0,IF(OR(N217="Exceeded Cap",SUM(H217,N217)='Sch D. Workings'!$D$12),"Exceeded cap",IF((SUMIFS('Sch A. Input'!H209:CJ209,'Sch A. Input'!$H$14:$CJ$14,"Total",'Sch A. Input'!$H$13:$CJ$13,"&lt;="&amp;$U$7))&gt;'Sch D. Workings'!$D$12,MIN('Sch D. Workings'!AD1218,'Sch D. Workings'!$D$12-N217-H217),'Sch D. Workings'!AD1218)))</f>
        <v>0</v>
      </c>
      <c r="U217" s="221">
        <f>'Sch D. Workings'!AI1218</f>
        <v>0</v>
      </c>
      <c r="V217" s="82">
        <f>IFERROR(LOOKUP('Sch D. Workings'!AF1218,$C$10:$C$14,$B$10:$B$14),0)</f>
        <v>0</v>
      </c>
      <c r="W217" s="99">
        <f>COUNTIFS('Sch D. Workings'!AF1218,"&gt;"&amp;$D$14)</f>
        <v>0</v>
      </c>
      <c r="X217" s="85"/>
      <c r="Y217" s="78">
        <f>'Sch D. Workings'!AK1218</f>
        <v>0</v>
      </c>
      <c r="Z217" s="309">
        <f>IF(OR('Sch D. Workings'!D211="",$D$7&lt;=U$7,Y217=0),0,IF(OR(T217="Exceeded Cap",N217="Exceeded Cap",SUM(H217,N217,T217)='Sch D. Workings'!$D$12),"Exceeded Cap",IF((SUMIFS('Sch A. Input'!H209:CJ209,'Sch A. Input'!$H$14:$CJ$14,"Total",'Sch A. Input'!$H$13:$CJ$13,"&lt;="&amp;$AA$7))&gt;'Sch D. Workings'!$D$12,MIN('Sch D. Workings'!AN1218,'Sch D. Workings'!$D$12-N217-T217-H217),'Sch D. Workings'!AN1218)))</f>
        <v>0</v>
      </c>
      <c r="AA217" s="221">
        <f>'Sch D. Workings'!AS1218</f>
        <v>0</v>
      </c>
      <c r="AB217" s="82">
        <f>IFERROR(LOOKUP('Sch D. Workings'!AP1218,$C$10:$C$14,$B$10:$B$14),0)</f>
        <v>0</v>
      </c>
      <c r="AC217" s="99">
        <f>COUNTIFS('Sch D. Workings'!AP1218,"&gt;"&amp;$D$14)</f>
        <v>0</v>
      </c>
    </row>
    <row r="218" spans="3:29" x14ac:dyDescent="0.35">
      <c r="C218" s="81" t="str">
        <f>IF('Sch A. Input'!B210="","",'Sch A. Input'!B210)</f>
        <v/>
      </c>
      <c r="D218" s="81" t="str">
        <f>IF('Sch A. Input'!C210="","",'Sch A. Input'!C210)</f>
        <v/>
      </c>
      <c r="E218" s="85"/>
      <c r="F218" s="85"/>
      <c r="G218" s="99">
        <f>'Sch D. Workings'!G1219</f>
        <v>0</v>
      </c>
      <c r="H218" s="310">
        <f>IF(OR('Sch D. Workings'!D212="",G218=0),0,(IF((SUMIFS('Sch A. Input'!H210:CJ210,'Sch A. Input'!$H$14:$CJ$14,"Total",'Sch A. Input'!$H$13:$CJ$13,"&lt;="&amp;$I$7))&gt;'Sch D. Workings'!$D$12,MIN('Sch D. Workings'!J1219,'Sch D. Workings'!$D$12),'Sch D. Workings'!J1219)))</f>
        <v>0</v>
      </c>
      <c r="I218" s="221">
        <f>'Sch D. Workings'!O1219</f>
        <v>0</v>
      </c>
      <c r="J218" s="82">
        <f>IFERROR(LOOKUP('Sch D. Workings'!L1219,$C$10:$C$14,$B$10:$B$14),0)</f>
        <v>0</v>
      </c>
      <c r="K218" s="99">
        <f>COUNTIFS('Sch D. Workings'!L1219,"&gt;"&amp;$D$14)</f>
        <v>0</v>
      </c>
      <c r="L218" s="300"/>
      <c r="M218" s="78">
        <f>'Sch D. Workings'!Q1219</f>
        <v>0</v>
      </c>
      <c r="N218" s="309">
        <f>IF(OR('Sch D. Workings'!D212="",$D$7&lt;=I$7,M218=0),0,(IF(H218='Sch D. Workings'!$D$12,"Exceeded Cap",IF((SUMIFS('Sch A. Input'!H210:CJ210,'Sch A. Input'!$H$14:$CJ$14,"Total",'Sch A. Input'!$H$13:$CJ$13,"&lt;="&amp;$O$7))&gt;'Sch D. Workings'!$D$12,MIN('Sch D. Workings'!T1219,'Sch D. Workings'!$D$12-H218),'Sch D. Workings'!T1219))))</f>
        <v>0</v>
      </c>
      <c r="O218" s="221">
        <f>'Sch D. Workings'!Y1219</f>
        <v>0</v>
      </c>
      <c r="P218" s="82">
        <f>IFERROR(LOOKUP('Sch D. Workings'!V1219,$C$10:$C$14,$B$10:$B$14),0)</f>
        <v>0</v>
      </c>
      <c r="Q218" s="99">
        <f>COUNTIFS('Sch D. Workings'!V1219,"&gt;"&amp;$D$14)</f>
        <v>0</v>
      </c>
      <c r="R218" s="85"/>
      <c r="S218" s="78">
        <f>'Sch D. Workings'!AA1219</f>
        <v>0</v>
      </c>
      <c r="T218" s="309">
        <f>IF(OR('Sch D. Workings'!D212="",$D$7&lt;=O$7,S218=0),0,IF(OR(N218="Exceeded Cap",SUM(H218,N218)='Sch D. Workings'!$D$12),"Exceeded cap",IF((SUMIFS('Sch A. Input'!H210:CJ210,'Sch A. Input'!$H$14:$CJ$14,"Total",'Sch A. Input'!$H$13:$CJ$13,"&lt;="&amp;$U$7))&gt;'Sch D. Workings'!$D$12,MIN('Sch D. Workings'!AD1219,'Sch D. Workings'!$D$12-N218-H218),'Sch D. Workings'!AD1219)))</f>
        <v>0</v>
      </c>
      <c r="U218" s="221">
        <f>'Sch D. Workings'!AI1219</f>
        <v>0</v>
      </c>
      <c r="V218" s="82">
        <f>IFERROR(LOOKUP('Sch D. Workings'!AF1219,$C$10:$C$14,$B$10:$B$14),0)</f>
        <v>0</v>
      </c>
      <c r="W218" s="99">
        <f>COUNTIFS('Sch D. Workings'!AF1219,"&gt;"&amp;$D$14)</f>
        <v>0</v>
      </c>
      <c r="X218" s="85"/>
      <c r="Y218" s="78">
        <f>'Sch D. Workings'!AK1219</f>
        <v>0</v>
      </c>
      <c r="Z218" s="309">
        <f>IF(OR('Sch D. Workings'!D212="",$D$7&lt;=U$7,Y218=0),0,IF(OR(T218="Exceeded Cap",N218="Exceeded Cap",SUM(H218,N218,T218)='Sch D. Workings'!$D$12),"Exceeded Cap",IF((SUMIFS('Sch A. Input'!H210:CJ210,'Sch A. Input'!$H$14:$CJ$14,"Total",'Sch A. Input'!$H$13:$CJ$13,"&lt;="&amp;$AA$7))&gt;'Sch D. Workings'!$D$12,MIN('Sch D. Workings'!AN1219,'Sch D. Workings'!$D$12-N218-T218-H218),'Sch D. Workings'!AN1219)))</f>
        <v>0</v>
      </c>
      <c r="AA218" s="221">
        <f>'Sch D. Workings'!AS1219</f>
        <v>0</v>
      </c>
      <c r="AB218" s="82">
        <f>IFERROR(LOOKUP('Sch D. Workings'!AP1219,$C$10:$C$14,$B$10:$B$14),0)</f>
        <v>0</v>
      </c>
      <c r="AC218" s="99">
        <f>COUNTIFS('Sch D. Workings'!AP1219,"&gt;"&amp;$D$14)</f>
        <v>0</v>
      </c>
    </row>
    <row r="219" spans="3:29" x14ac:dyDescent="0.35">
      <c r="C219" s="81" t="str">
        <f>IF('Sch A. Input'!B211="","",'Sch A. Input'!B211)</f>
        <v/>
      </c>
      <c r="D219" s="81" t="str">
        <f>IF('Sch A. Input'!C211="","",'Sch A. Input'!C211)</f>
        <v/>
      </c>
      <c r="E219" s="85"/>
      <c r="F219" s="85"/>
      <c r="G219" s="99">
        <f>'Sch D. Workings'!G1220</f>
        <v>0</v>
      </c>
      <c r="H219" s="310">
        <f>IF(OR('Sch D. Workings'!D213="",G219=0),0,(IF((SUMIFS('Sch A. Input'!H211:CJ211,'Sch A. Input'!$H$14:$CJ$14,"Total",'Sch A. Input'!$H$13:$CJ$13,"&lt;="&amp;$I$7))&gt;'Sch D. Workings'!$D$12,MIN('Sch D. Workings'!J1220,'Sch D. Workings'!$D$12),'Sch D. Workings'!J1220)))</f>
        <v>0</v>
      </c>
      <c r="I219" s="221">
        <f>'Sch D. Workings'!O1220</f>
        <v>0</v>
      </c>
      <c r="J219" s="82">
        <f>IFERROR(LOOKUP('Sch D. Workings'!L1220,$C$10:$C$14,$B$10:$B$14),0)</f>
        <v>0</v>
      </c>
      <c r="K219" s="99">
        <f>COUNTIFS('Sch D. Workings'!L1220,"&gt;"&amp;$D$14)</f>
        <v>0</v>
      </c>
      <c r="L219" s="300"/>
      <c r="M219" s="78">
        <f>'Sch D. Workings'!Q1220</f>
        <v>0</v>
      </c>
      <c r="N219" s="309">
        <f>IF(OR('Sch D. Workings'!D213="",$D$7&lt;=I$7,M219=0),0,(IF(H219='Sch D. Workings'!$D$12,"Exceeded Cap",IF((SUMIFS('Sch A. Input'!H211:CJ211,'Sch A. Input'!$H$14:$CJ$14,"Total",'Sch A. Input'!$H$13:$CJ$13,"&lt;="&amp;$O$7))&gt;'Sch D. Workings'!$D$12,MIN('Sch D. Workings'!T1220,'Sch D. Workings'!$D$12-H219),'Sch D. Workings'!T1220))))</f>
        <v>0</v>
      </c>
      <c r="O219" s="221">
        <f>'Sch D. Workings'!Y1220</f>
        <v>0</v>
      </c>
      <c r="P219" s="82">
        <f>IFERROR(LOOKUP('Sch D. Workings'!V1220,$C$10:$C$14,$B$10:$B$14),0)</f>
        <v>0</v>
      </c>
      <c r="Q219" s="99">
        <f>COUNTIFS('Sch D. Workings'!V1220,"&gt;"&amp;$D$14)</f>
        <v>0</v>
      </c>
      <c r="R219" s="85"/>
      <c r="S219" s="78">
        <f>'Sch D. Workings'!AA1220</f>
        <v>0</v>
      </c>
      <c r="T219" s="309">
        <f>IF(OR('Sch D. Workings'!D213="",$D$7&lt;=O$7,S219=0),0,IF(OR(N219="Exceeded Cap",SUM(H219,N219)='Sch D. Workings'!$D$12),"Exceeded cap",IF((SUMIFS('Sch A. Input'!H211:CJ211,'Sch A. Input'!$H$14:$CJ$14,"Total",'Sch A. Input'!$H$13:$CJ$13,"&lt;="&amp;$U$7))&gt;'Sch D. Workings'!$D$12,MIN('Sch D. Workings'!AD1220,'Sch D. Workings'!$D$12-N219-H219),'Sch D. Workings'!AD1220)))</f>
        <v>0</v>
      </c>
      <c r="U219" s="221">
        <f>'Sch D. Workings'!AI1220</f>
        <v>0</v>
      </c>
      <c r="V219" s="82">
        <f>IFERROR(LOOKUP('Sch D. Workings'!AF1220,$C$10:$C$14,$B$10:$B$14),0)</f>
        <v>0</v>
      </c>
      <c r="W219" s="99">
        <f>COUNTIFS('Sch D. Workings'!AF1220,"&gt;"&amp;$D$14)</f>
        <v>0</v>
      </c>
      <c r="X219" s="85"/>
      <c r="Y219" s="78">
        <f>'Sch D. Workings'!AK1220</f>
        <v>0</v>
      </c>
      <c r="Z219" s="309">
        <f>IF(OR('Sch D. Workings'!D213="",$D$7&lt;=U$7,Y219=0),0,IF(OR(T219="Exceeded Cap",N219="Exceeded Cap",SUM(H219,N219,T219)='Sch D. Workings'!$D$12),"Exceeded Cap",IF((SUMIFS('Sch A. Input'!H211:CJ211,'Sch A. Input'!$H$14:$CJ$14,"Total",'Sch A. Input'!$H$13:$CJ$13,"&lt;="&amp;$AA$7))&gt;'Sch D. Workings'!$D$12,MIN('Sch D. Workings'!AN1220,'Sch D. Workings'!$D$12-N219-T219-H219),'Sch D. Workings'!AN1220)))</f>
        <v>0</v>
      </c>
      <c r="AA219" s="221">
        <f>'Sch D. Workings'!AS1220</f>
        <v>0</v>
      </c>
      <c r="AB219" s="82">
        <f>IFERROR(LOOKUP('Sch D. Workings'!AP1220,$C$10:$C$14,$B$10:$B$14),0)</f>
        <v>0</v>
      </c>
      <c r="AC219" s="99">
        <f>COUNTIFS('Sch D. Workings'!AP1220,"&gt;"&amp;$D$14)</f>
        <v>0</v>
      </c>
    </row>
    <row r="220" spans="3:29" x14ac:dyDescent="0.35">
      <c r="C220" s="81" t="str">
        <f>IF('Sch A. Input'!B212="","",'Sch A. Input'!B212)</f>
        <v/>
      </c>
      <c r="D220" s="81" t="str">
        <f>IF('Sch A. Input'!C212="","",'Sch A. Input'!C212)</f>
        <v/>
      </c>
      <c r="E220" s="85"/>
      <c r="F220" s="85"/>
      <c r="G220" s="99">
        <f>'Sch D. Workings'!G1221</f>
        <v>0</v>
      </c>
      <c r="H220" s="310">
        <f>IF(OR('Sch D. Workings'!D214="",G220=0),0,(IF((SUMIFS('Sch A. Input'!H212:CJ212,'Sch A. Input'!$H$14:$CJ$14,"Total",'Sch A. Input'!$H$13:$CJ$13,"&lt;="&amp;$I$7))&gt;'Sch D. Workings'!$D$12,MIN('Sch D. Workings'!J1221,'Sch D. Workings'!$D$12),'Sch D. Workings'!J1221)))</f>
        <v>0</v>
      </c>
      <c r="I220" s="221">
        <f>'Sch D. Workings'!O1221</f>
        <v>0</v>
      </c>
      <c r="J220" s="82">
        <f>IFERROR(LOOKUP('Sch D. Workings'!L1221,$C$10:$C$14,$B$10:$B$14),0)</f>
        <v>0</v>
      </c>
      <c r="K220" s="99">
        <f>COUNTIFS('Sch D. Workings'!L1221,"&gt;"&amp;$D$14)</f>
        <v>0</v>
      </c>
      <c r="L220" s="300"/>
      <c r="M220" s="78">
        <f>'Sch D. Workings'!Q1221</f>
        <v>0</v>
      </c>
      <c r="N220" s="309">
        <f>IF(OR('Sch D. Workings'!D214="",$D$7&lt;=I$7,M220=0),0,(IF(H220='Sch D. Workings'!$D$12,"Exceeded Cap",IF((SUMIFS('Sch A. Input'!H212:CJ212,'Sch A. Input'!$H$14:$CJ$14,"Total",'Sch A. Input'!$H$13:$CJ$13,"&lt;="&amp;$O$7))&gt;'Sch D. Workings'!$D$12,MIN('Sch D. Workings'!T1221,'Sch D. Workings'!$D$12-H220),'Sch D. Workings'!T1221))))</f>
        <v>0</v>
      </c>
      <c r="O220" s="221">
        <f>'Sch D. Workings'!Y1221</f>
        <v>0</v>
      </c>
      <c r="P220" s="82">
        <f>IFERROR(LOOKUP('Sch D. Workings'!V1221,$C$10:$C$14,$B$10:$B$14),0)</f>
        <v>0</v>
      </c>
      <c r="Q220" s="99">
        <f>COUNTIFS('Sch D. Workings'!V1221,"&gt;"&amp;$D$14)</f>
        <v>0</v>
      </c>
      <c r="R220" s="85"/>
      <c r="S220" s="78">
        <f>'Sch D. Workings'!AA1221</f>
        <v>0</v>
      </c>
      <c r="T220" s="309">
        <f>IF(OR('Sch D. Workings'!D214="",$D$7&lt;=O$7,S220=0),0,IF(OR(N220="Exceeded Cap",SUM(H220,N220)='Sch D. Workings'!$D$12),"Exceeded cap",IF((SUMIFS('Sch A. Input'!H212:CJ212,'Sch A. Input'!$H$14:$CJ$14,"Total",'Sch A. Input'!$H$13:$CJ$13,"&lt;="&amp;$U$7))&gt;'Sch D. Workings'!$D$12,MIN('Sch D. Workings'!AD1221,'Sch D. Workings'!$D$12-N220-H220),'Sch D. Workings'!AD1221)))</f>
        <v>0</v>
      </c>
      <c r="U220" s="221">
        <f>'Sch D. Workings'!AI1221</f>
        <v>0</v>
      </c>
      <c r="V220" s="82">
        <f>IFERROR(LOOKUP('Sch D. Workings'!AF1221,$C$10:$C$14,$B$10:$B$14),0)</f>
        <v>0</v>
      </c>
      <c r="W220" s="99">
        <f>COUNTIFS('Sch D. Workings'!AF1221,"&gt;"&amp;$D$14)</f>
        <v>0</v>
      </c>
      <c r="X220" s="85"/>
      <c r="Y220" s="78">
        <f>'Sch D. Workings'!AK1221</f>
        <v>0</v>
      </c>
      <c r="Z220" s="309">
        <f>IF(OR('Sch D. Workings'!D214="",$D$7&lt;=U$7,Y220=0),0,IF(OR(T220="Exceeded Cap",N220="Exceeded Cap",SUM(H220,N220,T220)='Sch D. Workings'!$D$12),"Exceeded Cap",IF((SUMIFS('Sch A. Input'!H212:CJ212,'Sch A. Input'!$H$14:$CJ$14,"Total",'Sch A. Input'!$H$13:$CJ$13,"&lt;="&amp;$AA$7))&gt;'Sch D. Workings'!$D$12,MIN('Sch D. Workings'!AN1221,'Sch D. Workings'!$D$12-N220-T220-H220),'Sch D. Workings'!AN1221)))</f>
        <v>0</v>
      </c>
      <c r="AA220" s="221">
        <f>'Sch D. Workings'!AS1221</f>
        <v>0</v>
      </c>
      <c r="AB220" s="82">
        <f>IFERROR(LOOKUP('Sch D. Workings'!AP1221,$C$10:$C$14,$B$10:$B$14),0)</f>
        <v>0</v>
      </c>
      <c r="AC220" s="99">
        <f>COUNTIFS('Sch D. Workings'!AP1221,"&gt;"&amp;$D$14)</f>
        <v>0</v>
      </c>
    </row>
    <row r="221" spans="3:29" x14ac:dyDescent="0.35">
      <c r="C221" s="81" t="str">
        <f>IF('Sch A. Input'!B213="","",'Sch A. Input'!B213)</f>
        <v/>
      </c>
      <c r="D221" s="81" t="str">
        <f>IF('Sch A. Input'!C213="","",'Sch A. Input'!C213)</f>
        <v/>
      </c>
      <c r="E221" s="85"/>
      <c r="F221" s="85"/>
      <c r="G221" s="99">
        <f>'Sch D. Workings'!G1222</f>
        <v>0</v>
      </c>
      <c r="H221" s="310">
        <f>IF(OR('Sch D. Workings'!D215="",G221=0),0,(IF((SUMIFS('Sch A. Input'!H213:CJ213,'Sch A. Input'!$H$14:$CJ$14,"Total",'Sch A. Input'!$H$13:$CJ$13,"&lt;="&amp;$I$7))&gt;'Sch D. Workings'!$D$12,MIN('Sch D. Workings'!J1222,'Sch D. Workings'!$D$12),'Sch D. Workings'!J1222)))</f>
        <v>0</v>
      </c>
      <c r="I221" s="221">
        <f>'Sch D. Workings'!O1222</f>
        <v>0</v>
      </c>
      <c r="J221" s="82">
        <f>IFERROR(LOOKUP('Sch D. Workings'!L1222,$C$10:$C$14,$B$10:$B$14),0)</f>
        <v>0</v>
      </c>
      <c r="K221" s="99">
        <f>COUNTIFS('Sch D. Workings'!L1222,"&gt;"&amp;$D$14)</f>
        <v>0</v>
      </c>
      <c r="L221" s="300"/>
      <c r="M221" s="78">
        <f>'Sch D. Workings'!Q1222</f>
        <v>0</v>
      </c>
      <c r="N221" s="309">
        <f>IF(OR('Sch D. Workings'!D215="",$D$7&lt;=I$7,M221=0),0,(IF(H221='Sch D. Workings'!$D$12,"Exceeded Cap",IF((SUMIFS('Sch A. Input'!H213:CJ213,'Sch A. Input'!$H$14:$CJ$14,"Total",'Sch A. Input'!$H$13:$CJ$13,"&lt;="&amp;$O$7))&gt;'Sch D. Workings'!$D$12,MIN('Sch D. Workings'!T1222,'Sch D. Workings'!$D$12-H221),'Sch D. Workings'!T1222))))</f>
        <v>0</v>
      </c>
      <c r="O221" s="221">
        <f>'Sch D. Workings'!Y1222</f>
        <v>0</v>
      </c>
      <c r="P221" s="82">
        <f>IFERROR(LOOKUP('Sch D. Workings'!V1222,$C$10:$C$14,$B$10:$B$14),0)</f>
        <v>0</v>
      </c>
      <c r="Q221" s="99">
        <f>COUNTIFS('Sch D. Workings'!V1222,"&gt;"&amp;$D$14)</f>
        <v>0</v>
      </c>
      <c r="R221" s="85"/>
      <c r="S221" s="78">
        <f>'Sch D. Workings'!AA1222</f>
        <v>0</v>
      </c>
      <c r="T221" s="309">
        <f>IF(OR('Sch D. Workings'!D215="",$D$7&lt;=O$7,S221=0),0,IF(OR(N221="Exceeded Cap",SUM(H221,N221)='Sch D. Workings'!$D$12),"Exceeded cap",IF((SUMIFS('Sch A. Input'!H213:CJ213,'Sch A. Input'!$H$14:$CJ$14,"Total",'Sch A. Input'!$H$13:$CJ$13,"&lt;="&amp;$U$7))&gt;'Sch D. Workings'!$D$12,MIN('Sch D. Workings'!AD1222,'Sch D. Workings'!$D$12-N221-H221),'Sch D. Workings'!AD1222)))</f>
        <v>0</v>
      </c>
      <c r="U221" s="221">
        <f>'Sch D. Workings'!AI1222</f>
        <v>0</v>
      </c>
      <c r="V221" s="82">
        <f>IFERROR(LOOKUP('Sch D. Workings'!AF1222,$C$10:$C$14,$B$10:$B$14),0)</f>
        <v>0</v>
      </c>
      <c r="W221" s="99">
        <f>COUNTIFS('Sch D. Workings'!AF1222,"&gt;"&amp;$D$14)</f>
        <v>0</v>
      </c>
      <c r="X221" s="85"/>
      <c r="Y221" s="78">
        <f>'Sch D. Workings'!AK1222</f>
        <v>0</v>
      </c>
      <c r="Z221" s="309">
        <f>IF(OR('Sch D. Workings'!D215="",$D$7&lt;=U$7,Y221=0),0,IF(OR(T221="Exceeded Cap",N221="Exceeded Cap",SUM(H221,N221,T221)='Sch D. Workings'!$D$12),"Exceeded Cap",IF((SUMIFS('Sch A. Input'!H213:CJ213,'Sch A. Input'!$H$14:$CJ$14,"Total",'Sch A. Input'!$H$13:$CJ$13,"&lt;="&amp;$AA$7))&gt;'Sch D. Workings'!$D$12,MIN('Sch D. Workings'!AN1222,'Sch D. Workings'!$D$12-N221-T221-H221),'Sch D. Workings'!AN1222)))</f>
        <v>0</v>
      </c>
      <c r="AA221" s="221">
        <f>'Sch D. Workings'!AS1222</f>
        <v>0</v>
      </c>
      <c r="AB221" s="82">
        <f>IFERROR(LOOKUP('Sch D. Workings'!AP1222,$C$10:$C$14,$B$10:$B$14),0)</f>
        <v>0</v>
      </c>
      <c r="AC221" s="99">
        <f>COUNTIFS('Sch D. Workings'!AP1222,"&gt;"&amp;$D$14)</f>
        <v>0</v>
      </c>
    </row>
    <row r="222" spans="3:29" x14ac:dyDescent="0.35">
      <c r="C222" s="81" t="str">
        <f>IF('Sch A. Input'!B214="","",'Sch A. Input'!B214)</f>
        <v/>
      </c>
      <c r="D222" s="81" t="str">
        <f>IF('Sch A. Input'!C214="","",'Sch A. Input'!C214)</f>
        <v/>
      </c>
      <c r="E222" s="85"/>
      <c r="F222" s="85"/>
      <c r="G222" s="99">
        <f>'Sch D. Workings'!G1223</f>
        <v>0</v>
      </c>
      <c r="H222" s="310">
        <f>IF(OR('Sch D. Workings'!D216="",G222=0),0,(IF((SUMIFS('Sch A. Input'!H214:CJ214,'Sch A. Input'!$H$14:$CJ$14,"Total",'Sch A. Input'!$H$13:$CJ$13,"&lt;="&amp;$I$7))&gt;'Sch D. Workings'!$D$12,MIN('Sch D. Workings'!J1223,'Sch D. Workings'!$D$12),'Sch D. Workings'!J1223)))</f>
        <v>0</v>
      </c>
      <c r="I222" s="221">
        <f>'Sch D. Workings'!O1223</f>
        <v>0</v>
      </c>
      <c r="J222" s="82">
        <f>IFERROR(LOOKUP('Sch D. Workings'!L1223,$C$10:$C$14,$B$10:$B$14),0)</f>
        <v>0</v>
      </c>
      <c r="K222" s="99">
        <f>COUNTIFS('Sch D. Workings'!L1223,"&gt;"&amp;$D$14)</f>
        <v>0</v>
      </c>
      <c r="L222" s="300"/>
      <c r="M222" s="78">
        <f>'Sch D. Workings'!Q1223</f>
        <v>0</v>
      </c>
      <c r="N222" s="309">
        <f>IF(OR('Sch D. Workings'!D216="",$D$7&lt;=I$7,M222=0),0,(IF(H222='Sch D. Workings'!$D$12,"Exceeded Cap",IF((SUMIFS('Sch A. Input'!H214:CJ214,'Sch A. Input'!$H$14:$CJ$14,"Total",'Sch A. Input'!$H$13:$CJ$13,"&lt;="&amp;$O$7))&gt;'Sch D. Workings'!$D$12,MIN('Sch D. Workings'!T1223,'Sch D. Workings'!$D$12-H222),'Sch D. Workings'!T1223))))</f>
        <v>0</v>
      </c>
      <c r="O222" s="221">
        <f>'Sch D. Workings'!Y1223</f>
        <v>0</v>
      </c>
      <c r="P222" s="82">
        <f>IFERROR(LOOKUP('Sch D. Workings'!V1223,$C$10:$C$14,$B$10:$B$14),0)</f>
        <v>0</v>
      </c>
      <c r="Q222" s="99">
        <f>COUNTIFS('Sch D. Workings'!V1223,"&gt;"&amp;$D$14)</f>
        <v>0</v>
      </c>
      <c r="R222" s="85"/>
      <c r="S222" s="78">
        <f>'Sch D. Workings'!AA1223</f>
        <v>0</v>
      </c>
      <c r="T222" s="309">
        <f>IF(OR('Sch D. Workings'!D216="",$D$7&lt;=O$7,S222=0),0,IF(OR(N222="Exceeded Cap",SUM(H222,N222)='Sch D. Workings'!$D$12),"Exceeded cap",IF((SUMIFS('Sch A. Input'!H214:CJ214,'Sch A. Input'!$H$14:$CJ$14,"Total",'Sch A. Input'!$H$13:$CJ$13,"&lt;="&amp;$U$7))&gt;'Sch D. Workings'!$D$12,MIN('Sch D. Workings'!AD1223,'Sch D. Workings'!$D$12-N222-H222),'Sch D. Workings'!AD1223)))</f>
        <v>0</v>
      </c>
      <c r="U222" s="221">
        <f>'Sch D. Workings'!AI1223</f>
        <v>0</v>
      </c>
      <c r="V222" s="82">
        <f>IFERROR(LOOKUP('Sch D. Workings'!AF1223,$C$10:$C$14,$B$10:$B$14),0)</f>
        <v>0</v>
      </c>
      <c r="W222" s="99">
        <f>COUNTIFS('Sch D. Workings'!AF1223,"&gt;"&amp;$D$14)</f>
        <v>0</v>
      </c>
      <c r="X222" s="85"/>
      <c r="Y222" s="78">
        <f>'Sch D. Workings'!AK1223</f>
        <v>0</v>
      </c>
      <c r="Z222" s="309">
        <f>IF(OR('Sch D. Workings'!D216="",$D$7&lt;=U$7,Y222=0),0,IF(OR(T222="Exceeded Cap",N222="Exceeded Cap",SUM(H222,N222,T222)='Sch D. Workings'!$D$12),"Exceeded Cap",IF((SUMIFS('Sch A. Input'!H214:CJ214,'Sch A. Input'!$H$14:$CJ$14,"Total",'Sch A. Input'!$H$13:$CJ$13,"&lt;="&amp;$AA$7))&gt;'Sch D. Workings'!$D$12,MIN('Sch D. Workings'!AN1223,'Sch D. Workings'!$D$12-N222-T222-H222),'Sch D. Workings'!AN1223)))</f>
        <v>0</v>
      </c>
      <c r="AA222" s="221">
        <f>'Sch D. Workings'!AS1223</f>
        <v>0</v>
      </c>
      <c r="AB222" s="82">
        <f>IFERROR(LOOKUP('Sch D. Workings'!AP1223,$C$10:$C$14,$B$10:$B$14),0)</f>
        <v>0</v>
      </c>
      <c r="AC222" s="99">
        <f>COUNTIFS('Sch D. Workings'!AP1223,"&gt;"&amp;$D$14)</f>
        <v>0</v>
      </c>
    </row>
    <row r="223" spans="3:29" x14ac:dyDescent="0.35">
      <c r="C223" s="81" t="str">
        <f>IF('Sch A. Input'!B215="","",'Sch A. Input'!B215)</f>
        <v/>
      </c>
      <c r="D223" s="81" t="str">
        <f>IF('Sch A. Input'!C215="","",'Sch A. Input'!C215)</f>
        <v/>
      </c>
      <c r="E223" s="85"/>
      <c r="F223" s="85"/>
      <c r="G223" s="99">
        <f>'Sch D. Workings'!G1224</f>
        <v>0</v>
      </c>
      <c r="H223" s="310">
        <f>IF(OR('Sch D. Workings'!D217="",G223=0),0,(IF((SUMIFS('Sch A. Input'!H215:CJ215,'Sch A. Input'!$H$14:$CJ$14,"Total",'Sch A. Input'!$H$13:$CJ$13,"&lt;="&amp;$I$7))&gt;'Sch D. Workings'!$D$12,MIN('Sch D. Workings'!J1224,'Sch D. Workings'!$D$12),'Sch D. Workings'!J1224)))</f>
        <v>0</v>
      </c>
      <c r="I223" s="221">
        <f>'Sch D. Workings'!O1224</f>
        <v>0</v>
      </c>
      <c r="J223" s="82">
        <f>IFERROR(LOOKUP('Sch D. Workings'!L1224,$C$10:$C$14,$B$10:$B$14),0)</f>
        <v>0</v>
      </c>
      <c r="K223" s="99">
        <f>COUNTIFS('Sch D. Workings'!L1224,"&gt;"&amp;$D$14)</f>
        <v>0</v>
      </c>
      <c r="L223" s="300"/>
      <c r="M223" s="78">
        <f>'Sch D. Workings'!Q1224</f>
        <v>0</v>
      </c>
      <c r="N223" s="309">
        <f>IF(OR('Sch D. Workings'!D217="",$D$7&lt;=I$7,M223=0),0,(IF(H223='Sch D. Workings'!$D$12,"Exceeded Cap",IF((SUMIFS('Sch A. Input'!H215:CJ215,'Sch A. Input'!$H$14:$CJ$14,"Total",'Sch A. Input'!$H$13:$CJ$13,"&lt;="&amp;$O$7))&gt;'Sch D. Workings'!$D$12,MIN('Sch D. Workings'!T1224,'Sch D. Workings'!$D$12-H223),'Sch D. Workings'!T1224))))</f>
        <v>0</v>
      </c>
      <c r="O223" s="221">
        <f>'Sch D. Workings'!Y1224</f>
        <v>0</v>
      </c>
      <c r="P223" s="82">
        <f>IFERROR(LOOKUP('Sch D. Workings'!V1224,$C$10:$C$14,$B$10:$B$14),0)</f>
        <v>0</v>
      </c>
      <c r="Q223" s="99">
        <f>COUNTIFS('Sch D. Workings'!V1224,"&gt;"&amp;$D$14)</f>
        <v>0</v>
      </c>
      <c r="R223" s="85"/>
      <c r="S223" s="78">
        <f>'Sch D. Workings'!AA1224</f>
        <v>0</v>
      </c>
      <c r="T223" s="309">
        <f>IF(OR('Sch D. Workings'!D217="",$D$7&lt;=O$7,S223=0),0,IF(OR(N223="Exceeded Cap",SUM(H223,N223)='Sch D. Workings'!$D$12),"Exceeded cap",IF((SUMIFS('Sch A. Input'!H215:CJ215,'Sch A. Input'!$H$14:$CJ$14,"Total",'Sch A. Input'!$H$13:$CJ$13,"&lt;="&amp;$U$7))&gt;'Sch D. Workings'!$D$12,MIN('Sch D. Workings'!AD1224,'Sch D. Workings'!$D$12-N223-H223),'Sch D. Workings'!AD1224)))</f>
        <v>0</v>
      </c>
      <c r="U223" s="221">
        <f>'Sch D. Workings'!AI1224</f>
        <v>0</v>
      </c>
      <c r="V223" s="82">
        <f>IFERROR(LOOKUP('Sch D. Workings'!AF1224,$C$10:$C$14,$B$10:$B$14),0)</f>
        <v>0</v>
      </c>
      <c r="W223" s="99">
        <f>COUNTIFS('Sch D. Workings'!AF1224,"&gt;"&amp;$D$14)</f>
        <v>0</v>
      </c>
      <c r="X223" s="85"/>
      <c r="Y223" s="78">
        <f>'Sch D. Workings'!AK1224</f>
        <v>0</v>
      </c>
      <c r="Z223" s="309">
        <f>IF(OR('Sch D. Workings'!D217="",$D$7&lt;=U$7,Y223=0),0,IF(OR(T223="Exceeded Cap",N223="Exceeded Cap",SUM(H223,N223,T223)='Sch D. Workings'!$D$12),"Exceeded Cap",IF((SUMIFS('Sch A. Input'!H215:CJ215,'Sch A. Input'!$H$14:$CJ$14,"Total",'Sch A. Input'!$H$13:$CJ$13,"&lt;="&amp;$AA$7))&gt;'Sch D. Workings'!$D$12,MIN('Sch D. Workings'!AN1224,'Sch D. Workings'!$D$12-N223-T223-H223),'Sch D. Workings'!AN1224)))</f>
        <v>0</v>
      </c>
      <c r="AA223" s="221">
        <f>'Sch D. Workings'!AS1224</f>
        <v>0</v>
      </c>
      <c r="AB223" s="82">
        <f>IFERROR(LOOKUP('Sch D. Workings'!AP1224,$C$10:$C$14,$B$10:$B$14),0)</f>
        <v>0</v>
      </c>
      <c r="AC223" s="99">
        <f>COUNTIFS('Sch D. Workings'!AP1224,"&gt;"&amp;$D$14)</f>
        <v>0</v>
      </c>
    </row>
    <row r="224" spans="3:29" x14ac:dyDescent="0.35">
      <c r="C224" s="81" t="str">
        <f>IF('Sch A. Input'!B216="","",'Sch A. Input'!B216)</f>
        <v/>
      </c>
      <c r="D224" s="81" t="str">
        <f>IF('Sch A. Input'!C216="","",'Sch A. Input'!C216)</f>
        <v/>
      </c>
      <c r="E224" s="85"/>
      <c r="F224" s="85"/>
      <c r="G224" s="99">
        <f>'Sch D. Workings'!G1225</f>
        <v>0</v>
      </c>
      <c r="H224" s="310">
        <f>IF(OR('Sch D. Workings'!D218="",G224=0),0,(IF((SUMIFS('Sch A. Input'!H216:CJ216,'Sch A. Input'!$H$14:$CJ$14,"Total",'Sch A. Input'!$H$13:$CJ$13,"&lt;="&amp;$I$7))&gt;'Sch D. Workings'!$D$12,MIN('Sch D. Workings'!J1225,'Sch D. Workings'!$D$12),'Sch D. Workings'!J1225)))</f>
        <v>0</v>
      </c>
      <c r="I224" s="221">
        <f>'Sch D. Workings'!O1225</f>
        <v>0</v>
      </c>
      <c r="J224" s="82">
        <f>IFERROR(LOOKUP('Sch D. Workings'!L1225,$C$10:$C$14,$B$10:$B$14),0)</f>
        <v>0</v>
      </c>
      <c r="K224" s="99">
        <f>COUNTIFS('Sch D. Workings'!L1225,"&gt;"&amp;$D$14)</f>
        <v>0</v>
      </c>
      <c r="L224" s="300"/>
      <c r="M224" s="78">
        <f>'Sch D. Workings'!Q1225</f>
        <v>0</v>
      </c>
      <c r="N224" s="309">
        <f>IF(OR('Sch D. Workings'!D218="",$D$7&lt;=I$7,M224=0),0,(IF(H224='Sch D. Workings'!$D$12,"Exceeded Cap",IF((SUMIFS('Sch A. Input'!H216:CJ216,'Sch A. Input'!$H$14:$CJ$14,"Total",'Sch A. Input'!$H$13:$CJ$13,"&lt;="&amp;$O$7))&gt;'Sch D. Workings'!$D$12,MIN('Sch D. Workings'!T1225,'Sch D. Workings'!$D$12-H224),'Sch D. Workings'!T1225))))</f>
        <v>0</v>
      </c>
      <c r="O224" s="221">
        <f>'Sch D. Workings'!Y1225</f>
        <v>0</v>
      </c>
      <c r="P224" s="82">
        <f>IFERROR(LOOKUP('Sch D. Workings'!V1225,$C$10:$C$14,$B$10:$B$14),0)</f>
        <v>0</v>
      </c>
      <c r="Q224" s="99">
        <f>COUNTIFS('Sch D. Workings'!V1225,"&gt;"&amp;$D$14)</f>
        <v>0</v>
      </c>
      <c r="R224" s="85"/>
      <c r="S224" s="78">
        <f>'Sch D. Workings'!AA1225</f>
        <v>0</v>
      </c>
      <c r="T224" s="309">
        <f>IF(OR('Sch D. Workings'!D218="",$D$7&lt;=O$7,S224=0),0,IF(OR(N224="Exceeded Cap",SUM(H224,N224)='Sch D. Workings'!$D$12),"Exceeded cap",IF((SUMIFS('Sch A. Input'!H216:CJ216,'Sch A. Input'!$H$14:$CJ$14,"Total",'Sch A. Input'!$H$13:$CJ$13,"&lt;="&amp;$U$7))&gt;'Sch D. Workings'!$D$12,MIN('Sch D. Workings'!AD1225,'Sch D. Workings'!$D$12-N224-H224),'Sch D. Workings'!AD1225)))</f>
        <v>0</v>
      </c>
      <c r="U224" s="221">
        <f>'Sch D. Workings'!AI1225</f>
        <v>0</v>
      </c>
      <c r="V224" s="82">
        <f>IFERROR(LOOKUP('Sch D. Workings'!AF1225,$C$10:$C$14,$B$10:$B$14),0)</f>
        <v>0</v>
      </c>
      <c r="W224" s="99">
        <f>COUNTIFS('Sch D. Workings'!AF1225,"&gt;"&amp;$D$14)</f>
        <v>0</v>
      </c>
      <c r="X224" s="85"/>
      <c r="Y224" s="78">
        <f>'Sch D. Workings'!AK1225</f>
        <v>0</v>
      </c>
      <c r="Z224" s="309">
        <f>IF(OR('Sch D. Workings'!D218="",$D$7&lt;=U$7,Y224=0),0,IF(OR(T224="Exceeded Cap",N224="Exceeded Cap",SUM(H224,N224,T224)='Sch D. Workings'!$D$12),"Exceeded Cap",IF((SUMIFS('Sch A. Input'!H216:CJ216,'Sch A. Input'!$H$14:$CJ$14,"Total",'Sch A. Input'!$H$13:$CJ$13,"&lt;="&amp;$AA$7))&gt;'Sch D. Workings'!$D$12,MIN('Sch D. Workings'!AN1225,'Sch D. Workings'!$D$12-N224-T224-H224),'Sch D. Workings'!AN1225)))</f>
        <v>0</v>
      </c>
      <c r="AA224" s="221">
        <f>'Sch D. Workings'!AS1225</f>
        <v>0</v>
      </c>
      <c r="AB224" s="82">
        <f>IFERROR(LOOKUP('Sch D. Workings'!AP1225,$C$10:$C$14,$B$10:$B$14),0)</f>
        <v>0</v>
      </c>
      <c r="AC224" s="99">
        <f>COUNTIFS('Sch D. Workings'!AP1225,"&gt;"&amp;$D$14)</f>
        <v>0</v>
      </c>
    </row>
    <row r="225" spans="3:29" x14ac:dyDescent="0.35">
      <c r="C225" s="81" t="str">
        <f>IF('Sch A. Input'!B217="","",'Sch A. Input'!B217)</f>
        <v/>
      </c>
      <c r="D225" s="81" t="str">
        <f>IF('Sch A. Input'!C217="","",'Sch A. Input'!C217)</f>
        <v/>
      </c>
      <c r="E225" s="85"/>
      <c r="F225" s="85"/>
      <c r="G225" s="99">
        <f>'Sch D. Workings'!G1226</f>
        <v>0</v>
      </c>
      <c r="H225" s="310">
        <f>IF(OR('Sch D. Workings'!D219="",G225=0),0,(IF((SUMIFS('Sch A. Input'!H217:CJ217,'Sch A. Input'!$H$14:$CJ$14,"Total",'Sch A. Input'!$H$13:$CJ$13,"&lt;="&amp;$I$7))&gt;'Sch D. Workings'!$D$12,MIN('Sch D. Workings'!J1226,'Sch D. Workings'!$D$12),'Sch D. Workings'!J1226)))</f>
        <v>0</v>
      </c>
      <c r="I225" s="221">
        <f>'Sch D. Workings'!O1226</f>
        <v>0</v>
      </c>
      <c r="J225" s="82">
        <f>IFERROR(LOOKUP('Sch D. Workings'!L1226,$C$10:$C$14,$B$10:$B$14),0)</f>
        <v>0</v>
      </c>
      <c r="K225" s="99">
        <f>COUNTIFS('Sch D. Workings'!L1226,"&gt;"&amp;$D$14)</f>
        <v>0</v>
      </c>
      <c r="L225" s="300"/>
      <c r="M225" s="78">
        <f>'Sch D. Workings'!Q1226</f>
        <v>0</v>
      </c>
      <c r="N225" s="309">
        <f>IF(OR('Sch D. Workings'!D219="",$D$7&lt;=I$7,M225=0),0,(IF(H225='Sch D. Workings'!$D$12,"Exceeded Cap",IF((SUMIFS('Sch A. Input'!H217:CJ217,'Sch A. Input'!$H$14:$CJ$14,"Total",'Sch A. Input'!$H$13:$CJ$13,"&lt;="&amp;$O$7))&gt;'Sch D. Workings'!$D$12,MIN('Sch D. Workings'!T1226,'Sch D. Workings'!$D$12-H225),'Sch D. Workings'!T1226))))</f>
        <v>0</v>
      </c>
      <c r="O225" s="221">
        <f>'Sch D. Workings'!Y1226</f>
        <v>0</v>
      </c>
      <c r="P225" s="82">
        <f>IFERROR(LOOKUP('Sch D. Workings'!V1226,$C$10:$C$14,$B$10:$B$14),0)</f>
        <v>0</v>
      </c>
      <c r="Q225" s="99">
        <f>COUNTIFS('Sch D. Workings'!V1226,"&gt;"&amp;$D$14)</f>
        <v>0</v>
      </c>
      <c r="R225" s="85"/>
      <c r="S225" s="78">
        <f>'Sch D. Workings'!AA1226</f>
        <v>0</v>
      </c>
      <c r="T225" s="309">
        <f>IF(OR('Sch D. Workings'!D219="",$D$7&lt;=O$7,S225=0),0,IF(OR(N225="Exceeded Cap",SUM(H225,N225)='Sch D. Workings'!$D$12),"Exceeded cap",IF((SUMIFS('Sch A. Input'!H217:CJ217,'Sch A. Input'!$H$14:$CJ$14,"Total",'Sch A. Input'!$H$13:$CJ$13,"&lt;="&amp;$U$7))&gt;'Sch D. Workings'!$D$12,MIN('Sch D. Workings'!AD1226,'Sch D. Workings'!$D$12-N225-H225),'Sch D. Workings'!AD1226)))</f>
        <v>0</v>
      </c>
      <c r="U225" s="221">
        <f>'Sch D. Workings'!AI1226</f>
        <v>0</v>
      </c>
      <c r="V225" s="82">
        <f>IFERROR(LOOKUP('Sch D. Workings'!AF1226,$C$10:$C$14,$B$10:$B$14),0)</f>
        <v>0</v>
      </c>
      <c r="W225" s="99">
        <f>COUNTIFS('Sch D. Workings'!AF1226,"&gt;"&amp;$D$14)</f>
        <v>0</v>
      </c>
      <c r="X225" s="85"/>
      <c r="Y225" s="78">
        <f>'Sch D. Workings'!AK1226</f>
        <v>0</v>
      </c>
      <c r="Z225" s="309">
        <f>IF(OR('Sch D. Workings'!D219="",$D$7&lt;=U$7,Y225=0),0,IF(OR(T225="Exceeded Cap",N225="Exceeded Cap",SUM(H225,N225,T225)='Sch D. Workings'!$D$12),"Exceeded Cap",IF((SUMIFS('Sch A. Input'!H217:CJ217,'Sch A. Input'!$H$14:$CJ$14,"Total",'Sch A. Input'!$H$13:$CJ$13,"&lt;="&amp;$AA$7))&gt;'Sch D. Workings'!$D$12,MIN('Sch D. Workings'!AN1226,'Sch D. Workings'!$D$12-N225-T225-H225),'Sch D. Workings'!AN1226)))</f>
        <v>0</v>
      </c>
      <c r="AA225" s="221">
        <f>'Sch D. Workings'!AS1226</f>
        <v>0</v>
      </c>
      <c r="AB225" s="82">
        <f>IFERROR(LOOKUP('Sch D. Workings'!AP1226,$C$10:$C$14,$B$10:$B$14),0)</f>
        <v>0</v>
      </c>
      <c r="AC225" s="99">
        <f>COUNTIFS('Sch D. Workings'!AP1226,"&gt;"&amp;$D$14)</f>
        <v>0</v>
      </c>
    </row>
    <row r="226" spans="3:29" x14ac:dyDescent="0.35">
      <c r="C226" s="81" t="str">
        <f>IF('Sch A. Input'!B218="","",'Sch A. Input'!B218)</f>
        <v/>
      </c>
      <c r="D226" s="81" t="str">
        <f>IF('Sch A. Input'!C218="","",'Sch A. Input'!C218)</f>
        <v/>
      </c>
      <c r="E226" s="85"/>
      <c r="F226" s="85"/>
      <c r="G226" s="99">
        <f>'Sch D. Workings'!G1227</f>
        <v>0</v>
      </c>
      <c r="H226" s="310">
        <f>IF(OR('Sch D. Workings'!D220="",G226=0),0,(IF((SUMIFS('Sch A. Input'!H218:CJ218,'Sch A. Input'!$H$14:$CJ$14,"Total",'Sch A. Input'!$H$13:$CJ$13,"&lt;="&amp;$I$7))&gt;'Sch D. Workings'!$D$12,MIN('Sch D. Workings'!J1227,'Sch D. Workings'!$D$12),'Sch D. Workings'!J1227)))</f>
        <v>0</v>
      </c>
      <c r="I226" s="221">
        <f>'Sch D. Workings'!O1227</f>
        <v>0</v>
      </c>
      <c r="J226" s="82">
        <f>IFERROR(LOOKUP('Sch D. Workings'!L1227,$C$10:$C$14,$B$10:$B$14),0)</f>
        <v>0</v>
      </c>
      <c r="K226" s="99">
        <f>COUNTIFS('Sch D. Workings'!L1227,"&gt;"&amp;$D$14)</f>
        <v>0</v>
      </c>
      <c r="L226" s="300"/>
      <c r="M226" s="78">
        <f>'Sch D. Workings'!Q1227</f>
        <v>0</v>
      </c>
      <c r="N226" s="309">
        <f>IF(OR('Sch D. Workings'!D220="",$D$7&lt;=I$7,M226=0),0,(IF(H226='Sch D. Workings'!$D$12,"Exceeded Cap",IF((SUMIFS('Sch A. Input'!H218:CJ218,'Sch A. Input'!$H$14:$CJ$14,"Total",'Sch A. Input'!$H$13:$CJ$13,"&lt;="&amp;$O$7))&gt;'Sch D. Workings'!$D$12,MIN('Sch D. Workings'!T1227,'Sch D. Workings'!$D$12-H226),'Sch D. Workings'!T1227))))</f>
        <v>0</v>
      </c>
      <c r="O226" s="221">
        <f>'Sch D. Workings'!Y1227</f>
        <v>0</v>
      </c>
      <c r="P226" s="82">
        <f>IFERROR(LOOKUP('Sch D. Workings'!V1227,$C$10:$C$14,$B$10:$B$14),0)</f>
        <v>0</v>
      </c>
      <c r="Q226" s="99">
        <f>COUNTIFS('Sch D. Workings'!V1227,"&gt;"&amp;$D$14)</f>
        <v>0</v>
      </c>
      <c r="R226" s="85"/>
      <c r="S226" s="78">
        <f>'Sch D. Workings'!AA1227</f>
        <v>0</v>
      </c>
      <c r="T226" s="309">
        <f>IF(OR('Sch D. Workings'!D220="",$D$7&lt;=O$7,S226=0),0,IF(OR(N226="Exceeded Cap",SUM(H226,N226)='Sch D. Workings'!$D$12),"Exceeded cap",IF((SUMIFS('Sch A. Input'!H218:CJ218,'Sch A. Input'!$H$14:$CJ$14,"Total",'Sch A. Input'!$H$13:$CJ$13,"&lt;="&amp;$U$7))&gt;'Sch D. Workings'!$D$12,MIN('Sch D. Workings'!AD1227,'Sch D. Workings'!$D$12-N226-H226),'Sch D. Workings'!AD1227)))</f>
        <v>0</v>
      </c>
      <c r="U226" s="221">
        <f>'Sch D. Workings'!AI1227</f>
        <v>0</v>
      </c>
      <c r="V226" s="82">
        <f>IFERROR(LOOKUP('Sch D. Workings'!AF1227,$C$10:$C$14,$B$10:$B$14),0)</f>
        <v>0</v>
      </c>
      <c r="W226" s="99">
        <f>COUNTIFS('Sch D. Workings'!AF1227,"&gt;"&amp;$D$14)</f>
        <v>0</v>
      </c>
      <c r="X226" s="85"/>
      <c r="Y226" s="78">
        <f>'Sch D. Workings'!AK1227</f>
        <v>0</v>
      </c>
      <c r="Z226" s="309">
        <f>IF(OR('Sch D. Workings'!D220="",$D$7&lt;=U$7,Y226=0),0,IF(OR(T226="Exceeded Cap",N226="Exceeded Cap",SUM(H226,N226,T226)='Sch D. Workings'!$D$12),"Exceeded Cap",IF((SUMIFS('Sch A. Input'!H218:CJ218,'Sch A. Input'!$H$14:$CJ$14,"Total",'Sch A. Input'!$H$13:$CJ$13,"&lt;="&amp;$AA$7))&gt;'Sch D. Workings'!$D$12,MIN('Sch D. Workings'!AN1227,'Sch D. Workings'!$D$12-N226-T226-H226),'Sch D. Workings'!AN1227)))</f>
        <v>0</v>
      </c>
      <c r="AA226" s="221">
        <f>'Sch D. Workings'!AS1227</f>
        <v>0</v>
      </c>
      <c r="AB226" s="82">
        <f>IFERROR(LOOKUP('Sch D. Workings'!AP1227,$C$10:$C$14,$B$10:$B$14),0)</f>
        <v>0</v>
      </c>
      <c r="AC226" s="99">
        <f>COUNTIFS('Sch D. Workings'!AP1227,"&gt;"&amp;$D$14)</f>
        <v>0</v>
      </c>
    </row>
    <row r="227" spans="3:29" x14ac:dyDescent="0.35">
      <c r="C227" s="81" t="str">
        <f>IF('Sch A. Input'!B219="","",'Sch A. Input'!B219)</f>
        <v/>
      </c>
      <c r="D227" s="81" t="str">
        <f>IF('Sch A. Input'!C219="","",'Sch A. Input'!C219)</f>
        <v/>
      </c>
      <c r="E227" s="85"/>
      <c r="F227" s="85"/>
      <c r="G227" s="99">
        <f>'Sch D. Workings'!G1228</f>
        <v>0</v>
      </c>
      <c r="H227" s="310">
        <f>IF(OR('Sch D. Workings'!D221="",G227=0),0,(IF((SUMIFS('Sch A. Input'!H219:CJ219,'Sch A. Input'!$H$14:$CJ$14,"Total",'Sch A. Input'!$H$13:$CJ$13,"&lt;="&amp;$I$7))&gt;'Sch D. Workings'!$D$12,MIN('Sch D. Workings'!J1228,'Sch D. Workings'!$D$12),'Sch D. Workings'!J1228)))</f>
        <v>0</v>
      </c>
      <c r="I227" s="221">
        <f>'Sch D. Workings'!O1228</f>
        <v>0</v>
      </c>
      <c r="J227" s="82">
        <f>IFERROR(LOOKUP('Sch D. Workings'!L1228,$C$10:$C$14,$B$10:$B$14),0)</f>
        <v>0</v>
      </c>
      <c r="K227" s="99">
        <f>COUNTIFS('Sch D. Workings'!L1228,"&gt;"&amp;$D$14)</f>
        <v>0</v>
      </c>
      <c r="L227" s="300"/>
      <c r="M227" s="78">
        <f>'Sch D. Workings'!Q1228</f>
        <v>0</v>
      </c>
      <c r="N227" s="309">
        <f>IF(OR('Sch D. Workings'!D221="",$D$7&lt;=I$7,M227=0),0,(IF(H227='Sch D. Workings'!$D$12,"Exceeded Cap",IF((SUMIFS('Sch A. Input'!H219:CJ219,'Sch A. Input'!$H$14:$CJ$14,"Total",'Sch A. Input'!$H$13:$CJ$13,"&lt;="&amp;$O$7))&gt;'Sch D. Workings'!$D$12,MIN('Sch D. Workings'!T1228,'Sch D. Workings'!$D$12-H227),'Sch D. Workings'!T1228))))</f>
        <v>0</v>
      </c>
      <c r="O227" s="221">
        <f>'Sch D. Workings'!Y1228</f>
        <v>0</v>
      </c>
      <c r="P227" s="82">
        <f>IFERROR(LOOKUP('Sch D. Workings'!V1228,$C$10:$C$14,$B$10:$B$14),0)</f>
        <v>0</v>
      </c>
      <c r="Q227" s="99">
        <f>COUNTIFS('Sch D. Workings'!V1228,"&gt;"&amp;$D$14)</f>
        <v>0</v>
      </c>
      <c r="R227" s="85"/>
      <c r="S227" s="78">
        <f>'Sch D. Workings'!AA1228</f>
        <v>0</v>
      </c>
      <c r="T227" s="309">
        <f>IF(OR('Sch D. Workings'!D221="",$D$7&lt;=O$7,S227=0),0,IF(OR(N227="Exceeded Cap",SUM(H227,N227)='Sch D. Workings'!$D$12),"Exceeded cap",IF((SUMIFS('Sch A. Input'!H219:CJ219,'Sch A. Input'!$H$14:$CJ$14,"Total",'Sch A. Input'!$H$13:$CJ$13,"&lt;="&amp;$U$7))&gt;'Sch D. Workings'!$D$12,MIN('Sch D. Workings'!AD1228,'Sch D. Workings'!$D$12-N227-H227),'Sch D. Workings'!AD1228)))</f>
        <v>0</v>
      </c>
      <c r="U227" s="221">
        <f>'Sch D. Workings'!AI1228</f>
        <v>0</v>
      </c>
      <c r="V227" s="82">
        <f>IFERROR(LOOKUP('Sch D. Workings'!AF1228,$C$10:$C$14,$B$10:$B$14),0)</f>
        <v>0</v>
      </c>
      <c r="W227" s="99">
        <f>COUNTIFS('Sch D. Workings'!AF1228,"&gt;"&amp;$D$14)</f>
        <v>0</v>
      </c>
      <c r="X227" s="85"/>
      <c r="Y227" s="78">
        <f>'Sch D. Workings'!AK1228</f>
        <v>0</v>
      </c>
      <c r="Z227" s="309">
        <f>IF(OR('Sch D. Workings'!D221="",$D$7&lt;=U$7,Y227=0),0,IF(OR(T227="Exceeded Cap",N227="Exceeded Cap",SUM(H227,N227,T227)='Sch D. Workings'!$D$12),"Exceeded Cap",IF((SUMIFS('Sch A. Input'!H219:CJ219,'Sch A. Input'!$H$14:$CJ$14,"Total",'Sch A. Input'!$H$13:$CJ$13,"&lt;="&amp;$AA$7))&gt;'Sch D. Workings'!$D$12,MIN('Sch D. Workings'!AN1228,'Sch D. Workings'!$D$12-N227-T227-H227),'Sch D. Workings'!AN1228)))</f>
        <v>0</v>
      </c>
      <c r="AA227" s="221">
        <f>'Sch D. Workings'!AS1228</f>
        <v>0</v>
      </c>
      <c r="AB227" s="82">
        <f>IFERROR(LOOKUP('Sch D. Workings'!AP1228,$C$10:$C$14,$B$10:$B$14),0)</f>
        <v>0</v>
      </c>
      <c r="AC227" s="99">
        <f>COUNTIFS('Sch D. Workings'!AP1228,"&gt;"&amp;$D$14)</f>
        <v>0</v>
      </c>
    </row>
    <row r="228" spans="3:29" x14ac:dyDescent="0.35">
      <c r="C228" s="81" t="str">
        <f>IF('Sch A. Input'!B220="","",'Sch A. Input'!B220)</f>
        <v/>
      </c>
      <c r="D228" s="81" t="str">
        <f>IF('Sch A. Input'!C220="","",'Sch A. Input'!C220)</f>
        <v/>
      </c>
      <c r="E228" s="85"/>
      <c r="F228" s="85"/>
      <c r="G228" s="99">
        <f>'Sch D. Workings'!G1229</f>
        <v>0</v>
      </c>
      <c r="H228" s="310">
        <f>IF(OR('Sch D. Workings'!D222="",G228=0),0,(IF((SUMIFS('Sch A. Input'!H220:CJ220,'Sch A. Input'!$H$14:$CJ$14,"Total",'Sch A. Input'!$H$13:$CJ$13,"&lt;="&amp;$I$7))&gt;'Sch D. Workings'!$D$12,MIN('Sch D. Workings'!J1229,'Sch D. Workings'!$D$12),'Sch D. Workings'!J1229)))</f>
        <v>0</v>
      </c>
      <c r="I228" s="221">
        <f>'Sch D. Workings'!O1229</f>
        <v>0</v>
      </c>
      <c r="J228" s="82">
        <f>IFERROR(LOOKUP('Sch D. Workings'!L1229,$C$10:$C$14,$B$10:$B$14),0)</f>
        <v>0</v>
      </c>
      <c r="K228" s="99">
        <f>COUNTIFS('Sch D. Workings'!L1229,"&gt;"&amp;$D$14)</f>
        <v>0</v>
      </c>
      <c r="L228" s="300"/>
      <c r="M228" s="78">
        <f>'Sch D. Workings'!Q1229</f>
        <v>0</v>
      </c>
      <c r="N228" s="309">
        <f>IF(OR('Sch D. Workings'!D222="",$D$7&lt;=I$7,M228=0),0,(IF(H228='Sch D. Workings'!$D$12,"Exceeded Cap",IF((SUMIFS('Sch A. Input'!H220:CJ220,'Sch A. Input'!$H$14:$CJ$14,"Total",'Sch A. Input'!$H$13:$CJ$13,"&lt;="&amp;$O$7))&gt;'Sch D. Workings'!$D$12,MIN('Sch D. Workings'!T1229,'Sch D. Workings'!$D$12-H228),'Sch D. Workings'!T1229))))</f>
        <v>0</v>
      </c>
      <c r="O228" s="221">
        <f>'Sch D. Workings'!Y1229</f>
        <v>0</v>
      </c>
      <c r="P228" s="82">
        <f>IFERROR(LOOKUP('Sch D. Workings'!V1229,$C$10:$C$14,$B$10:$B$14),0)</f>
        <v>0</v>
      </c>
      <c r="Q228" s="99">
        <f>COUNTIFS('Sch D. Workings'!V1229,"&gt;"&amp;$D$14)</f>
        <v>0</v>
      </c>
      <c r="R228" s="85"/>
      <c r="S228" s="78">
        <f>'Sch D. Workings'!AA1229</f>
        <v>0</v>
      </c>
      <c r="T228" s="309">
        <f>IF(OR('Sch D. Workings'!D222="",$D$7&lt;=O$7,S228=0),0,IF(OR(N228="Exceeded Cap",SUM(H228,N228)='Sch D. Workings'!$D$12),"Exceeded cap",IF((SUMIFS('Sch A. Input'!H220:CJ220,'Sch A. Input'!$H$14:$CJ$14,"Total",'Sch A. Input'!$H$13:$CJ$13,"&lt;="&amp;$U$7))&gt;'Sch D. Workings'!$D$12,MIN('Sch D. Workings'!AD1229,'Sch D. Workings'!$D$12-N228-H228),'Sch D. Workings'!AD1229)))</f>
        <v>0</v>
      </c>
      <c r="U228" s="221">
        <f>'Sch D. Workings'!AI1229</f>
        <v>0</v>
      </c>
      <c r="V228" s="82">
        <f>IFERROR(LOOKUP('Sch D. Workings'!AF1229,$C$10:$C$14,$B$10:$B$14),0)</f>
        <v>0</v>
      </c>
      <c r="W228" s="99">
        <f>COUNTIFS('Sch D. Workings'!AF1229,"&gt;"&amp;$D$14)</f>
        <v>0</v>
      </c>
      <c r="X228" s="85"/>
      <c r="Y228" s="78">
        <f>'Sch D. Workings'!AK1229</f>
        <v>0</v>
      </c>
      <c r="Z228" s="309">
        <f>IF(OR('Sch D. Workings'!D222="",$D$7&lt;=U$7,Y228=0),0,IF(OR(T228="Exceeded Cap",N228="Exceeded Cap",SUM(H228,N228,T228)='Sch D. Workings'!$D$12),"Exceeded Cap",IF((SUMIFS('Sch A. Input'!H220:CJ220,'Sch A. Input'!$H$14:$CJ$14,"Total",'Sch A. Input'!$H$13:$CJ$13,"&lt;="&amp;$AA$7))&gt;'Sch D. Workings'!$D$12,MIN('Sch D. Workings'!AN1229,'Sch D. Workings'!$D$12-N228-T228-H228),'Sch D. Workings'!AN1229)))</f>
        <v>0</v>
      </c>
      <c r="AA228" s="221">
        <f>'Sch D. Workings'!AS1229</f>
        <v>0</v>
      </c>
      <c r="AB228" s="82">
        <f>IFERROR(LOOKUP('Sch D. Workings'!AP1229,$C$10:$C$14,$B$10:$B$14),0)</f>
        <v>0</v>
      </c>
      <c r="AC228" s="99">
        <f>COUNTIFS('Sch D. Workings'!AP1229,"&gt;"&amp;$D$14)</f>
        <v>0</v>
      </c>
    </row>
    <row r="229" spans="3:29" x14ac:dyDescent="0.35">
      <c r="C229" s="81" t="str">
        <f>IF('Sch A. Input'!B221="","",'Sch A. Input'!B221)</f>
        <v/>
      </c>
      <c r="D229" s="81" t="str">
        <f>IF('Sch A. Input'!C221="","",'Sch A. Input'!C221)</f>
        <v/>
      </c>
      <c r="E229" s="85"/>
      <c r="F229" s="85"/>
      <c r="G229" s="99">
        <f>'Sch D. Workings'!G1230</f>
        <v>0</v>
      </c>
      <c r="H229" s="310">
        <f>IF(OR('Sch D. Workings'!D223="",G229=0),0,(IF((SUMIFS('Sch A. Input'!H221:CJ221,'Sch A. Input'!$H$14:$CJ$14,"Total",'Sch A. Input'!$H$13:$CJ$13,"&lt;="&amp;$I$7))&gt;'Sch D. Workings'!$D$12,MIN('Sch D. Workings'!J1230,'Sch D. Workings'!$D$12),'Sch D. Workings'!J1230)))</f>
        <v>0</v>
      </c>
      <c r="I229" s="221">
        <f>'Sch D. Workings'!O1230</f>
        <v>0</v>
      </c>
      <c r="J229" s="82">
        <f>IFERROR(LOOKUP('Sch D. Workings'!L1230,$C$10:$C$14,$B$10:$B$14),0)</f>
        <v>0</v>
      </c>
      <c r="K229" s="99">
        <f>COUNTIFS('Sch D. Workings'!L1230,"&gt;"&amp;$D$14)</f>
        <v>0</v>
      </c>
      <c r="L229" s="300"/>
      <c r="M229" s="78">
        <f>'Sch D. Workings'!Q1230</f>
        <v>0</v>
      </c>
      <c r="N229" s="309">
        <f>IF(OR('Sch D. Workings'!D223="",$D$7&lt;=I$7,M229=0),0,(IF(H229='Sch D. Workings'!$D$12,"Exceeded Cap",IF((SUMIFS('Sch A. Input'!H221:CJ221,'Sch A. Input'!$H$14:$CJ$14,"Total",'Sch A. Input'!$H$13:$CJ$13,"&lt;="&amp;$O$7))&gt;'Sch D. Workings'!$D$12,MIN('Sch D. Workings'!T1230,'Sch D. Workings'!$D$12-H229),'Sch D. Workings'!T1230))))</f>
        <v>0</v>
      </c>
      <c r="O229" s="221">
        <f>'Sch D. Workings'!Y1230</f>
        <v>0</v>
      </c>
      <c r="P229" s="82">
        <f>IFERROR(LOOKUP('Sch D. Workings'!V1230,$C$10:$C$14,$B$10:$B$14),0)</f>
        <v>0</v>
      </c>
      <c r="Q229" s="99">
        <f>COUNTIFS('Sch D. Workings'!V1230,"&gt;"&amp;$D$14)</f>
        <v>0</v>
      </c>
      <c r="R229" s="85"/>
      <c r="S229" s="78">
        <f>'Sch D. Workings'!AA1230</f>
        <v>0</v>
      </c>
      <c r="T229" s="309">
        <f>IF(OR('Sch D. Workings'!D223="",$D$7&lt;=O$7,S229=0),0,IF(OR(N229="Exceeded Cap",SUM(H229,N229)='Sch D. Workings'!$D$12),"Exceeded cap",IF((SUMIFS('Sch A. Input'!H221:CJ221,'Sch A. Input'!$H$14:$CJ$14,"Total",'Sch A. Input'!$H$13:$CJ$13,"&lt;="&amp;$U$7))&gt;'Sch D. Workings'!$D$12,MIN('Sch D. Workings'!AD1230,'Sch D. Workings'!$D$12-N229-H229),'Sch D. Workings'!AD1230)))</f>
        <v>0</v>
      </c>
      <c r="U229" s="221">
        <f>'Sch D. Workings'!AI1230</f>
        <v>0</v>
      </c>
      <c r="V229" s="82">
        <f>IFERROR(LOOKUP('Sch D. Workings'!AF1230,$C$10:$C$14,$B$10:$B$14),0)</f>
        <v>0</v>
      </c>
      <c r="W229" s="99">
        <f>COUNTIFS('Sch D. Workings'!AF1230,"&gt;"&amp;$D$14)</f>
        <v>0</v>
      </c>
      <c r="X229" s="85"/>
      <c r="Y229" s="78">
        <f>'Sch D. Workings'!AK1230</f>
        <v>0</v>
      </c>
      <c r="Z229" s="309">
        <f>IF(OR('Sch D. Workings'!D223="",$D$7&lt;=U$7,Y229=0),0,IF(OR(T229="Exceeded Cap",N229="Exceeded Cap",SUM(H229,N229,T229)='Sch D. Workings'!$D$12),"Exceeded Cap",IF((SUMIFS('Sch A. Input'!H221:CJ221,'Sch A. Input'!$H$14:$CJ$14,"Total",'Sch A. Input'!$H$13:$CJ$13,"&lt;="&amp;$AA$7))&gt;'Sch D. Workings'!$D$12,MIN('Sch D. Workings'!AN1230,'Sch D. Workings'!$D$12-N229-T229-H229),'Sch D. Workings'!AN1230)))</f>
        <v>0</v>
      </c>
      <c r="AA229" s="221">
        <f>'Sch D. Workings'!AS1230</f>
        <v>0</v>
      </c>
      <c r="AB229" s="82">
        <f>IFERROR(LOOKUP('Sch D. Workings'!AP1230,$C$10:$C$14,$B$10:$B$14),0)</f>
        <v>0</v>
      </c>
      <c r="AC229" s="99">
        <f>COUNTIFS('Sch D. Workings'!AP1230,"&gt;"&amp;$D$14)</f>
        <v>0</v>
      </c>
    </row>
    <row r="230" spans="3:29" x14ac:dyDescent="0.35">
      <c r="C230" s="81" t="str">
        <f>IF('Sch A. Input'!B222="","",'Sch A. Input'!B222)</f>
        <v/>
      </c>
      <c r="D230" s="81" t="str">
        <f>IF('Sch A. Input'!C222="","",'Sch A. Input'!C222)</f>
        <v/>
      </c>
      <c r="E230" s="85"/>
      <c r="F230" s="85"/>
      <c r="G230" s="99">
        <f>'Sch D. Workings'!G1231</f>
        <v>0</v>
      </c>
      <c r="H230" s="310">
        <f>IF(OR('Sch D. Workings'!D224="",G230=0),0,(IF((SUMIFS('Sch A. Input'!H222:CJ222,'Sch A. Input'!$H$14:$CJ$14,"Total",'Sch A. Input'!$H$13:$CJ$13,"&lt;="&amp;$I$7))&gt;'Sch D. Workings'!$D$12,MIN('Sch D. Workings'!J1231,'Sch D. Workings'!$D$12),'Sch D. Workings'!J1231)))</f>
        <v>0</v>
      </c>
      <c r="I230" s="221">
        <f>'Sch D. Workings'!O1231</f>
        <v>0</v>
      </c>
      <c r="J230" s="82">
        <f>IFERROR(LOOKUP('Sch D. Workings'!L1231,$C$10:$C$14,$B$10:$B$14),0)</f>
        <v>0</v>
      </c>
      <c r="K230" s="99">
        <f>COUNTIFS('Sch D. Workings'!L1231,"&gt;"&amp;$D$14)</f>
        <v>0</v>
      </c>
      <c r="L230" s="300"/>
      <c r="M230" s="78">
        <f>'Sch D. Workings'!Q1231</f>
        <v>0</v>
      </c>
      <c r="N230" s="309">
        <f>IF(OR('Sch D. Workings'!D224="",$D$7&lt;=I$7,M230=0),0,(IF(H230='Sch D. Workings'!$D$12,"Exceeded Cap",IF((SUMIFS('Sch A. Input'!H222:CJ222,'Sch A. Input'!$H$14:$CJ$14,"Total",'Sch A. Input'!$H$13:$CJ$13,"&lt;="&amp;$O$7))&gt;'Sch D. Workings'!$D$12,MIN('Sch D. Workings'!T1231,'Sch D. Workings'!$D$12-H230),'Sch D. Workings'!T1231))))</f>
        <v>0</v>
      </c>
      <c r="O230" s="221">
        <f>'Sch D. Workings'!Y1231</f>
        <v>0</v>
      </c>
      <c r="P230" s="82">
        <f>IFERROR(LOOKUP('Sch D. Workings'!V1231,$C$10:$C$14,$B$10:$B$14),0)</f>
        <v>0</v>
      </c>
      <c r="Q230" s="99">
        <f>COUNTIFS('Sch D. Workings'!V1231,"&gt;"&amp;$D$14)</f>
        <v>0</v>
      </c>
      <c r="R230" s="85"/>
      <c r="S230" s="78">
        <f>'Sch D. Workings'!AA1231</f>
        <v>0</v>
      </c>
      <c r="T230" s="309">
        <f>IF(OR('Sch D. Workings'!D224="",$D$7&lt;=O$7,S230=0),0,IF(OR(N230="Exceeded Cap",SUM(H230,N230)='Sch D. Workings'!$D$12),"Exceeded cap",IF((SUMIFS('Sch A. Input'!H222:CJ222,'Sch A. Input'!$H$14:$CJ$14,"Total",'Sch A. Input'!$H$13:$CJ$13,"&lt;="&amp;$U$7))&gt;'Sch D. Workings'!$D$12,MIN('Sch D. Workings'!AD1231,'Sch D. Workings'!$D$12-N230-H230),'Sch D. Workings'!AD1231)))</f>
        <v>0</v>
      </c>
      <c r="U230" s="221">
        <f>'Sch D. Workings'!AI1231</f>
        <v>0</v>
      </c>
      <c r="V230" s="82">
        <f>IFERROR(LOOKUP('Sch D. Workings'!AF1231,$C$10:$C$14,$B$10:$B$14),0)</f>
        <v>0</v>
      </c>
      <c r="W230" s="99">
        <f>COUNTIFS('Sch D. Workings'!AF1231,"&gt;"&amp;$D$14)</f>
        <v>0</v>
      </c>
      <c r="X230" s="85"/>
      <c r="Y230" s="78">
        <f>'Sch D. Workings'!AK1231</f>
        <v>0</v>
      </c>
      <c r="Z230" s="309">
        <f>IF(OR('Sch D. Workings'!D224="",$D$7&lt;=U$7,Y230=0),0,IF(OR(T230="Exceeded Cap",N230="Exceeded Cap",SUM(H230,N230,T230)='Sch D. Workings'!$D$12),"Exceeded Cap",IF((SUMIFS('Sch A. Input'!H222:CJ222,'Sch A. Input'!$H$14:$CJ$14,"Total",'Sch A. Input'!$H$13:$CJ$13,"&lt;="&amp;$AA$7))&gt;'Sch D. Workings'!$D$12,MIN('Sch D. Workings'!AN1231,'Sch D. Workings'!$D$12-N230-T230-H230),'Sch D. Workings'!AN1231)))</f>
        <v>0</v>
      </c>
      <c r="AA230" s="221">
        <f>'Sch D. Workings'!AS1231</f>
        <v>0</v>
      </c>
      <c r="AB230" s="82">
        <f>IFERROR(LOOKUP('Sch D. Workings'!AP1231,$C$10:$C$14,$B$10:$B$14),0)</f>
        <v>0</v>
      </c>
      <c r="AC230" s="99">
        <f>COUNTIFS('Sch D. Workings'!AP1231,"&gt;"&amp;$D$14)</f>
        <v>0</v>
      </c>
    </row>
    <row r="231" spans="3:29" x14ac:dyDescent="0.35">
      <c r="C231" s="81" t="str">
        <f>IF('Sch A. Input'!B223="","",'Sch A. Input'!B223)</f>
        <v/>
      </c>
      <c r="D231" s="81" t="str">
        <f>IF('Sch A. Input'!C223="","",'Sch A. Input'!C223)</f>
        <v/>
      </c>
      <c r="E231" s="85"/>
      <c r="F231" s="85"/>
      <c r="G231" s="99">
        <f>'Sch D. Workings'!G1232</f>
        <v>0</v>
      </c>
      <c r="H231" s="310">
        <f>IF(OR('Sch D. Workings'!D225="",G231=0),0,(IF((SUMIFS('Sch A. Input'!H223:CJ223,'Sch A. Input'!$H$14:$CJ$14,"Total",'Sch A. Input'!$H$13:$CJ$13,"&lt;="&amp;$I$7))&gt;'Sch D. Workings'!$D$12,MIN('Sch D. Workings'!J1232,'Sch D. Workings'!$D$12),'Sch D. Workings'!J1232)))</f>
        <v>0</v>
      </c>
      <c r="I231" s="221">
        <f>'Sch D. Workings'!O1232</f>
        <v>0</v>
      </c>
      <c r="J231" s="82">
        <f>IFERROR(LOOKUP('Sch D. Workings'!L1232,$C$10:$C$14,$B$10:$B$14),0)</f>
        <v>0</v>
      </c>
      <c r="K231" s="99">
        <f>COUNTIFS('Sch D. Workings'!L1232,"&gt;"&amp;$D$14)</f>
        <v>0</v>
      </c>
      <c r="L231" s="300"/>
      <c r="M231" s="78">
        <f>'Sch D. Workings'!Q1232</f>
        <v>0</v>
      </c>
      <c r="N231" s="309">
        <f>IF(OR('Sch D. Workings'!D225="",$D$7&lt;=I$7,M231=0),0,(IF(H231='Sch D. Workings'!$D$12,"Exceeded Cap",IF((SUMIFS('Sch A. Input'!H223:CJ223,'Sch A. Input'!$H$14:$CJ$14,"Total",'Sch A. Input'!$H$13:$CJ$13,"&lt;="&amp;$O$7))&gt;'Sch D. Workings'!$D$12,MIN('Sch D. Workings'!T1232,'Sch D. Workings'!$D$12-H231),'Sch D. Workings'!T1232))))</f>
        <v>0</v>
      </c>
      <c r="O231" s="221">
        <f>'Sch D. Workings'!Y1232</f>
        <v>0</v>
      </c>
      <c r="P231" s="82">
        <f>IFERROR(LOOKUP('Sch D. Workings'!V1232,$C$10:$C$14,$B$10:$B$14),0)</f>
        <v>0</v>
      </c>
      <c r="Q231" s="99">
        <f>COUNTIFS('Sch D. Workings'!V1232,"&gt;"&amp;$D$14)</f>
        <v>0</v>
      </c>
      <c r="R231" s="85"/>
      <c r="S231" s="78">
        <f>'Sch D. Workings'!AA1232</f>
        <v>0</v>
      </c>
      <c r="T231" s="309">
        <f>IF(OR('Sch D. Workings'!D225="",$D$7&lt;=O$7,S231=0),0,IF(OR(N231="Exceeded Cap",SUM(H231,N231)='Sch D. Workings'!$D$12),"Exceeded cap",IF((SUMIFS('Sch A. Input'!H223:CJ223,'Sch A. Input'!$H$14:$CJ$14,"Total",'Sch A. Input'!$H$13:$CJ$13,"&lt;="&amp;$U$7))&gt;'Sch D. Workings'!$D$12,MIN('Sch D. Workings'!AD1232,'Sch D. Workings'!$D$12-N231-H231),'Sch D. Workings'!AD1232)))</f>
        <v>0</v>
      </c>
      <c r="U231" s="221">
        <f>'Sch D. Workings'!AI1232</f>
        <v>0</v>
      </c>
      <c r="V231" s="82">
        <f>IFERROR(LOOKUP('Sch D. Workings'!AF1232,$C$10:$C$14,$B$10:$B$14),0)</f>
        <v>0</v>
      </c>
      <c r="W231" s="99">
        <f>COUNTIFS('Sch D. Workings'!AF1232,"&gt;"&amp;$D$14)</f>
        <v>0</v>
      </c>
      <c r="X231" s="85"/>
      <c r="Y231" s="78">
        <f>'Sch D. Workings'!AK1232</f>
        <v>0</v>
      </c>
      <c r="Z231" s="309">
        <f>IF(OR('Sch D. Workings'!D225="",$D$7&lt;=U$7,Y231=0),0,IF(OR(T231="Exceeded Cap",N231="Exceeded Cap",SUM(H231,N231,T231)='Sch D. Workings'!$D$12),"Exceeded Cap",IF((SUMIFS('Sch A. Input'!H223:CJ223,'Sch A. Input'!$H$14:$CJ$14,"Total",'Sch A. Input'!$H$13:$CJ$13,"&lt;="&amp;$AA$7))&gt;'Sch D. Workings'!$D$12,MIN('Sch D. Workings'!AN1232,'Sch D. Workings'!$D$12-N231-T231-H231),'Sch D. Workings'!AN1232)))</f>
        <v>0</v>
      </c>
      <c r="AA231" s="221">
        <f>'Sch D. Workings'!AS1232</f>
        <v>0</v>
      </c>
      <c r="AB231" s="82">
        <f>IFERROR(LOOKUP('Sch D. Workings'!AP1232,$C$10:$C$14,$B$10:$B$14),0)</f>
        <v>0</v>
      </c>
      <c r="AC231" s="99">
        <f>COUNTIFS('Sch D. Workings'!AP1232,"&gt;"&amp;$D$14)</f>
        <v>0</v>
      </c>
    </row>
    <row r="232" spans="3:29" x14ac:dyDescent="0.35">
      <c r="C232" s="81" t="str">
        <f>IF('Sch A. Input'!B224="","",'Sch A. Input'!B224)</f>
        <v/>
      </c>
      <c r="D232" s="81" t="str">
        <f>IF('Sch A. Input'!C224="","",'Sch A. Input'!C224)</f>
        <v/>
      </c>
      <c r="E232" s="85"/>
      <c r="F232" s="85"/>
      <c r="G232" s="99">
        <f>'Sch D. Workings'!G1233</f>
        <v>0</v>
      </c>
      <c r="H232" s="310">
        <f>IF(OR('Sch D. Workings'!D226="",G232=0),0,(IF((SUMIFS('Sch A. Input'!H224:CJ224,'Sch A. Input'!$H$14:$CJ$14,"Total",'Sch A. Input'!$H$13:$CJ$13,"&lt;="&amp;$I$7))&gt;'Sch D. Workings'!$D$12,MIN('Sch D. Workings'!J1233,'Sch D. Workings'!$D$12),'Sch D. Workings'!J1233)))</f>
        <v>0</v>
      </c>
      <c r="I232" s="221">
        <f>'Sch D. Workings'!O1233</f>
        <v>0</v>
      </c>
      <c r="J232" s="82">
        <f>IFERROR(LOOKUP('Sch D. Workings'!L1233,$C$10:$C$14,$B$10:$B$14),0)</f>
        <v>0</v>
      </c>
      <c r="K232" s="99">
        <f>COUNTIFS('Sch D. Workings'!L1233,"&gt;"&amp;$D$14)</f>
        <v>0</v>
      </c>
      <c r="L232" s="300"/>
      <c r="M232" s="78">
        <f>'Sch D. Workings'!Q1233</f>
        <v>0</v>
      </c>
      <c r="N232" s="309">
        <f>IF(OR('Sch D. Workings'!D226="",$D$7&lt;=I$7,M232=0),0,(IF(H232='Sch D. Workings'!$D$12,"Exceeded Cap",IF((SUMIFS('Sch A. Input'!H224:CJ224,'Sch A. Input'!$H$14:$CJ$14,"Total",'Sch A. Input'!$H$13:$CJ$13,"&lt;="&amp;$O$7))&gt;'Sch D. Workings'!$D$12,MIN('Sch D. Workings'!T1233,'Sch D. Workings'!$D$12-H232),'Sch D. Workings'!T1233))))</f>
        <v>0</v>
      </c>
      <c r="O232" s="221">
        <f>'Sch D. Workings'!Y1233</f>
        <v>0</v>
      </c>
      <c r="P232" s="82">
        <f>IFERROR(LOOKUP('Sch D. Workings'!V1233,$C$10:$C$14,$B$10:$B$14),0)</f>
        <v>0</v>
      </c>
      <c r="Q232" s="99">
        <f>COUNTIFS('Sch D. Workings'!V1233,"&gt;"&amp;$D$14)</f>
        <v>0</v>
      </c>
      <c r="R232" s="85"/>
      <c r="S232" s="78">
        <f>'Sch D. Workings'!AA1233</f>
        <v>0</v>
      </c>
      <c r="T232" s="309">
        <f>IF(OR('Sch D. Workings'!D226="",$D$7&lt;=O$7,S232=0),0,IF(OR(N232="Exceeded Cap",SUM(H232,N232)='Sch D. Workings'!$D$12),"Exceeded cap",IF((SUMIFS('Sch A. Input'!H224:CJ224,'Sch A. Input'!$H$14:$CJ$14,"Total",'Sch A. Input'!$H$13:$CJ$13,"&lt;="&amp;$U$7))&gt;'Sch D. Workings'!$D$12,MIN('Sch D. Workings'!AD1233,'Sch D. Workings'!$D$12-N232-H232),'Sch D. Workings'!AD1233)))</f>
        <v>0</v>
      </c>
      <c r="U232" s="221">
        <f>'Sch D. Workings'!AI1233</f>
        <v>0</v>
      </c>
      <c r="V232" s="82">
        <f>IFERROR(LOOKUP('Sch D. Workings'!AF1233,$C$10:$C$14,$B$10:$B$14),0)</f>
        <v>0</v>
      </c>
      <c r="W232" s="99">
        <f>COUNTIFS('Sch D. Workings'!AF1233,"&gt;"&amp;$D$14)</f>
        <v>0</v>
      </c>
      <c r="X232" s="85"/>
      <c r="Y232" s="78">
        <f>'Sch D. Workings'!AK1233</f>
        <v>0</v>
      </c>
      <c r="Z232" s="309">
        <f>IF(OR('Sch D. Workings'!D226="",$D$7&lt;=U$7,Y232=0),0,IF(OR(T232="Exceeded Cap",N232="Exceeded Cap",SUM(H232,N232,T232)='Sch D. Workings'!$D$12),"Exceeded Cap",IF((SUMIFS('Sch A. Input'!H224:CJ224,'Sch A. Input'!$H$14:$CJ$14,"Total",'Sch A. Input'!$H$13:$CJ$13,"&lt;="&amp;$AA$7))&gt;'Sch D. Workings'!$D$12,MIN('Sch D. Workings'!AN1233,'Sch D. Workings'!$D$12-N232-T232-H232),'Sch D. Workings'!AN1233)))</f>
        <v>0</v>
      </c>
      <c r="AA232" s="221">
        <f>'Sch D. Workings'!AS1233</f>
        <v>0</v>
      </c>
      <c r="AB232" s="82">
        <f>IFERROR(LOOKUP('Sch D. Workings'!AP1233,$C$10:$C$14,$B$10:$B$14),0)</f>
        <v>0</v>
      </c>
      <c r="AC232" s="99">
        <f>COUNTIFS('Sch D. Workings'!AP1233,"&gt;"&amp;$D$14)</f>
        <v>0</v>
      </c>
    </row>
    <row r="233" spans="3:29" x14ac:dyDescent="0.35">
      <c r="C233" s="81" t="str">
        <f>IF('Sch A. Input'!B225="","",'Sch A. Input'!B225)</f>
        <v/>
      </c>
      <c r="D233" s="81" t="str">
        <f>IF('Sch A. Input'!C225="","",'Sch A. Input'!C225)</f>
        <v/>
      </c>
      <c r="E233" s="85"/>
      <c r="F233" s="85"/>
      <c r="G233" s="99">
        <f>'Sch D. Workings'!G1234</f>
        <v>0</v>
      </c>
      <c r="H233" s="310">
        <f>IF(OR('Sch D. Workings'!D227="",G233=0),0,(IF((SUMIFS('Sch A. Input'!H225:CJ225,'Sch A. Input'!$H$14:$CJ$14,"Total",'Sch A. Input'!$H$13:$CJ$13,"&lt;="&amp;$I$7))&gt;'Sch D. Workings'!$D$12,MIN('Sch D. Workings'!J1234,'Sch D. Workings'!$D$12),'Sch D. Workings'!J1234)))</f>
        <v>0</v>
      </c>
      <c r="I233" s="221">
        <f>'Sch D. Workings'!O1234</f>
        <v>0</v>
      </c>
      <c r="J233" s="82">
        <f>IFERROR(LOOKUP('Sch D. Workings'!L1234,$C$10:$C$14,$B$10:$B$14),0)</f>
        <v>0</v>
      </c>
      <c r="K233" s="99">
        <f>COUNTIFS('Sch D. Workings'!L1234,"&gt;"&amp;$D$14)</f>
        <v>0</v>
      </c>
      <c r="L233" s="300"/>
      <c r="M233" s="78">
        <f>'Sch D. Workings'!Q1234</f>
        <v>0</v>
      </c>
      <c r="N233" s="309">
        <f>IF(OR('Sch D. Workings'!D227="",$D$7&lt;=I$7,M233=0),0,(IF(H233='Sch D. Workings'!$D$12,"Exceeded Cap",IF((SUMIFS('Sch A. Input'!H225:CJ225,'Sch A. Input'!$H$14:$CJ$14,"Total",'Sch A. Input'!$H$13:$CJ$13,"&lt;="&amp;$O$7))&gt;'Sch D. Workings'!$D$12,MIN('Sch D. Workings'!T1234,'Sch D. Workings'!$D$12-H233),'Sch D. Workings'!T1234))))</f>
        <v>0</v>
      </c>
      <c r="O233" s="221">
        <f>'Sch D. Workings'!Y1234</f>
        <v>0</v>
      </c>
      <c r="P233" s="82">
        <f>IFERROR(LOOKUP('Sch D. Workings'!V1234,$C$10:$C$14,$B$10:$B$14),0)</f>
        <v>0</v>
      </c>
      <c r="Q233" s="99">
        <f>COUNTIFS('Sch D. Workings'!V1234,"&gt;"&amp;$D$14)</f>
        <v>0</v>
      </c>
      <c r="R233" s="85"/>
      <c r="S233" s="78">
        <f>'Sch D. Workings'!AA1234</f>
        <v>0</v>
      </c>
      <c r="T233" s="309">
        <f>IF(OR('Sch D. Workings'!D227="",$D$7&lt;=O$7,S233=0),0,IF(OR(N233="Exceeded Cap",SUM(H233,N233)='Sch D. Workings'!$D$12),"Exceeded cap",IF((SUMIFS('Sch A. Input'!H225:CJ225,'Sch A. Input'!$H$14:$CJ$14,"Total",'Sch A. Input'!$H$13:$CJ$13,"&lt;="&amp;$U$7))&gt;'Sch D. Workings'!$D$12,MIN('Sch D. Workings'!AD1234,'Sch D. Workings'!$D$12-N233-H233),'Sch D. Workings'!AD1234)))</f>
        <v>0</v>
      </c>
      <c r="U233" s="221">
        <f>'Sch D. Workings'!AI1234</f>
        <v>0</v>
      </c>
      <c r="V233" s="82">
        <f>IFERROR(LOOKUP('Sch D. Workings'!AF1234,$C$10:$C$14,$B$10:$B$14),0)</f>
        <v>0</v>
      </c>
      <c r="W233" s="99">
        <f>COUNTIFS('Sch D. Workings'!AF1234,"&gt;"&amp;$D$14)</f>
        <v>0</v>
      </c>
      <c r="X233" s="85"/>
      <c r="Y233" s="78">
        <f>'Sch D. Workings'!AK1234</f>
        <v>0</v>
      </c>
      <c r="Z233" s="309">
        <f>IF(OR('Sch D. Workings'!D227="",$D$7&lt;=U$7,Y233=0),0,IF(OR(T233="Exceeded Cap",N233="Exceeded Cap",SUM(H233,N233,T233)='Sch D. Workings'!$D$12),"Exceeded Cap",IF((SUMIFS('Sch A. Input'!H225:CJ225,'Sch A. Input'!$H$14:$CJ$14,"Total",'Sch A. Input'!$H$13:$CJ$13,"&lt;="&amp;$AA$7))&gt;'Sch D. Workings'!$D$12,MIN('Sch D. Workings'!AN1234,'Sch D. Workings'!$D$12-N233-T233-H233),'Sch D. Workings'!AN1234)))</f>
        <v>0</v>
      </c>
      <c r="AA233" s="221">
        <f>'Sch D. Workings'!AS1234</f>
        <v>0</v>
      </c>
      <c r="AB233" s="82">
        <f>IFERROR(LOOKUP('Sch D. Workings'!AP1234,$C$10:$C$14,$B$10:$B$14),0)</f>
        <v>0</v>
      </c>
      <c r="AC233" s="99">
        <f>COUNTIFS('Sch D. Workings'!AP1234,"&gt;"&amp;$D$14)</f>
        <v>0</v>
      </c>
    </row>
    <row r="234" spans="3:29" x14ac:dyDescent="0.35">
      <c r="C234" s="81" t="str">
        <f>IF('Sch A. Input'!B226="","",'Sch A. Input'!B226)</f>
        <v/>
      </c>
      <c r="D234" s="81" t="str">
        <f>IF('Sch A. Input'!C226="","",'Sch A. Input'!C226)</f>
        <v/>
      </c>
      <c r="E234" s="85"/>
      <c r="F234" s="85"/>
      <c r="G234" s="99">
        <f>'Sch D. Workings'!G1235</f>
        <v>0</v>
      </c>
      <c r="H234" s="310">
        <f>IF(OR('Sch D. Workings'!D228="",G234=0),0,(IF((SUMIFS('Sch A. Input'!H226:CJ226,'Sch A. Input'!$H$14:$CJ$14,"Total",'Sch A. Input'!$H$13:$CJ$13,"&lt;="&amp;$I$7))&gt;'Sch D. Workings'!$D$12,MIN('Sch D. Workings'!J1235,'Sch D. Workings'!$D$12),'Sch D. Workings'!J1235)))</f>
        <v>0</v>
      </c>
      <c r="I234" s="221">
        <f>'Sch D. Workings'!O1235</f>
        <v>0</v>
      </c>
      <c r="J234" s="82">
        <f>IFERROR(LOOKUP('Sch D. Workings'!L1235,$C$10:$C$14,$B$10:$B$14),0)</f>
        <v>0</v>
      </c>
      <c r="K234" s="99">
        <f>COUNTIFS('Sch D. Workings'!L1235,"&gt;"&amp;$D$14)</f>
        <v>0</v>
      </c>
      <c r="L234" s="300"/>
      <c r="M234" s="78">
        <f>'Sch D. Workings'!Q1235</f>
        <v>0</v>
      </c>
      <c r="N234" s="309">
        <f>IF(OR('Sch D. Workings'!D228="",$D$7&lt;=I$7,M234=0),0,(IF(H234='Sch D. Workings'!$D$12,"Exceeded Cap",IF((SUMIFS('Sch A. Input'!H226:CJ226,'Sch A. Input'!$H$14:$CJ$14,"Total",'Sch A. Input'!$H$13:$CJ$13,"&lt;="&amp;$O$7))&gt;'Sch D. Workings'!$D$12,MIN('Sch D. Workings'!T1235,'Sch D. Workings'!$D$12-H234),'Sch D. Workings'!T1235))))</f>
        <v>0</v>
      </c>
      <c r="O234" s="221">
        <f>'Sch D. Workings'!Y1235</f>
        <v>0</v>
      </c>
      <c r="P234" s="82">
        <f>IFERROR(LOOKUP('Sch D. Workings'!V1235,$C$10:$C$14,$B$10:$B$14),0)</f>
        <v>0</v>
      </c>
      <c r="Q234" s="99">
        <f>COUNTIFS('Sch D. Workings'!V1235,"&gt;"&amp;$D$14)</f>
        <v>0</v>
      </c>
      <c r="R234" s="85"/>
      <c r="S234" s="78">
        <f>'Sch D. Workings'!AA1235</f>
        <v>0</v>
      </c>
      <c r="T234" s="309">
        <f>IF(OR('Sch D. Workings'!D228="",$D$7&lt;=O$7,S234=0),0,IF(OR(N234="Exceeded Cap",SUM(H234,N234)='Sch D. Workings'!$D$12),"Exceeded cap",IF((SUMIFS('Sch A. Input'!H226:CJ226,'Sch A. Input'!$H$14:$CJ$14,"Total",'Sch A. Input'!$H$13:$CJ$13,"&lt;="&amp;$U$7))&gt;'Sch D. Workings'!$D$12,MIN('Sch D. Workings'!AD1235,'Sch D. Workings'!$D$12-N234-H234),'Sch D. Workings'!AD1235)))</f>
        <v>0</v>
      </c>
      <c r="U234" s="221">
        <f>'Sch D. Workings'!AI1235</f>
        <v>0</v>
      </c>
      <c r="V234" s="82">
        <f>IFERROR(LOOKUP('Sch D. Workings'!AF1235,$C$10:$C$14,$B$10:$B$14),0)</f>
        <v>0</v>
      </c>
      <c r="W234" s="99">
        <f>COUNTIFS('Sch D. Workings'!AF1235,"&gt;"&amp;$D$14)</f>
        <v>0</v>
      </c>
      <c r="X234" s="85"/>
      <c r="Y234" s="78">
        <f>'Sch D. Workings'!AK1235</f>
        <v>0</v>
      </c>
      <c r="Z234" s="309">
        <f>IF(OR('Sch D. Workings'!D228="",$D$7&lt;=U$7,Y234=0),0,IF(OR(T234="Exceeded Cap",N234="Exceeded Cap",SUM(H234,N234,T234)='Sch D. Workings'!$D$12),"Exceeded Cap",IF((SUMIFS('Sch A. Input'!H226:CJ226,'Sch A. Input'!$H$14:$CJ$14,"Total",'Sch A. Input'!$H$13:$CJ$13,"&lt;="&amp;$AA$7))&gt;'Sch D. Workings'!$D$12,MIN('Sch D. Workings'!AN1235,'Sch D. Workings'!$D$12-N234-T234-H234),'Sch D. Workings'!AN1235)))</f>
        <v>0</v>
      </c>
      <c r="AA234" s="221">
        <f>'Sch D. Workings'!AS1235</f>
        <v>0</v>
      </c>
      <c r="AB234" s="82">
        <f>IFERROR(LOOKUP('Sch D. Workings'!AP1235,$C$10:$C$14,$B$10:$B$14),0)</f>
        <v>0</v>
      </c>
      <c r="AC234" s="99">
        <f>COUNTIFS('Sch D. Workings'!AP1235,"&gt;"&amp;$D$14)</f>
        <v>0</v>
      </c>
    </row>
    <row r="235" spans="3:29" x14ac:dyDescent="0.35">
      <c r="C235" s="81" t="str">
        <f>IF('Sch A. Input'!B227="","",'Sch A. Input'!B227)</f>
        <v/>
      </c>
      <c r="D235" s="81" t="str">
        <f>IF('Sch A. Input'!C227="","",'Sch A. Input'!C227)</f>
        <v/>
      </c>
      <c r="E235" s="85"/>
      <c r="F235" s="85"/>
      <c r="G235" s="99">
        <f>'Sch D. Workings'!G1236</f>
        <v>0</v>
      </c>
      <c r="H235" s="310">
        <f>IF(OR('Sch D. Workings'!D229="",G235=0),0,(IF((SUMIFS('Sch A. Input'!H227:CJ227,'Sch A. Input'!$H$14:$CJ$14,"Total",'Sch A. Input'!$H$13:$CJ$13,"&lt;="&amp;$I$7))&gt;'Sch D. Workings'!$D$12,MIN('Sch D. Workings'!J1236,'Sch D. Workings'!$D$12),'Sch D. Workings'!J1236)))</f>
        <v>0</v>
      </c>
      <c r="I235" s="221">
        <f>'Sch D. Workings'!O1236</f>
        <v>0</v>
      </c>
      <c r="J235" s="82">
        <f>IFERROR(LOOKUP('Sch D. Workings'!L1236,$C$10:$C$14,$B$10:$B$14),0)</f>
        <v>0</v>
      </c>
      <c r="K235" s="99">
        <f>COUNTIFS('Sch D. Workings'!L1236,"&gt;"&amp;$D$14)</f>
        <v>0</v>
      </c>
      <c r="L235" s="300"/>
      <c r="M235" s="78">
        <f>'Sch D. Workings'!Q1236</f>
        <v>0</v>
      </c>
      <c r="N235" s="309">
        <f>IF(OR('Sch D. Workings'!D229="",$D$7&lt;=I$7,M235=0),0,(IF(H235='Sch D. Workings'!$D$12,"Exceeded Cap",IF((SUMIFS('Sch A. Input'!H227:CJ227,'Sch A. Input'!$H$14:$CJ$14,"Total",'Sch A. Input'!$H$13:$CJ$13,"&lt;="&amp;$O$7))&gt;'Sch D. Workings'!$D$12,MIN('Sch D. Workings'!T1236,'Sch D. Workings'!$D$12-H235),'Sch D. Workings'!T1236))))</f>
        <v>0</v>
      </c>
      <c r="O235" s="221">
        <f>'Sch D. Workings'!Y1236</f>
        <v>0</v>
      </c>
      <c r="P235" s="82">
        <f>IFERROR(LOOKUP('Sch D. Workings'!V1236,$C$10:$C$14,$B$10:$B$14),0)</f>
        <v>0</v>
      </c>
      <c r="Q235" s="99">
        <f>COUNTIFS('Sch D. Workings'!V1236,"&gt;"&amp;$D$14)</f>
        <v>0</v>
      </c>
      <c r="R235" s="85"/>
      <c r="S235" s="78">
        <f>'Sch D. Workings'!AA1236</f>
        <v>0</v>
      </c>
      <c r="T235" s="309">
        <f>IF(OR('Sch D. Workings'!D229="",$D$7&lt;=O$7,S235=0),0,IF(OR(N235="Exceeded Cap",SUM(H235,N235)='Sch D. Workings'!$D$12),"Exceeded cap",IF((SUMIFS('Sch A. Input'!H227:CJ227,'Sch A. Input'!$H$14:$CJ$14,"Total",'Sch A. Input'!$H$13:$CJ$13,"&lt;="&amp;$U$7))&gt;'Sch D. Workings'!$D$12,MIN('Sch D. Workings'!AD1236,'Sch D. Workings'!$D$12-N235-H235),'Sch D. Workings'!AD1236)))</f>
        <v>0</v>
      </c>
      <c r="U235" s="221">
        <f>'Sch D. Workings'!AI1236</f>
        <v>0</v>
      </c>
      <c r="V235" s="82">
        <f>IFERROR(LOOKUP('Sch D. Workings'!AF1236,$C$10:$C$14,$B$10:$B$14),0)</f>
        <v>0</v>
      </c>
      <c r="W235" s="99">
        <f>COUNTIFS('Sch D. Workings'!AF1236,"&gt;"&amp;$D$14)</f>
        <v>0</v>
      </c>
      <c r="X235" s="85"/>
      <c r="Y235" s="78">
        <f>'Sch D. Workings'!AK1236</f>
        <v>0</v>
      </c>
      <c r="Z235" s="309">
        <f>IF(OR('Sch D. Workings'!D229="",$D$7&lt;=U$7,Y235=0),0,IF(OR(T235="Exceeded Cap",N235="Exceeded Cap",SUM(H235,N235,T235)='Sch D. Workings'!$D$12),"Exceeded Cap",IF((SUMIFS('Sch A. Input'!H227:CJ227,'Sch A. Input'!$H$14:$CJ$14,"Total",'Sch A. Input'!$H$13:$CJ$13,"&lt;="&amp;$AA$7))&gt;'Sch D. Workings'!$D$12,MIN('Sch D. Workings'!AN1236,'Sch D. Workings'!$D$12-N235-T235-H235),'Sch D. Workings'!AN1236)))</f>
        <v>0</v>
      </c>
      <c r="AA235" s="221">
        <f>'Sch D. Workings'!AS1236</f>
        <v>0</v>
      </c>
      <c r="AB235" s="82">
        <f>IFERROR(LOOKUP('Sch D. Workings'!AP1236,$C$10:$C$14,$B$10:$B$14),0)</f>
        <v>0</v>
      </c>
      <c r="AC235" s="99">
        <f>COUNTIFS('Sch D. Workings'!AP1236,"&gt;"&amp;$D$14)</f>
        <v>0</v>
      </c>
    </row>
    <row r="236" spans="3:29" x14ac:dyDescent="0.35">
      <c r="C236" s="81" t="str">
        <f>IF('Sch A. Input'!B228="","",'Sch A. Input'!B228)</f>
        <v/>
      </c>
      <c r="D236" s="81" t="str">
        <f>IF('Sch A. Input'!C228="","",'Sch A. Input'!C228)</f>
        <v/>
      </c>
      <c r="E236" s="85"/>
      <c r="F236" s="85"/>
      <c r="G236" s="99">
        <f>'Sch D. Workings'!G1237</f>
        <v>0</v>
      </c>
      <c r="H236" s="310">
        <f>IF(OR('Sch D. Workings'!D230="",G236=0),0,(IF((SUMIFS('Sch A. Input'!H228:CJ228,'Sch A. Input'!$H$14:$CJ$14,"Total",'Sch A. Input'!$H$13:$CJ$13,"&lt;="&amp;$I$7))&gt;'Sch D. Workings'!$D$12,MIN('Sch D. Workings'!J1237,'Sch D. Workings'!$D$12),'Sch D. Workings'!J1237)))</f>
        <v>0</v>
      </c>
      <c r="I236" s="221">
        <f>'Sch D. Workings'!O1237</f>
        <v>0</v>
      </c>
      <c r="J236" s="82">
        <f>IFERROR(LOOKUP('Sch D. Workings'!L1237,$C$10:$C$14,$B$10:$B$14),0)</f>
        <v>0</v>
      </c>
      <c r="K236" s="99">
        <f>COUNTIFS('Sch D. Workings'!L1237,"&gt;"&amp;$D$14)</f>
        <v>0</v>
      </c>
      <c r="L236" s="300"/>
      <c r="M236" s="78">
        <f>'Sch D. Workings'!Q1237</f>
        <v>0</v>
      </c>
      <c r="N236" s="309">
        <f>IF(OR('Sch D. Workings'!D230="",$D$7&lt;=I$7,M236=0),0,(IF(H236='Sch D. Workings'!$D$12,"Exceeded Cap",IF((SUMIFS('Sch A. Input'!H228:CJ228,'Sch A. Input'!$H$14:$CJ$14,"Total",'Sch A. Input'!$H$13:$CJ$13,"&lt;="&amp;$O$7))&gt;'Sch D. Workings'!$D$12,MIN('Sch D. Workings'!T1237,'Sch D. Workings'!$D$12-H236),'Sch D. Workings'!T1237))))</f>
        <v>0</v>
      </c>
      <c r="O236" s="221">
        <f>'Sch D. Workings'!Y1237</f>
        <v>0</v>
      </c>
      <c r="P236" s="82">
        <f>IFERROR(LOOKUP('Sch D. Workings'!V1237,$C$10:$C$14,$B$10:$B$14),0)</f>
        <v>0</v>
      </c>
      <c r="Q236" s="99">
        <f>COUNTIFS('Sch D. Workings'!V1237,"&gt;"&amp;$D$14)</f>
        <v>0</v>
      </c>
      <c r="R236" s="85"/>
      <c r="S236" s="78">
        <f>'Sch D. Workings'!AA1237</f>
        <v>0</v>
      </c>
      <c r="T236" s="309">
        <f>IF(OR('Sch D. Workings'!D230="",$D$7&lt;=O$7,S236=0),0,IF(OR(N236="Exceeded Cap",SUM(H236,N236)='Sch D. Workings'!$D$12),"Exceeded cap",IF((SUMIFS('Sch A. Input'!H228:CJ228,'Sch A. Input'!$H$14:$CJ$14,"Total",'Sch A. Input'!$H$13:$CJ$13,"&lt;="&amp;$U$7))&gt;'Sch D. Workings'!$D$12,MIN('Sch D. Workings'!AD1237,'Sch D. Workings'!$D$12-N236-H236),'Sch D. Workings'!AD1237)))</f>
        <v>0</v>
      </c>
      <c r="U236" s="221">
        <f>'Sch D. Workings'!AI1237</f>
        <v>0</v>
      </c>
      <c r="V236" s="82">
        <f>IFERROR(LOOKUP('Sch D. Workings'!AF1237,$C$10:$C$14,$B$10:$B$14),0)</f>
        <v>0</v>
      </c>
      <c r="W236" s="99">
        <f>COUNTIFS('Sch D. Workings'!AF1237,"&gt;"&amp;$D$14)</f>
        <v>0</v>
      </c>
      <c r="X236" s="85"/>
      <c r="Y236" s="78">
        <f>'Sch D. Workings'!AK1237</f>
        <v>0</v>
      </c>
      <c r="Z236" s="309">
        <f>IF(OR('Sch D. Workings'!D230="",$D$7&lt;=U$7,Y236=0),0,IF(OR(T236="Exceeded Cap",N236="Exceeded Cap",SUM(H236,N236,T236)='Sch D. Workings'!$D$12),"Exceeded Cap",IF((SUMIFS('Sch A. Input'!H228:CJ228,'Sch A. Input'!$H$14:$CJ$14,"Total",'Sch A. Input'!$H$13:$CJ$13,"&lt;="&amp;$AA$7))&gt;'Sch D. Workings'!$D$12,MIN('Sch D. Workings'!AN1237,'Sch D. Workings'!$D$12-N236-T236-H236),'Sch D. Workings'!AN1237)))</f>
        <v>0</v>
      </c>
      <c r="AA236" s="221">
        <f>'Sch D. Workings'!AS1237</f>
        <v>0</v>
      </c>
      <c r="AB236" s="82">
        <f>IFERROR(LOOKUP('Sch D. Workings'!AP1237,$C$10:$C$14,$B$10:$B$14),0)</f>
        <v>0</v>
      </c>
      <c r="AC236" s="99">
        <f>COUNTIFS('Sch D. Workings'!AP1237,"&gt;"&amp;$D$14)</f>
        <v>0</v>
      </c>
    </row>
    <row r="237" spans="3:29" x14ac:dyDescent="0.35">
      <c r="C237" s="81" t="str">
        <f>IF('Sch A. Input'!B229="","",'Sch A. Input'!B229)</f>
        <v/>
      </c>
      <c r="D237" s="81" t="str">
        <f>IF('Sch A. Input'!C229="","",'Sch A. Input'!C229)</f>
        <v/>
      </c>
      <c r="E237" s="85"/>
      <c r="F237" s="85"/>
      <c r="G237" s="99">
        <f>'Sch D. Workings'!G1238</f>
        <v>0</v>
      </c>
      <c r="H237" s="310">
        <f>IF(OR('Sch D. Workings'!D231="",G237=0),0,(IF((SUMIFS('Sch A. Input'!H229:CJ229,'Sch A. Input'!$H$14:$CJ$14,"Total",'Sch A. Input'!$H$13:$CJ$13,"&lt;="&amp;$I$7))&gt;'Sch D. Workings'!$D$12,MIN('Sch D. Workings'!J1238,'Sch D. Workings'!$D$12),'Sch D. Workings'!J1238)))</f>
        <v>0</v>
      </c>
      <c r="I237" s="221">
        <f>'Sch D. Workings'!O1238</f>
        <v>0</v>
      </c>
      <c r="J237" s="82">
        <f>IFERROR(LOOKUP('Sch D. Workings'!L1238,$C$10:$C$14,$B$10:$B$14),0)</f>
        <v>0</v>
      </c>
      <c r="K237" s="99">
        <f>COUNTIFS('Sch D. Workings'!L1238,"&gt;"&amp;$D$14)</f>
        <v>0</v>
      </c>
      <c r="L237" s="300"/>
      <c r="M237" s="78">
        <f>'Sch D. Workings'!Q1238</f>
        <v>0</v>
      </c>
      <c r="N237" s="309">
        <f>IF(OR('Sch D. Workings'!D231="",$D$7&lt;=I$7,M237=0),0,(IF(H237='Sch D. Workings'!$D$12,"Exceeded Cap",IF((SUMIFS('Sch A. Input'!H229:CJ229,'Sch A. Input'!$H$14:$CJ$14,"Total",'Sch A. Input'!$H$13:$CJ$13,"&lt;="&amp;$O$7))&gt;'Sch D. Workings'!$D$12,MIN('Sch D. Workings'!T1238,'Sch D. Workings'!$D$12-H237),'Sch D. Workings'!T1238))))</f>
        <v>0</v>
      </c>
      <c r="O237" s="221">
        <f>'Sch D. Workings'!Y1238</f>
        <v>0</v>
      </c>
      <c r="P237" s="82">
        <f>IFERROR(LOOKUP('Sch D. Workings'!V1238,$C$10:$C$14,$B$10:$B$14),0)</f>
        <v>0</v>
      </c>
      <c r="Q237" s="99">
        <f>COUNTIFS('Sch D. Workings'!V1238,"&gt;"&amp;$D$14)</f>
        <v>0</v>
      </c>
      <c r="R237" s="85"/>
      <c r="S237" s="78">
        <f>'Sch D. Workings'!AA1238</f>
        <v>0</v>
      </c>
      <c r="T237" s="309">
        <f>IF(OR('Sch D. Workings'!D231="",$D$7&lt;=O$7,S237=0),0,IF(OR(N237="Exceeded Cap",SUM(H237,N237)='Sch D. Workings'!$D$12),"Exceeded cap",IF((SUMIFS('Sch A. Input'!H229:CJ229,'Sch A. Input'!$H$14:$CJ$14,"Total",'Sch A. Input'!$H$13:$CJ$13,"&lt;="&amp;$U$7))&gt;'Sch D. Workings'!$D$12,MIN('Sch D. Workings'!AD1238,'Sch D. Workings'!$D$12-N237-H237),'Sch D. Workings'!AD1238)))</f>
        <v>0</v>
      </c>
      <c r="U237" s="221">
        <f>'Sch D. Workings'!AI1238</f>
        <v>0</v>
      </c>
      <c r="V237" s="82">
        <f>IFERROR(LOOKUP('Sch D. Workings'!AF1238,$C$10:$C$14,$B$10:$B$14),0)</f>
        <v>0</v>
      </c>
      <c r="W237" s="99">
        <f>COUNTIFS('Sch D. Workings'!AF1238,"&gt;"&amp;$D$14)</f>
        <v>0</v>
      </c>
      <c r="X237" s="85"/>
      <c r="Y237" s="78">
        <f>'Sch D. Workings'!AK1238</f>
        <v>0</v>
      </c>
      <c r="Z237" s="309">
        <f>IF(OR('Sch D. Workings'!D231="",$D$7&lt;=U$7,Y237=0),0,IF(OR(T237="Exceeded Cap",N237="Exceeded Cap",SUM(H237,N237,T237)='Sch D. Workings'!$D$12),"Exceeded Cap",IF((SUMIFS('Sch A. Input'!H229:CJ229,'Sch A. Input'!$H$14:$CJ$14,"Total",'Sch A. Input'!$H$13:$CJ$13,"&lt;="&amp;$AA$7))&gt;'Sch D. Workings'!$D$12,MIN('Sch D. Workings'!AN1238,'Sch D. Workings'!$D$12-N237-T237-H237),'Sch D. Workings'!AN1238)))</f>
        <v>0</v>
      </c>
      <c r="AA237" s="221">
        <f>'Sch D. Workings'!AS1238</f>
        <v>0</v>
      </c>
      <c r="AB237" s="82">
        <f>IFERROR(LOOKUP('Sch D. Workings'!AP1238,$C$10:$C$14,$B$10:$B$14),0)</f>
        <v>0</v>
      </c>
      <c r="AC237" s="99">
        <f>COUNTIFS('Sch D. Workings'!AP1238,"&gt;"&amp;$D$14)</f>
        <v>0</v>
      </c>
    </row>
    <row r="238" spans="3:29" x14ac:dyDescent="0.35">
      <c r="C238" s="81" t="str">
        <f>IF('Sch A. Input'!B230="","",'Sch A. Input'!B230)</f>
        <v/>
      </c>
      <c r="D238" s="81" t="str">
        <f>IF('Sch A. Input'!C230="","",'Sch A. Input'!C230)</f>
        <v/>
      </c>
      <c r="E238" s="85"/>
      <c r="F238" s="85"/>
      <c r="G238" s="99">
        <f>'Sch D. Workings'!G1239</f>
        <v>0</v>
      </c>
      <c r="H238" s="310">
        <f>IF(OR('Sch D. Workings'!D232="",G238=0),0,(IF((SUMIFS('Sch A. Input'!H230:CJ230,'Sch A. Input'!$H$14:$CJ$14,"Total",'Sch A. Input'!$H$13:$CJ$13,"&lt;="&amp;$I$7))&gt;'Sch D. Workings'!$D$12,MIN('Sch D. Workings'!J1239,'Sch D. Workings'!$D$12),'Sch D. Workings'!J1239)))</f>
        <v>0</v>
      </c>
      <c r="I238" s="221">
        <f>'Sch D. Workings'!O1239</f>
        <v>0</v>
      </c>
      <c r="J238" s="82">
        <f>IFERROR(LOOKUP('Sch D. Workings'!L1239,$C$10:$C$14,$B$10:$B$14),0)</f>
        <v>0</v>
      </c>
      <c r="K238" s="99">
        <f>COUNTIFS('Sch D. Workings'!L1239,"&gt;"&amp;$D$14)</f>
        <v>0</v>
      </c>
      <c r="L238" s="300"/>
      <c r="M238" s="78">
        <f>'Sch D. Workings'!Q1239</f>
        <v>0</v>
      </c>
      <c r="N238" s="309">
        <f>IF(OR('Sch D. Workings'!D232="",$D$7&lt;=I$7,M238=0),0,(IF(H238='Sch D. Workings'!$D$12,"Exceeded Cap",IF((SUMIFS('Sch A. Input'!H230:CJ230,'Sch A. Input'!$H$14:$CJ$14,"Total",'Sch A. Input'!$H$13:$CJ$13,"&lt;="&amp;$O$7))&gt;'Sch D. Workings'!$D$12,MIN('Sch D. Workings'!T1239,'Sch D. Workings'!$D$12-H238),'Sch D. Workings'!T1239))))</f>
        <v>0</v>
      </c>
      <c r="O238" s="221">
        <f>'Sch D. Workings'!Y1239</f>
        <v>0</v>
      </c>
      <c r="P238" s="82">
        <f>IFERROR(LOOKUP('Sch D. Workings'!V1239,$C$10:$C$14,$B$10:$B$14),0)</f>
        <v>0</v>
      </c>
      <c r="Q238" s="99">
        <f>COUNTIFS('Sch D. Workings'!V1239,"&gt;"&amp;$D$14)</f>
        <v>0</v>
      </c>
      <c r="R238" s="85"/>
      <c r="S238" s="78">
        <f>'Sch D. Workings'!AA1239</f>
        <v>0</v>
      </c>
      <c r="T238" s="309">
        <f>IF(OR('Sch D. Workings'!D232="",$D$7&lt;=O$7,S238=0),0,IF(OR(N238="Exceeded Cap",SUM(H238,N238)='Sch D. Workings'!$D$12),"Exceeded cap",IF((SUMIFS('Sch A. Input'!H230:CJ230,'Sch A. Input'!$H$14:$CJ$14,"Total",'Sch A. Input'!$H$13:$CJ$13,"&lt;="&amp;$U$7))&gt;'Sch D. Workings'!$D$12,MIN('Sch D. Workings'!AD1239,'Sch D. Workings'!$D$12-N238-H238),'Sch D. Workings'!AD1239)))</f>
        <v>0</v>
      </c>
      <c r="U238" s="221">
        <f>'Sch D. Workings'!AI1239</f>
        <v>0</v>
      </c>
      <c r="V238" s="82">
        <f>IFERROR(LOOKUP('Sch D. Workings'!AF1239,$C$10:$C$14,$B$10:$B$14),0)</f>
        <v>0</v>
      </c>
      <c r="W238" s="99">
        <f>COUNTIFS('Sch D. Workings'!AF1239,"&gt;"&amp;$D$14)</f>
        <v>0</v>
      </c>
      <c r="X238" s="85"/>
      <c r="Y238" s="78">
        <f>'Sch D. Workings'!AK1239</f>
        <v>0</v>
      </c>
      <c r="Z238" s="309">
        <f>IF(OR('Sch D. Workings'!D232="",$D$7&lt;=U$7,Y238=0),0,IF(OR(T238="Exceeded Cap",N238="Exceeded Cap",SUM(H238,N238,T238)='Sch D. Workings'!$D$12),"Exceeded Cap",IF((SUMIFS('Sch A. Input'!H230:CJ230,'Sch A. Input'!$H$14:$CJ$14,"Total",'Sch A. Input'!$H$13:$CJ$13,"&lt;="&amp;$AA$7))&gt;'Sch D. Workings'!$D$12,MIN('Sch D. Workings'!AN1239,'Sch D. Workings'!$D$12-N238-T238-H238),'Sch D. Workings'!AN1239)))</f>
        <v>0</v>
      </c>
      <c r="AA238" s="221">
        <f>'Sch D. Workings'!AS1239</f>
        <v>0</v>
      </c>
      <c r="AB238" s="82">
        <f>IFERROR(LOOKUP('Sch D. Workings'!AP1239,$C$10:$C$14,$B$10:$B$14),0)</f>
        <v>0</v>
      </c>
      <c r="AC238" s="99">
        <f>COUNTIFS('Sch D. Workings'!AP1239,"&gt;"&amp;$D$14)</f>
        <v>0</v>
      </c>
    </row>
    <row r="239" spans="3:29" x14ac:dyDescent="0.35">
      <c r="C239" s="81" t="str">
        <f>IF('Sch A. Input'!B231="","",'Sch A. Input'!B231)</f>
        <v/>
      </c>
      <c r="D239" s="81" t="str">
        <f>IF('Sch A. Input'!C231="","",'Sch A. Input'!C231)</f>
        <v/>
      </c>
      <c r="E239" s="85"/>
      <c r="F239" s="85"/>
      <c r="G239" s="99">
        <f>'Sch D. Workings'!G1240</f>
        <v>0</v>
      </c>
      <c r="H239" s="310">
        <f>IF(OR('Sch D. Workings'!D233="",G239=0),0,(IF((SUMIFS('Sch A. Input'!H231:CJ231,'Sch A. Input'!$H$14:$CJ$14,"Total",'Sch A. Input'!$H$13:$CJ$13,"&lt;="&amp;$I$7))&gt;'Sch D. Workings'!$D$12,MIN('Sch D. Workings'!J1240,'Sch D. Workings'!$D$12),'Sch D. Workings'!J1240)))</f>
        <v>0</v>
      </c>
      <c r="I239" s="221">
        <f>'Sch D. Workings'!O1240</f>
        <v>0</v>
      </c>
      <c r="J239" s="82">
        <f>IFERROR(LOOKUP('Sch D. Workings'!L1240,$C$10:$C$14,$B$10:$B$14),0)</f>
        <v>0</v>
      </c>
      <c r="K239" s="99">
        <f>COUNTIFS('Sch D. Workings'!L1240,"&gt;"&amp;$D$14)</f>
        <v>0</v>
      </c>
      <c r="L239" s="300"/>
      <c r="M239" s="78">
        <f>'Sch D. Workings'!Q1240</f>
        <v>0</v>
      </c>
      <c r="N239" s="309">
        <f>IF(OR('Sch D. Workings'!D233="",$D$7&lt;=I$7,M239=0),0,(IF(H239='Sch D. Workings'!$D$12,"Exceeded Cap",IF((SUMIFS('Sch A. Input'!H231:CJ231,'Sch A. Input'!$H$14:$CJ$14,"Total",'Sch A. Input'!$H$13:$CJ$13,"&lt;="&amp;$O$7))&gt;'Sch D. Workings'!$D$12,MIN('Sch D. Workings'!T1240,'Sch D. Workings'!$D$12-H239),'Sch D. Workings'!T1240))))</f>
        <v>0</v>
      </c>
      <c r="O239" s="221">
        <f>'Sch D. Workings'!Y1240</f>
        <v>0</v>
      </c>
      <c r="P239" s="82">
        <f>IFERROR(LOOKUP('Sch D. Workings'!V1240,$C$10:$C$14,$B$10:$B$14),0)</f>
        <v>0</v>
      </c>
      <c r="Q239" s="99">
        <f>COUNTIFS('Sch D. Workings'!V1240,"&gt;"&amp;$D$14)</f>
        <v>0</v>
      </c>
      <c r="R239" s="85"/>
      <c r="S239" s="78">
        <f>'Sch D. Workings'!AA1240</f>
        <v>0</v>
      </c>
      <c r="T239" s="309">
        <f>IF(OR('Sch D. Workings'!D233="",$D$7&lt;=O$7,S239=0),0,IF(OR(N239="Exceeded Cap",SUM(H239,N239)='Sch D. Workings'!$D$12),"Exceeded cap",IF((SUMIFS('Sch A. Input'!H231:CJ231,'Sch A. Input'!$H$14:$CJ$14,"Total",'Sch A. Input'!$H$13:$CJ$13,"&lt;="&amp;$U$7))&gt;'Sch D. Workings'!$D$12,MIN('Sch D. Workings'!AD1240,'Sch D. Workings'!$D$12-N239-H239),'Sch D. Workings'!AD1240)))</f>
        <v>0</v>
      </c>
      <c r="U239" s="221">
        <f>'Sch D. Workings'!AI1240</f>
        <v>0</v>
      </c>
      <c r="V239" s="82">
        <f>IFERROR(LOOKUP('Sch D. Workings'!AF1240,$C$10:$C$14,$B$10:$B$14),0)</f>
        <v>0</v>
      </c>
      <c r="W239" s="99">
        <f>COUNTIFS('Sch D. Workings'!AF1240,"&gt;"&amp;$D$14)</f>
        <v>0</v>
      </c>
      <c r="X239" s="85"/>
      <c r="Y239" s="78">
        <f>'Sch D. Workings'!AK1240</f>
        <v>0</v>
      </c>
      <c r="Z239" s="309">
        <f>IF(OR('Sch D. Workings'!D233="",$D$7&lt;=U$7,Y239=0),0,IF(OR(T239="Exceeded Cap",N239="Exceeded Cap",SUM(H239,N239,T239)='Sch D. Workings'!$D$12),"Exceeded Cap",IF((SUMIFS('Sch A. Input'!H231:CJ231,'Sch A. Input'!$H$14:$CJ$14,"Total",'Sch A. Input'!$H$13:$CJ$13,"&lt;="&amp;$AA$7))&gt;'Sch D. Workings'!$D$12,MIN('Sch D. Workings'!AN1240,'Sch D. Workings'!$D$12-N239-T239-H239),'Sch D. Workings'!AN1240)))</f>
        <v>0</v>
      </c>
      <c r="AA239" s="221">
        <f>'Sch D. Workings'!AS1240</f>
        <v>0</v>
      </c>
      <c r="AB239" s="82">
        <f>IFERROR(LOOKUP('Sch D. Workings'!AP1240,$C$10:$C$14,$B$10:$B$14),0)</f>
        <v>0</v>
      </c>
      <c r="AC239" s="99">
        <f>COUNTIFS('Sch D. Workings'!AP1240,"&gt;"&amp;$D$14)</f>
        <v>0</v>
      </c>
    </row>
    <row r="240" spans="3:29" x14ac:dyDescent="0.35">
      <c r="C240" s="81" t="str">
        <f>IF('Sch A. Input'!B232="","",'Sch A. Input'!B232)</f>
        <v/>
      </c>
      <c r="D240" s="81" t="str">
        <f>IF('Sch A. Input'!C232="","",'Sch A. Input'!C232)</f>
        <v/>
      </c>
      <c r="E240" s="85"/>
      <c r="F240" s="85"/>
      <c r="G240" s="99">
        <f>'Sch D. Workings'!G1241</f>
        <v>0</v>
      </c>
      <c r="H240" s="310">
        <f>IF(OR('Sch D. Workings'!D234="",G240=0),0,(IF((SUMIFS('Sch A. Input'!H232:CJ232,'Sch A. Input'!$H$14:$CJ$14,"Total",'Sch A. Input'!$H$13:$CJ$13,"&lt;="&amp;$I$7))&gt;'Sch D. Workings'!$D$12,MIN('Sch D. Workings'!J1241,'Sch D. Workings'!$D$12),'Sch D. Workings'!J1241)))</f>
        <v>0</v>
      </c>
      <c r="I240" s="221">
        <f>'Sch D. Workings'!O1241</f>
        <v>0</v>
      </c>
      <c r="J240" s="82">
        <f>IFERROR(LOOKUP('Sch D. Workings'!L1241,$C$10:$C$14,$B$10:$B$14),0)</f>
        <v>0</v>
      </c>
      <c r="K240" s="99">
        <f>COUNTIFS('Sch D. Workings'!L1241,"&gt;"&amp;$D$14)</f>
        <v>0</v>
      </c>
      <c r="L240" s="300"/>
      <c r="M240" s="78">
        <f>'Sch D. Workings'!Q1241</f>
        <v>0</v>
      </c>
      <c r="N240" s="309">
        <f>IF(OR('Sch D. Workings'!D234="",$D$7&lt;=I$7,M240=0),0,(IF(H240='Sch D. Workings'!$D$12,"Exceeded Cap",IF((SUMIFS('Sch A. Input'!H232:CJ232,'Sch A. Input'!$H$14:$CJ$14,"Total",'Sch A. Input'!$H$13:$CJ$13,"&lt;="&amp;$O$7))&gt;'Sch D. Workings'!$D$12,MIN('Sch D. Workings'!T1241,'Sch D. Workings'!$D$12-H240),'Sch D. Workings'!T1241))))</f>
        <v>0</v>
      </c>
      <c r="O240" s="221">
        <f>'Sch D. Workings'!Y1241</f>
        <v>0</v>
      </c>
      <c r="P240" s="82">
        <f>IFERROR(LOOKUP('Sch D. Workings'!V1241,$C$10:$C$14,$B$10:$B$14),0)</f>
        <v>0</v>
      </c>
      <c r="Q240" s="99">
        <f>COUNTIFS('Sch D. Workings'!V1241,"&gt;"&amp;$D$14)</f>
        <v>0</v>
      </c>
      <c r="R240" s="85"/>
      <c r="S240" s="78">
        <f>'Sch D. Workings'!AA1241</f>
        <v>0</v>
      </c>
      <c r="T240" s="309">
        <f>IF(OR('Sch D. Workings'!D234="",$D$7&lt;=O$7,S240=0),0,IF(OR(N240="Exceeded Cap",SUM(H240,N240)='Sch D. Workings'!$D$12),"Exceeded cap",IF((SUMIFS('Sch A. Input'!H232:CJ232,'Sch A. Input'!$H$14:$CJ$14,"Total",'Sch A. Input'!$H$13:$CJ$13,"&lt;="&amp;$U$7))&gt;'Sch D. Workings'!$D$12,MIN('Sch D. Workings'!AD1241,'Sch D. Workings'!$D$12-N240-H240),'Sch D. Workings'!AD1241)))</f>
        <v>0</v>
      </c>
      <c r="U240" s="221">
        <f>'Sch D. Workings'!AI1241</f>
        <v>0</v>
      </c>
      <c r="V240" s="82">
        <f>IFERROR(LOOKUP('Sch D. Workings'!AF1241,$C$10:$C$14,$B$10:$B$14),0)</f>
        <v>0</v>
      </c>
      <c r="W240" s="99">
        <f>COUNTIFS('Sch D. Workings'!AF1241,"&gt;"&amp;$D$14)</f>
        <v>0</v>
      </c>
      <c r="X240" s="85"/>
      <c r="Y240" s="78">
        <f>'Sch D. Workings'!AK1241</f>
        <v>0</v>
      </c>
      <c r="Z240" s="309">
        <f>IF(OR('Sch D. Workings'!D234="",$D$7&lt;=U$7,Y240=0),0,IF(OR(T240="Exceeded Cap",N240="Exceeded Cap",SUM(H240,N240,T240)='Sch D. Workings'!$D$12),"Exceeded Cap",IF((SUMIFS('Sch A. Input'!H232:CJ232,'Sch A. Input'!$H$14:$CJ$14,"Total",'Sch A. Input'!$H$13:$CJ$13,"&lt;="&amp;$AA$7))&gt;'Sch D. Workings'!$D$12,MIN('Sch D. Workings'!AN1241,'Sch D. Workings'!$D$12-N240-T240-H240),'Sch D. Workings'!AN1241)))</f>
        <v>0</v>
      </c>
      <c r="AA240" s="221">
        <f>'Sch D. Workings'!AS1241</f>
        <v>0</v>
      </c>
      <c r="AB240" s="82">
        <f>IFERROR(LOOKUP('Sch D. Workings'!AP1241,$C$10:$C$14,$B$10:$B$14),0)</f>
        <v>0</v>
      </c>
      <c r="AC240" s="99">
        <f>COUNTIFS('Sch D. Workings'!AP1241,"&gt;"&amp;$D$14)</f>
        <v>0</v>
      </c>
    </row>
    <row r="241" spans="3:29" x14ac:dyDescent="0.35">
      <c r="C241" s="81" t="str">
        <f>IF('Sch A. Input'!B233="","",'Sch A. Input'!B233)</f>
        <v/>
      </c>
      <c r="D241" s="81" t="str">
        <f>IF('Sch A. Input'!C233="","",'Sch A. Input'!C233)</f>
        <v/>
      </c>
      <c r="E241" s="85"/>
      <c r="F241" s="85"/>
      <c r="G241" s="99">
        <f>'Sch D. Workings'!G1242</f>
        <v>0</v>
      </c>
      <c r="H241" s="310">
        <f>IF(OR('Sch D. Workings'!D235="",G241=0),0,(IF((SUMIFS('Sch A. Input'!H233:CJ233,'Sch A. Input'!$H$14:$CJ$14,"Total",'Sch A. Input'!$H$13:$CJ$13,"&lt;="&amp;$I$7))&gt;'Sch D. Workings'!$D$12,MIN('Sch D. Workings'!J1242,'Sch D. Workings'!$D$12),'Sch D. Workings'!J1242)))</f>
        <v>0</v>
      </c>
      <c r="I241" s="221">
        <f>'Sch D. Workings'!O1242</f>
        <v>0</v>
      </c>
      <c r="J241" s="82">
        <f>IFERROR(LOOKUP('Sch D. Workings'!L1242,$C$10:$C$14,$B$10:$B$14),0)</f>
        <v>0</v>
      </c>
      <c r="K241" s="99">
        <f>COUNTIFS('Sch D. Workings'!L1242,"&gt;"&amp;$D$14)</f>
        <v>0</v>
      </c>
      <c r="L241" s="300"/>
      <c r="M241" s="78">
        <f>'Sch D. Workings'!Q1242</f>
        <v>0</v>
      </c>
      <c r="N241" s="309">
        <f>IF(OR('Sch D. Workings'!D235="",$D$7&lt;=I$7,M241=0),0,(IF(H241='Sch D. Workings'!$D$12,"Exceeded Cap",IF((SUMIFS('Sch A. Input'!H233:CJ233,'Sch A. Input'!$H$14:$CJ$14,"Total",'Sch A. Input'!$H$13:$CJ$13,"&lt;="&amp;$O$7))&gt;'Sch D. Workings'!$D$12,MIN('Sch D. Workings'!T1242,'Sch D. Workings'!$D$12-H241),'Sch D. Workings'!T1242))))</f>
        <v>0</v>
      </c>
      <c r="O241" s="221">
        <f>'Sch D. Workings'!Y1242</f>
        <v>0</v>
      </c>
      <c r="P241" s="82">
        <f>IFERROR(LOOKUP('Sch D. Workings'!V1242,$C$10:$C$14,$B$10:$B$14),0)</f>
        <v>0</v>
      </c>
      <c r="Q241" s="99">
        <f>COUNTIFS('Sch D. Workings'!V1242,"&gt;"&amp;$D$14)</f>
        <v>0</v>
      </c>
      <c r="R241" s="85"/>
      <c r="S241" s="78">
        <f>'Sch D. Workings'!AA1242</f>
        <v>0</v>
      </c>
      <c r="T241" s="309">
        <f>IF(OR('Sch D. Workings'!D235="",$D$7&lt;=O$7,S241=0),0,IF(OR(N241="Exceeded Cap",SUM(H241,N241)='Sch D. Workings'!$D$12),"Exceeded cap",IF((SUMIFS('Sch A. Input'!H233:CJ233,'Sch A. Input'!$H$14:$CJ$14,"Total",'Sch A. Input'!$H$13:$CJ$13,"&lt;="&amp;$U$7))&gt;'Sch D. Workings'!$D$12,MIN('Sch D. Workings'!AD1242,'Sch D. Workings'!$D$12-N241-H241),'Sch D. Workings'!AD1242)))</f>
        <v>0</v>
      </c>
      <c r="U241" s="221">
        <f>'Sch D. Workings'!AI1242</f>
        <v>0</v>
      </c>
      <c r="V241" s="82">
        <f>IFERROR(LOOKUP('Sch D. Workings'!AF1242,$C$10:$C$14,$B$10:$B$14),0)</f>
        <v>0</v>
      </c>
      <c r="W241" s="99">
        <f>COUNTIFS('Sch D. Workings'!AF1242,"&gt;"&amp;$D$14)</f>
        <v>0</v>
      </c>
      <c r="X241" s="85"/>
      <c r="Y241" s="78">
        <f>'Sch D. Workings'!AK1242</f>
        <v>0</v>
      </c>
      <c r="Z241" s="309">
        <f>IF(OR('Sch D. Workings'!D235="",$D$7&lt;=U$7,Y241=0),0,IF(OR(T241="Exceeded Cap",N241="Exceeded Cap",SUM(H241,N241,T241)='Sch D. Workings'!$D$12),"Exceeded Cap",IF((SUMIFS('Sch A. Input'!H233:CJ233,'Sch A. Input'!$H$14:$CJ$14,"Total",'Sch A. Input'!$H$13:$CJ$13,"&lt;="&amp;$AA$7))&gt;'Sch D. Workings'!$D$12,MIN('Sch D. Workings'!AN1242,'Sch D. Workings'!$D$12-N241-T241-H241),'Sch D. Workings'!AN1242)))</f>
        <v>0</v>
      </c>
      <c r="AA241" s="221">
        <f>'Sch D. Workings'!AS1242</f>
        <v>0</v>
      </c>
      <c r="AB241" s="82">
        <f>IFERROR(LOOKUP('Sch D. Workings'!AP1242,$C$10:$C$14,$B$10:$B$14),0)</f>
        <v>0</v>
      </c>
      <c r="AC241" s="99">
        <f>COUNTIFS('Sch D. Workings'!AP1242,"&gt;"&amp;$D$14)</f>
        <v>0</v>
      </c>
    </row>
    <row r="242" spans="3:29" x14ac:dyDescent="0.35">
      <c r="C242" s="81" t="str">
        <f>IF('Sch A. Input'!B234="","",'Sch A. Input'!B234)</f>
        <v/>
      </c>
      <c r="D242" s="81" t="str">
        <f>IF('Sch A. Input'!C234="","",'Sch A. Input'!C234)</f>
        <v/>
      </c>
      <c r="E242" s="85"/>
      <c r="F242" s="85"/>
      <c r="G242" s="99">
        <f>'Sch D. Workings'!G1243</f>
        <v>0</v>
      </c>
      <c r="H242" s="310">
        <f>IF(OR('Sch D. Workings'!D236="",G242=0),0,(IF((SUMIFS('Sch A. Input'!H234:CJ234,'Sch A. Input'!$H$14:$CJ$14,"Total",'Sch A. Input'!$H$13:$CJ$13,"&lt;="&amp;$I$7))&gt;'Sch D. Workings'!$D$12,MIN('Sch D. Workings'!J1243,'Sch D. Workings'!$D$12),'Sch D. Workings'!J1243)))</f>
        <v>0</v>
      </c>
      <c r="I242" s="221">
        <f>'Sch D. Workings'!O1243</f>
        <v>0</v>
      </c>
      <c r="J242" s="82">
        <f>IFERROR(LOOKUP('Sch D. Workings'!L1243,$C$10:$C$14,$B$10:$B$14),0)</f>
        <v>0</v>
      </c>
      <c r="K242" s="99">
        <f>COUNTIFS('Sch D. Workings'!L1243,"&gt;"&amp;$D$14)</f>
        <v>0</v>
      </c>
      <c r="L242" s="300"/>
      <c r="M242" s="78">
        <f>'Sch D. Workings'!Q1243</f>
        <v>0</v>
      </c>
      <c r="N242" s="309">
        <f>IF(OR('Sch D. Workings'!D236="",$D$7&lt;=I$7,M242=0),0,(IF(H242='Sch D. Workings'!$D$12,"Exceeded Cap",IF((SUMIFS('Sch A. Input'!H234:CJ234,'Sch A. Input'!$H$14:$CJ$14,"Total",'Sch A. Input'!$H$13:$CJ$13,"&lt;="&amp;$O$7))&gt;'Sch D. Workings'!$D$12,MIN('Sch D. Workings'!T1243,'Sch D. Workings'!$D$12-H242),'Sch D. Workings'!T1243))))</f>
        <v>0</v>
      </c>
      <c r="O242" s="221">
        <f>'Sch D. Workings'!Y1243</f>
        <v>0</v>
      </c>
      <c r="P242" s="82">
        <f>IFERROR(LOOKUP('Sch D. Workings'!V1243,$C$10:$C$14,$B$10:$B$14),0)</f>
        <v>0</v>
      </c>
      <c r="Q242" s="99">
        <f>COUNTIFS('Sch D. Workings'!V1243,"&gt;"&amp;$D$14)</f>
        <v>0</v>
      </c>
      <c r="R242" s="85"/>
      <c r="S242" s="78">
        <f>'Sch D. Workings'!AA1243</f>
        <v>0</v>
      </c>
      <c r="T242" s="309">
        <f>IF(OR('Sch D. Workings'!D236="",$D$7&lt;=O$7,S242=0),0,IF(OR(N242="Exceeded Cap",SUM(H242,N242)='Sch D. Workings'!$D$12),"Exceeded cap",IF((SUMIFS('Sch A. Input'!H234:CJ234,'Sch A. Input'!$H$14:$CJ$14,"Total",'Sch A. Input'!$H$13:$CJ$13,"&lt;="&amp;$U$7))&gt;'Sch D. Workings'!$D$12,MIN('Sch D. Workings'!AD1243,'Sch D. Workings'!$D$12-N242-H242),'Sch D. Workings'!AD1243)))</f>
        <v>0</v>
      </c>
      <c r="U242" s="221">
        <f>'Sch D. Workings'!AI1243</f>
        <v>0</v>
      </c>
      <c r="V242" s="82">
        <f>IFERROR(LOOKUP('Sch D. Workings'!AF1243,$C$10:$C$14,$B$10:$B$14),0)</f>
        <v>0</v>
      </c>
      <c r="W242" s="99">
        <f>COUNTIFS('Sch D. Workings'!AF1243,"&gt;"&amp;$D$14)</f>
        <v>0</v>
      </c>
      <c r="X242" s="85"/>
      <c r="Y242" s="78">
        <f>'Sch D. Workings'!AK1243</f>
        <v>0</v>
      </c>
      <c r="Z242" s="309">
        <f>IF(OR('Sch D. Workings'!D236="",$D$7&lt;=U$7,Y242=0),0,IF(OR(T242="Exceeded Cap",N242="Exceeded Cap",SUM(H242,N242,T242)='Sch D. Workings'!$D$12),"Exceeded Cap",IF((SUMIFS('Sch A. Input'!H234:CJ234,'Sch A. Input'!$H$14:$CJ$14,"Total",'Sch A. Input'!$H$13:$CJ$13,"&lt;="&amp;$AA$7))&gt;'Sch D. Workings'!$D$12,MIN('Sch D. Workings'!AN1243,'Sch D. Workings'!$D$12-N242-T242-H242),'Sch D. Workings'!AN1243)))</f>
        <v>0</v>
      </c>
      <c r="AA242" s="221">
        <f>'Sch D. Workings'!AS1243</f>
        <v>0</v>
      </c>
      <c r="AB242" s="82">
        <f>IFERROR(LOOKUP('Sch D. Workings'!AP1243,$C$10:$C$14,$B$10:$B$14),0)</f>
        <v>0</v>
      </c>
      <c r="AC242" s="99">
        <f>COUNTIFS('Sch D. Workings'!AP1243,"&gt;"&amp;$D$14)</f>
        <v>0</v>
      </c>
    </row>
    <row r="243" spans="3:29" x14ac:dyDescent="0.35">
      <c r="C243" s="81" t="str">
        <f>IF('Sch A. Input'!B235="","",'Sch A. Input'!B235)</f>
        <v/>
      </c>
      <c r="D243" s="81" t="str">
        <f>IF('Sch A. Input'!C235="","",'Sch A. Input'!C235)</f>
        <v/>
      </c>
      <c r="E243" s="85"/>
      <c r="F243" s="85"/>
      <c r="G243" s="99">
        <f>'Sch D. Workings'!G1244</f>
        <v>0</v>
      </c>
      <c r="H243" s="310">
        <f>IF(OR('Sch D. Workings'!D237="",G243=0),0,(IF((SUMIFS('Sch A. Input'!H235:CJ235,'Sch A. Input'!$H$14:$CJ$14,"Total",'Sch A. Input'!$H$13:$CJ$13,"&lt;="&amp;$I$7))&gt;'Sch D. Workings'!$D$12,MIN('Sch D. Workings'!J1244,'Sch D. Workings'!$D$12),'Sch D. Workings'!J1244)))</f>
        <v>0</v>
      </c>
      <c r="I243" s="221">
        <f>'Sch D. Workings'!O1244</f>
        <v>0</v>
      </c>
      <c r="J243" s="82">
        <f>IFERROR(LOOKUP('Sch D. Workings'!L1244,$C$10:$C$14,$B$10:$B$14),0)</f>
        <v>0</v>
      </c>
      <c r="K243" s="99">
        <f>COUNTIFS('Sch D. Workings'!L1244,"&gt;"&amp;$D$14)</f>
        <v>0</v>
      </c>
      <c r="L243" s="300"/>
      <c r="M243" s="78">
        <f>'Sch D. Workings'!Q1244</f>
        <v>0</v>
      </c>
      <c r="N243" s="309">
        <f>IF(OR('Sch D. Workings'!D237="",$D$7&lt;=I$7,M243=0),0,(IF(H243='Sch D. Workings'!$D$12,"Exceeded Cap",IF((SUMIFS('Sch A. Input'!H235:CJ235,'Sch A. Input'!$H$14:$CJ$14,"Total",'Sch A. Input'!$H$13:$CJ$13,"&lt;="&amp;$O$7))&gt;'Sch D. Workings'!$D$12,MIN('Sch D. Workings'!T1244,'Sch D. Workings'!$D$12-H243),'Sch D. Workings'!T1244))))</f>
        <v>0</v>
      </c>
      <c r="O243" s="221">
        <f>'Sch D. Workings'!Y1244</f>
        <v>0</v>
      </c>
      <c r="P243" s="82">
        <f>IFERROR(LOOKUP('Sch D. Workings'!V1244,$C$10:$C$14,$B$10:$B$14),0)</f>
        <v>0</v>
      </c>
      <c r="Q243" s="99">
        <f>COUNTIFS('Sch D. Workings'!V1244,"&gt;"&amp;$D$14)</f>
        <v>0</v>
      </c>
      <c r="R243" s="85"/>
      <c r="S243" s="78">
        <f>'Sch D. Workings'!AA1244</f>
        <v>0</v>
      </c>
      <c r="T243" s="309">
        <f>IF(OR('Sch D. Workings'!D237="",$D$7&lt;=O$7,S243=0),0,IF(OR(N243="Exceeded Cap",SUM(H243,N243)='Sch D. Workings'!$D$12),"Exceeded cap",IF((SUMIFS('Sch A. Input'!H235:CJ235,'Sch A. Input'!$H$14:$CJ$14,"Total",'Sch A. Input'!$H$13:$CJ$13,"&lt;="&amp;$U$7))&gt;'Sch D. Workings'!$D$12,MIN('Sch D. Workings'!AD1244,'Sch D. Workings'!$D$12-N243-H243),'Sch D. Workings'!AD1244)))</f>
        <v>0</v>
      </c>
      <c r="U243" s="221">
        <f>'Sch D. Workings'!AI1244</f>
        <v>0</v>
      </c>
      <c r="V243" s="82">
        <f>IFERROR(LOOKUP('Sch D. Workings'!AF1244,$C$10:$C$14,$B$10:$B$14),0)</f>
        <v>0</v>
      </c>
      <c r="W243" s="99">
        <f>COUNTIFS('Sch D. Workings'!AF1244,"&gt;"&amp;$D$14)</f>
        <v>0</v>
      </c>
      <c r="X243" s="85"/>
      <c r="Y243" s="78">
        <f>'Sch D. Workings'!AK1244</f>
        <v>0</v>
      </c>
      <c r="Z243" s="309">
        <f>IF(OR('Sch D. Workings'!D237="",$D$7&lt;=U$7,Y243=0),0,IF(OR(T243="Exceeded Cap",N243="Exceeded Cap",SUM(H243,N243,T243)='Sch D. Workings'!$D$12),"Exceeded Cap",IF((SUMIFS('Sch A. Input'!H235:CJ235,'Sch A. Input'!$H$14:$CJ$14,"Total",'Sch A. Input'!$H$13:$CJ$13,"&lt;="&amp;$AA$7))&gt;'Sch D. Workings'!$D$12,MIN('Sch D. Workings'!AN1244,'Sch D. Workings'!$D$12-N243-T243-H243),'Sch D. Workings'!AN1244)))</f>
        <v>0</v>
      </c>
      <c r="AA243" s="221">
        <f>'Sch D. Workings'!AS1244</f>
        <v>0</v>
      </c>
      <c r="AB243" s="82">
        <f>IFERROR(LOOKUP('Sch D. Workings'!AP1244,$C$10:$C$14,$B$10:$B$14),0)</f>
        <v>0</v>
      </c>
      <c r="AC243" s="99">
        <f>COUNTIFS('Sch D. Workings'!AP1244,"&gt;"&amp;$D$14)</f>
        <v>0</v>
      </c>
    </row>
    <row r="244" spans="3:29" x14ac:dyDescent="0.35">
      <c r="C244" s="81" t="str">
        <f>IF('Sch A. Input'!B236="","",'Sch A. Input'!B236)</f>
        <v/>
      </c>
      <c r="D244" s="81" t="str">
        <f>IF('Sch A. Input'!C236="","",'Sch A. Input'!C236)</f>
        <v/>
      </c>
      <c r="E244" s="85"/>
      <c r="F244" s="85"/>
      <c r="G244" s="99">
        <f>'Sch D. Workings'!G1245</f>
        <v>0</v>
      </c>
      <c r="H244" s="310">
        <f>IF(OR('Sch D. Workings'!D238="",G244=0),0,(IF((SUMIFS('Sch A. Input'!H236:CJ236,'Sch A. Input'!$H$14:$CJ$14,"Total",'Sch A. Input'!$H$13:$CJ$13,"&lt;="&amp;$I$7))&gt;'Sch D. Workings'!$D$12,MIN('Sch D. Workings'!J1245,'Sch D. Workings'!$D$12),'Sch D. Workings'!J1245)))</f>
        <v>0</v>
      </c>
      <c r="I244" s="221">
        <f>'Sch D. Workings'!O1245</f>
        <v>0</v>
      </c>
      <c r="J244" s="82">
        <f>IFERROR(LOOKUP('Sch D. Workings'!L1245,$C$10:$C$14,$B$10:$B$14),0)</f>
        <v>0</v>
      </c>
      <c r="K244" s="99">
        <f>COUNTIFS('Sch D. Workings'!L1245,"&gt;"&amp;$D$14)</f>
        <v>0</v>
      </c>
      <c r="L244" s="300"/>
      <c r="M244" s="78">
        <f>'Sch D. Workings'!Q1245</f>
        <v>0</v>
      </c>
      <c r="N244" s="309">
        <f>IF(OR('Sch D. Workings'!D238="",$D$7&lt;=I$7,M244=0),0,(IF(H244='Sch D. Workings'!$D$12,"Exceeded Cap",IF((SUMIFS('Sch A. Input'!H236:CJ236,'Sch A. Input'!$H$14:$CJ$14,"Total",'Sch A. Input'!$H$13:$CJ$13,"&lt;="&amp;$O$7))&gt;'Sch D. Workings'!$D$12,MIN('Sch D. Workings'!T1245,'Sch D. Workings'!$D$12-H244),'Sch D. Workings'!T1245))))</f>
        <v>0</v>
      </c>
      <c r="O244" s="221">
        <f>'Sch D. Workings'!Y1245</f>
        <v>0</v>
      </c>
      <c r="P244" s="82">
        <f>IFERROR(LOOKUP('Sch D. Workings'!V1245,$C$10:$C$14,$B$10:$B$14),0)</f>
        <v>0</v>
      </c>
      <c r="Q244" s="99">
        <f>COUNTIFS('Sch D. Workings'!V1245,"&gt;"&amp;$D$14)</f>
        <v>0</v>
      </c>
      <c r="R244" s="85"/>
      <c r="S244" s="78">
        <f>'Sch D. Workings'!AA1245</f>
        <v>0</v>
      </c>
      <c r="T244" s="309">
        <f>IF(OR('Sch D. Workings'!D238="",$D$7&lt;=O$7,S244=0),0,IF(OR(N244="Exceeded Cap",SUM(H244,N244)='Sch D. Workings'!$D$12),"Exceeded cap",IF((SUMIFS('Sch A. Input'!H236:CJ236,'Sch A. Input'!$H$14:$CJ$14,"Total",'Sch A. Input'!$H$13:$CJ$13,"&lt;="&amp;$U$7))&gt;'Sch D. Workings'!$D$12,MIN('Sch D. Workings'!AD1245,'Sch D. Workings'!$D$12-N244-H244),'Sch D. Workings'!AD1245)))</f>
        <v>0</v>
      </c>
      <c r="U244" s="221">
        <f>'Sch D. Workings'!AI1245</f>
        <v>0</v>
      </c>
      <c r="V244" s="82">
        <f>IFERROR(LOOKUP('Sch D. Workings'!AF1245,$C$10:$C$14,$B$10:$B$14),0)</f>
        <v>0</v>
      </c>
      <c r="W244" s="99">
        <f>COUNTIFS('Sch D. Workings'!AF1245,"&gt;"&amp;$D$14)</f>
        <v>0</v>
      </c>
      <c r="X244" s="85"/>
      <c r="Y244" s="78">
        <f>'Sch D. Workings'!AK1245</f>
        <v>0</v>
      </c>
      <c r="Z244" s="309">
        <f>IF(OR('Sch D. Workings'!D238="",$D$7&lt;=U$7,Y244=0),0,IF(OR(T244="Exceeded Cap",N244="Exceeded Cap",SUM(H244,N244,T244)='Sch D. Workings'!$D$12),"Exceeded Cap",IF((SUMIFS('Sch A. Input'!H236:CJ236,'Sch A. Input'!$H$14:$CJ$14,"Total",'Sch A. Input'!$H$13:$CJ$13,"&lt;="&amp;$AA$7))&gt;'Sch D. Workings'!$D$12,MIN('Sch D. Workings'!AN1245,'Sch D. Workings'!$D$12-N244-T244-H244),'Sch D. Workings'!AN1245)))</f>
        <v>0</v>
      </c>
      <c r="AA244" s="221">
        <f>'Sch D. Workings'!AS1245</f>
        <v>0</v>
      </c>
      <c r="AB244" s="82">
        <f>IFERROR(LOOKUP('Sch D. Workings'!AP1245,$C$10:$C$14,$B$10:$B$14),0)</f>
        <v>0</v>
      </c>
      <c r="AC244" s="99">
        <f>COUNTIFS('Sch D. Workings'!AP1245,"&gt;"&amp;$D$14)</f>
        <v>0</v>
      </c>
    </row>
    <row r="245" spans="3:29" x14ac:dyDescent="0.35">
      <c r="C245" s="81" t="str">
        <f>IF('Sch A. Input'!B237="","",'Sch A. Input'!B237)</f>
        <v/>
      </c>
      <c r="D245" s="81" t="str">
        <f>IF('Sch A. Input'!C237="","",'Sch A. Input'!C237)</f>
        <v/>
      </c>
      <c r="E245" s="85"/>
      <c r="F245" s="85"/>
      <c r="G245" s="99">
        <f>'Sch D. Workings'!G1246</f>
        <v>0</v>
      </c>
      <c r="H245" s="310">
        <f>IF(OR('Sch D. Workings'!D239="",G245=0),0,(IF((SUMIFS('Sch A. Input'!H237:CJ237,'Sch A. Input'!$H$14:$CJ$14,"Total",'Sch A. Input'!$H$13:$CJ$13,"&lt;="&amp;$I$7))&gt;'Sch D. Workings'!$D$12,MIN('Sch D. Workings'!J1246,'Sch D. Workings'!$D$12),'Sch D. Workings'!J1246)))</f>
        <v>0</v>
      </c>
      <c r="I245" s="221">
        <f>'Sch D. Workings'!O1246</f>
        <v>0</v>
      </c>
      <c r="J245" s="82">
        <f>IFERROR(LOOKUP('Sch D. Workings'!L1246,$C$10:$C$14,$B$10:$B$14),0)</f>
        <v>0</v>
      </c>
      <c r="K245" s="99">
        <f>COUNTIFS('Sch D. Workings'!L1246,"&gt;"&amp;$D$14)</f>
        <v>0</v>
      </c>
      <c r="L245" s="300"/>
      <c r="M245" s="78">
        <f>'Sch D. Workings'!Q1246</f>
        <v>0</v>
      </c>
      <c r="N245" s="309">
        <f>IF(OR('Sch D. Workings'!D239="",$D$7&lt;=I$7,M245=0),0,(IF(H245='Sch D. Workings'!$D$12,"Exceeded Cap",IF((SUMIFS('Sch A. Input'!H237:CJ237,'Sch A. Input'!$H$14:$CJ$14,"Total",'Sch A. Input'!$H$13:$CJ$13,"&lt;="&amp;$O$7))&gt;'Sch D. Workings'!$D$12,MIN('Sch D. Workings'!T1246,'Sch D. Workings'!$D$12-H245),'Sch D. Workings'!T1246))))</f>
        <v>0</v>
      </c>
      <c r="O245" s="221">
        <f>'Sch D. Workings'!Y1246</f>
        <v>0</v>
      </c>
      <c r="P245" s="82">
        <f>IFERROR(LOOKUP('Sch D. Workings'!V1246,$C$10:$C$14,$B$10:$B$14),0)</f>
        <v>0</v>
      </c>
      <c r="Q245" s="99">
        <f>COUNTIFS('Sch D. Workings'!V1246,"&gt;"&amp;$D$14)</f>
        <v>0</v>
      </c>
      <c r="R245" s="85"/>
      <c r="S245" s="78">
        <f>'Sch D. Workings'!AA1246</f>
        <v>0</v>
      </c>
      <c r="T245" s="309">
        <f>IF(OR('Sch D. Workings'!D239="",$D$7&lt;=O$7,S245=0),0,IF(OR(N245="Exceeded Cap",SUM(H245,N245)='Sch D. Workings'!$D$12),"Exceeded cap",IF((SUMIFS('Sch A. Input'!H237:CJ237,'Sch A. Input'!$H$14:$CJ$14,"Total",'Sch A. Input'!$H$13:$CJ$13,"&lt;="&amp;$U$7))&gt;'Sch D. Workings'!$D$12,MIN('Sch D. Workings'!AD1246,'Sch D. Workings'!$D$12-N245-H245),'Sch D. Workings'!AD1246)))</f>
        <v>0</v>
      </c>
      <c r="U245" s="221">
        <f>'Sch D. Workings'!AI1246</f>
        <v>0</v>
      </c>
      <c r="V245" s="82">
        <f>IFERROR(LOOKUP('Sch D. Workings'!AF1246,$C$10:$C$14,$B$10:$B$14),0)</f>
        <v>0</v>
      </c>
      <c r="W245" s="99">
        <f>COUNTIFS('Sch D. Workings'!AF1246,"&gt;"&amp;$D$14)</f>
        <v>0</v>
      </c>
      <c r="X245" s="85"/>
      <c r="Y245" s="78">
        <f>'Sch D. Workings'!AK1246</f>
        <v>0</v>
      </c>
      <c r="Z245" s="309">
        <f>IF(OR('Sch D. Workings'!D239="",$D$7&lt;=U$7,Y245=0),0,IF(OR(T245="Exceeded Cap",N245="Exceeded Cap",SUM(H245,N245,T245)='Sch D. Workings'!$D$12),"Exceeded Cap",IF((SUMIFS('Sch A. Input'!H237:CJ237,'Sch A. Input'!$H$14:$CJ$14,"Total",'Sch A. Input'!$H$13:$CJ$13,"&lt;="&amp;$AA$7))&gt;'Sch D. Workings'!$D$12,MIN('Sch D. Workings'!AN1246,'Sch D. Workings'!$D$12-N245-T245-H245),'Sch D. Workings'!AN1246)))</f>
        <v>0</v>
      </c>
      <c r="AA245" s="221">
        <f>'Sch D. Workings'!AS1246</f>
        <v>0</v>
      </c>
      <c r="AB245" s="82">
        <f>IFERROR(LOOKUP('Sch D. Workings'!AP1246,$C$10:$C$14,$B$10:$B$14),0)</f>
        <v>0</v>
      </c>
      <c r="AC245" s="99">
        <f>COUNTIFS('Sch D. Workings'!AP1246,"&gt;"&amp;$D$14)</f>
        <v>0</v>
      </c>
    </row>
    <row r="246" spans="3:29" x14ac:dyDescent="0.35">
      <c r="C246" s="81" t="str">
        <f>IF('Sch A. Input'!B238="","",'Sch A. Input'!B238)</f>
        <v/>
      </c>
      <c r="D246" s="81" t="str">
        <f>IF('Sch A. Input'!C238="","",'Sch A. Input'!C238)</f>
        <v/>
      </c>
      <c r="E246" s="85"/>
      <c r="F246" s="85"/>
      <c r="G246" s="99">
        <f>'Sch D. Workings'!G1247</f>
        <v>0</v>
      </c>
      <c r="H246" s="310">
        <f>IF(OR('Sch D. Workings'!D240="",G246=0),0,(IF((SUMIFS('Sch A. Input'!H238:CJ238,'Sch A. Input'!$H$14:$CJ$14,"Total",'Sch A. Input'!$H$13:$CJ$13,"&lt;="&amp;$I$7))&gt;'Sch D. Workings'!$D$12,MIN('Sch D. Workings'!J1247,'Sch D. Workings'!$D$12),'Sch D. Workings'!J1247)))</f>
        <v>0</v>
      </c>
      <c r="I246" s="221">
        <f>'Sch D. Workings'!O1247</f>
        <v>0</v>
      </c>
      <c r="J246" s="82">
        <f>IFERROR(LOOKUP('Sch D. Workings'!L1247,$C$10:$C$14,$B$10:$B$14),0)</f>
        <v>0</v>
      </c>
      <c r="K246" s="99">
        <f>COUNTIFS('Sch D. Workings'!L1247,"&gt;"&amp;$D$14)</f>
        <v>0</v>
      </c>
      <c r="L246" s="300"/>
      <c r="M246" s="78">
        <f>'Sch D. Workings'!Q1247</f>
        <v>0</v>
      </c>
      <c r="N246" s="309">
        <f>IF(OR('Sch D. Workings'!D240="",$D$7&lt;=I$7,M246=0),0,(IF(H246='Sch D. Workings'!$D$12,"Exceeded Cap",IF((SUMIFS('Sch A. Input'!H238:CJ238,'Sch A. Input'!$H$14:$CJ$14,"Total",'Sch A. Input'!$H$13:$CJ$13,"&lt;="&amp;$O$7))&gt;'Sch D. Workings'!$D$12,MIN('Sch D. Workings'!T1247,'Sch D. Workings'!$D$12-H246),'Sch D. Workings'!T1247))))</f>
        <v>0</v>
      </c>
      <c r="O246" s="221">
        <f>'Sch D. Workings'!Y1247</f>
        <v>0</v>
      </c>
      <c r="P246" s="82">
        <f>IFERROR(LOOKUP('Sch D. Workings'!V1247,$C$10:$C$14,$B$10:$B$14),0)</f>
        <v>0</v>
      </c>
      <c r="Q246" s="99">
        <f>COUNTIFS('Sch D. Workings'!V1247,"&gt;"&amp;$D$14)</f>
        <v>0</v>
      </c>
      <c r="R246" s="85"/>
      <c r="S246" s="78">
        <f>'Sch D. Workings'!AA1247</f>
        <v>0</v>
      </c>
      <c r="T246" s="309">
        <f>IF(OR('Sch D. Workings'!D240="",$D$7&lt;=O$7,S246=0),0,IF(OR(N246="Exceeded Cap",SUM(H246,N246)='Sch D. Workings'!$D$12),"Exceeded cap",IF((SUMIFS('Sch A. Input'!H238:CJ238,'Sch A. Input'!$H$14:$CJ$14,"Total",'Sch A. Input'!$H$13:$CJ$13,"&lt;="&amp;$U$7))&gt;'Sch D. Workings'!$D$12,MIN('Sch D. Workings'!AD1247,'Sch D. Workings'!$D$12-N246-H246),'Sch D. Workings'!AD1247)))</f>
        <v>0</v>
      </c>
      <c r="U246" s="221">
        <f>'Sch D. Workings'!AI1247</f>
        <v>0</v>
      </c>
      <c r="V246" s="82">
        <f>IFERROR(LOOKUP('Sch D. Workings'!AF1247,$C$10:$C$14,$B$10:$B$14),0)</f>
        <v>0</v>
      </c>
      <c r="W246" s="99">
        <f>COUNTIFS('Sch D. Workings'!AF1247,"&gt;"&amp;$D$14)</f>
        <v>0</v>
      </c>
      <c r="X246" s="85"/>
      <c r="Y246" s="78">
        <f>'Sch D. Workings'!AK1247</f>
        <v>0</v>
      </c>
      <c r="Z246" s="309">
        <f>IF(OR('Sch D. Workings'!D240="",$D$7&lt;=U$7,Y246=0),0,IF(OR(T246="Exceeded Cap",N246="Exceeded Cap",SUM(H246,N246,T246)='Sch D. Workings'!$D$12),"Exceeded Cap",IF((SUMIFS('Sch A. Input'!H238:CJ238,'Sch A. Input'!$H$14:$CJ$14,"Total",'Sch A. Input'!$H$13:$CJ$13,"&lt;="&amp;$AA$7))&gt;'Sch D. Workings'!$D$12,MIN('Sch D. Workings'!AN1247,'Sch D. Workings'!$D$12-N246-T246-H246),'Sch D. Workings'!AN1247)))</f>
        <v>0</v>
      </c>
      <c r="AA246" s="221">
        <f>'Sch D. Workings'!AS1247</f>
        <v>0</v>
      </c>
      <c r="AB246" s="82">
        <f>IFERROR(LOOKUP('Sch D. Workings'!AP1247,$C$10:$C$14,$B$10:$B$14),0)</f>
        <v>0</v>
      </c>
      <c r="AC246" s="99">
        <f>COUNTIFS('Sch D. Workings'!AP1247,"&gt;"&amp;$D$14)</f>
        <v>0</v>
      </c>
    </row>
    <row r="247" spans="3:29" x14ac:dyDescent="0.35">
      <c r="C247" s="81" t="str">
        <f>IF('Sch A. Input'!B239="","",'Sch A. Input'!B239)</f>
        <v/>
      </c>
      <c r="D247" s="81" t="str">
        <f>IF('Sch A. Input'!C239="","",'Sch A. Input'!C239)</f>
        <v/>
      </c>
      <c r="E247" s="85"/>
      <c r="F247" s="85"/>
      <c r="G247" s="99">
        <f>'Sch D. Workings'!G1248</f>
        <v>0</v>
      </c>
      <c r="H247" s="310">
        <f>IF(OR('Sch D. Workings'!D241="",G247=0),0,(IF((SUMIFS('Sch A. Input'!H239:CJ239,'Sch A. Input'!$H$14:$CJ$14,"Total",'Sch A. Input'!$H$13:$CJ$13,"&lt;="&amp;$I$7))&gt;'Sch D. Workings'!$D$12,MIN('Sch D. Workings'!J1248,'Sch D. Workings'!$D$12),'Sch D. Workings'!J1248)))</f>
        <v>0</v>
      </c>
      <c r="I247" s="221">
        <f>'Sch D. Workings'!O1248</f>
        <v>0</v>
      </c>
      <c r="J247" s="82">
        <f>IFERROR(LOOKUP('Sch D. Workings'!L1248,$C$10:$C$14,$B$10:$B$14),0)</f>
        <v>0</v>
      </c>
      <c r="K247" s="99">
        <f>COUNTIFS('Sch D. Workings'!L1248,"&gt;"&amp;$D$14)</f>
        <v>0</v>
      </c>
      <c r="L247" s="300"/>
      <c r="M247" s="78">
        <f>'Sch D. Workings'!Q1248</f>
        <v>0</v>
      </c>
      <c r="N247" s="309">
        <f>IF(OR('Sch D. Workings'!D241="",$D$7&lt;=I$7,M247=0),0,(IF(H247='Sch D. Workings'!$D$12,"Exceeded Cap",IF((SUMIFS('Sch A. Input'!H239:CJ239,'Sch A. Input'!$H$14:$CJ$14,"Total",'Sch A. Input'!$H$13:$CJ$13,"&lt;="&amp;$O$7))&gt;'Sch D. Workings'!$D$12,MIN('Sch D. Workings'!T1248,'Sch D. Workings'!$D$12-H247),'Sch D. Workings'!T1248))))</f>
        <v>0</v>
      </c>
      <c r="O247" s="221">
        <f>'Sch D. Workings'!Y1248</f>
        <v>0</v>
      </c>
      <c r="P247" s="82">
        <f>IFERROR(LOOKUP('Sch D. Workings'!V1248,$C$10:$C$14,$B$10:$B$14),0)</f>
        <v>0</v>
      </c>
      <c r="Q247" s="99">
        <f>COUNTIFS('Sch D. Workings'!V1248,"&gt;"&amp;$D$14)</f>
        <v>0</v>
      </c>
      <c r="R247" s="85"/>
      <c r="S247" s="78">
        <f>'Sch D. Workings'!AA1248</f>
        <v>0</v>
      </c>
      <c r="T247" s="309">
        <f>IF(OR('Sch D. Workings'!D241="",$D$7&lt;=O$7,S247=0),0,IF(OR(N247="Exceeded Cap",SUM(H247,N247)='Sch D. Workings'!$D$12),"Exceeded cap",IF((SUMIFS('Sch A. Input'!H239:CJ239,'Sch A. Input'!$H$14:$CJ$14,"Total",'Sch A. Input'!$H$13:$CJ$13,"&lt;="&amp;$U$7))&gt;'Sch D. Workings'!$D$12,MIN('Sch D. Workings'!AD1248,'Sch D. Workings'!$D$12-N247-H247),'Sch D. Workings'!AD1248)))</f>
        <v>0</v>
      </c>
      <c r="U247" s="221">
        <f>'Sch D. Workings'!AI1248</f>
        <v>0</v>
      </c>
      <c r="V247" s="82">
        <f>IFERROR(LOOKUP('Sch D. Workings'!AF1248,$C$10:$C$14,$B$10:$B$14),0)</f>
        <v>0</v>
      </c>
      <c r="W247" s="99">
        <f>COUNTIFS('Sch D. Workings'!AF1248,"&gt;"&amp;$D$14)</f>
        <v>0</v>
      </c>
      <c r="X247" s="85"/>
      <c r="Y247" s="78">
        <f>'Sch D. Workings'!AK1248</f>
        <v>0</v>
      </c>
      <c r="Z247" s="309">
        <f>IF(OR('Sch D. Workings'!D241="",$D$7&lt;=U$7,Y247=0),0,IF(OR(T247="Exceeded Cap",N247="Exceeded Cap",SUM(H247,N247,T247)='Sch D. Workings'!$D$12),"Exceeded Cap",IF((SUMIFS('Sch A. Input'!H239:CJ239,'Sch A. Input'!$H$14:$CJ$14,"Total",'Sch A. Input'!$H$13:$CJ$13,"&lt;="&amp;$AA$7))&gt;'Sch D. Workings'!$D$12,MIN('Sch D. Workings'!AN1248,'Sch D. Workings'!$D$12-N247-T247-H247),'Sch D. Workings'!AN1248)))</f>
        <v>0</v>
      </c>
      <c r="AA247" s="221">
        <f>'Sch D. Workings'!AS1248</f>
        <v>0</v>
      </c>
      <c r="AB247" s="82">
        <f>IFERROR(LOOKUP('Sch D. Workings'!AP1248,$C$10:$C$14,$B$10:$B$14),0)</f>
        <v>0</v>
      </c>
      <c r="AC247" s="99">
        <f>COUNTIFS('Sch D. Workings'!AP1248,"&gt;"&amp;$D$14)</f>
        <v>0</v>
      </c>
    </row>
    <row r="248" spans="3:29" x14ac:dyDescent="0.35">
      <c r="C248" s="81" t="str">
        <f>IF('Sch A. Input'!B240="","",'Sch A. Input'!B240)</f>
        <v/>
      </c>
      <c r="D248" s="81" t="str">
        <f>IF('Sch A. Input'!C240="","",'Sch A. Input'!C240)</f>
        <v/>
      </c>
      <c r="E248" s="85"/>
      <c r="F248" s="85"/>
      <c r="G248" s="99">
        <f>'Sch D. Workings'!G1249</f>
        <v>0</v>
      </c>
      <c r="H248" s="310">
        <f>IF(OR('Sch D. Workings'!D242="",G248=0),0,(IF((SUMIFS('Sch A. Input'!H240:CJ240,'Sch A. Input'!$H$14:$CJ$14,"Total",'Sch A. Input'!$H$13:$CJ$13,"&lt;="&amp;$I$7))&gt;'Sch D. Workings'!$D$12,MIN('Sch D. Workings'!J1249,'Sch D. Workings'!$D$12),'Sch D. Workings'!J1249)))</f>
        <v>0</v>
      </c>
      <c r="I248" s="221">
        <f>'Sch D. Workings'!O1249</f>
        <v>0</v>
      </c>
      <c r="J248" s="82">
        <f>IFERROR(LOOKUP('Sch D. Workings'!L1249,$C$10:$C$14,$B$10:$B$14),0)</f>
        <v>0</v>
      </c>
      <c r="K248" s="99">
        <f>COUNTIFS('Sch D. Workings'!L1249,"&gt;"&amp;$D$14)</f>
        <v>0</v>
      </c>
      <c r="L248" s="300"/>
      <c r="M248" s="78">
        <f>'Sch D. Workings'!Q1249</f>
        <v>0</v>
      </c>
      <c r="N248" s="309">
        <f>IF(OR('Sch D. Workings'!D242="",$D$7&lt;=I$7,M248=0),0,(IF(H248='Sch D. Workings'!$D$12,"Exceeded Cap",IF((SUMIFS('Sch A. Input'!H240:CJ240,'Sch A. Input'!$H$14:$CJ$14,"Total",'Sch A. Input'!$H$13:$CJ$13,"&lt;="&amp;$O$7))&gt;'Sch D. Workings'!$D$12,MIN('Sch D. Workings'!T1249,'Sch D. Workings'!$D$12-H248),'Sch D. Workings'!T1249))))</f>
        <v>0</v>
      </c>
      <c r="O248" s="221">
        <f>'Sch D. Workings'!Y1249</f>
        <v>0</v>
      </c>
      <c r="P248" s="82">
        <f>IFERROR(LOOKUP('Sch D. Workings'!V1249,$C$10:$C$14,$B$10:$B$14),0)</f>
        <v>0</v>
      </c>
      <c r="Q248" s="99">
        <f>COUNTIFS('Sch D. Workings'!V1249,"&gt;"&amp;$D$14)</f>
        <v>0</v>
      </c>
      <c r="R248" s="85"/>
      <c r="S248" s="78">
        <f>'Sch D. Workings'!AA1249</f>
        <v>0</v>
      </c>
      <c r="T248" s="309">
        <f>IF(OR('Sch D. Workings'!D242="",$D$7&lt;=O$7,S248=0),0,IF(OR(N248="Exceeded Cap",SUM(H248,N248)='Sch D. Workings'!$D$12),"Exceeded cap",IF((SUMIFS('Sch A. Input'!H240:CJ240,'Sch A. Input'!$H$14:$CJ$14,"Total",'Sch A. Input'!$H$13:$CJ$13,"&lt;="&amp;$U$7))&gt;'Sch D. Workings'!$D$12,MIN('Sch D. Workings'!AD1249,'Sch D. Workings'!$D$12-N248-H248),'Sch D. Workings'!AD1249)))</f>
        <v>0</v>
      </c>
      <c r="U248" s="221">
        <f>'Sch D. Workings'!AI1249</f>
        <v>0</v>
      </c>
      <c r="V248" s="82">
        <f>IFERROR(LOOKUP('Sch D. Workings'!AF1249,$C$10:$C$14,$B$10:$B$14),0)</f>
        <v>0</v>
      </c>
      <c r="W248" s="99">
        <f>COUNTIFS('Sch D. Workings'!AF1249,"&gt;"&amp;$D$14)</f>
        <v>0</v>
      </c>
      <c r="X248" s="85"/>
      <c r="Y248" s="78">
        <f>'Sch D. Workings'!AK1249</f>
        <v>0</v>
      </c>
      <c r="Z248" s="309">
        <f>IF(OR('Sch D. Workings'!D242="",$D$7&lt;=U$7,Y248=0),0,IF(OR(T248="Exceeded Cap",N248="Exceeded Cap",SUM(H248,N248,T248)='Sch D. Workings'!$D$12),"Exceeded Cap",IF((SUMIFS('Sch A. Input'!H240:CJ240,'Sch A. Input'!$H$14:$CJ$14,"Total",'Sch A. Input'!$H$13:$CJ$13,"&lt;="&amp;$AA$7))&gt;'Sch D. Workings'!$D$12,MIN('Sch D. Workings'!AN1249,'Sch D. Workings'!$D$12-N248-T248-H248),'Sch D. Workings'!AN1249)))</f>
        <v>0</v>
      </c>
      <c r="AA248" s="221">
        <f>'Sch D. Workings'!AS1249</f>
        <v>0</v>
      </c>
      <c r="AB248" s="82">
        <f>IFERROR(LOOKUP('Sch D. Workings'!AP1249,$C$10:$C$14,$B$10:$B$14),0)</f>
        <v>0</v>
      </c>
      <c r="AC248" s="99">
        <f>COUNTIFS('Sch D. Workings'!AP1249,"&gt;"&amp;$D$14)</f>
        <v>0</v>
      </c>
    </row>
    <row r="249" spans="3:29" x14ac:dyDescent="0.35">
      <c r="C249" s="81" t="str">
        <f>IF('Sch A. Input'!B241="","",'Sch A. Input'!B241)</f>
        <v/>
      </c>
      <c r="D249" s="81" t="str">
        <f>IF('Sch A. Input'!C241="","",'Sch A. Input'!C241)</f>
        <v/>
      </c>
      <c r="E249" s="85"/>
      <c r="F249" s="85"/>
      <c r="G249" s="99">
        <f>'Sch D. Workings'!G1250</f>
        <v>0</v>
      </c>
      <c r="H249" s="310">
        <f>IF(OR('Sch D. Workings'!D243="",G249=0),0,(IF((SUMIFS('Sch A. Input'!H241:CJ241,'Sch A. Input'!$H$14:$CJ$14,"Total",'Sch A. Input'!$H$13:$CJ$13,"&lt;="&amp;$I$7))&gt;'Sch D. Workings'!$D$12,MIN('Sch D. Workings'!J1250,'Sch D. Workings'!$D$12),'Sch D. Workings'!J1250)))</f>
        <v>0</v>
      </c>
      <c r="I249" s="221">
        <f>'Sch D. Workings'!O1250</f>
        <v>0</v>
      </c>
      <c r="J249" s="82">
        <f>IFERROR(LOOKUP('Sch D. Workings'!L1250,$C$10:$C$14,$B$10:$B$14),0)</f>
        <v>0</v>
      </c>
      <c r="K249" s="99">
        <f>COUNTIFS('Sch D. Workings'!L1250,"&gt;"&amp;$D$14)</f>
        <v>0</v>
      </c>
      <c r="L249" s="300"/>
      <c r="M249" s="78">
        <f>'Sch D. Workings'!Q1250</f>
        <v>0</v>
      </c>
      <c r="N249" s="309">
        <f>IF(OR('Sch D. Workings'!D243="",$D$7&lt;=I$7,M249=0),0,(IF(H249='Sch D. Workings'!$D$12,"Exceeded Cap",IF((SUMIFS('Sch A. Input'!H241:CJ241,'Sch A. Input'!$H$14:$CJ$14,"Total",'Sch A. Input'!$H$13:$CJ$13,"&lt;="&amp;$O$7))&gt;'Sch D. Workings'!$D$12,MIN('Sch D. Workings'!T1250,'Sch D. Workings'!$D$12-H249),'Sch D. Workings'!T1250))))</f>
        <v>0</v>
      </c>
      <c r="O249" s="221">
        <f>'Sch D. Workings'!Y1250</f>
        <v>0</v>
      </c>
      <c r="P249" s="82">
        <f>IFERROR(LOOKUP('Sch D. Workings'!V1250,$C$10:$C$14,$B$10:$B$14),0)</f>
        <v>0</v>
      </c>
      <c r="Q249" s="99">
        <f>COUNTIFS('Sch D. Workings'!V1250,"&gt;"&amp;$D$14)</f>
        <v>0</v>
      </c>
      <c r="R249" s="85"/>
      <c r="S249" s="78">
        <f>'Sch D. Workings'!AA1250</f>
        <v>0</v>
      </c>
      <c r="T249" s="309">
        <f>IF(OR('Sch D. Workings'!D243="",$D$7&lt;=O$7,S249=0),0,IF(OR(N249="Exceeded Cap",SUM(H249,N249)='Sch D. Workings'!$D$12),"Exceeded cap",IF((SUMIFS('Sch A. Input'!H241:CJ241,'Sch A. Input'!$H$14:$CJ$14,"Total",'Sch A. Input'!$H$13:$CJ$13,"&lt;="&amp;$U$7))&gt;'Sch D. Workings'!$D$12,MIN('Sch D. Workings'!AD1250,'Sch D. Workings'!$D$12-N249-H249),'Sch D. Workings'!AD1250)))</f>
        <v>0</v>
      </c>
      <c r="U249" s="221">
        <f>'Sch D. Workings'!AI1250</f>
        <v>0</v>
      </c>
      <c r="V249" s="82">
        <f>IFERROR(LOOKUP('Sch D. Workings'!AF1250,$C$10:$C$14,$B$10:$B$14),0)</f>
        <v>0</v>
      </c>
      <c r="W249" s="99">
        <f>COUNTIFS('Sch D. Workings'!AF1250,"&gt;"&amp;$D$14)</f>
        <v>0</v>
      </c>
      <c r="X249" s="85"/>
      <c r="Y249" s="78">
        <f>'Sch D. Workings'!AK1250</f>
        <v>0</v>
      </c>
      <c r="Z249" s="309">
        <f>IF(OR('Sch D. Workings'!D243="",$D$7&lt;=U$7,Y249=0),0,IF(OR(T249="Exceeded Cap",N249="Exceeded Cap",SUM(H249,N249,T249)='Sch D. Workings'!$D$12),"Exceeded Cap",IF((SUMIFS('Sch A. Input'!H241:CJ241,'Sch A. Input'!$H$14:$CJ$14,"Total",'Sch A. Input'!$H$13:$CJ$13,"&lt;="&amp;$AA$7))&gt;'Sch D. Workings'!$D$12,MIN('Sch D. Workings'!AN1250,'Sch D. Workings'!$D$12-N249-T249-H249),'Sch D. Workings'!AN1250)))</f>
        <v>0</v>
      </c>
      <c r="AA249" s="221">
        <f>'Sch D. Workings'!AS1250</f>
        <v>0</v>
      </c>
      <c r="AB249" s="82">
        <f>IFERROR(LOOKUP('Sch D. Workings'!AP1250,$C$10:$C$14,$B$10:$B$14),0)</f>
        <v>0</v>
      </c>
      <c r="AC249" s="99">
        <f>COUNTIFS('Sch D. Workings'!AP1250,"&gt;"&amp;$D$14)</f>
        <v>0</v>
      </c>
    </row>
    <row r="250" spans="3:29" x14ac:dyDescent="0.35">
      <c r="C250" s="81" t="str">
        <f>IF('Sch A. Input'!B242="","",'Sch A. Input'!B242)</f>
        <v/>
      </c>
      <c r="D250" s="81" t="str">
        <f>IF('Sch A. Input'!C242="","",'Sch A. Input'!C242)</f>
        <v/>
      </c>
      <c r="E250" s="85"/>
      <c r="F250" s="85"/>
      <c r="G250" s="99">
        <f>'Sch D. Workings'!G1251</f>
        <v>0</v>
      </c>
      <c r="H250" s="310">
        <f>IF(OR('Sch D. Workings'!D244="",G250=0),0,(IF((SUMIFS('Sch A. Input'!H242:CJ242,'Sch A. Input'!$H$14:$CJ$14,"Total",'Sch A. Input'!$H$13:$CJ$13,"&lt;="&amp;$I$7))&gt;'Sch D. Workings'!$D$12,MIN('Sch D. Workings'!J1251,'Sch D. Workings'!$D$12),'Sch D. Workings'!J1251)))</f>
        <v>0</v>
      </c>
      <c r="I250" s="221">
        <f>'Sch D. Workings'!O1251</f>
        <v>0</v>
      </c>
      <c r="J250" s="82">
        <f>IFERROR(LOOKUP('Sch D. Workings'!L1251,$C$10:$C$14,$B$10:$B$14),0)</f>
        <v>0</v>
      </c>
      <c r="K250" s="99">
        <f>COUNTIFS('Sch D. Workings'!L1251,"&gt;"&amp;$D$14)</f>
        <v>0</v>
      </c>
      <c r="L250" s="300"/>
      <c r="M250" s="78">
        <f>'Sch D. Workings'!Q1251</f>
        <v>0</v>
      </c>
      <c r="N250" s="309">
        <f>IF(OR('Sch D. Workings'!D244="",$D$7&lt;=I$7,M250=0),0,(IF(H250='Sch D. Workings'!$D$12,"Exceeded Cap",IF((SUMIFS('Sch A. Input'!H242:CJ242,'Sch A. Input'!$H$14:$CJ$14,"Total",'Sch A. Input'!$H$13:$CJ$13,"&lt;="&amp;$O$7))&gt;'Sch D. Workings'!$D$12,MIN('Sch D. Workings'!T1251,'Sch D. Workings'!$D$12-H250),'Sch D. Workings'!T1251))))</f>
        <v>0</v>
      </c>
      <c r="O250" s="221">
        <f>'Sch D. Workings'!Y1251</f>
        <v>0</v>
      </c>
      <c r="P250" s="82">
        <f>IFERROR(LOOKUP('Sch D. Workings'!V1251,$C$10:$C$14,$B$10:$B$14),0)</f>
        <v>0</v>
      </c>
      <c r="Q250" s="99">
        <f>COUNTIFS('Sch D. Workings'!V1251,"&gt;"&amp;$D$14)</f>
        <v>0</v>
      </c>
      <c r="R250" s="85"/>
      <c r="S250" s="78">
        <f>'Sch D. Workings'!AA1251</f>
        <v>0</v>
      </c>
      <c r="T250" s="309">
        <f>IF(OR('Sch D. Workings'!D244="",$D$7&lt;=O$7,S250=0),0,IF(OR(N250="Exceeded Cap",SUM(H250,N250)='Sch D. Workings'!$D$12),"Exceeded cap",IF((SUMIFS('Sch A. Input'!H242:CJ242,'Sch A. Input'!$H$14:$CJ$14,"Total",'Sch A. Input'!$H$13:$CJ$13,"&lt;="&amp;$U$7))&gt;'Sch D. Workings'!$D$12,MIN('Sch D. Workings'!AD1251,'Sch D. Workings'!$D$12-N250-H250),'Sch D. Workings'!AD1251)))</f>
        <v>0</v>
      </c>
      <c r="U250" s="221">
        <f>'Sch D. Workings'!AI1251</f>
        <v>0</v>
      </c>
      <c r="V250" s="82">
        <f>IFERROR(LOOKUP('Sch D. Workings'!AF1251,$C$10:$C$14,$B$10:$B$14),0)</f>
        <v>0</v>
      </c>
      <c r="W250" s="99">
        <f>COUNTIFS('Sch D. Workings'!AF1251,"&gt;"&amp;$D$14)</f>
        <v>0</v>
      </c>
      <c r="X250" s="85"/>
      <c r="Y250" s="78">
        <f>'Sch D. Workings'!AK1251</f>
        <v>0</v>
      </c>
      <c r="Z250" s="309">
        <f>IF(OR('Sch D. Workings'!D244="",$D$7&lt;=U$7,Y250=0),0,IF(OR(T250="Exceeded Cap",N250="Exceeded Cap",SUM(H250,N250,T250)='Sch D. Workings'!$D$12),"Exceeded Cap",IF((SUMIFS('Sch A. Input'!H242:CJ242,'Sch A. Input'!$H$14:$CJ$14,"Total",'Sch A. Input'!$H$13:$CJ$13,"&lt;="&amp;$AA$7))&gt;'Sch D. Workings'!$D$12,MIN('Sch D. Workings'!AN1251,'Sch D. Workings'!$D$12-N250-T250-H250),'Sch D. Workings'!AN1251)))</f>
        <v>0</v>
      </c>
      <c r="AA250" s="221">
        <f>'Sch D. Workings'!AS1251</f>
        <v>0</v>
      </c>
      <c r="AB250" s="82">
        <f>IFERROR(LOOKUP('Sch D. Workings'!AP1251,$C$10:$C$14,$B$10:$B$14),0)</f>
        <v>0</v>
      </c>
      <c r="AC250" s="99">
        <f>COUNTIFS('Sch D. Workings'!AP1251,"&gt;"&amp;$D$14)</f>
        <v>0</v>
      </c>
    </row>
    <row r="251" spans="3:29" x14ac:dyDescent="0.35">
      <c r="C251" s="81" t="str">
        <f>IF('Sch A. Input'!B243="","",'Sch A. Input'!B243)</f>
        <v/>
      </c>
      <c r="D251" s="81" t="str">
        <f>IF('Sch A. Input'!C243="","",'Sch A. Input'!C243)</f>
        <v/>
      </c>
      <c r="E251" s="85"/>
      <c r="F251" s="85"/>
      <c r="G251" s="99">
        <f>'Sch D. Workings'!G1252</f>
        <v>0</v>
      </c>
      <c r="H251" s="310">
        <f>IF(OR('Sch D. Workings'!D245="",G251=0),0,(IF((SUMIFS('Sch A. Input'!H243:CJ243,'Sch A. Input'!$H$14:$CJ$14,"Total",'Sch A. Input'!$H$13:$CJ$13,"&lt;="&amp;$I$7))&gt;'Sch D. Workings'!$D$12,MIN('Sch D. Workings'!J1252,'Sch D. Workings'!$D$12),'Sch D. Workings'!J1252)))</f>
        <v>0</v>
      </c>
      <c r="I251" s="221">
        <f>'Sch D. Workings'!O1252</f>
        <v>0</v>
      </c>
      <c r="J251" s="82">
        <f>IFERROR(LOOKUP('Sch D. Workings'!L1252,$C$10:$C$14,$B$10:$B$14),0)</f>
        <v>0</v>
      </c>
      <c r="K251" s="99">
        <f>COUNTIFS('Sch D. Workings'!L1252,"&gt;"&amp;$D$14)</f>
        <v>0</v>
      </c>
      <c r="L251" s="300"/>
      <c r="M251" s="78">
        <f>'Sch D. Workings'!Q1252</f>
        <v>0</v>
      </c>
      <c r="N251" s="309">
        <f>IF(OR('Sch D. Workings'!D245="",$D$7&lt;=I$7,M251=0),0,(IF(H251='Sch D. Workings'!$D$12,"Exceeded Cap",IF((SUMIFS('Sch A. Input'!H243:CJ243,'Sch A. Input'!$H$14:$CJ$14,"Total",'Sch A. Input'!$H$13:$CJ$13,"&lt;="&amp;$O$7))&gt;'Sch D. Workings'!$D$12,MIN('Sch D. Workings'!T1252,'Sch D. Workings'!$D$12-H251),'Sch D. Workings'!T1252))))</f>
        <v>0</v>
      </c>
      <c r="O251" s="221">
        <f>'Sch D. Workings'!Y1252</f>
        <v>0</v>
      </c>
      <c r="P251" s="82">
        <f>IFERROR(LOOKUP('Sch D. Workings'!V1252,$C$10:$C$14,$B$10:$B$14),0)</f>
        <v>0</v>
      </c>
      <c r="Q251" s="99">
        <f>COUNTIFS('Sch D. Workings'!V1252,"&gt;"&amp;$D$14)</f>
        <v>0</v>
      </c>
      <c r="R251" s="85"/>
      <c r="S251" s="78">
        <f>'Sch D. Workings'!AA1252</f>
        <v>0</v>
      </c>
      <c r="T251" s="309">
        <f>IF(OR('Sch D. Workings'!D245="",$D$7&lt;=O$7,S251=0),0,IF(OR(N251="Exceeded Cap",SUM(H251,N251)='Sch D. Workings'!$D$12),"Exceeded cap",IF((SUMIFS('Sch A. Input'!H243:CJ243,'Sch A. Input'!$H$14:$CJ$14,"Total",'Sch A. Input'!$H$13:$CJ$13,"&lt;="&amp;$U$7))&gt;'Sch D. Workings'!$D$12,MIN('Sch D. Workings'!AD1252,'Sch D. Workings'!$D$12-N251-H251),'Sch D. Workings'!AD1252)))</f>
        <v>0</v>
      </c>
      <c r="U251" s="221">
        <f>'Sch D. Workings'!AI1252</f>
        <v>0</v>
      </c>
      <c r="V251" s="82">
        <f>IFERROR(LOOKUP('Sch D. Workings'!AF1252,$C$10:$C$14,$B$10:$B$14),0)</f>
        <v>0</v>
      </c>
      <c r="W251" s="99">
        <f>COUNTIFS('Sch D. Workings'!AF1252,"&gt;"&amp;$D$14)</f>
        <v>0</v>
      </c>
      <c r="X251" s="85"/>
      <c r="Y251" s="78">
        <f>'Sch D. Workings'!AK1252</f>
        <v>0</v>
      </c>
      <c r="Z251" s="309">
        <f>IF(OR('Sch D. Workings'!D245="",$D$7&lt;=U$7,Y251=0),0,IF(OR(T251="Exceeded Cap",N251="Exceeded Cap",SUM(H251,N251,T251)='Sch D. Workings'!$D$12),"Exceeded Cap",IF((SUMIFS('Sch A. Input'!H243:CJ243,'Sch A. Input'!$H$14:$CJ$14,"Total",'Sch A. Input'!$H$13:$CJ$13,"&lt;="&amp;$AA$7))&gt;'Sch D. Workings'!$D$12,MIN('Sch D. Workings'!AN1252,'Sch D. Workings'!$D$12-N251-T251-H251),'Sch D. Workings'!AN1252)))</f>
        <v>0</v>
      </c>
      <c r="AA251" s="221">
        <f>'Sch D. Workings'!AS1252</f>
        <v>0</v>
      </c>
      <c r="AB251" s="82">
        <f>IFERROR(LOOKUP('Sch D. Workings'!AP1252,$C$10:$C$14,$B$10:$B$14),0)</f>
        <v>0</v>
      </c>
      <c r="AC251" s="99">
        <f>COUNTIFS('Sch D. Workings'!AP1252,"&gt;"&amp;$D$14)</f>
        <v>0</v>
      </c>
    </row>
    <row r="252" spans="3:29" x14ac:dyDescent="0.35">
      <c r="C252" s="81" t="str">
        <f>IF('Sch A. Input'!B244="","",'Sch A. Input'!B244)</f>
        <v/>
      </c>
      <c r="D252" s="81" t="str">
        <f>IF('Sch A. Input'!C244="","",'Sch A. Input'!C244)</f>
        <v/>
      </c>
      <c r="E252" s="85"/>
      <c r="F252" s="85"/>
      <c r="G252" s="99">
        <f>'Sch D. Workings'!G1253</f>
        <v>0</v>
      </c>
      <c r="H252" s="310">
        <f>IF(OR('Sch D. Workings'!D246="",G252=0),0,(IF((SUMIFS('Sch A. Input'!H244:CJ244,'Sch A. Input'!$H$14:$CJ$14,"Total",'Sch A. Input'!$H$13:$CJ$13,"&lt;="&amp;$I$7))&gt;'Sch D. Workings'!$D$12,MIN('Sch D. Workings'!J1253,'Sch D. Workings'!$D$12),'Sch D. Workings'!J1253)))</f>
        <v>0</v>
      </c>
      <c r="I252" s="221">
        <f>'Sch D. Workings'!O1253</f>
        <v>0</v>
      </c>
      <c r="J252" s="82">
        <f>IFERROR(LOOKUP('Sch D. Workings'!L1253,$C$10:$C$14,$B$10:$B$14),0)</f>
        <v>0</v>
      </c>
      <c r="K252" s="99">
        <f>COUNTIFS('Sch D. Workings'!L1253,"&gt;"&amp;$D$14)</f>
        <v>0</v>
      </c>
      <c r="L252" s="300"/>
      <c r="M252" s="78">
        <f>'Sch D. Workings'!Q1253</f>
        <v>0</v>
      </c>
      <c r="N252" s="309">
        <f>IF(OR('Sch D. Workings'!D246="",$D$7&lt;=I$7,M252=0),0,(IF(H252='Sch D. Workings'!$D$12,"Exceeded Cap",IF((SUMIFS('Sch A. Input'!H244:CJ244,'Sch A. Input'!$H$14:$CJ$14,"Total",'Sch A. Input'!$H$13:$CJ$13,"&lt;="&amp;$O$7))&gt;'Sch D. Workings'!$D$12,MIN('Sch D. Workings'!T1253,'Sch D. Workings'!$D$12-H252),'Sch D. Workings'!T1253))))</f>
        <v>0</v>
      </c>
      <c r="O252" s="221">
        <f>'Sch D. Workings'!Y1253</f>
        <v>0</v>
      </c>
      <c r="P252" s="82">
        <f>IFERROR(LOOKUP('Sch D. Workings'!V1253,$C$10:$C$14,$B$10:$B$14),0)</f>
        <v>0</v>
      </c>
      <c r="Q252" s="99">
        <f>COUNTIFS('Sch D. Workings'!V1253,"&gt;"&amp;$D$14)</f>
        <v>0</v>
      </c>
      <c r="R252" s="85"/>
      <c r="S252" s="78">
        <f>'Sch D. Workings'!AA1253</f>
        <v>0</v>
      </c>
      <c r="T252" s="309">
        <f>IF(OR('Sch D. Workings'!D246="",$D$7&lt;=O$7,S252=0),0,IF(OR(N252="Exceeded Cap",SUM(H252,N252)='Sch D. Workings'!$D$12),"Exceeded cap",IF((SUMIFS('Sch A. Input'!H244:CJ244,'Sch A. Input'!$H$14:$CJ$14,"Total",'Sch A. Input'!$H$13:$CJ$13,"&lt;="&amp;$U$7))&gt;'Sch D. Workings'!$D$12,MIN('Sch D. Workings'!AD1253,'Sch D. Workings'!$D$12-N252-H252),'Sch D. Workings'!AD1253)))</f>
        <v>0</v>
      </c>
      <c r="U252" s="221">
        <f>'Sch D. Workings'!AI1253</f>
        <v>0</v>
      </c>
      <c r="V252" s="82">
        <f>IFERROR(LOOKUP('Sch D. Workings'!AF1253,$C$10:$C$14,$B$10:$B$14),0)</f>
        <v>0</v>
      </c>
      <c r="W252" s="99">
        <f>COUNTIFS('Sch D. Workings'!AF1253,"&gt;"&amp;$D$14)</f>
        <v>0</v>
      </c>
      <c r="X252" s="85"/>
      <c r="Y252" s="78">
        <f>'Sch D. Workings'!AK1253</f>
        <v>0</v>
      </c>
      <c r="Z252" s="309">
        <f>IF(OR('Sch D. Workings'!D246="",$D$7&lt;=U$7,Y252=0),0,IF(OR(T252="Exceeded Cap",N252="Exceeded Cap",SUM(H252,N252,T252)='Sch D. Workings'!$D$12),"Exceeded Cap",IF((SUMIFS('Sch A. Input'!H244:CJ244,'Sch A. Input'!$H$14:$CJ$14,"Total",'Sch A. Input'!$H$13:$CJ$13,"&lt;="&amp;$AA$7))&gt;'Sch D. Workings'!$D$12,MIN('Sch D. Workings'!AN1253,'Sch D. Workings'!$D$12-N252-T252-H252),'Sch D. Workings'!AN1253)))</f>
        <v>0</v>
      </c>
      <c r="AA252" s="221">
        <f>'Sch D. Workings'!AS1253</f>
        <v>0</v>
      </c>
      <c r="AB252" s="82">
        <f>IFERROR(LOOKUP('Sch D. Workings'!AP1253,$C$10:$C$14,$B$10:$B$14),0)</f>
        <v>0</v>
      </c>
      <c r="AC252" s="99">
        <f>COUNTIFS('Sch D. Workings'!AP1253,"&gt;"&amp;$D$14)</f>
        <v>0</v>
      </c>
    </row>
    <row r="253" spans="3:29" x14ac:dyDescent="0.35">
      <c r="C253" s="81" t="str">
        <f>IF('Sch A. Input'!B245="","",'Sch A. Input'!B245)</f>
        <v/>
      </c>
      <c r="D253" s="81" t="str">
        <f>IF('Sch A. Input'!C245="","",'Sch A. Input'!C245)</f>
        <v/>
      </c>
      <c r="E253" s="85"/>
      <c r="F253" s="85"/>
      <c r="G253" s="99">
        <f>'Sch D. Workings'!G1254</f>
        <v>0</v>
      </c>
      <c r="H253" s="310">
        <f>IF(OR('Sch D. Workings'!D247="",G253=0),0,(IF((SUMIFS('Sch A. Input'!H245:CJ245,'Sch A. Input'!$H$14:$CJ$14,"Total",'Sch A. Input'!$H$13:$CJ$13,"&lt;="&amp;$I$7))&gt;'Sch D. Workings'!$D$12,MIN('Sch D. Workings'!J1254,'Sch D. Workings'!$D$12),'Sch D. Workings'!J1254)))</f>
        <v>0</v>
      </c>
      <c r="I253" s="221">
        <f>'Sch D. Workings'!O1254</f>
        <v>0</v>
      </c>
      <c r="J253" s="82">
        <f>IFERROR(LOOKUP('Sch D. Workings'!L1254,$C$10:$C$14,$B$10:$B$14),0)</f>
        <v>0</v>
      </c>
      <c r="K253" s="99">
        <f>COUNTIFS('Sch D. Workings'!L1254,"&gt;"&amp;$D$14)</f>
        <v>0</v>
      </c>
      <c r="L253" s="300"/>
      <c r="M253" s="78">
        <f>'Sch D. Workings'!Q1254</f>
        <v>0</v>
      </c>
      <c r="N253" s="309">
        <f>IF(OR('Sch D. Workings'!D247="",$D$7&lt;=I$7,M253=0),0,(IF(H253='Sch D. Workings'!$D$12,"Exceeded Cap",IF((SUMIFS('Sch A. Input'!H245:CJ245,'Sch A. Input'!$H$14:$CJ$14,"Total",'Sch A. Input'!$H$13:$CJ$13,"&lt;="&amp;$O$7))&gt;'Sch D. Workings'!$D$12,MIN('Sch D. Workings'!T1254,'Sch D. Workings'!$D$12-H253),'Sch D. Workings'!T1254))))</f>
        <v>0</v>
      </c>
      <c r="O253" s="221">
        <f>'Sch D. Workings'!Y1254</f>
        <v>0</v>
      </c>
      <c r="P253" s="82">
        <f>IFERROR(LOOKUP('Sch D. Workings'!V1254,$C$10:$C$14,$B$10:$B$14),0)</f>
        <v>0</v>
      </c>
      <c r="Q253" s="99">
        <f>COUNTIFS('Sch D. Workings'!V1254,"&gt;"&amp;$D$14)</f>
        <v>0</v>
      </c>
      <c r="R253" s="85"/>
      <c r="S253" s="78">
        <f>'Sch D. Workings'!AA1254</f>
        <v>0</v>
      </c>
      <c r="T253" s="309">
        <f>IF(OR('Sch D. Workings'!D247="",$D$7&lt;=O$7,S253=0),0,IF(OR(N253="Exceeded Cap",SUM(H253,N253)='Sch D. Workings'!$D$12),"Exceeded cap",IF((SUMIFS('Sch A. Input'!H245:CJ245,'Sch A. Input'!$H$14:$CJ$14,"Total",'Sch A. Input'!$H$13:$CJ$13,"&lt;="&amp;$U$7))&gt;'Sch D. Workings'!$D$12,MIN('Sch D. Workings'!AD1254,'Sch D. Workings'!$D$12-N253-H253),'Sch D. Workings'!AD1254)))</f>
        <v>0</v>
      </c>
      <c r="U253" s="221">
        <f>'Sch D. Workings'!AI1254</f>
        <v>0</v>
      </c>
      <c r="V253" s="82">
        <f>IFERROR(LOOKUP('Sch D. Workings'!AF1254,$C$10:$C$14,$B$10:$B$14),0)</f>
        <v>0</v>
      </c>
      <c r="W253" s="99">
        <f>COUNTIFS('Sch D. Workings'!AF1254,"&gt;"&amp;$D$14)</f>
        <v>0</v>
      </c>
      <c r="X253" s="85"/>
      <c r="Y253" s="78">
        <f>'Sch D. Workings'!AK1254</f>
        <v>0</v>
      </c>
      <c r="Z253" s="309">
        <f>IF(OR('Sch D. Workings'!D247="",$D$7&lt;=U$7,Y253=0),0,IF(OR(T253="Exceeded Cap",N253="Exceeded Cap",SUM(H253,N253,T253)='Sch D. Workings'!$D$12),"Exceeded Cap",IF((SUMIFS('Sch A. Input'!H245:CJ245,'Sch A. Input'!$H$14:$CJ$14,"Total",'Sch A. Input'!$H$13:$CJ$13,"&lt;="&amp;$AA$7))&gt;'Sch D. Workings'!$D$12,MIN('Sch D. Workings'!AN1254,'Sch D. Workings'!$D$12-N253-T253-H253),'Sch D. Workings'!AN1254)))</f>
        <v>0</v>
      </c>
      <c r="AA253" s="221">
        <f>'Sch D. Workings'!AS1254</f>
        <v>0</v>
      </c>
      <c r="AB253" s="82">
        <f>IFERROR(LOOKUP('Sch D. Workings'!AP1254,$C$10:$C$14,$B$10:$B$14),0)</f>
        <v>0</v>
      </c>
      <c r="AC253" s="99">
        <f>COUNTIFS('Sch D. Workings'!AP1254,"&gt;"&amp;$D$14)</f>
        <v>0</v>
      </c>
    </row>
    <row r="254" spans="3:29" x14ac:dyDescent="0.35">
      <c r="C254" s="81" t="str">
        <f>IF('Sch A. Input'!B246="","",'Sch A. Input'!B246)</f>
        <v/>
      </c>
      <c r="D254" s="81" t="str">
        <f>IF('Sch A. Input'!C246="","",'Sch A. Input'!C246)</f>
        <v/>
      </c>
      <c r="E254" s="85"/>
      <c r="F254" s="85"/>
      <c r="G254" s="99">
        <f>'Sch D. Workings'!G1255</f>
        <v>0</v>
      </c>
      <c r="H254" s="310">
        <f>IF(OR('Sch D. Workings'!D248="",G254=0),0,(IF((SUMIFS('Sch A. Input'!H246:CJ246,'Sch A. Input'!$H$14:$CJ$14,"Total",'Sch A. Input'!$H$13:$CJ$13,"&lt;="&amp;$I$7))&gt;'Sch D. Workings'!$D$12,MIN('Sch D. Workings'!J1255,'Sch D. Workings'!$D$12),'Sch D. Workings'!J1255)))</f>
        <v>0</v>
      </c>
      <c r="I254" s="221">
        <f>'Sch D. Workings'!O1255</f>
        <v>0</v>
      </c>
      <c r="J254" s="82">
        <f>IFERROR(LOOKUP('Sch D. Workings'!L1255,$C$10:$C$14,$B$10:$B$14),0)</f>
        <v>0</v>
      </c>
      <c r="K254" s="99">
        <f>COUNTIFS('Sch D. Workings'!L1255,"&gt;"&amp;$D$14)</f>
        <v>0</v>
      </c>
      <c r="L254" s="300"/>
      <c r="M254" s="78">
        <f>'Sch D. Workings'!Q1255</f>
        <v>0</v>
      </c>
      <c r="N254" s="309">
        <f>IF(OR('Sch D. Workings'!D248="",$D$7&lt;=I$7,M254=0),0,(IF(H254='Sch D. Workings'!$D$12,"Exceeded Cap",IF((SUMIFS('Sch A. Input'!H246:CJ246,'Sch A. Input'!$H$14:$CJ$14,"Total",'Sch A. Input'!$H$13:$CJ$13,"&lt;="&amp;$O$7))&gt;'Sch D. Workings'!$D$12,MIN('Sch D. Workings'!T1255,'Sch D. Workings'!$D$12-H254),'Sch D. Workings'!T1255))))</f>
        <v>0</v>
      </c>
      <c r="O254" s="221">
        <f>'Sch D. Workings'!Y1255</f>
        <v>0</v>
      </c>
      <c r="P254" s="82">
        <f>IFERROR(LOOKUP('Sch D. Workings'!V1255,$C$10:$C$14,$B$10:$B$14),0)</f>
        <v>0</v>
      </c>
      <c r="Q254" s="99">
        <f>COUNTIFS('Sch D. Workings'!V1255,"&gt;"&amp;$D$14)</f>
        <v>0</v>
      </c>
      <c r="R254" s="85"/>
      <c r="S254" s="78">
        <f>'Sch D. Workings'!AA1255</f>
        <v>0</v>
      </c>
      <c r="T254" s="309">
        <f>IF(OR('Sch D. Workings'!D248="",$D$7&lt;=O$7,S254=0),0,IF(OR(N254="Exceeded Cap",SUM(H254,N254)='Sch D. Workings'!$D$12),"Exceeded cap",IF((SUMIFS('Sch A. Input'!H246:CJ246,'Sch A. Input'!$H$14:$CJ$14,"Total",'Sch A. Input'!$H$13:$CJ$13,"&lt;="&amp;$U$7))&gt;'Sch D. Workings'!$D$12,MIN('Sch D. Workings'!AD1255,'Sch D. Workings'!$D$12-N254-H254),'Sch D. Workings'!AD1255)))</f>
        <v>0</v>
      </c>
      <c r="U254" s="221">
        <f>'Sch D. Workings'!AI1255</f>
        <v>0</v>
      </c>
      <c r="V254" s="82">
        <f>IFERROR(LOOKUP('Sch D. Workings'!AF1255,$C$10:$C$14,$B$10:$B$14),0)</f>
        <v>0</v>
      </c>
      <c r="W254" s="99">
        <f>COUNTIFS('Sch D. Workings'!AF1255,"&gt;"&amp;$D$14)</f>
        <v>0</v>
      </c>
      <c r="X254" s="85"/>
      <c r="Y254" s="78">
        <f>'Sch D. Workings'!AK1255</f>
        <v>0</v>
      </c>
      <c r="Z254" s="309">
        <f>IF(OR('Sch D. Workings'!D248="",$D$7&lt;=U$7,Y254=0),0,IF(OR(T254="Exceeded Cap",N254="Exceeded Cap",SUM(H254,N254,T254)='Sch D. Workings'!$D$12),"Exceeded Cap",IF((SUMIFS('Sch A. Input'!H246:CJ246,'Sch A. Input'!$H$14:$CJ$14,"Total",'Sch A. Input'!$H$13:$CJ$13,"&lt;="&amp;$AA$7))&gt;'Sch D. Workings'!$D$12,MIN('Sch D. Workings'!AN1255,'Sch D. Workings'!$D$12-N254-T254-H254),'Sch D. Workings'!AN1255)))</f>
        <v>0</v>
      </c>
      <c r="AA254" s="221">
        <f>'Sch D. Workings'!AS1255</f>
        <v>0</v>
      </c>
      <c r="AB254" s="82">
        <f>IFERROR(LOOKUP('Sch D. Workings'!AP1255,$C$10:$C$14,$B$10:$B$14),0)</f>
        <v>0</v>
      </c>
      <c r="AC254" s="99">
        <f>COUNTIFS('Sch D. Workings'!AP1255,"&gt;"&amp;$D$14)</f>
        <v>0</v>
      </c>
    </row>
    <row r="255" spans="3:29" x14ac:dyDescent="0.35">
      <c r="C255" s="81" t="str">
        <f>IF('Sch A. Input'!B247="","",'Sch A. Input'!B247)</f>
        <v/>
      </c>
      <c r="D255" s="81" t="str">
        <f>IF('Sch A. Input'!C247="","",'Sch A. Input'!C247)</f>
        <v/>
      </c>
      <c r="E255" s="85"/>
      <c r="F255" s="85"/>
      <c r="G255" s="99">
        <f>'Sch D. Workings'!G1256</f>
        <v>0</v>
      </c>
      <c r="H255" s="310">
        <f>IF(OR('Sch D. Workings'!D249="",G255=0),0,(IF((SUMIFS('Sch A. Input'!H247:CJ247,'Sch A. Input'!$H$14:$CJ$14,"Total",'Sch A. Input'!$H$13:$CJ$13,"&lt;="&amp;$I$7))&gt;'Sch D. Workings'!$D$12,MIN('Sch D. Workings'!J1256,'Sch D. Workings'!$D$12),'Sch D. Workings'!J1256)))</f>
        <v>0</v>
      </c>
      <c r="I255" s="221">
        <f>'Sch D. Workings'!O1256</f>
        <v>0</v>
      </c>
      <c r="J255" s="82">
        <f>IFERROR(LOOKUP('Sch D. Workings'!L1256,$C$10:$C$14,$B$10:$B$14),0)</f>
        <v>0</v>
      </c>
      <c r="K255" s="99">
        <f>COUNTIFS('Sch D. Workings'!L1256,"&gt;"&amp;$D$14)</f>
        <v>0</v>
      </c>
      <c r="L255" s="300"/>
      <c r="M255" s="78">
        <f>'Sch D. Workings'!Q1256</f>
        <v>0</v>
      </c>
      <c r="N255" s="309">
        <f>IF(OR('Sch D. Workings'!D249="",$D$7&lt;=I$7,M255=0),0,(IF(H255='Sch D. Workings'!$D$12,"Exceeded Cap",IF((SUMIFS('Sch A. Input'!H247:CJ247,'Sch A. Input'!$H$14:$CJ$14,"Total",'Sch A. Input'!$H$13:$CJ$13,"&lt;="&amp;$O$7))&gt;'Sch D. Workings'!$D$12,MIN('Sch D. Workings'!T1256,'Sch D. Workings'!$D$12-H255),'Sch D. Workings'!T1256))))</f>
        <v>0</v>
      </c>
      <c r="O255" s="221">
        <f>'Sch D. Workings'!Y1256</f>
        <v>0</v>
      </c>
      <c r="P255" s="82">
        <f>IFERROR(LOOKUP('Sch D. Workings'!V1256,$C$10:$C$14,$B$10:$B$14),0)</f>
        <v>0</v>
      </c>
      <c r="Q255" s="99">
        <f>COUNTIFS('Sch D. Workings'!V1256,"&gt;"&amp;$D$14)</f>
        <v>0</v>
      </c>
      <c r="R255" s="85"/>
      <c r="S255" s="78">
        <f>'Sch D. Workings'!AA1256</f>
        <v>0</v>
      </c>
      <c r="T255" s="309">
        <f>IF(OR('Sch D. Workings'!D249="",$D$7&lt;=O$7,S255=0),0,IF(OR(N255="Exceeded Cap",SUM(H255,N255)='Sch D. Workings'!$D$12),"Exceeded cap",IF((SUMIFS('Sch A. Input'!H247:CJ247,'Sch A. Input'!$H$14:$CJ$14,"Total",'Sch A. Input'!$H$13:$CJ$13,"&lt;="&amp;$U$7))&gt;'Sch D. Workings'!$D$12,MIN('Sch D. Workings'!AD1256,'Sch D. Workings'!$D$12-N255-H255),'Sch D. Workings'!AD1256)))</f>
        <v>0</v>
      </c>
      <c r="U255" s="221">
        <f>'Sch D. Workings'!AI1256</f>
        <v>0</v>
      </c>
      <c r="V255" s="82">
        <f>IFERROR(LOOKUP('Sch D. Workings'!AF1256,$C$10:$C$14,$B$10:$B$14),0)</f>
        <v>0</v>
      </c>
      <c r="W255" s="99">
        <f>COUNTIFS('Sch D. Workings'!AF1256,"&gt;"&amp;$D$14)</f>
        <v>0</v>
      </c>
      <c r="X255" s="85"/>
      <c r="Y255" s="78">
        <f>'Sch D. Workings'!AK1256</f>
        <v>0</v>
      </c>
      <c r="Z255" s="309">
        <f>IF(OR('Sch D. Workings'!D249="",$D$7&lt;=U$7,Y255=0),0,IF(OR(T255="Exceeded Cap",N255="Exceeded Cap",SUM(H255,N255,T255)='Sch D. Workings'!$D$12),"Exceeded Cap",IF((SUMIFS('Sch A. Input'!H247:CJ247,'Sch A. Input'!$H$14:$CJ$14,"Total",'Sch A. Input'!$H$13:$CJ$13,"&lt;="&amp;$AA$7))&gt;'Sch D. Workings'!$D$12,MIN('Sch D. Workings'!AN1256,'Sch D. Workings'!$D$12-N255-T255-H255),'Sch D. Workings'!AN1256)))</f>
        <v>0</v>
      </c>
      <c r="AA255" s="221">
        <f>'Sch D. Workings'!AS1256</f>
        <v>0</v>
      </c>
      <c r="AB255" s="82">
        <f>IFERROR(LOOKUP('Sch D. Workings'!AP1256,$C$10:$C$14,$B$10:$B$14),0)</f>
        <v>0</v>
      </c>
      <c r="AC255" s="99">
        <f>COUNTIFS('Sch D. Workings'!AP1256,"&gt;"&amp;$D$14)</f>
        <v>0</v>
      </c>
    </row>
    <row r="256" spans="3:29" x14ac:dyDescent="0.35">
      <c r="C256" s="81" t="str">
        <f>IF('Sch A. Input'!B248="","",'Sch A. Input'!B248)</f>
        <v/>
      </c>
      <c r="D256" s="81" t="str">
        <f>IF('Sch A. Input'!C248="","",'Sch A. Input'!C248)</f>
        <v/>
      </c>
      <c r="E256" s="85"/>
      <c r="F256" s="85"/>
      <c r="G256" s="99">
        <f>'Sch D. Workings'!G1257</f>
        <v>0</v>
      </c>
      <c r="H256" s="310">
        <f>IF(OR('Sch D. Workings'!D250="",G256=0),0,(IF((SUMIFS('Sch A. Input'!H248:CJ248,'Sch A. Input'!$H$14:$CJ$14,"Total",'Sch A. Input'!$H$13:$CJ$13,"&lt;="&amp;$I$7))&gt;'Sch D. Workings'!$D$12,MIN('Sch D. Workings'!J1257,'Sch D. Workings'!$D$12),'Sch D. Workings'!J1257)))</f>
        <v>0</v>
      </c>
      <c r="I256" s="221">
        <f>'Sch D. Workings'!O1257</f>
        <v>0</v>
      </c>
      <c r="J256" s="82">
        <f>IFERROR(LOOKUP('Sch D. Workings'!L1257,$C$10:$C$14,$B$10:$B$14),0)</f>
        <v>0</v>
      </c>
      <c r="K256" s="99">
        <f>COUNTIFS('Sch D. Workings'!L1257,"&gt;"&amp;$D$14)</f>
        <v>0</v>
      </c>
      <c r="L256" s="300"/>
      <c r="M256" s="78">
        <f>'Sch D. Workings'!Q1257</f>
        <v>0</v>
      </c>
      <c r="N256" s="309">
        <f>IF(OR('Sch D. Workings'!D250="",$D$7&lt;=I$7,M256=0),0,(IF(H256='Sch D. Workings'!$D$12,"Exceeded Cap",IF((SUMIFS('Sch A. Input'!H248:CJ248,'Sch A. Input'!$H$14:$CJ$14,"Total",'Sch A. Input'!$H$13:$CJ$13,"&lt;="&amp;$O$7))&gt;'Sch D. Workings'!$D$12,MIN('Sch D. Workings'!T1257,'Sch D. Workings'!$D$12-H256),'Sch D. Workings'!T1257))))</f>
        <v>0</v>
      </c>
      <c r="O256" s="221">
        <f>'Sch D. Workings'!Y1257</f>
        <v>0</v>
      </c>
      <c r="P256" s="82">
        <f>IFERROR(LOOKUP('Sch D. Workings'!V1257,$C$10:$C$14,$B$10:$B$14),0)</f>
        <v>0</v>
      </c>
      <c r="Q256" s="99">
        <f>COUNTIFS('Sch D. Workings'!V1257,"&gt;"&amp;$D$14)</f>
        <v>0</v>
      </c>
      <c r="R256" s="85"/>
      <c r="S256" s="78">
        <f>'Sch D. Workings'!AA1257</f>
        <v>0</v>
      </c>
      <c r="T256" s="309">
        <f>IF(OR('Sch D. Workings'!D250="",$D$7&lt;=O$7,S256=0),0,IF(OR(N256="Exceeded Cap",SUM(H256,N256)='Sch D. Workings'!$D$12),"Exceeded cap",IF((SUMIFS('Sch A. Input'!H248:CJ248,'Sch A. Input'!$H$14:$CJ$14,"Total",'Sch A. Input'!$H$13:$CJ$13,"&lt;="&amp;$U$7))&gt;'Sch D. Workings'!$D$12,MIN('Sch D. Workings'!AD1257,'Sch D. Workings'!$D$12-N256-H256),'Sch D. Workings'!AD1257)))</f>
        <v>0</v>
      </c>
      <c r="U256" s="221">
        <f>'Sch D. Workings'!AI1257</f>
        <v>0</v>
      </c>
      <c r="V256" s="82">
        <f>IFERROR(LOOKUP('Sch D. Workings'!AF1257,$C$10:$C$14,$B$10:$B$14),0)</f>
        <v>0</v>
      </c>
      <c r="W256" s="99">
        <f>COUNTIFS('Sch D. Workings'!AF1257,"&gt;"&amp;$D$14)</f>
        <v>0</v>
      </c>
      <c r="X256" s="85"/>
      <c r="Y256" s="78">
        <f>'Sch D. Workings'!AK1257</f>
        <v>0</v>
      </c>
      <c r="Z256" s="309">
        <f>IF(OR('Sch D. Workings'!D250="",$D$7&lt;=U$7,Y256=0),0,IF(OR(T256="Exceeded Cap",N256="Exceeded Cap",SUM(H256,N256,T256)='Sch D. Workings'!$D$12),"Exceeded Cap",IF((SUMIFS('Sch A. Input'!H248:CJ248,'Sch A. Input'!$H$14:$CJ$14,"Total",'Sch A. Input'!$H$13:$CJ$13,"&lt;="&amp;$AA$7))&gt;'Sch D. Workings'!$D$12,MIN('Sch D. Workings'!AN1257,'Sch D. Workings'!$D$12-N256-T256-H256),'Sch D. Workings'!AN1257)))</f>
        <v>0</v>
      </c>
      <c r="AA256" s="221">
        <f>'Sch D. Workings'!AS1257</f>
        <v>0</v>
      </c>
      <c r="AB256" s="82">
        <f>IFERROR(LOOKUP('Sch D. Workings'!AP1257,$C$10:$C$14,$B$10:$B$14),0)</f>
        <v>0</v>
      </c>
      <c r="AC256" s="99">
        <f>COUNTIFS('Sch D. Workings'!AP1257,"&gt;"&amp;$D$14)</f>
        <v>0</v>
      </c>
    </row>
    <row r="257" spans="3:29" x14ac:dyDescent="0.35">
      <c r="C257" s="81" t="str">
        <f>IF('Sch A. Input'!B249="","",'Sch A. Input'!B249)</f>
        <v/>
      </c>
      <c r="D257" s="81" t="str">
        <f>IF('Sch A. Input'!C249="","",'Sch A. Input'!C249)</f>
        <v/>
      </c>
      <c r="E257" s="85"/>
      <c r="F257" s="85"/>
      <c r="G257" s="99">
        <f>'Sch D. Workings'!G1258</f>
        <v>0</v>
      </c>
      <c r="H257" s="310">
        <f>IF(OR('Sch D. Workings'!D251="",G257=0),0,(IF((SUMIFS('Sch A. Input'!H249:CJ249,'Sch A. Input'!$H$14:$CJ$14,"Total",'Sch A. Input'!$H$13:$CJ$13,"&lt;="&amp;$I$7))&gt;'Sch D. Workings'!$D$12,MIN('Sch D. Workings'!J1258,'Sch D. Workings'!$D$12),'Sch D. Workings'!J1258)))</f>
        <v>0</v>
      </c>
      <c r="I257" s="221">
        <f>'Sch D. Workings'!O1258</f>
        <v>0</v>
      </c>
      <c r="J257" s="82">
        <f>IFERROR(LOOKUP('Sch D. Workings'!L1258,$C$10:$C$14,$B$10:$B$14),0)</f>
        <v>0</v>
      </c>
      <c r="K257" s="99">
        <f>COUNTIFS('Sch D. Workings'!L1258,"&gt;"&amp;$D$14)</f>
        <v>0</v>
      </c>
      <c r="L257" s="300"/>
      <c r="M257" s="78">
        <f>'Sch D. Workings'!Q1258</f>
        <v>0</v>
      </c>
      <c r="N257" s="309">
        <f>IF(OR('Sch D. Workings'!D251="",$D$7&lt;=I$7,M257=0),0,(IF(H257='Sch D. Workings'!$D$12,"Exceeded Cap",IF((SUMIFS('Sch A. Input'!H249:CJ249,'Sch A. Input'!$H$14:$CJ$14,"Total",'Sch A. Input'!$H$13:$CJ$13,"&lt;="&amp;$O$7))&gt;'Sch D. Workings'!$D$12,MIN('Sch D. Workings'!T1258,'Sch D. Workings'!$D$12-H257),'Sch D. Workings'!T1258))))</f>
        <v>0</v>
      </c>
      <c r="O257" s="221">
        <f>'Sch D. Workings'!Y1258</f>
        <v>0</v>
      </c>
      <c r="P257" s="82">
        <f>IFERROR(LOOKUP('Sch D. Workings'!V1258,$C$10:$C$14,$B$10:$B$14),0)</f>
        <v>0</v>
      </c>
      <c r="Q257" s="99">
        <f>COUNTIFS('Sch D. Workings'!V1258,"&gt;"&amp;$D$14)</f>
        <v>0</v>
      </c>
      <c r="R257" s="85"/>
      <c r="S257" s="78">
        <f>'Sch D. Workings'!AA1258</f>
        <v>0</v>
      </c>
      <c r="T257" s="309">
        <f>IF(OR('Sch D. Workings'!D251="",$D$7&lt;=O$7,S257=0),0,IF(OR(N257="Exceeded Cap",SUM(H257,N257)='Sch D. Workings'!$D$12),"Exceeded cap",IF((SUMIFS('Sch A. Input'!H249:CJ249,'Sch A. Input'!$H$14:$CJ$14,"Total",'Sch A. Input'!$H$13:$CJ$13,"&lt;="&amp;$U$7))&gt;'Sch D. Workings'!$D$12,MIN('Sch D. Workings'!AD1258,'Sch D. Workings'!$D$12-N257-H257),'Sch D. Workings'!AD1258)))</f>
        <v>0</v>
      </c>
      <c r="U257" s="221">
        <f>'Sch D. Workings'!AI1258</f>
        <v>0</v>
      </c>
      <c r="V257" s="82">
        <f>IFERROR(LOOKUP('Sch D. Workings'!AF1258,$C$10:$C$14,$B$10:$B$14),0)</f>
        <v>0</v>
      </c>
      <c r="W257" s="99">
        <f>COUNTIFS('Sch D. Workings'!AF1258,"&gt;"&amp;$D$14)</f>
        <v>0</v>
      </c>
      <c r="X257" s="85"/>
      <c r="Y257" s="78">
        <f>'Sch D. Workings'!AK1258</f>
        <v>0</v>
      </c>
      <c r="Z257" s="309">
        <f>IF(OR('Sch D. Workings'!D251="",$D$7&lt;=U$7,Y257=0),0,IF(OR(T257="Exceeded Cap",N257="Exceeded Cap",SUM(H257,N257,T257)='Sch D. Workings'!$D$12),"Exceeded Cap",IF((SUMIFS('Sch A. Input'!H249:CJ249,'Sch A. Input'!$H$14:$CJ$14,"Total",'Sch A. Input'!$H$13:$CJ$13,"&lt;="&amp;$AA$7))&gt;'Sch D. Workings'!$D$12,MIN('Sch D. Workings'!AN1258,'Sch D. Workings'!$D$12-N257-T257-H257),'Sch D. Workings'!AN1258)))</f>
        <v>0</v>
      </c>
      <c r="AA257" s="221">
        <f>'Sch D. Workings'!AS1258</f>
        <v>0</v>
      </c>
      <c r="AB257" s="82">
        <f>IFERROR(LOOKUP('Sch D. Workings'!AP1258,$C$10:$C$14,$B$10:$B$14),0)</f>
        <v>0</v>
      </c>
      <c r="AC257" s="99">
        <f>COUNTIFS('Sch D. Workings'!AP1258,"&gt;"&amp;$D$14)</f>
        <v>0</v>
      </c>
    </row>
    <row r="258" spans="3:29" x14ac:dyDescent="0.35">
      <c r="C258" s="81" t="str">
        <f>IF('Sch A. Input'!B250="","",'Sch A. Input'!B250)</f>
        <v/>
      </c>
      <c r="D258" s="81" t="str">
        <f>IF('Sch A. Input'!C250="","",'Sch A. Input'!C250)</f>
        <v/>
      </c>
      <c r="E258" s="85"/>
      <c r="F258" s="85"/>
      <c r="G258" s="99">
        <f>'Sch D. Workings'!G1259</f>
        <v>0</v>
      </c>
      <c r="H258" s="310">
        <f>IF(OR('Sch D. Workings'!D252="",G258=0),0,(IF((SUMIFS('Sch A. Input'!H250:CJ250,'Sch A. Input'!$H$14:$CJ$14,"Total",'Sch A. Input'!$H$13:$CJ$13,"&lt;="&amp;$I$7))&gt;'Sch D. Workings'!$D$12,MIN('Sch D. Workings'!J1259,'Sch D. Workings'!$D$12),'Sch D. Workings'!J1259)))</f>
        <v>0</v>
      </c>
      <c r="I258" s="221">
        <f>'Sch D. Workings'!O1259</f>
        <v>0</v>
      </c>
      <c r="J258" s="82">
        <f>IFERROR(LOOKUP('Sch D. Workings'!L1259,$C$10:$C$14,$B$10:$B$14),0)</f>
        <v>0</v>
      </c>
      <c r="K258" s="99">
        <f>COUNTIFS('Sch D. Workings'!L1259,"&gt;"&amp;$D$14)</f>
        <v>0</v>
      </c>
      <c r="L258" s="300"/>
      <c r="M258" s="78">
        <f>'Sch D. Workings'!Q1259</f>
        <v>0</v>
      </c>
      <c r="N258" s="309">
        <f>IF(OR('Sch D. Workings'!D252="",$D$7&lt;=I$7,M258=0),0,(IF(H258='Sch D. Workings'!$D$12,"Exceeded Cap",IF((SUMIFS('Sch A. Input'!H250:CJ250,'Sch A. Input'!$H$14:$CJ$14,"Total",'Sch A. Input'!$H$13:$CJ$13,"&lt;="&amp;$O$7))&gt;'Sch D. Workings'!$D$12,MIN('Sch D. Workings'!T1259,'Sch D. Workings'!$D$12-H258),'Sch D. Workings'!T1259))))</f>
        <v>0</v>
      </c>
      <c r="O258" s="221">
        <f>'Sch D. Workings'!Y1259</f>
        <v>0</v>
      </c>
      <c r="P258" s="82">
        <f>IFERROR(LOOKUP('Sch D. Workings'!V1259,$C$10:$C$14,$B$10:$B$14),0)</f>
        <v>0</v>
      </c>
      <c r="Q258" s="99">
        <f>COUNTIFS('Sch D. Workings'!V1259,"&gt;"&amp;$D$14)</f>
        <v>0</v>
      </c>
      <c r="R258" s="85"/>
      <c r="S258" s="78">
        <f>'Sch D. Workings'!AA1259</f>
        <v>0</v>
      </c>
      <c r="T258" s="309">
        <f>IF(OR('Sch D. Workings'!D252="",$D$7&lt;=O$7,S258=0),0,IF(OR(N258="Exceeded Cap",SUM(H258,N258)='Sch D. Workings'!$D$12),"Exceeded cap",IF((SUMIFS('Sch A. Input'!H250:CJ250,'Sch A. Input'!$H$14:$CJ$14,"Total",'Sch A. Input'!$H$13:$CJ$13,"&lt;="&amp;$U$7))&gt;'Sch D. Workings'!$D$12,MIN('Sch D. Workings'!AD1259,'Sch D. Workings'!$D$12-N258-H258),'Sch D. Workings'!AD1259)))</f>
        <v>0</v>
      </c>
      <c r="U258" s="221">
        <f>'Sch D. Workings'!AI1259</f>
        <v>0</v>
      </c>
      <c r="V258" s="82">
        <f>IFERROR(LOOKUP('Sch D. Workings'!AF1259,$C$10:$C$14,$B$10:$B$14),0)</f>
        <v>0</v>
      </c>
      <c r="W258" s="99">
        <f>COUNTIFS('Sch D. Workings'!AF1259,"&gt;"&amp;$D$14)</f>
        <v>0</v>
      </c>
      <c r="X258" s="85"/>
      <c r="Y258" s="78">
        <f>'Sch D. Workings'!AK1259</f>
        <v>0</v>
      </c>
      <c r="Z258" s="309">
        <f>IF(OR('Sch D. Workings'!D252="",$D$7&lt;=U$7,Y258=0),0,IF(OR(T258="Exceeded Cap",N258="Exceeded Cap",SUM(H258,N258,T258)='Sch D. Workings'!$D$12),"Exceeded Cap",IF((SUMIFS('Sch A. Input'!H250:CJ250,'Sch A. Input'!$H$14:$CJ$14,"Total",'Sch A. Input'!$H$13:$CJ$13,"&lt;="&amp;$AA$7))&gt;'Sch D. Workings'!$D$12,MIN('Sch D. Workings'!AN1259,'Sch D. Workings'!$D$12-N258-T258-H258),'Sch D. Workings'!AN1259)))</f>
        <v>0</v>
      </c>
      <c r="AA258" s="221">
        <f>'Sch D. Workings'!AS1259</f>
        <v>0</v>
      </c>
      <c r="AB258" s="82">
        <f>IFERROR(LOOKUP('Sch D. Workings'!AP1259,$C$10:$C$14,$B$10:$B$14),0)</f>
        <v>0</v>
      </c>
      <c r="AC258" s="99">
        <f>COUNTIFS('Sch D. Workings'!AP1259,"&gt;"&amp;$D$14)</f>
        <v>0</v>
      </c>
    </row>
    <row r="259" spans="3:29" x14ac:dyDescent="0.35">
      <c r="C259" s="81" t="str">
        <f>IF('Sch A. Input'!B251="","",'Sch A. Input'!B251)</f>
        <v/>
      </c>
      <c r="D259" s="81" t="str">
        <f>IF('Sch A. Input'!C251="","",'Sch A. Input'!C251)</f>
        <v/>
      </c>
      <c r="E259" s="85"/>
      <c r="F259" s="85"/>
      <c r="G259" s="99">
        <f>'Sch D. Workings'!G1260</f>
        <v>0</v>
      </c>
      <c r="H259" s="310">
        <f>IF(OR('Sch D. Workings'!D253="",G259=0),0,(IF((SUMIFS('Sch A. Input'!H251:CJ251,'Sch A. Input'!$H$14:$CJ$14,"Total",'Sch A. Input'!$H$13:$CJ$13,"&lt;="&amp;$I$7))&gt;'Sch D. Workings'!$D$12,MIN('Sch D. Workings'!J1260,'Sch D. Workings'!$D$12),'Sch D. Workings'!J1260)))</f>
        <v>0</v>
      </c>
      <c r="I259" s="221">
        <f>'Sch D. Workings'!O1260</f>
        <v>0</v>
      </c>
      <c r="J259" s="82">
        <f>IFERROR(LOOKUP('Sch D. Workings'!L1260,$C$10:$C$14,$B$10:$B$14),0)</f>
        <v>0</v>
      </c>
      <c r="K259" s="99">
        <f>COUNTIFS('Sch D. Workings'!L1260,"&gt;"&amp;$D$14)</f>
        <v>0</v>
      </c>
      <c r="L259" s="300"/>
      <c r="M259" s="78">
        <f>'Sch D. Workings'!Q1260</f>
        <v>0</v>
      </c>
      <c r="N259" s="309">
        <f>IF(OR('Sch D. Workings'!D253="",$D$7&lt;=I$7,M259=0),0,(IF(H259='Sch D. Workings'!$D$12,"Exceeded Cap",IF((SUMIFS('Sch A. Input'!H251:CJ251,'Sch A. Input'!$H$14:$CJ$14,"Total",'Sch A. Input'!$H$13:$CJ$13,"&lt;="&amp;$O$7))&gt;'Sch D. Workings'!$D$12,MIN('Sch D. Workings'!T1260,'Sch D. Workings'!$D$12-H259),'Sch D. Workings'!T1260))))</f>
        <v>0</v>
      </c>
      <c r="O259" s="221">
        <f>'Sch D. Workings'!Y1260</f>
        <v>0</v>
      </c>
      <c r="P259" s="82">
        <f>IFERROR(LOOKUP('Sch D. Workings'!V1260,$C$10:$C$14,$B$10:$B$14),0)</f>
        <v>0</v>
      </c>
      <c r="Q259" s="99">
        <f>COUNTIFS('Sch D. Workings'!V1260,"&gt;"&amp;$D$14)</f>
        <v>0</v>
      </c>
      <c r="R259" s="85"/>
      <c r="S259" s="78">
        <f>'Sch D. Workings'!AA1260</f>
        <v>0</v>
      </c>
      <c r="T259" s="309">
        <f>IF(OR('Sch D. Workings'!D253="",$D$7&lt;=O$7,S259=0),0,IF(OR(N259="Exceeded Cap",SUM(H259,N259)='Sch D. Workings'!$D$12),"Exceeded cap",IF((SUMIFS('Sch A. Input'!H251:CJ251,'Sch A. Input'!$H$14:$CJ$14,"Total",'Sch A. Input'!$H$13:$CJ$13,"&lt;="&amp;$U$7))&gt;'Sch D. Workings'!$D$12,MIN('Sch D. Workings'!AD1260,'Sch D. Workings'!$D$12-N259-H259),'Sch D. Workings'!AD1260)))</f>
        <v>0</v>
      </c>
      <c r="U259" s="221">
        <f>'Sch D. Workings'!AI1260</f>
        <v>0</v>
      </c>
      <c r="V259" s="82">
        <f>IFERROR(LOOKUP('Sch D. Workings'!AF1260,$C$10:$C$14,$B$10:$B$14),0)</f>
        <v>0</v>
      </c>
      <c r="W259" s="99">
        <f>COUNTIFS('Sch D. Workings'!AF1260,"&gt;"&amp;$D$14)</f>
        <v>0</v>
      </c>
      <c r="X259" s="85"/>
      <c r="Y259" s="78">
        <f>'Sch D. Workings'!AK1260</f>
        <v>0</v>
      </c>
      <c r="Z259" s="309">
        <f>IF(OR('Sch D. Workings'!D253="",$D$7&lt;=U$7,Y259=0),0,IF(OR(T259="Exceeded Cap",N259="Exceeded Cap",SUM(H259,N259,T259)='Sch D. Workings'!$D$12),"Exceeded Cap",IF((SUMIFS('Sch A. Input'!H251:CJ251,'Sch A. Input'!$H$14:$CJ$14,"Total",'Sch A. Input'!$H$13:$CJ$13,"&lt;="&amp;$AA$7))&gt;'Sch D. Workings'!$D$12,MIN('Sch D. Workings'!AN1260,'Sch D. Workings'!$D$12-N259-T259-H259),'Sch D. Workings'!AN1260)))</f>
        <v>0</v>
      </c>
      <c r="AA259" s="221">
        <f>'Sch D. Workings'!AS1260</f>
        <v>0</v>
      </c>
      <c r="AB259" s="82">
        <f>IFERROR(LOOKUP('Sch D. Workings'!AP1260,$C$10:$C$14,$B$10:$B$14),0)</f>
        <v>0</v>
      </c>
      <c r="AC259" s="99">
        <f>COUNTIFS('Sch D. Workings'!AP1260,"&gt;"&amp;$D$14)</f>
        <v>0</v>
      </c>
    </row>
    <row r="260" spans="3:29" x14ac:dyDescent="0.35">
      <c r="C260" s="81" t="str">
        <f>IF('Sch A. Input'!B252="","",'Sch A. Input'!B252)</f>
        <v/>
      </c>
      <c r="D260" s="81" t="str">
        <f>IF('Sch A. Input'!C252="","",'Sch A. Input'!C252)</f>
        <v/>
      </c>
      <c r="E260" s="85"/>
      <c r="F260" s="85"/>
      <c r="G260" s="99">
        <f>'Sch D. Workings'!G1261</f>
        <v>0</v>
      </c>
      <c r="H260" s="310">
        <f>IF(OR('Sch D. Workings'!D254="",G260=0),0,(IF((SUMIFS('Sch A. Input'!H252:CJ252,'Sch A. Input'!$H$14:$CJ$14,"Total",'Sch A. Input'!$H$13:$CJ$13,"&lt;="&amp;$I$7))&gt;'Sch D. Workings'!$D$12,MIN('Sch D. Workings'!J1261,'Sch D. Workings'!$D$12),'Sch D. Workings'!J1261)))</f>
        <v>0</v>
      </c>
      <c r="I260" s="221">
        <f>'Sch D. Workings'!O1261</f>
        <v>0</v>
      </c>
      <c r="J260" s="82">
        <f>IFERROR(LOOKUP('Sch D. Workings'!L1261,$C$10:$C$14,$B$10:$B$14),0)</f>
        <v>0</v>
      </c>
      <c r="K260" s="99">
        <f>COUNTIFS('Sch D. Workings'!L1261,"&gt;"&amp;$D$14)</f>
        <v>0</v>
      </c>
      <c r="L260" s="300"/>
      <c r="M260" s="78">
        <f>'Sch D. Workings'!Q1261</f>
        <v>0</v>
      </c>
      <c r="N260" s="309">
        <f>IF(OR('Sch D. Workings'!D254="",$D$7&lt;=I$7,M260=0),0,(IF(H260='Sch D. Workings'!$D$12,"Exceeded Cap",IF((SUMIFS('Sch A. Input'!H252:CJ252,'Sch A. Input'!$H$14:$CJ$14,"Total",'Sch A. Input'!$H$13:$CJ$13,"&lt;="&amp;$O$7))&gt;'Sch D. Workings'!$D$12,MIN('Sch D. Workings'!T1261,'Sch D. Workings'!$D$12-H260),'Sch D. Workings'!T1261))))</f>
        <v>0</v>
      </c>
      <c r="O260" s="221">
        <f>'Sch D. Workings'!Y1261</f>
        <v>0</v>
      </c>
      <c r="P260" s="82">
        <f>IFERROR(LOOKUP('Sch D. Workings'!V1261,$C$10:$C$14,$B$10:$B$14),0)</f>
        <v>0</v>
      </c>
      <c r="Q260" s="99">
        <f>COUNTIFS('Sch D. Workings'!V1261,"&gt;"&amp;$D$14)</f>
        <v>0</v>
      </c>
      <c r="R260" s="85"/>
      <c r="S260" s="78">
        <f>'Sch D. Workings'!AA1261</f>
        <v>0</v>
      </c>
      <c r="T260" s="309">
        <f>IF(OR('Sch D. Workings'!D254="",$D$7&lt;=O$7,S260=0),0,IF(OR(N260="Exceeded Cap",SUM(H260,N260)='Sch D. Workings'!$D$12),"Exceeded cap",IF((SUMIFS('Sch A. Input'!H252:CJ252,'Sch A. Input'!$H$14:$CJ$14,"Total",'Sch A. Input'!$H$13:$CJ$13,"&lt;="&amp;$U$7))&gt;'Sch D. Workings'!$D$12,MIN('Sch D. Workings'!AD1261,'Sch D. Workings'!$D$12-N260-H260),'Sch D. Workings'!AD1261)))</f>
        <v>0</v>
      </c>
      <c r="U260" s="221">
        <f>'Sch D. Workings'!AI1261</f>
        <v>0</v>
      </c>
      <c r="V260" s="82">
        <f>IFERROR(LOOKUP('Sch D. Workings'!AF1261,$C$10:$C$14,$B$10:$B$14),0)</f>
        <v>0</v>
      </c>
      <c r="W260" s="99">
        <f>COUNTIFS('Sch D. Workings'!AF1261,"&gt;"&amp;$D$14)</f>
        <v>0</v>
      </c>
      <c r="X260" s="85"/>
      <c r="Y260" s="78">
        <f>'Sch D. Workings'!AK1261</f>
        <v>0</v>
      </c>
      <c r="Z260" s="309">
        <f>IF(OR('Sch D. Workings'!D254="",$D$7&lt;=U$7,Y260=0),0,IF(OR(T260="Exceeded Cap",N260="Exceeded Cap",SUM(H260,N260,T260)='Sch D. Workings'!$D$12),"Exceeded Cap",IF((SUMIFS('Sch A. Input'!H252:CJ252,'Sch A. Input'!$H$14:$CJ$14,"Total",'Sch A. Input'!$H$13:$CJ$13,"&lt;="&amp;$AA$7))&gt;'Sch D. Workings'!$D$12,MIN('Sch D. Workings'!AN1261,'Sch D. Workings'!$D$12-N260-T260-H260),'Sch D. Workings'!AN1261)))</f>
        <v>0</v>
      </c>
      <c r="AA260" s="221">
        <f>'Sch D. Workings'!AS1261</f>
        <v>0</v>
      </c>
      <c r="AB260" s="82">
        <f>IFERROR(LOOKUP('Sch D. Workings'!AP1261,$C$10:$C$14,$B$10:$B$14),0)</f>
        <v>0</v>
      </c>
      <c r="AC260" s="99">
        <f>COUNTIFS('Sch D. Workings'!AP1261,"&gt;"&amp;$D$14)</f>
        <v>0</v>
      </c>
    </row>
    <row r="261" spans="3:29" x14ac:dyDescent="0.35">
      <c r="C261" s="81" t="str">
        <f>IF('Sch A. Input'!B253="","",'Sch A. Input'!B253)</f>
        <v/>
      </c>
      <c r="D261" s="81" t="str">
        <f>IF('Sch A. Input'!C253="","",'Sch A. Input'!C253)</f>
        <v/>
      </c>
      <c r="E261" s="85"/>
      <c r="F261" s="85"/>
      <c r="G261" s="99">
        <f>'Sch D. Workings'!G1262</f>
        <v>0</v>
      </c>
      <c r="H261" s="310">
        <f>IF(OR('Sch D. Workings'!D255="",G261=0),0,(IF((SUMIFS('Sch A. Input'!H253:CJ253,'Sch A. Input'!$H$14:$CJ$14,"Total",'Sch A. Input'!$H$13:$CJ$13,"&lt;="&amp;$I$7))&gt;'Sch D. Workings'!$D$12,MIN('Sch D. Workings'!J1262,'Sch D. Workings'!$D$12),'Sch D. Workings'!J1262)))</f>
        <v>0</v>
      </c>
      <c r="I261" s="221">
        <f>'Sch D. Workings'!O1262</f>
        <v>0</v>
      </c>
      <c r="J261" s="82">
        <f>IFERROR(LOOKUP('Sch D. Workings'!L1262,$C$10:$C$14,$B$10:$B$14),0)</f>
        <v>0</v>
      </c>
      <c r="K261" s="99">
        <f>COUNTIFS('Sch D. Workings'!L1262,"&gt;"&amp;$D$14)</f>
        <v>0</v>
      </c>
      <c r="L261" s="300"/>
      <c r="M261" s="78">
        <f>'Sch D. Workings'!Q1262</f>
        <v>0</v>
      </c>
      <c r="N261" s="309">
        <f>IF(OR('Sch D. Workings'!D255="",$D$7&lt;=I$7,M261=0),0,(IF(H261='Sch D. Workings'!$D$12,"Exceeded Cap",IF((SUMIFS('Sch A. Input'!H253:CJ253,'Sch A. Input'!$H$14:$CJ$14,"Total",'Sch A. Input'!$H$13:$CJ$13,"&lt;="&amp;$O$7))&gt;'Sch D. Workings'!$D$12,MIN('Sch D. Workings'!T1262,'Sch D. Workings'!$D$12-H261),'Sch D. Workings'!T1262))))</f>
        <v>0</v>
      </c>
      <c r="O261" s="221">
        <f>'Sch D. Workings'!Y1262</f>
        <v>0</v>
      </c>
      <c r="P261" s="82">
        <f>IFERROR(LOOKUP('Sch D. Workings'!V1262,$C$10:$C$14,$B$10:$B$14),0)</f>
        <v>0</v>
      </c>
      <c r="Q261" s="99">
        <f>COUNTIFS('Sch D. Workings'!V1262,"&gt;"&amp;$D$14)</f>
        <v>0</v>
      </c>
      <c r="R261" s="85"/>
      <c r="S261" s="78">
        <f>'Sch D. Workings'!AA1262</f>
        <v>0</v>
      </c>
      <c r="T261" s="309">
        <f>IF(OR('Sch D. Workings'!D255="",$D$7&lt;=O$7,S261=0),0,IF(OR(N261="Exceeded Cap",SUM(H261,N261)='Sch D. Workings'!$D$12),"Exceeded cap",IF((SUMIFS('Sch A. Input'!H253:CJ253,'Sch A. Input'!$H$14:$CJ$14,"Total",'Sch A. Input'!$H$13:$CJ$13,"&lt;="&amp;$U$7))&gt;'Sch D. Workings'!$D$12,MIN('Sch D. Workings'!AD1262,'Sch D. Workings'!$D$12-N261-H261),'Sch D. Workings'!AD1262)))</f>
        <v>0</v>
      </c>
      <c r="U261" s="221">
        <f>'Sch D. Workings'!AI1262</f>
        <v>0</v>
      </c>
      <c r="V261" s="82">
        <f>IFERROR(LOOKUP('Sch D. Workings'!AF1262,$C$10:$C$14,$B$10:$B$14),0)</f>
        <v>0</v>
      </c>
      <c r="W261" s="99">
        <f>COUNTIFS('Sch D. Workings'!AF1262,"&gt;"&amp;$D$14)</f>
        <v>0</v>
      </c>
      <c r="X261" s="85"/>
      <c r="Y261" s="78">
        <f>'Sch D. Workings'!AK1262</f>
        <v>0</v>
      </c>
      <c r="Z261" s="309">
        <f>IF(OR('Sch D. Workings'!D255="",$D$7&lt;=U$7,Y261=0),0,IF(OR(T261="Exceeded Cap",N261="Exceeded Cap",SUM(H261,N261,T261)='Sch D. Workings'!$D$12),"Exceeded Cap",IF((SUMIFS('Sch A. Input'!H253:CJ253,'Sch A. Input'!$H$14:$CJ$14,"Total",'Sch A. Input'!$H$13:$CJ$13,"&lt;="&amp;$AA$7))&gt;'Sch D. Workings'!$D$12,MIN('Sch D. Workings'!AN1262,'Sch D. Workings'!$D$12-N261-T261-H261),'Sch D. Workings'!AN1262)))</f>
        <v>0</v>
      </c>
      <c r="AA261" s="221">
        <f>'Sch D. Workings'!AS1262</f>
        <v>0</v>
      </c>
      <c r="AB261" s="82">
        <f>IFERROR(LOOKUP('Sch D. Workings'!AP1262,$C$10:$C$14,$B$10:$B$14),0)</f>
        <v>0</v>
      </c>
      <c r="AC261" s="99">
        <f>COUNTIFS('Sch D. Workings'!AP1262,"&gt;"&amp;$D$14)</f>
        <v>0</v>
      </c>
    </row>
    <row r="262" spans="3:29" x14ac:dyDescent="0.35">
      <c r="C262" s="81" t="str">
        <f>IF('Sch A. Input'!B254="","",'Sch A. Input'!B254)</f>
        <v/>
      </c>
      <c r="D262" s="81" t="str">
        <f>IF('Sch A. Input'!C254="","",'Sch A. Input'!C254)</f>
        <v/>
      </c>
      <c r="E262" s="85"/>
      <c r="F262" s="85"/>
      <c r="G262" s="99">
        <f>'Sch D. Workings'!G1263</f>
        <v>0</v>
      </c>
      <c r="H262" s="310">
        <f>IF(OR('Sch D. Workings'!D256="",G262=0),0,(IF((SUMIFS('Sch A. Input'!H254:CJ254,'Sch A. Input'!$H$14:$CJ$14,"Total",'Sch A. Input'!$H$13:$CJ$13,"&lt;="&amp;$I$7))&gt;'Sch D. Workings'!$D$12,MIN('Sch D. Workings'!J1263,'Sch D. Workings'!$D$12),'Sch D. Workings'!J1263)))</f>
        <v>0</v>
      </c>
      <c r="I262" s="221">
        <f>'Sch D. Workings'!O1263</f>
        <v>0</v>
      </c>
      <c r="J262" s="82">
        <f>IFERROR(LOOKUP('Sch D. Workings'!L1263,$C$10:$C$14,$B$10:$B$14),0)</f>
        <v>0</v>
      </c>
      <c r="K262" s="99">
        <f>COUNTIFS('Sch D. Workings'!L1263,"&gt;"&amp;$D$14)</f>
        <v>0</v>
      </c>
      <c r="L262" s="300"/>
      <c r="M262" s="78">
        <f>'Sch D. Workings'!Q1263</f>
        <v>0</v>
      </c>
      <c r="N262" s="309">
        <f>IF(OR('Sch D. Workings'!D256="",$D$7&lt;=I$7,M262=0),0,(IF(H262='Sch D. Workings'!$D$12,"Exceeded Cap",IF((SUMIFS('Sch A. Input'!H254:CJ254,'Sch A. Input'!$H$14:$CJ$14,"Total",'Sch A. Input'!$H$13:$CJ$13,"&lt;="&amp;$O$7))&gt;'Sch D. Workings'!$D$12,MIN('Sch D. Workings'!T1263,'Sch D. Workings'!$D$12-H262),'Sch D. Workings'!T1263))))</f>
        <v>0</v>
      </c>
      <c r="O262" s="221">
        <f>'Sch D. Workings'!Y1263</f>
        <v>0</v>
      </c>
      <c r="P262" s="82">
        <f>IFERROR(LOOKUP('Sch D. Workings'!V1263,$C$10:$C$14,$B$10:$B$14),0)</f>
        <v>0</v>
      </c>
      <c r="Q262" s="99">
        <f>COUNTIFS('Sch D. Workings'!V1263,"&gt;"&amp;$D$14)</f>
        <v>0</v>
      </c>
      <c r="R262" s="85"/>
      <c r="S262" s="78">
        <f>'Sch D. Workings'!AA1263</f>
        <v>0</v>
      </c>
      <c r="T262" s="309">
        <f>IF(OR('Sch D. Workings'!D256="",$D$7&lt;=O$7,S262=0),0,IF(OR(N262="Exceeded Cap",SUM(H262,N262)='Sch D. Workings'!$D$12),"Exceeded cap",IF((SUMIFS('Sch A. Input'!H254:CJ254,'Sch A. Input'!$H$14:$CJ$14,"Total",'Sch A. Input'!$H$13:$CJ$13,"&lt;="&amp;$U$7))&gt;'Sch D. Workings'!$D$12,MIN('Sch D. Workings'!AD1263,'Sch D. Workings'!$D$12-N262-H262),'Sch D. Workings'!AD1263)))</f>
        <v>0</v>
      </c>
      <c r="U262" s="221">
        <f>'Sch D. Workings'!AI1263</f>
        <v>0</v>
      </c>
      <c r="V262" s="82">
        <f>IFERROR(LOOKUP('Sch D. Workings'!AF1263,$C$10:$C$14,$B$10:$B$14),0)</f>
        <v>0</v>
      </c>
      <c r="W262" s="99">
        <f>COUNTIFS('Sch D. Workings'!AF1263,"&gt;"&amp;$D$14)</f>
        <v>0</v>
      </c>
      <c r="X262" s="85"/>
      <c r="Y262" s="78">
        <f>'Sch D. Workings'!AK1263</f>
        <v>0</v>
      </c>
      <c r="Z262" s="309">
        <f>IF(OR('Sch D. Workings'!D256="",$D$7&lt;=U$7,Y262=0),0,IF(OR(T262="Exceeded Cap",N262="Exceeded Cap",SUM(H262,N262,T262)='Sch D. Workings'!$D$12),"Exceeded Cap",IF((SUMIFS('Sch A. Input'!H254:CJ254,'Sch A. Input'!$H$14:$CJ$14,"Total",'Sch A. Input'!$H$13:$CJ$13,"&lt;="&amp;$AA$7))&gt;'Sch D. Workings'!$D$12,MIN('Sch D. Workings'!AN1263,'Sch D. Workings'!$D$12-N262-T262-H262),'Sch D. Workings'!AN1263)))</f>
        <v>0</v>
      </c>
      <c r="AA262" s="221">
        <f>'Sch D. Workings'!AS1263</f>
        <v>0</v>
      </c>
      <c r="AB262" s="82">
        <f>IFERROR(LOOKUP('Sch D. Workings'!AP1263,$C$10:$C$14,$B$10:$B$14),0)</f>
        <v>0</v>
      </c>
      <c r="AC262" s="99">
        <f>COUNTIFS('Sch D. Workings'!AP1263,"&gt;"&amp;$D$14)</f>
        <v>0</v>
      </c>
    </row>
    <row r="263" spans="3:29" x14ac:dyDescent="0.35">
      <c r="C263" s="81" t="str">
        <f>IF('Sch A. Input'!B255="","",'Sch A. Input'!B255)</f>
        <v/>
      </c>
      <c r="D263" s="81" t="str">
        <f>IF('Sch A. Input'!C255="","",'Sch A. Input'!C255)</f>
        <v/>
      </c>
      <c r="E263" s="85"/>
      <c r="F263" s="85"/>
      <c r="G263" s="99">
        <f>'Sch D. Workings'!G1264</f>
        <v>0</v>
      </c>
      <c r="H263" s="310">
        <f>IF(OR('Sch D. Workings'!D257="",G263=0),0,(IF((SUMIFS('Sch A. Input'!H255:CJ255,'Sch A. Input'!$H$14:$CJ$14,"Total",'Sch A. Input'!$H$13:$CJ$13,"&lt;="&amp;$I$7))&gt;'Sch D. Workings'!$D$12,MIN('Sch D. Workings'!J1264,'Sch D. Workings'!$D$12),'Sch D. Workings'!J1264)))</f>
        <v>0</v>
      </c>
      <c r="I263" s="221">
        <f>'Sch D. Workings'!O1264</f>
        <v>0</v>
      </c>
      <c r="J263" s="82">
        <f>IFERROR(LOOKUP('Sch D. Workings'!L1264,$C$10:$C$14,$B$10:$B$14),0)</f>
        <v>0</v>
      </c>
      <c r="K263" s="99">
        <f>COUNTIFS('Sch D. Workings'!L1264,"&gt;"&amp;$D$14)</f>
        <v>0</v>
      </c>
      <c r="L263" s="300"/>
      <c r="M263" s="78">
        <f>'Sch D. Workings'!Q1264</f>
        <v>0</v>
      </c>
      <c r="N263" s="309">
        <f>IF(OR('Sch D. Workings'!D257="",$D$7&lt;=I$7,M263=0),0,(IF(H263='Sch D. Workings'!$D$12,"Exceeded Cap",IF((SUMIFS('Sch A. Input'!H255:CJ255,'Sch A. Input'!$H$14:$CJ$14,"Total",'Sch A. Input'!$H$13:$CJ$13,"&lt;="&amp;$O$7))&gt;'Sch D. Workings'!$D$12,MIN('Sch D. Workings'!T1264,'Sch D. Workings'!$D$12-H263),'Sch D. Workings'!T1264))))</f>
        <v>0</v>
      </c>
      <c r="O263" s="221">
        <f>'Sch D. Workings'!Y1264</f>
        <v>0</v>
      </c>
      <c r="P263" s="82">
        <f>IFERROR(LOOKUP('Sch D. Workings'!V1264,$C$10:$C$14,$B$10:$B$14),0)</f>
        <v>0</v>
      </c>
      <c r="Q263" s="99">
        <f>COUNTIFS('Sch D. Workings'!V1264,"&gt;"&amp;$D$14)</f>
        <v>0</v>
      </c>
      <c r="R263" s="85"/>
      <c r="S263" s="78">
        <f>'Sch D. Workings'!AA1264</f>
        <v>0</v>
      </c>
      <c r="T263" s="309">
        <f>IF(OR('Sch D. Workings'!D257="",$D$7&lt;=O$7,S263=0),0,IF(OR(N263="Exceeded Cap",SUM(H263,N263)='Sch D. Workings'!$D$12),"Exceeded cap",IF((SUMIFS('Sch A. Input'!H255:CJ255,'Sch A. Input'!$H$14:$CJ$14,"Total",'Sch A. Input'!$H$13:$CJ$13,"&lt;="&amp;$U$7))&gt;'Sch D. Workings'!$D$12,MIN('Sch D. Workings'!AD1264,'Sch D. Workings'!$D$12-N263-H263),'Sch D. Workings'!AD1264)))</f>
        <v>0</v>
      </c>
      <c r="U263" s="221">
        <f>'Sch D. Workings'!AI1264</f>
        <v>0</v>
      </c>
      <c r="V263" s="82">
        <f>IFERROR(LOOKUP('Sch D. Workings'!AF1264,$C$10:$C$14,$B$10:$B$14),0)</f>
        <v>0</v>
      </c>
      <c r="W263" s="99">
        <f>COUNTIFS('Sch D. Workings'!AF1264,"&gt;"&amp;$D$14)</f>
        <v>0</v>
      </c>
      <c r="X263" s="85"/>
      <c r="Y263" s="78">
        <f>'Sch D. Workings'!AK1264</f>
        <v>0</v>
      </c>
      <c r="Z263" s="309">
        <f>IF(OR('Sch D. Workings'!D257="",$D$7&lt;=U$7,Y263=0),0,IF(OR(T263="Exceeded Cap",N263="Exceeded Cap",SUM(H263,N263,T263)='Sch D. Workings'!$D$12),"Exceeded Cap",IF((SUMIFS('Sch A. Input'!H255:CJ255,'Sch A. Input'!$H$14:$CJ$14,"Total",'Sch A. Input'!$H$13:$CJ$13,"&lt;="&amp;$AA$7))&gt;'Sch D. Workings'!$D$12,MIN('Sch D. Workings'!AN1264,'Sch D. Workings'!$D$12-N263-T263-H263),'Sch D. Workings'!AN1264)))</f>
        <v>0</v>
      </c>
      <c r="AA263" s="221">
        <f>'Sch D. Workings'!AS1264</f>
        <v>0</v>
      </c>
      <c r="AB263" s="82">
        <f>IFERROR(LOOKUP('Sch D. Workings'!AP1264,$C$10:$C$14,$B$10:$B$14),0)</f>
        <v>0</v>
      </c>
      <c r="AC263" s="99">
        <f>COUNTIFS('Sch D. Workings'!AP1264,"&gt;"&amp;$D$14)</f>
        <v>0</v>
      </c>
    </row>
    <row r="264" spans="3:29" x14ac:dyDescent="0.35">
      <c r="C264" s="81" t="str">
        <f>IF('Sch A. Input'!B256="","",'Sch A. Input'!B256)</f>
        <v/>
      </c>
      <c r="D264" s="81" t="str">
        <f>IF('Sch A. Input'!C256="","",'Sch A. Input'!C256)</f>
        <v/>
      </c>
      <c r="E264" s="85"/>
      <c r="F264" s="85"/>
      <c r="G264" s="99">
        <f>'Sch D. Workings'!G1265</f>
        <v>0</v>
      </c>
      <c r="H264" s="310">
        <f>IF(OR('Sch D. Workings'!D258="",G264=0),0,(IF((SUMIFS('Sch A. Input'!H256:CJ256,'Sch A. Input'!$H$14:$CJ$14,"Total",'Sch A. Input'!$H$13:$CJ$13,"&lt;="&amp;$I$7))&gt;'Sch D. Workings'!$D$12,MIN('Sch D. Workings'!J1265,'Sch D. Workings'!$D$12),'Sch D. Workings'!J1265)))</f>
        <v>0</v>
      </c>
      <c r="I264" s="221">
        <f>'Sch D. Workings'!O1265</f>
        <v>0</v>
      </c>
      <c r="J264" s="82">
        <f>IFERROR(LOOKUP('Sch D. Workings'!L1265,$C$10:$C$14,$B$10:$B$14),0)</f>
        <v>0</v>
      </c>
      <c r="K264" s="99">
        <f>COUNTIFS('Sch D. Workings'!L1265,"&gt;"&amp;$D$14)</f>
        <v>0</v>
      </c>
      <c r="L264" s="300"/>
      <c r="M264" s="78">
        <f>'Sch D. Workings'!Q1265</f>
        <v>0</v>
      </c>
      <c r="N264" s="309">
        <f>IF(OR('Sch D. Workings'!D258="",$D$7&lt;=I$7,M264=0),0,(IF(H264='Sch D. Workings'!$D$12,"Exceeded Cap",IF((SUMIFS('Sch A. Input'!H256:CJ256,'Sch A. Input'!$H$14:$CJ$14,"Total",'Sch A. Input'!$H$13:$CJ$13,"&lt;="&amp;$O$7))&gt;'Sch D. Workings'!$D$12,MIN('Sch D. Workings'!T1265,'Sch D. Workings'!$D$12-H264),'Sch D. Workings'!T1265))))</f>
        <v>0</v>
      </c>
      <c r="O264" s="221">
        <f>'Sch D. Workings'!Y1265</f>
        <v>0</v>
      </c>
      <c r="P264" s="82">
        <f>IFERROR(LOOKUP('Sch D. Workings'!V1265,$C$10:$C$14,$B$10:$B$14),0)</f>
        <v>0</v>
      </c>
      <c r="Q264" s="99">
        <f>COUNTIFS('Sch D. Workings'!V1265,"&gt;"&amp;$D$14)</f>
        <v>0</v>
      </c>
      <c r="R264" s="85"/>
      <c r="S264" s="78">
        <f>'Sch D. Workings'!AA1265</f>
        <v>0</v>
      </c>
      <c r="T264" s="309">
        <f>IF(OR('Sch D. Workings'!D258="",$D$7&lt;=O$7,S264=0),0,IF(OR(N264="Exceeded Cap",SUM(H264,N264)='Sch D. Workings'!$D$12),"Exceeded cap",IF((SUMIFS('Sch A. Input'!H256:CJ256,'Sch A. Input'!$H$14:$CJ$14,"Total",'Sch A. Input'!$H$13:$CJ$13,"&lt;="&amp;$U$7))&gt;'Sch D. Workings'!$D$12,MIN('Sch D. Workings'!AD1265,'Sch D. Workings'!$D$12-N264-H264),'Sch D. Workings'!AD1265)))</f>
        <v>0</v>
      </c>
      <c r="U264" s="221">
        <f>'Sch D. Workings'!AI1265</f>
        <v>0</v>
      </c>
      <c r="V264" s="82">
        <f>IFERROR(LOOKUP('Sch D. Workings'!AF1265,$C$10:$C$14,$B$10:$B$14),0)</f>
        <v>0</v>
      </c>
      <c r="W264" s="99">
        <f>COUNTIFS('Sch D. Workings'!AF1265,"&gt;"&amp;$D$14)</f>
        <v>0</v>
      </c>
      <c r="X264" s="85"/>
      <c r="Y264" s="78">
        <f>'Sch D. Workings'!AK1265</f>
        <v>0</v>
      </c>
      <c r="Z264" s="309">
        <f>IF(OR('Sch D. Workings'!D258="",$D$7&lt;=U$7,Y264=0),0,IF(OR(T264="Exceeded Cap",N264="Exceeded Cap",SUM(H264,N264,T264)='Sch D. Workings'!$D$12),"Exceeded Cap",IF((SUMIFS('Sch A. Input'!H256:CJ256,'Sch A. Input'!$H$14:$CJ$14,"Total",'Sch A. Input'!$H$13:$CJ$13,"&lt;="&amp;$AA$7))&gt;'Sch D. Workings'!$D$12,MIN('Sch D. Workings'!AN1265,'Sch D. Workings'!$D$12-N264-T264-H264),'Sch D. Workings'!AN1265)))</f>
        <v>0</v>
      </c>
      <c r="AA264" s="221">
        <f>'Sch D. Workings'!AS1265</f>
        <v>0</v>
      </c>
      <c r="AB264" s="82">
        <f>IFERROR(LOOKUP('Sch D. Workings'!AP1265,$C$10:$C$14,$B$10:$B$14),0)</f>
        <v>0</v>
      </c>
      <c r="AC264" s="99">
        <f>COUNTIFS('Sch D. Workings'!AP1265,"&gt;"&amp;$D$14)</f>
        <v>0</v>
      </c>
    </row>
    <row r="265" spans="3:29" x14ac:dyDescent="0.35">
      <c r="C265" s="81" t="str">
        <f>IF('Sch A. Input'!B257="","",'Sch A. Input'!B257)</f>
        <v/>
      </c>
      <c r="D265" s="81" t="str">
        <f>IF('Sch A. Input'!C257="","",'Sch A. Input'!C257)</f>
        <v/>
      </c>
      <c r="E265" s="85"/>
      <c r="F265" s="85"/>
      <c r="G265" s="99">
        <f>'Sch D. Workings'!G1266</f>
        <v>0</v>
      </c>
      <c r="H265" s="310">
        <f>IF(OR('Sch D. Workings'!D259="",G265=0),0,(IF((SUMIFS('Sch A. Input'!H257:CJ257,'Sch A. Input'!$H$14:$CJ$14,"Total",'Sch A. Input'!$H$13:$CJ$13,"&lt;="&amp;$I$7))&gt;'Sch D. Workings'!$D$12,MIN('Sch D. Workings'!J1266,'Sch D. Workings'!$D$12),'Sch D. Workings'!J1266)))</f>
        <v>0</v>
      </c>
      <c r="I265" s="221">
        <f>'Sch D. Workings'!O1266</f>
        <v>0</v>
      </c>
      <c r="J265" s="82">
        <f>IFERROR(LOOKUP('Sch D. Workings'!L1266,$C$10:$C$14,$B$10:$B$14),0)</f>
        <v>0</v>
      </c>
      <c r="K265" s="99">
        <f>COUNTIFS('Sch D. Workings'!L1266,"&gt;"&amp;$D$14)</f>
        <v>0</v>
      </c>
      <c r="L265" s="300"/>
      <c r="M265" s="78">
        <f>'Sch D. Workings'!Q1266</f>
        <v>0</v>
      </c>
      <c r="N265" s="309">
        <f>IF(OR('Sch D. Workings'!D259="",$D$7&lt;=I$7,M265=0),0,(IF(H265='Sch D. Workings'!$D$12,"Exceeded Cap",IF((SUMIFS('Sch A. Input'!H257:CJ257,'Sch A. Input'!$H$14:$CJ$14,"Total",'Sch A. Input'!$H$13:$CJ$13,"&lt;="&amp;$O$7))&gt;'Sch D. Workings'!$D$12,MIN('Sch D. Workings'!T1266,'Sch D. Workings'!$D$12-H265),'Sch D. Workings'!T1266))))</f>
        <v>0</v>
      </c>
      <c r="O265" s="221">
        <f>'Sch D. Workings'!Y1266</f>
        <v>0</v>
      </c>
      <c r="P265" s="82">
        <f>IFERROR(LOOKUP('Sch D. Workings'!V1266,$C$10:$C$14,$B$10:$B$14),0)</f>
        <v>0</v>
      </c>
      <c r="Q265" s="99">
        <f>COUNTIFS('Sch D. Workings'!V1266,"&gt;"&amp;$D$14)</f>
        <v>0</v>
      </c>
      <c r="R265" s="85"/>
      <c r="S265" s="78">
        <f>'Sch D. Workings'!AA1266</f>
        <v>0</v>
      </c>
      <c r="T265" s="309">
        <f>IF(OR('Sch D. Workings'!D259="",$D$7&lt;=O$7,S265=0),0,IF(OR(N265="Exceeded Cap",SUM(H265,N265)='Sch D. Workings'!$D$12),"Exceeded cap",IF((SUMIFS('Sch A. Input'!H257:CJ257,'Sch A. Input'!$H$14:$CJ$14,"Total",'Sch A. Input'!$H$13:$CJ$13,"&lt;="&amp;$U$7))&gt;'Sch D. Workings'!$D$12,MIN('Sch D. Workings'!AD1266,'Sch D. Workings'!$D$12-N265-H265),'Sch D. Workings'!AD1266)))</f>
        <v>0</v>
      </c>
      <c r="U265" s="221">
        <f>'Sch D. Workings'!AI1266</f>
        <v>0</v>
      </c>
      <c r="V265" s="82">
        <f>IFERROR(LOOKUP('Sch D. Workings'!AF1266,$C$10:$C$14,$B$10:$B$14),0)</f>
        <v>0</v>
      </c>
      <c r="W265" s="99">
        <f>COUNTIFS('Sch D. Workings'!AF1266,"&gt;"&amp;$D$14)</f>
        <v>0</v>
      </c>
      <c r="X265" s="85"/>
      <c r="Y265" s="78">
        <f>'Sch D. Workings'!AK1266</f>
        <v>0</v>
      </c>
      <c r="Z265" s="309">
        <f>IF(OR('Sch D. Workings'!D259="",$D$7&lt;=U$7,Y265=0),0,IF(OR(T265="Exceeded Cap",N265="Exceeded Cap",SUM(H265,N265,T265)='Sch D. Workings'!$D$12),"Exceeded Cap",IF((SUMIFS('Sch A. Input'!H257:CJ257,'Sch A. Input'!$H$14:$CJ$14,"Total",'Sch A. Input'!$H$13:$CJ$13,"&lt;="&amp;$AA$7))&gt;'Sch D. Workings'!$D$12,MIN('Sch D. Workings'!AN1266,'Sch D. Workings'!$D$12-N265-T265-H265),'Sch D. Workings'!AN1266)))</f>
        <v>0</v>
      </c>
      <c r="AA265" s="221">
        <f>'Sch D. Workings'!AS1266</f>
        <v>0</v>
      </c>
      <c r="AB265" s="82">
        <f>IFERROR(LOOKUP('Sch D. Workings'!AP1266,$C$10:$C$14,$B$10:$B$14),0)</f>
        <v>0</v>
      </c>
      <c r="AC265" s="99">
        <f>COUNTIFS('Sch D. Workings'!AP1266,"&gt;"&amp;$D$14)</f>
        <v>0</v>
      </c>
    </row>
    <row r="266" spans="3:29" x14ac:dyDescent="0.35">
      <c r="C266" s="81" t="str">
        <f>IF('Sch A. Input'!B258="","",'Sch A. Input'!B258)</f>
        <v/>
      </c>
      <c r="D266" s="81" t="str">
        <f>IF('Sch A. Input'!C258="","",'Sch A. Input'!C258)</f>
        <v/>
      </c>
      <c r="E266" s="85"/>
      <c r="F266" s="85"/>
      <c r="G266" s="99">
        <f>'Sch D. Workings'!G1267</f>
        <v>0</v>
      </c>
      <c r="H266" s="310">
        <f>IF(OR('Sch D. Workings'!D260="",G266=0),0,(IF((SUMIFS('Sch A. Input'!H258:CJ258,'Sch A. Input'!$H$14:$CJ$14,"Total",'Sch A. Input'!$H$13:$CJ$13,"&lt;="&amp;$I$7))&gt;'Sch D. Workings'!$D$12,MIN('Sch D. Workings'!J1267,'Sch D. Workings'!$D$12),'Sch D. Workings'!J1267)))</f>
        <v>0</v>
      </c>
      <c r="I266" s="221">
        <f>'Sch D. Workings'!O1267</f>
        <v>0</v>
      </c>
      <c r="J266" s="82">
        <f>IFERROR(LOOKUP('Sch D. Workings'!L1267,$C$10:$C$14,$B$10:$B$14),0)</f>
        <v>0</v>
      </c>
      <c r="K266" s="99">
        <f>COUNTIFS('Sch D. Workings'!L1267,"&gt;"&amp;$D$14)</f>
        <v>0</v>
      </c>
      <c r="L266" s="300"/>
      <c r="M266" s="78">
        <f>'Sch D. Workings'!Q1267</f>
        <v>0</v>
      </c>
      <c r="N266" s="309">
        <f>IF(OR('Sch D. Workings'!D260="",$D$7&lt;=I$7,M266=0),0,(IF(H266='Sch D. Workings'!$D$12,"Exceeded Cap",IF((SUMIFS('Sch A. Input'!H258:CJ258,'Sch A. Input'!$H$14:$CJ$14,"Total",'Sch A. Input'!$H$13:$CJ$13,"&lt;="&amp;$O$7))&gt;'Sch D. Workings'!$D$12,MIN('Sch D. Workings'!T1267,'Sch D. Workings'!$D$12-H266),'Sch D. Workings'!T1267))))</f>
        <v>0</v>
      </c>
      <c r="O266" s="221">
        <f>'Sch D. Workings'!Y1267</f>
        <v>0</v>
      </c>
      <c r="P266" s="82">
        <f>IFERROR(LOOKUP('Sch D. Workings'!V1267,$C$10:$C$14,$B$10:$B$14),0)</f>
        <v>0</v>
      </c>
      <c r="Q266" s="99">
        <f>COUNTIFS('Sch D. Workings'!V1267,"&gt;"&amp;$D$14)</f>
        <v>0</v>
      </c>
      <c r="R266" s="85"/>
      <c r="S266" s="78">
        <f>'Sch D. Workings'!AA1267</f>
        <v>0</v>
      </c>
      <c r="T266" s="309">
        <f>IF(OR('Sch D. Workings'!D260="",$D$7&lt;=O$7,S266=0),0,IF(OR(N266="Exceeded Cap",SUM(H266,N266)='Sch D. Workings'!$D$12),"Exceeded cap",IF((SUMIFS('Sch A. Input'!H258:CJ258,'Sch A. Input'!$H$14:$CJ$14,"Total",'Sch A. Input'!$H$13:$CJ$13,"&lt;="&amp;$U$7))&gt;'Sch D. Workings'!$D$12,MIN('Sch D. Workings'!AD1267,'Sch D. Workings'!$D$12-N266-H266),'Sch D. Workings'!AD1267)))</f>
        <v>0</v>
      </c>
      <c r="U266" s="221">
        <f>'Sch D. Workings'!AI1267</f>
        <v>0</v>
      </c>
      <c r="V266" s="82">
        <f>IFERROR(LOOKUP('Sch D. Workings'!AF1267,$C$10:$C$14,$B$10:$B$14),0)</f>
        <v>0</v>
      </c>
      <c r="W266" s="99">
        <f>COUNTIFS('Sch D. Workings'!AF1267,"&gt;"&amp;$D$14)</f>
        <v>0</v>
      </c>
      <c r="X266" s="85"/>
      <c r="Y266" s="78">
        <f>'Sch D. Workings'!AK1267</f>
        <v>0</v>
      </c>
      <c r="Z266" s="309">
        <f>IF(OR('Sch D. Workings'!D260="",$D$7&lt;=U$7,Y266=0),0,IF(OR(T266="Exceeded Cap",N266="Exceeded Cap",SUM(H266,N266,T266)='Sch D. Workings'!$D$12),"Exceeded Cap",IF((SUMIFS('Sch A. Input'!H258:CJ258,'Sch A. Input'!$H$14:$CJ$14,"Total",'Sch A. Input'!$H$13:$CJ$13,"&lt;="&amp;$AA$7))&gt;'Sch D. Workings'!$D$12,MIN('Sch D. Workings'!AN1267,'Sch D. Workings'!$D$12-N266-T266-H266),'Sch D. Workings'!AN1267)))</f>
        <v>0</v>
      </c>
      <c r="AA266" s="221">
        <f>'Sch D. Workings'!AS1267</f>
        <v>0</v>
      </c>
      <c r="AB266" s="82">
        <f>IFERROR(LOOKUP('Sch D. Workings'!AP1267,$C$10:$C$14,$B$10:$B$14),0)</f>
        <v>0</v>
      </c>
      <c r="AC266" s="99">
        <f>COUNTIFS('Sch D. Workings'!AP1267,"&gt;"&amp;$D$14)</f>
        <v>0</v>
      </c>
    </row>
    <row r="267" spans="3:29" x14ac:dyDescent="0.35">
      <c r="C267" s="81" t="str">
        <f>IF('Sch A. Input'!B259="","",'Sch A. Input'!B259)</f>
        <v/>
      </c>
      <c r="D267" s="81" t="str">
        <f>IF('Sch A. Input'!C259="","",'Sch A. Input'!C259)</f>
        <v/>
      </c>
      <c r="E267" s="85"/>
      <c r="F267" s="85"/>
      <c r="G267" s="99">
        <f>'Sch D. Workings'!G1268</f>
        <v>0</v>
      </c>
      <c r="H267" s="310">
        <f>IF(OR('Sch D. Workings'!D261="",G267=0),0,(IF((SUMIFS('Sch A. Input'!H259:CJ259,'Sch A. Input'!$H$14:$CJ$14,"Total",'Sch A. Input'!$H$13:$CJ$13,"&lt;="&amp;$I$7))&gt;'Sch D. Workings'!$D$12,MIN('Sch D. Workings'!J1268,'Sch D. Workings'!$D$12),'Sch D. Workings'!J1268)))</f>
        <v>0</v>
      </c>
      <c r="I267" s="221">
        <f>'Sch D. Workings'!O1268</f>
        <v>0</v>
      </c>
      <c r="J267" s="82">
        <f>IFERROR(LOOKUP('Sch D. Workings'!L1268,$C$10:$C$14,$B$10:$B$14),0)</f>
        <v>0</v>
      </c>
      <c r="K267" s="99">
        <f>COUNTIFS('Sch D. Workings'!L1268,"&gt;"&amp;$D$14)</f>
        <v>0</v>
      </c>
      <c r="L267" s="300"/>
      <c r="M267" s="78">
        <f>'Sch D. Workings'!Q1268</f>
        <v>0</v>
      </c>
      <c r="N267" s="309">
        <f>IF(OR('Sch D. Workings'!D261="",$D$7&lt;=I$7,M267=0),0,(IF(H267='Sch D. Workings'!$D$12,"Exceeded Cap",IF((SUMIFS('Sch A. Input'!H259:CJ259,'Sch A. Input'!$H$14:$CJ$14,"Total",'Sch A. Input'!$H$13:$CJ$13,"&lt;="&amp;$O$7))&gt;'Sch D. Workings'!$D$12,MIN('Sch D. Workings'!T1268,'Sch D. Workings'!$D$12-H267),'Sch D. Workings'!T1268))))</f>
        <v>0</v>
      </c>
      <c r="O267" s="221">
        <f>'Sch D. Workings'!Y1268</f>
        <v>0</v>
      </c>
      <c r="P267" s="82">
        <f>IFERROR(LOOKUP('Sch D. Workings'!V1268,$C$10:$C$14,$B$10:$B$14),0)</f>
        <v>0</v>
      </c>
      <c r="Q267" s="99">
        <f>COUNTIFS('Sch D. Workings'!V1268,"&gt;"&amp;$D$14)</f>
        <v>0</v>
      </c>
      <c r="R267" s="85"/>
      <c r="S267" s="78">
        <f>'Sch D. Workings'!AA1268</f>
        <v>0</v>
      </c>
      <c r="T267" s="309">
        <f>IF(OR('Sch D. Workings'!D261="",$D$7&lt;=O$7,S267=0),0,IF(OR(N267="Exceeded Cap",SUM(H267,N267)='Sch D. Workings'!$D$12),"Exceeded cap",IF((SUMIFS('Sch A. Input'!H259:CJ259,'Sch A. Input'!$H$14:$CJ$14,"Total",'Sch A. Input'!$H$13:$CJ$13,"&lt;="&amp;$U$7))&gt;'Sch D. Workings'!$D$12,MIN('Sch D. Workings'!AD1268,'Sch D. Workings'!$D$12-N267-H267),'Sch D. Workings'!AD1268)))</f>
        <v>0</v>
      </c>
      <c r="U267" s="221">
        <f>'Sch D. Workings'!AI1268</f>
        <v>0</v>
      </c>
      <c r="V267" s="82">
        <f>IFERROR(LOOKUP('Sch D. Workings'!AF1268,$C$10:$C$14,$B$10:$B$14),0)</f>
        <v>0</v>
      </c>
      <c r="W267" s="99">
        <f>COUNTIFS('Sch D. Workings'!AF1268,"&gt;"&amp;$D$14)</f>
        <v>0</v>
      </c>
      <c r="X267" s="85"/>
      <c r="Y267" s="78">
        <f>'Sch D. Workings'!AK1268</f>
        <v>0</v>
      </c>
      <c r="Z267" s="309">
        <f>IF(OR('Sch D. Workings'!D261="",$D$7&lt;=U$7,Y267=0),0,IF(OR(T267="Exceeded Cap",N267="Exceeded Cap",SUM(H267,N267,T267)='Sch D. Workings'!$D$12),"Exceeded Cap",IF((SUMIFS('Sch A. Input'!H259:CJ259,'Sch A. Input'!$H$14:$CJ$14,"Total",'Sch A. Input'!$H$13:$CJ$13,"&lt;="&amp;$AA$7))&gt;'Sch D. Workings'!$D$12,MIN('Sch D. Workings'!AN1268,'Sch D. Workings'!$D$12-N267-T267-H267),'Sch D. Workings'!AN1268)))</f>
        <v>0</v>
      </c>
      <c r="AA267" s="221">
        <f>'Sch D. Workings'!AS1268</f>
        <v>0</v>
      </c>
      <c r="AB267" s="82">
        <f>IFERROR(LOOKUP('Sch D. Workings'!AP1268,$C$10:$C$14,$B$10:$B$14),0)</f>
        <v>0</v>
      </c>
      <c r="AC267" s="99">
        <f>COUNTIFS('Sch D. Workings'!AP1268,"&gt;"&amp;$D$14)</f>
        <v>0</v>
      </c>
    </row>
    <row r="268" spans="3:29" x14ac:dyDescent="0.35">
      <c r="C268" s="81" t="str">
        <f>IF('Sch A. Input'!B260="","",'Sch A. Input'!B260)</f>
        <v/>
      </c>
      <c r="D268" s="81" t="str">
        <f>IF('Sch A. Input'!C260="","",'Sch A. Input'!C260)</f>
        <v/>
      </c>
      <c r="E268" s="85"/>
      <c r="F268" s="85"/>
      <c r="G268" s="99">
        <f>'Sch D. Workings'!G1269</f>
        <v>0</v>
      </c>
      <c r="H268" s="310">
        <f>IF(OR('Sch D. Workings'!D262="",G268=0),0,(IF((SUMIFS('Sch A. Input'!H260:CJ260,'Sch A. Input'!$H$14:$CJ$14,"Total",'Sch A. Input'!$H$13:$CJ$13,"&lt;="&amp;$I$7))&gt;'Sch D. Workings'!$D$12,MIN('Sch D. Workings'!J1269,'Sch D. Workings'!$D$12),'Sch D. Workings'!J1269)))</f>
        <v>0</v>
      </c>
      <c r="I268" s="221">
        <f>'Sch D. Workings'!O1269</f>
        <v>0</v>
      </c>
      <c r="J268" s="82">
        <f>IFERROR(LOOKUP('Sch D. Workings'!L1269,$C$10:$C$14,$B$10:$B$14),0)</f>
        <v>0</v>
      </c>
      <c r="K268" s="99">
        <f>COUNTIFS('Sch D. Workings'!L1269,"&gt;"&amp;$D$14)</f>
        <v>0</v>
      </c>
      <c r="L268" s="300"/>
      <c r="M268" s="78">
        <f>'Sch D. Workings'!Q1269</f>
        <v>0</v>
      </c>
      <c r="N268" s="309">
        <f>IF(OR('Sch D. Workings'!D262="",$D$7&lt;=I$7,M268=0),0,(IF(H268='Sch D. Workings'!$D$12,"Exceeded Cap",IF((SUMIFS('Sch A. Input'!H260:CJ260,'Sch A. Input'!$H$14:$CJ$14,"Total",'Sch A. Input'!$H$13:$CJ$13,"&lt;="&amp;$O$7))&gt;'Sch D. Workings'!$D$12,MIN('Sch D. Workings'!T1269,'Sch D. Workings'!$D$12-H268),'Sch D. Workings'!T1269))))</f>
        <v>0</v>
      </c>
      <c r="O268" s="221">
        <f>'Sch D. Workings'!Y1269</f>
        <v>0</v>
      </c>
      <c r="P268" s="82">
        <f>IFERROR(LOOKUP('Sch D. Workings'!V1269,$C$10:$C$14,$B$10:$B$14),0)</f>
        <v>0</v>
      </c>
      <c r="Q268" s="99">
        <f>COUNTIFS('Sch D. Workings'!V1269,"&gt;"&amp;$D$14)</f>
        <v>0</v>
      </c>
      <c r="R268" s="85"/>
      <c r="S268" s="78">
        <f>'Sch D. Workings'!AA1269</f>
        <v>0</v>
      </c>
      <c r="T268" s="309">
        <f>IF(OR('Sch D. Workings'!D262="",$D$7&lt;=O$7,S268=0),0,IF(OR(N268="Exceeded Cap",SUM(H268,N268)='Sch D. Workings'!$D$12),"Exceeded cap",IF((SUMIFS('Sch A. Input'!H260:CJ260,'Sch A. Input'!$H$14:$CJ$14,"Total",'Sch A. Input'!$H$13:$CJ$13,"&lt;="&amp;$U$7))&gt;'Sch D. Workings'!$D$12,MIN('Sch D. Workings'!AD1269,'Sch D. Workings'!$D$12-N268-H268),'Sch D. Workings'!AD1269)))</f>
        <v>0</v>
      </c>
      <c r="U268" s="221">
        <f>'Sch D. Workings'!AI1269</f>
        <v>0</v>
      </c>
      <c r="V268" s="82">
        <f>IFERROR(LOOKUP('Sch D. Workings'!AF1269,$C$10:$C$14,$B$10:$B$14),0)</f>
        <v>0</v>
      </c>
      <c r="W268" s="99">
        <f>COUNTIFS('Sch D. Workings'!AF1269,"&gt;"&amp;$D$14)</f>
        <v>0</v>
      </c>
      <c r="X268" s="85"/>
      <c r="Y268" s="78">
        <f>'Sch D. Workings'!AK1269</f>
        <v>0</v>
      </c>
      <c r="Z268" s="309">
        <f>IF(OR('Sch D. Workings'!D262="",$D$7&lt;=U$7,Y268=0),0,IF(OR(T268="Exceeded Cap",N268="Exceeded Cap",SUM(H268,N268,T268)='Sch D. Workings'!$D$12),"Exceeded Cap",IF((SUMIFS('Sch A. Input'!H260:CJ260,'Sch A. Input'!$H$14:$CJ$14,"Total",'Sch A. Input'!$H$13:$CJ$13,"&lt;="&amp;$AA$7))&gt;'Sch D. Workings'!$D$12,MIN('Sch D. Workings'!AN1269,'Sch D. Workings'!$D$12-N268-T268-H268),'Sch D. Workings'!AN1269)))</f>
        <v>0</v>
      </c>
      <c r="AA268" s="221">
        <f>'Sch D. Workings'!AS1269</f>
        <v>0</v>
      </c>
      <c r="AB268" s="82">
        <f>IFERROR(LOOKUP('Sch D. Workings'!AP1269,$C$10:$C$14,$B$10:$B$14),0)</f>
        <v>0</v>
      </c>
      <c r="AC268" s="99">
        <f>COUNTIFS('Sch D. Workings'!AP1269,"&gt;"&amp;$D$14)</f>
        <v>0</v>
      </c>
    </row>
    <row r="269" spans="3:29" x14ac:dyDescent="0.35">
      <c r="C269" s="81" t="str">
        <f>IF('Sch A. Input'!B261="","",'Sch A. Input'!B261)</f>
        <v/>
      </c>
      <c r="D269" s="81" t="str">
        <f>IF('Sch A. Input'!C261="","",'Sch A. Input'!C261)</f>
        <v/>
      </c>
      <c r="E269" s="85"/>
      <c r="F269" s="85"/>
      <c r="G269" s="99">
        <f>'Sch D. Workings'!G1270</f>
        <v>0</v>
      </c>
      <c r="H269" s="310">
        <f>IF(OR('Sch D. Workings'!D263="",G269=0),0,(IF((SUMIFS('Sch A. Input'!H261:CJ261,'Sch A. Input'!$H$14:$CJ$14,"Total",'Sch A. Input'!$H$13:$CJ$13,"&lt;="&amp;$I$7))&gt;'Sch D. Workings'!$D$12,MIN('Sch D. Workings'!J1270,'Sch D. Workings'!$D$12),'Sch D. Workings'!J1270)))</f>
        <v>0</v>
      </c>
      <c r="I269" s="221">
        <f>'Sch D. Workings'!O1270</f>
        <v>0</v>
      </c>
      <c r="J269" s="82">
        <f>IFERROR(LOOKUP('Sch D. Workings'!L1270,$C$10:$C$14,$B$10:$B$14),0)</f>
        <v>0</v>
      </c>
      <c r="K269" s="99">
        <f>COUNTIFS('Sch D. Workings'!L1270,"&gt;"&amp;$D$14)</f>
        <v>0</v>
      </c>
      <c r="L269" s="300"/>
      <c r="M269" s="78">
        <f>'Sch D. Workings'!Q1270</f>
        <v>0</v>
      </c>
      <c r="N269" s="309">
        <f>IF(OR('Sch D. Workings'!D263="",$D$7&lt;=I$7,M269=0),0,(IF(H269='Sch D. Workings'!$D$12,"Exceeded Cap",IF((SUMIFS('Sch A. Input'!H261:CJ261,'Sch A. Input'!$H$14:$CJ$14,"Total",'Sch A. Input'!$H$13:$CJ$13,"&lt;="&amp;$O$7))&gt;'Sch D. Workings'!$D$12,MIN('Sch D. Workings'!T1270,'Sch D. Workings'!$D$12-H269),'Sch D. Workings'!T1270))))</f>
        <v>0</v>
      </c>
      <c r="O269" s="221">
        <f>'Sch D. Workings'!Y1270</f>
        <v>0</v>
      </c>
      <c r="P269" s="82">
        <f>IFERROR(LOOKUP('Sch D. Workings'!V1270,$C$10:$C$14,$B$10:$B$14),0)</f>
        <v>0</v>
      </c>
      <c r="Q269" s="99">
        <f>COUNTIFS('Sch D. Workings'!V1270,"&gt;"&amp;$D$14)</f>
        <v>0</v>
      </c>
      <c r="R269" s="85"/>
      <c r="S269" s="78">
        <f>'Sch D. Workings'!AA1270</f>
        <v>0</v>
      </c>
      <c r="T269" s="309">
        <f>IF(OR('Sch D. Workings'!D263="",$D$7&lt;=O$7,S269=0),0,IF(OR(N269="Exceeded Cap",SUM(H269,N269)='Sch D. Workings'!$D$12),"Exceeded cap",IF((SUMIFS('Sch A. Input'!H261:CJ261,'Sch A. Input'!$H$14:$CJ$14,"Total",'Sch A. Input'!$H$13:$CJ$13,"&lt;="&amp;$U$7))&gt;'Sch D. Workings'!$D$12,MIN('Sch D. Workings'!AD1270,'Sch D. Workings'!$D$12-N269-H269),'Sch D. Workings'!AD1270)))</f>
        <v>0</v>
      </c>
      <c r="U269" s="221">
        <f>'Sch D. Workings'!AI1270</f>
        <v>0</v>
      </c>
      <c r="V269" s="82">
        <f>IFERROR(LOOKUP('Sch D. Workings'!AF1270,$C$10:$C$14,$B$10:$B$14),0)</f>
        <v>0</v>
      </c>
      <c r="W269" s="99">
        <f>COUNTIFS('Sch D. Workings'!AF1270,"&gt;"&amp;$D$14)</f>
        <v>0</v>
      </c>
      <c r="X269" s="85"/>
      <c r="Y269" s="78">
        <f>'Sch D. Workings'!AK1270</f>
        <v>0</v>
      </c>
      <c r="Z269" s="309">
        <f>IF(OR('Sch D. Workings'!D263="",$D$7&lt;=U$7,Y269=0),0,IF(OR(T269="Exceeded Cap",N269="Exceeded Cap",SUM(H269,N269,T269)='Sch D. Workings'!$D$12),"Exceeded Cap",IF((SUMIFS('Sch A. Input'!H261:CJ261,'Sch A. Input'!$H$14:$CJ$14,"Total",'Sch A. Input'!$H$13:$CJ$13,"&lt;="&amp;$AA$7))&gt;'Sch D. Workings'!$D$12,MIN('Sch D. Workings'!AN1270,'Sch D. Workings'!$D$12-N269-T269-H269),'Sch D. Workings'!AN1270)))</f>
        <v>0</v>
      </c>
      <c r="AA269" s="221">
        <f>'Sch D. Workings'!AS1270</f>
        <v>0</v>
      </c>
      <c r="AB269" s="82">
        <f>IFERROR(LOOKUP('Sch D. Workings'!AP1270,$C$10:$C$14,$B$10:$B$14),0)</f>
        <v>0</v>
      </c>
      <c r="AC269" s="99">
        <f>COUNTIFS('Sch D. Workings'!AP1270,"&gt;"&amp;$D$14)</f>
        <v>0</v>
      </c>
    </row>
    <row r="270" spans="3:29" x14ac:dyDescent="0.35">
      <c r="C270" s="81" t="str">
        <f>IF('Sch A. Input'!B262="","",'Sch A. Input'!B262)</f>
        <v/>
      </c>
      <c r="D270" s="81" t="str">
        <f>IF('Sch A. Input'!C262="","",'Sch A. Input'!C262)</f>
        <v/>
      </c>
      <c r="E270" s="85"/>
      <c r="F270" s="85"/>
      <c r="G270" s="99">
        <f>'Sch D. Workings'!G1271</f>
        <v>0</v>
      </c>
      <c r="H270" s="310">
        <f>IF(OR('Sch D. Workings'!D264="",G270=0),0,(IF((SUMIFS('Sch A. Input'!H262:CJ262,'Sch A. Input'!$H$14:$CJ$14,"Total",'Sch A. Input'!$H$13:$CJ$13,"&lt;="&amp;$I$7))&gt;'Sch D. Workings'!$D$12,MIN('Sch D. Workings'!J1271,'Sch D. Workings'!$D$12),'Sch D. Workings'!J1271)))</f>
        <v>0</v>
      </c>
      <c r="I270" s="221">
        <f>'Sch D. Workings'!O1271</f>
        <v>0</v>
      </c>
      <c r="J270" s="82">
        <f>IFERROR(LOOKUP('Sch D. Workings'!L1271,$C$10:$C$14,$B$10:$B$14),0)</f>
        <v>0</v>
      </c>
      <c r="K270" s="99">
        <f>COUNTIFS('Sch D. Workings'!L1271,"&gt;"&amp;$D$14)</f>
        <v>0</v>
      </c>
      <c r="L270" s="300"/>
      <c r="M270" s="78">
        <f>'Sch D. Workings'!Q1271</f>
        <v>0</v>
      </c>
      <c r="N270" s="309">
        <f>IF(OR('Sch D. Workings'!D264="",$D$7&lt;=I$7,M270=0),0,(IF(H270='Sch D. Workings'!$D$12,"Exceeded Cap",IF((SUMIFS('Sch A. Input'!H262:CJ262,'Sch A. Input'!$H$14:$CJ$14,"Total",'Sch A. Input'!$H$13:$CJ$13,"&lt;="&amp;$O$7))&gt;'Sch D. Workings'!$D$12,MIN('Sch D. Workings'!T1271,'Sch D. Workings'!$D$12-H270),'Sch D. Workings'!T1271))))</f>
        <v>0</v>
      </c>
      <c r="O270" s="221">
        <f>'Sch D. Workings'!Y1271</f>
        <v>0</v>
      </c>
      <c r="P270" s="82">
        <f>IFERROR(LOOKUP('Sch D. Workings'!V1271,$C$10:$C$14,$B$10:$B$14),0)</f>
        <v>0</v>
      </c>
      <c r="Q270" s="99">
        <f>COUNTIFS('Sch D. Workings'!V1271,"&gt;"&amp;$D$14)</f>
        <v>0</v>
      </c>
      <c r="R270" s="85"/>
      <c r="S270" s="78">
        <f>'Sch D. Workings'!AA1271</f>
        <v>0</v>
      </c>
      <c r="T270" s="309">
        <f>IF(OR('Sch D. Workings'!D264="",$D$7&lt;=O$7,S270=0),0,IF(OR(N270="Exceeded Cap",SUM(H270,N270)='Sch D. Workings'!$D$12),"Exceeded cap",IF((SUMIFS('Sch A. Input'!H262:CJ262,'Sch A. Input'!$H$14:$CJ$14,"Total",'Sch A. Input'!$H$13:$CJ$13,"&lt;="&amp;$U$7))&gt;'Sch D. Workings'!$D$12,MIN('Sch D. Workings'!AD1271,'Sch D. Workings'!$D$12-N270-H270),'Sch D. Workings'!AD1271)))</f>
        <v>0</v>
      </c>
      <c r="U270" s="221">
        <f>'Sch D. Workings'!AI1271</f>
        <v>0</v>
      </c>
      <c r="V270" s="82">
        <f>IFERROR(LOOKUP('Sch D. Workings'!AF1271,$C$10:$C$14,$B$10:$B$14),0)</f>
        <v>0</v>
      </c>
      <c r="W270" s="99">
        <f>COUNTIFS('Sch D. Workings'!AF1271,"&gt;"&amp;$D$14)</f>
        <v>0</v>
      </c>
      <c r="X270" s="85"/>
      <c r="Y270" s="78">
        <f>'Sch D. Workings'!AK1271</f>
        <v>0</v>
      </c>
      <c r="Z270" s="309">
        <f>IF(OR('Sch D. Workings'!D264="",$D$7&lt;=U$7,Y270=0),0,IF(OR(T270="Exceeded Cap",N270="Exceeded Cap",SUM(H270,N270,T270)='Sch D. Workings'!$D$12),"Exceeded Cap",IF((SUMIFS('Sch A. Input'!H262:CJ262,'Sch A. Input'!$H$14:$CJ$14,"Total",'Sch A. Input'!$H$13:$CJ$13,"&lt;="&amp;$AA$7))&gt;'Sch D. Workings'!$D$12,MIN('Sch D. Workings'!AN1271,'Sch D. Workings'!$D$12-N270-T270-H270),'Sch D. Workings'!AN1271)))</f>
        <v>0</v>
      </c>
      <c r="AA270" s="221">
        <f>'Sch D. Workings'!AS1271</f>
        <v>0</v>
      </c>
      <c r="AB270" s="82">
        <f>IFERROR(LOOKUP('Sch D. Workings'!AP1271,$C$10:$C$14,$B$10:$B$14),0)</f>
        <v>0</v>
      </c>
      <c r="AC270" s="99">
        <f>COUNTIFS('Sch D. Workings'!AP1271,"&gt;"&amp;$D$14)</f>
        <v>0</v>
      </c>
    </row>
    <row r="271" spans="3:29" x14ac:dyDescent="0.35">
      <c r="C271" s="81" t="str">
        <f>IF('Sch A. Input'!B263="","",'Sch A. Input'!B263)</f>
        <v/>
      </c>
      <c r="D271" s="81" t="str">
        <f>IF('Sch A. Input'!C263="","",'Sch A. Input'!C263)</f>
        <v/>
      </c>
      <c r="E271" s="85"/>
      <c r="F271" s="85"/>
      <c r="G271" s="99">
        <f>'Sch D. Workings'!G1272</f>
        <v>0</v>
      </c>
      <c r="H271" s="310">
        <f>IF(OR('Sch D. Workings'!D265="",G271=0),0,(IF((SUMIFS('Sch A. Input'!H263:CJ263,'Sch A. Input'!$H$14:$CJ$14,"Total",'Sch A. Input'!$H$13:$CJ$13,"&lt;="&amp;$I$7))&gt;'Sch D. Workings'!$D$12,MIN('Sch D. Workings'!J1272,'Sch D. Workings'!$D$12),'Sch D. Workings'!J1272)))</f>
        <v>0</v>
      </c>
      <c r="I271" s="221">
        <f>'Sch D. Workings'!O1272</f>
        <v>0</v>
      </c>
      <c r="J271" s="82">
        <f>IFERROR(LOOKUP('Sch D. Workings'!L1272,$C$10:$C$14,$B$10:$B$14),0)</f>
        <v>0</v>
      </c>
      <c r="K271" s="99">
        <f>COUNTIFS('Sch D. Workings'!L1272,"&gt;"&amp;$D$14)</f>
        <v>0</v>
      </c>
      <c r="L271" s="300"/>
      <c r="M271" s="78">
        <f>'Sch D. Workings'!Q1272</f>
        <v>0</v>
      </c>
      <c r="N271" s="309">
        <f>IF(OR('Sch D. Workings'!D265="",$D$7&lt;=I$7,M271=0),0,(IF(H271='Sch D. Workings'!$D$12,"Exceeded Cap",IF((SUMIFS('Sch A. Input'!H263:CJ263,'Sch A. Input'!$H$14:$CJ$14,"Total",'Sch A. Input'!$H$13:$CJ$13,"&lt;="&amp;$O$7))&gt;'Sch D. Workings'!$D$12,MIN('Sch D. Workings'!T1272,'Sch D. Workings'!$D$12-H271),'Sch D. Workings'!T1272))))</f>
        <v>0</v>
      </c>
      <c r="O271" s="221">
        <f>'Sch D. Workings'!Y1272</f>
        <v>0</v>
      </c>
      <c r="P271" s="82">
        <f>IFERROR(LOOKUP('Sch D. Workings'!V1272,$C$10:$C$14,$B$10:$B$14),0)</f>
        <v>0</v>
      </c>
      <c r="Q271" s="99">
        <f>COUNTIFS('Sch D. Workings'!V1272,"&gt;"&amp;$D$14)</f>
        <v>0</v>
      </c>
      <c r="R271" s="85"/>
      <c r="S271" s="78">
        <f>'Sch D. Workings'!AA1272</f>
        <v>0</v>
      </c>
      <c r="T271" s="309">
        <f>IF(OR('Sch D. Workings'!D265="",$D$7&lt;=O$7,S271=0),0,IF(OR(N271="Exceeded Cap",SUM(H271,N271)='Sch D. Workings'!$D$12),"Exceeded cap",IF((SUMIFS('Sch A. Input'!H263:CJ263,'Sch A. Input'!$H$14:$CJ$14,"Total",'Sch A. Input'!$H$13:$CJ$13,"&lt;="&amp;$U$7))&gt;'Sch D. Workings'!$D$12,MIN('Sch D. Workings'!AD1272,'Sch D. Workings'!$D$12-N271-H271),'Sch D. Workings'!AD1272)))</f>
        <v>0</v>
      </c>
      <c r="U271" s="221">
        <f>'Sch D. Workings'!AI1272</f>
        <v>0</v>
      </c>
      <c r="V271" s="82">
        <f>IFERROR(LOOKUP('Sch D. Workings'!AF1272,$C$10:$C$14,$B$10:$B$14),0)</f>
        <v>0</v>
      </c>
      <c r="W271" s="99">
        <f>COUNTIFS('Sch D. Workings'!AF1272,"&gt;"&amp;$D$14)</f>
        <v>0</v>
      </c>
      <c r="X271" s="85"/>
      <c r="Y271" s="78">
        <f>'Sch D. Workings'!AK1272</f>
        <v>0</v>
      </c>
      <c r="Z271" s="309">
        <f>IF(OR('Sch D. Workings'!D265="",$D$7&lt;=U$7,Y271=0),0,IF(OR(T271="Exceeded Cap",N271="Exceeded Cap",SUM(H271,N271,T271)='Sch D. Workings'!$D$12),"Exceeded Cap",IF((SUMIFS('Sch A. Input'!H263:CJ263,'Sch A. Input'!$H$14:$CJ$14,"Total",'Sch A. Input'!$H$13:$CJ$13,"&lt;="&amp;$AA$7))&gt;'Sch D. Workings'!$D$12,MIN('Sch D. Workings'!AN1272,'Sch D. Workings'!$D$12-N271-T271-H271),'Sch D. Workings'!AN1272)))</f>
        <v>0</v>
      </c>
      <c r="AA271" s="221">
        <f>'Sch D. Workings'!AS1272</f>
        <v>0</v>
      </c>
      <c r="AB271" s="82">
        <f>IFERROR(LOOKUP('Sch D. Workings'!AP1272,$C$10:$C$14,$B$10:$B$14),0)</f>
        <v>0</v>
      </c>
      <c r="AC271" s="99">
        <f>COUNTIFS('Sch D. Workings'!AP1272,"&gt;"&amp;$D$14)</f>
        <v>0</v>
      </c>
    </row>
    <row r="272" spans="3:29" x14ac:dyDescent="0.35">
      <c r="C272" s="81" t="str">
        <f>IF('Sch A. Input'!B264="","",'Sch A. Input'!B264)</f>
        <v/>
      </c>
      <c r="D272" s="81" t="str">
        <f>IF('Sch A. Input'!C264="","",'Sch A. Input'!C264)</f>
        <v/>
      </c>
      <c r="E272" s="85"/>
      <c r="F272" s="85"/>
      <c r="G272" s="99">
        <f>'Sch D. Workings'!G1273</f>
        <v>0</v>
      </c>
      <c r="H272" s="310">
        <f>IF(OR('Sch D. Workings'!D266="",G272=0),0,(IF((SUMIFS('Sch A. Input'!H264:CJ264,'Sch A. Input'!$H$14:$CJ$14,"Total",'Sch A. Input'!$H$13:$CJ$13,"&lt;="&amp;$I$7))&gt;'Sch D. Workings'!$D$12,MIN('Sch D. Workings'!J1273,'Sch D. Workings'!$D$12),'Sch D. Workings'!J1273)))</f>
        <v>0</v>
      </c>
      <c r="I272" s="221">
        <f>'Sch D. Workings'!O1273</f>
        <v>0</v>
      </c>
      <c r="J272" s="82">
        <f>IFERROR(LOOKUP('Sch D. Workings'!L1273,$C$10:$C$14,$B$10:$B$14),0)</f>
        <v>0</v>
      </c>
      <c r="K272" s="99">
        <f>COUNTIFS('Sch D. Workings'!L1273,"&gt;"&amp;$D$14)</f>
        <v>0</v>
      </c>
      <c r="L272" s="300"/>
      <c r="M272" s="78">
        <f>'Sch D. Workings'!Q1273</f>
        <v>0</v>
      </c>
      <c r="N272" s="309">
        <f>IF(OR('Sch D. Workings'!D266="",$D$7&lt;=I$7,M272=0),0,(IF(H272='Sch D. Workings'!$D$12,"Exceeded Cap",IF((SUMIFS('Sch A. Input'!H264:CJ264,'Sch A. Input'!$H$14:$CJ$14,"Total",'Sch A. Input'!$H$13:$CJ$13,"&lt;="&amp;$O$7))&gt;'Sch D. Workings'!$D$12,MIN('Sch D. Workings'!T1273,'Sch D. Workings'!$D$12-H272),'Sch D. Workings'!T1273))))</f>
        <v>0</v>
      </c>
      <c r="O272" s="221">
        <f>'Sch D. Workings'!Y1273</f>
        <v>0</v>
      </c>
      <c r="P272" s="82">
        <f>IFERROR(LOOKUP('Sch D. Workings'!V1273,$C$10:$C$14,$B$10:$B$14),0)</f>
        <v>0</v>
      </c>
      <c r="Q272" s="99">
        <f>COUNTIFS('Sch D. Workings'!V1273,"&gt;"&amp;$D$14)</f>
        <v>0</v>
      </c>
      <c r="R272" s="85"/>
      <c r="S272" s="78">
        <f>'Sch D. Workings'!AA1273</f>
        <v>0</v>
      </c>
      <c r="T272" s="309">
        <f>IF(OR('Sch D. Workings'!D266="",$D$7&lt;=O$7,S272=0),0,IF(OR(N272="Exceeded Cap",SUM(H272,N272)='Sch D. Workings'!$D$12),"Exceeded cap",IF((SUMIFS('Sch A. Input'!H264:CJ264,'Sch A. Input'!$H$14:$CJ$14,"Total",'Sch A. Input'!$H$13:$CJ$13,"&lt;="&amp;$U$7))&gt;'Sch D. Workings'!$D$12,MIN('Sch D. Workings'!AD1273,'Sch D. Workings'!$D$12-N272-H272),'Sch D. Workings'!AD1273)))</f>
        <v>0</v>
      </c>
      <c r="U272" s="221">
        <f>'Sch D. Workings'!AI1273</f>
        <v>0</v>
      </c>
      <c r="V272" s="82">
        <f>IFERROR(LOOKUP('Sch D. Workings'!AF1273,$C$10:$C$14,$B$10:$B$14),0)</f>
        <v>0</v>
      </c>
      <c r="W272" s="99">
        <f>COUNTIFS('Sch D. Workings'!AF1273,"&gt;"&amp;$D$14)</f>
        <v>0</v>
      </c>
      <c r="X272" s="85"/>
      <c r="Y272" s="78">
        <f>'Sch D. Workings'!AK1273</f>
        <v>0</v>
      </c>
      <c r="Z272" s="309">
        <f>IF(OR('Sch D. Workings'!D266="",$D$7&lt;=U$7,Y272=0),0,IF(OR(T272="Exceeded Cap",N272="Exceeded Cap",SUM(H272,N272,T272)='Sch D. Workings'!$D$12),"Exceeded Cap",IF((SUMIFS('Sch A. Input'!H264:CJ264,'Sch A. Input'!$H$14:$CJ$14,"Total",'Sch A. Input'!$H$13:$CJ$13,"&lt;="&amp;$AA$7))&gt;'Sch D. Workings'!$D$12,MIN('Sch D. Workings'!AN1273,'Sch D. Workings'!$D$12-N272-T272-H272),'Sch D. Workings'!AN1273)))</f>
        <v>0</v>
      </c>
      <c r="AA272" s="221">
        <f>'Sch D. Workings'!AS1273</f>
        <v>0</v>
      </c>
      <c r="AB272" s="82">
        <f>IFERROR(LOOKUP('Sch D. Workings'!AP1273,$C$10:$C$14,$B$10:$B$14),0)</f>
        <v>0</v>
      </c>
      <c r="AC272" s="99">
        <f>COUNTIFS('Sch D. Workings'!AP1273,"&gt;"&amp;$D$14)</f>
        <v>0</v>
      </c>
    </row>
    <row r="273" spans="3:29" x14ac:dyDescent="0.35">
      <c r="C273" s="81" t="str">
        <f>IF('Sch A. Input'!B265="","",'Sch A. Input'!B265)</f>
        <v/>
      </c>
      <c r="D273" s="81" t="str">
        <f>IF('Sch A. Input'!C265="","",'Sch A. Input'!C265)</f>
        <v/>
      </c>
      <c r="E273" s="85"/>
      <c r="F273" s="85"/>
      <c r="G273" s="99">
        <f>'Sch D. Workings'!G1274</f>
        <v>0</v>
      </c>
      <c r="H273" s="310">
        <f>IF(OR('Sch D. Workings'!D267="",G273=0),0,(IF((SUMIFS('Sch A. Input'!H265:CJ265,'Sch A. Input'!$H$14:$CJ$14,"Total",'Sch A. Input'!$H$13:$CJ$13,"&lt;="&amp;$I$7))&gt;'Sch D. Workings'!$D$12,MIN('Sch D. Workings'!J1274,'Sch D. Workings'!$D$12),'Sch D. Workings'!J1274)))</f>
        <v>0</v>
      </c>
      <c r="I273" s="221">
        <f>'Sch D. Workings'!O1274</f>
        <v>0</v>
      </c>
      <c r="J273" s="82">
        <f>IFERROR(LOOKUP('Sch D. Workings'!L1274,$C$10:$C$14,$B$10:$B$14),0)</f>
        <v>0</v>
      </c>
      <c r="K273" s="99">
        <f>COUNTIFS('Sch D. Workings'!L1274,"&gt;"&amp;$D$14)</f>
        <v>0</v>
      </c>
      <c r="L273" s="300"/>
      <c r="M273" s="78">
        <f>'Sch D. Workings'!Q1274</f>
        <v>0</v>
      </c>
      <c r="N273" s="309">
        <f>IF(OR('Sch D. Workings'!D267="",$D$7&lt;=I$7,M273=0),0,(IF(H273='Sch D. Workings'!$D$12,"Exceeded Cap",IF((SUMIFS('Sch A. Input'!H265:CJ265,'Sch A. Input'!$H$14:$CJ$14,"Total",'Sch A. Input'!$H$13:$CJ$13,"&lt;="&amp;$O$7))&gt;'Sch D. Workings'!$D$12,MIN('Sch D. Workings'!T1274,'Sch D. Workings'!$D$12-H273),'Sch D. Workings'!T1274))))</f>
        <v>0</v>
      </c>
      <c r="O273" s="221">
        <f>'Sch D. Workings'!Y1274</f>
        <v>0</v>
      </c>
      <c r="P273" s="82">
        <f>IFERROR(LOOKUP('Sch D. Workings'!V1274,$C$10:$C$14,$B$10:$B$14),0)</f>
        <v>0</v>
      </c>
      <c r="Q273" s="99">
        <f>COUNTIFS('Sch D. Workings'!V1274,"&gt;"&amp;$D$14)</f>
        <v>0</v>
      </c>
      <c r="R273" s="85"/>
      <c r="S273" s="78">
        <f>'Sch D. Workings'!AA1274</f>
        <v>0</v>
      </c>
      <c r="T273" s="309">
        <f>IF(OR('Sch D. Workings'!D267="",$D$7&lt;=O$7,S273=0),0,IF(OR(N273="Exceeded Cap",SUM(H273,N273)='Sch D. Workings'!$D$12),"Exceeded cap",IF((SUMIFS('Sch A. Input'!H265:CJ265,'Sch A. Input'!$H$14:$CJ$14,"Total",'Sch A. Input'!$H$13:$CJ$13,"&lt;="&amp;$U$7))&gt;'Sch D. Workings'!$D$12,MIN('Sch D. Workings'!AD1274,'Sch D. Workings'!$D$12-N273-H273),'Sch D. Workings'!AD1274)))</f>
        <v>0</v>
      </c>
      <c r="U273" s="221">
        <f>'Sch D. Workings'!AI1274</f>
        <v>0</v>
      </c>
      <c r="V273" s="82">
        <f>IFERROR(LOOKUP('Sch D. Workings'!AF1274,$C$10:$C$14,$B$10:$B$14),0)</f>
        <v>0</v>
      </c>
      <c r="W273" s="99">
        <f>COUNTIFS('Sch D. Workings'!AF1274,"&gt;"&amp;$D$14)</f>
        <v>0</v>
      </c>
      <c r="X273" s="85"/>
      <c r="Y273" s="78">
        <f>'Sch D. Workings'!AK1274</f>
        <v>0</v>
      </c>
      <c r="Z273" s="309">
        <f>IF(OR('Sch D. Workings'!D267="",$D$7&lt;=U$7,Y273=0),0,IF(OR(T273="Exceeded Cap",N273="Exceeded Cap",SUM(H273,N273,T273)='Sch D. Workings'!$D$12),"Exceeded Cap",IF((SUMIFS('Sch A. Input'!H265:CJ265,'Sch A. Input'!$H$14:$CJ$14,"Total",'Sch A. Input'!$H$13:$CJ$13,"&lt;="&amp;$AA$7))&gt;'Sch D. Workings'!$D$12,MIN('Sch D. Workings'!AN1274,'Sch D. Workings'!$D$12-N273-T273-H273),'Sch D. Workings'!AN1274)))</f>
        <v>0</v>
      </c>
      <c r="AA273" s="221">
        <f>'Sch D. Workings'!AS1274</f>
        <v>0</v>
      </c>
      <c r="AB273" s="82">
        <f>IFERROR(LOOKUP('Sch D. Workings'!AP1274,$C$10:$C$14,$B$10:$B$14),0)</f>
        <v>0</v>
      </c>
      <c r="AC273" s="99">
        <f>COUNTIFS('Sch D. Workings'!AP1274,"&gt;"&amp;$D$14)</f>
        <v>0</v>
      </c>
    </row>
    <row r="274" spans="3:29" x14ac:dyDescent="0.35">
      <c r="C274" s="81" t="str">
        <f>IF('Sch A. Input'!B266="","",'Sch A. Input'!B266)</f>
        <v/>
      </c>
      <c r="D274" s="81" t="str">
        <f>IF('Sch A. Input'!C266="","",'Sch A. Input'!C266)</f>
        <v/>
      </c>
      <c r="E274" s="85"/>
      <c r="F274" s="85"/>
      <c r="G274" s="99">
        <f>'Sch D. Workings'!G1275</f>
        <v>0</v>
      </c>
      <c r="H274" s="310">
        <f>IF(OR('Sch D. Workings'!D268="",G274=0),0,(IF((SUMIFS('Sch A. Input'!H266:CJ266,'Sch A. Input'!$H$14:$CJ$14,"Total",'Sch A. Input'!$H$13:$CJ$13,"&lt;="&amp;$I$7))&gt;'Sch D. Workings'!$D$12,MIN('Sch D. Workings'!J1275,'Sch D. Workings'!$D$12),'Sch D. Workings'!J1275)))</f>
        <v>0</v>
      </c>
      <c r="I274" s="221">
        <f>'Sch D. Workings'!O1275</f>
        <v>0</v>
      </c>
      <c r="J274" s="82">
        <f>IFERROR(LOOKUP('Sch D. Workings'!L1275,$C$10:$C$14,$B$10:$B$14),0)</f>
        <v>0</v>
      </c>
      <c r="K274" s="99">
        <f>COUNTIFS('Sch D. Workings'!L1275,"&gt;"&amp;$D$14)</f>
        <v>0</v>
      </c>
      <c r="L274" s="300"/>
      <c r="M274" s="78">
        <f>'Sch D. Workings'!Q1275</f>
        <v>0</v>
      </c>
      <c r="N274" s="309">
        <f>IF(OR('Sch D. Workings'!D268="",$D$7&lt;=I$7,M274=0),0,(IF(H274='Sch D. Workings'!$D$12,"Exceeded Cap",IF((SUMIFS('Sch A. Input'!H266:CJ266,'Sch A. Input'!$H$14:$CJ$14,"Total",'Sch A. Input'!$H$13:$CJ$13,"&lt;="&amp;$O$7))&gt;'Sch D. Workings'!$D$12,MIN('Sch D. Workings'!T1275,'Sch D. Workings'!$D$12-H274),'Sch D. Workings'!T1275))))</f>
        <v>0</v>
      </c>
      <c r="O274" s="221">
        <f>'Sch D. Workings'!Y1275</f>
        <v>0</v>
      </c>
      <c r="P274" s="82">
        <f>IFERROR(LOOKUP('Sch D. Workings'!V1275,$C$10:$C$14,$B$10:$B$14),0)</f>
        <v>0</v>
      </c>
      <c r="Q274" s="99">
        <f>COUNTIFS('Sch D. Workings'!V1275,"&gt;"&amp;$D$14)</f>
        <v>0</v>
      </c>
      <c r="R274" s="85"/>
      <c r="S274" s="78">
        <f>'Sch D. Workings'!AA1275</f>
        <v>0</v>
      </c>
      <c r="T274" s="309">
        <f>IF(OR('Sch D. Workings'!D268="",$D$7&lt;=O$7,S274=0),0,IF(OR(N274="Exceeded Cap",SUM(H274,N274)='Sch D. Workings'!$D$12),"Exceeded cap",IF((SUMIFS('Sch A. Input'!H266:CJ266,'Sch A. Input'!$H$14:$CJ$14,"Total",'Sch A. Input'!$H$13:$CJ$13,"&lt;="&amp;$U$7))&gt;'Sch D. Workings'!$D$12,MIN('Sch D. Workings'!AD1275,'Sch D. Workings'!$D$12-N274-H274),'Sch D. Workings'!AD1275)))</f>
        <v>0</v>
      </c>
      <c r="U274" s="221">
        <f>'Sch D. Workings'!AI1275</f>
        <v>0</v>
      </c>
      <c r="V274" s="82">
        <f>IFERROR(LOOKUP('Sch D. Workings'!AF1275,$C$10:$C$14,$B$10:$B$14),0)</f>
        <v>0</v>
      </c>
      <c r="W274" s="99">
        <f>COUNTIFS('Sch D. Workings'!AF1275,"&gt;"&amp;$D$14)</f>
        <v>0</v>
      </c>
      <c r="X274" s="85"/>
      <c r="Y274" s="78">
        <f>'Sch D. Workings'!AK1275</f>
        <v>0</v>
      </c>
      <c r="Z274" s="309">
        <f>IF(OR('Sch D. Workings'!D268="",$D$7&lt;=U$7,Y274=0),0,IF(OR(T274="Exceeded Cap",N274="Exceeded Cap",SUM(H274,N274,T274)='Sch D. Workings'!$D$12),"Exceeded Cap",IF((SUMIFS('Sch A. Input'!H266:CJ266,'Sch A. Input'!$H$14:$CJ$14,"Total",'Sch A. Input'!$H$13:$CJ$13,"&lt;="&amp;$AA$7))&gt;'Sch D. Workings'!$D$12,MIN('Sch D. Workings'!AN1275,'Sch D. Workings'!$D$12-N274-T274-H274),'Sch D. Workings'!AN1275)))</f>
        <v>0</v>
      </c>
      <c r="AA274" s="221">
        <f>'Sch D. Workings'!AS1275</f>
        <v>0</v>
      </c>
      <c r="AB274" s="82">
        <f>IFERROR(LOOKUP('Sch D. Workings'!AP1275,$C$10:$C$14,$B$10:$B$14),0)</f>
        <v>0</v>
      </c>
      <c r="AC274" s="99">
        <f>COUNTIFS('Sch D. Workings'!AP1275,"&gt;"&amp;$D$14)</f>
        <v>0</v>
      </c>
    </row>
    <row r="275" spans="3:29" x14ac:dyDescent="0.35">
      <c r="C275" s="81" t="str">
        <f>IF('Sch A. Input'!B267="","",'Sch A. Input'!B267)</f>
        <v/>
      </c>
      <c r="D275" s="81" t="str">
        <f>IF('Sch A. Input'!C267="","",'Sch A. Input'!C267)</f>
        <v/>
      </c>
      <c r="E275" s="85"/>
      <c r="F275" s="85"/>
      <c r="G275" s="99">
        <f>'Sch D. Workings'!G1276</f>
        <v>0</v>
      </c>
      <c r="H275" s="310">
        <f>IF(OR('Sch D. Workings'!D269="",G275=0),0,(IF((SUMIFS('Sch A. Input'!H267:CJ267,'Sch A. Input'!$H$14:$CJ$14,"Total",'Sch A. Input'!$H$13:$CJ$13,"&lt;="&amp;$I$7))&gt;'Sch D. Workings'!$D$12,MIN('Sch D. Workings'!J1276,'Sch D. Workings'!$D$12),'Sch D. Workings'!J1276)))</f>
        <v>0</v>
      </c>
      <c r="I275" s="221">
        <f>'Sch D. Workings'!O1276</f>
        <v>0</v>
      </c>
      <c r="J275" s="82">
        <f>IFERROR(LOOKUP('Sch D. Workings'!L1276,$C$10:$C$14,$B$10:$B$14),0)</f>
        <v>0</v>
      </c>
      <c r="K275" s="99">
        <f>COUNTIFS('Sch D. Workings'!L1276,"&gt;"&amp;$D$14)</f>
        <v>0</v>
      </c>
      <c r="L275" s="300"/>
      <c r="M275" s="78">
        <f>'Sch D. Workings'!Q1276</f>
        <v>0</v>
      </c>
      <c r="N275" s="309">
        <f>IF(OR('Sch D. Workings'!D269="",$D$7&lt;=I$7,M275=0),0,(IF(H275='Sch D. Workings'!$D$12,"Exceeded Cap",IF((SUMIFS('Sch A. Input'!H267:CJ267,'Sch A. Input'!$H$14:$CJ$14,"Total",'Sch A. Input'!$H$13:$CJ$13,"&lt;="&amp;$O$7))&gt;'Sch D. Workings'!$D$12,MIN('Sch D. Workings'!T1276,'Sch D. Workings'!$D$12-H275),'Sch D. Workings'!T1276))))</f>
        <v>0</v>
      </c>
      <c r="O275" s="221">
        <f>'Sch D. Workings'!Y1276</f>
        <v>0</v>
      </c>
      <c r="P275" s="82">
        <f>IFERROR(LOOKUP('Sch D. Workings'!V1276,$C$10:$C$14,$B$10:$B$14),0)</f>
        <v>0</v>
      </c>
      <c r="Q275" s="99">
        <f>COUNTIFS('Sch D. Workings'!V1276,"&gt;"&amp;$D$14)</f>
        <v>0</v>
      </c>
      <c r="R275" s="85"/>
      <c r="S275" s="78">
        <f>'Sch D. Workings'!AA1276</f>
        <v>0</v>
      </c>
      <c r="T275" s="309">
        <f>IF(OR('Sch D. Workings'!D269="",$D$7&lt;=O$7,S275=0),0,IF(OR(N275="Exceeded Cap",SUM(H275,N275)='Sch D. Workings'!$D$12),"Exceeded cap",IF((SUMIFS('Sch A. Input'!H267:CJ267,'Sch A. Input'!$H$14:$CJ$14,"Total",'Sch A. Input'!$H$13:$CJ$13,"&lt;="&amp;$U$7))&gt;'Sch D. Workings'!$D$12,MIN('Sch D. Workings'!AD1276,'Sch D. Workings'!$D$12-N275-H275),'Sch D. Workings'!AD1276)))</f>
        <v>0</v>
      </c>
      <c r="U275" s="221">
        <f>'Sch D. Workings'!AI1276</f>
        <v>0</v>
      </c>
      <c r="V275" s="82">
        <f>IFERROR(LOOKUP('Sch D. Workings'!AF1276,$C$10:$C$14,$B$10:$B$14),0)</f>
        <v>0</v>
      </c>
      <c r="W275" s="99">
        <f>COUNTIFS('Sch D. Workings'!AF1276,"&gt;"&amp;$D$14)</f>
        <v>0</v>
      </c>
      <c r="X275" s="85"/>
      <c r="Y275" s="78">
        <f>'Sch D. Workings'!AK1276</f>
        <v>0</v>
      </c>
      <c r="Z275" s="309">
        <f>IF(OR('Sch D. Workings'!D269="",$D$7&lt;=U$7,Y275=0),0,IF(OR(T275="Exceeded Cap",N275="Exceeded Cap",SUM(H275,N275,T275)='Sch D. Workings'!$D$12),"Exceeded Cap",IF((SUMIFS('Sch A. Input'!H267:CJ267,'Sch A. Input'!$H$14:$CJ$14,"Total",'Sch A. Input'!$H$13:$CJ$13,"&lt;="&amp;$AA$7))&gt;'Sch D. Workings'!$D$12,MIN('Sch D. Workings'!AN1276,'Sch D. Workings'!$D$12-N275-T275-H275),'Sch D. Workings'!AN1276)))</f>
        <v>0</v>
      </c>
      <c r="AA275" s="221">
        <f>'Sch D. Workings'!AS1276</f>
        <v>0</v>
      </c>
      <c r="AB275" s="82">
        <f>IFERROR(LOOKUP('Sch D. Workings'!AP1276,$C$10:$C$14,$B$10:$B$14),0)</f>
        <v>0</v>
      </c>
      <c r="AC275" s="99">
        <f>COUNTIFS('Sch D. Workings'!AP1276,"&gt;"&amp;$D$14)</f>
        <v>0</v>
      </c>
    </row>
    <row r="276" spans="3:29" x14ac:dyDescent="0.35">
      <c r="C276" s="81" t="str">
        <f>IF('Sch A. Input'!B268="","",'Sch A. Input'!B268)</f>
        <v/>
      </c>
      <c r="D276" s="81" t="str">
        <f>IF('Sch A. Input'!C268="","",'Sch A. Input'!C268)</f>
        <v/>
      </c>
      <c r="E276" s="85"/>
      <c r="F276" s="85"/>
      <c r="G276" s="99">
        <f>'Sch D. Workings'!G1277</f>
        <v>0</v>
      </c>
      <c r="H276" s="310">
        <f>IF(OR('Sch D. Workings'!D270="",G276=0),0,(IF((SUMIFS('Sch A. Input'!H268:CJ268,'Sch A. Input'!$H$14:$CJ$14,"Total",'Sch A. Input'!$H$13:$CJ$13,"&lt;="&amp;$I$7))&gt;'Sch D. Workings'!$D$12,MIN('Sch D. Workings'!J1277,'Sch D. Workings'!$D$12),'Sch D. Workings'!J1277)))</f>
        <v>0</v>
      </c>
      <c r="I276" s="221">
        <f>'Sch D. Workings'!O1277</f>
        <v>0</v>
      </c>
      <c r="J276" s="82">
        <f>IFERROR(LOOKUP('Sch D. Workings'!L1277,$C$10:$C$14,$B$10:$B$14),0)</f>
        <v>0</v>
      </c>
      <c r="K276" s="99">
        <f>COUNTIFS('Sch D. Workings'!L1277,"&gt;"&amp;$D$14)</f>
        <v>0</v>
      </c>
      <c r="L276" s="300"/>
      <c r="M276" s="78">
        <f>'Sch D. Workings'!Q1277</f>
        <v>0</v>
      </c>
      <c r="N276" s="309">
        <f>IF(OR('Sch D. Workings'!D270="",$D$7&lt;=I$7,M276=0),0,(IF(H276='Sch D. Workings'!$D$12,"Exceeded Cap",IF((SUMIFS('Sch A. Input'!H268:CJ268,'Sch A. Input'!$H$14:$CJ$14,"Total",'Sch A. Input'!$H$13:$CJ$13,"&lt;="&amp;$O$7))&gt;'Sch D. Workings'!$D$12,MIN('Sch D. Workings'!T1277,'Sch D. Workings'!$D$12-H276),'Sch D. Workings'!T1277))))</f>
        <v>0</v>
      </c>
      <c r="O276" s="221">
        <f>'Sch D. Workings'!Y1277</f>
        <v>0</v>
      </c>
      <c r="P276" s="82">
        <f>IFERROR(LOOKUP('Sch D. Workings'!V1277,$C$10:$C$14,$B$10:$B$14),0)</f>
        <v>0</v>
      </c>
      <c r="Q276" s="99">
        <f>COUNTIFS('Sch D. Workings'!V1277,"&gt;"&amp;$D$14)</f>
        <v>0</v>
      </c>
      <c r="R276" s="85"/>
      <c r="S276" s="78">
        <f>'Sch D. Workings'!AA1277</f>
        <v>0</v>
      </c>
      <c r="T276" s="309">
        <f>IF(OR('Sch D. Workings'!D270="",$D$7&lt;=O$7,S276=0),0,IF(OR(N276="Exceeded Cap",SUM(H276,N276)='Sch D. Workings'!$D$12),"Exceeded cap",IF((SUMIFS('Sch A. Input'!H268:CJ268,'Sch A. Input'!$H$14:$CJ$14,"Total",'Sch A. Input'!$H$13:$CJ$13,"&lt;="&amp;$U$7))&gt;'Sch D. Workings'!$D$12,MIN('Sch D. Workings'!AD1277,'Sch D. Workings'!$D$12-N276-H276),'Sch D. Workings'!AD1277)))</f>
        <v>0</v>
      </c>
      <c r="U276" s="221">
        <f>'Sch D. Workings'!AI1277</f>
        <v>0</v>
      </c>
      <c r="V276" s="82">
        <f>IFERROR(LOOKUP('Sch D. Workings'!AF1277,$C$10:$C$14,$B$10:$B$14),0)</f>
        <v>0</v>
      </c>
      <c r="W276" s="99">
        <f>COUNTIFS('Sch D. Workings'!AF1277,"&gt;"&amp;$D$14)</f>
        <v>0</v>
      </c>
      <c r="X276" s="85"/>
      <c r="Y276" s="78">
        <f>'Sch D. Workings'!AK1277</f>
        <v>0</v>
      </c>
      <c r="Z276" s="309">
        <f>IF(OR('Sch D. Workings'!D270="",$D$7&lt;=U$7,Y276=0),0,IF(OR(T276="Exceeded Cap",N276="Exceeded Cap",SUM(H276,N276,T276)='Sch D. Workings'!$D$12),"Exceeded Cap",IF((SUMIFS('Sch A. Input'!H268:CJ268,'Sch A. Input'!$H$14:$CJ$14,"Total",'Sch A. Input'!$H$13:$CJ$13,"&lt;="&amp;$AA$7))&gt;'Sch D. Workings'!$D$12,MIN('Sch D. Workings'!AN1277,'Sch D. Workings'!$D$12-N276-T276-H276),'Sch D. Workings'!AN1277)))</f>
        <v>0</v>
      </c>
      <c r="AA276" s="221">
        <f>'Sch D. Workings'!AS1277</f>
        <v>0</v>
      </c>
      <c r="AB276" s="82">
        <f>IFERROR(LOOKUP('Sch D. Workings'!AP1277,$C$10:$C$14,$B$10:$B$14),0)</f>
        <v>0</v>
      </c>
      <c r="AC276" s="99">
        <f>COUNTIFS('Sch D. Workings'!AP1277,"&gt;"&amp;$D$14)</f>
        <v>0</v>
      </c>
    </row>
    <row r="277" spans="3:29" x14ac:dyDescent="0.35">
      <c r="C277" s="81" t="str">
        <f>IF('Sch A. Input'!B269="","",'Sch A. Input'!B269)</f>
        <v/>
      </c>
      <c r="D277" s="81" t="str">
        <f>IF('Sch A. Input'!C269="","",'Sch A. Input'!C269)</f>
        <v/>
      </c>
      <c r="E277" s="85"/>
      <c r="F277" s="85"/>
      <c r="G277" s="99">
        <f>'Sch D. Workings'!G1278</f>
        <v>0</v>
      </c>
      <c r="H277" s="310">
        <f>IF(OR('Sch D. Workings'!D271="",G277=0),0,(IF((SUMIFS('Sch A. Input'!H269:CJ269,'Sch A. Input'!$H$14:$CJ$14,"Total",'Sch A. Input'!$H$13:$CJ$13,"&lt;="&amp;$I$7))&gt;'Sch D. Workings'!$D$12,MIN('Sch D. Workings'!J1278,'Sch D. Workings'!$D$12),'Sch D. Workings'!J1278)))</f>
        <v>0</v>
      </c>
      <c r="I277" s="221">
        <f>'Sch D. Workings'!O1278</f>
        <v>0</v>
      </c>
      <c r="J277" s="82">
        <f>IFERROR(LOOKUP('Sch D. Workings'!L1278,$C$10:$C$14,$B$10:$B$14),0)</f>
        <v>0</v>
      </c>
      <c r="K277" s="99">
        <f>COUNTIFS('Sch D. Workings'!L1278,"&gt;"&amp;$D$14)</f>
        <v>0</v>
      </c>
      <c r="L277" s="300"/>
      <c r="M277" s="78">
        <f>'Sch D. Workings'!Q1278</f>
        <v>0</v>
      </c>
      <c r="N277" s="309">
        <f>IF(OR('Sch D. Workings'!D271="",$D$7&lt;=I$7,M277=0),0,(IF(H277='Sch D. Workings'!$D$12,"Exceeded Cap",IF((SUMIFS('Sch A. Input'!H269:CJ269,'Sch A. Input'!$H$14:$CJ$14,"Total",'Sch A. Input'!$H$13:$CJ$13,"&lt;="&amp;$O$7))&gt;'Sch D. Workings'!$D$12,MIN('Sch D. Workings'!T1278,'Sch D. Workings'!$D$12-H277),'Sch D. Workings'!T1278))))</f>
        <v>0</v>
      </c>
      <c r="O277" s="221">
        <f>'Sch D. Workings'!Y1278</f>
        <v>0</v>
      </c>
      <c r="P277" s="82">
        <f>IFERROR(LOOKUP('Sch D. Workings'!V1278,$C$10:$C$14,$B$10:$B$14),0)</f>
        <v>0</v>
      </c>
      <c r="Q277" s="99">
        <f>COUNTIFS('Sch D. Workings'!V1278,"&gt;"&amp;$D$14)</f>
        <v>0</v>
      </c>
      <c r="R277" s="85"/>
      <c r="S277" s="78">
        <f>'Sch D. Workings'!AA1278</f>
        <v>0</v>
      </c>
      <c r="T277" s="309">
        <f>IF(OR('Sch D. Workings'!D271="",$D$7&lt;=O$7,S277=0),0,IF(OR(N277="Exceeded Cap",SUM(H277,N277)='Sch D. Workings'!$D$12),"Exceeded cap",IF((SUMIFS('Sch A. Input'!H269:CJ269,'Sch A. Input'!$H$14:$CJ$14,"Total",'Sch A. Input'!$H$13:$CJ$13,"&lt;="&amp;$U$7))&gt;'Sch D. Workings'!$D$12,MIN('Sch D. Workings'!AD1278,'Sch D. Workings'!$D$12-N277-H277),'Sch D. Workings'!AD1278)))</f>
        <v>0</v>
      </c>
      <c r="U277" s="221">
        <f>'Sch D. Workings'!AI1278</f>
        <v>0</v>
      </c>
      <c r="V277" s="82">
        <f>IFERROR(LOOKUP('Sch D. Workings'!AF1278,$C$10:$C$14,$B$10:$B$14),0)</f>
        <v>0</v>
      </c>
      <c r="W277" s="99">
        <f>COUNTIFS('Sch D. Workings'!AF1278,"&gt;"&amp;$D$14)</f>
        <v>0</v>
      </c>
      <c r="X277" s="85"/>
      <c r="Y277" s="78">
        <f>'Sch D. Workings'!AK1278</f>
        <v>0</v>
      </c>
      <c r="Z277" s="309">
        <f>IF(OR('Sch D. Workings'!D271="",$D$7&lt;=U$7,Y277=0),0,IF(OR(T277="Exceeded Cap",N277="Exceeded Cap",SUM(H277,N277,T277)='Sch D. Workings'!$D$12),"Exceeded Cap",IF((SUMIFS('Sch A. Input'!H269:CJ269,'Sch A. Input'!$H$14:$CJ$14,"Total",'Sch A. Input'!$H$13:$CJ$13,"&lt;="&amp;$AA$7))&gt;'Sch D. Workings'!$D$12,MIN('Sch D. Workings'!AN1278,'Sch D. Workings'!$D$12-N277-T277-H277),'Sch D. Workings'!AN1278)))</f>
        <v>0</v>
      </c>
      <c r="AA277" s="221">
        <f>'Sch D. Workings'!AS1278</f>
        <v>0</v>
      </c>
      <c r="AB277" s="82">
        <f>IFERROR(LOOKUP('Sch D. Workings'!AP1278,$C$10:$C$14,$B$10:$B$14),0)</f>
        <v>0</v>
      </c>
      <c r="AC277" s="99">
        <f>COUNTIFS('Sch D. Workings'!AP1278,"&gt;"&amp;$D$14)</f>
        <v>0</v>
      </c>
    </row>
    <row r="278" spans="3:29" x14ac:dyDescent="0.35">
      <c r="C278" s="81" t="str">
        <f>IF('Sch A. Input'!B270="","",'Sch A. Input'!B270)</f>
        <v/>
      </c>
      <c r="D278" s="81" t="str">
        <f>IF('Sch A. Input'!C270="","",'Sch A. Input'!C270)</f>
        <v/>
      </c>
      <c r="E278" s="85"/>
      <c r="F278" s="85"/>
      <c r="G278" s="99">
        <f>'Sch D. Workings'!G1279</f>
        <v>0</v>
      </c>
      <c r="H278" s="310">
        <f>IF(OR('Sch D. Workings'!D272="",G278=0),0,(IF((SUMIFS('Sch A. Input'!H270:CJ270,'Sch A. Input'!$H$14:$CJ$14,"Total",'Sch A. Input'!$H$13:$CJ$13,"&lt;="&amp;$I$7))&gt;'Sch D. Workings'!$D$12,MIN('Sch D. Workings'!J1279,'Sch D. Workings'!$D$12),'Sch D. Workings'!J1279)))</f>
        <v>0</v>
      </c>
      <c r="I278" s="221">
        <f>'Sch D. Workings'!O1279</f>
        <v>0</v>
      </c>
      <c r="J278" s="82">
        <f>IFERROR(LOOKUP('Sch D. Workings'!L1279,$C$10:$C$14,$B$10:$B$14),0)</f>
        <v>0</v>
      </c>
      <c r="K278" s="99">
        <f>COUNTIFS('Sch D. Workings'!L1279,"&gt;"&amp;$D$14)</f>
        <v>0</v>
      </c>
      <c r="L278" s="300"/>
      <c r="M278" s="78">
        <f>'Sch D. Workings'!Q1279</f>
        <v>0</v>
      </c>
      <c r="N278" s="309">
        <f>IF(OR('Sch D. Workings'!D272="",$D$7&lt;=I$7,M278=0),0,(IF(H278='Sch D. Workings'!$D$12,"Exceeded Cap",IF((SUMIFS('Sch A. Input'!H270:CJ270,'Sch A. Input'!$H$14:$CJ$14,"Total",'Sch A. Input'!$H$13:$CJ$13,"&lt;="&amp;$O$7))&gt;'Sch D. Workings'!$D$12,MIN('Sch D. Workings'!T1279,'Sch D. Workings'!$D$12-H278),'Sch D. Workings'!T1279))))</f>
        <v>0</v>
      </c>
      <c r="O278" s="221">
        <f>'Sch D. Workings'!Y1279</f>
        <v>0</v>
      </c>
      <c r="P278" s="82">
        <f>IFERROR(LOOKUP('Sch D. Workings'!V1279,$C$10:$C$14,$B$10:$B$14),0)</f>
        <v>0</v>
      </c>
      <c r="Q278" s="99">
        <f>COUNTIFS('Sch D. Workings'!V1279,"&gt;"&amp;$D$14)</f>
        <v>0</v>
      </c>
      <c r="R278" s="85"/>
      <c r="S278" s="78">
        <f>'Sch D. Workings'!AA1279</f>
        <v>0</v>
      </c>
      <c r="T278" s="309">
        <f>IF(OR('Sch D. Workings'!D272="",$D$7&lt;=O$7,S278=0),0,IF(OR(N278="Exceeded Cap",SUM(H278,N278)='Sch D. Workings'!$D$12),"Exceeded cap",IF((SUMIFS('Sch A. Input'!H270:CJ270,'Sch A. Input'!$H$14:$CJ$14,"Total",'Sch A. Input'!$H$13:$CJ$13,"&lt;="&amp;$U$7))&gt;'Sch D. Workings'!$D$12,MIN('Sch D. Workings'!AD1279,'Sch D. Workings'!$D$12-N278-H278),'Sch D. Workings'!AD1279)))</f>
        <v>0</v>
      </c>
      <c r="U278" s="221">
        <f>'Sch D. Workings'!AI1279</f>
        <v>0</v>
      </c>
      <c r="V278" s="82">
        <f>IFERROR(LOOKUP('Sch D. Workings'!AF1279,$C$10:$C$14,$B$10:$B$14),0)</f>
        <v>0</v>
      </c>
      <c r="W278" s="99">
        <f>COUNTIFS('Sch D. Workings'!AF1279,"&gt;"&amp;$D$14)</f>
        <v>0</v>
      </c>
      <c r="X278" s="85"/>
      <c r="Y278" s="78">
        <f>'Sch D. Workings'!AK1279</f>
        <v>0</v>
      </c>
      <c r="Z278" s="309">
        <f>IF(OR('Sch D. Workings'!D272="",$D$7&lt;=U$7,Y278=0),0,IF(OR(T278="Exceeded Cap",N278="Exceeded Cap",SUM(H278,N278,T278)='Sch D. Workings'!$D$12),"Exceeded Cap",IF((SUMIFS('Sch A. Input'!H270:CJ270,'Sch A. Input'!$H$14:$CJ$14,"Total",'Sch A. Input'!$H$13:$CJ$13,"&lt;="&amp;$AA$7))&gt;'Sch D. Workings'!$D$12,MIN('Sch D. Workings'!AN1279,'Sch D. Workings'!$D$12-N278-T278-H278),'Sch D. Workings'!AN1279)))</f>
        <v>0</v>
      </c>
      <c r="AA278" s="221">
        <f>'Sch D. Workings'!AS1279</f>
        <v>0</v>
      </c>
      <c r="AB278" s="82">
        <f>IFERROR(LOOKUP('Sch D. Workings'!AP1279,$C$10:$C$14,$B$10:$B$14),0)</f>
        <v>0</v>
      </c>
      <c r="AC278" s="99">
        <f>COUNTIFS('Sch D. Workings'!AP1279,"&gt;"&amp;$D$14)</f>
        <v>0</v>
      </c>
    </row>
    <row r="279" spans="3:29" x14ac:dyDescent="0.35">
      <c r="C279" s="81" t="str">
        <f>IF('Sch A. Input'!B271="","",'Sch A. Input'!B271)</f>
        <v/>
      </c>
      <c r="D279" s="81" t="str">
        <f>IF('Sch A. Input'!C271="","",'Sch A. Input'!C271)</f>
        <v/>
      </c>
      <c r="E279" s="85"/>
      <c r="F279" s="85"/>
      <c r="G279" s="99">
        <f>'Sch D. Workings'!G1280</f>
        <v>0</v>
      </c>
      <c r="H279" s="310">
        <f>IF(OR('Sch D. Workings'!D273="",G279=0),0,(IF((SUMIFS('Sch A. Input'!H271:CJ271,'Sch A. Input'!$H$14:$CJ$14,"Total",'Sch A. Input'!$H$13:$CJ$13,"&lt;="&amp;$I$7))&gt;'Sch D. Workings'!$D$12,MIN('Sch D. Workings'!J1280,'Sch D. Workings'!$D$12),'Sch D. Workings'!J1280)))</f>
        <v>0</v>
      </c>
      <c r="I279" s="221">
        <f>'Sch D. Workings'!O1280</f>
        <v>0</v>
      </c>
      <c r="J279" s="82">
        <f>IFERROR(LOOKUP('Sch D. Workings'!L1280,$C$10:$C$14,$B$10:$B$14),0)</f>
        <v>0</v>
      </c>
      <c r="K279" s="99">
        <f>COUNTIFS('Sch D. Workings'!L1280,"&gt;"&amp;$D$14)</f>
        <v>0</v>
      </c>
      <c r="L279" s="300"/>
      <c r="M279" s="78">
        <f>'Sch D. Workings'!Q1280</f>
        <v>0</v>
      </c>
      <c r="N279" s="309">
        <f>IF(OR('Sch D. Workings'!D273="",$D$7&lt;=I$7,M279=0),0,(IF(H279='Sch D. Workings'!$D$12,"Exceeded Cap",IF((SUMIFS('Sch A. Input'!H271:CJ271,'Sch A. Input'!$H$14:$CJ$14,"Total",'Sch A. Input'!$H$13:$CJ$13,"&lt;="&amp;$O$7))&gt;'Sch D. Workings'!$D$12,MIN('Sch D. Workings'!T1280,'Sch D. Workings'!$D$12-H279),'Sch D. Workings'!T1280))))</f>
        <v>0</v>
      </c>
      <c r="O279" s="221">
        <f>'Sch D. Workings'!Y1280</f>
        <v>0</v>
      </c>
      <c r="P279" s="82">
        <f>IFERROR(LOOKUP('Sch D. Workings'!V1280,$C$10:$C$14,$B$10:$B$14),0)</f>
        <v>0</v>
      </c>
      <c r="Q279" s="99">
        <f>COUNTIFS('Sch D. Workings'!V1280,"&gt;"&amp;$D$14)</f>
        <v>0</v>
      </c>
      <c r="R279" s="85"/>
      <c r="S279" s="78">
        <f>'Sch D. Workings'!AA1280</f>
        <v>0</v>
      </c>
      <c r="T279" s="309">
        <f>IF(OR('Sch D. Workings'!D273="",$D$7&lt;=O$7,S279=0),0,IF(OR(N279="Exceeded Cap",SUM(H279,N279)='Sch D. Workings'!$D$12),"Exceeded cap",IF((SUMIFS('Sch A. Input'!H271:CJ271,'Sch A. Input'!$H$14:$CJ$14,"Total",'Sch A. Input'!$H$13:$CJ$13,"&lt;="&amp;$U$7))&gt;'Sch D. Workings'!$D$12,MIN('Sch D. Workings'!AD1280,'Sch D. Workings'!$D$12-N279-H279),'Sch D. Workings'!AD1280)))</f>
        <v>0</v>
      </c>
      <c r="U279" s="221">
        <f>'Sch D. Workings'!AI1280</f>
        <v>0</v>
      </c>
      <c r="V279" s="82">
        <f>IFERROR(LOOKUP('Sch D. Workings'!AF1280,$C$10:$C$14,$B$10:$B$14),0)</f>
        <v>0</v>
      </c>
      <c r="W279" s="99">
        <f>COUNTIFS('Sch D. Workings'!AF1280,"&gt;"&amp;$D$14)</f>
        <v>0</v>
      </c>
      <c r="X279" s="85"/>
      <c r="Y279" s="78">
        <f>'Sch D. Workings'!AK1280</f>
        <v>0</v>
      </c>
      <c r="Z279" s="309">
        <f>IF(OR('Sch D. Workings'!D273="",$D$7&lt;=U$7,Y279=0),0,IF(OR(T279="Exceeded Cap",N279="Exceeded Cap",SUM(H279,N279,T279)='Sch D. Workings'!$D$12),"Exceeded Cap",IF((SUMIFS('Sch A. Input'!H271:CJ271,'Sch A. Input'!$H$14:$CJ$14,"Total",'Sch A. Input'!$H$13:$CJ$13,"&lt;="&amp;$AA$7))&gt;'Sch D. Workings'!$D$12,MIN('Sch D. Workings'!AN1280,'Sch D. Workings'!$D$12-N279-T279-H279),'Sch D. Workings'!AN1280)))</f>
        <v>0</v>
      </c>
      <c r="AA279" s="221">
        <f>'Sch D. Workings'!AS1280</f>
        <v>0</v>
      </c>
      <c r="AB279" s="82">
        <f>IFERROR(LOOKUP('Sch D. Workings'!AP1280,$C$10:$C$14,$B$10:$B$14),0)</f>
        <v>0</v>
      </c>
      <c r="AC279" s="99">
        <f>COUNTIFS('Sch D. Workings'!AP1280,"&gt;"&amp;$D$14)</f>
        <v>0</v>
      </c>
    </row>
    <row r="280" spans="3:29" x14ac:dyDescent="0.35">
      <c r="C280" s="81" t="str">
        <f>IF('Sch A. Input'!B272="","",'Sch A. Input'!B272)</f>
        <v/>
      </c>
      <c r="D280" s="81" t="str">
        <f>IF('Sch A. Input'!C272="","",'Sch A. Input'!C272)</f>
        <v/>
      </c>
      <c r="E280" s="85"/>
      <c r="F280" s="85"/>
      <c r="G280" s="99">
        <f>'Sch D. Workings'!G1281</f>
        <v>0</v>
      </c>
      <c r="H280" s="310">
        <f>IF(OR('Sch D. Workings'!D274="",G280=0),0,(IF((SUMIFS('Sch A. Input'!H272:CJ272,'Sch A. Input'!$H$14:$CJ$14,"Total",'Sch A. Input'!$H$13:$CJ$13,"&lt;="&amp;$I$7))&gt;'Sch D. Workings'!$D$12,MIN('Sch D. Workings'!J1281,'Sch D. Workings'!$D$12),'Sch D. Workings'!J1281)))</f>
        <v>0</v>
      </c>
      <c r="I280" s="221">
        <f>'Sch D. Workings'!O1281</f>
        <v>0</v>
      </c>
      <c r="J280" s="82">
        <f>IFERROR(LOOKUP('Sch D. Workings'!L1281,$C$10:$C$14,$B$10:$B$14),0)</f>
        <v>0</v>
      </c>
      <c r="K280" s="99">
        <f>COUNTIFS('Sch D. Workings'!L1281,"&gt;"&amp;$D$14)</f>
        <v>0</v>
      </c>
      <c r="L280" s="300"/>
      <c r="M280" s="78">
        <f>'Sch D. Workings'!Q1281</f>
        <v>0</v>
      </c>
      <c r="N280" s="309">
        <f>IF(OR('Sch D. Workings'!D274="",$D$7&lt;=I$7,M280=0),0,(IF(H280='Sch D. Workings'!$D$12,"Exceeded Cap",IF((SUMIFS('Sch A. Input'!H272:CJ272,'Sch A. Input'!$H$14:$CJ$14,"Total",'Sch A. Input'!$H$13:$CJ$13,"&lt;="&amp;$O$7))&gt;'Sch D. Workings'!$D$12,MIN('Sch D. Workings'!T1281,'Sch D. Workings'!$D$12-H280),'Sch D. Workings'!T1281))))</f>
        <v>0</v>
      </c>
      <c r="O280" s="221">
        <f>'Sch D. Workings'!Y1281</f>
        <v>0</v>
      </c>
      <c r="P280" s="82">
        <f>IFERROR(LOOKUP('Sch D. Workings'!V1281,$C$10:$C$14,$B$10:$B$14),0)</f>
        <v>0</v>
      </c>
      <c r="Q280" s="99">
        <f>COUNTIFS('Sch D. Workings'!V1281,"&gt;"&amp;$D$14)</f>
        <v>0</v>
      </c>
      <c r="R280" s="85"/>
      <c r="S280" s="78">
        <f>'Sch D. Workings'!AA1281</f>
        <v>0</v>
      </c>
      <c r="T280" s="309">
        <f>IF(OR('Sch D. Workings'!D274="",$D$7&lt;=O$7,S280=0),0,IF(OR(N280="Exceeded Cap",SUM(H280,N280)='Sch D. Workings'!$D$12),"Exceeded cap",IF((SUMIFS('Sch A. Input'!H272:CJ272,'Sch A. Input'!$H$14:$CJ$14,"Total",'Sch A. Input'!$H$13:$CJ$13,"&lt;="&amp;$U$7))&gt;'Sch D. Workings'!$D$12,MIN('Sch D. Workings'!AD1281,'Sch D. Workings'!$D$12-N280-H280),'Sch D. Workings'!AD1281)))</f>
        <v>0</v>
      </c>
      <c r="U280" s="221">
        <f>'Sch D. Workings'!AI1281</f>
        <v>0</v>
      </c>
      <c r="V280" s="82">
        <f>IFERROR(LOOKUP('Sch D. Workings'!AF1281,$C$10:$C$14,$B$10:$B$14),0)</f>
        <v>0</v>
      </c>
      <c r="W280" s="99">
        <f>COUNTIFS('Sch D. Workings'!AF1281,"&gt;"&amp;$D$14)</f>
        <v>0</v>
      </c>
      <c r="X280" s="85"/>
      <c r="Y280" s="78">
        <f>'Sch D. Workings'!AK1281</f>
        <v>0</v>
      </c>
      <c r="Z280" s="309">
        <f>IF(OR('Sch D. Workings'!D274="",$D$7&lt;=U$7,Y280=0),0,IF(OR(T280="Exceeded Cap",N280="Exceeded Cap",SUM(H280,N280,T280)='Sch D. Workings'!$D$12),"Exceeded Cap",IF((SUMIFS('Sch A. Input'!H272:CJ272,'Sch A. Input'!$H$14:$CJ$14,"Total",'Sch A. Input'!$H$13:$CJ$13,"&lt;="&amp;$AA$7))&gt;'Sch D. Workings'!$D$12,MIN('Sch D. Workings'!AN1281,'Sch D. Workings'!$D$12-N280-T280-H280),'Sch D. Workings'!AN1281)))</f>
        <v>0</v>
      </c>
      <c r="AA280" s="221">
        <f>'Sch D. Workings'!AS1281</f>
        <v>0</v>
      </c>
      <c r="AB280" s="82">
        <f>IFERROR(LOOKUP('Sch D. Workings'!AP1281,$C$10:$C$14,$B$10:$B$14),0)</f>
        <v>0</v>
      </c>
      <c r="AC280" s="99">
        <f>COUNTIFS('Sch D. Workings'!AP1281,"&gt;"&amp;$D$14)</f>
        <v>0</v>
      </c>
    </row>
    <row r="281" spans="3:29" x14ac:dyDescent="0.35">
      <c r="C281" s="81" t="str">
        <f>IF('Sch A. Input'!B273="","",'Sch A. Input'!B273)</f>
        <v/>
      </c>
      <c r="D281" s="81" t="str">
        <f>IF('Sch A. Input'!C273="","",'Sch A. Input'!C273)</f>
        <v/>
      </c>
      <c r="E281" s="85"/>
      <c r="F281" s="85"/>
      <c r="G281" s="99">
        <f>'Sch D. Workings'!G1282</f>
        <v>0</v>
      </c>
      <c r="H281" s="310">
        <f>IF(OR('Sch D. Workings'!D275="",G281=0),0,(IF((SUMIFS('Sch A. Input'!H273:CJ273,'Sch A. Input'!$H$14:$CJ$14,"Total",'Sch A. Input'!$H$13:$CJ$13,"&lt;="&amp;$I$7))&gt;'Sch D. Workings'!$D$12,MIN('Sch D. Workings'!J1282,'Sch D. Workings'!$D$12),'Sch D. Workings'!J1282)))</f>
        <v>0</v>
      </c>
      <c r="I281" s="221">
        <f>'Sch D. Workings'!O1282</f>
        <v>0</v>
      </c>
      <c r="J281" s="82">
        <f>IFERROR(LOOKUP('Sch D. Workings'!L1282,$C$10:$C$14,$B$10:$B$14),0)</f>
        <v>0</v>
      </c>
      <c r="K281" s="99">
        <f>COUNTIFS('Sch D. Workings'!L1282,"&gt;"&amp;$D$14)</f>
        <v>0</v>
      </c>
      <c r="L281" s="300"/>
      <c r="M281" s="78">
        <f>'Sch D. Workings'!Q1282</f>
        <v>0</v>
      </c>
      <c r="N281" s="309">
        <f>IF(OR('Sch D. Workings'!D275="",$D$7&lt;=I$7,M281=0),0,(IF(H281='Sch D. Workings'!$D$12,"Exceeded Cap",IF((SUMIFS('Sch A. Input'!H273:CJ273,'Sch A. Input'!$H$14:$CJ$14,"Total",'Sch A. Input'!$H$13:$CJ$13,"&lt;="&amp;$O$7))&gt;'Sch D. Workings'!$D$12,MIN('Sch D. Workings'!T1282,'Sch D. Workings'!$D$12-H281),'Sch D. Workings'!T1282))))</f>
        <v>0</v>
      </c>
      <c r="O281" s="221">
        <f>'Sch D. Workings'!Y1282</f>
        <v>0</v>
      </c>
      <c r="P281" s="82">
        <f>IFERROR(LOOKUP('Sch D. Workings'!V1282,$C$10:$C$14,$B$10:$B$14),0)</f>
        <v>0</v>
      </c>
      <c r="Q281" s="99">
        <f>COUNTIFS('Sch D. Workings'!V1282,"&gt;"&amp;$D$14)</f>
        <v>0</v>
      </c>
      <c r="R281" s="85"/>
      <c r="S281" s="78">
        <f>'Sch D. Workings'!AA1282</f>
        <v>0</v>
      </c>
      <c r="T281" s="309">
        <f>IF(OR('Sch D. Workings'!D275="",$D$7&lt;=O$7,S281=0),0,IF(OR(N281="Exceeded Cap",SUM(H281,N281)='Sch D. Workings'!$D$12),"Exceeded cap",IF((SUMIFS('Sch A. Input'!H273:CJ273,'Sch A. Input'!$H$14:$CJ$14,"Total",'Sch A. Input'!$H$13:$CJ$13,"&lt;="&amp;$U$7))&gt;'Sch D. Workings'!$D$12,MIN('Sch D. Workings'!AD1282,'Sch D. Workings'!$D$12-N281-H281),'Sch D. Workings'!AD1282)))</f>
        <v>0</v>
      </c>
      <c r="U281" s="221">
        <f>'Sch D. Workings'!AI1282</f>
        <v>0</v>
      </c>
      <c r="V281" s="82">
        <f>IFERROR(LOOKUP('Sch D. Workings'!AF1282,$C$10:$C$14,$B$10:$B$14),0)</f>
        <v>0</v>
      </c>
      <c r="W281" s="99">
        <f>COUNTIFS('Sch D. Workings'!AF1282,"&gt;"&amp;$D$14)</f>
        <v>0</v>
      </c>
      <c r="X281" s="85"/>
      <c r="Y281" s="78">
        <f>'Sch D. Workings'!AK1282</f>
        <v>0</v>
      </c>
      <c r="Z281" s="309">
        <f>IF(OR('Sch D. Workings'!D275="",$D$7&lt;=U$7,Y281=0),0,IF(OR(T281="Exceeded Cap",N281="Exceeded Cap",SUM(H281,N281,T281)='Sch D. Workings'!$D$12),"Exceeded Cap",IF((SUMIFS('Sch A. Input'!H273:CJ273,'Sch A. Input'!$H$14:$CJ$14,"Total",'Sch A. Input'!$H$13:$CJ$13,"&lt;="&amp;$AA$7))&gt;'Sch D. Workings'!$D$12,MIN('Sch D. Workings'!AN1282,'Sch D. Workings'!$D$12-N281-T281-H281),'Sch D. Workings'!AN1282)))</f>
        <v>0</v>
      </c>
      <c r="AA281" s="221">
        <f>'Sch D. Workings'!AS1282</f>
        <v>0</v>
      </c>
      <c r="AB281" s="82">
        <f>IFERROR(LOOKUP('Sch D. Workings'!AP1282,$C$10:$C$14,$B$10:$B$14),0)</f>
        <v>0</v>
      </c>
      <c r="AC281" s="99">
        <f>COUNTIFS('Sch D. Workings'!AP1282,"&gt;"&amp;$D$14)</f>
        <v>0</v>
      </c>
    </row>
    <row r="282" spans="3:29" x14ac:dyDescent="0.35">
      <c r="C282" s="81" t="str">
        <f>IF('Sch A. Input'!B274="","",'Sch A. Input'!B274)</f>
        <v/>
      </c>
      <c r="D282" s="81" t="str">
        <f>IF('Sch A. Input'!C274="","",'Sch A. Input'!C274)</f>
        <v/>
      </c>
      <c r="E282" s="85"/>
      <c r="F282" s="85"/>
      <c r="G282" s="99">
        <f>'Sch D. Workings'!G1283</f>
        <v>0</v>
      </c>
      <c r="H282" s="310">
        <f>IF(OR('Sch D. Workings'!D276="",G282=0),0,(IF((SUMIFS('Sch A. Input'!H274:CJ274,'Sch A. Input'!$H$14:$CJ$14,"Total",'Sch A. Input'!$H$13:$CJ$13,"&lt;="&amp;$I$7))&gt;'Sch D. Workings'!$D$12,MIN('Sch D. Workings'!J1283,'Sch D. Workings'!$D$12),'Sch D. Workings'!J1283)))</f>
        <v>0</v>
      </c>
      <c r="I282" s="221">
        <f>'Sch D. Workings'!O1283</f>
        <v>0</v>
      </c>
      <c r="J282" s="82">
        <f>IFERROR(LOOKUP('Sch D. Workings'!L1283,$C$10:$C$14,$B$10:$B$14),0)</f>
        <v>0</v>
      </c>
      <c r="K282" s="99">
        <f>COUNTIFS('Sch D. Workings'!L1283,"&gt;"&amp;$D$14)</f>
        <v>0</v>
      </c>
      <c r="L282" s="300"/>
      <c r="M282" s="78">
        <f>'Sch D. Workings'!Q1283</f>
        <v>0</v>
      </c>
      <c r="N282" s="309">
        <f>IF(OR('Sch D. Workings'!D276="",$D$7&lt;=I$7,M282=0),0,(IF(H282='Sch D. Workings'!$D$12,"Exceeded Cap",IF((SUMIFS('Sch A. Input'!H274:CJ274,'Sch A. Input'!$H$14:$CJ$14,"Total",'Sch A. Input'!$H$13:$CJ$13,"&lt;="&amp;$O$7))&gt;'Sch D. Workings'!$D$12,MIN('Sch D. Workings'!T1283,'Sch D. Workings'!$D$12-H282),'Sch D. Workings'!T1283))))</f>
        <v>0</v>
      </c>
      <c r="O282" s="221">
        <f>'Sch D. Workings'!Y1283</f>
        <v>0</v>
      </c>
      <c r="P282" s="82">
        <f>IFERROR(LOOKUP('Sch D. Workings'!V1283,$C$10:$C$14,$B$10:$B$14),0)</f>
        <v>0</v>
      </c>
      <c r="Q282" s="99">
        <f>COUNTIFS('Sch D. Workings'!V1283,"&gt;"&amp;$D$14)</f>
        <v>0</v>
      </c>
      <c r="R282" s="85"/>
      <c r="S282" s="78">
        <f>'Sch D. Workings'!AA1283</f>
        <v>0</v>
      </c>
      <c r="T282" s="309">
        <f>IF(OR('Sch D. Workings'!D276="",$D$7&lt;=O$7,S282=0),0,IF(OR(N282="Exceeded Cap",SUM(H282,N282)='Sch D. Workings'!$D$12),"Exceeded cap",IF((SUMIFS('Sch A. Input'!H274:CJ274,'Sch A. Input'!$H$14:$CJ$14,"Total",'Sch A. Input'!$H$13:$CJ$13,"&lt;="&amp;$U$7))&gt;'Sch D. Workings'!$D$12,MIN('Sch D. Workings'!AD1283,'Sch D. Workings'!$D$12-N282-H282),'Sch D. Workings'!AD1283)))</f>
        <v>0</v>
      </c>
      <c r="U282" s="221">
        <f>'Sch D. Workings'!AI1283</f>
        <v>0</v>
      </c>
      <c r="V282" s="82">
        <f>IFERROR(LOOKUP('Sch D. Workings'!AF1283,$C$10:$C$14,$B$10:$B$14),0)</f>
        <v>0</v>
      </c>
      <c r="W282" s="99">
        <f>COUNTIFS('Sch D. Workings'!AF1283,"&gt;"&amp;$D$14)</f>
        <v>0</v>
      </c>
      <c r="X282" s="85"/>
      <c r="Y282" s="78">
        <f>'Sch D. Workings'!AK1283</f>
        <v>0</v>
      </c>
      <c r="Z282" s="309">
        <f>IF(OR('Sch D. Workings'!D276="",$D$7&lt;=U$7,Y282=0),0,IF(OR(T282="Exceeded Cap",N282="Exceeded Cap",SUM(H282,N282,T282)='Sch D. Workings'!$D$12),"Exceeded Cap",IF((SUMIFS('Sch A. Input'!H274:CJ274,'Sch A. Input'!$H$14:$CJ$14,"Total",'Sch A. Input'!$H$13:$CJ$13,"&lt;="&amp;$AA$7))&gt;'Sch D. Workings'!$D$12,MIN('Sch D. Workings'!AN1283,'Sch D. Workings'!$D$12-N282-T282-H282),'Sch D. Workings'!AN1283)))</f>
        <v>0</v>
      </c>
      <c r="AA282" s="221">
        <f>'Sch D. Workings'!AS1283</f>
        <v>0</v>
      </c>
      <c r="AB282" s="82">
        <f>IFERROR(LOOKUP('Sch D. Workings'!AP1283,$C$10:$C$14,$B$10:$B$14),0)</f>
        <v>0</v>
      </c>
      <c r="AC282" s="99">
        <f>COUNTIFS('Sch D. Workings'!AP1283,"&gt;"&amp;$D$14)</f>
        <v>0</v>
      </c>
    </row>
    <row r="283" spans="3:29" x14ac:dyDescent="0.35">
      <c r="C283" s="81" t="str">
        <f>IF('Sch A. Input'!B275="","",'Sch A. Input'!B275)</f>
        <v/>
      </c>
      <c r="D283" s="81" t="str">
        <f>IF('Sch A. Input'!C275="","",'Sch A. Input'!C275)</f>
        <v/>
      </c>
      <c r="E283" s="85"/>
      <c r="F283" s="85"/>
      <c r="G283" s="99">
        <f>'Sch D. Workings'!G1284</f>
        <v>0</v>
      </c>
      <c r="H283" s="310">
        <f>IF(OR('Sch D. Workings'!D277="",G283=0),0,(IF((SUMIFS('Sch A. Input'!H275:CJ275,'Sch A. Input'!$H$14:$CJ$14,"Total",'Sch A. Input'!$H$13:$CJ$13,"&lt;="&amp;$I$7))&gt;'Sch D. Workings'!$D$12,MIN('Sch D. Workings'!J1284,'Sch D. Workings'!$D$12),'Sch D. Workings'!J1284)))</f>
        <v>0</v>
      </c>
      <c r="I283" s="221">
        <f>'Sch D. Workings'!O1284</f>
        <v>0</v>
      </c>
      <c r="J283" s="82">
        <f>IFERROR(LOOKUP('Sch D. Workings'!L1284,$C$10:$C$14,$B$10:$B$14),0)</f>
        <v>0</v>
      </c>
      <c r="K283" s="99">
        <f>COUNTIFS('Sch D. Workings'!L1284,"&gt;"&amp;$D$14)</f>
        <v>0</v>
      </c>
      <c r="L283" s="300"/>
      <c r="M283" s="78">
        <f>'Sch D. Workings'!Q1284</f>
        <v>0</v>
      </c>
      <c r="N283" s="309">
        <f>IF(OR('Sch D. Workings'!D277="",$D$7&lt;=I$7,M283=0),0,(IF(H283='Sch D. Workings'!$D$12,"Exceeded Cap",IF((SUMIFS('Sch A. Input'!H275:CJ275,'Sch A. Input'!$H$14:$CJ$14,"Total",'Sch A. Input'!$H$13:$CJ$13,"&lt;="&amp;$O$7))&gt;'Sch D. Workings'!$D$12,MIN('Sch D. Workings'!T1284,'Sch D. Workings'!$D$12-H283),'Sch D. Workings'!T1284))))</f>
        <v>0</v>
      </c>
      <c r="O283" s="221">
        <f>'Sch D. Workings'!Y1284</f>
        <v>0</v>
      </c>
      <c r="P283" s="82">
        <f>IFERROR(LOOKUP('Sch D. Workings'!V1284,$C$10:$C$14,$B$10:$B$14),0)</f>
        <v>0</v>
      </c>
      <c r="Q283" s="99">
        <f>COUNTIFS('Sch D. Workings'!V1284,"&gt;"&amp;$D$14)</f>
        <v>0</v>
      </c>
      <c r="R283" s="85"/>
      <c r="S283" s="78">
        <f>'Sch D. Workings'!AA1284</f>
        <v>0</v>
      </c>
      <c r="T283" s="309">
        <f>IF(OR('Sch D. Workings'!D277="",$D$7&lt;=O$7,S283=0),0,IF(OR(N283="Exceeded Cap",SUM(H283,N283)='Sch D. Workings'!$D$12),"Exceeded cap",IF((SUMIFS('Sch A. Input'!H275:CJ275,'Sch A. Input'!$H$14:$CJ$14,"Total",'Sch A. Input'!$H$13:$CJ$13,"&lt;="&amp;$U$7))&gt;'Sch D. Workings'!$D$12,MIN('Sch D. Workings'!AD1284,'Sch D. Workings'!$D$12-N283-H283),'Sch D. Workings'!AD1284)))</f>
        <v>0</v>
      </c>
      <c r="U283" s="221">
        <f>'Sch D. Workings'!AI1284</f>
        <v>0</v>
      </c>
      <c r="V283" s="82">
        <f>IFERROR(LOOKUP('Sch D. Workings'!AF1284,$C$10:$C$14,$B$10:$B$14),0)</f>
        <v>0</v>
      </c>
      <c r="W283" s="99">
        <f>COUNTIFS('Sch D. Workings'!AF1284,"&gt;"&amp;$D$14)</f>
        <v>0</v>
      </c>
      <c r="X283" s="85"/>
      <c r="Y283" s="78">
        <f>'Sch D. Workings'!AK1284</f>
        <v>0</v>
      </c>
      <c r="Z283" s="309">
        <f>IF(OR('Sch D. Workings'!D277="",$D$7&lt;=U$7,Y283=0),0,IF(OR(T283="Exceeded Cap",N283="Exceeded Cap",SUM(H283,N283,T283)='Sch D. Workings'!$D$12),"Exceeded Cap",IF((SUMIFS('Sch A. Input'!H275:CJ275,'Sch A. Input'!$H$14:$CJ$14,"Total",'Sch A. Input'!$H$13:$CJ$13,"&lt;="&amp;$AA$7))&gt;'Sch D. Workings'!$D$12,MIN('Sch D. Workings'!AN1284,'Sch D. Workings'!$D$12-N283-T283-H283),'Sch D. Workings'!AN1284)))</f>
        <v>0</v>
      </c>
      <c r="AA283" s="221">
        <f>'Sch D. Workings'!AS1284</f>
        <v>0</v>
      </c>
      <c r="AB283" s="82">
        <f>IFERROR(LOOKUP('Sch D. Workings'!AP1284,$C$10:$C$14,$B$10:$B$14),0)</f>
        <v>0</v>
      </c>
      <c r="AC283" s="99">
        <f>COUNTIFS('Sch D. Workings'!AP1284,"&gt;"&amp;$D$14)</f>
        <v>0</v>
      </c>
    </row>
    <row r="284" spans="3:29" x14ac:dyDescent="0.35">
      <c r="C284" s="81" t="str">
        <f>IF('Sch A. Input'!B276="","",'Sch A. Input'!B276)</f>
        <v/>
      </c>
      <c r="D284" s="81" t="str">
        <f>IF('Sch A. Input'!C276="","",'Sch A. Input'!C276)</f>
        <v/>
      </c>
      <c r="E284" s="85"/>
      <c r="F284" s="85"/>
      <c r="G284" s="99">
        <f>'Sch D. Workings'!G1285</f>
        <v>0</v>
      </c>
      <c r="H284" s="310">
        <f>IF(OR('Sch D. Workings'!D278="",G284=0),0,(IF((SUMIFS('Sch A. Input'!H276:CJ276,'Sch A. Input'!$H$14:$CJ$14,"Total",'Sch A. Input'!$H$13:$CJ$13,"&lt;="&amp;$I$7))&gt;'Sch D. Workings'!$D$12,MIN('Sch D. Workings'!J1285,'Sch D. Workings'!$D$12),'Sch D. Workings'!J1285)))</f>
        <v>0</v>
      </c>
      <c r="I284" s="221">
        <f>'Sch D. Workings'!O1285</f>
        <v>0</v>
      </c>
      <c r="J284" s="82">
        <f>IFERROR(LOOKUP('Sch D. Workings'!L1285,$C$10:$C$14,$B$10:$B$14),0)</f>
        <v>0</v>
      </c>
      <c r="K284" s="99">
        <f>COUNTIFS('Sch D. Workings'!L1285,"&gt;"&amp;$D$14)</f>
        <v>0</v>
      </c>
      <c r="L284" s="300"/>
      <c r="M284" s="78">
        <f>'Sch D. Workings'!Q1285</f>
        <v>0</v>
      </c>
      <c r="N284" s="309">
        <f>IF(OR('Sch D. Workings'!D278="",$D$7&lt;=I$7,M284=0),0,(IF(H284='Sch D. Workings'!$D$12,"Exceeded Cap",IF((SUMIFS('Sch A. Input'!H276:CJ276,'Sch A. Input'!$H$14:$CJ$14,"Total",'Sch A. Input'!$H$13:$CJ$13,"&lt;="&amp;$O$7))&gt;'Sch D. Workings'!$D$12,MIN('Sch D. Workings'!T1285,'Sch D. Workings'!$D$12-H284),'Sch D. Workings'!T1285))))</f>
        <v>0</v>
      </c>
      <c r="O284" s="221">
        <f>'Sch D. Workings'!Y1285</f>
        <v>0</v>
      </c>
      <c r="P284" s="82">
        <f>IFERROR(LOOKUP('Sch D. Workings'!V1285,$C$10:$C$14,$B$10:$B$14),0)</f>
        <v>0</v>
      </c>
      <c r="Q284" s="99">
        <f>COUNTIFS('Sch D. Workings'!V1285,"&gt;"&amp;$D$14)</f>
        <v>0</v>
      </c>
      <c r="R284" s="85"/>
      <c r="S284" s="78">
        <f>'Sch D. Workings'!AA1285</f>
        <v>0</v>
      </c>
      <c r="T284" s="309">
        <f>IF(OR('Sch D. Workings'!D278="",$D$7&lt;=O$7,S284=0),0,IF(OR(N284="Exceeded Cap",SUM(H284,N284)='Sch D. Workings'!$D$12),"Exceeded cap",IF((SUMIFS('Sch A. Input'!H276:CJ276,'Sch A. Input'!$H$14:$CJ$14,"Total",'Sch A. Input'!$H$13:$CJ$13,"&lt;="&amp;$U$7))&gt;'Sch D. Workings'!$D$12,MIN('Sch D. Workings'!AD1285,'Sch D. Workings'!$D$12-N284-H284),'Sch D. Workings'!AD1285)))</f>
        <v>0</v>
      </c>
      <c r="U284" s="221">
        <f>'Sch D. Workings'!AI1285</f>
        <v>0</v>
      </c>
      <c r="V284" s="82">
        <f>IFERROR(LOOKUP('Sch D. Workings'!AF1285,$C$10:$C$14,$B$10:$B$14),0)</f>
        <v>0</v>
      </c>
      <c r="W284" s="99">
        <f>COUNTIFS('Sch D. Workings'!AF1285,"&gt;"&amp;$D$14)</f>
        <v>0</v>
      </c>
      <c r="X284" s="85"/>
      <c r="Y284" s="78">
        <f>'Sch D. Workings'!AK1285</f>
        <v>0</v>
      </c>
      <c r="Z284" s="309">
        <f>IF(OR('Sch D. Workings'!D278="",$D$7&lt;=U$7,Y284=0),0,IF(OR(T284="Exceeded Cap",N284="Exceeded Cap",SUM(H284,N284,T284)='Sch D. Workings'!$D$12),"Exceeded Cap",IF((SUMIFS('Sch A. Input'!H276:CJ276,'Sch A. Input'!$H$14:$CJ$14,"Total",'Sch A. Input'!$H$13:$CJ$13,"&lt;="&amp;$AA$7))&gt;'Sch D. Workings'!$D$12,MIN('Sch D. Workings'!AN1285,'Sch D. Workings'!$D$12-N284-T284-H284),'Sch D. Workings'!AN1285)))</f>
        <v>0</v>
      </c>
      <c r="AA284" s="221">
        <f>'Sch D. Workings'!AS1285</f>
        <v>0</v>
      </c>
      <c r="AB284" s="82">
        <f>IFERROR(LOOKUP('Sch D. Workings'!AP1285,$C$10:$C$14,$B$10:$B$14),0)</f>
        <v>0</v>
      </c>
      <c r="AC284" s="99">
        <f>COUNTIFS('Sch D. Workings'!AP1285,"&gt;"&amp;$D$14)</f>
        <v>0</v>
      </c>
    </row>
    <row r="285" spans="3:29" x14ac:dyDescent="0.35">
      <c r="C285" s="81" t="str">
        <f>IF('Sch A. Input'!B277="","",'Sch A. Input'!B277)</f>
        <v/>
      </c>
      <c r="D285" s="81" t="str">
        <f>IF('Sch A. Input'!C277="","",'Sch A. Input'!C277)</f>
        <v/>
      </c>
      <c r="E285" s="85"/>
      <c r="F285" s="85"/>
      <c r="G285" s="99">
        <f>'Sch D. Workings'!G1286</f>
        <v>0</v>
      </c>
      <c r="H285" s="310">
        <f>IF(OR('Sch D. Workings'!D279="",G285=0),0,(IF((SUMIFS('Sch A. Input'!H277:CJ277,'Sch A. Input'!$H$14:$CJ$14,"Total",'Sch A. Input'!$H$13:$CJ$13,"&lt;="&amp;$I$7))&gt;'Sch D. Workings'!$D$12,MIN('Sch D. Workings'!J1286,'Sch D. Workings'!$D$12),'Sch D. Workings'!J1286)))</f>
        <v>0</v>
      </c>
      <c r="I285" s="221">
        <f>'Sch D. Workings'!O1286</f>
        <v>0</v>
      </c>
      <c r="J285" s="82">
        <f>IFERROR(LOOKUP('Sch D. Workings'!L1286,$C$10:$C$14,$B$10:$B$14),0)</f>
        <v>0</v>
      </c>
      <c r="K285" s="99">
        <f>COUNTIFS('Sch D. Workings'!L1286,"&gt;"&amp;$D$14)</f>
        <v>0</v>
      </c>
      <c r="L285" s="300"/>
      <c r="M285" s="78">
        <f>'Sch D. Workings'!Q1286</f>
        <v>0</v>
      </c>
      <c r="N285" s="309">
        <f>IF(OR('Sch D. Workings'!D279="",$D$7&lt;=I$7,M285=0),0,(IF(H285='Sch D. Workings'!$D$12,"Exceeded Cap",IF((SUMIFS('Sch A. Input'!H277:CJ277,'Sch A. Input'!$H$14:$CJ$14,"Total",'Sch A. Input'!$H$13:$CJ$13,"&lt;="&amp;$O$7))&gt;'Sch D. Workings'!$D$12,MIN('Sch D. Workings'!T1286,'Sch D. Workings'!$D$12-H285),'Sch D. Workings'!T1286))))</f>
        <v>0</v>
      </c>
      <c r="O285" s="221">
        <f>'Sch D. Workings'!Y1286</f>
        <v>0</v>
      </c>
      <c r="P285" s="82">
        <f>IFERROR(LOOKUP('Sch D. Workings'!V1286,$C$10:$C$14,$B$10:$B$14),0)</f>
        <v>0</v>
      </c>
      <c r="Q285" s="99">
        <f>COUNTIFS('Sch D. Workings'!V1286,"&gt;"&amp;$D$14)</f>
        <v>0</v>
      </c>
      <c r="R285" s="85"/>
      <c r="S285" s="78">
        <f>'Sch D. Workings'!AA1286</f>
        <v>0</v>
      </c>
      <c r="T285" s="309">
        <f>IF(OR('Sch D. Workings'!D279="",$D$7&lt;=O$7,S285=0),0,IF(OR(N285="Exceeded Cap",SUM(H285,N285)='Sch D. Workings'!$D$12),"Exceeded cap",IF((SUMIFS('Sch A. Input'!H277:CJ277,'Sch A. Input'!$H$14:$CJ$14,"Total",'Sch A. Input'!$H$13:$CJ$13,"&lt;="&amp;$U$7))&gt;'Sch D. Workings'!$D$12,MIN('Sch D. Workings'!AD1286,'Sch D. Workings'!$D$12-N285-H285),'Sch D. Workings'!AD1286)))</f>
        <v>0</v>
      </c>
      <c r="U285" s="221">
        <f>'Sch D. Workings'!AI1286</f>
        <v>0</v>
      </c>
      <c r="V285" s="82">
        <f>IFERROR(LOOKUP('Sch D. Workings'!AF1286,$C$10:$C$14,$B$10:$B$14),0)</f>
        <v>0</v>
      </c>
      <c r="W285" s="99">
        <f>COUNTIFS('Sch D. Workings'!AF1286,"&gt;"&amp;$D$14)</f>
        <v>0</v>
      </c>
      <c r="X285" s="85"/>
      <c r="Y285" s="78">
        <f>'Sch D. Workings'!AK1286</f>
        <v>0</v>
      </c>
      <c r="Z285" s="309">
        <f>IF(OR('Sch D. Workings'!D279="",$D$7&lt;=U$7,Y285=0),0,IF(OR(T285="Exceeded Cap",N285="Exceeded Cap",SUM(H285,N285,T285)='Sch D. Workings'!$D$12),"Exceeded Cap",IF((SUMIFS('Sch A. Input'!H277:CJ277,'Sch A. Input'!$H$14:$CJ$14,"Total",'Sch A. Input'!$H$13:$CJ$13,"&lt;="&amp;$AA$7))&gt;'Sch D. Workings'!$D$12,MIN('Sch D. Workings'!AN1286,'Sch D. Workings'!$D$12-N285-T285-H285),'Sch D. Workings'!AN1286)))</f>
        <v>0</v>
      </c>
      <c r="AA285" s="221">
        <f>'Sch D. Workings'!AS1286</f>
        <v>0</v>
      </c>
      <c r="AB285" s="82">
        <f>IFERROR(LOOKUP('Sch D. Workings'!AP1286,$C$10:$C$14,$B$10:$B$14),0)</f>
        <v>0</v>
      </c>
      <c r="AC285" s="99">
        <f>COUNTIFS('Sch D. Workings'!AP1286,"&gt;"&amp;$D$14)</f>
        <v>0</v>
      </c>
    </row>
    <row r="286" spans="3:29" x14ac:dyDescent="0.35">
      <c r="C286" s="81" t="str">
        <f>IF('Sch A. Input'!B278="","",'Sch A. Input'!B278)</f>
        <v/>
      </c>
      <c r="D286" s="81" t="str">
        <f>IF('Sch A. Input'!C278="","",'Sch A. Input'!C278)</f>
        <v/>
      </c>
      <c r="E286" s="85"/>
      <c r="F286" s="85"/>
      <c r="G286" s="99">
        <f>'Sch D. Workings'!G1287</f>
        <v>0</v>
      </c>
      <c r="H286" s="310">
        <f>IF(OR('Sch D. Workings'!D280="",G286=0),0,(IF((SUMIFS('Sch A. Input'!H278:CJ278,'Sch A. Input'!$H$14:$CJ$14,"Total",'Sch A. Input'!$H$13:$CJ$13,"&lt;="&amp;$I$7))&gt;'Sch D. Workings'!$D$12,MIN('Sch D. Workings'!J1287,'Sch D. Workings'!$D$12),'Sch D. Workings'!J1287)))</f>
        <v>0</v>
      </c>
      <c r="I286" s="221">
        <f>'Sch D. Workings'!O1287</f>
        <v>0</v>
      </c>
      <c r="J286" s="82">
        <f>IFERROR(LOOKUP('Sch D. Workings'!L1287,$C$10:$C$14,$B$10:$B$14),0)</f>
        <v>0</v>
      </c>
      <c r="K286" s="99">
        <f>COUNTIFS('Sch D. Workings'!L1287,"&gt;"&amp;$D$14)</f>
        <v>0</v>
      </c>
      <c r="L286" s="300"/>
      <c r="M286" s="78">
        <f>'Sch D. Workings'!Q1287</f>
        <v>0</v>
      </c>
      <c r="N286" s="309">
        <f>IF(OR('Sch D. Workings'!D280="",$D$7&lt;=I$7,M286=0),0,(IF(H286='Sch D. Workings'!$D$12,"Exceeded Cap",IF((SUMIFS('Sch A. Input'!H278:CJ278,'Sch A. Input'!$H$14:$CJ$14,"Total",'Sch A. Input'!$H$13:$CJ$13,"&lt;="&amp;$O$7))&gt;'Sch D. Workings'!$D$12,MIN('Sch D. Workings'!T1287,'Sch D. Workings'!$D$12-H286),'Sch D. Workings'!T1287))))</f>
        <v>0</v>
      </c>
      <c r="O286" s="221">
        <f>'Sch D. Workings'!Y1287</f>
        <v>0</v>
      </c>
      <c r="P286" s="82">
        <f>IFERROR(LOOKUP('Sch D. Workings'!V1287,$C$10:$C$14,$B$10:$B$14),0)</f>
        <v>0</v>
      </c>
      <c r="Q286" s="99">
        <f>COUNTIFS('Sch D. Workings'!V1287,"&gt;"&amp;$D$14)</f>
        <v>0</v>
      </c>
      <c r="R286" s="85"/>
      <c r="S286" s="78">
        <f>'Sch D. Workings'!AA1287</f>
        <v>0</v>
      </c>
      <c r="T286" s="309">
        <f>IF(OR('Sch D. Workings'!D280="",$D$7&lt;=O$7,S286=0),0,IF(OR(N286="Exceeded Cap",SUM(H286,N286)='Sch D. Workings'!$D$12),"Exceeded cap",IF((SUMIFS('Sch A. Input'!H278:CJ278,'Sch A. Input'!$H$14:$CJ$14,"Total",'Sch A. Input'!$H$13:$CJ$13,"&lt;="&amp;$U$7))&gt;'Sch D. Workings'!$D$12,MIN('Sch D. Workings'!AD1287,'Sch D. Workings'!$D$12-N286-H286),'Sch D. Workings'!AD1287)))</f>
        <v>0</v>
      </c>
      <c r="U286" s="221">
        <f>'Sch D. Workings'!AI1287</f>
        <v>0</v>
      </c>
      <c r="V286" s="82">
        <f>IFERROR(LOOKUP('Sch D. Workings'!AF1287,$C$10:$C$14,$B$10:$B$14),0)</f>
        <v>0</v>
      </c>
      <c r="W286" s="99">
        <f>COUNTIFS('Sch D. Workings'!AF1287,"&gt;"&amp;$D$14)</f>
        <v>0</v>
      </c>
      <c r="X286" s="85"/>
      <c r="Y286" s="78">
        <f>'Sch D. Workings'!AK1287</f>
        <v>0</v>
      </c>
      <c r="Z286" s="309">
        <f>IF(OR('Sch D. Workings'!D280="",$D$7&lt;=U$7,Y286=0),0,IF(OR(T286="Exceeded Cap",N286="Exceeded Cap",SUM(H286,N286,T286)='Sch D. Workings'!$D$12),"Exceeded Cap",IF((SUMIFS('Sch A. Input'!H278:CJ278,'Sch A. Input'!$H$14:$CJ$14,"Total",'Sch A. Input'!$H$13:$CJ$13,"&lt;="&amp;$AA$7))&gt;'Sch D. Workings'!$D$12,MIN('Sch D. Workings'!AN1287,'Sch D. Workings'!$D$12-N286-T286-H286),'Sch D. Workings'!AN1287)))</f>
        <v>0</v>
      </c>
      <c r="AA286" s="221">
        <f>'Sch D. Workings'!AS1287</f>
        <v>0</v>
      </c>
      <c r="AB286" s="82">
        <f>IFERROR(LOOKUP('Sch D. Workings'!AP1287,$C$10:$C$14,$B$10:$B$14),0)</f>
        <v>0</v>
      </c>
      <c r="AC286" s="99">
        <f>COUNTIFS('Sch D. Workings'!AP1287,"&gt;"&amp;$D$14)</f>
        <v>0</v>
      </c>
    </row>
    <row r="287" spans="3:29" x14ac:dyDescent="0.35">
      <c r="C287" s="81" t="str">
        <f>IF('Sch A. Input'!B279="","",'Sch A. Input'!B279)</f>
        <v/>
      </c>
      <c r="D287" s="81" t="str">
        <f>IF('Sch A. Input'!C279="","",'Sch A. Input'!C279)</f>
        <v/>
      </c>
      <c r="E287" s="85"/>
      <c r="F287" s="85"/>
      <c r="G287" s="99">
        <f>'Sch D. Workings'!G1288</f>
        <v>0</v>
      </c>
      <c r="H287" s="310">
        <f>IF(OR('Sch D. Workings'!D281="",G287=0),0,(IF((SUMIFS('Sch A. Input'!H279:CJ279,'Sch A. Input'!$H$14:$CJ$14,"Total",'Sch A. Input'!$H$13:$CJ$13,"&lt;="&amp;$I$7))&gt;'Sch D. Workings'!$D$12,MIN('Sch D. Workings'!J1288,'Sch D. Workings'!$D$12),'Sch D. Workings'!J1288)))</f>
        <v>0</v>
      </c>
      <c r="I287" s="221">
        <f>'Sch D. Workings'!O1288</f>
        <v>0</v>
      </c>
      <c r="J287" s="82">
        <f>IFERROR(LOOKUP('Sch D. Workings'!L1288,$C$10:$C$14,$B$10:$B$14),0)</f>
        <v>0</v>
      </c>
      <c r="K287" s="99">
        <f>COUNTIFS('Sch D. Workings'!L1288,"&gt;"&amp;$D$14)</f>
        <v>0</v>
      </c>
      <c r="L287" s="300"/>
      <c r="M287" s="78">
        <f>'Sch D. Workings'!Q1288</f>
        <v>0</v>
      </c>
      <c r="N287" s="309">
        <f>IF(OR('Sch D. Workings'!D281="",$D$7&lt;=I$7,M287=0),0,(IF(H287='Sch D. Workings'!$D$12,"Exceeded Cap",IF((SUMIFS('Sch A. Input'!H279:CJ279,'Sch A. Input'!$H$14:$CJ$14,"Total",'Sch A. Input'!$H$13:$CJ$13,"&lt;="&amp;$O$7))&gt;'Sch D. Workings'!$D$12,MIN('Sch D. Workings'!T1288,'Sch D. Workings'!$D$12-H287),'Sch D. Workings'!T1288))))</f>
        <v>0</v>
      </c>
      <c r="O287" s="221">
        <f>'Sch D. Workings'!Y1288</f>
        <v>0</v>
      </c>
      <c r="P287" s="82">
        <f>IFERROR(LOOKUP('Sch D. Workings'!V1288,$C$10:$C$14,$B$10:$B$14),0)</f>
        <v>0</v>
      </c>
      <c r="Q287" s="99">
        <f>COUNTIFS('Sch D. Workings'!V1288,"&gt;"&amp;$D$14)</f>
        <v>0</v>
      </c>
      <c r="R287" s="85"/>
      <c r="S287" s="78">
        <f>'Sch D. Workings'!AA1288</f>
        <v>0</v>
      </c>
      <c r="T287" s="309">
        <f>IF(OR('Sch D. Workings'!D281="",$D$7&lt;=O$7,S287=0),0,IF(OR(N287="Exceeded Cap",SUM(H287,N287)='Sch D. Workings'!$D$12),"Exceeded cap",IF((SUMIFS('Sch A. Input'!H279:CJ279,'Sch A. Input'!$H$14:$CJ$14,"Total",'Sch A. Input'!$H$13:$CJ$13,"&lt;="&amp;$U$7))&gt;'Sch D. Workings'!$D$12,MIN('Sch D. Workings'!AD1288,'Sch D. Workings'!$D$12-N287-H287),'Sch D. Workings'!AD1288)))</f>
        <v>0</v>
      </c>
      <c r="U287" s="221">
        <f>'Sch D. Workings'!AI1288</f>
        <v>0</v>
      </c>
      <c r="V287" s="82">
        <f>IFERROR(LOOKUP('Sch D. Workings'!AF1288,$C$10:$C$14,$B$10:$B$14),0)</f>
        <v>0</v>
      </c>
      <c r="W287" s="99">
        <f>COUNTIFS('Sch D. Workings'!AF1288,"&gt;"&amp;$D$14)</f>
        <v>0</v>
      </c>
      <c r="X287" s="85"/>
      <c r="Y287" s="78">
        <f>'Sch D. Workings'!AK1288</f>
        <v>0</v>
      </c>
      <c r="Z287" s="309">
        <f>IF(OR('Sch D. Workings'!D281="",$D$7&lt;=U$7,Y287=0),0,IF(OR(T287="Exceeded Cap",N287="Exceeded Cap",SUM(H287,N287,T287)='Sch D. Workings'!$D$12),"Exceeded Cap",IF((SUMIFS('Sch A. Input'!H279:CJ279,'Sch A. Input'!$H$14:$CJ$14,"Total",'Sch A. Input'!$H$13:$CJ$13,"&lt;="&amp;$AA$7))&gt;'Sch D. Workings'!$D$12,MIN('Sch D. Workings'!AN1288,'Sch D. Workings'!$D$12-N287-T287-H287),'Sch D. Workings'!AN1288)))</f>
        <v>0</v>
      </c>
      <c r="AA287" s="221">
        <f>'Sch D. Workings'!AS1288</f>
        <v>0</v>
      </c>
      <c r="AB287" s="82">
        <f>IFERROR(LOOKUP('Sch D. Workings'!AP1288,$C$10:$C$14,$B$10:$B$14),0)</f>
        <v>0</v>
      </c>
      <c r="AC287" s="99">
        <f>COUNTIFS('Sch D. Workings'!AP1288,"&gt;"&amp;$D$14)</f>
        <v>0</v>
      </c>
    </row>
    <row r="288" spans="3:29" x14ac:dyDescent="0.35">
      <c r="C288" s="81" t="str">
        <f>IF('Sch A. Input'!B280="","",'Sch A. Input'!B280)</f>
        <v/>
      </c>
      <c r="D288" s="81" t="str">
        <f>IF('Sch A. Input'!C280="","",'Sch A. Input'!C280)</f>
        <v/>
      </c>
      <c r="E288" s="85"/>
      <c r="F288" s="85"/>
      <c r="G288" s="99">
        <f>'Sch D. Workings'!G1289</f>
        <v>0</v>
      </c>
      <c r="H288" s="310">
        <f>IF(OR('Sch D. Workings'!D282="",G288=0),0,(IF((SUMIFS('Sch A. Input'!H280:CJ280,'Sch A. Input'!$H$14:$CJ$14,"Total",'Sch A. Input'!$H$13:$CJ$13,"&lt;="&amp;$I$7))&gt;'Sch D. Workings'!$D$12,MIN('Sch D. Workings'!J1289,'Sch D. Workings'!$D$12),'Sch D. Workings'!J1289)))</f>
        <v>0</v>
      </c>
      <c r="I288" s="221">
        <f>'Sch D. Workings'!O1289</f>
        <v>0</v>
      </c>
      <c r="J288" s="82">
        <f>IFERROR(LOOKUP('Sch D. Workings'!L1289,$C$10:$C$14,$B$10:$B$14),0)</f>
        <v>0</v>
      </c>
      <c r="K288" s="99">
        <f>COUNTIFS('Sch D. Workings'!L1289,"&gt;"&amp;$D$14)</f>
        <v>0</v>
      </c>
      <c r="L288" s="300"/>
      <c r="M288" s="78">
        <f>'Sch D. Workings'!Q1289</f>
        <v>0</v>
      </c>
      <c r="N288" s="309">
        <f>IF(OR('Sch D. Workings'!D282="",$D$7&lt;=I$7,M288=0),0,(IF(H288='Sch D. Workings'!$D$12,"Exceeded Cap",IF((SUMIFS('Sch A. Input'!H280:CJ280,'Sch A. Input'!$H$14:$CJ$14,"Total",'Sch A. Input'!$H$13:$CJ$13,"&lt;="&amp;$O$7))&gt;'Sch D. Workings'!$D$12,MIN('Sch D. Workings'!T1289,'Sch D. Workings'!$D$12-H288),'Sch D. Workings'!T1289))))</f>
        <v>0</v>
      </c>
      <c r="O288" s="221">
        <f>'Sch D. Workings'!Y1289</f>
        <v>0</v>
      </c>
      <c r="P288" s="82">
        <f>IFERROR(LOOKUP('Sch D. Workings'!V1289,$C$10:$C$14,$B$10:$B$14),0)</f>
        <v>0</v>
      </c>
      <c r="Q288" s="99">
        <f>COUNTIFS('Sch D. Workings'!V1289,"&gt;"&amp;$D$14)</f>
        <v>0</v>
      </c>
      <c r="R288" s="85"/>
      <c r="S288" s="78">
        <f>'Sch D. Workings'!AA1289</f>
        <v>0</v>
      </c>
      <c r="T288" s="309">
        <f>IF(OR('Sch D. Workings'!D282="",$D$7&lt;=O$7,S288=0),0,IF(OR(N288="Exceeded Cap",SUM(H288,N288)='Sch D. Workings'!$D$12),"Exceeded cap",IF((SUMIFS('Sch A. Input'!H280:CJ280,'Sch A. Input'!$H$14:$CJ$14,"Total",'Sch A. Input'!$H$13:$CJ$13,"&lt;="&amp;$U$7))&gt;'Sch D. Workings'!$D$12,MIN('Sch D. Workings'!AD1289,'Sch D. Workings'!$D$12-N288-H288),'Sch D. Workings'!AD1289)))</f>
        <v>0</v>
      </c>
      <c r="U288" s="221">
        <f>'Sch D. Workings'!AI1289</f>
        <v>0</v>
      </c>
      <c r="V288" s="82">
        <f>IFERROR(LOOKUP('Sch D. Workings'!AF1289,$C$10:$C$14,$B$10:$B$14),0)</f>
        <v>0</v>
      </c>
      <c r="W288" s="99">
        <f>COUNTIFS('Sch D. Workings'!AF1289,"&gt;"&amp;$D$14)</f>
        <v>0</v>
      </c>
      <c r="X288" s="85"/>
      <c r="Y288" s="78">
        <f>'Sch D. Workings'!AK1289</f>
        <v>0</v>
      </c>
      <c r="Z288" s="309">
        <f>IF(OR('Sch D. Workings'!D282="",$D$7&lt;=U$7,Y288=0),0,IF(OR(T288="Exceeded Cap",N288="Exceeded Cap",SUM(H288,N288,T288)='Sch D. Workings'!$D$12),"Exceeded Cap",IF((SUMIFS('Sch A. Input'!H280:CJ280,'Sch A. Input'!$H$14:$CJ$14,"Total",'Sch A. Input'!$H$13:$CJ$13,"&lt;="&amp;$AA$7))&gt;'Sch D. Workings'!$D$12,MIN('Sch D. Workings'!AN1289,'Sch D. Workings'!$D$12-N288-T288-H288),'Sch D. Workings'!AN1289)))</f>
        <v>0</v>
      </c>
      <c r="AA288" s="221">
        <f>'Sch D. Workings'!AS1289</f>
        <v>0</v>
      </c>
      <c r="AB288" s="82">
        <f>IFERROR(LOOKUP('Sch D. Workings'!AP1289,$C$10:$C$14,$B$10:$B$14),0)</f>
        <v>0</v>
      </c>
      <c r="AC288" s="99">
        <f>COUNTIFS('Sch D. Workings'!AP1289,"&gt;"&amp;$D$14)</f>
        <v>0</v>
      </c>
    </row>
    <row r="289" spans="3:29" x14ac:dyDescent="0.35">
      <c r="C289" s="81" t="str">
        <f>IF('Sch A. Input'!B281="","",'Sch A. Input'!B281)</f>
        <v/>
      </c>
      <c r="D289" s="81" t="str">
        <f>IF('Sch A. Input'!C281="","",'Sch A. Input'!C281)</f>
        <v/>
      </c>
      <c r="E289" s="85"/>
      <c r="F289" s="85"/>
      <c r="G289" s="99">
        <f>'Sch D. Workings'!G1290</f>
        <v>0</v>
      </c>
      <c r="H289" s="310">
        <f>IF(OR('Sch D. Workings'!D283="",G289=0),0,(IF((SUMIFS('Sch A. Input'!H281:CJ281,'Sch A. Input'!$H$14:$CJ$14,"Total",'Sch A. Input'!$H$13:$CJ$13,"&lt;="&amp;$I$7))&gt;'Sch D. Workings'!$D$12,MIN('Sch D. Workings'!J1290,'Sch D. Workings'!$D$12),'Sch D. Workings'!J1290)))</f>
        <v>0</v>
      </c>
      <c r="I289" s="221">
        <f>'Sch D. Workings'!O1290</f>
        <v>0</v>
      </c>
      <c r="J289" s="82">
        <f>IFERROR(LOOKUP('Sch D. Workings'!L1290,$C$10:$C$14,$B$10:$B$14),0)</f>
        <v>0</v>
      </c>
      <c r="K289" s="99">
        <f>COUNTIFS('Sch D. Workings'!L1290,"&gt;"&amp;$D$14)</f>
        <v>0</v>
      </c>
      <c r="L289" s="300"/>
      <c r="M289" s="78">
        <f>'Sch D. Workings'!Q1290</f>
        <v>0</v>
      </c>
      <c r="N289" s="309">
        <f>IF(OR('Sch D. Workings'!D283="",$D$7&lt;=I$7,M289=0),0,(IF(H289='Sch D. Workings'!$D$12,"Exceeded Cap",IF((SUMIFS('Sch A. Input'!H281:CJ281,'Sch A. Input'!$H$14:$CJ$14,"Total",'Sch A. Input'!$H$13:$CJ$13,"&lt;="&amp;$O$7))&gt;'Sch D. Workings'!$D$12,MIN('Sch D. Workings'!T1290,'Sch D. Workings'!$D$12-H289),'Sch D. Workings'!T1290))))</f>
        <v>0</v>
      </c>
      <c r="O289" s="221">
        <f>'Sch D. Workings'!Y1290</f>
        <v>0</v>
      </c>
      <c r="P289" s="82">
        <f>IFERROR(LOOKUP('Sch D. Workings'!V1290,$C$10:$C$14,$B$10:$B$14),0)</f>
        <v>0</v>
      </c>
      <c r="Q289" s="99">
        <f>COUNTIFS('Sch D. Workings'!V1290,"&gt;"&amp;$D$14)</f>
        <v>0</v>
      </c>
      <c r="R289" s="85"/>
      <c r="S289" s="78">
        <f>'Sch D. Workings'!AA1290</f>
        <v>0</v>
      </c>
      <c r="T289" s="309">
        <f>IF(OR('Sch D. Workings'!D283="",$D$7&lt;=O$7,S289=0),0,IF(OR(N289="Exceeded Cap",SUM(H289,N289)='Sch D. Workings'!$D$12),"Exceeded cap",IF((SUMIFS('Sch A. Input'!H281:CJ281,'Sch A. Input'!$H$14:$CJ$14,"Total",'Sch A. Input'!$H$13:$CJ$13,"&lt;="&amp;$U$7))&gt;'Sch D. Workings'!$D$12,MIN('Sch D. Workings'!AD1290,'Sch D. Workings'!$D$12-N289-H289),'Sch D. Workings'!AD1290)))</f>
        <v>0</v>
      </c>
      <c r="U289" s="221">
        <f>'Sch D. Workings'!AI1290</f>
        <v>0</v>
      </c>
      <c r="V289" s="82">
        <f>IFERROR(LOOKUP('Sch D. Workings'!AF1290,$C$10:$C$14,$B$10:$B$14),0)</f>
        <v>0</v>
      </c>
      <c r="W289" s="99">
        <f>COUNTIFS('Sch D. Workings'!AF1290,"&gt;"&amp;$D$14)</f>
        <v>0</v>
      </c>
      <c r="X289" s="85"/>
      <c r="Y289" s="78">
        <f>'Sch D. Workings'!AK1290</f>
        <v>0</v>
      </c>
      <c r="Z289" s="309">
        <f>IF(OR('Sch D. Workings'!D283="",$D$7&lt;=U$7,Y289=0),0,IF(OR(T289="Exceeded Cap",N289="Exceeded Cap",SUM(H289,N289,T289)='Sch D. Workings'!$D$12),"Exceeded Cap",IF((SUMIFS('Sch A. Input'!H281:CJ281,'Sch A. Input'!$H$14:$CJ$14,"Total",'Sch A. Input'!$H$13:$CJ$13,"&lt;="&amp;$AA$7))&gt;'Sch D. Workings'!$D$12,MIN('Sch D. Workings'!AN1290,'Sch D. Workings'!$D$12-N289-T289-H289),'Sch D. Workings'!AN1290)))</f>
        <v>0</v>
      </c>
      <c r="AA289" s="221">
        <f>'Sch D. Workings'!AS1290</f>
        <v>0</v>
      </c>
      <c r="AB289" s="82">
        <f>IFERROR(LOOKUP('Sch D. Workings'!AP1290,$C$10:$C$14,$B$10:$B$14),0)</f>
        <v>0</v>
      </c>
      <c r="AC289" s="99">
        <f>COUNTIFS('Sch D. Workings'!AP1290,"&gt;"&amp;$D$14)</f>
        <v>0</v>
      </c>
    </row>
    <row r="290" spans="3:29" x14ac:dyDescent="0.35">
      <c r="C290" s="81" t="str">
        <f>IF('Sch A. Input'!B282="","",'Sch A. Input'!B282)</f>
        <v/>
      </c>
      <c r="D290" s="81" t="str">
        <f>IF('Sch A. Input'!C282="","",'Sch A. Input'!C282)</f>
        <v/>
      </c>
      <c r="E290" s="85"/>
      <c r="F290" s="85"/>
      <c r="G290" s="99">
        <f>'Sch D. Workings'!G1291</f>
        <v>0</v>
      </c>
      <c r="H290" s="310">
        <f>IF(OR('Sch D. Workings'!D284="",G290=0),0,(IF((SUMIFS('Sch A. Input'!H282:CJ282,'Sch A. Input'!$H$14:$CJ$14,"Total",'Sch A. Input'!$H$13:$CJ$13,"&lt;="&amp;$I$7))&gt;'Sch D. Workings'!$D$12,MIN('Sch D. Workings'!J1291,'Sch D. Workings'!$D$12),'Sch D. Workings'!J1291)))</f>
        <v>0</v>
      </c>
      <c r="I290" s="221">
        <f>'Sch D. Workings'!O1291</f>
        <v>0</v>
      </c>
      <c r="J290" s="82">
        <f>IFERROR(LOOKUP('Sch D. Workings'!L1291,$C$10:$C$14,$B$10:$B$14),0)</f>
        <v>0</v>
      </c>
      <c r="K290" s="99">
        <f>COUNTIFS('Sch D. Workings'!L1291,"&gt;"&amp;$D$14)</f>
        <v>0</v>
      </c>
      <c r="L290" s="300"/>
      <c r="M290" s="78">
        <f>'Sch D. Workings'!Q1291</f>
        <v>0</v>
      </c>
      <c r="N290" s="309">
        <f>IF(OR('Sch D. Workings'!D284="",$D$7&lt;=I$7,M290=0),0,(IF(H290='Sch D. Workings'!$D$12,"Exceeded Cap",IF((SUMIFS('Sch A. Input'!H282:CJ282,'Sch A. Input'!$H$14:$CJ$14,"Total",'Sch A. Input'!$H$13:$CJ$13,"&lt;="&amp;$O$7))&gt;'Sch D. Workings'!$D$12,MIN('Sch D. Workings'!T1291,'Sch D. Workings'!$D$12-H290),'Sch D. Workings'!T1291))))</f>
        <v>0</v>
      </c>
      <c r="O290" s="221">
        <f>'Sch D. Workings'!Y1291</f>
        <v>0</v>
      </c>
      <c r="P290" s="82">
        <f>IFERROR(LOOKUP('Sch D. Workings'!V1291,$C$10:$C$14,$B$10:$B$14),0)</f>
        <v>0</v>
      </c>
      <c r="Q290" s="99">
        <f>COUNTIFS('Sch D. Workings'!V1291,"&gt;"&amp;$D$14)</f>
        <v>0</v>
      </c>
      <c r="R290" s="85"/>
      <c r="S290" s="78">
        <f>'Sch D. Workings'!AA1291</f>
        <v>0</v>
      </c>
      <c r="T290" s="309">
        <f>IF(OR('Sch D. Workings'!D284="",$D$7&lt;=O$7,S290=0),0,IF(OR(N290="Exceeded Cap",SUM(H290,N290)='Sch D. Workings'!$D$12),"Exceeded cap",IF((SUMIFS('Sch A. Input'!H282:CJ282,'Sch A. Input'!$H$14:$CJ$14,"Total",'Sch A. Input'!$H$13:$CJ$13,"&lt;="&amp;$U$7))&gt;'Sch D. Workings'!$D$12,MIN('Sch D. Workings'!AD1291,'Sch D. Workings'!$D$12-N290-H290),'Sch D. Workings'!AD1291)))</f>
        <v>0</v>
      </c>
      <c r="U290" s="221">
        <f>'Sch D. Workings'!AI1291</f>
        <v>0</v>
      </c>
      <c r="V290" s="82">
        <f>IFERROR(LOOKUP('Sch D. Workings'!AF1291,$C$10:$C$14,$B$10:$B$14),0)</f>
        <v>0</v>
      </c>
      <c r="W290" s="99">
        <f>COUNTIFS('Sch D. Workings'!AF1291,"&gt;"&amp;$D$14)</f>
        <v>0</v>
      </c>
      <c r="X290" s="85"/>
      <c r="Y290" s="78">
        <f>'Sch D. Workings'!AK1291</f>
        <v>0</v>
      </c>
      <c r="Z290" s="309">
        <f>IF(OR('Sch D. Workings'!D284="",$D$7&lt;=U$7,Y290=0),0,IF(OR(T290="Exceeded Cap",N290="Exceeded Cap",SUM(H290,N290,T290)='Sch D. Workings'!$D$12),"Exceeded Cap",IF((SUMIFS('Sch A. Input'!H282:CJ282,'Sch A. Input'!$H$14:$CJ$14,"Total",'Sch A. Input'!$H$13:$CJ$13,"&lt;="&amp;$AA$7))&gt;'Sch D. Workings'!$D$12,MIN('Sch D. Workings'!AN1291,'Sch D. Workings'!$D$12-N290-T290-H290),'Sch D. Workings'!AN1291)))</f>
        <v>0</v>
      </c>
      <c r="AA290" s="221">
        <f>'Sch D. Workings'!AS1291</f>
        <v>0</v>
      </c>
      <c r="AB290" s="82">
        <f>IFERROR(LOOKUP('Sch D. Workings'!AP1291,$C$10:$C$14,$B$10:$B$14),0)</f>
        <v>0</v>
      </c>
      <c r="AC290" s="99">
        <f>COUNTIFS('Sch D. Workings'!AP1291,"&gt;"&amp;$D$14)</f>
        <v>0</v>
      </c>
    </row>
    <row r="291" spans="3:29" x14ac:dyDescent="0.35">
      <c r="C291" s="81" t="str">
        <f>IF('Sch A. Input'!B283="","",'Sch A. Input'!B283)</f>
        <v/>
      </c>
      <c r="D291" s="81" t="str">
        <f>IF('Sch A. Input'!C283="","",'Sch A. Input'!C283)</f>
        <v/>
      </c>
      <c r="E291" s="85"/>
      <c r="F291" s="85"/>
      <c r="G291" s="99">
        <f>'Sch D. Workings'!G1292</f>
        <v>0</v>
      </c>
      <c r="H291" s="310">
        <f>IF(OR('Sch D. Workings'!D285="",G291=0),0,(IF((SUMIFS('Sch A. Input'!H283:CJ283,'Sch A. Input'!$H$14:$CJ$14,"Total",'Sch A. Input'!$H$13:$CJ$13,"&lt;="&amp;$I$7))&gt;'Sch D. Workings'!$D$12,MIN('Sch D. Workings'!J1292,'Sch D. Workings'!$D$12),'Sch D. Workings'!J1292)))</f>
        <v>0</v>
      </c>
      <c r="I291" s="221">
        <f>'Sch D. Workings'!O1292</f>
        <v>0</v>
      </c>
      <c r="J291" s="82">
        <f>IFERROR(LOOKUP('Sch D. Workings'!L1292,$C$10:$C$14,$B$10:$B$14),0)</f>
        <v>0</v>
      </c>
      <c r="K291" s="99">
        <f>COUNTIFS('Sch D. Workings'!L1292,"&gt;"&amp;$D$14)</f>
        <v>0</v>
      </c>
      <c r="L291" s="300"/>
      <c r="M291" s="78">
        <f>'Sch D. Workings'!Q1292</f>
        <v>0</v>
      </c>
      <c r="N291" s="309">
        <f>IF(OR('Sch D. Workings'!D285="",$D$7&lt;=I$7,M291=0),0,(IF(H291='Sch D. Workings'!$D$12,"Exceeded Cap",IF((SUMIFS('Sch A. Input'!H283:CJ283,'Sch A. Input'!$H$14:$CJ$14,"Total",'Sch A. Input'!$H$13:$CJ$13,"&lt;="&amp;$O$7))&gt;'Sch D. Workings'!$D$12,MIN('Sch D. Workings'!T1292,'Sch D. Workings'!$D$12-H291),'Sch D. Workings'!T1292))))</f>
        <v>0</v>
      </c>
      <c r="O291" s="221">
        <f>'Sch D. Workings'!Y1292</f>
        <v>0</v>
      </c>
      <c r="P291" s="82">
        <f>IFERROR(LOOKUP('Sch D. Workings'!V1292,$C$10:$C$14,$B$10:$B$14),0)</f>
        <v>0</v>
      </c>
      <c r="Q291" s="99">
        <f>COUNTIFS('Sch D. Workings'!V1292,"&gt;"&amp;$D$14)</f>
        <v>0</v>
      </c>
      <c r="R291" s="85"/>
      <c r="S291" s="78">
        <f>'Sch D. Workings'!AA1292</f>
        <v>0</v>
      </c>
      <c r="T291" s="309">
        <f>IF(OR('Sch D. Workings'!D285="",$D$7&lt;=O$7,S291=0),0,IF(OR(N291="Exceeded Cap",SUM(H291,N291)='Sch D. Workings'!$D$12),"Exceeded cap",IF((SUMIFS('Sch A. Input'!H283:CJ283,'Sch A. Input'!$H$14:$CJ$14,"Total",'Sch A. Input'!$H$13:$CJ$13,"&lt;="&amp;$U$7))&gt;'Sch D. Workings'!$D$12,MIN('Sch D. Workings'!AD1292,'Sch D. Workings'!$D$12-N291-H291),'Sch D. Workings'!AD1292)))</f>
        <v>0</v>
      </c>
      <c r="U291" s="221">
        <f>'Sch D. Workings'!AI1292</f>
        <v>0</v>
      </c>
      <c r="V291" s="82">
        <f>IFERROR(LOOKUP('Sch D. Workings'!AF1292,$C$10:$C$14,$B$10:$B$14),0)</f>
        <v>0</v>
      </c>
      <c r="W291" s="99">
        <f>COUNTIFS('Sch D. Workings'!AF1292,"&gt;"&amp;$D$14)</f>
        <v>0</v>
      </c>
      <c r="X291" s="85"/>
      <c r="Y291" s="78">
        <f>'Sch D. Workings'!AK1292</f>
        <v>0</v>
      </c>
      <c r="Z291" s="309">
        <f>IF(OR('Sch D. Workings'!D285="",$D$7&lt;=U$7,Y291=0),0,IF(OR(T291="Exceeded Cap",N291="Exceeded Cap",SUM(H291,N291,T291)='Sch D. Workings'!$D$12),"Exceeded Cap",IF((SUMIFS('Sch A. Input'!H283:CJ283,'Sch A. Input'!$H$14:$CJ$14,"Total",'Sch A. Input'!$H$13:$CJ$13,"&lt;="&amp;$AA$7))&gt;'Sch D. Workings'!$D$12,MIN('Sch D. Workings'!AN1292,'Sch D. Workings'!$D$12-N291-T291-H291),'Sch D. Workings'!AN1292)))</f>
        <v>0</v>
      </c>
      <c r="AA291" s="221">
        <f>'Sch D. Workings'!AS1292</f>
        <v>0</v>
      </c>
      <c r="AB291" s="82">
        <f>IFERROR(LOOKUP('Sch D. Workings'!AP1292,$C$10:$C$14,$B$10:$B$14),0)</f>
        <v>0</v>
      </c>
      <c r="AC291" s="99">
        <f>COUNTIFS('Sch D. Workings'!AP1292,"&gt;"&amp;$D$14)</f>
        <v>0</v>
      </c>
    </row>
    <row r="292" spans="3:29" x14ac:dyDescent="0.35">
      <c r="C292" s="81" t="str">
        <f>IF('Sch A. Input'!B284="","",'Sch A. Input'!B284)</f>
        <v/>
      </c>
      <c r="D292" s="81" t="str">
        <f>IF('Sch A. Input'!C284="","",'Sch A. Input'!C284)</f>
        <v/>
      </c>
      <c r="E292" s="85"/>
      <c r="F292" s="85"/>
      <c r="G292" s="99">
        <f>'Sch D. Workings'!G1293</f>
        <v>0</v>
      </c>
      <c r="H292" s="310">
        <f>IF(OR('Sch D. Workings'!D286="",G292=0),0,(IF((SUMIFS('Sch A. Input'!H284:CJ284,'Sch A. Input'!$H$14:$CJ$14,"Total",'Sch A. Input'!$H$13:$CJ$13,"&lt;="&amp;$I$7))&gt;'Sch D. Workings'!$D$12,MIN('Sch D. Workings'!J1293,'Sch D. Workings'!$D$12),'Sch D. Workings'!J1293)))</f>
        <v>0</v>
      </c>
      <c r="I292" s="221">
        <f>'Sch D. Workings'!O1293</f>
        <v>0</v>
      </c>
      <c r="J292" s="82">
        <f>IFERROR(LOOKUP('Sch D. Workings'!L1293,$C$10:$C$14,$B$10:$B$14),0)</f>
        <v>0</v>
      </c>
      <c r="K292" s="99">
        <f>COUNTIFS('Sch D. Workings'!L1293,"&gt;"&amp;$D$14)</f>
        <v>0</v>
      </c>
      <c r="L292" s="300"/>
      <c r="M292" s="78">
        <f>'Sch D. Workings'!Q1293</f>
        <v>0</v>
      </c>
      <c r="N292" s="309">
        <f>IF(OR('Sch D. Workings'!D286="",$D$7&lt;=I$7,M292=0),0,(IF(H292='Sch D. Workings'!$D$12,"Exceeded Cap",IF((SUMIFS('Sch A. Input'!H284:CJ284,'Sch A. Input'!$H$14:$CJ$14,"Total",'Sch A. Input'!$H$13:$CJ$13,"&lt;="&amp;$O$7))&gt;'Sch D. Workings'!$D$12,MIN('Sch D. Workings'!T1293,'Sch D. Workings'!$D$12-H292),'Sch D. Workings'!T1293))))</f>
        <v>0</v>
      </c>
      <c r="O292" s="221">
        <f>'Sch D. Workings'!Y1293</f>
        <v>0</v>
      </c>
      <c r="P292" s="82">
        <f>IFERROR(LOOKUP('Sch D. Workings'!V1293,$C$10:$C$14,$B$10:$B$14),0)</f>
        <v>0</v>
      </c>
      <c r="Q292" s="99">
        <f>COUNTIFS('Sch D. Workings'!V1293,"&gt;"&amp;$D$14)</f>
        <v>0</v>
      </c>
      <c r="R292" s="85"/>
      <c r="S292" s="78">
        <f>'Sch D. Workings'!AA1293</f>
        <v>0</v>
      </c>
      <c r="T292" s="309">
        <f>IF(OR('Sch D. Workings'!D286="",$D$7&lt;=O$7,S292=0),0,IF(OR(N292="Exceeded Cap",SUM(H292,N292)='Sch D. Workings'!$D$12),"Exceeded cap",IF((SUMIFS('Sch A. Input'!H284:CJ284,'Sch A. Input'!$H$14:$CJ$14,"Total",'Sch A. Input'!$H$13:$CJ$13,"&lt;="&amp;$U$7))&gt;'Sch D. Workings'!$D$12,MIN('Sch D. Workings'!AD1293,'Sch D. Workings'!$D$12-N292-H292),'Sch D. Workings'!AD1293)))</f>
        <v>0</v>
      </c>
      <c r="U292" s="221">
        <f>'Sch D. Workings'!AI1293</f>
        <v>0</v>
      </c>
      <c r="V292" s="82">
        <f>IFERROR(LOOKUP('Sch D. Workings'!AF1293,$C$10:$C$14,$B$10:$B$14),0)</f>
        <v>0</v>
      </c>
      <c r="W292" s="99">
        <f>COUNTIFS('Sch D. Workings'!AF1293,"&gt;"&amp;$D$14)</f>
        <v>0</v>
      </c>
      <c r="X292" s="85"/>
      <c r="Y292" s="78">
        <f>'Sch D. Workings'!AK1293</f>
        <v>0</v>
      </c>
      <c r="Z292" s="309">
        <f>IF(OR('Sch D. Workings'!D286="",$D$7&lt;=U$7,Y292=0),0,IF(OR(T292="Exceeded Cap",N292="Exceeded Cap",SUM(H292,N292,T292)='Sch D. Workings'!$D$12),"Exceeded Cap",IF((SUMIFS('Sch A. Input'!H284:CJ284,'Sch A. Input'!$H$14:$CJ$14,"Total",'Sch A. Input'!$H$13:$CJ$13,"&lt;="&amp;$AA$7))&gt;'Sch D. Workings'!$D$12,MIN('Sch D. Workings'!AN1293,'Sch D. Workings'!$D$12-N292-T292-H292),'Sch D. Workings'!AN1293)))</f>
        <v>0</v>
      </c>
      <c r="AA292" s="221">
        <f>'Sch D. Workings'!AS1293</f>
        <v>0</v>
      </c>
      <c r="AB292" s="82">
        <f>IFERROR(LOOKUP('Sch D. Workings'!AP1293,$C$10:$C$14,$B$10:$B$14),0)</f>
        <v>0</v>
      </c>
      <c r="AC292" s="99">
        <f>COUNTIFS('Sch D. Workings'!AP1293,"&gt;"&amp;$D$14)</f>
        <v>0</v>
      </c>
    </row>
    <row r="293" spans="3:29" x14ac:dyDescent="0.35">
      <c r="C293" s="81" t="str">
        <f>IF('Sch A. Input'!B285="","",'Sch A. Input'!B285)</f>
        <v/>
      </c>
      <c r="D293" s="81" t="str">
        <f>IF('Sch A. Input'!C285="","",'Sch A. Input'!C285)</f>
        <v/>
      </c>
      <c r="E293" s="85"/>
      <c r="F293" s="85"/>
      <c r="G293" s="99">
        <f>'Sch D. Workings'!G1294</f>
        <v>0</v>
      </c>
      <c r="H293" s="310">
        <f>IF(OR('Sch D. Workings'!D287="",G293=0),0,(IF((SUMIFS('Sch A. Input'!H285:CJ285,'Sch A. Input'!$H$14:$CJ$14,"Total",'Sch A. Input'!$H$13:$CJ$13,"&lt;="&amp;$I$7))&gt;'Sch D. Workings'!$D$12,MIN('Sch D. Workings'!J1294,'Sch D. Workings'!$D$12),'Sch D. Workings'!J1294)))</f>
        <v>0</v>
      </c>
      <c r="I293" s="221">
        <f>'Sch D. Workings'!O1294</f>
        <v>0</v>
      </c>
      <c r="J293" s="82">
        <f>IFERROR(LOOKUP('Sch D. Workings'!L1294,$C$10:$C$14,$B$10:$B$14),0)</f>
        <v>0</v>
      </c>
      <c r="K293" s="99">
        <f>COUNTIFS('Sch D. Workings'!L1294,"&gt;"&amp;$D$14)</f>
        <v>0</v>
      </c>
      <c r="L293" s="300"/>
      <c r="M293" s="78">
        <f>'Sch D. Workings'!Q1294</f>
        <v>0</v>
      </c>
      <c r="N293" s="309">
        <f>IF(OR('Sch D. Workings'!D287="",$D$7&lt;=I$7,M293=0),0,(IF(H293='Sch D. Workings'!$D$12,"Exceeded Cap",IF((SUMIFS('Sch A. Input'!H285:CJ285,'Sch A. Input'!$H$14:$CJ$14,"Total",'Sch A. Input'!$H$13:$CJ$13,"&lt;="&amp;$O$7))&gt;'Sch D. Workings'!$D$12,MIN('Sch D. Workings'!T1294,'Sch D. Workings'!$D$12-H293),'Sch D. Workings'!T1294))))</f>
        <v>0</v>
      </c>
      <c r="O293" s="221">
        <f>'Sch D. Workings'!Y1294</f>
        <v>0</v>
      </c>
      <c r="P293" s="82">
        <f>IFERROR(LOOKUP('Sch D. Workings'!V1294,$C$10:$C$14,$B$10:$B$14),0)</f>
        <v>0</v>
      </c>
      <c r="Q293" s="99">
        <f>COUNTIFS('Sch D. Workings'!V1294,"&gt;"&amp;$D$14)</f>
        <v>0</v>
      </c>
      <c r="R293" s="85"/>
      <c r="S293" s="78">
        <f>'Sch D. Workings'!AA1294</f>
        <v>0</v>
      </c>
      <c r="T293" s="309">
        <f>IF(OR('Sch D. Workings'!D287="",$D$7&lt;=O$7,S293=0),0,IF(OR(N293="Exceeded Cap",SUM(H293,N293)='Sch D. Workings'!$D$12),"Exceeded cap",IF((SUMIFS('Sch A. Input'!H285:CJ285,'Sch A. Input'!$H$14:$CJ$14,"Total",'Sch A. Input'!$H$13:$CJ$13,"&lt;="&amp;$U$7))&gt;'Sch D. Workings'!$D$12,MIN('Sch D. Workings'!AD1294,'Sch D. Workings'!$D$12-N293-H293),'Sch D. Workings'!AD1294)))</f>
        <v>0</v>
      </c>
      <c r="U293" s="221">
        <f>'Sch D. Workings'!AI1294</f>
        <v>0</v>
      </c>
      <c r="V293" s="82">
        <f>IFERROR(LOOKUP('Sch D. Workings'!AF1294,$C$10:$C$14,$B$10:$B$14),0)</f>
        <v>0</v>
      </c>
      <c r="W293" s="99">
        <f>COUNTIFS('Sch D. Workings'!AF1294,"&gt;"&amp;$D$14)</f>
        <v>0</v>
      </c>
      <c r="X293" s="85"/>
      <c r="Y293" s="78">
        <f>'Sch D. Workings'!AK1294</f>
        <v>0</v>
      </c>
      <c r="Z293" s="309">
        <f>IF(OR('Sch D. Workings'!D287="",$D$7&lt;=U$7,Y293=0),0,IF(OR(T293="Exceeded Cap",N293="Exceeded Cap",SUM(H293,N293,T293)='Sch D. Workings'!$D$12),"Exceeded Cap",IF((SUMIFS('Sch A. Input'!H285:CJ285,'Sch A. Input'!$H$14:$CJ$14,"Total",'Sch A. Input'!$H$13:$CJ$13,"&lt;="&amp;$AA$7))&gt;'Sch D. Workings'!$D$12,MIN('Sch D. Workings'!AN1294,'Sch D. Workings'!$D$12-N293-T293-H293),'Sch D. Workings'!AN1294)))</f>
        <v>0</v>
      </c>
      <c r="AA293" s="221">
        <f>'Sch D. Workings'!AS1294</f>
        <v>0</v>
      </c>
      <c r="AB293" s="82">
        <f>IFERROR(LOOKUP('Sch D. Workings'!AP1294,$C$10:$C$14,$B$10:$B$14),0)</f>
        <v>0</v>
      </c>
      <c r="AC293" s="99">
        <f>COUNTIFS('Sch D. Workings'!AP1294,"&gt;"&amp;$D$14)</f>
        <v>0</v>
      </c>
    </row>
    <row r="294" spans="3:29" x14ac:dyDescent="0.35">
      <c r="C294" s="81" t="str">
        <f>IF('Sch A. Input'!B286="","",'Sch A. Input'!B286)</f>
        <v/>
      </c>
      <c r="D294" s="81" t="str">
        <f>IF('Sch A. Input'!C286="","",'Sch A. Input'!C286)</f>
        <v/>
      </c>
      <c r="E294" s="85"/>
      <c r="F294" s="85"/>
      <c r="G294" s="99">
        <f>'Sch D. Workings'!G1295</f>
        <v>0</v>
      </c>
      <c r="H294" s="310">
        <f>IF(OR('Sch D. Workings'!D288="",G294=0),0,(IF((SUMIFS('Sch A. Input'!H286:CJ286,'Sch A. Input'!$H$14:$CJ$14,"Total",'Sch A. Input'!$H$13:$CJ$13,"&lt;="&amp;$I$7))&gt;'Sch D. Workings'!$D$12,MIN('Sch D. Workings'!J1295,'Sch D. Workings'!$D$12),'Sch D. Workings'!J1295)))</f>
        <v>0</v>
      </c>
      <c r="I294" s="221">
        <f>'Sch D. Workings'!O1295</f>
        <v>0</v>
      </c>
      <c r="J294" s="82">
        <f>IFERROR(LOOKUP('Sch D. Workings'!L1295,$C$10:$C$14,$B$10:$B$14),0)</f>
        <v>0</v>
      </c>
      <c r="K294" s="99">
        <f>COUNTIFS('Sch D. Workings'!L1295,"&gt;"&amp;$D$14)</f>
        <v>0</v>
      </c>
      <c r="L294" s="300"/>
      <c r="M294" s="78">
        <f>'Sch D. Workings'!Q1295</f>
        <v>0</v>
      </c>
      <c r="N294" s="309">
        <f>IF(OR('Sch D. Workings'!D288="",$D$7&lt;=I$7,M294=0),0,(IF(H294='Sch D. Workings'!$D$12,"Exceeded Cap",IF((SUMIFS('Sch A. Input'!H286:CJ286,'Sch A. Input'!$H$14:$CJ$14,"Total",'Sch A. Input'!$H$13:$CJ$13,"&lt;="&amp;$O$7))&gt;'Sch D. Workings'!$D$12,MIN('Sch D. Workings'!T1295,'Sch D. Workings'!$D$12-H294),'Sch D. Workings'!T1295))))</f>
        <v>0</v>
      </c>
      <c r="O294" s="221">
        <f>'Sch D. Workings'!Y1295</f>
        <v>0</v>
      </c>
      <c r="P294" s="82">
        <f>IFERROR(LOOKUP('Sch D. Workings'!V1295,$C$10:$C$14,$B$10:$B$14),0)</f>
        <v>0</v>
      </c>
      <c r="Q294" s="99">
        <f>COUNTIFS('Sch D. Workings'!V1295,"&gt;"&amp;$D$14)</f>
        <v>0</v>
      </c>
      <c r="R294" s="85"/>
      <c r="S294" s="78">
        <f>'Sch D. Workings'!AA1295</f>
        <v>0</v>
      </c>
      <c r="T294" s="309">
        <f>IF(OR('Sch D. Workings'!D288="",$D$7&lt;=O$7,S294=0),0,IF(OR(N294="Exceeded Cap",SUM(H294,N294)='Sch D. Workings'!$D$12),"Exceeded cap",IF((SUMIFS('Sch A. Input'!H286:CJ286,'Sch A. Input'!$H$14:$CJ$14,"Total",'Sch A. Input'!$H$13:$CJ$13,"&lt;="&amp;$U$7))&gt;'Sch D. Workings'!$D$12,MIN('Sch D. Workings'!AD1295,'Sch D. Workings'!$D$12-N294-H294),'Sch D. Workings'!AD1295)))</f>
        <v>0</v>
      </c>
      <c r="U294" s="221">
        <f>'Sch D. Workings'!AI1295</f>
        <v>0</v>
      </c>
      <c r="V294" s="82">
        <f>IFERROR(LOOKUP('Sch D. Workings'!AF1295,$C$10:$C$14,$B$10:$B$14),0)</f>
        <v>0</v>
      </c>
      <c r="W294" s="99">
        <f>COUNTIFS('Sch D. Workings'!AF1295,"&gt;"&amp;$D$14)</f>
        <v>0</v>
      </c>
      <c r="X294" s="85"/>
      <c r="Y294" s="78">
        <f>'Sch D. Workings'!AK1295</f>
        <v>0</v>
      </c>
      <c r="Z294" s="309">
        <f>IF(OR('Sch D. Workings'!D288="",$D$7&lt;=U$7,Y294=0),0,IF(OR(T294="Exceeded Cap",N294="Exceeded Cap",SUM(H294,N294,T294)='Sch D. Workings'!$D$12),"Exceeded Cap",IF((SUMIFS('Sch A. Input'!H286:CJ286,'Sch A. Input'!$H$14:$CJ$14,"Total",'Sch A. Input'!$H$13:$CJ$13,"&lt;="&amp;$AA$7))&gt;'Sch D. Workings'!$D$12,MIN('Sch D. Workings'!AN1295,'Sch D. Workings'!$D$12-N294-T294-H294),'Sch D. Workings'!AN1295)))</f>
        <v>0</v>
      </c>
      <c r="AA294" s="221">
        <f>'Sch D. Workings'!AS1295</f>
        <v>0</v>
      </c>
      <c r="AB294" s="82">
        <f>IFERROR(LOOKUP('Sch D. Workings'!AP1295,$C$10:$C$14,$B$10:$B$14),0)</f>
        <v>0</v>
      </c>
      <c r="AC294" s="99">
        <f>COUNTIFS('Sch D. Workings'!AP1295,"&gt;"&amp;$D$14)</f>
        <v>0</v>
      </c>
    </row>
    <row r="295" spans="3:29" x14ac:dyDescent="0.35">
      <c r="C295" s="81" t="str">
        <f>IF('Sch A. Input'!B287="","",'Sch A. Input'!B287)</f>
        <v/>
      </c>
      <c r="D295" s="81" t="str">
        <f>IF('Sch A. Input'!C287="","",'Sch A. Input'!C287)</f>
        <v/>
      </c>
      <c r="E295" s="85"/>
      <c r="F295" s="85"/>
      <c r="G295" s="99">
        <f>'Sch D. Workings'!G1296</f>
        <v>0</v>
      </c>
      <c r="H295" s="310">
        <f>IF(OR('Sch D. Workings'!D289="",G295=0),0,(IF((SUMIFS('Sch A. Input'!H287:CJ287,'Sch A. Input'!$H$14:$CJ$14,"Total",'Sch A. Input'!$H$13:$CJ$13,"&lt;="&amp;$I$7))&gt;'Sch D. Workings'!$D$12,MIN('Sch D. Workings'!J1296,'Sch D. Workings'!$D$12),'Sch D. Workings'!J1296)))</f>
        <v>0</v>
      </c>
      <c r="I295" s="221">
        <f>'Sch D. Workings'!O1296</f>
        <v>0</v>
      </c>
      <c r="J295" s="82">
        <f>IFERROR(LOOKUP('Sch D. Workings'!L1296,$C$10:$C$14,$B$10:$B$14),0)</f>
        <v>0</v>
      </c>
      <c r="K295" s="99">
        <f>COUNTIFS('Sch D. Workings'!L1296,"&gt;"&amp;$D$14)</f>
        <v>0</v>
      </c>
      <c r="L295" s="300"/>
      <c r="M295" s="78">
        <f>'Sch D. Workings'!Q1296</f>
        <v>0</v>
      </c>
      <c r="N295" s="309">
        <f>IF(OR('Sch D. Workings'!D289="",$D$7&lt;=I$7,M295=0),0,(IF(H295='Sch D. Workings'!$D$12,"Exceeded Cap",IF((SUMIFS('Sch A. Input'!H287:CJ287,'Sch A. Input'!$H$14:$CJ$14,"Total",'Sch A. Input'!$H$13:$CJ$13,"&lt;="&amp;$O$7))&gt;'Sch D. Workings'!$D$12,MIN('Sch D. Workings'!T1296,'Sch D. Workings'!$D$12-H295),'Sch D. Workings'!T1296))))</f>
        <v>0</v>
      </c>
      <c r="O295" s="221">
        <f>'Sch D. Workings'!Y1296</f>
        <v>0</v>
      </c>
      <c r="P295" s="82">
        <f>IFERROR(LOOKUP('Sch D. Workings'!V1296,$C$10:$C$14,$B$10:$B$14),0)</f>
        <v>0</v>
      </c>
      <c r="Q295" s="99">
        <f>COUNTIFS('Sch D. Workings'!V1296,"&gt;"&amp;$D$14)</f>
        <v>0</v>
      </c>
      <c r="R295" s="85"/>
      <c r="S295" s="78">
        <f>'Sch D. Workings'!AA1296</f>
        <v>0</v>
      </c>
      <c r="T295" s="309">
        <f>IF(OR('Sch D. Workings'!D289="",$D$7&lt;=O$7,S295=0),0,IF(OR(N295="Exceeded Cap",SUM(H295,N295)='Sch D. Workings'!$D$12),"Exceeded cap",IF((SUMIFS('Sch A. Input'!H287:CJ287,'Sch A. Input'!$H$14:$CJ$14,"Total",'Sch A. Input'!$H$13:$CJ$13,"&lt;="&amp;$U$7))&gt;'Sch D. Workings'!$D$12,MIN('Sch D. Workings'!AD1296,'Sch D. Workings'!$D$12-N295-H295),'Sch D. Workings'!AD1296)))</f>
        <v>0</v>
      </c>
      <c r="U295" s="221">
        <f>'Sch D. Workings'!AI1296</f>
        <v>0</v>
      </c>
      <c r="V295" s="82">
        <f>IFERROR(LOOKUP('Sch D. Workings'!AF1296,$C$10:$C$14,$B$10:$B$14),0)</f>
        <v>0</v>
      </c>
      <c r="W295" s="99">
        <f>COUNTIFS('Sch D. Workings'!AF1296,"&gt;"&amp;$D$14)</f>
        <v>0</v>
      </c>
      <c r="X295" s="85"/>
      <c r="Y295" s="78">
        <f>'Sch D. Workings'!AK1296</f>
        <v>0</v>
      </c>
      <c r="Z295" s="309">
        <f>IF(OR('Sch D. Workings'!D289="",$D$7&lt;=U$7,Y295=0),0,IF(OR(T295="Exceeded Cap",N295="Exceeded Cap",SUM(H295,N295,T295)='Sch D. Workings'!$D$12),"Exceeded Cap",IF((SUMIFS('Sch A. Input'!H287:CJ287,'Sch A. Input'!$H$14:$CJ$14,"Total",'Sch A. Input'!$H$13:$CJ$13,"&lt;="&amp;$AA$7))&gt;'Sch D. Workings'!$D$12,MIN('Sch D. Workings'!AN1296,'Sch D. Workings'!$D$12-N295-T295-H295),'Sch D. Workings'!AN1296)))</f>
        <v>0</v>
      </c>
      <c r="AA295" s="221">
        <f>'Sch D. Workings'!AS1296</f>
        <v>0</v>
      </c>
      <c r="AB295" s="82">
        <f>IFERROR(LOOKUP('Sch D. Workings'!AP1296,$C$10:$C$14,$B$10:$B$14),0)</f>
        <v>0</v>
      </c>
      <c r="AC295" s="99">
        <f>COUNTIFS('Sch D. Workings'!AP1296,"&gt;"&amp;$D$14)</f>
        <v>0</v>
      </c>
    </row>
    <row r="296" spans="3:29" x14ac:dyDescent="0.35">
      <c r="C296" s="81" t="str">
        <f>IF('Sch A. Input'!B288="","",'Sch A. Input'!B288)</f>
        <v/>
      </c>
      <c r="D296" s="81" t="str">
        <f>IF('Sch A. Input'!C288="","",'Sch A. Input'!C288)</f>
        <v/>
      </c>
      <c r="E296" s="85"/>
      <c r="F296" s="85"/>
      <c r="G296" s="99">
        <f>'Sch D. Workings'!G1297</f>
        <v>0</v>
      </c>
      <c r="H296" s="310">
        <f>IF(OR('Sch D. Workings'!D290="",G296=0),0,(IF((SUMIFS('Sch A. Input'!H288:CJ288,'Sch A. Input'!$H$14:$CJ$14,"Total",'Sch A. Input'!$H$13:$CJ$13,"&lt;="&amp;$I$7))&gt;'Sch D. Workings'!$D$12,MIN('Sch D. Workings'!J1297,'Sch D. Workings'!$D$12),'Sch D. Workings'!J1297)))</f>
        <v>0</v>
      </c>
      <c r="I296" s="221">
        <f>'Sch D. Workings'!O1297</f>
        <v>0</v>
      </c>
      <c r="J296" s="82">
        <f>IFERROR(LOOKUP('Sch D. Workings'!L1297,$C$10:$C$14,$B$10:$B$14),0)</f>
        <v>0</v>
      </c>
      <c r="K296" s="99">
        <f>COUNTIFS('Sch D. Workings'!L1297,"&gt;"&amp;$D$14)</f>
        <v>0</v>
      </c>
      <c r="L296" s="300"/>
      <c r="M296" s="78">
        <f>'Sch D. Workings'!Q1297</f>
        <v>0</v>
      </c>
      <c r="N296" s="309">
        <f>IF(OR('Sch D. Workings'!D290="",$D$7&lt;=I$7,M296=0),0,(IF(H296='Sch D. Workings'!$D$12,"Exceeded Cap",IF((SUMIFS('Sch A. Input'!H288:CJ288,'Sch A. Input'!$H$14:$CJ$14,"Total",'Sch A. Input'!$H$13:$CJ$13,"&lt;="&amp;$O$7))&gt;'Sch D. Workings'!$D$12,MIN('Sch D. Workings'!T1297,'Sch D. Workings'!$D$12-H296),'Sch D. Workings'!T1297))))</f>
        <v>0</v>
      </c>
      <c r="O296" s="221">
        <f>'Sch D. Workings'!Y1297</f>
        <v>0</v>
      </c>
      <c r="P296" s="82">
        <f>IFERROR(LOOKUP('Sch D. Workings'!V1297,$C$10:$C$14,$B$10:$B$14),0)</f>
        <v>0</v>
      </c>
      <c r="Q296" s="99">
        <f>COUNTIFS('Sch D. Workings'!V1297,"&gt;"&amp;$D$14)</f>
        <v>0</v>
      </c>
      <c r="R296" s="85"/>
      <c r="S296" s="78">
        <f>'Sch D. Workings'!AA1297</f>
        <v>0</v>
      </c>
      <c r="T296" s="309">
        <f>IF(OR('Sch D. Workings'!D290="",$D$7&lt;=O$7,S296=0),0,IF(OR(N296="Exceeded Cap",SUM(H296,N296)='Sch D. Workings'!$D$12),"Exceeded cap",IF((SUMIFS('Sch A. Input'!H288:CJ288,'Sch A. Input'!$H$14:$CJ$14,"Total",'Sch A. Input'!$H$13:$CJ$13,"&lt;="&amp;$U$7))&gt;'Sch D. Workings'!$D$12,MIN('Sch D. Workings'!AD1297,'Sch D. Workings'!$D$12-N296-H296),'Sch D. Workings'!AD1297)))</f>
        <v>0</v>
      </c>
      <c r="U296" s="221">
        <f>'Sch D. Workings'!AI1297</f>
        <v>0</v>
      </c>
      <c r="V296" s="82">
        <f>IFERROR(LOOKUP('Sch D. Workings'!AF1297,$C$10:$C$14,$B$10:$B$14),0)</f>
        <v>0</v>
      </c>
      <c r="W296" s="99">
        <f>COUNTIFS('Sch D. Workings'!AF1297,"&gt;"&amp;$D$14)</f>
        <v>0</v>
      </c>
      <c r="X296" s="85"/>
      <c r="Y296" s="78">
        <f>'Sch D. Workings'!AK1297</f>
        <v>0</v>
      </c>
      <c r="Z296" s="309">
        <f>IF(OR('Sch D. Workings'!D290="",$D$7&lt;=U$7,Y296=0),0,IF(OR(T296="Exceeded Cap",N296="Exceeded Cap",SUM(H296,N296,T296)='Sch D. Workings'!$D$12),"Exceeded Cap",IF((SUMIFS('Sch A. Input'!H288:CJ288,'Sch A. Input'!$H$14:$CJ$14,"Total",'Sch A. Input'!$H$13:$CJ$13,"&lt;="&amp;$AA$7))&gt;'Sch D. Workings'!$D$12,MIN('Sch D. Workings'!AN1297,'Sch D. Workings'!$D$12-N296-T296-H296),'Sch D. Workings'!AN1297)))</f>
        <v>0</v>
      </c>
      <c r="AA296" s="221">
        <f>'Sch D. Workings'!AS1297</f>
        <v>0</v>
      </c>
      <c r="AB296" s="82">
        <f>IFERROR(LOOKUP('Sch D. Workings'!AP1297,$C$10:$C$14,$B$10:$B$14),0)</f>
        <v>0</v>
      </c>
      <c r="AC296" s="99">
        <f>COUNTIFS('Sch D. Workings'!AP1297,"&gt;"&amp;$D$14)</f>
        <v>0</v>
      </c>
    </row>
    <row r="297" spans="3:29" x14ac:dyDescent="0.35">
      <c r="C297" s="81" t="str">
        <f>IF('Sch A. Input'!B289="","",'Sch A. Input'!B289)</f>
        <v/>
      </c>
      <c r="D297" s="81" t="str">
        <f>IF('Sch A. Input'!C289="","",'Sch A. Input'!C289)</f>
        <v/>
      </c>
      <c r="E297" s="85"/>
      <c r="F297" s="85"/>
      <c r="G297" s="99">
        <f>'Sch D. Workings'!G1298</f>
        <v>0</v>
      </c>
      <c r="H297" s="310">
        <f>IF(OR('Sch D. Workings'!D291="",G297=0),0,(IF((SUMIFS('Sch A. Input'!H289:CJ289,'Sch A. Input'!$H$14:$CJ$14,"Total",'Sch A. Input'!$H$13:$CJ$13,"&lt;="&amp;$I$7))&gt;'Sch D. Workings'!$D$12,MIN('Sch D. Workings'!J1298,'Sch D. Workings'!$D$12),'Sch D. Workings'!J1298)))</f>
        <v>0</v>
      </c>
      <c r="I297" s="221">
        <f>'Sch D. Workings'!O1298</f>
        <v>0</v>
      </c>
      <c r="J297" s="82">
        <f>IFERROR(LOOKUP('Sch D. Workings'!L1298,$C$10:$C$14,$B$10:$B$14),0)</f>
        <v>0</v>
      </c>
      <c r="K297" s="99">
        <f>COUNTIFS('Sch D. Workings'!L1298,"&gt;"&amp;$D$14)</f>
        <v>0</v>
      </c>
      <c r="L297" s="300"/>
      <c r="M297" s="78">
        <f>'Sch D. Workings'!Q1298</f>
        <v>0</v>
      </c>
      <c r="N297" s="309">
        <f>IF(OR('Sch D. Workings'!D291="",$D$7&lt;=I$7,M297=0),0,(IF(H297='Sch D. Workings'!$D$12,"Exceeded Cap",IF((SUMIFS('Sch A. Input'!H289:CJ289,'Sch A. Input'!$H$14:$CJ$14,"Total",'Sch A. Input'!$H$13:$CJ$13,"&lt;="&amp;$O$7))&gt;'Sch D. Workings'!$D$12,MIN('Sch D. Workings'!T1298,'Sch D. Workings'!$D$12-H297),'Sch D. Workings'!T1298))))</f>
        <v>0</v>
      </c>
      <c r="O297" s="221">
        <f>'Sch D. Workings'!Y1298</f>
        <v>0</v>
      </c>
      <c r="P297" s="82">
        <f>IFERROR(LOOKUP('Sch D. Workings'!V1298,$C$10:$C$14,$B$10:$B$14),0)</f>
        <v>0</v>
      </c>
      <c r="Q297" s="99">
        <f>COUNTIFS('Sch D. Workings'!V1298,"&gt;"&amp;$D$14)</f>
        <v>0</v>
      </c>
      <c r="R297" s="85"/>
      <c r="S297" s="78">
        <f>'Sch D. Workings'!AA1298</f>
        <v>0</v>
      </c>
      <c r="T297" s="309">
        <f>IF(OR('Sch D. Workings'!D291="",$D$7&lt;=O$7,S297=0),0,IF(OR(N297="Exceeded Cap",SUM(H297,N297)='Sch D. Workings'!$D$12),"Exceeded cap",IF((SUMIFS('Sch A. Input'!H289:CJ289,'Sch A. Input'!$H$14:$CJ$14,"Total",'Sch A. Input'!$H$13:$CJ$13,"&lt;="&amp;$U$7))&gt;'Sch D. Workings'!$D$12,MIN('Sch D. Workings'!AD1298,'Sch D. Workings'!$D$12-N297-H297),'Sch D. Workings'!AD1298)))</f>
        <v>0</v>
      </c>
      <c r="U297" s="221">
        <f>'Sch D. Workings'!AI1298</f>
        <v>0</v>
      </c>
      <c r="V297" s="82">
        <f>IFERROR(LOOKUP('Sch D. Workings'!AF1298,$C$10:$C$14,$B$10:$B$14),0)</f>
        <v>0</v>
      </c>
      <c r="W297" s="99">
        <f>COUNTIFS('Sch D. Workings'!AF1298,"&gt;"&amp;$D$14)</f>
        <v>0</v>
      </c>
      <c r="X297" s="85"/>
      <c r="Y297" s="78">
        <f>'Sch D. Workings'!AK1298</f>
        <v>0</v>
      </c>
      <c r="Z297" s="309">
        <f>IF(OR('Sch D. Workings'!D291="",$D$7&lt;=U$7,Y297=0),0,IF(OR(T297="Exceeded Cap",N297="Exceeded Cap",SUM(H297,N297,T297)='Sch D. Workings'!$D$12),"Exceeded Cap",IF((SUMIFS('Sch A. Input'!H289:CJ289,'Sch A. Input'!$H$14:$CJ$14,"Total",'Sch A. Input'!$H$13:$CJ$13,"&lt;="&amp;$AA$7))&gt;'Sch D. Workings'!$D$12,MIN('Sch D. Workings'!AN1298,'Sch D. Workings'!$D$12-N297-T297-H297),'Sch D. Workings'!AN1298)))</f>
        <v>0</v>
      </c>
      <c r="AA297" s="221">
        <f>'Sch D. Workings'!AS1298</f>
        <v>0</v>
      </c>
      <c r="AB297" s="82">
        <f>IFERROR(LOOKUP('Sch D. Workings'!AP1298,$C$10:$C$14,$B$10:$B$14),0)</f>
        <v>0</v>
      </c>
      <c r="AC297" s="99">
        <f>COUNTIFS('Sch D. Workings'!AP1298,"&gt;"&amp;$D$14)</f>
        <v>0</v>
      </c>
    </row>
    <row r="298" spans="3:29" x14ac:dyDescent="0.35">
      <c r="C298" s="81" t="str">
        <f>IF('Sch A. Input'!B290="","",'Sch A. Input'!B290)</f>
        <v/>
      </c>
      <c r="D298" s="81" t="str">
        <f>IF('Sch A. Input'!C290="","",'Sch A. Input'!C290)</f>
        <v/>
      </c>
      <c r="E298" s="85"/>
      <c r="F298" s="85"/>
      <c r="G298" s="99">
        <f>'Sch D. Workings'!G1299</f>
        <v>0</v>
      </c>
      <c r="H298" s="310">
        <f>IF(OR('Sch D. Workings'!D292="",G298=0),0,(IF((SUMIFS('Sch A. Input'!H290:CJ290,'Sch A. Input'!$H$14:$CJ$14,"Total",'Sch A. Input'!$H$13:$CJ$13,"&lt;="&amp;$I$7))&gt;'Sch D. Workings'!$D$12,MIN('Sch D. Workings'!J1299,'Sch D. Workings'!$D$12),'Sch D. Workings'!J1299)))</f>
        <v>0</v>
      </c>
      <c r="I298" s="221">
        <f>'Sch D. Workings'!O1299</f>
        <v>0</v>
      </c>
      <c r="J298" s="82">
        <f>IFERROR(LOOKUP('Sch D. Workings'!L1299,$C$10:$C$14,$B$10:$B$14),0)</f>
        <v>0</v>
      </c>
      <c r="K298" s="99">
        <f>COUNTIFS('Sch D. Workings'!L1299,"&gt;"&amp;$D$14)</f>
        <v>0</v>
      </c>
      <c r="L298" s="300"/>
      <c r="M298" s="78">
        <f>'Sch D. Workings'!Q1299</f>
        <v>0</v>
      </c>
      <c r="N298" s="309">
        <f>IF(OR('Sch D. Workings'!D292="",$D$7&lt;=I$7,M298=0),0,(IF(H298='Sch D. Workings'!$D$12,"Exceeded Cap",IF((SUMIFS('Sch A. Input'!H290:CJ290,'Sch A. Input'!$H$14:$CJ$14,"Total",'Sch A. Input'!$H$13:$CJ$13,"&lt;="&amp;$O$7))&gt;'Sch D. Workings'!$D$12,MIN('Sch D. Workings'!T1299,'Sch D. Workings'!$D$12-H298),'Sch D. Workings'!T1299))))</f>
        <v>0</v>
      </c>
      <c r="O298" s="221">
        <f>'Sch D. Workings'!Y1299</f>
        <v>0</v>
      </c>
      <c r="P298" s="82">
        <f>IFERROR(LOOKUP('Sch D. Workings'!V1299,$C$10:$C$14,$B$10:$B$14),0)</f>
        <v>0</v>
      </c>
      <c r="Q298" s="99">
        <f>COUNTIFS('Sch D. Workings'!V1299,"&gt;"&amp;$D$14)</f>
        <v>0</v>
      </c>
      <c r="R298" s="85"/>
      <c r="S298" s="78">
        <f>'Sch D. Workings'!AA1299</f>
        <v>0</v>
      </c>
      <c r="T298" s="309">
        <f>IF(OR('Sch D. Workings'!D292="",$D$7&lt;=O$7,S298=0),0,IF(OR(N298="Exceeded Cap",SUM(H298,N298)='Sch D. Workings'!$D$12),"Exceeded cap",IF((SUMIFS('Sch A. Input'!H290:CJ290,'Sch A. Input'!$H$14:$CJ$14,"Total",'Sch A. Input'!$H$13:$CJ$13,"&lt;="&amp;$U$7))&gt;'Sch D. Workings'!$D$12,MIN('Sch D. Workings'!AD1299,'Sch D. Workings'!$D$12-N298-H298),'Sch D. Workings'!AD1299)))</f>
        <v>0</v>
      </c>
      <c r="U298" s="221">
        <f>'Sch D. Workings'!AI1299</f>
        <v>0</v>
      </c>
      <c r="V298" s="82">
        <f>IFERROR(LOOKUP('Sch D. Workings'!AF1299,$C$10:$C$14,$B$10:$B$14),0)</f>
        <v>0</v>
      </c>
      <c r="W298" s="99">
        <f>COUNTIFS('Sch D. Workings'!AF1299,"&gt;"&amp;$D$14)</f>
        <v>0</v>
      </c>
      <c r="X298" s="85"/>
      <c r="Y298" s="78">
        <f>'Sch D. Workings'!AK1299</f>
        <v>0</v>
      </c>
      <c r="Z298" s="309">
        <f>IF(OR('Sch D. Workings'!D292="",$D$7&lt;=U$7,Y298=0),0,IF(OR(T298="Exceeded Cap",N298="Exceeded Cap",SUM(H298,N298,T298)='Sch D. Workings'!$D$12),"Exceeded Cap",IF((SUMIFS('Sch A. Input'!H290:CJ290,'Sch A. Input'!$H$14:$CJ$14,"Total",'Sch A. Input'!$H$13:$CJ$13,"&lt;="&amp;$AA$7))&gt;'Sch D. Workings'!$D$12,MIN('Sch D. Workings'!AN1299,'Sch D. Workings'!$D$12-N298-T298-H298),'Sch D. Workings'!AN1299)))</f>
        <v>0</v>
      </c>
      <c r="AA298" s="221">
        <f>'Sch D. Workings'!AS1299</f>
        <v>0</v>
      </c>
      <c r="AB298" s="82">
        <f>IFERROR(LOOKUP('Sch D. Workings'!AP1299,$C$10:$C$14,$B$10:$B$14),0)</f>
        <v>0</v>
      </c>
      <c r="AC298" s="99">
        <f>COUNTIFS('Sch D. Workings'!AP1299,"&gt;"&amp;$D$14)</f>
        <v>0</v>
      </c>
    </row>
    <row r="299" spans="3:29" x14ac:dyDescent="0.35">
      <c r="C299" s="81" t="str">
        <f>IF('Sch A. Input'!B291="","",'Sch A. Input'!B291)</f>
        <v/>
      </c>
      <c r="D299" s="81" t="str">
        <f>IF('Sch A. Input'!C291="","",'Sch A. Input'!C291)</f>
        <v/>
      </c>
      <c r="E299" s="85"/>
      <c r="F299" s="85"/>
      <c r="G299" s="99">
        <f>'Sch D. Workings'!G1300</f>
        <v>0</v>
      </c>
      <c r="H299" s="310">
        <f>IF(OR('Sch D. Workings'!D293="",G299=0),0,(IF((SUMIFS('Sch A. Input'!H291:CJ291,'Sch A. Input'!$H$14:$CJ$14,"Total",'Sch A. Input'!$H$13:$CJ$13,"&lt;="&amp;$I$7))&gt;'Sch D. Workings'!$D$12,MIN('Sch D. Workings'!J1300,'Sch D. Workings'!$D$12),'Sch D. Workings'!J1300)))</f>
        <v>0</v>
      </c>
      <c r="I299" s="221">
        <f>'Sch D. Workings'!O1300</f>
        <v>0</v>
      </c>
      <c r="J299" s="82">
        <f>IFERROR(LOOKUP('Sch D. Workings'!L1300,$C$10:$C$14,$B$10:$B$14),0)</f>
        <v>0</v>
      </c>
      <c r="K299" s="99">
        <f>COUNTIFS('Sch D. Workings'!L1300,"&gt;"&amp;$D$14)</f>
        <v>0</v>
      </c>
      <c r="L299" s="300"/>
      <c r="M299" s="78">
        <f>'Sch D. Workings'!Q1300</f>
        <v>0</v>
      </c>
      <c r="N299" s="309">
        <f>IF(OR('Sch D. Workings'!D293="",$D$7&lt;=I$7,M299=0),0,(IF(H299='Sch D. Workings'!$D$12,"Exceeded Cap",IF((SUMIFS('Sch A. Input'!H291:CJ291,'Sch A. Input'!$H$14:$CJ$14,"Total",'Sch A. Input'!$H$13:$CJ$13,"&lt;="&amp;$O$7))&gt;'Sch D. Workings'!$D$12,MIN('Sch D. Workings'!T1300,'Sch D. Workings'!$D$12-H299),'Sch D. Workings'!T1300))))</f>
        <v>0</v>
      </c>
      <c r="O299" s="221">
        <f>'Sch D. Workings'!Y1300</f>
        <v>0</v>
      </c>
      <c r="P299" s="82">
        <f>IFERROR(LOOKUP('Sch D. Workings'!V1300,$C$10:$C$14,$B$10:$B$14),0)</f>
        <v>0</v>
      </c>
      <c r="Q299" s="99">
        <f>COUNTIFS('Sch D. Workings'!V1300,"&gt;"&amp;$D$14)</f>
        <v>0</v>
      </c>
      <c r="R299" s="85"/>
      <c r="S299" s="78">
        <f>'Sch D. Workings'!AA1300</f>
        <v>0</v>
      </c>
      <c r="T299" s="309">
        <f>IF(OR('Sch D. Workings'!D293="",$D$7&lt;=O$7,S299=0),0,IF(OR(N299="Exceeded Cap",SUM(H299,N299)='Sch D. Workings'!$D$12),"Exceeded cap",IF((SUMIFS('Sch A. Input'!H291:CJ291,'Sch A. Input'!$H$14:$CJ$14,"Total",'Sch A. Input'!$H$13:$CJ$13,"&lt;="&amp;$U$7))&gt;'Sch D. Workings'!$D$12,MIN('Sch D. Workings'!AD1300,'Sch D. Workings'!$D$12-N299-H299),'Sch D. Workings'!AD1300)))</f>
        <v>0</v>
      </c>
      <c r="U299" s="221">
        <f>'Sch D. Workings'!AI1300</f>
        <v>0</v>
      </c>
      <c r="V299" s="82">
        <f>IFERROR(LOOKUP('Sch D. Workings'!AF1300,$C$10:$C$14,$B$10:$B$14),0)</f>
        <v>0</v>
      </c>
      <c r="W299" s="99">
        <f>COUNTIFS('Sch D. Workings'!AF1300,"&gt;"&amp;$D$14)</f>
        <v>0</v>
      </c>
      <c r="X299" s="85"/>
      <c r="Y299" s="78">
        <f>'Sch D. Workings'!AK1300</f>
        <v>0</v>
      </c>
      <c r="Z299" s="309">
        <f>IF(OR('Sch D. Workings'!D293="",$D$7&lt;=U$7,Y299=0),0,IF(OR(T299="Exceeded Cap",N299="Exceeded Cap",SUM(H299,N299,T299)='Sch D. Workings'!$D$12),"Exceeded Cap",IF((SUMIFS('Sch A. Input'!H291:CJ291,'Sch A. Input'!$H$14:$CJ$14,"Total",'Sch A. Input'!$H$13:$CJ$13,"&lt;="&amp;$AA$7))&gt;'Sch D. Workings'!$D$12,MIN('Sch D. Workings'!AN1300,'Sch D. Workings'!$D$12-N299-T299-H299),'Sch D. Workings'!AN1300)))</f>
        <v>0</v>
      </c>
      <c r="AA299" s="221">
        <f>'Sch D. Workings'!AS1300</f>
        <v>0</v>
      </c>
      <c r="AB299" s="82">
        <f>IFERROR(LOOKUP('Sch D. Workings'!AP1300,$C$10:$C$14,$B$10:$B$14),0)</f>
        <v>0</v>
      </c>
      <c r="AC299" s="99">
        <f>COUNTIFS('Sch D. Workings'!AP1300,"&gt;"&amp;$D$14)</f>
        <v>0</v>
      </c>
    </row>
    <row r="300" spans="3:29" x14ac:dyDescent="0.35">
      <c r="C300" s="81" t="str">
        <f>IF('Sch A. Input'!B292="","",'Sch A. Input'!B292)</f>
        <v/>
      </c>
      <c r="D300" s="81" t="str">
        <f>IF('Sch A. Input'!C292="","",'Sch A. Input'!C292)</f>
        <v/>
      </c>
      <c r="E300" s="85"/>
      <c r="F300" s="85"/>
      <c r="G300" s="99">
        <f>'Sch D. Workings'!G1301</f>
        <v>0</v>
      </c>
      <c r="H300" s="310">
        <f>IF(OR('Sch D. Workings'!D294="",G300=0),0,(IF((SUMIFS('Sch A. Input'!H292:CJ292,'Sch A. Input'!$H$14:$CJ$14,"Total",'Sch A. Input'!$H$13:$CJ$13,"&lt;="&amp;$I$7))&gt;'Sch D. Workings'!$D$12,MIN('Sch D. Workings'!J1301,'Sch D. Workings'!$D$12),'Sch D. Workings'!J1301)))</f>
        <v>0</v>
      </c>
      <c r="I300" s="221">
        <f>'Sch D. Workings'!O1301</f>
        <v>0</v>
      </c>
      <c r="J300" s="82">
        <f>IFERROR(LOOKUP('Sch D. Workings'!L1301,$C$10:$C$14,$B$10:$B$14),0)</f>
        <v>0</v>
      </c>
      <c r="K300" s="99">
        <f>COUNTIFS('Sch D. Workings'!L1301,"&gt;"&amp;$D$14)</f>
        <v>0</v>
      </c>
      <c r="L300" s="300"/>
      <c r="M300" s="78">
        <f>'Sch D. Workings'!Q1301</f>
        <v>0</v>
      </c>
      <c r="N300" s="309">
        <f>IF(OR('Sch D. Workings'!D294="",$D$7&lt;=I$7,M300=0),0,(IF(H300='Sch D. Workings'!$D$12,"Exceeded Cap",IF((SUMIFS('Sch A. Input'!H292:CJ292,'Sch A. Input'!$H$14:$CJ$14,"Total",'Sch A. Input'!$H$13:$CJ$13,"&lt;="&amp;$O$7))&gt;'Sch D. Workings'!$D$12,MIN('Sch D. Workings'!T1301,'Sch D. Workings'!$D$12-H300),'Sch D. Workings'!T1301))))</f>
        <v>0</v>
      </c>
      <c r="O300" s="221">
        <f>'Sch D. Workings'!Y1301</f>
        <v>0</v>
      </c>
      <c r="P300" s="82">
        <f>IFERROR(LOOKUP('Sch D. Workings'!V1301,$C$10:$C$14,$B$10:$B$14),0)</f>
        <v>0</v>
      </c>
      <c r="Q300" s="99">
        <f>COUNTIFS('Sch D. Workings'!V1301,"&gt;"&amp;$D$14)</f>
        <v>0</v>
      </c>
      <c r="R300" s="85"/>
      <c r="S300" s="78">
        <f>'Sch D. Workings'!AA1301</f>
        <v>0</v>
      </c>
      <c r="T300" s="309">
        <f>IF(OR('Sch D. Workings'!D294="",$D$7&lt;=O$7,S300=0),0,IF(OR(N300="Exceeded Cap",SUM(H300,N300)='Sch D. Workings'!$D$12),"Exceeded cap",IF((SUMIFS('Sch A. Input'!H292:CJ292,'Sch A. Input'!$H$14:$CJ$14,"Total",'Sch A. Input'!$H$13:$CJ$13,"&lt;="&amp;$U$7))&gt;'Sch D. Workings'!$D$12,MIN('Sch D. Workings'!AD1301,'Sch D. Workings'!$D$12-N300-H300),'Sch D. Workings'!AD1301)))</f>
        <v>0</v>
      </c>
      <c r="U300" s="221">
        <f>'Sch D. Workings'!AI1301</f>
        <v>0</v>
      </c>
      <c r="V300" s="82">
        <f>IFERROR(LOOKUP('Sch D. Workings'!AF1301,$C$10:$C$14,$B$10:$B$14),0)</f>
        <v>0</v>
      </c>
      <c r="W300" s="99">
        <f>COUNTIFS('Sch D. Workings'!AF1301,"&gt;"&amp;$D$14)</f>
        <v>0</v>
      </c>
      <c r="X300" s="85"/>
      <c r="Y300" s="78">
        <f>'Sch D. Workings'!AK1301</f>
        <v>0</v>
      </c>
      <c r="Z300" s="309">
        <f>IF(OR('Sch D. Workings'!D294="",$D$7&lt;=U$7,Y300=0),0,IF(OR(T300="Exceeded Cap",N300="Exceeded Cap",SUM(H300,N300,T300)='Sch D. Workings'!$D$12),"Exceeded Cap",IF((SUMIFS('Sch A. Input'!H292:CJ292,'Sch A. Input'!$H$14:$CJ$14,"Total",'Sch A. Input'!$H$13:$CJ$13,"&lt;="&amp;$AA$7))&gt;'Sch D. Workings'!$D$12,MIN('Sch D. Workings'!AN1301,'Sch D. Workings'!$D$12-N300-T300-H300),'Sch D. Workings'!AN1301)))</f>
        <v>0</v>
      </c>
      <c r="AA300" s="221">
        <f>'Sch D. Workings'!AS1301</f>
        <v>0</v>
      </c>
      <c r="AB300" s="82">
        <f>IFERROR(LOOKUP('Sch D. Workings'!AP1301,$C$10:$C$14,$B$10:$B$14),0)</f>
        <v>0</v>
      </c>
      <c r="AC300" s="99">
        <f>COUNTIFS('Sch D. Workings'!AP1301,"&gt;"&amp;$D$14)</f>
        <v>0</v>
      </c>
    </row>
    <row r="301" spans="3:29" x14ac:dyDescent="0.35">
      <c r="C301" s="81" t="str">
        <f>IF('Sch A. Input'!B293="","",'Sch A. Input'!B293)</f>
        <v/>
      </c>
      <c r="D301" s="81" t="str">
        <f>IF('Sch A. Input'!C293="","",'Sch A. Input'!C293)</f>
        <v/>
      </c>
      <c r="E301" s="85"/>
      <c r="F301" s="85"/>
      <c r="G301" s="99">
        <f>'Sch D. Workings'!G1302</f>
        <v>0</v>
      </c>
      <c r="H301" s="310">
        <f>IF(OR('Sch D. Workings'!D295="",G301=0),0,(IF((SUMIFS('Sch A. Input'!H293:CJ293,'Sch A. Input'!$H$14:$CJ$14,"Total",'Sch A. Input'!$H$13:$CJ$13,"&lt;="&amp;$I$7))&gt;'Sch D. Workings'!$D$12,MIN('Sch D. Workings'!J1302,'Sch D. Workings'!$D$12),'Sch D. Workings'!J1302)))</f>
        <v>0</v>
      </c>
      <c r="I301" s="221">
        <f>'Sch D. Workings'!O1302</f>
        <v>0</v>
      </c>
      <c r="J301" s="82">
        <f>IFERROR(LOOKUP('Sch D. Workings'!L1302,$C$10:$C$14,$B$10:$B$14),0)</f>
        <v>0</v>
      </c>
      <c r="K301" s="99">
        <f>COUNTIFS('Sch D. Workings'!L1302,"&gt;"&amp;$D$14)</f>
        <v>0</v>
      </c>
      <c r="L301" s="300"/>
      <c r="M301" s="78">
        <f>'Sch D. Workings'!Q1302</f>
        <v>0</v>
      </c>
      <c r="N301" s="309">
        <f>IF(OR('Sch D. Workings'!D295="",$D$7&lt;=I$7,M301=0),0,(IF(H301='Sch D. Workings'!$D$12,"Exceeded Cap",IF((SUMIFS('Sch A. Input'!H293:CJ293,'Sch A. Input'!$H$14:$CJ$14,"Total",'Sch A. Input'!$H$13:$CJ$13,"&lt;="&amp;$O$7))&gt;'Sch D. Workings'!$D$12,MIN('Sch D. Workings'!T1302,'Sch D. Workings'!$D$12-H301),'Sch D. Workings'!T1302))))</f>
        <v>0</v>
      </c>
      <c r="O301" s="221">
        <f>'Sch D. Workings'!Y1302</f>
        <v>0</v>
      </c>
      <c r="P301" s="82">
        <f>IFERROR(LOOKUP('Sch D. Workings'!V1302,$C$10:$C$14,$B$10:$B$14),0)</f>
        <v>0</v>
      </c>
      <c r="Q301" s="99">
        <f>COUNTIFS('Sch D. Workings'!V1302,"&gt;"&amp;$D$14)</f>
        <v>0</v>
      </c>
      <c r="R301" s="85"/>
      <c r="S301" s="78">
        <f>'Sch D. Workings'!AA1302</f>
        <v>0</v>
      </c>
      <c r="T301" s="309">
        <f>IF(OR('Sch D. Workings'!D295="",$D$7&lt;=O$7,S301=0),0,IF(OR(N301="Exceeded Cap",SUM(H301,N301)='Sch D. Workings'!$D$12),"Exceeded cap",IF((SUMIFS('Sch A. Input'!H293:CJ293,'Sch A. Input'!$H$14:$CJ$14,"Total",'Sch A. Input'!$H$13:$CJ$13,"&lt;="&amp;$U$7))&gt;'Sch D. Workings'!$D$12,MIN('Sch D. Workings'!AD1302,'Sch D. Workings'!$D$12-N301-H301),'Sch D. Workings'!AD1302)))</f>
        <v>0</v>
      </c>
      <c r="U301" s="221">
        <f>'Sch D. Workings'!AI1302</f>
        <v>0</v>
      </c>
      <c r="V301" s="82">
        <f>IFERROR(LOOKUP('Sch D. Workings'!AF1302,$C$10:$C$14,$B$10:$B$14),0)</f>
        <v>0</v>
      </c>
      <c r="W301" s="99">
        <f>COUNTIFS('Sch D. Workings'!AF1302,"&gt;"&amp;$D$14)</f>
        <v>0</v>
      </c>
      <c r="X301" s="85"/>
      <c r="Y301" s="78">
        <f>'Sch D. Workings'!AK1302</f>
        <v>0</v>
      </c>
      <c r="Z301" s="309">
        <f>IF(OR('Sch D. Workings'!D295="",$D$7&lt;=U$7,Y301=0),0,IF(OR(T301="Exceeded Cap",N301="Exceeded Cap",SUM(H301,N301,T301)='Sch D. Workings'!$D$12),"Exceeded Cap",IF((SUMIFS('Sch A. Input'!H293:CJ293,'Sch A. Input'!$H$14:$CJ$14,"Total",'Sch A. Input'!$H$13:$CJ$13,"&lt;="&amp;$AA$7))&gt;'Sch D. Workings'!$D$12,MIN('Sch D. Workings'!AN1302,'Sch D. Workings'!$D$12-N301-T301-H301),'Sch D. Workings'!AN1302)))</f>
        <v>0</v>
      </c>
      <c r="AA301" s="221">
        <f>'Sch D. Workings'!AS1302</f>
        <v>0</v>
      </c>
      <c r="AB301" s="82">
        <f>IFERROR(LOOKUP('Sch D. Workings'!AP1302,$C$10:$C$14,$B$10:$B$14),0)</f>
        <v>0</v>
      </c>
      <c r="AC301" s="99">
        <f>COUNTIFS('Sch D. Workings'!AP1302,"&gt;"&amp;$D$14)</f>
        <v>0</v>
      </c>
    </row>
    <row r="302" spans="3:29" x14ac:dyDescent="0.35">
      <c r="C302" s="81" t="str">
        <f>IF('Sch A. Input'!B294="","",'Sch A. Input'!B294)</f>
        <v/>
      </c>
      <c r="D302" s="81" t="str">
        <f>IF('Sch A. Input'!C294="","",'Sch A. Input'!C294)</f>
        <v/>
      </c>
      <c r="E302" s="85"/>
      <c r="F302" s="85"/>
      <c r="G302" s="99">
        <f>'Sch D. Workings'!G1303</f>
        <v>0</v>
      </c>
      <c r="H302" s="310">
        <f>IF(OR('Sch D. Workings'!D296="",G302=0),0,(IF((SUMIFS('Sch A. Input'!H294:CJ294,'Sch A. Input'!$H$14:$CJ$14,"Total",'Sch A. Input'!$H$13:$CJ$13,"&lt;="&amp;$I$7))&gt;'Sch D. Workings'!$D$12,MIN('Sch D. Workings'!J1303,'Sch D. Workings'!$D$12),'Sch D. Workings'!J1303)))</f>
        <v>0</v>
      </c>
      <c r="I302" s="221">
        <f>'Sch D. Workings'!O1303</f>
        <v>0</v>
      </c>
      <c r="J302" s="82">
        <f>IFERROR(LOOKUP('Sch D. Workings'!L1303,$C$10:$C$14,$B$10:$B$14),0)</f>
        <v>0</v>
      </c>
      <c r="K302" s="99">
        <f>COUNTIFS('Sch D. Workings'!L1303,"&gt;"&amp;$D$14)</f>
        <v>0</v>
      </c>
      <c r="L302" s="300"/>
      <c r="M302" s="78">
        <f>'Sch D. Workings'!Q1303</f>
        <v>0</v>
      </c>
      <c r="N302" s="309">
        <f>IF(OR('Sch D. Workings'!D296="",$D$7&lt;=I$7,M302=0),0,(IF(H302='Sch D. Workings'!$D$12,"Exceeded Cap",IF((SUMIFS('Sch A. Input'!H294:CJ294,'Sch A. Input'!$H$14:$CJ$14,"Total",'Sch A. Input'!$H$13:$CJ$13,"&lt;="&amp;$O$7))&gt;'Sch D. Workings'!$D$12,MIN('Sch D. Workings'!T1303,'Sch D. Workings'!$D$12-H302),'Sch D. Workings'!T1303))))</f>
        <v>0</v>
      </c>
      <c r="O302" s="221">
        <f>'Sch D. Workings'!Y1303</f>
        <v>0</v>
      </c>
      <c r="P302" s="82">
        <f>IFERROR(LOOKUP('Sch D. Workings'!V1303,$C$10:$C$14,$B$10:$B$14),0)</f>
        <v>0</v>
      </c>
      <c r="Q302" s="99">
        <f>COUNTIFS('Sch D. Workings'!V1303,"&gt;"&amp;$D$14)</f>
        <v>0</v>
      </c>
      <c r="R302" s="85"/>
      <c r="S302" s="78">
        <f>'Sch D. Workings'!AA1303</f>
        <v>0</v>
      </c>
      <c r="T302" s="309">
        <f>IF(OR('Sch D. Workings'!D296="",$D$7&lt;=O$7,S302=0),0,IF(OR(N302="Exceeded Cap",SUM(H302,N302)='Sch D. Workings'!$D$12),"Exceeded cap",IF((SUMIFS('Sch A. Input'!H294:CJ294,'Sch A. Input'!$H$14:$CJ$14,"Total",'Sch A. Input'!$H$13:$CJ$13,"&lt;="&amp;$U$7))&gt;'Sch D. Workings'!$D$12,MIN('Sch D. Workings'!AD1303,'Sch D. Workings'!$D$12-N302-H302),'Sch D. Workings'!AD1303)))</f>
        <v>0</v>
      </c>
      <c r="U302" s="221">
        <f>'Sch D. Workings'!AI1303</f>
        <v>0</v>
      </c>
      <c r="V302" s="82">
        <f>IFERROR(LOOKUP('Sch D. Workings'!AF1303,$C$10:$C$14,$B$10:$B$14),0)</f>
        <v>0</v>
      </c>
      <c r="W302" s="99">
        <f>COUNTIFS('Sch D. Workings'!AF1303,"&gt;"&amp;$D$14)</f>
        <v>0</v>
      </c>
      <c r="X302" s="85"/>
      <c r="Y302" s="78">
        <f>'Sch D. Workings'!AK1303</f>
        <v>0</v>
      </c>
      <c r="Z302" s="309">
        <f>IF(OR('Sch D. Workings'!D296="",$D$7&lt;=U$7,Y302=0),0,IF(OR(T302="Exceeded Cap",N302="Exceeded Cap",SUM(H302,N302,T302)='Sch D. Workings'!$D$12),"Exceeded Cap",IF((SUMIFS('Sch A. Input'!H294:CJ294,'Sch A. Input'!$H$14:$CJ$14,"Total",'Sch A. Input'!$H$13:$CJ$13,"&lt;="&amp;$AA$7))&gt;'Sch D. Workings'!$D$12,MIN('Sch D. Workings'!AN1303,'Sch D. Workings'!$D$12-N302-T302-H302),'Sch D. Workings'!AN1303)))</f>
        <v>0</v>
      </c>
      <c r="AA302" s="221">
        <f>'Sch D. Workings'!AS1303</f>
        <v>0</v>
      </c>
      <c r="AB302" s="82">
        <f>IFERROR(LOOKUP('Sch D. Workings'!AP1303,$C$10:$C$14,$B$10:$B$14),0)</f>
        <v>0</v>
      </c>
      <c r="AC302" s="99">
        <f>COUNTIFS('Sch D. Workings'!AP1303,"&gt;"&amp;$D$14)</f>
        <v>0</v>
      </c>
    </row>
    <row r="303" spans="3:29" x14ac:dyDescent="0.35">
      <c r="C303" s="81" t="str">
        <f>IF('Sch A. Input'!B295="","",'Sch A. Input'!B295)</f>
        <v/>
      </c>
      <c r="D303" s="81" t="str">
        <f>IF('Sch A. Input'!C295="","",'Sch A. Input'!C295)</f>
        <v/>
      </c>
      <c r="E303" s="85"/>
      <c r="F303" s="85"/>
      <c r="G303" s="99">
        <f>'Sch D. Workings'!G1304</f>
        <v>0</v>
      </c>
      <c r="H303" s="310">
        <f>IF(OR('Sch D. Workings'!D297="",G303=0),0,(IF((SUMIFS('Sch A. Input'!H295:CJ295,'Sch A. Input'!$H$14:$CJ$14,"Total",'Sch A. Input'!$H$13:$CJ$13,"&lt;="&amp;$I$7))&gt;'Sch D. Workings'!$D$12,MIN('Sch D. Workings'!J1304,'Sch D. Workings'!$D$12),'Sch D. Workings'!J1304)))</f>
        <v>0</v>
      </c>
      <c r="I303" s="221">
        <f>'Sch D. Workings'!O1304</f>
        <v>0</v>
      </c>
      <c r="J303" s="82">
        <f>IFERROR(LOOKUP('Sch D. Workings'!L1304,$C$10:$C$14,$B$10:$B$14),0)</f>
        <v>0</v>
      </c>
      <c r="K303" s="99">
        <f>COUNTIFS('Sch D. Workings'!L1304,"&gt;"&amp;$D$14)</f>
        <v>0</v>
      </c>
      <c r="L303" s="300"/>
      <c r="M303" s="78">
        <f>'Sch D. Workings'!Q1304</f>
        <v>0</v>
      </c>
      <c r="N303" s="309">
        <f>IF(OR('Sch D. Workings'!D297="",$D$7&lt;=I$7,M303=0),0,(IF(H303='Sch D. Workings'!$D$12,"Exceeded Cap",IF((SUMIFS('Sch A. Input'!H295:CJ295,'Sch A. Input'!$H$14:$CJ$14,"Total",'Sch A. Input'!$H$13:$CJ$13,"&lt;="&amp;$O$7))&gt;'Sch D. Workings'!$D$12,MIN('Sch D. Workings'!T1304,'Sch D. Workings'!$D$12-H303),'Sch D. Workings'!T1304))))</f>
        <v>0</v>
      </c>
      <c r="O303" s="221">
        <f>'Sch D. Workings'!Y1304</f>
        <v>0</v>
      </c>
      <c r="P303" s="82">
        <f>IFERROR(LOOKUP('Sch D. Workings'!V1304,$C$10:$C$14,$B$10:$B$14),0)</f>
        <v>0</v>
      </c>
      <c r="Q303" s="99">
        <f>COUNTIFS('Sch D. Workings'!V1304,"&gt;"&amp;$D$14)</f>
        <v>0</v>
      </c>
      <c r="R303" s="85"/>
      <c r="S303" s="78">
        <f>'Sch D. Workings'!AA1304</f>
        <v>0</v>
      </c>
      <c r="T303" s="309">
        <f>IF(OR('Sch D. Workings'!D297="",$D$7&lt;=O$7,S303=0),0,IF(OR(N303="Exceeded Cap",SUM(H303,N303)='Sch D. Workings'!$D$12),"Exceeded cap",IF((SUMIFS('Sch A. Input'!H295:CJ295,'Sch A. Input'!$H$14:$CJ$14,"Total",'Sch A. Input'!$H$13:$CJ$13,"&lt;="&amp;$U$7))&gt;'Sch D. Workings'!$D$12,MIN('Sch D. Workings'!AD1304,'Sch D. Workings'!$D$12-N303-H303),'Sch D. Workings'!AD1304)))</f>
        <v>0</v>
      </c>
      <c r="U303" s="221">
        <f>'Sch D. Workings'!AI1304</f>
        <v>0</v>
      </c>
      <c r="V303" s="82">
        <f>IFERROR(LOOKUP('Sch D. Workings'!AF1304,$C$10:$C$14,$B$10:$B$14),0)</f>
        <v>0</v>
      </c>
      <c r="W303" s="99">
        <f>COUNTIFS('Sch D. Workings'!AF1304,"&gt;"&amp;$D$14)</f>
        <v>0</v>
      </c>
      <c r="X303" s="85"/>
      <c r="Y303" s="78">
        <f>'Sch D. Workings'!AK1304</f>
        <v>0</v>
      </c>
      <c r="Z303" s="309">
        <f>IF(OR('Sch D. Workings'!D297="",$D$7&lt;=U$7,Y303=0),0,IF(OR(T303="Exceeded Cap",N303="Exceeded Cap",SUM(H303,N303,T303)='Sch D. Workings'!$D$12),"Exceeded Cap",IF((SUMIFS('Sch A. Input'!H295:CJ295,'Sch A. Input'!$H$14:$CJ$14,"Total",'Sch A. Input'!$H$13:$CJ$13,"&lt;="&amp;$AA$7))&gt;'Sch D. Workings'!$D$12,MIN('Sch D. Workings'!AN1304,'Sch D. Workings'!$D$12-N303-T303-H303),'Sch D. Workings'!AN1304)))</f>
        <v>0</v>
      </c>
      <c r="AA303" s="221">
        <f>'Sch D. Workings'!AS1304</f>
        <v>0</v>
      </c>
      <c r="AB303" s="82">
        <f>IFERROR(LOOKUP('Sch D. Workings'!AP1304,$C$10:$C$14,$B$10:$B$14),0)</f>
        <v>0</v>
      </c>
      <c r="AC303" s="99">
        <f>COUNTIFS('Sch D. Workings'!AP1304,"&gt;"&amp;$D$14)</f>
        <v>0</v>
      </c>
    </row>
    <row r="304" spans="3:29" x14ac:dyDescent="0.35">
      <c r="C304" s="81" t="str">
        <f>IF('Sch A. Input'!B296="","",'Sch A. Input'!B296)</f>
        <v/>
      </c>
      <c r="D304" s="81" t="str">
        <f>IF('Sch A. Input'!C296="","",'Sch A. Input'!C296)</f>
        <v/>
      </c>
      <c r="E304" s="85"/>
      <c r="F304" s="85"/>
      <c r="G304" s="99">
        <f>'Sch D. Workings'!G1305</f>
        <v>0</v>
      </c>
      <c r="H304" s="310">
        <f>IF(OR('Sch D. Workings'!D298="",G304=0),0,(IF((SUMIFS('Sch A. Input'!H296:CJ296,'Sch A. Input'!$H$14:$CJ$14,"Total",'Sch A. Input'!$H$13:$CJ$13,"&lt;="&amp;$I$7))&gt;'Sch D. Workings'!$D$12,MIN('Sch D. Workings'!J1305,'Sch D. Workings'!$D$12),'Sch D. Workings'!J1305)))</f>
        <v>0</v>
      </c>
      <c r="I304" s="221">
        <f>'Sch D. Workings'!O1305</f>
        <v>0</v>
      </c>
      <c r="J304" s="82">
        <f>IFERROR(LOOKUP('Sch D. Workings'!L1305,$C$10:$C$14,$B$10:$B$14),0)</f>
        <v>0</v>
      </c>
      <c r="K304" s="99">
        <f>COUNTIFS('Sch D. Workings'!L1305,"&gt;"&amp;$D$14)</f>
        <v>0</v>
      </c>
      <c r="L304" s="300"/>
      <c r="M304" s="78">
        <f>'Sch D. Workings'!Q1305</f>
        <v>0</v>
      </c>
      <c r="N304" s="309">
        <f>IF(OR('Sch D. Workings'!D298="",$D$7&lt;=I$7,M304=0),0,(IF(H304='Sch D. Workings'!$D$12,"Exceeded Cap",IF((SUMIFS('Sch A. Input'!H296:CJ296,'Sch A. Input'!$H$14:$CJ$14,"Total",'Sch A. Input'!$H$13:$CJ$13,"&lt;="&amp;$O$7))&gt;'Sch D. Workings'!$D$12,MIN('Sch D. Workings'!T1305,'Sch D. Workings'!$D$12-H304),'Sch D. Workings'!T1305))))</f>
        <v>0</v>
      </c>
      <c r="O304" s="221">
        <f>'Sch D. Workings'!Y1305</f>
        <v>0</v>
      </c>
      <c r="P304" s="82">
        <f>IFERROR(LOOKUP('Sch D. Workings'!V1305,$C$10:$C$14,$B$10:$B$14),0)</f>
        <v>0</v>
      </c>
      <c r="Q304" s="99">
        <f>COUNTIFS('Sch D. Workings'!V1305,"&gt;"&amp;$D$14)</f>
        <v>0</v>
      </c>
      <c r="R304" s="85"/>
      <c r="S304" s="78">
        <f>'Sch D. Workings'!AA1305</f>
        <v>0</v>
      </c>
      <c r="T304" s="309">
        <f>IF(OR('Sch D. Workings'!D298="",$D$7&lt;=O$7,S304=0),0,IF(OR(N304="Exceeded Cap",SUM(H304,N304)='Sch D. Workings'!$D$12),"Exceeded cap",IF((SUMIFS('Sch A. Input'!H296:CJ296,'Sch A. Input'!$H$14:$CJ$14,"Total",'Sch A. Input'!$H$13:$CJ$13,"&lt;="&amp;$U$7))&gt;'Sch D. Workings'!$D$12,MIN('Sch D. Workings'!AD1305,'Sch D. Workings'!$D$12-N304-H304),'Sch D. Workings'!AD1305)))</f>
        <v>0</v>
      </c>
      <c r="U304" s="221">
        <f>'Sch D. Workings'!AI1305</f>
        <v>0</v>
      </c>
      <c r="V304" s="82">
        <f>IFERROR(LOOKUP('Sch D. Workings'!AF1305,$C$10:$C$14,$B$10:$B$14),0)</f>
        <v>0</v>
      </c>
      <c r="W304" s="99">
        <f>COUNTIFS('Sch D. Workings'!AF1305,"&gt;"&amp;$D$14)</f>
        <v>0</v>
      </c>
      <c r="X304" s="85"/>
      <c r="Y304" s="78">
        <f>'Sch D. Workings'!AK1305</f>
        <v>0</v>
      </c>
      <c r="Z304" s="309">
        <f>IF(OR('Sch D. Workings'!D298="",$D$7&lt;=U$7,Y304=0),0,IF(OR(T304="Exceeded Cap",N304="Exceeded Cap",SUM(H304,N304,T304)='Sch D. Workings'!$D$12),"Exceeded Cap",IF((SUMIFS('Sch A. Input'!H296:CJ296,'Sch A. Input'!$H$14:$CJ$14,"Total",'Sch A. Input'!$H$13:$CJ$13,"&lt;="&amp;$AA$7))&gt;'Sch D. Workings'!$D$12,MIN('Sch D. Workings'!AN1305,'Sch D. Workings'!$D$12-N304-T304-H304),'Sch D. Workings'!AN1305)))</f>
        <v>0</v>
      </c>
      <c r="AA304" s="221">
        <f>'Sch D. Workings'!AS1305</f>
        <v>0</v>
      </c>
      <c r="AB304" s="82">
        <f>IFERROR(LOOKUP('Sch D. Workings'!AP1305,$C$10:$C$14,$B$10:$B$14),0)</f>
        <v>0</v>
      </c>
      <c r="AC304" s="99">
        <f>COUNTIFS('Sch D. Workings'!AP1305,"&gt;"&amp;$D$14)</f>
        <v>0</v>
      </c>
    </row>
    <row r="305" spans="3:29" x14ac:dyDescent="0.35">
      <c r="C305" s="81" t="str">
        <f>IF('Sch A. Input'!B297="","",'Sch A. Input'!B297)</f>
        <v/>
      </c>
      <c r="D305" s="81" t="str">
        <f>IF('Sch A. Input'!C297="","",'Sch A. Input'!C297)</f>
        <v/>
      </c>
      <c r="E305" s="85"/>
      <c r="F305" s="85"/>
      <c r="G305" s="99">
        <f>'Sch D. Workings'!G1306</f>
        <v>0</v>
      </c>
      <c r="H305" s="310">
        <f>IF(OR('Sch D. Workings'!D299="",G305=0),0,(IF((SUMIFS('Sch A. Input'!H297:CJ297,'Sch A. Input'!$H$14:$CJ$14,"Total",'Sch A. Input'!$H$13:$CJ$13,"&lt;="&amp;$I$7))&gt;'Sch D. Workings'!$D$12,MIN('Sch D. Workings'!J1306,'Sch D. Workings'!$D$12),'Sch D. Workings'!J1306)))</f>
        <v>0</v>
      </c>
      <c r="I305" s="221">
        <f>'Sch D. Workings'!O1306</f>
        <v>0</v>
      </c>
      <c r="J305" s="82">
        <f>IFERROR(LOOKUP('Sch D. Workings'!L1306,$C$10:$C$14,$B$10:$B$14),0)</f>
        <v>0</v>
      </c>
      <c r="K305" s="99">
        <f>COUNTIFS('Sch D. Workings'!L1306,"&gt;"&amp;$D$14)</f>
        <v>0</v>
      </c>
      <c r="L305" s="300"/>
      <c r="M305" s="78">
        <f>'Sch D. Workings'!Q1306</f>
        <v>0</v>
      </c>
      <c r="N305" s="309">
        <f>IF(OR('Sch D. Workings'!D299="",$D$7&lt;=I$7,M305=0),0,(IF(H305='Sch D. Workings'!$D$12,"Exceeded Cap",IF((SUMIFS('Sch A. Input'!H297:CJ297,'Sch A. Input'!$H$14:$CJ$14,"Total",'Sch A. Input'!$H$13:$CJ$13,"&lt;="&amp;$O$7))&gt;'Sch D. Workings'!$D$12,MIN('Sch D. Workings'!T1306,'Sch D. Workings'!$D$12-H305),'Sch D. Workings'!T1306))))</f>
        <v>0</v>
      </c>
      <c r="O305" s="221">
        <f>'Sch D. Workings'!Y1306</f>
        <v>0</v>
      </c>
      <c r="P305" s="82">
        <f>IFERROR(LOOKUP('Sch D. Workings'!V1306,$C$10:$C$14,$B$10:$B$14),0)</f>
        <v>0</v>
      </c>
      <c r="Q305" s="99">
        <f>COUNTIFS('Sch D. Workings'!V1306,"&gt;"&amp;$D$14)</f>
        <v>0</v>
      </c>
      <c r="R305" s="85"/>
      <c r="S305" s="78">
        <f>'Sch D. Workings'!AA1306</f>
        <v>0</v>
      </c>
      <c r="T305" s="309">
        <f>IF(OR('Sch D. Workings'!D299="",$D$7&lt;=O$7,S305=0),0,IF(OR(N305="Exceeded Cap",SUM(H305,N305)='Sch D. Workings'!$D$12),"Exceeded cap",IF((SUMIFS('Sch A. Input'!H297:CJ297,'Sch A. Input'!$H$14:$CJ$14,"Total",'Sch A. Input'!$H$13:$CJ$13,"&lt;="&amp;$U$7))&gt;'Sch D. Workings'!$D$12,MIN('Sch D. Workings'!AD1306,'Sch D. Workings'!$D$12-N305-H305),'Sch D. Workings'!AD1306)))</f>
        <v>0</v>
      </c>
      <c r="U305" s="221">
        <f>'Sch D. Workings'!AI1306</f>
        <v>0</v>
      </c>
      <c r="V305" s="82">
        <f>IFERROR(LOOKUP('Sch D. Workings'!AF1306,$C$10:$C$14,$B$10:$B$14),0)</f>
        <v>0</v>
      </c>
      <c r="W305" s="99">
        <f>COUNTIFS('Sch D. Workings'!AF1306,"&gt;"&amp;$D$14)</f>
        <v>0</v>
      </c>
      <c r="X305" s="85"/>
      <c r="Y305" s="78">
        <f>'Sch D. Workings'!AK1306</f>
        <v>0</v>
      </c>
      <c r="Z305" s="309">
        <f>IF(OR('Sch D. Workings'!D299="",$D$7&lt;=U$7,Y305=0),0,IF(OR(T305="Exceeded Cap",N305="Exceeded Cap",SUM(H305,N305,T305)='Sch D. Workings'!$D$12),"Exceeded Cap",IF((SUMIFS('Sch A. Input'!H297:CJ297,'Sch A. Input'!$H$14:$CJ$14,"Total",'Sch A. Input'!$H$13:$CJ$13,"&lt;="&amp;$AA$7))&gt;'Sch D. Workings'!$D$12,MIN('Sch D. Workings'!AN1306,'Sch D. Workings'!$D$12-N305-T305-H305),'Sch D. Workings'!AN1306)))</f>
        <v>0</v>
      </c>
      <c r="AA305" s="221">
        <f>'Sch D. Workings'!AS1306</f>
        <v>0</v>
      </c>
      <c r="AB305" s="82">
        <f>IFERROR(LOOKUP('Sch D. Workings'!AP1306,$C$10:$C$14,$B$10:$B$14),0)</f>
        <v>0</v>
      </c>
      <c r="AC305" s="99">
        <f>COUNTIFS('Sch D. Workings'!AP1306,"&gt;"&amp;$D$14)</f>
        <v>0</v>
      </c>
    </row>
    <row r="306" spans="3:29" x14ac:dyDescent="0.35">
      <c r="C306" s="81" t="str">
        <f>IF('Sch A. Input'!B298="","",'Sch A. Input'!B298)</f>
        <v/>
      </c>
      <c r="D306" s="81" t="str">
        <f>IF('Sch A. Input'!C298="","",'Sch A. Input'!C298)</f>
        <v/>
      </c>
      <c r="E306" s="85"/>
      <c r="F306" s="85"/>
      <c r="G306" s="99">
        <f>'Sch D. Workings'!G1307</f>
        <v>0</v>
      </c>
      <c r="H306" s="310">
        <f>IF(OR('Sch D. Workings'!D300="",G306=0),0,(IF((SUMIFS('Sch A. Input'!H298:CJ298,'Sch A. Input'!$H$14:$CJ$14,"Total",'Sch A. Input'!$H$13:$CJ$13,"&lt;="&amp;$I$7))&gt;'Sch D. Workings'!$D$12,MIN('Sch D. Workings'!J1307,'Sch D. Workings'!$D$12),'Sch D. Workings'!J1307)))</f>
        <v>0</v>
      </c>
      <c r="I306" s="221">
        <f>'Sch D. Workings'!O1307</f>
        <v>0</v>
      </c>
      <c r="J306" s="82">
        <f>IFERROR(LOOKUP('Sch D. Workings'!L1307,$C$10:$C$14,$B$10:$B$14),0)</f>
        <v>0</v>
      </c>
      <c r="K306" s="99">
        <f>COUNTIFS('Sch D. Workings'!L1307,"&gt;"&amp;$D$14)</f>
        <v>0</v>
      </c>
      <c r="L306" s="300"/>
      <c r="M306" s="78">
        <f>'Sch D. Workings'!Q1307</f>
        <v>0</v>
      </c>
      <c r="N306" s="309">
        <f>IF(OR('Sch D. Workings'!D300="",$D$7&lt;=I$7,M306=0),0,(IF(H306='Sch D. Workings'!$D$12,"Exceeded Cap",IF((SUMIFS('Sch A. Input'!H298:CJ298,'Sch A. Input'!$H$14:$CJ$14,"Total",'Sch A. Input'!$H$13:$CJ$13,"&lt;="&amp;$O$7))&gt;'Sch D. Workings'!$D$12,MIN('Sch D. Workings'!T1307,'Sch D. Workings'!$D$12-H306),'Sch D. Workings'!T1307))))</f>
        <v>0</v>
      </c>
      <c r="O306" s="221">
        <f>'Sch D. Workings'!Y1307</f>
        <v>0</v>
      </c>
      <c r="P306" s="82">
        <f>IFERROR(LOOKUP('Sch D. Workings'!V1307,$C$10:$C$14,$B$10:$B$14),0)</f>
        <v>0</v>
      </c>
      <c r="Q306" s="99">
        <f>COUNTIFS('Sch D. Workings'!V1307,"&gt;"&amp;$D$14)</f>
        <v>0</v>
      </c>
      <c r="R306" s="85"/>
      <c r="S306" s="78">
        <f>'Sch D. Workings'!AA1307</f>
        <v>0</v>
      </c>
      <c r="T306" s="309">
        <f>IF(OR('Sch D. Workings'!D300="",$D$7&lt;=O$7,S306=0),0,IF(OR(N306="Exceeded Cap",SUM(H306,N306)='Sch D. Workings'!$D$12),"Exceeded cap",IF((SUMIFS('Sch A. Input'!H298:CJ298,'Sch A. Input'!$H$14:$CJ$14,"Total",'Sch A. Input'!$H$13:$CJ$13,"&lt;="&amp;$U$7))&gt;'Sch D. Workings'!$D$12,MIN('Sch D. Workings'!AD1307,'Sch D. Workings'!$D$12-N306-H306),'Sch D. Workings'!AD1307)))</f>
        <v>0</v>
      </c>
      <c r="U306" s="221">
        <f>'Sch D. Workings'!AI1307</f>
        <v>0</v>
      </c>
      <c r="V306" s="82">
        <f>IFERROR(LOOKUP('Sch D. Workings'!AF1307,$C$10:$C$14,$B$10:$B$14),0)</f>
        <v>0</v>
      </c>
      <c r="W306" s="99">
        <f>COUNTIFS('Sch D. Workings'!AF1307,"&gt;"&amp;$D$14)</f>
        <v>0</v>
      </c>
      <c r="X306" s="85"/>
      <c r="Y306" s="78">
        <f>'Sch D. Workings'!AK1307</f>
        <v>0</v>
      </c>
      <c r="Z306" s="309">
        <f>IF(OR('Sch D. Workings'!D300="",$D$7&lt;=U$7,Y306=0),0,IF(OR(T306="Exceeded Cap",N306="Exceeded Cap",SUM(H306,N306,T306)='Sch D. Workings'!$D$12),"Exceeded Cap",IF((SUMIFS('Sch A. Input'!H298:CJ298,'Sch A. Input'!$H$14:$CJ$14,"Total",'Sch A. Input'!$H$13:$CJ$13,"&lt;="&amp;$AA$7))&gt;'Sch D. Workings'!$D$12,MIN('Sch D. Workings'!AN1307,'Sch D. Workings'!$D$12-N306-T306-H306),'Sch D. Workings'!AN1307)))</f>
        <v>0</v>
      </c>
      <c r="AA306" s="221">
        <f>'Sch D. Workings'!AS1307</f>
        <v>0</v>
      </c>
      <c r="AB306" s="82">
        <f>IFERROR(LOOKUP('Sch D. Workings'!AP1307,$C$10:$C$14,$B$10:$B$14),0)</f>
        <v>0</v>
      </c>
      <c r="AC306" s="99">
        <f>COUNTIFS('Sch D. Workings'!AP1307,"&gt;"&amp;$D$14)</f>
        <v>0</v>
      </c>
    </row>
    <row r="307" spans="3:29" x14ac:dyDescent="0.35">
      <c r="C307" s="81" t="str">
        <f>IF('Sch A. Input'!B299="","",'Sch A. Input'!B299)</f>
        <v/>
      </c>
      <c r="D307" s="81" t="str">
        <f>IF('Sch A. Input'!C299="","",'Sch A. Input'!C299)</f>
        <v/>
      </c>
      <c r="E307" s="85"/>
      <c r="F307" s="85"/>
      <c r="G307" s="99">
        <f>'Sch D. Workings'!G1308</f>
        <v>0</v>
      </c>
      <c r="H307" s="310">
        <f>IF(OR('Sch D. Workings'!D301="",G307=0),0,(IF((SUMIFS('Sch A. Input'!H299:CJ299,'Sch A. Input'!$H$14:$CJ$14,"Total",'Sch A. Input'!$H$13:$CJ$13,"&lt;="&amp;$I$7))&gt;'Sch D. Workings'!$D$12,MIN('Sch D. Workings'!J1308,'Sch D. Workings'!$D$12),'Sch D. Workings'!J1308)))</f>
        <v>0</v>
      </c>
      <c r="I307" s="221">
        <f>'Sch D. Workings'!O1308</f>
        <v>0</v>
      </c>
      <c r="J307" s="82">
        <f>IFERROR(LOOKUP('Sch D. Workings'!L1308,$C$10:$C$14,$B$10:$B$14),0)</f>
        <v>0</v>
      </c>
      <c r="K307" s="99">
        <f>COUNTIFS('Sch D. Workings'!L1308,"&gt;"&amp;$D$14)</f>
        <v>0</v>
      </c>
      <c r="L307" s="300"/>
      <c r="M307" s="78">
        <f>'Sch D. Workings'!Q1308</f>
        <v>0</v>
      </c>
      <c r="N307" s="309">
        <f>IF(OR('Sch D. Workings'!D301="",$D$7&lt;=I$7,M307=0),0,(IF(H307='Sch D. Workings'!$D$12,"Exceeded Cap",IF((SUMIFS('Sch A. Input'!H299:CJ299,'Sch A. Input'!$H$14:$CJ$14,"Total",'Sch A. Input'!$H$13:$CJ$13,"&lt;="&amp;$O$7))&gt;'Sch D. Workings'!$D$12,MIN('Sch D. Workings'!T1308,'Sch D. Workings'!$D$12-H307),'Sch D. Workings'!T1308))))</f>
        <v>0</v>
      </c>
      <c r="O307" s="221">
        <f>'Sch D. Workings'!Y1308</f>
        <v>0</v>
      </c>
      <c r="P307" s="82">
        <f>IFERROR(LOOKUP('Sch D. Workings'!V1308,$C$10:$C$14,$B$10:$B$14),0)</f>
        <v>0</v>
      </c>
      <c r="Q307" s="99">
        <f>COUNTIFS('Sch D. Workings'!V1308,"&gt;"&amp;$D$14)</f>
        <v>0</v>
      </c>
      <c r="R307" s="85"/>
      <c r="S307" s="78">
        <f>'Sch D. Workings'!AA1308</f>
        <v>0</v>
      </c>
      <c r="T307" s="309">
        <f>IF(OR('Sch D. Workings'!D301="",$D$7&lt;=O$7,S307=0),0,IF(OR(N307="Exceeded Cap",SUM(H307,N307)='Sch D. Workings'!$D$12),"Exceeded cap",IF((SUMIFS('Sch A. Input'!H299:CJ299,'Sch A. Input'!$H$14:$CJ$14,"Total",'Sch A. Input'!$H$13:$CJ$13,"&lt;="&amp;$U$7))&gt;'Sch D. Workings'!$D$12,MIN('Sch D. Workings'!AD1308,'Sch D. Workings'!$D$12-N307-H307),'Sch D. Workings'!AD1308)))</f>
        <v>0</v>
      </c>
      <c r="U307" s="221">
        <f>'Sch D. Workings'!AI1308</f>
        <v>0</v>
      </c>
      <c r="V307" s="82">
        <f>IFERROR(LOOKUP('Sch D. Workings'!AF1308,$C$10:$C$14,$B$10:$B$14),0)</f>
        <v>0</v>
      </c>
      <c r="W307" s="99">
        <f>COUNTIFS('Sch D. Workings'!AF1308,"&gt;"&amp;$D$14)</f>
        <v>0</v>
      </c>
      <c r="X307" s="85"/>
      <c r="Y307" s="78">
        <f>'Sch D. Workings'!AK1308</f>
        <v>0</v>
      </c>
      <c r="Z307" s="309">
        <f>IF(OR('Sch D. Workings'!D301="",$D$7&lt;=U$7,Y307=0),0,IF(OR(T307="Exceeded Cap",N307="Exceeded Cap",SUM(H307,N307,T307)='Sch D. Workings'!$D$12),"Exceeded Cap",IF((SUMIFS('Sch A. Input'!H299:CJ299,'Sch A. Input'!$H$14:$CJ$14,"Total",'Sch A. Input'!$H$13:$CJ$13,"&lt;="&amp;$AA$7))&gt;'Sch D. Workings'!$D$12,MIN('Sch D. Workings'!AN1308,'Sch D. Workings'!$D$12-N307-T307-H307),'Sch D. Workings'!AN1308)))</f>
        <v>0</v>
      </c>
      <c r="AA307" s="221">
        <f>'Sch D. Workings'!AS1308</f>
        <v>0</v>
      </c>
      <c r="AB307" s="82">
        <f>IFERROR(LOOKUP('Sch D. Workings'!AP1308,$C$10:$C$14,$B$10:$B$14),0)</f>
        <v>0</v>
      </c>
      <c r="AC307" s="99">
        <f>COUNTIFS('Sch D. Workings'!AP1308,"&gt;"&amp;$D$14)</f>
        <v>0</v>
      </c>
    </row>
    <row r="308" spans="3:29" x14ac:dyDescent="0.35">
      <c r="C308" s="81" t="str">
        <f>IF('Sch A. Input'!B300="","",'Sch A. Input'!B300)</f>
        <v/>
      </c>
      <c r="D308" s="81" t="str">
        <f>IF('Sch A. Input'!C300="","",'Sch A. Input'!C300)</f>
        <v/>
      </c>
      <c r="E308" s="85"/>
      <c r="F308" s="85"/>
      <c r="G308" s="99">
        <f>'Sch D. Workings'!G1309</f>
        <v>0</v>
      </c>
      <c r="H308" s="310">
        <f>IF(OR('Sch D. Workings'!D302="",G308=0),0,(IF((SUMIFS('Sch A. Input'!H300:CJ300,'Sch A. Input'!$H$14:$CJ$14,"Total",'Sch A. Input'!$H$13:$CJ$13,"&lt;="&amp;$I$7))&gt;'Sch D. Workings'!$D$12,MIN('Sch D. Workings'!J1309,'Sch D. Workings'!$D$12),'Sch D. Workings'!J1309)))</f>
        <v>0</v>
      </c>
      <c r="I308" s="221">
        <f>'Sch D. Workings'!O1309</f>
        <v>0</v>
      </c>
      <c r="J308" s="82">
        <f>IFERROR(LOOKUP('Sch D. Workings'!L1309,$C$10:$C$14,$B$10:$B$14),0)</f>
        <v>0</v>
      </c>
      <c r="K308" s="99">
        <f>COUNTIFS('Sch D. Workings'!L1309,"&gt;"&amp;$D$14)</f>
        <v>0</v>
      </c>
      <c r="L308" s="300"/>
      <c r="M308" s="78">
        <f>'Sch D. Workings'!Q1309</f>
        <v>0</v>
      </c>
      <c r="N308" s="309">
        <f>IF(OR('Sch D. Workings'!D302="",$D$7&lt;=I$7,M308=0),0,(IF(H308='Sch D. Workings'!$D$12,"Exceeded Cap",IF((SUMIFS('Sch A. Input'!H300:CJ300,'Sch A. Input'!$H$14:$CJ$14,"Total",'Sch A. Input'!$H$13:$CJ$13,"&lt;="&amp;$O$7))&gt;'Sch D. Workings'!$D$12,MIN('Sch D. Workings'!T1309,'Sch D. Workings'!$D$12-H308),'Sch D. Workings'!T1309))))</f>
        <v>0</v>
      </c>
      <c r="O308" s="221">
        <f>'Sch D. Workings'!Y1309</f>
        <v>0</v>
      </c>
      <c r="P308" s="82">
        <f>IFERROR(LOOKUP('Sch D. Workings'!V1309,$C$10:$C$14,$B$10:$B$14),0)</f>
        <v>0</v>
      </c>
      <c r="Q308" s="99">
        <f>COUNTIFS('Sch D. Workings'!V1309,"&gt;"&amp;$D$14)</f>
        <v>0</v>
      </c>
      <c r="R308" s="85"/>
      <c r="S308" s="78">
        <f>'Sch D. Workings'!AA1309</f>
        <v>0</v>
      </c>
      <c r="T308" s="309">
        <f>IF(OR('Sch D. Workings'!D302="",$D$7&lt;=O$7,S308=0),0,IF(OR(N308="Exceeded Cap",SUM(H308,N308)='Sch D. Workings'!$D$12),"Exceeded cap",IF((SUMIFS('Sch A. Input'!H300:CJ300,'Sch A. Input'!$H$14:$CJ$14,"Total",'Sch A. Input'!$H$13:$CJ$13,"&lt;="&amp;$U$7))&gt;'Sch D. Workings'!$D$12,MIN('Sch D. Workings'!AD1309,'Sch D. Workings'!$D$12-N308-H308),'Sch D. Workings'!AD1309)))</f>
        <v>0</v>
      </c>
      <c r="U308" s="221">
        <f>'Sch D. Workings'!AI1309</f>
        <v>0</v>
      </c>
      <c r="V308" s="82">
        <f>IFERROR(LOOKUP('Sch D. Workings'!AF1309,$C$10:$C$14,$B$10:$B$14),0)</f>
        <v>0</v>
      </c>
      <c r="W308" s="99">
        <f>COUNTIFS('Sch D. Workings'!AF1309,"&gt;"&amp;$D$14)</f>
        <v>0</v>
      </c>
      <c r="X308" s="85"/>
      <c r="Y308" s="78">
        <f>'Sch D. Workings'!AK1309</f>
        <v>0</v>
      </c>
      <c r="Z308" s="309">
        <f>IF(OR('Sch D. Workings'!D302="",$D$7&lt;=U$7,Y308=0),0,IF(OR(T308="Exceeded Cap",N308="Exceeded Cap",SUM(H308,N308,T308)='Sch D. Workings'!$D$12),"Exceeded Cap",IF((SUMIFS('Sch A. Input'!H300:CJ300,'Sch A. Input'!$H$14:$CJ$14,"Total",'Sch A. Input'!$H$13:$CJ$13,"&lt;="&amp;$AA$7))&gt;'Sch D. Workings'!$D$12,MIN('Sch D. Workings'!AN1309,'Sch D. Workings'!$D$12-N308-T308-H308),'Sch D. Workings'!AN1309)))</f>
        <v>0</v>
      </c>
      <c r="AA308" s="221">
        <f>'Sch D. Workings'!AS1309</f>
        <v>0</v>
      </c>
      <c r="AB308" s="82">
        <f>IFERROR(LOOKUP('Sch D. Workings'!AP1309,$C$10:$C$14,$B$10:$B$14),0)</f>
        <v>0</v>
      </c>
      <c r="AC308" s="99">
        <f>COUNTIFS('Sch D. Workings'!AP1309,"&gt;"&amp;$D$14)</f>
        <v>0</v>
      </c>
    </row>
    <row r="309" spans="3:29" x14ac:dyDescent="0.35">
      <c r="C309" s="81" t="str">
        <f>IF('Sch A. Input'!B301="","",'Sch A. Input'!B301)</f>
        <v/>
      </c>
      <c r="D309" s="81" t="str">
        <f>IF('Sch A. Input'!C301="","",'Sch A. Input'!C301)</f>
        <v/>
      </c>
      <c r="E309" s="85"/>
      <c r="F309" s="85"/>
      <c r="G309" s="99">
        <f>'Sch D. Workings'!G1310</f>
        <v>0</v>
      </c>
      <c r="H309" s="310">
        <f>IF(OR('Sch D. Workings'!D303="",G309=0),0,(IF((SUMIFS('Sch A. Input'!H301:CJ301,'Sch A. Input'!$H$14:$CJ$14,"Total",'Sch A. Input'!$H$13:$CJ$13,"&lt;="&amp;$I$7))&gt;'Sch D. Workings'!$D$12,MIN('Sch D. Workings'!J1310,'Sch D. Workings'!$D$12),'Sch D. Workings'!J1310)))</f>
        <v>0</v>
      </c>
      <c r="I309" s="221">
        <f>'Sch D. Workings'!O1310</f>
        <v>0</v>
      </c>
      <c r="J309" s="82">
        <f>IFERROR(LOOKUP('Sch D. Workings'!L1310,$C$10:$C$14,$B$10:$B$14),0)</f>
        <v>0</v>
      </c>
      <c r="K309" s="99">
        <f>COUNTIFS('Sch D. Workings'!L1310,"&gt;"&amp;$D$14)</f>
        <v>0</v>
      </c>
      <c r="L309" s="300"/>
      <c r="M309" s="78">
        <f>'Sch D. Workings'!Q1310</f>
        <v>0</v>
      </c>
      <c r="N309" s="309">
        <f>IF(OR('Sch D. Workings'!D303="",$D$7&lt;=I$7,M309=0),0,(IF(H309='Sch D. Workings'!$D$12,"Exceeded Cap",IF((SUMIFS('Sch A. Input'!H301:CJ301,'Sch A. Input'!$H$14:$CJ$14,"Total",'Sch A. Input'!$H$13:$CJ$13,"&lt;="&amp;$O$7))&gt;'Sch D. Workings'!$D$12,MIN('Sch D. Workings'!T1310,'Sch D. Workings'!$D$12-H309),'Sch D. Workings'!T1310))))</f>
        <v>0</v>
      </c>
      <c r="O309" s="221">
        <f>'Sch D. Workings'!Y1310</f>
        <v>0</v>
      </c>
      <c r="P309" s="82">
        <f>IFERROR(LOOKUP('Sch D. Workings'!V1310,$C$10:$C$14,$B$10:$B$14),0)</f>
        <v>0</v>
      </c>
      <c r="Q309" s="99">
        <f>COUNTIFS('Sch D. Workings'!V1310,"&gt;"&amp;$D$14)</f>
        <v>0</v>
      </c>
      <c r="R309" s="85"/>
      <c r="S309" s="78">
        <f>'Sch D. Workings'!AA1310</f>
        <v>0</v>
      </c>
      <c r="T309" s="309">
        <f>IF(OR('Sch D. Workings'!D303="",$D$7&lt;=O$7,S309=0),0,IF(OR(N309="Exceeded Cap",SUM(H309,N309)='Sch D. Workings'!$D$12),"Exceeded cap",IF((SUMIFS('Sch A. Input'!H301:CJ301,'Sch A. Input'!$H$14:$CJ$14,"Total",'Sch A. Input'!$H$13:$CJ$13,"&lt;="&amp;$U$7))&gt;'Sch D. Workings'!$D$12,MIN('Sch D. Workings'!AD1310,'Sch D. Workings'!$D$12-N309-H309),'Sch D. Workings'!AD1310)))</f>
        <v>0</v>
      </c>
      <c r="U309" s="221">
        <f>'Sch D. Workings'!AI1310</f>
        <v>0</v>
      </c>
      <c r="V309" s="82">
        <f>IFERROR(LOOKUP('Sch D. Workings'!AF1310,$C$10:$C$14,$B$10:$B$14),0)</f>
        <v>0</v>
      </c>
      <c r="W309" s="99">
        <f>COUNTIFS('Sch D. Workings'!AF1310,"&gt;"&amp;$D$14)</f>
        <v>0</v>
      </c>
      <c r="X309" s="85"/>
      <c r="Y309" s="78">
        <f>'Sch D. Workings'!AK1310</f>
        <v>0</v>
      </c>
      <c r="Z309" s="309">
        <f>IF(OR('Sch D. Workings'!D303="",$D$7&lt;=U$7,Y309=0),0,IF(OR(T309="Exceeded Cap",N309="Exceeded Cap",SUM(H309,N309,T309)='Sch D. Workings'!$D$12),"Exceeded Cap",IF((SUMIFS('Sch A. Input'!H301:CJ301,'Sch A. Input'!$H$14:$CJ$14,"Total",'Sch A. Input'!$H$13:$CJ$13,"&lt;="&amp;$AA$7))&gt;'Sch D. Workings'!$D$12,MIN('Sch D. Workings'!AN1310,'Sch D. Workings'!$D$12-N309-T309-H309),'Sch D. Workings'!AN1310)))</f>
        <v>0</v>
      </c>
      <c r="AA309" s="221">
        <f>'Sch D. Workings'!AS1310</f>
        <v>0</v>
      </c>
      <c r="AB309" s="82">
        <f>IFERROR(LOOKUP('Sch D. Workings'!AP1310,$C$10:$C$14,$B$10:$B$14),0)</f>
        <v>0</v>
      </c>
      <c r="AC309" s="99">
        <f>COUNTIFS('Sch D. Workings'!AP1310,"&gt;"&amp;$D$14)</f>
        <v>0</v>
      </c>
    </row>
    <row r="310" spans="3:29" x14ac:dyDescent="0.35">
      <c r="C310" s="81" t="str">
        <f>IF('Sch A. Input'!B302="","",'Sch A. Input'!B302)</f>
        <v/>
      </c>
      <c r="D310" s="81" t="str">
        <f>IF('Sch A. Input'!C302="","",'Sch A. Input'!C302)</f>
        <v/>
      </c>
      <c r="E310" s="85"/>
      <c r="F310" s="85"/>
      <c r="G310" s="99">
        <f>'Sch D. Workings'!G1311</f>
        <v>0</v>
      </c>
      <c r="H310" s="310">
        <f>IF(OR('Sch D. Workings'!D304="",G310=0),0,(IF((SUMIFS('Sch A. Input'!H302:CJ302,'Sch A. Input'!$H$14:$CJ$14,"Total",'Sch A. Input'!$H$13:$CJ$13,"&lt;="&amp;$I$7))&gt;'Sch D. Workings'!$D$12,MIN('Sch D. Workings'!J1311,'Sch D. Workings'!$D$12),'Sch D. Workings'!J1311)))</f>
        <v>0</v>
      </c>
      <c r="I310" s="221">
        <f>'Sch D. Workings'!O1311</f>
        <v>0</v>
      </c>
      <c r="J310" s="82">
        <f>IFERROR(LOOKUP('Sch D. Workings'!L1311,$C$10:$C$14,$B$10:$B$14),0)</f>
        <v>0</v>
      </c>
      <c r="K310" s="99">
        <f>COUNTIFS('Sch D. Workings'!L1311,"&gt;"&amp;$D$14)</f>
        <v>0</v>
      </c>
      <c r="L310" s="300"/>
      <c r="M310" s="78">
        <f>'Sch D. Workings'!Q1311</f>
        <v>0</v>
      </c>
      <c r="N310" s="309">
        <f>IF(OR('Sch D. Workings'!D304="",$D$7&lt;=I$7,M310=0),0,(IF(H310='Sch D. Workings'!$D$12,"Exceeded Cap",IF((SUMIFS('Sch A. Input'!H302:CJ302,'Sch A. Input'!$H$14:$CJ$14,"Total",'Sch A. Input'!$H$13:$CJ$13,"&lt;="&amp;$O$7))&gt;'Sch D. Workings'!$D$12,MIN('Sch D. Workings'!T1311,'Sch D. Workings'!$D$12-H310),'Sch D. Workings'!T1311))))</f>
        <v>0</v>
      </c>
      <c r="O310" s="221">
        <f>'Sch D. Workings'!Y1311</f>
        <v>0</v>
      </c>
      <c r="P310" s="82">
        <f>IFERROR(LOOKUP('Sch D. Workings'!V1311,$C$10:$C$14,$B$10:$B$14),0)</f>
        <v>0</v>
      </c>
      <c r="Q310" s="99">
        <f>COUNTIFS('Sch D. Workings'!V1311,"&gt;"&amp;$D$14)</f>
        <v>0</v>
      </c>
      <c r="R310" s="85"/>
      <c r="S310" s="78">
        <f>'Sch D. Workings'!AA1311</f>
        <v>0</v>
      </c>
      <c r="T310" s="309">
        <f>IF(OR('Sch D. Workings'!D304="",$D$7&lt;=O$7,S310=0),0,IF(OR(N310="Exceeded Cap",SUM(H310,N310)='Sch D. Workings'!$D$12),"Exceeded cap",IF((SUMIFS('Sch A. Input'!H302:CJ302,'Sch A. Input'!$H$14:$CJ$14,"Total",'Sch A. Input'!$H$13:$CJ$13,"&lt;="&amp;$U$7))&gt;'Sch D. Workings'!$D$12,MIN('Sch D. Workings'!AD1311,'Sch D. Workings'!$D$12-N310-H310),'Sch D. Workings'!AD1311)))</f>
        <v>0</v>
      </c>
      <c r="U310" s="221">
        <f>'Sch D. Workings'!AI1311</f>
        <v>0</v>
      </c>
      <c r="V310" s="82">
        <f>IFERROR(LOOKUP('Sch D. Workings'!AF1311,$C$10:$C$14,$B$10:$B$14),0)</f>
        <v>0</v>
      </c>
      <c r="W310" s="99">
        <f>COUNTIFS('Sch D. Workings'!AF1311,"&gt;"&amp;$D$14)</f>
        <v>0</v>
      </c>
      <c r="X310" s="85"/>
      <c r="Y310" s="78">
        <f>'Sch D. Workings'!AK1311</f>
        <v>0</v>
      </c>
      <c r="Z310" s="309">
        <f>IF(OR('Sch D. Workings'!D304="",$D$7&lt;=U$7,Y310=0),0,IF(OR(T310="Exceeded Cap",N310="Exceeded Cap",SUM(H310,N310,T310)='Sch D. Workings'!$D$12),"Exceeded Cap",IF((SUMIFS('Sch A. Input'!H302:CJ302,'Sch A. Input'!$H$14:$CJ$14,"Total",'Sch A. Input'!$H$13:$CJ$13,"&lt;="&amp;$AA$7))&gt;'Sch D. Workings'!$D$12,MIN('Sch D. Workings'!AN1311,'Sch D. Workings'!$D$12-N310-T310-H310),'Sch D. Workings'!AN1311)))</f>
        <v>0</v>
      </c>
      <c r="AA310" s="221">
        <f>'Sch D. Workings'!AS1311</f>
        <v>0</v>
      </c>
      <c r="AB310" s="82">
        <f>IFERROR(LOOKUP('Sch D. Workings'!AP1311,$C$10:$C$14,$B$10:$B$14),0)</f>
        <v>0</v>
      </c>
      <c r="AC310" s="99">
        <f>COUNTIFS('Sch D. Workings'!AP1311,"&gt;"&amp;$D$14)</f>
        <v>0</v>
      </c>
    </row>
    <row r="311" spans="3:29" x14ac:dyDescent="0.35">
      <c r="C311" s="81" t="str">
        <f>IF('Sch A. Input'!B303="","",'Sch A. Input'!B303)</f>
        <v/>
      </c>
      <c r="D311" s="81" t="str">
        <f>IF('Sch A. Input'!C303="","",'Sch A. Input'!C303)</f>
        <v/>
      </c>
      <c r="E311" s="85"/>
      <c r="F311" s="85"/>
      <c r="G311" s="99">
        <f>'Sch D. Workings'!G1312</f>
        <v>0</v>
      </c>
      <c r="H311" s="310">
        <f>IF(OR('Sch D. Workings'!D305="",G311=0),0,(IF((SUMIFS('Sch A. Input'!H303:CJ303,'Sch A. Input'!$H$14:$CJ$14,"Total",'Sch A. Input'!$H$13:$CJ$13,"&lt;="&amp;$I$7))&gt;'Sch D. Workings'!$D$12,MIN('Sch D. Workings'!J1312,'Sch D. Workings'!$D$12),'Sch D. Workings'!J1312)))</f>
        <v>0</v>
      </c>
      <c r="I311" s="221">
        <f>'Sch D. Workings'!O1312</f>
        <v>0</v>
      </c>
      <c r="J311" s="82">
        <f>IFERROR(LOOKUP('Sch D. Workings'!L1312,$C$10:$C$14,$B$10:$B$14),0)</f>
        <v>0</v>
      </c>
      <c r="K311" s="99">
        <f>COUNTIFS('Sch D. Workings'!L1312,"&gt;"&amp;$D$14)</f>
        <v>0</v>
      </c>
      <c r="L311" s="300"/>
      <c r="M311" s="78">
        <f>'Sch D. Workings'!Q1312</f>
        <v>0</v>
      </c>
      <c r="N311" s="309">
        <f>IF(OR('Sch D. Workings'!D305="",$D$7&lt;=I$7,M311=0),0,(IF(H311='Sch D. Workings'!$D$12,"Exceeded Cap",IF((SUMIFS('Sch A. Input'!H303:CJ303,'Sch A. Input'!$H$14:$CJ$14,"Total",'Sch A. Input'!$H$13:$CJ$13,"&lt;="&amp;$O$7))&gt;'Sch D. Workings'!$D$12,MIN('Sch D. Workings'!T1312,'Sch D. Workings'!$D$12-H311),'Sch D. Workings'!T1312))))</f>
        <v>0</v>
      </c>
      <c r="O311" s="221">
        <f>'Sch D. Workings'!Y1312</f>
        <v>0</v>
      </c>
      <c r="P311" s="82">
        <f>IFERROR(LOOKUP('Sch D. Workings'!V1312,$C$10:$C$14,$B$10:$B$14),0)</f>
        <v>0</v>
      </c>
      <c r="Q311" s="99">
        <f>COUNTIFS('Sch D. Workings'!V1312,"&gt;"&amp;$D$14)</f>
        <v>0</v>
      </c>
      <c r="R311" s="85"/>
      <c r="S311" s="78">
        <f>'Sch D. Workings'!AA1312</f>
        <v>0</v>
      </c>
      <c r="T311" s="309">
        <f>IF(OR('Sch D. Workings'!D305="",$D$7&lt;=O$7,S311=0),0,IF(OR(N311="Exceeded Cap",SUM(H311,N311)='Sch D. Workings'!$D$12),"Exceeded cap",IF((SUMIFS('Sch A. Input'!H303:CJ303,'Sch A. Input'!$H$14:$CJ$14,"Total",'Sch A. Input'!$H$13:$CJ$13,"&lt;="&amp;$U$7))&gt;'Sch D. Workings'!$D$12,MIN('Sch D. Workings'!AD1312,'Sch D. Workings'!$D$12-N311-H311),'Sch D. Workings'!AD1312)))</f>
        <v>0</v>
      </c>
      <c r="U311" s="221">
        <f>'Sch D. Workings'!AI1312</f>
        <v>0</v>
      </c>
      <c r="V311" s="82">
        <f>IFERROR(LOOKUP('Sch D. Workings'!AF1312,$C$10:$C$14,$B$10:$B$14),0)</f>
        <v>0</v>
      </c>
      <c r="W311" s="99">
        <f>COUNTIFS('Sch D. Workings'!AF1312,"&gt;"&amp;$D$14)</f>
        <v>0</v>
      </c>
      <c r="X311" s="85"/>
      <c r="Y311" s="78">
        <f>'Sch D. Workings'!AK1312</f>
        <v>0</v>
      </c>
      <c r="Z311" s="309">
        <f>IF(OR('Sch D. Workings'!D305="",$D$7&lt;=U$7,Y311=0),0,IF(OR(T311="Exceeded Cap",N311="Exceeded Cap",SUM(H311,N311,T311)='Sch D. Workings'!$D$12),"Exceeded Cap",IF((SUMIFS('Sch A. Input'!H303:CJ303,'Sch A. Input'!$H$14:$CJ$14,"Total",'Sch A. Input'!$H$13:$CJ$13,"&lt;="&amp;$AA$7))&gt;'Sch D. Workings'!$D$12,MIN('Sch D. Workings'!AN1312,'Sch D. Workings'!$D$12-N311-T311-H311),'Sch D. Workings'!AN1312)))</f>
        <v>0</v>
      </c>
      <c r="AA311" s="221">
        <f>'Sch D. Workings'!AS1312</f>
        <v>0</v>
      </c>
      <c r="AB311" s="82">
        <f>IFERROR(LOOKUP('Sch D. Workings'!AP1312,$C$10:$C$14,$B$10:$B$14),0)</f>
        <v>0</v>
      </c>
      <c r="AC311" s="99">
        <f>COUNTIFS('Sch D. Workings'!AP1312,"&gt;"&amp;$D$14)</f>
        <v>0</v>
      </c>
    </row>
    <row r="312" spans="3:29" x14ac:dyDescent="0.35">
      <c r="C312" s="81" t="str">
        <f>IF('Sch A. Input'!B304="","",'Sch A. Input'!B304)</f>
        <v/>
      </c>
      <c r="D312" s="81" t="str">
        <f>IF('Sch A. Input'!C304="","",'Sch A. Input'!C304)</f>
        <v/>
      </c>
      <c r="E312" s="85"/>
      <c r="F312" s="85"/>
      <c r="G312" s="99">
        <f>'Sch D. Workings'!G1313</f>
        <v>0</v>
      </c>
      <c r="H312" s="310">
        <f>IF(OR('Sch D. Workings'!D306="",G312=0),0,(IF((SUMIFS('Sch A. Input'!H304:CJ304,'Sch A. Input'!$H$14:$CJ$14,"Total",'Sch A. Input'!$H$13:$CJ$13,"&lt;="&amp;$I$7))&gt;'Sch D. Workings'!$D$12,MIN('Sch D. Workings'!J1313,'Sch D. Workings'!$D$12),'Sch D. Workings'!J1313)))</f>
        <v>0</v>
      </c>
      <c r="I312" s="221">
        <f>'Sch D. Workings'!O1313</f>
        <v>0</v>
      </c>
      <c r="J312" s="82">
        <f>IFERROR(LOOKUP('Sch D. Workings'!L1313,$C$10:$C$14,$B$10:$B$14),0)</f>
        <v>0</v>
      </c>
      <c r="K312" s="99">
        <f>COUNTIFS('Sch D. Workings'!L1313,"&gt;"&amp;$D$14)</f>
        <v>0</v>
      </c>
      <c r="L312" s="300"/>
      <c r="M312" s="78">
        <f>'Sch D. Workings'!Q1313</f>
        <v>0</v>
      </c>
      <c r="N312" s="309">
        <f>IF(OR('Sch D. Workings'!D306="",$D$7&lt;=I$7,M312=0),0,(IF(H312='Sch D. Workings'!$D$12,"Exceeded Cap",IF((SUMIFS('Sch A. Input'!H304:CJ304,'Sch A. Input'!$H$14:$CJ$14,"Total",'Sch A. Input'!$H$13:$CJ$13,"&lt;="&amp;$O$7))&gt;'Sch D. Workings'!$D$12,MIN('Sch D. Workings'!T1313,'Sch D. Workings'!$D$12-H312),'Sch D. Workings'!T1313))))</f>
        <v>0</v>
      </c>
      <c r="O312" s="221">
        <f>'Sch D. Workings'!Y1313</f>
        <v>0</v>
      </c>
      <c r="P312" s="82">
        <f>IFERROR(LOOKUP('Sch D. Workings'!V1313,$C$10:$C$14,$B$10:$B$14),0)</f>
        <v>0</v>
      </c>
      <c r="Q312" s="99">
        <f>COUNTIFS('Sch D. Workings'!V1313,"&gt;"&amp;$D$14)</f>
        <v>0</v>
      </c>
      <c r="R312" s="85"/>
      <c r="S312" s="78">
        <f>'Sch D. Workings'!AA1313</f>
        <v>0</v>
      </c>
      <c r="T312" s="309">
        <f>IF(OR('Sch D. Workings'!D306="",$D$7&lt;=O$7,S312=0),0,IF(OR(N312="Exceeded Cap",SUM(H312,N312)='Sch D. Workings'!$D$12),"Exceeded cap",IF((SUMIFS('Sch A. Input'!H304:CJ304,'Sch A. Input'!$H$14:$CJ$14,"Total",'Sch A. Input'!$H$13:$CJ$13,"&lt;="&amp;$U$7))&gt;'Sch D. Workings'!$D$12,MIN('Sch D. Workings'!AD1313,'Sch D. Workings'!$D$12-N312-H312),'Sch D. Workings'!AD1313)))</f>
        <v>0</v>
      </c>
      <c r="U312" s="221">
        <f>'Sch D. Workings'!AI1313</f>
        <v>0</v>
      </c>
      <c r="V312" s="82">
        <f>IFERROR(LOOKUP('Sch D. Workings'!AF1313,$C$10:$C$14,$B$10:$B$14),0)</f>
        <v>0</v>
      </c>
      <c r="W312" s="99">
        <f>COUNTIFS('Sch D. Workings'!AF1313,"&gt;"&amp;$D$14)</f>
        <v>0</v>
      </c>
      <c r="X312" s="85"/>
      <c r="Y312" s="78">
        <f>'Sch D. Workings'!AK1313</f>
        <v>0</v>
      </c>
      <c r="Z312" s="309">
        <f>IF(OR('Sch D. Workings'!D306="",$D$7&lt;=U$7,Y312=0),0,IF(OR(T312="Exceeded Cap",N312="Exceeded Cap",SUM(H312,N312,T312)='Sch D. Workings'!$D$12),"Exceeded Cap",IF((SUMIFS('Sch A. Input'!H304:CJ304,'Sch A. Input'!$H$14:$CJ$14,"Total",'Sch A. Input'!$H$13:$CJ$13,"&lt;="&amp;$AA$7))&gt;'Sch D. Workings'!$D$12,MIN('Sch D. Workings'!AN1313,'Sch D. Workings'!$D$12-N312-T312-H312),'Sch D. Workings'!AN1313)))</f>
        <v>0</v>
      </c>
      <c r="AA312" s="221">
        <f>'Sch D. Workings'!AS1313</f>
        <v>0</v>
      </c>
      <c r="AB312" s="82">
        <f>IFERROR(LOOKUP('Sch D. Workings'!AP1313,$C$10:$C$14,$B$10:$B$14),0)</f>
        <v>0</v>
      </c>
      <c r="AC312" s="99">
        <f>COUNTIFS('Sch D. Workings'!AP1313,"&gt;"&amp;$D$14)</f>
        <v>0</v>
      </c>
    </row>
    <row r="313" spans="3:29" x14ac:dyDescent="0.35">
      <c r="C313" s="81" t="str">
        <f>IF('Sch A. Input'!B305="","",'Sch A. Input'!B305)</f>
        <v/>
      </c>
      <c r="D313" s="81" t="str">
        <f>IF('Sch A. Input'!C305="","",'Sch A. Input'!C305)</f>
        <v/>
      </c>
      <c r="E313" s="85"/>
      <c r="F313" s="85"/>
      <c r="G313" s="99">
        <f>'Sch D. Workings'!G1314</f>
        <v>0</v>
      </c>
      <c r="H313" s="310">
        <f>IF(OR('Sch D. Workings'!D307="",G313=0),0,(IF((SUMIFS('Sch A. Input'!H305:CJ305,'Sch A. Input'!$H$14:$CJ$14,"Total",'Sch A. Input'!$H$13:$CJ$13,"&lt;="&amp;$I$7))&gt;'Sch D. Workings'!$D$12,MIN('Sch D. Workings'!J1314,'Sch D. Workings'!$D$12),'Sch D. Workings'!J1314)))</f>
        <v>0</v>
      </c>
      <c r="I313" s="221">
        <f>'Sch D. Workings'!O1314</f>
        <v>0</v>
      </c>
      <c r="J313" s="82">
        <f>IFERROR(LOOKUP('Sch D. Workings'!L1314,$C$10:$C$14,$B$10:$B$14),0)</f>
        <v>0</v>
      </c>
      <c r="K313" s="99">
        <f>COUNTIFS('Sch D. Workings'!L1314,"&gt;"&amp;$D$14)</f>
        <v>0</v>
      </c>
      <c r="L313" s="300"/>
      <c r="M313" s="78">
        <f>'Sch D. Workings'!Q1314</f>
        <v>0</v>
      </c>
      <c r="N313" s="309">
        <f>IF(OR('Sch D. Workings'!D307="",$D$7&lt;=I$7,M313=0),0,(IF(H313='Sch D. Workings'!$D$12,"Exceeded Cap",IF((SUMIFS('Sch A. Input'!H305:CJ305,'Sch A. Input'!$H$14:$CJ$14,"Total",'Sch A. Input'!$H$13:$CJ$13,"&lt;="&amp;$O$7))&gt;'Sch D. Workings'!$D$12,MIN('Sch D. Workings'!T1314,'Sch D. Workings'!$D$12-H313),'Sch D. Workings'!T1314))))</f>
        <v>0</v>
      </c>
      <c r="O313" s="221">
        <f>'Sch D. Workings'!Y1314</f>
        <v>0</v>
      </c>
      <c r="P313" s="82">
        <f>IFERROR(LOOKUP('Sch D. Workings'!V1314,$C$10:$C$14,$B$10:$B$14),0)</f>
        <v>0</v>
      </c>
      <c r="Q313" s="99">
        <f>COUNTIFS('Sch D. Workings'!V1314,"&gt;"&amp;$D$14)</f>
        <v>0</v>
      </c>
      <c r="R313" s="85"/>
      <c r="S313" s="78">
        <f>'Sch D. Workings'!AA1314</f>
        <v>0</v>
      </c>
      <c r="T313" s="309">
        <f>IF(OR('Sch D. Workings'!D307="",$D$7&lt;=O$7,S313=0),0,IF(OR(N313="Exceeded Cap",SUM(H313,N313)='Sch D. Workings'!$D$12),"Exceeded cap",IF((SUMIFS('Sch A. Input'!H305:CJ305,'Sch A. Input'!$H$14:$CJ$14,"Total",'Sch A. Input'!$H$13:$CJ$13,"&lt;="&amp;$U$7))&gt;'Sch D. Workings'!$D$12,MIN('Sch D. Workings'!AD1314,'Sch D. Workings'!$D$12-N313-H313),'Sch D. Workings'!AD1314)))</f>
        <v>0</v>
      </c>
      <c r="U313" s="221">
        <f>'Sch D. Workings'!AI1314</f>
        <v>0</v>
      </c>
      <c r="V313" s="82">
        <f>IFERROR(LOOKUP('Sch D. Workings'!AF1314,$C$10:$C$14,$B$10:$B$14),0)</f>
        <v>0</v>
      </c>
      <c r="W313" s="99">
        <f>COUNTIFS('Sch D. Workings'!AF1314,"&gt;"&amp;$D$14)</f>
        <v>0</v>
      </c>
      <c r="X313" s="85"/>
      <c r="Y313" s="78">
        <f>'Sch D. Workings'!AK1314</f>
        <v>0</v>
      </c>
      <c r="Z313" s="309">
        <f>IF(OR('Sch D. Workings'!D307="",$D$7&lt;=U$7,Y313=0),0,IF(OR(T313="Exceeded Cap",N313="Exceeded Cap",SUM(H313,N313,T313)='Sch D. Workings'!$D$12),"Exceeded Cap",IF((SUMIFS('Sch A. Input'!H305:CJ305,'Sch A. Input'!$H$14:$CJ$14,"Total",'Sch A. Input'!$H$13:$CJ$13,"&lt;="&amp;$AA$7))&gt;'Sch D. Workings'!$D$12,MIN('Sch D. Workings'!AN1314,'Sch D. Workings'!$D$12-N313-T313-H313),'Sch D. Workings'!AN1314)))</f>
        <v>0</v>
      </c>
      <c r="AA313" s="221">
        <f>'Sch D. Workings'!AS1314</f>
        <v>0</v>
      </c>
      <c r="AB313" s="82">
        <f>IFERROR(LOOKUP('Sch D. Workings'!AP1314,$C$10:$C$14,$B$10:$B$14),0)</f>
        <v>0</v>
      </c>
      <c r="AC313" s="99">
        <f>COUNTIFS('Sch D. Workings'!AP1314,"&gt;"&amp;$D$14)</f>
        <v>0</v>
      </c>
    </row>
    <row r="314" spans="3:29" x14ac:dyDescent="0.35">
      <c r="C314" s="81" t="str">
        <f>IF('Sch A. Input'!B306="","",'Sch A. Input'!B306)</f>
        <v/>
      </c>
      <c r="D314" s="81" t="str">
        <f>IF('Sch A. Input'!C306="","",'Sch A. Input'!C306)</f>
        <v/>
      </c>
      <c r="E314" s="85"/>
      <c r="F314" s="85"/>
      <c r="G314" s="99">
        <f>'Sch D. Workings'!G1315</f>
        <v>0</v>
      </c>
      <c r="H314" s="310">
        <f>IF(OR('Sch D. Workings'!D308="",G314=0),0,(IF((SUMIFS('Sch A. Input'!H306:CJ306,'Sch A. Input'!$H$14:$CJ$14,"Total",'Sch A. Input'!$H$13:$CJ$13,"&lt;="&amp;$I$7))&gt;'Sch D. Workings'!$D$12,MIN('Sch D. Workings'!J1315,'Sch D. Workings'!$D$12),'Sch D. Workings'!J1315)))</f>
        <v>0</v>
      </c>
      <c r="I314" s="221">
        <f>'Sch D. Workings'!O1315</f>
        <v>0</v>
      </c>
      <c r="J314" s="82">
        <f>IFERROR(LOOKUP('Sch D. Workings'!L1315,$C$10:$C$14,$B$10:$B$14),0)</f>
        <v>0</v>
      </c>
      <c r="K314" s="99">
        <f>COUNTIFS('Sch D. Workings'!L1315,"&gt;"&amp;$D$14)</f>
        <v>0</v>
      </c>
      <c r="L314" s="300"/>
      <c r="M314" s="78">
        <f>'Sch D. Workings'!Q1315</f>
        <v>0</v>
      </c>
      <c r="N314" s="309">
        <f>IF(OR('Sch D. Workings'!D308="",$D$7&lt;=I$7,M314=0),0,(IF(H314='Sch D. Workings'!$D$12,"Exceeded Cap",IF((SUMIFS('Sch A. Input'!H306:CJ306,'Sch A. Input'!$H$14:$CJ$14,"Total",'Sch A. Input'!$H$13:$CJ$13,"&lt;="&amp;$O$7))&gt;'Sch D. Workings'!$D$12,MIN('Sch D. Workings'!T1315,'Sch D. Workings'!$D$12-H314),'Sch D. Workings'!T1315))))</f>
        <v>0</v>
      </c>
      <c r="O314" s="221">
        <f>'Sch D. Workings'!Y1315</f>
        <v>0</v>
      </c>
      <c r="P314" s="82">
        <f>IFERROR(LOOKUP('Sch D. Workings'!V1315,$C$10:$C$14,$B$10:$B$14),0)</f>
        <v>0</v>
      </c>
      <c r="Q314" s="99">
        <f>COUNTIFS('Sch D. Workings'!V1315,"&gt;"&amp;$D$14)</f>
        <v>0</v>
      </c>
      <c r="R314" s="85"/>
      <c r="S314" s="78">
        <f>'Sch D. Workings'!AA1315</f>
        <v>0</v>
      </c>
      <c r="T314" s="309">
        <f>IF(OR('Sch D. Workings'!D308="",$D$7&lt;=O$7,S314=0),0,IF(OR(N314="Exceeded Cap",SUM(H314,N314)='Sch D. Workings'!$D$12),"Exceeded cap",IF((SUMIFS('Sch A. Input'!H306:CJ306,'Sch A. Input'!$H$14:$CJ$14,"Total",'Sch A. Input'!$H$13:$CJ$13,"&lt;="&amp;$U$7))&gt;'Sch D. Workings'!$D$12,MIN('Sch D. Workings'!AD1315,'Sch D. Workings'!$D$12-N314-H314),'Sch D. Workings'!AD1315)))</f>
        <v>0</v>
      </c>
      <c r="U314" s="221">
        <f>'Sch D. Workings'!AI1315</f>
        <v>0</v>
      </c>
      <c r="V314" s="82">
        <f>IFERROR(LOOKUP('Sch D. Workings'!AF1315,$C$10:$C$14,$B$10:$B$14),0)</f>
        <v>0</v>
      </c>
      <c r="W314" s="99">
        <f>COUNTIFS('Sch D. Workings'!AF1315,"&gt;"&amp;$D$14)</f>
        <v>0</v>
      </c>
      <c r="X314" s="85"/>
      <c r="Y314" s="78">
        <f>'Sch D. Workings'!AK1315</f>
        <v>0</v>
      </c>
      <c r="Z314" s="309">
        <f>IF(OR('Sch D. Workings'!D308="",$D$7&lt;=U$7,Y314=0),0,IF(OR(T314="Exceeded Cap",N314="Exceeded Cap",SUM(H314,N314,T314)='Sch D. Workings'!$D$12),"Exceeded Cap",IF((SUMIFS('Sch A. Input'!H306:CJ306,'Sch A. Input'!$H$14:$CJ$14,"Total",'Sch A. Input'!$H$13:$CJ$13,"&lt;="&amp;$AA$7))&gt;'Sch D. Workings'!$D$12,MIN('Sch D. Workings'!AN1315,'Sch D. Workings'!$D$12-N314-T314-H314),'Sch D. Workings'!AN1315)))</f>
        <v>0</v>
      </c>
      <c r="AA314" s="221">
        <f>'Sch D. Workings'!AS1315</f>
        <v>0</v>
      </c>
      <c r="AB314" s="82">
        <f>IFERROR(LOOKUP('Sch D. Workings'!AP1315,$C$10:$C$14,$B$10:$B$14),0)</f>
        <v>0</v>
      </c>
      <c r="AC314" s="99">
        <f>COUNTIFS('Sch D. Workings'!AP1315,"&gt;"&amp;$D$14)</f>
        <v>0</v>
      </c>
    </row>
    <row r="315" spans="3:29" x14ac:dyDescent="0.35">
      <c r="C315" s="81" t="str">
        <f>IF('Sch A. Input'!B307="","",'Sch A. Input'!B307)</f>
        <v/>
      </c>
      <c r="D315" s="81" t="str">
        <f>IF('Sch A. Input'!C307="","",'Sch A. Input'!C307)</f>
        <v/>
      </c>
      <c r="E315" s="85"/>
      <c r="F315" s="85"/>
      <c r="G315" s="99">
        <f>'Sch D. Workings'!G1316</f>
        <v>0</v>
      </c>
      <c r="H315" s="310">
        <f>IF(OR('Sch D. Workings'!D309="",G315=0),0,(IF((SUMIFS('Sch A. Input'!H307:CJ307,'Sch A. Input'!$H$14:$CJ$14,"Total",'Sch A. Input'!$H$13:$CJ$13,"&lt;="&amp;$I$7))&gt;'Sch D. Workings'!$D$12,MIN('Sch D. Workings'!J1316,'Sch D. Workings'!$D$12),'Sch D. Workings'!J1316)))</f>
        <v>0</v>
      </c>
      <c r="I315" s="221">
        <f>'Sch D. Workings'!O1316</f>
        <v>0</v>
      </c>
      <c r="J315" s="82">
        <f>IFERROR(LOOKUP('Sch D. Workings'!L1316,$C$10:$C$14,$B$10:$B$14),0)</f>
        <v>0</v>
      </c>
      <c r="K315" s="99">
        <f>COUNTIFS('Sch D. Workings'!L1316,"&gt;"&amp;$D$14)</f>
        <v>0</v>
      </c>
      <c r="L315" s="300"/>
      <c r="M315" s="78">
        <f>'Sch D. Workings'!Q1316</f>
        <v>0</v>
      </c>
      <c r="N315" s="309">
        <f>IF(OR('Sch D. Workings'!D309="",$D$7&lt;=I$7,M315=0),0,(IF(H315='Sch D. Workings'!$D$12,"Exceeded Cap",IF((SUMIFS('Sch A. Input'!H307:CJ307,'Sch A. Input'!$H$14:$CJ$14,"Total",'Sch A. Input'!$H$13:$CJ$13,"&lt;="&amp;$O$7))&gt;'Sch D. Workings'!$D$12,MIN('Sch D. Workings'!T1316,'Sch D. Workings'!$D$12-H315),'Sch D. Workings'!T1316))))</f>
        <v>0</v>
      </c>
      <c r="O315" s="221">
        <f>'Sch D. Workings'!Y1316</f>
        <v>0</v>
      </c>
      <c r="P315" s="82">
        <f>IFERROR(LOOKUP('Sch D. Workings'!V1316,$C$10:$C$14,$B$10:$B$14),0)</f>
        <v>0</v>
      </c>
      <c r="Q315" s="99">
        <f>COUNTIFS('Sch D. Workings'!V1316,"&gt;"&amp;$D$14)</f>
        <v>0</v>
      </c>
      <c r="R315" s="85"/>
      <c r="S315" s="78">
        <f>'Sch D. Workings'!AA1316</f>
        <v>0</v>
      </c>
      <c r="T315" s="309">
        <f>IF(OR('Sch D. Workings'!D309="",$D$7&lt;=O$7,S315=0),0,IF(OR(N315="Exceeded Cap",SUM(H315,N315)='Sch D. Workings'!$D$12),"Exceeded cap",IF((SUMIFS('Sch A. Input'!H307:CJ307,'Sch A. Input'!$H$14:$CJ$14,"Total",'Sch A. Input'!$H$13:$CJ$13,"&lt;="&amp;$U$7))&gt;'Sch D. Workings'!$D$12,MIN('Sch D. Workings'!AD1316,'Sch D. Workings'!$D$12-N315-H315),'Sch D. Workings'!AD1316)))</f>
        <v>0</v>
      </c>
      <c r="U315" s="221">
        <f>'Sch D. Workings'!AI1316</f>
        <v>0</v>
      </c>
      <c r="V315" s="82">
        <f>IFERROR(LOOKUP('Sch D. Workings'!AF1316,$C$10:$C$14,$B$10:$B$14),0)</f>
        <v>0</v>
      </c>
      <c r="W315" s="99">
        <f>COUNTIFS('Sch D. Workings'!AF1316,"&gt;"&amp;$D$14)</f>
        <v>0</v>
      </c>
      <c r="X315" s="85"/>
      <c r="Y315" s="78">
        <f>'Sch D. Workings'!AK1316</f>
        <v>0</v>
      </c>
      <c r="Z315" s="309">
        <f>IF(OR('Sch D. Workings'!D309="",$D$7&lt;=U$7,Y315=0),0,IF(OR(T315="Exceeded Cap",N315="Exceeded Cap",SUM(H315,N315,T315)='Sch D. Workings'!$D$12),"Exceeded Cap",IF((SUMIFS('Sch A. Input'!H307:CJ307,'Sch A. Input'!$H$14:$CJ$14,"Total",'Sch A. Input'!$H$13:$CJ$13,"&lt;="&amp;$AA$7))&gt;'Sch D. Workings'!$D$12,MIN('Sch D. Workings'!AN1316,'Sch D. Workings'!$D$12-N315-T315-H315),'Sch D. Workings'!AN1316)))</f>
        <v>0</v>
      </c>
      <c r="AA315" s="221">
        <f>'Sch D. Workings'!AS1316</f>
        <v>0</v>
      </c>
      <c r="AB315" s="82">
        <f>IFERROR(LOOKUP('Sch D. Workings'!AP1316,$C$10:$C$14,$B$10:$B$14),0)</f>
        <v>0</v>
      </c>
      <c r="AC315" s="99">
        <f>COUNTIFS('Sch D. Workings'!AP1316,"&gt;"&amp;$D$14)</f>
        <v>0</v>
      </c>
    </row>
    <row r="316" spans="3:29" x14ac:dyDescent="0.35">
      <c r="C316" s="81" t="str">
        <f>IF('Sch A. Input'!B308="","",'Sch A. Input'!B308)</f>
        <v/>
      </c>
      <c r="D316" s="81" t="str">
        <f>IF('Sch A. Input'!C308="","",'Sch A. Input'!C308)</f>
        <v/>
      </c>
      <c r="E316" s="85"/>
      <c r="F316" s="85"/>
      <c r="G316" s="99">
        <f>'Sch D. Workings'!G1317</f>
        <v>0</v>
      </c>
      <c r="H316" s="310">
        <f>IF(OR('Sch D. Workings'!D310="",G316=0),0,(IF((SUMIFS('Sch A. Input'!H308:CJ308,'Sch A. Input'!$H$14:$CJ$14,"Total",'Sch A. Input'!$H$13:$CJ$13,"&lt;="&amp;$I$7))&gt;'Sch D. Workings'!$D$12,MIN('Sch D. Workings'!J1317,'Sch D. Workings'!$D$12),'Sch D. Workings'!J1317)))</f>
        <v>0</v>
      </c>
      <c r="I316" s="221">
        <f>'Sch D. Workings'!O1317</f>
        <v>0</v>
      </c>
      <c r="J316" s="82">
        <f>IFERROR(LOOKUP('Sch D. Workings'!L1317,$C$10:$C$14,$B$10:$B$14),0)</f>
        <v>0</v>
      </c>
      <c r="K316" s="99">
        <f>COUNTIFS('Sch D. Workings'!L1317,"&gt;"&amp;$D$14)</f>
        <v>0</v>
      </c>
      <c r="L316" s="300"/>
      <c r="M316" s="78">
        <f>'Sch D. Workings'!Q1317</f>
        <v>0</v>
      </c>
      <c r="N316" s="309">
        <f>IF(OR('Sch D. Workings'!D310="",$D$7&lt;=I$7,M316=0),0,(IF(H316='Sch D. Workings'!$D$12,"Exceeded Cap",IF((SUMIFS('Sch A. Input'!H308:CJ308,'Sch A. Input'!$H$14:$CJ$14,"Total",'Sch A. Input'!$H$13:$CJ$13,"&lt;="&amp;$O$7))&gt;'Sch D. Workings'!$D$12,MIN('Sch D. Workings'!T1317,'Sch D. Workings'!$D$12-H316),'Sch D. Workings'!T1317))))</f>
        <v>0</v>
      </c>
      <c r="O316" s="221">
        <f>'Sch D. Workings'!Y1317</f>
        <v>0</v>
      </c>
      <c r="P316" s="82">
        <f>IFERROR(LOOKUP('Sch D. Workings'!V1317,$C$10:$C$14,$B$10:$B$14),0)</f>
        <v>0</v>
      </c>
      <c r="Q316" s="99">
        <f>COUNTIFS('Sch D. Workings'!V1317,"&gt;"&amp;$D$14)</f>
        <v>0</v>
      </c>
      <c r="R316" s="85"/>
      <c r="S316" s="78">
        <f>'Sch D. Workings'!AA1317</f>
        <v>0</v>
      </c>
      <c r="T316" s="309">
        <f>IF(OR('Sch D. Workings'!D310="",$D$7&lt;=O$7,S316=0),0,IF(OR(N316="Exceeded Cap",SUM(H316,N316)='Sch D. Workings'!$D$12),"Exceeded cap",IF((SUMIFS('Sch A. Input'!H308:CJ308,'Sch A. Input'!$H$14:$CJ$14,"Total",'Sch A. Input'!$H$13:$CJ$13,"&lt;="&amp;$U$7))&gt;'Sch D. Workings'!$D$12,MIN('Sch D. Workings'!AD1317,'Sch D. Workings'!$D$12-N316-H316),'Sch D. Workings'!AD1317)))</f>
        <v>0</v>
      </c>
      <c r="U316" s="221">
        <f>'Sch D. Workings'!AI1317</f>
        <v>0</v>
      </c>
      <c r="V316" s="82">
        <f>IFERROR(LOOKUP('Sch D. Workings'!AF1317,$C$10:$C$14,$B$10:$B$14),0)</f>
        <v>0</v>
      </c>
      <c r="W316" s="99">
        <f>COUNTIFS('Sch D. Workings'!AF1317,"&gt;"&amp;$D$14)</f>
        <v>0</v>
      </c>
      <c r="X316" s="85"/>
      <c r="Y316" s="78">
        <f>'Sch D. Workings'!AK1317</f>
        <v>0</v>
      </c>
      <c r="Z316" s="309">
        <f>IF(OR('Sch D. Workings'!D310="",$D$7&lt;=U$7,Y316=0),0,IF(OR(T316="Exceeded Cap",N316="Exceeded Cap",SUM(H316,N316,T316)='Sch D. Workings'!$D$12),"Exceeded Cap",IF((SUMIFS('Sch A. Input'!H308:CJ308,'Sch A. Input'!$H$14:$CJ$14,"Total",'Sch A. Input'!$H$13:$CJ$13,"&lt;="&amp;$AA$7))&gt;'Sch D. Workings'!$D$12,MIN('Sch D. Workings'!AN1317,'Sch D. Workings'!$D$12-N316-T316-H316),'Sch D. Workings'!AN1317)))</f>
        <v>0</v>
      </c>
      <c r="AA316" s="221">
        <f>'Sch D. Workings'!AS1317</f>
        <v>0</v>
      </c>
      <c r="AB316" s="82">
        <f>IFERROR(LOOKUP('Sch D. Workings'!AP1317,$C$10:$C$14,$B$10:$B$14),0)</f>
        <v>0</v>
      </c>
      <c r="AC316" s="99">
        <f>COUNTIFS('Sch D. Workings'!AP1317,"&gt;"&amp;$D$14)</f>
        <v>0</v>
      </c>
    </row>
    <row r="317" spans="3:29" x14ac:dyDescent="0.35">
      <c r="C317" s="81" t="str">
        <f>IF('Sch A. Input'!B309="","",'Sch A. Input'!B309)</f>
        <v/>
      </c>
      <c r="D317" s="81" t="str">
        <f>IF('Sch A. Input'!C309="","",'Sch A. Input'!C309)</f>
        <v/>
      </c>
      <c r="E317" s="85"/>
      <c r="F317" s="85"/>
      <c r="G317" s="99">
        <f>'Sch D. Workings'!G1318</f>
        <v>0</v>
      </c>
      <c r="H317" s="310">
        <f>IF(OR('Sch D. Workings'!D311="",G317=0),0,(IF((SUMIFS('Sch A. Input'!H309:CJ309,'Sch A. Input'!$H$14:$CJ$14,"Total",'Sch A. Input'!$H$13:$CJ$13,"&lt;="&amp;$I$7))&gt;'Sch D. Workings'!$D$12,MIN('Sch D. Workings'!J1318,'Sch D. Workings'!$D$12),'Sch D. Workings'!J1318)))</f>
        <v>0</v>
      </c>
      <c r="I317" s="221">
        <f>'Sch D. Workings'!O1318</f>
        <v>0</v>
      </c>
      <c r="J317" s="82">
        <f>IFERROR(LOOKUP('Sch D. Workings'!L1318,$C$10:$C$14,$B$10:$B$14),0)</f>
        <v>0</v>
      </c>
      <c r="K317" s="99">
        <f>COUNTIFS('Sch D. Workings'!L1318,"&gt;"&amp;$D$14)</f>
        <v>0</v>
      </c>
      <c r="L317" s="300"/>
      <c r="M317" s="78">
        <f>'Sch D. Workings'!Q1318</f>
        <v>0</v>
      </c>
      <c r="N317" s="309">
        <f>IF(OR('Sch D. Workings'!D311="",$D$7&lt;=I$7,M317=0),0,(IF(H317='Sch D. Workings'!$D$12,"Exceeded Cap",IF((SUMIFS('Sch A. Input'!H309:CJ309,'Sch A. Input'!$H$14:$CJ$14,"Total",'Sch A. Input'!$H$13:$CJ$13,"&lt;="&amp;$O$7))&gt;'Sch D. Workings'!$D$12,MIN('Sch D. Workings'!T1318,'Sch D. Workings'!$D$12-H317),'Sch D. Workings'!T1318))))</f>
        <v>0</v>
      </c>
      <c r="O317" s="221">
        <f>'Sch D. Workings'!Y1318</f>
        <v>0</v>
      </c>
      <c r="P317" s="82">
        <f>IFERROR(LOOKUP('Sch D. Workings'!V1318,$C$10:$C$14,$B$10:$B$14),0)</f>
        <v>0</v>
      </c>
      <c r="Q317" s="99">
        <f>COUNTIFS('Sch D. Workings'!V1318,"&gt;"&amp;$D$14)</f>
        <v>0</v>
      </c>
      <c r="R317" s="85"/>
      <c r="S317" s="78">
        <f>'Sch D. Workings'!AA1318</f>
        <v>0</v>
      </c>
      <c r="T317" s="309">
        <f>IF(OR('Sch D. Workings'!D311="",$D$7&lt;=O$7,S317=0),0,IF(OR(N317="Exceeded Cap",SUM(H317,N317)='Sch D. Workings'!$D$12),"Exceeded cap",IF((SUMIFS('Sch A. Input'!H309:CJ309,'Sch A. Input'!$H$14:$CJ$14,"Total",'Sch A. Input'!$H$13:$CJ$13,"&lt;="&amp;$U$7))&gt;'Sch D. Workings'!$D$12,MIN('Sch D. Workings'!AD1318,'Sch D. Workings'!$D$12-N317-H317),'Sch D. Workings'!AD1318)))</f>
        <v>0</v>
      </c>
      <c r="U317" s="221">
        <f>'Sch D. Workings'!AI1318</f>
        <v>0</v>
      </c>
      <c r="V317" s="82">
        <f>IFERROR(LOOKUP('Sch D. Workings'!AF1318,$C$10:$C$14,$B$10:$B$14),0)</f>
        <v>0</v>
      </c>
      <c r="W317" s="99">
        <f>COUNTIFS('Sch D. Workings'!AF1318,"&gt;"&amp;$D$14)</f>
        <v>0</v>
      </c>
      <c r="X317" s="85"/>
      <c r="Y317" s="78">
        <f>'Sch D. Workings'!AK1318</f>
        <v>0</v>
      </c>
      <c r="Z317" s="309">
        <f>IF(OR('Sch D. Workings'!D311="",$D$7&lt;=U$7,Y317=0),0,IF(OR(T317="Exceeded Cap",N317="Exceeded Cap",SUM(H317,N317,T317)='Sch D. Workings'!$D$12),"Exceeded Cap",IF((SUMIFS('Sch A. Input'!H309:CJ309,'Sch A. Input'!$H$14:$CJ$14,"Total",'Sch A. Input'!$H$13:$CJ$13,"&lt;="&amp;$AA$7))&gt;'Sch D. Workings'!$D$12,MIN('Sch D. Workings'!AN1318,'Sch D. Workings'!$D$12-N317-T317-H317),'Sch D. Workings'!AN1318)))</f>
        <v>0</v>
      </c>
      <c r="AA317" s="221">
        <f>'Sch D. Workings'!AS1318</f>
        <v>0</v>
      </c>
      <c r="AB317" s="82">
        <f>IFERROR(LOOKUP('Sch D. Workings'!AP1318,$C$10:$C$14,$B$10:$B$14),0)</f>
        <v>0</v>
      </c>
      <c r="AC317" s="99">
        <f>COUNTIFS('Sch D. Workings'!AP1318,"&gt;"&amp;$D$14)</f>
        <v>0</v>
      </c>
    </row>
    <row r="318" spans="3:29" x14ac:dyDescent="0.35">
      <c r="C318" s="81" t="str">
        <f>IF('Sch A. Input'!B310="","",'Sch A. Input'!B310)</f>
        <v/>
      </c>
      <c r="D318" s="81" t="str">
        <f>IF('Sch A. Input'!C310="","",'Sch A. Input'!C310)</f>
        <v/>
      </c>
      <c r="E318" s="85"/>
      <c r="F318" s="85"/>
      <c r="G318" s="99">
        <f>'Sch D. Workings'!G1319</f>
        <v>0</v>
      </c>
      <c r="H318" s="310">
        <f>IF(OR('Sch D. Workings'!D312="",G318=0),0,(IF((SUMIFS('Sch A. Input'!H310:CJ310,'Sch A. Input'!$H$14:$CJ$14,"Total",'Sch A. Input'!$H$13:$CJ$13,"&lt;="&amp;$I$7))&gt;'Sch D. Workings'!$D$12,MIN('Sch D. Workings'!J1319,'Sch D. Workings'!$D$12),'Sch D. Workings'!J1319)))</f>
        <v>0</v>
      </c>
      <c r="I318" s="221">
        <f>'Sch D. Workings'!O1319</f>
        <v>0</v>
      </c>
      <c r="J318" s="82">
        <f>IFERROR(LOOKUP('Sch D. Workings'!L1319,$C$10:$C$14,$B$10:$B$14),0)</f>
        <v>0</v>
      </c>
      <c r="K318" s="99">
        <f>COUNTIFS('Sch D. Workings'!L1319,"&gt;"&amp;$D$14)</f>
        <v>0</v>
      </c>
      <c r="L318" s="300"/>
      <c r="M318" s="78">
        <f>'Sch D. Workings'!Q1319</f>
        <v>0</v>
      </c>
      <c r="N318" s="309">
        <f>IF(OR('Sch D. Workings'!D312="",$D$7&lt;=I$7,M318=0),0,(IF(H318='Sch D. Workings'!$D$12,"Exceeded Cap",IF((SUMIFS('Sch A. Input'!H310:CJ310,'Sch A. Input'!$H$14:$CJ$14,"Total",'Sch A. Input'!$H$13:$CJ$13,"&lt;="&amp;$O$7))&gt;'Sch D. Workings'!$D$12,MIN('Sch D. Workings'!T1319,'Sch D. Workings'!$D$12-H318),'Sch D. Workings'!T1319))))</f>
        <v>0</v>
      </c>
      <c r="O318" s="221">
        <f>'Sch D. Workings'!Y1319</f>
        <v>0</v>
      </c>
      <c r="P318" s="82">
        <f>IFERROR(LOOKUP('Sch D. Workings'!V1319,$C$10:$C$14,$B$10:$B$14),0)</f>
        <v>0</v>
      </c>
      <c r="Q318" s="99">
        <f>COUNTIFS('Sch D. Workings'!V1319,"&gt;"&amp;$D$14)</f>
        <v>0</v>
      </c>
      <c r="R318" s="85"/>
      <c r="S318" s="78">
        <f>'Sch D. Workings'!AA1319</f>
        <v>0</v>
      </c>
      <c r="T318" s="309">
        <f>IF(OR('Sch D. Workings'!D312="",$D$7&lt;=O$7,S318=0),0,IF(OR(N318="Exceeded Cap",SUM(H318,N318)='Sch D. Workings'!$D$12),"Exceeded cap",IF((SUMIFS('Sch A. Input'!H310:CJ310,'Sch A. Input'!$H$14:$CJ$14,"Total",'Sch A. Input'!$H$13:$CJ$13,"&lt;="&amp;$U$7))&gt;'Sch D. Workings'!$D$12,MIN('Sch D. Workings'!AD1319,'Sch D. Workings'!$D$12-N318-H318),'Sch D. Workings'!AD1319)))</f>
        <v>0</v>
      </c>
      <c r="U318" s="221">
        <f>'Sch D. Workings'!AI1319</f>
        <v>0</v>
      </c>
      <c r="V318" s="82">
        <f>IFERROR(LOOKUP('Sch D. Workings'!AF1319,$C$10:$C$14,$B$10:$B$14),0)</f>
        <v>0</v>
      </c>
      <c r="W318" s="99">
        <f>COUNTIFS('Sch D. Workings'!AF1319,"&gt;"&amp;$D$14)</f>
        <v>0</v>
      </c>
      <c r="X318" s="85"/>
      <c r="Y318" s="78">
        <f>'Sch D. Workings'!AK1319</f>
        <v>0</v>
      </c>
      <c r="Z318" s="309">
        <f>IF(OR('Sch D. Workings'!D312="",$D$7&lt;=U$7,Y318=0),0,IF(OR(T318="Exceeded Cap",N318="Exceeded Cap",SUM(H318,N318,T318)='Sch D. Workings'!$D$12),"Exceeded Cap",IF((SUMIFS('Sch A. Input'!H310:CJ310,'Sch A. Input'!$H$14:$CJ$14,"Total",'Sch A. Input'!$H$13:$CJ$13,"&lt;="&amp;$AA$7))&gt;'Sch D. Workings'!$D$12,MIN('Sch D. Workings'!AN1319,'Sch D. Workings'!$D$12-N318-T318-H318),'Sch D. Workings'!AN1319)))</f>
        <v>0</v>
      </c>
      <c r="AA318" s="221">
        <f>'Sch D. Workings'!AS1319</f>
        <v>0</v>
      </c>
      <c r="AB318" s="82">
        <f>IFERROR(LOOKUP('Sch D. Workings'!AP1319,$C$10:$C$14,$B$10:$B$14),0)</f>
        <v>0</v>
      </c>
      <c r="AC318" s="99">
        <f>COUNTIFS('Sch D. Workings'!AP1319,"&gt;"&amp;$D$14)</f>
        <v>0</v>
      </c>
    </row>
    <row r="319" spans="3:29" x14ac:dyDescent="0.35">
      <c r="C319" s="81" t="str">
        <f>IF('Sch A. Input'!B311="","",'Sch A. Input'!B311)</f>
        <v/>
      </c>
      <c r="D319" s="81" t="str">
        <f>IF('Sch A. Input'!C311="","",'Sch A. Input'!C311)</f>
        <v/>
      </c>
      <c r="E319" s="85"/>
      <c r="F319" s="85"/>
      <c r="G319" s="99">
        <f>'Sch D. Workings'!G1320</f>
        <v>0</v>
      </c>
      <c r="H319" s="310">
        <f>IF(OR('Sch D. Workings'!D313="",G319=0),0,(IF((SUMIFS('Sch A. Input'!H311:CJ311,'Sch A. Input'!$H$14:$CJ$14,"Total",'Sch A. Input'!$H$13:$CJ$13,"&lt;="&amp;$I$7))&gt;'Sch D. Workings'!$D$12,MIN('Sch D. Workings'!J1320,'Sch D. Workings'!$D$12),'Sch D. Workings'!J1320)))</f>
        <v>0</v>
      </c>
      <c r="I319" s="221">
        <f>'Sch D. Workings'!O1320</f>
        <v>0</v>
      </c>
      <c r="J319" s="82">
        <f>IFERROR(LOOKUP('Sch D. Workings'!L1320,$C$10:$C$14,$B$10:$B$14),0)</f>
        <v>0</v>
      </c>
      <c r="K319" s="99">
        <f>COUNTIFS('Sch D. Workings'!L1320,"&gt;"&amp;$D$14)</f>
        <v>0</v>
      </c>
      <c r="L319" s="300"/>
      <c r="M319" s="78">
        <f>'Sch D. Workings'!Q1320</f>
        <v>0</v>
      </c>
      <c r="N319" s="309">
        <f>IF(OR('Sch D. Workings'!D313="",$D$7&lt;=I$7,M319=0),0,(IF(H319='Sch D. Workings'!$D$12,"Exceeded Cap",IF((SUMIFS('Sch A. Input'!H311:CJ311,'Sch A. Input'!$H$14:$CJ$14,"Total",'Sch A. Input'!$H$13:$CJ$13,"&lt;="&amp;$O$7))&gt;'Sch D. Workings'!$D$12,MIN('Sch D. Workings'!T1320,'Sch D. Workings'!$D$12-H319),'Sch D. Workings'!T1320))))</f>
        <v>0</v>
      </c>
      <c r="O319" s="221">
        <f>'Sch D. Workings'!Y1320</f>
        <v>0</v>
      </c>
      <c r="P319" s="82">
        <f>IFERROR(LOOKUP('Sch D. Workings'!V1320,$C$10:$C$14,$B$10:$B$14),0)</f>
        <v>0</v>
      </c>
      <c r="Q319" s="99">
        <f>COUNTIFS('Sch D. Workings'!V1320,"&gt;"&amp;$D$14)</f>
        <v>0</v>
      </c>
      <c r="R319" s="85"/>
      <c r="S319" s="78">
        <f>'Sch D. Workings'!AA1320</f>
        <v>0</v>
      </c>
      <c r="T319" s="309">
        <f>IF(OR('Sch D. Workings'!D313="",$D$7&lt;=O$7,S319=0),0,IF(OR(N319="Exceeded Cap",SUM(H319,N319)='Sch D. Workings'!$D$12),"Exceeded cap",IF((SUMIFS('Sch A. Input'!H311:CJ311,'Sch A. Input'!$H$14:$CJ$14,"Total",'Sch A. Input'!$H$13:$CJ$13,"&lt;="&amp;$U$7))&gt;'Sch D. Workings'!$D$12,MIN('Sch D. Workings'!AD1320,'Sch D. Workings'!$D$12-N319-H319),'Sch D. Workings'!AD1320)))</f>
        <v>0</v>
      </c>
      <c r="U319" s="221">
        <f>'Sch D. Workings'!AI1320</f>
        <v>0</v>
      </c>
      <c r="V319" s="82">
        <f>IFERROR(LOOKUP('Sch D. Workings'!AF1320,$C$10:$C$14,$B$10:$B$14),0)</f>
        <v>0</v>
      </c>
      <c r="W319" s="99">
        <f>COUNTIFS('Sch D. Workings'!AF1320,"&gt;"&amp;$D$14)</f>
        <v>0</v>
      </c>
      <c r="X319" s="85"/>
      <c r="Y319" s="78">
        <f>'Sch D. Workings'!AK1320</f>
        <v>0</v>
      </c>
      <c r="Z319" s="309">
        <f>IF(OR('Sch D. Workings'!D313="",$D$7&lt;=U$7,Y319=0),0,IF(OR(T319="Exceeded Cap",N319="Exceeded Cap",SUM(H319,N319,T319)='Sch D. Workings'!$D$12),"Exceeded Cap",IF((SUMIFS('Sch A. Input'!H311:CJ311,'Sch A. Input'!$H$14:$CJ$14,"Total",'Sch A. Input'!$H$13:$CJ$13,"&lt;="&amp;$AA$7))&gt;'Sch D. Workings'!$D$12,MIN('Sch D. Workings'!AN1320,'Sch D. Workings'!$D$12-N319-T319-H319),'Sch D. Workings'!AN1320)))</f>
        <v>0</v>
      </c>
      <c r="AA319" s="221">
        <f>'Sch D. Workings'!AS1320</f>
        <v>0</v>
      </c>
      <c r="AB319" s="82">
        <f>IFERROR(LOOKUP('Sch D. Workings'!AP1320,$C$10:$C$14,$B$10:$B$14),0)</f>
        <v>0</v>
      </c>
      <c r="AC319" s="99">
        <f>COUNTIFS('Sch D. Workings'!AP1320,"&gt;"&amp;$D$14)</f>
        <v>0</v>
      </c>
    </row>
    <row r="320" spans="3:29" x14ac:dyDescent="0.35">
      <c r="C320" s="81" t="str">
        <f>IF('Sch A. Input'!B312="","",'Sch A. Input'!B312)</f>
        <v/>
      </c>
      <c r="D320" s="81" t="str">
        <f>IF('Sch A. Input'!C312="","",'Sch A. Input'!C312)</f>
        <v/>
      </c>
      <c r="E320" s="85"/>
      <c r="F320" s="85"/>
      <c r="G320" s="99">
        <f>'Sch D. Workings'!G1321</f>
        <v>0</v>
      </c>
      <c r="H320" s="310">
        <f>IF(OR('Sch D. Workings'!D314="",G320=0),0,(IF((SUMIFS('Sch A. Input'!H312:CJ312,'Sch A. Input'!$H$14:$CJ$14,"Total",'Sch A. Input'!$H$13:$CJ$13,"&lt;="&amp;$I$7))&gt;'Sch D. Workings'!$D$12,MIN('Sch D. Workings'!J1321,'Sch D. Workings'!$D$12),'Sch D. Workings'!J1321)))</f>
        <v>0</v>
      </c>
      <c r="I320" s="221">
        <f>'Sch D. Workings'!O1321</f>
        <v>0</v>
      </c>
      <c r="J320" s="82">
        <f>IFERROR(LOOKUP('Sch D. Workings'!L1321,$C$10:$C$14,$B$10:$B$14),0)</f>
        <v>0</v>
      </c>
      <c r="K320" s="99">
        <f>COUNTIFS('Sch D. Workings'!L1321,"&gt;"&amp;$D$14)</f>
        <v>0</v>
      </c>
      <c r="L320" s="300"/>
      <c r="M320" s="78">
        <f>'Sch D. Workings'!Q1321</f>
        <v>0</v>
      </c>
      <c r="N320" s="309">
        <f>IF(OR('Sch D. Workings'!D314="",$D$7&lt;=I$7,M320=0),0,(IF(H320='Sch D. Workings'!$D$12,"Exceeded Cap",IF((SUMIFS('Sch A. Input'!H312:CJ312,'Sch A. Input'!$H$14:$CJ$14,"Total",'Sch A. Input'!$H$13:$CJ$13,"&lt;="&amp;$O$7))&gt;'Sch D. Workings'!$D$12,MIN('Sch D. Workings'!T1321,'Sch D. Workings'!$D$12-H320),'Sch D. Workings'!T1321))))</f>
        <v>0</v>
      </c>
      <c r="O320" s="221">
        <f>'Sch D. Workings'!Y1321</f>
        <v>0</v>
      </c>
      <c r="P320" s="82">
        <f>IFERROR(LOOKUP('Sch D. Workings'!V1321,$C$10:$C$14,$B$10:$B$14),0)</f>
        <v>0</v>
      </c>
      <c r="Q320" s="99">
        <f>COUNTIFS('Sch D. Workings'!V1321,"&gt;"&amp;$D$14)</f>
        <v>0</v>
      </c>
      <c r="R320" s="85"/>
      <c r="S320" s="78">
        <f>'Sch D. Workings'!AA1321</f>
        <v>0</v>
      </c>
      <c r="T320" s="309">
        <f>IF(OR('Sch D. Workings'!D314="",$D$7&lt;=O$7,S320=0),0,IF(OR(N320="Exceeded Cap",SUM(H320,N320)='Sch D. Workings'!$D$12),"Exceeded cap",IF((SUMIFS('Sch A. Input'!H312:CJ312,'Sch A. Input'!$H$14:$CJ$14,"Total",'Sch A. Input'!$H$13:$CJ$13,"&lt;="&amp;$U$7))&gt;'Sch D. Workings'!$D$12,MIN('Sch D. Workings'!AD1321,'Sch D. Workings'!$D$12-N320-H320),'Sch D. Workings'!AD1321)))</f>
        <v>0</v>
      </c>
      <c r="U320" s="221">
        <f>'Sch D. Workings'!AI1321</f>
        <v>0</v>
      </c>
      <c r="V320" s="82">
        <f>IFERROR(LOOKUP('Sch D. Workings'!AF1321,$C$10:$C$14,$B$10:$B$14),0)</f>
        <v>0</v>
      </c>
      <c r="W320" s="99">
        <f>COUNTIFS('Sch D. Workings'!AF1321,"&gt;"&amp;$D$14)</f>
        <v>0</v>
      </c>
      <c r="X320" s="85"/>
      <c r="Y320" s="78">
        <f>'Sch D. Workings'!AK1321</f>
        <v>0</v>
      </c>
      <c r="Z320" s="309">
        <f>IF(OR('Sch D. Workings'!D314="",$D$7&lt;=U$7,Y320=0),0,IF(OR(T320="Exceeded Cap",N320="Exceeded Cap",SUM(H320,N320,T320)='Sch D. Workings'!$D$12),"Exceeded Cap",IF((SUMIFS('Sch A. Input'!H312:CJ312,'Sch A. Input'!$H$14:$CJ$14,"Total",'Sch A. Input'!$H$13:$CJ$13,"&lt;="&amp;$AA$7))&gt;'Sch D. Workings'!$D$12,MIN('Sch D. Workings'!AN1321,'Sch D. Workings'!$D$12-N320-T320-H320),'Sch D. Workings'!AN1321)))</f>
        <v>0</v>
      </c>
      <c r="AA320" s="221">
        <f>'Sch D. Workings'!AS1321</f>
        <v>0</v>
      </c>
      <c r="AB320" s="82">
        <f>IFERROR(LOOKUP('Sch D. Workings'!AP1321,$C$10:$C$14,$B$10:$B$14),0)</f>
        <v>0</v>
      </c>
      <c r="AC320" s="99">
        <f>COUNTIFS('Sch D. Workings'!AP1321,"&gt;"&amp;$D$14)</f>
        <v>0</v>
      </c>
    </row>
    <row r="321" spans="3:29" x14ac:dyDescent="0.35">
      <c r="C321" s="81" t="str">
        <f>IF('Sch A. Input'!B313="","",'Sch A. Input'!B313)</f>
        <v/>
      </c>
      <c r="D321" s="81" t="str">
        <f>IF('Sch A. Input'!C313="","",'Sch A. Input'!C313)</f>
        <v/>
      </c>
      <c r="E321" s="85"/>
      <c r="F321" s="85"/>
      <c r="G321" s="99">
        <f>'Sch D. Workings'!G1322</f>
        <v>0</v>
      </c>
      <c r="H321" s="310">
        <f>IF(OR('Sch D. Workings'!D315="",G321=0),0,(IF((SUMIFS('Sch A. Input'!H313:CJ313,'Sch A. Input'!$H$14:$CJ$14,"Total",'Sch A. Input'!$H$13:$CJ$13,"&lt;="&amp;$I$7))&gt;'Sch D. Workings'!$D$12,MIN('Sch D. Workings'!J1322,'Sch D. Workings'!$D$12),'Sch D. Workings'!J1322)))</f>
        <v>0</v>
      </c>
      <c r="I321" s="221">
        <f>'Sch D. Workings'!O1322</f>
        <v>0</v>
      </c>
      <c r="J321" s="82">
        <f>IFERROR(LOOKUP('Sch D. Workings'!L1322,$C$10:$C$14,$B$10:$B$14),0)</f>
        <v>0</v>
      </c>
      <c r="K321" s="99">
        <f>COUNTIFS('Sch D. Workings'!L1322,"&gt;"&amp;$D$14)</f>
        <v>0</v>
      </c>
      <c r="L321" s="300"/>
      <c r="M321" s="78">
        <f>'Sch D. Workings'!Q1322</f>
        <v>0</v>
      </c>
      <c r="N321" s="309">
        <f>IF(OR('Sch D. Workings'!D315="",$D$7&lt;=I$7,M321=0),0,(IF(H321='Sch D. Workings'!$D$12,"Exceeded Cap",IF((SUMIFS('Sch A. Input'!H313:CJ313,'Sch A. Input'!$H$14:$CJ$14,"Total",'Sch A. Input'!$H$13:$CJ$13,"&lt;="&amp;$O$7))&gt;'Sch D. Workings'!$D$12,MIN('Sch D. Workings'!T1322,'Sch D. Workings'!$D$12-H321),'Sch D. Workings'!T1322))))</f>
        <v>0</v>
      </c>
      <c r="O321" s="221">
        <f>'Sch D. Workings'!Y1322</f>
        <v>0</v>
      </c>
      <c r="P321" s="82">
        <f>IFERROR(LOOKUP('Sch D. Workings'!V1322,$C$10:$C$14,$B$10:$B$14),0)</f>
        <v>0</v>
      </c>
      <c r="Q321" s="99">
        <f>COUNTIFS('Sch D. Workings'!V1322,"&gt;"&amp;$D$14)</f>
        <v>0</v>
      </c>
      <c r="R321" s="85"/>
      <c r="S321" s="78">
        <f>'Sch D. Workings'!AA1322</f>
        <v>0</v>
      </c>
      <c r="T321" s="309">
        <f>IF(OR('Sch D. Workings'!D315="",$D$7&lt;=O$7,S321=0),0,IF(OR(N321="Exceeded Cap",SUM(H321,N321)='Sch D. Workings'!$D$12),"Exceeded cap",IF((SUMIFS('Sch A. Input'!H313:CJ313,'Sch A. Input'!$H$14:$CJ$14,"Total",'Sch A. Input'!$H$13:$CJ$13,"&lt;="&amp;$U$7))&gt;'Sch D. Workings'!$D$12,MIN('Sch D. Workings'!AD1322,'Sch D. Workings'!$D$12-N321-H321),'Sch D. Workings'!AD1322)))</f>
        <v>0</v>
      </c>
      <c r="U321" s="221">
        <f>'Sch D. Workings'!AI1322</f>
        <v>0</v>
      </c>
      <c r="V321" s="82">
        <f>IFERROR(LOOKUP('Sch D. Workings'!AF1322,$C$10:$C$14,$B$10:$B$14),0)</f>
        <v>0</v>
      </c>
      <c r="W321" s="99">
        <f>COUNTIFS('Sch D. Workings'!AF1322,"&gt;"&amp;$D$14)</f>
        <v>0</v>
      </c>
      <c r="X321" s="85"/>
      <c r="Y321" s="78">
        <f>'Sch D. Workings'!AK1322</f>
        <v>0</v>
      </c>
      <c r="Z321" s="309">
        <f>IF(OR('Sch D. Workings'!D315="",$D$7&lt;=U$7,Y321=0),0,IF(OR(T321="Exceeded Cap",N321="Exceeded Cap",SUM(H321,N321,T321)='Sch D. Workings'!$D$12),"Exceeded Cap",IF((SUMIFS('Sch A. Input'!H313:CJ313,'Sch A. Input'!$H$14:$CJ$14,"Total",'Sch A. Input'!$H$13:$CJ$13,"&lt;="&amp;$AA$7))&gt;'Sch D. Workings'!$D$12,MIN('Sch D. Workings'!AN1322,'Sch D. Workings'!$D$12-N321-T321-H321),'Sch D. Workings'!AN1322)))</f>
        <v>0</v>
      </c>
      <c r="AA321" s="221">
        <f>'Sch D. Workings'!AS1322</f>
        <v>0</v>
      </c>
      <c r="AB321" s="82">
        <f>IFERROR(LOOKUP('Sch D. Workings'!AP1322,$C$10:$C$14,$B$10:$B$14),0)</f>
        <v>0</v>
      </c>
      <c r="AC321" s="99">
        <f>COUNTIFS('Sch D. Workings'!AP1322,"&gt;"&amp;$D$14)</f>
        <v>0</v>
      </c>
    </row>
    <row r="322" spans="3:29" x14ac:dyDescent="0.35">
      <c r="C322" s="81" t="str">
        <f>IF('Sch A. Input'!B314="","",'Sch A. Input'!B314)</f>
        <v/>
      </c>
      <c r="D322" s="81" t="str">
        <f>IF('Sch A. Input'!C314="","",'Sch A. Input'!C314)</f>
        <v/>
      </c>
      <c r="E322" s="85"/>
      <c r="F322" s="85"/>
      <c r="G322" s="99">
        <f>'Sch D. Workings'!G1323</f>
        <v>0</v>
      </c>
      <c r="H322" s="310">
        <f>IF(OR('Sch D. Workings'!D316="",G322=0),0,(IF((SUMIFS('Sch A. Input'!H314:CJ314,'Sch A. Input'!$H$14:$CJ$14,"Total",'Sch A. Input'!$H$13:$CJ$13,"&lt;="&amp;$I$7))&gt;'Sch D. Workings'!$D$12,MIN('Sch D. Workings'!J1323,'Sch D. Workings'!$D$12),'Sch D. Workings'!J1323)))</f>
        <v>0</v>
      </c>
      <c r="I322" s="221">
        <f>'Sch D. Workings'!O1323</f>
        <v>0</v>
      </c>
      <c r="J322" s="82">
        <f>IFERROR(LOOKUP('Sch D. Workings'!L1323,$C$10:$C$14,$B$10:$B$14),0)</f>
        <v>0</v>
      </c>
      <c r="K322" s="99">
        <f>COUNTIFS('Sch D. Workings'!L1323,"&gt;"&amp;$D$14)</f>
        <v>0</v>
      </c>
      <c r="L322" s="300"/>
      <c r="M322" s="78">
        <f>'Sch D. Workings'!Q1323</f>
        <v>0</v>
      </c>
      <c r="N322" s="309">
        <f>IF(OR('Sch D. Workings'!D316="",$D$7&lt;=I$7,M322=0),0,(IF(H322='Sch D. Workings'!$D$12,"Exceeded Cap",IF((SUMIFS('Sch A. Input'!H314:CJ314,'Sch A. Input'!$H$14:$CJ$14,"Total",'Sch A. Input'!$H$13:$CJ$13,"&lt;="&amp;$O$7))&gt;'Sch D. Workings'!$D$12,MIN('Sch D. Workings'!T1323,'Sch D. Workings'!$D$12-H322),'Sch D. Workings'!T1323))))</f>
        <v>0</v>
      </c>
      <c r="O322" s="221">
        <f>'Sch D. Workings'!Y1323</f>
        <v>0</v>
      </c>
      <c r="P322" s="82">
        <f>IFERROR(LOOKUP('Sch D. Workings'!V1323,$C$10:$C$14,$B$10:$B$14),0)</f>
        <v>0</v>
      </c>
      <c r="Q322" s="99">
        <f>COUNTIFS('Sch D. Workings'!V1323,"&gt;"&amp;$D$14)</f>
        <v>0</v>
      </c>
      <c r="R322" s="85"/>
      <c r="S322" s="78">
        <f>'Sch D. Workings'!AA1323</f>
        <v>0</v>
      </c>
      <c r="T322" s="309">
        <f>IF(OR('Sch D. Workings'!D316="",$D$7&lt;=O$7,S322=0),0,IF(OR(N322="Exceeded Cap",SUM(H322,N322)='Sch D. Workings'!$D$12),"Exceeded cap",IF((SUMIFS('Sch A. Input'!H314:CJ314,'Sch A. Input'!$H$14:$CJ$14,"Total",'Sch A. Input'!$H$13:$CJ$13,"&lt;="&amp;$U$7))&gt;'Sch D. Workings'!$D$12,MIN('Sch D. Workings'!AD1323,'Sch D. Workings'!$D$12-N322-H322),'Sch D. Workings'!AD1323)))</f>
        <v>0</v>
      </c>
      <c r="U322" s="221">
        <f>'Sch D. Workings'!AI1323</f>
        <v>0</v>
      </c>
      <c r="V322" s="82">
        <f>IFERROR(LOOKUP('Sch D. Workings'!AF1323,$C$10:$C$14,$B$10:$B$14),0)</f>
        <v>0</v>
      </c>
      <c r="W322" s="99">
        <f>COUNTIFS('Sch D. Workings'!AF1323,"&gt;"&amp;$D$14)</f>
        <v>0</v>
      </c>
      <c r="X322" s="85"/>
      <c r="Y322" s="78">
        <f>'Sch D. Workings'!AK1323</f>
        <v>0</v>
      </c>
      <c r="Z322" s="309">
        <f>IF(OR('Sch D. Workings'!D316="",$D$7&lt;=U$7,Y322=0),0,IF(OR(T322="Exceeded Cap",N322="Exceeded Cap",SUM(H322,N322,T322)='Sch D. Workings'!$D$12),"Exceeded Cap",IF((SUMIFS('Sch A. Input'!H314:CJ314,'Sch A. Input'!$H$14:$CJ$14,"Total",'Sch A. Input'!$H$13:$CJ$13,"&lt;="&amp;$AA$7))&gt;'Sch D. Workings'!$D$12,MIN('Sch D. Workings'!AN1323,'Sch D. Workings'!$D$12-N322-T322-H322),'Sch D. Workings'!AN1323)))</f>
        <v>0</v>
      </c>
      <c r="AA322" s="221">
        <f>'Sch D. Workings'!AS1323</f>
        <v>0</v>
      </c>
      <c r="AB322" s="82">
        <f>IFERROR(LOOKUP('Sch D. Workings'!AP1323,$C$10:$C$14,$B$10:$B$14),0)</f>
        <v>0</v>
      </c>
      <c r="AC322" s="99">
        <f>COUNTIFS('Sch D. Workings'!AP1323,"&gt;"&amp;$D$14)</f>
        <v>0</v>
      </c>
    </row>
    <row r="323" spans="3:29" x14ac:dyDescent="0.35">
      <c r="C323" s="81" t="str">
        <f>IF('Sch A. Input'!B315="","",'Sch A. Input'!B315)</f>
        <v/>
      </c>
      <c r="D323" s="81" t="str">
        <f>IF('Sch A. Input'!C315="","",'Sch A. Input'!C315)</f>
        <v/>
      </c>
      <c r="E323" s="85"/>
      <c r="F323" s="85"/>
      <c r="G323" s="99">
        <f>'Sch D. Workings'!G1324</f>
        <v>0</v>
      </c>
      <c r="H323" s="310">
        <f>IF(OR('Sch D. Workings'!D317="",G323=0),0,(IF((SUMIFS('Sch A. Input'!H315:CJ315,'Sch A. Input'!$H$14:$CJ$14,"Total",'Sch A. Input'!$H$13:$CJ$13,"&lt;="&amp;$I$7))&gt;'Sch D. Workings'!$D$12,MIN('Sch D. Workings'!J1324,'Sch D. Workings'!$D$12),'Sch D. Workings'!J1324)))</f>
        <v>0</v>
      </c>
      <c r="I323" s="221">
        <f>'Sch D. Workings'!O1324</f>
        <v>0</v>
      </c>
      <c r="J323" s="82">
        <f>IFERROR(LOOKUP('Sch D. Workings'!L1324,$C$10:$C$14,$B$10:$B$14),0)</f>
        <v>0</v>
      </c>
      <c r="K323" s="99">
        <f>COUNTIFS('Sch D. Workings'!L1324,"&gt;"&amp;$D$14)</f>
        <v>0</v>
      </c>
      <c r="L323" s="300"/>
      <c r="M323" s="78">
        <f>'Sch D. Workings'!Q1324</f>
        <v>0</v>
      </c>
      <c r="N323" s="309">
        <f>IF(OR('Sch D. Workings'!D317="",$D$7&lt;=I$7,M323=0),0,(IF(H323='Sch D. Workings'!$D$12,"Exceeded Cap",IF((SUMIFS('Sch A. Input'!H315:CJ315,'Sch A. Input'!$H$14:$CJ$14,"Total",'Sch A. Input'!$H$13:$CJ$13,"&lt;="&amp;$O$7))&gt;'Sch D. Workings'!$D$12,MIN('Sch D. Workings'!T1324,'Sch D. Workings'!$D$12-H323),'Sch D. Workings'!T1324))))</f>
        <v>0</v>
      </c>
      <c r="O323" s="221">
        <f>'Sch D. Workings'!Y1324</f>
        <v>0</v>
      </c>
      <c r="P323" s="82">
        <f>IFERROR(LOOKUP('Sch D. Workings'!V1324,$C$10:$C$14,$B$10:$B$14),0)</f>
        <v>0</v>
      </c>
      <c r="Q323" s="99">
        <f>COUNTIFS('Sch D. Workings'!V1324,"&gt;"&amp;$D$14)</f>
        <v>0</v>
      </c>
      <c r="R323" s="85"/>
      <c r="S323" s="78">
        <f>'Sch D. Workings'!AA1324</f>
        <v>0</v>
      </c>
      <c r="T323" s="309">
        <f>IF(OR('Sch D. Workings'!D317="",$D$7&lt;=O$7,S323=0),0,IF(OR(N323="Exceeded Cap",SUM(H323,N323)='Sch D. Workings'!$D$12),"Exceeded cap",IF((SUMIFS('Sch A. Input'!H315:CJ315,'Sch A. Input'!$H$14:$CJ$14,"Total",'Sch A. Input'!$H$13:$CJ$13,"&lt;="&amp;$U$7))&gt;'Sch D. Workings'!$D$12,MIN('Sch D. Workings'!AD1324,'Sch D. Workings'!$D$12-N323-H323),'Sch D. Workings'!AD1324)))</f>
        <v>0</v>
      </c>
      <c r="U323" s="221">
        <f>'Sch D. Workings'!AI1324</f>
        <v>0</v>
      </c>
      <c r="V323" s="82">
        <f>IFERROR(LOOKUP('Sch D. Workings'!AF1324,$C$10:$C$14,$B$10:$B$14),0)</f>
        <v>0</v>
      </c>
      <c r="W323" s="99">
        <f>COUNTIFS('Sch D. Workings'!AF1324,"&gt;"&amp;$D$14)</f>
        <v>0</v>
      </c>
      <c r="X323" s="85"/>
      <c r="Y323" s="78">
        <f>'Sch D. Workings'!AK1324</f>
        <v>0</v>
      </c>
      <c r="Z323" s="309">
        <f>IF(OR('Sch D. Workings'!D317="",$D$7&lt;=U$7,Y323=0),0,IF(OR(T323="Exceeded Cap",N323="Exceeded Cap",SUM(H323,N323,T323)='Sch D. Workings'!$D$12),"Exceeded Cap",IF((SUMIFS('Sch A. Input'!H315:CJ315,'Sch A. Input'!$H$14:$CJ$14,"Total",'Sch A. Input'!$H$13:$CJ$13,"&lt;="&amp;$AA$7))&gt;'Sch D. Workings'!$D$12,MIN('Sch D. Workings'!AN1324,'Sch D. Workings'!$D$12-N323-T323-H323),'Sch D. Workings'!AN1324)))</f>
        <v>0</v>
      </c>
      <c r="AA323" s="221">
        <f>'Sch D. Workings'!AS1324</f>
        <v>0</v>
      </c>
      <c r="AB323" s="82">
        <f>IFERROR(LOOKUP('Sch D. Workings'!AP1324,$C$10:$C$14,$B$10:$B$14),0)</f>
        <v>0</v>
      </c>
      <c r="AC323" s="99">
        <f>COUNTIFS('Sch D. Workings'!AP1324,"&gt;"&amp;$D$14)</f>
        <v>0</v>
      </c>
    </row>
    <row r="324" spans="3:29" x14ac:dyDescent="0.35">
      <c r="C324" s="81" t="str">
        <f>IF('Sch A. Input'!B316="","",'Sch A. Input'!B316)</f>
        <v/>
      </c>
      <c r="D324" s="81" t="str">
        <f>IF('Sch A. Input'!C316="","",'Sch A. Input'!C316)</f>
        <v/>
      </c>
      <c r="E324" s="85"/>
      <c r="F324" s="85"/>
      <c r="G324" s="99">
        <f>'Sch D. Workings'!G1325</f>
        <v>0</v>
      </c>
      <c r="H324" s="310">
        <f>IF(OR('Sch D. Workings'!D318="",G324=0),0,(IF((SUMIFS('Sch A. Input'!H316:CJ316,'Sch A. Input'!$H$14:$CJ$14,"Total",'Sch A. Input'!$H$13:$CJ$13,"&lt;="&amp;$I$7))&gt;'Sch D. Workings'!$D$12,MIN('Sch D. Workings'!J1325,'Sch D. Workings'!$D$12),'Sch D. Workings'!J1325)))</f>
        <v>0</v>
      </c>
      <c r="I324" s="221">
        <f>'Sch D. Workings'!O1325</f>
        <v>0</v>
      </c>
      <c r="J324" s="82">
        <f>IFERROR(LOOKUP('Sch D. Workings'!L1325,$C$10:$C$14,$B$10:$B$14),0)</f>
        <v>0</v>
      </c>
      <c r="K324" s="99">
        <f>COUNTIFS('Sch D. Workings'!L1325,"&gt;"&amp;$D$14)</f>
        <v>0</v>
      </c>
      <c r="L324" s="300"/>
      <c r="M324" s="78">
        <f>'Sch D. Workings'!Q1325</f>
        <v>0</v>
      </c>
      <c r="N324" s="309">
        <f>IF(OR('Sch D. Workings'!D318="",$D$7&lt;=I$7,M324=0),0,(IF(H324='Sch D. Workings'!$D$12,"Exceeded Cap",IF((SUMIFS('Sch A. Input'!H316:CJ316,'Sch A. Input'!$H$14:$CJ$14,"Total",'Sch A. Input'!$H$13:$CJ$13,"&lt;="&amp;$O$7))&gt;'Sch D. Workings'!$D$12,MIN('Sch D. Workings'!T1325,'Sch D. Workings'!$D$12-H324),'Sch D. Workings'!T1325))))</f>
        <v>0</v>
      </c>
      <c r="O324" s="221">
        <f>'Sch D. Workings'!Y1325</f>
        <v>0</v>
      </c>
      <c r="P324" s="82">
        <f>IFERROR(LOOKUP('Sch D. Workings'!V1325,$C$10:$C$14,$B$10:$B$14),0)</f>
        <v>0</v>
      </c>
      <c r="Q324" s="99">
        <f>COUNTIFS('Sch D. Workings'!V1325,"&gt;"&amp;$D$14)</f>
        <v>0</v>
      </c>
      <c r="R324" s="85"/>
      <c r="S324" s="78">
        <f>'Sch D. Workings'!AA1325</f>
        <v>0</v>
      </c>
      <c r="T324" s="309">
        <f>IF(OR('Sch D. Workings'!D318="",$D$7&lt;=O$7,S324=0),0,IF(OR(N324="Exceeded Cap",SUM(H324,N324)='Sch D. Workings'!$D$12),"Exceeded cap",IF((SUMIFS('Sch A. Input'!H316:CJ316,'Sch A. Input'!$H$14:$CJ$14,"Total",'Sch A. Input'!$H$13:$CJ$13,"&lt;="&amp;$U$7))&gt;'Sch D. Workings'!$D$12,MIN('Sch D. Workings'!AD1325,'Sch D. Workings'!$D$12-N324-H324),'Sch D. Workings'!AD1325)))</f>
        <v>0</v>
      </c>
      <c r="U324" s="221">
        <f>'Sch D. Workings'!AI1325</f>
        <v>0</v>
      </c>
      <c r="V324" s="82">
        <f>IFERROR(LOOKUP('Sch D. Workings'!AF1325,$C$10:$C$14,$B$10:$B$14),0)</f>
        <v>0</v>
      </c>
      <c r="W324" s="99">
        <f>COUNTIFS('Sch D. Workings'!AF1325,"&gt;"&amp;$D$14)</f>
        <v>0</v>
      </c>
      <c r="X324" s="85"/>
      <c r="Y324" s="78">
        <f>'Sch D. Workings'!AK1325</f>
        <v>0</v>
      </c>
      <c r="Z324" s="309">
        <f>IF(OR('Sch D. Workings'!D318="",$D$7&lt;=U$7,Y324=0),0,IF(OR(T324="Exceeded Cap",N324="Exceeded Cap",SUM(H324,N324,T324)='Sch D. Workings'!$D$12),"Exceeded Cap",IF((SUMIFS('Sch A. Input'!H316:CJ316,'Sch A. Input'!$H$14:$CJ$14,"Total",'Sch A. Input'!$H$13:$CJ$13,"&lt;="&amp;$AA$7))&gt;'Sch D. Workings'!$D$12,MIN('Sch D. Workings'!AN1325,'Sch D. Workings'!$D$12-N324-T324-H324),'Sch D. Workings'!AN1325)))</f>
        <v>0</v>
      </c>
      <c r="AA324" s="221">
        <f>'Sch D. Workings'!AS1325</f>
        <v>0</v>
      </c>
      <c r="AB324" s="82">
        <f>IFERROR(LOOKUP('Sch D. Workings'!AP1325,$C$10:$C$14,$B$10:$B$14),0)</f>
        <v>0</v>
      </c>
      <c r="AC324" s="99">
        <f>COUNTIFS('Sch D. Workings'!AP1325,"&gt;"&amp;$D$14)</f>
        <v>0</v>
      </c>
    </row>
    <row r="325" spans="3:29" x14ac:dyDescent="0.35">
      <c r="C325" s="81" t="str">
        <f>IF('Sch A. Input'!B317="","",'Sch A. Input'!B317)</f>
        <v/>
      </c>
      <c r="D325" s="81" t="str">
        <f>IF('Sch A. Input'!C317="","",'Sch A. Input'!C317)</f>
        <v/>
      </c>
      <c r="E325" s="85"/>
      <c r="F325" s="85"/>
      <c r="G325" s="99">
        <f>'Sch D. Workings'!G1326</f>
        <v>0</v>
      </c>
      <c r="H325" s="310">
        <f>IF(OR('Sch D. Workings'!D319="",G325=0),0,(IF((SUMIFS('Sch A. Input'!H317:CJ317,'Sch A. Input'!$H$14:$CJ$14,"Total",'Sch A. Input'!$H$13:$CJ$13,"&lt;="&amp;$I$7))&gt;'Sch D. Workings'!$D$12,MIN('Sch D. Workings'!J1326,'Sch D. Workings'!$D$12),'Sch D. Workings'!J1326)))</f>
        <v>0</v>
      </c>
      <c r="I325" s="221">
        <f>'Sch D. Workings'!O1326</f>
        <v>0</v>
      </c>
      <c r="J325" s="82">
        <f>IFERROR(LOOKUP('Sch D. Workings'!L1326,$C$10:$C$14,$B$10:$B$14),0)</f>
        <v>0</v>
      </c>
      <c r="K325" s="99">
        <f>COUNTIFS('Sch D. Workings'!L1326,"&gt;"&amp;$D$14)</f>
        <v>0</v>
      </c>
      <c r="L325" s="300"/>
      <c r="M325" s="78">
        <f>'Sch D. Workings'!Q1326</f>
        <v>0</v>
      </c>
      <c r="N325" s="309">
        <f>IF(OR('Sch D. Workings'!D319="",$D$7&lt;=I$7,M325=0),0,(IF(H325='Sch D. Workings'!$D$12,"Exceeded Cap",IF((SUMIFS('Sch A. Input'!H317:CJ317,'Sch A. Input'!$H$14:$CJ$14,"Total",'Sch A. Input'!$H$13:$CJ$13,"&lt;="&amp;$O$7))&gt;'Sch D. Workings'!$D$12,MIN('Sch D. Workings'!T1326,'Sch D. Workings'!$D$12-H325),'Sch D. Workings'!T1326))))</f>
        <v>0</v>
      </c>
      <c r="O325" s="221">
        <f>'Sch D. Workings'!Y1326</f>
        <v>0</v>
      </c>
      <c r="P325" s="82">
        <f>IFERROR(LOOKUP('Sch D. Workings'!V1326,$C$10:$C$14,$B$10:$B$14),0)</f>
        <v>0</v>
      </c>
      <c r="Q325" s="99">
        <f>COUNTIFS('Sch D. Workings'!V1326,"&gt;"&amp;$D$14)</f>
        <v>0</v>
      </c>
      <c r="R325" s="85"/>
      <c r="S325" s="78">
        <f>'Sch D. Workings'!AA1326</f>
        <v>0</v>
      </c>
      <c r="T325" s="309">
        <f>IF(OR('Sch D. Workings'!D319="",$D$7&lt;=O$7,S325=0),0,IF(OR(N325="Exceeded Cap",SUM(H325,N325)='Sch D. Workings'!$D$12),"Exceeded cap",IF((SUMIFS('Sch A. Input'!H317:CJ317,'Sch A. Input'!$H$14:$CJ$14,"Total",'Sch A. Input'!$H$13:$CJ$13,"&lt;="&amp;$U$7))&gt;'Sch D. Workings'!$D$12,MIN('Sch D. Workings'!AD1326,'Sch D. Workings'!$D$12-N325-H325),'Sch D. Workings'!AD1326)))</f>
        <v>0</v>
      </c>
      <c r="U325" s="221">
        <f>'Sch D. Workings'!AI1326</f>
        <v>0</v>
      </c>
      <c r="V325" s="82">
        <f>IFERROR(LOOKUP('Sch D. Workings'!AF1326,$C$10:$C$14,$B$10:$B$14),0)</f>
        <v>0</v>
      </c>
      <c r="W325" s="99">
        <f>COUNTIFS('Sch D. Workings'!AF1326,"&gt;"&amp;$D$14)</f>
        <v>0</v>
      </c>
      <c r="X325" s="85"/>
      <c r="Y325" s="78">
        <f>'Sch D. Workings'!AK1326</f>
        <v>0</v>
      </c>
      <c r="Z325" s="309">
        <f>IF(OR('Sch D. Workings'!D319="",$D$7&lt;=U$7,Y325=0),0,IF(OR(T325="Exceeded Cap",N325="Exceeded Cap",SUM(H325,N325,T325)='Sch D. Workings'!$D$12),"Exceeded Cap",IF((SUMIFS('Sch A. Input'!H317:CJ317,'Sch A. Input'!$H$14:$CJ$14,"Total",'Sch A. Input'!$H$13:$CJ$13,"&lt;="&amp;$AA$7))&gt;'Sch D. Workings'!$D$12,MIN('Sch D. Workings'!AN1326,'Sch D. Workings'!$D$12-N325-T325-H325),'Sch D. Workings'!AN1326)))</f>
        <v>0</v>
      </c>
      <c r="AA325" s="221">
        <f>'Sch D. Workings'!AS1326</f>
        <v>0</v>
      </c>
      <c r="AB325" s="82">
        <f>IFERROR(LOOKUP('Sch D. Workings'!AP1326,$C$10:$C$14,$B$10:$B$14),0)</f>
        <v>0</v>
      </c>
      <c r="AC325" s="99">
        <f>COUNTIFS('Sch D. Workings'!AP1326,"&gt;"&amp;$D$14)</f>
        <v>0</v>
      </c>
    </row>
    <row r="326" spans="3:29" x14ac:dyDescent="0.35">
      <c r="C326" s="81" t="str">
        <f>IF('Sch A. Input'!B318="","",'Sch A. Input'!B318)</f>
        <v/>
      </c>
      <c r="D326" s="81" t="str">
        <f>IF('Sch A. Input'!C318="","",'Sch A. Input'!C318)</f>
        <v/>
      </c>
      <c r="E326" s="85"/>
      <c r="F326" s="85"/>
      <c r="G326" s="99">
        <f>'Sch D. Workings'!G1327</f>
        <v>0</v>
      </c>
      <c r="H326" s="310">
        <f>IF(OR('Sch D. Workings'!D320="",G326=0),0,(IF((SUMIFS('Sch A. Input'!H318:CJ318,'Sch A. Input'!$H$14:$CJ$14,"Total",'Sch A. Input'!$H$13:$CJ$13,"&lt;="&amp;$I$7))&gt;'Sch D. Workings'!$D$12,MIN('Sch D. Workings'!J1327,'Sch D. Workings'!$D$12),'Sch D. Workings'!J1327)))</f>
        <v>0</v>
      </c>
      <c r="I326" s="221">
        <f>'Sch D. Workings'!O1327</f>
        <v>0</v>
      </c>
      <c r="J326" s="82">
        <f>IFERROR(LOOKUP('Sch D. Workings'!L1327,$C$10:$C$14,$B$10:$B$14),0)</f>
        <v>0</v>
      </c>
      <c r="K326" s="99">
        <f>COUNTIFS('Sch D. Workings'!L1327,"&gt;"&amp;$D$14)</f>
        <v>0</v>
      </c>
      <c r="L326" s="300"/>
      <c r="M326" s="78">
        <f>'Sch D. Workings'!Q1327</f>
        <v>0</v>
      </c>
      <c r="N326" s="309">
        <f>IF(OR('Sch D. Workings'!D320="",$D$7&lt;=I$7,M326=0),0,(IF(H326='Sch D. Workings'!$D$12,"Exceeded Cap",IF((SUMIFS('Sch A. Input'!H318:CJ318,'Sch A. Input'!$H$14:$CJ$14,"Total",'Sch A. Input'!$H$13:$CJ$13,"&lt;="&amp;$O$7))&gt;'Sch D. Workings'!$D$12,MIN('Sch D. Workings'!T1327,'Sch D. Workings'!$D$12-H326),'Sch D. Workings'!T1327))))</f>
        <v>0</v>
      </c>
      <c r="O326" s="221">
        <f>'Sch D. Workings'!Y1327</f>
        <v>0</v>
      </c>
      <c r="P326" s="82">
        <f>IFERROR(LOOKUP('Sch D. Workings'!V1327,$C$10:$C$14,$B$10:$B$14),0)</f>
        <v>0</v>
      </c>
      <c r="Q326" s="99">
        <f>COUNTIFS('Sch D. Workings'!V1327,"&gt;"&amp;$D$14)</f>
        <v>0</v>
      </c>
      <c r="R326" s="85"/>
      <c r="S326" s="78">
        <f>'Sch D. Workings'!AA1327</f>
        <v>0</v>
      </c>
      <c r="T326" s="309">
        <f>IF(OR('Sch D. Workings'!D320="",$D$7&lt;=O$7,S326=0),0,IF(OR(N326="Exceeded Cap",SUM(H326,N326)='Sch D. Workings'!$D$12),"Exceeded cap",IF((SUMIFS('Sch A. Input'!H318:CJ318,'Sch A. Input'!$H$14:$CJ$14,"Total",'Sch A. Input'!$H$13:$CJ$13,"&lt;="&amp;$U$7))&gt;'Sch D. Workings'!$D$12,MIN('Sch D. Workings'!AD1327,'Sch D. Workings'!$D$12-N326-H326),'Sch D. Workings'!AD1327)))</f>
        <v>0</v>
      </c>
      <c r="U326" s="221">
        <f>'Sch D. Workings'!AI1327</f>
        <v>0</v>
      </c>
      <c r="V326" s="82">
        <f>IFERROR(LOOKUP('Sch D. Workings'!AF1327,$C$10:$C$14,$B$10:$B$14),0)</f>
        <v>0</v>
      </c>
      <c r="W326" s="99">
        <f>COUNTIFS('Sch D. Workings'!AF1327,"&gt;"&amp;$D$14)</f>
        <v>0</v>
      </c>
      <c r="X326" s="85"/>
      <c r="Y326" s="78">
        <f>'Sch D. Workings'!AK1327</f>
        <v>0</v>
      </c>
      <c r="Z326" s="309">
        <f>IF(OR('Sch D. Workings'!D320="",$D$7&lt;=U$7,Y326=0),0,IF(OR(T326="Exceeded Cap",N326="Exceeded Cap",SUM(H326,N326,T326)='Sch D. Workings'!$D$12),"Exceeded Cap",IF((SUMIFS('Sch A. Input'!H318:CJ318,'Sch A. Input'!$H$14:$CJ$14,"Total",'Sch A. Input'!$H$13:$CJ$13,"&lt;="&amp;$AA$7))&gt;'Sch D. Workings'!$D$12,MIN('Sch D. Workings'!AN1327,'Sch D. Workings'!$D$12-N326-T326-H326),'Sch D. Workings'!AN1327)))</f>
        <v>0</v>
      </c>
      <c r="AA326" s="221">
        <f>'Sch D. Workings'!AS1327</f>
        <v>0</v>
      </c>
      <c r="AB326" s="82">
        <f>IFERROR(LOOKUP('Sch D. Workings'!AP1327,$C$10:$C$14,$B$10:$B$14),0)</f>
        <v>0</v>
      </c>
      <c r="AC326" s="99">
        <f>COUNTIFS('Sch D. Workings'!AP1327,"&gt;"&amp;$D$14)</f>
        <v>0</v>
      </c>
    </row>
    <row r="327" spans="3:29" x14ac:dyDescent="0.35">
      <c r="C327" s="81" t="str">
        <f>IF('Sch A. Input'!B319="","",'Sch A. Input'!B319)</f>
        <v/>
      </c>
      <c r="D327" s="81" t="str">
        <f>IF('Sch A. Input'!C319="","",'Sch A. Input'!C319)</f>
        <v/>
      </c>
      <c r="E327" s="85"/>
      <c r="F327" s="85"/>
      <c r="G327" s="99">
        <f>'Sch D. Workings'!G1328</f>
        <v>0</v>
      </c>
      <c r="H327" s="310">
        <f>IF(OR('Sch D. Workings'!D321="",G327=0),0,(IF((SUMIFS('Sch A. Input'!H319:CJ319,'Sch A. Input'!$H$14:$CJ$14,"Total",'Sch A. Input'!$H$13:$CJ$13,"&lt;="&amp;$I$7))&gt;'Sch D. Workings'!$D$12,MIN('Sch D. Workings'!J1328,'Sch D. Workings'!$D$12),'Sch D. Workings'!J1328)))</f>
        <v>0</v>
      </c>
      <c r="I327" s="221">
        <f>'Sch D. Workings'!O1328</f>
        <v>0</v>
      </c>
      <c r="J327" s="82">
        <f>IFERROR(LOOKUP('Sch D. Workings'!L1328,$C$10:$C$14,$B$10:$B$14),0)</f>
        <v>0</v>
      </c>
      <c r="K327" s="99">
        <f>COUNTIFS('Sch D. Workings'!L1328,"&gt;"&amp;$D$14)</f>
        <v>0</v>
      </c>
      <c r="L327" s="300"/>
      <c r="M327" s="78">
        <f>'Sch D. Workings'!Q1328</f>
        <v>0</v>
      </c>
      <c r="N327" s="309">
        <f>IF(OR('Sch D. Workings'!D321="",$D$7&lt;=I$7,M327=0),0,(IF(H327='Sch D. Workings'!$D$12,"Exceeded Cap",IF((SUMIFS('Sch A. Input'!H319:CJ319,'Sch A. Input'!$H$14:$CJ$14,"Total",'Sch A. Input'!$H$13:$CJ$13,"&lt;="&amp;$O$7))&gt;'Sch D. Workings'!$D$12,MIN('Sch D. Workings'!T1328,'Sch D. Workings'!$D$12-H327),'Sch D. Workings'!T1328))))</f>
        <v>0</v>
      </c>
      <c r="O327" s="221">
        <f>'Sch D. Workings'!Y1328</f>
        <v>0</v>
      </c>
      <c r="P327" s="82">
        <f>IFERROR(LOOKUP('Sch D. Workings'!V1328,$C$10:$C$14,$B$10:$B$14),0)</f>
        <v>0</v>
      </c>
      <c r="Q327" s="99">
        <f>COUNTIFS('Sch D. Workings'!V1328,"&gt;"&amp;$D$14)</f>
        <v>0</v>
      </c>
      <c r="R327" s="85"/>
      <c r="S327" s="78">
        <f>'Sch D. Workings'!AA1328</f>
        <v>0</v>
      </c>
      <c r="T327" s="309">
        <f>IF(OR('Sch D. Workings'!D321="",$D$7&lt;=O$7,S327=0),0,IF(OR(N327="Exceeded Cap",SUM(H327,N327)='Sch D. Workings'!$D$12),"Exceeded cap",IF((SUMIFS('Sch A. Input'!H319:CJ319,'Sch A. Input'!$H$14:$CJ$14,"Total",'Sch A. Input'!$H$13:$CJ$13,"&lt;="&amp;$U$7))&gt;'Sch D. Workings'!$D$12,MIN('Sch D. Workings'!AD1328,'Sch D. Workings'!$D$12-N327-H327),'Sch D. Workings'!AD1328)))</f>
        <v>0</v>
      </c>
      <c r="U327" s="221">
        <f>'Sch D. Workings'!AI1328</f>
        <v>0</v>
      </c>
      <c r="V327" s="82">
        <f>IFERROR(LOOKUP('Sch D. Workings'!AF1328,$C$10:$C$14,$B$10:$B$14),0)</f>
        <v>0</v>
      </c>
      <c r="W327" s="99">
        <f>COUNTIFS('Sch D. Workings'!AF1328,"&gt;"&amp;$D$14)</f>
        <v>0</v>
      </c>
      <c r="X327" s="85"/>
      <c r="Y327" s="78">
        <f>'Sch D. Workings'!AK1328</f>
        <v>0</v>
      </c>
      <c r="Z327" s="309">
        <f>IF(OR('Sch D. Workings'!D321="",$D$7&lt;=U$7,Y327=0),0,IF(OR(T327="Exceeded Cap",N327="Exceeded Cap",SUM(H327,N327,T327)='Sch D. Workings'!$D$12),"Exceeded Cap",IF((SUMIFS('Sch A. Input'!H319:CJ319,'Sch A. Input'!$H$14:$CJ$14,"Total",'Sch A. Input'!$H$13:$CJ$13,"&lt;="&amp;$AA$7))&gt;'Sch D. Workings'!$D$12,MIN('Sch D. Workings'!AN1328,'Sch D. Workings'!$D$12-N327-T327-H327),'Sch D. Workings'!AN1328)))</f>
        <v>0</v>
      </c>
      <c r="AA327" s="221">
        <f>'Sch D. Workings'!AS1328</f>
        <v>0</v>
      </c>
      <c r="AB327" s="82">
        <f>IFERROR(LOOKUP('Sch D. Workings'!AP1328,$C$10:$C$14,$B$10:$B$14),0)</f>
        <v>0</v>
      </c>
      <c r="AC327" s="99">
        <f>COUNTIFS('Sch D. Workings'!AP1328,"&gt;"&amp;$D$14)</f>
        <v>0</v>
      </c>
    </row>
    <row r="328" spans="3:29" x14ac:dyDescent="0.35">
      <c r="C328" s="81" t="str">
        <f>IF('Sch A. Input'!B320="","",'Sch A. Input'!B320)</f>
        <v/>
      </c>
      <c r="D328" s="81" t="str">
        <f>IF('Sch A. Input'!C320="","",'Sch A. Input'!C320)</f>
        <v/>
      </c>
      <c r="E328" s="85"/>
      <c r="F328" s="85"/>
      <c r="G328" s="99">
        <f>'Sch D. Workings'!G1329</f>
        <v>0</v>
      </c>
      <c r="H328" s="310">
        <f>IF(OR('Sch D. Workings'!D322="",G328=0),0,(IF((SUMIFS('Sch A. Input'!H320:CJ320,'Sch A. Input'!$H$14:$CJ$14,"Total",'Sch A. Input'!$H$13:$CJ$13,"&lt;="&amp;$I$7))&gt;'Sch D. Workings'!$D$12,MIN('Sch D. Workings'!J1329,'Sch D. Workings'!$D$12),'Sch D. Workings'!J1329)))</f>
        <v>0</v>
      </c>
      <c r="I328" s="221">
        <f>'Sch D. Workings'!O1329</f>
        <v>0</v>
      </c>
      <c r="J328" s="82">
        <f>IFERROR(LOOKUP('Sch D. Workings'!L1329,$C$10:$C$14,$B$10:$B$14),0)</f>
        <v>0</v>
      </c>
      <c r="K328" s="99">
        <f>COUNTIFS('Sch D. Workings'!L1329,"&gt;"&amp;$D$14)</f>
        <v>0</v>
      </c>
      <c r="L328" s="300"/>
      <c r="M328" s="78">
        <f>'Sch D. Workings'!Q1329</f>
        <v>0</v>
      </c>
      <c r="N328" s="309">
        <f>IF(OR('Sch D. Workings'!D322="",$D$7&lt;=I$7,M328=0),0,(IF(H328='Sch D. Workings'!$D$12,"Exceeded Cap",IF((SUMIFS('Sch A. Input'!H320:CJ320,'Sch A. Input'!$H$14:$CJ$14,"Total",'Sch A. Input'!$H$13:$CJ$13,"&lt;="&amp;$O$7))&gt;'Sch D. Workings'!$D$12,MIN('Sch D. Workings'!T1329,'Sch D. Workings'!$D$12-H328),'Sch D. Workings'!T1329))))</f>
        <v>0</v>
      </c>
      <c r="O328" s="221">
        <f>'Sch D. Workings'!Y1329</f>
        <v>0</v>
      </c>
      <c r="P328" s="82">
        <f>IFERROR(LOOKUP('Sch D. Workings'!V1329,$C$10:$C$14,$B$10:$B$14),0)</f>
        <v>0</v>
      </c>
      <c r="Q328" s="99">
        <f>COUNTIFS('Sch D. Workings'!V1329,"&gt;"&amp;$D$14)</f>
        <v>0</v>
      </c>
      <c r="R328" s="85"/>
      <c r="S328" s="78">
        <f>'Sch D. Workings'!AA1329</f>
        <v>0</v>
      </c>
      <c r="T328" s="309">
        <f>IF(OR('Sch D. Workings'!D322="",$D$7&lt;=O$7,S328=0),0,IF(OR(N328="Exceeded Cap",SUM(H328,N328)='Sch D. Workings'!$D$12),"Exceeded cap",IF((SUMIFS('Sch A. Input'!H320:CJ320,'Sch A. Input'!$H$14:$CJ$14,"Total",'Sch A. Input'!$H$13:$CJ$13,"&lt;="&amp;$U$7))&gt;'Sch D. Workings'!$D$12,MIN('Sch D. Workings'!AD1329,'Sch D. Workings'!$D$12-N328-H328),'Sch D. Workings'!AD1329)))</f>
        <v>0</v>
      </c>
      <c r="U328" s="221">
        <f>'Sch D. Workings'!AI1329</f>
        <v>0</v>
      </c>
      <c r="V328" s="82">
        <f>IFERROR(LOOKUP('Sch D. Workings'!AF1329,$C$10:$C$14,$B$10:$B$14),0)</f>
        <v>0</v>
      </c>
      <c r="W328" s="99">
        <f>COUNTIFS('Sch D. Workings'!AF1329,"&gt;"&amp;$D$14)</f>
        <v>0</v>
      </c>
      <c r="X328" s="85"/>
      <c r="Y328" s="78">
        <f>'Sch D. Workings'!AK1329</f>
        <v>0</v>
      </c>
      <c r="Z328" s="309">
        <f>IF(OR('Sch D. Workings'!D322="",$D$7&lt;=U$7,Y328=0),0,IF(OR(T328="Exceeded Cap",N328="Exceeded Cap",SUM(H328,N328,T328)='Sch D. Workings'!$D$12),"Exceeded Cap",IF((SUMIFS('Sch A. Input'!H320:CJ320,'Sch A. Input'!$H$14:$CJ$14,"Total",'Sch A. Input'!$H$13:$CJ$13,"&lt;="&amp;$AA$7))&gt;'Sch D. Workings'!$D$12,MIN('Sch D. Workings'!AN1329,'Sch D. Workings'!$D$12-N328-T328-H328),'Sch D. Workings'!AN1329)))</f>
        <v>0</v>
      </c>
      <c r="AA328" s="221">
        <f>'Sch D. Workings'!AS1329</f>
        <v>0</v>
      </c>
      <c r="AB328" s="82">
        <f>IFERROR(LOOKUP('Sch D. Workings'!AP1329,$C$10:$C$14,$B$10:$B$14),0)</f>
        <v>0</v>
      </c>
      <c r="AC328" s="99">
        <f>COUNTIFS('Sch D. Workings'!AP1329,"&gt;"&amp;$D$14)</f>
        <v>0</v>
      </c>
    </row>
    <row r="329" spans="3:29" x14ac:dyDescent="0.35">
      <c r="C329" s="81" t="str">
        <f>IF('Sch A. Input'!B321="","",'Sch A. Input'!B321)</f>
        <v/>
      </c>
      <c r="D329" s="81" t="str">
        <f>IF('Sch A. Input'!C321="","",'Sch A. Input'!C321)</f>
        <v/>
      </c>
      <c r="E329" s="85"/>
      <c r="F329" s="85"/>
      <c r="G329" s="99">
        <f>'Sch D. Workings'!G1330</f>
        <v>0</v>
      </c>
      <c r="H329" s="310">
        <f>IF(OR('Sch D. Workings'!D323="",G329=0),0,(IF((SUMIFS('Sch A. Input'!H321:CJ321,'Sch A. Input'!$H$14:$CJ$14,"Total",'Sch A. Input'!$H$13:$CJ$13,"&lt;="&amp;$I$7))&gt;'Sch D. Workings'!$D$12,MIN('Sch D. Workings'!J1330,'Sch D. Workings'!$D$12),'Sch D. Workings'!J1330)))</f>
        <v>0</v>
      </c>
      <c r="I329" s="221">
        <f>'Sch D. Workings'!O1330</f>
        <v>0</v>
      </c>
      <c r="J329" s="82">
        <f>IFERROR(LOOKUP('Sch D. Workings'!L1330,$C$10:$C$14,$B$10:$B$14),0)</f>
        <v>0</v>
      </c>
      <c r="K329" s="99">
        <f>COUNTIFS('Sch D. Workings'!L1330,"&gt;"&amp;$D$14)</f>
        <v>0</v>
      </c>
      <c r="L329" s="300"/>
      <c r="M329" s="78">
        <f>'Sch D. Workings'!Q1330</f>
        <v>0</v>
      </c>
      <c r="N329" s="309">
        <f>IF(OR('Sch D. Workings'!D323="",$D$7&lt;=I$7,M329=0),0,(IF(H329='Sch D. Workings'!$D$12,"Exceeded Cap",IF((SUMIFS('Sch A. Input'!H321:CJ321,'Sch A. Input'!$H$14:$CJ$14,"Total",'Sch A. Input'!$H$13:$CJ$13,"&lt;="&amp;$O$7))&gt;'Sch D. Workings'!$D$12,MIN('Sch D. Workings'!T1330,'Sch D. Workings'!$D$12-H329),'Sch D. Workings'!T1330))))</f>
        <v>0</v>
      </c>
      <c r="O329" s="221">
        <f>'Sch D. Workings'!Y1330</f>
        <v>0</v>
      </c>
      <c r="P329" s="82">
        <f>IFERROR(LOOKUP('Sch D. Workings'!V1330,$C$10:$C$14,$B$10:$B$14),0)</f>
        <v>0</v>
      </c>
      <c r="Q329" s="99">
        <f>COUNTIFS('Sch D. Workings'!V1330,"&gt;"&amp;$D$14)</f>
        <v>0</v>
      </c>
      <c r="R329" s="85"/>
      <c r="S329" s="78">
        <f>'Sch D. Workings'!AA1330</f>
        <v>0</v>
      </c>
      <c r="T329" s="309">
        <f>IF(OR('Sch D. Workings'!D323="",$D$7&lt;=O$7,S329=0),0,IF(OR(N329="Exceeded Cap",SUM(H329,N329)='Sch D. Workings'!$D$12),"Exceeded cap",IF((SUMIFS('Sch A. Input'!H321:CJ321,'Sch A. Input'!$H$14:$CJ$14,"Total",'Sch A. Input'!$H$13:$CJ$13,"&lt;="&amp;$U$7))&gt;'Sch D. Workings'!$D$12,MIN('Sch D. Workings'!AD1330,'Sch D. Workings'!$D$12-N329-H329),'Sch D. Workings'!AD1330)))</f>
        <v>0</v>
      </c>
      <c r="U329" s="221">
        <f>'Sch D. Workings'!AI1330</f>
        <v>0</v>
      </c>
      <c r="V329" s="82">
        <f>IFERROR(LOOKUP('Sch D. Workings'!AF1330,$C$10:$C$14,$B$10:$B$14),0)</f>
        <v>0</v>
      </c>
      <c r="W329" s="99">
        <f>COUNTIFS('Sch D. Workings'!AF1330,"&gt;"&amp;$D$14)</f>
        <v>0</v>
      </c>
      <c r="X329" s="85"/>
      <c r="Y329" s="78">
        <f>'Sch D. Workings'!AK1330</f>
        <v>0</v>
      </c>
      <c r="Z329" s="309">
        <f>IF(OR('Sch D. Workings'!D323="",$D$7&lt;=U$7,Y329=0),0,IF(OR(T329="Exceeded Cap",N329="Exceeded Cap",SUM(H329,N329,T329)='Sch D. Workings'!$D$12),"Exceeded Cap",IF((SUMIFS('Sch A. Input'!H321:CJ321,'Sch A. Input'!$H$14:$CJ$14,"Total",'Sch A. Input'!$H$13:$CJ$13,"&lt;="&amp;$AA$7))&gt;'Sch D. Workings'!$D$12,MIN('Sch D. Workings'!AN1330,'Sch D. Workings'!$D$12-N329-T329-H329),'Sch D. Workings'!AN1330)))</f>
        <v>0</v>
      </c>
      <c r="AA329" s="221">
        <f>'Sch D. Workings'!AS1330</f>
        <v>0</v>
      </c>
      <c r="AB329" s="82">
        <f>IFERROR(LOOKUP('Sch D. Workings'!AP1330,$C$10:$C$14,$B$10:$B$14),0)</f>
        <v>0</v>
      </c>
      <c r="AC329" s="99">
        <f>COUNTIFS('Sch D. Workings'!AP1330,"&gt;"&amp;$D$14)</f>
        <v>0</v>
      </c>
    </row>
    <row r="330" spans="3:29" x14ac:dyDescent="0.35">
      <c r="C330" s="81" t="str">
        <f>IF('Sch A. Input'!B322="","",'Sch A. Input'!B322)</f>
        <v/>
      </c>
      <c r="D330" s="81" t="str">
        <f>IF('Sch A. Input'!C322="","",'Sch A. Input'!C322)</f>
        <v/>
      </c>
      <c r="E330" s="85"/>
      <c r="F330" s="85"/>
      <c r="G330" s="99">
        <f>'Sch D. Workings'!G1331</f>
        <v>0</v>
      </c>
      <c r="H330" s="310">
        <f>IF(OR('Sch D. Workings'!D324="",G330=0),0,(IF((SUMIFS('Sch A. Input'!H322:CJ322,'Sch A. Input'!$H$14:$CJ$14,"Total",'Sch A. Input'!$H$13:$CJ$13,"&lt;="&amp;$I$7))&gt;'Sch D. Workings'!$D$12,MIN('Sch D. Workings'!J1331,'Sch D. Workings'!$D$12),'Sch D. Workings'!J1331)))</f>
        <v>0</v>
      </c>
      <c r="I330" s="221">
        <f>'Sch D. Workings'!O1331</f>
        <v>0</v>
      </c>
      <c r="J330" s="82">
        <f>IFERROR(LOOKUP('Sch D. Workings'!L1331,$C$10:$C$14,$B$10:$B$14),0)</f>
        <v>0</v>
      </c>
      <c r="K330" s="99">
        <f>COUNTIFS('Sch D. Workings'!L1331,"&gt;"&amp;$D$14)</f>
        <v>0</v>
      </c>
      <c r="L330" s="300"/>
      <c r="M330" s="78">
        <f>'Sch D. Workings'!Q1331</f>
        <v>0</v>
      </c>
      <c r="N330" s="309">
        <f>IF(OR('Sch D. Workings'!D324="",$D$7&lt;=I$7,M330=0),0,(IF(H330='Sch D. Workings'!$D$12,"Exceeded Cap",IF((SUMIFS('Sch A. Input'!H322:CJ322,'Sch A. Input'!$H$14:$CJ$14,"Total",'Sch A. Input'!$H$13:$CJ$13,"&lt;="&amp;$O$7))&gt;'Sch D. Workings'!$D$12,MIN('Sch D. Workings'!T1331,'Sch D. Workings'!$D$12-H330),'Sch D. Workings'!T1331))))</f>
        <v>0</v>
      </c>
      <c r="O330" s="221">
        <f>'Sch D. Workings'!Y1331</f>
        <v>0</v>
      </c>
      <c r="P330" s="82">
        <f>IFERROR(LOOKUP('Sch D. Workings'!V1331,$C$10:$C$14,$B$10:$B$14),0)</f>
        <v>0</v>
      </c>
      <c r="Q330" s="99">
        <f>COUNTIFS('Sch D. Workings'!V1331,"&gt;"&amp;$D$14)</f>
        <v>0</v>
      </c>
      <c r="R330" s="85"/>
      <c r="S330" s="78">
        <f>'Sch D. Workings'!AA1331</f>
        <v>0</v>
      </c>
      <c r="T330" s="309">
        <f>IF(OR('Sch D. Workings'!D324="",$D$7&lt;=O$7,S330=0),0,IF(OR(N330="Exceeded Cap",SUM(H330,N330)='Sch D. Workings'!$D$12),"Exceeded cap",IF((SUMIFS('Sch A. Input'!H322:CJ322,'Sch A. Input'!$H$14:$CJ$14,"Total",'Sch A. Input'!$H$13:$CJ$13,"&lt;="&amp;$U$7))&gt;'Sch D. Workings'!$D$12,MIN('Sch D. Workings'!AD1331,'Sch D. Workings'!$D$12-N330-H330),'Sch D. Workings'!AD1331)))</f>
        <v>0</v>
      </c>
      <c r="U330" s="221">
        <f>'Sch D. Workings'!AI1331</f>
        <v>0</v>
      </c>
      <c r="V330" s="82">
        <f>IFERROR(LOOKUP('Sch D. Workings'!AF1331,$C$10:$C$14,$B$10:$B$14),0)</f>
        <v>0</v>
      </c>
      <c r="W330" s="99">
        <f>COUNTIFS('Sch D. Workings'!AF1331,"&gt;"&amp;$D$14)</f>
        <v>0</v>
      </c>
      <c r="X330" s="85"/>
      <c r="Y330" s="78">
        <f>'Sch D. Workings'!AK1331</f>
        <v>0</v>
      </c>
      <c r="Z330" s="309">
        <f>IF(OR('Sch D. Workings'!D324="",$D$7&lt;=U$7,Y330=0),0,IF(OR(T330="Exceeded Cap",N330="Exceeded Cap",SUM(H330,N330,T330)='Sch D. Workings'!$D$12),"Exceeded Cap",IF((SUMIFS('Sch A. Input'!H322:CJ322,'Sch A. Input'!$H$14:$CJ$14,"Total",'Sch A. Input'!$H$13:$CJ$13,"&lt;="&amp;$AA$7))&gt;'Sch D. Workings'!$D$12,MIN('Sch D. Workings'!AN1331,'Sch D. Workings'!$D$12-N330-T330-H330),'Sch D. Workings'!AN1331)))</f>
        <v>0</v>
      </c>
      <c r="AA330" s="221">
        <f>'Sch D. Workings'!AS1331</f>
        <v>0</v>
      </c>
      <c r="AB330" s="82">
        <f>IFERROR(LOOKUP('Sch D. Workings'!AP1331,$C$10:$C$14,$B$10:$B$14),0)</f>
        <v>0</v>
      </c>
      <c r="AC330" s="99">
        <f>COUNTIFS('Sch D. Workings'!AP1331,"&gt;"&amp;$D$14)</f>
        <v>0</v>
      </c>
    </row>
    <row r="331" spans="3:29" x14ac:dyDescent="0.35">
      <c r="C331" s="81" t="str">
        <f>IF('Sch A. Input'!B323="","",'Sch A. Input'!B323)</f>
        <v/>
      </c>
      <c r="D331" s="81" t="str">
        <f>IF('Sch A. Input'!C323="","",'Sch A. Input'!C323)</f>
        <v/>
      </c>
      <c r="E331" s="85"/>
      <c r="F331" s="85"/>
      <c r="G331" s="99">
        <f>'Sch D. Workings'!G1332</f>
        <v>0</v>
      </c>
      <c r="H331" s="310">
        <f>IF(OR('Sch D. Workings'!D325="",G331=0),0,(IF((SUMIFS('Sch A. Input'!H323:CJ323,'Sch A. Input'!$H$14:$CJ$14,"Total",'Sch A. Input'!$H$13:$CJ$13,"&lt;="&amp;$I$7))&gt;'Sch D. Workings'!$D$12,MIN('Sch D. Workings'!J1332,'Sch D. Workings'!$D$12),'Sch D. Workings'!J1332)))</f>
        <v>0</v>
      </c>
      <c r="I331" s="221">
        <f>'Sch D. Workings'!O1332</f>
        <v>0</v>
      </c>
      <c r="J331" s="82">
        <f>IFERROR(LOOKUP('Sch D. Workings'!L1332,$C$10:$C$14,$B$10:$B$14),0)</f>
        <v>0</v>
      </c>
      <c r="K331" s="99">
        <f>COUNTIFS('Sch D. Workings'!L1332,"&gt;"&amp;$D$14)</f>
        <v>0</v>
      </c>
      <c r="L331" s="300"/>
      <c r="M331" s="78">
        <f>'Sch D. Workings'!Q1332</f>
        <v>0</v>
      </c>
      <c r="N331" s="309">
        <f>IF(OR('Sch D. Workings'!D325="",$D$7&lt;=I$7,M331=0),0,(IF(H331='Sch D. Workings'!$D$12,"Exceeded Cap",IF((SUMIFS('Sch A. Input'!H323:CJ323,'Sch A. Input'!$H$14:$CJ$14,"Total",'Sch A. Input'!$H$13:$CJ$13,"&lt;="&amp;$O$7))&gt;'Sch D. Workings'!$D$12,MIN('Sch D. Workings'!T1332,'Sch D. Workings'!$D$12-H331),'Sch D. Workings'!T1332))))</f>
        <v>0</v>
      </c>
      <c r="O331" s="221">
        <f>'Sch D. Workings'!Y1332</f>
        <v>0</v>
      </c>
      <c r="P331" s="82">
        <f>IFERROR(LOOKUP('Sch D. Workings'!V1332,$C$10:$C$14,$B$10:$B$14),0)</f>
        <v>0</v>
      </c>
      <c r="Q331" s="99">
        <f>COUNTIFS('Sch D. Workings'!V1332,"&gt;"&amp;$D$14)</f>
        <v>0</v>
      </c>
      <c r="R331" s="85"/>
      <c r="S331" s="78">
        <f>'Sch D. Workings'!AA1332</f>
        <v>0</v>
      </c>
      <c r="T331" s="309">
        <f>IF(OR('Sch D. Workings'!D325="",$D$7&lt;=O$7,S331=0),0,IF(OR(N331="Exceeded Cap",SUM(H331,N331)='Sch D. Workings'!$D$12),"Exceeded cap",IF((SUMIFS('Sch A. Input'!H323:CJ323,'Sch A. Input'!$H$14:$CJ$14,"Total",'Sch A. Input'!$H$13:$CJ$13,"&lt;="&amp;$U$7))&gt;'Sch D. Workings'!$D$12,MIN('Sch D. Workings'!AD1332,'Sch D. Workings'!$D$12-N331-H331),'Sch D. Workings'!AD1332)))</f>
        <v>0</v>
      </c>
      <c r="U331" s="221">
        <f>'Sch D. Workings'!AI1332</f>
        <v>0</v>
      </c>
      <c r="V331" s="82">
        <f>IFERROR(LOOKUP('Sch D. Workings'!AF1332,$C$10:$C$14,$B$10:$B$14),0)</f>
        <v>0</v>
      </c>
      <c r="W331" s="99">
        <f>COUNTIFS('Sch D. Workings'!AF1332,"&gt;"&amp;$D$14)</f>
        <v>0</v>
      </c>
      <c r="X331" s="85"/>
      <c r="Y331" s="78">
        <f>'Sch D. Workings'!AK1332</f>
        <v>0</v>
      </c>
      <c r="Z331" s="309">
        <f>IF(OR('Sch D. Workings'!D325="",$D$7&lt;=U$7,Y331=0),0,IF(OR(T331="Exceeded Cap",N331="Exceeded Cap",SUM(H331,N331,T331)='Sch D. Workings'!$D$12),"Exceeded Cap",IF((SUMIFS('Sch A. Input'!H323:CJ323,'Sch A. Input'!$H$14:$CJ$14,"Total",'Sch A. Input'!$H$13:$CJ$13,"&lt;="&amp;$AA$7))&gt;'Sch D. Workings'!$D$12,MIN('Sch D. Workings'!AN1332,'Sch D. Workings'!$D$12-N331-T331-H331),'Sch D. Workings'!AN1332)))</f>
        <v>0</v>
      </c>
      <c r="AA331" s="221">
        <f>'Sch D. Workings'!AS1332</f>
        <v>0</v>
      </c>
      <c r="AB331" s="82">
        <f>IFERROR(LOOKUP('Sch D. Workings'!AP1332,$C$10:$C$14,$B$10:$B$14),0)</f>
        <v>0</v>
      </c>
      <c r="AC331" s="99">
        <f>COUNTIFS('Sch D. Workings'!AP1332,"&gt;"&amp;$D$14)</f>
        <v>0</v>
      </c>
    </row>
    <row r="332" spans="3:29" x14ac:dyDescent="0.35">
      <c r="C332" s="81" t="str">
        <f>IF('Sch A. Input'!B324="","",'Sch A. Input'!B324)</f>
        <v/>
      </c>
      <c r="D332" s="81" t="str">
        <f>IF('Sch A. Input'!C324="","",'Sch A. Input'!C324)</f>
        <v/>
      </c>
      <c r="E332" s="85"/>
      <c r="F332" s="85"/>
      <c r="G332" s="99">
        <f>'Sch D. Workings'!G1333</f>
        <v>0</v>
      </c>
      <c r="H332" s="310">
        <f>IF(OR('Sch D. Workings'!D326="",G332=0),0,(IF((SUMIFS('Sch A. Input'!H324:CJ324,'Sch A. Input'!$H$14:$CJ$14,"Total",'Sch A. Input'!$H$13:$CJ$13,"&lt;="&amp;$I$7))&gt;'Sch D. Workings'!$D$12,MIN('Sch D. Workings'!J1333,'Sch D. Workings'!$D$12),'Sch D. Workings'!J1333)))</f>
        <v>0</v>
      </c>
      <c r="I332" s="221">
        <f>'Sch D. Workings'!O1333</f>
        <v>0</v>
      </c>
      <c r="J332" s="82">
        <f>IFERROR(LOOKUP('Sch D. Workings'!L1333,$C$10:$C$14,$B$10:$B$14),0)</f>
        <v>0</v>
      </c>
      <c r="K332" s="99">
        <f>COUNTIFS('Sch D. Workings'!L1333,"&gt;"&amp;$D$14)</f>
        <v>0</v>
      </c>
      <c r="L332" s="300"/>
      <c r="M332" s="78">
        <f>'Sch D. Workings'!Q1333</f>
        <v>0</v>
      </c>
      <c r="N332" s="309">
        <f>IF(OR('Sch D. Workings'!D326="",$D$7&lt;=I$7,M332=0),0,(IF(H332='Sch D. Workings'!$D$12,"Exceeded Cap",IF((SUMIFS('Sch A. Input'!H324:CJ324,'Sch A. Input'!$H$14:$CJ$14,"Total",'Sch A. Input'!$H$13:$CJ$13,"&lt;="&amp;$O$7))&gt;'Sch D. Workings'!$D$12,MIN('Sch D. Workings'!T1333,'Sch D. Workings'!$D$12-H332),'Sch D. Workings'!T1333))))</f>
        <v>0</v>
      </c>
      <c r="O332" s="221">
        <f>'Sch D. Workings'!Y1333</f>
        <v>0</v>
      </c>
      <c r="P332" s="82">
        <f>IFERROR(LOOKUP('Sch D. Workings'!V1333,$C$10:$C$14,$B$10:$B$14),0)</f>
        <v>0</v>
      </c>
      <c r="Q332" s="99">
        <f>COUNTIFS('Sch D. Workings'!V1333,"&gt;"&amp;$D$14)</f>
        <v>0</v>
      </c>
      <c r="R332" s="85"/>
      <c r="S332" s="78">
        <f>'Sch D. Workings'!AA1333</f>
        <v>0</v>
      </c>
      <c r="T332" s="309">
        <f>IF(OR('Sch D. Workings'!D326="",$D$7&lt;=O$7,S332=0),0,IF(OR(N332="Exceeded Cap",SUM(H332,N332)='Sch D. Workings'!$D$12),"Exceeded cap",IF((SUMIFS('Sch A. Input'!H324:CJ324,'Sch A. Input'!$H$14:$CJ$14,"Total",'Sch A. Input'!$H$13:$CJ$13,"&lt;="&amp;$U$7))&gt;'Sch D. Workings'!$D$12,MIN('Sch D. Workings'!AD1333,'Sch D. Workings'!$D$12-N332-H332),'Sch D. Workings'!AD1333)))</f>
        <v>0</v>
      </c>
      <c r="U332" s="221">
        <f>'Sch D. Workings'!AI1333</f>
        <v>0</v>
      </c>
      <c r="V332" s="82">
        <f>IFERROR(LOOKUP('Sch D. Workings'!AF1333,$C$10:$C$14,$B$10:$B$14),0)</f>
        <v>0</v>
      </c>
      <c r="W332" s="99">
        <f>COUNTIFS('Sch D. Workings'!AF1333,"&gt;"&amp;$D$14)</f>
        <v>0</v>
      </c>
      <c r="X332" s="85"/>
      <c r="Y332" s="78">
        <f>'Sch D. Workings'!AK1333</f>
        <v>0</v>
      </c>
      <c r="Z332" s="309">
        <f>IF(OR('Sch D. Workings'!D326="",$D$7&lt;=U$7,Y332=0),0,IF(OR(T332="Exceeded Cap",N332="Exceeded Cap",SUM(H332,N332,T332)='Sch D. Workings'!$D$12),"Exceeded Cap",IF((SUMIFS('Sch A. Input'!H324:CJ324,'Sch A. Input'!$H$14:$CJ$14,"Total",'Sch A. Input'!$H$13:$CJ$13,"&lt;="&amp;$AA$7))&gt;'Sch D. Workings'!$D$12,MIN('Sch D. Workings'!AN1333,'Sch D. Workings'!$D$12-N332-T332-H332),'Sch D. Workings'!AN1333)))</f>
        <v>0</v>
      </c>
      <c r="AA332" s="221">
        <f>'Sch D. Workings'!AS1333</f>
        <v>0</v>
      </c>
      <c r="AB332" s="82">
        <f>IFERROR(LOOKUP('Sch D. Workings'!AP1333,$C$10:$C$14,$B$10:$B$14),0)</f>
        <v>0</v>
      </c>
      <c r="AC332" s="99">
        <f>COUNTIFS('Sch D. Workings'!AP1333,"&gt;"&amp;$D$14)</f>
        <v>0</v>
      </c>
    </row>
    <row r="333" spans="3:29" x14ac:dyDescent="0.35">
      <c r="C333" s="81" t="str">
        <f>IF('Sch A. Input'!B325="","",'Sch A. Input'!B325)</f>
        <v/>
      </c>
      <c r="D333" s="81" t="str">
        <f>IF('Sch A. Input'!C325="","",'Sch A. Input'!C325)</f>
        <v/>
      </c>
      <c r="E333" s="85"/>
      <c r="F333" s="85"/>
      <c r="G333" s="99">
        <f>'Sch D. Workings'!G1334</f>
        <v>0</v>
      </c>
      <c r="H333" s="310">
        <f>IF(OR('Sch D. Workings'!D327="",G333=0),0,(IF((SUMIFS('Sch A. Input'!H325:CJ325,'Sch A. Input'!$H$14:$CJ$14,"Total",'Sch A. Input'!$H$13:$CJ$13,"&lt;="&amp;$I$7))&gt;'Sch D. Workings'!$D$12,MIN('Sch D. Workings'!J1334,'Sch D. Workings'!$D$12),'Sch D. Workings'!J1334)))</f>
        <v>0</v>
      </c>
      <c r="I333" s="221">
        <f>'Sch D. Workings'!O1334</f>
        <v>0</v>
      </c>
      <c r="J333" s="82">
        <f>IFERROR(LOOKUP('Sch D. Workings'!L1334,$C$10:$C$14,$B$10:$B$14),0)</f>
        <v>0</v>
      </c>
      <c r="K333" s="99">
        <f>COUNTIFS('Sch D. Workings'!L1334,"&gt;"&amp;$D$14)</f>
        <v>0</v>
      </c>
      <c r="L333" s="300"/>
      <c r="M333" s="78">
        <f>'Sch D. Workings'!Q1334</f>
        <v>0</v>
      </c>
      <c r="N333" s="309">
        <f>IF(OR('Sch D. Workings'!D327="",$D$7&lt;=I$7,M333=0),0,(IF(H333='Sch D. Workings'!$D$12,"Exceeded Cap",IF((SUMIFS('Sch A. Input'!H325:CJ325,'Sch A. Input'!$H$14:$CJ$14,"Total",'Sch A. Input'!$H$13:$CJ$13,"&lt;="&amp;$O$7))&gt;'Sch D. Workings'!$D$12,MIN('Sch D. Workings'!T1334,'Sch D. Workings'!$D$12-H333),'Sch D. Workings'!T1334))))</f>
        <v>0</v>
      </c>
      <c r="O333" s="221">
        <f>'Sch D. Workings'!Y1334</f>
        <v>0</v>
      </c>
      <c r="P333" s="82">
        <f>IFERROR(LOOKUP('Sch D. Workings'!V1334,$C$10:$C$14,$B$10:$B$14),0)</f>
        <v>0</v>
      </c>
      <c r="Q333" s="99">
        <f>COUNTIFS('Sch D. Workings'!V1334,"&gt;"&amp;$D$14)</f>
        <v>0</v>
      </c>
      <c r="R333" s="85"/>
      <c r="S333" s="78">
        <f>'Sch D. Workings'!AA1334</f>
        <v>0</v>
      </c>
      <c r="T333" s="309">
        <f>IF(OR('Sch D. Workings'!D327="",$D$7&lt;=O$7,S333=0),0,IF(OR(N333="Exceeded Cap",SUM(H333,N333)='Sch D. Workings'!$D$12),"Exceeded cap",IF((SUMIFS('Sch A. Input'!H325:CJ325,'Sch A. Input'!$H$14:$CJ$14,"Total",'Sch A. Input'!$H$13:$CJ$13,"&lt;="&amp;$U$7))&gt;'Sch D. Workings'!$D$12,MIN('Sch D. Workings'!AD1334,'Sch D. Workings'!$D$12-N333-H333),'Sch D. Workings'!AD1334)))</f>
        <v>0</v>
      </c>
      <c r="U333" s="221">
        <f>'Sch D. Workings'!AI1334</f>
        <v>0</v>
      </c>
      <c r="V333" s="82">
        <f>IFERROR(LOOKUP('Sch D. Workings'!AF1334,$C$10:$C$14,$B$10:$B$14),0)</f>
        <v>0</v>
      </c>
      <c r="W333" s="99">
        <f>COUNTIFS('Sch D. Workings'!AF1334,"&gt;"&amp;$D$14)</f>
        <v>0</v>
      </c>
      <c r="X333" s="85"/>
      <c r="Y333" s="78">
        <f>'Sch D. Workings'!AK1334</f>
        <v>0</v>
      </c>
      <c r="Z333" s="309">
        <f>IF(OR('Sch D. Workings'!D327="",$D$7&lt;=U$7,Y333=0),0,IF(OR(T333="Exceeded Cap",N333="Exceeded Cap",SUM(H333,N333,T333)='Sch D. Workings'!$D$12),"Exceeded Cap",IF((SUMIFS('Sch A. Input'!H325:CJ325,'Sch A. Input'!$H$14:$CJ$14,"Total",'Sch A. Input'!$H$13:$CJ$13,"&lt;="&amp;$AA$7))&gt;'Sch D. Workings'!$D$12,MIN('Sch D. Workings'!AN1334,'Sch D. Workings'!$D$12-N333-T333-H333),'Sch D. Workings'!AN1334)))</f>
        <v>0</v>
      </c>
      <c r="AA333" s="221">
        <f>'Sch D. Workings'!AS1334</f>
        <v>0</v>
      </c>
      <c r="AB333" s="82">
        <f>IFERROR(LOOKUP('Sch D. Workings'!AP1334,$C$10:$C$14,$B$10:$B$14),0)</f>
        <v>0</v>
      </c>
      <c r="AC333" s="99">
        <f>COUNTIFS('Sch D. Workings'!AP1334,"&gt;"&amp;$D$14)</f>
        <v>0</v>
      </c>
    </row>
    <row r="334" spans="3:29" x14ac:dyDescent="0.35">
      <c r="C334" s="81" t="str">
        <f>IF('Sch A. Input'!B326="","",'Sch A. Input'!B326)</f>
        <v/>
      </c>
      <c r="D334" s="81" t="str">
        <f>IF('Sch A. Input'!C326="","",'Sch A. Input'!C326)</f>
        <v/>
      </c>
      <c r="E334" s="85"/>
      <c r="F334" s="85"/>
      <c r="G334" s="99">
        <f>'Sch D. Workings'!G1335</f>
        <v>0</v>
      </c>
      <c r="H334" s="310">
        <f>IF(OR('Sch D. Workings'!D328="",G334=0),0,(IF((SUMIFS('Sch A. Input'!H326:CJ326,'Sch A. Input'!$H$14:$CJ$14,"Total",'Sch A. Input'!$H$13:$CJ$13,"&lt;="&amp;$I$7))&gt;'Sch D. Workings'!$D$12,MIN('Sch D. Workings'!J1335,'Sch D. Workings'!$D$12),'Sch D. Workings'!J1335)))</f>
        <v>0</v>
      </c>
      <c r="I334" s="221">
        <f>'Sch D. Workings'!O1335</f>
        <v>0</v>
      </c>
      <c r="J334" s="82">
        <f>IFERROR(LOOKUP('Sch D. Workings'!L1335,$C$10:$C$14,$B$10:$B$14),0)</f>
        <v>0</v>
      </c>
      <c r="K334" s="99">
        <f>COUNTIFS('Sch D. Workings'!L1335,"&gt;"&amp;$D$14)</f>
        <v>0</v>
      </c>
      <c r="L334" s="300"/>
      <c r="M334" s="78">
        <f>'Sch D. Workings'!Q1335</f>
        <v>0</v>
      </c>
      <c r="N334" s="309">
        <f>IF(OR('Sch D. Workings'!D328="",$D$7&lt;=I$7,M334=0),0,(IF(H334='Sch D. Workings'!$D$12,"Exceeded Cap",IF((SUMIFS('Sch A. Input'!H326:CJ326,'Sch A. Input'!$H$14:$CJ$14,"Total",'Sch A. Input'!$H$13:$CJ$13,"&lt;="&amp;$O$7))&gt;'Sch D. Workings'!$D$12,MIN('Sch D. Workings'!T1335,'Sch D. Workings'!$D$12-H334),'Sch D. Workings'!T1335))))</f>
        <v>0</v>
      </c>
      <c r="O334" s="221">
        <f>'Sch D. Workings'!Y1335</f>
        <v>0</v>
      </c>
      <c r="P334" s="82">
        <f>IFERROR(LOOKUP('Sch D. Workings'!V1335,$C$10:$C$14,$B$10:$B$14),0)</f>
        <v>0</v>
      </c>
      <c r="Q334" s="99">
        <f>COUNTIFS('Sch D. Workings'!V1335,"&gt;"&amp;$D$14)</f>
        <v>0</v>
      </c>
      <c r="R334" s="85"/>
      <c r="S334" s="78">
        <f>'Sch D. Workings'!AA1335</f>
        <v>0</v>
      </c>
      <c r="T334" s="309">
        <f>IF(OR('Sch D. Workings'!D328="",$D$7&lt;=O$7,S334=0),0,IF(OR(N334="Exceeded Cap",SUM(H334,N334)='Sch D. Workings'!$D$12),"Exceeded cap",IF((SUMIFS('Sch A. Input'!H326:CJ326,'Sch A. Input'!$H$14:$CJ$14,"Total",'Sch A. Input'!$H$13:$CJ$13,"&lt;="&amp;$U$7))&gt;'Sch D. Workings'!$D$12,MIN('Sch D. Workings'!AD1335,'Sch D. Workings'!$D$12-N334-H334),'Sch D. Workings'!AD1335)))</f>
        <v>0</v>
      </c>
      <c r="U334" s="221">
        <f>'Sch D. Workings'!AI1335</f>
        <v>0</v>
      </c>
      <c r="V334" s="82">
        <f>IFERROR(LOOKUP('Sch D. Workings'!AF1335,$C$10:$C$14,$B$10:$B$14),0)</f>
        <v>0</v>
      </c>
      <c r="W334" s="99">
        <f>COUNTIFS('Sch D. Workings'!AF1335,"&gt;"&amp;$D$14)</f>
        <v>0</v>
      </c>
      <c r="X334" s="85"/>
      <c r="Y334" s="78">
        <f>'Sch D. Workings'!AK1335</f>
        <v>0</v>
      </c>
      <c r="Z334" s="309">
        <f>IF(OR('Sch D. Workings'!D328="",$D$7&lt;=U$7,Y334=0),0,IF(OR(T334="Exceeded Cap",N334="Exceeded Cap",SUM(H334,N334,T334)='Sch D. Workings'!$D$12),"Exceeded Cap",IF((SUMIFS('Sch A. Input'!H326:CJ326,'Sch A. Input'!$H$14:$CJ$14,"Total",'Sch A. Input'!$H$13:$CJ$13,"&lt;="&amp;$AA$7))&gt;'Sch D. Workings'!$D$12,MIN('Sch D. Workings'!AN1335,'Sch D. Workings'!$D$12-N334-T334-H334),'Sch D. Workings'!AN1335)))</f>
        <v>0</v>
      </c>
      <c r="AA334" s="221">
        <f>'Sch D. Workings'!AS1335</f>
        <v>0</v>
      </c>
      <c r="AB334" s="82">
        <f>IFERROR(LOOKUP('Sch D. Workings'!AP1335,$C$10:$C$14,$B$10:$B$14),0)</f>
        <v>0</v>
      </c>
      <c r="AC334" s="99">
        <f>COUNTIFS('Sch D. Workings'!AP1335,"&gt;"&amp;$D$14)</f>
        <v>0</v>
      </c>
    </row>
    <row r="335" spans="3:29" x14ac:dyDescent="0.35">
      <c r="C335" s="81" t="str">
        <f>IF('Sch A. Input'!B327="","",'Sch A. Input'!B327)</f>
        <v/>
      </c>
      <c r="D335" s="81" t="str">
        <f>IF('Sch A. Input'!C327="","",'Sch A. Input'!C327)</f>
        <v/>
      </c>
      <c r="E335" s="85"/>
      <c r="F335" s="85"/>
      <c r="G335" s="99">
        <f>'Sch D. Workings'!G1336</f>
        <v>0</v>
      </c>
      <c r="H335" s="310">
        <f>IF(OR('Sch D. Workings'!D329="",G335=0),0,(IF((SUMIFS('Sch A. Input'!H327:CJ327,'Sch A. Input'!$H$14:$CJ$14,"Total",'Sch A. Input'!$H$13:$CJ$13,"&lt;="&amp;$I$7))&gt;'Sch D. Workings'!$D$12,MIN('Sch D. Workings'!J1336,'Sch D. Workings'!$D$12),'Sch D. Workings'!J1336)))</f>
        <v>0</v>
      </c>
      <c r="I335" s="221">
        <f>'Sch D. Workings'!O1336</f>
        <v>0</v>
      </c>
      <c r="J335" s="82">
        <f>IFERROR(LOOKUP('Sch D. Workings'!L1336,$C$10:$C$14,$B$10:$B$14),0)</f>
        <v>0</v>
      </c>
      <c r="K335" s="99">
        <f>COUNTIFS('Sch D. Workings'!L1336,"&gt;"&amp;$D$14)</f>
        <v>0</v>
      </c>
      <c r="L335" s="300"/>
      <c r="M335" s="78">
        <f>'Sch D. Workings'!Q1336</f>
        <v>0</v>
      </c>
      <c r="N335" s="309">
        <f>IF(OR('Sch D. Workings'!D329="",$D$7&lt;=I$7,M335=0),0,(IF(H335='Sch D. Workings'!$D$12,"Exceeded Cap",IF((SUMIFS('Sch A. Input'!H327:CJ327,'Sch A. Input'!$H$14:$CJ$14,"Total",'Sch A. Input'!$H$13:$CJ$13,"&lt;="&amp;$O$7))&gt;'Sch D. Workings'!$D$12,MIN('Sch D. Workings'!T1336,'Sch D. Workings'!$D$12-H335),'Sch D. Workings'!T1336))))</f>
        <v>0</v>
      </c>
      <c r="O335" s="221">
        <f>'Sch D. Workings'!Y1336</f>
        <v>0</v>
      </c>
      <c r="P335" s="82">
        <f>IFERROR(LOOKUP('Sch D. Workings'!V1336,$C$10:$C$14,$B$10:$B$14),0)</f>
        <v>0</v>
      </c>
      <c r="Q335" s="99">
        <f>COUNTIFS('Sch D. Workings'!V1336,"&gt;"&amp;$D$14)</f>
        <v>0</v>
      </c>
      <c r="R335" s="85"/>
      <c r="S335" s="78">
        <f>'Sch D. Workings'!AA1336</f>
        <v>0</v>
      </c>
      <c r="T335" s="309">
        <f>IF(OR('Sch D. Workings'!D329="",$D$7&lt;=O$7,S335=0),0,IF(OR(N335="Exceeded Cap",SUM(H335,N335)='Sch D. Workings'!$D$12),"Exceeded cap",IF((SUMIFS('Sch A. Input'!H327:CJ327,'Sch A. Input'!$H$14:$CJ$14,"Total",'Sch A. Input'!$H$13:$CJ$13,"&lt;="&amp;$U$7))&gt;'Sch D. Workings'!$D$12,MIN('Sch D. Workings'!AD1336,'Sch D. Workings'!$D$12-N335-H335),'Sch D. Workings'!AD1336)))</f>
        <v>0</v>
      </c>
      <c r="U335" s="221">
        <f>'Sch D. Workings'!AI1336</f>
        <v>0</v>
      </c>
      <c r="V335" s="82">
        <f>IFERROR(LOOKUP('Sch D. Workings'!AF1336,$C$10:$C$14,$B$10:$B$14),0)</f>
        <v>0</v>
      </c>
      <c r="W335" s="99">
        <f>COUNTIFS('Sch D. Workings'!AF1336,"&gt;"&amp;$D$14)</f>
        <v>0</v>
      </c>
      <c r="X335" s="85"/>
      <c r="Y335" s="78">
        <f>'Sch D. Workings'!AK1336</f>
        <v>0</v>
      </c>
      <c r="Z335" s="309">
        <f>IF(OR('Sch D. Workings'!D329="",$D$7&lt;=U$7,Y335=0),0,IF(OR(T335="Exceeded Cap",N335="Exceeded Cap",SUM(H335,N335,T335)='Sch D. Workings'!$D$12),"Exceeded Cap",IF((SUMIFS('Sch A. Input'!H327:CJ327,'Sch A. Input'!$H$14:$CJ$14,"Total",'Sch A. Input'!$H$13:$CJ$13,"&lt;="&amp;$AA$7))&gt;'Sch D. Workings'!$D$12,MIN('Sch D. Workings'!AN1336,'Sch D. Workings'!$D$12-N335-T335-H335),'Sch D. Workings'!AN1336)))</f>
        <v>0</v>
      </c>
      <c r="AA335" s="221">
        <f>'Sch D. Workings'!AS1336</f>
        <v>0</v>
      </c>
      <c r="AB335" s="82">
        <f>IFERROR(LOOKUP('Sch D. Workings'!AP1336,$C$10:$C$14,$B$10:$B$14),0)</f>
        <v>0</v>
      </c>
      <c r="AC335" s="99">
        <f>COUNTIFS('Sch D. Workings'!AP1336,"&gt;"&amp;$D$14)</f>
        <v>0</v>
      </c>
    </row>
    <row r="336" spans="3:29" x14ac:dyDescent="0.35">
      <c r="C336" s="81" t="str">
        <f>IF('Sch A. Input'!B328="","",'Sch A. Input'!B328)</f>
        <v/>
      </c>
      <c r="D336" s="81" t="str">
        <f>IF('Sch A. Input'!C328="","",'Sch A. Input'!C328)</f>
        <v/>
      </c>
      <c r="E336" s="85"/>
      <c r="F336" s="85"/>
      <c r="G336" s="99">
        <f>'Sch D. Workings'!G1337</f>
        <v>0</v>
      </c>
      <c r="H336" s="310">
        <f>IF(OR('Sch D. Workings'!D330="",G336=0),0,(IF((SUMIFS('Sch A. Input'!H328:CJ328,'Sch A. Input'!$H$14:$CJ$14,"Total",'Sch A. Input'!$H$13:$CJ$13,"&lt;="&amp;$I$7))&gt;'Sch D. Workings'!$D$12,MIN('Sch D. Workings'!J1337,'Sch D. Workings'!$D$12),'Sch D. Workings'!J1337)))</f>
        <v>0</v>
      </c>
      <c r="I336" s="221">
        <f>'Sch D. Workings'!O1337</f>
        <v>0</v>
      </c>
      <c r="J336" s="82">
        <f>IFERROR(LOOKUP('Sch D. Workings'!L1337,$C$10:$C$14,$B$10:$B$14),0)</f>
        <v>0</v>
      </c>
      <c r="K336" s="99">
        <f>COUNTIFS('Sch D. Workings'!L1337,"&gt;"&amp;$D$14)</f>
        <v>0</v>
      </c>
      <c r="L336" s="300"/>
      <c r="M336" s="78">
        <f>'Sch D. Workings'!Q1337</f>
        <v>0</v>
      </c>
      <c r="N336" s="309">
        <f>IF(OR('Sch D. Workings'!D330="",$D$7&lt;=I$7,M336=0),0,(IF(H336='Sch D. Workings'!$D$12,"Exceeded Cap",IF((SUMIFS('Sch A. Input'!H328:CJ328,'Sch A. Input'!$H$14:$CJ$14,"Total",'Sch A. Input'!$H$13:$CJ$13,"&lt;="&amp;$O$7))&gt;'Sch D. Workings'!$D$12,MIN('Sch D. Workings'!T1337,'Sch D. Workings'!$D$12-H336),'Sch D. Workings'!T1337))))</f>
        <v>0</v>
      </c>
      <c r="O336" s="221">
        <f>'Sch D. Workings'!Y1337</f>
        <v>0</v>
      </c>
      <c r="P336" s="82">
        <f>IFERROR(LOOKUP('Sch D. Workings'!V1337,$C$10:$C$14,$B$10:$B$14),0)</f>
        <v>0</v>
      </c>
      <c r="Q336" s="99">
        <f>COUNTIFS('Sch D. Workings'!V1337,"&gt;"&amp;$D$14)</f>
        <v>0</v>
      </c>
      <c r="R336" s="85"/>
      <c r="S336" s="78">
        <f>'Sch D. Workings'!AA1337</f>
        <v>0</v>
      </c>
      <c r="T336" s="309">
        <f>IF(OR('Sch D. Workings'!D330="",$D$7&lt;=O$7,S336=0),0,IF(OR(N336="Exceeded Cap",SUM(H336,N336)='Sch D. Workings'!$D$12),"Exceeded cap",IF((SUMIFS('Sch A. Input'!H328:CJ328,'Sch A. Input'!$H$14:$CJ$14,"Total",'Sch A. Input'!$H$13:$CJ$13,"&lt;="&amp;$U$7))&gt;'Sch D. Workings'!$D$12,MIN('Sch D. Workings'!AD1337,'Sch D. Workings'!$D$12-N336-H336),'Sch D. Workings'!AD1337)))</f>
        <v>0</v>
      </c>
      <c r="U336" s="221">
        <f>'Sch D. Workings'!AI1337</f>
        <v>0</v>
      </c>
      <c r="V336" s="82">
        <f>IFERROR(LOOKUP('Sch D. Workings'!AF1337,$C$10:$C$14,$B$10:$B$14),0)</f>
        <v>0</v>
      </c>
      <c r="W336" s="99">
        <f>COUNTIFS('Sch D. Workings'!AF1337,"&gt;"&amp;$D$14)</f>
        <v>0</v>
      </c>
      <c r="X336" s="85"/>
      <c r="Y336" s="78">
        <f>'Sch D. Workings'!AK1337</f>
        <v>0</v>
      </c>
      <c r="Z336" s="309">
        <f>IF(OR('Sch D. Workings'!D330="",$D$7&lt;=U$7,Y336=0),0,IF(OR(T336="Exceeded Cap",N336="Exceeded Cap",SUM(H336,N336,T336)='Sch D. Workings'!$D$12),"Exceeded Cap",IF((SUMIFS('Sch A. Input'!H328:CJ328,'Sch A. Input'!$H$14:$CJ$14,"Total",'Sch A. Input'!$H$13:$CJ$13,"&lt;="&amp;$AA$7))&gt;'Sch D. Workings'!$D$12,MIN('Sch D. Workings'!AN1337,'Sch D. Workings'!$D$12-N336-T336-H336),'Sch D. Workings'!AN1337)))</f>
        <v>0</v>
      </c>
      <c r="AA336" s="221">
        <f>'Sch D. Workings'!AS1337</f>
        <v>0</v>
      </c>
      <c r="AB336" s="82">
        <f>IFERROR(LOOKUP('Sch D. Workings'!AP1337,$C$10:$C$14,$B$10:$B$14),0)</f>
        <v>0</v>
      </c>
      <c r="AC336" s="99">
        <f>COUNTIFS('Sch D. Workings'!AP1337,"&gt;"&amp;$D$14)</f>
        <v>0</v>
      </c>
    </row>
    <row r="337" spans="3:29" x14ac:dyDescent="0.35">
      <c r="C337" s="81" t="str">
        <f>IF('Sch A. Input'!B329="","",'Sch A. Input'!B329)</f>
        <v/>
      </c>
      <c r="D337" s="81" t="str">
        <f>IF('Sch A. Input'!C329="","",'Sch A. Input'!C329)</f>
        <v/>
      </c>
      <c r="E337" s="85"/>
      <c r="F337" s="85"/>
      <c r="G337" s="99">
        <f>'Sch D. Workings'!G1338</f>
        <v>0</v>
      </c>
      <c r="H337" s="310">
        <f>IF(OR('Sch D. Workings'!D331="",G337=0),0,(IF((SUMIFS('Sch A. Input'!H329:CJ329,'Sch A. Input'!$H$14:$CJ$14,"Total",'Sch A. Input'!$H$13:$CJ$13,"&lt;="&amp;$I$7))&gt;'Sch D. Workings'!$D$12,MIN('Sch D. Workings'!J1338,'Sch D. Workings'!$D$12),'Sch D. Workings'!J1338)))</f>
        <v>0</v>
      </c>
      <c r="I337" s="221">
        <f>'Sch D. Workings'!O1338</f>
        <v>0</v>
      </c>
      <c r="J337" s="82">
        <f>IFERROR(LOOKUP('Sch D. Workings'!L1338,$C$10:$C$14,$B$10:$B$14),0)</f>
        <v>0</v>
      </c>
      <c r="K337" s="99">
        <f>COUNTIFS('Sch D. Workings'!L1338,"&gt;"&amp;$D$14)</f>
        <v>0</v>
      </c>
      <c r="L337" s="300"/>
      <c r="M337" s="78">
        <f>'Sch D. Workings'!Q1338</f>
        <v>0</v>
      </c>
      <c r="N337" s="309">
        <f>IF(OR('Sch D. Workings'!D331="",$D$7&lt;=I$7,M337=0),0,(IF(H337='Sch D. Workings'!$D$12,"Exceeded Cap",IF((SUMIFS('Sch A. Input'!H329:CJ329,'Sch A. Input'!$H$14:$CJ$14,"Total",'Sch A. Input'!$H$13:$CJ$13,"&lt;="&amp;$O$7))&gt;'Sch D. Workings'!$D$12,MIN('Sch D. Workings'!T1338,'Sch D. Workings'!$D$12-H337),'Sch D. Workings'!T1338))))</f>
        <v>0</v>
      </c>
      <c r="O337" s="221">
        <f>'Sch D. Workings'!Y1338</f>
        <v>0</v>
      </c>
      <c r="P337" s="82">
        <f>IFERROR(LOOKUP('Sch D. Workings'!V1338,$C$10:$C$14,$B$10:$B$14),0)</f>
        <v>0</v>
      </c>
      <c r="Q337" s="99">
        <f>COUNTIFS('Sch D. Workings'!V1338,"&gt;"&amp;$D$14)</f>
        <v>0</v>
      </c>
      <c r="R337" s="85"/>
      <c r="S337" s="78">
        <f>'Sch D. Workings'!AA1338</f>
        <v>0</v>
      </c>
      <c r="T337" s="309">
        <f>IF(OR('Sch D. Workings'!D331="",$D$7&lt;=O$7,S337=0),0,IF(OR(N337="Exceeded Cap",SUM(H337,N337)='Sch D. Workings'!$D$12),"Exceeded cap",IF((SUMIFS('Sch A. Input'!H329:CJ329,'Sch A. Input'!$H$14:$CJ$14,"Total",'Sch A. Input'!$H$13:$CJ$13,"&lt;="&amp;$U$7))&gt;'Sch D. Workings'!$D$12,MIN('Sch D. Workings'!AD1338,'Sch D. Workings'!$D$12-N337-H337),'Sch D. Workings'!AD1338)))</f>
        <v>0</v>
      </c>
      <c r="U337" s="221">
        <f>'Sch D. Workings'!AI1338</f>
        <v>0</v>
      </c>
      <c r="V337" s="82">
        <f>IFERROR(LOOKUP('Sch D. Workings'!AF1338,$C$10:$C$14,$B$10:$B$14),0)</f>
        <v>0</v>
      </c>
      <c r="W337" s="99">
        <f>COUNTIFS('Sch D. Workings'!AF1338,"&gt;"&amp;$D$14)</f>
        <v>0</v>
      </c>
      <c r="X337" s="85"/>
      <c r="Y337" s="78">
        <f>'Sch D. Workings'!AK1338</f>
        <v>0</v>
      </c>
      <c r="Z337" s="309">
        <f>IF(OR('Sch D. Workings'!D331="",$D$7&lt;=U$7,Y337=0),0,IF(OR(T337="Exceeded Cap",N337="Exceeded Cap",SUM(H337,N337,T337)='Sch D. Workings'!$D$12),"Exceeded Cap",IF((SUMIFS('Sch A. Input'!H329:CJ329,'Sch A. Input'!$H$14:$CJ$14,"Total",'Sch A. Input'!$H$13:$CJ$13,"&lt;="&amp;$AA$7))&gt;'Sch D. Workings'!$D$12,MIN('Sch D. Workings'!AN1338,'Sch D. Workings'!$D$12-N337-T337-H337),'Sch D. Workings'!AN1338)))</f>
        <v>0</v>
      </c>
      <c r="AA337" s="221">
        <f>'Sch D. Workings'!AS1338</f>
        <v>0</v>
      </c>
      <c r="AB337" s="82">
        <f>IFERROR(LOOKUP('Sch D. Workings'!AP1338,$C$10:$C$14,$B$10:$B$14),0)</f>
        <v>0</v>
      </c>
      <c r="AC337" s="99">
        <f>COUNTIFS('Sch D. Workings'!AP1338,"&gt;"&amp;$D$14)</f>
        <v>0</v>
      </c>
    </row>
    <row r="338" spans="3:29" x14ac:dyDescent="0.35">
      <c r="C338" s="81" t="str">
        <f>IF('Sch A. Input'!B330="","",'Sch A. Input'!B330)</f>
        <v/>
      </c>
      <c r="D338" s="81" t="str">
        <f>IF('Sch A. Input'!C330="","",'Sch A. Input'!C330)</f>
        <v/>
      </c>
      <c r="E338" s="85"/>
      <c r="F338" s="85"/>
      <c r="G338" s="99">
        <f>'Sch D. Workings'!G1339</f>
        <v>0</v>
      </c>
      <c r="H338" s="310">
        <f>IF(OR('Sch D. Workings'!D332="",G338=0),0,(IF((SUMIFS('Sch A. Input'!H330:CJ330,'Sch A. Input'!$H$14:$CJ$14,"Total",'Sch A. Input'!$H$13:$CJ$13,"&lt;="&amp;$I$7))&gt;'Sch D. Workings'!$D$12,MIN('Sch D. Workings'!J1339,'Sch D. Workings'!$D$12),'Sch D. Workings'!J1339)))</f>
        <v>0</v>
      </c>
      <c r="I338" s="221">
        <f>'Sch D. Workings'!O1339</f>
        <v>0</v>
      </c>
      <c r="J338" s="82">
        <f>IFERROR(LOOKUP('Sch D. Workings'!L1339,$C$10:$C$14,$B$10:$B$14),0)</f>
        <v>0</v>
      </c>
      <c r="K338" s="99">
        <f>COUNTIFS('Sch D. Workings'!L1339,"&gt;"&amp;$D$14)</f>
        <v>0</v>
      </c>
      <c r="L338" s="300"/>
      <c r="M338" s="78">
        <f>'Sch D. Workings'!Q1339</f>
        <v>0</v>
      </c>
      <c r="N338" s="309">
        <f>IF(OR('Sch D. Workings'!D332="",$D$7&lt;=I$7,M338=0),0,(IF(H338='Sch D. Workings'!$D$12,"Exceeded Cap",IF((SUMIFS('Sch A. Input'!H330:CJ330,'Sch A. Input'!$H$14:$CJ$14,"Total",'Sch A. Input'!$H$13:$CJ$13,"&lt;="&amp;$O$7))&gt;'Sch D. Workings'!$D$12,MIN('Sch D. Workings'!T1339,'Sch D. Workings'!$D$12-H338),'Sch D. Workings'!T1339))))</f>
        <v>0</v>
      </c>
      <c r="O338" s="221">
        <f>'Sch D. Workings'!Y1339</f>
        <v>0</v>
      </c>
      <c r="P338" s="82">
        <f>IFERROR(LOOKUP('Sch D. Workings'!V1339,$C$10:$C$14,$B$10:$B$14),0)</f>
        <v>0</v>
      </c>
      <c r="Q338" s="99">
        <f>COUNTIFS('Sch D. Workings'!V1339,"&gt;"&amp;$D$14)</f>
        <v>0</v>
      </c>
      <c r="R338" s="85"/>
      <c r="S338" s="78">
        <f>'Sch D. Workings'!AA1339</f>
        <v>0</v>
      </c>
      <c r="T338" s="309">
        <f>IF(OR('Sch D. Workings'!D332="",$D$7&lt;=O$7,S338=0),0,IF(OR(N338="Exceeded Cap",SUM(H338,N338)='Sch D. Workings'!$D$12),"Exceeded cap",IF((SUMIFS('Sch A. Input'!H330:CJ330,'Sch A. Input'!$H$14:$CJ$14,"Total",'Sch A. Input'!$H$13:$CJ$13,"&lt;="&amp;$U$7))&gt;'Sch D. Workings'!$D$12,MIN('Sch D. Workings'!AD1339,'Sch D. Workings'!$D$12-N338-H338),'Sch D. Workings'!AD1339)))</f>
        <v>0</v>
      </c>
      <c r="U338" s="221">
        <f>'Sch D. Workings'!AI1339</f>
        <v>0</v>
      </c>
      <c r="V338" s="82">
        <f>IFERROR(LOOKUP('Sch D. Workings'!AF1339,$C$10:$C$14,$B$10:$B$14),0)</f>
        <v>0</v>
      </c>
      <c r="W338" s="99">
        <f>COUNTIFS('Sch D. Workings'!AF1339,"&gt;"&amp;$D$14)</f>
        <v>0</v>
      </c>
      <c r="X338" s="85"/>
      <c r="Y338" s="78">
        <f>'Sch D. Workings'!AK1339</f>
        <v>0</v>
      </c>
      <c r="Z338" s="309">
        <f>IF(OR('Sch D. Workings'!D332="",$D$7&lt;=U$7,Y338=0),0,IF(OR(T338="Exceeded Cap",N338="Exceeded Cap",SUM(H338,N338,T338)='Sch D. Workings'!$D$12),"Exceeded Cap",IF((SUMIFS('Sch A. Input'!H330:CJ330,'Sch A. Input'!$H$14:$CJ$14,"Total",'Sch A. Input'!$H$13:$CJ$13,"&lt;="&amp;$AA$7))&gt;'Sch D. Workings'!$D$12,MIN('Sch D. Workings'!AN1339,'Sch D. Workings'!$D$12-N338-T338-H338),'Sch D. Workings'!AN1339)))</f>
        <v>0</v>
      </c>
      <c r="AA338" s="221">
        <f>'Sch D. Workings'!AS1339</f>
        <v>0</v>
      </c>
      <c r="AB338" s="82">
        <f>IFERROR(LOOKUP('Sch D. Workings'!AP1339,$C$10:$C$14,$B$10:$B$14),0)</f>
        <v>0</v>
      </c>
      <c r="AC338" s="99">
        <f>COUNTIFS('Sch D. Workings'!AP1339,"&gt;"&amp;$D$14)</f>
        <v>0</v>
      </c>
    </row>
    <row r="339" spans="3:29" x14ac:dyDescent="0.35">
      <c r="C339" s="81" t="str">
        <f>IF('Sch A. Input'!B331="","",'Sch A. Input'!B331)</f>
        <v/>
      </c>
      <c r="D339" s="81" t="str">
        <f>IF('Sch A. Input'!C331="","",'Sch A. Input'!C331)</f>
        <v/>
      </c>
      <c r="E339" s="85"/>
      <c r="F339" s="85"/>
      <c r="G339" s="99">
        <f>'Sch D. Workings'!G1340</f>
        <v>0</v>
      </c>
      <c r="H339" s="310">
        <f>IF(OR('Sch D. Workings'!D333="",G339=0),0,(IF((SUMIFS('Sch A. Input'!H331:CJ331,'Sch A. Input'!$H$14:$CJ$14,"Total",'Sch A. Input'!$H$13:$CJ$13,"&lt;="&amp;$I$7))&gt;'Sch D. Workings'!$D$12,MIN('Sch D. Workings'!J1340,'Sch D. Workings'!$D$12),'Sch D. Workings'!J1340)))</f>
        <v>0</v>
      </c>
      <c r="I339" s="221">
        <f>'Sch D. Workings'!O1340</f>
        <v>0</v>
      </c>
      <c r="J339" s="82">
        <f>IFERROR(LOOKUP('Sch D. Workings'!L1340,$C$10:$C$14,$B$10:$B$14),0)</f>
        <v>0</v>
      </c>
      <c r="K339" s="99">
        <f>COUNTIFS('Sch D. Workings'!L1340,"&gt;"&amp;$D$14)</f>
        <v>0</v>
      </c>
      <c r="L339" s="300"/>
      <c r="M339" s="78">
        <f>'Sch D. Workings'!Q1340</f>
        <v>0</v>
      </c>
      <c r="N339" s="309">
        <f>IF(OR('Sch D. Workings'!D333="",$D$7&lt;=I$7,M339=0),0,(IF(H339='Sch D. Workings'!$D$12,"Exceeded Cap",IF((SUMIFS('Sch A. Input'!H331:CJ331,'Sch A. Input'!$H$14:$CJ$14,"Total",'Sch A. Input'!$H$13:$CJ$13,"&lt;="&amp;$O$7))&gt;'Sch D. Workings'!$D$12,MIN('Sch D. Workings'!T1340,'Sch D. Workings'!$D$12-H339),'Sch D. Workings'!T1340))))</f>
        <v>0</v>
      </c>
      <c r="O339" s="221">
        <f>'Sch D. Workings'!Y1340</f>
        <v>0</v>
      </c>
      <c r="P339" s="82">
        <f>IFERROR(LOOKUP('Sch D. Workings'!V1340,$C$10:$C$14,$B$10:$B$14),0)</f>
        <v>0</v>
      </c>
      <c r="Q339" s="99">
        <f>COUNTIFS('Sch D. Workings'!V1340,"&gt;"&amp;$D$14)</f>
        <v>0</v>
      </c>
      <c r="R339" s="85"/>
      <c r="S339" s="78">
        <f>'Sch D. Workings'!AA1340</f>
        <v>0</v>
      </c>
      <c r="T339" s="309">
        <f>IF(OR('Sch D. Workings'!D333="",$D$7&lt;=O$7,S339=0),0,IF(OR(N339="Exceeded Cap",SUM(H339,N339)='Sch D. Workings'!$D$12),"Exceeded cap",IF((SUMIFS('Sch A. Input'!H331:CJ331,'Sch A. Input'!$H$14:$CJ$14,"Total",'Sch A. Input'!$H$13:$CJ$13,"&lt;="&amp;$U$7))&gt;'Sch D. Workings'!$D$12,MIN('Sch D. Workings'!AD1340,'Sch D. Workings'!$D$12-N339-H339),'Sch D. Workings'!AD1340)))</f>
        <v>0</v>
      </c>
      <c r="U339" s="221">
        <f>'Sch D. Workings'!AI1340</f>
        <v>0</v>
      </c>
      <c r="V339" s="82">
        <f>IFERROR(LOOKUP('Sch D. Workings'!AF1340,$C$10:$C$14,$B$10:$B$14),0)</f>
        <v>0</v>
      </c>
      <c r="W339" s="99">
        <f>COUNTIFS('Sch D. Workings'!AF1340,"&gt;"&amp;$D$14)</f>
        <v>0</v>
      </c>
      <c r="X339" s="85"/>
      <c r="Y339" s="78">
        <f>'Sch D. Workings'!AK1340</f>
        <v>0</v>
      </c>
      <c r="Z339" s="309">
        <f>IF(OR('Sch D. Workings'!D333="",$D$7&lt;=U$7,Y339=0),0,IF(OR(T339="Exceeded Cap",N339="Exceeded Cap",SUM(H339,N339,T339)='Sch D. Workings'!$D$12),"Exceeded Cap",IF((SUMIFS('Sch A. Input'!H331:CJ331,'Sch A. Input'!$H$14:$CJ$14,"Total",'Sch A. Input'!$H$13:$CJ$13,"&lt;="&amp;$AA$7))&gt;'Sch D. Workings'!$D$12,MIN('Sch D. Workings'!AN1340,'Sch D. Workings'!$D$12-N339-T339-H339),'Sch D. Workings'!AN1340)))</f>
        <v>0</v>
      </c>
      <c r="AA339" s="221">
        <f>'Sch D. Workings'!AS1340</f>
        <v>0</v>
      </c>
      <c r="AB339" s="82">
        <f>IFERROR(LOOKUP('Sch D. Workings'!AP1340,$C$10:$C$14,$B$10:$B$14),0)</f>
        <v>0</v>
      </c>
      <c r="AC339" s="99">
        <f>COUNTIFS('Sch D. Workings'!AP1340,"&gt;"&amp;$D$14)</f>
        <v>0</v>
      </c>
    </row>
    <row r="340" spans="3:29" x14ac:dyDescent="0.35">
      <c r="C340" s="81" t="str">
        <f>IF('Sch A. Input'!B332="","",'Sch A. Input'!B332)</f>
        <v/>
      </c>
      <c r="D340" s="81" t="str">
        <f>IF('Sch A. Input'!C332="","",'Sch A. Input'!C332)</f>
        <v/>
      </c>
      <c r="E340" s="85"/>
      <c r="F340" s="85"/>
      <c r="G340" s="99">
        <f>'Sch D. Workings'!G1341</f>
        <v>0</v>
      </c>
      <c r="H340" s="310">
        <f>IF(OR('Sch D. Workings'!D334="",G340=0),0,(IF((SUMIFS('Sch A. Input'!H332:CJ332,'Sch A. Input'!$H$14:$CJ$14,"Total",'Sch A. Input'!$H$13:$CJ$13,"&lt;="&amp;$I$7))&gt;'Sch D. Workings'!$D$12,MIN('Sch D. Workings'!J1341,'Sch D. Workings'!$D$12),'Sch D. Workings'!J1341)))</f>
        <v>0</v>
      </c>
      <c r="I340" s="221">
        <f>'Sch D. Workings'!O1341</f>
        <v>0</v>
      </c>
      <c r="J340" s="82">
        <f>IFERROR(LOOKUP('Sch D. Workings'!L1341,$C$10:$C$14,$B$10:$B$14),0)</f>
        <v>0</v>
      </c>
      <c r="K340" s="99">
        <f>COUNTIFS('Sch D. Workings'!L1341,"&gt;"&amp;$D$14)</f>
        <v>0</v>
      </c>
      <c r="L340" s="300"/>
      <c r="M340" s="78">
        <f>'Sch D. Workings'!Q1341</f>
        <v>0</v>
      </c>
      <c r="N340" s="309">
        <f>IF(OR('Sch D. Workings'!D334="",$D$7&lt;=I$7,M340=0),0,(IF(H340='Sch D. Workings'!$D$12,"Exceeded Cap",IF((SUMIFS('Sch A. Input'!H332:CJ332,'Sch A. Input'!$H$14:$CJ$14,"Total",'Sch A. Input'!$H$13:$CJ$13,"&lt;="&amp;$O$7))&gt;'Sch D. Workings'!$D$12,MIN('Sch D. Workings'!T1341,'Sch D. Workings'!$D$12-H340),'Sch D. Workings'!T1341))))</f>
        <v>0</v>
      </c>
      <c r="O340" s="221">
        <f>'Sch D. Workings'!Y1341</f>
        <v>0</v>
      </c>
      <c r="P340" s="82">
        <f>IFERROR(LOOKUP('Sch D. Workings'!V1341,$C$10:$C$14,$B$10:$B$14),0)</f>
        <v>0</v>
      </c>
      <c r="Q340" s="99">
        <f>COUNTIFS('Sch D. Workings'!V1341,"&gt;"&amp;$D$14)</f>
        <v>0</v>
      </c>
      <c r="R340" s="85"/>
      <c r="S340" s="78">
        <f>'Sch D. Workings'!AA1341</f>
        <v>0</v>
      </c>
      <c r="T340" s="309">
        <f>IF(OR('Sch D. Workings'!D334="",$D$7&lt;=O$7,S340=0),0,IF(OR(N340="Exceeded Cap",SUM(H340,N340)='Sch D. Workings'!$D$12),"Exceeded cap",IF((SUMIFS('Sch A. Input'!H332:CJ332,'Sch A. Input'!$H$14:$CJ$14,"Total",'Sch A. Input'!$H$13:$CJ$13,"&lt;="&amp;$U$7))&gt;'Sch D. Workings'!$D$12,MIN('Sch D. Workings'!AD1341,'Sch D. Workings'!$D$12-N340-H340),'Sch D. Workings'!AD1341)))</f>
        <v>0</v>
      </c>
      <c r="U340" s="221">
        <f>'Sch D. Workings'!AI1341</f>
        <v>0</v>
      </c>
      <c r="V340" s="82">
        <f>IFERROR(LOOKUP('Sch D. Workings'!AF1341,$C$10:$C$14,$B$10:$B$14),0)</f>
        <v>0</v>
      </c>
      <c r="W340" s="99">
        <f>COUNTIFS('Sch D. Workings'!AF1341,"&gt;"&amp;$D$14)</f>
        <v>0</v>
      </c>
      <c r="X340" s="85"/>
      <c r="Y340" s="78">
        <f>'Sch D. Workings'!AK1341</f>
        <v>0</v>
      </c>
      <c r="Z340" s="309">
        <f>IF(OR('Sch D. Workings'!D334="",$D$7&lt;=U$7,Y340=0),0,IF(OR(T340="Exceeded Cap",N340="Exceeded Cap",SUM(H340,N340,T340)='Sch D. Workings'!$D$12),"Exceeded Cap",IF((SUMIFS('Sch A. Input'!H332:CJ332,'Sch A. Input'!$H$14:$CJ$14,"Total",'Sch A. Input'!$H$13:$CJ$13,"&lt;="&amp;$AA$7))&gt;'Sch D. Workings'!$D$12,MIN('Sch D. Workings'!AN1341,'Sch D. Workings'!$D$12-N340-T340-H340),'Sch D. Workings'!AN1341)))</f>
        <v>0</v>
      </c>
      <c r="AA340" s="221">
        <f>'Sch D. Workings'!AS1341</f>
        <v>0</v>
      </c>
      <c r="AB340" s="82">
        <f>IFERROR(LOOKUP('Sch D. Workings'!AP1341,$C$10:$C$14,$B$10:$B$14),0)</f>
        <v>0</v>
      </c>
      <c r="AC340" s="99">
        <f>COUNTIFS('Sch D. Workings'!AP1341,"&gt;"&amp;$D$14)</f>
        <v>0</v>
      </c>
    </row>
    <row r="341" spans="3:29" x14ac:dyDescent="0.35">
      <c r="C341" s="81" t="str">
        <f>IF('Sch A. Input'!B333="","",'Sch A. Input'!B333)</f>
        <v/>
      </c>
      <c r="D341" s="81" t="str">
        <f>IF('Sch A. Input'!C333="","",'Sch A. Input'!C333)</f>
        <v/>
      </c>
      <c r="E341" s="85"/>
      <c r="F341" s="85"/>
      <c r="G341" s="99">
        <f>'Sch D. Workings'!G1342</f>
        <v>0</v>
      </c>
      <c r="H341" s="310">
        <f>IF(OR('Sch D. Workings'!D335="",G341=0),0,(IF((SUMIFS('Sch A. Input'!H333:CJ333,'Sch A. Input'!$H$14:$CJ$14,"Total",'Sch A. Input'!$H$13:$CJ$13,"&lt;="&amp;$I$7))&gt;'Sch D. Workings'!$D$12,MIN('Sch D. Workings'!J1342,'Sch D. Workings'!$D$12),'Sch D. Workings'!J1342)))</f>
        <v>0</v>
      </c>
      <c r="I341" s="221">
        <f>'Sch D. Workings'!O1342</f>
        <v>0</v>
      </c>
      <c r="J341" s="82">
        <f>IFERROR(LOOKUP('Sch D. Workings'!L1342,$C$10:$C$14,$B$10:$B$14),0)</f>
        <v>0</v>
      </c>
      <c r="K341" s="99">
        <f>COUNTIFS('Sch D. Workings'!L1342,"&gt;"&amp;$D$14)</f>
        <v>0</v>
      </c>
      <c r="L341" s="300"/>
      <c r="M341" s="78">
        <f>'Sch D. Workings'!Q1342</f>
        <v>0</v>
      </c>
      <c r="N341" s="309">
        <f>IF(OR('Sch D. Workings'!D335="",$D$7&lt;=I$7,M341=0),0,(IF(H341='Sch D. Workings'!$D$12,"Exceeded Cap",IF((SUMIFS('Sch A. Input'!H333:CJ333,'Sch A. Input'!$H$14:$CJ$14,"Total",'Sch A. Input'!$H$13:$CJ$13,"&lt;="&amp;$O$7))&gt;'Sch D. Workings'!$D$12,MIN('Sch D. Workings'!T1342,'Sch D. Workings'!$D$12-H341),'Sch D. Workings'!T1342))))</f>
        <v>0</v>
      </c>
      <c r="O341" s="221">
        <f>'Sch D. Workings'!Y1342</f>
        <v>0</v>
      </c>
      <c r="P341" s="82">
        <f>IFERROR(LOOKUP('Sch D. Workings'!V1342,$C$10:$C$14,$B$10:$B$14),0)</f>
        <v>0</v>
      </c>
      <c r="Q341" s="99">
        <f>COUNTIFS('Sch D. Workings'!V1342,"&gt;"&amp;$D$14)</f>
        <v>0</v>
      </c>
      <c r="R341" s="85"/>
      <c r="S341" s="78">
        <f>'Sch D. Workings'!AA1342</f>
        <v>0</v>
      </c>
      <c r="T341" s="309">
        <f>IF(OR('Sch D. Workings'!D335="",$D$7&lt;=O$7,S341=0),0,IF(OR(N341="Exceeded Cap",SUM(H341,N341)='Sch D. Workings'!$D$12),"Exceeded cap",IF((SUMIFS('Sch A. Input'!H333:CJ333,'Sch A. Input'!$H$14:$CJ$14,"Total",'Sch A. Input'!$H$13:$CJ$13,"&lt;="&amp;$U$7))&gt;'Sch D. Workings'!$D$12,MIN('Sch D. Workings'!AD1342,'Sch D. Workings'!$D$12-N341-H341),'Sch D. Workings'!AD1342)))</f>
        <v>0</v>
      </c>
      <c r="U341" s="221">
        <f>'Sch D. Workings'!AI1342</f>
        <v>0</v>
      </c>
      <c r="V341" s="82">
        <f>IFERROR(LOOKUP('Sch D. Workings'!AF1342,$C$10:$C$14,$B$10:$B$14),0)</f>
        <v>0</v>
      </c>
      <c r="W341" s="99">
        <f>COUNTIFS('Sch D. Workings'!AF1342,"&gt;"&amp;$D$14)</f>
        <v>0</v>
      </c>
      <c r="X341" s="85"/>
      <c r="Y341" s="78">
        <f>'Sch D. Workings'!AK1342</f>
        <v>0</v>
      </c>
      <c r="Z341" s="309">
        <f>IF(OR('Sch D. Workings'!D335="",$D$7&lt;=U$7,Y341=0),0,IF(OR(T341="Exceeded Cap",N341="Exceeded Cap",SUM(H341,N341,T341)='Sch D. Workings'!$D$12),"Exceeded Cap",IF((SUMIFS('Sch A. Input'!H333:CJ333,'Sch A. Input'!$H$14:$CJ$14,"Total",'Sch A. Input'!$H$13:$CJ$13,"&lt;="&amp;$AA$7))&gt;'Sch D. Workings'!$D$12,MIN('Sch D. Workings'!AN1342,'Sch D. Workings'!$D$12-N341-T341-H341),'Sch D. Workings'!AN1342)))</f>
        <v>0</v>
      </c>
      <c r="AA341" s="221">
        <f>'Sch D. Workings'!AS1342</f>
        <v>0</v>
      </c>
      <c r="AB341" s="82">
        <f>IFERROR(LOOKUP('Sch D. Workings'!AP1342,$C$10:$C$14,$B$10:$B$14),0)</f>
        <v>0</v>
      </c>
      <c r="AC341" s="99">
        <f>COUNTIFS('Sch D. Workings'!AP1342,"&gt;"&amp;$D$14)</f>
        <v>0</v>
      </c>
    </row>
    <row r="342" spans="3:29" x14ac:dyDescent="0.35">
      <c r="C342" s="81" t="str">
        <f>IF('Sch A. Input'!B334="","",'Sch A. Input'!B334)</f>
        <v/>
      </c>
      <c r="D342" s="81" t="str">
        <f>IF('Sch A. Input'!C334="","",'Sch A. Input'!C334)</f>
        <v/>
      </c>
      <c r="E342" s="85"/>
      <c r="F342" s="85"/>
      <c r="G342" s="99">
        <f>'Sch D. Workings'!G1343</f>
        <v>0</v>
      </c>
      <c r="H342" s="310">
        <f>IF(OR('Sch D. Workings'!D336="",G342=0),0,(IF((SUMIFS('Sch A. Input'!H334:CJ334,'Sch A. Input'!$H$14:$CJ$14,"Total",'Sch A. Input'!$H$13:$CJ$13,"&lt;="&amp;$I$7))&gt;'Sch D. Workings'!$D$12,MIN('Sch D. Workings'!J1343,'Sch D. Workings'!$D$12),'Sch D. Workings'!J1343)))</f>
        <v>0</v>
      </c>
      <c r="I342" s="221">
        <f>'Sch D. Workings'!O1343</f>
        <v>0</v>
      </c>
      <c r="J342" s="82">
        <f>IFERROR(LOOKUP('Sch D. Workings'!L1343,$C$10:$C$14,$B$10:$B$14),0)</f>
        <v>0</v>
      </c>
      <c r="K342" s="99">
        <f>COUNTIFS('Sch D. Workings'!L1343,"&gt;"&amp;$D$14)</f>
        <v>0</v>
      </c>
      <c r="L342" s="300"/>
      <c r="M342" s="78">
        <f>'Sch D. Workings'!Q1343</f>
        <v>0</v>
      </c>
      <c r="N342" s="309">
        <f>IF(OR('Sch D. Workings'!D336="",$D$7&lt;=I$7,M342=0),0,(IF(H342='Sch D. Workings'!$D$12,"Exceeded Cap",IF((SUMIFS('Sch A. Input'!H334:CJ334,'Sch A. Input'!$H$14:$CJ$14,"Total",'Sch A. Input'!$H$13:$CJ$13,"&lt;="&amp;$O$7))&gt;'Sch D. Workings'!$D$12,MIN('Sch D. Workings'!T1343,'Sch D. Workings'!$D$12-H342),'Sch D. Workings'!T1343))))</f>
        <v>0</v>
      </c>
      <c r="O342" s="221">
        <f>'Sch D. Workings'!Y1343</f>
        <v>0</v>
      </c>
      <c r="P342" s="82">
        <f>IFERROR(LOOKUP('Sch D. Workings'!V1343,$C$10:$C$14,$B$10:$B$14),0)</f>
        <v>0</v>
      </c>
      <c r="Q342" s="99">
        <f>COUNTIFS('Sch D. Workings'!V1343,"&gt;"&amp;$D$14)</f>
        <v>0</v>
      </c>
      <c r="R342" s="85"/>
      <c r="S342" s="78">
        <f>'Sch D. Workings'!AA1343</f>
        <v>0</v>
      </c>
      <c r="T342" s="309">
        <f>IF(OR('Sch D. Workings'!D336="",$D$7&lt;=O$7,S342=0),0,IF(OR(N342="Exceeded Cap",SUM(H342,N342)='Sch D. Workings'!$D$12),"Exceeded cap",IF((SUMIFS('Sch A. Input'!H334:CJ334,'Sch A. Input'!$H$14:$CJ$14,"Total",'Sch A. Input'!$H$13:$CJ$13,"&lt;="&amp;$U$7))&gt;'Sch D. Workings'!$D$12,MIN('Sch D. Workings'!AD1343,'Sch D. Workings'!$D$12-N342-H342),'Sch D. Workings'!AD1343)))</f>
        <v>0</v>
      </c>
      <c r="U342" s="221">
        <f>'Sch D. Workings'!AI1343</f>
        <v>0</v>
      </c>
      <c r="V342" s="82">
        <f>IFERROR(LOOKUP('Sch D. Workings'!AF1343,$C$10:$C$14,$B$10:$B$14),0)</f>
        <v>0</v>
      </c>
      <c r="W342" s="99">
        <f>COUNTIFS('Sch D. Workings'!AF1343,"&gt;"&amp;$D$14)</f>
        <v>0</v>
      </c>
      <c r="X342" s="85"/>
      <c r="Y342" s="78">
        <f>'Sch D. Workings'!AK1343</f>
        <v>0</v>
      </c>
      <c r="Z342" s="309">
        <f>IF(OR('Sch D. Workings'!D336="",$D$7&lt;=U$7,Y342=0),0,IF(OR(T342="Exceeded Cap",N342="Exceeded Cap",SUM(H342,N342,T342)='Sch D. Workings'!$D$12),"Exceeded Cap",IF((SUMIFS('Sch A. Input'!H334:CJ334,'Sch A. Input'!$H$14:$CJ$14,"Total",'Sch A. Input'!$H$13:$CJ$13,"&lt;="&amp;$AA$7))&gt;'Sch D. Workings'!$D$12,MIN('Sch D. Workings'!AN1343,'Sch D. Workings'!$D$12-N342-T342-H342),'Sch D. Workings'!AN1343)))</f>
        <v>0</v>
      </c>
      <c r="AA342" s="221">
        <f>'Sch D. Workings'!AS1343</f>
        <v>0</v>
      </c>
      <c r="AB342" s="82">
        <f>IFERROR(LOOKUP('Sch D. Workings'!AP1343,$C$10:$C$14,$B$10:$B$14),0)</f>
        <v>0</v>
      </c>
      <c r="AC342" s="99">
        <f>COUNTIFS('Sch D. Workings'!AP1343,"&gt;"&amp;$D$14)</f>
        <v>0</v>
      </c>
    </row>
    <row r="343" spans="3:29" x14ac:dyDescent="0.35">
      <c r="C343" s="81" t="str">
        <f>IF('Sch A. Input'!B335="","",'Sch A. Input'!B335)</f>
        <v/>
      </c>
      <c r="D343" s="81" t="str">
        <f>IF('Sch A. Input'!C335="","",'Sch A. Input'!C335)</f>
        <v/>
      </c>
      <c r="E343" s="85"/>
      <c r="F343" s="85"/>
      <c r="G343" s="99">
        <f>'Sch D. Workings'!G1344</f>
        <v>0</v>
      </c>
      <c r="H343" s="310">
        <f>IF(OR('Sch D. Workings'!D337="",G343=0),0,(IF((SUMIFS('Sch A. Input'!H335:CJ335,'Sch A. Input'!$H$14:$CJ$14,"Total",'Sch A. Input'!$H$13:$CJ$13,"&lt;="&amp;$I$7))&gt;'Sch D. Workings'!$D$12,MIN('Sch D. Workings'!J1344,'Sch D. Workings'!$D$12),'Sch D. Workings'!J1344)))</f>
        <v>0</v>
      </c>
      <c r="I343" s="221">
        <f>'Sch D. Workings'!O1344</f>
        <v>0</v>
      </c>
      <c r="J343" s="82">
        <f>IFERROR(LOOKUP('Sch D. Workings'!L1344,$C$10:$C$14,$B$10:$B$14),0)</f>
        <v>0</v>
      </c>
      <c r="K343" s="99">
        <f>COUNTIFS('Sch D. Workings'!L1344,"&gt;"&amp;$D$14)</f>
        <v>0</v>
      </c>
      <c r="L343" s="300"/>
      <c r="M343" s="78">
        <f>'Sch D. Workings'!Q1344</f>
        <v>0</v>
      </c>
      <c r="N343" s="309">
        <f>IF(OR('Sch D. Workings'!D337="",$D$7&lt;=I$7,M343=0),0,(IF(H343='Sch D. Workings'!$D$12,"Exceeded Cap",IF((SUMIFS('Sch A. Input'!H335:CJ335,'Sch A. Input'!$H$14:$CJ$14,"Total",'Sch A. Input'!$H$13:$CJ$13,"&lt;="&amp;$O$7))&gt;'Sch D. Workings'!$D$12,MIN('Sch D. Workings'!T1344,'Sch D. Workings'!$D$12-H343),'Sch D. Workings'!T1344))))</f>
        <v>0</v>
      </c>
      <c r="O343" s="221">
        <f>'Sch D. Workings'!Y1344</f>
        <v>0</v>
      </c>
      <c r="P343" s="82">
        <f>IFERROR(LOOKUP('Sch D. Workings'!V1344,$C$10:$C$14,$B$10:$B$14),0)</f>
        <v>0</v>
      </c>
      <c r="Q343" s="99">
        <f>COUNTIFS('Sch D. Workings'!V1344,"&gt;"&amp;$D$14)</f>
        <v>0</v>
      </c>
      <c r="R343" s="85"/>
      <c r="S343" s="78">
        <f>'Sch D. Workings'!AA1344</f>
        <v>0</v>
      </c>
      <c r="T343" s="309">
        <f>IF(OR('Sch D. Workings'!D337="",$D$7&lt;=O$7,S343=0),0,IF(OR(N343="Exceeded Cap",SUM(H343,N343)='Sch D. Workings'!$D$12),"Exceeded cap",IF((SUMIFS('Sch A. Input'!H335:CJ335,'Sch A. Input'!$H$14:$CJ$14,"Total",'Sch A. Input'!$H$13:$CJ$13,"&lt;="&amp;$U$7))&gt;'Sch D. Workings'!$D$12,MIN('Sch D. Workings'!AD1344,'Sch D. Workings'!$D$12-N343-H343),'Sch D. Workings'!AD1344)))</f>
        <v>0</v>
      </c>
      <c r="U343" s="221">
        <f>'Sch D. Workings'!AI1344</f>
        <v>0</v>
      </c>
      <c r="V343" s="82">
        <f>IFERROR(LOOKUP('Sch D. Workings'!AF1344,$C$10:$C$14,$B$10:$B$14),0)</f>
        <v>0</v>
      </c>
      <c r="W343" s="99">
        <f>COUNTIFS('Sch D. Workings'!AF1344,"&gt;"&amp;$D$14)</f>
        <v>0</v>
      </c>
      <c r="X343" s="85"/>
      <c r="Y343" s="78">
        <f>'Sch D. Workings'!AK1344</f>
        <v>0</v>
      </c>
      <c r="Z343" s="309">
        <f>IF(OR('Sch D. Workings'!D337="",$D$7&lt;=U$7,Y343=0),0,IF(OR(T343="Exceeded Cap",N343="Exceeded Cap",SUM(H343,N343,T343)='Sch D. Workings'!$D$12),"Exceeded Cap",IF((SUMIFS('Sch A. Input'!H335:CJ335,'Sch A. Input'!$H$14:$CJ$14,"Total",'Sch A. Input'!$H$13:$CJ$13,"&lt;="&amp;$AA$7))&gt;'Sch D. Workings'!$D$12,MIN('Sch D. Workings'!AN1344,'Sch D. Workings'!$D$12-N343-T343-H343),'Sch D. Workings'!AN1344)))</f>
        <v>0</v>
      </c>
      <c r="AA343" s="221">
        <f>'Sch D. Workings'!AS1344</f>
        <v>0</v>
      </c>
      <c r="AB343" s="82">
        <f>IFERROR(LOOKUP('Sch D. Workings'!AP1344,$C$10:$C$14,$B$10:$B$14),0)</f>
        <v>0</v>
      </c>
      <c r="AC343" s="99">
        <f>COUNTIFS('Sch D. Workings'!AP1344,"&gt;"&amp;$D$14)</f>
        <v>0</v>
      </c>
    </row>
    <row r="344" spans="3:29" x14ac:dyDescent="0.35">
      <c r="C344" s="81" t="str">
        <f>IF('Sch A. Input'!B336="","",'Sch A. Input'!B336)</f>
        <v/>
      </c>
      <c r="D344" s="81" t="str">
        <f>IF('Sch A. Input'!C336="","",'Sch A. Input'!C336)</f>
        <v/>
      </c>
      <c r="E344" s="85"/>
      <c r="F344" s="85"/>
      <c r="G344" s="99">
        <f>'Sch D. Workings'!G1345</f>
        <v>0</v>
      </c>
      <c r="H344" s="310">
        <f>IF(OR('Sch D. Workings'!D338="",G344=0),0,(IF((SUMIFS('Sch A. Input'!H336:CJ336,'Sch A. Input'!$H$14:$CJ$14,"Total",'Sch A. Input'!$H$13:$CJ$13,"&lt;="&amp;$I$7))&gt;'Sch D. Workings'!$D$12,MIN('Sch D. Workings'!J1345,'Sch D. Workings'!$D$12),'Sch D. Workings'!J1345)))</f>
        <v>0</v>
      </c>
      <c r="I344" s="221">
        <f>'Sch D. Workings'!O1345</f>
        <v>0</v>
      </c>
      <c r="J344" s="82">
        <f>IFERROR(LOOKUP('Sch D. Workings'!L1345,$C$10:$C$14,$B$10:$B$14),0)</f>
        <v>0</v>
      </c>
      <c r="K344" s="99">
        <f>COUNTIFS('Sch D. Workings'!L1345,"&gt;"&amp;$D$14)</f>
        <v>0</v>
      </c>
      <c r="L344" s="300"/>
      <c r="M344" s="78">
        <f>'Sch D. Workings'!Q1345</f>
        <v>0</v>
      </c>
      <c r="N344" s="309">
        <f>IF(OR('Sch D. Workings'!D338="",$D$7&lt;=I$7,M344=0),0,(IF(H344='Sch D. Workings'!$D$12,"Exceeded Cap",IF((SUMIFS('Sch A. Input'!H336:CJ336,'Sch A. Input'!$H$14:$CJ$14,"Total",'Sch A. Input'!$H$13:$CJ$13,"&lt;="&amp;$O$7))&gt;'Sch D. Workings'!$D$12,MIN('Sch D. Workings'!T1345,'Sch D. Workings'!$D$12-H344),'Sch D. Workings'!T1345))))</f>
        <v>0</v>
      </c>
      <c r="O344" s="221">
        <f>'Sch D. Workings'!Y1345</f>
        <v>0</v>
      </c>
      <c r="P344" s="82">
        <f>IFERROR(LOOKUP('Sch D. Workings'!V1345,$C$10:$C$14,$B$10:$B$14),0)</f>
        <v>0</v>
      </c>
      <c r="Q344" s="99">
        <f>COUNTIFS('Sch D. Workings'!V1345,"&gt;"&amp;$D$14)</f>
        <v>0</v>
      </c>
      <c r="R344" s="85"/>
      <c r="S344" s="78">
        <f>'Sch D. Workings'!AA1345</f>
        <v>0</v>
      </c>
      <c r="T344" s="309">
        <f>IF(OR('Sch D. Workings'!D338="",$D$7&lt;=O$7,S344=0),0,IF(OR(N344="Exceeded Cap",SUM(H344,N344)='Sch D. Workings'!$D$12),"Exceeded cap",IF((SUMIFS('Sch A. Input'!H336:CJ336,'Sch A. Input'!$H$14:$CJ$14,"Total",'Sch A. Input'!$H$13:$CJ$13,"&lt;="&amp;$U$7))&gt;'Sch D. Workings'!$D$12,MIN('Sch D. Workings'!AD1345,'Sch D. Workings'!$D$12-N344-H344),'Sch D. Workings'!AD1345)))</f>
        <v>0</v>
      </c>
      <c r="U344" s="221">
        <f>'Sch D. Workings'!AI1345</f>
        <v>0</v>
      </c>
      <c r="V344" s="82">
        <f>IFERROR(LOOKUP('Sch D. Workings'!AF1345,$C$10:$C$14,$B$10:$B$14),0)</f>
        <v>0</v>
      </c>
      <c r="W344" s="99">
        <f>COUNTIFS('Sch D. Workings'!AF1345,"&gt;"&amp;$D$14)</f>
        <v>0</v>
      </c>
      <c r="X344" s="85"/>
      <c r="Y344" s="78">
        <f>'Sch D. Workings'!AK1345</f>
        <v>0</v>
      </c>
      <c r="Z344" s="309">
        <f>IF(OR('Sch D. Workings'!D338="",$D$7&lt;=U$7,Y344=0),0,IF(OR(T344="Exceeded Cap",N344="Exceeded Cap",SUM(H344,N344,T344)='Sch D. Workings'!$D$12),"Exceeded Cap",IF((SUMIFS('Sch A. Input'!H336:CJ336,'Sch A. Input'!$H$14:$CJ$14,"Total",'Sch A. Input'!$H$13:$CJ$13,"&lt;="&amp;$AA$7))&gt;'Sch D. Workings'!$D$12,MIN('Sch D. Workings'!AN1345,'Sch D. Workings'!$D$12-N344-T344-H344),'Sch D. Workings'!AN1345)))</f>
        <v>0</v>
      </c>
      <c r="AA344" s="221">
        <f>'Sch D. Workings'!AS1345</f>
        <v>0</v>
      </c>
      <c r="AB344" s="82">
        <f>IFERROR(LOOKUP('Sch D. Workings'!AP1345,$C$10:$C$14,$B$10:$B$14),0)</f>
        <v>0</v>
      </c>
      <c r="AC344" s="99">
        <f>COUNTIFS('Sch D. Workings'!AP1345,"&gt;"&amp;$D$14)</f>
        <v>0</v>
      </c>
    </row>
    <row r="345" spans="3:29" x14ac:dyDescent="0.35">
      <c r="C345" s="81" t="str">
        <f>IF('Sch A. Input'!B337="","",'Sch A. Input'!B337)</f>
        <v/>
      </c>
      <c r="D345" s="81" t="str">
        <f>IF('Sch A. Input'!C337="","",'Sch A. Input'!C337)</f>
        <v/>
      </c>
      <c r="E345" s="85"/>
      <c r="F345" s="85"/>
      <c r="G345" s="99">
        <f>'Sch D. Workings'!G1346</f>
        <v>0</v>
      </c>
      <c r="H345" s="310">
        <f>IF(OR('Sch D. Workings'!D339="",G345=0),0,(IF((SUMIFS('Sch A. Input'!H337:CJ337,'Sch A. Input'!$H$14:$CJ$14,"Total",'Sch A. Input'!$H$13:$CJ$13,"&lt;="&amp;$I$7))&gt;'Sch D. Workings'!$D$12,MIN('Sch D. Workings'!J1346,'Sch D. Workings'!$D$12),'Sch D. Workings'!J1346)))</f>
        <v>0</v>
      </c>
      <c r="I345" s="221">
        <f>'Sch D. Workings'!O1346</f>
        <v>0</v>
      </c>
      <c r="J345" s="82">
        <f>IFERROR(LOOKUP('Sch D. Workings'!L1346,$C$10:$C$14,$B$10:$B$14),0)</f>
        <v>0</v>
      </c>
      <c r="K345" s="99">
        <f>COUNTIFS('Sch D. Workings'!L1346,"&gt;"&amp;$D$14)</f>
        <v>0</v>
      </c>
      <c r="L345" s="300"/>
      <c r="M345" s="78">
        <f>'Sch D. Workings'!Q1346</f>
        <v>0</v>
      </c>
      <c r="N345" s="309">
        <f>IF(OR('Sch D. Workings'!D339="",$D$7&lt;=I$7,M345=0),0,(IF(H345='Sch D. Workings'!$D$12,"Exceeded Cap",IF((SUMIFS('Sch A. Input'!H337:CJ337,'Sch A. Input'!$H$14:$CJ$14,"Total",'Sch A. Input'!$H$13:$CJ$13,"&lt;="&amp;$O$7))&gt;'Sch D. Workings'!$D$12,MIN('Sch D. Workings'!T1346,'Sch D. Workings'!$D$12-H345),'Sch D. Workings'!T1346))))</f>
        <v>0</v>
      </c>
      <c r="O345" s="221">
        <f>'Sch D. Workings'!Y1346</f>
        <v>0</v>
      </c>
      <c r="P345" s="82">
        <f>IFERROR(LOOKUP('Sch D. Workings'!V1346,$C$10:$C$14,$B$10:$B$14),0)</f>
        <v>0</v>
      </c>
      <c r="Q345" s="99">
        <f>COUNTIFS('Sch D. Workings'!V1346,"&gt;"&amp;$D$14)</f>
        <v>0</v>
      </c>
      <c r="R345" s="85"/>
      <c r="S345" s="78">
        <f>'Sch D. Workings'!AA1346</f>
        <v>0</v>
      </c>
      <c r="T345" s="309">
        <f>IF(OR('Sch D. Workings'!D339="",$D$7&lt;=O$7,S345=0),0,IF(OR(N345="Exceeded Cap",SUM(H345,N345)='Sch D. Workings'!$D$12),"Exceeded cap",IF((SUMIFS('Sch A. Input'!H337:CJ337,'Sch A. Input'!$H$14:$CJ$14,"Total",'Sch A. Input'!$H$13:$CJ$13,"&lt;="&amp;$U$7))&gt;'Sch D. Workings'!$D$12,MIN('Sch D. Workings'!AD1346,'Sch D. Workings'!$D$12-N345-H345),'Sch D. Workings'!AD1346)))</f>
        <v>0</v>
      </c>
      <c r="U345" s="221">
        <f>'Sch D. Workings'!AI1346</f>
        <v>0</v>
      </c>
      <c r="V345" s="82">
        <f>IFERROR(LOOKUP('Sch D. Workings'!AF1346,$C$10:$C$14,$B$10:$B$14),0)</f>
        <v>0</v>
      </c>
      <c r="W345" s="99">
        <f>COUNTIFS('Sch D. Workings'!AF1346,"&gt;"&amp;$D$14)</f>
        <v>0</v>
      </c>
      <c r="X345" s="85"/>
      <c r="Y345" s="78">
        <f>'Sch D. Workings'!AK1346</f>
        <v>0</v>
      </c>
      <c r="Z345" s="309">
        <f>IF(OR('Sch D. Workings'!D339="",$D$7&lt;=U$7,Y345=0),0,IF(OR(T345="Exceeded Cap",N345="Exceeded Cap",SUM(H345,N345,T345)='Sch D. Workings'!$D$12),"Exceeded Cap",IF((SUMIFS('Sch A. Input'!H337:CJ337,'Sch A. Input'!$H$14:$CJ$14,"Total",'Sch A. Input'!$H$13:$CJ$13,"&lt;="&amp;$AA$7))&gt;'Sch D. Workings'!$D$12,MIN('Sch D. Workings'!AN1346,'Sch D. Workings'!$D$12-N345-T345-H345),'Sch D. Workings'!AN1346)))</f>
        <v>0</v>
      </c>
      <c r="AA345" s="221">
        <f>'Sch D. Workings'!AS1346</f>
        <v>0</v>
      </c>
      <c r="AB345" s="82">
        <f>IFERROR(LOOKUP('Sch D. Workings'!AP1346,$C$10:$C$14,$B$10:$B$14),0)</f>
        <v>0</v>
      </c>
      <c r="AC345" s="99">
        <f>COUNTIFS('Sch D. Workings'!AP1346,"&gt;"&amp;$D$14)</f>
        <v>0</v>
      </c>
    </row>
    <row r="346" spans="3:29" x14ac:dyDescent="0.35">
      <c r="C346" s="81" t="str">
        <f>IF('Sch A. Input'!B338="","",'Sch A. Input'!B338)</f>
        <v/>
      </c>
      <c r="D346" s="81" t="str">
        <f>IF('Sch A. Input'!C338="","",'Sch A. Input'!C338)</f>
        <v/>
      </c>
      <c r="E346" s="85"/>
      <c r="F346" s="85"/>
      <c r="G346" s="99">
        <f>'Sch D. Workings'!G1347</f>
        <v>0</v>
      </c>
      <c r="H346" s="310">
        <f>IF(OR('Sch D. Workings'!D340="",G346=0),0,(IF((SUMIFS('Sch A. Input'!H338:CJ338,'Sch A. Input'!$H$14:$CJ$14,"Total",'Sch A. Input'!$H$13:$CJ$13,"&lt;="&amp;$I$7))&gt;'Sch D. Workings'!$D$12,MIN('Sch D. Workings'!J1347,'Sch D. Workings'!$D$12),'Sch D. Workings'!J1347)))</f>
        <v>0</v>
      </c>
      <c r="I346" s="221">
        <f>'Sch D. Workings'!O1347</f>
        <v>0</v>
      </c>
      <c r="J346" s="82">
        <f>IFERROR(LOOKUP('Sch D. Workings'!L1347,$C$10:$C$14,$B$10:$B$14),0)</f>
        <v>0</v>
      </c>
      <c r="K346" s="99">
        <f>COUNTIFS('Sch D. Workings'!L1347,"&gt;"&amp;$D$14)</f>
        <v>0</v>
      </c>
      <c r="L346" s="300"/>
      <c r="M346" s="78">
        <f>'Sch D. Workings'!Q1347</f>
        <v>0</v>
      </c>
      <c r="N346" s="309">
        <f>IF(OR('Sch D. Workings'!D340="",$D$7&lt;=I$7,M346=0),0,(IF(H346='Sch D. Workings'!$D$12,"Exceeded Cap",IF((SUMIFS('Sch A. Input'!H338:CJ338,'Sch A. Input'!$H$14:$CJ$14,"Total",'Sch A. Input'!$H$13:$CJ$13,"&lt;="&amp;$O$7))&gt;'Sch D. Workings'!$D$12,MIN('Sch D. Workings'!T1347,'Sch D. Workings'!$D$12-H346),'Sch D. Workings'!T1347))))</f>
        <v>0</v>
      </c>
      <c r="O346" s="221">
        <f>'Sch D. Workings'!Y1347</f>
        <v>0</v>
      </c>
      <c r="P346" s="82">
        <f>IFERROR(LOOKUP('Sch D. Workings'!V1347,$C$10:$C$14,$B$10:$B$14),0)</f>
        <v>0</v>
      </c>
      <c r="Q346" s="99">
        <f>COUNTIFS('Sch D. Workings'!V1347,"&gt;"&amp;$D$14)</f>
        <v>0</v>
      </c>
      <c r="R346" s="85"/>
      <c r="S346" s="78">
        <f>'Sch D. Workings'!AA1347</f>
        <v>0</v>
      </c>
      <c r="T346" s="309">
        <f>IF(OR('Sch D. Workings'!D340="",$D$7&lt;=O$7,S346=0),0,IF(OR(N346="Exceeded Cap",SUM(H346,N346)='Sch D. Workings'!$D$12),"Exceeded cap",IF((SUMIFS('Sch A. Input'!H338:CJ338,'Sch A. Input'!$H$14:$CJ$14,"Total",'Sch A. Input'!$H$13:$CJ$13,"&lt;="&amp;$U$7))&gt;'Sch D. Workings'!$D$12,MIN('Sch D. Workings'!AD1347,'Sch D. Workings'!$D$12-N346-H346),'Sch D. Workings'!AD1347)))</f>
        <v>0</v>
      </c>
      <c r="U346" s="221">
        <f>'Sch D. Workings'!AI1347</f>
        <v>0</v>
      </c>
      <c r="V346" s="82">
        <f>IFERROR(LOOKUP('Sch D. Workings'!AF1347,$C$10:$C$14,$B$10:$B$14),0)</f>
        <v>0</v>
      </c>
      <c r="W346" s="99">
        <f>COUNTIFS('Sch D. Workings'!AF1347,"&gt;"&amp;$D$14)</f>
        <v>0</v>
      </c>
      <c r="X346" s="85"/>
      <c r="Y346" s="78">
        <f>'Sch D. Workings'!AK1347</f>
        <v>0</v>
      </c>
      <c r="Z346" s="309">
        <f>IF(OR('Sch D. Workings'!D340="",$D$7&lt;=U$7,Y346=0),0,IF(OR(T346="Exceeded Cap",N346="Exceeded Cap",SUM(H346,N346,T346)='Sch D. Workings'!$D$12),"Exceeded Cap",IF((SUMIFS('Sch A. Input'!H338:CJ338,'Sch A. Input'!$H$14:$CJ$14,"Total",'Sch A. Input'!$H$13:$CJ$13,"&lt;="&amp;$AA$7))&gt;'Sch D. Workings'!$D$12,MIN('Sch D. Workings'!AN1347,'Sch D. Workings'!$D$12-N346-T346-H346),'Sch D. Workings'!AN1347)))</f>
        <v>0</v>
      </c>
      <c r="AA346" s="221">
        <f>'Sch D. Workings'!AS1347</f>
        <v>0</v>
      </c>
      <c r="AB346" s="82">
        <f>IFERROR(LOOKUP('Sch D. Workings'!AP1347,$C$10:$C$14,$B$10:$B$14),0)</f>
        <v>0</v>
      </c>
      <c r="AC346" s="99">
        <f>COUNTIFS('Sch D. Workings'!AP1347,"&gt;"&amp;$D$14)</f>
        <v>0</v>
      </c>
    </row>
    <row r="347" spans="3:29" x14ac:dyDescent="0.35">
      <c r="C347" s="81" t="str">
        <f>IF('Sch A. Input'!B339="","",'Sch A. Input'!B339)</f>
        <v/>
      </c>
      <c r="D347" s="81" t="str">
        <f>IF('Sch A. Input'!C339="","",'Sch A. Input'!C339)</f>
        <v/>
      </c>
      <c r="E347" s="85"/>
      <c r="F347" s="85"/>
      <c r="G347" s="99">
        <f>'Sch D. Workings'!G1348</f>
        <v>0</v>
      </c>
      <c r="H347" s="310">
        <f>IF(OR('Sch D. Workings'!D341="",G347=0),0,(IF((SUMIFS('Sch A. Input'!H339:CJ339,'Sch A. Input'!$H$14:$CJ$14,"Total",'Sch A. Input'!$H$13:$CJ$13,"&lt;="&amp;$I$7))&gt;'Sch D. Workings'!$D$12,MIN('Sch D. Workings'!J1348,'Sch D. Workings'!$D$12),'Sch D. Workings'!J1348)))</f>
        <v>0</v>
      </c>
      <c r="I347" s="221">
        <f>'Sch D. Workings'!O1348</f>
        <v>0</v>
      </c>
      <c r="J347" s="82">
        <f>IFERROR(LOOKUP('Sch D. Workings'!L1348,$C$10:$C$14,$B$10:$B$14),0)</f>
        <v>0</v>
      </c>
      <c r="K347" s="99">
        <f>COUNTIFS('Sch D. Workings'!L1348,"&gt;"&amp;$D$14)</f>
        <v>0</v>
      </c>
      <c r="L347" s="300"/>
      <c r="M347" s="78">
        <f>'Sch D. Workings'!Q1348</f>
        <v>0</v>
      </c>
      <c r="N347" s="309">
        <f>IF(OR('Sch D. Workings'!D341="",$D$7&lt;=I$7,M347=0),0,(IF(H347='Sch D. Workings'!$D$12,"Exceeded Cap",IF((SUMIFS('Sch A. Input'!H339:CJ339,'Sch A. Input'!$H$14:$CJ$14,"Total",'Sch A. Input'!$H$13:$CJ$13,"&lt;="&amp;$O$7))&gt;'Sch D. Workings'!$D$12,MIN('Sch D. Workings'!T1348,'Sch D. Workings'!$D$12-H347),'Sch D. Workings'!T1348))))</f>
        <v>0</v>
      </c>
      <c r="O347" s="221">
        <f>'Sch D. Workings'!Y1348</f>
        <v>0</v>
      </c>
      <c r="P347" s="82">
        <f>IFERROR(LOOKUP('Sch D. Workings'!V1348,$C$10:$C$14,$B$10:$B$14),0)</f>
        <v>0</v>
      </c>
      <c r="Q347" s="99">
        <f>COUNTIFS('Sch D. Workings'!V1348,"&gt;"&amp;$D$14)</f>
        <v>0</v>
      </c>
      <c r="R347" s="85"/>
      <c r="S347" s="78">
        <f>'Sch D. Workings'!AA1348</f>
        <v>0</v>
      </c>
      <c r="T347" s="309">
        <f>IF(OR('Sch D. Workings'!D341="",$D$7&lt;=O$7,S347=0),0,IF(OR(N347="Exceeded Cap",SUM(H347,N347)='Sch D. Workings'!$D$12),"Exceeded cap",IF((SUMIFS('Sch A. Input'!H339:CJ339,'Sch A. Input'!$H$14:$CJ$14,"Total",'Sch A. Input'!$H$13:$CJ$13,"&lt;="&amp;$U$7))&gt;'Sch D. Workings'!$D$12,MIN('Sch D. Workings'!AD1348,'Sch D. Workings'!$D$12-N347-H347),'Sch D. Workings'!AD1348)))</f>
        <v>0</v>
      </c>
      <c r="U347" s="221">
        <f>'Sch D. Workings'!AI1348</f>
        <v>0</v>
      </c>
      <c r="V347" s="82">
        <f>IFERROR(LOOKUP('Sch D. Workings'!AF1348,$C$10:$C$14,$B$10:$B$14),0)</f>
        <v>0</v>
      </c>
      <c r="W347" s="99">
        <f>COUNTIFS('Sch D. Workings'!AF1348,"&gt;"&amp;$D$14)</f>
        <v>0</v>
      </c>
      <c r="X347" s="85"/>
      <c r="Y347" s="78">
        <f>'Sch D. Workings'!AK1348</f>
        <v>0</v>
      </c>
      <c r="Z347" s="309">
        <f>IF(OR('Sch D. Workings'!D341="",$D$7&lt;=U$7,Y347=0),0,IF(OR(T347="Exceeded Cap",N347="Exceeded Cap",SUM(H347,N347,T347)='Sch D. Workings'!$D$12),"Exceeded Cap",IF((SUMIFS('Sch A. Input'!H339:CJ339,'Sch A. Input'!$H$14:$CJ$14,"Total",'Sch A. Input'!$H$13:$CJ$13,"&lt;="&amp;$AA$7))&gt;'Sch D. Workings'!$D$12,MIN('Sch D. Workings'!AN1348,'Sch D. Workings'!$D$12-N347-T347-H347),'Sch D. Workings'!AN1348)))</f>
        <v>0</v>
      </c>
      <c r="AA347" s="221">
        <f>'Sch D. Workings'!AS1348</f>
        <v>0</v>
      </c>
      <c r="AB347" s="82">
        <f>IFERROR(LOOKUP('Sch D. Workings'!AP1348,$C$10:$C$14,$B$10:$B$14),0)</f>
        <v>0</v>
      </c>
      <c r="AC347" s="99">
        <f>COUNTIFS('Sch D. Workings'!AP1348,"&gt;"&amp;$D$14)</f>
        <v>0</v>
      </c>
    </row>
    <row r="348" spans="3:29" x14ac:dyDescent="0.35">
      <c r="C348" s="81" t="str">
        <f>IF('Sch A. Input'!B340="","",'Sch A. Input'!B340)</f>
        <v/>
      </c>
      <c r="D348" s="81" t="str">
        <f>IF('Sch A. Input'!C340="","",'Sch A. Input'!C340)</f>
        <v/>
      </c>
      <c r="E348" s="85"/>
      <c r="F348" s="85"/>
      <c r="G348" s="99">
        <f>'Sch D. Workings'!G1349</f>
        <v>0</v>
      </c>
      <c r="H348" s="310">
        <f>IF(OR('Sch D. Workings'!D342="",G348=0),0,(IF((SUMIFS('Sch A. Input'!H340:CJ340,'Sch A. Input'!$H$14:$CJ$14,"Total",'Sch A. Input'!$H$13:$CJ$13,"&lt;="&amp;$I$7))&gt;'Sch D. Workings'!$D$12,MIN('Sch D. Workings'!J1349,'Sch D. Workings'!$D$12),'Sch D. Workings'!J1349)))</f>
        <v>0</v>
      </c>
      <c r="I348" s="221">
        <f>'Sch D. Workings'!O1349</f>
        <v>0</v>
      </c>
      <c r="J348" s="82">
        <f>IFERROR(LOOKUP('Sch D. Workings'!L1349,$C$10:$C$14,$B$10:$B$14),0)</f>
        <v>0</v>
      </c>
      <c r="K348" s="99">
        <f>COUNTIFS('Sch D. Workings'!L1349,"&gt;"&amp;$D$14)</f>
        <v>0</v>
      </c>
      <c r="L348" s="300"/>
      <c r="M348" s="78">
        <f>'Sch D. Workings'!Q1349</f>
        <v>0</v>
      </c>
      <c r="N348" s="309">
        <f>IF(OR('Sch D. Workings'!D342="",$D$7&lt;=I$7,M348=0),0,(IF(H348='Sch D. Workings'!$D$12,"Exceeded Cap",IF((SUMIFS('Sch A. Input'!H340:CJ340,'Sch A. Input'!$H$14:$CJ$14,"Total",'Sch A. Input'!$H$13:$CJ$13,"&lt;="&amp;$O$7))&gt;'Sch D. Workings'!$D$12,MIN('Sch D. Workings'!T1349,'Sch D. Workings'!$D$12-H348),'Sch D. Workings'!T1349))))</f>
        <v>0</v>
      </c>
      <c r="O348" s="221">
        <f>'Sch D. Workings'!Y1349</f>
        <v>0</v>
      </c>
      <c r="P348" s="82">
        <f>IFERROR(LOOKUP('Sch D. Workings'!V1349,$C$10:$C$14,$B$10:$B$14),0)</f>
        <v>0</v>
      </c>
      <c r="Q348" s="99">
        <f>COUNTIFS('Sch D. Workings'!V1349,"&gt;"&amp;$D$14)</f>
        <v>0</v>
      </c>
      <c r="R348" s="85"/>
      <c r="S348" s="78">
        <f>'Sch D. Workings'!AA1349</f>
        <v>0</v>
      </c>
      <c r="T348" s="309">
        <f>IF(OR('Sch D. Workings'!D342="",$D$7&lt;=O$7,S348=0),0,IF(OR(N348="Exceeded Cap",SUM(H348,N348)='Sch D. Workings'!$D$12),"Exceeded cap",IF((SUMIFS('Sch A. Input'!H340:CJ340,'Sch A. Input'!$H$14:$CJ$14,"Total",'Sch A. Input'!$H$13:$CJ$13,"&lt;="&amp;$U$7))&gt;'Sch D. Workings'!$D$12,MIN('Sch D. Workings'!AD1349,'Sch D. Workings'!$D$12-N348-H348),'Sch D. Workings'!AD1349)))</f>
        <v>0</v>
      </c>
      <c r="U348" s="221">
        <f>'Sch D. Workings'!AI1349</f>
        <v>0</v>
      </c>
      <c r="V348" s="82">
        <f>IFERROR(LOOKUP('Sch D. Workings'!AF1349,$C$10:$C$14,$B$10:$B$14),0)</f>
        <v>0</v>
      </c>
      <c r="W348" s="99">
        <f>COUNTIFS('Sch D. Workings'!AF1349,"&gt;"&amp;$D$14)</f>
        <v>0</v>
      </c>
      <c r="X348" s="85"/>
      <c r="Y348" s="78">
        <f>'Sch D. Workings'!AK1349</f>
        <v>0</v>
      </c>
      <c r="Z348" s="309">
        <f>IF(OR('Sch D. Workings'!D342="",$D$7&lt;=U$7,Y348=0),0,IF(OR(T348="Exceeded Cap",N348="Exceeded Cap",SUM(H348,N348,T348)='Sch D. Workings'!$D$12),"Exceeded Cap",IF((SUMIFS('Sch A. Input'!H340:CJ340,'Sch A. Input'!$H$14:$CJ$14,"Total",'Sch A. Input'!$H$13:$CJ$13,"&lt;="&amp;$AA$7))&gt;'Sch D. Workings'!$D$12,MIN('Sch D. Workings'!AN1349,'Sch D. Workings'!$D$12-N348-T348-H348),'Sch D. Workings'!AN1349)))</f>
        <v>0</v>
      </c>
      <c r="AA348" s="221">
        <f>'Sch D. Workings'!AS1349</f>
        <v>0</v>
      </c>
      <c r="AB348" s="82">
        <f>IFERROR(LOOKUP('Sch D. Workings'!AP1349,$C$10:$C$14,$B$10:$B$14),0)</f>
        <v>0</v>
      </c>
      <c r="AC348" s="99">
        <f>COUNTIFS('Sch D. Workings'!AP1349,"&gt;"&amp;$D$14)</f>
        <v>0</v>
      </c>
    </row>
    <row r="349" spans="3:29" x14ac:dyDescent="0.35">
      <c r="C349" s="81" t="str">
        <f>IF('Sch A. Input'!B341="","",'Sch A. Input'!B341)</f>
        <v/>
      </c>
      <c r="D349" s="81" t="str">
        <f>IF('Sch A. Input'!C341="","",'Sch A. Input'!C341)</f>
        <v/>
      </c>
      <c r="E349" s="85"/>
      <c r="F349" s="85"/>
      <c r="G349" s="99">
        <f>'Sch D. Workings'!G1350</f>
        <v>0</v>
      </c>
      <c r="H349" s="310">
        <f>IF(OR('Sch D. Workings'!D343="",G349=0),0,(IF((SUMIFS('Sch A. Input'!H341:CJ341,'Sch A. Input'!$H$14:$CJ$14,"Total",'Sch A. Input'!$H$13:$CJ$13,"&lt;="&amp;$I$7))&gt;'Sch D. Workings'!$D$12,MIN('Sch D. Workings'!J1350,'Sch D. Workings'!$D$12),'Sch D. Workings'!J1350)))</f>
        <v>0</v>
      </c>
      <c r="I349" s="221">
        <f>'Sch D. Workings'!O1350</f>
        <v>0</v>
      </c>
      <c r="J349" s="82">
        <f>IFERROR(LOOKUP('Sch D. Workings'!L1350,$C$10:$C$14,$B$10:$B$14),0)</f>
        <v>0</v>
      </c>
      <c r="K349" s="99">
        <f>COUNTIFS('Sch D. Workings'!L1350,"&gt;"&amp;$D$14)</f>
        <v>0</v>
      </c>
      <c r="L349" s="300"/>
      <c r="M349" s="78">
        <f>'Sch D. Workings'!Q1350</f>
        <v>0</v>
      </c>
      <c r="N349" s="309">
        <f>IF(OR('Sch D. Workings'!D343="",$D$7&lt;=I$7,M349=0),0,(IF(H349='Sch D. Workings'!$D$12,"Exceeded Cap",IF((SUMIFS('Sch A. Input'!H341:CJ341,'Sch A. Input'!$H$14:$CJ$14,"Total",'Sch A. Input'!$H$13:$CJ$13,"&lt;="&amp;$O$7))&gt;'Sch D. Workings'!$D$12,MIN('Sch D. Workings'!T1350,'Sch D. Workings'!$D$12-H349),'Sch D. Workings'!T1350))))</f>
        <v>0</v>
      </c>
      <c r="O349" s="221">
        <f>'Sch D. Workings'!Y1350</f>
        <v>0</v>
      </c>
      <c r="P349" s="82">
        <f>IFERROR(LOOKUP('Sch D. Workings'!V1350,$C$10:$C$14,$B$10:$B$14),0)</f>
        <v>0</v>
      </c>
      <c r="Q349" s="99">
        <f>COUNTIFS('Sch D. Workings'!V1350,"&gt;"&amp;$D$14)</f>
        <v>0</v>
      </c>
      <c r="R349" s="85"/>
      <c r="S349" s="78">
        <f>'Sch D. Workings'!AA1350</f>
        <v>0</v>
      </c>
      <c r="T349" s="309">
        <f>IF(OR('Sch D. Workings'!D343="",$D$7&lt;=O$7,S349=0),0,IF(OR(N349="Exceeded Cap",SUM(H349,N349)='Sch D. Workings'!$D$12),"Exceeded cap",IF((SUMIFS('Sch A. Input'!H341:CJ341,'Sch A. Input'!$H$14:$CJ$14,"Total",'Sch A. Input'!$H$13:$CJ$13,"&lt;="&amp;$U$7))&gt;'Sch D. Workings'!$D$12,MIN('Sch D. Workings'!AD1350,'Sch D. Workings'!$D$12-N349-H349),'Sch D. Workings'!AD1350)))</f>
        <v>0</v>
      </c>
      <c r="U349" s="221">
        <f>'Sch D. Workings'!AI1350</f>
        <v>0</v>
      </c>
      <c r="V349" s="82">
        <f>IFERROR(LOOKUP('Sch D. Workings'!AF1350,$C$10:$C$14,$B$10:$B$14),0)</f>
        <v>0</v>
      </c>
      <c r="W349" s="99">
        <f>COUNTIFS('Sch D. Workings'!AF1350,"&gt;"&amp;$D$14)</f>
        <v>0</v>
      </c>
      <c r="X349" s="85"/>
      <c r="Y349" s="78">
        <f>'Sch D. Workings'!AK1350</f>
        <v>0</v>
      </c>
      <c r="Z349" s="309">
        <f>IF(OR('Sch D. Workings'!D343="",$D$7&lt;=U$7,Y349=0),0,IF(OR(T349="Exceeded Cap",N349="Exceeded Cap",SUM(H349,N349,T349)='Sch D. Workings'!$D$12),"Exceeded Cap",IF((SUMIFS('Sch A. Input'!H341:CJ341,'Sch A. Input'!$H$14:$CJ$14,"Total",'Sch A. Input'!$H$13:$CJ$13,"&lt;="&amp;$AA$7))&gt;'Sch D. Workings'!$D$12,MIN('Sch D. Workings'!AN1350,'Sch D. Workings'!$D$12-N349-T349-H349),'Sch D. Workings'!AN1350)))</f>
        <v>0</v>
      </c>
      <c r="AA349" s="221">
        <f>'Sch D. Workings'!AS1350</f>
        <v>0</v>
      </c>
      <c r="AB349" s="82">
        <f>IFERROR(LOOKUP('Sch D. Workings'!AP1350,$C$10:$C$14,$B$10:$B$14),0)</f>
        <v>0</v>
      </c>
      <c r="AC349" s="99">
        <f>COUNTIFS('Sch D. Workings'!AP1350,"&gt;"&amp;$D$14)</f>
        <v>0</v>
      </c>
    </row>
    <row r="350" spans="3:29" x14ac:dyDescent="0.35">
      <c r="C350" s="81" t="str">
        <f>IF('Sch A. Input'!B342="","",'Sch A. Input'!B342)</f>
        <v/>
      </c>
      <c r="D350" s="81" t="str">
        <f>IF('Sch A. Input'!C342="","",'Sch A. Input'!C342)</f>
        <v/>
      </c>
      <c r="E350" s="85"/>
      <c r="F350" s="85"/>
      <c r="G350" s="99">
        <f>'Sch D. Workings'!G1351</f>
        <v>0</v>
      </c>
      <c r="H350" s="310">
        <f>IF(OR('Sch D. Workings'!D344="",G350=0),0,(IF((SUMIFS('Sch A. Input'!H342:CJ342,'Sch A. Input'!$H$14:$CJ$14,"Total",'Sch A. Input'!$H$13:$CJ$13,"&lt;="&amp;$I$7))&gt;'Sch D. Workings'!$D$12,MIN('Sch D. Workings'!J1351,'Sch D. Workings'!$D$12),'Sch D. Workings'!J1351)))</f>
        <v>0</v>
      </c>
      <c r="I350" s="221">
        <f>'Sch D. Workings'!O1351</f>
        <v>0</v>
      </c>
      <c r="J350" s="82">
        <f>IFERROR(LOOKUP('Sch D. Workings'!L1351,$C$10:$C$14,$B$10:$B$14),0)</f>
        <v>0</v>
      </c>
      <c r="K350" s="99">
        <f>COUNTIFS('Sch D. Workings'!L1351,"&gt;"&amp;$D$14)</f>
        <v>0</v>
      </c>
      <c r="L350" s="300"/>
      <c r="M350" s="78">
        <f>'Sch D. Workings'!Q1351</f>
        <v>0</v>
      </c>
      <c r="N350" s="309">
        <f>IF(OR('Sch D. Workings'!D344="",$D$7&lt;=I$7,M350=0),0,(IF(H350='Sch D. Workings'!$D$12,"Exceeded Cap",IF((SUMIFS('Sch A. Input'!H342:CJ342,'Sch A. Input'!$H$14:$CJ$14,"Total",'Sch A. Input'!$H$13:$CJ$13,"&lt;="&amp;$O$7))&gt;'Sch D. Workings'!$D$12,MIN('Sch D. Workings'!T1351,'Sch D. Workings'!$D$12-H350),'Sch D. Workings'!T1351))))</f>
        <v>0</v>
      </c>
      <c r="O350" s="221">
        <f>'Sch D. Workings'!Y1351</f>
        <v>0</v>
      </c>
      <c r="P350" s="82">
        <f>IFERROR(LOOKUP('Sch D. Workings'!V1351,$C$10:$C$14,$B$10:$B$14),0)</f>
        <v>0</v>
      </c>
      <c r="Q350" s="99">
        <f>COUNTIFS('Sch D. Workings'!V1351,"&gt;"&amp;$D$14)</f>
        <v>0</v>
      </c>
      <c r="R350" s="85"/>
      <c r="S350" s="78">
        <f>'Sch D. Workings'!AA1351</f>
        <v>0</v>
      </c>
      <c r="T350" s="309">
        <f>IF(OR('Sch D. Workings'!D344="",$D$7&lt;=O$7,S350=0),0,IF(OR(N350="Exceeded Cap",SUM(H350,N350)='Sch D. Workings'!$D$12),"Exceeded cap",IF((SUMIFS('Sch A. Input'!H342:CJ342,'Sch A. Input'!$H$14:$CJ$14,"Total",'Sch A. Input'!$H$13:$CJ$13,"&lt;="&amp;$U$7))&gt;'Sch D. Workings'!$D$12,MIN('Sch D. Workings'!AD1351,'Sch D. Workings'!$D$12-N350-H350),'Sch D. Workings'!AD1351)))</f>
        <v>0</v>
      </c>
      <c r="U350" s="221">
        <f>'Sch D. Workings'!AI1351</f>
        <v>0</v>
      </c>
      <c r="V350" s="82">
        <f>IFERROR(LOOKUP('Sch D. Workings'!AF1351,$C$10:$C$14,$B$10:$B$14),0)</f>
        <v>0</v>
      </c>
      <c r="W350" s="99">
        <f>COUNTIFS('Sch D. Workings'!AF1351,"&gt;"&amp;$D$14)</f>
        <v>0</v>
      </c>
      <c r="X350" s="85"/>
      <c r="Y350" s="78">
        <f>'Sch D. Workings'!AK1351</f>
        <v>0</v>
      </c>
      <c r="Z350" s="309">
        <f>IF(OR('Sch D. Workings'!D344="",$D$7&lt;=U$7,Y350=0),0,IF(OR(T350="Exceeded Cap",N350="Exceeded Cap",SUM(H350,N350,T350)='Sch D. Workings'!$D$12),"Exceeded Cap",IF((SUMIFS('Sch A. Input'!H342:CJ342,'Sch A. Input'!$H$14:$CJ$14,"Total",'Sch A. Input'!$H$13:$CJ$13,"&lt;="&amp;$AA$7))&gt;'Sch D. Workings'!$D$12,MIN('Sch D. Workings'!AN1351,'Sch D. Workings'!$D$12-N350-T350-H350),'Sch D. Workings'!AN1351)))</f>
        <v>0</v>
      </c>
      <c r="AA350" s="221">
        <f>'Sch D. Workings'!AS1351</f>
        <v>0</v>
      </c>
      <c r="AB350" s="82">
        <f>IFERROR(LOOKUP('Sch D. Workings'!AP1351,$C$10:$C$14,$B$10:$B$14),0)</f>
        <v>0</v>
      </c>
      <c r="AC350" s="99">
        <f>COUNTIFS('Sch D. Workings'!AP1351,"&gt;"&amp;$D$14)</f>
        <v>0</v>
      </c>
    </row>
    <row r="351" spans="3:29" x14ac:dyDescent="0.35">
      <c r="C351" s="81" t="str">
        <f>IF('Sch A. Input'!B343="","",'Sch A. Input'!B343)</f>
        <v/>
      </c>
      <c r="D351" s="81" t="str">
        <f>IF('Sch A. Input'!C343="","",'Sch A. Input'!C343)</f>
        <v/>
      </c>
      <c r="E351" s="85"/>
      <c r="F351" s="85"/>
      <c r="G351" s="99">
        <f>'Sch D. Workings'!G1352</f>
        <v>0</v>
      </c>
      <c r="H351" s="310">
        <f>IF(OR('Sch D. Workings'!D345="",G351=0),0,(IF((SUMIFS('Sch A. Input'!H343:CJ343,'Sch A. Input'!$H$14:$CJ$14,"Total",'Sch A. Input'!$H$13:$CJ$13,"&lt;="&amp;$I$7))&gt;'Sch D. Workings'!$D$12,MIN('Sch D. Workings'!J1352,'Sch D. Workings'!$D$12),'Sch D. Workings'!J1352)))</f>
        <v>0</v>
      </c>
      <c r="I351" s="221">
        <f>'Sch D. Workings'!O1352</f>
        <v>0</v>
      </c>
      <c r="J351" s="82">
        <f>IFERROR(LOOKUP('Sch D. Workings'!L1352,$C$10:$C$14,$B$10:$B$14),0)</f>
        <v>0</v>
      </c>
      <c r="K351" s="99">
        <f>COUNTIFS('Sch D. Workings'!L1352,"&gt;"&amp;$D$14)</f>
        <v>0</v>
      </c>
      <c r="L351" s="300"/>
      <c r="M351" s="78">
        <f>'Sch D. Workings'!Q1352</f>
        <v>0</v>
      </c>
      <c r="N351" s="309">
        <f>IF(OR('Sch D. Workings'!D345="",$D$7&lt;=I$7,M351=0),0,(IF(H351='Sch D. Workings'!$D$12,"Exceeded Cap",IF((SUMIFS('Sch A. Input'!H343:CJ343,'Sch A. Input'!$H$14:$CJ$14,"Total",'Sch A. Input'!$H$13:$CJ$13,"&lt;="&amp;$O$7))&gt;'Sch D. Workings'!$D$12,MIN('Sch D. Workings'!T1352,'Sch D. Workings'!$D$12-H351),'Sch D. Workings'!T1352))))</f>
        <v>0</v>
      </c>
      <c r="O351" s="221">
        <f>'Sch D. Workings'!Y1352</f>
        <v>0</v>
      </c>
      <c r="P351" s="82">
        <f>IFERROR(LOOKUP('Sch D. Workings'!V1352,$C$10:$C$14,$B$10:$B$14),0)</f>
        <v>0</v>
      </c>
      <c r="Q351" s="99">
        <f>COUNTIFS('Sch D. Workings'!V1352,"&gt;"&amp;$D$14)</f>
        <v>0</v>
      </c>
      <c r="R351" s="85"/>
      <c r="S351" s="78">
        <f>'Sch D. Workings'!AA1352</f>
        <v>0</v>
      </c>
      <c r="T351" s="309">
        <f>IF(OR('Sch D. Workings'!D345="",$D$7&lt;=O$7,S351=0),0,IF(OR(N351="Exceeded Cap",SUM(H351,N351)='Sch D. Workings'!$D$12),"Exceeded cap",IF((SUMIFS('Sch A. Input'!H343:CJ343,'Sch A. Input'!$H$14:$CJ$14,"Total",'Sch A. Input'!$H$13:$CJ$13,"&lt;="&amp;$U$7))&gt;'Sch D. Workings'!$D$12,MIN('Sch D. Workings'!AD1352,'Sch D. Workings'!$D$12-N351-H351),'Sch D. Workings'!AD1352)))</f>
        <v>0</v>
      </c>
      <c r="U351" s="221">
        <f>'Sch D. Workings'!AI1352</f>
        <v>0</v>
      </c>
      <c r="V351" s="82">
        <f>IFERROR(LOOKUP('Sch D. Workings'!AF1352,$C$10:$C$14,$B$10:$B$14),0)</f>
        <v>0</v>
      </c>
      <c r="W351" s="99">
        <f>COUNTIFS('Sch D. Workings'!AF1352,"&gt;"&amp;$D$14)</f>
        <v>0</v>
      </c>
      <c r="X351" s="85"/>
      <c r="Y351" s="78">
        <f>'Sch D. Workings'!AK1352</f>
        <v>0</v>
      </c>
      <c r="Z351" s="309">
        <f>IF(OR('Sch D. Workings'!D345="",$D$7&lt;=U$7,Y351=0),0,IF(OR(T351="Exceeded Cap",N351="Exceeded Cap",SUM(H351,N351,T351)='Sch D. Workings'!$D$12),"Exceeded Cap",IF((SUMIFS('Sch A. Input'!H343:CJ343,'Sch A. Input'!$H$14:$CJ$14,"Total",'Sch A. Input'!$H$13:$CJ$13,"&lt;="&amp;$AA$7))&gt;'Sch D. Workings'!$D$12,MIN('Sch D. Workings'!AN1352,'Sch D. Workings'!$D$12-N351-T351-H351),'Sch D. Workings'!AN1352)))</f>
        <v>0</v>
      </c>
      <c r="AA351" s="221">
        <f>'Sch D. Workings'!AS1352</f>
        <v>0</v>
      </c>
      <c r="AB351" s="82">
        <f>IFERROR(LOOKUP('Sch D. Workings'!AP1352,$C$10:$C$14,$B$10:$B$14),0)</f>
        <v>0</v>
      </c>
      <c r="AC351" s="99">
        <f>COUNTIFS('Sch D. Workings'!AP1352,"&gt;"&amp;$D$14)</f>
        <v>0</v>
      </c>
    </row>
    <row r="352" spans="3:29" x14ac:dyDescent="0.35">
      <c r="C352" s="81" t="str">
        <f>IF('Sch A. Input'!B344="","",'Sch A. Input'!B344)</f>
        <v/>
      </c>
      <c r="D352" s="81" t="str">
        <f>IF('Sch A. Input'!C344="","",'Sch A. Input'!C344)</f>
        <v/>
      </c>
      <c r="E352" s="85"/>
      <c r="F352" s="85"/>
      <c r="G352" s="99">
        <f>'Sch D. Workings'!G1353</f>
        <v>0</v>
      </c>
      <c r="H352" s="310">
        <f>IF(OR('Sch D. Workings'!D346="",G352=0),0,(IF((SUMIFS('Sch A. Input'!H344:CJ344,'Sch A. Input'!$H$14:$CJ$14,"Total",'Sch A. Input'!$H$13:$CJ$13,"&lt;="&amp;$I$7))&gt;'Sch D. Workings'!$D$12,MIN('Sch D. Workings'!J1353,'Sch D. Workings'!$D$12),'Sch D. Workings'!J1353)))</f>
        <v>0</v>
      </c>
      <c r="I352" s="221">
        <f>'Sch D. Workings'!O1353</f>
        <v>0</v>
      </c>
      <c r="J352" s="82">
        <f>IFERROR(LOOKUP('Sch D. Workings'!L1353,$C$10:$C$14,$B$10:$B$14),0)</f>
        <v>0</v>
      </c>
      <c r="K352" s="99">
        <f>COUNTIFS('Sch D. Workings'!L1353,"&gt;"&amp;$D$14)</f>
        <v>0</v>
      </c>
      <c r="L352" s="300"/>
      <c r="M352" s="78">
        <f>'Sch D. Workings'!Q1353</f>
        <v>0</v>
      </c>
      <c r="N352" s="309">
        <f>IF(OR('Sch D. Workings'!D346="",$D$7&lt;=I$7,M352=0),0,(IF(H352='Sch D. Workings'!$D$12,"Exceeded Cap",IF((SUMIFS('Sch A. Input'!H344:CJ344,'Sch A. Input'!$H$14:$CJ$14,"Total",'Sch A. Input'!$H$13:$CJ$13,"&lt;="&amp;$O$7))&gt;'Sch D. Workings'!$D$12,MIN('Sch D. Workings'!T1353,'Sch D. Workings'!$D$12-H352),'Sch D. Workings'!T1353))))</f>
        <v>0</v>
      </c>
      <c r="O352" s="221">
        <f>'Sch D. Workings'!Y1353</f>
        <v>0</v>
      </c>
      <c r="P352" s="82">
        <f>IFERROR(LOOKUP('Sch D. Workings'!V1353,$C$10:$C$14,$B$10:$B$14),0)</f>
        <v>0</v>
      </c>
      <c r="Q352" s="99">
        <f>COUNTIFS('Sch D. Workings'!V1353,"&gt;"&amp;$D$14)</f>
        <v>0</v>
      </c>
      <c r="R352" s="85"/>
      <c r="S352" s="78">
        <f>'Sch D. Workings'!AA1353</f>
        <v>0</v>
      </c>
      <c r="T352" s="309">
        <f>IF(OR('Sch D. Workings'!D346="",$D$7&lt;=O$7,S352=0),0,IF(OR(N352="Exceeded Cap",SUM(H352,N352)='Sch D. Workings'!$D$12),"Exceeded cap",IF((SUMIFS('Sch A. Input'!H344:CJ344,'Sch A. Input'!$H$14:$CJ$14,"Total",'Sch A. Input'!$H$13:$CJ$13,"&lt;="&amp;$U$7))&gt;'Sch D. Workings'!$D$12,MIN('Sch D. Workings'!AD1353,'Sch D. Workings'!$D$12-N352-H352),'Sch D. Workings'!AD1353)))</f>
        <v>0</v>
      </c>
      <c r="U352" s="221">
        <f>'Sch D. Workings'!AI1353</f>
        <v>0</v>
      </c>
      <c r="V352" s="82">
        <f>IFERROR(LOOKUP('Sch D. Workings'!AF1353,$C$10:$C$14,$B$10:$B$14),0)</f>
        <v>0</v>
      </c>
      <c r="W352" s="99">
        <f>COUNTIFS('Sch D. Workings'!AF1353,"&gt;"&amp;$D$14)</f>
        <v>0</v>
      </c>
      <c r="X352" s="85"/>
      <c r="Y352" s="78">
        <f>'Sch D. Workings'!AK1353</f>
        <v>0</v>
      </c>
      <c r="Z352" s="309">
        <f>IF(OR('Sch D. Workings'!D346="",$D$7&lt;=U$7,Y352=0),0,IF(OR(T352="Exceeded Cap",N352="Exceeded Cap",SUM(H352,N352,T352)='Sch D. Workings'!$D$12),"Exceeded Cap",IF((SUMIFS('Sch A. Input'!H344:CJ344,'Sch A. Input'!$H$14:$CJ$14,"Total",'Sch A. Input'!$H$13:$CJ$13,"&lt;="&amp;$AA$7))&gt;'Sch D. Workings'!$D$12,MIN('Sch D. Workings'!AN1353,'Sch D. Workings'!$D$12-N352-T352-H352),'Sch D. Workings'!AN1353)))</f>
        <v>0</v>
      </c>
      <c r="AA352" s="221">
        <f>'Sch D. Workings'!AS1353</f>
        <v>0</v>
      </c>
      <c r="AB352" s="82">
        <f>IFERROR(LOOKUP('Sch D. Workings'!AP1353,$C$10:$C$14,$B$10:$B$14),0)</f>
        <v>0</v>
      </c>
      <c r="AC352" s="99">
        <f>COUNTIFS('Sch D. Workings'!AP1353,"&gt;"&amp;$D$14)</f>
        <v>0</v>
      </c>
    </row>
    <row r="353" spans="3:29" x14ac:dyDescent="0.35">
      <c r="C353" s="81" t="str">
        <f>IF('Sch A. Input'!B345="","",'Sch A. Input'!B345)</f>
        <v/>
      </c>
      <c r="D353" s="81" t="str">
        <f>IF('Sch A. Input'!C345="","",'Sch A. Input'!C345)</f>
        <v/>
      </c>
      <c r="E353" s="85"/>
      <c r="F353" s="85"/>
      <c r="G353" s="99">
        <f>'Sch D. Workings'!G1354</f>
        <v>0</v>
      </c>
      <c r="H353" s="310">
        <f>IF(OR('Sch D. Workings'!D347="",G353=0),0,(IF((SUMIFS('Sch A. Input'!H345:CJ345,'Sch A. Input'!$H$14:$CJ$14,"Total",'Sch A. Input'!$H$13:$CJ$13,"&lt;="&amp;$I$7))&gt;'Sch D. Workings'!$D$12,MIN('Sch D. Workings'!J1354,'Sch D. Workings'!$D$12),'Sch D. Workings'!J1354)))</f>
        <v>0</v>
      </c>
      <c r="I353" s="221">
        <f>'Sch D. Workings'!O1354</f>
        <v>0</v>
      </c>
      <c r="J353" s="82">
        <f>IFERROR(LOOKUP('Sch D. Workings'!L1354,$C$10:$C$14,$B$10:$B$14),0)</f>
        <v>0</v>
      </c>
      <c r="K353" s="99">
        <f>COUNTIFS('Sch D. Workings'!L1354,"&gt;"&amp;$D$14)</f>
        <v>0</v>
      </c>
      <c r="L353" s="300"/>
      <c r="M353" s="78">
        <f>'Sch D. Workings'!Q1354</f>
        <v>0</v>
      </c>
      <c r="N353" s="309">
        <f>IF(OR('Sch D. Workings'!D347="",$D$7&lt;=I$7,M353=0),0,(IF(H353='Sch D. Workings'!$D$12,"Exceeded Cap",IF((SUMIFS('Sch A. Input'!H345:CJ345,'Sch A. Input'!$H$14:$CJ$14,"Total",'Sch A. Input'!$H$13:$CJ$13,"&lt;="&amp;$O$7))&gt;'Sch D. Workings'!$D$12,MIN('Sch D. Workings'!T1354,'Sch D. Workings'!$D$12-H353),'Sch D. Workings'!T1354))))</f>
        <v>0</v>
      </c>
      <c r="O353" s="221">
        <f>'Sch D. Workings'!Y1354</f>
        <v>0</v>
      </c>
      <c r="P353" s="82">
        <f>IFERROR(LOOKUP('Sch D. Workings'!V1354,$C$10:$C$14,$B$10:$B$14),0)</f>
        <v>0</v>
      </c>
      <c r="Q353" s="99">
        <f>COUNTIFS('Sch D. Workings'!V1354,"&gt;"&amp;$D$14)</f>
        <v>0</v>
      </c>
      <c r="R353" s="85"/>
      <c r="S353" s="78">
        <f>'Sch D. Workings'!AA1354</f>
        <v>0</v>
      </c>
      <c r="T353" s="309">
        <f>IF(OR('Sch D. Workings'!D347="",$D$7&lt;=O$7,S353=0),0,IF(OR(N353="Exceeded Cap",SUM(H353,N353)='Sch D. Workings'!$D$12),"Exceeded cap",IF((SUMIFS('Sch A. Input'!H345:CJ345,'Sch A. Input'!$H$14:$CJ$14,"Total",'Sch A. Input'!$H$13:$CJ$13,"&lt;="&amp;$U$7))&gt;'Sch D. Workings'!$D$12,MIN('Sch D. Workings'!AD1354,'Sch D. Workings'!$D$12-N353-H353),'Sch D. Workings'!AD1354)))</f>
        <v>0</v>
      </c>
      <c r="U353" s="221">
        <f>'Sch D. Workings'!AI1354</f>
        <v>0</v>
      </c>
      <c r="V353" s="82">
        <f>IFERROR(LOOKUP('Sch D. Workings'!AF1354,$C$10:$C$14,$B$10:$B$14),0)</f>
        <v>0</v>
      </c>
      <c r="W353" s="99">
        <f>COUNTIFS('Sch D. Workings'!AF1354,"&gt;"&amp;$D$14)</f>
        <v>0</v>
      </c>
      <c r="X353" s="85"/>
      <c r="Y353" s="78">
        <f>'Sch D. Workings'!AK1354</f>
        <v>0</v>
      </c>
      <c r="Z353" s="309">
        <f>IF(OR('Sch D. Workings'!D347="",$D$7&lt;=U$7,Y353=0),0,IF(OR(T353="Exceeded Cap",N353="Exceeded Cap",SUM(H353,N353,T353)='Sch D. Workings'!$D$12),"Exceeded Cap",IF((SUMIFS('Sch A. Input'!H345:CJ345,'Sch A. Input'!$H$14:$CJ$14,"Total",'Sch A. Input'!$H$13:$CJ$13,"&lt;="&amp;$AA$7))&gt;'Sch D. Workings'!$D$12,MIN('Sch D. Workings'!AN1354,'Sch D. Workings'!$D$12-N353-T353-H353),'Sch D. Workings'!AN1354)))</f>
        <v>0</v>
      </c>
      <c r="AA353" s="221">
        <f>'Sch D. Workings'!AS1354</f>
        <v>0</v>
      </c>
      <c r="AB353" s="82">
        <f>IFERROR(LOOKUP('Sch D. Workings'!AP1354,$C$10:$C$14,$B$10:$B$14),0)</f>
        <v>0</v>
      </c>
      <c r="AC353" s="99">
        <f>COUNTIFS('Sch D. Workings'!AP1354,"&gt;"&amp;$D$14)</f>
        <v>0</v>
      </c>
    </row>
    <row r="354" spans="3:29" x14ac:dyDescent="0.35">
      <c r="C354" s="81" t="str">
        <f>IF('Sch A. Input'!B346="","",'Sch A. Input'!B346)</f>
        <v/>
      </c>
      <c r="D354" s="81" t="str">
        <f>IF('Sch A. Input'!C346="","",'Sch A. Input'!C346)</f>
        <v/>
      </c>
      <c r="E354" s="85"/>
      <c r="F354" s="85"/>
      <c r="G354" s="99">
        <f>'Sch D. Workings'!G1355</f>
        <v>0</v>
      </c>
      <c r="H354" s="310">
        <f>IF(OR('Sch D. Workings'!D348="",G354=0),0,(IF((SUMIFS('Sch A. Input'!H346:CJ346,'Sch A. Input'!$H$14:$CJ$14,"Total",'Sch A. Input'!$H$13:$CJ$13,"&lt;="&amp;$I$7))&gt;'Sch D. Workings'!$D$12,MIN('Sch D. Workings'!J1355,'Sch D. Workings'!$D$12),'Sch D. Workings'!J1355)))</f>
        <v>0</v>
      </c>
      <c r="I354" s="221">
        <f>'Sch D. Workings'!O1355</f>
        <v>0</v>
      </c>
      <c r="J354" s="82">
        <f>IFERROR(LOOKUP('Sch D. Workings'!L1355,$C$10:$C$14,$B$10:$B$14),0)</f>
        <v>0</v>
      </c>
      <c r="K354" s="99">
        <f>COUNTIFS('Sch D. Workings'!L1355,"&gt;"&amp;$D$14)</f>
        <v>0</v>
      </c>
      <c r="L354" s="300"/>
      <c r="M354" s="78">
        <f>'Sch D. Workings'!Q1355</f>
        <v>0</v>
      </c>
      <c r="N354" s="309">
        <f>IF(OR('Sch D. Workings'!D348="",$D$7&lt;=I$7,M354=0),0,(IF(H354='Sch D. Workings'!$D$12,"Exceeded Cap",IF((SUMIFS('Sch A. Input'!H346:CJ346,'Sch A. Input'!$H$14:$CJ$14,"Total",'Sch A. Input'!$H$13:$CJ$13,"&lt;="&amp;$O$7))&gt;'Sch D. Workings'!$D$12,MIN('Sch D. Workings'!T1355,'Sch D. Workings'!$D$12-H354),'Sch D. Workings'!T1355))))</f>
        <v>0</v>
      </c>
      <c r="O354" s="221">
        <f>'Sch D. Workings'!Y1355</f>
        <v>0</v>
      </c>
      <c r="P354" s="82">
        <f>IFERROR(LOOKUP('Sch D. Workings'!V1355,$C$10:$C$14,$B$10:$B$14),0)</f>
        <v>0</v>
      </c>
      <c r="Q354" s="99">
        <f>COUNTIFS('Sch D. Workings'!V1355,"&gt;"&amp;$D$14)</f>
        <v>0</v>
      </c>
      <c r="R354" s="85"/>
      <c r="S354" s="78">
        <f>'Sch D. Workings'!AA1355</f>
        <v>0</v>
      </c>
      <c r="T354" s="309">
        <f>IF(OR('Sch D. Workings'!D348="",$D$7&lt;=O$7,S354=0),0,IF(OR(N354="Exceeded Cap",SUM(H354,N354)='Sch D. Workings'!$D$12),"Exceeded cap",IF((SUMIFS('Sch A. Input'!H346:CJ346,'Sch A. Input'!$H$14:$CJ$14,"Total",'Sch A. Input'!$H$13:$CJ$13,"&lt;="&amp;$U$7))&gt;'Sch D. Workings'!$D$12,MIN('Sch D. Workings'!AD1355,'Sch D. Workings'!$D$12-N354-H354),'Sch D. Workings'!AD1355)))</f>
        <v>0</v>
      </c>
      <c r="U354" s="221">
        <f>'Sch D. Workings'!AI1355</f>
        <v>0</v>
      </c>
      <c r="V354" s="82">
        <f>IFERROR(LOOKUP('Sch D. Workings'!AF1355,$C$10:$C$14,$B$10:$B$14),0)</f>
        <v>0</v>
      </c>
      <c r="W354" s="99">
        <f>COUNTIFS('Sch D. Workings'!AF1355,"&gt;"&amp;$D$14)</f>
        <v>0</v>
      </c>
      <c r="X354" s="85"/>
      <c r="Y354" s="78">
        <f>'Sch D. Workings'!AK1355</f>
        <v>0</v>
      </c>
      <c r="Z354" s="309">
        <f>IF(OR('Sch D. Workings'!D348="",$D$7&lt;=U$7,Y354=0),0,IF(OR(T354="Exceeded Cap",N354="Exceeded Cap",SUM(H354,N354,T354)='Sch D. Workings'!$D$12),"Exceeded Cap",IF((SUMIFS('Sch A. Input'!H346:CJ346,'Sch A. Input'!$H$14:$CJ$14,"Total",'Sch A. Input'!$H$13:$CJ$13,"&lt;="&amp;$AA$7))&gt;'Sch D. Workings'!$D$12,MIN('Sch D. Workings'!AN1355,'Sch D. Workings'!$D$12-N354-T354-H354),'Sch D. Workings'!AN1355)))</f>
        <v>0</v>
      </c>
      <c r="AA354" s="221">
        <f>'Sch D. Workings'!AS1355</f>
        <v>0</v>
      </c>
      <c r="AB354" s="82">
        <f>IFERROR(LOOKUP('Sch D. Workings'!AP1355,$C$10:$C$14,$B$10:$B$14),0)</f>
        <v>0</v>
      </c>
      <c r="AC354" s="99">
        <f>COUNTIFS('Sch D. Workings'!AP1355,"&gt;"&amp;$D$14)</f>
        <v>0</v>
      </c>
    </row>
    <row r="355" spans="3:29" x14ac:dyDescent="0.35">
      <c r="C355" s="81" t="str">
        <f>IF('Sch A. Input'!B347="","",'Sch A. Input'!B347)</f>
        <v/>
      </c>
      <c r="D355" s="81" t="str">
        <f>IF('Sch A. Input'!C347="","",'Sch A. Input'!C347)</f>
        <v/>
      </c>
      <c r="E355" s="85"/>
      <c r="F355" s="85"/>
      <c r="G355" s="99">
        <f>'Sch D. Workings'!G1356</f>
        <v>0</v>
      </c>
      <c r="H355" s="310">
        <f>IF(OR('Sch D. Workings'!D349="",G355=0),0,(IF((SUMIFS('Sch A. Input'!H347:CJ347,'Sch A. Input'!$H$14:$CJ$14,"Total",'Sch A. Input'!$H$13:$CJ$13,"&lt;="&amp;$I$7))&gt;'Sch D. Workings'!$D$12,MIN('Sch D. Workings'!J1356,'Sch D. Workings'!$D$12),'Sch D. Workings'!J1356)))</f>
        <v>0</v>
      </c>
      <c r="I355" s="221">
        <f>'Sch D. Workings'!O1356</f>
        <v>0</v>
      </c>
      <c r="J355" s="82">
        <f>IFERROR(LOOKUP('Sch D. Workings'!L1356,$C$10:$C$14,$B$10:$B$14),0)</f>
        <v>0</v>
      </c>
      <c r="K355" s="99">
        <f>COUNTIFS('Sch D. Workings'!L1356,"&gt;"&amp;$D$14)</f>
        <v>0</v>
      </c>
      <c r="L355" s="300"/>
      <c r="M355" s="78">
        <f>'Sch D. Workings'!Q1356</f>
        <v>0</v>
      </c>
      <c r="N355" s="309">
        <f>IF(OR('Sch D. Workings'!D349="",$D$7&lt;=I$7,M355=0),0,(IF(H355='Sch D. Workings'!$D$12,"Exceeded Cap",IF((SUMIFS('Sch A. Input'!H347:CJ347,'Sch A. Input'!$H$14:$CJ$14,"Total",'Sch A. Input'!$H$13:$CJ$13,"&lt;="&amp;$O$7))&gt;'Sch D. Workings'!$D$12,MIN('Sch D. Workings'!T1356,'Sch D. Workings'!$D$12-H355),'Sch D. Workings'!T1356))))</f>
        <v>0</v>
      </c>
      <c r="O355" s="221">
        <f>'Sch D. Workings'!Y1356</f>
        <v>0</v>
      </c>
      <c r="P355" s="82">
        <f>IFERROR(LOOKUP('Sch D. Workings'!V1356,$C$10:$C$14,$B$10:$B$14),0)</f>
        <v>0</v>
      </c>
      <c r="Q355" s="99">
        <f>COUNTIFS('Sch D. Workings'!V1356,"&gt;"&amp;$D$14)</f>
        <v>0</v>
      </c>
      <c r="R355" s="85"/>
      <c r="S355" s="78">
        <f>'Sch D. Workings'!AA1356</f>
        <v>0</v>
      </c>
      <c r="T355" s="309">
        <f>IF(OR('Sch D. Workings'!D349="",$D$7&lt;=O$7,S355=0),0,IF(OR(N355="Exceeded Cap",SUM(H355,N355)='Sch D. Workings'!$D$12),"Exceeded cap",IF((SUMIFS('Sch A. Input'!H347:CJ347,'Sch A. Input'!$H$14:$CJ$14,"Total",'Sch A. Input'!$H$13:$CJ$13,"&lt;="&amp;$U$7))&gt;'Sch D. Workings'!$D$12,MIN('Sch D. Workings'!AD1356,'Sch D. Workings'!$D$12-N355-H355),'Sch D. Workings'!AD1356)))</f>
        <v>0</v>
      </c>
      <c r="U355" s="221">
        <f>'Sch D. Workings'!AI1356</f>
        <v>0</v>
      </c>
      <c r="V355" s="82">
        <f>IFERROR(LOOKUP('Sch D. Workings'!AF1356,$C$10:$C$14,$B$10:$B$14),0)</f>
        <v>0</v>
      </c>
      <c r="W355" s="99">
        <f>COUNTIFS('Sch D. Workings'!AF1356,"&gt;"&amp;$D$14)</f>
        <v>0</v>
      </c>
      <c r="X355" s="85"/>
      <c r="Y355" s="78">
        <f>'Sch D. Workings'!AK1356</f>
        <v>0</v>
      </c>
      <c r="Z355" s="309">
        <f>IF(OR('Sch D. Workings'!D349="",$D$7&lt;=U$7,Y355=0),0,IF(OR(T355="Exceeded Cap",N355="Exceeded Cap",SUM(H355,N355,T355)='Sch D. Workings'!$D$12),"Exceeded Cap",IF((SUMIFS('Sch A. Input'!H347:CJ347,'Sch A. Input'!$H$14:$CJ$14,"Total",'Sch A. Input'!$H$13:$CJ$13,"&lt;="&amp;$AA$7))&gt;'Sch D. Workings'!$D$12,MIN('Sch D. Workings'!AN1356,'Sch D. Workings'!$D$12-N355-T355-H355),'Sch D. Workings'!AN1356)))</f>
        <v>0</v>
      </c>
      <c r="AA355" s="221">
        <f>'Sch D. Workings'!AS1356</f>
        <v>0</v>
      </c>
      <c r="AB355" s="82">
        <f>IFERROR(LOOKUP('Sch D. Workings'!AP1356,$C$10:$C$14,$B$10:$B$14),0)</f>
        <v>0</v>
      </c>
      <c r="AC355" s="99">
        <f>COUNTIFS('Sch D. Workings'!AP1356,"&gt;"&amp;$D$14)</f>
        <v>0</v>
      </c>
    </row>
    <row r="356" spans="3:29" x14ac:dyDescent="0.35">
      <c r="C356" s="81" t="str">
        <f>IF('Sch A. Input'!B348="","",'Sch A. Input'!B348)</f>
        <v/>
      </c>
      <c r="D356" s="81" t="str">
        <f>IF('Sch A. Input'!C348="","",'Sch A. Input'!C348)</f>
        <v/>
      </c>
      <c r="E356" s="85"/>
      <c r="F356" s="85"/>
      <c r="G356" s="99">
        <f>'Sch D. Workings'!G1357</f>
        <v>0</v>
      </c>
      <c r="H356" s="310">
        <f>IF(OR('Sch D. Workings'!D350="",G356=0),0,(IF((SUMIFS('Sch A. Input'!H348:CJ348,'Sch A. Input'!$H$14:$CJ$14,"Total",'Sch A. Input'!$H$13:$CJ$13,"&lt;="&amp;$I$7))&gt;'Sch D. Workings'!$D$12,MIN('Sch D. Workings'!J1357,'Sch D. Workings'!$D$12),'Sch D. Workings'!J1357)))</f>
        <v>0</v>
      </c>
      <c r="I356" s="221">
        <f>'Sch D. Workings'!O1357</f>
        <v>0</v>
      </c>
      <c r="J356" s="82">
        <f>IFERROR(LOOKUP('Sch D. Workings'!L1357,$C$10:$C$14,$B$10:$B$14),0)</f>
        <v>0</v>
      </c>
      <c r="K356" s="99">
        <f>COUNTIFS('Sch D. Workings'!L1357,"&gt;"&amp;$D$14)</f>
        <v>0</v>
      </c>
      <c r="L356" s="300"/>
      <c r="M356" s="78">
        <f>'Sch D. Workings'!Q1357</f>
        <v>0</v>
      </c>
      <c r="N356" s="309">
        <f>IF(OR('Sch D. Workings'!D350="",$D$7&lt;=I$7,M356=0),0,(IF(H356='Sch D. Workings'!$D$12,"Exceeded Cap",IF((SUMIFS('Sch A. Input'!H348:CJ348,'Sch A. Input'!$H$14:$CJ$14,"Total",'Sch A. Input'!$H$13:$CJ$13,"&lt;="&amp;$O$7))&gt;'Sch D. Workings'!$D$12,MIN('Sch D. Workings'!T1357,'Sch D. Workings'!$D$12-H356),'Sch D. Workings'!T1357))))</f>
        <v>0</v>
      </c>
      <c r="O356" s="221">
        <f>'Sch D. Workings'!Y1357</f>
        <v>0</v>
      </c>
      <c r="P356" s="82">
        <f>IFERROR(LOOKUP('Sch D. Workings'!V1357,$C$10:$C$14,$B$10:$B$14),0)</f>
        <v>0</v>
      </c>
      <c r="Q356" s="99">
        <f>COUNTIFS('Sch D. Workings'!V1357,"&gt;"&amp;$D$14)</f>
        <v>0</v>
      </c>
      <c r="R356" s="85"/>
      <c r="S356" s="78">
        <f>'Sch D. Workings'!AA1357</f>
        <v>0</v>
      </c>
      <c r="T356" s="309">
        <f>IF(OR('Sch D. Workings'!D350="",$D$7&lt;=O$7,S356=0),0,IF(OR(N356="Exceeded Cap",SUM(H356,N356)='Sch D. Workings'!$D$12),"Exceeded cap",IF((SUMIFS('Sch A. Input'!H348:CJ348,'Sch A. Input'!$H$14:$CJ$14,"Total",'Sch A. Input'!$H$13:$CJ$13,"&lt;="&amp;$U$7))&gt;'Sch D. Workings'!$D$12,MIN('Sch D. Workings'!AD1357,'Sch D. Workings'!$D$12-N356-H356),'Sch D. Workings'!AD1357)))</f>
        <v>0</v>
      </c>
      <c r="U356" s="221">
        <f>'Sch D. Workings'!AI1357</f>
        <v>0</v>
      </c>
      <c r="V356" s="82">
        <f>IFERROR(LOOKUP('Sch D. Workings'!AF1357,$C$10:$C$14,$B$10:$B$14),0)</f>
        <v>0</v>
      </c>
      <c r="W356" s="99">
        <f>COUNTIFS('Sch D. Workings'!AF1357,"&gt;"&amp;$D$14)</f>
        <v>0</v>
      </c>
      <c r="X356" s="85"/>
      <c r="Y356" s="78">
        <f>'Sch D. Workings'!AK1357</f>
        <v>0</v>
      </c>
      <c r="Z356" s="309">
        <f>IF(OR('Sch D. Workings'!D350="",$D$7&lt;=U$7,Y356=0),0,IF(OR(T356="Exceeded Cap",N356="Exceeded Cap",SUM(H356,N356,T356)='Sch D. Workings'!$D$12),"Exceeded Cap",IF((SUMIFS('Sch A. Input'!H348:CJ348,'Sch A. Input'!$H$14:$CJ$14,"Total",'Sch A. Input'!$H$13:$CJ$13,"&lt;="&amp;$AA$7))&gt;'Sch D. Workings'!$D$12,MIN('Sch D. Workings'!AN1357,'Sch D. Workings'!$D$12-N356-T356-H356),'Sch D. Workings'!AN1357)))</f>
        <v>0</v>
      </c>
      <c r="AA356" s="221">
        <f>'Sch D. Workings'!AS1357</f>
        <v>0</v>
      </c>
      <c r="AB356" s="82">
        <f>IFERROR(LOOKUP('Sch D. Workings'!AP1357,$C$10:$C$14,$B$10:$B$14),0)</f>
        <v>0</v>
      </c>
      <c r="AC356" s="99">
        <f>COUNTIFS('Sch D. Workings'!AP1357,"&gt;"&amp;$D$14)</f>
        <v>0</v>
      </c>
    </row>
    <row r="357" spans="3:29" x14ac:dyDescent="0.35">
      <c r="C357" s="81" t="str">
        <f>IF('Sch A. Input'!B349="","",'Sch A. Input'!B349)</f>
        <v/>
      </c>
      <c r="D357" s="81" t="str">
        <f>IF('Sch A. Input'!C349="","",'Sch A. Input'!C349)</f>
        <v/>
      </c>
      <c r="E357" s="85"/>
      <c r="F357" s="85"/>
      <c r="G357" s="99">
        <f>'Sch D. Workings'!G1358</f>
        <v>0</v>
      </c>
      <c r="H357" s="310">
        <f>IF(OR('Sch D. Workings'!D351="",G357=0),0,(IF((SUMIFS('Sch A. Input'!H349:CJ349,'Sch A. Input'!$H$14:$CJ$14,"Total",'Sch A. Input'!$H$13:$CJ$13,"&lt;="&amp;$I$7))&gt;'Sch D. Workings'!$D$12,MIN('Sch D. Workings'!J1358,'Sch D. Workings'!$D$12),'Sch D. Workings'!J1358)))</f>
        <v>0</v>
      </c>
      <c r="I357" s="221">
        <f>'Sch D. Workings'!O1358</f>
        <v>0</v>
      </c>
      <c r="J357" s="82">
        <f>IFERROR(LOOKUP('Sch D. Workings'!L1358,$C$10:$C$14,$B$10:$B$14),0)</f>
        <v>0</v>
      </c>
      <c r="K357" s="99">
        <f>COUNTIFS('Sch D. Workings'!L1358,"&gt;"&amp;$D$14)</f>
        <v>0</v>
      </c>
      <c r="L357" s="300"/>
      <c r="M357" s="78">
        <f>'Sch D. Workings'!Q1358</f>
        <v>0</v>
      </c>
      <c r="N357" s="309">
        <f>IF(OR('Sch D. Workings'!D351="",$D$7&lt;=I$7,M357=0),0,(IF(H357='Sch D. Workings'!$D$12,"Exceeded Cap",IF((SUMIFS('Sch A. Input'!H349:CJ349,'Sch A. Input'!$H$14:$CJ$14,"Total",'Sch A. Input'!$H$13:$CJ$13,"&lt;="&amp;$O$7))&gt;'Sch D. Workings'!$D$12,MIN('Sch D. Workings'!T1358,'Sch D. Workings'!$D$12-H357),'Sch D. Workings'!T1358))))</f>
        <v>0</v>
      </c>
      <c r="O357" s="221">
        <f>'Sch D. Workings'!Y1358</f>
        <v>0</v>
      </c>
      <c r="P357" s="82">
        <f>IFERROR(LOOKUP('Sch D. Workings'!V1358,$C$10:$C$14,$B$10:$B$14),0)</f>
        <v>0</v>
      </c>
      <c r="Q357" s="99">
        <f>COUNTIFS('Sch D. Workings'!V1358,"&gt;"&amp;$D$14)</f>
        <v>0</v>
      </c>
      <c r="R357" s="85"/>
      <c r="S357" s="78">
        <f>'Sch D. Workings'!AA1358</f>
        <v>0</v>
      </c>
      <c r="T357" s="309">
        <f>IF(OR('Sch D. Workings'!D351="",$D$7&lt;=O$7,S357=0),0,IF(OR(N357="Exceeded Cap",SUM(H357,N357)='Sch D. Workings'!$D$12),"Exceeded cap",IF((SUMIFS('Sch A. Input'!H349:CJ349,'Sch A. Input'!$H$14:$CJ$14,"Total",'Sch A. Input'!$H$13:$CJ$13,"&lt;="&amp;$U$7))&gt;'Sch D. Workings'!$D$12,MIN('Sch D. Workings'!AD1358,'Sch D. Workings'!$D$12-N357-H357),'Sch D. Workings'!AD1358)))</f>
        <v>0</v>
      </c>
      <c r="U357" s="221">
        <f>'Sch D. Workings'!AI1358</f>
        <v>0</v>
      </c>
      <c r="V357" s="82">
        <f>IFERROR(LOOKUP('Sch D. Workings'!AF1358,$C$10:$C$14,$B$10:$B$14),0)</f>
        <v>0</v>
      </c>
      <c r="W357" s="99">
        <f>COUNTIFS('Sch D. Workings'!AF1358,"&gt;"&amp;$D$14)</f>
        <v>0</v>
      </c>
      <c r="X357" s="85"/>
      <c r="Y357" s="78">
        <f>'Sch D. Workings'!AK1358</f>
        <v>0</v>
      </c>
      <c r="Z357" s="309">
        <f>IF(OR('Sch D. Workings'!D351="",$D$7&lt;=U$7,Y357=0),0,IF(OR(T357="Exceeded Cap",N357="Exceeded Cap",SUM(H357,N357,T357)='Sch D. Workings'!$D$12),"Exceeded Cap",IF((SUMIFS('Sch A. Input'!H349:CJ349,'Sch A. Input'!$H$14:$CJ$14,"Total",'Sch A. Input'!$H$13:$CJ$13,"&lt;="&amp;$AA$7))&gt;'Sch D. Workings'!$D$12,MIN('Sch D. Workings'!AN1358,'Sch D. Workings'!$D$12-N357-T357-H357),'Sch D. Workings'!AN1358)))</f>
        <v>0</v>
      </c>
      <c r="AA357" s="221">
        <f>'Sch D. Workings'!AS1358</f>
        <v>0</v>
      </c>
      <c r="AB357" s="82">
        <f>IFERROR(LOOKUP('Sch D. Workings'!AP1358,$C$10:$C$14,$B$10:$B$14),0)</f>
        <v>0</v>
      </c>
      <c r="AC357" s="99">
        <f>COUNTIFS('Sch D. Workings'!AP1358,"&gt;"&amp;$D$14)</f>
        <v>0</v>
      </c>
    </row>
    <row r="358" spans="3:29" x14ac:dyDescent="0.35">
      <c r="C358" s="81" t="str">
        <f>IF('Sch A. Input'!B350="","",'Sch A. Input'!B350)</f>
        <v/>
      </c>
      <c r="D358" s="81" t="str">
        <f>IF('Sch A. Input'!C350="","",'Sch A. Input'!C350)</f>
        <v/>
      </c>
      <c r="E358" s="85"/>
      <c r="F358" s="85"/>
      <c r="G358" s="99">
        <f>'Sch D. Workings'!G1359</f>
        <v>0</v>
      </c>
      <c r="H358" s="310">
        <f>IF(OR('Sch D. Workings'!D352="",G358=0),0,(IF((SUMIFS('Sch A. Input'!H350:CJ350,'Sch A. Input'!$H$14:$CJ$14,"Total",'Sch A. Input'!$H$13:$CJ$13,"&lt;="&amp;$I$7))&gt;'Sch D. Workings'!$D$12,MIN('Sch D. Workings'!J1359,'Sch D. Workings'!$D$12),'Sch D. Workings'!J1359)))</f>
        <v>0</v>
      </c>
      <c r="I358" s="221">
        <f>'Sch D. Workings'!O1359</f>
        <v>0</v>
      </c>
      <c r="J358" s="82">
        <f>IFERROR(LOOKUP('Sch D. Workings'!L1359,$C$10:$C$14,$B$10:$B$14),0)</f>
        <v>0</v>
      </c>
      <c r="K358" s="99">
        <f>COUNTIFS('Sch D. Workings'!L1359,"&gt;"&amp;$D$14)</f>
        <v>0</v>
      </c>
      <c r="L358" s="300"/>
      <c r="M358" s="78">
        <f>'Sch D. Workings'!Q1359</f>
        <v>0</v>
      </c>
      <c r="N358" s="309">
        <f>IF(OR('Sch D. Workings'!D352="",$D$7&lt;=I$7,M358=0),0,(IF(H358='Sch D. Workings'!$D$12,"Exceeded Cap",IF((SUMIFS('Sch A. Input'!H350:CJ350,'Sch A. Input'!$H$14:$CJ$14,"Total",'Sch A. Input'!$H$13:$CJ$13,"&lt;="&amp;$O$7))&gt;'Sch D. Workings'!$D$12,MIN('Sch D. Workings'!T1359,'Sch D. Workings'!$D$12-H358),'Sch D. Workings'!T1359))))</f>
        <v>0</v>
      </c>
      <c r="O358" s="221">
        <f>'Sch D. Workings'!Y1359</f>
        <v>0</v>
      </c>
      <c r="P358" s="82">
        <f>IFERROR(LOOKUP('Sch D. Workings'!V1359,$C$10:$C$14,$B$10:$B$14),0)</f>
        <v>0</v>
      </c>
      <c r="Q358" s="99">
        <f>COUNTIFS('Sch D. Workings'!V1359,"&gt;"&amp;$D$14)</f>
        <v>0</v>
      </c>
      <c r="R358" s="85"/>
      <c r="S358" s="78">
        <f>'Sch D. Workings'!AA1359</f>
        <v>0</v>
      </c>
      <c r="T358" s="309">
        <f>IF(OR('Sch D. Workings'!D352="",$D$7&lt;=O$7,S358=0),0,IF(OR(N358="Exceeded Cap",SUM(H358,N358)='Sch D. Workings'!$D$12),"Exceeded cap",IF((SUMIFS('Sch A. Input'!H350:CJ350,'Sch A. Input'!$H$14:$CJ$14,"Total",'Sch A. Input'!$H$13:$CJ$13,"&lt;="&amp;$U$7))&gt;'Sch D. Workings'!$D$12,MIN('Sch D. Workings'!AD1359,'Sch D. Workings'!$D$12-N358-H358),'Sch D. Workings'!AD1359)))</f>
        <v>0</v>
      </c>
      <c r="U358" s="221">
        <f>'Sch D. Workings'!AI1359</f>
        <v>0</v>
      </c>
      <c r="V358" s="82">
        <f>IFERROR(LOOKUP('Sch D. Workings'!AF1359,$C$10:$C$14,$B$10:$B$14),0)</f>
        <v>0</v>
      </c>
      <c r="W358" s="99">
        <f>COUNTIFS('Sch D. Workings'!AF1359,"&gt;"&amp;$D$14)</f>
        <v>0</v>
      </c>
      <c r="X358" s="85"/>
      <c r="Y358" s="78">
        <f>'Sch D. Workings'!AK1359</f>
        <v>0</v>
      </c>
      <c r="Z358" s="309">
        <f>IF(OR('Sch D. Workings'!D352="",$D$7&lt;=U$7,Y358=0),0,IF(OR(T358="Exceeded Cap",N358="Exceeded Cap",SUM(H358,N358,T358)='Sch D. Workings'!$D$12),"Exceeded Cap",IF((SUMIFS('Sch A. Input'!H350:CJ350,'Sch A. Input'!$H$14:$CJ$14,"Total",'Sch A. Input'!$H$13:$CJ$13,"&lt;="&amp;$AA$7))&gt;'Sch D. Workings'!$D$12,MIN('Sch D. Workings'!AN1359,'Sch D. Workings'!$D$12-N358-T358-H358),'Sch D. Workings'!AN1359)))</f>
        <v>0</v>
      </c>
      <c r="AA358" s="221">
        <f>'Sch D. Workings'!AS1359</f>
        <v>0</v>
      </c>
      <c r="AB358" s="82">
        <f>IFERROR(LOOKUP('Sch D. Workings'!AP1359,$C$10:$C$14,$B$10:$B$14),0)</f>
        <v>0</v>
      </c>
      <c r="AC358" s="99">
        <f>COUNTIFS('Sch D. Workings'!AP1359,"&gt;"&amp;$D$14)</f>
        <v>0</v>
      </c>
    </row>
    <row r="359" spans="3:29" x14ac:dyDescent="0.35">
      <c r="C359" s="81" t="str">
        <f>IF('Sch A. Input'!B351="","",'Sch A. Input'!B351)</f>
        <v/>
      </c>
      <c r="D359" s="81" t="str">
        <f>IF('Sch A. Input'!C351="","",'Sch A. Input'!C351)</f>
        <v/>
      </c>
      <c r="E359" s="85"/>
      <c r="F359" s="85"/>
      <c r="G359" s="99">
        <f>'Sch D. Workings'!G1360</f>
        <v>0</v>
      </c>
      <c r="H359" s="310">
        <f>IF(OR('Sch D. Workings'!D353="",G359=0),0,(IF((SUMIFS('Sch A. Input'!H351:CJ351,'Sch A. Input'!$H$14:$CJ$14,"Total",'Sch A. Input'!$H$13:$CJ$13,"&lt;="&amp;$I$7))&gt;'Sch D. Workings'!$D$12,MIN('Sch D. Workings'!J1360,'Sch D. Workings'!$D$12),'Sch D. Workings'!J1360)))</f>
        <v>0</v>
      </c>
      <c r="I359" s="221">
        <f>'Sch D. Workings'!O1360</f>
        <v>0</v>
      </c>
      <c r="J359" s="82">
        <f>IFERROR(LOOKUP('Sch D. Workings'!L1360,$C$10:$C$14,$B$10:$B$14),0)</f>
        <v>0</v>
      </c>
      <c r="K359" s="99">
        <f>COUNTIFS('Sch D. Workings'!L1360,"&gt;"&amp;$D$14)</f>
        <v>0</v>
      </c>
      <c r="L359" s="300"/>
      <c r="M359" s="78">
        <f>'Sch D. Workings'!Q1360</f>
        <v>0</v>
      </c>
      <c r="N359" s="309">
        <f>IF(OR('Sch D. Workings'!D353="",$D$7&lt;=I$7,M359=0),0,(IF(H359='Sch D. Workings'!$D$12,"Exceeded Cap",IF((SUMIFS('Sch A. Input'!H351:CJ351,'Sch A. Input'!$H$14:$CJ$14,"Total",'Sch A. Input'!$H$13:$CJ$13,"&lt;="&amp;$O$7))&gt;'Sch D. Workings'!$D$12,MIN('Sch D. Workings'!T1360,'Sch D. Workings'!$D$12-H359),'Sch D. Workings'!T1360))))</f>
        <v>0</v>
      </c>
      <c r="O359" s="221">
        <f>'Sch D. Workings'!Y1360</f>
        <v>0</v>
      </c>
      <c r="P359" s="82">
        <f>IFERROR(LOOKUP('Sch D. Workings'!V1360,$C$10:$C$14,$B$10:$B$14),0)</f>
        <v>0</v>
      </c>
      <c r="Q359" s="99">
        <f>COUNTIFS('Sch D. Workings'!V1360,"&gt;"&amp;$D$14)</f>
        <v>0</v>
      </c>
      <c r="R359" s="85"/>
      <c r="S359" s="78">
        <f>'Sch D. Workings'!AA1360</f>
        <v>0</v>
      </c>
      <c r="T359" s="309">
        <f>IF(OR('Sch D. Workings'!D353="",$D$7&lt;=O$7,S359=0),0,IF(OR(N359="Exceeded Cap",SUM(H359,N359)='Sch D. Workings'!$D$12),"Exceeded cap",IF((SUMIFS('Sch A. Input'!H351:CJ351,'Sch A. Input'!$H$14:$CJ$14,"Total",'Sch A. Input'!$H$13:$CJ$13,"&lt;="&amp;$U$7))&gt;'Sch D. Workings'!$D$12,MIN('Sch D. Workings'!AD1360,'Sch D. Workings'!$D$12-N359-H359),'Sch D. Workings'!AD1360)))</f>
        <v>0</v>
      </c>
      <c r="U359" s="221">
        <f>'Sch D. Workings'!AI1360</f>
        <v>0</v>
      </c>
      <c r="V359" s="82">
        <f>IFERROR(LOOKUP('Sch D. Workings'!AF1360,$C$10:$C$14,$B$10:$B$14),0)</f>
        <v>0</v>
      </c>
      <c r="W359" s="99">
        <f>COUNTIFS('Sch D. Workings'!AF1360,"&gt;"&amp;$D$14)</f>
        <v>0</v>
      </c>
      <c r="X359" s="85"/>
      <c r="Y359" s="78">
        <f>'Sch D. Workings'!AK1360</f>
        <v>0</v>
      </c>
      <c r="Z359" s="309">
        <f>IF(OR('Sch D. Workings'!D353="",$D$7&lt;=U$7,Y359=0),0,IF(OR(T359="Exceeded Cap",N359="Exceeded Cap",SUM(H359,N359,T359)='Sch D. Workings'!$D$12),"Exceeded Cap",IF((SUMIFS('Sch A. Input'!H351:CJ351,'Sch A. Input'!$H$14:$CJ$14,"Total",'Sch A. Input'!$H$13:$CJ$13,"&lt;="&amp;$AA$7))&gt;'Sch D. Workings'!$D$12,MIN('Sch D. Workings'!AN1360,'Sch D. Workings'!$D$12-N359-T359-H359),'Sch D. Workings'!AN1360)))</f>
        <v>0</v>
      </c>
      <c r="AA359" s="221">
        <f>'Sch D. Workings'!AS1360</f>
        <v>0</v>
      </c>
      <c r="AB359" s="82">
        <f>IFERROR(LOOKUP('Sch D. Workings'!AP1360,$C$10:$C$14,$B$10:$B$14),0)</f>
        <v>0</v>
      </c>
      <c r="AC359" s="99">
        <f>COUNTIFS('Sch D. Workings'!AP1360,"&gt;"&amp;$D$14)</f>
        <v>0</v>
      </c>
    </row>
    <row r="360" spans="3:29" x14ac:dyDescent="0.35">
      <c r="C360" s="81" t="str">
        <f>IF('Sch A. Input'!B352="","",'Sch A. Input'!B352)</f>
        <v/>
      </c>
      <c r="D360" s="81" t="str">
        <f>IF('Sch A. Input'!C352="","",'Sch A. Input'!C352)</f>
        <v/>
      </c>
      <c r="E360" s="85"/>
      <c r="F360" s="85"/>
      <c r="G360" s="99">
        <f>'Sch D. Workings'!G1361</f>
        <v>0</v>
      </c>
      <c r="H360" s="310">
        <f>IF(OR('Sch D. Workings'!D354="",G360=0),0,(IF((SUMIFS('Sch A. Input'!H352:CJ352,'Sch A. Input'!$H$14:$CJ$14,"Total",'Sch A. Input'!$H$13:$CJ$13,"&lt;="&amp;$I$7))&gt;'Sch D. Workings'!$D$12,MIN('Sch D. Workings'!J1361,'Sch D. Workings'!$D$12),'Sch D. Workings'!J1361)))</f>
        <v>0</v>
      </c>
      <c r="I360" s="221">
        <f>'Sch D. Workings'!O1361</f>
        <v>0</v>
      </c>
      <c r="J360" s="82">
        <f>IFERROR(LOOKUP('Sch D. Workings'!L1361,$C$10:$C$14,$B$10:$B$14),0)</f>
        <v>0</v>
      </c>
      <c r="K360" s="99">
        <f>COUNTIFS('Sch D. Workings'!L1361,"&gt;"&amp;$D$14)</f>
        <v>0</v>
      </c>
      <c r="L360" s="300"/>
      <c r="M360" s="78">
        <f>'Sch D. Workings'!Q1361</f>
        <v>0</v>
      </c>
      <c r="N360" s="309">
        <f>IF(OR('Sch D. Workings'!D354="",$D$7&lt;=I$7,M360=0),0,(IF(H360='Sch D. Workings'!$D$12,"Exceeded Cap",IF((SUMIFS('Sch A. Input'!H352:CJ352,'Sch A. Input'!$H$14:$CJ$14,"Total",'Sch A. Input'!$H$13:$CJ$13,"&lt;="&amp;$O$7))&gt;'Sch D. Workings'!$D$12,MIN('Sch D. Workings'!T1361,'Sch D. Workings'!$D$12-H360),'Sch D. Workings'!T1361))))</f>
        <v>0</v>
      </c>
      <c r="O360" s="221">
        <f>'Sch D. Workings'!Y1361</f>
        <v>0</v>
      </c>
      <c r="P360" s="82">
        <f>IFERROR(LOOKUP('Sch D. Workings'!V1361,$C$10:$C$14,$B$10:$B$14),0)</f>
        <v>0</v>
      </c>
      <c r="Q360" s="99">
        <f>COUNTIFS('Sch D. Workings'!V1361,"&gt;"&amp;$D$14)</f>
        <v>0</v>
      </c>
      <c r="R360" s="85"/>
      <c r="S360" s="78">
        <f>'Sch D. Workings'!AA1361</f>
        <v>0</v>
      </c>
      <c r="T360" s="309">
        <f>IF(OR('Sch D. Workings'!D354="",$D$7&lt;=O$7,S360=0),0,IF(OR(N360="Exceeded Cap",SUM(H360,N360)='Sch D. Workings'!$D$12),"Exceeded cap",IF((SUMIFS('Sch A. Input'!H352:CJ352,'Sch A. Input'!$H$14:$CJ$14,"Total",'Sch A. Input'!$H$13:$CJ$13,"&lt;="&amp;$U$7))&gt;'Sch D. Workings'!$D$12,MIN('Sch D. Workings'!AD1361,'Sch D. Workings'!$D$12-N360-H360),'Sch D. Workings'!AD1361)))</f>
        <v>0</v>
      </c>
      <c r="U360" s="221">
        <f>'Sch D. Workings'!AI1361</f>
        <v>0</v>
      </c>
      <c r="V360" s="82">
        <f>IFERROR(LOOKUP('Sch D. Workings'!AF1361,$C$10:$C$14,$B$10:$B$14),0)</f>
        <v>0</v>
      </c>
      <c r="W360" s="99">
        <f>COUNTIFS('Sch D. Workings'!AF1361,"&gt;"&amp;$D$14)</f>
        <v>0</v>
      </c>
      <c r="X360" s="85"/>
      <c r="Y360" s="78">
        <f>'Sch D. Workings'!AK1361</f>
        <v>0</v>
      </c>
      <c r="Z360" s="309">
        <f>IF(OR('Sch D. Workings'!D354="",$D$7&lt;=U$7,Y360=0),0,IF(OR(T360="Exceeded Cap",N360="Exceeded Cap",SUM(H360,N360,T360)='Sch D. Workings'!$D$12),"Exceeded Cap",IF((SUMIFS('Sch A. Input'!H352:CJ352,'Sch A. Input'!$H$14:$CJ$14,"Total",'Sch A. Input'!$H$13:$CJ$13,"&lt;="&amp;$AA$7))&gt;'Sch D. Workings'!$D$12,MIN('Sch D. Workings'!AN1361,'Sch D. Workings'!$D$12-N360-T360-H360),'Sch D. Workings'!AN1361)))</f>
        <v>0</v>
      </c>
      <c r="AA360" s="221">
        <f>'Sch D. Workings'!AS1361</f>
        <v>0</v>
      </c>
      <c r="AB360" s="82">
        <f>IFERROR(LOOKUP('Sch D. Workings'!AP1361,$C$10:$C$14,$B$10:$B$14),0)</f>
        <v>0</v>
      </c>
      <c r="AC360" s="99">
        <f>COUNTIFS('Sch D. Workings'!AP1361,"&gt;"&amp;$D$14)</f>
        <v>0</v>
      </c>
    </row>
    <row r="361" spans="3:29" x14ac:dyDescent="0.35">
      <c r="C361" s="81" t="str">
        <f>IF('Sch A. Input'!B353="","",'Sch A. Input'!B353)</f>
        <v/>
      </c>
      <c r="D361" s="81" t="str">
        <f>IF('Sch A. Input'!C353="","",'Sch A. Input'!C353)</f>
        <v/>
      </c>
      <c r="E361" s="85"/>
      <c r="F361" s="85"/>
      <c r="G361" s="99">
        <f>'Sch D. Workings'!G1362</f>
        <v>0</v>
      </c>
      <c r="H361" s="310">
        <f>IF(OR('Sch D. Workings'!D355="",G361=0),0,(IF((SUMIFS('Sch A. Input'!H353:CJ353,'Sch A. Input'!$H$14:$CJ$14,"Total",'Sch A. Input'!$H$13:$CJ$13,"&lt;="&amp;$I$7))&gt;'Sch D. Workings'!$D$12,MIN('Sch D. Workings'!J1362,'Sch D. Workings'!$D$12),'Sch D. Workings'!J1362)))</f>
        <v>0</v>
      </c>
      <c r="I361" s="221">
        <f>'Sch D. Workings'!O1362</f>
        <v>0</v>
      </c>
      <c r="J361" s="82">
        <f>IFERROR(LOOKUP('Sch D. Workings'!L1362,$C$10:$C$14,$B$10:$B$14),0)</f>
        <v>0</v>
      </c>
      <c r="K361" s="99">
        <f>COUNTIFS('Sch D. Workings'!L1362,"&gt;"&amp;$D$14)</f>
        <v>0</v>
      </c>
      <c r="L361" s="300"/>
      <c r="M361" s="78">
        <f>'Sch D. Workings'!Q1362</f>
        <v>0</v>
      </c>
      <c r="N361" s="309">
        <f>IF(OR('Sch D. Workings'!D355="",$D$7&lt;=I$7,M361=0),0,(IF(H361='Sch D. Workings'!$D$12,"Exceeded Cap",IF((SUMIFS('Sch A. Input'!H353:CJ353,'Sch A. Input'!$H$14:$CJ$14,"Total",'Sch A. Input'!$H$13:$CJ$13,"&lt;="&amp;$O$7))&gt;'Sch D. Workings'!$D$12,MIN('Sch D. Workings'!T1362,'Sch D. Workings'!$D$12-H361),'Sch D. Workings'!T1362))))</f>
        <v>0</v>
      </c>
      <c r="O361" s="221">
        <f>'Sch D. Workings'!Y1362</f>
        <v>0</v>
      </c>
      <c r="P361" s="82">
        <f>IFERROR(LOOKUP('Sch D. Workings'!V1362,$C$10:$C$14,$B$10:$B$14),0)</f>
        <v>0</v>
      </c>
      <c r="Q361" s="99">
        <f>COUNTIFS('Sch D. Workings'!V1362,"&gt;"&amp;$D$14)</f>
        <v>0</v>
      </c>
      <c r="R361" s="85"/>
      <c r="S361" s="78">
        <f>'Sch D. Workings'!AA1362</f>
        <v>0</v>
      </c>
      <c r="T361" s="309">
        <f>IF(OR('Sch D. Workings'!D355="",$D$7&lt;=O$7,S361=0),0,IF(OR(N361="Exceeded Cap",SUM(H361,N361)='Sch D. Workings'!$D$12),"Exceeded cap",IF((SUMIFS('Sch A. Input'!H353:CJ353,'Sch A. Input'!$H$14:$CJ$14,"Total",'Sch A. Input'!$H$13:$CJ$13,"&lt;="&amp;$U$7))&gt;'Sch D. Workings'!$D$12,MIN('Sch D. Workings'!AD1362,'Sch D. Workings'!$D$12-N361-H361),'Sch D. Workings'!AD1362)))</f>
        <v>0</v>
      </c>
      <c r="U361" s="221">
        <f>'Sch D. Workings'!AI1362</f>
        <v>0</v>
      </c>
      <c r="V361" s="82">
        <f>IFERROR(LOOKUP('Sch D. Workings'!AF1362,$C$10:$C$14,$B$10:$B$14),0)</f>
        <v>0</v>
      </c>
      <c r="W361" s="99">
        <f>COUNTIFS('Sch D. Workings'!AF1362,"&gt;"&amp;$D$14)</f>
        <v>0</v>
      </c>
      <c r="X361" s="85"/>
      <c r="Y361" s="78">
        <f>'Sch D. Workings'!AK1362</f>
        <v>0</v>
      </c>
      <c r="Z361" s="309">
        <f>IF(OR('Sch D. Workings'!D355="",$D$7&lt;=U$7,Y361=0),0,IF(OR(T361="Exceeded Cap",N361="Exceeded Cap",SUM(H361,N361,T361)='Sch D. Workings'!$D$12),"Exceeded Cap",IF((SUMIFS('Sch A. Input'!H353:CJ353,'Sch A. Input'!$H$14:$CJ$14,"Total",'Sch A. Input'!$H$13:$CJ$13,"&lt;="&amp;$AA$7))&gt;'Sch D. Workings'!$D$12,MIN('Sch D. Workings'!AN1362,'Sch D. Workings'!$D$12-N361-T361-H361),'Sch D. Workings'!AN1362)))</f>
        <v>0</v>
      </c>
      <c r="AA361" s="221">
        <f>'Sch D. Workings'!AS1362</f>
        <v>0</v>
      </c>
      <c r="AB361" s="82">
        <f>IFERROR(LOOKUP('Sch D. Workings'!AP1362,$C$10:$C$14,$B$10:$B$14),0)</f>
        <v>0</v>
      </c>
      <c r="AC361" s="99">
        <f>COUNTIFS('Sch D. Workings'!AP1362,"&gt;"&amp;$D$14)</f>
        <v>0</v>
      </c>
    </row>
    <row r="362" spans="3:29" x14ac:dyDescent="0.35">
      <c r="C362" s="81" t="str">
        <f>IF('Sch A. Input'!B354="","",'Sch A. Input'!B354)</f>
        <v/>
      </c>
      <c r="D362" s="81" t="str">
        <f>IF('Sch A. Input'!C354="","",'Sch A. Input'!C354)</f>
        <v/>
      </c>
      <c r="E362" s="85"/>
      <c r="F362" s="85"/>
      <c r="G362" s="99">
        <f>'Sch D. Workings'!G1363</f>
        <v>0</v>
      </c>
      <c r="H362" s="310">
        <f>IF(OR('Sch D. Workings'!D356="",G362=0),0,(IF((SUMIFS('Sch A. Input'!H354:CJ354,'Sch A. Input'!$H$14:$CJ$14,"Total",'Sch A. Input'!$H$13:$CJ$13,"&lt;="&amp;$I$7))&gt;'Sch D. Workings'!$D$12,MIN('Sch D. Workings'!J1363,'Sch D. Workings'!$D$12),'Sch D. Workings'!J1363)))</f>
        <v>0</v>
      </c>
      <c r="I362" s="221">
        <f>'Sch D. Workings'!O1363</f>
        <v>0</v>
      </c>
      <c r="J362" s="82">
        <f>IFERROR(LOOKUP('Sch D. Workings'!L1363,$C$10:$C$14,$B$10:$B$14),0)</f>
        <v>0</v>
      </c>
      <c r="K362" s="99">
        <f>COUNTIFS('Sch D. Workings'!L1363,"&gt;"&amp;$D$14)</f>
        <v>0</v>
      </c>
      <c r="L362" s="300"/>
      <c r="M362" s="78">
        <f>'Sch D. Workings'!Q1363</f>
        <v>0</v>
      </c>
      <c r="N362" s="309">
        <f>IF(OR('Sch D. Workings'!D356="",$D$7&lt;=I$7,M362=0),0,(IF(H362='Sch D. Workings'!$D$12,"Exceeded Cap",IF((SUMIFS('Sch A. Input'!H354:CJ354,'Sch A. Input'!$H$14:$CJ$14,"Total",'Sch A. Input'!$H$13:$CJ$13,"&lt;="&amp;$O$7))&gt;'Sch D. Workings'!$D$12,MIN('Sch D. Workings'!T1363,'Sch D. Workings'!$D$12-H362),'Sch D. Workings'!T1363))))</f>
        <v>0</v>
      </c>
      <c r="O362" s="221">
        <f>'Sch D. Workings'!Y1363</f>
        <v>0</v>
      </c>
      <c r="P362" s="82">
        <f>IFERROR(LOOKUP('Sch D. Workings'!V1363,$C$10:$C$14,$B$10:$B$14),0)</f>
        <v>0</v>
      </c>
      <c r="Q362" s="99">
        <f>COUNTIFS('Sch D. Workings'!V1363,"&gt;"&amp;$D$14)</f>
        <v>0</v>
      </c>
      <c r="R362" s="85"/>
      <c r="S362" s="78">
        <f>'Sch D. Workings'!AA1363</f>
        <v>0</v>
      </c>
      <c r="T362" s="309">
        <f>IF(OR('Sch D. Workings'!D356="",$D$7&lt;=O$7,S362=0),0,IF(OR(N362="Exceeded Cap",SUM(H362,N362)='Sch D. Workings'!$D$12),"Exceeded cap",IF((SUMIFS('Sch A. Input'!H354:CJ354,'Sch A. Input'!$H$14:$CJ$14,"Total",'Sch A. Input'!$H$13:$CJ$13,"&lt;="&amp;$U$7))&gt;'Sch D. Workings'!$D$12,MIN('Sch D. Workings'!AD1363,'Sch D. Workings'!$D$12-N362-H362),'Sch D. Workings'!AD1363)))</f>
        <v>0</v>
      </c>
      <c r="U362" s="221">
        <f>'Sch D. Workings'!AI1363</f>
        <v>0</v>
      </c>
      <c r="V362" s="82">
        <f>IFERROR(LOOKUP('Sch D. Workings'!AF1363,$C$10:$C$14,$B$10:$B$14),0)</f>
        <v>0</v>
      </c>
      <c r="W362" s="99">
        <f>COUNTIFS('Sch D. Workings'!AF1363,"&gt;"&amp;$D$14)</f>
        <v>0</v>
      </c>
      <c r="X362" s="85"/>
      <c r="Y362" s="78">
        <f>'Sch D. Workings'!AK1363</f>
        <v>0</v>
      </c>
      <c r="Z362" s="309">
        <f>IF(OR('Sch D. Workings'!D356="",$D$7&lt;=U$7,Y362=0),0,IF(OR(T362="Exceeded Cap",N362="Exceeded Cap",SUM(H362,N362,T362)='Sch D. Workings'!$D$12),"Exceeded Cap",IF((SUMIFS('Sch A. Input'!H354:CJ354,'Sch A. Input'!$H$14:$CJ$14,"Total",'Sch A. Input'!$H$13:$CJ$13,"&lt;="&amp;$AA$7))&gt;'Sch D. Workings'!$D$12,MIN('Sch D. Workings'!AN1363,'Sch D. Workings'!$D$12-N362-T362-H362),'Sch D. Workings'!AN1363)))</f>
        <v>0</v>
      </c>
      <c r="AA362" s="221">
        <f>'Sch D. Workings'!AS1363</f>
        <v>0</v>
      </c>
      <c r="AB362" s="82">
        <f>IFERROR(LOOKUP('Sch D. Workings'!AP1363,$C$10:$C$14,$B$10:$B$14),0)</f>
        <v>0</v>
      </c>
      <c r="AC362" s="99">
        <f>COUNTIFS('Sch D. Workings'!AP1363,"&gt;"&amp;$D$14)</f>
        <v>0</v>
      </c>
    </row>
    <row r="363" spans="3:29" x14ac:dyDescent="0.35">
      <c r="C363" s="81" t="str">
        <f>IF('Sch A. Input'!B355="","",'Sch A. Input'!B355)</f>
        <v/>
      </c>
      <c r="D363" s="81" t="str">
        <f>IF('Sch A. Input'!C355="","",'Sch A. Input'!C355)</f>
        <v/>
      </c>
      <c r="E363" s="85"/>
      <c r="F363" s="85"/>
      <c r="G363" s="99">
        <f>'Sch D. Workings'!G1364</f>
        <v>0</v>
      </c>
      <c r="H363" s="310">
        <f>IF(OR('Sch D. Workings'!D357="",G363=0),0,(IF((SUMIFS('Sch A. Input'!H355:CJ355,'Sch A. Input'!$H$14:$CJ$14,"Total",'Sch A. Input'!$H$13:$CJ$13,"&lt;="&amp;$I$7))&gt;'Sch D. Workings'!$D$12,MIN('Sch D. Workings'!J1364,'Sch D. Workings'!$D$12),'Sch D. Workings'!J1364)))</f>
        <v>0</v>
      </c>
      <c r="I363" s="221">
        <f>'Sch D. Workings'!O1364</f>
        <v>0</v>
      </c>
      <c r="J363" s="82">
        <f>IFERROR(LOOKUP('Sch D. Workings'!L1364,$C$10:$C$14,$B$10:$B$14),0)</f>
        <v>0</v>
      </c>
      <c r="K363" s="99">
        <f>COUNTIFS('Sch D. Workings'!L1364,"&gt;"&amp;$D$14)</f>
        <v>0</v>
      </c>
      <c r="L363" s="300"/>
      <c r="M363" s="78">
        <f>'Sch D. Workings'!Q1364</f>
        <v>0</v>
      </c>
      <c r="N363" s="309">
        <f>IF(OR('Sch D. Workings'!D357="",$D$7&lt;=I$7,M363=0),0,(IF(H363='Sch D. Workings'!$D$12,"Exceeded Cap",IF((SUMIFS('Sch A. Input'!H355:CJ355,'Sch A. Input'!$H$14:$CJ$14,"Total",'Sch A. Input'!$H$13:$CJ$13,"&lt;="&amp;$O$7))&gt;'Sch D. Workings'!$D$12,MIN('Sch D. Workings'!T1364,'Sch D. Workings'!$D$12-H363),'Sch D. Workings'!T1364))))</f>
        <v>0</v>
      </c>
      <c r="O363" s="221">
        <f>'Sch D. Workings'!Y1364</f>
        <v>0</v>
      </c>
      <c r="P363" s="82">
        <f>IFERROR(LOOKUP('Sch D. Workings'!V1364,$C$10:$C$14,$B$10:$B$14),0)</f>
        <v>0</v>
      </c>
      <c r="Q363" s="99">
        <f>COUNTIFS('Sch D. Workings'!V1364,"&gt;"&amp;$D$14)</f>
        <v>0</v>
      </c>
      <c r="R363" s="85"/>
      <c r="S363" s="78">
        <f>'Sch D. Workings'!AA1364</f>
        <v>0</v>
      </c>
      <c r="T363" s="309">
        <f>IF(OR('Sch D. Workings'!D357="",$D$7&lt;=O$7,S363=0),0,IF(OR(N363="Exceeded Cap",SUM(H363,N363)='Sch D. Workings'!$D$12),"Exceeded cap",IF((SUMIFS('Sch A. Input'!H355:CJ355,'Sch A. Input'!$H$14:$CJ$14,"Total",'Sch A. Input'!$H$13:$CJ$13,"&lt;="&amp;$U$7))&gt;'Sch D. Workings'!$D$12,MIN('Sch D. Workings'!AD1364,'Sch D. Workings'!$D$12-N363-H363),'Sch D. Workings'!AD1364)))</f>
        <v>0</v>
      </c>
      <c r="U363" s="221">
        <f>'Sch D. Workings'!AI1364</f>
        <v>0</v>
      </c>
      <c r="V363" s="82">
        <f>IFERROR(LOOKUP('Sch D. Workings'!AF1364,$C$10:$C$14,$B$10:$B$14),0)</f>
        <v>0</v>
      </c>
      <c r="W363" s="99">
        <f>COUNTIFS('Sch D. Workings'!AF1364,"&gt;"&amp;$D$14)</f>
        <v>0</v>
      </c>
      <c r="X363" s="85"/>
      <c r="Y363" s="78">
        <f>'Sch D. Workings'!AK1364</f>
        <v>0</v>
      </c>
      <c r="Z363" s="309">
        <f>IF(OR('Sch D. Workings'!D357="",$D$7&lt;=U$7,Y363=0),0,IF(OR(T363="Exceeded Cap",N363="Exceeded Cap",SUM(H363,N363,T363)='Sch D. Workings'!$D$12),"Exceeded Cap",IF((SUMIFS('Sch A. Input'!H355:CJ355,'Sch A. Input'!$H$14:$CJ$14,"Total",'Sch A. Input'!$H$13:$CJ$13,"&lt;="&amp;$AA$7))&gt;'Sch D. Workings'!$D$12,MIN('Sch D. Workings'!AN1364,'Sch D. Workings'!$D$12-N363-T363-H363),'Sch D. Workings'!AN1364)))</f>
        <v>0</v>
      </c>
      <c r="AA363" s="221">
        <f>'Sch D. Workings'!AS1364</f>
        <v>0</v>
      </c>
      <c r="AB363" s="82">
        <f>IFERROR(LOOKUP('Sch D. Workings'!AP1364,$C$10:$C$14,$B$10:$B$14),0)</f>
        <v>0</v>
      </c>
      <c r="AC363" s="99">
        <f>COUNTIFS('Sch D. Workings'!AP1364,"&gt;"&amp;$D$14)</f>
        <v>0</v>
      </c>
    </row>
    <row r="364" spans="3:29" x14ac:dyDescent="0.35">
      <c r="C364" s="81" t="str">
        <f>IF('Sch A. Input'!B356="","",'Sch A. Input'!B356)</f>
        <v/>
      </c>
      <c r="D364" s="81" t="str">
        <f>IF('Sch A. Input'!C356="","",'Sch A. Input'!C356)</f>
        <v/>
      </c>
      <c r="E364" s="85"/>
      <c r="F364" s="85"/>
      <c r="G364" s="99">
        <f>'Sch D. Workings'!G1365</f>
        <v>0</v>
      </c>
      <c r="H364" s="310">
        <f>IF(OR('Sch D. Workings'!D358="",G364=0),0,(IF((SUMIFS('Sch A. Input'!H356:CJ356,'Sch A. Input'!$H$14:$CJ$14,"Total",'Sch A. Input'!$H$13:$CJ$13,"&lt;="&amp;$I$7))&gt;'Sch D. Workings'!$D$12,MIN('Sch D. Workings'!J1365,'Sch D. Workings'!$D$12),'Sch D. Workings'!J1365)))</f>
        <v>0</v>
      </c>
      <c r="I364" s="221">
        <f>'Sch D. Workings'!O1365</f>
        <v>0</v>
      </c>
      <c r="J364" s="82">
        <f>IFERROR(LOOKUP('Sch D. Workings'!L1365,$C$10:$C$14,$B$10:$B$14),0)</f>
        <v>0</v>
      </c>
      <c r="K364" s="99">
        <f>COUNTIFS('Sch D. Workings'!L1365,"&gt;"&amp;$D$14)</f>
        <v>0</v>
      </c>
      <c r="L364" s="300"/>
      <c r="M364" s="78">
        <f>'Sch D. Workings'!Q1365</f>
        <v>0</v>
      </c>
      <c r="N364" s="309">
        <f>IF(OR('Sch D. Workings'!D358="",$D$7&lt;=I$7,M364=0),0,(IF(H364='Sch D. Workings'!$D$12,"Exceeded Cap",IF((SUMIFS('Sch A. Input'!H356:CJ356,'Sch A. Input'!$H$14:$CJ$14,"Total",'Sch A. Input'!$H$13:$CJ$13,"&lt;="&amp;$O$7))&gt;'Sch D. Workings'!$D$12,MIN('Sch D. Workings'!T1365,'Sch D. Workings'!$D$12-H364),'Sch D. Workings'!T1365))))</f>
        <v>0</v>
      </c>
      <c r="O364" s="221">
        <f>'Sch D. Workings'!Y1365</f>
        <v>0</v>
      </c>
      <c r="P364" s="82">
        <f>IFERROR(LOOKUP('Sch D. Workings'!V1365,$C$10:$C$14,$B$10:$B$14),0)</f>
        <v>0</v>
      </c>
      <c r="Q364" s="99">
        <f>COUNTIFS('Sch D. Workings'!V1365,"&gt;"&amp;$D$14)</f>
        <v>0</v>
      </c>
      <c r="R364" s="85"/>
      <c r="S364" s="78">
        <f>'Sch D. Workings'!AA1365</f>
        <v>0</v>
      </c>
      <c r="T364" s="309">
        <f>IF(OR('Sch D. Workings'!D358="",$D$7&lt;=O$7,S364=0),0,IF(OR(N364="Exceeded Cap",SUM(H364,N364)='Sch D. Workings'!$D$12),"Exceeded cap",IF((SUMIFS('Sch A. Input'!H356:CJ356,'Sch A. Input'!$H$14:$CJ$14,"Total",'Sch A. Input'!$H$13:$CJ$13,"&lt;="&amp;$U$7))&gt;'Sch D. Workings'!$D$12,MIN('Sch D. Workings'!AD1365,'Sch D. Workings'!$D$12-N364-H364),'Sch D. Workings'!AD1365)))</f>
        <v>0</v>
      </c>
      <c r="U364" s="221">
        <f>'Sch D. Workings'!AI1365</f>
        <v>0</v>
      </c>
      <c r="V364" s="82">
        <f>IFERROR(LOOKUP('Sch D. Workings'!AF1365,$C$10:$C$14,$B$10:$B$14),0)</f>
        <v>0</v>
      </c>
      <c r="W364" s="99">
        <f>COUNTIFS('Sch D. Workings'!AF1365,"&gt;"&amp;$D$14)</f>
        <v>0</v>
      </c>
      <c r="X364" s="85"/>
      <c r="Y364" s="78">
        <f>'Sch D. Workings'!AK1365</f>
        <v>0</v>
      </c>
      <c r="Z364" s="309">
        <f>IF(OR('Sch D. Workings'!D358="",$D$7&lt;=U$7,Y364=0),0,IF(OR(T364="Exceeded Cap",N364="Exceeded Cap",SUM(H364,N364,T364)='Sch D. Workings'!$D$12),"Exceeded Cap",IF((SUMIFS('Sch A. Input'!H356:CJ356,'Sch A. Input'!$H$14:$CJ$14,"Total",'Sch A. Input'!$H$13:$CJ$13,"&lt;="&amp;$AA$7))&gt;'Sch D. Workings'!$D$12,MIN('Sch D. Workings'!AN1365,'Sch D. Workings'!$D$12-N364-T364-H364),'Sch D. Workings'!AN1365)))</f>
        <v>0</v>
      </c>
      <c r="AA364" s="221">
        <f>'Sch D. Workings'!AS1365</f>
        <v>0</v>
      </c>
      <c r="AB364" s="82">
        <f>IFERROR(LOOKUP('Sch D. Workings'!AP1365,$C$10:$C$14,$B$10:$B$14),0)</f>
        <v>0</v>
      </c>
      <c r="AC364" s="99">
        <f>COUNTIFS('Sch D. Workings'!AP1365,"&gt;"&amp;$D$14)</f>
        <v>0</v>
      </c>
    </row>
    <row r="365" spans="3:29" x14ac:dyDescent="0.35">
      <c r="C365" s="81" t="str">
        <f>IF('Sch A. Input'!B357="","",'Sch A. Input'!B357)</f>
        <v/>
      </c>
      <c r="D365" s="81" t="str">
        <f>IF('Sch A. Input'!C357="","",'Sch A. Input'!C357)</f>
        <v/>
      </c>
      <c r="E365" s="85"/>
      <c r="F365" s="85"/>
      <c r="G365" s="99">
        <f>'Sch D. Workings'!G1366</f>
        <v>0</v>
      </c>
      <c r="H365" s="310">
        <f>IF(OR('Sch D. Workings'!D359="",G365=0),0,(IF((SUMIFS('Sch A. Input'!H357:CJ357,'Sch A. Input'!$H$14:$CJ$14,"Total",'Sch A. Input'!$H$13:$CJ$13,"&lt;="&amp;$I$7))&gt;'Sch D. Workings'!$D$12,MIN('Sch D. Workings'!J1366,'Sch D. Workings'!$D$12),'Sch D. Workings'!J1366)))</f>
        <v>0</v>
      </c>
      <c r="I365" s="221">
        <f>'Sch D. Workings'!O1366</f>
        <v>0</v>
      </c>
      <c r="J365" s="82">
        <f>IFERROR(LOOKUP('Sch D. Workings'!L1366,$C$10:$C$14,$B$10:$B$14),0)</f>
        <v>0</v>
      </c>
      <c r="K365" s="99">
        <f>COUNTIFS('Sch D. Workings'!L1366,"&gt;"&amp;$D$14)</f>
        <v>0</v>
      </c>
      <c r="L365" s="300"/>
      <c r="M365" s="78">
        <f>'Sch D. Workings'!Q1366</f>
        <v>0</v>
      </c>
      <c r="N365" s="309">
        <f>IF(OR('Sch D. Workings'!D359="",$D$7&lt;=I$7,M365=0),0,(IF(H365='Sch D. Workings'!$D$12,"Exceeded Cap",IF((SUMIFS('Sch A. Input'!H357:CJ357,'Sch A. Input'!$H$14:$CJ$14,"Total",'Sch A. Input'!$H$13:$CJ$13,"&lt;="&amp;$O$7))&gt;'Sch D. Workings'!$D$12,MIN('Sch D. Workings'!T1366,'Sch D. Workings'!$D$12-H365),'Sch D. Workings'!T1366))))</f>
        <v>0</v>
      </c>
      <c r="O365" s="221">
        <f>'Sch D. Workings'!Y1366</f>
        <v>0</v>
      </c>
      <c r="P365" s="82">
        <f>IFERROR(LOOKUP('Sch D. Workings'!V1366,$C$10:$C$14,$B$10:$B$14),0)</f>
        <v>0</v>
      </c>
      <c r="Q365" s="99">
        <f>COUNTIFS('Sch D. Workings'!V1366,"&gt;"&amp;$D$14)</f>
        <v>0</v>
      </c>
      <c r="R365" s="85"/>
      <c r="S365" s="78">
        <f>'Sch D. Workings'!AA1366</f>
        <v>0</v>
      </c>
      <c r="T365" s="309">
        <f>IF(OR('Sch D. Workings'!D359="",$D$7&lt;=O$7,S365=0),0,IF(OR(N365="Exceeded Cap",SUM(H365,N365)='Sch D. Workings'!$D$12),"Exceeded cap",IF((SUMIFS('Sch A. Input'!H357:CJ357,'Sch A. Input'!$H$14:$CJ$14,"Total",'Sch A. Input'!$H$13:$CJ$13,"&lt;="&amp;$U$7))&gt;'Sch D. Workings'!$D$12,MIN('Sch D. Workings'!AD1366,'Sch D. Workings'!$D$12-N365-H365),'Sch D. Workings'!AD1366)))</f>
        <v>0</v>
      </c>
      <c r="U365" s="221">
        <f>'Sch D. Workings'!AI1366</f>
        <v>0</v>
      </c>
      <c r="V365" s="82">
        <f>IFERROR(LOOKUP('Sch D. Workings'!AF1366,$C$10:$C$14,$B$10:$B$14),0)</f>
        <v>0</v>
      </c>
      <c r="W365" s="99">
        <f>COUNTIFS('Sch D. Workings'!AF1366,"&gt;"&amp;$D$14)</f>
        <v>0</v>
      </c>
      <c r="X365" s="85"/>
      <c r="Y365" s="78">
        <f>'Sch D. Workings'!AK1366</f>
        <v>0</v>
      </c>
      <c r="Z365" s="309">
        <f>IF(OR('Sch D. Workings'!D359="",$D$7&lt;=U$7,Y365=0),0,IF(OR(T365="Exceeded Cap",N365="Exceeded Cap",SUM(H365,N365,T365)='Sch D. Workings'!$D$12),"Exceeded Cap",IF((SUMIFS('Sch A. Input'!H357:CJ357,'Sch A. Input'!$H$14:$CJ$14,"Total",'Sch A. Input'!$H$13:$CJ$13,"&lt;="&amp;$AA$7))&gt;'Sch D. Workings'!$D$12,MIN('Sch D. Workings'!AN1366,'Sch D. Workings'!$D$12-N365-T365-H365),'Sch D. Workings'!AN1366)))</f>
        <v>0</v>
      </c>
      <c r="AA365" s="221">
        <f>'Sch D. Workings'!AS1366</f>
        <v>0</v>
      </c>
      <c r="AB365" s="82">
        <f>IFERROR(LOOKUP('Sch D. Workings'!AP1366,$C$10:$C$14,$B$10:$B$14),0)</f>
        <v>0</v>
      </c>
      <c r="AC365" s="99">
        <f>COUNTIFS('Sch D. Workings'!AP1366,"&gt;"&amp;$D$14)</f>
        <v>0</v>
      </c>
    </row>
    <row r="366" spans="3:29" x14ac:dyDescent="0.35">
      <c r="C366" s="81" t="str">
        <f>IF('Sch A. Input'!B358="","",'Sch A. Input'!B358)</f>
        <v/>
      </c>
      <c r="D366" s="81" t="str">
        <f>IF('Sch A. Input'!C358="","",'Sch A. Input'!C358)</f>
        <v/>
      </c>
      <c r="E366" s="85"/>
      <c r="F366" s="85"/>
      <c r="G366" s="99">
        <f>'Sch D. Workings'!G1367</f>
        <v>0</v>
      </c>
      <c r="H366" s="310">
        <f>IF(OR('Sch D. Workings'!D360="",G366=0),0,(IF((SUMIFS('Sch A. Input'!H358:CJ358,'Sch A. Input'!$H$14:$CJ$14,"Total",'Sch A. Input'!$H$13:$CJ$13,"&lt;="&amp;$I$7))&gt;'Sch D. Workings'!$D$12,MIN('Sch D. Workings'!J1367,'Sch D. Workings'!$D$12),'Sch D. Workings'!J1367)))</f>
        <v>0</v>
      </c>
      <c r="I366" s="221">
        <f>'Sch D. Workings'!O1367</f>
        <v>0</v>
      </c>
      <c r="J366" s="82">
        <f>IFERROR(LOOKUP('Sch D. Workings'!L1367,$C$10:$C$14,$B$10:$B$14),0)</f>
        <v>0</v>
      </c>
      <c r="K366" s="99">
        <f>COUNTIFS('Sch D. Workings'!L1367,"&gt;"&amp;$D$14)</f>
        <v>0</v>
      </c>
      <c r="L366" s="300"/>
      <c r="M366" s="78">
        <f>'Sch D. Workings'!Q1367</f>
        <v>0</v>
      </c>
      <c r="N366" s="309">
        <f>IF(OR('Sch D. Workings'!D360="",$D$7&lt;=I$7,M366=0),0,(IF(H366='Sch D. Workings'!$D$12,"Exceeded Cap",IF((SUMIFS('Sch A. Input'!H358:CJ358,'Sch A. Input'!$H$14:$CJ$14,"Total",'Sch A. Input'!$H$13:$CJ$13,"&lt;="&amp;$O$7))&gt;'Sch D. Workings'!$D$12,MIN('Sch D. Workings'!T1367,'Sch D. Workings'!$D$12-H366),'Sch D. Workings'!T1367))))</f>
        <v>0</v>
      </c>
      <c r="O366" s="221">
        <f>'Sch D. Workings'!Y1367</f>
        <v>0</v>
      </c>
      <c r="P366" s="82">
        <f>IFERROR(LOOKUP('Sch D. Workings'!V1367,$C$10:$C$14,$B$10:$B$14),0)</f>
        <v>0</v>
      </c>
      <c r="Q366" s="99">
        <f>COUNTIFS('Sch D. Workings'!V1367,"&gt;"&amp;$D$14)</f>
        <v>0</v>
      </c>
      <c r="R366" s="85"/>
      <c r="S366" s="78">
        <f>'Sch D. Workings'!AA1367</f>
        <v>0</v>
      </c>
      <c r="T366" s="309">
        <f>IF(OR('Sch D. Workings'!D360="",$D$7&lt;=O$7,S366=0),0,IF(OR(N366="Exceeded Cap",SUM(H366,N366)='Sch D. Workings'!$D$12),"Exceeded cap",IF((SUMIFS('Sch A. Input'!H358:CJ358,'Sch A. Input'!$H$14:$CJ$14,"Total",'Sch A. Input'!$H$13:$CJ$13,"&lt;="&amp;$U$7))&gt;'Sch D. Workings'!$D$12,MIN('Sch D. Workings'!AD1367,'Sch D. Workings'!$D$12-N366-H366),'Sch D. Workings'!AD1367)))</f>
        <v>0</v>
      </c>
      <c r="U366" s="221">
        <f>'Sch D. Workings'!AI1367</f>
        <v>0</v>
      </c>
      <c r="V366" s="82">
        <f>IFERROR(LOOKUP('Sch D. Workings'!AF1367,$C$10:$C$14,$B$10:$B$14),0)</f>
        <v>0</v>
      </c>
      <c r="W366" s="99">
        <f>COUNTIFS('Sch D. Workings'!AF1367,"&gt;"&amp;$D$14)</f>
        <v>0</v>
      </c>
      <c r="X366" s="85"/>
      <c r="Y366" s="78">
        <f>'Sch D. Workings'!AK1367</f>
        <v>0</v>
      </c>
      <c r="Z366" s="309">
        <f>IF(OR('Sch D. Workings'!D360="",$D$7&lt;=U$7,Y366=0),0,IF(OR(T366="Exceeded Cap",N366="Exceeded Cap",SUM(H366,N366,T366)='Sch D. Workings'!$D$12),"Exceeded Cap",IF((SUMIFS('Sch A. Input'!H358:CJ358,'Sch A. Input'!$H$14:$CJ$14,"Total",'Sch A. Input'!$H$13:$CJ$13,"&lt;="&amp;$AA$7))&gt;'Sch D. Workings'!$D$12,MIN('Sch D. Workings'!AN1367,'Sch D. Workings'!$D$12-N366-T366-H366),'Sch D. Workings'!AN1367)))</f>
        <v>0</v>
      </c>
      <c r="AA366" s="221">
        <f>'Sch D. Workings'!AS1367</f>
        <v>0</v>
      </c>
      <c r="AB366" s="82">
        <f>IFERROR(LOOKUP('Sch D. Workings'!AP1367,$C$10:$C$14,$B$10:$B$14),0)</f>
        <v>0</v>
      </c>
      <c r="AC366" s="99">
        <f>COUNTIFS('Sch D. Workings'!AP1367,"&gt;"&amp;$D$14)</f>
        <v>0</v>
      </c>
    </row>
    <row r="367" spans="3:29" x14ac:dyDescent="0.35">
      <c r="C367" s="81" t="str">
        <f>IF('Sch A. Input'!B359="","",'Sch A. Input'!B359)</f>
        <v/>
      </c>
      <c r="D367" s="81" t="str">
        <f>IF('Sch A. Input'!C359="","",'Sch A. Input'!C359)</f>
        <v/>
      </c>
      <c r="E367" s="85"/>
      <c r="F367" s="85"/>
      <c r="G367" s="99">
        <f>'Sch D. Workings'!G1368</f>
        <v>0</v>
      </c>
      <c r="H367" s="310">
        <f>IF(OR('Sch D. Workings'!D361="",G367=0),0,(IF((SUMIFS('Sch A. Input'!H359:CJ359,'Sch A. Input'!$H$14:$CJ$14,"Total",'Sch A. Input'!$H$13:$CJ$13,"&lt;="&amp;$I$7))&gt;'Sch D. Workings'!$D$12,MIN('Sch D. Workings'!J1368,'Sch D. Workings'!$D$12),'Sch D. Workings'!J1368)))</f>
        <v>0</v>
      </c>
      <c r="I367" s="221">
        <f>'Sch D. Workings'!O1368</f>
        <v>0</v>
      </c>
      <c r="J367" s="82">
        <f>IFERROR(LOOKUP('Sch D. Workings'!L1368,$C$10:$C$14,$B$10:$B$14),0)</f>
        <v>0</v>
      </c>
      <c r="K367" s="99">
        <f>COUNTIFS('Sch D. Workings'!L1368,"&gt;"&amp;$D$14)</f>
        <v>0</v>
      </c>
      <c r="L367" s="300"/>
      <c r="M367" s="78">
        <f>'Sch D. Workings'!Q1368</f>
        <v>0</v>
      </c>
      <c r="N367" s="309">
        <f>IF(OR('Sch D. Workings'!D361="",$D$7&lt;=I$7,M367=0),0,(IF(H367='Sch D. Workings'!$D$12,"Exceeded Cap",IF((SUMIFS('Sch A. Input'!H359:CJ359,'Sch A. Input'!$H$14:$CJ$14,"Total",'Sch A. Input'!$H$13:$CJ$13,"&lt;="&amp;$O$7))&gt;'Sch D. Workings'!$D$12,MIN('Sch D. Workings'!T1368,'Sch D. Workings'!$D$12-H367),'Sch D. Workings'!T1368))))</f>
        <v>0</v>
      </c>
      <c r="O367" s="221">
        <f>'Sch D. Workings'!Y1368</f>
        <v>0</v>
      </c>
      <c r="P367" s="82">
        <f>IFERROR(LOOKUP('Sch D. Workings'!V1368,$C$10:$C$14,$B$10:$B$14),0)</f>
        <v>0</v>
      </c>
      <c r="Q367" s="99">
        <f>COUNTIFS('Sch D. Workings'!V1368,"&gt;"&amp;$D$14)</f>
        <v>0</v>
      </c>
      <c r="R367" s="85"/>
      <c r="S367" s="78">
        <f>'Sch D. Workings'!AA1368</f>
        <v>0</v>
      </c>
      <c r="T367" s="309">
        <f>IF(OR('Sch D. Workings'!D361="",$D$7&lt;=O$7,S367=0),0,IF(OR(N367="Exceeded Cap",SUM(H367,N367)='Sch D. Workings'!$D$12),"Exceeded cap",IF((SUMIFS('Sch A. Input'!H359:CJ359,'Sch A. Input'!$H$14:$CJ$14,"Total",'Sch A. Input'!$H$13:$CJ$13,"&lt;="&amp;$U$7))&gt;'Sch D. Workings'!$D$12,MIN('Sch D. Workings'!AD1368,'Sch D. Workings'!$D$12-N367-H367),'Sch D. Workings'!AD1368)))</f>
        <v>0</v>
      </c>
      <c r="U367" s="221">
        <f>'Sch D. Workings'!AI1368</f>
        <v>0</v>
      </c>
      <c r="V367" s="82">
        <f>IFERROR(LOOKUP('Sch D. Workings'!AF1368,$C$10:$C$14,$B$10:$B$14),0)</f>
        <v>0</v>
      </c>
      <c r="W367" s="99">
        <f>COUNTIFS('Sch D. Workings'!AF1368,"&gt;"&amp;$D$14)</f>
        <v>0</v>
      </c>
      <c r="X367" s="85"/>
      <c r="Y367" s="78">
        <f>'Sch D. Workings'!AK1368</f>
        <v>0</v>
      </c>
      <c r="Z367" s="309">
        <f>IF(OR('Sch D. Workings'!D361="",$D$7&lt;=U$7,Y367=0),0,IF(OR(T367="Exceeded Cap",N367="Exceeded Cap",SUM(H367,N367,T367)='Sch D. Workings'!$D$12),"Exceeded Cap",IF((SUMIFS('Sch A. Input'!H359:CJ359,'Sch A. Input'!$H$14:$CJ$14,"Total",'Sch A. Input'!$H$13:$CJ$13,"&lt;="&amp;$AA$7))&gt;'Sch D. Workings'!$D$12,MIN('Sch D. Workings'!AN1368,'Sch D. Workings'!$D$12-N367-T367-H367),'Sch D. Workings'!AN1368)))</f>
        <v>0</v>
      </c>
      <c r="AA367" s="221">
        <f>'Sch D. Workings'!AS1368</f>
        <v>0</v>
      </c>
      <c r="AB367" s="82">
        <f>IFERROR(LOOKUP('Sch D. Workings'!AP1368,$C$10:$C$14,$B$10:$B$14),0)</f>
        <v>0</v>
      </c>
      <c r="AC367" s="99">
        <f>COUNTIFS('Sch D. Workings'!AP1368,"&gt;"&amp;$D$14)</f>
        <v>0</v>
      </c>
    </row>
    <row r="368" spans="3:29" x14ac:dyDescent="0.35">
      <c r="C368" s="81" t="str">
        <f>IF('Sch A. Input'!B360="","",'Sch A. Input'!B360)</f>
        <v/>
      </c>
      <c r="D368" s="81" t="str">
        <f>IF('Sch A. Input'!C360="","",'Sch A. Input'!C360)</f>
        <v/>
      </c>
      <c r="E368" s="85"/>
      <c r="F368" s="85"/>
      <c r="G368" s="99">
        <f>'Sch D. Workings'!G1369</f>
        <v>0</v>
      </c>
      <c r="H368" s="310">
        <f>IF(OR('Sch D. Workings'!D362="",G368=0),0,(IF((SUMIFS('Sch A. Input'!H360:CJ360,'Sch A. Input'!$H$14:$CJ$14,"Total",'Sch A. Input'!$H$13:$CJ$13,"&lt;="&amp;$I$7))&gt;'Sch D. Workings'!$D$12,MIN('Sch D. Workings'!J1369,'Sch D. Workings'!$D$12),'Sch D. Workings'!J1369)))</f>
        <v>0</v>
      </c>
      <c r="I368" s="221">
        <f>'Sch D. Workings'!O1369</f>
        <v>0</v>
      </c>
      <c r="J368" s="82">
        <f>IFERROR(LOOKUP('Sch D. Workings'!L1369,$C$10:$C$14,$B$10:$B$14),0)</f>
        <v>0</v>
      </c>
      <c r="K368" s="99">
        <f>COUNTIFS('Sch D. Workings'!L1369,"&gt;"&amp;$D$14)</f>
        <v>0</v>
      </c>
      <c r="L368" s="300"/>
      <c r="M368" s="78">
        <f>'Sch D. Workings'!Q1369</f>
        <v>0</v>
      </c>
      <c r="N368" s="309">
        <f>IF(OR('Sch D. Workings'!D362="",$D$7&lt;=I$7,M368=0),0,(IF(H368='Sch D. Workings'!$D$12,"Exceeded Cap",IF((SUMIFS('Sch A. Input'!H360:CJ360,'Sch A. Input'!$H$14:$CJ$14,"Total",'Sch A. Input'!$H$13:$CJ$13,"&lt;="&amp;$O$7))&gt;'Sch D. Workings'!$D$12,MIN('Sch D. Workings'!T1369,'Sch D. Workings'!$D$12-H368),'Sch D. Workings'!T1369))))</f>
        <v>0</v>
      </c>
      <c r="O368" s="221">
        <f>'Sch D. Workings'!Y1369</f>
        <v>0</v>
      </c>
      <c r="P368" s="82">
        <f>IFERROR(LOOKUP('Sch D. Workings'!V1369,$C$10:$C$14,$B$10:$B$14),0)</f>
        <v>0</v>
      </c>
      <c r="Q368" s="99">
        <f>COUNTIFS('Sch D. Workings'!V1369,"&gt;"&amp;$D$14)</f>
        <v>0</v>
      </c>
      <c r="R368" s="85"/>
      <c r="S368" s="78">
        <f>'Sch D. Workings'!AA1369</f>
        <v>0</v>
      </c>
      <c r="T368" s="309">
        <f>IF(OR('Sch D. Workings'!D362="",$D$7&lt;=O$7,S368=0),0,IF(OR(N368="Exceeded Cap",SUM(H368,N368)='Sch D. Workings'!$D$12),"Exceeded cap",IF((SUMIFS('Sch A. Input'!H360:CJ360,'Sch A. Input'!$H$14:$CJ$14,"Total",'Sch A. Input'!$H$13:$CJ$13,"&lt;="&amp;$U$7))&gt;'Sch D. Workings'!$D$12,MIN('Sch D. Workings'!AD1369,'Sch D. Workings'!$D$12-N368-H368),'Sch D. Workings'!AD1369)))</f>
        <v>0</v>
      </c>
      <c r="U368" s="221">
        <f>'Sch D. Workings'!AI1369</f>
        <v>0</v>
      </c>
      <c r="V368" s="82">
        <f>IFERROR(LOOKUP('Sch D. Workings'!AF1369,$C$10:$C$14,$B$10:$B$14),0)</f>
        <v>0</v>
      </c>
      <c r="W368" s="99">
        <f>COUNTIFS('Sch D. Workings'!AF1369,"&gt;"&amp;$D$14)</f>
        <v>0</v>
      </c>
      <c r="X368" s="85"/>
      <c r="Y368" s="78">
        <f>'Sch D. Workings'!AK1369</f>
        <v>0</v>
      </c>
      <c r="Z368" s="309">
        <f>IF(OR('Sch D. Workings'!D362="",$D$7&lt;=U$7,Y368=0),0,IF(OR(T368="Exceeded Cap",N368="Exceeded Cap",SUM(H368,N368,T368)='Sch D. Workings'!$D$12),"Exceeded Cap",IF((SUMIFS('Sch A. Input'!H360:CJ360,'Sch A. Input'!$H$14:$CJ$14,"Total",'Sch A. Input'!$H$13:$CJ$13,"&lt;="&amp;$AA$7))&gt;'Sch D. Workings'!$D$12,MIN('Sch D. Workings'!AN1369,'Sch D. Workings'!$D$12-N368-T368-H368),'Sch D. Workings'!AN1369)))</f>
        <v>0</v>
      </c>
      <c r="AA368" s="221">
        <f>'Sch D. Workings'!AS1369</f>
        <v>0</v>
      </c>
      <c r="AB368" s="82">
        <f>IFERROR(LOOKUP('Sch D. Workings'!AP1369,$C$10:$C$14,$B$10:$B$14),0)</f>
        <v>0</v>
      </c>
      <c r="AC368" s="99">
        <f>COUNTIFS('Sch D. Workings'!AP1369,"&gt;"&amp;$D$14)</f>
        <v>0</v>
      </c>
    </row>
    <row r="369" spans="3:29" x14ac:dyDescent="0.35">
      <c r="C369" s="81" t="str">
        <f>IF('Sch A. Input'!B361="","",'Sch A. Input'!B361)</f>
        <v/>
      </c>
      <c r="D369" s="81" t="str">
        <f>IF('Sch A. Input'!C361="","",'Sch A. Input'!C361)</f>
        <v/>
      </c>
      <c r="E369" s="85"/>
      <c r="F369" s="85"/>
      <c r="G369" s="99">
        <f>'Sch D. Workings'!G1370</f>
        <v>0</v>
      </c>
      <c r="H369" s="310">
        <f>IF(OR('Sch D. Workings'!D363="",G369=0),0,(IF((SUMIFS('Sch A. Input'!H361:CJ361,'Sch A. Input'!$H$14:$CJ$14,"Total",'Sch A. Input'!$H$13:$CJ$13,"&lt;="&amp;$I$7))&gt;'Sch D. Workings'!$D$12,MIN('Sch D. Workings'!J1370,'Sch D. Workings'!$D$12),'Sch D. Workings'!J1370)))</f>
        <v>0</v>
      </c>
      <c r="I369" s="221">
        <f>'Sch D. Workings'!O1370</f>
        <v>0</v>
      </c>
      <c r="J369" s="82">
        <f>IFERROR(LOOKUP('Sch D. Workings'!L1370,$C$10:$C$14,$B$10:$B$14),0)</f>
        <v>0</v>
      </c>
      <c r="K369" s="99">
        <f>COUNTIFS('Sch D. Workings'!L1370,"&gt;"&amp;$D$14)</f>
        <v>0</v>
      </c>
      <c r="L369" s="300"/>
      <c r="M369" s="78">
        <f>'Sch D. Workings'!Q1370</f>
        <v>0</v>
      </c>
      <c r="N369" s="309">
        <f>IF(OR('Sch D. Workings'!D363="",$D$7&lt;=I$7,M369=0),0,(IF(H369='Sch D. Workings'!$D$12,"Exceeded Cap",IF((SUMIFS('Sch A. Input'!H361:CJ361,'Sch A. Input'!$H$14:$CJ$14,"Total",'Sch A. Input'!$H$13:$CJ$13,"&lt;="&amp;$O$7))&gt;'Sch D. Workings'!$D$12,MIN('Sch D. Workings'!T1370,'Sch D. Workings'!$D$12-H369),'Sch D. Workings'!T1370))))</f>
        <v>0</v>
      </c>
      <c r="O369" s="221">
        <f>'Sch D. Workings'!Y1370</f>
        <v>0</v>
      </c>
      <c r="P369" s="82">
        <f>IFERROR(LOOKUP('Sch D. Workings'!V1370,$C$10:$C$14,$B$10:$B$14),0)</f>
        <v>0</v>
      </c>
      <c r="Q369" s="99">
        <f>COUNTIFS('Sch D. Workings'!V1370,"&gt;"&amp;$D$14)</f>
        <v>0</v>
      </c>
      <c r="R369" s="85"/>
      <c r="S369" s="78">
        <f>'Sch D. Workings'!AA1370</f>
        <v>0</v>
      </c>
      <c r="T369" s="309">
        <f>IF(OR('Sch D. Workings'!D363="",$D$7&lt;=O$7,S369=0),0,IF(OR(N369="Exceeded Cap",SUM(H369,N369)='Sch D. Workings'!$D$12),"Exceeded cap",IF((SUMIFS('Sch A. Input'!H361:CJ361,'Sch A. Input'!$H$14:$CJ$14,"Total",'Sch A. Input'!$H$13:$CJ$13,"&lt;="&amp;$U$7))&gt;'Sch D. Workings'!$D$12,MIN('Sch D. Workings'!AD1370,'Sch D. Workings'!$D$12-N369-H369),'Sch D. Workings'!AD1370)))</f>
        <v>0</v>
      </c>
      <c r="U369" s="221">
        <f>'Sch D. Workings'!AI1370</f>
        <v>0</v>
      </c>
      <c r="V369" s="82">
        <f>IFERROR(LOOKUP('Sch D. Workings'!AF1370,$C$10:$C$14,$B$10:$B$14),0)</f>
        <v>0</v>
      </c>
      <c r="W369" s="99">
        <f>COUNTIFS('Sch D. Workings'!AF1370,"&gt;"&amp;$D$14)</f>
        <v>0</v>
      </c>
      <c r="X369" s="85"/>
      <c r="Y369" s="78">
        <f>'Sch D. Workings'!AK1370</f>
        <v>0</v>
      </c>
      <c r="Z369" s="309">
        <f>IF(OR('Sch D. Workings'!D363="",$D$7&lt;=U$7,Y369=0),0,IF(OR(T369="Exceeded Cap",N369="Exceeded Cap",SUM(H369,N369,T369)='Sch D. Workings'!$D$12),"Exceeded Cap",IF((SUMIFS('Sch A. Input'!H361:CJ361,'Sch A. Input'!$H$14:$CJ$14,"Total",'Sch A. Input'!$H$13:$CJ$13,"&lt;="&amp;$AA$7))&gt;'Sch D. Workings'!$D$12,MIN('Sch D. Workings'!AN1370,'Sch D. Workings'!$D$12-N369-T369-H369),'Sch D. Workings'!AN1370)))</f>
        <v>0</v>
      </c>
      <c r="AA369" s="221">
        <f>'Sch D. Workings'!AS1370</f>
        <v>0</v>
      </c>
      <c r="AB369" s="82">
        <f>IFERROR(LOOKUP('Sch D. Workings'!AP1370,$C$10:$C$14,$B$10:$B$14),0)</f>
        <v>0</v>
      </c>
      <c r="AC369" s="99">
        <f>COUNTIFS('Sch D. Workings'!AP1370,"&gt;"&amp;$D$14)</f>
        <v>0</v>
      </c>
    </row>
    <row r="370" spans="3:29" x14ac:dyDescent="0.35">
      <c r="C370" s="81" t="str">
        <f>IF('Sch A. Input'!B362="","",'Sch A. Input'!B362)</f>
        <v/>
      </c>
      <c r="D370" s="81" t="str">
        <f>IF('Sch A. Input'!C362="","",'Sch A. Input'!C362)</f>
        <v/>
      </c>
      <c r="E370" s="85"/>
      <c r="F370" s="85"/>
      <c r="G370" s="99">
        <f>'Sch D. Workings'!G1371</f>
        <v>0</v>
      </c>
      <c r="H370" s="310">
        <f>IF(OR('Sch D. Workings'!D364="",G370=0),0,(IF((SUMIFS('Sch A. Input'!H362:CJ362,'Sch A. Input'!$H$14:$CJ$14,"Total",'Sch A. Input'!$H$13:$CJ$13,"&lt;="&amp;$I$7))&gt;'Sch D. Workings'!$D$12,MIN('Sch D. Workings'!J1371,'Sch D. Workings'!$D$12),'Sch D. Workings'!J1371)))</f>
        <v>0</v>
      </c>
      <c r="I370" s="221">
        <f>'Sch D. Workings'!O1371</f>
        <v>0</v>
      </c>
      <c r="J370" s="82">
        <f>IFERROR(LOOKUP('Sch D. Workings'!L1371,$C$10:$C$14,$B$10:$B$14),0)</f>
        <v>0</v>
      </c>
      <c r="K370" s="99">
        <f>COUNTIFS('Sch D. Workings'!L1371,"&gt;"&amp;$D$14)</f>
        <v>0</v>
      </c>
      <c r="L370" s="300"/>
      <c r="M370" s="78">
        <f>'Sch D. Workings'!Q1371</f>
        <v>0</v>
      </c>
      <c r="N370" s="309">
        <f>IF(OR('Sch D. Workings'!D364="",$D$7&lt;=I$7,M370=0),0,(IF(H370='Sch D. Workings'!$D$12,"Exceeded Cap",IF((SUMIFS('Sch A. Input'!H362:CJ362,'Sch A. Input'!$H$14:$CJ$14,"Total",'Sch A. Input'!$H$13:$CJ$13,"&lt;="&amp;$O$7))&gt;'Sch D. Workings'!$D$12,MIN('Sch D. Workings'!T1371,'Sch D. Workings'!$D$12-H370),'Sch D. Workings'!T1371))))</f>
        <v>0</v>
      </c>
      <c r="O370" s="221">
        <f>'Sch D. Workings'!Y1371</f>
        <v>0</v>
      </c>
      <c r="P370" s="82">
        <f>IFERROR(LOOKUP('Sch D. Workings'!V1371,$C$10:$C$14,$B$10:$B$14),0)</f>
        <v>0</v>
      </c>
      <c r="Q370" s="99">
        <f>COUNTIFS('Sch D. Workings'!V1371,"&gt;"&amp;$D$14)</f>
        <v>0</v>
      </c>
      <c r="R370" s="85"/>
      <c r="S370" s="78">
        <f>'Sch D. Workings'!AA1371</f>
        <v>0</v>
      </c>
      <c r="T370" s="309">
        <f>IF(OR('Sch D. Workings'!D364="",$D$7&lt;=O$7,S370=0),0,IF(OR(N370="Exceeded Cap",SUM(H370,N370)='Sch D. Workings'!$D$12),"Exceeded cap",IF((SUMIFS('Sch A. Input'!H362:CJ362,'Sch A. Input'!$H$14:$CJ$14,"Total",'Sch A. Input'!$H$13:$CJ$13,"&lt;="&amp;$U$7))&gt;'Sch D. Workings'!$D$12,MIN('Sch D. Workings'!AD1371,'Sch D. Workings'!$D$12-N370-H370),'Sch D. Workings'!AD1371)))</f>
        <v>0</v>
      </c>
      <c r="U370" s="221">
        <f>'Sch D. Workings'!AI1371</f>
        <v>0</v>
      </c>
      <c r="V370" s="82">
        <f>IFERROR(LOOKUP('Sch D. Workings'!AF1371,$C$10:$C$14,$B$10:$B$14),0)</f>
        <v>0</v>
      </c>
      <c r="W370" s="99">
        <f>COUNTIFS('Sch D. Workings'!AF1371,"&gt;"&amp;$D$14)</f>
        <v>0</v>
      </c>
      <c r="X370" s="85"/>
      <c r="Y370" s="78">
        <f>'Sch D. Workings'!AK1371</f>
        <v>0</v>
      </c>
      <c r="Z370" s="309">
        <f>IF(OR('Sch D. Workings'!D364="",$D$7&lt;=U$7,Y370=0),0,IF(OR(T370="Exceeded Cap",N370="Exceeded Cap",SUM(H370,N370,T370)='Sch D. Workings'!$D$12),"Exceeded Cap",IF((SUMIFS('Sch A. Input'!H362:CJ362,'Sch A. Input'!$H$14:$CJ$14,"Total",'Sch A. Input'!$H$13:$CJ$13,"&lt;="&amp;$AA$7))&gt;'Sch D. Workings'!$D$12,MIN('Sch D. Workings'!AN1371,'Sch D. Workings'!$D$12-N370-T370-H370),'Sch D. Workings'!AN1371)))</f>
        <v>0</v>
      </c>
      <c r="AA370" s="221">
        <f>'Sch D. Workings'!AS1371</f>
        <v>0</v>
      </c>
      <c r="AB370" s="82">
        <f>IFERROR(LOOKUP('Sch D. Workings'!AP1371,$C$10:$C$14,$B$10:$B$14),0)</f>
        <v>0</v>
      </c>
      <c r="AC370" s="99">
        <f>COUNTIFS('Sch D. Workings'!AP1371,"&gt;"&amp;$D$14)</f>
        <v>0</v>
      </c>
    </row>
    <row r="371" spans="3:29" x14ac:dyDescent="0.35">
      <c r="C371" s="81" t="str">
        <f>IF('Sch A. Input'!B363="","",'Sch A. Input'!B363)</f>
        <v/>
      </c>
      <c r="D371" s="81" t="str">
        <f>IF('Sch A. Input'!C363="","",'Sch A. Input'!C363)</f>
        <v/>
      </c>
      <c r="E371" s="85"/>
      <c r="F371" s="85"/>
      <c r="G371" s="99">
        <f>'Sch D. Workings'!G1372</f>
        <v>0</v>
      </c>
      <c r="H371" s="310">
        <f>IF(OR('Sch D. Workings'!D365="",G371=0),0,(IF((SUMIFS('Sch A. Input'!H363:CJ363,'Sch A. Input'!$H$14:$CJ$14,"Total",'Sch A. Input'!$H$13:$CJ$13,"&lt;="&amp;$I$7))&gt;'Sch D. Workings'!$D$12,MIN('Sch D. Workings'!J1372,'Sch D. Workings'!$D$12),'Sch D. Workings'!J1372)))</f>
        <v>0</v>
      </c>
      <c r="I371" s="221">
        <f>'Sch D. Workings'!O1372</f>
        <v>0</v>
      </c>
      <c r="J371" s="82">
        <f>IFERROR(LOOKUP('Sch D. Workings'!L1372,$C$10:$C$14,$B$10:$B$14),0)</f>
        <v>0</v>
      </c>
      <c r="K371" s="99">
        <f>COUNTIFS('Sch D. Workings'!L1372,"&gt;"&amp;$D$14)</f>
        <v>0</v>
      </c>
      <c r="L371" s="300"/>
      <c r="M371" s="78">
        <f>'Sch D. Workings'!Q1372</f>
        <v>0</v>
      </c>
      <c r="N371" s="309">
        <f>IF(OR('Sch D. Workings'!D365="",$D$7&lt;=I$7,M371=0),0,(IF(H371='Sch D. Workings'!$D$12,"Exceeded Cap",IF((SUMIFS('Sch A. Input'!H363:CJ363,'Sch A. Input'!$H$14:$CJ$14,"Total",'Sch A. Input'!$H$13:$CJ$13,"&lt;="&amp;$O$7))&gt;'Sch D. Workings'!$D$12,MIN('Sch D. Workings'!T1372,'Sch D. Workings'!$D$12-H371),'Sch D. Workings'!T1372))))</f>
        <v>0</v>
      </c>
      <c r="O371" s="221">
        <f>'Sch D. Workings'!Y1372</f>
        <v>0</v>
      </c>
      <c r="P371" s="82">
        <f>IFERROR(LOOKUP('Sch D. Workings'!V1372,$C$10:$C$14,$B$10:$B$14),0)</f>
        <v>0</v>
      </c>
      <c r="Q371" s="99">
        <f>COUNTIFS('Sch D. Workings'!V1372,"&gt;"&amp;$D$14)</f>
        <v>0</v>
      </c>
      <c r="R371" s="85"/>
      <c r="S371" s="78">
        <f>'Sch D. Workings'!AA1372</f>
        <v>0</v>
      </c>
      <c r="T371" s="309">
        <f>IF(OR('Sch D. Workings'!D365="",$D$7&lt;=O$7,S371=0),0,IF(OR(N371="Exceeded Cap",SUM(H371,N371)='Sch D. Workings'!$D$12),"Exceeded cap",IF((SUMIFS('Sch A. Input'!H363:CJ363,'Sch A. Input'!$H$14:$CJ$14,"Total",'Sch A. Input'!$H$13:$CJ$13,"&lt;="&amp;$U$7))&gt;'Sch D. Workings'!$D$12,MIN('Sch D. Workings'!AD1372,'Sch D. Workings'!$D$12-N371-H371),'Sch D. Workings'!AD1372)))</f>
        <v>0</v>
      </c>
      <c r="U371" s="221">
        <f>'Sch D. Workings'!AI1372</f>
        <v>0</v>
      </c>
      <c r="V371" s="82">
        <f>IFERROR(LOOKUP('Sch D. Workings'!AF1372,$C$10:$C$14,$B$10:$B$14),0)</f>
        <v>0</v>
      </c>
      <c r="W371" s="99">
        <f>COUNTIFS('Sch D. Workings'!AF1372,"&gt;"&amp;$D$14)</f>
        <v>0</v>
      </c>
      <c r="X371" s="85"/>
      <c r="Y371" s="78">
        <f>'Sch D. Workings'!AK1372</f>
        <v>0</v>
      </c>
      <c r="Z371" s="309">
        <f>IF(OR('Sch D. Workings'!D365="",$D$7&lt;=U$7,Y371=0),0,IF(OR(T371="Exceeded Cap",N371="Exceeded Cap",SUM(H371,N371,T371)='Sch D. Workings'!$D$12),"Exceeded Cap",IF((SUMIFS('Sch A. Input'!H363:CJ363,'Sch A. Input'!$H$14:$CJ$14,"Total",'Sch A. Input'!$H$13:$CJ$13,"&lt;="&amp;$AA$7))&gt;'Sch D. Workings'!$D$12,MIN('Sch D. Workings'!AN1372,'Sch D. Workings'!$D$12-N371-T371-H371),'Sch D. Workings'!AN1372)))</f>
        <v>0</v>
      </c>
      <c r="AA371" s="221">
        <f>'Sch D. Workings'!AS1372</f>
        <v>0</v>
      </c>
      <c r="AB371" s="82">
        <f>IFERROR(LOOKUP('Sch D. Workings'!AP1372,$C$10:$C$14,$B$10:$B$14),0)</f>
        <v>0</v>
      </c>
      <c r="AC371" s="99">
        <f>COUNTIFS('Sch D. Workings'!AP1372,"&gt;"&amp;$D$14)</f>
        <v>0</v>
      </c>
    </row>
    <row r="372" spans="3:29" x14ac:dyDescent="0.35">
      <c r="C372" s="81" t="str">
        <f>IF('Sch A. Input'!B364="","",'Sch A. Input'!B364)</f>
        <v/>
      </c>
      <c r="D372" s="81" t="str">
        <f>IF('Sch A. Input'!C364="","",'Sch A. Input'!C364)</f>
        <v/>
      </c>
      <c r="E372" s="85"/>
      <c r="F372" s="85"/>
      <c r="G372" s="99">
        <f>'Sch D. Workings'!G1373</f>
        <v>0</v>
      </c>
      <c r="H372" s="310">
        <f>IF(OR('Sch D. Workings'!D366="",G372=0),0,(IF((SUMIFS('Sch A. Input'!H364:CJ364,'Sch A. Input'!$H$14:$CJ$14,"Total",'Sch A. Input'!$H$13:$CJ$13,"&lt;="&amp;$I$7))&gt;'Sch D. Workings'!$D$12,MIN('Sch D. Workings'!J1373,'Sch D. Workings'!$D$12),'Sch D. Workings'!J1373)))</f>
        <v>0</v>
      </c>
      <c r="I372" s="221">
        <f>'Sch D. Workings'!O1373</f>
        <v>0</v>
      </c>
      <c r="J372" s="82">
        <f>IFERROR(LOOKUP('Sch D. Workings'!L1373,$C$10:$C$14,$B$10:$B$14),0)</f>
        <v>0</v>
      </c>
      <c r="K372" s="99">
        <f>COUNTIFS('Sch D. Workings'!L1373,"&gt;"&amp;$D$14)</f>
        <v>0</v>
      </c>
      <c r="L372" s="300"/>
      <c r="M372" s="78">
        <f>'Sch D. Workings'!Q1373</f>
        <v>0</v>
      </c>
      <c r="N372" s="309">
        <f>IF(OR('Sch D. Workings'!D366="",$D$7&lt;=I$7,M372=0),0,(IF(H372='Sch D. Workings'!$D$12,"Exceeded Cap",IF((SUMIFS('Sch A. Input'!H364:CJ364,'Sch A. Input'!$H$14:$CJ$14,"Total",'Sch A. Input'!$H$13:$CJ$13,"&lt;="&amp;$O$7))&gt;'Sch D. Workings'!$D$12,MIN('Sch D. Workings'!T1373,'Sch D. Workings'!$D$12-H372),'Sch D. Workings'!T1373))))</f>
        <v>0</v>
      </c>
      <c r="O372" s="221">
        <f>'Sch D. Workings'!Y1373</f>
        <v>0</v>
      </c>
      <c r="P372" s="82">
        <f>IFERROR(LOOKUP('Sch D. Workings'!V1373,$C$10:$C$14,$B$10:$B$14),0)</f>
        <v>0</v>
      </c>
      <c r="Q372" s="99">
        <f>COUNTIFS('Sch D. Workings'!V1373,"&gt;"&amp;$D$14)</f>
        <v>0</v>
      </c>
      <c r="R372" s="85"/>
      <c r="S372" s="78">
        <f>'Sch D. Workings'!AA1373</f>
        <v>0</v>
      </c>
      <c r="T372" s="309">
        <f>IF(OR('Sch D. Workings'!D366="",$D$7&lt;=O$7,S372=0),0,IF(OR(N372="Exceeded Cap",SUM(H372,N372)='Sch D. Workings'!$D$12),"Exceeded cap",IF((SUMIFS('Sch A. Input'!H364:CJ364,'Sch A. Input'!$H$14:$CJ$14,"Total",'Sch A. Input'!$H$13:$CJ$13,"&lt;="&amp;$U$7))&gt;'Sch D. Workings'!$D$12,MIN('Sch D. Workings'!AD1373,'Sch D. Workings'!$D$12-N372-H372),'Sch D. Workings'!AD1373)))</f>
        <v>0</v>
      </c>
      <c r="U372" s="221">
        <f>'Sch D. Workings'!AI1373</f>
        <v>0</v>
      </c>
      <c r="V372" s="82">
        <f>IFERROR(LOOKUP('Sch D. Workings'!AF1373,$C$10:$C$14,$B$10:$B$14),0)</f>
        <v>0</v>
      </c>
      <c r="W372" s="99">
        <f>COUNTIFS('Sch D. Workings'!AF1373,"&gt;"&amp;$D$14)</f>
        <v>0</v>
      </c>
      <c r="X372" s="85"/>
      <c r="Y372" s="78">
        <f>'Sch D. Workings'!AK1373</f>
        <v>0</v>
      </c>
      <c r="Z372" s="309">
        <f>IF(OR('Sch D. Workings'!D366="",$D$7&lt;=U$7,Y372=0),0,IF(OR(T372="Exceeded Cap",N372="Exceeded Cap",SUM(H372,N372,T372)='Sch D. Workings'!$D$12),"Exceeded Cap",IF((SUMIFS('Sch A. Input'!H364:CJ364,'Sch A. Input'!$H$14:$CJ$14,"Total",'Sch A. Input'!$H$13:$CJ$13,"&lt;="&amp;$AA$7))&gt;'Sch D. Workings'!$D$12,MIN('Sch D. Workings'!AN1373,'Sch D. Workings'!$D$12-N372-T372-H372),'Sch D. Workings'!AN1373)))</f>
        <v>0</v>
      </c>
      <c r="AA372" s="221">
        <f>'Sch D. Workings'!AS1373</f>
        <v>0</v>
      </c>
      <c r="AB372" s="82">
        <f>IFERROR(LOOKUP('Sch D. Workings'!AP1373,$C$10:$C$14,$B$10:$B$14),0)</f>
        <v>0</v>
      </c>
      <c r="AC372" s="99">
        <f>COUNTIFS('Sch D. Workings'!AP1373,"&gt;"&amp;$D$14)</f>
        <v>0</v>
      </c>
    </row>
    <row r="373" spans="3:29" x14ac:dyDescent="0.35">
      <c r="C373" s="81" t="str">
        <f>IF('Sch A. Input'!B365="","",'Sch A. Input'!B365)</f>
        <v/>
      </c>
      <c r="D373" s="81" t="str">
        <f>IF('Sch A. Input'!C365="","",'Sch A. Input'!C365)</f>
        <v/>
      </c>
      <c r="E373" s="85"/>
      <c r="F373" s="85"/>
      <c r="G373" s="99">
        <f>'Sch D. Workings'!G1374</f>
        <v>0</v>
      </c>
      <c r="H373" s="310">
        <f>IF(OR('Sch D. Workings'!D367="",G373=0),0,(IF((SUMIFS('Sch A. Input'!H365:CJ365,'Sch A. Input'!$H$14:$CJ$14,"Total",'Sch A. Input'!$H$13:$CJ$13,"&lt;="&amp;$I$7))&gt;'Sch D. Workings'!$D$12,MIN('Sch D. Workings'!J1374,'Sch D. Workings'!$D$12),'Sch D. Workings'!J1374)))</f>
        <v>0</v>
      </c>
      <c r="I373" s="221">
        <f>'Sch D. Workings'!O1374</f>
        <v>0</v>
      </c>
      <c r="J373" s="82">
        <f>IFERROR(LOOKUP('Sch D. Workings'!L1374,$C$10:$C$14,$B$10:$B$14),0)</f>
        <v>0</v>
      </c>
      <c r="K373" s="99">
        <f>COUNTIFS('Sch D. Workings'!L1374,"&gt;"&amp;$D$14)</f>
        <v>0</v>
      </c>
      <c r="L373" s="300"/>
      <c r="M373" s="78">
        <f>'Sch D. Workings'!Q1374</f>
        <v>0</v>
      </c>
      <c r="N373" s="309">
        <f>IF(OR('Sch D. Workings'!D367="",$D$7&lt;=I$7,M373=0),0,(IF(H373='Sch D. Workings'!$D$12,"Exceeded Cap",IF((SUMIFS('Sch A. Input'!H365:CJ365,'Sch A. Input'!$H$14:$CJ$14,"Total",'Sch A. Input'!$H$13:$CJ$13,"&lt;="&amp;$O$7))&gt;'Sch D. Workings'!$D$12,MIN('Sch D. Workings'!T1374,'Sch D. Workings'!$D$12-H373),'Sch D. Workings'!T1374))))</f>
        <v>0</v>
      </c>
      <c r="O373" s="221">
        <f>'Sch D. Workings'!Y1374</f>
        <v>0</v>
      </c>
      <c r="P373" s="82">
        <f>IFERROR(LOOKUP('Sch D. Workings'!V1374,$C$10:$C$14,$B$10:$B$14),0)</f>
        <v>0</v>
      </c>
      <c r="Q373" s="99">
        <f>COUNTIFS('Sch D. Workings'!V1374,"&gt;"&amp;$D$14)</f>
        <v>0</v>
      </c>
      <c r="R373" s="85"/>
      <c r="S373" s="78">
        <f>'Sch D. Workings'!AA1374</f>
        <v>0</v>
      </c>
      <c r="T373" s="309">
        <f>IF(OR('Sch D. Workings'!D367="",$D$7&lt;=O$7,S373=0),0,IF(OR(N373="Exceeded Cap",SUM(H373,N373)='Sch D. Workings'!$D$12),"Exceeded cap",IF((SUMIFS('Sch A. Input'!H365:CJ365,'Sch A. Input'!$H$14:$CJ$14,"Total",'Sch A. Input'!$H$13:$CJ$13,"&lt;="&amp;$U$7))&gt;'Sch D. Workings'!$D$12,MIN('Sch D. Workings'!AD1374,'Sch D. Workings'!$D$12-N373-H373),'Sch D. Workings'!AD1374)))</f>
        <v>0</v>
      </c>
      <c r="U373" s="221">
        <f>'Sch D. Workings'!AI1374</f>
        <v>0</v>
      </c>
      <c r="V373" s="82">
        <f>IFERROR(LOOKUP('Sch D. Workings'!AF1374,$C$10:$C$14,$B$10:$B$14),0)</f>
        <v>0</v>
      </c>
      <c r="W373" s="99">
        <f>COUNTIFS('Sch D. Workings'!AF1374,"&gt;"&amp;$D$14)</f>
        <v>0</v>
      </c>
      <c r="X373" s="85"/>
      <c r="Y373" s="78">
        <f>'Sch D. Workings'!AK1374</f>
        <v>0</v>
      </c>
      <c r="Z373" s="309">
        <f>IF(OR('Sch D. Workings'!D367="",$D$7&lt;=U$7,Y373=0),0,IF(OR(T373="Exceeded Cap",N373="Exceeded Cap",SUM(H373,N373,T373)='Sch D. Workings'!$D$12),"Exceeded Cap",IF((SUMIFS('Sch A. Input'!H365:CJ365,'Sch A. Input'!$H$14:$CJ$14,"Total",'Sch A. Input'!$H$13:$CJ$13,"&lt;="&amp;$AA$7))&gt;'Sch D. Workings'!$D$12,MIN('Sch D. Workings'!AN1374,'Sch D. Workings'!$D$12-N373-T373-H373),'Sch D. Workings'!AN1374)))</f>
        <v>0</v>
      </c>
      <c r="AA373" s="221">
        <f>'Sch D. Workings'!AS1374</f>
        <v>0</v>
      </c>
      <c r="AB373" s="82">
        <f>IFERROR(LOOKUP('Sch D. Workings'!AP1374,$C$10:$C$14,$B$10:$B$14),0)</f>
        <v>0</v>
      </c>
      <c r="AC373" s="99">
        <f>COUNTIFS('Sch D. Workings'!AP1374,"&gt;"&amp;$D$14)</f>
        <v>0</v>
      </c>
    </row>
    <row r="374" spans="3:29" x14ac:dyDescent="0.35">
      <c r="C374" s="81" t="str">
        <f>IF('Sch A. Input'!B366="","",'Sch A. Input'!B366)</f>
        <v/>
      </c>
      <c r="D374" s="81" t="str">
        <f>IF('Sch A. Input'!C366="","",'Sch A. Input'!C366)</f>
        <v/>
      </c>
      <c r="E374" s="85"/>
      <c r="F374" s="85"/>
      <c r="G374" s="99">
        <f>'Sch D. Workings'!G1375</f>
        <v>0</v>
      </c>
      <c r="H374" s="310">
        <f>IF(OR('Sch D. Workings'!D368="",G374=0),0,(IF((SUMIFS('Sch A. Input'!H366:CJ366,'Sch A. Input'!$H$14:$CJ$14,"Total",'Sch A. Input'!$H$13:$CJ$13,"&lt;="&amp;$I$7))&gt;'Sch D. Workings'!$D$12,MIN('Sch D. Workings'!J1375,'Sch D. Workings'!$D$12),'Sch D. Workings'!J1375)))</f>
        <v>0</v>
      </c>
      <c r="I374" s="221">
        <f>'Sch D. Workings'!O1375</f>
        <v>0</v>
      </c>
      <c r="J374" s="82">
        <f>IFERROR(LOOKUP('Sch D. Workings'!L1375,$C$10:$C$14,$B$10:$B$14),0)</f>
        <v>0</v>
      </c>
      <c r="K374" s="99">
        <f>COUNTIFS('Sch D. Workings'!L1375,"&gt;"&amp;$D$14)</f>
        <v>0</v>
      </c>
      <c r="L374" s="300"/>
      <c r="M374" s="78">
        <f>'Sch D. Workings'!Q1375</f>
        <v>0</v>
      </c>
      <c r="N374" s="309">
        <f>IF(OR('Sch D. Workings'!D368="",$D$7&lt;=I$7,M374=0),0,(IF(H374='Sch D. Workings'!$D$12,"Exceeded Cap",IF((SUMIFS('Sch A. Input'!H366:CJ366,'Sch A. Input'!$H$14:$CJ$14,"Total",'Sch A. Input'!$H$13:$CJ$13,"&lt;="&amp;$O$7))&gt;'Sch D. Workings'!$D$12,MIN('Sch D. Workings'!T1375,'Sch D. Workings'!$D$12-H374),'Sch D. Workings'!T1375))))</f>
        <v>0</v>
      </c>
      <c r="O374" s="221">
        <f>'Sch D. Workings'!Y1375</f>
        <v>0</v>
      </c>
      <c r="P374" s="82">
        <f>IFERROR(LOOKUP('Sch D. Workings'!V1375,$C$10:$C$14,$B$10:$B$14),0)</f>
        <v>0</v>
      </c>
      <c r="Q374" s="99">
        <f>COUNTIFS('Sch D. Workings'!V1375,"&gt;"&amp;$D$14)</f>
        <v>0</v>
      </c>
      <c r="R374" s="85"/>
      <c r="S374" s="78">
        <f>'Sch D. Workings'!AA1375</f>
        <v>0</v>
      </c>
      <c r="T374" s="309">
        <f>IF(OR('Sch D. Workings'!D368="",$D$7&lt;=O$7,S374=0),0,IF(OR(N374="Exceeded Cap",SUM(H374,N374)='Sch D. Workings'!$D$12),"Exceeded cap",IF((SUMIFS('Sch A. Input'!H366:CJ366,'Sch A. Input'!$H$14:$CJ$14,"Total",'Sch A. Input'!$H$13:$CJ$13,"&lt;="&amp;$U$7))&gt;'Sch D. Workings'!$D$12,MIN('Sch D. Workings'!AD1375,'Sch D. Workings'!$D$12-N374-H374),'Sch D. Workings'!AD1375)))</f>
        <v>0</v>
      </c>
      <c r="U374" s="221">
        <f>'Sch D. Workings'!AI1375</f>
        <v>0</v>
      </c>
      <c r="V374" s="82">
        <f>IFERROR(LOOKUP('Sch D. Workings'!AF1375,$C$10:$C$14,$B$10:$B$14),0)</f>
        <v>0</v>
      </c>
      <c r="W374" s="99">
        <f>COUNTIFS('Sch D. Workings'!AF1375,"&gt;"&amp;$D$14)</f>
        <v>0</v>
      </c>
      <c r="X374" s="85"/>
      <c r="Y374" s="78">
        <f>'Sch D. Workings'!AK1375</f>
        <v>0</v>
      </c>
      <c r="Z374" s="309">
        <f>IF(OR('Sch D. Workings'!D368="",$D$7&lt;=U$7,Y374=0),0,IF(OR(T374="Exceeded Cap",N374="Exceeded Cap",SUM(H374,N374,T374)='Sch D. Workings'!$D$12),"Exceeded Cap",IF((SUMIFS('Sch A. Input'!H366:CJ366,'Sch A. Input'!$H$14:$CJ$14,"Total",'Sch A. Input'!$H$13:$CJ$13,"&lt;="&amp;$AA$7))&gt;'Sch D. Workings'!$D$12,MIN('Sch D. Workings'!AN1375,'Sch D. Workings'!$D$12-N374-T374-H374),'Sch D. Workings'!AN1375)))</f>
        <v>0</v>
      </c>
      <c r="AA374" s="221">
        <f>'Sch D. Workings'!AS1375</f>
        <v>0</v>
      </c>
      <c r="AB374" s="82">
        <f>IFERROR(LOOKUP('Sch D. Workings'!AP1375,$C$10:$C$14,$B$10:$B$14),0)</f>
        <v>0</v>
      </c>
      <c r="AC374" s="99">
        <f>COUNTIFS('Sch D. Workings'!AP1375,"&gt;"&amp;$D$14)</f>
        <v>0</v>
      </c>
    </row>
    <row r="375" spans="3:29" x14ac:dyDescent="0.35">
      <c r="C375" s="81" t="str">
        <f>IF('Sch A. Input'!B367="","",'Sch A. Input'!B367)</f>
        <v/>
      </c>
      <c r="D375" s="81" t="str">
        <f>IF('Sch A. Input'!C367="","",'Sch A. Input'!C367)</f>
        <v/>
      </c>
      <c r="E375" s="85"/>
      <c r="F375" s="85"/>
      <c r="G375" s="99">
        <f>'Sch D. Workings'!G1376</f>
        <v>0</v>
      </c>
      <c r="H375" s="310">
        <f>IF(OR('Sch D. Workings'!D369="",G375=0),0,(IF((SUMIFS('Sch A. Input'!H367:CJ367,'Sch A. Input'!$H$14:$CJ$14,"Total",'Sch A. Input'!$H$13:$CJ$13,"&lt;="&amp;$I$7))&gt;'Sch D. Workings'!$D$12,MIN('Sch D. Workings'!J1376,'Sch D. Workings'!$D$12),'Sch D. Workings'!J1376)))</f>
        <v>0</v>
      </c>
      <c r="I375" s="221">
        <f>'Sch D. Workings'!O1376</f>
        <v>0</v>
      </c>
      <c r="J375" s="82">
        <f>IFERROR(LOOKUP('Sch D. Workings'!L1376,$C$10:$C$14,$B$10:$B$14),0)</f>
        <v>0</v>
      </c>
      <c r="K375" s="99">
        <f>COUNTIFS('Sch D. Workings'!L1376,"&gt;"&amp;$D$14)</f>
        <v>0</v>
      </c>
      <c r="L375" s="300"/>
      <c r="M375" s="78">
        <f>'Sch D. Workings'!Q1376</f>
        <v>0</v>
      </c>
      <c r="N375" s="309">
        <f>IF(OR('Sch D. Workings'!D369="",$D$7&lt;=I$7,M375=0),0,(IF(H375='Sch D. Workings'!$D$12,"Exceeded Cap",IF((SUMIFS('Sch A. Input'!H367:CJ367,'Sch A. Input'!$H$14:$CJ$14,"Total",'Sch A. Input'!$H$13:$CJ$13,"&lt;="&amp;$O$7))&gt;'Sch D. Workings'!$D$12,MIN('Sch D. Workings'!T1376,'Sch D. Workings'!$D$12-H375),'Sch D. Workings'!T1376))))</f>
        <v>0</v>
      </c>
      <c r="O375" s="221">
        <f>'Sch D. Workings'!Y1376</f>
        <v>0</v>
      </c>
      <c r="P375" s="82">
        <f>IFERROR(LOOKUP('Sch D. Workings'!V1376,$C$10:$C$14,$B$10:$B$14),0)</f>
        <v>0</v>
      </c>
      <c r="Q375" s="99">
        <f>COUNTIFS('Sch D. Workings'!V1376,"&gt;"&amp;$D$14)</f>
        <v>0</v>
      </c>
      <c r="R375" s="85"/>
      <c r="S375" s="78">
        <f>'Sch D. Workings'!AA1376</f>
        <v>0</v>
      </c>
      <c r="T375" s="309">
        <f>IF(OR('Sch D. Workings'!D369="",$D$7&lt;=O$7,S375=0),0,IF(OR(N375="Exceeded Cap",SUM(H375,N375)='Sch D. Workings'!$D$12),"Exceeded cap",IF((SUMIFS('Sch A. Input'!H367:CJ367,'Sch A. Input'!$H$14:$CJ$14,"Total",'Sch A. Input'!$H$13:$CJ$13,"&lt;="&amp;$U$7))&gt;'Sch D. Workings'!$D$12,MIN('Sch D. Workings'!AD1376,'Sch D. Workings'!$D$12-N375-H375),'Sch D. Workings'!AD1376)))</f>
        <v>0</v>
      </c>
      <c r="U375" s="221">
        <f>'Sch D. Workings'!AI1376</f>
        <v>0</v>
      </c>
      <c r="V375" s="82">
        <f>IFERROR(LOOKUP('Sch D. Workings'!AF1376,$C$10:$C$14,$B$10:$B$14),0)</f>
        <v>0</v>
      </c>
      <c r="W375" s="99">
        <f>COUNTIFS('Sch D. Workings'!AF1376,"&gt;"&amp;$D$14)</f>
        <v>0</v>
      </c>
      <c r="X375" s="85"/>
      <c r="Y375" s="78">
        <f>'Sch D. Workings'!AK1376</f>
        <v>0</v>
      </c>
      <c r="Z375" s="309">
        <f>IF(OR('Sch D. Workings'!D369="",$D$7&lt;=U$7,Y375=0),0,IF(OR(T375="Exceeded Cap",N375="Exceeded Cap",SUM(H375,N375,T375)='Sch D. Workings'!$D$12),"Exceeded Cap",IF((SUMIFS('Sch A. Input'!H367:CJ367,'Sch A. Input'!$H$14:$CJ$14,"Total",'Sch A. Input'!$H$13:$CJ$13,"&lt;="&amp;$AA$7))&gt;'Sch D. Workings'!$D$12,MIN('Sch D. Workings'!AN1376,'Sch D. Workings'!$D$12-N375-T375-H375),'Sch D. Workings'!AN1376)))</f>
        <v>0</v>
      </c>
      <c r="AA375" s="221">
        <f>'Sch D. Workings'!AS1376</f>
        <v>0</v>
      </c>
      <c r="AB375" s="82">
        <f>IFERROR(LOOKUP('Sch D. Workings'!AP1376,$C$10:$C$14,$B$10:$B$14),0)</f>
        <v>0</v>
      </c>
      <c r="AC375" s="99">
        <f>COUNTIFS('Sch D. Workings'!AP1376,"&gt;"&amp;$D$14)</f>
        <v>0</v>
      </c>
    </row>
    <row r="376" spans="3:29" x14ac:dyDescent="0.35">
      <c r="C376" s="81" t="str">
        <f>IF('Sch A. Input'!B368="","",'Sch A. Input'!B368)</f>
        <v/>
      </c>
      <c r="D376" s="81" t="str">
        <f>IF('Sch A. Input'!C368="","",'Sch A. Input'!C368)</f>
        <v/>
      </c>
      <c r="E376" s="85"/>
      <c r="F376" s="85"/>
      <c r="G376" s="99">
        <f>'Sch D. Workings'!G1377</f>
        <v>0</v>
      </c>
      <c r="H376" s="310">
        <f>IF(OR('Sch D. Workings'!D370="",G376=0),0,(IF((SUMIFS('Sch A. Input'!H368:CJ368,'Sch A. Input'!$H$14:$CJ$14,"Total",'Sch A. Input'!$H$13:$CJ$13,"&lt;="&amp;$I$7))&gt;'Sch D. Workings'!$D$12,MIN('Sch D. Workings'!J1377,'Sch D. Workings'!$D$12),'Sch D. Workings'!J1377)))</f>
        <v>0</v>
      </c>
      <c r="I376" s="221">
        <f>'Sch D. Workings'!O1377</f>
        <v>0</v>
      </c>
      <c r="J376" s="82">
        <f>IFERROR(LOOKUP('Sch D. Workings'!L1377,$C$10:$C$14,$B$10:$B$14),0)</f>
        <v>0</v>
      </c>
      <c r="K376" s="99">
        <f>COUNTIFS('Sch D. Workings'!L1377,"&gt;"&amp;$D$14)</f>
        <v>0</v>
      </c>
      <c r="L376" s="300"/>
      <c r="M376" s="78">
        <f>'Sch D. Workings'!Q1377</f>
        <v>0</v>
      </c>
      <c r="N376" s="309">
        <f>IF(OR('Sch D. Workings'!D370="",$D$7&lt;=I$7,M376=0),0,(IF(H376='Sch D. Workings'!$D$12,"Exceeded Cap",IF((SUMIFS('Sch A. Input'!H368:CJ368,'Sch A. Input'!$H$14:$CJ$14,"Total",'Sch A. Input'!$H$13:$CJ$13,"&lt;="&amp;$O$7))&gt;'Sch D. Workings'!$D$12,MIN('Sch D. Workings'!T1377,'Sch D. Workings'!$D$12-H376),'Sch D. Workings'!T1377))))</f>
        <v>0</v>
      </c>
      <c r="O376" s="221">
        <f>'Sch D. Workings'!Y1377</f>
        <v>0</v>
      </c>
      <c r="P376" s="82">
        <f>IFERROR(LOOKUP('Sch D. Workings'!V1377,$C$10:$C$14,$B$10:$B$14),0)</f>
        <v>0</v>
      </c>
      <c r="Q376" s="99">
        <f>COUNTIFS('Sch D. Workings'!V1377,"&gt;"&amp;$D$14)</f>
        <v>0</v>
      </c>
      <c r="R376" s="85"/>
      <c r="S376" s="78">
        <f>'Sch D. Workings'!AA1377</f>
        <v>0</v>
      </c>
      <c r="T376" s="309">
        <f>IF(OR('Sch D. Workings'!D370="",$D$7&lt;=O$7,S376=0),0,IF(OR(N376="Exceeded Cap",SUM(H376,N376)='Sch D. Workings'!$D$12),"Exceeded cap",IF((SUMIFS('Sch A. Input'!H368:CJ368,'Sch A. Input'!$H$14:$CJ$14,"Total",'Sch A. Input'!$H$13:$CJ$13,"&lt;="&amp;$U$7))&gt;'Sch D. Workings'!$D$12,MIN('Sch D. Workings'!AD1377,'Sch D. Workings'!$D$12-N376-H376),'Sch D. Workings'!AD1377)))</f>
        <v>0</v>
      </c>
      <c r="U376" s="221">
        <f>'Sch D. Workings'!AI1377</f>
        <v>0</v>
      </c>
      <c r="V376" s="82">
        <f>IFERROR(LOOKUP('Sch D. Workings'!AF1377,$C$10:$C$14,$B$10:$B$14),0)</f>
        <v>0</v>
      </c>
      <c r="W376" s="99">
        <f>COUNTIFS('Sch D. Workings'!AF1377,"&gt;"&amp;$D$14)</f>
        <v>0</v>
      </c>
      <c r="X376" s="85"/>
      <c r="Y376" s="78">
        <f>'Sch D. Workings'!AK1377</f>
        <v>0</v>
      </c>
      <c r="Z376" s="309">
        <f>IF(OR('Sch D. Workings'!D370="",$D$7&lt;=U$7,Y376=0),0,IF(OR(T376="Exceeded Cap",N376="Exceeded Cap",SUM(H376,N376,T376)='Sch D. Workings'!$D$12),"Exceeded Cap",IF((SUMIFS('Sch A. Input'!H368:CJ368,'Sch A. Input'!$H$14:$CJ$14,"Total",'Sch A. Input'!$H$13:$CJ$13,"&lt;="&amp;$AA$7))&gt;'Sch D. Workings'!$D$12,MIN('Sch D. Workings'!AN1377,'Sch D. Workings'!$D$12-N376-T376-H376),'Sch D. Workings'!AN1377)))</f>
        <v>0</v>
      </c>
      <c r="AA376" s="221">
        <f>'Sch D. Workings'!AS1377</f>
        <v>0</v>
      </c>
      <c r="AB376" s="82">
        <f>IFERROR(LOOKUP('Sch D. Workings'!AP1377,$C$10:$C$14,$B$10:$B$14),0)</f>
        <v>0</v>
      </c>
      <c r="AC376" s="99">
        <f>COUNTIFS('Sch D. Workings'!AP1377,"&gt;"&amp;$D$14)</f>
        <v>0</v>
      </c>
    </row>
    <row r="377" spans="3:29" x14ac:dyDescent="0.35">
      <c r="C377" s="81" t="str">
        <f>IF('Sch A. Input'!B369="","",'Sch A. Input'!B369)</f>
        <v/>
      </c>
      <c r="D377" s="81" t="str">
        <f>IF('Sch A. Input'!C369="","",'Sch A. Input'!C369)</f>
        <v/>
      </c>
      <c r="E377" s="85"/>
      <c r="F377" s="85"/>
      <c r="G377" s="99">
        <f>'Sch D. Workings'!G1378</f>
        <v>0</v>
      </c>
      <c r="H377" s="310">
        <f>IF(OR('Sch D. Workings'!D371="",G377=0),0,(IF((SUMIFS('Sch A. Input'!H369:CJ369,'Sch A. Input'!$H$14:$CJ$14,"Total",'Sch A. Input'!$H$13:$CJ$13,"&lt;="&amp;$I$7))&gt;'Sch D. Workings'!$D$12,MIN('Sch D. Workings'!J1378,'Sch D. Workings'!$D$12),'Sch D. Workings'!J1378)))</f>
        <v>0</v>
      </c>
      <c r="I377" s="221">
        <f>'Sch D. Workings'!O1378</f>
        <v>0</v>
      </c>
      <c r="J377" s="82">
        <f>IFERROR(LOOKUP('Sch D. Workings'!L1378,$C$10:$C$14,$B$10:$B$14),0)</f>
        <v>0</v>
      </c>
      <c r="K377" s="99">
        <f>COUNTIFS('Sch D. Workings'!L1378,"&gt;"&amp;$D$14)</f>
        <v>0</v>
      </c>
      <c r="L377" s="300"/>
      <c r="M377" s="78">
        <f>'Sch D. Workings'!Q1378</f>
        <v>0</v>
      </c>
      <c r="N377" s="309">
        <f>IF(OR('Sch D. Workings'!D371="",$D$7&lt;=I$7,M377=0),0,(IF(H377='Sch D. Workings'!$D$12,"Exceeded Cap",IF((SUMIFS('Sch A. Input'!H369:CJ369,'Sch A. Input'!$H$14:$CJ$14,"Total",'Sch A. Input'!$H$13:$CJ$13,"&lt;="&amp;$O$7))&gt;'Sch D. Workings'!$D$12,MIN('Sch D. Workings'!T1378,'Sch D. Workings'!$D$12-H377),'Sch D. Workings'!T1378))))</f>
        <v>0</v>
      </c>
      <c r="O377" s="221">
        <f>'Sch D. Workings'!Y1378</f>
        <v>0</v>
      </c>
      <c r="P377" s="82">
        <f>IFERROR(LOOKUP('Sch D. Workings'!V1378,$C$10:$C$14,$B$10:$B$14),0)</f>
        <v>0</v>
      </c>
      <c r="Q377" s="99">
        <f>COUNTIFS('Sch D. Workings'!V1378,"&gt;"&amp;$D$14)</f>
        <v>0</v>
      </c>
      <c r="R377" s="85"/>
      <c r="S377" s="78">
        <f>'Sch D. Workings'!AA1378</f>
        <v>0</v>
      </c>
      <c r="T377" s="309">
        <f>IF(OR('Sch D. Workings'!D371="",$D$7&lt;=O$7,S377=0),0,IF(OR(N377="Exceeded Cap",SUM(H377,N377)='Sch D. Workings'!$D$12),"Exceeded cap",IF((SUMIFS('Sch A. Input'!H369:CJ369,'Sch A. Input'!$H$14:$CJ$14,"Total",'Sch A. Input'!$H$13:$CJ$13,"&lt;="&amp;$U$7))&gt;'Sch D. Workings'!$D$12,MIN('Sch D. Workings'!AD1378,'Sch D. Workings'!$D$12-N377-H377),'Sch D. Workings'!AD1378)))</f>
        <v>0</v>
      </c>
      <c r="U377" s="221">
        <f>'Sch D. Workings'!AI1378</f>
        <v>0</v>
      </c>
      <c r="V377" s="82">
        <f>IFERROR(LOOKUP('Sch D. Workings'!AF1378,$C$10:$C$14,$B$10:$B$14),0)</f>
        <v>0</v>
      </c>
      <c r="W377" s="99">
        <f>COUNTIFS('Sch D. Workings'!AF1378,"&gt;"&amp;$D$14)</f>
        <v>0</v>
      </c>
      <c r="X377" s="85"/>
      <c r="Y377" s="78">
        <f>'Sch D. Workings'!AK1378</f>
        <v>0</v>
      </c>
      <c r="Z377" s="309">
        <f>IF(OR('Sch D. Workings'!D371="",$D$7&lt;=U$7,Y377=0),0,IF(OR(T377="Exceeded Cap",N377="Exceeded Cap",SUM(H377,N377,T377)='Sch D. Workings'!$D$12),"Exceeded Cap",IF((SUMIFS('Sch A. Input'!H369:CJ369,'Sch A. Input'!$H$14:$CJ$14,"Total",'Sch A. Input'!$H$13:$CJ$13,"&lt;="&amp;$AA$7))&gt;'Sch D. Workings'!$D$12,MIN('Sch D. Workings'!AN1378,'Sch D. Workings'!$D$12-N377-T377-H377),'Sch D. Workings'!AN1378)))</f>
        <v>0</v>
      </c>
      <c r="AA377" s="221">
        <f>'Sch D. Workings'!AS1378</f>
        <v>0</v>
      </c>
      <c r="AB377" s="82">
        <f>IFERROR(LOOKUP('Sch D. Workings'!AP1378,$C$10:$C$14,$B$10:$B$14),0)</f>
        <v>0</v>
      </c>
      <c r="AC377" s="99">
        <f>COUNTIFS('Sch D. Workings'!AP1378,"&gt;"&amp;$D$14)</f>
        <v>0</v>
      </c>
    </row>
    <row r="378" spans="3:29" x14ac:dyDescent="0.35">
      <c r="C378" s="81" t="str">
        <f>IF('Sch A. Input'!B370="","",'Sch A. Input'!B370)</f>
        <v/>
      </c>
      <c r="D378" s="81" t="str">
        <f>IF('Sch A. Input'!C370="","",'Sch A. Input'!C370)</f>
        <v/>
      </c>
      <c r="E378" s="85"/>
      <c r="F378" s="85"/>
      <c r="G378" s="99">
        <f>'Sch D. Workings'!G1379</f>
        <v>0</v>
      </c>
      <c r="H378" s="310">
        <f>IF(OR('Sch D. Workings'!D372="",G378=0),0,(IF((SUMIFS('Sch A. Input'!H370:CJ370,'Sch A. Input'!$H$14:$CJ$14,"Total",'Sch A. Input'!$H$13:$CJ$13,"&lt;="&amp;$I$7))&gt;'Sch D. Workings'!$D$12,MIN('Sch D. Workings'!J1379,'Sch D. Workings'!$D$12),'Sch D. Workings'!J1379)))</f>
        <v>0</v>
      </c>
      <c r="I378" s="221">
        <f>'Sch D. Workings'!O1379</f>
        <v>0</v>
      </c>
      <c r="J378" s="82">
        <f>IFERROR(LOOKUP('Sch D. Workings'!L1379,$C$10:$C$14,$B$10:$B$14),0)</f>
        <v>0</v>
      </c>
      <c r="K378" s="99">
        <f>COUNTIFS('Sch D. Workings'!L1379,"&gt;"&amp;$D$14)</f>
        <v>0</v>
      </c>
      <c r="L378" s="300"/>
      <c r="M378" s="78">
        <f>'Sch D. Workings'!Q1379</f>
        <v>0</v>
      </c>
      <c r="N378" s="309">
        <f>IF(OR('Sch D. Workings'!D372="",$D$7&lt;=I$7,M378=0),0,(IF(H378='Sch D. Workings'!$D$12,"Exceeded Cap",IF((SUMIFS('Sch A. Input'!H370:CJ370,'Sch A. Input'!$H$14:$CJ$14,"Total",'Sch A. Input'!$H$13:$CJ$13,"&lt;="&amp;$O$7))&gt;'Sch D. Workings'!$D$12,MIN('Sch D. Workings'!T1379,'Sch D. Workings'!$D$12-H378),'Sch D. Workings'!T1379))))</f>
        <v>0</v>
      </c>
      <c r="O378" s="221">
        <f>'Sch D. Workings'!Y1379</f>
        <v>0</v>
      </c>
      <c r="P378" s="82">
        <f>IFERROR(LOOKUP('Sch D. Workings'!V1379,$C$10:$C$14,$B$10:$B$14),0)</f>
        <v>0</v>
      </c>
      <c r="Q378" s="99">
        <f>COUNTIFS('Sch D. Workings'!V1379,"&gt;"&amp;$D$14)</f>
        <v>0</v>
      </c>
      <c r="R378" s="85"/>
      <c r="S378" s="78">
        <f>'Sch D. Workings'!AA1379</f>
        <v>0</v>
      </c>
      <c r="T378" s="309">
        <f>IF(OR('Sch D. Workings'!D372="",$D$7&lt;=O$7,S378=0),0,IF(OR(N378="Exceeded Cap",SUM(H378,N378)='Sch D. Workings'!$D$12),"Exceeded cap",IF((SUMIFS('Sch A. Input'!H370:CJ370,'Sch A. Input'!$H$14:$CJ$14,"Total",'Sch A. Input'!$H$13:$CJ$13,"&lt;="&amp;$U$7))&gt;'Sch D. Workings'!$D$12,MIN('Sch D. Workings'!AD1379,'Sch D. Workings'!$D$12-N378-H378),'Sch D. Workings'!AD1379)))</f>
        <v>0</v>
      </c>
      <c r="U378" s="221">
        <f>'Sch D. Workings'!AI1379</f>
        <v>0</v>
      </c>
      <c r="V378" s="82">
        <f>IFERROR(LOOKUP('Sch D. Workings'!AF1379,$C$10:$C$14,$B$10:$B$14),0)</f>
        <v>0</v>
      </c>
      <c r="W378" s="99">
        <f>COUNTIFS('Sch D. Workings'!AF1379,"&gt;"&amp;$D$14)</f>
        <v>0</v>
      </c>
      <c r="X378" s="85"/>
      <c r="Y378" s="78">
        <f>'Sch D. Workings'!AK1379</f>
        <v>0</v>
      </c>
      <c r="Z378" s="309">
        <f>IF(OR('Sch D. Workings'!D372="",$D$7&lt;=U$7,Y378=0),0,IF(OR(T378="Exceeded Cap",N378="Exceeded Cap",SUM(H378,N378,T378)='Sch D. Workings'!$D$12),"Exceeded Cap",IF((SUMIFS('Sch A. Input'!H370:CJ370,'Sch A. Input'!$H$14:$CJ$14,"Total",'Sch A. Input'!$H$13:$CJ$13,"&lt;="&amp;$AA$7))&gt;'Sch D. Workings'!$D$12,MIN('Sch D. Workings'!AN1379,'Sch D. Workings'!$D$12-N378-T378-H378),'Sch D. Workings'!AN1379)))</f>
        <v>0</v>
      </c>
      <c r="AA378" s="221">
        <f>'Sch D. Workings'!AS1379</f>
        <v>0</v>
      </c>
      <c r="AB378" s="82">
        <f>IFERROR(LOOKUP('Sch D. Workings'!AP1379,$C$10:$C$14,$B$10:$B$14),0)</f>
        <v>0</v>
      </c>
      <c r="AC378" s="99">
        <f>COUNTIFS('Sch D. Workings'!AP1379,"&gt;"&amp;$D$14)</f>
        <v>0</v>
      </c>
    </row>
    <row r="379" spans="3:29" x14ac:dyDescent="0.35">
      <c r="C379" s="81" t="str">
        <f>IF('Sch A. Input'!B371="","",'Sch A. Input'!B371)</f>
        <v/>
      </c>
      <c r="D379" s="81" t="str">
        <f>IF('Sch A. Input'!C371="","",'Sch A. Input'!C371)</f>
        <v/>
      </c>
      <c r="E379" s="85"/>
      <c r="F379" s="85"/>
      <c r="G379" s="99">
        <f>'Sch D. Workings'!G1380</f>
        <v>0</v>
      </c>
      <c r="H379" s="310">
        <f>IF(OR('Sch D. Workings'!D373="",G379=0),0,(IF((SUMIFS('Sch A. Input'!H371:CJ371,'Sch A. Input'!$H$14:$CJ$14,"Total",'Sch A. Input'!$H$13:$CJ$13,"&lt;="&amp;$I$7))&gt;'Sch D. Workings'!$D$12,MIN('Sch D. Workings'!J1380,'Sch D. Workings'!$D$12),'Sch D. Workings'!J1380)))</f>
        <v>0</v>
      </c>
      <c r="I379" s="221">
        <f>'Sch D. Workings'!O1380</f>
        <v>0</v>
      </c>
      <c r="J379" s="82">
        <f>IFERROR(LOOKUP('Sch D. Workings'!L1380,$C$10:$C$14,$B$10:$B$14),0)</f>
        <v>0</v>
      </c>
      <c r="K379" s="99">
        <f>COUNTIFS('Sch D. Workings'!L1380,"&gt;"&amp;$D$14)</f>
        <v>0</v>
      </c>
      <c r="L379" s="300"/>
      <c r="M379" s="78">
        <f>'Sch D. Workings'!Q1380</f>
        <v>0</v>
      </c>
      <c r="N379" s="309">
        <f>IF(OR('Sch D. Workings'!D373="",$D$7&lt;=I$7,M379=0),0,(IF(H379='Sch D. Workings'!$D$12,"Exceeded Cap",IF((SUMIFS('Sch A. Input'!H371:CJ371,'Sch A. Input'!$H$14:$CJ$14,"Total",'Sch A. Input'!$H$13:$CJ$13,"&lt;="&amp;$O$7))&gt;'Sch D. Workings'!$D$12,MIN('Sch D. Workings'!T1380,'Sch D. Workings'!$D$12-H379),'Sch D. Workings'!T1380))))</f>
        <v>0</v>
      </c>
      <c r="O379" s="221">
        <f>'Sch D. Workings'!Y1380</f>
        <v>0</v>
      </c>
      <c r="P379" s="82">
        <f>IFERROR(LOOKUP('Sch D. Workings'!V1380,$C$10:$C$14,$B$10:$B$14),0)</f>
        <v>0</v>
      </c>
      <c r="Q379" s="99">
        <f>COUNTIFS('Sch D. Workings'!V1380,"&gt;"&amp;$D$14)</f>
        <v>0</v>
      </c>
      <c r="R379" s="85"/>
      <c r="S379" s="78">
        <f>'Sch D. Workings'!AA1380</f>
        <v>0</v>
      </c>
      <c r="T379" s="309">
        <f>IF(OR('Sch D. Workings'!D373="",$D$7&lt;=O$7,S379=0),0,IF(OR(N379="Exceeded Cap",SUM(H379,N379)='Sch D. Workings'!$D$12),"Exceeded cap",IF((SUMIFS('Sch A. Input'!H371:CJ371,'Sch A. Input'!$H$14:$CJ$14,"Total",'Sch A. Input'!$H$13:$CJ$13,"&lt;="&amp;$U$7))&gt;'Sch D. Workings'!$D$12,MIN('Sch D. Workings'!AD1380,'Sch D. Workings'!$D$12-N379-H379),'Sch D. Workings'!AD1380)))</f>
        <v>0</v>
      </c>
      <c r="U379" s="221">
        <f>'Sch D. Workings'!AI1380</f>
        <v>0</v>
      </c>
      <c r="V379" s="82">
        <f>IFERROR(LOOKUP('Sch D. Workings'!AF1380,$C$10:$C$14,$B$10:$B$14),0)</f>
        <v>0</v>
      </c>
      <c r="W379" s="99">
        <f>COUNTIFS('Sch D. Workings'!AF1380,"&gt;"&amp;$D$14)</f>
        <v>0</v>
      </c>
      <c r="X379" s="85"/>
      <c r="Y379" s="78">
        <f>'Sch D. Workings'!AK1380</f>
        <v>0</v>
      </c>
      <c r="Z379" s="309">
        <f>IF(OR('Sch D. Workings'!D373="",$D$7&lt;=U$7,Y379=0),0,IF(OR(T379="Exceeded Cap",N379="Exceeded Cap",SUM(H379,N379,T379)='Sch D. Workings'!$D$12),"Exceeded Cap",IF((SUMIFS('Sch A. Input'!H371:CJ371,'Sch A. Input'!$H$14:$CJ$14,"Total",'Sch A. Input'!$H$13:$CJ$13,"&lt;="&amp;$AA$7))&gt;'Sch D. Workings'!$D$12,MIN('Sch D. Workings'!AN1380,'Sch D. Workings'!$D$12-N379-T379-H379),'Sch D. Workings'!AN1380)))</f>
        <v>0</v>
      </c>
      <c r="AA379" s="221">
        <f>'Sch D. Workings'!AS1380</f>
        <v>0</v>
      </c>
      <c r="AB379" s="82">
        <f>IFERROR(LOOKUP('Sch D. Workings'!AP1380,$C$10:$C$14,$B$10:$B$14),0)</f>
        <v>0</v>
      </c>
      <c r="AC379" s="99">
        <f>COUNTIFS('Sch D. Workings'!AP1380,"&gt;"&amp;$D$14)</f>
        <v>0</v>
      </c>
    </row>
    <row r="380" spans="3:29" x14ac:dyDescent="0.35">
      <c r="C380" s="81" t="str">
        <f>IF('Sch A. Input'!B372="","",'Sch A. Input'!B372)</f>
        <v/>
      </c>
      <c r="D380" s="81" t="str">
        <f>IF('Sch A. Input'!C372="","",'Sch A. Input'!C372)</f>
        <v/>
      </c>
      <c r="E380" s="85"/>
      <c r="F380" s="85"/>
      <c r="G380" s="99">
        <f>'Sch D. Workings'!G1381</f>
        <v>0</v>
      </c>
      <c r="H380" s="310">
        <f>IF(OR('Sch D. Workings'!D374="",G380=0),0,(IF((SUMIFS('Sch A. Input'!H372:CJ372,'Sch A. Input'!$H$14:$CJ$14,"Total",'Sch A. Input'!$H$13:$CJ$13,"&lt;="&amp;$I$7))&gt;'Sch D. Workings'!$D$12,MIN('Sch D. Workings'!J1381,'Sch D. Workings'!$D$12),'Sch D. Workings'!J1381)))</f>
        <v>0</v>
      </c>
      <c r="I380" s="221">
        <f>'Sch D. Workings'!O1381</f>
        <v>0</v>
      </c>
      <c r="J380" s="82">
        <f>IFERROR(LOOKUP('Sch D. Workings'!L1381,$C$10:$C$14,$B$10:$B$14),0)</f>
        <v>0</v>
      </c>
      <c r="K380" s="99">
        <f>COUNTIFS('Sch D. Workings'!L1381,"&gt;"&amp;$D$14)</f>
        <v>0</v>
      </c>
      <c r="L380" s="300"/>
      <c r="M380" s="78">
        <f>'Sch D. Workings'!Q1381</f>
        <v>0</v>
      </c>
      <c r="N380" s="309">
        <f>IF(OR('Sch D. Workings'!D374="",$D$7&lt;=I$7,M380=0),0,(IF(H380='Sch D. Workings'!$D$12,"Exceeded Cap",IF((SUMIFS('Sch A. Input'!H372:CJ372,'Sch A. Input'!$H$14:$CJ$14,"Total",'Sch A. Input'!$H$13:$CJ$13,"&lt;="&amp;$O$7))&gt;'Sch D. Workings'!$D$12,MIN('Sch D. Workings'!T1381,'Sch D. Workings'!$D$12-H380),'Sch D. Workings'!T1381))))</f>
        <v>0</v>
      </c>
      <c r="O380" s="221">
        <f>'Sch D. Workings'!Y1381</f>
        <v>0</v>
      </c>
      <c r="P380" s="82">
        <f>IFERROR(LOOKUP('Sch D. Workings'!V1381,$C$10:$C$14,$B$10:$B$14),0)</f>
        <v>0</v>
      </c>
      <c r="Q380" s="99">
        <f>COUNTIFS('Sch D. Workings'!V1381,"&gt;"&amp;$D$14)</f>
        <v>0</v>
      </c>
      <c r="R380" s="85"/>
      <c r="S380" s="78">
        <f>'Sch D. Workings'!AA1381</f>
        <v>0</v>
      </c>
      <c r="T380" s="309">
        <f>IF(OR('Sch D. Workings'!D374="",$D$7&lt;=O$7,S380=0),0,IF(OR(N380="Exceeded Cap",SUM(H380,N380)='Sch D. Workings'!$D$12),"Exceeded cap",IF((SUMIFS('Sch A. Input'!H372:CJ372,'Sch A. Input'!$H$14:$CJ$14,"Total",'Sch A. Input'!$H$13:$CJ$13,"&lt;="&amp;$U$7))&gt;'Sch D. Workings'!$D$12,MIN('Sch D. Workings'!AD1381,'Sch D. Workings'!$D$12-N380-H380),'Sch D. Workings'!AD1381)))</f>
        <v>0</v>
      </c>
      <c r="U380" s="221">
        <f>'Sch D. Workings'!AI1381</f>
        <v>0</v>
      </c>
      <c r="V380" s="82">
        <f>IFERROR(LOOKUP('Sch D. Workings'!AF1381,$C$10:$C$14,$B$10:$B$14),0)</f>
        <v>0</v>
      </c>
      <c r="W380" s="99">
        <f>COUNTIFS('Sch D. Workings'!AF1381,"&gt;"&amp;$D$14)</f>
        <v>0</v>
      </c>
      <c r="X380" s="85"/>
      <c r="Y380" s="78">
        <f>'Sch D. Workings'!AK1381</f>
        <v>0</v>
      </c>
      <c r="Z380" s="309">
        <f>IF(OR('Sch D. Workings'!D374="",$D$7&lt;=U$7,Y380=0),0,IF(OR(T380="Exceeded Cap",N380="Exceeded Cap",SUM(H380,N380,T380)='Sch D. Workings'!$D$12),"Exceeded Cap",IF((SUMIFS('Sch A. Input'!H372:CJ372,'Sch A. Input'!$H$14:$CJ$14,"Total",'Sch A. Input'!$H$13:$CJ$13,"&lt;="&amp;$AA$7))&gt;'Sch D. Workings'!$D$12,MIN('Sch D. Workings'!AN1381,'Sch D. Workings'!$D$12-N380-T380-H380),'Sch D. Workings'!AN1381)))</f>
        <v>0</v>
      </c>
      <c r="AA380" s="221">
        <f>'Sch D. Workings'!AS1381</f>
        <v>0</v>
      </c>
      <c r="AB380" s="82">
        <f>IFERROR(LOOKUP('Sch D. Workings'!AP1381,$C$10:$C$14,$B$10:$B$14),0)</f>
        <v>0</v>
      </c>
      <c r="AC380" s="99">
        <f>COUNTIFS('Sch D. Workings'!AP1381,"&gt;"&amp;$D$14)</f>
        <v>0</v>
      </c>
    </row>
    <row r="381" spans="3:29" x14ac:dyDescent="0.35">
      <c r="C381" s="81" t="str">
        <f>IF('Sch A. Input'!B373="","",'Sch A. Input'!B373)</f>
        <v/>
      </c>
      <c r="D381" s="81" t="str">
        <f>IF('Sch A. Input'!C373="","",'Sch A. Input'!C373)</f>
        <v/>
      </c>
      <c r="E381" s="85"/>
      <c r="F381" s="85"/>
      <c r="G381" s="99">
        <f>'Sch D. Workings'!G1382</f>
        <v>0</v>
      </c>
      <c r="H381" s="310">
        <f>IF(OR('Sch D. Workings'!D375="",G381=0),0,(IF((SUMIFS('Sch A. Input'!H373:CJ373,'Sch A. Input'!$H$14:$CJ$14,"Total",'Sch A. Input'!$H$13:$CJ$13,"&lt;="&amp;$I$7))&gt;'Sch D. Workings'!$D$12,MIN('Sch D. Workings'!J1382,'Sch D. Workings'!$D$12),'Sch D. Workings'!J1382)))</f>
        <v>0</v>
      </c>
      <c r="I381" s="221">
        <f>'Sch D. Workings'!O1382</f>
        <v>0</v>
      </c>
      <c r="J381" s="82">
        <f>IFERROR(LOOKUP('Sch D. Workings'!L1382,$C$10:$C$14,$B$10:$B$14),0)</f>
        <v>0</v>
      </c>
      <c r="K381" s="99">
        <f>COUNTIFS('Sch D. Workings'!L1382,"&gt;"&amp;$D$14)</f>
        <v>0</v>
      </c>
      <c r="L381" s="300"/>
      <c r="M381" s="78">
        <f>'Sch D. Workings'!Q1382</f>
        <v>0</v>
      </c>
      <c r="N381" s="309">
        <f>IF(OR('Sch D. Workings'!D375="",$D$7&lt;=I$7,M381=0),0,(IF(H381='Sch D. Workings'!$D$12,"Exceeded Cap",IF((SUMIFS('Sch A. Input'!H373:CJ373,'Sch A. Input'!$H$14:$CJ$14,"Total",'Sch A. Input'!$H$13:$CJ$13,"&lt;="&amp;$O$7))&gt;'Sch D. Workings'!$D$12,MIN('Sch D. Workings'!T1382,'Sch D. Workings'!$D$12-H381),'Sch D. Workings'!T1382))))</f>
        <v>0</v>
      </c>
      <c r="O381" s="221">
        <f>'Sch D. Workings'!Y1382</f>
        <v>0</v>
      </c>
      <c r="P381" s="82">
        <f>IFERROR(LOOKUP('Sch D. Workings'!V1382,$C$10:$C$14,$B$10:$B$14),0)</f>
        <v>0</v>
      </c>
      <c r="Q381" s="99">
        <f>COUNTIFS('Sch D. Workings'!V1382,"&gt;"&amp;$D$14)</f>
        <v>0</v>
      </c>
      <c r="R381" s="85"/>
      <c r="S381" s="78">
        <f>'Sch D. Workings'!AA1382</f>
        <v>0</v>
      </c>
      <c r="T381" s="309">
        <f>IF(OR('Sch D. Workings'!D375="",$D$7&lt;=O$7,S381=0),0,IF(OR(N381="Exceeded Cap",SUM(H381,N381)='Sch D. Workings'!$D$12),"Exceeded cap",IF((SUMIFS('Sch A. Input'!H373:CJ373,'Sch A. Input'!$H$14:$CJ$14,"Total",'Sch A. Input'!$H$13:$CJ$13,"&lt;="&amp;$U$7))&gt;'Sch D. Workings'!$D$12,MIN('Sch D. Workings'!AD1382,'Sch D. Workings'!$D$12-N381-H381),'Sch D. Workings'!AD1382)))</f>
        <v>0</v>
      </c>
      <c r="U381" s="221">
        <f>'Sch D. Workings'!AI1382</f>
        <v>0</v>
      </c>
      <c r="V381" s="82">
        <f>IFERROR(LOOKUP('Sch D. Workings'!AF1382,$C$10:$C$14,$B$10:$B$14),0)</f>
        <v>0</v>
      </c>
      <c r="W381" s="99">
        <f>COUNTIFS('Sch D. Workings'!AF1382,"&gt;"&amp;$D$14)</f>
        <v>0</v>
      </c>
      <c r="X381" s="85"/>
      <c r="Y381" s="78">
        <f>'Sch D. Workings'!AK1382</f>
        <v>0</v>
      </c>
      <c r="Z381" s="309">
        <f>IF(OR('Sch D. Workings'!D375="",$D$7&lt;=U$7,Y381=0),0,IF(OR(T381="Exceeded Cap",N381="Exceeded Cap",SUM(H381,N381,T381)='Sch D. Workings'!$D$12),"Exceeded Cap",IF((SUMIFS('Sch A. Input'!H373:CJ373,'Sch A. Input'!$H$14:$CJ$14,"Total",'Sch A. Input'!$H$13:$CJ$13,"&lt;="&amp;$AA$7))&gt;'Sch D. Workings'!$D$12,MIN('Sch D. Workings'!AN1382,'Sch D. Workings'!$D$12-N381-T381-H381),'Sch D. Workings'!AN1382)))</f>
        <v>0</v>
      </c>
      <c r="AA381" s="221">
        <f>'Sch D. Workings'!AS1382</f>
        <v>0</v>
      </c>
      <c r="AB381" s="82">
        <f>IFERROR(LOOKUP('Sch D. Workings'!AP1382,$C$10:$C$14,$B$10:$B$14),0)</f>
        <v>0</v>
      </c>
      <c r="AC381" s="99">
        <f>COUNTIFS('Sch D. Workings'!AP1382,"&gt;"&amp;$D$14)</f>
        <v>0</v>
      </c>
    </row>
    <row r="382" spans="3:29" x14ac:dyDescent="0.35">
      <c r="C382" s="81" t="str">
        <f>IF('Sch A. Input'!B374="","",'Sch A. Input'!B374)</f>
        <v/>
      </c>
      <c r="D382" s="81" t="str">
        <f>IF('Sch A. Input'!C374="","",'Sch A. Input'!C374)</f>
        <v/>
      </c>
      <c r="E382" s="85"/>
      <c r="F382" s="85"/>
      <c r="G382" s="99">
        <f>'Sch D. Workings'!G1383</f>
        <v>0</v>
      </c>
      <c r="H382" s="310">
        <f>IF(OR('Sch D. Workings'!D376="",G382=0),0,(IF((SUMIFS('Sch A. Input'!H374:CJ374,'Sch A. Input'!$H$14:$CJ$14,"Total",'Sch A. Input'!$H$13:$CJ$13,"&lt;="&amp;$I$7))&gt;'Sch D. Workings'!$D$12,MIN('Sch D. Workings'!J1383,'Sch D. Workings'!$D$12),'Sch D. Workings'!J1383)))</f>
        <v>0</v>
      </c>
      <c r="I382" s="221">
        <f>'Sch D. Workings'!O1383</f>
        <v>0</v>
      </c>
      <c r="J382" s="82">
        <f>IFERROR(LOOKUP('Sch D. Workings'!L1383,$C$10:$C$14,$B$10:$B$14),0)</f>
        <v>0</v>
      </c>
      <c r="K382" s="99">
        <f>COUNTIFS('Sch D. Workings'!L1383,"&gt;"&amp;$D$14)</f>
        <v>0</v>
      </c>
      <c r="L382" s="300"/>
      <c r="M382" s="78">
        <f>'Sch D. Workings'!Q1383</f>
        <v>0</v>
      </c>
      <c r="N382" s="309">
        <f>IF(OR('Sch D. Workings'!D376="",$D$7&lt;=I$7,M382=0),0,(IF(H382='Sch D. Workings'!$D$12,"Exceeded Cap",IF((SUMIFS('Sch A. Input'!H374:CJ374,'Sch A. Input'!$H$14:$CJ$14,"Total",'Sch A. Input'!$H$13:$CJ$13,"&lt;="&amp;$O$7))&gt;'Sch D. Workings'!$D$12,MIN('Sch D. Workings'!T1383,'Sch D. Workings'!$D$12-H382),'Sch D. Workings'!T1383))))</f>
        <v>0</v>
      </c>
      <c r="O382" s="221">
        <f>'Sch D. Workings'!Y1383</f>
        <v>0</v>
      </c>
      <c r="P382" s="82">
        <f>IFERROR(LOOKUP('Sch D. Workings'!V1383,$C$10:$C$14,$B$10:$B$14),0)</f>
        <v>0</v>
      </c>
      <c r="Q382" s="99">
        <f>COUNTIFS('Sch D. Workings'!V1383,"&gt;"&amp;$D$14)</f>
        <v>0</v>
      </c>
      <c r="R382" s="85"/>
      <c r="S382" s="78">
        <f>'Sch D. Workings'!AA1383</f>
        <v>0</v>
      </c>
      <c r="T382" s="309">
        <f>IF(OR('Sch D. Workings'!D376="",$D$7&lt;=O$7,S382=0),0,IF(OR(N382="Exceeded Cap",SUM(H382,N382)='Sch D. Workings'!$D$12),"Exceeded cap",IF((SUMIFS('Sch A. Input'!H374:CJ374,'Sch A. Input'!$H$14:$CJ$14,"Total",'Sch A. Input'!$H$13:$CJ$13,"&lt;="&amp;$U$7))&gt;'Sch D. Workings'!$D$12,MIN('Sch D. Workings'!AD1383,'Sch D. Workings'!$D$12-N382-H382),'Sch D. Workings'!AD1383)))</f>
        <v>0</v>
      </c>
      <c r="U382" s="221">
        <f>'Sch D. Workings'!AI1383</f>
        <v>0</v>
      </c>
      <c r="V382" s="82">
        <f>IFERROR(LOOKUP('Sch D. Workings'!AF1383,$C$10:$C$14,$B$10:$B$14),0)</f>
        <v>0</v>
      </c>
      <c r="W382" s="99">
        <f>COUNTIFS('Sch D. Workings'!AF1383,"&gt;"&amp;$D$14)</f>
        <v>0</v>
      </c>
      <c r="X382" s="85"/>
      <c r="Y382" s="78">
        <f>'Sch D. Workings'!AK1383</f>
        <v>0</v>
      </c>
      <c r="Z382" s="309">
        <f>IF(OR('Sch D. Workings'!D376="",$D$7&lt;=U$7,Y382=0),0,IF(OR(T382="Exceeded Cap",N382="Exceeded Cap",SUM(H382,N382,T382)='Sch D. Workings'!$D$12),"Exceeded Cap",IF((SUMIFS('Sch A. Input'!H374:CJ374,'Sch A. Input'!$H$14:$CJ$14,"Total",'Sch A. Input'!$H$13:$CJ$13,"&lt;="&amp;$AA$7))&gt;'Sch D. Workings'!$D$12,MIN('Sch D. Workings'!AN1383,'Sch D. Workings'!$D$12-N382-T382-H382),'Sch D. Workings'!AN1383)))</f>
        <v>0</v>
      </c>
      <c r="AA382" s="221">
        <f>'Sch D. Workings'!AS1383</f>
        <v>0</v>
      </c>
      <c r="AB382" s="82">
        <f>IFERROR(LOOKUP('Sch D. Workings'!AP1383,$C$10:$C$14,$B$10:$B$14),0)</f>
        <v>0</v>
      </c>
      <c r="AC382" s="99">
        <f>COUNTIFS('Sch D. Workings'!AP1383,"&gt;"&amp;$D$14)</f>
        <v>0</v>
      </c>
    </row>
    <row r="383" spans="3:29" x14ac:dyDescent="0.35">
      <c r="C383" s="81" t="str">
        <f>IF('Sch A. Input'!B375="","",'Sch A. Input'!B375)</f>
        <v/>
      </c>
      <c r="D383" s="81" t="str">
        <f>IF('Sch A. Input'!C375="","",'Sch A. Input'!C375)</f>
        <v/>
      </c>
      <c r="E383" s="85"/>
      <c r="F383" s="85"/>
      <c r="G383" s="99">
        <f>'Sch D. Workings'!G1384</f>
        <v>0</v>
      </c>
      <c r="H383" s="310">
        <f>IF(OR('Sch D. Workings'!D377="",G383=0),0,(IF((SUMIFS('Sch A. Input'!H375:CJ375,'Sch A. Input'!$H$14:$CJ$14,"Total",'Sch A. Input'!$H$13:$CJ$13,"&lt;="&amp;$I$7))&gt;'Sch D. Workings'!$D$12,MIN('Sch D. Workings'!J1384,'Sch D. Workings'!$D$12),'Sch D. Workings'!J1384)))</f>
        <v>0</v>
      </c>
      <c r="I383" s="221">
        <f>'Sch D. Workings'!O1384</f>
        <v>0</v>
      </c>
      <c r="J383" s="82">
        <f>IFERROR(LOOKUP('Sch D. Workings'!L1384,$C$10:$C$14,$B$10:$B$14),0)</f>
        <v>0</v>
      </c>
      <c r="K383" s="99">
        <f>COUNTIFS('Sch D. Workings'!L1384,"&gt;"&amp;$D$14)</f>
        <v>0</v>
      </c>
      <c r="L383" s="300"/>
      <c r="M383" s="78">
        <f>'Sch D. Workings'!Q1384</f>
        <v>0</v>
      </c>
      <c r="N383" s="309">
        <f>IF(OR('Sch D. Workings'!D377="",$D$7&lt;=I$7,M383=0),0,(IF(H383='Sch D. Workings'!$D$12,"Exceeded Cap",IF((SUMIFS('Sch A. Input'!H375:CJ375,'Sch A. Input'!$H$14:$CJ$14,"Total",'Sch A. Input'!$H$13:$CJ$13,"&lt;="&amp;$O$7))&gt;'Sch D. Workings'!$D$12,MIN('Sch D. Workings'!T1384,'Sch D. Workings'!$D$12-H383),'Sch D. Workings'!T1384))))</f>
        <v>0</v>
      </c>
      <c r="O383" s="221">
        <f>'Sch D. Workings'!Y1384</f>
        <v>0</v>
      </c>
      <c r="P383" s="82">
        <f>IFERROR(LOOKUP('Sch D. Workings'!V1384,$C$10:$C$14,$B$10:$B$14),0)</f>
        <v>0</v>
      </c>
      <c r="Q383" s="99">
        <f>COUNTIFS('Sch D. Workings'!V1384,"&gt;"&amp;$D$14)</f>
        <v>0</v>
      </c>
      <c r="R383" s="85"/>
      <c r="S383" s="78">
        <f>'Sch D. Workings'!AA1384</f>
        <v>0</v>
      </c>
      <c r="T383" s="309">
        <f>IF(OR('Sch D. Workings'!D377="",$D$7&lt;=O$7,S383=0),0,IF(OR(N383="Exceeded Cap",SUM(H383,N383)='Sch D. Workings'!$D$12),"Exceeded cap",IF((SUMIFS('Sch A. Input'!H375:CJ375,'Sch A. Input'!$H$14:$CJ$14,"Total",'Sch A. Input'!$H$13:$CJ$13,"&lt;="&amp;$U$7))&gt;'Sch D. Workings'!$D$12,MIN('Sch D. Workings'!AD1384,'Sch D. Workings'!$D$12-N383-H383),'Sch D. Workings'!AD1384)))</f>
        <v>0</v>
      </c>
      <c r="U383" s="221">
        <f>'Sch D. Workings'!AI1384</f>
        <v>0</v>
      </c>
      <c r="V383" s="82">
        <f>IFERROR(LOOKUP('Sch D. Workings'!AF1384,$C$10:$C$14,$B$10:$B$14),0)</f>
        <v>0</v>
      </c>
      <c r="W383" s="99">
        <f>COUNTIFS('Sch D. Workings'!AF1384,"&gt;"&amp;$D$14)</f>
        <v>0</v>
      </c>
      <c r="X383" s="85"/>
      <c r="Y383" s="78">
        <f>'Sch D. Workings'!AK1384</f>
        <v>0</v>
      </c>
      <c r="Z383" s="309">
        <f>IF(OR('Sch D. Workings'!D377="",$D$7&lt;=U$7,Y383=0),0,IF(OR(T383="Exceeded Cap",N383="Exceeded Cap",SUM(H383,N383,T383)='Sch D. Workings'!$D$12),"Exceeded Cap",IF((SUMIFS('Sch A. Input'!H375:CJ375,'Sch A. Input'!$H$14:$CJ$14,"Total",'Sch A. Input'!$H$13:$CJ$13,"&lt;="&amp;$AA$7))&gt;'Sch D. Workings'!$D$12,MIN('Sch D. Workings'!AN1384,'Sch D. Workings'!$D$12-N383-T383-H383),'Sch D. Workings'!AN1384)))</f>
        <v>0</v>
      </c>
      <c r="AA383" s="221">
        <f>'Sch D. Workings'!AS1384</f>
        <v>0</v>
      </c>
      <c r="AB383" s="82">
        <f>IFERROR(LOOKUP('Sch D. Workings'!AP1384,$C$10:$C$14,$B$10:$B$14),0)</f>
        <v>0</v>
      </c>
      <c r="AC383" s="99">
        <f>COUNTIFS('Sch D. Workings'!AP1384,"&gt;"&amp;$D$14)</f>
        <v>0</v>
      </c>
    </row>
    <row r="384" spans="3:29" x14ac:dyDescent="0.35">
      <c r="C384" s="81" t="str">
        <f>IF('Sch A. Input'!B376="","",'Sch A. Input'!B376)</f>
        <v/>
      </c>
      <c r="D384" s="81" t="str">
        <f>IF('Sch A. Input'!C376="","",'Sch A. Input'!C376)</f>
        <v/>
      </c>
      <c r="E384" s="85"/>
      <c r="F384" s="85"/>
      <c r="G384" s="99">
        <f>'Sch D. Workings'!G1385</f>
        <v>0</v>
      </c>
      <c r="H384" s="310">
        <f>IF(OR('Sch D. Workings'!D378="",G384=0),0,(IF((SUMIFS('Sch A. Input'!H376:CJ376,'Sch A. Input'!$H$14:$CJ$14,"Total",'Sch A. Input'!$H$13:$CJ$13,"&lt;="&amp;$I$7))&gt;'Sch D. Workings'!$D$12,MIN('Sch D. Workings'!J1385,'Sch D. Workings'!$D$12),'Sch D. Workings'!J1385)))</f>
        <v>0</v>
      </c>
      <c r="I384" s="221">
        <f>'Sch D. Workings'!O1385</f>
        <v>0</v>
      </c>
      <c r="J384" s="82">
        <f>IFERROR(LOOKUP('Sch D. Workings'!L1385,$C$10:$C$14,$B$10:$B$14),0)</f>
        <v>0</v>
      </c>
      <c r="K384" s="99">
        <f>COUNTIFS('Sch D. Workings'!L1385,"&gt;"&amp;$D$14)</f>
        <v>0</v>
      </c>
      <c r="L384" s="300"/>
      <c r="M384" s="78">
        <f>'Sch D. Workings'!Q1385</f>
        <v>0</v>
      </c>
      <c r="N384" s="309">
        <f>IF(OR('Sch D. Workings'!D378="",$D$7&lt;=I$7,M384=0),0,(IF(H384='Sch D. Workings'!$D$12,"Exceeded Cap",IF((SUMIFS('Sch A. Input'!H376:CJ376,'Sch A. Input'!$H$14:$CJ$14,"Total",'Sch A. Input'!$H$13:$CJ$13,"&lt;="&amp;$O$7))&gt;'Sch D. Workings'!$D$12,MIN('Sch D. Workings'!T1385,'Sch D. Workings'!$D$12-H384),'Sch D. Workings'!T1385))))</f>
        <v>0</v>
      </c>
      <c r="O384" s="221">
        <f>'Sch D. Workings'!Y1385</f>
        <v>0</v>
      </c>
      <c r="P384" s="82">
        <f>IFERROR(LOOKUP('Sch D. Workings'!V1385,$C$10:$C$14,$B$10:$B$14),0)</f>
        <v>0</v>
      </c>
      <c r="Q384" s="99">
        <f>COUNTIFS('Sch D. Workings'!V1385,"&gt;"&amp;$D$14)</f>
        <v>0</v>
      </c>
      <c r="R384" s="85"/>
      <c r="S384" s="78">
        <f>'Sch D. Workings'!AA1385</f>
        <v>0</v>
      </c>
      <c r="T384" s="309">
        <f>IF(OR('Sch D. Workings'!D378="",$D$7&lt;=O$7,S384=0),0,IF(OR(N384="Exceeded Cap",SUM(H384,N384)='Sch D. Workings'!$D$12),"Exceeded cap",IF((SUMIFS('Sch A. Input'!H376:CJ376,'Sch A. Input'!$H$14:$CJ$14,"Total",'Sch A. Input'!$H$13:$CJ$13,"&lt;="&amp;$U$7))&gt;'Sch D. Workings'!$D$12,MIN('Sch D. Workings'!AD1385,'Sch D. Workings'!$D$12-N384-H384),'Sch D. Workings'!AD1385)))</f>
        <v>0</v>
      </c>
      <c r="U384" s="221">
        <f>'Sch D. Workings'!AI1385</f>
        <v>0</v>
      </c>
      <c r="V384" s="82">
        <f>IFERROR(LOOKUP('Sch D. Workings'!AF1385,$C$10:$C$14,$B$10:$B$14),0)</f>
        <v>0</v>
      </c>
      <c r="W384" s="99">
        <f>COUNTIFS('Sch D. Workings'!AF1385,"&gt;"&amp;$D$14)</f>
        <v>0</v>
      </c>
      <c r="X384" s="85"/>
      <c r="Y384" s="78">
        <f>'Sch D. Workings'!AK1385</f>
        <v>0</v>
      </c>
      <c r="Z384" s="309">
        <f>IF(OR('Sch D. Workings'!D378="",$D$7&lt;=U$7,Y384=0),0,IF(OR(T384="Exceeded Cap",N384="Exceeded Cap",SUM(H384,N384,T384)='Sch D. Workings'!$D$12),"Exceeded Cap",IF((SUMIFS('Sch A. Input'!H376:CJ376,'Sch A. Input'!$H$14:$CJ$14,"Total",'Sch A. Input'!$H$13:$CJ$13,"&lt;="&amp;$AA$7))&gt;'Sch D. Workings'!$D$12,MIN('Sch D. Workings'!AN1385,'Sch D. Workings'!$D$12-N384-T384-H384),'Sch D. Workings'!AN1385)))</f>
        <v>0</v>
      </c>
      <c r="AA384" s="221">
        <f>'Sch D. Workings'!AS1385</f>
        <v>0</v>
      </c>
      <c r="AB384" s="82">
        <f>IFERROR(LOOKUP('Sch D. Workings'!AP1385,$C$10:$C$14,$B$10:$B$14),0)</f>
        <v>0</v>
      </c>
      <c r="AC384" s="99">
        <f>COUNTIFS('Sch D. Workings'!AP1385,"&gt;"&amp;$D$14)</f>
        <v>0</v>
      </c>
    </row>
    <row r="385" spans="3:29" x14ac:dyDescent="0.35">
      <c r="C385" s="81" t="str">
        <f>IF('Sch A. Input'!B377="","",'Sch A. Input'!B377)</f>
        <v/>
      </c>
      <c r="D385" s="81" t="str">
        <f>IF('Sch A. Input'!C377="","",'Sch A. Input'!C377)</f>
        <v/>
      </c>
      <c r="E385" s="85"/>
      <c r="F385" s="85"/>
      <c r="G385" s="99">
        <f>'Sch D. Workings'!G1386</f>
        <v>0</v>
      </c>
      <c r="H385" s="310">
        <f>IF(OR('Sch D. Workings'!D379="",G385=0),0,(IF((SUMIFS('Sch A. Input'!H377:CJ377,'Sch A. Input'!$H$14:$CJ$14,"Total",'Sch A. Input'!$H$13:$CJ$13,"&lt;="&amp;$I$7))&gt;'Sch D. Workings'!$D$12,MIN('Sch D. Workings'!J1386,'Sch D. Workings'!$D$12),'Sch D. Workings'!J1386)))</f>
        <v>0</v>
      </c>
      <c r="I385" s="221">
        <f>'Sch D. Workings'!O1386</f>
        <v>0</v>
      </c>
      <c r="J385" s="82">
        <f>IFERROR(LOOKUP('Sch D. Workings'!L1386,$C$10:$C$14,$B$10:$B$14),0)</f>
        <v>0</v>
      </c>
      <c r="K385" s="99">
        <f>COUNTIFS('Sch D. Workings'!L1386,"&gt;"&amp;$D$14)</f>
        <v>0</v>
      </c>
      <c r="L385" s="300"/>
      <c r="M385" s="78">
        <f>'Sch D. Workings'!Q1386</f>
        <v>0</v>
      </c>
      <c r="N385" s="309">
        <f>IF(OR('Sch D. Workings'!D379="",$D$7&lt;=I$7,M385=0),0,(IF(H385='Sch D. Workings'!$D$12,"Exceeded Cap",IF((SUMIFS('Sch A. Input'!H377:CJ377,'Sch A. Input'!$H$14:$CJ$14,"Total",'Sch A. Input'!$H$13:$CJ$13,"&lt;="&amp;$O$7))&gt;'Sch D. Workings'!$D$12,MIN('Sch D. Workings'!T1386,'Sch D. Workings'!$D$12-H385),'Sch D. Workings'!T1386))))</f>
        <v>0</v>
      </c>
      <c r="O385" s="221">
        <f>'Sch D. Workings'!Y1386</f>
        <v>0</v>
      </c>
      <c r="P385" s="82">
        <f>IFERROR(LOOKUP('Sch D. Workings'!V1386,$C$10:$C$14,$B$10:$B$14),0)</f>
        <v>0</v>
      </c>
      <c r="Q385" s="99">
        <f>COUNTIFS('Sch D. Workings'!V1386,"&gt;"&amp;$D$14)</f>
        <v>0</v>
      </c>
      <c r="R385" s="85"/>
      <c r="S385" s="78">
        <f>'Sch D. Workings'!AA1386</f>
        <v>0</v>
      </c>
      <c r="T385" s="309">
        <f>IF(OR('Sch D. Workings'!D379="",$D$7&lt;=O$7,S385=0),0,IF(OR(N385="Exceeded Cap",SUM(H385,N385)='Sch D. Workings'!$D$12),"Exceeded cap",IF((SUMIFS('Sch A. Input'!H377:CJ377,'Sch A. Input'!$H$14:$CJ$14,"Total",'Sch A. Input'!$H$13:$CJ$13,"&lt;="&amp;$U$7))&gt;'Sch D. Workings'!$D$12,MIN('Sch D. Workings'!AD1386,'Sch D. Workings'!$D$12-N385-H385),'Sch D. Workings'!AD1386)))</f>
        <v>0</v>
      </c>
      <c r="U385" s="221">
        <f>'Sch D. Workings'!AI1386</f>
        <v>0</v>
      </c>
      <c r="V385" s="82">
        <f>IFERROR(LOOKUP('Sch D. Workings'!AF1386,$C$10:$C$14,$B$10:$B$14),0)</f>
        <v>0</v>
      </c>
      <c r="W385" s="99">
        <f>COUNTIFS('Sch D. Workings'!AF1386,"&gt;"&amp;$D$14)</f>
        <v>0</v>
      </c>
      <c r="X385" s="85"/>
      <c r="Y385" s="78">
        <f>'Sch D. Workings'!AK1386</f>
        <v>0</v>
      </c>
      <c r="Z385" s="309">
        <f>IF(OR('Sch D. Workings'!D379="",$D$7&lt;=U$7,Y385=0),0,IF(OR(T385="Exceeded Cap",N385="Exceeded Cap",SUM(H385,N385,T385)='Sch D. Workings'!$D$12),"Exceeded Cap",IF((SUMIFS('Sch A. Input'!H377:CJ377,'Sch A. Input'!$H$14:$CJ$14,"Total",'Sch A. Input'!$H$13:$CJ$13,"&lt;="&amp;$AA$7))&gt;'Sch D. Workings'!$D$12,MIN('Sch D. Workings'!AN1386,'Sch D. Workings'!$D$12-N385-T385-H385),'Sch D. Workings'!AN1386)))</f>
        <v>0</v>
      </c>
      <c r="AA385" s="221">
        <f>'Sch D. Workings'!AS1386</f>
        <v>0</v>
      </c>
      <c r="AB385" s="82">
        <f>IFERROR(LOOKUP('Sch D. Workings'!AP1386,$C$10:$C$14,$B$10:$B$14),0)</f>
        <v>0</v>
      </c>
      <c r="AC385" s="99">
        <f>COUNTIFS('Sch D. Workings'!AP1386,"&gt;"&amp;$D$14)</f>
        <v>0</v>
      </c>
    </row>
    <row r="386" spans="3:29" x14ac:dyDescent="0.35">
      <c r="C386" s="81" t="str">
        <f>IF('Sch A. Input'!B378="","",'Sch A. Input'!B378)</f>
        <v/>
      </c>
      <c r="D386" s="81" t="str">
        <f>IF('Sch A. Input'!C378="","",'Sch A. Input'!C378)</f>
        <v/>
      </c>
      <c r="E386" s="85"/>
      <c r="F386" s="85"/>
      <c r="G386" s="99">
        <f>'Sch D. Workings'!G1387</f>
        <v>0</v>
      </c>
      <c r="H386" s="310">
        <f>IF(OR('Sch D. Workings'!D380="",G386=0),0,(IF((SUMIFS('Sch A. Input'!H378:CJ378,'Sch A. Input'!$H$14:$CJ$14,"Total",'Sch A. Input'!$H$13:$CJ$13,"&lt;="&amp;$I$7))&gt;'Sch D. Workings'!$D$12,MIN('Sch D. Workings'!J1387,'Sch D. Workings'!$D$12),'Sch D. Workings'!J1387)))</f>
        <v>0</v>
      </c>
      <c r="I386" s="221">
        <f>'Sch D. Workings'!O1387</f>
        <v>0</v>
      </c>
      <c r="J386" s="82">
        <f>IFERROR(LOOKUP('Sch D. Workings'!L1387,$C$10:$C$14,$B$10:$B$14),0)</f>
        <v>0</v>
      </c>
      <c r="K386" s="99">
        <f>COUNTIFS('Sch D. Workings'!L1387,"&gt;"&amp;$D$14)</f>
        <v>0</v>
      </c>
      <c r="L386" s="300"/>
      <c r="M386" s="78">
        <f>'Sch D. Workings'!Q1387</f>
        <v>0</v>
      </c>
      <c r="N386" s="309">
        <f>IF(OR('Sch D. Workings'!D380="",$D$7&lt;=I$7,M386=0),0,(IF(H386='Sch D. Workings'!$D$12,"Exceeded Cap",IF((SUMIFS('Sch A. Input'!H378:CJ378,'Sch A. Input'!$H$14:$CJ$14,"Total",'Sch A. Input'!$H$13:$CJ$13,"&lt;="&amp;$O$7))&gt;'Sch D. Workings'!$D$12,MIN('Sch D. Workings'!T1387,'Sch D. Workings'!$D$12-H386),'Sch D. Workings'!T1387))))</f>
        <v>0</v>
      </c>
      <c r="O386" s="221">
        <f>'Sch D. Workings'!Y1387</f>
        <v>0</v>
      </c>
      <c r="P386" s="82">
        <f>IFERROR(LOOKUP('Sch D. Workings'!V1387,$C$10:$C$14,$B$10:$B$14),0)</f>
        <v>0</v>
      </c>
      <c r="Q386" s="99">
        <f>COUNTIFS('Sch D. Workings'!V1387,"&gt;"&amp;$D$14)</f>
        <v>0</v>
      </c>
      <c r="R386" s="85"/>
      <c r="S386" s="78">
        <f>'Sch D. Workings'!AA1387</f>
        <v>0</v>
      </c>
      <c r="T386" s="309">
        <f>IF(OR('Sch D. Workings'!D380="",$D$7&lt;=O$7,S386=0),0,IF(OR(N386="Exceeded Cap",SUM(H386,N386)='Sch D. Workings'!$D$12),"Exceeded cap",IF((SUMIFS('Sch A. Input'!H378:CJ378,'Sch A. Input'!$H$14:$CJ$14,"Total",'Sch A. Input'!$H$13:$CJ$13,"&lt;="&amp;$U$7))&gt;'Sch D. Workings'!$D$12,MIN('Sch D. Workings'!AD1387,'Sch D. Workings'!$D$12-N386-H386),'Sch D. Workings'!AD1387)))</f>
        <v>0</v>
      </c>
      <c r="U386" s="221">
        <f>'Sch D. Workings'!AI1387</f>
        <v>0</v>
      </c>
      <c r="V386" s="82">
        <f>IFERROR(LOOKUP('Sch D. Workings'!AF1387,$C$10:$C$14,$B$10:$B$14),0)</f>
        <v>0</v>
      </c>
      <c r="W386" s="99">
        <f>COUNTIFS('Sch D. Workings'!AF1387,"&gt;"&amp;$D$14)</f>
        <v>0</v>
      </c>
      <c r="X386" s="85"/>
      <c r="Y386" s="78">
        <f>'Sch D. Workings'!AK1387</f>
        <v>0</v>
      </c>
      <c r="Z386" s="309">
        <f>IF(OR('Sch D. Workings'!D380="",$D$7&lt;=U$7,Y386=0),0,IF(OR(T386="Exceeded Cap",N386="Exceeded Cap",SUM(H386,N386,T386)='Sch D. Workings'!$D$12),"Exceeded Cap",IF((SUMIFS('Sch A. Input'!H378:CJ378,'Sch A. Input'!$H$14:$CJ$14,"Total",'Sch A. Input'!$H$13:$CJ$13,"&lt;="&amp;$AA$7))&gt;'Sch D. Workings'!$D$12,MIN('Sch D. Workings'!AN1387,'Sch D. Workings'!$D$12-N386-T386-H386),'Sch D. Workings'!AN1387)))</f>
        <v>0</v>
      </c>
      <c r="AA386" s="221">
        <f>'Sch D. Workings'!AS1387</f>
        <v>0</v>
      </c>
      <c r="AB386" s="82">
        <f>IFERROR(LOOKUP('Sch D. Workings'!AP1387,$C$10:$C$14,$B$10:$B$14),0)</f>
        <v>0</v>
      </c>
      <c r="AC386" s="99">
        <f>COUNTIFS('Sch D. Workings'!AP1387,"&gt;"&amp;$D$14)</f>
        <v>0</v>
      </c>
    </row>
    <row r="387" spans="3:29" x14ac:dyDescent="0.35">
      <c r="C387" s="81" t="str">
        <f>IF('Sch A. Input'!B379="","",'Sch A. Input'!B379)</f>
        <v/>
      </c>
      <c r="D387" s="81" t="str">
        <f>IF('Sch A. Input'!C379="","",'Sch A. Input'!C379)</f>
        <v/>
      </c>
      <c r="E387" s="85"/>
      <c r="F387" s="85"/>
      <c r="G387" s="99">
        <f>'Sch D. Workings'!G1388</f>
        <v>0</v>
      </c>
      <c r="H387" s="310">
        <f>IF(OR('Sch D. Workings'!D381="",G387=0),0,(IF((SUMIFS('Sch A. Input'!H379:CJ379,'Sch A. Input'!$H$14:$CJ$14,"Total",'Sch A. Input'!$H$13:$CJ$13,"&lt;="&amp;$I$7))&gt;'Sch D. Workings'!$D$12,MIN('Sch D. Workings'!J1388,'Sch D. Workings'!$D$12),'Sch D. Workings'!J1388)))</f>
        <v>0</v>
      </c>
      <c r="I387" s="221">
        <f>'Sch D. Workings'!O1388</f>
        <v>0</v>
      </c>
      <c r="J387" s="82">
        <f>IFERROR(LOOKUP('Sch D. Workings'!L1388,$C$10:$C$14,$B$10:$B$14),0)</f>
        <v>0</v>
      </c>
      <c r="K387" s="99">
        <f>COUNTIFS('Sch D. Workings'!L1388,"&gt;"&amp;$D$14)</f>
        <v>0</v>
      </c>
      <c r="L387" s="300"/>
      <c r="M387" s="78">
        <f>'Sch D. Workings'!Q1388</f>
        <v>0</v>
      </c>
      <c r="N387" s="309">
        <f>IF(OR('Sch D. Workings'!D381="",$D$7&lt;=I$7,M387=0),0,(IF(H387='Sch D. Workings'!$D$12,"Exceeded Cap",IF((SUMIFS('Sch A. Input'!H379:CJ379,'Sch A. Input'!$H$14:$CJ$14,"Total",'Sch A. Input'!$H$13:$CJ$13,"&lt;="&amp;$O$7))&gt;'Sch D. Workings'!$D$12,MIN('Sch D. Workings'!T1388,'Sch D. Workings'!$D$12-H387),'Sch D. Workings'!T1388))))</f>
        <v>0</v>
      </c>
      <c r="O387" s="221">
        <f>'Sch D. Workings'!Y1388</f>
        <v>0</v>
      </c>
      <c r="P387" s="82">
        <f>IFERROR(LOOKUP('Sch D. Workings'!V1388,$C$10:$C$14,$B$10:$B$14),0)</f>
        <v>0</v>
      </c>
      <c r="Q387" s="99">
        <f>COUNTIFS('Sch D. Workings'!V1388,"&gt;"&amp;$D$14)</f>
        <v>0</v>
      </c>
      <c r="R387" s="85"/>
      <c r="S387" s="78">
        <f>'Sch D. Workings'!AA1388</f>
        <v>0</v>
      </c>
      <c r="T387" s="309">
        <f>IF(OR('Sch D. Workings'!D381="",$D$7&lt;=O$7,S387=0),0,IF(OR(N387="Exceeded Cap",SUM(H387,N387)='Sch D. Workings'!$D$12),"Exceeded cap",IF((SUMIFS('Sch A. Input'!H379:CJ379,'Sch A. Input'!$H$14:$CJ$14,"Total",'Sch A. Input'!$H$13:$CJ$13,"&lt;="&amp;$U$7))&gt;'Sch D. Workings'!$D$12,MIN('Sch D. Workings'!AD1388,'Sch D. Workings'!$D$12-N387-H387),'Sch D. Workings'!AD1388)))</f>
        <v>0</v>
      </c>
      <c r="U387" s="221">
        <f>'Sch D. Workings'!AI1388</f>
        <v>0</v>
      </c>
      <c r="V387" s="82">
        <f>IFERROR(LOOKUP('Sch D. Workings'!AF1388,$C$10:$C$14,$B$10:$B$14),0)</f>
        <v>0</v>
      </c>
      <c r="W387" s="99">
        <f>COUNTIFS('Sch D. Workings'!AF1388,"&gt;"&amp;$D$14)</f>
        <v>0</v>
      </c>
      <c r="X387" s="85"/>
      <c r="Y387" s="78">
        <f>'Sch D. Workings'!AK1388</f>
        <v>0</v>
      </c>
      <c r="Z387" s="309">
        <f>IF(OR('Sch D. Workings'!D381="",$D$7&lt;=U$7,Y387=0),0,IF(OR(T387="Exceeded Cap",N387="Exceeded Cap",SUM(H387,N387,T387)='Sch D. Workings'!$D$12),"Exceeded Cap",IF((SUMIFS('Sch A. Input'!H379:CJ379,'Sch A. Input'!$H$14:$CJ$14,"Total",'Sch A. Input'!$H$13:$CJ$13,"&lt;="&amp;$AA$7))&gt;'Sch D. Workings'!$D$12,MIN('Sch D. Workings'!AN1388,'Sch D. Workings'!$D$12-N387-T387-H387),'Sch D. Workings'!AN1388)))</f>
        <v>0</v>
      </c>
      <c r="AA387" s="221">
        <f>'Sch D. Workings'!AS1388</f>
        <v>0</v>
      </c>
      <c r="AB387" s="82">
        <f>IFERROR(LOOKUP('Sch D. Workings'!AP1388,$C$10:$C$14,$B$10:$B$14),0)</f>
        <v>0</v>
      </c>
      <c r="AC387" s="99">
        <f>COUNTIFS('Sch D. Workings'!AP1388,"&gt;"&amp;$D$14)</f>
        <v>0</v>
      </c>
    </row>
    <row r="388" spans="3:29" x14ac:dyDescent="0.35">
      <c r="C388" s="81" t="str">
        <f>IF('Sch A. Input'!B380="","",'Sch A. Input'!B380)</f>
        <v/>
      </c>
      <c r="D388" s="81" t="str">
        <f>IF('Sch A. Input'!C380="","",'Sch A. Input'!C380)</f>
        <v/>
      </c>
      <c r="E388" s="85"/>
      <c r="F388" s="85"/>
      <c r="G388" s="99">
        <f>'Sch D. Workings'!G1389</f>
        <v>0</v>
      </c>
      <c r="H388" s="310">
        <f>IF(OR('Sch D. Workings'!D382="",G388=0),0,(IF((SUMIFS('Sch A. Input'!H380:CJ380,'Sch A. Input'!$H$14:$CJ$14,"Total",'Sch A. Input'!$H$13:$CJ$13,"&lt;="&amp;$I$7))&gt;'Sch D. Workings'!$D$12,MIN('Sch D. Workings'!J1389,'Sch D. Workings'!$D$12),'Sch D. Workings'!J1389)))</f>
        <v>0</v>
      </c>
      <c r="I388" s="221">
        <f>'Sch D. Workings'!O1389</f>
        <v>0</v>
      </c>
      <c r="J388" s="82">
        <f>IFERROR(LOOKUP('Sch D. Workings'!L1389,$C$10:$C$14,$B$10:$B$14),0)</f>
        <v>0</v>
      </c>
      <c r="K388" s="99">
        <f>COUNTIFS('Sch D. Workings'!L1389,"&gt;"&amp;$D$14)</f>
        <v>0</v>
      </c>
      <c r="L388" s="300"/>
      <c r="M388" s="78">
        <f>'Sch D. Workings'!Q1389</f>
        <v>0</v>
      </c>
      <c r="N388" s="309">
        <f>IF(OR('Sch D. Workings'!D382="",$D$7&lt;=I$7,M388=0),0,(IF(H388='Sch D. Workings'!$D$12,"Exceeded Cap",IF((SUMIFS('Sch A. Input'!H380:CJ380,'Sch A. Input'!$H$14:$CJ$14,"Total",'Sch A. Input'!$H$13:$CJ$13,"&lt;="&amp;$O$7))&gt;'Sch D. Workings'!$D$12,MIN('Sch D. Workings'!T1389,'Sch D. Workings'!$D$12-H388),'Sch D. Workings'!T1389))))</f>
        <v>0</v>
      </c>
      <c r="O388" s="221">
        <f>'Sch D. Workings'!Y1389</f>
        <v>0</v>
      </c>
      <c r="P388" s="82">
        <f>IFERROR(LOOKUP('Sch D. Workings'!V1389,$C$10:$C$14,$B$10:$B$14),0)</f>
        <v>0</v>
      </c>
      <c r="Q388" s="99">
        <f>COUNTIFS('Sch D. Workings'!V1389,"&gt;"&amp;$D$14)</f>
        <v>0</v>
      </c>
      <c r="R388" s="85"/>
      <c r="S388" s="78">
        <f>'Sch D. Workings'!AA1389</f>
        <v>0</v>
      </c>
      <c r="T388" s="309">
        <f>IF(OR('Sch D. Workings'!D382="",$D$7&lt;=O$7,S388=0),0,IF(OR(N388="Exceeded Cap",SUM(H388,N388)='Sch D. Workings'!$D$12),"Exceeded cap",IF((SUMIFS('Sch A. Input'!H380:CJ380,'Sch A. Input'!$H$14:$CJ$14,"Total",'Sch A. Input'!$H$13:$CJ$13,"&lt;="&amp;$U$7))&gt;'Sch D. Workings'!$D$12,MIN('Sch D. Workings'!AD1389,'Sch D. Workings'!$D$12-N388-H388),'Sch D. Workings'!AD1389)))</f>
        <v>0</v>
      </c>
      <c r="U388" s="221">
        <f>'Sch D. Workings'!AI1389</f>
        <v>0</v>
      </c>
      <c r="V388" s="82">
        <f>IFERROR(LOOKUP('Sch D. Workings'!AF1389,$C$10:$C$14,$B$10:$B$14),0)</f>
        <v>0</v>
      </c>
      <c r="W388" s="99">
        <f>COUNTIFS('Sch D. Workings'!AF1389,"&gt;"&amp;$D$14)</f>
        <v>0</v>
      </c>
      <c r="X388" s="85"/>
      <c r="Y388" s="78">
        <f>'Sch D. Workings'!AK1389</f>
        <v>0</v>
      </c>
      <c r="Z388" s="309">
        <f>IF(OR('Sch D. Workings'!D382="",$D$7&lt;=U$7,Y388=0),0,IF(OR(T388="Exceeded Cap",N388="Exceeded Cap",SUM(H388,N388,T388)='Sch D. Workings'!$D$12),"Exceeded Cap",IF((SUMIFS('Sch A. Input'!H380:CJ380,'Sch A. Input'!$H$14:$CJ$14,"Total",'Sch A. Input'!$H$13:$CJ$13,"&lt;="&amp;$AA$7))&gt;'Sch D. Workings'!$D$12,MIN('Sch D. Workings'!AN1389,'Sch D. Workings'!$D$12-N388-T388-H388),'Sch D. Workings'!AN1389)))</f>
        <v>0</v>
      </c>
      <c r="AA388" s="221">
        <f>'Sch D. Workings'!AS1389</f>
        <v>0</v>
      </c>
      <c r="AB388" s="82">
        <f>IFERROR(LOOKUP('Sch D. Workings'!AP1389,$C$10:$C$14,$B$10:$B$14),0)</f>
        <v>0</v>
      </c>
      <c r="AC388" s="99">
        <f>COUNTIFS('Sch D. Workings'!AP1389,"&gt;"&amp;$D$14)</f>
        <v>0</v>
      </c>
    </row>
    <row r="389" spans="3:29" x14ac:dyDescent="0.35">
      <c r="C389" s="81" t="str">
        <f>IF('Sch A. Input'!B381="","",'Sch A. Input'!B381)</f>
        <v/>
      </c>
      <c r="D389" s="81" t="str">
        <f>IF('Sch A. Input'!C381="","",'Sch A. Input'!C381)</f>
        <v/>
      </c>
      <c r="E389" s="85"/>
      <c r="F389" s="85"/>
      <c r="G389" s="99">
        <f>'Sch D. Workings'!G1390</f>
        <v>0</v>
      </c>
      <c r="H389" s="310">
        <f>IF(OR('Sch D. Workings'!D383="",G389=0),0,(IF((SUMIFS('Sch A. Input'!H381:CJ381,'Sch A. Input'!$H$14:$CJ$14,"Total",'Sch A. Input'!$H$13:$CJ$13,"&lt;="&amp;$I$7))&gt;'Sch D. Workings'!$D$12,MIN('Sch D. Workings'!J1390,'Sch D. Workings'!$D$12),'Sch D. Workings'!J1390)))</f>
        <v>0</v>
      </c>
      <c r="I389" s="221">
        <f>'Sch D. Workings'!O1390</f>
        <v>0</v>
      </c>
      <c r="J389" s="82">
        <f>IFERROR(LOOKUP('Sch D. Workings'!L1390,$C$10:$C$14,$B$10:$B$14),0)</f>
        <v>0</v>
      </c>
      <c r="K389" s="99">
        <f>COUNTIFS('Sch D. Workings'!L1390,"&gt;"&amp;$D$14)</f>
        <v>0</v>
      </c>
      <c r="L389" s="300"/>
      <c r="M389" s="78">
        <f>'Sch D. Workings'!Q1390</f>
        <v>0</v>
      </c>
      <c r="N389" s="309">
        <f>IF(OR('Sch D. Workings'!D383="",$D$7&lt;=I$7,M389=0),0,(IF(H389='Sch D. Workings'!$D$12,"Exceeded Cap",IF((SUMIFS('Sch A. Input'!H381:CJ381,'Sch A. Input'!$H$14:$CJ$14,"Total",'Sch A. Input'!$H$13:$CJ$13,"&lt;="&amp;$O$7))&gt;'Sch D. Workings'!$D$12,MIN('Sch D. Workings'!T1390,'Sch D. Workings'!$D$12-H389),'Sch D. Workings'!T1390))))</f>
        <v>0</v>
      </c>
      <c r="O389" s="221">
        <f>'Sch D. Workings'!Y1390</f>
        <v>0</v>
      </c>
      <c r="P389" s="82">
        <f>IFERROR(LOOKUP('Sch D. Workings'!V1390,$C$10:$C$14,$B$10:$B$14),0)</f>
        <v>0</v>
      </c>
      <c r="Q389" s="99">
        <f>COUNTIFS('Sch D. Workings'!V1390,"&gt;"&amp;$D$14)</f>
        <v>0</v>
      </c>
      <c r="R389" s="85"/>
      <c r="S389" s="78">
        <f>'Sch D. Workings'!AA1390</f>
        <v>0</v>
      </c>
      <c r="T389" s="309">
        <f>IF(OR('Sch D. Workings'!D383="",$D$7&lt;=O$7,S389=0),0,IF(OR(N389="Exceeded Cap",SUM(H389,N389)='Sch D. Workings'!$D$12),"Exceeded cap",IF((SUMIFS('Sch A. Input'!H381:CJ381,'Sch A. Input'!$H$14:$CJ$14,"Total",'Sch A. Input'!$H$13:$CJ$13,"&lt;="&amp;$U$7))&gt;'Sch D. Workings'!$D$12,MIN('Sch D. Workings'!AD1390,'Sch D. Workings'!$D$12-N389-H389),'Sch D. Workings'!AD1390)))</f>
        <v>0</v>
      </c>
      <c r="U389" s="221">
        <f>'Sch D. Workings'!AI1390</f>
        <v>0</v>
      </c>
      <c r="V389" s="82">
        <f>IFERROR(LOOKUP('Sch D. Workings'!AF1390,$C$10:$C$14,$B$10:$B$14),0)</f>
        <v>0</v>
      </c>
      <c r="W389" s="99">
        <f>COUNTIFS('Sch D. Workings'!AF1390,"&gt;"&amp;$D$14)</f>
        <v>0</v>
      </c>
      <c r="X389" s="85"/>
      <c r="Y389" s="78">
        <f>'Sch D. Workings'!AK1390</f>
        <v>0</v>
      </c>
      <c r="Z389" s="309">
        <f>IF(OR('Sch D. Workings'!D383="",$D$7&lt;=U$7,Y389=0),0,IF(OR(T389="Exceeded Cap",N389="Exceeded Cap",SUM(H389,N389,T389)='Sch D. Workings'!$D$12),"Exceeded Cap",IF((SUMIFS('Sch A. Input'!H381:CJ381,'Sch A. Input'!$H$14:$CJ$14,"Total",'Sch A. Input'!$H$13:$CJ$13,"&lt;="&amp;$AA$7))&gt;'Sch D. Workings'!$D$12,MIN('Sch D. Workings'!AN1390,'Sch D. Workings'!$D$12-N389-T389-H389),'Sch D. Workings'!AN1390)))</f>
        <v>0</v>
      </c>
      <c r="AA389" s="221">
        <f>'Sch D. Workings'!AS1390</f>
        <v>0</v>
      </c>
      <c r="AB389" s="82">
        <f>IFERROR(LOOKUP('Sch D. Workings'!AP1390,$C$10:$C$14,$B$10:$B$14),0)</f>
        <v>0</v>
      </c>
      <c r="AC389" s="99">
        <f>COUNTIFS('Sch D. Workings'!AP1390,"&gt;"&amp;$D$14)</f>
        <v>0</v>
      </c>
    </row>
    <row r="390" spans="3:29" x14ac:dyDescent="0.35">
      <c r="C390" s="81" t="str">
        <f>IF('Sch A. Input'!B382="","",'Sch A. Input'!B382)</f>
        <v/>
      </c>
      <c r="D390" s="81" t="str">
        <f>IF('Sch A. Input'!C382="","",'Sch A. Input'!C382)</f>
        <v/>
      </c>
      <c r="E390" s="85"/>
      <c r="F390" s="85"/>
      <c r="G390" s="99">
        <f>'Sch D. Workings'!G1391</f>
        <v>0</v>
      </c>
      <c r="H390" s="310">
        <f>IF(OR('Sch D. Workings'!D384="",G390=0),0,(IF((SUMIFS('Sch A. Input'!H382:CJ382,'Sch A. Input'!$H$14:$CJ$14,"Total",'Sch A. Input'!$H$13:$CJ$13,"&lt;="&amp;$I$7))&gt;'Sch D. Workings'!$D$12,MIN('Sch D. Workings'!J1391,'Sch D. Workings'!$D$12),'Sch D. Workings'!J1391)))</f>
        <v>0</v>
      </c>
      <c r="I390" s="221">
        <f>'Sch D. Workings'!O1391</f>
        <v>0</v>
      </c>
      <c r="J390" s="82">
        <f>IFERROR(LOOKUP('Sch D. Workings'!L1391,$C$10:$C$14,$B$10:$B$14),0)</f>
        <v>0</v>
      </c>
      <c r="K390" s="99">
        <f>COUNTIFS('Sch D. Workings'!L1391,"&gt;"&amp;$D$14)</f>
        <v>0</v>
      </c>
      <c r="L390" s="300"/>
      <c r="M390" s="78">
        <f>'Sch D. Workings'!Q1391</f>
        <v>0</v>
      </c>
      <c r="N390" s="309">
        <f>IF(OR('Sch D. Workings'!D384="",$D$7&lt;=I$7,M390=0),0,(IF(H390='Sch D. Workings'!$D$12,"Exceeded Cap",IF((SUMIFS('Sch A. Input'!H382:CJ382,'Sch A. Input'!$H$14:$CJ$14,"Total",'Sch A. Input'!$H$13:$CJ$13,"&lt;="&amp;$O$7))&gt;'Sch D. Workings'!$D$12,MIN('Sch D. Workings'!T1391,'Sch D. Workings'!$D$12-H390),'Sch D. Workings'!T1391))))</f>
        <v>0</v>
      </c>
      <c r="O390" s="221">
        <f>'Sch D. Workings'!Y1391</f>
        <v>0</v>
      </c>
      <c r="P390" s="82">
        <f>IFERROR(LOOKUP('Sch D. Workings'!V1391,$C$10:$C$14,$B$10:$B$14),0)</f>
        <v>0</v>
      </c>
      <c r="Q390" s="99">
        <f>COUNTIFS('Sch D. Workings'!V1391,"&gt;"&amp;$D$14)</f>
        <v>0</v>
      </c>
      <c r="R390" s="85"/>
      <c r="S390" s="78">
        <f>'Sch D. Workings'!AA1391</f>
        <v>0</v>
      </c>
      <c r="T390" s="309">
        <f>IF(OR('Sch D. Workings'!D384="",$D$7&lt;=O$7,S390=0),0,IF(OR(N390="Exceeded Cap",SUM(H390,N390)='Sch D. Workings'!$D$12),"Exceeded cap",IF((SUMIFS('Sch A. Input'!H382:CJ382,'Sch A. Input'!$H$14:$CJ$14,"Total",'Sch A. Input'!$H$13:$CJ$13,"&lt;="&amp;$U$7))&gt;'Sch D. Workings'!$D$12,MIN('Sch D. Workings'!AD1391,'Sch D. Workings'!$D$12-N390-H390),'Sch D. Workings'!AD1391)))</f>
        <v>0</v>
      </c>
      <c r="U390" s="221">
        <f>'Sch D. Workings'!AI1391</f>
        <v>0</v>
      </c>
      <c r="V390" s="82">
        <f>IFERROR(LOOKUP('Sch D. Workings'!AF1391,$C$10:$C$14,$B$10:$B$14),0)</f>
        <v>0</v>
      </c>
      <c r="W390" s="99">
        <f>COUNTIFS('Sch D. Workings'!AF1391,"&gt;"&amp;$D$14)</f>
        <v>0</v>
      </c>
      <c r="X390" s="85"/>
      <c r="Y390" s="78">
        <f>'Sch D. Workings'!AK1391</f>
        <v>0</v>
      </c>
      <c r="Z390" s="309">
        <f>IF(OR('Sch D. Workings'!D384="",$D$7&lt;=U$7,Y390=0),0,IF(OR(T390="Exceeded Cap",N390="Exceeded Cap",SUM(H390,N390,T390)='Sch D. Workings'!$D$12),"Exceeded Cap",IF((SUMIFS('Sch A. Input'!H382:CJ382,'Sch A. Input'!$H$14:$CJ$14,"Total",'Sch A. Input'!$H$13:$CJ$13,"&lt;="&amp;$AA$7))&gt;'Sch D. Workings'!$D$12,MIN('Sch D. Workings'!AN1391,'Sch D. Workings'!$D$12-N390-T390-H390),'Sch D. Workings'!AN1391)))</f>
        <v>0</v>
      </c>
      <c r="AA390" s="221">
        <f>'Sch D. Workings'!AS1391</f>
        <v>0</v>
      </c>
      <c r="AB390" s="82">
        <f>IFERROR(LOOKUP('Sch D. Workings'!AP1391,$C$10:$C$14,$B$10:$B$14),0)</f>
        <v>0</v>
      </c>
      <c r="AC390" s="99">
        <f>COUNTIFS('Sch D. Workings'!AP1391,"&gt;"&amp;$D$14)</f>
        <v>0</v>
      </c>
    </row>
    <row r="391" spans="3:29" x14ac:dyDescent="0.35">
      <c r="C391" s="81" t="str">
        <f>IF('Sch A. Input'!B383="","",'Sch A. Input'!B383)</f>
        <v/>
      </c>
      <c r="D391" s="81" t="str">
        <f>IF('Sch A. Input'!C383="","",'Sch A. Input'!C383)</f>
        <v/>
      </c>
      <c r="E391" s="85"/>
      <c r="F391" s="85"/>
      <c r="G391" s="99">
        <f>'Sch D. Workings'!G1392</f>
        <v>0</v>
      </c>
      <c r="H391" s="310">
        <f>IF(OR('Sch D. Workings'!D385="",G391=0),0,(IF((SUMIFS('Sch A. Input'!H383:CJ383,'Sch A. Input'!$H$14:$CJ$14,"Total",'Sch A. Input'!$H$13:$CJ$13,"&lt;="&amp;$I$7))&gt;'Sch D. Workings'!$D$12,MIN('Sch D. Workings'!J1392,'Sch D. Workings'!$D$12),'Sch D. Workings'!J1392)))</f>
        <v>0</v>
      </c>
      <c r="I391" s="221">
        <f>'Sch D. Workings'!O1392</f>
        <v>0</v>
      </c>
      <c r="J391" s="82">
        <f>IFERROR(LOOKUP('Sch D. Workings'!L1392,$C$10:$C$14,$B$10:$B$14),0)</f>
        <v>0</v>
      </c>
      <c r="K391" s="99">
        <f>COUNTIFS('Sch D. Workings'!L1392,"&gt;"&amp;$D$14)</f>
        <v>0</v>
      </c>
      <c r="L391" s="300"/>
      <c r="M391" s="78">
        <f>'Sch D. Workings'!Q1392</f>
        <v>0</v>
      </c>
      <c r="N391" s="309">
        <f>IF(OR('Sch D. Workings'!D385="",$D$7&lt;=I$7,M391=0),0,(IF(H391='Sch D. Workings'!$D$12,"Exceeded Cap",IF((SUMIFS('Sch A. Input'!H383:CJ383,'Sch A. Input'!$H$14:$CJ$14,"Total",'Sch A. Input'!$H$13:$CJ$13,"&lt;="&amp;$O$7))&gt;'Sch D. Workings'!$D$12,MIN('Sch D. Workings'!T1392,'Sch D. Workings'!$D$12-H391),'Sch D. Workings'!T1392))))</f>
        <v>0</v>
      </c>
      <c r="O391" s="221">
        <f>'Sch D. Workings'!Y1392</f>
        <v>0</v>
      </c>
      <c r="P391" s="82">
        <f>IFERROR(LOOKUP('Sch D. Workings'!V1392,$C$10:$C$14,$B$10:$B$14),0)</f>
        <v>0</v>
      </c>
      <c r="Q391" s="99">
        <f>COUNTIFS('Sch D. Workings'!V1392,"&gt;"&amp;$D$14)</f>
        <v>0</v>
      </c>
      <c r="R391" s="85"/>
      <c r="S391" s="78">
        <f>'Sch D. Workings'!AA1392</f>
        <v>0</v>
      </c>
      <c r="T391" s="309">
        <f>IF(OR('Sch D. Workings'!D385="",$D$7&lt;=O$7,S391=0),0,IF(OR(N391="Exceeded Cap",SUM(H391,N391)='Sch D. Workings'!$D$12),"Exceeded cap",IF((SUMIFS('Sch A. Input'!H383:CJ383,'Sch A. Input'!$H$14:$CJ$14,"Total",'Sch A. Input'!$H$13:$CJ$13,"&lt;="&amp;$U$7))&gt;'Sch D. Workings'!$D$12,MIN('Sch D. Workings'!AD1392,'Sch D. Workings'!$D$12-N391-H391),'Sch D. Workings'!AD1392)))</f>
        <v>0</v>
      </c>
      <c r="U391" s="221">
        <f>'Sch D. Workings'!AI1392</f>
        <v>0</v>
      </c>
      <c r="V391" s="82">
        <f>IFERROR(LOOKUP('Sch D. Workings'!AF1392,$C$10:$C$14,$B$10:$B$14),0)</f>
        <v>0</v>
      </c>
      <c r="W391" s="99">
        <f>COUNTIFS('Sch D. Workings'!AF1392,"&gt;"&amp;$D$14)</f>
        <v>0</v>
      </c>
      <c r="X391" s="85"/>
      <c r="Y391" s="78">
        <f>'Sch D. Workings'!AK1392</f>
        <v>0</v>
      </c>
      <c r="Z391" s="309">
        <f>IF(OR('Sch D. Workings'!D385="",$D$7&lt;=U$7,Y391=0),0,IF(OR(T391="Exceeded Cap",N391="Exceeded Cap",SUM(H391,N391,T391)='Sch D. Workings'!$D$12),"Exceeded Cap",IF((SUMIFS('Sch A. Input'!H383:CJ383,'Sch A. Input'!$H$14:$CJ$14,"Total",'Sch A. Input'!$H$13:$CJ$13,"&lt;="&amp;$AA$7))&gt;'Sch D. Workings'!$D$12,MIN('Sch D. Workings'!AN1392,'Sch D. Workings'!$D$12-N391-T391-H391),'Sch D. Workings'!AN1392)))</f>
        <v>0</v>
      </c>
      <c r="AA391" s="221">
        <f>'Sch D. Workings'!AS1392</f>
        <v>0</v>
      </c>
      <c r="AB391" s="82">
        <f>IFERROR(LOOKUP('Sch D. Workings'!AP1392,$C$10:$C$14,$B$10:$B$14),0)</f>
        <v>0</v>
      </c>
      <c r="AC391" s="99">
        <f>COUNTIFS('Sch D. Workings'!AP1392,"&gt;"&amp;$D$14)</f>
        <v>0</v>
      </c>
    </row>
    <row r="392" spans="3:29" x14ac:dyDescent="0.35">
      <c r="C392" s="81" t="str">
        <f>IF('Sch A. Input'!B384="","",'Sch A. Input'!B384)</f>
        <v/>
      </c>
      <c r="D392" s="81" t="str">
        <f>IF('Sch A. Input'!C384="","",'Sch A. Input'!C384)</f>
        <v/>
      </c>
      <c r="E392" s="85"/>
      <c r="F392" s="85"/>
      <c r="G392" s="99">
        <f>'Sch D. Workings'!G1393</f>
        <v>0</v>
      </c>
      <c r="H392" s="310">
        <f>IF(OR('Sch D. Workings'!D386="",G392=0),0,(IF((SUMIFS('Sch A. Input'!H384:CJ384,'Sch A. Input'!$H$14:$CJ$14,"Total",'Sch A. Input'!$H$13:$CJ$13,"&lt;="&amp;$I$7))&gt;'Sch D. Workings'!$D$12,MIN('Sch D. Workings'!J1393,'Sch D. Workings'!$D$12),'Sch D. Workings'!J1393)))</f>
        <v>0</v>
      </c>
      <c r="I392" s="221">
        <f>'Sch D. Workings'!O1393</f>
        <v>0</v>
      </c>
      <c r="J392" s="82">
        <f>IFERROR(LOOKUP('Sch D. Workings'!L1393,$C$10:$C$14,$B$10:$B$14),0)</f>
        <v>0</v>
      </c>
      <c r="K392" s="99">
        <f>COUNTIFS('Sch D. Workings'!L1393,"&gt;"&amp;$D$14)</f>
        <v>0</v>
      </c>
      <c r="L392" s="300"/>
      <c r="M392" s="78">
        <f>'Sch D. Workings'!Q1393</f>
        <v>0</v>
      </c>
      <c r="N392" s="309">
        <f>IF(OR('Sch D. Workings'!D386="",$D$7&lt;=I$7,M392=0),0,(IF(H392='Sch D. Workings'!$D$12,"Exceeded Cap",IF((SUMIFS('Sch A. Input'!H384:CJ384,'Sch A. Input'!$H$14:$CJ$14,"Total",'Sch A. Input'!$H$13:$CJ$13,"&lt;="&amp;$O$7))&gt;'Sch D. Workings'!$D$12,MIN('Sch D. Workings'!T1393,'Sch D. Workings'!$D$12-H392),'Sch D. Workings'!T1393))))</f>
        <v>0</v>
      </c>
      <c r="O392" s="221">
        <f>'Sch D. Workings'!Y1393</f>
        <v>0</v>
      </c>
      <c r="P392" s="82">
        <f>IFERROR(LOOKUP('Sch D. Workings'!V1393,$C$10:$C$14,$B$10:$B$14),0)</f>
        <v>0</v>
      </c>
      <c r="Q392" s="99">
        <f>COUNTIFS('Sch D. Workings'!V1393,"&gt;"&amp;$D$14)</f>
        <v>0</v>
      </c>
      <c r="R392" s="85"/>
      <c r="S392" s="78">
        <f>'Sch D. Workings'!AA1393</f>
        <v>0</v>
      </c>
      <c r="T392" s="309">
        <f>IF(OR('Sch D. Workings'!D386="",$D$7&lt;=O$7,S392=0),0,IF(OR(N392="Exceeded Cap",SUM(H392,N392)='Sch D. Workings'!$D$12),"Exceeded cap",IF((SUMIFS('Sch A. Input'!H384:CJ384,'Sch A. Input'!$H$14:$CJ$14,"Total",'Sch A. Input'!$H$13:$CJ$13,"&lt;="&amp;$U$7))&gt;'Sch D. Workings'!$D$12,MIN('Sch D. Workings'!AD1393,'Sch D. Workings'!$D$12-N392-H392),'Sch D. Workings'!AD1393)))</f>
        <v>0</v>
      </c>
      <c r="U392" s="221">
        <f>'Sch D. Workings'!AI1393</f>
        <v>0</v>
      </c>
      <c r="V392" s="82">
        <f>IFERROR(LOOKUP('Sch D. Workings'!AF1393,$C$10:$C$14,$B$10:$B$14),0)</f>
        <v>0</v>
      </c>
      <c r="W392" s="99">
        <f>COUNTIFS('Sch D. Workings'!AF1393,"&gt;"&amp;$D$14)</f>
        <v>0</v>
      </c>
      <c r="X392" s="85"/>
      <c r="Y392" s="78">
        <f>'Sch D. Workings'!AK1393</f>
        <v>0</v>
      </c>
      <c r="Z392" s="309">
        <f>IF(OR('Sch D. Workings'!D386="",$D$7&lt;=U$7,Y392=0),0,IF(OR(T392="Exceeded Cap",N392="Exceeded Cap",SUM(H392,N392,T392)='Sch D. Workings'!$D$12),"Exceeded Cap",IF((SUMIFS('Sch A. Input'!H384:CJ384,'Sch A. Input'!$H$14:$CJ$14,"Total",'Sch A. Input'!$H$13:$CJ$13,"&lt;="&amp;$AA$7))&gt;'Sch D. Workings'!$D$12,MIN('Sch D. Workings'!AN1393,'Sch D. Workings'!$D$12-N392-T392-H392),'Sch D. Workings'!AN1393)))</f>
        <v>0</v>
      </c>
      <c r="AA392" s="221">
        <f>'Sch D. Workings'!AS1393</f>
        <v>0</v>
      </c>
      <c r="AB392" s="82">
        <f>IFERROR(LOOKUP('Sch D. Workings'!AP1393,$C$10:$C$14,$B$10:$B$14),0)</f>
        <v>0</v>
      </c>
      <c r="AC392" s="99">
        <f>COUNTIFS('Sch D. Workings'!AP1393,"&gt;"&amp;$D$14)</f>
        <v>0</v>
      </c>
    </row>
    <row r="393" spans="3:29" x14ac:dyDescent="0.35">
      <c r="C393" s="81" t="str">
        <f>IF('Sch A. Input'!B385="","",'Sch A. Input'!B385)</f>
        <v/>
      </c>
      <c r="D393" s="81" t="str">
        <f>IF('Sch A. Input'!C385="","",'Sch A. Input'!C385)</f>
        <v/>
      </c>
      <c r="E393" s="85"/>
      <c r="F393" s="85"/>
      <c r="G393" s="99">
        <f>'Sch D. Workings'!G1394</f>
        <v>0</v>
      </c>
      <c r="H393" s="310">
        <f>IF(OR('Sch D. Workings'!D387="",G393=0),0,(IF((SUMIFS('Sch A. Input'!H385:CJ385,'Sch A. Input'!$H$14:$CJ$14,"Total",'Sch A. Input'!$H$13:$CJ$13,"&lt;="&amp;$I$7))&gt;'Sch D. Workings'!$D$12,MIN('Sch D. Workings'!J1394,'Sch D. Workings'!$D$12),'Sch D. Workings'!J1394)))</f>
        <v>0</v>
      </c>
      <c r="I393" s="221">
        <f>'Sch D. Workings'!O1394</f>
        <v>0</v>
      </c>
      <c r="J393" s="82">
        <f>IFERROR(LOOKUP('Sch D. Workings'!L1394,$C$10:$C$14,$B$10:$B$14),0)</f>
        <v>0</v>
      </c>
      <c r="K393" s="99">
        <f>COUNTIFS('Sch D. Workings'!L1394,"&gt;"&amp;$D$14)</f>
        <v>0</v>
      </c>
      <c r="L393" s="300"/>
      <c r="M393" s="78">
        <f>'Sch D. Workings'!Q1394</f>
        <v>0</v>
      </c>
      <c r="N393" s="309">
        <f>IF(OR('Sch D. Workings'!D387="",$D$7&lt;=I$7,M393=0),0,(IF(H393='Sch D. Workings'!$D$12,"Exceeded Cap",IF((SUMIFS('Sch A. Input'!H385:CJ385,'Sch A. Input'!$H$14:$CJ$14,"Total",'Sch A. Input'!$H$13:$CJ$13,"&lt;="&amp;$O$7))&gt;'Sch D. Workings'!$D$12,MIN('Sch D. Workings'!T1394,'Sch D. Workings'!$D$12-H393),'Sch D. Workings'!T1394))))</f>
        <v>0</v>
      </c>
      <c r="O393" s="221">
        <f>'Sch D. Workings'!Y1394</f>
        <v>0</v>
      </c>
      <c r="P393" s="82">
        <f>IFERROR(LOOKUP('Sch D. Workings'!V1394,$C$10:$C$14,$B$10:$B$14),0)</f>
        <v>0</v>
      </c>
      <c r="Q393" s="99">
        <f>COUNTIFS('Sch D. Workings'!V1394,"&gt;"&amp;$D$14)</f>
        <v>0</v>
      </c>
      <c r="R393" s="85"/>
      <c r="S393" s="78">
        <f>'Sch D. Workings'!AA1394</f>
        <v>0</v>
      </c>
      <c r="T393" s="309">
        <f>IF(OR('Sch D. Workings'!D387="",$D$7&lt;=O$7,S393=0),0,IF(OR(N393="Exceeded Cap",SUM(H393,N393)='Sch D. Workings'!$D$12),"Exceeded cap",IF((SUMIFS('Sch A. Input'!H385:CJ385,'Sch A. Input'!$H$14:$CJ$14,"Total",'Sch A. Input'!$H$13:$CJ$13,"&lt;="&amp;$U$7))&gt;'Sch D. Workings'!$D$12,MIN('Sch D. Workings'!AD1394,'Sch D. Workings'!$D$12-N393-H393),'Sch D. Workings'!AD1394)))</f>
        <v>0</v>
      </c>
      <c r="U393" s="221">
        <f>'Sch D. Workings'!AI1394</f>
        <v>0</v>
      </c>
      <c r="V393" s="82">
        <f>IFERROR(LOOKUP('Sch D. Workings'!AF1394,$C$10:$C$14,$B$10:$B$14),0)</f>
        <v>0</v>
      </c>
      <c r="W393" s="99">
        <f>COUNTIFS('Sch D. Workings'!AF1394,"&gt;"&amp;$D$14)</f>
        <v>0</v>
      </c>
      <c r="X393" s="85"/>
      <c r="Y393" s="78">
        <f>'Sch D. Workings'!AK1394</f>
        <v>0</v>
      </c>
      <c r="Z393" s="309">
        <f>IF(OR('Sch D. Workings'!D387="",$D$7&lt;=U$7,Y393=0),0,IF(OR(T393="Exceeded Cap",N393="Exceeded Cap",SUM(H393,N393,T393)='Sch D. Workings'!$D$12),"Exceeded Cap",IF((SUMIFS('Sch A. Input'!H385:CJ385,'Sch A. Input'!$H$14:$CJ$14,"Total",'Sch A. Input'!$H$13:$CJ$13,"&lt;="&amp;$AA$7))&gt;'Sch D. Workings'!$D$12,MIN('Sch D. Workings'!AN1394,'Sch D. Workings'!$D$12-N393-T393-H393),'Sch D. Workings'!AN1394)))</f>
        <v>0</v>
      </c>
      <c r="AA393" s="221">
        <f>'Sch D. Workings'!AS1394</f>
        <v>0</v>
      </c>
      <c r="AB393" s="82">
        <f>IFERROR(LOOKUP('Sch D. Workings'!AP1394,$C$10:$C$14,$B$10:$B$14),0)</f>
        <v>0</v>
      </c>
      <c r="AC393" s="99">
        <f>COUNTIFS('Sch D. Workings'!AP1394,"&gt;"&amp;$D$14)</f>
        <v>0</v>
      </c>
    </row>
    <row r="394" spans="3:29" x14ac:dyDescent="0.35">
      <c r="C394" s="81" t="str">
        <f>IF('Sch A. Input'!B386="","",'Sch A. Input'!B386)</f>
        <v/>
      </c>
      <c r="D394" s="81" t="str">
        <f>IF('Sch A. Input'!C386="","",'Sch A. Input'!C386)</f>
        <v/>
      </c>
      <c r="E394" s="85"/>
      <c r="F394" s="85"/>
      <c r="G394" s="99">
        <f>'Sch D. Workings'!G1395</f>
        <v>0</v>
      </c>
      <c r="H394" s="310">
        <f>IF(OR('Sch D. Workings'!D388="",G394=0),0,(IF((SUMIFS('Sch A. Input'!H386:CJ386,'Sch A. Input'!$H$14:$CJ$14,"Total",'Sch A. Input'!$H$13:$CJ$13,"&lt;="&amp;$I$7))&gt;'Sch D. Workings'!$D$12,MIN('Sch D. Workings'!J1395,'Sch D. Workings'!$D$12),'Sch D. Workings'!J1395)))</f>
        <v>0</v>
      </c>
      <c r="I394" s="221">
        <f>'Sch D. Workings'!O1395</f>
        <v>0</v>
      </c>
      <c r="J394" s="82">
        <f>IFERROR(LOOKUP('Sch D. Workings'!L1395,$C$10:$C$14,$B$10:$B$14),0)</f>
        <v>0</v>
      </c>
      <c r="K394" s="99">
        <f>COUNTIFS('Sch D. Workings'!L1395,"&gt;"&amp;$D$14)</f>
        <v>0</v>
      </c>
      <c r="L394" s="300"/>
      <c r="M394" s="78">
        <f>'Sch D. Workings'!Q1395</f>
        <v>0</v>
      </c>
      <c r="N394" s="309">
        <f>IF(OR('Sch D. Workings'!D388="",$D$7&lt;=I$7,M394=0),0,(IF(H394='Sch D. Workings'!$D$12,"Exceeded Cap",IF((SUMIFS('Sch A. Input'!H386:CJ386,'Sch A. Input'!$H$14:$CJ$14,"Total",'Sch A. Input'!$H$13:$CJ$13,"&lt;="&amp;$O$7))&gt;'Sch D. Workings'!$D$12,MIN('Sch D. Workings'!T1395,'Sch D. Workings'!$D$12-H394),'Sch D. Workings'!T1395))))</f>
        <v>0</v>
      </c>
      <c r="O394" s="221">
        <f>'Sch D. Workings'!Y1395</f>
        <v>0</v>
      </c>
      <c r="P394" s="82">
        <f>IFERROR(LOOKUP('Sch D. Workings'!V1395,$C$10:$C$14,$B$10:$B$14),0)</f>
        <v>0</v>
      </c>
      <c r="Q394" s="99">
        <f>COUNTIFS('Sch D. Workings'!V1395,"&gt;"&amp;$D$14)</f>
        <v>0</v>
      </c>
      <c r="R394" s="85"/>
      <c r="S394" s="78">
        <f>'Sch D. Workings'!AA1395</f>
        <v>0</v>
      </c>
      <c r="T394" s="309">
        <f>IF(OR('Sch D. Workings'!D388="",$D$7&lt;=O$7,S394=0),0,IF(OR(N394="Exceeded Cap",SUM(H394,N394)='Sch D. Workings'!$D$12),"Exceeded cap",IF((SUMIFS('Sch A. Input'!H386:CJ386,'Sch A. Input'!$H$14:$CJ$14,"Total",'Sch A. Input'!$H$13:$CJ$13,"&lt;="&amp;$U$7))&gt;'Sch D. Workings'!$D$12,MIN('Sch D. Workings'!AD1395,'Sch D. Workings'!$D$12-N394-H394),'Sch D. Workings'!AD1395)))</f>
        <v>0</v>
      </c>
      <c r="U394" s="221">
        <f>'Sch D. Workings'!AI1395</f>
        <v>0</v>
      </c>
      <c r="V394" s="82">
        <f>IFERROR(LOOKUP('Sch D. Workings'!AF1395,$C$10:$C$14,$B$10:$B$14),0)</f>
        <v>0</v>
      </c>
      <c r="W394" s="99">
        <f>COUNTIFS('Sch D. Workings'!AF1395,"&gt;"&amp;$D$14)</f>
        <v>0</v>
      </c>
      <c r="X394" s="85"/>
      <c r="Y394" s="78">
        <f>'Sch D. Workings'!AK1395</f>
        <v>0</v>
      </c>
      <c r="Z394" s="309">
        <f>IF(OR('Sch D. Workings'!D388="",$D$7&lt;=U$7,Y394=0),0,IF(OR(T394="Exceeded Cap",N394="Exceeded Cap",SUM(H394,N394,T394)='Sch D. Workings'!$D$12),"Exceeded Cap",IF((SUMIFS('Sch A. Input'!H386:CJ386,'Sch A. Input'!$H$14:$CJ$14,"Total",'Sch A. Input'!$H$13:$CJ$13,"&lt;="&amp;$AA$7))&gt;'Sch D. Workings'!$D$12,MIN('Sch D. Workings'!AN1395,'Sch D. Workings'!$D$12-N394-T394-H394),'Sch D. Workings'!AN1395)))</f>
        <v>0</v>
      </c>
      <c r="AA394" s="221">
        <f>'Sch D. Workings'!AS1395</f>
        <v>0</v>
      </c>
      <c r="AB394" s="82">
        <f>IFERROR(LOOKUP('Sch D. Workings'!AP1395,$C$10:$C$14,$B$10:$B$14),0)</f>
        <v>0</v>
      </c>
      <c r="AC394" s="99">
        <f>COUNTIFS('Sch D. Workings'!AP1395,"&gt;"&amp;$D$14)</f>
        <v>0</v>
      </c>
    </row>
    <row r="395" spans="3:29" x14ac:dyDescent="0.35">
      <c r="C395" s="81" t="str">
        <f>IF('Sch A. Input'!B387="","",'Sch A. Input'!B387)</f>
        <v/>
      </c>
      <c r="D395" s="81" t="str">
        <f>IF('Sch A. Input'!C387="","",'Sch A. Input'!C387)</f>
        <v/>
      </c>
      <c r="E395" s="85"/>
      <c r="F395" s="85"/>
      <c r="G395" s="99">
        <f>'Sch D. Workings'!G1396</f>
        <v>0</v>
      </c>
      <c r="H395" s="310">
        <f>IF(OR('Sch D. Workings'!D389="",G395=0),0,(IF((SUMIFS('Sch A. Input'!H387:CJ387,'Sch A. Input'!$H$14:$CJ$14,"Total",'Sch A. Input'!$H$13:$CJ$13,"&lt;="&amp;$I$7))&gt;'Sch D. Workings'!$D$12,MIN('Sch D. Workings'!J1396,'Sch D. Workings'!$D$12),'Sch D. Workings'!J1396)))</f>
        <v>0</v>
      </c>
      <c r="I395" s="221">
        <f>'Sch D. Workings'!O1396</f>
        <v>0</v>
      </c>
      <c r="J395" s="82">
        <f>IFERROR(LOOKUP('Sch D. Workings'!L1396,$C$10:$C$14,$B$10:$B$14),0)</f>
        <v>0</v>
      </c>
      <c r="K395" s="99">
        <f>COUNTIFS('Sch D. Workings'!L1396,"&gt;"&amp;$D$14)</f>
        <v>0</v>
      </c>
      <c r="L395" s="300"/>
      <c r="M395" s="78">
        <f>'Sch D. Workings'!Q1396</f>
        <v>0</v>
      </c>
      <c r="N395" s="309">
        <f>IF(OR('Sch D. Workings'!D389="",$D$7&lt;=I$7,M395=0),0,(IF(H395='Sch D. Workings'!$D$12,"Exceeded Cap",IF((SUMIFS('Sch A. Input'!H387:CJ387,'Sch A. Input'!$H$14:$CJ$14,"Total",'Sch A. Input'!$H$13:$CJ$13,"&lt;="&amp;$O$7))&gt;'Sch D. Workings'!$D$12,MIN('Sch D. Workings'!T1396,'Sch D. Workings'!$D$12-H395),'Sch D. Workings'!T1396))))</f>
        <v>0</v>
      </c>
      <c r="O395" s="221">
        <f>'Sch D. Workings'!Y1396</f>
        <v>0</v>
      </c>
      <c r="P395" s="82">
        <f>IFERROR(LOOKUP('Sch D. Workings'!V1396,$C$10:$C$14,$B$10:$B$14),0)</f>
        <v>0</v>
      </c>
      <c r="Q395" s="99">
        <f>COUNTIFS('Sch D. Workings'!V1396,"&gt;"&amp;$D$14)</f>
        <v>0</v>
      </c>
      <c r="R395" s="85"/>
      <c r="S395" s="78">
        <f>'Sch D. Workings'!AA1396</f>
        <v>0</v>
      </c>
      <c r="T395" s="309">
        <f>IF(OR('Sch D. Workings'!D389="",$D$7&lt;=O$7,S395=0),0,IF(OR(N395="Exceeded Cap",SUM(H395,N395)='Sch D. Workings'!$D$12),"Exceeded cap",IF((SUMIFS('Sch A. Input'!H387:CJ387,'Sch A. Input'!$H$14:$CJ$14,"Total",'Sch A. Input'!$H$13:$CJ$13,"&lt;="&amp;$U$7))&gt;'Sch D. Workings'!$D$12,MIN('Sch D. Workings'!AD1396,'Sch D. Workings'!$D$12-N395-H395),'Sch D. Workings'!AD1396)))</f>
        <v>0</v>
      </c>
      <c r="U395" s="221">
        <f>'Sch D. Workings'!AI1396</f>
        <v>0</v>
      </c>
      <c r="V395" s="82">
        <f>IFERROR(LOOKUP('Sch D. Workings'!AF1396,$C$10:$C$14,$B$10:$B$14),0)</f>
        <v>0</v>
      </c>
      <c r="W395" s="99">
        <f>COUNTIFS('Sch D. Workings'!AF1396,"&gt;"&amp;$D$14)</f>
        <v>0</v>
      </c>
      <c r="X395" s="85"/>
      <c r="Y395" s="78">
        <f>'Sch D. Workings'!AK1396</f>
        <v>0</v>
      </c>
      <c r="Z395" s="309">
        <f>IF(OR('Sch D. Workings'!D389="",$D$7&lt;=U$7,Y395=0),0,IF(OR(T395="Exceeded Cap",N395="Exceeded Cap",SUM(H395,N395,T395)='Sch D. Workings'!$D$12),"Exceeded Cap",IF((SUMIFS('Sch A. Input'!H387:CJ387,'Sch A. Input'!$H$14:$CJ$14,"Total",'Sch A. Input'!$H$13:$CJ$13,"&lt;="&amp;$AA$7))&gt;'Sch D. Workings'!$D$12,MIN('Sch D. Workings'!AN1396,'Sch D. Workings'!$D$12-N395-T395-H395),'Sch D. Workings'!AN1396)))</f>
        <v>0</v>
      </c>
      <c r="AA395" s="221">
        <f>'Sch D. Workings'!AS1396</f>
        <v>0</v>
      </c>
      <c r="AB395" s="82">
        <f>IFERROR(LOOKUP('Sch D. Workings'!AP1396,$C$10:$C$14,$B$10:$B$14),0)</f>
        <v>0</v>
      </c>
      <c r="AC395" s="99">
        <f>COUNTIFS('Sch D. Workings'!AP1396,"&gt;"&amp;$D$14)</f>
        <v>0</v>
      </c>
    </row>
    <row r="396" spans="3:29" x14ac:dyDescent="0.35">
      <c r="C396" s="81" t="str">
        <f>IF('Sch A. Input'!B388="","",'Sch A. Input'!B388)</f>
        <v/>
      </c>
      <c r="D396" s="81" t="str">
        <f>IF('Sch A. Input'!C388="","",'Sch A. Input'!C388)</f>
        <v/>
      </c>
      <c r="E396" s="85"/>
      <c r="F396" s="85"/>
      <c r="G396" s="99">
        <f>'Sch D. Workings'!G1397</f>
        <v>0</v>
      </c>
      <c r="H396" s="310">
        <f>IF(OR('Sch D. Workings'!D390="",G396=0),0,(IF((SUMIFS('Sch A. Input'!H388:CJ388,'Sch A. Input'!$H$14:$CJ$14,"Total",'Sch A. Input'!$H$13:$CJ$13,"&lt;="&amp;$I$7))&gt;'Sch D. Workings'!$D$12,MIN('Sch D. Workings'!J1397,'Sch D. Workings'!$D$12),'Sch D. Workings'!J1397)))</f>
        <v>0</v>
      </c>
      <c r="I396" s="221">
        <f>'Sch D. Workings'!O1397</f>
        <v>0</v>
      </c>
      <c r="J396" s="82">
        <f>IFERROR(LOOKUP('Sch D. Workings'!L1397,$C$10:$C$14,$B$10:$B$14),0)</f>
        <v>0</v>
      </c>
      <c r="K396" s="99">
        <f>COUNTIFS('Sch D. Workings'!L1397,"&gt;"&amp;$D$14)</f>
        <v>0</v>
      </c>
      <c r="L396" s="300"/>
      <c r="M396" s="78">
        <f>'Sch D. Workings'!Q1397</f>
        <v>0</v>
      </c>
      <c r="N396" s="309">
        <f>IF(OR('Sch D. Workings'!D390="",$D$7&lt;=I$7,M396=0),0,(IF(H396='Sch D. Workings'!$D$12,"Exceeded Cap",IF((SUMIFS('Sch A. Input'!H388:CJ388,'Sch A. Input'!$H$14:$CJ$14,"Total",'Sch A. Input'!$H$13:$CJ$13,"&lt;="&amp;$O$7))&gt;'Sch D. Workings'!$D$12,MIN('Sch D. Workings'!T1397,'Sch D. Workings'!$D$12-H396),'Sch D. Workings'!T1397))))</f>
        <v>0</v>
      </c>
      <c r="O396" s="221">
        <f>'Sch D. Workings'!Y1397</f>
        <v>0</v>
      </c>
      <c r="P396" s="82">
        <f>IFERROR(LOOKUP('Sch D. Workings'!V1397,$C$10:$C$14,$B$10:$B$14),0)</f>
        <v>0</v>
      </c>
      <c r="Q396" s="99">
        <f>COUNTIFS('Sch D. Workings'!V1397,"&gt;"&amp;$D$14)</f>
        <v>0</v>
      </c>
      <c r="R396" s="85"/>
      <c r="S396" s="78">
        <f>'Sch D. Workings'!AA1397</f>
        <v>0</v>
      </c>
      <c r="T396" s="309">
        <f>IF(OR('Sch D. Workings'!D390="",$D$7&lt;=O$7,S396=0),0,IF(OR(N396="Exceeded Cap",SUM(H396,N396)='Sch D. Workings'!$D$12),"Exceeded cap",IF((SUMIFS('Sch A. Input'!H388:CJ388,'Sch A. Input'!$H$14:$CJ$14,"Total",'Sch A. Input'!$H$13:$CJ$13,"&lt;="&amp;$U$7))&gt;'Sch D. Workings'!$D$12,MIN('Sch D. Workings'!AD1397,'Sch D. Workings'!$D$12-N396-H396),'Sch D. Workings'!AD1397)))</f>
        <v>0</v>
      </c>
      <c r="U396" s="221">
        <f>'Sch D. Workings'!AI1397</f>
        <v>0</v>
      </c>
      <c r="V396" s="82">
        <f>IFERROR(LOOKUP('Sch D. Workings'!AF1397,$C$10:$C$14,$B$10:$B$14),0)</f>
        <v>0</v>
      </c>
      <c r="W396" s="99">
        <f>COUNTIFS('Sch D. Workings'!AF1397,"&gt;"&amp;$D$14)</f>
        <v>0</v>
      </c>
      <c r="X396" s="85"/>
      <c r="Y396" s="78">
        <f>'Sch D. Workings'!AK1397</f>
        <v>0</v>
      </c>
      <c r="Z396" s="309">
        <f>IF(OR('Sch D. Workings'!D390="",$D$7&lt;=U$7,Y396=0),0,IF(OR(T396="Exceeded Cap",N396="Exceeded Cap",SUM(H396,N396,T396)='Sch D. Workings'!$D$12),"Exceeded Cap",IF((SUMIFS('Sch A. Input'!H388:CJ388,'Sch A. Input'!$H$14:$CJ$14,"Total",'Sch A. Input'!$H$13:$CJ$13,"&lt;="&amp;$AA$7))&gt;'Sch D. Workings'!$D$12,MIN('Sch D. Workings'!AN1397,'Sch D. Workings'!$D$12-N396-T396-H396),'Sch D. Workings'!AN1397)))</f>
        <v>0</v>
      </c>
      <c r="AA396" s="221">
        <f>'Sch D. Workings'!AS1397</f>
        <v>0</v>
      </c>
      <c r="AB396" s="82">
        <f>IFERROR(LOOKUP('Sch D. Workings'!AP1397,$C$10:$C$14,$B$10:$B$14),0)</f>
        <v>0</v>
      </c>
      <c r="AC396" s="99">
        <f>COUNTIFS('Sch D. Workings'!AP1397,"&gt;"&amp;$D$14)</f>
        <v>0</v>
      </c>
    </row>
    <row r="397" spans="3:29" x14ac:dyDescent="0.35">
      <c r="C397" s="81" t="str">
        <f>IF('Sch A. Input'!B389="","",'Sch A. Input'!B389)</f>
        <v/>
      </c>
      <c r="D397" s="81" t="str">
        <f>IF('Sch A. Input'!C389="","",'Sch A. Input'!C389)</f>
        <v/>
      </c>
      <c r="E397" s="85"/>
      <c r="F397" s="85"/>
      <c r="G397" s="99">
        <f>'Sch D. Workings'!G1398</f>
        <v>0</v>
      </c>
      <c r="H397" s="310">
        <f>IF(OR('Sch D. Workings'!D391="",G397=0),0,(IF((SUMIFS('Sch A. Input'!H389:CJ389,'Sch A. Input'!$H$14:$CJ$14,"Total",'Sch A. Input'!$H$13:$CJ$13,"&lt;="&amp;$I$7))&gt;'Sch D. Workings'!$D$12,MIN('Sch D. Workings'!J1398,'Sch D. Workings'!$D$12),'Sch D. Workings'!J1398)))</f>
        <v>0</v>
      </c>
      <c r="I397" s="221">
        <f>'Sch D. Workings'!O1398</f>
        <v>0</v>
      </c>
      <c r="J397" s="82">
        <f>IFERROR(LOOKUP('Sch D. Workings'!L1398,$C$10:$C$14,$B$10:$B$14),0)</f>
        <v>0</v>
      </c>
      <c r="K397" s="99">
        <f>COUNTIFS('Sch D. Workings'!L1398,"&gt;"&amp;$D$14)</f>
        <v>0</v>
      </c>
      <c r="L397" s="300"/>
      <c r="M397" s="78">
        <f>'Sch D. Workings'!Q1398</f>
        <v>0</v>
      </c>
      <c r="N397" s="309">
        <f>IF(OR('Sch D. Workings'!D391="",$D$7&lt;=I$7,M397=0),0,(IF(H397='Sch D. Workings'!$D$12,"Exceeded Cap",IF((SUMIFS('Sch A. Input'!H389:CJ389,'Sch A. Input'!$H$14:$CJ$14,"Total",'Sch A. Input'!$H$13:$CJ$13,"&lt;="&amp;$O$7))&gt;'Sch D. Workings'!$D$12,MIN('Sch D. Workings'!T1398,'Sch D. Workings'!$D$12-H397),'Sch D. Workings'!T1398))))</f>
        <v>0</v>
      </c>
      <c r="O397" s="221">
        <f>'Sch D. Workings'!Y1398</f>
        <v>0</v>
      </c>
      <c r="P397" s="82">
        <f>IFERROR(LOOKUP('Sch D. Workings'!V1398,$C$10:$C$14,$B$10:$B$14),0)</f>
        <v>0</v>
      </c>
      <c r="Q397" s="99">
        <f>COUNTIFS('Sch D. Workings'!V1398,"&gt;"&amp;$D$14)</f>
        <v>0</v>
      </c>
      <c r="R397" s="85"/>
      <c r="S397" s="78">
        <f>'Sch D. Workings'!AA1398</f>
        <v>0</v>
      </c>
      <c r="T397" s="309">
        <f>IF(OR('Sch D. Workings'!D391="",$D$7&lt;=O$7,S397=0),0,IF(OR(N397="Exceeded Cap",SUM(H397,N397)='Sch D. Workings'!$D$12),"Exceeded cap",IF((SUMIFS('Sch A. Input'!H389:CJ389,'Sch A. Input'!$H$14:$CJ$14,"Total",'Sch A. Input'!$H$13:$CJ$13,"&lt;="&amp;$U$7))&gt;'Sch D. Workings'!$D$12,MIN('Sch D. Workings'!AD1398,'Sch D. Workings'!$D$12-N397-H397),'Sch D. Workings'!AD1398)))</f>
        <v>0</v>
      </c>
      <c r="U397" s="221">
        <f>'Sch D. Workings'!AI1398</f>
        <v>0</v>
      </c>
      <c r="V397" s="82">
        <f>IFERROR(LOOKUP('Sch D. Workings'!AF1398,$C$10:$C$14,$B$10:$B$14),0)</f>
        <v>0</v>
      </c>
      <c r="W397" s="99">
        <f>COUNTIFS('Sch D. Workings'!AF1398,"&gt;"&amp;$D$14)</f>
        <v>0</v>
      </c>
      <c r="X397" s="85"/>
      <c r="Y397" s="78">
        <f>'Sch D. Workings'!AK1398</f>
        <v>0</v>
      </c>
      <c r="Z397" s="309">
        <f>IF(OR('Sch D. Workings'!D391="",$D$7&lt;=U$7,Y397=0),0,IF(OR(T397="Exceeded Cap",N397="Exceeded Cap",SUM(H397,N397,T397)='Sch D. Workings'!$D$12),"Exceeded Cap",IF((SUMIFS('Sch A. Input'!H389:CJ389,'Sch A. Input'!$H$14:$CJ$14,"Total",'Sch A. Input'!$H$13:$CJ$13,"&lt;="&amp;$AA$7))&gt;'Sch D. Workings'!$D$12,MIN('Sch D. Workings'!AN1398,'Sch D. Workings'!$D$12-N397-T397-H397),'Sch D. Workings'!AN1398)))</f>
        <v>0</v>
      </c>
      <c r="AA397" s="221">
        <f>'Sch D. Workings'!AS1398</f>
        <v>0</v>
      </c>
      <c r="AB397" s="82">
        <f>IFERROR(LOOKUP('Sch D. Workings'!AP1398,$C$10:$C$14,$B$10:$B$14),0)</f>
        <v>0</v>
      </c>
      <c r="AC397" s="99">
        <f>COUNTIFS('Sch D. Workings'!AP1398,"&gt;"&amp;$D$14)</f>
        <v>0</v>
      </c>
    </row>
    <row r="398" spans="3:29" x14ac:dyDescent="0.35">
      <c r="C398" s="81" t="str">
        <f>IF('Sch A. Input'!B390="","",'Sch A. Input'!B390)</f>
        <v/>
      </c>
      <c r="D398" s="81" t="str">
        <f>IF('Sch A. Input'!C390="","",'Sch A. Input'!C390)</f>
        <v/>
      </c>
      <c r="E398" s="85"/>
      <c r="F398" s="85"/>
      <c r="G398" s="99">
        <f>'Sch D. Workings'!G1399</f>
        <v>0</v>
      </c>
      <c r="H398" s="310">
        <f>IF(OR('Sch D. Workings'!D392="",G398=0),0,(IF((SUMIFS('Sch A. Input'!H390:CJ390,'Sch A. Input'!$H$14:$CJ$14,"Total",'Sch A. Input'!$H$13:$CJ$13,"&lt;="&amp;$I$7))&gt;'Sch D. Workings'!$D$12,MIN('Sch D. Workings'!J1399,'Sch D. Workings'!$D$12),'Sch D. Workings'!J1399)))</f>
        <v>0</v>
      </c>
      <c r="I398" s="221">
        <f>'Sch D. Workings'!O1399</f>
        <v>0</v>
      </c>
      <c r="J398" s="82">
        <f>IFERROR(LOOKUP('Sch D. Workings'!L1399,$C$10:$C$14,$B$10:$B$14),0)</f>
        <v>0</v>
      </c>
      <c r="K398" s="99">
        <f>COUNTIFS('Sch D. Workings'!L1399,"&gt;"&amp;$D$14)</f>
        <v>0</v>
      </c>
      <c r="L398" s="300"/>
      <c r="M398" s="78">
        <f>'Sch D. Workings'!Q1399</f>
        <v>0</v>
      </c>
      <c r="N398" s="309">
        <f>IF(OR('Sch D. Workings'!D392="",$D$7&lt;=I$7,M398=0),0,(IF(H398='Sch D. Workings'!$D$12,"Exceeded Cap",IF((SUMIFS('Sch A. Input'!H390:CJ390,'Sch A. Input'!$H$14:$CJ$14,"Total",'Sch A. Input'!$H$13:$CJ$13,"&lt;="&amp;$O$7))&gt;'Sch D. Workings'!$D$12,MIN('Sch D. Workings'!T1399,'Sch D. Workings'!$D$12-H398),'Sch D. Workings'!T1399))))</f>
        <v>0</v>
      </c>
      <c r="O398" s="221">
        <f>'Sch D. Workings'!Y1399</f>
        <v>0</v>
      </c>
      <c r="P398" s="82">
        <f>IFERROR(LOOKUP('Sch D. Workings'!V1399,$C$10:$C$14,$B$10:$B$14),0)</f>
        <v>0</v>
      </c>
      <c r="Q398" s="99">
        <f>COUNTIFS('Sch D. Workings'!V1399,"&gt;"&amp;$D$14)</f>
        <v>0</v>
      </c>
      <c r="R398" s="85"/>
      <c r="S398" s="78">
        <f>'Sch D. Workings'!AA1399</f>
        <v>0</v>
      </c>
      <c r="T398" s="309">
        <f>IF(OR('Sch D. Workings'!D392="",$D$7&lt;=O$7,S398=0),0,IF(OR(N398="Exceeded Cap",SUM(H398,N398)='Sch D. Workings'!$D$12),"Exceeded cap",IF((SUMIFS('Sch A. Input'!H390:CJ390,'Sch A. Input'!$H$14:$CJ$14,"Total",'Sch A. Input'!$H$13:$CJ$13,"&lt;="&amp;$U$7))&gt;'Sch D. Workings'!$D$12,MIN('Sch D. Workings'!AD1399,'Sch D. Workings'!$D$12-N398-H398),'Sch D. Workings'!AD1399)))</f>
        <v>0</v>
      </c>
      <c r="U398" s="221">
        <f>'Sch D. Workings'!AI1399</f>
        <v>0</v>
      </c>
      <c r="V398" s="82">
        <f>IFERROR(LOOKUP('Sch D. Workings'!AF1399,$C$10:$C$14,$B$10:$B$14),0)</f>
        <v>0</v>
      </c>
      <c r="W398" s="99">
        <f>COUNTIFS('Sch D. Workings'!AF1399,"&gt;"&amp;$D$14)</f>
        <v>0</v>
      </c>
      <c r="X398" s="85"/>
      <c r="Y398" s="78">
        <f>'Sch D. Workings'!AK1399</f>
        <v>0</v>
      </c>
      <c r="Z398" s="309">
        <f>IF(OR('Sch D. Workings'!D392="",$D$7&lt;=U$7,Y398=0),0,IF(OR(T398="Exceeded Cap",N398="Exceeded Cap",SUM(H398,N398,T398)='Sch D. Workings'!$D$12),"Exceeded Cap",IF((SUMIFS('Sch A. Input'!H390:CJ390,'Sch A. Input'!$H$14:$CJ$14,"Total",'Sch A. Input'!$H$13:$CJ$13,"&lt;="&amp;$AA$7))&gt;'Sch D. Workings'!$D$12,MIN('Sch D. Workings'!AN1399,'Sch D. Workings'!$D$12-N398-T398-H398),'Sch D. Workings'!AN1399)))</f>
        <v>0</v>
      </c>
      <c r="AA398" s="221">
        <f>'Sch D. Workings'!AS1399</f>
        <v>0</v>
      </c>
      <c r="AB398" s="82">
        <f>IFERROR(LOOKUP('Sch D. Workings'!AP1399,$C$10:$C$14,$B$10:$B$14),0)</f>
        <v>0</v>
      </c>
      <c r="AC398" s="99">
        <f>COUNTIFS('Sch D. Workings'!AP1399,"&gt;"&amp;$D$14)</f>
        <v>0</v>
      </c>
    </row>
    <row r="399" spans="3:29" x14ac:dyDescent="0.35">
      <c r="C399" s="81" t="str">
        <f>IF('Sch A. Input'!B391="","",'Sch A. Input'!B391)</f>
        <v/>
      </c>
      <c r="D399" s="81" t="str">
        <f>IF('Sch A. Input'!C391="","",'Sch A. Input'!C391)</f>
        <v/>
      </c>
      <c r="E399" s="85"/>
      <c r="F399" s="85"/>
      <c r="G399" s="99">
        <f>'Sch D. Workings'!G1400</f>
        <v>0</v>
      </c>
      <c r="H399" s="310">
        <f>IF(OR('Sch D. Workings'!D393="",G399=0),0,(IF((SUMIFS('Sch A. Input'!H391:CJ391,'Sch A. Input'!$H$14:$CJ$14,"Total",'Sch A. Input'!$H$13:$CJ$13,"&lt;="&amp;$I$7))&gt;'Sch D. Workings'!$D$12,MIN('Sch D. Workings'!J1400,'Sch D. Workings'!$D$12),'Sch D. Workings'!J1400)))</f>
        <v>0</v>
      </c>
      <c r="I399" s="221">
        <f>'Sch D. Workings'!O1400</f>
        <v>0</v>
      </c>
      <c r="J399" s="82">
        <f>IFERROR(LOOKUP('Sch D. Workings'!L1400,$C$10:$C$14,$B$10:$B$14),0)</f>
        <v>0</v>
      </c>
      <c r="K399" s="99">
        <f>COUNTIFS('Sch D. Workings'!L1400,"&gt;"&amp;$D$14)</f>
        <v>0</v>
      </c>
      <c r="L399" s="300"/>
      <c r="M399" s="78">
        <f>'Sch D. Workings'!Q1400</f>
        <v>0</v>
      </c>
      <c r="N399" s="309">
        <f>IF(OR('Sch D. Workings'!D393="",$D$7&lt;=I$7,M399=0),0,(IF(H399='Sch D. Workings'!$D$12,"Exceeded Cap",IF((SUMIFS('Sch A. Input'!H391:CJ391,'Sch A. Input'!$H$14:$CJ$14,"Total",'Sch A. Input'!$H$13:$CJ$13,"&lt;="&amp;$O$7))&gt;'Sch D. Workings'!$D$12,MIN('Sch D. Workings'!T1400,'Sch D. Workings'!$D$12-H399),'Sch D. Workings'!T1400))))</f>
        <v>0</v>
      </c>
      <c r="O399" s="221">
        <f>'Sch D. Workings'!Y1400</f>
        <v>0</v>
      </c>
      <c r="P399" s="82">
        <f>IFERROR(LOOKUP('Sch D. Workings'!V1400,$C$10:$C$14,$B$10:$B$14),0)</f>
        <v>0</v>
      </c>
      <c r="Q399" s="99">
        <f>COUNTIFS('Sch D. Workings'!V1400,"&gt;"&amp;$D$14)</f>
        <v>0</v>
      </c>
      <c r="R399" s="85"/>
      <c r="S399" s="78">
        <f>'Sch D. Workings'!AA1400</f>
        <v>0</v>
      </c>
      <c r="T399" s="309">
        <f>IF(OR('Sch D. Workings'!D393="",$D$7&lt;=O$7,S399=0),0,IF(OR(N399="Exceeded Cap",SUM(H399,N399)='Sch D. Workings'!$D$12),"Exceeded cap",IF((SUMIFS('Sch A. Input'!H391:CJ391,'Sch A. Input'!$H$14:$CJ$14,"Total",'Sch A. Input'!$H$13:$CJ$13,"&lt;="&amp;$U$7))&gt;'Sch D. Workings'!$D$12,MIN('Sch D. Workings'!AD1400,'Sch D. Workings'!$D$12-N399-H399),'Sch D. Workings'!AD1400)))</f>
        <v>0</v>
      </c>
      <c r="U399" s="221">
        <f>'Sch D. Workings'!AI1400</f>
        <v>0</v>
      </c>
      <c r="V399" s="82">
        <f>IFERROR(LOOKUP('Sch D. Workings'!AF1400,$C$10:$C$14,$B$10:$B$14),0)</f>
        <v>0</v>
      </c>
      <c r="W399" s="99">
        <f>COUNTIFS('Sch D. Workings'!AF1400,"&gt;"&amp;$D$14)</f>
        <v>0</v>
      </c>
      <c r="X399" s="85"/>
      <c r="Y399" s="78">
        <f>'Sch D. Workings'!AK1400</f>
        <v>0</v>
      </c>
      <c r="Z399" s="309">
        <f>IF(OR('Sch D. Workings'!D393="",$D$7&lt;=U$7,Y399=0),0,IF(OR(T399="Exceeded Cap",N399="Exceeded Cap",SUM(H399,N399,T399)='Sch D. Workings'!$D$12),"Exceeded Cap",IF((SUMIFS('Sch A. Input'!H391:CJ391,'Sch A. Input'!$H$14:$CJ$14,"Total",'Sch A. Input'!$H$13:$CJ$13,"&lt;="&amp;$AA$7))&gt;'Sch D. Workings'!$D$12,MIN('Sch D. Workings'!AN1400,'Sch D. Workings'!$D$12-N399-T399-H399),'Sch D. Workings'!AN1400)))</f>
        <v>0</v>
      </c>
      <c r="AA399" s="221">
        <f>'Sch D. Workings'!AS1400</f>
        <v>0</v>
      </c>
      <c r="AB399" s="82">
        <f>IFERROR(LOOKUP('Sch D. Workings'!AP1400,$C$10:$C$14,$B$10:$B$14),0)</f>
        <v>0</v>
      </c>
      <c r="AC399" s="99">
        <f>COUNTIFS('Sch D. Workings'!AP1400,"&gt;"&amp;$D$14)</f>
        <v>0</v>
      </c>
    </row>
    <row r="400" spans="3:29" x14ac:dyDescent="0.35">
      <c r="C400" s="81" t="str">
        <f>IF('Sch A. Input'!B392="","",'Sch A. Input'!B392)</f>
        <v/>
      </c>
      <c r="D400" s="81" t="str">
        <f>IF('Sch A. Input'!C392="","",'Sch A. Input'!C392)</f>
        <v/>
      </c>
      <c r="E400" s="85"/>
      <c r="F400" s="85"/>
      <c r="G400" s="99">
        <f>'Sch D. Workings'!G1401</f>
        <v>0</v>
      </c>
      <c r="H400" s="310">
        <f>IF(OR('Sch D. Workings'!D394="",G400=0),0,(IF((SUMIFS('Sch A. Input'!H392:CJ392,'Sch A. Input'!$H$14:$CJ$14,"Total",'Sch A. Input'!$H$13:$CJ$13,"&lt;="&amp;$I$7))&gt;'Sch D. Workings'!$D$12,MIN('Sch D. Workings'!J1401,'Sch D. Workings'!$D$12),'Sch D. Workings'!J1401)))</f>
        <v>0</v>
      </c>
      <c r="I400" s="221">
        <f>'Sch D. Workings'!O1401</f>
        <v>0</v>
      </c>
      <c r="J400" s="82">
        <f>IFERROR(LOOKUP('Sch D. Workings'!L1401,$C$10:$C$14,$B$10:$B$14),0)</f>
        <v>0</v>
      </c>
      <c r="K400" s="99">
        <f>COUNTIFS('Sch D. Workings'!L1401,"&gt;"&amp;$D$14)</f>
        <v>0</v>
      </c>
      <c r="L400" s="300"/>
      <c r="M400" s="78">
        <f>'Sch D. Workings'!Q1401</f>
        <v>0</v>
      </c>
      <c r="N400" s="309">
        <f>IF(OR('Sch D. Workings'!D394="",$D$7&lt;=I$7,M400=0),0,(IF(H400='Sch D. Workings'!$D$12,"Exceeded Cap",IF((SUMIFS('Sch A. Input'!H392:CJ392,'Sch A. Input'!$H$14:$CJ$14,"Total",'Sch A. Input'!$H$13:$CJ$13,"&lt;="&amp;$O$7))&gt;'Sch D. Workings'!$D$12,MIN('Sch D. Workings'!T1401,'Sch D. Workings'!$D$12-H400),'Sch D. Workings'!T1401))))</f>
        <v>0</v>
      </c>
      <c r="O400" s="221">
        <f>'Sch D. Workings'!Y1401</f>
        <v>0</v>
      </c>
      <c r="P400" s="82">
        <f>IFERROR(LOOKUP('Sch D. Workings'!V1401,$C$10:$C$14,$B$10:$B$14),0)</f>
        <v>0</v>
      </c>
      <c r="Q400" s="99">
        <f>COUNTIFS('Sch D. Workings'!V1401,"&gt;"&amp;$D$14)</f>
        <v>0</v>
      </c>
      <c r="R400" s="85"/>
      <c r="S400" s="78">
        <f>'Sch D. Workings'!AA1401</f>
        <v>0</v>
      </c>
      <c r="T400" s="309">
        <f>IF(OR('Sch D. Workings'!D394="",$D$7&lt;=O$7,S400=0),0,IF(OR(N400="Exceeded Cap",SUM(H400,N400)='Sch D. Workings'!$D$12),"Exceeded cap",IF((SUMIFS('Sch A. Input'!H392:CJ392,'Sch A. Input'!$H$14:$CJ$14,"Total",'Sch A. Input'!$H$13:$CJ$13,"&lt;="&amp;$U$7))&gt;'Sch D. Workings'!$D$12,MIN('Sch D. Workings'!AD1401,'Sch D. Workings'!$D$12-N400-H400),'Sch D. Workings'!AD1401)))</f>
        <v>0</v>
      </c>
      <c r="U400" s="221">
        <f>'Sch D. Workings'!AI1401</f>
        <v>0</v>
      </c>
      <c r="V400" s="82">
        <f>IFERROR(LOOKUP('Sch D. Workings'!AF1401,$C$10:$C$14,$B$10:$B$14),0)</f>
        <v>0</v>
      </c>
      <c r="W400" s="99">
        <f>COUNTIFS('Sch D. Workings'!AF1401,"&gt;"&amp;$D$14)</f>
        <v>0</v>
      </c>
      <c r="X400" s="85"/>
      <c r="Y400" s="78">
        <f>'Sch D. Workings'!AK1401</f>
        <v>0</v>
      </c>
      <c r="Z400" s="309">
        <f>IF(OR('Sch D. Workings'!D394="",$D$7&lt;=U$7,Y400=0),0,IF(OR(T400="Exceeded Cap",N400="Exceeded Cap",SUM(H400,N400,T400)='Sch D. Workings'!$D$12),"Exceeded Cap",IF((SUMIFS('Sch A. Input'!H392:CJ392,'Sch A. Input'!$H$14:$CJ$14,"Total",'Sch A. Input'!$H$13:$CJ$13,"&lt;="&amp;$AA$7))&gt;'Sch D. Workings'!$D$12,MIN('Sch D. Workings'!AN1401,'Sch D. Workings'!$D$12-N400-T400-H400),'Sch D. Workings'!AN1401)))</f>
        <v>0</v>
      </c>
      <c r="AA400" s="221">
        <f>'Sch D. Workings'!AS1401</f>
        <v>0</v>
      </c>
      <c r="AB400" s="82">
        <f>IFERROR(LOOKUP('Sch D. Workings'!AP1401,$C$10:$C$14,$B$10:$B$14),0)</f>
        <v>0</v>
      </c>
      <c r="AC400" s="99">
        <f>COUNTIFS('Sch D. Workings'!AP1401,"&gt;"&amp;$D$14)</f>
        <v>0</v>
      </c>
    </row>
    <row r="401" spans="3:29" x14ac:dyDescent="0.35">
      <c r="C401" s="81" t="str">
        <f>IF('Sch A. Input'!B393="","",'Sch A. Input'!B393)</f>
        <v/>
      </c>
      <c r="D401" s="81" t="str">
        <f>IF('Sch A. Input'!C393="","",'Sch A. Input'!C393)</f>
        <v/>
      </c>
      <c r="E401" s="85"/>
      <c r="F401" s="85"/>
      <c r="G401" s="99">
        <f>'Sch D. Workings'!G1402</f>
        <v>0</v>
      </c>
      <c r="H401" s="310">
        <f>IF(OR('Sch D. Workings'!D395="",G401=0),0,(IF((SUMIFS('Sch A. Input'!H393:CJ393,'Sch A. Input'!$H$14:$CJ$14,"Total",'Sch A. Input'!$H$13:$CJ$13,"&lt;="&amp;$I$7))&gt;'Sch D. Workings'!$D$12,MIN('Sch D. Workings'!J1402,'Sch D. Workings'!$D$12),'Sch D. Workings'!J1402)))</f>
        <v>0</v>
      </c>
      <c r="I401" s="221">
        <f>'Sch D. Workings'!O1402</f>
        <v>0</v>
      </c>
      <c r="J401" s="82">
        <f>IFERROR(LOOKUP('Sch D. Workings'!L1402,$C$10:$C$14,$B$10:$B$14),0)</f>
        <v>0</v>
      </c>
      <c r="K401" s="99">
        <f>COUNTIFS('Sch D. Workings'!L1402,"&gt;"&amp;$D$14)</f>
        <v>0</v>
      </c>
      <c r="L401" s="300"/>
      <c r="M401" s="78">
        <f>'Sch D. Workings'!Q1402</f>
        <v>0</v>
      </c>
      <c r="N401" s="309">
        <f>IF(OR('Sch D. Workings'!D395="",$D$7&lt;=I$7,M401=0),0,(IF(H401='Sch D. Workings'!$D$12,"Exceeded Cap",IF((SUMIFS('Sch A. Input'!H393:CJ393,'Sch A. Input'!$H$14:$CJ$14,"Total",'Sch A. Input'!$H$13:$CJ$13,"&lt;="&amp;$O$7))&gt;'Sch D. Workings'!$D$12,MIN('Sch D. Workings'!T1402,'Sch D. Workings'!$D$12-H401),'Sch D. Workings'!T1402))))</f>
        <v>0</v>
      </c>
      <c r="O401" s="221">
        <f>'Sch D. Workings'!Y1402</f>
        <v>0</v>
      </c>
      <c r="P401" s="82">
        <f>IFERROR(LOOKUP('Sch D. Workings'!V1402,$C$10:$C$14,$B$10:$B$14),0)</f>
        <v>0</v>
      </c>
      <c r="Q401" s="99">
        <f>COUNTIFS('Sch D. Workings'!V1402,"&gt;"&amp;$D$14)</f>
        <v>0</v>
      </c>
      <c r="R401" s="85"/>
      <c r="S401" s="78">
        <f>'Sch D. Workings'!AA1402</f>
        <v>0</v>
      </c>
      <c r="T401" s="309">
        <f>IF(OR('Sch D. Workings'!D395="",$D$7&lt;=O$7,S401=0),0,IF(OR(N401="Exceeded Cap",SUM(H401,N401)='Sch D. Workings'!$D$12),"Exceeded cap",IF((SUMIFS('Sch A. Input'!H393:CJ393,'Sch A. Input'!$H$14:$CJ$14,"Total",'Sch A. Input'!$H$13:$CJ$13,"&lt;="&amp;$U$7))&gt;'Sch D. Workings'!$D$12,MIN('Sch D. Workings'!AD1402,'Sch D. Workings'!$D$12-N401-H401),'Sch D. Workings'!AD1402)))</f>
        <v>0</v>
      </c>
      <c r="U401" s="221">
        <f>'Sch D. Workings'!AI1402</f>
        <v>0</v>
      </c>
      <c r="V401" s="82">
        <f>IFERROR(LOOKUP('Sch D. Workings'!AF1402,$C$10:$C$14,$B$10:$B$14),0)</f>
        <v>0</v>
      </c>
      <c r="W401" s="99">
        <f>COUNTIFS('Sch D. Workings'!AF1402,"&gt;"&amp;$D$14)</f>
        <v>0</v>
      </c>
      <c r="X401" s="85"/>
      <c r="Y401" s="78">
        <f>'Sch D. Workings'!AK1402</f>
        <v>0</v>
      </c>
      <c r="Z401" s="309">
        <f>IF(OR('Sch D. Workings'!D395="",$D$7&lt;=U$7,Y401=0),0,IF(OR(T401="Exceeded Cap",N401="Exceeded Cap",SUM(H401,N401,T401)='Sch D. Workings'!$D$12),"Exceeded Cap",IF((SUMIFS('Sch A. Input'!H393:CJ393,'Sch A. Input'!$H$14:$CJ$14,"Total",'Sch A. Input'!$H$13:$CJ$13,"&lt;="&amp;$AA$7))&gt;'Sch D. Workings'!$D$12,MIN('Sch D. Workings'!AN1402,'Sch D. Workings'!$D$12-N401-T401-H401),'Sch D. Workings'!AN1402)))</f>
        <v>0</v>
      </c>
      <c r="AA401" s="221">
        <f>'Sch D. Workings'!AS1402</f>
        <v>0</v>
      </c>
      <c r="AB401" s="82">
        <f>IFERROR(LOOKUP('Sch D. Workings'!AP1402,$C$10:$C$14,$B$10:$B$14),0)</f>
        <v>0</v>
      </c>
      <c r="AC401" s="99">
        <f>COUNTIFS('Sch D. Workings'!AP1402,"&gt;"&amp;$D$14)</f>
        <v>0</v>
      </c>
    </row>
    <row r="402" spans="3:29" x14ac:dyDescent="0.35">
      <c r="C402" s="81" t="str">
        <f>IF('Sch A. Input'!B394="","",'Sch A. Input'!B394)</f>
        <v/>
      </c>
      <c r="D402" s="81" t="str">
        <f>IF('Sch A. Input'!C394="","",'Sch A. Input'!C394)</f>
        <v/>
      </c>
      <c r="E402" s="85"/>
      <c r="F402" s="85"/>
      <c r="G402" s="99">
        <f>'Sch D. Workings'!G1403</f>
        <v>0</v>
      </c>
      <c r="H402" s="310">
        <f>IF(OR('Sch D. Workings'!D396="",G402=0),0,(IF((SUMIFS('Sch A. Input'!H394:CJ394,'Sch A. Input'!$H$14:$CJ$14,"Total",'Sch A. Input'!$H$13:$CJ$13,"&lt;="&amp;$I$7))&gt;'Sch D. Workings'!$D$12,MIN('Sch D. Workings'!J1403,'Sch D. Workings'!$D$12),'Sch D. Workings'!J1403)))</f>
        <v>0</v>
      </c>
      <c r="I402" s="221">
        <f>'Sch D. Workings'!O1403</f>
        <v>0</v>
      </c>
      <c r="J402" s="82">
        <f>IFERROR(LOOKUP('Sch D. Workings'!L1403,$C$10:$C$14,$B$10:$B$14),0)</f>
        <v>0</v>
      </c>
      <c r="K402" s="99">
        <f>COUNTIFS('Sch D. Workings'!L1403,"&gt;"&amp;$D$14)</f>
        <v>0</v>
      </c>
      <c r="L402" s="300"/>
      <c r="M402" s="78">
        <f>'Sch D. Workings'!Q1403</f>
        <v>0</v>
      </c>
      <c r="N402" s="309">
        <f>IF(OR('Sch D. Workings'!D396="",$D$7&lt;=I$7,M402=0),0,(IF(H402='Sch D. Workings'!$D$12,"Exceeded Cap",IF((SUMIFS('Sch A. Input'!H394:CJ394,'Sch A. Input'!$H$14:$CJ$14,"Total",'Sch A. Input'!$H$13:$CJ$13,"&lt;="&amp;$O$7))&gt;'Sch D. Workings'!$D$12,MIN('Sch D. Workings'!T1403,'Sch D. Workings'!$D$12-H402),'Sch D. Workings'!T1403))))</f>
        <v>0</v>
      </c>
      <c r="O402" s="221">
        <f>'Sch D. Workings'!Y1403</f>
        <v>0</v>
      </c>
      <c r="P402" s="82">
        <f>IFERROR(LOOKUP('Sch D. Workings'!V1403,$C$10:$C$14,$B$10:$B$14),0)</f>
        <v>0</v>
      </c>
      <c r="Q402" s="99">
        <f>COUNTIFS('Sch D. Workings'!V1403,"&gt;"&amp;$D$14)</f>
        <v>0</v>
      </c>
      <c r="R402" s="85"/>
      <c r="S402" s="78">
        <f>'Sch D. Workings'!AA1403</f>
        <v>0</v>
      </c>
      <c r="T402" s="309">
        <f>IF(OR('Sch D. Workings'!D396="",$D$7&lt;=O$7,S402=0),0,IF(OR(N402="Exceeded Cap",SUM(H402,N402)='Sch D. Workings'!$D$12),"Exceeded cap",IF((SUMIFS('Sch A. Input'!H394:CJ394,'Sch A. Input'!$H$14:$CJ$14,"Total",'Sch A. Input'!$H$13:$CJ$13,"&lt;="&amp;$U$7))&gt;'Sch D. Workings'!$D$12,MIN('Sch D. Workings'!AD1403,'Sch D. Workings'!$D$12-N402-H402),'Sch D. Workings'!AD1403)))</f>
        <v>0</v>
      </c>
      <c r="U402" s="221">
        <f>'Sch D. Workings'!AI1403</f>
        <v>0</v>
      </c>
      <c r="V402" s="82">
        <f>IFERROR(LOOKUP('Sch D. Workings'!AF1403,$C$10:$C$14,$B$10:$B$14),0)</f>
        <v>0</v>
      </c>
      <c r="W402" s="99">
        <f>COUNTIFS('Sch D. Workings'!AF1403,"&gt;"&amp;$D$14)</f>
        <v>0</v>
      </c>
      <c r="X402" s="85"/>
      <c r="Y402" s="78">
        <f>'Sch D. Workings'!AK1403</f>
        <v>0</v>
      </c>
      <c r="Z402" s="309">
        <f>IF(OR('Sch D. Workings'!D396="",$D$7&lt;=U$7,Y402=0),0,IF(OR(T402="Exceeded Cap",N402="Exceeded Cap",SUM(H402,N402,T402)='Sch D. Workings'!$D$12),"Exceeded Cap",IF((SUMIFS('Sch A. Input'!H394:CJ394,'Sch A. Input'!$H$14:$CJ$14,"Total",'Sch A. Input'!$H$13:$CJ$13,"&lt;="&amp;$AA$7))&gt;'Sch D. Workings'!$D$12,MIN('Sch D. Workings'!AN1403,'Sch D. Workings'!$D$12-N402-T402-H402),'Sch D. Workings'!AN1403)))</f>
        <v>0</v>
      </c>
      <c r="AA402" s="221">
        <f>'Sch D. Workings'!AS1403</f>
        <v>0</v>
      </c>
      <c r="AB402" s="82">
        <f>IFERROR(LOOKUP('Sch D. Workings'!AP1403,$C$10:$C$14,$B$10:$B$14),0)</f>
        <v>0</v>
      </c>
      <c r="AC402" s="99">
        <f>COUNTIFS('Sch D. Workings'!AP1403,"&gt;"&amp;$D$14)</f>
        <v>0</v>
      </c>
    </row>
    <row r="403" spans="3:29" x14ac:dyDescent="0.35">
      <c r="C403" s="81" t="str">
        <f>IF('Sch A. Input'!B395="","",'Sch A. Input'!B395)</f>
        <v/>
      </c>
      <c r="D403" s="81" t="str">
        <f>IF('Sch A. Input'!C395="","",'Sch A. Input'!C395)</f>
        <v/>
      </c>
      <c r="E403" s="85"/>
      <c r="F403" s="85"/>
      <c r="G403" s="99">
        <f>'Sch D. Workings'!G1404</f>
        <v>0</v>
      </c>
      <c r="H403" s="310">
        <f>IF(OR('Sch D. Workings'!D397="",G403=0),0,(IF((SUMIFS('Sch A. Input'!H395:CJ395,'Sch A. Input'!$H$14:$CJ$14,"Total",'Sch A. Input'!$H$13:$CJ$13,"&lt;="&amp;$I$7))&gt;'Sch D. Workings'!$D$12,MIN('Sch D. Workings'!J1404,'Sch D. Workings'!$D$12),'Sch D. Workings'!J1404)))</f>
        <v>0</v>
      </c>
      <c r="I403" s="221">
        <f>'Sch D. Workings'!O1404</f>
        <v>0</v>
      </c>
      <c r="J403" s="82">
        <f>IFERROR(LOOKUP('Sch D. Workings'!L1404,$C$10:$C$14,$B$10:$B$14),0)</f>
        <v>0</v>
      </c>
      <c r="K403" s="99">
        <f>COUNTIFS('Sch D. Workings'!L1404,"&gt;"&amp;$D$14)</f>
        <v>0</v>
      </c>
      <c r="L403" s="300"/>
      <c r="M403" s="78">
        <f>'Sch D. Workings'!Q1404</f>
        <v>0</v>
      </c>
      <c r="N403" s="309">
        <f>IF(OR('Sch D. Workings'!D397="",$D$7&lt;=I$7,M403=0),0,(IF(H403='Sch D. Workings'!$D$12,"Exceeded Cap",IF((SUMIFS('Sch A. Input'!H395:CJ395,'Sch A. Input'!$H$14:$CJ$14,"Total",'Sch A. Input'!$H$13:$CJ$13,"&lt;="&amp;$O$7))&gt;'Sch D. Workings'!$D$12,MIN('Sch D. Workings'!T1404,'Sch D. Workings'!$D$12-H403),'Sch D. Workings'!T1404))))</f>
        <v>0</v>
      </c>
      <c r="O403" s="221">
        <f>'Sch D. Workings'!Y1404</f>
        <v>0</v>
      </c>
      <c r="P403" s="82">
        <f>IFERROR(LOOKUP('Sch D. Workings'!V1404,$C$10:$C$14,$B$10:$B$14),0)</f>
        <v>0</v>
      </c>
      <c r="Q403" s="99">
        <f>COUNTIFS('Sch D. Workings'!V1404,"&gt;"&amp;$D$14)</f>
        <v>0</v>
      </c>
      <c r="R403" s="85"/>
      <c r="S403" s="78">
        <f>'Sch D. Workings'!AA1404</f>
        <v>0</v>
      </c>
      <c r="T403" s="309">
        <f>IF(OR('Sch D. Workings'!D397="",$D$7&lt;=O$7,S403=0),0,IF(OR(N403="Exceeded Cap",SUM(H403,N403)='Sch D. Workings'!$D$12),"Exceeded cap",IF((SUMIFS('Sch A. Input'!H395:CJ395,'Sch A. Input'!$H$14:$CJ$14,"Total",'Sch A. Input'!$H$13:$CJ$13,"&lt;="&amp;$U$7))&gt;'Sch D. Workings'!$D$12,MIN('Sch D. Workings'!AD1404,'Sch D. Workings'!$D$12-N403-H403),'Sch D. Workings'!AD1404)))</f>
        <v>0</v>
      </c>
      <c r="U403" s="221">
        <f>'Sch D. Workings'!AI1404</f>
        <v>0</v>
      </c>
      <c r="V403" s="82">
        <f>IFERROR(LOOKUP('Sch D. Workings'!AF1404,$C$10:$C$14,$B$10:$B$14),0)</f>
        <v>0</v>
      </c>
      <c r="W403" s="99">
        <f>COUNTIFS('Sch D. Workings'!AF1404,"&gt;"&amp;$D$14)</f>
        <v>0</v>
      </c>
      <c r="X403" s="85"/>
      <c r="Y403" s="78">
        <f>'Sch D. Workings'!AK1404</f>
        <v>0</v>
      </c>
      <c r="Z403" s="309">
        <f>IF(OR('Sch D. Workings'!D397="",$D$7&lt;=U$7,Y403=0),0,IF(OR(T403="Exceeded Cap",N403="Exceeded Cap",SUM(H403,N403,T403)='Sch D. Workings'!$D$12),"Exceeded Cap",IF((SUMIFS('Sch A. Input'!H395:CJ395,'Sch A. Input'!$H$14:$CJ$14,"Total",'Sch A. Input'!$H$13:$CJ$13,"&lt;="&amp;$AA$7))&gt;'Sch D. Workings'!$D$12,MIN('Sch D. Workings'!AN1404,'Sch D. Workings'!$D$12-N403-T403-H403),'Sch D. Workings'!AN1404)))</f>
        <v>0</v>
      </c>
      <c r="AA403" s="221">
        <f>'Sch D. Workings'!AS1404</f>
        <v>0</v>
      </c>
      <c r="AB403" s="82">
        <f>IFERROR(LOOKUP('Sch D. Workings'!AP1404,$C$10:$C$14,$B$10:$B$14),0)</f>
        <v>0</v>
      </c>
      <c r="AC403" s="99">
        <f>COUNTIFS('Sch D. Workings'!AP1404,"&gt;"&amp;$D$14)</f>
        <v>0</v>
      </c>
    </row>
    <row r="404" spans="3:29" x14ac:dyDescent="0.35">
      <c r="C404" s="81" t="str">
        <f>IF('Sch A. Input'!B396="","",'Sch A. Input'!B396)</f>
        <v/>
      </c>
      <c r="D404" s="81" t="str">
        <f>IF('Sch A. Input'!C396="","",'Sch A. Input'!C396)</f>
        <v/>
      </c>
      <c r="E404" s="85"/>
      <c r="F404" s="85"/>
      <c r="G404" s="99">
        <f>'Sch D. Workings'!G1405</f>
        <v>0</v>
      </c>
      <c r="H404" s="310">
        <f>IF(OR('Sch D. Workings'!D398="",G404=0),0,(IF((SUMIFS('Sch A. Input'!H396:CJ396,'Sch A. Input'!$H$14:$CJ$14,"Total",'Sch A. Input'!$H$13:$CJ$13,"&lt;="&amp;$I$7))&gt;'Sch D. Workings'!$D$12,MIN('Sch D. Workings'!J1405,'Sch D. Workings'!$D$12),'Sch D. Workings'!J1405)))</f>
        <v>0</v>
      </c>
      <c r="I404" s="221">
        <f>'Sch D. Workings'!O1405</f>
        <v>0</v>
      </c>
      <c r="J404" s="82">
        <f>IFERROR(LOOKUP('Sch D. Workings'!L1405,$C$10:$C$14,$B$10:$B$14),0)</f>
        <v>0</v>
      </c>
      <c r="K404" s="99">
        <f>COUNTIFS('Sch D. Workings'!L1405,"&gt;"&amp;$D$14)</f>
        <v>0</v>
      </c>
      <c r="L404" s="300"/>
      <c r="M404" s="78">
        <f>'Sch D. Workings'!Q1405</f>
        <v>0</v>
      </c>
      <c r="N404" s="309">
        <f>IF(OR('Sch D. Workings'!D398="",$D$7&lt;=I$7,M404=0),0,(IF(H404='Sch D. Workings'!$D$12,"Exceeded Cap",IF((SUMIFS('Sch A. Input'!H396:CJ396,'Sch A. Input'!$H$14:$CJ$14,"Total",'Sch A. Input'!$H$13:$CJ$13,"&lt;="&amp;$O$7))&gt;'Sch D. Workings'!$D$12,MIN('Sch D. Workings'!T1405,'Sch D. Workings'!$D$12-H404),'Sch D. Workings'!T1405))))</f>
        <v>0</v>
      </c>
      <c r="O404" s="221">
        <f>'Sch D. Workings'!Y1405</f>
        <v>0</v>
      </c>
      <c r="P404" s="82">
        <f>IFERROR(LOOKUP('Sch D. Workings'!V1405,$C$10:$C$14,$B$10:$B$14),0)</f>
        <v>0</v>
      </c>
      <c r="Q404" s="99">
        <f>COUNTIFS('Sch D. Workings'!V1405,"&gt;"&amp;$D$14)</f>
        <v>0</v>
      </c>
      <c r="R404" s="85"/>
      <c r="S404" s="78">
        <f>'Sch D. Workings'!AA1405</f>
        <v>0</v>
      </c>
      <c r="T404" s="309">
        <f>IF(OR('Sch D. Workings'!D398="",$D$7&lt;=O$7,S404=0),0,IF(OR(N404="Exceeded Cap",SUM(H404,N404)='Sch D. Workings'!$D$12),"Exceeded cap",IF((SUMIFS('Sch A. Input'!H396:CJ396,'Sch A. Input'!$H$14:$CJ$14,"Total",'Sch A. Input'!$H$13:$CJ$13,"&lt;="&amp;$U$7))&gt;'Sch D. Workings'!$D$12,MIN('Sch D. Workings'!AD1405,'Sch D. Workings'!$D$12-N404-H404),'Sch D. Workings'!AD1405)))</f>
        <v>0</v>
      </c>
      <c r="U404" s="221">
        <f>'Sch D. Workings'!AI1405</f>
        <v>0</v>
      </c>
      <c r="V404" s="82">
        <f>IFERROR(LOOKUP('Sch D. Workings'!AF1405,$C$10:$C$14,$B$10:$B$14),0)</f>
        <v>0</v>
      </c>
      <c r="W404" s="99">
        <f>COUNTIFS('Sch D. Workings'!AF1405,"&gt;"&amp;$D$14)</f>
        <v>0</v>
      </c>
      <c r="X404" s="85"/>
      <c r="Y404" s="78">
        <f>'Sch D. Workings'!AK1405</f>
        <v>0</v>
      </c>
      <c r="Z404" s="309">
        <f>IF(OR('Sch D. Workings'!D398="",$D$7&lt;=U$7,Y404=0),0,IF(OR(T404="Exceeded Cap",N404="Exceeded Cap",SUM(H404,N404,T404)='Sch D. Workings'!$D$12),"Exceeded Cap",IF((SUMIFS('Sch A. Input'!H396:CJ396,'Sch A. Input'!$H$14:$CJ$14,"Total",'Sch A. Input'!$H$13:$CJ$13,"&lt;="&amp;$AA$7))&gt;'Sch D. Workings'!$D$12,MIN('Sch D. Workings'!AN1405,'Sch D. Workings'!$D$12-N404-T404-H404),'Sch D. Workings'!AN1405)))</f>
        <v>0</v>
      </c>
      <c r="AA404" s="221">
        <f>'Sch D. Workings'!AS1405</f>
        <v>0</v>
      </c>
      <c r="AB404" s="82">
        <f>IFERROR(LOOKUP('Sch D. Workings'!AP1405,$C$10:$C$14,$B$10:$B$14),0)</f>
        <v>0</v>
      </c>
      <c r="AC404" s="99">
        <f>COUNTIFS('Sch D. Workings'!AP1405,"&gt;"&amp;$D$14)</f>
        <v>0</v>
      </c>
    </row>
    <row r="405" spans="3:29" x14ac:dyDescent="0.35">
      <c r="C405" s="81" t="str">
        <f>IF('Sch A. Input'!B397="","",'Sch A. Input'!B397)</f>
        <v/>
      </c>
      <c r="D405" s="81" t="str">
        <f>IF('Sch A. Input'!C397="","",'Sch A. Input'!C397)</f>
        <v/>
      </c>
      <c r="E405" s="85"/>
      <c r="F405" s="85"/>
      <c r="G405" s="99">
        <f>'Sch D. Workings'!G1406</f>
        <v>0</v>
      </c>
      <c r="H405" s="310">
        <f>IF(OR('Sch D. Workings'!D399="",G405=0),0,(IF((SUMIFS('Sch A. Input'!H397:CJ397,'Sch A. Input'!$H$14:$CJ$14,"Total",'Sch A. Input'!$H$13:$CJ$13,"&lt;="&amp;$I$7))&gt;'Sch D. Workings'!$D$12,MIN('Sch D. Workings'!J1406,'Sch D. Workings'!$D$12),'Sch D. Workings'!J1406)))</f>
        <v>0</v>
      </c>
      <c r="I405" s="221">
        <f>'Sch D. Workings'!O1406</f>
        <v>0</v>
      </c>
      <c r="J405" s="82">
        <f>IFERROR(LOOKUP('Sch D. Workings'!L1406,$C$10:$C$14,$B$10:$B$14),0)</f>
        <v>0</v>
      </c>
      <c r="K405" s="99">
        <f>COUNTIFS('Sch D. Workings'!L1406,"&gt;"&amp;$D$14)</f>
        <v>0</v>
      </c>
      <c r="L405" s="300"/>
      <c r="M405" s="78">
        <f>'Sch D. Workings'!Q1406</f>
        <v>0</v>
      </c>
      <c r="N405" s="309">
        <f>IF(OR('Sch D. Workings'!D399="",$D$7&lt;=I$7,M405=0),0,(IF(H405='Sch D. Workings'!$D$12,"Exceeded Cap",IF((SUMIFS('Sch A. Input'!H397:CJ397,'Sch A. Input'!$H$14:$CJ$14,"Total",'Sch A. Input'!$H$13:$CJ$13,"&lt;="&amp;$O$7))&gt;'Sch D. Workings'!$D$12,MIN('Sch D. Workings'!T1406,'Sch D. Workings'!$D$12-H405),'Sch D. Workings'!T1406))))</f>
        <v>0</v>
      </c>
      <c r="O405" s="221">
        <f>'Sch D. Workings'!Y1406</f>
        <v>0</v>
      </c>
      <c r="P405" s="82">
        <f>IFERROR(LOOKUP('Sch D. Workings'!V1406,$C$10:$C$14,$B$10:$B$14),0)</f>
        <v>0</v>
      </c>
      <c r="Q405" s="99">
        <f>COUNTIFS('Sch D. Workings'!V1406,"&gt;"&amp;$D$14)</f>
        <v>0</v>
      </c>
      <c r="R405" s="85"/>
      <c r="S405" s="78">
        <f>'Sch D. Workings'!AA1406</f>
        <v>0</v>
      </c>
      <c r="T405" s="309">
        <f>IF(OR('Sch D. Workings'!D399="",$D$7&lt;=O$7,S405=0),0,IF(OR(N405="Exceeded Cap",SUM(H405,N405)='Sch D. Workings'!$D$12),"Exceeded cap",IF((SUMIFS('Sch A. Input'!H397:CJ397,'Sch A. Input'!$H$14:$CJ$14,"Total",'Sch A. Input'!$H$13:$CJ$13,"&lt;="&amp;$U$7))&gt;'Sch D. Workings'!$D$12,MIN('Sch D. Workings'!AD1406,'Sch D. Workings'!$D$12-N405-H405),'Sch D. Workings'!AD1406)))</f>
        <v>0</v>
      </c>
      <c r="U405" s="221">
        <f>'Sch D. Workings'!AI1406</f>
        <v>0</v>
      </c>
      <c r="V405" s="82">
        <f>IFERROR(LOOKUP('Sch D. Workings'!AF1406,$C$10:$C$14,$B$10:$B$14),0)</f>
        <v>0</v>
      </c>
      <c r="W405" s="99">
        <f>COUNTIFS('Sch D. Workings'!AF1406,"&gt;"&amp;$D$14)</f>
        <v>0</v>
      </c>
      <c r="X405" s="85"/>
      <c r="Y405" s="78">
        <f>'Sch D. Workings'!AK1406</f>
        <v>0</v>
      </c>
      <c r="Z405" s="309">
        <f>IF(OR('Sch D. Workings'!D399="",$D$7&lt;=U$7,Y405=0),0,IF(OR(T405="Exceeded Cap",N405="Exceeded Cap",SUM(H405,N405,T405)='Sch D. Workings'!$D$12),"Exceeded Cap",IF((SUMIFS('Sch A. Input'!H397:CJ397,'Sch A. Input'!$H$14:$CJ$14,"Total",'Sch A. Input'!$H$13:$CJ$13,"&lt;="&amp;$AA$7))&gt;'Sch D. Workings'!$D$12,MIN('Sch D. Workings'!AN1406,'Sch D. Workings'!$D$12-N405-T405-H405),'Sch D. Workings'!AN1406)))</f>
        <v>0</v>
      </c>
      <c r="AA405" s="221">
        <f>'Sch D. Workings'!AS1406</f>
        <v>0</v>
      </c>
      <c r="AB405" s="82">
        <f>IFERROR(LOOKUP('Sch D. Workings'!AP1406,$C$10:$C$14,$B$10:$B$14),0)</f>
        <v>0</v>
      </c>
      <c r="AC405" s="99">
        <f>COUNTIFS('Sch D. Workings'!AP1406,"&gt;"&amp;$D$14)</f>
        <v>0</v>
      </c>
    </row>
    <row r="406" spans="3:29" x14ac:dyDescent="0.35">
      <c r="C406" s="81" t="str">
        <f>IF('Sch A. Input'!B398="","",'Sch A. Input'!B398)</f>
        <v/>
      </c>
      <c r="D406" s="81" t="str">
        <f>IF('Sch A. Input'!C398="","",'Sch A. Input'!C398)</f>
        <v/>
      </c>
      <c r="E406" s="85"/>
      <c r="F406" s="85"/>
      <c r="G406" s="99">
        <f>'Sch D. Workings'!G1407</f>
        <v>0</v>
      </c>
      <c r="H406" s="310">
        <f>IF(OR('Sch D. Workings'!D400="",G406=0),0,(IF((SUMIFS('Sch A. Input'!H398:CJ398,'Sch A. Input'!$H$14:$CJ$14,"Total",'Sch A. Input'!$H$13:$CJ$13,"&lt;="&amp;$I$7))&gt;'Sch D. Workings'!$D$12,MIN('Sch D. Workings'!J1407,'Sch D. Workings'!$D$12),'Sch D. Workings'!J1407)))</f>
        <v>0</v>
      </c>
      <c r="I406" s="221">
        <f>'Sch D. Workings'!O1407</f>
        <v>0</v>
      </c>
      <c r="J406" s="82">
        <f>IFERROR(LOOKUP('Sch D. Workings'!L1407,$C$10:$C$14,$B$10:$B$14),0)</f>
        <v>0</v>
      </c>
      <c r="K406" s="99">
        <f>COUNTIFS('Sch D. Workings'!L1407,"&gt;"&amp;$D$14)</f>
        <v>0</v>
      </c>
      <c r="L406" s="300"/>
      <c r="M406" s="78">
        <f>'Sch D. Workings'!Q1407</f>
        <v>0</v>
      </c>
      <c r="N406" s="309">
        <f>IF(OR('Sch D. Workings'!D400="",$D$7&lt;=I$7,M406=0),0,(IF(H406='Sch D. Workings'!$D$12,"Exceeded Cap",IF((SUMIFS('Sch A. Input'!H398:CJ398,'Sch A. Input'!$H$14:$CJ$14,"Total",'Sch A. Input'!$H$13:$CJ$13,"&lt;="&amp;$O$7))&gt;'Sch D. Workings'!$D$12,MIN('Sch D. Workings'!T1407,'Sch D. Workings'!$D$12-H406),'Sch D. Workings'!T1407))))</f>
        <v>0</v>
      </c>
      <c r="O406" s="221">
        <f>'Sch D. Workings'!Y1407</f>
        <v>0</v>
      </c>
      <c r="P406" s="82">
        <f>IFERROR(LOOKUP('Sch D. Workings'!V1407,$C$10:$C$14,$B$10:$B$14),0)</f>
        <v>0</v>
      </c>
      <c r="Q406" s="99">
        <f>COUNTIFS('Sch D. Workings'!V1407,"&gt;"&amp;$D$14)</f>
        <v>0</v>
      </c>
      <c r="R406" s="85"/>
      <c r="S406" s="78">
        <f>'Sch D. Workings'!AA1407</f>
        <v>0</v>
      </c>
      <c r="T406" s="309">
        <f>IF(OR('Sch D. Workings'!D400="",$D$7&lt;=O$7,S406=0),0,IF(OR(N406="Exceeded Cap",SUM(H406,N406)='Sch D. Workings'!$D$12),"Exceeded cap",IF((SUMIFS('Sch A. Input'!H398:CJ398,'Sch A. Input'!$H$14:$CJ$14,"Total",'Sch A. Input'!$H$13:$CJ$13,"&lt;="&amp;$U$7))&gt;'Sch D. Workings'!$D$12,MIN('Sch D. Workings'!AD1407,'Sch D. Workings'!$D$12-N406-H406),'Sch D. Workings'!AD1407)))</f>
        <v>0</v>
      </c>
      <c r="U406" s="221">
        <f>'Sch D. Workings'!AI1407</f>
        <v>0</v>
      </c>
      <c r="V406" s="82">
        <f>IFERROR(LOOKUP('Sch D. Workings'!AF1407,$C$10:$C$14,$B$10:$B$14),0)</f>
        <v>0</v>
      </c>
      <c r="W406" s="99">
        <f>COUNTIFS('Sch D. Workings'!AF1407,"&gt;"&amp;$D$14)</f>
        <v>0</v>
      </c>
      <c r="X406" s="85"/>
      <c r="Y406" s="78">
        <f>'Sch D. Workings'!AK1407</f>
        <v>0</v>
      </c>
      <c r="Z406" s="309">
        <f>IF(OR('Sch D. Workings'!D400="",$D$7&lt;=U$7,Y406=0),0,IF(OR(T406="Exceeded Cap",N406="Exceeded Cap",SUM(H406,N406,T406)='Sch D. Workings'!$D$12),"Exceeded Cap",IF((SUMIFS('Sch A. Input'!H398:CJ398,'Sch A. Input'!$H$14:$CJ$14,"Total",'Sch A. Input'!$H$13:$CJ$13,"&lt;="&amp;$AA$7))&gt;'Sch D. Workings'!$D$12,MIN('Sch D. Workings'!AN1407,'Sch D. Workings'!$D$12-N406-T406-H406),'Sch D. Workings'!AN1407)))</f>
        <v>0</v>
      </c>
      <c r="AA406" s="221">
        <f>'Sch D. Workings'!AS1407</f>
        <v>0</v>
      </c>
      <c r="AB406" s="82">
        <f>IFERROR(LOOKUP('Sch D. Workings'!AP1407,$C$10:$C$14,$B$10:$B$14),0)</f>
        <v>0</v>
      </c>
      <c r="AC406" s="99">
        <f>COUNTIFS('Sch D. Workings'!AP1407,"&gt;"&amp;$D$14)</f>
        <v>0</v>
      </c>
    </row>
    <row r="407" spans="3:29" x14ac:dyDescent="0.35">
      <c r="C407" s="81" t="str">
        <f>IF('Sch A. Input'!B399="","",'Sch A. Input'!B399)</f>
        <v/>
      </c>
      <c r="D407" s="81" t="str">
        <f>IF('Sch A. Input'!C399="","",'Sch A. Input'!C399)</f>
        <v/>
      </c>
      <c r="E407" s="85"/>
      <c r="F407" s="85"/>
      <c r="G407" s="99">
        <f>'Sch D. Workings'!G1408</f>
        <v>0</v>
      </c>
      <c r="H407" s="310">
        <f>IF(OR('Sch D. Workings'!D401="",G407=0),0,(IF((SUMIFS('Sch A. Input'!H399:CJ399,'Sch A. Input'!$H$14:$CJ$14,"Total",'Sch A. Input'!$H$13:$CJ$13,"&lt;="&amp;$I$7))&gt;'Sch D. Workings'!$D$12,MIN('Sch D. Workings'!J1408,'Sch D. Workings'!$D$12),'Sch D. Workings'!J1408)))</f>
        <v>0</v>
      </c>
      <c r="I407" s="221">
        <f>'Sch D. Workings'!O1408</f>
        <v>0</v>
      </c>
      <c r="J407" s="82">
        <f>IFERROR(LOOKUP('Sch D. Workings'!L1408,$C$10:$C$14,$B$10:$B$14),0)</f>
        <v>0</v>
      </c>
      <c r="K407" s="99">
        <f>COUNTIFS('Sch D. Workings'!L1408,"&gt;"&amp;$D$14)</f>
        <v>0</v>
      </c>
      <c r="L407" s="300"/>
      <c r="M407" s="78">
        <f>'Sch D. Workings'!Q1408</f>
        <v>0</v>
      </c>
      <c r="N407" s="309">
        <f>IF(OR('Sch D. Workings'!D401="",$D$7&lt;=I$7,M407=0),0,(IF(H407='Sch D. Workings'!$D$12,"Exceeded Cap",IF((SUMIFS('Sch A. Input'!H399:CJ399,'Sch A. Input'!$H$14:$CJ$14,"Total",'Sch A. Input'!$H$13:$CJ$13,"&lt;="&amp;$O$7))&gt;'Sch D. Workings'!$D$12,MIN('Sch D. Workings'!T1408,'Sch D. Workings'!$D$12-H407),'Sch D. Workings'!T1408))))</f>
        <v>0</v>
      </c>
      <c r="O407" s="221">
        <f>'Sch D. Workings'!Y1408</f>
        <v>0</v>
      </c>
      <c r="P407" s="82">
        <f>IFERROR(LOOKUP('Sch D. Workings'!V1408,$C$10:$C$14,$B$10:$B$14),0)</f>
        <v>0</v>
      </c>
      <c r="Q407" s="99">
        <f>COUNTIFS('Sch D. Workings'!V1408,"&gt;"&amp;$D$14)</f>
        <v>0</v>
      </c>
      <c r="R407" s="85"/>
      <c r="S407" s="78">
        <f>'Sch D. Workings'!AA1408</f>
        <v>0</v>
      </c>
      <c r="T407" s="309">
        <f>IF(OR('Sch D. Workings'!D401="",$D$7&lt;=O$7,S407=0),0,IF(OR(N407="Exceeded Cap",SUM(H407,N407)='Sch D. Workings'!$D$12),"Exceeded cap",IF((SUMIFS('Sch A. Input'!H399:CJ399,'Sch A. Input'!$H$14:$CJ$14,"Total",'Sch A. Input'!$H$13:$CJ$13,"&lt;="&amp;$U$7))&gt;'Sch D. Workings'!$D$12,MIN('Sch D. Workings'!AD1408,'Sch D. Workings'!$D$12-N407-H407),'Sch D. Workings'!AD1408)))</f>
        <v>0</v>
      </c>
      <c r="U407" s="221">
        <f>'Sch D. Workings'!AI1408</f>
        <v>0</v>
      </c>
      <c r="V407" s="82">
        <f>IFERROR(LOOKUP('Sch D. Workings'!AF1408,$C$10:$C$14,$B$10:$B$14),0)</f>
        <v>0</v>
      </c>
      <c r="W407" s="99">
        <f>COUNTIFS('Sch D. Workings'!AF1408,"&gt;"&amp;$D$14)</f>
        <v>0</v>
      </c>
      <c r="X407" s="85"/>
      <c r="Y407" s="78">
        <f>'Sch D. Workings'!AK1408</f>
        <v>0</v>
      </c>
      <c r="Z407" s="309">
        <f>IF(OR('Sch D. Workings'!D401="",$D$7&lt;=U$7,Y407=0),0,IF(OR(T407="Exceeded Cap",N407="Exceeded Cap",SUM(H407,N407,T407)='Sch D. Workings'!$D$12),"Exceeded Cap",IF((SUMIFS('Sch A. Input'!H399:CJ399,'Sch A. Input'!$H$14:$CJ$14,"Total",'Sch A. Input'!$H$13:$CJ$13,"&lt;="&amp;$AA$7))&gt;'Sch D. Workings'!$D$12,MIN('Sch D. Workings'!AN1408,'Sch D. Workings'!$D$12-N407-T407-H407),'Sch D. Workings'!AN1408)))</f>
        <v>0</v>
      </c>
      <c r="AA407" s="221">
        <f>'Sch D. Workings'!AS1408</f>
        <v>0</v>
      </c>
      <c r="AB407" s="82">
        <f>IFERROR(LOOKUP('Sch D. Workings'!AP1408,$C$10:$C$14,$B$10:$B$14),0)</f>
        <v>0</v>
      </c>
      <c r="AC407" s="99">
        <f>COUNTIFS('Sch D. Workings'!AP1408,"&gt;"&amp;$D$14)</f>
        <v>0</v>
      </c>
    </row>
    <row r="408" spans="3:29" x14ac:dyDescent="0.35">
      <c r="C408" s="81" t="str">
        <f>IF('Sch A. Input'!B400="","",'Sch A. Input'!B400)</f>
        <v/>
      </c>
      <c r="D408" s="81" t="str">
        <f>IF('Sch A. Input'!C400="","",'Sch A. Input'!C400)</f>
        <v/>
      </c>
      <c r="E408" s="85"/>
      <c r="F408" s="85"/>
      <c r="G408" s="99">
        <f>'Sch D. Workings'!G1409</f>
        <v>0</v>
      </c>
      <c r="H408" s="310">
        <f>IF(OR('Sch D. Workings'!D402="",G408=0),0,(IF((SUMIFS('Sch A. Input'!H400:CJ400,'Sch A. Input'!$H$14:$CJ$14,"Total",'Sch A. Input'!$H$13:$CJ$13,"&lt;="&amp;$I$7))&gt;'Sch D. Workings'!$D$12,MIN('Sch D. Workings'!J1409,'Sch D. Workings'!$D$12),'Sch D. Workings'!J1409)))</f>
        <v>0</v>
      </c>
      <c r="I408" s="221">
        <f>'Sch D. Workings'!O1409</f>
        <v>0</v>
      </c>
      <c r="J408" s="82">
        <f>IFERROR(LOOKUP('Sch D. Workings'!L1409,$C$10:$C$14,$B$10:$B$14),0)</f>
        <v>0</v>
      </c>
      <c r="K408" s="99">
        <f>COUNTIFS('Sch D. Workings'!L1409,"&gt;"&amp;$D$14)</f>
        <v>0</v>
      </c>
      <c r="L408" s="300"/>
      <c r="M408" s="78">
        <f>'Sch D. Workings'!Q1409</f>
        <v>0</v>
      </c>
      <c r="N408" s="309">
        <f>IF(OR('Sch D. Workings'!D402="",$D$7&lt;=I$7,M408=0),0,(IF(H408='Sch D. Workings'!$D$12,"Exceeded Cap",IF((SUMIFS('Sch A. Input'!H400:CJ400,'Sch A. Input'!$H$14:$CJ$14,"Total",'Sch A. Input'!$H$13:$CJ$13,"&lt;="&amp;$O$7))&gt;'Sch D. Workings'!$D$12,MIN('Sch D. Workings'!T1409,'Sch D. Workings'!$D$12-H408),'Sch D. Workings'!T1409))))</f>
        <v>0</v>
      </c>
      <c r="O408" s="221">
        <f>'Sch D. Workings'!Y1409</f>
        <v>0</v>
      </c>
      <c r="P408" s="82">
        <f>IFERROR(LOOKUP('Sch D. Workings'!V1409,$C$10:$C$14,$B$10:$B$14),0)</f>
        <v>0</v>
      </c>
      <c r="Q408" s="99">
        <f>COUNTIFS('Sch D. Workings'!V1409,"&gt;"&amp;$D$14)</f>
        <v>0</v>
      </c>
      <c r="R408" s="85"/>
      <c r="S408" s="78">
        <f>'Sch D. Workings'!AA1409</f>
        <v>0</v>
      </c>
      <c r="T408" s="309">
        <f>IF(OR('Sch D. Workings'!D402="",$D$7&lt;=O$7,S408=0),0,IF(OR(N408="Exceeded Cap",SUM(H408,N408)='Sch D. Workings'!$D$12),"Exceeded cap",IF((SUMIFS('Sch A. Input'!H400:CJ400,'Sch A. Input'!$H$14:$CJ$14,"Total",'Sch A. Input'!$H$13:$CJ$13,"&lt;="&amp;$U$7))&gt;'Sch D. Workings'!$D$12,MIN('Sch D. Workings'!AD1409,'Sch D. Workings'!$D$12-N408-H408),'Sch D. Workings'!AD1409)))</f>
        <v>0</v>
      </c>
      <c r="U408" s="221">
        <f>'Sch D. Workings'!AI1409</f>
        <v>0</v>
      </c>
      <c r="V408" s="82">
        <f>IFERROR(LOOKUP('Sch D. Workings'!AF1409,$C$10:$C$14,$B$10:$B$14),0)</f>
        <v>0</v>
      </c>
      <c r="W408" s="99">
        <f>COUNTIFS('Sch D. Workings'!AF1409,"&gt;"&amp;$D$14)</f>
        <v>0</v>
      </c>
      <c r="X408" s="85"/>
      <c r="Y408" s="78">
        <f>'Sch D. Workings'!AK1409</f>
        <v>0</v>
      </c>
      <c r="Z408" s="309">
        <f>IF(OR('Sch D. Workings'!D402="",$D$7&lt;=U$7,Y408=0),0,IF(OR(T408="Exceeded Cap",N408="Exceeded Cap",SUM(H408,N408,T408)='Sch D. Workings'!$D$12),"Exceeded Cap",IF((SUMIFS('Sch A. Input'!H400:CJ400,'Sch A. Input'!$H$14:$CJ$14,"Total",'Sch A. Input'!$H$13:$CJ$13,"&lt;="&amp;$AA$7))&gt;'Sch D. Workings'!$D$12,MIN('Sch D. Workings'!AN1409,'Sch D. Workings'!$D$12-N408-T408-H408),'Sch D. Workings'!AN1409)))</f>
        <v>0</v>
      </c>
      <c r="AA408" s="221">
        <f>'Sch D. Workings'!AS1409</f>
        <v>0</v>
      </c>
      <c r="AB408" s="82">
        <f>IFERROR(LOOKUP('Sch D. Workings'!AP1409,$C$10:$C$14,$B$10:$B$14),0)</f>
        <v>0</v>
      </c>
      <c r="AC408" s="99">
        <f>COUNTIFS('Sch D. Workings'!AP1409,"&gt;"&amp;$D$14)</f>
        <v>0</v>
      </c>
    </row>
    <row r="409" spans="3:29" x14ac:dyDescent="0.35">
      <c r="C409" s="81" t="str">
        <f>IF('Sch A. Input'!B401="","",'Sch A. Input'!B401)</f>
        <v/>
      </c>
      <c r="D409" s="81" t="str">
        <f>IF('Sch A. Input'!C401="","",'Sch A. Input'!C401)</f>
        <v/>
      </c>
      <c r="E409" s="85"/>
      <c r="F409" s="85"/>
      <c r="G409" s="99">
        <f>'Sch D. Workings'!G1410</f>
        <v>0</v>
      </c>
      <c r="H409" s="310">
        <f>IF(OR('Sch D. Workings'!D403="",G409=0),0,(IF((SUMIFS('Sch A. Input'!H401:CJ401,'Sch A. Input'!$H$14:$CJ$14,"Total",'Sch A. Input'!$H$13:$CJ$13,"&lt;="&amp;$I$7))&gt;'Sch D. Workings'!$D$12,MIN('Sch D. Workings'!J1410,'Sch D. Workings'!$D$12),'Sch D. Workings'!J1410)))</f>
        <v>0</v>
      </c>
      <c r="I409" s="221">
        <f>'Sch D. Workings'!O1410</f>
        <v>0</v>
      </c>
      <c r="J409" s="82">
        <f>IFERROR(LOOKUP('Sch D. Workings'!L1410,$C$10:$C$14,$B$10:$B$14),0)</f>
        <v>0</v>
      </c>
      <c r="K409" s="99">
        <f>COUNTIFS('Sch D. Workings'!L1410,"&gt;"&amp;$D$14)</f>
        <v>0</v>
      </c>
      <c r="L409" s="300"/>
      <c r="M409" s="78">
        <f>'Sch D. Workings'!Q1410</f>
        <v>0</v>
      </c>
      <c r="N409" s="309">
        <f>IF(OR('Sch D. Workings'!D403="",$D$7&lt;=I$7,M409=0),0,(IF(H409='Sch D. Workings'!$D$12,"Exceeded Cap",IF((SUMIFS('Sch A. Input'!H401:CJ401,'Sch A. Input'!$H$14:$CJ$14,"Total",'Sch A. Input'!$H$13:$CJ$13,"&lt;="&amp;$O$7))&gt;'Sch D. Workings'!$D$12,MIN('Sch D. Workings'!T1410,'Sch D. Workings'!$D$12-H409),'Sch D. Workings'!T1410))))</f>
        <v>0</v>
      </c>
      <c r="O409" s="221">
        <f>'Sch D. Workings'!Y1410</f>
        <v>0</v>
      </c>
      <c r="P409" s="82">
        <f>IFERROR(LOOKUP('Sch D. Workings'!V1410,$C$10:$C$14,$B$10:$B$14),0)</f>
        <v>0</v>
      </c>
      <c r="Q409" s="99">
        <f>COUNTIFS('Sch D. Workings'!V1410,"&gt;"&amp;$D$14)</f>
        <v>0</v>
      </c>
      <c r="R409" s="85"/>
      <c r="S409" s="78">
        <f>'Sch D. Workings'!AA1410</f>
        <v>0</v>
      </c>
      <c r="T409" s="309">
        <f>IF(OR('Sch D. Workings'!D403="",$D$7&lt;=O$7,S409=0),0,IF(OR(N409="Exceeded Cap",SUM(H409,N409)='Sch D. Workings'!$D$12),"Exceeded cap",IF((SUMIFS('Sch A. Input'!H401:CJ401,'Sch A. Input'!$H$14:$CJ$14,"Total",'Sch A. Input'!$H$13:$CJ$13,"&lt;="&amp;$U$7))&gt;'Sch D. Workings'!$D$12,MIN('Sch D. Workings'!AD1410,'Sch D. Workings'!$D$12-N409-H409),'Sch D. Workings'!AD1410)))</f>
        <v>0</v>
      </c>
      <c r="U409" s="221">
        <f>'Sch D. Workings'!AI1410</f>
        <v>0</v>
      </c>
      <c r="V409" s="82">
        <f>IFERROR(LOOKUP('Sch D. Workings'!AF1410,$C$10:$C$14,$B$10:$B$14),0)</f>
        <v>0</v>
      </c>
      <c r="W409" s="99">
        <f>COUNTIFS('Sch D. Workings'!AF1410,"&gt;"&amp;$D$14)</f>
        <v>0</v>
      </c>
      <c r="X409" s="85"/>
      <c r="Y409" s="78">
        <f>'Sch D. Workings'!AK1410</f>
        <v>0</v>
      </c>
      <c r="Z409" s="309">
        <f>IF(OR('Sch D. Workings'!D403="",$D$7&lt;=U$7,Y409=0),0,IF(OR(T409="Exceeded Cap",N409="Exceeded Cap",SUM(H409,N409,T409)='Sch D. Workings'!$D$12),"Exceeded Cap",IF((SUMIFS('Sch A. Input'!H401:CJ401,'Sch A. Input'!$H$14:$CJ$14,"Total",'Sch A. Input'!$H$13:$CJ$13,"&lt;="&amp;$AA$7))&gt;'Sch D. Workings'!$D$12,MIN('Sch D. Workings'!AN1410,'Sch D. Workings'!$D$12-N409-T409-H409),'Sch D. Workings'!AN1410)))</f>
        <v>0</v>
      </c>
      <c r="AA409" s="221">
        <f>'Sch D. Workings'!AS1410</f>
        <v>0</v>
      </c>
      <c r="AB409" s="82">
        <f>IFERROR(LOOKUP('Sch D. Workings'!AP1410,$C$10:$C$14,$B$10:$B$14),0)</f>
        <v>0</v>
      </c>
      <c r="AC409" s="99">
        <f>COUNTIFS('Sch D. Workings'!AP1410,"&gt;"&amp;$D$14)</f>
        <v>0</v>
      </c>
    </row>
    <row r="410" spans="3:29" x14ac:dyDescent="0.35">
      <c r="C410" s="81" t="str">
        <f>IF('Sch A. Input'!B402="","",'Sch A. Input'!B402)</f>
        <v/>
      </c>
      <c r="D410" s="81" t="str">
        <f>IF('Sch A. Input'!C402="","",'Sch A. Input'!C402)</f>
        <v/>
      </c>
      <c r="E410" s="85"/>
      <c r="F410" s="85"/>
      <c r="G410" s="99">
        <f>'Sch D. Workings'!G1411</f>
        <v>0</v>
      </c>
      <c r="H410" s="310">
        <f>IF(OR('Sch D. Workings'!D404="",G410=0),0,(IF((SUMIFS('Sch A. Input'!H402:CJ402,'Sch A. Input'!$H$14:$CJ$14,"Total",'Sch A. Input'!$H$13:$CJ$13,"&lt;="&amp;$I$7))&gt;'Sch D. Workings'!$D$12,MIN('Sch D. Workings'!J1411,'Sch D. Workings'!$D$12),'Sch D. Workings'!J1411)))</f>
        <v>0</v>
      </c>
      <c r="I410" s="221">
        <f>'Sch D. Workings'!O1411</f>
        <v>0</v>
      </c>
      <c r="J410" s="82">
        <f>IFERROR(LOOKUP('Sch D. Workings'!L1411,$C$10:$C$14,$B$10:$B$14),0)</f>
        <v>0</v>
      </c>
      <c r="K410" s="99">
        <f>COUNTIFS('Sch D. Workings'!L1411,"&gt;"&amp;$D$14)</f>
        <v>0</v>
      </c>
      <c r="L410" s="300"/>
      <c r="M410" s="78">
        <f>'Sch D. Workings'!Q1411</f>
        <v>0</v>
      </c>
      <c r="N410" s="309">
        <f>IF(OR('Sch D. Workings'!D404="",$D$7&lt;=I$7,M410=0),0,(IF(H410='Sch D. Workings'!$D$12,"Exceeded Cap",IF((SUMIFS('Sch A. Input'!H402:CJ402,'Sch A. Input'!$H$14:$CJ$14,"Total",'Sch A. Input'!$H$13:$CJ$13,"&lt;="&amp;$O$7))&gt;'Sch D. Workings'!$D$12,MIN('Sch D. Workings'!T1411,'Sch D. Workings'!$D$12-H410),'Sch D. Workings'!T1411))))</f>
        <v>0</v>
      </c>
      <c r="O410" s="221">
        <f>'Sch D. Workings'!Y1411</f>
        <v>0</v>
      </c>
      <c r="P410" s="82">
        <f>IFERROR(LOOKUP('Sch D. Workings'!V1411,$C$10:$C$14,$B$10:$B$14),0)</f>
        <v>0</v>
      </c>
      <c r="Q410" s="99">
        <f>COUNTIFS('Sch D. Workings'!V1411,"&gt;"&amp;$D$14)</f>
        <v>0</v>
      </c>
      <c r="R410" s="85"/>
      <c r="S410" s="78">
        <f>'Sch D. Workings'!AA1411</f>
        <v>0</v>
      </c>
      <c r="T410" s="309">
        <f>IF(OR('Sch D. Workings'!D404="",$D$7&lt;=O$7,S410=0),0,IF(OR(N410="Exceeded Cap",SUM(H410,N410)='Sch D. Workings'!$D$12),"Exceeded cap",IF((SUMIFS('Sch A. Input'!H402:CJ402,'Sch A. Input'!$H$14:$CJ$14,"Total",'Sch A. Input'!$H$13:$CJ$13,"&lt;="&amp;$U$7))&gt;'Sch D. Workings'!$D$12,MIN('Sch D. Workings'!AD1411,'Sch D. Workings'!$D$12-N410-H410),'Sch D. Workings'!AD1411)))</f>
        <v>0</v>
      </c>
      <c r="U410" s="221">
        <f>'Sch D. Workings'!AI1411</f>
        <v>0</v>
      </c>
      <c r="V410" s="82">
        <f>IFERROR(LOOKUP('Sch D. Workings'!AF1411,$C$10:$C$14,$B$10:$B$14),0)</f>
        <v>0</v>
      </c>
      <c r="W410" s="99">
        <f>COUNTIFS('Sch D. Workings'!AF1411,"&gt;"&amp;$D$14)</f>
        <v>0</v>
      </c>
      <c r="X410" s="85"/>
      <c r="Y410" s="78">
        <f>'Sch D. Workings'!AK1411</f>
        <v>0</v>
      </c>
      <c r="Z410" s="309">
        <f>IF(OR('Sch D. Workings'!D404="",$D$7&lt;=U$7,Y410=0),0,IF(OR(T410="Exceeded Cap",N410="Exceeded Cap",SUM(H410,N410,T410)='Sch D. Workings'!$D$12),"Exceeded Cap",IF((SUMIFS('Sch A. Input'!H402:CJ402,'Sch A. Input'!$H$14:$CJ$14,"Total",'Sch A. Input'!$H$13:$CJ$13,"&lt;="&amp;$AA$7))&gt;'Sch D. Workings'!$D$12,MIN('Sch D. Workings'!AN1411,'Sch D. Workings'!$D$12-N410-T410-H410),'Sch D. Workings'!AN1411)))</f>
        <v>0</v>
      </c>
      <c r="AA410" s="221">
        <f>'Sch D. Workings'!AS1411</f>
        <v>0</v>
      </c>
      <c r="AB410" s="82">
        <f>IFERROR(LOOKUP('Sch D. Workings'!AP1411,$C$10:$C$14,$B$10:$B$14),0)</f>
        <v>0</v>
      </c>
      <c r="AC410" s="99">
        <f>COUNTIFS('Sch D. Workings'!AP1411,"&gt;"&amp;$D$14)</f>
        <v>0</v>
      </c>
    </row>
    <row r="411" spans="3:29" x14ac:dyDescent="0.35">
      <c r="C411" s="81" t="str">
        <f>IF('Sch A. Input'!B403="","",'Sch A. Input'!B403)</f>
        <v/>
      </c>
      <c r="D411" s="81" t="str">
        <f>IF('Sch A. Input'!C403="","",'Sch A. Input'!C403)</f>
        <v/>
      </c>
      <c r="E411" s="85"/>
      <c r="F411" s="85"/>
      <c r="G411" s="99">
        <f>'Sch D. Workings'!G1412</f>
        <v>0</v>
      </c>
      <c r="H411" s="310">
        <f>IF(OR('Sch D. Workings'!D405="",G411=0),0,(IF((SUMIFS('Sch A. Input'!H403:CJ403,'Sch A. Input'!$H$14:$CJ$14,"Total",'Sch A. Input'!$H$13:$CJ$13,"&lt;="&amp;$I$7))&gt;'Sch D. Workings'!$D$12,MIN('Sch D. Workings'!J1412,'Sch D. Workings'!$D$12),'Sch D. Workings'!J1412)))</f>
        <v>0</v>
      </c>
      <c r="I411" s="221">
        <f>'Sch D. Workings'!O1412</f>
        <v>0</v>
      </c>
      <c r="J411" s="82">
        <f>IFERROR(LOOKUP('Sch D. Workings'!L1412,$C$10:$C$14,$B$10:$B$14),0)</f>
        <v>0</v>
      </c>
      <c r="K411" s="99">
        <f>COUNTIFS('Sch D. Workings'!L1412,"&gt;"&amp;$D$14)</f>
        <v>0</v>
      </c>
      <c r="L411" s="300"/>
      <c r="M411" s="78">
        <f>'Sch D. Workings'!Q1412</f>
        <v>0</v>
      </c>
      <c r="N411" s="309">
        <f>IF(OR('Sch D. Workings'!D405="",$D$7&lt;=I$7,M411=0),0,(IF(H411='Sch D. Workings'!$D$12,"Exceeded Cap",IF((SUMIFS('Sch A. Input'!H403:CJ403,'Sch A. Input'!$H$14:$CJ$14,"Total",'Sch A. Input'!$H$13:$CJ$13,"&lt;="&amp;$O$7))&gt;'Sch D. Workings'!$D$12,MIN('Sch D. Workings'!T1412,'Sch D. Workings'!$D$12-H411),'Sch D. Workings'!T1412))))</f>
        <v>0</v>
      </c>
      <c r="O411" s="221">
        <f>'Sch D. Workings'!Y1412</f>
        <v>0</v>
      </c>
      <c r="P411" s="82">
        <f>IFERROR(LOOKUP('Sch D. Workings'!V1412,$C$10:$C$14,$B$10:$B$14),0)</f>
        <v>0</v>
      </c>
      <c r="Q411" s="99">
        <f>COUNTIFS('Sch D. Workings'!V1412,"&gt;"&amp;$D$14)</f>
        <v>0</v>
      </c>
      <c r="R411" s="85"/>
      <c r="S411" s="78">
        <f>'Sch D. Workings'!AA1412</f>
        <v>0</v>
      </c>
      <c r="T411" s="309">
        <f>IF(OR('Sch D. Workings'!D405="",$D$7&lt;=O$7,S411=0),0,IF(OR(N411="Exceeded Cap",SUM(H411,N411)='Sch D. Workings'!$D$12),"Exceeded cap",IF((SUMIFS('Sch A. Input'!H403:CJ403,'Sch A. Input'!$H$14:$CJ$14,"Total",'Sch A. Input'!$H$13:$CJ$13,"&lt;="&amp;$U$7))&gt;'Sch D. Workings'!$D$12,MIN('Sch D. Workings'!AD1412,'Sch D. Workings'!$D$12-N411-H411),'Sch D. Workings'!AD1412)))</f>
        <v>0</v>
      </c>
      <c r="U411" s="221">
        <f>'Sch D. Workings'!AI1412</f>
        <v>0</v>
      </c>
      <c r="V411" s="82">
        <f>IFERROR(LOOKUP('Sch D. Workings'!AF1412,$C$10:$C$14,$B$10:$B$14),0)</f>
        <v>0</v>
      </c>
      <c r="W411" s="99">
        <f>COUNTIFS('Sch D. Workings'!AF1412,"&gt;"&amp;$D$14)</f>
        <v>0</v>
      </c>
      <c r="X411" s="85"/>
      <c r="Y411" s="78">
        <f>'Sch D. Workings'!AK1412</f>
        <v>0</v>
      </c>
      <c r="Z411" s="309">
        <f>IF(OR('Sch D. Workings'!D405="",$D$7&lt;=U$7,Y411=0),0,IF(OR(T411="Exceeded Cap",N411="Exceeded Cap",SUM(H411,N411,T411)='Sch D. Workings'!$D$12),"Exceeded Cap",IF((SUMIFS('Sch A. Input'!H403:CJ403,'Sch A. Input'!$H$14:$CJ$14,"Total",'Sch A. Input'!$H$13:$CJ$13,"&lt;="&amp;$AA$7))&gt;'Sch D. Workings'!$D$12,MIN('Sch D. Workings'!AN1412,'Sch D. Workings'!$D$12-N411-T411-H411),'Sch D. Workings'!AN1412)))</f>
        <v>0</v>
      </c>
      <c r="AA411" s="221">
        <f>'Sch D. Workings'!AS1412</f>
        <v>0</v>
      </c>
      <c r="AB411" s="82">
        <f>IFERROR(LOOKUP('Sch D. Workings'!AP1412,$C$10:$C$14,$B$10:$B$14),0)</f>
        <v>0</v>
      </c>
      <c r="AC411" s="99">
        <f>COUNTIFS('Sch D. Workings'!AP1412,"&gt;"&amp;$D$14)</f>
        <v>0</v>
      </c>
    </row>
    <row r="412" spans="3:29" x14ac:dyDescent="0.35">
      <c r="C412" s="81" t="str">
        <f>IF('Sch A. Input'!B404="","",'Sch A. Input'!B404)</f>
        <v/>
      </c>
      <c r="D412" s="81" t="str">
        <f>IF('Sch A. Input'!C404="","",'Sch A. Input'!C404)</f>
        <v/>
      </c>
      <c r="E412" s="85"/>
      <c r="F412" s="85"/>
      <c r="G412" s="99">
        <f>'Sch D. Workings'!G1413</f>
        <v>0</v>
      </c>
      <c r="H412" s="310">
        <f>IF(OR('Sch D. Workings'!D406="",G412=0),0,(IF((SUMIFS('Sch A. Input'!H404:CJ404,'Sch A. Input'!$H$14:$CJ$14,"Total",'Sch A. Input'!$H$13:$CJ$13,"&lt;="&amp;$I$7))&gt;'Sch D. Workings'!$D$12,MIN('Sch D. Workings'!J1413,'Sch D. Workings'!$D$12),'Sch D. Workings'!J1413)))</f>
        <v>0</v>
      </c>
      <c r="I412" s="221">
        <f>'Sch D. Workings'!O1413</f>
        <v>0</v>
      </c>
      <c r="J412" s="82">
        <f>IFERROR(LOOKUP('Sch D. Workings'!L1413,$C$10:$C$14,$B$10:$B$14),0)</f>
        <v>0</v>
      </c>
      <c r="K412" s="99">
        <f>COUNTIFS('Sch D. Workings'!L1413,"&gt;"&amp;$D$14)</f>
        <v>0</v>
      </c>
      <c r="L412" s="300"/>
      <c r="M412" s="78">
        <f>'Sch D. Workings'!Q1413</f>
        <v>0</v>
      </c>
      <c r="N412" s="309">
        <f>IF(OR('Sch D. Workings'!D406="",$D$7&lt;=I$7,M412=0),0,(IF(H412='Sch D. Workings'!$D$12,"Exceeded Cap",IF((SUMIFS('Sch A. Input'!H404:CJ404,'Sch A. Input'!$H$14:$CJ$14,"Total",'Sch A. Input'!$H$13:$CJ$13,"&lt;="&amp;$O$7))&gt;'Sch D. Workings'!$D$12,MIN('Sch D. Workings'!T1413,'Sch D. Workings'!$D$12-H412),'Sch D. Workings'!T1413))))</f>
        <v>0</v>
      </c>
      <c r="O412" s="221">
        <f>'Sch D. Workings'!Y1413</f>
        <v>0</v>
      </c>
      <c r="P412" s="82">
        <f>IFERROR(LOOKUP('Sch D. Workings'!V1413,$C$10:$C$14,$B$10:$B$14),0)</f>
        <v>0</v>
      </c>
      <c r="Q412" s="99">
        <f>COUNTIFS('Sch D. Workings'!V1413,"&gt;"&amp;$D$14)</f>
        <v>0</v>
      </c>
      <c r="R412" s="85"/>
      <c r="S412" s="78">
        <f>'Sch D. Workings'!AA1413</f>
        <v>0</v>
      </c>
      <c r="T412" s="309">
        <f>IF(OR('Sch D. Workings'!D406="",$D$7&lt;=O$7,S412=0),0,IF(OR(N412="Exceeded Cap",SUM(H412,N412)='Sch D. Workings'!$D$12),"Exceeded cap",IF((SUMIFS('Sch A. Input'!H404:CJ404,'Sch A. Input'!$H$14:$CJ$14,"Total",'Sch A. Input'!$H$13:$CJ$13,"&lt;="&amp;$U$7))&gt;'Sch D. Workings'!$D$12,MIN('Sch D. Workings'!AD1413,'Sch D. Workings'!$D$12-N412-H412),'Sch D. Workings'!AD1413)))</f>
        <v>0</v>
      </c>
      <c r="U412" s="221">
        <f>'Sch D. Workings'!AI1413</f>
        <v>0</v>
      </c>
      <c r="V412" s="82">
        <f>IFERROR(LOOKUP('Sch D. Workings'!AF1413,$C$10:$C$14,$B$10:$B$14),0)</f>
        <v>0</v>
      </c>
      <c r="W412" s="99">
        <f>COUNTIFS('Sch D. Workings'!AF1413,"&gt;"&amp;$D$14)</f>
        <v>0</v>
      </c>
      <c r="X412" s="85"/>
      <c r="Y412" s="78">
        <f>'Sch D. Workings'!AK1413</f>
        <v>0</v>
      </c>
      <c r="Z412" s="309">
        <f>IF(OR('Sch D. Workings'!D406="",$D$7&lt;=U$7,Y412=0),0,IF(OR(T412="Exceeded Cap",N412="Exceeded Cap",SUM(H412,N412,T412)='Sch D. Workings'!$D$12),"Exceeded Cap",IF((SUMIFS('Sch A. Input'!H404:CJ404,'Sch A. Input'!$H$14:$CJ$14,"Total",'Sch A. Input'!$H$13:$CJ$13,"&lt;="&amp;$AA$7))&gt;'Sch D. Workings'!$D$12,MIN('Sch D. Workings'!AN1413,'Sch D. Workings'!$D$12-N412-T412-H412),'Sch D. Workings'!AN1413)))</f>
        <v>0</v>
      </c>
      <c r="AA412" s="221">
        <f>'Sch D. Workings'!AS1413</f>
        <v>0</v>
      </c>
      <c r="AB412" s="82">
        <f>IFERROR(LOOKUP('Sch D. Workings'!AP1413,$C$10:$C$14,$B$10:$B$14),0)</f>
        <v>0</v>
      </c>
      <c r="AC412" s="99">
        <f>COUNTIFS('Sch D. Workings'!AP1413,"&gt;"&amp;$D$14)</f>
        <v>0</v>
      </c>
    </row>
    <row r="413" spans="3:29" x14ac:dyDescent="0.35">
      <c r="C413" s="81" t="str">
        <f>IF('Sch A. Input'!B405="","",'Sch A. Input'!B405)</f>
        <v/>
      </c>
      <c r="D413" s="81" t="str">
        <f>IF('Sch A. Input'!C405="","",'Sch A. Input'!C405)</f>
        <v/>
      </c>
      <c r="E413" s="85"/>
      <c r="F413" s="85"/>
      <c r="G413" s="99">
        <f>'Sch D. Workings'!G1414</f>
        <v>0</v>
      </c>
      <c r="H413" s="310">
        <f>IF(OR('Sch D. Workings'!D407="",G413=0),0,(IF((SUMIFS('Sch A. Input'!H405:CJ405,'Sch A. Input'!$H$14:$CJ$14,"Total",'Sch A. Input'!$H$13:$CJ$13,"&lt;="&amp;$I$7))&gt;'Sch D. Workings'!$D$12,MIN('Sch D. Workings'!J1414,'Sch D. Workings'!$D$12),'Sch D. Workings'!J1414)))</f>
        <v>0</v>
      </c>
      <c r="I413" s="221">
        <f>'Sch D. Workings'!O1414</f>
        <v>0</v>
      </c>
      <c r="J413" s="82">
        <f>IFERROR(LOOKUP('Sch D. Workings'!L1414,$C$10:$C$14,$B$10:$B$14),0)</f>
        <v>0</v>
      </c>
      <c r="K413" s="99">
        <f>COUNTIFS('Sch D. Workings'!L1414,"&gt;"&amp;$D$14)</f>
        <v>0</v>
      </c>
      <c r="L413" s="300"/>
      <c r="M413" s="78">
        <f>'Sch D. Workings'!Q1414</f>
        <v>0</v>
      </c>
      <c r="N413" s="309">
        <f>IF(OR('Sch D. Workings'!D407="",$D$7&lt;=I$7,M413=0),0,(IF(H413='Sch D. Workings'!$D$12,"Exceeded Cap",IF((SUMIFS('Sch A. Input'!H405:CJ405,'Sch A. Input'!$H$14:$CJ$14,"Total",'Sch A. Input'!$H$13:$CJ$13,"&lt;="&amp;$O$7))&gt;'Sch D. Workings'!$D$12,MIN('Sch D. Workings'!T1414,'Sch D. Workings'!$D$12-H413),'Sch D. Workings'!T1414))))</f>
        <v>0</v>
      </c>
      <c r="O413" s="221">
        <f>'Sch D. Workings'!Y1414</f>
        <v>0</v>
      </c>
      <c r="P413" s="82">
        <f>IFERROR(LOOKUP('Sch D. Workings'!V1414,$C$10:$C$14,$B$10:$B$14),0)</f>
        <v>0</v>
      </c>
      <c r="Q413" s="99">
        <f>COUNTIFS('Sch D. Workings'!V1414,"&gt;"&amp;$D$14)</f>
        <v>0</v>
      </c>
      <c r="R413" s="85"/>
      <c r="S413" s="78">
        <f>'Sch D. Workings'!AA1414</f>
        <v>0</v>
      </c>
      <c r="T413" s="309">
        <f>IF(OR('Sch D. Workings'!D407="",$D$7&lt;=O$7,S413=0),0,IF(OR(N413="Exceeded Cap",SUM(H413,N413)='Sch D. Workings'!$D$12),"Exceeded cap",IF((SUMIFS('Sch A. Input'!H405:CJ405,'Sch A. Input'!$H$14:$CJ$14,"Total",'Sch A. Input'!$H$13:$CJ$13,"&lt;="&amp;$U$7))&gt;'Sch D. Workings'!$D$12,MIN('Sch D. Workings'!AD1414,'Sch D. Workings'!$D$12-N413-H413),'Sch D. Workings'!AD1414)))</f>
        <v>0</v>
      </c>
      <c r="U413" s="221">
        <f>'Sch D. Workings'!AI1414</f>
        <v>0</v>
      </c>
      <c r="V413" s="82">
        <f>IFERROR(LOOKUP('Sch D. Workings'!AF1414,$C$10:$C$14,$B$10:$B$14),0)</f>
        <v>0</v>
      </c>
      <c r="W413" s="99">
        <f>COUNTIFS('Sch D. Workings'!AF1414,"&gt;"&amp;$D$14)</f>
        <v>0</v>
      </c>
      <c r="X413" s="85"/>
      <c r="Y413" s="78">
        <f>'Sch D. Workings'!AK1414</f>
        <v>0</v>
      </c>
      <c r="Z413" s="309">
        <f>IF(OR('Sch D. Workings'!D407="",$D$7&lt;=U$7,Y413=0),0,IF(OR(T413="Exceeded Cap",N413="Exceeded Cap",SUM(H413,N413,T413)='Sch D. Workings'!$D$12),"Exceeded Cap",IF((SUMIFS('Sch A. Input'!H405:CJ405,'Sch A. Input'!$H$14:$CJ$14,"Total",'Sch A. Input'!$H$13:$CJ$13,"&lt;="&amp;$AA$7))&gt;'Sch D. Workings'!$D$12,MIN('Sch D. Workings'!AN1414,'Sch D. Workings'!$D$12-N413-T413-H413),'Sch D. Workings'!AN1414)))</f>
        <v>0</v>
      </c>
      <c r="AA413" s="221">
        <f>'Sch D. Workings'!AS1414</f>
        <v>0</v>
      </c>
      <c r="AB413" s="82">
        <f>IFERROR(LOOKUP('Sch D. Workings'!AP1414,$C$10:$C$14,$B$10:$B$14),0)</f>
        <v>0</v>
      </c>
      <c r="AC413" s="99">
        <f>COUNTIFS('Sch D. Workings'!AP1414,"&gt;"&amp;$D$14)</f>
        <v>0</v>
      </c>
    </row>
    <row r="414" spans="3:29" x14ac:dyDescent="0.35">
      <c r="C414" s="81" t="str">
        <f>IF('Sch A. Input'!B406="","",'Sch A. Input'!B406)</f>
        <v/>
      </c>
      <c r="D414" s="81" t="str">
        <f>IF('Sch A. Input'!C406="","",'Sch A. Input'!C406)</f>
        <v/>
      </c>
      <c r="E414" s="85"/>
      <c r="F414" s="85"/>
      <c r="G414" s="99">
        <f>'Sch D. Workings'!G1415</f>
        <v>0</v>
      </c>
      <c r="H414" s="310">
        <f>IF(OR('Sch D. Workings'!D408="",G414=0),0,(IF((SUMIFS('Sch A. Input'!H406:CJ406,'Sch A. Input'!$H$14:$CJ$14,"Total",'Sch A. Input'!$H$13:$CJ$13,"&lt;="&amp;$I$7))&gt;'Sch D. Workings'!$D$12,MIN('Sch D. Workings'!J1415,'Sch D. Workings'!$D$12),'Sch D. Workings'!J1415)))</f>
        <v>0</v>
      </c>
      <c r="I414" s="221">
        <f>'Sch D. Workings'!O1415</f>
        <v>0</v>
      </c>
      <c r="J414" s="82">
        <f>IFERROR(LOOKUP('Sch D. Workings'!L1415,$C$10:$C$14,$B$10:$B$14),0)</f>
        <v>0</v>
      </c>
      <c r="K414" s="99">
        <f>COUNTIFS('Sch D. Workings'!L1415,"&gt;"&amp;$D$14)</f>
        <v>0</v>
      </c>
      <c r="L414" s="300"/>
      <c r="M414" s="78">
        <f>'Sch D. Workings'!Q1415</f>
        <v>0</v>
      </c>
      <c r="N414" s="309">
        <f>IF(OR('Sch D. Workings'!D408="",$D$7&lt;=I$7,M414=0),0,(IF(H414='Sch D. Workings'!$D$12,"Exceeded Cap",IF((SUMIFS('Sch A. Input'!H406:CJ406,'Sch A. Input'!$H$14:$CJ$14,"Total",'Sch A. Input'!$H$13:$CJ$13,"&lt;="&amp;$O$7))&gt;'Sch D. Workings'!$D$12,MIN('Sch D. Workings'!T1415,'Sch D. Workings'!$D$12-H414),'Sch D. Workings'!T1415))))</f>
        <v>0</v>
      </c>
      <c r="O414" s="221">
        <f>'Sch D. Workings'!Y1415</f>
        <v>0</v>
      </c>
      <c r="P414" s="82">
        <f>IFERROR(LOOKUP('Sch D. Workings'!V1415,$C$10:$C$14,$B$10:$B$14),0)</f>
        <v>0</v>
      </c>
      <c r="Q414" s="99">
        <f>COUNTIFS('Sch D. Workings'!V1415,"&gt;"&amp;$D$14)</f>
        <v>0</v>
      </c>
      <c r="R414" s="85"/>
      <c r="S414" s="78">
        <f>'Sch D. Workings'!AA1415</f>
        <v>0</v>
      </c>
      <c r="T414" s="309">
        <f>IF(OR('Sch D. Workings'!D408="",$D$7&lt;=O$7,S414=0),0,IF(OR(N414="Exceeded Cap",SUM(H414,N414)='Sch D. Workings'!$D$12),"Exceeded cap",IF((SUMIFS('Sch A. Input'!H406:CJ406,'Sch A. Input'!$H$14:$CJ$14,"Total",'Sch A. Input'!$H$13:$CJ$13,"&lt;="&amp;$U$7))&gt;'Sch D. Workings'!$D$12,MIN('Sch D. Workings'!AD1415,'Sch D. Workings'!$D$12-N414-H414),'Sch D. Workings'!AD1415)))</f>
        <v>0</v>
      </c>
      <c r="U414" s="221">
        <f>'Sch D. Workings'!AI1415</f>
        <v>0</v>
      </c>
      <c r="V414" s="82">
        <f>IFERROR(LOOKUP('Sch D. Workings'!AF1415,$C$10:$C$14,$B$10:$B$14),0)</f>
        <v>0</v>
      </c>
      <c r="W414" s="99">
        <f>COUNTIFS('Sch D. Workings'!AF1415,"&gt;"&amp;$D$14)</f>
        <v>0</v>
      </c>
      <c r="X414" s="85"/>
      <c r="Y414" s="78">
        <f>'Sch D. Workings'!AK1415</f>
        <v>0</v>
      </c>
      <c r="Z414" s="309">
        <f>IF(OR('Sch D. Workings'!D408="",$D$7&lt;=U$7,Y414=0),0,IF(OR(T414="Exceeded Cap",N414="Exceeded Cap",SUM(H414,N414,T414)='Sch D. Workings'!$D$12),"Exceeded Cap",IF((SUMIFS('Sch A. Input'!H406:CJ406,'Sch A. Input'!$H$14:$CJ$14,"Total",'Sch A. Input'!$H$13:$CJ$13,"&lt;="&amp;$AA$7))&gt;'Sch D. Workings'!$D$12,MIN('Sch D. Workings'!AN1415,'Sch D. Workings'!$D$12-N414-T414-H414),'Sch D. Workings'!AN1415)))</f>
        <v>0</v>
      </c>
      <c r="AA414" s="221">
        <f>'Sch D. Workings'!AS1415</f>
        <v>0</v>
      </c>
      <c r="AB414" s="82">
        <f>IFERROR(LOOKUP('Sch D. Workings'!AP1415,$C$10:$C$14,$B$10:$B$14),0)</f>
        <v>0</v>
      </c>
      <c r="AC414" s="99">
        <f>COUNTIFS('Sch D. Workings'!AP1415,"&gt;"&amp;$D$14)</f>
        <v>0</v>
      </c>
    </row>
    <row r="415" spans="3:29" x14ac:dyDescent="0.35">
      <c r="C415" s="81" t="str">
        <f>IF('Sch A. Input'!B407="","",'Sch A. Input'!B407)</f>
        <v/>
      </c>
      <c r="D415" s="81" t="str">
        <f>IF('Sch A. Input'!C407="","",'Sch A. Input'!C407)</f>
        <v/>
      </c>
      <c r="E415" s="85"/>
      <c r="F415" s="85"/>
      <c r="G415" s="99">
        <f>'Sch D. Workings'!G1416</f>
        <v>0</v>
      </c>
      <c r="H415" s="310">
        <f>IF(OR('Sch D. Workings'!D409="",G415=0),0,(IF((SUMIFS('Sch A. Input'!H407:CJ407,'Sch A. Input'!$H$14:$CJ$14,"Total",'Sch A. Input'!$H$13:$CJ$13,"&lt;="&amp;$I$7))&gt;'Sch D. Workings'!$D$12,MIN('Sch D. Workings'!J1416,'Sch D. Workings'!$D$12),'Sch D. Workings'!J1416)))</f>
        <v>0</v>
      </c>
      <c r="I415" s="221">
        <f>'Sch D. Workings'!O1416</f>
        <v>0</v>
      </c>
      <c r="J415" s="82">
        <f>IFERROR(LOOKUP('Sch D. Workings'!L1416,$C$10:$C$14,$B$10:$B$14),0)</f>
        <v>0</v>
      </c>
      <c r="K415" s="99">
        <f>COUNTIFS('Sch D. Workings'!L1416,"&gt;"&amp;$D$14)</f>
        <v>0</v>
      </c>
      <c r="L415" s="300"/>
      <c r="M415" s="78">
        <f>'Sch D. Workings'!Q1416</f>
        <v>0</v>
      </c>
      <c r="N415" s="309">
        <f>IF(OR('Sch D. Workings'!D409="",$D$7&lt;=I$7,M415=0),0,(IF(H415='Sch D. Workings'!$D$12,"Exceeded Cap",IF((SUMIFS('Sch A. Input'!H407:CJ407,'Sch A. Input'!$H$14:$CJ$14,"Total",'Sch A. Input'!$H$13:$CJ$13,"&lt;="&amp;$O$7))&gt;'Sch D. Workings'!$D$12,MIN('Sch D. Workings'!T1416,'Sch D. Workings'!$D$12-H415),'Sch D. Workings'!T1416))))</f>
        <v>0</v>
      </c>
      <c r="O415" s="221">
        <f>'Sch D. Workings'!Y1416</f>
        <v>0</v>
      </c>
      <c r="P415" s="82">
        <f>IFERROR(LOOKUP('Sch D. Workings'!V1416,$C$10:$C$14,$B$10:$B$14),0)</f>
        <v>0</v>
      </c>
      <c r="Q415" s="99">
        <f>COUNTIFS('Sch D. Workings'!V1416,"&gt;"&amp;$D$14)</f>
        <v>0</v>
      </c>
      <c r="R415" s="85"/>
      <c r="S415" s="78">
        <f>'Sch D. Workings'!AA1416</f>
        <v>0</v>
      </c>
      <c r="T415" s="309">
        <f>IF(OR('Sch D. Workings'!D409="",$D$7&lt;=O$7,S415=0),0,IF(OR(N415="Exceeded Cap",SUM(H415,N415)='Sch D. Workings'!$D$12),"Exceeded cap",IF((SUMIFS('Sch A. Input'!H407:CJ407,'Sch A. Input'!$H$14:$CJ$14,"Total",'Sch A. Input'!$H$13:$CJ$13,"&lt;="&amp;$U$7))&gt;'Sch D. Workings'!$D$12,MIN('Sch D. Workings'!AD1416,'Sch D. Workings'!$D$12-N415-H415),'Sch D. Workings'!AD1416)))</f>
        <v>0</v>
      </c>
      <c r="U415" s="221">
        <f>'Sch D. Workings'!AI1416</f>
        <v>0</v>
      </c>
      <c r="V415" s="82">
        <f>IFERROR(LOOKUP('Sch D. Workings'!AF1416,$C$10:$C$14,$B$10:$B$14),0)</f>
        <v>0</v>
      </c>
      <c r="W415" s="99">
        <f>COUNTIFS('Sch D. Workings'!AF1416,"&gt;"&amp;$D$14)</f>
        <v>0</v>
      </c>
      <c r="X415" s="85"/>
      <c r="Y415" s="78">
        <f>'Sch D. Workings'!AK1416</f>
        <v>0</v>
      </c>
      <c r="Z415" s="309">
        <f>IF(OR('Sch D. Workings'!D409="",$D$7&lt;=U$7,Y415=0),0,IF(OR(T415="Exceeded Cap",N415="Exceeded Cap",SUM(H415,N415,T415)='Sch D. Workings'!$D$12),"Exceeded Cap",IF((SUMIFS('Sch A. Input'!H407:CJ407,'Sch A. Input'!$H$14:$CJ$14,"Total",'Sch A. Input'!$H$13:$CJ$13,"&lt;="&amp;$AA$7))&gt;'Sch D. Workings'!$D$12,MIN('Sch D. Workings'!AN1416,'Sch D. Workings'!$D$12-N415-T415-H415),'Sch D. Workings'!AN1416)))</f>
        <v>0</v>
      </c>
      <c r="AA415" s="221">
        <f>'Sch D. Workings'!AS1416</f>
        <v>0</v>
      </c>
      <c r="AB415" s="82">
        <f>IFERROR(LOOKUP('Sch D. Workings'!AP1416,$C$10:$C$14,$B$10:$B$14),0)</f>
        <v>0</v>
      </c>
      <c r="AC415" s="99">
        <f>COUNTIFS('Sch D. Workings'!AP1416,"&gt;"&amp;$D$14)</f>
        <v>0</v>
      </c>
    </row>
    <row r="416" spans="3:29" x14ac:dyDescent="0.35">
      <c r="C416" s="81" t="str">
        <f>IF('Sch A. Input'!B408="","",'Sch A. Input'!B408)</f>
        <v/>
      </c>
      <c r="D416" s="81" t="str">
        <f>IF('Sch A. Input'!C408="","",'Sch A. Input'!C408)</f>
        <v/>
      </c>
      <c r="E416" s="85"/>
      <c r="F416" s="85"/>
      <c r="G416" s="99">
        <f>'Sch D. Workings'!G1417</f>
        <v>0</v>
      </c>
      <c r="H416" s="310">
        <f>IF(OR('Sch D. Workings'!D410="",G416=0),0,(IF((SUMIFS('Sch A. Input'!H408:CJ408,'Sch A. Input'!$H$14:$CJ$14,"Total",'Sch A. Input'!$H$13:$CJ$13,"&lt;="&amp;$I$7))&gt;'Sch D. Workings'!$D$12,MIN('Sch D. Workings'!J1417,'Sch D. Workings'!$D$12),'Sch D. Workings'!J1417)))</f>
        <v>0</v>
      </c>
      <c r="I416" s="221">
        <f>'Sch D. Workings'!O1417</f>
        <v>0</v>
      </c>
      <c r="J416" s="82">
        <f>IFERROR(LOOKUP('Sch D. Workings'!L1417,$C$10:$C$14,$B$10:$B$14),0)</f>
        <v>0</v>
      </c>
      <c r="K416" s="99">
        <f>COUNTIFS('Sch D. Workings'!L1417,"&gt;"&amp;$D$14)</f>
        <v>0</v>
      </c>
      <c r="L416" s="300"/>
      <c r="M416" s="78">
        <f>'Sch D. Workings'!Q1417</f>
        <v>0</v>
      </c>
      <c r="N416" s="309">
        <f>IF(OR('Sch D. Workings'!D410="",$D$7&lt;=I$7,M416=0),0,(IF(H416='Sch D. Workings'!$D$12,"Exceeded Cap",IF((SUMIFS('Sch A. Input'!H408:CJ408,'Sch A. Input'!$H$14:$CJ$14,"Total",'Sch A. Input'!$H$13:$CJ$13,"&lt;="&amp;$O$7))&gt;'Sch D. Workings'!$D$12,MIN('Sch D. Workings'!T1417,'Sch D. Workings'!$D$12-H416),'Sch D. Workings'!T1417))))</f>
        <v>0</v>
      </c>
      <c r="O416" s="221">
        <f>'Sch D. Workings'!Y1417</f>
        <v>0</v>
      </c>
      <c r="P416" s="82">
        <f>IFERROR(LOOKUP('Sch D. Workings'!V1417,$C$10:$C$14,$B$10:$B$14),0)</f>
        <v>0</v>
      </c>
      <c r="Q416" s="99">
        <f>COUNTIFS('Sch D. Workings'!V1417,"&gt;"&amp;$D$14)</f>
        <v>0</v>
      </c>
      <c r="R416" s="85"/>
      <c r="S416" s="78">
        <f>'Sch D. Workings'!AA1417</f>
        <v>0</v>
      </c>
      <c r="T416" s="309">
        <f>IF(OR('Sch D. Workings'!D410="",$D$7&lt;=O$7,S416=0),0,IF(OR(N416="Exceeded Cap",SUM(H416,N416)='Sch D. Workings'!$D$12),"Exceeded cap",IF((SUMIFS('Sch A. Input'!H408:CJ408,'Sch A. Input'!$H$14:$CJ$14,"Total",'Sch A. Input'!$H$13:$CJ$13,"&lt;="&amp;$U$7))&gt;'Sch D. Workings'!$D$12,MIN('Sch D. Workings'!AD1417,'Sch D. Workings'!$D$12-N416-H416),'Sch D. Workings'!AD1417)))</f>
        <v>0</v>
      </c>
      <c r="U416" s="221">
        <f>'Sch D. Workings'!AI1417</f>
        <v>0</v>
      </c>
      <c r="V416" s="82">
        <f>IFERROR(LOOKUP('Sch D. Workings'!AF1417,$C$10:$C$14,$B$10:$B$14),0)</f>
        <v>0</v>
      </c>
      <c r="W416" s="99">
        <f>COUNTIFS('Sch D. Workings'!AF1417,"&gt;"&amp;$D$14)</f>
        <v>0</v>
      </c>
      <c r="X416" s="85"/>
      <c r="Y416" s="78">
        <f>'Sch D. Workings'!AK1417</f>
        <v>0</v>
      </c>
      <c r="Z416" s="309">
        <f>IF(OR('Sch D. Workings'!D410="",$D$7&lt;=U$7,Y416=0),0,IF(OR(T416="Exceeded Cap",N416="Exceeded Cap",SUM(H416,N416,T416)='Sch D. Workings'!$D$12),"Exceeded Cap",IF((SUMIFS('Sch A. Input'!H408:CJ408,'Sch A. Input'!$H$14:$CJ$14,"Total",'Sch A. Input'!$H$13:$CJ$13,"&lt;="&amp;$AA$7))&gt;'Sch D. Workings'!$D$12,MIN('Sch D. Workings'!AN1417,'Sch D. Workings'!$D$12-N416-T416-H416),'Sch D. Workings'!AN1417)))</f>
        <v>0</v>
      </c>
      <c r="AA416" s="221">
        <f>'Sch D. Workings'!AS1417</f>
        <v>0</v>
      </c>
      <c r="AB416" s="82">
        <f>IFERROR(LOOKUP('Sch D. Workings'!AP1417,$C$10:$C$14,$B$10:$B$14),0)</f>
        <v>0</v>
      </c>
      <c r="AC416" s="99">
        <f>COUNTIFS('Sch D. Workings'!AP1417,"&gt;"&amp;$D$14)</f>
        <v>0</v>
      </c>
    </row>
    <row r="417" spans="3:29" x14ac:dyDescent="0.35">
      <c r="C417" s="81" t="str">
        <f>IF('Sch A. Input'!B409="","",'Sch A. Input'!B409)</f>
        <v/>
      </c>
      <c r="D417" s="81" t="str">
        <f>IF('Sch A. Input'!C409="","",'Sch A. Input'!C409)</f>
        <v/>
      </c>
      <c r="E417" s="85"/>
      <c r="F417" s="85"/>
      <c r="G417" s="99">
        <f>'Sch D. Workings'!G1418</f>
        <v>0</v>
      </c>
      <c r="H417" s="310">
        <f>IF(OR('Sch D. Workings'!D411="",G417=0),0,(IF((SUMIFS('Sch A. Input'!H409:CJ409,'Sch A. Input'!$H$14:$CJ$14,"Total",'Sch A. Input'!$H$13:$CJ$13,"&lt;="&amp;$I$7))&gt;'Sch D. Workings'!$D$12,MIN('Sch D. Workings'!J1418,'Sch D. Workings'!$D$12),'Sch D. Workings'!J1418)))</f>
        <v>0</v>
      </c>
      <c r="I417" s="221">
        <f>'Sch D. Workings'!O1418</f>
        <v>0</v>
      </c>
      <c r="J417" s="82">
        <f>IFERROR(LOOKUP('Sch D. Workings'!L1418,$C$10:$C$14,$B$10:$B$14),0)</f>
        <v>0</v>
      </c>
      <c r="K417" s="99">
        <f>COUNTIFS('Sch D. Workings'!L1418,"&gt;"&amp;$D$14)</f>
        <v>0</v>
      </c>
      <c r="L417" s="300"/>
      <c r="M417" s="78">
        <f>'Sch D. Workings'!Q1418</f>
        <v>0</v>
      </c>
      <c r="N417" s="309">
        <f>IF(OR('Sch D. Workings'!D411="",$D$7&lt;=I$7,M417=0),0,(IF(H417='Sch D. Workings'!$D$12,"Exceeded Cap",IF((SUMIFS('Sch A. Input'!H409:CJ409,'Sch A. Input'!$H$14:$CJ$14,"Total",'Sch A. Input'!$H$13:$CJ$13,"&lt;="&amp;$O$7))&gt;'Sch D. Workings'!$D$12,MIN('Sch D. Workings'!T1418,'Sch D. Workings'!$D$12-H417),'Sch D. Workings'!T1418))))</f>
        <v>0</v>
      </c>
      <c r="O417" s="221">
        <f>'Sch D. Workings'!Y1418</f>
        <v>0</v>
      </c>
      <c r="P417" s="82">
        <f>IFERROR(LOOKUP('Sch D. Workings'!V1418,$C$10:$C$14,$B$10:$B$14),0)</f>
        <v>0</v>
      </c>
      <c r="Q417" s="99">
        <f>COUNTIFS('Sch D. Workings'!V1418,"&gt;"&amp;$D$14)</f>
        <v>0</v>
      </c>
      <c r="R417" s="85"/>
      <c r="S417" s="78">
        <f>'Sch D. Workings'!AA1418</f>
        <v>0</v>
      </c>
      <c r="T417" s="309">
        <f>IF(OR('Sch D. Workings'!D411="",$D$7&lt;=O$7,S417=0),0,IF(OR(N417="Exceeded Cap",SUM(H417,N417)='Sch D. Workings'!$D$12),"Exceeded cap",IF((SUMIFS('Sch A. Input'!H409:CJ409,'Sch A. Input'!$H$14:$CJ$14,"Total",'Sch A. Input'!$H$13:$CJ$13,"&lt;="&amp;$U$7))&gt;'Sch D. Workings'!$D$12,MIN('Sch D. Workings'!AD1418,'Sch D. Workings'!$D$12-N417-H417),'Sch D. Workings'!AD1418)))</f>
        <v>0</v>
      </c>
      <c r="U417" s="221">
        <f>'Sch D. Workings'!AI1418</f>
        <v>0</v>
      </c>
      <c r="V417" s="82">
        <f>IFERROR(LOOKUP('Sch D. Workings'!AF1418,$C$10:$C$14,$B$10:$B$14),0)</f>
        <v>0</v>
      </c>
      <c r="W417" s="99">
        <f>COUNTIFS('Sch D. Workings'!AF1418,"&gt;"&amp;$D$14)</f>
        <v>0</v>
      </c>
      <c r="X417" s="85"/>
      <c r="Y417" s="78">
        <f>'Sch D. Workings'!AK1418</f>
        <v>0</v>
      </c>
      <c r="Z417" s="309">
        <f>IF(OR('Sch D. Workings'!D411="",$D$7&lt;=U$7,Y417=0),0,IF(OR(T417="Exceeded Cap",N417="Exceeded Cap",SUM(H417,N417,T417)='Sch D. Workings'!$D$12),"Exceeded Cap",IF((SUMIFS('Sch A. Input'!H409:CJ409,'Sch A. Input'!$H$14:$CJ$14,"Total",'Sch A. Input'!$H$13:$CJ$13,"&lt;="&amp;$AA$7))&gt;'Sch D. Workings'!$D$12,MIN('Sch D. Workings'!AN1418,'Sch D. Workings'!$D$12-N417-T417-H417),'Sch D. Workings'!AN1418)))</f>
        <v>0</v>
      </c>
      <c r="AA417" s="221">
        <f>'Sch D. Workings'!AS1418</f>
        <v>0</v>
      </c>
      <c r="AB417" s="82">
        <f>IFERROR(LOOKUP('Sch D. Workings'!AP1418,$C$10:$C$14,$B$10:$B$14),0)</f>
        <v>0</v>
      </c>
      <c r="AC417" s="99">
        <f>COUNTIFS('Sch D. Workings'!AP1418,"&gt;"&amp;$D$14)</f>
        <v>0</v>
      </c>
    </row>
    <row r="418" spans="3:29" x14ac:dyDescent="0.35">
      <c r="C418" s="81" t="str">
        <f>IF('Sch A. Input'!B410="","",'Sch A. Input'!B410)</f>
        <v/>
      </c>
      <c r="D418" s="81" t="str">
        <f>IF('Sch A. Input'!C410="","",'Sch A. Input'!C410)</f>
        <v/>
      </c>
      <c r="E418" s="85"/>
      <c r="F418" s="85"/>
      <c r="G418" s="99">
        <f>'Sch D. Workings'!G1419</f>
        <v>0</v>
      </c>
      <c r="H418" s="310">
        <f>IF(OR('Sch D. Workings'!D412="",G418=0),0,(IF((SUMIFS('Sch A. Input'!H410:CJ410,'Sch A. Input'!$H$14:$CJ$14,"Total",'Sch A. Input'!$H$13:$CJ$13,"&lt;="&amp;$I$7))&gt;'Sch D. Workings'!$D$12,MIN('Sch D. Workings'!J1419,'Sch D. Workings'!$D$12),'Sch D. Workings'!J1419)))</f>
        <v>0</v>
      </c>
      <c r="I418" s="221">
        <f>'Sch D. Workings'!O1419</f>
        <v>0</v>
      </c>
      <c r="J418" s="82">
        <f>IFERROR(LOOKUP('Sch D. Workings'!L1419,$C$10:$C$14,$B$10:$B$14),0)</f>
        <v>0</v>
      </c>
      <c r="K418" s="99">
        <f>COUNTIFS('Sch D. Workings'!L1419,"&gt;"&amp;$D$14)</f>
        <v>0</v>
      </c>
      <c r="L418" s="300"/>
      <c r="M418" s="78">
        <f>'Sch D. Workings'!Q1419</f>
        <v>0</v>
      </c>
      <c r="N418" s="309">
        <f>IF(OR('Sch D. Workings'!D412="",$D$7&lt;=I$7,M418=0),0,(IF(H418='Sch D. Workings'!$D$12,"Exceeded Cap",IF((SUMIFS('Sch A. Input'!H410:CJ410,'Sch A. Input'!$H$14:$CJ$14,"Total",'Sch A. Input'!$H$13:$CJ$13,"&lt;="&amp;$O$7))&gt;'Sch D. Workings'!$D$12,MIN('Sch D. Workings'!T1419,'Sch D. Workings'!$D$12-H418),'Sch D. Workings'!T1419))))</f>
        <v>0</v>
      </c>
      <c r="O418" s="221">
        <f>'Sch D. Workings'!Y1419</f>
        <v>0</v>
      </c>
      <c r="P418" s="82">
        <f>IFERROR(LOOKUP('Sch D. Workings'!V1419,$C$10:$C$14,$B$10:$B$14),0)</f>
        <v>0</v>
      </c>
      <c r="Q418" s="99">
        <f>COUNTIFS('Sch D. Workings'!V1419,"&gt;"&amp;$D$14)</f>
        <v>0</v>
      </c>
      <c r="R418" s="85"/>
      <c r="S418" s="78">
        <f>'Sch D. Workings'!AA1419</f>
        <v>0</v>
      </c>
      <c r="T418" s="309">
        <f>IF(OR('Sch D. Workings'!D412="",$D$7&lt;=O$7,S418=0),0,IF(OR(N418="Exceeded Cap",SUM(H418,N418)='Sch D. Workings'!$D$12),"Exceeded cap",IF((SUMIFS('Sch A. Input'!H410:CJ410,'Sch A. Input'!$H$14:$CJ$14,"Total",'Sch A. Input'!$H$13:$CJ$13,"&lt;="&amp;$U$7))&gt;'Sch D. Workings'!$D$12,MIN('Sch D. Workings'!AD1419,'Sch D. Workings'!$D$12-N418-H418),'Sch D. Workings'!AD1419)))</f>
        <v>0</v>
      </c>
      <c r="U418" s="221">
        <f>'Sch D. Workings'!AI1419</f>
        <v>0</v>
      </c>
      <c r="V418" s="82">
        <f>IFERROR(LOOKUP('Sch D. Workings'!AF1419,$C$10:$C$14,$B$10:$B$14),0)</f>
        <v>0</v>
      </c>
      <c r="W418" s="99">
        <f>COUNTIFS('Sch D. Workings'!AF1419,"&gt;"&amp;$D$14)</f>
        <v>0</v>
      </c>
      <c r="X418" s="85"/>
      <c r="Y418" s="78">
        <f>'Sch D. Workings'!AK1419</f>
        <v>0</v>
      </c>
      <c r="Z418" s="309">
        <f>IF(OR('Sch D. Workings'!D412="",$D$7&lt;=U$7,Y418=0),0,IF(OR(T418="Exceeded Cap",N418="Exceeded Cap",SUM(H418,N418,T418)='Sch D. Workings'!$D$12),"Exceeded Cap",IF((SUMIFS('Sch A. Input'!H410:CJ410,'Sch A. Input'!$H$14:$CJ$14,"Total",'Sch A. Input'!$H$13:$CJ$13,"&lt;="&amp;$AA$7))&gt;'Sch D. Workings'!$D$12,MIN('Sch D. Workings'!AN1419,'Sch D. Workings'!$D$12-N418-T418-H418),'Sch D. Workings'!AN1419)))</f>
        <v>0</v>
      </c>
      <c r="AA418" s="221">
        <f>'Sch D. Workings'!AS1419</f>
        <v>0</v>
      </c>
      <c r="AB418" s="82">
        <f>IFERROR(LOOKUP('Sch D. Workings'!AP1419,$C$10:$C$14,$B$10:$B$14),0)</f>
        <v>0</v>
      </c>
      <c r="AC418" s="99">
        <f>COUNTIFS('Sch D. Workings'!AP1419,"&gt;"&amp;$D$14)</f>
        <v>0</v>
      </c>
    </row>
    <row r="419" spans="3:29" x14ac:dyDescent="0.35">
      <c r="C419" s="81" t="str">
        <f>IF('Sch A. Input'!B411="","",'Sch A. Input'!B411)</f>
        <v/>
      </c>
      <c r="D419" s="81" t="str">
        <f>IF('Sch A. Input'!C411="","",'Sch A. Input'!C411)</f>
        <v/>
      </c>
      <c r="E419" s="85"/>
      <c r="F419" s="85"/>
      <c r="G419" s="99">
        <f>'Sch D. Workings'!G1420</f>
        <v>0</v>
      </c>
      <c r="H419" s="310">
        <f>IF(OR('Sch D. Workings'!D413="",G419=0),0,(IF((SUMIFS('Sch A. Input'!H411:CJ411,'Sch A. Input'!$H$14:$CJ$14,"Total",'Sch A. Input'!$H$13:$CJ$13,"&lt;="&amp;$I$7))&gt;'Sch D. Workings'!$D$12,MIN('Sch D. Workings'!J1420,'Sch D. Workings'!$D$12),'Sch D. Workings'!J1420)))</f>
        <v>0</v>
      </c>
      <c r="I419" s="221">
        <f>'Sch D. Workings'!O1420</f>
        <v>0</v>
      </c>
      <c r="J419" s="82">
        <f>IFERROR(LOOKUP('Sch D. Workings'!L1420,$C$10:$C$14,$B$10:$B$14),0)</f>
        <v>0</v>
      </c>
      <c r="K419" s="99">
        <f>COUNTIFS('Sch D. Workings'!L1420,"&gt;"&amp;$D$14)</f>
        <v>0</v>
      </c>
      <c r="L419" s="300"/>
      <c r="M419" s="78">
        <f>'Sch D. Workings'!Q1420</f>
        <v>0</v>
      </c>
      <c r="N419" s="309">
        <f>IF(OR('Sch D. Workings'!D413="",$D$7&lt;=I$7,M419=0),0,(IF(H419='Sch D. Workings'!$D$12,"Exceeded Cap",IF((SUMIFS('Sch A. Input'!H411:CJ411,'Sch A. Input'!$H$14:$CJ$14,"Total",'Sch A. Input'!$H$13:$CJ$13,"&lt;="&amp;$O$7))&gt;'Sch D. Workings'!$D$12,MIN('Sch D. Workings'!T1420,'Sch D. Workings'!$D$12-H419),'Sch D. Workings'!T1420))))</f>
        <v>0</v>
      </c>
      <c r="O419" s="221">
        <f>'Sch D. Workings'!Y1420</f>
        <v>0</v>
      </c>
      <c r="P419" s="82">
        <f>IFERROR(LOOKUP('Sch D. Workings'!V1420,$C$10:$C$14,$B$10:$B$14),0)</f>
        <v>0</v>
      </c>
      <c r="Q419" s="99">
        <f>COUNTIFS('Sch D. Workings'!V1420,"&gt;"&amp;$D$14)</f>
        <v>0</v>
      </c>
      <c r="R419" s="85"/>
      <c r="S419" s="78">
        <f>'Sch D. Workings'!AA1420</f>
        <v>0</v>
      </c>
      <c r="T419" s="309">
        <f>IF(OR('Sch D. Workings'!D413="",$D$7&lt;=O$7,S419=0),0,IF(OR(N419="Exceeded Cap",SUM(H419,N419)='Sch D. Workings'!$D$12),"Exceeded cap",IF((SUMIFS('Sch A. Input'!H411:CJ411,'Sch A. Input'!$H$14:$CJ$14,"Total",'Sch A. Input'!$H$13:$CJ$13,"&lt;="&amp;$U$7))&gt;'Sch D. Workings'!$D$12,MIN('Sch D. Workings'!AD1420,'Sch D. Workings'!$D$12-N419-H419),'Sch D. Workings'!AD1420)))</f>
        <v>0</v>
      </c>
      <c r="U419" s="221">
        <f>'Sch D. Workings'!AI1420</f>
        <v>0</v>
      </c>
      <c r="V419" s="82">
        <f>IFERROR(LOOKUP('Sch D. Workings'!AF1420,$C$10:$C$14,$B$10:$B$14),0)</f>
        <v>0</v>
      </c>
      <c r="W419" s="99">
        <f>COUNTIFS('Sch D. Workings'!AF1420,"&gt;"&amp;$D$14)</f>
        <v>0</v>
      </c>
      <c r="X419" s="85"/>
      <c r="Y419" s="78">
        <f>'Sch D. Workings'!AK1420</f>
        <v>0</v>
      </c>
      <c r="Z419" s="309">
        <f>IF(OR('Sch D. Workings'!D413="",$D$7&lt;=U$7,Y419=0),0,IF(OR(T419="Exceeded Cap",N419="Exceeded Cap",SUM(H419,N419,T419)='Sch D. Workings'!$D$12),"Exceeded Cap",IF((SUMIFS('Sch A. Input'!H411:CJ411,'Sch A. Input'!$H$14:$CJ$14,"Total",'Sch A. Input'!$H$13:$CJ$13,"&lt;="&amp;$AA$7))&gt;'Sch D. Workings'!$D$12,MIN('Sch D. Workings'!AN1420,'Sch D. Workings'!$D$12-N419-T419-H419),'Sch D. Workings'!AN1420)))</f>
        <v>0</v>
      </c>
      <c r="AA419" s="221">
        <f>'Sch D. Workings'!AS1420</f>
        <v>0</v>
      </c>
      <c r="AB419" s="82">
        <f>IFERROR(LOOKUP('Sch D. Workings'!AP1420,$C$10:$C$14,$B$10:$B$14),0)</f>
        <v>0</v>
      </c>
      <c r="AC419" s="99">
        <f>COUNTIFS('Sch D. Workings'!AP1420,"&gt;"&amp;$D$14)</f>
        <v>0</v>
      </c>
    </row>
    <row r="420" spans="3:29" x14ac:dyDescent="0.35">
      <c r="C420" s="81" t="str">
        <f>IF('Sch A. Input'!B412="","",'Sch A. Input'!B412)</f>
        <v/>
      </c>
      <c r="D420" s="81" t="str">
        <f>IF('Sch A. Input'!C412="","",'Sch A. Input'!C412)</f>
        <v/>
      </c>
      <c r="E420" s="85"/>
      <c r="F420" s="85"/>
      <c r="G420" s="99">
        <f>'Sch D. Workings'!G1421</f>
        <v>0</v>
      </c>
      <c r="H420" s="310">
        <f>IF(OR('Sch D. Workings'!D414="",G420=0),0,(IF((SUMIFS('Sch A. Input'!H412:CJ412,'Sch A. Input'!$H$14:$CJ$14,"Total",'Sch A. Input'!$H$13:$CJ$13,"&lt;="&amp;$I$7))&gt;'Sch D. Workings'!$D$12,MIN('Sch D. Workings'!J1421,'Sch D. Workings'!$D$12),'Sch D. Workings'!J1421)))</f>
        <v>0</v>
      </c>
      <c r="I420" s="221">
        <f>'Sch D. Workings'!O1421</f>
        <v>0</v>
      </c>
      <c r="J420" s="82">
        <f>IFERROR(LOOKUP('Sch D. Workings'!L1421,$C$10:$C$14,$B$10:$B$14),0)</f>
        <v>0</v>
      </c>
      <c r="K420" s="99">
        <f>COUNTIFS('Sch D. Workings'!L1421,"&gt;"&amp;$D$14)</f>
        <v>0</v>
      </c>
      <c r="L420" s="300"/>
      <c r="M420" s="78">
        <f>'Sch D. Workings'!Q1421</f>
        <v>0</v>
      </c>
      <c r="N420" s="309">
        <f>IF(OR('Sch D. Workings'!D414="",$D$7&lt;=I$7,M420=0),0,(IF(H420='Sch D. Workings'!$D$12,"Exceeded Cap",IF((SUMIFS('Sch A. Input'!H412:CJ412,'Sch A. Input'!$H$14:$CJ$14,"Total",'Sch A. Input'!$H$13:$CJ$13,"&lt;="&amp;$O$7))&gt;'Sch D. Workings'!$D$12,MIN('Sch D. Workings'!T1421,'Sch D. Workings'!$D$12-H420),'Sch D. Workings'!T1421))))</f>
        <v>0</v>
      </c>
      <c r="O420" s="221">
        <f>'Sch D. Workings'!Y1421</f>
        <v>0</v>
      </c>
      <c r="P420" s="82">
        <f>IFERROR(LOOKUP('Sch D. Workings'!V1421,$C$10:$C$14,$B$10:$B$14),0)</f>
        <v>0</v>
      </c>
      <c r="Q420" s="99">
        <f>COUNTIFS('Sch D. Workings'!V1421,"&gt;"&amp;$D$14)</f>
        <v>0</v>
      </c>
      <c r="R420" s="85"/>
      <c r="S420" s="78">
        <f>'Sch D. Workings'!AA1421</f>
        <v>0</v>
      </c>
      <c r="T420" s="309">
        <f>IF(OR('Sch D. Workings'!D414="",$D$7&lt;=O$7,S420=0),0,IF(OR(N420="Exceeded Cap",SUM(H420,N420)='Sch D. Workings'!$D$12),"Exceeded cap",IF((SUMIFS('Sch A. Input'!H412:CJ412,'Sch A. Input'!$H$14:$CJ$14,"Total",'Sch A. Input'!$H$13:$CJ$13,"&lt;="&amp;$U$7))&gt;'Sch D. Workings'!$D$12,MIN('Sch D. Workings'!AD1421,'Sch D. Workings'!$D$12-N420-H420),'Sch D. Workings'!AD1421)))</f>
        <v>0</v>
      </c>
      <c r="U420" s="221">
        <f>'Sch D. Workings'!AI1421</f>
        <v>0</v>
      </c>
      <c r="V420" s="82">
        <f>IFERROR(LOOKUP('Sch D. Workings'!AF1421,$C$10:$C$14,$B$10:$B$14),0)</f>
        <v>0</v>
      </c>
      <c r="W420" s="99">
        <f>COUNTIFS('Sch D. Workings'!AF1421,"&gt;"&amp;$D$14)</f>
        <v>0</v>
      </c>
      <c r="X420" s="85"/>
      <c r="Y420" s="78">
        <f>'Sch D. Workings'!AK1421</f>
        <v>0</v>
      </c>
      <c r="Z420" s="309">
        <f>IF(OR('Sch D. Workings'!D414="",$D$7&lt;=U$7,Y420=0),0,IF(OR(T420="Exceeded Cap",N420="Exceeded Cap",SUM(H420,N420,T420)='Sch D. Workings'!$D$12),"Exceeded Cap",IF((SUMIFS('Sch A. Input'!H412:CJ412,'Sch A. Input'!$H$14:$CJ$14,"Total",'Sch A. Input'!$H$13:$CJ$13,"&lt;="&amp;$AA$7))&gt;'Sch D. Workings'!$D$12,MIN('Sch D. Workings'!AN1421,'Sch D. Workings'!$D$12-N420-T420-H420),'Sch D. Workings'!AN1421)))</f>
        <v>0</v>
      </c>
      <c r="AA420" s="221">
        <f>'Sch D. Workings'!AS1421</f>
        <v>0</v>
      </c>
      <c r="AB420" s="82">
        <f>IFERROR(LOOKUP('Sch D. Workings'!AP1421,$C$10:$C$14,$B$10:$B$14),0)</f>
        <v>0</v>
      </c>
      <c r="AC420" s="99">
        <f>COUNTIFS('Sch D. Workings'!AP1421,"&gt;"&amp;$D$14)</f>
        <v>0</v>
      </c>
    </row>
    <row r="421" spans="3:29" x14ac:dyDescent="0.35">
      <c r="C421" s="81" t="str">
        <f>IF('Sch A. Input'!B413="","",'Sch A. Input'!B413)</f>
        <v/>
      </c>
      <c r="D421" s="81" t="str">
        <f>IF('Sch A. Input'!C413="","",'Sch A. Input'!C413)</f>
        <v/>
      </c>
      <c r="E421" s="85"/>
      <c r="F421" s="85"/>
      <c r="G421" s="99">
        <f>'Sch D. Workings'!G1422</f>
        <v>0</v>
      </c>
      <c r="H421" s="310">
        <f>IF(OR('Sch D. Workings'!D415="",G421=0),0,(IF((SUMIFS('Sch A. Input'!H413:CJ413,'Sch A. Input'!$H$14:$CJ$14,"Total",'Sch A. Input'!$H$13:$CJ$13,"&lt;="&amp;$I$7))&gt;'Sch D. Workings'!$D$12,MIN('Sch D. Workings'!J1422,'Sch D. Workings'!$D$12),'Sch D. Workings'!J1422)))</f>
        <v>0</v>
      </c>
      <c r="I421" s="221">
        <f>'Sch D. Workings'!O1422</f>
        <v>0</v>
      </c>
      <c r="J421" s="82">
        <f>IFERROR(LOOKUP('Sch D. Workings'!L1422,$C$10:$C$14,$B$10:$B$14),0)</f>
        <v>0</v>
      </c>
      <c r="K421" s="99">
        <f>COUNTIFS('Sch D. Workings'!L1422,"&gt;"&amp;$D$14)</f>
        <v>0</v>
      </c>
      <c r="L421" s="300"/>
      <c r="M421" s="78">
        <f>'Sch D. Workings'!Q1422</f>
        <v>0</v>
      </c>
      <c r="N421" s="309">
        <f>IF(OR('Sch D. Workings'!D415="",$D$7&lt;=I$7,M421=0),0,(IF(H421='Sch D. Workings'!$D$12,"Exceeded Cap",IF((SUMIFS('Sch A. Input'!H413:CJ413,'Sch A. Input'!$H$14:$CJ$14,"Total",'Sch A. Input'!$H$13:$CJ$13,"&lt;="&amp;$O$7))&gt;'Sch D. Workings'!$D$12,MIN('Sch D. Workings'!T1422,'Sch D. Workings'!$D$12-H421),'Sch D. Workings'!T1422))))</f>
        <v>0</v>
      </c>
      <c r="O421" s="221">
        <f>'Sch D. Workings'!Y1422</f>
        <v>0</v>
      </c>
      <c r="P421" s="82">
        <f>IFERROR(LOOKUP('Sch D. Workings'!V1422,$C$10:$C$14,$B$10:$B$14),0)</f>
        <v>0</v>
      </c>
      <c r="Q421" s="99">
        <f>COUNTIFS('Sch D. Workings'!V1422,"&gt;"&amp;$D$14)</f>
        <v>0</v>
      </c>
      <c r="R421" s="85"/>
      <c r="S421" s="78">
        <f>'Sch D. Workings'!AA1422</f>
        <v>0</v>
      </c>
      <c r="T421" s="309">
        <f>IF(OR('Sch D. Workings'!D415="",$D$7&lt;=O$7,S421=0),0,IF(OR(N421="Exceeded Cap",SUM(H421,N421)='Sch D. Workings'!$D$12),"Exceeded cap",IF((SUMIFS('Sch A. Input'!H413:CJ413,'Sch A. Input'!$H$14:$CJ$14,"Total",'Sch A. Input'!$H$13:$CJ$13,"&lt;="&amp;$U$7))&gt;'Sch D. Workings'!$D$12,MIN('Sch D. Workings'!AD1422,'Sch D. Workings'!$D$12-N421-H421),'Sch D. Workings'!AD1422)))</f>
        <v>0</v>
      </c>
      <c r="U421" s="221">
        <f>'Sch D. Workings'!AI1422</f>
        <v>0</v>
      </c>
      <c r="V421" s="82">
        <f>IFERROR(LOOKUP('Sch D. Workings'!AF1422,$C$10:$C$14,$B$10:$B$14),0)</f>
        <v>0</v>
      </c>
      <c r="W421" s="99">
        <f>COUNTIFS('Sch D. Workings'!AF1422,"&gt;"&amp;$D$14)</f>
        <v>0</v>
      </c>
      <c r="X421" s="85"/>
      <c r="Y421" s="78">
        <f>'Sch D. Workings'!AK1422</f>
        <v>0</v>
      </c>
      <c r="Z421" s="309">
        <f>IF(OR('Sch D. Workings'!D415="",$D$7&lt;=U$7,Y421=0),0,IF(OR(T421="Exceeded Cap",N421="Exceeded Cap",SUM(H421,N421,T421)='Sch D. Workings'!$D$12),"Exceeded Cap",IF((SUMIFS('Sch A. Input'!H413:CJ413,'Sch A. Input'!$H$14:$CJ$14,"Total",'Sch A. Input'!$H$13:$CJ$13,"&lt;="&amp;$AA$7))&gt;'Sch D. Workings'!$D$12,MIN('Sch D. Workings'!AN1422,'Sch D. Workings'!$D$12-N421-T421-H421),'Sch D. Workings'!AN1422)))</f>
        <v>0</v>
      </c>
      <c r="AA421" s="221">
        <f>'Sch D. Workings'!AS1422</f>
        <v>0</v>
      </c>
      <c r="AB421" s="82">
        <f>IFERROR(LOOKUP('Sch D. Workings'!AP1422,$C$10:$C$14,$B$10:$B$14),0)</f>
        <v>0</v>
      </c>
      <c r="AC421" s="99">
        <f>COUNTIFS('Sch D. Workings'!AP1422,"&gt;"&amp;$D$14)</f>
        <v>0</v>
      </c>
    </row>
    <row r="422" spans="3:29" x14ac:dyDescent="0.35">
      <c r="C422" s="81" t="str">
        <f>IF('Sch A. Input'!B414="","",'Sch A. Input'!B414)</f>
        <v/>
      </c>
      <c r="D422" s="81" t="str">
        <f>IF('Sch A. Input'!C414="","",'Sch A. Input'!C414)</f>
        <v/>
      </c>
      <c r="E422" s="85"/>
      <c r="F422" s="85"/>
      <c r="G422" s="99">
        <f>'Sch D. Workings'!G1423</f>
        <v>0</v>
      </c>
      <c r="H422" s="310">
        <f>IF(OR('Sch D. Workings'!D416="",G422=0),0,(IF((SUMIFS('Sch A. Input'!H414:CJ414,'Sch A. Input'!$H$14:$CJ$14,"Total",'Sch A. Input'!$H$13:$CJ$13,"&lt;="&amp;$I$7))&gt;'Sch D. Workings'!$D$12,MIN('Sch D. Workings'!J1423,'Sch D. Workings'!$D$12),'Sch D. Workings'!J1423)))</f>
        <v>0</v>
      </c>
      <c r="I422" s="221">
        <f>'Sch D. Workings'!O1423</f>
        <v>0</v>
      </c>
      <c r="J422" s="82">
        <f>IFERROR(LOOKUP('Sch D. Workings'!L1423,$C$10:$C$14,$B$10:$B$14),0)</f>
        <v>0</v>
      </c>
      <c r="K422" s="99">
        <f>COUNTIFS('Sch D. Workings'!L1423,"&gt;"&amp;$D$14)</f>
        <v>0</v>
      </c>
      <c r="L422" s="300"/>
      <c r="M422" s="78">
        <f>'Sch D. Workings'!Q1423</f>
        <v>0</v>
      </c>
      <c r="N422" s="309">
        <f>IF(OR('Sch D. Workings'!D416="",$D$7&lt;=I$7,M422=0),0,(IF(H422='Sch D. Workings'!$D$12,"Exceeded Cap",IF((SUMIFS('Sch A. Input'!H414:CJ414,'Sch A. Input'!$H$14:$CJ$14,"Total",'Sch A. Input'!$H$13:$CJ$13,"&lt;="&amp;$O$7))&gt;'Sch D. Workings'!$D$12,MIN('Sch D. Workings'!T1423,'Sch D. Workings'!$D$12-H422),'Sch D. Workings'!T1423))))</f>
        <v>0</v>
      </c>
      <c r="O422" s="221">
        <f>'Sch D. Workings'!Y1423</f>
        <v>0</v>
      </c>
      <c r="P422" s="82">
        <f>IFERROR(LOOKUP('Sch D. Workings'!V1423,$C$10:$C$14,$B$10:$B$14),0)</f>
        <v>0</v>
      </c>
      <c r="Q422" s="99">
        <f>COUNTIFS('Sch D. Workings'!V1423,"&gt;"&amp;$D$14)</f>
        <v>0</v>
      </c>
      <c r="R422" s="85"/>
      <c r="S422" s="78">
        <f>'Sch D. Workings'!AA1423</f>
        <v>0</v>
      </c>
      <c r="T422" s="309">
        <f>IF(OR('Sch D. Workings'!D416="",$D$7&lt;=O$7,S422=0),0,IF(OR(N422="Exceeded Cap",SUM(H422,N422)='Sch D. Workings'!$D$12),"Exceeded cap",IF((SUMIFS('Sch A. Input'!H414:CJ414,'Sch A. Input'!$H$14:$CJ$14,"Total",'Sch A. Input'!$H$13:$CJ$13,"&lt;="&amp;$U$7))&gt;'Sch D. Workings'!$D$12,MIN('Sch D. Workings'!AD1423,'Sch D. Workings'!$D$12-N422-H422),'Sch D. Workings'!AD1423)))</f>
        <v>0</v>
      </c>
      <c r="U422" s="221">
        <f>'Sch D. Workings'!AI1423</f>
        <v>0</v>
      </c>
      <c r="V422" s="82">
        <f>IFERROR(LOOKUP('Sch D. Workings'!AF1423,$C$10:$C$14,$B$10:$B$14),0)</f>
        <v>0</v>
      </c>
      <c r="W422" s="99">
        <f>COUNTIFS('Sch D. Workings'!AF1423,"&gt;"&amp;$D$14)</f>
        <v>0</v>
      </c>
      <c r="X422" s="85"/>
      <c r="Y422" s="78">
        <f>'Sch D. Workings'!AK1423</f>
        <v>0</v>
      </c>
      <c r="Z422" s="309">
        <f>IF(OR('Sch D. Workings'!D416="",$D$7&lt;=U$7,Y422=0),0,IF(OR(T422="Exceeded Cap",N422="Exceeded Cap",SUM(H422,N422,T422)='Sch D. Workings'!$D$12),"Exceeded Cap",IF((SUMIFS('Sch A. Input'!H414:CJ414,'Sch A. Input'!$H$14:$CJ$14,"Total",'Sch A. Input'!$H$13:$CJ$13,"&lt;="&amp;$AA$7))&gt;'Sch D. Workings'!$D$12,MIN('Sch D. Workings'!AN1423,'Sch D. Workings'!$D$12-N422-T422-H422),'Sch D. Workings'!AN1423)))</f>
        <v>0</v>
      </c>
      <c r="AA422" s="221">
        <f>'Sch D. Workings'!AS1423</f>
        <v>0</v>
      </c>
      <c r="AB422" s="82">
        <f>IFERROR(LOOKUP('Sch D. Workings'!AP1423,$C$10:$C$14,$B$10:$B$14),0)</f>
        <v>0</v>
      </c>
      <c r="AC422" s="99">
        <f>COUNTIFS('Sch D. Workings'!AP1423,"&gt;"&amp;$D$14)</f>
        <v>0</v>
      </c>
    </row>
    <row r="423" spans="3:29" x14ac:dyDescent="0.35">
      <c r="C423" s="81" t="str">
        <f>IF('Sch A. Input'!B415="","",'Sch A. Input'!B415)</f>
        <v/>
      </c>
      <c r="D423" s="81" t="str">
        <f>IF('Sch A. Input'!C415="","",'Sch A. Input'!C415)</f>
        <v/>
      </c>
      <c r="E423" s="85"/>
      <c r="F423" s="85"/>
      <c r="G423" s="99">
        <f>'Sch D. Workings'!G1424</f>
        <v>0</v>
      </c>
      <c r="H423" s="310">
        <f>IF(OR('Sch D. Workings'!D417="",G423=0),0,(IF((SUMIFS('Sch A. Input'!H415:CJ415,'Sch A. Input'!$H$14:$CJ$14,"Total",'Sch A. Input'!$H$13:$CJ$13,"&lt;="&amp;$I$7))&gt;'Sch D. Workings'!$D$12,MIN('Sch D. Workings'!J1424,'Sch D. Workings'!$D$12),'Sch D. Workings'!J1424)))</f>
        <v>0</v>
      </c>
      <c r="I423" s="221">
        <f>'Sch D. Workings'!O1424</f>
        <v>0</v>
      </c>
      <c r="J423" s="82">
        <f>IFERROR(LOOKUP('Sch D. Workings'!L1424,$C$10:$C$14,$B$10:$B$14),0)</f>
        <v>0</v>
      </c>
      <c r="K423" s="99">
        <f>COUNTIFS('Sch D. Workings'!L1424,"&gt;"&amp;$D$14)</f>
        <v>0</v>
      </c>
      <c r="L423" s="300"/>
      <c r="M423" s="78">
        <f>'Sch D. Workings'!Q1424</f>
        <v>0</v>
      </c>
      <c r="N423" s="309">
        <f>IF(OR('Sch D. Workings'!D417="",$D$7&lt;=I$7,M423=0),0,(IF(H423='Sch D. Workings'!$D$12,"Exceeded Cap",IF((SUMIFS('Sch A. Input'!H415:CJ415,'Sch A. Input'!$H$14:$CJ$14,"Total",'Sch A. Input'!$H$13:$CJ$13,"&lt;="&amp;$O$7))&gt;'Sch D. Workings'!$D$12,MIN('Sch D. Workings'!T1424,'Sch D. Workings'!$D$12-H423),'Sch D. Workings'!T1424))))</f>
        <v>0</v>
      </c>
      <c r="O423" s="221">
        <f>'Sch D. Workings'!Y1424</f>
        <v>0</v>
      </c>
      <c r="P423" s="82">
        <f>IFERROR(LOOKUP('Sch D. Workings'!V1424,$C$10:$C$14,$B$10:$B$14),0)</f>
        <v>0</v>
      </c>
      <c r="Q423" s="99">
        <f>COUNTIFS('Sch D. Workings'!V1424,"&gt;"&amp;$D$14)</f>
        <v>0</v>
      </c>
      <c r="R423" s="85"/>
      <c r="S423" s="78">
        <f>'Sch D. Workings'!AA1424</f>
        <v>0</v>
      </c>
      <c r="T423" s="309">
        <f>IF(OR('Sch D. Workings'!D417="",$D$7&lt;=O$7,S423=0),0,IF(OR(N423="Exceeded Cap",SUM(H423,N423)='Sch D. Workings'!$D$12),"Exceeded cap",IF((SUMIFS('Sch A. Input'!H415:CJ415,'Sch A. Input'!$H$14:$CJ$14,"Total",'Sch A. Input'!$H$13:$CJ$13,"&lt;="&amp;$U$7))&gt;'Sch D. Workings'!$D$12,MIN('Sch D. Workings'!AD1424,'Sch D. Workings'!$D$12-N423-H423),'Sch D. Workings'!AD1424)))</f>
        <v>0</v>
      </c>
      <c r="U423" s="221">
        <f>'Sch D. Workings'!AI1424</f>
        <v>0</v>
      </c>
      <c r="V423" s="82">
        <f>IFERROR(LOOKUP('Sch D. Workings'!AF1424,$C$10:$C$14,$B$10:$B$14),0)</f>
        <v>0</v>
      </c>
      <c r="W423" s="99">
        <f>COUNTIFS('Sch D. Workings'!AF1424,"&gt;"&amp;$D$14)</f>
        <v>0</v>
      </c>
      <c r="X423" s="85"/>
      <c r="Y423" s="78">
        <f>'Sch D. Workings'!AK1424</f>
        <v>0</v>
      </c>
      <c r="Z423" s="309">
        <f>IF(OR('Sch D. Workings'!D417="",$D$7&lt;=U$7,Y423=0),0,IF(OR(T423="Exceeded Cap",N423="Exceeded Cap",SUM(H423,N423,T423)='Sch D. Workings'!$D$12),"Exceeded Cap",IF((SUMIFS('Sch A. Input'!H415:CJ415,'Sch A. Input'!$H$14:$CJ$14,"Total",'Sch A. Input'!$H$13:$CJ$13,"&lt;="&amp;$AA$7))&gt;'Sch D. Workings'!$D$12,MIN('Sch D. Workings'!AN1424,'Sch D. Workings'!$D$12-N423-T423-H423),'Sch D. Workings'!AN1424)))</f>
        <v>0</v>
      </c>
      <c r="AA423" s="221">
        <f>'Sch D. Workings'!AS1424</f>
        <v>0</v>
      </c>
      <c r="AB423" s="82">
        <f>IFERROR(LOOKUP('Sch D. Workings'!AP1424,$C$10:$C$14,$B$10:$B$14),0)</f>
        <v>0</v>
      </c>
      <c r="AC423" s="99">
        <f>COUNTIFS('Sch D. Workings'!AP1424,"&gt;"&amp;$D$14)</f>
        <v>0</v>
      </c>
    </row>
    <row r="424" spans="3:29" x14ac:dyDescent="0.35">
      <c r="C424" s="81" t="str">
        <f>IF('Sch A. Input'!B416="","",'Sch A. Input'!B416)</f>
        <v/>
      </c>
      <c r="D424" s="81" t="str">
        <f>IF('Sch A. Input'!C416="","",'Sch A. Input'!C416)</f>
        <v/>
      </c>
      <c r="E424" s="85"/>
      <c r="F424" s="85"/>
      <c r="G424" s="99">
        <f>'Sch D. Workings'!G1425</f>
        <v>0</v>
      </c>
      <c r="H424" s="310">
        <f>IF(OR('Sch D. Workings'!D418="",G424=0),0,(IF((SUMIFS('Sch A. Input'!H416:CJ416,'Sch A. Input'!$H$14:$CJ$14,"Total",'Sch A. Input'!$H$13:$CJ$13,"&lt;="&amp;$I$7))&gt;'Sch D. Workings'!$D$12,MIN('Sch D. Workings'!J1425,'Sch D. Workings'!$D$12),'Sch D. Workings'!J1425)))</f>
        <v>0</v>
      </c>
      <c r="I424" s="221">
        <f>'Sch D. Workings'!O1425</f>
        <v>0</v>
      </c>
      <c r="J424" s="82">
        <f>IFERROR(LOOKUP('Sch D. Workings'!L1425,$C$10:$C$14,$B$10:$B$14),0)</f>
        <v>0</v>
      </c>
      <c r="K424" s="99">
        <f>COUNTIFS('Sch D. Workings'!L1425,"&gt;"&amp;$D$14)</f>
        <v>0</v>
      </c>
      <c r="L424" s="300"/>
      <c r="M424" s="78">
        <f>'Sch D. Workings'!Q1425</f>
        <v>0</v>
      </c>
      <c r="N424" s="309">
        <f>IF(OR('Sch D. Workings'!D418="",$D$7&lt;=I$7,M424=0),0,(IF(H424='Sch D. Workings'!$D$12,"Exceeded Cap",IF((SUMIFS('Sch A. Input'!H416:CJ416,'Sch A. Input'!$H$14:$CJ$14,"Total",'Sch A. Input'!$H$13:$CJ$13,"&lt;="&amp;$O$7))&gt;'Sch D. Workings'!$D$12,MIN('Sch D. Workings'!T1425,'Sch D. Workings'!$D$12-H424),'Sch D. Workings'!T1425))))</f>
        <v>0</v>
      </c>
      <c r="O424" s="221">
        <f>'Sch D. Workings'!Y1425</f>
        <v>0</v>
      </c>
      <c r="P424" s="82">
        <f>IFERROR(LOOKUP('Sch D. Workings'!V1425,$C$10:$C$14,$B$10:$B$14),0)</f>
        <v>0</v>
      </c>
      <c r="Q424" s="99">
        <f>COUNTIFS('Sch D. Workings'!V1425,"&gt;"&amp;$D$14)</f>
        <v>0</v>
      </c>
      <c r="R424" s="85"/>
      <c r="S424" s="78">
        <f>'Sch D. Workings'!AA1425</f>
        <v>0</v>
      </c>
      <c r="T424" s="309">
        <f>IF(OR('Sch D. Workings'!D418="",$D$7&lt;=O$7,S424=0),0,IF(OR(N424="Exceeded Cap",SUM(H424,N424)='Sch D. Workings'!$D$12),"Exceeded cap",IF((SUMIFS('Sch A. Input'!H416:CJ416,'Sch A. Input'!$H$14:$CJ$14,"Total",'Sch A. Input'!$H$13:$CJ$13,"&lt;="&amp;$U$7))&gt;'Sch D. Workings'!$D$12,MIN('Sch D. Workings'!AD1425,'Sch D. Workings'!$D$12-N424-H424),'Sch D. Workings'!AD1425)))</f>
        <v>0</v>
      </c>
      <c r="U424" s="221">
        <f>'Sch D. Workings'!AI1425</f>
        <v>0</v>
      </c>
      <c r="V424" s="82">
        <f>IFERROR(LOOKUP('Sch D. Workings'!AF1425,$C$10:$C$14,$B$10:$B$14),0)</f>
        <v>0</v>
      </c>
      <c r="W424" s="99">
        <f>COUNTIFS('Sch D. Workings'!AF1425,"&gt;"&amp;$D$14)</f>
        <v>0</v>
      </c>
      <c r="X424" s="85"/>
      <c r="Y424" s="78">
        <f>'Sch D. Workings'!AK1425</f>
        <v>0</v>
      </c>
      <c r="Z424" s="309">
        <f>IF(OR('Sch D. Workings'!D418="",$D$7&lt;=U$7,Y424=0),0,IF(OR(T424="Exceeded Cap",N424="Exceeded Cap",SUM(H424,N424,T424)='Sch D. Workings'!$D$12),"Exceeded Cap",IF((SUMIFS('Sch A. Input'!H416:CJ416,'Sch A. Input'!$H$14:$CJ$14,"Total",'Sch A. Input'!$H$13:$CJ$13,"&lt;="&amp;$AA$7))&gt;'Sch D. Workings'!$D$12,MIN('Sch D. Workings'!AN1425,'Sch D. Workings'!$D$12-N424-T424-H424),'Sch D. Workings'!AN1425)))</f>
        <v>0</v>
      </c>
      <c r="AA424" s="221">
        <f>'Sch D. Workings'!AS1425</f>
        <v>0</v>
      </c>
      <c r="AB424" s="82">
        <f>IFERROR(LOOKUP('Sch D. Workings'!AP1425,$C$10:$C$14,$B$10:$B$14),0)</f>
        <v>0</v>
      </c>
      <c r="AC424" s="99">
        <f>COUNTIFS('Sch D. Workings'!AP1425,"&gt;"&amp;$D$14)</f>
        <v>0</v>
      </c>
    </row>
    <row r="425" spans="3:29" x14ac:dyDescent="0.35">
      <c r="C425" s="81" t="str">
        <f>IF('Sch A. Input'!B417="","",'Sch A. Input'!B417)</f>
        <v/>
      </c>
      <c r="D425" s="81" t="str">
        <f>IF('Sch A. Input'!C417="","",'Sch A. Input'!C417)</f>
        <v/>
      </c>
      <c r="E425" s="85"/>
      <c r="F425" s="85"/>
      <c r="G425" s="99">
        <f>'Sch D. Workings'!G1426</f>
        <v>0</v>
      </c>
      <c r="H425" s="310">
        <f>IF(OR('Sch D. Workings'!D419="",G425=0),0,(IF((SUMIFS('Sch A. Input'!H417:CJ417,'Sch A. Input'!$H$14:$CJ$14,"Total",'Sch A. Input'!$H$13:$CJ$13,"&lt;="&amp;$I$7))&gt;'Sch D. Workings'!$D$12,MIN('Sch D. Workings'!J1426,'Sch D. Workings'!$D$12),'Sch D. Workings'!J1426)))</f>
        <v>0</v>
      </c>
      <c r="I425" s="221">
        <f>'Sch D. Workings'!O1426</f>
        <v>0</v>
      </c>
      <c r="J425" s="82">
        <f>IFERROR(LOOKUP('Sch D. Workings'!L1426,$C$10:$C$14,$B$10:$B$14),0)</f>
        <v>0</v>
      </c>
      <c r="K425" s="99">
        <f>COUNTIFS('Sch D. Workings'!L1426,"&gt;"&amp;$D$14)</f>
        <v>0</v>
      </c>
      <c r="L425" s="300"/>
      <c r="M425" s="78">
        <f>'Sch D. Workings'!Q1426</f>
        <v>0</v>
      </c>
      <c r="N425" s="309">
        <f>IF(OR('Sch D. Workings'!D419="",$D$7&lt;=I$7,M425=0),0,(IF(H425='Sch D. Workings'!$D$12,"Exceeded Cap",IF((SUMIFS('Sch A. Input'!H417:CJ417,'Sch A. Input'!$H$14:$CJ$14,"Total",'Sch A. Input'!$H$13:$CJ$13,"&lt;="&amp;$O$7))&gt;'Sch D. Workings'!$D$12,MIN('Sch D. Workings'!T1426,'Sch D. Workings'!$D$12-H425),'Sch D. Workings'!T1426))))</f>
        <v>0</v>
      </c>
      <c r="O425" s="221">
        <f>'Sch D. Workings'!Y1426</f>
        <v>0</v>
      </c>
      <c r="P425" s="82">
        <f>IFERROR(LOOKUP('Sch D. Workings'!V1426,$C$10:$C$14,$B$10:$B$14),0)</f>
        <v>0</v>
      </c>
      <c r="Q425" s="99">
        <f>COUNTIFS('Sch D. Workings'!V1426,"&gt;"&amp;$D$14)</f>
        <v>0</v>
      </c>
      <c r="R425" s="85"/>
      <c r="S425" s="78">
        <f>'Sch D. Workings'!AA1426</f>
        <v>0</v>
      </c>
      <c r="T425" s="309">
        <f>IF(OR('Sch D. Workings'!D419="",$D$7&lt;=O$7,S425=0),0,IF(OR(N425="Exceeded Cap",SUM(H425,N425)='Sch D. Workings'!$D$12),"Exceeded cap",IF((SUMIFS('Sch A. Input'!H417:CJ417,'Sch A. Input'!$H$14:$CJ$14,"Total",'Sch A. Input'!$H$13:$CJ$13,"&lt;="&amp;$U$7))&gt;'Sch D. Workings'!$D$12,MIN('Sch D. Workings'!AD1426,'Sch D. Workings'!$D$12-N425-H425),'Sch D. Workings'!AD1426)))</f>
        <v>0</v>
      </c>
      <c r="U425" s="221">
        <f>'Sch D. Workings'!AI1426</f>
        <v>0</v>
      </c>
      <c r="V425" s="82">
        <f>IFERROR(LOOKUP('Sch D. Workings'!AF1426,$C$10:$C$14,$B$10:$B$14),0)</f>
        <v>0</v>
      </c>
      <c r="W425" s="99">
        <f>COUNTIFS('Sch D. Workings'!AF1426,"&gt;"&amp;$D$14)</f>
        <v>0</v>
      </c>
      <c r="X425" s="85"/>
      <c r="Y425" s="78">
        <f>'Sch D. Workings'!AK1426</f>
        <v>0</v>
      </c>
      <c r="Z425" s="309">
        <f>IF(OR('Sch D. Workings'!D419="",$D$7&lt;=U$7,Y425=0),0,IF(OR(T425="Exceeded Cap",N425="Exceeded Cap",SUM(H425,N425,T425)='Sch D. Workings'!$D$12),"Exceeded Cap",IF((SUMIFS('Sch A. Input'!H417:CJ417,'Sch A. Input'!$H$14:$CJ$14,"Total",'Sch A. Input'!$H$13:$CJ$13,"&lt;="&amp;$AA$7))&gt;'Sch D. Workings'!$D$12,MIN('Sch D. Workings'!AN1426,'Sch D. Workings'!$D$12-N425-T425-H425),'Sch D. Workings'!AN1426)))</f>
        <v>0</v>
      </c>
      <c r="AA425" s="221">
        <f>'Sch D. Workings'!AS1426</f>
        <v>0</v>
      </c>
      <c r="AB425" s="82">
        <f>IFERROR(LOOKUP('Sch D. Workings'!AP1426,$C$10:$C$14,$B$10:$B$14),0)</f>
        <v>0</v>
      </c>
      <c r="AC425" s="99">
        <f>COUNTIFS('Sch D. Workings'!AP1426,"&gt;"&amp;$D$14)</f>
        <v>0</v>
      </c>
    </row>
    <row r="426" spans="3:29" x14ac:dyDescent="0.35">
      <c r="C426" s="81" t="str">
        <f>IF('Sch A. Input'!B418="","",'Sch A. Input'!B418)</f>
        <v/>
      </c>
      <c r="D426" s="81" t="str">
        <f>IF('Sch A. Input'!C418="","",'Sch A. Input'!C418)</f>
        <v/>
      </c>
      <c r="E426" s="85"/>
      <c r="F426" s="85"/>
      <c r="G426" s="99">
        <f>'Sch D. Workings'!G1427</f>
        <v>0</v>
      </c>
      <c r="H426" s="310">
        <f>IF(OR('Sch D. Workings'!D420="",G426=0),0,(IF((SUMIFS('Sch A. Input'!H418:CJ418,'Sch A. Input'!$H$14:$CJ$14,"Total",'Sch A. Input'!$H$13:$CJ$13,"&lt;="&amp;$I$7))&gt;'Sch D. Workings'!$D$12,MIN('Sch D. Workings'!J1427,'Sch D. Workings'!$D$12),'Sch D. Workings'!J1427)))</f>
        <v>0</v>
      </c>
      <c r="I426" s="221">
        <f>'Sch D. Workings'!O1427</f>
        <v>0</v>
      </c>
      <c r="J426" s="82">
        <f>IFERROR(LOOKUP('Sch D. Workings'!L1427,$C$10:$C$14,$B$10:$B$14),0)</f>
        <v>0</v>
      </c>
      <c r="K426" s="99">
        <f>COUNTIFS('Sch D. Workings'!L1427,"&gt;"&amp;$D$14)</f>
        <v>0</v>
      </c>
      <c r="L426" s="300"/>
      <c r="M426" s="78">
        <f>'Sch D. Workings'!Q1427</f>
        <v>0</v>
      </c>
      <c r="N426" s="309">
        <f>IF(OR('Sch D. Workings'!D420="",$D$7&lt;=I$7,M426=0),0,(IF(H426='Sch D. Workings'!$D$12,"Exceeded Cap",IF((SUMIFS('Sch A. Input'!H418:CJ418,'Sch A. Input'!$H$14:$CJ$14,"Total",'Sch A. Input'!$H$13:$CJ$13,"&lt;="&amp;$O$7))&gt;'Sch D. Workings'!$D$12,MIN('Sch D. Workings'!T1427,'Sch D. Workings'!$D$12-H426),'Sch D. Workings'!T1427))))</f>
        <v>0</v>
      </c>
      <c r="O426" s="221">
        <f>'Sch D. Workings'!Y1427</f>
        <v>0</v>
      </c>
      <c r="P426" s="82">
        <f>IFERROR(LOOKUP('Sch D. Workings'!V1427,$C$10:$C$14,$B$10:$B$14),0)</f>
        <v>0</v>
      </c>
      <c r="Q426" s="99">
        <f>COUNTIFS('Sch D. Workings'!V1427,"&gt;"&amp;$D$14)</f>
        <v>0</v>
      </c>
      <c r="R426" s="85"/>
      <c r="S426" s="78">
        <f>'Sch D. Workings'!AA1427</f>
        <v>0</v>
      </c>
      <c r="T426" s="309">
        <f>IF(OR('Sch D. Workings'!D420="",$D$7&lt;=O$7,S426=0),0,IF(OR(N426="Exceeded Cap",SUM(H426,N426)='Sch D. Workings'!$D$12),"Exceeded cap",IF((SUMIFS('Sch A. Input'!H418:CJ418,'Sch A. Input'!$H$14:$CJ$14,"Total",'Sch A. Input'!$H$13:$CJ$13,"&lt;="&amp;$U$7))&gt;'Sch D. Workings'!$D$12,MIN('Sch D. Workings'!AD1427,'Sch D. Workings'!$D$12-N426-H426),'Sch D. Workings'!AD1427)))</f>
        <v>0</v>
      </c>
      <c r="U426" s="221">
        <f>'Sch D. Workings'!AI1427</f>
        <v>0</v>
      </c>
      <c r="V426" s="82">
        <f>IFERROR(LOOKUP('Sch D. Workings'!AF1427,$C$10:$C$14,$B$10:$B$14),0)</f>
        <v>0</v>
      </c>
      <c r="W426" s="99">
        <f>COUNTIFS('Sch D. Workings'!AF1427,"&gt;"&amp;$D$14)</f>
        <v>0</v>
      </c>
      <c r="X426" s="85"/>
      <c r="Y426" s="78">
        <f>'Sch D. Workings'!AK1427</f>
        <v>0</v>
      </c>
      <c r="Z426" s="309">
        <f>IF(OR('Sch D. Workings'!D420="",$D$7&lt;=U$7,Y426=0),0,IF(OR(T426="Exceeded Cap",N426="Exceeded Cap",SUM(H426,N426,T426)='Sch D. Workings'!$D$12),"Exceeded Cap",IF((SUMIFS('Sch A. Input'!H418:CJ418,'Sch A. Input'!$H$14:$CJ$14,"Total",'Sch A. Input'!$H$13:$CJ$13,"&lt;="&amp;$AA$7))&gt;'Sch D. Workings'!$D$12,MIN('Sch D. Workings'!AN1427,'Sch D. Workings'!$D$12-N426-T426-H426),'Sch D. Workings'!AN1427)))</f>
        <v>0</v>
      </c>
      <c r="AA426" s="221">
        <f>'Sch D. Workings'!AS1427</f>
        <v>0</v>
      </c>
      <c r="AB426" s="82">
        <f>IFERROR(LOOKUP('Sch D. Workings'!AP1427,$C$10:$C$14,$B$10:$B$14),0)</f>
        <v>0</v>
      </c>
      <c r="AC426" s="99">
        <f>COUNTIFS('Sch D. Workings'!AP1427,"&gt;"&amp;$D$14)</f>
        <v>0</v>
      </c>
    </row>
    <row r="427" spans="3:29" x14ac:dyDescent="0.35">
      <c r="C427" s="81" t="str">
        <f>IF('Sch A. Input'!B419="","",'Sch A. Input'!B419)</f>
        <v/>
      </c>
      <c r="D427" s="81" t="str">
        <f>IF('Sch A. Input'!C419="","",'Sch A. Input'!C419)</f>
        <v/>
      </c>
      <c r="E427" s="85"/>
      <c r="F427" s="85"/>
      <c r="G427" s="99">
        <f>'Sch D. Workings'!G1428</f>
        <v>0</v>
      </c>
      <c r="H427" s="310">
        <f>IF(OR('Sch D. Workings'!D421="",G427=0),0,(IF((SUMIFS('Sch A. Input'!H419:CJ419,'Sch A. Input'!$H$14:$CJ$14,"Total",'Sch A. Input'!$H$13:$CJ$13,"&lt;="&amp;$I$7))&gt;'Sch D. Workings'!$D$12,MIN('Sch D. Workings'!J1428,'Sch D. Workings'!$D$12),'Sch D. Workings'!J1428)))</f>
        <v>0</v>
      </c>
      <c r="I427" s="221">
        <f>'Sch D. Workings'!O1428</f>
        <v>0</v>
      </c>
      <c r="J427" s="82">
        <f>IFERROR(LOOKUP('Sch D. Workings'!L1428,$C$10:$C$14,$B$10:$B$14),0)</f>
        <v>0</v>
      </c>
      <c r="K427" s="99">
        <f>COUNTIFS('Sch D. Workings'!L1428,"&gt;"&amp;$D$14)</f>
        <v>0</v>
      </c>
      <c r="L427" s="300"/>
      <c r="M427" s="78">
        <f>'Sch D. Workings'!Q1428</f>
        <v>0</v>
      </c>
      <c r="N427" s="309">
        <f>IF(OR('Sch D. Workings'!D421="",$D$7&lt;=I$7,M427=0),0,(IF(H427='Sch D. Workings'!$D$12,"Exceeded Cap",IF((SUMIFS('Sch A. Input'!H419:CJ419,'Sch A. Input'!$H$14:$CJ$14,"Total",'Sch A. Input'!$H$13:$CJ$13,"&lt;="&amp;$O$7))&gt;'Sch D. Workings'!$D$12,MIN('Sch D. Workings'!T1428,'Sch D. Workings'!$D$12-H427),'Sch D. Workings'!T1428))))</f>
        <v>0</v>
      </c>
      <c r="O427" s="221">
        <f>'Sch D. Workings'!Y1428</f>
        <v>0</v>
      </c>
      <c r="P427" s="82">
        <f>IFERROR(LOOKUP('Sch D. Workings'!V1428,$C$10:$C$14,$B$10:$B$14),0)</f>
        <v>0</v>
      </c>
      <c r="Q427" s="99">
        <f>COUNTIFS('Sch D. Workings'!V1428,"&gt;"&amp;$D$14)</f>
        <v>0</v>
      </c>
      <c r="R427" s="85"/>
      <c r="S427" s="78">
        <f>'Sch D. Workings'!AA1428</f>
        <v>0</v>
      </c>
      <c r="T427" s="309">
        <f>IF(OR('Sch D. Workings'!D421="",$D$7&lt;=O$7,S427=0),0,IF(OR(N427="Exceeded Cap",SUM(H427,N427)='Sch D. Workings'!$D$12),"Exceeded cap",IF((SUMIFS('Sch A. Input'!H419:CJ419,'Sch A. Input'!$H$14:$CJ$14,"Total",'Sch A. Input'!$H$13:$CJ$13,"&lt;="&amp;$U$7))&gt;'Sch D. Workings'!$D$12,MIN('Sch D. Workings'!AD1428,'Sch D. Workings'!$D$12-N427-H427),'Sch D. Workings'!AD1428)))</f>
        <v>0</v>
      </c>
      <c r="U427" s="221">
        <f>'Sch D. Workings'!AI1428</f>
        <v>0</v>
      </c>
      <c r="V427" s="82">
        <f>IFERROR(LOOKUP('Sch D. Workings'!AF1428,$C$10:$C$14,$B$10:$B$14),0)</f>
        <v>0</v>
      </c>
      <c r="W427" s="99">
        <f>COUNTIFS('Sch D. Workings'!AF1428,"&gt;"&amp;$D$14)</f>
        <v>0</v>
      </c>
      <c r="X427" s="85"/>
      <c r="Y427" s="78">
        <f>'Sch D. Workings'!AK1428</f>
        <v>0</v>
      </c>
      <c r="Z427" s="309">
        <f>IF(OR('Sch D. Workings'!D421="",$D$7&lt;=U$7,Y427=0),0,IF(OR(T427="Exceeded Cap",N427="Exceeded Cap",SUM(H427,N427,T427)='Sch D. Workings'!$D$12),"Exceeded Cap",IF((SUMIFS('Sch A. Input'!H419:CJ419,'Sch A. Input'!$H$14:$CJ$14,"Total",'Sch A. Input'!$H$13:$CJ$13,"&lt;="&amp;$AA$7))&gt;'Sch D. Workings'!$D$12,MIN('Sch D. Workings'!AN1428,'Sch D. Workings'!$D$12-N427-T427-H427),'Sch D. Workings'!AN1428)))</f>
        <v>0</v>
      </c>
      <c r="AA427" s="221">
        <f>'Sch D. Workings'!AS1428</f>
        <v>0</v>
      </c>
      <c r="AB427" s="82">
        <f>IFERROR(LOOKUP('Sch D. Workings'!AP1428,$C$10:$C$14,$B$10:$B$14),0)</f>
        <v>0</v>
      </c>
      <c r="AC427" s="99">
        <f>COUNTIFS('Sch D. Workings'!AP1428,"&gt;"&amp;$D$14)</f>
        <v>0</v>
      </c>
    </row>
    <row r="428" spans="3:29" x14ac:dyDescent="0.35">
      <c r="C428" s="81" t="str">
        <f>IF('Sch A. Input'!B420="","",'Sch A. Input'!B420)</f>
        <v/>
      </c>
      <c r="D428" s="81" t="str">
        <f>IF('Sch A. Input'!C420="","",'Sch A. Input'!C420)</f>
        <v/>
      </c>
      <c r="E428" s="85"/>
      <c r="F428" s="85"/>
      <c r="G428" s="99">
        <f>'Sch D. Workings'!G1429</f>
        <v>0</v>
      </c>
      <c r="H428" s="310">
        <f>IF(OR('Sch D. Workings'!D422="",G428=0),0,(IF((SUMIFS('Sch A. Input'!H420:CJ420,'Sch A. Input'!$H$14:$CJ$14,"Total",'Sch A. Input'!$H$13:$CJ$13,"&lt;="&amp;$I$7))&gt;'Sch D. Workings'!$D$12,MIN('Sch D. Workings'!J1429,'Sch D. Workings'!$D$12),'Sch D. Workings'!J1429)))</f>
        <v>0</v>
      </c>
      <c r="I428" s="221">
        <f>'Sch D. Workings'!O1429</f>
        <v>0</v>
      </c>
      <c r="J428" s="82">
        <f>IFERROR(LOOKUP('Sch D. Workings'!L1429,$C$10:$C$14,$B$10:$B$14),0)</f>
        <v>0</v>
      </c>
      <c r="K428" s="99">
        <f>COUNTIFS('Sch D. Workings'!L1429,"&gt;"&amp;$D$14)</f>
        <v>0</v>
      </c>
      <c r="L428" s="300"/>
      <c r="M428" s="78">
        <f>'Sch D. Workings'!Q1429</f>
        <v>0</v>
      </c>
      <c r="N428" s="309">
        <f>IF(OR('Sch D. Workings'!D422="",$D$7&lt;=I$7,M428=0),0,(IF(H428='Sch D. Workings'!$D$12,"Exceeded Cap",IF((SUMIFS('Sch A. Input'!H420:CJ420,'Sch A. Input'!$H$14:$CJ$14,"Total",'Sch A. Input'!$H$13:$CJ$13,"&lt;="&amp;$O$7))&gt;'Sch D. Workings'!$D$12,MIN('Sch D. Workings'!T1429,'Sch D. Workings'!$D$12-H428),'Sch D. Workings'!T1429))))</f>
        <v>0</v>
      </c>
      <c r="O428" s="221">
        <f>'Sch D. Workings'!Y1429</f>
        <v>0</v>
      </c>
      <c r="P428" s="82">
        <f>IFERROR(LOOKUP('Sch D. Workings'!V1429,$C$10:$C$14,$B$10:$B$14),0)</f>
        <v>0</v>
      </c>
      <c r="Q428" s="99">
        <f>COUNTIFS('Sch D. Workings'!V1429,"&gt;"&amp;$D$14)</f>
        <v>0</v>
      </c>
      <c r="R428" s="85"/>
      <c r="S428" s="78">
        <f>'Sch D. Workings'!AA1429</f>
        <v>0</v>
      </c>
      <c r="T428" s="309">
        <f>IF(OR('Sch D. Workings'!D422="",$D$7&lt;=O$7,S428=0),0,IF(OR(N428="Exceeded Cap",SUM(H428,N428)='Sch D. Workings'!$D$12),"Exceeded cap",IF((SUMIFS('Sch A. Input'!H420:CJ420,'Sch A. Input'!$H$14:$CJ$14,"Total",'Sch A. Input'!$H$13:$CJ$13,"&lt;="&amp;$U$7))&gt;'Sch D. Workings'!$D$12,MIN('Sch D. Workings'!AD1429,'Sch D. Workings'!$D$12-N428-H428),'Sch D. Workings'!AD1429)))</f>
        <v>0</v>
      </c>
      <c r="U428" s="221">
        <f>'Sch D. Workings'!AI1429</f>
        <v>0</v>
      </c>
      <c r="V428" s="82">
        <f>IFERROR(LOOKUP('Sch D. Workings'!AF1429,$C$10:$C$14,$B$10:$B$14),0)</f>
        <v>0</v>
      </c>
      <c r="W428" s="99">
        <f>COUNTIFS('Sch D. Workings'!AF1429,"&gt;"&amp;$D$14)</f>
        <v>0</v>
      </c>
      <c r="X428" s="85"/>
      <c r="Y428" s="78">
        <f>'Sch D. Workings'!AK1429</f>
        <v>0</v>
      </c>
      <c r="Z428" s="309">
        <f>IF(OR('Sch D. Workings'!D422="",$D$7&lt;=U$7,Y428=0),0,IF(OR(T428="Exceeded Cap",N428="Exceeded Cap",SUM(H428,N428,T428)='Sch D. Workings'!$D$12),"Exceeded Cap",IF((SUMIFS('Sch A. Input'!H420:CJ420,'Sch A. Input'!$H$14:$CJ$14,"Total",'Sch A. Input'!$H$13:$CJ$13,"&lt;="&amp;$AA$7))&gt;'Sch D. Workings'!$D$12,MIN('Sch D. Workings'!AN1429,'Sch D. Workings'!$D$12-N428-T428-H428),'Sch D. Workings'!AN1429)))</f>
        <v>0</v>
      </c>
      <c r="AA428" s="221">
        <f>'Sch D. Workings'!AS1429</f>
        <v>0</v>
      </c>
      <c r="AB428" s="82">
        <f>IFERROR(LOOKUP('Sch D. Workings'!AP1429,$C$10:$C$14,$B$10:$B$14),0)</f>
        <v>0</v>
      </c>
      <c r="AC428" s="99">
        <f>COUNTIFS('Sch D. Workings'!AP1429,"&gt;"&amp;$D$14)</f>
        <v>0</v>
      </c>
    </row>
    <row r="429" spans="3:29" x14ac:dyDescent="0.35">
      <c r="C429" s="81" t="str">
        <f>IF('Sch A. Input'!B421="","",'Sch A. Input'!B421)</f>
        <v/>
      </c>
      <c r="D429" s="81" t="str">
        <f>IF('Sch A. Input'!C421="","",'Sch A. Input'!C421)</f>
        <v/>
      </c>
      <c r="E429" s="85"/>
      <c r="F429" s="85"/>
      <c r="G429" s="99">
        <f>'Sch D. Workings'!G1430</f>
        <v>0</v>
      </c>
      <c r="H429" s="310">
        <f>IF(OR('Sch D. Workings'!D423="",G429=0),0,(IF((SUMIFS('Sch A. Input'!H421:CJ421,'Sch A. Input'!$H$14:$CJ$14,"Total",'Sch A. Input'!$H$13:$CJ$13,"&lt;="&amp;$I$7))&gt;'Sch D. Workings'!$D$12,MIN('Sch D. Workings'!J1430,'Sch D. Workings'!$D$12),'Sch D. Workings'!J1430)))</f>
        <v>0</v>
      </c>
      <c r="I429" s="221">
        <f>'Sch D. Workings'!O1430</f>
        <v>0</v>
      </c>
      <c r="J429" s="82">
        <f>IFERROR(LOOKUP('Sch D. Workings'!L1430,$C$10:$C$14,$B$10:$B$14),0)</f>
        <v>0</v>
      </c>
      <c r="K429" s="99">
        <f>COUNTIFS('Sch D. Workings'!L1430,"&gt;"&amp;$D$14)</f>
        <v>0</v>
      </c>
      <c r="L429" s="300"/>
      <c r="M429" s="78">
        <f>'Sch D. Workings'!Q1430</f>
        <v>0</v>
      </c>
      <c r="N429" s="309">
        <f>IF(OR('Sch D. Workings'!D423="",$D$7&lt;=I$7,M429=0),0,(IF(H429='Sch D. Workings'!$D$12,"Exceeded Cap",IF((SUMIFS('Sch A. Input'!H421:CJ421,'Sch A. Input'!$H$14:$CJ$14,"Total",'Sch A. Input'!$H$13:$CJ$13,"&lt;="&amp;$O$7))&gt;'Sch D. Workings'!$D$12,MIN('Sch D. Workings'!T1430,'Sch D. Workings'!$D$12-H429),'Sch D. Workings'!T1430))))</f>
        <v>0</v>
      </c>
      <c r="O429" s="221">
        <f>'Sch D. Workings'!Y1430</f>
        <v>0</v>
      </c>
      <c r="P429" s="82">
        <f>IFERROR(LOOKUP('Sch D. Workings'!V1430,$C$10:$C$14,$B$10:$B$14),0)</f>
        <v>0</v>
      </c>
      <c r="Q429" s="99">
        <f>COUNTIFS('Sch D. Workings'!V1430,"&gt;"&amp;$D$14)</f>
        <v>0</v>
      </c>
      <c r="R429" s="85"/>
      <c r="S429" s="78">
        <f>'Sch D. Workings'!AA1430</f>
        <v>0</v>
      </c>
      <c r="T429" s="309">
        <f>IF(OR('Sch D. Workings'!D423="",$D$7&lt;=O$7,S429=0),0,IF(OR(N429="Exceeded Cap",SUM(H429,N429)='Sch D. Workings'!$D$12),"Exceeded cap",IF((SUMIFS('Sch A. Input'!H421:CJ421,'Sch A. Input'!$H$14:$CJ$14,"Total",'Sch A. Input'!$H$13:$CJ$13,"&lt;="&amp;$U$7))&gt;'Sch D. Workings'!$D$12,MIN('Sch D. Workings'!AD1430,'Sch D. Workings'!$D$12-N429-H429),'Sch D. Workings'!AD1430)))</f>
        <v>0</v>
      </c>
      <c r="U429" s="221">
        <f>'Sch D. Workings'!AI1430</f>
        <v>0</v>
      </c>
      <c r="V429" s="82">
        <f>IFERROR(LOOKUP('Sch D. Workings'!AF1430,$C$10:$C$14,$B$10:$B$14),0)</f>
        <v>0</v>
      </c>
      <c r="W429" s="99">
        <f>COUNTIFS('Sch D. Workings'!AF1430,"&gt;"&amp;$D$14)</f>
        <v>0</v>
      </c>
      <c r="X429" s="85"/>
      <c r="Y429" s="78">
        <f>'Sch D. Workings'!AK1430</f>
        <v>0</v>
      </c>
      <c r="Z429" s="309">
        <f>IF(OR('Sch D. Workings'!D423="",$D$7&lt;=U$7,Y429=0),0,IF(OR(T429="Exceeded Cap",N429="Exceeded Cap",SUM(H429,N429,T429)='Sch D. Workings'!$D$12),"Exceeded Cap",IF((SUMIFS('Sch A. Input'!H421:CJ421,'Sch A. Input'!$H$14:$CJ$14,"Total",'Sch A. Input'!$H$13:$CJ$13,"&lt;="&amp;$AA$7))&gt;'Sch D. Workings'!$D$12,MIN('Sch D. Workings'!AN1430,'Sch D. Workings'!$D$12-N429-T429-H429),'Sch D. Workings'!AN1430)))</f>
        <v>0</v>
      </c>
      <c r="AA429" s="221">
        <f>'Sch D. Workings'!AS1430</f>
        <v>0</v>
      </c>
      <c r="AB429" s="82">
        <f>IFERROR(LOOKUP('Sch D. Workings'!AP1430,$C$10:$C$14,$B$10:$B$14),0)</f>
        <v>0</v>
      </c>
      <c r="AC429" s="99">
        <f>COUNTIFS('Sch D. Workings'!AP1430,"&gt;"&amp;$D$14)</f>
        <v>0</v>
      </c>
    </row>
    <row r="430" spans="3:29" x14ac:dyDescent="0.35">
      <c r="C430" s="81" t="str">
        <f>IF('Sch A. Input'!B422="","",'Sch A. Input'!B422)</f>
        <v/>
      </c>
      <c r="D430" s="81" t="str">
        <f>IF('Sch A. Input'!C422="","",'Sch A. Input'!C422)</f>
        <v/>
      </c>
      <c r="E430" s="85"/>
      <c r="F430" s="85"/>
      <c r="G430" s="99">
        <f>'Sch D. Workings'!G1431</f>
        <v>0</v>
      </c>
      <c r="H430" s="310">
        <f>IF(OR('Sch D. Workings'!D424="",G430=0),0,(IF((SUMIFS('Sch A. Input'!H422:CJ422,'Sch A. Input'!$H$14:$CJ$14,"Total",'Sch A. Input'!$H$13:$CJ$13,"&lt;="&amp;$I$7))&gt;'Sch D. Workings'!$D$12,MIN('Sch D. Workings'!J1431,'Sch D. Workings'!$D$12),'Sch D. Workings'!J1431)))</f>
        <v>0</v>
      </c>
      <c r="I430" s="221">
        <f>'Sch D. Workings'!O1431</f>
        <v>0</v>
      </c>
      <c r="J430" s="82">
        <f>IFERROR(LOOKUP('Sch D. Workings'!L1431,$C$10:$C$14,$B$10:$B$14),0)</f>
        <v>0</v>
      </c>
      <c r="K430" s="99">
        <f>COUNTIFS('Sch D. Workings'!L1431,"&gt;"&amp;$D$14)</f>
        <v>0</v>
      </c>
      <c r="L430" s="300"/>
      <c r="M430" s="78">
        <f>'Sch D. Workings'!Q1431</f>
        <v>0</v>
      </c>
      <c r="N430" s="309">
        <f>IF(OR('Sch D. Workings'!D424="",$D$7&lt;=I$7,M430=0),0,(IF(H430='Sch D. Workings'!$D$12,"Exceeded Cap",IF((SUMIFS('Sch A. Input'!H422:CJ422,'Sch A. Input'!$H$14:$CJ$14,"Total",'Sch A. Input'!$H$13:$CJ$13,"&lt;="&amp;$O$7))&gt;'Sch D. Workings'!$D$12,MIN('Sch D. Workings'!T1431,'Sch D. Workings'!$D$12-H430),'Sch D. Workings'!T1431))))</f>
        <v>0</v>
      </c>
      <c r="O430" s="221">
        <f>'Sch D. Workings'!Y1431</f>
        <v>0</v>
      </c>
      <c r="P430" s="82">
        <f>IFERROR(LOOKUP('Sch D. Workings'!V1431,$C$10:$C$14,$B$10:$B$14),0)</f>
        <v>0</v>
      </c>
      <c r="Q430" s="99">
        <f>COUNTIFS('Sch D. Workings'!V1431,"&gt;"&amp;$D$14)</f>
        <v>0</v>
      </c>
      <c r="R430" s="85"/>
      <c r="S430" s="78">
        <f>'Sch D. Workings'!AA1431</f>
        <v>0</v>
      </c>
      <c r="T430" s="309">
        <f>IF(OR('Sch D. Workings'!D424="",$D$7&lt;=O$7,S430=0),0,IF(OR(N430="Exceeded Cap",SUM(H430,N430)='Sch D. Workings'!$D$12),"Exceeded cap",IF((SUMIFS('Sch A. Input'!H422:CJ422,'Sch A. Input'!$H$14:$CJ$14,"Total",'Sch A. Input'!$H$13:$CJ$13,"&lt;="&amp;$U$7))&gt;'Sch D. Workings'!$D$12,MIN('Sch D. Workings'!AD1431,'Sch D. Workings'!$D$12-N430-H430),'Sch D. Workings'!AD1431)))</f>
        <v>0</v>
      </c>
      <c r="U430" s="221">
        <f>'Sch D. Workings'!AI1431</f>
        <v>0</v>
      </c>
      <c r="V430" s="82">
        <f>IFERROR(LOOKUP('Sch D. Workings'!AF1431,$C$10:$C$14,$B$10:$B$14),0)</f>
        <v>0</v>
      </c>
      <c r="W430" s="99">
        <f>COUNTIFS('Sch D. Workings'!AF1431,"&gt;"&amp;$D$14)</f>
        <v>0</v>
      </c>
      <c r="X430" s="85"/>
      <c r="Y430" s="78">
        <f>'Sch D. Workings'!AK1431</f>
        <v>0</v>
      </c>
      <c r="Z430" s="309">
        <f>IF(OR('Sch D. Workings'!D424="",$D$7&lt;=U$7,Y430=0),0,IF(OR(T430="Exceeded Cap",N430="Exceeded Cap",SUM(H430,N430,T430)='Sch D. Workings'!$D$12),"Exceeded Cap",IF((SUMIFS('Sch A. Input'!H422:CJ422,'Sch A. Input'!$H$14:$CJ$14,"Total",'Sch A. Input'!$H$13:$CJ$13,"&lt;="&amp;$AA$7))&gt;'Sch D. Workings'!$D$12,MIN('Sch D. Workings'!AN1431,'Sch D. Workings'!$D$12-N430-T430-H430),'Sch D. Workings'!AN1431)))</f>
        <v>0</v>
      </c>
      <c r="AA430" s="221">
        <f>'Sch D. Workings'!AS1431</f>
        <v>0</v>
      </c>
      <c r="AB430" s="82">
        <f>IFERROR(LOOKUP('Sch D. Workings'!AP1431,$C$10:$C$14,$B$10:$B$14),0)</f>
        <v>0</v>
      </c>
      <c r="AC430" s="99">
        <f>COUNTIFS('Sch D. Workings'!AP1431,"&gt;"&amp;$D$14)</f>
        <v>0</v>
      </c>
    </row>
    <row r="431" spans="3:29" x14ac:dyDescent="0.35">
      <c r="C431" s="81" t="str">
        <f>IF('Sch A. Input'!B423="","",'Sch A. Input'!B423)</f>
        <v/>
      </c>
      <c r="D431" s="81" t="str">
        <f>IF('Sch A. Input'!C423="","",'Sch A. Input'!C423)</f>
        <v/>
      </c>
      <c r="E431" s="85"/>
      <c r="F431" s="85"/>
      <c r="G431" s="99">
        <f>'Sch D. Workings'!G1432</f>
        <v>0</v>
      </c>
      <c r="H431" s="310">
        <f>IF(OR('Sch D. Workings'!D425="",G431=0),0,(IF((SUMIFS('Sch A. Input'!H423:CJ423,'Sch A. Input'!$H$14:$CJ$14,"Total",'Sch A. Input'!$H$13:$CJ$13,"&lt;="&amp;$I$7))&gt;'Sch D. Workings'!$D$12,MIN('Sch D. Workings'!J1432,'Sch D. Workings'!$D$12),'Sch D. Workings'!J1432)))</f>
        <v>0</v>
      </c>
      <c r="I431" s="221">
        <f>'Sch D. Workings'!O1432</f>
        <v>0</v>
      </c>
      <c r="J431" s="82">
        <f>IFERROR(LOOKUP('Sch D. Workings'!L1432,$C$10:$C$14,$B$10:$B$14),0)</f>
        <v>0</v>
      </c>
      <c r="K431" s="99">
        <f>COUNTIFS('Sch D. Workings'!L1432,"&gt;"&amp;$D$14)</f>
        <v>0</v>
      </c>
      <c r="L431" s="300"/>
      <c r="M431" s="78">
        <f>'Sch D. Workings'!Q1432</f>
        <v>0</v>
      </c>
      <c r="N431" s="309">
        <f>IF(OR('Sch D. Workings'!D425="",$D$7&lt;=I$7,M431=0),0,(IF(H431='Sch D. Workings'!$D$12,"Exceeded Cap",IF((SUMIFS('Sch A. Input'!H423:CJ423,'Sch A. Input'!$H$14:$CJ$14,"Total",'Sch A. Input'!$H$13:$CJ$13,"&lt;="&amp;$O$7))&gt;'Sch D. Workings'!$D$12,MIN('Sch D. Workings'!T1432,'Sch D. Workings'!$D$12-H431),'Sch D. Workings'!T1432))))</f>
        <v>0</v>
      </c>
      <c r="O431" s="221">
        <f>'Sch D. Workings'!Y1432</f>
        <v>0</v>
      </c>
      <c r="P431" s="82">
        <f>IFERROR(LOOKUP('Sch D. Workings'!V1432,$C$10:$C$14,$B$10:$B$14),0)</f>
        <v>0</v>
      </c>
      <c r="Q431" s="99">
        <f>COUNTIFS('Sch D. Workings'!V1432,"&gt;"&amp;$D$14)</f>
        <v>0</v>
      </c>
      <c r="R431" s="85"/>
      <c r="S431" s="78">
        <f>'Sch D. Workings'!AA1432</f>
        <v>0</v>
      </c>
      <c r="T431" s="309">
        <f>IF(OR('Sch D. Workings'!D425="",$D$7&lt;=O$7,S431=0),0,IF(OR(N431="Exceeded Cap",SUM(H431,N431)='Sch D. Workings'!$D$12),"Exceeded cap",IF((SUMIFS('Sch A. Input'!H423:CJ423,'Sch A. Input'!$H$14:$CJ$14,"Total",'Sch A. Input'!$H$13:$CJ$13,"&lt;="&amp;$U$7))&gt;'Sch D. Workings'!$D$12,MIN('Sch D. Workings'!AD1432,'Sch D. Workings'!$D$12-N431-H431),'Sch D. Workings'!AD1432)))</f>
        <v>0</v>
      </c>
      <c r="U431" s="221">
        <f>'Sch D. Workings'!AI1432</f>
        <v>0</v>
      </c>
      <c r="V431" s="82">
        <f>IFERROR(LOOKUP('Sch D. Workings'!AF1432,$C$10:$C$14,$B$10:$B$14),0)</f>
        <v>0</v>
      </c>
      <c r="W431" s="99">
        <f>COUNTIFS('Sch D. Workings'!AF1432,"&gt;"&amp;$D$14)</f>
        <v>0</v>
      </c>
      <c r="X431" s="85"/>
      <c r="Y431" s="78">
        <f>'Sch D. Workings'!AK1432</f>
        <v>0</v>
      </c>
      <c r="Z431" s="309">
        <f>IF(OR('Sch D. Workings'!D425="",$D$7&lt;=U$7,Y431=0),0,IF(OR(T431="Exceeded Cap",N431="Exceeded Cap",SUM(H431,N431,T431)='Sch D. Workings'!$D$12),"Exceeded Cap",IF((SUMIFS('Sch A. Input'!H423:CJ423,'Sch A. Input'!$H$14:$CJ$14,"Total",'Sch A. Input'!$H$13:$CJ$13,"&lt;="&amp;$AA$7))&gt;'Sch D. Workings'!$D$12,MIN('Sch D. Workings'!AN1432,'Sch D. Workings'!$D$12-N431-T431-H431),'Sch D. Workings'!AN1432)))</f>
        <v>0</v>
      </c>
      <c r="AA431" s="221">
        <f>'Sch D. Workings'!AS1432</f>
        <v>0</v>
      </c>
      <c r="AB431" s="82">
        <f>IFERROR(LOOKUP('Sch D. Workings'!AP1432,$C$10:$C$14,$B$10:$B$14),0)</f>
        <v>0</v>
      </c>
      <c r="AC431" s="99">
        <f>COUNTIFS('Sch D. Workings'!AP1432,"&gt;"&amp;$D$14)</f>
        <v>0</v>
      </c>
    </row>
    <row r="432" spans="3:29" x14ac:dyDescent="0.35">
      <c r="C432" s="81" t="str">
        <f>IF('Sch A. Input'!B424="","",'Sch A. Input'!B424)</f>
        <v/>
      </c>
      <c r="D432" s="81" t="str">
        <f>IF('Sch A. Input'!C424="","",'Sch A. Input'!C424)</f>
        <v/>
      </c>
      <c r="E432" s="85"/>
      <c r="F432" s="85"/>
      <c r="G432" s="99">
        <f>'Sch D. Workings'!G1433</f>
        <v>0</v>
      </c>
      <c r="H432" s="310">
        <f>IF(OR('Sch D. Workings'!D426="",G432=0),0,(IF((SUMIFS('Sch A. Input'!H424:CJ424,'Sch A. Input'!$H$14:$CJ$14,"Total",'Sch A. Input'!$H$13:$CJ$13,"&lt;="&amp;$I$7))&gt;'Sch D. Workings'!$D$12,MIN('Sch D. Workings'!J1433,'Sch D. Workings'!$D$12),'Sch D. Workings'!J1433)))</f>
        <v>0</v>
      </c>
      <c r="I432" s="221">
        <f>'Sch D. Workings'!O1433</f>
        <v>0</v>
      </c>
      <c r="J432" s="82">
        <f>IFERROR(LOOKUP('Sch D. Workings'!L1433,$C$10:$C$14,$B$10:$B$14),0)</f>
        <v>0</v>
      </c>
      <c r="K432" s="99">
        <f>COUNTIFS('Sch D. Workings'!L1433,"&gt;"&amp;$D$14)</f>
        <v>0</v>
      </c>
      <c r="L432" s="300"/>
      <c r="M432" s="78">
        <f>'Sch D. Workings'!Q1433</f>
        <v>0</v>
      </c>
      <c r="N432" s="309">
        <f>IF(OR('Sch D. Workings'!D426="",$D$7&lt;=I$7,M432=0),0,(IF(H432='Sch D. Workings'!$D$12,"Exceeded Cap",IF((SUMIFS('Sch A. Input'!H424:CJ424,'Sch A. Input'!$H$14:$CJ$14,"Total",'Sch A. Input'!$H$13:$CJ$13,"&lt;="&amp;$O$7))&gt;'Sch D. Workings'!$D$12,MIN('Sch D. Workings'!T1433,'Sch D. Workings'!$D$12-H432),'Sch D. Workings'!T1433))))</f>
        <v>0</v>
      </c>
      <c r="O432" s="221">
        <f>'Sch D. Workings'!Y1433</f>
        <v>0</v>
      </c>
      <c r="P432" s="82">
        <f>IFERROR(LOOKUP('Sch D. Workings'!V1433,$C$10:$C$14,$B$10:$B$14),0)</f>
        <v>0</v>
      </c>
      <c r="Q432" s="99">
        <f>COUNTIFS('Sch D. Workings'!V1433,"&gt;"&amp;$D$14)</f>
        <v>0</v>
      </c>
      <c r="R432" s="85"/>
      <c r="S432" s="78">
        <f>'Sch D. Workings'!AA1433</f>
        <v>0</v>
      </c>
      <c r="T432" s="309">
        <f>IF(OR('Sch D. Workings'!D426="",$D$7&lt;=O$7,S432=0),0,IF(OR(N432="Exceeded Cap",SUM(H432,N432)='Sch D. Workings'!$D$12),"Exceeded cap",IF((SUMIFS('Sch A. Input'!H424:CJ424,'Sch A. Input'!$H$14:$CJ$14,"Total",'Sch A. Input'!$H$13:$CJ$13,"&lt;="&amp;$U$7))&gt;'Sch D. Workings'!$D$12,MIN('Sch D. Workings'!AD1433,'Sch D. Workings'!$D$12-N432-H432),'Sch D. Workings'!AD1433)))</f>
        <v>0</v>
      </c>
      <c r="U432" s="221">
        <f>'Sch D. Workings'!AI1433</f>
        <v>0</v>
      </c>
      <c r="V432" s="82">
        <f>IFERROR(LOOKUP('Sch D. Workings'!AF1433,$C$10:$C$14,$B$10:$B$14),0)</f>
        <v>0</v>
      </c>
      <c r="W432" s="99">
        <f>COUNTIFS('Sch D. Workings'!AF1433,"&gt;"&amp;$D$14)</f>
        <v>0</v>
      </c>
      <c r="X432" s="85"/>
      <c r="Y432" s="78">
        <f>'Sch D. Workings'!AK1433</f>
        <v>0</v>
      </c>
      <c r="Z432" s="309">
        <f>IF(OR('Sch D. Workings'!D426="",$D$7&lt;=U$7,Y432=0),0,IF(OR(T432="Exceeded Cap",N432="Exceeded Cap",SUM(H432,N432,T432)='Sch D. Workings'!$D$12),"Exceeded Cap",IF((SUMIFS('Sch A. Input'!H424:CJ424,'Sch A. Input'!$H$14:$CJ$14,"Total",'Sch A. Input'!$H$13:$CJ$13,"&lt;="&amp;$AA$7))&gt;'Sch D. Workings'!$D$12,MIN('Sch D. Workings'!AN1433,'Sch D. Workings'!$D$12-N432-T432-H432),'Sch D. Workings'!AN1433)))</f>
        <v>0</v>
      </c>
      <c r="AA432" s="221">
        <f>'Sch D. Workings'!AS1433</f>
        <v>0</v>
      </c>
      <c r="AB432" s="82">
        <f>IFERROR(LOOKUP('Sch D. Workings'!AP1433,$C$10:$C$14,$B$10:$B$14),0)</f>
        <v>0</v>
      </c>
      <c r="AC432" s="99">
        <f>COUNTIFS('Sch D. Workings'!AP1433,"&gt;"&amp;$D$14)</f>
        <v>0</v>
      </c>
    </row>
    <row r="433" spans="3:29" x14ac:dyDescent="0.35">
      <c r="C433" s="81" t="str">
        <f>IF('Sch A. Input'!B425="","",'Sch A. Input'!B425)</f>
        <v/>
      </c>
      <c r="D433" s="81" t="str">
        <f>IF('Sch A. Input'!C425="","",'Sch A. Input'!C425)</f>
        <v/>
      </c>
      <c r="E433" s="85"/>
      <c r="F433" s="85"/>
      <c r="G433" s="99">
        <f>'Sch D. Workings'!G1434</f>
        <v>0</v>
      </c>
      <c r="H433" s="310">
        <f>IF(OR('Sch D. Workings'!D427="",G433=0),0,(IF((SUMIFS('Sch A. Input'!H425:CJ425,'Sch A. Input'!$H$14:$CJ$14,"Total",'Sch A. Input'!$H$13:$CJ$13,"&lt;="&amp;$I$7))&gt;'Sch D. Workings'!$D$12,MIN('Sch D. Workings'!J1434,'Sch D. Workings'!$D$12),'Sch D. Workings'!J1434)))</f>
        <v>0</v>
      </c>
      <c r="I433" s="221">
        <f>'Sch D. Workings'!O1434</f>
        <v>0</v>
      </c>
      <c r="J433" s="82">
        <f>IFERROR(LOOKUP('Sch D. Workings'!L1434,$C$10:$C$14,$B$10:$B$14),0)</f>
        <v>0</v>
      </c>
      <c r="K433" s="99">
        <f>COUNTIFS('Sch D. Workings'!L1434,"&gt;"&amp;$D$14)</f>
        <v>0</v>
      </c>
      <c r="L433" s="300"/>
      <c r="M433" s="78">
        <f>'Sch D. Workings'!Q1434</f>
        <v>0</v>
      </c>
      <c r="N433" s="309">
        <f>IF(OR('Sch D. Workings'!D427="",$D$7&lt;=I$7,M433=0),0,(IF(H433='Sch D. Workings'!$D$12,"Exceeded Cap",IF((SUMIFS('Sch A. Input'!H425:CJ425,'Sch A. Input'!$H$14:$CJ$14,"Total",'Sch A. Input'!$H$13:$CJ$13,"&lt;="&amp;$O$7))&gt;'Sch D. Workings'!$D$12,MIN('Sch D. Workings'!T1434,'Sch D. Workings'!$D$12-H433),'Sch D. Workings'!T1434))))</f>
        <v>0</v>
      </c>
      <c r="O433" s="221">
        <f>'Sch D. Workings'!Y1434</f>
        <v>0</v>
      </c>
      <c r="P433" s="82">
        <f>IFERROR(LOOKUP('Sch D. Workings'!V1434,$C$10:$C$14,$B$10:$B$14),0)</f>
        <v>0</v>
      </c>
      <c r="Q433" s="99">
        <f>COUNTIFS('Sch D. Workings'!V1434,"&gt;"&amp;$D$14)</f>
        <v>0</v>
      </c>
      <c r="R433" s="85"/>
      <c r="S433" s="78">
        <f>'Sch D. Workings'!AA1434</f>
        <v>0</v>
      </c>
      <c r="T433" s="309">
        <f>IF(OR('Sch D. Workings'!D427="",$D$7&lt;=O$7,S433=0),0,IF(OR(N433="Exceeded Cap",SUM(H433,N433)='Sch D. Workings'!$D$12),"Exceeded cap",IF((SUMIFS('Sch A. Input'!H425:CJ425,'Sch A. Input'!$H$14:$CJ$14,"Total",'Sch A. Input'!$H$13:$CJ$13,"&lt;="&amp;$U$7))&gt;'Sch D. Workings'!$D$12,MIN('Sch D. Workings'!AD1434,'Sch D. Workings'!$D$12-N433-H433),'Sch D. Workings'!AD1434)))</f>
        <v>0</v>
      </c>
      <c r="U433" s="221">
        <f>'Sch D. Workings'!AI1434</f>
        <v>0</v>
      </c>
      <c r="V433" s="82">
        <f>IFERROR(LOOKUP('Sch D. Workings'!AF1434,$C$10:$C$14,$B$10:$B$14),0)</f>
        <v>0</v>
      </c>
      <c r="W433" s="99">
        <f>COUNTIFS('Sch D. Workings'!AF1434,"&gt;"&amp;$D$14)</f>
        <v>0</v>
      </c>
      <c r="X433" s="85"/>
      <c r="Y433" s="78">
        <f>'Sch D. Workings'!AK1434</f>
        <v>0</v>
      </c>
      <c r="Z433" s="309">
        <f>IF(OR('Sch D. Workings'!D427="",$D$7&lt;=U$7,Y433=0),0,IF(OR(T433="Exceeded Cap",N433="Exceeded Cap",SUM(H433,N433,T433)='Sch D. Workings'!$D$12),"Exceeded Cap",IF((SUMIFS('Sch A. Input'!H425:CJ425,'Sch A. Input'!$H$14:$CJ$14,"Total",'Sch A. Input'!$H$13:$CJ$13,"&lt;="&amp;$AA$7))&gt;'Sch D. Workings'!$D$12,MIN('Sch D. Workings'!AN1434,'Sch D. Workings'!$D$12-N433-T433-H433),'Sch D. Workings'!AN1434)))</f>
        <v>0</v>
      </c>
      <c r="AA433" s="221">
        <f>'Sch D. Workings'!AS1434</f>
        <v>0</v>
      </c>
      <c r="AB433" s="82">
        <f>IFERROR(LOOKUP('Sch D. Workings'!AP1434,$C$10:$C$14,$B$10:$B$14),0)</f>
        <v>0</v>
      </c>
      <c r="AC433" s="99">
        <f>COUNTIFS('Sch D. Workings'!AP1434,"&gt;"&amp;$D$14)</f>
        <v>0</v>
      </c>
    </row>
    <row r="434" spans="3:29" x14ac:dyDescent="0.35">
      <c r="C434" s="81" t="str">
        <f>IF('Sch A. Input'!B426="","",'Sch A. Input'!B426)</f>
        <v/>
      </c>
      <c r="D434" s="81" t="str">
        <f>IF('Sch A. Input'!C426="","",'Sch A. Input'!C426)</f>
        <v/>
      </c>
      <c r="E434" s="85"/>
      <c r="F434" s="85"/>
      <c r="G434" s="99">
        <f>'Sch D. Workings'!G1435</f>
        <v>0</v>
      </c>
      <c r="H434" s="310">
        <f>IF(OR('Sch D. Workings'!D428="",G434=0),0,(IF((SUMIFS('Sch A. Input'!H426:CJ426,'Sch A. Input'!$H$14:$CJ$14,"Total",'Sch A. Input'!$H$13:$CJ$13,"&lt;="&amp;$I$7))&gt;'Sch D. Workings'!$D$12,MIN('Sch D. Workings'!J1435,'Sch D. Workings'!$D$12),'Sch D. Workings'!J1435)))</f>
        <v>0</v>
      </c>
      <c r="I434" s="221">
        <f>'Sch D. Workings'!O1435</f>
        <v>0</v>
      </c>
      <c r="J434" s="82">
        <f>IFERROR(LOOKUP('Sch D. Workings'!L1435,$C$10:$C$14,$B$10:$B$14),0)</f>
        <v>0</v>
      </c>
      <c r="K434" s="99">
        <f>COUNTIFS('Sch D. Workings'!L1435,"&gt;"&amp;$D$14)</f>
        <v>0</v>
      </c>
      <c r="L434" s="300"/>
      <c r="M434" s="78">
        <f>'Sch D. Workings'!Q1435</f>
        <v>0</v>
      </c>
      <c r="N434" s="309">
        <f>IF(OR('Sch D. Workings'!D428="",$D$7&lt;=I$7,M434=0),0,(IF(H434='Sch D. Workings'!$D$12,"Exceeded Cap",IF((SUMIFS('Sch A. Input'!H426:CJ426,'Sch A. Input'!$H$14:$CJ$14,"Total",'Sch A. Input'!$H$13:$CJ$13,"&lt;="&amp;$O$7))&gt;'Sch D. Workings'!$D$12,MIN('Sch D. Workings'!T1435,'Sch D. Workings'!$D$12-H434),'Sch D. Workings'!T1435))))</f>
        <v>0</v>
      </c>
      <c r="O434" s="221">
        <f>'Sch D. Workings'!Y1435</f>
        <v>0</v>
      </c>
      <c r="P434" s="82">
        <f>IFERROR(LOOKUP('Sch D. Workings'!V1435,$C$10:$C$14,$B$10:$B$14),0)</f>
        <v>0</v>
      </c>
      <c r="Q434" s="99">
        <f>COUNTIFS('Sch D. Workings'!V1435,"&gt;"&amp;$D$14)</f>
        <v>0</v>
      </c>
      <c r="R434" s="85"/>
      <c r="S434" s="78">
        <f>'Sch D. Workings'!AA1435</f>
        <v>0</v>
      </c>
      <c r="T434" s="309">
        <f>IF(OR('Sch D. Workings'!D428="",$D$7&lt;=O$7,S434=0),0,IF(OR(N434="Exceeded Cap",SUM(H434,N434)='Sch D. Workings'!$D$12),"Exceeded cap",IF((SUMIFS('Sch A. Input'!H426:CJ426,'Sch A. Input'!$H$14:$CJ$14,"Total",'Sch A. Input'!$H$13:$CJ$13,"&lt;="&amp;$U$7))&gt;'Sch D. Workings'!$D$12,MIN('Sch D. Workings'!AD1435,'Sch D. Workings'!$D$12-N434-H434),'Sch D. Workings'!AD1435)))</f>
        <v>0</v>
      </c>
      <c r="U434" s="221">
        <f>'Sch D. Workings'!AI1435</f>
        <v>0</v>
      </c>
      <c r="V434" s="82">
        <f>IFERROR(LOOKUP('Sch D. Workings'!AF1435,$C$10:$C$14,$B$10:$B$14),0)</f>
        <v>0</v>
      </c>
      <c r="W434" s="99">
        <f>COUNTIFS('Sch D. Workings'!AF1435,"&gt;"&amp;$D$14)</f>
        <v>0</v>
      </c>
      <c r="X434" s="85"/>
      <c r="Y434" s="78">
        <f>'Sch D. Workings'!AK1435</f>
        <v>0</v>
      </c>
      <c r="Z434" s="309">
        <f>IF(OR('Sch D. Workings'!D428="",$D$7&lt;=U$7,Y434=0),0,IF(OR(T434="Exceeded Cap",N434="Exceeded Cap",SUM(H434,N434,T434)='Sch D. Workings'!$D$12),"Exceeded Cap",IF((SUMIFS('Sch A. Input'!H426:CJ426,'Sch A. Input'!$H$14:$CJ$14,"Total",'Sch A. Input'!$H$13:$CJ$13,"&lt;="&amp;$AA$7))&gt;'Sch D. Workings'!$D$12,MIN('Sch D. Workings'!AN1435,'Sch D. Workings'!$D$12-N434-T434-H434),'Sch D. Workings'!AN1435)))</f>
        <v>0</v>
      </c>
      <c r="AA434" s="221">
        <f>'Sch D. Workings'!AS1435</f>
        <v>0</v>
      </c>
      <c r="AB434" s="82">
        <f>IFERROR(LOOKUP('Sch D. Workings'!AP1435,$C$10:$C$14,$B$10:$B$14),0)</f>
        <v>0</v>
      </c>
      <c r="AC434" s="99">
        <f>COUNTIFS('Sch D. Workings'!AP1435,"&gt;"&amp;$D$14)</f>
        <v>0</v>
      </c>
    </row>
    <row r="435" spans="3:29" x14ac:dyDescent="0.35">
      <c r="C435" s="81" t="str">
        <f>IF('Sch A. Input'!B427="","",'Sch A. Input'!B427)</f>
        <v/>
      </c>
      <c r="D435" s="81" t="str">
        <f>IF('Sch A. Input'!C427="","",'Sch A. Input'!C427)</f>
        <v/>
      </c>
      <c r="E435" s="85"/>
      <c r="F435" s="85"/>
      <c r="G435" s="99">
        <f>'Sch D. Workings'!G1436</f>
        <v>0</v>
      </c>
      <c r="H435" s="310">
        <f>IF(OR('Sch D. Workings'!D429="",G435=0),0,(IF((SUMIFS('Sch A. Input'!H427:CJ427,'Sch A. Input'!$H$14:$CJ$14,"Total",'Sch A. Input'!$H$13:$CJ$13,"&lt;="&amp;$I$7))&gt;'Sch D. Workings'!$D$12,MIN('Sch D. Workings'!J1436,'Sch D. Workings'!$D$12),'Sch D. Workings'!J1436)))</f>
        <v>0</v>
      </c>
      <c r="I435" s="221">
        <f>'Sch D. Workings'!O1436</f>
        <v>0</v>
      </c>
      <c r="J435" s="82">
        <f>IFERROR(LOOKUP('Sch D. Workings'!L1436,$C$10:$C$14,$B$10:$B$14),0)</f>
        <v>0</v>
      </c>
      <c r="K435" s="99">
        <f>COUNTIFS('Sch D. Workings'!L1436,"&gt;"&amp;$D$14)</f>
        <v>0</v>
      </c>
      <c r="L435" s="300"/>
      <c r="M435" s="78">
        <f>'Sch D. Workings'!Q1436</f>
        <v>0</v>
      </c>
      <c r="N435" s="309">
        <f>IF(OR('Sch D. Workings'!D429="",$D$7&lt;=I$7,M435=0),0,(IF(H435='Sch D. Workings'!$D$12,"Exceeded Cap",IF((SUMIFS('Sch A. Input'!H427:CJ427,'Sch A. Input'!$H$14:$CJ$14,"Total",'Sch A. Input'!$H$13:$CJ$13,"&lt;="&amp;$O$7))&gt;'Sch D. Workings'!$D$12,MIN('Sch D. Workings'!T1436,'Sch D. Workings'!$D$12-H435),'Sch D. Workings'!T1436))))</f>
        <v>0</v>
      </c>
      <c r="O435" s="221">
        <f>'Sch D. Workings'!Y1436</f>
        <v>0</v>
      </c>
      <c r="P435" s="82">
        <f>IFERROR(LOOKUP('Sch D. Workings'!V1436,$C$10:$C$14,$B$10:$B$14),0)</f>
        <v>0</v>
      </c>
      <c r="Q435" s="99">
        <f>COUNTIFS('Sch D. Workings'!V1436,"&gt;"&amp;$D$14)</f>
        <v>0</v>
      </c>
      <c r="R435" s="85"/>
      <c r="S435" s="78">
        <f>'Sch D. Workings'!AA1436</f>
        <v>0</v>
      </c>
      <c r="T435" s="309">
        <f>IF(OR('Sch D. Workings'!D429="",$D$7&lt;=O$7,S435=0),0,IF(OR(N435="Exceeded Cap",SUM(H435,N435)='Sch D. Workings'!$D$12),"Exceeded cap",IF((SUMIFS('Sch A. Input'!H427:CJ427,'Sch A. Input'!$H$14:$CJ$14,"Total",'Sch A. Input'!$H$13:$CJ$13,"&lt;="&amp;$U$7))&gt;'Sch D. Workings'!$D$12,MIN('Sch D. Workings'!AD1436,'Sch D. Workings'!$D$12-N435-H435),'Sch D. Workings'!AD1436)))</f>
        <v>0</v>
      </c>
      <c r="U435" s="221">
        <f>'Sch D. Workings'!AI1436</f>
        <v>0</v>
      </c>
      <c r="V435" s="82">
        <f>IFERROR(LOOKUP('Sch D. Workings'!AF1436,$C$10:$C$14,$B$10:$B$14),0)</f>
        <v>0</v>
      </c>
      <c r="W435" s="99">
        <f>COUNTIFS('Sch D. Workings'!AF1436,"&gt;"&amp;$D$14)</f>
        <v>0</v>
      </c>
      <c r="X435" s="85"/>
      <c r="Y435" s="78">
        <f>'Sch D. Workings'!AK1436</f>
        <v>0</v>
      </c>
      <c r="Z435" s="309">
        <f>IF(OR('Sch D. Workings'!D429="",$D$7&lt;=U$7,Y435=0),0,IF(OR(T435="Exceeded Cap",N435="Exceeded Cap",SUM(H435,N435,T435)='Sch D. Workings'!$D$12),"Exceeded Cap",IF((SUMIFS('Sch A. Input'!H427:CJ427,'Sch A. Input'!$H$14:$CJ$14,"Total",'Sch A. Input'!$H$13:$CJ$13,"&lt;="&amp;$AA$7))&gt;'Sch D. Workings'!$D$12,MIN('Sch D. Workings'!AN1436,'Sch D. Workings'!$D$12-N435-T435-H435),'Sch D. Workings'!AN1436)))</f>
        <v>0</v>
      </c>
      <c r="AA435" s="221">
        <f>'Sch D. Workings'!AS1436</f>
        <v>0</v>
      </c>
      <c r="AB435" s="82">
        <f>IFERROR(LOOKUP('Sch D. Workings'!AP1436,$C$10:$C$14,$B$10:$B$14),0)</f>
        <v>0</v>
      </c>
      <c r="AC435" s="99">
        <f>COUNTIFS('Sch D. Workings'!AP1436,"&gt;"&amp;$D$14)</f>
        <v>0</v>
      </c>
    </row>
    <row r="436" spans="3:29" x14ac:dyDescent="0.35">
      <c r="C436" s="81" t="str">
        <f>IF('Sch A. Input'!B428="","",'Sch A. Input'!B428)</f>
        <v/>
      </c>
      <c r="D436" s="81" t="str">
        <f>IF('Sch A. Input'!C428="","",'Sch A. Input'!C428)</f>
        <v/>
      </c>
      <c r="E436" s="85"/>
      <c r="F436" s="85"/>
      <c r="G436" s="99">
        <f>'Sch D. Workings'!G1437</f>
        <v>0</v>
      </c>
      <c r="H436" s="310">
        <f>IF(OR('Sch D. Workings'!D430="",G436=0),0,(IF((SUMIFS('Sch A. Input'!H428:CJ428,'Sch A. Input'!$H$14:$CJ$14,"Total",'Sch A. Input'!$H$13:$CJ$13,"&lt;="&amp;$I$7))&gt;'Sch D. Workings'!$D$12,MIN('Sch D. Workings'!J1437,'Sch D. Workings'!$D$12),'Sch D. Workings'!J1437)))</f>
        <v>0</v>
      </c>
      <c r="I436" s="221">
        <f>'Sch D. Workings'!O1437</f>
        <v>0</v>
      </c>
      <c r="J436" s="82">
        <f>IFERROR(LOOKUP('Sch D. Workings'!L1437,$C$10:$C$14,$B$10:$B$14),0)</f>
        <v>0</v>
      </c>
      <c r="K436" s="99">
        <f>COUNTIFS('Sch D. Workings'!L1437,"&gt;"&amp;$D$14)</f>
        <v>0</v>
      </c>
      <c r="L436" s="300"/>
      <c r="M436" s="78">
        <f>'Sch D. Workings'!Q1437</f>
        <v>0</v>
      </c>
      <c r="N436" s="309">
        <f>IF(OR('Sch D. Workings'!D430="",$D$7&lt;=I$7,M436=0),0,(IF(H436='Sch D. Workings'!$D$12,"Exceeded Cap",IF((SUMIFS('Sch A. Input'!H428:CJ428,'Sch A. Input'!$H$14:$CJ$14,"Total",'Sch A. Input'!$H$13:$CJ$13,"&lt;="&amp;$O$7))&gt;'Sch D. Workings'!$D$12,MIN('Sch D. Workings'!T1437,'Sch D. Workings'!$D$12-H436),'Sch D. Workings'!T1437))))</f>
        <v>0</v>
      </c>
      <c r="O436" s="221">
        <f>'Sch D. Workings'!Y1437</f>
        <v>0</v>
      </c>
      <c r="P436" s="82">
        <f>IFERROR(LOOKUP('Sch D. Workings'!V1437,$C$10:$C$14,$B$10:$B$14),0)</f>
        <v>0</v>
      </c>
      <c r="Q436" s="99">
        <f>COUNTIFS('Sch D. Workings'!V1437,"&gt;"&amp;$D$14)</f>
        <v>0</v>
      </c>
      <c r="R436" s="85"/>
      <c r="S436" s="78">
        <f>'Sch D. Workings'!AA1437</f>
        <v>0</v>
      </c>
      <c r="T436" s="309">
        <f>IF(OR('Sch D. Workings'!D430="",$D$7&lt;=O$7,S436=0),0,IF(OR(N436="Exceeded Cap",SUM(H436,N436)='Sch D. Workings'!$D$12),"Exceeded cap",IF((SUMIFS('Sch A. Input'!H428:CJ428,'Sch A. Input'!$H$14:$CJ$14,"Total",'Sch A. Input'!$H$13:$CJ$13,"&lt;="&amp;$U$7))&gt;'Sch D. Workings'!$D$12,MIN('Sch D. Workings'!AD1437,'Sch D. Workings'!$D$12-N436-H436),'Sch D. Workings'!AD1437)))</f>
        <v>0</v>
      </c>
      <c r="U436" s="221">
        <f>'Sch D. Workings'!AI1437</f>
        <v>0</v>
      </c>
      <c r="V436" s="82">
        <f>IFERROR(LOOKUP('Sch D. Workings'!AF1437,$C$10:$C$14,$B$10:$B$14),0)</f>
        <v>0</v>
      </c>
      <c r="W436" s="99">
        <f>COUNTIFS('Sch D. Workings'!AF1437,"&gt;"&amp;$D$14)</f>
        <v>0</v>
      </c>
      <c r="X436" s="85"/>
      <c r="Y436" s="78">
        <f>'Sch D. Workings'!AK1437</f>
        <v>0</v>
      </c>
      <c r="Z436" s="309">
        <f>IF(OR('Sch D. Workings'!D430="",$D$7&lt;=U$7,Y436=0),0,IF(OR(T436="Exceeded Cap",N436="Exceeded Cap",SUM(H436,N436,T436)='Sch D. Workings'!$D$12),"Exceeded Cap",IF((SUMIFS('Sch A. Input'!H428:CJ428,'Sch A. Input'!$H$14:$CJ$14,"Total",'Sch A. Input'!$H$13:$CJ$13,"&lt;="&amp;$AA$7))&gt;'Sch D. Workings'!$D$12,MIN('Sch D. Workings'!AN1437,'Sch D. Workings'!$D$12-N436-T436-H436),'Sch D. Workings'!AN1437)))</f>
        <v>0</v>
      </c>
      <c r="AA436" s="221">
        <f>'Sch D. Workings'!AS1437</f>
        <v>0</v>
      </c>
      <c r="AB436" s="82">
        <f>IFERROR(LOOKUP('Sch D. Workings'!AP1437,$C$10:$C$14,$B$10:$B$14),0)</f>
        <v>0</v>
      </c>
      <c r="AC436" s="99">
        <f>COUNTIFS('Sch D. Workings'!AP1437,"&gt;"&amp;$D$14)</f>
        <v>0</v>
      </c>
    </row>
    <row r="437" spans="3:29" x14ac:dyDescent="0.35">
      <c r="C437" s="81" t="str">
        <f>IF('Sch A. Input'!B429="","",'Sch A. Input'!B429)</f>
        <v/>
      </c>
      <c r="D437" s="81" t="str">
        <f>IF('Sch A. Input'!C429="","",'Sch A. Input'!C429)</f>
        <v/>
      </c>
      <c r="E437" s="85"/>
      <c r="F437" s="85"/>
      <c r="G437" s="99">
        <f>'Sch D. Workings'!G1438</f>
        <v>0</v>
      </c>
      <c r="H437" s="310">
        <f>IF(OR('Sch D. Workings'!D431="",G437=0),0,(IF((SUMIFS('Sch A. Input'!H429:CJ429,'Sch A. Input'!$H$14:$CJ$14,"Total",'Sch A. Input'!$H$13:$CJ$13,"&lt;="&amp;$I$7))&gt;'Sch D. Workings'!$D$12,MIN('Sch D. Workings'!J1438,'Sch D. Workings'!$D$12),'Sch D. Workings'!J1438)))</f>
        <v>0</v>
      </c>
      <c r="I437" s="221">
        <f>'Sch D. Workings'!O1438</f>
        <v>0</v>
      </c>
      <c r="J437" s="82">
        <f>IFERROR(LOOKUP('Sch D. Workings'!L1438,$C$10:$C$14,$B$10:$B$14),0)</f>
        <v>0</v>
      </c>
      <c r="K437" s="99">
        <f>COUNTIFS('Sch D. Workings'!L1438,"&gt;"&amp;$D$14)</f>
        <v>0</v>
      </c>
      <c r="L437" s="300"/>
      <c r="M437" s="78">
        <f>'Sch D. Workings'!Q1438</f>
        <v>0</v>
      </c>
      <c r="N437" s="309">
        <f>IF(OR('Sch D. Workings'!D431="",$D$7&lt;=I$7,M437=0),0,(IF(H437='Sch D. Workings'!$D$12,"Exceeded Cap",IF((SUMIFS('Sch A. Input'!H429:CJ429,'Sch A. Input'!$H$14:$CJ$14,"Total",'Sch A. Input'!$H$13:$CJ$13,"&lt;="&amp;$O$7))&gt;'Sch D. Workings'!$D$12,MIN('Sch D. Workings'!T1438,'Sch D. Workings'!$D$12-H437),'Sch D. Workings'!T1438))))</f>
        <v>0</v>
      </c>
      <c r="O437" s="221">
        <f>'Sch D. Workings'!Y1438</f>
        <v>0</v>
      </c>
      <c r="P437" s="82">
        <f>IFERROR(LOOKUP('Sch D. Workings'!V1438,$C$10:$C$14,$B$10:$B$14),0)</f>
        <v>0</v>
      </c>
      <c r="Q437" s="99">
        <f>COUNTIFS('Sch D. Workings'!V1438,"&gt;"&amp;$D$14)</f>
        <v>0</v>
      </c>
      <c r="R437" s="85"/>
      <c r="S437" s="78">
        <f>'Sch D. Workings'!AA1438</f>
        <v>0</v>
      </c>
      <c r="T437" s="309">
        <f>IF(OR('Sch D. Workings'!D431="",$D$7&lt;=O$7,S437=0),0,IF(OR(N437="Exceeded Cap",SUM(H437,N437)='Sch D. Workings'!$D$12),"Exceeded cap",IF((SUMIFS('Sch A. Input'!H429:CJ429,'Sch A. Input'!$H$14:$CJ$14,"Total",'Sch A. Input'!$H$13:$CJ$13,"&lt;="&amp;$U$7))&gt;'Sch D. Workings'!$D$12,MIN('Sch D. Workings'!AD1438,'Sch D. Workings'!$D$12-N437-H437),'Sch D. Workings'!AD1438)))</f>
        <v>0</v>
      </c>
      <c r="U437" s="221">
        <f>'Sch D. Workings'!AI1438</f>
        <v>0</v>
      </c>
      <c r="V437" s="82">
        <f>IFERROR(LOOKUP('Sch D. Workings'!AF1438,$C$10:$C$14,$B$10:$B$14),0)</f>
        <v>0</v>
      </c>
      <c r="W437" s="99">
        <f>COUNTIFS('Sch D. Workings'!AF1438,"&gt;"&amp;$D$14)</f>
        <v>0</v>
      </c>
      <c r="X437" s="85"/>
      <c r="Y437" s="78">
        <f>'Sch D. Workings'!AK1438</f>
        <v>0</v>
      </c>
      <c r="Z437" s="309">
        <f>IF(OR('Sch D. Workings'!D431="",$D$7&lt;=U$7,Y437=0),0,IF(OR(T437="Exceeded Cap",N437="Exceeded Cap",SUM(H437,N437,T437)='Sch D. Workings'!$D$12),"Exceeded Cap",IF((SUMIFS('Sch A. Input'!H429:CJ429,'Sch A. Input'!$H$14:$CJ$14,"Total",'Sch A. Input'!$H$13:$CJ$13,"&lt;="&amp;$AA$7))&gt;'Sch D. Workings'!$D$12,MIN('Sch D. Workings'!AN1438,'Sch D. Workings'!$D$12-N437-T437-H437),'Sch D. Workings'!AN1438)))</f>
        <v>0</v>
      </c>
      <c r="AA437" s="221">
        <f>'Sch D. Workings'!AS1438</f>
        <v>0</v>
      </c>
      <c r="AB437" s="82">
        <f>IFERROR(LOOKUP('Sch D. Workings'!AP1438,$C$10:$C$14,$B$10:$B$14),0)</f>
        <v>0</v>
      </c>
      <c r="AC437" s="99">
        <f>COUNTIFS('Sch D. Workings'!AP1438,"&gt;"&amp;$D$14)</f>
        <v>0</v>
      </c>
    </row>
    <row r="438" spans="3:29" x14ac:dyDescent="0.35">
      <c r="C438" s="81" t="str">
        <f>IF('Sch A. Input'!B430="","",'Sch A. Input'!B430)</f>
        <v/>
      </c>
      <c r="D438" s="81" t="str">
        <f>IF('Sch A. Input'!C430="","",'Sch A. Input'!C430)</f>
        <v/>
      </c>
      <c r="E438" s="85"/>
      <c r="F438" s="85"/>
      <c r="G438" s="99">
        <f>'Sch D. Workings'!G1439</f>
        <v>0</v>
      </c>
      <c r="H438" s="310">
        <f>IF(OR('Sch D. Workings'!D432="",G438=0),0,(IF((SUMIFS('Sch A. Input'!H430:CJ430,'Sch A. Input'!$H$14:$CJ$14,"Total",'Sch A. Input'!$H$13:$CJ$13,"&lt;="&amp;$I$7))&gt;'Sch D. Workings'!$D$12,MIN('Sch D. Workings'!J1439,'Sch D. Workings'!$D$12),'Sch D. Workings'!J1439)))</f>
        <v>0</v>
      </c>
      <c r="I438" s="221">
        <f>'Sch D. Workings'!O1439</f>
        <v>0</v>
      </c>
      <c r="J438" s="82">
        <f>IFERROR(LOOKUP('Sch D. Workings'!L1439,$C$10:$C$14,$B$10:$B$14),0)</f>
        <v>0</v>
      </c>
      <c r="K438" s="99">
        <f>COUNTIFS('Sch D. Workings'!L1439,"&gt;"&amp;$D$14)</f>
        <v>0</v>
      </c>
      <c r="L438" s="300"/>
      <c r="M438" s="78">
        <f>'Sch D. Workings'!Q1439</f>
        <v>0</v>
      </c>
      <c r="N438" s="309">
        <f>IF(OR('Sch D. Workings'!D432="",$D$7&lt;=I$7,M438=0),0,(IF(H438='Sch D. Workings'!$D$12,"Exceeded Cap",IF((SUMIFS('Sch A. Input'!H430:CJ430,'Sch A. Input'!$H$14:$CJ$14,"Total",'Sch A. Input'!$H$13:$CJ$13,"&lt;="&amp;$O$7))&gt;'Sch D. Workings'!$D$12,MIN('Sch D. Workings'!T1439,'Sch D. Workings'!$D$12-H438),'Sch D. Workings'!T1439))))</f>
        <v>0</v>
      </c>
      <c r="O438" s="221">
        <f>'Sch D. Workings'!Y1439</f>
        <v>0</v>
      </c>
      <c r="P438" s="82">
        <f>IFERROR(LOOKUP('Sch D. Workings'!V1439,$C$10:$C$14,$B$10:$B$14),0)</f>
        <v>0</v>
      </c>
      <c r="Q438" s="99">
        <f>COUNTIFS('Sch D. Workings'!V1439,"&gt;"&amp;$D$14)</f>
        <v>0</v>
      </c>
      <c r="R438" s="85"/>
      <c r="S438" s="78">
        <f>'Sch D. Workings'!AA1439</f>
        <v>0</v>
      </c>
      <c r="T438" s="309">
        <f>IF(OR('Sch D. Workings'!D432="",$D$7&lt;=O$7,S438=0),0,IF(OR(N438="Exceeded Cap",SUM(H438,N438)='Sch D. Workings'!$D$12),"Exceeded cap",IF((SUMIFS('Sch A. Input'!H430:CJ430,'Sch A. Input'!$H$14:$CJ$14,"Total",'Sch A. Input'!$H$13:$CJ$13,"&lt;="&amp;$U$7))&gt;'Sch D. Workings'!$D$12,MIN('Sch D. Workings'!AD1439,'Sch D. Workings'!$D$12-N438-H438),'Sch D. Workings'!AD1439)))</f>
        <v>0</v>
      </c>
      <c r="U438" s="221">
        <f>'Sch D. Workings'!AI1439</f>
        <v>0</v>
      </c>
      <c r="V438" s="82">
        <f>IFERROR(LOOKUP('Sch D. Workings'!AF1439,$C$10:$C$14,$B$10:$B$14),0)</f>
        <v>0</v>
      </c>
      <c r="W438" s="99">
        <f>COUNTIFS('Sch D. Workings'!AF1439,"&gt;"&amp;$D$14)</f>
        <v>0</v>
      </c>
      <c r="X438" s="85"/>
      <c r="Y438" s="78">
        <f>'Sch D. Workings'!AK1439</f>
        <v>0</v>
      </c>
      <c r="Z438" s="309">
        <f>IF(OR('Sch D. Workings'!D432="",$D$7&lt;=U$7,Y438=0),0,IF(OR(T438="Exceeded Cap",N438="Exceeded Cap",SUM(H438,N438,T438)='Sch D. Workings'!$D$12),"Exceeded Cap",IF((SUMIFS('Sch A. Input'!H430:CJ430,'Sch A. Input'!$H$14:$CJ$14,"Total",'Sch A. Input'!$H$13:$CJ$13,"&lt;="&amp;$AA$7))&gt;'Sch D. Workings'!$D$12,MIN('Sch D. Workings'!AN1439,'Sch D. Workings'!$D$12-N438-T438-H438),'Sch D. Workings'!AN1439)))</f>
        <v>0</v>
      </c>
      <c r="AA438" s="221">
        <f>'Sch D. Workings'!AS1439</f>
        <v>0</v>
      </c>
      <c r="AB438" s="82">
        <f>IFERROR(LOOKUP('Sch D. Workings'!AP1439,$C$10:$C$14,$B$10:$B$14),0)</f>
        <v>0</v>
      </c>
      <c r="AC438" s="99">
        <f>COUNTIFS('Sch D. Workings'!AP1439,"&gt;"&amp;$D$14)</f>
        <v>0</v>
      </c>
    </row>
    <row r="439" spans="3:29" x14ac:dyDescent="0.35">
      <c r="C439" s="81" t="str">
        <f>IF('Sch A. Input'!B431="","",'Sch A. Input'!B431)</f>
        <v/>
      </c>
      <c r="D439" s="81" t="str">
        <f>IF('Sch A. Input'!C431="","",'Sch A. Input'!C431)</f>
        <v/>
      </c>
      <c r="E439" s="85"/>
      <c r="F439" s="85"/>
      <c r="G439" s="99">
        <f>'Sch D. Workings'!G1440</f>
        <v>0</v>
      </c>
      <c r="H439" s="310">
        <f>IF(OR('Sch D. Workings'!D433="",G439=0),0,(IF((SUMIFS('Sch A. Input'!H431:CJ431,'Sch A. Input'!$H$14:$CJ$14,"Total",'Sch A. Input'!$H$13:$CJ$13,"&lt;="&amp;$I$7))&gt;'Sch D. Workings'!$D$12,MIN('Sch D. Workings'!J1440,'Sch D. Workings'!$D$12),'Sch D. Workings'!J1440)))</f>
        <v>0</v>
      </c>
      <c r="I439" s="221">
        <f>'Sch D. Workings'!O1440</f>
        <v>0</v>
      </c>
      <c r="J439" s="82">
        <f>IFERROR(LOOKUP('Sch D. Workings'!L1440,$C$10:$C$14,$B$10:$B$14),0)</f>
        <v>0</v>
      </c>
      <c r="K439" s="99">
        <f>COUNTIFS('Sch D. Workings'!L1440,"&gt;"&amp;$D$14)</f>
        <v>0</v>
      </c>
      <c r="L439" s="300"/>
      <c r="M439" s="78">
        <f>'Sch D. Workings'!Q1440</f>
        <v>0</v>
      </c>
      <c r="N439" s="309">
        <f>IF(OR('Sch D. Workings'!D433="",$D$7&lt;=I$7,M439=0),0,(IF(H439='Sch D. Workings'!$D$12,"Exceeded Cap",IF((SUMIFS('Sch A. Input'!H431:CJ431,'Sch A. Input'!$H$14:$CJ$14,"Total",'Sch A. Input'!$H$13:$CJ$13,"&lt;="&amp;$O$7))&gt;'Sch D. Workings'!$D$12,MIN('Sch D. Workings'!T1440,'Sch D. Workings'!$D$12-H439),'Sch D. Workings'!T1440))))</f>
        <v>0</v>
      </c>
      <c r="O439" s="221">
        <f>'Sch D. Workings'!Y1440</f>
        <v>0</v>
      </c>
      <c r="P439" s="82">
        <f>IFERROR(LOOKUP('Sch D. Workings'!V1440,$C$10:$C$14,$B$10:$B$14),0)</f>
        <v>0</v>
      </c>
      <c r="Q439" s="99">
        <f>COUNTIFS('Sch D. Workings'!V1440,"&gt;"&amp;$D$14)</f>
        <v>0</v>
      </c>
      <c r="R439" s="85"/>
      <c r="S439" s="78">
        <f>'Sch D. Workings'!AA1440</f>
        <v>0</v>
      </c>
      <c r="T439" s="309">
        <f>IF(OR('Sch D. Workings'!D433="",$D$7&lt;=O$7,S439=0),0,IF(OR(N439="Exceeded Cap",SUM(H439,N439)='Sch D. Workings'!$D$12),"Exceeded cap",IF((SUMIFS('Sch A. Input'!H431:CJ431,'Sch A. Input'!$H$14:$CJ$14,"Total",'Sch A. Input'!$H$13:$CJ$13,"&lt;="&amp;$U$7))&gt;'Sch D. Workings'!$D$12,MIN('Sch D. Workings'!AD1440,'Sch D. Workings'!$D$12-N439-H439),'Sch D. Workings'!AD1440)))</f>
        <v>0</v>
      </c>
      <c r="U439" s="221">
        <f>'Sch D. Workings'!AI1440</f>
        <v>0</v>
      </c>
      <c r="V439" s="82">
        <f>IFERROR(LOOKUP('Sch D. Workings'!AF1440,$C$10:$C$14,$B$10:$B$14),0)</f>
        <v>0</v>
      </c>
      <c r="W439" s="99">
        <f>COUNTIFS('Sch D. Workings'!AF1440,"&gt;"&amp;$D$14)</f>
        <v>0</v>
      </c>
      <c r="X439" s="85"/>
      <c r="Y439" s="78">
        <f>'Sch D. Workings'!AK1440</f>
        <v>0</v>
      </c>
      <c r="Z439" s="309">
        <f>IF(OR('Sch D. Workings'!D433="",$D$7&lt;=U$7,Y439=0),0,IF(OR(T439="Exceeded Cap",N439="Exceeded Cap",SUM(H439,N439,T439)='Sch D. Workings'!$D$12),"Exceeded Cap",IF((SUMIFS('Sch A. Input'!H431:CJ431,'Sch A. Input'!$H$14:$CJ$14,"Total",'Sch A. Input'!$H$13:$CJ$13,"&lt;="&amp;$AA$7))&gt;'Sch D. Workings'!$D$12,MIN('Sch D. Workings'!AN1440,'Sch D. Workings'!$D$12-N439-T439-H439),'Sch D. Workings'!AN1440)))</f>
        <v>0</v>
      </c>
      <c r="AA439" s="221">
        <f>'Sch D. Workings'!AS1440</f>
        <v>0</v>
      </c>
      <c r="AB439" s="82">
        <f>IFERROR(LOOKUP('Sch D. Workings'!AP1440,$C$10:$C$14,$B$10:$B$14),0)</f>
        <v>0</v>
      </c>
      <c r="AC439" s="99">
        <f>COUNTIFS('Sch D. Workings'!AP1440,"&gt;"&amp;$D$14)</f>
        <v>0</v>
      </c>
    </row>
    <row r="440" spans="3:29" x14ac:dyDescent="0.35">
      <c r="C440" s="81" t="str">
        <f>IF('Sch A. Input'!B432="","",'Sch A. Input'!B432)</f>
        <v/>
      </c>
      <c r="D440" s="81" t="str">
        <f>IF('Sch A. Input'!C432="","",'Sch A. Input'!C432)</f>
        <v/>
      </c>
      <c r="E440" s="85"/>
      <c r="F440" s="85"/>
      <c r="G440" s="99">
        <f>'Sch D. Workings'!G1441</f>
        <v>0</v>
      </c>
      <c r="H440" s="310">
        <f>IF(OR('Sch D. Workings'!D434="",G440=0),0,(IF((SUMIFS('Sch A. Input'!H432:CJ432,'Sch A. Input'!$H$14:$CJ$14,"Total",'Sch A. Input'!$H$13:$CJ$13,"&lt;="&amp;$I$7))&gt;'Sch D. Workings'!$D$12,MIN('Sch D. Workings'!J1441,'Sch D. Workings'!$D$12),'Sch D. Workings'!J1441)))</f>
        <v>0</v>
      </c>
      <c r="I440" s="221">
        <f>'Sch D. Workings'!O1441</f>
        <v>0</v>
      </c>
      <c r="J440" s="82">
        <f>IFERROR(LOOKUP('Sch D. Workings'!L1441,$C$10:$C$14,$B$10:$B$14),0)</f>
        <v>0</v>
      </c>
      <c r="K440" s="99">
        <f>COUNTIFS('Sch D. Workings'!L1441,"&gt;"&amp;$D$14)</f>
        <v>0</v>
      </c>
      <c r="L440" s="300"/>
      <c r="M440" s="78">
        <f>'Sch D. Workings'!Q1441</f>
        <v>0</v>
      </c>
      <c r="N440" s="309">
        <f>IF(OR('Sch D. Workings'!D434="",$D$7&lt;=I$7,M440=0),0,(IF(H440='Sch D. Workings'!$D$12,"Exceeded Cap",IF((SUMIFS('Sch A. Input'!H432:CJ432,'Sch A. Input'!$H$14:$CJ$14,"Total",'Sch A. Input'!$H$13:$CJ$13,"&lt;="&amp;$O$7))&gt;'Sch D. Workings'!$D$12,MIN('Sch D. Workings'!T1441,'Sch D. Workings'!$D$12-H440),'Sch D. Workings'!T1441))))</f>
        <v>0</v>
      </c>
      <c r="O440" s="221">
        <f>'Sch D. Workings'!Y1441</f>
        <v>0</v>
      </c>
      <c r="P440" s="82">
        <f>IFERROR(LOOKUP('Sch D. Workings'!V1441,$C$10:$C$14,$B$10:$B$14),0)</f>
        <v>0</v>
      </c>
      <c r="Q440" s="99">
        <f>COUNTIFS('Sch D. Workings'!V1441,"&gt;"&amp;$D$14)</f>
        <v>0</v>
      </c>
      <c r="R440" s="85"/>
      <c r="S440" s="78">
        <f>'Sch D. Workings'!AA1441</f>
        <v>0</v>
      </c>
      <c r="T440" s="309">
        <f>IF(OR('Sch D. Workings'!D434="",$D$7&lt;=O$7,S440=0),0,IF(OR(N440="Exceeded Cap",SUM(H440,N440)='Sch D. Workings'!$D$12),"Exceeded cap",IF((SUMIFS('Sch A. Input'!H432:CJ432,'Sch A. Input'!$H$14:$CJ$14,"Total",'Sch A. Input'!$H$13:$CJ$13,"&lt;="&amp;$U$7))&gt;'Sch D. Workings'!$D$12,MIN('Sch D. Workings'!AD1441,'Sch D. Workings'!$D$12-N440-H440),'Sch D. Workings'!AD1441)))</f>
        <v>0</v>
      </c>
      <c r="U440" s="221">
        <f>'Sch D. Workings'!AI1441</f>
        <v>0</v>
      </c>
      <c r="V440" s="82">
        <f>IFERROR(LOOKUP('Sch D. Workings'!AF1441,$C$10:$C$14,$B$10:$B$14),0)</f>
        <v>0</v>
      </c>
      <c r="W440" s="99">
        <f>COUNTIFS('Sch D. Workings'!AF1441,"&gt;"&amp;$D$14)</f>
        <v>0</v>
      </c>
      <c r="X440" s="85"/>
      <c r="Y440" s="78">
        <f>'Sch D. Workings'!AK1441</f>
        <v>0</v>
      </c>
      <c r="Z440" s="309">
        <f>IF(OR('Sch D. Workings'!D434="",$D$7&lt;=U$7,Y440=0),0,IF(OR(T440="Exceeded Cap",N440="Exceeded Cap",SUM(H440,N440,T440)='Sch D. Workings'!$D$12),"Exceeded Cap",IF((SUMIFS('Sch A. Input'!H432:CJ432,'Sch A. Input'!$H$14:$CJ$14,"Total",'Sch A. Input'!$H$13:$CJ$13,"&lt;="&amp;$AA$7))&gt;'Sch D. Workings'!$D$12,MIN('Sch D. Workings'!AN1441,'Sch D. Workings'!$D$12-N440-T440-H440),'Sch D. Workings'!AN1441)))</f>
        <v>0</v>
      </c>
      <c r="AA440" s="221">
        <f>'Sch D. Workings'!AS1441</f>
        <v>0</v>
      </c>
      <c r="AB440" s="82">
        <f>IFERROR(LOOKUP('Sch D. Workings'!AP1441,$C$10:$C$14,$B$10:$B$14),0)</f>
        <v>0</v>
      </c>
      <c r="AC440" s="99">
        <f>COUNTIFS('Sch D. Workings'!AP1441,"&gt;"&amp;$D$14)</f>
        <v>0</v>
      </c>
    </row>
    <row r="441" spans="3:29" x14ac:dyDescent="0.35">
      <c r="C441" s="81" t="str">
        <f>IF('Sch A. Input'!B433="","",'Sch A. Input'!B433)</f>
        <v/>
      </c>
      <c r="D441" s="81" t="str">
        <f>IF('Sch A. Input'!C433="","",'Sch A. Input'!C433)</f>
        <v/>
      </c>
      <c r="E441" s="85"/>
      <c r="F441" s="85"/>
      <c r="G441" s="99">
        <f>'Sch D. Workings'!G1442</f>
        <v>0</v>
      </c>
      <c r="H441" s="310">
        <f>IF(OR('Sch D. Workings'!D435="",G441=0),0,(IF((SUMIFS('Sch A. Input'!H433:CJ433,'Sch A. Input'!$H$14:$CJ$14,"Total",'Sch A. Input'!$H$13:$CJ$13,"&lt;="&amp;$I$7))&gt;'Sch D. Workings'!$D$12,MIN('Sch D. Workings'!J1442,'Sch D. Workings'!$D$12),'Sch D. Workings'!J1442)))</f>
        <v>0</v>
      </c>
      <c r="I441" s="221">
        <f>'Sch D. Workings'!O1442</f>
        <v>0</v>
      </c>
      <c r="J441" s="82">
        <f>IFERROR(LOOKUP('Sch D. Workings'!L1442,$C$10:$C$14,$B$10:$B$14),0)</f>
        <v>0</v>
      </c>
      <c r="K441" s="99">
        <f>COUNTIFS('Sch D. Workings'!L1442,"&gt;"&amp;$D$14)</f>
        <v>0</v>
      </c>
      <c r="L441" s="300"/>
      <c r="M441" s="78">
        <f>'Sch D. Workings'!Q1442</f>
        <v>0</v>
      </c>
      <c r="N441" s="309">
        <f>IF(OR('Sch D. Workings'!D435="",$D$7&lt;=I$7,M441=0),0,(IF(H441='Sch D. Workings'!$D$12,"Exceeded Cap",IF((SUMIFS('Sch A. Input'!H433:CJ433,'Sch A. Input'!$H$14:$CJ$14,"Total",'Sch A. Input'!$H$13:$CJ$13,"&lt;="&amp;$O$7))&gt;'Sch D. Workings'!$D$12,MIN('Sch D. Workings'!T1442,'Sch D. Workings'!$D$12-H441),'Sch D. Workings'!T1442))))</f>
        <v>0</v>
      </c>
      <c r="O441" s="221">
        <f>'Sch D. Workings'!Y1442</f>
        <v>0</v>
      </c>
      <c r="P441" s="82">
        <f>IFERROR(LOOKUP('Sch D. Workings'!V1442,$C$10:$C$14,$B$10:$B$14),0)</f>
        <v>0</v>
      </c>
      <c r="Q441" s="99">
        <f>COUNTIFS('Sch D. Workings'!V1442,"&gt;"&amp;$D$14)</f>
        <v>0</v>
      </c>
      <c r="R441" s="85"/>
      <c r="S441" s="78">
        <f>'Sch D. Workings'!AA1442</f>
        <v>0</v>
      </c>
      <c r="T441" s="309">
        <f>IF(OR('Sch D. Workings'!D435="",$D$7&lt;=O$7,S441=0),0,IF(OR(N441="Exceeded Cap",SUM(H441,N441)='Sch D. Workings'!$D$12),"Exceeded cap",IF((SUMIFS('Sch A. Input'!H433:CJ433,'Sch A. Input'!$H$14:$CJ$14,"Total",'Sch A. Input'!$H$13:$CJ$13,"&lt;="&amp;$U$7))&gt;'Sch D. Workings'!$D$12,MIN('Sch D. Workings'!AD1442,'Sch D. Workings'!$D$12-N441-H441),'Sch D. Workings'!AD1442)))</f>
        <v>0</v>
      </c>
      <c r="U441" s="221">
        <f>'Sch D. Workings'!AI1442</f>
        <v>0</v>
      </c>
      <c r="V441" s="82">
        <f>IFERROR(LOOKUP('Sch D. Workings'!AF1442,$C$10:$C$14,$B$10:$B$14),0)</f>
        <v>0</v>
      </c>
      <c r="W441" s="99">
        <f>COUNTIFS('Sch D. Workings'!AF1442,"&gt;"&amp;$D$14)</f>
        <v>0</v>
      </c>
      <c r="X441" s="85"/>
      <c r="Y441" s="78">
        <f>'Sch D. Workings'!AK1442</f>
        <v>0</v>
      </c>
      <c r="Z441" s="309">
        <f>IF(OR('Sch D. Workings'!D435="",$D$7&lt;=U$7,Y441=0),0,IF(OR(T441="Exceeded Cap",N441="Exceeded Cap",SUM(H441,N441,T441)='Sch D. Workings'!$D$12),"Exceeded Cap",IF((SUMIFS('Sch A. Input'!H433:CJ433,'Sch A. Input'!$H$14:$CJ$14,"Total",'Sch A. Input'!$H$13:$CJ$13,"&lt;="&amp;$AA$7))&gt;'Sch D. Workings'!$D$12,MIN('Sch D. Workings'!AN1442,'Sch D. Workings'!$D$12-N441-T441-H441),'Sch D. Workings'!AN1442)))</f>
        <v>0</v>
      </c>
      <c r="AA441" s="221">
        <f>'Sch D. Workings'!AS1442</f>
        <v>0</v>
      </c>
      <c r="AB441" s="82">
        <f>IFERROR(LOOKUP('Sch D. Workings'!AP1442,$C$10:$C$14,$B$10:$B$14),0)</f>
        <v>0</v>
      </c>
      <c r="AC441" s="99">
        <f>COUNTIFS('Sch D. Workings'!AP1442,"&gt;"&amp;$D$14)</f>
        <v>0</v>
      </c>
    </row>
    <row r="442" spans="3:29" x14ac:dyDescent="0.35">
      <c r="C442" s="81" t="str">
        <f>IF('Sch A. Input'!B434="","",'Sch A. Input'!B434)</f>
        <v/>
      </c>
      <c r="D442" s="81" t="str">
        <f>IF('Sch A. Input'!C434="","",'Sch A. Input'!C434)</f>
        <v/>
      </c>
      <c r="E442" s="85"/>
      <c r="F442" s="85"/>
      <c r="G442" s="99">
        <f>'Sch D. Workings'!G1443</f>
        <v>0</v>
      </c>
      <c r="H442" s="310">
        <f>IF(OR('Sch D. Workings'!D436="",G442=0),0,(IF((SUMIFS('Sch A. Input'!H434:CJ434,'Sch A. Input'!$H$14:$CJ$14,"Total",'Sch A. Input'!$H$13:$CJ$13,"&lt;="&amp;$I$7))&gt;'Sch D. Workings'!$D$12,MIN('Sch D. Workings'!J1443,'Sch D. Workings'!$D$12),'Sch D. Workings'!J1443)))</f>
        <v>0</v>
      </c>
      <c r="I442" s="221">
        <f>'Sch D. Workings'!O1443</f>
        <v>0</v>
      </c>
      <c r="J442" s="82">
        <f>IFERROR(LOOKUP('Sch D. Workings'!L1443,$C$10:$C$14,$B$10:$B$14),0)</f>
        <v>0</v>
      </c>
      <c r="K442" s="99">
        <f>COUNTIFS('Sch D. Workings'!L1443,"&gt;"&amp;$D$14)</f>
        <v>0</v>
      </c>
      <c r="L442" s="300"/>
      <c r="M442" s="78">
        <f>'Sch D. Workings'!Q1443</f>
        <v>0</v>
      </c>
      <c r="N442" s="309">
        <f>IF(OR('Sch D. Workings'!D436="",$D$7&lt;=I$7,M442=0),0,(IF(H442='Sch D. Workings'!$D$12,"Exceeded Cap",IF((SUMIFS('Sch A. Input'!H434:CJ434,'Sch A. Input'!$H$14:$CJ$14,"Total",'Sch A. Input'!$H$13:$CJ$13,"&lt;="&amp;$O$7))&gt;'Sch D. Workings'!$D$12,MIN('Sch D. Workings'!T1443,'Sch D. Workings'!$D$12-H442),'Sch D. Workings'!T1443))))</f>
        <v>0</v>
      </c>
      <c r="O442" s="221">
        <f>'Sch D. Workings'!Y1443</f>
        <v>0</v>
      </c>
      <c r="P442" s="82">
        <f>IFERROR(LOOKUP('Sch D. Workings'!V1443,$C$10:$C$14,$B$10:$B$14),0)</f>
        <v>0</v>
      </c>
      <c r="Q442" s="99">
        <f>COUNTIFS('Sch D. Workings'!V1443,"&gt;"&amp;$D$14)</f>
        <v>0</v>
      </c>
      <c r="R442" s="85"/>
      <c r="S442" s="78">
        <f>'Sch D. Workings'!AA1443</f>
        <v>0</v>
      </c>
      <c r="T442" s="309">
        <f>IF(OR('Sch D. Workings'!D436="",$D$7&lt;=O$7,S442=0),0,IF(OR(N442="Exceeded Cap",SUM(H442,N442)='Sch D. Workings'!$D$12),"Exceeded cap",IF((SUMIFS('Sch A. Input'!H434:CJ434,'Sch A. Input'!$H$14:$CJ$14,"Total",'Sch A. Input'!$H$13:$CJ$13,"&lt;="&amp;$U$7))&gt;'Sch D. Workings'!$D$12,MIN('Sch D. Workings'!AD1443,'Sch D. Workings'!$D$12-N442-H442),'Sch D. Workings'!AD1443)))</f>
        <v>0</v>
      </c>
      <c r="U442" s="221">
        <f>'Sch D. Workings'!AI1443</f>
        <v>0</v>
      </c>
      <c r="V442" s="82">
        <f>IFERROR(LOOKUP('Sch D. Workings'!AF1443,$C$10:$C$14,$B$10:$B$14),0)</f>
        <v>0</v>
      </c>
      <c r="W442" s="99">
        <f>COUNTIFS('Sch D. Workings'!AF1443,"&gt;"&amp;$D$14)</f>
        <v>0</v>
      </c>
      <c r="X442" s="85"/>
      <c r="Y442" s="78">
        <f>'Sch D. Workings'!AK1443</f>
        <v>0</v>
      </c>
      <c r="Z442" s="309">
        <f>IF(OR('Sch D. Workings'!D436="",$D$7&lt;=U$7,Y442=0),0,IF(OR(T442="Exceeded Cap",N442="Exceeded Cap",SUM(H442,N442,T442)='Sch D. Workings'!$D$12),"Exceeded Cap",IF((SUMIFS('Sch A. Input'!H434:CJ434,'Sch A. Input'!$H$14:$CJ$14,"Total",'Sch A. Input'!$H$13:$CJ$13,"&lt;="&amp;$AA$7))&gt;'Sch D. Workings'!$D$12,MIN('Sch D. Workings'!AN1443,'Sch D. Workings'!$D$12-N442-T442-H442),'Sch D. Workings'!AN1443)))</f>
        <v>0</v>
      </c>
      <c r="AA442" s="221">
        <f>'Sch D. Workings'!AS1443</f>
        <v>0</v>
      </c>
      <c r="AB442" s="82">
        <f>IFERROR(LOOKUP('Sch D. Workings'!AP1443,$C$10:$C$14,$B$10:$B$14),0)</f>
        <v>0</v>
      </c>
      <c r="AC442" s="99">
        <f>COUNTIFS('Sch D. Workings'!AP1443,"&gt;"&amp;$D$14)</f>
        <v>0</v>
      </c>
    </row>
    <row r="443" spans="3:29" x14ac:dyDescent="0.35">
      <c r="C443" s="81" t="str">
        <f>IF('Sch A. Input'!B435="","",'Sch A. Input'!B435)</f>
        <v/>
      </c>
      <c r="D443" s="81" t="str">
        <f>IF('Sch A. Input'!C435="","",'Sch A. Input'!C435)</f>
        <v/>
      </c>
      <c r="E443" s="85"/>
      <c r="F443" s="85"/>
      <c r="G443" s="99">
        <f>'Sch D. Workings'!G1444</f>
        <v>0</v>
      </c>
      <c r="H443" s="310">
        <f>IF(OR('Sch D. Workings'!D437="",G443=0),0,(IF((SUMIFS('Sch A. Input'!H435:CJ435,'Sch A. Input'!$H$14:$CJ$14,"Total",'Sch A. Input'!$H$13:$CJ$13,"&lt;="&amp;$I$7))&gt;'Sch D. Workings'!$D$12,MIN('Sch D. Workings'!J1444,'Sch D. Workings'!$D$12),'Sch D. Workings'!J1444)))</f>
        <v>0</v>
      </c>
      <c r="I443" s="221">
        <f>'Sch D. Workings'!O1444</f>
        <v>0</v>
      </c>
      <c r="J443" s="82">
        <f>IFERROR(LOOKUP('Sch D. Workings'!L1444,$C$10:$C$14,$B$10:$B$14),0)</f>
        <v>0</v>
      </c>
      <c r="K443" s="99">
        <f>COUNTIFS('Sch D. Workings'!L1444,"&gt;"&amp;$D$14)</f>
        <v>0</v>
      </c>
      <c r="L443" s="300"/>
      <c r="M443" s="78">
        <f>'Sch D. Workings'!Q1444</f>
        <v>0</v>
      </c>
      <c r="N443" s="309">
        <f>IF(OR('Sch D. Workings'!D437="",$D$7&lt;=I$7,M443=0),0,(IF(H443='Sch D. Workings'!$D$12,"Exceeded Cap",IF((SUMIFS('Sch A. Input'!H435:CJ435,'Sch A. Input'!$H$14:$CJ$14,"Total",'Sch A. Input'!$H$13:$CJ$13,"&lt;="&amp;$O$7))&gt;'Sch D. Workings'!$D$12,MIN('Sch D. Workings'!T1444,'Sch D. Workings'!$D$12-H443),'Sch D. Workings'!T1444))))</f>
        <v>0</v>
      </c>
      <c r="O443" s="221">
        <f>'Sch D. Workings'!Y1444</f>
        <v>0</v>
      </c>
      <c r="P443" s="82">
        <f>IFERROR(LOOKUP('Sch D. Workings'!V1444,$C$10:$C$14,$B$10:$B$14),0)</f>
        <v>0</v>
      </c>
      <c r="Q443" s="99">
        <f>COUNTIFS('Sch D. Workings'!V1444,"&gt;"&amp;$D$14)</f>
        <v>0</v>
      </c>
      <c r="R443" s="85"/>
      <c r="S443" s="78">
        <f>'Sch D. Workings'!AA1444</f>
        <v>0</v>
      </c>
      <c r="T443" s="309">
        <f>IF(OR('Sch D. Workings'!D437="",$D$7&lt;=O$7,S443=0),0,IF(OR(N443="Exceeded Cap",SUM(H443,N443)='Sch D. Workings'!$D$12),"Exceeded cap",IF((SUMIFS('Sch A. Input'!H435:CJ435,'Sch A. Input'!$H$14:$CJ$14,"Total",'Sch A. Input'!$H$13:$CJ$13,"&lt;="&amp;$U$7))&gt;'Sch D. Workings'!$D$12,MIN('Sch D. Workings'!AD1444,'Sch D. Workings'!$D$12-N443-H443),'Sch D. Workings'!AD1444)))</f>
        <v>0</v>
      </c>
      <c r="U443" s="221">
        <f>'Sch D. Workings'!AI1444</f>
        <v>0</v>
      </c>
      <c r="V443" s="82">
        <f>IFERROR(LOOKUP('Sch D. Workings'!AF1444,$C$10:$C$14,$B$10:$B$14),0)</f>
        <v>0</v>
      </c>
      <c r="W443" s="99">
        <f>COUNTIFS('Sch D. Workings'!AF1444,"&gt;"&amp;$D$14)</f>
        <v>0</v>
      </c>
      <c r="X443" s="85"/>
      <c r="Y443" s="78">
        <f>'Sch D. Workings'!AK1444</f>
        <v>0</v>
      </c>
      <c r="Z443" s="309">
        <f>IF(OR('Sch D. Workings'!D437="",$D$7&lt;=U$7,Y443=0),0,IF(OR(T443="Exceeded Cap",N443="Exceeded Cap",SUM(H443,N443,T443)='Sch D. Workings'!$D$12),"Exceeded Cap",IF((SUMIFS('Sch A. Input'!H435:CJ435,'Sch A. Input'!$H$14:$CJ$14,"Total",'Sch A. Input'!$H$13:$CJ$13,"&lt;="&amp;$AA$7))&gt;'Sch D. Workings'!$D$12,MIN('Sch D. Workings'!AN1444,'Sch D. Workings'!$D$12-N443-T443-H443),'Sch D. Workings'!AN1444)))</f>
        <v>0</v>
      </c>
      <c r="AA443" s="221">
        <f>'Sch D. Workings'!AS1444</f>
        <v>0</v>
      </c>
      <c r="AB443" s="82">
        <f>IFERROR(LOOKUP('Sch D. Workings'!AP1444,$C$10:$C$14,$B$10:$B$14),0)</f>
        <v>0</v>
      </c>
      <c r="AC443" s="99">
        <f>COUNTIFS('Sch D. Workings'!AP1444,"&gt;"&amp;$D$14)</f>
        <v>0</v>
      </c>
    </row>
    <row r="444" spans="3:29" x14ac:dyDescent="0.35">
      <c r="C444" s="81" t="str">
        <f>IF('Sch A. Input'!B436="","",'Sch A. Input'!B436)</f>
        <v/>
      </c>
      <c r="D444" s="81" t="str">
        <f>IF('Sch A. Input'!C436="","",'Sch A. Input'!C436)</f>
        <v/>
      </c>
      <c r="E444" s="85"/>
      <c r="F444" s="85"/>
      <c r="G444" s="99">
        <f>'Sch D. Workings'!G1445</f>
        <v>0</v>
      </c>
      <c r="H444" s="310">
        <f>IF(OR('Sch D. Workings'!D438="",G444=0),0,(IF((SUMIFS('Sch A. Input'!H436:CJ436,'Sch A. Input'!$H$14:$CJ$14,"Total",'Sch A. Input'!$H$13:$CJ$13,"&lt;="&amp;$I$7))&gt;'Sch D. Workings'!$D$12,MIN('Sch D. Workings'!J1445,'Sch D. Workings'!$D$12),'Sch D. Workings'!J1445)))</f>
        <v>0</v>
      </c>
      <c r="I444" s="221">
        <f>'Sch D. Workings'!O1445</f>
        <v>0</v>
      </c>
      <c r="J444" s="82">
        <f>IFERROR(LOOKUP('Sch D. Workings'!L1445,$C$10:$C$14,$B$10:$B$14),0)</f>
        <v>0</v>
      </c>
      <c r="K444" s="99">
        <f>COUNTIFS('Sch D. Workings'!L1445,"&gt;"&amp;$D$14)</f>
        <v>0</v>
      </c>
      <c r="L444" s="300"/>
      <c r="M444" s="78">
        <f>'Sch D. Workings'!Q1445</f>
        <v>0</v>
      </c>
      <c r="N444" s="309">
        <f>IF(OR('Sch D. Workings'!D438="",$D$7&lt;=I$7,M444=0),0,(IF(H444='Sch D. Workings'!$D$12,"Exceeded Cap",IF((SUMIFS('Sch A. Input'!H436:CJ436,'Sch A. Input'!$H$14:$CJ$14,"Total",'Sch A. Input'!$H$13:$CJ$13,"&lt;="&amp;$O$7))&gt;'Sch D. Workings'!$D$12,MIN('Sch D. Workings'!T1445,'Sch D. Workings'!$D$12-H444),'Sch D. Workings'!T1445))))</f>
        <v>0</v>
      </c>
      <c r="O444" s="221">
        <f>'Sch D. Workings'!Y1445</f>
        <v>0</v>
      </c>
      <c r="P444" s="82">
        <f>IFERROR(LOOKUP('Sch D. Workings'!V1445,$C$10:$C$14,$B$10:$B$14),0)</f>
        <v>0</v>
      </c>
      <c r="Q444" s="99">
        <f>COUNTIFS('Sch D. Workings'!V1445,"&gt;"&amp;$D$14)</f>
        <v>0</v>
      </c>
      <c r="R444" s="85"/>
      <c r="S444" s="78">
        <f>'Sch D. Workings'!AA1445</f>
        <v>0</v>
      </c>
      <c r="T444" s="309">
        <f>IF(OR('Sch D. Workings'!D438="",$D$7&lt;=O$7,S444=0),0,IF(OR(N444="Exceeded Cap",SUM(H444,N444)='Sch D. Workings'!$D$12),"Exceeded cap",IF((SUMIFS('Sch A. Input'!H436:CJ436,'Sch A. Input'!$H$14:$CJ$14,"Total",'Sch A. Input'!$H$13:$CJ$13,"&lt;="&amp;$U$7))&gt;'Sch D. Workings'!$D$12,MIN('Sch D. Workings'!AD1445,'Sch D. Workings'!$D$12-N444-H444),'Sch D. Workings'!AD1445)))</f>
        <v>0</v>
      </c>
      <c r="U444" s="221">
        <f>'Sch D. Workings'!AI1445</f>
        <v>0</v>
      </c>
      <c r="V444" s="82">
        <f>IFERROR(LOOKUP('Sch D. Workings'!AF1445,$C$10:$C$14,$B$10:$B$14),0)</f>
        <v>0</v>
      </c>
      <c r="W444" s="99">
        <f>COUNTIFS('Sch D. Workings'!AF1445,"&gt;"&amp;$D$14)</f>
        <v>0</v>
      </c>
      <c r="X444" s="85"/>
      <c r="Y444" s="78">
        <f>'Sch D. Workings'!AK1445</f>
        <v>0</v>
      </c>
      <c r="Z444" s="309">
        <f>IF(OR('Sch D. Workings'!D438="",$D$7&lt;=U$7,Y444=0),0,IF(OR(T444="Exceeded Cap",N444="Exceeded Cap",SUM(H444,N444,T444)='Sch D. Workings'!$D$12),"Exceeded Cap",IF((SUMIFS('Sch A. Input'!H436:CJ436,'Sch A. Input'!$H$14:$CJ$14,"Total",'Sch A. Input'!$H$13:$CJ$13,"&lt;="&amp;$AA$7))&gt;'Sch D. Workings'!$D$12,MIN('Sch D. Workings'!AN1445,'Sch D. Workings'!$D$12-N444-T444-H444),'Sch D. Workings'!AN1445)))</f>
        <v>0</v>
      </c>
      <c r="AA444" s="221">
        <f>'Sch D. Workings'!AS1445</f>
        <v>0</v>
      </c>
      <c r="AB444" s="82">
        <f>IFERROR(LOOKUP('Sch D. Workings'!AP1445,$C$10:$C$14,$B$10:$B$14),0)</f>
        <v>0</v>
      </c>
      <c r="AC444" s="99">
        <f>COUNTIFS('Sch D. Workings'!AP1445,"&gt;"&amp;$D$14)</f>
        <v>0</v>
      </c>
    </row>
    <row r="445" spans="3:29" x14ac:dyDescent="0.35">
      <c r="C445" s="81" t="str">
        <f>IF('Sch A. Input'!B437="","",'Sch A. Input'!B437)</f>
        <v/>
      </c>
      <c r="D445" s="81" t="str">
        <f>IF('Sch A. Input'!C437="","",'Sch A. Input'!C437)</f>
        <v/>
      </c>
      <c r="E445" s="85"/>
      <c r="F445" s="85"/>
      <c r="G445" s="99">
        <f>'Sch D. Workings'!G1446</f>
        <v>0</v>
      </c>
      <c r="H445" s="310">
        <f>IF(OR('Sch D. Workings'!D439="",G445=0),0,(IF((SUMIFS('Sch A. Input'!H437:CJ437,'Sch A. Input'!$H$14:$CJ$14,"Total",'Sch A. Input'!$H$13:$CJ$13,"&lt;="&amp;$I$7))&gt;'Sch D. Workings'!$D$12,MIN('Sch D. Workings'!J1446,'Sch D. Workings'!$D$12),'Sch D. Workings'!J1446)))</f>
        <v>0</v>
      </c>
      <c r="I445" s="221">
        <f>'Sch D. Workings'!O1446</f>
        <v>0</v>
      </c>
      <c r="J445" s="82">
        <f>IFERROR(LOOKUP('Sch D. Workings'!L1446,$C$10:$C$14,$B$10:$B$14),0)</f>
        <v>0</v>
      </c>
      <c r="K445" s="99">
        <f>COUNTIFS('Sch D. Workings'!L1446,"&gt;"&amp;$D$14)</f>
        <v>0</v>
      </c>
      <c r="L445" s="300"/>
      <c r="M445" s="78">
        <f>'Sch D. Workings'!Q1446</f>
        <v>0</v>
      </c>
      <c r="N445" s="309">
        <f>IF(OR('Sch D. Workings'!D439="",$D$7&lt;=I$7,M445=0),0,(IF(H445='Sch D. Workings'!$D$12,"Exceeded Cap",IF((SUMIFS('Sch A. Input'!H437:CJ437,'Sch A. Input'!$H$14:$CJ$14,"Total",'Sch A. Input'!$H$13:$CJ$13,"&lt;="&amp;$O$7))&gt;'Sch D. Workings'!$D$12,MIN('Sch D. Workings'!T1446,'Sch D. Workings'!$D$12-H445),'Sch D. Workings'!T1446))))</f>
        <v>0</v>
      </c>
      <c r="O445" s="221">
        <f>'Sch D. Workings'!Y1446</f>
        <v>0</v>
      </c>
      <c r="P445" s="82">
        <f>IFERROR(LOOKUP('Sch D. Workings'!V1446,$C$10:$C$14,$B$10:$B$14),0)</f>
        <v>0</v>
      </c>
      <c r="Q445" s="99">
        <f>COUNTIFS('Sch D. Workings'!V1446,"&gt;"&amp;$D$14)</f>
        <v>0</v>
      </c>
      <c r="R445" s="85"/>
      <c r="S445" s="78">
        <f>'Sch D. Workings'!AA1446</f>
        <v>0</v>
      </c>
      <c r="T445" s="309">
        <f>IF(OR('Sch D. Workings'!D439="",$D$7&lt;=O$7,S445=0),0,IF(OR(N445="Exceeded Cap",SUM(H445,N445)='Sch D. Workings'!$D$12),"Exceeded cap",IF((SUMIFS('Sch A. Input'!H437:CJ437,'Sch A. Input'!$H$14:$CJ$14,"Total",'Sch A. Input'!$H$13:$CJ$13,"&lt;="&amp;$U$7))&gt;'Sch D. Workings'!$D$12,MIN('Sch D. Workings'!AD1446,'Sch D. Workings'!$D$12-N445-H445),'Sch D. Workings'!AD1446)))</f>
        <v>0</v>
      </c>
      <c r="U445" s="221">
        <f>'Sch D. Workings'!AI1446</f>
        <v>0</v>
      </c>
      <c r="V445" s="82">
        <f>IFERROR(LOOKUP('Sch D. Workings'!AF1446,$C$10:$C$14,$B$10:$B$14),0)</f>
        <v>0</v>
      </c>
      <c r="W445" s="99">
        <f>COUNTIFS('Sch D. Workings'!AF1446,"&gt;"&amp;$D$14)</f>
        <v>0</v>
      </c>
      <c r="X445" s="85"/>
      <c r="Y445" s="78">
        <f>'Sch D. Workings'!AK1446</f>
        <v>0</v>
      </c>
      <c r="Z445" s="309">
        <f>IF(OR('Sch D. Workings'!D439="",$D$7&lt;=U$7,Y445=0),0,IF(OR(T445="Exceeded Cap",N445="Exceeded Cap",SUM(H445,N445,T445)='Sch D. Workings'!$D$12),"Exceeded Cap",IF((SUMIFS('Sch A. Input'!H437:CJ437,'Sch A. Input'!$H$14:$CJ$14,"Total",'Sch A. Input'!$H$13:$CJ$13,"&lt;="&amp;$AA$7))&gt;'Sch D. Workings'!$D$12,MIN('Sch D. Workings'!AN1446,'Sch D. Workings'!$D$12-N445-T445-H445),'Sch D. Workings'!AN1446)))</f>
        <v>0</v>
      </c>
      <c r="AA445" s="221">
        <f>'Sch D. Workings'!AS1446</f>
        <v>0</v>
      </c>
      <c r="AB445" s="82">
        <f>IFERROR(LOOKUP('Sch D. Workings'!AP1446,$C$10:$C$14,$B$10:$B$14),0)</f>
        <v>0</v>
      </c>
      <c r="AC445" s="99">
        <f>COUNTIFS('Sch D. Workings'!AP1446,"&gt;"&amp;$D$14)</f>
        <v>0</v>
      </c>
    </row>
    <row r="446" spans="3:29" x14ac:dyDescent="0.35">
      <c r="C446" s="81" t="str">
        <f>IF('Sch A. Input'!B438="","",'Sch A. Input'!B438)</f>
        <v/>
      </c>
      <c r="D446" s="81" t="str">
        <f>IF('Sch A. Input'!C438="","",'Sch A. Input'!C438)</f>
        <v/>
      </c>
      <c r="E446" s="85"/>
      <c r="F446" s="85"/>
      <c r="G446" s="99">
        <f>'Sch D. Workings'!G1447</f>
        <v>0</v>
      </c>
      <c r="H446" s="310">
        <f>IF(OR('Sch D. Workings'!D440="",G446=0),0,(IF((SUMIFS('Sch A. Input'!H438:CJ438,'Sch A. Input'!$H$14:$CJ$14,"Total",'Sch A. Input'!$H$13:$CJ$13,"&lt;="&amp;$I$7))&gt;'Sch D. Workings'!$D$12,MIN('Sch D. Workings'!J1447,'Sch D. Workings'!$D$12),'Sch D. Workings'!J1447)))</f>
        <v>0</v>
      </c>
      <c r="I446" s="221">
        <f>'Sch D. Workings'!O1447</f>
        <v>0</v>
      </c>
      <c r="J446" s="82">
        <f>IFERROR(LOOKUP('Sch D. Workings'!L1447,$C$10:$C$14,$B$10:$B$14),0)</f>
        <v>0</v>
      </c>
      <c r="K446" s="99">
        <f>COUNTIFS('Sch D. Workings'!L1447,"&gt;"&amp;$D$14)</f>
        <v>0</v>
      </c>
      <c r="L446" s="300"/>
      <c r="M446" s="78">
        <f>'Sch D. Workings'!Q1447</f>
        <v>0</v>
      </c>
      <c r="N446" s="309">
        <f>IF(OR('Sch D. Workings'!D440="",$D$7&lt;=I$7,M446=0),0,(IF(H446='Sch D. Workings'!$D$12,"Exceeded Cap",IF((SUMIFS('Sch A. Input'!H438:CJ438,'Sch A. Input'!$H$14:$CJ$14,"Total",'Sch A. Input'!$H$13:$CJ$13,"&lt;="&amp;$O$7))&gt;'Sch D. Workings'!$D$12,MIN('Sch D. Workings'!T1447,'Sch D. Workings'!$D$12-H446),'Sch D. Workings'!T1447))))</f>
        <v>0</v>
      </c>
      <c r="O446" s="221">
        <f>'Sch D. Workings'!Y1447</f>
        <v>0</v>
      </c>
      <c r="P446" s="82">
        <f>IFERROR(LOOKUP('Sch D. Workings'!V1447,$C$10:$C$14,$B$10:$B$14),0)</f>
        <v>0</v>
      </c>
      <c r="Q446" s="99">
        <f>COUNTIFS('Sch D. Workings'!V1447,"&gt;"&amp;$D$14)</f>
        <v>0</v>
      </c>
      <c r="R446" s="85"/>
      <c r="S446" s="78">
        <f>'Sch D. Workings'!AA1447</f>
        <v>0</v>
      </c>
      <c r="T446" s="309">
        <f>IF(OR('Sch D. Workings'!D440="",$D$7&lt;=O$7,S446=0),0,IF(OR(N446="Exceeded Cap",SUM(H446,N446)='Sch D. Workings'!$D$12),"Exceeded cap",IF((SUMIFS('Sch A. Input'!H438:CJ438,'Sch A. Input'!$H$14:$CJ$14,"Total",'Sch A. Input'!$H$13:$CJ$13,"&lt;="&amp;$U$7))&gt;'Sch D. Workings'!$D$12,MIN('Sch D. Workings'!AD1447,'Sch D. Workings'!$D$12-N446-H446),'Sch D. Workings'!AD1447)))</f>
        <v>0</v>
      </c>
      <c r="U446" s="221">
        <f>'Sch D. Workings'!AI1447</f>
        <v>0</v>
      </c>
      <c r="V446" s="82">
        <f>IFERROR(LOOKUP('Sch D. Workings'!AF1447,$C$10:$C$14,$B$10:$B$14),0)</f>
        <v>0</v>
      </c>
      <c r="W446" s="99">
        <f>COUNTIFS('Sch D. Workings'!AF1447,"&gt;"&amp;$D$14)</f>
        <v>0</v>
      </c>
      <c r="X446" s="85"/>
      <c r="Y446" s="78">
        <f>'Sch D. Workings'!AK1447</f>
        <v>0</v>
      </c>
      <c r="Z446" s="309">
        <f>IF(OR('Sch D. Workings'!D440="",$D$7&lt;=U$7,Y446=0),0,IF(OR(T446="Exceeded Cap",N446="Exceeded Cap",SUM(H446,N446,T446)='Sch D. Workings'!$D$12),"Exceeded Cap",IF((SUMIFS('Sch A. Input'!H438:CJ438,'Sch A. Input'!$H$14:$CJ$14,"Total",'Sch A. Input'!$H$13:$CJ$13,"&lt;="&amp;$AA$7))&gt;'Sch D. Workings'!$D$12,MIN('Sch D. Workings'!AN1447,'Sch D. Workings'!$D$12-N446-T446-H446),'Sch D. Workings'!AN1447)))</f>
        <v>0</v>
      </c>
      <c r="AA446" s="221">
        <f>'Sch D. Workings'!AS1447</f>
        <v>0</v>
      </c>
      <c r="AB446" s="82">
        <f>IFERROR(LOOKUP('Sch D. Workings'!AP1447,$C$10:$C$14,$B$10:$B$14),0)</f>
        <v>0</v>
      </c>
      <c r="AC446" s="99">
        <f>COUNTIFS('Sch D. Workings'!AP1447,"&gt;"&amp;$D$14)</f>
        <v>0</v>
      </c>
    </row>
    <row r="447" spans="3:29" x14ac:dyDescent="0.35">
      <c r="C447" s="81" t="str">
        <f>IF('Sch A. Input'!B439="","",'Sch A. Input'!B439)</f>
        <v/>
      </c>
      <c r="D447" s="81" t="str">
        <f>IF('Sch A. Input'!C439="","",'Sch A. Input'!C439)</f>
        <v/>
      </c>
      <c r="E447" s="85"/>
      <c r="F447" s="85"/>
      <c r="G447" s="99">
        <f>'Sch D. Workings'!G1448</f>
        <v>0</v>
      </c>
      <c r="H447" s="310">
        <f>IF(OR('Sch D. Workings'!D441="",G447=0),0,(IF((SUMIFS('Sch A. Input'!H439:CJ439,'Sch A. Input'!$H$14:$CJ$14,"Total",'Sch A. Input'!$H$13:$CJ$13,"&lt;="&amp;$I$7))&gt;'Sch D. Workings'!$D$12,MIN('Sch D. Workings'!J1448,'Sch D. Workings'!$D$12),'Sch D. Workings'!J1448)))</f>
        <v>0</v>
      </c>
      <c r="I447" s="221">
        <f>'Sch D. Workings'!O1448</f>
        <v>0</v>
      </c>
      <c r="J447" s="82">
        <f>IFERROR(LOOKUP('Sch D. Workings'!L1448,$C$10:$C$14,$B$10:$B$14),0)</f>
        <v>0</v>
      </c>
      <c r="K447" s="99">
        <f>COUNTIFS('Sch D. Workings'!L1448,"&gt;"&amp;$D$14)</f>
        <v>0</v>
      </c>
      <c r="L447" s="300"/>
      <c r="M447" s="78">
        <f>'Sch D. Workings'!Q1448</f>
        <v>0</v>
      </c>
      <c r="N447" s="309">
        <f>IF(OR('Sch D. Workings'!D441="",$D$7&lt;=I$7,M447=0),0,(IF(H447='Sch D. Workings'!$D$12,"Exceeded Cap",IF((SUMIFS('Sch A. Input'!H439:CJ439,'Sch A. Input'!$H$14:$CJ$14,"Total",'Sch A. Input'!$H$13:$CJ$13,"&lt;="&amp;$O$7))&gt;'Sch D. Workings'!$D$12,MIN('Sch D. Workings'!T1448,'Sch D. Workings'!$D$12-H447),'Sch D. Workings'!T1448))))</f>
        <v>0</v>
      </c>
      <c r="O447" s="221">
        <f>'Sch D. Workings'!Y1448</f>
        <v>0</v>
      </c>
      <c r="P447" s="82">
        <f>IFERROR(LOOKUP('Sch D. Workings'!V1448,$C$10:$C$14,$B$10:$B$14),0)</f>
        <v>0</v>
      </c>
      <c r="Q447" s="99">
        <f>COUNTIFS('Sch D. Workings'!V1448,"&gt;"&amp;$D$14)</f>
        <v>0</v>
      </c>
      <c r="R447" s="85"/>
      <c r="S447" s="78">
        <f>'Sch D. Workings'!AA1448</f>
        <v>0</v>
      </c>
      <c r="T447" s="309">
        <f>IF(OR('Sch D. Workings'!D441="",$D$7&lt;=O$7,S447=0),0,IF(OR(N447="Exceeded Cap",SUM(H447,N447)='Sch D. Workings'!$D$12),"Exceeded cap",IF((SUMIFS('Sch A. Input'!H439:CJ439,'Sch A. Input'!$H$14:$CJ$14,"Total",'Sch A. Input'!$H$13:$CJ$13,"&lt;="&amp;$U$7))&gt;'Sch D. Workings'!$D$12,MIN('Sch D. Workings'!AD1448,'Sch D. Workings'!$D$12-N447-H447),'Sch D. Workings'!AD1448)))</f>
        <v>0</v>
      </c>
      <c r="U447" s="221">
        <f>'Sch D. Workings'!AI1448</f>
        <v>0</v>
      </c>
      <c r="V447" s="82">
        <f>IFERROR(LOOKUP('Sch D. Workings'!AF1448,$C$10:$C$14,$B$10:$B$14),0)</f>
        <v>0</v>
      </c>
      <c r="W447" s="99">
        <f>COUNTIFS('Sch D. Workings'!AF1448,"&gt;"&amp;$D$14)</f>
        <v>0</v>
      </c>
      <c r="X447" s="85"/>
      <c r="Y447" s="78">
        <f>'Sch D. Workings'!AK1448</f>
        <v>0</v>
      </c>
      <c r="Z447" s="309">
        <f>IF(OR('Sch D. Workings'!D441="",$D$7&lt;=U$7,Y447=0),0,IF(OR(T447="Exceeded Cap",N447="Exceeded Cap",SUM(H447,N447,T447)='Sch D. Workings'!$D$12),"Exceeded Cap",IF((SUMIFS('Sch A. Input'!H439:CJ439,'Sch A. Input'!$H$14:$CJ$14,"Total",'Sch A. Input'!$H$13:$CJ$13,"&lt;="&amp;$AA$7))&gt;'Sch D. Workings'!$D$12,MIN('Sch D. Workings'!AN1448,'Sch D. Workings'!$D$12-N447-T447-H447),'Sch D. Workings'!AN1448)))</f>
        <v>0</v>
      </c>
      <c r="AA447" s="221">
        <f>'Sch D. Workings'!AS1448</f>
        <v>0</v>
      </c>
      <c r="AB447" s="82">
        <f>IFERROR(LOOKUP('Sch D. Workings'!AP1448,$C$10:$C$14,$B$10:$B$14),0)</f>
        <v>0</v>
      </c>
      <c r="AC447" s="99">
        <f>COUNTIFS('Sch D. Workings'!AP1448,"&gt;"&amp;$D$14)</f>
        <v>0</v>
      </c>
    </row>
    <row r="448" spans="3:29" x14ac:dyDescent="0.35">
      <c r="C448" s="81" t="str">
        <f>IF('Sch A. Input'!B440="","",'Sch A. Input'!B440)</f>
        <v/>
      </c>
      <c r="D448" s="81" t="str">
        <f>IF('Sch A. Input'!C440="","",'Sch A. Input'!C440)</f>
        <v/>
      </c>
      <c r="E448" s="85"/>
      <c r="F448" s="85"/>
      <c r="G448" s="99">
        <f>'Sch D. Workings'!G1449</f>
        <v>0</v>
      </c>
      <c r="H448" s="310">
        <f>IF(OR('Sch D. Workings'!D442="",G448=0),0,(IF((SUMIFS('Sch A. Input'!H440:CJ440,'Sch A. Input'!$H$14:$CJ$14,"Total",'Sch A. Input'!$H$13:$CJ$13,"&lt;="&amp;$I$7))&gt;'Sch D. Workings'!$D$12,MIN('Sch D. Workings'!J1449,'Sch D. Workings'!$D$12),'Sch D. Workings'!J1449)))</f>
        <v>0</v>
      </c>
      <c r="I448" s="221">
        <f>'Sch D. Workings'!O1449</f>
        <v>0</v>
      </c>
      <c r="J448" s="82">
        <f>IFERROR(LOOKUP('Sch D. Workings'!L1449,$C$10:$C$14,$B$10:$B$14),0)</f>
        <v>0</v>
      </c>
      <c r="K448" s="99">
        <f>COUNTIFS('Sch D. Workings'!L1449,"&gt;"&amp;$D$14)</f>
        <v>0</v>
      </c>
      <c r="L448" s="300"/>
      <c r="M448" s="78">
        <f>'Sch D. Workings'!Q1449</f>
        <v>0</v>
      </c>
      <c r="N448" s="309">
        <f>IF(OR('Sch D. Workings'!D442="",$D$7&lt;=I$7,M448=0),0,(IF(H448='Sch D. Workings'!$D$12,"Exceeded Cap",IF((SUMIFS('Sch A. Input'!H440:CJ440,'Sch A. Input'!$H$14:$CJ$14,"Total",'Sch A. Input'!$H$13:$CJ$13,"&lt;="&amp;$O$7))&gt;'Sch D. Workings'!$D$12,MIN('Sch D. Workings'!T1449,'Sch D. Workings'!$D$12-H448),'Sch D. Workings'!T1449))))</f>
        <v>0</v>
      </c>
      <c r="O448" s="221">
        <f>'Sch D. Workings'!Y1449</f>
        <v>0</v>
      </c>
      <c r="P448" s="82">
        <f>IFERROR(LOOKUP('Sch D. Workings'!V1449,$C$10:$C$14,$B$10:$B$14),0)</f>
        <v>0</v>
      </c>
      <c r="Q448" s="99">
        <f>COUNTIFS('Sch D. Workings'!V1449,"&gt;"&amp;$D$14)</f>
        <v>0</v>
      </c>
      <c r="R448" s="85"/>
      <c r="S448" s="78">
        <f>'Sch D. Workings'!AA1449</f>
        <v>0</v>
      </c>
      <c r="T448" s="309">
        <f>IF(OR('Sch D. Workings'!D442="",$D$7&lt;=O$7,S448=0),0,IF(OR(N448="Exceeded Cap",SUM(H448,N448)='Sch D. Workings'!$D$12),"Exceeded cap",IF((SUMIFS('Sch A. Input'!H440:CJ440,'Sch A. Input'!$H$14:$CJ$14,"Total",'Sch A. Input'!$H$13:$CJ$13,"&lt;="&amp;$U$7))&gt;'Sch D. Workings'!$D$12,MIN('Sch D. Workings'!AD1449,'Sch D. Workings'!$D$12-N448-H448),'Sch D. Workings'!AD1449)))</f>
        <v>0</v>
      </c>
      <c r="U448" s="221">
        <f>'Sch D. Workings'!AI1449</f>
        <v>0</v>
      </c>
      <c r="V448" s="82">
        <f>IFERROR(LOOKUP('Sch D. Workings'!AF1449,$C$10:$C$14,$B$10:$B$14),0)</f>
        <v>0</v>
      </c>
      <c r="W448" s="99">
        <f>COUNTIFS('Sch D. Workings'!AF1449,"&gt;"&amp;$D$14)</f>
        <v>0</v>
      </c>
      <c r="X448" s="85"/>
      <c r="Y448" s="78">
        <f>'Sch D. Workings'!AK1449</f>
        <v>0</v>
      </c>
      <c r="Z448" s="309">
        <f>IF(OR('Sch D. Workings'!D442="",$D$7&lt;=U$7,Y448=0),0,IF(OR(T448="Exceeded Cap",N448="Exceeded Cap",SUM(H448,N448,T448)='Sch D. Workings'!$D$12),"Exceeded Cap",IF((SUMIFS('Sch A. Input'!H440:CJ440,'Sch A. Input'!$H$14:$CJ$14,"Total",'Sch A. Input'!$H$13:$CJ$13,"&lt;="&amp;$AA$7))&gt;'Sch D. Workings'!$D$12,MIN('Sch D. Workings'!AN1449,'Sch D. Workings'!$D$12-N448-T448-H448),'Sch D. Workings'!AN1449)))</f>
        <v>0</v>
      </c>
      <c r="AA448" s="221">
        <f>'Sch D. Workings'!AS1449</f>
        <v>0</v>
      </c>
      <c r="AB448" s="82">
        <f>IFERROR(LOOKUP('Sch D. Workings'!AP1449,$C$10:$C$14,$B$10:$B$14),0)</f>
        <v>0</v>
      </c>
      <c r="AC448" s="99">
        <f>COUNTIFS('Sch D. Workings'!AP1449,"&gt;"&amp;$D$14)</f>
        <v>0</v>
      </c>
    </row>
    <row r="449" spans="3:29" x14ac:dyDescent="0.35">
      <c r="C449" s="81" t="str">
        <f>IF('Sch A. Input'!B441="","",'Sch A. Input'!B441)</f>
        <v/>
      </c>
      <c r="D449" s="81" t="str">
        <f>IF('Sch A. Input'!C441="","",'Sch A. Input'!C441)</f>
        <v/>
      </c>
      <c r="E449" s="85"/>
      <c r="F449" s="85"/>
      <c r="G449" s="99">
        <f>'Sch D. Workings'!G1450</f>
        <v>0</v>
      </c>
      <c r="H449" s="310">
        <f>IF(OR('Sch D. Workings'!D443="",G449=0),0,(IF((SUMIFS('Sch A. Input'!H441:CJ441,'Sch A. Input'!$H$14:$CJ$14,"Total",'Sch A. Input'!$H$13:$CJ$13,"&lt;="&amp;$I$7))&gt;'Sch D. Workings'!$D$12,MIN('Sch D. Workings'!J1450,'Sch D. Workings'!$D$12),'Sch D. Workings'!J1450)))</f>
        <v>0</v>
      </c>
      <c r="I449" s="221">
        <f>'Sch D. Workings'!O1450</f>
        <v>0</v>
      </c>
      <c r="J449" s="82">
        <f>IFERROR(LOOKUP('Sch D. Workings'!L1450,$C$10:$C$14,$B$10:$B$14),0)</f>
        <v>0</v>
      </c>
      <c r="K449" s="99">
        <f>COUNTIFS('Sch D. Workings'!L1450,"&gt;"&amp;$D$14)</f>
        <v>0</v>
      </c>
      <c r="L449" s="300"/>
      <c r="M449" s="78">
        <f>'Sch D. Workings'!Q1450</f>
        <v>0</v>
      </c>
      <c r="N449" s="309">
        <f>IF(OR('Sch D. Workings'!D443="",$D$7&lt;=I$7,M449=0),0,(IF(H449='Sch D. Workings'!$D$12,"Exceeded Cap",IF((SUMIFS('Sch A. Input'!H441:CJ441,'Sch A. Input'!$H$14:$CJ$14,"Total",'Sch A. Input'!$H$13:$CJ$13,"&lt;="&amp;$O$7))&gt;'Sch D. Workings'!$D$12,MIN('Sch D. Workings'!T1450,'Sch D. Workings'!$D$12-H449),'Sch D. Workings'!T1450))))</f>
        <v>0</v>
      </c>
      <c r="O449" s="221">
        <f>'Sch D. Workings'!Y1450</f>
        <v>0</v>
      </c>
      <c r="P449" s="82">
        <f>IFERROR(LOOKUP('Sch D. Workings'!V1450,$C$10:$C$14,$B$10:$B$14),0)</f>
        <v>0</v>
      </c>
      <c r="Q449" s="99">
        <f>COUNTIFS('Sch D. Workings'!V1450,"&gt;"&amp;$D$14)</f>
        <v>0</v>
      </c>
      <c r="R449" s="85"/>
      <c r="S449" s="78">
        <f>'Sch D. Workings'!AA1450</f>
        <v>0</v>
      </c>
      <c r="T449" s="309">
        <f>IF(OR('Sch D. Workings'!D443="",$D$7&lt;=O$7,S449=0),0,IF(OR(N449="Exceeded Cap",SUM(H449,N449)='Sch D. Workings'!$D$12),"Exceeded cap",IF((SUMIFS('Sch A. Input'!H441:CJ441,'Sch A. Input'!$H$14:$CJ$14,"Total",'Sch A. Input'!$H$13:$CJ$13,"&lt;="&amp;$U$7))&gt;'Sch D. Workings'!$D$12,MIN('Sch D. Workings'!AD1450,'Sch D. Workings'!$D$12-N449-H449),'Sch D. Workings'!AD1450)))</f>
        <v>0</v>
      </c>
      <c r="U449" s="221">
        <f>'Sch D. Workings'!AI1450</f>
        <v>0</v>
      </c>
      <c r="V449" s="82">
        <f>IFERROR(LOOKUP('Sch D. Workings'!AF1450,$C$10:$C$14,$B$10:$B$14),0)</f>
        <v>0</v>
      </c>
      <c r="W449" s="99">
        <f>COUNTIFS('Sch D. Workings'!AF1450,"&gt;"&amp;$D$14)</f>
        <v>0</v>
      </c>
      <c r="X449" s="85"/>
      <c r="Y449" s="78">
        <f>'Sch D. Workings'!AK1450</f>
        <v>0</v>
      </c>
      <c r="Z449" s="309">
        <f>IF(OR('Sch D. Workings'!D443="",$D$7&lt;=U$7,Y449=0),0,IF(OR(T449="Exceeded Cap",N449="Exceeded Cap",SUM(H449,N449,T449)='Sch D. Workings'!$D$12),"Exceeded Cap",IF((SUMIFS('Sch A. Input'!H441:CJ441,'Sch A. Input'!$H$14:$CJ$14,"Total",'Sch A. Input'!$H$13:$CJ$13,"&lt;="&amp;$AA$7))&gt;'Sch D. Workings'!$D$12,MIN('Sch D. Workings'!AN1450,'Sch D. Workings'!$D$12-N449-T449-H449),'Sch D. Workings'!AN1450)))</f>
        <v>0</v>
      </c>
      <c r="AA449" s="221">
        <f>'Sch D. Workings'!AS1450</f>
        <v>0</v>
      </c>
      <c r="AB449" s="82">
        <f>IFERROR(LOOKUP('Sch D. Workings'!AP1450,$C$10:$C$14,$B$10:$B$14),0)</f>
        <v>0</v>
      </c>
      <c r="AC449" s="99">
        <f>COUNTIFS('Sch D. Workings'!AP1450,"&gt;"&amp;$D$14)</f>
        <v>0</v>
      </c>
    </row>
    <row r="450" spans="3:29" x14ac:dyDescent="0.35">
      <c r="C450" s="81" t="str">
        <f>IF('Sch A. Input'!B442="","",'Sch A. Input'!B442)</f>
        <v/>
      </c>
      <c r="D450" s="81" t="str">
        <f>IF('Sch A. Input'!C442="","",'Sch A. Input'!C442)</f>
        <v/>
      </c>
      <c r="E450" s="85"/>
      <c r="F450" s="85"/>
      <c r="G450" s="99">
        <f>'Sch D. Workings'!G1451</f>
        <v>0</v>
      </c>
      <c r="H450" s="310">
        <f>IF(OR('Sch D. Workings'!D444="",G450=0),0,(IF((SUMIFS('Sch A. Input'!H442:CJ442,'Sch A. Input'!$H$14:$CJ$14,"Total",'Sch A. Input'!$H$13:$CJ$13,"&lt;="&amp;$I$7))&gt;'Sch D. Workings'!$D$12,MIN('Sch D. Workings'!J1451,'Sch D. Workings'!$D$12),'Sch D. Workings'!J1451)))</f>
        <v>0</v>
      </c>
      <c r="I450" s="221">
        <f>'Sch D. Workings'!O1451</f>
        <v>0</v>
      </c>
      <c r="J450" s="82">
        <f>IFERROR(LOOKUP('Sch D. Workings'!L1451,$C$10:$C$14,$B$10:$B$14),0)</f>
        <v>0</v>
      </c>
      <c r="K450" s="99">
        <f>COUNTIFS('Sch D. Workings'!L1451,"&gt;"&amp;$D$14)</f>
        <v>0</v>
      </c>
      <c r="L450" s="300"/>
      <c r="M450" s="78">
        <f>'Sch D. Workings'!Q1451</f>
        <v>0</v>
      </c>
      <c r="N450" s="309">
        <f>IF(OR('Sch D. Workings'!D444="",$D$7&lt;=I$7,M450=0),0,(IF(H450='Sch D. Workings'!$D$12,"Exceeded Cap",IF((SUMIFS('Sch A. Input'!H442:CJ442,'Sch A. Input'!$H$14:$CJ$14,"Total",'Sch A. Input'!$H$13:$CJ$13,"&lt;="&amp;$O$7))&gt;'Sch D. Workings'!$D$12,MIN('Sch D. Workings'!T1451,'Sch D. Workings'!$D$12-H450),'Sch D. Workings'!T1451))))</f>
        <v>0</v>
      </c>
      <c r="O450" s="221">
        <f>'Sch D. Workings'!Y1451</f>
        <v>0</v>
      </c>
      <c r="P450" s="82">
        <f>IFERROR(LOOKUP('Sch D. Workings'!V1451,$C$10:$C$14,$B$10:$B$14),0)</f>
        <v>0</v>
      </c>
      <c r="Q450" s="99">
        <f>COUNTIFS('Sch D. Workings'!V1451,"&gt;"&amp;$D$14)</f>
        <v>0</v>
      </c>
      <c r="R450" s="85"/>
      <c r="S450" s="78">
        <f>'Sch D. Workings'!AA1451</f>
        <v>0</v>
      </c>
      <c r="T450" s="309">
        <f>IF(OR('Sch D. Workings'!D444="",$D$7&lt;=O$7,S450=0),0,IF(OR(N450="Exceeded Cap",SUM(H450,N450)='Sch D. Workings'!$D$12),"Exceeded cap",IF((SUMIFS('Sch A. Input'!H442:CJ442,'Sch A. Input'!$H$14:$CJ$14,"Total",'Sch A. Input'!$H$13:$CJ$13,"&lt;="&amp;$U$7))&gt;'Sch D. Workings'!$D$12,MIN('Sch D. Workings'!AD1451,'Sch D. Workings'!$D$12-N450-H450),'Sch D. Workings'!AD1451)))</f>
        <v>0</v>
      </c>
      <c r="U450" s="221">
        <f>'Sch D. Workings'!AI1451</f>
        <v>0</v>
      </c>
      <c r="V450" s="82">
        <f>IFERROR(LOOKUP('Sch D. Workings'!AF1451,$C$10:$C$14,$B$10:$B$14),0)</f>
        <v>0</v>
      </c>
      <c r="W450" s="99">
        <f>COUNTIFS('Sch D. Workings'!AF1451,"&gt;"&amp;$D$14)</f>
        <v>0</v>
      </c>
      <c r="X450" s="85"/>
      <c r="Y450" s="78">
        <f>'Sch D. Workings'!AK1451</f>
        <v>0</v>
      </c>
      <c r="Z450" s="309">
        <f>IF(OR('Sch D. Workings'!D444="",$D$7&lt;=U$7,Y450=0),0,IF(OR(T450="Exceeded Cap",N450="Exceeded Cap",SUM(H450,N450,T450)='Sch D. Workings'!$D$12),"Exceeded Cap",IF((SUMIFS('Sch A. Input'!H442:CJ442,'Sch A. Input'!$H$14:$CJ$14,"Total",'Sch A. Input'!$H$13:$CJ$13,"&lt;="&amp;$AA$7))&gt;'Sch D. Workings'!$D$12,MIN('Sch D. Workings'!AN1451,'Sch D. Workings'!$D$12-N450-T450-H450),'Sch D. Workings'!AN1451)))</f>
        <v>0</v>
      </c>
      <c r="AA450" s="221">
        <f>'Sch D. Workings'!AS1451</f>
        <v>0</v>
      </c>
      <c r="AB450" s="82">
        <f>IFERROR(LOOKUP('Sch D. Workings'!AP1451,$C$10:$C$14,$B$10:$B$14),0)</f>
        <v>0</v>
      </c>
      <c r="AC450" s="99">
        <f>COUNTIFS('Sch D. Workings'!AP1451,"&gt;"&amp;$D$14)</f>
        <v>0</v>
      </c>
    </row>
    <row r="451" spans="3:29" x14ac:dyDescent="0.35">
      <c r="C451" s="81" t="str">
        <f>IF('Sch A. Input'!B443="","",'Sch A. Input'!B443)</f>
        <v/>
      </c>
      <c r="D451" s="81" t="str">
        <f>IF('Sch A. Input'!C443="","",'Sch A. Input'!C443)</f>
        <v/>
      </c>
      <c r="E451" s="85"/>
      <c r="F451" s="85"/>
      <c r="G451" s="99">
        <f>'Sch D. Workings'!G1452</f>
        <v>0</v>
      </c>
      <c r="H451" s="310">
        <f>IF(OR('Sch D. Workings'!D445="",G451=0),0,(IF((SUMIFS('Sch A. Input'!H443:CJ443,'Sch A. Input'!$H$14:$CJ$14,"Total",'Sch A. Input'!$H$13:$CJ$13,"&lt;="&amp;$I$7))&gt;'Sch D. Workings'!$D$12,MIN('Sch D. Workings'!J1452,'Sch D. Workings'!$D$12),'Sch D. Workings'!J1452)))</f>
        <v>0</v>
      </c>
      <c r="I451" s="221">
        <f>'Sch D. Workings'!O1452</f>
        <v>0</v>
      </c>
      <c r="J451" s="82">
        <f>IFERROR(LOOKUP('Sch D. Workings'!L1452,$C$10:$C$14,$B$10:$B$14),0)</f>
        <v>0</v>
      </c>
      <c r="K451" s="99">
        <f>COUNTIFS('Sch D. Workings'!L1452,"&gt;"&amp;$D$14)</f>
        <v>0</v>
      </c>
      <c r="L451" s="300"/>
      <c r="M451" s="78">
        <f>'Sch D. Workings'!Q1452</f>
        <v>0</v>
      </c>
      <c r="N451" s="309">
        <f>IF(OR('Sch D. Workings'!D445="",$D$7&lt;=I$7,M451=0),0,(IF(H451='Sch D. Workings'!$D$12,"Exceeded Cap",IF((SUMIFS('Sch A. Input'!H443:CJ443,'Sch A. Input'!$H$14:$CJ$14,"Total",'Sch A. Input'!$H$13:$CJ$13,"&lt;="&amp;$O$7))&gt;'Sch D. Workings'!$D$12,MIN('Sch D. Workings'!T1452,'Sch D. Workings'!$D$12-H451),'Sch D. Workings'!T1452))))</f>
        <v>0</v>
      </c>
      <c r="O451" s="221">
        <f>'Sch D. Workings'!Y1452</f>
        <v>0</v>
      </c>
      <c r="P451" s="82">
        <f>IFERROR(LOOKUP('Sch D. Workings'!V1452,$C$10:$C$14,$B$10:$B$14),0)</f>
        <v>0</v>
      </c>
      <c r="Q451" s="99">
        <f>COUNTIFS('Sch D. Workings'!V1452,"&gt;"&amp;$D$14)</f>
        <v>0</v>
      </c>
      <c r="R451" s="85"/>
      <c r="S451" s="78">
        <f>'Sch D. Workings'!AA1452</f>
        <v>0</v>
      </c>
      <c r="T451" s="309">
        <f>IF(OR('Sch D. Workings'!D445="",$D$7&lt;=O$7,S451=0),0,IF(OR(N451="Exceeded Cap",SUM(H451,N451)='Sch D. Workings'!$D$12),"Exceeded cap",IF((SUMIFS('Sch A. Input'!H443:CJ443,'Sch A. Input'!$H$14:$CJ$14,"Total",'Sch A. Input'!$H$13:$CJ$13,"&lt;="&amp;$U$7))&gt;'Sch D. Workings'!$D$12,MIN('Sch D. Workings'!AD1452,'Sch D. Workings'!$D$12-N451-H451),'Sch D. Workings'!AD1452)))</f>
        <v>0</v>
      </c>
      <c r="U451" s="221">
        <f>'Sch D. Workings'!AI1452</f>
        <v>0</v>
      </c>
      <c r="V451" s="82">
        <f>IFERROR(LOOKUP('Sch D. Workings'!AF1452,$C$10:$C$14,$B$10:$B$14),0)</f>
        <v>0</v>
      </c>
      <c r="W451" s="99">
        <f>COUNTIFS('Sch D. Workings'!AF1452,"&gt;"&amp;$D$14)</f>
        <v>0</v>
      </c>
      <c r="X451" s="85"/>
      <c r="Y451" s="78">
        <f>'Sch D. Workings'!AK1452</f>
        <v>0</v>
      </c>
      <c r="Z451" s="309">
        <f>IF(OR('Sch D. Workings'!D445="",$D$7&lt;=U$7,Y451=0),0,IF(OR(T451="Exceeded Cap",N451="Exceeded Cap",SUM(H451,N451,T451)='Sch D. Workings'!$D$12),"Exceeded Cap",IF((SUMIFS('Sch A. Input'!H443:CJ443,'Sch A. Input'!$H$14:$CJ$14,"Total",'Sch A. Input'!$H$13:$CJ$13,"&lt;="&amp;$AA$7))&gt;'Sch D. Workings'!$D$12,MIN('Sch D. Workings'!AN1452,'Sch D. Workings'!$D$12-N451-T451-H451),'Sch D. Workings'!AN1452)))</f>
        <v>0</v>
      </c>
      <c r="AA451" s="221">
        <f>'Sch D. Workings'!AS1452</f>
        <v>0</v>
      </c>
      <c r="AB451" s="82">
        <f>IFERROR(LOOKUP('Sch D. Workings'!AP1452,$C$10:$C$14,$B$10:$B$14),0)</f>
        <v>0</v>
      </c>
      <c r="AC451" s="99">
        <f>COUNTIFS('Sch D. Workings'!AP1452,"&gt;"&amp;$D$14)</f>
        <v>0</v>
      </c>
    </row>
    <row r="452" spans="3:29" x14ac:dyDescent="0.35">
      <c r="C452" s="81" t="str">
        <f>IF('Sch A. Input'!B444="","",'Sch A. Input'!B444)</f>
        <v/>
      </c>
      <c r="D452" s="81" t="str">
        <f>IF('Sch A. Input'!C444="","",'Sch A. Input'!C444)</f>
        <v/>
      </c>
      <c r="E452" s="85"/>
      <c r="F452" s="85"/>
      <c r="G452" s="99">
        <f>'Sch D. Workings'!G1453</f>
        <v>0</v>
      </c>
      <c r="H452" s="310">
        <f>IF(OR('Sch D. Workings'!D446="",G452=0),0,(IF((SUMIFS('Sch A. Input'!H444:CJ444,'Sch A. Input'!$H$14:$CJ$14,"Total",'Sch A. Input'!$H$13:$CJ$13,"&lt;="&amp;$I$7))&gt;'Sch D. Workings'!$D$12,MIN('Sch D. Workings'!J1453,'Sch D. Workings'!$D$12),'Sch D. Workings'!J1453)))</f>
        <v>0</v>
      </c>
      <c r="I452" s="221">
        <f>'Sch D. Workings'!O1453</f>
        <v>0</v>
      </c>
      <c r="J452" s="82">
        <f>IFERROR(LOOKUP('Sch D. Workings'!L1453,$C$10:$C$14,$B$10:$B$14),0)</f>
        <v>0</v>
      </c>
      <c r="K452" s="99">
        <f>COUNTIFS('Sch D. Workings'!L1453,"&gt;"&amp;$D$14)</f>
        <v>0</v>
      </c>
      <c r="L452" s="300"/>
      <c r="M452" s="78">
        <f>'Sch D. Workings'!Q1453</f>
        <v>0</v>
      </c>
      <c r="N452" s="309">
        <f>IF(OR('Sch D. Workings'!D446="",$D$7&lt;=I$7,M452=0),0,(IF(H452='Sch D. Workings'!$D$12,"Exceeded Cap",IF((SUMIFS('Sch A. Input'!H444:CJ444,'Sch A. Input'!$H$14:$CJ$14,"Total",'Sch A. Input'!$H$13:$CJ$13,"&lt;="&amp;$O$7))&gt;'Sch D. Workings'!$D$12,MIN('Sch D. Workings'!T1453,'Sch D. Workings'!$D$12-H452),'Sch D. Workings'!T1453))))</f>
        <v>0</v>
      </c>
      <c r="O452" s="221">
        <f>'Sch D. Workings'!Y1453</f>
        <v>0</v>
      </c>
      <c r="P452" s="82">
        <f>IFERROR(LOOKUP('Sch D. Workings'!V1453,$C$10:$C$14,$B$10:$B$14),0)</f>
        <v>0</v>
      </c>
      <c r="Q452" s="99">
        <f>COUNTIFS('Sch D. Workings'!V1453,"&gt;"&amp;$D$14)</f>
        <v>0</v>
      </c>
      <c r="R452" s="85"/>
      <c r="S452" s="78">
        <f>'Sch D. Workings'!AA1453</f>
        <v>0</v>
      </c>
      <c r="T452" s="309">
        <f>IF(OR('Sch D. Workings'!D446="",$D$7&lt;=O$7,S452=0),0,IF(OR(N452="Exceeded Cap",SUM(H452,N452)='Sch D. Workings'!$D$12),"Exceeded cap",IF((SUMIFS('Sch A. Input'!H444:CJ444,'Sch A. Input'!$H$14:$CJ$14,"Total",'Sch A. Input'!$H$13:$CJ$13,"&lt;="&amp;$U$7))&gt;'Sch D. Workings'!$D$12,MIN('Sch D. Workings'!AD1453,'Sch D. Workings'!$D$12-N452-H452),'Sch D. Workings'!AD1453)))</f>
        <v>0</v>
      </c>
      <c r="U452" s="221">
        <f>'Sch D. Workings'!AI1453</f>
        <v>0</v>
      </c>
      <c r="V452" s="82">
        <f>IFERROR(LOOKUP('Sch D. Workings'!AF1453,$C$10:$C$14,$B$10:$B$14),0)</f>
        <v>0</v>
      </c>
      <c r="W452" s="99">
        <f>COUNTIFS('Sch D. Workings'!AF1453,"&gt;"&amp;$D$14)</f>
        <v>0</v>
      </c>
      <c r="X452" s="85"/>
      <c r="Y452" s="78">
        <f>'Sch D. Workings'!AK1453</f>
        <v>0</v>
      </c>
      <c r="Z452" s="309">
        <f>IF(OR('Sch D. Workings'!D446="",$D$7&lt;=U$7,Y452=0),0,IF(OR(T452="Exceeded Cap",N452="Exceeded Cap",SUM(H452,N452,T452)='Sch D. Workings'!$D$12),"Exceeded Cap",IF((SUMIFS('Sch A. Input'!H444:CJ444,'Sch A. Input'!$H$14:$CJ$14,"Total",'Sch A. Input'!$H$13:$CJ$13,"&lt;="&amp;$AA$7))&gt;'Sch D. Workings'!$D$12,MIN('Sch D. Workings'!AN1453,'Sch D. Workings'!$D$12-N452-T452-H452),'Sch D. Workings'!AN1453)))</f>
        <v>0</v>
      </c>
      <c r="AA452" s="221">
        <f>'Sch D. Workings'!AS1453</f>
        <v>0</v>
      </c>
      <c r="AB452" s="82">
        <f>IFERROR(LOOKUP('Sch D. Workings'!AP1453,$C$10:$C$14,$B$10:$B$14),0)</f>
        <v>0</v>
      </c>
      <c r="AC452" s="99">
        <f>COUNTIFS('Sch D. Workings'!AP1453,"&gt;"&amp;$D$14)</f>
        <v>0</v>
      </c>
    </row>
    <row r="453" spans="3:29" x14ac:dyDescent="0.35">
      <c r="C453" s="81" t="str">
        <f>IF('Sch A. Input'!B445="","",'Sch A. Input'!B445)</f>
        <v/>
      </c>
      <c r="D453" s="81" t="str">
        <f>IF('Sch A. Input'!C445="","",'Sch A. Input'!C445)</f>
        <v/>
      </c>
      <c r="E453" s="85"/>
      <c r="F453" s="85"/>
      <c r="G453" s="99">
        <f>'Sch D. Workings'!G1454</f>
        <v>0</v>
      </c>
      <c r="H453" s="310">
        <f>IF(OR('Sch D. Workings'!D447="",G453=0),0,(IF((SUMIFS('Sch A. Input'!H445:CJ445,'Sch A. Input'!$H$14:$CJ$14,"Total",'Sch A. Input'!$H$13:$CJ$13,"&lt;="&amp;$I$7))&gt;'Sch D. Workings'!$D$12,MIN('Sch D. Workings'!J1454,'Sch D. Workings'!$D$12),'Sch D. Workings'!J1454)))</f>
        <v>0</v>
      </c>
      <c r="I453" s="221">
        <f>'Sch D. Workings'!O1454</f>
        <v>0</v>
      </c>
      <c r="J453" s="82">
        <f>IFERROR(LOOKUP('Sch D. Workings'!L1454,$C$10:$C$14,$B$10:$B$14),0)</f>
        <v>0</v>
      </c>
      <c r="K453" s="99">
        <f>COUNTIFS('Sch D. Workings'!L1454,"&gt;"&amp;$D$14)</f>
        <v>0</v>
      </c>
      <c r="L453" s="300"/>
      <c r="M453" s="78">
        <f>'Sch D. Workings'!Q1454</f>
        <v>0</v>
      </c>
      <c r="N453" s="309">
        <f>IF(OR('Sch D. Workings'!D447="",$D$7&lt;=I$7,M453=0),0,(IF(H453='Sch D. Workings'!$D$12,"Exceeded Cap",IF((SUMIFS('Sch A. Input'!H445:CJ445,'Sch A. Input'!$H$14:$CJ$14,"Total",'Sch A. Input'!$H$13:$CJ$13,"&lt;="&amp;$O$7))&gt;'Sch D. Workings'!$D$12,MIN('Sch D. Workings'!T1454,'Sch D. Workings'!$D$12-H453),'Sch D. Workings'!T1454))))</f>
        <v>0</v>
      </c>
      <c r="O453" s="221">
        <f>'Sch D. Workings'!Y1454</f>
        <v>0</v>
      </c>
      <c r="P453" s="82">
        <f>IFERROR(LOOKUP('Sch D. Workings'!V1454,$C$10:$C$14,$B$10:$B$14),0)</f>
        <v>0</v>
      </c>
      <c r="Q453" s="99">
        <f>COUNTIFS('Sch D. Workings'!V1454,"&gt;"&amp;$D$14)</f>
        <v>0</v>
      </c>
      <c r="R453" s="85"/>
      <c r="S453" s="78">
        <f>'Sch D. Workings'!AA1454</f>
        <v>0</v>
      </c>
      <c r="T453" s="309">
        <f>IF(OR('Sch D. Workings'!D447="",$D$7&lt;=O$7,S453=0),0,IF(OR(N453="Exceeded Cap",SUM(H453,N453)='Sch D. Workings'!$D$12),"Exceeded cap",IF((SUMIFS('Sch A. Input'!H445:CJ445,'Sch A. Input'!$H$14:$CJ$14,"Total",'Sch A. Input'!$H$13:$CJ$13,"&lt;="&amp;$U$7))&gt;'Sch D. Workings'!$D$12,MIN('Sch D. Workings'!AD1454,'Sch D. Workings'!$D$12-N453-H453),'Sch D. Workings'!AD1454)))</f>
        <v>0</v>
      </c>
      <c r="U453" s="221">
        <f>'Sch D. Workings'!AI1454</f>
        <v>0</v>
      </c>
      <c r="V453" s="82">
        <f>IFERROR(LOOKUP('Sch D. Workings'!AF1454,$C$10:$C$14,$B$10:$B$14),0)</f>
        <v>0</v>
      </c>
      <c r="W453" s="99">
        <f>COUNTIFS('Sch D. Workings'!AF1454,"&gt;"&amp;$D$14)</f>
        <v>0</v>
      </c>
      <c r="X453" s="85"/>
      <c r="Y453" s="78">
        <f>'Sch D. Workings'!AK1454</f>
        <v>0</v>
      </c>
      <c r="Z453" s="309">
        <f>IF(OR('Sch D. Workings'!D447="",$D$7&lt;=U$7,Y453=0),0,IF(OR(T453="Exceeded Cap",N453="Exceeded Cap",SUM(H453,N453,T453)='Sch D. Workings'!$D$12),"Exceeded Cap",IF((SUMIFS('Sch A. Input'!H445:CJ445,'Sch A. Input'!$H$14:$CJ$14,"Total",'Sch A. Input'!$H$13:$CJ$13,"&lt;="&amp;$AA$7))&gt;'Sch D. Workings'!$D$12,MIN('Sch D. Workings'!AN1454,'Sch D. Workings'!$D$12-N453-T453-H453),'Sch D. Workings'!AN1454)))</f>
        <v>0</v>
      </c>
      <c r="AA453" s="221">
        <f>'Sch D. Workings'!AS1454</f>
        <v>0</v>
      </c>
      <c r="AB453" s="82">
        <f>IFERROR(LOOKUP('Sch D. Workings'!AP1454,$C$10:$C$14,$B$10:$B$14),0)</f>
        <v>0</v>
      </c>
      <c r="AC453" s="99">
        <f>COUNTIFS('Sch D. Workings'!AP1454,"&gt;"&amp;$D$14)</f>
        <v>0</v>
      </c>
    </row>
    <row r="454" spans="3:29" x14ac:dyDescent="0.35">
      <c r="C454" s="81" t="str">
        <f>IF('Sch A. Input'!B446="","",'Sch A. Input'!B446)</f>
        <v/>
      </c>
      <c r="D454" s="81" t="str">
        <f>IF('Sch A. Input'!C446="","",'Sch A. Input'!C446)</f>
        <v/>
      </c>
      <c r="E454" s="85"/>
      <c r="F454" s="85"/>
      <c r="G454" s="99">
        <f>'Sch D. Workings'!G1455</f>
        <v>0</v>
      </c>
      <c r="H454" s="310">
        <f>IF(OR('Sch D. Workings'!D448="",G454=0),0,(IF((SUMIFS('Sch A. Input'!H446:CJ446,'Sch A. Input'!$H$14:$CJ$14,"Total",'Sch A. Input'!$H$13:$CJ$13,"&lt;="&amp;$I$7))&gt;'Sch D. Workings'!$D$12,MIN('Sch D. Workings'!J1455,'Sch D. Workings'!$D$12),'Sch D. Workings'!J1455)))</f>
        <v>0</v>
      </c>
      <c r="I454" s="221">
        <f>'Sch D. Workings'!O1455</f>
        <v>0</v>
      </c>
      <c r="J454" s="82">
        <f>IFERROR(LOOKUP('Sch D. Workings'!L1455,$C$10:$C$14,$B$10:$B$14),0)</f>
        <v>0</v>
      </c>
      <c r="K454" s="99">
        <f>COUNTIFS('Sch D. Workings'!L1455,"&gt;"&amp;$D$14)</f>
        <v>0</v>
      </c>
      <c r="L454" s="300"/>
      <c r="M454" s="78">
        <f>'Sch D. Workings'!Q1455</f>
        <v>0</v>
      </c>
      <c r="N454" s="309">
        <f>IF(OR('Sch D. Workings'!D448="",$D$7&lt;=I$7,M454=0),0,(IF(H454='Sch D. Workings'!$D$12,"Exceeded Cap",IF((SUMIFS('Sch A. Input'!H446:CJ446,'Sch A. Input'!$H$14:$CJ$14,"Total",'Sch A. Input'!$H$13:$CJ$13,"&lt;="&amp;$O$7))&gt;'Sch D. Workings'!$D$12,MIN('Sch D. Workings'!T1455,'Sch D. Workings'!$D$12-H454),'Sch D. Workings'!T1455))))</f>
        <v>0</v>
      </c>
      <c r="O454" s="221">
        <f>'Sch D. Workings'!Y1455</f>
        <v>0</v>
      </c>
      <c r="P454" s="82">
        <f>IFERROR(LOOKUP('Sch D. Workings'!V1455,$C$10:$C$14,$B$10:$B$14),0)</f>
        <v>0</v>
      </c>
      <c r="Q454" s="99">
        <f>COUNTIFS('Sch D. Workings'!V1455,"&gt;"&amp;$D$14)</f>
        <v>0</v>
      </c>
      <c r="R454" s="85"/>
      <c r="S454" s="78">
        <f>'Sch D. Workings'!AA1455</f>
        <v>0</v>
      </c>
      <c r="T454" s="309">
        <f>IF(OR('Sch D. Workings'!D448="",$D$7&lt;=O$7,S454=0),0,IF(OR(N454="Exceeded Cap",SUM(H454,N454)='Sch D. Workings'!$D$12),"Exceeded cap",IF((SUMIFS('Sch A. Input'!H446:CJ446,'Sch A. Input'!$H$14:$CJ$14,"Total",'Sch A. Input'!$H$13:$CJ$13,"&lt;="&amp;$U$7))&gt;'Sch D. Workings'!$D$12,MIN('Sch D. Workings'!AD1455,'Sch D. Workings'!$D$12-N454-H454),'Sch D. Workings'!AD1455)))</f>
        <v>0</v>
      </c>
      <c r="U454" s="221">
        <f>'Sch D. Workings'!AI1455</f>
        <v>0</v>
      </c>
      <c r="V454" s="82">
        <f>IFERROR(LOOKUP('Sch D. Workings'!AF1455,$C$10:$C$14,$B$10:$B$14),0)</f>
        <v>0</v>
      </c>
      <c r="W454" s="99">
        <f>COUNTIFS('Sch D. Workings'!AF1455,"&gt;"&amp;$D$14)</f>
        <v>0</v>
      </c>
      <c r="X454" s="85"/>
      <c r="Y454" s="78">
        <f>'Sch D. Workings'!AK1455</f>
        <v>0</v>
      </c>
      <c r="Z454" s="309">
        <f>IF(OR('Sch D. Workings'!D448="",$D$7&lt;=U$7,Y454=0),0,IF(OR(T454="Exceeded Cap",N454="Exceeded Cap",SUM(H454,N454,T454)='Sch D. Workings'!$D$12),"Exceeded Cap",IF((SUMIFS('Sch A. Input'!H446:CJ446,'Sch A. Input'!$H$14:$CJ$14,"Total",'Sch A. Input'!$H$13:$CJ$13,"&lt;="&amp;$AA$7))&gt;'Sch D. Workings'!$D$12,MIN('Sch D. Workings'!AN1455,'Sch D. Workings'!$D$12-N454-T454-H454),'Sch D. Workings'!AN1455)))</f>
        <v>0</v>
      </c>
      <c r="AA454" s="221">
        <f>'Sch D. Workings'!AS1455</f>
        <v>0</v>
      </c>
      <c r="AB454" s="82">
        <f>IFERROR(LOOKUP('Sch D. Workings'!AP1455,$C$10:$C$14,$B$10:$B$14),0)</f>
        <v>0</v>
      </c>
      <c r="AC454" s="99">
        <f>COUNTIFS('Sch D. Workings'!AP1455,"&gt;"&amp;$D$14)</f>
        <v>0</v>
      </c>
    </row>
    <row r="455" spans="3:29" x14ac:dyDescent="0.35">
      <c r="C455" s="81" t="str">
        <f>IF('Sch A. Input'!B447="","",'Sch A. Input'!B447)</f>
        <v/>
      </c>
      <c r="D455" s="81" t="str">
        <f>IF('Sch A. Input'!C447="","",'Sch A. Input'!C447)</f>
        <v/>
      </c>
      <c r="E455" s="85"/>
      <c r="F455" s="85"/>
      <c r="G455" s="99">
        <f>'Sch D. Workings'!G1456</f>
        <v>0</v>
      </c>
      <c r="H455" s="310">
        <f>IF(OR('Sch D. Workings'!D449="",G455=0),0,(IF((SUMIFS('Sch A. Input'!H447:CJ447,'Sch A. Input'!$H$14:$CJ$14,"Total",'Sch A. Input'!$H$13:$CJ$13,"&lt;="&amp;$I$7))&gt;'Sch D. Workings'!$D$12,MIN('Sch D. Workings'!J1456,'Sch D. Workings'!$D$12),'Sch D. Workings'!J1456)))</f>
        <v>0</v>
      </c>
      <c r="I455" s="221">
        <f>'Sch D. Workings'!O1456</f>
        <v>0</v>
      </c>
      <c r="J455" s="82">
        <f>IFERROR(LOOKUP('Sch D. Workings'!L1456,$C$10:$C$14,$B$10:$B$14),0)</f>
        <v>0</v>
      </c>
      <c r="K455" s="99">
        <f>COUNTIFS('Sch D. Workings'!L1456,"&gt;"&amp;$D$14)</f>
        <v>0</v>
      </c>
      <c r="L455" s="300"/>
      <c r="M455" s="78">
        <f>'Sch D. Workings'!Q1456</f>
        <v>0</v>
      </c>
      <c r="N455" s="309">
        <f>IF(OR('Sch D. Workings'!D449="",$D$7&lt;=I$7,M455=0),0,(IF(H455='Sch D. Workings'!$D$12,"Exceeded Cap",IF((SUMIFS('Sch A. Input'!H447:CJ447,'Sch A. Input'!$H$14:$CJ$14,"Total",'Sch A. Input'!$H$13:$CJ$13,"&lt;="&amp;$O$7))&gt;'Sch D. Workings'!$D$12,MIN('Sch D. Workings'!T1456,'Sch D. Workings'!$D$12-H455),'Sch D. Workings'!T1456))))</f>
        <v>0</v>
      </c>
      <c r="O455" s="221">
        <f>'Sch D. Workings'!Y1456</f>
        <v>0</v>
      </c>
      <c r="P455" s="82">
        <f>IFERROR(LOOKUP('Sch D. Workings'!V1456,$C$10:$C$14,$B$10:$B$14),0)</f>
        <v>0</v>
      </c>
      <c r="Q455" s="99">
        <f>COUNTIFS('Sch D. Workings'!V1456,"&gt;"&amp;$D$14)</f>
        <v>0</v>
      </c>
      <c r="R455" s="85"/>
      <c r="S455" s="78">
        <f>'Sch D. Workings'!AA1456</f>
        <v>0</v>
      </c>
      <c r="T455" s="309">
        <f>IF(OR('Sch D. Workings'!D449="",$D$7&lt;=O$7,S455=0),0,IF(OR(N455="Exceeded Cap",SUM(H455,N455)='Sch D. Workings'!$D$12),"Exceeded cap",IF((SUMIFS('Sch A. Input'!H447:CJ447,'Sch A. Input'!$H$14:$CJ$14,"Total",'Sch A. Input'!$H$13:$CJ$13,"&lt;="&amp;$U$7))&gt;'Sch D. Workings'!$D$12,MIN('Sch D. Workings'!AD1456,'Sch D. Workings'!$D$12-N455-H455),'Sch D. Workings'!AD1456)))</f>
        <v>0</v>
      </c>
      <c r="U455" s="221">
        <f>'Sch D. Workings'!AI1456</f>
        <v>0</v>
      </c>
      <c r="V455" s="82">
        <f>IFERROR(LOOKUP('Sch D. Workings'!AF1456,$C$10:$C$14,$B$10:$B$14),0)</f>
        <v>0</v>
      </c>
      <c r="W455" s="99">
        <f>COUNTIFS('Sch D. Workings'!AF1456,"&gt;"&amp;$D$14)</f>
        <v>0</v>
      </c>
      <c r="X455" s="85"/>
      <c r="Y455" s="78">
        <f>'Sch D. Workings'!AK1456</f>
        <v>0</v>
      </c>
      <c r="Z455" s="309">
        <f>IF(OR('Sch D. Workings'!D449="",$D$7&lt;=U$7,Y455=0),0,IF(OR(T455="Exceeded Cap",N455="Exceeded Cap",SUM(H455,N455,T455)='Sch D. Workings'!$D$12),"Exceeded Cap",IF((SUMIFS('Sch A. Input'!H447:CJ447,'Sch A. Input'!$H$14:$CJ$14,"Total",'Sch A. Input'!$H$13:$CJ$13,"&lt;="&amp;$AA$7))&gt;'Sch D. Workings'!$D$12,MIN('Sch D. Workings'!AN1456,'Sch D. Workings'!$D$12-N455-T455-H455),'Sch D. Workings'!AN1456)))</f>
        <v>0</v>
      </c>
      <c r="AA455" s="221">
        <f>'Sch D. Workings'!AS1456</f>
        <v>0</v>
      </c>
      <c r="AB455" s="82">
        <f>IFERROR(LOOKUP('Sch D. Workings'!AP1456,$C$10:$C$14,$B$10:$B$14),0)</f>
        <v>0</v>
      </c>
      <c r="AC455" s="99">
        <f>COUNTIFS('Sch D. Workings'!AP1456,"&gt;"&amp;$D$14)</f>
        <v>0</v>
      </c>
    </row>
    <row r="456" spans="3:29" x14ac:dyDescent="0.35">
      <c r="C456" s="81" t="str">
        <f>IF('Sch A. Input'!B448="","",'Sch A. Input'!B448)</f>
        <v/>
      </c>
      <c r="D456" s="81" t="str">
        <f>IF('Sch A. Input'!C448="","",'Sch A. Input'!C448)</f>
        <v/>
      </c>
      <c r="E456" s="85"/>
      <c r="F456" s="85"/>
      <c r="G456" s="99">
        <f>'Sch D. Workings'!G1457</f>
        <v>0</v>
      </c>
      <c r="H456" s="310">
        <f>IF(OR('Sch D. Workings'!D450="",G456=0),0,(IF((SUMIFS('Sch A. Input'!H448:CJ448,'Sch A. Input'!$H$14:$CJ$14,"Total",'Sch A. Input'!$H$13:$CJ$13,"&lt;="&amp;$I$7))&gt;'Sch D. Workings'!$D$12,MIN('Sch D. Workings'!J1457,'Sch D. Workings'!$D$12),'Sch D. Workings'!J1457)))</f>
        <v>0</v>
      </c>
      <c r="I456" s="221">
        <f>'Sch D. Workings'!O1457</f>
        <v>0</v>
      </c>
      <c r="J456" s="82">
        <f>IFERROR(LOOKUP('Sch D. Workings'!L1457,$C$10:$C$14,$B$10:$B$14),0)</f>
        <v>0</v>
      </c>
      <c r="K456" s="99">
        <f>COUNTIFS('Sch D. Workings'!L1457,"&gt;"&amp;$D$14)</f>
        <v>0</v>
      </c>
      <c r="L456" s="300"/>
      <c r="M456" s="78">
        <f>'Sch D. Workings'!Q1457</f>
        <v>0</v>
      </c>
      <c r="N456" s="309">
        <f>IF(OR('Sch D. Workings'!D450="",$D$7&lt;=I$7,M456=0),0,(IF(H456='Sch D. Workings'!$D$12,"Exceeded Cap",IF((SUMIFS('Sch A. Input'!H448:CJ448,'Sch A. Input'!$H$14:$CJ$14,"Total",'Sch A. Input'!$H$13:$CJ$13,"&lt;="&amp;$O$7))&gt;'Sch D. Workings'!$D$12,MIN('Sch D. Workings'!T1457,'Sch D. Workings'!$D$12-H456),'Sch D. Workings'!T1457))))</f>
        <v>0</v>
      </c>
      <c r="O456" s="221">
        <f>'Sch D. Workings'!Y1457</f>
        <v>0</v>
      </c>
      <c r="P456" s="82">
        <f>IFERROR(LOOKUP('Sch D. Workings'!V1457,$C$10:$C$14,$B$10:$B$14),0)</f>
        <v>0</v>
      </c>
      <c r="Q456" s="99">
        <f>COUNTIFS('Sch D. Workings'!V1457,"&gt;"&amp;$D$14)</f>
        <v>0</v>
      </c>
      <c r="R456" s="85"/>
      <c r="S456" s="78">
        <f>'Sch D. Workings'!AA1457</f>
        <v>0</v>
      </c>
      <c r="T456" s="309">
        <f>IF(OR('Sch D. Workings'!D450="",$D$7&lt;=O$7,S456=0),0,IF(OR(N456="Exceeded Cap",SUM(H456,N456)='Sch D. Workings'!$D$12),"Exceeded cap",IF((SUMIFS('Sch A. Input'!H448:CJ448,'Sch A. Input'!$H$14:$CJ$14,"Total",'Sch A. Input'!$H$13:$CJ$13,"&lt;="&amp;$U$7))&gt;'Sch D. Workings'!$D$12,MIN('Sch D. Workings'!AD1457,'Sch D. Workings'!$D$12-N456-H456),'Sch D. Workings'!AD1457)))</f>
        <v>0</v>
      </c>
      <c r="U456" s="221">
        <f>'Sch D. Workings'!AI1457</f>
        <v>0</v>
      </c>
      <c r="V456" s="82">
        <f>IFERROR(LOOKUP('Sch D. Workings'!AF1457,$C$10:$C$14,$B$10:$B$14),0)</f>
        <v>0</v>
      </c>
      <c r="W456" s="99">
        <f>COUNTIFS('Sch D. Workings'!AF1457,"&gt;"&amp;$D$14)</f>
        <v>0</v>
      </c>
      <c r="X456" s="85"/>
      <c r="Y456" s="78">
        <f>'Sch D. Workings'!AK1457</f>
        <v>0</v>
      </c>
      <c r="Z456" s="309">
        <f>IF(OR('Sch D. Workings'!D450="",$D$7&lt;=U$7,Y456=0),0,IF(OR(T456="Exceeded Cap",N456="Exceeded Cap",SUM(H456,N456,T456)='Sch D. Workings'!$D$12),"Exceeded Cap",IF((SUMIFS('Sch A. Input'!H448:CJ448,'Sch A. Input'!$H$14:$CJ$14,"Total",'Sch A. Input'!$H$13:$CJ$13,"&lt;="&amp;$AA$7))&gt;'Sch D. Workings'!$D$12,MIN('Sch D. Workings'!AN1457,'Sch D. Workings'!$D$12-N456-T456-H456),'Sch D. Workings'!AN1457)))</f>
        <v>0</v>
      </c>
      <c r="AA456" s="221">
        <f>'Sch D. Workings'!AS1457</f>
        <v>0</v>
      </c>
      <c r="AB456" s="82">
        <f>IFERROR(LOOKUP('Sch D. Workings'!AP1457,$C$10:$C$14,$B$10:$B$14),0)</f>
        <v>0</v>
      </c>
      <c r="AC456" s="99">
        <f>COUNTIFS('Sch D. Workings'!AP1457,"&gt;"&amp;$D$14)</f>
        <v>0</v>
      </c>
    </row>
    <row r="457" spans="3:29" x14ac:dyDescent="0.35">
      <c r="C457" s="81" t="str">
        <f>IF('Sch A. Input'!B449="","",'Sch A. Input'!B449)</f>
        <v/>
      </c>
      <c r="D457" s="81" t="str">
        <f>IF('Sch A. Input'!C449="","",'Sch A. Input'!C449)</f>
        <v/>
      </c>
      <c r="E457" s="85"/>
      <c r="F457" s="85"/>
      <c r="G457" s="99">
        <f>'Sch D. Workings'!G1458</f>
        <v>0</v>
      </c>
      <c r="H457" s="310">
        <f>IF(OR('Sch D. Workings'!D451="",G457=0),0,(IF((SUMIFS('Sch A. Input'!H449:CJ449,'Sch A. Input'!$H$14:$CJ$14,"Total",'Sch A. Input'!$H$13:$CJ$13,"&lt;="&amp;$I$7))&gt;'Sch D. Workings'!$D$12,MIN('Sch D. Workings'!J1458,'Sch D. Workings'!$D$12),'Sch D. Workings'!J1458)))</f>
        <v>0</v>
      </c>
      <c r="I457" s="221">
        <f>'Sch D. Workings'!O1458</f>
        <v>0</v>
      </c>
      <c r="J457" s="82">
        <f>IFERROR(LOOKUP('Sch D. Workings'!L1458,$C$10:$C$14,$B$10:$B$14),0)</f>
        <v>0</v>
      </c>
      <c r="K457" s="99">
        <f>COUNTIFS('Sch D. Workings'!L1458,"&gt;"&amp;$D$14)</f>
        <v>0</v>
      </c>
      <c r="L457" s="300"/>
      <c r="M457" s="78">
        <f>'Sch D. Workings'!Q1458</f>
        <v>0</v>
      </c>
      <c r="N457" s="309">
        <f>IF(OR('Sch D. Workings'!D451="",$D$7&lt;=I$7,M457=0),0,(IF(H457='Sch D. Workings'!$D$12,"Exceeded Cap",IF((SUMIFS('Sch A. Input'!H449:CJ449,'Sch A. Input'!$H$14:$CJ$14,"Total",'Sch A. Input'!$H$13:$CJ$13,"&lt;="&amp;$O$7))&gt;'Sch D. Workings'!$D$12,MIN('Sch D. Workings'!T1458,'Sch D. Workings'!$D$12-H457),'Sch D. Workings'!T1458))))</f>
        <v>0</v>
      </c>
      <c r="O457" s="221">
        <f>'Sch D. Workings'!Y1458</f>
        <v>0</v>
      </c>
      <c r="P457" s="82">
        <f>IFERROR(LOOKUP('Sch D. Workings'!V1458,$C$10:$C$14,$B$10:$B$14),0)</f>
        <v>0</v>
      </c>
      <c r="Q457" s="99">
        <f>COUNTIFS('Sch D. Workings'!V1458,"&gt;"&amp;$D$14)</f>
        <v>0</v>
      </c>
      <c r="R457" s="85"/>
      <c r="S457" s="78">
        <f>'Sch D. Workings'!AA1458</f>
        <v>0</v>
      </c>
      <c r="T457" s="309">
        <f>IF(OR('Sch D. Workings'!D451="",$D$7&lt;=O$7,S457=0),0,IF(OR(N457="Exceeded Cap",SUM(H457,N457)='Sch D. Workings'!$D$12),"Exceeded cap",IF((SUMIFS('Sch A. Input'!H449:CJ449,'Sch A. Input'!$H$14:$CJ$14,"Total",'Sch A. Input'!$H$13:$CJ$13,"&lt;="&amp;$U$7))&gt;'Sch D. Workings'!$D$12,MIN('Sch D. Workings'!AD1458,'Sch D. Workings'!$D$12-N457-H457),'Sch D. Workings'!AD1458)))</f>
        <v>0</v>
      </c>
      <c r="U457" s="221">
        <f>'Sch D. Workings'!AI1458</f>
        <v>0</v>
      </c>
      <c r="V457" s="82">
        <f>IFERROR(LOOKUP('Sch D. Workings'!AF1458,$C$10:$C$14,$B$10:$B$14),0)</f>
        <v>0</v>
      </c>
      <c r="W457" s="99">
        <f>COUNTIFS('Sch D. Workings'!AF1458,"&gt;"&amp;$D$14)</f>
        <v>0</v>
      </c>
      <c r="X457" s="85"/>
      <c r="Y457" s="78">
        <f>'Sch D. Workings'!AK1458</f>
        <v>0</v>
      </c>
      <c r="Z457" s="309">
        <f>IF(OR('Sch D. Workings'!D451="",$D$7&lt;=U$7,Y457=0),0,IF(OR(T457="Exceeded Cap",N457="Exceeded Cap",SUM(H457,N457,T457)='Sch D. Workings'!$D$12),"Exceeded Cap",IF((SUMIFS('Sch A. Input'!H449:CJ449,'Sch A. Input'!$H$14:$CJ$14,"Total",'Sch A. Input'!$H$13:$CJ$13,"&lt;="&amp;$AA$7))&gt;'Sch D. Workings'!$D$12,MIN('Sch D. Workings'!AN1458,'Sch D. Workings'!$D$12-N457-T457-H457),'Sch D. Workings'!AN1458)))</f>
        <v>0</v>
      </c>
      <c r="AA457" s="221">
        <f>'Sch D. Workings'!AS1458</f>
        <v>0</v>
      </c>
      <c r="AB457" s="82">
        <f>IFERROR(LOOKUP('Sch D. Workings'!AP1458,$C$10:$C$14,$B$10:$B$14),0)</f>
        <v>0</v>
      </c>
      <c r="AC457" s="99">
        <f>COUNTIFS('Sch D. Workings'!AP1458,"&gt;"&amp;$D$14)</f>
        <v>0</v>
      </c>
    </row>
    <row r="458" spans="3:29" x14ac:dyDescent="0.35">
      <c r="C458" s="81" t="str">
        <f>IF('Sch A. Input'!B450="","",'Sch A. Input'!B450)</f>
        <v/>
      </c>
      <c r="D458" s="81" t="str">
        <f>IF('Sch A. Input'!C450="","",'Sch A. Input'!C450)</f>
        <v/>
      </c>
      <c r="E458" s="85"/>
      <c r="F458" s="85"/>
      <c r="G458" s="99">
        <f>'Sch D. Workings'!G1459</f>
        <v>0</v>
      </c>
      <c r="H458" s="310">
        <f>IF(OR('Sch D. Workings'!D452="",G458=0),0,(IF((SUMIFS('Sch A. Input'!H450:CJ450,'Sch A. Input'!$H$14:$CJ$14,"Total",'Sch A. Input'!$H$13:$CJ$13,"&lt;="&amp;$I$7))&gt;'Sch D. Workings'!$D$12,MIN('Sch D. Workings'!J1459,'Sch D. Workings'!$D$12),'Sch D. Workings'!J1459)))</f>
        <v>0</v>
      </c>
      <c r="I458" s="221">
        <f>'Sch D. Workings'!O1459</f>
        <v>0</v>
      </c>
      <c r="J458" s="82">
        <f>IFERROR(LOOKUP('Sch D. Workings'!L1459,$C$10:$C$14,$B$10:$B$14),0)</f>
        <v>0</v>
      </c>
      <c r="K458" s="99">
        <f>COUNTIFS('Sch D. Workings'!L1459,"&gt;"&amp;$D$14)</f>
        <v>0</v>
      </c>
      <c r="L458" s="300"/>
      <c r="M458" s="78">
        <f>'Sch D. Workings'!Q1459</f>
        <v>0</v>
      </c>
      <c r="N458" s="309">
        <f>IF(OR('Sch D. Workings'!D452="",$D$7&lt;=I$7,M458=0),0,(IF(H458='Sch D. Workings'!$D$12,"Exceeded Cap",IF((SUMIFS('Sch A. Input'!H450:CJ450,'Sch A. Input'!$H$14:$CJ$14,"Total",'Sch A. Input'!$H$13:$CJ$13,"&lt;="&amp;$O$7))&gt;'Sch D. Workings'!$D$12,MIN('Sch D. Workings'!T1459,'Sch D. Workings'!$D$12-H458),'Sch D. Workings'!T1459))))</f>
        <v>0</v>
      </c>
      <c r="O458" s="221">
        <f>'Sch D. Workings'!Y1459</f>
        <v>0</v>
      </c>
      <c r="P458" s="82">
        <f>IFERROR(LOOKUP('Sch D. Workings'!V1459,$C$10:$C$14,$B$10:$B$14),0)</f>
        <v>0</v>
      </c>
      <c r="Q458" s="99">
        <f>COUNTIFS('Sch D. Workings'!V1459,"&gt;"&amp;$D$14)</f>
        <v>0</v>
      </c>
      <c r="R458" s="85"/>
      <c r="S458" s="78">
        <f>'Sch D. Workings'!AA1459</f>
        <v>0</v>
      </c>
      <c r="T458" s="309">
        <f>IF(OR('Sch D. Workings'!D452="",$D$7&lt;=O$7,S458=0),0,IF(OR(N458="Exceeded Cap",SUM(H458,N458)='Sch D. Workings'!$D$12),"Exceeded cap",IF((SUMIFS('Sch A. Input'!H450:CJ450,'Sch A. Input'!$H$14:$CJ$14,"Total",'Sch A. Input'!$H$13:$CJ$13,"&lt;="&amp;$U$7))&gt;'Sch D. Workings'!$D$12,MIN('Sch D. Workings'!AD1459,'Sch D. Workings'!$D$12-N458-H458),'Sch D. Workings'!AD1459)))</f>
        <v>0</v>
      </c>
      <c r="U458" s="221">
        <f>'Sch D. Workings'!AI1459</f>
        <v>0</v>
      </c>
      <c r="V458" s="82">
        <f>IFERROR(LOOKUP('Sch D. Workings'!AF1459,$C$10:$C$14,$B$10:$B$14),0)</f>
        <v>0</v>
      </c>
      <c r="W458" s="99">
        <f>COUNTIFS('Sch D. Workings'!AF1459,"&gt;"&amp;$D$14)</f>
        <v>0</v>
      </c>
      <c r="X458" s="85"/>
      <c r="Y458" s="78">
        <f>'Sch D. Workings'!AK1459</f>
        <v>0</v>
      </c>
      <c r="Z458" s="309">
        <f>IF(OR('Sch D. Workings'!D452="",$D$7&lt;=U$7,Y458=0),0,IF(OR(T458="Exceeded Cap",N458="Exceeded Cap",SUM(H458,N458,T458)='Sch D. Workings'!$D$12),"Exceeded Cap",IF((SUMIFS('Sch A. Input'!H450:CJ450,'Sch A. Input'!$H$14:$CJ$14,"Total",'Sch A. Input'!$H$13:$CJ$13,"&lt;="&amp;$AA$7))&gt;'Sch D. Workings'!$D$12,MIN('Sch D. Workings'!AN1459,'Sch D. Workings'!$D$12-N458-T458-H458),'Sch D. Workings'!AN1459)))</f>
        <v>0</v>
      </c>
      <c r="AA458" s="221">
        <f>'Sch D. Workings'!AS1459</f>
        <v>0</v>
      </c>
      <c r="AB458" s="82">
        <f>IFERROR(LOOKUP('Sch D. Workings'!AP1459,$C$10:$C$14,$B$10:$B$14),0)</f>
        <v>0</v>
      </c>
      <c r="AC458" s="99">
        <f>COUNTIFS('Sch D. Workings'!AP1459,"&gt;"&amp;$D$14)</f>
        <v>0</v>
      </c>
    </row>
    <row r="459" spans="3:29" x14ac:dyDescent="0.35">
      <c r="C459" s="81" t="str">
        <f>IF('Sch A. Input'!B451="","",'Sch A. Input'!B451)</f>
        <v/>
      </c>
      <c r="D459" s="81" t="str">
        <f>IF('Sch A. Input'!C451="","",'Sch A. Input'!C451)</f>
        <v/>
      </c>
      <c r="E459" s="85"/>
      <c r="F459" s="85"/>
      <c r="G459" s="99">
        <f>'Sch D. Workings'!G1460</f>
        <v>0</v>
      </c>
      <c r="H459" s="310">
        <f>IF(OR('Sch D. Workings'!D453="",G459=0),0,(IF((SUMIFS('Sch A. Input'!H451:CJ451,'Sch A. Input'!$H$14:$CJ$14,"Total",'Sch A. Input'!$H$13:$CJ$13,"&lt;="&amp;$I$7))&gt;'Sch D. Workings'!$D$12,MIN('Sch D. Workings'!J1460,'Sch D. Workings'!$D$12),'Sch D. Workings'!J1460)))</f>
        <v>0</v>
      </c>
      <c r="I459" s="221">
        <f>'Sch D. Workings'!O1460</f>
        <v>0</v>
      </c>
      <c r="J459" s="82">
        <f>IFERROR(LOOKUP('Sch D. Workings'!L1460,$C$10:$C$14,$B$10:$B$14),0)</f>
        <v>0</v>
      </c>
      <c r="K459" s="99">
        <f>COUNTIFS('Sch D. Workings'!L1460,"&gt;"&amp;$D$14)</f>
        <v>0</v>
      </c>
      <c r="L459" s="300"/>
      <c r="M459" s="78">
        <f>'Sch D. Workings'!Q1460</f>
        <v>0</v>
      </c>
      <c r="N459" s="309">
        <f>IF(OR('Sch D. Workings'!D453="",$D$7&lt;=I$7,M459=0),0,(IF(H459='Sch D. Workings'!$D$12,"Exceeded Cap",IF((SUMIFS('Sch A. Input'!H451:CJ451,'Sch A. Input'!$H$14:$CJ$14,"Total",'Sch A. Input'!$H$13:$CJ$13,"&lt;="&amp;$O$7))&gt;'Sch D. Workings'!$D$12,MIN('Sch D. Workings'!T1460,'Sch D. Workings'!$D$12-H459),'Sch D. Workings'!T1460))))</f>
        <v>0</v>
      </c>
      <c r="O459" s="221">
        <f>'Sch D. Workings'!Y1460</f>
        <v>0</v>
      </c>
      <c r="P459" s="82">
        <f>IFERROR(LOOKUP('Sch D. Workings'!V1460,$C$10:$C$14,$B$10:$B$14),0)</f>
        <v>0</v>
      </c>
      <c r="Q459" s="99">
        <f>COUNTIFS('Sch D. Workings'!V1460,"&gt;"&amp;$D$14)</f>
        <v>0</v>
      </c>
      <c r="R459" s="85"/>
      <c r="S459" s="78">
        <f>'Sch D. Workings'!AA1460</f>
        <v>0</v>
      </c>
      <c r="T459" s="309">
        <f>IF(OR('Sch D. Workings'!D453="",$D$7&lt;=O$7,S459=0),0,IF(OR(N459="Exceeded Cap",SUM(H459,N459)='Sch D. Workings'!$D$12),"Exceeded cap",IF((SUMIFS('Sch A. Input'!H451:CJ451,'Sch A. Input'!$H$14:$CJ$14,"Total",'Sch A. Input'!$H$13:$CJ$13,"&lt;="&amp;$U$7))&gt;'Sch D. Workings'!$D$12,MIN('Sch D. Workings'!AD1460,'Sch D. Workings'!$D$12-N459-H459),'Sch D. Workings'!AD1460)))</f>
        <v>0</v>
      </c>
      <c r="U459" s="221">
        <f>'Sch D. Workings'!AI1460</f>
        <v>0</v>
      </c>
      <c r="V459" s="82">
        <f>IFERROR(LOOKUP('Sch D. Workings'!AF1460,$C$10:$C$14,$B$10:$B$14),0)</f>
        <v>0</v>
      </c>
      <c r="W459" s="99">
        <f>COUNTIFS('Sch D. Workings'!AF1460,"&gt;"&amp;$D$14)</f>
        <v>0</v>
      </c>
      <c r="X459" s="85"/>
      <c r="Y459" s="78">
        <f>'Sch D. Workings'!AK1460</f>
        <v>0</v>
      </c>
      <c r="Z459" s="309">
        <f>IF(OR('Sch D. Workings'!D453="",$D$7&lt;=U$7,Y459=0),0,IF(OR(T459="Exceeded Cap",N459="Exceeded Cap",SUM(H459,N459,T459)='Sch D. Workings'!$D$12),"Exceeded Cap",IF((SUMIFS('Sch A. Input'!H451:CJ451,'Sch A. Input'!$H$14:$CJ$14,"Total",'Sch A. Input'!$H$13:$CJ$13,"&lt;="&amp;$AA$7))&gt;'Sch D. Workings'!$D$12,MIN('Sch D. Workings'!AN1460,'Sch D. Workings'!$D$12-N459-T459-H459),'Sch D. Workings'!AN1460)))</f>
        <v>0</v>
      </c>
      <c r="AA459" s="221">
        <f>'Sch D. Workings'!AS1460</f>
        <v>0</v>
      </c>
      <c r="AB459" s="82">
        <f>IFERROR(LOOKUP('Sch D. Workings'!AP1460,$C$10:$C$14,$B$10:$B$14),0)</f>
        <v>0</v>
      </c>
      <c r="AC459" s="99">
        <f>COUNTIFS('Sch D. Workings'!AP1460,"&gt;"&amp;$D$14)</f>
        <v>0</v>
      </c>
    </row>
    <row r="460" spans="3:29" x14ac:dyDescent="0.35">
      <c r="C460" s="81" t="str">
        <f>IF('Sch A. Input'!B452="","",'Sch A. Input'!B452)</f>
        <v/>
      </c>
      <c r="D460" s="81" t="str">
        <f>IF('Sch A. Input'!C452="","",'Sch A. Input'!C452)</f>
        <v/>
      </c>
      <c r="E460" s="85"/>
      <c r="F460" s="85"/>
      <c r="G460" s="99">
        <f>'Sch D. Workings'!G1461</f>
        <v>0</v>
      </c>
      <c r="H460" s="310">
        <f>IF(OR('Sch D. Workings'!D454="",G460=0),0,(IF((SUMIFS('Sch A. Input'!H452:CJ452,'Sch A. Input'!$H$14:$CJ$14,"Total",'Sch A. Input'!$H$13:$CJ$13,"&lt;="&amp;$I$7))&gt;'Sch D. Workings'!$D$12,MIN('Sch D. Workings'!J1461,'Sch D. Workings'!$D$12),'Sch D. Workings'!J1461)))</f>
        <v>0</v>
      </c>
      <c r="I460" s="221">
        <f>'Sch D. Workings'!O1461</f>
        <v>0</v>
      </c>
      <c r="J460" s="82">
        <f>IFERROR(LOOKUP('Sch D. Workings'!L1461,$C$10:$C$14,$B$10:$B$14),0)</f>
        <v>0</v>
      </c>
      <c r="K460" s="99">
        <f>COUNTIFS('Sch D. Workings'!L1461,"&gt;"&amp;$D$14)</f>
        <v>0</v>
      </c>
      <c r="L460" s="300"/>
      <c r="M460" s="78">
        <f>'Sch D. Workings'!Q1461</f>
        <v>0</v>
      </c>
      <c r="N460" s="309">
        <f>IF(OR('Sch D. Workings'!D454="",$D$7&lt;=I$7,M460=0),0,(IF(H460='Sch D. Workings'!$D$12,"Exceeded Cap",IF((SUMIFS('Sch A. Input'!H452:CJ452,'Sch A. Input'!$H$14:$CJ$14,"Total",'Sch A. Input'!$H$13:$CJ$13,"&lt;="&amp;$O$7))&gt;'Sch D. Workings'!$D$12,MIN('Sch D. Workings'!T1461,'Sch D. Workings'!$D$12-H460),'Sch D. Workings'!T1461))))</f>
        <v>0</v>
      </c>
      <c r="O460" s="221">
        <f>'Sch D. Workings'!Y1461</f>
        <v>0</v>
      </c>
      <c r="P460" s="82">
        <f>IFERROR(LOOKUP('Sch D. Workings'!V1461,$C$10:$C$14,$B$10:$B$14),0)</f>
        <v>0</v>
      </c>
      <c r="Q460" s="99">
        <f>COUNTIFS('Sch D. Workings'!V1461,"&gt;"&amp;$D$14)</f>
        <v>0</v>
      </c>
      <c r="R460" s="85"/>
      <c r="S460" s="78">
        <f>'Sch D. Workings'!AA1461</f>
        <v>0</v>
      </c>
      <c r="T460" s="309">
        <f>IF(OR('Sch D. Workings'!D454="",$D$7&lt;=O$7,S460=0),0,IF(OR(N460="Exceeded Cap",SUM(H460,N460)='Sch D. Workings'!$D$12),"Exceeded cap",IF((SUMIFS('Sch A. Input'!H452:CJ452,'Sch A. Input'!$H$14:$CJ$14,"Total",'Sch A. Input'!$H$13:$CJ$13,"&lt;="&amp;$U$7))&gt;'Sch D. Workings'!$D$12,MIN('Sch D. Workings'!AD1461,'Sch D. Workings'!$D$12-N460-H460),'Sch D. Workings'!AD1461)))</f>
        <v>0</v>
      </c>
      <c r="U460" s="221">
        <f>'Sch D. Workings'!AI1461</f>
        <v>0</v>
      </c>
      <c r="V460" s="82">
        <f>IFERROR(LOOKUP('Sch D. Workings'!AF1461,$C$10:$C$14,$B$10:$B$14),0)</f>
        <v>0</v>
      </c>
      <c r="W460" s="99">
        <f>COUNTIFS('Sch D. Workings'!AF1461,"&gt;"&amp;$D$14)</f>
        <v>0</v>
      </c>
      <c r="X460" s="85"/>
      <c r="Y460" s="78">
        <f>'Sch D. Workings'!AK1461</f>
        <v>0</v>
      </c>
      <c r="Z460" s="309">
        <f>IF(OR('Sch D. Workings'!D454="",$D$7&lt;=U$7,Y460=0),0,IF(OR(T460="Exceeded Cap",N460="Exceeded Cap",SUM(H460,N460,T460)='Sch D. Workings'!$D$12),"Exceeded Cap",IF((SUMIFS('Sch A. Input'!H452:CJ452,'Sch A. Input'!$H$14:$CJ$14,"Total",'Sch A. Input'!$H$13:$CJ$13,"&lt;="&amp;$AA$7))&gt;'Sch D. Workings'!$D$12,MIN('Sch D. Workings'!AN1461,'Sch D. Workings'!$D$12-N460-T460-H460),'Sch D. Workings'!AN1461)))</f>
        <v>0</v>
      </c>
      <c r="AA460" s="221">
        <f>'Sch D. Workings'!AS1461</f>
        <v>0</v>
      </c>
      <c r="AB460" s="82">
        <f>IFERROR(LOOKUP('Sch D. Workings'!AP1461,$C$10:$C$14,$B$10:$B$14),0)</f>
        <v>0</v>
      </c>
      <c r="AC460" s="99">
        <f>COUNTIFS('Sch D. Workings'!AP1461,"&gt;"&amp;$D$14)</f>
        <v>0</v>
      </c>
    </row>
    <row r="461" spans="3:29" x14ac:dyDescent="0.35">
      <c r="C461" s="81" t="str">
        <f>IF('Sch A. Input'!B453="","",'Sch A. Input'!B453)</f>
        <v/>
      </c>
      <c r="D461" s="81" t="str">
        <f>IF('Sch A. Input'!C453="","",'Sch A. Input'!C453)</f>
        <v/>
      </c>
      <c r="E461" s="85"/>
      <c r="F461" s="85"/>
      <c r="G461" s="99">
        <f>'Sch D. Workings'!G1462</f>
        <v>0</v>
      </c>
      <c r="H461" s="310">
        <f>IF(OR('Sch D. Workings'!D455="",G461=0),0,(IF((SUMIFS('Sch A. Input'!H453:CJ453,'Sch A. Input'!$H$14:$CJ$14,"Total",'Sch A. Input'!$H$13:$CJ$13,"&lt;="&amp;$I$7))&gt;'Sch D. Workings'!$D$12,MIN('Sch D. Workings'!J1462,'Sch D. Workings'!$D$12),'Sch D. Workings'!J1462)))</f>
        <v>0</v>
      </c>
      <c r="I461" s="221">
        <f>'Sch D. Workings'!O1462</f>
        <v>0</v>
      </c>
      <c r="J461" s="82">
        <f>IFERROR(LOOKUP('Sch D. Workings'!L1462,$C$10:$C$14,$B$10:$B$14),0)</f>
        <v>0</v>
      </c>
      <c r="K461" s="99">
        <f>COUNTIFS('Sch D. Workings'!L1462,"&gt;"&amp;$D$14)</f>
        <v>0</v>
      </c>
      <c r="L461" s="300"/>
      <c r="M461" s="78">
        <f>'Sch D. Workings'!Q1462</f>
        <v>0</v>
      </c>
      <c r="N461" s="309">
        <f>IF(OR('Sch D. Workings'!D455="",$D$7&lt;=I$7,M461=0),0,(IF(H461='Sch D. Workings'!$D$12,"Exceeded Cap",IF((SUMIFS('Sch A. Input'!H453:CJ453,'Sch A. Input'!$H$14:$CJ$14,"Total",'Sch A. Input'!$H$13:$CJ$13,"&lt;="&amp;$O$7))&gt;'Sch D. Workings'!$D$12,MIN('Sch D. Workings'!T1462,'Sch D. Workings'!$D$12-H461),'Sch D. Workings'!T1462))))</f>
        <v>0</v>
      </c>
      <c r="O461" s="221">
        <f>'Sch D. Workings'!Y1462</f>
        <v>0</v>
      </c>
      <c r="P461" s="82">
        <f>IFERROR(LOOKUP('Sch D. Workings'!V1462,$C$10:$C$14,$B$10:$B$14),0)</f>
        <v>0</v>
      </c>
      <c r="Q461" s="99">
        <f>COUNTIFS('Sch D. Workings'!V1462,"&gt;"&amp;$D$14)</f>
        <v>0</v>
      </c>
      <c r="R461" s="85"/>
      <c r="S461" s="78">
        <f>'Sch D. Workings'!AA1462</f>
        <v>0</v>
      </c>
      <c r="T461" s="309">
        <f>IF(OR('Sch D. Workings'!D455="",$D$7&lt;=O$7,S461=0),0,IF(OR(N461="Exceeded Cap",SUM(H461,N461)='Sch D. Workings'!$D$12),"Exceeded cap",IF((SUMIFS('Sch A. Input'!H453:CJ453,'Sch A. Input'!$H$14:$CJ$14,"Total",'Sch A. Input'!$H$13:$CJ$13,"&lt;="&amp;$U$7))&gt;'Sch D. Workings'!$D$12,MIN('Sch D. Workings'!AD1462,'Sch D. Workings'!$D$12-N461-H461),'Sch D. Workings'!AD1462)))</f>
        <v>0</v>
      </c>
      <c r="U461" s="221">
        <f>'Sch D. Workings'!AI1462</f>
        <v>0</v>
      </c>
      <c r="V461" s="82">
        <f>IFERROR(LOOKUP('Sch D. Workings'!AF1462,$C$10:$C$14,$B$10:$B$14),0)</f>
        <v>0</v>
      </c>
      <c r="W461" s="99">
        <f>COUNTIFS('Sch D. Workings'!AF1462,"&gt;"&amp;$D$14)</f>
        <v>0</v>
      </c>
      <c r="X461" s="85"/>
      <c r="Y461" s="78">
        <f>'Sch D. Workings'!AK1462</f>
        <v>0</v>
      </c>
      <c r="Z461" s="309">
        <f>IF(OR('Sch D. Workings'!D455="",$D$7&lt;=U$7,Y461=0),0,IF(OR(T461="Exceeded Cap",N461="Exceeded Cap",SUM(H461,N461,T461)='Sch D. Workings'!$D$12),"Exceeded Cap",IF((SUMIFS('Sch A. Input'!H453:CJ453,'Sch A. Input'!$H$14:$CJ$14,"Total",'Sch A. Input'!$H$13:$CJ$13,"&lt;="&amp;$AA$7))&gt;'Sch D. Workings'!$D$12,MIN('Sch D. Workings'!AN1462,'Sch D. Workings'!$D$12-N461-T461-H461),'Sch D. Workings'!AN1462)))</f>
        <v>0</v>
      </c>
      <c r="AA461" s="221">
        <f>'Sch D. Workings'!AS1462</f>
        <v>0</v>
      </c>
      <c r="AB461" s="82">
        <f>IFERROR(LOOKUP('Sch D. Workings'!AP1462,$C$10:$C$14,$B$10:$B$14),0)</f>
        <v>0</v>
      </c>
      <c r="AC461" s="99">
        <f>COUNTIFS('Sch D. Workings'!AP1462,"&gt;"&amp;$D$14)</f>
        <v>0</v>
      </c>
    </row>
    <row r="462" spans="3:29" x14ac:dyDescent="0.35">
      <c r="C462" s="81" t="str">
        <f>IF('Sch A. Input'!B454="","",'Sch A. Input'!B454)</f>
        <v/>
      </c>
      <c r="D462" s="81" t="str">
        <f>IF('Sch A. Input'!C454="","",'Sch A. Input'!C454)</f>
        <v/>
      </c>
      <c r="E462" s="85"/>
      <c r="F462" s="85"/>
      <c r="G462" s="99">
        <f>'Sch D. Workings'!G1463</f>
        <v>0</v>
      </c>
      <c r="H462" s="310">
        <f>IF(OR('Sch D. Workings'!D456="",G462=0),0,(IF((SUMIFS('Sch A. Input'!H454:CJ454,'Sch A. Input'!$H$14:$CJ$14,"Total",'Sch A. Input'!$H$13:$CJ$13,"&lt;="&amp;$I$7))&gt;'Sch D. Workings'!$D$12,MIN('Sch D. Workings'!J1463,'Sch D. Workings'!$D$12),'Sch D. Workings'!J1463)))</f>
        <v>0</v>
      </c>
      <c r="I462" s="221">
        <f>'Sch D. Workings'!O1463</f>
        <v>0</v>
      </c>
      <c r="J462" s="82">
        <f>IFERROR(LOOKUP('Sch D. Workings'!L1463,$C$10:$C$14,$B$10:$B$14),0)</f>
        <v>0</v>
      </c>
      <c r="K462" s="99">
        <f>COUNTIFS('Sch D. Workings'!L1463,"&gt;"&amp;$D$14)</f>
        <v>0</v>
      </c>
      <c r="L462" s="300"/>
      <c r="M462" s="78">
        <f>'Sch D. Workings'!Q1463</f>
        <v>0</v>
      </c>
      <c r="N462" s="309">
        <f>IF(OR('Sch D. Workings'!D456="",$D$7&lt;=I$7,M462=0),0,(IF(H462='Sch D. Workings'!$D$12,"Exceeded Cap",IF((SUMIFS('Sch A. Input'!H454:CJ454,'Sch A. Input'!$H$14:$CJ$14,"Total",'Sch A. Input'!$H$13:$CJ$13,"&lt;="&amp;$O$7))&gt;'Sch D. Workings'!$D$12,MIN('Sch D. Workings'!T1463,'Sch D. Workings'!$D$12-H462),'Sch D. Workings'!T1463))))</f>
        <v>0</v>
      </c>
      <c r="O462" s="221">
        <f>'Sch D. Workings'!Y1463</f>
        <v>0</v>
      </c>
      <c r="P462" s="82">
        <f>IFERROR(LOOKUP('Sch D. Workings'!V1463,$C$10:$C$14,$B$10:$B$14),0)</f>
        <v>0</v>
      </c>
      <c r="Q462" s="99">
        <f>COUNTIFS('Sch D. Workings'!V1463,"&gt;"&amp;$D$14)</f>
        <v>0</v>
      </c>
      <c r="R462" s="85"/>
      <c r="S462" s="78">
        <f>'Sch D. Workings'!AA1463</f>
        <v>0</v>
      </c>
      <c r="T462" s="309">
        <f>IF(OR('Sch D. Workings'!D456="",$D$7&lt;=O$7,S462=0),0,IF(OR(N462="Exceeded Cap",SUM(H462,N462)='Sch D. Workings'!$D$12),"Exceeded cap",IF((SUMIFS('Sch A. Input'!H454:CJ454,'Sch A. Input'!$H$14:$CJ$14,"Total",'Sch A. Input'!$H$13:$CJ$13,"&lt;="&amp;$U$7))&gt;'Sch D. Workings'!$D$12,MIN('Sch D. Workings'!AD1463,'Sch D. Workings'!$D$12-N462-H462),'Sch D. Workings'!AD1463)))</f>
        <v>0</v>
      </c>
      <c r="U462" s="221">
        <f>'Sch D. Workings'!AI1463</f>
        <v>0</v>
      </c>
      <c r="V462" s="82">
        <f>IFERROR(LOOKUP('Sch D. Workings'!AF1463,$C$10:$C$14,$B$10:$B$14),0)</f>
        <v>0</v>
      </c>
      <c r="W462" s="99">
        <f>COUNTIFS('Sch D. Workings'!AF1463,"&gt;"&amp;$D$14)</f>
        <v>0</v>
      </c>
      <c r="X462" s="85"/>
      <c r="Y462" s="78">
        <f>'Sch D. Workings'!AK1463</f>
        <v>0</v>
      </c>
      <c r="Z462" s="309">
        <f>IF(OR('Sch D. Workings'!D456="",$D$7&lt;=U$7,Y462=0),0,IF(OR(T462="Exceeded Cap",N462="Exceeded Cap",SUM(H462,N462,T462)='Sch D. Workings'!$D$12),"Exceeded Cap",IF((SUMIFS('Sch A. Input'!H454:CJ454,'Sch A. Input'!$H$14:$CJ$14,"Total",'Sch A. Input'!$H$13:$CJ$13,"&lt;="&amp;$AA$7))&gt;'Sch D. Workings'!$D$12,MIN('Sch D. Workings'!AN1463,'Sch D. Workings'!$D$12-N462-T462-H462),'Sch D. Workings'!AN1463)))</f>
        <v>0</v>
      </c>
      <c r="AA462" s="221">
        <f>'Sch D. Workings'!AS1463</f>
        <v>0</v>
      </c>
      <c r="AB462" s="82">
        <f>IFERROR(LOOKUP('Sch D. Workings'!AP1463,$C$10:$C$14,$B$10:$B$14),0)</f>
        <v>0</v>
      </c>
      <c r="AC462" s="99">
        <f>COUNTIFS('Sch D. Workings'!AP1463,"&gt;"&amp;$D$14)</f>
        <v>0</v>
      </c>
    </row>
    <row r="463" spans="3:29" x14ac:dyDescent="0.35">
      <c r="C463" s="81" t="str">
        <f>IF('Sch A. Input'!B455="","",'Sch A. Input'!B455)</f>
        <v/>
      </c>
      <c r="D463" s="81" t="str">
        <f>IF('Sch A. Input'!C455="","",'Sch A. Input'!C455)</f>
        <v/>
      </c>
      <c r="E463" s="85"/>
      <c r="F463" s="85"/>
      <c r="G463" s="99">
        <f>'Sch D. Workings'!G1464</f>
        <v>0</v>
      </c>
      <c r="H463" s="310">
        <f>IF(OR('Sch D. Workings'!D457="",G463=0),0,(IF((SUMIFS('Sch A. Input'!H455:CJ455,'Sch A. Input'!$H$14:$CJ$14,"Total",'Sch A. Input'!$H$13:$CJ$13,"&lt;="&amp;$I$7))&gt;'Sch D. Workings'!$D$12,MIN('Sch D. Workings'!J1464,'Sch D. Workings'!$D$12),'Sch D. Workings'!J1464)))</f>
        <v>0</v>
      </c>
      <c r="I463" s="221">
        <f>'Sch D. Workings'!O1464</f>
        <v>0</v>
      </c>
      <c r="J463" s="82">
        <f>IFERROR(LOOKUP('Sch D. Workings'!L1464,$C$10:$C$14,$B$10:$B$14),0)</f>
        <v>0</v>
      </c>
      <c r="K463" s="99">
        <f>COUNTIFS('Sch D. Workings'!L1464,"&gt;"&amp;$D$14)</f>
        <v>0</v>
      </c>
      <c r="L463" s="300"/>
      <c r="M463" s="78">
        <f>'Sch D. Workings'!Q1464</f>
        <v>0</v>
      </c>
      <c r="N463" s="309">
        <f>IF(OR('Sch D. Workings'!D457="",$D$7&lt;=I$7,M463=0),0,(IF(H463='Sch D. Workings'!$D$12,"Exceeded Cap",IF((SUMIFS('Sch A. Input'!H455:CJ455,'Sch A. Input'!$H$14:$CJ$14,"Total",'Sch A. Input'!$H$13:$CJ$13,"&lt;="&amp;$O$7))&gt;'Sch D. Workings'!$D$12,MIN('Sch D. Workings'!T1464,'Sch D. Workings'!$D$12-H463),'Sch D. Workings'!T1464))))</f>
        <v>0</v>
      </c>
      <c r="O463" s="221">
        <f>'Sch D. Workings'!Y1464</f>
        <v>0</v>
      </c>
      <c r="P463" s="82">
        <f>IFERROR(LOOKUP('Sch D. Workings'!V1464,$C$10:$C$14,$B$10:$B$14),0)</f>
        <v>0</v>
      </c>
      <c r="Q463" s="99">
        <f>COUNTIFS('Sch D. Workings'!V1464,"&gt;"&amp;$D$14)</f>
        <v>0</v>
      </c>
      <c r="R463" s="85"/>
      <c r="S463" s="78">
        <f>'Sch D. Workings'!AA1464</f>
        <v>0</v>
      </c>
      <c r="T463" s="309">
        <f>IF(OR('Sch D. Workings'!D457="",$D$7&lt;=O$7,S463=0),0,IF(OR(N463="Exceeded Cap",SUM(H463,N463)='Sch D. Workings'!$D$12),"Exceeded cap",IF((SUMIFS('Sch A. Input'!H455:CJ455,'Sch A. Input'!$H$14:$CJ$14,"Total",'Sch A. Input'!$H$13:$CJ$13,"&lt;="&amp;$U$7))&gt;'Sch D. Workings'!$D$12,MIN('Sch D. Workings'!AD1464,'Sch D. Workings'!$D$12-N463-H463),'Sch D. Workings'!AD1464)))</f>
        <v>0</v>
      </c>
      <c r="U463" s="221">
        <f>'Sch D. Workings'!AI1464</f>
        <v>0</v>
      </c>
      <c r="V463" s="82">
        <f>IFERROR(LOOKUP('Sch D. Workings'!AF1464,$C$10:$C$14,$B$10:$B$14),0)</f>
        <v>0</v>
      </c>
      <c r="W463" s="99">
        <f>COUNTIFS('Sch D. Workings'!AF1464,"&gt;"&amp;$D$14)</f>
        <v>0</v>
      </c>
      <c r="X463" s="85"/>
      <c r="Y463" s="78">
        <f>'Sch D. Workings'!AK1464</f>
        <v>0</v>
      </c>
      <c r="Z463" s="309">
        <f>IF(OR('Sch D. Workings'!D457="",$D$7&lt;=U$7,Y463=0),0,IF(OR(T463="Exceeded Cap",N463="Exceeded Cap",SUM(H463,N463,T463)='Sch D. Workings'!$D$12),"Exceeded Cap",IF((SUMIFS('Sch A. Input'!H455:CJ455,'Sch A. Input'!$H$14:$CJ$14,"Total",'Sch A. Input'!$H$13:$CJ$13,"&lt;="&amp;$AA$7))&gt;'Sch D. Workings'!$D$12,MIN('Sch D. Workings'!AN1464,'Sch D. Workings'!$D$12-N463-T463-H463),'Sch D. Workings'!AN1464)))</f>
        <v>0</v>
      </c>
      <c r="AA463" s="221">
        <f>'Sch D. Workings'!AS1464</f>
        <v>0</v>
      </c>
      <c r="AB463" s="82">
        <f>IFERROR(LOOKUP('Sch D. Workings'!AP1464,$C$10:$C$14,$B$10:$B$14),0)</f>
        <v>0</v>
      </c>
      <c r="AC463" s="99">
        <f>COUNTIFS('Sch D. Workings'!AP1464,"&gt;"&amp;$D$14)</f>
        <v>0</v>
      </c>
    </row>
    <row r="464" spans="3:29" x14ac:dyDescent="0.35">
      <c r="C464" s="81" t="str">
        <f>IF('Sch A. Input'!B456="","",'Sch A. Input'!B456)</f>
        <v/>
      </c>
      <c r="D464" s="81" t="str">
        <f>IF('Sch A. Input'!C456="","",'Sch A. Input'!C456)</f>
        <v/>
      </c>
      <c r="E464" s="85"/>
      <c r="F464" s="85"/>
      <c r="G464" s="99">
        <f>'Sch D. Workings'!G1465</f>
        <v>0</v>
      </c>
      <c r="H464" s="310">
        <f>IF(OR('Sch D. Workings'!D458="",G464=0),0,(IF((SUMIFS('Sch A. Input'!H456:CJ456,'Sch A. Input'!$H$14:$CJ$14,"Total",'Sch A. Input'!$H$13:$CJ$13,"&lt;="&amp;$I$7))&gt;'Sch D. Workings'!$D$12,MIN('Sch D. Workings'!J1465,'Sch D. Workings'!$D$12),'Sch D. Workings'!J1465)))</f>
        <v>0</v>
      </c>
      <c r="I464" s="221">
        <f>'Sch D. Workings'!O1465</f>
        <v>0</v>
      </c>
      <c r="J464" s="82">
        <f>IFERROR(LOOKUP('Sch D. Workings'!L1465,$C$10:$C$14,$B$10:$B$14),0)</f>
        <v>0</v>
      </c>
      <c r="K464" s="99">
        <f>COUNTIFS('Sch D. Workings'!L1465,"&gt;"&amp;$D$14)</f>
        <v>0</v>
      </c>
      <c r="L464" s="300"/>
      <c r="M464" s="78">
        <f>'Sch D. Workings'!Q1465</f>
        <v>0</v>
      </c>
      <c r="N464" s="309">
        <f>IF(OR('Sch D. Workings'!D458="",$D$7&lt;=I$7,M464=0),0,(IF(H464='Sch D. Workings'!$D$12,"Exceeded Cap",IF((SUMIFS('Sch A. Input'!H456:CJ456,'Sch A. Input'!$H$14:$CJ$14,"Total",'Sch A. Input'!$H$13:$CJ$13,"&lt;="&amp;$O$7))&gt;'Sch D. Workings'!$D$12,MIN('Sch D. Workings'!T1465,'Sch D. Workings'!$D$12-H464),'Sch D. Workings'!T1465))))</f>
        <v>0</v>
      </c>
      <c r="O464" s="221">
        <f>'Sch D. Workings'!Y1465</f>
        <v>0</v>
      </c>
      <c r="P464" s="82">
        <f>IFERROR(LOOKUP('Sch D. Workings'!V1465,$C$10:$C$14,$B$10:$B$14),0)</f>
        <v>0</v>
      </c>
      <c r="Q464" s="99">
        <f>COUNTIFS('Sch D. Workings'!V1465,"&gt;"&amp;$D$14)</f>
        <v>0</v>
      </c>
      <c r="R464" s="85"/>
      <c r="S464" s="78">
        <f>'Sch D. Workings'!AA1465</f>
        <v>0</v>
      </c>
      <c r="T464" s="309">
        <f>IF(OR('Sch D. Workings'!D458="",$D$7&lt;=O$7,S464=0),0,IF(OR(N464="Exceeded Cap",SUM(H464,N464)='Sch D. Workings'!$D$12),"Exceeded cap",IF((SUMIFS('Sch A. Input'!H456:CJ456,'Sch A. Input'!$H$14:$CJ$14,"Total",'Sch A. Input'!$H$13:$CJ$13,"&lt;="&amp;$U$7))&gt;'Sch D. Workings'!$D$12,MIN('Sch D. Workings'!AD1465,'Sch D. Workings'!$D$12-N464-H464),'Sch D. Workings'!AD1465)))</f>
        <v>0</v>
      </c>
      <c r="U464" s="221">
        <f>'Sch D. Workings'!AI1465</f>
        <v>0</v>
      </c>
      <c r="V464" s="82">
        <f>IFERROR(LOOKUP('Sch D. Workings'!AF1465,$C$10:$C$14,$B$10:$B$14),0)</f>
        <v>0</v>
      </c>
      <c r="W464" s="99">
        <f>COUNTIFS('Sch D. Workings'!AF1465,"&gt;"&amp;$D$14)</f>
        <v>0</v>
      </c>
      <c r="X464" s="85"/>
      <c r="Y464" s="78">
        <f>'Sch D. Workings'!AK1465</f>
        <v>0</v>
      </c>
      <c r="Z464" s="309">
        <f>IF(OR('Sch D. Workings'!D458="",$D$7&lt;=U$7,Y464=0),0,IF(OR(T464="Exceeded Cap",N464="Exceeded Cap",SUM(H464,N464,T464)='Sch D. Workings'!$D$12),"Exceeded Cap",IF((SUMIFS('Sch A. Input'!H456:CJ456,'Sch A. Input'!$H$14:$CJ$14,"Total",'Sch A. Input'!$H$13:$CJ$13,"&lt;="&amp;$AA$7))&gt;'Sch D. Workings'!$D$12,MIN('Sch D. Workings'!AN1465,'Sch D. Workings'!$D$12-N464-T464-H464),'Sch D. Workings'!AN1465)))</f>
        <v>0</v>
      </c>
      <c r="AA464" s="221">
        <f>'Sch D. Workings'!AS1465</f>
        <v>0</v>
      </c>
      <c r="AB464" s="82">
        <f>IFERROR(LOOKUP('Sch D. Workings'!AP1465,$C$10:$C$14,$B$10:$B$14),0)</f>
        <v>0</v>
      </c>
      <c r="AC464" s="99">
        <f>COUNTIFS('Sch D. Workings'!AP1465,"&gt;"&amp;$D$14)</f>
        <v>0</v>
      </c>
    </row>
    <row r="465" spans="3:29" x14ac:dyDescent="0.35">
      <c r="C465" s="81" t="str">
        <f>IF('Sch A. Input'!B457="","",'Sch A. Input'!B457)</f>
        <v/>
      </c>
      <c r="D465" s="81" t="str">
        <f>IF('Sch A. Input'!C457="","",'Sch A. Input'!C457)</f>
        <v/>
      </c>
      <c r="E465" s="85"/>
      <c r="F465" s="85"/>
      <c r="G465" s="99">
        <f>'Sch D. Workings'!G1466</f>
        <v>0</v>
      </c>
      <c r="H465" s="310">
        <f>IF(OR('Sch D. Workings'!D459="",G465=0),0,(IF((SUMIFS('Sch A. Input'!H457:CJ457,'Sch A. Input'!$H$14:$CJ$14,"Total",'Sch A. Input'!$H$13:$CJ$13,"&lt;="&amp;$I$7))&gt;'Sch D. Workings'!$D$12,MIN('Sch D. Workings'!J1466,'Sch D. Workings'!$D$12),'Sch D. Workings'!J1466)))</f>
        <v>0</v>
      </c>
      <c r="I465" s="221">
        <f>'Sch D. Workings'!O1466</f>
        <v>0</v>
      </c>
      <c r="J465" s="82">
        <f>IFERROR(LOOKUP('Sch D. Workings'!L1466,$C$10:$C$14,$B$10:$B$14),0)</f>
        <v>0</v>
      </c>
      <c r="K465" s="99">
        <f>COUNTIFS('Sch D. Workings'!L1466,"&gt;"&amp;$D$14)</f>
        <v>0</v>
      </c>
      <c r="L465" s="300"/>
      <c r="M465" s="78">
        <f>'Sch D. Workings'!Q1466</f>
        <v>0</v>
      </c>
      <c r="N465" s="309">
        <f>IF(OR('Sch D. Workings'!D459="",$D$7&lt;=I$7,M465=0),0,(IF(H465='Sch D. Workings'!$D$12,"Exceeded Cap",IF((SUMIFS('Sch A. Input'!H457:CJ457,'Sch A. Input'!$H$14:$CJ$14,"Total",'Sch A. Input'!$H$13:$CJ$13,"&lt;="&amp;$O$7))&gt;'Sch D. Workings'!$D$12,MIN('Sch D. Workings'!T1466,'Sch D. Workings'!$D$12-H465),'Sch D. Workings'!T1466))))</f>
        <v>0</v>
      </c>
      <c r="O465" s="221">
        <f>'Sch D. Workings'!Y1466</f>
        <v>0</v>
      </c>
      <c r="P465" s="82">
        <f>IFERROR(LOOKUP('Sch D. Workings'!V1466,$C$10:$C$14,$B$10:$B$14),0)</f>
        <v>0</v>
      </c>
      <c r="Q465" s="99">
        <f>COUNTIFS('Sch D. Workings'!V1466,"&gt;"&amp;$D$14)</f>
        <v>0</v>
      </c>
      <c r="R465" s="85"/>
      <c r="S465" s="78">
        <f>'Sch D. Workings'!AA1466</f>
        <v>0</v>
      </c>
      <c r="T465" s="309">
        <f>IF(OR('Sch D. Workings'!D459="",$D$7&lt;=O$7,S465=0),0,IF(OR(N465="Exceeded Cap",SUM(H465,N465)='Sch D. Workings'!$D$12),"Exceeded cap",IF((SUMIFS('Sch A. Input'!H457:CJ457,'Sch A. Input'!$H$14:$CJ$14,"Total",'Sch A. Input'!$H$13:$CJ$13,"&lt;="&amp;$U$7))&gt;'Sch D. Workings'!$D$12,MIN('Sch D. Workings'!AD1466,'Sch D. Workings'!$D$12-N465-H465),'Sch D. Workings'!AD1466)))</f>
        <v>0</v>
      </c>
      <c r="U465" s="221">
        <f>'Sch D. Workings'!AI1466</f>
        <v>0</v>
      </c>
      <c r="V465" s="82">
        <f>IFERROR(LOOKUP('Sch D. Workings'!AF1466,$C$10:$C$14,$B$10:$B$14),0)</f>
        <v>0</v>
      </c>
      <c r="W465" s="99">
        <f>COUNTIFS('Sch D. Workings'!AF1466,"&gt;"&amp;$D$14)</f>
        <v>0</v>
      </c>
      <c r="X465" s="85"/>
      <c r="Y465" s="78">
        <f>'Sch D. Workings'!AK1466</f>
        <v>0</v>
      </c>
      <c r="Z465" s="309">
        <f>IF(OR('Sch D. Workings'!D459="",$D$7&lt;=U$7,Y465=0),0,IF(OR(T465="Exceeded Cap",N465="Exceeded Cap",SUM(H465,N465,T465)='Sch D. Workings'!$D$12),"Exceeded Cap",IF((SUMIFS('Sch A. Input'!H457:CJ457,'Sch A. Input'!$H$14:$CJ$14,"Total",'Sch A. Input'!$H$13:$CJ$13,"&lt;="&amp;$AA$7))&gt;'Sch D. Workings'!$D$12,MIN('Sch D. Workings'!AN1466,'Sch D. Workings'!$D$12-N465-T465-H465),'Sch D. Workings'!AN1466)))</f>
        <v>0</v>
      </c>
      <c r="AA465" s="221">
        <f>'Sch D. Workings'!AS1466</f>
        <v>0</v>
      </c>
      <c r="AB465" s="82">
        <f>IFERROR(LOOKUP('Sch D. Workings'!AP1466,$C$10:$C$14,$B$10:$B$14),0)</f>
        <v>0</v>
      </c>
      <c r="AC465" s="99">
        <f>COUNTIFS('Sch D. Workings'!AP1466,"&gt;"&amp;$D$14)</f>
        <v>0</v>
      </c>
    </row>
    <row r="466" spans="3:29" x14ac:dyDescent="0.35">
      <c r="C466" s="81" t="str">
        <f>IF('Sch A. Input'!B458="","",'Sch A. Input'!B458)</f>
        <v/>
      </c>
      <c r="D466" s="81" t="str">
        <f>IF('Sch A. Input'!C458="","",'Sch A. Input'!C458)</f>
        <v/>
      </c>
      <c r="E466" s="85"/>
      <c r="F466" s="85"/>
      <c r="G466" s="99">
        <f>'Sch D. Workings'!G1467</f>
        <v>0</v>
      </c>
      <c r="H466" s="310">
        <f>IF(OR('Sch D. Workings'!D460="",G466=0),0,(IF((SUMIFS('Sch A. Input'!H458:CJ458,'Sch A. Input'!$H$14:$CJ$14,"Total",'Sch A. Input'!$H$13:$CJ$13,"&lt;="&amp;$I$7))&gt;'Sch D. Workings'!$D$12,MIN('Sch D. Workings'!J1467,'Sch D. Workings'!$D$12),'Sch D. Workings'!J1467)))</f>
        <v>0</v>
      </c>
      <c r="I466" s="221">
        <f>'Sch D. Workings'!O1467</f>
        <v>0</v>
      </c>
      <c r="J466" s="82">
        <f>IFERROR(LOOKUP('Sch D. Workings'!L1467,$C$10:$C$14,$B$10:$B$14),0)</f>
        <v>0</v>
      </c>
      <c r="K466" s="99">
        <f>COUNTIFS('Sch D. Workings'!L1467,"&gt;"&amp;$D$14)</f>
        <v>0</v>
      </c>
      <c r="L466" s="300"/>
      <c r="M466" s="78">
        <f>'Sch D. Workings'!Q1467</f>
        <v>0</v>
      </c>
      <c r="N466" s="309">
        <f>IF(OR('Sch D. Workings'!D460="",$D$7&lt;=I$7,M466=0),0,(IF(H466='Sch D. Workings'!$D$12,"Exceeded Cap",IF((SUMIFS('Sch A. Input'!H458:CJ458,'Sch A. Input'!$H$14:$CJ$14,"Total",'Sch A. Input'!$H$13:$CJ$13,"&lt;="&amp;$O$7))&gt;'Sch D. Workings'!$D$12,MIN('Sch D. Workings'!T1467,'Sch D. Workings'!$D$12-H466),'Sch D. Workings'!T1467))))</f>
        <v>0</v>
      </c>
      <c r="O466" s="221">
        <f>'Sch D. Workings'!Y1467</f>
        <v>0</v>
      </c>
      <c r="P466" s="82">
        <f>IFERROR(LOOKUP('Sch D. Workings'!V1467,$C$10:$C$14,$B$10:$B$14),0)</f>
        <v>0</v>
      </c>
      <c r="Q466" s="99">
        <f>COUNTIFS('Sch D. Workings'!V1467,"&gt;"&amp;$D$14)</f>
        <v>0</v>
      </c>
      <c r="R466" s="85"/>
      <c r="S466" s="78">
        <f>'Sch D. Workings'!AA1467</f>
        <v>0</v>
      </c>
      <c r="T466" s="309">
        <f>IF(OR('Sch D. Workings'!D460="",$D$7&lt;=O$7,S466=0),0,IF(OR(N466="Exceeded Cap",SUM(H466,N466)='Sch D. Workings'!$D$12),"Exceeded cap",IF((SUMIFS('Sch A. Input'!H458:CJ458,'Sch A. Input'!$H$14:$CJ$14,"Total",'Sch A. Input'!$H$13:$CJ$13,"&lt;="&amp;$U$7))&gt;'Sch D. Workings'!$D$12,MIN('Sch D. Workings'!AD1467,'Sch D. Workings'!$D$12-N466-H466),'Sch D. Workings'!AD1467)))</f>
        <v>0</v>
      </c>
      <c r="U466" s="221">
        <f>'Sch D. Workings'!AI1467</f>
        <v>0</v>
      </c>
      <c r="V466" s="82">
        <f>IFERROR(LOOKUP('Sch D. Workings'!AF1467,$C$10:$C$14,$B$10:$B$14),0)</f>
        <v>0</v>
      </c>
      <c r="W466" s="99">
        <f>COUNTIFS('Sch D. Workings'!AF1467,"&gt;"&amp;$D$14)</f>
        <v>0</v>
      </c>
      <c r="X466" s="85"/>
      <c r="Y466" s="78">
        <f>'Sch D. Workings'!AK1467</f>
        <v>0</v>
      </c>
      <c r="Z466" s="309">
        <f>IF(OR('Sch D. Workings'!D460="",$D$7&lt;=U$7,Y466=0),0,IF(OR(T466="Exceeded Cap",N466="Exceeded Cap",SUM(H466,N466,T466)='Sch D. Workings'!$D$12),"Exceeded Cap",IF((SUMIFS('Sch A. Input'!H458:CJ458,'Sch A. Input'!$H$14:$CJ$14,"Total",'Sch A. Input'!$H$13:$CJ$13,"&lt;="&amp;$AA$7))&gt;'Sch D. Workings'!$D$12,MIN('Sch D. Workings'!AN1467,'Sch D. Workings'!$D$12-N466-T466-H466),'Sch D. Workings'!AN1467)))</f>
        <v>0</v>
      </c>
      <c r="AA466" s="221">
        <f>'Sch D. Workings'!AS1467</f>
        <v>0</v>
      </c>
      <c r="AB466" s="82">
        <f>IFERROR(LOOKUP('Sch D. Workings'!AP1467,$C$10:$C$14,$B$10:$B$14),0)</f>
        <v>0</v>
      </c>
      <c r="AC466" s="99">
        <f>COUNTIFS('Sch D. Workings'!AP1467,"&gt;"&amp;$D$14)</f>
        <v>0</v>
      </c>
    </row>
    <row r="467" spans="3:29" x14ac:dyDescent="0.35">
      <c r="C467" s="81" t="str">
        <f>IF('Sch A. Input'!B459="","",'Sch A. Input'!B459)</f>
        <v/>
      </c>
      <c r="D467" s="81" t="str">
        <f>IF('Sch A. Input'!C459="","",'Sch A. Input'!C459)</f>
        <v/>
      </c>
      <c r="E467" s="85"/>
      <c r="F467" s="85"/>
      <c r="G467" s="99">
        <f>'Sch D. Workings'!G1468</f>
        <v>0</v>
      </c>
      <c r="H467" s="310">
        <f>IF(OR('Sch D. Workings'!D461="",G467=0),0,(IF((SUMIFS('Sch A. Input'!H459:CJ459,'Sch A. Input'!$H$14:$CJ$14,"Total",'Sch A. Input'!$H$13:$CJ$13,"&lt;="&amp;$I$7))&gt;'Sch D. Workings'!$D$12,MIN('Sch D. Workings'!J1468,'Sch D. Workings'!$D$12),'Sch D. Workings'!J1468)))</f>
        <v>0</v>
      </c>
      <c r="I467" s="221">
        <f>'Sch D. Workings'!O1468</f>
        <v>0</v>
      </c>
      <c r="J467" s="82">
        <f>IFERROR(LOOKUP('Sch D. Workings'!L1468,$C$10:$C$14,$B$10:$B$14),0)</f>
        <v>0</v>
      </c>
      <c r="K467" s="99">
        <f>COUNTIFS('Sch D. Workings'!L1468,"&gt;"&amp;$D$14)</f>
        <v>0</v>
      </c>
      <c r="L467" s="300"/>
      <c r="M467" s="78">
        <f>'Sch D. Workings'!Q1468</f>
        <v>0</v>
      </c>
      <c r="N467" s="309">
        <f>IF(OR('Sch D. Workings'!D461="",$D$7&lt;=I$7,M467=0),0,(IF(H467='Sch D. Workings'!$D$12,"Exceeded Cap",IF((SUMIFS('Sch A. Input'!H459:CJ459,'Sch A. Input'!$H$14:$CJ$14,"Total",'Sch A. Input'!$H$13:$CJ$13,"&lt;="&amp;$O$7))&gt;'Sch D. Workings'!$D$12,MIN('Sch D. Workings'!T1468,'Sch D. Workings'!$D$12-H467),'Sch D. Workings'!T1468))))</f>
        <v>0</v>
      </c>
      <c r="O467" s="221">
        <f>'Sch D. Workings'!Y1468</f>
        <v>0</v>
      </c>
      <c r="P467" s="82">
        <f>IFERROR(LOOKUP('Sch D. Workings'!V1468,$C$10:$C$14,$B$10:$B$14),0)</f>
        <v>0</v>
      </c>
      <c r="Q467" s="99">
        <f>COUNTIFS('Sch D. Workings'!V1468,"&gt;"&amp;$D$14)</f>
        <v>0</v>
      </c>
      <c r="R467" s="85"/>
      <c r="S467" s="78">
        <f>'Sch D. Workings'!AA1468</f>
        <v>0</v>
      </c>
      <c r="T467" s="309">
        <f>IF(OR('Sch D. Workings'!D461="",$D$7&lt;=O$7,S467=0),0,IF(OR(N467="Exceeded Cap",SUM(H467,N467)='Sch D. Workings'!$D$12),"Exceeded cap",IF((SUMIFS('Sch A. Input'!H459:CJ459,'Sch A. Input'!$H$14:$CJ$14,"Total",'Sch A. Input'!$H$13:$CJ$13,"&lt;="&amp;$U$7))&gt;'Sch D. Workings'!$D$12,MIN('Sch D. Workings'!AD1468,'Sch D. Workings'!$D$12-N467-H467),'Sch D. Workings'!AD1468)))</f>
        <v>0</v>
      </c>
      <c r="U467" s="221">
        <f>'Sch D. Workings'!AI1468</f>
        <v>0</v>
      </c>
      <c r="V467" s="82">
        <f>IFERROR(LOOKUP('Sch D. Workings'!AF1468,$C$10:$C$14,$B$10:$B$14),0)</f>
        <v>0</v>
      </c>
      <c r="W467" s="99">
        <f>COUNTIFS('Sch D. Workings'!AF1468,"&gt;"&amp;$D$14)</f>
        <v>0</v>
      </c>
      <c r="X467" s="85"/>
      <c r="Y467" s="78">
        <f>'Sch D. Workings'!AK1468</f>
        <v>0</v>
      </c>
      <c r="Z467" s="309">
        <f>IF(OR('Sch D. Workings'!D461="",$D$7&lt;=U$7,Y467=0),0,IF(OR(T467="Exceeded Cap",N467="Exceeded Cap",SUM(H467,N467,T467)='Sch D. Workings'!$D$12),"Exceeded Cap",IF((SUMIFS('Sch A. Input'!H459:CJ459,'Sch A. Input'!$H$14:$CJ$14,"Total",'Sch A. Input'!$H$13:$CJ$13,"&lt;="&amp;$AA$7))&gt;'Sch D. Workings'!$D$12,MIN('Sch D. Workings'!AN1468,'Sch D. Workings'!$D$12-N467-T467-H467),'Sch D. Workings'!AN1468)))</f>
        <v>0</v>
      </c>
      <c r="AA467" s="221">
        <f>'Sch D. Workings'!AS1468</f>
        <v>0</v>
      </c>
      <c r="AB467" s="82">
        <f>IFERROR(LOOKUP('Sch D. Workings'!AP1468,$C$10:$C$14,$B$10:$B$14),0)</f>
        <v>0</v>
      </c>
      <c r="AC467" s="99">
        <f>COUNTIFS('Sch D. Workings'!AP1468,"&gt;"&amp;$D$14)</f>
        <v>0</v>
      </c>
    </row>
    <row r="468" spans="3:29" x14ac:dyDescent="0.35">
      <c r="C468" s="81" t="str">
        <f>IF('Sch A. Input'!B460="","",'Sch A. Input'!B460)</f>
        <v/>
      </c>
      <c r="D468" s="81" t="str">
        <f>IF('Sch A. Input'!C460="","",'Sch A. Input'!C460)</f>
        <v/>
      </c>
      <c r="E468" s="85"/>
      <c r="F468" s="85"/>
      <c r="G468" s="99">
        <f>'Sch D. Workings'!G1469</f>
        <v>0</v>
      </c>
      <c r="H468" s="310">
        <f>IF(OR('Sch D. Workings'!D462="",G468=0),0,(IF((SUMIFS('Sch A. Input'!H460:CJ460,'Sch A. Input'!$H$14:$CJ$14,"Total",'Sch A. Input'!$H$13:$CJ$13,"&lt;="&amp;$I$7))&gt;'Sch D. Workings'!$D$12,MIN('Sch D. Workings'!J1469,'Sch D. Workings'!$D$12),'Sch D. Workings'!J1469)))</f>
        <v>0</v>
      </c>
      <c r="I468" s="221">
        <f>'Sch D. Workings'!O1469</f>
        <v>0</v>
      </c>
      <c r="J468" s="82">
        <f>IFERROR(LOOKUP('Sch D. Workings'!L1469,$C$10:$C$14,$B$10:$B$14),0)</f>
        <v>0</v>
      </c>
      <c r="K468" s="99">
        <f>COUNTIFS('Sch D. Workings'!L1469,"&gt;"&amp;$D$14)</f>
        <v>0</v>
      </c>
      <c r="L468" s="300"/>
      <c r="M468" s="78">
        <f>'Sch D. Workings'!Q1469</f>
        <v>0</v>
      </c>
      <c r="N468" s="309">
        <f>IF(OR('Sch D. Workings'!D462="",$D$7&lt;=I$7,M468=0),0,(IF(H468='Sch D. Workings'!$D$12,"Exceeded Cap",IF((SUMIFS('Sch A. Input'!H460:CJ460,'Sch A. Input'!$H$14:$CJ$14,"Total",'Sch A. Input'!$H$13:$CJ$13,"&lt;="&amp;$O$7))&gt;'Sch D. Workings'!$D$12,MIN('Sch D. Workings'!T1469,'Sch D. Workings'!$D$12-H468),'Sch D. Workings'!T1469))))</f>
        <v>0</v>
      </c>
      <c r="O468" s="221">
        <f>'Sch D. Workings'!Y1469</f>
        <v>0</v>
      </c>
      <c r="P468" s="82">
        <f>IFERROR(LOOKUP('Sch D. Workings'!V1469,$C$10:$C$14,$B$10:$B$14),0)</f>
        <v>0</v>
      </c>
      <c r="Q468" s="99">
        <f>COUNTIFS('Sch D. Workings'!V1469,"&gt;"&amp;$D$14)</f>
        <v>0</v>
      </c>
      <c r="R468" s="85"/>
      <c r="S468" s="78">
        <f>'Sch D. Workings'!AA1469</f>
        <v>0</v>
      </c>
      <c r="T468" s="309">
        <f>IF(OR('Sch D. Workings'!D462="",$D$7&lt;=O$7,S468=0),0,IF(OR(N468="Exceeded Cap",SUM(H468,N468)='Sch D. Workings'!$D$12),"Exceeded cap",IF((SUMIFS('Sch A. Input'!H460:CJ460,'Sch A. Input'!$H$14:$CJ$14,"Total",'Sch A. Input'!$H$13:$CJ$13,"&lt;="&amp;$U$7))&gt;'Sch D. Workings'!$D$12,MIN('Sch D. Workings'!AD1469,'Sch D. Workings'!$D$12-N468-H468),'Sch D. Workings'!AD1469)))</f>
        <v>0</v>
      </c>
      <c r="U468" s="221">
        <f>'Sch D. Workings'!AI1469</f>
        <v>0</v>
      </c>
      <c r="V468" s="82">
        <f>IFERROR(LOOKUP('Sch D. Workings'!AF1469,$C$10:$C$14,$B$10:$B$14),0)</f>
        <v>0</v>
      </c>
      <c r="W468" s="99">
        <f>COUNTIFS('Sch D. Workings'!AF1469,"&gt;"&amp;$D$14)</f>
        <v>0</v>
      </c>
      <c r="X468" s="85"/>
      <c r="Y468" s="78">
        <f>'Sch D. Workings'!AK1469</f>
        <v>0</v>
      </c>
      <c r="Z468" s="309">
        <f>IF(OR('Sch D. Workings'!D462="",$D$7&lt;=U$7,Y468=0),0,IF(OR(T468="Exceeded Cap",N468="Exceeded Cap",SUM(H468,N468,T468)='Sch D. Workings'!$D$12),"Exceeded Cap",IF((SUMIFS('Sch A. Input'!H460:CJ460,'Sch A. Input'!$H$14:$CJ$14,"Total",'Sch A. Input'!$H$13:$CJ$13,"&lt;="&amp;$AA$7))&gt;'Sch D. Workings'!$D$12,MIN('Sch D. Workings'!AN1469,'Sch D. Workings'!$D$12-N468-T468-H468),'Sch D. Workings'!AN1469)))</f>
        <v>0</v>
      </c>
      <c r="AA468" s="221">
        <f>'Sch D. Workings'!AS1469</f>
        <v>0</v>
      </c>
      <c r="AB468" s="82">
        <f>IFERROR(LOOKUP('Sch D. Workings'!AP1469,$C$10:$C$14,$B$10:$B$14),0)</f>
        <v>0</v>
      </c>
      <c r="AC468" s="99">
        <f>COUNTIFS('Sch D. Workings'!AP1469,"&gt;"&amp;$D$14)</f>
        <v>0</v>
      </c>
    </row>
    <row r="469" spans="3:29" x14ac:dyDescent="0.35">
      <c r="C469" s="81" t="str">
        <f>IF('Sch A. Input'!B461="","",'Sch A. Input'!B461)</f>
        <v/>
      </c>
      <c r="D469" s="81" t="str">
        <f>IF('Sch A. Input'!C461="","",'Sch A. Input'!C461)</f>
        <v/>
      </c>
      <c r="E469" s="85"/>
      <c r="F469" s="85"/>
      <c r="G469" s="99">
        <f>'Sch D. Workings'!G1470</f>
        <v>0</v>
      </c>
      <c r="H469" s="310">
        <f>IF(OR('Sch D. Workings'!D463="",G469=0),0,(IF((SUMIFS('Sch A. Input'!H461:CJ461,'Sch A. Input'!$H$14:$CJ$14,"Total",'Sch A. Input'!$H$13:$CJ$13,"&lt;="&amp;$I$7))&gt;'Sch D. Workings'!$D$12,MIN('Sch D. Workings'!J1470,'Sch D. Workings'!$D$12),'Sch D. Workings'!J1470)))</f>
        <v>0</v>
      </c>
      <c r="I469" s="221">
        <f>'Sch D. Workings'!O1470</f>
        <v>0</v>
      </c>
      <c r="J469" s="82">
        <f>IFERROR(LOOKUP('Sch D. Workings'!L1470,$C$10:$C$14,$B$10:$B$14),0)</f>
        <v>0</v>
      </c>
      <c r="K469" s="99">
        <f>COUNTIFS('Sch D. Workings'!L1470,"&gt;"&amp;$D$14)</f>
        <v>0</v>
      </c>
      <c r="L469" s="300"/>
      <c r="M469" s="78">
        <f>'Sch D. Workings'!Q1470</f>
        <v>0</v>
      </c>
      <c r="N469" s="309">
        <f>IF(OR('Sch D. Workings'!D463="",$D$7&lt;=I$7,M469=0),0,(IF(H469='Sch D. Workings'!$D$12,"Exceeded Cap",IF((SUMIFS('Sch A. Input'!H461:CJ461,'Sch A. Input'!$H$14:$CJ$14,"Total",'Sch A. Input'!$H$13:$CJ$13,"&lt;="&amp;$O$7))&gt;'Sch D. Workings'!$D$12,MIN('Sch D. Workings'!T1470,'Sch D. Workings'!$D$12-H469),'Sch D. Workings'!T1470))))</f>
        <v>0</v>
      </c>
      <c r="O469" s="221">
        <f>'Sch D. Workings'!Y1470</f>
        <v>0</v>
      </c>
      <c r="P469" s="82">
        <f>IFERROR(LOOKUP('Sch D. Workings'!V1470,$C$10:$C$14,$B$10:$B$14),0)</f>
        <v>0</v>
      </c>
      <c r="Q469" s="99">
        <f>COUNTIFS('Sch D. Workings'!V1470,"&gt;"&amp;$D$14)</f>
        <v>0</v>
      </c>
      <c r="R469" s="85"/>
      <c r="S469" s="78">
        <f>'Sch D. Workings'!AA1470</f>
        <v>0</v>
      </c>
      <c r="T469" s="309">
        <f>IF(OR('Sch D. Workings'!D463="",$D$7&lt;=O$7,S469=0),0,IF(OR(N469="Exceeded Cap",SUM(H469,N469)='Sch D. Workings'!$D$12),"Exceeded cap",IF((SUMIFS('Sch A. Input'!H461:CJ461,'Sch A. Input'!$H$14:$CJ$14,"Total",'Sch A. Input'!$H$13:$CJ$13,"&lt;="&amp;$U$7))&gt;'Sch D. Workings'!$D$12,MIN('Sch D. Workings'!AD1470,'Sch D. Workings'!$D$12-N469-H469),'Sch D. Workings'!AD1470)))</f>
        <v>0</v>
      </c>
      <c r="U469" s="221">
        <f>'Sch D. Workings'!AI1470</f>
        <v>0</v>
      </c>
      <c r="V469" s="82">
        <f>IFERROR(LOOKUP('Sch D. Workings'!AF1470,$C$10:$C$14,$B$10:$B$14),0)</f>
        <v>0</v>
      </c>
      <c r="W469" s="99">
        <f>COUNTIFS('Sch D. Workings'!AF1470,"&gt;"&amp;$D$14)</f>
        <v>0</v>
      </c>
      <c r="X469" s="85"/>
      <c r="Y469" s="78">
        <f>'Sch D. Workings'!AK1470</f>
        <v>0</v>
      </c>
      <c r="Z469" s="309">
        <f>IF(OR('Sch D. Workings'!D463="",$D$7&lt;=U$7,Y469=0),0,IF(OR(T469="Exceeded Cap",N469="Exceeded Cap",SUM(H469,N469,T469)='Sch D. Workings'!$D$12),"Exceeded Cap",IF((SUMIFS('Sch A. Input'!H461:CJ461,'Sch A. Input'!$H$14:$CJ$14,"Total",'Sch A. Input'!$H$13:$CJ$13,"&lt;="&amp;$AA$7))&gt;'Sch D. Workings'!$D$12,MIN('Sch D. Workings'!AN1470,'Sch D. Workings'!$D$12-N469-T469-H469),'Sch D. Workings'!AN1470)))</f>
        <v>0</v>
      </c>
      <c r="AA469" s="221">
        <f>'Sch D. Workings'!AS1470</f>
        <v>0</v>
      </c>
      <c r="AB469" s="82">
        <f>IFERROR(LOOKUP('Sch D. Workings'!AP1470,$C$10:$C$14,$B$10:$B$14),0)</f>
        <v>0</v>
      </c>
      <c r="AC469" s="99">
        <f>COUNTIFS('Sch D. Workings'!AP1470,"&gt;"&amp;$D$14)</f>
        <v>0</v>
      </c>
    </row>
    <row r="470" spans="3:29" x14ac:dyDescent="0.35">
      <c r="C470" s="81" t="str">
        <f>IF('Sch A. Input'!B462="","",'Sch A. Input'!B462)</f>
        <v/>
      </c>
      <c r="D470" s="81" t="str">
        <f>IF('Sch A. Input'!C462="","",'Sch A. Input'!C462)</f>
        <v/>
      </c>
      <c r="E470" s="85"/>
      <c r="F470" s="85"/>
      <c r="G470" s="99">
        <f>'Sch D. Workings'!G1471</f>
        <v>0</v>
      </c>
      <c r="H470" s="310">
        <f>IF(OR('Sch D. Workings'!D464="",G470=0),0,(IF((SUMIFS('Sch A. Input'!H462:CJ462,'Sch A. Input'!$H$14:$CJ$14,"Total",'Sch A. Input'!$H$13:$CJ$13,"&lt;="&amp;$I$7))&gt;'Sch D. Workings'!$D$12,MIN('Sch D. Workings'!J1471,'Sch D. Workings'!$D$12),'Sch D. Workings'!J1471)))</f>
        <v>0</v>
      </c>
      <c r="I470" s="221">
        <f>'Sch D. Workings'!O1471</f>
        <v>0</v>
      </c>
      <c r="J470" s="82">
        <f>IFERROR(LOOKUP('Sch D. Workings'!L1471,$C$10:$C$14,$B$10:$B$14),0)</f>
        <v>0</v>
      </c>
      <c r="K470" s="99">
        <f>COUNTIFS('Sch D. Workings'!L1471,"&gt;"&amp;$D$14)</f>
        <v>0</v>
      </c>
      <c r="L470" s="300"/>
      <c r="M470" s="78">
        <f>'Sch D. Workings'!Q1471</f>
        <v>0</v>
      </c>
      <c r="N470" s="309">
        <f>IF(OR('Sch D. Workings'!D464="",$D$7&lt;=I$7,M470=0),0,(IF(H470='Sch D. Workings'!$D$12,"Exceeded Cap",IF((SUMIFS('Sch A. Input'!H462:CJ462,'Sch A. Input'!$H$14:$CJ$14,"Total",'Sch A. Input'!$H$13:$CJ$13,"&lt;="&amp;$O$7))&gt;'Sch D. Workings'!$D$12,MIN('Sch D. Workings'!T1471,'Sch D. Workings'!$D$12-H470),'Sch D. Workings'!T1471))))</f>
        <v>0</v>
      </c>
      <c r="O470" s="221">
        <f>'Sch D. Workings'!Y1471</f>
        <v>0</v>
      </c>
      <c r="P470" s="82">
        <f>IFERROR(LOOKUP('Sch D. Workings'!V1471,$C$10:$C$14,$B$10:$B$14),0)</f>
        <v>0</v>
      </c>
      <c r="Q470" s="99">
        <f>COUNTIFS('Sch D. Workings'!V1471,"&gt;"&amp;$D$14)</f>
        <v>0</v>
      </c>
      <c r="R470" s="85"/>
      <c r="S470" s="78">
        <f>'Sch D. Workings'!AA1471</f>
        <v>0</v>
      </c>
      <c r="T470" s="309">
        <f>IF(OR('Sch D. Workings'!D464="",$D$7&lt;=O$7,S470=0),0,IF(OR(N470="Exceeded Cap",SUM(H470,N470)='Sch D. Workings'!$D$12),"Exceeded cap",IF((SUMIFS('Sch A. Input'!H462:CJ462,'Sch A. Input'!$H$14:$CJ$14,"Total",'Sch A. Input'!$H$13:$CJ$13,"&lt;="&amp;$U$7))&gt;'Sch D. Workings'!$D$12,MIN('Sch D. Workings'!AD1471,'Sch D. Workings'!$D$12-N470-H470),'Sch D. Workings'!AD1471)))</f>
        <v>0</v>
      </c>
      <c r="U470" s="221">
        <f>'Sch D. Workings'!AI1471</f>
        <v>0</v>
      </c>
      <c r="V470" s="82">
        <f>IFERROR(LOOKUP('Sch D. Workings'!AF1471,$C$10:$C$14,$B$10:$B$14),0)</f>
        <v>0</v>
      </c>
      <c r="W470" s="99">
        <f>COUNTIFS('Sch D. Workings'!AF1471,"&gt;"&amp;$D$14)</f>
        <v>0</v>
      </c>
      <c r="X470" s="85"/>
      <c r="Y470" s="78">
        <f>'Sch D. Workings'!AK1471</f>
        <v>0</v>
      </c>
      <c r="Z470" s="309">
        <f>IF(OR('Sch D. Workings'!D464="",$D$7&lt;=U$7,Y470=0),0,IF(OR(T470="Exceeded Cap",N470="Exceeded Cap",SUM(H470,N470,T470)='Sch D. Workings'!$D$12),"Exceeded Cap",IF((SUMIFS('Sch A. Input'!H462:CJ462,'Sch A. Input'!$H$14:$CJ$14,"Total",'Sch A. Input'!$H$13:$CJ$13,"&lt;="&amp;$AA$7))&gt;'Sch D. Workings'!$D$12,MIN('Sch D. Workings'!AN1471,'Sch D. Workings'!$D$12-N470-T470-H470),'Sch D. Workings'!AN1471)))</f>
        <v>0</v>
      </c>
      <c r="AA470" s="221">
        <f>'Sch D. Workings'!AS1471</f>
        <v>0</v>
      </c>
      <c r="AB470" s="82">
        <f>IFERROR(LOOKUP('Sch D. Workings'!AP1471,$C$10:$C$14,$B$10:$B$14),0)</f>
        <v>0</v>
      </c>
      <c r="AC470" s="99">
        <f>COUNTIFS('Sch D. Workings'!AP1471,"&gt;"&amp;$D$14)</f>
        <v>0</v>
      </c>
    </row>
    <row r="471" spans="3:29" x14ac:dyDescent="0.35">
      <c r="C471" s="81" t="str">
        <f>IF('Sch A. Input'!B463="","",'Sch A. Input'!B463)</f>
        <v/>
      </c>
      <c r="D471" s="81" t="str">
        <f>IF('Sch A. Input'!C463="","",'Sch A. Input'!C463)</f>
        <v/>
      </c>
      <c r="E471" s="85"/>
      <c r="F471" s="85"/>
      <c r="G471" s="99">
        <f>'Sch D. Workings'!G1472</f>
        <v>0</v>
      </c>
      <c r="H471" s="310">
        <f>IF(OR('Sch D. Workings'!D465="",G471=0),0,(IF((SUMIFS('Sch A. Input'!H463:CJ463,'Sch A. Input'!$H$14:$CJ$14,"Total",'Sch A. Input'!$H$13:$CJ$13,"&lt;="&amp;$I$7))&gt;'Sch D. Workings'!$D$12,MIN('Sch D. Workings'!J1472,'Sch D. Workings'!$D$12),'Sch D. Workings'!J1472)))</f>
        <v>0</v>
      </c>
      <c r="I471" s="221">
        <f>'Sch D. Workings'!O1472</f>
        <v>0</v>
      </c>
      <c r="J471" s="82">
        <f>IFERROR(LOOKUP('Sch D. Workings'!L1472,$C$10:$C$14,$B$10:$B$14),0)</f>
        <v>0</v>
      </c>
      <c r="K471" s="99">
        <f>COUNTIFS('Sch D. Workings'!L1472,"&gt;"&amp;$D$14)</f>
        <v>0</v>
      </c>
      <c r="L471" s="300"/>
      <c r="M471" s="78">
        <f>'Sch D. Workings'!Q1472</f>
        <v>0</v>
      </c>
      <c r="N471" s="309">
        <f>IF(OR('Sch D. Workings'!D465="",$D$7&lt;=I$7,M471=0),0,(IF(H471='Sch D. Workings'!$D$12,"Exceeded Cap",IF((SUMIFS('Sch A. Input'!H463:CJ463,'Sch A. Input'!$H$14:$CJ$14,"Total",'Sch A. Input'!$H$13:$CJ$13,"&lt;="&amp;$O$7))&gt;'Sch D. Workings'!$D$12,MIN('Sch D. Workings'!T1472,'Sch D. Workings'!$D$12-H471),'Sch D. Workings'!T1472))))</f>
        <v>0</v>
      </c>
      <c r="O471" s="221">
        <f>'Sch D. Workings'!Y1472</f>
        <v>0</v>
      </c>
      <c r="P471" s="82">
        <f>IFERROR(LOOKUP('Sch D. Workings'!V1472,$C$10:$C$14,$B$10:$B$14),0)</f>
        <v>0</v>
      </c>
      <c r="Q471" s="99">
        <f>COUNTIFS('Sch D. Workings'!V1472,"&gt;"&amp;$D$14)</f>
        <v>0</v>
      </c>
      <c r="R471" s="85"/>
      <c r="S471" s="78">
        <f>'Sch D. Workings'!AA1472</f>
        <v>0</v>
      </c>
      <c r="T471" s="309">
        <f>IF(OR('Sch D. Workings'!D465="",$D$7&lt;=O$7,S471=0),0,IF(OR(N471="Exceeded Cap",SUM(H471,N471)='Sch D. Workings'!$D$12),"Exceeded cap",IF((SUMIFS('Sch A. Input'!H463:CJ463,'Sch A. Input'!$H$14:$CJ$14,"Total",'Sch A. Input'!$H$13:$CJ$13,"&lt;="&amp;$U$7))&gt;'Sch D. Workings'!$D$12,MIN('Sch D. Workings'!AD1472,'Sch D. Workings'!$D$12-N471-H471),'Sch D. Workings'!AD1472)))</f>
        <v>0</v>
      </c>
      <c r="U471" s="221">
        <f>'Sch D. Workings'!AI1472</f>
        <v>0</v>
      </c>
      <c r="V471" s="82">
        <f>IFERROR(LOOKUP('Sch D. Workings'!AF1472,$C$10:$C$14,$B$10:$B$14),0)</f>
        <v>0</v>
      </c>
      <c r="W471" s="99">
        <f>COUNTIFS('Sch D. Workings'!AF1472,"&gt;"&amp;$D$14)</f>
        <v>0</v>
      </c>
      <c r="X471" s="85"/>
      <c r="Y471" s="78">
        <f>'Sch D. Workings'!AK1472</f>
        <v>0</v>
      </c>
      <c r="Z471" s="309">
        <f>IF(OR('Sch D. Workings'!D465="",$D$7&lt;=U$7,Y471=0),0,IF(OR(T471="Exceeded Cap",N471="Exceeded Cap",SUM(H471,N471,T471)='Sch D. Workings'!$D$12),"Exceeded Cap",IF((SUMIFS('Sch A. Input'!H463:CJ463,'Sch A. Input'!$H$14:$CJ$14,"Total",'Sch A. Input'!$H$13:$CJ$13,"&lt;="&amp;$AA$7))&gt;'Sch D. Workings'!$D$12,MIN('Sch D. Workings'!AN1472,'Sch D. Workings'!$D$12-N471-T471-H471),'Sch D. Workings'!AN1472)))</f>
        <v>0</v>
      </c>
      <c r="AA471" s="221">
        <f>'Sch D. Workings'!AS1472</f>
        <v>0</v>
      </c>
      <c r="AB471" s="82">
        <f>IFERROR(LOOKUP('Sch D. Workings'!AP1472,$C$10:$C$14,$B$10:$B$14),0)</f>
        <v>0</v>
      </c>
      <c r="AC471" s="99">
        <f>COUNTIFS('Sch D. Workings'!AP1472,"&gt;"&amp;$D$14)</f>
        <v>0</v>
      </c>
    </row>
    <row r="472" spans="3:29" x14ac:dyDescent="0.35">
      <c r="C472" s="81" t="str">
        <f>IF('Sch A. Input'!B464="","",'Sch A. Input'!B464)</f>
        <v/>
      </c>
      <c r="D472" s="81" t="str">
        <f>IF('Sch A. Input'!C464="","",'Sch A. Input'!C464)</f>
        <v/>
      </c>
      <c r="E472" s="85"/>
      <c r="F472" s="85"/>
      <c r="G472" s="99">
        <f>'Sch D. Workings'!G1473</f>
        <v>0</v>
      </c>
      <c r="H472" s="310">
        <f>IF(OR('Sch D. Workings'!D466="",G472=0),0,(IF((SUMIFS('Sch A. Input'!H464:CJ464,'Sch A. Input'!$H$14:$CJ$14,"Total",'Sch A. Input'!$H$13:$CJ$13,"&lt;="&amp;$I$7))&gt;'Sch D. Workings'!$D$12,MIN('Sch D. Workings'!J1473,'Sch D. Workings'!$D$12),'Sch D. Workings'!J1473)))</f>
        <v>0</v>
      </c>
      <c r="I472" s="221">
        <f>'Sch D. Workings'!O1473</f>
        <v>0</v>
      </c>
      <c r="J472" s="82">
        <f>IFERROR(LOOKUP('Sch D. Workings'!L1473,$C$10:$C$14,$B$10:$B$14),0)</f>
        <v>0</v>
      </c>
      <c r="K472" s="99">
        <f>COUNTIFS('Sch D. Workings'!L1473,"&gt;"&amp;$D$14)</f>
        <v>0</v>
      </c>
      <c r="L472" s="300"/>
      <c r="M472" s="78">
        <f>'Sch D. Workings'!Q1473</f>
        <v>0</v>
      </c>
      <c r="N472" s="309">
        <f>IF(OR('Sch D. Workings'!D466="",$D$7&lt;=I$7,M472=0),0,(IF(H472='Sch D. Workings'!$D$12,"Exceeded Cap",IF((SUMIFS('Sch A. Input'!H464:CJ464,'Sch A. Input'!$H$14:$CJ$14,"Total",'Sch A. Input'!$H$13:$CJ$13,"&lt;="&amp;$O$7))&gt;'Sch D. Workings'!$D$12,MIN('Sch D. Workings'!T1473,'Sch D. Workings'!$D$12-H472),'Sch D. Workings'!T1473))))</f>
        <v>0</v>
      </c>
      <c r="O472" s="221">
        <f>'Sch D. Workings'!Y1473</f>
        <v>0</v>
      </c>
      <c r="P472" s="82">
        <f>IFERROR(LOOKUP('Sch D. Workings'!V1473,$C$10:$C$14,$B$10:$B$14),0)</f>
        <v>0</v>
      </c>
      <c r="Q472" s="99">
        <f>COUNTIFS('Sch D. Workings'!V1473,"&gt;"&amp;$D$14)</f>
        <v>0</v>
      </c>
      <c r="R472" s="85"/>
      <c r="S472" s="78">
        <f>'Sch D. Workings'!AA1473</f>
        <v>0</v>
      </c>
      <c r="T472" s="309">
        <f>IF(OR('Sch D. Workings'!D466="",$D$7&lt;=O$7,S472=0),0,IF(OR(N472="Exceeded Cap",SUM(H472,N472)='Sch D. Workings'!$D$12),"Exceeded cap",IF((SUMIFS('Sch A. Input'!H464:CJ464,'Sch A. Input'!$H$14:$CJ$14,"Total",'Sch A. Input'!$H$13:$CJ$13,"&lt;="&amp;$U$7))&gt;'Sch D. Workings'!$D$12,MIN('Sch D. Workings'!AD1473,'Sch D. Workings'!$D$12-N472-H472),'Sch D. Workings'!AD1473)))</f>
        <v>0</v>
      </c>
      <c r="U472" s="221">
        <f>'Sch D. Workings'!AI1473</f>
        <v>0</v>
      </c>
      <c r="V472" s="82">
        <f>IFERROR(LOOKUP('Sch D. Workings'!AF1473,$C$10:$C$14,$B$10:$B$14),0)</f>
        <v>0</v>
      </c>
      <c r="W472" s="99">
        <f>COUNTIFS('Sch D. Workings'!AF1473,"&gt;"&amp;$D$14)</f>
        <v>0</v>
      </c>
      <c r="X472" s="85"/>
      <c r="Y472" s="78">
        <f>'Sch D. Workings'!AK1473</f>
        <v>0</v>
      </c>
      <c r="Z472" s="309">
        <f>IF(OR('Sch D. Workings'!D466="",$D$7&lt;=U$7,Y472=0),0,IF(OR(T472="Exceeded Cap",N472="Exceeded Cap",SUM(H472,N472,T472)='Sch D. Workings'!$D$12),"Exceeded Cap",IF((SUMIFS('Sch A. Input'!H464:CJ464,'Sch A. Input'!$H$14:$CJ$14,"Total",'Sch A. Input'!$H$13:$CJ$13,"&lt;="&amp;$AA$7))&gt;'Sch D. Workings'!$D$12,MIN('Sch D. Workings'!AN1473,'Sch D. Workings'!$D$12-N472-T472-H472),'Sch D. Workings'!AN1473)))</f>
        <v>0</v>
      </c>
      <c r="AA472" s="221">
        <f>'Sch D. Workings'!AS1473</f>
        <v>0</v>
      </c>
      <c r="AB472" s="82">
        <f>IFERROR(LOOKUP('Sch D. Workings'!AP1473,$C$10:$C$14,$B$10:$B$14),0)</f>
        <v>0</v>
      </c>
      <c r="AC472" s="99">
        <f>COUNTIFS('Sch D. Workings'!AP1473,"&gt;"&amp;$D$14)</f>
        <v>0</v>
      </c>
    </row>
    <row r="473" spans="3:29" x14ac:dyDescent="0.35">
      <c r="C473" s="81" t="str">
        <f>IF('Sch A. Input'!B465="","",'Sch A. Input'!B465)</f>
        <v/>
      </c>
      <c r="D473" s="81" t="str">
        <f>IF('Sch A. Input'!C465="","",'Sch A. Input'!C465)</f>
        <v/>
      </c>
      <c r="E473" s="85"/>
      <c r="F473" s="85"/>
      <c r="G473" s="99">
        <f>'Sch D. Workings'!G1474</f>
        <v>0</v>
      </c>
      <c r="H473" s="310">
        <f>IF(OR('Sch D. Workings'!D467="",G473=0),0,(IF((SUMIFS('Sch A. Input'!H465:CJ465,'Sch A. Input'!$H$14:$CJ$14,"Total",'Sch A. Input'!$H$13:$CJ$13,"&lt;="&amp;$I$7))&gt;'Sch D. Workings'!$D$12,MIN('Sch D. Workings'!J1474,'Sch D. Workings'!$D$12),'Sch D. Workings'!J1474)))</f>
        <v>0</v>
      </c>
      <c r="I473" s="221">
        <f>'Sch D. Workings'!O1474</f>
        <v>0</v>
      </c>
      <c r="J473" s="82">
        <f>IFERROR(LOOKUP('Sch D. Workings'!L1474,$C$10:$C$14,$B$10:$B$14),0)</f>
        <v>0</v>
      </c>
      <c r="K473" s="99">
        <f>COUNTIFS('Sch D. Workings'!L1474,"&gt;"&amp;$D$14)</f>
        <v>0</v>
      </c>
      <c r="L473" s="300"/>
      <c r="M473" s="78">
        <f>'Sch D. Workings'!Q1474</f>
        <v>0</v>
      </c>
      <c r="N473" s="309">
        <f>IF(OR('Sch D. Workings'!D467="",$D$7&lt;=I$7,M473=0),0,(IF(H473='Sch D. Workings'!$D$12,"Exceeded Cap",IF((SUMIFS('Sch A. Input'!H465:CJ465,'Sch A. Input'!$H$14:$CJ$14,"Total",'Sch A. Input'!$H$13:$CJ$13,"&lt;="&amp;$O$7))&gt;'Sch D. Workings'!$D$12,MIN('Sch D. Workings'!T1474,'Sch D. Workings'!$D$12-H473),'Sch D. Workings'!T1474))))</f>
        <v>0</v>
      </c>
      <c r="O473" s="221">
        <f>'Sch D. Workings'!Y1474</f>
        <v>0</v>
      </c>
      <c r="P473" s="82">
        <f>IFERROR(LOOKUP('Sch D. Workings'!V1474,$C$10:$C$14,$B$10:$B$14),0)</f>
        <v>0</v>
      </c>
      <c r="Q473" s="99">
        <f>COUNTIFS('Sch D. Workings'!V1474,"&gt;"&amp;$D$14)</f>
        <v>0</v>
      </c>
      <c r="R473" s="85"/>
      <c r="S473" s="78">
        <f>'Sch D. Workings'!AA1474</f>
        <v>0</v>
      </c>
      <c r="T473" s="309">
        <f>IF(OR('Sch D. Workings'!D467="",$D$7&lt;=O$7,S473=0),0,IF(OR(N473="Exceeded Cap",SUM(H473,N473)='Sch D. Workings'!$D$12),"Exceeded cap",IF((SUMIFS('Sch A. Input'!H465:CJ465,'Sch A. Input'!$H$14:$CJ$14,"Total",'Sch A. Input'!$H$13:$CJ$13,"&lt;="&amp;$U$7))&gt;'Sch D. Workings'!$D$12,MIN('Sch D. Workings'!AD1474,'Sch D. Workings'!$D$12-N473-H473),'Sch D. Workings'!AD1474)))</f>
        <v>0</v>
      </c>
      <c r="U473" s="221">
        <f>'Sch D. Workings'!AI1474</f>
        <v>0</v>
      </c>
      <c r="V473" s="82">
        <f>IFERROR(LOOKUP('Sch D. Workings'!AF1474,$C$10:$C$14,$B$10:$B$14),0)</f>
        <v>0</v>
      </c>
      <c r="W473" s="99">
        <f>COUNTIFS('Sch D. Workings'!AF1474,"&gt;"&amp;$D$14)</f>
        <v>0</v>
      </c>
      <c r="X473" s="85"/>
      <c r="Y473" s="78">
        <f>'Sch D. Workings'!AK1474</f>
        <v>0</v>
      </c>
      <c r="Z473" s="309">
        <f>IF(OR('Sch D. Workings'!D467="",$D$7&lt;=U$7,Y473=0),0,IF(OR(T473="Exceeded Cap",N473="Exceeded Cap",SUM(H473,N473,T473)='Sch D. Workings'!$D$12),"Exceeded Cap",IF((SUMIFS('Sch A. Input'!H465:CJ465,'Sch A. Input'!$H$14:$CJ$14,"Total",'Sch A. Input'!$H$13:$CJ$13,"&lt;="&amp;$AA$7))&gt;'Sch D. Workings'!$D$12,MIN('Sch D. Workings'!AN1474,'Sch D. Workings'!$D$12-N473-T473-H473),'Sch D. Workings'!AN1474)))</f>
        <v>0</v>
      </c>
      <c r="AA473" s="221">
        <f>'Sch D. Workings'!AS1474</f>
        <v>0</v>
      </c>
      <c r="AB473" s="82">
        <f>IFERROR(LOOKUP('Sch D. Workings'!AP1474,$C$10:$C$14,$B$10:$B$14),0)</f>
        <v>0</v>
      </c>
      <c r="AC473" s="99">
        <f>COUNTIFS('Sch D. Workings'!AP1474,"&gt;"&amp;$D$14)</f>
        <v>0</v>
      </c>
    </row>
    <row r="474" spans="3:29" x14ac:dyDescent="0.35">
      <c r="C474" s="81" t="str">
        <f>IF('Sch A. Input'!B466="","",'Sch A. Input'!B466)</f>
        <v/>
      </c>
      <c r="D474" s="81" t="str">
        <f>IF('Sch A. Input'!C466="","",'Sch A. Input'!C466)</f>
        <v/>
      </c>
      <c r="E474" s="85"/>
      <c r="F474" s="85"/>
      <c r="G474" s="99">
        <f>'Sch D. Workings'!G1475</f>
        <v>0</v>
      </c>
      <c r="H474" s="310">
        <f>IF(OR('Sch D. Workings'!D468="",G474=0),0,(IF((SUMIFS('Sch A. Input'!H466:CJ466,'Sch A. Input'!$H$14:$CJ$14,"Total",'Sch A. Input'!$H$13:$CJ$13,"&lt;="&amp;$I$7))&gt;'Sch D. Workings'!$D$12,MIN('Sch D. Workings'!J1475,'Sch D. Workings'!$D$12),'Sch D. Workings'!J1475)))</f>
        <v>0</v>
      </c>
      <c r="I474" s="221">
        <f>'Sch D. Workings'!O1475</f>
        <v>0</v>
      </c>
      <c r="J474" s="82">
        <f>IFERROR(LOOKUP('Sch D. Workings'!L1475,$C$10:$C$14,$B$10:$B$14),0)</f>
        <v>0</v>
      </c>
      <c r="K474" s="99">
        <f>COUNTIFS('Sch D. Workings'!L1475,"&gt;"&amp;$D$14)</f>
        <v>0</v>
      </c>
      <c r="L474" s="300"/>
      <c r="M474" s="78">
        <f>'Sch D. Workings'!Q1475</f>
        <v>0</v>
      </c>
      <c r="N474" s="309">
        <f>IF(OR('Sch D. Workings'!D468="",$D$7&lt;=I$7,M474=0),0,(IF(H474='Sch D. Workings'!$D$12,"Exceeded Cap",IF((SUMIFS('Sch A. Input'!H466:CJ466,'Sch A. Input'!$H$14:$CJ$14,"Total",'Sch A. Input'!$H$13:$CJ$13,"&lt;="&amp;$O$7))&gt;'Sch D. Workings'!$D$12,MIN('Sch D. Workings'!T1475,'Sch D. Workings'!$D$12-H474),'Sch D. Workings'!T1475))))</f>
        <v>0</v>
      </c>
      <c r="O474" s="221">
        <f>'Sch D. Workings'!Y1475</f>
        <v>0</v>
      </c>
      <c r="P474" s="82">
        <f>IFERROR(LOOKUP('Sch D. Workings'!V1475,$C$10:$C$14,$B$10:$B$14),0)</f>
        <v>0</v>
      </c>
      <c r="Q474" s="99">
        <f>COUNTIFS('Sch D. Workings'!V1475,"&gt;"&amp;$D$14)</f>
        <v>0</v>
      </c>
      <c r="R474" s="85"/>
      <c r="S474" s="78">
        <f>'Sch D. Workings'!AA1475</f>
        <v>0</v>
      </c>
      <c r="T474" s="309">
        <f>IF(OR('Sch D. Workings'!D468="",$D$7&lt;=O$7,S474=0),0,IF(OR(N474="Exceeded Cap",SUM(H474,N474)='Sch D. Workings'!$D$12),"Exceeded cap",IF((SUMIFS('Sch A. Input'!H466:CJ466,'Sch A. Input'!$H$14:$CJ$14,"Total",'Sch A. Input'!$H$13:$CJ$13,"&lt;="&amp;$U$7))&gt;'Sch D. Workings'!$D$12,MIN('Sch D. Workings'!AD1475,'Sch D. Workings'!$D$12-N474-H474),'Sch D. Workings'!AD1475)))</f>
        <v>0</v>
      </c>
      <c r="U474" s="221">
        <f>'Sch D. Workings'!AI1475</f>
        <v>0</v>
      </c>
      <c r="V474" s="82">
        <f>IFERROR(LOOKUP('Sch D. Workings'!AF1475,$C$10:$C$14,$B$10:$B$14),0)</f>
        <v>0</v>
      </c>
      <c r="W474" s="99">
        <f>COUNTIFS('Sch D. Workings'!AF1475,"&gt;"&amp;$D$14)</f>
        <v>0</v>
      </c>
      <c r="X474" s="85"/>
      <c r="Y474" s="78">
        <f>'Sch D. Workings'!AK1475</f>
        <v>0</v>
      </c>
      <c r="Z474" s="309">
        <f>IF(OR('Sch D. Workings'!D468="",$D$7&lt;=U$7,Y474=0),0,IF(OR(T474="Exceeded Cap",N474="Exceeded Cap",SUM(H474,N474,T474)='Sch D. Workings'!$D$12),"Exceeded Cap",IF((SUMIFS('Sch A. Input'!H466:CJ466,'Sch A. Input'!$H$14:$CJ$14,"Total",'Sch A. Input'!$H$13:$CJ$13,"&lt;="&amp;$AA$7))&gt;'Sch D. Workings'!$D$12,MIN('Sch D. Workings'!AN1475,'Sch D. Workings'!$D$12-N474-T474-H474),'Sch D. Workings'!AN1475)))</f>
        <v>0</v>
      </c>
      <c r="AA474" s="221">
        <f>'Sch D. Workings'!AS1475</f>
        <v>0</v>
      </c>
      <c r="AB474" s="82">
        <f>IFERROR(LOOKUP('Sch D. Workings'!AP1475,$C$10:$C$14,$B$10:$B$14),0)</f>
        <v>0</v>
      </c>
      <c r="AC474" s="99">
        <f>COUNTIFS('Sch D. Workings'!AP1475,"&gt;"&amp;$D$14)</f>
        <v>0</v>
      </c>
    </row>
    <row r="475" spans="3:29" x14ac:dyDescent="0.35">
      <c r="C475" s="81" t="str">
        <f>IF('Sch A. Input'!B467="","",'Sch A. Input'!B467)</f>
        <v/>
      </c>
      <c r="D475" s="81" t="str">
        <f>IF('Sch A. Input'!C467="","",'Sch A. Input'!C467)</f>
        <v/>
      </c>
      <c r="E475" s="85"/>
      <c r="F475" s="85"/>
      <c r="G475" s="99">
        <f>'Sch D. Workings'!G1476</f>
        <v>0</v>
      </c>
      <c r="H475" s="310">
        <f>IF(OR('Sch D. Workings'!D469="",G475=0),0,(IF((SUMIFS('Sch A. Input'!H467:CJ467,'Sch A. Input'!$H$14:$CJ$14,"Total",'Sch A. Input'!$H$13:$CJ$13,"&lt;="&amp;$I$7))&gt;'Sch D. Workings'!$D$12,MIN('Sch D. Workings'!J1476,'Sch D. Workings'!$D$12),'Sch D. Workings'!J1476)))</f>
        <v>0</v>
      </c>
      <c r="I475" s="221">
        <f>'Sch D. Workings'!O1476</f>
        <v>0</v>
      </c>
      <c r="J475" s="82">
        <f>IFERROR(LOOKUP('Sch D. Workings'!L1476,$C$10:$C$14,$B$10:$B$14),0)</f>
        <v>0</v>
      </c>
      <c r="K475" s="99">
        <f>COUNTIFS('Sch D. Workings'!L1476,"&gt;"&amp;$D$14)</f>
        <v>0</v>
      </c>
      <c r="L475" s="300"/>
      <c r="M475" s="78">
        <f>'Sch D. Workings'!Q1476</f>
        <v>0</v>
      </c>
      <c r="N475" s="309">
        <f>IF(OR('Sch D. Workings'!D469="",$D$7&lt;=I$7,M475=0),0,(IF(H475='Sch D. Workings'!$D$12,"Exceeded Cap",IF((SUMIFS('Sch A. Input'!H467:CJ467,'Sch A. Input'!$H$14:$CJ$14,"Total",'Sch A. Input'!$H$13:$CJ$13,"&lt;="&amp;$O$7))&gt;'Sch D. Workings'!$D$12,MIN('Sch D. Workings'!T1476,'Sch D. Workings'!$D$12-H475),'Sch D. Workings'!T1476))))</f>
        <v>0</v>
      </c>
      <c r="O475" s="221">
        <f>'Sch D. Workings'!Y1476</f>
        <v>0</v>
      </c>
      <c r="P475" s="82">
        <f>IFERROR(LOOKUP('Sch D. Workings'!V1476,$C$10:$C$14,$B$10:$B$14),0)</f>
        <v>0</v>
      </c>
      <c r="Q475" s="99">
        <f>COUNTIFS('Sch D. Workings'!V1476,"&gt;"&amp;$D$14)</f>
        <v>0</v>
      </c>
      <c r="R475" s="85"/>
      <c r="S475" s="78">
        <f>'Sch D. Workings'!AA1476</f>
        <v>0</v>
      </c>
      <c r="T475" s="309">
        <f>IF(OR('Sch D. Workings'!D469="",$D$7&lt;=O$7,S475=0),0,IF(OR(N475="Exceeded Cap",SUM(H475,N475)='Sch D. Workings'!$D$12),"Exceeded cap",IF((SUMIFS('Sch A. Input'!H467:CJ467,'Sch A. Input'!$H$14:$CJ$14,"Total",'Sch A. Input'!$H$13:$CJ$13,"&lt;="&amp;$U$7))&gt;'Sch D. Workings'!$D$12,MIN('Sch D. Workings'!AD1476,'Sch D. Workings'!$D$12-N475-H475),'Sch D. Workings'!AD1476)))</f>
        <v>0</v>
      </c>
      <c r="U475" s="221">
        <f>'Sch D. Workings'!AI1476</f>
        <v>0</v>
      </c>
      <c r="V475" s="82">
        <f>IFERROR(LOOKUP('Sch D. Workings'!AF1476,$C$10:$C$14,$B$10:$B$14),0)</f>
        <v>0</v>
      </c>
      <c r="W475" s="99">
        <f>COUNTIFS('Sch D. Workings'!AF1476,"&gt;"&amp;$D$14)</f>
        <v>0</v>
      </c>
      <c r="X475" s="85"/>
      <c r="Y475" s="78">
        <f>'Sch D. Workings'!AK1476</f>
        <v>0</v>
      </c>
      <c r="Z475" s="309">
        <f>IF(OR('Sch D. Workings'!D469="",$D$7&lt;=U$7,Y475=0),0,IF(OR(T475="Exceeded Cap",N475="Exceeded Cap",SUM(H475,N475,T475)='Sch D. Workings'!$D$12),"Exceeded Cap",IF((SUMIFS('Sch A. Input'!H467:CJ467,'Sch A. Input'!$H$14:$CJ$14,"Total",'Sch A. Input'!$H$13:$CJ$13,"&lt;="&amp;$AA$7))&gt;'Sch D. Workings'!$D$12,MIN('Sch D. Workings'!AN1476,'Sch D. Workings'!$D$12-N475-T475-H475),'Sch D. Workings'!AN1476)))</f>
        <v>0</v>
      </c>
      <c r="AA475" s="221">
        <f>'Sch D. Workings'!AS1476</f>
        <v>0</v>
      </c>
      <c r="AB475" s="82">
        <f>IFERROR(LOOKUP('Sch D. Workings'!AP1476,$C$10:$C$14,$B$10:$B$14),0)</f>
        <v>0</v>
      </c>
      <c r="AC475" s="99">
        <f>COUNTIFS('Sch D. Workings'!AP1476,"&gt;"&amp;$D$14)</f>
        <v>0</v>
      </c>
    </row>
    <row r="476" spans="3:29" x14ac:dyDescent="0.35">
      <c r="C476" s="81" t="str">
        <f>IF('Sch A. Input'!B468="","",'Sch A. Input'!B468)</f>
        <v/>
      </c>
      <c r="D476" s="81" t="str">
        <f>IF('Sch A. Input'!C468="","",'Sch A. Input'!C468)</f>
        <v/>
      </c>
      <c r="E476" s="85"/>
      <c r="F476" s="85"/>
      <c r="G476" s="99">
        <f>'Sch D. Workings'!G1477</f>
        <v>0</v>
      </c>
      <c r="H476" s="310">
        <f>IF(OR('Sch D. Workings'!D470="",G476=0),0,(IF((SUMIFS('Sch A. Input'!H468:CJ468,'Sch A. Input'!$H$14:$CJ$14,"Total",'Sch A. Input'!$H$13:$CJ$13,"&lt;="&amp;$I$7))&gt;'Sch D. Workings'!$D$12,MIN('Sch D. Workings'!J1477,'Sch D. Workings'!$D$12),'Sch D. Workings'!J1477)))</f>
        <v>0</v>
      </c>
      <c r="I476" s="221">
        <f>'Sch D. Workings'!O1477</f>
        <v>0</v>
      </c>
      <c r="J476" s="82">
        <f>IFERROR(LOOKUP('Sch D. Workings'!L1477,$C$10:$C$14,$B$10:$B$14),0)</f>
        <v>0</v>
      </c>
      <c r="K476" s="99">
        <f>COUNTIFS('Sch D. Workings'!L1477,"&gt;"&amp;$D$14)</f>
        <v>0</v>
      </c>
      <c r="L476" s="300"/>
      <c r="M476" s="78">
        <f>'Sch D. Workings'!Q1477</f>
        <v>0</v>
      </c>
      <c r="N476" s="309">
        <f>IF(OR('Sch D. Workings'!D470="",$D$7&lt;=I$7,M476=0),0,(IF(H476='Sch D. Workings'!$D$12,"Exceeded Cap",IF((SUMIFS('Sch A. Input'!H468:CJ468,'Sch A. Input'!$H$14:$CJ$14,"Total",'Sch A. Input'!$H$13:$CJ$13,"&lt;="&amp;$O$7))&gt;'Sch D. Workings'!$D$12,MIN('Sch D. Workings'!T1477,'Sch D. Workings'!$D$12-H476),'Sch D. Workings'!T1477))))</f>
        <v>0</v>
      </c>
      <c r="O476" s="221">
        <f>'Sch D. Workings'!Y1477</f>
        <v>0</v>
      </c>
      <c r="P476" s="82">
        <f>IFERROR(LOOKUP('Sch D. Workings'!V1477,$C$10:$C$14,$B$10:$B$14),0)</f>
        <v>0</v>
      </c>
      <c r="Q476" s="99">
        <f>COUNTIFS('Sch D. Workings'!V1477,"&gt;"&amp;$D$14)</f>
        <v>0</v>
      </c>
      <c r="R476" s="85"/>
      <c r="S476" s="78">
        <f>'Sch D. Workings'!AA1477</f>
        <v>0</v>
      </c>
      <c r="T476" s="309">
        <f>IF(OR('Sch D. Workings'!D470="",$D$7&lt;=O$7,S476=0),0,IF(OR(N476="Exceeded Cap",SUM(H476,N476)='Sch D. Workings'!$D$12),"Exceeded cap",IF((SUMIFS('Sch A. Input'!H468:CJ468,'Sch A. Input'!$H$14:$CJ$14,"Total",'Sch A. Input'!$H$13:$CJ$13,"&lt;="&amp;$U$7))&gt;'Sch D. Workings'!$D$12,MIN('Sch D. Workings'!AD1477,'Sch D. Workings'!$D$12-N476-H476),'Sch D. Workings'!AD1477)))</f>
        <v>0</v>
      </c>
      <c r="U476" s="221">
        <f>'Sch D. Workings'!AI1477</f>
        <v>0</v>
      </c>
      <c r="V476" s="82">
        <f>IFERROR(LOOKUP('Sch D. Workings'!AF1477,$C$10:$C$14,$B$10:$B$14),0)</f>
        <v>0</v>
      </c>
      <c r="W476" s="99">
        <f>COUNTIFS('Sch D. Workings'!AF1477,"&gt;"&amp;$D$14)</f>
        <v>0</v>
      </c>
      <c r="X476" s="85"/>
      <c r="Y476" s="78">
        <f>'Sch D. Workings'!AK1477</f>
        <v>0</v>
      </c>
      <c r="Z476" s="309">
        <f>IF(OR('Sch D. Workings'!D470="",$D$7&lt;=U$7,Y476=0),0,IF(OR(T476="Exceeded Cap",N476="Exceeded Cap",SUM(H476,N476,T476)='Sch D. Workings'!$D$12),"Exceeded Cap",IF((SUMIFS('Sch A. Input'!H468:CJ468,'Sch A. Input'!$H$14:$CJ$14,"Total",'Sch A. Input'!$H$13:$CJ$13,"&lt;="&amp;$AA$7))&gt;'Sch D. Workings'!$D$12,MIN('Sch D. Workings'!AN1477,'Sch D. Workings'!$D$12-N476-T476-H476),'Sch D. Workings'!AN1477)))</f>
        <v>0</v>
      </c>
      <c r="AA476" s="221">
        <f>'Sch D. Workings'!AS1477</f>
        <v>0</v>
      </c>
      <c r="AB476" s="82">
        <f>IFERROR(LOOKUP('Sch D. Workings'!AP1477,$C$10:$C$14,$B$10:$B$14),0)</f>
        <v>0</v>
      </c>
      <c r="AC476" s="99">
        <f>COUNTIFS('Sch D. Workings'!AP1477,"&gt;"&amp;$D$14)</f>
        <v>0</v>
      </c>
    </row>
    <row r="477" spans="3:29" x14ac:dyDescent="0.35">
      <c r="C477" s="81" t="str">
        <f>IF('Sch A. Input'!B469="","",'Sch A. Input'!B469)</f>
        <v/>
      </c>
      <c r="D477" s="81" t="str">
        <f>IF('Sch A. Input'!C469="","",'Sch A. Input'!C469)</f>
        <v/>
      </c>
      <c r="E477" s="85"/>
      <c r="F477" s="85"/>
      <c r="G477" s="99">
        <f>'Sch D. Workings'!G1478</f>
        <v>0</v>
      </c>
      <c r="H477" s="310">
        <f>IF(OR('Sch D. Workings'!D471="",G477=0),0,(IF((SUMIFS('Sch A. Input'!H469:CJ469,'Sch A. Input'!$H$14:$CJ$14,"Total",'Sch A. Input'!$H$13:$CJ$13,"&lt;="&amp;$I$7))&gt;'Sch D. Workings'!$D$12,MIN('Sch D. Workings'!J1478,'Sch D. Workings'!$D$12),'Sch D. Workings'!J1478)))</f>
        <v>0</v>
      </c>
      <c r="I477" s="221">
        <f>'Sch D. Workings'!O1478</f>
        <v>0</v>
      </c>
      <c r="J477" s="82">
        <f>IFERROR(LOOKUP('Sch D. Workings'!L1478,$C$10:$C$14,$B$10:$B$14),0)</f>
        <v>0</v>
      </c>
      <c r="K477" s="99">
        <f>COUNTIFS('Sch D. Workings'!L1478,"&gt;"&amp;$D$14)</f>
        <v>0</v>
      </c>
      <c r="L477" s="300"/>
      <c r="M477" s="78">
        <f>'Sch D. Workings'!Q1478</f>
        <v>0</v>
      </c>
      <c r="N477" s="309">
        <f>IF(OR('Sch D. Workings'!D471="",$D$7&lt;=I$7,M477=0),0,(IF(H477='Sch D. Workings'!$D$12,"Exceeded Cap",IF((SUMIFS('Sch A. Input'!H469:CJ469,'Sch A. Input'!$H$14:$CJ$14,"Total",'Sch A. Input'!$H$13:$CJ$13,"&lt;="&amp;$O$7))&gt;'Sch D. Workings'!$D$12,MIN('Sch D. Workings'!T1478,'Sch D. Workings'!$D$12-H477),'Sch D. Workings'!T1478))))</f>
        <v>0</v>
      </c>
      <c r="O477" s="221">
        <f>'Sch D. Workings'!Y1478</f>
        <v>0</v>
      </c>
      <c r="P477" s="82">
        <f>IFERROR(LOOKUP('Sch D. Workings'!V1478,$C$10:$C$14,$B$10:$B$14),0)</f>
        <v>0</v>
      </c>
      <c r="Q477" s="99">
        <f>COUNTIFS('Sch D. Workings'!V1478,"&gt;"&amp;$D$14)</f>
        <v>0</v>
      </c>
      <c r="R477" s="85"/>
      <c r="S477" s="78">
        <f>'Sch D. Workings'!AA1478</f>
        <v>0</v>
      </c>
      <c r="T477" s="309">
        <f>IF(OR('Sch D. Workings'!D471="",$D$7&lt;=O$7,S477=0),0,IF(OR(N477="Exceeded Cap",SUM(H477,N477)='Sch D. Workings'!$D$12),"Exceeded cap",IF((SUMIFS('Sch A. Input'!H469:CJ469,'Sch A. Input'!$H$14:$CJ$14,"Total",'Sch A. Input'!$H$13:$CJ$13,"&lt;="&amp;$U$7))&gt;'Sch D. Workings'!$D$12,MIN('Sch D. Workings'!AD1478,'Sch D. Workings'!$D$12-N477-H477),'Sch D. Workings'!AD1478)))</f>
        <v>0</v>
      </c>
      <c r="U477" s="221">
        <f>'Sch D. Workings'!AI1478</f>
        <v>0</v>
      </c>
      <c r="V477" s="82">
        <f>IFERROR(LOOKUP('Sch D. Workings'!AF1478,$C$10:$C$14,$B$10:$B$14),0)</f>
        <v>0</v>
      </c>
      <c r="W477" s="99">
        <f>COUNTIFS('Sch D. Workings'!AF1478,"&gt;"&amp;$D$14)</f>
        <v>0</v>
      </c>
      <c r="X477" s="85"/>
      <c r="Y477" s="78">
        <f>'Sch D. Workings'!AK1478</f>
        <v>0</v>
      </c>
      <c r="Z477" s="309">
        <f>IF(OR('Sch D. Workings'!D471="",$D$7&lt;=U$7,Y477=0),0,IF(OR(T477="Exceeded Cap",N477="Exceeded Cap",SUM(H477,N477,T477)='Sch D. Workings'!$D$12),"Exceeded Cap",IF((SUMIFS('Sch A. Input'!H469:CJ469,'Sch A. Input'!$H$14:$CJ$14,"Total",'Sch A. Input'!$H$13:$CJ$13,"&lt;="&amp;$AA$7))&gt;'Sch D. Workings'!$D$12,MIN('Sch D. Workings'!AN1478,'Sch D. Workings'!$D$12-N477-T477-H477),'Sch D. Workings'!AN1478)))</f>
        <v>0</v>
      </c>
      <c r="AA477" s="221">
        <f>'Sch D. Workings'!AS1478</f>
        <v>0</v>
      </c>
      <c r="AB477" s="82">
        <f>IFERROR(LOOKUP('Sch D. Workings'!AP1478,$C$10:$C$14,$B$10:$B$14),0)</f>
        <v>0</v>
      </c>
      <c r="AC477" s="99">
        <f>COUNTIFS('Sch D. Workings'!AP1478,"&gt;"&amp;$D$14)</f>
        <v>0</v>
      </c>
    </row>
    <row r="478" spans="3:29" x14ac:dyDescent="0.35">
      <c r="C478" s="81" t="str">
        <f>IF('Sch A. Input'!B470="","",'Sch A. Input'!B470)</f>
        <v/>
      </c>
      <c r="D478" s="81" t="str">
        <f>IF('Sch A. Input'!C470="","",'Sch A. Input'!C470)</f>
        <v/>
      </c>
      <c r="E478" s="85"/>
      <c r="F478" s="85"/>
      <c r="G478" s="99">
        <f>'Sch D. Workings'!G1479</f>
        <v>0</v>
      </c>
      <c r="H478" s="310">
        <f>IF(OR('Sch D. Workings'!D472="",G478=0),0,(IF((SUMIFS('Sch A. Input'!H470:CJ470,'Sch A. Input'!$H$14:$CJ$14,"Total",'Sch A. Input'!$H$13:$CJ$13,"&lt;="&amp;$I$7))&gt;'Sch D. Workings'!$D$12,MIN('Sch D. Workings'!J1479,'Sch D. Workings'!$D$12),'Sch D. Workings'!J1479)))</f>
        <v>0</v>
      </c>
      <c r="I478" s="221">
        <f>'Sch D. Workings'!O1479</f>
        <v>0</v>
      </c>
      <c r="J478" s="82">
        <f>IFERROR(LOOKUP('Sch D. Workings'!L1479,$C$10:$C$14,$B$10:$B$14),0)</f>
        <v>0</v>
      </c>
      <c r="K478" s="99">
        <f>COUNTIFS('Sch D. Workings'!L1479,"&gt;"&amp;$D$14)</f>
        <v>0</v>
      </c>
      <c r="L478" s="300"/>
      <c r="M478" s="78">
        <f>'Sch D. Workings'!Q1479</f>
        <v>0</v>
      </c>
      <c r="N478" s="309">
        <f>IF(OR('Sch D. Workings'!D472="",$D$7&lt;=I$7,M478=0),0,(IF(H478='Sch D. Workings'!$D$12,"Exceeded Cap",IF((SUMIFS('Sch A. Input'!H470:CJ470,'Sch A. Input'!$H$14:$CJ$14,"Total",'Sch A. Input'!$H$13:$CJ$13,"&lt;="&amp;$O$7))&gt;'Sch D. Workings'!$D$12,MIN('Sch D. Workings'!T1479,'Sch D. Workings'!$D$12-H478),'Sch D. Workings'!T1479))))</f>
        <v>0</v>
      </c>
      <c r="O478" s="221">
        <f>'Sch D. Workings'!Y1479</f>
        <v>0</v>
      </c>
      <c r="P478" s="82">
        <f>IFERROR(LOOKUP('Sch D. Workings'!V1479,$C$10:$C$14,$B$10:$B$14),0)</f>
        <v>0</v>
      </c>
      <c r="Q478" s="99">
        <f>COUNTIFS('Sch D. Workings'!V1479,"&gt;"&amp;$D$14)</f>
        <v>0</v>
      </c>
      <c r="R478" s="85"/>
      <c r="S478" s="78">
        <f>'Sch D. Workings'!AA1479</f>
        <v>0</v>
      </c>
      <c r="T478" s="309">
        <f>IF(OR('Sch D. Workings'!D472="",$D$7&lt;=O$7,S478=0),0,IF(OR(N478="Exceeded Cap",SUM(H478,N478)='Sch D. Workings'!$D$12),"Exceeded cap",IF((SUMIFS('Sch A. Input'!H470:CJ470,'Sch A. Input'!$H$14:$CJ$14,"Total",'Sch A. Input'!$H$13:$CJ$13,"&lt;="&amp;$U$7))&gt;'Sch D. Workings'!$D$12,MIN('Sch D. Workings'!AD1479,'Sch D. Workings'!$D$12-N478-H478),'Sch D. Workings'!AD1479)))</f>
        <v>0</v>
      </c>
      <c r="U478" s="221">
        <f>'Sch D. Workings'!AI1479</f>
        <v>0</v>
      </c>
      <c r="V478" s="82">
        <f>IFERROR(LOOKUP('Sch D. Workings'!AF1479,$C$10:$C$14,$B$10:$B$14),0)</f>
        <v>0</v>
      </c>
      <c r="W478" s="99">
        <f>COUNTIFS('Sch D. Workings'!AF1479,"&gt;"&amp;$D$14)</f>
        <v>0</v>
      </c>
      <c r="X478" s="85"/>
      <c r="Y478" s="78">
        <f>'Sch D. Workings'!AK1479</f>
        <v>0</v>
      </c>
      <c r="Z478" s="309">
        <f>IF(OR('Sch D. Workings'!D472="",$D$7&lt;=U$7,Y478=0),0,IF(OR(T478="Exceeded Cap",N478="Exceeded Cap",SUM(H478,N478,T478)='Sch D. Workings'!$D$12),"Exceeded Cap",IF((SUMIFS('Sch A. Input'!H470:CJ470,'Sch A. Input'!$H$14:$CJ$14,"Total",'Sch A. Input'!$H$13:$CJ$13,"&lt;="&amp;$AA$7))&gt;'Sch D. Workings'!$D$12,MIN('Sch D. Workings'!AN1479,'Sch D. Workings'!$D$12-N478-T478-H478),'Sch D. Workings'!AN1479)))</f>
        <v>0</v>
      </c>
      <c r="AA478" s="221">
        <f>'Sch D. Workings'!AS1479</f>
        <v>0</v>
      </c>
      <c r="AB478" s="82">
        <f>IFERROR(LOOKUP('Sch D. Workings'!AP1479,$C$10:$C$14,$B$10:$B$14),0)</f>
        <v>0</v>
      </c>
      <c r="AC478" s="99">
        <f>COUNTIFS('Sch D. Workings'!AP1479,"&gt;"&amp;$D$14)</f>
        <v>0</v>
      </c>
    </row>
    <row r="479" spans="3:29" x14ac:dyDescent="0.35">
      <c r="C479" s="81" t="str">
        <f>IF('Sch A. Input'!B471="","",'Sch A. Input'!B471)</f>
        <v/>
      </c>
      <c r="D479" s="81" t="str">
        <f>IF('Sch A. Input'!C471="","",'Sch A. Input'!C471)</f>
        <v/>
      </c>
      <c r="E479" s="85"/>
      <c r="F479" s="85"/>
      <c r="G479" s="99">
        <f>'Sch D. Workings'!G1480</f>
        <v>0</v>
      </c>
      <c r="H479" s="310">
        <f>IF(OR('Sch D. Workings'!D473="",G479=0),0,(IF((SUMIFS('Sch A. Input'!H471:CJ471,'Sch A. Input'!$H$14:$CJ$14,"Total",'Sch A. Input'!$H$13:$CJ$13,"&lt;="&amp;$I$7))&gt;'Sch D. Workings'!$D$12,MIN('Sch D. Workings'!J1480,'Sch D. Workings'!$D$12),'Sch D. Workings'!J1480)))</f>
        <v>0</v>
      </c>
      <c r="I479" s="221">
        <f>'Sch D. Workings'!O1480</f>
        <v>0</v>
      </c>
      <c r="J479" s="82">
        <f>IFERROR(LOOKUP('Sch D. Workings'!L1480,$C$10:$C$14,$B$10:$B$14),0)</f>
        <v>0</v>
      </c>
      <c r="K479" s="99">
        <f>COUNTIFS('Sch D. Workings'!L1480,"&gt;"&amp;$D$14)</f>
        <v>0</v>
      </c>
      <c r="L479" s="300"/>
      <c r="M479" s="78">
        <f>'Sch D. Workings'!Q1480</f>
        <v>0</v>
      </c>
      <c r="N479" s="309">
        <f>IF(OR('Sch D. Workings'!D473="",$D$7&lt;=I$7,M479=0),0,(IF(H479='Sch D. Workings'!$D$12,"Exceeded Cap",IF((SUMIFS('Sch A. Input'!H471:CJ471,'Sch A. Input'!$H$14:$CJ$14,"Total",'Sch A. Input'!$H$13:$CJ$13,"&lt;="&amp;$O$7))&gt;'Sch D. Workings'!$D$12,MIN('Sch D. Workings'!T1480,'Sch D. Workings'!$D$12-H479),'Sch D. Workings'!T1480))))</f>
        <v>0</v>
      </c>
      <c r="O479" s="221">
        <f>'Sch D. Workings'!Y1480</f>
        <v>0</v>
      </c>
      <c r="P479" s="82">
        <f>IFERROR(LOOKUP('Sch D. Workings'!V1480,$C$10:$C$14,$B$10:$B$14),0)</f>
        <v>0</v>
      </c>
      <c r="Q479" s="99">
        <f>COUNTIFS('Sch D. Workings'!V1480,"&gt;"&amp;$D$14)</f>
        <v>0</v>
      </c>
      <c r="R479" s="85"/>
      <c r="S479" s="78">
        <f>'Sch D. Workings'!AA1480</f>
        <v>0</v>
      </c>
      <c r="T479" s="309">
        <f>IF(OR('Sch D. Workings'!D473="",$D$7&lt;=O$7,S479=0),0,IF(OR(N479="Exceeded Cap",SUM(H479,N479)='Sch D. Workings'!$D$12),"Exceeded cap",IF((SUMIFS('Sch A. Input'!H471:CJ471,'Sch A. Input'!$H$14:$CJ$14,"Total",'Sch A. Input'!$H$13:$CJ$13,"&lt;="&amp;$U$7))&gt;'Sch D. Workings'!$D$12,MIN('Sch D. Workings'!AD1480,'Sch D. Workings'!$D$12-N479-H479),'Sch D. Workings'!AD1480)))</f>
        <v>0</v>
      </c>
      <c r="U479" s="221">
        <f>'Sch D. Workings'!AI1480</f>
        <v>0</v>
      </c>
      <c r="V479" s="82">
        <f>IFERROR(LOOKUP('Sch D. Workings'!AF1480,$C$10:$C$14,$B$10:$B$14),0)</f>
        <v>0</v>
      </c>
      <c r="W479" s="99">
        <f>COUNTIFS('Sch D. Workings'!AF1480,"&gt;"&amp;$D$14)</f>
        <v>0</v>
      </c>
      <c r="X479" s="85"/>
      <c r="Y479" s="78">
        <f>'Sch D. Workings'!AK1480</f>
        <v>0</v>
      </c>
      <c r="Z479" s="309">
        <f>IF(OR('Sch D. Workings'!D473="",$D$7&lt;=U$7,Y479=0),0,IF(OR(T479="Exceeded Cap",N479="Exceeded Cap",SUM(H479,N479,T479)='Sch D. Workings'!$D$12),"Exceeded Cap",IF((SUMIFS('Sch A. Input'!H471:CJ471,'Sch A. Input'!$H$14:$CJ$14,"Total",'Sch A. Input'!$H$13:$CJ$13,"&lt;="&amp;$AA$7))&gt;'Sch D. Workings'!$D$12,MIN('Sch D. Workings'!AN1480,'Sch D. Workings'!$D$12-N479-T479-H479),'Sch D. Workings'!AN1480)))</f>
        <v>0</v>
      </c>
      <c r="AA479" s="221">
        <f>'Sch D. Workings'!AS1480</f>
        <v>0</v>
      </c>
      <c r="AB479" s="82">
        <f>IFERROR(LOOKUP('Sch D. Workings'!AP1480,$C$10:$C$14,$B$10:$B$14),0)</f>
        <v>0</v>
      </c>
      <c r="AC479" s="99">
        <f>COUNTIFS('Sch D. Workings'!AP1480,"&gt;"&amp;$D$14)</f>
        <v>0</v>
      </c>
    </row>
    <row r="480" spans="3:29" x14ac:dyDescent="0.35">
      <c r="C480" s="81" t="str">
        <f>IF('Sch A. Input'!B472="","",'Sch A. Input'!B472)</f>
        <v/>
      </c>
      <c r="D480" s="81" t="str">
        <f>IF('Sch A. Input'!C472="","",'Sch A. Input'!C472)</f>
        <v/>
      </c>
      <c r="E480" s="85"/>
      <c r="F480" s="85"/>
      <c r="G480" s="99">
        <f>'Sch D. Workings'!G1481</f>
        <v>0</v>
      </c>
      <c r="H480" s="310">
        <f>IF(OR('Sch D. Workings'!D474="",G480=0),0,(IF((SUMIFS('Sch A. Input'!H472:CJ472,'Sch A. Input'!$H$14:$CJ$14,"Total",'Sch A. Input'!$H$13:$CJ$13,"&lt;="&amp;$I$7))&gt;'Sch D. Workings'!$D$12,MIN('Sch D. Workings'!J1481,'Sch D. Workings'!$D$12),'Sch D. Workings'!J1481)))</f>
        <v>0</v>
      </c>
      <c r="I480" s="221">
        <f>'Sch D. Workings'!O1481</f>
        <v>0</v>
      </c>
      <c r="J480" s="82">
        <f>IFERROR(LOOKUP('Sch D. Workings'!L1481,$C$10:$C$14,$B$10:$B$14),0)</f>
        <v>0</v>
      </c>
      <c r="K480" s="99">
        <f>COUNTIFS('Sch D. Workings'!L1481,"&gt;"&amp;$D$14)</f>
        <v>0</v>
      </c>
      <c r="L480" s="300"/>
      <c r="M480" s="78">
        <f>'Sch D. Workings'!Q1481</f>
        <v>0</v>
      </c>
      <c r="N480" s="309">
        <f>IF(OR('Sch D. Workings'!D474="",$D$7&lt;=I$7,M480=0),0,(IF(H480='Sch D. Workings'!$D$12,"Exceeded Cap",IF((SUMIFS('Sch A. Input'!H472:CJ472,'Sch A. Input'!$H$14:$CJ$14,"Total",'Sch A. Input'!$H$13:$CJ$13,"&lt;="&amp;$O$7))&gt;'Sch D. Workings'!$D$12,MIN('Sch D. Workings'!T1481,'Sch D. Workings'!$D$12-H480),'Sch D. Workings'!T1481))))</f>
        <v>0</v>
      </c>
      <c r="O480" s="221">
        <f>'Sch D. Workings'!Y1481</f>
        <v>0</v>
      </c>
      <c r="P480" s="82">
        <f>IFERROR(LOOKUP('Sch D. Workings'!V1481,$C$10:$C$14,$B$10:$B$14),0)</f>
        <v>0</v>
      </c>
      <c r="Q480" s="99">
        <f>COUNTIFS('Sch D. Workings'!V1481,"&gt;"&amp;$D$14)</f>
        <v>0</v>
      </c>
      <c r="R480" s="85"/>
      <c r="S480" s="78">
        <f>'Sch D. Workings'!AA1481</f>
        <v>0</v>
      </c>
      <c r="T480" s="309">
        <f>IF(OR('Sch D. Workings'!D474="",$D$7&lt;=O$7,S480=0),0,IF(OR(N480="Exceeded Cap",SUM(H480,N480)='Sch D. Workings'!$D$12),"Exceeded cap",IF((SUMIFS('Sch A. Input'!H472:CJ472,'Sch A. Input'!$H$14:$CJ$14,"Total",'Sch A. Input'!$H$13:$CJ$13,"&lt;="&amp;$U$7))&gt;'Sch D. Workings'!$D$12,MIN('Sch D. Workings'!AD1481,'Sch D. Workings'!$D$12-N480-H480),'Sch D. Workings'!AD1481)))</f>
        <v>0</v>
      </c>
      <c r="U480" s="221">
        <f>'Sch D. Workings'!AI1481</f>
        <v>0</v>
      </c>
      <c r="V480" s="82">
        <f>IFERROR(LOOKUP('Sch D. Workings'!AF1481,$C$10:$C$14,$B$10:$B$14),0)</f>
        <v>0</v>
      </c>
      <c r="W480" s="99">
        <f>COUNTIFS('Sch D. Workings'!AF1481,"&gt;"&amp;$D$14)</f>
        <v>0</v>
      </c>
      <c r="X480" s="85"/>
      <c r="Y480" s="78">
        <f>'Sch D. Workings'!AK1481</f>
        <v>0</v>
      </c>
      <c r="Z480" s="309">
        <f>IF(OR('Sch D. Workings'!D474="",$D$7&lt;=U$7,Y480=0),0,IF(OR(T480="Exceeded Cap",N480="Exceeded Cap",SUM(H480,N480,T480)='Sch D. Workings'!$D$12),"Exceeded Cap",IF((SUMIFS('Sch A. Input'!H472:CJ472,'Sch A. Input'!$H$14:$CJ$14,"Total",'Sch A. Input'!$H$13:$CJ$13,"&lt;="&amp;$AA$7))&gt;'Sch D. Workings'!$D$12,MIN('Sch D. Workings'!AN1481,'Sch D. Workings'!$D$12-N480-T480-H480),'Sch D. Workings'!AN1481)))</f>
        <v>0</v>
      </c>
      <c r="AA480" s="221">
        <f>'Sch D. Workings'!AS1481</f>
        <v>0</v>
      </c>
      <c r="AB480" s="82">
        <f>IFERROR(LOOKUP('Sch D. Workings'!AP1481,$C$10:$C$14,$B$10:$B$14),0)</f>
        <v>0</v>
      </c>
      <c r="AC480" s="99">
        <f>COUNTIFS('Sch D. Workings'!AP1481,"&gt;"&amp;$D$14)</f>
        <v>0</v>
      </c>
    </row>
    <row r="481" spans="3:29" x14ac:dyDescent="0.35">
      <c r="C481" s="81" t="str">
        <f>IF('Sch A. Input'!B473="","",'Sch A. Input'!B473)</f>
        <v/>
      </c>
      <c r="D481" s="81" t="str">
        <f>IF('Sch A. Input'!C473="","",'Sch A. Input'!C473)</f>
        <v/>
      </c>
      <c r="E481" s="85"/>
      <c r="F481" s="85"/>
      <c r="G481" s="99">
        <f>'Sch D. Workings'!G1482</f>
        <v>0</v>
      </c>
      <c r="H481" s="310">
        <f>IF(OR('Sch D. Workings'!D475="",G481=0),0,(IF((SUMIFS('Sch A. Input'!H473:CJ473,'Sch A. Input'!$H$14:$CJ$14,"Total",'Sch A. Input'!$H$13:$CJ$13,"&lt;="&amp;$I$7))&gt;'Sch D. Workings'!$D$12,MIN('Sch D. Workings'!J1482,'Sch D. Workings'!$D$12),'Sch D. Workings'!J1482)))</f>
        <v>0</v>
      </c>
      <c r="I481" s="221">
        <f>'Sch D. Workings'!O1482</f>
        <v>0</v>
      </c>
      <c r="J481" s="82">
        <f>IFERROR(LOOKUP('Sch D. Workings'!L1482,$C$10:$C$14,$B$10:$B$14),0)</f>
        <v>0</v>
      </c>
      <c r="K481" s="99">
        <f>COUNTIFS('Sch D. Workings'!L1482,"&gt;"&amp;$D$14)</f>
        <v>0</v>
      </c>
      <c r="L481" s="300"/>
      <c r="M481" s="78">
        <f>'Sch D. Workings'!Q1482</f>
        <v>0</v>
      </c>
      <c r="N481" s="309">
        <f>IF(OR('Sch D. Workings'!D475="",$D$7&lt;=I$7,M481=0),0,(IF(H481='Sch D. Workings'!$D$12,"Exceeded Cap",IF((SUMIFS('Sch A. Input'!H473:CJ473,'Sch A. Input'!$H$14:$CJ$14,"Total",'Sch A. Input'!$H$13:$CJ$13,"&lt;="&amp;$O$7))&gt;'Sch D. Workings'!$D$12,MIN('Sch D. Workings'!T1482,'Sch D. Workings'!$D$12-H481),'Sch D. Workings'!T1482))))</f>
        <v>0</v>
      </c>
      <c r="O481" s="221">
        <f>'Sch D. Workings'!Y1482</f>
        <v>0</v>
      </c>
      <c r="P481" s="82">
        <f>IFERROR(LOOKUP('Sch D. Workings'!V1482,$C$10:$C$14,$B$10:$B$14),0)</f>
        <v>0</v>
      </c>
      <c r="Q481" s="99">
        <f>COUNTIFS('Sch D. Workings'!V1482,"&gt;"&amp;$D$14)</f>
        <v>0</v>
      </c>
      <c r="R481" s="85"/>
      <c r="S481" s="78">
        <f>'Sch D. Workings'!AA1482</f>
        <v>0</v>
      </c>
      <c r="T481" s="309">
        <f>IF(OR('Sch D. Workings'!D475="",$D$7&lt;=O$7,S481=0),0,IF(OR(N481="Exceeded Cap",SUM(H481,N481)='Sch D. Workings'!$D$12),"Exceeded cap",IF((SUMIFS('Sch A. Input'!H473:CJ473,'Sch A. Input'!$H$14:$CJ$14,"Total",'Sch A. Input'!$H$13:$CJ$13,"&lt;="&amp;$U$7))&gt;'Sch D. Workings'!$D$12,MIN('Sch D. Workings'!AD1482,'Sch D. Workings'!$D$12-N481-H481),'Sch D. Workings'!AD1482)))</f>
        <v>0</v>
      </c>
      <c r="U481" s="221">
        <f>'Sch D. Workings'!AI1482</f>
        <v>0</v>
      </c>
      <c r="V481" s="82">
        <f>IFERROR(LOOKUP('Sch D. Workings'!AF1482,$C$10:$C$14,$B$10:$B$14),0)</f>
        <v>0</v>
      </c>
      <c r="W481" s="99">
        <f>COUNTIFS('Sch D. Workings'!AF1482,"&gt;"&amp;$D$14)</f>
        <v>0</v>
      </c>
      <c r="X481" s="85"/>
      <c r="Y481" s="78">
        <f>'Sch D. Workings'!AK1482</f>
        <v>0</v>
      </c>
      <c r="Z481" s="309">
        <f>IF(OR('Sch D. Workings'!D475="",$D$7&lt;=U$7,Y481=0),0,IF(OR(T481="Exceeded Cap",N481="Exceeded Cap",SUM(H481,N481,T481)='Sch D. Workings'!$D$12),"Exceeded Cap",IF((SUMIFS('Sch A. Input'!H473:CJ473,'Sch A. Input'!$H$14:$CJ$14,"Total",'Sch A. Input'!$H$13:$CJ$13,"&lt;="&amp;$AA$7))&gt;'Sch D. Workings'!$D$12,MIN('Sch D. Workings'!AN1482,'Sch D. Workings'!$D$12-N481-T481-H481),'Sch D. Workings'!AN1482)))</f>
        <v>0</v>
      </c>
      <c r="AA481" s="221">
        <f>'Sch D. Workings'!AS1482</f>
        <v>0</v>
      </c>
      <c r="AB481" s="82">
        <f>IFERROR(LOOKUP('Sch D. Workings'!AP1482,$C$10:$C$14,$B$10:$B$14),0)</f>
        <v>0</v>
      </c>
      <c r="AC481" s="99">
        <f>COUNTIFS('Sch D. Workings'!AP1482,"&gt;"&amp;$D$14)</f>
        <v>0</v>
      </c>
    </row>
    <row r="482" spans="3:29" x14ac:dyDescent="0.35">
      <c r="C482" s="81" t="str">
        <f>IF('Sch A. Input'!B474="","",'Sch A. Input'!B474)</f>
        <v/>
      </c>
      <c r="D482" s="81" t="str">
        <f>IF('Sch A. Input'!C474="","",'Sch A. Input'!C474)</f>
        <v/>
      </c>
      <c r="E482" s="85"/>
      <c r="F482" s="85"/>
      <c r="G482" s="99">
        <f>'Sch D. Workings'!G1483</f>
        <v>0</v>
      </c>
      <c r="H482" s="310">
        <f>IF(OR('Sch D. Workings'!D476="",G482=0),0,(IF((SUMIFS('Sch A. Input'!H474:CJ474,'Sch A. Input'!$H$14:$CJ$14,"Total",'Sch A. Input'!$H$13:$CJ$13,"&lt;="&amp;$I$7))&gt;'Sch D. Workings'!$D$12,MIN('Sch D. Workings'!J1483,'Sch D. Workings'!$D$12),'Sch D. Workings'!J1483)))</f>
        <v>0</v>
      </c>
      <c r="I482" s="221">
        <f>'Sch D. Workings'!O1483</f>
        <v>0</v>
      </c>
      <c r="J482" s="82">
        <f>IFERROR(LOOKUP('Sch D. Workings'!L1483,$C$10:$C$14,$B$10:$B$14),0)</f>
        <v>0</v>
      </c>
      <c r="K482" s="99">
        <f>COUNTIFS('Sch D. Workings'!L1483,"&gt;"&amp;$D$14)</f>
        <v>0</v>
      </c>
      <c r="L482" s="300"/>
      <c r="M482" s="78">
        <f>'Sch D. Workings'!Q1483</f>
        <v>0</v>
      </c>
      <c r="N482" s="309">
        <f>IF(OR('Sch D. Workings'!D476="",$D$7&lt;=I$7,M482=0),0,(IF(H482='Sch D. Workings'!$D$12,"Exceeded Cap",IF((SUMIFS('Sch A. Input'!H474:CJ474,'Sch A. Input'!$H$14:$CJ$14,"Total",'Sch A. Input'!$H$13:$CJ$13,"&lt;="&amp;$O$7))&gt;'Sch D. Workings'!$D$12,MIN('Sch D. Workings'!T1483,'Sch D. Workings'!$D$12-H482),'Sch D. Workings'!T1483))))</f>
        <v>0</v>
      </c>
      <c r="O482" s="221">
        <f>'Sch D. Workings'!Y1483</f>
        <v>0</v>
      </c>
      <c r="P482" s="82">
        <f>IFERROR(LOOKUP('Sch D. Workings'!V1483,$C$10:$C$14,$B$10:$B$14),0)</f>
        <v>0</v>
      </c>
      <c r="Q482" s="99">
        <f>COUNTIFS('Sch D. Workings'!V1483,"&gt;"&amp;$D$14)</f>
        <v>0</v>
      </c>
      <c r="R482" s="85"/>
      <c r="S482" s="78">
        <f>'Sch D. Workings'!AA1483</f>
        <v>0</v>
      </c>
      <c r="T482" s="309">
        <f>IF(OR('Sch D. Workings'!D476="",$D$7&lt;=O$7,S482=0),0,IF(OR(N482="Exceeded Cap",SUM(H482,N482)='Sch D. Workings'!$D$12),"Exceeded cap",IF((SUMIFS('Sch A. Input'!H474:CJ474,'Sch A. Input'!$H$14:$CJ$14,"Total",'Sch A. Input'!$H$13:$CJ$13,"&lt;="&amp;$U$7))&gt;'Sch D. Workings'!$D$12,MIN('Sch D. Workings'!AD1483,'Sch D. Workings'!$D$12-N482-H482),'Sch D. Workings'!AD1483)))</f>
        <v>0</v>
      </c>
      <c r="U482" s="221">
        <f>'Sch D. Workings'!AI1483</f>
        <v>0</v>
      </c>
      <c r="V482" s="82">
        <f>IFERROR(LOOKUP('Sch D. Workings'!AF1483,$C$10:$C$14,$B$10:$B$14),0)</f>
        <v>0</v>
      </c>
      <c r="W482" s="99">
        <f>COUNTIFS('Sch D. Workings'!AF1483,"&gt;"&amp;$D$14)</f>
        <v>0</v>
      </c>
      <c r="X482" s="85"/>
      <c r="Y482" s="78">
        <f>'Sch D. Workings'!AK1483</f>
        <v>0</v>
      </c>
      <c r="Z482" s="309">
        <f>IF(OR('Sch D. Workings'!D476="",$D$7&lt;=U$7,Y482=0),0,IF(OR(T482="Exceeded Cap",N482="Exceeded Cap",SUM(H482,N482,T482)='Sch D. Workings'!$D$12),"Exceeded Cap",IF((SUMIFS('Sch A. Input'!H474:CJ474,'Sch A. Input'!$H$14:$CJ$14,"Total",'Sch A. Input'!$H$13:$CJ$13,"&lt;="&amp;$AA$7))&gt;'Sch D. Workings'!$D$12,MIN('Sch D. Workings'!AN1483,'Sch D. Workings'!$D$12-N482-T482-H482),'Sch D. Workings'!AN1483)))</f>
        <v>0</v>
      </c>
      <c r="AA482" s="221">
        <f>'Sch D. Workings'!AS1483</f>
        <v>0</v>
      </c>
      <c r="AB482" s="82">
        <f>IFERROR(LOOKUP('Sch D. Workings'!AP1483,$C$10:$C$14,$B$10:$B$14),0)</f>
        <v>0</v>
      </c>
      <c r="AC482" s="99">
        <f>COUNTIFS('Sch D. Workings'!AP1483,"&gt;"&amp;$D$14)</f>
        <v>0</v>
      </c>
    </row>
    <row r="483" spans="3:29" x14ac:dyDescent="0.35">
      <c r="C483" s="81" t="str">
        <f>IF('Sch A. Input'!B475="","",'Sch A. Input'!B475)</f>
        <v/>
      </c>
      <c r="D483" s="81" t="str">
        <f>IF('Sch A. Input'!C475="","",'Sch A. Input'!C475)</f>
        <v/>
      </c>
      <c r="E483" s="85"/>
      <c r="F483" s="85"/>
      <c r="G483" s="99">
        <f>'Sch D. Workings'!G1484</f>
        <v>0</v>
      </c>
      <c r="H483" s="310">
        <f>IF(OR('Sch D. Workings'!D477="",G483=0),0,(IF((SUMIFS('Sch A. Input'!H475:CJ475,'Sch A. Input'!$H$14:$CJ$14,"Total",'Sch A. Input'!$H$13:$CJ$13,"&lt;="&amp;$I$7))&gt;'Sch D. Workings'!$D$12,MIN('Sch D. Workings'!J1484,'Sch D. Workings'!$D$12),'Sch D. Workings'!J1484)))</f>
        <v>0</v>
      </c>
      <c r="I483" s="221">
        <f>'Sch D. Workings'!O1484</f>
        <v>0</v>
      </c>
      <c r="J483" s="82">
        <f>IFERROR(LOOKUP('Sch D. Workings'!L1484,$C$10:$C$14,$B$10:$B$14),0)</f>
        <v>0</v>
      </c>
      <c r="K483" s="99">
        <f>COUNTIFS('Sch D. Workings'!L1484,"&gt;"&amp;$D$14)</f>
        <v>0</v>
      </c>
      <c r="L483" s="300"/>
      <c r="M483" s="78">
        <f>'Sch D. Workings'!Q1484</f>
        <v>0</v>
      </c>
      <c r="N483" s="309">
        <f>IF(OR('Sch D. Workings'!D477="",$D$7&lt;=I$7,M483=0),0,(IF(H483='Sch D. Workings'!$D$12,"Exceeded Cap",IF((SUMIFS('Sch A. Input'!H475:CJ475,'Sch A. Input'!$H$14:$CJ$14,"Total",'Sch A. Input'!$H$13:$CJ$13,"&lt;="&amp;$O$7))&gt;'Sch D. Workings'!$D$12,MIN('Sch D. Workings'!T1484,'Sch D. Workings'!$D$12-H483),'Sch D. Workings'!T1484))))</f>
        <v>0</v>
      </c>
      <c r="O483" s="221">
        <f>'Sch D. Workings'!Y1484</f>
        <v>0</v>
      </c>
      <c r="P483" s="82">
        <f>IFERROR(LOOKUP('Sch D. Workings'!V1484,$C$10:$C$14,$B$10:$B$14),0)</f>
        <v>0</v>
      </c>
      <c r="Q483" s="99">
        <f>COUNTIFS('Sch D. Workings'!V1484,"&gt;"&amp;$D$14)</f>
        <v>0</v>
      </c>
      <c r="R483" s="85"/>
      <c r="S483" s="78">
        <f>'Sch D. Workings'!AA1484</f>
        <v>0</v>
      </c>
      <c r="T483" s="309">
        <f>IF(OR('Sch D. Workings'!D477="",$D$7&lt;=O$7,S483=0),0,IF(OR(N483="Exceeded Cap",SUM(H483,N483)='Sch D. Workings'!$D$12),"Exceeded cap",IF((SUMIFS('Sch A. Input'!H475:CJ475,'Sch A. Input'!$H$14:$CJ$14,"Total",'Sch A. Input'!$H$13:$CJ$13,"&lt;="&amp;$U$7))&gt;'Sch D. Workings'!$D$12,MIN('Sch D. Workings'!AD1484,'Sch D. Workings'!$D$12-N483-H483),'Sch D. Workings'!AD1484)))</f>
        <v>0</v>
      </c>
      <c r="U483" s="221">
        <f>'Sch D. Workings'!AI1484</f>
        <v>0</v>
      </c>
      <c r="V483" s="82">
        <f>IFERROR(LOOKUP('Sch D. Workings'!AF1484,$C$10:$C$14,$B$10:$B$14),0)</f>
        <v>0</v>
      </c>
      <c r="W483" s="99">
        <f>COUNTIFS('Sch D. Workings'!AF1484,"&gt;"&amp;$D$14)</f>
        <v>0</v>
      </c>
      <c r="X483" s="85"/>
      <c r="Y483" s="78">
        <f>'Sch D. Workings'!AK1484</f>
        <v>0</v>
      </c>
      <c r="Z483" s="309">
        <f>IF(OR('Sch D. Workings'!D477="",$D$7&lt;=U$7,Y483=0),0,IF(OR(T483="Exceeded Cap",N483="Exceeded Cap",SUM(H483,N483,T483)='Sch D. Workings'!$D$12),"Exceeded Cap",IF((SUMIFS('Sch A. Input'!H475:CJ475,'Sch A. Input'!$H$14:$CJ$14,"Total",'Sch A. Input'!$H$13:$CJ$13,"&lt;="&amp;$AA$7))&gt;'Sch D. Workings'!$D$12,MIN('Sch D. Workings'!AN1484,'Sch D. Workings'!$D$12-N483-T483-H483),'Sch D. Workings'!AN1484)))</f>
        <v>0</v>
      </c>
      <c r="AA483" s="221">
        <f>'Sch D. Workings'!AS1484</f>
        <v>0</v>
      </c>
      <c r="AB483" s="82">
        <f>IFERROR(LOOKUP('Sch D. Workings'!AP1484,$C$10:$C$14,$B$10:$B$14),0)</f>
        <v>0</v>
      </c>
      <c r="AC483" s="99">
        <f>COUNTIFS('Sch D. Workings'!AP1484,"&gt;"&amp;$D$14)</f>
        <v>0</v>
      </c>
    </row>
    <row r="484" spans="3:29" x14ac:dyDescent="0.35">
      <c r="C484" s="81" t="str">
        <f>IF('Sch A. Input'!B476="","",'Sch A. Input'!B476)</f>
        <v/>
      </c>
      <c r="D484" s="81" t="str">
        <f>IF('Sch A. Input'!C476="","",'Sch A. Input'!C476)</f>
        <v/>
      </c>
      <c r="E484" s="85"/>
      <c r="F484" s="85"/>
      <c r="G484" s="99">
        <f>'Sch D. Workings'!G1485</f>
        <v>0</v>
      </c>
      <c r="H484" s="310">
        <f>IF(OR('Sch D. Workings'!D478="",G484=0),0,(IF((SUMIFS('Sch A. Input'!H476:CJ476,'Sch A. Input'!$H$14:$CJ$14,"Total",'Sch A. Input'!$H$13:$CJ$13,"&lt;="&amp;$I$7))&gt;'Sch D. Workings'!$D$12,MIN('Sch D. Workings'!J1485,'Sch D. Workings'!$D$12),'Sch D. Workings'!J1485)))</f>
        <v>0</v>
      </c>
      <c r="I484" s="221">
        <f>'Sch D. Workings'!O1485</f>
        <v>0</v>
      </c>
      <c r="J484" s="82">
        <f>IFERROR(LOOKUP('Sch D. Workings'!L1485,$C$10:$C$14,$B$10:$B$14),0)</f>
        <v>0</v>
      </c>
      <c r="K484" s="99">
        <f>COUNTIFS('Sch D. Workings'!L1485,"&gt;"&amp;$D$14)</f>
        <v>0</v>
      </c>
      <c r="L484" s="300"/>
      <c r="M484" s="78">
        <f>'Sch D. Workings'!Q1485</f>
        <v>0</v>
      </c>
      <c r="N484" s="309">
        <f>IF(OR('Sch D. Workings'!D478="",$D$7&lt;=I$7,M484=0),0,(IF(H484='Sch D. Workings'!$D$12,"Exceeded Cap",IF((SUMIFS('Sch A. Input'!H476:CJ476,'Sch A. Input'!$H$14:$CJ$14,"Total",'Sch A. Input'!$H$13:$CJ$13,"&lt;="&amp;$O$7))&gt;'Sch D. Workings'!$D$12,MIN('Sch D. Workings'!T1485,'Sch D. Workings'!$D$12-H484),'Sch D. Workings'!T1485))))</f>
        <v>0</v>
      </c>
      <c r="O484" s="221">
        <f>'Sch D. Workings'!Y1485</f>
        <v>0</v>
      </c>
      <c r="P484" s="82">
        <f>IFERROR(LOOKUP('Sch D. Workings'!V1485,$C$10:$C$14,$B$10:$B$14),0)</f>
        <v>0</v>
      </c>
      <c r="Q484" s="99">
        <f>COUNTIFS('Sch D. Workings'!V1485,"&gt;"&amp;$D$14)</f>
        <v>0</v>
      </c>
      <c r="R484" s="85"/>
      <c r="S484" s="78">
        <f>'Sch D. Workings'!AA1485</f>
        <v>0</v>
      </c>
      <c r="T484" s="309">
        <f>IF(OR('Sch D. Workings'!D478="",$D$7&lt;=O$7,S484=0),0,IF(OR(N484="Exceeded Cap",SUM(H484,N484)='Sch D. Workings'!$D$12),"Exceeded cap",IF((SUMIFS('Sch A. Input'!H476:CJ476,'Sch A. Input'!$H$14:$CJ$14,"Total",'Sch A. Input'!$H$13:$CJ$13,"&lt;="&amp;$U$7))&gt;'Sch D. Workings'!$D$12,MIN('Sch D. Workings'!AD1485,'Sch D. Workings'!$D$12-N484-H484),'Sch D. Workings'!AD1485)))</f>
        <v>0</v>
      </c>
      <c r="U484" s="221">
        <f>'Sch D. Workings'!AI1485</f>
        <v>0</v>
      </c>
      <c r="V484" s="82">
        <f>IFERROR(LOOKUP('Sch D. Workings'!AF1485,$C$10:$C$14,$B$10:$B$14),0)</f>
        <v>0</v>
      </c>
      <c r="W484" s="99">
        <f>COUNTIFS('Sch D. Workings'!AF1485,"&gt;"&amp;$D$14)</f>
        <v>0</v>
      </c>
      <c r="X484" s="85"/>
      <c r="Y484" s="78">
        <f>'Sch D. Workings'!AK1485</f>
        <v>0</v>
      </c>
      <c r="Z484" s="309">
        <f>IF(OR('Sch D. Workings'!D478="",$D$7&lt;=U$7,Y484=0),0,IF(OR(T484="Exceeded Cap",N484="Exceeded Cap",SUM(H484,N484,T484)='Sch D. Workings'!$D$12),"Exceeded Cap",IF((SUMIFS('Sch A. Input'!H476:CJ476,'Sch A. Input'!$H$14:$CJ$14,"Total",'Sch A. Input'!$H$13:$CJ$13,"&lt;="&amp;$AA$7))&gt;'Sch D. Workings'!$D$12,MIN('Sch D. Workings'!AN1485,'Sch D. Workings'!$D$12-N484-T484-H484),'Sch D. Workings'!AN1485)))</f>
        <v>0</v>
      </c>
      <c r="AA484" s="221">
        <f>'Sch D. Workings'!AS1485</f>
        <v>0</v>
      </c>
      <c r="AB484" s="82">
        <f>IFERROR(LOOKUP('Sch D. Workings'!AP1485,$C$10:$C$14,$B$10:$B$14),0)</f>
        <v>0</v>
      </c>
      <c r="AC484" s="99">
        <f>COUNTIFS('Sch D. Workings'!AP1485,"&gt;"&amp;$D$14)</f>
        <v>0</v>
      </c>
    </row>
    <row r="485" spans="3:29" x14ac:dyDescent="0.35">
      <c r="C485" s="81" t="str">
        <f>IF('Sch A. Input'!B477="","",'Sch A. Input'!B477)</f>
        <v/>
      </c>
      <c r="D485" s="81" t="str">
        <f>IF('Sch A. Input'!C477="","",'Sch A. Input'!C477)</f>
        <v/>
      </c>
      <c r="E485" s="85"/>
      <c r="F485" s="85"/>
      <c r="G485" s="99">
        <f>'Sch D. Workings'!G1486</f>
        <v>0</v>
      </c>
      <c r="H485" s="310">
        <f>IF(OR('Sch D. Workings'!D479="",G485=0),0,(IF((SUMIFS('Sch A. Input'!H477:CJ477,'Sch A. Input'!$H$14:$CJ$14,"Total",'Sch A. Input'!$H$13:$CJ$13,"&lt;="&amp;$I$7))&gt;'Sch D. Workings'!$D$12,MIN('Sch D. Workings'!J1486,'Sch D. Workings'!$D$12),'Sch D. Workings'!J1486)))</f>
        <v>0</v>
      </c>
      <c r="I485" s="221">
        <f>'Sch D. Workings'!O1486</f>
        <v>0</v>
      </c>
      <c r="J485" s="82">
        <f>IFERROR(LOOKUP('Sch D. Workings'!L1486,$C$10:$C$14,$B$10:$B$14),0)</f>
        <v>0</v>
      </c>
      <c r="K485" s="99">
        <f>COUNTIFS('Sch D. Workings'!L1486,"&gt;"&amp;$D$14)</f>
        <v>0</v>
      </c>
      <c r="L485" s="300"/>
      <c r="M485" s="78">
        <f>'Sch D. Workings'!Q1486</f>
        <v>0</v>
      </c>
      <c r="N485" s="309">
        <f>IF(OR('Sch D. Workings'!D479="",$D$7&lt;=I$7,M485=0),0,(IF(H485='Sch D. Workings'!$D$12,"Exceeded Cap",IF((SUMIFS('Sch A. Input'!H477:CJ477,'Sch A. Input'!$H$14:$CJ$14,"Total",'Sch A. Input'!$H$13:$CJ$13,"&lt;="&amp;$O$7))&gt;'Sch D. Workings'!$D$12,MIN('Sch D. Workings'!T1486,'Sch D. Workings'!$D$12-H485),'Sch D. Workings'!T1486))))</f>
        <v>0</v>
      </c>
      <c r="O485" s="221">
        <f>'Sch D. Workings'!Y1486</f>
        <v>0</v>
      </c>
      <c r="P485" s="82">
        <f>IFERROR(LOOKUP('Sch D. Workings'!V1486,$C$10:$C$14,$B$10:$B$14),0)</f>
        <v>0</v>
      </c>
      <c r="Q485" s="99">
        <f>COUNTIFS('Sch D. Workings'!V1486,"&gt;"&amp;$D$14)</f>
        <v>0</v>
      </c>
      <c r="R485" s="85"/>
      <c r="S485" s="78">
        <f>'Sch D. Workings'!AA1486</f>
        <v>0</v>
      </c>
      <c r="T485" s="309">
        <f>IF(OR('Sch D. Workings'!D479="",$D$7&lt;=O$7,S485=0),0,IF(OR(N485="Exceeded Cap",SUM(H485,N485)='Sch D. Workings'!$D$12),"Exceeded cap",IF((SUMIFS('Sch A. Input'!H477:CJ477,'Sch A. Input'!$H$14:$CJ$14,"Total",'Sch A. Input'!$H$13:$CJ$13,"&lt;="&amp;$U$7))&gt;'Sch D. Workings'!$D$12,MIN('Sch D. Workings'!AD1486,'Sch D. Workings'!$D$12-N485-H485),'Sch D. Workings'!AD1486)))</f>
        <v>0</v>
      </c>
      <c r="U485" s="221">
        <f>'Sch D. Workings'!AI1486</f>
        <v>0</v>
      </c>
      <c r="V485" s="82">
        <f>IFERROR(LOOKUP('Sch D. Workings'!AF1486,$C$10:$C$14,$B$10:$B$14),0)</f>
        <v>0</v>
      </c>
      <c r="W485" s="99">
        <f>COUNTIFS('Sch D. Workings'!AF1486,"&gt;"&amp;$D$14)</f>
        <v>0</v>
      </c>
      <c r="X485" s="85"/>
      <c r="Y485" s="78">
        <f>'Sch D. Workings'!AK1486</f>
        <v>0</v>
      </c>
      <c r="Z485" s="309">
        <f>IF(OR('Sch D. Workings'!D479="",$D$7&lt;=U$7,Y485=0),0,IF(OR(T485="Exceeded Cap",N485="Exceeded Cap",SUM(H485,N485,T485)='Sch D. Workings'!$D$12),"Exceeded Cap",IF((SUMIFS('Sch A. Input'!H477:CJ477,'Sch A. Input'!$H$14:$CJ$14,"Total",'Sch A. Input'!$H$13:$CJ$13,"&lt;="&amp;$AA$7))&gt;'Sch D. Workings'!$D$12,MIN('Sch D. Workings'!AN1486,'Sch D. Workings'!$D$12-N485-T485-H485),'Sch D. Workings'!AN1486)))</f>
        <v>0</v>
      </c>
      <c r="AA485" s="221">
        <f>'Sch D. Workings'!AS1486</f>
        <v>0</v>
      </c>
      <c r="AB485" s="82">
        <f>IFERROR(LOOKUP('Sch D. Workings'!AP1486,$C$10:$C$14,$B$10:$B$14),0)</f>
        <v>0</v>
      </c>
      <c r="AC485" s="99">
        <f>COUNTIFS('Sch D. Workings'!AP1486,"&gt;"&amp;$D$14)</f>
        <v>0</v>
      </c>
    </row>
    <row r="486" spans="3:29" x14ac:dyDescent="0.35">
      <c r="C486" s="81" t="str">
        <f>IF('Sch A. Input'!B478="","",'Sch A. Input'!B478)</f>
        <v/>
      </c>
      <c r="D486" s="81" t="str">
        <f>IF('Sch A. Input'!C478="","",'Sch A. Input'!C478)</f>
        <v/>
      </c>
      <c r="E486" s="85"/>
      <c r="F486" s="85"/>
      <c r="G486" s="99">
        <f>'Sch D. Workings'!G1487</f>
        <v>0</v>
      </c>
      <c r="H486" s="310">
        <f>IF(OR('Sch D. Workings'!D480="",G486=0),0,(IF((SUMIFS('Sch A. Input'!H478:CJ478,'Sch A. Input'!$H$14:$CJ$14,"Total",'Sch A. Input'!$H$13:$CJ$13,"&lt;="&amp;$I$7))&gt;'Sch D. Workings'!$D$12,MIN('Sch D. Workings'!J1487,'Sch D. Workings'!$D$12),'Sch D. Workings'!J1487)))</f>
        <v>0</v>
      </c>
      <c r="I486" s="221">
        <f>'Sch D. Workings'!O1487</f>
        <v>0</v>
      </c>
      <c r="J486" s="82">
        <f>IFERROR(LOOKUP('Sch D. Workings'!L1487,$C$10:$C$14,$B$10:$B$14),0)</f>
        <v>0</v>
      </c>
      <c r="K486" s="99">
        <f>COUNTIFS('Sch D. Workings'!L1487,"&gt;"&amp;$D$14)</f>
        <v>0</v>
      </c>
      <c r="L486" s="300"/>
      <c r="M486" s="78">
        <f>'Sch D. Workings'!Q1487</f>
        <v>0</v>
      </c>
      <c r="N486" s="309">
        <f>IF(OR('Sch D. Workings'!D480="",$D$7&lt;=I$7,M486=0),0,(IF(H486='Sch D. Workings'!$D$12,"Exceeded Cap",IF((SUMIFS('Sch A. Input'!H478:CJ478,'Sch A. Input'!$H$14:$CJ$14,"Total",'Sch A. Input'!$H$13:$CJ$13,"&lt;="&amp;$O$7))&gt;'Sch D. Workings'!$D$12,MIN('Sch D. Workings'!T1487,'Sch D. Workings'!$D$12-H486),'Sch D. Workings'!T1487))))</f>
        <v>0</v>
      </c>
      <c r="O486" s="221">
        <f>'Sch D. Workings'!Y1487</f>
        <v>0</v>
      </c>
      <c r="P486" s="82">
        <f>IFERROR(LOOKUP('Sch D. Workings'!V1487,$C$10:$C$14,$B$10:$B$14),0)</f>
        <v>0</v>
      </c>
      <c r="Q486" s="99">
        <f>COUNTIFS('Sch D. Workings'!V1487,"&gt;"&amp;$D$14)</f>
        <v>0</v>
      </c>
      <c r="R486" s="85"/>
      <c r="S486" s="78">
        <f>'Sch D. Workings'!AA1487</f>
        <v>0</v>
      </c>
      <c r="T486" s="309">
        <f>IF(OR('Sch D. Workings'!D480="",$D$7&lt;=O$7,S486=0),0,IF(OR(N486="Exceeded Cap",SUM(H486,N486)='Sch D. Workings'!$D$12),"Exceeded cap",IF((SUMIFS('Sch A. Input'!H478:CJ478,'Sch A. Input'!$H$14:$CJ$14,"Total",'Sch A. Input'!$H$13:$CJ$13,"&lt;="&amp;$U$7))&gt;'Sch D. Workings'!$D$12,MIN('Sch D. Workings'!AD1487,'Sch D. Workings'!$D$12-N486-H486),'Sch D. Workings'!AD1487)))</f>
        <v>0</v>
      </c>
      <c r="U486" s="221">
        <f>'Sch D. Workings'!AI1487</f>
        <v>0</v>
      </c>
      <c r="V486" s="82">
        <f>IFERROR(LOOKUP('Sch D. Workings'!AF1487,$C$10:$C$14,$B$10:$B$14),0)</f>
        <v>0</v>
      </c>
      <c r="W486" s="99">
        <f>COUNTIFS('Sch D. Workings'!AF1487,"&gt;"&amp;$D$14)</f>
        <v>0</v>
      </c>
      <c r="X486" s="85"/>
      <c r="Y486" s="78">
        <f>'Sch D. Workings'!AK1487</f>
        <v>0</v>
      </c>
      <c r="Z486" s="309">
        <f>IF(OR('Sch D. Workings'!D480="",$D$7&lt;=U$7,Y486=0),0,IF(OR(T486="Exceeded Cap",N486="Exceeded Cap",SUM(H486,N486,T486)='Sch D. Workings'!$D$12),"Exceeded Cap",IF((SUMIFS('Sch A. Input'!H478:CJ478,'Sch A. Input'!$H$14:$CJ$14,"Total",'Sch A. Input'!$H$13:$CJ$13,"&lt;="&amp;$AA$7))&gt;'Sch D. Workings'!$D$12,MIN('Sch D. Workings'!AN1487,'Sch D. Workings'!$D$12-N486-T486-H486),'Sch D. Workings'!AN1487)))</f>
        <v>0</v>
      </c>
      <c r="AA486" s="221">
        <f>'Sch D. Workings'!AS1487</f>
        <v>0</v>
      </c>
      <c r="AB486" s="82">
        <f>IFERROR(LOOKUP('Sch D. Workings'!AP1487,$C$10:$C$14,$B$10:$B$14),0)</f>
        <v>0</v>
      </c>
      <c r="AC486" s="99">
        <f>COUNTIFS('Sch D. Workings'!AP1487,"&gt;"&amp;$D$14)</f>
        <v>0</v>
      </c>
    </row>
    <row r="487" spans="3:29" x14ac:dyDescent="0.35">
      <c r="C487" s="81" t="str">
        <f>IF('Sch A. Input'!B479="","",'Sch A. Input'!B479)</f>
        <v/>
      </c>
      <c r="D487" s="81" t="str">
        <f>IF('Sch A. Input'!C479="","",'Sch A. Input'!C479)</f>
        <v/>
      </c>
      <c r="E487" s="85"/>
      <c r="F487" s="85"/>
      <c r="G487" s="99">
        <f>'Sch D. Workings'!G1488</f>
        <v>0</v>
      </c>
      <c r="H487" s="310">
        <f>IF(OR('Sch D. Workings'!D481="",G487=0),0,(IF((SUMIFS('Sch A. Input'!H479:CJ479,'Sch A. Input'!$H$14:$CJ$14,"Total",'Sch A. Input'!$H$13:$CJ$13,"&lt;="&amp;$I$7))&gt;'Sch D. Workings'!$D$12,MIN('Sch D. Workings'!J1488,'Sch D. Workings'!$D$12),'Sch D. Workings'!J1488)))</f>
        <v>0</v>
      </c>
      <c r="I487" s="221">
        <f>'Sch D. Workings'!O1488</f>
        <v>0</v>
      </c>
      <c r="J487" s="82">
        <f>IFERROR(LOOKUP('Sch D. Workings'!L1488,$C$10:$C$14,$B$10:$B$14),0)</f>
        <v>0</v>
      </c>
      <c r="K487" s="99">
        <f>COUNTIFS('Sch D. Workings'!L1488,"&gt;"&amp;$D$14)</f>
        <v>0</v>
      </c>
      <c r="L487" s="300"/>
      <c r="M487" s="78">
        <f>'Sch D. Workings'!Q1488</f>
        <v>0</v>
      </c>
      <c r="N487" s="309">
        <f>IF(OR('Sch D. Workings'!D481="",$D$7&lt;=I$7,M487=0),0,(IF(H487='Sch D. Workings'!$D$12,"Exceeded Cap",IF((SUMIFS('Sch A. Input'!H479:CJ479,'Sch A. Input'!$H$14:$CJ$14,"Total",'Sch A. Input'!$H$13:$CJ$13,"&lt;="&amp;$O$7))&gt;'Sch D. Workings'!$D$12,MIN('Sch D. Workings'!T1488,'Sch D. Workings'!$D$12-H487),'Sch D. Workings'!T1488))))</f>
        <v>0</v>
      </c>
      <c r="O487" s="221">
        <f>'Sch D. Workings'!Y1488</f>
        <v>0</v>
      </c>
      <c r="P487" s="82">
        <f>IFERROR(LOOKUP('Sch D. Workings'!V1488,$C$10:$C$14,$B$10:$B$14),0)</f>
        <v>0</v>
      </c>
      <c r="Q487" s="99">
        <f>COUNTIFS('Sch D. Workings'!V1488,"&gt;"&amp;$D$14)</f>
        <v>0</v>
      </c>
      <c r="R487" s="85"/>
      <c r="S487" s="78">
        <f>'Sch D. Workings'!AA1488</f>
        <v>0</v>
      </c>
      <c r="T487" s="309">
        <f>IF(OR('Sch D. Workings'!D481="",$D$7&lt;=O$7,S487=0),0,IF(OR(N487="Exceeded Cap",SUM(H487,N487)='Sch D. Workings'!$D$12),"Exceeded cap",IF((SUMIFS('Sch A. Input'!H479:CJ479,'Sch A. Input'!$H$14:$CJ$14,"Total",'Sch A. Input'!$H$13:$CJ$13,"&lt;="&amp;$U$7))&gt;'Sch D. Workings'!$D$12,MIN('Sch D. Workings'!AD1488,'Sch D. Workings'!$D$12-N487-H487),'Sch D. Workings'!AD1488)))</f>
        <v>0</v>
      </c>
      <c r="U487" s="221">
        <f>'Sch D. Workings'!AI1488</f>
        <v>0</v>
      </c>
      <c r="V487" s="82">
        <f>IFERROR(LOOKUP('Sch D. Workings'!AF1488,$C$10:$C$14,$B$10:$B$14),0)</f>
        <v>0</v>
      </c>
      <c r="W487" s="99">
        <f>COUNTIFS('Sch D. Workings'!AF1488,"&gt;"&amp;$D$14)</f>
        <v>0</v>
      </c>
      <c r="X487" s="85"/>
      <c r="Y487" s="78">
        <f>'Sch D. Workings'!AK1488</f>
        <v>0</v>
      </c>
      <c r="Z487" s="309">
        <f>IF(OR('Sch D. Workings'!D481="",$D$7&lt;=U$7,Y487=0),0,IF(OR(T487="Exceeded Cap",N487="Exceeded Cap",SUM(H487,N487,T487)='Sch D. Workings'!$D$12),"Exceeded Cap",IF((SUMIFS('Sch A. Input'!H479:CJ479,'Sch A. Input'!$H$14:$CJ$14,"Total",'Sch A. Input'!$H$13:$CJ$13,"&lt;="&amp;$AA$7))&gt;'Sch D. Workings'!$D$12,MIN('Sch D. Workings'!AN1488,'Sch D. Workings'!$D$12-N487-T487-H487),'Sch D. Workings'!AN1488)))</f>
        <v>0</v>
      </c>
      <c r="AA487" s="221">
        <f>'Sch D. Workings'!AS1488</f>
        <v>0</v>
      </c>
      <c r="AB487" s="82">
        <f>IFERROR(LOOKUP('Sch D. Workings'!AP1488,$C$10:$C$14,$B$10:$B$14),0)</f>
        <v>0</v>
      </c>
      <c r="AC487" s="99">
        <f>COUNTIFS('Sch D. Workings'!AP1488,"&gt;"&amp;$D$14)</f>
        <v>0</v>
      </c>
    </row>
    <row r="488" spans="3:29" x14ac:dyDescent="0.35">
      <c r="C488" s="81" t="str">
        <f>IF('Sch A. Input'!B480="","",'Sch A. Input'!B480)</f>
        <v/>
      </c>
      <c r="D488" s="81" t="str">
        <f>IF('Sch A. Input'!C480="","",'Sch A. Input'!C480)</f>
        <v/>
      </c>
      <c r="E488" s="85"/>
      <c r="F488" s="85"/>
      <c r="G488" s="99">
        <f>'Sch D. Workings'!G1489</f>
        <v>0</v>
      </c>
      <c r="H488" s="310">
        <f>IF(OR('Sch D. Workings'!D482="",G488=0),0,(IF((SUMIFS('Sch A. Input'!H480:CJ480,'Sch A. Input'!$H$14:$CJ$14,"Total",'Sch A. Input'!$H$13:$CJ$13,"&lt;="&amp;$I$7))&gt;'Sch D. Workings'!$D$12,MIN('Sch D. Workings'!J1489,'Sch D. Workings'!$D$12),'Sch D. Workings'!J1489)))</f>
        <v>0</v>
      </c>
      <c r="I488" s="221">
        <f>'Sch D. Workings'!O1489</f>
        <v>0</v>
      </c>
      <c r="J488" s="82">
        <f>IFERROR(LOOKUP('Sch D. Workings'!L1489,$C$10:$C$14,$B$10:$B$14),0)</f>
        <v>0</v>
      </c>
      <c r="K488" s="99">
        <f>COUNTIFS('Sch D. Workings'!L1489,"&gt;"&amp;$D$14)</f>
        <v>0</v>
      </c>
      <c r="L488" s="300"/>
      <c r="M488" s="78">
        <f>'Sch D. Workings'!Q1489</f>
        <v>0</v>
      </c>
      <c r="N488" s="309">
        <f>IF(OR('Sch D. Workings'!D482="",$D$7&lt;=I$7,M488=0),0,(IF(H488='Sch D. Workings'!$D$12,"Exceeded Cap",IF((SUMIFS('Sch A. Input'!H480:CJ480,'Sch A. Input'!$H$14:$CJ$14,"Total",'Sch A. Input'!$H$13:$CJ$13,"&lt;="&amp;$O$7))&gt;'Sch D. Workings'!$D$12,MIN('Sch D. Workings'!T1489,'Sch D. Workings'!$D$12-H488),'Sch D. Workings'!T1489))))</f>
        <v>0</v>
      </c>
      <c r="O488" s="221">
        <f>'Sch D. Workings'!Y1489</f>
        <v>0</v>
      </c>
      <c r="P488" s="82">
        <f>IFERROR(LOOKUP('Sch D. Workings'!V1489,$C$10:$C$14,$B$10:$B$14),0)</f>
        <v>0</v>
      </c>
      <c r="Q488" s="99">
        <f>COUNTIFS('Sch D. Workings'!V1489,"&gt;"&amp;$D$14)</f>
        <v>0</v>
      </c>
      <c r="R488" s="85"/>
      <c r="S488" s="78">
        <f>'Sch D. Workings'!AA1489</f>
        <v>0</v>
      </c>
      <c r="T488" s="309">
        <f>IF(OR('Sch D. Workings'!D482="",$D$7&lt;=O$7,S488=0),0,IF(OR(N488="Exceeded Cap",SUM(H488,N488)='Sch D. Workings'!$D$12),"Exceeded cap",IF((SUMIFS('Sch A. Input'!H480:CJ480,'Sch A. Input'!$H$14:$CJ$14,"Total",'Sch A. Input'!$H$13:$CJ$13,"&lt;="&amp;$U$7))&gt;'Sch D. Workings'!$D$12,MIN('Sch D. Workings'!AD1489,'Sch D. Workings'!$D$12-N488-H488),'Sch D. Workings'!AD1489)))</f>
        <v>0</v>
      </c>
      <c r="U488" s="221">
        <f>'Sch D. Workings'!AI1489</f>
        <v>0</v>
      </c>
      <c r="V488" s="82">
        <f>IFERROR(LOOKUP('Sch D. Workings'!AF1489,$C$10:$C$14,$B$10:$B$14),0)</f>
        <v>0</v>
      </c>
      <c r="W488" s="99">
        <f>COUNTIFS('Sch D. Workings'!AF1489,"&gt;"&amp;$D$14)</f>
        <v>0</v>
      </c>
      <c r="X488" s="85"/>
      <c r="Y488" s="78">
        <f>'Sch D. Workings'!AK1489</f>
        <v>0</v>
      </c>
      <c r="Z488" s="309">
        <f>IF(OR('Sch D. Workings'!D482="",$D$7&lt;=U$7,Y488=0),0,IF(OR(T488="Exceeded Cap",N488="Exceeded Cap",SUM(H488,N488,T488)='Sch D. Workings'!$D$12),"Exceeded Cap",IF((SUMIFS('Sch A. Input'!H480:CJ480,'Sch A. Input'!$H$14:$CJ$14,"Total",'Sch A. Input'!$H$13:$CJ$13,"&lt;="&amp;$AA$7))&gt;'Sch D. Workings'!$D$12,MIN('Sch D. Workings'!AN1489,'Sch D. Workings'!$D$12-N488-T488-H488),'Sch D. Workings'!AN1489)))</f>
        <v>0</v>
      </c>
      <c r="AA488" s="221">
        <f>'Sch D. Workings'!AS1489</f>
        <v>0</v>
      </c>
      <c r="AB488" s="82">
        <f>IFERROR(LOOKUP('Sch D. Workings'!AP1489,$C$10:$C$14,$B$10:$B$14),0)</f>
        <v>0</v>
      </c>
      <c r="AC488" s="99">
        <f>COUNTIFS('Sch D. Workings'!AP1489,"&gt;"&amp;$D$14)</f>
        <v>0</v>
      </c>
    </row>
    <row r="489" spans="3:29" x14ac:dyDescent="0.35">
      <c r="C489" s="81" t="str">
        <f>IF('Sch A. Input'!B481="","",'Sch A. Input'!B481)</f>
        <v/>
      </c>
      <c r="D489" s="81" t="str">
        <f>IF('Sch A. Input'!C481="","",'Sch A. Input'!C481)</f>
        <v/>
      </c>
      <c r="E489" s="85"/>
      <c r="F489" s="85"/>
      <c r="G489" s="99">
        <f>'Sch D. Workings'!G1490</f>
        <v>0</v>
      </c>
      <c r="H489" s="310">
        <f>IF(OR('Sch D. Workings'!D483="",G489=0),0,(IF((SUMIFS('Sch A. Input'!H481:CJ481,'Sch A. Input'!$H$14:$CJ$14,"Total",'Sch A. Input'!$H$13:$CJ$13,"&lt;="&amp;$I$7))&gt;'Sch D. Workings'!$D$12,MIN('Sch D. Workings'!J1490,'Sch D. Workings'!$D$12),'Sch D. Workings'!J1490)))</f>
        <v>0</v>
      </c>
      <c r="I489" s="221">
        <f>'Sch D. Workings'!O1490</f>
        <v>0</v>
      </c>
      <c r="J489" s="82">
        <f>IFERROR(LOOKUP('Sch D. Workings'!L1490,$C$10:$C$14,$B$10:$B$14),0)</f>
        <v>0</v>
      </c>
      <c r="K489" s="99">
        <f>COUNTIFS('Sch D. Workings'!L1490,"&gt;"&amp;$D$14)</f>
        <v>0</v>
      </c>
      <c r="L489" s="300"/>
      <c r="M489" s="78">
        <f>'Sch D. Workings'!Q1490</f>
        <v>0</v>
      </c>
      <c r="N489" s="309">
        <f>IF(OR('Sch D. Workings'!D483="",$D$7&lt;=I$7,M489=0),0,(IF(H489='Sch D. Workings'!$D$12,"Exceeded Cap",IF((SUMIFS('Sch A. Input'!H481:CJ481,'Sch A. Input'!$H$14:$CJ$14,"Total",'Sch A. Input'!$H$13:$CJ$13,"&lt;="&amp;$O$7))&gt;'Sch D. Workings'!$D$12,MIN('Sch D. Workings'!T1490,'Sch D. Workings'!$D$12-H489),'Sch D. Workings'!T1490))))</f>
        <v>0</v>
      </c>
      <c r="O489" s="221">
        <f>'Sch D. Workings'!Y1490</f>
        <v>0</v>
      </c>
      <c r="P489" s="82">
        <f>IFERROR(LOOKUP('Sch D. Workings'!V1490,$C$10:$C$14,$B$10:$B$14),0)</f>
        <v>0</v>
      </c>
      <c r="Q489" s="99">
        <f>COUNTIFS('Sch D. Workings'!V1490,"&gt;"&amp;$D$14)</f>
        <v>0</v>
      </c>
      <c r="R489" s="85"/>
      <c r="S489" s="78">
        <f>'Sch D. Workings'!AA1490</f>
        <v>0</v>
      </c>
      <c r="T489" s="309">
        <f>IF(OR('Sch D. Workings'!D483="",$D$7&lt;=O$7,S489=0),0,IF(OR(N489="Exceeded Cap",SUM(H489,N489)='Sch D. Workings'!$D$12),"Exceeded cap",IF((SUMIFS('Sch A. Input'!H481:CJ481,'Sch A. Input'!$H$14:$CJ$14,"Total",'Sch A. Input'!$H$13:$CJ$13,"&lt;="&amp;$U$7))&gt;'Sch D. Workings'!$D$12,MIN('Sch D. Workings'!AD1490,'Sch D. Workings'!$D$12-N489-H489),'Sch D. Workings'!AD1490)))</f>
        <v>0</v>
      </c>
      <c r="U489" s="221">
        <f>'Sch D. Workings'!AI1490</f>
        <v>0</v>
      </c>
      <c r="V489" s="82">
        <f>IFERROR(LOOKUP('Sch D. Workings'!AF1490,$C$10:$C$14,$B$10:$B$14),0)</f>
        <v>0</v>
      </c>
      <c r="W489" s="99">
        <f>COUNTIFS('Sch D. Workings'!AF1490,"&gt;"&amp;$D$14)</f>
        <v>0</v>
      </c>
      <c r="X489" s="85"/>
      <c r="Y489" s="78">
        <f>'Sch D. Workings'!AK1490</f>
        <v>0</v>
      </c>
      <c r="Z489" s="309">
        <f>IF(OR('Sch D. Workings'!D483="",$D$7&lt;=U$7,Y489=0),0,IF(OR(T489="Exceeded Cap",N489="Exceeded Cap",SUM(H489,N489,T489)='Sch D. Workings'!$D$12),"Exceeded Cap",IF((SUMIFS('Sch A. Input'!H481:CJ481,'Sch A. Input'!$H$14:$CJ$14,"Total",'Sch A. Input'!$H$13:$CJ$13,"&lt;="&amp;$AA$7))&gt;'Sch D. Workings'!$D$12,MIN('Sch D. Workings'!AN1490,'Sch D. Workings'!$D$12-N489-T489-H489),'Sch D. Workings'!AN1490)))</f>
        <v>0</v>
      </c>
      <c r="AA489" s="221">
        <f>'Sch D. Workings'!AS1490</f>
        <v>0</v>
      </c>
      <c r="AB489" s="82">
        <f>IFERROR(LOOKUP('Sch D. Workings'!AP1490,$C$10:$C$14,$B$10:$B$14),0)</f>
        <v>0</v>
      </c>
      <c r="AC489" s="99">
        <f>COUNTIFS('Sch D. Workings'!AP1490,"&gt;"&amp;$D$14)</f>
        <v>0</v>
      </c>
    </row>
    <row r="490" spans="3:29" x14ac:dyDescent="0.35">
      <c r="C490" s="81" t="str">
        <f>IF('Sch A. Input'!B482="","",'Sch A. Input'!B482)</f>
        <v/>
      </c>
      <c r="D490" s="81" t="str">
        <f>IF('Sch A. Input'!C482="","",'Sch A. Input'!C482)</f>
        <v/>
      </c>
      <c r="E490" s="85"/>
      <c r="F490" s="85"/>
      <c r="G490" s="99">
        <f>'Sch D. Workings'!G1491</f>
        <v>0</v>
      </c>
      <c r="H490" s="310">
        <f>IF(OR('Sch D. Workings'!D484="",G490=0),0,(IF((SUMIFS('Sch A. Input'!H482:CJ482,'Sch A. Input'!$H$14:$CJ$14,"Total",'Sch A. Input'!$H$13:$CJ$13,"&lt;="&amp;$I$7))&gt;'Sch D. Workings'!$D$12,MIN('Sch D. Workings'!J1491,'Sch D. Workings'!$D$12),'Sch D. Workings'!J1491)))</f>
        <v>0</v>
      </c>
      <c r="I490" s="221">
        <f>'Sch D. Workings'!O1491</f>
        <v>0</v>
      </c>
      <c r="J490" s="82">
        <f>IFERROR(LOOKUP('Sch D. Workings'!L1491,$C$10:$C$14,$B$10:$B$14),0)</f>
        <v>0</v>
      </c>
      <c r="K490" s="99">
        <f>COUNTIFS('Sch D. Workings'!L1491,"&gt;"&amp;$D$14)</f>
        <v>0</v>
      </c>
      <c r="L490" s="300"/>
      <c r="M490" s="78">
        <f>'Sch D. Workings'!Q1491</f>
        <v>0</v>
      </c>
      <c r="N490" s="309">
        <f>IF(OR('Sch D. Workings'!D484="",$D$7&lt;=I$7,M490=0),0,(IF(H490='Sch D. Workings'!$D$12,"Exceeded Cap",IF((SUMIFS('Sch A. Input'!H482:CJ482,'Sch A. Input'!$H$14:$CJ$14,"Total",'Sch A. Input'!$H$13:$CJ$13,"&lt;="&amp;$O$7))&gt;'Sch D. Workings'!$D$12,MIN('Sch D. Workings'!T1491,'Sch D. Workings'!$D$12-H490),'Sch D. Workings'!T1491))))</f>
        <v>0</v>
      </c>
      <c r="O490" s="221">
        <f>'Sch D. Workings'!Y1491</f>
        <v>0</v>
      </c>
      <c r="P490" s="82">
        <f>IFERROR(LOOKUP('Sch D. Workings'!V1491,$C$10:$C$14,$B$10:$B$14),0)</f>
        <v>0</v>
      </c>
      <c r="Q490" s="99">
        <f>COUNTIFS('Sch D. Workings'!V1491,"&gt;"&amp;$D$14)</f>
        <v>0</v>
      </c>
      <c r="R490" s="85"/>
      <c r="S490" s="78">
        <f>'Sch D. Workings'!AA1491</f>
        <v>0</v>
      </c>
      <c r="T490" s="309">
        <f>IF(OR('Sch D. Workings'!D484="",$D$7&lt;=O$7,S490=0),0,IF(OR(N490="Exceeded Cap",SUM(H490,N490)='Sch D. Workings'!$D$12),"Exceeded cap",IF((SUMIFS('Sch A. Input'!H482:CJ482,'Sch A. Input'!$H$14:$CJ$14,"Total",'Sch A. Input'!$H$13:$CJ$13,"&lt;="&amp;$U$7))&gt;'Sch D. Workings'!$D$12,MIN('Sch D. Workings'!AD1491,'Sch D. Workings'!$D$12-N490-H490),'Sch D. Workings'!AD1491)))</f>
        <v>0</v>
      </c>
      <c r="U490" s="221">
        <f>'Sch D. Workings'!AI1491</f>
        <v>0</v>
      </c>
      <c r="V490" s="82">
        <f>IFERROR(LOOKUP('Sch D. Workings'!AF1491,$C$10:$C$14,$B$10:$B$14),0)</f>
        <v>0</v>
      </c>
      <c r="W490" s="99">
        <f>COUNTIFS('Sch D. Workings'!AF1491,"&gt;"&amp;$D$14)</f>
        <v>0</v>
      </c>
      <c r="X490" s="85"/>
      <c r="Y490" s="78">
        <f>'Sch D. Workings'!AK1491</f>
        <v>0</v>
      </c>
      <c r="Z490" s="309">
        <f>IF(OR('Sch D. Workings'!D484="",$D$7&lt;=U$7,Y490=0),0,IF(OR(T490="Exceeded Cap",N490="Exceeded Cap",SUM(H490,N490,T490)='Sch D. Workings'!$D$12),"Exceeded Cap",IF((SUMIFS('Sch A. Input'!H482:CJ482,'Sch A. Input'!$H$14:$CJ$14,"Total",'Sch A. Input'!$H$13:$CJ$13,"&lt;="&amp;$AA$7))&gt;'Sch D. Workings'!$D$12,MIN('Sch D. Workings'!AN1491,'Sch D. Workings'!$D$12-N490-T490-H490),'Sch D. Workings'!AN1491)))</f>
        <v>0</v>
      </c>
      <c r="AA490" s="221">
        <f>'Sch D. Workings'!AS1491</f>
        <v>0</v>
      </c>
      <c r="AB490" s="82">
        <f>IFERROR(LOOKUP('Sch D. Workings'!AP1491,$C$10:$C$14,$B$10:$B$14),0)</f>
        <v>0</v>
      </c>
      <c r="AC490" s="99">
        <f>COUNTIFS('Sch D. Workings'!AP1491,"&gt;"&amp;$D$14)</f>
        <v>0</v>
      </c>
    </row>
    <row r="491" spans="3:29" x14ac:dyDescent="0.35">
      <c r="C491" s="81" t="str">
        <f>IF('Sch A. Input'!B483="","",'Sch A. Input'!B483)</f>
        <v/>
      </c>
      <c r="D491" s="81" t="str">
        <f>IF('Sch A. Input'!C483="","",'Sch A. Input'!C483)</f>
        <v/>
      </c>
      <c r="E491" s="85"/>
      <c r="F491" s="85"/>
      <c r="G491" s="99">
        <f>'Sch D. Workings'!G1492</f>
        <v>0</v>
      </c>
      <c r="H491" s="310">
        <f>IF(OR('Sch D. Workings'!D485="",G491=0),0,(IF((SUMIFS('Sch A. Input'!H483:CJ483,'Sch A. Input'!$H$14:$CJ$14,"Total",'Sch A. Input'!$H$13:$CJ$13,"&lt;="&amp;$I$7))&gt;'Sch D. Workings'!$D$12,MIN('Sch D. Workings'!J1492,'Sch D. Workings'!$D$12),'Sch D. Workings'!J1492)))</f>
        <v>0</v>
      </c>
      <c r="I491" s="221">
        <f>'Sch D. Workings'!O1492</f>
        <v>0</v>
      </c>
      <c r="J491" s="82">
        <f>IFERROR(LOOKUP('Sch D. Workings'!L1492,$C$10:$C$14,$B$10:$B$14),0)</f>
        <v>0</v>
      </c>
      <c r="K491" s="99">
        <f>COUNTIFS('Sch D. Workings'!L1492,"&gt;"&amp;$D$14)</f>
        <v>0</v>
      </c>
      <c r="L491" s="300"/>
      <c r="M491" s="78">
        <f>'Sch D. Workings'!Q1492</f>
        <v>0</v>
      </c>
      <c r="N491" s="309">
        <f>IF(OR('Sch D. Workings'!D485="",$D$7&lt;=I$7,M491=0),0,(IF(H491='Sch D. Workings'!$D$12,"Exceeded Cap",IF((SUMIFS('Sch A. Input'!H483:CJ483,'Sch A. Input'!$H$14:$CJ$14,"Total",'Sch A. Input'!$H$13:$CJ$13,"&lt;="&amp;$O$7))&gt;'Sch D. Workings'!$D$12,MIN('Sch D. Workings'!T1492,'Sch D. Workings'!$D$12-H491),'Sch D. Workings'!T1492))))</f>
        <v>0</v>
      </c>
      <c r="O491" s="221">
        <f>'Sch D. Workings'!Y1492</f>
        <v>0</v>
      </c>
      <c r="P491" s="82">
        <f>IFERROR(LOOKUP('Sch D. Workings'!V1492,$C$10:$C$14,$B$10:$B$14),0)</f>
        <v>0</v>
      </c>
      <c r="Q491" s="99">
        <f>COUNTIFS('Sch D. Workings'!V1492,"&gt;"&amp;$D$14)</f>
        <v>0</v>
      </c>
      <c r="R491" s="85"/>
      <c r="S491" s="78">
        <f>'Sch D. Workings'!AA1492</f>
        <v>0</v>
      </c>
      <c r="T491" s="309">
        <f>IF(OR('Sch D. Workings'!D485="",$D$7&lt;=O$7,S491=0),0,IF(OR(N491="Exceeded Cap",SUM(H491,N491)='Sch D. Workings'!$D$12),"Exceeded cap",IF((SUMIFS('Sch A. Input'!H483:CJ483,'Sch A. Input'!$H$14:$CJ$14,"Total",'Sch A. Input'!$H$13:$CJ$13,"&lt;="&amp;$U$7))&gt;'Sch D. Workings'!$D$12,MIN('Sch D. Workings'!AD1492,'Sch D. Workings'!$D$12-N491-H491),'Sch D. Workings'!AD1492)))</f>
        <v>0</v>
      </c>
      <c r="U491" s="221">
        <f>'Sch D. Workings'!AI1492</f>
        <v>0</v>
      </c>
      <c r="V491" s="82">
        <f>IFERROR(LOOKUP('Sch D. Workings'!AF1492,$C$10:$C$14,$B$10:$B$14),0)</f>
        <v>0</v>
      </c>
      <c r="W491" s="99">
        <f>COUNTIFS('Sch D. Workings'!AF1492,"&gt;"&amp;$D$14)</f>
        <v>0</v>
      </c>
      <c r="X491" s="85"/>
      <c r="Y491" s="78">
        <f>'Sch D. Workings'!AK1492</f>
        <v>0</v>
      </c>
      <c r="Z491" s="309">
        <f>IF(OR('Sch D. Workings'!D485="",$D$7&lt;=U$7,Y491=0),0,IF(OR(T491="Exceeded Cap",N491="Exceeded Cap",SUM(H491,N491,T491)='Sch D. Workings'!$D$12),"Exceeded Cap",IF((SUMIFS('Sch A. Input'!H483:CJ483,'Sch A. Input'!$H$14:$CJ$14,"Total",'Sch A. Input'!$H$13:$CJ$13,"&lt;="&amp;$AA$7))&gt;'Sch D. Workings'!$D$12,MIN('Sch D. Workings'!AN1492,'Sch D. Workings'!$D$12-N491-T491-H491),'Sch D. Workings'!AN1492)))</f>
        <v>0</v>
      </c>
      <c r="AA491" s="221">
        <f>'Sch D. Workings'!AS1492</f>
        <v>0</v>
      </c>
      <c r="AB491" s="82">
        <f>IFERROR(LOOKUP('Sch D. Workings'!AP1492,$C$10:$C$14,$B$10:$B$14),0)</f>
        <v>0</v>
      </c>
      <c r="AC491" s="99">
        <f>COUNTIFS('Sch D. Workings'!AP1492,"&gt;"&amp;$D$14)</f>
        <v>0</v>
      </c>
    </row>
    <row r="492" spans="3:29" x14ac:dyDescent="0.35">
      <c r="C492" s="81" t="str">
        <f>IF('Sch A. Input'!B484="","",'Sch A. Input'!B484)</f>
        <v/>
      </c>
      <c r="D492" s="81" t="str">
        <f>IF('Sch A. Input'!C484="","",'Sch A. Input'!C484)</f>
        <v/>
      </c>
      <c r="E492" s="85"/>
      <c r="F492" s="85"/>
      <c r="G492" s="99">
        <f>'Sch D. Workings'!G1493</f>
        <v>0</v>
      </c>
      <c r="H492" s="310">
        <f>IF(OR('Sch D. Workings'!D486="",G492=0),0,(IF((SUMIFS('Sch A. Input'!H484:CJ484,'Sch A. Input'!$H$14:$CJ$14,"Total",'Sch A. Input'!$H$13:$CJ$13,"&lt;="&amp;$I$7))&gt;'Sch D. Workings'!$D$12,MIN('Sch D. Workings'!J1493,'Sch D. Workings'!$D$12),'Sch D. Workings'!J1493)))</f>
        <v>0</v>
      </c>
      <c r="I492" s="221">
        <f>'Sch D. Workings'!O1493</f>
        <v>0</v>
      </c>
      <c r="J492" s="82">
        <f>IFERROR(LOOKUP('Sch D. Workings'!L1493,$C$10:$C$14,$B$10:$B$14),0)</f>
        <v>0</v>
      </c>
      <c r="K492" s="99">
        <f>COUNTIFS('Sch D. Workings'!L1493,"&gt;"&amp;$D$14)</f>
        <v>0</v>
      </c>
      <c r="L492" s="300"/>
      <c r="M492" s="78">
        <f>'Sch D. Workings'!Q1493</f>
        <v>0</v>
      </c>
      <c r="N492" s="309">
        <f>IF(OR('Sch D. Workings'!D486="",$D$7&lt;=I$7,M492=0),0,(IF(H492='Sch D. Workings'!$D$12,"Exceeded Cap",IF((SUMIFS('Sch A. Input'!H484:CJ484,'Sch A. Input'!$H$14:$CJ$14,"Total",'Sch A. Input'!$H$13:$CJ$13,"&lt;="&amp;$O$7))&gt;'Sch D. Workings'!$D$12,MIN('Sch D. Workings'!T1493,'Sch D. Workings'!$D$12-H492),'Sch D. Workings'!T1493))))</f>
        <v>0</v>
      </c>
      <c r="O492" s="221">
        <f>'Sch D. Workings'!Y1493</f>
        <v>0</v>
      </c>
      <c r="P492" s="82">
        <f>IFERROR(LOOKUP('Sch D. Workings'!V1493,$C$10:$C$14,$B$10:$B$14),0)</f>
        <v>0</v>
      </c>
      <c r="Q492" s="99">
        <f>COUNTIFS('Sch D. Workings'!V1493,"&gt;"&amp;$D$14)</f>
        <v>0</v>
      </c>
      <c r="R492" s="85"/>
      <c r="S492" s="78">
        <f>'Sch D. Workings'!AA1493</f>
        <v>0</v>
      </c>
      <c r="T492" s="309">
        <f>IF(OR('Sch D. Workings'!D486="",$D$7&lt;=O$7,S492=0),0,IF(OR(N492="Exceeded Cap",SUM(H492,N492)='Sch D. Workings'!$D$12),"Exceeded cap",IF((SUMIFS('Sch A. Input'!H484:CJ484,'Sch A. Input'!$H$14:$CJ$14,"Total",'Sch A. Input'!$H$13:$CJ$13,"&lt;="&amp;$U$7))&gt;'Sch D. Workings'!$D$12,MIN('Sch D. Workings'!AD1493,'Sch D. Workings'!$D$12-N492-H492),'Sch D. Workings'!AD1493)))</f>
        <v>0</v>
      </c>
      <c r="U492" s="221">
        <f>'Sch D. Workings'!AI1493</f>
        <v>0</v>
      </c>
      <c r="V492" s="82">
        <f>IFERROR(LOOKUP('Sch D. Workings'!AF1493,$C$10:$C$14,$B$10:$B$14),0)</f>
        <v>0</v>
      </c>
      <c r="W492" s="99">
        <f>COUNTIFS('Sch D. Workings'!AF1493,"&gt;"&amp;$D$14)</f>
        <v>0</v>
      </c>
      <c r="X492" s="85"/>
      <c r="Y492" s="78">
        <f>'Sch D. Workings'!AK1493</f>
        <v>0</v>
      </c>
      <c r="Z492" s="309">
        <f>IF(OR('Sch D. Workings'!D486="",$D$7&lt;=U$7,Y492=0),0,IF(OR(T492="Exceeded Cap",N492="Exceeded Cap",SUM(H492,N492,T492)='Sch D. Workings'!$D$12),"Exceeded Cap",IF((SUMIFS('Sch A. Input'!H484:CJ484,'Sch A. Input'!$H$14:$CJ$14,"Total",'Sch A. Input'!$H$13:$CJ$13,"&lt;="&amp;$AA$7))&gt;'Sch D. Workings'!$D$12,MIN('Sch D. Workings'!AN1493,'Sch D. Workings'!$D$12-N492-T492-H492),'Sch D. Workings'!AN1493)))</f>
        <v>0</v>
      </c>
      <c r="AA492" s="221">
        <f>'Sch D. Workings'!AS1493</f>
        <v>0</v>
      </c>
      <c r="AB492" s="82">
        <f>IFERROR(LOOKUP('Sch D. Workings'!AP1493,$C$10:$C$14,$B$10:$B$14),0)</f>
        <v>0</v>
      </c>
      <c r="AC492" s="99">
        <f>COUNTIFS('Sch D. Workings'!AP1493,"&gt;"&amp;$D$14)</f>
        <v>0</v>
      </c>
    </row>
    <row r="493" spans="3:29" x14ac:dyDescent="0.35">
      <c r="C493" s="81" t="str">
        <f>IF('Sch A. Input'!B485="","",'Sch A. Input'!B485)</f>
        <v/>
      </c>
      <c r="D493" s="81" t="str">
        <f>IF('Sch A. Input'!C485="","",'Sch A. Input'!C485)</f>
        <v/>
      </c>
      <c r="E493" s="85"/>
      <c r="F493" s="85"/>
      <c r="G493" s="99">
        <f>'Sch D. Workings'!G1494</f>
        <v>0</v>
      </c>
      <c r="H493" s="310">
        <f>IF(OR('Sch D. Workings'!D487="",G493=0),0,(IF((SUMIFS('Sch A. Input'!H485:CJ485,'Sch A. Input'!$H$14:$CJ$14,"Total",'Sch A. Input'!$H$13:$CJ$13,"&lt;="&amp;$I$7))&gt;'Sch D. Workings'!$D$12,MIN('Sch D. Workings'!J1494,'Sch D. Workings'!$D$12),'Sch D. Workings'!J1494)))</f>
        <v>0</v>
      </c>
      <c r="I493" s="221">
        <f>'Sch D. Workings'!O1494</f>
        <v>0</v>
      </c>
      <c r="J493" s="82">
        <f>IFERROR(LOOKUP('Sch D. Workings'!L1494,$C$10:$C$14,$B$10:$B$14),0)</f>
        <v>0</v>
      </c>
      <c r="K493" s="99">
        <f>COUNTIFS('Sch D. Workings'!L1494,"&gt;"&amp;$D$14)</f>
        <v>0</v>
      </c>
      <c r="L493" s="300"/>
      <c r="M493" s="78">
        <f>'Sch D. Workings'!Q1494</f>
        <v>0</v>
      </c>
      <c r="N493" s="309">
        <f>IF(OR('Sch D. Workings'!D487="",$D$7&lt;=I$7,M493=0),0,(IF(H493='Sch D. Workings'!$D$12,"Exceeded Cap",IF((SUMIFS('Sch A. Input'!H485:CJ485,'Sch A. Input'!$H$14:$CJ$14,"Total",'Sch A. Input'!$H$13:$CJ$13,"&lt;="&amp;$O$7))&gt;'Sch D. Workings'!$D$12,MIN('Sch D. Workings'!T1494,'Sch D. Workings'!$D$12-H493),'Sch D. Workings'!T1494))))</f>
        <v>0</v>
      </c>
      <c r="O493" s="221">
        <f>'Sch D. Workings'!Y1494</f>
        <v>0</v>
      </c>
      <c r="P493" s="82">
        <f>IFERROR(LOOKUP('Sch D. Workings'!V1494,$C$10:$C$14,$B$10:$B$14),0)</f>
        <v>0</v>
      </c>
      <c r="Q493" s="99">
        <f>COUNTIFS('Sch D. Workings'!V1494,"&gt;"&amp;$D$14)</f>
        <v>0</v>
      </c>
      <c r="R493" s="85"/>
      <c r="S493" s="78">
        <f>'Sch D. Workings'!AA1494</f>
        <v>0</v>
      </c>
      <c r="T493" s="309">
        <f>IF(OR('Sch D. Workings'!D487="",$D$7&lt;=O$7,S493=0),0,IF(OR(N493="Exceeded Cap",SUM(H493,N493)='Sch D. Workings'!$D$12),"Exceeded cap",IF((SUMIFS('Sch A. Input'!H485:CJ485,'Sch A. Input'!$H$14:$CJ$14,"Total",'Sch A. Input'!$H$13:$CJ$13,"&lt;="&amp;$U$7))&gt;'Sch D. Workings'!$D$12,MIN('Sch D. Workings'!AD1494,'Sch D. Workings'!$D$12-N493-H493),'Sch D. Workings'!AD1494)))</f>
        <v>0</v>
      </c>
      <c r="U493" s="221">
        <f>'Sch D. Workings'!AI1494</f>
        <v>0</v>
      </c>
      <c r="V493" s="82">
        <f>IFERROR(LOOKUP('Sch D. Workings'!AF1494,$C$10:$C$14,$B$10:$B$14),0)</f>
        <v>0</v>
      </c>
      <c r="W493" s="99">
        <f>COUNTIFS('Sch D. Workings'!AF1494,"&gt;"&amp;$D$14)</f>
        <v>0</v>
      </c>
      <c r="X493" s="85"/>
      <c r="Y493" s="78">
        <f>'Sch D. Workings'!AK1494</f>
        <v>0</v>
      </c>
      <c r="Z493" s="309">
        <f>IF(OR('Sch D. Workings'!D487="",$D$7&lt;=U$7,Y493=0),0,IF(OR(T493="Exceeded Cap",N493="Exceeded Cap",SUM(H493,N493,T493)='Sch D. Workings'!$D$12),"Exceeded Cap",IF((SUMIFS('Sch A. Input'!H485:CJ485,'Sch A. Input'!$H$14:$CJ$14,"Total",'Sch A. Input'!$H$13:$CJ$13,"&lt;="&amp;$AA$7))&gt;'Sch D. Workings'!$D$12,MIN('Sch D. Workings'!AN1494,'Sch D. Workings'!$D$12-N493-T493-H493),'Sch D. Workings'!AN1494)))</f>
        <v>0</v>
      </c>
      <c r="AA493" s="221">
        <f>'Sch D. Workings'!AS1494</f>
        <v>0</v>
      </c>
      <c r="AB493" s="82">
        <f>IFERROR(LOOKUP('Sch D. Workings'!AP1494,$C$10:$C$14,$B$10:$B$14),0)</f>
        <v>0</v>
      </c>
      <c r="AC493" s="99">
        <f>COUNTIFS('Sch D. Workings'!AP1494,"&gt;"&amp;$D$14)</f>
        <v>0</v>
      </c>
    </row>
    <row r="494" spans="3:29" x14ac:dyDescent="0.35">
      <c r="C494" s="81" t="str">
        <f>IF('Sch A. Input'!B486="","",'Sch A. Input'!B486)</f>
        <v/>
      </c>
      <c r="D494" s="81" t="str">
        <f>IF('Sch A. Input'!C486="","",'Sch A. Input'!C486)</f>
        <v/>
      </c>
      <c r="E494" s="85"/>
      <c r="F494" s="85"/>
      <c r="G494" s="99">
        <f>'Sch D. Workings'!G1495</f>
        <v>0</v>
      </c>
      <c r="H494" s="310">
        <f>IF(OR('Sch D. Workings'!D488="",G494=0),0,(IF((SUMIFS('Sch A. Input'!H486:CJ486,'Sch A. Input'!$H$14:$CJ$14,"Total",'Sch A. Input'!$H$13:$CJ$13,"&lt;="&amp;$I$7))&gt;'Sch D. Workings'!$D$12,MIN('Sch D. Workings'!J1495,'Sch D. Workings'!$D$12),'Sch D. Workings'!J1495)))</f>
        <v>0</v>
      </c>
      <c r="I494" s="221">
        <f>'Sch D. Workings'!O1495</f>
        <v>0</v>
      </c>
      <c r="J494" s="82">
        <f>IFERROR(LOOKUP('Sch D. Workings'!L1495,$C$10:$C$14,$B$10:$B$14),0)</f>
        <v>0</v>
      </c>
      <c r="K494" s="99">
        <f>COUNTIFS('Sch D. Workings'!L1495,"&gt;"&amp;$D$14)</f>
        <v>0</v>
      </c>
      <c r="L494" s="300"/>
      <c r="M494" s="78">
        <f>'Sch D. Workings'!Q1495</f>
        <v>0</v>
      </c>
      <c r="N494" s="309">
        <f>IF(OR('Sch D. Workings'!D488="",$D$7&lt;=I$7,M494=0),0,(IF(H494='Sch D. Workings'!$D$12,"Exceeded Cap",IF((SUMIFS('Sch A. Input'!H486:CJ486,'Sch A. Input'!$H$14:$CJ$14,"Total",'Sch A. Input'!$H$13:$CJ$13,"&lt;="&amp;$O$7))&gt;'Sch D. Workings'!$D$12,MIN('Sch D. Workings'!T1495,'Sch D. Workings'!$D$12-H494),'Sch D. Workings'!T1495))))</f>
        <v>0</v>
      </c>
      <c r="O494" s="221">
        <f>'Sch D. Workings'!Y1495</f>
        <v>0</v>
      </c>
      <c r="P494" s="82">
        <f>IFERROR(LOOKUP('Sch D. Workings'!V1495,$C$10:$C$14,$B$10:$B$14),0)</f>
        <v>0</v>
      </c>
      <c r="Q494" s="99">
        <f>COUNTIFS('Sch D. Workings'!V1495,"&gt;"&amp;$D$14)</f>
        <v>0</v>
      </c>
      <c r="R494" s="85"/>
      <c r="S494" s="78">
        <f>'Sch D. Workings'!AA1495</f>
        <v>0</v>
      </c>
      <c r="T494" s="309">
        <f>IF(OR('Sch D. Workings'!D488="",$D$7&lt;=O$7,S494=0),0,IF(OR(N494="Exceeded Cap",SUM(H494,N494)='Sch D. Workings'!$D$12),"Exceeded cap",IF((SUMIFS('Sch A. Input'!H486:CJ486,'Sch A. Input'!$H$14:$CJ$14,"Total",'Sch A. Input'!$H$13:$CJ$13,"&lt;="&amp;$U$7))&gt;'Sch D. Workings'!$D$12,MIN('Sch D. Workings'!AD1495,'Sch D. Workings'!$D$12-N494-H494),'Sch D. Workings'!AD1495)))</f>
        <v>0</v>
      </c>
      <c r="U494" s="221">
        <f>'Sch D. Workings'!AI1495</f>
        <v>0</v>
      </c>
      <c r="V494" s="82">
        <f>IFERROR(LOOKUP('Sch D. Workings'!AF1495,$C$10:$C$14,$B$10:$B$14),0)</f>
        <v>0</v>
      </c>
      <c r="W494" s="99">
        <f>COUNTIFS('Sch D. Workings'!AF1495,"&gt;"&amp;$D$14)</f>
        <v>0</v>
      </c>
      <c r="X494" s="85"/>
      <c r="Y494" s="78">
        <f>'Sch D. Workings'!AK1495</f>
        <v>0</v>
      </c>
      <c r="Z494" s="309">
        <f>IF(OR('Sch D. Workings'!D488="",$D$7&lt;=U$7,Y494=0),0,IF(OR(T494="Exceeded Cap",N494="Exceeded Cap",SUM(H494,N494,T494)='Sch D. Workings'!$D$12),"Exceeded Cap",IF((SUMIFS('Sch A. Input'!H486:CJ486,'Sch A. Input'!$H$14:$CJ$14,"Total",'Sch A. Input'!$H$13:$CJ$13,"&lt;="&amp;$AA$7))&gt;'Sch D. Workings'!$D$12,MIN('Sch D. Workings'!AN1495,'Sch D. Workings'!$D$12-N494-T494-H494),'Sch D. Workings'!AN1495)))</f>
        <v>0</v>
      </c>
      <c r="AA494" s="221">
        <f>'Sch D. Workings'!AS1495</f>
        <v>0</v>
      </c>
      <c r="AB494" s="82">
        <f>IFERROR(LOOKUP('Sch D. Workings'!AP1495,$C$10:$C$14,$B$10:$B$14),0)</f>
        <v>0</v>
      </c>
      <c r="AC494" s="99">
        <f>COUNTIFS('Sch D. Workings'!AP1495,"&gt;"&amp;$D$14)</f>
        <v>0</v>
      </c>
    </row>
    <row r="495" spans="3:29" x14ac:dyDescent="0.35">
      <c r="C495" s="81" t="str">
        <f>IF('Sch A. Input'!B487="","",'Sch A. Input'!B487)</f>
        <v/>
      </c>
      <c r="D495" s="81" t="str">
        <f>IF('Sch A. Input'!C487="","",'Sch A. Input'!C487)</f>
        <v/>
      </c>
      <c r="E495" s="85"/>
      <c r="F495" s="85"/>
      <c r="G495" s="99">
        <f>'Sch D. Workings'!G1496</f>
        <v>0</v>
      </c>
      <c r="H495" s="310">
        <f>IF(OR('Sch D. Workings'!D489="",G495=0),0,(IF((SUMIFS('Sch A. Input'!H487:CJ487,'Sch A. Input'!$H$14:$CJ$14,"Total",'Sch A. Input'!$H$13:$CJ$13,"&lt;="&amp;$I$7))&gt;'Sch D. Workings'!$D$12,MIN('Sch D. Workings'!J1496,'Sch D. Workings'!$D$12),'Sch D. Workings'!J1496)))</f>
        <v>0</v>
      </c>
      <c r="I495" s="221">
        <f>'Sch D. Workings'!O1496</f>
        <v>0</v>
      </c>
      <c r="J495" s="82">
        <f>IFERROR(LOOKUP('Sch D. Workings'!L1496,$C$10:$C$14,$B$10:$B$14),0)</f>
        <v>0</v>
      </c>
      <c r="K495" s="99">
        <f>COUNTIFS('Sch D. Workings'!L1496,"&gt;"&amp;$D$14)</f>
        <v>0</v>
      </c>
      <c r="L495" s="300"/>
      <c r="M495" s="78">
        <f>'Sch D. Workings'!Q1496</f>
        <v>0</v>
      </c>
      <c r="N495" s="309">
        <f>IF(OR('Sch D. Workings'!D489="",$D$7&lt;=I$7,M495=0),0,(IF(H495='Sch D. Workings'!$D$12,"Exceeded Cap",IF((SUMIFS('Sch A. Input'!H487:CJ487,'Sch A. Input'!$H$14:$CJ$14,"Total",'Sch A. Input'!$H$13:$CJ$13,"&lt;="&amp;$O$7))&gt;'Sch D. Workings'!$D$12,MIN('Sch D. Workings'!T1496,'Sch D. Workings'!$D$12-H495),'Sch D. Workings'!T1496))))</f>
        <v>0</v>
      </c>
      <c r="O495" s="221">
        <f>'Sch D. Workings'!Y1496</f>
        <v>0</v>
      </c>
      <c r="P495" s="82">
        <f>IFERROR(LOOKUP('Sch D. Workings'!V1496,$C$10:$C$14,$B$10:$B$14),0)</f>
        <v>0</v>
      </c>
      <c r="Q495" s="99">
        <f>COUNTIFS('Sch D. Workings'!V1496,"&gt;"&amp;$D$14)</f>
        <v>0</v>
      </c>
      <c r="R495" s="85"/>
      <c r="S495" s="78">
        <f>'Sch D. Workings'!AA1496</f>
        <v>0</v>
      </c>
      <c r="T495" s="309">
        <f>IF(OR('Sch D. Workings'!D489="",$D$7&lt;=O$7,S495=0),0,IF(OR(N495="Exceeded Cap",SUM(H495,N495)='Sch D. Workings'!$D$12),"Exceeded cap",IF((SUMIFS('Sch A. Input'!H487:CJ487,'Sch A. Input'!$H$14:$CJ$14,"Total",'Sch A. Input'!$H$13:$CJ$13,"&lt;="&amp;$U$7))&gt;'Sch D. Workings'!$D$12,MIN('Sch D. Workings'!AD1496,'Sch D. Workings'!$D$12-N495-H495),'Sch D. Workings'!AD1496)))</f>
        <v>0</v>
      </c>
      <c r="U495" s="221">
        <f>'Sch D. Workings'!AI1496</f>
        <v>0</v>
      </c>
      <c r="V495" s="82">
        <f>IFERROR(LOOKUP('Sch D. Workings'!AF1496,$C$10:$C$14,$B$10:$B$14),0)</f>
        <v>0</v>
      </c>
      <c r="W495" s="99">
        <f>COUNTIFS('Sch D. Workings'!AF1496,"&gt;"&amp;$D$14)</f>
        <v>0</v>
      </c>
      <c r="X495" s="85"/>
      <c r="Y495" s="78">
        <f>'Sch D. Workings'!AK1496</f>
        <v>0</v>
      </c>
      <c r="Z495" s="309">
        <f>IF(OR('Sch D. Workings'!D489="",$D$7&lt;=U$7,Y495=0),0,IF(OR(T495="Exceeded Cap",N495="Exceeded Cap",SUM(H495,N495,T495)='Sch D. Workings'!$D$12),"Exceeded Cap",IF((SUMIFS('Sch A. Input'!H487:CJ487,'Sch A. Input'!$H$14:$CJ$14,"Total",'Sch A. Input'!$H$13:$CJ$13,"&lt;="&amp;$AA$7))&gt;'Sch D. Workings'!$D$12,MIN('Sch D. Workings'!AN1496,'Sch D. Workings'!$D$12-N495-T495-H495),'Sch D. Workings'!AN1496)))</f>
        <v>0</v>
      </c>
      <c r="AA495" s="221">
        <f>'Sch D. Workings'!AS1496</f>
        <v>0</v>
      </c>
      <c r="AB495" s="82">
        <f>IFERROR(LOOKUP('Sch D. Workings'!AP1496,$C$10:$C$14,$B$10:$B$14),0)</f>
        <v>0</v>
      </c>
      <c r="AC495" s="99">
        <f>COUNTIFS('Sch D. Workings'!AP1496,"&gt;"&amp;$D$14)</f>
        <v>0</v>
      </c>
    </row>
    <row r="496" spans="3:29" x14ac:dyDescent="0.35">
      <c r="C496" s="81" t="str">
        <f>IF('Sch A. Input'!B488="","",'Sch A. Input'!B488)</f>
        <v/>
      </c>
      <c r="D496" s="81" t="str">
        <f>IF('Sch A. Input'!C488="","",'Sch A. Input'!C488)</f>
        <v/>
      </c>
      <c r="E496" s="85"/>
      <c r="F496" s="85"/>
      <c r="G496" s="99">
        <f>'Sch D. Workings'!G1497</f>
        <v>0</v>
      </c>
      <c r="H496" s="310">
        <f>IF(OR('Sch D. Workings'!D490="",G496=0),0,(IF((SUMIFS('Sch A. Input'!H488:CJ488,'Sch A. Input'!$H$14:$CJ$14,"Total",'Sch A. Input'!$H$13:$CJ$13,"&lt;="&amp;$I$7))&gt;'Sch D. Workings'!$D$12,MIN('Sch D. Workings'!J1497,'Sch D. Workings'!$D$12),'Sch D. Workings'!J1497)))</f>
        <v>0</v>
      </c>
      <c r="I496" s="221">
        <f>'Sch D. Workings'!O1497</f>
        <v>0</v>
      </c>
      <c r="J496" s="82">
        <f>IFERROR(LOOKUP('Sch D. Workings'!L1497,$C$10:$C$14,$B$10:$B$14),0)</f>
        <v>0</v>
      </c>
      <c r="K496" s="99">
        <f>COUNTIFS('Sch D. Workings'!L1497,"&gt;"&amp;$D$14)</f>
        <v>0</v>
      </c>
      <c r="L496" s="300"/>
      <c r="M496" s="78">
        <f>'Sch D. Workings'!Q1497</f>
        <v>0</v>
      </c>
      <c r="N496" s="309">
        <f>IF(OR('Sch D. Workings'!D490="",$D$7&lt;=I$7,M496=0),0,(IF(H496='Sch D. Workings'!$D$12,"Exceeded Cap",IF((SUMIFS('Sch A. Input'!H488:CJ488,'Sch A. Input'!$H$14:$CJ$14,"Total",'Sch A. Input'!$H$13:$CJ$13,"&lt;="&amp;$O$7))&gt;'Sch D. Workings'!$D$12,MIN('Sch D. Workings'!T1497,'Sch D. Workings'!$D$12-H496),'Sch D. Workings'!T1497))))</f>
        <v>0</v>
      </c>
      <c r="O496" s="221">
        <f>'Sch D. Workings'!Y1497</f>
        <v>0</v>
      </c>
      <c r="P496" s="82">
        <f>IFERROR(LOOKUP('Sch D. Workings'!V1497,$C$10:$C$14,$B$10:$B$14),0)</f>
        <v>0</v>
      </c>
      <c r="Q496" s="99">
        <f>COUNTIFS('Sch D. Workings'!V1497,"&gt;"&amp;$D$14)</f>
        <v>0</v>
      </c>
      <c r="R496" s="85"/>
      <c r="S496" s="78">
        <f>'Sch D. Workings'!AA1497</f>
        <v>0</v>
      </c>
      <c r="T496" s="309">
        <f>IF(OR('Sch D. Workings'!D490="",$D$7&lt;=O$7,S496=0),0,IF(OR(N496="Exceeded Cap",SUM(H496,N496)='Sch D. Workings'!$D$12),"Exceeded cap",IF((SUMIFS('Sch A. Input'!H488:CJ488,'Sch A. Input'!$H$14:$CJ$14,"Total",'Sch A. Input'!$H$13:$CJ$13,"&lt;="&amp;$U$7))&gt;'Sch D. Workings'!$D$12,MIN('Sch D. Workings'!AD1497,'Sch D. Workings'!$D$12-N496-H496),'Sch D. Workings'!AD1497)))</f>
        <v>0</v>
      </c>
      <c r="U496" s="221">
        <f>'Sch D. Workings'!AI1497</f>
        <v>0</v>
      </c>
      <c r="V496" s="82">
        <f>IFERROR(LOOKUP('Sch D. Workings'!AF1497,$C$10:$C$14,$B$10:$B$14),0)</f>
        <v>0</v>
      </c>
      <c r="W496" s="99">
        <f>COUNTIFS('Sch D. Workings'!AF1497,"&gt;"&amp;$D$14)</f>
        <v>0</v>
      </c>
      <c r="X496" s="85"/>
      <c r="Y496" s="78">
        <f>'Sch D. Workings'!AK1497</f>
        <v>0</v>
      </c>
      <c r="Z496" s="309">
        <f>IF(OR('Sch D. Workings'!D490="",$D$7&lt;=U$7,Y496=0),0,IF(OR(T496="Exceeded Cap",N496="Exceeded Cap",SUM(H496,N496,T496)='Sch D. Workings'!$D$12),"Exceeded Cap",IF((SUMIFS('Sch A. Input'!H488:CJ488,'Sch A. Input'!$H$14:$CJ$14,"Total",'Sch A. Input'!$H$13:$CJ$13,"&lt;="&amp;$AA$7))&gt;'Sch D. Workings'!$D$12,MIN('Sch D. Workings'!AN1497,'Sch D. Workings'!$D$12-N496-T496-H496),'Sch D. Workings'!AN1497)))</f>
        <v>0</v>
      </c>
      <c r="AA496" s="221">
        <f>'Sch D. Workings'!AS1497</f>
        <v>0</v>
      </c>
      <c r="AB496" s="82">
        <f>IFERROR(LOOKUP('Sch D. Workings'!AP1497,$C$10:$C$14,$B$10:$B$14),0)</f>
        <v>0</v>
      </c>
      <c r="AC496" s="99">
        <f>COUNTIFS('Sch D. Workings'!AP1497,"&gt;"&amp;$D$14)</f>
        <v>0</v>
      </c>
    </row>
    <row r="497" spans="3:29" x14ac:dyDescent="0.35">
      <c r="C497" s="81" t="str">
        <f>IF('Sch A. Input'!B489="","",'Sch A. Input'!B489)</f>
        <v/>
      </c>
      <c r="D497" s="81" t="str">
        <f>IF('Sch A. Input'!C489="","",'Sch A. Input'!C489)</f>
        <v/>
      </c>
      <c r="E497" s="85"/>
      <c r="F497" s="85"/>
      <c r="G497" s="99">
        <f>'Sch D. Workings'!G1498</f>
        <v>0</v>
      </c>
      <c r="H497" s="310">
        <f>IF(OR('Sch D. Workings'!D491="",G497=0),0,(IF((SUMIFS('Sch A. Input'!H489:CJ489,'Sch A. Input'!$H$14:$CJ$14,"Total",'Sch A. Input'!$H$13:$CJ$13,"&lt;="&amp;$I$7))&gt;'Sch D. Workings'!$D$12,MIN('Sch D. Workings'!J1498,'Sch D. Workings'!$D$12),'Sch D. Workings'!J1498)))</f>
        <v>0</v>
      </c>
      <c r="I497" s="221">
        <f>'Sch D. Workings'!O1498</f>
        <v>0</v>
      </c>
      <c r="J497" s="82">
        <f>IFERROR(LOOKUP('Sch D. Workings'!L1498,$C$10:$C$14,$B$10:$B$14),0)</f>
        <v>0</v>
      </c>
      <c r="K497" s="99">
        <f>COUNTIFS('Sch D. Workings'!L1498,"&gt;"&amp;$D$14)</f>
        <v>0</v>
      </c>
      <c r="L497" s="300"/>
      <c r="M497" s="78">
        <f>'Sch D. Workings'!Q1498</f>
        <v>0</v>
      </c>
      <c r="N497" s="309">
        <f>IF(OR('Sch D. Workings'!D491="",$D$7&lt;=I$7,M497=0),0,(IF(H497='Sch D. Workings'!$D$12,"Exceeded Cap",IF((SUMIFS('Sch A. Input'!H489:CJ489,'Sch A. Input'!$H$14:$CJ$14,"Total",'Sch A. Input'!$H$13:$CJ$13,"&lt;="&amp;$O$7))&gt;'Sch D. Workings'!$D$12,MIN('Sch D. Workings'!T1498,'Sch D. Workings'!$D$12-H497),'Sch D. Workings'!T1498))))</f>
        <v>0</v>
      </c>
      <c r="O497" s="221">
        <f>'Sch D. Workings'!Y1498</f>
        <v>0</v>
      </c>
      <c r="P497" s="82">
        <f>IFERROR(LOOKUP('Sch D. Workings'!V1498,$C$10:$C$14,$B$10:$B$14),0)</f>
        <v>0</v>
      </c>
      <c r="Q497" s="99">
        <f>COUNTIFS('Sch D. Workings'!V1498,"&gt;"&amp;$D$14)</f>
        <v>0</v>
      </c>
      <c r="R497" s="85"/>
      <c r="S497" s="78">
        <f>'Sch D. Workings'!AA1498</f>
        <v>0</v>
      </c>
      <c r="T497" s="309">
        <f>IF(OR('Sch D. Workings'!D491="",$D$7&lt;=O$7,S497=0),0,IF(OR(N497="Exceeded Cap",SUM(H497,N497)='Sch D. Workings'!$D$12),"Exceeded cap",IF((SUMIFS('Sch A. Input'!H489:CJ489,'Sch A. Input'!$H$14:$CJ$14,"Total",'Sch A. Input'!$H$13:$CJ$13,"&lt;="&amp;$U$7))&gt;'Sch D. Workings'!$D$12,MIN('Sch D. Workings'!AD1498,'Sch D. Workings'!$D$12-N497-H497),'Sch D. Workings'!AD1498)))</f>
        <v>0</v>
      </c>
      <c r="U497" s="221">
        <f>'Sch D. Workings'!AI1498</f>
        <v>0</v>
      </c>
      <c r="V497" s="82">
        <f>IFERROR(LOOKUP('Sch D. Workings'!AF1498,$C$10:$C$14,$B$10:$B$14),0)</f>
        <v>0</v>
      </c>
      <c r="W497" s="99">
        <f>COUNTIFS('Sch D. Workings'!AF1498,"&gt;"&amp;$D$14)</f>
        <v>0</v>
      </c>
      <c r="X497" s="85"/>
      <c r="Y497" s="78">
        <f>'Sch D. Workings'!AK1498</f>
        <v>0</v>
      </c>
      <c r="Z497" s="309">
        <f>IF(OR('Sch D. Workings'!D491="",$D$7&lt;=U$7,Y497=0),0,IF(OR(T497="Exceeded Cap",N497="Exceeded Cap",SUM(H497,N497,T497)='Sch D. Workings'!$D$12),"Exceeded Cap",IF((SUMIFS('Sch A. Input'!H489:CJ489,'Sch A. Input'!$H$14:$CJ$14,"Total",'Sch A. Input'!$H$13:$CJ$13,"&lt;="&amp;$AA$7))&gt;'Sch D. Workings'!$D$12,MIN('Sch D. Workings'!AN1498,'Sch D. Workings'!$D$12-N497-T497-H497),'Sch D. Workings'!AN1498)))</f>
        <v>0</v>
      </c>
      <c r="AA497" s="221">
        <f>'Sch D. Workings'!AS1498</f>
        <v>0</v>
      </c>
      <c r="AB497" s="82">
        <f>IFERROR(LOOKUP('Sch D. Workings'!AP1498,$C$10:$C$14,$B$10:$B$14),0)</f>
        <v>0</v>
      </c>
      <c r="AC497" s="99">
        <f>COUNTIFS('Sch D. Workings'!AP1498,"&gt;"&amp;$D$14)</f>
        <v>0</v>
      </c>
    </row>
    <row r="498" spans="3:29" x14ac:dyDescent="0.35">
      <c r="C498" s="81" t="str">
        <f>IF('Sch A. Input'!B490="","",'Sch A. Input'!B490)</f>
        <v/>
      </c>
      <c r="D498" s="81" t="str">
        <f>IF('Sch A. Input'!C490="","",'Sch A. Input'!C490)</f>
        <v/>
      </c>
      <c r="E498" s="85"/>
      <c r="F498" s="85"/>
      <c r="G498" s="99">
        <f>'Sch D. Workings'!G1499</f>
        <v>0</v>
      </c>
      <c r="H498" s="310">
        <f>IF(OR('Sch D. Workings'!D492="",G498=0),0,(IF((SUMIFS('Sch A. Input'!H490:CJ490,'Sch A. Input'!$H$14:$CJ$14,"Total",'Sch A. Input'!$H$13:$CJ$13,"&lt;="&amp;$I$7))&gt;'Sch D. Workings'!$D$12,MIN('Sch D. Workings'!J1499,'Sch D. Workings'!$D$12),'Sch D. Workings'!J1499)))</f>
        <v>0</v>
      </c>
      <c r="I498" s="221">
        <f>'Sch D. Workings'!O1499</f>
        <v>0</v>
      </c>
      <c r="J498" s="82">
        <f>IFERROR(LOOKUP('Sch D. Workings'!L1499,$C$10:$C$14,$B$10:$B$14),0)</f>
        <v>0</v>
      </c>
      <c r="K498" s="99">
        <f>COUNTIFS('Sch D. Workings'!L1499,"&gt;"&amp;$D$14)</f>
        <v>0</v>
      </c>
      <c r="L498" s="300"/>
      <c r="M498" s="78">
        <f>'Sch D. Workings'!Q1499</f>
        <v>0</v>
      </c>
      <c r="N498" s="309">
        <f>IF(OR('Sch D. Workings'!D492="",$D$7&lt;=I$7,M498=0),0,(IF(H498='Sch D. Workings'!$D$12,"Exceeded Cap",IF((SUMIFS('Sch A. Input'!H490:CJ490,'Sch A. Input'!$H$14:$CJ$14,"Total",'Sch A. Input'!$H$13:$CJ$13,"&lt;="&amp;$O$7))&gt;'Sch D. Workings'!$D$12,MIN('Sch D. Workings'!T1499,'Sch D. Workings'!$D$12-H498),'Sch D. Workings'!T1499))))</f>
        <v>0</v>
      </c>
      <c r="O498" s="221">
        <f>'Sch D. Workings'!Y1499</f>
        <v>0</v>
      </c>
      <c r="P498" s="82">
        <f>IFERROR(LOOKUP('Sch D. Workings'!V1499,$C$10:$C$14,$B$10:$B$14),0)</f>
        <v>0</v>
      </c>
      <c r="Q498" s="99">
        <f>COUNTIFS('Sch D. Workings'!V1499,"&gt;"&amp;$D$14)</f>
        <v>0</v>
      </c>
      <c r="R498" s="85"/>
      <c r="S498" s="78">
        <f>'Sch D. Workings'!AA1499</f>
        <v>0</v>
      </c>
      <c r="T498" s="309">
        <f>IF(OR('Sch D. Workings'!D492="",$D$7&lt;=O$7,S498=0),0,IF(OR(N498="Exceeded Cap",SUM(H498,N498)='Sch D. Workings'!$D$12),"Exceeded cap",IF((SUMIFS('Sch A. Input'!H490:CJ490,'Sch A. Input'!$H$14:$CJ$14,"Total",'Sch A. Input'!$H$13:$CJ$13,"&lt;="&amp;$U$7))&gt;'Sch D. Workings'!$D$12,MIN('Sch D. Workings'!AD1499,'Sch D. Workings'!$D$12-N498-H498),'Sch D. Workings'!AD1499)))</f>
        <v>0</v>
      </c>
      <c r="U498" s="221">
        <f>'Sch D. Workings'!AI1499</f>
        <v>0</v>
      </c>
      <c r="V498" s="82">
        <f>IFERROR(LOOKUP('Sch D. Workings'!AF1499,$C$10:$C$14,$B$10:$B$14),0)</f>
        <v>0</v>
      </c>
      <c r="W498" s="99">
        <f>COUNTIFS('Sch D. Workings'!AF1499,"&gt;"&amp;$D$14)</f>
        <v>0</v>
      </c>
      <c r="X498" s="85"/>
      <c r="Y498" s="78">
        <f>'Sch D. Workings'!AK1499</f>
        <v>0</v>
      </c>
      <c r="Z498" s="309">
        <f>IF(OR('Sch D. Workings'!D492="",$D$7&lt;=U$7,Y498=0),0,IF(OR(T498="Exceeded Cap",N498="Exceeded Cap",SUM(H498,N498,T498)='Sch D. Workings'!$D$12),"Exceeded Cap",IF((SUMIFS('Sch A. Input'!H490:CJ490,'Sch A. Input'!$H$14:$CJ$14,"Total",'Sch A. Input'!$H$13:$CJ$13,"&lt;="&amp;$AA$7))&gt;'Sch D. Workings'!$D$12,MIN('Sch D. Workings'!AN1499,'Sch D. Workings'!$D$12-N498-T498-H498),'Sch D. Workings'!AN1499)))</f>
        <v>0</v>
      </c>
      <c r="AA498" s="221">
        <f>'Sch D. Workings'!AS1499</f>
        <v>0</v>
      </c>
      <c r="AB498" s="82">
        <f>IFERROR(LOOKUP('Sch D. Workings'!AP1499,$C$10:$C$14,$B$10:$B$14),0)</f>
        <v>0</v>
      </c>
      <c r="AC498" s="99">
        <f>COUNTIFS('Sch D. Workings'!AP1499,"&gt;"&amp;$D$14)</f>
        <v>0</v>
      </c>
    </row>
    <row r="499" spans="3:29" x14ac:dyDescent="0.35">
      <c r="C499" s="81" t="str">
        <f>IF('Sch A. Input'!B491="","",'Sch A. Input'!B491)</f>
        <v/>
      </c>
      <c r="D499" s="81" t="str">
        <f>IF('Sch A. Input'!C491="","",'Sch A. Input'!C491)</f>
        <v/>
      </c>
      <c r="E499" s="85"/>
      <c r="F499" s="85"/>
      <c r="G499" s="99">
        <f>'Sch D. Workings'!G1500</f>
        <v>0</v>
      </c>
      <c r="H499" s="310">
        <f>IF(OR('Sch D. Workings'!D493="",G499=0),0,(IF((SUMIFS('Sch A. Input'!H491:CJ491,'Sch A. Input'!$H$14:$CJ$14,"Total",'Sch A. Input'!$H$13:$CJ$13,"&lt;="&amp;$I$7))&gt;'Sch D. Workings'!$D$12,MIN('Sch D. Workings'!J1500,'Sch D. Workings'!$D$12),'Sch D. Workings'!J1500)))</f>
        <v>0</v>
      </c>
      <c r="I499" s="221">
        <f>'Sch D. Workings'!O1500</f>
        <v>0</v>
      </c>
      <c r="J499" s="82">
        <f>IFERROR(LOOKUP('Sch D. Workings'!L1500,$C$10:$C$14,$B$10:$B$14),0)</f>
        <v>0</v>
      </c>
      <c r="K499" s="99">
        <f>COUNTIFS('Sch D. Workings'!L1500,"&gt;"&amp;$D$14)</f>
        <v>0</v>
      </c>
      <c r="L499" s="300"/>
      <c r="M499" s="78">
        <f>'Sch D. Workings'!Q1500</f>
        <v>0</v>
      </c>
      <c r="N499" s="309">
        <f>IF(OR('Sch D. Workings'!D493="",$D$7&lt;=I$7,M499=0),0,(IF(H499='Sch D. Workings'!$D$12,"Exceeded Cap",IF((SUMIFS('Sch A. Input'!H491:CJ491,'Sch A. Input'!$H$14:$CJ$14,"Total",'Sch A. Input'!$H$13:$CJ$13,"&lt;="&amp;$O$7))&gt;'Sch D. Workings'!$D$12,MIN('Sch D. Workings'!T1500,'Sch D. Workings'!$D$12-H499),'Sch D. Workings'!T1500))))</f>
        <v>0</v>
      </c>
      <c r="O499" s="221">
        <f>'Sch D. Workings'!Y1500</f>
        <v>0</v>
      </c>
      <c r="P499" s="82">
        <f>IFERROR(LOOKUP('Sch D. Workings'!V1500,$C$10:$C$14,$B$10:$B$14),0)</f>
        <v>0</v>
      </c>
      <c r="Q499" s="99">
        <f>COUNTIFS('Sch D. Workings'!V1500,"&gt;"&amp;$D$14)</f>
        <v>0</v>
      </c>
      <c r="R499" s="85"/>
      <c r="S499" s="78">
        <f>'Sch D. Workings'!AA1500</f>
        <v>0</v>
      </c>
      <c r="T499" s="309">
        <f>IF(OR('Sch D. Workings'!D493="",$D$7&lt;=O$7,S499=0),0,IF(OR(N499="Exceeded Cap",SUM(H499,N499)='Sch D. Workings'!$D$12),"Exceeded cap",IF((SUMIFS('Sch A. Input'!H491:CJ491,'Sch A. Input'!$H$14:$CJ$14,"Total",'Sch A. Input'!$H$13:$CJ$13,"&lt;="&amp;$U$7))&gt;'Sch D. Workings'!$D$12,MIN('Sch D. Workings'!AD1500,'Sch D. Workings'!$D$12-N499-H499),'Sch D. Workings'!AD1500)))</f>
        <v>0</v>
      </c>
      <c r="U499" s="221">
        <f>'Sch D. Workings'!AI1500</f>
        <v>0</v>
      </c>
      <c r="V499" s="82">
        <f>IFERROR(LOOKUP('Sch D. Workings'!AF1500,$C$10:$C$14,$B$10:$B$14),0)</f>
        <v>0</v>
      </c>
      <c r="W499" s="99">
        <f>COUNTIFS('Sch D. Workings'!AF1500,"&gt;"&amp;$D$14)</f>
        <v>0</v>
      </c>
      <c r="X499" s="85"/>
      <c r="Y499" s="78">
        <f>'Sch D. Workings'!AK1500</f>
        <v>0</v>
      </c>
      <c r="Z499" s="309">
        <f>IF(OR('Sch D. Workings'!D493="",$D$7&lt;=U$7,Y499=0),0,IF(OR(T499="Exceeded Cap",N499="Exceeded Cap",SUM(H499,N499,T499)='Sch D. Workings'!$D$12),"Exceeded Cap",IF((SUMIFS('Sch A. Input'!H491:CJ491,'Sch A. Input'!$H$14:$CJ$14,"Total",'Sch A. Input'!$H$13:$CJ$13,"&lt;="&amp;$AA$7))&gt;'Sch D. Workings'!$D$12,MIN('Sch D. Workings'!AN1500,'Sch D. Workings'!$D$12-N499-T499-H499),'Sch D. Workings'!AN1500)))</f>
        <v>0</v>
      </c>
      <c r="AA499" s="221">
        <f>'Sch D. Workings'!AS1500</f>
        <v>0</v>
      </c>
      <c r="AB499" s="82">
        <f>IFERROR(LOOKUP('Sch D. Workings'!AP1500,$C$10:$C$14,$B$10:$B$14),0)</f>
        <v>0</v>
      </c>
      <c r="AC499" s="99">
        <f>COUNTIFS('Sch D. Workings'!AP1500,"&gt;"&amp;$D$14)</f>
        <v>0</v>
      </c>
    </row>
    <row r="500" spans="3:29" x14ac:dyDescent="0.35">
      <c r="C500" s="81" t="str">
        <f>IF('Sch A. Input'!B492="","",'Sch A. Input'!B492)</f>
        <v/>
      </c>
      <c r="D500" s="81" t="str">
        <f>IF('Sch A. Input'!C492="","",'Sch A. Input'!C492)</f>
        <v/>
      </c>
      <c r="E500" s="85"/>
      <c r="F500" s="85"/>
      <c r="G500" s="99">
        <f>'Sch D. Workings'!G1501</f>
        <v>0</v>
      </c>
      <c r="H500" s="310">
        <f>IF(OR('Sch D. Workings'!D494="",G500=0),0,(IF((SUMIFS('Sch A. Input'!H492:CJ492,'Sch A. Input'!$H$14:$CJ$14,"Total",'Sch A. Input'!$H$13:$CJ$13,"&lt;="&amp;$I$7))&gt;'Sch D. Workings'!$D$12,MIN('Sch D. Workings'!J1501,'Sch D. Workings'!$D$12),'Sch D. Workings'!J1501)))</f>
        <v>0</v>
      </c>
      <c r="I500" s="221">
        <f>'Sch D. Workings'!O1501</f>
        <v>0</v>
      </c>
      <c r="J500" s="82">
        <f>IFERROR(LOOKUP('Sch D. Workings'!L1501,$C$10:$C$14,$B$10:$B$14),0)</f>
        <v>0</v>
      </c>
      <c r="K500" s="99">
        <f>COUNTIFS('Sch D. Workings'!L1501,"&gt;"&amp;$D$14)</f>
        <v>0</v>
      </c>
      <c r="L500" s="300"/>
      <c r="M500" s="78">
        <f>'Sch D. Workings'!Q1501</f>
        <v>0</v>
      </c>
      <c r="N500" s="309">
        <f>IF(OR('Sch D. Workings'!D494="",$D$7&lt;=I$7,M500=0),0,(IF(H500='Sch D. Workings'!$D$12,"Exceeded Cap",IF((SUMIFS('Sch A. Input'!H492:CJ492,'Sch A. Input'!$H$14:$CJ$14,"Total",'Sch A. Input'!$H$13:$CJ$13,"&lt;="&amp;$O$7))&gt;'Sch D. Workings'!$D$12,MIN('Sch D. Workings'!T1501,'Sch D. Workings'!$D$12-H500),'Sch D. Workings'!T1501))))</f>
        <v>0</v>
      </c>
      <c r="O500" s="221">
        <f>'Sch D. Workings'!Y1501</f>
        <v>0</v>
      </c>
      <c r="P500" s="82">
        <f>IFERROR(LOOKUP('Sch D. Workings'!V1501,$C$10:$C$14,$B$10:$B$14),0)</f>
        <v>0</v>
      </c>
      <c r="Q500" s="99">
        <f>COUNTIFS('Sch D. Workings'!V1501,"&gt;"&amp;$D$14)</f>
        <v>0</v>
      </c>
      <c r="R500" s="85"/>
      <c r="S500" s="78">
        <f>'Sch D. Workings'!AA1501</f>
        <v>0</v>
      </c>
      <c r="T500" s="309">
        <f>IF(OR('Sch D. Workings'!D494="",$D$7&lt;=O$7,S500=0),0,IF(OR(N500="Exceeded Cap",SUM(H500,N500)='Sch D. Workings'!$D$12),"Exceeded cap",IF((SUMIFS('Sch A. Input'!H492:CJ492,'Sch A. Input'!$H$14:$CJ$14,"Total",'Sch A. Input'!$H$13:$CJ$13,"&lt;="&amp;$U$7))&gt;'Sch D. Workings'!$D$12,MIN('Sch D. Workings'!AD1501,'Sch D. Workings'!$D$12-N500-H500),'Sch D. Workings'!AD1501)))</f>
        <v>0</v>
      </c>
      <c r="U500" s="221">
        <f>'Sch D. Workings'!AI1501</f>
        <v>0</v>
      </c>
      <c r="V500" s="82">
        <f>IFERROR(LOOKUP('Sch D. Workings'!AF1501,$C$10:$C$14,$B$10:$B$14),0)</f>
        <v>0</v>
      </c>
      <c r="W500" s="99">
        <f>COUNTIFS('Sch D. Workings'!AF1501,"&gt;"&amp;$D$14)</f>
        <v>0</v>
      </c>
      <c r="X500" s="85"/>
      <c r="Y500" s="78">
        <f>'Sch D. Workings'!AK1501</f>
        <v>0</v>
      </c>
      <c r="Z500" s="309">
        <f>IF(OR('Sch D. Workings'!D494="",$D$7&lt;=U$7,Y500=0),0,IF(OR(T500="Exceeded Cap",N500="Exceeded Cap",SUM(H500,N500,T500)='Sch D. Workings'!$D$12),"Exceeded Cap",IF((SUMIFS('Sch A. Input'!H492:CJ492,'Sch A. Input'!$H$14:$CJ$14,"Total",'Sch A. Input'!$H$13:$CJ$13,"&lt;="&amp;$AA$7))&gt;'Sch D. Workings'!$D$12,MIN('Sch D. Workings'!AN1501,'Sch D. Workings'!$D$12-N500-T500-H500),'Sch D. Workings'!AN1501)))</f>
        <v>0</v>
      </c>
      <c r="AA500" s="221">
        <f>'Sch D. Workings'!AS1501</f>
        <v>0</v>
      </c>
      <c r="AB500" s="82">
        <f>IFERROR(LOOKUP('Sch D. Workings'!AP1501,$C$10:$C$14,$B$10:$B$14),0)</f>
        <v>0</v>
      </c>
      <c r="AC500" s="99">
        <f>COUNTIFS('Sch D. Workings'!AP1501,"&gt;"&amp;$D$14)</f>
        <v>0</v>
      </c>
    </row>
    <row r="501" spans="3:29" x14ac:dyDescent="0.35">
      <c r="C501" s="81" t="str">
        <f>IF('Sch A. Input'!B493="","",'Sch A. Input'!B493)</f>
        <v/>
      </c>
      <c r="D501" s="81" t="str">
        <f>IF('Sch A. Input'!C493="","",'Sch A. Input'!C493)</f>
        <v/>
      </c>
      <c r="E501" s="85"/>
      <c r="F501" s="85"/>
      <c r="G501" s="99">
        <f>'Sch D. Workings'!G1502</f>
        <v>0</v>
      </c>
      <c r="H501" s="310">
        <f>IF(OR('Sch D. Workings'!D495="",G501=0),0,(IF((SUMIFS('Sch A. Input'!H493:CJ493,'Sch A. Input'!$H$14:$CJ$14,"Total",'Sch A. Input'!$H$13:$CJ$13,"&lt;="&amp;$I$7))&gt;'Sch D. Workings'!$D$12,MIN('Sch D. Workings'!J1502,'Sch D. Workings'!$D$12),'Sch D. Workings'!J1502)))</f>
        <v>0</v>
      </c>
      <c r="I501" s="221">
        <f>'Sch D. Workings'!O1502</f>
        <v>0</v>
      </c>
      <c r="J501" s="82">
        <f>IFERROR(LOOKUP('Sch D. Workings'!L1502,$C$10:$C$14,$B$10:$B$14),0)</f>
        <v>0</v>
      </c>
      <c r="K501" s="99">
        <f>COUNTIFS('Sch D. Workings'!L1502,"&gt;"&amp;$D$14)</f>
        <v>0</v>
      </c>
      <c r="L501" s="300"/>
      <c r="M501" s="78">
        <f>'Sch D. Workings'!Q1502</f>
        <v>0</v>
      </c>
      <c r="N501" s="309">
        <f>IF(OR('Sch D. Workings'!D495="",$D$7&lt;=I$7,M501=0),0,(IF(H501='Sch D. Workings'!$D$12,"Exceeded Cap",IF((SUMIFS('Sch A. Input'!H493:CJ493,'Sch A. Input'!$H$14:$CJ$14,"Total",'Sch A. Input'!$H$13:$CJ$13,"&lt;="&amp;$O$7))&gt;'Sch D. Workings'!$D$12,MIN('Sch D. Workings'!T1502,'Sch D. Workings'!$D$12-H501),'Sch D. Workings'!T1502))))</f>
        <v>0</v>
      </c>
      <c r="O501" s="221">
        <f>'Sch D. Workings'!Y1502</f>
        <v>0</v>
      </c>
      <c r="P501" s="82">
        <f>IFERROR(LOOKUP('Sch D. Workings'!V1502,$C$10:$C$14,$B$10:$B$14),0)</f>
        <v>0</v>
      </c>
      <c r="Q501" s="99">
        <f>COUNTIFS('Sch D. Workings'!V1502,"&gt;"&amp;$D$14)</f>
        <v>0</v>
      </c>
      <c r="R501" s="85"/>
      <c r="S501" s="78">
        <f>'Sch D. Workings'!AA1502</f>
        <v>0</v>
      </c>
      <c r="T501" s="309">
        <f>IF(OR('Sch D. Workings'!D495="",$D$7&lt;=O$7,S501=0),0,IF(OR(N501="Exceeded Cap",SUM(H501,N501)='Sch D. Workings'!$D$12),"Exceeded cap",IF((SUMIFS('Sch A. Input'!H493:CJ493,'Sch A. Input'!$H$14:$CJ$14,"Total",'Sch A. Input'!$H$13:$CJ$13,"&lt;="&amp;$U$7))&gt;'Sch D. Workings'!$D$12,MIN('Sch D. Workings'!AD1502,'Sch D. Workings'!$D$12-N501-H501),'Sch D. Workings'!AD1502)))</f>
        <v>0</v>
      </c>
      <c r="U501" s="221">
        <f>'Sch D. Workings'!AI1502</f>
        <v>0</v>
      </c>
      <c r="V501" s="82">
        <f>IFERROR(LOOKUP('Sch D. Workings'!AF1502,$C$10:$C$14,$B$10:$B$14),0)</f>
        <v>0</v>
      </c>
      <c r="W501" s="99">
        <f>COUNTIFS('Sch D. Workings'!AF1502,"&gt;"&amp;$D$14)</f>
        <v>0</v>
      </c>
      <c r="X501" s="85"/>
      <c r="Y501" s="78">
        <f>'Sch D. Workings'!AK1502</f>
        <v>0</v>
      </c>
      <c r="Z501" s="309">
        <f>IF(OR('Sch D. Workings'!D495="",$D$7&lt;=U$7,Y501=0),0,IF(OR(T501="Exceeded Cap",N501="Exceeded Cap",SUM(H501,N501,T501)='Sch D. Workings'!$D$12),"Exceeded Cap",IF((SUMIFS('Sch A. Input'!H493:CJ493,'Sch A. Input'!$H$14:$CJ$14,"Total",'Sch A. Input'!$H$13:$CJ$13,"&lt;="&amp;$AA$7))&gt;'Sch D. Workings'!$D$12,MIN('Sch D. Workings'!AN1502,'Sch D. Workings'!$D$12-N501-T501-H501),'Sch D. Workings'!AN1502)))</f>
        <v>0</v>
      </c>
      <c r="AA501" s="221">
        <f>'Sch D. Workings'!AS1502</f>
        <v>0</v>
      </c>
      <c r="AB501" s="82">
        <f>IFERROR(LOOKUP('Sch D. Workings'!AP1502,$C$10:$C$14,$B$10:$B$14),0)</f>
        <v>0</v>
      </c>
      <c r="AC501" s="99">
        <f>COUNTIFS('Sch D. Workings'!AP1502,"&gt;"&amp;$D$14)</f>
        <v>0</v>
      </c>
    </row>
    <row r="502" spans="3:29" x14ac:dyDescent="0.35">
      <c r="C502" s="81" t="str">
        <f>IF('Sch A. Input'!B494="","",'Sch A. Input'!B494)</f>
        <v/>
      </c>
      <c r="D502" s="81" t="str">
        <f>IF('Sch A. Input'!C494="","",'Sch A. Input'!C494)</f>
        <v/>
      </c>
      <c r="E502" s="85"/>
      <c r="F502" s="85"/>
      <c r="G502" s="99">
        <f>'Sch D. Workings'!G1503</f>
        <v>0</v>
      </c>
      <c r="H502" s="310">
        <f>IF(OR('Sch D. Workings'!D496="",G502=0),0,(IF((SUMIFS('Sch A. Input'!H494:CJ494,'Sch A. Input'!$H$14:$CJ$14,"Total",'Sch A. Input'!$H$13:$CJ$13,"&lt;="&amp;$I$7))&gt;'Sch D. Workings'!$D$12,MIN('Sch D. Workings'!J1503,'Sch D. Workings'!$D$12),'Sch D. Workings'!J1503)))</f>
        <v>0</v>
      </c>
      <c r="I502" s="221">
        <f>'Sch D. Workings'!O1503</f>
        <v>0</v>
      </c>
      <c r="J502" s="82">
        <f>IFERROR(LOOKUP('Sch D. Workings'!L1503,$C$10:$C$14,$B$10:$B$14),0)</f>
        <v>0</v>
      </c>
      <c r="K502" s="99">
        <f>COUNTIFS('Sch D. Workings'!L1503,"&gt;"&amp;$D$14)</f>
        <v>0</v>
      </c>
      <c r="L502" s="300"/>
      <c r="M502" s="78">
        <f>'Sch D. Workings'!Q1503</f>
        <v>0</v>
      </c>
      <c r="N502" s="309">
        <f>IF(OR('Sch D. Workings'!D496="",$D$7&lt;=I$7,M502=0),0,(IF(H502='Sch D. Workings'!$D$12,"Exceeded Cap",IF((SUMIFS('Sch A. Input'!H494:CJ494,'Sch A. Input'!$H$14:$CJ$14,"Total",'Sch A. Input'!$H$13:$CJ$13,"&lt;="&amp;$O$7))&gt;'Sch D. Workings'!$D$12,MIN('Sch D. Workings'!T1503,'Sch D. Workings'!$D$12-H502),'Sch D. Workings'!T1503))))</f>
        <v>0</v>
      </c>
      <c r="O502" s="221">
        <f>'Sch D. Workings'!Y1503</f>
        <v>0</v>
      </c>
      <c r="P502" s="82">
        <f>IFERROR(LOOKUP('Sch D. Workings'!V1503,$C$10:$C$14,$B$10:$B$14),0)</f>
        <v>0</v>
      </c>
      <c r="Q502" s="99">
        <f>COUNTIFS('Sch D. Workings'!V1503,"&gt;"&amp;$D$14)</f>
        <v>0</v>
      </c>
      <c r="R502" s="85"/>
      <c r="S502" s="78">
        <f>'Sch D. Workings'!AA1503</f>
        <v>0</v>
      </c>
      <c r="T502" s="309">
        <f>IF(OR('Sch D. Workings'!D496="",$D$7&lt;=O$7,S502=0),0,IF(OR(N502="Exceeded Cap",SUM(H502,N502)='Sch D. Workings'!$D$12),"Exceeded cap",IF((SUMIFS('Sch A. Input'!H494:CJ494,'Sch A. Input'!$H$14:$CJ$14,"Total",'Sch A. Input'!$H$13:$CJ$13,"&lt;="&amp;$U$7))&gt;'Sch D. Workings'!$D$12,MIN('Sch D. Workings'!AD1503,'Sch D. Workings'!$D$12-N502-H502),'Sch D. Workings'!AD1503)))</f>
        <v>0</v>
      </c>
      <c r="U502" s="221">
        <f>'Sch D. Workings'!AI1503</f>
        <v>0</v>
      </c>
      <c r="V502" s="82">
        <f>IFERROR(LOOKUP('Sch D. Workings'!AF1503,$C$10:$C$14,$B$10:$B$14),0)</f>
        <v>0</v>
      </c>
      <c r="W502" s="99">
        <f>COUNTIFS('Sch D. Workings'!AF1503,"&gt;"&amp;$D$14)</f>
        <v>0</v>
      </c>
      <c r="X502" s="85"/>
      <c r="Y502" s="78">
        <f>'Sch D. Workings'!AK1503</f>
        <v>0</v>
      </c>
      <c r="Z502" s="309">
        <f>IF(OR('Sch D. Workings'!D496="",$D$7&lt;=U$7,Y502=0),0,IF(OR(T502="Exceeded Cap",N502="Exceeded Cap",SUM(H502,N502,T502)='Sch D. Workings'!$D$12),"Exceeded Cap",IF((SUMIFS('Sch A. Input'!H494:CJ494,'Sch A. Input'!$H$14:$CJ$14,"Total",'Sch A. Input'!$H$13:$CJ$13,"&lt;="&amp;$AA$7))&gt;'Sch D. Workings'!$D$12,MIN('Sch D. Workings'!AN1503,'Sch D. Workings'!$D$12-N502-T502-H502),'Sch D. Workings'!AN1503)))</f>
        <v>0</v>
      </c>
      <c r="AA502" s="221">
        <f>'Sch D. Workings'!AS1503</f>
        <v>0</v>
      </c>
      <c r="AB502" s="82">
        <f>IFERROR(LOOKUP('Sch D. Workings'!AP1503,$C$10:$C$14,$B$10:$B$14),0)</f>
        <v>0</v>
      </c>
      <c r="AC502" s="99">
        <f>COUNTIFS('Sch D. Workings'!AP1503,"&gt;"&amp;$D$14)</f>
        <v>0</v>
      </c>
    </row>
    <row r="503" spans="3:29" x14ac:dyDescent="0.35">
      <c r="C503" s="81" t="str">
        <f>IF('Sch A. Input'!B495="","",'Sch A. Input'!B495)</f>
        <v/>
      </c>
      <c r="D503" s="81" t="str">
        <f>IF('Sch A. Input'!C495="","",'Sch A. Input'!C495)</f>
        <v/>
      </c>
      <c r="E503" s="85"/>
      <c r="F503" s="85"/>
      <c r="G503" s="99">
        <f>'Sch D. Workings'!G1504</f>
        <v>0</v>
      </c>
      <c r="H503" s="310">
        <f>IF(OR('Sch D. Workings'!D497="",G503=0),0,(IF((SUMIFS('Sch A. Input'!H495:CJ495,'Sch A. Input'!$H$14:$CJ$14,"Total",'Sch A. Input'!$H$13:$CJ$13,"&lt;="&amp;$I$7))&gt;'Sch D. Workings'!$D$12,MIN('Sch D. Workings'!J1504,'Sch D. Workings'!$D$12),'Sch D. Workings'!J1504)))</f>
        <v>0</v>
      </c>
      <c r="I503" s="221">
        <f>'Sch D. Workings'!O1504</f>
        <v>0</v>
      </c>
      <c r="J503" s="82">
        <f>IFERROR(LOOKUP('Sch D. Workings'!L1504,$C$10:$C$14,$B$10:$B$14),0)</f>
        <v>0</v>
      </c>
      <c r="K503" s="99">
        <f>COUNTIFS('Sch D. Workings'!L1504,"&gt;"&amp;$D$14)</f>
        <v>0</v>
      </c>
      <c r="L503" s="300"/>
      <c r="M503" s="78">
        <f>'Sch D. Workings'!Q1504</f>
        <v>0</v>
      </c>
      <c r="N503" s="309">
        <f>IF(OR('Sch D. Workings'!D497="",$D$7&lt;=I$7,M503=0),0,(IF(H503='Sch D. Workings'!$D$12,"Exceeded Cap",IF((SUMIFS('Sch A. Input'!H495:CJ495,'Sch A. Input'!$H$14:$CJ$14,"Total",'Sch A. Input'!$H$13:$CJ$13,"&lt;="&amp;$O$7))&gt;'Sch D. Workings'!$D$12,MIN('Sch D. Workings'!T1504,'Sch D. Workings'!$D$12-H503),'Sch D. Workings'!T1504))))</f>
        <v>0</v>
      </c>
      <c r="O503" s="221">
        <f>'Sch D. Workings'!Y1504</f>
        <v>0</v>
      </c>
      <c r="P503" s="82">
        <f>IFERROR(LOOKUP('Sch D. Workings'!V1504,$C$10:$C$14,$B$10:$B$14),0)</f>
        <v>0</v>
      </c>
      <c r="Q503" s="99">
        <f>COUNTIFS('Sch D. Workings'!V1504,"&gt;"&amp;$D$14)</f>
        <v>0</v>
      </c>
      <c r="R503" s="85"/>
      <c r="S503" s="78">
        <f>'Sch D. Workings'!AA1504</f>
        <v>0</v>
      </c>
      <c r="T503" s="309">
        <f>IF(OR('Sch D. Workings'!D497="",$D$7&lt;=O$7,S503=0),0,IF(OR(N503="Exceeded Cap",SUM(H503,N503)='Sch D. Workings'!$D$12),"Exceeded cap",IF((SUMIFS('Sch A. Input'!H495:CJ495,'Sch A. Input'!$H$14:$CJ$14,"Total",'Sch A. Input'!$H$13:$CJ$13,"&lt;="&amp;$U$7))&gt;'Sch D. Workings'!$D$12,MIN('Sch D. Workings'!AD1504,'Sch D. Workings'!$D$12-N503-H503),'Sch D. Workings'!AD1504)))</f>
        <v>0</v>
      </c>
      <c r="U503" s="221">
        <f>'Sch D. Workings'!AI1504</f>
        <v>0</v>
      </c>
      <c r="V503" s="82">
        <f>IFERROR(LOOKUP('Sch D. Workings'!AF1504,$C$10:$C$14,$B$10:$B$14),0)</f>
        <v>0</v>
      </c>
      <c r="W503" s="99">
        <f>COUNTIFS('Sch D. Workings'!AF1504,"&gt;"&amp;$D$14)</f>
        <v>0</v>
      </c>
      <c r="X503" s="85"/>
      <c r="Y503" s="78">
        <f>'Sch D. Workings'!AK1504</f>
        <v>0</v>
      </c>
      <c r="Z503" s="309">
        <f>IF(OR('Sch D. Workings'!D497="",$D$7&lt;=U$7,Y503=0),0,IF(OR(T503="Exceeded Cap",N503="Exceeded Cap",SUM(H503,N503,T503)='Sch D. Workings'!$D$12),"Exceeded Cap",IF((SUMIFS('Sch A. Input'!H495:CJ495,'Sch A. Input'!$H$14:$CJ$14,"Total",'Sch A. Input'!$H$13:$CJ$13,"&lt;="&amp;$AA$7))&gt;'Sch D. Workings'!$D$12,MIN('Sch D. Workings'!AN1504,'Sch D. Workings'!$D$12-N503-T503-H503),'Sch D. Workings'!AN1504)))</f>
        <v>0</v>
      </c>
      <c r="AA503" s="221">
        <f>'Sch D. Workings'!AS1504</f>
        <v>0</v>
      </c>
      <c r="AB503" s="82">
        <f>IFERROR(LOOKUP('Sch D. Workings'!AP1504,$C$10:$C$14,$B$10:$B$14),0)</f>
        <v>0</v>
      </c>
      <c r="AC503" s="99">
        <f>COUNTIFS('Sch D. Workings'!AP1504,"&gt;"&amp;$D$14)</f>
        <v>0</v>
      </c>
    </row>
    <row r="504" spans="3:29" x14ac:dyDescent="0.35">
      <c r="C504" s="81" t="str">
        <f>IF('Sch A. Input'!B496="","",'Sch A. Input'!B496)</f>
        <v/>
      </c>
      <c r="D504" s="81" t="str">
        <f>IF('Sch A. Input'!C496="","",'Sch A. Input'!C496)</f>
        <v/>
      </c>
      <c r="E504" s="85"/>
      <c r="F504" s="85"/>
      <c r="G504" s="99">
        <f>'Sch D. Workings'!G1505</f>
        <v>0</v>
      </c>
      <c r="H504" s="310">
        <f>IF(OR('Sch D. Workings'!D498="",G504=0),0,(IF((SUMIFS('Sch A. Input'!H496:CJ496,'Sch A. Input'!$H$14:$CJ$14,"Total",'Sch A. Input'!$H$13:$CJ$13,"&lt;="&amp;$I$7))&gt;'Sch D. Workings'!$D$12,MIN('Sch D. Workings'!J1505,'Sch D. Workings'!$D$12),'Sch D. Workings'!J1505)))</f>
        <v>0</v>
      </c>
      <c r="I504" s="221">
        <f>'Sch D. Workings'!O1505</f>
        <v>0</v>
      </c>
      <c r="J504" s="82">
        <f>IFERROR(LOOKUP('Sch D. Workings'!L1505,$C$10:$C$14,$B$10:$B$14),0)</f>
        <v>0</v>
      </c>
      <c r="K504" s="99">
        <f>COUNTIFS('Sch D. Workings'!L1505,"&gt;"&amp;$D$14)</f>
        <v>0</v>
      </c>
      <c r="L504" s="300"/>
      <c r="M504" s="78">
        <f>'Sch D. Workings'!Q1505</f>
        <v>0</v>
      </c>
      <c r="N504" s="309">
        <f>IF(OR('Sch D. Workings'!D498="",$D$7&lt;=I$7,M504=0),0,(IF(H504='Sch D. Workings'!$D$12,"Exceeded Cap",IF((SUMIFS('Sch A. Input'!H496:CJ496,'Sch A. Input'!$H$14:$CJ$14,"Total",'Sch A. Input'!$H$13:$CJ$13,"&lt;="&amp;$O$7))&gt;'Sch D. Workings'!$D$12,MIN('Sch D. Workings'!T1505,'Sch D. Workings'!$D$12-H504),'Sch D. Workings'!T1505))))</f>
        <v>0</v>
      </c>
      <c r="O504" s="221">
        <f>'Sch D. Workings'!Y1505</f>
        <v>0</v>
      </c>
      <c r="P504" s="82">
        <f>IFERROR(LOOKUP('Sch D. Workings'!V1505,$C$10:$C$14,$B$10:$B$14),0)</f>
        <v>0</v>
      </c>
      <c r="Q504" s="99">
        <f>COUNTIFS('Sch D. Workings'!V1505,"&gt;"&amp;$D$14)</f>
        <v>0</v>
      </c>
      <c r="R504" s="85"/>
      <c r="S504" s="78">
        <f>'Sch D. Workings'!AA1505</f>
        <v>0</v>
      </c>
      <c r="T504" s="309">
        <f>IF(OR('Sch D. Workings'!D498="",$D$7&lt;=O$7,S504=0),0,IF(OR(N504="Exceeded Cap",SUM(H504,N504)='Sch D. Workings'!$D$12),"Exceeded cap",IF((SUMIFS('Sch A. Input'!H496:CJ496,'Sch A. Input'!$H$14:$CJ$14,"Total",'Sch A. Input'!$H$13:$CJ$13,"&lt;="&amp;$U$7))&gt;'Sch D. Workings'!$D$12,MIN('Sch D. Workings'!AD1505,'Sch D. Workings'!$D$12-N504-H504),'Sch D. Workings'!AD1505)))</f>
        <v>0</v>
      </c>
      <c r="U504" s="221">
        <f>'Sch D. Workings'!AI1505</f>
        <v>0</v>
      </c>
      <c r="V504" s="82">
        <f>IFERROR(LOOKUP('Sch D. Workings'!AF1505,$C$10:$C$14,$B$10:$B$14),0)</f>
        <v>0</v>
      </c>
      <c r="W504" s="99">
        <f>COUNTIFS('Sch D. Workings'!AF1505,"&gt;"&amp;$D$14)</f>
        <v>0</v>
      </c>
      <c r="X504" s="85"/>
      <c r="Y504" s="78">
        <f>'Sch D. Workings'!AK1505</f>
        <v>0</v>
      </c>
      <c r="Z504" s="309">
        <f>IF(OR('Sch D. Workings'!D498="",$D$7&lt;=U$7,Y504=0),0,IF(OR(T504="Exceeded Cap",N504="Exceeded Cap",SUM(H504,N504,T504)='Sch D. Workings'!$D$12),"Exceeded Cap",IF((SUMIFS('Sch A. Input'!H496:CJ496,'Sch A. Input'!$H$14:$CJ$14,"Total",'Sch A. Input'!$H$13:$CJ$13,"&lt;="&amp;$AA$7))&gt;'Sch D. Workings'!$D$12,MIN('Sch D. Workings'!AN1505,'Sch D. Workings'!$D$12-N504-T504-H504),'Sch D. Workings'!AN1505)))</f>
        <v>0</v>
      </c>
      <c r="AA504" s="221">
        <f>'Sch D. Workings'!AS1505</f>
        <v>0</v>
      </c>
      <c r="AB504" s="82">
        <f>IFERROR(LOOKUP('Sch D. Workings'!AP1505,$C$10:$C$14,$B$10:$B$14),0)</f>
        <v>0</v>
      </c>
      <c r="AC504" s="99">
        <f>COUNTIFS('Sch D. Workings'!AP1505,"&gt;"&amp;$D$14)</f>
        <v>0</v>
      </c>
    </row>
    <row r="505" spans="3:29" x14ac:dyDescent="0.35">
      <c r="C505" s="81" t="str">
        <f>IF('Sch A. Input'!B497="","",'Sch A. Input'!B497)</f>
        <v/>
      </c>
      <c r="D505" s="81" t="str">
        <f>IF('Sch A. Input'!C497="","",'Sch A. Input'!C497)</f>
        <v/>
      </c>
      <c r="E505" s="85"/>
      <c r="F505" s="85"/>
      <c r="G505" s="99">
        <f>'Sch D. Workings'!G1506</f>
        <v>0</v>
      </c>
      <c r="H505" s="310">
        <f>IF(OR('Sch D. Workings'!D499="",G505=0),0,(IF((SUMIFS('Sch A. Input'!H497:CJ497,'Sch A. Input'!$H$14:$CJ$14,"Total",'Sch A. Input'!$H$13:$CJ$13,"&lt;="&amp;$I$7))&gt;'Sch D. Workings'!$D$12,MIN('Sch D. Workings'!J1506,'Sch D. Workings'!$D$12),'Sch D. Workings'!J1506)))</f>
        <v>0</v>
      </c>
      <c r="I505" s="221">
        <f>'Sch D. Workings'!O1506</f>
        <v>0</v>
      </c>
      <c r="J505" s="82">
        <f>IFERROR(LOOKUP('Sch D. Workings'!L1506,$C$10:$C$14,$B$10:$B$14),0)</f>
        <v>0</v>
      </c>
      <c r="K505" s="99">
        <f>COUNTIFS('Sch D. Workings'!L1506,"&gt;"&amp;$D$14)</f>
        <v>0</v>
      </c>
      <c r="L505" s="300"/>
      <c r="M505" s="78">
        <f>'Sch D. Workings'!Q1506</f>
        <v>0</v>
      </c>
      <c r="N505" s="309">
        <f>IF(OR('Sch D. Workings'!D499="",$D$7&lt;=I$7,M505=0),0,(IF(H505='Sch D. Workings'!$D$12,"Exceeded Cap",IF((SUMIFS('Sch A. Input'!H497:CJ497,'Sch A. Input'!$H$14:$CJ$14,"Total",'Sch A. Input'!$H$13:$CJ$13,"&lt;="&amp;$O$7))&gt;'Sch D. Workings'!$D$12,MIN('Sch D. Workings'!T1506,'Sch D. Workings'!$D$12-H505),'Sch D. Workings'!T1506))))</f>
        <v>0</v>
      </c>
      <c r="O505" s="221">
        <f>'Sch D. Workings'!Y1506</f>
        <v>0</v>
      </c>
      <c r="P505" s="82">
        <f>IFERROR(LOOKUP('Sch D. Workings'!V1506,$C$10:$C$14,$B$10:$B$14),0)</f>
        <v>0</v>
      </c>
      <c r="Q505" s="99">
        <f>COUNTIFS('Sch D. Workings'!V1506,"&gt;"&amp;$D$14)</f>
        <v>0</v>
      </c>
      <c r="R505" s="85"/>
      <c r="S505" s="78">
        <f>'Sch D. Workings'!AA1506</f>
        <v>0</v>
      </c>
      <c r="T505" s="309">
        <f>IF(OR('Sch D. Workings'!D499="",$D$7&lt;=O$7,S505=0),0,IF(OR(N505="Exceeded Cap",SUM(H505,N505)='Sch D. Workings'!$D$12),"Exceeded cap",IF((SUMIFS('Sch A. Input'!H497:CJ497,'Sch A. Input'!$H$14:$CJ$14,"Total",'Sch A. Input'!$H$13:$CJ$13,"&lt;="&amp;$U$7))&gt;'Sch D. Workings'!$D$12,MIN('Sch D. Workings'!AD1506,'Sch D. Workings'!$D$12-N505-H505),'Sch D. Workings'!AD1506)))</f>
        <v>0</v>
      </c>
      <c r="U505" s="221">
        <f>'Sch D. Workings'!AI1506</f>
        <v>0</v>
      </c>
      <c r="V505" s="82">
        <f>IFERROR(LOOKUP('Sch D. Workings'!AF1506,$C$10:$C$14,$B$10:$B$14),0)</f>
        <v>0</v>
      </c>
      <c r="W505" s="99">
        <f>COUNTIFS('Sch D. Workings'!AF1506,"&gt;"&amp;$D$14)</f>
        <v>0</v>
      </c>
      <c r="X505" s="85"/>
      <c r="Y505" s="78">
        <f>'Sch D. Workings'!AK1506</f>
        <v>0</v>
      </c>
      <c r="Z505" s="309">
        <f>IF(OR('Sch D. Workings'!D499="",$D$7&lt;=U$7,Y505=0),0,IF(OR(T505="Exceeded Cap",N505="Exceeded Cap",SUM(H505,N505,T505)='Sch D. Workings'!$D$12),"Exceeded Cap",IF((SUMIFS('Sch A. Input'!H497:CJ497,'Sch A. Input'!$H$14:$CJ$14,"Total",'Sch A. Input'!$H$13:$CJ$13,"&lt;="&amp;$AA$7))&gt;'Sch D. Workings'!$D$12,MIN('Sch D. Workings'!AN1506,'Sch D. Workings'!$D$12-N505-T505-H505),'Sch D. Workings'!AN1506)))</f>
        <v>0</v>
      </c>
      <c r="AA505" s="221">
        <f>'Sch D. Workings'!AS1506</f>
        <v>0</v>
      </c>
      <c r="AB505" s="82">
        <f>IFERROR(LOOKUP('Sch D. Workings'!AP1506,$C$10:$C$14,$B$10:$B$14),0)</f>
        <v>0</v>
      </c>
      <c r="AC505" s="99">
        <f>COUNTIFS('Sch D. Workings'!AP1506,"&gt;"&amp;$D$14)</f>
        <v>0</v>
      </c>
    </row>
    <row r="506" spans="3:29" x14ac:dyDescent="0.35">
      <c r="C506" s="81" t="str">
        <f>IF('Sch A. Input'!B498="","",'Sch A. Input'!B498)</f>
        <v/>
      </c>
      <c r="D506" s="81" t="str">
        <f>IF('Sch A. Input'!C498="","",'Sch A. Input'!C498)</f>
        <v/>
      </c>
      <c r="E506" s="85"/>
      <c r="F506" s="85"/>
      <c r="G506" s="99">
        <f>'Sch D. Workings'!G1507</f>
        <v>0</v>
      </c>
      <c r="H506" s="310">
        <f>IF(OR('Sch D. Workings'!D500="",G506=0),0,(IF((SUMIFS('Sch A. Input'!H498:CJ498,'Sch A. Input'!$H$14:$CJ$14,"Total",'Sch A. Input'!$H$13:$CJ$13,"&lt;="&amp;$I$7))&gt;'Sch D. Workings'!$D$12,MIN('Sch D. Workings'!J1507,'Sch D. Workings'!$D$12),'Sch D. Workings'!J1507)))</f>
        <v>0</v>
      </c>
      <c r="I506" s="221">
        <f>'Sch D. Workings'!O1507</f>
        <v>0</v>
      </c>
      <c r="J506" s="82">
        <f>IFERROR(LOOKUP('Sch D. Workings'!L1507,$C$10:$C$14,$B$10:$B$14),0)</f>
        <v>0</v>
      </c>
      <c r="K506" s="99">
        <f>COUNTIFS('Sch D. Workings'!L1507,"&gt;"&amp;$D$14)</f>
        <v>0</v>
      </c>
      <c r="L506" s="300"/>
      <c r="M506" s="78">
        <f>'Sch D. Workings'!Q1507</f>
        <v>0</v>
      </c>
      <c r="N506" s="309">
        <f>IF(OR('Sch D. Workings'!D500="",$D$7&lt;=I$7,M506=0),0,(IF(H506='Sch D. Workings'!$D$12,"Exceeded Cap",IF((SUMIFS('Sch A. Input'!H498:CJ498,'Sch A. Input'!$H$14:$CJ$14,"Total",'Sch A. Input'!$H$13:$CJ$13,"&lt;="&amp;$O$7))&gt;'Sch D. Workings'!$D$12,MIN('Sch D. Workings'!T1507,'Sch D. Workings'!$D$12-H506),'Sch D. Workings'!T1507))))</f>
        <v>0</v>
      </c>
      <c r="O506" s="221">
        <f>'Sch D. Workings'!Y1507</f>
        <v>0</v>
      </c>
      <c r="P506" s="82">
        <f>IFERROR(LOOKUP('Sch D. Workings'!V1507,$C$10:$C$14,$B$10:$B$14),0)</f>
        <v>0</v>
      </c>
      <c r="Q506" s="99">
        <f>COUNTIFS('Sch D. Workings'!V1507,"&gt;"&amp;$D$14)</f>
        <v>0</v>
      </c>
      <c r="R506" s="85"/>
      <c r="S506" s="78">
        <f>'Sch D. Workings'!AA1507</f>
        <v>0</v>
      </c>
      <c r="T506" s="309">
        <f>IF(OR('Sch D. Workings'!D500="",$D$7&lt;=O$7,S506=0),0,IF(OR(N506="Exceeded Cap",SUM(H506,N506)='Sch D. Workings'!$D$12),"Exceeded cap",IF((SUMIFS('Sch A. Input'!H498:CJ498,'Sch A. Input'!$H$14:$CJ$14,"Total",'Sch A. Input'!$H$13:$CJ$13,"&lt;="&amp;$U$7))&gt;'Sch D. Workings'!$D$12,MIN('Sch D. Workings'!AD1507,'Sch D. Workings'!$D$12-N506-H506),'Sch D. Workings'!AD1507)))</f>
        <v>0</v>
      </c>
      <c r="U506" s="221">
        <f>'Sch D. Workings'!AI1507</f>
        <v>0</v>
      </c>
      <c r="V506" s="82">
        <f>IFERROR(LOOKUP('Sch D. Workings'!AF1507,$C$10:$C$14,$B$10:$B$14),0)</f>
        <v>0</v>
      </c>
      <c r="W506" s="99">
        <f>COUNTIFS('Sch D. Workings'!AF1507,"&gt;"&amp;$D$14)</f>
        <v>0</v>
      </c>
      <c r="X506" s="85"/>
      <c r="Y506" s="78">
        <f>'Sch D. Workings'!AK1507</f>
        <v>0</v>
      </c>
      <c r="Z506" s="309">
        <f>IF(OR('Sch D. Workings'!D500="",$D$7&lt;=U$7,Y506=0),0,IF(OR(T506="Exceeded Cap",N506="Exceeded Cap",SUM(H506,N506,T506)='Sch D. Workings'!$D$12),"Exceeded Cap",IF((SUMIFS('Sch A. Input'!H498:CJ498,'Sch A. Input'!$H$14:$CJ$14,"Total",'Sch A. Input'!$H$13:$CJ$13,"&lt;="&amp;$AA$7))&gt;'Sch D. Workings'!$D$12,MIN('Sch D. Workings'!AN1507,'Sch D. Workings'!$D$12-N506-T506-H506),'Sch D. Workings'!AN1507)))</f>
        <v>0</v>
      </c>
      <c r="AA506" s="221">
        <f>'Sch D. Workings'!AS1507</f>
        <v>0</v>
      </c>
      <c r="AB506" s="82">
        <f>IFERROR(LOOKUP('Sch D. Workings'!AP1507,$C$10:$C$14,$B$10:$B$14),0)</f>
        <v>0</v>
      </c>
      <c r="AC506" s="99">
        <f>COUNTIFS('Sch D. Workings'!AP1507,"&gt;"&amp;$D$14)</f>
        <v>0</v>
      </c>
    </row>
    <row r="507" spans="3:29" x14ac:dyDescent="0.35">
      <c r="C507" s="81" t="str">
        <f>IF('Sch A. Input'!B499="","",'Sch A. Input'!B499)</f>
        <v/>
      </c>
      <c r="D507" s="81" t="str">
        <f>IF('Sch A. Input'!C499="","",'Sch A. Input'!C499)</f>
        <v/>
      </c>
      <c r="E507" s="85"/>
      <c r="F507" s="85"/>
      <c r="G507" s="99">
        <f>'Sch D. Workings'!G1508</f>
        <v>0</v>
      </c>
      <c r="H507" s="310">
        <f>IF(OR('Sch D. Workings'!D501="",G507=0),0,(IF((SUMIFS('Sch A. Input'!H499:CJ499,'Sch A. Input'!$H$14:$CJ$14,"Total",'Sch A. Input'!$H$13:$CJ$13,"&lt;="&amp;$I$7))&gt;'Sch D. Workings'!$D$12,MIN('Sch D. Workings'!J1508,'Sch D. Workings'!$D$12),'Sch D. Workings'!J1508)))</f>
        <v>0</v>
      </c>
      <c r="I507" s="221">
        <f>'Sch D. Workings'!O1508</f>
        <v>0</v>
      </c>
      <c r="J507" s="82">
        <f>IFERROR(LOOKUP('Sch D. Workings'!L1508,$C$10:$C$14,$B$10:$B$14),0)</f>
        <v>0</v>
      </c>
      <c r="K507" s="99">
        <f>COUNTIFS('Sch D. Workings'!L1508,"&gt;"&amp;$D$14)</f>
        <v>0</v>
      </c>
      <c r="L507" s="300"/>
      <c r="M507" s="78">
        <f>'Sch D. Workings'!Q1508</f>
        <v>0</v>
      </c>
      <c r="N507" s="309">
        <f>IF(OR('Sch D. Workings'!D501="",$D$7&lt;=I$7,M507=0),0,(IF(H507='Sch D. Workings'!$D$12,"Exceeded Cap",IF((SUMIFS('Sch A. Input'!H499:CJ499,'Sch A. Input'!$H$14:$CJ$14,"Total",'Sch A. Input'!$H$13:$CJ$13,"&lt;="&amp;$O$7))&gt;'Sch D. Workings'!$D$12,MIN('Sch D. Workings'!T1508,'Sch D. Workings'!$D$12-H507),'Sch D. Workings'!T1508))))</f>
        <v>0</v>
      </c>
      <c r="O507" s="221">
        <f>'Sch D. Workings'!Y1508</f>
        <v>0</v>
      </c>
      <c r="P507" s="82">
        <f>IFERROR(LOOKUP('Sch D. Workings'!V1508,$C$10:$C$14,$B$10:$B$14),0)</f>
        <v>0</v>
      </c>
      <c r="Q507" s="99">
        <f>COUNTIFS('Sch D. Workings'!V1508,"&gt;"&amp;$D$14)</f>
        <v>0</v>
      </c>
      <c r="R507" s="85"/>
      <c r="S507" s="78">
        <f>'Sch D. Workings'!AA1508</f>
        <v>0</v>
      </c>
      <c r="T507" s="309">
        <f>IF(OR('Sch D. Workings'!D501="",$D$7&lt;=O$7,S507=0),0,IF(OR(N507="Exceeded Cap",SUM(H507,N507)='Sch D. Workings'!$D$12),"Exceeded cap",IF((SUMIFS('Sch A. Input'!H499:CJ499,'Sch A. Input'!$H$14:$CJ$14,"Total",'Sch A. Input'!$H$13:$CJ$13,"&lt;="&amp;$U$7))&gt;'Sch D. Workings'!$D$12,MIN('Sch D. Workings'!AD1508,'Sch D. Workings'!$D$12-N507-H507),'Sch D. Workings'!AD1508)))</f>
        <v>0</v>
      </c>
      <c r="U507" s="221">
        <f>'Sch D. Workings'!AI1508</f>
        <v>0</v>
      </c>
      <c r="V507" s="82">
        <f>IFERROR(LOOKUP('Sch D. Workings'!AF1508,$C$10:$C$14,$B$10:$B$14),0)</f>
        <v>0</v>
      </c>
      <c r="W507" s="99">
        <f>COUNTIFS('Sch D. Workings'!AF1508,"&gt;"&amp;$D$14)</f>
        <v>0</v>
      </c>
      <c r="X507" s="85"/>
      <c r="Y507" s="78">
        <f>'Sch D. Workings'!AK1508</f>
        <v>0</v>
      </c>
      <c r="Z507" s="309">
        <f>IF(OR('Sch D. Workings'!D501="",$D$7&lt;=U$7,Y507=0),0,IF(OR(T507="Exceeded Cap",N507="Exceeded Cap",SUM(H507,N507,T507)='Sch D. Workings'!$D$12),"Exceeded Cap",IF((SUMIFS('Sch A. Input'!H499:CJ499,'Sch A. Input'!$H$14:$CJ$14,"Total",'Sch A. Input'!$H$13:$CJ$13,"&lt;="&amp;$AA$7))&gt;'Sch D. Workings'!$D$12,MIN('Sch D. Workings'!AN1508,'Sch D. Workings'!$D$12-N507-T507-H507),'Sch D. Workings'!AN1508)))</f>
        <v>0</v>
      </c>
      <c r="AA507" s="221">
        <f>'Sch D. Workings'!AS1508</f>
        <v>0</v>
      </c>
      <c r="AB507" s="82">
        <f>IFERROR(LOOKUP('Sch D. Workings'!AP1508,$C$10:$C$14,$B$10:$B$14),0)</f>
        <v>0</v>
      </c>
      <c r="AC507" s="99">
        <f>COUNTIFS('Sch D. Workings'!AP1508,"&gt;"&amp;$D$14)</f>
        <v>0</v>
      </c>
    </row>
    <row r="508" spans="3:29" x14ac:dyDescent="0.35">
      <c r="C508" s="81" t="str">
        <f>IF('Sch A. Input'!B500="","",'Sch A. Input'!B500)</f>
        <v/>
      </c>
      <c r="D508" s="81" t="str">
        <f>IF('Sch A. Input'!C500="","",'Sch A. Input'!C500)</f>
        <v/>
      </c>
      <c r="E508" s="85"/>
      <c r="F508" s="85"/>
      <c r="G508" s="99">
        <f>'Sch D. Workings'!G1509</f>
        <v>0</v>
      </c>
      <c r="H508" s="310">
        <f>IF(OR('Sch D. Workings'!D502="",G508=0),0,(IF((SUMIFS('Sch A. Input'!H500:CJ500,'Sch A. Input'!$H$14:$CJ$14,"Total",'Sch A. Input'!$H$13:$CJ$13,"&lt;="&amp;$I$7))&gt;'Sch D. Workings'!$D$12,MIN('Sch D. Workings'!J1509,'Sch D. Workings'!$D$12),'Sch D. Workings'!J1509)))</f>
        <v>0</v>
      </c>
      <c r="I508" s="221">
        <f>'Sch D. Workings'!O1509</f>
        <v>0</v>
      </c>
      <c r="J508" s="82">
        <f>IFERROR(LOOKUP('Sch D. Workings'!L1509,$C$10:$C$14,$B$10:$B$14),0)</f>
        <v>0</v>
      </c>
      <c r="K508" s="99">
        <f>COUNTIFS('Sch D. Workings'!L1509,"&gt;"&amp;$D$14)</f>
        <v>0</v>
      </c>
      <c r="L508" s="300"/>
      <c r="M508" s="78">
        <f>'Sch D. Workings'!Q1509</f>
        <v>0</v>
      </c>
      <c r="N508" s="309">
        <f>IF(OR('Sch D. Workings'!D502="",$D$7&lt;=I$7,M508=0),0,(IF(H508='Sch D. Workings'!$D$12,"Exceeded Cap",IF((SUMIFS('Sch A. Input'!H500:CJ500,'Sch A. Input'!$H$14:$CJ$14,"Total",'Sch A. Input'!$H$13:$CJ$13,"&lt;="&amp;$O$7))&gt;'Sch D. Workings'!$D$12,MIN('Sch D. Workings'!T1509,'Sch D. Workings'!$D$12-H508),'Sch D. Workings'!T1509))))</f>
        <v>0</v>
      </c>
      <c r="O508" s="221">
        <f>'Sch D. Workings'!Y1509</f>
        <v>0</v>
      </c>
      <c r="P508" s="82">
        <f>IFERROR(LOOKUP('Sch D. Workings'!V1509,$C$10:$C$14,$B$10:$B$14),0)</f>
        <v>0</v>
      </c>
      <c r="Q508" s="99">
        <f>COUNTIFS('Sch D. Workings'!V1509,"&gt;"&amp;$D$14)</f>
        <v>0</v>
      </c>
      <c r="R508" s="85"/>
      <c r="S508" s="78">
        <f>'Sch D. Workings'!AA1509</f>
        <v>0</v>
      </c>
      <c r="T508" s="309">
        <f>IF(OR('Sch D. Workings'!D502="",$D$7&lt;=O$7,S508=0),0,IF(OR(N508="Exceeded Cap",SUM(H508,N508)='Sch D. Workings'!$D$12),"Exceeded cap",IF((SUMIFS('Sch A. Input'!H500:CJ500,'Sch A. Input'!$H$14:$CJ$14,"Total",'Sch A. Input'!$H$13:$CJ$13,"&lt;="&amp;$U$7))&gt;'Sch D. Workings'!$D$12,MIN('Sch D. Workings'!AD1509,'Sch D. Workings'!$D$12-N508-H508),'Sch D. Workings'!AD1509)))</f>
        <v>0</v>
      </c>
      <c r="U508" s="221">
        <f>'Sch D. Workings'!AI1509</f>
        <v>0</v>
      </c>
      <c r="V508" s="82">
        <f>IFERROR(LOOKUP('Sch D. Workings'!AF1509,$C$10:$C$14,$B$10:$B$14),0)</f>
        <v>0</v>
      </c>
      <c r="W508" s="99">
        <f>COUNTIFS('Sch D. Workings'!AF1509,"&gt;"&amp;$D$14)</f>
        <v>0</v>
      </c>
      <c r="X508" s="85"/>
      <c r="Y508" s="78">
        <f>'Sch D. Workings'!AK1509</f>
        <v>0</v>
      </c>
      <c r="Z508" s="309">
        <f>IF(OR('Sch D. Workings'!D502="",$D$7&lt;=U$7,Y508=0),0,IF(OR(T508="Exceeded Cap",N508="Exceeded Cap",SUM(H508,N508,T508)='Sch D. Workings'!$D$12),"Exceeded Cap",IF((SUMIFS('Sch A. Input'!H500:CJ500,'Sch A. Input'!$H$14:$CJ$14,"Total",'Sch A. Input'!$H$13:$CJ$13,"&lt;="&amp;$AA$7))&gt;'Sch D. Workings'!$D$12,MIN('Sch D. Workings'!AN1509,'Sch D. Workings'!$D$12-N508-T508-H508),'Sch D. Workings'!AN1509)))</f>
        <v>0</v>
      </c>
      <c r="AA508" s="221">
        <f>'Sch D. Workings'!AS1509</f>
        <v>0</v>
      </c>
      <c r="AB508" s="82">
        <f>IFERROR(LOOKUP('Sch D. Workings'!AP1509,$C$10:$C$14,$B$10:$B$14),0)</f>
        <v>0</v>
      </c>
      <c r="AC508" s="99">
        <f>COUNTIFS('Sch D. Workings'!AP1509,"&gt;"&amp;$D$14)</f>
        <v>0</v>
      </c>
    </row>
    <row r="509" spans="3:29" x14ac:dyDescent="0.35">
      <c r="C509" s="81" t="str">
        <f>IF('Sch A. Input'!B501="","",'Sch A. Input'!B501)</f>
        <v/>
      </c>
      <c r="D509" s="81" t="str">
        <f>IF('Sch A. Input'!C501="","",'Sch A. Input'!C501)</f>
        <v/>
      </c>
      <c r="E509" s="85"/>
      <c r="F509" s="85"/>
      <c r="G509" s="99">
        <f>'Sch D. Workings'!G1510</f>
        <v>0</v>
      </c>
      <c r="H509" s="310">
        <f>IF(OR('Sch D. Workings'!D503="",G509=0),0,(IF((SUMIFS('Sch A. Input'!H501:CJ501,'Sch A. Input'!$H$14:$CJ$14,"Total",'Sch A. Input'!$H$13:$CJ$13,"&lt;="&amp;$I$7))&gt;'Sch D. Workings'!$D$12,MIN('Sch D. Workings'!J1510,'Sch D. Workings'!$D$12),'Sch D. Workings'!J1510)))</f>
        <v>0</v>
      </c>
      <c r="I509" s="221">
        <f>'Sch D. Workings'!O1510</f>
        <v>0</v>
      </c>
      <c r="J509" s="82">
        <f>IFERROR(LOOKUP('Sch D. Workings'!L1510,$C$10:$C$14,$B$10:$B$14),0)</f>
        <v>0</v>
      </c>
      <c r="K509" s="99">
        <f>COUNTIFS('Sch D. Workings'!L1510,"&gt;"&amp;$D$14)</f>
        <v>0</v>
      </c>
      <c r="L509" s="300"/>
      <c r="M509" s="78">
        <f>'Sch D. Workings'!Q1510</f>
        <v>0</v>
      </c>
      <c r="N509" s="309">
        <f>IF(OR('Sch D. Workings'!D503="",$D$7&lt;=I$7,M509=0),0,(IF(H509='Sch D. Workings'!$D$12,"Exceeded Cap",IF((SUMIFS('Sch A. Input'!H501:CJ501,'Sch A. Input'!$H$14:$CJ$14,"Total",'Sch A. Input'!$H$13:$CJ$13,"&lt;="&amp;$O$7))&gt;'Sch D. Workings'!$D$12,MIN('Sch D. Workings'!T1510,'Sch D. Workings'!$D$12-H509),'Sch D. Workings'!T1510))))</f>
        <v>0</v>
      </c>
      <c r="O509" s="221">
        <f>'Sch D. Workings'!Y1510</f>
        <v>0</v>
      </c>
      <c r="P509" s="82">
        <f>IFERROR(LOOKUP('Sch D. Workings'!V1510,$C$10:$C$14,$B$10:$B$14),0)</f>
        <v>0</v>
      </c>
      <c r="Q509" s="99">
        <f>COUNTIFS('Sch D. Workings'!V1510,"&gt;"&amp;$D$14)</f>
        <v>0</v>
      </c>
      <c r="R509" s="85"/>
      <c r="S509" s="78">
        <f>'Sch D. Workings'!AA1510</f>
        <v>0</v>
      </c>
      <c r="T509" s="309">
        <f>IF(OR('Sch D. Workings'!D503="",$D$7&lt;=O$7,S509=0),0,IF(OR(N509="Exceeded Cap",SUM(H509,N509)='Sch D. Workings'!$D$12),"Exceeded cap",IF((SUMIFS('Sch A. Input'!H501:CJ501,'Sch A. Input'!$H$14:$CJ$14,"Total",'Sch A. Input'!$H$13:$CJ$13,"&lt;="&amp;$U$7))&gt;'Sch D. Workings'!$D$12,MIN('Sch D. Workings'!AD1510,'Sch D. Workings'!$D$12-N509-H509),'Sch D. Workings'!AD1510)))</f>
        <v>0</v>
      </c>
      <c r="U509" s="221">
        <f>'Sch D. Workings'!AI1510</f>
        <v>0</v>
      </c>
      <c r="V509" s="82">
        <f>IFERROR(LOOKUP('Sch D. Workings'!AF1510,$C$10:$C$14,$B$10:$B$14),0)</f>
        <v>0</v>
      </c>
      <c r="W509" s="99">
        <f>COUNTIFS('Sch D. Workings'!AF1510,"&gt;"&amp;$D$14)</f>
        <v>0</v>
      </c>
      <c r="X509" s="85"/>
      <c r="Y509" s="78">
        <f>'Sch D. Workings'!AK1510</f>
        <v>0</v>
      </c>
      <c r="Z509" s="309">
        <f>IF(OR('Sch D. Workings'!D503="",$D$7&lt;=U$7,Y509=0),0,IF(OR(T509="Exceeded Cap",N509="Exceeded Cap",SUM(H509,N509,T509)='Sch D. Workings'!$D$12),"Exceeded Cap",IF((SUMIFS('Sch A. Input'!H501:CJ501,'Sch A. Input'!$H$14:$CJ$14,"Total",'Sch A. Input'!$H$13:$CJ$13,"&lt;="&amp;$AA$7))&gt;'Sch D. Workings'!$D$12,MIN('Sch D. Workings'!AN1510,'Sch D. Workings'!$D$12-N509-T509-H509),'Sch D. Workings'!AN1510)))</f>
        <v>0</v>
      </c>
      <c r="AA509" s="221">
        <f>'Sch D. Workings'!AS1510</f>
        <v>0</v>
      </c>
      <c r="AB509" s="82">
        <f>IFERROR(LOOKUP('Sch D. Workings'!AP1510,$C$10:$C$14,$B$10:$B$14),0)</f>
        <v>0</v>
      </c>
      <c r="AC509" s="99">
        <f>COUNTIFS('Sch D. Workings'!AP1510,"&gt;"&amp;$D$14)</f>
        <v>0</v>
      </c>
    </row>
    <row r="510" spans="3:29" x14ac:dyDescent="0.35">
      <c r="C510" s="81" t="str">
        <f>IF('Sch A. Input'!B502="","",'Sch A. Input'!B502)</f>
        <v/>
      </c>
      <c r="D510" s="81" t="str">
        <f>IF('Sch A. Input'!C502="","",'Sch A. Input'!C502)</f>
        <v/>
      </c>
      <c r="E510" s="85"/>
      <c r="F510" s="85"/>
      <c r="G510" s="99">
        <f>'Sch D. Workings'!G1511</f>
        <v>0</v>
      </c>
      <c r="H510" s="310">
        <f>IF(OR('Sch D. Workings'!D504="",G510=0),0,(IF((SUMIFS('Sch A. Input'!H502:CJ502,'Sch A. Input'!$H$14:$CJ$14,"Total",'Sch A. Input'!$H$13:$CJ$13,"&lt;="&amp;$I$7))&gt;'Sch D. Workings'!$D$12,MIN('Sch D. Workings'!J1511,'Sch D. Workings'!$D$12),'Sch D. Workings'!J1511)))</f>
        <v>0</v>
      </c>
      <c r="I510" s="221">
        <f>'Sch D. Workings'!O1511</f>
        <v>0</v>
      </c>
      <c r="J510" s="82">
        <f>IFERROR(LOOKUP('Sch D. Workings'!L1511,$C$10:$C$14,$B$10:$B$14),0)</f>
        <v>0</v>
      </c>
      <c r="K510" s="99">
        <f>COUNTIFS('Sch D. Workings'!L1511,"&gt;"&amp;$D$14)</f>
        <v>0</v>
      </c>
      <c r="L510" s="300"/>
      <c r="M510" s="78">
        <f>'Sch D. Workings'!Q1511</f>
        <v>0</v>
      </c>
      <c r="N510" s="309">
        <f>IF(OR('Sch D. Workings'!D504="",$D$7&lt;=I$7,M510=0),0,(IF(H510='Sch D. Workings'!$D$12,"Exceeded Cap",IF((SUMIFS('Sch A. Input'!H502:CJ502,'Sch A. Input'!$H$14:$CJ$14,"Total",'Sch A. Input'!$H$13:$CJ$13,"&lt;="&amp;$O$7))&gt;'Sch D. Workings'!$D$12,MIN('Sch D. Workings'!T1511,'Sch D. Workings'!$D$12-H510),'Sch D. Workings'!T1511))))</f>
        <v>0</v>
      </c>
      <c r="O510" s="221">
        <f>'Sch D. Workings'!Y1511</f>
        <v>0</v>
      </c>
      <c r="P510" s="82">
        <f>IFERROR(LOOKUP('Sch D. Workings'!V1511,$C$10:$C$14,$B$10:$B$14),0)</f>
        <v>0</v>
      </c>
      <c r="Q510" s="99">
        <f>COUNTIFS('Sch D. Workings'!V1511,"&gt;"&amp;$D$14)</f>
        <v>0</v>
      </c>
      <c r="R510" s="85"/>
      <c r="S510" s="78">
        <f>'Sch D. Workings'!AA1511</f>
        <v>0</v>
      </c>
      <c r="T510" s="309">
        <f>IF(OR('Sch D. Workings'!D504="",$D$7&lt;=O$7,S510=0),0,IF(OR(N510="Exceeded Cap",SUM(H510,N510)='Sch D. Workings'!$D$12),"Exceeded cap",IF((SUMIFS('Sch A. Input'!H502:CJ502,'Sch A. Input'!$H$14:$CJ$14,"Total",'Sch A. Input'!$H$13:$CJ$13,"&lt;="&amp;$U$7))&gt;'Sch D. Workings'!$D$12,MIN('Sch D. Workings'!AD1511,'Sch D. Workings'!$D$12-N510-H510),'Sch D. Workings'!AD1511)))</f>
        <v>0</v>
      </c>
      <c r="U510" s="221">
        <f>'Sch D. Workings'!AI1511</f>
        <v>0</v>
      </c>
      <c r="V510" s="82">
        <f>IFERROR(LOOKUP('Sch D. Workings'!AF1511,$C$10:$C$14,$B$10:$B$14),0)</f>
        <v>0</v>
      </c>
      <c r="W510" s="99">
        <f>COUNTIFS('Sch D. Workings'!AF1511,"&gt;"&amp;$D$14)</f>
        <v>0</v>
      </c>
      <c r="X510" s="85"/>
      <c r="Y510" s="78">
        <f>'Sch D. Workings'!AK1511</f>
        <v>0</v>
      </c>
      <c r="Z510" s="309">
        <f>IF(OR('Sch D. Workings'!D504="",$D$7&lt;=U$7,Y510=0),0,IF(OR(T510="Exceeded Cap",N510="Exceeded Cap",SUM(H510,N510,T510)='Sch D. Workings'!$D$12),"Exceeded Cap",IF((SUMIFS('Sch A. Input'!H502:CJ502,'Sch A. Input'!$H$14:$CJ$14,"Total",'Sch A. Input'!$H$13:$CJ$13,"&lt;="&amp;$AA$7))&gt;'Sch D. Workings'!$D$12,MIN('Sch D. Workings'!AN1511,'Sch D. Workings'!$D$12-N510-T510-H510),'Sch D. Workings'!AN1511)))</f>
        <v>0</v>
      </c>
      <c r="AA510" s="221">
        <f>'Sch D. Workings'!AS1511</f>
        <v>0</v>
      </c>
      <c r="AB510" s="82">
        <f>IFERROR(LOOKUP('Sch D. Workings'!AP1511,$C$10:$C$14,$B$10:$B$14),0)</f>
        <v>0</v>
      </c>
      <c r="AC510" s="99">
        <f>COUNTIFS('Sch D. Workings'!AP1511,"&gt;"&amp;$D$14)</f>
        <v>0</v>
      </c>
    </row>
    <row r="511" spans="3:29" x14ac:dyDescent="0.35">
      <c r="C511" s="81" t="str">
        <f>IF('Sch A. Input'!B503="","",'Sch A. Input'!B503)</f>
        <v/>
      </c>
      <c r="D511" s="81" t="str">
        <f>IF('Sch A. Input'!C503="","",'Sch A. Input'!C503)</f>
        <v/>
      </c>
      <c r="E511" s="85"/>
      <c r="F511" s="85"/>
      <c r="G511" s="99">
        <f>'Sch D. Workings'!G1512</f>
        <v>0</v>
      </c>
      <c r="H511" s="310">
        <f>IF(OR('Sch D. Workings'!D505="",G511=0),0,(IF((SUMIFS('Sch A. Input'!H503:CJ503,'Sch A. Input'!$H$14:$CJ$14,"Total",'Sch A. Input'!$H$13:$CJ$13,"&lt;="&amp;$I$7))&gt;'Sch D. Workings'!$D$12,MIN('Sch D. Workings'!J1512,'Sch D. Workings'!$D$12),'Sch D. Workings'!J1512)))</f>
        <v>0</v>
      </c>
      <c r="I511" s="221">
        <f>'Sch D. Workings'!O1512</f>
        <v>0</v>
      </c>
      <c r="J511" s="82">
        <f>IFERROR(LOOKUP('Sch D. Workings'!L1512,$C$10:$C$14,$B$10:$B$14),0)</f>
        <v>0</v>
      </c>
      <c r="K511" s="99">
        <f>COUNTIFS('Sch D. Workings'!L1512,"&gt;"&amp;$D$14)</f>
        <v>0</v>
      </c>
      <c r="L511" s="300"/>
      <c r="M511" s="78">
        <f>'Sch D. Workings'!Q1512</f>
        <v>0</v>
      </c>
      <c r="N511" s="309">
        <f>IF(OR('Sch D. Workings'!D505="",$D$7&lt;=I$7,M511=0),0,(IF(H511='Sch D. Workings'!$D$12,"Exceeded Cap",IF((SUMIFS('Sch A. Input'!H503:CJ503,'Sch A. Input'!$H$14:$CJ$14,"Total",'Sch A. Input'!$H$13:$CJ$13,"&lt;="&amp;$O$7))&gt;'Sch D. Workings'!$D$12,MIN('Sch D. Workings'!T1512,'Sch D. Workings'!$D$12-H511),'Sch D. Workings'!T1512))))</f>
        <v>0</v>
      </c>
      <c r="O511" s="221">
        <f>'Sch D. Workings'!Y1512</f>
        <v>0</v>
      </c>
      <c r="P511" s="82">
        <f>IFERROR(LOOKUP('Sch D. Workings'!V1512,$C$10:$C$14,$B$10:$B$14),0)</f>
        <v>0</v>
      </c>
      <c r="Q511" s="99">
        <f>COUNTIFS('Sch D. Workings'!V1512,"&gt;"&amp;$D$14)</f>
        <v>0</v>
      </c>
      <c r="R511" s="85"/>
      <c r="S511" s="78">
        <f>'Sch D. Workings'!AA1512</f>
        <v>0</v>
      </c>
      <c r="T511" s="309">
        <f>IF(OR('Sch D. Workings'!D505="",$D$7&lt;=O$7,S511=0),0,IF(OR(N511="Exceeded Cap",SUM(H511,N511)='Sch D. Workings'!$D$12),"Exceeded cap",IF((SUMIFS('Sch A. Input'!H503:CJ503,'Sch A. Input'!$H$14:$CJ$14,"Total",'Sch A. Input'!$H$13:$CJ$13,"&lt;="&amp;$U$7))&gt;'Sch D. Workings'!$D$12,MIN('Sch D. Workings'!AD1512,'Sch D. Workings'!$D$12-N511-H511),'Sch D. Workings'!AD1512)))</f>
        <v>0</v>
      </c>
      <c r="U511" s="221">
        <f>'Sch D. Workings'!AI1512</f>
        <v>0</v>
      </c>
      <c r="V511" s="82">
        <f>IFERROR(LOOKUP('Sch D. Workings'!AF1512,$C$10:$C$14,$B$10:$B$14),0)</f>
        <v>0</v>
      </c>
      <c r="W511" s="99">
        <f>COUNTIFS('Sch D. Workings'!AF1512,"&gt;"&amp;$D$14)</f>
        <v>0</v>
      </c>
      <c r="X511" s="85"/>
      <c r="Y511" s="78">
        <f>'Sch D. Workings'!AK1512</f>
        <v>0</v>
      </c>
      <c r="Z511" s="309">
        <f>IF(OR('Sch D. Workings'!D505="",$D$7&lt;=U$7,Y511=0),0,IF(OR(T511="Exceeded Cap",N511="Exceeded Cap",SUM(H511,N511,T511)='Sch D. Workings'!$D$12),"Exceeded Cap",IF((SUMIFS('Sch A. Input'!H503:CJ503,'Sch A. Input'!$H$14:$CJ$14,"Total",'Sch A. Input'!$H$13:$CJ$13,"&lt;="&amp;$AA$7))&gt;'Sch D. Workings'!$D$12,MIN('Sch D. Workings'!AN1512,'Sch D. Workings'!$D$12-N511-T511-H511),'Sch D. Workings'!AN1512)))</f>
        <v>0</v>
      </c>
      <c r="AA511" s="221">
        <f>'Sch D. Workings'!AS1512</f>
        <v>0</v>
      </c>
      <c r="AB511" s="82">
        <f>IFERROR(LOOKUP('Sch D. Workings'!AP1512,$C$10:$C$14,$B$10:$B$14),0)</f>
        <v>0</v>
      </c>
      <c r="AC511" s="99">
        <f>COUNTIFS('Sch D. Workings'!AP1512,"&gt;"&amp;$D$14)</f>
        <v>0</v>
      </c>
    </row>
    <row r="512" spans="3:29" x14ac:dyDescent="0.35">
      <c r="C512" s="81" t="str">
        <f>IF('Sch A. Input'!B504="","",'Sch A. Input'!B504)</f>
        <v/>
      </c>
      <c r="D512" s="81" t="str">
        <f>IF('Sch A. Input'!C504="","",'Sch A. Input'!C504)</f>
        <v/>
      </c>
      <c r="E512" s="85"/>
      <c r="F512" s="85"/>
      <c r="G512" s="99">
        <f>'Sch D. Workings'!G1513</f>
        <v>0</v>
      </c>
      <c r="H512" s="310">
        <f>IF(OR('Sch D. Workings'!D506="",G512=0),0,(IF((SUMIFS('Sch A. Input'!H504:CJ504,'Sch A. Input'!$H$14:$CJ$14,"Total",'Sch A. Input'!$H$13:$CJ$13,"&lt;="&amp;$I$7))&gt;'Sch D. Workings'!$D$12,MIN('Sch D. Workings'!J1513,'Sch D. Workings'!$D$12),'Sch D. Workings'!J1513)))</f>
        <v>0</v>
      </c>
      <c r="I512" s="221">
        <f>'Sch D. Workings'!O1513</f>
        <v>0</v>
      </c>
      <c r="J512" s="82">
        <f>IFERROR(LOOKUP('Sch D. Workings'!L1513,$C$10:$C$14,$B$10:$B$14),0)</f>
        <v>0</v>
      </c>
      <c r="K512" s="99">
        <f>COUNTIFS('Sch D. Workings'!L1513,"&gt;"&amp;$D$14)</f>
        <v>0</v>
      </c>
      <c r="L512" s="300"/>
      <c r="M512" s="78">
        <f>'Sch D. Workings'!Q1513</f>
        <v>0</v>
      </c>
      <c r="N512" s="309">
        <f>IF(OR('Sch D. Workings'!D506="",$D$7&lt;=I$7,M512=0),0,(IF(H512='Sch D. Workings'!$D$12,"Exceeded Cap",IF((SUMIFS('Sch A. Input'!H504:CJ504,'Sch A. Input'!$H$14:$CJ$14,"Total",'Sch A. Input'!$H$13:$CJ$13,"&lt;="&amp;$O$7))&gt;'Sch D. Workings'!$D$12,MIN('Sch D. Workings'!T1513,'Sch D. Workings'!$D$12-H512),'Sch D. Workings'!T1513))))</f>
        <v>0</v>
      </c>
      <c r="O512" s="221">
        <f>'Sch D. Workings'!Y1513</f>
        <v>0</v>
      </c>
      <c r="P512" s="82">
        <f>IFERROR(LOOKUP('Sch D. Workings'!V1513,$C$10:$C$14,$B$10:$B$14),0)</f>
        <v>0</v>
      </c>
      <c r="Q512" s="99">
        <f>COUNTIFS('Sch D. Workings'!V1513,"&gt;"&amp;$D$14)</f>
        <v>0</v>
      </c>
      <c r="R512" s="85"/>
      <c r="S512" s="78">
        <f>'Sch D. Workings'!AA1513</f>
        <v>0</v>
      </c>
      <c r="T512" s="309">
        <f>IF(OR('Sch D. Workings'!D506="",$D$7&lt;=O$7,S512=0),0,IF(OR(N512="Exceeded Cap",SUM(H512,N512)='Sch D. Workings'!$D$12),"Exceeded cap",IF((SUMIFS('Sch A. Input'!H504:CJ504,'Sch A. Input'!$H$14:$CJ$14,"Total",'Sch A. Input'!$H$13:$CJ$13,"&lt;="&amp;$U$7))&gt;'Sch D. Workings'!$D$12,MIN('Sch D. Workings'!AD1513,'Sch D. Workings'!$D$12-N512-H512),'Sch D. Workings'!AD1513)))</f>
        <v>0</v>
      </c>
      <c r="U512" s="221">
        <f>'Sch D. Workings'!AI1513</f>
        <v>0</v>
      </c>
      <c r="V512" s="82">
        <f>IFERROR(LOOKUP('Sch D. Workings'!AF1513,$C$10:$C$14,$B$10:$B$14),0)</f>
        <v>0</v>
      </c>
      <c r="W512" s="99">
        <f>COUNTIFS('Sch D. Workings'!AF1513,"&gt;"&amp;$D$14)</f>
        <v>0</v>
      </c>
      <c r="X512" s="85"/>
      <c r="Y512" s="78">
        <f>'Sch D. Workings'!AK1513</f>
        <v>0</v>
      </c>
      <c r="Z512" s="309">
        <f>IF(OR('Sch D. Workings'!D506="",$D$7&lt;=U$7,Y512=0),0,IF(OR(T512="Exceeded Cap",N512="Exceeded Cap",SUM(H512,N512,T512)='Sch D. Workings'!$D$12),"Exceeded Cap",IF((SUMIFS('Sch A. Input'!H504:CJ504,'Sch A. Input'!$H$14:$CJ$14,"Total",'Sch A. Input'!$H$13:$CJ$13,"&lt;="&amp;$AA$7))&gt;'Sch D. Workings'!$D$12,MIN('Sch D. Workings'!AN1513,'Sch D. Workings'!$D$12-N512-T512-H512),'Sch D. Workings'!AN1513)))</f>
        <v>0</v>
      </c>
      <c r="AA512" s="221">
        <f>'Sch D. Workings'!AS1513</f>
        <v>0</v>
      </c>
      <c r="AB512" s="82">
        <f>IFERROR(LOOKUP('Sch D. Workings'!AP1513,$C$10:$C$14,$B$10:$B$14),0)</f>
        <v>0</v>
      </c>
      <c r="AC512" s="99">
        <f>COUNTIFS('Sch D. Workings'!AP1513,"&gt;"&amp;$D$14)</f>
        <v>0</v>
      </c>
    </row>
    <row r="513" spans="3:29" x14ac:dyDescent="0.35">
      <c r="C513" s="81" t="str">
        <f>IF('Sch A. Input'!B505="","",'Sch A. Input'!B505)</f>
        <v/>
      </c>
      <c r="D513" s="81" t="str">
        <f>IF('Sch A. Input'!C505="","",'Sch A. Input'!C505)</f>
        <v/>
      </c>
      <c r="E513" s="85"/>
      <c r="F513" s="85"/>
      <c r="G513" s="99">
        <f>'Sch D. Workings'!G1514</f>
        <v>0</v>
      </c>
      <c r="H513" s="310">
        <f>IF(OR('Sch D. Workings'!D507="",G513=0),0,(IF((SUMIFS('Sch A. Input'!H505:CJ505,'Sch A. Input'!$H$14:$CJ$14,"Total",'Sch A. Input'!$H$13:$CJ$13,"&lt;="&amp;$I$7))&gt;'Sch D. Workings'!$D$12,MIN('Sch D. Workings'!J1514,'Sch D. Workings'!$D$12),'Sch D. Workings'!J1514)))</f>
        <v>0</v>
      </c>
      <c r="I513" s="221">
        <f>'Sch D. Workings'!O1514</f>
        <v>0</v>
      </c>
      <c r="J513" s="82">
        <f>IFERROR(LOOKUP('Sch D. Workings'!L1514,$C$10:$C$14,$B$10:$B$14),0)</f>
        <v>0</v>
      </c>
      <c r="K513" s="99">
        <f>COUNTIFS('Sch D. Workings'!L1514,"&gt;"&amp;$D$14)</f>
        <v>0</v>
      </c>
      <c r="L513" s="300"/>
      <c r="M513" s="78">
        <f>'Sch D. Workings'!Q1514</f>
        <v>0</v>
      </c>
      <c r="N513" s="309">
        <f>IF(OR('Sch D. Workings'!D507="",$D$7&lt;=I$7,M513=0),0,(IF(H513='Sch D. Workings'!$D$12,"Exceeded Cap",IF((SUMIFS('Sch A. Input'!H505:CJ505,'Sch A. Input'!$H$14:$CJ$14,"Total",'Sch A. Input'!$H$13:$CJ$13,"&lt;="&amp;$O$7))&gt;'Sch D. Workings'!$D$12,MIN('Sch D. Workings'!T1514,'Sch D. Workings'!$D$12-H513),'Sch D. Workings'!T1514))))</f>
        <v>0</v>
      </c>
      <c r="O513" s="221">
        <f>'Sch D. Workings'!Y1514</f>
        <v>0</v>
      </c>
      <c r="P513" s="82">
        <f>IFERROR(LOOKUP('Sch D. Workings'!V1514,$C$10:$C$14,$B$10:$B$14),0)</f>
        <v>0</v>
      </c>
      <c r="Q513" s="99">
        <f>COUNTIFS('Sch D. Workings'!V1514,"&gt;"&amp;$D$14)</f>
        <v>0</v>
      </c>
      <c r="R513" s="85"/>
      <c r="S513" s="78">
        <f>'Sch D. Workings'!AA1514</f>
        <v>0</v>
      </c>
      <c r="T513" s="309">
        <f>IF(OR('Sch D. Workings'!D507="",$D$7&lt;=O$7,S513=0),0,IF(OR(N513="Exceeded Cap",SUM(H513,N513)='Sch D. Workings'!$D$12),"Exceeded cap",IF((SUMIFS('Sch A. Input'!H505:CJ505,'Sch A. Input'!$H$14:$CJ$14,"Total",'Sch A. Input'!$H$13:$CJ$13,"&lt;="&amp;$U$7))&gt;'Sch D. Workings'!$D$12,MIN('Sch D. Workings'!AD1514,'Sch D. Workings'!$D$12-N513-H513),'Sch D. Workings'!AD1514)))</f>
        <v>0</v>
      </c>
      <c r="U513" s="221">
        <f>'Sch D. Workings'!AI1514</f>
        <v>0</v>
      </c>
      <c r="V513" s="82">
        <f>IFERROR(LOOKUP('Sch D. Workings'!AF1514,$C$10:$C$14,$B$10:$B$14),0)</f>
        <v>0</v>
      </c>
      <c r="W513" s="99">
        <f>COUNTIFS('Sch D. Workings'!AF1514,"&gt;"&amp;$D$14)</f>
        <v>0</v>
      </c>
      <c r="X513" s="85"/>
      <c r="Y513" s="78">
        <f>'Sch D. Workings'!AK1514</f>
        <v>0</v>
      </c>
      <c r="Z513" s="309">
        <f>IF(OR('Sch D. Workings'!D507="",$D$7&lt;=U$7,Y513=0),0,IF(OR(T513="Exceeded Cap",N513="Exceeded Cap",SUM(H513,N513,T513)='Sch D. Workings'!$D$12),"Exceeded Cap",IF((SUMIFS('Sch A. Input'!H505:CJ505,'Sch A. Input'!$H$14:$CJ$14,"Total",'Sch A. Input'!$H$13:$CJ$13,"&lt;="&amp;$AA$7))&gt;'Sch D. Workings'!$D$12,MIN('Sch D. Workings'!AN1514,'Sch D. Workings'!$D$12-N513-T513-H513),'Sch D. Workings'!AN1514)))</f>
        <v>0</v>
      </c>
      <c r="AA513" s="221">
        <f>'Sch D. Workings'!AS1514</f>
        <v>0</v>
      </c>
      <c r="AB513" s="82">
        <f>IFERROR(LOOKUP('Sch D. Workings'!AP1514,$C$10:$C$14,$B$10:$B$14),0)</f>
        <v>0</v>
      </c>
      <c r="AC513" s="99">
        <f>COUNTIFS('Sch D. Workings'!AP1514,"&gt;"&amp;$D$14)</f>
        <v>0</v>
      </c>
    </row>
    <row r="514" spans="3:29" x14ac:dyDescent="0.35">
      <c r="C514" s="81" t="str">
        <f>IF('Sch A. Input'!B506="","",'Sch A. Input'!B506)</f>
        <v/>
      </c>
      <c r="D514" s="81" t="str">
        <f>IF('Sch A. Input'!C506="","",'Sch A. Input'!C506)</f>
        <v/>
      </c>
      <c r="E514" s="85"/>
      <c r="F514" s="85"/>
      <c r="G514" s="99">
        <f>'Sch D. Workings'!G1515</f>
        <v>0</v>
      </c>
      <c r="H514" s="310">
        <f>IF(OR('Sch D. Workings'!D508="",G514=0),0,(IF((SUMIFS('Sch A. Input'!H506:CJ506,'Sch A. Input'!$H$14:$CJ$14,"Total",'Sch A. Input'!$H$13:$CJ$13,"&lt;="&amp;$I$7))&gt;'Sch D. Workings'!$D$12,MIN('Sch D. Workings'!J1515,'Sch D. Workings'!$D$12),'Sch D. Workings'!J1515)))</f>
        <v>0</v>
      </c>
      <c r="I514" s="221">
        <f>'Sch D. Workings'!O1515</f>
        <v>0</v>
      </c>
      <c r="J514" s="82">
        <f>IFERROR(LOOKUP('Sch D. Workings'!L1515,$C$10:$C$14,$B$10:$B$14),0)</f>
        <v>0</v>
      </c>
      <c r="K514" s="99">
        <f>COUNTIFS('Sch D. Workings'!L1515,"&gt;"&amp;$D$14)</f>
        <v>0</v>
      </c>
      <c r="L514" s="300"/>
      <c r="M514" s="78">
        <f>'Sch D. Workings'!Q1515</f>
        <v>0</v>
      </c>
      <c r="N514" s="309">
        <f>IF(OR('Sch D. Workings'!D508="",$D$7&lt;=I$7,M514=0),0,(IF(H514='Sch D. Workings'!$D$12,"Exceeded Cap",IF((SUMIFS('Sch A. Input'!H506:CJ506,'Sch A. Input'!$H$14:$CJ$14,"Total",'Sch A. Input'!$H$13:$CJ$13,"&lt;="&amp;$O$7))&gt;'Sch D. Workings'!$D$12,MIN('Sch D. Workings'!T1515,'Sch D. Workings'!$D$12-H514),'Sch D. Workings'!T1515))))</f>
        <v>0</v>
      </c>
      <c r="O514" s="221">
        <f>'Sch D. Workings'!Y1515</f>
        <v>0</v>
      </c>
      <c r="P514" s="82">
        <f>IFERROR(LOOKUP('Sch D. Workings'!V1515,$C$10:$C$14,$B$10:$B$14),0)</f>
        <v>0</v>
      </c>
      <c r="Q514" s="99">
        <f>COUNTIFS('Sch D. Workings'!V1515,"&gt;"&amp;$D$14)</f>
        <v>0</v>
      </c>
      <c r="R514" s="85"/>
      <c r="S514" s="78">
        <f>'Sch D. Workings'!AA1515</f>
        <v>0</v>
      </c>
      <c r="T514" s="309">
        <f>IF(OR('Sch D. Workings'!D508="",$D$7&lt;=O$7,S514=0),0,IF(OR(N514="Exceeded Cap",SUM(H514,N514)='Sch D. Workings'!$D$12),"Exceeded cap",IF((SUMIFS('Sch A. Input'!H506:CJ506,'Sch A. Input'!$H$14:$CJ$14,"Total",'Sch A. Input'!$H$13:$CJ$13,"&lt;="&amp;$U$7))&gt;'Sch D. Workings'!$D$12,MIN('Sch D. Workings'!AD1515,'Sch D. Workings'!$D$12-N514-H514),'Sch D. Workings'!AD1515)))</f>
        <v>0</v>
      </c>
      <c r="U514" s="221">
        <f>'Sch D. Workings'!AI1515</f>
        <v>0</v>
      </c>
      <c r="V514" s="82">
        <f>IFERROR(LOOKUP('Sch D. Workings'!AF1515,$C$10:$C$14,$B$10:$B$14),0)</f>
        <v>0</v>
      </c>
      <c r="W514" s="99">
        <f>COUNTIFS('Sch D. Workings'!AF1515,"&gt;"&amp;$D$14)</f>
        <v>0</v>
      </c>
      <c r="X514" s="85"/>
      <c r="Y514" s="78">
        <f>'Sch D. Workings'!AK1515</f>
        <v>0</v>
      </c>
      <c r="Z514" s="309">
        <f>IF(OR('Sch D. Workings'!D508="",$D$7&lt;=U$7,Y514=0),0,IF(OR(T514="Exceeded Cap",N514="Exceeded Cap",SUM(H514,N514,T514)='Sch D. Workings'!$D$12),"Exceeded Cap",IF((SUMIFS('Sch A. Input'!H506:CJ506,'Sch A. Input'!$H$14:$CJ$14,"Total",'Sch A. Input'!$H$13:$CJ$13,"&lt;="&amp;$AA$7))&gt;'Sch D. Workings'!$D$12,MIN('Sch D. Workings'!AN1515,'Sch D. Workings'!$D$12-N514-T514-H514),'Sch D. Workings'!AN1515)))</f>
        <v>0</v>
      </c>
      <c r="AA514" s="221">
        <f>'Sch D. Workings'!AS1515</f>
        <v>0</v>
      </c>
      <c r="AB514" s="82">
        <f>IFERROR(LOOKUP('Sch D. Workings'!AP1515,$C$10:$C$14,$B$10:$B$14),0)</f>
        <v>0</v>
      </c>
      <c r="AC514" s="99">
        <f>COUNTIFS('Sch D. Workings'!AP1515,"&gt;"&amp;$D$14)</f>
        <v>0</v>
      </c>
    </row>
    <row r="515" spans="3:29" x14ac:dyDescent="0.35">
      <c r="C515" s="81" t="str">
        <f>IF('Sch A. Input'!B507="","",'Sch A. Input'!B507)</f>
        <v/>
      </c>
      <c r="D515" s="81" t="str">
        <f>IF('Sch A. Input'!C507="","",'Sch A. Input'!C507)</f>
        <v/>
      </c>
      <c r="E515" s="85"/>
      <c r="F515" s="85"/>
      <c r="G515" s="99">
        <f>'Sch D. Workings'!G1516</f>
        <v>0</v>
      </c>
      <c r="H515" s="310">
        <f>IF(OR('Sch D. Workings'!D509="",G515=0),0,(IF((SUMIFS('Sch A. Input'!H507:CJ507,'Sch A. Input'!$H$14:$CJ$14,"Total",'Sch A. Input'!$H$13:$CJ$13,"&lt;="&amp;$I$7))&gt;'Sch D. Workings'!$D$12,MIN('Sch D. Workings'!J1516,'Sch D. Workings'!$D$12),'Sch D. Workings'!J1516)))</f>
        <v>0</v>
      </c>
      <c r="I515" s="221">
        <f>'Sch D. Workings'!O1516</f>
        <v>0</v>
      </c>
      <c r="J515" s="82">
        <f>IFERROR(LOOKUP('Sch D. Workings'!L1516,$C$10:$C$14,$B$10:$B$14),0)</f>
        <v>0</v>
      </c>
      <c r="K515" s="99">
        <f>COUNTIFS('Sch D. Workings'!L1516,"&gt;"&amp;$D$14)</f>
        <v>0</v>
      </c>
      <c r="L515" s="300"/>
      <c r="M515" s="78">
        <f>'Sch D. Workings'!Q1516</f>
        <v>0</v>
      </c>
      <c r="N515" s="309">
        <f>IF(OR('Sch D. Workings'!D509="",$D$7&lt;=I$7,M515=0),0,(IF(H515='Sch D. Workings'!$D$12,"Exceeded Cap",IF((SUMIFS('Sch A. Input'!H507:CJ507,'Sch A. Input'!$H$14:$CJ$14,"Total",'Sch A. Input'!$H$13:$CJ$13,"&lt;="&amp;$O$7))&gt;'Sch D. Workings'!$D$12,MIN('Sch D. Workings'!T1516,'Sch D. Workings'!$D$12-H515),'Sch D. Workings'!T1516))))</f>
        <v>0</v>
      </c>
      <c r="O515" s="221">
        <f>'Sch D. Workings'!Y1516</f>
        <v>0</v>
      </c>
      <c r="P515" s="82">
        <f>IFERROR(LOOKUP('Sch D. Workings'!V1516,$C$10:$C$14,$B$10:$B$14),0)</f>
        <v>0</v>
      </c>
      <c r="Q515" s="99">
        <f>COUNTIFS('Sch D. Workings'!V1516,"&gt;"&amp;$D$14)</f>
        <v>0</v>
      </c>
      <c r="R515" s="85"/>
      <c r="S515" s="78">
        <f>'Sch D. Workings'!AA1516</f>
        <v>0</v>
      </c>
      <c r="T515" s="309">
        <f>IF(OR('Sch D. Workings'!D509="",$D$7&lt;=O$7,S515=0),0,IF(OR(N515="Exceeded Cap",SUM(H515,N515)='Sch D. Workings'!$D$12),"Exceeded cap",IF((SUMIFS('Sch A. Input'!H507:CJ507,'Sch A. Input'!$H$14:$CJ$14,"Total",'Sch A. Input'!$H$13:$CJ$13,"&lt;="&amp;$U$7))&gt;'Sch D. Workings'!$D$12,MIN('Sch D. Workings'!AD1516,'Sch D. Workings'!$D$12-N515-H515),'Sch D. Workings'!AD1516)))</f>
        <v>0</v>
      </c>
      <c r="U515" s="221">
        <f>'Sch D. Workings'!AI1516</f>
        <v>0</v>
      </c>
      <c r="V515" s="82">
        <f>IFERROR(LOOKUP('Sch D. Workings'!AF1516,$C$10:$C$14,$B$10:$B$14),0)</f>
        <v>0</v>
      </c>
      <c r="W515" s="99">
        <f>COUNTIFS('Sch D. Workings'!AF1516,"&gt;"&amp;$D$14)</f>
        <v>0</v>
      </c>
      <c r="X515" s="85"/>
      <c r="Y515" s="78">
        <f>'Sch D. Workings'!AK1516</f>
        <v>0</v>
      </c>
      <c r="Z515" s="309">
        <f>IF(OR('Sch D. Workings'!D509="",$D$7&lt;=U$7,Y515=0),0,IF(OR(T515="Exceeded Cap",N515="Exceeded Cap",SUM(H515,N515,T515)='Sch D. Workings'!$D$12),"Exceeded Cap",IF((SUMIFS('Sch A. Input'!H507:CJ507,'Sch A. Input'!$H$14:$CJ$14,"Total",'Sch A. Input'!$H$13:$CJ$13,"&lt;="&amp;$AA$7))&gt;'Sch D. Workings'!$D$12,MIN('Sch D. Workings'!AN1516,'Sch D. Workings'!$D$12-N515-T515-H515),'Sch D. Workings'!AN1516)))</f>
        <v>0</v>
      </c>
      <c r="AA515" s="221">
        <f>'Sch D. Workings'!AS1516</f>
        <v>0</v>
      </c>
      <c r="AB515" s="82">
        <f>IFERROR(LOOKUP('Sch D. Workings'!AP1516,$C$10:$C$14,$B$10:$B$14),0)</f>
        <v>0</v>
      </c>
      <c r="AC515" s="99">
        <f>COUNTIFS('Sch D. Workings'!AP1516,"&gt;"&amp;$D$14)</f>
        <v>0</v>
      </c>
    </row>
    <row r="516" spans="3:29" x14ac:dyDescent="0.35">
      <c r="C516" s="81" t="str">
        <f>IF('Sch A. Input'!B508="","",'Sch A. Input'!B508)</f>
        <v/>
      </c>
      <c r="D516" s="81" t="str">
        <f>IF('Sch A. Input'!C508="","",'Sch A. Input'!C508)</f>
        <v/>
      </c>
      <c r="E516" s="85"/>
      <c r="F516" s="85"/>
      <c r="G516" s="99">
        <f>'Sch D. Workings'!G1517</f>
        <v>0</v>
      </c>
      <c r="H516" s="310">
        <f>IF(OR('Sch D. Workings'!D510="",G516=0),0,(IF((SUMIFS('Sch A. Input'!H508:CJ508,'Sch A. Input'!$H$14:$CJ$14,"Total",'Sch A. Input'!$H$13:$CJ$13,"&lt;="&amp;$I$7))&gt;'Sch D. Workings'!$D$12,MIN('Sch D. Workings'!J1517,'Sch D. Workings'!$D$12),'Sch D. Workings'!J1517)))</f>
        <v>0</v>
      </c>
      <c r="I516" s="221">
        <f>'Sch D. Workings'!O1517</f>
        <v>0</v>
      </c>
      <c r="J516" s="82">
        <f>IFERROR(LOOKUP('Sch D. Workings'!L1517,$C$10:$C$14,$B$10:$B$14),0)</f>
        <v>0</v>
      </c>
      <c r="K516" s="99">
        <f>COUNTIFS('Sch D. Workings'!L1517,"&gt;"&amp;$D$14)</f>
        <v>0</v>
      </c>
      <c r="L516" s="300"/>
      <c r="M516" s="78">
        <f>'Sch D. Workings'!Q1517</f>
        <v>0</v>
      </c>
      <c r="N516" s="309">
        <f>IF(OR('Sch D. Workings'!D510="",$D$7&lt;=I$7,M516=0),0,(IF(H516='Sch D. Workings'!$D$12,"Exceeded Cap",IF((SUMIFS('Sch A. Input'!H508:CJ508,'Sch A. Input'!$H$14:$CJ$14,"Total",'Sch A. Input'!$H$13:$CJ$13,"&lt;="&amp;$O$7))&gt;'Sch D. Workings'!$D$12,MIN('Sch D. Workings'!T1517,'Sch D. Workings'!$D$12-H516),'Sch D. Workings'!T1517))))</f>
        <v>0</v>
      </c>
      <c r="O516" s="221">
        <f>'Sch D. Workings'!Y1517</f>
        <v>0</v>
      </c>
      <c r="P516" s="82">
        <f>IFERROR(LOOKUP('Sch D. Workings'!V1517,$C$10:$C$14,$B$10:$B$14),0)</f>
        <v>0</v>
      </c>
      <c r="Q516" s="99">
        <f>COUNTIFS('Sch D. Workings'!V1517,"&gt;"&amp;$D$14)</f>
        <v>0</v>
      </c>
      <c r="R516" s="85"/>
      <c r="S516" s="78">
        <f>'Sch D. Workings'!AA1517</f>
        <v>0</v>
      </c>
      <c r="T516" s="309">
        <f>IF(OR('Sch D. Workings'!D510="",$D$7&lt;=O$7,S516=0),0,IF(OR(N516="Exceeded Cap",SUM(H516,N516)='Sch D. Workings'!$D$12),"Exceeded cap",IF((SUMIFS('Sch A. Input'!H508:CJ508,'Sch A. Input'!$H$14:$CJ$14,"Total",'Sch A. Input'!$H$13:$CJ$13,"&lt;="&amp;$U$7))&gt;'Sch D. Workings'!$D$12,MIN('Sch D. Workings'!AD1517,'Sch D. Workings'!$D$12-N516-H516),'Sch D. Workings'!AD1517)))</f>
        <v>0</v>
      </c>
      <c r="U516" s="221">
        <f>'Sch D. Workings'!AI1517</f>
        <v>0</v>
      </c>
      <c r="V516" s="82">
        <f>IFERROR(LOOKUP('Sch D. Workings'!AF1517,$C$10:$C$14,$B$10:$B$14),0)</f>
        <v>0</v>
      </c>
      <c r="W516" s="99">
        <f>COUNTIFS('Sch D. Workings'!AF1517,"&gt;"&amp;$D$14)</f>
        <v>0</v>
      </c>
      <c r="X516" s="85"/>
      <c r="Y516" s="78">
        <f>'Sch D. Workings'!AK1517</f>
        <v>0</v>
      </c>
      <c r="Z516" s="309">
        <f>IF(OR('Sch D. Workings'!D510="",$D$7&lt;=U$7,Y516=0),0,IF(OR(T516="Exceeded Cap",N516="Exceeded Cap",SUM(H516,N516,T516)='Sch D. Workings'!$D$12),"Exceeded Cap",IF((SUMIFS('Sch A. Input'!H508:CJ508,'Sch A. Input'!$H$14:$CJ$14,"Total",'Sch A. Input'!$H$13:$CJ$13,"&lt;="&amp;$AA$7))&gt;'Sch D. Workings'!$D$12,MIN('Sch D. Workings'!AN1517,'Sch D. Workings'!$D$12-N516-T516-H516),'Sch D. Workings'!AN1517)))</f>
        <v>0</v>
      </c>
      <c r="AA516" s="221">
        <f>'Sch D. Workings'!AS1517</f>
        <v>0</v>
      </c>
      <c r="AB516" s="82">
        <f>IFERROR(LOOKUP('Sch D. Workings'!AP1517,$C$10:$C$14,$B$10:$B$14),0)</f>
        <v>0</v>
      </c>
      <c r="AC516" s="99">
        <f>COUNTIFS('Sch D. Workings'!AP1517,"&gt;"&amp;$D$14)</f>
        <v>0</v>
      </c>
    </row>
    <row r="517" spans="3:29" x14ac:dyDescent="0.35">
      <c r="C517" s="81" t="str">
        <f>IF('Sch A. Input'!B509="","",'Sch A. Input'!B509)</f>
        <v/>
      </c>
      <c r="D517" s="81" t="str">
        <f>IF('Sch A. Input'!C509="","",'Sch A. Input'!C509)</f>
        <v/>
      </c>
      <c r="E517" s="85"/>
      <c r="F517" s="85"/>
      <c r="G517" s="99">
        <f>'Sch D. Workings'!G1518</f>
        <v>0</v>
      </c>
      <c r="H517" s="310">
        <f>IF(OR('Sch D. Workings'!D511="",G517=0),0,(IF((SUMIFS('Sch A. Input'!H509:CJ509,'Sch A. Input'!$H$14:$CJ$14,"Total",'Sch A. Input'!$H$13:$CJ$13,"&lt;="&amp;$I$7))&gt;'Sch D. Workings'!$D$12,MIN('Sch D. Workings'!J1518,'Sch D. Workings'!$D$12),'Sch D. Workings'!J1518)))</f>
        <v>0</v>
      </c>
      <c r="I517" s="221">
        <f>'Sch D. Workings'!O1518</f>
        <v>0</v>
      </c>
      <c r="J517" s="82">
        <f>IFERROR(LOOKUP('Sch D. Workings'!L1518,$C$10:$C$14,$B$10:$B$14),0)</f>
        <v>0</v>
      </c>
      <c r="K517" s="99">
        <f>COUNTIFS('Sch D. Workings'!L1518,"&gt;"&amp;$D$14)</f>
        <v>0</v>
      </c>
      <c r="L517" s="300"/>
      <c r="M517" s="78">
        <f>'Sch D. Workings'!Q1518</f>
        <v>0</v>
      </c>
      <c r="N517" s="309">
        <f>IF(OR('Sch D. Workings'!D511="",$D$7&lt;=I$7,M517=0),0,(IF(H517='Sch D. Workings'!$D$12,"Exceeded Cap",IF((SUMIFS('Sch A. Input'!H509:CJ509,'Sch A. Input'!$H$14:$CJ$14,"Total",'Sch A. Input'!$H$13:$CJ$13,"&lt;="&amp;$O$7))&gt;'Sch D. Workings'!$D$12,MIN('Sch D. Workings'!T1518,'Sch D. Workings'!$D$12-H517),'Sch D. Workings'!T1518))))</f>
        <v>0</v>
      </c>
      <c r="O517" s="221">
        <f>'Sch D. Workings'!Y1518</f>
        <v>0</v>
      </c>
      <c r="P517" s="82">
        <f>IFERROR(LOOKUP('Sch D. Workings'!V1518,$C$10:$C$14,$B$10:$B$14),0)</f>
        <v>0</v>
      </c>
      <c r="Q517" s="99">
        <f>COUNTIFS('Sch D. Workings'!V1518,"&gt;"&amp;$D$14)</f>
        <v>0</v>
      </c>
      <c r="R517" s="85"/>
      <c r="S517" s="78">
        <f>'Sch D. Workings'!AA1518</f>
        <v>0</v>
      </c>
      <c r="T517" s="309">
        <f>IF(OR('Sch D. Workings'!D511="",$D$7&lt;=O$7,S517=0),0,IF(OR(N517="Exceeded Cap",SUM(H517,N517)='Sch D. Workings'!$D$12),"Exceeded cap",IF((SUMIFS('Sch A. Input'!H509:CJ509,'Sch A. Input'!$H$14:$CJ$14,"Total",'Sch A. Input'!$H$13:$CJ$13,"&lt;="&amp;$U$7))&gt;'Sch D. Workings'!$D$12,MIN('Sch D. Workings'!AD1518,'Sch D. Workings'!$D$12-N517-H517),'Sch D. Workings'!AD1518)))</f>
        <v>0</v>
      </c>
      <c r="U517" s="221">
        <f>'Sch D. Workings'!AI1518</f>
        <v>0</v>
      </c>
      <c r="V517" s="82">
        <f>IFERROR(LOOKUP('Sch D. Workings'!AF1518,$C$10:$C$14,$B$10:$B$14),0)</f>
        <v>0</v>
      </c>
      <c r="W517" s="99">
        <f>COUNTIFS('Sch D. Workings'!AF1518,"&gt;"&amp;$D$14)</f>
        <v>0</v>
      </c>
      <c r="X517" s="85"/>
      <c r="Y517" s="78">
        <f>'Sch D. Workings'!AK1518</f>
        <v>0</v>
      </c>
      <c r="Z517" s="309">
        <f>IF(OR('Sch D. Workings'!D511="",$D$7&lt;=U$7,Y517=0),0,IF(OR(T517="Exceeded Cap",N517="Exceeded Cap",SUM(H517,N517,T517)='Sch D. Workings'!$D$12),"Exceeded Cap",IF((SUMIFS('Sch A. Input'!H509:CJ509,'Sch A. Input'!$H$14:$CJ$14,"Total",'Sch A. Input'!$H$13:$CJ$13,"&lt;="&amp;$AA$7))&gt;'Sch D. Workings'!$D$12,MIN('Sch D. Workings'!AN1518,'Sch D. Workings'!$D$12-N517-T517-H517),'Sch D. Workings'!AN1518)))</f>
        <v>0</v>
      </c>
      <c r="AA517" s="221">
        <f>'Sch D. Workings'!AS1518</f>
        <v>0</v>
      </c>
      <c r="AB517" s="82">
        <f>IFERROR(LOOKUP('Sch D. Workings'!AP1518,$C$10:$C$14,$B$10:$B$14),0)</f>
        <v>0</v>
      </c>
      <c r="AC517" s="99">
        <f>COUNTIFS('Sch D. Workings'!AP1518,"&gt;"&amp;$D$14)</f>
        <v>0</v>
      </c>
    </row>
    <row r="518" spans="3:29" x14ac:dyDescent="0.35">
      <c r="C518" s="81" t="str">
        <f>IF('Sch A. Input'!B510="","",'Sch A. Input'!B510)</f>
        <v/>
      </c>
      <c r="D518" s="81" t="str">
        <f>IF('Sch A. Input'!C510="","",'Sch A. Input'!C510)</f>
        <v/>
      </c>
      <c r="E518" s="85"/>
      <c r="F518" s="85"/>
      <c r="G518" s="99">
        <f>'Sch D. Workings'!G1519</f>
        <v>0</v>
      </c>
      <c r="H518" s="310">
        <f>IF(OR('Sch D. Workings'!D512="",G518=0),0,(IF((SUMIFS('Sch A. Input'!H510:CJ510,'Sch A. Input'!$H$14:$CJ$14,"Total",'Sch A. Input'!$H$13:$CJ$13,"&lt;="&amp;$I$7))&gt;'Sch D. Workings'!$D$12,MIN('Sch D. Workings'!J1519,'Sch D. Workings'!$D$12),'Sch D. Workings'!J1519)))</f>
        <v>0</v>
      </c>
      <c r="I518" s="221">
        <f>'Sch D. Workings'!O1519</f>
        <v>0</v>
      </c>
      <c r="J518" s="82">
        <f>IFERROR(LOOKUP('Sch D. Workings'!L1519,$C$10:$C$14,$B$10:$B$14),0)</f>
        <v>0</v>
      </c>
      <c r="K518" s="99">
        <f>COUNTIFS('Sch D. Workings'!L1519,"&gt;"&amp;$D$14)</f>
        <v>0</v>
      </c>
      <c r="L518" s="300"/>
      <c r="M518" s="78">
        <f>'Sch D. Workings'!Q1519</f>
        <v>0</v>
      </c>
      <c r="N518" s="309">
        <f>IF(OR('Sch D. Workings'!D512="",$D$7&lt;=I$7,M518=0),0,(IF(H518='Sch D. Workings'!$D$12,"Exceeded Cap",IF((SUMIFS('Sch A. Input'!H510:CJ510,'Sch A. Input'!$H$14:$CJ$14,"Total",'Sch A. Input'!$H$13:$CJ$13,"&lt;="&amp;$O$7))&gt;'Sch D. Workings'!$D$12,MIN('Sch D. Workings'!T1519,'Sch D. Workings'!$D$12-H518),'Sch D. Workings'!T1519))))</f>
        <v>0</v>
      </c>
      <c r="O518" s="221">
        <f>'Sch D. Workings'!Y1519</f>
        <v>0</v>
      </c>
      <c r="P518" s="82">
        <f>IFERROR(LOOKUP('Sch D. Workings'!V1519,$C$10:$C$14,$B$10:$B$14),0)</f>
        <v>0</v>
      </c>
      <c r="Q518" s="99">
        <f>COUNTIFS('Sch D. Workings'!V1519,"&gt;"&amp;$D$14)</f>
        <v>0</v>
      </c>
      <c r="R518" s="85"/>
      <c r="S518" s="78">
        <f>'Sch D. Workings'!AA1519</f>
        <v>0</v>
      </c>
      <c r="T518" s="309">
        <f>IF(OR('Sch D. Workings'!D512="",$D$7&lt;=O$7,S518=0),0,IF(OR(N518="Exceeded Cap",SUM(H518,N518)='Sch D. Workings'!$D$12),"Exceeded cap",IF((SUMIFS('Sch A. Input'!H510:CJ510,'Sch A. Input'!$H$14:$CJ$14,"Total",'Sch A. Input'!$H$13:$CJ$13,"&lt;="&amp;$U$7))&gt;'Sch D. Workings'!$D$12,MIN('Sch D. Workings'!AD1519,'Sch D. Workings'!$D$12-N518-H518),'Sch D. Workings'!AD1519)))</f>
        <v>0</v>
      </c>
      <c r="U518" s="221">
        <f>'Sch D. Workings'!AI1519</f>
        <v>0</v>
      </c>
      <c r="V518" s="82">
        <f>IFERROR(LOOKUP('Sch D. Workings'!AF1519,$C$10:$C$14,$B$10:$B$14),0)</f>
        <v>0</v>
      </c>
      <c r="W518" s="99">
        <f>COUNTIFS('Sch D. Workings'!AF1519,"&gt;"&amp;$D$14)</f>
        <v>0</v>
      </c>
      <c r="X518" s="85"/>
      <c r="Y518" s="78">
        <f>'Sch D. Workings'!AK1519</f>
        <v>0</v>
      </c>
      <c r="Z518" s="309">
        <f>IF(OR('Sch D. Workings'!D512="",$D$7&lt;=U$7,Y518=0),0,IF(OR(T518="Exceeded Cap",N518="Exceeded Cap",SUM(H518,N518,T518)='Sch D. Workings'!$D$12),"Exceeded Cap",IF((SUMIFS('Sch A. Input'!H510:CJ510,'Sch A. Input'!$H$14:$CJ$14,"Total",'Sch A. Input'!$H$13:$CJ$13,"&lt;="&amp;$AA$7))&gt;'Sch D. Workings'!$D$12,MIN('Sch D. Workings'!AN1519,'Sch D. Workings'!$D$12-N518-T518-H518),'Sch D. Workings'!AN1519)))</f>
        <v>0</v>
      </c>
      <c r="AA518" s="221">
        <f>'Sch D. Workings'!AS1519</f>
        <v>0</v>
      </c>
      <c r="AB518" s="82">
        <f>IFERROR(LOOKUP('Sch D. Workings'!AP1519,$C$10:$C$14,$B$10:$B$14),0)</f>
        <v>0</v>
      </c>
      <c r="AC518" s="99">
        <f>COUNTIFS('Sch D. Workings'!AP1519,"&gt;"&amp;$D$14)</f>
        <v>0</v>
      </c>
    </row>
    <row r="519" spans="3:29" x14ac:dyDescent="0.35">
      <c r="C519" s="81" t="str">
        <f>IF('Sch A. Input'!B511="","",'Sch A. Input'!B511)</f>
        <v/>
      </c>
      <c r="D519" s="81" t="str">
        <f>IF('Sch A. Input'!C511="","",'Sch A. Input'!C511)</f>
        <v/>
      </c>
      <c r="E519" s="85"/>
      <c r="F519" s="85"/>
      <c r="G519" s="99">
        <f>'Sch D. Workings'!G1520</f>
        <v>0</v>
      </c>
      <c r="H519" s="310">
        <f>IF(OR('Sch D. Workings'!D513="",G519=0),0,(IF((SUMIFS('Sch A. Input'!H511:CJ511,'Sch A. Input'!$H$14:$CJ$14,"Total",'Sch A. Input'!$H$13:$CJ$13,"&lt;="&amp;$I$7))&gt;'Sch D. Workings'!$D$12,MIN('Sch D. Workings'!J1520,'Sch D. Workings'!$D$12),'Sch D. Workings'!J1520)))</f>
        <v>0</v>
      </c>
      <c r="I519" s="221">
        <f>'Sch D. Workings'!O1520</f>
        <v>0</v>
      </c>
      <c r="J519" s="82">
        <f>IFERROR(LOOKUP('Sch D. Workings'!L1520,$C$10:$C$14,$B$10:$B$14),0)</f>
        <v>0</v>
      </c>
      <c r="K519" s="99">
        <f>COUNTIFS('Sch D. Workings'!L1520,"&gt;"&amp;$D$14)</f>
        <v>0</v>
      </c>
      <c r="L519" s="300"/>
      <c r="M519" s="78">
        <f>'Sch D. Workings'!Q1520</f>
        <v>0</v>
      </c>
      <c r="N519" s="309">
        <f>IF(OR('Sch D. Workings'!D513="",$D$7&lt;=I$7,M519=0),0,(IF(H519='Sch D. Workings'!$D$12,"Exceeded Cap",IF((SUMIFS('Sch A. Input'!H511:CJ511,'Sch A. Input'!$H$14:$CJ$14,"Total",'Sch A. Input'!$H$13:$CJ$13,"&lt;="&amp;$O$7))&gt;'Sch D. Workings'!$D$12,MIN('Sch D. Workings'!T1520,'Sch D. Workings'!$D$12-H519),'Sch D. Workings'!T1520))))</f>
        <v>0</v>
      </c>
      <c r="O519" s="221">
        <f>'Sch D. Workings'!Y1520</f>
        <v>0</v>
      </c>
      <c r="P519" s="82">
        <f>IFERROR(LOOKUP('Sch D. Workings'!V1520,$C$10:$C$14,$B$10:$B$14),0)</f>
        <v>0</v>
      </c>
      <c r="Q519" s="99">
        <f>COUNTIFS('Sch D. Workings'!V1520,"&gt;"&amp;$D$14)</f>
        <v>0</v>
      </c>
      <c r="R519" s="85"/>
      <c r="S519" s="78">
        <f>'Sch D. Workings'!AA1520</f>
        <v>0</v>
      </c>
      <c r="T519" s="309">
        <f>IF(OR('Sch D. Workings'!D513="",$D$7&lt;=O$7,S519=0),0,IF(OR(N519="Exceeded Cap",SUM(H519,N519)='Sch D. Workings'!$D$12),"Exceeded cap",IF((SUMIFS('Sch A. Input'!H511:CJ511,'Sch A. Input'!$H$14:$CJ$14,"Total",'Sch A. Input'!$H$13:$CJ$13,"&lt;="&amp;$U$7))&gt;'Sch D. Workings'!$D$12,MIN('Sch D. Workings'!AD1520,'Sch D. Workings'!$D$12-N519-H519),'Sch D. Workings'!AD1520)))</f>
        <v>0</v>
      </c>
      <c r="U519" s="221">
        <f>'Sch D. Workings'!AI1520</f>
        <v>0</v>
      </c>
      <c r="V519" s="82">
        <f>IFERROR(LOOKUP('Sch D. Workings'!AF1520,$C$10:$C$14,$B$10:$B$14),0)</f>
        <v>0</v>
      </c>
      <c r="W519" s="99">
        <f>COUNTIFS('Sch D. Workings'!AF1520,"&gt;"&amp;$D$14)</f>
        <v>0</v>
      </c>
      <c r="X519" s="85"/>
      <c r="Y519" s="78">
        <f>'Sch D. Workings'!AK1520</f>
        <v>0</v>
      </c>
      <c r="Z519" s="309">
        <f>IF(OR('Sch D. Workings'!D513="",$D$7&lt;=U$7,Y519=0),0,IF(OR(T519="Exceeded Cap",N519="Exceeded Cap",SUM(H519,N519,T519)='Sch D. Workings'!$D$12),"Exceeded Cap",IF((SUMIFS('Sch A. Input'!H511:CJ511,'Sch A. Input'!$H$14:$CJ$14,"Total",'Sch A. Input'!$H$13:$CJ$13,"&lt;="&amp;$AA$7))&gt;'Sch D. Workings'!$D$12,MIN('Sch D. Workings'!AN1520,'Sch D. Workings'!$D$12-N519-T519-H519),'Sch D. Workings'!AN1520)))</f>
        <v>0</v>
      </c>
      <c r="AA519" s="221">
        <f>'Sch D. Workings'!AS1520</f>
        <v>0</v>
      </c>
      <c r="AB519" s="82">
        <f>IFERROR(LOOKUP('Sch D. Workings'!AP1520,$C$10:$C$14,$B$10:$B$14),0)</f>
        <v>0</v>
      </c>
      <c r="AC519" s="99">
        <f>COUNTIFS('Sch D. Workings'!AP1520,"&gt;"&amp;$D$14)</f>
        <v>0</v>
      </c>
    </row>
    <row r="520" spans="3:29" x14ac:dyDescent="0.35">
      <c r="C520" s="81" t="str">
        <f>IF('Sch A. Input'!B512="","",'Sch A. Input'!B512)</f>
        <v/>
      </c>
      <c r="D520" s="81" t="str">
        <f>IF('Sch A. Input'!C512="","",'Sch A. Input'!C512)</f>
        <v/>
      </c>
      <c r="E520" s="85"/>
      <c r="F520" s="85"/>
      <c r="G520" s="99">
        <f>'Sch D. Workings'!G1521</f>
        <v>0</v>
      </c>
      <c r="H520" s="310">
        <f>IF(OR('Sch D. Workings'!D514="",G520=0),0,(IF((SUMIFS('Sch A. Input'!H512:CJ512,'Sch A. Input'!$H$14:$CJ$14,"Total",'Sch A. Input'!$H$13:$CJ$13,"&lt;="&amp;$I$7))&gt;'Sch D. Workings'!$D$12,MIN('Sch D. Workings'!J1521,'Sch D. Workings'!$D$12),'Sch D. Workings'!J1521)))</f>
        <v>0</v>
      </c>
      <c r="I520" s="221">
        <f>'Sch D. Workings'!O1521</f>
        <v>0</v>
      </c>
      <c r="J520" s="82">
        <f>IFERROR(LOOKUP('Sch D. Workings'!L1521,$C$10:$C$14,$B$10:$B$14),0)</f>
        <v>0</v>
      </c>
      <c r="K520" s="99">
        <f>COUNTIFS('Sch D. Workings'!L1521,"&gt;"&amp;$D$14)</f>
        <v>0</v>
      </c>
      <c r="L520" s="300"/>
      <c r="M520" s="78">
        <f>'Sch D. Workings'!Q1521</f>
        <v>0</v>
      </c>
      <c r="N520" s="309">
        <f>IF(OR('Sch D. Workings'!D514="",$D$7&lt;=I$7,M520=0),0,(IF(H520='Sch D. Workings'!$D$12,"Exceeded Cap",IF((SUMIFS('Sch A. Input'!H512:CJ512,'Sch A. Input'!$H$14:$CJ$14,"Total",'Sch A. Input'!$H$13:$CJ$13,"&lt;="&amp;$O$7))&gt;'Sch D. Workings'!$D$12,MIN('Sch D. Workings'!T1521,'Sch D. Workings'!$D$12-H520),'Sch D. Workings'!T1521))))</f>
        <v>0</v>
      </c>
      <c r="O520" s="221">
        <f>'Sch D. Workings'!Y1521</f>
        <v>0</v>
      </c>
      <c r="P520" s="82">
        <f>IFERROR(LOOKUP('Sch D. Workings'!V1521,$C$10:$C$14,$B$10:$B$14),0)</f>
        <v>0</v>
      </c>
      <c r="Q520" s="99">
        <f>COUNTIFS('Sch D. Workings'!V1521,"&gt;"&amp;$D$14)</f>
        <v>0</v>
      </c>
      <c r="R520" s="85"/>
      <c r="S520" s="78">
        <f>'Sch D. Workings'!AA1521</f>
        <v>0</v>
      </c>
      <c r="T520" s="309">
        <f>IF(OR('Sch D. Workings'!D514="",$D$7&lt;=O$7,S520=0),0,IF(OR(N520="Exceeded Cap",SUM(H520,N520)='Sch D. Workings'!$D$12),"Exceeded cap",IF((SUMIFS('Sch A. Input'!H512:CJ512,'Sch A. Input'!$H$14:$CJ$14,"Total",'Sch A. Input'!$H$13:$CJ$13,"&lt;="&amp;$U$7))&gt;'Sch D. Workings'!$D$12,MIN('Sch D. Workings'!AD1521,'Sch D. Workings'!$D$12-N520-H520),'Sch D. Workings'!AD1521)))</f>
        <v>0</v>
      </c>
      <c r="U520" s="221">
        <f>'Sch D. Workings'!AI1521</f>
        <v>0</v>
      </c>
      <c r="V520" s="82">
        <f>IFERROR(LOOKUP('Sch D. Workings'!AF1521,$C$10:$C$14,$B$10:$B$14),0)</f>
        <v>0</v>
      </c>
      <c r="W520" s="99">
        <f>COUNTIFS('Sch D. Workings'!AF1521,"&gt;"&amp;$D$14)</f>
        <v>0</v>
      </c>
      <c r="X520" s="85"/>
      <c r="Y520" s="78">
        <f>'Sch D. Workings'!AK1521</f>
        <v>0</v>
      </c>
      <c r="Z520" s="309">
        <f>IF(OR('Sch D. Workings'!D514="",$D$7&lt;=U$7,Y520=0),0,IF(OR(T520="Exceeded Cap",N520="Exceeded Cap",SUM(H520,N520,T520)='Sch D. Workings'!$D$12),"Exceeded Cap",IF((SUMIFS('Sch A. Input'!H512:CJ512,'Sch A. Input'!$H$14:$CJ$14,"Total",'Sch A. Input'!$H$13:$CJ$13,"&lt;="&amp;$AA$7))&gt;'Sch D. Workings'!$D$12,MIN('Sch D. Workings'!AN1521,'Sch D. Workings'!$D$12-N520-T520-H520),'Sch D. Workings'!AN1521)))</f>
        <v>0</v>
      </c>
      <c r="AA520" s="221">
        <f>'Sch D. Workings'!AS1521</f>
        <v>0</v>
      </c>
      <c r="AB520" s="82">
        <f>IFERROR(LOOKUP('Sch D. Workings'!AP1521,$C$10:$C$14,$B$10:$B$14),0)</f>
        <v>0</v>
      </c>
      <c r="AC520" s="99">
        <f>COUNTIFS('Sch D. Workings'!AP1521,"&gt;"&amp;$D$14)</f>
        <v>0</v>
      </c>
    </row>
    <row r="521" spans="3:29" x14ac:dyDescent="0.35">
      <c r="C521" s="81" t="str">
        <f>IF('Sch A. Input'!B513="","",'Sch A. Input'!B513)</f>
        <v/>
      </c>
      <c r="D521" s="81" t="str">
        <f>IF('Sch A. Input'!C513="","",'Sch A. Input'!C513)</f>
        <v/>
      </c>
      <c r="E521" s="85"/>
      <c r="F521" s="85"/>
      <c r="G521" s="99">
        <f>'Sch D. Workings'!G1522</f>
        <v>0</v>
      </c>
      <c r="H521" s="310">
        <f>IF(OR('Sch D. Workings'!D515="",G521=0),0,(IF((SUMIFS('Sch A. Input'!H513:CJ513,'Sch A. Input'!$H$14:$CJ$14,"Total",'Sch A. Input'!$H$13:$CJ$13,"&lt;="&amp;$I$7))&gt;'Sch D. Workings'!$D$12,MIN('Sch D. Workings'!J1522,'Sch D. Workings'!$D$12),'Sch D. Workings'!J1522)))</f>
        <v>0</v>
      </c>
      <c r="I521" s="221">
        <f>'Sch D. Workings'!O1522</f>
        <v>0</v>
      </c>
      <c r="J521" s="82">
        <f>IFERROR(LOOKUP('Sch D. Workings'!L1522,$C$10:$C$14,$B$10:$B$14),0)</f>
        <v>0</v>
      </c>
      <c r="K521" s="99">
        <f>COUNTIFS('Sch D. Workings'!L1522,"&gt;"&amp;$D$14)</f>
        <v>0</v>
      </c>
      <c r="L521" s="300"/>
      <c r="M521" s="78">
        <f>'Sch D. Workings'!Q1522</f>
        <v>0</v>
      </c>
      <c r="N521" s="309">
        <f>IF(OR('Sch D. Workings'!D515="",$D$7&lt;=I$7,M521=0),0,(IF(H521='Sch D. Workings'!$D$12,"Exceeded Cap",IF((SUMIFS('Sch A. Input'!H513:CJ513,'Sch A. Input'!$H$14:$CJ$14,"Total",'Sch A. Input'!$H$13:$CJ$13,"&lt;="&amp;$O$7))&gt;'Sch D. Workings'!$D$12,MIN('Sch D. Workings'!T1522,'Sch D. Workings'!$D$12-H521),'Sch D. Workings'!T1522))))</f>
        <v>0</v>
      </c>
      <c r="O521" s="221">
        <f>'Sch D. Workings'!Y1522</f>
        <v>0</v>
      </c>
      <c r="P521" s="82">
        <f>IFERROR(LOOKUP('Sch D. Workings'!V1522,$C$10:$C$14,$B$10:$B$14),0)</f>
        <v>0</v>
      </c>
      <c r="Q521" s="99">
        <f>COUNTIFS('Sch D. Workings'!V1522,"&gt;"&amp;$D$14)</f>
        <v>0</v>
      </c>
      <c r="R521" s="85"/>
      <c r="S521" s="78">
        <f>'Sch D. Workings'!AA1522</f>
        <v>0</v>
      </c>
      <c r="T521" s="309">
        <f>IF(OR('Sch D. Workings'!D515="",$D$7&lt;=O$7,S521=0),0,IF(OR(N521="Exceeded Cap",SUM(H521,N521)='Sch D. Workings'!$D$12),"Exceeded cap",IF((SUMIFS('Sch A. Input'!H513:CJ513,'Sch A. Input'!$H$14:$CJ$14,"Total",'Sch A. Input'!$H$13:$CJ$13,"&lt;="&amp;$U$7))&gt;'Sch D. Workings'!$D$12,MIN('Sch D. Workings'!AD1522,'Sch D. Workings'!$D$12-N521-H521),'Sch D. Workings'!AD1522)))</f>
        <v>0</v>
      </c>
      <c r="U521" s="221">
        <f>'Sch D. Workings'!AI1522</f>
        <v>0</v>
      </c>
      <c r="V521" s="82">
        <f>IFERROR(LOOKUP('Sch D. Workings'!AF1522,$C$10:$C$14,$B$10:$B$14),0)</f>
        <v>0</v>
      </c>
      <c r="W521" s="99">
        <f>COUNTIFS('Sch D. Workings'!AF1522,"&gt;"&amp;$D$14)</f>
        <v>0</v>
      </c>
      <c r="X521" s="85"/>
      <c r="Y521" s="78">
        <f>'Sch D. Workings'!AK1522</f>
        <v>0</v>
      </c>
      <c r="Z521" s="309">
        <f>IF(OR('Sch D. Workings'!D515="",$D$7&lt;=U$7,Y521=0),0,IF(OR(T521="Exceeded Cap",N521="Exceeded Cap",SUM(H521,N521,T521)='Sch D. Workings'!$D$12),"Exceeded Cap",IF((SUMIFS('Sch A. Input'!H513:CJ513,'Sch A. Input'!$H$14:$CJ$14,"Total",'Sch A. Input'!$H$13:$CJ$13,"&lt;="&amp;$AA$7))&gt;'Sch D. Workings'!$D$12,MIN('Sch D. Workings'!AN1522,'Sch D. Workings'!$D$12-N521-T521-H521),'Sch D. Workings'!AN1522)))</f>
        <v>0</v>
      </c>
      <c r="AA521" s="221">
        <f>'Sch D. Workings'!AS1522</f>
        <v>0</v>
      </c>
      <c r="AB521" s="82">
        <f>IFERROR(LOOKUP('Sch D. Workings'!AP1522,$C$10:$C$14,$B$10:$B$14),0)</f>
        <v>0</v>
      </c>
      <c r="AC521" s="99">
        <f>COUNTIFS('Sch D. Workings'!AP1522,"&gt;"&amp;$D$14)</f>
        <v>0</v>
      </c>
    </row>
    <row r="522" spans="3:29" x14ac:dyDescent="0.35">
      <c r="C522" s="81" t="str">
        <f>IF('Sch A. Input'!B514="","",'Sch A. Input'!B514)</f>
        <v/>
      </c>
      <c r="D522" s="81" t="str">
        <f>IF('Sch A. Input'!C514="","",'Sch A. Input'!C514)</f>
        <v/>
      </c>
      <c r="E522" s="85"/>
      <c r="F522" s="85"/>
      <c r="G522" s="99">
        <f>'Sch D. Workings'!G1523</f>
        <v>0</v>
      </c>
      <c r="H522" s="310">
        <f>IF(OR('Sch D. Workings'!D516="",G522=0),0,(IF((SUMIFS('Sch A. Input'!H514:CJ514,'Sch A. Input'!$H$14:$CJ$14,"Total",'Sch A. Input'!$H$13:$CJ$13,"&lt;="&amp;$I$7))&gt;'Sch D. Workings'!$D$12,MIN('Sch D. Workings'!J1523,'Sch D. Workings'!$D$12),'Sch D. Workings'!J1523)))</f>
        <v>0</v>
      </c>
      <c r="I522" s="221">
        <f>'Sch D. Workings'!O1523</f>
        <v>0</v>
      </c>
      <c r="J522" s="82">
        <f>IFERROR(LOOKUP('Sch D. Workings'!L1523,$C$10:$C$14,$B$10:$B$14),0)</f>
        <v>0</v>
      </c>
      <c r="K522" s="99">
        <f>COUNTIFS('Sch D. Workings'!L1523,"&gt;"&amp;$D$14)</f>
        <v>0</v>
      </c>
      <c r="L522" s="300"/>
      <c r="M522" s="78">
        <f>'Sch D. Workings'!Q1523</f>
        <v>0</v>
      </c>
      <c r="N522" s="309">
        <f>IF(OR('Sch D. Workings'!D516="",$D$7&lt;=I$7,M522=0),0,(IF(H522='Sch D. Workings'!$D$12,"Exceeded Cap",IF((SUMIFS('Sch A. Input'!H514:CJ514,'Sch A. Input'!$H$14:$CJ$14,"Total",'Sch A. Input'!$H$13:$CJ$13,"&lt;="&amp;$O$7))&gt;'Sch D. Workings'!$D$12,MIN('Sch D. Workings'!T1523,'Sch D. Workings'!$D$12-H522),'Sch D. Workings'!T1523))))</f>
        <v>0</v>
      </c>
      <c r="O522" s="221">
        <f>'Sch D. Workings'!Y1523</f>
        <v>0</v>
      </c>
      <c r="P522" s="82">
        <f>IFERROR(LOOKUP('Sch D. Workings'!V1523,$C$10:$C$14,$B$10:$B$14),0)</f>
        <v>0</v>
      </c>
      <c r="Q522" s="99">
        <f>COUNTIFS('Sch D. Workings'!V1523,"&gt;"&amp;$D$14)</f>
        <v>0</v>
      </c>
      <c r="R522" s="85"/>
      <c r="S522" s="78">
        <f>'Sch D. Workings'!AA1523</f>
        <v>0</v>
      </c>
      <c r="T522" s="309">
        <f>IF(OR('Sch D. Workings'!D516="",$D$7&lt;=O$7,S522=0),0,IF(OR(N522="Exceeded Cap",SUM(H522,N522)='Sch D. Workings'!$D$12),"Exceeded cap",IF((SUMIFS('Sch A. Input'!H514:CJ514,'Sch A. Input'!$H$14:$CJ$14,"Total",'Sch A. Input'!$H$13:$CJ$13,"&lt;="&amp;$U$7))&gt;'Sch D. Workings'!$D$12,MIN('Sch D. Workings'!AD1523,'Sch D. Workings'!$D$12-N522-H522),'Sch D. Workings'!AD1523)))</f>
        <v>0</v>
      </c>
      <c r="U522" s="221">
        <f>'Sch D. Workings'!AI1523</f>
        <v>0</v>
      </c>
      <c r="V522" s="82">
        <f>IFERROR(LOOKUP('Sch D. Workings'!AF1523,$C$10:$C$14,$B$10:$B$14),0)</f>
        <v>0</v>
      </c>
      <c r="W522" s="99">
        <f>COUNTIFS('Sch D. Workings'!AF1523,"&gt;"&amp;$D$14)</f>
        <v>0</v>
      </c>
      <c r="X522" s="85"/>
      <c r="Y522" s="78">
        <f>'Sch D. Workings'!AK1523</f>
        <v>0</v>
      </c>
      <c r="Z522" s="309">
        <f>IF(OR('Sch D. Workings'!D516="",$D$7&lt;=U$7,Y522=0),0,IF(OR(T522="Exceeded Cap",N522="Exceeded Cap",SUM(H522,N522,T522)='Sch D. Workings'!$D$12),"Exceeded Cap",IF((SUMIFS('Sch A. Input'!H514:CJ514,'Sch A. Input'!$H$14:$CJ$14,"Total",'Sch A. Input'!$H$13:$CJ$13,"&lt;="&amp;$AA$7))&gt;'Sch D. Workings'!$D$12,MIN('Sch D. Workings'!AN1523,'Sch D. Workings'!$D$12-N522-T522-H522),'Sch D. Workings'!AN1523)))</f>
        <v>0</v>
      </c>
      <c r="AA522" s="221">
        <f>'Sch D. Workings'!AS1523</f>
        <v>0</v>
      </c>
      <c r="AB522" s="82">
        <f>IFERROR(LOOKUP('Sch D. Workings'!AP1523,$C$10:$C$14,$B$10:$B$14),0)</f>
        <v>0</v>
      </c>
      <c r="AC522" s="99">
        <f>COUNTIFS('Sch D. Workings'!AP1523,"&gt;"&amp;$D$14)</f>
        <v>0</v>
      </c>
    </row>
    <row r="523" spans="3:29" x14ac:dyDescent="0.35">
      <c r="C523" s="81" t="str">
        <f>IF('Sch A. Input'!B515="","",'Sch A. Input'!B515)</f>
        <v/>
      </c>
      <c r="D523" s="81" t="str">
        <f>IF('Sch A. Input'!C515="","",'Sch A. Input'!C515)</f>
        <v/>
      </c>
      <c r="E523" s="85"/>
      <c r="F523" s="85"/>
      <c r="G523" s="99">
        <f>'Sch D. Workings'!G1524</f>
        <v>0</v>
      </c>
      <c r="H523" s="310">
        <f>IF(OR('Sch D. Workings'!D517="",G523=0),0,(IF((SUMIFS('Sch A. Input'!H515:CJ515,'Sch A. Input'!$H$14:$CJ$14,"Total",'Sch A. Input'!$H$13:$CJ$13,"&lt;="&amp;$I$7))&gt;'Sch D. Workings'!$D$12,MIN('Sch D. Workings'!J1524,'Sch D. Workings'!$D$12),'Sch D. Workings'!J1524)))</f>
        <v>0</v>
      </c>
      <c r="I523" s="221">
        <f>'Sch D. Workings'!O1524</f>
        <v>0</v>
      </c>
      <c r="J523" s="82">
        <f>IFERROR(LOOKUP('Sch D. Workings'!L1524,$C$10:$C$14,$B$10:$B$14),0)</f>
        <v>0</v>
      </c>
      <c r="K523" s="99">
        <f>COUNTIFS('Sch D. Workings'!L1524,"&gt;"&amp;$D$14)</f>
        <v>0</v>
      </c>
      <c r="L523" s="300"/>
      <c r="M523" s="78">
        <f>'Sch D. Workings'!Q1524</f>
        <v>0</v>
      </c>
      <c r="N523" s="309">
        <f>IF(OR('Sch D. Workings'!D517="",$D$7&lt;=I$7,M523=0),0,(IF(H523='Sch D. Workings'!$D$12,"Exceeded Cap",IF((SUMIFS('Sch A. Input'!H515:CJ515,'Sch A. Input'!$H$14:$CJ$14,"Total",'Sch A. Input'!$H$13:$CJ$13,"&lt;="&amp;$O$7))&gt;'Sch D. Workings'!$D$12,MIN('Sch D. Workings'!T1524,'Sch D. Workings'!$D$12-H523),'Sch D. Workings'!T1524))))</f>
        <v>0</v>
      </c>
      <c r="O523" s="221">
        <f>'Sch D. Workings'!Y1524</f>
        <v>0</v>
      </c>
      <c r="P523" s="82">
        <f>IFERROR(LOOKUP('Sch D. Workings'!V1524,$C$10:$C$14,$B$10:$B$14),0)</f>
        <v>0</v>
      </c>
      <c r="Q523" s="99">
        <f>COUNTIFS('Sch D. Workings'!V1524,"&gt;"&amp;$D$14)</f>
        <v>0</v>
      </c>
      <c r="R523" s="85"/>
      <c r="S523" s="78">
        <f>'Sch D. Workings'!AA1524</f>
        <v>0</v>
      </c>
      <c r="T523" s="309">
        <f>IF(OR('Sch D. Workings'!D517="",$D$7&lt;=O$7,S523=0),0,IF(OR(N523="Exceeded Cap",SUM(H523,N523)='Sch D. Workings'!$D$12),"Exceeded cap",IF((SUMIFS('Sch A. Input'!H515:CJ515,'Sch A. Input'!$H$14:$CJ$14,"Total",'Sch A. Input'!$H$13:$CJ$13,"&lt;="&amp;$U$7))&gt;'Sch D. Workings'!$D$12,MIN('Sch D. Workings'!AD1524,'Sch D. Workings'!$D$12-N523-H523),'Sch D. Workings'!AD1524)))</f>
        <v>0</v>
      </c>
      <c r="U523" s="221">
        <f>'Sch D. Workings'!AI1524</f>
        <v>0</v>
      </c>
      <c r="V523" s="82">
        <f>IFERROR(LOOKUP('Sch D. Workings'!AF1524,$C$10:$C$14,$B$10:$B$14),0)</f>
        <v>0</v>
      </c>
      <c r="W523" s="99">
        <f>COUNTIFS('Sch D. Workings'!AF1524,"&gt;"&amp;$D$14)</f>
        <v>0</v>
      </c>
      <c r="X523" s="85"/>
      <c r="Y523" s="78">
        <f>'Sch D. Workings'!AK1524</f>
        <v>0</v>
      </c>
      <c r="Z523" s="309">
        <f>IF(OR('Sch D. Workings'!D517="",$D$7&lt;=U$7,Y523=0),0,IF(OR(T523="Exceeded Cap",N523="Exceeded Cap",SUM(H523,N523,T523)='Sch D. Workings'!$D$12),"Exceeded Cap",IF((SUMIFS('Sch A. Input'!H515:CJ515,'Sch A. Input'!$H$14:$CJ$14,"Total",'Sch A. Input'!$H$13:$CJ$13,"&lt;="&amp;$AA$7))&gt;'Sch D. Workings'!$D$12,MIN('Sch D. Workings'!AN1524,'Sch D. Workings'!$D$12-N523-T523-H523),'Sch D. Workings'!AN1524)))</f>
        <v>0</v>
      </c>
      <c r="AA523" s="221">
        <f>'Sch D. Workings'!AS1524</f>
        <v>0</v>
      </c>
      <c r="AB523" s="82">
        <f>IFERROR(LOOKUP('Sch D. Workings'!AP1524,$C$10:$C$14,$B$10:$B$14),0)</f>
        <v>0</v>
      </c>
      <c r="AC523" s="99">
        <f>COUNTIFS('Sch D. Workings'!AP1524,"&gt;"&amp;$D$14)</f>
        <v>0</v>
      </c>
    </row>
    <row r="524" spans="3:29" x14ac:dyDescent="0.35">
      <c r="C524" s="81" t="str">
        <f>IF('Sch A. Input'!B516="","",'Sch A. Input'!B516)</f>
        <v/>
      </c>
      <c r="D524" s="81" t="str">
        <f>IF('Sch A. Input'!C516="","",'Sch A. Input'!C516)</f>
        <v/>
      </c>
      <c r="E524" s="85"/>
      <c r="F524" s="85"/>
      <c r="G524" s="99">
        <f>'Sch D. Workings'!G1525</f>
        <v>0</v>
      </c>
      <c r="H524" s="310">
        <f>IF(OR('Sch D. Workings'!D518="",G524=0),0,(IF((SUMIFS('Sch A. Input'!H516:CJ516,'Sch A. Input'!$H$14:$CJ$14,"Total",'Sch A. Input'!$H$13:$CJ$13,"&lt;="&amp;$I$7))&gt;'Sch D. Workings'!$D$12,MIN('Sch D. Workings'!J1525,'Sch D. Workings'!$D$12),'Sch D. Workings'!J1525)))</f>
        <v>0</v>
      </c>
      <c r="I524" s="221">
        <f>'Sch D. Workings'!O1525</f>
        <v>0</v>
      </c>
      <c r="J524" s="82">
        <f>IFERROR(LOOKUP('Sch D. Workings'!L1525,$C$10:$C$14,$B$10:$B$14),0)</f>
        <v>0</v>
      </c>
      <c r="K524" s="99">
        <f>COUNTIFS('Sch D. Workings'!L1525,"&gt;"&amp;$D$14)</f>
        <v>0</v>
      </c>
      <c r="L524" s="300"/>
      <c r="M524" s="78">
        <f>'Sch D. Workings'!Q1525</f>
        <v>0</v>
      </c>
      <c r="N524" s="309">
        <f>IF(OR('Sch D. Workings'!D518="",$D$7&lt;=I$7,M524=0),0,(IF(H524='Sch D. Workings'!$D$12,"Exceeded Cap",IF((SUMIFS('Sch A. Input'!H516:CJ516,'Sch A. Input'!$H$14:$CJ$14,"Total",'Sch A. Input'!$H$13:$CJ$13,"&lt;="&amp;$O$7))&gt;'Sch D. Workings'!$D$12,MIN('Sch D. Workings'!T1525,'Sch D. Workings'!$D$12-H524),'Sch D. Workings'!T1525))))</f>
        <v>0</v>
      </c>
      <c r="O524" s="221">
        <f>'Sch D. Workings'!Y1525</f>
        <v>0</v>
      </c>
      <c r="P524" s="82">
        <f>IFERROR(LOOKUP('Sch D. Workings'!V1525,$C$10:$C$14,$B$10:$B$14),0)</f>
        <v>0</v>
      </c>
      <c r="Q524" s="99">
        <f>COUNTIFS('Sch D. Workings'!V1525,"&gt;"&amp;$D$14)</f>
        <v>0</v>
      </c>
      <c r="R524" s="85"/>
      <c r="S524" s="78">
        <f>'Sch D. Workings'!AA1525</f>
        <v>0</v>
      </c>
      <c r="T524" s="309">
        <f>IF(OR('Sch D. Workings'!D518="",$D$7&lt;=O$7,S524=0),0,IF(OR(N524="Exceeded Cap",SUM(H524,N524)='Sch D. Workings'!$D$12),"Exceeded cap",IF((SUMIFS('Sch A. Input'!H516:CJ516,'Sch A. Input'!$H$14:$CJ$14,"Total",'Sch A. Input'!$H$13:$CJ$13,"&lt;="&amp;$U$7))&gt;'Sch D. Workings'!$D$12,MIN('Sch D. Workings'!AD1525,'Sch D. Workings'!$D$12-N524-H524),'Sch D. Workings'!AD1525)))</f>
        <v>0</v>
      </c>
      <c r="U524" s="221">
        <f>'Sch D. Workings'!AI1525</f>
        <v>0</v>
      </c>
      <c r="V524" s="82">
        <f>IFERROR(LOOKUP('Sch D. Workings'!AF1525,$C$10:$C$14,$B$10:$B$14),0)</f>
        <v>0</v>
      </c>
      <c r="W524" s="99">
        <f>COUNTIFS('Sch D. Workings'!AF1525,"&gt;"&amp;$D$14)</f>
        <v>0</v>
      </c>
      <c r="X524" s="85"/>
      <c r="Y524" s="78">
        <f>'Sch D. Workings'!AK1525</f>
        <v>0</v>
      </c>
      <c r="Z524" s="309">
        <f>IF(OR('Sch D. Workings'!D518="",$D$7&lt;=U$7,Y524=0),0,IF(OR(T524="Exceeded Cap",N524="Exceeded Cap",SUM(H524,N524,T524)='Sch D. Workings'!$D$12),"Exceeded Cap",IF((SUMIFS('Sch A. Input'!H516:CJ516,'Sch A. Input'!$H$14:$CJ$14,"Total",'Sch A. Input'!$H$13:$CJ$13,"&lt;="&amp;$AA$7))&gt;'Sch D. Workings'!$D$12,MIN('Sch D. Workings'!AN1525,'Sch D. Workings'!$D$12-N524-T524-H524),'Sch D. Workings'!AN1525)))</f>
        <v>0</v>
      </c>
      <c r="AA524" s="221">
        <f>'Sch D. Workings'!AS1525</f>
        <v>0</v>
      </c>
      <c r="AB524" s="82">
        <f>IFERROR(LOOKUP('Sch D. Workings'!AP1525,$C$10:$C$14,$B$10:$B$14),0)</f>
        <v>0</v>
      </c>
      <c r="AC524" s="99">
        <f>COUNTIFS('Sch D. Workings'!AP1525,"&gt;"&amp;$D$14)</f>
        <v>0</v>
      </c>
    </row>
    <row r="525" spans="3:29" x14ac:dyDescent="0.35">
      <c r="C525" s="81" t="str">
        <f>IF('Sch A. Input'!B517="","",'Sch A. Input'!B517)</f>
        <v/>
      </c>
      <c r="D525" s="81" t="str">
        <f>IF('Sch A. Input'!C517="","",'Sch A. Input'!C517)</f>
        <v/>
      </c>
      <c r="E525" s="85"/>
      <c r="F525" s="85"/>
      <c r="G525" s="99">
        <f>'Sch D. Workings'!G1526</f>
        <v>0</v>
      </c>
      <c r="H525" s="310">
        <f>IF(OR('Sch D. Workings'!D519="",G525=0),0,(IF((SUMIFS('Sch A. Input'!H517:CJ517,'Sch A. Input'!$H$14:$CJ$14,"Total",'Sch A. Input'!$H$13:$CJ$13,"&lt;="&amp;$I$7))&gt;'Sch D. Workings'!$D$12,MIN('Sch D. Workings'!J1526,'Sch D. Workings'!$D$12),'Sch D. Workings'!J1526)))</f>
        <v>0</v>
      </c>
      <c r="I525" s="221">
        <f>'Sch D. Workings'!O1526</f>
        <v>0</v>
      </c>
      <c r="J525" s="82">
        <f>IFERROR(LOOKUP('Sch D. Workings'!L1526,$C$10:$C$14,$B$10:$B$14),0)</f>
        <v>0</v>
      </c>
      <c r="K525" s="99">
        <f>COUNTIFS('Sch D. Workings'!L1526,"&gt;"&amp;$D$14)</f>
        <v>0</v>
      </c>
      <c r="L525" s="300"/>
      <c r="M525" s="78">
        <f>'Sch D. Workings'!Q1526</f>
        <v>0</v>
      </c>
      <c r="N525" s="309">
        <f>IF(OR('Sch D. Workings'!D519="",$D$7&lt;=I$7,M525=0),0,(IF(H525='Sch D. Workings'!$D$12,"Exceeded Cap",IF((SUMIFS('Sch A. Input'!H517:CJ517,'Sch A. Input'!$H$14:$CJ$14,"Total",'Sch A. Input'!$H$13:$CJ$13,"&lt;="&amp;$O$7))&gt;'Sch D. Workings'!$D$12,MIN('Sch D. Workings'!T1526,'Sch D. Workings'!$D$12-H525),'Sch D. Workings'!T1526))))</f>
        <v>0</v>
      </c>
      <c r="O525" s="221">
        <f>'Sch D. Workings'!Y1526</f>
        <v>0</v>
      </c>
      <c r="P525" s="82">
        <f>IFERROR(LOOKUP('Sch D. Workings'!V1526,$C$10:$C$14,$B$10:$B$14),0)</f>
        <v>0</v>
      </c>
      <c r="Q525" s="99">
        <f>COUNTIFS('Sch D. Workings'!V1526,"&gt;"&amp;$D$14)</f>
        <v>0</v>
      </c>
      <c r="R525" s="85"/>
      <c r="S525" s="78">
        <f>'Sch D. Workings'!AA1526</f>
        <v>0</v>
      </c>
      <c r="T525" s="309">
        <f>IF(OR('Sch D. Workings'!D519="",$D$7&lt;=O$7,S525=0),0,IF(OR(N525="Exceeded Cap",SUM(H525,N525)='Sch D. Workings'!$D$12),"Exceeded cap",IF((SUMIFS('Sch A. Input'!H517:CJ517,'Sch A. Input'!$H$14:$CJ$14,"Total",'Sch A. Input'!$H$13:$CJ$13,"&lt;="&amp;$U$7))&gt;'Sch D. Workings'!$D$12,MIN('Sch D. Workings'!AD1526,'Sch D. Workings'!$D$12-N525-H525),'Sch D. Workings'!AD1526)))</f>
        <v>0</v>
      </c>
      <c r="U525" s="221">
        <f>'Sch D. Workings'!AI1526</f>
        <v>0</v>
      </c>
      <c r="V525" s="82">
        <f>IFERROR(LOOKUP('Sch D. Workings'!AF1526,$C$10:$C$14,$B$10:$B$14),0)</f>
        <v>0</v>
      </c>
      <c r="W525" s="99">
        <f>COUNTIFS('Sch D. Workings'!AF1526,"&gt;"&amp;$D$14)</f>
        <v>0</v>
      </c>
      <c r="X525" s="85"/>
      <c r="Y525" s="78">
        <f>'Sch D. Workings'!AK1526</f>
        <v>0</v>
      </c>
      <c r="Z525" s="309">
        <f>IF(OR('Sch D. Workings'!D519="",$D$7&lt;=U$7,Y525=0),0,IF(OR(T525="Exceeded Cap",N525="Exceeded Cap",SUM(H525,N525,T525)='Sch D. Workings'!$D$12),"Exceeded Cap",IF((SUMIFS('Sch A. Input'!H517:CJ517,'Sch A. Input'!$H$14:$CJ$14,"Total",'Sch A. Input'!$H$13:$CJ$13,"&lt;="&amp;$AA$7))&gt;'Sch D. Workings'!$D$12,MIN('Sch D. Workings'!AN1526,'Sch D. Workings'!$D$12-N525-T525-H525),'Sch D. Workings'!AN1526)))</f>
        <v>0</v>
      </c>
      <c r="AA525" s="221">
        <f>'Sch D. Workings'!AS1526</f>
        <v>0</v>
      </c>
      <c r="AB525" s="82">
        <f>IFERROR(LOOKUP('Sch D. Workings'!AP1526,$C$10:$C$14,$B$10:$B$14),0)</f>
        <v>0</v>
      </c>
      <c r="AC525" s="99">
        <f>COUNTIFS('Sch D. Workings'!AP1526,"&gt;"&amp;$D$14)</f>
        <v>0</v>
      </c>
    </row>
    <row r="526" spans="3:29" x14ac:dyDescent="0.35">
      <c r="C526" s="81" t="str">
        <f>IF('Sch A. Input'!B518="","",'Sch A. Input'!B518)</f>
        <v/>
      </c>
      <c r="D526" s="81" t="str">
        <f>IF('Sch A. Input'!C518="","",'Sch A. Input'!C518)</f>
        <v/>
      </c>
      <c r="E526" s="85"/>
      <c r="F526" s="85"/>
      <c r="G526" s="99">
        <f>'Sch D. Workings'!G1527</f>
        <v>0</v>
      </c>
      <c r="H526" s="310">
        <f>IF(OR('Sch D. Workings'!D520="",G526=0),0,(IF((SUMIFS('Sch A. Input'!H518:CJ518,'Sch A. Input'!$H$14:$CJ$14,"Total",'Sch A. Input'!$H$13:$CJ$13,"&lt;="&amp;$I$7))&gt;'Sch D. Workings'!$D$12,MIN('Sch D. Workings'!J1527,'Sch D. Workings'!$D$12),'Sch D. Workings'!J1527)))</f>
        <v>0</v>
      </c>
      <c r="I526" s="221">
        <f>'Sch D. Workings'!O1527</f>
        <v>0</v>
      </c>
      <c r="J526" s="82">
        <f>IFERROR(LOOKUP('Sch D. Workings'!L1527,$C$10:$C$14,$B$10:$B$14),0)</f>
        <v>0</v>
      </c>
      <c r="K526" s="99">
        <f>COUNTIFS('Sch D. Workings'!L1527,"&gt;"&amp;$D$14)</f>
        <v>0</v>
      </c>
      <c r="L526" s="300"/>
      <c r="M526" s="78">
        <f>'Sch D. Workings'!Q1527</f>
        <v>0</v>
      </c>
      <c r="N526" s="309">
        <f>IF(OR('Sch D. Workings'!D520="",$D$7&lt;=I$7,M526=0),0,(IF(H526='Sch D. Workings'!$D$12,"Exceeded Cap",IF((SUMIFS('Sch A. Input'!H518:CJ518,'Sch A. Input'!$H$14:$CJ$14,"Total",'Sch A. Input'!$H$13:$CJ$13,"&lt;="&amp;$O$7))&gt;'Sch D. Workings'!$D$12,MIN('Sch D. Workings'!T1527,'Sch D. Workings'!$D$12-H526),'Sch D. Workings'!T1527))))</f>
        <v>0</v>
      </c>
      <c r="O526" s="221">
        <f>'Sch D. Workings'!Y1527</f>
        <v>0</v>
      </c>
      <c r="P526" s="82">
        <f>IFERROR(LOOKUP('Sch D. Workings'!V1527,$C$10:$C$14,$B$10:$B$14),0)</f>
        <v>0</v>
      </c>
      <c r="Q526" s="99">
        <f>COUNTIFS('Sch D. Workings'!V1527,"&gt;"&amp;$D$14)</f>
        <v>0</v>
      </c>
      <c r="R526" s="85"/>
      <c r="S526" s="78">
        <f>'Sch D. Workings'!AA1527</f>
        <v>0</v>
      </c>
      <c r="T526" s="309">
        <f>IF(OR('Sch D. Workings'!D520="",$D$7&lt;=O$7,S526=0),0,IF(OR(N526="Exceeded Cap",SUM(H526,N526)='Sch D. Workings'!$D$12),"Exceeded cap",IF((SUMIFS('Sch A. Input'!H518:CJ518,'Sch A. Input'!$H$14:$CJ$14,"Total",'Sch A. Input'!$H$13:$CJ$13,"&lt;="&amp;$U$7))&gt;'Sch D. Workings'!$D$12,MIN('Sch D. Workings'!AD1527,'Sch D. Workings'!$D$12-N526-H526),'Sch D. Workings'!AD1527)))</f>
        <v>0</v>
      </c>
      <c r="U526" s="221">
        <f>'Sch D. Workings'!AI1527</f>
        <v>0</v>
      </c>
      <c r="V526" s="82">
        <f>IFERROR(LOOKUP('Sch D. Workings'!AF1527,$C$10:$C$14,$B$10:$B$14),0)</f>
        <v>0</v>
      </c>
      <c r="W526" s="99">
        <f>COUNTIFS('Sch D. Workings'!AF1527,"&gt;"&amp;$D$14)</f>
        <v>0</v>
      </c>
      <c r="X526" s="85"/>
      <c r="Y526" s="78">
        <f>'Sch D. Workings'!AK1527</f>
        <v>0</v>
      </c>
      <c r="Z526" s="309">
        <f>IF(OR('Sch D. Workings'!D520="",$D$7&lt;=U$7,Y526=0),0,IF(OR(T526="Exceeded Cap",N526="Exceeded Cap",SUM(H526,N526,T526)='Sch D. Workings'!$D$12),"Exceeded Cap",IF((SUMIFS('Sch A. Input'!H518:CJ518,'Sch A. Input'!$H$14:$CJ$14,"Total",'Sch A. Input'!$H$13:$CJ$13,"&lt;="&amp;$AA$7))&gt;'Sch D. Workings'!$D$12,MIN('Sch D. Workings'!AN1527,'Sch D. Workings'!$D$12-N526-T526-H526),'Sch D. Workings'!AN1527)))</f>
        <v>0</v>
      </c>
      <c r="AA526" s="221">
        <f>'Sch D. Workings'!AS1527</f>
        <v>0</v>
      </c>
      <c r="AB526" s="82">
        <f>IFERROR(LOOKUP('Sch D. Workings'!AP1527,$C$10:$C$14,$B$10:$B$14),0)</f>
        <v>0</v>
      </c>
      <c r="AC526" s="99">
        <f>COUNTIFS('Sch D. Workings'!AP1527,"&gt;"&amp;$D$14)</f>
        <v>0</v>
      </c>
    </row>
    <row r="527" spans="3:29" x14ac:dyDescent="0.35">
      <c r="C527" s="81" t="str">
        <f>IF('Sch A. Input'!B519="","",'Sch A. Input'!B519)</f>
        <v/>
      </c>
      <c r="D527" s="81" t="str">
        <f>IF('Sch A. Input'!C519="","",'Sch A. Input'!C519)</f>
        <v/>
      </c>
      <c r="E527" s="85"/>
      <c r="F527" s="85"/>
      <c r="G527" s="99">
        <f>'Sch D. Workings'!G1528</f>
        <v>0</v>
      </c>
      <c r="H527" s="310">
        <f>IF(OR('Sch D. Workings'!D521="",G527=0),0,(IF((SUMIFS('Sch A. Input'!H519:CJ519,'Sch A. Input'!$H$14:$CJ$14,"Total",'Sch A. Input'!$H$13:$CJ$13,"&lt;="&amp;$I$7))&gt;'Sch D. Workings'!$D$12,MIN('Sch D. Workings'!J1528,'Sch D. Workings'!$D$12),'Sch D. Workings'!J1528)))</f>
        <v>0</v>
      </c>
      <c r="I527" s="221">
        <f>'Sch D. Workings'!O1528</f>
        <v>0</v>
      </c>
      <c r="J527" s="82">
        <f>IFERROR(LOOKUP('Sch D. Workings'!L1528,$C$10:$C$14,$B$10:$B$14),0)</f>
        <v>0</v>
      </c>
      <c r="K527" s="99">
        <f>COUNTIFS('Sch D. Workings'!L1528,"&gt;"&amp;$D$14)</f>
        <v>0</v>
      </c>
      <c r="L527" s="300"/>
      <c r="M527" s="78">
        <f>'Sch D. Workings'!Q1528</f>
        <v>0</v>
      </c>
      <c r="N527" s="309">
        <f>IF(OR('Sch D. Workings'!D521="",$D$7&lt;=I$7,M527=0),0,(IF(H527='Sch D. Workings'!$D$12,"Exceeded Cap",IF((SUMIFS('Sch A. Input'!H519:CJ519,'Sch A. Input'!$H$14:$CJ$14,"Total",'Sch A. Input'!$H$13:$CJ$13,"&lt;="&amp;$O$7))&gt;'Sch D. Workings'!$D$12,MIN('Sch D. Workings'!T1528,'Sch D. Workings'!$D$12-H527),'Sch D. Workings'!T1528))))</f>
        <v>0</v>
      </c>
      <c r="O527" s="221">
        <f>'Sch D. Workings'!Y1528</f>
        <v>0</v>
      </c>
      <c r="P527" s="82">
        <f>IFERROR(LOOKUP('Sch D. Workings'!V1528,$C$10:$C$14,$B$10:$B$14),0)</f>
        <v>0</v>
      </c>
      <c r="Q527" s="99">
        <f>COUNTIFS('Sch D. Workings'!V1528,"&gt;"&amp;$D$14)</f>
        <v>0</v>
      </c>
      <c r="R527" s="85"/>
      <c r="S527" s="78">
        <f>'Sch D. Workings'!AA1528</f>
        <v>0</v>
      </c>
      <c r="T527" s="309">
        <f>IF(OR('Sch D. Workings'!D521="",$D$7&lt;=O$7,S527=0),0,IF(OR(N527="Exceeded Cap",SUM(H527,N527)='Sch D. Workings'!$D$12),"Exceeded cap",IF((SUMIFS('Sch A. Input'!H519:CJ519,'Sch A. Input'!$H$14:$CJ$14,"Total",'Sch A. Input'!$H$13:$CJ$13,"&lt;="&amp;$U$7))&gt;'Sch D. Workings'!$D$12,MIN('Sch D. Workings'!AD1528,'Sch D. Workings'!$D$12-N527-H527),'Sch D. Workings'!AD1528)))</f>
        <v>0</v>
      </c>
      <c r="U527" s="221">
        <f>'Sch D. Workings'!AI1528</f>
        <v>0</v>
      </c>
      <c r="V527" s="82">
        <f>IFERROR(LOOKUP('Sch D. Workings'!AF1528,$C$10:$C$14,$B$10:$B$14),0)</f>
        <v>0</v>
      </c>
      <c r="W527" s="99">
        <f>COUNTIFS('Sch D. Workings'!AF1528,"&gt;"&amp;$D$14)</f>
        <v>0</v>
      </c>
      <c r="X527" s="85"/>
      <c r="Y527" s="78">
        <f>'Sch D. Workings'!AK1528</f>
        <v>0</v>
      </c>
      <c r="Z527" s="309">
        <f>IF(OR('Sch D. Workings'!D521="",$D$7&lt;=U$7,Y527=0),0,IF(OR(T527="Exceeded Cap",N527="Exceeded Cap",SUM(H527,N527,T527)='Sch D. Workings'!$D$12),"Exceeded Cap",IF((SUMIFS('Sch A. Input'!H519:CJ519,'Sch A. Input'!$H$14:$CJ$14,"Total",'Sch A. Input'!$H$13:$CJ$13,"&lt;="&amp;$AA$7))&gt;'Sch D. Workings'!$D$12,MIN('Sch D. Workings'!AN1528,'Sch D. Workings'!$D$12-N527-T527-H527),'Sch D. Workings'!AN1528)))</f>
        <v>0</v>
      </c>
      <c r="AA527" s="221">
        <f>'Sch D. Workings'!AS1528</f>
        <v>0</v>
      </c>
      <c r="AB527" s="82">
        <f>IFERROR(LOOKUP('Sch D. Workings'!AP1528,$C$10:$C$14,$B$10:$B$14),0)</f>
        <v>0</v>
      </c>
      <c r="AC527" s="99">
        <f>COUNTIFS('Sch D. Workings'!AP1528,"&gt;"&amp;$D$14)</f>
        <v>0</v>
      </c>
    </row>
    <row r="528" spans="3:29" x14ac:dyDescent="0.35">
      <c r="C528" s="81" t="str">
        <f>IF('Sch A. Input'!B520="","",'Sch A. Input'!B520)</f>
        <v/>
      </c>
      <c r="D528" s="81" t="str">
        <f>IF('Sch A. Input'!C520="","",'Sch A. Input'!C520)</f>
        <v/>
      </c>
      <c r="E528" s="85"/>
      <c r="F528" s="85"/>
      <c r="G528" s="99">
        <f>'Sch D. Workings'!G1529</f>
        <v>0</v>
      </c>
      <c r="H528" s="310">
        <f>IF(OR('Sch D. Workings'!D522="",G528=0),0,(IF((SUMIFS('Sch A. Input'!H520:CJ520,'Sch A. Input'!$H$14:$CJ$14,"Total",'Sch A. Input'!$H$13:$CJ$13,"&lt;="&amp;$I$7))&gt;'Sch D. Workings'!$D$12,MIN('Sch D. Workings'!J1529,'Sch D. Workings'!$D$12),'Sch D. Workings'!J1529)))</f>
        <v>0</v>
      </c>
      <c r="I528" s="221">
        <f>'Sch D. Workings'!O1529</f>
        <v>0</v>
      </c>
      <c r="J528" s="82">
        <f>IFERROR(LOOKUP('Sch D. Workings'!L1529,$C$10:$C$14,$B$10:$B$14),0)</f>
        <v>0</v>
      </c>
      <c r="K528" s="99">
        <f>COUNTIFS('Sch D. Workings'!L1529,"&gt;"&amp;$D$14)</f>
        <v>0</v>
      </c>
      <c r="L528" s="300"/>
      <c r="M528" s="78">
        <f>'Sch D. Workings'!Q1529</f>
        <v>0</v>
      </c>
      <c r="N528" s="309">
        <f>IF(OR('Sch D. Workings'!D522="",$D$7&lt;=I$7,M528=0),0,(IF(H528='Sch D. Workings'!$D$12,"Exceeded Cap",IF((SUMIFS('Sch A. Input'!H520:CJ520,'Sch A. Input'!$H$14:$CJ$14,"Total",'Sch A. Input'!$H$13:$CJ$13,"&lt;="&amp;$O$7))&gt;'Sch D. Workings'!$D$12,MIN('Sch D. Workings'!T1529,'Sch D. Workings'!$D$12-H528),'Sch D. Workings'!T1529))))</f>
        <v>0</v>
      </c>
      <c r="O528" s="221">
        <f>'Sch D. Workings'!Y1529</f>
        <v>0</v>
      </c>
      <c r="P528" s="82">
        <f>IFERROR(LOOKUP('Sch D. Workings'!V1529,$C$10:$C$14,$B$10:$B$14),0)</f>
        <v>0</v>
      </c>
      <c r="Q528" s="99">
        <f>COUNTIFS('Sch D. Workings'!V1529,"&gt;"&amp;$D$14)</f>
        <v>0</v>
      </c>
      <c r="R528" s="85"/>
      <c r="S528" s="78">
        <f>'Sch D. Workings'!AA1529</f>
        <v>0</v>
      </c>
      <c r="T528" s="309">
        <f>IF(OR('Sch D. Workings'!D522="",$D$7&lt;=O$7,S528=0),0,IF(OR(N528="Exceeded Cap",SUM(H528,N528)='Sch D. Workings'!$D$12),"Exceeded cap",IF((SUMIFS('Sch A. Input'!H520:CJ520,'Sch A. Input'!$H$14:$CJ$14,"Total",'Sch A. Input'!$H$13:$CJ$13,"&lt;="&amp;$U$7))&gt;'Sch D. Workings'!$D$12,MIN('Sch D. Workings'!AD1529,'Sch D. Workings'!$D$12-N528-H528),'Sch D. Workings'!AD1529)))</f>
        <v>0</v>
      </c>
      <c r="U528" s="221">
        <f>'Sch D. Workings'!AI1529</f>
        <v>0</v>
      </c>
      <c r="V528" s="82">
        <f>IFERROR(LOOKUP('Sch D. Workings'!AF1529,$C$10:$C$14,$B$10:$B$14),0)</f>
        <v>0</v>
      </c>
      <c r="W528" s="99">
        <f>COUNTIFS('Sch D. Workings'!AF1529,"&gt;"&amp;$D$14)</f>
        <v>0</v>
      </c>
      <c r="X528" s="85"/>
      <c r="Y528" s="78">
        <f>'Sch D. Workings'!AK1529</f>
        <v>0</v>
      </c>
      <c r="Z528" s="309">
        <f>IF(OR('Sch D. Workings'!D522="",$D$7&lt;=U$7,Y528=0),0,IF(OR(T528="Exceeded Cap",N528="Exceeded Cap",SUM(H528,N528,T528)='Sch D. Workings'!$D$12),"Exceeded Cap",IF((SUMIFS('Sch A. Input'!H520:CJ520,'Sch A. Input'!$H$14:$CJ$14,"Total",'Sch A. Input'!$H$13:$CJ$13,"&lt;="&amp;$AA$7))&gt;'Sch D. Workings'!$D$12,MIN('Sch D. Workings'!AN1529,'Sch D. Workings'!$D$12-N528-T528-H528),'Sch D. Workings'!AN1529)))</f>
        <v>0</v>
      </c>
      <c r="AA528" s="221">
        <f>'Sch D. Workings'!AS1529</f>
        <v>0</v>
      </c>
      <c r="AB528" s="82">
        <f>IFERROR(LOOKUP('Sch D. Workings'!AP1529,$C$10:$C$14,$B$10:$B$14),0)</f>
        <v>0</v>
      </c>
      <c r="AC528" s="99">
        <f>COUNTIFS('Sch D. Workings'!AP1529,"&gt;"&amp;$D$14)</f>
        <v>0</v>
      </c>
    </row>
    <row r="529" spans="3:29" x14ac:dyDescent="0.35">
      <c r="C529" s="81" t="str">
        <f>IF('Sch A. Input'!B521="","",'Sch A. Input'!B521)</f>
        <v/>
      </c>
      <c r="D529" s="81" t="str">
        <f>IF('Sch A. Input'!C521="","",'Sch A. Input'!C521)</f>
        <v/>
      </c>
      <c r="E529" s="85"/>
      <c r="F529" s="85"/>
      <c r="G529" s="99">
        <f>'Sch D. Workings'!G1530</f>
        <v>0</v>
      </c>
      <c r="H529" s="310">
        <f>IF(OR('Sch D. Workings'!D523="",G529=0),0,(IF((SUMIFS('Sch A. Input'!H521:CJ521,'Sch A. Input'!$H$14:$CJ$14,"Total",'Sch A. Input'!$H$13:$CJ$13,"&lt;="&amp;$I$7))&gt;'Sch D. Workings'!$D$12,MIN('Sch D. Workings'!J1530,'Sch D. Workings'!$D$12),'Sch D. Workings'!J1530)))</f>
        <v>0</v>
      </c>
      <c r="I529" s="221">
        <f>'Sch D. Workings'!O1530</f>
        <v>0</v>
      </c>
      <c r="J529" s="82">
        <f>IFERROR(LOOKUP('Sch D. Workings'!L1530,$C$10:$C$14,$B$10:$B$14),0)</f>
        <v>0</v>
      </c>
      <c r="K529" s="99">
        <f>COUNTIFS('Sch D. Workings'!L1530,"&gt;"&amp;$D$14)</f>
        <v>0</v>
      </c>
      <c r="L529" s="300"/>
      <c r="M529" s="78">
        <f>'Sch D. Workings'!Q1530</f>
        <v>0</v>
      </c>
      <c r="N529" s="309">
        <f>IF(OR('Sch D. Workings'!D523="",$D$7&lt;=I$7,M529=0),0,(IF(H529='Sch D. Workings'!$D$12,"Exceeded Cap",IF((SUMIFS('Sch A. Input'!H521:CJ521,'Sch A. Input'!$H$14:$CJ$14,"Total",'Sch A. Input'!$H$13:$CJ$13,"&lt;="&amp;$O$7))&gt;'Sch D. Workings'!$D$12,MIN('Sch D. Workings'!T1530,'Sch D. Workings'!$D$12-H529),'Sch D. Workings'!T1530))))</f>
        <v>0</v>
      </c>
      <c r="O529" s="221">
        <f>'Sch D. Workings'!Y1530</f>
        <v>0</v>
      </c>
      <c r="P529" s="82">
        <f>IFERROR(LOOKUP('Sch D. Workings'!V1530,$C$10:$C$14,$B$10:$B$14),0)</f>
        <v>0</v>
      </c>
      <c r="Q529" s="99">
        <f>COUNTIFS('Sch D. Workings'!V1530,"&gt;"&amp;$D$14)</f>
        <v>0</v>
      </c>
      <c r="R529" s="85"/>
      <c r="S529" s="78">
        <f>'Sch D. Workings'!AA1530</f>
        <v>0</v>
      </c>
      <c r="T529" s="309">
        <f>IF(OR('Sch D. Workings'!D523="",$D$7&lt;=O$7,S529=0),0,IF(OR(N529="Exceeded Cap",SUM(H529,N529)='Sch D. Workings'!$D$12),"Exceeded cap",IF((SUMIFS('Sch A. Input'!H521:CJ521,'Sch A. Input'!$H$14:$CJ$14,"Total",'Sch A. Input'!$H$13:$CJ$13,"&lt;="&amp;$U$7))&gt;'Sch D. Workings'!$D$12,MIN('Sch D. Workings'!AD1530,'Sch D. Workings'!$D$12-N529-H529),'Sch D. Workings'!AD1530)))</f>
        <v>0</v>
      </c>
      <c r="U529" s="221">
        <f>'Sch D. Workings'!AI1530</f>
        <v>0</v>
      </c>
      <c r="V529" s="82">
        <f>IFERROR(LOOKUP('Sch D. Workings'!AF1530,$C$10:$C$14,$B$10:$B$14),0)</f>
        <v>0</v>
      </c>
      <c r="W529" s="99">
        <f>COUNTIFS('Sch D. Workings'!AF1530,"&gt;"&amp;$D$14)</f>
        <v>0</v>
      </c>
      <c r="X529" s="85"/>
      <c r="Y529" s="78">
        <f>'Sch D. Workings'!AK1530</f>
        <v>0</v>
      </c>
      <c r="Z529" s="309">
        <f>IF(OR('Sch D. Workings'!D523="",$D$7&lt;=U$7,Y529=0),0,IF(OR(T529="Exceeded Cap",N529="Exceeded Cap",SUM(H529,N529,T529)='Sch D. Workings'!$D$12),"Exceeded Cap",IF((SUMIFS('Sch A. Input'!H521:CJ521,'Sch A. Input'!$H$14:$CJ$14,"Total",'Sch A. Input'!$H$13:$CJ$13,"&lt;="&amp;$AA$7))&gt;'Sch D. Workings'!$D$12,MIN('Sch D. Workings'!AN1530,'Sch D. Workings'!$D$12-N529-T529-H529),'Sch D. Workings'!AN1530)))</f>
        <v>0</v>
      </c>
      <c r="AA529" s="221">
        <f>'Sch D. Workings'!AS1530</f>
        <v>0</v>
      </c>
      <c r="AB529" s="82">
        <f>IFERROR(LOOKUP('Sch D. Workings'!AP1530,$C$10:$C$14,$B$10:$B$14),0)</f>
        <v>0</v>
      </c>
      <c r="AC529" s="99">
        <f>COUNTIFS('Sch D. Workings'!AP1530,"&gt;"&amp;$D$14)</f>
        <v>0</v>
      </c>
    </row>
    <row r="530" spans="3:29" x14ac:dyDescent="0.35">
      <c r="C530" s="81" t="str">
        <f>IF('Sch A. Input'!B522="","",'Sch A. Input'!B522)</f>
        <v/>
      </c>
      <c r="D530" s="81" t="str">
        <f>IF('Sch A. Input'!C522="","",'Sch A. Input'!C522)</f>
        <v/>
      </c>
      <c r="E530" s="85"/>
      <c r="F530" s="85"/>
      <c r="G530" s="99">
        <f>'Sch D. Workings'!G1531</f>
        <v>0</v>
      </c>
      <c r="H530" s="310">
        <f>IF(OR('Sch D. Workings'!D524="",G530=0),0,(IF((SUMIFS('Sch A. Input'!H522:CJ522,'Sch A. Input'!$H$14:$CJ$14,"Total",'Sch A. Input'!$H$13:$CJ$13,"&lt;="&amp;$I$7))&gt;'Sch D. Workings'!$D$12,MIN('Sch D. Workings'!J1531,'Sch D. Workings'!$D$12),'Sch D. Workings'!J1531)))</f>
        <v>0</v>
      </c>
      <c r="I530" s="221">
        <f>'Sch D. Workings'!O1531</f>
        <v>0</v>
      </c>
      <c r="J530" s="82">
        <f>IFERROR(LOOKUP('Sch D. Workings'!L1531,$C$10:$C$14,$B$10:$B$14),0)</f>
        <v>0</v>
      </c>
      <c r="K530" s="99">
        <f>COUNTIFS('Sch D. Workings'!L1531,"&gt;"&amp;$D$14)</f>
        <v>0</v>
      </c>
      <c r="L530" s="300"/>
      <c r="M530" s="78">
        <f>'Sch D. Workings'!Q1531</f>
        <v>0</v>
      </c>
      <c r="N530" s="309">
        <f>IF(OR('Sch D. Workings'!D524="",$D$7&lt;=I$7,M530=0),0,(IF(H530='Sch D. Workings'!$D$12,"Exceeded Cap",IF((SUMIFS('Sch A. Input'!H522:CJ522,'Sch A. Input'!$H$14:$CJ$14,"Total",'Sch A. Input'!$H$13:$CJ$13,"&lt;="&amp;$O$7))&gt;'Sch D. Workings'!$D$12,MIN('Sch D. Workings'!T1531,'Sch D. Workings'!$D$12-H530),'Sch D. Workings'!T1531))))</f>
        <v>0</v>
      </c>
      <c r="O530" s="221">
        <f>'Sch D. Workings'!Y1531</f>
        <v>0</v>
      </c>
      <c r="P530" s="82">
        <f>IFERROR(LOOKUP('Sch D. Workings'!V1531,$C$10:$C$14,$B$10:$B$14),0)</f>
        <v>0</v>
      </c>
      <c r="Q530" s="99">
        <f>COUNTIFS('Sch D. Workings'!V1531,"&gt;"&amp;$D$14)</f>
        <v>0</v>
      </c>
      <c r="R530" s="85"/>
      <c r="S530" s="78">
        <f>'Sch D. Workings'!AA1531</f>
        <v>0</v>
      </c>
      <c r="T530" s="309">
        <f>IF(OR('Sch D. Workings'!D524="",$D$7&lt;=O$7,S530=0),0,IF(OR(N530="Exceeded Cap",SUM(H530,N530)='Sch D. Workings'!$D$12),"Exceeded cap",IF((SUMIFS('Sch A. Input'!H522:CJ522,'Sch A. Input'!$H$14:$CJ$14,"Total",'Sch A. Input'!$H$13:$CJ$13,"&lt;="&amp;$U$7))&gt;'Sch D. Workings'!$D$12,MIN('Sch D. Workings'!AD1531,'Sch D. Workings'!$D$12-N530-H530),'Sch D. Workings'!AD1531)))</f>
        <v>0</v>
      </c>
      <c r="U530" s="221">
        <f>'Sch D. Workings'!AI1531</f>
        <v>0</v>
      </c>
      <c r="V530" s="82">
        <f>IFERROR(LOOKUP('Sch D. Workings'!AF1531,$C$10:$C$14,$B$10:$B$14),0)</f>
        <v>0</v>
      </c>
      <c r="W530" s="99">
        <f>COUNTIFS('Sch D. Workings'!AF1531,"&gt;"&amp;$D$14)</f>
        <v>0</v>
      </c>
      <c r="X530" s="85"/>
      <c r="Y530" s="78">
        <f>'Sch D. Workings'!AK1531</f>
        <v>0</v>
      </c>
      <c r="Z530" s="309">
        <f>IF(OR('Sch D. Workings'!D524="",$D$7&lt;=U$7,Y530=0),0,IF(OR(T530="Exceeded Cap",N530="Exceeded Cap",SUM(H530,N530,T530)='Sch D. Workings'!$D$12),"Exceeded Cap",IF((SUMIFS('Sch A. Input'!H522:CJ522,'Sch A. Input'!$H$14:$CJ$14,"Total",'Sch A. Input'!$H$13:$CJ$13,"&lt;="&amp;$AA$7))&gt;'Sch D. Workings'!$D$12,MIN('Sch D. Workings'!AN1531,'Sch D. Workings'!$D$12-N530-T530-H530),'Sch D. Workings'!AN1531)))</f>
        <v>0</v>
      </c>
      <c r="AA530" s="221">
        <f>'Sch D. Workings'!AS1531</f>
        <v>0</v>
      </c>
      <c r="AB530" s="82">
        <f>IFERROR(LOOKUP('Sch D. Workings'!AP1531,$C$10:$C$14,$B$10:$B$14),0)</f>
        <v>0</v>
      </c>
      <c r="AC530" s="99">
        <f>COUNTIFS('Sch D. Workings'!AP1531,"&gt;"&amp;$D$14)</f>
        <v>0</v>
      </c>
    </row>
    <row r="531" spans="3:29" x14ac:dyDescent="0.35">
      <c r="C531" s="81" t="str">
        <f>IF('Sch A. Input'!B523="","",'Sch A. Input'!B523)</f>
        <v/>
      </c>
      <c r="D531" s="81" t="str">
        <f>IF('Sch A. Input'!C523="","",'Sch A. Input'!C523)</f>
        <v/>
      </c>
      <c r="E531" s="85"/>
      <c r="F531" s="85"/>
      <c r="G531" s="99">
        <f>'Sch D. Workings'!G1532</f>
        <v>0</v>
      </c>
      <c r="H531" s="310">
        <f>IF(OR('Sch D. Workings'!D525="",G531=0),0,(IF((SUMIFS('Sch A. Input'!H523:CJ523,'Sch A. Input'!$H$14:$CJ$14,"Total",'Sch A. Input'!$H$13:$CJ$13,"&lt;="&amp;$I$7))&gt;'Sch D. Workings'!$D$12,MIN('Sch D. Workings'!J1532,'Sch D. Workings'!$D$12),'Sch D. Workings'!J1532)))</f>
        <v>0</v>
      </c>
      <c r="I531" s="221">
        <f>'Sch D. Workings'!O1532</f>
        <v>0</v>
      </c>
      <c r="J531" s="82">
        <f>IFERROR(LOOKUP('Sch D. Workings'!L1532,$C$10:$C$14,$B$10:$B$14),0)</f>
        <v>0</v>
      </c>
      <c r="K531" s="99">
        <f>COUNTIFS('Sch D. Workings'!L1532,"&gt;"&amp;$D$14)</f>
        <v>0</v>
      </c>
      <c r="L531" s="300"/>
      <c r="M531" s="78">
        <f>'Sch D. Workings'!Q1532</f>
        <v>0</v>
      </c>
      <c r="N531" s="309">
        <f>IF(OR('Sch D. Workings'!D525="",$D$7&lt;=I$7,M531=0),0,(IF(H531='Sch D. Workings'!$D$12,"Exceeded Cap",IF((SUMIFS('Sch A. Input'!H523:CJ523,'Sch A. Input'!$H$14:$CJ$14,"Total",'Sch A. Input'!$H$13:$CJ$13,"&lt;="&amp;$O$7))&gt;'Sch D. Workings'!$D$12,MIN('Sch D. Workings'!T1532,'Sch D. Workings'!$D$12-H531),'Sch D. Workings'!T1532))))</f>
        <v>0</v>
      </c>
      <c r="O531" s="221">
        <f>'Sch D. Workings'!Y1532</f>
        <v>0</v>
      </c>
      <c r="P531" s="82">
        <f>IFERROR(LOOKUP('Sch D. Workings'!V1532,$C$10:$C$14,$B$10:$B$14),0)</f>
        <v>0</v>
      </c>
      <c r="Q531" s="99">
        <f>COUNTIFS('Sch D. Workings'!V1532,"&gt;"&amp;$D$14)</f>
        <v>0</v>
      </c>
      <c r="R531" s="85"/>
      <c r="S531" s="78">
        <f>'Sch D. Workings'!AA1532</f>
        <v>0</v>
      </c>
      <c r="T531" s="309">
        <f>IF(OR('Sch D. Workings'!D525="",$D$7&lt;=O$7,S531=0),0,IF(OR(N531="Exceeded Cap",SUM(H531,N531)='Sch D. Workings'!$D$12),"Exceeded cap",IF((SUMIFS('Sch A. Input'!H523:CJ523,'Sch A. Input'!$H$14:$CJ$14,"Total",'Sch A. Input'!$H$13:$CJ$13,"&lt;="&amp;$U$7))&gt;'Sch D. Workings'!$D$12,MIN('Sch D. Workings'!AD1532,'Sch D. Workings'!$D$12-N531-H531),'Sch D. Workings'!AD1532)))</f>
        <v>0</v>
      </c>
      <c r="U531" s="221">
        <f>'Sch D. Workings'!AI1532</f>
        <v>0</v>
      </c>
      <c r="V531" s="82">
        <f>IFERROR(LOOKUP('Sch D. Workings'!AF1532,$C$10:$C$14,$B$10:$B$14),0)</f>
        <v>0</v>
      </c>
      <c r="W531" s="99">
        <f>COUNTIFS('Sch D. Workings'!AF1532,"&gt;"&amp;$D$14)</f>
        <v>0</v>
      </c>
      <c r="X531" s="85"/>
      <c r="Y531" s="78">
        <f>'Sch D. Workings'!AK1532</f>
        <v>0</v>
      </c>
      <c r="Z531" s="309">
        <f>IF(OR('Sch D. Workings'!D525="",$D$7&lt;=U$7,Y531=0),0,IF(OR(T531="Exceeded Cap",N531="Exceeded Cap",SUM(H531,N531,T531)='Sch D. Workings'!$D$12),"Exceeded Cap",IF((SUMIFS('Sch A. Input'!H523:CJ523,'Sch A. Input'!$H$14:$CJ$14,"Total",'Sch A. Input'!$H$13:$CJ$13,"&lt;="&amp;$AA$7))&gt;'Sch D. Workings'!$D$12,MIN('Sch D. Workings'!AN1532,'Sch D. Workings'!$D$12-N531-T531-H531),'Sch D. Workings'!AN1532)))</f>
        <v>0</v>
      </c>
      <c r="AA531" s="221">
        <f>'Sch D. Workings'!AS1532</f>
        <v>0</v>
      </c>
      <c r="AB531" s="82">
        <f>IFERROR(LOOKUP('Sch D. Workings'!AP1532,$C$10:$C$14,$B$10:$B$14),0)</f>
        <v>0</v>
      </c>
      <c r="AC531" s="99">
        <f>COUNTIFS('Sch D. Workings'!AP1532,"&gt;"&amp;$D$14)</f>
        <v>0</v>
      </c>
    </row>
    <row r="532" spans="3:29" x14ac:dyDescent="0.35">
      <c r="C532" s="81" t="str">
        <f>IF('Sch A. Input'!B524="","",'Sch A. Input'!B524)</f>
        <v/>
      </c>
      <c r="D532" s="81" t="str">
        <f>IF('Sch A. Input'!C524="","",'Sch A. Input'!C524)</f>
        <v/>
      </c>
      <c r="E532" s="85"/>
      <c r="F532" s="85"/>
      <c r="G532" s="99">
        <f>'Sch D. Workings'!G1533</f>
        <v>0</v>
      </c>
      <c r="H532" s="310">
        <f>IF(OR('Sch D. Workings'!D526="",G532=0),0,(IF((SUMIFS('Sch A. Input'!H524:CJ524,'Sch A. Input'!$H$14:$CJ$14,"Total",'Sch A. Input'!$H$13:$CJ$13,"&lt;="&amp;$I$7))&gt;'Sch D. Workings'!$D$12,MIN('Sch D. Workings'!J1533,'Sch D. Workings'!$D$12),'Sch D. Workings'!J1533)))</f>
        <v>0</v>
      </c>
      <c r="I532" s="221">
        <f>'Sch D. Workings'!O1533</f>
        <v>0</v>
      </c>
      <c r="J532" s="82">
        <f>IFERROR(LOOKUP('Sch D. Workings'!L1533,$C$10:$C$14,$B$10:$B$14),0)</f>
        <v>0</v>
      </c>
      <c r="K532" s="99">
        <f>COUNTIFS('Sch D. Workings'!L1533,"&gt;"&amp;$D$14)</f>
        <v>0</v>
      </c>
      <c r="L532" s="300"/>
      <c r="M532" s="78">
        <f>'Sch D. Workings'!Q1533</f>
        <v>0</v>
      </c>
      <c r="N532" s="309">
        <f>IF(OR('Sch D. Workings'!D526="",$D$7&lt;=I$7,M532=0),0,(IF(H532='Sch D. Workings'!$D$12,"Exceeded Cap",IF((SUMIFS('Sch A. Input'!H524:CJ524,'Sch A. Input'!$H$14:$CJ$14,"Total",'Sch A. Input'!$H$13:$CJ$13,"&lt;="&amp;$O$7))&gt;'Sch D. Workings'!$D$12,MIN('Sch D. Workings'!T1533,'Sch D. Workings'!$D$12-H532),'Sch D. Workings'!T1533))))</f>
        <v>0</v>
      </c>
      <c r="O532" s="221">
        <f>'Sch D. Workings'!Y1533</f>
        <v>0</v>
      </c>
      <c r="P532" s="82">
        <f>IFERROR(LOOKUP('Sch D. Workings'!V1533,$C$10:$C$14,$B$10:$B$14),0)</f>
        <v>0</v>
      </c>
      <c r="Q532" s="99">
        <f>COUNTIFS('Sch D. Workings'!V1533,"&gt;"&amp;$D$14)</f>
        <v>0</v>
      </c>
      <c r="R532" s="85"/>
      <c r="S532" s="78">
        <f>'Sch D. Workings'!AA1533</f>
        <v>0</v>
      </c>
      <c r="T532" s="309">
        <f>IF(OR('Sch D. Workings'!D526="",$D$7&lt;=O$7,S532=0),0,IF(OR(N532="Exceeded Cap",SUM(H532,N532)='Sch D. Workings'!$D$12),"Exceeded cap",IF((SUMIFS('Sch A. Input'!H524:CJ524,'Sch A. Input'!$H$14:$CJ$14,"Total",'Sch A. Input'!$H$13:$CJ$13,"&lt;="&amp;$U$7))&gt;'Sch D. Workings'!$D$12,MIN('Sch D. Workings'!AD1533,'Sch D. Workings'!$D$12-N532-H532),'Sch D. Workings'!AD1533)))</f>
        <v>0</v>
      </c>
      <c r="U532" s="221">
        <f>'Sch D. Workings'!AI1533</f>
        <v>0</v>
      </c>
      <c r="V532" s="82">
        <f>IFERROR(LOOKUP('Sch D. Workings'!AF1533,$C$10:$C$14,$B$10:$B$14),0)</f>
        <v>0</v>
      </c>
      <c r="W532" s="99">
        <f>COUNTIFS('Sch D. Workings'!AF1533,"&gt;"&amp;$D$14)</f>
        <v>0</v>
      </c>
      <c r="X532" s="85"/>
      <c r="Y532" s="78">
        <f>'Sch D. Workings'!AK1533</f>
        <v>0</v>
      </c>
      <c r="Z532" s="309">
        <f>IF(OR('Sch D. Workings'!D526="",$D$7&lt;=U$7,Y532=0),0,IF(OR(T532="Exceeded Cap",N532="Exceeded Cap",SUM(H532,N532,T532)='Sch D. Workings'!$D$12),"Exceeded Cap",IF((SUMIFS('Sch A. Input'!H524:CJ524,'Sch A. Input'!$H$14:$CJ$14,"Total",'Sch A. Input'!$H$13:$CJ$13,"&lt;="&amp;$AA$7))&gt;'Sch D. Workings'!$D$12,MIN('Sch D. Workings'!AN1533,'Sch D. Workings'!$D$12-N532-T532-H532),'Sch D. Workings'!AN1533)))</f>
        <v>0</v>
      </c>
      <c r="AA532" s="221">
        <f>'Sch D. Workings'!AS1533</f>
        <v>0</v>
      </c>
      <c r="AB532" s="82">
        <f>IFERROR(LOOKUP('Sch D. Workings'!AP1533,$C$10:$C$14,$B$10:$B$14),0)</f>
        <v>0</v>
      </c>
      <c r="AC532" s="99">
        <f>COUNTIFS('Sch D. Workings'!AP1533,"&gt;"&amp;$D$14)</f>
        <v>0</v>
      </c>
    </row>
    <row r="533" spans="3:29" x14ac:dyDescent="0.35">
      <c r="C533" s="81" t="str">
        <f>IF('Sch A. Input'!B525="","",'Sch A. Input'!B525)</f>
        <v/>
      </c>
      <c r="D533" s="81" t="str">
        <f>IF('Sch A. Input'!C525="","",'Sch A. Input'!C525)</f>
        <v/>
      </c>
      <c r="E533" s="85"/>
      <c r="F533" s="85"/>
      <c r="G533" s="99">
        <f>'Sch D. Workings'!G1534</f>
        <v>0</v>
      </c>
      <c r="H533" s="310">
        <f>IF(OR('Sch D. Workings'!D527="",G533=0),0,(IF((SUMIFS('Sch A. Input'!H525:CJ525,'Sch A. Input'!$H$14:$CJ$14,"Total",'Sch A. Input'!$H$13:$CJ$13,"&lt;="&amp;$I$7))&gt;'Sch D. Workings'!$D$12,MIN('Sch D. Workings'!J1534,'Sch D. Workings'!$D$12),'Sch D. Workings'!J1534)))</f>
        <v>0</v>
      </c>
      <c r="I533" s="221">
        <f>'Sch D. Workings'!O1534</f>
        <v>0</v>
      </c>
      <c r="J533" s="82">
        <f>IFERROR(LOOKUP('Sch D. Workings'!L1534,$C$10:$C$14,$B$10:$B$14),0)</f>
        <v>0</v>
      </c>
      <c r="K533" s="99">
        <f>COUNTIFS('Sch D. Workings'!L1534,"&gt;"&amp;$D$14)</f>
        <v>0</v>
      </c>
      <c r="L533" s="300"/>
      <c r="M533" s="78">
        <f>'Sch D. Workings'!Q1534</f>
        <v>0</v>
      </c>
      <c r="N533" s="309">
        <f>IF(OR('Sch D. Workings'!D527="",$D$7&lt;=I$7,M533=0),0,(IF(H533='Sch D. Workings'!$D$12,"Exceeded Cap",IF((SUMIFS('Sch A. Input'!H525:CJ525,'Sch A. Input'!$H$14:$CJ$14,"Total",'Sch A. Input'!$H$13:$CJ$13,"&lt;="&amp;$O$7))&gt;'Sch D. Workings'!$D$12,MIN('Sch D. Workings'!T1534,'Sch D. Workings'!$D$12-H533),'Sch D. Workings'!T1534))))</f>
        <v>0</v>
      </c>
      <c r="O533" s="221">
        <f>'Sch D. Workings'!Y1534</f>
        <v>0</v>
      </c>
      <c r="P533" s="82">
        <f>IFERROR(LOOKUP('Sch D. Workings'!V1534,$C$10:$C$14,$B$10:$B$14),0)</f>
        <v>0</v>
      </c>
      <c r="Q533" s="99">
        <f>COUNTIFS('Sch D. Workings'!V1534,"&gt;"&amp;$D$14)</f>
        <v>0</v>
      </c>
      <c r="R533" s="85"/>
      <c r="S533" s="78">
        <f>'Sch D. Workings'!AA1534</f>
        <v>0</v>
      </c>
      <c r="T533" s="309">
        <f>IF(OR('Sch D. Workings'!D527="",$D$7&lt;=O$7,S533=0),0,IF(OR(N533="Exceeded Cap",SUM(H533,N533)='Sch D. Workings'!$D$12),"Exceeded cap",IF((SUMIFS('Sch A. Input'!H525:CJ525,'Sch A. Input'!$H$14:$CJ$14,"Total",'Sch A. Input'!$H$13:$CJ$13,"&lt;="&amp;$U$7))&gt;'Sch D. Workings'!$D$12,MIN('Sch D. Workings'!AD1534,'Sch D. Workings'!$D$12-N533-H533),'Sch D. Workings'!AD1534)))</f>
        <v>0</v>
      </c>
      <c r="U533" s="221">
        <f>'Sch D. Workings'!AI1534</f>
        <v>0</v>
      </c>
      <c r="V533" s="82">
        <f>IFERROR(LOOKUP('Sch D. Workings'!AF1534,$C$10:$C$14,$B$10:$B$14),0)</f>
        <v>0</v>
      </c>
      <c r="W533" s="99">
        <f>COUNTIFS('Sch D. Workings'!AF1534,"&gt;"&amp;$D$14)</f>
        <v>0</v>
      </c>
      <c r="X533" s="85"/>
      <c r="Y533" s="78">
        <f>'Sch D. Workings'!AK1534</f>
        <v>0</v>
      </c>
      <c r="Z533" s="309">
        <f>IF(OR('Sch D. Workings'!D527="",$D$7&lt;=U$7,Y533=0),0,IF(OR(T533="Exceeded Cap",N533="Exceeded Cap",SUM(H533,N533,T533)='Sch D. Workings'!$D$12),"Exceeded Cap",IF((SUMIFS('Sch A. Input'!H525:CJ525,'Sch A. Input'!$H$14:$CJ$14,"Total",'Sch A. Input'!$H$13:$CJ$13,"&lt;="&amp;$AA$7))&gt;'Sch D. Workings'!$D$12,MIN('Sch D. Workings'!AN1534,'Sch D. Workings'!$D$12-N533-T533-H533),'Sch D. Workings'!AN1534)))</f>
        <v>0</v>
      </c>
      <c r="AA533" s="221">
        <f>'Sch D. Workings'!AS1534</f>
        <v>0</v>
      </c>
      <c r="AB533" s="82">
        <f>IFERROR(LOOKUP('Sch D. Workings'!AP1534,$C$10:$C$14,$B$10:$B$14),0)</f>
        <v>0</v>
      </c>
      <c r="AC533" s="99">
        <f>COUNTIFS('Sch D. Workings'!AP1534,"&gt;"&amp;$D$14)</f>
        <v>0</v>
      </c>
    </row>
    <row r="534" spans="3:29" x14ac:dyDescent="0.35">
      <c r="C534" s="81" t="str">
        <f>IF('Sch A. Input'!B526="","",'Sch A. Input'!B526)</f>
        <v/>
      </c>
      <c r="D534" s="81" t="str">
        <f>IF('Sch A. Input'!C526="","",'Sch A. Input'!C526)</f>
        <v/>
      </c>
      <c r="E534" s="85"/>
      <c r="F534" s="85"/>
      <c r="G534" s="99">
        <f>'Sch D. Workings'!G1535</f>
        <v>0</v>
      </c>
      <c r="H534" s="310">
        <f>IF(OR('Sch D. Workings'!D528="",G534=0),0,(IF((SUMIFS('Sch A. Input'!H526:CJ526,'Sch A. Input'!$H$14:$CJ$14,"Total",'Sch A. Input'!$H$13:$CJ$13,"&lt;="&amp;$I$7))&gt;'Sch D. Workings'!$D$12,MIN('Sch D. Workings'!J1535,'Sch D. Workings'!$D$12),'Sch D. Workings'!J1535)))</f>
        <v>0</v>
      </c>
      <c r="I534" s="221">
        <f>'Sch D. Workings'!O1535</f>
        <v>0</v>
      </c>
      <c r="J534" s="82">
        <f>IFERROR(LOOKUP('Sch D. Workings'!L1535,$C$10:$C$14,$B$10:$B$14),0)</f>
        <v>0</v>
      </c>
      <c r="K534" s="99">
        <f>COUNTIFS('Sch D. Workings'!L1535,"&gt;"&amp;$D$14)</f>
        <v>0</v>
      </c>
      <c r="L534" s="300"/>
      <c r="M534" s="78">
        <f>'Sch D. Workings'!Q1535</f>
        <v>0</v>
      </c>
      <c r="N534" s="309">
        <f>IF(OR('Sch D. Workings'!D528="",$D$7&lt;=I$7,M534=0),0,(IF(H534='Sch D. Workings'!$D$12,"Exceeded Cap",IF((SUMIFS('Sch A. Input'!H526:CJ526,'Sch A. Input'!$H$14:$CJ$14,"Total",'Sch A. Input'!$H$13:$CJ$13,"&lt;="&amp;$O$7))&gt;'Sch D. Workings'!$D$12,MIN('Sch D. Workings'!T1535,'Sch D. Workings'!$D$12-H534),'Sch D. Workings'!T1535))))</f>
        <v>0</v>
      </c>
      <c r="O534" s="221">
        <f>'Sch D. Workings'!Y1535</f>
        <v>0</v>
      </c>
      <c r="P534" s="82">
        <f>IFERROR(LOOKUP('Sch D. Workings'!V1535,$C$10:$C$14,$B$10:$B$14),0)</f>
        <v>0</v>
      </c>
      <c r="Q534" s="99">
        <f>COUNTIFS('Sch D. Workings'!V1535,"&gt;"&amp;$D$14)</f>
        <v>0</v>
      </c>
      <c r="R534" s="85"/>
      <c r="S534" s="78">
        <f>'Sch D. Workings'!AA1535</f>
        <v>0</v>
      </c>
      <c r="T534" s="309">
        <f>IF(OR('Sch D. Workings'!D528="",$D$7&lt;=O$7,S534=0),0,IF(OR(N534="Exceeded Cap",SUM(H534,N534)='Sch D. Workings'!$D$12),"Exceeded cap",IF((SUMIFS('Sch A. Input'!H526:CJ526,'Sch A. Input'!$H$14:$CJ$14,"Total",'Sch A. Input'!$H$13:$CJ$13,"&lt;="&amp;$U$7))&gt;'Sch D. Workings'!$D$12,MIN('Sch D. Workings'!AD1535,'Sch D. Workings'!$D$12-N534-H534),'Sch D. Workings'!AD1535)))</f>
        <v>0</v>
      </c>
      <c r="U534" s="221">
        <f>'Sch D. Workings'!AI1535</f>
        <v>0</v>
      </c>
      <c r="V534" s="82">
        <f>IFERROR(LOOKUP('Sch D. Workings'!AF1535,$C$10:$C$14,$B$10:$B$14),0)</f>
        <v>0</v>
      </c>
      <c r="W534" s="99">
        <f>COUNTIFS('Sch D. Workings'!AF1535,"&gt;"&amp;$D$14)</f>
        <v>0</v>
      </c>
      <c r="X534" s="85"/>
      <c r="Y534" s="78">
        <f>'Sch D. Workings'!AK1535</f>
        <v>0</v>
      </c>
      <c r="Z534" s="309">
        <f>IF(OR('Sch D. Workings'!D528="",$D$7&lt;=U$7,Y534=0),0,IF(OR(T534="Exceeded Cap",N534="Exceeded Cap",SUM(H534,N534,T534)='Sch D. Workings'!$D$12),"Exceeded Cap",IF((SUMIFS('Sch A. Input'!H526:CJ526,'Sch A. Input'!$H$14:$CJ$14,"Total",'Sch A. Input'!$H$13:$CJ$13,"&lt;="&amp;$AA$7))&gt;'Sch D. Workings'!$D$12,MIN('Sch D. Workings'!AN1535,'Sch D. Workings'!$D$12-N534-T534-H534),'Sch D. Workings'!AN1535)))</f>
        <v>0</v>
      </c>
      <c r="AA534" s="221">
        <f>'Sch D. Workings'!AS1535</f>
        <v>0</v>
      </c>
      <c r="AB534" s="82">
        <f>IFERROR(LOOKUP('Sch D. Workings'!AP1535,$C$10:$C$14,$B$10:$B$14),0)</f>
        <v>0</v>
      </c>
      <c r="AC534" s="99">
        <f>COUNTIFS('Sch D. Workings'!AP1535,"&gt;"&amp;$D$14)</f>
        <v>0</v>
      </c>
    </row>
    <row r="535" spans="3:29" x14ac:dyDescent="0.35">
      <c r="C535" s="81" t="str">
        <f>IF('Sch A. Input'!B527="","",'Sch A. Input'!B527)</f>
        <v/>
      </c>
      <c r="D535" s="81" t="str">
        <f>IF('Sch A. Input'!C527="","",'Sch A. Input'!C527)</f>
        <v/>
      </c>
      <c r="E535" s="85"/>
      <c r="F535" s="85"/>
      <c r="G535" s="99">
        <f>'Sch D. Workings'!G1536</f>
        <v>0</v>
      </c>
      <c r="H535" s="310">
        <f>IF(OR('Sch D. Workings'!D529="",G535=0),0,(IF((SUMIFS('Sch A. Input'!H527:CJ527,'Sch A. Input'!$H$14:$CJ$14,"Total",'Sch A. Input'!$H$13:$CJ$13,"&lt;="&amp;$I$7))&gt;'Sch D. Workings'!$D$12,MIN('Sch D. Workings'!J1536,'Sch D. Workings'!$D$12),'Sch D. Workings'!J1536)))</f>
        <v>0</v>
      </c>
      <c r="I535" s="221">
        <f>'Sch D. Workings'!O1536</f>
        <v>0</v>
      </c>
      <c r="J535" s="82">
        <f>IFERROR(LOOKUP('Sch D. Workings'!L1536,$C$10:$C$14,$B$10:$B$14),0)</f>
        <v>0</v>
      </c>
      <c r="K535" s="99">
        <f>COUNTIFS('Sch D. Workings'!L1536,"&gt;"&amp;$D$14)</f>
        <v>0</v>
      </c>
      <c r="L535" s="300"/>
      <c r="M535" s="78">
        <f>'Sch D. Workings'!Q1536</f>
        <v>0</v>
      </c>
      <c r="N535" s="309">
        <f>IF(OR('Sch D. Workings'!D529="",$D$7&lt;=I$7,M535=0),0,(IF(H535='Sch D. Workings'!$D$12,"Exceeded Cap",IF((SUMIFS('Sch A. Input'!H527:CJ527,'Sch A. Input'!$H$14:$CJ$14,"Total",'Sch A. Input'!$H$13:$CJ$13,"&lt;="&amp;$O$7))&gt;'Sch D. Workings'!$D$12,MIN('Sch D. Workings'!T1536,'Sch D. Workings'!$D$12-H535),'Sch D. Workings'!T1536))))</f>
        <v>0</v>
      </c>
      <c r="O535" s="221">
        <f>'Sch D. Workings'!Y1536</f>
        <v>0</v>
      </c>
      <c r="P535" s="82">
        <f>IFERROR(LOOKUP('Sch D. Workings'!V1536,$C$10:$C$14,$B$10:$B$14),0)</f>
        <v>0</v>
      </c>
      <c r="Q535" s="99">
        <f>COUNTIFS('Sch D. Workings'!V1536,"&gt;"&amp;$D$14)</f>
        <v>0</v>
      </c>
      <c r="R535" s="85"/>
      <c r="S535" s="78">
        <f>'Sch D. Workings'!AA1536</f>
        <v>0</v>
      </c>
      <c r="T535" s="309">
        <f>IF(OR('Sch D. Workings'!D529="",$D$7&lt;=O$7,S535=0),0,IF(OR(N535="Exceeded Cap",SUM(H535,N535)='Sch D. Workings'!$D$12),"Exceeded cap",IF((SUMIFS('Sch A. Input'!H527:CJ527,'Sch A. Input'!$H$14:$CJ$14,"Total",'Sch A. Input'!$H$13:$CJ$13,"&lt;="&amp;$U$7))&gt;'Sch D. Workings'!$D$12,MIN('Sch D. Workings'!AD1536,'Sch D. Workings'!$D$12-N535-H535),'Sch D. Workings'!AD1536)))</f>
        <v>0</v>
      </c>
      <c r="U535" s="221">
        <f>'Sch D. Workings'!AI1536</f>
        <v>0</v>
      </c>
      <c r="V535" s="82">
        <f>IFERROR(LOOKUP('Sch D. Workings'!AF1536,$C$10:$C$14,$B$10:$B$14),0)</f>
        <v>0</v>
      </c>
      <c r="W535" s="99">
        <f>COUNTIFS('Sch D. Workings'!AF1536,"&gt;"&amp;$D$14)</f>
        <v>0</v>
      </c>
      <c r="X535" s="85"/>
      <c r="Y535" s="78">
        <f>'Sch D. Workings'!AK1536</f>
        <v>0</v>
      </c>
      <c r="Z535" s="309">
        <f>IF(OR('Sch D. Workings'!D529="",$D$7&lt;=U$7,Y535=0),0,IF(OR(T535="Exceeded Cap",N535="Exceeded Cap",SUM(H535,N535,T535)='Sch D. Workings'!$D$12),"Exceeded Cap",IF((SUMIFS('Sch A. Input'!H527:CJ527,'Sch A. Input'!$H$14:$CJ$14,"Total",'Sch A. Input'!$H$13:$CJ$13,"&lt;="&amp;$AA$7))&gt;'Sch D. Workings'!$D$12,MIN('Sch D. Workings'!AN1536,'Sch D. Workings'!$D$12-N535-T535-H535),'Sch D. Workings'!AN1536)))</f>
        <v>0</v>
      </c>
      <c r="AA535" s="221">
        <f>'Sch D. Workings'!AS1536</f>
        <v>0</v>
      </c>
      <c r="AB535" s="82">
        <f>IFERROR(LOOKUP('Sch D. Workings'!AP1536,$C$10:$C$14,$B$10:$B$14),0)</f>
        <v>0</v>
      </c>
      <c r="AC535" s="99">
        <f>COUNTIFS('Sch D. Workings'!AP1536,"&gt;"&amp;$D$14)</f>
        <v>0</v>
      </c>
    </row>
    <row r="536" spans="3:29" x14ac:dyDescent="0.35">
      <c r="C536" s="81" t="str">
        <f>IF('Sch A. Input'!B528="","",'Sch A. Input'!B528)</f>
        <v/>
      </c>
      <c r="D536" s="81" t="str">
        <f>IF('Sch A. Input'!C528="","",'Sch A. Input'!C528)</f>
        <v/>
      </c>
      <c r="E536" s="85"/>
      <c r="F536" s="85"/>
      <c r="G536" s="99">
        <f>'Sch D. Workings'!G1537</f>
        <v>0</v>
      </c>
      <c r="H536" s="310">
        <f>IF(OR('Sch D. Workings'!D530="",G536=0),0,(IF((SUMIFS('Sch A. Input'!H528:CJ528,'Sch A. Input'!$H$14:$CJ$14,"Total",'Sch A. Input'!$H$13:$CJ$13,"&lt;="&amp;$I$7))&gt;'Sch D. Workings'!$D$12,MIN('Sch D. Workings'!J1537,'Sch D. Workings'!$D$12),'Sch D. Workings'!J1537)))</f>
        <v>0</v>
      </c>
      <c r="I536" s="221">
        <f>'Sch D. Workings'!O1537</f>
        <v>0</v>
      </c>
      <c r="J536" s="82">
        <f>IFERROR(LOOKUP('Sch D. Workings'!L1537,$C$10:$C$14,$B$10:$B$14),0)</f>
        <v>0</v>
      </c>
      <c r="K536" s="99">
        <f>COUNTIFS('Sch D. Workings'!L1537,"&gt;"&amp;$D$14)</f>
        <v>0</v>
      </c>
      <c r="L536" s="300"/>
      <c r="M536" s="78">
        <f>'Sch D. Workings'!Q1537</f>
        <v>0</v>
      </c>
      <c r="N536" s="309">
        <f>IF(OR('Sch D. Workings'!D530="",$D$7&lt;=I$7,M536=0),0,(IF(H536='Sch D. Workings'!$D$12,"Exceeded Cap",IF((SUMIFS('Sch A. Input'!H528:CJ528,'Sch A. Input'!$H$14:$CJ$14,"Total",'Sch A. Input'!$H$13:$CJ$13,"&lt;="&amp;$O$7))&gt;'Sch D. Workings'!$D$12,MIN('Sch D. Workings'!T1537,'Sch D. Workings'!$D$12-H536),'Sch D. Workings'!T1537))))</f>
        <v>0</v>
      </c>
      <c r="O536" s="221">
        <f>'Sch D. Workings'!Y1537</f>
        <v>0</v>
      </c>
      <c r="P536" s="82">
        <f>IFERROR(LOOKUP('Sch D. Workings'!V1537,$C$10:$C$14,$B$10:$B$14),0)</f>
        <v>0</v>
      </c>
      <c r="Q536" s="99">
        <f>COUNTIFS('Sch D. Workings'!V1537,"&gt;"&amp;$D$14)</f>
        <v>0</v>
      </c>
      <c r="R536" s="85"/>
      <c r="S536" s="78">
        <f>'Sch D. Workings'!AA1537</f>
        <v>0</v>
      </c>
      <c r="T536" s="309">
        <f>IF(OR('Sch D. Workings'!D530="",$D$7&lt;=O$7,S536=0),0,IF(OR(N536="Exceeded Cap",SUM(H536,N536)='Sch D. Workings'!$D$12),"Exceeded cap",IF((SUMIFS('Sch A. Input'!H528:CJ528,'Sch A. Input'!$H$14:$CJ$14,"Total",'Sch A. Input'!$H$13:$CJ$13,"&lt;="&amp;$U$7))&gt;'Sch D. Workings'!$D$12,MIN('Sch D. Workings'!AD1537,'Sch D. Workings'!$D$12-N536-H536),'Sch D. Workings'!AD1537)))</f>
        <v>0</v>
      </c>
      <c r="U536" s="221">
        <f>'Sch D. Workings'!AI1537</f>
        <v>0</v>
      </c>
      <c r="V536" s="82">
        <f>IFERROR(LOOKUP('Sch D. Workings'!AF1537,$C$10:$C$14,$B$10:$B$14),0)</f>
        <v>0</v>
      </c>
      <c r="W536" s="99">
        <f>COUNTIFS('Sch D. Workings'!AF1537,"&gt;"&amp;$D$14)</f>
        <v>0</v>
      </c>
      <c r="X536" s="85"/>
      <c r="Y536" s="78">
        <f>'Sch D. Workings'!AK1537</f>
        <v>0</v>
      </c>
      <c r="Z536" s="309">
        <f>IF(OR('Sch D. Workings'!D530="",$D$7&lt;=U$7,Y536=0),0,IF(OR(T536="Exceeded Cap",N536="Exceeded Cap",SUM(H536,N536,T536)='Sch D. Workings'!$D$12),"Exceeded Cap",IF((SUMIFS('Sch A. Input'!H528:CJ528,'Sch A. Input'!$H$14:$CJ$14,"Total",'Sch A. Input'!$H$13:$CJ$13,"&lt;="&amp;$AA$7))&gt;'Sch D. Workings'!$D$12,MIN('Sch D. Workings'!AN1537,'Sch D. Workings'!$D$12-N536-T536-H536),'Sch D. Workings'!AN1537)))</f>
        <v>0</v>
      </c>
      <c r="AA536" s="221">
        <f>'Sch D. Workings'!AS1537</f>
        <v>0</v>
      </c>
      <c r="AB536" s="82">
        <f>IFERROR(LOOKUP('Sch D. Workings'!AP1537,$C$10:$C$14,$B$10:$B$14),0)</f>
        <v>0</v>
      </c>
      <c r="AC536" s="99">
        <f>COUNTIFS('Sch D. Workings'!AP1537,"&gt;"&amp;$D$14)</f>
        <v>0</v>
      </c>
    </row>
    <row r="537" spans="3:29" x14ac:dyDescent="0.35">
      <c r="C537" s="81" t="str">
        <f>IF('Sch A. Input'!B529="","",'Sch A. Input'!B529)</f>
        <v/>
      </c>
      <c r="D537" s="81" t="str">
        <f>IF('Sch A. Input'!C529="","",'Sch A. Input'!C529)</f>
        <v/>
      </c>
      <c r="E537" s="85"/>
      <c r="F537" s="85"/>
      <c r="G537" s="99">
        <f>'Sch D. Workings'!G1538</f>
        <v>0</v>
      </c>
      <c r="H537" s="310">
        <f>IF(OR('Sch D. Workings'!D531="",G537=0),0,(IF((SUMIFS('Sch A. Input'!H529:CJ529,'Sch A. Input'!$H$14:$CJ$14,"Total",'Sch A. Input'!$H$13:$CJ$13,"&lt;="&amp;$I$7))&gt;'Sch D. Workings'!$D$12,MIN('Sch D. Workings'!J1538,'Sch D. Workings'!$D$12),'Sch D. Workings'!J1538)))</f>
        <v>0</v>
      </c>
      <c r="I537" s="221">
        <f>'Sch D. Workings'!O1538</f>
        <v>0</v>
      </c>
      <c r="J537" s="82">
        <f>IFERROR(LOOKUP('Sch D. Workings'!L1538,$C$10:$C$14,$B$10:$B$14),0)</f>
        <v>0</v>
      </c>
      <c r="K537" s="99">
        <f>COUNTIFS('Sch D. Workings'!L1538,"&gt;"&amp;$D$14)</f>
        <v>0</v>
      </c>
      <c r="L537" s="300"/>
      <c r="M537" s="78">
        <f>'Sch D. Workings'!Q1538</f>
        <v>0</v>
      </c>
      <c r="N537" s="309">
        <f>IF(OR('Sch D. Workings'!D531="",$D$7&lt;=I$7,M537=0),0,(IF(H537='Sch D. Workings'!$D$12,"Exceeded Cap",IF((SUMIFS('Sch A. Input'!H529:CJ529,'Sch A. Input'!$H$14:$CJ$14,"Total",'Sch A. Input'!$H$13:$CJ$13,"&lt;="&amp;$O$7))&gt;'Sch D. Workings'!$D$12,MIN('Sch D. Workings'!T1538,'Sch D. Workings'!$D$12-H537),'Sch D. Workings'!T1538))))</f>
        <v>0</v>
      </c>
      <c r="O537" s="221">
        <f>'Sch D. Workings'!Y1538</f>
        <v>0</v>
      </c>
      <c r="P537" s="82">
        <f>IFERROR(LOOKUP('Sch D. Workings'!V1538,$C$10:$C$14,$B$10:$B$14),0)</f>
        <v>0</v>
      </c>
      <c r="Q537" s="99">
        <f>COUNTIFS('Sch D. Workings'!V1538,"&gt;"&amp;$D$14)</f>
        <v>0</v>
      </c>
      <c r="R537" s="85"/>
      <c r="S537" s="78">
        <f>'Sch D. Workings'!AA1538</f>
        <v>0</v>
      </c>
      <c r="T537" s="309">
        <f>IF(OR('Sch D. Workings'!D531="",$D$7&lt;=O$7,S537=0),0,IF(OR(N537="Exceeded Cap",SUM(H537,N537)='Sch D. Workings'!$D$12),"Exceeded cap",IF((SUMIFS('Sch A. Input'!H529:CJ529,'Sch A. Input'!$H$14:$CJ$14,"Total",'Sch A. Input'!$H$13:$CJ$13,"&lt;="&amp;$U$7))&gt;'Sch D. Workings'!$D$12,MIN('Sch D. Workings'!AD1538,'Sch D. Workings'!$D$12-N537-H537),'Sch D. Workings'!AD1538)))</f>
        <v>0</v>
      </c>
      <c r="U537" s="221">
        <f>'Sch D. Workings'!AI1538</f>
        <v>0</v>
      </c>
      <c r="V537" s="82">
        <f>IFERROR(LOOKUP('Sch D. Workings'!AF1538,$C$10:$C$14,$B$10:$B$14),0)</f>
        <v>0</v>
      </c>
      <c r="W537" s="99">
        <f>COUNTIFS('Sch D. Workings'!AF1538,"&gt;"&amp;$D$14)</f>
        <v>0</v>
      </c>
      <c r="X537" s="85"/>
      <c r="Y537" s="78">
        <f>'Sch D. Workings'!AK1538</f>
        <v>0</v>
      </c>
      <c r="Z537" s="309">
        <f>IF(OR('Sch D. Workings'!D531="",$D$7&lt;=U$7,Y537=0),0,IF(OR(T537="Exceeded Cap",N537="Exceeded Cap",SUM(H537,N537,T537)='Sch D. Workings'!$D$12),"Exceeded Cap",IF((SUMIFS('Sch A. Input'!H529:CJ529,'Sch A. Input'!$H$14:$CJ$14,"Total",'Sch A. Input'!$H$13:$CJ$13,"&lt;="&amp;$AA$7))&gt;'Sch D. Workings'!$D$12,MIN('Sch D. Workings'!AN1538,'Sch D. Workings'!$D$12-N537-T537-H537),'Sch D. Workings'!AN1538)))</f>
        <v>0</v>
      </c>
      <c r="AA537" s="221">
        <f>'Sch D. Workings'!AS1538</f>
        <v>0</v>
      </c>
      <c r="AB537" s="82">
        <f>IFERROR(LOOKUP('Sch D. Workings'!AP1538,$C$10:$C$14,$B$10:$B$14),0)</f>
        <v>0</v>
      </c>
      <c r="AC537" s="99">
        <f>COUNTIFS('Sch D. Workings'!AP1538,"&gt;"&amp;$D$14)</f>
        <v>0</v>
      </c>
    </row>
    <row r="538" spans="3:29" x14ac:dyDescent="0.35">
      <c r="C538" s="81" t="str">
        <f>IF('Sch A. Input'!B530="","",'Sch A. Input'!B530)</f>
        <v/>
      </c>
      <c r="D538" s="81" t="str">
        <f>IF('Sch A. Input'!C530="","",'Sch A. Input'!C530)</f>
        <v/>
      </c>
      <c r="E538" s="85"/>
      <c r="F538" s="85"/>
      <c r="G538" s="99">
        <f>'Sch D. Workings'!G1539</f>
        <v>0</v>
      </c>
      <c r="H538" s="310">
        <f>IF(OR('Sch D. Workings'!D532="",G538=0),0,(IF((SUMIFS('Sch A. Input'!H530:CJ530,'Sch A. Input'!$H$14:$CJ$14,"Total",'Sch A. Input'!$H$13:$CJ$13,"&lt;="&amp;$I$7))&gt;'Sch D. Workings'!$D$12,MIN('Sch D. Workings'!J1539,'Sch D. Workings'!$D$12),'Sch D. Workings'!J1539)))</f>
        <v>0</v>
      </c>
      <c r="I538" s="221">
        <f>'Sch D. Workings'!O1539</f>
        <v>0</v>
      </c>
      <c r="J538" s="82">
        <f>IFERROR(LOOKUP('Sch D. Workings'!L1539,$C$10:$C$14,$B$10:$B$14),0)</f>
        <v>0</v>
      </c>
      <c r="K538" s="99">
        <f>COUNTIFS('Sch D. Workings'!L1539,"&gt;"&amp;$D$14)</f>
        <v>0</v>
      </c>
      <c r="L538" s="300"/>
      <c r="M538" s="78">
        <f>'Sch D. Workings'!Q1539</f>
        <v>0</v>
      </c>
      <c r="N538" s="309">
        <f>IF(OR('Sch D. Workings'!D532="",$D$7&lt;=I$7,M538=0),0,(IF(H538='Sch D. Workings'!$D$12,"Exceeded Cap",IF((SUMIFS('Sch A. Input'!H530:CJ530,'Sch A. Input'!$H$14:$CJ$14,"Total",'Sch A. Input'!$H$13:$CJ$13,"&lt;="&amp;$O$7))&gt;'Sch D. Workings'!$D$12,MIN('Sch D. Workings'!T1539,'Sch D. Workings'!$D$12-H538),'Sch D. Workings'!T1539))))</f>
        <v>0</v>
      </c>
      <c r="O538" s="221">
        <f>'Sch D. Workings'!Y1539</f>
        <v>0</v>
      </c>
      <c r="P538" s="82">
        <f>IFERROR(LOOKUP('Sch D. Workings'!V1539,$C$10:$C$14,$B$10:$B$14),0)</f>
        <v>0</v>
      </c>
      <c r="Q538" s="99">
        <f>COUNTIFS('Sch D. Workings'!V1539,"&gt;"&amp;$D$14)</f>
        <v>0</v>
      </c>
      <c r="R538" s="85"/>
      <c r="S538" s="78">
        <f>'Sch D. Workings'!AA1539</f>
        <v>0</v>
      </c>
      <c r="T538" s="309">
        <f>IF(OR('Sch D. Workings'!D532="",$D$7&lt;=O$7,S538=0),0,IF(OR(N538="Exceeded Cap",SUM(H538,N538)='Sch D. Workings'!$D$12),"Exceeded cap",IF((SUMIFS('Sch A. Input'!H530:CJ530,'Sch A. Input'!$H$14:$CJ$14,"Total",'Sch A. Input'!$H$13:$CJ$13,"&lt;="&amp;$U$7))&gt;'Sch D. Workings'!$D$12,MIN('Sch D. Workings'!AD1539,'Sch D. Workings'!$D$12-N538-H538),'Sch D. Workings'!AD1539)))</f>
        <v>0</v>
      </c>
      <c r="U538" s="221">
        <f>'Sch D. Workings'!AI1539</f>
        <v>0</v>
      </c>
      <c r="V538" s="82">
        <f>IFERROR(LOOKUP('Sch D. Workings'!AF1539,$C$10:$C$14,$B$10:$B$14),0)</f>
        <v>0</v>
      </c>
      <c r="W538" s="99">
        <f>COUNTIFS('Sch D. Workings'!AF1539,"&gt;"&amp;$D$14)</f>
        <v>0</v>
      </c>
      <c r="X538" s="85"/>
      <c r="Y538" s="78">
        <f>'Sch D. Workings'!AK1539</f>
        <v>0</v>
      </c>
      <c r="Z538" s="309">
        <f>IF(OR('Sch D. Workings'!D532="",$D$7&lt;=U$7,Y538=0),0,IF(OR(T538="Exceeded Cap",N538="Exceeded Cap",SUM(H538,N538,T538)='Sch D. Workings'!$D$12),"Exceeded Cap",IF((SUMIFS('Sch A. Input'!H530:CJ530,'Sch A. Input'!$H$14:$CJ$14,"Total",'Sch A. Input'!$H$13:$CJ$13,"&lt;="&amp;$AA$7))&gt;'Sch D. Workings'!$D$12,MIN('Sch D. Workings'!AN1539,'Sch D. Workings'!$D$12-N538-T538-H538),'Sch D. Workings'!AN1539)))</f>
        <v>0</v>
      </c>
      <c r="AA538" s="221">
        <f>'Sch D. Workings'!AS1539</f>
        <v>0</v>
      </c>
      <c r="AB538" s="82">
        <f>IFERROR(LOOKUP('Sch D. Workings'!AP1539,$C$10:$C$14,$B$10:$B$14),0)</f>
        <v>0</v>
      </c>
      <c r="AC538" s="99">
        <f>COUNTIFS('Sch D. Workings'!AP1539,"&gt;"&amp;$D$14)</f>
        <v>0</v>
      </c>
    </row>
    <row r="539" spans="3:29" x14ac:dyDescent="0.35">
      <c r="C539" s="81" t="str">
        <f>IF('Sch A. Input'!B531="","",'Sch A. Input'!B531)</f>
        <v/>
      </c>
      <c r="D539" s="81" t="str">
        <f>IF('Sch A. Input'!C531="","",'Sch A. Input'!C531)</f>
        <v/>
      </c>
      <c r="E539" s="85"/>
      <c r="F539" s="85"/>
      <c r="G539" s="99">
        <f>'Sch D. Workings'!G1540</f>
        <v>0</v>
      </c>
      <c r="H539" s="310">
        <f>IF(OR('Sch D. Workings'!D533="",G539=0),0,(IF((SUMIFS('Sch A. Input'!H531:CJ531,'Sch A. Input'!$H$14:$CJ$14,"Total",'Sch A. Input'!$H$13:$CJ$13,"&lt;="&amp;$I$7))&gt;'Sch D. Workings'!$D$12,MIN('Sch D. Workings'!J1540,'Sch D. Workings'!$D$12),'Sch D. Workings'!J1540)))</f>
        <v>0</v>
      </c>
      <c r="I539" s="221">
        <f>'Sch D. Workings'!O1540</f>
        <v>0</v>
      </c>
      <c r="J539" s="82">
        <f>IFERROR(LOOKUP('Sch D. Workings'!L1540,$C$10:$C$14,$B$10:$B$14),0)</f>
        <v>0</v>
      </c>
      <c r="K539" s="99">
        <f>COUNTIFS('Sch D. Workings'!L1540,"&gt;"&amp;$D$14)</f>
        <v>0</v>
      </c>
      <c r="L539" s="300"/>
      <c r="M539" s="78">
        <f>'Sch D. Workings'!Q1540</f>
        <v>0</v>
      </c>
      <c r="N539" s="309">
        <f>IF(OR('Sch D. Workings'!D533="",$D$7&lt;=I$7,M539=0),0,(IF(H539='Sch D. Workings'!$D$12,"Exceeded Cap",IF((SUMIFS('Sch A. Input'!H531:CJ531,'Sch A. Input'!$H$14:$CJ$14,"Total",'Sch A. Input'!$H$13:$CJ$13,"&lt;="&amp;$O$7))&gt;'Sch D. Workings'!$D$12,MIN('Sch D. Workings'!T1540,'Sch D. Workings'!$D$12-H539),'Sch D. Workings'!T1540))))</f>
        <v>0</v>
      </c>
      <c r="O539" s="221">
        <f>'Sch D. Workings'!Y1540</f>
        <v>0</v>
      </c>
      <c r="P539" s="82">
        <f>IFERROR(LOOKUP('Sch D. Workings'!V1540,$C$10:$C$14,$B$10:$B$14),0)</f>
        <v>0</v>
      </c>
      <c r="Q539" s="99">
        <f>COUNTIFS('Sch D. Workings'!V1540,"&gt;"&amp;$D$14)</f>
        <v>0</v>
      </c>
      <c r="R539" s="85"/>
      <c r="S539" s="78">
        <f>'Sch D. Workings'!AA1540</f>
        <v>0</v>
      </c>
      <c r="T539" s="309">
        <f>IF(OR('Sch D. Workings'!D533="",$D$7&lt;=O$7,S539=0),0,IF(OR(N539="Exceeded Cap",SUM(H539,N539)='Sch D. Workings'!$D$12),"Exceeded cap",IF((SUMIFS('Sch A. Input'!H531:CJ531,'Sch A. Input'!$H$14:$CJ$14,"Total",'Sch A. Input'!$H$13:$CJ$13,"&lt;="&amp;$U$7))&gt;'Sch D. Workings'!$D$12,MIN('Sch D. Workings'!AD1540,'Sch D. Workings'!$D$12-N539-H539),'Sch D. Workings'!AD1540)))</f>
        <v>0</v>
      </c>
      <c r="U539" s="221">
        <f>'Sch D. Workings'!AI1540</f>
        <v>0</v>
      </c>
      <c r="V539" s="82">
        <f>IFERROR(LOOKUP('Sch D. Workings'!AF1540,$C$10:$C$14,$B$10:$B$14),0)</f>
        <v>0</v>
      </c>
      <c r="W539" s="99">
        <f>COUNTIFS('Sch D. Workings'!AF1540,"&gt;"&amp;$D$14)</f>
        <v>0</v>
      </c>
      <c r="X539" s="85"/>
      <c r="Y539" s="78">
        <f>'Sch D. Workings'!AK1540</f>
        <v>0</v>
      </c>
      <c r="Z539" s="309">
        <f>IF(OR('Sch D. Workings'!D533="",$D$7&lt;=U$7,Y539=0),0,IF(OR(T539="Exceeded Cap",N539="Exceeded Cap",SUM(H539,N539,T539)='Sch D. Workings'!$D$12),"Exceeded Cap",IF((SUMIFS('Sch A. Input'!H531:CJ531,'Sch A. Input'!$H$14:$CJ$14,"Total",'Sch A. Input'!$H$13:$CJ$13,"&lt;="&amp;$AA$7))&gt;'Sch D. Workings'!$D$12,MIN('Sch D. Workings'!AN1540,'Sch D. Workings'!$D$12-N539-T539-H539),'Sch D. Workings'!AN1540)))</f>
        <v>0</v>
      </c>
      <c r="AA539" s="221">
        <f>'Sch D. Workings'!AS1540</f>
        <v>0</v>
      </c>
      <c r="AB539" s="82">
        <f>IFERROR(LOOKUP('Sch D. Workings'!AP1540,$C$10:$C$14,$B$10:$B$14),0)</f>
        <v>0</v>
      </c>
      <c r="AC539" s="99">
        <f>COUNTIFS('Sch D. Workings'!AP1540,"&gt;"&amp;$D$14)</f>
        <v>0</v>
      </c>
    </row>
    <row r="540" spans="3:29" x14ac:dyDescent="0.35">
      <c r="C540" s="81" t="str">
        <f>IF('Sch A. Input'!B532="","",'Sch A. Input'!B532)</f>
        <v/>
      </c>
      <c r="D540" s="81" t="str">
        <f>IF('Sch A. Input'!C532="","",'Sch A. Input'!C532)</f>
        <v/>
      </c>
      <c r="E540" s="85"/>
      <c r="F540" s="85"/>
      <c r="G540" s="99">
        <f>'Sch D. Workings'!G1541</f>
        <v>0</v>
      </c>
      <c r="H540" s="310">
        <f>IF(OR('Sch D. Workings'!D534="",G540=0),0,(IF((SUMIFS('Sch A. Input'!H532:CJ532,'Sch A. Input'!$H$14:$CJ$14,"Total",'Sch A. Input'!$H$13:$CJ$13,"&lt;="&amp;$I$7))&gt;'Sch D. Workings'!$D$12,MIN('Sch D. Workings'!J1541,'Sch D. Workings'!$D$12),'Sch D. Workings'!J1541)))</f>
        <v>0</v>
      </c>
      <c r="I540" s="221">
        <f>'Sch D. Workings'!O1541</f>
        <v>0</v>
      </c>
      <c r="J540" s="82">
        <f>IFERROR(LOOKUP('Sch D. Workings'!L1541,$C$10:$C$14,$B$10:$B$14),0)</f>
        <v>0</v>
      </c>
      <c r="K540" s="99">
        <f>COUNTIFS('Sch D. Workings'!L1541,"&gt;"&amp;$D$14)</f>
        <v>0</v>
      </c>
      <c r="L540" s="300"/>
      <c r="M540" s="78">
        <f>'Sch D. Workings'!Q1541</f>
        <v>0</v>
      </c>
      <c r="N540" s="309">
        <f>IF(OR('Sch D. Workings'!D534="",$D$7&lt;=I$7,M540=0),0,(IF(H540='Sch D. Workings'!$D$12,"Exceeded Cap",IF((SUMIFS('Sch A. Input'!H532:CJ532,'Sch A. Input'!$H$14:$CJ$14,"Total",'Sch A. Input'!$H$13:$CJ$13,"&lt;="&amp;$O$7))&gt;'Sch D. Workings'!$D$12,MIN('Sch D. Workings'!T1541,'Sch D. Workings'!$D$12-H540),'Sch D. Workings'!T1541))))</f>
        <v>0</v>
      </c>
      <c r="O540" s="221">
        <f>'Sch D. Workings'!Y1541</f>
        <v>0</v>
      </c>
      <c r="P540" s="82">
        <f>IFERROR(LOOKUP('Sch D. Workings'!V1541,$C$10:$C$14,$B$10:$B$14),0)</f>
        <v>0</v>
      </c>
      <c r="Q540" s="99">
        <f>COUNTIFS('Sch D. Workings'!V1541,"&gt;"&amp;$D$14)</f>
        <v>0</v>
      </c>
      <c r="R540" s="85"/>
      <c r="S540" s="78">
        <f>'Sch D. Workings'!AA1541</f>
        <v>0</v>
      </c>
      <c r="T540" s="309">
        <f>IF(OR('Sch D. Workings'!D534="",$D$7&lt;=O$7,S540=0),0,IF(OR(N540="Exceeded Cap",SUM(H540,N540)='Sch D. Workings'!$D$12),"Exceeded cap",IF((SUMIFS('Sch A. Input'!H532:CJ532,'Sch A. Input'!$H$14:$CJ$14,"Total",'Sch A. Input'!$H$13:$CJ$13,"&lt;="&amp;$U$7))&gt;'Sch D. Workings'!$D$12,MIN('Sch D. Workings'!AD1541,'Sch D. Workings'!$D$12-N540-H540),'Sch D. Workings'!AD1541)))</f>
        <v>0</v>
      </c>
      <c r="U540" s="221">
        <f>'Sch D. Workings'!AI1541</f>
        <v>0</v>
      </c>
      <c r="V540" s="82">
        <f>IFERROR(LOOKUP('Sch D. Workings'!AF1541,$C$10:$C$14,$B$10:$B$14),0)</f>
        <v>0</v>
      </c>
      <c r="W540" s="99">
        <f>COUNTIFS('Sch D. Workings'!AF1541,"&gt;"&amp;$D$14)</f>
        <v>0</v>
      </c>
      <c r="X540" s="85"/>
      <c r="Y540" s="78">
        <f>'Sch D. Workings'!AK1541</f>
        <v>0</v>
      </c>
      <c r="Z540" s="309">
        <f>IF(OR('Sch D. Workings'!D534="",$D$7&lt;=U$7,Y540=0),0,IF(OR(T540="Exceeded Cap",N540="Exceeded Cap",SUM(H540,N540,T540)='Sch D. Workings'!$D$12),"Exceeded Cap",IF((SUMIFS('Sch A. Input'!H532:CJ532,'Sch A. Input'!$H$14:$CJ$14,"Total",'Sch A. Input'!$H$13:$CJ$13,"&lt;="&amp;$AA$7))&gt;'Sch D. Workings'!$D$12,MIN('Sch D. Workings'!AN1541,'Sch D. Workings'!$D$12-N540-T540-H540),'Sch D. Workings'!AN1541)))</f>
        <v>0</v>
      </c>
      <c r="AA540" s="221">
        <f>'Sch D. Workings'!AS1541</f>
        <v>0</v>
      </c>
      <c r="AB540" s="82">
        <f>IFERROR(LOOKUP('Sch D. Workings'!AP1541,$C$10:$C$14,$B$10:$B$14),0)</f>
        <v>0</v>
      </c>
      <c r="AC540" s="99">
        <f>COUNTIFS('Sch D. Workings'!AP1541,"&gt;"&amp;$D$14)</f>
        <v>0</v>
      </c>
    </row>
    <row r="541" spans="3:29" x14ac:dyDescent="0.35">
      <c r="C541" s="81" t="str">
        <f>IF('Sch A. Input'!B533="","",'Sch A. Input'!B533)</f>
        <v/>
      </c>
      <c r="D541" s="81" t="str">
        <f>IF('Sch A. Input'!C533="","",'Sch A. Input'!C533)</f>
        <v/>
      </c>
      <c r="E541" s="85"/>
      <c r="F541" s="85"/>
      <c r="G541" s="99">
        <f>'Sch D. Workings'!G1542</f>
        <v>0</v>
      </c>
      <c r="H541" s="310">
        <f>IF(OR('Sch D. Workings'!D535="",G541=0),0,(IF((SUMIFS('Sch A. Input'!H533:CJ533,'Sch A. Input'!$H$14:$CJ$14,"Total",'Sch A. Input'!$H$13:$CJ$13,"&lt;="&amp;$I$7))&gt;'Sch D. Workings'!$D$12,MIN('Sch D. Workings'!J1542,'Sch D. Workings'!$D$12),'Sch D. Workings'!J1542)))</f>
        <v>0</v>
      </c>
      <c r="I541" s="221">
        <f>'Sch D. Workings'!O1542</f>
        <v>0</v>
      </c>
      <c r="J541" s="82">
        <f>IFERROR(LOOKUP('Sch D. Workings'!L1542,$C$10:$C$14,$B$10:$B$14),0)</f>
        <v>0</v>
      </c>
      <c r="K541" s="99">
        <f>COUNTIFS('Sch D. Workings'!L1542,"&gt;"&amp;$D$14)</f>
        <v>0</v>
      </c>
      <c r="L541" s="300"/>
      <c r="M541" s="78">
        <f>'Sch D. Workings'!Q1542</f>
        <v>0</v>
      </c>
      <c r="N541" s="309">
        <f>IF(OR('Sch D. Workings'!D535="",$D$7&lt;=I$7,M541=0),0,(IF(H541='Sch D. Workings'!$D$12,"Exceeded Cap",IF((SUMIFS('Sch A. Input'!H533:CJ533,'Sch A. Input'!$H$14:$CJ$14,"Total",'Sch A. Input'!$H$13:$CJ$13,"&lt;="&amp;$O$7))&gt;'Sch D. Workings'!$D$12,MIN('Sch D. Workings'!T1542,'Sch D. Workings'!$D$12-H541),'Sch D. Workings'!T1542))))</f>
        <v>0</v>
      </c>
      <c r="O541" s="221">
        <f>'Sch D. Workings'!Y1542</f>
        <v>0</v>
      </c>
      <c r="P541" s="82">
        <f>IFERROR(LOOKUP('Sch D. Workings'!V1542,$C$10:$C$14,$B$10:$B$14),0)</f>
        <v>0</v>
      </c>
      <c r="Q541" s="99">
        <f>COUNTIFS('Sch D. Workings'!V1542,"&gt;"&amp;$D$14)</f>
        <v>0</v>
      </c>
      <c r="R541" s="85"/>
      <c r="S541" s="78">
        <f>'Sch D. Workings'!AA1542</f>
        <v>0</v>
      </c>
      <c r="T541" s="309">
        <f>IF(OR('Sch D. Workings'!D535="",$D$7&lt;=O$7,S541=0),0,IF(OR(N541="Exceeded Cap",SUM(H541,N541)='Sch D. Workings'!$D$12),"Exceeded cap",IF((SUMIFS('Sch A. Input'!H533:CJ533,'Sch A. Input'!$H$14:$CJ$14,"Total",'Sch A. Input'!$H$13:$CJ$13,"&lt;="&amp;$U$7))&gt;'Sch D. Workings'!$D$12,MIN('Sch D. Workings'!AD1542,'Sch D. Workings'!$D$12-N541-H541),'Sch D. Workings'!AD1542)))</f>
        <v>0</v>
      </c>
      <c r="U541" s="221">
        <f>'Sch D. Workings'!AI1542</f>
        <v>0</v>
      </c>
      <c r="V541" s="82">
        <f>IFERROR(LOOKUP('Sch D. Workings'!AF1542,$C$10:$C$14,$B$10:$B$14),0)</f>
        <v>0</v>
      </c>
      <c r="W541" s="99">
        <f>COUNTIFS('Sch D. Workings'!AF1542,"&gt;"&amp;$D$14)</f>
        <v>0</v>
      </c>
      <c r="X541" s="85"/>
      <c r="Y541" s="78">
        <f>'Sch D. Workings'!AK1542</f>
        <v>0</v>
      </c>
      <c r="Z541" s="309">
        <f>IF(OR('Sch D. Workings'!D535="",$D$7&lt;=U$7,Y541=0),0,IF(OR(T541="Exceeded Cap",N541="Exceeded Cap",SUM(H541,N541,T541)='Sch D. Workings'!$D$12),"Exceeded Cap",IF((SUMIFS('Sch A. Input'!H533:CJ533,'Sch A. Input'!$H$14:$CJ$14,"Total",'Sch A. Input'!$H$13:$CJ$13,"&lt;="&amp;$AA$7))&gt;'Sch D. Workings'!$D$12,MIN('Sch D. Workings'!AN1542,'Sch D. Workings'!$D$12-N541-T541-H541),'Sch D. Workings'!AN1542)))</f>
        <v>0</v>
      </c>
      <c r="AA541" s="221">
        <f>'Sch D. Workings'!AS1542</f>
        <v>0</v>
      </c>
      <c r="AB541" s="82">
        <f>IFERROR(LOOKUP('Sch D. Workings'!AP1542,$C$10:$C$14,$B$10:$B$14),0)</f>
        <v>0</v>
      </c>
      <c r="AC541" s="99">
        <f>COUNTIFS('Sch D. Workings'!AP1542,"&gt;"&amp;$D$14)</f>
        <v>0</v>
      </c>
    </row>
    <row r="542" spans="3:29" x14ac:dyDescent="0.35">
      <c r="C542" s="81" t="str">
        <f>IF('Sch A. Input'!B534="","",'Sch A. Input'!B534)</f>
        <v/>
      </c>
      <c r="D542" s="81" t="str">
        <f>IF('Sch A. Input'!C534="","",'Sch A. Input'!C534)</f>
        <v/>
      </c>
      <c r="E542" s="85"/>
      <c r="F542" s="85"/>
      <c r="G542" s="99">
        <f>'Sch D. Workings'!G1543</f>
        <v>0</v>
      </c>
      <c r="H542" s="310">
        <f>IF(OR('Sch D. Workings'!D536="",G542=0),0,(IF((SUMIFS('Sch A. Input'!H534:CJ534,'Sch A. Input'!$H$14:$CJ$14,"Total",'Sch A. Input'!$H$13:$CJ$13,"&lt;="&amp;$I$7))&gt;'Sch D. Workings'!$D$12,MIN('Sch D. Workings'!J1543,'Sch D. Workings'!$D$12),'Sch D. Workings'!J1543)))</f>
        <v>0</v>
      </c>
      <c r="I542" s="221">
        <f>'Sch D. Workings'!O1543</f>
        <v>0</v>
      </c>
      <c r="J542" s="82">
        <f>IFERROR(LOOKUP('Sch D. Workings'!L1543,$C$10:$C$14,$B$10:$B$14),0)</f>
        <v>0</v>
      </c>
      <c r="K542" s="99">
        <f>COUNTIFS('Sch D. Workings'!L1543,"&gt;"&amp;$D$14)</f>
        <v>0</v>
      </c>
      <c r="L542" s="300"/>
      <c r="M542" s="78">
        <f>'Sch D. Workings'!Q1543</f>
        <v>0</v>
      </c>
      <c r="N542" s="309">
        <f>IF(OR('Sch D. Workings'!D536="",$D$7&lt;=I$7,M542=0),0,(IF(H542='Sch D. Workings'!$D$12,"Exceeded Cap",IF((SUMIFS('Sch A. Input'!H534:CJ534,'Sch A. Input'!$H$14:$CJ$14,"Total",'Sch A. Input'!$H$13:$CJ$13,"&lt;="&amp;$O$7))&gt;'Sch D. Workings'!$D$12,MIN('Sch D. Workings'!T1543,'Sch D. Workings'!$D$12-H542),'Sch D. Workings'!T1543))))</f>
        <v>0</v>
      </c>
      <c r="O542" s="221">
        <f>'Sch D. Workings'!Y1543</f>
        <v>0</v>
      </c>
      <c r="P542" s="82">
        <f>IFERROR(LOOKUP('Sch D. Workings'!V1543,$C$10:$C$14,$B$10:$B$14),0)</f>
        <v>0</v>
      </c>
      <c r="Q542" s="99">
        <f>COUNTIFS('Sch D. Workings'!V1543,"&gt;"&amp;$D$14)</f>
        <v>0</v>
      </c>
      <c r="R542" s="85"/>
      <c r="S542" s="78">
        <f>'Sch D. Workings'!AA1543</f>
        <v>0</v>
      </c>
      <c r="T542" s="309">
        <f>IF(OR('Sch D. Workings'!D536="",$D$7&lt;=O$7,S542=0),0,IF(OR(N542="Exceeded Cap",SUM(H542,N542)='Sch D. Workings'!$D$12),"Exceeded cap",IF((SUMIFS('Sch A. Input'!H534:CJ534,'Sch A. Input'!$H$14:$CJ$14,"Total",'Sch A. Input'!$H$13:$CJ$13,"&lt;="&amp;$U$7))&gt;'Sch D. Workings'!$D$12,MIN('Sch D. Workings'!AD1543,'Sch D. Workings'!$D$12-N542-H542),'Sch D. Workings'!AD1543)))</f>
        <v>0</v>
      </c>
      <c r="U542" s="221">
        <f>'Sch D. Workings'!AI1543</f>
        <v>0</v>
      </c>
      <c r="V542" s="82">
        <f>IFERROR(LOOKUP('Sch D. Workings'!AF1543,$C$10:$C$14,$B$10:$B$14),0)</f>
        <v>0</v>
      </c>
      <c r="W542" s="99">
        <f>COUNTIFS('Sch D. Workings'!AF1543,"&gt;"&amp;$D$14)</f>
        <v>0</v>
      </c>
      <c r="X542" s="85"/>
      <c r="Y542" s="78">
        <f>'Sch D. Workings'!AK1543</f>
        <v>0</v>
      </c>
      <c r="Z542" s="309">
        <f>IF(OR('Sch D. Workings'!D536="",$D$7&lt;=U$7,Y542=0),0,IF(OR(T542="Exceeded Cap",N542="Exceeded Cap",SUM(H542,N542,T542)='Sch D. Workings'!$D$12),"Exceeded Cap",IF((SUMIFS('Sch A. Input'!H534:CJ534,'Sch A. Input'!$H$14:$CJ$14,"Total",'Sch A. Input'!$H$13:$CJ$13,"&lt;="&amp;$AA$7))&gt;'Sch D. Workings'!$D$12,MIN('Sch D. Workings'!AN1543,'Sch D. Workings'!$D$12-N542-T542-H542),'Sch D. Workings'!AN1543)))</f>
        <v>0</v>
      </c>
      <c r="AA542" s="221">
        <f>'Sch D. Workings'!AS1543</f>
        <v>0</v>
      </c>
      <c r="AB542" s="82">
        <f>IFERROR(LOOKUP('Sch D. Workings'!AP1543,$C$10:$C$14,$B$10:$B$14),0)</f>
        <v>0</v>
      </c>
      <c r="AC542" s="99">
        <f>COUNTIFS('Sch D. Workings'!AP1543,"&gt;"&amp;$D$14)</f>
        <v>0</v>
      </c>
    </row>
    <row r="543" spans="3:29" x14ac:dyDescent="0.35">
      <c r="C543" s="81" t="str">
        <f>IF('Sch A. Input'!B535="","",'Sch A. Input'!B535)</f>
        <v/>
      </c>
      <c r="D543" s="81" t="str">
        <f>IF('Sch A. Input'!C535="","",'Sch A. Input'!C535)</f>
        <v/>
      </c>
      <c r="E543" s="85"/>
      <c r="F543" s="85"/>
      <c r="G543" s="99">
        <f>'Sch D. Workings'!G1544</f>
        <v>0</v>
      </c>
      <c r="H543" s="310">
        <f>IF(OR('Sch D. Workings'!D537="",G543=0),0,(IF((SUMIFS('Sch A. Input'!H535:CJ535,'Sch A. Input'!$H$14:$CJ$14,"Total",'Sch A. Input'!$H$13:$CJ$13,"&lt;="&amp;$I$7))&gt;'Sch D. Workings'!$D$12,MIN('Sch D. Workings'!J1544,'Sch D. Workings'!$D$12),'Sch D. Workings'!J1544)))</f>
        <v>0</v>
      </c>
      <c r="I543" s="221">
        <f>'Sch D. Workings'!O1544</f>
        <v>0</v>
      </c>
      <c r="J543" s="82">
        <f>IFERROR(LOOKUP('Sch D. Workings'!L1544,$C$10:$C$14,$B$10:$B$14),0)</f>
        <v>0</v>
      </c>
      <c r="K543" s="99">
        <f>COUNTIFS('Sch D. Workings'!L1544,"&gt;"&amp;$D$14)</f>
        <v>0</v>
      </c>
      <c r="L543" s="300"/>
      <c r="M543" s="78">
        <f>'Sch D. Workings'!Q1544</f>
        <v>0</v>
      </c>
      <c r="N543" s="309">
        <f>IF(OR('Sch D. Workings'!D537="",$D$7&lt;=I$7,M543=0),0,(IF(H543='Sch D. Workings'!$D$12,"Exceeded Cap",IF((SUMIFS('Sch A. Input'!H535:CJ535,'Sch A. Input'!$H$14:$CJ$14,"Total",'Sch A. Input'!$H$13:$CJ$13,"&lt;="&amp;$O$7))&gt;'Sch D. Workings'!$D$12,MIN('Sch D. Workings'!T1544,'Sch D. Workings'!$D$12-H543),'Sch D. Workings'!T1544))))</f>
        <v>0</v>
      </c>
      <c r="O543" s="221">
        <f>'Sch D. Workings'!Y1544</f>
        <v>0</v>
      </c>
      <c r="P543" s="82">
        <f>IFERROR(LOOKUP('Sch D. Workings'!V1544,$C$10:$C$14,$B$10:$B$14),0)</f>
        <v>0</v>
      </c>
      <c r="Q543" s="99">
        <f>COUNTIFS('Sch D. Workings'!V1544,"&gt;"&amp;$D$14)</f>
        <v>0</v>
      </c>
      <c r="R543" s="85"/>
      <c r="S543" s="78">
        <f>'Sch D. Workings'!AA1544</f>
        <v>0</v>
      </c>
      <c r="T543" s="309">
        <f>IF(OR('Sch D. Workings'!D537="",$D$7&lt;=O$7,S543=0),0,IF(OR(N543="Exceeded Cap",SUM(H543,N543)='Sch D. Workings'!$D$12),"Exceeded cap",IF((SUMIFS('Sch A. Input'!H535:CJ535,'Sch A. Input'!$H$14:$CJ$14,"Total",'Sch A. Input'!$H$13:$CJ$13,"&lt;="&amp;$U$7))&gt;'Sch D. Workings'!$D$12,MIN('Sch D. Workings'!AD1544,'Sch D. Workings'!$D$12-N543-H543),'Sch D. Workings'!AD1544)))</f>
        <v>0</v>
      </c>
      <c r="U543" s="221">
        <f>'Sch D. Workings'!AI1544</f>
        <v>0</v>
      </c>
      <c r="V543" s="82">
        <f>IFERROR(LOOKUP('Sch D. Workings'!AF1544,$C$10:$C$14,$B$10:$B$14),0)</f>
        <v>0</v>
      </c>
      <c r="W543" s="99">
        <f>COUNTIFS('Sch D. Workings'!AF1544,"&gt;"&amp;$D$14)</f>
        <v>0</v>
      </c>
      <c r="X543" s="85"/>
      <c r="Y543" s="78">
        <f>'Sch D. Workings'!AK1544</f>
        <v>0</v>
      </c>
      <c r="Z543" s="309">
        <f>IF(OR('Sch D. Workings'!D537="",$D$7&lt;=U$7,Y543=0),0,IF(OR(T543="Exceeded Cap",N543="Exceeded Cap",SUM(H543,N543,T543)='Sch D. Workings'!$D$12),"Exceeded Cap",IF((SUMIFS('Sch A. Input'!H535:CJ535,'Sch A. Input'!$H$14:$CJ$14,"Total",'Sch A. Input'!$H$13:$CJ$13,"&lt;="&amp;$AA$7))&gt;'Sch D. Workings'!$D$12,MIN('Sch D. Workings'!AN1544,'Sch D. Workings'!$D$12-N543-T543-H543),'Sch D. Workings'!AN1544)))</f>
        <v>0</v>
      </c>
      <c r="AA543" s="221">
        <f>'Sch D. Workings'!AS1544</f>
        <v>0</v>
      </c>
      <c r="AB543" s="82">
        <f>IFERROR(LOOKUP('Sch D. Workings'!AP1544,$C$10:$C$14,$B$10:$B$14),0)</f>
        <v>0</v>
      </c>
      <c r="AC543" s="99">
        <f>COUNTIFS('Sch D. Workings'!AP1544,"&gt;"&amp;$D$14)</f>
        <v>0</v>
      </c>
    </row>
    <row r="544" spans="3:29" x14ac:dyDescent="0.35">
      <c r="C544" s="81" t="str">
        <f>IF('Sch A. Input'!B536="","",'Sch A. Input'!B536)</f>
        <v/>
      </c>
      <c r="D544" s="81" t="str">
        <f>IF('Sch A. Input'!C536="","",'Sch A. Input'!C536)</f>
        <v/>
      </c>
      <c r="E544" s="85"/>
      <c r="F544" s="85"/>
      <c r="G544" s="99">
        <f>'Sch D. Workings'!G1545</f>
        <v>0</v>
      </c>
      <c r="H544" s="310">
        <f>IF(OR('Sch D. Workings'!D538="",G544=0),0,(IF((SUMIFS('Sch A. Input'!H536:CJ536,'Sch A. Input'!$H$14:$CJ$14,"Total",'Sch A. Input'!$H$13:$CJ$13,"&lt;="&amp;$I$7))&gt;'Sch D. Workings'!$D$12,MIN('Sch D. Workings'!J1545,'Sch D. Workings'!$D$12),'Sch D. Workings'!J1545)))</f>
        <v>0</v>
      </c>
      <c r="I544" s="221">
        <f>'Sch D. Workings'!O1545</f>
        <v>0</v>
      </c>
      <c r="J544" s="82">
        <f>IFERROR(LOOKUP('Sch D. Workings'!L1545,$C$10:$C$14,$B$10:$B$14),0)</f>
        <v>0</v>
      </c>
      <c r="K544" s="99">
        <f>COUNTIFS('Sch D. Workings'!L1545,"&gt;"&amp;$D$14)</f>
        <v>0</v>
      </c>
      <c r="L544" s="300"/>
      <c r="M544" s="78">
        <f>'Sch D. Workings'!Q1545</f>
        <v>0</v>
      </c>
      <c r="N544" s="309">
        <f>IF(OR('Sch D. Workings'!D538="",$D$7&lt;=I$7,M544=0),0,(IF(H544='Sch D. Workings'!$D$12,"Exceeded Cap",IF((SUMIFS('Sch A. Input'!H536:CJ536,'Sch A. Input'!$H$14:$CJ$14,"Total",'Sch A. Input'!$H$13:$CJ$13,"&lt;="&amp;$O$7))&gt;'Sch D. Workings'!$D$12,MIN('Sch D. Workings'!T1545,'Sch D. Workings'!$D$12-H544),'Sch D. Workings'!T1545))))</f>
        <v>0</v>
      </c>
      <c r="O544" s="221">
        <f>'Sch D. Workings'!Y1545</f>
        <v>0</v>
      </c>
      <c r="P544" s="82">
        <f>IFERROR(LOOKUP('Sch D. Workings'!V1545,$C$10:$C$14,$B$10:$B$14),0)</f>
        <v>0</v>
      </c>
      <c r="Q544" s="99">
        <f>COUNTIFS('Sch D. Workings'!V1545,"&gt;"&amp;$D$14)</f>
        <v>0</v>
      </c>
      <c r="R544" s="85"/>
      <c r="S544" s="78">
        <f>'Sch D. Workings'!AA1545</f>
        <v>0</v>
      </c>
      <c r="T544" s="309">
        <f>IF(OR('Sch D. Workings'!D538="",$D$7&lt;=O$7,S544=0),0,IF(OR(N544="Exceeded Cap",SUM(H544,N544)='Sch D. Workings'!$D$12),"Exceeded cap",IF((SUMIFS('Sch A. Input'!H536:CJ536,'Sch A. Input'!$H$14:$CJ$14,"Total",'Sch A. Input'!$H$13:$CJ$13,"&lt;="&amp;$U$7))&gt;'Sch D. Workings'!$D$12,MIN('Sch D. Workings'!AD1545,'Sch D. Workings'!$D$12-N544-H544),'Sch D. Workings'!AD1545)))</f>
        <v>0</v>
      </c>
      <c r="U544" s="221">
        <f>'Sch D. Workings'!AI1545</f>
        <v>0</v>
      </c>
      <c r="V544" s="82">
        <f>IFERROR(LOOKUP('Sch D. Workings'!AF1545,$C$10:$C$14,$B$10:$B$14),0)</f>
        <v>0</v>
      </c>
      <c r="W544" s="99">
        <f>COUNTIFS('Sch D. Workings'!AF1545,"&gt;"&amp;$D$14)</f>
        <v>0</v>
      </c>
      <c r="X544" s="85"/>
      <c r="Y544" s="78">
        <f>'Sch D. Workings'!AK1545</f>
        <v>0</v>
      </c>
      <c r="Z544" s="309">
        <f>IF(OR('Sch D. Workings'!D538="",$D$7&lt;=U$7,Y544=0),0,IF(OR(T544="Exceeded Cap",N544="Exceeded Cap",SUM(H544,N544,T544)='Sch D. Workings'!$D$12),"Exceeded Cap",IF((SUMIFS('Sch A. Input'!H536:CJ536,'Sch A. Input'!$H$14:$CJ$14,"Total",'Sch A. Input'!$H$13:$CJ$13,"&lt;="&amp;$AA$7))&gt;'Sch D. Workings'!$D$12,MIN('Sch D. Workings'!AN1545,'Sch D. Workings'!$D$12-N544-T544-H544),'Sch D. Workings'!AN1545)))</f>
        <v>0</v>
      </c>
      <c r="AA544" s="221">
        <f>'Sch D. Workings'!AS1545</f>
        <v>0</v>
      </c>
      <c r="AB544" s="82">
        <f>IFERROR(LOOKUP('Sch D. Workings'!AP1545,$C$10:$C$14,$B$10:$B$14),0)</f>
        <v>0</v>
      </c>
      <c r="AC544" s="99">
        <f>COUNTIFS('Sch D. Workings'!AP1545,"&gt;"&amp;$D$14)</f>
        <v>0</v>
      </c>
    </row>
    <row r="545" spans="3:29" x14ac:dyDescent="0.35">
      <c r="C545" s="81" t="str">
        <f>IF('Sch A. Input'!B537="","",'Sch A. Input'!B537)</f>
        <v/>
      </c>
      <c r="D545" s="81" t="str">
        <f>IF('Sch A. Input'!C537="","",'Sch A. Input'!C537)</f>
        <v/>
      </c>
      <c r="E545" s="85"/>
      <c r="F545" s="85"/>
      <c r="G545" s="99">
        <f>'Sch D. Workings'!G1546</f>
        <v>0</v>
      </c>
      <c r="H545" s="310">
        <f>IF(OR('Sch D. Workings'!D539="",G545=0),0,(IF((SUMIFS('Sch A. Input'!H537:CJ537,'Sch A. Input'!$H$14:$CJ$14,"Total",'Sch A. Input'!$H$13:$CJ$13,"&lt;="&amp;$I$7))&gt;'Sch D. Workings'!$D$12,MIN('Sch D. Workings'!J1546,'Sch D. Workings'!$D$12),'Sch D. Workings'!J1546)))</f>
        <v>0</v>
      </c>
      <c r="I545" s="221">
        <f>'Sch D. Workings'!O1546</f>
        <v>0</v>
      </c>
      <c r="J545" s="82">
        <f>IFERROR(LOOKUP('Sch D. Workings'!L1546,$C$10:$C$14,$B$10:$B$14),0)</f>
        <v>0</v>
      </c>
      <c r="K545" s="99">
        <f>COUNTIFS('Sch D. Workings'!L1546,"&gt;"&amp;$D$14)</f>
        <v>0</v>
      </c>
      <c r="L545" s="300"/>
      <c r="M545" s="78">
        <f>'Sch D. Workings'!Q1546</f>
        <v>0</v>
      </c>
      <c r="N545" s="309">
        <f>IF(OR('Sch D. Workings'!D539="",$D$7&lt;=I$7,M545=0),0,(IF(H545='Sch D. Workings'!$D$12,"Exceeded Cap",IF((SUMIFS('Sch A. Input'!H537:CJ537,'Sch A. Input'!$H$14:$CJ$14,"Total",'Sch A. Input'!$H$13:$CJ$13,"&lt;="&amp;$O$7))&gt;'Sch D. Workings'!$D$12,MIN('Sch D. Workings'!T1546,'Sch D. Workings'!$D$12-H545),'Sch D. Workings'!T1546))))</f>
        <v>0</v>
      </c>
      <c r="O545" s="221">
        <f>'Sch D. Workings'!Y1546</f>
        <v>0</v>
      </c>
      <c r="P545" s="82">
        <f>IFERROR(LOOKUP('Sch D. Workings'!V1546,$C$10:$C$14,$B$10:$B$14),0)</f>
        <v>0</v>
      </c>
      <c r="Q545" s="99">
        <f>COUNTIFS('Sch D. Workings'!V1546,"&gt;"&amp;$D$14)</f>
        <v>0</v>
      </c>
      <c r="R545" s="85"/>
      <c r="S545" s="78">
        <f>'Sch D. Workings'!AA1546</f>
        <v>0</v>
      </c>
      <c r="T545" s="309">
        <f>IF(OR('Sch D. Workings'!D539="",$D$7&lt;=O$7,S545=0),0,IF(OR(N545="Exceeded Cap",SUM(H545,N545)='Sch D. Workings'!$D$12),"Exceeded cap",IF((SUMIFS('Sch A. Input'!H537:CJ537,'Sch A. Input'!$H$14:$CJ$14,"Total",'Sch A. Input'!$H$13:$CJ$13,"&lt;="&amp;$U$7))&gt;'Sch D. Workings'!$D$12,MIN('Sch D. Workings'!AD1546,'Sch D. Workings'!$D$12-N545-H545),'Sch D. Workings'!AD1546)))</f>
        <v>0</v>
      </c>
      <c r="U545" s="221">
        <f>'Sch D. Workings'!AI1546</f>
        <v>0</v>
      </c>
      <c r="V545" s="82">
        <f>IFERROR(LOOKUP('Sch D. Workings'!AF1546,$C$10:$C$14,$B$10:$B$14),0)</f>
        <v>0</v>
      </c>
      <c r="W545" s="99">
        <f>COUNTIFS('Sch D. Workings'!AF1546,"&gt;"&amp;$D$14)</f>
        <v>0</v>
      </c>
      <c r="X545" s="85"/>
      <c r="Y545" s="78">
        <f>'Sch D. Workings'!AK1546</f>
        <v>0</v>
      </c>
      <c r="Z545" s="309">
        <f>IF(OR('Sch D. Workings'!D539="",$D$7&lt;=U$7,Y545=0),0,IF(OR(T545="Exceeded Cap",N545="Exceeded Cap",SUM(H545,N545,T545)='Sch D. Workings'!$D$12),"Exceeded Cap",IF((SUMIFS('Sch A. Input'!H537:CJ537,'Sch A. Input'!$H$14:$CJ$14,"Total",'Sch A. Input'!$H$13:$CJ$13,"&lt;="&amp;$AA$7))&gt;'Sch D. Workings'!$D$12,MIN('Sch D. Workings'!AN1546,'Sch D. Workings'!$D$12-N545-T545-H545),'Sch D. Workings'!AN1546)))</f>
        <v>0</v>
      </c>
      <c r="AA545" s="221">
        <f>'Sch D. Workings'!AS1546</f>
        <v>0</v>
      </c>
      <c r="AB545" s="82">
        <f>IFERROR(LOOKUP('Sch D. Workings'!AP1546,$C$10:$C$14,$B$10:$B$14),0)</f>
        <v>0</v>
      </c>
      <c r="AC545" s="99">
        <f>COUNTIFS('Sch D. Workings'!AP1546,"&gt;"&amp;$D$14)</f>
        <v>0</v>
      </c>
    </row>
    <row r="546" spans="3:29" x14ac:dyDescent="0.35">
      <c r="C546" s="81" t="str">
        <f>IF('Sch A. Input'!B538="","",'Sch A. Input'!B538)</f>
        <v/>
      </c>
      <c r="D546" s="81" t="str">
        <f>IF('Sch A. Input'!C538="","",'Sch A. Input'!C538)</f>
        <v/>
      </c>
      <c r="E546" s="85"/>
      <c r="F546" s="85"/>
      <c r="G546" s="99">
        <f>'Sch D. Workings'!G1547</f>
        <v>0</v>
      </c>
      <c r="H546" s="310">
        <f>IF(OR('Sch D. Workings'!D540="",G546=0),0,(IF((SUMIFS('Sch A. Input'!H538:CJ538,'Sch A. Input'!$H$14:$CJ$14,"Total",'Sch A. Input'!$H$13:$CJ$13,"&lt;="&amp;$I$7))&gt;'Sch D. Workings'!$D$12,MIN('Sch D. Workings'!J1547,'Sch D. Workings'!$D$12),'Sch D. Workings'!J1547)))</f>
        <v>0</v>
      </c>
      <c r="I546" s="221">
        <f>'Sch D. Workings'!O1547</f>
        <v>0</v>
      </c>
      <c r="J546" s="82">
        <f>IFERROR(LOOKUP('Sch D. Workings'!L1547,$C$10:$C$14,$B$10:$B$14),0)</f>
        <v>0</v>
      </c>
      <c r="K546" s="99">
        <f>COUNTIFS('Sch D. Workings'!L1547,"&gt;"&amp;$D$14)</f>
        <v>0</v>
      </c>
      <c r="L546" s="300"/>
      <c r="M546" s="78">
        <f>'Sch D. Workings'!Q1547</f>
        <v>0</v>
      </c>
      <c r="N546" s="309">
        <f>IF(OR('Sch D. Workings'!D540="",$D$7&lt;=I$7,M546=0),0,(IF(H546='Sch D. Workings'!$D$12,"Exceeded Cap",IF((SUMIFS('Sch A. Input'!H538:CJ538,'Sch A. Input'!$H$14:$CJ$14,"Total",'Sch A. Input'!$H$13:$CJ$13,"&lt;="&amp;$O$7))&gt;'Sch D. Workings'!$D$12,MIN('Sch D. Workings'!T1547,'Sch D. Workings'!$D$12-H546),'Sch D. Workings'!T1547))))</f>
        <v>0</v>
      </c>
      <c r="O546" s="221">
        <f>'Sch D. Workings'!Y1547</f>
        <v>0</v>
      </c>
      <c r="P546" s="82">
        <f>IFERROR(LOOKUP('Sch D. Workings'!V1547,$C$10:$C$14,$B$10:$B$14),0)</f>
        <v>0</v>
      </c>
      <c r="Q546" s="99">
        <f>COUNTIFS('Sch D. Workings'!V1547,"&gt;"&amp;$D$14)</f>
        <v>0</v>
      </c>
      <c r="R546" s="85"/>
      <c r="S546" s="78">
        <f>'Sch D. Workings'!AA1547</f>
        <v>0</v>
      </c>
      <c r="T546" s="309">
        <f>IF(OR('Sch D. Workings'!D540="",$D$7&lt;=O$7,S546=0),0,IF(OR(N546="Exceeded Cap",SUM(H546,N546)='Sch D. Workings'!$D$12),"Exceeded cap",IF((SUMIFS('Sch A. Input'!H538:CJ538,'Sch A. Input'!$H$14:$CJ$14,"Total",'Sch A. Input'!$H$13:$CJ$13,"&lt;="&amp;$U$7))&gt;'Sch D. Workings'!$D$12,MIN('Sch D. Workings'!AD1547,'Sch D. Workings'!$D$12-N546-H546),'Sch D. Workings'!AD1547)))</f>
        <v>0</v>
      </c>
      <c r="U546" s="221">
        <f>'Sch D. Workings'!AI1547</f>
        <v>0</v>
      </c>
      <c r="V546" s="82">
        <f>IFERROR(LOOKUP('Sch D. Workings'!AF1547,$C$10:$C$14,$B$10:$B$14),0)</f>
        <v>0</v>
      </c>
      <c r="W546" s="99">
        <f>COUNTIFS('Sch D. Workings'!AF1547,"&gt;"&amp;$D$14)</f>
        <v>0</v>
      </c>
      <c r="X546" s="85"/>
      <c r="Y546" s="78">
        <f>'Sch D. Workings'!AK1547</f>
        <v>0</v>
      </c>
      <c r="Z546" s="309">
        <f>IF(OR('Sch D. Workings'!D540="",$D$7&lt;=U$7,Y546=0),0,IF(OR(T546="Exceeded Cap",N546="Exceeded Cap",SUM(H546,N546,T546)='Sch D. Workings'!$D$12),"Exceeded Cap",IF((SUMIFS('Sch A. Input'!H538:CJ538,'Sch A. Input'!$H$14:$CJ$14,"Total",'Sch A. Input'!$H$13:$CJ$13,"&lt;="&amp;$AA$7))&gt;'Sch D. Workings'!$D$12,MIN('Sch D. Workings'!AN1547,'Sch D. Workings'!$D$12-N546-T546-H546),'Sch D. Workings'!AN1547)))</f>
        <v>0</v>
      </c>
      <c r="AA546" s="221">
        <f>'Sch D. Workings'!AS1547</f>
        <v>0</v>
      </c>
      <c r="AB546" s="82">
        <f>IFERROR(LOOKUP('Sch D. Workings'!AP1547,$C$10:$C$14,$B$10:$B$14),0)</f>
        <v>0</v>
      </c>
      <c r="AC546" s="99">
        <f>COUNTIFS('Sch D. Workings'!AP1547,"&gt;"&amp;$D$14)</f>
        <v>0</v>
      </c>
    </row>
    <row r="547" spans="3:29" x14ac:dyDescent="0.35">
      <c r="C547" s="81" t="str">
        <f>IF('Sch A. Input'!B539="","",'Sch A. Input'!B539)</f>
        <v/>
      </c>
      <c r="D547" s="81" t="str">
        <f>IF('Sch A. Input'!C539="","",'Sch A. Input'!C539)</f>
        <v/>
      </c>
      <c r="E547" s="85"/>
      <c r="F547" s="85"/>
      <c r="G547" s="99">
        <f>'Sch D. Workings'!G1548</f>
        <v>0</v>
      </c>
      <c r="H547" s="310">
        <f>IF(OR('Sch D. Workings'!D541="",G547=0),0,(IF((SUMIFS('Sch A. Input'!H539:CJ539,'Sch A. Input'!$H$14:$CJ$14,"Total",'Sch A. Input'!$H$13:$CJ$13,"&lt;="&amp;$I$7))&gt;'Sch D. Workings'!$D$12,MIN('Sch D. Workings'!J1548,'Sch D. Workings'!$D$12),'Sch D. Workings'!J1548)))</f>
        <v>0</v>
      </c>
      <c r="I547" s="221">
        <f>'Sch D. Workings'!O1548</f>
        <v>0</v>
      </c>
      <c r="J547" s="82">
        <f>IFERROR(LOOKUP('Sch D. Workings'!L1548,$C$10:$C$14,$B$10:$B$14),0)</f>
        <v>0</v>
      </c>
      <c r="K547" s="99">
        <f>COUNTIFS('Sch D. Workings'!L1548,"&gt;"&amp;$D$14)</f>
        <v>0</v>
      </c>
      <c r="L547" s="300"/>
      <c r="M547" s="78">
        <f>'Sch D. Workings'!Q1548</f>
        <v>0</v>
      </c>
      <c r="N547" s="309">
        <f>IF(OR('Sch D. Workings'!D541="",$D$7&lt;=I$7,M547=0),0,(IF(H547='Sch D. Workings'!$D$12,"Exceeded Cap",IF((SUMIFS('Sch A. Input'!H539:CJ539,'Sch A. Input'!$H$14:$CJ$14,"Total",'Sch A. Input'!$H$13:$CJ$13,"&lt;="&amp;$O$7))&gt;'Sch D. Workings'!$D$12,MIN('Sch D. Workings'!T1548,'Sch D. Workings'!$D$12-H547),'Sch D. Workings'!T1548))))</f>
        <v>0</v>
      </c>
      <c r="O547" s="221">
        <f>'Sch D. Workings'!Y1548</f>
        <v>0</v>
      </c>
      <c r="P547" s="82">
        <f>IFERROR(LOOKUP('Sch D. Workings'!V1548,$C$10:$C$14,$B$10:$B$14),0)</f>
        <v>0</v>
      </c>
      <c r="Q547" s="99">
        <f>COUNTIFS('Sch D. Workings'!V1548,"&gt;"&amp;$D$14)</f>
        <v>0</v>
      </c>
      <c r="R547" s="85"/>
      <c r="S547" s="78">
        <f>'Sch D. Workings'!AA1548</f>
        <v>0</v>
      </c>
      <c r="T547" s="309">
        <f>IF(OR('Sch D. Workings'!D541="",$D$7&lt;=O$7,S547=0),0,IF(OR(N547="Exceeded Cap",SUM(H547,N547)='Sch D. Workings'!$D$12),"Exceeded cap",IF((SUMIFS('Sch A. Input'!H539:CJ539,'Sch A. Input'!$H$14:$CJ$14,"Total",'Sch A. Input'!$H$13:$CJ$13,"&lt;="&amp;$U$7))&gt;'Sch D. Workings'!$D$12,MIN('Sch D. Workings'!AD1548,'Sch D. Workings'!$D$12-N547-H547),'Sch D. Workings'!AD1548)))</f>
        <v>0</v>
      </c>
      <c r="U547" s="221">
        <f>'Sch D. Workings'!AI1548</f>
        <v>0</v>
      </c>
      <c r="V547" s="82">
        <f>IFERROR(LOOKUP('Sch D. Workings'!AF1548,$C$10:$C$14,$B$10:$B$14),0)</f>
        <v>0</v>
      </c>
      <c r="W547" s="99">
        <f>COUNTIFS('Sch D. Workings'!AF1548,"&gt;"&amp;$D$14)</f>
        <v>0</v>
      </c>
      <c r="X547" s="85"/>
      <c r="Y547" s="78">
        <f>'Sch D. Workings'!AK1548</f>
        <v>0</v>
      </c>
      <c r="Z547" s="309">
        <f>IF(OR('Sch D. Workings'!D541="",$D$7&lt;=U$7,Y547=0),0,IF(OR(T547="Exceeded Cap",N547="Exceeded Cap",SUM(H547,N547,T547)='Sch D. Workings'!$D$12),"Exceeded Cap",IF((SUMIFS('Sch A. Input'!H539:CJ539,'Sch A. Input'!$H$14:$CJ$14,"Total",'Sch A. Input'!$H$13:$CJ$13,"&lt;="&amp;$AA$7))&gt;'Sch D. Workings'!$D$12,MIN('Sch D. Workings'!AN1548,'Sch D. Workings'!$D$12-N547-T547-H547),'Sch D. Workings'!AN1548)))</f>
        <v>0</v>
      </c>
      <c r="AA547" s="221">
        <f>'Sch D. Workings'!AS1548</f>
        <v>0</v>
      </c>
      <c r="AB547" s="82">
        <f>IFERROR(LOOKUP('Sch D. Workings'!AP1548,$C$10:$C$14,$B$10:$B$14),0)</f>
        <v>0</v>
      </c>
      <c r="AC547" s="99">
        <f>COUNTIFS('Sch D. Workings'!AP1548,"&gt;"&amp;$D$14)</f>
        <v>0</v>
      </c>
    </row>
    <row r="548" spans="3:29" x14ac:dyDescent="0.35">
      <c r="C548" s="81" t="str">
        <f>IF('Sch A. Input'!B540="","",'Sch A. Input'!B540)</f>
        <v/>
      </c>
      <c r="D548" s="81" t="str">
        <f>IF('Sch A. Input'!C540="","",'Sch A. Input'!C540)</f>
        <v/>
      </c>
      <c r="E548" s="85"/>
      <c r="F548" s="85"/>
      <c r="G548" s="99">
        <f>'Sch D. Workings'!G1549</f>
        <v>0</v>
      </c>
      <c r="H548" s="310">
        <f>IF(OR('Sch D. Workings'!D542="",G548=0),0,(IF((SUMIFS('Sch A. Input'!H540:CJ540,'Sch A. Input'!$H$14:$CJ$14,"Total",'Sch A. Input'!$H$13:$CJ$13,"&lt;="&amp;$I$7))&gt;'Sch D. Workings'!$D$12,MIN('Sch D. Workings'!J1549,'Sch D. Workings'!$D$12),'Sch D. Workings'!J1549)))</f>
        <v>0</v>
      </c>
      <c r="I548" s="221">
        <f>'Sch D. Workings'!O1549</f>
        <v>0</v>
      </c>
      <c r="J548" s="82">
        <f>IFERROR(LOOKUP('Sch D. Workings'!L1549,$C$10:$C$14,$B$10:$B$14),0)</f>
        <v>0</v>
      </c>
      <c r="K548" s="99">
        <f>COUNTIFS('Sch D. Workings'!L1549,"&gt;"&amp;$D$14)</f>
        <v>0</v>
      </c>
      <c r="L548" s="300"/>
      <c r="M548" s="78">
        <f>'Sch D. Workings'!Q1549</f>
        <v>0</v>
      </c>
      <c r="N548" s="309">
        <f>IF(OR('Sch D. Workings'!D542="",$D$7&lt;=I$7,M548=0),0,(IF(H548='Sch D. Workings'!$D$12,"Exceeded Cap",IF((SUMIFS('Sch A. Input'!H540:CJ540,'Sch A. Input'!$H$14:$CJ$14,"Total",'Sch A. Input'!$H$13:$CJ$13,"&lt;="&amp;$O$7))&gt;'Sch D. Workings'!$D$12,MIN('Sch D. Workings'!T1549,'Sch D. Workings'!$D$12-H548),'Sch D. Workings'!T1549))))</f>
        <v>0</v>
      </c>
      <c r="O548" s="221">
        <f>'Sch D. Workings'!Y1549</f>
        <v>0</v>
      </c>
      <c r="P548" s="82">
        <f>IFERROR(LOOKUP('Sch D. Workings'!V1549,$C$10:$C$14,$B$10:$B$14),0)</f>
        <v>0</v>
      </c>
      <c r="Q548" s="99">
        <f>COUNTIFS('Sch D. Workings'!V1549,"&gt;"&amp;$D$14)</f>
        <v>0</v>
      </c>
      <c r="R548" s="85"/>
      <c r="S548" s="78">
        <f>'Sch D. Workings'!AA1549</f>
        <v>0</v>
      </c>
      <c r="T548" s="309">
        <f>IF(OR('Sch D. Workings'!D542="",$D$7&lt;=O$7,S548=0),0,IF(OR(N548="Exceeded Cap",SUM(H548,N548)='Sch D. Workings'!$D$12),"Exceeded cap",IF((SUMIFS('Sch A. Input'!H540:CJ540,'Sch A. Input'!$H$14:$CJ$14,"Total",'Sch A. Input'!$H$13:$CJ$13,"&lt;="&amp;$U$7))&gt;'Sch D. Workings'!$D$12,MIN('Sch D. Workings'!AD1549,'Sch D. Workings'!$D$12-N548-H548),'Sch D. Workings'!AD1549)))</f>
        <v>0</v>
      </c>
      <c r="U548" s="221">
        <f>'Sch D. Workings'!AI1549</f>
        <v>0</v>
      </c>
      <c r="V548" s="82">
        <f>IFERROR(LOOKUP('Sch D. Workings'!AF1549,$C$10:$C$14,$B$10:$B$14),0)</f>
        <v>0</v>
      </c>
      <c r="W548" s="99">
        <f>COUNTIFS('Sch D. Workings'!AF1549,"&gt;"&amp;$D$14)</f>
        <v>0</v>
      </c>
      <c r="X548" s="85"/>
      <c r="Y548" s="78">
        <f>'Sch D. Workings'!AK1549</f>
        <v>0</v>
      </c>
      <c r="Z548" s="309">
        <f>IF(OR('Sch D. Workings'!D542="",$D$7&lt;=U$7,Y548=0),0,IF(OR(T548="Exceeded Cap",N548="Exceeded Cap",SUM(H548,N548,T548)='Sch D. Workings'!$D$12),"Exceeded Cap",IF((SUMIFS('Sch A. Input'!H540:CJ540,'Sch A. Input'!$H$14:$CJ$14,"Total",'Sch A. Input'!$H$13:$CJ$13,"&lt;="&amp;$AA$7))&gt;'Sch D. Workings'!$D$12,MIN('Sch D. Workings'!AN1549,'Sch D. Workings'!$D$12-N548-T548-H548),'Sch D. Workings'!AN1549)))</f>
        <v>0</v>
      </c>
      <c r="AA548" s="221">
        <f>'Sch D. Workings'!AS1549</f>
        <v>0</v>
      </c>
      <c r="AB548" s="82">
        <f>IFERROR(LOOKUP('Sch D. Workings'!AP1549,$C$10:$C$14,$B$10:$B$14),0)</f>
        <v>0</v>
      </c>
      <c r="AC548" s="99">
        <f>COUNTIFS('Sch D. Workings'!AP1549,"&gt;"&amp;$D$14)</f>
        <v>0</v>
      </c>
    </row>
    <row r="549" spans="3:29" x14ac:dyDescent="0.35">
      <c r="C549" s="81" t="str">
        <f>IF('Sch A. Input'!B541="","",'Sch A. Input'!B541)</f>
        <v/>
      </c>
      <c r="D549" s="81" t="str">
        <f>IF('Sch A. Input'!C541="","",'Sch A. Input'!C541)</f>
        <v/>
      </c>
      <c r="E549" s="85"/>
      <c r="F549" s="85"/>
      <c r="G549" s="99">
        <f>'Sch D. Workings'!G1550</f>
        <v>0</v>
      </c>
      <c r="H549" s="310">
        <f>IF(OR('Sch D. Workings'!D543="",G549=0),0,(IF((SUMIFS('Sch A. Input'!H541:CJ541,'Sch A. Input'!$H$14:$CJ$14,"Total",'Sch A. Input'!$H$13:$CJ$13,"&lt;="&amp;$I$7))&gt;'Sch D. Workings'!$D$12,MIN('Sch D. Workings'!J1550,'Sch D. Workings'!$D$12),'Sch D. Workings'!J1550)))</f>
        <v>0</v>
      </c>
      <c r="I549" s="221">
        <f>'Sch D. Workings'!O1550</f>
        <v>0</v>
      </c>
      <c r="J549" s="82">
        <f>IFERROR(LOOKUP('Sch D. Workings'!L1550,$C$10:$C$14,$B$10:$B$14),0)</f>
        <v>0</v>
      </c>
      <c r="K549" s="99">
        <f>COUNTIFS('Sch D. Workings'!L1550,"&gt;"&amp;$D$14)</f>
        <v>0</v>
      </c>
      <c r="L549" s="300"/>
      <c r="M549" s="78">
        <f>'Sch D. Workings'!Q1550</f>
        <v>0</v>
      </c>
      <c r="N549" s="309">
        <f>IF(OR('Sch D. Workings'!D543="",$D$7&lt;=I$7,M549=0),0,(IF(H549='Sch D. Workings'!$D$12,"Exceeded Cap",IF((SUMIFS('Sch A. Input'!H541:CJ541,'Sch A. Input'!$H$14:$CJ$14,"Total",'Sch A. Input'!$H$13:$CJ$13,"&lt;="&amp;$O$7))&gt;'Sch D. Workings'!$D$12,MIN('Sch D. Workings'!T1550,'Sch D. Workings'!$D$12-H549),'Sch D. Workings'!T1550))))</f>
        <v>0</v>
      </c>
      <c r="O549" s="221">
        <f>'Sch D. Workings'!Y1550</f>
        <v>0</v>
      </c>
      <c r="P549" s="82">
        <f>IFERROR(LOOKUP('Sch D. Workings'!V1550,$C$10:$C$14,$B$10:$B$14),0)</f>
        <v>0</v>
      </c>
      <c r="Q549" s="99">
        <f>COUNTIFS('Sch D. Workings'!V1550,"&gt;"&amp;$D$14)</f>
        <v>0</v>
      </c>
      <c r="R549" s="85"/>
      <c r="S549" s="78">
        <f>'Sch D. Workings'!AA1550</f>
        <v>0</v>
      </c>
      <c r="T549" s="309">
        <f>IF(OR('Sch D. Workings'!D543="",$D$7&lt;=O$7,S549=0),0,IF(OR(N549="Exceeded Cap",SUM(H549,N549)='Sch D. Workings'!$D$12),"Exceeded cap",IF((SUMIFS('Sch A. Input'!H541:CJ541,'Sch A. Input'!$H$14:$CJ$14,"Total",'Sch A. Input'!$H$13:$CJ$13,"&lt;="&amp;$U$7))&gt;'Sch D. Workings'!$D$12,MIN('Sch D. Workings'!AD1550,'Sch D. Workings'!$D$12-N549-H549),'Sch D. Workings'!AD1550)))</f>
        <v>0</v>
      </c>
      <c r="U549" s="221">
        <f>'Sch D. Workings'!AI1550</f>
        <v>0</v>
      </c>
      <c r="V549" s="82">
        <f>IFERROR(LOOKUP('Sch D. Workings'!AF1550,$C$10:$C$14,$B$10:$B$14),0)</f>
        <v>0</v>
      </c>
      <c r="W549" s="99">
        <f>COUNTIFS('Sch D. Workings'!AF1550,"&gt;"&amp;$D$14)</f>
        <v>0</v>
      </c>
      <c r="X549" s="85"/>
      <c r="Y549" s="78">
        <f>'Sch D. Workings'!AK1550</f>
        <v>0</v>
      </c>
      <c r="Z549" s="309">
        <f>IF(OR('Sch D. Workings'!D543="",$D$7&lt;=U$7,Y549=0),0,IF(OR(T549="Exceeded Cap",N549="Exceeded Cap",SUM(H549,N549,T549)='Sch D. Workings'!$D$12),"Exceeded Cap",IF((SUMIFS('Sch A. Input'!H541:CJ541,'Sch A. Input'!$H$14:$CJ$14,"Total",'Sch A. Input'!$H$13:$CJ$13,"&lt;="&amp;$AA$7))&gt;'Sch D. Workings'!$D$12,MIN('Sch D. Workings'!AN1550,'Sch D. Workings'!$D$12-N549-T549-H549),'Sch D. Workings'!AN1550)))</f>
        <v>0</v>
      </c>
      <c r="AA549" s="221">
        <f>'Sch D. Workings'!AS1550</f>
        <v>0</v>
      </c>
      <c r="AB549" s="82">
        <f>IFERROR(LOOKUP('Sch D. Workings'!AP1550,$C$10:$C$14,$B$10:$B$14),0)</f>
        <v>0</v>
      </c>
      <c r="AC549" s="99">
        <f>COUNTIFS('Sch D. Workings'!AP1550,"&gt;"&amp;$D$14)</f>
        <v>0</v>
      </c>
    </row>
    <row r="550" spans="3:29" x14ac:dyDescent="0.35">
      <c r="C550" s="81" t="str">
        <f>IF('Sch A. Input'!B542="","",'Sch A. Input'!B542)</f>
        <v/>
      </c>
      <c r="D550" s="81" t="str">
        <f>IF('Sch A. Input'!C542="","",'Sch A. Input'!C542)</f>
        <v/>
      </c>
      <c r="E550" s="85"/>
      <c r="F550" s="85"/>
      <c r="G550" s="99">
        <f>'Sch D. Workings'!G1551</f>
        <v>0</v>
      </c>
      <c r="H550" s="310">
        <f>IF(OR('Sch D. Workings'!D544="",G550=0),0,(IF((SUMIFS('Sch A. Input'!H542:CJ542,'Sch A. Input'!$H$14:$CJ$14,"Total",'Sch A. Input'!$H$13:$CJ$13,"&lt;="&amp;$I$7))&gt;'Sch D. Workings'!$D$12,MIN('Sch D. Workings'!J1551,'Sch D. Workings'!$D$12),'Sch D. Workings'!J1551)))</f>
        <v>0</v>
      </c>
      <c r="I550" s="221">
        <f>'Sch D. Workings'!O1551</f>
        <v>0</v>
      </c>
      <c r="J550" s="82">
        <f>IFERROR(LOOKUP('Sch D. Workings'!L1551,$C$10:$C$14,$B$10:$B$14),0)</f>
        <v>0</v>
      </c>
      <c r="K550" s="99">
        <f>COUNTIFS('Sch D. Workings'!L1551,"&gt;"&amp;$D$14)</f>
        <v>0</v>
      </c>
      <c r="L550" s="300"/>
      <c r="M550" s="78">
        <f>'Sch D. Workings'!Q1551</f>
        <v>0</v>
      </c>
      <c r="N550" s="309">
        <f>IF(OR('Sch D. Workings'!D544="",$D$7&lt;=I$7,M550=0),0,(IF(H550='Sch D. Workings'!$D$12,"Exceeded Cap",IF((SUMIFS('Sch A. Input'!H542:CJ542,'Sch A. Input'!$H$14:$CJ$14,"Total",'Sch A. Input'!$H$13:$CJ$13,"&lt;="&amp;$O$7))&gt;'Sch D. Workings'!$D$12,MIN('Sch D. Workings'!T1551,'Sch D. Workings'!$D$12-H550),'Sch D. Workings'!T1551))))</f>
        <v>0</v>
      </c>
      <c r="O550" s="221">
        <f>'Sch D. Workings'!Y1551</f>
        <v>0</v>
      </c>
      <c r="P550" s="82">
        <f>IFERROR(LOOKUP('Sch D. Workings'!V1551,$C$10:$C$14,$B$10:$B$14),0)</f>
        <v>0</v>
      </c>
      <c r="Q550" s="99">
        <f>COUNTIFS('Sch D. Workings'!V1551,"&gt;"&amp;$D$14)</f>
        <v>0</v>
      </c>
      <c r="R550" s="85"/>
      <c r="S550" s="78">
        <f>'Sch D. Workings'!AA1551</f>
        <v>0</v>
      </c>
      <c r="T550" s="309">
        <f>IF(OR('Sch D. Workings'!D544="",$D$7&lt;=O$7,S550=0),0,IF(OR(N550="Exceeded Cap",SUM(H550,N550)='Sch D. Workings'!$D$12),"Exceeded cap",IF((SUMIFS('Sch A. Input'!H542:CJ542,'Sch A. Input'!$H$14:$CJ$14,"Total",'Sch A. Input'!$H$13:$CJ$13,"&lt;="&amp;$U$7))&gt;'Sch D. Workings'!$D$12,MIN('Sch D. Workings'!AD1551,'Sch D. Workings'!$D$12-N550-H550),'Sch D. Workings'!AD1551)))</f>
        <v>0</v>
      </c>
      <c r="U550" s="221">
        <f>'Sch D. Workings'!AI1551</f>
        <v>0</v>
      </c>
      <c r="V550" s="82">
        <f>IFERROR(LOOKUP('Sch D. Workings'!AF1551,$C$10:$C$14,$B$10:$B$14),0)</f>
        <v>0</v>
      </c>
      <c r="W550" s="99">
        <f>COUNTIFS('Sch D. Workings'!AF1551,"&gt;"&amp;$D$14)</f>
        <v>0</v>
      </c>
      <c r="X550" s="85"/>
      <c r="Y550" s="78">
        <f>'Sch D. Workings'!AK1551</f>
        <v>0</v>
      </c>
      <c r="Z550" s="309">
        <f>IF(OR('Sch D. Workings'!D544="",$D$7&lt;=U$7,Y550=0),0,IF(OR(T550="Exceeded Cap",N550="Exceeded Cap",SUM(H550,N550,T550)='Sch D. Workings'!$D$12),"Exceeded Cap",IF((SUMIFS('Sch A. Input'!H542:CJ542,'Sch A. Input'!$H$14:$CJ$14,"Total",'Sch A. Input'!$H$13:$CJ$13,"&lt;="&amp;$AA$7))&gt;'Sch D. Workings'!$D$12,MIN('Sch D. Workings'!AN1551,'Sch D. Workings'!$D$12-N550-T550-H550),'Sch D. Workings'!AN1551)))</f>
        <v>0</v>
      </c>
      <c r="AA550" s="221">
        <f>'Sch D. Workings'!AS1551</f>
        <v>0</v>
      </c>
      <c r="AB550" s="82">
        <f>IFERROR(LOOKUP('Sch D. Workings'!AP1551,$C$10:$C$14,$B$10:$B$14),0)</f>
        <v>0</v>
      </c>
      <c r="AC550" s="99">
        <f>COUNTIFS('Sch D. Workings'!AP1551,"&gt;"&amp;$D$14)</f>
        <v>0</v>
      </c>
    </row>
    <row r="551" spans="3:29" x14ac:dyDescent="0.35">
      <c r="C551" s="81" t="str">
        <f>IF('Sch A. Input'!B543="","",'Sch A. Input'!B543)</f>
        <v/>
      </c>
      <c r="D551" s="81" t="str">
        <f>IF('Sch A. Input'!C543="","",'Sch A. Input'!C543)</f>
        <v/>
      </c>
      <c r="E551" s="85"/>
      <c r="F551" s="85"/>
      <c r="G551" s="99">
        <f>'Sch D. Workings'!G1552</f>
        <v>0</v>
      </c>
      <c r="H551" s="310">
        <f>IF(OR('Sch D. Workings'!D545="",G551=0),0,(IF((SUMIFS('Sch A. Input'!H543:CJ543,'Sch A. Input'!$H$14:$CJ$14,"Total",'Sch A. Input'!$H$13:$CJ$13,"&lt;="&amp;$I$7))&gt;'Sch D. Workings'!$D$12,MIN('Sch D. Workings'!J1552,'Sch D. Workings'!$D$12),'Sch D. Workings'!J1552)))</f>
        <v>0</v>
      </c>
      <c r="I551" s="221">
        <f>'Sch D. Workings'!O1552</f>
        <v>0</v>
      </c>
      <c r="J551" s="82">
        <f>IFERROR(LOOKUP('Sch D. Workings'!L1552,$C$10:$C$14,$B$10:$B$14),0)</f>
        <v>0</v>
      </c>
      <c r="K551" s="99">
        <f>COUNTIFS('Sch D. Workings'!L1552,"&gt;"&amp;$D$14)</f>
        <v>0</v>
      </c>
      <c r="L551" s="300"/>
      <c r="M551" s="78">
        <f>'Sch D. Workings'!Q1552</f>
        <v>0</v>
      </c>
      <c r="N551" s="309">
        <f>IF(OR('Sch D. Workings'!D545="",$D$7&lt;=I$7,M551=0),0,(IF(H551='Sch D. Workings'!$D$12,"Exceeded Cap",IF((SUMIFS('Sch A. Input'!H543:CJ543,'Sch A. Input'!$H$14:$CJ$14,"Total",'Sch A. Input'!$H$13:$CJ$13,"&lt;="&amp;$O$7))&gt;'Sch D. Workings'!$D$12,MIN('Sch D. Workings'!T1552,'Sch D. Workings'!$D$12-H551),'Sch D. Workings'!T1552))))</f>
        <v>0</v>
      </c>
      <c r="O551" s="221">
        <f>'Sch D. Workings'!Y1552</f>
        <v>0</v>
      </c>
      <c r="P551" s="82">
        <f>IFERROR(LOOKUP('Sch D. Workings'!V1552,$C$10:$C$14,$B$10:$B$14),0)</f>
        <v>0</v>
      </c>
      <c r="Q551" s="99">
        <f>COUNTIFS('Sch D. Workings'!V1552,"&gt;"&amp;$D$14)</f>
        <v>0</v>
      </c>
      <c r="R551" s="85"/>
      <c r="S551" s="78">
        <f>'Sch D. Workings'!AA1552</f>
        <v>0</v>
      </c>
      <c r="T551" s="309">
        <f>IF(OR('Sch D. Workings'!D545="",$D$7&lt;=O$7,S551=0),0,IF(OR(N551="Exceeded Cap",SUM(H551,N551)='Sch D. Workings'!$D$12),"Exceeded cap",IF((SUMIFS('Sch A. Input'!H543:CJ543,'Sch A. Input'!$H$14:$CJ$14,"Total",'Sch A. Input'!$H$13:$CJ$13,"&lt;="&amp;$U$7))&gt;'Sch D. Workings'!$D$12,MIN('Sch D. Workings'!AD1552,'Sch D. Workings'!$D$12-N551-H551),'Sch D. Workings'!AD1552)))</f>
        <v>0</v>
      </c>
      <c r="U551" s="221">
        <f>'Sch D. Workings'!AI1552</f>
        <v>0</v>
      </c>
      <c r="V551" s="82">
        <f>IFERROR(LOOKUP('Sch D. Workings'!AF1552,$C$10:$C$14,$B$10:$B$14),0)</f>
        <v>0</v>
      </c>
      <c r="W551" s="99">
        <f>COUNTIFS('Sch D. Workings'!AF1552,"&gt;"&amp;$D$14)</f>
        <v>0</v>
      </c>
      <c r="X551" s="85"/>
      <c r="Y551" s="78">
        <f>'Sch D. Workings'!AK1552</f>
        <v>0</v>
      </c>
      <c r="Z551" s="309">
        <f>IF(OR('Sch D. Workings'!D545="",$D$7&lt;=U$7,Y551=0),0,IF(OR(T551="Exceeded Cap",N551="Exceeded Cap",SUM(H551,N551,T551)='Sch D. Workings'!$D$12),"Exceeded Cap",IF((SUMIFS('Sch A. Input'!H543:CJ543,'Sch A. Input'!$H$14:$CJ$14,"Total",'Sch A. Input'!$H$13:$CJ$13,"&lt;="&amp;$AA$7))&gt;'Sch D. Workings'!$D$12,MIN('Sch D. Workings'!AN1552,'Sch D. Workings'!$D$12-N551-T551-H551),'Sch D. Workings'!AN1552)))</f>
        <v>0</v>
      </c>
      <c r="AA551" s="221">
        <f>'Sch D. Workings'!AS1552</f>
        <v>0</v>
      </c>
      <c r="AB551" s="82">
        <f>IFERROR(LOOKUP('Sch D. Workings'!AP1552,$C$10:$C$14,$B$10:$B$14),0)</f>
        <v>0</v>
      </c>
      <c r="AC551" s="99">
        <f>COUNTIFS('Sch D. Workings'!AP1552,"&gt;"&amp;$D$14)</f>
        <v>0</v>
      </c>
    </row>
    <row r="552" spans="3:29" x14ac:dyDescent="0.35">
      <c r="C552" s="81" t="str">
        <f>IF('Sch A. Input'!B544="","",'Sch A. Input'!B544)</f>
        <v/>
      </c>
      <c r="D552" s="81" t="str">
        <f>IF('Sch A. Input'!C544="","",'Sch A. Input'!C544)</f>
        <v/>
      </c>
      <c r="E552" s="85"/>
      <c r="F552" s="85"/>
      <c r="G552" s="99">
        <f>'Sch D. Workings'!G1553</f>
        <v>0</v>
      </c>
      <c r="H552" s="310">
        <f>IF(OR('Sch D. Workings'!D546="",G552=0),0,(IF((SUMIFS('Sch A. Input'!H544:CJ544,'Sch A. Input'!$H$14:$CJ$14,"Total",'Sch A. Input'!$H$13:$CJ$13,"&lt;="&amp;$I$7))&gt;'Sch D. Workings'!$D$12,MIN('Sch D. Workings'!J1553,'Sch D. Workings'!$D$12),'Sch D. Workings'!J1553)))</f>
        <v>0</v>
      </c>
      <c r="I552" s="221">
        <f>'Sch D. Workings'!O1553</f>
        <v>0</v>
      </c>
      <c r="J552" s="82">
        <f>IFERROR(LOOKUP('Sch D. Workings'!L1553,$C$10:$C$14,$B$10:$B$14),0)</f>
        <v>0</v>
      </c>
      <c r="K552" s="99">
        <f>COUNTIFS('Sch D. Workings'!L1553,"&gt;"&amp;$D$14)</f>
        <v>0</v>
      </c>
      <c r="L552" s="300"/>
      <c r="M552" s="78">
        <f>'Sch D. Workings'!Q1553</f>
        <v>0</v>
      </c>
      <c r="N552" s="309">
        <f>IF(OR('Sch D. Workings'!D546="",$D$7&lt;=I$7,M552=0),0,(IF(H552='Sch D. Workings'!$D$12,"Exceeded Cap",IF((SUMIFS('Sch A. Input'!H544:CJ544,'Sch A. Input'!$H$14:$CJ$14,"Total",'Sch A. Input'!$H$13:$CJ$13,"&lt;="&amp;$O$7))&gt;'Sch D. Workings'!$D$12,MIN('Sch D. Workings'!T1553,'Sch D. Workings'!$D$12-H552),'Sch D. Workings'!T1553))))</f>
        <v>0</v>
      </c>
      <c r="O552" s="221">
        <f>'Sch D. Workings'!Y1553</f>
        <v>0</v>
      </c>
      <c r="P552" s="82">
        <f>IFERROR(LOOKUP('Sch D. Workings'!V1553,$C$10:$C$14,$B$10:$B$14),0)</f>
        <v>0</v>
      </c>
      <c r="Q552" s="99">
        <f>COUNTIFS('Sch D. Workings'!V1553,"&gt;"&amp;$D$14)</f>
        <v>0</v>
      </c>
      <c r="R552" s="85"/>
      <c r="S552" s="78">
        <f>'Sch D. Workings'!AA1553</f>
        <v>0</v>
      </c>
      <c r="T552" s="309">
        <f>IF(OR('Sch D. Workings'!D546="",$D$7&lt;=O$7,S552=0),0,IF(OR(N552="Exceeded Cap",SUM(H552,N552)='Sch D. Workings'!$D$12),"Exceeded cap",IF((SUMIFS('Sch A. Input'!H544:CJ544,'Sch A. Input'!$H$14:$CJ$14,"Total",'Sch A. Input'!$H$13:$CJ$13,"&lt;="&amp;$U$7))&gt;'Sch D. Workings'!$D$12,MIN('Sch D. Workings'!AD1553,'Sch D. Workings'!$D$12-N552-H552),'Sch D. Workings'!AD1553)))</f>
        <v>0</v>
      </c>
      <c r="U552" s="221">
        <f>'Sch D. Workings'!AI1553</f>
        <v>0</v>
      </c>
      <c r="V552" s="82">
        <f>IFERROR(LOOKUP('Sch D. Workings'!AF1553,$C$10:$C$14,$B$10:$B$14),0)</f>
        <v>0</v>
      </c>
      <c r="W552" s="99">
        <f>COUNTIFS('Sch D. Workings'!AF1553,"&gt;"&amp;$D$14)</f>
        <v>0</v>
      </c>
      <c r="X552" s="85"/>
      <c r="Y552" s="78">
        <f>'Sch D. Workings'!AK1553</f>
        <v>0</v>
      </c>
      <c r="Z552" s="309">
        <f>IF(OR('Sch D. Workings'!D546="",$D$7&lt;=U$7,Y552=0),0,IF(OR(T552="Exceeded Cap",N552="Exceeded Cap",SUM(H552,N552,T552)='Sch D. Workings'!$D$12),"Exceeded Cap",IF((SUMIFS('Sch A. Input'!H544:CJ544,'Sch A. Input'!$H$14:$CJ$14,"Total",'Sch A. Input'!$H$13:$CJ$13,"&lt;="&amp;$AA$7))&gt;'Sch D. Workings'!$D$12,MIN('Sch D. Workings'!AN1553,'Sch D. Workings'!$D$12-N552-T552-H552),'Sch D. Workings'!AN1553)))</f>
        <v>0</v>
      </c>
      <c r="AA552" s="221">
        <f>'Sch D. Workings'!AS1553</f>
        <v>0</v>
      </c>
      <c r="AB552" s="82">
        <f>IFERROR(LOOKUP('Sch D. Workings'!AP1553,$C$10:$C$14,$B$10:$B$14),0)</f>
        <v>0</v>
      </c>
      <c r="AC552" s="99">
        <f>COUNTIFS('Sch D. Workings'!AP1553,"&gt;"&amp;$D$14)</f>
        <v>0</v>
      </c>
    </row>
    <row r="553" spans="3:29" x14ac:dyDescent="0.35">
      <c r="C553" s="81" t="str">
        <f>IF('Sch A. Input'!B545="","",'Sch A. Input'!B545)</f>
        <v/>
      </c>
      <c r="D553" s="81" t="str">
        <f>IF('Sch A. Input'!C545="","",'Sch A. Input'!C545)</f>
        <v/>
      </c>
      <c r="E553" s="85"/>
      <c r="F553" s="85"/>
      <c r="G553" s="99">
        <f>'Sch D. Workings'!G1554</f>
        <v>0</v>
      </c>
      <c r="H553" s="310">
        <f>IF(OR('Sch D. Workings'!D547="",G553=0),0,(IF((SUMIFS('Sch A. Input'!H545:CJ545,'Sch A. Input'!$H$14:$CJ$14,"Total",'Sch A. Input'!$H$13:$CJ$13,"&lt;="&amp;$I$7))&gt;'Sch D. Workings'!$D$12,MIN('Sch D. Workings'!J1554,'Sch D. Workings'!$D$12),'Sch D. Workings'!J1554)))</f>
        <v>0</v>
      </c>
      <c r="I553" s="221">
        <f>'Sch D. Workings'!O1554</f>
        <v>0</v>
      </c>
      <c r="J553" s="82">
        <f>IFERROR(LOOKUP('Sch D. Workings'!L1554,$C$10:$C$14,$B$10:$B$14),0)</f>
        <v>0</v>
      </c>
      <c r="K553" s="99">
        <f>COUNTIFS('Sch D. Workings'!L1554,"&gt;"&amp;$D$14)</f>
        <v>0</v>
      </c>
      <c r="L553" s="300"/>
      <c r="M553" s="78">
        <f>'Sch D. Workings'!Q1554</f>
        <v>0</v>
      </c>
      <c r="N553" s="309">
        <f>IF(OR('Sch D. Workings'!D547="",$D$7&lt;=I$7,M553=0),0,(IF(H553='Sch D. Workings'!$D$12,"Exceeded Cap",IF((SUMIFS('Sch A. Input'!H545:CJ545,'Sch A. Input'!$H$14:$CJ$14,"Total",'Sch A. Input'!$H$13:$CJ$13,"&lt;="&amp;$O$7))&gt;'Sch D. Workings'!$D$12,MIN('Sch D. Workings'!T1554,'Sch D. Workings'!$D$12-H553),'Sch D. Workings'!T1554))))</f>
        <v>0</v>
      </c>
      <c r="O553" s="221">
        <f>'Sch D. Workings'!Y1554</f>
        <v>0</v>
      </c>
      <c r="P553" s="82">
        <f>IFERROR(LOOKUP('Sch D. Workings'!V1554,$C$10:$C$14,$B$10:$B$14),0)</f>
        <v>0</v>
      </c>
      <c r="Q553" s="99">
        <f>COUNTIFS('Sch D. Workings'!V1554,"&gt;"&amp;$D$14)</f>
        <v>0</v>
      </c>
      <c r="R553" s="85"/>
      <c r="S553" s="78">
        <f>'Sch D. Workings'!AA1554</f>
        <v>0</v>
      </c>
      <c r="T553" s="309">
        <f>IF(OR('Sch D. Workings'!D547="",$D$7&lt;=O$7,S553=0),0,IF(OR(N553="Exceeded Cap",SUM(H553,N553)='Sch D. Workings'!$D$12),"Exceeded cap",IF((SUMIFS('Sch A. Input'!H545:CJ545,'Sch A. Input'!$H$14:$CJ$14,"Total",'Sch A. Input'!$H$13:$CJ$13,"&lt;="&amp;$U$7))&gt;'Sch D. Workings'!$D$12,MIN('Sch D. Workings'!AD1554,'Sch D. Workings'!$D$12-N553-H553),'Sch D. Workings'!AD1554)))</f>
        <v>0</v>
      </c>
      <c r="U553" s="221">
        <f>'Sch D. Workings'!AI1554</f>
        <v>0</v>
      </c>
      <c r="V553" s="82">
        <f>IFERROR(LOOKUP('Sch D. Workings'!AF1554,$C$10:$C$14,$B$10:$B$14),0)</f>
        <v>0</v>
      </c>
      <c r="W553" s="99">
        <f>COUNTIFS('Sch D. Workings'!AF1554,"&gt;"&amp;$D$14)</f>
        <v>0</v>
      </c>
      <c r="X553" s="85"/>
      <c r="Y553" s="78">
        <f>'Sch D. Workings'!AK1554</f>
        <v>0</v>
      </c>
      <c r="Z553" s="309">
        <f>IF(OR('Sch D. Workings'!D547="",$D$7&lt;=U$7,Y553=0),0,IF(OR(T553="Exceeded Cap",N553="Exceeded Cap",SUM(H553,N553,T553)='Sch D. Workings'!$D$12),"Exceeded Cap",IF((SUMIFS('Sch A. Input'!H545:CJ545,'Sch A. Input'!$H$14:$CJ$14,"Total",'Sch A. Input'!$H$13:$CJ$13,"&lt;="&amp;$AA$7))&gt;'Sch D. Workings'!$D$12,MIN('Sch D. Workings'!AN1554,'Sch D. Workings'!$D$12-N553-T553-H553),'Sch D. Workings'!AN1554)))</f>
        <v>0</v>
      </c>
      <c r="AA553" s="221">
        <f>'Sch D. Workings'!AS1554</f>
        <v>0</v>
      </c>
      <c r="AB553" s="82">
        <f>IFERROR(LOOKUP('Sch D. Workings'!AP1554,$C$10:$C$14,$B$10:$B$14),0)</f>
        <v>0</v>
      </c>
      <c r="AC553" s="99">
        <f>COUNTIFS('Sch D. Workings'!AP1554,"&gt;"&amp;$D$14)</f>
        <v>0</v>
      </c>
    </row>
    <row r="554" spans="3:29" x14ac:dyDescent="0.35">
      <c r="C554" s="81" t="str">
        <f>IF('Sch A. Input'!B546="","",'Sch A. Input'!B546)</f>
        <v/>
      </c>
      <c r="D554" s="81" t="str">
        <f>IF('Sch A. Input'!C546="","",'Sch A. Input'!C546)</f>
        <v/>
      </c>
      <c r="E554" s="85"/>
      <c r="F554" s="85"/>
      <c r="G554" s="99">
        <f>'Sch D. Workings'!G1555</f>
        <v>0</v>
      </c>
      <c r="H554" s="310">
        <f>IF(OR('Sch D. Workings'!D548="",G554=0),0,(IF((SUMIFS('Sch A. Input'!H546:CJ546,'Sch A. Input'!$H$14:$CJ$14,"Total",'Sch A. Input'!$H$13:$CJ$13,"&lt;="&amp;$I$7))&gt;'Sch D. Workings'!$D$12,MIN('Sch D. Workings'!J1555,'Sch D. Workings'!$D$12),'Sch D. Workings'!J1555)))</f>
        <v>0</v>
      </c>
      <c r="I554" s="221">
        <f>'Sch D. Workings'!O1555</f>
        <v>0</v>
      </c>
      <c r="J554" s="82">
        <f>IFERROR(LOOKUP('Sch D. Workings'!L1555,$C$10:$C$14,$B$10:$B$14),0)</f>
        <v>0</v>
      </c>
      <c r="K554" s="99">
        <f>COUNTIFS('Sch D. Workings'!L1555,"&gt;"&amp;$D$14)</f>
        <v>0</v>
      </c>
      <c r="L554" s="300"/>
      <c r="M554" s="78">
        <f>'Sch D. Workings'!Q1555</f>
        <v>0</v>
      </c>
      <c r="N554" s="309">
        <f>IF(OR('Sch D. Workings'!D548="",$D$7&lt;=I$7,M554=0),0,(IF(H554='Sch D. Workings'!$D$12,"Exceeded Cap",IF((SUMIFS('Sch A. Input'!H546:CJ546,'Sch A. Input'!$H$14:$CJ$14,"Total",'Sch A. Input'!$H$13:$CJ$13,"&lt;="&amp;$O$7))&gt;'Sch D. Workings'!$D$12,MIN('Sch D. Workings'!T1555,'Sch D. Workings'!$D$12-H554),'Sch D. Workings'!T1555))))</f>
        <v>0</v>
      </c>
      <c r="O554" s="221">
        <f>'Sch D. Workings'!Y1555</f>
        <v>0</v>
      </c>
      <c r="P554" s="82">
        <f>IFERROR(LOOKUP('Sch D. Workings'!V1555,$C$10:$C$14,$B$10:$B$14),0)</f>
        <v>0</v>
      </c>
      <c r="Q554" s="99">
        <f>COUNTIFS('Sch D. Workings'!V1555,"&gt;"&amp;$D$14)</f>
        <v>0</v>
      </c>
      <c r="R554" s="85"/>
      <c r="S554" s="78">
        <f>'Sch D. Workings'!AA1555</f>
        <v>0</v>
      </c>
      <c r="T554" s="309">
        <f>IF(OR('Sch D. Workings'!D548="",$D$7&lt;=O$7,S554=0),0,IF(OR(N554="Exceeded Cap",SUM(H554,N554)='Sch D. Workings'!$D$12),"Exceeded cap",IF((SUMIFS('Sch A. Input'!H546:CJ546,'Sch A. Input'!$H$14:$CJ$14,"Total",'Sch A. Input'!$H$13:$CJ$13,"&lt;="&amp;$U$7))&gt;'Sch D. Workings'!$D$12,MIN('Sch D. Workings'!AD1555,'Sch D. Workings'!$D$12-N554-H554),'Sch D. Workings'!AD1555)))</f>
        <v>0</v>
      </c>
      <c r="U554" s="221">
        <f>'Sch D. Workings'!AI1555</f>
        <v>0</v>
      </c>
      <c r="V554" s="82">
        <f>IFERROR(LOOKUP('Sch D. Workings'!AF1555,$C$10:$C$14,$B$10:$B$14),0)</f>
        <v>0</v>
      </c>
      <c r="W554" s="99">
        <f>COUNTIFS('Sch D. Workings'!AF1555,"&gt;"&amp;$D$14)</f>
        <v>0</v>
      </c>
      <c r="X554" s="85"/>
      <c r="Y554" s="78">
        <f>'Sch D. Workings'!AK1555</f>
        <v>0</v>
      </c>
      <c r="Z554" s="309">
        <f>IF(OR('Sch D. Workings'!D548="",$D$7&lt;=U$7,Y554=0),0,IF(OR(T554="Exceeded Cap",N554="Exceeded Cap",SUM(H554,N554,T554)='Sch D. Workings'!$D$12),"Exceeded Cap",IF((SUMIFS('Sch A. Input'!H546:CJ546,'Sch A. Input'!$H$14:$CJ$14,"Total",'Sch A. Input'!$H$13:$CJ$13,"&lt;="&amp;$AA$7))&gt;'Sch D. Workings'!$D$12,MIN('Sch D. Workings'!AN1555,'Sch D. Workings'!$D$12-N554-T554-H554),'Sch D. Workings'!AN1555)))</f>
        <v>0</v>
      </c>
      <c r="AA554" s="221">
        <f>'Sch D. Workings'!AS1555</f>
        <v>0</v>
      </c>
      <c r="AB554" s="82">
        <f>IFERROR(LOOKUP('Sch D. Workings'!AP1555,$C$10:$C$14,$B$10:$B$14),0)</f>
        <v>0</v>
      </c>
      <c r="AC554" s="99">
        <f>COUNTIFS('Sch D. Workings'!AP1555,"&gt;"&amp;$D$14)</f>
        <v>0</v>
      </c>
    </row>
    <row r="555" spans="3:29" x14ac:dyDescent="0.35">
      <c r="C555" s="81" t="str">
        <f>IF('Sch A. Input'!B547="","",'Sch A. Input'!B547)</f>
        <v/>
      </c>
      <c r="D555" s="81" t="str">
        <f>IF('Sch A. Input'!C547="","",'Sch A. Input'!C547)</f>
        <v/>
      </c>
      <c r="E555" s="85"/>
      <c r="F555" s="85"/>
      <c r="G555" s="99">
        <f>'Sch D. Workings'!G1556</f>
        <v>0</v>
      </c>
      <c r="H555" s="310">
        <f>IF(OR('Sch D. Workings'!D549="",G555=0),0,(IF((SUMIFS('Sch A. Input'!H547:CJ547,'Sch A. Input'!$H$14:$CJ$14,"Total",'Sch A. Input'!$H$13:$CJ$13,"&lt;="&amp;$I$7))&gt;'Sch D. Workings'!$D$12,MIN('Sch D. Workings'!J1556,'Sch D. Workings'!$D$12),'Sch D. Workings'!J1556)))</f>
        <v>0</v>
      </c>
      <c r="I555" s="221">
        <f>'Sch D. Workings'!O1556</f>
        <v>0</v>
      </c>
      <c r="J555" s="82">
        <f>IFERROR(LOOKUP('Sch D. Workings'!L1556,$C$10:$C$14,$B$10:$B$14),0)</f>
        <v>0</v>
      </c>
      <c r="K555" s="99">
        <f>COUNTIFS('Sch D. Workings'!L1556,"&gt;"&amp;$D$14)</f>
        <v>0</v>
      </c>
      <c r="L555" s="300"/>
      <c r="M555" s="78">
        <f>'Sch D. Workings'!Q1556</f>
        <v>0</v>
      </c>
      <c r="N555" s="309">
        <f>IF(OR('Sch D. Workings'!D549="",$D$7&lt;=I$7,M555=0),0,(IF(H555='Sch D. Workings'!$D$12,"Exceeded Cap",IF((SUMIFS('Sch A. Input'!H547:CJ547,'Sch A. Input'!$H$14:$CJ$14,"Total",'Sch A. Input'!$H$13:$CJ$13,"&lt;="&amp;$O$7))&gt;'Sch D. Workings'!$D$12,MIN('Sch D. Workings'!T1556,'Sch D. Workings'!$D$12-H555),'Sch D. Workings'!T1556))))</f>
        <v>0</v>
      </c>
      <c r="O555" s="221">
        <f>'Sch D. Workings'!Y1556</f>
        <v>0</v>
      </c>
      <c r="P555" s="82">
        <f>IFERROR(LOOKUP('Sch D. Workings'!V1556,$C$10:$C$14,$B$10:$B$14),0)</f>
        <v>0</v>
      </c>
      <c r="Q555" s="99">
        <f>COUNTIFS('Sch D. Workings'!V1556,"&gt;"&amp;$D$14)</f>
        <v>0</v>
      </c>
      <c r="R555" s="85"/>
      <c r="S555" s="78">
        <f>'Sch D. Workings'!AA1556</f>
        <v>0</v>
      </c>
      <c r="T555" s="309">
        <f>IF(OR('Sch D. Workings'!D549="",$D$7&lt;=O$7,S555=0),0,IF(OR(N555="Exceeded Cap",SUM(H555,N555)='Sch D. Workings'!$D$12),"Exceeded cap",IF((SUMIFS('Sch A. Input'!H547:CJ547,'Sch A. Input'!$H$14:$CJ$14,"Total",'Sch A. Input'!$H$13:$CJ$13,"&lt;="&amp;$U$7))&gt;'Sch D. Workings'!$D$12,MIN('Sch D. Workings'!AD1556,'Sch D. Workings'!$D$12-N555-H555),'Sch D. Workings'!AD1556)))</f>
        <v>0</v>
      </c>
      <c r="U555" s="221">
        <f>'Sch D. Workings'!AI1556</f>
        <v>0</v>
      </c>
      <c r="V555" s="82">
        <f>IFERROR(LOOKUP('Sch D. Workings'!AF1556,$C$10:$C$14,$B$10:$B$14),0)</f>
        <v>0</v>
      </c>
      <c r="W555" s="99">
        <f>COUNTIFS('Sch D. Workings'!AF1556,"&gt;"&amp;$D$14)</f>
        <v>0</v>
      </c>
      <c r="X555" s="85"/>
      <c r="Y555" s="78">
        <f>'Sch D. Workings'!AK1556</f>
        <v>0</v>
      </c>
      <c r="Z555" s="309">
        <f>IF(OR('Sch D. Workings'!D549="",$D$7&lt;=U$7,Y555=0),0,IF(OR(T555="Exceeded Cap",N555="Exceeded Cap",SUM(H555,N555,T555)='Sch D. Workings'!$D$12),"Exceeded Cap",IF((SUMIFS('Sch A. Input'!H547:CJ547,'Sch A. Input'!$H$14:$CJ$14,"Total",'Sch A. Input'!$H$13:$CJ$13,"&lt;="&amp;$AA$7))&gt;'Sch D. Workings'!$D$12,MIN('Sch D. Workings'!AN1556,'Sch D. Workings'!$D$12-N555-T555-H555),'Sch D. Workings'!AN1556)))</f>
        <v>0</v>
      </c>
      <c r="AA555" s="221">
        <f>'Sch D. Workings'!AS1556</f>
        <v>0</v>
      </c>
      <c r="AB555" s="82">
        <f>IFERROR(LOOKUP('Sch D. Workings'!AP1556,$C$10:$C$14,$B$10:$B$14),0)</f>
        <v>0</v>
      </c>
      <c r="AC555" s="99">
        <f>COUNTIFS('Sch D. Workings'!AP1556,"&gt;"&amp;$D$14)</f>
        <v>0</v>
      </c>
    </row>
    <row r="556" spans="3:29" x14ac:dyDescent="0.35">
      <c r="C556" s="81" t="str">
        <f>IF('Sch A. Input'!B548="","",'Sch A. Input'!B548)</f>
        <v/>
      </c>
      <c r="D556" s="81" t="str">
        <f>IF('Sch A. Input'!C548="","",'Sch A. Input'!C548)</f>
        <v/>
      </c>
      <c r="E556" s="85"/>
      <c r="F556" s="85"/>
      <c r="G556" s="99">
        <f>'Sch D. Workings'!G1557</f>
        <v>0</v>
      </c>
      <c r="H556" s="310">
        <f>IF(OR('Sch D. Workings'!D550="",G556=0),0,(IF((SUMIFS('Sch A. Input'!H548:CJ548,'Sch A. Input'!$H$14:$CJ$14,"Total",'Sch A. Input'!$H$13:$CJ$13,"&lt;="&amp;$I$7))&gt;'Sch D. Workings'!$D$12,MIN('Sch D. Workings'!J1557,'Sch D. Workings'!$D$12),'Sch D. Workings'!J1557)))</f>
        <v>0</v>
      </c>
      <c r="I556" s="221">
        <f>'Sch D. Workings'!O1557</f>
        <v>0</v>
      </c>
      <c r="J556" s="82">
        <f>IFERROR(LOOKUP('Sch D. Workings'!L1557,$C$10:$C$14,$B$10:$B$14),0)</f>
        <v>0</v>
      </c>
      <c r="K556" s="99">
        <f>COUNTIFS('Sch D. Workings'!L1557,"&gt;"&amp;$D$14)</f>
        <v>0</v>
      </c>
      <c r="L556" s="300"/>
      <c r="M556" s="78">
        <f>'Sch D. Workings'!Q1557</f>
        <v>0</v>
      </c>
      <c r="N556" s="309">
        <f>IF(OR('Sch D. Workings'!D550="",$D$7&lt;=I$7,M556=0),0,(IF(H556='Sch D. Workings'!$D$12,"Exceeded Cap",IF((SUMIFS('Sch A. Input'!H548:CJ548,'Sch A. Input'!$H$14:$CJ$14,"Total",'Sch A. Input'!$H$13:$CJ$13,"&lt;="&amp;$O$7))&gt;'Sch D. Workings'!$D$12,MIN('Sch D. Workings'!T1557,'Sch D. Workings'!$D$12-H556),'Sch D. Workings'!T1557))))</f>
        <v>0</v>
      </c>
      <c r="O556" s="221">
        <f>'Sch D. Workings'!Y1557</f>
        <v>0</v>
      </c>
      <c r="P556" s="82">
        <f>IFERROR(LOOKUP('Sch D. Workings'!V1557,$C$10:$C$14,$B$10:$B$14),0)</f>
        <v>0</v>
      </c>
      <c r="Q556" s="99">
        <f>COUNTIFS('Sch D. Workings'!V1557,"&gt;"&amp;$D$14)</f>
        <v>0</v>
      </c>
      <c r="R556" s="85"/>
      <c r="S556" s="78">
        <f>'Sch D. Workings'!AA1557</f>
        <v>0</v>
      </c>
      <c r="T556" s="309">
        <f>IF(OR('Sch D. Workings'!D550="",$D$7&lt;=O$7,S556=0),0,IF(OR(N556="Exceeded Cap",SUM(H556,N556)='Sch D. Workings'!$D$12),"Exceeded cap",IF((SUMIFS('Sch A. Input'!H548:CJ548,'Sch A. Input'!$H$14:$CJ$14,"Total",'Sch A. Input'!$H$13:$CJ$13,"&lt;="&amp;$U$7))&gt;'Sch D. Workings'!$D$12,MIN('Sch D. Workings'!AD1557,'Sch D. Workings'!$D$12-N556-H556),'Sch D. Workings'!AD1557)))</f>
        <v>0</v>
      </c>
      <c r="U556" s="221">
        <f>'Sch D. Workings'!AI1557</f>
        <v>0</v>
      </c>
      <c r="V556" s="82">
        <f>IFERROR(LOOKUP('Sch D. Workings'!AF1557,$C$10:$C$14,$B$10:$B$14),0)</f>
        <v>0</v>
      </c>
      <c r="W556" s="99">
        <f>COUNTIFS('Sch D. Workings'!AF1557,"&gt;"&amp;$D$14)</f>
        <v>0</v>
      </c>
      <c r="X556" s="85"/>
      <c r="Y556" s="78">
        <f>'Sch D. Workings'!AK1557</f>
        <v>0</v>
      </c>
      <c r="Z556" s="309">
        <f>IF(OR('Sch D. Workings'!D550="",$D$7&lt;=U$7,Y556=0),0,IF(OR(T556="Exceeded Cap",N556="Exceeded Cap",SUM(H556,N556,T556)='Sch D. Workings'!$D$12),"Exceeded Cap",IF((SUMIFS('Sch A. Input'!H548:CJ548,'Sch A. Input'!$H$14:$CJ$14,"Total",'Sch A. Input'!$H$13:$CJ$13,"&lt;="&amp;$AA$7))&gt;'Sch D. Workings'!$D$12,MIN('Sch D. Workings'!AN1557,'Sch D. Workings'!$D$12-N556-T556-H556),'Sch D. Workings'!AN1557)))</f>
        <v>0</v>
      </c>
      <c r="AA556" s="221">
        <f>'Sch D. Workings'!AS1557</f>
        <v>0</v>
      </c>
      <c r="AB556" s="82">
        <f>IFERROR(LOOKUP('Sch D. Workings'!AP1557,$C$10:$C$14,$B$10:$B$14),0)</f>
        <v>0</v>
      </c>
      <c r="AC556" s="99">
        <f>COUNTIFS('Sch D. Workings'!AP1557,"&gt;"&amp;$D$14)</f>
        <v>0</v>
      </c>
    </row>
    <row r="557" spans="3:29" x14ac:dyDescent="0.35">
      <c r="C557" s="81" t="str">
        <f>IF('Sch A. Input'!B549="","",'Sch A. Input'!B549)</f>
        <v/>
      </c>
      <c r="D557" s="81" t="str">
        <f>IF('Sch A. Input'!C549="","",'Sch A. Input'!C549)</f>
        <v/>
      </c>
      <c r="E557" s="85"/>
      <c r="F557" s="85"/>
      <c r="G557" s="99">
        <f>'Sch D. Workings'!G1558</f>
        <v>0</v>
      </c>
      <c r="H557" s="310">
        <f>IF(OR('Sch D. Workings'!D551="",G557=0),0,(IF((SUMIFS('Sch A. Input'!H549:CJ549,'Sch A. Input'!$H$14:$CJ$14,"Total",'Sch A. Input'!$H$13:$CJ$13,"&lt;="&amp;$I$7))&gt;'Sch D. Workings'!$D$12,MIN('Sch D. Workings'!J1558,'Sch D. Workings'!$D$12),'Sch D. Workings'!J1558)))</f>
        <v>0</v>
      </c>
      <c r="I557" s="221">
        <f>'Sch D. Workings'!O1558</f>
        <v>0</v>
      </c>
      <c r="J557" s="82">
        <f>IFERROR(LOOKUP('Sch D. Workings'!L1558,$C$10:$C$14,$B$10:$B$14),0)</f>
        <v>0</v>
      </c>
      <c r="K557" s="99">
        <f>COUNTIFS('Sch D. Workings'!L1558,"&gt;"&amp;$D$14)</f>
        <v>0</v>
      </c>
      <c r="L557" s="300"/>
      <c r="M557" s="78">
        <f>'Sch D. Workings'!Q1558</f>
        <v>0</v>
      </c>
      <c r="N557" s="309">
        <f>IF(OR('Sch D. Workings'!D551="",$D$7&lt;=I$7,M557=0),0,(IF(H557='Sch D. Workings'!$D$12,"Exceeded Cap",IF((SUMIFS('Sch A. Input'!H549:CJ549,'Sch A. Input'!$H$14:$CJ$14,"Total",'Sch A. Input'!$H$13:$CJ$13,"&lt;="&amp;$O$7))&gt;'Sch D. Workings'!$D$12,MIN('Sch D. Workings'!T1558,'Sch D. Workings'!$D$12-H557),'Sch D. Workings'!T1558))))</f>
        <v>0</v>
      </c>
      <c r="O557" s="221">
        <f>'Sch D. Workings'!Y1558</f>
        <v>0</v>
      </c>
      <c r="P557" s="82">
        <f>IFERROR(LOOKUP('Sch D. Workings'!V1558,$C$10:$C$14,$B$10:$B$14),0)</f>
        <v>0</v>
      </c>
      <c r="Q557" s="99">
        <f>COUNTIFS('Sch D. Workings'!V1558,"&gt;"&amp;$D$14)</f>
        <v>0</v>
      </c>
      <c r="R557" s="85"/>
      <c r="S557" s="78">
        <f>'Sch D. Workings'!AA1558</f>
        <v>0</v>
      </c>
      <c r="T557" s="309">
        <f>IF(OR('Sch D. Workings'!D551="",$D$7&lt;=O$7,S557=0),0,IF(OR(N557="Exceeded Cap",SUM(H557,N557)='Sch D. Workings'!$D$12),"Exceeded cap",IF((SUMIFS('Sch A. Input'!H549:CJ549,'Sch A. Input'!$H$14:$CJ$14,"Total",'Sch A. Input'!$H$13:$CJ$13,"&lt;="&amp;$U$7))&gt;'Sch D. Workings'!$D$12,MIN('Sch D. Workings'!AD1558,'Sch D. Workings'!$D$12-N557-H557),'Sch D. Workings'!AD1558)))</f>
        <v>0</v>
      </c>
      <c r="U557" s="221">
        <f>'Sch D. Workings'!AI1558</f>
        <v>0</v>
      </c>
      <c r="V557" s="82">
        <f>IFERROR(LOOKUP('Sch D. Workings'!AF1558,$C$10:$C$14,$B$10:$B$14),0)</f>
        <v>0</v>
      </c>
      <c r="W557" s="99">
        <f>COUNTIFS('Sch D. Workings'!AF1558,"&gt;"&amp;$D$14)</f>
        <v>0</v>
      </c>
      <c r="X557" s="85"/>
      <c r="Y557" s="78">
        <f>'Sch D. Workings'!AK1558</f>
        <v>0</v>
      </c>
      <c r="Z557" s="309">
        <f>IF(OR('Sch D. Workings'!D551="",$D$7&lt;=U$7,Y557=0),0,IF(OR(T557="Exceeded Cap",N557="Exceeded Cap",SUM(H557,N557,T557)='Sch D. Workings'!$D$12),"Exceeded Cap",IF((SUMIFS('Sch A. Input'!H549:CJ549,'Sch A. Input'!$H$14:$CJ$14,"Total",'Sch A. Input'!$H$13:$CJ$13,"&lt;="&amp;$AA$7))&gt;'Sch D. Workings'!$D$12,MIN('Sch D. Workings'!AN1558,'Sch D. Workings'!$D$12-N557-T557-H557),'Sch D. Workings'!AN1558)))</f>
        <v>0</v>
      </c>
      <c r="AA557" s="221">
        <f>'Sch D. Workings'!AS1558</f>
        <v>0</v>
      </c>
      <c r="AB557" s="82">
        <f>IFERROR(LOOKUP('Sch D. Workings'!AP1558,$C$10:$C$14,$B$10:$B$14),0)</f>
        <v>0</v>
      </c>
      <c r="AC557" s="99">
        <f>COUNTIFS('Sch D. Workings'!AP1558,"&gt;"&amp;$D$14)</f>
        <v>0</v>
      </c>
    </row>
    <row r="558" spans="3:29" x14ac:dyDescent="0.35">
      <c r="C558" s="81" t="str">
        <f>IF('Sch A. Input'!B550="","",'Sch A. Input'!B550)</f>
        <v/>
      </c>
      <c r="D558" s="81" t="str">
        <f>IF('Sch A. Input'!C550="","",'Sch A. Input'!C550)</f>
        <v/>
      </c>
      <c r="E558" s="85"/>
      <c r="F558" s="85"/>
      <c r="G558" s="99">
        <f>'Sch D. Workings'!G1559</f>
        <v>0</v>
      </c>
      <c r="H558" s="310">
        <f>IF(OR('Sch D. Workings'!D552="",G558=0),0,(IF((SUMIFS('Sch A. Input'!H550:CJ550,'Sch A. Input'!$H$14:$CJ$14,"Total",'Sch A. Input'!$H$13:$CJ$13,"&lt;="&amp;$I$7))&gt;'Sch D. Workings'!$D$12,MIN('Sch D. Workings'!J1559,'Sch D. Workings'!$D$12),'Sch D. Workings'!J1559)))</f>
        <v>0</v>
      </c>
      <c r="I558" s="221">
        <f>'Sch D. Workings'!O1559</f>
        <v>0</v>
      </c>
      <c r="J558" s="82">
        <f>IFERROR(LOOKUP('Sch D. Workings'!L1559,$C$10:$C$14,$B$10:$B$14),0)</f>
        <v>0</v>
      </c>
      <c r="K558" s="99">
        <f>COUNTIFS('Sch D. Workings'!L1559,"&gt;"&amp;$D$14)</f>
        <v>0</v>
      </c>
      <c r="L558" s="300"/>
      <c r="M558" s="78">
        <f>'Sch D. Workings'!Q1559</f>
        <v>0</v>
      </c>
      <c r="N558" s="309">
        <f>IF(OR('Sch D. Workings'!D552="",$D$7&lt;=I$7,M558=0),0,(IF(H558='Sch D. Workings'!$D$12,"Exceeded Cap",IF((SUMIFS('Sch A. Input'!H550:CJ550,'Sch A. Input'!$H$14:$CJ$14,"Total",'Sch A. Input'!$H$13:$CJ$13,"&lt;="&amp;$O$7))&gt;'Sch D. Workings'!$D$12,MIN('Sch D. Workings'!T1559,'Sch D. Workings'!$D$12-H558),'Sch D. Workings'!T1559))))</f>
        <v>0</v>
      </c>
      <c r="O558" s="221">
        <f>'Sch D. Workings'!Y1559</f>
        <v>0</v>
      </c>
      <c r="P558" s="82">
        <f>IFERROR(LOOKUP('Sch D. Workings'!V1559,$C$10:$C$14,$B$10:$B$14),0)</f>
        <v>0</v>
      </c>
      <c r="Q558" s="99">
        <f>COUNTIFS('Sch D. Workings'!V1559,"&gt;"&amp;$D$14)</f>
        <v>0</v>
      </c>
      <c r="R558" s="85"/>
      <c r="S558" s="78">
        <f>'Sch D. Workings'!AA1559</f>
        <v>0</v>
      </c>
      <c r="T558" s="309">
        <f>IF(OR('Sch D. Workings'!D552="",$D$7&lt;=O$7,S558=0),0,IF(OR(N558="Exceeded Cap",SUM(H558,N558)='Sch D. Workings'!$D$12),"Exceeded cap",IF((SUMIFS('Sch A. Input'!H550:CJ550,'Sch A. Input'!$H$14:$CJ$14,"Total",'Sch A. Input'!$H$13:$CJ$13,"&lt;="&amp;$U$7))&gt;'Sch D. Workings'!$D$12,MIN('Sch D. Workings'!AD1559,'Sch D. Workings'!$D$12-N558-H558),'Sch D. Workings'!AD1559)))</f>
        <v>0</v>
      </c>
      <c r="U558" s="221">
        <f>'Sch D. Workings'!AI1559</f>
        <v>0</v>
      </c>
      <c r="V558" s="82">
        <f>IFERROR(LOOKUP('Sch D. Workings'!AF1559,$C$10:$C$14,$B$10:$B$14),0)</f>
        <v>0</v>
      </c>
      <c r="W558" s="99">
        <f>COUNTIFS('Sch D. Workings'!AF1559,"&gt;"&amp;$D$14)</f>
        <v>0</v>
      </c>
      <c r="X558" s="85"/>
      <c r="Y558" s="78">
        <f>'Sch D. Workings'!AK1559</f>
        <v>0</v>
      </c>
      <c r="Z558" s="309">
        <f>IF(OR('Sch D. Workings'!D552="",$D$7&lt;=U$7,Y558=0),0,IF(OR(T558="Exceeded Cap",N558="Exceeded Cap",SUM(H558,N558,T558)='Sch D. Workings'!$D$12),"Exceeded Cap",IF((SUMIFS('Sch A. Input'!H550:CJ550,'Sch A. Input'!$H$14:$CJ$14,"Total",'Sch A. Input'!$H$13:$CJ$13,"&lt;="&amp;$AA$7))&gt;'Sch D. Workings'!$D$12,MIN('Sch D. Workings'!AN1559,'Sch D. Workings'!$D$12-N558-T558-H558),'Sch D. Workings'!AN1559)))</f>
        <v>0</v>
      </c>
      <c r="AA558" s="221">
        <f>'Sch D. Workings'!AS1559</f>
        <v>0</v>
      </c>
      <c r="AB558" s="82">
        <f>IFERROR(LOOKUP('Sch D. Workings'!AP1559,$C$10:$C$14,$B$10:$B$14),0)</f>
        <v>0</v>
      </c>
      <c r="AC558" s="99">
        <f>COUNTIFS('Sch D. Workings'!AP1559,"&gt;"&amp;$D$14)</f>
        <v>0</v>
      </c>
    </row>
    <row r="559" spans="3:29" x14ac:dyDescent="0.35">
      <c r="C559" s="81" t="str">
        <f>IF('Sch A. Input'!B551="","",'Sch A. Input'!B551)</f>
        <v/>
      </c>
      <c r="D559" s="81" t="str">
        <f>IF('Sch A. Input'!C551="","",'Sch A. Input'!C551)</f>
        <v/>
      </c>
      <c r="E559" s="85"/>
      <c r="F559" s="85"/>
      <c r="G559" s="99">
        <f>'Sch D. Workings'!G1560</f>
        <v>0</v>
      </c>
      <c r="H559" s="310">
        <f>IF(OR('Sch D. Workings'!D553="",G559=0),0,(IF((SUMIFS('Sch A. Input'!H551:CJ551,'Sch A. Input'!$H$14:$CJ$14,"Total",'Sch A. Input'!$H$13:$CJ$13,"&lt;="&amp;$I$7))&gt;'Sch D. Workings'!$D$12,MIN('Sch D. Workings'!J1560,'Sch D. Workings'!$D$12),'Sch D. Workings'!J1560)))</f>
        <v>0</v>
      </c>
      <c r="I559" s="221">
        <f>'Sch D. Workings'!O1560</f>
        <v>0</v>
      </c>
      <c r="J559" s="82">
        <f>IFERROR(LOOKUP('Sch D. Workings'!L1560,$C$10:$C$14,$B$10:$B$14),0)</f>
        <v>0</v>
      </c>
      <c r="K559" s="99">
        <f>COUNTIFS('Sch D. Workings'!L1560,"&gt;"&amp;$D$14)</f>
        <v>0</v>
      </c>
      <c r="L559" s="300"/>
      <c r="M559" s="78">
        <f>'Sch D. Workings'!Q1560</f>
        <v>0</v>
      </c>
      <c r="N559" s="309">
        <f>IF(OR('Sch D. Workings'!D553="",$D$7&lt;=I$7,M559=0),0,(IF(H559='Sch D. Workings'!$D$12,"Exceeded Cap",IF((SUMIFS('Sch A. Input'!H551:CJ551,'Sch A. Input'!$H$14:$CJ$14,"Total",'Sch A. Input'!$H$13:$CJ$13,"&lt;="&amp;$O$7))&gt;'Sch D. Workings'!$D$12,MIN('Sch D. Workings'!T1560,'Sch D. Workings'!$D$12-H559),'Sch D. Workings'!T1560))))</f>
        <v>0</v>
      </c>
      <c r="O559" s="221">
        <f>'Sch D. Workings'!Y1560</f>
        <v>0</v>
      </c>
      <c r="P559" s="82">
        <f>IFERROR(LOOKUP('Sch D. Workings'!V1560,$C$10:$C$14,$B$10:$B$14),0)</f>
        <v>0</v>
      </c>
      <c r="Q559" s="99">
        <f>COUNTIFS('Sch D. Workings'!V1560,"&gt;"&amp;$D$14)</f>
        <v>0</v>
      </c>
      <c r="R559" s="85"/>
      <c r="S559" s="78">
        <f>'Sch D. Workings'!AA1560</f>
        <v>0</v>
      </c>
      <c r="T559" s="309">
        <f>IF(OR('Sch D. Workings'!D553="",$D$7&lt;=O$7,S559=0),0,IF(OR(N559="Exceeded Cap",SUM(H559,N559)='Sch D. Workings'!$D$12),"Exceeded cap",IF((SUMIFS('Sch A. Input'!H551:CJ551,'Sch A. Input'!$H$14:$CJ$14,"Total",'Sch A. Input'!$H$13:$CJ$13,"&lt;="&amp;$U$7))&gt;'Sch D. Workings'!$D$12,MIN('Sch D. Workings'!AD1560,'Sch D. Workings'!$D$12-N559-H559),'Sch D. Workings'!AD1560)))</f>
        <v>0</v>
      </c>
      <c r="U559" s="221">
        <f>'Sch D. Workings'!AI1560</f>
        <v>0</v>
      </c>
      <c r="V559" s="82">
        <f>IFERROR(LOOKUP('Sch D. Workings'!AF1560,$C$10:$C$14,$B$10:$B$14),0)</f>
        <v>0</v>
      </c>
      <c r="W559" s="99">
        <f>COUNTIFS('Sch D. Workings'!AF1560,"&gt;"&amp;$D$14)</f>
        <v>0</v>
      </c>
      <c r="X559" s="85"/>
      <c r="Y559" s="78">
        <f>'Sch D. Workings'!AK1560</f>
        <v>0</v>
      </c>
      <c r="Z559" s="309">
        <f>IF(OR('Sch D. Workings'!D553="",$D$7&lt;=U$7,Y559=0),0,IF(OR(T559="Exceeded Cap",N559="Exceeded Cap",SUM(H559,N559,T559)='Sch D. Workings'!$D$12),"Exceeded Cap",IF((SUMIFS('Sch A. Input'!H551:CJ551,'Sch A. Input'!$H$14:$CJ$14,"Total",'Sch A. Input'!$H$13:$CJ$13,"&lt;="&amp;$AA$7))&gt;'Sch D. Workings'!$D$12,MIN('Sch D. Workings'!AN1560,'Sch D. Workings'!$D$12-N559-T559-H559),'Sch D. Workings'!AN1560)))</f>
        <v>0</v>
      </c>
      <c r="AA559" s="221">
        <f>'Sch D. Workings'!AS1560</f>
        <v>0</v>
      </c>
      <c r="AB559" s="82">
        <f>IFERROR(LOOKUP('Sch D. Workings'!AP1560,$C$10:$C$14,$B$10:$B$14),0)</f>
        <v>0</v>
      </c>
      <c r="AC559" s="99">
        <f>COUNTIFS('Sch D. Workings'!AP1560,"&gt;"&amp;$D$14)</f>
        <v>0</v>
      </c>
    </row>
    <row r="560" spans="3:29" x14ac:dyDescent="0.35">
      <c r="C560" s="81" t="str">
        <f>IF('Sch A. Input'!B552="","",'Sch A. Input'!B552)</f>
        <v/>
      </c>
      <c r="D560" s="81" t="str">
        <f>IF('Sch A. Input'!C552="","",'Sch A. Input'!C552)</f>
        <v/>
      </c>
      <c r="E560" s="85"/>
      <c r="F560" s="85"/>
      <c r="G560" s="99">
        <f>'Sch D. Workings'!G1561</f>
        <v>0</v>
      </c>
      <c r="H560" s="310">
        <f>IF(OR('Sch D. Workings'!D554="",G560=0),0,(IF((SUMIFS('Sch A. Input'!H552:CJ552,'Sch A. Input'!$H$14:$CJ$14,"Total",'Sch A. Input'!$H$13:$CJ$13,"&lt;="&amp;$I$7))&gt;'Sch D. Workings'!$D$12,MIN('Sch D. Workings'!J1561,'Sch D. Workings'!$D$12),'Sch D. Workings'!J1561)))</f>
        <v>0</v>
      </c>
      <c r="I560" s="221">
        <f>'Sch D. Workings'!O1561</f>
        <v>0</v>
      </c>
      <c r="J560" s="82">
        <f>IFERROR(LOOKUP('Sch D. Workings'!L1561,$C$10:$C$14,$B$10:$B$14),0)</f>
        <v>0</v>
      </c>
      <c r="K560" s="99">
        <f>COUNTIFS('Sch D. Workings'!L1561,"&gt;"&amp;$D$14)</f>
        <v>0</v>
      </c>
      <c r="L560" s="300"/>
      <c r="M560" s="78">
        <f>'Sch D. Workings'!Q1561</f>
        <v>0</v>
      </c>
      <c r="N560" s="309">
        <f>IF(OR('Sch D. Workings'!D554="",$D$7&lt;=I$7,M560=0),0,(IF(H560='Sch D. Workings'!$D$12,"Exceeded Cap",IF((SUMIFS('Sch A. Input'!H552:CJ552,'Sch A. Input'!$H$14:$CJ$14,"Total",'Sch A. Input'!$H$13:$CJ$13,"&lt;="&amp;$O$7))&gt;'Sch D. Workings'!$D$12,MIN('Sch D. Workings'!T1561,'Sch D. Workings'!$D$12-H560),'Sch D. Workings'!T1561))))</f>
        <v>0</v>
      </c>
      <c r="O560" s="221">
        <f>'Sch D. Workings'!Y1561</f>
        <v>0</v>
      </c>
      <c r="P560" s="82">
        <f>IFERROR(LOOKUP('Sch D. Workings'!V1561,$C$10:$C$14,$B$10:$B$14),0)</f>
        <v>0</v>
      </c>
      <c r="Q560" s="99">
        <f>COUNTIFS('Sch D. Workings'!V1561,"&gt;"&amp;$D$14)</f>
        <v>0</v>
      </c>
      <c r="R560" s="85"/>
      <c r="S560" s="78">
        <f>'Sch D. Workings'!AA1561</f>
        <v>0</v>
      </c>
      <c r="T560" s="309">
        <f>IF(OR('Sch D. Workings'!D554="",$D$7&lt;=O$7,S560=0),0,IF(OR(N560="Exceeded Cap",SUM(H560,N560)='Sch D. Workings'!$D$12),"Exceeded cap",IF((SUMIFS('Sch A. Input'!H552:CJ552,'Sch A. Input'!$H$14:$CJ$14,"Total",'Sch A. Input'!$H$13:$CJ$13,"&lt;="&amp;$U$7))&gt;'Sch D. Workings'!$D$12,MIN('Sch D. Workings'!AD1561,'Sch D. Workings'!$D$12-N560-H560),'Sch D. Workings'!AD1561)))</f>
        <v>0</v>
      </c>
      <c r="U560" s="221">
        <f>'Sch D. Workings'!AI1561</f>
        <v>0</v>
      </c>
      <c r="V560" s="82">
        <f>IFERROR(LOOKUP('Sch D. Workings'!AF1561,$C$10:$C$14,$B$10:$B$14),0)</f>
        <v>0</v>
      </c>
      <c r="W560" s="99">
        <f>COUNTIFS('Sch D. Workings'!AF1561,"&gt;"&amp;$D$14)</f>
        <v>0</v>
      </c>
      <c r="X560" s="85"/>
      <c r="Y560" s="78">
        <f>'Sch D. Workings'!AK1561</f>
        <v>0</v>
      </c>
      <c r="Z560" s="309">
        <f>IF(OR('Sch D. Workings'!D554="",$D$7&lt;=U$7,Y560=0),0,IF(OR(T560="Exceeded Cap",N560="Exceeded Cap",SUM(H560,N560,T560)='Sch D. Workings'!$D$12),"Exceeded Cap",IF((SUMIFS('Sch A. Input'!H552:CJ552,'Sch A. Input'!$H$14:$CJ$14,"Total",'Sch A. Input'!$H$13:$CJ$13,"&lt;="&amp;$AA$7))&gt;'Sch D. Workings'!$D$12,MIN('Sch D. Workings'!AN1561,'Sch D. Workings'!$D$12-N560-T560-H560),'Sch D. Workings'!AN1561)))</f>
        <v>0</v>
      </c>
      <c r="AA560" s="221">
        <f>'Sch D. Workings'!AS1561</f>
        <v>0</v>
      </c>
      <c r="AB560" s="82">
        <f>IFERROR(LOOKUP('Sch D. Workings'!AP1561,$C$10:$C$14,$B$10:$B$14),0)</f>
        <v>0</v>
      </c>
      <c r="AC560" s="99">
        <f>COUNTIFS('Sch D. Workings'!AP1561,"&gt;"&amp;$D$14)</f>
        <v>0</v>
      </c>
    </row>
    <row r="561" spans="3:29" x14ac:dyDescent="0.35">
      <c r="C561" s="81" t="str">
        <f>IF('Sch A. Input'!B553="","",'Sch A. Input'!B553)</f>
        <v/>
      </c>
      <c r="D561" s="81" t="str">
        <f>IF('Sch A. Input'!C553="","",'Sch A. Input'!C553)</f>
        <v/>
      </c>
      <c r="E561" s="85"/>
      <c r="F561" s="85"/>
      <c r="G561" s="99">
        <f>'Sch D. Workings'!G1562</f>
        <v>0</v>
      </c>
      <c r="H561" s="310">
        <f>IF(OR('Sch D. Workings'!D555="",G561=0),0,(IF((SUMIFS('Sch A. Input'!H553:CJ553,'Sch A. Input'!$H$14:$CJ$14,"Total",'Sch A. Input'!$H$13:$CJ$13,"&lt;="&amp;$I$7))&gt;'Sch D. Workings'!$D$12,MIN('Sch D. Workings'!J1562,'Sch D. Workings'!$D$12),'Sch D. Workings'!J1562)))</f>
        <v>0</v>
      </c>
      <c r="I561" s="221">
        <f>'Sch D. Workings'!O1562</f>
        <v>0</v>
      </c>
      <c r="J561" s="82">
        <f>IFERROR(LOOKUP('Sch D. Workings'!L1562,$C$10:$C$14,$B$10:$B$14),0)</f>
        <v>0</v>
      </c>
      <c r="K561" s="99">
        <f>COUNTIFS('Sch D. Workings'!L1562,"&gt;"&amp;$D$14)</f>
        <v>0</v>
      </c>
      <c r="L561" s="300"/>
      <c r="M561" s="78">
        <f>'Sch D. Workings'!Q1562</f>
        <v>0</v>
      </c>
      <c r="N561" s="309">
        <f>IF(OR('Sch D. Workings'!D555="",$D$7&lt;=I$7,M561=0),0,(IF(H561='Sch D. Workings'!$D$12,"Exceeded Cap",IF((SUMIFS('Sch A. Input'!H553:CJ553,'Sch A. Input'!$H$14:$CJ$14,"Total",'Sch A. Input'!$H$13:$CJ$13,"&lt;="&amp;$O$7))&gt;'Sch D. Workings'!$D$12,MIN('Sch D. Workings'!T1562,'Sch D. Workings'!$D$12-H561),'Sch D. Workings'!T1562))))</f>
        <v>0</v>
      </c>
      <c r="O561" s="221">
        <f>'Sch D. Workings'!Y1562</f>
        <v>0</v>
      </c>
      <c r="P561" s="82">
        <f>IFERROR(LOOKUP('Sch D. Workings'!V1562,$C$10:$C$14,$B$10:$B$14),0)</f>
        <v>0</v>
      </c>
      <c r="Q561" s="99">
        <f>COUNTIFS('Sch D. Workings'!V1562,"&gt;"&amp;$D$14)</f>
        <v>0</v>
      </c>
      <c r="R561" s="85"/>
      <c r="S561" s="78">
        <f>'Sch D. Workings'!AA1562</f>
        <v>0</v>
      </c>
      <c r="T561" s="309">
        <f>IF(OR('Sch D. Workings'!D555="",$D$7&lt;=O$7,S561=0),0,IF(OR(N561="Exceeded Cap",SUM(H561,N561)='Sch D. Workings'!$D$12),"Exceeded cap",IF((SUMIFS('Sch A. Input'!H553:CJ553,'Sch A. Input'!$H$14:$CJ$14,"Total",'Sch A. Input'!$H$13:$CJ$13,"&lt;="&amp;$U$7))&gt;'Sch D. Workings'!$D$12,MIN('Sch D. Workings'!AD1562,'Sch D. Workings'!$D$12-N561-H561),'Sch D. Workings'!AD1562)))</f>
        <v>0</v>
      </c>
      <c r="U561" s="221">
        <f>'Sch D. Workings'!AI1562</f>
        <v>0</v>
      </c>
      <c r="V561" s="82">
        <f>IFERROR(LOOKUP('Sch D. Workings'!AF1562,$C$10:$C$14,$B$10:$B$14),0)</f>
        <v>0</v>
      </c>
      <c r="W561" s="99">
        <f>COUNTIFS('Sch D. Workings'!AF1562,"&gt;"&amp;$D$14)</f>
        <v>0</v>
      </c>
      <c r="X561" s="85"/>
      <c r="Y561" s="78">
        <f>'Sch D. Workings'!AK1562</f>
        <v>0</v>
      </c>
      <c r="Z561" s="309">
        <f>IF(OR('Sch D. Workings'!D555="",$D$7&lt;=U$7,Y561=0),0,IF(OR(T561="Exceeded Cap",N561="Exceeded Cap",SUM(H561,N561,T561)='Sch D. Workings'!$D$12),"Exceeded Cap",IF((SUMIFS('Sch A. Input'!H553:CJ553,'Sch A. Input'!$H$14:$CJ$14,"Total",'Sch A. Input'!$H$13:$CJ$13,"&lt;="&amp;$AA$7))&gt;'Sch D. Workings'!$D$12,MIN('Sch D. Workings'!AN1562,'Sch D. Workings'!$D$12-N561-T561-H561),'Sch D. Workings'!AN1562)))</f>
        <v>0</v>
      </c>
      <c r="AA561" s="221">
        <f>'Sch D. Workings'!AS1562</f>
        <v>0</v>
      </c>
      <c r="AB561" s="82">
        <f>IFERROR(LOOKUP('Sch D. Workings'!AP1562,$C$10:$C$14,$B$10:$B$14),0)</f>
        <v>0</v>
      </c>
      <c r="AC561" s="99">
        <f>COUNTIFS('Sch D. Workings'!AP1562,"&gt;"&amp;$D$14)</f>
        <v>0</v>
      </c>
    </row>
    <row r="562" spans="3:29" x14ac:dyDescent="0.35">
      <c r="C562" s="81" t="str">
        <f>IF('Sch A. Input'!B554="","",'Sch A. Input'!B554)</f>
        <v/>
      </c>
      <c r="D562" s="81" t="str">
        <f>IF('Sch A. Input'!C554="","",'Sch A. Input'!C554)</f>
        <v/>
      </c>
      <c r="E562" s="85"/>
      <c r="F562" s="85"/>
      <c r="G562" s="99">
        <f>'Sch D. Workings'!G1563</f>
        <v>0</v>
      </c>
      <c r="H562" s="310">
        <f>IF(OR('Sch D. Workings'!D556="",G562=0),0,(IF((SUMIFS('Sch A. Input'!H554:CJ554,'Sch A. Input'!$H$14:$CJ$14,"Total",'Sch A. Input'!$H$13:$CJ$13,"&lt;="&amp;$I$7))&gt;'Sch D. Workings'!$D$12,MIN('Sch D. Workings'!J1563,'Sch D. Workings'!$D$12),'Sch D. Workings'!J1563)))</f>
        <v>0</v>
      </c>
      <c r="I562" s="221">
        <f>'Sch D. Workings'!O1563</f>
        <v>0</v>
      </c>
      <c r="J562" s="82">
        <f>IFERROR(LOOKUP('Sch D. Workings'!L1563,$C$10:$C$14,$B$10:$B$14),0)</f>
        <v>0</v>
      </c>
      <c r="K562" s="99">
        <f>COUNTIFS('Sch D. Workings'!L1563,"&gt;"&amp;$D$14)</f>
        <v>0</v>
      </c>
      <c r="L562" s="300"/>
      <c r="M562" s="78">
        <f>'Sch D. Workings'!Q1563</f>
        <v>0</v>
      </c>
      <c r="N562" s="309">
        <f>IF(OR('Sch D. Workings'!D556="",$D$7&lt;=I$7,M562=0),0,(IF(H562='Sch D. Workings'!$D$12,"Exceeded Cap",IF((SUMIFS('Sch A. Input'!H554:CJ554,'Sch A. Input'!$H$14:$CJ$14,"Total",'Sch A. Input'!$H$13:$CJ$13,"&lt;="&amp;$O$7))&gt;'Sch D. Workings'!$D$12,MIN('Sch D. Workings'!T1563,'Sch D. Workings'!$D$12-H562),'Sch D. Workings'!T1563))))</f>
        <v>0</v>
      </c>
      <c r="O562" s="221">
        <f>'Sch D. Workings'!Y1563</f>
        <v>0</v>
      </c>
      <c r="P562" s="82">
        <f>IFERROR(LOOKUP('Sch D. Workings'!V1563,$C$10:$C$14,$B$10:$B$14),0)</f>
        <v>0</v>
      </c>
      <c r="Q562" s="99">
        <f>COUNTIFS('Sch D. Workings'!V1563,"&gt;"&amp;$D$14)</f>
        <v>0</v>
      </c>
      <c r="R562" s="85"/>
      <c r="S562" s="78">
        <f>'Sch D. Workings'!AA1563</f>
        <v>0</v>
      </c>
      <c r="T562" s="309">
        <f>IF(OR('Sch D. Workings'!D556="",$D$7&lt;=O$7,S562=0),0,IF(OR(N562="Exceeded Cap",SUM(H562,N562)='Sch D. Workings'!$D$12),"Exceeded cap",IF((SUMIFS('Sch A. Input'!H554:CJ554,'Sch A. Input'!$H$14:$CJ$14,"Total",'Sch A. Input'!$H$13:$CJ$13,"&lt;="&amp;$U$7))&gt;'Sch D. Workings'!$D$12,MIN('Sch D. Workings'!AD1563,'Sch D. Workings'!$D$12-N562-H562),'Sch D. Workings'!AD1563)))</f>
        <v>0</v>
      </c>
      <c r="U562" s="221">
        <f>'Sch D. Workings'!AI1563</f>
        <v>0</v>
      </c>
      <c r="V562" s="82">
        <f>IFERROR(LOOKUP('Sch D. Workings'!AF1563,$C$10:$C$14,$B$10:$B$14),0)</f>
        <v>0</v>
      </c>
      <c r="W562" s="99">
        <f>COUNTIFS('Sch D. Workings'!AF1563,"&gt;"&amp;$D$14)</f>
        <v>0</v>
      </c>
      <c r="X562" s="85"/>
      <c r="Y562" s="78">
        <f>'Sch D. Workings'!AK1563</f>
        <v>0</v>
      </c>
      <c r="Z562" s="309">
        <f>IF(OR('Sch D. Workings'!D556="",$D$7&lt;=U$7,Y562=0),0,IF(OR(T562="Exceeded Cap",N562="Exceeded Cap",SUM(H562,N562,T562)='Sch D. Workings'!$D$12),"Exceeded Cap",IF((SUMIFS('Sch A. Input'!H554:CJ554,'Sch A. Input'!$H$14:$CJ$14,"Total",'Sch A. Input'!$H$13:$CJ$13,"&lt;="&amp;$AA$7))&gt;'Sch D. Workings'!$D$12,MIN('Sch D. Workings'!AN1563,'Sch D. Workings'!$D$12-N562-T562-H562),'Sch D. Workings'!AN1563)))</f>
        <v>0</v>
      </c>
      <c r="AA562" s="221">
        <f>'Sch D. Workings'!AS1563</f>
        <v>0</v>
      </c>
      <c r="AB562" s="82">
        <f>IFERROR(LOOKUP('Sch D. Workings'!AP1563,$C$10:$C$14,$B$10:$B$14),0)</f>
        <v>0</v>
      </c>
      <c r="AC562" s="99">
        <f>COUNTIFS('Sch D. Workings'!AP1563,"&gt;"&amp;$D$14)</f>
        <v>0</v>
      </c>
    </row>
    <row r="563" spans="3:29" x14ac:dyDescent="0.35">
      <c r="C563" s="81" t="str">
        <f>IF('Sch A. Input'!B555="","",'Sch A. Input'!B555)</f>
        <v/>
      </c>
      <c r="D563" s="81" t="str">
        <f>IF('Sch A. Input'!C555="","",'Sch A. Input'!C555)</f>
        <v/>
      </c>
      <c r="E563" s="85"/>
      <c r="F563" s="85"/>
      <c r="G563" s="99">
        <f>'Sch D. Workings'!G1564</f>
        <v>0</v>
      </c>
      <c r="H563" s="310">
        <f>IF(OR('Sch D. Workings'!D557="",G563=0),0,(IF((SUMIFS('Sch A. Input'!H555:CJ555,'Sch A. Input'!$H$14:$CJ$14,"Total",'Sch A. Input'!$H$13:$CJ$13,"&lt;="&amp;$I$7))&gt;'Sch D. Workings'!$D$12,MIN('Sch D. Workings'!J1564,'Sch D. Workings'!$D$12),'Sch D. Workings'!J1564)))</f>
        <v>0</v>
      </c>
      <c r="I563" s="221">
        <f>'Sch D. Workings'!O1564</f>
        <v>0</v>
      </c>
      <c r="J563" s="82">
        <f>IFERROR(LOOKUP('Sch D. Workings'!L1564,$C$10:$C$14,$B$10:$B$14),0)</f>
        <v>0</v>
      </c>
      <c r="K563" s="99">
        <f>COUNTIFS('Sch D. Workings'!L1564,"&gt;"&amp;$D$14)</f>
        <v>0</v>
      </c>
      <c r="L563" s="300"/>
      <c r="M563" s="78">
        <f>'Sch D. Workings'!Q1564</f>
        <v>0</v>
      </c>
      <c r="N563" s="309">
        <f>IF(OR('Sch D. Workings'!D557="",$D$7&lt;=I$7,M563=0),0,(IF(H563='Sch D. Workings'!$D$12,"Exceeded Cap",IF((SUMIFS('Sch A. Input'!H555:CJ555,'Sch A. Input'!$H$14:$CJ$14,"Total",'Sch A. Input'!$H$13:$CJ$13,"&lt;="&amp;$O$7))&gt;'Sch D. Workings'!$D$12,MIN('Sch D. Workings'!T1564,'Sch D. Workings'!$D$12-H563),'Sch D. Workings'!T1564))))</f>
        <v>0</v>
      </c>
      <c r="O563" s="221">
        <f>'Sch D. Workings'!Y1564</f>
        <v>0</v>
      </c>
      <c r="P563" s="82">
        <f>IFERROR(LOOKUP('Sch D. Workings'!V1564,$C$10:$C$14,$B$10:$B$14),0)</f>
        <v>0</v>
      </c>
      <c r="Q563" s="99">
        <f>COUNTIFS('Sch D. Workings'!V1564,"&gt;"&amp;$D$14)</f>
        <v>0</v>
      </c>
      <c r="R563" s="85"/>
      <c r="S563" s="78">
        <f>'Sch D. Workings'!AA1564</f>
        <v>0</v>
      </c>
      <c r="T563" s="309">
        <f>IF(OR('Sch D. Workings'!D557="",$D$7&lt;=O$7,S563=0),0,IF(OR(N563="Exceeded Cap",SUM(H563,N563)='Sch D. Workings'!$D$12),"Exceeded cap",IF((SUMIFS('Sch A. Input'!H555:CJ555,'Sch A. Input'!$H$14:$CJ$14,"Total",'Sch A. Input'!$H$13:$CJ$13,"&lt;="&amp;$U$7))&gt;'Sch D. Workings'!$D$12,MIN('Sch D. Workings'!AD1564,'Sch D. Workings'!$D$12-N563-H563),'Sch D. Workings'!AD1564)))</f>
        <v>0</v>
      </c>
      <c r="U563" s="221">
        <f>'Sch D. Workings'!AI1564</f>
        <v>0</v>
      </c>
      <c r="V563" s="82">
        <f>IFERROR(LOOKUP('Sch D. Workings'!AF1564,$C$10:$C$14,$B$10:$B$14),0)</f>
        <v>0</v>
      </c>
      <c r="W563" s="99">
        <f>COUNTIFS('Sch D. Workings'!AF1564,"&gt;"&amp;$D$14)</f>
        <v>0</v>
      </c>
      <c r="X563" s="85"/>
      <c r="Y563" s="78">
        <f>'Sch D. Workings'!AK1564</f>
        <v>0</v>
      </c>
      <c r="Z563" s="309">
        <f>IF(OR('Sch D. Workings'!D557="",$D$7&lt;=U$7,Y563=0),0,IF(OR(T563="Exceeded Cap",N563="Exceeded Cap",SUM(H563,N563,T563)='Sch D. Workings'!$D$12),"Exceeded Cap",IF((SUMIFS('Sch A. Input'!H555:CJ555,'Sch A. Input'!$H$14:$CJ$14,"Total",'Sch A. Input'!$H$13:$CJ$13,"&lt;="&amp;$AA$7))&gt;'Sch D. Workings'!$D$12,MIN('Sch D. Workings'!AN1564,'Sch D. Workings'!$D$12-N563-T563-H563),'Sch D. Workings'!AN1564)))</f>
        <v>0</v>
      </c>
      <c r="AA563" s="221">
        <f>'Sch D. Workings'!AS1564</f>
        <v>0</v>
      </c>
      <c r="AB563" s="82">
        <f>IFERROR(LOOKUP('Sch D. Workings'!AP1564,$C$10:$C$14,$B$10:$B$14),0)</f>
        <v>0</v>
      </c>
      <c r="AC563" s="99">
        <f>COUNTIFS('Sch D. Workings'!AP1564,"&gt;"&amp;$D$14)</f>
        <v>0</v>
      </c>
    </row>
    <row r="564" spans="3:29" x14ac:dyDescent="0.35">
      <c r="C564" s="81" t="str">
        <f>IF('Sch A. Input'!B556="","",'Sch A. Input'!B556)</f>
        <v/>
      </c>
      <c r="D564" s="81" t="str">
        <f>IF('Sch A. Input'!C556="","",'Sch A. Input'!C556)</f>
        <v/>
      </c>
      <c r="E564" s="85"/>
      <c r="F564" s="85"/>
      <c r="G564" s="99">
        <f>'Sch D. Workings'!G1565</f>
        <v>0</v>
      </c>
      <c r="H564" s="310">
        <f>IF(OR('Sch D. Workings'!D558="",G564=0),0,(IF((SUMIFS('Sch A. Input'!H556:CJ556,'Sch A. Input'!$H$14:$CJ$14,"Total",'Sch A. Input'!$H$13:$CJ$13,"&lt;="&amp;$I$7))&gt;'Sch D. Workings'!$D$12,MIN('Sch D. Workings'!J1565,'Sch D. Workings'!$D$12),'Sch D. Workings'!J1565)))</f>
        <v>0</v>
      </c>
      <c r="I564" s="221">
        <f>'Sch D. Workings'!O1565</f>
        <v>0</v>
      </c>
      <c r="J564" s="82">
        <f>IFERROR(LOOKUP('Sch D. Workings'!L1565,$C$10:$C$14,$B$10:$B$14),0)</f>
        <v>0</v>
      </c>
      <c r="K564" s="99">
        <f>COUNTIFS('Sch D. Workings'!L1565,"&gt;"&amp;$D$14)</f>
        <v>0</v>
      </c>
      <c r="L564" s="300"/>
      <c r="M564" s="78">
        <f>'Sch D. Workings'!Q1565</f>
        <v>0</v>
      </c>
      <c r="N564" s="309">
        <f>IF(OR('Sch D. Workings'!D558="",$D$7&lt;=I$7,M564=0),0,(IF(H564='Sch D. Workings'!$D$12,"Exceeded Cap",IF((SUMIFS('Sch A. Input'!H556:CJ556,'Sch A. Input'!$H$14:$CJ$14,"Total",'Sch A. Input'!$H$13:$CJ$13,"&lt;="&amp;$O$7))&gt;'Sch D. Workings'!$D$12,MIN('Sch D. Workings'!T1565,'Sch D. Workings'!$D$12-H564),'Sch D. Workings'!T1565))))</f>
        <v>0</v>
      </c>
      <c r="O564" s="221">
        <f>'Sch D. Workings'!Y1565</f>
        <v>0</v>
      </c>
      <c r="P564" s="82">
        <f>IFERROR(LOOKUP('Sch D. Workings'!V1565,$C$10:$C$14,$B$10:$B$14),0)</f>
        <v>0</v>
      </c>
      <c r="Q564" s="99">
        <f>COUNTIFS('Sch D. Workings'!V1565,"&gt;"&amp;$D$14)</f>
        <v>0</v>
      </c>
      <c r="R564" s="85"/>
      <c r="S564" s="78">
        <f>'Sch D. Workings'!AA1565</f>
        <v>0</v>
      </c>
      <c r="T564" s="309">
        <f>IF(OR('Sch D. Workings'!D558="",$D$7&lt;=O$7,S564=0),0,IF(OR(N564="Exceeded Cap",SUM(H564,N564)='Sch D. Workings'!$D$12),"Exceeded cap",IF((SUMIFS('Sch A. Input'!H556:CJ556,'Sch A. Input'!$H$14:$CJ$14,"Total",'Sch A. Input'!$H$13:$CJ$13,"&lt;="&amp;$U$7))&gt;'Sch D. Workings'!$D$12,MIN('Sch D. Workings'!AD1565,'Sch D. Workings'!$D$12-N564-H564),'Sch D. Workings'!AD1565)))</f>
        <v>0</v>
      </c>
      <c r="U564" s="221">
        <f>'Sch D. Workings'!AI1565</f>
        <v>0</v>
      </c>
      <c r="V564" s="82">
        <f>IFERROR(LOOKUP('Sch D. Workings'!AF1565,$C$10:$C$14,$B$10:$B$14),0)</f>
        <v>0</v>
      </c>
      <c r="W564" s="99">
        <f>COUNTIFS('Sch D. Workings'!AF1565,"&gt;"&amp;$D$14)</f>
        <v>0</v>
      </c>
      <c r="X564" s="85"/>
      <c r="Y564" s="78">
        <f>'Sch D. Workings'!AK1565</f>
        <v>0</v>
      </c>
      <c r="Z564" s="309">
        <f>IF(OR('Sch D. Workings'!D558="",$D$7&lt;=U$7,Y564=0),0,IF(OR(T564="Exceeded Cap",N564="Exceeded Cap",SUM(H564,N564,T564)='Sch D. Workings'!$D$12),"Exceeded Cap",IF((SUMIFS('Sch A. Input'!H556:CJ556,'Sch A. Input'!$H$14:$CJ$14,"Total",'Sch A. Input'!$H$13:$CJ$13,"&lt;="&amp;$AA$7))&gt;'Sch D. Workings'!$D$12,MIN('Sch D. Workings'!AN1565,'Sch D. Workings'!$D$12-N564-T564-H564),'Sch D. Workings'!AN1565)))</f>
        <v>0</v>
      </c>
      <c r="AA564" s="221">
        <f>'Sch D. Workings'!AS1565</f>
        <v>0</v>
      </c>
      <c r="AB564" s="82">
        <f>IFERROR(LOOKUP('Sch D. Workings'!AP1565,$C$10:$C$14,$B$10:$B$14),0)</f>
        <v>0</v>
      </c>
      <c r="AC564" s="99">
        <f>COUNTIFS('Sch D. Workings'!AP1565,"&gt;"&amp;$D$14)</f>
        <v>0</v>
      </c>
    </row>
    <row r="565" spans="3:29" x14ac:dyDescent="0.35">
      <c r="C565" s="81" t="str">
        <f>IF('Sch A. Input'!B557="","",'Sch A. Input'!B557)</f>
        <v/>
      </c>
      <c r="D565" s="81" t="str">
        <f>IF('Sch A. Input'!C557="","",'Sch A. Input'!C557)</f>
        <v/>
      </c>
      <c r="E565" s="85"/>
      <c r="F565" s="85"/>
      <c r="G565" s="99">
        <f>'Sch D. Workings'!G1566</f>
        <v>0</v>
      </c>
      <c r="H565" s="310">
        <f>IF(OR('Sch D. Workings'!D559="",G565=0),0,(IF((SUMIFS('Sch A. Input'!H557:CJ557,'Sch A. Input'!$H$14:$CJ$14,"Total",'Sch A. Input'!$H$13:$CJ$13,"&lt;="&amp;$I$7))&gt;'Sch D. Workings'!$D$12,MIN('Sch D. Workings'!J1566,'Sch D. Workings'!$D$12),'Sch D. Workings'!J1566)))</f>
        <v>0</v>
      </c>
      <c r="I565" s="221">
        <f>'Sch D. Workings'!O1566</f>
        <v>0</v>
      </c>
      <c r="J565" s="82">
        <f>IFERROR(LOOKUP('Sch D. Workings'!L1566,$C$10:$C$14,$B$10:$B$14),0)</f>
        <v>0</v>
      </c>
      <c r="K565" s="99">
        <f>COUNTIFS('Sch D. Workings'!L1566,"&gt;"&amp;$D$14)</f>
        <v>0</v>
      </c>
      <c r="L565" s="300"/>
      <c r="M565" s="78">
        <f>'Sch D. Workings'!Q1566</f>
        <v>0</v>
      </c>
      <c r="N565" s="309">
        <f>IF(OR('Sch D. Workings'!D559="",$D$7&lt;=I$7,M565=0),0,(IF(H565='Sch D. Workings'!$D$12,"Exceeded Cap",IF((SUMIFS('Sch A. Input'!H557:CJ557,'Sch A. Input'!$H$14:$CJ$14,"Total",'Sch A. Input'!$H$13:$CJ$13,"&lt;="&amp;$O$7))&gt;'Sch D. Workings'!$D$12,MIN('Sch D. Workings'!T1566,'Sch D. Workings'!$D$12-H565),'Sch D. Workings'!T1566))))</f>
        <v>0</v>
      </c>
      <c r="O565" s="221">
        <f>'Sch D. Workings'!Y1566</f>
        <v>0</v>
      </c>
      <c r="P565" s="82">
        <f>IFERROR(LOOKUP('Sch D. Workings'!V1566,$C$10:$C$14,$B$10:$B$14),0)</f>
        <v>0</v>
      </c>
      <c r="Q565" s="99">
        <f>COUNTIFS('Sch D. Workings'!V1566,"&gt;"&amp;$D$14)</f>
        <v>0</v>
      </c>
      <c r="R565" s="85"/>
      <c r="S565" s="78">
        <f>'Sch D. Workings'!AA1566</f>
        <v>0</v>
      </c>
      <c r="T565" s="309">
        <f>IF(OR('Sch D. Workings'!D559="",$D$7&lt;=O$7,S565=0),0,IF(OR(N565="Exceeded Cap",SUM(H565,N565)='Sch D. Workings'!$D$12),"Exceeded cap",IF((SUMIFS('Sch A. Input'!H557:CJ557,'Sch A. Input'!$H$14:$CJ$14,"Total",'Sch A. Input'!$H$13:$CJ$13,"&lt;="&amp;$U$7))&gt;'Sch D. Workings'!$D$12,MIN('Sch D. Workings'!AD1566,'Sch D. Workings'!$D$12-N565-H565),'Sch D. Workings'!AD1566)))</f>
        <v>0</v>
      </c>
      <c r="U565" s="221">
        <f>'Sch D. Workings'!AI1566</f>
        <v>0</v>
      </c>
      <c r="V565" s="82">
        <f>IFERROR(LOOKUP('Sch D. Workings'!AF1566,$C$10:$C$14,$B$10:$B$14),0)</f>
        <v>0</v>
      </c>
      <c r="W565" s="99">
        <f>COUNTIFS('Sch D. Workings'!AF1566,"&gt;"&amp;$D$14)</f>
        <v>0</v>
      </c>
      <c r="X565" s="85"/>
      <c r="Y565" s="78">
        <f>'Sch D. Workings'!AK1566</f>
        <v>0</v>
      </c>
      <c r="Z565" s="309">
        <f>IF(OR('Sch D. Workings'!D559="",$D$7&lt;=U$7,Y565=0),0,IF(OR(T565="Exceeded Cap",N565="Exceeded Cap",SUM(H565,N565,T565)='Sch D. Workings'!$D$12),"Exceeded Cap",IF((SUMIFS('Sch A. Input'!H557:CJ557,'Sch A. Input'!$H$14:$CJ$14,"Total",'Sch A. Input'!$H$13:$CJ$13,"&lt;="&amp;$AA$7))&gt;'Sch D. Workings'!$D$12,MIN('Sch D. Workings'!AN1566,'Sch D. Workings'!$D$12-N565-T565-H565),'Sch D. Workings'!AN1566)))</f>
        <v>0</v>
      </c>
      <c r="AA565" s="221">
        <f>'Sch D. Workings'!AS1566</f>
        <v>0</v>
      </c>
      <c r="AB565" s="82">
        <f>IFERROR(LOOKUP('Sch D. Workings'!AP1566,$C$10:$C$14,$B$10:$B$14),0)</f>
        <v>0</v>
      </c>
      <c r="AC565" s="99">
        <f>COUNTIFS('Sch D. Workings'!AP1566,"&gt;"&amp;$D$14)</f>
        <v>0</v>
      </c>
    </row>
    <row r="566" spans="3:29" x14ac:dyDescent="0.35">
      <c r="C566" s="81" t="str">
        <f>IF('Sch A. Input'!B558="","",'Sch A. Input'!B558)</f>
        <v/>
      </c>
      <c r="D566" s="81" t="str">
        <f>IF('Sch A. Input'!C558="","",'Sch A. Input'!C558)</f>
        <v/>
      </c>
      <c r="E566" s="85"/>
      <c r="F566" s="85"/>
      <c r="G566" s="99">
        <f>'Sch D. Workings'!G1567</f>
        <v>0</v>
      </c>
      <c r="H566" s="310">
        <f>IF(OR('Sch D. Workings'!D560="",G566=0),0,(IF((SUMIFS('Sch A. Input'!H558:CJ558,'Sch A. Input'!$H$14:$CJ$14,"Total",'Sch A. Input'!$H$13:$CJ$13,"&lt;="&amp;$I$7))&gt;'Sch D. Workings'!$D$12,MIN('Sch D. Workings'!J1567,'Sch D. Workings'!$D$12),'Sch D. Workings'!J1567)))</f>
        <v>0</v>
      </c>
      <c r="I566" s="221">
        <f>'Sch D. Workings'!O1567</f>
        <v>0</v>
      </c>
      <c r="J566" s="82">
        <f>IFERROR(LOOKUP('Sch D. Workings'!L1567,$C$10:$C$14,$B$10:$B$14),0)</f>
        <v>0</v>
      </c>
      <c r="K566" s="99">
        <f>COUNTIFS('Sch D. Workings'!L1567,"&gt;"&amp;$D$14)</f>
        <v>0</v>
      </c>
      <c r="L566" s="300"/>
      <c r="M566" s="78">
        <f>'Sch D. Workings'!Q1567</f>
        <v>0</v>
      </c>
      <c r="N566" s="309">
        <f>IF(OR('Sch D. Workings'!D560="",$D$7&lt;=I$7,M566=0),0,(IF(H566='Sch D. Workings'!$D$12,"Exceeded Cap",IF((SUMIFS('Sch A. Input'!H558:CJ558,'Sch A. Input'!$H$14:$CJ$14,"Total",'Sch A. Input'!$H$13:$CJ$13,"&lt;="&amp;$O$7))&gt;'Sch D. Workings'!$D$12,MIN('Sch D. Workings'!T1567,'Sch D. Workings'!$D$12-H566),'Sch D. Workings'!T1567))))</f>
        <v>0</v>
      </c>
      <c r="O566" s="221">
        <f>'Sch D. Workings'!Y1567</f>
        <v>0</v>
      </c>
      <c r="P566" s="82">
        <f>IFERROR(LOOKUP('Sch D. Workings'!V1567,$C$10:$C$14,$B$10:$B$14),0)</f>
        <v>0</v>
      </c>
      <c r="Q566" s="99">
        <f>COUNTIFS('Sch D. Workings'!V1567,"&gt;"&amp;$D$14)</f>
        <v>0</v>
      </c>
      <c r="R566" s="85"/>
      <c r="S566" s="78">
        <f>'Sch D. Workings'!AA1567</f>
        <v>0</v>
      </c>
      <c r="T566" s="309">
        <f>IF(OR('Sch D. Workings'!D560="",$D$7&lt;=O$7,S566=0),0,IF(OR(N566="Exceeded Cap",SUM(H566,N566)='Sch D. Workings'!$D$12),"Exceeded cap",IF((SUMIFS('Sch A. Input'!H558:CJ558,'Sch A. Input'!$H$14:$CJ$14,"Total",'Sch A. Input'!$H$13:$CJ$13,"&lt;="&amp;$U$7))&gt;'Sch D. Workings'!$D$12,MIN('Sch D. Workings'!AD1567,'Sch D. Workings'!$D$12-N566-H566),'Sch D. Workings'!AD1567)))</f>
        <v>0</v>
      </c>
      <c r="U566" s="221">
        <f>'Sch D. Workings'!AI1567</f>
        <v>0</v>
      </c>
      <c r="V566" s="82">
        <f>IFERROR(LOOKUP('Sch D. Workings'!AF1567,$C$10:$C$14,$B$10:$B$14),0)</f>
        <v>0</v>
      </c>
      <c r="W566" s="99">
        <f>COUNTIFS('Sch D. Workings'!AF1567,"&gt;"&amp;$D$14)</f>
        <v>0</v>
      </c>
      <c r="X566" s="85"/>
      <c r="Y566" s="78">
        <f>'Sch D. Workings'!AK1567</f>
        <v>0</v>
      </c>
      <c r="Z566" s="309">
        <f>IF(OR('Sch D. Workings'!D560="",$D$7&lt;=U$7,Y566=0),0,IF(OR(T566="Exceeded Cap",N566="Exceeded Cap",SUM(H566,N566,T566)='Sch D. Workings'!$D$12),"Exceeded Cap",IF((SUMIFS('Sch A. Input'!H558:CJ558,'Sch A. Input'!$H$14:$CJ$14,"Total",'Sch A. Input'!$H$13:$CJ$13,"&lt;="&amp;$AA$7))&gt;'Sch D. Workings'!$D$12,MIN('Sch D. Workings'!AN1567,'Sch D. Workings'!$D$12-N566-T566-H566),'Sch D. Workings'!AN1567)))</f>
        <v>0</v>
      </c>
      <c r="AA566" s="221">
        <f>'Sch D. Workings'!AS1567</f>
        <v>0</v>
      </c>
      <c r="AB566" s="82">
        <f>IFERROR(LOOKUP('Sch D. Workings'!AP1567,$C$10:$C$14,$B$10:$B$14),0)</f>
        <v>0</v>
      </c>
      <c r="AC566" s="99">
        <f>COUNTIFS('Sch D. Workings'!AP1567,"&gt;"&amp;$D$14)</f>
        <v>0</v>
      </c>
    </row>
    <row r="567" spans="3:29" x14ac:dyDescent="0.35">
      <c r="C567" s="81" t="str">
        <f>IF('Sch A. Input'!B559="","",'Sch A. Input'!B559)</f>
        <v/>
      </c>
      <c r="D567" s="81" t="str">
        <f>IF('Sch A. Input'!C559="","",'Sch A. Input'!C559)</f>
        <v/>
      </c>
      <c r="E567" s="85"/>
      <c r="F567" s="85"/>
      <c r="G567" s="99">
        <f>'Sch D. Workings'!G1568</f>
        <v>0</v>
      </c>
      <c r="H567" s="310">
        <f>IF(OR('Sch D. Workings'!D561="",G567=0),0,(IF((SUMIFS('Sch A. Input'!H559:CJ559,'Sch A. Input'!$H$14:$CJ$14,"Total",'Sch A. Input'!$H$13:$CJ$13,"&lt;="&amp;$I$7))&gt;'Sch D. Workings'!$D$12,MIN('Sch D. Workings'!J1568,'Sch D. Workings'!$D$12),'Sch D. Workings'!J1568)))</f>
        <v>0</v>
      </c>
      <c r="I567" s="221">
        <f>'Sch D. Workings'!O1568</f>
        <v>0</v>
      </c>
      <c r="J567" s="82">
        <f>IFERROR(LOOKUP('Sch D. Workings'!L1568,$C$10:$C$14,$B$10:$B$14),0)</f>
        <v>0</v>
      </c>
      <c r="K567" s="99">
        <f>COUNTIFS('Sch D. Workings'!L1568,"&gt;"&amp;$D$14)</f>
        <v>0</v>
      </c>
      <c r="L567" s="300"/>
      <c r="M567" s="78">
        <f>'Sch D. Workings'!Q1568</f>
        <v>0</v>
      </c>
      <c r="N567" s="309">
        <f>IF(OR('Sch D. Workings'!D561="",$D$7&lt;=I$7,M567=0),0,(IF(H567='Sch D. Workings'!$D$12,"Exceeded Cap",IF((SUMIFS('Sch A. Input'!H559:CJ559,'Sch A. Input'!$H$14:$CJ$14,"Total",'Sch A. Input'!$H$13:$CJ$13,"&lt;="&amp;$O$7))&gt;'Sch D. Workings'!$D$12,MIN('Sch D. Workings'!T1568,'Sch D. Workings'!$D$12-H567),'Sch D. Workings'!T1568))))</f>
        <v>0</v>
      </c>
      <c r="O567" s="221">
        <f>'Sch D. Workings'!Y1568</f>
        <v>0</v>
      </c>
      <c r="P567" s="82">
        <f>IFERROR(LOOKUP('Sch D. Workings'!V1568,$C$10:$C$14,$B$10:$B$14),0)</f>
        <v>0</v>
      </c>
      <c r="Q567" s="99">
        <f>COUNTIFS('Sch D. Workings'!V1568,"&gt;"&amp;$D$14)</f>
        <v>0</v>
      </c>
      <c r="R567" s="85"/>
      <c r="S567" s="78">
        <f>'Sch D. Workings'!AA1568</f>
        <v>0</v>
      </c>
      <c r="T567" s="309">
        <f>IF(OR('Sch D. Workings'!D561="",$D$7&lt;=O$7,S567=0),0,IF(OR(N567="Exceeded Cap",SUM(H567,N567)='Sch D. Workings'!$D$12),"Exceeded cap",IF((SUMIFS('Sch A. Input'!H559:CJ559,'Sch A. Input'!$H$14:$CJ$14,"Total",'Sch A. Input'!$H$13:$CJ$13,"&lt;="&amp;$U$7))&gt;'Sch D. Workings'!$D$12,MIN('Sch D. Workings'!AD1568,'Sch D. Workings'!$D$12-N567-H567),'Sch D. Workings'!AD1568)))</f>
        <v>0</v>
      </c>
      <c r="U567" s="221">
        <f>'Sch D. Workings'!AI1568</f>
        <v>0</v>
      </c>
      <c r="V567" s="82">
        <f>IFERROR(LOOKUP('Sch D. Workings'!AF1568,$C$10:$C$14,$B$10:$B$14),0)</f>
        <v>0</v>
      </c>
      <c r="W567" s="99">
        <f>COUNTIFS('Sch D. Workings'!AF1568,"&gt;"&amp;$D$14)</f>
        <v>0</v>
      </c>
      <c r="X567" s="85"/>
      <c r="Y567" s="78">
        <f>'Sch D. Workings'!AK1568</f>
        <v>0</v>
      </c>
      <c r="Z567" s="309">
        <f>IF(OR('Sch D. Workings'!D561="",$D$7&lt;=U$7,Y567=0),0,IF(OR(T567="Exceeded Cap",N567="Exceeded Cap",SUM(H567,N567,T567)='Sch D. Workings'!$D$12),"Exceeded Cap",IF((SUMIFS('Sch A. Input'!H559:CJ559,'Sch A. Input'!$H$14:$CJ$14,"Total",'Sch A. Input'!$H$13:$CJ$13,"&lt;="&amp;$AA$7))&gt;'Sch D. Workings'!$D$12,MIN('Sch D. Workings'!AN1568,'Sch D. Workings'!$D$12-N567-T567-H567),'Sch D. Workings'!AN1568)))</f>
        <v>0</v>
      </c>
      <c r="AA567" s="221">
        <f>'Sch D. Workings'!AS1568</f>
        <v>0</v>
      </c>
      <c r="AB567" s="82">
        <f>IFERROR(LOOKUP('Sch D. Workings'!AP1568,$C$10:$C$14,$B$10:$B$14),0)</f>
        <v>0</v>
      </c>
      <c r="AC567" s="99">
        <f>COUNTIFS('Sch D. Workings'!AP1568,"&gt;"&amp;$D$14)</f>
        <v>0</v>
      </c>
    </row>
    <row r="568" spans="3:29" x14ac:dyDescent="0.35">
      <c r="C568" s="81" t="str">
        <f>IF('Sch A. Input'!B560="","",'Sch A. Input'!B560)</f>
        <v/>
      </c>
      <c r="D568" s="81" t="str">
        <f>IF('Sch A. Input'!C560="","",'Sch A. Input'!C560)</f>
        <v/>
      </c>
      <c r="E568" s="85"/>
      <c r="F568" s="85"/>
      <c r="G568" s="99">
        <f>'Sch D. Workings'!G1569</f>
        <v>0</v>
      </c>
      <c r="H568" s="310">
        <f>IF(OR('Sch D. Workings'!D562="",G568=0),0,(IF((SUMIFS('Sch A. Input'!H560:CJ560,'Sch A. Input'!$H$14:$CJ$14,"Total",'Sch A. Input'!$H$13:$CJ$13,"&lt;="&amp;$I$7))&gt;'Sch D. Workings'!$D$12,MIN('Sch D. Workings'!J1569,'Sch D. Workings'!$D$12),'Sch D. Workings'!J1569)))</f>
        <v>0</v>
      </c>
      <c r="I568" s="221">
        <f>'Sch D. Workings'!O1569</f>
        <v>0</v>
      </c>
      <c r="J568" s="82">
        <f>IFERROR(LOOKUP('Sch D. Workings'!L1569,$C$10:$C$14,$B$10:$B$14),0)</f>
        <v>0</v>
      </c>
      <c r="K568" s="99">
        <f>COUNTIFS('Sch D. Workings'!L1569,"&gt;"&amp;$D$14)</f>
        <v>0</v>
      </c>
      <c r="L568" s="300"/>
      <c r="M568" s="78">
        <f>'Sch D. Workings'!Q1569</f>
        <v>0</v>
      </c>
      <c r="N568" s="309">
        <f>IF(OR('Sch D. Workings'!D562="",$D$7&lt;=I$7,M568=0),0,(IF(H568='Sch D. Workings'!$D$12,"Exceeded Cap",IF((SUMIFS('Sch A. Input'!H560:CJ560,'Sch A. Input'!$H$14:$CJ$14,"Total",'Sch A. Input'!$H$13:$CJ$13,"&lt;="&amp;$O$7))&gt;'Sch D. Workings'!$D$12,MIN('Sch D. Workings'!T1569,'Sch D. Workings'!$D$12-H568),'Sch D. Workings'!T1569))))</f>
        <v>0</v>
      </c>
      <c r="O568" s="221">
        <f>'Sch D. Workings'!Y1569</f>
        <v>0</v>
      </c>
      <c r="P568" s="82">
        <f>IFERROR(LOOKUP('Sch D. Workings'!V1569,$C$10:$C$14,$B$10:$B$14),0)</f>
        <v>0</v>
      </c>
      <c r="Q568" s="99">
        <f>COUNTIFS('Sch D. Workings'!V1569,"&gt;"&amp;$D$14)</f>
        <v>0</v>
      </c>
      <c r="R568" s="85"/>
      <c r="S568" s="78">
        <f>'Sch D. Workings'!AA1569</f>
        <v>0</v>
      </c>
      <c r="T568" s="309">
        <f>IF(OR('Sch D. Workings'!D562="",$D$7&lt;=O$7,S568=0),0,IF(OR(N568="Exceeded Cap",SUM(H568,N568)='Sch D. Workings'!$D$12),"Exceeded cap",IF((SUMIFS('Sch A. Input'!H560:CJ560,'Sch A. Input'!$H$14:$CJ$14,"Total",'Sch A. Input'!$H$13:$CJ$13,"&lt;="&amp;$U$7))&gt;'Sch D. Workings'!$D$12,MIN('Sch D. Workings'!AD1569,'Sch D. Workings'!$D$12-N568-H568),'Sch D. Workings'!AD1569)))</f>
        <v>0</v>
      </c>
      <c r="U568" s="221">
        <f>'Sch D. Workings'!AI1569</f>
        <v>0</v>
      </c>
      <c r="V568" s="82">
        <f>IFERROR(LOOKUP('Sch D. Workings'!AF1569,$C$10:$C$14,$B$10:$B$14),0)</f>
        <v>0</v>
      </c>
      <c r="W568" s="99">
        <f>COUNTIFS('Sch D. Workings'!AF1569,"&gt;"&amp;$D$14)</f>
        <v>0</v>
      </c>
      <c r="X568" s="85"/>
      <c r="Y568" s="78">
        <f>'Sch D. Workings'!AK1569</f>
        <v>0</v>
      </c>
      <c r="Z568" s="309">
        <f>IF(OR('Sch D. Workings'!D562="",$D$7&lt;=U$7,Y568=0),0,IF(OR(T568="Exceeded Cap",N568="Exceeded Cap",SUM(H568,N568,T568)='Sch D. Workings'!$D$12),"Exceeded Cap",IF((SUMIFS('Sch A. Input'!H560:CJ560,'Sch A. Input'!$H$14:$CJ$14,"Total",'Sch A. Input'!$H$13:$CJ$13,"&lt;="&amp;$AA$7))&gt;'Sch D. Workings'!$D$12,MIN('Sch D. Workings'!AN1569,'Sch D. Workings'!$D$12-N568-T568-H568),'Sch D. Workings'!AN1569)))</f>
        <v>0</v>
      </c>
      <c r="AA568" s="221">
        <f>'Sch D. Workings'!AS1569</f>
        <v>0</v>
      </c>
      <c r="AB568" s="82">
        <f>IFERROR(LOOKUP('Sch D. Workings'!AP1569,$C$10:$C$14,$B$10:$B$14),0)</f>
        <v>0</v>
      </c>
      <c r="AC568" s="99">
        <f>COUNTIFS('Sch D. Workings'!AP1569,"&gt;"&amp;$D$14)</f>
        <v>0</v>
      </c>
    </row>
    <row r="569" spans="3:29" x14ac:dyDescent="0.35">
      <c r="C569" s="81" t="str">
        <f>IF('Sch A. Input'!B561="","",'Sch A. Input'!B561)</f>
        <v/>
      </c>
      <c r="D569" s="81" t="str">
        <f>IF('Sch A. Input'!C561="","",'Sch A. Input'!C561)</f>
        <v/>
      </c>
      <c r="E569" s="85"/>
      <c r="F569" s="85"/>
      <c r="G569" s="99">
        <f>'Sch D. Workings'!G1570</f>
        <v>0</v>
      </c>
      <c r="H569" s="310">
        <f>IF(OR('Sch D. Workings'!D563="",G569=0),0,(IF((SUMIFS('Sch A. Input'!H561:CJ561,'Sch A. Input'!$H$14:$CJ$14,"Total",'Sch A. Input'!$H$13:$CJ$13,"&lt;="&amp;$I$7))&gt;'Sch D. Workings'!$D$12,MIN('Sch D. Workings'!J1570,'Sch D. Workings'!$D$12),'Sch D. Workings'!J1570)))</f>
        <v>0</v>
      </c>
      <c r="I569" s="221">
        <f>'Sch D. Workings'!O1570</f>
        <v>0</v>
      </c>
      <c r="J569" s="82">
        <f>IFERROR(LOOKUP('Sch D. Workings'!L1570,$C$10:$C$14,$B$10:$B$14),0)</f>
        <v>0</v>
      </c>
      <c r="K569" s="99">
        <f>COUNTIFS('Sch D. Workings'!L1570,"&gt;"&amp;$D$14)</f>
        <v>0</v>
      </c>
      <c r="L569" s="300"/>
      <c r="M569" s="78">
        <f>'Sch D. Workings'!Q1570</f>
        <v>0</v>
      </c>
      <c r="N569" s="309">
        <f>IF(OR('Sch D. Workings'!D563="",$D$7&lt;=I$7,M569=0),0,(IF(H569='Sch D. Workings'!$D$12,"Exceeded Cap",IF((SUMIFS('Sch A. Input'!H561:CJ561,'Sch A. Input'!$H$14:$CJ$14,"Total",'Sch A. Input'!$H$13:$CJ$13,"&lt;="&amp;$O$7))&gt;'Sch D. Workings'!$D$12,MIN('Sch D. Workings'!T1570,'Sch D. Workings'!$D$12-H569),'Sch D. Workings'!T1570))))</f>
        <v>0</v>
      </c>
      <c r="O569" s="221">
        <f>'Sch D. Workings'!Y1570</f>
        <v>0</v>
      </c>
      <c r="P569" s="82">
        <f>IFERROR(LOOKUP('Sch D. Workings'!V1570,$C$10:$C$14,$B$10:$B$14),0)</f>
        <v>0</v>
      </c>
      <c r="Q569" s="99">
        <f>COUNTIFS('Sch D. Workings'!V1570,"&gt;"&amp;$D$14)</f>
        <v>0</v>
      </c>
      <c r="R569" s="85"/>
      <c r="S569" s="78">
        <f>'Sch D. Workings'!AA1570</f>
        <v>0</v>
      </c>
      <c r="T569" s="309">
        <f>IF(OR('Sch D. Workings'!D563="",$D$7&lt;=O$7,S569=0),0,IF(OR(N569="Exceeded Cap",SUM(H569,N569)='Sch D. Workings'!$D$12),"Exceeded cap",IF((SUMIFS('Sch A. Input'!H561:CJ561,'Sch A. Input'!$H$14:$CJ$14,"Total",'Sch A. Input'!$H$13:$CJ$13,"&lt;="&amp;$U$7))&gt;'Sch D. Workings'!$D$12,MIN('Sch D. Workings'!AD1570,'Sch D. Workings'!$D$12-N569-H569),'Sch D. Workings'!AD1570)))</f>
        <v>0</v>
      </c>
      <c r="U569" s="221">
        <f>'Sch D. Workings'!AI1570</f>
        <v>0</v>
      </c>
      <c r="V569" s="82">
        <f>IFERROR(LOOKUP('Sch D. Workings'!AF1570,$C$10:$C$14,$B$10:$B$14),0)</f>
        <v>0</v>
      </c>
      <c r="W569" s="99">
        <f>COUNTIFS('Sch D. Workings'!AF1570,"&gt;"&amp;$D$14)</f>
        <v>0</v>
      </c>
      <c r="X569" s="85"/>
      <c r="Y569" s="78">
        <f>'Sch D. Workings'!AK1570</f>
        <v>0</v>
      </c>
      <c r="Z569" s="309">
        <f>IF(OR('Sch D. Workings'!D563="",$D$7&lt;=U$7,Y569=0),0,IF(OR(T569="Exceeded Cap",N569="Exceeded Cap",SUM(H569,N569,T569)='Sch D. Workings'!$D$12),"Exceeded Cap",IF((SUMIFS('Sch A. Input'!H561:CJ561,'Sch A. Input'!$H$14:$CJ$14,"Total",'Sch A. Input'!$H$13:$CJ$13,"&lt;="&amp;$AA$7))&gt;'Sch D. Workings'!$D$12,MIN('Sch D. Workings'!AN1570,'Sch D. Workings'!$D$12-N569-T569-H569),'Sch D. Workings'!AN1570)))</f>
        <v>0</v>
      </c>
      <c r="AA569" s="221">
        <f>'Sch D. Workings'!AS1570</f>
        <v>0</v>
      </c>
      <c r="AB569" s="82">
        <f>IFERROR(LOOKUP('Sch D. Workings'!AP1570,$C$10:$C$14,$B$10:$B$14),0)</f>
        <v>0</v>
      </c>
      <c r="AC569" s="99">
        <f>COUNTIFS('Sch D. Workings'!AP1570,"&gt;"&amp;$D$14)</f>
        <v>0</v>
      </c>
    </row>
    <row r="570" spans="3:29" x14ac:dyDescent="0.35">
      <c r="C570" s="81" t="str">
        <f>IF('Sch A. Input'!B562="","",'Sch A. Input'!B562)</f>
        <v/>
      </c>
      <c r="D570" s="81" t="str">
        <f>IF('Sch A. Input'!C562="","",'Sch A. Input'!C562)</f>
        <v/>
      </c>
      <c r="E570" s="85"/>
      <c r="F570" s="85"/>
      <c r="G570" s="99">
        <f>'Sch D. Workings'!G1571</f>
        <v>0</v>
      </c>
      <c r="H570" s="310">
        <f>IF(OR('Sch D. Workings'!D564="",G570=0),0,(IF((SUMIFS('Sch A. Input'!H562:CJ562,'Sch A. Input'!$H$14:$CJ$14,"Total",'Sch A. Input'!$H$13:$CJ$13,"&lt;="&amp;$I$7))&gt;'Sch D. Workings'!$D$12,MIN('Sch D. Workings'!J1571,'Sch D. Workings'!$D$12),'Sch D. Workings'!J1571)))</f>
        <v>0</v>
      </c>
      <c r="I570" s="221">
        <f>'Sch D. Workings'!O1571</f>
        <v>0</v>
      </c>
      <c r="J570" s="82">
        <f>IFERROR(LOOKUP('Sch D. Workings'!L1571,$C$10:$C$14,$B$10:$B$14),0)</f>
        <v>0</v>
      </c>
      <c r="K570" s="99">
        <f>COUNTIFS('Sch D. Workings'!L1571,"&gt;"&amp;$D$14)</f>
        <v>0</v>
      </c>
      <c r="L570" s="300"/>
      <c r="M570" s="78">
        <f>'Sch D. Workings'!Q1571</f>
        <v>0</v>
      </c>
      <c r="N570" s="309">
        <f>IF(OR('Sch D. Workings'!D564="",$D$7&lt;=I$7,M570=0),0,(IF(H570='Sch D. Workings'!$D$12,"Exceeded Cap",IF((SUMIFS('Sch A. Input'!H562:CJ562,'Sch A. Input'!$H$14:$CJ$14,"Total",'Sch A. Input'!$H$13:$CJ$13,"&lt;="&amp;$O$7))&gt;'Sch D. Workings'!$D$12,MIN('Sch D. Workings'!T1571,'Sch D. Workings'!$D$12-H570),'Sch D. Workings'!T1571))))</f>
        <v>0</v>
      </c>
      <c r="O570" s="221">
        <f>'Sch D. Workings'!Y1571</f>
        <v>0</v>
      </c>
      <c r="P570" s="82">
        <f>IFERROR(LOOKUP('Sch D. Workings'!V1571,$C$10:$C$14,$B$10:$B$14),0)</f>
        <v>0</v>
      </c>
      <c r="Q570" s="99">
        <f>COUNTIFS('Sch D. Workings'!V1571,"&gt;"&amp;$D$14)</f>
        <v>0</v>
      </c>
      <c r="R570" s="85"/>
      <c r="S570" s="78">
        <f>'Sch D. Workings'!AA1571</f>
        <v>0</v>
      </c>
      <c r="T570" s="309">
        <f>IF(OR('Sch D. Workings'!D564="",$D$7&lt;=O$7,S570=0),0,IF(OR(N570="Exceeded Cap",SUM(H570,N570)='Sch D. Workings'!$D$12),"Exceeded cap",IF((SUMIFS('Sch A. Input'!H562:CJ562,'Sch A. Input'!$H$14:$CJ$14,"Total",'Sch A. Input'!$H$13:$CJ$13,"&lt;="&amp;$U$7))&gt;'Sch D. Workings'!$D$12,MIN('Sch D. Workings'!AD1571,'Sch D. Workings'!$D$12-N570-H570),'Sch D. Workings'!AD1571)))</f>
        <v>0</v>
      </c>
      <c r="U570" s="221">
        <f>'Sch D. Workings'!AI1571</f>
        <v>0</v>
      </c>
      <c r="V570" s="82">
        <f>IFERROR(LOOKUP('Sch D. Workings'!AF1571,$C$10:$C$14,$B$10:$B$14),0)</f>
        <v>0</v>
      </c>
      <c r="W570" s="99">
        <f>COUNTIFS('Sch D. Workings'!AF1571,"&gt;"&amp;$D$14)</f>
        <v>0</v>
      </c>
      <c r="X570" s="85"/>
      <c r="Y570" s="78">
        <f>'Sch D. Workings'!AK1571</f>
        <v>0</v>
      </c>
      <c r="Z570" s="309">
        <f>IF(OR('Sch D. Workings'!D564="",$D$7&lt;=U$7,Y570=0),0,IF(OR(T570="Exceeded Cap",N570="Exceeded Cap",SUM(H570,N570,T570)='Sch D. Workings'!$D$12),"Exceeded Cap",IF((SUMIFS('Sch A. Input'!H562:CJ562,'Sch A. Input'!$H$14:$CJ$14,"Total",'Sch A. Input'!$H$13:$CJ$13,"&lt;="&amp;$AA$7))&gt;'Sch D. Workings'!$D$12,MIN('Sch D. Workings'!AN1571,'Sch D. Workings'!$D$12-N570-T570-H570),'Sch D. Workings'!AN1571)))</f>
        <v>0</v>
      </c>
      <c r="AA570" s="221">
        <f>'Sch D. Workings'!AS1571</f>
        <v>0</v>
      </c>
      <c r="AB570" s="82">
        <f>IFERROR(LOOKUP('Sch D. Workings'!AP1571,$C$10:$C$14,$B$10:$B$14),0)</f>
        <v>0</v>
      </c>
      <c r="AC570" s="99">
        <f>COUNTIFS('Sch D. Workings'!AP1571,"&gt;"&amp;$D$14)</f>
        <v>0</v>
      </c>
    </row>
    <row r="571" spans="3:29" x14ac:dyDescent="0.35">
      <c r="C571" s="81" t="str">
        <f>IF('Sch A. Input'!B563="","",'Sch A. Input'!B563)</f>
        <v/>
      </c>
      <c r="D571" s="81" t="str">
        <f>IF('Sch A. Input'!C563="","",'Sch A. Input'!C563)</f>
        <v/>
      </c>
      <c r="E571" s="85"/>
      <c r="F571" s="85"/>
      <c r="G571" s="99">
        <f>'Sch D. Workings'!G1572</f>
        <v>0</v>
      </c>
      <c r="H571" s="310">
        <f>IF(OR('Sch D. Workings'!D565="",G571=0),0,(IF((SUMIFS('Sch A. Input'!H563:CJ563,'Sch A. Input'!$H$14:$CJ$14,"Total",'Sch A. Input'!$H$13:$CJ$13,"&lt;="&amp;$I$7))&gt;'Sch D. Workings'!$D$12,MIN('Sch D. Workings'!J1572,'Sch D. Workings'!$D$12),'Sch D. Workings'!J1572)))</f>
        <v>0</v>
      </c>
      <c r="I571" s="221">
        <f>'Sch D. Workings'!O1572</f>
        <v>0</v>
      </c>
      <c r="J571" s="82">
        <f>IFERROR(LOOKUP('Sch D. Workings'!L1572,$C$10:$C$14,$B$10:$B$14),0)</f>
        <v>0</v>
      </c>
      <c r="K571" s="99">
        <f>COUNTIFS('Sch D. Workings'!L1572,"&gt;"&amp;$D$14)</f>
        <v>0</v>
      </c>
      <c r="L571" s="300"/>
      <c r="M571" s="78">
        <f>'Sch D. Workings'!Q1572</f>
        <v>0</v>
      </c>
      <c r="N571" s="309">
        <f>IF(OR('Sch D. Workings'!D565="",$D$7&lt;=I$7,M571=0),0,(IF(H571='Sch D. Workings'!$D$12,"Exceeded Cap",IF((SUMIFS('Sch A. Input'!H563:CJ563,'Sch A. Input'!$H$14:$CJ$14,"Total",'Sch A. Input'!$H$13:$CJ$13,"&lt;="&amp;$O$7))&gt;'Sch D. Workings'!$D$12,MIN('Sch D. Workings'!T1572,'Sch D. Workings'!$D$12-H571),'Sch D. Workings'!T1572))))</f>
        <v>0</v>
      </c>
      <c r="O571" s="221">
        <f>'Sch D. Workings'!Y1572</f>
        <v>0</v>
      </c>
      <c r="P571" s="82">
        <f>IFERROR(LOOKUP('Sch D. Workings'!V1572,$C$10:$C$14,$B$10:$B$14),0)</f>
        <v>0</v>
      </c>
      <c r="Q571" s="99">
        <f>COUNTIFS('Sch D. Workings'!V1572,"&gt;"&amp;$D$14)</f>
        <v>0</v>
      </c>
      <c r="R571" s="85"/>
      <c r="S571" s="78">
        <f>'Sch D. Workings'!AA1572</f>
        <v>0</v>
      </c>
      <c r="T571" s="309">
        <f>IF(OR('Sch D. Workings'!D565="",$D$7&lt;=O$7,S571=0),0,IF(OR(N571="Exceeded Cap",SUM(H571,N571)='Sch D. Workings'!$D$12),"Exceeded cap",IF((SUMIFS('Sch A. Input'!H563:CJ563,'Sch A. Input'!$H$14:$CJ$14,"Total",'Sch A. Input'!$H$13:$CJ$13,"&lt;="&amp;$U$7))&gt;'Sch D. Workings'!$D$12,MIN('Sch D. Workings'!AD1572,'Sch D. Workings'!$D$12-N571-H571),'Sch D. Workings'!AD1572)))</f>
        <v>0</v>
      </c>
      <c r="U571" s="221">
        <f>'Sch D. Workings'!AI1572</f>
        <v>0</v>
      </c>
      <c r="V571" s="82">
        <f>IFERROR(LOOKUP('Sch D. Workings'!AF1572,$C$10:$C$14,$B$10:$B$14),0)</f>
        <v>0</v>
      </c>
      <c r="W571" s="99">
        <f>COUNTIFS('Sch D. Workings'!AF1572,"&gt;"&amp;$D$14)</f>
        <v>0</v>
      </c>
      <c r="X571" s="85"/>
      <c r="Y571" s="78">
        <f>'Sch D. Workings'!AK1572</f>
        <v>0</v>
      </c>
      <c r="Z571" s="309">
        <f>IF(OR('Sch D. Workings'!D565="",$D$7&lt;=U$7,Y571=0),0,IF(OR(T571="Exceeded Cap",N571="Exceeded Cap",SUM(H571,N571,T571)='Sch D. Workings'!$D$12),"Exceeded Cap",IF((SUMIFS('Sch A. Input'!H563:CJ563,'Sch A. Input'!$H$14:$CJ$14,"Total",'Sch A. Input'!$H$13:$CJ$13,"&lt;="&amp;$AA$7))&gt;'Sch D. Workings'!$D$12,MIN('Sch D. Workings'!AN1572,'Sch D. Workings'!$D$12-N571-T571-H571),'Sch D. Workings'!AN1572)))</f>
        <v>0</v>
      </c>
      <c r="AA571" s="221">
        <f>'Sch D. Workings'!AS1572</f>
        <v>0</v>
      </c>
      <c r="AB571" s="82">
        <f>IFERROR(LOOKUP('Sch D. Workings'!AP1572,$C$10:$C$14,$B$10:$B$14),0)</f>
        <v>0</v>
      </c>
      <c r="AC571" s="99">
        <f>COUNTIFS('Sch D. Workings'!AP1572,"&gt;"&amp;$D$14)</f>
        <v>0</v>
      </c>
    </row>
    <row r="572" spans="3:29" x14ac:dyDescent="0.35">
      <c r="C572" s="81" t="str">
        <f>IF('Sch A. Input'!B564="","",'Sch A. Input'!B564)</f>
        <v/>
      </c>
      <c r="D572" s="81" t="str">
        <f>IF('Sch A. Input'!C564="","",'Sch A. Input'!C564)</f>
        <v/>
      </c>
      <c r="E572" s="85"/>
      <c r="F572" s="85"/>
      <c r="G572" s="99">
        <f>'Sch D. Workings'!G1573</f>
        <v>0</v>
      </c>
      <c r="H572" s="310">
        <f>IF(OR('Sch D. Workings'!D566="",G572=0),0,(IF((SUMIFS('Sch A. Input'!H564:CJ564,'Sch A. Input'!$H$14:$CJ$14,"Total",'Sch A. Input'!$H$13:$CJ$13,"&lt;="&amp;$I$7))&gt;'Sch D. Workings'!$D$12,MIN('Sch D. Workings'!J1573,'Sch D. Workings'!$D$12),'Sch D. Workings'!J1573)))</f>
        <v>0</v>
      </c>
      <c r="I572" s="221">
        <f>'Sch D. Workings'!O1573</f>
        <v>0</v>
      </c>
      <c r="J572" s="82">
        <f>IFERROR(LOOKUP('Sch D. Workings'!L1573,$C$10:$C$14,$B$10:$B$14),0)</f>
        <v>0</v>
      </c>
      <c r="K572" s="99">
        <f>COUNTIFS('Sch D. Workings'!L1573,"&gt;"&amp;$D$14)</f>
        <v>0</v>
      </c>
      <c r="L572" s="300"/>
      <c r="M572" s="78">
        <f>'Sch D. Workings'!Q1573</f>
        <v>0</v>
      </c>
      <c r="N572" s="309">
        <f>IF(OR('Sch D. Workings'!D566="",$D$7&lt;=I$7,M572=0),0,(IF(H572='Sch D. Workings'!$D$12,"Exceeded Cap",IF((SUMIFS('Sch A. Input'!H564:CJ564,'Sch A. Input'!$H$14:$CJ$14,"Total",'Sch A. Input'!$H$13:$CJ$13,"&lt;="&amp;$O$7))&gt;'Sch D. Workings'!$D$12,MIN('Sch D. Workings'!T1573,'Sch D. Workings'!$D$12-H572),'Sch D. Workings'!T1573))))</f>
        <v>0</v>
      </c>
      <c r="O572" s="221">
        <f>'Sch D. Workings'!Y1573</f>
        <v>0</v>
      </c>
      <c r="P572" s="82">
        <f>IFERROR(LOOKUP('Sch D. Workings'!V1573,$C$10:$C$14,$B$10:$B$14),0)</f>
        <v>0</v>
      </c>
      <c r="Q572" s="99">
        <f>COUNTIFS('Sch D. Workings'!V1573,"&gt;"&amp;$D$14)</f>
        <v>0</v>
      </c>
      <c r="R572" s="85"/>
      <c r="S572" s="78">
        <f>'Sch D. Workings'!AA1573</f>
        <v>0</v>
      </c>
      <c r="T572" s="309">
        <f>IF(OR('Sch D. Workings'!D566="",$D$7&lt;=O$7,S572=0),0,IF(OR(N572="Exceeded Cap",SUM(H572,N572)='Sch D. Workings'!$D$12),"Exceeded cap",IF((SUMIFS('Sch A. Input'!H564:CJ564,'Sch A. Input'!$H$14:$CJ$14,"Total",'Sch A. Input'!$H$13:$CJ$13,"&lt;="&amp;$U$7))&gt;'Sch D. Workings'!$D$12,MIN('Sch D. Workings'!AD1573,'Sch D. Workings'!$D$12-N572-H572),'Sch D. Workings'!AD1573)))</f>
        <v>0</v>
      </c>
      <c r="U572" s="221">
        <f>'Sch D. Workings'!AI1573</f>
        <v>0</v>
      </c>
      <c r="V572" s="82">
        <f>IFERROR(LOOKUP('Sch D. Workings'!AF1573,$C$10:$C$14,$B$10:$B$14),0)</f>
        <v>0</v>
      </c>
      <c r="W572" s="99">
        <f>COUNTIFS('Sch D. Workings'!AF1573,"&gt;"&amp;$D$14)</f>
        <v>0</v>
      </c>
      <c r="X572" s="85"/>
      <c r="Y572" s="78">
        <f>'Sch D. Workings'!AK1573</f>
        <v>0</v>
      </c>
      <c r="Z572" s="309">
        <f>IF(OR('Sch D. Workings'!D566="",$D$7&lt;=U$7,Y572=0),0,IF(OR(T572="Exceeded Cap",N572="Exceeded Cap",SUM(H572,N572,T572)='Sch D. Workings'!$D$12),"Exceeded Cap",IF((SUMIFS('Sch A. Input'!H564:CJ564,'Sch A. Input'!$H$14:$CJ$14,"Total",'Sch A. Input'!$H$13:$CJ$13,"&lt;="&amp;$AA$7))&gt;'Sch D. Workings'!$D$12,MIN('Sch D. Workings'!AN1573,'Sch D. Workings'!$D$12-N572-T572-H572),'Sch D. Workings'!AN1573)))</f>
        <v>0</v>
      </c>
      <c r="AA572" s="221">
        <f>'Sch D. Workings'!AS1573</f>
        <v>0</v>
      </c>
      <c r="AB572" s="82">
        <f>IFERROR(LOOKUP('Sch D. Workings'!AP1573,$C$10:$C$14,$B$10:$B$14),0)</f>
        <v>0</v>
      </c>
      <c r="AC572" s="99">
        <f>COUNTIFS('Sch D. Workings'!AP1573,"&gt;"&amp;$D$14)</f>
        <v>0</v>
      </c>
    </row>
    <row r="573" spans="3:29" x14ac:dyDescent="0.35">
      <c r="C573" s="81" t="str">
        <f>IF('Sch A. Input'!B565="","",'Sch A. Input'!B565)</f>
        <v/>
      </c>
      <c r="D573" s="81" t="str">
        <f>IF('Sch A. Input'!C565="","",'Sch A. Input'!C565)</f>
        <v/>
      </c>
      <c r="E573" s="85"/>
      <c r="F573" s="85"/>
      <c r="G573" s="99">
        <f>'Sch D. Workings'!G1574</f>
        <v>0</v>
      </c>
      <c r="H573" s="310">
        <f>IF(OR('Sch D. Workings'!D567="",G573=0),0,(IF((SUMIFS('Sch A. Input'!H565:CJ565,'Sch A. Input'!$H$14:$CJ$14,"Total",'Sch A. Input'!$H$13:$CJ$13,"&lt;="&amp;$I$7))&gt;'Sch D. Workings'!$D$12,MIN('Sch D. Workings'!J1574,'Sch D. Workings'!$D$12),'Sch D. Workings'!J1574)))</f>
        <v>0</v>
      </c>
      <c r="I573" s="221">
        <f>'Sch D. Workings'!O1574</f>
        <v>0</v>
      </c>
      <c r="J573" s="82">
        <f>IFERROR(LOOKUP('Sch D. Workings'!L1574,$C$10:$C$14,$B$10:$B$14),0)</f>
        <v>0</v>
      </c>
      <c r="K573" s="99">
        <f>COUNTIFS('Sch D. Workings'!L1574,"&gt;"&amp;$D$14)</f>
        <v>0</v>
      </c>
      <c r="L573" s="300"/>
      <c r="M573" s="78">
        <f>'Sch D. Workings'!Q1574</f>
        <v>0</v>
      </c>
      <c r="N573" s="309">
        <f>IF(OR('Sch D. Workings'!D567="",$D$7&lt;=I$7,M573=0),0,(IF(H573='Sch D. Workings'!$D$12,"Exceeded Cap",IF((SUMIFS('Sch A. Input'!H565:CJ565,'Sch A. Input'!$H$14:$CJ$14,"Total",'Sch A. Input'!$H$13:$CJ$13,"&lt;="&amp;$O$7))&gt;'Sch D. Workings'!$D$12,MIN('Sch D. Workings'!T1574,'Sch D. Workings'!$D$12-H573),'Sch D. Workings'!T1574))))</f>
        <v>0</v>
      </c>
      <c r="O573" s="221">
        <f>'Sch D. Workings'!Y1574</f>
        <v>0</v>
      </c>
      <c r="P573" s="82">
        <f>IFERROR(LOOKUP('Sch D. Workings'!V1574,$C$10:$C$14,$B$10:$B$14),0)</f>
        <v>0</v>
      </c>
      <c r="Q573" s="99">
        <f>COUNTIFS('Sch D. Workings'!V1574,"&gt;"&amp;$D$14)</f>
        <v>0</v>
      </c>
      <c r="R573" s="85"/>
      <c r="S573" s="78">
        <f>'Sch D. Workings'!AA1574</f>
        <v>0</v>
      </c>
      <c r="T573" s="309">
        <f>IF(OR('Sch D. Workings'!D567="",$D$7&lt;=O$7,S573=0),0,IF(OR(N573="Exceeded Cap",SUM(H573,N573)='Sch D. Workings'!$D$12),"Exceeded cap",IF((SUMIFS('Sch A. Input'!H565:CJ565,'Sch A. Input'!$H$14:$CJ$14,"Total",'Sch A. Input'!$H$13:$CJ$13,"&lt;="&amp;$U$7))&gt;'Sch D. Workings'!$D$12,MIN('Sch D. Workings'!AD1574,'Sch D. Workings'!$D$12-N573-H573),'Sch D. Workings'!AD1574)))</f>
        <v>0</v>
      </c>
      <c r="U573" s="221">
        <f>'Sch D. Workings'!AI1574</f>
        <v>0</v>
      </c>
      <c r="V573" s="82">
        <f>IFERROR(LOOKUP('Sch D. Workings'!AF1574,$C$10:$C$14,$B$10:$B$14),0)</f>
        <v>0</v>
      </c>
      <c r="W573" s="99">
        <f>COUNTIFS('Sch D. Workings'!AF1574,"&gt;"&amp;$D$14)</f>
        <v>0</v>
      </c>
      <c r="X573" s="85"/>
      <c r="Y573" s="78">
        <f>'Sch D. Workings'!AK1574</f>
        <v>0</v>
      </c>
      <c r="Z573" s="309">
        <f>IF(OR('Sch D. Workings'!D567="",$D$7&lt;=U$7,Y573=0),0,IF(OR(T573="Exceeded Cap",N573="Exceeded Cap",SUM(H573,N573,T573)='Sch D. Workings'!$D$12),"Exceeded Cap",IF((SUMIFS('Sch A. Input'!H565:CJ565,'Sch A. Input'!$H$14:$CJ$14,"Total",'Sch A. Input'!$H$13:$CJ$13,"&lt;="&amp;$AA$7))&gt;'Sch D. Workings'!$D$12,MIN('Sch D. Workings'!AN1574,'Sch D. Workings'!$D$12-N573-T573-H573),'Sch D. Workings'!AN1574)))</f>
        <v>0</v>
      </c>
      <c r="AA573" s="221">
        <f>'Sch D. Workings'!AS1574</f>
        <v>0</v>
      </c>
      <c r="AB573" s="82">
        <f>IFERROR(LOOKUP('Sch D. Workings'!AP1574,$C$10:$C$14,$B$10:$B$14),0)</f>
        <v>0</v>
      </c>
      <c r="AC573" s="99">
        <f>COUNTIFS('Sch D. Workings'!AP1574,"&gt;"&amp;$D$14)</f>
        <v>0</v>
      </c>
    </row>
    <row r="574" spans="3:29" x14ac:dyDescent="0.35">
      <c r="C574" s="81" t="str">
        <f>IF('Sch A. Input'!B566="","",'Sch A. Input'!B566)</f>
        <v/>
      </c>
      <c r="D574" s="81" t="str">
        <f>IF('Sch A. Input'!C566="","",'Sch A. Input'!C566)</f>
        <v/>
      </c>
      <c r="E574" s="85"/>
      <c r="F574" s="85"/>
      <c r="G574" s="99">
        <f>'Sch D. Workings'!G1575</f>
        <v>0</v>
      </c>
      <c r="H574" s="310">
        <f>IF(OR('Sch D. Workings'!D568="",G574=0),0,(IF((SUMIFS('Sch A. Input'!H566:CJ566,'Sch A. Input'!$H$14:$CJ$14,"Total",'Sch A. Input'!$H$13:$CJ$13,"&lt;="&amp;$I$7))&gt;'Sch D. Workings'!$D$12,MIN('Sch D. Workings'!J1575,'Sch D. Workings'!$D$12),'Sch D. Workings'!J1575)))</f>
        <v>0</v>
      </c>
      <c r="I574" s="221">
        <f>'Sch D. Workings'!O1575</f>
        <v>0</v>
      </c>
      <c r="J574" s="82">
        <f>IFERROR(LOOKUP('Sch D. Workings'!L1575,$C$10:$C$14,$B$10:$B$14),0)</f>
        <v>0</v>
      </c>
      <c r="K574" s="99">
        <f>COUNTIFS('Sch D. Workings'!L1575,"&gt;"&amp;$D$14)</f>
        <v>0</v>
      </c>
      <c r="L574" s="300"/>
      <c r="M574" s="78">
        <f>'Sch D. Workings'!Q1575</f>
        <v>0</v>
      </c>
      <c r="N574" s="309">
        <f>IF(OR('Sch D. Workings'!D568="",$D$7&lt;=I$7,M574=0),0,(IF(H574='Sch D. Workings'!$D$12,"Exceeded Cap",IF((SUMIFS('Sch A. Input'!H566:CJ566,'Sch A. Input'!$H$14:$CJ$14,"Total",'Sch A. Input'!$H$13:$CJ$13,"&lt;="&amp;$O$7))&gt;'Sch D. Workings'!$D$12,MIN('Sch D. Workings'!T1575,'Sch D. Workings'!$D$12-H574),'Sch D. Workings'!T1575))))</f>
        <v>0</v>
      </c>
      <c r="O574" s="221">
        <f>'Sch D. Workings'!Y1575</f>
        <v>0</v>
      </c>
      <c r="P574" s="82">
        <f>IFERROR(LOOKUP('Sch D. Workings'!V1575,$C$10:$C$14,$B$10:$B$14),0)</f>
        <v>0</v>
      </c>
      <c r="Q574" s="99">
        <f>COUNTIFS('Sch D. Workings'!V1575,"&gt;"&amp;$D$14)</f>
        <v>0</v>
      </c>
      <c r="R574" s="85"/>
      <c r="S574" s="78">
        <f>'Sch D. Workings'!AA1575</f>
        <v>0</v>
      </c>
      <c r="T574" s="309">
        <f>IF(OR('Sch D. Workings'!D568="",$D$7&lt;=O$7,S574=0),0,IF(OR(N574="Exceeded Cap",SUM(H574,N574)='Sch D. Workings'!$D$12),"Exceeded cap",IF((SUMIFS('Sch A. Input'!H566:CJ566,'Sch A. Input'!$H$14:$CJ$14,"Total",'Sch A. Input'!$H$13:$CJ$13,"&lt;="&amp;$U$7))&gt;'Sch D. Workings'!$D$12,MIN('Sch D. Workings'!AD1575,'Sch D. Workings'!$D$12-N574-H574),'Sch D. Workings'!AD1575)))</f>
        <v>0</v>
      </c>
      <c r="U574" s="221">
        <f>'Sch D. Workings'!AI1575</f>
        <v>0</v>
      </c>
      <c r="V574" s="82">
        <f>IFERROR(LOOKUP('Sch D. Workings'!AF1575,$C$10:$C$14,$B$10:$B$14),0)</f>
        <v>0</v>
      </c>
      <c r="W574" s="99">
        <f>COUNTIFS('Sch D. Workings'!AF1575,"&gt;"&amp;$D$14)</f>
        <v>0</v>
      </c>
      <c r="X574" s="85"/>
      <c r="Y574" s="78">
        <f>'Sch D. Workings'!AK1575</f>
        <v>0</v>
      </c>
      <c r="Z574" s="309">
        <f>IF(OR('Sch D. Workings'!D568="",$D$7&lt;=U$7,Y574=0),0,IF(OR(T574="Exceeded Cap",N574="Exceeded Cap",SUM(H574,N574,T574)='Sch D. Workings'!$D$12),"Exceeded Cap",IF((SUMIFS('Sch A. Input'!H566:CJ566,'Sch A. Input'!$H$14:$CJ$14,"Total",'Sch A. Input'!$H$13:$CJ$13,"&lt;="&amp;$AA$7))&gt;'Sch D. Workings'!$D$12,MIN('Sch D. Workings'!AN1575,'Sch D. Workings'!$D$12-N574-T574-H574),'Sch D. Workings'!AN1575)))</f>
        <v>0</v>
      </c>
      <c r="AA574" s="221">
        <f>'Sch D. Workings'!AS1575</f>
        <v>0</v>
      </c>
      <c r="AB574" s="82">
        <f>IFERROR(LOOKUP('Sch D. Workings'!AP1575,$C$10:$C$14,$B$10:$B$14),0)</f>
        <v>0</v>
      </c>
      <c r="AC574" s="99">
        <f>COUNTIFS('Sch D. Workings'!AP1575,"&gt;"&amp;$D$14)</f>
        <v>0</v>
      </c>
    </row>
    <row r="575" spans="3:29" x14ac:dyDescent="0.35">
      <c r="C575" s="81" t="str">
        <f>IF('Sch A. Input'!B567="","",'Sch A. Input'!B567)</f>
        <v/>
      </c>
      <c r="D575" s="81" t="str">
        <f>IF('Sch A. Input'!C567="","",'Sch A. Input'!C567)</f>
        <v/>
      </c>
      <c r="E575" s="85"/>
      <c r="F575" s="85"/>
      <c r="G575" s="99">
        <f>'Sch D. Workings'!G1576</f>
        <v>0</v>
      </c>
      <c r="H575" s="310">
        <f>IF(OR('Sch D. Workings'!D569="",G575=0),0,(IF((SUMIFS('Sch A. Input'!H567:CJ567,'Sch A. Input'!$H$14:$CJ$14,"Total",'Sch A. Input'!$H$13:$CJ$13,"&lt;="&amp;$I$7))&gt;'Sch D. Workings'!$D$12,MIN('Sch D. Workings'!J1576,'Sch D. Workings'!$D$12),'Sch D. Workings'!J1576)))</f>
        <v>0</v>
      </c>
      <c r="I575" s="221">
        <f>'Sch D. Workings'!O1576</f>
        <v>0</v>
      </c>
      <c r="J575" s="82">
        <f>IFERROR(LOOKUP('Sch D. Workings'!L1576,$C$10:$C$14,$B$10:$B$14),0)</f>
        <v>0</v>
      </c>
      <c r="K575" s="99">
        <f>COUNTIFS('Sch D. Workings'!L1576,"&gt;"&amp;$D$14)</f>
        <v>0</v>
      </c>
      <c r="L575" s="300"/>
      <c r="M575" s="78">
        <f>'Sch D. Workings'!Q1576</f>
        <v>0</v>
      </c>
      <c r="N575" s="309">
        <f>IF(OR('Sch D. Workings'!D569="",$D$7&lt;=I$7,M575=0),0,(IF(H575='Sch D. Workings'!$D$12,"Exceeded Cap",IF((SUMIFS('Sch A. Input'!H567:CJ567,'Sch A. Input'!$H$14:$CJ$14,"Total",'Sch A. Input'!$H$13:$CJ$13,"&lt;="&amp;$O$7))&gt;'Sch D. Workings'!$D$12,MIN('Sch D. Workings'!T1576,'Sch D. Workings'!$D$12-H575),'Sch D. Workings'!T1576))))</f>
        <v>0</v>
      </c>
      <c r="O575" s="221">
        <f>'Sch D. Workings'!Y1576</f>
        <v>0</v>
      </c>
      <c r="P575" s="82">
        <f>IFERROR(LOOKUP('Sch D. Workings'!V1576,$C$10:$C$14,$B$10:$B$14),0)</f>
        <v>0</v>
      </c>
      <c r="Q575" s="99">
        <f>COUNTIFS('Sch D. Workings'!V1576,"&gt;"&amp;$D$14)</f>
        <v>0</v>
      </c>
      <c r="R575" s="85"/>
      <c r="S575" s="78">
        <f>'Sch D. Workings'!AA1576</f>
        <v>0</v>
      </c>
      <c r="T575" s="309">
        <f>IF(OR('Sch D. Workings'!D569="",$D$7&lt;=O$7,S575=0),0,IF(OR(N575="Exceeded Cap",SUM(H575,N575)='Sch D. Workings'!$D$12),"Exceeded cap",IF((SUMIFS('Sch A. Input'!H567:CJ567,'Sch A. Input'!$H$14:$CJ$14,"Total",'Sch A. Input'!$H$13:$CJ$13,"&lt;="&amp;$U$7))&gt;'Sch D. Workings'!$D$12,MIN('Sch D. Workings'!AD1576,'Sch D. Workings'!$D$12-N575-H575),'Sch D. Workings'!AD1576)))</f>
        <v>0</v>
      </c>
      <c r="U575" s="221">
        <f>'Sch D. Workings'!AI1576</f>
        <v>0</v>
      </c>
      <c r="V575" s="82">
        <f>IFERROR(LOOKUP('Sch D. Workings'!AF1576,$C$10:$C$14,$B$10:$B$14),0)</f>
        <v>0</v>
      </c>
      <c r="W575" s="99">
        <f>COUNTIFS('Sch D. Workings'!AF1576,"&gt;"&amp;$D$14)</f>
        <v>0</v>
      </c>
      <c r="X575" s="85"/>
      <c r="Y575" s="78">
        <f>'Sch D. Workings'!AK1576</f>
        <v>0</v>
      </c>
      <c r="Z575" s="309">
        <f>IF(OR('Sch D. Workings'!D569="",$D$7&lt;=U$7,Y575=0),0,IF(OR(T575="Exceeded Cap",N575="Exceeded Cap",SUM(H575,N575,T575)='Sch D. Workings'!$D$12),"Exceeded Cap",IF((SUMIFS('Sch A. Input'!H567:CJ567,'Sch A. Input'!$H$14:$CJ$14,"Total",'Sch A. Input'!$H$13:$CJ$13,"&lt;="&amp;$AA$7))&gt;'Sch D. Workings'!$D$12,MIN('Sch D. Workings'!AN1576,'Sch D. Workings'!$D$12-N575-T575-H575),'Sch D. Workings'!AN1576)))</f>
        <v>0</v>
      </c>
      <c r="AA575" s="221">
        <f>'Sch D. Workings'!AS1576</f>
        <v>0</v>
      </c>
      <c r="AB575" s="82">
        <f>IFERROR(LOOKUP('Sch D. Workings'!AP1576,$C$10:$C$14,$B$10:$B$14),0)</f>
        <v>0</v>
      </c>
      <c r="AC575" s="99">
        <f>COUNTIFS('Sch D. Workings'!AP1576,"&gt;"&amp;$D$14)</f>
        <v>0</v>
      </c>
    </row>
    <row r="576" spans="3:29" x14ac:dyDescent="0.35">
      <c r="C576" s="81" t="str">
        <f>IF('Sch A. Input'!B568="","",'Sch A. Input'!B568)</f>
        <v/>
      </c>
      <c r="D576" s="81" t="str">
        <f>IF('Sch A. Input'!C568="","",'Sch A. Input'!C568)</f>
        <v/>
      </c>
      <c r="E576" s="85"/>
      <c r="F576" s="85"/>
      <c r="G576" s="99">
        <f>'Sch D. Workings'!G1577</f>
        <v>0</v>
      </c>
      <c r="H576" s="310">
        <f>IF(OR('Sch D. Workings'!D570="",G576=0),0,(IF((SUMIFS('Sch A. Input'!H568:CJ568,'Sch A. Input'!$H$14:$CJ$14,"Total",'Sch A. Input'!$H$13:$CJ$13,"&lt;="&amp;$I$7))&gt;'Sch D. Workings'!$D$12,MIN('Sch D. Workings'!J1577,'Sch D. Workings'!$D$12),'Sch D. Workings'!J1577)))</f>
        <v>0</v>
      </c>
      <c r="I576" s="221">
        <f>'Sch D. Workings'!O1577</f>
        <v>0</v>
      </c>
      <c r="J576" s="82">
        <f>IFERROR(LOOKUP('Sch D. Workings'!L1577,$C$10:$C$14,$B$10:$B$14),0)</f>
        <v>0</v>
      </c>
      <c r="K576" s="99">
        <f>COUNTIFS('Sch D. Workings'!L1577,"&gt;"&amp;$D$14)</f>
        <v>0</v>
      </c>
      <c r="L576" s="300"/>
      <c r="M576" s="78">
        <f>'Sch D. Workings'!Q1577</f>
        <v>0</v>
      </c>
      <c r="N576" s="309">
        <f>IF(OR('Sch D. Workings'!D570="",$D$7&lt;=I$7,M576=0),0,(IF(H576='Sch D. Workings'!$D$12,"Exceeded Cap",IF((SUMIFS('Sch A. Input'!H568:CJ568,'Sch A. Input'!$H$14:$CJ$14,"Total",'Sch A. Input'!$H$13:$CJ$13,"&lt;="&amp;$O$7))&gt;'Sch D. Workings'!$D$12,MIN('Sch D. Workings'!T1577,'Sch D. Workings'!$D$12-H576),'Sch D. Workings'!T1577))))</f>
        <v>0</v>
      </c>
      <c r="O576" s="221">
        <f>'Sch D. Workings'!Y1577</f>
        <v>0</v>
      </c>
      <c r="P576" s="82">
        <f>IFERROR(LOOKUP('Sch D. Workings'!V1577,$C$10:$C$14,$B$10:$B$14),0)</f>
        <v>0</v>
      </c>
      <c r="Q576" s="99">
        <f>COUNTIFS('Sch D. Workings'!V1577,"&gt;"&amp;$D$14)</f>
        <v>0</v>
      </c>
      <c r="R576" s="85"/>
      <c r="S576" s="78">
        <f>'Sch D. Workings'!AA1577</f>
        <v>0</v>
      </c>
      <c r="T576" s="309">
        <f>IF(OR('Sch D. Workings'!D570="",$D$7&lt;=O$7,S576=0),0,IF(OR(N576="Exceeded Cap",SUM(H576,N576)='Sch D. Workings'!$D$12),"Exceeded cap",IF((SUMIFS('Sch A. Input'!H568:CJ568,'Sch A. Input'!$H$14:$CJ$14,"Total",'Sch A. Input'!$H$13:$CJ$13,"&lt;="&amp;$U$7))&gt;'Sch D. Workings'!$D$12,MIN('Sch D. Workings'!AD1577,'Sch D. Workings'!$D$12-N576-H576),'Sch D. Workings'!AD1577)))</f>
        <v>0</v>
      </c>
      <c r="U576" s="221">
        <f>'Sch D. Workings'!AI1577</f>
        <v>0</v>
      </c>
      <c r="V576" s="82">
        <f>IFERROR(LOOKUP('Sch D. Workings'!AF1577,$C$10:$C$14,$B$10:$B$14),0)</f>
        <v>0</v>
      </c>
      <c r="W576" s="99">
        <f>COUNTIFS('Sch D. Workings'!AF1577,"&gt;"&amp;$D$14)</f>
        <v>0</v>
      </c>
      <c r="X576" s="85"/>
      <c r="Y576" s="78">
        <f>'Sch D. Workings'!AK1577</f>
        <v>0</v>
      </c>
      <c r="Z576" s="309">
        <f>IF(OR('Sch D. Workings'!D570="",$D$7&lt;=U$7,Y576=0),0,IF(OR(T576="Exceeded Cap",N576="Exceeded Cap",SUM(H576,N576,T576)='Sch D. Workings'!$D$12),"Exceeded Cap",IF((SUMIFS('Sch A. Input'!H568:CJ568,'Sch A. Input'!$H$14:$CJ$14,"Total",'Sch A. Input'!$H$13:$CJ$13,"&lt;="&amp;$AA$7))&gt;'Sch D. Workings'!$D$12,MIN('Sch D. Workings'!AN1577,'Sch D. Workings'!$D$12-N576-T576-H576),'Sch D. Workings'!AN1577)))</f>
        <v>0</v>
      </c>
      <c r="AA576" s="221">
        <f>'Sch D. Workings'!AS1577</f>
        <v>0</v>
      </c>
      <c r="AB576" s="82">
        <f>IFERROR(LOOKUP('Sch D. Workings'!AP1577,$C$10:$C$14,$B$10:$B$14),0)</f>
        <v>0</v>
      </c>
      <c r="AC576" s="99">
        <f>COUNTIFS('Sch D. Workings'!AP1577,"&gt;"&amp;$D$14)</f>
        <v>0</v>
      </c>
    </row>
    <row r="577" spans="3:29" x14ac:dyDescent="0.35">
      <c r="C577" s="81" t="str">
        <f>IF('Sch A. Input'!B569="","",'Sch A. Input'!B569)</f>
        <v/>
      </c>
      <c r="D577" s="81" t="str">
        <f>IF('Sch A. Input'!C569="","",'Sch A. Input'!C569)</f>
        <v/>
      </c>
      <c r="E577" s="85"/>
      <c r="F577" s="85"/>
      <c r="G577" s="99">
        <f>'Sch D. Workings'!G1578</f>
        <v>0</v>
      </c>
      <c r="H577" s="310">
        <f>IF(OR('Sch D. Workings'!D571="",G577=0),0,(IF((SUMIFS('Sch A. Input'!H569:CJ569,'Sch A. Input'!$H$14:$CJ$14,"Total",'Sch A. Input'!$H$13:$CJ$13,"&lt;="&amp;$I$7))&gt;'Sch D. Workings'!$D$12,MIN('Sch D. Workings'!J1578,'Sch D. Workings'!$D$12),'Sch D. Workings'!J1578)))</f>
        <v>0</v>
      </c>
      <c r="I577" s="221">
        <f>'Sch D. Workings'!O1578</f>
        <v>0</v>
      </c>
      <c r="J577" s="82">
        <f>IFERROR(LOOKUP('Sch D. Workings'!L1578,$C$10:$C$14,$B$10:$B$14),0)</f>
        <v>0</v>
      </c>
      <c r="K577" s="99">
        <f>COUNTIFS('Sch D. Workings'!L1578,"&gt;"&amp;$D$14)</f>
        <v>0</v>
      </c>
      <c r="L577" s="300"/>
      <c r="M577" s="78">
        <f>'Sch D. Workings'!Q1578</f>
        <v>0</v>
      </c>
      <c r="N577" s="309">
        <f>IF(OR('Sch D. Workings'!D571="",$D$7&lt;=I$7,M577=0),0,(IF(H577='Sch D. Workings'!$D$12,"Exceeded Cap",IF((SUMIFS('Sch A. Input'!H569:CJ569,'Sch A. Input'!$H$14:$CJ$14,"Total",'Sch A. Input'!$H$13:$CJ$13,"&lt;="&amp;$O$7))&gt;'Sch D. Workings'!$D$12,MIN('Sch D. Workings'!T1578,'Sch D. Workings'!$D$12-H577),'Sch D. Workings'!T1578))))</f>
        <v>0</v>
      </c>
      <c r="O577" s="221">
        <f>'Sch D. Workings'!Y1578</f>
        <v>0</v>
      </c>
      <c r="P577" s="82">
        <f>IFERROR(LOOKUP('Sch D. Workings'!V1578,$C$10:$C$14,$B$10:$B$14),0)</f>
        <v>0</v>
      </c>
      <c r="Q577" s="99">
        <f>COUNTIFS('Sch D. Workings'!V1578,"&gt;"&amp;$D$14)</f>
        <v>0</v>
      </c>
      <c r="R577" s="85"/>
      <c r="S577" s="78">
        <f>'Sch D. Workings'!AA1578</f>
        <v>0</v>
      </c>
      <c r="T577" s="309">
        <f>IF(OR('Sch D. Workings'!D571="",$D$7&lt;=O$7,S577=0),0,IF(OR(N577="Exceeded Cap",SUM(H577,N577)='Sch D. Workings'!$D$12),"Exceeded cap",IF((SUMIFS('Sch A. Input'!H569:CJ569,'Sch A. Input'!$H$14:$CJ$14,"Total",'Sch A. Input'!$H$13:$CJ$13,"&lt;="&amp;$U$7))&gt;'Sch D. Workings'!$D$12,MIN('Sch D. Workings'!AD1578,'Sch D. Workings'!$D$12-N577-H577),'Sch D. Workings'!AD1578)))</f>
        <v>0</v>
      </c>
      <c r="U577" s="221">
        <f>'Sch D. Workings'!AI1578</f>
        <v>0</v>
      </c>
      <c r="V577" s="82">
        <f>IFERROR(LOOKUP('Sch D. Workings'!AF1578,$C$10:$C$14,$B$10:$B$14),0)</f>
        <v>0</v>
      </c>
      <c r="W577" s="99">
        <f>COUNTIFS('Sch D. Workings'!AF1578,"&gt;"&amp;$D$14)</f>
        <v>0</v>
      </c>
      <c r="X577" s="85"/>
      <c r="Y577" s="78">
        <f>'Sch D. Workings'!AK1578</f>
        <v>0</v>
      </c>
      <c r="Z577" s="309">
        <f>IF(OR('Sch D. Workings'!D571="",$D$7&lt;=U$7,Y577=0),0,IF(OR(T577="Exceeded Cap",N577="Exceeded Cap",SUM(H577,N577,T577)='Sch D. Workings'!$D$12),"Exceeded Cap",IF((SUMIFS('Sch A. Input'!H569:CJ569,'Sch A. Input'!$H$14:$CJ$14,"Total",'Sch A. Input'!$H$13:$CJ$13,"&lt;="&amp;$AA$7))&gt;'Sch D. Workings'!$D$12,MIN('Sch D. Workings'!AN1578,'Sch D. Workings'!$D$12-N577-T577-H577),'Sch D. Workings'!AN1578)))</f>
        <v>0</v>
      </c>
      <c r="AA577" s="221">
        <f>'Sch D. Workings'!AS1578</f>
        <v>0</v>
      </c>
      <c r="AB577" s="82">
        <f>IFERROR(LOOKUP('Sch D. Workings'!AP1578,$C$10:$C$14,$B$10:$B$14),0)</f>
        <v>0</v>
      </c>
      <c r="AC577" s="99">
        <f>COUNTIFS('Sch D. Workings'!AP1578,"&gt;"&amp;$D$14)</f>
        <v>0</v>
      </c>
    </row>
    <row r="578" spans="3:29" x14ac:dyDescent="0.35">
      <c r="C578" s="81" t="str">
        <f>IF('Sch A. Input'!B570="","",'Sch A. Input'!B570)</f>
        <v/>
      </c>
      <c r="D578" s="81" t="str">
        <f>IF('Sch A. Input'!C570="","",'Sch A. Input'!C570)</f>
        <v/>
      </c>
      <c r="E578" s="85"/>
      <c r="F578" s="85"/>
      <c r="G578" s="99">
        <f>'Sch D. Workings'!G1579</f>
        <v>0</v>
      </c>
      <c r="H578" s="310">
        <f>IF(OR('Sch D. Workings'!D572="",G578=0),0,(IF((SUMIFS('Sch A. Input'!H570:CJ570,'Sch A. Input'!$H$14:$CJ$14,"Total",'Sch A. Input'!$H$13:$CJ$13,"&lt;="&amp;$I$7))&gt;'Sch D. Workings'!$D$12,MIN('Sch D. Workings'!J1579,'Sch D. Workings'!$D$12),'Sch D. Workings'!J1579)))</f>
        <v>0</v>
      </c>
      <c r="I578" s="221">
        <f>'Sch D. Workings'!O1579</f>
        <v>0</v>
      </c>
      <c r="J578" s="82">
        <f>IFERROR(LOOKUP('Sch D. Workings'!L1579,$C$10:$C$14,$B$10:$B$14),0)</f>
        <v>0</v>
      </c>
      <c r="K578" s="99">
        <f>COUNTIFS('Sch D. Workings'!L1579,"&gt;"&amp;$D$14)</f>
        <v>0</v>
      </c>
      <c r="L578" s="300"/>
      <c r="M578" s="78">
        <f>'Sch D. Workings'!Q1579</f>
        <v>0</v>
      </c>
      <c r="N578" s="309">
        <f>IF(OR('Sch D. Workings'!D572="",$D$7&lt;=I$7,M578=0),0,(IF(H578='Sch D. Workings'!$D$12,"Exceeded Cap",IF((SUMIFS('Sch A. Input'!H570:CJ570,'Sch A. Input'!$H$14:$CJ$14,"Total",'Sch A. Input'!$H$13:$CJ$13,"&lt;="&amp;$O$7))&gt;'Sch D. Workings'!$D$12,MIN('Sch D. Workings'!T1579,'Sch D. Workings'!$D$12-H578),'Sch D. Workings'!T1579))))</f>
        <v>0</v>
      </c>
      <c r="O578" s="221">
        <f>'Sch D. Workings'!Y1579</f>
        <v>0</v>
      </c>
      <c r="P578" s="82">
        <f>IFERROR(LOOKUP('Sch D. Workings'!V1579,$C$10:$C$14,$B$10:$B$14),0)</f>
        <v>0</v>
      </c>
      <c r="Q578" s="99">
        <f>COUNTIFS('Sch D. Workings'!V1579,"&gt;"&amp;$D$14)</f>
        <v>0</v>
      </c>
      <c r="R578" s="85"/>
      <c r="S578" s="78">
        <f>'Sch D. Workings'!AA1579</f>
        <v>0</v>
      </c>
      <c r="T578" s="309">
        <f>IF(OR('Sch D. Workings'!D572="",$D$7&lt;=O$7,S578=0),0,IF(OR(N578="Exceeded Cap",SUM(H578,N578)='Sch D. Workings'!$D$12),"Exceeded cap",IF((SUMIFS('Sch A. Input'!H570:CJ570,'Sch A. Input'!$H$14:$CJ$14,"Total",'Sch A. Input'!$H$13:$CJ$13,"&lt;="&amp;$U$7))&gt;'Sch D. Workings'!$D$12,MIN('Sch D. Workings'!AD1579,'Sch D. Workings'!$D$12-N578-H578),'Sch D. Workings'!AD1579)))</f>
        <v>0</v>
      </c>
      <c r="U578" s="221">
        <f>'Sch D. Workings'!AI1579</f>
        <v>0</v>
      </c>
      <c r="V578" s="82">
        <f>IFERROR(LOOKUP('Sch D. Workings'!AF1579,$C$10:$C$14,$B$10:$B$14),0)</f>
        <v>0</v>
      </c>
      <c r="W578" s="99">
        <f>COUNTIFS('Sch D. Workings'!AF1579,"&gt;"&amp;$D$14)</f>
        <v>0</v>
      </c>
      <c r="X578" s="85"/>
      <c r="Y578" s="78">
        <f>'Sch D. Workings'!AK1579</f>
        <v>0</v>
      </c>
      <c r="Z578" s="309">
        <f>IF(OR('Sch D. Workings'!D572="",$D$7&lt;=U$7,Y578=0),0,IF(OR(T578="Exceeded Cap",N578="Exceeded Cap",SUM(H578,N578,T578)='Sch D. Workings'!$D$12),"Exceeded Cap",IF((SUMIFS('Sch A. Input'!H570:CJ570,'Sch A. Input'!$H$14:$CJ$14,"Total",'Sch A. Input'!$H$13:$CJ$13,"&lt;="&amp;$AA$7))&gt;'Sch D. Workings'!$D$12,MIN('Sch D. Workings'!AN1579,'Sch D. Workings'!$D$12-N578-T578-H578),'Sch D. Workings'!AN1579)))</f>
        <v>0</v>
      </c>
      <c r="AA578" s="221">
        <f>'Sch D. Workings'!AS1579</f>
        <v>0</v>
      </c>
      <c r="AB578" s="82">
        <f>IFERROR(LOOKUP('Sch D. Workings'!AP1579,$C$10:$C$14,$B$10:$B$14),0)</f>
        <v>0</v>
      </c>
      <c r="AC578" s="99">
        <f>COUNTIFS('Sch D. Workings'!AP1579,"&gt;"&amp;$D$14)</f>
        <v>0</v>
      </c>
    </row>
    <row r="579" spans="3:29" x14ac:dyDescent="0.35">
      <c r="C579" s="81" t="str">
        <f>IF('Sch A. Input'!B571="","",'Sch A. Input'!B571)</f>
        <v/>
      </c>
      <c r="D579" s="81" t="str">
        <f>IF('Sch A. Input'!C571="","",'Sch A. Input'!C571)</f>
        <v/>
      </c>
      <c r="E579" s="85"/>
      <c r="F579" s="85"/>
      <c r="G579" s="99">
        <f>'Sch D. Workings'!G1580</f>
        <v>0</v>
      </c>
      <c r="H579" s="310">
        <f>IF(OR('Sch D. Workings'!D573="",G579=0),0,(IF((SUMIFS('Sch A. Input'!H571:CJ571,'Sch A. Input'!$H$14:$CJ$14,"Total",'Sch A. Input'!$H$13:$CJ$13,"&lt;="&amp;$I$7))&gt;'Sch D. Workings'!$D$12,MIN('Sch D. Workings'!J1580,'Sch D. Workings'!$D$12),'Sch D. Workings'!J1580)))</f>
        <v>0</v>
      </c>
      <c r="I579" s="221">
        <f>'Sch D. Workings'!O1580</f>
        <v>0</v>
      </c>
      <c r="J579" s="82">
        <f>IFERROR(LOOKUP('Sch D. Workings'!L1580,$C$10:$C$14,$B$10:$B$14),0)</f>
        <v>0</v>
      </c>
      <c r="K579" s="99">
        <f>COUNTIFS('Sch D. Workings'!L1580,"&gt;"&amp;$D$14)</f>
        <v>0</v>
      </c>
      <c r="L579" s="300"/>
      <c r="M579" s="78">
        <f>'Sch D. Workings'!Q1580</f>
        <v>0</v>
      </c>
      <c r="N579" s="309">
        <f>IF(OR('Sch D. Workings'!D573="",$D$7&lt;=I$7,M579=0),0,(IF(H579='Sch D. Workings'!$D$12,"Exceeded Cap",IF((SUMIFS('Sch A. Input'!H571:CJ571,'Sch A. Input'!$H$14:$CJ$14,"Total",'Sch A. Input'!$H$13:$CJ$13,"&lt;="&amp;$O$7))&gt;'Sch D. Workings'!$D$12,MIN('Sch D. Workings'!T1580,'Sch D. Workings'!$D$12-H579),'Sch D. Workings'!T1580))))</f>
        <v>0</v>
      </c>
      <c r="O579" s="221">
        <f>'Sch D. Workings'!Y1580</f>
        <v>0</v>
      </c>
      <c r="P579" s="82">
        <f>IFERROR(LOOKUP('Sch D. Workings'!V1580,$C$10:$C$14,$B$10:$B$14),0)</f>
        <v>0</v>
      </c>
      <c r="Q579" s="99">
        <f>COUNTIFS('Sch D. Workings'!V1580,"&gt;"&amp;$D$14)</f>
        <v>0</v>
      </c>
      <c r="R579" s="85"/>
      <c r="S579" s="78">
        <f>'Sch D. Workings'!AA1580</f>
        <v>0</v>
      </c>
      <c r="T579" s="309">
        <f>IF(OR('Sch D. Workings'!D573="",$D$7&lt;=O$7,S579=0),0,IF(OR(N579="Exceeded Cap",SUM(H579,N579)='Sch D. Workings'!$D$12),"Exceeded cap",IF((SUMIFS('Sch A. Input'!H571:CJ571,'Sch A. Input'!$H$14:$CJ$14,"Total",'Sch A. Input'!$H$13:$CJ$13,"&lt;="&amp;$U$7))&gt;'Sch D. Workings'!$D$12,MIN('Sch D. Workings'!AD1580,'Sch D. Workings'!$D$12-N579-H579),'Sch D. Workings'!AD1580)))</f>
        <v>0</v>
      </c>
      <c r="U579" s="221">
        <f>'Sch D. Workings'!AI1580</f>
        <v>0</v>
      </c>
      <c r="V579" s="82">
        <f>IFERROR(LOOKUP('Sch D. Workings'!AF1580,$C$10:$C$14,$B$10:$B$14),0)</f>
        <v>0</v>
      </c>
      <c r="W579" s="99">
        <f>COUNTIFS('Sch D. Workings'!AF1580,"&gt;"&amp;$D$14)</f>
        <v>0</v>
      </c>
      <c r="X579" s="85"/>
      <c r="Y579" s="78">
        <f>'Sch D. Workings'!AK1580</f>
        <v>0</v>
      </c>
      <c r="Z579" s="309">
        <f>IF(OR('Sch D. Workings'!D573="",$D$7&lt;=U$7,Y579=0),0,IF(OR(T579="Exceeded Cap",N579="Exceeded Cap",SUM(H579,N579,T579)='Sch D. Workings'!$D$12),"Exceeded Cap",IF((SUMIFS('Sch A. Input'!H571:CJ571,'Sch A. Input'!$H$14:$CJ$14,"Total",'Sch A. Input'!$H$13:$CJ$13,"&lt;="&amp;$AA$7))&gt;'Sch D. Workings'!$D$12,MIN('Sch D. Workings'!AN1580,'Sch D. Workings'!$D$12-N579-T579-H579),'Sch D. Workings'!AN1580)))</f>
        <v>0</v>
      </c>
      <c r="AA579" s="221">
        <f>'Sch D. Workings'!AS1580</f>
        <v>0</v>
      </c>
      <c r="AB579" s="82">
        <f>IFERROR(LOOKUP('Sch D. Workings'!AP1580,$C$10:$C$14,$B$10:$B$14),0)</f>
        <v>0</v>
      </c>
      <c r="AC579" s="99">
        <f>COUNTIFS('Sch D. Workings'!AP1580,"&gt;"&amp;$D$14)</f>
        <v>0</v>
      </c>
    </row>
    <row r="580" spans="3:29" x14ac:dyDescent="0.35">
      <c r="C580" s="81" t="str">
        <f>IF('Sch A. Input'!B572="","",'Sch A. Input'!B572)</f>
        <v/>
      </c>
      <c r="D580" s="81" t="str">
        <f>IF('Sch A. Input'!C572="","",'Sch A. Input'!C572)</f>
        <v/>
      </c>
      <c r="E580" s="85"/>
      <c r="F580" s="85"/>
      <c r="G580" s="99">
        <f>'Sch D. Workings'!G1581</f>
        <v>0</v>
      </c>
      <c r="H580" s="310">
        <f>IF(OR('Sch D. Workings'!D574="",G580=0),0,(IF((SUMIFS('Sch A. Input'!H572:CJ572,'Sch A. Input'!$H$14:$CJ$14,"Total",'Sch A. Input'!$H$13:$CJ$13,"&lt;="&amp;$I$7))&gt;'Sch D. Workings'!$D$12,MIN('Sch D. Workings'!J1581,'Sch D. Workings'!$D$12),'Sch D. Workings'!J1581)))</f>
        <v>0</v>
      </c>
      <c r="I580" s="221">
        <f>'Sch D. Workings'!O1581</f>
        <v>0</v>
      </c>
      <c r="J580" s="82">
        <f>IFERROR(LOOKUP('Sch D. Workings'!L1581,$C$10:$C$14,$B$10:$B$14),0)</f>
        <v>0</v>
      </c>
      <c r="K580" s="99">
        <f>COUNTIFS('Sch D. Workings'!L1581,"&gt;"&amp;$D$14)</f>
        <v>0</v>
      </c>
      <c r="L580" s="300"/>
      <c r="M580" s="78">
        <f>'Sch D. Workings'!Q1581</f>
        <v>0</v>
      </c>
      <c r="N580" s="309">
        <f>IF(OR('Sch D. Workings'!D574="",$D$7&lt;=I$7,M580=0),0,(IF(H580='Sch D. Workings'!$D$12,"Exceeded Cap",IF((SUMIFS('Sch A. Input'!H572:CJ572,'Sch A. Input'!$H$14:$CJ$14,"Total",'Sch A. Input'!$H$13:$CJ$13,"&lt;="&amp;$O$7))&gt;'Sch D. Workings'!$D$12,MIN('Sch D. Workings'!T1581,'Sch D. Workings'!$D$12-H580),'Sch D. Workings'!T1581))))</f>
        <v>0</v>
      </c>
      <c r="O580" s="221">
        <f>'Sch D. Workings'!Y1581</f>
        <v>0</v>
      </c>
      <c r="P580" s="82">
        <f>IFERROR(LOOKUP('Sch D. Workings'!V1581,$C$10:$C$14,$B$10:$B$14),0)</f>
        <v>0</v>
      </c>
      <c r="Q580" s="99">
        <f>COUNTIFS('Sch D. Workings'!V1581,"&gt;"&amp;$D$14)</f>
        <v>0</v>
      </c>
      <c r="R580" s="85"/>
      <c r="S580" s="78">
        <f>'Sch D. Workings'!AA1581</f>
        <v>0</v>
      </c>
      <c r="T580" s="309">
        <f>IF(OR('Sch D. Workings'!D574="",$D$7&lt;=O$7,S580=0),0,IF(OR(N580="Exceeded Cap",SUM(H580,N580)='Sch D. Workings'!$D$12),"Exceeded cap",IF((SUMIFS('Sch A. Input'!H572:CJ572,'Sch A. Input'!$H$14:$CJ$14,"Total",'Sch A. Input'!$H$13:$CJ$13,"&lt;="&amp;$U$7))&gt;'Sch D. Workings'!$D$12,MIN('Sch D. Workings'!AD1581,'Sch D. Workings'!$D$12-N580-H580),'Sch D. Workings'!AD1581)))</f>
        <v>0</v>
      </c>
      <c r="U580" s="221">
        <f>'Sch D. Workings'!AI1581</f>
        <v>0</v>
      </c>
      <c r="V580" s="82">
        <f>IFERROR(LOOKUP('Sch D. Workings'!AF1581,$C$10:$C$14,$B$10:$B$14),0)</f>
        <v>0</v>
      </c>
      <c r="W580" s="99">
        <f>COUNTIFS('Sch D. Workings'!AF1581,"&gt;"&amp;$D$14)</f>
        <v>0</v>
      </c>
      <c r="X580" s="85"/>
      <c r="Y580" s="78">
        <f>'Sch D. Workings'!AK1581</f>
        <v>0</v>
      </c>
      <c r="Z580" s="309">
        <f>IF(OR('Sch D. Workings'!D574="",$D$7&lt;=U$7,Y580=0),0,IF(OR(T580="Exceeded Cap",N580="Exceeded Cap",SUM(H580,N580,T580)='Sch D. Workings'!$D$12),"Exceeded Cap",IF((SUMIFS('Sch A. Input'!H572:CJ572,'Sch A. Input'!$H$14:$CJ$14,"Total",'Sch A. Input'!$H$13:$CJ$13,"&lt;="&amp;$AA$7))&gt;'Sch D. Workings'!$D$12,MIN('Sch D. Workings'!AN1581,'Sch D. Workings'!$D$12-N580-T580-H580),'Sch D. Workings'!AN1581)))</f>
        <v>0</v>
      </c>
      <c r="AA580" s="221">
        <f>'Sch D. Workings'!AS1581</f>
        <v>0</v>
      </c>
      <c r="AB580" s="82">
        <f>IFERROR(LOOKUP('Sch D. Workings'!AP1581,$C$10:$C$14,$B$10:$B$14),0)</f>
        <v>0</v>
      </c>
      <c r="AC580" s="99">
        <f>COUNTIFS('Sch D. Workings'!AP1581,"&gt;"&amp;$D$14)</f>
        <v>0</v>
      </c>
    </row>
    <row r="581" spans="3:29" x14ac:dyDescent="0.35">
      <c r="C581" s="81" t="str">
        <f>IF('Sch A. Input'!B573="","",'Sch A. Input'!B573)</f>
        <v/>
      </c>
      <c r="D581" s="81" t="str">
        <f>IF('Sch A. Input'!C573="","",'Sch A. Input'!C573)</f>
        <v/>
      </c>
      <c r="E581" s="85"/>
      <c r="F581" s="85"/>
      <c r="G581" s="99">
        <f>'Sch D. Workings'!G1582</f>
        <v>0</v>
      </c>
      <c r="H581" s="310">
        <f>IF(OR('Sch D. Workings'!D575="",G581=0),0,(IF((SUMIFS('Sch A. Input'!H573:CJ573,'Sch A. Input'!$H$14:$CJ$14,"Total",'Sch A. Input'!$H$13:$CJ$13,"&lt;="&amp;$I$7))&gt;'Sch D. Workings'!$D$12,MIN('Sch D. Workings'!J1582,'Sch D. Workings'!$D$12),'Sch D. Workings'!J1582)))</f>
        <v>0</v>
      </c>
      <c r="I581" s="221">
        <f>'Sch D. Workings'!O1582</f>
        <v>0</v>
      </c>
      <c r="J581" s="82">
        <f>IFERROR(LOOKUP('Sch D. Workings'!L1582,$C$10:$C$14,$B$10:$B$14),0)</f>
        <v>0</v>
      </c>
      <c r="K581" s="99">
        <f>COUNTIFS('Sch D. Workings'!L1582,"&gt;"&amp;$D$14)</f>
        <v>0</v>
      </c>
      <c r="L581" s="300"/>
      <c r="M581" s="78">
        <f>'Sch D. Workings'!Q1582</f>
        <v>0</v>
      </c>
      <c r="N581" s="309">
        <f>IF(OR('Sch D. Workings'!D575="",$D$7&lt;=I$7,M581=0),0,(IF(H581='Sch D. Workings'!$D$12,"Exceeded Cap",IF((SUMIFS('Sch A. Input'!H573:CJ573,'Sch A. Input'!$H$14:$CJ$14,"Total",'Sch A. Input'!$H$13:$CJ$13,"&lt;="&amp;$O$7))&gt;'Sch D. Workings'!$D$12,MIN('Sch D. Workings'!T1582,'Sch D. Workings'!$D$12-H581),'Sch D. Workings'!T1582))))</f>
        <v>0</v>
      </c>
      <c r="O581" s="221">
        <f>'Sch D. Workings'!Y1582</f>
        <v>0</v>
      </c>
      <c r="P581" s="82">
        <f>IFERROR(LOOKUP('Sch D. Workings'!V1582,$C$10:$C$14,$B$10:$B$14),0)</f>
        <v>0</v>
      </c>
      <c r="Q581" s="99">
        <f>COUNTIFS('Sch D. Workings'!V1582,"&gt;"&amp;$D$14)</f>
        <v>0</v>
      </c>
      <c r="R581" s="85"/>
      <c r="S581" s="78">
        <f>'Sch D. Workings'!AA1582</f>
        <v>0</v>
      </c>
      <c r="T581" s="309">
        <f>IF(OR('Sch D. Workings'!D575="",$D$7&lt;=O$7,S581=0),0,IF(OR(N581="Exceeded Cap",SUM(H581,N581)='Sch D. Workings'!$D$12),"Exceeded cap",IF((SUMIFS('Sch A. Input'!H573:CJ573,'Sch A. Input'!$H$14:$CJ$14,"Total",'Sch A. Input'!$H$13:$CJ$13,"&lt;="&amp;$U$7))&gt;'Sch D. Workings'!$D$12,MIN('Sch D. Workings'!AD1582,'Sch D. Workings'!$D$12-N581-H581),'Sch D. Workings'!AD1582)))</f>
        <v>0</v>
      </c>
      <c r="U581" s="221">
        <f>'Sch D. Workings'!AI1582</f>
        <v>0</v>
      </c>
      <c r="V581" s="82">
        <f>IFERROR(LOOKUP('Sch D. Workings'!AF1582,$C$10:$C$14,$B$10:$B$14),0)</f>
        <v>0</v>
      </c>
      <c r="W581" s="99">
        <f>COUNTIFS('Sch D. Workings'!AF1582,"&gt;"&amp;$D$14)</f>
        <v>0</v>
      </c>
      <c r="X581" s="85"/>
      <c r="Y581" s="78">
        <f>'Sch D. Workings'!AK1582</f>
        <v>0</v>
      </c>
      <c r="Z581" s="309">
        <f>IF(OR('Sch D. Workings'!D575="",$D$7&lt;=U$7,Y581=0),0,IF(OR(T581="Exceeded Cap",N581="Exceeded Cap",SUM(H581,N581,T581)='Sch D. Workings'!$D$12),"Exceeded Cap",IF((SUMIFS('Sch A. Input'!H573:CJ573,'Sch A. Input'!$H$14:$CJ$14,"Total",'Sch A. Input'!$H$13:$CJ$13,"&lt;="&amp;$AA$7))&gt;'Sch D. Workings'!$D$12,MIN('Sch D. Workings'!AN1582,'Sch D. Workings'!$D$12-N581-T581-H581),'Sch D. Workings'!AN1582)))</f>
        <v>0</v>
      </c>
      <c r="AA581" s="221">
        <f>'Sch D. Workings'!AS1582</f>
        <v>0</v>
      </c>
      <c r="AB581" s="82">
        <f>IFERROR(LOOKUP('Sch D. Workings'!AP1582,$C$10:$C$14,$B$10:$B$14),0)</f>
        <v>0</v>
      </c>
      <c r="AC581" s="99">
        <f>COUNTIFS('Sch D. Workings'!AP1582,"&gt;"&amp;$D$14)</f>
        <v>0</v>
      </c>
    </row>
    <row r="582" spans="3:29" x14ac:dyDescent="0.35">
      <c r="C582" s="81" t="str">
        <f>IF('Sch A. Input'!B574="","",'Sch A. Input'!B574)</f>
        <v/>
      </c>
      <c r="D582" s="81" t="str">
        <f>IF('Sch A. Input'!C574="","",'Sch A. Input'!C574)</f>
        <v/>
      </c>
      <c r="E582" s="85"/>
      <c r="F582" s="85"/>
      <c r="G582" s="99">
        <f>'Sch D. Workings'!G1583</f>
        <v>0</v>
      </c>
      <c r="H582" s="310">
        <f>IF(OR('Sch D. Workings'!D576="",G582=0),0,(IF((SUMIFS('Sch A. Input'!H574:CJ574,'Sch A. Input'!$H$14:$CJ$14,"Total",'Sch A. Input'!$H$13:$CJ$13,"&lt;="&amp;$I$7))&gt;'Sch D. Workings'!$D$12,MIN('Sch D. Workings'!J1583,'Sch D. Workings'!$D$12),'Sch D. Workings'!J1583)))</f>
        <v>0</v>
      </c>
      <c r="I582" s="221">
        <f>'Sch D. Workings'!O1583</f>
        <v>0</v>
      </c>
      <c r="J582" s="82">
        <f>IFERROR(LOOKUP('Sch D. Workings'!L1583,$C$10:$C$14,$B$10:$B$14),0)</f>
        <v>0</v>
      </c>
      <c r="K582" s="99">
        <f>COUNTIFS('Sch D. Workings'!L1583,"&gt;"&amp;$D$14)</f>
        <v>0</v>
      </c>
      <c r="L582" s="300"/>
      <c r="M582" s="78">
        <f>'Sch D. Workings'!Q1583</f>
        <v>0</v>
      </c>
      <c r="N582" s="309">
        <f>IF(OR('Sch D. Workings'!D576="",$D$7&lt;=I$7,M582=0),0,(IF(H582='Sch D. Workings'!$D$12,"Exceeded Cap",IF((SUMIFS('Sch A. Input'!H574:CJ574,'Sch A. Input'!$H$14:$CJ$14,"Total",'Sch A. Input'!$H$13:$CJ$13,"&lt;="&amp;$O$7))&gt;'Sch D. Workings'!$D$12,MIN('Sch D. Workings'!T1583,'Sch D. Workings'!$D$12-H582),'Sch D. Workings'!T1583))))</f>
        <v>0</v>
      </c>
      <c r="O582" s="221">
        <f>'Sch D. Workings'!Y1583</f>
        <v>0</v>
      </c>
      <c r="P582" s="82">
        <f>IFERROR(LOOKUP('Sch D. Workings'!V1583,$C$10:$C$14,$B$10:$B$14),0)</f>
        <v>0</v>
      </c>
      <c r="Q582" s="99">
        <f>COUNTIFS('Sch D. Workings'!V1583,"&gt;"&amp;$D$14)</f>
        <v>0</v>
      </c>
      <c r="R582" s="85"/>
      <c r="S582" s="78">
        <f>'Sch D. Workings'!AA1583</f>
        <v>0</v>
      </c>
      <c r="T582" s="309">
        <f>IF(OR('Sch D. Workings'!D576="",$D$7&lt;=O$7,S582=0),0,IF(OR(N582="Exceeded Cap",SUM(H582,N582)='Sch D. Workings'!$D$12),"Exceeded cap",IF((SUMIFS('Sch A. Input'!H574:CJ574,'Sch A. Input'!$H$14:$CJ$14,"Total",'Sch A. Input'!$H$13:$CJ$13,"&lt;="&amp;$U$7))&gt;'Sch D. Workings'!$D$12,MIN('Sch D. Workings'!AD1583,'Sch D. Workings'!$D$12-N582-H582),'Sch D. Workings'!AD1583)))</f>
        <v>0</v>
      </c>
      <c r="U582" s="221">
        <f>'Sch D. Workings'!AI1583</f>
        <v>0</v>
      </c>
      <c r="V582" s="82">
        <f>IFERROR(LOOKUP('Sch D. Workings'!AF1583,$C$10:$C$14,$B$10:$B$14),0)</f>
        <v>0</v>
      </c>
      <c r="W582" s="99">
        <f>COUNTIFS('Sch D. Workings'!AF1583,"&gt;"&amp;$D$14)</f>
        <v>0</v>
      </c>
      <c r="X582" s="85"/>
      <c r="Y582" s="78">
        <f>'Sch D. Workings'!AK1583</f>
        <v>0</v>
      </c>
      <c r="Z582" s="309">
        <f>IF(OR('Sch D. Workings'!D576="",$D$7&lt;=U$7,Y582=0),0,IF(OR(T582="Exceeded Cap",N582="Exceeded Cap",SUM(H582,N582,T582)='Sch D. Workings'!$D$12),"Exceeded Cap",IF((SUMIFS('Sch A. Input'!H574:CJ574,'Sch A. Input'!$H$14:$CJ$14,"Total",'Sch A. Input'!$H$13:$CJ$13,"&lt;="&amp;$AA$7))&gt;'Sch D. Workings'!$D$12,MIN('Sch D. Workings'!AN1583,'Sch D. Workings'!$D$12-N582-T582-H582),'Sch D. Workings'!AN1583)))</f>
        <v>0</v>
      </c>
      <c r="AA582" s="221">
        <f>'Sch D. Workings'!AS1583</f>
        <v>0</v>
      </c>
      <c r="AB582" s="82">
        <f>IFERROR(LOOKUP('Sch D. Workings'!AP1583,$C$10:$C$14,$B$10:$B$14),0)</f>
        <v>0</v>
      </c>
      <c r="AC582" s="99">
        <f>COUNTIFS('Sch D. Workings'!AP1583,"&gt;"&amp;$D$14)</f>
        <v>0</v>
      </c>
    </row>
    <row r="583" spans="3:29" x14ac:dyDescent="0.35">
      <c r="C583" s="81" t="str">
        <f>IF('Sch A. Input'!B575="","",'Sch A. Input'!B575)</f>
        <v/>
      </c>
      <c r="D583" s="81" t="str">
        <f>IF('Sch A. Input'!C575="","",'Sch A. Input'!C575)</f>
        <v/>
      </c>
      <c r="E583" s="85"/>
      <c r="F583" s="85"/>
      <c r="G583" s="99">
        <f>'Sch D. Workings'!G1584</f>
        <v>0</v>
      </c>
      <c r="H583" s="310">
        <f>IF(OR('Sch D. Workings'!D577="",G583=0),0,(IF((SUMIFS('Sch A. Input'!H575:CJ575,'Sch A. Input'!$H$14:$CJ$14,"Total",'Sch A. Input'!$H$13:$CJ$13,"&lt;="&amp;$I$7))&gt;'Sch D. Workings'!$D$12,MIN('Sch D. Workings'!J1584,'Sch D. Workings'!$D$12),'Sch D. Workings'!J1584)))</f>
        <v>0</v>
      </c>
      <c r="I583" s="221">
        <f>'Sch D. Workings'!O1584</f>
        <v>0</v>
      </c>
      <c r="J583" s="82">
        <f>IFERROR(LOOKUP('Sch D. Workings'!L1584,$C$10:$C$14,$B$10:$B$14),0)</f>
        <v>0</v>
      </c>
      <c r="K583" s="99">
        <f>COUNTIFS('Sch D. Workings'!L1584,"&gt;"&amp;$D$14)</f>
        <v>0</v>
      </c>
      <c r="L583" s="300"/>
      <c r="M583" s="78">
        <f>'Sch D. Workings'!Q1584</f>
        <v>0</v>
      </c>
      <c r="N583" s="309">
        <f>IF(OR('Sch D. Workings'!D577="",$D$7&lt;=I$7,M583=0),0,(IF(H583='Sch D. Workings'!$D$12,"Exceeded Cap",IF((SUMIFS('Sch A. Input'!H575:CJ575,'Sch A. Input'!$H$14:$CJ$14,"Total",'Sch A. Input'!$H$13:$CJ$13,"&lt;="&amp;$O$7))&gt;'Sch D. Workings'!$D$12,MIN('Sch D. Workings'!T1584,'Sch D. Workings'!$D$12-H583),'Sch D. Workings'!T1584))))</f>
        <v>0</v>
      </c>
      <c r="O583" s="221">
        <f>'Sch D. Workings'!Y1584</f>
        <v>0</v>
      </c>
      <c r="P583" s="82">
        <f>IFERROR(LOOKUP('Sch D. Workings'!V1584,$C$10:$C$14,$B$10:$B$14),0)</f>
        <v>0</v>
      </c>
      <c r="Q583" s="99">
        <f>COUNTIFS('Sch D. Workings'!V1584,"&gt;"&amp;$D$14)</f>
        <v>0</v>
      </c>
      <c r="R583" s="85"/>
      <c r="S583" s="78">
        <f>'Sch D. Workings'!AA1584</f>
        <v>0</v>
      </c>
      <c r="T583" s="309">
        <f>IF(OR('Sch D. Workings'!D577="",$D$7&lt;=O$7,S583=0),0,IF(OR(N583="Exceeded Cap",SUM(H583,N583)='Sch D. Workings'!$D$12),"Exceeded cap",IF((SUMIFS('Sch A. Input'!H575:CJ575,'Sch A. Input'!$H$14:$CJ$14,"Total",'Sch A. Input'!$H$13:$CJ$13,"&lt;="&amp;$U$7))&gt;'Sch D. Workings'!$D$12,MIN('Sch D. Workings'!AD1584,'Sch D. Workings'!$D$12-N583-H583),'Sch D. Workings'!AD1584)))</f>
        <v>0</v>
      </c>
      <c r="U583" s="221">
        <f>'Sch D. Workings'!AI1584</f>
        <v>0</v>
      </c>
      <c r="V583" s="82">
        <f>IFERROR(LOOKUP('Sch D. Workings'!AF1584,$C$10:$C$14,$B$10:$B$14),0)</f>
        <v>0</v>
      </c>
      <c r="W583" s="99">
        <f>COUNTIFS('Sch D. Workings'!AF1584,"&gt;"&amp;$D$14)</f>
        <v>0</v>
      </c>
      <c r="X583" s="85"/>
      <c r="Y583" s="78">
        <f>'Sch D. Workings'!AK1584</f>
        <v>0</v>
      </c>
      <c r="Z583" s="309">
        <f>IF(OR('Sch D. Workings'!D577="",$D$7&lt;=U$7,Y583=0),0,IF(OR(T583="Exceeded Cap",N583="Exceeded Cap",SUM(H583,N583,T583)='Sch D. Workings'!$D$12),"Exceeded Cap",IF((SUMIFS('Sch A. Input'!H575:CJ575,'Sch A. Input'!$H$14:$CJ$14,"Total",'Sch A. Input'!$H$13:$CJ$13,"&lt;="&amp;$AA$7))&gt;'Sch D. Workings'!$D$12,MIN('Sch D. Workings'!AN1584,'Sch D. Workings'!$D$12-N583-T583-H583),'Sch D. Workings'!AN1584)))</f>
        <v>0</v>
      </c>
      <c r="AA583" s="221">
        <f>'Sch D. Workings'!AS1584</f>
        <v>0</v>
      </c>
      <c r="AB583" s="82">
        <f>IFERROR(LOOKUP('Sch D. Workings'!AP1584,$C$10:$C$14,$B$10:$B$14),0)</f>
        <v>0</v>
      </c>
      <c r="AC583" s="99">
        <f>COUNTIFS('Sch D. Workings'!AP1584,"&gt;"&amp;$D$14)</f>
        <v>0</v>
      </c>
    </row>
    <row r="584" spans="3:29" x14ac:dyDescent="0.35">
      <c r="C584" s="81" t="str">
        <f>IF('Sch A. Input'!B576="","",'Sch A. Input'!B576)</f>
        <v/>
      </c>
      <c r="D584" s="81" t="str">
        <f>IF('Sch A. Input'!C576="","",'Sch A. Input'!C576)</f>
        <v/>
      </c>
      <c r="E584" s="85"/>
      <c r="F584" s="85"/>
      <c r="G584" s="99">
        <f>'Sch D. Workings'!G1585</f>
        <v>0</v>
      </c>
      <c r="H584" s="310">
        <f>IF(OR('Sch D. Workings'!D578="",G584=0),0,(IF((SUMIFS('Sch A. Input'!H576:CJ576,'Sch A. Input'!$H$14:$CJ$14,"Total",'Sch A. Input'!$H$13:$CJ$13,"&lt;="&amp;$I$7))&gt;'Sch D. Workings'!$D$12,MIN('Sch D. Workings'!J1585,'Sch D. Workings'!$D$12),'Sch D. Workings'!J1585)))</f>
        <v>0</v>
      </c>
      <c r="I584" s="221">
        <f>'Sch D. Workings'!O1585</f>
        <v>0</v>
      </c>
      <c r="J584" s="82">
        <f>IFERROR(LOOKUP('Sch D. Workings'!L1585,$C$10:$C$14,$B$10:$B$14),0)</f>
        <v>0</v>
      </c>
      <c r="K584" s="99">
        <f>COUNTIFS('Sch D. Workings'!L1585,"&gt;"&amp;$D$14)</f>
        <v>0</v>
      </c>
      <c r="L584" s="300"/>
      <c r="M584" s="78">
        <f>'Sch D. Workings'!Q1585</f>
        <v>0</v>
      </c>
      <c r="N584" s="309">
        <f>IF(OR('Sch D. Workings'!D578="",$D$7&lt;=I$7,M584=0),0,(IF(H584='Sch D. Workings'!$D$12,"Exceeded Cap",IF((SUMIFS('Sch A. Input'!H576:CJ576,'Sch A. Input'!$H$14:$CJ$14,"Total",'Sch A. Input'!$H$13:$CJ$13,"&lt;="&amp;$O$7))&gt;'Sch D. Workings'!$D$12,MIN('Sch D. Workings'!T1585,'Sch D. Workings'!$D$12-H584),'Sch D. Workings'!T1585))))</f>
        <v>0</v>
      </c>
      <c r="O584" s="221">
        <f>'Sch D. Workings'!Y1585</f>
        <v>0</v>
      </c>
      <c r="P584" s="82">
        <f>IFERROR(LOOKUP('Sch D. Workings'!V1585,$C$10:$C$14,$B$10:$B$14),0)</f>
        <v>0</v>
      </c>
      <c r="Q584" s="99">
        <f>COUNTIFS('Sch D. Workings'!V1585,"&gt;"&amp;$D$14)</f>
        <v>0</v>
      </c>
      <c r="R584" s="85"/>
      <c r="S584" s="78">
        <f>'Sch D. Workings'!AA1585</f>
        <v>0</v>
      </c>
      <c r="T584" s="309">
        <f>IF(OR('Sch D. Workings'!D578="",$D$7&lt;=O$7,S584=0),0,IF(OR(N584="Exceeded Cap",SUM(H584,N584)='Sch D. Workings'!$D$12),"Exceeded cap",IF((SUMIFS('Sch A. Input'!H576:CJ576,'Sch A. Input'!$H$14:$CJ$14,"Total",'Sch A. Input'!$H$13:$CJ$13,"&lt;="&amp;$U$7))&gt;'Sch D. Workings'!$D$12,MIN('Sch D. Workings'!AD1585,'Sch D. Workings'!$D$12-N584-H584),'Sch D. Workings'!AD1585)))</f>
        <v>0</v>
      </c>
      <c r="U584" s="221">
        <f>'Sch D. Workings'!AI1585</f>
        <v>0</v>
      </c>
      <c r="V584" s="82">
        <f>IFERROR(LOOKUP('Sch D. Workings'!AF1585,$C$10:$C$14,$B$10:$B$14),0)</f>
        <v>0</v>
      </c>
      <c r="W584" s="99">
        <f>COUNTIFS('Sch D. Workings'!AF1585,"&gt;"&amp;$D$14)</f>
        <v>0</v>
      </c>
      <c r="X584" s="85"/>
      <c r="Y584" s="78">
        <f>'Sch D. Workings'!AK1585</f>
        <v>0</v>
      </c>
      <c r="Z584" s="309">
        <f>IF(OR('Sch D. Workings'!D578="",$D$7&lt;=U$7,Y584=0),0,IF(OR(T584="Exceeded Cap",N584="Exceeded Cap",SUM(H584,N584,T584)='Sch D. Workings'!$D$12),"Exceeded Cap",IF((SUMIFS('Sch A. Input'!H576:CJ576,'Sch A. Input'!$H$14:$CJ$14,"Total",'Sch A. Input'!$H$13:$CJ$13,"&lt;="&amp;$AA$7))&gt;'Sch D. Workings'!$D$12,MIN('Sch D. Workings'!AN1585,'Sch D. Workings'!$D$12-N584-T584-H584),'Sch D. Workings'!AN1585)))</f>
        <v>0</v>
      </c>
      <c r="AA584" s="221">
        <f>'Sch D. Workings'!AS1585</f>
        <v>0</v>
      </c>
      <c r="AB584" s="82">
        <f>IFERROR(LOOKUP('Sch D. Workings'!AP1585,$C$10:$C$14,$B$10:$B$14),0)</f>
        <v>0</v>
      </c>
      <c r="AC584" s="99">
        <f>COUNTIFS('Sch D. Workings'!AP1585,"&gt;"&amp;$D$14)</f>
        <v>0</v>
      </c>
    </row>
    <row r="585" spans="3:29" x14ac:dyDescent="0.35">
      <c r="C585" s="81" t="str">
        <f>IF('Sch A. Input'!B577="","",'Sch A. Input'!B577)</f>
        <v/>
      </c>
      <c r="D585" s="81" t="str">
        <f>IF('Sch A. Input'!C577="","",'Sch A. Input'!C577)</f>
        <v/>
      </c>
      <c r="E585" s="85"/>
      <c r="F585" s="85"/>
      <c r="G585" s="99">
        <f>'Sch D. Workings'!G1586</f>
        <v>0</v>
      </c>
      <c r="H585" s="310">
        <f>IF(OR('Sch D. Workings'!D579="",G585=0),0,(IF((SUMIFS('Sch A. Input'!H577:CJ577,'Sch A. Input'!$H$14:$CJ$14,"Total",'Sch A. Input'!$H$13:$CJ$13,"&lt;="&amp;$I$7))&gt;'Sch D. Workings'!$D$12,MIN('Sch D. Workings'!J1586,'Sch D. Workings'!$D$12),'Sch D. Workings'!J1586)))</f>
        <v>0</v>
      </c>
      <c r="I585" s="221">
        <f>'Sch D. Workings'!O1586</f>
        <v>0</v>
      </c>
      <c r="J585" s="82">
        <f>IFERROR(LOOKUP('Sch D. Workings'!L1586,$C$10:$C$14,$B$10:$B$14),0)</f>
        <v>0</v>
      </c>
      <c r="K585" s="99">
        <f>COUNTIFS('Sch D. Workings'!L1586,"&gt;"&amp;$D$14)</f>
        <v>0</v>
      </c>
      <c r="L585" s="300"/>
      <c r="M585" s="78">
        <f>'Sch D. Workings'!Q1586</f>
        <v>0</v>
      </c>
      <c r="N585" s="309">
        <f>IF(OR('Sch D. Workings'!D579="",$D$7&lt;=I$7,M585=0),0,(IF(H585='Sch D. Workings'!$D$12,"Exceeded Cap",IF((SUMIFS('Sch A. Input'!H577:CJ577,'Sch A. Input'!$H$14:$CJ$14,"Total",'Sch A. Input'!$H$13:$CJ$13,"&lt;="&amp;$O$7))&gt;'Sch D. Workings'!$D$12,MIN('Sch D. Workings'!T1586,'Sch D. Workings'!$D$12-H585),'Sch D. Workings'!T1586))))</f>
        <v>0</v>
      </c>
      <c r="O585" s="221">
        <f>'Sch D. Workings'!Y1586</f>
        <v>0</v>
      </c>
      <c r="P585" s="82">
        <f>IFERROR(LOOKUP('Sch D. Workings'!V1586,$C$10:$C$14,$B$10:$B$14),0)</f>
        <v>0</v>
      </c>
      <c r="Q585" s="99">
        <f>COUNTIFS('Sch D. Workings'!V1586,"&gt;"&amp;$D$14)</f>
        <v>0</v>
      </c>
      <c r="R585" s="85"/>
      <c r="S585" s="78">
        <f>'Sch D. Workings'!AA1586</f>
        <v>0</v>
      </c>
      <c r="T585" s="309">
        <f>IF(OR('Sch D. Workings'!D579="",$D$7&lt;=O$7,S585=0),0,IF(OR(N585="Exceeded Cap",SUM(H585,N585)='Sch D. Workings'!$D$12),"Exceeded cap",IF((SUMIFS('Sch A. Input'!H577:CJ577,'Sch A. Input'!$H$14:$CJ$14,"Total",'Sch A. Input'!$H$13:$CJ$13,"&lt;="&amp;$U$7))&gt;'Sch D. Workings'!$D$12,MIN('Sch D. Workings'!AD1586,'Sch D. Workings'!$D$12-N585-H585),'Sch D. Workings'!AD1586)))</f>
        <v>0</v>
      </c>
      <c r="U585" s="221">
        <f>'Sch D. Workings'!AI1586</f>
        <v>0</v>
      </c>
      <c r="V585" s="82">
        <f>IFERROR(LOOKUP('Sch D. Workings'!AF1586,$C$10:$C$14,$B$10:$B$14),0)</f>
        <v>0</v>
      </c>
      <c r="W585" s="99">
        <f>COUNTIFS('Sch D. Workings'!AF1586,"&gt;"&amp;$D$14)</f>
        <v>0</v>
      </c>
      <c r="X585" s="85"/>
      <c r="Y585" s="78">
        <f>'Sch D. Workings'!AK1586</f>
        <v>0</v>
      </c>
      <c r="Z585" s="309">
        <f>IF(OR('Sch D. Workings'!D579="",$D$7&lt;=U$7,Y585=0),0,IF(OR(T585="Exceeded Cap",N585="Exceeded Cap",SUM(H585,N585,T585)='Sch D. Workings'!$D$12),"Exceeded Cap",IF((SUMIFS('Sch A. Input'!H577:CJ577,'Sch A. Input'!$H$14:$CJ$14,"Total",'Sch A. Input'!$H$13:$CJ$13,"&lt;="&amp;$AA$7))&gt;'Sch D. Workings'!$D$12,MIN('Sch D. Workings'!AN1586,'Sch D. Workings'!$D$12-N585-T585-H585),'Sch D. Workings'!AN1586)))</f>
        <v>0</v>
      </c>
      <c r="AA585" s="221">
        <f>'Sch D. Workings'!AS1586</f>
        <v>0</v>
      </c>
      <c r="AB585" s="82">
        <f>IFERROR(LOOKUP('Sch D. Workings'!AP1586,$C$10:$C$14,$B$10:$B$14),0)</f>
        <v>0</v>
      </c>
      <c r="AC585" s="99">
        <f>COUNTIFS('Sch D. Workings'!AP1586,"&gt;"&amp;$D$14)</f>
        <v>0</v>
      </c>
    </row>
    <row r="586" spans="3:29" x14ac:dyDescent="0.35">
      <c r="C586" s="81" t="str">
        <f>IF('Sch A. Input'!B578="","",'Sch A. Input'!B578)</f>
        <v/>
      </c>
      <c r="D586" s="81" t="str">
        <f>IF('Sch A. Input'!C578="","",'Sch A. Input'!C578)</f>
        <v/>
      </c>
      <c r="E586" s="85"/>
      <c r="F586" s="85"/>
      <c r="G586" s="99">
        <f>'Sch D. Workings'!G1587</f>
        <v>0</v>
      </c>
      <c r="H586" s="310">
        <f>IF(OR('Sch D. Workings'!D580="",G586=0),0,(IF((SUMIFS('Sch A. Input'!H578:CJ578,'Sch A. Input'!$H$14:$CJ$14,"Total",'Sch A. Input'!$H$13:$CJ$13,"&lt;="&amp;$I$7))&gt;'Sch D. Workings'!$D$12,MIN('Sch D. Workings'!J1587,'Sch D. Workings'!$D$12),'Sch D. Workings'!J1587)))</f>
        <v>0</v>
      </c>
      <c r="I586" s="221">
        <f>'Sch D. Workings'!O1587</f>
        <v>0</v>
      </c>
      <c r="J586" s="82">
        <f>IFERROR(LOOKUP('Sch D. Workings'!L1587,$C$10:$C$14,$B$10:$B$14),0)</f>
        <v>0</v>
      </c>
      <c r="K586" s="99">
        <f>COUNTIFS('Sch D. Workings'!L1587,"&gt;"&amp;$D$14)</f>
        <v>0</v>
      </c>
      <c r="L586" s="300"/>
      <c r="M586" s="78">
        <f>'Sch D. Workings'!Q1587</f>
        <v>0</v>
      </c>
      <c r="N586" s="309">
        <f>IF(OR('Sch D. Workings'!D580="",$D$7&lt;=I$7,M586=0),0,(IF(H586='Sch D. Workings'!$D$12,"Exceeded Cap",IF((SUMIFS('Sch A. Input'!H578:CJ578,'Sch A. Input'!$H$14:$CJ$14,"Total",'Sch A. Input'!$H$13:$CJ$13,"&lt;="&amp;$O$7))&gt;'Sch D. Workings'!$D$12,MIN('Sch D. Workings'!T1587,'Sch D. Workings'!$D$12-H586),'Sch D. Workings'!T1587))))</f>
        <v>0</v>
      </c>
      <c r="O586" s="221">
        <f>'Sch D. Workings'!Y1587</f>
        <v>0</v>
      </c>
      <c r="P586" s="82">
        <f>IFERROR(LOOKUP('Sch D. Workings'!V1587,$C$10:$C$14,$B$10:$B$14),0)</f>
        <v>0</v>
      </c>
      <c r="Q586" s="99">
        <f>COUNTIFS('Sch D. Workings'!V1587,"&gt;"&amp;$D$14)</f>
        <v>0</v>
      </c>
      <c r="R586" s="85"/>
      <c r="S586" s="78">
        <f>'Sch D. Workings'!AA1587</f>
        <v>0</v>
      </c>
      <c r="T586" s="309">
        <f>IF(OR('Sch D. Workings'!D580="",$D$7&lt;=O$7,S586=0),0,IF(OR(N586="Exceeded Cap",SUM(H586,N586)='Sch D. Workings'!$D$12),"Exceeded cap",IF((SUMIFS('Sch A. Input'!H578:CJ578,'Sch A. Input'!$H$14:$CJ$14,"Total",'Sch A. Input'!$H$13:$CJ$13,"&lt;="&amp;$U$7))&gt;'Sch D. Workings'!$D$12,MIN('Sch D. Workings'!AD1587,'Sch D. Workings'!$D$12-N586-H586),'Sch D. Workings'!AD1587)))</f>
        <v>0</v>
      </c>
      <c r="U586" s="221">
        <f>'Sch D. Workings'!AI1587</f>
        <v>0</v>
      </c>
      <c r="V586" s="82">
        <f>IFERROR(LOOKUP('Sch D. Workings'!AF1587,$C$10:$C$14,$B$10:$B$14),0)</f>
        <v>0</v>
      </c>
      <c r="W586" s="99">
        <f>COUNTIFS('Sch D. Workings'!AF1587,"&gt;"&amp;$D$14)</f>
        <v>0</v>
      </c>
      <c r="X586" s="85"/>
      <c r="Y586" s="78">
        <f>'Sch D. Workings'!AK1587</f>
        <v>0</v>
      </c>
      <c r="Z586" s="309">
        <f>IF(OR('Sch D. Workings'!D580="",$D$7&lt;=U$7,Y586=0),0,IF(OR(T586="Exceeded Cap",N586="Exceeded Cap",SUM(H586,N586,T586)='Sch D. Workings'!$D$12),"Exceeded Cap",IF((SUMIFS('Sch A. Input'!H578:CJ578,'Sch A. Input'!$H$14:$CJ$14,"Total",'Sch A. Input'!$H$13:$CJ$13,"&lt;="&amp;$AA$7))&gt;'Sch D. Workings'!$D$12,MIN('Sch D. Workings'!AN1587,'Sch D. Workings'!$D$12-N586-T586-H586),'Sch D. Workings'!AN1587)))</f>
        <v>0</v>
      </c>
      <c r="AA586" s="221">
        <f>'Sch D. Workings'!AS1587</f>
        <v>0</v>
      </c>
      <c r="AB586" s="82">
        <f>IFERROR(LOOKUP('Sch D. Workings'!AP1587,$C$10:$C$14,$B$10:$B$14),0)</f>
        <v>0</v>
      </c>
      <c r="AC586" s="99">
        <f>COUNTIFS('Sch D. Workings'!AP1587,"&gt;"&amp;$D$14)</f>
        <v>0</v>
      </c>
    </row>
    <row r="587" spans="3:29" x14ac:dyDescent="0.35">
      <c r="C587" s="81" t="str">
        <f>IF('Sch A. Input'!B579="","",'Sch A. Input'!B579)</f>
        <v/>
      </c>
      <c r="D587" s="81" t="str">
        <f>IF('Sch A. Input'!C579="","",'Sch A. Input'!C579)</f>
        <v/>
      </c>
      <c r="E587" s="85"/>
      <c r="F587" s="85"/>
      <c r="G587" s="99">
        <f>'Sch D. Workings'!G1588</f>
        <v>0</v>
      </c>
      <c r="H587" s="310">
        <f>IF(OR('Sch D. Workings'!D581="",G587=0),0,(IF((SUMIFS('Sch A. Input'!H579:CJ579,'Sch A. Input'!$H$14:$CJ$14,"Total",'Sch A. Input'!$H$13:$CJ$13,"&lt;="&amp;$I$7))&gt;'Sch D. Workings'!$D$12,MIN('Sch D. Workings'!J1588,'Sch D. Workings'!$D$12),'Sch D. Workings'!J1588)))</f>
        <v>0</v>
      </c>
      <c r="I587" s="221">
        <f>'Sch D. Workings'!O1588</f>
        <v>0</v>
      </c>
      <c r="J587" s="82">
        <f>IFERROR(LOOKUP('Sch D. Workings'!L1588,$C$10:$C$14,$B$10:$B$14),0)</f>
        <v>0</v>
      </c>
      <c r="K587" s="99">
        <f>COUNTIFS('Sch D. Workings'!L1588,"&gt;"&amp;$D$14)</f>
        <v>0</v>
      </c>
      <c r="L587" s="300"/>
      <c r="M587" s="78">
        <f>'Sch D. Workings'!Q1588</f>
        <v>0</v>
      </c>
      <c r="N587" s="309">
        <f>IF(OR('Sch D. Workings'!D581="",$D$7&lt;=I$7,M587=0),0,(IF(H587='Sch D. Workings'!$D$12,"Exceeded Cap",IF((SUMIFS('Sch A. Input'!H579:CJ579,'Sch A. Input'!$H$14:$CJ$14,"Total",'Sch A. Input'!$H$13:$CJ$13,"&lt;="&amp;$O$7))&gt;'Sch D. Workings'!$D$12,MIN('Sch D. Workings'!T1588,'Sch D. Workings'!$D$12-H587),'Sch D. Workings'!T1588))))</f>
        <v>0</v>
      </c>
      <c r="O587" s="221">
        <f>'Sch D. Workings'!Y1588</f>
        <v>0</v>
      </c>
      <c r="P587" s="82">
        <f>IFERROR(LOOKUP('Sch D. Workings'!V1588,$C$10:$C$14,$B$10:$B$14),0)</f>
        <v>0</v>
      </c>
      <c r="Q587" s="99">
        <f>COUNTIFS('Sch D. Workings'!V1588,"&gt;"&amp;$D$14)</f>
        <v>0</v>
      </c>
      <c r="R587" s="85"/>
      <c r="S587" s="78">
        <f>'Sch D. Workings'!AA1588</f>
        <v>0</v>
      </c>
      <c r="T587" s="309">
        <f>IF(OR('Sch D. Workings'!D581="",$D$7&lt;=O$7,S587=0),0,IF(OR(N587="Exceeded Cap",SUM(H587,N587)='Sch D. Workings'!$D$12),"Exceeded cap",IF((SUMIFS('Sch A. Input'!H579:CJ579,'Sch A. Input'!$H$14:$CJ$14,"Total",'Sch A. Input'!$H$13:$CJ$13,"&lt;="&amp;$U$7))&gt;'Sch D. Workings'!$D$12,MIN('Sch D. Workings'!AD1588,'Sch D. Workings'!$D$12-N587-H587),'Sch D. Workings'!AD1588)))</f>
        <v>0</v>
      </c>
      <c r="U587" s="221">
        <f>'Sch D. Workings'!AI1588</f>
        <v>0</v>
      </c>
      <c r="V587" s="82">
        <f>IFERROR(LOOKUP('Sch D. Workings'!AF1588,$C$10:$C$14,$B$10:$B$14),0)</f>
        <v>0</v>
      </c>
      <c r="W587" s="99">
        <f>COUNTIFS('Sch D. Workings'!AF1588,"&gt;"&amp;$D$14)</f>
        <v>0</v>
      </c>
      <c r="X587" s="85"/>
      <c r="Y587" s="78">
        <f>'Sch D. Workings'!AK1588</f>
        <v>0</v>
      </c>
      <c r="Z587" s="309">
        <f>IF(OR('Sch D. Workings'!D581="",$D$7&lt;=U$7,Y587=0),0,IF(OR(T587="Exceeded Cap",N587="Exceeded Cap",SUM(H587,N587,T587)='Sch D. Workings'!$D$12),"Exceeded Cap",IF((SUMIFS('Sch A. Input'!H579:CJ579,'Sch A. Input'!$H$14:$CJ$14,"Total",'Sch A. Input'!$H$13:$CJ$13,"&lt;="&amp;$AA$7))&gt;'Sch D. Workings'!$D$12,MIN('Sch D. Workings'!AN1588,'Sch D. Workings'!$D$12-N587-T587-H587),'Sch D. Workings'!AN1588)))</f>
        <v>0</v>
      </c>
      <c r="AA587" s="221">
        <f>'Sch D. Workings'!AS1588</f>
        <v>0</v>
      </c>
      <c r="AB587" s="82">
        <f>IFERROR(LOOKUP('Sch D. Workings'!AP1588,$C$10:$C$14,$B$10:$B$14),0)</f>
        <v>0</v>
      </c>
      <c r="AC587" s="99">
        <f>COUNTIFS('Sch D. Workings'!AP1588,"&gt;"&amp;$D$14)</f>
        <v>0</v>
      </c>
    </row>
    <row r="588" spans="3:29" x14ac:dyDescent="0.35">
      <c r="C588" s="81" t="str">
        <f>IF('Sch A. Input'!B580="","",'Sch A. Input'!B580)</f>
        <v/>
      </c>
      <c r="D588" s="81" t="str">
        <f>IF('Sch A. Input'!C580="","",'Sch A. Input'!C580)</f>
        <v/>
      </c>
      <c r="E588" s="85"/>
      <c r="F588" s="85"/>
      <c r="G588" s="99">
        <f>'Sch D. Workings'!G1589</f>
        <v>0</v>
      </c>
      <c r="H588" s="310">
        <f>IF(OR('Sch D. Workings'!D582="",G588=0),0,(IF((SUMIFS('Sch A. Input'!H580:CJ580,'Sch A. Input'!$H$14:$CJ$14,"Total",'Sch A. Input'!$H$13:$CJ$13,"&lt;="&amp;$I$7))&gt;'Sch D. Workings'!$D$12,MIN('Sch D. Workings'!J1589,'Sch D. Workings'!$D$12),'Sch D. Workings'!J1589)))</f>
        <v>0</v>
      </c>
      <c r="I588" s="221">
        <f>'Sch D. Workings'!O1589</f>
        <v>0</v>
      </c>
      <c r="J588" s="82">
        <f>IFERROR(LOOKUP('Sch D. Workings'!L1589,$C$10:$C$14,$B$10:$B$14),0)</f>
        <v>0</v>
      </c>
      <c r="K588" s="99">
        <f>COUNTIFS('Sch D. Workings'!L1589,"&gt;"&amp;$D$14)</f>
        <v>0</v>
      </c>
      <c r="L588" s="300"/>
      <c r="M588" s="78">
        <f>'Sch D. Workings'!Q1589</f>
        <v>0</v>
      </c>
      <c r="N588" s="309">
        <f>IF(OR('Sch D. Workings'!D582="",$D$7&lt;=I$7,M588=0),0,(IF(H588='Sch D. Workings'!$D$12,"Exceeded Cap",IF((SUMIFS('Sch A. Input'!H580:CJ580,'Sch A. Input'!$H$14:$CJ$14,"Total",'Sch A. Input'!$H$13:$CJ$13,"&lt;="&amp;$O$7))&gt;'Sch D. Workings'!$D$12,MIN('Sch D. Workings'!T1589,'Sch D. Workings'!$D$12-H588),'Sch D. Workings'!T1589))))</f>
        <v>0</v>
      </c>
      <c r="O588" s="221">
        <f>'Sch D. Workings'!Y1589</f>
        <v>0</v>
      </c>
      <c r="P588" s="82">
        <f>IFERROR(LOOKUP('Sch D. Workings'!V1589,$C$10:$C$14,$B$10:$B$14),0)</f>
        <v>0</v>
      </c>
      <c r="Q588" s="99">
        <f>COUNTIFS('Sch D. Workings'!V1589,"&gt;"&amp;$D$14)</f>
        <v>0</v>
      </c>
      <c r="R588" s="85"/>
      <c r="S588" s="78">
        <f>'Sch D. Workings'!AA1589</f>
        <v>0</v>
      </c>
      <c r="T588" s="309">
        <f>IF(OR('Sch D. Workings'!D582="",$D$7&lt;=O$7,S588=0),0,IF(OR(N588="Exceeded Cap",SUM(H588,N588)='Sch D. Workings'!$D$12),"Exceeded cap",IF((SUMIFS('Sch A. Input'!H580:CJ580,'Sch A. Input'!$H$14:$CJ$14,"Total",'Sch A. Input'!$H$13:$CJ$13,"&lt;="&amp;$U$7))&gt;'Sch D. Workings'!$D$12,MIN('Sch D. Workings'!AD1589,'Sch D. Workings'!$D$12-N588-H588),'Sch D. Workings'!AD1589)))</f>
        <v>0</v>
      </c>
      <c r="U588" s="221">
        <f>'Sch D. Workings'!AI1589</f>
        <v>0</v>
      </c>
      <c r="V588" s="82">
        <f>IFERROR(LOOKUP('Sch D. Workings'!AF1589,$C$10:$C$14,$B$10:$B$14),0)</f>
        <v>0</v>
      </c>
      <c r="W588" s="99">
        <f>COUNTIFS('Sch D. Workings'!AF1589,"&gt;"&amp;$D$14)</f>
        <v>0</v>
      </c>
      <c r="X588" s="85"/>
      <c r="Y588" s="78">
        <f>'Sch D. Workings'!AK1589</f>
        <v>0</v>
      </c>
      <c r="Z588" s="309">
        <f>IF(OR('Sch D. Workings'!D582="",$D$7&lt;=U$7,Y588=0),0,IF(OR(T588="Exceeded Cap",N588="Exceeded Cap",SUM(H588,N588,T588)='Sch D. Workings'!$D$12),"Exceeded Cap",IF((SUMIFS('Sch A. Input'!H580:CJ580,'Sch A. Input'!$H$14:$CJ$14,"Total",'Sch A. Input'!$H$13:$CJ$13,"&lt;="&amp;$AA$7))&gt;'Sch D. Workings'!$D$12,MIN('Sch D. Workings'!AN1589,'Sch D. Workings'!$D$12-N588-T588-H588),'Sch D. Workings'!AN1589)))</f>
        <v>0</v>
      </c>
      <c r="AA588" s="221">
        <f>'Sch D. Workings'!AS1589</f>
        <v>0</v>
      </c>
      <c r="AB588" s="82">
        <f>IFERROR(LOOKUP('Sch D. Workings'!AP1589,$C$10:$C$14,$B$10:$B$14),0)</f>
        <v>0</v>
      </c>
      <c r="AC588" s="99">
        <f>COUNTIFS('Sch D. Workings'!AP1589,"&gt;"&amp;$D$14)</f>
        <v>0</v>
      </c>
    </row>
    <row r="589" spans="3:29" x14ac:dyDescent="0.35">
      <c r="C589" s="81" t="str">
        <f>IF('Sch A. Input'!B581="","",'Sch A. Input'!B581)</f>
        <v/>
      </c>
      <c r="D589" s="81" t="str">
        <f>IF('Sch A. Input'!C581="","",'Sch A. Input'!C581)</f>
        <v/>
      </c>
      <c r="E589" s="85"/>
      <c r="F589" s="85"/>
      <c r="G589" s="99">
        <f>'Sch D. Workings'!G1590</f>
        <v>0</v>
      </c>
      <c r="H589" s="310">
        <f>IF(OR('Sch D. Workings'!D583="",G589=0),0,(IF((SUMIFS('Sch A. Input'!H581:CJ581,'Sch A. Input'!$H$14:$CJ$14,"Total",'Sch A. Input'!$H$13:$CJ$13,"&lt;="&amp;$I$7))&gt;'Sch D. Workings'!$D$12,MIN('Sch D. Workings'!J1590,'Sch D. Workings'!$D$12),'Sch D. Workings'!J1590)))</f>
        <v>0</v>
      </c>
      <c r="I589" s="221">
        <f>'Sch D. Workings'!O1590</f>
        <v>0</v>
      </c>
      <c r="J589" s="82">
        <f>IFERROR(LOOKUP('Sch D. Workings'!L1590,$C$10:$C$14,$B$10:$B$14),0)</f>
        <v>0</v>
      </c>
      <c r="K589" s="99">
        <f>COUNTIFS('Sch D. Workings'!L1590,"&gt;"&amp;$D$14)</f>
        <v>0</v>
      </c>
      <c r="L589" s="300"/>
      <c r="M589" s="78">
        <f>'Sch D. Workings'!Q1590</f>
        <v>0</v>
      </c>
      <c r="N589" s="309">
        <f>IF(OR('Sch D. Workings'!D583="",$D$7&lt;=I$7,M589=0),0,(IF(H589='Sch D. Workings'!$D$12,"Exceeded Cap",IF((SUMIFS('Sch A. Input'!H581:CJ581,'Sch A. Input'!$H$14:$CJ$14,"Total",'Sch A. Input'!$H$13:$CJ$13,"&lt;="&amp;$O$7))&gt;'Sch D. Workings'!$D$12,MIN('Sch D. Workings'!T1590,'Sch D. Workings'!$D$12-H589),'Sch D. Workings'!T1590))))</f>
        <v>0</v>
      </c>
      <c r="O589" s="221">
        <f>'Sch D. Workings'!Y1590</f>
        <v>0</v>
      </c>
      <c r="P589" s="82">
        <f>IFERROR(LOOKUP('Sch D. Workings'!V1590,$C$10:$C$14,$B$10:$B$14),0)</f>
        <v>0</v>
      </c>
      <c r="Q589" s="99">
        <f>COUNTIFS('Sch D. Workings'!V1590,"&gt;"&amp;$D$14)</f>
        <v>0</v>
      </c>
      <c r="R589" s="85"/>
      <c r="S589" s="78">
        <f>'Sch D. Workings'!AA1590</f>
        <v>0</v>
      </c>
      <c r="T589" s="309">
        <f>IF(OR('Sch D. Workings'!D583="",$D$7&lt;=O$7,S589=0),0,IF(OR(N589="Exceeded Cap",SUM(H589,N589)='Sch D. Workings'!$D$12),"Exceeded cap",IF((SUMIFS('Sch A. Input'!H581:CJ581,'Sch A. Input'!$H$14:$CJ$14,"Total",'Sch A. Input'!$H$13:$CJ$13,"&lt;="&amp;$U$7))&gt;'Sch D. Workings'!$D$12,MIN('Sch D. Workings'!AD1590,'Sch D. Workings'!$D$12-N589-H589),'Sch D. Workings'!AD1590)))</f>
        <v>0</v>
      </c>
      <c r="U589" s="221">
        <f>'Sch D. Workings'!AI1590</f>
        <v>0</v>
      </c>
      <c r="V589" s="82">
        <f>IFERROR(LOOKUP('Sch D. Workings'!AF1590,$C$10:$C$14,$B$10:$B$14),0)</f>
        <v>0</v>
      </c>
      <c r="W589" s="99">
        <f>COUNTIFS('Sch D. Workings'!AF1590,"&gt;"&amp;$D$14)</f>
        <v>0</v>
      </c>
      <c r="X589" s="85"/>
      <c r="Y589" s="78">
        <f>'Sch D. Workings'!AK1590</f>
        <v>0</v>
      </c>
      <c r="Z589" s="309">
        <f>IF(OR('Sch D. Workings'!D583="",$D$7&lt;=U$7,Y589=0),0,IF(OR(T589="Exceeded Cap",N589="Exceeded Cap",SUM(H589,N589,T589)='Sch D. Workings'!$D$12),"Exceeded Cap",IF((SUMIFS('Sch A. Input'!H581:CJ581,'Sch A. Input'!$H$14:$CJ$14,"Total",'Sch A. Input'!$H$13:$CJ$13,"&lt;="&amp;$AA$7))&gt;'Sch D. Workings'!$D$12,MIN('Sch D. Workings'!AN1590,'Sch D. Workings'!$D$12-N589-T589-H589),'Sch D. Workings'!AN1590)))</f>
        <v>0</v>
      </c>
      <c r="AA589" s="221">
        <f>'Sch D. Workings'!AS1590</f>
        <v>0</v>
      </c>
      <c r="AB589" s="82">
        <f>IFERROR(LOOKUP('Sch D. Workings'!AP1590,$C$10:$C$14,$B$10:$B$14),0)</f>
        <v>0</v>
      </c>
      <c r="AC589" s="99">
        <f>COUNTIFS('Sch D. Workings'!AP1590,"&gt;"&amp;$D$14)</f>
        <v>0</v>
      </c>
    </row>
    <row r="590" spans="3:29" x14ac:dyDescent="0.35">
      <c r="C590" s="81" t="str">
        <f>IF('Sch A. Input'!B582="","",'Sch A. Input'!B582)</f>
        <v/>
      </c>
      <c r="D590" s="81" t="str">
        <f>IF('Sch A. Input'!C582="","",'Sch A. Input'!C582)</f>
        <v/>
      </c>
      <c r="E590" s="85"/>
      <c r="F590" s="85"/>
      <c r="G590" s="99">
        <f>'Sch D. Workings'!G1591</f>
        <v>0</v>
      </c>
      <c r="H590" s="310">
        <f>IF(OR('Sch D. Workings'!D584="",G590=0),0,(IF((SUMIFS('Sch A. Input'!H582:CJ582,'Sch A. Input'!$H$14:$CJ$14,"Total",'Sch A. Input'!$H$13:$CJ$13,"&lt;="&amp;$I$7))&gt;'Sch D. Workings'!$D$12,MIN('Sch D. Workings'!J1591,'Sch D. Workings'!$D$12),'Sch D. Workings'!J1591)))</f>
        <v>0</v>
      </c>
      <c r="I590" s="221">
        <f>'Sch D. Workings'!O1591</f>
        <v>0</v>
      </c>
      <c r="J590" s="82">
        <f>IFERROR(LOOKUP('Sch D. Workings'!L1591,$C$10:$C$14,$B$10:$B$14),0)</f>
        <v>0</v>
      </c>
      <c r="K590" s="99">
        <f>COUNTIFS('Sch D. Workings'!L1591,"&gt;"&amp;$D$14)</f>
        <v>0</v>
      </c>
      <c r="L590" s="300"/>
      <c r="M590" s="78">
        <f>'Sch D. Workings'!Q1591</f>
        <v>0</v>
      </c>
      <c r="N590" s="309">
        <f>IF(OR('Sch D. Workings'!D584="",$D$7&lt;=I$7,M590=0),0,(IF(H590='Sch D. Workings'!$D$12,"Exceeded Cap",IF((SUMIFS('Sch A. Input'!H582:CJ582,'Sch A. Input'!$H$14:$CJ$14,"Total",'Sch A. Input'!$H$13:$CJ$13,"&lt;="&amp;$O$7))&gt;'Sch D. Workings'!$D$12,MIN('Sch D. Workings'!T1591,'Sch D. Workings'!$D$12-H590),'Sch D. Workings'!T1591))))</f>
        <v>0</v>
      </c>
      <c r="O590" s="221">
        <f>'Sch D. Workings'!Y1591</f>
        <v>0</v>
      </c>
      <c r="P590" s="82">
        <f>IFERROR(LOOKUP('Sch D. Workings'!V1591,$C$10:$C$14,$B$10:$B$14),0)</f>
        <v>0</v>
      </c>
      <c r="Q590" s="99">
        <f>COUNTIFS('Sch D. Workings'!V1591,"&gt;"&amp;$D$14)</f>
        <v>0</v>
      </c>
      <c r="R590" s="85"/>
      <c r="S590" s="78">
        <f>'Sch D. Workings'!AA1591</f>
        <v>0</v>
      </c>
      <c r="T590" s="309">
        <f>IF(OR('Sch D. Workings'!D584="",$D$7&lt;=O$7,S590=0),0,IF(OR(N590="Exceeded Cap",SUM(H590,N590)='Sch D. Workings'!$D$12),"Exceeded cap",IF((SUMIFS('Sch A. Input'!H582:CJ582,'Sch A. Input'!$H$14:$CJ$14,"Total",'Sch A. Input'!$H$13:$CJ$13,"&lt;="&amp;$U$7))&gt;'Sch D. Workings'!$D$12,MIN('Sch D. Workings'!AD1591,'Sch D. Workings'!$D$12-N590-H590),'Sch D. Workings'!AD1591)))</f>
        <v>0</v>
      </c>
      <c r="U590" s="221">
        <f>'Sch D. Workings'!AI1591</f>
        <v>0</v>
      </c>
      <c r="V590" s="82">
        <f>IFERROR(LOOKUP('Sch D. Workings'!AF1591,$C$10:$C$14,$B$10:$B$14),0)</f>
        <v>0</v>
      </c>
      <c r="W590" s="99">
        <f>COUNTIFS('Sch D. Workings'!AF1591,"&gt;"&amp;$D$14)</f>
        <v>0</v>
      </c>
      <c r="X590" s="85"/>
      <c r="Y590" s="78">
        <f>'Sch D. Workings'!AK1591</f>
        <v>0</v>
      </c>
      <c r="Z590" s="309">
        <f>IF(OR('Sch D. Workings'!D584="",$D$7&lt;=U$7,Y590=0),0,IF(OR(T590="Exceeded Cap",N590="Exceeded Cap",SUM(H590,N590,T590)='Sch D. Workings'!$D$12),"Exceeded Cap",IF((SUMIFS('Sch A. Input'!H582:CJ582,'Sch A. Input'!$H$14:$CJ$14,"Total",'Sch A. Input'!$H$13:$CJ$13,"&lt;="&amp;$AA$7))&gt;'Sch D. Workings'!$D$12,MIN('Sch D. Workings'!AN1591,'Sch D. Workings'!$D$12-N590-T590-H590),'Sch D. Workings'!AN1591)))</f>
        <v>0</v>
      </c>
      <c r="AA590" s="221">
        <f>'Sch D. Workings'!AS1591</f>
        <v>0</v>
      </c>
      <c r="AB590" s="82">
        <f>IFERROR(LOOKUP('Sch D. Workings'!AP1591,$C$10:$C$14,$B$10:$B$14),0)</f>
        <v>0</v>
      </c>
      <c r="AC590" s="99">
        <f>COUNTIFS('Sch D. Workings'!AP1591,"&gt;"&amp;$D$14)</f>
        <v>0</v>
      </c>
    </row>
    <row r="591" spans="3:29" x14ac:dyDescent="0.35">
      <c r="C591" s="81" t="str">
        <f>IF('Sch A. Input'!B583="","",'Sch A. Input'!B583)</f>
        <v/>
      </c>
      <c r="D591" s="81" t="str">
        <f>IF('Sch A. Input'!C583="","",'Sch A. Input'!C583)</f>
        <v/>
      </c>
      <c r="E591" s="85"/>
      <c r="F591" s="85"/>
      <c r="G591" s="99">
        <f>'Sch D. Workings'!G1592</f>
        <v>0</v>
      </c>
      <c r="H591" s="310">
        <f>IF(OR('Sch D. Workings'!D585="",G591=0),0,(IF((SUMIFS('Sch A. Input'!H583:CJ583,'Sch A. Input'!$H$14:$CJ$14,"Total",'Sch A. Input'!$H$13:$CJ$13,"&lt;="&amp;$I$7))&gt;'Sch D. Workings'!$D$12,MIN('Sch D. Workings'!J1592,'Sch D. Workings'!$D$12),'Sch D. Workings'!J1592)))</f>
        <v>0</v>
      </c>
      <c r="I591" s="221">
        <f>'Sch D. Workings'!O1592</f>
        <v>0</v>
      </c>
      <c r="J591" s="82">
        <f>IFERROR(LOOKUP('Sch D. Workings'!L1592,$C$10:$C$14,$B$10:$B$14),0)</f>
        <v>0</v>
      </c>
      <c r="K591" s="99">
        <f>COUNTIFS('Sch D. Workings'!L1592,"&gt;"&amp;$D$14)</f>
        <v>0</v>
      </c>
      <c r="L591" s="300"/>
      <c r="M591" s="78">
        <f>'Sch D. Workings'!Q1592</f>
        <v>0</v>
      </c>
      <c r="N591" s="309">
        <f>IF(OR('Sch D. Workings'!D585="",$D$7&lt;=I$7,M591=0),0,(IF(H591='Sch D. Workings'!$D$12,"Exceeded Cap",IF((SUMIFS('Sch A. Input'!H583:CJ583,'Sch A. Input'!$H$14:$CJ$14,"Total",'Sch A. Input'!$H$13:$CJ$13,"&lt;="&amp;$O$7))&gt;'Sch D. Workings'!$D$12,MIN('Sch D. Workings'!T1592,'Sch D. Workings'!$D$12-H591),'Sch D. Workings'!T1592))))</f>
        <v>0</v>
      </c>
      <c r="O591" s="221">
        <f>'Sch D. Workings'!Y1592</f>
        <v>0</v>
      </c>
      <c r="P591" s="82">
        <f>IFERROR(LOOKUP('Sch D. Workings'!V1592,$C$10:$C$14,$B$10:$B$14),0)</f>
        <v>0</v>
      </c>
      <c r="Q591" s="99">
        <f>COUNTIFS('Sch D. Workings'!V1592,"&gt;"&amp;$D$14)</f>
        <v>0</v>
      </c>
      <c r="R591" s="85"/>
      <c r="S591" s="78">
        <f>'Sch D. Workings'!AA1592</f>
        <v>0</v>
      </c>
      <c r="T591" s="309">
        <f>IF(OR('Sch D. Workings'!D585="",$D$7&lt;=O$7,S591=0),0,IF(OR(N591="Exceeded Cap",SUM(H591,N591)='Sch D. Workings'!$D$12),"Exceeded cap",IF((SUMIFS('Sch A. Input'!H583:CJ583,'Sch A. Input'!$H$14:$CJ$14,"Total",'Sch A. Input'!$H$13:$CJ$13,"&lt;="&amp;$U$7))&gt;'Sch D. Workings'!$D$12,MIN('Sch D. Workings'!AD1592,'Sch D. Workings'!$D$12-N591-H591),'Sch D. Workings'!AD1592)))</f>
        <v>0</v>
      </c>
      <c r="U591" s="221">
        <f>'Sch D. Workings'!AI1592</f>
        <v>0</v>
      </c>
      <c r="V591" s="82">
        <f>IFERROR(LOOKUP('Sch D. Workings'!AF1592,$C$10:$C$14,$B$10:$B$14),0)</f>
        <v>0</v>
      </c>
      <c r="W591" s="99">
        <f>COUNTIFS('Sch D. Workings'!AF1592,"&gt;"&amp;$D$14)</f>
        <v>0</v>
      </c>
      <c r="X591" s="85"/>
      <c r="Y591" s="78">
        <f>'Sch D. Workings'!AK1592</f>
        <v>0</v>
      </c>
      <c r="Z591" s="309">
        <f>IF(OR('Sch D. Workings'!D585="",$D$7&lt;=U$7,Y591=0),0,IF(OR(T591="Exceeded Cap",N591="Exceeded Cap",SUM(H591,N591,T591)='Sch D. Workings'!$D$12),"Exceeded Cap",IF((SUMIFS('Sch A. Input'!H583:CJ583,'Sch A. Input'!$H$14:$CJ$14,"Total",'Sch A. Input'!$H$13:$CJ$13,"&lt;="&amp;$AA$7))&gt;'Sch D. Workings'!$D$12,MIN('Sch D. Workings'!AN1592,'Sch D. Workings'!$D$12-N591-T591-H591),'Sch D. Workings'!AN1592)))</f>
        <v>0</v>
      </c>
      <c r="AA591" s="221">
        <f>'Sch D. Workings'!AS1592</f>
        <v>0</v>
      </c>
      <c r="AB591" s="82">
        <f>IFERROR(LOOKUP('Sch D. Workings'!AP1592,$C$10:$C$14,$B$10:$B$14),0)</f>
        <v>0</v>
      </c>
      <c r="AC591" s="99">
        <f>COUNTIFS('Sch D. Workings'!AP1592,"&gt;"&amp;$D$14)</f>
        <v>0</v>
      </c>
    </row>
    <row r="592" spans="3:29" x14ac:dyDescent="0.35">
      <c r="C592" s="81" t="str">
        <f>IF('Sch A. Input'!B584="","",'Sch A. Input'!B584)</f>
        <v/>
      </c>
      <c r="D592" s="81" t="str">
        <f>IF('Sch A. Input'!C584="","",'Sch A. Input'!C584)</f>
        <v/>
      </c>
      <c r="E592" s="85"/>
      <c r="F592" s="85"/>
      <c r="G592" s="99">
        <f>'Sch D. Workings'!G1593</f>
        <v>0</v>
      </c>
      <c r="H592" s="310">
        <f>IF(OR('Sch D. Workings'!D586="",G592=0),0,(IF((SUMIFS('Sch A. Input'!H584:CJ584,'Sch A. Input'!$H$14:$CJ$14,"Total",'Sch A. Input'!$H$13:$CJ$13,"&lt;="&amp;$I$7))&gt;'Sch D. Workings'!$D$12,MIN('Sch D. Workings'!J1593,'Sch D. Workings'!$D$12),'Sch D. Workings'!J1593)))</f>
        <v>0</v>
      </c>
      <c r="I592" s="221">
        <f>'Sch D. Workings'!O1593</f>
        <v>0</v>
      </c>
      <c r="J592" s="82">
        <f>IFERROR(LOOKUP('Sch D. Workings'!L1593,$C$10:$C$14,$B$10:$B$14),0)</f>
        <v>0</v>
      </c>
      <c r="K592" s="99">
        <f>COUNTIFS('Sch D. Workings'!L1593,"&gt;"&amp;$D$14)</f>
        <v>0</v>
      </c>
      <c r="L592" s="300"/>
      <c r="M592" s="78">
        <f>'Sch D. Workings'!Q1593</f>
        <v>0</v>
      </c>
      <c r="N592" s="309">
        <f>IF(OR('Sch D. Workings'!D586="",$D$7&lt;=I$7,M592=0),0,(IF(H592='Sch D. Workings'!$D$12,"Exceeded Cap",IF((SUMIFS('Sch A. Input'!H584:CJ584,'Sch A. Input'!$H$14:$CJ$14,"Total",'Sch A. Input'!$H$13:$CJ$13,"&lt;="&amp;$O$7))&gt;'Sch D. Workings'!$D$12,MIN('Sch D. Workings'!T1593,'Sch D. Workings'!$D$12-H592),'Sch D. Workings'!T1593))))</f>
        <v>0</v>
      </c>
      <c r="O592" s="221">
        <f>'Sch D. Workings'!Y1593</f>
        <v>0</v>
      </c>
      <c r="P592" s="82">
        <f>IFERROR(LOOKUP('Sch D. Workings'!V1593,$C$10:$C$14,$B$10:$B$14),0)</f>
        <v>0</v>
      </c>
      <c r="Q592" s="99">
        <f>COUNTIFS('Sch D. Workings'!V1593,"&gt;"&amp;$D$14)</f>
        <v>0</v>
      </c>
      <c r="R592" s="85"/>
      <c r="S592" s="78">
        <f>'Sch D. Workings'!AA1593</f>
        <v>0</v>
      </c>
      <c r="T592" s="309">
        <f>IF(OR('Sch D. Workings'!D586="",$D$7&lt;=O$7,S592=0),0,IF(OR(N592="Exceeded Cap",SUM(H592,N592)='Sch D. Workings'!$D$12),"Exceeded cap",IF((SUMIFS('Sch A. Input'!H584:CJ584,'Sch A. Input'!$H$14:$CJ$14,"Total",'Sch A. Input'!$H$13:$CJ$13,"&lt;="&amp;$U$7))&gt;'Sch D. Workings'!$D$12,MIN('Sch D. Workings'!AD1593,'Sch D. Workings'!$D$12-N592-H592),'Sch D. Workings'!AD1593)))</f>
        <v>0</v>
      </c>
      <c r="U592" s="221">
        <f>'Sch D. Workings'!AI1593</f>
        <v>0</v>
      </c>
      <c r="V592" s="82">
        <f>IFERROR(LOOKUP('Sch D. Workings'!AF1593,$C$10:$C$14,$B$10:$B$14),0)</f>
        <v>0</v>
      </c>
      <c r="W592" s="99">
        <f>COUNTIFS('Sch D. Workings'!AF1593,"&gt;"&amp;$D$14)</f>
        <v>0</v>
      </c>
      <c r="X592" s="85"/>
      <c r="Y592" s="78">
        <f>'Sch D. Workings'!AK1593</f>
        <v>0</v>
      </c>
      <c r="Z592" s="309">
        <f>IF(OR('Sch D. Workings'!D586="",$D$7&lt;=U$7,Y592=0),0,IF(OR(T592="Exceeded Cap",N592="Exceeded Cap",SUM(H592,N592,T592)='Sch D. Workings'!$D$12),"Exceeded Cap",IF((SUMIFS('Sch A. Input'!H584:CJ584,'Sch A. Input'!$H$14:$CJ$14,"Total",'Sch A. Input'!$H$13:$CJ$13,"&lt;="&amp;$AA$7))&gt;'Sch D. Workings'!$D$12,MIN('Sch D. Workings'!AN1593,'Sch D. Workings'!$D$12-N592-T592-H592),'Sch D. Workings'!AN1593)))</f>
        <v>0</v>
      </c>
      <c r="AA592" s="221">
        <f>'Sch D. Workings'!AS1593</f>
        <v>0</v>
      </c>
      <c r="AB592" s="82">
        <f>IFERROR(LOOKUP('Sch D. Workings'!AP1593,$C$10:$C$14,$B$10:$B$14),0)</f>
        <v>0</v>
      </c>
      <c r="AC592" s="99">
        <f>COUNTIFS('Sch D. Workings'!AP1593,"&gt;"&amp;$D$14)</f>
        <v>0</v>
      </c>
    </row>
    <row r="593" spans="3:29" x14ac:dyDescent="0.35">
      <c r="C593" s="81" t="str">
        <f>IF('Sch A. Input'!B585="","",'Sch A. Input'!B585)</f>
        <v/>
      </c>
      <c r="D593" s="81" t="str">
        <f>IF('Sch A. Input'!C585="","",'Sch A. Input'!C585)</f>
        <v/>
      </c>
      <c r="E593" s="85"/>
      <c r="F593" s="85"/>
      <c r="G593" s="99">
        <f>'Sch D. Workings'!G1594</f>
        <v>0</v>
      </c>
      <c r="H593" s="310">
        <f>IF(OR('Sch D. Workings'!D587="",G593=0),0,(IF((SUMIFS('Sch A. Input'!H585:CJ585,'Sch A. Input'!$H$14:$CJ$14,"Total",'Sch A. Input'!$H$13:$CJ$13,"&lt;="&amp;$I$7))&gt;'Sch D. Workings'!$D$12,MIN('Sch D. Workings'!J1594,'Sch D. Workings'!$D$12),'Sch D. Workings'!J1594)))</f>
        <v>0</v>
      </c>
      <c r="I593" s="221">
        <f>'Sch D. Workings'!O1594</f>
        <v>0</v>
      </c>
      <c r="J593" s="82">
        <f>IFERROR(LOOKUP('Sch D. Workings'!L1594,$C$10:$C$14,$B$10:$B$14),0)</f>
        <v>0</v>
      </c>
      <c r="K593" s="99">
        <f>COUNTIFS('Sch D. Workings'!L1594,"&gt;"&amp;$D$14)</f>
        <v>0</v>
      </c>
      <c r="L593" s="300"/>
      <c r="M593" s="78">
        <f>'Sch D. Workings'!Q1594</f>
        <v>0</v>
      </c>
      <c r="N593" s="309">
        <f>IF(OR('Sch D. Workings'!D587="",$D$7&lt;=I$7,M593=0),0,(IF(H593='Sch D. Workings'!$D$12,"Exceeded Cap",IF((SUMIFS('Sch A. Input'!H585:CJ585,'Sch A. Input'!$H$14:$CJ$14,"Total",'Sch A. Input'!$H$13:$CJ$13,"&lt;="&amp;$O$7))&gt;'Sch D. Workings'!$D$12,MIN('Sch D. Workings'!T1594,'Sch D. Workings'!$D$12-H593),'Sch D. Workings'!T1594))))</f>
        <v>0</v>
      </c>
      <c r="O593" s="221">
        <f>'Sch D. Workings'!Y1594</f>
        <v>0</v>
      </c>
      <c r="P593" s="82">
        <f>IFERROR(LOOKUP('Sch D. Workings'!V1594,$C$10:$C$14,$B$10:$B$14),0)</f>
        <v>0</v>
      </c>
      <c r="Q593" s="99">
        <f>COUNTIFS('Sch D. Workings'!V1594,"&gt;"&amp;$D$14)</f>
        <v>0</v>
      </c>
      <c r="R593" s="85"/>
      <c r="S593" s="78">
        <f>'Sch D. Workings'!AA1594</f>
        <v>0</v>
      </c>
      <c r="T593" s="309">
        <f>IF(OR('Sch D. Workings'!D587="",$D$7&lt;=O$7,S593=0),0,IF(OR(N593="Exceeded Cap",SUM(H593,N593)='Sch D. Workings'!$D$12),"Exceeded cap",IF((SUMIFS('Sch A. Input'!H585:CJ585,'Sch A. Input'!$H$14:$CJ$14,"Total",'Sch A. Input'!$H$13:$CJ$13,"&lt;="&amp;$U$7))&gt;'Sch D. Workings'!$D$12,MIN('Sch D. Workings'!AD1594,'Sch D. Workings'!$D$12-N593-H593),'Sch D. Workings'!AD1594)))</f>
        <v>0</v>
      </c>
      <c r="U593" s="221">
        <f>'Sch D. Workings'!AI1594</f>
        <v>0</v>
      </c>
      <c r="V593" s="82">
        <f>IFERROR(LOOKUP('Sch D. Workings'!AF1594,$C$10:$C$14,$B$10:$B$14),0)</f>
        <v>0</v>
      </c>
      <c r="W593" s="99">
        <f>COUNTIFS('Sch D. Workings'!AF1594,"&gt;"&amp;$D$14)</f>
        <v>0</v>
      </c>
      <c r="X593" s="85"/>
      <c r="Y593" s="78">
        <f>'Sch D. Workings'!AK1594</f>
        <v>0</v>
      </c>
      <c r="Z593" s="309">
        <f>IF(OR('Sch D. Workings'!D587="",$D$7&lt;=U$7,Y593=0),0,IF(OR(T593="Exceeded Cap",N593="Exceeded Cap",SUM(H593,N593,T593)='Sch D. Workings'!$D$12),"Exceeded Cap",IF((SUMIFS('Sch A. Input'!H585:CJ585,'Sch A. Input'!$H$14:$CJ$14,"Total",'Sch A. Input'!$H$13:$CJ$13,"&lt;="&amp;$AA$7))&gt;'Sch D. Workings'!$D$12,MIN('Sch D. Workings'!AN1594,'Sch D. Workings'!$D$12-N593-T593-H593),'Sch D. Workings'!AN1594)))</f>
        <v>0</v>
      </c>
      <c r="AA593" s="221">
        <f>'Sch D. Workings'!AS1594</f>
        <v>0</v>
      </c>
      <c r="AB593" s="82">
        <f>IFERROR(LOOKUP('Sch D. Workings'!AP1594,$C$10:$C$14,$B$10:$B$14),0)</f>
        <v>0</v>
      </c>
      <c r="AC593" s="99">
        <f>COUNTIFS('Sch D. Workings'!AP1594,"&gt;"&amp;$D$14)</f>
        <v>0</v>
      </c>
    </row>
    <row r="594" spans="3:29" x14ac:dyDescent="0.35">
      <c r="C594" s="81" t="str">
        <f>IF('Sch A. Input'!B586="","",'Sch A. Input'!B586)</f>
        <v/>
      </c>
      <c r="D594" s="81" t="str">
        <f>IF('Sch A. Input'!C586="","",'Sch A. Input'!C586)</f>
        <v/>
      </c>
      <c r="E594" s="85"/>
      <c r="F594" s="85"/>
      <c r="G594" s="99">
        <f>'Sch D. Workings'!G1595</f>
        <v>0</v>
      </c>
      <c r="H594" s="310">
        <f>IF(OR('Sch D. Workings'!D588="",G594=0),0,(IF((SUMIFS('Sch A. Input'!H586:CJ586,'Sch A. Input'!$H$14:$CJ$14,"Total",'Sch A. Input'!$H$13:$CJ$13,"&lt;="&amp;$I$7))&gt;'Sch D. Workings'!$D$12,MIN('Sch D. Workings'!J1595,'Sch D. Workings'!$D$12),'Sch D. Workings'!J1595)))</f>
        <v>0</v>
      </c>
      <c r="I594" s="221">
        <f>'Sch D. Workings'!O1595</f>
        <v>0</v>
      </c>
      <c r="J594" s="82">
        <f>IFERROR(LOOKUP('Sch D. Workings'!L1595,$C$10:$C$14,$B$10:$B$14),0)</f>
        <v>0</v>
      </c>
      <c r="K594" s="99">
        <f>COUNTIFS('Sch D. Workings'!L1595,"&gt;"&amp;$D$14)</f>
        <v>0</v>
      </c>
      <c r="L594" s="300"/>
      <c r="M594" s="78">
        <f>'Sch D. Workings'!Q1595</f>
        <v>0</v>
      </c>
      <c r="N594" s="309">
        <f>IF(OR('Sch D. Workings'!D588="",$D$7&lt;=I$7,M594=0),0,(IF(H594='Sch D. Workings'!$D$12,"Exceeded Cap",IF((SUMIFS('Sch A. Input'!H586:CJ586,'Sch A. Input'!$H$14:$CJ$14,"Total",'Sch A. Input'!$H$13:$CJ$13,"&lt;="&amp;$O$7))&gt;'Sch D. Workings'!$D$12,MIN('Sch D. Workings'!T1595,'Sch D. Workings'!$D$12-H594),'Sch D. Workings'!T1595))))</f>
        <v>0</v>
      </c>
      <c r="O594" s="221">
        <f>'Sch D. Workings'!Y1595</f>
        <v>0</v>
      </c>
      <c r="P594" s="82">
        <f>IFERROR(LOOKUP('Sch D. Workings'!V1595,$C$10:$C$14,$B$10:$B$14),0)</f>
        <v>0</v>
      </c>
      <c r="Q594" s="99">
        <f>COUNTIFS('Sch D. Workings'!V1595,"&gt;"&amp;$D$14)</f>
        <v>0</v>
      </c>
      <c r="R594" s="85"/>
      <c r="S594" s="78">
        <f>'Sch D. Workings'!AA1595</f>
        <v>0</v>
      </c>
      <c r="T594" s="309">
        <f>IF(OR('Sch D. Workings'!D588="",$D$7&lt;=O$7,S594=0),0,IF(OR(N594="Exceeded Cap",SUM(H594,N594)='Sch D. Workings'!$D$12),"Exceeded cap",IF((SUMIFS('Sch A. Input'!H586:CJ586,'Sch A. Input'!$H$14:$CJ$14,"Total",'Sch A. Input'!$H$13:$CJ$13,"&lt;="&amp;$U$7))&gt;'Sch D. Workings'!$D$12,MIN('Sch D. Workings'!AD1595,'Sch D. Workings'!$D$12-N594-H594),'Sch D. Workings'!AD1595)))</f>
        <v>0</v>
      </c>
      <c r="U594" s="221">
        <f>'Sch D. Workings'!AI1595</f>
        <v>0</v>
      </c>
      <c r="V594" s="82">
        <f>IFERROR(LOOKUP('Sch D. Workings'!AF1595,$C$10:$C$14,$B$10:$B$14),0)</f>
        <v>0</v>
      </c>
      <c r="W594" s="99">
        <f>COUNTIFS('Sch D. Workings'!AF1595,"&gt;"&amp;$D$14)</f>
        <v>0</v>
      </c>
      <c r="X594" s="85"/>
      <c r="Y594" s="78">
        <f>'Sch D. Workings'!AK1595</f>
        <v>0</v>
      </c>
      <c r="Z594" s="309">
        <f>IF(OR('Sch D. Workings'!D588="",$D$7&lt;=U$7,Y594=0),0,IF(OR(T594="Exceeded Cap",N594="Exceeded Cap",SUM(H594,N594,T594)='Sch D. Workings'!$D$12),"Exceeded Cap",IF((SUMIFS('Sch A. Input'!H586:CJ586,'Sch A. Input'!$H$14:$CJ$14,"Total",'Sch A. Input'!$H$13:$CJ$13,"&lt;="&amp;$AA$7))&gt;'Sch D. Workings'!$D$12,MIN('Sch D. Workings'!AN1595,'Sch D. Workings'!$D$12-N594-T594-H594),'Sch D. Workings'!AN1595)))</f>
        <v>0</v>
      </c>
      <c r="AA594" s="221">
        <f>'Sch D. Workings'!AS1595</f>
        <v>0</v>
      </c>
      <c r="AB594" s="82">
        <f>IFERROR(LOOKUP('Sch D. Workings'!AP1595,$C$10:$C$14,$B$10:$B$14),0)</f>
        <v>0</v>
      </c>
      <c r="AC594" s="99">
        <f>COUNTIFS('Sch D. Workings'!AP1595,"&gt;"&amp;$D$14)</f>
        <v>0</v>
      </c>
    </row>
    <row r="595" spans="3:29" x14ac:dyDescent="0.35">
      <c r="C595" s="81" t="str">
        <f>IF('Sch A. Input'!B587="","",'Sch A. Input'!B587)</f>
        <v/>
      </c>
      <c r="D595" s="81" t="str">
        <f>IF('Sch A. Input'!C587="","",'Sch A. Input'!C587)</f>
        <v/>
      </c>
      <c r="E595" s="85"/>
      <c r="F595" s="85"/>
      <c r="G595" s="99">
        <f>'Sch D. Workings'!G1596</f>
        <v>0</v>
      </c>
      <c r="H595" s="310">
        <f>IF(OR('Sch D. Workings'!D589="",G595=0),0,(IF((SUMIFS('Sch A. Input'!H587:CJ587,'Sch A. Input'!$H$14:$CJ$14,"Total",'Sch A. Input'!$H$13:$CJ$13,"&lt;="&amp;$I$7))&gt;'Sch D. Workings'!$D$12,MIN('Sch D. Workings'!J1596,'Sch D. Workings'!$D$12),'Sch D. Workings'!J1596)))</f>
        <v>0</v>
      </c>
      <c r="I595" s="221">
        <f>'Sch D. Workings'!O1596</f>
        <v>0</v>
      </c>
      <c r="J595" s="82">
        <f>IFERROR(LOOKUP('Sch D. Workings'!L1596,$C$10:$C$14,$B$10:$B$14),0)</f>
        <v>0</v>
      </c>
      <c r="K595" s="99">
        <f>COUNTIFS('Sch D. Workings'!L1596,"&gt;"&amp;$D$14)</f>
        <v>0</v>
      </c>
      <c r="L595" s="300"/>
      <c r="M595" s="78">
        <f>'Sch D. Workings'!Q1596</f>
        <v>0</v>
      </c>
      <c r="N595" s="309">
        <f>IF(OR('Sch D. Workings'!D589="",$D$7&lt;=I$7,M595=0),0,(IF(H595='Sch D. Workings'!$D$12,"Exceeded Cap",IF((SUMIFS('Sch A. Input'!H587:CJ587,'Sch A. Input'!$H$14:$CJ$14,"Total",'Sch A. Input'!$H$13:$CJ$13,"&lt;="&amp;$O$7))&gt;'Sch D. Workings'!$D$12,MIN('Sch D. Workings'!T1596,'Sch D. Workings'!$D$12-H595),'Sch D. Workings'!T1596))))</f>
        <v>0</v>
      </c>
      <c r="O595" s="221">
        <f>'Sch D. Workings'!Y1596</f>
        <v>0</v>
      </c>
      <c r="P595" s="82">
        <f>IFERROR(LOOKUP('Sch D. Workings'!V1596,$C$10:$C$14,$B$10:$B$14),0)</f>
        <v>0</v>
      </c>
      <c r="Q595" s="99">
        <f>COUNTIFS('Sch D. Workings'!V1596,"&gt;"&amp;$D$14)</f>
        <v>0</v>
      </c>
      <c r="R595" s="85"/>
      <c r="S595" s="78">
        <f>'Sch D. Workings'!AA1596</f>
        <v>0</v>
      </c>
      <c r="T595" s="309">
        <f>IF(OR('Sch D. Workings'!D589="",$D$7&lt;=O$7,S595=0),0,IF(OR(N595="Exceeded Cap",SUM(H595,N595)='Sch D. Workings'!$D$12),"Exceeded cap",IF((SUMIFS('Sch A. Input'!H587:CJ587,'Sch A. Input'!$H$14:$CJ$14,"Total",'Sch A. Input'!$H$13:$CJ$13,"&lt;="&amp;$U$7))&gt;'Sch D. Workings'!$D$12,MIN('Sch D. Workings'!AD1596,'Sch D. Workings'!$D$12-N595-H595),'Sch D. Workings'!AD1596)))</f>
        <v>0</v>
      </c>
      <c r="U595" s="221">
        <f>'Sch D. Workings'!AI1596</f>
        <v>0</v>
      </c>
      <c r="V595" s="82">
        <f>IFERROR(LOOKUP('Sch D. Workings'!AF1596,$C$10:$C$14,$B$10:$B$14),0)</f>
        <v>0</v>
      </c>
      <c r="W595" s="99">
        <f>COUNTIFS('Sch D. Workings'!AF1596,"&gt;"&amp;$D$14)</f>
        <v>0</v>
      </c>
      <c r="X595" s="85"/>
      <c r="Y595" s="78">
        <f>'Sch D. Workings'!AK1596</f>
        <v>0</v>
      </c>
      <c r="Z595" s="309">
        <f>IF(OR('Sch D. Workings'!D589="",$D$7&lt;=U$7,Y595=0),0,IF(OR(T595="Exceeded Cap",N595="Exceeded Cap",SUM(H595,N595,T595)='Sch D. Workings'!$D$12),"Exceeded Cap",IF((SUMIFS('Sch A. Input'!H587:CJ587,'Sch A. Input'!$H$14:$CJ$14,"Total",'Sch A. Input'!$H$13:$CJ$13,"&lt;="&amp;$AA$7))&gt;'Sch D. Workings'!$D$12,MIN('Sch D. Workings'!AN1596,'Sch D. Workings'!$D$12-N595-T595-H595),'Sch D. Workings'!AN1596)))</f>
        <v>0</v>
      </c>
      <c r="AA595" s="221">
        <f>'Sch D. Workings'!AS1596</f>
        <v>0</v>
      </c>
      <c r="AB595" s="82">
        <f>IFERROR(LOOKUP('Sch D. Workings'!AP1596,$C$10:$C$14,$B$10:$B$14),0)</f>
        <v>0</v>
      </c>
      <c r="AC595" s="99">
        <f>COUNTIFS('Sch D. Workings'!AP1596,"&gt;"&amp;$D$14)</f>
        <v>0</v>
      </c>
    </row>
    <row r="596" spans="3:29" x14ac:dyDescent="0.35">
      <c r="C596" s="81" t="str">
        <f>IF('Sch A. Input'!B588="","",'Sch A. Input'!B588)</f>
        <v/>
      </c>
      <c r="D596" s="81" t="str">
        <f>IF('Sch A. Input'!C588="","",'Sch A. Input'!C588)</f>
        <v/>
      </c>
      <c r="E596" s="85"/>
      <c r="F596" s="85"/>
      <c r="G596" s="99">
        <f>'Sch D. Workings'!G1597</f>
        <v>0</v>
      </c>
      <c r="H596" s="310">
        <f>IF(OR('Sch D. Workings'!D590="",G596=0),0,(IF((SUMIFS('Sch A. Input'!H588:CJ588,'Sch A. Input'!$H$14:$CJ$14,"Total",'Sch A. Input'!$H$13:$CJ$13,"&lt;="&amp;$I$7))&gt;'Sch D. Workings'!$D$12,MIN('Sch D. Workings'!J1597,'Sch D. Workings'!$D$12),'Sch D. Workings'!J1597)))</f>
        <v>0</v>
      </c>
      <c r="I596" s="221">
        <f>'Sch D. Workings'!O1597</f>
        <v>0</v>
      </c>
      <c r="J596" s="82">
        <f>IFERROR(LOOKUP('Sch D. Workings'!L1597,$C$10:$C$14,$B$10:$B$14),0)</f>
        <v>0</v>
      </c>
      <c r="K596" s="99">
        <f>COUNTIFS('Sch D. Workings'!L1597,"&gt;"&amp;$D$14)</f>
        <v>0</v>
      </c>
      <c r="L596" s="300"/>
      <c r="M596" s="78">
        <f>'Sch D. Workings'!Q1597</f>
        <v>0</v>
      </c>
      <c r="N596" s="309">
        <f>IF(OR('Sch D. Workings'!D590="",$D$7&lt;=I$7,M596=0),0,(IF(H596='Sch D. Workings'!$D$12,"Exceeded Cap",IF((SUMIFS('Sch A. Input'!H588:CJ588,'Sch A. Input'!$H$14:$CJ$14,"Total",'Sch A. Input'!$H$13:$CJ$13,"&lt;="&amp;$O$7))&gt;'Sch D. Workings'!$D$12,MIN('Sch D. Workings'!T1597,'Sch D. Workings'!$D$12-H596),'Sch D. Workings'!T1597))))</f>
        <v>0</v>
      </c>
      <c r="O596" s="221">
        <f>'Sch D. Workings'!Y1597</f>
        <v>0</v>
      </c>
      <c r="P596" s="82">
        <f>IFERROR(LOOKUP('Sch D. Workings'!V1597,$C$10:$C$14,$B$10:$B$14),0)</f>
        <v>0</v>
      </c>
      <c r="Q596" s="99">
        <f>COUNTIFS('Sch D. Workings'!V1597,"&gt;"&amp;$D$14)</f>
        <v>0</v>
      </c>
      <c r="R596" s="85"/>
      <c r="S596" s="78">
        <f>'Sch D. Workings'!AA1597</f>
        <v>0</v>
      </c>
      <c r="T596" s="309">
        <f>IF(OR('Sch D. Workings'!D590="",$D$7&lt;=O$7,S596=0),0,IF(OR(N596="Exceeded Cap",SUM(H596,N596)='Sch D. Workings'!$D$12),"Exceeded cap",IF((SUMIFS('Sch A. Input'!H588:CJ588,'Sch A. Input'!$H$14:$CJ$14,"Total",'Sch A. Input'!$H$13:$CJ$13,"&lt;="&amp;$U$7))&gt;'Sch D. Workings'!$D$12,MIN('Sch D. Workings'!AD1597,'Sch D. Workings'!$D$12-N596-H596),'Sch D. Workings'!AD1597)))</f>
        <v>0</v>
      </c>
      <c r="U596" s="221">
        <f>'Sch D. Workings'!AI1597</f>
        <v>0</v>
      </c>
      <c r="V596" s="82">
        <f>IFERROR(LOOKUP('Sch D. Workings'!AF1597,$C$10:$C$14,$B$10:$B$14),0)</f>
        <v>0</v>
      </c>
      <c r="W596" s="99">
        <f>COUNTIFS('Sch D. Workings'!AF1597,"&gt;"&amp;$D$14)</f>
        <v>0</v>
      </c>
      <c r="X596" s="85"/>
      <c r="Y596" s="78">
        <f>'Sch D. Workings'!AK1597</f>
        <v>0</v>
      </c>
      <c r="Z596" s="309">
        <f>IF(OR('Sch D. Workings'!D590="",$D$7&lt;=U$7,Y596=0),0,IF(OR(T596="Exceeded Cap",N596="Exceeded Cap",SUM(H596,N596,T596)='Sch D. Workings'!$D$12),"Exceeded Cap",IF((SUMIFS('Sch A. Input'!H588:CJ588,'Sch A. Input'!$H$14:$CJ$14,"Total",'Sch A. Input'!$H$13:$CJ$13,"&lt;="&amp;$AA$7))&gt;'Sch D. Workings'!$D$12,MIN('Sch D. Workings'!AN1597,'Sch D. Workings'!$D$12-N596-T596-H596),'Sch D. Workings'!AN1597)))</f>
        <v>0</v>
      </c>
      <c r="AA596" s="221">
        <f>'Sch D. Workings'!AS1597</f>
        <v>0</v>
      </c>
      <c r="AB596" s="82">
        <f>IFERROR(LOOKUP('Sch D. Workings'!AP1597,$C$10:$C$14,$B$10:$B$14),0)</f>
        <v>0</v>
      </c>
      <c r="AC596" s="99">
        <f>COUNTIFS('Sch D. Workings'!AP1597,"&gt;"&amp;$D$14)</f>
        <v>0</v>
      </c>
    </row>
    <row r="597" spans="3:29" x14ac:dyDescent="0.35">
      <c r="C597" s="81" t="str">
        <f>IF('Sch A. Input'!B589="","",'Sch A. Input'!B589)</f>
        <v/>
      </c>
      <c r="D597" s="81" t="str">
        <f>IF('Sch A. Input'!C589="","",'Sch A. Input'!C589)</f>
        <v/>
      </c>
      <c r="E597" s="85"/>
      <c r="F597" s="85"/>
      <c r="G597" s="99">
        <f>'Sch D. Workings'!G1598</f>
        <v>0</v>
      </c>
      <c r="H597" s="310">
        <f>IF(OR('Sch D. Workings'!D591="",G597=0),0,(IF((SUMIFS('Sch A. Input'!H589:CJ589,'Sch A. Input'!$H$14:$CJ$14,"Total",'Sch A. Input'!$H$13:$CJ$13,"&lt;="&amp;$I$7))&gt;'Sch D. Workings'!$D$12,MIN('Sch D. Workings'!J1598,'Sch D. Workings'!$D$12),'Sch D. Workings'!J1598)))</f>
        <v>0</v>
      </c>
      <c r="I597" s="221">
        <f>'Sch D. Workings'!O1598</f>
        <v>0</v>
      </c>
      <c r="J597" s="82">
        <f>IFERROR(LOOKUP('Sch D. Workings'!L1598,$C$10:$C$14,$B$10:$B$14),0)</f>
        <v>0</v>
      </c>
      <c r="K597" s="99">
        <f>COUNTIFS('Sch D. Workings'!L1598,"&gt;"&amp;$D$14)</f>
        <v>0</v>
      </c>
      <c r="L597" s="300"/>
      <c r="M597" s="78">
        <f>'Sch D. Workings'!Q1598</f>
        <v>0</v>
      </c>
      <c r="N597" s="309">
        <f>IF(OR('Sch D. Workings'!D591="",$D$7&lt;=I$7,M597=0),0,(IF(H597='Sch D. Workings'!$D$12,"Exceeded Cap",IF((SUMIFS('Sch A. Input'!H589:CJ589,'Sch A. Input'!$H$14:$CJ$14,"Total",'Sch A. Input'!$H$13:$CJ$13,"&lt;="&amp;$O$7))&gt;'Sch D. Workings'!$D$12,MIN('Sch D. Workings'!T1598,'Sch D. Workings'!$D$12-H597),'Sch D. Workings'!T1598))))</f>
        <v>0</v>
      </c>
      <c r="O597" s="221">
        <f>'Sch D. Workings'!Y1598</f>
        <v>0</v>
      </c>
      <c r="P597" s="82">
        <f>IFERROR(LOOKUP('Sch D. Workings'!V1598,$C$10:$C$14,$B$10:$B$14),0)</f>
        <v>0</v>
      </c>
      <c r="Q597" s="99">
        <f>COUNTIFS('Sch D. Workings'!V1598,"&gt;"&amp;$D$14)</f>
        <v>0</v>
      </c>
      <c r="R597" s="85"/>
      <c r="S597" s="78">
        <f>'Sch D. Workings'!AA1598</f>
        <v>0</v>
      </c>
      <c r="T597" s="309">
        <f>IF(OR('Sch D. Workings'!D591="",$D$7&lt;=O$7,S597=0),0,IF(OR(N597="Exceeded Cap",SUM(H597,N597)='Sch D. Workings'!$D$12),"Exceeded cap",IF((SUMIFS('Sch A. Input'!H589:CJ589,'Sch A. Input'!$H$14:$CJ$14,"Total",'Sch A. Input'!$H$13:$CJ$13,"&lt;="&amp;$U$7))&gt;'Sch D. Workings'!$D$12,MIN('Sch D. Workings'!AD1598,'Sch D. Workings'!$D$12-N597-H597),'Sch D. Workings'!AD1598)))</f>
        <v>0</v>
      </c>
      <c r="U597" s="221">
        <f>'Sch D. Workings'!AI1598</f>
        <v>0</v>
      </c>
      <c r="V597" s="82">
        <f>IFERROR(LOOKUP('Sch D. Workings'!AF1598,$C$10:$C$14,$B$10:$B$14),0)</f>
        <v>0</v>
      </c>
      <c r="W597" s="99">
        <f>COUNTIFS('Sch D. Workings'!AF1598,"&gt;"&amp;$D$14)</f>
        <v>0</v>
      </c>
      <c r="X597" s="85"/>
      <c r="Y597" s="78">
        <f>'Sch D. Workings'!AK1598</f>
        <v>0</v>
      </c>
      <c r="Z597" s="309">
        <f>IF(OR('Sch D. Workings'!D591="",$D$7&lt;=U$7,Y597=0),0,IF(OR(T597="Exceeded Cap",N597="Exceeded Cap",SUM(H597,N597,T597)='Sch D. Workings'!$D$12),"Exceeded Cap",IF((SUMIFS('Sch A. Input'!H589:CJ589,'Sch A. Input'!$H$14:$CJ$14,"Total",'Sch A. Input'!$H$13:$CJ$13,"&lt;="&amp;$AA$7))&gt;'Sch D. Workings'!$D$12,MIN('Sch D. Workings'!AN1598,'Sch D. Workings'!$D$12-N597-T597-H597),'Sch D. Workings'!AN1598)))</f>
        <v>0</v>
      </c>
      <c r="AA597" s="221">
        <f>'Sch D. Workings'!AS1598</f>
        <v>0</v>
      </c>
      <c r="AB597" s="82">
        <f>IFERROR(LOOKUP('Sch D. Workings'!AP1598,$C$10:$C$14,$B$10:$B$14),0)</f>
        <v>0</v>
      </c>
      <c r="AC597" s="99">
        <f>COUNTIFS('Sch D. Workings'!AP1598,"&gt;"&amp;$D$14)</f>
        <v>0</v>
      </c>
    </row>
    <row r="598" spans="3:29" x14ac:dyDescent="0.35">
      <c r="C598" s="81" t="str">
        <f>IF('Sch A. Input'!B590="","",'Sch A. Input'!B590)</f>
        <v/>
      </c>
      <c r="D598" s="81" t="str">
        <f>IF('Sch A. Input'!C590="","",'Sch A. Input'!C590)</f>
        <v/>
      </c>
      <c r="E598" s="85"/>
      <c r="F598" s="85"/>
      <c r="G598" s="99">
        <f>'Sch D. Workings'!G1599</f>
        <v>0</v>
      </c>
      <c r="H598" s="310">
        <f>IF(OR('Sch D. Workings'!D592="",G598=0),0,(IF((SUMIFS('Sch A. Input'!H590:CJ590,'Sch A. Input'!$H$14:$CJ$14,"Total",'Sch A. Input'!$H$13:$CJ$13,"&lt;="&amp;$I$7))&gt;'Sch D. Workings'!$D$12,MIN('Sch D. Workings'!J1599,'Sch D. Workings'!$D$12),'Sch D. Workings'!J1599)))</f>
        <v>0</v>
      </c>
      <c r="I598" s="221">
        <f>'Sch D. Workings'!O1599</f>
        <v>0</v>
      </c>
      <c r="J598" s="82">
        <f>IFERROR(LOOKUP('Sch D. Workings'!L1599,$C$10:$C$14,$B$10:$B$14),0)</f>
        <v>0</v>
      </c>
      <c r="K598" s="99">
        <f>COUNTIFS('Sch D. Workings'!L1599,"&gt;"&amp;$D$14)</f>
        <v>0</v>
      </c>
      <c r="L598" s="300"/>
      <c r="M598" s="78">
        <f>'Sch D. Workings'!Q1599</f>
        <v>0</v>
      </c>
      <c r="N598" s="309">
        <f>IF(OR('Sch D. Workings'!D592="",$D$7&lt;=I$7,M598=0),0,(IF(H598='Sch D. Workings'!$D$12,"Exceeded Cap",IF((SUMIFS('Sch A. Input'!H590:CJ590,'Sch A. Input'!$H$14:$CJ$14,"Total",'Sch A. Input'!$H$13:$CJ$13,"&lt;="&amp;$O$7))&gt;'Sch D. Workings'!$D$12,MIN('Sch D. Workings'!T1599,'Sch D. Workings'!$D$12-H598),'Sch D. Workings'!T1599))))</f>
        <v>0</v>
      </c>
      <c r="O598" s="221">
        <f>'Sch D. Workings'!Y1599</f>
        <v>0</v>
      </c>
      <c r="P598" s="82">
        <f>IFERROR(LOOKUP('Sch D. Workings'!V1599,$C$10:$C$14,$B$10:$B$14),0)</f>
        <v>0</v>
      </c>
      <c r="Q598" s="99">
        <f>COUNTIFS('Sch D. Workings'!V1599,"&gt;"&amp;$D$14)</f>
        <v>0</v>
      </c>
      <c r="R598" s="85"/>
      <c r="S598" s="78">
        <f>'Sch D. Workings'!AA1599</f>
        <v>0</v>
      </c>
      <c r="T598" s="309">
        <f>IF(OR('Sch D. Workings'!D592="",$D$7&lt;=O$7,S598=0),0,IF(OR(N598="Exceeded Cap",SUM(H598,N598)='Sch D. Workings'!$D$12),"Exceeded cap",IF((SUMIFS('Sch A. Input'!H590:CJ590,'Sch A. Input'!$H$14:$CJ$14,"Total",'Sch A. Input'!$H$13:$CJ$13,"&lt;="&amp;$U$7))&gt;'Sch D. Workings'!$D$12,MIN('Sch D. Workings'!AD1599,'Sch D. Workings'!$D$12-N598-H598),'Sch D. Workings'!AD1599)))</f>
        <v>0</v>
      </c>
      <c r="U598" s="221">
        <f>'Sch D. Workings'!AI1599</f>
        <v>0</v>
      </c>
      <c r="V598" s="82">
        <f>IFERROR(LOOKUP('Sch D. Workings'!AF1599,$C$10:$C$14,$B$10:$B$14),0)</f>
        <v>0</v>
      </c>
      <c r="W598" s="99">
        <f>COUNTIFS('Sch D. Workings'!AF1599,"&gt;"&amp;$D$14)</f>
        <v>0</v>
      </c>
      <c r="X598" s="85"/>
      <c r="Y598" s="78">
        <f>'Sch D. Workings'!AK1599</f>
        <v>0</v>
      </c>
      <c r="Z598" s="309">
        <f>IF(OR('Sch D. Workings'!D592="",$D$7&lt;=U$7,Y598=0),0,IF(OR(T598="Exceeded Cap",N598="Exceeded Cap",SUM(H598,N598,T598)='Sch D. Workings'!$D$12),"Exceeded Cap",IF((SUMIFS('Sch A. Input'!H590:CJ590,'Sch A. Input'!$H$14:$CJ$14,"Total",'Sch A. Input'!$H$13:$CJ$13,"&lt;="&amp;$AA$7))&gt;'Sch D. Workings'!$D$12,MIN('Sch D. Workings'!AN1599,'Sch D. Workings'!$D$12-N598-T598-H598),'Sch D. Workings'!AN1599)))</f>
        <v>0</v>
      </c>
      <c r="AA598" s="221">
        <f>'Sch D. Workings'!AS1599</f>
        <v>0</v>
      </c>
      <c r="AB598" s="82">
        <f>IFERROR(LOOKUP('Sch D. Workings'!AP1599,$C$10:$C$14,$B$10:$B$14),0)</f>
        <v>0</v>
      </c>
      <c r="AC598" s="99">
        <f>COUNTIFS('Sch D. Workings'!AP1599,"&gt;"&amp;$D$14)</f>
        <v>0</v>
      </c>
    </row>
    <row r="599" spans="3:29" x14ac:dyDescent="0.35">
      <c r="C599" s="81" t="str">
        <f>IF('Sch A. Input'!B591="","",'Sch A. Input'!B591)</f>
        <v/>
      </c>
      <c r="D599" s="81" t="str">
        <f>IF('Sch A. Input'!C591="","",'Sch A. Input'!C591)</f>
        <v/>
      </c>
      <c r="E599" s="85"/>
      <c r="F599" s="85"/>
      <c r="G599" s="99">
        <f>'Sch D. Workings'!G1600</f>
        <v>0</v>
      </c>
      <c r="H599" s="310">
        <f>IF(OR('Sch D. Workings'!D593="",G599=0),0,(IF((SUMIFS('Sch A. Input'!H591:CJ591,'Sch A. Input'!$H$14:$CJ$14,"Total",'Sch A. Input'!$H$13:$CJ$13,"&lt;="&amp;$I$7))&gt;'Sch D. Workings'!$D$12,MIN('Sch D. Workings'!J1600,'Sch D. Workings'!$D$12),'Sch D. Workings'!J1600)))</f>
        <v>0</v>
      </c>
      <c r="I599" s="221">
        <f>'Sch D. Workings'!O1600</f>
        <v>0</v>
      </c>
      <c r="J599" s="82">
        <f>IFERROR(LOOKUP('Sch D. Workings'!L1600,$C$10:$C$14,$B$10:$B$14),0)</f>
        <v>0</v>
      </c>
      <c r="K599" s="99">
        <f>COUNTIFS('Sch D. Workings'!L1600,"&gt;"&amp;$D$14)</f>
        <v>0</v>
      </c>
      <c r="L599" s="300"/>
      <c r="M599" s="78">
        <f>'Sch D. Workings'!Q1600</f>
        <v>0</v>
      </c>
      <c r="N599" s="309">
        <f>IF(OR('Sch D. Workings'!D593="",$D$7&lt;=I$7,M599=0),0,(IF(H599='Sch D. Workings'!$D$12,"Exceeded Cap",IF((SUMIFS('Sch A. Input'!H591:CJ591,'Sch A. Input'!$H$14:$CJ$14,"Total",'Sch A. Input'!$H$13:$CJ$13,"&lt;="&amp;$O$7))&gt;'Sch D. Workings'!$D$12,MIN('Sch D. Workings'!T1600,'Sch D. Workings'!$D$12-H599),'Sch D. Workings'!T1600))))</f>
        <v>0</v>
      </c>
      <c r="O599" s="221">
        <f>'Sch D. Workings'!Y1600</f>
        <v>0</v>
      </c>
      <c r="P599" s="82">
        <f>IFERROR(LOOKUP('Sch D. Workings'!V1600,$C$10:$C$14,$B$10:$B$14),0)</f>
        <v>0</v>
      </c>
      <c r="Q599" s="99">
        <f>COUNTIFS('Sch D. Workings'!V1600,"&gt;"&amp;$D$14)</f>
        <v>0</v>
      </c>
      <c r="R599" s="85"/>
      <c r="S599" s="78">
        <f>'Sch D. Workings'!AA1600</f>
        <v>0</v>
      </c>
      <c r="T599" s="309">
        <f>IF(OR('Sch D. Workings'!D593="",$D$7&lt;=O$7,S599=0),0,IF(OR(N599="Exceeded Cap",SUM(H599,N599)='Sch D. Workings'!$D$12),"Exceeded cap",IF((SUMIFS('Sch A. Input'!H591:CJ591,'Sch A. Input'!$H$14:$CJ$14,"Total",'Sch A. Input'!$H$13:$CJ$13,"&lt;="&amp;$U$7))&gt;'Sch D. Workings'!$D$12,MIN('Sch D. Workings'!AD1600,'Sch D. Workings'!$D$12-N599-H599),'Sch D. Workings'!AD1600)))</f>
        <v>0</v>
      </c>
      <c r="U599" s="221">
        <f>'Sch D. Workings'!AI1600</f>
        <v>0</v>
      </c>
      <c r="V599" s="82">
        <f>IFERROR(LOOKUP('Sch D. Workings'!AF1600,$C$10:$C$14,$B$10:$B$14),0)</f>
        <v>0</v>
      </c>
      <c r="W599" s="99">
        <f>COUNTIFS('Sch D. Workings'!AF1600,"&gt;"&amp;$D$14)</f>
        <v>0</v>
      </c>
      <c r="X599" s="85"/>
      <c r="Y599" s="78">
        <f>'Sch D. Workings'!AK1600</f>
        <v>0</v>
      </c>
      <c r="Z599" s="309">
        <f>IF(OR('Sch D. Workings'!D593="",$D$7&lt;=U$7,Y599=0),0,IF(OR(T599="Exceeded Cap",N599="Exceeded Cap",SUM(H599,N599,T599)='Sch D. Workings'!$D$12),"Exceeded Cap",IF((SUMIFS('Sch A. Input'!H591:CJ591,'Sch A. Input'!$H$14:$CJ$14,"Total",'Sch A. Input'!$H$13:$CJ$13,"&lt;="&amp;$AA$7))&gt;'Sch D. Workings'!$D$12,MIN('Sch D. Workings'!AN1600,'Sch D. Workings'!$D$12-N599-T599-H599),'Sch D. Workings'!AN1600)))</f>
        <v>0</v>
      </c>
      <c r="AA599" s="221">
        <f>'Sch D. Workings'!AS1600</f>
        <v>0</v>
      </c>
      <c r="AB599" s="82">
        <f>IFERROR(LOOKUP('Sch D. Workings'!AP1600,$C$10:$C$14,$B$10:$B$14),0)</f>
        <v>0</v>
      </c>
      <c r="AC599" s="99">
        <f>COUNTIFS('Sch D. Workings'!AP1600,"&gt;"&amp;$D$14)</f>
        <v>0</v>
      </c>
    </row>
    <row r="600" spans="3:29" x14ac:dyDescent="0.35">
      <c r="C600" s="81" t="str">
        <f>IF('Sch A. Input'!B592="","",'Sch A. Input'!B592)</f>
        <v/>
      </c>
      <c r="D600" s="81" t="str">
        <f>IF('Sch A. Input'!C592="","",'Sch A. Input'!C592)</f>
        <v/>
      </c>
      <c r="E600" s="85"/>
      <c r="F600" s="85"/>
      <c r="G600" s="99">
        <f>'Sch D. Workings'!G1601</f>
        <v>0</v>
      </c>
      <c r="H600" s="310">
        <f>IF(OR('Sch D. Workings'!D594="",G600=0),0,(IF((SUMIFS('Sch A. Input'!H592:CJ592,'Sch A. Input'!$H$14:$CJ$14,"Total",'Sch A. Input'!$H$13:$CJ$13,"&lt;="&amp;$I$7))&gt;'Sch D. Workings'!$D$12,MIN('Sch D. Workings'!J1601,'Sch D. Workings'!$D$12),'Sch D. Workings'!J1601)))</f>
        <v>0</v>
      </c>
      <c r="I600" s="221">
        <f>'Sch D. Workings'!O1601</f>
        <v>0</v>
      </c>
      <c r="J600" s="82">
        <f>IFERROR(LOOKUP('Sch D. Workings'!L1601,$C$10:$C$14,$B$10:$B$14),0)</f>
        <v>0</v>
      </c>
      <c r="K600" s="99">
        <f>COUNTIFS('Sch D. Workings'!L1601,"&gt;"&amp;$D$14)</f>
        <v>0</v>
      </c>
      <c r="L600" s="300"/>
      <c r="M600" s="78">
        <f>'Sch D. Workings'!Q1601</f>
        <v>0</v>
      </c>
      <c r="N600" s="309">
        <f>IF(OR('Sch D. Workings'!D594="",$D$7&lt;=I$7,M600=0),0,(IF(H600='Sch D. Workings'!$D$12,"Exceeded Cap",IF((SUMIFS('Sch A. Input'!H592:CJ592,'Sch A. Input'!$H$14:$CJ$14,"Total",'Sch A. Input'!$H$13:$CJ$13,"&lt;="&amp;$O$7))&gt;'Sch D. Workings'!$D$12,MIN('Sch D. Workings'!T1601,'Sch D. Workings'!$D$12-H600),'Sch D. Workings'!T1601))))</f>
        <v>0</v>
      </c>
      <c r="O600" s="221">
        <f>'Sch D. Workings'!Y1601</f>
        <v>0</v>
      </c>
      <c r="P600" s="82">
        <f>IFERROR(LOOKUP('Sch D. Workings'!V1601,$C$10:$C$14,$B$10:$B$14),0)</f>
        <v>0</v>
      </c>
      <c r="Q600" s="99">
        <f>COUNTIFS('Sch D. Workings'!V1601,"&gt;"&amp;$D$14)</f>
        <v>0</v>
      </c>
      <c r="R600" s="85"/>
      <c r="S600" s="78">
        <f>'Sch D. Workings'!AA1601</f>
        <v>0</v>
      </c>
      <c r="T600" s="309">
        <f>IF(OR('Sch D. Workings'!D594="",$D$7&lt;=O$7,S600=0),0,IF(OR(N600="Exceeded Cap",SUM(H600,N600)='Sch D. Workings'!$D$12),"Exceeded cap",IF((SUMIFS('Sch A. Input'!H592:CJ592,'Sch A. Input'!$H$14:$CJ$14,"Total",'Sch A. Input'!$H$13:$CJ$13,"&lt;="&amp;$U$7))&gt;'Sch D. Workings'!$D$12,MIN('Sch D. Workings'!AD1601,'Sch D. Workings'!$D$12-N600-H600),'Sch D. Workings'!AD1601)))</f>
        <v>0</v>
      </c>
      <c r="U600" s="221">
        <f>'Sch D. Workings'!AI1601</f>
        <v>0</v>
      </c>
      <c r="V600" s="82">
        <f>IFERROR(LOOKUP('Sch D. Workings'!AF1601,$C$10:$C$14,$B$10:$B$14),0)</f>
        <v>0</v>
      </c>
      <c r="W600" s="99">
        <f>COUNTIFS('Sch D. Workings'!AF1601,"&gt;"&amp;$D$14)</f>
        <v>0</v>
      </c>
      <c r="X600" s="85"/>
      <c r="Y600" s="78">
        <f>'Sch D. Workings'!AK1601</f>
        <v>0</v>
      </c>
      <c r="Z600" s="309">
        <f>IF(OR('Sch D. Workings'!D594="",$D$7&lt;=U$7,Y600=0),0,IF(OR(T600="Exceeded Cap",N600="Exceeded Cap",SUM(H600,N600,T600)='Sch D. Workings'!$D$12),"Exceeded Cap",IF((SUMIFS('Sch A. Input'!H592:CJ592,'Sch A. Input'!$H$14:$CJ$14,"Total",'Sch A. Input'!$H$13:$CJ$13,"&lt;="&amp;$AA$7))&gt;'Sch D. Workings'!$D$12,MIN('Sch D. Workings'!AN1601,'Sch D. Workings'!$D$12-N600-T600-H600),'Sch D. Workings'!AN1601)))</f>
        <v>0</v>
      </c>
      <c r="AA600" s="221">
        <f>'Sch D. Workings'!AS1601</f>
        <v>0</v>
      </c>
      <c r="AB600" s="82">
        <f>IFERROR(LOOKUP('Sch D. Workings'!AP1601,$C$10:$C$14,$B$10:$B$14),0)</f>
        <v>0</v>
      </c>
      <c r="AC600" s="99">
        <f>COUNTIFS('Sch D. Workings'!AP1601,"&gt;"&amp;$D$14)</f>
        <v>0</v>
      </c>
    </row>
    <row r="601" spans="3:29" x14ac:dyDescent="0.35">
      <c r="C601" s="81" t="str">
        <f>IF('Sch A. Input'!B593="","",'Sch A. Input'!B593)</f>
        <v/>
      </c>
      <c r="D601" s="81" t="str">
        <f>IF('Sch A. Input'!C593="","",'Sch A. Input'!C593)</f>
        <v/>
      </c>
      <c r="E601" s="85"/>
      <c r="F601" s="85"/>
      <c r="G601" s="99">
        <f>'Sch D. Workings'!G1602</f>
        <v>0</v>
      </c>
      <c r="H601" s="310">
        <f>IF(OR('Sch D. Workings'!D595="",G601=0),0,(IF((SUMIFS('Sch A. Input'!H593:CJ593,'Sch A. Input'!$H$14:$CJ$14,"Total",'Sch A. Input'!$H$13:$CJ$13,"&lt;="&amp;$I$7))&gt;'Sch D. Workings'!$D$12,MIN('Sch D. Workings'!J1602,'Sch D. Workings'!$D$12),'Sch D. Workings'!J1602)))</f>
        <v>0</v>
      </c>
      <c r="I601" s="221">
        <f>'Sch D. Workings'!O1602</f>
        <v>0</v>
      </c>
      <c r="J601" s="82">
        <f>IFERROR(LOOKUP('Sch D. Workings'!L1602,$C$10:$C$14,$B$10:$B$14),0)</f>
        <v>0</v>
      </c>
      <c r="K601" s="99">
        <f>COUNTIFS('Sch D. Workings'!L1602,"&gt;"&amp;$D$14)</f>
        <v>0</v>
      </c>
      <c r="L601" s="300"/>
      <c r="M601" s="78">
        <f>'Sch D. Workings'!Q1602</f>
        <v>0</v>
      </c>
      <c r="N601" s="309">
        <f>IF(OR('Sch D. Workings'!D595="",$D$7&lt;=I$7,M601=0),0,(IF(H601='Sch D. Workings'!$D$12,"Exceeded Cap",IF((SUMIFS('Sch A. Input'!H593:CJ593,'Sch A. Input'!$H$14:$CJ$14,"Total",'Sch A. Input'!$H$13:$CJ$13,"&lt;="&amp;$O$7))&gt;'Sch D. Workings'!$D$12,MIN('Sch D. Workings'!T1602,'Sch D. Workings'!$D$12-H601),'Sch D. Workings'!T1602))))</f>
        <v>0</v>
      </c>
      <c r="O601" s="221">
        <f>'Sch D. Workings'!Y1602</f>
        <v>0</v>
      </c>
      <c r="P601" s="82">
        <f>IFERROR(LOOKUP('Sch D. Workings'!V1602,$C$10:$C$14,$B$10:$B$14),0)</f>
        <v>0</v>
      </c>
      <c r="Q601" s="99">
        <f>COUNTIFS('Sch D. Workings'!V1602,"&gt;"&amp;$D$14)</f>
        <v>0</v>
      </c>
      <c r="R601" s="85"/>
      <c r="S601" s="78">
        <f>'Sch D. Workings'!AA1602</f>
        <v>0</v>
      </c>
      <c r="T601" s="309">
        <f>IF(OR('Sch D. Workings'!D595="",$D$7&lt;=O$7,S601=0),0,IF(OR(N601="Exceeded Cap",SUM(H601,N601)='Sch D. Workings'!$D$12),"Exceeded cap",IF((SUMIFS('Sch A. Input'!H593:CJ593,'Sch A. Input'!$H$14:$CJ$14,"Total",'Sch A. Input'!$H$13:$CJ$13,"&lt;="&amp;$U$7))&gt;'Sch D. Workings'!$D$12,MIN('Sch D. Workings'!AD1602,'Sch D. Workings'!$D$12-N601-H601),'Sch D. Workings'!AD1602)))</f>
        <v>0</v>
      </c>
      <c r="U601" s="221">
        <f>'Sch D. Workings'!AI1602</f>
        <v>0</v>
      </c>
      <c r="V601" s="82">
        <f>IFERROR(LOOKUP('Sch D. Workings'!AF1602,$C$10:$C$14,$B$10:$B$14),0)</f>
        <v>0</v>
      </c>
      <c r="W601" s="99">
        <f>COUNTIFS('Sch D. Workings'!AF1602,"&gt;"&amp;$D$14)</f>
        <v>0</v>
      </c>
      <c r="X601" s="85"/>
      <c r="Y601" s="78">
        <f>'Sch D. Workings'!AK1602</f>
        <v>0</v>
      </c>
      <c r="Z601" s="309">
        <f>IF(OR('Sch D. Workings'!D595="",$D$7&lt;=U$7,Y601=0),0,IF(OR(T601="Exceeded Cap",N601="Exceeded Cap",SUM(H601,N601,T601)='Sch D. Workings'!$D$12),"Exceeded Cap",IF((SUMIFS('Sch A. Input'!H593:CJ593,'Sch A. Input'!$H$14:$CJ$14,"Total",'Sch A. Input'!$H$13:$CJ$13,"&lt;="&amp;$AA$7))&gt;'Sch D. Workings'!$D$12,MIN('Sch D. Workings'!AN1602,'Sch D. Workings'!$D$12-N601-T601-H601),'Sch D. Workings'!AN1602)))</f>
        <v>0</v>
      </c>
      <c r="AA601" s="221">
        <f>'Sch D. Workings'!AS1602</f>
        <v>0</v>
      </c>
      <c r="AB601" s="82">
        <f>IFERROR(LOOKUP('Sch D. Workings'!AP1602,$C$10:$C$14,$B$10:$B$14),0)</f>
        <v>0</v>
      </c>
      <c r="AC601" s="99">
        <f>COUNTIFS('Sch D. Workings'!AP1602,"&gt;"&amp;$D$14)</f>
        <v>0</v>
      </c>
    </row>
    <row r="602" spans="3:29" x14ac:dyDescent="0.35">
      <c r="C602" s="81" t="str">
        <f>IF('Sch A. Input'!B594="","",'Sch A. Input'!B594)</f>
        <v/>
      </c>
      <c r="D602" s="81" t="str">
        <f>IF('Sch A. Input'!C594="","",'Sch A. Input'!C594)</f>
        <v/>
      </c>
      <c r="E602" s="85"/>
      <c r="F602" s="85"/>
      <c r="G602" s="99">
        <f>'Sch D. Workings'!G1603</f>
        <v>0</v>
      </c>
      <c r="H602" s="310">
        <f>IF(OR('Sch D. Workings'!D596="",G602=0),0,(IF((SUMIFS('Sch A. Input'!H594:CJ594,'Sch A. Input'!$H$14:$CJ$14,"Total",'Sch A. Input'!$H$13:$CJ$13,"&lt;="&amp;$I$7))&gt;'Sch D. Workings'!$D$12,MIN('Sch D. Workings'!J1603,'Sch D. Workings'!$D$12),'Sch D. Workings'!J1603)))</f>
        <v>0</v>
      </c>
      <c r="I602" s="221">
        <f>'Sch D. Workings'!O1603</f>
        <v>0</v>
      </c>
      <c r="J602" s="82">
        <f>IFERROR(LOOKUP('Sch D. Workings'!L1603,$C$10:$C$14,$B$10:$B$14),0)</f>
        <v>0</v>
      </c>
      <c r="K602" s="99">
        <f>COUNTIFS('Sch D. Workings'!L1603,"&gt;"&amp;$D$14)</f>
        <v>0</v>
      </c>
      <c r="L602" s="300"/>
      <c r="M602" s="78">
        <f>'Sch D. Workings'!Q1603</f>
        <v>0</v>
      </c>
      <c r="N602" s="309">
        <f>IF(OR('Sch D. Workings'!D596="",$D$7&lt;=I$7,M602=0),0,(IF(H602='Sch D. Workings'!$D$12,"Exceeded Cap",IF((SUMIFS('Sch A. Input'!H594:CJ594,'Sch A. Input'!$H$14:$CJ$14,"Total",'Sch A. Input'!$H$13:$CJ$13,"&lt;="&amp;$O$7))&gt;'Sch D. Workings'!$D$12,MIN('Sch D. Workings'!T1603,'Sch D. Workings'!$D$12-H602),'Sch D. Workings'!T1603))))</f>
        <v>0</v>
      </c>
      <c r="O602" s="221">
        <f>'Sch D. Workings'!Y1603</f>
        <v>0</v>
      </c>
      <c r="P602" s="82">
        <f>IFERROR(LOOKUP('Sch D. Workings'!V1603,$C$10:$C$14,$B$10:$B$14),0)</f>
        <v>0</v>
      </c>
      <c r="Q602" s="99">
        <f>COUNTIFS('Sch D. Workings'!V1603,"&gt;"&amp;$D$14)</f>
        <v>0</v>
      </c>
      <c r="R602" s="85"/>
      <c r="S602" s="78">
        <f>'Sch D. Workings'!AA1603</f>
        <v>0</v>
      </c>
      <c r="T602" s="309">
        <f>IF(OR('Sch D. Workings'!D596="",$D$7&lt;=O$7,S602=0),0,IF(OR(N602="Exceeded Cap",SUM(H602,N602)='Sch D. Workings'!$D$12),"Exceeded cap",IF((SUMIFS('Sch A. Input'!H594:CJ594,'Sch A. Input'!$H$14:$CJ$14,"Total",'Sch A. Input'!$H$13:$CJ$13,"&lt;="&amp;$U$7))&gt;'Sch D. Workings'!$D$12,MIN('Sch D. Workings'!AD1603,'Sch D. Workings'!$D$12-N602-H602),'Sch D. Workings'!AD1603)))</f>
        <v>0</v>
      </c>
      <c r="U602" s="221">
        <f>'Sch D. Workings'!AI1603</f>
        <v>0</v>
      </c>
      <c r="V602" s="82">
        <f>IFERROR(LOOKUP('Sch D. Workings'!AF1603,$C$10:$C$14,$B$10:$B$14),0)</f>
        <v>0</v>
      </c>
      <c r="W602" s="99">
        <f>COUNTIFS('Sch D. Workings'!AF1603,"&gt;"&amp;$D$14)</f>
        <v>0</v>
      </c>
      <c r="X602" s="85"/>
      <c r="Y602" s="78">
        <f>'Sch D. Workings'!AK1603</f>
        <v>0</v>
      </c>
      <c r="Z602" s="309">
        <f>IF(OR('Sch D. Workings'!D596="",$D$7&lt;=U$7,Y602=0),0,IF(OR(T602="Exceeded Cap",N602="Exceeded Cap",SUM(H602,N602,T602)='Sch D. Workings'!$D$12),"Exceeded Cap",IF((SUMIFS('Sch A. Input'!H594:CJ594,'Sch A. Input'!$H$14:$CJ$14,"Total",'Sch A. Input'!$H$13:$CJ$13,"&lt;="&amp;$AA$7))&gt;'Sch D. Workings'!$D$12,MIN('Sch D. Workings'!AN1603,'Sch D. Workings'!$D$12-N602-T602-H602),'Sch D. Workings'!AN1603)))</f>
        <v>0</v>
      </c>
      <c r="AA602" s="221">
        <f>'Sch D. Workings'!AS1603</f>
        <v>0</v>
      </c>
      <c r="AB602" s="82">
        <f>IFERROR(LOOKUP('Sch D. Workings'!AP1603,$C$10:$C$14,$B$10:$B$14),0)</f>
        <v>0</v>
      </c>
      <c r="AC602" s="99">
        <f>COUNTIFS('Sch D. Workings'!AP1603,"&gt;"&amp;$D$14)</f>
        <v>0</v>
      </c>
    </row>
    <row r="603" spans="3:29" x14ac:dyDescent="0.35">
      <c r="C603" s="81" t="str">
        <f>IF('Sch A. Input'!B595="","",'Sch A. Input'!B595)</f>
        <v/>
      </c>
      <c r="D603" s="81" t="str">
        <f>IF('Sch A. Input'!C595="","",'Sch A. Input'!C595)</f>
        <v/>
      </c>
      <c r="E603" s="85"/>
      <c r="F603" s="85"/>
      <c r="G603" s="99">
        <f>'Sch D. Workings'!G1604</f>
        <v>0</v>
      </c>
      <c r="H603" s="310">
        <f>IF(OR('Sch D. Workings'!D597="",G603=0),0,(IF((SUMIFS('Sch A. Input'!H595:CJ595,'Sch A. Input'!$H$14:$CJ$14,"Total",'Sch A. Input'!$H$13:$CJ$13,"&lt;="&amp;$I$7))&gt;'Sch D. Workings'!$D$12,MIN('Sch D. Workings'!J1604,'Sch D. Workings'!$D$12),'Sch D. Workings'!J1604)))</f>
        <v>0</v>
      </c>
      <c r="I603" s="221">
        <f>'Sch D. Workings'!O1604</f>
        <v>0</v>
      </c>
      <c r="J603" s="82">
        <f>IFERROR(LOOKUP('Sch D. Workings'!L1604,$C$10:$C$14,$B$10:$B$14),0)</f>
        <v>0</v>
      </c>
      <c r="K603" s="99">
        <f>COUNTIFS('Sch D. Workings'!L1604,"&gt;"&amp;$D$14)</f>
        <v>0</v>
      </c>
      <c r="L603" s="300"/>
      <c r="M603" s="78">
        <f>'Sch D. Workings'!Q1604</f>
        <v>0</v>
      </c>
      <c r="N603" s="309">
        <f>IF(OR('Sch D. Workings'!D597="",$D$7&lt;=I$7,M603=0),0,(IF(H603='Sch D. Workings'!$D$12,"Exceeded Cap",IF((SUMIFS('Sch A. Input'!H595:CJ595,'Sch A. Input'!$H$14:$CJ$14,"Total",'Sch A. Input'!$H$13:$CJ$13,"&lt;="&amp;$O$7))&gt;'Sch D. Workings'!$D$12,MIN('Sch D. Workings'!T1604,'Sch D. Workings'!$D$12-H603),'Sch D. Workings'!T1604))))</f>
        <v>0</v>
      </c>
      <c r="O603" s="221">
        <f>'Sch D. Workings'!Y1604</f>
        <v>0</v>
      </c>
      <c r="P603" s="82">
        <f>IFERROR(LOOKUP('Sch D. Workings'!V1604,$C$10:$C$14,$B$10:$B$14),0)</f>
        <v>0</v>
      </c>
      <c r="Q603" s="99">
        <f>COUNTIFS('Sch D. Workings'!V1604,"&gt;"&amp;$D$14)</f>
        <v>0</v>
      </c>
      <c r="R603" s="85"/>
      <c r="S603" s="78">
        <f>'Sch D. Workings'!AA1604</f>
        <v>0</v>
      </c>
      <c r="T603" s="309">
        <f>IF(OR('Sch D. Workings'!D597="",$D$7&lt;=O$7,S603=0),0,IF(OR(N603="Exceeded Cap",SUM(H603,N603)='Sch D. Workings'!$D$12),"Exceeded cap",IF((SUMIFS('Sch A. Input'!H595:CJ595,'Sch A. Input'!$H$14:$CJ$14,"Total",'Sch A. Input'!$H$13:$CJ$13,"&lt;="&amp;$U$7))&gt;'Sch D. Workings'!$D$12,MIN('Sch D. Workings'!AD1604,'Sch D. Workings'!$D$12-N603-H603),'Sch D. Workings'!AD1604)))</f>
        <v>0</v>
      </c>
      <c r="U603" s="221">
        <f>'Sch D. Workings'!AI1604</f>
        <v>0</v>
      </c>
      <c r="V603" s="82">
        <f>IFERROR(LOOKUP('Sch D. Workings'!AF1604,$C$10:$C$14,$B$10:$B$14),0)</f>
        <v>0</v>
      </c>
      <c r="W603" s="99">
        <f>COUNTIFS('Sch D. Workings'!AF1604,"&gt;"&amp;$D$14)</f>
        <v>0</v>
      </c>
      <c r="X603" s="85"/>
      <c r="Y603" s="78">
        <f>'Sch D. Workings'!AK1604</f>
        <v>0</v>
      </c>
      <c r="Z603" s="309">
        <f>IF(OR('Sch D. Workings'!D597="",$D$7&lt;=U$7,Y603=0),0,IF(OR(T603="Exceeded Cap",N603="Exceeded Cap",SUM(H603,N603,T603)='Sch D. Workings'!$D$12),"Exceeded Cap",IF((SUMIFS('Sch A. Input'!H595:CJ595,'Sch A. Input'!$H$14:$CJ$14,"Total",'Sch A. Input'!$H$13:$CJ$13,"&lt;="&amp;$AA$7))&gt;'Sch D. Workings'!$D$12,MIN('Sch D. Workings'!AN1604,'Sch D. Workings'!$D$12-N603-T603-H603),'Sch D. Workings'!AN1604)))</f>
        <v>0</v>
      </c>
      <c r="AA603" s="221">
        <f>'Sch D. Workings'!AS1604</f>
        <v>0</v>
      </c>
      <c r="AB603" s="82">
        <f>IFERROR(LOOKUP('Sch D. Workings'!AP1604,$C$10:$C$14,$B$10:$B$14),0)</f>
        <v>0</v>
      </c>
      <c r="AC603" s="99">
        <f>COUNTIFS('Sch D. Workings'!AP1604,"&gt;"&amp;$D$14)</f>
        <v>0</v>
      </c>
    </row>
    <row r="604" spans="3:29" x14ac:dyDescent="0.35">
      <c r="C604" s="81" t="str">
        <f>IF('Sch A. Input'!B596="","",'Sch A. Input'!B596)</f>
        <v/>
      </c>
      <c r="D604" s="81" t="str">
        <f>IF('Sch A. Input'!C596="","",'Sch A. Input'!C596)</f>
        <v/>
      </c>
      <c r="E604" s="85"/>
      <c r="F604" s="85"/>
      <c r="G604" s="99">
        <f>'Sch D. Workings'!G1605</f>
        <v>0</v>
      </c>
      <c r="H604" s="310">
        <f>IF(OR('Sch D. Workings'!D598="",G604=0),0,(IF((SUMIFS('Sch A. Input'!H596:CJ596,'Sch A. Input'!$H$14:$CJ$14,"Total",'Sch A. Input'!$H$13:$CJ$13,"&lt;="&amp;$I$7))&gt;'Sch D. Workings'!$D$12,MIN('Sch D. Workings'!J1605,'Sch D. Workings'!$D$12),'Sch D. Workings'!J1605)))</f>
        <v>0</v>
      </c>
      <c r="I604" s="221">
        <f>'Sch D. Workings'!O1605</f>
        <v>0</v>
      </c>
      <c r="J604" s="82">
        <f>IFERROR(LOOKUP('Sch D. Workings'!L1605,$C$10:$C$14,$B$10:$B$14),0)</f>
        <v>0</v>
      </c>
      <c r="K604" s="99">
        <f>COUNTIFS('Sch D. Workings'!L1605,"&gt;"&amp;$D$14)</f>
        <v>0</v>
      </c>
      <c r="L604" s="300"/>
      <c r="M604" s="78">
        <f>'Sch D. Workings'!Q1605</f>
        <v>0</v>
      </c>
      <c r="N604" s="309">
        <f>IF(OR('Sch D. Workings'!D598="",$D$7&lt;=I$7,M604=0),0,(IF(H604='Sch D. Workings'!$D$12,"Exceeded Cap",IF((SUMIFS('Sch A. Input'!H596:CJ596,'Sch A. Input'!$H$14:$CJ$14,"Total",'Sch A. Input'!$H$13:$CJ$13,"&lt;="&amp;$O$7))&gt;'Sch D. Workings'!$D$12,MIN('Sch D. Workings'!T1605,'Sch D. Workings'!$D$12-H604),'Sch D. Workings'!T1605))))</f>
        <v>0</v>
      </c>
      <c r="O604" s="221">
        <f>'Sch D. Workings'!Y1605</f>
        <v>0</v>
      </c>
      <c r="P604" s="82">
        <f>IFERROR(LOOKUP('Sch D. Workings'!V1605,$C$10:$C$14,$B$10:$B$14),0)</f>
        <v>0</v>
      </c>
      <c r="Q604" s="99">
        <f>COUNTIFS('Sch D. Workings'!V1605,"&gt;"&amp;$D$14)</f>
        <v>0</v>
      </c>
      <c r="R604" s="85"/>
      <c r="S604" s="78">
        <f>'Sch D. Workings'!AA1605</f>
        <v>0</v>
      </c>
      <c r="T604" s="309">
        <f>IF(OR('Sch D. Workings'!D598="",$D$7&lt;=O$7,S604=0),0,IF(OR(N604="Exceeded Cap",SUM(H604,N604)='Sch D. Workings'!$D$12),"Exceeded cap",IF((SUMIFS('Sch A. Input'!H596:CJ596,'Sch A. Input'!$H$14:$CJ$14,"Total",'Sch A. Input'!$H$13:$CJ$13,"&lt;="&amp;$U$7))&gt;'Sch D. Workings'!$D$12,MIN('Sch D. Workings'!AD1605,'Sch D. Workings'!$D$12-N604-H604),'Sch D. Workings'!AD1605)))</f>
        <v>0</v>
      </c>
      <c r="U604" s="221">
        <f>'Sch D. Workings'!AI1605</f>
        <v>0</v>
      </c>
      <c r="V604" s="82">
        <f>IFERROR(LOOKUP('Sch D. Workings'!AF1605,$C$10:$C$14,$B$10:$B$14),0)</f>
        <v>0</v>
      </c>
      <c r="W604" s="99">
        <f>COUNTIFS('Sch D. Workings'!AF1605,"&gt;"&amp;$D$14)</f>
        <v>0</v>
      </c>
      <c r="X604" s="85"/>
      <c r="Y604" s="78">
        <f>'Sch D. Workings'!AK1605</f>
        <v>0</v>
      </c>
      <c r="Z604" s="309">
        <f>IF(OR('Sch D. Workings'!D598="",$D$7&lt;=U$7,Y604=0),0,IF(OR(T604="Exceeded Cap",N604="Exceeded Cap",SUM(H604,N604,T604)='Sch D. Workings'!$D$12),"Exceeded Cap",IF((SUMIFS('Sch A. Input'!H596:CJ596,'Sch A. Input'!$H$14:$CJ$14,"Total",'Sch A. Input'!$H$13:$CJ$13,"&lt;="&amp;$AA$7))&gt;'Sch D. Workings'!$D$12,MIN('Sch D. Workings'!AN1605,'Sch D. Workings'!$D$12-N604-T604-H604),'Sch D. Workings'!AN1605)))</f>
        <v>0</v>
      </c>
      <c r="AA604" s="221">
        <f>'Sch D. Workings'!AS1605</f>
        <v>0</v>
      </c>
      <c r="AB604" s="82">
        <f>IFERROR(LOOKUP('Sch D. Workings'!AP1605,$C$10:$C$14,$B$10:$B$14),0)</f>
        <v>0</v>
      </c>
      <c r="AC604" s="99">
        <f>COUNTIFS('Sch D. Workings'!AP1605,"&gt;"&amp;$D$14)</f>
        <v>0</v>
      </c>
    </row>
    <row r="605" spans="3:29" x14ac:dyDescent="0.35">
      <c r="C605" s="81" t="str">
        <f>IF('Sch A. Input'!B597="","",'Sch A. Input'!B597)</f>
        <v/>
      </c>
      <c r="D605" s="81" t="str">
        <f>IF('Sch A. Input'!C597="","",'Sch A. Input'!C597)</f>
        <v/>
      </c>
      <c r="E605" s="85"/>
      <c r="F605" s="85"/>
      <c r="G605" s="99">
        <f>'Sch D. Workings'!G1606</f>
        <v>0</v>
      </c>
      <c r="H605" s="310">
        <f>IF(OR('Sch D. Workings'!D599="",G605=0),0,(IF((SUMIFS('Sch A. Input'!H597:CJ597,'Sch A. Input'!$H$14:$CJ$14,"Total",'Sch A. Input'!$H$13:$CJ$13,"&lt;="&amp;$I$7))&gt;'Sch D. Workings'!$D$12,MIN('Sch D. Workings'!J1606,'Sch D. Workings'!$D$12),'Sch D. Workings'!J1606)))</f>
        <v>0</v>
      </c>
      <c r="I605" s="221">
        <f>'Sch D. Workings'!O1606</f>
        <v>0</v>
      </c>
      <c r="J605" s="82">
        <f>IFERROR(LOOKUP('Sch D. Workings'!L1606,$C$10:$C$14,$B$10:$B$14),0)</f>
        <v>0</v>
      </c>
      <c r="K605" s="99">
        <f>COUNTIFS('Sch D. Workings'!L1606,"&gt;"&amp;$D$14)</f>
        <v>0</v>
      </c>
      <c r="L605" s="300"/>
      <c r="M605" s="78">
        <f>'Sch D. Workings'!Q1606</f>
        <v>0</v>
      </c>
      <c r="N605" s="309">
        <f>IF(OR('Sch D. Workings'!D599="",$D$7&lt;=I$7,M605=0),0,(IF(H605='Sch D. Workings'!$D$12,"Exceeded Cap",IF((SUMIFS('Sch A. Input'!H597:CJ597,'Sch A. Input'!$H$14:$CJ$14,"Total",'Sch A. Input'!$H$13:$CJ$13,"&lt;="&amp;$O$7))&gt;'Sch D. Workings'!$D$12,MIN('Sch D. Workings'!T1606,'Sch D. Workings'!$D$12-H605),'Sch D. Workings'!T1606))))</f>
        <v>0</v>
      </c>
      <c r="O605" s="221">
        <f>'Sch D. Workings'!Y1606</f>
        <v>0</v>
      </c>
      <c r="P605" s="82">
        <f>IFERROR(LOOKUP('Sch D. Workings'!V1606,$C$10:$C$14,$B$10:$B$14),0)</f>
        <v>0</v>
      </c>
      <c r="Q605" s="99">
        <f>COUNTIFS('Sch D. Workings'!V1606,"&gt;"&amp;$D$14)</f>
        <v>0</v>
      </c>
      <c r="R605" s="85"/>
      <c r="S605" s="78">
        <f>'Sch D. Workings'!AA1606</f>
        <v>0</v>
      </c>
      <c r="T605" s="309">
        <f>IF(OR('Sch D. Workings'!D599="",$D$7&lt;=O$7,S605=0),0,IF(OR(N605="Exceeded Cap",SUM(H605,N605)='Sch D. Workings'!$D$12),"Exceeded cap",IF((SUMIFS('Sch A. Input'!H597:CJ597,'Sch A. Input'!$H$14:$CJ$14,"Total",'Sch A. Input'!$H$13:$CJ$13,"&lt;="&amp;$U$7))&gt;'Sch D. Workings'!$D$12,MIN('Sch D. Workings'!AD1606,'Sch D. Workings'!$D$12-N605-H605),'Sch D. Workings'!AD1606)))</f>
        <v>0</v>
      </c>
      <c r="U605" s="221">
        <f>'Sch D. Workings'!AI1606</f>
        <v>0</v>
      </c>
      <c r="V605" s="82">
        <f>IFERROR(LOOKUP('Sch D. Workings'!AF1606,$C$10:$C$14,$B$10:$B$14),0)</f>
        <v>0</v>
      </c>
      <c r="W605" s="99">
        <f>COUNTIFS('Sch D. Workings'!AF1606,"&gt;"&amp;$D$14)</f>
        <v>0</v>
      </c>
      <c r="X605" s="85"/>
      <c r="Y605" s="78">
        <f>'Sch D. Workings'!AK1606</f>
        <v>0</v>
      </c>
      <c r="Z605" s="309">
        <f>IF(OR('Sch D. Workings'!D599="",$D$7&lt;=U$7,Y605=0),0,IF(OR(T605="Exceeded Cap",N605="Exceeded Cap",SUM(H605,N605,T605)='Sch D. Workings'!$D$12),"Exceeded Cap",IF((SUMIFS('Sch A. Input'!H597:CJ597,'Sch A. Input'!$H$14:$CJ$14,"Total",'Sch A. Input'!$H$13:$CJ$13,"&lt;="&amp;$AA$7))&gt;'Sch D. Workings'!$D$12,MIN('Sch D. Workings'!AN1606,'Sch D. Workings'!$D$12-N605-T605-H605),'Sch D. Workings'!AN1606)))</f>
        <v>0</v>
      </c>
      <c r="AA605" s="221">
        <f>'Sch D. Workings'!AS1606</f>
        <v>0</v>
      </c>
      <c r="AB605" s="82">
        <f>IFERROR(LOOKUP('Sch D. Workings'!AP1606,$C$10:$C$14,$B$10:$B$14),0)</f>
        <v>0</v>
      </c>
      <c r="AC605" s="99">
        <f>COUNTIFS('Sch D. Workings'!AP1606,"&gt;"&amp;$D$14)</f>
        <v>0</v>
      </c>
    </row>
    <row r="606" spans="3:29" x14ac:dyDescent="0.35">
      <c r="C606" s="81" t="str">
        <f>IF('Sch A. Input'!B598="","",'Sch A. Input'!B598)</f>
        <v/>
      </c>
      <c r="D606" s="81" t="str">
        <f>IF('Sch A. Input'!C598="","",'Sch A. Input'!C598)</f>
        <v/>
      </c>
      <c r="E606" s="85"/>
      <c r="F606" s="85"/>
      <c r="G606" s="99">
        <f>'Sch D. Workings'!G1607</f>
        <v>0</v>
      </c>
      <c r="H606" s="310">
        <f>IF(OR('Sch D. Workings'!D600="",G606=0),0,(IF((SUMIFS('Sch A. Input'!H598:CJ598,'Sch A. Input'!$H$14:$CJ$14,"Total",'Sch A. Input'!$H$13:$CJ$13,"&lt;="&amp;$I$7))&gt;'Sch D. Workings'!$D$12,MIN('Sch D. Workings'!J1607,'Sch D. Workings'!$D$12),'Sch D. Workings'!J1607)))</f>
        <v>0</v>
      </c>
      <c r="I606" s="221">
        <f>'Sch D. Workings'!O1607</f>
        <v>0</v>
      </c>
      <c r="J606" s="82">
        <f>IFERROR(LOOKUP('Sch D. Workings'!L1607,$C$10:$C$14,$B$10:$B$14),0)</f>
        <v>0</v>
      </c>
      <c r="K606" s="99">
        <f>COUNTIFS('Sch D. Workings'!L1607,"&gt;"&amp;$D$14)</f>
        <v>0</v>
      </c>
      <c r="L606" s="300"/>
      <c r="M606" s="78">
        <f>'Sch D. Workings'!Q1607</f>
        <v>0</v>
      </c>
      <c r="N606" s="309">
        <f>IF(OR('Sch D. Workings'!D600="",$D$7&lt;=I$7,M606=0),0,(IF(H606='Sch D. Workings'!$D$12,"Exceeded Cap",IF((SUMIFS('Sch A. Input'!H598:CJ598,'Sch A. Input'!$H$14:$CJ$14,"Total",'Sch A. Input'!$H$13:$CJ$13,"&lt;="&amp;$O$7))&gt;'Sch D. Workings'!$D$12,MIN('Sch D. Workings'!T1607,'Sch D. Workings'!$D$12-H606),'Sch D. Workings'!T1607))))</f>
        <v>0</v>
      </c>
      <c r="O606" s="221">
        <f>'Sch D. Workings'!Y1607</f>
        <v>0</v>
      </c>
      <c r="P606" s="82">
        <f>IFERROR(LOOKUP('Sch D. Workings'!V1607,$C$10:$C$14,$B$10:$B$14),0)</f>
        <v>0</v>
      </c>
      <c r="Q606" s="99">
        <f>COUNTIFS('Sch D. Workings'!V1607,"&gt;"&amp;$D$14)</f>
        <v>0</v>
      </c>
      <c r="R606" s="85"/>
      <c r="S606" s="78">
        <f>'Sch D. Workings'!AA1607</f>
        <v>0</v>
      </c>
      <c r="T606" s="309">
        <f>IF(OR('Sch D. Workings'!D600="",$D$7&lt;=O$7,S606=0),0,IF(OR(N606="Exceeded Cap",SUM(H606,N606)='Sch D. Workings'!$D$12),"Exceeded cap",IF((SUMIFS('Sch A. Input'!H598:CJ598,'Sch A. Input'!$H$14:$CJ$14,"Total",'Sch A. Input'!$H$13:$CJ$13,"&lt;="&amp;$U$7))&gt;'Sch D. Workings'!$D$12,MIN('Sch D. Workings'!AD1607,'Sch D. Workings'!$D$12-N606-H606),'Sch D. Workings'!AD1607)))</f>
        <v>0</v>
      </c>
      <c r="U606" s="221">
        <f>'Sch D. Workings'!AI1607</f>
        <v>0</v>
      </c>
      <c r="V606" s="82">
        <f>IFERROR(LOOKUP('Sch D. Workings'!AF1607,$C$10:$C$14,$B$10:$B$14),0)</f>
        <v>0</v>
      </c>
      <c r="W606" s="99">
        <f>COUNTIFS('Sch D. Workings'!AF1607,"&gt;"&amp;$D$14)</f>
        <v>0</v>
      </c>
      <c r="X606" s="85"/>
      <c r="Y606" s="78">
        <f>'Sch D. Workings'!AK1607</f>
        <v>0</v>
      </c>
      <c r="Z606" s="309">
        <f>IF(OR('Sch D. Workings'!D600="",$D$7&lt;=U$7,Y606=0),0,IF(OR(T606="Exceeded Cap",N606="Exceeded Cap",SUM(H606,N606,T606)='Sch D. Workings'!$D$12),"Exceeded Cap",IF((SUMIFS('Sch A. Input'!H598:CJ598,'Sch A. Input'!$H$14:$CJ$14,"Total",'Sch A. Input'!$H$13:$CJ$13,"&lt;="&amp;$AA$7))&gt;'Sch D. Workings'!$D$12,MIN('Sch D. Workings'!AN1607,'Sch D. Workings'!$D$12-N606-T606-H606),'Sch D. Workings'!AN1607)))</f>
        <v>0</v>
      </c>
      <c r="AA606" s="221">
        <f>'Sch D. Workings'!AS1607</f>
        <v>0</v>
      </c>
      <c r="AB606" s="82">
        <f>IFERROR(LOOKUP('Sch D. Workings'!AP1607,$C$10:$C$14,$B$10:$B$14),0)</f>
        <v>0</v>
      </c>
      <c r="AC606" s="99">
        <f>COUNTIFS('Sch D. Workings'!AP1607,"&gt;"&amp;$D$14)</f>
        <v>0</v>
      </c>
    </row>
    <row r="607" spans="3:29" x14ac:dyDescent="0.35">
      <c r="C607" s="81" t="str">
        <f>IF('Sch A. Input'!B599="","",'Sch A. Input'!B599)</f>
        <v/>
      </c>
      <c r="D607" s="81" t="str">
        <f>IF('Sch A. Input'!C599="","",'Sch A. Input'!C599)</f>
        <v/>
      </c>
      <c r="E607" s="85"/>
      <c r="F607" s="85"/>
      <c r="G607" s="99">
        <f>'Sch D. Workings'!G1608</f>
        <v>0</v>
      </c>
      <c r="H607" s="310">
        <f>IF(OR('Sch D. Workings'!D601="",G607=0),0,(IF((SUMIFS('Sch A. Input'!H599:CJ599,'Sch A. Input'!$H$14:$CJ$14,"Total",'Sch A. Input'!$H$13:$CJ$13,"&lt;="&amp;$I$7))&gt;'Sch D. Workings'!$D$12,MIN('Sch D. Workings'!J1608,'Sch D. Workings'!$D$12),'Sch D. Workings'!J1608)))</f>
        <v>0</v>
      </c>
      <c r="I607" s="221">
        <f>'Sch D. Workings'!O1608</f>
        <v>0</v>
      </c>
      <c r="J607" s="82">
        <f>IFERROR(LOOKUP('Sch D. Workings'!L1608,$C$10:$C$14,$B$10:$B$14),0)</f>
        <v>0</v>
      </c>
      <c r="K607" s="99">
        <f>COUNTIFS('Sch D. Workings'!L1608,"&gt;"&amp;$D$14)</f>
        <v>0</v>
      </c>
      <c r="L607" s="300"/>
      <c r="M607" s="78">
        <f>'Sch D. Workings'!Q1608</f>
        <v>0</v>
      </c>
      <c r="N607" s="309">
        <f>IF(OR('Sch D. Workings'!D601="",$D$7&lt;=I$7,M607=0),0,(IF(H607='Sch D. Workings'!$D$12,"Exceeded Cap",IF((SUMIFS('Sch A. Input'!H599:CJ599,'Sch A. Input'!$H$14:$CJ$14,"Total",'Sch A. Input'!$H$13:$CJ$13,"&lt;="&amp;$O$7))&gt;'Sch D. Workings'!$D$12,MIN('Sch D. Workings'!T1608,'Sch D. Workings'!$D$12-H607),'Sch D. Workings'!T1608))))</f>
        <v>0</v>
      </c>
      <c r="O607" s="221">
        <f>'Sch D. Workings'!Y1608</f>
        <v>0</v>
      </c>
      <c r="P607" s="82">
        <f>IFERROR(LOOKUP('Sch D. Workings'!V1608,$C$10:$C$14,$B$10:$B$14),0)</f>
        <v>0</v>
      </c>
      <c r="Q607" s="99">
        <f>COUNTIFS('Sch D. Workings'!V1608,"&gt;"&amp;$D$14)</f>
        <v>0</v>
      </c>
      <c r="R607" s="85"/>
      <c r="S607" s="78">
        <f>'Sch D. Workings'!AA1608</f>
        <v>0</v>
      </c>
      <c r="T607" s="309">
        <f>IF(OR('Sch D. Workings'!D601="",$D$7&lt;=O$7,S607=0),0,IF(OR(N607="Exceeded Cap",SUM(H607,N607)='Sch D. Workings'!$D$12),"Exceeded cap",IF((SUMIFS('Sch A. Input'!H599:CJ599,'Sch A. Input'!$H$14:$CJ$14,"Total",'Sch A. Input'!$H$13:$CJ$13,"&lt;="&amp;$U$7))&gt;'Sch D. Workings'!$D$12,MIN('Sch D. Workings'!AD1608,'Sch D. Workings'!$D$12-N607-H607),'Sch D. Workings'!AD1608)))</f>
        <v>0</v>
      </c>
      <c r="U607" s="221">
        <f>'Sch D. Workings'!AI1608</f>
        <v>0</v>
      </c>
      <c r="V607" s="82">
        <f>IFERROR(LOOKUP('Sch D. Workings'!AF1608,$C$10:$C$14,$B$10:$B$14),0)</f>
        <v>0</v>
      </c>
      <c r="W607" s="99">
        <f>COUNTIFS('Sch D. Workings'!AF1608,"&gt;"&amp;$D$14)</f>
        <v>0</v>
      </c>
      <c r="X607" s="85"/>
      <c r="Y607" s="78">
        <f>'Sch D. Workings'!AK1608</f>
        <v>0</v>
      </c>
      <c r="Z607" s="309">
        <f>IF(OR('Sch D. Workings'!D601="",$D$7&lt;=U$7,Y607=0),0,IF(OR(T607="Exceeded Cap",N607="Exceeded Cap",SUM(H607,N607,T607)='Sch D. Workings'!$D$12),"Exceeded Cap",IF((SUMIFS('Sch A. Input'!H599:CJ599,'Sch A. Input'!$H$14:$CJ$14,"Total",'Sch A. Input'!$H$13:$CJ$13,"&lt;="&amp;$AA$7))&gt;'Sch D. Workings'!$D$12,MIN('Sch D. Workings'!AN1608,'Sch D. Workings'!$D$12-N607-T607-H607),'Sch D. Workings'!AN1608)))</f>
        <v>0</v>
      </c>
      <c r="AA607" s="221">
        <f>'Sch D. Workings'!AS1608</f>
        <v>0</v>
      </c>
      <c r="AB607" s="82">
        <f>IFERROR(LOOKUP('Sch D. Workings'!AP1608,$C$10:$C$14,$B$10:$B$14),0)</f>
        <v>0</v>
      </c>
      <c r="AC607" s="99">
        <f>COUNTIFS('Sch D. Workings'!AP1608,"&gt;"&amp;$D$14)</f>
        <v>0</v>
      </c>
    </row>
    <row r="608" spans="3:29" x14ac:dyDescent="0.35">
      <c r="C608" s="81" t="str">
        <f>IF('Sch A. Input'!B600="","",'Sch A. Input'!B600)</f>
        <v/>
      </c>
      <c r="D608" s="81" t="str">
        <f>IF('Sch A. Input'!C600="","",'Sch A. Input'!C600)</f>
        <v/>
      </c>
      <c r="E608" s="85"/>
      <c r="F608" s="85"/>
      <c r="G608" s="99">
        <f>'Sch D. Workings'!G1609</f>
        <v>0</v>
      </c>
      <c r="H608" s="310">
        <f>IF(OR('Sch D. Workings'!D602="",G608=0),0,(IF((SUMIFS('Sch A. Input'!H600:CJ600,'Sch A. Input'!$H$14:$CJ$14,"Total",'Sch A. Input'!$H$13:$CJ$13,"&lt;="&amp;$I$7))&gt;'Sch D. Workings'!$D$12,MIN('Sch D. Workings'!J1609,'Sch D. Workings'!$D$12),'Sch D. Workings'!J1609)))</f>
        <v>0</v>
      </c>
      <c r="I608" s="221">
        <f>'Sch D. Workings'!O1609</f>
        <v>0</v>
      </c>
      <c r="J608" s="82">
        <f>IFERROR(LOOKUP('Sch D. Workings'!L1609,$C$10:$C$14,$B$10:$B$14),0)</f>
        <v>0</v>
      </c>
      <c r="K608" s="99">
        <f>COUNTIFS('Sch D. Workings'!L1609,"&gt;"&amp;$D$14)</f>
        <v>0</v>
      </c>
      <c r="L608" s="300"/>
      <c r="M608" s="78">
        <f>'Sch D. Workings'!Q1609</f>
        <v>0</v>
      </c>
      <c r="N608" s="309">
        <f>IF(OR('Sch D. Workings'!D602="",$D$7&lt;=I$7,M608=0),0,(IF(H608='Sch D. Workings'!$D$12,"Exceeded Cap",IF((SUMIFS('Sch A. Input'!H600:CJ600,'Sch A. Input'!$H$14:$CJ$14,"Total",'Sch A. Input'!$H$13:$CJ$13,"&lt;="&amp;$O$7))&gt;'Sch D. Workings'!$D$12,MIN('Sch D. Workings'!T1609,'Sch D. Workings'!$D$12-H608),'Sch D. Workings'!T1609))))</f>
        <v>0</v>
      </c>
      <c r="O608" s="221">
        <f>'Sch D. Workings'!Y1609</f>
        <v>0</v>
      </c>
      <c r="P608" s="82">
        <f>IFERROR(LOOKUP('Sch D. Workings'!V1609,$C$10:$C$14,$B$10:$B$14),0)</f>
        <v>0</v>
      </c>
      <c r="Q608" s="99">
        <f>COUNTIFS('Sch D. Workings'!V1609,"&gt;"&amp;$D$14)</f>
        <v>0</v>
      </c>
      <c r="R608" s="85"/>
      <c r="S608" s="78">
        <f>'Sch D. Workings'!AA1609</f>
        <v>0</v>
      </c>
      <c r="T608" s="309">
        <f>IF(OR('Sch D. Workings'!D602="",$D$7&lt;=O$7,S608=0),0,IF(OR(N608="Exceeded Cap",SUM(H608,N608)='Sch D. Workings'!$D$12),"Exceeded cap",IF((SUMIFS('Sch A. Input'!H600:CJ600,'Sch A. Input'!$H$14:$CJ$14,"Total",'Sch A. Input'!$H$13:$CJ$13,"&lt;="&amp;$U$7))&gt;'Sch D. Workings'!$D$12,MIN('Sch D. Workings'!AD1609,'Sch D. Workings'!$D$12-N608-H608),'Sch D. Workings'!AD1609)))</f>
        <v>0</v>
      </c>
      <c r="U608" s="221">
        <f>'Sch D. Workings'!AI1609</f>
        <v>0</v>
      </c>
      <c r="V608" s="82">
        <f>IFERROR(LOOKUP('Sch D. Workings'!AF1609,$C$10:$C$14,$B$10:$B$14),0)</f>
        <v>0</v>
      </c>
      <c r="W608" s="99">
        <f>COUNTIFS('Sch D. Workings'!AF1609,"&gt;"&amp;$D$14)</f>
        <v>0</v>
      </c>
      <c r="X608" s="85"/>
      <c r="Y608" s="78">
        <f>'Sch D. Workings'!AK1609</f>
        <v>0</v>
      </c>
      <c r="Z608" s="309">
        <f>IF(OR('Sch D. Workings'!D602="",$D$7&lt;=U$7,Y608=0),0,IF(OR(T608="Exceeded Cap",N608="Exceeded Cap",SUM(H608,N608,T608)='Sch D. Workings'!$D$12),"Exceeded Cap",IF((SUMIFS('Sch A. Input'!H600:CJ600,'Sch A. Input'!$H$14:$CJ$14,"Total",'Sch A. Input'!$H$13:$CJ$13,"&lt;="&amp;$AA$7))&gt;'Sch D. Workings'!$D$12,MIN('Sch D. Workings'!AN1609,'Sch D. Workings'!$D$12-N608-T608-H608),'Sch D. Workings'!AN1609)))</f>
        <v>0</v>
      </c>
      <c r="AA608" s="221">
        <f>'Sch D. Workings'!AS1609</f>
        <v>0</v>
      </c>
      <c r="AB608" s="82">
        <f>IFERROR(LOOKUP('Sch D. Workings'!AP1609,$C$10:$C$14,$B$10:$B$14),0)</f>
        <v>0</v>
      </c>
      <c r="AC608" s="99">
        <f>COUNTIFS('Sch D. Workings'!AP1609,"&gt;"&amp;$D$14)</f>
        <v>0</v>
      </c>
    </row>
    <row r="609" spans="3:29" x14ac:dyDescent="0.35">
      <c r="C609" s="81" t="str">
        <f>IF('Sch A. Input'!B601="","",'Sch A. Input'!B601)</f>
        <v/>
      </c>
      <c r="D609" s="81" t="str">
        <f>IF('Sch A. Input'!C601="","",'Sch A. Input'!C601)</f>
        <v/>
      </c>
      <c r="E609" s="85"/>
      <c r="F609" s="85"/>
      <c r="G609" s="99">
        <f>'Sch D. Workings'!G1610</f>
        <v>0</v>
      </c>
      <c r="H609" s="310">
        <f>IF(OR('Sch D. Workings'!D603="",G609=0),0,(IF((SUMIFS('Sch A. Input'!H601:CJ601,'Sch A. Input'!$H$14:$CJ$14,"Total",'Sch A. Input'!$H$13:$CJ$13,"&lt;="&amp;$I$7))&gt;'Sch D. Workings'!$D$12,MIN('Sch D. Workings'!J1610,'Sch D. Workings'!$D$12),'Sch D. Workings'!J1610)))</f>
        <v>0</v>
      </c>
      <c r="I609" s="221">
        <f>'Sch D. Workings'!O1610</f>
        <v>0</v>
      </c>
      <c r="J609" s="82">
        <f>IFERROR(LOOKUP('Sch D. Workings'!L1610,$C$10:$C$14,$B$10:$B$14),0)</f>
        <v>0</v>
      </c>
      <c r="K609" s="99">
        <f>COUNTIFS('Sch D. Workings'!L1610,"&gt;"&amp;$D$14)</f>
        <v>0</v>
      </c>
      <c r="L609" s="300"/>
      <c r="M609" s="78">
        <f>'Sch D. Workings'!Q1610</f>
        <v>0</v>
      </c>
      <c r="N609" s="309">
        <f>IF(OR('Sch D. Workings'!D603="",$D$7&lt;=I$7,M609=0),0,(IF(H609='Sch D. Workings'!$D$12,"Exceeded Cap",IF((SUMIFS('Sch A. Input'!H601:CJ601,'Sch A. Input'!$H$14:$CJ$14,"Total",'Sch A. Input'!$H$13:$CJ$13,"&lt;="&amp;$O$7))&gt;'Sch D. Workings'!$D$12,MIN('Sch D. Workings'!T1610,'Sch D. Workings'!$D$12-H609),'Sch D. Workings'!T1610))))</f>
        <v>0</v>
      </c>
      <c r="O609" s="221">
        <f>'Sch D. Workings'!Y1610</f>
        <v>0</v>
      </c>
      <c r="P609" s="82">
        <f>IFERROR(LOOKUP('Sch D. Workings'!V1610,$C$10:$C$14,$B$10:$B$14),0)</f>
        <v>0</v>
      </c>
      <c r="Q609" s="99">
        <f>COUNTIFS('Sch D. Workings'!V1610,"&gt;"&amp;$D$14)</f>
        <v>0</v>
      </c>
      <c r="R609" s="85"/>
      <c r="S609" s="78">
        <f>'Sch D. Workings'!AA1610</f>
        <v>0</v>
      </c>
      <c r="T609" s="309">
        <f>IF(OR('Sch D. Workings'!D603="",$D$7&lt;=O$7,S609=0),0,IF(OR(N609="Exceeded Cap",SUM(H609,N609)='Sch D. Workings'!$D$12),"Exceeded cap",IF((SUMIFS('Sch A. Input'!H601:CJ601,'Sch A. Input'!$H$14:$CJ$14,"Total",'Sch A. Input'!$H$13:$CJ$13,"&lt;="&amp;$U$7))&gt;'Sch D. Workings'!$D$12,MIN('Sch D. Workings'!AD1610,'Sch D. Workings'!$D$12-N609-H609),'Sch D. Workings'!AD1610)))</f>
        <v>0</v>
      </c>
      <c r="U609" s="221">
        <f>'Sch D. Workings'!AI1610</f>
        <v>0</v>
      </c>
      <c r="V609" s="82">
        <f>IFERROR(LOOKUP('Sch D. Workings'!AF1610,$C$10:$C$14,$B$10:$B$14),0)</f>
        <v>0</v>
      </c>
      <c r="W609" s="99">
        <f>COUNTIFS('Sch D. Workings'!AF1610,"&gt;"&amp;$D$14)</f>
        <v>0</v>
      </c>
      <c r="X609" s="85"/>
      <c r="Y609" s="78">
        <f>'Sch D. Workings'!AK1610</f>
        <v>0</v>
      </c>
      <c r="Z609" s="309">
        <f>IF(OR('Sch D. Workings'!D603="",$D$7&lt;=U$7,Y609=0),0,IF(OR(T609="Exceeded Cap",N609="Exceeded Cap",SUM(H609,N609,T609)='Sch D. Workings'!$D$12),"Exceeded Cap",IF((SUMIFS('Sch A. Input'!H601:CJ601,'Sch A. Input'!$H$14:$CJ$14,"Total",'Sch A. Input'!$H$13:$CJ$13,"&lt;="&amp;$AA$7))&gt;'Sch D. Workings'!$D$12,MIN('Sch D. Workings'!AN1610,'Sch D. Workings'!$D$12-N609-T609-H609),'Sch D. Workings'!AN1610)))</f>
        <v>0</v>
      </c>
      <c r="AA609" s="221">
        <f>'Sch D. Workings'!AS1610</f>
        <v>0</v>
      </c>
      <c r="AB609" s="82">
        <f>IFERROR(LOOKUP('Sch D. Workings'!AP1610,$C$10:$C$14,$B$10:$B$14),0)</f>
        <v>0</v>
      </c>
      <c r="AC609" s="99">
        <f>COUNTIFS('Sch D. Workings'!AP1610,"&gt;"&amp;$D$14)</f>
        <v>0</v>
      </c>
    </row>
    <row r="610" spans="3:29" x14ac:dyDescent="0.35">
      <c r="C610" s="81" t="str">
        <f>IF('Sch A. Input'!B602="","",'Sch A. Input'!B602)</f>
        <v/>
      </c>
      <c r="D610" s="81" t="str">
        <f>IF('Sch A. Input'!C602="","",'Sch A. Input'!C602)</f>
        <v/>
      </c>
      <c r="E610" s="85"/>
      <c r="F610" s="85"/>
      <c r="G610" s="99">
        <f>'Sch D. Workings'!G1611</f>
        <v>0</v>
      </c>
      <c r="H610" s="310">
        <f>IF(OR('Sch D. Workings'!D604="",G610=0),0,(IF((SUMIFS('Sch A. Input'!H602:CJ602,'Sch A. Input'!$H$14:$CJ$14,"Total",'Sch A. Input'!$H$13:$CJ$13,"&lt;="&amp;$I$7))&gt;'Sch D. Workings'!$D$12,MIN('Sch D. Workings'!J1611,'Sch D. Workings'!$D$12),'Sch D. Workings'!J1611)))</f>
        <v>0</v>
      </c>
      <c r="I610" s="221">
        <f>'Sch D. Workings'!O1611</f>
        <v>0</v>
      </c>
      <c r="J610" s="82">
        <f>IFERROR(LOOKUP('Sch D. Workings'!L1611,$C$10:$C$14,$B$10:$B$14),0)</f>
        <v>0</v>
      </c>
      <c r="K610" s="99">
        <f>COUNTIFS('Sch D. Workings'!L1611,"&gt;"&amp;$D$14)</f>
        <v>0</v>
      </c>
      <c r="L610" s="300"/>
      <c r="M610" s="78">
        <f>'Sch D. Workings'!Q1611</f>
        <v>0</v>
      </c>
      <c r="N610" s="309">
        <f>IF(OR('Sch D. Workings'!D604="",$D$7&lt;=I$7,M610=0),0,(IF(H610='Sch D. Workings'!$D$12,"Exceeded Cap",IF((SUMIFS('Sch A. Input'!H602:CJ602,'Sch A. Input'!$H$14:$CJ$14,"Total",'Sch A. Input'!$H$13:$CJ$13,"&lt;="&amp;$O$7))&gt;'Sch D. Workings'!$D$12,MIN('Sch D. Workings'!T1611,'Sch D. Workings'!$D$12-H610),'Sch D. Workings'!T1611))))</f>
        <v>0</v>
      </c>
      <c r="O610" s="221">
        <f>'Sch D. Workings'!Y1611</f>
        <v>0</v>
      </c>
      <c r="P610" s="82">
        <f>IFERROR(LOOKUP('Sch D. Workings'!V1611,$C$10:$C$14,$B$10:$B$14),0)</f>
        <v>0</v>
      </c>
      <c r="Q610" s="99">
        <f>COUNTIFS('Sch D. Workings'!V1611,"&gt;"&amp;$D$14)</f>
        <v>0</v>
      </c>
      <c r="R610" s="85"/>
      <c r="S610" s="78">
        <f>'Sch D. Workings'!AA1611</f>
        <v>0</v>
      </c>
      <c r="T610" s="309">
        <f>IF(OR('Sch D. Workings'!D604="",$D$7&lt;=O$7,S610=0),0,IF(OR(N610="Exceeded Cap",SUM(H610,N610)='Sch D. Workings'!$D$12),"Exceeded cap",IF((SUMIFS('Sch A. Input'!H602:CJ602,'Sch A. Input'!$H$14:$CJ$14,"Total",'Sch A. Input'!$H$13:$CJ$13,"&lt;="&amp;$U$7))&gt;'Sch D. Workings'!$D$12,MIN('Sch D. Workings'!AD1611,'Sch D. Workings'!$D$12-N610-H610),'Sch D. Workings'!AD1611)))</f>
        <v>0</v>
      </c>
      <c r="U610" s="221">
        <f>'Sch D. Workings'!AI1611</f>
        <v>0</v>
      </c>
      <c r="V610" s="82">
        <f>IFERROR(LOOKUP('Sch D. Workings'!AF1611,$C$10:$C$14,$B$10:$B$14),0)</f>
        <v>0</v>
      </c>
      <c r="W610" s="99">
        <f>COUNTIFS('Sch D. Workings'!AF1611,"&gt;"&amp;$D$14)</f>
        <v>0</v>
      </c>
      <c r="X610" s="85"/>
      <c r="Y610" s="78">
        <f>'Sch D. Workings'!AK1611</f>
        <v>0</v>
      </c>
      <c r="Z610" s="309">
        <f>IF(OR('Sch D. Workings'!D604="",$D$7&lt;=U$7,Y610=0),0,IF(OR(T610="Exceeded Cap",N610="Exceeded Cap",SUM(H610,N610,T610)='Sch D. Workings'!$D$12),"Exceeded Cap",IF((SUMIFS('Sch A. Input'!H602:CJ602,'Sch A. Input'!$H$14:$CJ$14,"Total",'Sch A. Input'!$H$13:$CJ$13,"&lt;="&amp;$AA$7))&gt;'Sch D. Workings'!$D$12,MIN('Sch D. Workings'!AN1611,'Sch D. Workings'!$D$12-N610-T610-H610),'Sch D. Workings'!AN1611)))</f>
        <v>0</v>
      </c>
      <c r="AA610" s="221">
        <f>'Sch D. Workings'!AS1611</f>
        <v>0</v>
      </c>
      <c r="AB610" s="82">
        <f>IFERROR(LOOKUP('Sch D. Workings'!AP1611,$C$10:$C$14,$B$10:$B$14),0)</f>
        <v>0</v>
      </c>
      <c r="AC610" s="99">
        <f>COUNTIFS('Sch D. Workings'!AP1611,"&gt;"&amp;$D$14)</f>
        <v>0</v>
      </c>
    </row>
    <row r="611" spans="3:29" x14ac:dyDescent="0.35">
      <c r="C611" s="81" t="str">
        <f>IF('Sch A. Input'!B603="","",'Sch A. Input'!B603)</f>
        <v/>
      </c>
      <c r="D611" s="81" t="str">
        <f>IF('Sch A. Input'!C603="","",'Sch A. Input'!C603)</f>
        <v/>
      </c>
      <c r="E611" s="85"/>
      <c r="F611" s="85"/>
      <c r="G611" s="99">
        <f>'Sch D. Workings'!G1612</f>
        <v>0</v>
      </c>
      <c r="H611" s="310">
        <f>IF(OR('Sch D. Workings'!D605="",G611=0),0,(IF((SUMIFS('Sch A. Input'!H603:CJ603,'Sch A. Input'!$H$14:$CJ$14,"Total",'Sch A. Input'!$H$13:$CJ$13,"&lt;="&amp;$I$7))&gt;'Sch D. Workings'!$D$12,MIN('Sch D. Workings'!J1612,'Sch D. Workings'!$D$12),'Sch D. Workings'!J1612)))</f>
        <v>0</v>
      </c>
      <c r="I611" s="221">
        <f>'Sch D. Workings'!O1612</f>
        <v>0</v>
      </c>
      <c r="J611" s="82">
        <f>IFERROR(LOOKUP('Sch D. Workings'!L1612,$C$10:$C$14,$B$10:$B$14),0)</f>
        <v>0</v>
      </c>
      <c r="K611" s="99">
        <f>COUNTIFS('Sch D. Workings'!L1612,"&gt;"&amp;$D$14)</f>
        <v>0</v>
      </c>
      <c r="L611" s="300"/>
      <c r="M611" s="78">
        <f>'Sch D. Workings'!Q1612</f>
        <v>0</v>
      </c>
      <c r="N611" s="309">
        <f>IF(OR('Sch D. Workings'!D605="",$D$7&lt;=I$7,M611=0),0,(IF(H611='Sch D. Workings'!$D$12,"Exceeded Cap",IF((SUMIFS('Sch A. Input'!H603:CJ603,'Sch A. Input'!$H$14:$CJ$14,"Total",'Sch A. Input'!$H$13:$CJ$13,"&lt;="&amp;$O$7))&gt;'Sch D. Workings'!$D$12,MIN('Sch D. Workings'!T1612,'Sch D. Workings'!$D$12-H611),'Sch D. Workings'!T1612))))</f>
        <v>0</v>
      </c>
      <c r="O611" s="221">
        <f>'Sch D. Workings'!Y1612</f>
        <v>0</v>
      </c>
      <c r="P611" s="82">
        <f>IFERROR(LOOKUP('Sch D. Workings'!V1612,$C$10:$C$14,$B$10:$B$14),0)</f>
        <v>0</v>
      </c>
      <c r="Q611" s="99">
        <f>COUNTIFS('Sch D. Workings'!V1612,"&gt;"&amp;$D$14)</f>
        <v>0</v>
      </c>
      <c r="R611" s="85"/>
      <c r="S611" s="78">
        <f>'Sch D. Workings'!AA1612</f>
        <v>0</v>
      </c>
      <c r="T611" s="309">
        <f>IF(OR('Sch D. Workings'!D605="",$D$7&lt;=O$7,S611=0),0,IF(OR(N611="Exceeded Cap",SUM(H611,N611)='Sch D. Workings'!$D$12),"Exceeded cap",IF((SUMIFS('Sch A. Input'!H603:CJ603,'Sch A. Input'!$H$14:$CJ$14,"Total",'Sch A. Input'!$H$13:$CJ$13,"&lt;="&amp;$U$7))&gt;'Sch D. Workings'!$D$12,MIN('Sch D. Workings'!AD1612,'Sch D. Workings'!$D$12-N611-H611),'Sch D. Workings'!AD1612)))</f>
        <v>0</v>
      </c>
      <c r="U611" s="221">
        <f>'Sch D. Workings'!AI1612</f>
        <v>0</v>
      </c>
      <c r="V611" s="82">
        <f>IFERROR(LOOKUP('Sch D. Workings'!AF1612,$C$10:$C$14,$B$10:$B$14),0)</f>
        <v>0</v>
      </c>
      <c r="W611" s="99">
        <f>COUNTIFS('Sch D. Workings'!AF1612,"&gt;"&amp;$D$14)</f>
        <v>0</v>
      </c>
      <c r="X611" s="85"/>
      <c r="Y611" s="78">
        <f>'Sch D. Workings'!AK1612</f>
        <v>0</v>
      </c>
      <c r="Z611" s="309">
        <f>IF(OR('Sch D. Workings'!D605="",$D$7&lt;=U$7,Y611=0),0,IF(OR(T611="Exceeded Cap",N611="Exceeded Cap",SUM(H611,N611,T611)='Sch D. Workings'!$D$12),"Exceeded Cap",IF((SUMIFS('Sch A. Input'!H603:CJ603,'Sch A. Input'!$H$14:$CJ$14,"Total",'Sch A. Input'!$H$13:$CJ$13,"&lt;="&amp;$AA$7))&gt;'Sch D. Workings'!$D$12,MIN('Sch D. Workings'!AN1612,'Sch D. Workings'!$D$12-N611-T611-H611),'Sch D. Workings'!AN1612)))</f>
        <v>0</v>
      </c>
      <c r="AA611" s="221">
        <f>'Sch D. Workings'!AS1612</f>
        <v>0</v>
      </c>
      <c r="AB611" s="82">
        <f>IFERROR(LOOKUP('Sch D. Workings'!AP1612,$C$10:$C$14,$B$10:$B$14),0)</f>
        <v>0</v>
      </c>
      <c r="AC611" s="99">
        <f>COUNTIFS('Sch D. Workings'!AP1612,"&gt;"&amp;$D$14)</f>
        <v>0</v>
      </c>
    </row>
    <row r="612" spans="3:29" x14ac:dyDescent="0.35">
      <c r="C612" s="81" t="str">
        <f>IF('Sch A. Input'!B604="","",'Sch A. Input'!B604)</f>
        <v/>
      </c>
      <c r="D612" s="81" t="str">
        <f>IF('Sch A. Input'!C604="","",'Sch A. Input'!C604)</f>
        <v/>
      </c>
      <c r="E612" s="85"/>
      <c r="F612" s="85"/>
      <c r="G612" s="99">
        <f>'Sch D. Workings'!G1613</f>
        <v>0</v>
      </c>
      <c r="H612" s="310">
        <f>IF(OR('Sch D. Workings'!D606="",G612=0),0,(IF((SUMIFS('Sch A. Input'!H604:CJ604,'Sch A. Input'!$H$14:$CJ$14,"Total",'Sch A. Input'!$H$13:$CJ$13,"&lt;="&amp;$I$7))&gt;'Sch D. Workings'!$D$12,MIN('Sch D. Workings'!J1613,'Sch D. Workings'!$D$12),'Sch D. Workings'!J1613)))</f>
        <v>0</v>
      </c>
      <c r="I612" s="221">
        <f>'Sch D. Workings'!O1613</f>
        <v>0</v>
      </c>
      <c r="J612" s="82">
        <f>IFERROR(LOOKUP('Sch D. Workings'!L1613,$C$10:$C$14,$B$10:$B$14),0)</f>
        <v>0</v>
      </c>
      <c r="K612" s="99">
        <f>COUNTIFS('Sch D. Workings'!L1613,"&gt;"&amp;$D$14)</f>
        <v>0</v>
      </c>
      <c r="L612" s="300"/>
      <c r="M612" s="78">
        <f>'Sch D. Workings'!Q1613</f>
        <v>0</v>
      </c>
      <c r="N612" s="309">
        <f>IF(OR('Sch D. Workings'!D606="",$D$7&lt;=I$7,M612=0),0,(IF(H612='Sch D. Workings'!$D$12,"Exceeded Cap",IF((SUMIFS('Sch A. Input'!H604:CJ604,'Sch A. Input'!$H$14:$CJ$14,"Total",'Sch A. Input'!$H$13:$CJ$13,"&lt;="&amp;$O$7))&gt;'Sch D. Workings'!$D$12,MIN('Sch D. Workings'!T1613,'Sch D. Workings'!$D$12-H612),'Sch D. Workings'!T1613))))</f>
        <v>0</v>
      </c>
      <c r="O612" s="221">
        <f>'Sch D. Workings'!Y1613</f>
        <v>0</v>
      </c>
      <c r="P612" s="82">
        <f>IFERROR(LOOKUP('Sch D. Workings'!V1613,$C$10:$C$14,$B$10:$B$14),0)</f>
        <v>0</v>
      </c>
      <c r="Q612" s="99">
        <f>COUNTIFS('Sch D. Workings'!V1613,"&gt;"&amp;$D$14)</f>
        <v>0</v>
      </c>
      <c r="R612" s="85"/>
      <c r="S612" s="78">
        <f>'Sch D. Workings'!AA1613</f>
        <v>0</v>
      </c>
      <c r="T612" s="309">
        <f>IF(OR('Sch D. Workings'!D606="",$D$7&lt;=O$7,S612=0),0,IF(OR(N612="Exceeded Cap",SUM(H612,N612)='Sch D. Workings'!$D$12),"Exceeded cap",IF((SUMIFS('Sch A. Input'!H604:CJ604,'Sch A. Input'!$H$14:$CJ$14,"Total",'Sch A. Input'!$H$13:$CJ$13,"&lt;="&amp;$U$7))&gt;'Sch D. Workings'!$D$12,MIN('Sch D. Workings'!AD1613,'Sch D. Workings'!$D$12-N612-H612),'Sch D. Workings'!AD1613)))</f>
        <v>0</v>
      </c>
      <c r="U612" s="221">
        <f>'Sch D. Workings'!AI1613</f>
        <v>0</v>
      </c>
      <c r="V612" s="82">
        <f>IFERROR(LOOKUP('Sch D. Workings'!AF1613,$C$10:$C$14,$B$10:$B$14),0)</f>
        <v>0</v>
      </c>
      <c r="W612" s="99">
        <f>COUNTIFS('Sch D. Workings'!AF1613,"&gt;"&amp;$D$14)</f>
        <v>0</v>
      </c>
      <c r="X612" s="85"/>
      <c r="Y612" s="78">
        <f>'Sch D. Workings'!AK1613</f>
        <v>0</v>
      </c>
      <c r="Z612" s="309">
        <f>IF(OR('Sch D. Workings'!D606="",$D$7&lt;=U$7,Y612=0),0,IF(OR(T612="Exceeded Cap",N612="Exceeded Cap",SUM(H612,N612,T612)='Sch D. Workings'!$D$12),"Exceeded Cap",IF((SUMIFS('Sch A. Input'!H604:CJ604,'Sch A. Input'!$H$14:$CJ$14,"Total",'Sch A. Input'!$H$13:$CJ$13,"&lt;="&amp;$AA$7))&gt;'Sch D. Workings'!$D$12,MIN('Sch D. Workings'!AN1613,'Sch D. Workings'!$D$12-N612-T612-H612),'Sch D. Workings'!AN1613)))</f>
        <v>0</v>
      </c>
      <c r="AA612" s="221">
        <f>'Sch D. Workings'!AS1613</f>
        <v>0</v>
      </c>
      <c r="AB612" s="82">
        <f>IFERROR(LOOKUP('Sch D. Workings'!AP1613,$C$10:$C$14,$B$10:$B$14),0)</f>
        <v>0</v>
      </c>
      <c r="AC612" s="99">
        <f>COUNTIFS('Sch D. Workings'!AP1613,"&gt;"&amp;$D$14)</f>
        <v>0</v>
      </c>
    </row>
    <row r="613" spans="3:29" x14ac:dyDescent="0.35">
      <c r="C613" s="81" t="str">
        <f>IF('Sch A. Input'!B605="","",'Sch A. Input'!B605)</f>
        <v/>
      </c>
      <c r="D613" s="81" t="str">
        <f>IF('Sch A. Input'!C605="","",'Sch A. Input'!C605)</f>
        <v/>
      </c>
      <c r="E613" s="85"/>
      <c r="F613" s="85"/>
      <c r="G613" s="99">
        <f>'Sch D. Workings'!G1614</f>
        <v>0</v>
      </c>
      <c r="H613" s="310">
        <f>IF(OR('Sch D. Workings'!D607="",G613=0),0,(IF((SUMIFS('Sch A. Input'!H605:CJ605,'Sch A. Input'!$H$14:$CJ$14,"Total",'Sch A. Input'!$H$13:$CJ$13,"&lt;="&amp;$I$7))&gt;'Sch D. Workings'!$D$12,MIN('Sch D. Workings'!J1614,'Sch D. Workings'!$D$12),'Sch D. Workings'!J1614)))</f>
        <v>0</v>
      </c>
      <c r="I613" s="221">
        <f>'Sch D. Workings'!O1614</f>
        <v>0</v>
      </c>
      <c r="J613" s="82">
        <f>IFERROR(LOOKUP('Sch D. Workings'!L1614,$C$10:$C$14,$B$10:$B$14),0)</f>
        <v>0</v>
      </c>
      <c r="K613" s="99">
        <f>COUNTIFS('Sch D. Workings'!L1614,"&gt;"&amp;$D$14)</f>
        <v>0</v>
      </c>
      <c r="L613" s="300"/>
      <c r="M613" s="78">
        <f>'Sch D. Workings'!Q1614</f>
        <v>0</v>
      </c>
      <c r="N613" s="309">
        <f>IF(OR('Sch D. Workings'!D607="",$D$7&lt;=I$7,M613=0),0,(IF(H613='Sch D. Workings'!$D$12,"Exceeded Cap",IF((SUMIFS('Sch A. Input'!H605:CJ605,'Sch A. Input'!$H$14:$CJ$14,"Total",'Sch A. Input'!$H$13:$CJ$13,"&lt;="&amp;$O$7))&gt;'Sch D. Workings'!$D$12,MIN('Sch D. Workings'!T1614,'Sch D. Workings'!$D$12-H613),'Sch D. Workings'!T1614))))</f>
        <v>0</v>
      </c>
      <c r="O613" s="221">
        <f>'Sch D. Workings'!Y1614</f>
        <v>0</v>
      </c>
      <c r="P613" s="82">
        <f>IFERROR(LOOKUP('Sch D. Workings'!V1614,$C$10:$C$14,$B$10:$B$14),0)</f>
        <v>0</v>
      </c>
      <c r="Q613" s="99">
        <f>COUNTIFS('Sch D. Workings'!V1614,"&gt;"&amp;$D$14)</f>
        <v>0</v>
      </c>
      <c r="R613" s="85"/>
      <c r="S613" s="78">
        <f>'Sch D. Workings'!AA1614</f>
        <v>0</v>
      </c>
      <c r="T613" s="309">
        <f>IF(OR('Sch D. Workings'!D607="",$D$7&lt;=O$7,S613=0),0,IF(OR(N613="Exceeded Cap",SUM(H613,N613)='Sch D. Workings'!$D$12),"Exceeded cap",IF((SUMIFS('Sch A. Input'!H605:CJ605,'Sch A. Input'!$H$14:$CJ$14,"Total",'Sch A. Input'!$H$13:$CJ$13,"&lt;="&amp;$U$7))&gt;'Sch D. Workings'!$D$12,MIN('Sch D. Workings'!AD1614,'Sch D. Workings'!$D$12-N613-H613),'Sch D. Workings'!AD1614)))</f>
        <v>0</v>
      </c>
      <c r="U613" s="221">
        <f>'Sch D. Workings'!AI1614</f>
        <v>0</v>
      </c>
      <c r="V613" s="82">
        <f>IFERROR(LOOKUP('Sch D. Workings'!AF1614,$C$10:$C$14,$B$10:$B$14),0)</f>
        <v>0</v>
      </c>
      <c r="W613" s="99">
        <f>COUNTIFS('Sch D. Workings'!AF1614,"&gt;"&amp;$D$14)</f>
        <v>0</v>
      </c>
      <c r="X613" s="85"/>
      <c r="Y613" s="78">
        <f>'Sch D. Workings'!AK1614</f>
        <v>0</v>
      </c>
      <c r="Z613" s="309">
        <f>IF(OR('Sch D. Workings'!D607="",$D$7&lt;=U$7,Y613=0),0,IF(OR(T613="Exceeded Cap",N613="Exceeded Cap",SUM(H613,N613,T613)='Sch D. Workings'!$D$12),"Exceeded Cap",IF((SUMIFS('Sch A. Input'!H605:CJ605,'Sch A. Input'!$H$14:$CJ$14,"Total",'Sch A. Input'!$H$13:$CJ$13,"&lt;="&amp;$AA$7))&gt;'Sch D. Workings'!$D$12,MIN('Sch D. Workings'!AN1614,'Sch D. Workings'!$D$12-N613-T613-H613),'Sch D. Workings'!AN1614)))</f>
        <v>0</v>
      </c>
      <c r="AA613" s="221">
        <f>'Sch D. Workings'!AS1614</f>
        <v>0</v>
      </c>
      <c r="AB613" s="82">
        <f>IFERROR(LOOKUP('Sch D. Workings'!AP1614,$C$10:$C$14,$B$10:$B$14),0)</f>
        <v>0</v>
      </c>
      <c r="AC613" s="99">
        <f>COUNTIFS('Sch D. Workings'!AP1614,"&gt;"&amp;$D$14)</f>
        <v>0</v>
      </c>
    </row>
    <row r="614" spans="3:29" x14ac:dyDescent="0.35">
      <c r="C614" s="81" t="str">
        <f>IF('Sch A. Input'!B606="","",'Sch A. Input'!B606)</f>
        <v/>
      </c>
      <c r="D614" s="81" t="str">
        <f>IF('Sch A. Input'!C606="","",'Sch A. Input'!C606)</f>
        <v/>
      </c>
      <c r="E614" s="85"/>
      <c r="F614" s="85"/>
      <c r="G614" s="99">
        <f>'Sch D. Workings'!G1615</f>
        <v>0</v>
      </c>
      <c r="H614" s="310">
        <f>IF(OR('Sch D. Workings'!D608="",G614=0),0,(IF((SUMIFS('Sch A. Input'!H606:CJ606,'Sch A. Input'!$H$14:$CJ$14,"Total",'Sch A. Input'!$H$13:$CJ$13,"&lt;="&amp;$I$7))&gt;'Sch D. Workings'!$D$12,MIN('Sch D. Workings'!J1615,'Sch D. Workings'!$D$12),'Sch D. Workings'!J1615)))</f>
        <v>0</v>
      </c>
      <c r="I614" s="221">
        <f>'Sch D. Workings'!O1615</f>
        <v>0</v>
      </c>
      <c r="J614" s="82">
        <f>IFERROR(LOOKUP('Sch D. Workings'!L1615,$C$10:$C$14,$B$10:$B$14),0)</f>
        <v>0</v>
      </c>
      <c r="K614" s="99">
        <f>COUNTIFS('Sch D. Workings'!L1615,"&gt;"&amp;$D$14)</f>
        <v>0</v>
      </c>
      <c r="L614" s="300"/>
      <c r="M614" s="78">
        <f>'Sch D. Workings'!Q1615</f>
        <v>0</v>
      </c>
      <c r="N614" s="309">
        <f>IF(OR('Sch D. Workings'!D608="",$D$7&lt;=I$7,M614=0),0,(IF(H614='Sch D. Workings'!$D$12,"Exceeded Cap",IF((SUMIFS('Sch A. Input'!H606:CJ606,'Sch A. Input'!$H$14:$CJ$14,"Total",'Sch A. Input'!$H$13:$CJ$13,"&lt;="&amp;$O$7))&gt;'Sch D. Workings'!$D$12,MIN('Sch D. Workings'!T1615,'Sch D. Workings'!$D$12-H614),'Sch D. Workings'!T1615))))</f>
        <v>0</v>
      </c>
      <c r="O614" s="221">
        <f>'Sch D. Workings'!Y1615</f>
        <v>0</v>
      </c>
      <c r="P614" s="82">
        <f>IFERROR(LOOKUP('Sch D. Workings'!V1615,$C$10:$C$14,$B$10:$B$14),0)</f>
        <v>0</v>
      </c>
      <c r="Q614" s="99">
        <f>COUNTIFS('Sch D. Workings'!V1615,"&gt;"&amp;$D$14)</f>
        <v>0</v>
      </c>
      <c r="R614" s="85"/>
      <c r="S614" s="78">
        <f>'Sch D. Workings'!AA1615</f>
        <v>0</v>
      </c>
      <c r="T614" s="309">
        <f>IF(OR('Sch D. Workings'!D608="",$D$7&lt;=O$7,S614=0),0,IF(OR(N614="Exceeded Cap",SUM(H614,N614)='Sch D. Workings'!$D$12),"Exceeded cap",IF((SUMIFS('Sch A. Input'!H606:CJ606,'Sch A. Input'!$H$14:$CJ$14,"Total",'Sch A. Input'!$H$13:$CJ$13,"&lt;="&amp;$U$7))&gt;'Sch D. Workings'!$D$12,MIN('Sch D. Workings'!AD1615,'Sch D. Workings'!$D$12-N614-H614),'Sch D. Workings'!AD1615)))</f>
        <v>0</v>
      </c>
      <c r="U614" s="221">
        <f>'Sch D. Workings'!AI1615</f>
        <v>0</v>
      </c>
      <c r="V614" s="82">
        <f>IFERROR(LOOKUP('Sch D. Workings'!AF1615,$C$10:$C$14,$B$10:$B$14),0)</f>
        <v>0</v>
      </c>
      <c r="W614" s="99">
        <f>COUNTIFS('Sch D. Workings'!AF1615,"&gt;"&amp;$D$14)</f>
        <v>0</v>
      </c>
      <c r="X614" s="85"/>
      <c r="Y614" s="78">
        <f>'Sch D. Workings'!AK1615</f>
        <v>0</v>
      </c>
      <c r="Z614" s="309">
        <f>IF(OR('Sch D. Workings'!D608="",$D$7&lt;=U$7,Y614=0),0,IF(OR(T614="Exceeded Cap",N614="Exceeded Cap",SUM(H614,N614,T614)='Sch D. Workings'!$D$12),"Exceeded Cap",IF((SUMIFS('Sch A. Input'!H606:CJ606,'Sch A. Input'!$H$14:$CJ$14,"Total",'Sch A. Input'!$H$13:$CJ$13,"&lt;="&amp;$AA$7))&gt;'Sch D. Workings'!$D$12,MIN('Sch D. Workings'!AN1615,'Sch D. Workings'!$D$12-N614-T614-H614),'Sch D. Workings'!AN1615)))</f>
        <v>0</v>
      </c>
      <c r="AA614" s="221">
        <f>'Sch D. Workings'!AS1615</f>
        <v>0</v>
      </c>
      <c r="AB614" s="82">
        <f>IFERROR(LOOKUP('Sch D. Workings'!AP1615,$C$10:$C$14,$B$10:$B$14),0)</f>
        <v>0</v>
      </c>
      <c r="AC614" s="99">
        <f>COUNTIFS('Sch D. Workings'!AP1615,"&gt;"&amp;$D$14)</f>
        <v>0</v>
      </c>
    </row>
    <row r="615" spans="3:29" x14ac:dyDescent="0.35">
      <c r="C615" s="81" t="str">
        <f>IF('Sch A. Input'!B607="","",'Sch A. Input'!B607)</f>
        <v/>
      </c>
      <c r="D615" s="81" t="str">
        <f>IF('Sch A. Input'!C607="","",'Sch A. Input'!C607)</f>
        <v/>
      </c>
      <c r="E615" s="85"/>
      <c r="F615" s="85"/>
      <c r="G615" s="99">
        <f>'Sch D. Workings'!G1616</f>
        <v>0</v>
      </c>
      <c r="H615" s="310">
        <f>IF(OR('Sch D. Workings'!D609="",G615=0),0,(IF((SUMIFS('Sch A. Input'!H607:CJ607,'Sch A. Input'!$H$14:$CJ$14,"Total",'Sch A. Input'!$H$13:$CJ$13,"&lt;="&amp;$I$7))&gt;'Sch D. Workings'!$D$12,MIN('Sch D. Workings'!J1616,'Sch D. Workings'!$D$12),'Sch D. Workings'!J1616)))</f>
        <v>0</v>
      </c>
      <c r="I615" s="221">
        <f>'Sch D. Workings'!O1616</f>
        <v>0</v>
      </c>
      <c r="J615" s="82">
        <f>IFERROR(LOOKUP('Sch D. Workings'!L1616,$C$10:$C$14,$B$10:$B$14),0)</f>
        <v>0</v>
      </c>
      <c r="K615" s="99">
        <f>COUNTIFS('Sch D. Workings'!L1616,"&gt;"&amp;$D$14)</f>
        <v>0</v>
      </c>
      <c r="L615" s="300"/>
      <c r="M615" s="78">
        <f>'Sch D. Workings'!Q1616</f>
        <v>0</v>
      </c>
      <c r="N615" s="309">
        <f>IF(OR('Sch D. Workings'!D609="",$D$7&lt;=I$7,M615=0),0,(IF(H615='Sch D. Workings'!$D$12,"Exceeded Cap",IF((SUMIFS('Sch A. Input'!H607:CJ607,'Sch A. Input'!$H$14:$CJ$14,"Total",'Sch A. Input'!$H$13:$CJ$13,"&lt;="&amp;$O$7))&gt;'Sch D. Workings'!$D$12,MIN('Sch D. Workings'!T1616,'Sch D. Workings'!$D$12-H615),'Sch D. Workings'!T1616))))</f>
        <v>0</v>
      </c>
      <c r="O615" s="221">
        <f>'Sch D. Workings'!Y1616</f>
        <v>0</v>
      </c>
      <c r="P615" s="82">
        <f>IFERROR(LOOKUP('Sch D. Workings'!V1616,$C$10:$C$14,$B$10:$B$14),0)</f>
        <v>0</v>
      </c>
      <c r="Q615" s="99">
        <f>COUNTIFS('Sch D. Workings'!V1616,"&gt;"&amp;$D$14)</f>
        <v>0</v>
      </c>
      <c r="R615" s="85"/>
      <c r="S615" s="78">
        <f>'Sch D. Workings'!AA1616</f>
        <v>0</v>
      </c>
      <c r="T615" s="309">
        <f>IF(OR('Sch D. Workings'!D609="",$D$7&lt;=O$7,S615=0),0,IF(OR(N615="Exceeded Cap",SUM(H615,N615)='Sch D. Workings'!$D$12),"Exceeded cap",IF((SUMIFS('Sch A. Input'!H607:CJ607,'Sch A. Input'!$H$14:$CJ$14,"Total",'Sch A. Input'!$H$13:$CJ$13,"&lt;="&amp;$U$7))&gt;'Sch D. Workings'!$D$12,MIN('Sch D. Workings'!AD1616,'Sch D. Workings'!$D$12-N615-H615),'Sch D. Workings'!AD1616)))</f>
        <v>0</v>
      </c>
      <c r="U615" s="221">
        <f>'Sch D. Workings'!AI1616</f>
        <v>0</v>
      </c>
      <c r="V615" s="82">
        <f>IFERROR(LOOKUP('Sch D. Workings'!AF1616,$C$10:$C$14,$B$10:$B$14),0)</f>
        <v>0</v>
      </c>
      <c r="W615" s="99">
        <f>COUNTIFS('Sch D. Workings'!AF1616,"&gt;"&amp;$D$14)</f>
        <v>0</v>
      </c>
      <c r="X615" s="85"/>
      <c r="Y615" s="78">
        <f>'Sch D. Workings'!AK1616</f>
        <v>0</v>
      </c>
      <c r="Z615" s="309">
        <f>IF(OR('Sch D. Workings'!D609="",$D$7&lt;=U$7,Y615=0),0,IF(OR(T615="Exceeded Cap",N615="Exceeded Cap",SUM(H615,N615,T615)='Sch D. Workings'!$D$12),"Exceeded Cap",IF((SUMIFS('Sch A. Input'!H607:CJ607,'Sch A. Input'!$H$14:$CJ$14,"Total",'Sch A. Input'!$H$13:$CJ$13,"&lt;="&amp;$AA$7))&gt;'Sch D. Workings'!$D$12,MIN('Sch D. Workings'!AN1616,'Sch D. Workings'!$D$12-N615-T615-H615),'Sch D. Workings'!AN1616)))</f>
        <v>0</v>
      </c>
      <c r="AA615" s="221">
        <f>'Sch D. Workings'!AS1616</f>
        <v>0</v>
      </c>
      <c r="AB615" s="82">
        <f>IFERROR(LOOKUP('Sch D. Workings'!AP1616,$C$10:$C$14,$B$10:$B$14),0)</f>
        <v>0</v>
      </c>
      <c r="AC615" s="99">
        <f>COUNTIFS('Sch D. Workings'!AP1616,"&gt;"&amp;$D$14)</f>
        <v>0</v>
      </c>
    </row>
    <row r="616" spans="3:29" x14ac:dyDescent="0.35">
      <c r="C616" s="81" t="str">
        <f>IF('Sch A. Input'!B608="","",'Sch A. Input'!B608)</f>
        <v/>
      </c>
      <c r="D616" s="81" t="str">
        <f>IF('Sch A. Input'!C608="","",'Sch A. Input'!C608)</f>
        <v/>
      </c>
      <c r="E616" s="85"/>
      <c r="F616" s="85"/>
      <c r="G616" s="99">
        <f>'Sch D. Workings'!G1617</f>
        <v>0</v>
      </c>
      <c r="H616" s="310">
        <f>IF(OR('Sch D. Workings'!D610="",G616=0),0,(IF((SUMIFS('Sch A. Input'!H608:CJ608,'Sch A. Input'!$H$14:$CJ$14,"Total",'Sch A. Input'!$H$13:$CJ$13,"&lt;="&amp;$I$7))&gt;'Sch D. Workings'!$D$12,MIN('Sch D. Workings'!J1617,'Sch D. Workings'!$D$12),'Sch D. Workings'!J1617)))</f>
        <v>0</v>
      </c>
      <c r="I616" s="221">
        <f>'Sch D. Workings'!O1617</f>
        <v>0</v>
      </c>
      <c r="J616" s="82">
        <f>IFERROR(LOOKUP('Sch D. Workings'!L1617,$C$10:$C$14,$B$10:$B$14),0)</f>
        <v>0</v>
      </c>
      <c r="K616" s="99">
        <f>COUNTIFS('Sch D. Workings'!L1617,"&gt;"&amp;$D$14)</f>
        <v>0</v>
      </c>
      <c r="L616" s="300"/>
      <c r="M616" s="78">
        <f>'Sch D. Workings'!Q1617</f>
        <v>0</v>
      </c>
      <c r="N616" s="309">
        <f>IF(OR('Sch D. Workings'!D610="",$D$7&lt;=I$7,M616=0),0,(IF(H616='Sch D. Workings'!$D$12,"Exceeded Cap",IF((SUMIFS('Sch A. Input'!H608:CJ608,'Sch A. Input'!$H$14:$CJ$14,"Total",'Sch A. Input'!$H$13:$CJ$13,"&lt;="&amp;$O$7))&gt;'Sch D. Workings'!$D$12,MIN('Sch D. Workings'!T1617,'Sch D. Workings'!$D$12-H616),'Sch D. Workings'!T1617))))</f>
        <v>0</v>
      </c>
      <c r="O616" s="221">
        <f>'Sch D. Workings'!Y1617</f>
        <v>0</v>
      </c>
      <c r="P616" s="82">
        <f>IFERROR(LOOKUP('Sch D. Workings'!V1617,$C$10:$C$14,$B$10:$B$14),0)</f>
        <v>0</v>
      </c>
      <c r="Q616" s="99">
        <f>COUNTIFS('Sch D. Workings'!V1617,"&gt;"&amp;$D$14)</f>
        <v>0</v>
      </c>
      <c r="R616" s="85"/>
      <c r="S616" s="78">
        <f>'Sch D. Workings'!AA1617</f>
        <v>0</v>
      </c>
      <c r="T616" s="309">
        <f>IF(OR('Sch D. Workings'!D610="",$D$7&lt;=O$7,S616=0),0,IF(OR(N616="Exceeded Cap",SUM(H616,N616)='Sch D. Workings'!$D$12),"Exceeded cap",IF((SUMIFS('Sch A. Input'!H608:CJ608,'Sch A. Input'!$H$14:$CJ$14,"Total",'Sch A. Input'!$H$13:$CJ$13,"&lt;="&amp;$U$7))&gt;'Sch D. Workings'!$D$12,MIN('Sch D. Workings'!AD1617,'Sch D. Workings'!$D$12-N616-H616),'Sch D. Workings'!AD1617)))</f>
        <v>0</v>
      </c>
      <c r="U616" s="221">
        <f>'Sch D. Workings'!AI1617</f>
        <v>0</v>
      </c>
      <c r="V616" s="82">
        <f>IFERROR(LOOKUP('Sch D. Workings'!AF1617,$C$10:$C$14,$B$10:$B$14),0)</f>
        <v>0</v>
      </c>
      <c r="W616" s="99">
        <f>COUNTIFS('Sch D. Workings'!AF1617,"&gt;"&amp;$D$14)</f>
        <v>0</v>
      </c>
      <c r="X616" s="85"/>
      <c r="Y616" s="78">
        <f>'Sch D. Workings'!AK1617</f>
        <v>0</v>
      </c>
      <c r="Z616" s="309">
        <f>IF(OR('Sch D. Workings'!D610="",$D$7&lt;=U$7,Y616=0),0,IF(OR(T616="Exceeded Cap",N616="Exceeded Cap",SUM(H616,N616,T616)='Sch D. Workings'!$D$12),"Exceeded Cap",IF((SUMIFS('Sch A. Input'!H608:CJ608,'Sch A. Input'!$H$14:$CJ$14,"Total",'Sch A. Input'!$H$13:$CJ$13,"&lt;="&amp;$AA$7))&gt;'Sch D. Workings'!$D$12,MIN('Sch D. Workings'!AN1617,'Sch D. Workings'!$D$12-N616-T616-H616),'Sch D. Workings'!AN1617)))</f>
        <v>0</v>
      </c>
      <c r="AA616" s="221">
        <f>'Sch D. Workings'!AS1617</f>
        <v>0</v>
      </c>
      <c r="AB616" s="82">
        <f>IFERROR(LOOKUP('Sch D. Workings'!AP1617,$C$10:$C$14,$B$10:$B$14),0)</f>
        <v>0</v>
      </c>
      <c r="AC616" s="99">
        <f>COUNTIFS('Sch D. Workings'!AP1617,"&gt;"&amp;$D$14)</f>
        <v>0</v>
      </c>
    </row>
    <row r="617" spans="3:29" x14ac:dyDescent="0.35">
      <c r="C617" s="81" t="str">
        <f>IF('Sch A. Input'!B609="","",'Sch A. Input'!B609)</f>
        <v/>
      </c>
      <c r="D617" s="81" t="str">
        <f>IF('Sch A. Input'!C609="","",'Sch A. Input'!C609)</f>
        <v/>
      </c>
      <c r="E617" s="85"/>
      <c r="F617" s="85"/>
      <c r="G617" s="99">
        <f>'Sch D. Workings'!G1618</f>
        <v>0</v>
      </c>
      <c r="H617" s="310">
        <f>IF(OR('Sch D. Workings'!D611="",G617=0),0,(IF((SUMIFS('Sch A. Input'!H609:CJ609,'Sch A. Input'!$H$14:$CJ$14,"Total",'Sch A. Input'!$H$13:$CJ$13,"&lt;="&amp;$I$7))&gt;'Sch D. Workings'!$D$12,MIN('Sch D. Workings'!J1618,'Sch D. Workings'!$D$12),'Sch D. Workings'!J1618)))</f>
        <v>0</v>
      </c>
      <c r="I617" s="221">
        <f>'Sch D. Workings'!O1618</f>
        <v>0</v>
      </c>
      <c r="J617" s="82">
        <f>IFERROR(LOOKUP('Sch D. Workings'!L1618,$C$10:$C$14,$B$10:$B$14),0)</f>
        <v>0</v>
      </c>
      <c r="K617" s="99">
        <f>COUNTIFS('Sch D. Workings'!L1618,"&gt;"&amp;$D$14)</f>
        <v>0</v>
      </c>
      <c r="L617" s="300"/>
      <c r="M617" s="78">
        <f>'Sch D. Workings'!Q1618</f>
        <v>0</v>
      </c>
      <c r="N617" s="309">
        <f>IF(OR('Sch D. Workings'!D611="",$D$7&lt;=I$7,M617=0),0,(IF(H617='Sch D. Workings'!$D$12,"Exceeded Cap",IF((SUMIFS('Sch A. Input'!H609:CJ609,'Sch A. Input'!$H$14:$CJ$14,"Total",'Sch A. Input'!$H$13:$CJ$13,"&lt;="&amp;$O$7))&gt;'Sch D. Workings'!$D$12,MIN('Sch D. Workings'!T1618,'Sch D. Workings'!$D$12-H617),'Sch D. Workings'!T1618))))</f>
        <v>0</v>
      </c>
      <c r="O617" s="221">
        <f>'Sch D. Workings'!Y1618</f>
        <v>0</v>
      </c>
      <c r="P617" s="82">
        <f>IFERROR(LOOKUP('Sch D. Workings'!V1618,$C$10:$C$14,$B$10:$B$14),0)</f>
        <v>0</v>
      </c>
      <c r="Q617" s="99">
        <f>COUNTIFS('Sch D. Workings'!V1618,"&gt;"&amp;$D$14)</f>
        <v>0</v>
      </c>
      <c r="R617" s="85"/>
      <c r="S617" s="78">
        <f>'Sch D. Workings'!AA1618</f>
        <v>0</v>
      </c>
      <c r="T617" s="309">
        <f>IF(OR('Sch D. Workings'!D611="",$D$7&lt;=O$7,S617=0),0,IF(OR(N617="Exceeded Cap",SUM(H617,N617)='Sch D. Workings'!$D$12),"Exceeded cap",IF((SUMIFS('Sch A. Input'!H609:CJ609,'Sch A. Input'!$H$14:$CJ$14,"Total",'Sch A. Input'!$H$13:$CJ$13,"&lt;="&amp;$U$7))&gt;'Sch D. Workings'!$D$12,MIN('Sch D. Workings'!AD1618,'Sch D. Workings'!$D$12-N617-H617),'Sch D. Workings'!AD1618)))</f>
        <v>0</v>
      </c>
      <c r="U617" s="221">
        <f>'Sch D. Workings'!AI1618</f>
        <v>0</v>
      </c>
      <c r="V617" s="82">
        <f>IFERROR(LOOKUP('Sch D. Workings'!AF1618,$C$10:$C$14,$B$10:$B$14),0)</f>
        <v>0</v>
      </c>
      <c r="W617" s="99">
        <f>COUNTIFS('Sch D. Workings'!AF1618,"&gt;"&amp;$D$14)</f>
        <v>0</v>
      </c>
      <c r="X617" s="85"/>
      <c r="Y617" s="78">
        <f>'Sch D. Workings'!AK1618</f>
        <v>0</v>
      </c>
      <c r="Z617" s="309">
        <f>IF(OR('Sch D. Workings'!D611="",$D$7&lt;=U$7,Y617=0),0,IF(OR(T617="Exceeded Cap",N617="Exceeded Cap",SUM(H617,N617,T617)='Sch D. Workings'!$D$12),"Exceeded Cap",IF((SUMIFS('Sch A. Input'!H609:CJ609,'Sch A. Input'!$H$14:$CJ$14,"Total",'Sch A. Input'!$H$13:$CJ$13,"&lt;="&amp;$AA$7))&gt;'Sch D. Workings'!$D$12,MIN('Sch D. Workings'!AN1618,'Sch D. Workings'!$D$12-N617-T617-H617),'Sch D. Workings'!AN1618)))</f>
        <v>0</v>
      </c>
      <c r="AA617" s="221">
        <f>'Sch D. Workings'!AS1618</f>
        <v>0</v>
      </c>
      <c r="AB617" s="82">
        <f>IFERROR(LOOKUP('Sch D. Workings'!AP1618,$C$10:$C$14,$B$10:$B$14),0)</f>
        <v>0</v>
      </c>
      <c r="AC617" s="99">
        <f>COUNTIFS('Sch D. Workings'!AP1618,"&gt;"&amp;$D$14)</f>
        <v>0</v>
      </c>
    </row>
    <row r="618" spans="3:29" x14ac:dyDescent="0.35">
      <c r="C618" s="81" t="str">
        <f>IF('Sch A. Input'!B610="","",'Sch A. Input'!B610)</f>
        <v/>
      </c>
      <c r="D618" s="81" t="str">
        <f>IF('Sch A. Input'!C610="","",'Sch A. Input'!C610)</f>
        <v/>
      </c>
      <c r="E618" s="85"/>
      <c r="F618" s="85"/>
      <c r="G618" s="99">
        <f>'Sch D. Workings'!G1619</f>
        <v>0</v>
      </c>
      <c r="H618" s="310">
        <f>IF(OR('Sch D. Workings'!D612="",G618=0),0,(IF((SUMIFS('Sch A. Input'!H610:CJ610,'Sch A. Input'!$H$14:$CJ$14,"Total",'Sch A. Input'!$H$13:$CJ$13,"&lt;="&amp;$I$7))&gt;'Sch D. Workings'!$D$12,MIN('Sch D. Workings'!J1619,'Sch D. Workings'!$D$12),'Sch D. Workings'!J1619)))</f>
        <v>0</v>
      </c>
      <c r="I618" s="221">
        <f>'Sch D. Workings'!O1619</f>
        <v>0</v>
      </c>
      <c r="J618" s="82">
        <f>IFERROR(LOOKUP('Sch D. Workings'!L1619,$C$10:$C$14,$B$10:$B$14),0)</f>
        <v>0</v>
      </c>
      <c r="K618" s="99">
        <f>COUNTIFS('Sch D. Workings'!L1619,"&gt;"&amp;$D$14)</f>
        <v>0</v>
      </c>
      <c r="L618" s="300"/>
      <c r="M618" s="78">
        <f>'Sch D. Workings'!Q1619</f>
        <v>0</v>
      </c>
      <c r="N618" s="309">
        <f>IF(OR('Sch D. Workings'!D612="",$D$7&lt;=I$7,M618=0),0,(IF(H618='Sch D. Workings'!$D$12,"Exceeded Cap",IF((SUMIFS('Sch A. Input'!H610:CJ610,'Sch A. Input'!$H$14:$CJ$14,"Total",'Sch A. Input'!$H$13:$CJ$13,"&lt;="&amp;$O$7))&gt;'Sch D. Workings'!$D$12,MIN('Sch D. Workings'!T1619,'Sch D. Workings'!$D$12-H618),'Sch D. Workings'!T1619))))</f>
        <v>0</v>
      </c>
      <c r="O618" s="221">
        <f>'Sch D. Workings'!Y1619</f>
        <v>0</v>
      </c>
      <c r="P618" s="82">
        <f>IFERROR(LOOKUP('Sch D. Workings'!V1619,$C$10:$C$14,$B$10:$B$14),0)</f>
        <v>0</v>
      </c>
      <c r="Q618" s="99">
        <f>COUNTIFS('Sch D. Workings'!V1619,"&gt;"&amp;$D$14)</f>
        <v>0</v>
      </c>
      <c r="R618" s="85"/>
      <c r="S618" s="78">
        <f>'Sch D. Workings'!AA1619</f>
        <v>0</v>
      </c>
      <c r="T618" s="309">
        <f>IF(OR('Sch D. Workings'!D612="",$D$7&lt;=O$7,S618=0),0,IF(OR(N618="Exceeded Cap",SUM(H618,N618)='Sch D. Workings'!$D$12),"Exceeded cap",IF((SUMIFS('Sch A. Input'!H610:CJ610,'Sch A. Input'!$H$14:$CJ$14,"Total",'Sch A. Input'!$H$13:$CJ$13,"&lt;="&amp;$U$7))&gt;'Sch D. Workings'!$D$12,MIN('Sch D. Workings'!AD1619,'Sch D. Workings'!$D$12-N618-H618),'Sch D. Workings'!AD1619)))</f>
        <v>0</v>
      </c>
      <c r="U618" s="221">
        <f>'Sch D. Workings'!AI1619</f>
        <v>0</v>
      </c>
      <c r="V618" s="82">
        <f>IFERROR(LOOKUP('Sch D. Workings'!AF1619,$C$10:$C$14,$B$10:$B$14),0)</f>
        <v>0</v>
      </c>
      <c r="W618" s="99">
        <f>COUNTIFS('Sch D. Workings'!AF1619,"&gt;"&amp;$D$14)</f>
        <v>0</v>
      </c>
      <c r="X618" s="85"/>
      <c r="Y618" s="78">
        <f>'Sch D. Workings'!AK1619</f>
        <v>0</v>
      </c>
      <c r="Z618" s="309">
        <f>IF(OR('Sch D. Workings'!D612="",$D$7&lt;=U$7,Y618=0),0,IF(OR(T618="Exceeded Cap",N618="Exceeded Cap",SUM(H618,N618,T618)='Sch D. Workings'!$D$12),"Exceeded Cap",IF((SUMIFS('Sch A. Input'!H610:CJ610,'Sch A. Input'!$H$14:$CJ$14,"Total",'Sch A. Input'!$H$13:$CJ$13,"&lt;="&amp;$AA$7))&gt;'Sch D. Workings'!$D$12,MIN('Sch D. Workings'!AN1619,'Sch D. Workings'!$D$12-N618-T618-H618),'Sch D. Workings'!AN1619)))</f>
        <v>0</v>
      </c>
      <c r="AA618" s="221">
        <f>'Sch D. Workings'!AS1619</f>
        <v>0</v>
      </c>
      <c r="AB618" s="82">
        <f>IFERROR(LOOKUP('Sch D. Workings'!AP1619,$C$10:$C$14,$B$10:$B$14),0)</f>
        <v>0</v>
      </c>
      <c r="AC618" s="99">
        <f>COUNTIFS('Sch D. Workings'!AP1619,"&gt;"&amp;$D$14)</f>
        <v>0</v>
      </c>
    </row>
    <row r="619" spans="3:29" x14ac:dyDescent="0.35">
      <c r="C619" s="81" t="str">
        <f>IF('Sch A. Input'!B611="","",'Sch A. Input'!B611)</f>
        <v/>
      </c>
      <c r="D619" s="81" t="str">
        <f>IF('Sch A. Input'!C611="","",'Sch A. Input'!C611)</f>
        <v/>
      </c>
      <c r="E619" s="85"/>
      <c r="F619" s="85"/>
      <c r="G619" s="99">
        <f>'Sch D. Workings'!G1620</f>
        <v>0</v>
      </c>
      <c r="H619" s="310">
        <f>IF(OR('Sch D. Workings'!D613="",G619=0),0,(IF((SUMIFS('Sch A. Input'!H611:CJ611,'Sch A. Input'!$H$14:$CJ$14,"Total",'Sch A. Input'!$H$13:$CJ$13,"&lt;="&amp;$I$7))&gt;'Sch D. Workings'!$D$12,MIN('Sch D. Workings'!J1620,'Sch D. Workings'!$D$12),'Sch D. Workings'!J1620)))</f>
        <v>0</v>
      </c>
      <c r="I619" s="221">
        <f>'Sch D. Workings'!O1620</f>
        <v>0</v>
      </c>
      <c r="J619" s="82">
        <f>IFERROR(LOOKUP('Sch D. Workings'!L1620,$C$10:$C$14,$B$10:$B$14),0)</f>
        <v>0</v>
      </c>
      <c r="K619" s="99">
        <f>COUNTIFS('Sch D. Workings'!L1620,"&gt;"&amp;$D$14)</f>
        <v>0</v>
      </c>
      <c r="L619" s="300"/>
      <c r="M619" s="78">
        <f>'Sch D. Workings'!Q1620</f>
        <v>0</v>
      </c>
      <c r="N619" s="309">
        <f>IF(OR('Sch D. Workings'!D613="",$D$7&lt;=I$7,M619=0),0,(IF(H619='Sch D. Workings'!$D$12,"Exceeded Cap",IF((SUMIFS('Sch A. Input'!H611:CJ611,'Sch A. Input'!$H$14:$CJ$14,"Total",'Sch A. Input'!$H$13:$CJ$13,"&lt;="&amp;$O$7))&gt;'Sch D. Workings'!$D$12,MIN('Sch D. Workings'!T1620,'Sch D. Workings'!$D$12-H619),'Sch D. Workings'!T1620))))</f>
        <v>0</v>
      </c>
      <c r="O619" s="221">
        <f>'Sch D. Workings'!Y1620</f>
        <v>0</v>
      </c>
      <c r="P619" s="82">
        <f>IFERROR(LOOKUP('Sch D. Workings'!V1620,$C$10:$C$14,$B$10:$B$14),0)</f>
        <v>0</v>
      </c>
      <c r="Q619" s="99">
        <f>COUNTIFS('Sch D. Workings'!V1620,"&gt;"&amp;$D$14)</f>
        <v>0</v>
      </c>
      <c r="R619" s="85"/>
      <c r="S619" s="78">
        <f>'Sch D. Workings'!AA1620</f>
        <v>0</v>
      </c>
      <c r="T619" s="309">
        <f>IF(OR('Sch D. Workings'!D613="",$D$7&lt;=O$7,S619=0),0,IF(OR(N619="Exceeded Cap",SUM(H619,N619)='Sch D. Workings'!$D$12),"Exceeded cap",IF((SUMIFS('Sch A. Input'!H611:CJ611,'Sch A. Input'!$H$14:$CJ$14,"Total",'Sch A. Input'!$H$13:$CJ$13,"&lt;="&amp;$U$7))&gt;'Sch D. Workings'!$D$12,MIN('Sch D. Workings'!AD1620,'Sch D. Workings'!$D$12-N619-H619),'Sch D. Workings'!AD1620)))</f>
        <v>0</v>
      </c>
      <c r="U619" s="221">
        <f>'Sch D. Workings'!AI1620</f>
        <v>0</v>
      </c>
      <c r="V619" s="82">
        <f>IFERROR(LOOKUP('Sch D. Workings'!AF1620,$C$10:$C$14,$B$10:$B$14),0)</f>
        <v>0</v>
      </c>
      <c r="W619" s="99">
        <f>COUNTIFS('Sch D. Workings'!AF1620,"&gt;"&amp;$D$14)</f>
        <v>0</v>
      </c>
      <c r="X619" s="85"/>
      <c r="Y619" s="78">
        <f>'Sch D. Workings'!AK1620</f>
        <v>0</v>
      </c>
      <c r="Z619" s="309">
        <f>IF(OR('Sch D. Workings'!D613="",$D$7&lt;=U$7,Y619=0),0,IF(OR(T619="Exceeded Cap",N619="Exceeded Cap",SUM(H619,N619,T619)='Sch D. Workings'!$D$12),"Exceeded Cap",IF((SUMIFS('Sch A. Input'!H611:CJ611,'Sch A. Input'!$H$14:$CJ$14,"Total",'Sch A. Input'!$H$13:$CJ$13,"&lt;="&amp;$AA$7))&gt;'Sch D. Workings'!$D$12,MIN('Sch D. Workings'!AN1620,'Sch D. Workings'!$D$12-N619-T619-H619),'Sch D. Workings'!AN1620)))</f>
        <v>0</v>
      </c>
      <c r="AA619" s="221">
        <f>'Sch D. Workings'!AS1620</f>
        <v>0</v>
      </c>
      <c r="AB619" s="82">
        <f>IFERROR(LOOKUP('Sch D. Workings'!AP1620,$C$10:$C$14,$B$10:$B$14),0)</f>
        <v>0</v>
      </c>
      <c r="AC619" s="99">
        <f>COUNTIFS('Sch D. Workings'!AP1620,"&gt;"&amp;$D$14)</f>
        <v>0</v>
      </c>
    </row>
    <row r="620" spans="3:29" x14ac:dyDescent="0.35">
      <c r="C620" s="81" t="str">
        <f>IF('Sch A. Input'!B612="","",'Sch A. Input'!B612)</f>
        <v/>
      </c>
      <c r="D620" s="81" t="str">
        <f>IF('Sch A. Input'!C612="","",'Sch A. Input'!C612)</f>
        <v/>
      </c>
      <c r="E620" s="85"/>
      <c r="F620" s="85"/>
      <c r="G620" s="99">
        <f>'Sch D. Workings'!G1621</f>
        <v>0</v>
      </c>
      <c r="H620" s="310">
        <f>IF(OR('Sch D. Workings'!D614="",G620=0),0,(IF((SUMIFS('Sch A. Input'!H612:CJ612,'Sch A. Input'!$H$14:$CJ$14,"Total",'Sch A. Input'!$H$13:$CJ$13,"&lt;="&amp;$I$7))&gt;'Sch D. Workings'!$D$12,MIN('Sch D. Workings'!J1621,'Sch D. Workings'!$D$12),'Sch D. Workings'!J1621)))</f>
        <v>0</v>
      </c>
      <c r="I620" s="221">
        <f>'Sch D. Workings'!O1621</f>
        <v>0</v>
      </c>
      <c r="J620" s="82">
        <f>IFERROR(LOOKUP('Sch D. Workings'!L1621,$C$10:$C$14,$B$10:$B$14),0)</f>
        <v>0</v>
      </c>
      <c r="K620" s="99">
        <f>COUNTIFS('Sch D. Workings'!L1621,"&gt;"&amp;$D$14)</f>
        <v>0</v>
      </c>
      <c r="L620" s="300"/>
      <c r="M620" s="78">
        <f>'Sch D. Workings'!Q1621</f>
        <v>0</v>
      </c>
      <c r="N620" s="309">
        <f>IF(OR('Sch D. Workings'!D614="",$D$7&lt;=I$7,M620=0),0,(IF(H620='Sch D. Workings'!$D$12,"Exceeded Cap",IF((SUMIFS('Sch A. Input'!H612:CJ612,'Sch A. Input'!$H$14:$CJ$14,"Total",'Sch A. Input'!$H$13:$CJ$13,"&lt;="&amp;$O$7))&gt;'Sch D. Workings'!$D$12,MIN('Sch D. Workings'!T1621,'Sch D. Workings'!$D$12-H620),'Sch D. Workings'!T1621))))</f>
        <v>0</v>
      </c>
      <c r="O620" s="221">
        <f>'Sch D. Workings'!Y1621</f>
        <v>0</v>
      </c>
      <c r="P620" s="82">
        <f>IFERROR(LOOKUP('Sch D. Workings'!V1621,$C$10:$C$14,$B$10:$B$14),0)</f>
        <v>0</v>
      </c>
      <c r="Q620" s="99">
        <f>COUNTIFS('Sch D. Workings'!V1621,"&gt;"&amp;$D$14)</f>
        <v>0</v>
      </c>
      <c r="R620" s="85"/>
      <c r="S620" s="78">
        <f>'Sch D. Workings'!AA1621</f>
        <v>0</v>
      </c>
      <c r="T620" s="309">
        <f>IF(OR('Sch D. Workings'!D614="",$D$7&lt;=O$7,S620=0),0,IF(OR(N620="Exceeded Cap",SUM(H620,N620)='Sch D. Workings'!$D$12),"Exceeded cap",IF((SUMIFS('Sch A. Input'!H612:CJ612,'Sch A. Input'!$H$14:$CJ$14,"Total",'Sch A. Input'!$H$13:$CJ$13,"&lt;="&amp;$U$7))&gt;'Sch D. Workings'!$D$12,MIN('Sch D. Workings'!AD1621,'Sch D. Workings'!$D$12-N620-H620),'Sch D. Workings'!AD1621)))</f>
        <v>0</v>
      </c>
      <c r="U620" s="221">
        <f>'Sch D. Workings'!AI1621</f>
        <v>0</v>
      </c>
      <c r="V620" s="82">
        <f>IFERROR(LOOKUP('Sch D. Workings'!AF1621,$C$10:$C$14,$B$10:$B$14),0)</f>
        <v>0</v>
      </c>
      <c r="W620" s="99">
        <f>COUNTIFS('Sch D. Workings'!AF1621,"&gt;"&amp;$D$14)</f>
        <v>0</v>
      </c>
      <c r="X620" s="85"/>
      <c r="Y620" s="78">
        <f>'Sch D. Workings'!AK1621</f>
        <v>0</v>
      </c>
      <c r="Z620" s="309">
        <f>IF(OR('Sch D. Workings'!D614="",$D$7&lt;=U$7,Y620=0),0,IF(OR(T620="Exceeded Cap",N620="Exceeded Cap",SUM(H620,N620,T620)='Sch D. Workings'!$D$12),"Exceeded Cap",IF((SUMIFS('Sch A. Input'!H612:CJ612,'Sch A. Input'!$H$14:$CJ$14,"Total",'Sch A. Input'!$H$13:$CJ$13,"&lt;="&amp;$AA$7))&gt;'Sch D. Workings'!$D$12,MIN('Sch D. Workings'!AN1621,'Sch D. Workings'!$D$12-N620-T620-H620),'Sch D. Workings'!AN1621)))</f>
        <v>0</v>
      </c>
      <c r="AA620" s="221">
        <f>'Sch D. Workings'!AS1621</f>
        <v>0</v>
      </c>
      <c r="AB620" s="82">
        <f>IFERROR(LOOKUP('Sch D. Workings'!AP1621,$C$10:$C$14,$B$10:$B$14),0)</f>
        <v>0</v>
      </c>
      <c r="AC620" s="99">
        <f>COUNTIFS('Sch D. Workings'!AP1621,"&gt;"&amp;$D$14)</f>
        <v>0</v>
      </c>
    </row>
    <row r="621" spans="3:29" x14ac:dyDescent="0.35">
      <c r="C621" s="81" t="str">
        <f>IF('Sch A. Input'!B613="","",'Sch A. Input'!B613)</f>
        <v/>
      </c>
      <c r="D621" s="81" t="str">
        <f>IF('Sch A. Input'!C613="","",'Sch A. Input'!C613)</f>
        <v/>
      </c>
      <c r="E621" s="85"/>
      <c r="F621" s="85"/>
      <c r="G621" s="99">
        <f>'Sch D. Workings'!G1622</f>
        <v>0</v>
      </c>
      <c r="H621" s="310">
        <f>IF(OR('Sch D. Workings'!D615="",G621=0),0,(IF((SUMIFS('Sch A. Input'!H613:CJ613,'Sch A. Input'!$H$14:$CJ$14,"Total",'Sch A. Input'!$H$13:$CJ$13,"&lt;="&amp;$I$7))&gt;'Sch D. Workings'!$D$12,MIN('Sch D. Workings'!J1622,'Sch D. Workings'!$D$12),'Sch D. Workings'!J1622)))</f>
        <v>0</v>
      </c>
      <c r="I621" s="221">
        <f>'Sch D. Workings'!O1622</f>
        <v>0</v>
      </c>
      <c r="J621" s="82">
        <f>IFERROR(LOOKUP('Sch D. Workings'!L1622,$C$10:$C$14,$B$10:$B$14),0)</f>
        <v>0</v>
      </c>
      <c r="K621" s="99">
        <f>COUNTIFS('Sch D. Workings'!L1622,"&gt;"&amp;$D$14)</f>
        <v>0</v>
      </c>
      <c r="L621" s="300"/>
      <c r="M621" s="78">
        <f>'Sch D. Workings'!Q1622</f>
        <v>0</v>
      </c>
      <c r="N621" s="309">
        <f>IF(OR('Sch D. Workings'!D615="",$D$7&lt;=I$7,M621=0),0,(IF(H621='Sch D. Workings'!$D$12,"Exceeded Cap",IF((SUMIFS('Sch A. Input'!H613:CJ613,'Sch A. Input'!$H$14:$CJ$14,"Total",'Sch A. Input'!$H$13:$CJ$13,"&lt;="&amp;$O$7))&gt;'Sch D. Workings'!$D$12,MIN('Sch D. Workings'!T1622,'Sch D. Workings'!$D$12-H621),'Sch D. Workings'!T1622))))</f>
        <v>0</v>
      </c>
      <c r="O621" s="221">
        <f>'Sch D. Workings'!Y1622</f>
        <v>0</v>
      </c>
      <c r="P621" s="82">
        <f>IFERROR(LOOKUP('Sch D. Workings'!V1622,$C$10:$C$14,$B$10:$B$14),0)</f>
        <v>0</v>
      </c>
      <c r="Q621" s="99">
        <f>COUNTIFS('Sch D. Workings'!V1622,"&gt;"&amp;$D$14)</f>
        <v>0</v>
      </c>
      <c r="R621" s="85"/>
      <c r="S621" s="78">
        <f>'Sch D. Workings'!AA1622</f>
        <v>0</v>
      </c>
      <c r="T621" s="309">
        <f>IF(OR('Sch D. Workings'!D615="",$D$7&lt;=O$7,S621=0),0,IF(OR(N621="Exceeded Cap",SUM(H621,N621)='Sch D. Workings'!$D$12),"Exceeded cap",IF((SUMIFS('Sch A. Input'!H613:CJ613,'Sch A. Input'!$H$14:$CJ$14,"Total",'Sch A. Input'!$H$13:$CJ$13,"&lt;="&amp;$U$7))&gt;'Sch D. Workings'!$D$12,MIN('Sch D. Workings'!AD1622,'Sch D. Workings'!$D$12-N621-H621),'Sch D. Workings'!AD1622)))</f>
        <v>0</v>
      </c>
      <c r="U621" s="221">
        <f>'Sch D. Workings'!AI1622</f>
        <v>0</v>
      </c>
      <c r="V621" s="82">
        <f>IFERROR(LOOKUP('Sch D. Workings'!AF1622,$C$10:$C$14,$B$10:$B$14),0)</f>
        <v>0</v>
      </c>
      <c r="W621" s="99">
        <f>COUNTIFS('Sch D. Workings'!AF1622,"&gt;"&amp;$D$14)</f>
        <v>0</v>
      </c>
      <c r="X621" s="85"/>
      <c r="Y621" s="78">
        <f>'Sch D. Workings'!AK1622</f>
        <v>0</v>
      </c>
      <c r="Z621" s="309">
        <f>IF(OR('Sch D. Workings'!D615="",$D$7&lt;=U$7,Y621=0),0,IF(OR(T621="Exceeded Cap",N621="Exceeded Cap",SUM(H621,N621,T621)='Sch D. Workings'!$D$12),"Exceeded Cap",IF((SUMIFS('Sch A. Input'!H613:CJ613,'Sch A. Input'!$H$14:$CJ$14,"Total",'Sch A. Input'!$H$13:$CJ$13,"&lt;="&amp;$AA$7))&gt;'Sch D. Workings'!$D$12,MIN('Sch D. Workings'!AN1622,'Sch D. Workings'!$D$12-N621-T621-H621),'Sch D. Workings'!AN1622)))</f>
        <v>0</v>
      </c>
      <c r="AA621" s="221">
        <f>'Sch D. Workings'!AS1622</f>
        <v>0</v>
      </c>
      <c r="AB621" s="82">
        <f>IFERROR(LOOKUP('Sch D. Workings'!AP1622,$C$10:$C$14,$B$10:$B$14),0)</f>
        <v>0</v>
      </c>
      <c r="AC621" s="99">
        <f>COUNTIFS('Sch D. Workings'!AP1622,"&gt;"&amp;$D$14)</f>
        <v>0</v>
      </c>
    </row>
    <row r="622" spans="3:29" x14ac:dyDescent="0.35">
      <c r="C622" s="81" t="str">
        <f>IF('Sch A. Input'!B614="","",'Sch A. Input'!B614)</f>
        <v/>
      </c>
      <c r="D622" s="81" t="str">
        <f>IF('Sch A. Input'!C614="","",'Sch A. Input'!C614)</f>
        <v/>
      </c>
      <c r="E622" s="85"/>
      <c r="F622" s="85"/>
      <c r="G622" s="99">
        <f>'Sch D. Workings'!G1623</f>
        <v>0</v>
      </c>
      <c r="H622" s="310">
        <f>IF(OR('Sch D. Workings'!D616="",G622=0),0,(IF((SUMIFS('Sch A. Input'!H614:CJ614,'Sch A. Input'!$H$14:$CJ$14,"Total",'Sch A. Input'!$H$13:$CJ$13,"&lt;="&amp;$I$7))&gt;'Sch D. Workings'!$D$12,MIN('Sch D. Workings'!J1623,'Sch D. Workings'!$D$12),'Sch D. Workings'!J1623)))</f>
        <v>0</v>
      </c>
      <c r="I622" s="221">
        <f>'Sch D. Workings'!O1623</f>
        <v>0</v>
      </c>
      <c r="J622" s="82">
        <f>IFERROR(LOOKUP('Sch D. Workings'!L1623,$C$10:$C$14,$B$10:$B$14),0)</f>
        <v>0</v>
      </c>
      <c r="K622" s="99">
        <f>COUNTIFS('Sch D. Workings'!L1623,"&gt;"&amp;$D$14)</f>
        <v>0</v>
      </c>
      <c r="L622" s="300"/>
      <c r="M622" s="78">
        <f>'Sch D. Workings'!Q1623</f>
        <v>0</v>
      </c>
      <c r="N622" s="309">
        <f>IF(OR('Sch D. Workings'!D616="",$D$7&lt;=I$7,M622=0),0,(IF(H622='Sch D. Workings'!$D$12,"Exceeded Cap",IF((SUMIFS('Sch A. Input'!H614:CJ614,'Sch A. Input'!$H$14:$CJ$14,"Total",'Sch A. Input'!$H$13:$CJ$13,"&lt;="&amp;$O$7))&gt;'Sch D. Workings'!$D$12,MIN('Sch D. Workings'!T1623,'Sch D. Workings'!$D$12-H622),'Sch D. Workings'!T1623))))</f>
        <v>0</v>
      </c>
      <c r="O622" s="221">
        <f>'Sch D. Workings'!Y1623</f>
        <v>0</v>
      </c>
      <c r="P622" s="82">
        <f>IFERROR(LOOKUP('Sch D. Workings'!V1623,$C$10:$C$14,$B$10:$B$14),0)</f>
        <v>0</v>
      </c>
      <c r="Q622" s="99">
        <f>COUNTIFS('Sch D. Workings'!V1623,"&gt;"&amp;$D$14)</f>
        <v>0</v>
      </c>
      <c r="R622" s="85"/>
      <c r="S622" s="78">
        <f>'Sch D. Workings'!AA1623</f>
        <v>0</v>
      </c>
      <c r="T622" s="309">
        <f>IF(OR('Sch D. Workings'!D616="",$D$7&lt;=O$7,S622=0),0,IF(OR(N622="Exceeded Cap",SUM(H622,N622)='Sch D. Workings'!$D$12),"Exceeded cap",IF((SUMIFS('Sch A. Input'!H614:CJ614,'Sch A. Input'!$H$14:$CJ$14,"Total",'Sch A. Input'!$H$13:$CJ$13,"&lt;="&amp;$U$7))&gt;'Sch D. Workings'!$D$12,MIN('Sch D. Workings'!AD1623,'Sch D. Workings'!$D$12-N622-H622),'Sch D. Workings'!AD1623)))</f>
        <v>0</v>
      </c>
      <c r="U622" s="221">
        <f>'Sch D. Workings'!AI1623</f>
        <v>0</v>
      </c>
      <c r="V622" s="82">
        <f>IFERROR(LOOKUP('Sch D. Workings'!AF1623,$C$10:$C$14,$B$10:$B$14),0)</f>
        <v>0</v>
      </c>
      <c r="W622" s="99">
        <f>COUNTIFS('Sch D. Workings'!AF1623,"&gt;"&amp;$D$14)</f>
        <v>0</v>
      </c>
      <c r="X622" s="85"/>
      <c r="Y622" s="78">
        <f>'Sch D. Workings'!AK1623</f>
        <v>0</v>
      </c>
      <c r="Z622" s="309">
        <f>IF(OR('Sch D. Workings'!D616="",$D$7&lt;=U$7,Y622=0),0,IF(OR(T622="Exceeded Cap",N622="Exceeded Cap",SUM(H622,N622,T622)='Sch D. Workings'!$D$12),"Exceeded Cap",IF((SUMIFS('Sch A. Input'!H614:CJ614,'Sch A. Input'!$H$14:$CJ$14,"Total",'Sch A. Input'!$H$13:$CJ$13,"&lt;="&amp;$AA$7))&gt;'Sch D. Workings'!$D$12,MIN('Sch D. Workings'!AN1623,'Sch D. Workings'!$D$12-N622-T622-H622),'Sch D. Workings'!AN1623)))</f>
        <v>0</v>
      </c>
      <c r="AA622" s="221">
        <f>'Sch D. Workings'!AS1623</f>
        <v>0</v>
      </c>
      <c r="AB622" s="82">
        <f>IFERROR(LOOKUP('Sch D. Workings'!AP1623,$C$10:$C$14,$B$10:$B$14),0)</f>
        <v>0</v>
      </c>
      <c r="AC622" s="99">
        <f>COUNTIFS('Sch D. Workings'!AP1623,"&gt;"&amp;$D$14)</f>
        <v>0</v>
      </c>
    </row>
    <row r="623" spans="3:29" x14ac:dyDescent="0.35">
      <c r="C623" s="81" t="str">
        <f>IF('Sch A. Input'!B615="","",'Sch A. Input'!B615)</f>
        <v/>
      </c>
      <c r="D623" s="81" t="str">
        <f>IF('Sch A. Input'!C615="","",'Sch A. Input'!C615)</f>
        <v/>
      </c>
      <c r="E623" s="85"/>
      <c r="F623" s="85"/>
      <c r="G623" s="99">
        <f>'Sch D. Workings'!G1624</f>
        <v>0</v>
      </c>
      <c r="H623" s="310">
        <f>IF(OR('Sch D. Workings'!D617="",G623=0),0,(IF((SUMIFS('Sch A. Input'!H615:CJ615,'Sch A. Input'!$H$14:$CJ$14,"Total",'Sch A. Input'!$H$13:$CJ$13,"&lt;="&amp;$I$7))&gt;'Sch D. Workings'!$D$12,MIN('Sch D. Workings'!J1624,'Sch D. Workings'!$D$12),'Sch D. Workings'!J1624)))</f>
        <v>0</v>
      </c>
      <c r="I623" s="221">
        <f>'Sch D. Workings'!O1624</f>
        <v>0</v>
      </c>
      <c r="J623" s="82">
        <f>IFERROR(LOOKUP('Sch D. Workings'!L1624,$C$10:$C$14,$B$10:$B$14),0)</f>
        <v>0</v>
      </c>
      <c r="K623" s="99">
        <f>COUNTIFS('Sch D. Workings'!L1624,"&gt;"&amp;$D$14)</f>
        <v>0</v>
      </c>
      <c r="L623" s="300"/>
      <c r="M623" s="78">
        <f>'Sch D. Workings'!Q1624</f>
        <v>0</v>
      </c>
      <c r="N623" s="309">
        <f>IF(OR('Sch D. Workings'!D617="",$D$7&lt;=I$7,M623=0),0,(IF(H623='Sch D. Workings'!$D$12,"Exceeded Cap",IF((SUMIFS('Sch A. Input'!H615:CJ615,'Sch A. Input'!$H$14:$CJ$14,"Total",'Sch A. Input'!$H$13:$CJ$13,"&lt;="&amp;$O$7))&gt;'Sch D. Workings'!$D$12,MIN('Sch D. Workings'!T1624,'Sch D. Workings'!$D$12-H623),'Sch D. Workings'!T1624))))</f>
        <v>0</v>
      </c>
      <c r="O623" s="221">
        <f>'Sch D. Workings'!Y1624</f>
        <v>0</v>
      </c>
      <c r="P623" s="82">
        <f>IFERROR(LOOKUP('Sch D. Workings'!V1624,$C$10:$C$14,$B$10:$B$14),0)</f>
        <v>0</v>
      </c>
      <c r="Q623" s="99">
        <f>COUNTIFS('Sch D. Workings'!V1624,"&gt;"&amp;$D$14)</f>
        <v>0</v>
      </c>
      <c r="R623" s="85"/>
      <c r="S623" s="78">
        <f>'Sch D. Workings'!AA1624</f>
        <v>0</v>
      </c>
      <c r="T623" s="309">
        <f>IF(OR('Sch D. Workings'!D617="",$D$7&lt;=O$7,S623=0),0,IF(OR(N623="Exceeded Cap",SUM(H623,N623)='Sch D. Workings'!$D$12),"Exceeded cap",IF((SUMIFS('Sch A. Input'!H615:CJ615,'Sch A. Input'!$H$14:$CJ$14,"Total",'Sch A. Input'!$H$13:$CJ$13,"&lt;="&amp;$U$7))&gt;'Sch D. Workings'!$D$12,MIN('Sch D. Workings'!AD1624,'Sch D. Workings'!$D$12-N623-H623),'Sch D. Workings'!AD1624)))</f>
        <v>0</v>
      </c>
      <c r="U623" s="221">
        <f>'Sch D. Workings'!AI1624</f>
        <v>0</v>
      </c>
      <c r="V623" s="82">
        <f>IFERROR(LOOKUP('Sch D. Workings'!AF1624,$C$10:$C$14,$B$10:$B$14),0)</f>
        <v>0</v>
      </c>
      <c r="W623" s="99">
        <f>COUNTIFS('Sch D. Workings'!AF1624,"&gt;"&amp;$D$14)</f>
        <v>0</v>
      </c>
      <c r="X623" s="85"/>
      <c r="Y623" s="78">
        <f>'Sch D. Workings'!AK1624</f>
        <v>0</v>
      </c>
      <c r="Z623" s="309">
        <f>IF(OR('Sch D. Workings'!D617="",$D$7&lt;=U$7,Y623=0),0,IF(OR(T623="Exceeded Cap",N623="Exceeded Cap",SUM(H623,N623,T623)='Sch D. Workings'!$D$12),"Exceeded Cap",IF((SUMIFS('Sch A. Input'!H615:CJ615,'Sch A. Input'!$H$14:$CJ$14,"Total",'Sch A. Input'!$H$13:$CJ$13,"&lt;="&amp;$AA$7))&gt;'Sch D. Workings'!$D$12,MIN('Sch D. Workings'!AN1624,'Sch D. Workings'!$D$12-N623-T623-H623),'Sch D. Workings'!AN1624)))</f>
        <v>0</v>
      </c>
      <c r="AA623" s="221">
        <f>'Sch D. Workings'!AS1624</f>
        <v>0</v>
      </c>
      <c r="AB623" s="82">
        <f>IFERROR(LOOKUP('Sch D. Workings'!AP1624,$C$10:$C$14,$B$10:$B$14),0)</f>
        <v>0</v>
      </c>
      <c r="AC623" s="99">
        <f>COUNTIFS('Sch D. Workings'!AP1624,"&gt;"&amp;$D$14)</f>
        <v>0</v>
      </c>
    </row>
    <row r="624" spans="3:29" x14ac:dyDescent="0.35">
      <c r="C624" s="81" t="str">
        <f>IF('Sch A. Input'!B616="","",'Sch A. Input'!B616)</f>
        <v/>
      </c>
      <c r="D624" s="81" t="str">
        <f>IF('Sch A. Input'!C616="","",'Sch A. Input'!C616)</f>
        <v/>
      </c>
      <c r="E624" s="85"/>
      <c r="F624" s="85"/>
      <c r="G624" s="99">
        <f>'Sch D. Workings'!G1625</f>
        <v>0</v>
      </c>
      <c r="H624" s="310">
        <f>IF(OR('Sch D. Workings'!D618="",G624=0),0,(IF((SUMIFS('Sch A. Input'!H616:CJ616,'Sch A. Input'!$H$14:$CJ$14,"Total",'Sch A. Input'!$H$13:$CJ$13,"&lt;="&amp;$I$7))&gt;'Sch D. Workings'!$D$12,MIN('Sch D. Workings'!J1625,'Sch D. Workings'!$D$12),'Sch D. Workings'!J1625)))</f>
        <v>0</v>
      </c>
      <c r="I624" s="221">
        <f>'Sch D. Workings'!O1625</f>
        <v>0</v>
      </c>
      <c r="J624" s="82">
        <f>IFERROR(LOOKUP('Sch D. Workings'!L1625,$C$10:$C$14,$B$10:$B$14),0)</f>
        <v>0</v>
      </c>
      <c r="K624" s="99">
        <f>COUNTIFS('Sch D. Workings'!L1625,"&gt;"&amp;$D$14)</f>
        <v>0</v>
      </c>
      <c r="L624" s="300"/>
      <c r="M624" s="78">
        <f>'Sch D. Workings'!Q1625</f>
        <v>0</v>
      </c>
      <c r="N624" s="309">
        <f>IF(OR('Sch D. Workings'!D618="",$D$7&lt;=I$7,M624=0),0,(IF(H624='Sch D. Workings'!$D$12,"Exceeded Cap",IF((SUMIFS('Sch A. Input'!H616:CJ616,'Sch A. Input'!$H$14:$CJ$14,"Total",'Sch A. Input'!$H$13:$CJ$13,"&lt;="&amp;$O$7))&gt;'Sch D. Workings'!$D$12,MIN('Sch D. Workings'!T1625,'Sch D. Workings'!$D$12-H624),'Sch D. Workings'!T1625))))</f>
        <v>0</v>
      </c>
      <c r="O624" s="221">
        <f>'Sch D. Workings'!Y1625</f>
        <v>0</v>
      </c>
      <c r="P624" s="82">
        <f>IFERROR(LOOKUP('Sch D. Workings'!V1625,$C$10:$C$14,$B$10:$B$14),0)</f>
        <v>0</v>
      </c>
      <c r="Q624" s="99">
        <f>COUNTIFS('Sch D. Workings'!V1625,"&gt;"&amp;$D$14)</f>
        <v>0</v>
      </c>
      <c r="R624" s="85"/>
      <c r="S624" s="78">
        <f>'Sch D. Workings'!AA1625</f>
        <v>0</v>
      </c>
      <c r="T624" s="309">
        <f>IF(OR('Sch D. Workings'!D618="",$D$7&lt;=O$7,S624=0),0,IF(OR(N624="Exceeded Cap",SUM(H624,N624)='Sch D. Workings'!$D$12),"Exceeded cap",IF((SUMIFS('Sch A. Input'!H616:CJ616,'Sch A. Input'!$H$14:$CJ$14,"Total",'Sch A. Input'!$H$13:$CJ$13,"&lt;="&amp;$U$7))&gt;'Sch D. Workings'!$D$12,MIN('Sch D. Workings'!AD1625,'Sch D. Workings'!$D$12-N624-H624),'Sch D. Workings'!AD1625)))</f>
        <v>0</v>
      </c>
      <c r="U624" s="221">
        <f>'Sch D. Workings'!AI1625</f>
        <v>0</v>
      </c>
      <c r="V624" s="82">
        <f>IFERROR(LOOKUP('Sch D. Workings'!AF1625,$C$10:$C$14,$B$10:$B$14),0)</f>
        <v>0</v>
      </c>
      <c r="W624" s="99">
        <f>COUNTIFS('Sch D. Workings'!AF1625,"&gt;"&amp;$D$14)</f>
        <v>0</v>
      </c>
      <c r="X624" s="85"/>
      <c r="Y624" s="78">
        <f>'Sch D. Workings'!AK1625</f>
        <v>0</v>
      </c>
      <c r="Z624" s="309">
        <f>IF(OR('Sch D. Workings'!D618="",$D$7&lt;=U$7,Y624=0),0,IF(OR(T624="Exceeded Cap",N624="Exceeded Cap",SUM(H624,N624,T624)='Sch D. Workings'!$D$12),"Exceeded Cap",IF((SUMIFS('Sch A. Input'!H616:CJ616,'Sch A. Input'!$H$14:$CJ$14,"Total",'Sch A. Input'!$H$13:$CJ$13,"&lt;="&amp;$AA$7))&gt;'Sch D. Workings'!$D$12,MIN('Sch D. Workings'!AN1625,'Sch D. Workings'!$D$12-N624-T624-H624),'Sch D. Workings'!AN1625)))</f>
        <v>0</v>
      </c>
      <c r="AA624" s="221">
        <f>'Sch D. Workings'!AS1625</f>
        <v>0</v>
      </c>
      <c r="AB624" s="82">
        <f>IFERROR(LOOKUP('Sch D. Workings'!AP1625,$C$10:$C$14,$B$10:$B$14),0)</f>
        <v>0</v>
      </c>
      <c r="AC624" s="99">
        <f>COUNTIFS('Sch D. Workings'!AP1625,"&gt;"&amp;$D$14)</f>
        <v>0</v>
      </c>
    </row>
    <row r="625" spans="3:29" x14ac:dyDescent="0.35">
      <c r="C625" s="81" t="str">
        <f>IF('Sch A. Input'!B617="","",'Sch A. Input'!B617)</f>
        <v/>
      </c>
      <c r="D625" s="81" t="str">
        <f>IF('Sch A. Input'!C617="","",'Sch A. Input'!C617)</f>
        <v/>
      </c>
      <c r="E625" s="85"/>
      <c r="F625" s="85"/>
      <c r="G625" s="99">
        <f>'Sch D. Workings'!G1626</f>
        <v>0</v>
      </c>
      <c r="H625" s="310">
        <f>IF(OR('Sch D. Workings'!D619="",G625=0),0,(IF((SUMIFS('Sch A. Input'!H617:CJ617,'Sch A. Input'!$H$14:$CJ$14,"Total",'Sch A. Input'!$H$13:$CJ$13,"&lt;="&amp;$I$7))&gt;'Sch D. Workings'!$D$12,MIN('Sch D. Workings'!J1626,'Sch D. Workings'!$D$12),'Sch D. Workings'!J1626)))</f>
        <v>0</v>
      </c>
      <c r="I625" s="221">
        <f>'Sch D. Workings'!O1626</f>
        <v>0</v>
      </c>
      <c r="J625" s="82">
        <f>IFERROR(LOOKUP('Sch D. Workings'!L1626,$C$10:$C$14,$B$10:$B$14),0)</f>
        <v>0</v>
      </c>
      <c r="K625" s="99">
        <f>COUNTIFS('Sch D. Workings'!L1626,"&gt;"&amp;$D$14)</f>
        <v>0</v>
      </c>
      <c r="L625" s="300"/>
      <c r="M625" s="78">
        <f>'Sch D. Workings'!Q1626</f>
        <v>0</v>
      </c>
      <c r="N625" s="309">
        <f>IF(OR('Sch D. Workings'!D619="",$D$7&lt;=I$7,M625=0),0,(IF(H625='Sch D. Workings'!$D$12,"Exceeded Cap",IF((SUMIFS('Sch A. Input'!H617:CJ617,'Sch A. Input'!$H$14:$CJ$14,"Total",'Sch A. Input'!$H$13:$CJ$13,"&lt;="&amp;$O$7))&gt;'Sch D. Workings'!$D$12,MIN('Sch D. Workings'!T1626,'Sch D. Workings'!$D$12-H625),'Sch D. Workings'!T1626))))</f>
        <v>0</v>
      </c>
      <c r="O625" s="221">
        <f>'Sch D. Workings'!Y1626</f>
        <v>0</v>
      </c>
      <c r="P625" s="82">
        <f>IFERROR(LOOKUP('Sch D. Workings'!V1626,$C$10:$C$14,$B$10:$B$14),0)</f>
        <v>0</v>
      </c>
      <c r="Q625" s="99">
        <f>COUNTIFS('Sch D. Workings'!V1626,"&gt;"&amp;$D$14)</f>
        <v>0</v>
      </c>
      <c r="R625" s="85"/>
      <c r="S625" s="78">
        <f>'Sch D. Workings'!AA1626</f>
        <v>0</v>
      </c>
      <c r="T625" s="309">
        <f>IF(OR('Sch D. Workings'!D619="",$D$7&lt;=O$7,S625=0),0,IF(OR(N625="Exceeded Cap",SUM(H625,N625)='Sch D. Workings'!$D$12),"Exceeded cap",IF((SUMIFS('Sch A. Input'!H617:CJ617,'Sch A. Input'!$H$14:$CJ$14,"Total",'Sch A. Input'!$H$13:$CJ$13,"&lt;="&amp;$U$7))&gt;'Sch D. Workings'!$D$12,MIN('Sch D. Workings'!AD1626,'Sch D. Workings'!$D$12-N625-H625),'Sch D. Workings'!AD1626)))</f>
        <v>0</v>
      </c>
      <c r="U625" s="221">
        <f>'Sch D. Workings'!AI1626</f>
        <v>0</v>
      </c>
      <c r="V625" s="82">
        <f>IFERROR(LOOKUP('Sch D. Workings'!AF1626,$C$10:$C$14,$B$10:$B$14),0)</f>
        <v>0</v>
      </c>
      <c r="W625" s="99">
        <f>COUNTIFS('Sch D. Workings'!AF1626,"&gt;"&amp;$D$14)</f>
        <v>0</v>
      </c>
      <c r="X625" s="85"/>
      <c r="Y625" s="78">
        <f>'Sch D. Workings'!AK1626</f>
        <v>0</v>
      </c>
      <c r="Z625" s="309">
        <f>IF(OR('Sch D. Workings'!D619="",$D$7&lt;=U$7,Y625=0),0,IF(OR(T625="Exceeded Cap",N625="Exceeded Cap",SUM(H625,N625,T625)='Sch D. Workings'!$D$12),"Exceeded Cap",IF((SUMIFS('Sch A. Input'!H617:CJ617,'Sch A. Input'!$H$14:$CJ$14,"Total",'Sch A. Input'!$H$13:$CJ$13,"&lt;="&amp;$AA$7))&gt;'Sch D. Workings'!$D$12,MIN('Sch D. Workings'!AN1626,'Sch D. Workings'!$D$12-N625-T625-H625),'Sch D. Workings'!AN1626)))</f>
        <v>0</v>
      </c>
      <c r="AA625" s="221">
        <f>'Sch D. Workings'!AS1626</f>
        <v>0</v>
      </c>
      <c r="AB625" s="82">
        <f>IFERROR(LOOKUP('Sch D. Workings'!AP1626,$C$10:$C$14,$B$10:$B$14),0)</f>
        <v>0</v>
      </c>
      <c r="AC625" s="99">
        <f>COUNTIFS('Sch D. Workings'!AP1626,"&gt;"&amp;$D$14)</f>
        <v>0</v>
      </c>
    </row>
    <row r="626" spans="3:29" x14ac:dyDescent="0.35">
      <c r="C626" s="81" t="str">
        <f>IF('Sch A. Input'!B618="","",'Sch A. Input'!B618)</f>
        <v/>
      </c>
      <c r="D626" s="81" t="str">
        <f>IF('Sch A. Input'!C618="","",'Sch A. Input'!C618)</f>
        <v/>
      </c>
      <c r="E626" s="85"/>
      <c r="F626" s="85"/>
      <c r="G626" s="99">
        <f>'Sch D. Workings'!G1627</f>
        <v>0</v>
      </c>
      <c r="H626" s="310">
        <f>IF(OR('Sch D. Workings'!D620="",G626=0),0,(IF((SUMIFS('Sch A. Input'!H618:CJ618,'Sch A. Input'!$H$14:$CJ$14,"Total",'Sch A. Input'!$H$13:$CJ$13,"&lt;="&amp;$I$7))&gt;'Sch D. Workings'!$D$12,MIN('Sch D. Workings'!J1627,'Sch D. Workings'!$D$12),'Sch D. Workings'!J1627)))</f>
        <v>0</v>
      </c>
      <c r="I626" s="221">
        <f>'Sch D. Workings'!O1627</f>
        <v>0</v>
      </c>
      <c r="J626" s="82">
        <f>IFERROR(LOOKUP('Sch D. Workings'!L1627,$C$10:$C$14,$B$10:$B$14),0)</f>
        <v>0</v>
      </c>
      <c r="K626" s="99">
        <f>COUNTIFS('Sch D. Workings'!L1627,"&gt;"&amp;$D$14)</f>
        <v>0</v>
      </c>
      <c r="L626" s="300"/>
      <c r="M626" s="78">
        <f>'Sch D. Workings'!Q1627</f>
        <v>0</v>
      </c>
      <c r="N626" s="309">
        <f>IF(OR('Sch D. Workings'!D620="",$D$7&lt;=I$7,M626=0),0,(IF(H626='Sch D. Workings'!$D$12,"Exceeded Cap",IF((SUMIFS('Sch A. Input'!H618:CJ618,'Sch A. Input'!$H$14:$CJ$14,"Total",'Sch A. Input'!$H$13:$CJ$13,"&lt;="&amp;$O$7))&gt;'Sch D. Workings'!$D$12,MIN('Sch D. Workings'!T1627,'Sch D. Workings'!$D$12-H626),'Sch D. Workings'!T1627))))</f>
        <v>0</v>
      </c>
      <c r="O626" s="221">
        <f>'Sch D. Workings'!Y1627</f>
        <v>0</v>
      </c>
      <c r="P626" s="82">
        <f>IFERROR(LOOKUP('Sch D. Workings'!V1627,$C$10:$C$14,$B$10:$B$14),0)</f>
        <v>0</v>
      </c>
      <c r="Q626" s="99">
        <f>COUNTIFS('Sch D. Workings'!V1627,"&gt;"&amp;$D$14)</f>
        <v>0</v>
      </c>
      <c r="R626" s="85"/>
      <c r="S626" s="78">
        <f>'Sch D. Workings'!AA1627</f>
        <v>0</v>
      </c>
      <c r="T626" s="309">
        <f>IF(OR('Sch D. Workings'!D620="",$D$7&lt;=O$7,S626=0),0,IF(OR(N626="Exceeded Cap",SUM(H626,N626)='Sch D. Workings'!$D$12),"Exceeded cap",IF((SUMIFS('Sch A. Input'!H618:CJ618,'Sch A. Input'!$H$14:$CJ$14,"Total",'Sch A. Input'!$H$13:$CJ$13,"&lt;="&amp;$U$7))&gt;'Sch D. Workings'!$D$12,MIN('Sch D. Workings'!AD1627,'Sch D. Workings'!$D$12-N626-H626),'Sch D. Workings'!AD1627)))</f>
        <v>0</v>
      </c>
      <c r="U626" s="221">
        <f>'Sch D. Workings'!AI1627</f>
        <v>0</v>
      </c>
      <c r="V626" s="82">
        <f>IFERROR(LOOKUP('Sch D. Workings'!AF1627,$C$10:$C$14,$B$10:$B$14),0)</f>
        <v>0</v>
      </c>
      <c r="W626" s="99">
        <f>COUNTIFS('Sch D. Workings'!AF1627,"&gt;"&amp;$D$14)</f>
        <v>0</v>
      </c>
      <c r="X626" s="85"/>
      <c r="Y626" s="78">
        <f>'Sch D. Workings'!AK1627</f>
        <v>0</v>
      </c>
      <c r="Z626" s="309">
        <f>IF(OR('Sch D. Workings'!D620="",$D$7&lt;=U$7,Y626=0),0,IF(OR(T626="Exceeded Cap",N626="Exceeded Cap",SUM(H626,N626,T626)='Sch D. Workings'!$D$12),"Exceeded Cap",IF((SUMIFS('Sch A. Input'!H618:CJ618,'Sch A. Input'!$H$14:$CJ$14,"Total",'Sch A. Input'!$H$13:$CJ$13,"&lt;="&amp;$AA$7))&gt;'Sch D. Workings'!$D$12,MIN('Sch D. Workings'!AN1627,'Sch D. Workings'!$D$12-N626-T626-H626),'Sch D. Workings'!AN1627)))</f>
        <v>0</v>
      </c>
      <c r="AA626" s="221">
        <f>'Sch D. Workings'!AS1627</f>
        <v>0</v>
      </c>
      <c r="AB626" s="82">
        <f>IFERROR(LOOKUP('Sch D. Workings'!AP1627,$C$10:$C$14,$B$10:$B$14),0)</f>
        <v>0</v>
      </c>
      <c r="AC626" s="99">
        <f>COUNTIFS('Sch D. Workings'!AP1627,"&gt;"&amp;$D$14)</f>
        <v>0</v>
      </c>
    </row>
    <row r="627" spans="3:29" x14ac:dyDescent="0.35">
      <c r="C627" s="81" t="str">
        <f>IF('Sch A. Input'!B619="","",'Sch A. Input'!B619)</f>
        <v/>
      </c>
      <c r="D627" s="81" t="str">
        <f>IF('Sch A. Input'!C619="","",'Sch A. Input'!C619)</f>
        <v/>
      </c>
      <c r="E627" s="85"/>
      <c r="F627" s="85"/>
      <c r="G627" s="99">
        <f>'Sch D. Workings'!G1628</f>
        <v>0</v>
      </c>
      <c r="H627" s="310">
        <f>IF(OR('Sch D. Workings'!D621="",G627=0),0,(IF((SUMIFS('Sch A. Input'!H619:CJ619,'Sch A. Input'!$H$14:$CJ$14,"Total",'Sch A. Input'!$H$13:$CJ$13,"&lt;="&amp;$I$7))&gt;'Sch D. Workings'!$D$12,MIN('Sch D. Workings'!J1628,'Sch D. Workings'!$D$12),'Sch D. Workings'!J1628)))</f>
        <v>0</v>
      </c>
      <c r="I627" s="221">
        <f>'Sch D. Workings'!O1628</f>
        <v>0</v>
      </c>
      <c r="J627" s="82">
        <f>IFERROR(LOOKUP('Sch D. Workings'!L1628,$C$10:$C$14,$B$10:$B$14),0)</f>
        <v>0</v>
      </c>
      <c r="K627" s="99">
        <f>COUNTIFS('Sch D. Workings'!L1628,"&gt;"&amp;$D$14)</f>
        <v>0</v>
      </c>
      <c r="L627" s="300"/>
      <c r="M627" s="78">
        <f>'Sch D. Workings'!Q1628</f>
        <v>0</v>
      </c>
      <c r="N627" s="309">
        <f>IF(OR('Sch D. Workings'!D621="",$D$7&lt;=I$7,M627=0),0,(IF(H627='Sch D. Workings'!$D$12,"Exceeded Cap",IF((SUMIFS('Sch A. Input'!H619:CJ619,'Sch A. Input'!$H$14:$CJ$14,"Total",'Sch A. Input'!$H$13:$CJ$13,"&lt;="&amp;$O$7))&gt;'Sch D. Workings'!$D$12,MIN('Sch D. Workings'!T1628,'Sch D. Workings'!$D$12-H627),'Sch D. Workings'!T1628))))</f>
        <v>0</v>
      </c>
      <c r="O627" s="221">
        <f>'Sch D. Workings'!Y1628</f>
        <v>0</v>
      </c>
      <c r="P627" s="82">
        <f>IFERROR(LOOKUP('Sch D. Workings'!V1628,$C$10:$C$14,$B$10:$B$14),0)</f>
        <v>0</v>
      </c>
      <c r="Q627" s="99">
        <f>COUNTIFS('Sch D. Workings'!V1628,"&gt;"&amp;$D$14)</f>
        <v>0</v>
      </c>
      <c r="R627" s="85"/>
      <c r="S627" s="78">
        <f>'Sch D. Workings'!AA1628</f>
        <v>0</v>
      </c>
      <c r="T627" s="309">
        <f>IF(OR('Sch D. Workings'!D621="",$D$7&lt;=O$7,S627=0),0,IF(OR(N627="Exceeded Cap",SUM(H627,N627)='Sch D. Workings'!$D$12),"Exceeded cap",IF((SUMIFS('Sch A. Input'!H619:CJ619,'Sch A. Input'!$H$14:$CJ$14,"Total",'Sch A. Input'!$H$13:$CJ$13,"&lt;="&amp;$U$7))&gt;'Sch D. Workings'!$D$12,MIN('Sch D. Workings'!AD1628,'Sch D. Workings'!$D$12-N627-H627),'Sch D. Workings'!AD1628)))</f>
        <v>0</v>
      </c>
      <c r="U627" s="221">
        <f>'Sch D. Workings'!AI1628</f>
        <v>0</v>
      </c>
      <c r="V627" s="82">
        <f>IFERROR(LOOKUP('Sch D. Workings'!AF1628,$C$10:$C$14,$B$10:$B$14),0)</f>
        <v>0</v>
      </c>
      <c r="W627" s="99">
        <f>COUNTIFS('Sch D. Workings'!AF1628,"&gt;"&amp;$D$14)</f>
        <v>0</v>
      </c>
      <c r="X627" s="85"/>
      <c r="Y627" s="78">
        <f>'Sch D. Workings'!AK1628</f>
        <v>0</v>
      </c>
      <c r="Z627" s="309">
        <f>IF(OR('Sch D. Workings'!D621="",$D$7&lt;=U$7,Y627=0),0,IF(OR(T627="Exceeded Cap",N627="Exceeded Cap",SUM(H627,N627,T627)='Sch D. Workings'!$D$12),"Exceeded Cap",IF((SUMIFS('Sch A. Input'!H619:CJ619,'Sch A. Input'!$H$14:$CJ$14,"Total",'Sch A. Input'!$H$13:$CJ$13,"&lt;="&amp;$AA$7))&gt;'Sch D. Workings'!$D$12,MIN('Sch D. Workings'!AN1628,'Sch D. Workings'!$D$12-N627-T627-H627),'Sch D. Workings'!AN1628)))</f>
        <v>0</v>
      </c>
      <c r="AA627" s="221">
        <f>'Sch D. Workings'!AS1628</f>
        <v>0</v>
      </c>
      <c r="AB627" s="82">
        <f>IFERROR(LOOKUP('Sch D. Workings'!AP1628,$C$10:$C$14,$B$10:$B$14),0)</f>
        <v>0</v>
      </c>
      <c r="AC627" s="99">
        <f>COUNTIFS('Sch D. Workings'!AP1628,"&gt;"&amp;$D$14)</f>
        <v>0</v>
      </c>
    </row>
    <row r="628" spans="3:29" x14ac:dyDescent="0.35">
      <c r="C628" s="81" t="str">
        <f>IF('Sch A. Input'!B620="","",'Sch A. Input'!B620)</f>
        <v/>
      </c>
      <c r="D628" s="81" t="str">
        <f>IF('Sch A. Input'!C620="","",'Sch A. Input'!C620)</f>
        <v/>
      </c>
      <c r="E628" s="85"/>
      <c r="F628" s="85"/>
      <c r="G628" s="99">
        <f>'Sch D. Workings'!G1629</f>
        <v>0</v>
      </c>
      <c r="H628" s="310">
        <f>IF(OR('Sch D. Workings'!D622="",G628=0),0,(IF((SUMIFS('Sch A. Input'!H620:CJ620,'Sch A. Input'!$H$14:$CJ$14,"Total",'Sch A. Input'!$H$13:$CJ$13,"&lt;="&amp;$I$7))&gt;'Sch D. Workings'!$D$12,MIN('Sch D. Workings'!J1629,'Sch D. Workings'!$D$12),'Sch D. Workings'!J1629)))</f>
        <v>0</v>
      </c>
      <c r="I628" s="221">
        <f>'Sch D. Workings'!O1629</f>
        <v>0</v>
      </c>
      <c r="J628" s="82">
        <f>IFERROR(LOOKUP('Sch D. Workings'!L1629,$C$10:$C$14,$B$10:$B$14),0)</f>
        <v>0</v>
      </c>
      <c r="K628" s="99">
        <f>COUNTIFS('Sch D. Workings'!L1629,"&gt;"&amp;$D$14)</f>
        <v>0</v>
      </c>
      <c r="L628" s="300"/>
      <c r="M628" s="78">
        <f>'Sch D. Workings'!Q1629</f>
        <v>0</v>
      </c>
      <c r="N628" s="309">
        <f>IF(OR('Sch D. Workings'!D622="",$D$7&lt;=I$7,M628=0),0,(IF(H628='Sch D. Workings'!$D$12,"Exceeded Cap",IF((SUMIFS('Sch A. Input'!H620:CJ620,'Sch A. Input'!$H$14:$CJ$14,"Total",'Sch A. Input'!$H$13:$CJ$13,"&lt;="&amp;$O$7))&gt;'Sch D. Workings'!$D$12,MIN('Sch D. Workings'!T1629,'Sch D. Workings'!$D$12-H628),'Sch D. Workings'!T1629))))</f>
        <v>0</v>
      </c>
      <c r="O628" s="221">
        <f>'Sch D. Workings'!Y1629</f>
        <v>0</v>
      </c>
      <c r="P628" s="82">
        <f>IFERROR(LOOKUP('Sch D. Workings'!V1629,$C$10:$C$14,$B$10:$B$14),0)</f>
        <v>0</v>
      </c>
      <c r="Q628" s="99">
        <f>COUNTIFS('Sch D. Workings'!V1629,"&gt;"&amp;$D$14)</f>
        <v>0</v>
      </c>
      <c r="R628" s="85"/>
      <c r="S628" s="78">
        <f>'Sch D. Workings'!AA1629</f>
        <v>0</v>
      </c>
      <c r="T628" s="309">
        <f>IF(OR('Sch D. Workings'!D622="",$D$7&lt;=O$7,S628=0),0,IF(OR(N628="Exceeded Cap",SUM(H628,N628)='Sch D. Workings'!$D$12),"Exceeded cap",IF((SUMIFS('Sch A. Input'!H620:CJ620,'Sch A. Input'!$H$14:$CJ$14,"Total",'Sch A. Input'!$H$13:$CJ$13,"&lt;="&amp;$U$7))&gt;'Sch D. Workings'!$D$12,MIN('Sch D. Workings'!AD1629,'Sch D. Workings'!$D$12-N628-H628),'Sch D. Workings'!AD1629)))</f>
        <v>0</v>
      </c>
      <c r="U628" s="221">
        <f>'Sch D. Workings'!AI1629</f>
        <v>0</v>
      </c>
      <c r="V628" s="82">
        <f>IFERROR(LOOKUP('Sch D. Workings'!AF1629,$C$10:$C$14,$B$10:$B$14),0)</f>
        <v>0</v>
      </c>
      <c r="W628" s="99">
        <f>COUNTIFS('Sch D. Workings'!AF1629,"&gt;"&amp;$D$14)</f>
        <v>0</v>
      </c>
      <c r="X628" s="85"/>
      <c r="Y628" s="78">
        <f>'Sch D. Workings'!AK1629</f>
        <v>0</v>
      </c>
      <c r="Z628" s="309">
        <f>IF(OR('Sch D. Workings'!D622="",$D$7&lt;=U$7,Y628=0),0,IF(OR(T628="Exceeded Cap",N628="Exceeded Cap",SUM(H628,N628,T628)='Sch D. Workings'!$D$12),"Exceeded Cap",IF((SUMIFS('Sch A. Input'!H620:CJ620,'Sch A. Input'!$H$14:$CJ$14,"Total",'Sch A. Input'!$H$13:$CJ$13,"&lt;="&amp;$AA$7))&gt;'Sch D. Workings'!$D$12,MIN('Sch D. Workings'!AN1629,'Sch D. Workings'!$D$12-N628-T628-H628),'Sch D. Workings'!AN1629)))</f>
        <v>0</v>
      </c>
      <c r="AA628" s="221">
        <f>'Sch D. Workings'!AS1629</f>
        <v>0</v>
      </c>
      <c r="AB628" s="82">
        <f>IFERROR(LOOKUP('Sch D. Workings'!AP1629,$C$10:$C$14,$B$10:$B$14),0)</f>
        <v>0</v>
      </c>
      <c r="AC628" s="99">
        <f>COUNTIFS('Sch D. Workings'!AP1629,"&gt;"&amp;$D$14)</f>
        <v>0</v>
      </c>
    </row>
    <row r="629" spans="3:29" x14ac:dyDescent="0.35">
      <c r="C629" s="81" t="str">
        <f>IF('Sch A. Input'!B621="","",'Sch A. Input'!B621)</f>
        <v/>
      </c>
      <c r="D629" s="81" t="str">
        <f>IF('Sch A. Input'!C621="","",'Sch A. Input'!C621)</f>
        <v/>
      </c>
      <c r="E629" s="85"/>
      <c r="F629" s="85"/>
      <c r="G629" s="99">
        <f>'Sch D. Workings'!G1630</f>
        <v>0</v>
      </c>
      <c r="H629" s="310">
        <f>IF(OR('Sch D. Workings'!D623="",G629=0),0,(IF((SUMIFS('Sch A. Input'!H621:CJ621,'Sch A. Input'!$H$14:$CJ$14,"Total",'Sch A. Input'!$H$13:$CJ$13,"&lt;="&amp;$I$7))&gt;'Sch D. Workings'!$D$12,MIN('Sch D. Workings'!J1630,'Sch D. Workings'!$D$12),'Sch D. Workings'!J1630)))</f>
        <v>0</v>
      </c>
      <c r="I629" s="221">
        <f>'Sch D. Workings'!O1630</f>
        <v>0</v>
      </c>
      <c r="J629" s="82">
        <f>IFERROR(LOOKUP('Sch D. Workings'!L1630,$C$10:$C$14,$B$10:$B$14),0)</f>
        <v>0</v>
      </c>
      <c r="K629" s="99">
        <f>COUNTIFS('Sch D. Workings'!L1630,"&gt;"&amp;$D$14)</f>
        <v>0</v>
      </c>
      <c r="L629" s="300"/>
      <c r="M629" s="78">
        <f>'Sch D. Workings'!Q1630</f>
        <v>0</v>
      </c>
      <c r="N629" s="309">
        <f>IF(OR('Sch D. Workings'!D623="",$D$7&lt;=I$7,M629=0),0,(IF(H629='Sch D. Workings'!$D$12,"Exceeded Cap",IF((SUMIFS('Sch A. Input'!H621:CJ621,'Sch A. Input'!$H$14:$CJ$14,"Total",'Sch A. Input'!$H$13:$CJ$13,"&lt;="&amp;$O$7))&gt;'Sch D. Workings'!$D$12,MIN('Sch D. Workings'!T1630,'Sch D. Workings'!$D$12-H629),'Sch D. Workings'!T1630))))</f>
        <v>0</v>
      </c>
      <c r="O629" s="221">
        <f>'Sch D. Workings'!Y1630</f>
        <v>0</v>
      </c>
      <c r="P629" s="82">
        <f>IFERROR(LOOKUP('Sch D. Workings'!V1630,$C$10:$C$14,$B$10:$B$14),0)</f>
        <v>0</v>
      </c>
      <c r="Q629" s="99">
        <f>COUNTIFS('Sch D. Workings'!V1630,"&gt;"&amp;$D$14)</f>
        <v>0</v>
      </c>
      <c r="R629" s="85"/>
      <c r="S629" s="78">
        <f>'Sch D. Workings'!AA1630</f>
        <v>0</v>
      </c>
      <c r="T629" s="309">
        <f>IF(OR('Sch D. Workings'!D623="",$D$7&lt;=O$7,S629=0),0,IF(OR(N629="Exceeded Cap",SUM(H629,N629)='Sch D. Workings'!$D$12),"Exceeded cap",IF((SUMIFS('Sch A. Input'!H621:CJ621,'Sch A. Input'!$H$14:$CJ$14,"Total",'Sch A. Input'!$H$13:$CJ$13,"&lt;="&amp;$U$7))&gt;'Sch D. Workings'!$D$12,MIN('Sch D. Workings'!AD1630,'Sch D. Workings'!$D$12-N629-H629),'Sch D. Workings'!AD1630)))</f>
        <v>0</v>
      </c>
      <c r="U629" s="221">
        <f>'Sch D. Workings'!AI1630</f>
        <v>0</v>
      </c>
      <c r="V629" s="82">
        <f>IFERROR(LOOKUP('Sch D. Workings'!AF1630,$C$10:$C$14,$B$10:$B$14),0)</f>
        <v>0</v>
      </c>
      <c r="W629" s="99">
        <f>COUNTIFS('Sch D. Workings'!AF1630,"&gt;"&amp;$D$14)</f>
        <v>0</v>
      </c>
      <c r="X629" s="85"/>
      <c r="Y629" s="78">
        <f>'Sch D. Workings'!AK1630</f>
        <v>0</v>
      </c>
      <c r="Z629" s="309">
        <f>IF(OR('Sch D. Workings'!D623="",$D$7&lt;=U$7,Y629=0),0,IF(OR(T629="Exceeded Cap",N629="Exceeded Cap",SUM(H629,N629,T629)='Sch D. Workings'!$D$12),"Exceeded Cap",IF((SUMIFS('Sch A. Input'!H621:CJ621,'Sch A. Input'!$H$14:$CJ$14,"Total",'Sch A. Input'!$H$13:$CJ$13,"&lt;="&amp;$AA$7))&gt;'Sch D. Workings'!$D$12,MIN('Sch D. Workings'!AN1630,'Sch D. Workings'!$D$12-N629-T629-H629),'Sch D. Workings'!AN1630)))</f>
        <v>0</v>
      </c>
      <c r="AA629" s="221">
        <f>'Sch D. Workings'!AS1630</f>
        <v>0</v>
      </c>
      <c r="AB629" s="82">
        <f>IFERROR(LOOKUP('Sch D. Workings'!AP1630,$C$10:$C$14,$B$10:$B$14),0)</f>
        <v>0</v>
      </c>
      <c r="AC629" s="99">
        <f>COUNTIFS('Sch D. Workings'!AP1630,"&gt;"&amp;$D$14)</f>
        <v>0</v>
      </c>
    </row>
    <row r="630" spans="3:29" x14ac:dyDescent="0.35">
      <c r="C630" s="81" t="str">
        <f>IF('Sch A. Input'!B622="","",'Sch A. Input'!B622)</f>
        <v/>
      </c>
      <c r="D630" s="81" t="str">
        <f>IF('Sch A. Input'!C622="","",'Sch A. Input'!C622)</f>
        <v/>
      </c>
      <c r="E630" s="85"/>
      <c r="F630" s="85"/>
      <c r="G630" s="99">
        <f>'Sch D. Workings'!G1631</f>
        <v>0</v>
      </c>
      <c r="H630" s="310">
        <f>IF(OR('Sch D. Workings'!D624="",G630=0),0,(IF((SUMIFS('Sch A. Input'!H622:CJ622,'Sch A. Input'!$H$14:$CJ$14,"Total",'Sch A. Input'!$H$13:$CJ$13,"&lt;="&amp;$I$7))&gt;'Sch D. Workings'!$D$12,MIN('Sch D. Workings'!J1631,'Sch D. Workings'!$D$12),'Sch D. Workings'!J1631)))</f>
        <v>0</v>
      </c>
      <c r="I630" s="221">
        <f>'Sch D. Workings'!O1631</f>
        <v>0</v>
      </c>
      <c r="J630" s="82">
        <f>IFERROR(LOOKUP('Sch D. Workings'!L1631,$C$10:$C$14,$B$10:$B$14),0)</f>
        <v>0</v>
      </c>
      <c r="K630" s="99">
        <f>COUNTIFS('Sch D. Workings'!L1631,"&gt;"&amp;$D$14)</f>
        <v>0</v>
      </c>
      <c r="L630" s="300"/>
      <c r="M630" s="78">
        <f>'Sch D. Workings'!Q1631</f>
        <v>0</v>
      </c>
      <c r="N630" s="309">
        <f>IF(OR('Sch D. Workings'!D624="",$D$7&lt;=I$7,M630=0),0,(IF(H630='Sch D. Workings'!$D$12,"Exceeded Cap",IF((SUMIFS('Sch A. Input'!H622:CJ622,'Sch A. Input'!$H$14:$CJ$14,"Total",'Sch A. Input'!$H$13:$CJ$13,"&lt;="&amp;$O$7))&gt;'Sch D. Workings'!$D$12,MIN('Sch D. Workings'!T1631,'Sch D. Workings'!$D$12-H630),'Sch D. Workings'!T1631))))</f>
        <v>0</v>
      </c>
      <c r="O630" s="221">
        <f>'Sch D. Workings'!Y1631</f>
        <v>0</v>
      </c>
      <c r="P630" s="82">
        <f>IFERROR(LOOKUP('Sch D. Workings'!V1631,$C$10:$C$14,$B$10:$B$14),0)</f>
        <v>0</v>
      </c>
      <c r="Q630" s="99">
        <f>COUNTIFS('Sch D. Workings'!V1631,"&gt;"&amp;$D$14)</f>
        <v>0</v>
      </c>
      <c r="R630" s="85"/>
      <c r="S630" s="78">
        <f>'Sch D. Workings'!AA1631</f>
        <v>0</v>
      </c>
      <c r="T630" s="309">
        <f>IF(OR('Sch D. Workings'!D624="",$D$7&lt;=O$7,S630=0),0,IF(OR(N630="Exceeded Cap",SUM(H630,N630)='Sch D. Workings'!$D$12),"Exceeded cap",IF((SUMIFS('Sch A. Input'!H622:CJ622,'Sch A. Input'!$H$14:$CJ$14,"Total",'Sch A. Input'!$H$13:$CJ$13,"&lt;="&amp;$U$7))&gt;'Sch D. Workings'!$D$12,MIN('Sch D. Workings'!AD1631,'Sch D. Workings'!$D$12-N630-H630),'Sch D. Workings'!AD1631)))</f>
        <v>0</v>
      </c>
      <c r="U630" s="221">
        <f>'Sch D. Workings'!AI1631</f>
        <v>0</v>
      </c>
      <c r="V630" s="82">
        <f>IFERROR(LOOKUP('Sch D. Workings'!AF1631,$C$10:$C$14,$B$10:$B$14),0)</f>
        <v>0</v>
      </c>
      <c r="W630" s="99">
        <f>COUNTIFS('Sch D. Workings'!AF1631,"&gt;"&amp;$D$14)</f>
        <v>0</v>
      </c>
      <c r="X630" s="85"/>
      <c r="Y630" s="78">
        <f>'Sch D. Workings'!AK1631</f>
        <v>0</v>
      </c>
      <c r="Z630" s="309">
        <f>IF(OR('Sch D. Workings'!D624="",$D$7&lt;=U$7,Y630=0),0,IF(OR(T630="Exceeded Cap",N630="Exceeded Cap",SUM(H630,N630,T630)='Sch D. Workings'!$D$12),"Exceeded Cap",IF((SUMIFS('Sch A. Input'!H622:CJ622,'Sch A. Input'!$H$14:$CJ$14,"Total",'Sch A. Input'!$H$13:$CJ$13,"&lt;="&amp;$AA$7))&gt;'Sch D. Workings'!$D$12,MIN('Sch D. Workings'!AN1631,'Sch D. Workings'!$D$12-N630-T630-H630),'Sch D. Workings'!AN1631)))</f>
        <v>0</v>
      </c>
      <c r="AA630" s="221">
        <f>'Sch D. Workings'!AS1631</f>
        <v>0</v>
      </c>
      <c r="AB630" s="82">
        <f>IFERROR(LOOKUP('Sch D. Workings'!AP1631,$C$10:$C$14,$B$10:$B$14),0)</f>
        <v>0</v>
      </c>
      <c r="AC630" s="99">
        <f>COUNTIFS('Sch D. Workings'!AP1631,"&gt;"&amp;$D$14)</f>
        <v>0</v>
      </c>
    </row>
    <row r="631" spans="3:29" x14ac:dyDescent="0.35">
      <c r="C631" s="81" t="str">
        <f>IF('Sch A. Input'!B623="","",'Sch A. Input'!B623)</f>
        <v/>
      </c>
      <c r="D631" s="81" t="str">
        <f>IF('Sch A. Input'!C623="","",'Sch A. Input'!C623)</f>
        <v/>
      </c>
      <c r="E631" s="85"/>
      <c r="F631" s="85"/>
      <c r="G631" s="99">
        <f>'Sch D. Workings'!G1632</f>
        <v>0</v>
      </c>
      <c r="H631" s="310">
        <f>IF(OR('Sch D. Workings'!D625="",G631=0),0,(IF((SUMIFS('Sch A. Input'!H623:CJ623,'Sch A. Input'!$H$14:$CJ$14,"Total",'Sch A. Input'!$H$13:$CJ$13,"&lt;="&amp;$I$7))&gt;'Sch D. Workings'!$D$12,MIN('Sch D. Workings'!J1632,'Sch D. Workings'!$D$12),'Sch D. Workings'!J1632)))</f>
        <v>0</v>
      </c>
      <c r="I631" s="221">
        <f>'Sch D. Workings'!O1632</f>
        <v>0</v>
      </c>
      <c r="J631" s="82">
        <f>IFERROR(LOOKUP('Sch D. Workings'!L1632,$C$10:$C$14,$B$10:$B$14),0)</f>
        <v>0</v>
      </c>
      <c r="K631" s="99">
        <f>COUNTIFS('Sch D. Workings'!L1632,"&gt;"&amp;$D$14)</f>
        <v>0</v>
      </c>
      <c r="L631" s="300"/>
      <c r="M631" s="78">
        <f>'Sch D. Workings'!Q1632</f>
        <v>0</v>
      </c>
      <c r="N631" s="309">
        <f>IF(OR('Sch D. Workings'!D625="",$D$7&lt;=I$7,M631=0),0,(IF(H631='Sch D. Workings'!$D$12,"Exceeded Cap",IF((SUMIFS('Sch A. Input'!H623:CJ623,'Sch A. Input'!$H$14:$CJ$14,"Total",'Sch A. Input'!$H$13:$CJ$13,"&lt;="&amp;$O$7))&gt;'Sch D. Workings'!$D$12,MIN('Sch D. Workings'!T1632,'Sch D. Workings'!$D$12-H631),'Sch D. Workings'!T1632))))</f>
        <v>0</v>
      </c>
      <c r="O631" s="221">
        <f>'Sch D. Workings'!Y1632</f>
        <v>0</v>
      </c>
      <c r="P631" s="82">
        <f>IFERROR(LOOKUP('Sch D. Workings'!V1632,$C$10:$C$14,$B$10:$B$14),0)</f>
        <v>0</v>
      </c>
      <c r="Q631" s="99">
        <f>COUNTIFS('Sch D. Workings'!V1632,"&gt;"&amp;$D$14)</f>
        <v>0</v>
      </c>
      <c r="R631" s="85"/>
      <c r="S631" s="78">
        <f>'Sch D. Workings'!AA1632</f>
        <v>0</v>
      </c>
      <c r="T631" s="309">
        <f>IF(OR('Sch D. Workings'!D625="",$D$7&lt;=O$7,S631=0),0,IF(OR(N631="Exceeded Cap",SUM(H631,N631)='Sch D. Workings'!$D$12),"Exceeded cap",IF((SUMIFS('Sch A. Input'!H623:CJ623,'Sch A. Input'!$H$14:$CJ$14,"Total",'Sch A. Input'!$H$13:$CJ$13,"&lt;="&amp;$U$7))&gt;'Sch D. Workings'!$D$12,MIN('Sch D. Workings'!AD1632,'Sch D. Workings'!$D$12-N631-H631),'Sch D. Workings'!AD1632)))</f>
        <v>0</v>
      </c>
      <c r="U631" s="221">
        <f>'Sch D. Workings'!AI1632</f>
        <v>0</v>
      </c>
      <c r="V631" s="82">
        <f>IFERROR(LOOKUP('Sch D. Workings'!AF1632,$C$10:$C$14,$B$10:$B$14),0)</f>
        <v>0</v>
      </c>
      <c r="W631" s="99">
        <f>COUNTIFS('Sch D. Workings'!AF1632,"&gt;"&amp;$D$14)</f>
        <v>0</v>
      </c>
      <c r="X631" s="85"/>
      <c r="Y631" s="78">
        <f>'Sch D. Workings'!AK1632</f>
        <v>0</v>
      </c>
      <c r="Z631" s="309">
        <f>IF(OR('Sch D. Workings'!D625="",$D$7&lt;=U$7,Y631=0),0,IF(OR(T631="Exceeded Cap",N631="Exceeded Cap",SUM(H631,N631,T631)='Sch D. Workings'!$D$12),"Exceeded Cap",IF((SUMIFS('Sch A. Input'!H623:CJ623,'Sch A. Input'!$H$14:$CJ$14,"Total",'Sch A. Input'!$H$13:$CJ$13,"&lt;="&amp;$AA$7))&gt;'Sch D. Workings'!$D$12,MIN('Sch D. Workings'!AN1632,'Sch D. Workings'!$D$12-N631-T631-H631),'Sch D. Workings'!AN1632)))</f>
        <v>0</v>
      </c>
      <c r="AA631" s="221">
        <f>'Sch D. Workings'!AS1632</f>
        <v>0</v>
      </c>
      <c r="AB631" s="82">
        <f>IFERROR(LOOKUP('Sch D. Workings'!AP1632,$C$10:$C$14,$B$10:$B$14),0)</f>
        <v>0</v>
      </c>
      <c r="AC631" s="99">
        <f>COUNTIFS('Sch D. Workings'!AP1632,"&gt;"&amp;$D$14)</f>
        <v>0</v>
      </c>
    </row>
    <row r="632" spans="3:29" x14ac:dyDescent="0.35">
      <c r="C632" s="81" t="str">
        <f>IF('Sch A. Input'!B624="","",'Sch A. Input'!B624)</f>
        <v/>
      </c>
      <c r="D632" s="81" t="str">
        <f>IF('Sch A. Input'!C624="","",'Sch A. Input'!C624)</f>
        <v/>
      </c>
      <c r="E632" s="85"/>
      <c r="F632" s="85"/>
      <c r="G632" s="99">
        <f>'Sch D. Workings'!G1633</f>
        <v>0</v>
      </c>
      <c r="H632" s="310">
        <f>IF(OR('Sch D. Workings'!D626="",G632=0),0,(IF((SUMIFS('Sch A. Input'!H624:CJ624,'Sch A. Input'!$H$14:$CJ$14,"Total",'Sch A. Input'!$H$13:$CJ$13,"&lt;="&amp;$I$7))&gt;'Sch D. Workings'!$D$12,MIN('Sch D. Workings'!J1633,'Sch D. Workings'!$D$12),'Sch D. Workings'!J1633)))</f>
        <v>0</v>
      </c>
      <c r="I632" s="221">
        <f>'Sch D. Workings'!O1633</f>
        <v>0</v>
      </c>
      <c r="J632" s="82">
        <f>IFERROR(LOOKUP('Sch D. Workings'!L1633,$C$10:$C$14,$B$10:$B$14),0)</f>
        <v>0</v>
      </c>
      <c r="K632" s="99">
        <f>COUNTIFS('Sch D. Workings'!L1633,"&gt;"&amp;$D$14)</f>
        <v>0</v>
      </c>
      <c r="L632" s="300"/>
      <c r="M632" s="78">
        <f>'Sch D. Workings'!Q1633</f>
        <v>0</v>
      </c>
      <c r="N632" s="309">
        <f>IF(OR('Sch D. Workings'!D626="",$D$7&lt;=I$7,M632=0),0,(IF(H632='Sch D. Workings'!$D$12,"Exceeded Cap",IF((SUMIFS('Sch A. Input'!H624:CJ624,'Sch A. Input'!$H$14:$CJ$14,"Total",'Sch A. Input'!$H$13:$CJ$13,"&lt;="&amp;$O$7))&gt;'Sch D. Workings'!$D$12,MIN('Sch D. Workings'!T1633,'Sch D. Workings'!$D$12-H632),'Sch D. Workings'!T1633))))</f>
        <v>0</v>
      </c>
      <c r="O632" s="221">
        <f>'Sch D. Workings'!Y1633</f>
        <v>0</v>
      </c>
      <c r="P632" s="82">
        <f>IFERROR(LOOKUP('Sch D. Workings'!V1633,$C$10:$C$14,$B$10:$B$14),0)</f>
        <v>0</v>
      </c>
      <c r="Q632" s="99">
        <f>COUNTIFS('Sch D. Workings'!V1633,"&gt;"&amp;$D$14)</f>
        <v>0</v>
      </c>
      <c r="R632" s="85"/>
      <c r="S632" s="78">
        <f>'Sch D. Workings'!AA1633</f>
        <v>0</v>
      </c>
      <c r="T632" s="309">
        <f>IF(OR('Sch D. Workings'!D626="",$D$7&lt;=O$7,S632=0),0,IF(OR(N632="Exceeded Cap",SUM(H632,N632)='Sch D. Workings'!$D$12),"Exceeded cap",IF((SUMIFS('Sch A. Input'!H624:CJ624,'Sch A. Input'!$H$14:$CJ$14,"Total",'Sch A. Input'!$H$13:$CJ$13,"&lt;="&amp;$U$7))&gt;'Sch D. Workings'!$D$12,MIN('Sch D. Workings'!AD1633,'Sch D. Workings'!$D$12-N632-H632),'Sch D. Workings'!AD1633)))</f>
        <v>0</v>
      </c>
      <c r="U632" s="221">
        <f>'Sch D. Workings'!AI1633</f>
        <v>0</v>
      </c>
      <c r="V632" s="82">
        <f>IFERROR(LOOKUP('Sch D. Workings'!AF1633,$C$10:$C$14,$B$10:$B$14),0)</f>
        <v>0</v>
      </c>
      <c r="W632" s="99">
        <f>COUNTIFS('Sch D. Workings'!AF1633,"&gt;"&amp;$D$14)</f>
        <v>0</v>
      </c>
      <c r="X632" s="85"/>
      <c r="Y632" s="78">
        <f>'Sch D. Workings'!AK1633</f>
        <v>0</v>
      </c>
      <c r="Z632" s="309">
        <f>IF(OR('Sch D. Workings'!D626="",$D$7&lt;=U$7,Y632=0),0,IF(OR(T632="Exceeded Cap",N632="Exceeded Cap",SUM(H632,N632,T632)='Sch D. Workings'!$D$12),"Exceeded Cap",IF((SUMIFS('Sch A. Input'!H624:CJ624,'Sch A. Input'!$H$14:$CJ$14,"Total",'Sch A. Input'!$H$13:$CJ$13,"&lt;="&amp;$AA$7))&gt;'Sch D. Workings'!$D$12,MIN('Sch D. Workings'!AN1633,'Sch D. Workings'!$D$12-N632-T632-H632),'Sch D. Workings'!AN1633)))</f>
        <v>0</v>
      </c>
      <c r="AA632" s="221">
        <f>'Sch D. Workings'!AS1633</f>
        <v>0</v>
      </c>
      <c r="AB632" s="82">
        <f>IFERROR(LOOKUP('Sch D. Workings'!AP1633,$C$10:$C$14,$B$10:$B$14),0)</f>
        <v>0</v>
      </c>
      <c r="AC632" s="99">
        <f>COUNTIFS('Sch D. Workings'!AP1633,"&gt;"&amp;$D$14)</f>
        <v>0</v>
      </c>
    </row>
    <row r="633" spans="3:29" x14ac:dyDescent="0.35">
      <c r="C633" s="81" t="str">
        <f>IF('Sch A. Input'!B625="","",'Sch A. Input'!B625)</f>
        <v/>
      </c>
      <c r="D633" s="81" t="str">
        <f>IF('Sch A. Input'!C625="","",'Sch A. Input'!C625)</f>
        <v/>
      </c>
      <c r="E633" s="85"/>
      <c r="F633" s="85"/>
      <c r="G633" s="99">
        <f>'Sch D. Workings'!G1634</f>
        <v>0</v>
      </c>
      <c r="H633" s="310">
        <f>IF(OR('Sch D. Workings'!D627="",G633=0),0,(IF((SUMIFS('Sch A. Input'!H625:CJ625,'Sch A. Input'!$H$14:$CJ$14,"Total",'Sch A. Input'!$H$13:$CJ$13,"&lt;="&amp;$I$7))&gt;'Sch D. Workings'!$D$12,MIN('Sch D. Workings'!J1634,'Sch D. Workings'!$D$12),'Sch D. Workings'!J1634)))</f>
        <v>0</v>
      </c>
      <c r="I633" s="221">
        <f>'Sch D. Workings'!O1634</f>
        <v>0</v>
      </c>
      <c r="J633" s="82">
        <f>IFERROR(LOOKUP('Sch D. Workings'!L1634,$C$10:$C$14,$B$10:$B$14),0)</f>
        <v>0</v>
      </c>
      <c r="K633" s="99">
        <f>COUNTIFS('Sch D. Workings'!L1634,"&gt;"&amp;$D$14)</f>
        <v>0</v>
      </c>
      <c r="L633" s="300"/>
      <c r="M633" s="78">
        <f>'Sch D. Workings'!Q1634</f>
        <v>0</v>
      </c>
      <c r="N633" s="309">
        <f>IF(OR('Sch D. Workings'!D627="",$D$7&lt;=I$7,M633=0),0,(IF(H633='Sch D. Workings'!$D$12,"Exceeded Cap",IF((SUMIFS('Sch A. Input'!H625:CJ625,'Sch A. Input'!$H$14:$CJ$14,"Total",'Sch A. Input'!$H$13:$CJ$13,"&lt;="&amp;$O$7))&gt;'Sch D. Workings'!$D$12,MIN('Sch D. Workings'!T1634,'Sch D. Workings'!$D$12-H633),'Sch D. Workings'!T1634))))</f>
        <v>0</v>
      </c>
      <c r="O633" s="221">
        <f>'Sch D. Workings'!Y1634</f>
        <v>0</v>
      </c>
      <c r="P633" s="82">
        <f>IFERROR(LOOKUP('Sch D. Workings'!V1634,$C$10:$C$14,$B$10:$B$14),0)</f>
        <v>0</v>
      </c>
      <c r="Q633" s="99">
        <f>COUNTIFS('Sch D. Workings'!V1634,"&gt;"&amp;$D$14)</f>
        <v>0</v>
      </c>
      <c r="R633" s="85"/>
      <c r="S633" s="78">
        <f>'Sch D. Workings'!AA1634</f>
        <v>0</v>
      </c>
      <c r="T633" s="309">
        <f>IF(OR('Sch D. Workings'!D627="",$D$7&lt;=O$7,S633=0),0,IF(OR(N633="Exceeded Cap",SUM(H633,N633)='Sch D. Workings'!$D$12),"Exceeded cap",IF((SUMIFS('Sch A. Input'!H625:CJ625,'Sch A. Input'!$H$14:$CJ$14,"Total",'Sch A. Input'!$H$13:$CJ$13,"&lt;="&amp;$U$7))&gt;'Sch D. Workings'!$D$12,MIN('Sch D. Workings'!AD1634,'Sch D. Workings'!$D$12-N633-H633),'Sch D. Workings'!AD1634)))</f>
        <v>0</v>
      </c>
      <c r="U633" s="221">
        <f>'Sch D. Workings'!AI1634</f>
        <v>0</v>
      </c>
      <c r="V633" s="82">
        <f>IFERROR(LOOKUP('Sch D. Workings'!AF1634,$C$10:$C$14,$B$10:$B$14),0)</f>
        <v>0</v>
      </c>
      <c r="W633" s="99">
        <f>COUNTIFS('Sch D. Workings'!AF1634,"&gt;"&amp;$D$14)</f>
        <v>0</v>
      </c>
      <c r="X633" s="85"/>
      <c r="Y633" s="78">
        <f>'Sch D. Workings'!AK1634</f>
        <v>0</v>
      </c>
      <c r="Z633" s="309">
        <f>IF(OR('Sch D. Workings'!D627="",$D$7&lt;=U$7,Y633=0),0,IF(OR(T633="Exceeded Cap",N633="Exceeded Cap",SUM(H633,N633,T633)='Sch D. Workings'!$D$12),"Exceeded Cap",IF((SUMIFS('Sch A. Input'!H625:CJ625,'Sch A. Input'!$H$14:$CJ$14,"Total",'Sch A. Input'!$H$13:$CJ$13,"&lt;="&amp;$AA$7))&gt;'Sch D. Workings'!$D$12,MIN('Sch D. Workings'!AN1634,'Sch D. Workings'!$D$12-N633-T633-H633),'Sch D. Workings'!AN1634)))</f>
        <v>0</v>
      </c>
      <c r="AA633" s="221">
        <f>'Sch D. Workings'!AS1634</f>
        <v>0</v>
      </c>
      <c r="AB633" s="82">
        <f>IFERROR(LOOKUP('Sch D. Workings'!AP1634,$C$10:$C$14,$B$10:$B$14),0)</f>
        <v>0</v>
      </c>
      <c r="AC633" s="99">
        <f>COUNTIFS('Sch D. Workings'!AP1634,"&gt;"&amp;$D$14)</f>
        <v>0</v>
      </c>
    </row>
    <row r="634" spans="3:29" x14ac:dyDescent="0.35">
      <c r="C634" s="81" t="str">
        <f>IF('Sch A. Input'!B626="","",'Sch A. Input'!B626)</f>
        <v/>
      </c>
      <c r="D634" s="81" t="str">
        <f>IF('Sch A. Input'!C626="","",'Sch A. Input'!C626)</f>
        <v/>
      </c>
      <c r="E634" s="85"/>
      <c r="F634" s="85"/>
      <c r="G634" s="99">
        <f>'Sch D. Workings'!G1635</f>
        <v>0</v>
      </c>
      <c r="H634" s="310">
        <f>IF(OR('Sch D. Workings'!D628="",G634=0),0,(IF((SUMIFS('Sch A. Input'!H626:CJ626,'Sch A. Input'!$H$14:$CJ$14,"Total",'Sch A. Input'!$H$13:$CJ$13,"&lt;="&amp;$I$7))&gt;'Sch D. Workings'!$D$12,MIN('Sch D. Workings'!J1635,'Sch D. Workings'!$D$12),'Sch D. Workings'!J1635)))</f>
        <v>0</v>
      </c>
      <c r="I634" s="221">
        <f>'Sch D. Workings'!O1635</f>
        <v>0</v>
      </c>
      <c r="J634" s="82">
        <f>IFERROR(LOOKUP('Sch D. Workings'!L1635,$C$10:$C$14,$B$10:$B$14),0)</f>
        <v>0</v>
      </c>
      <c r="K634" s="99">
        <f>COUNTIFS('Sch D. Workings'!L1635,"&gt;"&amp;$D$14)</f>
        <v>0</v>
      </c>
      <c r="L634" s="300"/>
      <c r="M634" s="78">
        <f>'Sch D. Workings'!Q1635</f>
        <v>0</v>
      </c>
      <c r="N634" s="309">
        <f>IF(OR('Sch D. Workings'!D628="",$D$7&lt;=I$7,M634=0),0,(IF(H634='Sch D. Workings'!$D$12,"Exceeded Cap",IF((SUMIFS('Sch A. Input'!H626:CJ626,'Sch A. Input'!$H$14:$CJ$14,"Total",'Sch A. Input'!$H$13:$CJ$13,"&lt;="&amp;$O$7))&gt;'Sch D. Workings'!$D$12,MIN('Sch D. Workings'!T1635,'Sch D. Workings'!$D$12-H634),'Sch D. Workings'!T1635))))</f>
        <v>0</v>
      </c>
      <c r="O634" s="221">
        <f>'Sch D. Workings'!Y1635</f>
        <v>0</v>
      </c>
      <c r="P634" s="82">
        <f>IFERROR(LOOKUP('Sch D. Workings'!V1635,$C$10:$C$14,$B$10:$B$14),0)</f>
        <v>0</v>
      </c>
      <c r="Q634" s="99">
        <f>COUNTIFS('Sch D. Workings'!V1635,"&gt;"&amp;$D$14)</f>
        <v>0</v>
      </c>
      <c r="R634" s="85"/>
      <c r="S634" s="78">
        <f>'Sch D. Workings'!AA1635</f>
        <v>0</v>
      </c>
      <c r="T634" s="309">
        <f>IF(OR('Sch D. Workings'!D628="",$D$7&lt;=O$7,S634=0),0,IF(OR(N634="Exceeded Cap",SUM(H634,N634)='Sch D. Workings'!$D$12),"Exceeded cap",IF((SUMIFS('Sch A. Input'!H626:CJ626,'Sch A. Input'!$H$14:$CJ$14,"Total",'Sch A. Input'!$H$13:$CJ$13,"&lt;="&amp;$U$7))&gt;'Sch D. Workings'!$D$12,MIN('Sch D. Workings'!AD1635,'Sch D. Workings'!$D$12-N634-H634),'Sch D. Workings'!AD1635)))</f>
        <v>0</v>
      </c>
      <c r="U634" s="221">
        <f>'Sch D. Workings'!AI1635</f>
        <v>0</v>
      </c>
      <c r="V634" s="82">
        <f>IFERROR(LOOKUP('Sch D. Workings'!AF1635,$C$10:$C$14,$B$10:$B$14),0)</f>
        <v>0</v>
      </c>
      <c r="W634" s="99">
        <f>COUNTIFS('Sch D. Workings'!AF1635,"&gt;"&amp;$D$14)</f>
        <v>0</v>
      </c>
      <c r="X634" s="85"/>
      <c r="Y634" s="78">
        <f>'Sch D. Workings'!AK1635</f>
        <v>0</v>
      </c>
      <c r="Z634" s="309">
        <f>IF(OR('Sch D. Workings'!D628="",$D$7&lt;=U$7,Y634=0),0,IF(OR(T634="Exceeded Cap",N634="Exceeded Cap",SUM(H634,N634,T634)='Sch D. Workings'!$D$12),"Exceeded Cap",IF((SUMIFS('Sch A. Input'!H626:CJ626,'Sch A. Input'!$H$14:$CJ$14,"Total",'Sch A. Input'!$H$13:$CJ$13,"&lt;="&amp;$AA$7))&gt;'Sch D. Workings'!$D$12,MIN('Sch D. Workings'!AN1635,'Sch D. Workings'!$D$12-N634-T634-H634),'Sch D. Workings'!AN1635)))</f>
        <v>0</v>
      </c>
      <c r="AA634" s="221">
        <f>'Sch D. Workings'!AS1635</f>
        <v>0</v>
      </c>
      <c r="AB634" s="82">
        <f>IFERROR(LOOKUP('Sch D. Workings'!AP1635,$C$10:$C$14,$B$10:$B$14),0)</f>
        <v>0</v>
      </c>
      <c r="AC634" s="99">
        <f>COUNTIFS('Sch D. Workings'!AP1635,"&gt;"&amp;$D$14)</f>
        <v>0</v>
      </c>
    </row>
    <row r="635" spans="3:29" x14ac:dyDescent="0.35">
      <c r="C635" s="81" t="str">
        <f>IF('Sch A. Input'!B627="","",'Sch A. Input'!B627)</f>
        <v/>
      </c>
      <c r="D635" s="81" t="str">
        <f>IF('Sch A. Input'!C627="","",'Sch A. Input'!C627)</f>
        <v/>
      </c>
      <c r="E635" s="85"/>
      <c r="F635" s="85"/>
      <c r="G635" s="99">
        <f>'Sch D. Workings'!G1636</f>
        <v>0</v>
      </c>
      <c r="H635" s="310">
        <f>IF(OR('Sch D. Workings'!D629="",G635=0),0,(IF((SUMIFS('Sch A. Input'!H627:CJ627,'Sch A. Input'!$H$14:$CJ$14,"Total",'Sch A. Input'!$H$13:$CJ$13,"&lt;="&amp;$I$7))&gt;'Sch D. Workings'!$D$12,MIN('Sch D. Workings'!J1636,'Sch D. Workings'!$D$12),'Sch D. Workings'!J1636)))</f>
        <v>0</v>
      </c>
      <c r="I635" s="221">
        <f>'Sch D. Workings'!O1636</f>
        <v>0</v>
      </c>
      <c r="J635" s="82">
        <f>IFERROR(LOOKUP('Sch D. Workings'!L1636,$C$10:$C$14,$B$10:$B$14),0)</f>
        <v>0</v>
      </c>
      <c r="K635" s="99">
        <f>COUNTIFS('Sch D. Workings'!L1636,"&gt;"&amp;$D$14)</f>
        <v>0</v>
      </c>
      <c r="L635" s="300"/>
      <c r="M635" s="78">
        <f>'Sch D. Workings'!Q1636</f>
        <v>0</v>
      </c>
      <c r="N635" s="309">
        <f>IF(OR('Sch D. Workings'!D629="",$D$7&lt;=I$7,M635=0),0,(IF(H635='Sch D. Workings'!$D$12,"Exceeded Cap",IF((SUMIFS('Sch A. Input'!H627:CJ627,'Sch A. Input'!$H$14:$CJ$14,"Total",'Sch A. Input'!$H$13:$CJ$13,"&lt;="&amp;$O$7))&gt;'Sch D. Workings'!$D$12,MIN('Sch D. Workings'!T1636,'Sch D. Workings'!$D$12-H635),'Sch D. Workings'!T1636))))</f>
        <v>0</v>
      </c>
      <c r="O635" s="221">
        <f>'Sch D. Workings'!Y1636</f>
        <v>0</v>
      </c>
      <c r="P635" s="82">
        <f>IFERROR(LOOKUP('Sch D. Workings'!V1636,$C$10:$C$14,$B$10:$B$14),0)</f>
        <v>0</v>
      </c>
      <c r="Q635" s="99">
        <f>COUNTIFS('Sch D. Workings'!V1636,"&gt;"&amp;$D$14)</f>
        <v>0</v>
      </c>
      <c r="R635" s="85"/>
      <c r="S635" s="78">
        <f>'Sch D. Workings'!AA1636</f>
        <v>0</v>
      </c>
      <c r="T635" s="309">
        <f>IF(OR('Sch D. Workings'!D629="",$D$7&lt;=O$7,S635=0),0,IF(OR(N635="Exceeded Cap",SUM(H635,N635)='Sch D. Workings'!$D$12),"Exceeded cap",IF((SUMIFS('Sch A. Input'!H627:CJ627,'Sch A. Input'!$H$14:$CJ$14,"Total",'Sch A. Input'!$H$13:$CJ$13,"&lt;="&amp;$U$7))&gt;'Sch D. Workings'!$D$12,MIN('Sch D. Workings'!AD1636,'Sch D. Workings'!$D$12-N635-H635),'Sch D. Workings'!AD1636)))</f>
        <v>0</v>
      </c>
      <c r="U635" s="221">
        <f>'Sch D. Workings'!AI1636</f>
        <v>0</v>
      </c>
      <c r="V635" s="82">
        <f>IFERROR(LOOKUP('Sch D. Workings'!AF1636,$C$10:$C$14,$B$10:$B$14),0)</f>
        <v>0</v>
      </c>
      <c r="W635" s="99">
        <f>COUNTIFS('Sch D. Workings'!AF1636,"&gt;"&amp;$D$14)</f>
        <v>0</v>
      </c>
      <c r="X635" s="85"/>
      <c r="Y635" s="78">
        <f>'Sch D. Workings'!AK1636</f>
        <v>0</v>
      </c>
      <c r="Z635" s="309">
        <f>IF(OR('Sch D. Workings'!D629="",$D$7&lt;=U$7,Y635=0),0,IF(OR(T635="Exceeded Cap",N635="Exceeded Cap",SUM(H635,N635,T635)='Sch D. Workings'!$D$12),"Exceeded Cap",IF((SUMIFS('Sch A. Input'!H627:CJ627,'Sch A. Input'!$H$14:$CJ$14,"Total",'Sch A. Input'!$H$13:$CJ$13,"&lt;="&amp;$AA$7))&gt;'Sch D. Workings'!$D$12,MIN('Sch D. Workings'!AN1636,'Sch D. Workings'!$D$12-N635-T635-H635),'Sch D. Workings'!AN1636)))</f>
        <v>0</v>
      </c>
      <c r="AA635" s="221">
        <f>'Sch D. Workings'!AS1636</f>
        <v>0</v>
      </c>
      <c r="AB635" s="82">
        <f>IFERROR(LOOKUP('Sch D. Workings'!AP1636,$C$10:$C$14,$B$10:$B$14),0)</f>
        <v>0</v>
      </c>
      <c r="AC635" s="99">
        <f>COUNTIFS('Sch D. Workings'!AP1636,"&gt;"&amp;$D$14)</f>
        <v>0</v>
      </c>
    </row>
    <row r="636" spans="3:29" x14ac:dyDescent="0.35">
      <c r="C636" s="81" t="str">
        <f>IF('Sch A. Input'!B628="","",'Sch A. Input'!B628)</f>
        <v/>
      </c>
      <c r="D636" s="81" t="str">
        <f>IF('Sch A. Input'!C628="","",'Sch A. Input'!C628)</f>
        <v/>
      </c>
      <c r="E636" s="85"/>
      <c r="F636" s="85"/>
      <c r="G636" s="99">
        <f>'Sch D. Workings'!G1637</f>
        <v>0</v>
      </c>
      <c r="H636" s="310">
        <f>IF(OR('Sch D. Workings'!D630="",G636=0),0,(IF((SUMIFS('Sch A. Input'!H628:CJ628,'Sch A. Input'!$H$14:$CJ$14,"Total",'Sch A. Input'!$H$13:$CJ$13,"&lt;="&amp;$I$7))&gt;'Sch D. Workings'!$D$12,MIN('Sch D. Workings'!J1637,'Sch D. Workings'!$D$12),'Sch D. Workings'!J1637)))</f>
        <v>0</v>
      </c>
      <c r="I636" s="221">
        <f>'Sch D. Workings'!O1637</f>
        <v>0</v>
      </c>
      <c r="J636" s="82">
        <f>IFERROR(LOOKUP('Sch D. Workings'!L1637,$C$10:$C$14,$B$10:$B$14),0)</f>
        <v>0</v>
      </c>
      <c r="K636" s="99">
        <f>COUNTIFS('Sch D. Workings'!L1637,"&gt;"&amp;$D$14)</f>
        <v>0</v>
      </c>
      <c r="L636" s="300"/>
      <c r="M636" s="78">
        <f>'Sch D. Workings'!Q1637</f>
        <v>0</v>
      </c>
      <c r="N636" s="309">
        <f>IF(OR('Sch D. Workings'!D630="",$D$7&lt;=I$7,M636=0),0,(IF(H636='Sch D. Workings'!$D$12,"Exceeded Cap",IF((SUMIFS('Sch A. Input'!H628:CJ628,'Sch A. Input'!$H$14:$CJ$14,"Total",'Sch A. Input'!$H$13:$CJ$13,"&lt;="&amp;$O$7))&gt;'Sch D. Workings'!$D$12,MIN('Sch D. Workings'!T1637,'Sch D. Workings'!$D$12-H636),'Sch D. Workings'!T1637))))</f>
        <v>0</v>
      </c>
      <c r="O636" s="221">
        <f>'Sch D. Workings'!Y1637</f>
        <v>0</v>
      </c>
      <c r="P636" s="82">
        <f>IFERROR(LOOKUP('Sch D. Workings'!V1637,$C$10:$C$14,$B$10:$B$14),0)</f>
        <v>0</v>
      </c>
      <c r="Q636" s="99">
        <f>COUNTIFS('Sch D. Workings'!V1637,"&gt;"&amp;$D$14)</f>
        <v>0</v>
      </c>
      <c r="R636" s="85"/>
      <c r="S636" s="78">
        <f>'Sch D. Workings'!AA1637</f>
        <v>0</v>
      </c>
      <c r="T636" s="309">
        <f>IF(OR('Sch D. Workings'!D630="",$D$7&lt;=O$7,S636=0),0,IF(OR(N636="Exceeded Cap",SUM(H636,N636)='Sch D. Workings'!$D$12),"Exceeded cap",IF((SUMIFS('Sch A. Input'!H628:CJ628,'Sch A. Input'!$H$14:$CJ$14,"Total",'Sch A. Input'!$H$13:$CJ$13,"&lt;="&amp;$U$7))&gt;'Sch D. Workings'!$D$12,MIN('Sch D. Workings'!AD1637,'Sch D. Workings'!$D$12-N636-H636),'Sch D. Workings'!AD1637)))</f>
        <v>0</v>
      </c>
      <c r="U636" s="221">
        <f>'Sch D. Workings'!AI1637</f>
        <v>0</v>
      </c>
      <c r="V636" s="82">
        <f>IFERROR(LOOKUP('Sch D. Workings'!AF1637,$C$10:$C$14,$B$10:$B$14),0)</f>
        <v>0</v>
      </c>
      <c r="W636" s="99">
        <f>COUNTIFS('Sch D. Workings'!AF1637,"&gt;"&amp;$D$14)</f>
        <v>0</v>
      </c>
      <c r="X636" s="85"/>
      <c r="Y636" s="78">
        <f>'Sch D. Workings'!AK1637</f>
        <v>0</v>
      </c>
      <c r="Z636" s="309">
        <f>IF(OR('Sch D. Workings'!D630="",$D$7&lt;=U$7,Y636=0),0,IF(OR(T636="Exceeded Cap",N636="Exceeded Cap",SUM(H636,N636,T636)='Sch D. Workings'!$D$12),"Exceeded Cap",IF((SUMIFS('Sch A. Input'!H628:CJ628,'Sch A. Input'!$H$14:$CJ$14,"Total",'Sch A. Input'!$H$13:$CJ$13,"&lt;="&amp;$AA$7))&gt;'Sch D. Workings'!$D$12,MIN('Sch D. Workings'!AN1637,'Sch D. Workings'!$D$12-N636-T636-H636),'Sch D. Workings'!AN1637)))</f>
        <v>0</v>
      </c>
      <c r="AA636" s="221">
        <f>'Sch D. Workings'!AS1637</f>
        <v>0</v>
      </c>
      <c r="AB636" s="82">
        <f>IFERROR(LOOKUP('Sch D. Workings'!AP1637,$C$10:$C$14,$B$10:$B$14),0)</f>
        <v>0</v>
      </c>
      <c r="AC636" s="99">
        <f>COUNTIFS('Sch D. Workings'!AP1637,"&gt;"&amp;$D$14)</f>
        <v>0</v>
      </c>
    </row>
    <row r="637" spans="3:29" x14ac:dyDescent="0.35">
      <c r="C637" s="81" t="str">
        <f>IF('Sch A. Input'!B629="","",'Sch A. Input'!B629)</f>
        <v/>
      </c>
      <c r="D637" s="81" t="str">
        <f>IF('Sch A. Input'!C629="","",'Sch A. Input'!C629)</f>
        <v/>
      </c>
      <c r="E637" s="85"/>
      <c r="F637" s="85"/>
      <c r="G637" s="99">
        <f>'Sch D. Workings'!G1638</f>
        <v>0</v>
      </c>
      <c r="H637" s="310">
        <f>IF(OR('Sch D. Workings'!D631="",G637=0),0,(IF((SUMIFS('Sch A. Input'!H629:CJ629,'Sch A. Input'!$H$14:$CJ$14,"Total",'Sch A. Input'!$H$13:$CJ$13,"&lt;="&amp;$I$7))&gt;'Sch D. Workings'!$D$12,MIN('Sch D. Workings'!J1638,'Sch D. Workings'!$D$12),'Sch D. Workings'!J1638)))</f>
        <v>0</v>
      </c>
      <c r="I637" s="221">
        <f>'Sch D. Workings'!O1638</f>
        <v>0</v>
      </c>
      <c r="J637" s="82">
        <f>IFERROR(LOOKUP('Sch D. Workings'!L1638,$C$10:$C$14,$B$10:$B$14),0)</f>
        <v>0</v>
      </c>
      <c r="K637" s="99">
        <f>COUNTIFS('Sch D. Workings'!L1638,"&gt;"&amp;$D$14)</f>
        <v>0</v>
      </c>
      <c r="L637" s="300"/>
      <c r="M637" s="78">
        <f>'Sch D. Workings'!Q1638</f>
        <v>0</v>
      </c>
      <c r="N637" s="309">
        <f>IF(OR('Sch D. Workings'!D631="",$D$7&lt;=I$7,M637=0),0,(IF(H637='Sch D. Workings'!$D$12,"Exceeded Cap",IF((SUMIFS('Sch A. Input'!H629:CJ629,'Sch A. Input'!$H$14:$CJ$14,"Total",'Sch A. Input'!$H$13:$CJ$13,"&lt;="&amp;$O$7))&gt;'Sch D. Workings'!$D$12,MIN('Sch D. Workings'!T1638,'Sch D. Workings'!$D$12-H637),'Sch D. Workings'!T1638))))</f>
        <v>0</v>
      </c>
      <c r="O637" s="221">
        <f>'Sch D. Workings'!Y1638</f>
        <v>0</v>
      </c>
      <c r="P637" s="82">
        <f>IFERROR(LOOKUP('Sch D. Workings'!V1638,$C$10:$C$14,$B$10:$B$14),0)</f>
        <v>0</v>
      </c>
      <c r="Q637" s="99">
        <f>COUNTIFS('Sch D. Workings'!V1638,"&gt;"&amp;$D$14)</f>
        <v>0</v>
      </c>
      <c r="R637" s="85"/>
      <c r="S637" s="78">
        <f>'Sch D. Workings'!AA1638</f>
        <v>0</v>
      </c>
      <c r="T637" s="309">
        <f>IF(OR('Sch D. Workings'!D631="",$D$7&lt;=O$7,S637=0),0,IF(OR(N637="Exceeded Cap",SUM(H637,N637)='Sch D. Workings'!$D$12),"Exceeded cap",IF((SUMIFS('Sch A. Input'!H629:CJ629,'Sch A. Input'!$H$14:$CJ$14,"Total",'Sch A. Input'!$H$13:$CJ$13,"&lt;="&amp;$U$7))&gt;'Sch D. Workings'!$D$12,MIN('Sch D. Workings'!AD1638,'Sch D. Workings'!$D$12-N637-H637),'Sch D. Workings'!AD1638)))</f>
        <v>0</v>
      </c>
      <c r="U637" s="221">
        <f>'Sch D. Workings'!AI1638</f>
        <v>0</v>
      </c>
      <c r="V637" s="82">
        <f>IFERROR(LOOKUP('Sch D. Workings'!AF1638,$C$10:$C$14,$B$10:$B$14),0)</f>
        <v>0</v>
      </c>
      <c r="W637" s="99">
        <f>COUNTIFS('Sch D. Workings'!AF1638,"&gt;"&amp;$D$14)</f>
        <v>0</v>
      </c>
      <c r="X637" s="85"/>
      <c r="Y637" s="78">
        <f>'Sch D. Workings'!AK1638</f>
        <v>0</v>
      </c>
      <c r="Z637" s="309">
        <f>IF(OR('Sch D. Workings'!D631="",$D$7&lt;=U$7,Y637=0),0,IF(OR(T637="Exceeded Cap",N637="Exceeded Cap",SUM(H637,N637,T637)='Sch D. Workings'!$D$12),"Exceeded Cap",IF((SUMIFS('Sch A. Input'!H629:CJ629,'Sch A. Input'!$H$14:$CJ$14,"Total",'Sch A. Input'!$H$13:$CJ$13,"&lt;="&amp;$AA$7))&gt;'Sch D. Workings'!$D$12,MIN('Sch D. Workings'!AN1638,'Sch D. Workings'!$D$12-N637-T637-H637),'Sch D. Workings'!AN1638)))</f>
        <v>0</v>
      </c>
      <c r="AA637" s="221">
        <f>'Sch D. Workings'!AS1638</f>
        <v>0</v>
      </c>
      <c r="AB637" s="82">
        <f>IFERROR(LOOKUP('Sch D. Workings'!AP1638,$C$10:$C$14,$B$10:$B$14),0)</f>
        <v>0</v>
      </c>
      <c r="AC637" s="99">
        <f>COUNTIFS('Sch D. Workings'!AP1638,"&gt;"&amp;$D$14)</f>
        <v>0</v>
      </c>
    </row>
    <row r="638" spans="3:29" x14ac:dyDescent="0.35">
      <c r="C638" s="81" t="str">
        <f>IF('Sch A. Input'!B630="","",'Sch A. Input'!B630)</f>
        <v/>
      </c>
      <c r="D638" s="81" t="str">
        <f>IF('Sch A. Input'!C630="","",'Sch A. Input'!C630)</f>
        <v/>
      </c>
      <c r="E638" s="85"/>
      <c r="F638" s="85"/>
      <c r="G638" s="99">
        <f>'Sch D. Workings'!G1639</f>
        <v>0</v>
      </c>
      <c r="H638" s="310">
        <f>IF(OR('Sch D. Workings'!D632="",G638=0),0,(IF((SUMIFS('Sch A. Input'!H630:CJ630,'Sch A. Input'!$H$14:$CJ$14,"Total",'Sch A. Input'!$H$13:$CJ$13,"&lt;="&amp;$I$7))&gt;'Sch D. Workings'!$D$12,MIN('Sch D. Workings'!J1639,'Sch D. Workings'!$D$12),'Sch D. Workings'!J1639)))</f>
        <v>0</v>
      </c>
      <c r="I638" s="221">
        <f>'Sch D. Workings'!O1639</f>
        <v>0</v>
      </c>
      <c r="J638" s="82">
        <f>IFERROR(LOOKUP('Sch D. Workings'!L1639,$C$10:$C$14,$B$10:$B$14),0)</f>
        <v>0</v>
      </c>
      <c r="K638" s="99">
        <f>COUNTIFS('Sch D. Workings'!L1639,"&gt;"&amp;$D$14)</f>
        <v>0</v>
      </c>
      <c r="L638" s="300"/>
      <c r="M638" s="78">
        <f>'Sch D. Workings'!Q1639</f>
        <v>0</v>
      </c>
      <c r="N638" s="309">
        <f>IF(OR('Sch D. Workings'!D632="",$D$7&lt;=I$7,M638=0),0,(IF(H638='Sch D. Workings'!$D$12,"Exceeded Cap",IF((SUMIFS('Sch A. Input'!H630:CJ630,'Sch A. Input'!$H$14:$CJ$14,"Total",'Sch A. Input'!$H$13:$CJ$13,"&lt;="&amp;$O$7))&gt;'Sch D. Workings'!$D$12,MIN('Sch D. Workings'!T1639,'Sch D. Workings'!$D$12-H638),'Sch D. Workings'!T1639))))</f>
        <v>0</v>
      </c>
      <c r="O638" s="221">
        <f>'Sch D. Workings'!Y1639</f>
        <v>0</v>
      </c>
      <c r="P638" s="82">
        <f>IFERROR(LOOKUP('Sch D. Workings'!V1639,$C$10:$C$14,$B$10:$B$14),0)</f>
        <v>0</v>
      </c>
      <c r="Q638" s="99">
        <f>COUNTIFS('Sch D. Workings'!V1639,"&gt;"&amp;$D$14)</f>
        <v>0</v>
      </c>
      <c r="R638" s="85"/>
      <c r="S638" s="78">
        <f>'Sch D. Workings'!AA1639</f>
        <v>0</v>
      </c>
      <c r="T638" s="309">
        <f>IF(OR('Sch D. Workings'!D632="",$D$7&lt;=O$7,S638=0),0,IF(OR(N638="Exceeded Cap",SUM(H638,N638)='Sch D. Workings'!$D$12),"Exceeded cap",IF((SUMIFS('Sch A. Input'!H630:CJ630,'Sch A. Input'!$H$14:$CJ$14,"Total",'Sch A. Input'!$H$13:$CJ$13,"&lt;="&amp;$U$7))&gt;'Sch D. Workings'!$D$12,MIN('Sch D. Workings'!AD1639,'Sch D. Workings'!$D$12-N638-H638),'Sch D. Workings'!AD1639)))</f>
        <v>0</v>
      </c>
      <c r="U638" s="221">
        <f>'Sch D. Workings'!AI1639</f>
        <v>0</v>
      </c>
      <c r="V638" s="82">
        <f>IFERROR(LOOKUP('Sch D. Workings'!AF1639,$C$10:$C$14,$B$10:$B$14),0)</f>
        <v>0</v>
      </c>
      <c r="W638" s="99">
        <f>COUNTIFS('Sch D. Workings'!AF1639,"&gt;"&amp;$D$14)</f>
        <v>0</v>
      </c>
      <c r="X638" s="85"/>
      <c r="Y638" s="78">
        <f>'Sch D. Workings'!AK1639</f>
        <v>0</v>
      </c>
      <c r="Z638" s="309">
        <f>IF(OR('Sch D. Workings'!D632="",$D$7&lt;=U$7,Y638=0),0,IF(OR(T638="Exceeded Cap",N638="Exceeded Cap",SUM(H638,N638,T638)='Sch D. Workings'!$D$12),"Exceeded Cap",IF((SUMIFS('Sch A. Input'!H630:CJ630,'Sch A. Input'!$H$14:$CJ$14,"Total",'Sch A. Input'!$H$13:$CJ$13,"&lt;="&amp;$AA$7))&gt;'Sch D. Workings'!$D$12,MIN('Sch D. Workings'!AN1639,'Sch D. Workings'!$D$12-N638-T638-H638),'Sch D. Workings'!AN1639)))</f>
        <v>0</v>
      </c>
      <c r="AA638" s="221">
        <f>'Sch D. Workings'!AS1639</f>
        <v>0</v>
      </c>
      <c r="AB638" s="82">
        <f>IFERROR(LOOKUP('Sch D. Workings'!AP1639,$C$10:$C$14,$B$10:$B$14),0)</f>
        <v>0</v>
      </c>
      <c r="AC638" s="99">
        <f>COUNTIFS('Sch D. Workings'!AP1639,"&gt;"&amp;$D$14)</f>
        <v>0</v>
      </c>
    </row>
    <row r="639" spans="3:29" x14ac:dyDescent="0.35">
      <c r="C639" s="81" t="str">
        <f>IF('Sch A. Input'!B631="","",'Sch A. Input'!B631)</f>
        <v/>
      </c>
      <c r="D639" s="81" t="str">
        <f>IF('Sch A. Input'!C631="","",'Sch A. Input'!C631)</f>
        <v/>
      </c>
      <c r="E639" s="85"/>
      <c r="F639" s="85"/>
      <c r="G639" s="99">
        <f>'Sch D. Workings'!G1640</f>
        <v>0</v>
      </c>
      <c r="H639" s="310">
        <f>IF(OR('Sch D. Workings'!D633="",G639=0),0,(IF((SUMIFS('Sch A. Input'!H631:CJ631,'Sch A. Input'!$H$14:$CJ$14,"Total",'Sch A. Input'!$H$13:$CJ$13,"&lt;="&amp;$I$7))&gt;'Sch D. Workings'!$D$12,MIN('Sch D. Workings'!J1640,'Sch D. Workings'!$D$12),'Sch D. Workings'!J1640)))</f>
        <v>0</v>
      </c>
      <c r="I639" s="221">
        <f>'Sch D. Workings'!O1640</f>
        <v>0</v>
      </c>
      <c r="J639" s="82">
        <f>IFERROR(LOOKUP('Sch D. Workings'!L1640,$C$10:$C$14,$B$10:$B$14),0)</f>
        <v>0</v>
      </c>
      <c r="K639" s="99">
        <f>COUNTIFS('Sch D. Workings'!L1640,"&gt;"&amp;$D$14)</f>
        <v>0</v>
      </c>
      <c r="L639" s="300"/>
      <c r="M639" s="78">
        <f>'Sch D. Workings'!Q1640</f>
        <v>0</v>
      </c>
      <c r="N639" s="309">
        <f>IF(OR('Sch D. Workings'!D633="",$D$7&lt;=I$7,M639=0),0,(IF(H639='Sch D. Workings'!$D$12,"Exceeded Cap",IF((SUMIFS('Sch A. Input'!H631:CJ631,'Sch A. Input'!$H$14:$CJ$14,"Total",'Sch A. Input'!$H$13:$CJ$13,"&lt;="&amp;$O$7))&gt;'Sch D. Workings'!$D$12,MIN('Sch D. Workings'!T1640,'Sch D. Workings'!$D$12-H639),'Sch D. Workings'!T1640))))</f>
        <v>0</v>
      </c>
      <c r="O639" s="221">
        <f>'Sch D. Workings'!Y1640</f>
        <v>0</v>
      </c>
      <c r="P639" s="82">
        <f>IFERROR(LOOKUP('Sch D. Workings'!V1640,$C$10:$C$14,$B$10:$B$14),0)</f>
        <v>0</v>
      </c>
      <c r="Q639" s="99">
        <f>COUNTIFS('Sch D. Workings'!V1640,"&gt;"&amp;$D$14)</f>
        <v>0</v>
      </c>
      <c r="R639" s="85"/>
      <c r="S639" s="78">
        <f>'Sch D. Workings'!AA1640</f>
        <v>0</v>
      </c>
      <c r="T639" s="309">
        <f>IF(OR('Sch D. Workings'!D633="",$D$7&lt;=O$7,S639=0),0,IF(OR(N639="Exceeded Cap",SUM(H639,N639)='Sch D. Workings'!$D$12),"Exceeded cap",IF((SUMIFS('Sch A. Input'!H631:CJ631,'Sch A. Input'!$H$14:$CJ$14,"Total",'Sch A. Input'!$H$13:$CJ$13,"&lt;="&amp;$U$7))&gt;'Sch D. Workings'!$D$12,MIN('Sch D. Workings'!AD1640,'Sch D. Workings'!$D$12-N639-H639),'Sch D. Workings'!AD1640)))</f>
        <v>0</v>
      </c>
      <c r="U639" s="221">
        <f>'Sch D. Workings'!AI1640</f>
        <v>0</v>
      </c>
      <c r="V639" s="82">
        <f>IFERROR(LOOKUP('Sch D. Workings'!AF1640,$C$10:$C$14,$B$10:$B$14),0)</f>
        <v>0</v>
      </c>
      <c r="W639" s="99">
        <f>COUNTIFS('Sch D. Workings'!AF1640,"&gt;"&amp;$D$14)</f>
        <v>0</v>
      </c>
      <c r="X639" s="85"/>
      <c r="Y639" s="78">
        <f>'Sch D. Workings'!AK1640</f>
        <v>0</v>
      </c>
      <c r="Z639" s="309">
        <f>IF(OR('Sch D. Workings'!D633="",$D$7&lt;=U$7,Y639=0),0,IF(OR(T639="Exceeded Cap",N639="Exceeded Cap",SUM(H639,N639,T639)='Sch D. Workings'!$D$12),"Exceeded Cap",IF((SUMIFS('Sch A. Input'!H631:CJ631,'Sch A. Input'!$H$14:$CJ$14,"Total",'Sch A. Input'!$H$13:$CJ$13,"&lt;="&amp;$AA$7))&gt;'Sch D. Workings'!$D$12,MIN('Sch D. Workings'!AN1640,'Sch D. Workings'!$D$12-N639-T639-H639),'Sch D. Workings'!AN1640)))</f>
        <v>0</v>
      </c>
      <c r="AA639" s="221">
        <f>'Sch D. Workings'!AS1640</f>
        <v>0</v>
      </c>
      <c r="AB639" s="82">
        <f>IFERROR(LOOKUP('Sch D. Workings'!AP1640,$C$10:$C$14,$B$10:$B$14),0)</f>
        <v>0</v>
      </c>
      <c r="AC639" s="99">
        <f>COUNTIFS('Sch D. Workings'!AP1640,"&gt;"&amp;$D$14)</f>
        <v>0</v>
      </c>
    </row>
    <row r="640" spans="3:29" x14ac:dyDescent="0.35">
      <c r="C640" s="81" t="str">
        <f>IF('Sch A. Input'!B632="","",'Sch A. Input'!B632)</f>
        <v/>
      </c>
      <c r="D640" s="81" t="str">
        <f>IF('Sch A. Input'!C632="","",'Sch A. Input'!C632)</f>
        <v/>
      </c>
      <c r="E640" s="85"/>
      <c r="F640" s="85"/>
      <c r="G640" s="99">
        <f>'Sch D. Workings'!G1641</f>
        <v>0</v>
      </c>
      <c r="H640" s="310">
        <f>IF(OR('Sch D. Workings'!D634="",G640=0),0,(IF((SUMIFS('Sch A. Input'!H632:CJ632,'Sch A. Input'!$H$14:$CJ$14,"Total",'Sch A. Input'!$H$13:$CJ$13,"&lt;="&amp;$I$7))&gt;'Sch D. Workings'!$D$12,MIN('Sch D. Workings'!J1641,'Sch D. Workings'!$D$12),'Sch D. Workings'!J1641)))</f>
        <v>0</v>
      </c>
      <c r="I640" s="221">
        <f>'Sch D. Workings'!O1641</f>
        <v>0</v>
      </c>
      <c r="J640" s="82">
        <f>IFERROR(LOOKUP('Sch D. Workings'!L1641,$C$10:$C$14,$B$10:$B$14),0)</f>
        <v>0</v>
      </c>
      <c r="K640" s="99">
        <f>COUNTIFS('Sch D. Workings'!L1641,"&gt;"&amp;$D$14)</f>
        <v>0</v>
      </c>
      <c r="L640" s="300"/>
      <c r="M640" s="78">
        <f>'Sch D. Workings'!Q1641</f>
        <v>0</v>
      </c>
      <c r="N640" s="309">
        <f>IF(OR('Sch D. Workings'!D634="",$D$7&lt;=I$7,M640=0),0,(IF(H640='Sch D. Workings'!$D$12,"Exceeded Cap",IF((SUMIFS('Sch A. Input'!H632:CJ632,'Sch A. Input'!$H$14:$CJ$14,"Total",'Sch A. Input'!$H$13:$CJ$13,"&lt;="&amp;$O$7))&gt;'Sch D. Workings'!$D$12,MIN('Sch D. Workings'!T1641,'Sch D. Workings'!$D$12-H640),'Sch D. Workings'!T1641))))</f>
        <v>0</v>
      </c>
      <c r="O640" s="221">
        <f>'Sch D. Workings'!Y1641</f>
        <v>0</v>
      </c>
      <c r="P640" s="82">
        <f>IFERROR(LOOKUP('Sch D. Workings'!V1641,$C$10:$C$14,$B$10:$B$14),0)</f>
        <v>0</v>
      </c>
      <c r="Q640" s="99">
        <f>COUNTIFS('Sch D. Workings'!V1641,"&gt;"&amp;$D$14)</f>
        <v>0</v>
      </c>
      <c r="R640" s="85"/>
      <c r="S640" s="78">
        <f>'Sch D. Workings'!AA1641</f>
        <v>0</v>
      </c>
      <c r="T640" s="309">
        <f>IF(OR('Sch D. Workings'!D634="",$D$7&lt;=O$7,S640=0),0,IF(OR(N640="Exceeded Cap",SUM(H640,N640)='Sch D. Workings'!$D$12),"Exceeded cap",IF((SUMIFS('Sch A. Input'!H632:CJ632,'Sch A. Input'!$H$14:$CJ$14,"Total",'Sch A. Input'!$H$13:$CJ$13,"&lt;="&amp;$U$7))&gt;'Sch D. Workings'!$D$12,MIN('Sch D. Workings'!AD1641,'Sch D. Workings'!$D$12-N640-H640),'Sch D. Workings'!AD1641)))</f>
        <v>0</v>
      </c>
      <c r="U640" s="221">
        <f>'Sch D. Workings'!AI1641</f>
        <v>0</v>
      </c>
      <c r="V640" s="82">
        <f>IFERROR(LOOKUP('Sch D. Workings'!AF1641,$C$10:$C$14,$B$10:$B$14),0)</f>
        <v>0</v>
      </c>
      <c r="W640" s="99">
        <f>COUNTIFS('Sch D. Workings'!AF1641,"&gt;"&amp;$D$14)</f>
        <v>0</v>
      </c>
      <c r="X640" s="85"/>
      <c r="Y640" s="78">
        <f>'Sch D. Workings'!AK1641</f>
        <v>0</v>
      </c>
      <c r="Z640" s="309">
        <f>IF(OR('Sch D. Workings'!D634="",$D$7&lt;=U$7,Y640=0),0,IF(OR(T640="Exceeded Cap",N640="Exceeded Cap",SUM(H640,N640,T640)='Sch D. Workings'!$D$12),"Exceeded Cap",IF((SUMIFS('Sch A. Input'!H632:CJ632,'Sch A. Input'!$H$14:$CJ$14,"Total",'Sch A. Input'!$H$13:$CJ$13,"&lt;="&amp;$AA$7))&gt;'Sch D. Workings'!$D$12,MIN('Sch D. Workings'!AN1641,'Sch D. Workings'!$D$12-N640-T640-H640),'Sch D. Workings'!AN1641)))</f>
        <v>0</v>
      </c>
      <c r="AA640" s="221">
        <f>'Sch D. Workings'!AS1641</f>
        <v>0</v>
      </c>
      <c r="AB640" s="82">
        <f>IFERROR(LOOKUP('Sch D. Workings'!AP1641,$C$10:$C$14,$B$10:$B$14),0)</f>
        <v>0</v>
      </c>
      <c r="AC640" s="99">
        <f>COUNTIFS('Sch D. Workings'!AP1641,"&gt;"&amp;$D$14)</f>
        <v>0</v>
      </c>
    </row>
    <row r="641" spans="3:29" x14ac:dyDescent="0.35">
      <c r="C641" s="81" t="str">
        <f>IF('Sch A. Input'!B633="","",'Sch A. Input'!B633)</f>
        <v/>
      </c>
      <c r="D641" s="81" t="str">
        <f>IF('Sch A. Input'!C633="","",'Sch A. Input'!C633)</f>
        <v/>
      </c>
      <c r="E641" s="85"/>
      <c r="F641" s="85"/>
      <c r="G641" s="99">
        <f>'Sch D. Workings'!G1642</f>
        <v>0</v>
      </c>
      <c r="H641" s="310">
        <f>IF(OR('Sch D. Workings'!D635="",G641=0),0,(IF((SUMIFS('Sch A. Input'!H633:CJ633,'Sch A. Input'!$H$14:$CJ$14,"Total",'Sch A. Input'!$H$13:$CJ$13,"&lt;="&amp;$I$7))&gt;'Sch D. Workings'!$D$12,MIN('Sch D. Workings'!J1642,'Sch D. Workings'!$D$12),'Sch D. Workings'!J1642)))</f>
        <v>0</v>
      </c>
      <c r="I641" s="221">
        <f>'Sch D. Workings'!O1642</f>
        <v>0</v>
      </c>
      <c r="J641" s="82">
        <f>IFERROR(LOOKUP('Sch D. Workings'!L1642,$C$10:$C$14,$B$10:$B$14),0)</f>
        <v>0</v>
      </c>
      <c r="K641" s="99">
        <f>COUNTIFS('Sch D. Workings'!L1642,"&gt;"&amp;$D$14)</f>
        <v>0</v>
      </c>
      <c r="L641" s="300"/>
      <c r="M641" s="78">
        <f>'Sch D. Workings'!Q1642</f>
        <v>0</v>
      </c>
      <c r="N641" s="309">
        <f>IF(OR('Sch D. Workings'!D635="",$D$7&lt;=I$7,M641=0),0,(IF(H641='Sch D. Workings'!$D$12,"Exceeded Cap",IF((SUMIFS('Sch A. Input'!H633:CJ633,'Sch A. Input'!$H$14:$CJ$14,"Total",'Sch A. Input'!$H$13:$CJ$13,"&lt;="&amp;$O$7))&gt;'Sch D. Workings'!$D$12,MIN('Sch D. Workings'!T1642,'Sch D. Workings'!$D$12-H641),'Sch D. Workings'!T1642))))</f>
        <v>0</v>
      </c>
      <c r="O641" s="221">
        <f>'Sch D. Workings'!Y1642</f>
        <v>0</v>
      </c>
      <c r="P641" s="82">
        <f>IFERROR(LOOKUP('Sch D. Workings'!V1642,$C$10:$C$14,$B$10:$B$14),0)</f>
        <v>0</v>
      </c>
      <c r="Q641" s="99">
        <f>COUNTIFS('Sch D. Workings'!V1642,"&gt;"&amp;$D$14)</f>
        <v>0</v>
      </c>
      <c r="R641" s="85"/>
      <c r="S641" s="78">
        <f>'Sch D. Workings'!AA1642</f>
        <v>0</v>
      </c>
      <c r="T641" s="309">
        <f>IF(OR('Sch D. Workings'!D635="",$D$7&lt;=O$7,S641=0),0,IF(OR(N641="Exceeded Cap",SUM(H641,N641)='Sch D. Workings'!$D$12),"Exceeded cap",IF((SUMIFS('Sch A. Input'!H633:CJ633,'Sch A. Input'!$H$14:$CJ$14,"Total",'Sch A. Input'!$H$13:$CJ$13,"&lt;="&amp;$U$7))&gt;'Sch D. Workings'!$D$12,MIN('Sch D. Workings'!AD1642,'Sch D. Workings'!$D$12-N641-H641),'Sch D. Workings'!AD1642)))</f>
        <v>0</v>
      </c>
      <c r="U641" s="221">
        <f>'Sch D. Workings'!AI1642</f>
        <v>0</v>
      </c>
      <c r="V641" s="82">
        <f>IFERROR(LOOKUP('Sch D. Workings'!AF1642,$C$10:$C$14,$B$10:$B$14),0)</f>
        <v>0</v>
      </c>
      <c r="W641" s="99">
        <f>COUNTIFS('Sch D. Workings'!AF1642,"&gt;"&amp;$D$14)</f>
        <v>0</v>
      </c>
      <c r="X641" s="85"/>
      <c r="Y641" s="78">
        <f>'Sch D. Workings'!AK1642</f>
        <v>0</v>
      </c>
      <c r="Z641" s="309">
        <f>IF(OR('Sch D. Workings'!D635="",$D$7&lt;=U$7,Y641=0),0,IF(OR(T641="Exceeded Cap",N641="Exceeded Cap",SUM(H641,N641,T641)='Sch D. Workings'!$D$12),"Exceeded Cap",IF((SUMIFS('Sch A. Input'!H633:CJ633,'Sch A. Input'!$H$14:$CJ$14,"Total",'Sch A. Input'!$H$13:$CJ$13,"&lt;="&amp;$AA$7))&gt;'Sch D. Workings'!$D$12,MIN('Sch D. Workings'!AN1642,'Sch D. Workings'!$D$12-N641-T641-H641),'Sch D. Workings'!AN1642)))</f>
        <v>0</v>
      </c>
      <c r="AA641" s="221">
        <f>'Sch D. Workings'!AS1642</f>
        <v>0</v>
      </c>
      <c r="AB641" s="82">
        <f>IFERROR(LOOKUP('Sch D. Workings'!AP1642,$C$10:$C$14,$B$10:$B$14),0)</f>
        <v>0</v>
      </c>
      <c r="AC641" s="99">
        <f>COUNTIFS('Sch D. Workings'!AP1642,"&gt;"&amp;$D$14)</f>
        <v>0</v>
      </c>
    </row>
    <row r="642" spans="3:29" x14ac:dyDescent="0.35">
      <c r="C642" s="81" t="str">
        <f>IF('Sch A. Input'!B634="","",'Sch A. Input'!B634)</f>
        <v/>
      </c>
      <c r="D642" s="81" t="str">
        <f>IF('Sch A. Input'!C634="","",'Sch A. Input'!C634)</f>
        <v/>
      </c>
      <c r="E642" s="85"/>
      <c r="F642" s="85"/>
      <c r="G642" s="99">
        <f>'Sch D. Workings'!G1643</f>
        <v>0</v>
      </c>
      <c r="H642" s="310">
        <f>IF(OR('Sch D. Workings'!D636="",G642=0),0,(IF((SUMIFS('Sch A. Input'!H634:CJ634,'Sch A. Input'!$H$14:$CJ$14,"Total",'Sch A. Input'!$H$13:$CJ$13,"&lt;="&amp;$I$7))&gt;'Sch D. Workings'!$D$12,MIN('Sch D. Workings'!J1643,'Sch D. Workings'!$D$12),'Sch D. Workings'!J1643)))</f>
        <v>0</v>
      </c>
      <c r="I642" s="221">
        <f>'Sch D. Workings'!O1643</f>
        <v>0</v>
      </c>
      <c r="J642" s="82">
        <f>IFERROR(LOOKUP('Sch D. Workings'!L1643,$C$10:$C$14,$B$10:$B$14),0)</f>
        <v>0</v>
      </c>
      <c r="K642" s="99">
        <f>COUNTIFS('Sch D. Workings'!L1643,"&gt;"&amp;$D$14)</f>
        <v>0</v>
      </c>
      <c r="L642" s="300"/>
      <c r="M642" s="78">
        <f>'Sch D. Workings'!Q1643</f>
        <v>0</v>
      </c>
      <c r="N642" s="309">
        <f>IF(OR('Sch D. Workings'!D636="",$D$7&lt;=I$7,M642=0),0,(IF(H642='Sch D. Workings'!$D$12,"Exceeded Cap",IF((SUMIFS('Sch A. Input'!H634:CJ634,'Sch A. Input'!$H$14:$CJ$14,"Total",'Sch A. Input'!$H$13:$CJ$13,"&lt;="&amp;$O$7))&gt;'Sch D. Workings'!$D$12,MIN('Sch D. Workings'!T1643,'Sch D. Workings'!$D$12-H642),'Sch D. Workings'!T1643))))</f>
        <v>0</v>
      </c>
      <c r="O642" s="221">
        <f>'Sch D. Workings'!Y1643</f>
        <v>0</v>
      </c>
      <c r="P642" s="82">
        <f>IFERROR(LOOKUP('Sch D. Workings'!V1643,$C$10:$C$14,$B$10:$B$14),0)</f>
        <v>0</v>
      </c>
      <c r="Q642" s="99">
        <f>COUNTIFS('Sch D. Workings'!V1643,"&gt;"&amp;$D$14)</f>
        <v>0</v>
      </c>
      <c r="R642" s="85"/>
      <c r="S642" s="78">
        <f>'Sch D. Workings'!AA1643</f>
        <v>0</v>
      </c>
      <c r="T642" s="309">
        <f>IF(OR('Sch D. Workings'!D636="",$D$7&lt;=O$7,S642=0),0,IF(OR(N642="Exceeded Cap",SUM(H642,N642)='Sch D. Workings'!$D$12),"Exceeded cap",IF((SUMIFS('Sch A. Input'!H634:CJ634,'Sch A. Input'!$H$14:$CJ$14,"Total",'Sch A. Input'!$H$13:$CJ$13,"&lt;="&amp;$U$7))&gt;'Sch D. Workings'!$D$12,MIN('Sch D. Workings'!AD1643,'Sch D. Workings'!$D$12-N642-H642),'Sch D. Workings'!AD1643)))</f>
        <v>0</v>
      </c>
      <c r="U642" s="221">
        <f>'Sch D. Workings'!AI1643</f>
        <v>0</v>
      </c>
      <c r="V642" s="82">
        <f>IFERROR(LOOKUP('Sch D. Workings'!AF1643,$C$10:$C$14,$B$10:$B$14),0)</f>
        <v>0</v>
      </c>
      <c r="W642" s="99">
        <f>COUNTIFS('Sch D. Workings'!AF1643,"&gt;"&amp;$D$14)</f>
        <v>0</v>
      </c>
      <c r="X642" s="85"/>
      <c r="Y642" s="78">
        <f>'Sch D. Workings'!AK1643</f>
        <v>0</v>
      </c>
      <c r="Z642" s="309">
        <f>IF(OR('Sch D. Workings'!D636="",$D$7&lt;=U$7,Y642=0),0,IF(OR(T642="Exceeded Cap",N642="Exceeded Cap",SUM(H642,N642,T642)='Sch D. Workings'!$D$12),"Exceeded Cap",IF((SUMIFS('Sch A. Input'!H634:CJ634,'Sch A. Input'!$H$14:$CJ$14,"Total",'Sch A. Input'!$H$13:$CJ$13,"&lt;="&amp;$AA$7))&gt;'Sch D. Workings'!$D$12,MIN('Sch D. Workings'!AN1643,'Sch D. Workings'!$D$12-N642-T642-H642),'Sch D. Workings'!AN1643)))</f>
        <v>0</v>
      </c>
      <c r="AA642" s="221">
        <f>'Sch D. Workings'!AS1643</f>
        <v>0</v>
      </c>
      <c r="AB642" s="82">
        <f>IFERROR(LOOKUP('Sch D. Workings'!AP1643,$C$10:$C$14,$B$10:$B$14),0)</f>
        <v>0</v>
      </c>
      <c r="AC642" s="99">
        <f>COUNTIFS('Sch D. Workings'!AP1643,"&gt;"&amp;$D$14)</f>
        <v>0</v>
      </c>
    </row>
    <row r="643" spans="3:29" x14ac:dyDescent="0.35">
      <c r="C643" s="81" t="str">
        <f>IF('Sch A. Input'!B635="","",'Sch A. Input'!B635)</f>
        <v/>
      </c>
      <c r="D643" s="81" t="str">
        <f>IF('Sch A. Input'!C635="","",'Sch A. Input'!C635)</f>
        <v/>
      </c>
      <c r="E643" s="85"/>
      <c r="F643" s="85"/>
      <c r="G643" s="99">
        <f>'Sch D. Workings'!G1644</f>
        <v>0</v>
      </c>
      <c r="H643" s="310">
        <f>IF(OR('Sch D. Workings'!D637="",G643=0),0,(IF((SUMIFS('Sch A. Input'!H635:CJ635,'Sch A. Input'!$H$14:$CJ$14,"Total",'Sch A. Input'!$H$13:$CJ$13,"&lt;="&amp;$I$7))&gt;'Sch D. Workings'!$D$12,MIN('Sch D. Workings'!J1644,'Sch D. Workings'!$D$12),'Sch D. Workings'!J1644)))</f>
        <v>0</v>
      </c>
      <c r="I643" s="221">
        <f>'Sch D. Workings'!O1644</f>
        <v>0</v>
      </c>
      <c r="J643" s="82">
        <f>IFERROR(LOOKUP('Sch D. Workings'!L1644,$C$10:$C$14,$B$10:$B$14),0)</f>
        <v>0</v>
      </c>
      <c r="K643" s="99">
        <f>COUNTIFS('Sch D. Workings'!L1644,"&gt;"&amp;$D$14)</f>
        <v>0</v>
      </c>
      <c r="L643" s="300"/>
      <c r="M643" s="78">
        <f>'Sch D. Workings'!Q1644</f>
        <v>0</v>
      </c>
      <c r="N643" s="309">
        <f>IF(OR('Sch D. Workings'!D637="",$D$7&lt;=I$7,M643=0),0,(IF(H643='Sch D. Workings'!$D$12,"Exceeded Cap",IF((SUMIFS('Sch A. Input'!H635:CJ635,'Sch A. Input'!$H$14:$CJ$14,"Total",'Sch A. Input'!$H$13:$CJ$13,"&lt;="&amp;$O$7))&gt;'Sch D. Workings'!$D$12,MIN('Sch D. Workings'!T1644,'Sch D. Workings'!$D$12-H643),'Sch D. Workings'!T1644))))</f>
        <v>0</v>
      </c>
      <c r="O643" s="221">
        <f>'Sch D. Workings'!Y1644</f>
        <v>0</v>
      </c>
      <c r="P643" s="82">
        <f>IFERROR(LOOKUP('Sch D. Workings'!V1644,$C$10:$C$14,$B$10:$B$14),0)</f>
        <v>0</v>
      </c>
      <c r="Q643" s="99">
        <f>COUNTIFS('Sch D. Workings'!V1644,"&gt;"&amp;$D$14)</f>
        <v>0</v>
      </c>
      <c r="R643" s="85"/>
      <c r="S643" s="78">
        <f>'Sch D. Workings'!AA1644</f>
        <v>0</v>
      </c>
      <c r="T643" s="309">
        <f>IF(OR('Sch D. Workings'!D637="",$D$7&lt;=O$7,S643=0),0,IF(OR(N643="Exceeded Cap",SUM(H643,N643)='Sch D. Workings'!$D$12),"Exceeded cap",IF((SUMIFS('Sch A. Input'!H635:CJ635,'Sch A. Input'!$H$14:$CJ$14,"Total",'Sch A. Input'!$H$13:$CJ$13,"&lt;="&amp;$U$7))&gt;'Sch D. Workings'!$D$12,MIN('Sch D. Workings'!AD1644,'Sch D. Workings'!$D$12-N643-H643),'Sch D. Workings'!AD1644)))</f>
        <v>0</v>
      </c>
      <c r="U643" s="221">
        <f>'Sch D. Workings'!AI1644</f>
        <v>0</v>
      </c>
      <c r="V643" s="82">
        <f>IFERROR(LOOKUP('Sch D. Workings'!AF1644,$C$10:$C$14,$B$10:$B$14),0)</f>
        <v>0</v>
      </c>
      <c r="W643" s="99">
        <f>COUNTIFS('Sch D. Workings'!AF1644,"&gt;"&amp;$D$14)</f>
        <v>0</v>
      </c>
      <c r="X643" s="85"/>
      <c r="Y643" s="78">
        <f>'Sch D. Workings'!AK1644</f>
        <v>0</v>
      </c>
      <c r="Z643" s="309">
        <f>IF(OR('Sch D. Workings'!D637="",$D$7&lt;=U$7,Y643=0),0,IF(OR(T643="Exceeded Cap",N643="Exceeded Cap",SUM(H643,N643,T643)='Sch D. Workings'!$D$12),"Exceeded Cap",IF((SUMIFS('Sch A. Input'!H635:CJ635,'Sch A. Input'!$H$14:$CJ$14,"Total",'Sch A. Input'!$H$13:$CJ$13,"&lt;="&amp;$AA$7))&gt;'Sch D. Workings'!$D$12,MIN('Sch D. Workings'!AN1644,'Sch D. Workings'!$D$12-N643-T643-H643),'Sch D. Workings'!AN1644)))</f>
        <v>0</v>
      </c>
      <c r="AA643" s="221">
        <f>'Sch D. Workings'!AS1644</f>
        <v>0</v>
      </c>
      <c r="AB643" s="82">
        <f>IFERROR(LOOKUP('Sch D. Workings'!AP1644,$C$10:$C$14,$B$10:$B$14),0)</f>
        <v>0</v>
      </c>
      <c r="AC643" s="99">
        <f>COUNTIFS('Sch D. Workings'!AP1644,"&gt;"&amp;$D$14)</f>
        <v>0</v>
      </c>
    </row>
    <row r="644" spans="3:29" x14ac:dyDescent="0.35">
      <c r="C644" s="81" t="str">
        <f>IF('Sch A. Input'!B636="","",'Sch A. Input'!B636)</f>
        <v/>
      </c>
      <c r="D644" s="81" t="str">
        <f>IF('Sch A. Input'!C636="","",'Sch A. Input'!C636)</f>
        <v/>
      </c>
      <c r="E644" s="85"/>
      <c r="F644" s="85"/>
      <c r="G644" s="99">
        <f>'Sch D. Workings'!G1645</f>
        <v>0</v>
      </c>
      <c r="H644" s="310">
        <f>IF(OR('Sch D. Workings'!D638="",G644=0),0,(IF((SUMIFS('Sch A. Input'!H636:CJ636,'Sch A. Input'!$H$14:$CJ$14,"Total",'Sch A. Input'!$H$13:$CJ$13,"&lt;="&amp;$I$7))&gt;'Sch D. Workings'!$D$12,MIN('Sch D. Workings'!J1645,'Sch D. Workings'!$D$12),'Sch D. Workings'!J1645)))</f>
        <v>0</v>
      </c>
      <c r="I644" s="221">
        <f>'Sch D. Workings'!O1645</f>
        <v>0</v>
      </c>
      <c r="J644" s="82">
        <f>IFERROR(LOOKUP('Sch D. Workings'!L1645,$C$10:$C$14,$B$10:$B$14),0)</f>
        <v>0</v>
      </c>
      <c r="K644" s="99">
        <f>COUNTIFS('Sch D. Workings'!L1645,"&gt;"&amp;$D$14)</f>
        <v>0</v>
      </c>
      <c r="L644" s="300"/>
      <c r="M644" s="78">
        <f>'Sch D. Workings'!Q1645</f>
        <v>0</v>
      </c>
      <c r="N644" s="309">
        <f>IF(OR('Sch D. Workings'!D638="",$D$7&lt;=I$7,M644=0),0,(IF(H644='Sch D. Workings'!$D$12,"Exceeded Cap",IF((SUMIFS('Sch A. Input'!H636:CJ636,'Sch A. Input'!$H$14:$CJ$14,"Total",'Sch A. Input'!$H$13:$CJ$13,"&lt;="&amp;$O$7))&gt;'Sch D. Workings'!$D$12,MIN('Sch D. Workings'!T1645,'Sch D. Workings'!$D$12-H644),'Sch D. Workings'!T1645))))</f>
        <v>0</v>
      </c>
      <c r="O644" s="221">
        <f>'Sch D. Workings'!Y1645</f>
        <v>0</v>
      </c>
      <c r="P644" s="82">
        <f>IFERROR(LOOKUP('Sch D. Workings'!V1645,$C$10:$C$14,$B$10:$B$14),0)</f>
        <v>0</v>
      </c>
      <c r="Q644" s="99">
        <f>COUNTIFS('Sch D. Workings'!V1645,"&gt;"&amp;$D$14)</f>
        <v>0</v>
      </c>
      <c r="R644" s="85"/>
      <c r="S644" s="78">
        <f>'Sch D. Workings'!AA1645</f>
        <v>0</v>
      </c>
      <c r="T644" s="309">
        <f>IF(OR('Sch D. Workings'!D638="",$D$7&lt;=O$7,S644=0),0,IF(OR(N644="Exceeded Cap",SUM(H644,N644)='Sch D. Workings'!$D$12),"Exceeded cap",IF((SUMIFS('Sch A. Input'!H636:CJ636,'Sch A. Input'!$H$14:$CJ$14,"Total",'Sch A. Input'!$H$13:$CJ$13,"&lt;="&amp;$U$7))&gt;'Sch D. Workings'!$D$12,MIN('Sch D. Workings'!AD1645,'Sch D. Workings'!$D$12-N644-H644),'Sch D. Workings'!AD1645)))</f>
        <v>0</v>
      </c>
      <c r="U644" s="221">
        <f>'Sch D. Workings'!AI1645</f>
        <v>0</v>
      </c>
      <c r="V644" s="82">
        <f>IFERROR(LOOKUP('Sch D. Workings'!AF1645,$C$10:$C$14,$B$10:$B$14),0)</f>
        <v>0</v>
      </c>
      <c r="W644" s="99">
        <f>COUNTIFS('Sch D. Workings'!AF1645,"&gt;"&amp;$D$14)</f>
        <v>0</v>
      </c>
      <c r="X644" s="85"/>
      <c r="Y644" s="78">
        <f>'Sch D. Workings'!AK1645</f>
        <v>0</v>
      </c>
      <c r="Z644" s="309">
        <f>IF(OR('Sch D. Workings'!D638="",$D$7&lt;=U$7,Y644=0),0,IF(OR(T644="Exceeded Cap",N644="Exceeded Cap",SUM(H644,N644,T644)='Sch D. Workings'!$D$12),"Exceeded Cap",IF((SUMIFS('Sch A. Input'!H636:CJ636,'Sch A. Input'!$H$14:$CJ$14,"Total",'Sch A. Input'!$H$13:$CJ$13,"&lt;="&amp;$AA$7))&gt;'Sch D. Workings'!$D$12,MIN('Sch D. Workings'!AN1645,'Sch D. Workings'!$D$12-N644-T644-H644),'Sch D. Workings'!AN1645)))</f>
        <v>0</v>
      </c>
      <c r="AA644" s="221">
        <f>'Sch D. Workings'!AS1645</f>
        <v>0</v>
      </c>
      <c r="AB644" s="82">
        <f>IFERROR(LOOKUP('Sch D. Workings'!AP1645,$C$10:$C$14,$B$10:$B$14),0)</f>
        <v>0</v>
      </c>
      <c r="AC644" s="99">
        <f>COUNTIFS('Sch D. Workings'!AP1645,"&gt;"&amp;$D$14)</f>
        <v>0</v>
      </c>
    </row>
    <row r="645" spans="3:29" x14ac:dyDescent="0.35">
      <c r="C645" s="81" t="str">
        <f>IF('Sch A. Input'!B637="","",'Sch A. Input'!B637)</f>
        <v/>
      </c>
      <c r="D645" s="81" t="str">
        <f>IF('Sch A. Input'!C637="","",'Sch A. Input'!C637)</f>
        <v/>
      </c>
      <c r="E645" s="85"/>
      <c r="F645" s="85"/>
      <c r="G645" s="99">
        <f>'Sch D. Workings'!G1646</f>
        <v>0</v>
      </c>
      <c r="H645" s="310">
        <f>IF(OR('Sch D. Workings'!D639="",G645=0),0,(IF((SUMIFS('Sch A. Input'!H637:CJ637,'Sch A. Input'!$H$14:$CJ$14,"Total",'Sch A. Input'!$H$13:$CJ$13,"&lt;="&amp;$I$7))&gt;'Sch D. Workings'!$D$12,MIN('Sch D. Workings'!J1646,'Sch D. Workings'!$D$12),'Sch D. Workings'!J1646)))</f>
        <v>0</v>
      </c>
      <c r="I645" s="221">
        <f>'Sch D. Workings'!O1646</f>
        <v>0</v>
      </c>
      <c r="J645" s="82">
        <f>IFERROR(LOOKUP('Sch D. Workings'!L1646,$C$10:$C$14,$B$10:$B$14),0)</f>
        <v>0</v>
      </c>
      <c r="K645" s="99">
        <f>COUNTIFS('Sch D. Workings'!L1646,"&gt;"&amp;$D$14)</f>
        <v>0</v>
      </c>
      <c r="L645" s="300"/>
      <c r="M645" s="78">
        <f>'Sch D. Workings'!Q1646</f>
        <v>0</v>
      </c>
      <c r="N645" s="309">
        <f>IF(OR('Sch D. Workings'!D639="",$D$7&lt;=I$7,M645=0),0,(IF(H645='Sch D. Workings'!$D$12,"Exceeded Cap",IF((SUMIFS('Sch A. Input'!H637:CJ637,'Sch A. Input'!$H$14:$CJ$14,"Total",'Sch A. Input'!$H$13:$CJ$13,"&lt;="&amp;$O$7))&gt;'Sch D. Workings'!$D$12,MIN('Sch D. Workings'!T1646,'Sch D. Workings'!$D$12-H645),'Sch D. Workings'!T1646))))</f>
        <v>0</v>
      </c>
      <c r="O645" s="221">
        <f>'Sch D. Workings'!Y1646</f>
        <v>0</v>
      </c>
      <c r="P645" s="82">
        <f>IFERROR(LOOKUP('Sch D. Workings'!V1646,$C$10:$C$14,$B$10:$B$14),0)</f>
        <v>0</v>
      </c>
      <c r="Q645" s="99">
        <f>COUNTIFS('Sch D. Workings'!V1646,"&gt;"&amp;$D$14)</f>
        <v>0</v>
      </c>
      <c r="R645" s="85"/>
      <c r="S645" s="78">
        <f>'Sch D. Workings'!AA1646</f>
        <v>0</v>
      </c>
      <c r="T645" s="309">
        <f>IF(OR('Sch D. Workings'!D639="",$D$7&lt;=O$7,S645=0),0,IF(OR(N645="Exceeded Cap",SUM(H645,N645)='Sch D. Workings'!$D$12),"Exceeded cap",IF((SUMIFS('Sch A. Input'!H637:CJ637,'Sch A. Input'!$H$14:$CJ$14,"Total",'Sch A. Input'!$H$13:$CJ$13,"&lt;="&amp;$U$7))&gt;'Sch D. Workings'!$D$12,MIN('Sch D. Workings'!AD1646,'Sch D. Workings'!$D$12-N645-H645),'Sch D. Workings'!AD1646)))</f>
        <v>0</v>
      </c>
      <c r="U645" s="221">
        <f>'Sch D. Workings'!AI1646</f>
        <v>0</v>
      </c>
      <c r="V645" s="82">
        <f>IFERROR(LOOKUP('Sch D. Workings'!AF1646,$C$10:$C$14,$B$10:$B$14),0)</f>
        <v>0</v>
      </c>
      <c r="W645" s="99">
        <f>COUNTIFS('Sch D. Workings'!AF1646,"&gt;"&amp;$D$14)</f>
        <v>0</v>
      </c>
      <c r="X645" s="85"/>
      <c r="Y645" s="78">
        <f>'Sch D. Workings'!AK1646</f>
        <v>0</v>
      </c>
      <c r="Z645" s="309">
        <f>IF(OR('Sch D. Workings'!D639="",$D$7&lt;=U$7,Y645=0),0,IF(OR(T645="Exceeded Cap",N645="Exceeded Cap",SUM(H645,N645,T645)='Sch D. Workings'!$D$12),"Exceeded Cap",IF((SUMIFS('Sch A. Input'!H637:CJ637,'Sch A. Input'!$H$14:$CJ$14,"Total",'Sch A. Input'!$H$13:$CJ$13,"&lt;="&amp;$AA$7))&gt;'Sch D. Workings'!$D$12,MIN('Sch D. Workings'!AN1646,'Sch D. Workings'!$D$12-N645-T645-H645),'Sch D. Workings'!AN1646)))</f>
        <v>0</v>
      </c>
      <c r="AA645" s="221">
        <f>'Sch D. Workings'!AS1646</f>
        <v>0</v>
      </c>
      <c r="AB645" s="82">
        <f>IFERROR(LOOKUP('Sch D. Workings'!AP1646,$C$10:$C$14,$B$10:$B$14),0)</f>
        <v>0</v>
      </c>
      <c r="AC645" s="99">
        <f>COUNTIFS('Sch D. Workings'!AP1646,"&gt;"&amp;$D$14)</f>
        <v>0</v>
      </c>
    </row>
    <row r="646" spans="3:29" x14ac:dyDescent="0.35">
      <c r="C646" s="81" t="str">
        <f>IF('Sch A. Input'!B638="","",'Sch A. Input'!B638)</f>
        <v/>
      </c>
      <c r="D646" s="81" t="str">
        <f>IF('Sch A. Input'!C638="","",'Sch A. Input'!C638)</f>
        <v/>
      </c>
      <c r="E646" s="85"/>
      <c r="F646" s="85"/>
      <c r="G646" s="99">
        <f>'Sch D. Workings'!G1647</f>
        <v>0</v>
      </c>
      <c r="H646" s="310">
        <f>IF(OR('Sch D. Workings'!D640="",G646=0),0,(IF((SUMIFS('Sch A. Input'!H638:CJ638,'Sch A. Input'!$H$14:$CJ$14,"Total",'Sch A. Input'!$H$13:$CJ$13,"&lt;="&amp;$I$7))&gt;'Sch D. Workings'!$D$12,MIN('Sch D. Workings'!J1647,'Sch D. Workings'!$D$12),'Sch D. Workings'!J1647)))</f>
        <v>0</v>
      </c>
      <c r="I646" s="221">
        <f>'Sch D. Workings'!O1647</f>
        <v>0</v>
      </c>
      <c r="J646" s="82">
        <f>IFERROR(LOOKUP('Sch D. Workings'!L1647,$C$10:$C$14,$B$10:$B$14),0)</f>
        <v>0</v>
      </c>
      <c r="K646" s="99">
        <f>COUNTIFS('Sch D. Workings'!L1647,"&gt;"&amp;$D$14)</f>
        <v>0</v>
      </c>
      <c r="L646" s="300"/>
      <c r="M646" s="78">
        <f>'Sch D. Workings'!Q1647</f>
        <v>0</v>
      </c>
      <c r="N646" s="309">
        <f>IF(OR('Sch D. Workings'!D640="",$D$7&lt;=I$7,M646=0),0,(IF(H646='Sch D. Workings'!$D$12,"Exceeded Cap",IF((SUMIFS('Sch A. Input'!H638:CJ638,'Sch A. Input'!$H$14:$CJ$14,"Total",'Sch A. Input'!$H$13:$CJ$13,"&lt;="&amp;$O$7))&gt;'Sch D. Workings'!$D$12,MIN('Sch D. Workings'!T1647,'Sch D. Workings'!$D$12-H646),'Sch D. Workings'!T1647))))</f>
        <v>0</v>
      </c>
      <c r="O646" s="221">
        <f>'Sch D. Workings'!Y1647</f>
        <v>0</v>
      </c>
      <c r="P646" s="82">
        <f>IFERROR(LOOKUP('Sch D. Workings'!V1647,$C$10:$C$14,$B$10:$B$14),0)</f>
        <v>0</v>
      </c>
      <c r="Q646" s="99">
        <f>COUNTIFS('Sch D. Workings'!V1647,"&gt;"&amp;$D$14)</f>
        <v>0</v>
      </c>
      <c r="R646" s="85"/>
      <c r="S646" s="78">
        <f>'Sch D. Workings'!AA1647</f>
        <v>0</v>
      </c>
      <c r="T646" s="309">
        <f>IF(OR('Sch D. Workings'!D640="",$D$7&lt;=O$7,S646=0),0,IF(OR(N646="Exceeded Cap",SUM(H646,N646)='Sch D. Workings'!$D$12),"Exceeded cap",IF((SUMIFS('Sch A. Input'!H638:CJ638,'Sch A. Input'!$H$14:$CJ$14,"Total",'Sch A. Input'!$H$13:$CJ$13,"&lt;="&amp;$U$7))&gt;'Sch D. Workings'!$D$12,MIN('Sch D. Workings'!AD1647,'Sch D. Workings'!$D$12-N646-H646),'Sch D. Workings'!AD1647)))</f>
        <v>0</v>
      </c>
      <c r="U646" s="221">
        <f>'Sch D. Workings'!AI1647</f>
        <v>0</v>
      </c>
      <c r="V646" s="82">
        <f>IFERROR(LOOKUP('Sch D. Workings'!AF1647,$C$10:$C$14,$B$10:$B$14),0)</f>
        <v>0</v>
      </c>
      <c r="W646" s="99">
        <f>COUNTIFS('Sch D. Workings'!AF1647,"&gt;"&amp;$D$14)</f>
        <v>0</v>
      </c>
      <c r="X646" s="85"/>
      <c r="Y646" s="78">
        <f>'Sch D. Workings'!AK1647</f>
        <v>0</v>
      </c>
      <c r="Z646" s="309">
        <f>IF(OR('Sch D. Workings'!D640="",$D$7&lt;=U$7,Y646=0),0,IF(OR(T646="Exceeded Cap",N646="Exceeded Cap",SUM(H646,N646,T646)='Sch D. Workings'!$D$12),"Exceeded Cap",IF((SUMIFS('Sch A. Input'!H638:CJ638,'Sch A. Input'!$H$14:$CJ$14,"Total",'Sch A. Input'!$H$13:$CJ$13,"&lt;="&amp;$AA$7))&gt;'Sch D. Workings'!$D$12,MIN('Sch D. Workings'!AN1647,'Sch D. Workings'!$D$12-N646-T646-H646),'Sch D. Workings'!AN1647)))</f>
        <v>0</v>
      </c>
      <c r="AA646" s="221">
        <f>'Sch D. Workings'!AS1647</f>
        <v>0</v>
      </c>
      <c r="AB646" s="82">
        <f>IFERROR(LOOKUP('Sch D. Workings'!AP1647,$C$10:$C$14,$B$10:$B$14),0)</f>
        <v>0</v>
      </c>
      <c r="AC646" s="99">
        <f>COUNTIFS('Sch D. Workings'!AP1647,"&gt;"&amp;$D$14)</f>
        <v>0</v>
      </c>
    </row>
    <row r="647" spans="3:29" x14ac:dyDescent="0.35">
      <c r="C647" s="81" t="str">
        <f>IF('Sch A. Input'!B639="","",'Sch A. Input'!B639)</f>
        <v/>
      </c>
      <c r="D647" s="81" t="str">
        <f>IF('Sch A. Input'!C639="","",'Sch A. Input'!C639)</f>
        <v/>
      </c>
      <c r="E647" s="85"/>
      <c r="F647" s="85"/>
      <c r="G647" s="99">
        <f>'Sch D. Workings'!G1648</f>
        <v>0</v>
      </c>
      <c r="H647" s="310">
        <f>IF(OR('Sch D. Workings'!D641="",G647=0),0,(IF((SUMIFS('Sch A. Input'!H639:CJ639,'Sch A. Input'!$H$14:$CJ$14,"Total",'Sch A. Input'!$H$13:$CJ$13,"&lt;="&amp;$I$7))&gt;'Sch D. Workings'!$D$12,MIN('Sch D. Workings'!J1648,'Sch D. Workings'!$D$12),'Sch D. Workings'!J1648)))</f>
        <v>0</v>
      </c>
      <c r="I647" s="221">
        <f>'Sch D. Workings'!O1648</f>
        <v>0</v>
      </c>
      <c r="J647" s="82">
        <f>IFERROR(LOOKUP('Sch D. Workings'!L1648,$C$10:$C$14,$B$10:$B$14),0)</f>
        <v>0</v>
      </c>
      <c r="K647" s="99">
        <f>COUNTIFS('Sch D. Workings'!L1648,"&gt;"&amp;$D$14)</f>
        <v>0</v>
      </c>
      <c r="L647" s="300"/>
      <c r="M647" s="78">
        <f>'Sch D. Workings'!Q1648</f>
        <v>0</v>
      </c>
      <c r="N647" s="309">
        <f>IF(OR('Sch D. Workings'!D641="",$D$7&lt;=I$7,M647=0),0,(IF(H647='Sch D. Workings'!$D$12,"Exceeded Cap",IF((SUMIFS('Sch A. Input'!H639:CJ639,'Sch A. Input'!$H$14:$CJ$14,"Total",'Sch A. Input'!$H$13:$CJ$13,"&lt;="&amp;$O$7))&gt;'Sch D. Workings'!$D$12,MIN('Sch D. Workings'!T1648,'Sch D. Workings'!$D$12-H647),'Sch D. Workings'!T1648))))</f>
        <v>0</v>
      </c>
      <c r="O647" s="221">
        <f>'Sch D. Workings'!Y1648</f>
        <v>0</v>
      </c>
      <c r="P647" s="82">
        <f>IFERROR(LOOKUP('Sch D. Workings'!V1648,$C$10:$C$14,$B$10:$B$14),0)</f>
        <v>0</v>
      </c>
      <c r="Q647" s="99">
        <f>COUNTIFS('Sch D. Workings'!V1648,"&gt;"&amp;$D$14)</f>
        <v>0</v>
      </c>
      <c r="R647" s="85"/>
      <c r="S647" s="78">
        <f>'Sch D. Workings'!AA1648</f>
        <v>0</v>
      </c>
      <c r="T647" s="309">
        <f>IF(OR('Sch D. Workings'!D641="",$D$7&lt;=O$7,S647=0),0,IF(OR(N647="Exceeded Cap",SUM(H647,N647)='Sch D. Workings'!$D$12),"Exceeded cap",IF((SUMIFS('Sch A. Input'!H639:CJ639,'Sch A. Input'!$H$14:$CJ$14,"Total",'Sch A. Input'!$H$13:$CJ$13,"&lt;="&amp;$U$7))&gt;'Sch D. Workings'!$D$12,MIN('Sch D. Workings'!AD1648,'Sch D. Workings'!$D$12-N647-H647),'Sch D. Workings'!AD1648)))</f>
        <v>0</v>
      </c>
      <c r="U647" s="221">
        <f>'Sch D. Workings'!AI1648</f>
        <v>0</v>
      </c>
      <c r="V647" s="82">
        <f>IFERROR(LOOKUP('Sch D. Workings'!AF1648,$C$10:$C$14,$B$10:$B$14),0)</f>
        <v>0</v>
      </c>
      <c r="W647" s="99">
        <f>COUNTIFS('Sch D. Workings'!AF1648,"&gt;"&amp;$D$14)</f>
        <v>0</v>
      </c>
      <c r="X647" s="85"/>
      <c r="Y647" s="78">
        <f>'Sch D. Workings'!AK1648</f>
        <v>0</v>
      </c>
      <c r="Z647" s="309">
        <f>IF(OR('Sch D. Workings'!D641="",$D$7&lt;=U$7,Y647=0),0,IF(OR(T647="Exceeded Cap",N647="Exceeded Cap",SUM(H647,N647,T647)='Sch D. Workings'!$D$12),"Exceeded Cap",IF((SUMIFS('Sch A. Input'!H639:CJ639,'Sch A. Input'!$H$14:$CJ$14,"Total",'Sch A. Input'!$H$13:$CJ$13,"&lt;="&amp;$AA$7))&gt;'Sch D. Workings'!$D$12,MIN('Sch D. Workings'!AN1648,'Sch D. Workings'!$D$12-N647-T647-H647),'Sch D. Workings'!AN1648)))</f>
        <v>0</v>
      </c>
      <c r="AA647" s="221">
        <f>'Sch D. Workings'!AS1648</f>
        <v>0</v>
      </c>
      <c r="AB647" s="82">
        <f>IFERROR(LOOKUP('Sch D. Workings'!AP1648,$C$10:$C$14,$B$10:$B$14),0)</f>
        <v>0</v>
      </c>
      <c r="AC647" s="99">
        <f>COUNTIFS('Sch D. Workings'!AP1648,"&gt;"&amp;$D$14)</f>
        <v>0</v>
      </c>
    </row>
    <row r="648" spans="3:29" x14ac:dyDescent="0.35">
      <c r="C648" s="81" t="str">
        <f>IF('Sch A. Input'!B640="","",'Sch A. Input'!B640)</f>
        <v/>
      </c>
      <c r="D648" s="81" t="str">
        <f>IF('Sch A. Input'!C640="","",'Sch A. Input'!C640)</f>
        <v/>
      </c>
      <c r="E648" s="85"/>
      <c r="F648" s="85"/>
      <c r="G648" s="99">
        <f>'Sch D. Workings'!G1649</f>
        <v>0</v>
      </c>
      <c r="H648" s="310">
        <f>IF(OR('Sch D. Workings'!D642="",G648=0),0,(IF((SUMIFS('Sch A. Input'!H640:CJ640,'Sch A. Input'!$H$14:$CJ$14,"Total",'Sch A. Input'!$H$13:$CJ$13,"&lt;="&amp;$I$7))&gt;'Sch D. Workings'!$D$12,MIN('Sch D. Workings'!J1649,'Sch D. Workings'!$D$12),'Sch D. Workings'!J1649)))</f>
        <v>0</v>
      </c>
      <c r="I648" s="221">
        <f>'Sch D. Workings'!O1649</f>
        <v>0</v>
      </c>
      <c r="J648" s="82">
        <f>IFERROR(LOOKUP('Sch D. Workings'!L1649,$C$10:$C$14,$B$10:$B$14),0)</f>
        <v>0</v>
      </c>
      <c r="K648" s="99">
        <f>COUNTIFS('Sch D. Workings'!L1649,"&gt;"&amp;$D$14)</f>
        <v>0</v>
      </c>
      <c r="L648" s="300"/>
      <c r="M648" s="78">
        <f>'Sch D. Workings'!Q1649</f>
        <v>0</v>
      </c>
      <c r="N648" s="309">
        <f>IF(OR('Sch D. Workings'!D642="",$D$7&lt;=I$7,M648=0),0,(IF(H648='Sch D. Workings'!$D$12,"Exceeded Cap",IF((SUMIFS('Sch A. Input'!H640:CJ640,'Sch A. Input'!$H$14:$CJ$14,"Total",'Sch A. Input'!$H$13:$CJ$13,"&lt;="&amp;$O$7))&gt;'Sch D. Workings'!$D$12,MIN('Sch D. Workings'!T1649,'Sch D. Workings'!$D$12-H648),'Sch D. Workings'!T1649))))</f>
        <v>0</v>
      </c>
      <c r="O648" s="221">
        <f>'Sch D. Workings'!Y1649</f>
        <v>0</v>
      </c>
      <c r="P648" s="82">
        <f>IFERROR(LOOKUP('Sch D. Workings'!V1649,$C$10:$C$14,$B$10:$B$14),0)</f>
        <v>0</v>
      </c>
      <c r="Q648" s="99">
        <f>COUNTIFS('Sch D. Workings'!V1649,"&gt;"&amp;$D$14)</f>
        <v>0</v>
      </c>
      <c r="R648" s="85"/>
      <c r="S648" s="78">
        <f>'Sch D. Workings'!AA1649</f>
        <v>0</v>
      </c>
      <c r="T648" s="309">
        <f>IF(OR('Sch D. Workings'!D642="",$D$7&lt;=O$7,S648=0),0,IF(OR(N648="Exceeded Cap",SUM(H648,N648)='Sch D. Workings'!$D$12),"Exceeded cap",IF((SUMIFS('Sch A. Input'!H640:CJ640,'Sch A. Input'!$H$14:$CJ$14,"Total",'Sch A. Input'!$H$13:$CJ$13,"&lt;="&amp;$U$7))&gt;'Sch D. Workings'!$D$12,MIN('Sch D. Workings'!AD1649,'Sch D. Workings'!$D$12-N648-H648),'Sch D. Workings'!AD1649)))</f>
        <v>0</v>
      </c>
      <c r="U648" s="221">
        <f>'Sch D. Workings'!AI1649</f>
        <v>0</v>
      </c>
      <c r="V648" s="82">
        <f>IFERROR(LOOKUP('Sch D. Workings'!AF1649,$C$10:$C$14,$B$10:$B$14),0)</f>
        <v>0</v>
      </c>
      <c r="W648" s="99">
        <f>COUNTIFS('Sch D. Workings'!AF1649,"&gt;"&amp;$D$14)</f>
        <v>0</v>
      </c>
      <c r="X648" s="85"/>
      <c r="Y648" s="78">
        <f>'Sch D. Workings'!AK1649</f>
        <v>0</v>
      </c>
      <c r="Z648" s="309">
        <f>IF(OR('Sch D. Workings'!D642="",$D$7&lt;=U$7,Y648=0),0,IF(OR(T648="Exceeded Cap",N648="Exceeded Cap",SUM(H648,N648,T648)='Sch D. Workings'!$D$12),"Exceeded Cap",IF((SUMIFS('Sch A. Input'!H640:CJ640,'Sch A. Input'!$H$14:$CJ$14,"Total",'Sch A. Input'!$H$13:$CJ$13,"&lt;="&amp;$AA$7))&gt;'Sch D. Workings'!$D$12,MIN('Sch D. Workings'!AN1649,'Sch D. Workings'!$D$12-N648-T648-H648),'Sch D. Workings'!AN1649)))</f>
        <v>0</v>
      </c>
      <c r="AA648" s="221">
        <f>'Sch D. Workings'!AS1649</f>
        <v>0</v>
      </c>
      <c r="AB648" s="82">
        <f>IFERROR(LOOKUP('Sch D. Workings'!AP1649,$C$10:$C$14,$B$10:$B$14),0)</f>
        <v>0</v>
      </c>
      <c r="AC648" s="99">
        <f>COUNTIFS('Sch D. Workings'!AP1649,"&gt;"&amp;$D$14)</f>
        <v>0</v>
      </c>
    </row>
    <row r="649" spans="3:29" x14ac:dyDescent="0.35">
      <c r="C649" s="81" t="str">
        <f>IF('Sch A. Input'!B641="","",'Sch A. Input'!B641)</f>
        <v/>
      </c>
      <c r="D649" s="81" t="str">
        <f>IF('Sch A. Input'!C641="","",'Sch A. Input'!C641)</f>
        <v/>
      </c>
      <c r="E649" s="85"/>
      <c r="F649" s="85"/>
      <c r="G649" s="99">
        <f>'Sch D. Workings'!G1650</f>
        <v>0</v>
      </c>
      <c r="H649" s="310">
        <f>IF(OR('Sch D. Workings'!D643="",G649=0),0,(IF((SUMIFS('Sch A. Input'!H641:CJ641,'Sch A. Input'!$H$14:$CJ$14,"Total",'Sch A. Input'!$H$13:$CJ$13,"&lt;="&amp;$I$7))&gt;'Sch D. Workings'!$D$12,MIN('Sch D. Workings'!J1650,'Sch D. Workings'!$D$12),'Sch D. Workings'!J1650)))</f>
        <v>0</v>
      </c>
      <c r="I649" s="221">
        <f>'Sch D. Workings'!O1650</f>
        <v>0</v>
      </c>
      <c r="J649" s="82">
        <f>IFERROR(LOOKUP('Sch D. Workings'!L1650,$C$10:$C$14,$B$10:$B$14),0)</f>
        <v>0</v>
      </c>
      <c r="K649" s="99">
        <f>COUNTIFS('Sch D. Workings'!L1650,"&gt;"&amp;$D$14)</f>
        <v>0</v>
      </c>
      <c r="L649" s="300"/>
      <c r="M649" s="78">
        <f>'Sch D. Workings'!Q1650</f>
        <v>0</v>
      </c>
      <c r="N649" s="309">
        <f>IF(OR('Sch D. Workings'!D643="",$D$7&lt;=I$7,M649=0),0,(IF(H649='Sch D. Workings'!$D$12,"Exceeded Cap",IF((SUMIFS('Sch A. Input'!H641:CJ641,'Sch A. Input'!$H$14:$CJ$14,"Total",'Sch A. Input'!$H$13:$CJ$13,"&lt;="&amp;$O$7))&gt;'Sch D. Workings'!$D$12,MIN('Sch D. Workings'!T1650,'Sch D. Workings'!$D$12-H649),'Sch D. Workings'!T1650))))</f>
        <v>0</v>
      </c>
      <c r="O649" s="221">
        <f>'Sch D. Workings'!Y1650</f>
        <v>0</v>
      </c>
      <c r="P649" s="82">
        <f>IFERROR(LOOKUP('Sch D. Workings'!V1650,$C$10:$C$14,$B$10:$B$14),0)</f>
        <v>0</v>
      </c>
      <c r="Q649" s="99">
        <f>COUNTIFS('Sch D. Workings'!V1650,"&gt;"&amp;$D$14)</f>
        <v>0</v>
      </c>
      <c r="R649" s="85"/>
      <c r="S649" s="78">
        <f>'Sch D. Workings'!AA1650</f>
        <v>0</v>
      </c>
      <c r="T649" s="309">
        <f>IF(OR('Sch D. Workings'!D643="",$D$7&lt;=O$7,S649=0),0,IF(OR(N649="Exceeded Cap",SUM(H649,N649)='Sch D. Workings'!$D$12),"Exceeded cap",IF((SUMIFS('Sch A. Input'!H641:CJ641,'Sch A. Input'!$H$14:$CJ$14,"Total",'Sch A. Input'!$H$13:$CJ$13,"&lt;="&amp;$U$7))&gt;'Sch D. Workings'!$D$12,MIN('Sch D. Workings'!AD1650,'Sch D. Workings'!$D$12-N649-H649),'Sch D. Workings'!AD1650)))</f>
        <v>0</v>
      </c>
      <c r="U649" s="221">
        <f>'Sch D. Workings'!AI1650</f>
        <v>0</v>
      </c>
      <c r="V649" s="82">
        <f>IFERROR(LOOKUP('Sch D. Workings'!AF1650,$C$10:$C$14,$B$10:$B$14),0)</f>
        <v>0</v>
      </c>
      <c r="W649" s="99">
        <f>COUNTIFS('Sch D. Workings'!AF1650,"&gt;"&amp;$D$14)</f>
        <v>0</v>
      </c>
      <c r="X649" s="85"/>
      <c r="Y649" s="78">
        <f>'Sch D. Workings'!AK1650</f>
        <v>0</v>
      </c>
      <c r="Z649" s="309">
        <f>IF(OR('Sch D. Workings'!D643="",$D$7&lt;=U$7,Y649=0),0,IF(OR(T649="Exceeded Cap",N649="Exceeded Cap",SUM(H649,N649,T649)='Sch D. Workings'!$D$12),"Exceeded Cap",IF((SUMIFS('Sch A. Input'!H641:CJ641,'Sch A. Input'!$H$14:$CJ$14,"Total",'Sch A. Input'!$H$13:$CJ$13,"&lt;="&amp;$AA$7))&gt;'Sch D. Workings'!$D$12,MIN('Sch D. Workings'!AN1650,'Sch D. Workings'!$D$12-N649-T649-H649),'Sch D. Workings'!AN1650)))</f>
        <v>0</v>
      </c>
      <c r="AA649" s="221">
        <f>'Sch D. Workings'!AS1650</f>
        <v>0</v>
      </c>
      <c r="AB649" s="82">
        <f>IFERROR(LOOKUP('Sch D. Workings'!AP1650,$C$10:$C$14,$B$10:$B$14),0)</f>
        <v>0</v>
      </c>
      <c r="AC649" s="99">
        <f>COUNTIFS('Sch D. Workings'!AP1650,"&gt;"&amp;$D$14)</f>
        <v>0</v>
      </c>
    </row>
    <row r="650" spans="3:29" x14ac:dyDescent="0.35">
      <c r="C650" s="81" t="str">
        <f>IF('Sch A. Input'!B642="","",'Sch A. Input'!B642)</f>
        <v/>
      </c>
      <c r="D650" s="81" t="str">
        <f>IF('Sch A. Input'!C642="","",'Sch A. Input'!C642)</f>
        <v/>
      </c>
      <c r="E650" s="85"/>
      <c r="F650" s="85"/>
      <c r="G650" s="99">
        <f>'Sch D. Workings'!G1651</f>
        <v>0</v>
      </c>
      <c r="H650" s="310">
        <f>IF(OR('Sch D. Workings'!D644="",G650=0),0,(IF((SUMIFS('Sch A. Input'!H642:CJ642,'Sch A. Input'!$H$14:$CJ$14,"Total",'Sch A. Input'!$H$13:$CJ$13,"&lt;="&amp;$I$7))&gt;'Sch D. Workings'!$D$12,MIN('Sch D. Workings'!J1651,'Sch D. Workings'!$D$12),'Sch D. Workings'!J1651)))</f>
        <v>0</v>
      </c>
      <c r="I650" s="221">
        <f>'Sch D. Workings'!O1651</f>
        <v>0</v>
      </c>
      <c r="J650" s="82">
        <f>IFERROR(LOOKUP('Sch D. Workings'!L1651,$C$10:$C$14,$B$10:$B$14),0)</f>
        <v>0</v>
      </c>
      <c r="K650" s="99">
        <f>COUNTIFS('Sch D. Workings'!L1651,"&gt;"&amp;$D$14)</f>
        <v>0</v>
      </c>
      <c r="L650" s="300"/>
      <c r="M650" s="78">
        <f>'Sch D. Workings'!Q1651</f>
        <v>0</v>
      </c>
      <c r="N650" s="309">
        <f>IF(OR('Sch D. Workings'!D644="",$D$7&lt;=I$7,M650=0),0,(IF(H650='Sch D. Workings'!$D$12,"Exceeded Cap",IF((SUMIFS('Sch A. Input'!H642:CJ642,'Sch A. Input'!$H$14:$CJ$14,"Total",'Sch A. Input'!$H$13:$CJ$13,"&lt;="&amp;$O$7))&gt;'Sch D. Workings'!$D$12,MIN('Sch D. Workings'!T1651,'Sch D. Workings'!$D$12-H650),'Sch D. Workings'!T1651))))</f>
        <v>0</v>
      </c>
      <c r="O650" s="221">
        <f>'Sch D. Workings'!Y1651</f>
        <v>0</v>
      </c>
      <c r="P650" s="82">
        <f>IFERROR(LOOKUP('Sch D. Workings'!V1651,$C$10:$C$14,$B$10:$B$14),0)</f>
        <v>0</v>
      </c>
      <c r="Q650" s="99">
        <f>COUNTIFS('Sch D. Workings'!V1651,"&gt;"&amp;$D$14)</f>
        <v>0</v>
      </c>
      <c r="R650" s="85"/>
      <c r="S650" s="78">
        <f>'Sch D. Workings'!AA1651</f>
        <v>0</v>
      </c>
      <c r="T650" s="309">
        <f>IF(OR('Sch D. Workings'!D644="",$D$7&lt;=O$7,S650=0),0,IF(OR(N650="Exceeded Cap",SUM(H650,N650)='Sch D. Workings'!$D$12),"Exceeded cap",IF((SUMIFS('Sch A. Input'!H642:CJ642,'Sch A. Input'!$H$14:$CJ$14,"Total",'Sch A. Input'!$H$13:$CJ$13,"&lt;="&amp;$U$7))&gt;'Sch D. Workings'!$D$12,MIN('Sch D. Workings'!AD1651,'Sch D. Workings'!$D$12-N650-H650),'Sch D. Workings'!AD1651)))</f>
        <v>0</v>
      </c>
      <c r="U650" s="221">
        <f>'Sch D. Workings'!AI1651</f>
        <v>0</v>
      </c>
      <c r="V650" s="82">
        <f>IFERROR(LOOKUP('Sch D. Workings'!AF1651,$C$10:$C$14,$B$10:$B$14),0)</f>
        <v>0</v>
      </c>
      <c r="W650" s="99">
        <f>COUNTIFS('Sch D. Workings'!AF1651,"&gt;"&amp;$D$14)</f>
        <v>0</v>
      </c>
      <c r="X650" s="85"/>
      <c r="Y650" s="78">
        <f>'Sch D. Workings'!AK1651</f>
        <v>0</v>
      </c>
      <c r="Z650" s="309">
        <f>IF(OR('Sch D. Workings'!D644="",$D$7&lt;=U$7,Y650=0),0,IF(OR(T650="Exceeded Cap",N650="Exceeded Cap",SUM(H650,N650,T650)='Sch D. Workings'!$D$12),"Exceeded Cap",IF((SUMIFS('Sch A. Input'!H642:CJ642,'Sch A. Input'!$H$14:$CJ$14,"Total",'Sch A. Input'!$H$13:$CJ$13,"&lt;="&amp;$AA$7))&gt;'Sch D. Workings'!$D$12,MIN('Sch D. Workings'!AN1651,'Sch D. Workings'!$D$12-N650-T650-H650),'Sch D. Workings'!AN1651)))</f>
        <v>0</v>
      </c>
      <c r="AA650" s="221">
        <f>'Sch D. Workings'!AS1651</f>
        <v>0</v>
      </c>
      <c r="AB650" s="82">
        <f>IFERROR(LOOKUP('Sch D. Workings'!AP1651,$C$10:$C$14,$B$10:$B$14),0)</f>
        <v>0</v>
      </c>
      <c r="AC650" s="99">
        <f>COUNTIFS('Sch D. Workings'!AP1651,"&gt;"&amp;$D$14)</f>
        <v>0</v>
      </c>
    </row>
    <row r="651" spans="3:29" x14ac:dyDescent="0.35">
      <c r="C651" s="81" t="str">
        <f>IF('Sch A. Input'!B643="","",'Sch A. Input'!B643)</f>
        <v/>
      </c>
      <c r="D651" s="81" t="str">
        <f>IF('Sch A. Input'!C643="","",'Sch A. Input'!C643)</f>
        <v/>
      </c>
      <c r="E651" s="85"/>
      <c r="F651" s="85"/>
      <c r="G651" s="99">
        <f>'Sch D. Workings'!G1652</f>
        <v>0</v>
      </c>
      <c r="H651" s="310">
        <f>IF(OR('Sch D. Workings'!D645="",G651=0),0,(IF((SUMIFS('Sch A. Input'!H643:CJ643,'Sch A. Input'!$H$14:$CJ$14,"Total",'Sch A. Input'!$H$13:$CJ$13,"&lt;="&amp;$I$7))&gt;'Sch D. Workings'!$D$12,MIN('Sch D. Workings'!J1652,'Sch D. Workings'!$D$12),'Sch D. Workings'!J1652)))</f>
        <v>0</v>
      </c>
      <c r="I651" s="221">
        <f>'Sch D. Workings'!O1652</f>
        <v>0</v>
      </c>
      <c r="J651" s="82">
        <f>IFERROR(LOOKUP('Sch D. Workings'!L1652,$C$10:$C$14,$B$10:$B$14),0)</f>
        <v>0</v>
      </c>
      <c r="K651" s="99">
        <f>COUNTIFS('Sch D. Workings'!L1652,"&gt;"&amp;$D$14)</f>
        <v>0</v>
      </c>
      <c r="L651" s="300"/>
      <c r="M651" s="78">
        <f>'Sch D. Workings'!Q1652</f>
        <v>0</v>
      </c>
      <c r="N651" s="309">
        <f>IF(OR('Sch D. Workings'!D645="",$D$7&lt;=I$7,M651=0),0,(IF(H651='Sch D. Workings'!$D$12,"Exceeded Cap",IF((SUMIFS('Sch A. Input'!H643:CJ643,'Sch A. Input'!$H$14:$CJ$14,"Total",'Sch A. Input'!$H$13:$CJ$13,"&lt;="&amp;$O$7))&gt;'Sch D. Workings'!$D$12,MIN('Sch D. Workings'!T1652,'Sch D. Workings'!$D$12-H651),'Sch D. Workings'!T1652))))</f>
        <v>0</v>
      </c>
      <c r="O651" s="221">
        <f>'Sch D. Workings'!Y1652</f>
        <v>0</v>
      </c>
      <c r="P651" s="82">
        <f>IFERROR(LOOKUP('Sch D. Workings'!V1652,$C$10:$C$14,$B$10:$B$14),0)</f>
        <v>0</v>
      </c>
      <c r="Q651" s="99">
        <f>COUNTIFS('Sch D. Workings'!V1652,"&gt;"&amp;$D$14)</f>
        <v>0</v>
      </c>
      <c r="R651" s="85"/>
      <c r="S651" s="78">
        <f>'Sch D. Workings'!AA1652</f>
        <v>0</v>
      </c>
      <c r="T651" s="309">
        <f>IF(OR('Sch D. Workings'!D645="",$D$7&lt;=O$7,S651=0),0,IF(OR(N651="Exceeded Cap",SUM(H651,N651)='Sch D. Workings'!$D$12),"Exceeded cap",IF((SUMIFS('Sch A. Input'!H643:CJ643,'Sch A. Input'!$H$14:$CJ$14,"Total",'Sch A. Input'!$H$13:$CJ$13,"&lt;="&amp;$U$7))&gt;'Sch D. Workings'!$D$12,MIN('Sch D. Workings'!AD1652,'Sch D. Workings'!$D$12-N651-H651),'Sch D. Workings'!AD1652)))</f>
        <v>0</v>
      </c>
      <c r="U651" s="221">
        <f>'Sch D. Workings'!AI1652</f>
        <v>0</v>
      </c>
      <c r="V651" s="82">
        <f>IFERROR(LOOKUP('Sch D. Workings'!AF1652,$C$10:$C$14,$B$10:$B$14),0)</f>
        <v>0</v>
      </c>
      <c r="W651" s="99">
        <f>COUNTIFS('Sch D. Workings'!AF1652,"&gt;"&amp;$D$14)</f>
        <v>0</v>
      </c>
      <c r="X651" s="85"/>
      <c r="Y651" s="78">
        <f>'Sch D. Workings'!AK1652</f>
        <v>0</v>
      </c>
      <c r="Z651" s="309">
        <f>IF(OR('Sch D. Workings'!D645="",$D$7&lt;=U$7,Y651=0),0,IF(OR(T651="Exceeded Cap",N651="Exceeded Cap",SUM(H651,N651,T651)='Sch D. Workings'!$D$12),"Exceeded Cap",IF((SUMIFS('Sch A. Input'!H643:CJ643,'Sch A. Input'!$H$14:$CJ$14,"Total",'Sch A. Input'!$H$13:$CJ$13,"&lt;="&amp;$AA$7))&gt;'Sch D. Workings'!$D$12,MIN('Sch D. Workings'!AN1652,'Sch D. Workings'!$D$12-N651-T651-H651),'Sch D. Workings'!AN1652)))</f>
        <v>0</v>
      </c>
      <c r="AA651" s="221">
        <f>'Sch D. Workings'!AS1652</f>
        <v>0</v>
      </c>
      <c r="AB651" s="82">
        <f>IFERROR(LOOKUP('Sch D. Workings'!AP1652,$C$10:$C$14,$B$10:$B$14),0)</f>
        <v>0</v>
      </c>
      <c r="AC651" s="99">
        <f>COUNTIFS('Sch D. Workings'!AP1652,"&gt;"&amp;$D$14)</f>
        <v>0</v>
      </c>
    </row>
    <row r="652" spans="3:29" x14ac:dyDescent="0.35">
      <c r="C652" s="81" t="str">
        <f>IF('Sch A. Input'!B644="","",'Sch A. Input'!B644)</f>
        <v/>
      </c>
      <c r="D652" s="81" t="str">
        <f>IF('Sch A. Input'!C644="","",'Sch A. Input'!C644)</f>
        <v/>
      </c>
      <c r="E652" s="85"/>
      <c r="F652" s="85"/>
      <c r="G652" s="99">
        <f>'Sch D. Workings'!G1653</f>
        <v>0</v>
      </c>
      <c r="H652" s="310">
        <f>IF(OR('Sch D. Workings'!D646="",G652=0),0,(IF((SUMIFS('Sch A. Input'!H644:CJ644,'Sch A. Input'!$H$14:$CJ$14,"Total",'Sch A. Input'!$H$13:$CJ$13,"&lt;="&amp;$I$7))&gt;'Sch D. Workings'!$D$12,MIN('Sch D. Workings'!J1653,'Sch D. Workings'!$D$12),'Sch D. Workings'!J1653)))</f>
        <v>0</v>
      </c>
      <c r="I652" s="221">
        <f>'Sch D. Workings'!O1653</f>
        <v>0</v>
      </c>
      <c r="J652" s="82">
        <f>IFERROR(LOOKUP('Sch D. Workings'!L1653,$C$10:$C$14,$B$10:$B$14),0)</f>
        <v>0</v>
      </c>
      <c r="K652" s="99">
        <f>COUNTIFS('Sch D. Workings'!L1653,"&gt;"&amp;$D$14)</f>
        <v>0</v>
      </c>
      <c r="L652" s="300"/>
      <c r="M652" s="78">
        <f>'Sch D. Workings'!Q1653</f>
        <v>0</v>
      </c>
      <c r="N652" s="309">
        <f>IF(OR('Sch D. Workings'!D646="",$D$7&lt;=I$7,M652=0),0,(IF(H652='Sch D. Workings'!$D$12,"Exceeded Cap",IF((SUMIFS('Sch A. Input'!H644:CJ644,'Sch A. Input'!$H$14:$CJ$14,"Total",'Sch A. Input'!$H$13:$CJ$13,"&lt;="&amp;$O$7))&gt;'Sch D. Workings'!$D$12,MIN('Sch D. Workings'!T1653,'Sch D. Workings'!$D$12-H652),'Sch D. Workings'!T1653))))</f>
        <v>0</v>
      </c>
      <c r="O652" s="221">
        <f>'Sch D. Workings'!Y1653</f>
        <v>0</v>
      </c>
      <c r="P652" s="82">
        <f>IFERROR(LOOKUP('Sch D. Workings'!V1653,$C$10:$C$14,$B$10:$B$14),0)</f>
        <v>0</v>
      </c>
      <c r="Q652" s="99">
        <f>COUNTIFS('Sch D. Workings'!V1653,"&gt;"&amp;$D$14)</f>
        <v>0</v>
      </c>
      <c r="R652" s="85"/>
      <c r="S652" s="78">
        <f>'Sch D. Workings'!AA1653</f>
        <v>0</v>
      </c>
      <c r="T652" s="309">
        <f>IF(OR('Sch D. Workings'!D646="",$D$7&lt;=O$7,S652=0),0,IF(OR(N652="Exceeded Cap",SUM(H652,N652)='Sch D. Workings'!$D$12),"Exceeded cap",IF((SUMIFS('Sch A. Input'!H644:CJ644,'Sch A. Input'!$H$14:$CJ$14,"Total",'Sch A. Input'!$H$13:$CJ$13,"&lt;="&amp;$U$7))&gt;'Sch D. Workings'!$D$12,MIN('Sch D. Workings'!AD1653,'Sch D. Workings'!$D$12-N652-H652),'Sch D. Workings'!AD1653)))</f>
        <v>0</v>
      </c>
      <c r="U652" s="221">
        <f>'Sch D. Workings'!AI1653</f>
        <v>0</v>
      </c>
      <c r="V652" s="82">
        <f>IFERROR(LOOKUP('Sch D. Workings'!AF1653,$C$10:$C$14,$B$10:$B$14),0)</f>
        <v>0</v>
      </c>
      <c r="W652" s="99">
        <f>COUNTIFS('Sch D. Workings'!AF1653,"&gt;"&amp;$D$14)</f>
        <v>0</v>
      </c>
      <c r="X652" s="85"/>
      <c r="Y652" s="78">
        <f>'Sch D. Workings'!AK1653</f>
        <v>0</v>
      </c>
      <c r="Z652" s="309">
        <f>IF(OR('Sch D. Workings'!D646="",$D$7&lt;=U$7,Y652=0),0,IF(OR(T652="Exceeded Cap",N652="Exceeded Cap",SUM(H652,N652,T652)='Sch D. Workings'!$D$12),"Exceeded Cap",IF((SUMIFS('Sch A. Input'!H644:CJ644,'Sch A. Input'!$H$14:$CJ$14,"Total",'Sch A. Input'!$H$13:$CJ$13,"&lt;="&amp;$AA$7))&gt;'Sch D. Workings'!$D$12,MIN('Sch D. Workings'!AN1653,'Sch D. Workings'!$D$12-N652-T652-H652),'Sch D. Workings'!AN1653)))</f>
        <v>0</v>
      </c>
      <c r="AA652" s="221">
        <f>'Sch D. Workings'!AS1653</f>
        <v>0</v>
      </c>
      <c r="AB652" s="82">
        <f>IFERROR(LOOKUP('Sch D. Workings'!AP1653,$C$10:$C$14,$B$10:$B$14),0)</f>
        <v>0</v>
      </c>
      <c r="AC652" s="99">
        <f>COUNTIFS('Sch D. Workings'!AP1653,"&gt;"&amp;$D$14)</f>
        <v>0</v>
      </c>
    </row>
    <row r="653" spans="3:29" x14ac:dyDescent="0.35">
      <c r="C653" s="81" t="str">
        <f>IF('Sch A. Input'!B645="","",'Sch A. Input'!B645)</f>
        <v/>
      </c>
      <c r="D653" s="81" t="str">
        <f>IF('Sch A. Input'!C645="","",'Sch A. Input'!C645)</f>
        <v/>
      </c>
      <c r="E653" s="85"/>
      <c r="F653" s="85"/>
      <c r="G653" s="99">
        <f>'Sch D. Workings'!G1654</f>
        <v>0</v>
      </c>
      <c r="H653" s="310">
        <f>IF(OR('Sch D. Workings'!D647="",G653=0),0,(IF((SUMIFS('Sch A. Input'!H645:CJ645,'Sch A. Input'!$H$14:$CJ$14,"Total",'Sch A. Input'!$H$13:$CJ$13,"&lt;="&amp;$I$7))&gt;'Sch D. Workings'!$D$12,MIN('Sch D. Workings'!J1654,'Sch D. Workings'!$D$12),'Sch D. Workings'!J1654)))</f>
        <v>0</v>
      </c>
      <c r="I653" s="221">
        <f>'Sch D. Workings'!O1654</f>
        <v>0</v>
      </c>
      <c r="J653" s="82">
        <f>IFERROR(LOOKUP('Sch D. Workings'!L1654,$C$10:$C$14,$B$10:$B$14),0)</f>
        <v>0</v>
      </c>
      <c r="K653" s="99">
        <f>COUNTIFS('Sch D. Workings'!L1654,"&gt;"&amp;$D$14)</f>
        <v>0</v>
      </c>
      <c r="L653" s="300"/>
      <c r="M653" s="78">
        <f>'Sch D. Workings'!Q1654</f>
        <v>0</v>
      </c>
      <c r="N653" s="309">
        <f>IF(OR('Sch D. Workings'!D647="",$D$7&lt;=I$7,M653=0),0,(IF(H653='Sch D. Workings'!$D$12,"Exceeded Cap",IF((SUMIFS('Sch A. Input'!H645:CJ645,'Sch A. Input'!$H$14:$CJ$14,"Total",'Sch A. Input'!$H$13:$CJ$13,"&lt;="&amp;$O$7))&gt;'Sch D. Workings'!$D$12,MIN('Sch D. Workings'!T1654,'Sch D. Workings'!$D$12-H653),'Sch D. Workings'!T1654))))</f>
        <v>0</v>
      </c>
      <c r="O653" s="221">
        <f>'Sch D. Workings'!Y1654</f>
        <v>0</v>
      </c>
      <c r="P653" s="82">
        <f>IFERROR(LOOKUP('Sch D. Workings'!V1654,$C$10:$C$14,$B$10:$B$14),0)</f>
        <v>0</v>
      </c>
      <c r="Q653" s="99">
        <f>COUNTIFS('Sch D. Workings'!V1654,"&gt;"&amp;$D$14)</f>
        <v>0</v>
      </c>
      <c r="R653" s="85"/>
      <c r="S653" s="78">
        <f>'Sch D. Workings'!AA1654</f>
        <v>0</v>
      </c>
      <c r="T653" s="309">
        <f>IF(OR('Sch D. Workings'!D647="",$D$7&lt;=O$7,S653=0),0,IF(OR(N653="Exceeded Cap",SUM(H653,N653)='Sch D. Workings'!$D$12),"Exceeded cap",IF((SUMIFS('Sch A. Input'!H645:CJ645,'Sch A. Input'!$H$14:$CJ$14,"Total",'Sch A. Input'!$H$13:$CJ$13,"&lt;="&amp;$U$7))&gt;'Sch D. Workings'!$D$12,MIN('Sch D. Workings'!AD1654,'Sch D. Workings'!$D$12-N653-H653),'Sch D. Workings'!AD1654)))</f>
        <v>0</v>
      </c>
      <c r="U653" s="221">
        <f>'Sch D. Workings'!AI1654</f>
        <v>0</v>
      </c>
      <c r="V653" s="82">
        <f>IFERROR(LOOKUP('Sch D. Workings'!AF1654,$C$10:$C$14,$B$10:$B$14),0)</f>
        <v>0</v>
      </c>
      <c r="W653" s="99">
        <f>COUNTIFS('Sch D. Workings'!AF1654,"&gt;"&amp;$D$14)</f>
        <v>0</v>
      </c>
      <c r="X653" s="85"/>
      <c r="Y653" s="78">
        <f>'Sch D. Workings'!AK1654</f>
        <v>0</v>
      </c>
      <c r="Z653" s="309">
        <f>IF(OR('Sch D. Workings'!D647="",$D$7&lt;=U$7,Y653=0),0,IF(OR(T653="Exceeded Cap",N653="Exceeded Cap",SUM(H653,N653,T653)='Sch D. Workings'!$D$12),"Exceeded Cap",IF((SUMIFS('Sch A. Input'!H645:CJ645,'Sch A. Input'!$H$14:$CJ$14,"Total",'Sch A. Input'!$H$13:$CJ$13,"&lt;="&amp;$AA$7))&gt;'Sch D. Workings'!$D$12,MIN('Sch D. Workings'!AN1654,'Sch D. Workings'!$D$12-N653-T653-H653),'Sch D. Workings'!AN1654)))</f>
        <v>0</v>
      </c>
      <c r="AA653" s="221">
        <f>'Sch D. Workings'!AS1654</f>
        <v>0</v>
      </c>
      <c r="AB653" s="82">
        <f>IFERROR(LOOKUP('Sch D. Workings'!AP1654,$C$10:$C$14,$B$10:$B$14),0)</f>
        <v>0</v>
      </c>
      <c r="AC653" s="99">
        <f>COUNTIFS('Sch D. Workings'!AP1654,"&gt;"&amp;$D$14)</f>
        <v>0</v>
      </c>
    </row>
    <row r="654" spans="3:29" x14ac:dyDescent="0.35">
      <c r="C654" s="81" t="str">
        <f>IF('Sch A. Input'!B646="","",'Sch A. Input'!B646)</f>
        <v/>
      </c>
      <c r="D654" s="81" t="str">
        <f>IF('Sch A. Input'!C646="","",'Sch A. Input'!C646)</f>
        <v/>
      </c>
      <c r="E654" s="85"/>
      <c r="F654" s="85"/>
      <c r="G654" s="99">
        <f>'Sch D. Workings'!G1655</f>
        <v>0</v>
      </c>
      <c r="H654" s="310">
        <f>IF(OR('Sch D. Workings'!D648="",G654=0),0,(IF((SUMIFS('Sch A. Input'!H646:CJ646,'Sch A. Input'!$H$14:$CJ$14,"Total",'Sch A. Input'!$H$13:$CJ$13,"&lt;="&amp;$I$7))&gt;'Sch D. Workings'!$D$12,MIN('Sch D. Workings'!J1655,'Sch D. Workings'!$D$12),'Sch D. Workings'!J1655)))</f>
        <v>0</v>
      </c>
      <c r="I654" s="221">
        <f>'Sch D. Workings'!O1655</f>
        <v>0</v>
      </c>
      <c r="J654" s="82">
        <f>IFERROR(LOOKUP('Sch D. Workings'!L1655,$C$10:$C$14,$B$10:$B$14),0)</f>
        <v>0</v>
      </c>
      <c r="K654" s="99">
        <f>COUNTIFS('Sch D. Workings'!L1655,"&gt;"&amp;$D$14)</f>
        <v>0</v>
      </c>
      <c r="L654" s="300"/>
      <c r="M654" s="78">
        <f>'Sch D. Workings'!Q1655</f>
        <v>0</v>
      </c>
      <c r="N654" s="309">
        <f>IF(OR('Sch D. Workings'!D648="",$D$7&lt;=I$7,M654=0),0,(IF(H654='Sch D. Workings'!$D$12,"Exceeded Cap",IF((SUMIFS('Sch A. Input'!H646:CJ646,'Sch A. Input'!$H$14:$CJ$14,"Total",'Sch A. Input'!$H$13:$CJ$13,"&lt;="&amp;$O$7))&gt;'Sch D. Workings'!$D$12,MIN('Sch D. Workings'!T1655,'Sch D. Workings'!$D$12-H654),'Sch D. Workings'!T1655))))</f>
        <v>0</v>
      </c>
      <c r="O654" s="221">
        <f>'Sch D. Workings'!Y1655</f>
        <v>0</v>
      </c>
      <c r="P654" s="82">
        <f>IFERROR(LOOKUP('Sch D. Workings'!V1655,$C$10:$C$14,$B$10:$B$14),0)</f>
        <v>0</v>
      </c>
      <c r="Q654" s="99">
        <f>COUNTIFS('Sch D. Workings'!V1655,"&gt;"&amp;$D$14)</f>
        <v>0</v>
      </c>
      <c r="R654" s="85"/>
      <c r="S654" s="78">
        <f>'Sch D. Workings'!AA1655</f>
        <v>0</v>
      </c>
      <c r="T654" s="309">
        <f>IF(OR('Sch D. Workings'!D648="",$D$7&lt;=O$7,S654=0),0,IF(OR(N654="Exceeded Cap",SUM(H654,N654)='Sch D. Workings'!$D$12),"Exceeded cap",IF((SUMIFS('Sch A. Input'!H646:CJ646,'Sch A. Input'!$H$14:$CJ$14,"Total",'Sch A. Input'!$H$13:$CJ$13,"&lt;="&amp;$U$7))&gt;'Sch D. Workings'!$D$12,MIN('Sch D. Workings'!AD1655,'Sch D. Workings'!$D$12-N654-H654),'Sch D. Workings'!AD1655)))</f>
        <v>0</v>
      </c>
      <c r="U654" s="221">
        <f>'Sch D. Workings'!AI1655</f>
        <v>0</v>
      </c>
      <c r="V654" s="82">
        <f>IFERROR(LOOKUP('Sch D. Workings'!AF1655,$C$10:$C$14,$B$10:$B$14),0)</f>
        <v>0</v>
      </c>
      <c r="W654" s="99">
        <f>COUNTIFS('Sch D. Workings'!AF1655,"&gt;"&amp;$D$14)</f>
        <v>0</v>
      </c>
      <c r="X654" s="85"/>
      <c r="Y654" s="78">
        <f>'Sch D. Workings'!AK1655</f>
        <v>0</v>
      </c>
      <c r="Z654" s="309">
        <f>IF(OR('Sch D. Workings'!D648="",$D$7&lt;=U$7,Y654=0),0,IF(OR(T654="Exceeded Cap",N654="Exceeded Cap",SUM(H654,N654,T654)='Sch D. Workings'!$D$12),"Exceeded Cap",IF((SUMIFS('Sch A. Input'!H646:CJ646,'Sch A. Input'!$H$14:$CJ$14,"Total",'Sch A. Input'!$H$13:$CJ$13,"&lt;="&amp;$AA$7))&gt;'Sch D. Workings'!$D$12,MIN('Sch D. Workings'!AN1655,'Sch D. Workings'!$D$12-N654-T654-H654),'Sch D. Workings'!AN1655)))</f>
        <v>0</v>
      </c>
      <c r="AA654" s="221">
        <f>'Sch D. Workings'!AS1655</f>
        <v>0</v>
      </c>
      <c r="AB654" s="82">
        <f>IFERROR(LOOKUP('Sch D. Workings'!AP1655,$C$10:$C$14,$B$10:$B$14),0)</f>
        <v>0</v>
      </c>
      <c r="AC654" s="99">
        <f>COUNTIFS('Sch D. Workings'!AP1655,"&gt;"&amp;$D$14)</f>
        <v>0</v>
      </c>
    </row>
    <row r="655" spans="3:29" x14ac:dyDescent="0.35">
      <c r="C655" s="81" t="str">
        <f>IF('Sch A. Input'!B647="","",'Sch A. Input'!B647)</f>
        <v/>
      </c>
      <c r="D655" s="81" t="str">
        <f>IF('Sch A. Input'!C647="","",'Sch A. Input'!C647)</f>
        <v/>
      </c>
      <c r="E655" s="85"/>
      <c r="F655" s="85"/>
      <c r="G655" s="99">
        <f>'Sch D. Workings'!G1656</f>
        <v>0</v>
      </c>
      <c r="H655" s="310">
        <f>IF(OR('Sch D. Workings'!D649="",G655=0),0,(IF((SUMIFS('Sch A. Input'!H647:CJ647,'Sch A. Input'!$H$14:$CJ$14,"Total",'Sch A. Input'!$H$13:$CJ$13,"&lt;="&amp;$I$7))&gt;'Sch D. Workings'!$D$12,MIN('Sch D. Workings'!J1656,'Sch D. Workings'!$D$12),'Sch D. Workings'!J1656)))</f>
        <v>0</v>
      </c>
      <c r="I655" s="221">
        <f>'Sch D. Workings'!O1656</f>
        <v>0</v>
      </c>
      <c r="J655" s="82">
        <f>IFERROR(LOOKUP('Sch D. Workings'!L1656,$C$10:$C$14,$B$10:$B$14),0)</f>
        <v>0</v>
      </c>
      <c r="K655" s="99">
        <f>COUNTIFS('Sch D. Workings'!L1656,"&gt;"&amp;$D$14)</f>
        <v>0</v>
      </c>
      <c r="L655" s="300"/>
      <c r="M655" s="78">
        <f>'Sch D. Workings'!Q1656</f>
        <v>0</v>
      </c>
      <c r="N655" s="309">
        <f>IF(OR('Sch D. Workings'!D649="",$D$7&lt;=I$7,M655=0),0,(IF(H655='Sch D. Workings'!$D$12,"Exceeded Cap",IF((SUMIFS('Sch A. Input'!H647:CJ647,'Sch A. Input'!$H$14:$CJ$14,"Total",'Sch A. Input'!$H$13:$CJ$13,"&lt;="&amp;$O$7))&gt;'Sch D. Workings'!$D$12,MIN('Sch D. Workings'!T1656,'Sch D. Workings'!$D$12-H655),'Sch D. Workings'!T1656))))</f>
        <v>0</v>
      </c>
      <c r="O655" s="221">
        <f>'Sch D. Workings'!Y1656</f>
        <v>0</v>
      </c>
      <c r="P655" s="82">
        <f>IFERROR(LOOKUP('Sch D. Workings'!V1656,$C$10:$C$14,$B$10:$B$14),0)</f>
        <v>0</v>
      </c>
      <c r="Q655" s="99">
        <f>COUNTIFS('Sch D. Workings'!V1656,"&gt;"&amp;$D$14)</f>
        <v>0</v>
      </c>
      <c r="R655" s="85"/>
      <c r="S655" s="78">
        <f>'Sch D. Workings'!AA1656</f>
        <v>0</v>
      </c>
      <c r="T655" s="309">
        <f>IF(OR('Sch D. Workings'!D649="",$D$7&lt;=O$7,S655=0),0,IF(OR(N655="Exceeded Cap",SUM(H655,N655)='Sch D. Workings'!$D$12),"Exceeded cap",IF((SUMIFS('Sch A. Input'!H647:CJ647,'Sch A. Input'!$H$14:$CJ$14,"Total",'Sch A. Input'!$H$13:$CJ$13,"&lt;="&amp;$U$7))&gt;'Sch D. Workings'!$D$12,MIN('Sch D. Workings'!AD1656,'Sch D. Workings'!$D$12-N655-H655),'Sch D. Workings'!AD1656)))</f>
        <v>0</v>
      </c>
      <c r="U655" s="221">
        <f>'Sch D. Workings'!AI1656</f>
        <v>0</v>
      </c>
      <c r="V655" s="82">
        <f>IFERROR(LOOKUP('Sch D. Workings'!AF1656,$C$10:$C$14,$B$10:$B$14),0)</f>
        <v>0</v>
      </c>
      <c r="W655" s="99">
        <f>COUNTIFS('Sch D. Workings'!AF1656,"&gt;"&amp;$D$14)</f>
        <v>0</v>
      </c>
      <c r="X655" s="85"/>
      <c r="Y655" s="78">
        <f>'Sch D. Workings'!AK1656</f>
        <v>0</v>
      </c>
      <c r="Z655" s="309">
        <f>IF(OR('Sch D. Workings'!D649="",$D$7&lt;=U$7,Y655=0),0,IF(OR(T655="Exceeded Cap",N655="Exceeded Cap",SUM(H655,N655,T655)='Sch D. Workings'!$D$12),"Exceeded Cap",IF((SUMIFS('Sch A. Input'!H647:CJ647,'Sch A. Input'!$H$14:$CJ$14,"Total",'Sch A. Input'!$H$13:$CJ$13,"&lt;="&amp;$AA$7))&gt;'Sch D. Workings'!$D$12,MIN('Sch D. Workings'!AN1656,'Sch D. Workings'!$D$12-N655-T655-H655),'Sch D. Workings'!AN1656)))</f>
        <v>0</v>
      </c>
      <c r="AA655" s="221">
        <f>'Sch D. Workings'!AS1656</f>
        <v>0</v>
      </c>
      <c r="AB655" s="82">
        <f>IFERROR(LOOKUP('Sch D. Workings'!AP1656,$C$10:$C$14,$B$10:$B$14),0)</f>
        <v>0</v>
      </c>
      <c r="AC655" s="99">
        <f>COUNTIFS('Sch D. Workings'!AP1656,"&gt;"&amp;$D$14)</f>
        <v>0</v>
      </c>
    </row>
    <row r="656" spans="3:29" x14ac:dyDescent="0.35">
      <c r="C656" s="81" t="str">
        <f>IF('Sch A. Input'!B648="","",'Sch A. Input'!B648)</f>
        <v/>
      </c>
      <c r="D656" s="81" t="str">
        <f>IF('Sch A. Input'!C648="","",'Sch A. Input'!C648)</f>
        <v/>
      </c>
      <c r="E656" s="85"/>
      <c r="F656" s="85"/>
      <c r="G656" s="99">
        <f>'Sch D. Workings'!G1657</f>
        <v>0</v>
      </c>
      <c r="H656" s="310">
        <f>IF(OR('Sch D. Workings'!D650="",G656=0),0,(IF((SUMIFS('Sch A. Input'!H648:CJ648,'Sch A. Input'!$H$14:$CJ$14,"Total",'Sch A. Input'!$H$13:$CJ$13,"&lt;="&amp;$I$7))&gt;'Sch D. Workings'!$D$12,MIN('Sch D. Workings'!J1657,'Sch D. Workings'!$D$12),'Sch D. Workings'!J1657)))</f>
        <v>0</v>
      </c>
      <c r="I656" s="221">
        <f>'Sch D. Workings'!O1657</f>
        <v>0</v>
      </c>
      <c r="J656" s="82">
        <f>IFERROR(LOOKUP('Sch D. Workings'!L1657,$C$10:$C$14,$B$10:$B$14),0)</f>
        <v>0</v>
      </c>
      <c r="K656" s="99">
        <f>COUNTIFS('Sch D. Workings'!L1657,"&gt;"&amp;$D$14)</f>
        <v>0</v>
      </c>
      <c r="L656" s="300"/>
      <c r="M656" s="78">
        <f>'Sch D. Workings'!Q1657</f>
        <v>0</v>
      </c>
      <c r="N656" s="309">
        <f>IF(OR('Sch D. Workings'!D650="",$D$7&lt;=I$7,M656=0),0,(IF(H656='Sch D. Workings'!$D$12,"Exceeded Cap",IF((SUMIFS('Sch A. Input'!H648:CJ648,'Sch A. Input'!$H$14:$CJ$14,"Total",'Sch A. Input'!$H$13:$CJ$13,"&lt;="&amp;$O$7))&gt;'Sch D. Workings'!$D$12,MIN('Sch D. Workings'!T1657,'Sch D. Workings'!$D$12-H656),'Sch D. Workings'!T1657))))</f>
        <v>0</v>
      </c>
      <c r="O656" s="221">
        <f>'Sch D. Workings'!Y1657</f>
        <v>0</v>
      </c>
      <c r="P656" s="82">
        <f>IFERROR(LOOKUP('Sch D. Workings'!V1657,$C$10:$C$14,$B$10:$B$14),0)</f>
        <v>0</v>
      </c>
      <c r="Q656" s="99">
        <f>COUNTIFS('Sch D. Workings'!V1657,"&gt;"&amp;$D$14)</f>
        <v>0</v>
      </c>
      <c r="R656" s="85"/>
      <c r="S656" s="78">
        <f>'Sch D. Workings'!AA1657</f>
        <v>0</v>
      </c>
      <c r="T656" s="309">
        <f>IF(OR('Sch D. Workings'!D650="",$D$7&lt;=O$7,S656=0),0,IF(OR(N656="Exceeded Cap",SUM(H656,N656)='Sch D. Workings'!$D$12),"Exceeded cap",IF((SUMIFS('Sch A. Input'!H648:CJ648,'Sch A. Input'!$H$14:$CJ$14,"Total",'Sch A. Input'!$H$13:$CJ$13,"&lt;="&amp;$U$7))&gt;'Sch D. Workings'!$D$12,MIN('Sch D. Workings'!AD1657,'Sch D. Workings'!$D$12-N656-H656),'Sch D. Workings'!AD1657)))</f>
        <v>0</v>
      </c>
      <c r="U656" s="221">
        <f>'Sch D. Workings'!AI1657</f>
        <v>0</v>
      </c>
      <c r="V656" s="82">
        <f>IFERROR(LOOKUP('Sch D. Workings'!AF1657,$C$10:$C$14,$B$10:$B$14),0)</f>
        <v>0</v>
      </c>
      <c r="W656" s="99">
        <f>COUNTIFS('Sch D. Workings'!AF1657,"&gt;"&amp;$D$14)</f>
        <v>0</v>
      </c>
      <c r="X656" s="85"/>
      <c r="Y656" s="78">
        <f>'Sch D. Workings'!AK1657</f>
        <v>0</v>
      </c>
      <c r="Z656" s="309">
        <f>IF(OR('Sch D. Workings'!D650="",$D$7&lt;=U$7,Y656=0),0,IF(OR(T656="Exceeded Cap",N656="Exceeded Cap",SUM(H656,N656,T656)='Sch D. Workings'!$D$12),"Exceeded Cap",IF((SUMIFS('Sch A. Input'!H648:CJ648,'Sch A. Input'!$H$14:$CJ$14,"Total",'Sch A. Input'!$H$13:$CJ$13,"&lt;="&amp;$AA$7))&gt;'Sch D. Workings'!$D$12,MIN('Sch D. Workings'!AN1657,'Sch D. Workings'!$D$12-N656-T656-H656),'Sch D. Workings'!AN1657)))</f>
        <v>0</v>
      </c>
      <c r="AA656" s="221">
        <f>'Sch D. Workings'!AS1657</f>
        <v>0</v>
      </c>
      <c r="AB656" s="82">
        <f>IFERROR(LOOKUP('Sch D. Workings'!AP1657,$C$10:$C$14,$B$10:$B$14),0)</f>
        <v>0</v>
      </c>
      <c r="AC656" s="99">
        <f>COUNTIFS('Sch D. Workings'!AP1657,"&gt;"&amp;$D$14)</f>
        <v>0</v>
      </c>
    </row>
    <row r="657" spans="3:29" x14ac:dyDescent="0.35">
      <c r="C657" s="81" t="str">
        <f>IF('Sch A. Input'!B649="","",'Sch A. Input'!B649)</f>
        <v/>
      </c>
      <c r="D657" s="81" t="str">
        <f>IF('Sch A. Input'!C649="","",'Sch A. Input'!C649)</f>
        <v/>
      </c>
      <c r="E657" s="85"/>
      <c r="F657" s="85"/>
      <c r="G657" s="99">
        <f>'Sch D. Workings'!G1658</f>
        <v>0</v>
      </c>
      <c r="H657" s="310">
        <f>IF(OR('Sch D. Workings'!D651="",G657=0),0,(IF((SUMIFS('Sch A. Input'!H649:CJ649,'Sch A. Input'!$H$14:$CJ$14,"Total",'Sch A. Input'!$H$13:$CJ$13,"&lt;="&amp;$I$7))&gt;'Sch D. Workings'!$D$12,MIN('Sch D. Workings'!J1658,'Sch D. Workings'!$D$12),'Sch D. Workings'!J1658)))</f>
        <v>0</v>
      </c>
      <c r="I657" s="221">
        <f>'Sch D. Workings'!O1658</f>
        <v>0</v>
      </c>
      <c r="J657" s="82">
        <f>IFERROR(LOOKUP('Sch D. Workings'!L1658,$C$10:$C$14,$B$10:$B$14),0)</f>
        <v>0</v>
      </c>
      <c r="K657" s="99">
        <f>COUNTIFS('Sch D. Workings'!L1658,"&gt;"&amp;$D$14)</f>
        <v>0</v>
      </c>
      <c r="L657" s="300"/>
      <c r="M657" s="78">
        <f>'Sch D. Workings'!Q1658</f>
        <v>0</v>
      </c>
      <c r="N657" s="309">
        <f>IF(OR('Sch D. Workings'!D651="",$D$7&lt;=I$7,M657=0),0,(IF(H657='Sch D. Workings'!$D$12,"Exceeded Cap",IF((SUMIFS('Sch A. Input'!H649:CJ649,'Sch A. Input'!$H$14:$CJ$14,"Total",'Sch A. Input'!$H$13:$CJ$13,"&lt;="&amp;$O$7))&gt;'Sch D. Workings'!$D$12,MIN('Sch D. Workings'!T1658,'Sch D. Workings'!$D$12-H657),'Sch D. Workings'!T1658))))</f>
        <v>0</v>
      </c>
      <c r="O657" s="221">
        <f>'Sch D. Workings'!Y1658</f>
        <v>0</v>
      </c>
      <c r="P657" s="82">
        <f>IFERROR(LOOKUP('Sch D. Workings'!V1658,$C$10:$C$14,$B$10:$B$14),0)</f>
        <v>0</v>
      </c>
      <c r="Q657" s="99">
        <f>COUNTIFS('Sch D. Workings'!V1658,"&gt;"&amp;$D$14)</f>
        <v>0</v>
      </c>
      <c r="R657" s="85"/>
      <c r="S657" s="78">
        <f>'Sch D. Workings'!AA1658</f>
        <v>0</v>
      </c>
      <c r="T657" s="309">
        <f>IF(OR('Sch D. Workings'!D651="",$D$7&lt;=O$7,S657=0),0,IF(OR(N657="Exceeded Cap",SUM(H657,N657)='Sch D. Workings'!$D$12),"Exceeded cap",IF((SUMIFS('Sch A. Input'!H649:CJ649,'Sch A. Input'!$H$14:$CJ$14,"Total",'Sch A. Input'!$H$13:$CJ$13,"&lt;="&amp;$U$7))&gt;'Sch D. Workings'!$D$12,MIN('Sch D. Workings'!AD1658,'Sch D. Workings'!$D$12-N657-H657),'Sch D. Workings'!AD1658)))</f>
        <v>0</v>
      </c>
      <c r="U657" s="221">
        <f>'Sch D. Workings'!AI1658</f>
        <v>0</v>
      </c>
      <c r="V657" s="82">
        <f>IFERROR(LOOKUP('Sch D. Workings'!AF1658,$C$10:$C$14,$B$10:$B$14),0)</f>
        <v>0</v>
      </c>
      <c r="W657" s="99">
        <f>COUNTIFS('Sch D. Workings'!AF1658,"&gt;"&amp;$D$14)</f>
        <v>0</v>
      </c>
      <c r="X657" s="85"/>
      <c r="Y657" s="78">
        <f>'Sch D. Workings'!AK1658</f>
        <v>0</v>
      </c>
      <c r="Z657" s="309">
        <f>IF(OR('Sch D. Workings'!D651="",$D$7&lt;=U$7,Y657=0),0,IF(OR(T657="Exceeded Cap",N657="Exceeded Cap",SUM(H657,N657,T657)='Sch D. Workings'!$D$12),"Exceeded Cap",IF((SUMIFS('Sch A. Input'!H649:CJ649,'Sch A. Input'!$H$14:$CJ$14,"Total",'Sch A. Input'!$H$13:$CJ$13,"&lt;="&amp;$AA$7))&gt;'Sch D. Workings'!$D$12,MIN('Sch D. Workings'!AN1658,'Sch D. Workings'!$D$12-N657-T657-H657),'Sch D. Workings'!AN1658)))</f>
        <v>0</v>
      </c>
      <c r="AA657" s="221">
        <f>'Sch D. Workings'!AS1658</f>
        <v>0</v>
      </c>
      <c r="AB657" s="82">
        <f>IFERROR(LOOKUP('Sch D. Workings'!AP1658,$C$10:$C$14,$B$10:$B$14),0)</f>
        <v>0</v>
      </c>
      <c r="AC657" s="99">
        <f>COUNTIFS('Sch D. Workings'!AP1658,"&gt;"&amp;$D$14)</f>
        <v>0</v>
      </c>
    </row>
    <row r="658" spans="3:29" x14ac:dyDescent="0.35">
      <c r="C658" s="81" t="str">
        <f>IF('Sch A. Input'!B650="","",'Sch A. Input'!B650)</f>
        <v/>
      </c>
      <c r="D658" s="81" t="str">
        <f>IF('Sch A. Input'!C650="","",'Sch A. Input'!C650)</f>
        <v/>
      </c>
      <c r="E658" s="85"/>
      <c r="F658" s="85"/>
      <c r="G658" s="99">
        <f>'Sch D. Workings'!G1659</f>
        <v>0</v>
      </c>
      <c r="H658" s="310">
        <f>IF(OR('Sch D. Workings'!D652="",G658=0),0,(IF((SUMIFS('Sch A. Input'!H650:CJ650,'Sch A. Input'!$H$14:$CJ$14,"Total",'Sch A. Input'!$H$13:$CJ$13,"&lt;="&amp;$I$7))&gt;'Sch D. Workings'!$D$12,MIN('Sch D. Workings'!J1659,'Sch D. Workings'!$D$12),'Sch D. Workings'!J1659)))</f>
        <v>0</v>
      </c>
      <c r="I658" s="221">
        <f>'Sch D. Workings'!O1659</f>
        <v>0</v>
      </c>
      <c r="J658" s="82">
        <f>IFERROR(LOOKUP('Sch D. Workings'!L1659,$C$10:$C$14,$B$10:$B$14),0)</f>
        <v>0</v>
      </c>
      <c r="K658" s="99">
        <f>COUNTIFS('Sch D. Workings'!L1659,"&gt;"&amp;$D$14)</f>
        <v>0</v>
      </c>
      <c r="L658" s="300"/>
      <c r="M658" s="78">
        <f>'Sch D. Workings'!Q1659</f>
        <v>0</v>
      </c>
      <c r="N658" s="309">
        <f>IF(OR('Sch D. Workings'!D652="",$D$7&lt;=I$7,M658=0),0,(IF(H658='Sch D. Workings'!$D$12,"Exceeded Cap",IF((SUMIFS('Sch A. Input'!H650:CJ650,'Sch A. Input'!$H$14:$CJ$14,"Total",'Sch A. Input'!$H$13:$CJ$13,"&lt;="&amp;$O$7))&gt;'Sch D. Workings'!$D$12,MIN('Sch D. Workings'!T1659,'Sch D. Workings'!$D$12-H658),'Sch D. Workings'!T1659))))</f>
        <v>0</v>
      </c>
      <c r="O658" s="221">
        <f>'Sch D. Workings'!Y1659</f>
        <v>0</v>
      </c>
      <c r="P658" s="82">
        <f>IFERROR(LOOKUP('Sch D. Workings'!V1659,$C$10:$C$14,$B$10:$B$14),0)</f>
        <v>0</v>
      </c>
      <c r="Q658" s="99">
        <f>COUNTIFS('Sch D. Workings'!V1659,"&gt;"&amp;$D$14)</f>
        <v>0</v>
      </c>
      <c r="R658" s="85"/>
      <c r="S658" s="78">
        <f>'Sch D. Workings'!AA1659</f>
        <v>0</v>
      </c>
      <c r="T658" s="309">
        <f>IF(OR('Sch D. Workings'!D652="",$D$7&lt;=O$7,S658=0),0,IF(OR(N658="Exceeded Cap",SUM(H658,N658)='Sch D. Workings'!$D$12),"Exceeded cap",IF((SUMIFS('Sch A. Input'!H650:CJ650,'Sch A. Input'!$H$14:$CJ$14,"Total",'Sch A. Input'!$H$13:$CJ$13,"&lt;="&amp;$U$7))&gt;'Sch D. Workings'!$D$12,MIN('Sch D. Workings'!AD1659,'Sch D. Workings'!$D$12-N658-H658),'Sch D. Workings'!AD1659)))</f>
        <v>0</v>
      </c>
      <c r="U658" s="221">
        <f>'Sch D. Workings'!AI1659</f>
        <v>0</v>
      </c>
      <c r="V658" s="82">
        <f>IFERROR(LOOKUP('Sch D. Workings'!AF1659,$C$10:$C$14,$B$10:$B$14),0)</f>
        <v>0</v>
      </c>
      <c r="W658" s="99">
        <f>COUNTIFS('Sch D. Workings'!AF1659,"&gt;"&amp;$D$14)</f>
        <v>0</v>
      </c>
      <c r="X658" s="85"/>
      <c r="Y658" s="78">
        <f>'Sch D. Workings'!AK1659</f>
        <v>0</v>
      </c>
      <c r="Z658" s="309">
        <f>IF(OR('Sch D. Workings'!D652="",$D$7&lt;=U$7,Y658=0),0,IF(OR(T658="Exceeded Cap",N658="Exceeded Cap",SUM(H658,N658,T658)='Sch D. Workings'!$D$12),"Exceeded Cap",IF((SUMIFS('Sch A. Input'!H650:CJ650,'Sch A. Input'!$H$14:$CJ$14,"Total",'Sch A. Input'!$H$13:$CJ$13,"&lt;="&amp;$AA$7))&gt;'Sch D. Workings'!$D$12,MIN('Sch D. Workings'!AN1659,'Sch D. Workings'!$D$12-N658-T658-H658),'Sch D. Workings'!AN1659)))</f>
        <v>0</v>
      </c>
      <c r="AA658" s="221">
        <f>'Sch D. Workings'!AS1659</f>
        <v>0</v>
      </c>
      <c r="AB658" s="82">
        <f>IFERROR(LOOKUP('Sch D. Workings'!AP1659,$C$10:$C$14,$B$10:$B$14),0)</f>
        <v>0</v>
      </c>
      <c r="AC658" s="99">
        <f>COUNTIFS('Sch D. Workings'!AP1659,"&gt;"&amp;$D$14)</f>
        <v>0</v>
      </c>
    </row>
    <row r="659" spans="3:29" x14ac:dyDescent="0.35">
      <c r="C659" s="81" t="str">
        <f>IF('Sch A. Input'!B651="","",'Sch A. Input'!B651)</f>
        <v/>
      </c>
      <c r="D659" s="81" t="str">
        <f>IF('Sch A. Input'!C651="","",'Sch A. Input'!C651)</f>
        <v/>
      </c>
      <c r="E659" s="85"/>
      <c r="F659" s="85"/>
      <c r="G659" s="99">
        <f>'Sch D. Workings'!G1660</f>
        <v>0</v>
      </c>
      <c r="H659" s="310">
        <f>IF(OR('Sch D. Workings'!D653="",G659=0),0,(IF((SUMIFS('Sch A. Input'!H651:CJ651,'Sch A. Input'!$H$14:$CJ$14,"Total",'Sch A. Input'!$H$13:$CJ$13,"&lt;="&amp;$I$7))&gt;'Sch D. Workings'!$D$12,MIN('Sch D. Workings'!J1660,'Sch D. Workings'!$D$12),'Sch D. Workings'!J1660)))</f>
        <v>0</v>
      </c>
      <c r="I659" s="221">
        <f>'Sch D. Workings'!O1660</f>
        <v>0</v>
      </c>
      <c r="J659" s="82">
        <f>IFERROR(LOOKUP('Sch D. Workings'!L1660,$C$10:$C$14,$B$10:$B$14),0)</f>
        <v>0</v>
      </c>
      <c r="K659" s="99">
        <f>COUNTIFS('Sch D. Workings'!L1660,"&gt;"&amp;$D$14)</f>
        <v>0</v>
      </c>
      <c r="L659" s="300"/>
      <c r="M659" s="78">
        <f>'Sch D. Workings'!Q1660</f>
        <v>0</v>
      </c>
      <c r="N659" s="309">
        <f>IF(OR('Sch D. Workings'!D653="",$D$7&lt;=I$7,M659=0),0,(IF(H659='Sch D. Workings'!$D$12,"Exceeded Cap",IF((SUMIFS('Sch A. Input'!H651:CJ651,'Sch A. Input'!$H$14:$CJ$14,"Total",'Sch A. Input'!$H$13:$CJ$13,"&lt;="&amp;$O$7))&gt;'Sch D. Workings'!$D$12,MIN('Sch D. Workings'!T1660,'Sch D. Workings'!$D$12-H659),'Sch D. Workings'!T1660))))</f>
        <v>0</v>
      </c>
      <c r="O659" s="221">
        <f>'Sch D. Workings'!Y1660</f>
        <v>0</v>
      </c>
      <c r="P659" s="82">
        <f>IFERROR(LOOKUP('Sch D. Workings'!V1660,$C$10:$C$14,$B$10:$B$14),0)</f>
        <v>0</v>
      </c>
      <c r="Q659" s="99">
        <f>COUNTIFS('Sch D. Workings'!V1660,"&gt;"&amp;$D$14)</f>
        <v>0</v>
      </c>
      <c r="R659" s="85"/>
      <c r="S659" s="78">
        <f>'Sch D. Workings'!AA1660</f>
        <v>0</v>
      </c>
      <c r="T659" s="309">
        <f>IF(OR('Sch D. Workings'!D653="",$D$7&lt;=O$7,S659=0),0,IF(OR(N659="Exceeded Cap",SUM(H659,N659)='Sch D. Workings'!$D$12),"Exceeded cap",IF((SUMIFS('Sch A. Input'!H651:CJ651,'Sch A. Input'!$H$14:$CJ$14,"Total",'Sch A. Input'!$H$13:$CJ$13,"&lt;="&amp;$U$7))&gt;'Sch D. Workings'!$D$12,MIN('Sch D. Workings'!AD1660,'Sch D. Workings'!$D$12-N659-H659),'Sch D. Workings'!AD1660)))</f>
        <v>0</v>
      </c>
      <c r="U659" s="221">
        <f>'Sch D. Workings'!AI1660</f>
        <v>0</v>
      </c>
      <c r="V659" s="82">
        <f>IFERROR(LOOKUP('Sch D. Workings'!AF1660,$C$10:$C$14,$B$10:$B$14),0)</f>
        <v>0</v>
      </c>
      <c r="W659" s="99">
        <f>COUNTIFS('Sch D. Workings'!AF1660,"&gt;"&amp;$D$14)</f>
        <v>0</v>
      </c>
      <c r="X659" s="85"/>
      <c r="Y659" s="78">
        <f>'Sch D. Workings'!AK1660</f>
        <v>0</v>
      </c>
      <c r="Z659" s="309">
        <f>IF(OR('Sch D. Workings'!D653="",$D$7&lt;=U$7,Y659=0),0,IF(OR(T659="Exceeded Cap",N659="Exceeded Cap",SUM(H659,N659,T659)='Sch D. Workings'!$D$12),"Exceeded Cap",IF((SUMIFS('Sch A. Input'!H651:CJ651,'Sch A. Input'!$H$14:$CJ$14,"Total",'Sch A. Input'!$H$13:$CJ$13,"&lt;="&amp;$AA$7))&gt;'Sch D. Workings'!$D$12,MIN('Sch D. Workings'!AN1660,'Sch D. Workings'!$D$12-N659-T659-H659),'Sch D. Workings'!AN1660)))</f>
        <v>0</v>
      </c>
      <c r="AA659" s="221">
        <f>'Sch D. Workings'!AS1660</f>
        <v>0</v>
      </c>
      <c r="AB659" s="82">
        <f>IFERROR(LOOKUP('Sch D. Workings'!AP1660,$C$10:$C$14,$B$10:$B$14),0)</f>
        <v>0</v>
      </c>
      <c r="AC659" s="99">
        <f>COUNTIFS('Sch D. Workings'!AP1660,"&gt;"&amp;$D$14)</f>
        <v>0</v>
      </c>
    </row>
    <row r="660" spans="3:29" x14ac:dyDescent="0.35">
      <c r="C660" s="81" t="str">
        <f>IF('Sch A. Input'!B652="","",'Sch A. Input'!B652)</f>
        <v/>
      </c>
      <c r="D660" s="81" t="str">
        <f>IF('Sch A. Input'!C652="","",'Sch A. Input'!C652)</f>
        <v/>
      </c>
      <c r="E660" s="85"/>
      <c r="F660" s="85"/>
      <c r="G660" s="99">
        <f>'Sch D. Workings'!G1661</f>
        <v>0</v>
      </c>
      <c r="H660" s="310">
        <f>IF(OR('Sch D. Workings'!D654="",G660=0),0,(IF((SUMIFS('Sch A. Input'!H652:CJ652,'Sch A. Input'!$H$14:$CJ$14,"Total",'Sch A. Input'!$H$13:$CJ$13,"&lt;="&amp;$I$7))&gt;'Sch D. Workings'!$D$12,MIN('Sch D. Workings'!J1661,'Sch D. Workings'!$D$12),'Sch D. Workings'!J1661)))</f>
        <v>0</v>
      </c>
      <c r="I660" s="221">
        <f>'Sch D. Workings'!O1661</f>
        <v>0</v>
      </c>
      <c r="J660" s="82">
        <f>IFERROR(LOOKUP('Sch D. Workings'!L1661,$C$10:$C$14,$B$10:$B$14),0)</f>
        <v>0</v>
      </c>
      <c r="K660" s="99">
        <f>COUNTIFS('Sch D. Workings'!L1661,"&gt;"&amp;$D$14)</f>
        <v>0</v>
      </c>
      <c r="L660" s="300"/>
      <c r="M660" s="78">
        <f>'Sch D. Workings'!Q1661</f>
        <v>0</v>
      </c>
      <c r="N660" s="309">
        <f>IF(OR('Sch D. Workings'!D654="",$D$7&lt;=I$7,M660=0),0,(IF(H660='Sch D. Workings'!$D$12,"Exceeded Cap",IF((SUMIFS('Sch A. Input'!H652:CJ652,'Sch A. Input'!$H$14:$CJ$14,"Total",'Sch A. Input'!$H$13:$CJ$13,"&lt;="&amp;$O$7))&gt;'Sch D. Workings'!$D$12,MIN('Sch D. Workings'!T1661,'Sch D. Workings'!$D$12-H660),'Sch D. Workings'!T1661))))</f>
        <v>0</v>
      </c>
      <c r="O660" s="221">
        <f>'Sch D. Workings'!Y1661</f>
        <v>0</v>
      </c>
      <c r="P660" s="82">
        <f>IFERROR(LOOKUP('Sch D. Workings'!V1661,$C$10:$C$14,$B$10:$B$14),0)</f>
        <v>0</v>
      </c>
      <c r="Q660" s="99">
        <f>COUNTIFS('Sch D. Workings'!V1661,"&gt;"&amp;$D$14)</f>
        <v>0</v>
      </c>
      <c r="R660" s="85"/>
      <c r="S660" s="78">
        <f>'Sch D. Workings'!AA1661</f>
        <v>0</v>
      </c>
      <c r="T660" s="309">
        <f>IF(OR('Sch D. Workings'!D654="",$D$7&lt;=O$7,S660=0),0,IF(OR(N660="Exceeded Cap",SUM(H660,N660)='Sch D. Workings'!$D$12),"Exceeded cap",IF((SUMIFS('Sch A. Input'!H652:CJ652,'Sch A. Input'!$H$14:$CJ$14,"Total",'Sch A. Input'!$H$13:$CJ$13,"&lt;="&amp;$U$7))&gt;'Sch D. Workings'!$D$12,MIN('Sch D. Workings'!AD1661,'Sch D. Workings'!$D$12-N660-H660),'Sch D. Workings'!AD1661)))</f>
        <v>0</v>
      </c>
      <c r="U660" s="221">
        <f>'Sch D. Workings'!AI1661</f>
        <v>0</v>
      </c>
      <c r="V660" s="82">
        <f>IFERROR(LOOKUP('Sch D. Workings'!AF1661,$C$10:$C$14,$B$10:$B$14),0)</f>
        <v>0</v>
      </c>
      <c r="W660" s="99">
        <f>COUNTIFS('Sch D. Workings'!AF1661,"&gt;"&amp;$D$14)</f>
        <v>0</v>
      </c>
      <c r="X660" s="85"/>
      <c r="Y660" s="78">
        <f>'Sch D. Workings'!AK1661</f>
        <v>0</v>
      </c>
      <c r="Z660" s="309">
        <f>IF(OR('Sch D. Workings'!D654="",$D$7&lt;=U$7,Y660=0),0,IF(OR(T660="Exceeded Cap",N660="Exceeded Cap",SUM(H660,N660,T660)='Sch D. Workings'!$D$12),"Exceeded Cap",IF((SUMIFS('Sch A. Input'!H652:CJ652,'Sch A. Input'!$H$14:$CJ$14,"Total",'Sch A. Input'!$H$13:$CJ$13,"&lt;="&amp;$AA$7))&gt;'Sch D. Workings'!$D$12,MIN('Sch D. Workings'!AN1661,'Sch D. Workings'!$D$12-N660-T660-H660),'Sch D. Workings'!AN1661)))</f>
        <v>0</v>
      </c>
      <c r="AA660" s="221">
        <f>'Sch D. Workings'!AS1661</f>
        <v>0</v>
      </c>
      <c r="AB660" s="82">
        <f>IFERROR(LOOKUP('Sch D. Workings'!AP1661,$C$10:$C$14,$B$10:$B$14),0)</f>
        <v>0</v>
      </c>
      <c r="AC660" s="99">
        <f>COUNTIFS('Sch D. Workings'!AP1661,"&gt;"&amp;$D$14)</f>
        <v>0</v>
      </c>
    </row>
    <row r="661" spans="3:29" x14ac:dyDescent="0.35">
      <c r="C661" s="81" t="str">
        <f>IF('Sch A. Input'!B653="","",'Sch A. Input'!B653)</f>
        <v/>
      </c>
      <c r="D661" s="81" t="str">
        <f>IF('Sch A. Input'!C653="","",'Sch A. Input'!C653)</f>
        <v/>
      </c>
      <c r="E661" s="85"/>
      <c r="F661" s="85"/>
      <c r="G661" s="99">
        <f>'Sch D. Workings'!G1662</f>
        <v>0</v>
      </c>
      <c r="H661" s="310">
        <f>IF(OR('Sch D. Workings'!D655="",G661=0),0,(IF((SUMIFS('Sch A. Input'!H653:CJ653,'Sch A. Input'!$H$14:$CJ$14,"Total",'Sch A. Input'!$H$13:$CJ$13,"&lt;="&amp;$I$7))&gt;'Sch D. Workings'!$D$12,MIN('Sch D. Workings'!J1662,'Sch D. Workings'!$D$12),'Sch D. Workings'!J1662)))</f>
        <v>0</v>
      </c>
      <c r="I661" s="221">
        <f>'Sch D. Workings'!O1662</f>
        <v>0</v>
      </c>
      <c r="J661" s="82">
        <f>IFERROR(LOOKUP('Sch D. Workings'!L1662,$C$10:$C$14,$B$10:$B$14),0)</f>
        <v>0</v>
      </c>
      <c r="K661" s="99">
        <f>COUNTIFS('Sch D. Workings'!L1662,"&gt;"&amp;$D$14)</f>
        <v>0</v>
      </c>
      <c r="L661" s="300"/>
      <c r="M661" s="78">
        <f>'Sch D. Workings'!Q1662</f>
        <v>0</v>
      </c>
      <c r="N661" s="309">
        <f>IF(OR('Sch D. Workings'!D655="",$D$7&lt;=I$7,M661=0),0,(IF(H661='Sch D. Workings'!$D$12,"Exceeded Cap",IF((SUMIFS('Sch A. Input'!H653:CJ653,'Sch A. Input'!$H$14:$CJ$14,"Total",'Sch A. Input'!$H$13:$CJ$13,"&lt;="&amp;$O$7))&gt;'Sch D. Workings'!$D$12,MIN('Sch D. Workings'!T1662,'Sch D. Workings'!$D$12-H661),'Sch D. Workings'!T1662))))</f>
        <v>0</v>
      </c>
      <c r="O661" s="221">
        <f>'Sch D. Workings'!Y1662</f>
        <v>0</v>
      </c>
      <c r="P661" s="82">
        <f>IFERROR(LOOKUP('Sch D. Workings'!V1662,$C$10:$C$14,$B$10:$B$14),0)</f>
        <v>0</v>
      </c>
      <c r="Q661" s="99">
        <f>COUNTIFS('Sch D. Workings'!V1662,"&gt;"&amp;$D$14)</f>
        <v>0</v>
      </c>
      <c r="R661" s="85"/>
      <c r="S661" s="78">
        <f>'Sch D. Workings'!AA1662</f>
        <v>0</v>
      </c>
      <c r="T661" s="309">
        <f>IF(OR('Sch D. Workings'!D655="",$D$7&lt;=O$7,S661=0),0,IF(OR(N661="Exceeded Cap",SUM(H661,N661)='Sch D. Workings'!$D$12),"Exceeded cap",IF((SUMIFS('Sch A. Input'!H653:CJ653,'Sch A. Input'!$H$14:$CJ$14,"Total",'Sch A. Input'!$H$13:$CJ$13,"&lt;="&amp;$U$7))&gt;'Sch D. Workings'!$D$12,MIN('Sch D. Workings'!AD1662,'Sch D. Workings'!$D$12-N661-H661),'Sch D. Workings'!AD1662)))</f>
        <v>0</v>
      </c>
      <c r="U661" s="221">
        <f>'Sch D. Workings'!AI1662</f>
        <v>0</v>
      </c>
      <c r="V661" s="82">
        <f>IFERROR(LOOKUP('Sch D. Workings'!AF1662,$C$10:$C$14,$B$10:$B$14),0)</f>
        <v>0</v>
      </c>
      <c r="W661" s="99">
        <f>COUNTIFS('Sch D. Workings'!AF1662,"&gt;"&amp;$D$14)</f>
        <v>0</v>
      </c>
      <c r="X661" s="85"/>
      <c r="Y661" s="78">
        <f>'Sch D. Workings'!AK1662</f>
        <v>0</v>
      </c>
      <c r="Z661" s="309">
        <f>IF(OR('Sch D. Workings'!D655="",$D$7&lt;=U$7,Y661=0),0,IF(OR(T661="Exceeded Cap",N661="Exceeded Cap",SUM(H661,N661,T661)='Sch D. Workings'!$D$12),"Exceeded Cap",IF((SUMIFS('Sch A. Input'!H653:CJ653,'Sch A. Input'!$H$14:$CJ$14,"Total",'Sch A. Input'!$H$13:$CJ$13,"&lt;="&amp;$AA$7))&gt;'Sch D. Workings'!$D$12,MIN('Sch D. Workings'!AN1662,'Sch D. Workings'!$D$12-N661-T661-H661),'Sch D. Workings'!AN1662)))</f>
        <v>0</v>
      </c>
      <c r="AA661" s="221">
        <f>'Sch D. Workings'!AS1662</f>
        <v>0</v>
      </c>
      <c r="AB661" s="82">
        <f>IFERROR(LOOKUP('Sch D. Workings'!AP1662,$C$10:$C$14,$B$10:$B$14),0)</f>
        <v>0</v>
      </c>
      <c r="AC661" s="99">
        <f>COUNTIFS('Sch D. Workings'!AP1662,"&gt;"&amp;$D$14)</f>
        <v>0</v>
      </c>
    </row>
    <row r="662" spans="3:29" x14ac:dyDescent="0.35">
      <c r="C662" s="81" t="str">
        <f>IF('Sch A. Input'!B654="","",'Sch A. Input'!B654)</f>
        <v/>
      </c>
      <c r="D662" s="81" t="str">
        <f>IF('Sch A. Input'!C654="","",'Sch A. Input'!C654)</f>
        <v/>
      </c>
      <c r="E662" s="85"/>
      <c r="F662" s="85"/>
      <c r="G662" s="99">
        <f>'Sch D. Workings'!G1663</f>
        <v>0</v>
      </c>
      <c r="H662" s="310">
        <f>IF(OR('Sch D. Workings'!D656="",G662=0),0,(IF((SUMIFS('Sch A. Input'!H654:CJ654,'Sch A. Input'!$H$14:$CJ$14,"Total",'Sch A. Input'!$H$13:$CJ$13,"&lt;="&amp;$I$7))&gt;'Sch D. Workings'!$D$12,MIN('Sch D. Workings'!J1663,'Sch D. Workings'!$D$12),'Sch D. Workings'!J1663)))</f>
        <v>0</v>
      </c>
      <c r="I662" s="221">
        <f>'Sch D. Workings'!O1663</f>
        <v>0</v>
      </c>
      <c r="J662" s="82">
        <f>IFERROR(LOOKUP('Sch D. Workings'!L1663,$C$10:$C$14,$B$10:$B$14),0)</f>
        <v>0</v>
      </c>
      <c r="K662" s="99">
        <f>COUNTIFS('Sch D. Workings'!L1663,"&gt;"&amp;$D$14)</f>
        <v>0</v>
      </c>
      <c r="L662" s="300"/>
      <c r="M662" s="78">
        <f>'Sch D. Workings'!Q1663</f>
        <v>0</v>
      </c>
      <c r="N662" s="309">
        <f>IF(OR('Sch D. Workings'!D656="",$D$7&lt;=I$7,M662=0),0,(IF(H662='Sch D. Workings'!$D$12,"Exceeded Cap",IF((SUMIFS('Sch A. Input'!H654:CJ654,'Sch A. Input'!$H$14:$CJ$14,"Total",'Sch A. Input'!$H$13:$CJ$13,"&lt;="&amp;$O$7))&gt;'Sch D. Workings'!$D$12,MIN('Sch D. Workings'!T1663,'Sch D. Workings'!$D$12-H662),'Sch D. Workings'!T1663))))</f>
        <v>0</v>
      </c>
      <c r="O662" s="221">
        <f>'Sch D. Workings'!Y1663</f>
        <v>0</v>
      </c>
      <c r="P662" s="82">
        <f>IFERROR(LOOKUP('Sch D. Workings'!V1663,$C$10:$C$14,$B$10:$B$14),0)</f>
        <v>0</v>
      </c>
      <c r="Q662" s="99">
        <f>COUNTIFS('Sch D. Workings'!V1663,"&gt;"&amp;$D$14)</f>
        <v>0</v>
      </c>
      <c r="R662" s="85"/>
      <c r="S662" s="78">
        <f>'Sch D. Workings'!AA1663</f>
        <v>0</v>
      </c>
      <c r="T662" s="309">
        <f>IF(OR('Sch D. Workings'!D656="",$D$7&lt;=O$7,S662=0),0,IF(OR(N662="Exceeded Cap",SUM(H662,N662)='Sch D. Workings'!$D$12),"Exceeded cap",IF((SUMIFS('Sch A. Input'!H654:CJ654,'Sch A. Input'!$H$14:$CJ$14,"Total",'Sch A. Input'!$H$13:$CJ$13,"&lt;="&amp;$U$7))&gt;'Sch D. Workings'!$D$12,MIN('Sch D. Workings'!AD1663,'Sch D. Workings'!$D$12-N662-H662),'Sch D. Workings'!AD1663)))</f>
        <v>0</v>
      </c>
      <c r="U662" s="221">
        <f>'Sch D. Workings'!AI1663</f>
        <v>0</v>
      </c>
      <c r="V662" s="82">
        <f>IFERROR(LOOKUP('Sch D. Workings'!AF1663,$C$10:$C$14,$B$10:$B$14),0)</f>
        <v>0</v>
      </c>
      <c r="W662" s="99">
        <f>COUNTIFS('Sch D. Workings'!AF1663,"&gt;"&amp;$D$14)</f>
        <v>0</v>
      </c>
      <c r="X662" s="85"/>
      <c r="Y662" s="78">
        <f>'Sch D. Workings'!AK1663</f>
        <v>0</v>
      </c>
      <c r="Z662" s="309">
        <f>IF(OR('Sch D. Workings'!D656="",$D$7&lt;=U$7,Y662=0),0,IF(OR(T662="Exceeded Cap",N662="Exceeded Cap",SUM(H662,N662,T662)='Sch D. Workings'!$D$12),"Exceeded Cap",IF((SUMIFS('Sch A. Input'!H654:CJ654,'Sch A. Input'!$H$14:$CJ$14,"Total",'Sch A. Input'!$H$13:$CJ$13,"&lt;="&amp;$AA$7))&gt;'Sch D. Workings'!$D$12,MIN('Sch D. Workings'!AN1663,'Sch D. Workings'!$D$12-N662-T662-H662),'Sch D. Workings'!AN1663)))</f>
        <v>0</v>
      </c>
      <c r="AA662" s="221">
        <f>'Sch D. Workings'!AS1663</f>
        <v>0</v>
      </c>
      <c r="AB662" s="82">
        <f>IFERROR(LOOKUP('Sch D. Workings'!AP1663,$C$10:$C$14,$B$10:$B$14),0)</f>
        <v>0</v>
      </c>
      <c r="AC662" s="99">
        <f>COUNTIFS('Sch D. Workings'!AP1663,"&gt;"&amp;$D$14)</f>
        <v>0</v>
      </c>
    </row>
    <row r="663" spans="3:29" x14ac:dyDescent="0.35">
      <c r="C663" s="81" t="str">
        <f>IF('Sch A. Input'!B655="","",'Sch A. Input'!B655)</f>
        <v/>
      </c>
      <c r="D663" s="81" t="str">
        <f>IF('Sch A. Input'!C655="","",'Sch A. Input'!C655)</f>
        <v/>
      </c>
      <c r="E663" s="85"/>
      <c r="F663" s="85"/>
      <c r="G663" s="99">
        <f>'Sch D. Workings'!G1664</f>
        <v>0</v>
      </c>
      <c r="H663" s="310">
        <f>IF(OR('Sch D. Workings'!D657="",G663=0),0,(IF((SUMIFS('Sch A. Input'!H655:CJ655,'Sch A. Input'!$H$14:$CJ$14,"Total",'Sch A. Input'!$H$13:$CJ$13,"&lt;="&amp;$I$7))&gt;'Sch D. Workings'!$D$12,MIN('Sch D. Workings'!J1664,'Sch D. Workings'!$D$12),'Sch D. Workings'!J1664)))</f>
        <v>0</v>
      </c>
      <c r="I663" s="221">
        <f>'Sch D. Workings'!O1664</f>
        <v>0</v>
      </c>
      <c r="J663" s="82">
        <f>IFERROR(LOOKUP('Sch D. Workings'!L1664,$C$10:$C$14,$B$10:$B$14),0)</f>
        <v>0</v>
      </c>
      <c r="K663" s="99">
        <f>COUNTIFS('Sch D. Workings'!L1664,"&gt;"&amp;$D$14)</f>
        <v>0</v>
      </c>
      <c r="L663" s="300"/>
      <c r="M663" s="78">
        <f>'Sch D. Workings'!Q1664</f>
        <v>0</v>
      </c>
      <c r="N663" s="309">
        <f>IF(OR('Sch D. Workings'!D657="",$D$7&lt;=I$7,M663=0),0,(IF(H663='Sch D. Workings'!$D$12,"Exceeded Cap",IF((SUMIFS('Sch A. Input'!H655:CJ655,'Sch A. Input'!$H$14:$CJ$14,"Total",'Sch A. Input'!$H$13:$CJ$13,"&lt;="&amp;$O$7))&gt;'Sch D. Workings'!$D$12,MIN('Sch D. Workings'!T1664,'Sch D. Workings'!$D$12-H663),'Sch D. Workings'!T1664))))</f>
        <v>0</v>
      </c>
      <c r="O663" s="221">
        <f>'Sch D. Workings'!Y1664</f>
        <v>0</v>
      </c>
      <c r="P663" s="82">
        <f>IFERROR(LOOKUP('Sch D. Workings'!V1664,$C$10:$C$14,$B$10:$B$14),0)</f>
        <v>0</v>
      </c>
      <c r="Q663" s="99">
        <f>COUNTIFS('Sch D. Workings'!V1664,"&gt;"&amp;$D$14)</f>
        <v>0</v>
      </c>
      <c r="R663" s="85"/>
      <c r="S663" s="78">
        <f>'Sch D. Workings'!AA1664</f>
        <v>0</v>
      </c>
      <c r="T663" s="309">
        <f>IF(OR('Sch D. Workings'!D657="",$D$7&lt;=O$7,S663=0),0,IF(OR(N663="Exceeded Cap",SUM(H663,N663)='Sch D. Workings'!$D$12),"Exceeded cap",IF((SUMIFS('Sch A. Input'!H655:CJ655,'Sch A. Input'!$H$14:$CJ$14,"Total",'Sch A. Input'!$H$13:$CJ$13,"&lt;="&amp;$U$7))&gt;'Sch D. Workings'!$D$12,MIN('Sch D. Workings'!AD1664,'Sch D. Workings'!$D$12-N663-H663),'Sch D. Workings'!AD1664)))</f>
        <v>0</v>
      </c>
      <c r="U663" s="221">
        <f>'Sch D. Workings'!AI1664</f>
        <v>0</v>
      </c>
      <c r="V663" s="82">
        <f>IFERROR(LOOKUP('Sch D. Workings'!AF1664,$C$10:$C$14,$B$10:$B$14),0)</f>
        <v>0</v>
      </c>
      <c r="W663" s="99">
        <f>COUNTIFS('Sch D. Workings'!AF1664,"&gt;"&amp;$D$14)</f>
        <v>0</v>
      </c>
      <c r="X663" s="85"/>
      <c r="Y663" s="78">
        <f>'Sch D. Workings'!AK1664</f>
        <v>0</v>
      </c>
      <c r="Z663" s="309">
        <f>IF(OR('Sch D. Workings'!D657="",$D$7&lt;=U$7,Y663=0),0,IF(OR(T663="Exceeded Cap",N663="Exceeded Cap",SUM(H663,N663,T663)='Sch D. Workings'!$D$12),"Exceeded Cap",IF((SUMIFS('Sch A. Input'!H655:CJ655,'Sch A. Input'!$H$14:$CJ$14,"Total",'Sch A. Input'!$H$13:$CJ$13,"&lt;="&amp;$AA$7))&gt;'Sch D. Workings'!$D$12,MIN('Sch D. Workings'!AN1664,'Sch D. Workings'!$D$12-N663-T663-H663),'Sch D. Workings'!AN1664)))</f>
        <v>0</v>
      </c>
      <c r="AA663" s="221">
        <f>'Sch D. Workings'!AS1664</f>
        <v>0</v>
      </c>
      <c r="AB663" s="82">
        <f>IFERROR(LOOKUP('Sch D. Workings'!AP1664,$C$10:$C$14,$B$10:$B$14),0)</f>
        <v>0</v>
      </c>
      <c r="AC663" s="99">
        <f>COUNTIFS('Sch D. Workings'!AP1664,"&gt;"&amp;$D$14)</f>
        <v>0</v>
      </c>
    </row>
    <row r="664" spans="3:29" x14ac:dyDescent="0.35">
      <c r="C664" s="81" t="str">
        <f>IF('Sch A. Input'!B656="","",'Sch A. Input'!B656)</f>
        <v/>
      </c>
      <c r="D664" s="81" t="str">
        <f>IF('Sch A. Input'!C656="","",'Sch A. Input'!C656)</f>
        <v/>
      </c>
      <c r="E664" s="85"/>
      <c r="F664" s="85"/>
      <c r="G664" s="99">
        <f>'Sch D. Workings'!G1665</f>
        <v>0</v>
      </c>
      <c r="H664" s="310">
        <f>IF(OR('Sch D. Workings'!D658="",G664=0),0,(IF((SUMIFS('Sch A. Input'!H656:CJ656,'Sch A. Input'!$H$14:$CJ$14,"Total",'Sch A. Input'!$H$13:$CJ$13,"&lt;="&amp;$I$7))&gt;'Sch D. Workings'!$D$12,MIN('Sch D. Workings'!J1665,'Sch D. Workings'!$D$12),'Sch D. Workings'!J1665)))</f>
        <v>0</v>
      </c>
      <c r="I664" s="221">
        <f>'Sch D. Workings'!O1665</f>
        <v>0</v>
      </c>
      <c r="J664" s="82">
        <f>IFERROR(LOOKUP('Sch D. Workings'!L1665,$C$10:$C$14,$B$10:$B$14),0)</f>
        <v>0</v>
      </c>
      <c r="K664" s="99">
        <f>COUNTIFS('Sch D. Workings'!L1665,"&gt;"&amp;$D$14)</f>
        <v>0</v>
      </c>
      <c r="L664" s="300"/>
      <c r="M664" s="78">
        <f>'Sch D. Workings'!Q1665</f>
        <v>0</v>
      </c>
      <c r="N664" s="309">
        <f>IF(OR('Sch D. Workings'!D658="",$D$7&lt;=I$7,M664=0),0,(IF(H664='Sch D. Workings'!$D$12,"Exceeded Cap",IF((SUMIFS('Sch A. Input'!H656:CJ656,'Sch A. Input'!$H$14:$CJ$14,"Total",'Sch A. Input'!$H$13:$CJ$13,"&lt;="&amp;$O$7))&gt;'Sch D. Workings'!$D$12,MIN('Sch D. Workings'!T1665,'Sch D. Workings'!$D$12-H664),'Sch D. Workings'!T1665))))</f>
        <v>0</v>
      </c>
      <c r="O664" s="221">
        <f>'Sch D. Workings'!Y1665</f>
        <v>0</v>
      </c>
      <c r="P664" s="82">
        <f>IFERROR(LOOKUP('Sch D. Workings'!V1665,$C$10:$C$14,$B$10:$B$14),0)</f>
        <v>0</v>
      </c>
      <c r="Q664" s="99">
        <f>COUNTIFS('Sch D. Workings'!V1665,"&gt;"&amp;$D$14)</f>
        <v>0</v>
      </c>
      <c r="R664" s="85"/>
      <c r="S664" s="78">
        <f>'Sch D. Workings'!AA1665</f>
        <v>0</v>
      </c>
      <c r="T664" s="309">
        <f>IF(OR('Sch D. Workings'!D658="",$D$7&lt;=O$7,S664=0),0,IF(OR(N664="Exceeded Cap",SUM(H664,N664)='Sch D. Workings'!$D$12),"Exceeded cap",IF((SUMIFS('Sch A. Input'!H656:CJ656,'Sch A. Input'!$H$14:$CJ$14,"Total",'Sch A. Input'!$H$13:$CJ$13,"&lt;="&amp;$U$7))&gt;'Sch D. Workings'!$D$12,MIN('Sch D. Workings'!AD1665,'Sch D. Workings'!$D$12-N664-H664),'Sch D. Workings'!AD1665)))</f>
        <v>0</v>
      </c>
      <c r="U664" s="221">
        <f>'Sch D. Workings'!AI1665</f>
        <v>0</v>
      </c>
      <c r="V664" s="82">
        <f>IFERROR(LOOKUP('Sch D. Workings'!AF1665,$C$10:$C$14,$B$10:$B$14),0)</f>
        <v>0</v>
      </c>
      <c r="W664" s="99">
        <f>COUNTIFS('Sch D. Workings'!AF1665,"&gt;"&amp;$D$14)</f>
        <v>0</v>
      </c>
      <c r="X664" s="85"/>
      <c r="Y664" s="78">
        <f>'Sch D. Workings'!AK1665</f>
        <v>0</v>
      </c>
      <c r="Z664" s="309">
        <f>IF(OR('Sch D. Workings'!D658="",$D$7&lt;=U$7,Y664=0),0,IF(OR(T664="Exceeded Cap",N664="Exceeded Cap",SUM(H664,N664,T664)='Sch D. Workings'!$D$12),"Exceeded Cap",IF((SUMIFS('Sch A. Input'!H656:CJ656,'Sch A. Input'!$H$14:$CJ$14,"Total",'Sch A. Input'!$H$13:$CJ$13,"&lt;="&amp;$AA$7))&gt;'Sch D. Workings'!$D$12,MIN('Sch D. Workings'!AN1665,'Sch D. Workings'!$D$12-N664-T664-H664),'Sch D. Workings'!AN1665)))</f>
        <v>0</v>
      </c>
      <c r="AA664" s="221">
        <f>'Sch D. Workings'!AS1665</f>
        <v>0</v>
      </c>
      <c r="AB664" s="82">
        <f>IFERROR(LOOKUP('Sch D. Workings'!AP1665,$C$10:$C$14,$B$10:$B$14),0)</f>
        <v>0</v>
      </c>
      <c r="AC664" s="99">
        <f>COUNTIFS('Sch D. Workings'!AP1665,"&gt;"&amp;$D$14)</f>
        <v>0</v>
      </c>
    </row>
    <row r="665" spans="3:29" x14ac:dyDescent="0.35">
      <c r="C665" s="81" t="str">
        <f>IF('Sch A. Input'!B657="","",'Sch A. Input'!B657)</f>
        <v/>
      </c>
      <c r="D665" s="81" t="str">
        <f>IF('Sch A. Input'!C657="","",'Sch A. Input'!C657)</f>
        <v/>
      </c>
      <c r="E665" s="85"/>
      <c r="F665" s="85"/>
      <c r="G665" s="99">
        <f>'Sch D. Workings'!G1666</f>
        <v>0</v>
      </c>
      <c r="H665" s="310">
        <f>IF(OR('Sch D. Workings'!D659="",G665=0),0,(IF((SUMIFS('Sch A. Input'!H657:CJ657,'Sch A. Input'!$H$14:$CJ$14,"Total",'Sch A. Input'!$H$13:$CJ$13,"&lt;="&amp;$I$7))&gt;'Sch D. Workings'!$D$12,MIN('Sch D. Workings'!J1666,'Sch D. Workings'!$D$12),'Sch D. Workings'!J1666)))</f>
        <v>0</v>
      </c>
      <c r="I665" s="221">
        <f>'Sch D. Workings'!O1666</f>
        <v>0</v>
      </c>
      <c r="J665" s="82">
        <f>IFERROR(LOOKUP('Sch D. Workings'!L1666,$C$10:$C$14,$B$10:$B$14),0)</f>
        <v>0</v>
      </c>
      <c r="K665" s="99">
        <f>COUNTIFS('Sch D. Workings'!L1666,"&gt;"&amp;$D$14)</f>
        <v>0</v>
      </c>
      <c r="L665" s="300"/>
      <c r="M665" s="78">
        <f>'Sch D. Workings'!Q1666</f>
        <v>0</v>
      </c>
      <c r="N665" s="309">
        <f>IF(OR('Sch D. Workings'!D659="",$D$7&lt;=I$7,M665=0),0,(IF(H665='Sch D. Workings'!$D$12,"Exceeded Cap",IF((SUMIFS('Sch A. Input'!H657:CJ657,'Sch A. Input'!$H$14:$CJ$14,"Total",'Sch A. Input'!$H$13:$CJ$13,"&lt;="&amp;$O$7))&gt;'Sch D. Workings'!$D$12,MIN('Sch D. Workings'!T1666,'Sch D. Workings'!$D$12-H665),'Sch D. Workings'!T1666))))</f>
        <v>0</v>
      </c>
      <c r="O665" s="221">
        <f>'Sch D. Workings'!Y1666</f>
        <v>0</v>
      </c>
      <c r="P665" s="82">
        <f>IFERROR(LOOKUP('Sch D. Workings'!V1666,$C$10:$C$14,$B$10:$B$14),0)</f>
        <v>0</v>
      </c>
      <c r="Q665" s="99">
        <f>COUNTIFS('Sch D. Workings'!V1666,"&gt;"&amp;$D$14)</f>
        <v>0</v>
      </c>
      <c r="R665" s="85"/>
      <c r="S665" s="78">
        <f>'Sch D. Workings'!AA1666</f>
        <v>0</v>
      </c>
      <c r="T665" s="309">
        <f>IF(OR('Sch D. Workings'!D659="",$D$7&lt;=O$7,S665=0),0,IF(OR(N665="Exceeded Cap",SUM(H665,N665)='Sch D. Workings'!$D$12),"Exceeded cap",IF((SUMIFS('Sch A. Input'!H657:CJ657,'Sch A. Input'!$H$14:$CJ$14,"Total",'Sch A. Input'!$H$13:$CJ$13,"&lt;="&amp;$U$7))&gt;'Sch D. Workings'!$D$12,MIN('Sch D. Workings'!AD1666,'Sch D. Workings'!$D$12-N665-H665),'Sch D. Workings'!AD1666)))</f>
        <v>0</v>
      </c>
      <c r="U665" s="221">
        <f>'Sch D. Workings'!AI1666</f>
        <v>0</v>
      </c>
      <c r="V665" s="82">
        <f>IFERROR(LOOKUP('Sch D. Workings'!AF1666,$C$10:$C$14,$B$10:$B$14),0)</f>
        <v>0</v>
      </c>
      <c r="W665" s="99">
        <f>COUNTIFS('Sch D. Workings'!AF1666,"&gt;"&amp;$D$14)</f>
        <v>0</v>
      </c>
      <c r="X665" s="85"/>
      <c r="Y665" s="78">
        <f>'Sch D. Workings'!AK1666</f>
        <v>0</v>
      </c>
      <c r="Z665" s="309">
        <f>IF(OR('Sch D. Workings'!D659="",$D$7&lt;=U$7,Y665=0),0,IF(OR(T665="Exceeded Cap",N665="Exceeded Cap",SUM(H665,N665,T665)='Sch D. Workings'!$D$12),"Exceeded Cap",IF((SUMIFS('Sch A. Input'!H657:CJ657,'Sch A. Input'!$H$14:$CJ$14,"Total",'Sch A. Input'!$H$13:$CJ$13,"&lt;="&amp;$AA$7))&gt;'Sch D. Workings'!$D$12,MIN('Sch D. Workings'!AN1666,'Sch D. Workings'!$D$12-N665-T665-H665),'Sch D. Workings'!AN1666)))</f>
        <v>0</v>
      </c>
      <c r="AA665" s="221">
        <f>'Sch D. Workings'!AS1666</f>
        <v>0</v>
      </c>
      <c r="AB665" s="82">
        <f>IFERROR(LOOKUP('Sch D. Workings'!AP1666,$C$10:$C$14,$B$10:$B$14),0)</f>
        <v>0</v>
      </c>
      <c r="AC665" s="99">
        <f>COUNTIFS('Sch D. Workings'!AP1666,"&gt;"&amp;$D$14)</f>
        <v>0</v>
      </c>
    </row>
    <row r="666" spans="3:29" x14ac:dyDescent="0.35">
      <c r="C666" s="81" t="str">
        <f>IF('Sch A. Input'!B658="","",'Sch A. Input'!B658)</f>
        <v/>
      </c>
      <c r="D666" s="81" t="str">
        <f>IF('Sch A. Input'!C658="","",'Sch A. Input'!C658)</f>
        <v/>
      </c>
      <c r="E666" s="85"/>
      <c r="F666" s="85"/>
      <c r="G666" s="99">
        <f>'Sch D. Workings'!G1667</f>
        <v>0</v>
      </c>
      <c r="H666" s="310">
        <f>IF(OR('Sch D. Workings'!D660="",G666=0),0,(IF((SUMIFS('Sch A. Input'!H658:CJ658,'Sch A. Input'!$H$14:$CJ$14,"Total",'Sch A. Input'!$H$13:$CJ$13,"&lt;="&amp;$I$7))&gt;'Sch D. Workings'!$D$12,MIN('Sch D. Workings'!J1667,'Sch D. Workings'!$D$12),'Sch D. Workings'!J1667)))</f>
        <v>0</v>
      </c>
      <c r="I666" s="221">
        <f>'Sch D. Workings'!O1667</f>
        <v>0</v>
      </c>
      <c r="J666" s="82">
        <f>IFERROR(LOOKUP('Sch D. Workings'!L1667,$C$10:$C$14,$B$10:$B$14),0)</f>
        <v>0</v>
      </c>
      <c r="K666" s="99">
        <f>COUNTIFS('Sch D. Workings'!L1667,"&gt;"&amp;$D$14)</f>
        <v>0</v>
      </c>
      <c r="L666" s="300"/>
      <c r="M666" s="78">
        <f>'Sch D. Workings'!Q1667</f>
        <v>0</v>
      </c>
      <c r="N666" s="309">
        <f>IF(OR('Sch D. Workings'!D660="",$D$7&lt;=I$7,M666=0),0,(IF(H666='Sch D. Workings'!$D$12,"Exceeded Cap",IF((SUMIFS('Sch A. Input'!H658:CJ658,'Sch A. Input'!$H$14:$CJ$14,"Total",'Sch A. Input'!$H$13:$CJ$13,"&lt;="&amp;$O$7))&gt;'Sch D. Workings'!$D$12,MIN('Sch D. Workings'!T1667,'Sch D. Workings'!$D$12-H666),'Sch D. Workings'!T1667))))</f>
        <v>0</v>
      </c>
      <c r="O666" s="221">
        <f>'Sch D. Workings'!Y1667</f>
        <v>0</v>
      </c>
      <c r="P666" s="82">
        <f>IFERROR(LOOKUP('Sch D. Workings'!V1667,$C$10:$C$14,$B$10:$B$14),0)</f>
        <v>0</v>
      </c>
      <c r="Q666" s="99">
        <f>COUNTIFS('Sch D. Workings'!V1667,"&gt;"&amp;$D$14)</f>
        <v>0</v>
      </c>
      <c r="R666" s="85"/>
      <c r="S666" s="78">
        <f>'Sch D. Workings'!AA1667</f>
        <v>0</v>
      </c>
      <c r="T666" s="309">
        <f>IF(OR('Sch D. Workings'!D660="",$D$7&lt;=O$7,S666=0),0,IF(OR(N666="Exceeded Cap",SUM(H666,N666)='Sch D. Workings'!$D$12),"Exceeded cap",IF((SUMIFS('Sch A. Input'!H658:CJ658,'Sch A. Input'!$H$14:$CJ$14,"Total",'Sch A. Input'!$H$13:$CJ$13,"&lt;="&amp;$U$7))&gt;'Sch D. Workings'!$D$12,MIN('Sch D. Workings'!AD1667,'Sch D. Workings'!$D$12-N666-H666),'Sch D. Workings'!AD1667)))</f>
        <v>0</v>
      </c>
      <c r="U666" s="221">
        <f>'Sch D. Workings'!AI1667</f>
        <v>0</v>
      </c>
      <c r="V666" s="82">
        <f>IFERROR(LOOKUP('Sch D. Workings'!AF1667,$C$10:$C$14,$B$10:$B$14),0)</f>
        <v>0</v>
      </c>
      <c r="W666" s="99">
        <f>COUNTIFS('Sch D. Workings'!AF1667,"&gt;"&amp;$D$14)</f>
        <v>0</v>
      </c>
      <c r="X666" s="85"/>
      <c r="Y666" s="78">
        <f>'Sch D. Workings'!AK1667</f>
        <v>0</v>
      </c>
      <c r="Z666" s="309">
        <f>IF(OR('Sch D. Workings'!D660="",$D$7&lt;=U$7,Y666=0),0,IF(OR(T666="Exceeded Cap",N666="Exceeded Cap",SUM(H666,N666,T666)='Sch D. Workings'!$D$12),"Exceeded Cap",IF((SUMIFS('Sch A. Input'!H658:CJ658,'Sch A. Input'!$H$14:$CJ$14,"Total",'Sch A. Input'!$H$13:$CJ$13,"&lt;="&amp;$AA$7))&gt;'Sch D. Workings'!$D$12,MIN('Sch D. Workings'!AN1667,'Sch D. Workings'!$D$12-N666-T666-H666),'Sch D. Workings'!AN1667)))</f>
        <v>0</v>
      </c>
      <c r="AA666" s="221">
        <f>'Sch D. Workings'!AS1667</f>
        <v>0</v>
      </c>
      <c r="AB666" s="82">
        <f>IFERROR(LOOKUP('Sch D. Workings'!AP1667,$C$10:$C$14,$B$10:$B$14),0)</f>
        <v>0</v>
      </c>
      <c r="AC666" s="99">
        <f>COUNTIFS('Sch D. Workings'!AP1667,"&gt;"&amp;$D$14)</f>
        <v>0</v>
      </c>
    </row>
    <row r="667" spans="3:29" x14ac:dyDescent="0.35">
      <c r="C667" s="81" t="str">
        <f>IF('Sch A. Input'!B659="","",'Sch A. Input'!B659)</f>
        <v/>
      </c>
      <c r="D667" s="81" t="str">
        <f>IF('Sch A. Input'!C659="","",'Sch A. Input'!C659)</f>
        <v/>
      </c>
      <c r="E667" s="85"/>
      <c r="F667" s="85"/>
      <c r="G667" s="99">
        <f>'Sch D. Workings'!G1668</f>
        <v>0</v>
      </c>
      <c r="H667" s="310">
        <f>IF(OR('Sch D. Workings'!D661="",G667=0),0,(IF((SUMIFS('Sch A. Input'!H659:CJ659,'Sch A. Input'!$H$14:$CJ$14,"Total",'Sch A. Input'!$H$13:$CJ$13,"&lt;="&amp;$I$7))&gt;'Sch D. Workings'!$D$12,MIN('Sch D. Workings'!J1668,'Sch D. Workings'!$D$12),'Sch D. Workings'!J1668)))</f>
        <v>0</v>
      </c>
      <c r="I667" s="221">
        <f>'Sch D. Workings'!O1668</f>
        <v>0</v>
      </c>
      <c r="J667" s="82">
        <f>IFERROR(LOOKUP('Sch D. Workings'!L1668,$C$10:$C$14,$B$10:$B$14),0)</f>
        <v>0</v>
      </c>
      <c r="K667" s="99">
        <f>COUNTIFS('Sch D. Workings'!L1668,"&gt;"&amp;$D$14)</f>
        <v>0</v>
      </c>
      <c r="L667" s="300"/>
      <c r="M667" s="78">
        <f>'Sch D. Workings'!Q1668</f>
        <v>0</v>
      </c>
      <c r="N667" s="309">
        <f>IF(OR('Sch D. Workings'!D661="",$D$7&lt;=I$7,M667=0),0,(IF(H667='Sch D. Workings'!$D$12,"Exceeded Cap",IF((SUMIFS('Sch A. Input'!H659:CJ659,'Sch A. Input'!$H$14:$CJ$14,"Total",'Sch A. Input'!$H$13:$CJ$13,"&lt;="&amp;$O$7))&gt;'Sch D. Workings'!$D$12,MIN('Sch D. Workings'!T1668,'Sch D. Workings'!$D$12-H667),'Sch D. Workings'!T1668))))</f>
        <v>0</v>
      </c>
      <c r="O667" s="221">
        <f>'Sch D. Workings'!Y1668</f>
        <v>0</v>
      </c>
      <c r="P667" s="82">
        <f>IFERROR(LOOKUP('Sch D. Workings'!V1668,$C$10:$C$14,$B$10:$B$14),0)</f>
        <v>0</v>
      </c>
      <c r="Q667" s="99">
        <f>COUNTIFS('Sch D. Workings'!V1668,"&gt;"&amp;$D$14)</f>
        <v>0</v>
      </c>
      <c r="R667" s="85"/>
      <c r="S667" s="78">
        <f>'Sch D. Workings'!AA1668</f>
        <v>0</v>
      </c>
      <c r="T667" s="309">
        <f>IF(OR('Sch D. Workings'!D661="",$D$7&lt;=O$7,S667=0),0,IF(OR(N667="Exceeded Cap",SUM(H667,N667)='Sch D. Workings'!$D$12),"Exceeded cap",IF((SUMIFS('Sch A. Input'!H659:CJ659,'Sch A. Input'!$H$14:$CJ$14,"Total",'Sch A. Input'!$H$13:$CJ$13,"&lt;="&amp;$U$7))&gt;'Sch D. Workings'!$D$12,MIN('Sch D. Workings'!AD1668,'Sch D. Workings'!$D$12-N667-H667),'Sch D. Workings'!AD1668)))</f>
        <v>0</v>
      </c>
      <c r="U667" s="221">
        <f>'Sch D. Workings'!AI1668</f>
        <v>0</v>
      </c>
      <c r="V667" s="82">
        <f>IFERROR(LOOKUP('Sch D. Workings'!AF1668,$C$10:$C$14,$B$10:$B$14),0)</f>
        <v>0</v>
      </c>
      <c r="W667" s="99">
        <f>COUNTIFS('Sch D. Workings'!AF1668,"&gt;"&amp;$D$14)</f>
        <v>0</v>
      </c>
      <c r="X667" s="85"/>
      <c r="Y667" s="78">
        <f>'Sch D. Workings'!AK1668</f>
        <v>0</v>
      </c>
      <c r="Z667" s="309">
        <f>IF(OR('Sch D. Workings'!D661="",$D$7&lt;=U$7,Y667=0),0,IF(OR(T667="Exceeded Cap",N667="Exceeded Cap",SUM(H667,N667,T667)='Sch D. Workings'!$D$12),"Exceeded Cap",IF((SUMIFS('Sch A. Input'!H659:CJ659,'Sch A. Input'!$H$14:$CJ$14,"Total",'Sch A. Input'!$H$13:$CJ$13,"&lt;="&amp;$AA$7))&gt;'Sch D. Workings'!$D$12,MIN('Sch D. Workings'!AN1668,'Sch D. Workings'!$D$12-N667-T667-H667),'Sch D. Workings'!AN1668)))</f>
        <v>0</v>
      </c>
      <c r="AA667" s="221">
        <f>'Sch D. Workings'!AS1668</f>
        <v>0</v>
      </c>
      <c r="AB667" s="82">
        <f>IFERROR(LOOKUP('Sch D. Workings'!AP1668,$C$10:$C$14,$B$10:$B$14),0)</f>
        <v>0</v>
      </c>
      <c r="AC667" s="99">
        <f>COUNTIFS('Sch D. Workings'!AP1668,"&gt;"&amp;$D$14)</f>
        <v>0</v>
      </c>
    </row>
    <row r="668" spans="3:29" x14ac:dyDescent="0.35">
      <c r="C668" s="81" t="str">
        <f>IF('Sch A. Input'!B660="","",'Sch A. Input'!B660)</f>
        <v/>
      </c>
      <c r="D668" s="81" t="str">
        <f>IF('Sch A. Input'!C660="","",'Sch A. Input'!C660)</f>
        <v/>
      </c>
      <c r="E668" s="85"/>
      <c r="F668" s="85"/>
      <c r="G668" s="99">
        <f>'Sch D. Workings'!G1669</f>
        <v>0</v>
      </c>
      <c r="H668" s="310">
        <f>IF(OR('Sch D. Workings'!D662="",G668=0),0,(IF((SUMIFS('Sch A. Input'!H660:CJ660,'Sch A. Input'!$H$14:$CJ$14,"Total",'Sch A. Input'!$H$13:$CJ$13,"&lt;="&amp;$I$7))&gt;'Sch D. Workings'!$D$12,MIN('Sch D. Workings'!J1669,'Sch D. Workings'!$D$12),'Sch D. Workings'!J1669)))</f>
        <v>0</v>
      </c>
      <c r="I668" s="221">
        <f>'Sch D. Workings'!O1669</f>
        <v>0</v>
      </c>
      <c r="J668" s="82">
        <f>IFERROR(LOOKUP('Sch D. Workings'!L1669,$C$10:$C$14,$B$10:$B$14),0)</f>
        <v>0</v>
      </c>
      <c r="K668" s="99">
        <f>COUNTIFS('Sch D. Workings'!L1669,"&gt;"&amp;$D$14)</f>
        <v>0</v>
      </c>
      <c r="L668" s="300"/>
      <c r="M668" s="78">
        <f>'Sch D. Workings'!Q1669</f>
        <v>0</v>
      </c>
      <c r="N668" s="309">
        <f>IF(OR('Sch D. Workings'!D662="",$D$7&lt;=I$7,M668=0),0,(IF(H668='Sch D. Workings'!$D$12,"Exceeded Cap",IF((SUMIFS('Sch A. Input'!H660:CJ660,'Sch A. Input'!$H$14:$CJ$14,"Total",'Sch A. Input'!$H$13:$CJ$13,"&lt;="&amp;$O$7))&gt;'Sch D. Workings'!$D$12,MIN('Sch D. Workings'!T1669,'Sch D. Workings'!$D$12-H668),'Sch D. Workings'!T1669))))</f>
        <v>0</v>
      </c>
      <c r="O668" s="221">
        <f>'Sch D. Workings'!Y1669</f>
        <v>0</v>
      </c>
      <c r="P668" s="82">
        <f>IFERROR(LOOKUP('Sch D. Workings'!V1669,$C$10:$C$14,$B$10:$B$14),0)</f>
        <v>0</v>
      </c>
      <c r="Q668" s="99">
        <f>COUNTIFS('Sch D. Workings'!V1669,"&gt;"&amp;$D$14)</f>
        <v>0</v>
      </c>
      <c r="R668" s="85"/>
      <c r="S668" s="78">
        <f>'Sch D. Workings'!AA1669</f>
        <v>0</v>
      </c>
      <c r="T668" s="309">
        <f>IF(OR('Sch D. Workings'!D662="",$D$7&lt;=O$7,S668=0),0,IF(OR(N668="Exceeded Cap",SUM(H668,N668)='Sch D. Workings'!$D$12),"Exceeded cap",IF((SUMIFS('Sch A. Input'!H660:CJ660,'Sch A. Input'!$H$14:$CJ$14,"Total",'Sch A. Input'!$H$13:$CJ$13,"&lt;="&amp;$U$7))&gt;'Sch D. Workings'!$D$12,MIN('Sch D. Workings'!AD1669,'Sch D. Workings'!$D$12-N668-H668),'Sch D. Workings'!AD1669)))</f>
        <v>0</v>
      </c>
      <c r="U668" s="221">
        <f>'Sch D. Workings'!AI1669</f>
        <v>0</v>
      </c>
      <c r="V668" s="82">
        <f>IFERROR(LOOKUP('Sch D. Workings'!AF1669,$C$10:$C$14,$B$10:$B$14),0)</f>
        <v>0</v>
      </c>
      <c r="W668" s="99">
        <f>COUNTIFS('Sch D. Workings'!AF1669,"&gt;"&amp;$D$14)</f>
        <v>0</v>
      </c>
      <c r="X668" s="85"/>
      <c r="Y668" s="78">
        <f>'Sch D. Workings'!AK1669</f>
        <v>0</v>
      </c>
      <c r="Z668" s="309">
        <f>IF(OR('Sch D. Workings'!D662="",$D$7&lt;=U$7,Y668=0),0,IF(OR(T668="Exceeded Cap",N668="Exceeded Cap",SUM(H668,N668,T668)='Sch D. Workings'!$D$12),"Exceeded Cap",IF((SUMIFS('Sch A. Input'!H660:CJ660,'Sch A. Input'!$H$14:$CJ$14,"Total",'Sch A. Input'!$H$13:$CJ$13,"&lt;="&amp;$AA$7))&gt;'Sch D. Workings'!$D$12,MIN('Sch D. Workings'!AN1669,'Sch D. Workings'!$D$12-N668-T668-H668),'Sch D. Workings'!AN1669)))</f>
        <v>0</v>
      </c>
      <c r="AA668" s="221">
        <f>'Sch D. Workings'!AS1669</f>
        <v>0</v>
      </c>
      <c r="AB668" s="82">
        <f>IFERROR(LOOKUP('Sch D. Workings'!AP1669,$C$10:$C$14,$B$10:$B$14),0)</f>
        <v>0</v>
      </c>
      <c r="AC668" s="99">
        <f>COUNTIFS('Sch D. Workings'!AP1669,"&gt;"&amp;$D$14)</f>
        <v>0</v>
      </c>
    </row>
    <row r="669" spans="3:29" x14ac:dyDescent="0.35">
      <c r="C669" s="81" t="str">
        <f>IF('Sch A. Input'!B661="","",'Sch A. Input'!B661)</f>
        <v/>
      </c>
      <c r="D669" s="81" t="str">
        <f>IF('Sch A. Input'!C661="","",'Sch A. Input'!C661)</f>
        <v/>
      </c>
      <c r="E669" s="85"/>
      <c r="F669" s="85"/>
      <c r="G669" s="99">
        <f>'Sch D. Workings'!G1670</f>
        <v>0</v>
      </c>
      <c r="H669" s="310">
        <f>IF(OR('Sch D. Workings'!D663="",G669=0),0,(IF((SUMIFS('Sch A. Input'!H661:CJ661,'Sch A. Input'!$H$14:$CJ$14,"Total",'Sch A. Input'!$H$13:$CJ$13,"&lt;="&amp;$I$7))&gt;'Sch D. Workings'!$D$12,MIN('Sch D. Workings'!J1670,'Sch D. Workings'!$D$12),'Sch D. Workings'!J1670)))</f>
        <v>0</v>
      </c>
      <c r="I669" s="221">
        <f>'Sch D. Workings'!O1670</f>
        <v>0</v>
      </c>
      <c r="J669" s="82">
        <f>IFERROR(LOOKUP('Sch D. Workings'!L1670,$C$10:$C$14,$B$10:$B$14),0)</f>
        <v>0</v>
      </c>
      <c r="K669" s="99">
        <f>COUNTIFS('Sch D. Workings'!L1670,"&gt;"&amp;$D$14)</f>
        <v>0</v>
      </c>
      <c r="L669" s="300"/>
      <c r="M669" s="78">
        <f>'Sch D. Workings'!Q1670</f>
        <v>0</v>
      </c>
      <c r="N669" s="309">
        <f>IF(OR('Sch D. Workings'!D663="",$D$7&lt;=I$7,M669=0),0,(IF(H669='Sch D. Workings'!$D$12,"Exceeded Cap",IF((SUMIFS('Sch A. Input'!H661:CJ661,'Sch A. Input'!$H$14:$CJ$14,"Total",'Sch A. Input'!$H$13:$CJ$13,"&lt;="&amp;$O$7))&gt;'Sch D. Workings'!$D$12,MIN('Sch D. Workings'!T1670,'Sch D. Workings'!$D$12-H669),'Sch D. Workings'!T1670))))</f>
        <v>0</v>
      </c>
      <c r="O669" s="221">
        <f>'Sch D. Workings'!Y1670</f>
        <v>0</v>
      </c>
      <c r="P669" s="82">
        <f>IFERROR(LOOKUP('Sch D. Workings'!V1670,$C$10:$C$14,$B$10:$B$14),0)</f>
        <v>0</v>
      </c>
      <c r="Q669" s="99">
        <f>COUNTIFS('Sch D. Workings'!V1670,"&gt;"&amp;$D$14)</f>
        <v>0</v>
      </c>
      <c r="R669" s="85"/>
      <c r="S669" s="78">
        <f>'Sch D. Workings'!AA1670</f>
        <v>0</v>
      </c>
      <c r="T669" s="309">
        <f>IF(OR('Sch D. Workings'!D663="",$D$7&lt;=O$7,S669=0),0,IF(OR(N669="Exceeded Cap",SUM(H669,N669)='Sch D. Workings'!$D$12),"Exceeded cap",IF((SUMIFS('Sch A. Input'!H661:CJ661,'Sch A. Input'!$H$14:$CJ$14,"Total",'Sch A. Input'!$H$13:$CJ$13,"&lt;="&amp;$U$7))&gt;'Sch D. Workings'!$D$12,MIN('Sch D. Workings'!AD1670,'Sch D. Workings'!$D$12-N669-H669),'Sch D. Workings'!AD1670)))</f>
        <v>0</v>
      </c>
      <c r="U669" s="221">
        <f>'Sch D. Workings'!AI1670</f>
        <v>0</v>
      </c>
      <c r="V669" s="82">
        <f>IFERROR(LOOKUP('Sch D. Workings'!AF1670,$C$10:$C$14,$B$10:$B$14),0)</f>
        <v>0</v>
      </c>
      <c r="W669" s="99">
        <f>COUNTIFS('Sch D. Workings'!AF1670,"&gt;"&amp;$D$14)</f>
        <v>0</v>
      </c>
      <c r="X669" s="85"/>
      <c r="Y669" s="78">
        <f>'Sch D. Workings'!AK1670</f>
        <v>0</v>
      </c>
      <c r="Z669" s="309">
        <f>IF(OR('Sch D. Workings'!D663="",$D$7&lt;=U$7,Y669=0),0,IF(OR(T669="Exceeded Cap",N669="Exceeded Cap",SUM(H669,N669,T669)='Sch D. Workings'!$D$12),"Exceeded Cap",IF((SUMIFS('Sch A. Input'!H661:CJ661,'Sch A. Input'!$H$14:$CJ$14,"Total",'Sch A. Input'!$H$13:$CJ$13,"&lt;="&amp;$AA$7))&gt;'Sch D. Workings'!$D$12,MIN('Sch D. Workings'!AN1670,'Sch D. Workings'!$D$12-N669-T669-H669),'Sch D. Workings'!AN1670)))</f>
        <v>0</v>
      </c>
      <c r="AA669" s="221">
        <f>'Sch D. Workings'!AS1670</f>
        <v>0</v>
      </c>
      <c r="AB669" s="82">
        <f>IFERROR(LOOKUP('Sch D. Workings'!AP1670,$C$10:$C$14,$B$10:$B$14),0)</f>
        <v>0</v>
      </c>
      <c r="AC669" s="99">
        <f>COUNTIFS('Sch D. Workings'!AP1670,"&gt;"&amp;$D$14)</f>
        <v>0</v>
      </c>
    </row>
    <row r="670" spans="3:29" x14ac:dyDescent="0.35">
      <c r="C670" s="81" t="str">
        <f>IF('Sch A. Input'!B662="","",'Sch A. Input'!B662)</f>
        <v/>
      </c>
      <c r="D670" s="81" t="str">
        <f>IF('Sch A. Input'!C662="","",'Sch A. Input'!C662)</f>
        <v/>
      </c>
      <c r="E670" s="85"/>
      <c r="F670" s="85"/>
      <c r="G670" s="99">
        <f>'Sch D. Workings'!G1671</f>
        <v>0</v>
      </c>
      <c r="H670" s="310">
        <f>IF(OR('Sch D. Workings'!D664="",G670=0),0,(IF((SUMIFS('Sch A. Input'!H662:CJ662,'Sch A. Input'!$H$14:$CJ$14,"Total",'Sch A. Input'!$H$13:$CJ$13,"&lt;="&amp;$I$7))&gt;'Sch D. Workings'!$D$12,MIN('Sch D. Workings'!J1671,'Sch D. Workings'!$D$12),'Sch D. Workings'!J1671)))</f>
        <v>0</v>
      </c>
      <c r="I670" s="221">
        <f>'Sch D. Workings'!O1671</f>
        <v>0</v>
      </c>
      <c r="J670" s="82">
        <f>IFERROR(LOOKUP('Sch D. Workings'!L1671,$C$10:$C$14,$B$10:$B$14),0)</f>
        <v>0</v>
      </c>
      <c r="K670" s="99">
        <f>COUNTIFS('Sch D. Workings'!L1671,"&gt;"&amp;$D$14)</f>
        <v>0</v>
      </c>
      <c r="L670" s="300"/>
      <c r="M670" s="78">
        <f>'Sch D. Workings'!Q1671</f>
        <v>0</v>
      </c>
      <c r="N670" s="309">
        <f>IF(OR('Sch D. Workings'!D664="",$D$7&lt;=I$7,M670=0),0,(IF(H670='Sch D. Workings'!$D$12,"Exceeded Cap",IF((SUMIFS('Sch A. Input'!H662:CJ662,'Sch A. Input'!$H$14:$CJ$14,"Total",'Sch A. Input'!$H$13:$CJ$13,"&lt;="&amp;$O$7))&gt;'Sch D. Workings'!$D$12,MIN('Sch D. Workings'!T1671,'Sch D. Workings'!$D$12-H670),'Sch D. Workings'!T1671))))</f>
        <v>0</v>
      </c>
      <c r="O670" s="221">
        <f>'Sch D. Workings'!Y1671</f>
        <v>0</v>
      </c>
      <c r="P670" s="82">
        <f>IFERROR(LOOKUP('Sch D. Workings'!V1671,$C$10:$C$14,$B$10:$B$14),0)</f>
        <v>0</v>
      </c>
      <c r="Q670" s="99">
        <f>COUNTIFS('Sch D. Workings'!V1671,"&gt;"&amp;$D$14)</f>
        <v>0</v>
      </c>
      <c r="R670" s="85"/>
      <c r="S670" s="78">
        <f>'Sch D. Workings'!AA1671</f>
        <v>0</v>
      </c>
      <c r="T670" s="309">
        <f>IF(OR('Sch D. Workings'!D664="",$D$7&lt;=O$7,S670=0),0,IF(OR(N670="Exceeded Cap",SUM(H670,N670)='Sch D. Workings'!$D$12),"Exceeded cap",IF((SUMIFS('Sch A. Input'!H662:CJ662,'Sch A. Input'!$H$14:$CJ$14,"Total",'Sch A. Input'!$H$13:$CJ$13,"&lt;="&amp;$U$7))&gt;'Sch D. Workings'!$D$12,MIN('Sch D. Workings'!AD1671,'Sch D. Workings'!$D$12-N670-H670),'Sch D. Workings'!AD1671)))</f>
        <v>0</v>
      </c>
      <c r="U670" s="221">
        <f>'Sch D. Workings'!AI1671</f>
        <v>0</v>
      </c>
      <c r="V670" s="82">
        <f>IFERROR(LOOKUP('Sch D. Workings'!AF1671,$C$10:$C$14,$B$10:$B$14),0)</f>
        <v>0</v>
      </c>
      <c r="W670" s="99">
        <f>COUNTIFS('Sch D. Workings'!AF1671,"&gt;"&amp;$D$14)</f>
        <v>0</v>
      </c>
      <c r="X670" s="85"/>
      <c r="Y670" s="78">
        <f>'Sch D. Workings'!AK1671</f>
        <v>0</v>
      </c>
      <c r="Z670" s="309">
        <f>IF(OR('Sch D. Workings'!D664="",$D$7&lt;=U$7,Y670=0),0,IF(OR(T670="Exceeded Cap",N670="Exceeded Cap",SUM(H670,N670,T670)='Sch D. Workings'!$D$12),"Exceeded Cap",IF((SUMIFS('Sch A. Input'!H662:CJ662,'Sch A. Input'!$H$14:$CJ$14,"Total",'Sch A. Input'!$H$13:$CJ$13,"&lt;="&amp;$AA$7))&gt;'Sch D. Workings'!$D$12,MIN('Sch D. Workings'!AN1671,'Sch D. Workings'!$D$12-N670-T670-H670),'Sch D. Workings'!AN1671)))</f>
        <v>0</v>
      </c>
      <c r="AA670" s="221">
        <f>'Sch D. Workings'!AS1671</f>
        <v>0</v>
      </c>
      <c r="AB670" s="82">
        <f>IFERROR(LOOKUP('Sch D. Workings'!AP1671,$C$10:$C$14,$B$10:$B$14),0)</f>
        <v>0</v>
      </c>
      <c r="AC670" s="99">
        <f>COUNTIFS('Sch D. Workings'!AP1671,"&gt;"&amp;$D$14)</f>
        <v>0</v>
      </c>
    </row>
    <row r="671" spans="3:29" x14ac:dyDescent="0.35">
      <c r="C671" s="81" t="str">
        <f>IF('Sch A. Input'!B663="","",'Sch A. Input'!B663)</f>
        <v/>
      </c>
      <c r="D671" s="81" t="str">
        <f>IF('Sch A. Input'!C663="","",'Sch A. Input'!C663)</f>
        <v/>
      </c>
      <c r="E671" s="85"/>
      <c r="F671" s="85"/>
      <c r="G671" s="99">
        <f>'Sch D. Workings'!G1672</f>
        <v>0</v>
      </c>
      <c r="H671" s="310">
        <f>IF(OR('Sch D. Workings'!D665="",G671=0),0,(IF((SUMIFS('Sch A. Input'!H663:CJ663,'Sch A. Input'!$H$14:$CJ$14,"Total",'Sch A. Input'!$H$13:$CJ$13,"&lt;="&amp;$I$7))&gt;'Sch D. Workings'!$D$12,MIN('Sch D. Workings'!J1672,'Sch D. Workings'!$D$12),'Sch D. Workings'!J1672)))</f>
        <v>0</v>
      </c>
      <c r="I671" s="221">
        <f>'Sch D. Workings'!O1672</f>
        <v>0</v>
      </c>
      <c r="J671" s="82">
        <f>IFERROR(LOOKUP('Sch D. Workings'!L1672,$C$10:$C$14,$B$10:$B$14),0)</f>
        <v>0</v>
      </c>
      <c r="K671" s="99">
        <f>COUNTIFS('Sch D. Workings'!L1672,"&gt;"&amp;$D$14)</f>
        <v>0</v>
      </c>
      <c r="L671" s="300"/>
      <c r="M671" s="78">
        <f>'Sch D. Workings'!Q1672</f>
        <v>0</v>
      </c>
      <c r="N671" s="309">
        <f>IF(OR('Sch D. Workings'!D665="",$D$7&lt;=I$7,M671=0),0,(IF(H671='Sch D. Workings'!$D$12,"Exceeded Cap",IF((SUMIFS('Sch A. Input'!H663:CJ663,'Sch A. Input'!$H$14:$CJ$14,"Total",'Sch A. Input'!$H$13:$CJ$13,"&lt;="&amp;$O$7))&gt;'Sch D. Workings'!$D$12,MIN('Sch D. Workings'!T1672,'Sch D. Workings'!$D$12-H671),'Sch D. Workings'!T1672))))</f>
        <v>0</v>
      </c>
      <c r="O671" s="221">
        <f>'Sch D. Workings'!Y1672</f>
        <v>0</v>
      </c>
      <c r="P671" s="82">
        <f>IFERROR(LOOKUP('Sch D. Workings'!V1672,$C$10:$C$14,$B$10:$B$14),0)</f>
        <v>0</v>
      </c>
      <c r="Q671" s="99">
        <f>COUNTIFS('Sch D. Workings'!V1672,"&gt;"&amp;$D$14)</f>
        <v>0</v>
      </c>
      <c r="R671" s="85"/>
      <c r="S671" s="78">
        <f>'Sch D. Workings'!AA1672</f>
        <v>0</v>
      </c>
      <c r="T671" s="309">
        <f>IF(OR('Sch D. Workings'!D665="",$D$7&lt;=O$7,S671=0),0,IF(OR(N671="Exceeded Cap",SUM(H671,N671)='Sch D. Workings'!$D$12),"Exceeded cap",IF((SUMIFS('Sch A. Input'!H663:CJ663,'Sch A. Input'!$H$14:$CJ$14,"Total",'Sch A. Input'!$H$13:$CJ$13,"&lt;="&amp;$U$7))&gt;'Sch D. Workings'!$D$12,MIN('Sch D. Workings'!AD1672,'Sch D. Workings'!$D$12-N671-H671),'Sch D. Workings'!AD1672)))</f>
        <v>0</v>
      </c>
      <c r="U671" s="221">
        <f>'Sch D. Workings'!AI1672</f>
        <v>0</v>
      </c>
      <c r="V671" s="82">
        <f>IFERROR(LOOKUP('Sch D. Workings'!AF1672,$C$10:$C$14,$B$10:$B$14),0)</f>
        <v>0</v>
      </c>
      <c r="W671" s="99">
        <f>COUNTIFS('Sch D. Workings'!AF1672,"&gt;"&amp;$D$14)</f>
        <v>0</v>
      </c>
      <c r="X671" s="85"/>
      <c r="Y671" s="78">
        <f>'Sch D. Workings'!AK1672</f>
        <v>0</v>
      </c>
      <c r="Z671" s="309">
        <f>IF(OR('Sch D. Workings'!D665="",$D$7&lt;=U$7,Y671=0),0,IF(OR(T671="Exceeded Cap",N671="Exceeded Cap",SUM(H671,N671,T671)='Sch D. Workings'!$D$12),"Exceeded Cap",IF((SUMIFS('Sch A. Input'!H663:CJ663,'Sch A. Input'!$H$14:$CJ$14,"Total",'Sch A. Input'!$H$13:$CJ$13,"&lt;="&amp;$AA$7))&gt;'Sch D. Workings'!$D$12,MIN('Sch D. Workings'!AN1672,'Sch D. Workings'!$D$12-N671-T671-H671),'Sch D. Workings'!AN1672)))</f>
        <v>0</v>
      </c>
      <c r="AA671" s="221">
        <f>'Sch D. Workings'!AS1672</f>
        <v>0</v>
      </c>
      <c r="AB671" s="82">
        <f>IFERROR(LOOKUP('Sch D. Workings'!AP1672,$C$10:$C$14,$B$10:$B$14),0)</f>
        <v>0</v>
      </c>
      <c r="AC671" s="99">
        <f>COUNTIFS('Sch D. Workings'!AP1672,"&gt;"&amp;$D$14)</f>
        <v>0</v>
      </c>
    </row>
    <row r="672" spans="3:29" x14ac:dyDescent="0.35">
      <c r="C672" s="81" t="str">
        <f>IF('Sch A. Input'!B664="","",'Sch A. Input'!B664)</f>
        <v/>
      </c>
      <c r="D672" s="81" t="str">
        <f>IF('Sch A. Input'!C664="","",'Sch A. Input'!C664)</f>
        <v/>
      </c>
      <c r="E672" s="85"/>
      <c r="F672" s="85"/>
      <c r="G672" s="99">
        <f>'Sch D. Workings'!G1673</f>
        <v>0</v>
      </c>
      <c r="H672" s="310">
        <f>IF(OR('Sch D. Workings'!D666="",G672=0),0,(IF((SUMIFS('Sch A. Input'!H664:CJ664,'Sch A. Input'!$H$14:$CJ$14,"Total",'Sch A. Input'!$H$13:$CJ$13,"&lt;="&amp;$I$7))&gt;'Sch D. Workings'!$D$12,MIN('Sch D. Workings'!J1673,'Sch D. Workings'!$D$12),'Sch D. Workings'!J1673)))</f>
        <v>0</v>
      </c>
      <c r="I672" s="221">
        <f>'Sch D. Workings'!O1673</f>
        <v>0</v>
      </c>
      <c r="J672" s="82">
        <f>IFERROR(LOOKUP('Sch D. Workings'!L1673,$C$10:$C$14,$B$10:$B$14),0)</f>
        <v>0</v>
      </c>
      <c r="K672" s="99">
        <f>COUNTIFS('Sch D. Workings'!L1673,"&gt;"&amp;$D$14)</f>
        <v>0</v>
      </c>
      <c r="L672" s="300"/>
      <c r="M672" s="78">
        <f>'Sch D. Workings'!Q1673</f>
        <v>0</v>
      </c>
      <c r="N672" s="309">
        <f>IF(OR('Sch D. Workings'!D666="",$D$7&lt;=I$7,M672=0),0,(IF(H672='Sch D. Workings'!$D$12,"Exceeded Cap",IF((SUMIFS('Sch A. Input'!H664:CJ664,'Sch A. Input'!$H$14:$CJ$14,"Total",'Sch A. Input'!$H$13:$CJ$13,"&lt;="&amp;$O$7))&gt;'Sch D. Workings'!$D$12,MIN('Sch D. Workings'!T1673,'Sch D. Workings'!$D$12-H672),'Sch D. Workings'!T1673))))</f>
        <v>0</v>
      </c>
      <c r="O672" s="221">
        <f>'Sch D. Workings'!Y1673</f>
        <v>0</v>
      </c>
      <c r="P672" s="82">
        <f>IFERROR(LOOKUP('Sch D. Workings'!V1673,$C$10:$C$14,$B$10:$B$14),0)</f>
        <v>0</v>
      </c>
      <c r="Q672" s="99">
        <f>COUNTIFS('Sch D. Workings'!V1673,"&gt;"&amp;$D$14)</f>
        <v>0</v>
      </c>
      <c r="R672" s="85"/>
      <c r="S672" s="78">
        <f>'Sch D. Workings'!AA1673</f>
        <v>0</v>
      </c>
      <c r="T672" s="309">
        <f>IF(OR('Sch D. Workings'!D666="",$D$7&lt;=O$7,S672=0),0,IF(OR(N672="Exceeded Cap",SUM(H672,N672)='Sch D. Workings'!$D$12),"Exceeded cap",IF((SUMIFS('Sch A. Input'!H664:CJ664,'Sch A. Input'!$H$14:$CJ$14,"Total",'Sch A. Input'!$H$13:$CJ$13,"&lt;="&amp;$U$7))&gt;'Sch D. Workings'!$D$12,MIN('Sch D. Workings'!AD1673,'Sch D. Workings'!$D$12-N672-H672),'Sch D. Workings'!AD1673)))</f>
        <v>0</v>
      </c>
      <c r="U672" s="221">
        <f>'Sch D. Workings'!AI1673</f>
        <v>0</v>
      </c>
      <c r="V672" s="82">
        <f>IFERROR(LOOKUP('Sch D. Workings'!AF1673,$C$10:$C$14,$B$10:$B$14),0)</f>
        <v>0</v>
      </c>
      <c r="W672" s="99">
        <f>COUNTIFS('Sch D. Workings'!AF1673,"&gt;"&amp;$D$14)</f>
        <v>0</v>
      </c>
      <c r="X672" s="85"/>
      <c r="Y672" s="78">
        <f>'Sch D. Workings'!AK1673</f>
        <v>0</v>
      </c>
      <c r="Z672" s="309">
        <f>IF(OR('Sch D. Workings'!D666="",$D$7&lt;=U$7,Y672=0),0,IF(OR(T672="Exceeded Cap",N672="Exceeded Cap",SUM(H672,N672,T672)='Sch D. Workings'!$D$12),"Exceeded Cap",IF((SUMIFS('Sch A. Input'!H664:CJ664,'Sch A. Input'!$H$14:$CJ$14,"Total",'Sch A. Input'!$H$13:$CJ$13,"&lt;="&amp;$AA$7))&gt;'Sch D. Workings'!$D$12,MIN('Sch D. Workings'!AN1673,'Sch D. Workings'!$D$12-N672-T672-H672),'Sch D. Workings'!AN1673)))</f>
        <v>0</v>
      </c>
      <c r="AA672" s="221">
        <f>'Sch D. Workings'!AS1673</f>
        <v>0</v>
      </c>
      <c r="AB672" s="82">
        <f>IFERROR(LOOKUP('Sch D. Workings'!AP1673,$C$10:$C$14,$B$10:$B$14),0)</f>
        <v>0</v>
      </c>
      <c r="AC672" s="99">
        <f>COUNTIFS('Sch D. Workings'!AP1673,"&gt;"&amp;$D$14)</f>
        <v>0</v>
      </c>
    </row>
    <row r="673" spans="3:29" x14ac:dyDescent="0.35">
      <c r="C673" s="81" t="str">
        <f>IF('Sch A. Input'!B665="","",'Sch A. Input'!B665)</f>
        <v/>
      </c>
      <c r="D673" s="81" t="str">
        <f>IF('Sch A. Input'!C665="","",'Sch A. Input'!C665)</f>
        <v/>
      </c>
      <c r="E673" s="85"/>
      <c r="F673" s="85"/>
      <c r="G673" s="99">
        <f>'Sch D. Workings'!G1674</f>
        <v>0</v>
      </c>
      <c r="H673" s="310">
        <f>IF(OR('Sch D. Workings'!D667="",G673=0),0,(IF((SUMIFS('Sch A. Input'!H665:CJ665,'Sch A. Input'!$H$14:$CJ$14,"Total",'Sch A. Input'!$H$13:$CJ$13,"&lt;="&amp;$I$7))&gt;'Sch D. Workings'!$D$12,MIN('Sch D. Workings'!J1674,'Sch D. Workings'!$D$12),'Sch D. Workings'!J1674)))</f>
        <v>0</v>
      </c>
      <c r="I673" s="221">
        <f>'Sch D. Workings'!O1674</f>
        <v>0</v>
      </c>
      <c r="J673" s="82">
        <f>IFERROR(LOOKUP('Sch D. Workings'!L1674,$C$10:$C$14,$B$10:$B$14),0)</f>
        <v>0</v>
      </c>
      <c r="K673" s="99">
        <f>COUNTIFS('Sch D. Workings'!L1674,"&gt;"&amp;$D$14)</f>
        <v>0</v>
      </c>
      <c r="L673" s="300"/>
      <c r="M673" s="78">
        <f>'Sch D. Workings'!Q1674</f>
        <v>0</v>
      </c>
      <c r="N673" s="309">
        <f>IF(OR('Sch D. Workings'!D667="",$D$7&lt;=I$7,M673=0),0,(IF(H673='Sch D. Workings'!$D$12,"Exceeded Cap",IF((SUMIFS('Sch A. Input'!H665:CJ665,'Sch A. Input'!$H$14:$CJ$14,"Total",'Sch A. Input'!$H$13:$CJ$13,"&lt;="&amp;$O$7))&gt;'Sch D. Workings'!$D$12,MIN('Sch D. Workings'!T1674,'Sch D. Workings'!$D$12-H673),'Sch D. Workings'!T1674))))</f>
        <v>0</v>
      </c>
      <c r="O673" s="221">
        <f>'Sch D. Workings'!Y1674</f>
        <v>0</v>
      </c>
      <c r="P673" s="82">
        <f>IFERROR(LOOKUP('Sch D. Workings'!V1674,$C$10:$C$14,$B$10:$B$14),0)</f>
        <v>0</v>
      </c>
      <c r="Q673" s="99">
        <f>COUNTIFS('Sch D. Workings'!V1674,"&gt;"&amp;$D$14)</f>
        <v>0</v>
      </c>
      <c r="R673" s="85"/>
      <c r="S673" s="78">
        <f>'Sch D. Workings'!AA1674</f>
        <v>0</v>
      </c>
      <c r="T673" s="309">
        <f>IF(OR('Sch D. Workings'!D667="",$D$7&lt;=O$7,S673=0),0,IF(OR(N673="Exceeded Cap",SUM(H673,N673)='Sch D. Workings'!$D$12),"Exceeded cap",IF((SUMIFS('Sch A. Input'!H665:CJ665,'Sch A. Input'!$H$14:$CJ$14,"Total",'Sch A. Input'!$H$13:$CJ$13,"&lt;="&amp;$U$7))&gt;'Sch D. Workings'!$D$12,MIN('Sch D. Workings'!AD1674,'Sch D. Workings'!$D$12-N673-H673),'Sch D. Workings'!AD1674)))</f>
        <v>0</v>
      </c>
      <c r="U673" s="221">
        <f>'Sch D. Workings'!AI1674</f>
        <v>0</v>
      </c>
      <c r="V673" s="82">
        <f>IFERROR(LOOKUP('Sch D. Workings'!AF1674,$C$10:$C$14,$B$10:$B$14),0)</f>
        <v>0</v>
      </c>
      <c r="W673" s="99">
        <f>COUNTIFS('Sch D. Workings'!AF1674,"&gt;"&amp;$D$14)</f>
        <v>0</v>
      </c>
      <c r="X673" s="85"/>
      <c r="Y673" s="78">
        <f>'Sch D. Workings'!AK1674</f>
        <v>0</v>
      </c>
      <c r="Z673" s="309">
        <f>IF(OR('Sch D. Workings'!D667="",$D$7&lt;=U$7,Y673=0),0,IF(OR(T673="Exceeded Cap",N673="Exceeded Cap",SUM(H673,N673,T673)='Sch D. Workings'!$D$12),"Exceeded Cap",IF((SUMIFS('Sch A. Input'!H665:CJ665,'Sch A. Input'!$H$14:$CJ$14,"Total",'Sch A. Input'!$H$13:$CJ$13,"&lt;="&amp;$AA$7))&gt;'Sch D. Workings'!$D$12,MIN('Sch D. Workings'!AN1674,'Sch D. Workings'!$D$12-N673-T673-H673),'Sch D. Workings'!AN1674)))</f>
        <v>0</v>
      </c>
      <c r="AA673" s="221">
        <f>'Sch D. Workings'!AS1674</f>
        <v>0</v>
      </c>
      <c r="AB673" s="82">
        <f>IFERROR(LOOKUP('Sch D. Workings'!AP1674,$C$10:$C$14,$B$10:$B$14),0)</f>
        <v>0</v>
      </c>
      <c r="AC673" s="99">
        <f>COUNTIFS('Sch D. Workings'!AP1674,"&gt;"&amp;$D$14)</f>
        <v>0</v>
      </c>
    </row>
    <row r="674" spans="3:29" x14ac:dyDescent="0.35">
      <c r="C674" s="81" t="str">
        <f>IF('Sch A. Input'!B666="","",'Sch A. Input'!B666)</f>
        <v/>
      </c>
      <c r="D674" s="81" t="str">
        <f>IF('Sch A. Input'!C666="","",'Sch A. Input'!C666)</f>
        <v/>
      </c>
      <c r="E674" s="85"/>
      <c r="F674" s="85"/>
      <c r="G674" s="99">
        <f>'Sch D. Workings'!G1675</f>
        <v>0</v>
      </c>
      <c r="H674" s="310">
        <f>IF(OR('Sch D. Workings'!D668="",G674=0),0,(IF((SUMIFS('Sch A. Input'!H666:CJ666,'Sch A. Input'!$H$14:$CJ$14,"Total",'Sch A. Input'!$H$13:$CJ$13,"&lt;="&amp;$I$7))&gt;'Sch D. Workings'!$D$12,MIN('Sch D. Workings'!J1675,'Sch D. Workings'!$D$12),'Sch D. Workings'!J1675)))</f>
        <v>0</v>
      </c>
      <c r="I674" s="221">
        <f>'Sch D. Workings'!O1675</f>
        <v>0</v>
      </c>
      <c r="J674" s="82">
        <f>IFERROR(LOOKUP('Sch D. Workings'!L1675,$C$10:$C$14,$B$10:$B$14),0)</f>
        <v>0</v>
      </c>
      <c r="K674" s="99">
        <f>COUNTIFS('Sch D. Workings'!L1675,"&gt;"&amp;$D$14)</f>
        <v>0</v>
      </c>
      <c r="L674" s="300"/>
      <c r="M674" s="78">
        <f>'Sch D. Workings'!Q1675</f>
        <v>0</v>
      </c>
      <c r="N674" s="309">
        <f>IF(OR('Sch D. Workings'!D668="",$D$7&lt;=I$7,M674=0),0,(IF(H674='Sch D. Workings'!$D$12,"Exceeded Cap",IF((SUMIFS('Sch A. Input'!H666:CJ666,'Sch A. Input'!$H$14:$CJ$14,"Total",'Sch A. Input'!$H$13:$CJ$13,"&lt;="&amp;$O$7))&gt;'Sch D. Workings'!$D$12,MIN('Sch D. Workings'!T1675,'Sch D. Workings'!$D$12-H674),'Sch D. Workings'!T1675))))</f>
        <v>0</v>
      </c>
      <c r="O674" s="221">
        <f>'Sch D. Workings'!Y1675</f>
        <v>0</v>
      </c>
      <c r="P674" s="82">
        <f>IFERROR(LOOKUP('Sch D. Workings'!V1675,$C$10:$C$14,$B$10:$B$14),0)</f>
        <v>0</v>
      </c>
      <c r="Q674" s="99">
        <f>COUNTIFS('Sch D. Workings'!V1675,"&gt;"&amp;$D$14)</f>
        <v>0</v>
      </c>
      <c r="R674" s="85"/>
      <c r="S674" s="78">
        <f>'Sch D. Workings'!AA1675</f>
        <v>0</v>
      </c>
      <c r="T674" s="309">
        <f>IF(OR('Sch D. Workings'!D668="",$D$7&lt;=O$7,S674=0),0,IF(OR(N674="Exceeded Cap",SUM(H674,N674)='Sch D. Workings'!$D$12),"Exceeded cap",IF((SUMIFS('Sch A. Input'!H666:CJ666,'Sch A. Input'!$H$14:$CJ$14,"Total",'Sch A. Input'!$H$13:$CJ$13,"&lt;="&amp;$U$7))&gt;'Sch D. Workings'!$D$12,MIN('Sch D. Workings'!AD1675,'Sch D. Workings'!$D$12-N674-H674),'Sch D. Workings'!AD1675)))</f>
        <v>0</v>
      </c>
      <c r="U674" s="221">
        <f>'Sch D. Workings'!AI1675</f>
        <v>0</v>
      </c>
      <c r="V674" s="82">
        <f>IFERROR(LOOKUP('Sch D. Workings'!AF1675,$C$10:$C$14,$B$10:$B$14),0)</f>
        <v>0</v>
      </c>
      <c r="W674" s="99">
        <f>COUNTIFS('Sch D. Workings'!AF1675,"&gt;"&amp;$D$14)</f>
        <v>0</v>
      </c>
      <c r="X674" s="85"/>
      <c r="Y674" s="78">
        <f>'Sch D. Workings'!AK1675</f>
        <v>0</v>
      </c>
      <c r="Z674" s="309">
        <f>IF(OR('Sch D. Workings'!D668="",$D$7&lt;=U$7,Y674=0),0,IF(OR(T674="Exceeded Cap",N674="Exceeded Cap",SUM(H674,N674,T674)='Sch D. Workings'!$D$12),"Exceeded Cap",IF((SUMIFS('Sch A. Input'!H666:CJ666,'Sch A. Input'!$H$14:$CJ$14,"Total",'Sch A. Input'!$H$13:$CJ$13,"&lt;="&amp;$AA$7))&gt;'Sch D. Workings'!$D$12,MIN('Sch D. Workings'!AN1675,'Sch D. Workings'!$D$12-N674-T674-H674),'Sch D. Workings'!AN1675)))</f>
        <v>0</v>
      </c>
      <c r="AA674" s="221">
        <f>'Sch D. Workings'!AS1675</f>
        <v>0</v>
      </c>
      <c r="AB674" s="82">
        <f>IFERROR(LOOKUP('Sch D. Workings'!AP1675,$C$10:$C$14,$B$10:$B$14),0)</f>
        <v>0</v>
      </c>
      <c r="AC674" s="99">
        <f>COUNTIFS('Sch D. Workings'!AP1675,"&gt;"&amp;$D$14)</f>
        <v>0</v>
      </c>
    </row>
    <row r="675" spans="3:29" x14ac:dyDescent="0.35">
      <c r="C675" s="81" t="str">
        <f>IF('Sch A. Input'!B667="","",'Sch A. Input'!B667)</f>
        <v/>
      </c>
      <c r="D675" s="81" t="str">
        <f>IF('Sch A. Input'!C667="","",'Sch A. Input'!C667)</f>
        <v/>
      </c>
      <c r="E675" s="85"/>
      <c r="F675" s="85"/>
      <c r="G675" s="99">
        <f>'Sch D. Workings'!G1676</f>
        <v>0</v>
      </c>
      <c r="H675" s="310">
        <f>IF(OR('Sch D. Workings'!D669="",G675=0),0,(IF((SUMIFS('Sch A. Input'!H667:CJ667,'Sch A. Input'!$H$14:$CJ$14,"Total",'Sch A. Input'!$H$13:$CJ$13,"&lt;="&amp;$I$7))&gt;'Sch D. Workings'!$D$12,MIN('Sch D. Workings'!J1676,'Sch D. Workings'!$D$12),'Sch D. Workings'!J1676)))</f>
        <v>0</v>
      </c>
      <c r="I675" s="221">
        <f>'Sch D. Workings'!O1676</f>
        <v>0</v>
      </c>
      <c r="J675" s="82">
        <f>IFERROR(LOOKUP('Sch D. Workings'!L1676,$C$10:$C$14,$B$10:$B$14),0)</f>
        <v>0</v>
      </c>
      <c r="K675" s="99">
        <f>COUNTIFS('Sch D. Workings'!L1676,"&gt;"&amp;$D$14)</f>
        <v>0</v>
      </c>
      <c r="L675" s="300"/>
      <c r="M675" s="78">
        <f>'Sch D. Workings'!Q1676</f>
        <v>0</v>
      </c>
      <c r="N675" s="309">
        <f>IF(OR('Sch D. Workings'!D669="",$D$7&lt;=I$7,M675=0),0,(IF(H675='Sch D. Workings'!$D$12,"Exceeded Cap",IF((SUMIFS('Sch A. Input'!H667:CJ667,'Sch A. Input'!$H$14:$CJ$14,"Total",'Sch A. Input'!$H$13:$CJ$13,"&lt;="&amp;$O$7))&gt;'Sch D. Workings'!$D$12,MIN('Sch D. Workings'!T1676,'Sch D. Workings'!$D$12-H675),'Sch D. Workings'!T1676))))</f>
        <v>0</v>
      </c>
      <c r="O675" s="221">
        <f>'Sch D. Workings'!Y1676</f>
        <v>0</v>
      </c>
      <c r="P675" s="82">
        <f>IFERROR(LOOKUP('Sch D. Workings'!V1676,$C$10:$C$14,$B$10:$B$14),0)</f>
        <v>0</v>
      </c>
      <c r="Q675" s="99">
        <f>COUNTIFS('Sch D. Workings'!V1676,"&gt;"&amp;$D$14)</f>
        <v>0</v>
      </c>
      <c r="R675" s="85"/>
      <c r="S675" s="78">
        <f>'Sch D. Workings'!AA1676</f>
        <v>0</v>
      </c>
      <c r="T675" s="309">
        <f>IF(OR('Sch D. Workings'!D669="",$D$7&lt;=O$7,S675=0),0,IF(OR(N675="Exceeded Cap",SUM(H675,N675)='Sch D. Workings'!$D$12),"Exceeded cap",IF((SUMIFS('Sch A. Input'!H667:CJ667,'Sch A. Input'!$H$14:$CJ$14,"Total",'Sch A. Input'!$H$13:$CJ$13,"&lt;="&amp;$U$7))&gt;'Sch D. Workings'!$D$12,MIN('Sch D. Workings'!AD1676,'Sch D. Workings'!$D$12-N675-H675),'Sch D. Workings'!AD1676)))</f>
        <v>0</v>
      </c>
      <c r="U675" s="221">
        <f>'Sch D. Workings'!AI1676</f>
        <v>0</v>
      </c>
      <c r="V675" s="82">
        <f>IFERROR(LOOKUP('Sch D. Workings'!AF1676,$C$10:$C$14,$B$10:$B$14),0)</f>
        <v>0</v>
      </c>
      <c r="W675" s="99">
        <f>COUNTIFS('Sch D. Workings'!AF1676,"&gt;"&amp;$D$14)</f>
        <v>0</v>
      </c>
      <c r="X675" s="85"/>
      <c r="Y675" s="78">
        <f>'Sch D. Workings'!AK1676</f>
        <v>0</v>
      </c>
      <c r="Z675" s="309">
        <f>IF(OR('Sch D. Workings'!D669="",$D$7&lt;=U$7,Y675=0),0,IF(OR(T675="Exceeded Cap",N675="Exceeded Cap",SUM(H675,N675,T675)='Sch D. Workings'!$D$12),"Exceeded Cap",IF((SUMIFS('Sch A. Input'!H667:CJ667,'Sch A. Input'!$H$14:$CJ$14,"Total",'Sch A. Input'!$H$13:$CJ$13,"&lt;="&amp;$AA$7))&gt;'Sch D. Workings'!$D$12,MIN('Sch D. Workings'!AN1676,'Sch D. Workings'!$D$12-N675-T675-H675),'Sch D. Workings'!AN1676)))</f>
        <v>0</v>
      </c>
      <c r="AA675" s="221">
        <f>'Sch D. Workings'!AS1676</f>
        <v>0</v>
      </c>
      <c r="AB675" s="82">
        <f>IFERROR(LOOKUP('Sch D. Workings'!AP1676,$C$10:$C$14,$B$10:$B$14),0)</f>
        <v>0</v>
      </c>
      <c r="AC675" s="99">
        <f>COUNTIFS('Sch D. Workings'!AP1676,"&gt;"&amp;$D$14)</f>
        <v>0</v>
      </c>
    </row>
    <row r="676" spans="3:29" x14ac:dyDescent="0.35">
      <c r="C676" s="81" t="str">
        <f>IF('Sch A. Input'!B668="","",'Sch A. Input'!B668)</f>
        <v/>
      </c>
      <c r="D676" s="81" t="str">
        <f>IF('Sch A. Input'!C668="","",'Sch A. Input'!C668)</f>
        <v/>
      </c>
      <c r="E676" s="85"/>
      <c r="F676" s="85"/>
      <c r="G676" s="99">
        <f>'Sch D. Workings'!G1677</f>
        <v>0</v>
      </c>
      <c r="H676" s="310">
        <f>IF(OR('Sch D. Workings'!D670="",G676=0),0,(IF((SUMIFS('Sch A. Input'!H668:CJ668,'Sch A. Input'!$H$14:$CJ$14,"Total",'Sch A. Input'!$H$13:$CJ$13,"&lt;="&amp;$I$7))&gt;'Sch D. Workings'!$D$12,MIN('Sch D. Workings'!J1677,'Sch D. Workings'!$D$12),'Sch D. Workings'!J1677)))</f>
        <v>0</v>
      </c>
      <c r="I676" s="221">
        <f>'Sch D. Workings'!O1677</f>
        <v>0</v>
      </c>
      <c r="J676" s="82">
        <f>IFERROR(LOOKUP('Sch D. Workings'!L1677,$C$10:$C$14,$B$10:$B$14),0)</f>
        <v>0</v>
      </c>
      <c r="K676" s="99">
        <f>COUNTIFS('Sch D. Workings'!L1677,"&gt;"&amp;$D$14)</f>
        <v>0</v>
      </c>
      <c r="L676" s="300"/>
      <c r="M676" s="78">
        <f>'Sch D. Workings'!Q1677</f>
        <v>0</v>
      </c>
      <c r="N676" s="309">
        <f>IF(OR('Sch D. Workings'!D670="",$D$7&lt;=I$7,M676=0),0,(IF(H676='Sch D. Workings'!$D$12,"Exceeded Cap",IF((SUMIFS('Sch A. Input'!H668:CJ668,'Sch A. Input'!$H$14:$CJ$14,"Total",'Sch A. Input'!$H$13:$CJ$13,"&lt;="&amp;$O$7))&gt;'Sch D. Workings'!$D$12,MIN('Sch D. Workings'!T1677,'Sch D. Workings'!$D$12-H676),'Sch D. Workings'!T1677))))</f>
        <v>0</v>
      </c>
      <c r="O676" s="221">
        <f>'Sch D. Workings'!Y1677</f>
        <v>0</v>
      </c>
      <c r="P676" s="82">
        <f>IFERROR(LOOKUP('Sch D. Workings'!V1677,$C$10:$C$14,$B$10:$B$14),0)</f>
        <v>0</v>
      </c>
      <c r="Q676" s="99">
        <f>COUNTIFS('Sch D. Workings'!V1677,"&gt;"&amp;$D$14)</f>
        <v>0</v>
      </c>
      <c r="R676" s="85"/>
      <c r="S676" s="78">
        <f>'Sch D. Workings'!AA1677</f>
        <v>0</v>
      </c>
      <c r="T676" s="309">
        <f>IF(OR('Sch D. Workings'!D670="",$D$7&lt;=O$7,S676=0),0,IF(OR(N676="Exceeded Cap",SUM(H676,N676)='Sch D. Workings'!$D$12),"Exceeded cap",IF((SUMIFS('Sch A. Input'!H668:CJ668,'Sch A. Input'!$H$14:$CJ$14,"Total",'Sch A. Input'!$H$13:$CJ$13,"&lt;="&amp;$U$7))&gt;'Sch D. Workings'!$D$12,MIN('Sch D. Workings'!AD1677,'Sch D. Workings'!$D$12-N676-H676),'Sch D. Workings'!AD1677)))</f>
        <v>0</v>
      </c>
      <c r="U676" s="221">
        <f>'Sch D. Workings'!AI1677</f>
        <v>0</v>
      </c>
      <c r="V676" s="82">
        <f>IFERROR(LOOKUP('Sch D. Workings'!AF1677,$C$10:$C$14,$B$10:$B$14),0)</f>
        <v>0</v>
      </c>
      <c r="W676" s="99">
        <f>COUNTIFS('Sch D. Workings'!AF1677,"&gt;"&amp;$D$14)</f>
        <v>0</v>
      </c>
      <c r="X676" s="85"/>
      <c r="Y676" s="78">
        <f>'Sch D. Workings'!AK1677</f>
        <v>0</v>
      </c>
      <c r="Z676" s="309">
        <f>IF(OR('Sch D. Workings'!D670="",$D$7&lt;=U$7,Y676=0),0,IF(OR(T676="Exceeded Cap",N676="Exceeded Cap",SUM(H676,N676,T676)='Sch D. Workings'!$D$12),"Exceeded Cap",IF((SUMIFS('Sch A. Input'!H668:CJ668,'Sch A. Input'!$H$14:$CJ$14,"Total",'Sch A. Input'!$H$13:$CJ$13,"&lt;="&amp;$AA$7))&gt;'Sch D. Workings'!$D$12,MIN('Sch D. Workings'!AN1677,'Sch D. Workings'!$D$12-N676-T676-H676),'Sch D. Workings'!AN1677)))</f>
        <v>0</v>
      </c>
      <c r="AA676" s="221">
        <f>'Sch D. Workings'!AS1677</f>
        <v>0</v>
      </c>
      <c r="AB676" s="82">
        <f>IFERROR(LOOKUP('Sch D. Workings'!AP1677,$C$10:$C$14,$B$10:$B$14),0)</f>
        <v>0</v>
      </c>
      <c r="AC676" s="99">
        <f>COUNTIFS('Sch D. Workings'!AP1677,"&gt;"&amp;$D$14)</f>
        <v>0</v>
      </c>
    </row>
    <row r="677" spans="3:29" x14ac:dyDescent="0.35">
      <c r="C677" s="81" t="str">
        <f>IF('Sch A. Input'!B669="","",'Sch A. Input'!B669)</f>
        <v/>
      </c>
      <c r="D677" s="81" t="str">
        <f>IF('Sch A. Input'!C669="","",'Sch A. Input'!C669)</f>
        <v/>
      </c>
      <c r="E677" s="85"/>
      <c r="F677" s="85"/>
      <c r="G677" s="99">
        <f>'Sch D. Workings'!G1678</f>
        <v>0</v>
      </c>
      <c r="H677" s="310">
        <f>IF(OR('Sch D. Workings'!D671="",G677=0),0,(IF((SUMIFS('Sch A. Input'!H669:CJ669,'Sch A. Input'!$H$14:$CJ$14,"Total",'Sch A. Input'!$H$13:$CJ$13,"&lt;="&amp;$I$7))&gt;'Sch D. Workings'!$D$12,MIN('Sch D. Workings'!J1678,'Sch D. Workings'!$D$12),'Sch D. Workings'!J1678)))</f>
        <v>0</v>
      </c>
      <c r="I677" s="221">
        <f>'Sch D. Workings'!O1678</f>
        <v>0</v>
      </c>
      <c r="J677" s="82">
        <f>IFERROR(LOOKUP('Sch D. Workings'!L1678,$C$10:$C$14,$B$10:$B$14),0)</f>
        <v>0</v>
      </c>
      <c r="K677" s="99">
        <f>COUNTIFS('Sch D. Workings'!L1678,"&gt;"&amp;$D$14)</f>
        <v>0</v>
      </c>
      <c r="L677" s="300"/>
      <c r="M677" s="78">
        <f>'Sch D. Workings'!Q1678</f>
        <v>0</v>
      </c>
      <c r="N677" s="309">
        <f>IF(OR('Sch D. Workings'!D671="",$D$7&lt;=I$7,M677=0),0,(IF(H677='Sch D. Workings'!$D$12,"Exceeded Cap",IF((SUMIFS('Sch A. Input'!H669:CJ669,'Sch A. Input'!$H$14:$CJ$14,"Total",'Sch A. Input'!$H$13:$CJ$13,"&lt;="&amp;$O$7))&gt;'Sch D. Workings'!$D$12,MIN('Sch D. Workings'!T1678,'Sch D. Workings'!$D$12-H677),'Sch D. Workings'!T1678))))</f>
        <v>0</v>
      </c>
      <c r="O677" s="221">
        <f>'Sch D. Workings'!Y1678</f>
        <v>0</v>
      </c>
      <c r="P677" s="82">
        <f>IFERROR(LOOKUP('Sch D. Workings'!V1678,$C$10:$C$14,$B$10:$B$14),0)</f>
        <v>0</v>
      </c>
      <c r="Q677" s="99">
        <f>COUNTIFS('Sch D. Workings'!V1678,"&gt;"&amp;$D$14)</f>
        <v>0</v>
      </c>
      <c r="R677" s="85"/>
      <c r="S677" s="78">
        <f>'Sch D. Workings'!AA1678</f>
        <v>0</v>
      </c>
      <c r="T677" s="309">
        <f>IF(OR('Sch D. Workings'!D671="",$D$7&lt;=O$7,S677=0),0,IF(OR(N677="Exceeded Cap",SUM(H677,N677)='Sch D. Workings'!$D$12),"Exceeded cap",IF((SUMIFS('Sch A. Input'!H669:CJ669,'Sch A. Input'!$H$14:$CJ$14,"Total",'Sch A. Input'!$H$13:$CJ$13,"&lt;="&amp;$U$7))&gt;'Sch D. Workings'!$D$12,MIN('Sch D. Workings'!AD1678,'Sch D. Workings'!$D$12-N677-H677),'Sch D. Workings'!AD1678)))</f>
        <v>0</v>
      </c>
      <c r="U677" s="221">
        <f>'Sch D. Workings'!AI1678</f>
        <v>0</v>
      </c>
      <c r="V677" s="82">
        <f>IFERROR(LOOKUP('Sch D. Workings'!AF1678,$C$10:$C$14,$B$10:$B$14),0)</f>
        <v>0</v>
      </c>
      <c r="W677" s="99">
        <f>COUNTIFS('Sch D. Workings'!AF1678,"&gt;"&amp;$D$14)</f>
        <v>0</v>
      </c>
      <c r="X677" s="85"/>
      <c r="Y677" s="78">
        <f>'Sch D. Workings'!AK1678</f>
        <v>0</v>
      </c>
      <c r="Z677" s="309">
        <f>IF(OR('Sch D. Workings'!D671="",$D$7&lt;=U$7,Y677=0),0,IF(OR(T677="Exceeded Cap",N677="Exceeded Cap",SUM(H677,N677,T677)='Sch D. Workings'!$D$12),"Exceeded Cap",IF((SUMIFS('Sch A. Input'!H669:CJ669,'Sch A. Input'!$H$14:$CJ$14,"Total",'Sch A. Input'!$H$13:$CJ$13,"&lt;="&amp;$AA$7))&gt;'Sch D. Workings'!$D$12,MIN('Sch D. Workings'!AN1678,'Sch D. Workings'!$D$12-N677-T677-H677),'Sch D. Workings'!AN1678)))</f>
        <v>0</v>
      </c>
      <c r="AA677" s="221">
        <f>'Sch D. Workings'!AS1678</f>
        <v>0</v>
      </c>
      <c r="AB677" s="82">
        <f>IFERROR(LOOKUP('Sch D. Workings'!AP1678,$C$10:$C$14,$B$10:$B$14),0)</f>
        <v>0</v>
      </c>
      <c r="AC677" s="99">
        <f>COUNTIFS('Sch D. Workings'!AP1678,"&gt;"&amp;$D$14)</f>
        <v>0</v>
      </c>
    </row>
    <row r="678" spans="3:29" x14ac:dyDescent="0.35">
      <c r="C678" s="81" t="str">
        <f>IF('Sch A. Input'!B670="","",'Sch A. Input'!B670)</f>
        <v/>
      </c>
      <c r="D678" s="81" t="str">
        <f>IF('Sch A. Input'!C670="","",'Sch A. Input'!C670)</f>
        <v/>
      </c>
      <c r="E678" s="85"/>
      <c r="F678" s="85"/>
      <c r="G678" s="99">
        <f>'Sch D. Workings'!G1679</f>
        <v>0</v>
      </c>
      <c r="H678" s="310">
        <f>IF(OR('Sch D. Workings'!D672="",G678=0),0,(IF((SUMIFS('Sch A. Input'!H670:CJ670,'Sch A. Input'!$H$14:$CJ$14,"Total",'Sch A. Input'!$H$13:$CJ$13,"&lt;="&amp;$I$7))&gt;'Sch D. Workings'!$D$12,MIN('Sch D. Workings'!J1679,'Sch D. Workings'!$D$12),'Sch D. Workings'!J1679)))</f>
        <v>0</v>
      </c>
      <c r="I678" s="221">
        <f>'Sch D. Workings'!O1679</f>
        <v>0</v>
      </c>
      <c r="J678" s="82">
        <f>IFERROR(LOOKUP('Sch D. Workings'!L1679,$C$10:$C$14,$B$10:$B$14),0)</f>
        <v>0</v>
      </c>
      <c r="K678" s="99">
        <f>COUNTIFS('Sch D. Workings'!L1679,"&gt;"&amp;$D$14)</f>
        <v>0</v>
      </c>
      <c r="L678" s="300"/>
      <c r="M678" s="78">
        <f>'Sch D. Workings'!Q1679</f>
        <v>0</v>
      </c>
      <c r="N678" s="309">
        <f>IF(OR('Sch D. Workings'!D672="",$D$7&lt;=I$7,M678=0),0,(IF(H678='Sch D. Workings'!$D$12,"Exceeded Cap",IF((SUMIFS('Sch A. Input'!H670:CJ670,'Sch A. Input'!$H$14:$CJ$14,"Total",'Sch A. Input'!$H$13:$CJ$13,"&lt;="&amp;$O$7))&gt;'Sch D. Workings'!$D$12,MIN('Sch D. Workings'!T1679,'Sch D. Workings'!$D$12-H678),'Sch D. Workings'!T1679))))</f>
        <v>0</v>
      </c>
      <c r="O678" s="221">
        <f>'Sch D. Workings'!Y1679</f>
        <v>0</v>
      </c>
      <c r="P678" s="82">
        <f>IFERROR(LOOKUP('Sch D. Workings'!V1679,$C$10:$C$14,$B$10:$B$14),0)</f>
        <v>0</v>
      </c>
      <c r="Q678" s="99">
        <f>COUNTIFS('Sch D. Workings'!V1679,"&gt;"&amp;$D$14)</f>
        <v>0</v>
      </c>
      <c r="R678" s="85"/>
      <c r="S678" s="78">
        <f>'Sch D. Workings'!AA1679</f>
        <v>0</v>
      </c>
      <c r="T678" s="309">
        <f>IF(OR('Sch D. Workings'!D672="",$D$7&lt;=O$7,S678=0),0,IF(OR(N678="Exceeded Cap",SUM(H678,N678)='Sch D. Workings'!$D$12),"Exceeded cap",IF((SUMIFS('Sch A. Input'!H670:CJ670,'Sch A. Input'!$H$14:$CJ$14,"Total",'Sch A. Input'!$H$13:$CJ$13,"&lt;="&amp;$U$7))&gt;'Sch D. Workings'!$D$12,MIN('Sch D. Workings'!AD1679,'Sch D. Workings'!$D$12-N678-H678),'Sch D. Workings'!AD1679)))</f>
        <v>0</v>
      </c>
      <c r="U678" s="221">
        <f>'Sch D. Workings'!AI1679</f>
        <v>0</v>
      </c>
      <c r="V678" s="82">
        <f>IFERROR(LOOKUP('Sch D. Workings'!AF1679,$C$10:$C$14,$B$10:$B$14),0)</f>
        <v>0</v>
      </c>
      <c r="W678" s="99">
        <f>COUNTIFS('Sch D. Workings'!AF1679,"&gt;"&amp;$D$14)</f>
        <v>0</v>
      </c>
      <c r="X678" s="85"/>
      <c r="Y678" s="78">
        <f>'Sch D. Workings'!AK1679</f>
        <v>0</v>
      </c>
      <c r="Z678" s="309">
        <f>IF(OR('Sch D. Workings'!D672="",$D$7&lt;=U$7,Y678=0),0,IF(OR(T678="Exceeded Cap",N678="Exceeded Cap",SUM(H678,N678,T678)='Sch D. Workings'!$D$12),"Exceeded Cap",IF((SUMIFS('Sch A. Input'!H670:CJ670,'Sch A. Input'!$H$14:$CJ$14,"Total",'Sch A. Input'!$H$13:$CJ$13,"&lt;="&amp;$AA$7))&gt;'Sch D. Workings'!$D$12,MIN('Sch D. Workings'!AN1679,'Sch D. Workings'!$D$12-N678-T678-H678),'Sch D. Workings'!AN1679)))</f>
        <v>0</v>
      </c>
      <c r="AA678" s="221">
        <f>'Sch D. Workings'!AS1679</f>
        <v>0</v>
      </c>
      <c r="AB678" s="82">
        <f>IFERROR(LOOKUP('Sch D. Workings'!AP1679,$C$10:$C$14,$B$10:$B$14),0)</f>
        <v>0</v>
      </c>
      <c r="AC678" s="99">
        <f>COUNTIFS('Sch D. Workings'!AP1679,"&gt;"&amp;$D$14)</f>
        <v>0</v>
      </c>
    </row>
    <row r="679" spans="3:29" x14ac:dyDescent="0.35">
      <c r="C679" s="81" t="str">
        <f>IF('Sch A. Input'!B671="","",'Sch A. Input'!B671)</f>
        <v/>
      </c>
      <c r="D679" s="81" t="str">
        <f>IF('Sch A. Input'!C671="","",'Sch A. Input'!C671)</f>
        <v/>
      </c>
      <c r="E679" s="85"/>
      <c r="F679" s="85"/>
      <c r="G679" s="99">
        <f>'Sch D. Workings'!G1680</f>
        <v>0</v>
      </c>
      <c r="H679" s="310">
        <f>IF(OR('Sch D. Workings'!D673="",G679=0),0,(IF((SUMIFS('Sch A. Input'!H671:CJ671,'Sch A. Input'!$H$14:$CJ$14,"Total",'Sch A. Input'!$H$13:$CJ$13,"&lt;="&amp;$I$7))&gt;'Sch D. Workings'!$D$12,MIN('Sch D. Workings'!J1680,'Sch D. Workings'!$D$12),'Sch D. Workings'!J1680)))</f>
        <v>0</v>
      </c>
      <c r="I679" s="221">
        <f>'Sch D. Workings'!O1680</f>
        <v>0</v>
      </c>
      <c r="J679" s="82">
        <f>IFERROR(LOOKUP('Sch D. Workings'!L1680,$C$10:$C$14,$B$10:$B$14),0)</f>
        <v>0</v>
      </c>
      <c r="K679" s="99">
        <f>COUNTIFS('Sch D. Workings'!L1680,"&gt;"&amp;$D$14)</f>
        <v>0</v>
      </c>
      <c r="L679" s="300"/>
      <c r="M679" s="78">
        <f>'Sch D. Workings'!Q1680</f>
        <v>0</v>
      </c>
      <c r="N679" s="309">
        <f>IF(OR('Sch D. Workings'!D673="",$D$7&lt;=I$7,M679=0),0,(IF(H679='Sch D. Workings'!$D$12,"Exceeded Cap",IF((SUMIFS('Sch A. Input'!H671:CJ671,'Sch A. Input'!$H$14:$CJ$14,"Total",'Sch A. Input'!$H$13:$CJ$13,"&lt;="&amp;$O$7))&gt;'Sch D. Workings'!$D$12,MIN('Sch D. Workings'!T1680,'Sch D. Workings'!$D$12-H679),'Sch D. Workings'!T1680))))</f>
        <v>0</v>
      </c>
      <c r="O679" s="221">
        <f>'Sch D. Workings'!Y1680</f>
        <v>0</v>
      </c>
      <c r="P679" s="82">
        <f>IFERROR(LOOKUP('Sch D. Workings'!V1680,$C$10:$C$14,$B$10:$B$14),0)</f>
        <v>0</v>
      </c>
      <c r="Q679" s="99">
        <f>COUNTIFS('Sch D. Workings'!V1680,"&gt;"&amp;$D$14)</f>
        <v>0</v>
      </c>
      <c r="R679" s="85"/>
      <c r="S679" s="78">
        <f>'Sch D. Workings'!AA1680</f>
        <v>0</v>
      </c>
      <c r="T679" s="309">
        <f>IF(OR('Sch D. Workings'!D673="",$D$7&lt;=O$7,S679=0),0,IF(OR(N679="Exceeded Cap",SUM(H679,N679)='Sch D. Workings'!$D$12),"Exceeded cap",IF((SUMIFS('Sch A. Input'!H671:CJ671,'Sch A. Input'!$H$14:$CJ$14,"Total",'Sch A. Input'!$H$13:$CJ$13,"&lt;="&amp;$U$7))&gt;'Sch D. Workings'!$D$12,MIN('Sch D. Workings'!AD1680,'Sch D. Workings'!$D$12-N679-H679),'Sch D. Workings'!AD1680)))</f>
        <v>0</v>
      </c>
      <c r="U679" s="221">
        <f>'Sch D. Workings'!AI1680</f>
        <v>0</v>
      </c>
      <c r="V679" s="82">
        <f>IFERROR(LOOKUP('Sch D. Workings'!AF1680,$C$10:$C$14,$B$10:$B$14),0)</f>
        <v>0</v>
      </c>
      <c r="W679" s="99">
        <f>COUNTIFS('Sch D. Workings'!AF1680,"&gt;"&amp;$D$14)</f>
        <v>0</v>
      </c>
      <c r="X679" s="85"/>
      <c r="Y679" s="78">
        <f>'Sch D. Workings'!AK1680</f>
        <v>0</v>
      </c>
      <c r="Z679" s="309">
        <f>IF(OR('Sch D. Workings'!D673="",$D$7&lt;=U$7,Y679=0),0,IF(OR(T679="Exceeded Cap",N679="Exceeded Cap",SUM(H679,N679,T679)='Sch D. Workings'!$D$12),"Exceeded Cap",IF((SUMIFS('Sch A. Input'!H671:CJ671,'Sch A. Input'!$H$14:$CJ$14,"Total",'Sch A. Input'!$H$13:$CJ$13,"&lt;="&amp;$AA$7))&gt;'Sch D. Workings'!$D$12,MIN('Sch D. Workings'!AN1680,'Sch D. Workings'!$D$12-N679-T679-H679),'Sch D. Workings'!AN1680)))</f>
        <v>0</v>
      </c>
      <c r="AA679" s="221">
        <f>'Sch D. Workings'!AS1680</f>
        <v>0</v>
      </c>
      <c r="AB679" s="82">
        <f>IFERROR(LOOKUP('Sch D. Workings'!AP1680,$C$10:$C$14,$B$10:$B$14),0)</f>
        <v>0</v>
      </c>
      <c r="AC679" s="99">
        <f>COUNTIFS('Sch D. Workings'!AP1680,"&gt;"&amp;$D$14)</f>
        <v>0</v>
      </c>
    </row>
    <row r="680" spans="3:29" x14ac:dyDescent="0.35">
      <c r="C680" s="81" t="str">
        <f>IF('Sch A. Input'!B672="","",'Sch A. Input'!B672)</f>
        <v/>
      </c>
      <c r="D680" s="81" t="str">
        <f>IF('Sch A. Input'!C672="","",'Sch A. Input'!C672)</f>
        <v/>
      </c>
      <c r="E680" s="85"/>
      <c r="F680" s="85"/>
      <c r="G680" s="99">
        <f>'Sch D. Workings'!G1681</f>
        <v>0</v>
      </c>
      <c r="H680" s="310">
        <f>IF(OR('Sch D. Workings'!D674="",G680=0),0,(IF((SUMIFS('Sch A. Input'!H672:CJ672,'Sch A. Input'!$H$14:$CJ$14,"Total",'Sch A. Input'!$H$13:$CJ$13,"&lt;="&amp;$I$7))&gt;'Sch D. Workings'!$D$12,MIN('Sch D. Workings'!J1681,'Sch D. Workings'!$D$12),'Sch D. Workings'!J1681)))</f>
        <v>0</v>
      </c>
      <c r="I680" s="221">
        <f>'Sch D. Workings'!O1681</f>
        <v>0</v>
      </c>
      <c r="J680" s="82">
        <f>IFERROR(LOOKUP('Sch D. Workings'!L1681,$C$10:$C$14,$B$10:$B$14),0)</f>
        <v>0</v>
      </c>
      <c r="K680" s="99">
        <f>COUNTIFS('Sch D. Workings'!L1681,"&gt;"&amp;$D$14)</f>
        <v>0</v>
      </c>
      <c r="L680" s="300"/>
      <c r="M680" s="78">
        <f>'Sch D. Workings'!Q1681</f>
        <v>0</v>
      </c>
      <c r="N680" s="309">
        <f>IF(OR('Sch D. Workings'!D674="",$D$7&lt;=I$7,M680=0),0,(IF(H680='Sch D. Workings'!$D$12,"Exceeded Cap",IF((SUMIFS('Sch A. Input'!H672:CJ672,'Sch A. Input'!$H$14:$CJ$14,"Total",'Sch A. Input'!$H$13:$CJ$13,"&lt;="&amp;$O$7))&gt;'Sch D. Workings'!$D$12,MIN('Sch D. Workings'!T1681,'Sch D. Workings'!$D$12-H680),'Sch D. Workings'!T1681))))</f>
        <v>0</v>
      </c>
      <c r="O680" s="221">
        <f>'Sch D. Workings'!Y1681</f>
        <v>0</v>
      </c>
      <c r="P680" s="82">
        <f>IFERROR(LOOKUP('Sch D. Workings'!V1681,$C$10:$C$14,$B$10:$B$14),0)</f>
        <v>0</v>
      </c>
      <c r="Q680" s="99">
        <f>COUNTIFS('Sch D. Workings'!V1681,"&gt;"&amp;$D$14)</f>
        <v>0</v>
      </c>
      <c r="R680" s="85"/>
      <c r="S680" s="78">
        <f>'Sch D. Workings'!AA1681</f>
        <v>0</v>
      </c>
      <c r="T680" s="309">
        <f>IF(OR('Sch D. Workings'!D674="",$D$7&lt;=O$7,S680=0),0,IF(OR(N680="Exceeded Cap",SUM(H680,N680)='Sch D. Workings'!$D$12),"Exceeded cap",IF((SUMIFS('Sch A. Input'!H672:CJ672,'Sch A. Input'!$H$14:$CJ$14,"Total",'Sch A. Input'!$H$13:$CJ$13,"&lt;="&amp;$U$7))&gt;'Sch D. Workings'!$D$12,MIN('Sch D. Workings'!AD1681,'Sch D. Workings'!$D$12-N680-H680),'Sch D. Workings'!AD1681)))</f>
        <v>0</v>
      </c>
      <c r="U680" s="221">
        <f>'Sch D. Workings'!AI1681</f>
        <v>0</v>
      </c>
      <c r="V680" s="82">
        <f>IFERROR(LOOKUP('Sch D. Workings'!AF1681,$C$10:$C$14,$B$10:$B$14),0)</f>
        <v>0</v>
      </c>
      <c r="W680" s="99">
        <f>COUNTIFS('Sch D. Workings'!AF1681,"&gt;"&amp;$D$14)</f>
        <v>0</v>
      </c>
      <c r="X680" s="85"/>
      <c r="Y680" s="78">
        <f>'Sch D. Workings'!AK1681</f>
        <v>0</v>
      </c>
      <c r="Z680" s="309">
        <f>IF(OR('Sch D. Workings'!D674="",$D$7&lt;=U$7,Y680=0),0,IF(OR(T680="Exceeded Cap",N680="Exceeded Cap",SUM(H680,N680,T680)='Sch D. Workings'!$D$12),"Exceeded Cap",IF((SUMIFS('Sch A. Input'!H672:CJ672,'Sch A. Input'!$H$14:$CJ$14,"Total",'Sch A. Input'!$H$13:$CJ$13,"&lt;="&amp;$AA$7))&gt;'Sch D. Workings'!$D$12,MIN('Sch D. Workings'!AN1681,'Sch D. Workings'!$D$12-N680-T680-H680),'Sch D. Workings'!AN1681)))</f>
        <v>0</v>
      </c>
      <c r="AA680" s="221">
        <f>'Sch D. Workings'!AS1681</f>
        <v>0</v>
      </c>
      <c r="AB680" s="82">
        <f>IFERROR(LOOKUP('Sch D. Workings'!AP1681,$C$10:$C$14,$B$10:$B$14),0)</f>
        <v>0</v>
      </c>
      <c r="AC680" s="99">
        <f>COUNTIFS('Sch D. Workings'!AP1681,"&gt;"&amp;$D$14)</f>
        <v>0</v>
      </c>
    </row>
    <row r="681" spans="3:29" x14ac:dyDescent="0.35">
      <c r="C681" s="81" t="str">
        <f>IF('Sch A. Input'!B673="","",'Sch A. Input'!B673)</f>
        <v/>
      </c>
      <c r="D681" s="81" t="str">
        <f>IF('Sch A. Input'!C673="","",'Sch A. Input'!C673)</f>
        <v/>
      </c>
      <c r="E681" s="85"/>
      <c r="F681" s="85"/>
      <c r="G681" s="99">
        <f>'Sch D. Workings'!G1682</f>
        <v>0</v>
      </c>
      <c r="H681" s="310">
        <f>IF(OR('Sch D. Workings'!D675="",G681=0),0,(IF((SUMIFS('Sch A. Input'!H673:CJ673,'Sch A. Input'!$H$14:$CJ$14,"Total",'Sch A. Input'!$H$13:$CJ$13,"&lt;="&amp;$I$7))&gt;'Sch D. Workings'!$D$12,MIN('Sch D. Workings'!J1682,'Sch D. Workings'!$D$12),'Sch D. Workings'!J1682)))</f>
        <v>0</v>
      </c>
      <c r="I681" s="221">
        <f>'Sch D. Workings'!O1682</f>
        <v>0</v>
      </c>
      <c r="J681" s="82">
        <f>IFERROR(LOOKUP('Sch D. Workings'!L1682,$C$10:$C$14,$B$10:$B$14),0)</f>
        <v>0</v>
      </c>
      <c r="K681" s="99">
        <f>COUNTIFS('Sch D. Workings'!L1682,"&gt;"&amp;$D$14)</f>
        <v>0</v>
      </c>
      <c r="L681" s="300"/>
      <c r="M681" s="78">
        <f>'Sch D. Workings'!Q1682</f>
        <v>0</v>
      </c>
      <c r="N681" s="309">
        <f>IF(OR('Sch D. Workings'!D675="",$D$7&lt;=I$7,M681=0),0,(IF(H681='Sch D. Workings'!$D$12,"Exceeded Cap",IF((SUMIFS('Sch A. Input'!H673:CJ673,'Sch A. Input'!$H$14:$CJ$14,"Total",'Sch A. Input'!$H$13:$CJ$13,"&lt;="&amp;$O$7))&gt;'Sch D. Workings'!$D$12,MIN('Sch D. Workings'!T1682,'Sch D. Workings'!$D$12-H681),'Sch D. Workings'!T1682))))</f>
        <v>0</v>
      </c>
      <c r="O681" s="221">
        <f>'Sch D. Workings'!Y1682</f>
        <v>0</v>
      </c>
      <c r="P681" s="82">
        <f>IFERROR(LOOKUP('Sch D. Workings'!V1682,$C$10:$C$14,$B$10:$B$14),0)</f>
        <v>0</v>
      </c>
      <c r="Q681" s="99">
        <f>COUNTIFS('Sch D. Workings'!V1682,"&gt;"&amp;$D$14)</f>
        <v>0</v>
      </c>
      <c r="R681" s="85"/>
      <c r="S681" s="78">
        <f>'Sch D. Workings'!AA1682</f>
        <v>0</v>
      </c>
      <c r="T681" s="309">
        <f>IF(OR('Sch D. Workings'!D675="",$D$7&lt;=O$7,S681=0),0,IF(OR(N681="Exceeded Cap",SUM(H681,N681)='Sch D. Workings'!$D$12),"Exceeded cap",IF((SUMIFS('Sch A. Input'!H673:CJ673,'Sch A. Input'!$H$14:$CJ$14,"Total",'Sch A. Input'!$H$13:$CJ$13,"&lt;="&amp;$U$7))&gt;'Sch D. Workings'!$D$12,MIN('Sch D. Workings'!AD1682,'Sch D. Workings'!$D$12-N681-H681),'Sch D. Workings'!AD1682)))</f>
        <v>0</v>
      </c>
      <c r="U681" s="221">
        <f>'Sch D. Workings'!AI1682</f>
        <v>0</v>
      </c>
      <c r="V681" s="82">
        <f>IFERROR(LOOKUP('Sch D. Workings'!AF1682,$C$10:$C$14,$B$10:$B$14),0)</f>
        <v>0</v>
      </c>
      <c r="W681" s="99">
        <f>COUNTIFS('Sch D. Workings'!AF1682,"&gt;"&amp;$D$14)</f>
        <v>0</v>
      </c>
      <c r="X681" s="85"/>
      <c r="Y681" s="78">
        <f>'Sch D. Workings'!AK1682</f>
        <v>0</v>
      </c>
      <c r="Z681" s="309">
        <f>IF(OR('Sch D. Workings'!D675="",$D$7&lt;=U$7,Y681=0),0,IF(OR(T681="Exceeded Cap",N681="Exceeded Cap",SUM(H681,N681,T681)='Sch D. Workings'!$D$12),"Exceeded Cap",IF((SUMIFS('Sch A. Input'!H673:CJ673,'Sch A. Input'!$H$14:$CJ$14,"Total",'Sch A. Input'!$H$13:$CJ$13,"&lt;="&amp;$AA$7))&gt;'Sch D. Workings'!$D$12,MIN('Sch D. Workings'!AN1682,'Sch D. Workings'!$D$12-N681-T681-H681),'Sch D. Workings'!AN1682)))</f>
        <v>0</v>
      </c>
      <c r="AA681" s="221">
        <f>'Sch D. Workings'!AS1682</f>
        <v>0</v>
      </c>
      <c r="AB681" s="82">
        <f>IFERROR(LOOKUP('Sch D. Workings'!AP1682,$C$10:$C$14,$B$10:$B$14),0)</f>
        <v>0</v>
      </c>
      <c r="AC681" s="99">
        <f>COUNTIFS('Sch D. Workings'!AP1682,"&gt;"&amp;$D$14)</f>
        <v>0</v>
      </c>
    </row>
    <row r="682" spans="3:29" x14ac:dyDescent="0.35">
      <c r="C682" s="81" t="str">
        <f>IF('Sch A. Input'!B674="","",'Sch A. Input'!B674)</f>
        <v/>
      </c>
      <c r="D682" s="81" t="str">
        <f>IF('Sch A. Input'!C674="","",'Sch A. Input'!C674)</f>
        <v/>
      </c>
      <c r="E682" s="85"/>
      <c r="F682" s="85"/>
      <c r="G682" s="99">
        <f>'Sch D. Workings'!G1683</f>
        <v>0</v>
      </c>
      <c r="H682" s="310">
        <f>IF(OR('Sch D. Workings'!D676="",G682=0),0,(IF((SUMIFS('Sch A. Input'!H674:CJ674,'Sch A. Input'!$H$14:$CJ$14,"Total",'Sch A. Input'!$H$13:$CJ$13,"&lt;="&amp;$I$7))&gt;'Sch D. Workings'!$D$12,MIN('Sch D. Workings'!J1683,'Sch D. Workings'!$D$12),'Sch D. Workings'!J1683)))</f>
        <v>0</v>
      </c>
      <c r="I682" s="221">
        <f>'Sch D. Workings'!O1683</f>
        <v>0</v>
      </c>
      <c r="J682" s="82">
        <f>IFERROR(LOOKUP('Sch D. Workings'!L1683,$C$10:$C$14,$B$10:$B$14),0)</f>
        <v>0</v>
      </c>
      <c r="K682" s="99">
        <f>COUNTIFS('Sch D. Workings'!L1683,"&gt;"&amp;$D$14)</f>
        <v>0</v>
      </c>
      <c r="L682" s="300"/>
      <c r="M682" s="78">
        <f>'Sch D. Workings'!Q1683</f>
        <v>0</v>
      </c>
      <c r="N682" s="309">
        <f>IF(OR('Sch D. Workings'!D676="",$D$7&lt;=I$7,M682=0),0,(IF(H682='Sch D. Workings'!$D$12,"Exceeded Cap",IF((SUMIFS('Sch A. Input'!H674:CJ674,'Sch A. Input'!$H$14:$CJ$14,"Total",'Sch A. Input'!$H$13:$CJ$13,"&lt;="&amp;$O$7))&gt;'Sch D. Workings'!$D$12,MIN('Sch D. Workings'!T1683,'Sch D. Workings'!$D$12-H682),'Sch D. Workings'!T1683))))</f>
        <v>0</v>
      </c>
      <c r="O682" s="221">
        <f>'Sch D. Workings'!Y1683</f>
        <v>0</v>
      </c>
      <c r="P682" s="82">
        <f>IFERROR(LOOKUP('Sch D. Workings'!V1683,$C$10:$C$14,$B$10:$B$14),0)</f>
        <v>0</v>
      </c>
      <c r="Q682" s="99">
        <f>COUNTIFS('Sch D. Workings'!V1683,"&gt;"&amp;$D$14)</f>
        <v>0</v>
      </c>
      <c r="R682" s="85"/>
      <c r="S682" s="78">
        <f>'Sch D. Workings'!AA1683</f>
        <v>0</v>
      </c>
      <c r="T682" s="309">
        <f>IF(OR('Sch D. Workings'!D676="",$D$7&lt;=O$7,S682=0),0,IF(OR(N682="Exceeded Cap",SUM(H682,N682)='Sch D. Workings'!$D$12),"Exceeded cap",IF((SUMIFS('Sch A. Input'!H674:CJ674,'Sch A. Input'!$H$14:$CJ$14,"Total",'Sch A. Input'!$H$13:$CJ$13,"&lt;="&amp;$U$7))&gt;'Sch D. Workings'!$D$12,MIN('Sch D. Workings'!AD1683,'Sch D. Workings'!$D$12-N682-H682),'Sch D. Workings'!AD1683)))</f>
        <v>0</v>
      </c>
      <c r="U682" s="221">
        <f>'Sch D. Workings'!AI1683</f>
        <v>0</v>
      </c>
      <c r="V682" s="82">
        <f>IFERROR(LOOKUP('Sch D. Workings'!AF1683,$C$10:$C$14,$B$10:$B$14),0)</f>
        <v>0</v>
      </c>
      <c r="W682" s="99">
        <f>COUNTIFS('Sch D. Workings'!AF1683,"&gt;"&amp;$D$14)</f>
        <v>0</v>
      </c>
      <c r="X682" s="85"/>
      <c r="Y682" s="78">
        <f>'Sch D. Workings'!AK1683</f>
        <v>0</v>
      </c>
      <c r="Z682" s="309">
        <f>IF(OR('Sch D. Workings'!D676="",$D$7&lt;=U$7,Y682=0),0,IF(OR(T682="Exceeded Cap",N682="Exceeded Cap",SUM(H682,N682,T682)='Sch D. Workings'!$D$12),"Exceeded Cap",IF((SUMIFS('Sch A. Input'!H674:CJ674,'Sch A. Input'!$H$14:$CJ$14,"Total",'Sch A. Input'!$H$13:$CJ$13,"&lt;="&amp;$AA$7))&gt;'Sch D. Workings'!$D$12,MIN('Sch D. Workings'!AN1683,'Sch D. Workings'!$D$12-N682-T682-H682),'Sch D. Workings'!AN1683)))</f>
        <v>0</v>
      </c>
      <c r="AA682" s="221">
        <f>'Sch D. Workings'!AS1683</f>
        <v>0</v>
      </c>
      <c r="AB682" s="82">
        <f>IFERROR(LOOKUP('Sch D. Workings'!AP1683,$C$10:$C$14,$B$10:$B$14),0)</f>
        <v>0</v>
      </c>
      <c r="AC682" s="99">
        <f>COUNTIFS('Sch D. Workings'!AP1683,"&gt;"&amp;$D$14)</f>
        <v>0</v>
      </c>
    </row>
    <row r="683" spans="3:29" x14ac:dyDescent="0.35">
      <c r="C683" s="81" t="str">
        <f>IF('Sch A. Input'!B675="","",'Sch A. Input'!B675)</f>
        <v/>
      </c>
      <c r="D683" s="81" t="str">
        <f>IF('Sch A. Input'!C675="","",'Sch A. Input'!C675)</f>
        <v/>
      </c>
      <c r="E683" s="85"/>
      <c r="F683" s="85"/>
      <c r="G683" s="99">
        <f>'Sch D. Workings'!G1684</f>
        <v>0</v>
      </c>
      <c r="H683" s="310">
        <f>IF(OR('Sch D. Workings'!D677="",G683=0),0,(IF((SUMIFS('Sch A. Input'!H675:CJ675,'Sch A. Input'!$H$14:$CJ$14,"Total",'Sch A. Input'!$H$13:$CJ$13,"&lt;="&amp;$I$7))&gt;'Sch D. Workings'!$D$12,MIN('Sch D. Workings'!J1684,'Sch D. Workings'!$D$12),'Sch D. Workings'!J1684)))</f>
        <v>0</v>
      </c>
      <c r="I683" s="221">
        <f>'Sch D. Workings'!O1684</f>
        <v>0</v>
      </c>
      <c r="J683" s="82">
        <f>IFERROR(LOOKUP('Sch D. Workings'!L1684,$C$10:$C$14,$B$10:$B$14),0)</f>
        <v>0</v>
      </c>
      <c r="K683" s="99">
        <f>COUNTIFS('Sch D. Workings'!L1684,"&gt;"&amp;$D$14)</f>
        <v>0</v>
      </c>
      <c r="L683" s="300"/>
      <c r="M683" s="78">
        <f>'Sch D. Workings'!Q1684</f>
        <v>0</v>
      </c>
      <c r="N683" s="309">
        <f>IF(OR('Sch D. Workings'!D677="",$D$7&lt;=I$7,M683=0),0,(IF(H683='Sch D. Workings'!$D$12,"Exceeded Cap",IF((SUMIFS('Sch A. Input'!H675:CJ675,'Sch A. Input'!$H$14:$CJ$14,"Total",'Sch A. Input'!$H$13:$CJ$13,"&lt;="&amp;$O$7))&gt;'Sch D. Workings'!$D$12,MIN('Sch D. Workings'!T1684,'Sch D. Workings'!$D$12-H683),'Sch D. Workings'!T1684))))</f>
        <v>0</v>
      </c>
      <c r="O683" s="221">
        <f>'Sch D. Workings'!Y1684</f>
        <v>0</v>
      </c>
      <c r="P683" s="82">
        <f>IFERROR(LOOKUP('Sch D. Workings'!V1684,$C$10:$C$14,$B$10:$B$14),0)</f>
        <v>0</v>
      </c>
      <c r="Q683" s="99">
        <f>COUNTIFS('Sch D. Workings'!V1684,"&gt;"&amp;$D$14)</f>
        <v>0</v>
      </c>
      <c r="R683" s="85"/>
      <c r="S683" s="78">
        <f>'Sch D. Workings'!AA1684</f>
        <v>0</v>
      </c>
      <c r="T683" s="309">
        <f>IF(OR('Sch D. Workings'!D677="",$D$7&lt;=O$7,S683=0),0,IF(OR(N683="Exceeded Cap",SUM(H683,N683)='Sch D. Workings'!$D$12),"Exceeded cap",IF((SUMIFS('Sch A. Input'!H675:CJ675,'Sch A. Input'!$H$14:$CJ$14,"Total",'Sch A. Input'!$H$13:$CJ$13,"&lt;="&amp;$U$7))&gt;'Sch D. Workings'!$D$12,MIN('Sch D. Workings'!AD1684,'Sch D. Workings'!$D$12-N683-H683),'Sch D. Workings'!AD1684)))</f>
        <v>0</v>
      </c>
      <c r="U683" s="221">
        <f>'Sch D. Workings'!AI1684</f>
        <v>0</v>
      </c>
      <c r="V683" s="82">
        <f>IFERROR(LOOKUP('Sch D. Workings'!AF1684,$C$10:$C$14,$B$10:$B$14),0)</f>
        <v>0</v>
      </c>
      <c r="W683" s="99">
        <f>COUNTIFS('Sch D. Workings'!AF1684,"&gt;"&amp;$D$14)</f>
        <v>0</v>
      </c>
      <c r="X683" s="85"/>
      <c r="Y683" s="78">
        <f>'Sch D. Workings'!AK1684</f>
        <v>0</v>
      </c>
      <c r="Z683" s="309">
        <f>IF(OR('Sch D. Workings'!D677="",$D$7&lt;=U$7,Y683=0),0,IF(OR(T683="Exceeded Cap",N683="Exceeded Cap",SUM(H683,N683,T683)='Sch D. Workings'!$D$12),"Exceeded Cap",IF((SUMIFS('Sch A. Input'!H675:CJ675,'Sch A. Input'!$H$14:$CJ$14,"Total",'Sch A. Input'!$H$13:$CJ$13,"&lt;="&amp;$AA$7))&gt;'Sch D. Workings'!$D$12,MIN('Sch D. Workings'!AN1684,'Sch D. Workings'!$D$12-N683-T683-H683),'Sch D. Workings'!AN1684)))</f>
        <v>0</v>
      </c>
      <c r="AA683" s="221">
        <f>'Sch D. Workings'!AS1684</f>
        <v>0</v>
      </c>
      <c r="AB683" s="82">
        <f>IFERROR(LOOKUP('Sch D. Workings'!AP1684,$C$10:$C$14,$B$10:$B$14),0)</f>
        <v>0</v>
      </c>
      <c r="AC683" s="99">
        <f>COUNTIFS('Sch D. Workings'!AP1684,"&gt;"&amp;$D$14)</f>
        <v>0</v>
      </c>
    </row>
    <row r="684" spans="3:29" x14ac:dyDescent="0.35">
      <c r="C684" s="81" t="str">
        <f>IF('Sch A. Input'!B676="","",'Sch A. Input'!B676)</f>
        <v/>
      </c>
      <c r="D684" s="81" t="str">
        <f>IF('Sch A. Input'!C676="","",'Sch A. Input'!C676)</f>
        <v/>
      </c>
      <c r="E684" s="85"/>
      <c r="F684" s="85"/>
      <c r="G684" s="99">
        <f>'Sch D. Workings'!G1685</f>
        <v>0</v>
      </c>
      <c r="H684" s="310">
        <f>IF(OR('Sch D. Workings'!D678="",G684=0),0,(IF((SUMIFS('Sch A. Input'!H676:CJ676,'Sch A. Input'!$H$14:$CJ$14,"Total",'Sch A. Input'!$H$13:$CJ$13,"&lt;="&amp;$I$7))&gt;'Sch D. Workings'!$D$12,MIN('Sch D. Workings'!J1685,'Sch D. Workings'!$D$12),'Sch D. Workings'!J1685)))</f>
        <v>0</v>
      </c>
      <c r="I684" s="221">
        <f>'Sch D. Workings'!O1685</f>
        <v>0</v>
      </c>
      <c r="J684" s="82">
        <f>IFERROR(LOOKUP('Sch D. Workings'!L1685,$C$10:$C$14,$B$10:$B$14),0)</f>
        <v>0</v>
      </c>
      <c r="K684" s="99">
        <f>COUNTIFS('Sch D. Workings'!L1685,"&gt;"&amp;$D$14)</f>
        <v>0</v>
      </c>
      <c r="L684" s="300"/>
      <c r="M684" s="78">
        <f>'Sch D. Workings'!Q1685</f>
        <v>0</v>
      </c>
      <c r="N684" s="309">
        <f>IF(OR('Sch D. Workings'!D678="",$D$7&lt;=I$7,M684=0),0,(IF(H684='Sch D. Workings'!$D$12,"Exceeded Cap",IF((SUMIFS('Sch A. Input'!H676:CJ676,'Sch A. Input'!$H$14:$CJ$14,"Total",'Sch A. Input'!$H$13:$CJ$13,"&lt;="&amp;$O$7))&gt;'Sch D. Workings'!$D$12,MIN('Sch D. Workings'!T1685,'Sch D. Workings'!$D$12-H684),'Sch D. Workings'!T1685))))</f>
        <v>0</v>
      </c>
      <c r="O684" s="221">
        <f>'Sch D. Workings'!Y1685</f>
        <v>0</v>
      </c>
      <c r="P684" s="82">
        <f>IFERROR(LOOKUP('Sch D. Workings'!V1685,$C$10:$C$14,$B$10:$B$14),0)</f>
        <v>0</v>
      </c>
      <c r="Q684" s="99">
        <f>COUNTIFS('Sch D. Workings'!V1685,"&gt;"&amp;$D$14)</f>
        <v>0</v>
      </c>
      <c r="R684" s="85"/>
      <c r="S684" s="78">
        <f>'Sch D. Workings'!AA1685</f>
        <v>0</v>
      </c>
      <c r="T684" s="309">
        <f>IF(OR('Sch D. Workings'!D678="",$D$7&lt;=O$7,S684=0),0,IF(OR(N684="Exceeded Cap",SUM(H684,N684)='Sch D. Workings'!$D$12),"Exceeded cap",IF((SUMIFS('Sch A. Input'!H676:CJ676,'Sch A. Input'!$H$14:$CJ$14,"Total",'Sch A. Input'!$H$13:$CJ$13,"&lt;="&amp;$U$7))&gt;'Sch D. Workings'!$D$12,MIN('Sch D. Workings'!AD1685,'Sch D. Workings'!$D$12-N684-H684),'Sch D. Workings'!AD1685)))</f>
        <v>0</v>
      </c>
      <c r="U684" s="221">
        <f>'Sch D. Workings'!AI1685</f>
        <v>0</v>
      </c>
      <c r="V684" s="82">
        <f>IFERROR(LOOKUP('Sch D. Workings'!AF1685,$C$10:$C$14,$B$10:$B$14),0)</f>
        <v>0</v>
      </c>
      <c r="W684" s="99">
        <f>COUNTIFS('Sch D. Workings'!AF1685,"&gt;"&amp;$D$14)</f>
        <v>0</v>
      </c>
      <c r="X684" s="85"/>
      <c r="Y684" s="78">
        <f>'Sch D. Workings'!AK1685</f>
        <v>0</v>
      </c>
      <c r="Z684" s="309">
        <f>IF(OR('Sch D. Workings'!D678="",$D$7&lt;=U$7,Y684=0),0,IF(OR(T684="Exceeded Cap",N684="Exceeded Cap",SUM(H684,N684,T684)='Sch D. Workings'!$D$12),"Exceeded Cap",IF((SUMIFS('Sch A. Input'!H676:CJ676,'Sch A. Input'!$H$14:$CJ$14,"Total",'Sch A. Input'!$H$13:$CJ$13,"&lt;="&amp;$AA$7))&gt;'Sch D. Workings'!$D$12,MIN('Sch D. Workings'!AN1685,'Sch D. Workings'!$D$12-N684-T684-H684),'Sch D. Workings'!AN1685)))</f>
        <v>0</v>
      </c>
      <c r="AA684" s="221">
        <f>'Sch D. Workings'!AS1685</f>
        <v>0</v>
      </c>
      <c r="AB684" s="82">
        <f>IFERROR(LOOKUP('Sch D. Workings'!AP1685,$C$10:$C$14,$B$10:$B$14),0)</f>
        <v>0</v>
      </c>
      <c r="AC684" s="99">
        <f>COUNTIFS('Sch D. Workings'!AP1685,"&gt;"&amp;$D$14)</f>
        <v>0</v>
      </c>
    </row>
    <row r="685" spans="3:29" x14ac:dyDescent="0.35">
      <c r="C685" s="81" t="str">
        <f>IF('Sch A. Input'!B677="","",'Sch A. Input'!B677)</f>
        <v/>
      </c>
      <c r="D685" s="81" t="str">
        <f>IF('Sch A. Input'!C677="","",'Sch A. Input'!C677)</f>
        <v/>
      </c>
      <c r="E685" s="85"/>
      <c r="F685" s="85"/>
      <c r="G685" s="99">
        <f>'Sch D. Workings'!G1686</f>
        <v>0</v>
      </c>
      <c r="H685" s="310">
        <f>IF(OR('Sch D. Workings'!D679="",G685=0),0,(IF((SUMIFS('Sch A. Input'!H677:CJ677,'Sch A. Input'!$H$14:$CJ$14,"Total",'Sch A. Input'!$H$13:$CJ$13,"&lt;="&amp;$I$7))&gt;'Sch D. Workings'!$D$12,MIN('Sch D. Workings'!J1686,'Sch D. Workings'!$D$12),'Sch D. Workings'!J1686)))</f>
        <v>0</v>
      </c>
      <c r="I685" s="221">
        <f>'Sch D. Workings'!O1686</f>
        <v>0</v>
      </c>
      <c r="J685" s="82">
        <f>IFERROR(LOOKUP('Sch D. Workings'!L1686,$C$10:$C$14,$B$10:$B$14),0)</f>
        <v>0</v>
      </c>
      <c r="K685" s="99">
        <f>COUNTIFS('Sch D. Workings'!L1686,"&gt;"&amp;$D$14)</f>
        <v>0</v>
      </c>
      <c r="L685" s="300"/>
      <c r="M685" s="78">
        <f>'Sch D. Workings'!Q1686</f>
        <v>0</v>
      </c>
      <c r="N685" s="309">
        <f>IF(OR('Sch D. Workings'!D679="",$D$7&lt;=I$7,M685=0),0,(IF(H685='Sch D. Workings'!$D$12,"Exceeded Cap",IF((SUMIFS('Sch A. Input'!H677:CJ677,'Sch A. Input'!$H$14:$CJ$14,"Total",'Sch A. Input'!$H$13:$CJ$13,"&lt;="&amp;$O$7))&gt;'Sch D. Workings'!$D$12,MIN('Sch D. Workings'!T1686,'Sch D. Workings'!$D$12-H685),'Sch D. Workings'!T1686))))</f>
        <v>0</v>
      </c>
      <c r="O685" s="221">
        <f>'Sch D. Workings'!Y1686</f>
        <v>0</v>
      </c>
      <c r="P685" s="82">
        <f>IFERROR(LOOKUP('Sch D. Workings'!V1686,$C$10:$C$14,$B$10:$B$14),0)</f>
        <v>0</v>
      </c>
      <c r="Q685" s="99">
        <f>COUNTIFS('Sch D. Workings'!V1686,"&gt;"&amp;$D$14)</f>
        <v>0</v>
      </c>
      <c r="R685" s="85"/>
      <c r="S685" s="78">
        <f>'Sch D. Workings'!AA1686</f>
        <v>0</v>
      </c>
      <c r="T685" s="309">
        <f>IF(OR('Sch D. Workings'!D679="",$D$7&lt;=O$7,S685=0),0,IF(OR(N685="Exceeded Cap",SUM(H685,N685)='Sch D. Workings'!$D$12),"Exceeded cap",IF((SUMIFS('Sch A. Input'!H677:CJ677,'Sch A. Input'!$H$14:$CJ$14,"Total",'Sch A. Input'!$H$13:$CJ$13,"&lt;="&amp;$U$7))&gt;'Sch D. Workings'!$D$12,MIN('Sch D. Workings'!AD1686,'Sch D. Workings'!$D$12-N685-H685),'Sch D. Workings'!AD1686)))</f>
        <v>0</v>
      </c>
      <c r="U685" s="221">
        <f>'Sch D. Workings'!AI1686</f>
        <v>0</v>
      </c>
      <c r="V685" s="82">
        <f>IFERROR(LOOKUP('Sch D. Workings'!AF1686,$C$10:$C$14,$B$10:$B$14),0)</f>
        <v>0</v>
      </c>
      <c r="W685" s="99">
        <f>COUNTIFS('Sch D. Workings'!AF1686,"&gt;"&amp;$D$14)</f>
        <v>0</v>
      </c>
      <c r="X685" s="85"/>
      <c r="Y685" s="78">
        <f>'Sch D. Workings'!AK1686</f>
        <v>0</v>
      </c>
      <c r="Z685" s="309">
        <f>IF(OR('Sch D. Workings'!D679="",$D$7&lt;=U$7,Y685=0),0,IF(OR(T685="Exceeded Cap",N685="Exceeded Cap",SUM(H685,N685,T685)='Sch D. Workings'!$D$12),"Exceeded Cap",IF((SUMIFS('Sch A. Input'!H677:CJ677,'Sch A. Input'!$H$14:$CJ$14,"Total",'Sch A. Input'!$H$13:$CJ$13,"&lt;="&amp;$AA$7))&gt;'Sch D. Workings'!$D$12,MIN('Sch D. Workings'!AN1686,'Sch D. Workings'!$D$12-N685-T685-H685),'Sch D. Workings'!AN1686)))</f>
        <v>0</v>
      </c>
      <c r="AA685" s="221">
        <f>'Sch D. Workings'!AS1686</f>
        <v>0</v>
      </c>
      <c r="AB685" s="82">
        <f>IFERROR(LOOKUP('Sch D. Workings'!AP1686,$C$10:$C$14,$B$10:$B$14),0)</f>
        <v>0</v>
      </c>
      <c r="AC685" s="99">
        <f>COUNTIFS('Sch D. Workings'!AP1686,"&gt;"&amp;$D$14)</f>
        <v>0</v>
      </c>
    </row>
    <row r="686" spans="3:29" x14ac:dyDescent="0.35">
      <c r="C686" s="81" t="str">
        <f>IF('Sch A. Input'!B678="","",'Sch A. Input'!B678)</f>
        <v/>
      </c>
      <c r="D686" s="81" t="str">
        <f>IF('Sch A. Input'!C678="","",'Sch A. Input'!C678)</f>
        <v/>
      </c>
      <c r="E686" s="85"/>
      <c r="F686" s="85"/>
      <c r="G686" s="99">
        <f>'Sch D. Workings'!G1687</f>
        <v>0</v>
      </c>
      <c r="H686" s="310">
        <f>IF(OR('Sch D. Workings'!D680="",G686=0),0,(IF((SUMIFS('Sch A. Input'!H678:CJ678,'Sch A. Input'!$H$14:$CJ$14,"Total",'Sch A. Input'!$H$13:$CJ$13,"&lt;="&amp;$I$7))&gt;'Sch D. Workings'!$D$12,MIN('Sch D. Workings'!J1687,'Sch D. Workings'!$D$12),'Sch D. Workings'!J1687)))</f>
        <v>0</v>
      </c>
      <c r="I686" s="221">
        <f>'Sch D. Workings'!O1687</f>
        <v>0</v>
      </c>
      <c r="J686" s="82">
        <f>IFERROR(LOOKUP('Sch D. Workings'!L1687,$C$10:$C$14,$B$10:$B$14),0)</f>
        <v>0</v>
      </c>
      <c r="K686" s="99">
        <f>COUNTIFS('Sch D. Workings'!L1687,"&gt;"&amp;$D$14)</f>
        <v>0</v>
      </c>
      <c r="L686" s="300"/>
      <c r="M686" s="78">
        <f>'Sch D. Workings'!Q1687</f>
        <v>0</v>
      </c>
      <c r="N686" s="309">
        <f>IF(OR('Sch D. Workings'!D680="",$D$7&lt;=I$7,M686=0),0,(IF(H686='Sch D. Workings'!$D$12,"Exceeded Cap",IF((SUMIFS('Sch A. Input'!H678:CJ678,'Sch A. Input'!$H$14:$CJ$14,"Total",'Sch A. Input'!$H$13:$CJ$13,"&lt;="&amp;$O$7))&gt;'Sch D. Workings'!$D$12,MIN('Sch D. Workings'!T1687,'Sch D. Workings'!$D$12-H686),'Sch D. Workings'!T1687))))</f>
        <v>0</v>
      </c>
      <c r="O686" s="221">
        <f>'Sch D. Workings'!Y1687</f>
        <v>0</v>
      </c>
      <c r="P686" s="82">
        <f>IFERROR(LOOKUP('Sch D. Workings'!V1687,$C$10:$C$14,$B$10:$B$14),0)</f>
        <v>0</v>
      </c>
      <c r="Q686" s="99">
        <f>COUNTIFS('Sch D. Workings'!V1687,"&gt;"&amp;$D$14)</f>
        <v>0</v>
      </c>
      <c r="R686" s="85"/>
      <c r="S686" s="78">
        <f>'Sch D. Workings'!AA1687</f>
        <v>0</v>
      </c>
      <c r="T686" s="309">
        <f>IF(OR('Sch D. Workings'!D680="",$D$7&lt;=O$7,S686=0),0,IF(OR(N686="Exceeded Cap",SUM(H686,N686)='Sch D. Workings'!$D$12),"Exceeded cap",IF((SUMIFS('Sch A. Input'!H678:CJ678,'Sch A. Input'!$H$14:$CJ$14,"Total",'Sch A. Input'!$H$13:$CJ$13,"&lt;="&amp;$U$7))&gt;'Sch D. Workings'!$D$12,MIN('Sch D. Workings'!AD1687,'Sch D. Workings'!$D$12-N686-H686),'Sch D. Workings'!AD1687)))</f>
        <v>0</v>
      </c>
      <c r="U686" s="221">
        <f>'Sch D. Workings'!AI1687</f>
        <v>0</v>
      </c>
      <c r="V686" s="82">
        <f>IFERROR(LOOKUP('Sch D. Workings'!AF1687,$C$10:$C$14,$B$10:$B$14),0)</f>
        <v>0</v>
      </c>
      <c r="W686" s="99">
        <f>COUNTIFS('Sch D. Workings'!AF1687,"&gt;"&amp;$D$14)</f>
        <v>0</v>
      </c>
      <c r="X686" s="85"/>
      <c r="Y686" s="78">
        <f>'Sch D. Workings'!AK1687</f>
        <v>0</v>
      </c>
      <c r="Z686" s="309">
        <f>IF(OR('Sch D. Workings'!D680="",$D$7&lt;=U$7,Y686=0),0,IF(OR(T686="Exceeded Cap",N686="Exceeded Cap",SUM(H686,N686,T686)='Sch D. Workings'!$D$12),"Exceeded Cap",IF((SUMIFS('Sch A. Input'!H678:CJ678,'Sch A. Input'!$H$14:$CJ$14,"Total",'Sch A. Input'!$H$13:$CJ$13,"&lt;="&amp;$AA$7))&gt;'Sch D. Workings'!$D$12,MIN('Sch D. Workings'!AN1687,'Sch D. Workings'!$D$12-N686-T686-H686),'Sch D. Workings'!AN1687)))</f>
        <v>0</v>
      </c>
      <c r="AA686" s="221">
        <f>'Sch D. Workings'!AS1687</f>
        <v>0</v>
      </c>
      <c r="AB686" s="82">
        <f>IFERROR(LOOKUP('Sch D. Workings'!AP1687,$C$10:$C$14,$B$10:$B$14),0)</f>
        <v>0</v>
      </c>
      <c r="AC686" s="99">
        <f>COUNTIFS('Sch D. Workings'!AP1687,"&gt;"&amp;$D$14)</f>
        <v>0</v>
      </c>
    </row>
    <row r="687" spans="3:29" x14ac:dyDescent="0.35">
      <c r="C687" s="81" t="str">
        <f>IF('Sch A. Input'!B679="","",'Sch A. Input'!B679)</f>
        <v/>
      </c>
      <c r="D687" s="81" t="str">
        <f>IF('Sch A. Input'!C679="","",'Sch A. Input'!C679)</f>
        <v/>
      </c>
      <c r="E687" s="85"/>
      <c r="F687" s="85"/>
      <c r="G687" s="99">
        <f>'Sch D. Workings'!G1688</f>
        <v>0</v>
      </c>
      <c r="H687" s="310">
        <f>IF(OR('Sch D. Workings'!D681="",G687=0),0,(IF((SUMIFS('Sch A. Input'!H679:CJ679,'Sch A. Input'!$H$14:$CJ$14,"Total",'Sch A. Input'!$H$13:$CJ$13,"&lt;="&amp;$I$7))&gt;'Sch D. Workings'!$D$12,MIN('Sch D. Workings'!J1688,'Sch D. Workings'!$D$12),'Sch D. Workings'!J1688)))</f>
        <v>0</v>
      </c>
      <c r="I687" s="221">
        <f>'Sch D. Workings'!O1688</f>
        <v>0</v>
      </c>
      <c r="J687" s="82">
        <f>IFERROR(LOOKUP('Sch D. Workings'!L1688,$C$10:$C$14,$B$10:$B$14),0)</f>
        <v>0</v>
      </c>
      <c r="K687" s="99">
        <f>COUNTIFS('Sch D. Workings'!L1688,"&gt;"&amp;$D$14)</f>
        <v>0</v>
      </c>
      <c r="L687" s="300"/>
      <c r="M687" s="78">
        <f>'Sch D. Workings'!Q1688</f>
        <v>0</v>
      </c>
      <c r="N687" s="309">
        <f>IF(OR('Sch D. Workings'!D681="",$D$7&lt;=I$7,M687=0),0,(IF(H687='Sch D. Workings'!$D$12,"Exceeded Cap",IF((SUMIFS('Sch A. Input'!H679:CJ679,'Sch A. Input'!$H$14:$CJ$14,"Total",'Sch A. Input'!$H$13:$CJ$13,"&lt;="&amp;$O$7))&gt;'Sch D. Workings'!$D$12,MIN('Sch D. Workings'!T1688,'Sch D. Workings'!$D$12-H687),'Sch D. Workings'!T1688))))</f>
        <v>0</v>
      </c>
      <c r="O687" s="221">
        <f>'Sch D. Workings'!Y1688</f>
        <v>0</v>
      </c>
      <c r="P687" s="82">
        <f>IFERROR(LOOKUP('Sch D. Workings'!V1688,$C$10:$C$14,$B$10:$B$14),0)</f>
        <v>0</v>
      </c>
      <c r="Q687" s="99">
        <f>COUNTIFS('Sch D. Workings'!V1688,"&gt;"&amp;$D$14)</f>
        <v>0</v>
      </c>
      <c r="R687" s="85"/>
      <c r="S687" s="78">
        <f>'Sch D. Workings'!AA1688</f>
        <v>0</v>
      </c>
      <c r="T687" s="309">
        <f>IF(OR('Sch D. Workings'!D681="",$D$7&lt;=O$7,S687=0),0,IF(OR(N687="Exceeded Cap",SUM(H687,N687)='Sch D. Workings'!$D$12),"Exceeded cap",IF((SUMIFS('Sch A. Input'!H679:CJ679,'Sch A. Input'!$H$14:$CJ$14,"Total",'Sch A. Input'!$H$13:$CJ$13,"&lt;="&amp;$U$7))&gt;'Sch D. Workings'!$D$12,MIN('Sch D. Workings'!AD1688,'Sch D. Workings'!$D$12-N687-H687),'Sch D. Workings'!AD1688)))</f>
        <v>0</v>
      </c>
      <c r="U687" s="221">
        <f>'Sch D. Workings'!AI1688</f>
        <v>0</v>
      </c>
      <c r="V687" s="82">
        <f>IFERROR(LOOKUP('Sch D. Workings'!AF1688,$C$10:$C$14,$B$10:$B$14),0)</f>
        <v>0</v>
      </c>
      <c r="W687" s="99">
        <f>COUNTIFS('Sch D. Workings'!AF1688,"&gt;"&amp;$D$14)</f>
        <v>0</v>
      </c>
      <c r="X687" s="85"/>
      <c r="Y687" s="78">
        <f>'Sch D. Workings'!AK1688</f>
        <v>0</v>
      </c>
      <c r="Z687" s="309">
        <f>IF(OR('Sch D. Workings'!D681="",$D$7&lt;=U$7,Y687=0),0,IF(OR(T687="Exceeded Cap",N687="Exceeded Cap",SUM(H687,N687,T687)='Sch D. Workings'!$D$12),"Exceeded Cap",IF((SUMIFS('Sch A. Input'!H679:CJ679,'Sch A. Input'!$H$14:$CJ$14,"Total",'Sch A. Input'!$H$13:$CJ$13,"&lt;="&amp;$AA$7))&gt;'Sch D. Workings'!$D$12,MIN('Sch D. Workings'!AN1688,'Sch D. Workings'!$D$12-N687-T687-H687),'Sch D. Workings'!AN1688)))</f>
        <v>0</v>
      </c>
      <c r="AA687" s="221">
        <f>'Sch D. Workings'!AS1688</f>
        <v>0</v>
      </c>
      <c r="AB687" s="82">
        <f>IFERROR(LOOKUP('Sch D. Workings'!AP1688,$C$10:$C$14,$B$10:$B$14),0)</f>
        <v>0</v>
      </c>
      <c r="AC687" s="99">
        <f>COUNTIFS('Sch D. Workings'!AP1688,"&gt;"&amp;$D$14)</f>
        <v>0</v>
      </c>
    </row>
    <row r="688" spans="3:29" x14ac:dyDescent="0.35">
      <c r="C688" s="81" t="str">
        <f>IF('Sch A. Input'!B680="","",'Sch A. Input'!B680)</f>
        <v/>
      </c>
      <c r="D688" s="81" t="str">
        <f>IF('Sch A. Input'!C680="","",'Sch A. Input'!C680)</f>
        <v/>
      </c>
      <c r="E688" s="85"/>
      <c r="F688" s="85"/>
      <c r="G688" s="99">
        <f>'Sch D. Workings'!G1689</f>
        <v>0</v>
      </c>
      <c r="H688" s="310">
        <f>IF(OR('Sch D. Workings'!D682="",G688=0),0,(IF((SUMIFS('Sch A. Input'!H680:CJ680,'Sch A. Input'!$H$14:$CJ$14,"Total",'Sch A. Input'!$H$13:$CJ$13,"&lt;="&amp;$I$7))&gt;'Sch D. Workings'!$D$12,MIN('Sch D. Workings'!J1689,'Sch D. Workings'!$D$12),'Sch D. Workings'!J1689)))</f>
        <v>0</v>
      </c>
      <c r="I688" s="221">
        <f>'Sch D. Workings'!O1689</f>
        <v>0</v>
      </c>
      <c r="J688" s="82">
        <f>IFERROR(LOOKUP('Sch D. Workings'!L1689,$C$10:$C$14,$B$10:$B$14),0)</f>
        <v>0</v>
      </c>
      <c r="K688" s="99">
        <f>COUNTIFS('Sch D. Workings'!L1689,"&gt;"&amp;$D$14)</f>
        <v>0</v>
      </c>
      <c r="L688" s="300"/>
      <c r="M688" s="78">
        <f>'Sch D. Workings'!Q1689</f>
        <v>0</v>
      </c>
      <c r="N688" s="309">
        <f>IF(OR('Sch D. Workings'!D682="",$D$7&lt;=I$7,M688=0),0,(IF(H688='Sch D. Workings'!$D$12,"Exceeded Cap",IF((SUMIFS('Sch A. Input'!H680:CJ680,'Sch A. Input'!$H$14:$CJ$14,"Total",'Sch A. Input'!$H$13:$CJ$13,"&lt;="&amp;$O$7))&gt;'Sch D. Workings'!$D$12,MIN('Sch D. Workings'!T1689,'Sch D. Workings'!$D$12-H688),'Sch D. Workings'!T1689))))</f>
        <v>0</v>
      </c>
      <c r="O688" s="221">
        <f>'Sch D. Workings'!Y1689</f>
        <v>0</v>
      </c>
      <c r="P688" s="82">
        <f>IFERROR(LOOKUP('Sch D. Workings'!V1689,$C$10:$C$14,$B$10:$B$14),0)</f>
        <v>0</v>
      </c>
      <c r="Q688" s="99">
        <f>COUNTIFS('Sch D. Workings'!V1689,"&gt;"&amp;$D$14)</f>
        <v>0</v>
      </c>
      <c r="R688" s="85"/>
      <c r="S688" s="78">
        <f>'Sch D. Workings'!AA1689</f>
        <v>0</v>
      </c>
      <c r="T688" s="309">
        <f>IF(OR('Sch D. Workings'!D682="",$D$7&lt;=O$7,S688=0),0,IF(OR(N688="Exceeded Cap",SUM(H688,N688)='Sch D. Workings'!$D$12),"Exceeded cap",IF((SUMIFS('Sch A. Input'!H680:CJ680,'Sch A. Input'!$H$14:$CJ$14,"Total",'Sch A. Input'!$H$13:$CJ$13,"&lt;="&amp;$U$7))&gt;'Sch D. Workings'!$D$12,MIN('Sch D. Workings'!AD1689,'Sch D. Workings'!$D$12-N688-H688),'Sch D. Workings'!AD1689)))</f>
        <v>0</v>
      </c>
      <c r="U688" s="221">
        <f>'Sch D. Workings'!AI1689</f>
        <v>0</v>
      </c>
      <c r="V688" s="82">
        <f>IFERROR(LOOKUP('Sch D. Workings'!AF1689,$C$10:$C$14,$B$10:$B$14),0)</f>
        <v>0</v>
      </c>
      <c r="W688" s="99">
        <f>COUNTIFS('Sch D. Workings'!AF1689,"&gt;"&amp;$D$14)</f>
        <v>0</v>
      </c>
      <c r="X688" s="85"/>
      <c r="Y688" s="78">
        <f>'Sch D. Workings'!AK1689</f>
        <v>0</v>
      </c>
      <c r="Z688" s="309">
        <f>IF(OR('Sch D. Workings'!D682="",$D$7&lt;=U$7,Y688=0),0,IF(OR(T688="Exceeded Cap",N688="Exceeded Cap",SUM(H688,N688,T688)='Sch D. Workings'!$D$12),"Exceeded Cap",IF((SUMIFS('Sch A. Input'!H680:CJ680,'Sch A. Input'!$H$14:$CJ$14,"Total",'Sch A. Input'!$H$13:$CJ$13,"&lt;="&amp;$AA$7))&gt;'Sch D. Workings'!$D$12,MIN('Sch D. Workings'!AN1689,'Sch D. Workings'!$D$12-N688-T688-H688),'Sch D. Workings'!AN1689)))</f>
        <v>0</v>
      </c>
      <c r="AA688" s="221">
        <f>'Sch D. Workings'!AS1689</f>
        <v>0</v>
      </c>
      <c r="AB688" s="82">
        <f>IFERROR(LOOKUP('Sch D. Workings'!AP1689,$C$10:$C$14,$B$10:$B$14),0)</f>
        <v>0</v>
      </c>
      <c r="AC688" s="99">
        <f>COUNTIFS('Sch D. Workings'!AP1689,"&gt;"&amp;$D$14)</f>
        <v>0</v>
      </c>
    </row>
    <row r="689" spans="3:29" x14ac:dyDescent="0.35">
      <c r="C689" s="81" t="str">
        <f>IF('Sch A. Input'!B681="","",'Sch A. Input'!B681)</f>
        <v/>
      </c>
      <c r="D689" s="81" t="str">
        <f>IF('Sch A. Input'!C681="","",'Sch A. Input'!C681)</f>
        <v/>
      </c>
      <c r="E689" s="85"/>
      <c r="F689" s="85"/>
      <c r="G689" s="99">
        <f>'Sch D. Workings'!G1690</f>
        <v>0</v>
      </c>
      <c r="H689" s="310">
        <f>IF(OR('Sch D. Workings'!D683="",G689=0),0,(IF((SUMIFS('Sch A. Input'!H681:CJ681,'Sch A. Input'!$H$14:$CJ$14,"Total",'Sch A. Input'!$H$13:$CJ$13,"&lt;="&amp;$I$7))&gt;'Sch D. Workings'!$D$12,MIN('Sch D. Workings'!J1690,'Sch D. Workings'!$D$12),'Sch D. Workings'!J1690)))</f>
        <v>0</v>
      </c>
      <c r="I689" s="221">
        <f>'Sch D. Workings'!O1690</f>
        <v>0</v>
      </c>
      <c r="J689" s="82">
        <f>IFERROR(LOOKUP('Sch D. Workings'!L1690,$C$10:$C$14,$B$10:$B$14),0)</f>
        <v>0</v>
      </c>
      <c r="K689" s="99">
        <f>COUNTIFS('Sch D. Workings'!L1690,"&gt;"&amp;$D$14)</f>
        <v>0</v>
      </c>
      <c r="L689" s="300"/>
      <c r="M689" s="78">
        <f>'Sch D. Workings'!Q1690</f>
        <v>0</v>
      </c>
      <c r="N689" s="309">
        <f>IF(OR('Sch D. Workings'!D683="",$D$7&lt;=I$7,M689=0),0,(IF(H689='Sch D. Workings'!$D$12,"Exceeded Cap",IF((SUMIFS('Sch A. Input'!H681:CJ681,'Sch A. Input'!$H$14:$CJ$14,"Total",'Sch A. Input'!$H$13:$CJ$13,"&lt;="&amp;$O$7))&gt;'Sch D. Workings'!$D$12,MIN('Sch D. Workings'!T1690,'Sch D. Workings'!$D$12-H689),'Sch D. Workings'!T1690))))</f>
        <v>0</v>
      </c>
      <c r="O689" s="221">
        <f>'Sch D. Workings'!Y1690</f>
        <v>0</v>
      </c>
      <c r="P689" s="82">
        <f>IFERROR(LOOKUP('Sch D. Workings'!V1690,$C$10:$C$14,$B$10:$B$14),0)</f>
        <v>0</v>
      </c>
      <c r="Q689" s="99">
        <f>COUNTIFS('Sch D. Workings'!V1690,"&gt;"&amp;$D$14)</f>
        <v>0</v>
      </c>
      <c r="R689" s="85"/>
      <c r="S689" s="78">
        <f>'Sch D. Workings'!AA1690</f>
        <v>0</v>
      </c>
      <c r="T689" s="309">
        <f>IF(OR('Sch D. Workings'!D683="",$D$7&lt;=O$7,S689=0),0,IF(OR(N689="Exceeded Cap",SUM(H689,N689)='Sch D. Workings'!$D$12),"Exceeded cap",IF((SUMIFS('Sch A. Input'!H681:CJ681,'Sch A. Input'!$H$14:$CJ$14,"Total",'Sch A. Input'!$H$13:$CJ$13,"&lt;="&amp;$U$7))&gt;'Sch D. Workings'!$D$12,MIN('Sch D. Workings'!AD1690,'Sch D. Workings'!$D$12-N689-H689),'Sch D. Workings'!AD1690)))</f>
        <v>0</v>
      </c>
      <c r="U689" s="221">
        <f>'Sch D. Workings'!AI1690</f>
        <v>0</v>
      </c>
      <c r="V689" s="82">
        <f>IFERROR(LOOKUP('Sch D. Workings'!AF1690,$C$10:$C$14,$B$10:$B$14),0)</f>
        <v>0</v>
      </c>
      <c r="W689" s="99">
        <f>COUNTIFS('Sch D. Workings'!AF1690,"&gt;"&amp;$D$14)</f>
        <v>0</v>
      </c>
      <c r="X689" s="85"/>
      <c r="Y689" s="78">
        <f>'Sch D. Workings'!AK1690</f>
        <v>0</v>
      </c>
      <c r="Z689" s="309">
        <f>IF(OR('Sch D. Workings'!D683="",$D$7&lt;=U$7,Y689=0),0,IF(OR(T689="Exceeded Cap",N689="Exceeded Cap",SUM(H689,N689,T689)='Sch D. Workings'!$D$12),"Exceeded Cap",IF((SUMIFS('Sch A. Input'!H681:CJ681,'Sch A. Input'!$H$14:$CJ$14,"Total",'Sch A. Input'!$H$13:$CJ$13,"&lt;="&amp;$AA$7))&gt;'Sch D. Workings'!$D$12,MIN('Sch D. Workings'!AN1690,'Sch D. Workings'!$D$12-N689-T689-H689),'Sch D. Workings'!AN1690)))</f>
        <v>0</v>
      </c>
      <c r="AA689" s="221">
        <f>'Sch D. Workings'!AS1690</f>
        <v>0</v>
      </c>
      <c r="AB689" s="82">
        <f>IFERROR(LOOKUP('Sch D. Workings'!AP1690,$C$10:$C$14,$B$10:$B$14),0)</f>
        <v>0</v>
      </c>
      <c r="AC689" s="99">
        <f>COUNTIFS('Sch D. Workings'!AP1690,"&gt;"&amp;$D$14)</f>
        <v>0</v>
      </c>
    </row>
    <row r="690" spans="3:29" x14ac:dyDescent="0.35">
      <c r="C690" s="81" t="str">
        <f>IF('Sch A. Input'!B682="","",'Sch A. Input'!B682)</f>
        <v/>
      </c>
      <c r="D690" s="81" t="str">
        <f>IF('Sch A. Input'!C682="","",'Sch A. Input'!C682)</f>
        <v/>
      </c>
      <c r="E690" s="85"/>
      <c r="F690" s="85"/>
      <c r="G690" s="99">
        <f>'Sch D. Workings'!G1691</f>
        <v>0</v>
      </c>
      <c r="H690" s="310">
        <f>IF(OR('Sch D. Workings'!D684="",G690=0),0,(IF((SUMIFS('Sch A. Input'!H682:CJ682,'Sch A. Input'!$H$14:$CJ$14,"Total",'Sch A. Input'!$H$13:$CJ$13,"&lt;="&amp;$I$7))&gt;'Sch D. Workings'!$D$12,MIN('Sch D. Workings'!J1691,'Sch D. Workings'!$D$12),'Sch D. Workings'!J1691)))</f>
        <v>0</v>
      </c>
      <c r="I690" s="221">
        <f>'Sch D. Workings'!O1691</f>
        <v>0</v>
      </c>
      <c r="J690" s="82">
        <f>IFERROR(LOOKUP('Sch D. Workings'!L1691,$C$10:$C$14,$B$10:$B$14),0)</f>
        <v>0</v>
      </c>
      <c r="K690" s="99">
        <f>COUNTIFS('Sch D. Workings'!L1691,"&gt;"&amp;$D$14)</f>
        <v>0</v>
      </c>
      <c r="L690" s="300"/>
      <c r="M690" s="78">
        <f>'Sch D. Workings'!Q1691</f>
        <v>0</v>
      </c>
      <c r="N690" s="309">
        <f>IF(OR('Sch D. Workings'!D684="",$D$7&lt;=I$7,M690=0),0,(IF(H690='Sch D. Workings'!$D$12,"Exceeded Cap",IF((SUMIFS('Sch A. Input'!H682:CJ682,'Sch A. Input'!$H$14:$CJ$14,"Total",'Sch A. Input'!$H$13:$CJ$13,"&lt;="&amp;$O$7))&gt;'Sch D. Workings'!$D$12,MIN('Sch D. Workings'!T1691,'Sch D. Workings'!$D$12-H690),'Sch D. Workings'!T1691))))</f>
        <v>0</v>
      </c>
      <c r="O690" s="221">
        <f>'Sch D. Workings'!Y1691</f>
        <v>0</v>
      </c>
      <c r="P690" s="82">
        <f>IFERROR(LOOKUP('Sch D. Workings'!V1691,$C$10:$C$14,$B$10:$B$14),0)</f>
        <v>0</v>
      </c>
      <c r="Q690" s="99">
        <f>COUNTIFS('Sch D. Workings'!V1691,"&gt;"&amp;$D$14)</f>
        <v>0</v>
      </c>
      <c r="R690" s="85"/>
      <c r="S690" s="78">
        <f>'Sch D. Workings'!AA1691</f>
        <v>0</v>
      </c>
      <c r="T690" s="309">
        <f>IF(OR('Sch D. Workings'!D684="",$D$7&lt;=O$7,S690=0),0,IF(OR(N690="Exceeded Cap",SUM(H690,N690)='Sch D. Workings'!$D$12),"Exceeded cap",IF((SUMIFS('Sch A. Input'!H682:CJ682,'Sch A. Input'!$H$14:$CJ$14,"Total",'Sch A. Input'!$H$13:$CJ$13,"&lt;="&amp;$U$7))&gt;'Sch D. Workings'!$D$12,MIN('Sch D. Workings'!AD1691,'Sch D. Workings'!$D$12-N690-H690),'Sch D. Workings'!AD1691)))</f>
        <v>0</v>
      </c>
      <c r="U690" s="221">
        <f>'Sch D. Workings'!AI1691</f>
        <v>0</v>
      </c>
      <c r="V690" s="82">
        <f>IFERROR(LOOKUP('Sch D. Workings'!AF1691,$C$10:$C$14,$B$10:$B$14),0)</f>
        <v>0</v>
      </c>
      <c r="W690" s="99">
        <f>COUNTIFS('Sch D. Workings'!AF1691,"&gt;"&amp;$D$14)</f>
        <v>0</v>
      </c>
      <c r="X690" s="85"/>
      <c r="Y690" s="78">
        <f>'Sch D. Workings'!AK1691</f>
        <v>0</v>
      </c>
      <c r="Z690" s="309">
        <f>IF(OR('Sch D. Workings'!D684="",$D$7&lt;=U$7,Y690=0),0,IF(OR(T690="Exceeded Cap",N690="Exceeded Cap",SUM(H690,N690,T690)='Sch D. Workings'!$D$12),"Exceeded Cap",IF((SUMIFS('Sch A. Input'!H682:CJ682,'Sch A. Input'!$H$14:$CJ$14,"Total",'Sch A. Input'!$H$13:$CJ$13,"&lt;="&amp;$AA$7))&gt;'Sch D. Workings'!$D$12,MIN('Sch D. Workings'!AN1691,'Sch D. Workings'!$D$12-N690-T690-H690),'Sch D. Workings'!AN1691)))</f>
        <v>0</v>
      </c>
      <c r="AA690" s="221">
        <f>'Sch D. Workings'!AS1691</f>
        <v>0</v>
      </c>
      <c r="AB690" s="82">
        <f>IFERROR(LOOKUP('Sch D. Workings'!AP1691,$C$10:$C$14,$B$10:$B$14),0)</f>
        <v>0</v>
      </c>
      <c r="AC690" s="99">
        <f>COUNTIFS('Sch D. Workings'!AP1691,"&gt;"&amp;$D$14)</f>
        <v>0</v>
      </c>
    </row>
    <row r="691" spans="3:29" x14ac:dyDescent="0.35">
      <c r="C691" s="81" t="str">
        <f>IF('Sch A. Input'!B683="","",'Sch A. Input'!B683)</f>
        <v/>
      </c>
      <c r="D691" s="81" t="str">
        <f>IF('Sch A. Input'!C683="","",'Sch A. Input'!C683)</f>
        <v/>
      </c>
      <c r="E691" s="85"/>
      <c r="F691" s="85"/>
      <c r="G691" s="99">
        <f>'Sch D. Workings'!G1692</f>
        <v>0</v>
      </c>
      <c r="H691" s="310">
        <f>IF(OR('Sch D. Workings'!D685="",G691=0),0,(IF((SUMIFS('Sch A. Input'!H683:CJ683,'Sch A. Input'!$H$14:$CJ$14,"Total",'Sch A. Input'!$H$13:$CJ$13,"&lt;="&amp;$I$7))&gt;'Sch D. Workings'!$D$12,MIN('Sch D. Workings'!J1692,'Sch D. Workings'!$D$12),'Sch D. Workings'!J1692)))</f>
        <v>0</v>
      </c>
      <c r="I691" s="221">
        <f>'Sch D. Workings'!O1692</f>
        <v>0</v>
      </c>
      <c r="J691" s="82">
        <f>IFERROR(LOOKUP('Sch D. Workings'!L1692,$C$10:$C$14,$B$10:$B$14),0)</f>
        <v>0</v>
      </c>
      <c r="K691" s="99">
        <f>COUNTIFS('Sch D. Workings'!L1692,"&gt;"&amp;$D$14)</f>
        <v>0</v>
      </c>
      <c r="L691" s="300"/>
      <c r="M691" s="78">
        <f>'Sch D. Workings'!Q1692</f>
        <v>0</v>
      </c>
      <c r="N691" s="309">
        <f>IF(OR('Sch D. Workings'!D685="",$D$7&lt;=I$7,M691=0),0,(IF(H691='Sch D. Workings'!$D$12,"Exceeded Cap",IF((SUMIFS('Sch A. Input'!H683:CJ683,'Sch A. Input'!$H$14:$CJ$14,"Total",'Sch A. Input'!$H$13:$CJ$13,"&lt;="&amp;$O$7))&gt;'Sch D. Workings'!$D$12,MIN('Sch D. Workings'!T1692,'Sch D. Workings'!$D$12-H691),'Sch D. Workings'!T1692))))</f>
        <v>0</v>
      </c>
      <c r="O691" s="221">
        <f>'Sch D. Workings'!Y1692</f>
        <v>0</v>
      </c>
      <c r="P691" s="82">
        <f>IFERROR(LOOKUP('Sch D. Workings'!V1692,$C$10:$C$14,$B$10:$B$14),0)</f>
        <v>0</v>
      </c>
      <c r="Q691" s="99">
        <f>COUNTIFS('Sch D. Workings'!V1692,"&gt;"&amp;$D$14)</f>
        <v>0</v>
      </c>
      <c r="R691" s="85"/>
      <c r="S691" s="78">
        <f>'Sch D. Workings'!AA1692</f>
        <v>0</v>
      </c>
      <c r="T691" s="309">
        <f>IF(OR('Sch D. Workings'!D685="",$D$7&lt;=O$7,S691=0),0,IF(OR(N691="Exceeded Cap",SUM(H691,N691)='Sch D. Workings'!$D$12),"Exceeded cap",IF((SUMIFS('Sch A. Input'!H683:CJ683,'Sch A. Input'!$H$14:$CJ$14,"Total",'Sch A. Input'!$H$13:$CJ$13,"&lt;="&amp;$U$7))&gt;'Sch D. Workings'!$D$12,MIN('Sch D. Workings'!AD1692,'Sch D. Workings'!$D$12-N691-H691),'Sch D. Workings'!AD1692)))</f>
        <v>0</v>
      </c>
      <c r="U691" s="221">
        <f>'Sch D. Workings'!AI1692</f>
        <v>0</v>
      </c>
      <c r="V691" s="82">
        <f>IFERROR(LOOKUP('Sch D. Workings'!AF1692,$C$10:$C$14,$B$10:$B$14),0)</f>
        <v>0</v>
      </c>
      <c r="W691" s="99">
        <f>COUNTIFS('Sch D. Workings'!AF1692,"&gt;"&amp;$D$14)</f>
        <v>0</v>
      </c>
      <c r="X691" s="85"/>
      <c r="Y691" s="78">
        <f>'Sch D. Workings'!AK1692</f>
        <v>0</v>
      </c>
      <c r="Z691" s="309">
        <f>IF(OR('Sch D. Workings'!D685="",$D$7&lt;=U$7,Y691=0),0,IF(OR(T691="Exceeded Cap",N691="Exceeded Cap",SUM(H691,N691,T691)='Sch D. Workings'!$D$12),"Exceeded Cap",IF((SUMIFS('Sch A. Input'!H683:CJ683,'Sch A. Input'!$H$14:$CJ$14,"Total",'Sch A. Input'!$H$13:$CJ$13,"&lt;="&amp;$AA$7))&gt;'Sch D. Workings'!$D$12,MIN('Sch D. Workings'!AN1692,'Sch D. Workings'!$D$12-N691-T691-H691),'Sch D. Workings'!AN1692)))</f>
        <v>0</v>
      </c>
      <c r="AA691" s="221">
        <f>'Sch D. Workings'!AS1692</f>
        <v>0</v>
      </c>
      <c r="AB691" s="82">
        <f>IFERROR(LOOKUP('Sch D. Workings'!AP1692,$C$10:$C$14,$B$10:$B$14),0)</f>
        <v>0</v>
      </c>
      <c r="AC691" s="99">
        <f>COUNTIFS('Sch D. Workings'!AP1692,"&gt;"&amp;$D$14)</f>
        <v>0</v>
      </c>
    </row>
    <row r="692" spans="3:29" x14ac:dyDescent="0.35">
      <c r="C692" s="81" t="str">
        <f>IF('Sch A. Input'!B684="","",'Sch A. Input'!B684)</f>
        <v/>
      </c>
      <c r="D692" s="81" t="str">
        <f>IF('Sch A. Input'!C684="","",'Sch A. Input'!C684)</f>
        <v/>
      </c>
      <c r="E692" s="85"/>
      <c r="F692" s="85"/>
      <c r="G692" s="99">
        <f>'Sch D. Workings'!G1693</f>
        <v>0</v>
      </c>
      <c r="H692" s="310">
        <f>IF(OR('Sch D. Workings'!D686="",G692=0),0,(IF((SUMIFS('Sch A. Input'!H684:CJ684,'Sch A. Input'!$H$14:$CJ$14,"Total",'Sch A. Input'!$H$13:$CJ$13,"&lt;="&amp;$I$7))&gt;'Sch D. Workings'!$D$12,MIN('Sch D. Workings'!J1693,'Sch D. Workings'!$D$12),'Sch D. Workings'!J1693)))</f>
        <v>0</v>
      </c>
      <c r="I692" s="221">
        <f>'Sch D. Workings'!O1693</f>
        <v>0</v>
      </c>
      <c r="J692" s="82">
        <f>IFERROR(LOOKUP('Sch D. Workings'!L1693,$C$10:$C$14,$B$10:$B$14),0)</f>
        <v>0</v>
      </c>
      <c r="K692" s="99">
        <f>COUNTIFS('Sch D. Workings'!L1693,"&gt;"&amp;$D$14)</f>
        <v>0</v>
      </c>
      <c r="L692" s="300"/>
      <c r="M692" s="78">
        <f>'Sch D. Workings'!Q1693</f>
        <v>0</v>
      </c>
      <c r="N692" s="309">
        <f>IF(OR('Sch D. Workings'!D686="",$D$7&lt;=I$7,M692=0),0,(IF(H692='Sch D. Workings'!$D$12,"Exceeded Cap",IF((SUMIFS('Sch A. Input'!H684:CJ684,'Sch A. Input'!$H$14:$CJ$14,"Total",'Sch A. Input'!$H$13:$CJ$13,"&lt;="&amp;$O$7))&gt;'Sch D. Workings'!$D$12,MIN('Sch D. Workings'!T1693,'Sch D. Workings'!$D$12-H692),'Sch D. Workings'!T1693))))</f>
        <v>0</v>
      </c>
      <c r="O692" s="221">
        <f>'Sch D. Workings'!Y1693</f>
        <v>0</v>
      </c>
      <c r="P692" s="82">
        <f>IFERROR(LOOKUP('Sch D. Workings'!V1693,$C$10:$C$14,$B$10:$B$14),0)</f>
        <v>0</v>
      </c>
      <c r="Q692" s="99">
        <f>COUNTIFS('Sch D. Workings'!V1693,"&gt;"&amp;$D$14)</f>
        <v>0</v>
      </c>
      <c r="R692" s="85"/>
      <c r="S692" s="78">
        <f>'Sch D. Workings'!AA1693</f>
        <v>0</v>
      </c>
      <c r="T692" s="309">
        <f>IF(OR('Sch D. Workings'!D686="",$D$7&lt;=O$7,S692=0),0,IF(OR(N692="Exceeded Cap",SUM(H692,N692)='Sch D. Workings'!$D$12),"Exceeded cap",IF((SUMIFS('Sch A. Input'!H684:CJ684,'Sch A. Input'!$H$14:$CJ$14,"Total",'Sch A. Input'!$H$13:$CJ$13,"&lt;="&amp;$U$7))&gt;'Sch D. Workings'!$D$12,MIN('Sch D. Workings'!AD1693,'Sch D. Workings'!$D$12-N692-H692),'Sch D. Workings'!AD1693)))</f>
        <v>0</v>
      </c>
      <c r="U692" s="221">
        <f>'Sch D. Workings'!AI1693</f>
        <v>0</v>
      </c>
      <c r="V692" s="82">
        <f>IFERROR(LOOKUP('Sch D. Workings'!AF1693,$C$10:$C$14,$B$10:$B$14),0)</f>
        <v>0</v>
      </c>
      <c r="W692" s="99">
        <f>COUNTIFS('Sch D. Workings'!AF1693,"&gt;"&amp;$D$14)</f>
        <v>0</v>
      </c>
      <c r="X692" s="85"/>
      <c r="Y692" s="78">
        <f>'Sch D. Workings'!AK1693</f>
        <v>0</v>
      </c>
      <c r="Z692" s="309">
        <f>IF(OR('Sch D. Workings'!D686="",$D$7&lt;=U$7,Y692=0),0,IF(OR(T692="Exceeded Cap",N692="Exceeded Cap",SUM(H692,N692,T692)='Sch D. Workings'!$D$12),"Exceeded Cap",IF((SUMIFS('Sch A. Input'!H684:CJ684,'Sch A. Input'!$H$14:$CJ$14,"Total",'Sch A. Input'!$H$13:$CJ$13,"&lt;="&amp;$AA$7))&gt;'Sch D. Workings'!$D$12,MIN('Sch D. Workings'!AN1693,'Sch D. Workings'!$D$12-N692-T692-H692),'Sch D. Workings'!AN1693)))</f>
        <v>0</v>
      </c>
      <c r="AA692" s="221">
        <f>'Sch D. Workings'!AS1693</f>
        <v>0</v>
      </c>
      <c r="AB692" s="82">
        <f>IFERROR(LOOKUP('Sch D. Workings'!AP1693,$C$10:$C$14,$B$10:$B$14),0)</f>
        <v>0</v>
      </c>
      <c r="AC692" s="99">
        <f>COUNTIFS('Sch D. Workings'!AP1693,"&gt;"&amp;$D$14)</f>
        <v>0</v>
      </c>
    </row>
    <row r="693" spans="3:29" x14ac:dyDescent="0.35">
      <c r="C693" s="81" t="str">
        <f>IF('Sch A. Input'!B685="","",'Sch A. Input'!B685)</f>
        <v/>
      </c>
      <c r="D693" s="81" t="str">
        <f>IF('Sch A. Input'!C685="","",'Sch A. Input'!C685)</f>
        <v/>
      </c>
      <c r="E693" s="85"/>
      <c r="F693" s="85"/>
      <c r="G693" s="99">
        <f>'Sch D. Workings'!G1694</f>
        <v>0</v>
      </c>
      <c r="H693" s="310">
        <f>IF(OR('Sch D. Workings'!D687="",G693=0),0,(IF((SUMIFS('Sch A. Input'!H685:CJ685,'Sch A. Input'!$H$14:$CJ$14,"Total",'Sch A. Input'!$H$13:$CJ$13,"&lt;="&amp;$I$7))&gt;'Sch D. Workings'!$D$12,MIN('Sch D. Workings'!J1694,'Sch D. Workings'!$D$12),'Sch D. Workings'!J1694)))</f>
        <v>0</v>
      </c>
      <c r="I693" s="221">
        <f>'Sch D. Workings'!O1694</f>
        <v>0</v>
      </c>
      <c r="J693" s="82">
        <f>IFERROR(LOOKUP('Sch D. Workings'!L1694,$C$10:$C$14,$B$10:$B$14),0)</f>
        <v>0</v>
      </c>
      <c r="K693" s="99">
        <f>COUNTIFS('Sch D. Workings'!L1694,"&gt;"&amp;$D$14)</f>
        <v>0</v>
      </c>
      <c r="L693" s="300"/>
      <c r="M693" s="78">
        <f>'Sch D. Workings'!Q1694</f>
        <v>0</v>
      </c>
      <c r="N693" s="309">
        <f>IF(OR('Sch D. Workings'!D687="",$D$7&lt;=I$7,M693=0),0,(IF(H693='Sch D. Workings'!$D$12,"Exceeded Cap",IF((SUMIFS('Sch A. Input'!H685:CJ685,'Sch A. Input'!$H$14:$CJ$14,"Total",'Sch A. Input'!$H$13:$CJ$13,"&lt;="&amp;$O$7))&gt;'Sch D. Workings'!$D$12,MIN('Sch D. Workings'!T1694,'Sch D. Workings'!$D$12-H693),'Sch D. Workings'!T1694))))</f>
        <v>0</v>
      </c>
      <c r="O693" s="221">
        <f>'Sch D. Workings'!Y1694</f>
        <v>0</v>
      </c>
      <c r="P693" s="82">
        <f>IFERROR(LOOKUP('Sch D. Workings'!V1694,$C$10:$C$14,$B$10:$B$14),0)</f>
        <v>0</v>
      </c>
      <c r="Q693" s="99">
        <f>COUNTIFS('Sch D. Workings'!V1694,"&gt;"&amp;$D$14)</f>
        <v>0</v>
      </c>
      <c r="R693" s="85"/>
      <c r="S693" s="78">
        <f>'Sch D. Workings'!AA1694</f>
        <v>0</v>
      </c>
      <c r="T693" s="309">
        <f>IF(OR('Sch D. Workings'!D687="",$D$7&lt;=O$7,S693=0),0,IF(OR(N693="Exceeded Cap",SUM(H693,N693)='Sch D. Workings'!$D$12),"Exceeded cap",IF((SUMIFS('Sch A. Input'!H685:CJ685,'Sch A. Input'!$H$14:$CJ$14,"Total",'Sch A. Input'!$H$13:$CJ$13,"&lt;="&amp;$U$7))&gt;'Sch D. Workings'!$D$12,MIN('Sch D. Workings'!AD1694,'Sch D. Workings'!$D$12-N693-H693),'Sch D. Workings'!AD1694)))</f>
        <v>0</v>
      </c>
      <c r="U693" s="221">
        <f>'Sch D. Workings'!AI1694</f>
        <v>0</v>
      </c>
      <c r="V693" s="82">
        <f>IFERROR(LOOKUP('Sch D. Workings'!AF1694,$C$10:$C$14,$B$10:$B$14),0)</f>
        <v>0</v>
      </c>
      <c r="W693" s="99">
        <f>COUNTIFS('Sch D. Workings'!AF1694,"&gt;"&amp;$D$14)</f>
        <v>0</v>
      </c>
      <c r="X693" s="85"/>
      <c r="Y693" s="78">
        <f>'Sch D. Workings'!AK1694</f>
        <v>0</v>
      </c>
      <c r="Z693" s="309">
        <f>IF(OR('Sch D. Workings'!D687="",$D$7&lt;=U$7,Y693=0),0,IF(OR(T693="Exceeded Cap",N693="Exceeded Cap",SUM(H693,N693,T693)='Sch D. Workings'!$D$12),"Exceeded Cap",IF((SUMIFS('Sch A. Input'!H685:CJ685,'Sch A. Input'!$H$14:$CJ$14,"Total",'Sch A. Input'!$H$13:$CJ$13,"&lt;="&amp;$AA$7))&gt;'Sch D. Workings'!$D$12,MIN('Sch D. Workings'!AN1694,'Sch D. Workings'!$D$12-N693-T693-H693),'Sch D. Workings'!AN1694)))</f>
        <v>0</v>
      </c>
      <c r="AA693" s="221">
        <f>'Sch D. Workings'!AS1694</f>
        <v>0</v>
      </c>
      <c r="AB693" s="82">
        <f>IFERROR(LOOKUP('Sch D. Workings'!AP1694,$C$10:$C$14,$B$10:$B$14),0)</f>
        <v>0</v>
      </c>
      <c r="AC693" s="99">
        <f>COUNTIFS('Sch D. Workings'!AP1694,"&gt;"&amp;$D$14)</f>
        <v>0</v>
      </c>
    </row>
    <row r="694" spans="3:29" x14ac:dyDescent="0.35">
      <c r="C694" s="81" t="str">
        <f>IF('Sch A. Input'!B686="","",'Sch A. Input'!B686)</f>
        <v/>
      </c>
      <c r="D694" s="81" t="str">
        <f>IF('Sch A. Input'!C686="","",'Sch A. Input'!C686)</f>
        <v/>
      </c>
      <c r="E694" s="85"/>
      <c r="F694" s="85"/>
      <c r="G694" s="99">
        <f>'Sch D. Workings'!G1695</f>
        <v>0</v>
      </c>
      <c r="H694" s="310">
        <f>IF(OR('Sch D. Workings'!D688="",G694=0),0,(IF((SUMIFS('Sch A. Input'!H686:CJ686,'Sch A. Input'!$H$14:$CJ$14,"Total",'Sch A. Input'!$H$13:$CJ$13,"&lt;="&amp;$I$7))&gt;'Sch D. Workings'!$D$12,MIN('Sch D. Workings'!J1695,'Sch D. Workings'!$D$12),'Sch D. Workings'!J1695)))</f>
        <v>0</v>
      </c>
      <c r="I694" s="221">
        <f>'Sch D. Workings'!O1695</f>
        <v>0</v>
      </c>
      <c r="J694" s="82">
        <f>IFERROR(LOOKUP('Sch D. Workings'!L1695,$C$10:$C$14,$B$10:$B$14),0)</f>
        <v>0</v>
      </c>
      <c r="K694" s="99">
        <f>COUNTIFS('Sch D. Workings'!L1695,"&gt;"&amp;$D$14)</f>
        <v>0</v>
      </c>
      <c r="L694" s="300"/>
      <c r="M694" s="78">
        <f>'Sch D. Workings'!Q1695</f>
        <v>0</v>
      </c>
      <c r="N694" s="309">
        <f>IF(OR('Sch D. Workings'!D688="",$D$7&lt;=I$7,M694=0),0,(IF(H694='Sch D. Workings'!$D$12,"Exceeded Cap",IF((SUMIFS('Sch A. Input'!H686:CJ686,'Sch A. Input'!$H$14:$CJ$14,"Total",'Sch A. Input'!$H$13:$CJ$13,"&lt;="&amp;$O$7))&gt;'Sch D. Workings'!$D$12,MIN('Sch D. Workings'!T1695,'Sch D. Workings'!$D$12-H694),'Sch D. Workings'!T1695))))</f>
        <v>0</v>
      </c>
      <c r="O694" s="221">
        <f>'Sch D. Workings'!Y1695</f>
        <v>0</v>
      </c>
      <c r="P694" s="82">
        <f>IFERROR(LOOKUP('Sch D. Workings'!V1695,$C$10:$C$14,$B$10:$B$14),0)</f>
        <v>0</v>
      </c>
      <c r="Q694" s="99">
        <f>COUNTIFS('Sch D. Workings'!V1695,"&gt;"&amp;$D$14)</f>
        <v>0</v>
      </c>
      <c r="R694" s="85"/>
      <c r="S694" s="78">
        <f>'Sch D. Workings'!AA1695</f>
        <v>0</v>
      </c>
      <c r="T694" s="309">
        <f>IF(OR('Sch D. Workings'!D688="",$D$7&lt;=O$7,S694=0),0,IF(OR(N694="Exceeded Cap",SUM(H694,N694)='Sch D. Workings'!$D$12),"Exceeded cap",IF((SUMIFS('Sch A. Input'!H686:CJ686,'Sch A. Input'!$H$14:$CJ$14,"Total",'Sch A. Input'!$H$13:$CJ$13,"&lt;="&amp;$U$7))&gt;'Sch D. Workings'!$D$12,MIN('Sch D. Workings'!AD1695,'Sch D. Workings'!$D$12-N694-H694),'Sch D. Workings'!AD1695)))</f>
        <v>0</v>
      </c>
      <c r="U694" s="221">
        <f>'Sch D. Workings'!AI1695</f>
        <v>0</v>
      </c>
      <c r="V694" s="82">
        <f>IFERROR(LOOKUP('Sch D. Workings'!AF1695,$C$10:$C$14,$B$10:$B$14),0)</f>
        <v>0</v>
      </c>
      <c r="W694" s="99">
        <f>COUNTIFS('Sch D. Workings'!AF1695,"&gt;"&amp;$D$14)</f>
        <v>0</v>
      </c>
      <c r="X694" s="85"/>
      <c r="Y694" s="78">
        <f>'Sch D. Workings'!AK1695</f>
        <v>0</v>
      </c>
      <c r="Z694" s="309">
        <f>IF(OR('Sch D. Workings'!D688="",$D$7&lt;=U$7,Y694=0),0,IF(OR(T694="Exceeded Cap",N694="Exceeded Cap",SUM(H694,N694,T694)='Sch D. Workings'!$D$12),"Exceeded Cap",IF((SUMIFS('Sch A. Input'!H686:CJ686,'Sch A. Input'!$H$14:$CJ$14,"Total",'Sch A. Input'!$H$13:$CJ$13,"&lt;="&amp;$AA$7))&gt;'Sch D. Workings'!$D$12,MIN('Sch D. Workings'!AN1695,'Sch D. Workings'!$D$12-N694-T694-H694),'Sch D. Workings'!AN1695)))</f>
        <v>0</v>
      </c>
      <c r="AA694" s="221">
        <f>'Sch D. Workings'!AS1695</f>
        <v>0</v>
      </c>
      <c r="AB694" s="82">
        <f>IFERROR(LOOKUP('Sch D. Workings'!AP1695,$C$10:$C$14,$B$10:$B$14),0)</f>
        <v>0</v>
      </c>
      <c r="AC694" s="99">
        <f>COUNTIFS('Sch D. Workings'!AP1695,"&gt;"&amp;$D$14)</f>
        <v>0</v>
      </c>
    </row>
    <row r="695" spans="3:29" x14ac:dyDescent="0.35">
      <c r="C695" s="81" t="str">
        <f>IF('Sch A. Input'!B687="","",'Sch A. Input'!B687)</f>
        <v/>
      </c>
      <c r="D695" s="81" t="str">
        <f>IF('Sch A. Input'!C687="","",'Sch A. Input'!C687)</f>
        <v/>
      </c>
      <c r="E695" s="85"/>
      <c r="F695" s="85"/>
      <c r="G695" s="99">
        <f>'Sch D. Workings'!G1696</f>
        <v>0</v>
      </c>
      <c r="H695" s="310">
        <f>IF(OR('Sch D. Workings'!D689="",G695=0),0,(IF((SUMIFS('Sch A. Input'!H687:CJ687,'Sch A. Input'!$H$14:$CJ$14,"Total",'Sch A. Input'!$H$13:$CJ$13,"&lt;="&amp;$I$7))&gt;'Sch D. Workings'!$D$12,MIN('Sch D. Workings'!J1696,'Sch D. Workings'!$D$12),'Sch D. Workings'!J1696)))</f>
        <v>0</v>
      </c>
      <c r="I695" s="221">
        <f>'Sch D. Workings'!O1696</f>
        <v>0</v>
      </c>
      <c r="J695" s="82">
        <f>IFERROR(LOOKUP('Sch D. Workings'!L1696,$C$10:$C$14,$B$10:$B$14),0)</f>
        <v>0</v>
      </c>
      <c r="K695" s="99">
        <f>COUNTIFS('Sch D. Workings'!L1696,"&gt;"&amp;$D$14)</f>
        <v>0</v>
      </c>
      <c r="L695" s="300"/>
      <c r="M695" s="78">
        <f>'Sch D. Workings'!Q1696</f>
        <v>0</v>
      </c>
      <c r="N695" s="309">
        <f>IF(OR('Sch D. Workings'!D689="",$D$7&lt;=I$7,M695=0),0,(IF(H695='Sch D. Workings'!$D$12,"Exceeded Cap",IF((SUMIFS('Sch A. Input'!H687:CJ687,'Sch A. Input'!$H$14:$CJ$14,"Total",'Sch A. Input'!$H$13:$CJ$13,"&lt;="&amp;$O$7))&gt;'Sch D. Workings'!$D$12,MIN('Sch D. Workings'!T1696,'Sch D. Workings'!$D$12-H695),'Sch D. Workings'!T1696))))</f>
        <v>0</v>
      </c>
      <c r="O695" s="221">
        <f>'Sch D. Workings'!Y1696</f>
        <v>0</v>
      </c>
      <c r="P695" s="82">
        <f>IFERROR(LOOKUP('Sch D. Workings'!V1696,$C$10:$C$14,$B$10:$B$14),0)</f>
        <v>0</v>
      </c>
      <c r="Q695" s="99">
        <f>COUNTIFS('Sch D. Workings'!V1696,"&gt;"&amp;$D$14)</f>
        <v>0</v>
      </c>
      <c r="R695" s="85"/>
      <c r="S695" s="78">
        <f>'Sch D. Workings'!AA1696</f>
        <v>0</v>
      </c>
      <c r="T695" s="309">
        <f>IF(OR('Sch D. Workings'!D689="",$D$7&lt;=O$7,S695=0),0,IF(OR(N695="Exceeded Cap",SUM(H695,N695)='Sch D. Workings'!$D$12),"Exceeded cap",IF((SUMIFS('Sch A. Input'!H687:CJ687,'Sch A. Input'!$H$14:$CJ$14,"Total",'Sch A. Input'!$H$13:$CJ$13,"&lt;="&amp;$U$7))&gt;'Sch D. Workings'!$D$12,MIN('Sch D. Workings'!AD1696,'Sch D. Workings'!$D$12-N695-H695),'Sch D. Workings'!AD1696)))</f>
        <v>0</v>
      </c>
      <c r="U695" s="221">
        <f>'Sch D. Workings'!AI1696</f>
        <v>0</v>
      </c>
      <c r="V695" s="82">
        <f>IFERROR(LOOKUP('Sch D. Workings'!AF1696,$C$10:$C$14,$B$10:$B$14),0)</f>
        <v>0</v>
      </c>
      <c r="W695" s="99">
        <f>COUNTIFS('Sch D. Workings'!AF1696,"&gt;"&amp;$D$14)</f>
        <v>0</v>
      </c>
      <c r="X695" s="85"/>
      <c r="Y695" s="78">
        <f>'Sch D. Workings'!AK1696</f>
        <v>0</v>
      </c>
      <c r="Z695" s="309">
        <f>IF(OR('Sch D. Workings'!D689="",$D$7&lt;=U$7,Y695=0),0,IF(OR(T695="Exceeded Cap",N695="Exceeded Cap",SUM(H695,N695,T695)='Sch D. Workings'!$D$12),"Exceeded Cap",IF((SUMIFS('Sch A. Input'!H687:CJ687,'Sch A. Input'!$H$14:$CJ$14,"Total",'Sch A. Input'!$H$13:$CJ$13,"&lt;="&amp;$AA$7))&gt;'Sch D. Workings'!$D$12,MIN('Sch D. Workings'!AN1696,'Sch D. Workings'!$D$12-N695-T695-H695),'Sch D. Workings'!AN1696)))</f>
        <v>0</v>
      </c>
      <c r="AA695" s="221">
        <f>'Sch D. Workings'!AS1696</f>
        <v>0</v>
      </c>
      <c r="AB695" s="82">
        <f>IFERROR(LOOKUP('Sch D. Workings'!AP1696,$C$10:$C$14,$B$10:$B$14),0)</f>
        <v>0</v>
      </c>
      <c r="AC695" s="99">
        <f>COUNTIFS('Sch D. Workings'!AP1696,"&gt;"&amp;$D$14)</f>
        <v>0</v>
      </c>
    </row>
    <row r="696" spans="3:29" x14ac:dyDescent="0.35">
      <c r="C696" s="81" t="str">
        <f>IF('Sch A. Input'!B688="","",'Sch A. Input'!B688)</f>
        <v/>
      </c>
      <c r="D696" s="81" t="str">
        <f>IF('Sch A. Input'!C688="","",'Sch A. Input'!C688)</f>
        <v/>
      </c>
      <c r="E696" s="85"/>
      <c r="F696" s="85"/>
      <c r="G696" s="99">
        <f>'Sch D. Workings'!G1697</f>
        <v>0</v>
      </c>
      <c r="H696" s="310">
        <f>IF(OR('Sch D. Workings'!D690="",G696=0),0,(IF((SUMIFS('Sch A. Input'!H688:CJ688,'Sch A. Input'!$H$14:$CJ$14,"Total",'Sch A. Input'!$H$13:$CJ$13,"&lt;="&amp;$I$7))&gt;'Sch D. Workings'!$D$12,MIN('Sch D. Workings'!J1697,'Sch D. Workings'!$D$12),'Sch D. Workings'!J1697)))</f>
        <v>0</v>
      </c>
      <c r="I696" s="221">
        <f>'Sch D. Workings'!O1697</f>
        <v>0</v>
      </c>
      <c r="J696" s="82">
        <f>IFERROR(LOOKUP('Sch D. Workings'!L1697,$C$10:$C$14,$B$10:$B$14),0)</f>
        <v>0</v>
      </c>
      <c r="K696" s="99">
        <f>COUNTIFS('Sch D. Workings'!L1697,"&gt;"&amp;$D$14)</f>
        <v>0</v>
      </c>
      <c r="L696" s="300"/>
      <c r="M696" s="78">
        <f>'Sch D. Workings'!Q1697</f>
        <v>0</v>
      </c>
      <c r="N696" s="309">
        <f>IF(OR('Sch D. Workings'!D690="",$D$7&lt;=I$7,M696=0),0,(IF(H696='Sch D. Workings'!$D$12,"Exceeded Cap",IF((SUMIFS('Sch A. Input'!H688:CJ688,'Sch A. Input'!$H$14:$CJ$14,"Total",'Sch A. Input'!$H$13:$CJ$13,"&lt;="&amp;$O$7))&gt;'Sch D. Workings'!$D$12,MIN('Sch D. Workings'!T1697,'Sch D. Workings'!$D$12-H696),'Sch D. Workings'!T1697))))</f>
        <v>0</v>
      </c>
      <c r="O696" s="221">
        <f>'Sch D. Workings'!Y1697</f>
        <v>0</v>
      </c>
      <c r="P696" s="82">
        <f>IFERROR(LOOKUP('Sch D. Workings'!V1697,$C$10:$C$14,$B$10:$B$14),0)</f>
        <v>0</v>
      </c>
      <c r="Q696" s="99">
        <f>COUNTIFS('Sch D. Workings'!V1697,"&gt;"&amp;$D$14)</f>
        <v>0</v>
      </c>
      <c r="R696" s="85"/>
      <c r="S696" s="78">
        <f>'Sch D. Workings'!AA1697</f>
        <v>0</v>
      </c>
      <c r="T696" s="309">
        <f>IF(OR('Sch D. Workings'!D690="",$D$7&lt;=O$7,S696=0),0,IF(OR(N696="Exceeded Cap",SUM(H696,N696)='Sch D. Workings'!$D$12),"Exceeded cap",IF((SUMIFS('Sch A. Input'!H688:CJ688,'Sch A. Input'!$H$14:$CJ$14,"Total",'Sch A. Input'!$H$13:$CJ$13,"&lt;="&amp;$U$7))&gt;'Sch D. Workings'!$D$12,MIN('Sch D. Workings'!AD1697,'Sch D. Workings'!$D$12-N696-H696),'Sch D. Workings'!AD1697)))</f>
        <v>0</v>
      </c>
      <c r="U696" s="221">
        <f>'Sch D. Workings'!AI1697</f>
        <v>0</v>
      </c>
      <c r="V696" s="82">
        <f>IFERROR(LOOKUP('Sch D. Workings'!AF1697,$C$10:$C$14,$B$10:$B$14),0)</f>
        <v>0</v>
      </c>
      <c r="W696" s="99">
        <f>COUNTIFS('Sch D. Workings'!AF1697,"&gt;"&amp;$D$14)</f>
        <v>0</v>
      </c>
      <c r="X696" s="85"/>
      <c r="Y696" s="78">
        <f>'Sch D. Workings'!AK1697</f>
        <v>0</v>
      </c>
      <c r="Z696" s="309">
        <f>IF(OR('Sch D. Workings'!D690="",$D$7&lt;=U$7,Y696=0),0,IF(OR(T696="Exceeded Cap",N696="Exceeded Cap",SUM(H696,N696,T696)='Sch D. Workings'!$D$12),"Exceeded Cap",IF((SUMIFS('Sch A. Input'!H688:CJ688,'Sch A. Input'!$H$14:$CJ$14,"Total",'Sch A. Input'!$H$13:$CJ$13,"&lt;="&amp;$AA$7))&gt;'Sch D. Workings'!$D$12,MIN('Sch D. Workings'!AN1697,'Sch D. Workings'!$D$12-N696-T696-H696),'Sch D. Workings'!AN1697)))</f>
        <v>0</v>
      </c>
      <c r="AA696" s="221">
        <f>'Sch D. Workings'!AS1697</f>
        <v>0</v>
      </c>
      <c r="AB696" s="82">
        <f>IFERROR(LOOKUP('Sch D. Workings'!AP1697,$C$10:$C$14,$B$10:$B$14),0)</f>
        <v>0</v>
      </c>
      <c r="AC696" s="99">
        <f>COUNTIFS('Sch D. Workings'!AP1697,"&gt;"&amp;$D$14)</f>
        <v>0</v>
      </c>
    </row>
    <row r="697" spans="3:29" x14ac:dyDescent="0.35">
      <c r="C697" s="81" t="str">
        <f>IF('Sch A. Input'!B689="","",'Sch A. Input'!B689)</f>
        <v/>
      </c>
      <c r="D697" s="81" t="str">
        <f>IF('Sch A. Input'!C689="","",'Sch A. Input'!C689)</f>
        <v/>
      </c>
      <c r="E697" s="85"/>
      <c r="F697" s="85"/>
      <c r="G697" s="99">
        <f>'Sch D. Workings'!G1698</f>
        <v>0</v>
      </c>
      <c r="H697" s="310">
        <f>IF(OR('Sch D. Workings'!D691="",G697=0),0,(IF((SUMIFS('Sch A. Input'!H689:CJ689,'Sch A. Input'!$H$14:$CJ$14,"Total",'Sch A. Input'!$H$13:$CJ$13,"&lt;="&amp;$I$7))&gt;'Sch D. Workings'!$D$12,MIN('Sch D. Workings'!J1698,'Sch D. Workings'!$D$12),'Sch D. Workings'!J1698)))</f>
        <v>0</v>
      </c>
      <c r="I697" s="221">
        <f>'Sch D. Workings'!O1698</f>
        <v>0</v>
      </c>
      <c r="J697" s="82">
        <f>IFERROR(LOOKUP('Sch D. Workings'!L1698,$C$10:$C$14,$B$10:$B$14),0)</f>
        <v>0</v>
      </c>
      <c r="K697" s="99">
        <f>COUNTIFS('Sch D. Workings'!L1698,"&gt;"&amp;$D$14)</f>
        <v>0</v>
      </c>
      <c r="L697" s="300"/>
      <c r="M697" s="78">
        <f>'Sch D. Workings'!Q1698</f>
        <v>0</v>
      </c>
      <c r="N697" s="309">
        <f>IF(OR('Sch D. Workings'!D691="",$D$7&lt;=I$7,M697=0),0,(IF(H697='Sch D. Workings'!$D$12,"Exceeded Cap",IF((SUMIFS('Sch A. Input'!H689:CJ689,'Sch A. Input'!$H$14:$CJ$14,"Total",'Sch A. Input'!$H$13:$CJ$13,"&lt;="&amp;$O$7))&gt;'Sch D. Workings'!$D$12,MIN('Sch D. Workings'!T1698,'Sch D. Workings'!$D$12-H697),'Sch D. Workings'!T1698))))</f>
        <v>0</v>
      </c>
      <c r="O697" s="221">
        <f>'Sch D. Workings'!Y1698</f>
        <v>0</v>
      </c>
      <c r="P697" s="82">
        <f>IFERROR(LOOKUP('Sch D. Workings'!V1698,$C$10:$C$14,$B$10:$B$14),0)</f>
        <v>0</v>
      </c>
      <c r="Q697" s="99">
        <f>COUNTIFS('Sch D. Workings'!V1698,"&gt;"&amp;$D$14)</f>
        <v>0</v>
      </c>
      <c r="R697" s="85"/>
      <c r="S697" s="78">
        <f>'Sch D. Workings'!AA1698</f>
        <v>0</v>
      </c>
      <c r="T697" s="309">
        <f>IF(OR('Sch D. Workings'!D691="",$D$7&lt;=O$7,S697=0),0,IF(OR(N697="Exceeded Cap",SUM(H697,N697)='Sch D. Workings'!$D$12),"Exceeded cap",IF((SUMIFS('Sch A. Input'!H689:CJ689,'Sch A. Input'!$H$14:$CJ$14,"Total",'Sch A. Input'!$H$13:$CJ$13,"&lt;="&amp;$U$7))&gt;'Sch D. Workings'!$D$12,MIN('Sch D. Workings'!AD1698,'Sch D. Workings'!$D$12-N697-H697),'Sch D. Workings'!AD1698)))</f>
        <v>0</v>
      </c>
      <c r="U697" s="221">
        <f>'Sch D. Workings'!AI1698</f>
        <v>0</v>
      </c>
      <c r="V697" s="82">
        <f>IFERROR(LOOKUP('Sch D. Workings'!AF1698,$C$10:$C$14,$B$10:$B$14),0)</f>
        <v>0</v>
      </c>
      <c r="W697" s="99">
        <f>COUNTIFS('Sch D. Workings'!AF1698,"&gt;"&amp;$D$14)</f>
        <v>0</v>
      </c>
      <c r="X697" s="85"/>
      <c r="Y697" s="78">
        <f>'Sch D. Workings'!AK1698</f>
        <v>0</v>
      </c>
      <c r="Z697" s="309">
        <f>IF(OR('Sch D. Workings'!D691="",$D$7&lt;=U$7,Y697=0),0,IF(OR(T697="Exceeded Cap",N697="Exceeded Cap",SUM(H697,N697,T697)='Sch D. Workings'!$D$12),"Exceeded Cap",IF((SUMIFS('Sch A. Input'!H689:CJ689,'Sch A. Input'!$H$14:$CJ$14,"Total",'Sch A. Input'!$H$13:$CJ$13,"&lt;="&amp;$AA$7))&gt;'Sch D. Workings'!$D$12,MIN('Sch D. Workings'!AN1698,'Sch D. Workings'!$D$12-N697-T697-H697),'Sch D. Workings'!AN1698)))</f>
        <v>0</v>
      </c>
      <c r="AA697" s="221">
        <f>'Sch D. Workings'!AS1698</f>
        <v>0</v>
      </c>
      <c r="AB697" s="82">
        <f>IFERROR(LOOKUP('Sch D. Workings'!AP1698,$C$10:$C$14,$B$10:$B$14),0)</f>
        <v>0</v>
      </c>
      <c r="AC697" s="99">
        <f>COUNTIFS('Sch D. Workings'!AP1698,"&gt;"&amp;$D$14)</f>
        <v>0</v>
      </c>
    </row>
    <row r="698" spans="3:29" x14ac:dyDescent="0.35">
      <c r="C698" s="81" t="str">
        <f>IF('Sch A. Input'!B690="","",'Sch A. Input'!B690)</f>
        <v/>
      </c>
      <c r="D698" s="81" t="str">
        <f>IF('Sch A. Input'!C690="","",'Sch A. Input'!C690)</f>
        <v/>
      </c>
      <c r="E698" s="85"/>
      <c r="F698" s="85"/>
      <c r="G698" s="99">
        <f>'Sch D. Workings'!G1699</f>
        <v>0</v>
      </c>
      <c r="H698" s="310">
        <f>IF(OR('Sch D. Workings'!D692="",G698=0),0,(IF((SUMIFS('Sch A. Input'!H690:CJ690,'Sch A. Input'!$H$14:$CJ$14,"Total",'Sch A. Input'!$H$13:$CJ$13,"&lt;="&amp;$I$7))&gt;'Sch D. Workings'!$D$12,MIN('Sch D. Workings'!J1699,'Sch D. Workings'!$D$12),'Sch D. Workings'!J1699)))</f>
        <v>0</v>
      </c>
      <c r="I698" s="221">
        <f>'Sch D. Workings'!O1699</f>
        <v>0</v>
      </c>
      <c r="J698" s="82">
        <f>IFERROR(LOOKUP('Sch D. Workings'!L1699,$C$10:$C$14,$B$10:$B$14),0)</f>
        <v>0</v>
      </c>
      <c r="K698" s="99">
        <f>COUNTIFS('Sch D. Workings'!L1699,"&gt;"&amp;$D$14)</f>
        <v>0</v>
      </c>
      <c r="L698" s="300"/>
      <c r="M698" s="78">
        <f>'Sch D. Workings'!Q1699</f>
        <v>0</v>
      </c>
      <c r="N698" s="309">
        <f>IF(OR('Sch D. Workings'!D692="",$D$7&lt;=I$7,M698=0),0,(IF(H698='Sch D. Workings'!$D$12,"Exceeded Cap",IF((SUMIFS('Sch A. Input'!H690:CJ690,'Sch A. Input'!$H$14:$CJ$14,"Total",'Sch A. Input'!$H$13:$CJ$13,"&lt;="&amp;$O$7))&gt;'Sch D. Workings'!$D$12,MIN('Sch D. Workings'!T1699,'Sch D. Workings'!$D$12-H698),'Sch D. Workings'!T1699))))</f>
        <v>0</v>
      </c>
      <c r="O698" s="221">
        <f>'Sch D. Workings'!Y1699</f>
        <v>0</v>
      </c>
      <c r="P698" s="82">
        <f>IFERROR(LOOKUP('Sch D. Workings'!V1699,$C$10:$C$14,$B$10:$B$14),0)</f>
        <v>0</v>
      </c>
      <c r="Q698" s="99">
        <f>COUNTIFS('Sch D. Workings'!V1699,"&gt;"&amp;$D$14)</f>
        <v>0</v>
      </c>
      <c r="R698" s="85"/>
      <c r="S698" s="78">
        <f>'Sch D. Workings'!AA1699</f>
        <v>0</v>
      </c>
      <c r="T698" s="309">
        <f>IF(OR('Sch D. Workings'!D692="",$D$7&lt;=O$7,S698=0),0,IF(OR(N698="Exceeded Cap",SUM(H698,N698)='Sch D. Workings'!$D$12),"Exceeded cap",IF((SUMIFS('Sch A. Input'!H690:CJ690,'Sch A. Input'!$H$14:$CJ$14,"Total",'Sch A. Input'!$H$13:$CJ$13,"&lt;="&amp;$U$7))&gt;'Sch D. Workings'!$D$12,MIN('Sch D. Workings'!AD1699,'Sch D. Workings'!$D$12-N698-H698),'Sch D. Workings'!AD1699)))</f>
        <v>0</v>
      </c>
      <c r="U698" s="221">
        <f>'Sch D. Workings'!AI1699</f>
        <v>0</v>
      </c>
      <c r="V698" s="82">
        <f>IFERROR(LOOKUP('Sch D. Workings'!AF1699,$C$10:$C$14,$B$10:$B$14),0)</f>
        <v>0</v>
      </c>
      <c r="W698" s="99">
        <f>COUNTIFS('Sch D. Workings'!AF1699,"&gt;"&amp;$D$14)</f>
        <v>0</v>
      </c>
      <c r="X698" s="85"/>
      <c r="Y698" s="78">
        <f>'Sch D. Workings'!AK1699</f>
        <v>0</v>
      </c>
      <c r="Z698" s="309">
        <f>IF(OR('Sch D. Workings'!D692="",$D$7&lt;=U$7,Y698=0),0,IF(OR(T698="Exceeded Cap",N698="Exceeded Cap",SUM(H698,N698,T698)='Sch D. Workings'!$D$12),"Exceeded Cap",IF((SUMIFS('Sch A. Input'!H690:CJ690,'Sch A. Input'!$H$14:$CJ$14,"Total",'Sch A. Input'!$H$13:$CJ$13,"&lt;="&amp;$AA$7))&gt;'Sch D. Workings'!$D$12,MIN('Sch D. Workings'!AN1699,'Sch D. Workings'!$D$12-N698-T698-H698),'Sch D. Workings'!AN1699)))</f>
        <v>0</v>
      </c>
      <c r="AA698" s="221">
        <f>'Sch D. Workings'!AS1699</f>
        <v>0</v>
      </c>
      <c r="AB698" s="82">
        <f>IFERROR(LOOKUP('Sch D. Workings'!AP1699,$C$10:$C$14,$B$10:$B$14),0)</f>
        <v>0</v>
      </c>
      <c r="AC698" s="99">
        <f>COUNTIFS('Sch D. Workings'!AP1699,"&gt;"&amp;$D$14)</f>
        <v>0</v>
      </c>
    </row>
    <row r="699" spans="3:29" x14ac:dyDescent="0.35">
      <c r="C699" s="81" t="str">
        <f>IF('Sch A. Input'!B691="","",'Sch A. Input'!B691)</f>
        <v/>
      </c>
      <c r="D699" s="81" t="str">
        <f>IF('Sch A. Input'!C691="","",'Sch A. Input'!C691)</f>
        <v/>
      </c>
      <c r="E699" s="85"/>
      <c r="F699" s="85"/>
      <c r="G699" s="99">
        <f>'Sch D. Workings'!G1700</f>
        <v>0</v>
      </c>
      <c r="H699" s="310">
        <f>IF(OR('Sch D. Workings'!D693="",G699=0),0,(IF((SUMIFS('Sch A. Input'!H691:CJ691,'Sch A. Input'!$H$14:$CJ$14,"Total",'Sch A. Input'!$H$13:$CJ$13,"&lt;="&amp;$I$7))&gt;'Sch D. Workings'!$D$12,MIN('Sch D. Workings'!J1700,'Sch D. Workings'!$D$12),'Sch D. Workings'!J1700)))</f>
        <v>0</v>
      </c>
      <c r="I699" s="221">
        <f>'Sch D. Workings'!O1700</f>
        <v>0</v>
      </c>
      <c r="J699" s="82">
        <f>IFERROR(LOOKUP('Sch D. Workings'!L1700,$C$10:$C$14,$B$10:$B$14),0)</f>
        <v>0</v>
      </c>
      <c r="K699" s="99">
        <f>COUNTIFS('Sch D. Workings'!L1700,"&gt;"&amp;$D$14)</f>
        <v>0</v>
      </c>
      <c r="L699" s="300"/>
      <c r="M699" s="78">
        <f>'Sch D. Workings'!Q1700</f>
        <v>0</v>
      </c>
      <c r="N699" s="309">
        <f>IF(OR('Sch D. Workings'!D693="",$D$7&lt;=I$7,M699=0),0,(IF(H699='Sch D. Workings'!$D$12,"Exceeded Cap",IF((SUMIFS('Sch A. Input'!H691:CJ691,'Sch A. Input'!$H$14:$CJ$14,"Total",'Sch A. Input'!$H$13:$CJ$13,"&lt;="&amp;$O$7))&gt;'Sch D. Workings'!$D$12,MIN('Sch D. Workings'!T1700,'Sch D. Workings'!$D$12-H699),'Sch D. Workings'!T1700))))</f>
        <v>0</v>
      </c>
      <c r="O699" s="221">
        <f>'Sch D. Workings'!Y1700</f>
        <v>0</v>
      </c>
      <c r="P699" s="82">
        <f>IFERROR(LOOKUP('Sch D. Workings'!V1700,$C$10:$C$14,$B$10:$B$14),0)</f>
        <v>0</v>
      </c>
      <c r="Q699" s="99">
        <f>COUNTIFS('Sch D. Workings'!V1700,"&gt;"&amp;$D$14)</f>
        <v>0</v>
      </c>
      <c r="R699" s="85"/>
      <c r="S699" s="78">
        <f>'Sch D. Workings'!AA1700</f>
        <v>0</v>
      </c>
      <c r="T699" s="309">
        <f>IF(OR('Sch D. Workings'!D693="",$D$7&lt;=O$7,S699=0),0,IF(OR(N699="Exceeded Cap",SUM(H699,N699)='Sch D. Workings'!$D$12),"Exceeded cap",IF((SUMIFS('Sch A. Input'!H691:CJ691,'Sch A. Input'!$H$14:$CJ$14,"Total",'Sch A. Input'!$H$13:$CJ$13,"&lt;="&amp;$U$7))&gt;'Sch D. Workings'!$D$12,MIN('Sch D. Workings'!AD1700,'Sch D. Workings'!$D$12-N699-H699),'Sch D. Workings'!AD1700)))</f>
        <v>0</v>
      </c>
      <c r="U699" s="221">
        <f>'Sch D. Workings'!AI1700</f>
        <v>0</v>
      </c>
      <c r="V699" s="82">
        <f>IFERROR(LOOKUP('Sch D. Workings'!AF1700,$C$10:$C$14,$B$10:$B$14),0)</f>
        <v>0</v>
      </c>
      <c r="W699" s="99">
        <f>COUNTIFS('Sch D. Workings'!AF1700,"&gt;"&amp;$D$14)</f>
        <v>0</v>
      </c>
      <c r="X699" s="85"/>
      <c r="Y699" s="78">
        <f>'Sch D. Workings'!AK1700</f>
        <v>0</v>
      </c>
      <c r="Z699" s="309">
        <f>IF(OR('Sch D. Workings'!D693="",$D$7&lt;=U$7,Y699=0),0,IF(OR(T699="Exceeded Cap",N699="Exceeded Cap",SUM(H699,N699,T699)='Sch D. Workings'!$D$12),"Exceeded Cap",IF((SUMIFS('Sch A. Input'!H691:CJ691,'Sch A. Input'!$H$14:$CJ$14,"Total",'Sch A. Input'!$H$13:$CJ$13,"&lt;="&amp;$AA$7))&gt;'Sch D. Workings'!$D$12,MIN('Sch D. Workings'!AN1700,'Sch D. Workings'!$D$12-N699-T699-H699),'Sch D. Workings'!AN1700)))</f>
        <v>0</v>
      </c>
      <c r="AA699" s="221">
        <f>'Sch D. Workings'!AS1700</f>
        <v>0</v>
      </c>
      <c r="AB699" s="82">
        <f>IFERROR(LOOKUP('Sch D. Workings'!AP1700,$C$10:$C$14,$B$10:$B$14),0)</f>
        <v>0</v>
      </c>
      <c r="AC699" s="99">
        <f>COUNTIFS('Sch D. Workings'!AP1700,"&gt;"&amp;$D$14)</f>
        <v>0</v>
      </c>
    </row>
    <row r="700" spans="3:29" x14ac:dyDescent="0.35">
      <c r="C700" s="81" t="str">
        <f>IF('Sch A. Input'!B692="","",'Sch A. Input'!B692)</f>
        <v/>
      </c>
      <c r="D700" s="81" t="str">
        <f>IF('Sch A. Input'!C692="","",'Sch A. Input'!C692)</f>
        <v/>
      </c>
      <c r="E700" s="85"/>
      <c r="F700" s="85"/>
      <c r="G700" s="99">
        <f>'Sch D. Workings'!G1701</f>
        <v>0</v>
      </c>
      <c r="H700" s="310">
        <f>IF(OR('Sch D. Workings'!D694="",G700=0),0,(IF((SUMIFS('Sch A. Input'!H692:CJ692,'Sch A. Input'!$H$14:$CJ$14,"Total",'Sch A. Input'!$H$13:$CJ$13,"&lt;="&amp;$I$7))&gt;'Sch D. Workings'!$D$12,MIN('Sch D. Workings'!J1701,'Sch D. Workings'!$D$12),'Sch D. Workings'!J1701)))</f>
        <v>0</v>
      </c>
      <c r="I700" s="221">
        <f>'Sch D. Workings'!O1701</f>
        <v>0</v>
      </c>
      <c r="J700" s="82">
        <f>IFERROR(LOOKUP('Sch D. Workings'!L1701,$C$10:$C$14,$B$10:$B$14),0)</f>
        <v>0</v>
      </c>
      <c r="K700" s="99">
        <f>COUNTIFS('Sch D. Workings'!L1701,"&gt;"&amp;$D$14)</f>
        <v>0</v>
      </c>
      <c r="L700" s="300"/>
      <c r="M700" s="78">
        <f>'Sch D. Workings'!Q1701</f>
        <v>0</v>
      </c>
      <c r="N700" s="309">
        <f>IF(OR('Sch D. Workings'!D694="",$D$7&lt;=I$7,M700=0),0,(IF(H700='Sch D. Workings'!$D$12,"Exceeded Cap",IF((SUMIFS('Sch A. Input'!H692:CJ692,'Sch A. Input'!$H$14:$CJ$14,"Total",'Sch A. Input'!$H$13:$CJ$13,"&lt;="&amp;$O$7))&gt;'Sch D. Workings'!$D$12,MIN('Sch D. Workings'!T1701,'Sch D. Workings'!$D$12-H700),'Sch D. Workings'!T1701))))</f>
        <v>0</v>
      </c>
      <c r="O700" s="221">
        <f>'Sch D. Workings'!Y1701</f>
        <v>0</v>
      </c>
      <c r="P700" s="82">
        <f>IFERROR(LOOKUP('Sch D. Workings'!V1701,$C$10:$C$14,$B$10:$B$14),0)</f>
        <v>0</v>
      </c>
      <c r="Q700" s="99">
        <f>COUNTIFS('Sch D. Workings'!V1701,"&gt;"&amp;$D$14)</f>
        <v>0</v>
      </c>
      <c r="R700" s="85"/>
      <c r="S700" s="78">
        <f>'Sch D. Workings'!AA1701</f>
        <v>0</v>
      </c>
      <c r="T700" s="309">
        <f>IF(OR('Sch D. Workings'!D694="",$D$7&lt;=O$7,S700=0),0,IF(OR(N700="Exceeded Cap",SUM(H700,N700)='Sch D. Workings'!$D$12),"Exceeded cap",IF((SUMIFS('Sch A. Input'!H692:CJ692,'Sch A. Input'!$H$14:$CJ$14,"Total",'Sch A. Input'!$H$13:$CJ$13,"&lt;="&amp;$U$7))&gt;'Sch D. Workings'!$D$12,MIN('Sch D. Workings'!AD1701,'Sch D. Workings'!$D$12-N700-H700),'Sch D. Workings'!AD1701)))</f>
        <v>0</v>
      </c>
      <c r="U700" s="221">
        <f>'Sch D. Workings'!AI1701</f>
        <v>0</v>
      </c>
      <c r="V700" s="82">
        <f>IFERROR(LOOKUP('Sch D. Workings'!AF1701,$C$10:$C$14,$B$10:$B$14),0)</f>
        <v>0</v>
      </c>
      <c r="W700" s="99">
        <f>COUNTIFS('Sch D. Workings'!AF1701,"&gt;"&amp;$D$14)</f>
        <v>0</v>
      </c>
      <c r="X700" s="85"/>
      <c r="Y700" s="78">
        <f>'Sch D. Workings'!AK1701</f>
        <v>0</v>
      </c>
      <c r="Z700" s="309">
        <f>IF(OR('Sch D. Workings'!D694="",$D$7&lt;=U$7,Y700=0),0,IF(OR(T700="Exceeded Cap",N700="Exceeded Cap",SUM(H700,N700,T700)='Sch D. Workings'!$D$12),"Exceeded Cap",IF((SUMIFS('Sch A. Input'!H692:CJ692,'Sch A. Input'!$H$14:$CJ$14,"Total",'Sch A. Input'!$H$13:$CJ$13,"&lt;="&amp;$AA$7))&gt;'Sch D. Workings'!$D$12,MIN('Sch D. Workings'!AN1701,'Sch D. Workings'!$D$12-N700-T700-H700),'Sch D. Workings'!AN1701)))</f>
        <v>0</v>
      </c>
      <c r="AA700" s="221">
        <f>'Sch D. Workings'!AS1701</f>
        <v>0</v>
      </c>
      <c r="AB700" s="82">
        <f>IFERROR(LOOKUP('Sch D. Workings'!AP1701,$C$10:$C$14,$B$10:$B$14),0)</f>
        <v>0</v>
      </c>
      <c r="AC700" s="99">
        <f>COUNTIFS('Sch D. Workings'!AP1701,"&gt;"&amp;$D$14)</f>
        <v>0</v>
      </c>
    </row>
    <row r="701" spans="3:29" x14ac:dyDescent="0.35">
      <c r="C701" s="81" t="str">
        <f>IF('Sch A. Input'!B693="","",'Sch A. Input'!B693)</f>
        <v/>
      </c>
      <c r="D701" s="81" t="str">
        <f>IF('Sch A. Input'!C693="","",'Sch A. Input'!C693)</f>
        <v/>
      </c>
      <c r="E701" s="85"/>
      <c r="F701" s="85"/>
      <c r="G701" s="99">
        <f>'Sch D. Workings'!G1702</f>
        <v>0</v>
      </c>
      <c r="H701" s="310">
        <f>IF(OR('Sch D. Workings'!D695="",G701=0),0,(IF((SUMIFS('Sch A. Input'!H693:CJ693,'Sch A. Input'!$H$14:$CJ$14,"Total",'Sch A. Input'!$H$13:$CJ$13,"&lt;="&amp;$I$7))&gt;'Sch D. Workings'!$D$12,MIN('Sch D. Workings'!J1702,'Sch D. Workings'!$D$12),'Sch D. Workings'!J1702)))</f>
        <v>0</v>
      </c>
      <c r="I701" s="221">
        <f>'Sch D. Workings'!O1702</f>
        <v>0</v>
      </c>
      <c r="J701" s="82">
        <f>IFERROR(LOOKUP('Sch D. Workings'!L1702,$C$10:$C$14,$B$10:$B$14),0)</f>
        <v>0</v>
      </c>
      <c r="K701" s="99">
        <f>COUNTIFS('Sch D. Workings'!L1702,"&gt;"&amp;$D$14)</f>
        <v>0</v>
      </c>
      <c r="L701" s="300"/>
      <c r="M701" s="78">
        <f>'Sch D. Workings'!Q1702</f>
        <v>0</v>
      </c>
      <c r="N701" s="309">
        <f>IF(OR('Sch D. Workings'!D695="",$D$7&lt;=I$7,M701=0),0,(IF(H701='Sch D. Workings'!$D$12,"Exceeded Cap",IF((SUMIFS('Sch A. Input'!H693:CJ693,'Sch A. Input'!$H$14:$CJ$14,"Total",'Sch A. Input'!$H$13:$CJ$13,"&lt;="&amp;$O$7))&gt;'Sch D. Workings'!$D$12,MIN('Sch D. Workings'!T1702,'Sch D. Workings'!$D$12-H701),'Sch D. Workings'!T1702))))</f>
        <v>0</v>
      </c>
      <c r="O701" s="221">
        <f>'Sch D. Workings'!Y1702</f>
        <v>0</v>
      </c>
      <c r="P701" s="82">
        <f>IFERROR(LOOKUP('Sch D. Workings'!V1702,$C$10:$C$14,$B$10:$B$14),0)</f>
        <v>0</v>
      </c>
      <c r="Q701" s="99">
        <f>COUNTIFS('Sch D. Workings'!V1702,"&gt;"&amp;$D$14)</f>
        <v>0</v>
      </c>
      <c r="R701" s="85"/>
      <c r="S701" s="78">
        <f>'Sch D. Workings'!AA1702</f>
        <v>0</v>
      </c>
      <c r="T701" s="309">
        <f>IF(OR('Sch D. Workings'!D695="",$D$7&lt;=O$7,S701=0),0,IF(OR(N701="Exceeded Cap",SUM(H701,N701)='Sch D. Workings'!$D$12),"Exceeded cap",IF((SUMIFS('Sch A. Input'!H693:CJ693,'Sch A. Input'!$H$14:$CJ$14,"Total",'Sch A. Input'!$H$13:$CJ$13,"&lt;="&amp;$U$7))&gt;'Sch D. Workings'!$D$12,MIN('Sch D. Workings'!AD1702,'Sch D. Workings'!$D$12-N701-H701),'Sch D. Workings'!AD1702)))</f>
        <v>0</v>
      </c>
      <c r="U701" s="221">
        <f>'Sch D. Workings'!AI1702</f>
        <v>0</v>
      </c>
      <c r="V701" s="82">
        <f>IFERROR(LOOKUP('Sch D. Workings'!AF1702,$C$10:$C$14,$B$10:$B$14),0)</f>
        <v>0</v>
      </c>
      <c r="W701" s="99">
        <f>COUNTIFS('Sch D. Workings'!AF1702,"&gt;"&amp;$D$14)</f>
        <v>0</v>
      </c>
      <c r="X701" s="85"/>
      <c r="Y701" s="78">
        <f>'Sch D. Workings'!AK1702</f>
        <v>0</v>
      </c>
      <c r="Z701" s="309">
        <f>IF(OR('Sch D. Workings'!D695="",$D$7&lt;=U$7,Y701=0),0,IF(OR(T701="Exceeded Cap",N701="Exceeded Cap",SUM(H701,N701,T701)='Sch D. Workings'!$D$12),"Exceeded Cap",IF((SUMIFS('Sch A. Input'!H693:CJ693,'Sch A. Input'!$H$14:$CJ$14,"Total",'Sch A. Input'!$H$13:$CJ$13,"&lt;="&amp;$AA$7))&gt;'Sch D. Workings'!$D$12,MIN('Sch D. Workings'!AN1702,'Sch D. Workings'!$D$12-N701-T701-H701),'Sch D. Workings'!AN1702)))</f>
        <v>0</v>
      </c>
      <c r="AA701" s="221">
        <f>'Sch D. Workings'!AS1702</f>
        <v>0</v>
      </c>
      <c r="AB701" s="82">
        <f>IFERROR(LOOKUP('Sch D. Workings'!AP1702,$C$10:$C$14,$B$10:$B$14),0)</f>
        <v>0</v>
      </c>
      <c r="AC701" s="99">
        <f>COUNTIFS('Sch D. Workings'!AP1702,"&gt;"&amp;$D$14)</f>
        <v>0</v>
      </c>
    </row>
    <row r="702" spans="3:29" x14ac:dyDescent="0.35">
      <c r="C702" s="81" t="str">
        <f>IF('Sch A. Input'!B694="","",'Sch A. Input'!B694)</f>
        <v/>
      </c>
      <c r="D702" s="81" t="str">
        <f>IF('Sch A. Input'!C694="","",'Sch A. Input'!C694)</f>
        <v/>
      </c>
      <c r="E702" s="85"/>
      <c r="F702" s="85"/>
      <c r="G702" s="99">
        <f>'Sch D. Workings'!G1703</f>
        <v>0</v>
      </c>
      <c r="H702" s="310">
        <f>IF(OR('Sch D. Workings'!D696="",G702=0),0,(IF((SUMIFS('Sch A. Input'!H694:CJ694,'Sch A. Input'!$H$14:$CJ$14,"Total",'Sch A. Input'!$H$13:$CJ$13,"&lt;="&amp;$I$7))&gt;'Sch D. Workings'!$D$12,MIN('Sch D. Workings'!J1703,'Sch D. Workings'!$D$12),'Sch D. Workings'!J1703)))</f>
        <v>0</v>
      </c>
      <c r="I702" s="221">
        <f>'Sch D. Workings'!O1703</f>
        <v>0</v>
      </c>
      <c r="J702" s="82">
        <f>IFERROR(LOOKUP('Sch D. Workings'!L1703,$C$10:$C$14,$B$10:$B$14),0)</f>
        <v>0</v>
      </c>
      <c r="K702" s="99">
        <f>COUNTIFS('Sch D. Workings'!L1703,"&gt;"&amp;$D$14)</f>
        <v>0</v>
      </c>
      <c r="L702" s="300"/>
      <c r="M702" s="78">
        <f>'Sch D. Workings'!Q1703</f>
        <v>0</v>
      </c>
      <c r="N702" s="309">
        <f>IF(OR('Sch D. Workings'!D696="",$D$7&lt;=I$7,M702=0),0,(IF(H702='Sch D. Workings'!$D$12,"Exceeded Cap",IF((SUMIFS('Sch A. Input'!H694:CJ694,'Sch A. Input'!$H$14:$CJ$14,"Total",'Sch A. Input'!$H$13:$CJ$13,"&lt;="&amp;$O$7))&gt;'Sch D. Workings'!$D$12,MIN('Sch D. Workings'!T1703,'Sch D. Workings'!$D$12-H702),'Sch D. Workings'!T1703))))</f>
        <v>0</v>
      </c>
      <c r="O702" s="221">
        <f>'Sch D. Workings'!Y1703</f>
        <v>0</v>
      </c>
      <c r="P702" s="82">
        <f>IFERROR(LOOKUP('Sch D. Workings'!V1703,$C$10:$C$14,$B$10:$B$14),0)</f>
        <v>0</v>
      </c>
      <c r="Q702" s="99">
        <f>COUNTIFS('Sch D. Workings'!V1703,"&gt;"&amp;$D$14)</f>
        <v>0</v>
      </c>
      <c r="R702" s="85"/>
      <c r="S702" s="78">
        <f>'Sch D. Workings'!AA1703</f>
        <v>0</v>
      </c>
      <c r="T702" s="309">
        <f>IF(OR('Sch D. Workings'!D696="",$D$7&lt;=O$7,S702=0),0,IF(OR(N702="Exceeded Cap",SUM(H702,N702)='Sch D. Workings'!$D$12),"Exceeded cap",IF((SUMIFS('Sch A. Input'!H694:CJ694,'Sch A. Input'!$H$14:$CJ$14,"Total",'Sch A. Input'!$H$13:$CJ$13,"&lt;="&amp;$U$7))&gt;'Sch D. Workings'!$D$12,MIN('Sch D. Workings'!AD1703,'Sch D. Workings'!$D$12-N702-H702),'Sch D. Workings'!AD1703)))</f>
        <v>0</v>
      </c>
      <c r="U702" s="221">
        <f>'Sch D. Workings'!AI1703</f>
        <v>0</v>
      </c>
      <c r="V702" s="82">
        <f>IFERROR(LOOKUP('Sch D. Workings'!AF1703,$C$10:$C$14,$B$10:$B$14),0)</f>
        <v>0</v>
      </c>
      <c r="W702" s="99">
        <f>COUNTIFS('Sch D. Workings'!AF1703,"&gt;"&amp;$D$14)</f>
        <v>0</v>
      </c>
      <c r="X702" s="85"/>
      <c r="Y702" s="78">
        <f>'Sch D. Workings'!AK1703</f>
        <v>0</v>
      </c>
      <c r="Z702" s="309">
        <f>IF(OR('Sch D. Workings'!D696="",$D$7&lt;=U$7,Y702=0),0,IF(OR(T702="Exceeded Cap",N702="Exceeded Cap",SUM(H702,N702,T702)='Sch D. Workings'!$D$12),"Exceeded Cap",IF((SUMIFS('Sch A. Input'!H694:CJ694,'Sch A. Input'!$H$14:$CJ$14,"Total",'Sch A. Input'!$H$13:$CJ$13,"&lt;="&amp;$AA$7))&gt;'Sch D. Workings'!$D$12,MIN('Sch D. Workings'!AN1703,'Sch D. Workings'!$D$12-N702-T702-H702),'Sch D. Workings'!AN1703)))</f>
        <v>0</v>
      </c>
      <c r="AA702" s="221">
        <f>'Sch D. Workings'!AS1703</f>
        <v>0</v>
      </c>
      <c r="AB702" s="82">
        <f>IFERROR(LOOKUP('Sch D. Workings'!AP1703,$C$10:$C$14,$B$10:$B$14),0)</f>
        <v>0</v>
      </c>
      <c r="AC702" s="99">
        <f>COUNTIFS('Sch D. Workings'!AP1703,"&gt;"&amp;$D$14)</f>
        <v>0</v>
      </c>
    </row>
    <row r="703" spans="3:29" x14ac:dyDescent="0.35">
      <c r="C703" s="81" t="str">
        <f>IF('Sch A. Input'!B695="","",'Sch A. Input'!B695)</f>
        <v/>
      </c>
      <c r="D703" s="81" t="str">
        <f>IF('Sch A. Input'!C695="","",'Sch A. Input'!C695)</f>
        <v/>
      </c>
      <c r="E703" s="85"/>
      <c r="F703" s="85"/>
      <c r="G703" s="99">
        <f>'Sch D. Workings'!G1704</f>
        <v>0</v>
      </c>
      <c r="H703" s="310">
        <f>IF(OR('Sch D. Workings'!D697="",G703=0),0,(IF((SUMIFS('Sch A. Input'!H695:CJ695,'Sch A. Input'!$H$14:$CJ$14,"Total",'Sch A. Input'!$H$13:$CJ$13,"&lt;="&amp;$I$7))&gt;'Sch D. Workings'!$D$12,MIN('Sch D. Workings'!J1704,'Sch D. Workings'!$D$12),'Sch D. Workings'!J1704)))</f>
        <v>0</v>
      </c>
      <c r="I703" s="221">
        <f>'Sch D. Workings'!O1704</f>
        <v>0</v>
      </c>
      <c r="J703" s="82">
        <f>IFERROR(LOOKUP('Sch D. Workings'!L1704,$C$10:$C$14,$B$10:$B$14),0)</f>
        <v>0</v>
      </c>
      <c r="K703" s="99">
        <f>COUNTIFS('Sch D. Workings'!L1704,"&gt;"&amp;$D$14)</f>
        <v>0</v>
      </c>
      <c r="L703" s="300"/>
      <c r="M703" s="78">
        <f>'Sch D. Workings'!Q1704</f>
        <v>0</v>
      </c>
      <c r="N703" s="309">
        <f>IF(OR('Sch D. Workings'!D697="",$D$7&lt;=I$7,M703=0),0,(IF(H703='Sch D. Workings'!$D$12,"Exceeded Cap",IF((SUMIFS('Sch A. Input'!H695:CJ695,'Sch A. Input'!$H$14:$CJ$14,"Total",'Sch A. Input'!$H$13:$CJ$13,"&lt;="&amp;$O$7))&gt;'Sch D. Workings'!$D$12,MIN('Sch D. Workings'!T1704,'Sch D. Workings'!$D$12-H703),'Sch D. Workings'!T1704))))</f>
        <v>0</v>
      </c>
      <c r="O703" s="221">
        <f>'Sch D. Workings'!Y1704</f>
        <v>0</v>
      </c>
      <c r="P703" s="82">
        <f>IFERROR(LOOKUP('Sch D. Workings'!V1704,$C$10:$C$14,$B$10:$B$14),0)</f>
        <v>0</v>
      </c>
      <c r="Q703" s="99">
        <f>COUNTIFS('Sch D. Workings'!V1704,"&gt;"&amp;$D$14)</f>
        <v>0</v>
      </c>
      <c r="R703" s="85"/>
      <c r="S703" s="78">
        <f>'Sch D. Workings'!AA1704</f>
        <v>0</v>
      </c>
      <c r="T703" s="309">
        <f>IF(OR('Sch D. Workings'!D697="",$D$7&lt;=O$7,S703=0),0,IF(OR(N703="Exceeded Cap",SUM(H703,N703)='Sch D. Workings'!$D$12),"Exceeded cap",IF((SUMIFS('Sch A. Input'!H695:CJ695,'Sch A. Input'!$H$14:$CJ$14,"Total",'Sch A. Input'!$H$13:$CJ$13,"&lt;="&amp;$U$7))&gt;'Sch D. Workings'!$D$12,MIN('Sch D. Workings'!AD1704,'Sch D. Workings'!$D$12-N703-H703),'Sch D. Workings'!AD1704)))</f>
        <v>0</v>
      </c>
      <c r="U703" s="221">
        <f>'Sch D. Workings'!AI1704</f>
        <v>0</v>
      </c>
      <c r="V703" s="82">
        <f>IFERROR(LOOKUP('Sch D. Workings'!AF1704,$C$10:$C$14,$B$10:$B$14),0)</f>
        <v>0</v>
      </c>
      <c r="W703" s="99">
        <f>COUNTIFS('Sch D. Workings'!AF1704,"&gt;"&amp;$D$14)</f>
        <v>0</v>
      </c>
      <c r="X703" s="85"/>
      <c r="Y703" s="78">
        <f>'Sch D. Workings'!AK1704</f>
        <v>0</v>
      </c>
      <c r="Z703" s="309">
        <f>IF(OR('Sch D. Workings'!D697="",$D$7&lt;=U$7,Y703=0),0,IF(OR(T703="Exceeded Cap",N703="Exceeded Cap",SUM(H703,N703,T703)='Sch D. Workings'!$D$12),"Exceeded Cap",IF((SUMIFS('Sch A. Input'!H695:CJ695,'Sch A. Input'!$H$14:$CJ$14,"Total",'Sch A. Input'!$H$13:$CJ$13,"&lt;="&amp;$AA$7))&gt;'Sch D. Workings'!$D$12,MIN('Sch D. Workings'!AN1704,'Sch D. Workings'!$D$12-N703-T703-H703),'Sch D. Workings'!AN1704)))</f>
        <v>0</v>
      </c>
      <c r="AA703" s="221">
        <f>'Sch D. Workings'!AS1704</f>
        <v>0</v>
      </c>
      <c r="AB703" s="82">
        <f>IFERROR(LOOKUP('Sch D. Workings'!AP1704,$C$10:$C$14,$B$10:$B$14),0)</f>
        <v>0</v>
      </c>
      <c r="AC703" s="99">
        <f>COUNTIFS('Sch D. Workings'!AP1704,"&gt;"&amp;$D$14)</f>
        <v>0</v>
      </c>
    </row>
    <row r="704" spans="3:29" x14ac:dyDescent="0.35">
      <c r="C704" s="81" t="str">
        <f>IF('Sch A. Input'!B696="","",'Sch A. Input'!B696)</f>
        <v/>
      </c>
      <c r="D704" s="81" t="str">
        <f>IF('Sch A. Input'!C696="","",'Sch A. Input'!C696)</f>
        <v/>
      </c>
      <c r="E704" s="85"/>
      <c r="F704" s="85"/>
      <c r="G704" s="99">
        <f>'Sch D. Workings'!G1705</f>
        <v>0</v>
      </c>
      <c r="H704" s="310">
        <f>IF(OR('Sch D. Workings'!D698="",G704=0),0,(IF((SUMIFS('Sch A. Input'!H696:CJ696,'Sch A. Input'!$H$14:$CJ$14,"Total",'Sch A. Input'!$H$13:$CJ$13,"&lt;="&amp;$I$7))&gt;'Sch D. Workings'!$D$12,MIN('Sch D. Workings'!J1705,'Sch D. Workings'!$D$12),'Sch D. Workings'!J1705)))</f>
        <v>0</v>
      </c>
      <c r="I704" s="221">
        <f>'Sch D. Workings'!O1705</f>
        <v>0</v>
      </c>
      <c r="J704" s="82">
        <f>IFERROR(LOOKUP('Sch D. Workings'!L1705,$C$10:$C$14,$B$10:$B$14),0)</f>
        <v>0</v>
      </c>
      <c r="K704" s="99">
        <f>COUNTIFS('Sch D. Workings'!L1705,"&gt;"&amp;$D$14)</f>
        <v>0</v>
      </c>
      <c r="L704" s="300"/>
      <c r="M704" s="78">
        <f>'Sch D. Workings'!Q1705</f>
        <v>0</v>
      </c>
      <c r="N704" s="309">
        <f>IF(OR('Sch D. Workings'!D698="",$D$7&lt;=I$7,M704=0),0,(IF(H704='Sch D. Workings'!$D$12,"Exceeded Cap",IF((SUMIFS('Sch A. Input'!H696:CJ696,'Sch A. Input'!$H$14:$CJ$14,"Total",'Sch A. Input'!$H$13:$CJ$13,"&lt;="&amp;$O$7))&gt;'Sch D. Workings'!$D$12,MIN('Sch D. Workings'!T1705,'Sch D. Workings'!$D$12-H704),'Sch D. Workings'!T1705))))</f>
        <v>0</v>
      </c>
      <c r="O704" s="221">
        <f>'Sch D. Workings'!Y1705</f>
        <v>0</v>
      </c>
      <c r="P704" s="82">
        <f>IFERROR(LOOKUP('Sch D. Workings'!V1705,$C$10:$C$14,$B$10:$B$14),0)</f>
        <v>0</v>
      </c>
      <c r="Q704" s="99">
        <f>COUNTIFS('Sch D. Workings'!V1705,"&gt;"&amp;$D$14)</f>
        <v>0</v>
      </c>
      <c r="R704" s="85"/>
      <c r="S704" s="78">
        <f>'Sch D. Workings'!AA1705</f>
        <v>0</v>
      </c>
      <c r="T704" s="309">
        <f>IF(OR('Sch D. Workings'!D698="",$D$7&lt;=O$7,S704=0),0,IF(OR(N704="Exceeded Cap",SUM(H704,N704)='Sch D. Workings'!$D$12),"Exceeded cap",IF((SUMIFS('Sch A. Input'!H696:CJ696,'Sch A. Input'!$H$14:$CJ$14,"Total",'Sch A. Input'!$H$13:$CJ$13,"&lt;="&amp;$U$7))&gt;'Sch D. Workings'!$D$12,MIN('Sch D. Workings'!AD1705,'Sch D. Workings'!$D$12-N704-H704),'Sch D. Workings'!AD1705)))</f>
        <v>0</v>
      </c>
      <c r="U704" s="221">
        <f>'Sch D. Workings'!AI1705</f>
        <v>0</v>
      </c>
      <c r="V704" s="82">
        <f>IFERROR(LOOKUP('Sch D. Workings'!AF1705,$C$10:$C$14,$B$10:$B$14),0)</f>
        <v>0</v>
      </c>
      <c r="W704" s="99">
        <f>COUNTIFS('Sch D. Workings'!AF1705,"&gt;"&amp;$D$14)</f>
        <v>0</v>
      </c>
      <c r="X704" s="85"/>
      <c r="Y704" s="78">
        <f>'Sch D. Workings'!AK1705</f>
        <v>0</v>
      </c>
      <c r="Z704" s="309">
        <f>IF(OR('Sch D. Workings'!D698="",$D$7&lt;=U$7,Y704=0),0,IF(OR(T704="Exceeded Cap",N704="Exceeded Cap",SUM(H704,N704,T704)='Sch D. Workings'!$D$12),"Exceeded Cap",IF((SUMIFS('Sch A. Input'!H696:CJ696,'Sch A. Input'!$H$14:$CJ$14,"Total",'Sch A. Input'!$H$13:$CJ$13,"&lt;="&amp;$AA$7))&gt;'Sch D. Workings'!$D$12,MIN('Sch D. Workings'!AN1705,'Sch D. Workings'!$D$12-N704-T704-H704),'Sch D. Workings'!AN1705)))</f>
        <v>0</v>
      </c>
      <c r="AA704" s="221">
        <f>'Sch D. Workings'!AS1705</f>
        <v>0</v>
      </c>
      <c r="AB704" s="82">
        <f>IFERROR(LOOKUP('Sch D. Workings'!AP1705,$C$10:$C$14,$B$10:$B$14),0)</f>
        <v>0</v>
      </c>
      <c r="AC704" s="99">
        <f>COUNTIFS('Sch D. Workings'!AP1705,"&gt;"&amp;$D$14)</f>
        <v>0</v>
      </c>
    </row>
    <row r="705" spans="3:29" x14ac:dyDescent="0.35">
      <c r="C705" s="81" t="str">
        <f>IF('Sch A. Input'!B697="","",'Sch A. Input'!B697)</f>
        <v/>
      </c>
      <c r="D705" s="81" t="str">
        <f>IF('Sch A. Input'!C697="","",'Sch A. Input'!C697)</f>
        <v/>
      </c>
      <c r="E705" s="85"/>
      <c r="F705" s="85"/>
      <c r="G705" s="99">
        <f>'Sch D. Workings'!G1706</f>
        <v>0</v>
      </c>
      <c r="H705" s="310">
        <f>IF(OR('Sch D. Workings'!D699="",G705=0),0,(IF((SUMIFS('Sch A. Input'!H697:CJ697,'Sch A. Input'!$H$14:$CJ$14,"Total",'Sch A. Input'!$H$13:$CJ$13,"&lt;="&amp;$I$7))&gt;'Sch D. Workings'!$D$12,MIN('Sch D. Workings'!J1706,'Sch D. Workings'!$D$12),'Sch D. Workings'!J1706)))</f>
        <v>0</v>
      </c>
      <c r="I705" s="221">
        <f>'Sch D. Workings'!O1706</f>
        <v>0</v>
      </c>
      <c r="J705" s="82">
        <f>IFERROR(LOOKUP('Sch D. Workings'!L1706,$C$10:$C$14,$B$10:$B$14),0)</f>
        <v>0</v>
      </c>
      <c r="K705" s="99">
        <f>COUNTIFS('Sch D. Workings'!L1706,"&gt;"&amp;$D$14)</f>
        <v>0</v>
      </c>
      <c r="L705" s="300"/>
      <c r="M705" s="78">
        <f>'Sch D. Workings'!Q1706</f>
        <v>0</v>
      </c>
      <c r="N705" s="309">
        <f>IF(OR('Sch D. Workings'!D699="",$D$7&lt;=I$7,M705=0),0,(IF(H705='Sch D. Workings'!$D$12,"Exceeded Cap",IF((SUMIFS('Sch A. Input'!H697:CJ697,'Sch A. Input'!$H$14:$CJ$14,"Total",'Sch A. Input'!$H$13:$CJ$13,"&lt;="&amp;$O$7))&gt;'Sch D. Workings'!$D$12,MIN('Sch D. Workings'!T1706,'Sch D. Workings'!$D$12-H705),'Sch D. Workings'!T1706))))</f>
        <v>0</v>
      </c>
      <c r="O705" s="221">
        <f>'Sch D. Workings'!Y1706</f>
        <v>0</v>
      </c>
      <c r="P705" s="82">
        <f>IFERROR(LOOKUP('Sch D. Workings'!V1706,$C$10:$C$14,$B$10:$B$14),0)</f>
        <v>0</v>
      </c>
      <c r="Q705" s="99">
        <f>COUNTIFS('Sch D. Workings'!V1706,"&gt;"&amp;$D$14)</f>
        <v>0</v>
      </c>
      <c r="R705" s="85"/>
      <c r="S705" s="78">
        <f>'Sch D. Workings'!AA1706</f>
        <v>0</v>
      </c>
      <c r="T705" s="309">
        <f>IF(OR('Sch D. Workings'!D699="",$D$7&lt;=O$7,S705=0),0,IF(OR(N705="Exceeded Cap",SUM(H705,N705)='Sch D. Workings'!$D$12),"Exceeded cap",IF((SUMIFS('Sch A. Input'!H697:CJ697,'Sch A. Input'!$H$14:$CJ$14,"Total",'Sch A. Input'!$H$13:$CJ$13,"&lt;="&amp;$U$7))&gt;'Sch D. Workings'!$D$12,MIN('Sch D. Workings'!AD1706,'Sch D. Workings'!$D$12-N705-H705),'Sch D. Workings'!AD1706)))</f>
        <v>0</v>
      </c>
      <c r="U705" s="221">
        <f>'Sch D. Workings'!AI1706</f>
        <v>0</v>
      </c>
      <c r="V705" s="82">
        <f>IFERROR(LOOKUP('Sch D. Workings'!AF1706,$C$10:$C$14,$B$10:$B$14),0)</f>
        <v>0</v>
      </c>
      <c r="W705" s="99">
        <f>COUNTIFS('Sch D. Workings'!AF1706,"&gt;"&amp;$D$14)</f>
        <v>0</v>
      </c>
      <c r="X705" s="85"/>
      <c r="Y705" s="78">
        <f>'Sch D. Workings'!AK1706</f>
        <v>0</v>
      </c>
      <c r="Z705" s="309">
        <f>IF(OR('Sch D. Workings'!D699="",$D$7&lt;=U$7,Y705=0),0,IF(OR(T705="Exceeded Cap",N705="Exceeded Cap",SUM(H705,N705,T705)='Sch D. Workings'!$D$12),"Exceeded Cap",IF((SUMIFS('Sch A. Input'!H697:CJ697,'Sch A. Input'!$H$14:$CJ$14,"Total",'Sch A. Input'!$H$13:$CJ$13,"&lt;="&amp;$AA$7))&gt;'Sch D. Workings'!$D$12,MIN('Sch D. Workings'!AN1706,'Sch D. Workings'!$D$12-N705-T705-H705),'Sch D. Workings'!AN1706)))</f>
        <v>0</v>
      </c>
      <c r="AA705" s="221">
        <f>'Sch D. Workings'!AS1706</f>
        <v>0</v>
      </c>
      <c r="AB705" s="82">
        <f>IFERROR(LOOKUP('Sch D. Workings'!AP1706,$C$10:$C$14,$B$10:$B$14),0)</f>
        <v>0</v>
      </c>
      <c r="AC705" s="99">
        <f>COUNTIFS('Sch D. Workings'!AP1706,"&gt;"&amp;$D$14)</f>
        <v>0</v>
      </c>
    </row>
    <row r="706" spans="3:29" x14ac:dyDescent="0.35">
      <c r="C706" s="81" t="str">
        <f>IF('Sch A. Input'!B698="","",'Sch A. Input'!B698)</f>
        <v/>
      </c>
      <c r="D706" s="81" t="str">
        <f>IF('Sch A. Input'!C698="","",'Sch A. Input'!C698)</f>
        <v/>
      </c>
      <c r="E706" s="85"/>
      <c r="F706" s="85"/>
      <c r="G706" s="99">
        <f>'Sch D. Workings'!G1707</f>
        <v>0</v>
      </c>
      <c r="H706" s="310">
        <f>IF(OR('Sch D. Workings'!D700="",G706=0),0,(IF((SUMIFS('Sch A. Input'!H698:CJ698,'Sch A. Input'!$H$14:$CJ$14,"Total",'Sch A. Input'!$H$13:$CJ$13,"&lt;="&amp;$I$7))&gt;'Sch D. Workings'!$D$12,MIN('Sch D. Workings'!J1707,'Sch D. Workings'!$D$12),'Sch D. Workings'!J1707)))</f>
        <v>0</v>
      </c>
      <c r="I706" s="221">
        <f>'Sch D. Workings'!O1707</f>
        <v>0</v>
      </c>
      <c r="J706" s="82">
        <f>IFERROR(LOOKUP('Sch D. Workings'!L1707,$C$10:$C$14,$B$10:$B$14),0)</f>
        <v>0</v>
      </c>
      <c r="K706" s="99">
        <f>COUNTIFS('Sch D. Workings'!L1707,"&gt;"&amp;$D$14)</f>
        <v>0</v>
      </c>
      <c r="L706" s="300"/>
      <c r="M706" s="78">
        <f>'Sch D. Workings'!Q1707</f>
        <v>0</v>
      </c>
      <c r="N706" s="309">
        <f>IF(OR('Sch D. Workings'!D700="",$D$7&lt;=I$7,M706=0),0,(IF(H706='Sch D. Workings'!$D$12,"Exceeded Cap",IF((SUMIFS('Sch A. Input'!H698:CJ698,'Sch A. Input'!$H$14:$CJ$14,"Total",'Sch A. Input'!$H$13:$CJ$13,"&lt;="&amp;$O$7))&gt;'Sch D. Workings'!$D$12,MIN('Sch D. Workings'!T1707,'Sch D. Workings'!$D$12-H706),'Sch D. Workings'!T1707))))</f>
        <v>0</v>
      </c>
      <c r="O706" s="221">
        <f>'Sch D. Workings'!Y1707</f>
        <v>0</v>
      </c>
      <c r="P706" s="82">
        <f>IFERROR(LOOKUP('Sch D. Workings'!V1707,$C$10:$C$14,$B$10:$B$14),0)</f>
        <v>0</v>
      </c>
      <c r="Q706" s="99">
        <f>COUNTIFS('Sch D. Workings'!V1707,"&gt;"&amp;$D$14)</f>
        <v>0</v>
      </c>
      <c r="R706" s="85"/>
      <c r="S706" s="78">
        <f>'Sch D. Workings'!AA1707</f>
        <v>0</v>
      </c>
      <c r="T706" s="309">
        <f>IF(OR('Sch D. Workings'!D700="",$D$7&lt;=O$7,S706=0),0,IF(OR(N706="Exceeded Cap",SUM(H706,N706)='Sch D. Workings'!$D$12),"Exceeded cap",IF((SUMIFS('Sch A. Input'!H698:CJ698,'Sch A. Input'!$H$14:$CJ$14,"Total",'Sch A. Input'!$H$13:$CJ$13,"&lt;="&amp;$U$7))&gt;'Sch D. Workings'!$D$12,MIN('Sch D. Workings'!AD1707,'Sch D. Workings'!$D$12-N706-H706),'Sch D. Workings'!AD1707)))</f>
        <v>0</v>
      </c>
      <c r="U706" s="221">
        <f>'Sch D. Workings'!AI1707</f>
        <v>0</v>
      </c>
      <c r="V706" s="82">
        <f>IFERROR(LOOKUP('Sch D. Workings'!AF1707,$C$10:$C$14,$B$10:$B$14),0)</f>
        <v>0</v>
      </c>
      <c r="W706" s="99">
        <f>COUNTIFS('Sch D. Workings'!AF1707,"&gt;"&amp;$D$14)</f>
        <v>0</v>
      </c>
      <c r="X706" s="85"/>
      <c r="Y706" s="78">
        <f>'Sch D. Workings'!AK1707</f>
        <v>0</v>
      </c>
      <c r="Z706" s="309">
        <f>IF(OR('Sch D. Workings'!D700="",$D$7&lt;=U$7,Y706=0),0,IF(OR(T706="Exceeded Cap",N706="Exceeded Cap",SUM(H706,N706,T706)='Sch D. Workings'!$D$12),"Exceeded Cap",IF((SUMIFS('Sch A. Input'!H698:CJ698,'Sch A. Input'!$H$14:$CJ$14,"Total",'Sch A. Input'!$H$13:$CJ$13,"&lt;="&amp;$AA$7))&gt;'Sch D. Workings'!$D$12,MIN('Sch D. Workings'!AN1707,'Sch D. Workings'!$D$12-N706-T706-H706),'Sch D. Workings'!AN1707)))</f>
        <v>0</v>
      </c>
      <c r="AA706" s="221">
        <f>'Sch D. Workings'!AS1707</f>
        <v>0</v>
      </c>
      <c r="AB706" s="82">
        <f>IFERROR(LOOKUP('Sch D. Workings'!AP1707,$C$10:$C$14,$B$10:$B$14),0)</f>
        <v>0</v>
      </c>
      <c r="AC706" s="99">
        <f>COUNTIFS('Sch D. Workings'!AP1707,"&gt;"&amp;$D$14)</f>
        <v>0</v>
      </c>
    </row>
    <row r="707" spans="3:29" x14ac:dyDescent="0.35">
      <c r="C707" s="81" t="str">
        <f>IF('Sch A. Input'!B699="","",'Sch A. Input'!B699)</f>
        <v/>
      </c>
      <c r="D707" s="81" t="str">
        <f>IF('Sch A. Input'!C699="","",'Sch A. Input'!C699)</f>
        <v/>
      </c>
      <c r="E707" s="85"/>
      <c r="F707" s="85"/>
      <c r="G707" s="99">
        <f>'Sch D. Workings'!G1708</f>
        <v>0</v>
      </c>
      <c r="H707" s="310">
        <f>IF(OR('Sch D. Workings'!D701="",G707=0),0,(IF((SUMIFS('Sch A. Input'!H699:CJ699,'Sch A. Input'!$H$14:$CJ$14,"Total",'Sch A. Input'!$H$13:$CJ$13,"&lt;="&amp;$I$7))&gt;'Sch D. Workings'!$D$12,MIN('Sch D. Workings'!J1708,'Sch D. Workings'!$D$12),'Sch D. Workings'!J1708)))</f>
        <v>0</v>
      </c>
      <c r="I707" s="221">
        <f>'Sch D. Workings'!O1708</f>
        <v>0</v>
      </c>
      <c r="J707" s="82">
        <f>IFERROR(LOOKUP('Sch D. Workings'!L1708,$C$10:$C$14,$B$10:$B$14),0)</f>
        <v>0</v>
      </c>
      <c r="K707" s="99">
        <f>COUNTIFS('Sch D. Workings'!L1708,"&gt;"&amp;$D$14)</f>
        <v>0</v>
      </c>
      <c r="L707" s="300"/>
      <c r="M707" s="78">
        <f>'Sch D. Workings'!Q1708</f>
        <v>0</v>
      </c>
      <c r="N707" s="309">
        <f>IF(OR('Sch D. Workings'!D701="",$D$7&lt;=I$7,M707=0),0,(IF(H707='Sch D. Workings'!$D$12,"Exceeded Cap",IF((SUMIFS('Sch A. Input'!H699:CJ699,'Sch A. Input'!$H$14:$CJ$14,"Total",'Sch A. Input'!$H$13:$CJ$13,"&lt;="&amp;$O$7))&gt;'Sch D. Workings'!$D$12,MIN('Sch D. Workings'!T1708,'Sch D. Workings'!$D$12-H707),'Sch D. Workings'!T1708))))</f>
        <v>0</v>
      </c>
      <c r="O707" s="221">
        <f>'Sch D. Workings'!Y1708</f>
        <v>0</v>
      </c>
      <c r="P707" s="82">
        <f>IFERROR(LOOKUP('Sch D. Workings'!V1708,$C$10:$C$14,$B$10:$B$14),0)</f>
        <v>0</v>
      </c>
      <c r="Q707" s="99">
        <f>COUNTIFS('Sch D. Workings'!V1708,"&gt;"&amp;$D$14)</f>
        <v>0</v>
      </c>
      <c r="R707" s="85"/>
      <c r="S707" s="78">
        <f>'Sch D. Workings'!AA1708</f>
        <v>0</v>
      </c>
      <c r="T707" s="309">
        <f>IF(OR('Sch D. Workings'!D701="",$D$7&lt;=O$7,S707=0),0,IF(OR(N707="Exceeded Cap",SUM(H707,N707)='Sch D. Workings'!$D$12),"Exceeded cap",IF((SUMIFS('Sch A. Input'!H699:CJ699,'Sch A. Input'!$H$14:$CJ$14,"Total",'Sch A. Input'!$H$13:$CJ$13,"&lt;="&amp;$U$7))&gt;'Sch D. Workings'!$D$12,MIN('Sch D. Workings'!AD1708,'Sch D. Workings'!$D$12-N707-H707),'Sch D. Workings'!AD1708)))</f>
        <v>0</v>
      </c>
      <c r="U707" s="221">
        <f>'Sch D. Workings'!AI1708</f>
        <v>0</v>
      </c>
      <c r="V707" s="82">
        <f>IFERROR(LOOKUP('Sch D. Workings'!AF1708,$C$10:$C$14,$B$10:$B$14),0)</f>
        <v>0</v>
      </c>
      <c r="W707" s="99">
        <f>COUNTIFS('Sch D. Workings'!AF1708,"&gt;"&amp;$D$14)</f>
        <v>0</v>
      </c>
      <c r="X707" s="85"/>
      <c r="Y707" s="78">
        <f>'Sch D. Workings'!AK1708</f>
        <v>0</v>
      </c>
      <c r="Z707" s="309">
        <f>IF(OR('Sch D. Workings'!D701="",$D$7&lt;=U$7,Y707=0),0,IF(OR(T707="Exceeded Cap",N707="Exceeded Cap",SUM(H707,N707,T707)='Sch D. Workings'!$D$12),"Exceeded Cap",IF((SUMIFS('Sch A. Input'!H699:CJ699,'Sch A. Input'!$H$14:$CJ$14,"Total",'Sch A. Input'!$H$13:$CJ$13,"&lt;="&amp;$AA$7))&gt;'Sch D. Workings'!$D$12,MIN('Sch D. Workings'!AN1708,'Sch D. Workings'!$D$12-N707-T707-H707),'Sch D. Workings'!AN1708)))</f>
        <v>0</v>
      </c>
      <c r="AA707" s="221">
        <f>'Sch D. Workings'!AS1708</f>
        <v>0</v>
      </c>
      <c r="AB707" s="82">
        <f>IFERROR(LOOKUP('Sch D. Workings'!AP1708,$C$10:$C$14,$B$10:$B$14),0)</f>
        <v>0</v>
      </c>
      <c r="AC707" s="99">
        <f>COUNTIFS('Sch D. Workings'!AP1708,"&gt;"&amp;$D$14)</f>
        <v>0</v>
      </c>
    </row>
    <row r="708" spans="3:29" x14ac:dyDescent="0.35">
      <c r="C708" s="81" t="str">
        <f>IF('Sch A. Input'!B700="","",'Sch A. Input'!B700)</f>
        <v/>
      </c>
      <c r="D708" s="81" t="str">
        <f>IF('Sch A. Input'!C700="","",'Sch A. Input'!C700)</f>
        <v/>
      </c>
      <c r="E708" s="85"/>
      <c r="F708" s="85"/>
      <c r="G708" s="99">
        <f>'Sch D. Workings'!G1709</f>
        <v>0</v>
      </c>
      <c r="H708" s="310">
        <f>IF(OR('Sch D. Workings'!D702="",G708=0),0,(IF((SUMIFS('Sch A. Input'!H700:CJ700,'Sch A. Input'!$H$14:$CJ$14,"Total",'Sch A. Input'!$H$13:$CJ$13,"&lt;="&amp;$I$7))&gt;'Sch D. Workings'!$D$12,MIN('Sch D. Workings'!J1709,'Sch D. Workings'!$D$12),'Sch D. Workings'!J1709)))</f>
        <v>0</v>
      </c>
      <c r="I708" s="221">
        <f>'Sch D. Workings'!O1709</f>
        <v>0</v>
      </c>
      <c r="J708" s="82">
        <f>IFERROR(LOOKUP('Sch D. Workings'!L1709,$C$10:$C$14,$B$10:$B$14),0)</f>
        <v>0</v>
      </c>
      <c r="K708" s="99">
        <f>COUNTIFS('Sch D. Workings'!L1709,"&gt;"&amp;$D$14)</f>
        <v>0</v>
      </c>
      <c r="L708" s="300"/>
      <c r="M708" s="78">
        <f>'Sch D. Workings'!Q1709</f>
        <v>0</v>
      </c>
      <c r="N708" s="309">
        <f>IF(OR('Sch D. Workings'!D702="",$D$7&lt;=I$7,M708=0),0,(IF(H708='Sch D. Workings'!$D$12,"Exceeded Cap",IF((SUMIFS('Sch A. Input'!H700:CJ700,'Sch A. Input'!$H$14:$CJ$14,"Total",'Sch A. Input'!$H$13:$CJ$13,"&lt;="&amp;$O$7))&gt;'Sch D. Workings'!$D$12,MIN('Sch D. Workings'!T1709,'Sch D. Workings'!$D$12-H708),'Sch D. Workings'!T1709))))</f>
        <v>0</v>
      </c>
      <c r="O708" s="221">
        <f>'Sch D. Workings'!Y1709</f>
        <v>0</v>
      </c>
      <c r="P708" s="82">
        <f>IFERROR(LOOKUP('Sch D. Workings'!V1709,$C$10:$C$14,$B$10:$B$14),0)</f>
        <v>0</v>
      </c>
      <c r="Q708" s="99">
        <f>COUNTIFS('Sch D. Workings'!V1709,"&gt;"&amp;$D$14)</f>
        <v>0</v>
      </c>
      <c r="R708" s="85"/>
      <c r="S708" s="78">
        <f>'Sch D. Workings'!AA1709</f>
        <v>0</v>
      </c>
      <c r="T708" s="309">
        <f>IF(OR('Sch D. Workings'!D702="",$D$7&lt;=O$7,S708=0),0,IF(OR(N708="Exceeded Cap",SUM(H708,N708)='Sch D. Workings'!$D$12),"Exceeded cap",IF((SUMIFS('Sch A. Input'!H700:CJ700,'Sch A. Input'!$H$14:$CJ$14,"Total",'Sch A. Input'!$H$13:$CJ$13,"&lt;="&amp;$U$7))&gt;'Sch D. Workings'!$D$12,MIN('Sch D. Workings'!AD1709,'Sch D. Workings'!$D$12-N708-H708),'Sch D. Workings'!AD1709)))</f>
        <v>0</v>
      </c>
      <c r="U708" s="221">
        <f>'Sch D. Workings'!AI1709</f>
        <v>0</v>
      </c>
      <c r="V708" s="82">
        <f>IFERROR(LOOKUP('Sch D. Workings'!AF1709,$C$10:$C$14,$B$10:$B$14),0)</f>
        <v>0</v>
      </c>
      <c r="W708" s="99">
        <f>COUNTIFS('Sch D. Workings'!AF1709,"&gt;"&amp;$D$14)</f>
        <v>0</v>
      </c>
      <c r="X708" s="85"/>
      <c r="Y708" s="78">
        <f>'Sch D. Workings'!AK1709</f>
        <v>0</v>
      </c>
      <c r="Z708" s="309">
        <f>IF(OR('Sch D. Workings'!D702="",$D$7&lt;=U$7,Y708=0),0,IF(OR(T708="Exceeded Cap",N708="Exceeded Cap",SUM(H708,N708,T708)='Sch D. Workings'!$D$12),"Exceeded Cap",IF((SUMIFS('Sch A. Input'!H700:CJ700,'Sch A. Input'!$H$14:$CJ$14,"Total",'Sch A. Input'!$H$13:$CJ$13,"&lt;="&amp;$AA$7))&gt;'Sch D. Workings'!$D$12,MIN('Sch D. Workings'!AN1709,'Sch D. Workings'!$D$12-N708-T708-H708),'Sch D. Workings'!AN1709)))</f>
        <v>0</v>
      </c>
      <c r="AA708" s="221">
        <f>'Sch D. Workings'!AS1709</f>
        <v>0</v>
      </c>
      <c r="AB708" s="82">
        <f>IFERROR(LOOKUP('Sch D. Workings'!AP1709,$C$10:$C$14,$B$10:$B$14),0)</f>
        <v>0</v>
      </c>
      <c r="AC708" s="99">
        <f>COUNTIFS('Sch D. Workings'!AP1709,"&gt;"&amp;$D$14)</f>
        <v>0</v>
      </c>
    </row>
    <row r="709" spans="3:29" x14ac:dyDescent="0.35">
      <c r="C709" s="81" t="str">
        <f>IF('Sch A. Input'!B701="","",'Sch A. Input'!B701)</f>
        <v/>
      </c>
      <c r="D709" s="81" t="str">
        <f>IF('Sch A. Input'!C701="","",'Sch A. Input'!C701)</f>
        <v/>
      </c>
      <c r="E709" s="85"/>
      <c r="F709" s="85"/>
      <c r="G709" s="99">
        <f>'Sch D. Workings'!G1710</f>
        <v>0</v>
      </c>
      <c r="H709" s="310">
        <f>IF(OR('Sch D. Workings'!D703="",G709=0),0,(IF((SUMIFS('Sch A. Input'!H701:CJ701,'Sch A. Input'!$H$14:$CJ$14,"Total",'Sch A. Input'!$H$13:$CJ$13,"&lt;="&amp;$I$7))&gt;'Sch D. Workings'!$D$12,MIN('Sch D. Workings'!J1710,'Sch D. Workings'!$D$12),'Sch D. Workings'!J1710)))</f>
        <v>0</v>
      </c>
      <c r="I709" s="221">
        <f>'Sch D. Workings'!O1710</f>
        <v>0</v>
      </c>
      <c r="J709" s="82">
        <f>IFERROR(LOOKUP('Sch D. Workings'!L1710,$C$10:$C$14,$B$10:$B$14),0)</f>
        <v>0</v>
      </c>
      <c r="K709" s="99">
        <f>COUNTIFS('Sch D. Workings'!L1710,"&gt;"&amp;$D$14)</f>
        <v>0</v>
      </c>
      <c r="L709" s="300"/>
      <c r="M709" s="78">
        <f>'Sch D. Workings'!Q1710</f>
        <v>0</v>
      </c>
      <c r="N709" s="309">
        <f>IF(OR('Sch D. Workings'!D703="",$D$7&lt;=I$7,M709=0),0,(IF(H709='Sch D. Workings'!$D$12,"Exceeded Cap",IF((SUMIFS('Sch A. Input'!H701:CJ701,'Sch A. Input'!$H$14:$CJ$14,"Total",'Sch A. Input'!$H$13:$CJ$13,"&lt;="&amp;$O$7))&gt;'Sch D. Workings'!$D$12,MIN('Sch D. Workings'!T1710,'Sch D. Workings'!$D$12-H709),'Sch D. Workings'!T1710))))</f>
        <v>0</v>
      </c>
      <c r="O709" s="221">
        <f>'Sch D. Workings'!Y1710</f>
        <v>0</v>
      </c>
      <c r="P709" s="82">
        <f>IFERROR(LOOKUP('Sch D. Workings'!V1710,$C$10:$C$14,$B$10:$B$14),0)</f>
        <v>0</v>
      </c>
      <c r="Q709" s="99">
        <f>COUNTIFS('Sch D. Workings'!V1710,"&gt;"&amp;$D$14)</f>
        <v>0</v>
      </c>
      <c r="R709" s="85"/>
      <c r="S709" s="78">
        <f>'Sch D. Workings'!AA1710</f>
        <v>0</v>
      </c>
      <c r="T709" s="309">
        <f>IF(OR('Sch D. Workings'!D703="",$D$7&lt;=O$7,S709=0),0,IF(OR(N709="Exceeded Cap",SUM(H709,N709)='Sch D. Workings'!$D$12),"Exceeded cap",IF((SUMIFS('Sch A. Input'!H701:CJ701,'Sch A. Input'!$H$14:$CJ$14,"Total",'Sch A. Input'!$H$13:$CJ$13,"&lt;="&amp;$U$7))&gt;'Sch D. Workings'!$D$12,MIN('Sch D. Workings'!AD1710,'Sch D. Workings'!$D$12-N709-H709),'Sch D. Workings'!AD1710)))</f>
        <v>0</v>
      </c>
      <c r="U709" s="221">
        <f>'Sch D. Workings'!AI1710</f>
        <v>0</v>
      </c>
      <c r="V709" s="82">
        <f>IFERROR(LOOKUP('Sch D. Workings'!AF1710,$C$10:$C$14,$B$10:$B$14),0)</f>
        <v>0</v>
      </c>
      <c r="W709" s="99">
        <f>COUNTIFS('Sch D. Workings'!AF1710,"&gt;"&amp;$D$14)</f>
        <v>0</v>
      </c>
      <c r="X709" s="85"/>
      <c r="Y709" s="78">
        <f>'Sch D. Workings'!AK1710</f>
        <v>0</v>
      </c>
      <c r="Z709" s="309">
        <f>IF(OR('Sch D. Workings'!D703="",$D$7&lt;=U$7,Y709=0),0,IF(OR(T709="Exceeded Cap",N709="Exceeded Cap",SUM(H709,N709,T709)='Sch D. Workings'!$D$12),"Exceeded Cap",IF((SUMIFS('Sch A. Input'!H701:CJ701,'Sch A. Input'!$H$14:$CJ$14,"Total",'Sch A. Input'!$H$13:$CJ$13,"&lt;="&amp;$AA$7))&gt;'Sch D. Workings'!$D$12,MIN('Sch D. Workings'!AN1710,'Sch D. Workings'!$D$12-N709-T709-H709),'Sch D. Workings'!AN1710)))</f>
        <v>0</v>
      </c>
      <c r="AA709" s="221">
        <f>'Sch D. Workings'!AS1710</f>
        <v>0</v>
      </c>
      <c r="AB709" s="82">
        <f>IFERROR(LOOKUP('Sch D. Workings'!AP1710,$C$10:$C$14,$B$10:$B$14),0)</f>
        <v>0</v>
      </c>
      <c r="AC709" s="99">
        <f>COUNTIFS('Sch D. Workings'!AP1710,"&gt;"&amp;$D$14)</f>
        <v>0</v>
      </c>
    </row>
    <row r="710" spans="3:29" x14ac:dyDescent="0.35">
      <c r="C710" s="81" t="str">
        <f>IF('Sch A. Input'!B702="","",'Sch A. Input'!B702)</f>
        <v/>
      </c>
      <c r="D710" s="81" t="str">
        <f>IF('Sch A. Input'!C702="","",'Sch A. Input'!C702)</f>
        <v/>
      </c>
      <c r="E710" s="85"/>
      <c r="F710" s="85"/>
      <c r="G710" s="99">
        <f>'Sch D. Workings'!G1711</f>
        <v>0</v>
      </c>
      <c r="H710" s="310">
        <f>IF(OR('Sch D. Workings'!D704="",G710=0),0,(IF((SUMIFS('Sch A. Input'!H702:CJ702,'Sch A. Input'!$H$14:$CJ$14,"Total",'Sch A. Input'!$H$13:$CJ$13,"&lt;="&amp;$I$7))&gt;'Sch D. Workings'!$D$12,MIN('Sch D. Workings'!J1711,'Sch D. Workings'!$D$12),'Sch D. Workings'!J1711)))</f>
        <v>0</v>
      </c>
      <c r="I710" s="221">
        <f>'Sch D. Workings'!O1711</f>
        <v>0</v>
      </c>
      <c r="J710" s="82">
        <f>IFERROR(LOOKUP('Sch D. Workings'!L1711,$C$10:$C$14,$B$10:$B$14),0)</f>
        <v>0</v>
      </c>
      <c r="K710" s="99">
        <f>COUNTIFS('Sch D. Workings'!L1711,"&gt;"&amp;$D$14)</f>
        <v>0</v>
      </c>
      <c r="L710" s="300"/>
      <c r="M710" s="78">
        <f>'Sch D. Workings'!Q1711</f>
        <v>0</v>
      </c>
      <c r="N710" s="309">
        <f>IF(OR('Sch D. Workings'!D704="",$D$7&lt;=I$7,M710=0),0,(IF(H710='Sch D. Workings'!$D$12,"Exceeded Cap",IF((SUMIFS('Sch A. Input'!H702:CJ702,'Sch A. Input'!$H$14:$CJ$14,"Total",'Sch A. Input'!$H$13:$CJ$13,"&lt;="&amp;$O$7))&gt;'Sch D. Workings'!$D$12,MIN('Sch D. Workings'!T1711,'Sch D. Workings'!$D$12-H710),'Sch D. Workings'!T1711))))</f>
        <v>0</v>
      </c>
      <c r="O710" s="221">
        <f>'Sch D. Workings'!Y1711</f>
        <v>0</v>
      </c>
      <c r="P710" s="82">
        <f>IFERROR(LOOKUP('Sch D. Workings'!V1711,$C$10:$C$14,$B$10:$B$14),0)</f>
        <v>0</v>
      </c>
      <c r="Q710" s="99">
        <f>COUNTIFS('Sch D. Workings'!V1711,"&gt;"&amp;$D$14)</f>
        <v>0</v>
      </c>
      <c r="R710" s="85"/>
      <c r="S710" s="78">
        <f>'Sch D. Workings'!AA1711</f>
        <v>0</v>
      </c>
      <c r="T710" s="309">
        <f>IF(OR('Sch D. Workings'!D704="",$D$7&lt;=O$7,S710=0),0,IF(OR(N710="Exceeded Cap",SUM(H710,N710)='Sch D. Workings'!$D$12),"Exceeded cap",IF((SUMIFS('Sch A. Input'!H702:CJ702,'Sch A. Input'!$H$14:$CJ$14,"Total",'Sch A. Input'!$H$13:$CJ$13,"&lt;="&amp;$U$7))&gt;'Sch D. Workings'!$D$12,MIN('Sch D. Workings'!AD1711,'Sch D. Workings'!$D$12-N710-H710),'Sch D. Workings'!AD1711)))</f>
        <v>0</v>
      </c>
      <c r="U710" s="221">
        <f>'Sch D. Workings'!AI1711</f>
        <v>0</v>
      </c>
      <c r="V710" s="82">
        <f>IFERROR(LOOKUP('Sch D. Workings'!AF1711,$C$10:$C$14,$B$10:$B$14),0)</f>
        <v>0</v>
      </c>
      <c r="W710" s="99">
        <f>COUNTIFS('Sch D. Workings'!AF1711,"&gt;"&amp;$D$14)</f>
        <v>0</v>
      </c>
      <c r="X710" s="85"/>
      <c r="Y710" s="78">
        <f>'Sch D. Workings'!AK1711</f>
        <v>0</v>
      </c>
      <c r="Z710" s="309">
        <f>IF(OR('Sch D. Workings'!D704="",$D$7&lt;=U$7,Y710=0),0,IF(OR(T710="Exceeded Cap",N710="Exceeded Cap",SUM(H710,N710,T710)='Sch D. Workings'!$D$12),"Exceeded Cap",IF((SUMIFS('Sch A. Input'!H702:CJ702,'Sch A. Input'!$H$14:$CJ$14,"Total",'Sch A. Input'!$H$13:$CJ$13,"&lt;="&amp;$AA$7))&gt;'Sch D. Workings'!$D$12,MIN('Sch D. Workings'!AN1711,'Sch D. Workings'!$D$12-N710-T710-H710),'Sch D. Workings'!AN1711)))</f>
        <v>0</v>
      </c>
      <c r="AA710" s="221">
        <f>'Sch D. Workings'!AS1711</f>
        <v>0</v>
      </c>
      <c r="AB710" s="82">
        <f>IFERROR(LOOKUP('Sch D. Workings'!AP1711,$C$10:$C$14,$B$10:$B$14),0)</f>
        <v>0</v>
      </c>
      <c r="AC710" s="99">
        <f>COUNTIFS('Sch D. Workings'!AP1711,"&gt;"&amp;$D$14)</f>
        <v>0</v>
      </c>
    </row>
    <row r="711" spans="3:29" x14ac:dyDescent="0.35">
      <c r="C711" s="81" t="str">
        <f>IF('Sch A. Input'!B703="","",'Sch A. Input'!B703)</f>
        <v/>
      </c>
      <c r="D711" s="81" t="str">
        <f>IF('Sch A. Input'!C703="","",'Sch A. Input'!C703)</f>
        <v/>
      </c>
      <c r="E711" s="85"/>
      <c r="F711" s="85"/>
      <c r="G711" s="99">
        <f>'Sch D. Workings'!G1712</f>
        <v>0</v>
      </c>
      <c r="H711" s="310">
        <f>IF(OR('Sch D. Workings'!D705="",G711=0),0,(IF((SUMIFS('Sch A. Input'!H703:CJ703,'Sch A. Input'!$H$14:$CJ$14,"Total",'Sch A. Input'!$H$13:$CJ$13,"&lt;="&amp;$I$7))&gt;'Sch D. Workings'!$D$12,MIN('Sch D. Workings'!J1712,'Sch D. Workings'!$D$12),'Sch D. Workings'!J1712)))</f>
        <v>0</v>
      </c>
      <c r="I711" s="221">
        <f>'Sch D. Workings'!O1712</f>
        <v>0</v>
      </c>
      <c r="J711" s="82">
        <f>IFERROR(LOOKUP('Sch D. Workings'!L1712,$C$10:$C$14,$B$10:$B$14),0)</f>
        <v>0</v>
      </c>
      <c r="K711" s="99">
        <f>COUNTIFS('Sch D. Workings'!L1712,"&gt;"&amp;$D$14)</f>
        <v>0</v>
      </c>
      <c r="L711" s="300"/>
      <c r="M711" s="78">
        <f>'Sch D. Workings'!Q1712</f>
        <v>0</v>
      </c>
      <c r="N711" s="309">
        <f>IF(OR('Sch D. Workings'!D705="",$D$7&lt;=I$7,M711=0),0,(IF(H711='Sch D. Workings'!$D$12,"Exceeded Cap",IF((SUMIFS('Sch A. Input'!H703:CJ703,'Sch A. Input'!$H$14:$CJ$14,"Total",'Sch A. Input'!$H$13:$CJ$13,"&lt;="&amp;$O$7))&gt;'Sch D. Workings'!$D$12,MIN('Sch D. Workings'!T1712,'Sch D. Workings'!$D$12-H711),'Sch D. Workings'!T1712))))</f>
        <v>0</v>
      </c>
      <c r="O711" s="221">
        <f>'Sch D. Workings'!Y1712</f>
        <v>0</v>
      </c>
      <c r="P711" s="82">
        <f>IFERROR(LOOKUP('Sch D. Workings'!V1712,$C$10:$C$14,$B$10:$B$14),0)</f>
        <v>0</v>
      </c>
      <c r="Q711" s="99">
        <f>COUNTIFS('Sch D. Workings'!V1712,"&gt;"&amp;$D$14)</f>
        <v>0</v>
      </c>
      <c r="R711" s="85"/>
      <c r="S711" s="78">
        <f>'Sch D. Workings'!AA1712</f>
        <v>0</v>
      </c>
      <c r="T711" s="309">
        <f>IF(OR('Sch D. Workings'!D705="",$D$7&lt;=O$7,S711=0),0,IF(OR(N711="Exceeded Cap",SUM(H711,N711)='Sch D. Workings'!$D$12),"Exceeded cap",IF((SUMIFS('Sch A. Input'!H703:CJ703,'Sch A. Input'!$H$14:$CJ$14,"Total",'Sch A. Input'!$H$13:$CJ$13,"&lt;="&amp;$U$7))&gt;'Sch D. Workings'!$D$12,MIN('Sch D. Workings'!AD1712,'Sch D. Workings'!$D$12-N711-H711),'Sch D. Workings'!AD1712)))</f>
        <v>0</v>
      </c>
      <c r="U711" s="221">
        <f>'Sch D. Workings'!AI1712</f>
        <v>0</v>
      </c>
      <c r="V711" s="82">
        <f>IFERROR(LOOKUP('Sch D. Workings'!AF1712,$C$10:$C$14,$B$10:$B$14),0)</f>
        <v>0</v>
      </c>
      <c r="W711" s="99">
        <f>COUNTIFS('Sch D. Workings'!AF1712,"&gt;"&amp;$D$14)</f>
        <v>0</v>
      </c>
      <c r="X711" s="85"/>
      <c r="Y711" s="78">
        <f>'Sch D. Workings'!AK1712</f>
        <v>0</v>
      </c>
      <c r="Z711" s="309">
        <f>IF(OR('Sch D. Workings'!D705="",$D$7&lt;=U$7,Y711=0),0,IF(OR(T711="Exceeded Cap",N711="Exceeded Cap",SUM(H711,N711,T711)='Sch D. Workings'!$D$12),"Exceeded Cap",IF((SUMIFS('Sch A. Input'!H703:CJ703,'Sch A. Input'!$H$14:$CJ$14,"Total",'Sch A. Input'!$H$13:$CJ$13,"&lt;="&amp;$AA$7))&gt;'Sch D. Workings'!$D$12,MIN('Sch D. Workings'!AN1712,'Sch D. Workings'!$D$12-N711-T711-H711),'Sch D. Workings'!AN1712)))</f>
        <v>0</v>
      </c>
      <c r="AA711" s="221">
        <f>'Sch D. Workings'!AS1712</f>
        <v>0</v>
      </c>
      <c r="AB711" s="82">
        <f>IFERROR(LOOKUP('Sch D. Workings'!AP1712,$C$10:$C$14,$B$10:$B$14),0)</f>
        <v>0</v>
      </c>
      <c r="AC711" s="99">
        <f>COUNTIFS('Sch D. Workings'!AP1712,"&gt;"&amp;$D$14)</f>
        <v>0</v>
      </c>
    </row>
    <row r="712" spans="3:29" x14ac:dyDescent="0.35">
      <c r="C712" s="81" t="str">
        <f>IF('Sch A. Input'!B704="","",'Sch A. Input'!B704)</f>
        <v/>
      </c>
      <c r="D712" s="81" t="str">
        <f>IF('Sch A. Input'!C704="","",'Sch A. Input'!C704)</f>
        <v/>
      </c>
      <c r="E712" s="85"/>
      <c r="F712" s="85"/>
      <c r="G712" s="99">
        <f>'Sch D. Workings'!G1713</f>
        <v>0</v>
      </c>
      <c r="H712" s="310">
        <f>IF(OR('Sch D. Workings'!D706="",G712=0),0,(IF((SUMIFS('Sch A. Input'!H704:CJ704,'Sch A. Input'!$H$14:$CJ$14,"Total",'Sch A. Input'!$H$13:$CJ$13,"&lt;="&amp;$I$7))&gt;'Sch D. Workings'!$D$12,MIN('Sch D. Workings'!J1713,'Sch D. Workings'!$D$12),'Sch D. Workings'!J1713)))</f>
        <v>0</v>
      </c>
      <c r="I712" s="221">
        <f>'Sch D. Workings'!O1713</f>
        <v>0</v>
      </c>
      <c r="J712" s="82">
        <f>IFERROR(LOOKUP('Sch D. Workings'!L1713,$C$10:$C$14,$B$10:$B$14),0)</f>
        <v>0</v>
      </c>
      <c r="K712" s="99">
        <f>COUNTIFS('Sch D. Workings'!L1713,"&gt;"&amp;$D$14)</f>
        <v>0</v>
      </c>
      <c r="L712" s="300"/>
      <c r="M712" s="78">
        <f>'Sch D. Workings'!Q1713</f>
        <v>0</v>
      </c>
      <c r="N712" s="309">
        <f>IF(OR('Sch D. Workings'!D706="",$D$7&lt;=I$7,M712=0),0,(IF(H712='Sch D. Workings'!$D$12,"Exceeded Cap",IF((SUMIFS('Sch A. Input'!H704:CJ704,'Sch A. Input'!$H$14:$CJ$14,"Total",'Sch A. Input'!$H$13:$CJ$13,"&lt;="&amp;$O$7))&gt;'Sch D. Workings'!$D$12,MIN('Sch D. Workings'!T1713,'Sch D. Workings'!$D$12-H712),'Sch D. Workings'!T1713))))</f>
        <v>0</v>
      </c>
      <c r="O712" s="221">
        <f>'Sch D. Workings'!Y1713</f>
        <v>0</v>
      </c>
      <c r="P712" s="82">
        <f>IFERROR(LOOKUP('Sch D. Workings'!V1713,$C$10:$C$14,$B$10:$B$14),0)</f>
        <v>0</v>
      </c>
      <c r="Q712" s="99">
        <f>COUNTIFS('Sch D. Workings'!V1713,"&gt;"&amp;$D$14)</f>
        <v>0</v>
      </c>
      <c r="R712" s="85"/>
      <c r="S712" s="78">
        <f>'Sch D. Workings'!AA1713</f>
        <v>0</v>
      </c>
      <c r="T712" s="309">
        <f>IF(OR('Sch D. Workings'!D706="",$D$7&lt;=O$7,S712=0),0,IF(OR(N712="Exceeded Cap",SUM(H712,N712)='Sch D. Workings'!$D$12),"Exceeded cap",IF((SUMIFS('Sch A. Input'!H704:CJ704,'Sch A. Input'!$H$14:$CJ$14,"Total",'Sch A. Input'!$H$13:$CJ$13,"&lt;="&amp;$U$7))&gt;'Sch D. Workings'!$D$12,MIN('Sch D. Workings'!AD1713,'Sch D. Workings'!$D$12-N712-H712),'Sch D. Workings'!AD1713)))</f>
        <v>0</v>
      </c>
      <c r="U712" s="221">
        <f>'Sch D. Workings'!AI1713</f>
        <v>0</v>
      </c>
      <c r="V712" s="82">
        <f>IFERROR(LOOKUP('Sch D. Workings'!AF1713,$C$10:$C$14,$B$10:$B$14),0)</f>
        <v>0</v>
      </c>
      <c r="W712" s="99">
        <f>COUNTIFS('Sch D. Workings'!AF1713,"&gt;"&amp;$D$14)</f>
        <v>0</v>
      </c>
      <c r="X712" s="85"/>
      <c r="Y712" s="78">
        <f>'Sch D. Workings'!AK1713</f>
        <v>0</v>
      </c>
      <c r="Z712" s="309">
        <f>IF(OR('Sch D. Workings'!D706="",$D$7&lt;=U$7,Y712=0),0,IF(OR(T712="Exceeded Cap",N712="Exceeded Cap",SUM(H712,N712,T712)='Sch D. Workings'!$D$12),"Exceeded Cap",IF((SUMIFS('Sch A. Input'!H704:CJ704,'Sch A. Input'!$H$14:$CJ$14,"Total",'Sch A. Input'!$H$13:$CJ$13,"&lt;="&amp;$AA$7))&gt;'Sch D. Workings'!$D$12,MIN('Sch D. Workings'!AN1713,'Sch D. Workings'!$D$12-N712-T712-H712),'Sch D. Workings'!AN1713)))</f>
        <v>0</v>
      </c>
      <c r="AA712" s="221">
        <f>'Sch D. Workings'!AS1713</f>
        <v>0</v>
      </c>
      <c r="AB712" s="82">
        <f>IFERROR(LOOKUP('Sch D. Workings'!AP1713,$C$10:$C$14,$B$10:$B$14),0)</f>
        <v>0</v>
      </c>
      <c r="AC712" s="99">
        <f>COUNTIFS('Sch D. Workings'!AP1713,"&gt;"&amp;$D$14)</f>
        <v>0</v>
      </c>
    </row>
    <row r="713" spans="3:29" x14ac:dyDescent="0.35">
      <c r="C713" s="81" t="str">
        <f>IF('Sch A. Input'!B705="","",'Sch A. Input'!B705)</f>
        <v/>
      </c>
      <c r="D713" s="81" t="str">
        <f>IF('Sch A. Input'!C705="","",'Sch A. Input'!C705)</f>
        <v/>
      </c>
      <c r="E713" s="85"/>
      <c r="F713" s="85"/>
      <c r="G713" s="99">
        <f>'Sch D. Workings'!G1714</f>
        <v>0</v>
      </c>
      <c r="H713" s="310">
        <f>IF(OR('Sch D. Workings'!D707="",G713=0),0,(IF((SUMIFS('Sch A. Input'!H705:CJ705,'Sch A. Input'!$H$14:$CJ$14,"Total",'Sch A. Input'!$H$13:$CJ$13,"&lt;="&amp;$I$7))&gt;'Sch D. Workings'!$D$12,MIN('Sch D. Workings'!J1714,'Sch D. Workings'!$D$12),'Sch D. Workings'!J1714)))</f>
        <v>0</v>
      </c>
      <c r="I713" s="221">
        <f>'Sch D. Workings'!O1714</f>
        <v>0</v>
      </c>
      <c r="J713" s="82">
        <f>IFERROR(LOOKUP('Sch D. Workings'!L1714,$C$10:$C$14,$B$10:$B$14),0)</f>
        <v>0</v>
      </c>
      <c r="K713" s="99">
        <f>COUNTIFS('Sch D. Workings'!L1714,"&gt;"&amp;$D$14)</f>
        <v>0</v>
      </c>
      <c r="L713" s="300"/>
      <c r="M713" s="78">
        <f>'Sch D. Workings'!Q1714</f>
        <v>0</v>
      </c>
      <c r="N713" s="309">
        <f>IF(OR('Sch D. Workings'!D707="",$D$7&lt;=I$7,M713=0),0,(IF(H713='Sch D. Workings'!$D$12,"Exceeded Cap",IF((SUMIFS('Sch A. Input'!H705:CJ705,'Sch A. Input'!$H$14:$CJ$14,"Total",'Sch A. Input'!$H$13:$CJ$13,"&lt;="&amp;$O$7))&gt;'Sch D. Workings'!$D$12,MIN('Sch D. Workings'!T1714,'Sch D. Workings'!$D$12-H713),'Sch D. Workings'!T1714))))</f>
        <v>0</v>
      </c>
      <c r="O713" s="221">
        <f>'Sch D. Workings'!Y1714</f>
        <v>0</v>
      </c>
      <c r="P713" s="82">
        <f>IFERROR(LOOKUP('Sch D. Workings'!V1714,$C$10:$C$14,$B$10:$B$14),0)</f>
        <v>0</v>
      </c>
      <c r="Q713" s="99">
        <f>COUNTIFS('Sch D. Workings'!V1714,"&gt;"&amp;$D$14)</f>
        <v>0</v>
      </c>
      <c r="R713" s="85"/>
      <c r="S713" s="78">
        <f>'Sch D. Workings'!AA1714</f>
        <v>0</v>
      </c>
      <c r="T713" s="309">
        <f>IF(OR('Sch D. Workings'!D707="",$D$7&lt;=O$7,S713=0),0,IF(OR(N713="Exceeded Cap",SUM(H713,N713)='Sch D. Workings'!$D$12),"Exceeded cap",IF((SUMIFS('Sch A. Input'!H705:CJ705,'Sch A. Input'!$H$14:$CJ$14,"Total",'Sch A. Input'!$H$13:$CJ$13,"&lt;="&amp;$U$7))&gt;'Sch D. Workings'!$D$12,MIN('Sch D. Workings'!AD1714,'Sch D. Workings'!$D$12-N713-H713),'Sch D. Workings'!AD1714)))</f>
        <v>0</v>
      </c>
      <c r="U713" s="221">
        <f>'Sch D. Workings'!AI1714</f>
        <v>0</v>
      </c>
      <c r="V713" s="82">
        <f>IFERROR(LOOKUP('Sch D. Workings'!AF1714,$C$10:$C$14,$B$10:$B$14),0)</f>
        <v>0</v>
      </c>
      <c r="W713" s="99">
        <f>COUNTIFS('Sch D. Workings'!AF1714,"&gt;"&amp;$D$14)</f>
        <v>0</v>
      </c>
      <c r="X713" s="85"/>
      <c r="Y713" s="78">
        <f>'Sch D. Workings'!AK1714</f>
        <v>0</v>
      </c>
      <c r="Z713" s="309">
        <f>IF(OR('Sch D. Workings'!D707="",$D$7&lt;=U$7,Y713=0),0,IF(OR(T713="Exceeded Cap",N713="Exceeded Cap",SUM(H713,N713,T713)='Sch D. Workings'!$D$12),"Exceeded Cap",IF((SUMIFS('Sch A. Input'!H705:CJ705,'Sch A. Input'!$H$14:$CJ$14,"Total",'Sch A. Input'!$H$13:$CJ$13,"&lt;="&amp;$AA$7))&gt;'Sch D. Workings'!$D$12,MIN('Sch D. Workings'!AN1714,'Sch D. Workings'!$D$12-N713-T713-H713),'Sch D. Workings'!AN1714)))</f>
        <v>0</v>
      </c>
      <c r="AA713" s="221">
        <f>'Sch D. Workings'!AS1714</f>
        <v>0</v>
      </c>
      <c r="AB713" s="82">
        <f>IFERROR(LOOKUP('Sch D. Workings'!AP1714,$C$10:$C$14,$B$10:$B$14),0)</f>
        <v>0</v>
      </c>
      <c r="AC713" s="99">
        <f>COUNTIFS('Sch D. Workings'!AP1714,"&gt;"&amp;$D$14)</f>
        <v>0</v>
      </c>
    </row>
    <row r="714" spans="3:29" x14ac:dyDescent="0.35">
      <c r="C714" s="81" t="str">
        <f>IF('Sch A. Input'!B706="","",'Sch A. Input'!B706)</f>
        <v/>
      </c>
      <c r="D714" s="81" t="str">
        <f>IF('Sch A. Input'!C706="","",'Sch A. Input'!C706)</f>
        <v/>
      </c>
      <c r="E714" s="85"/>
      <c r="F714" s="85"/>
      <c r="G714" s="99">
        <f>'Sch D. Workings'!G1715</f>
        <v>0</v>
      </c>
      <c r="H714" s="310">
        <f>IF(OR('Sch D. Workings'!D708="",G714=0),0,(IF((SUMIFS('Sch A. Input'!H706:CJ706,'Sch A. Input'!$H$14:$CJ$14,"Total",'Sch A. Input'!$H$13:$CJ$13,"&lt;="&amp;$I$7))&gt;'Sch D. Workings'!$D$12,MIN('Sch D. Workings'!J1715,'Sch D. Workings'!$D$12),'Sch D. Workings'!J1715)))</f>
        <v>0</v>
      </c>
      <c r="I714" s="221">
        <f>'Sch D. Workings'!O1715</f>
        <v>0</v>
      </c>
      <c r="J714" s="82">
        <f>IFERROR(LOOKUP('Sch D. Workings'!L1715,$C$10:$C$14,$B$10:$B$14),0)</f>
        <v>0</v>
      </c>
      <c r="K714" s="99">
        <f>COUNTIFS('Sch D. Workings'!L1715,"&gt;"&amp;$D$14)</f>
        <v>0</v>
      </c>
      <c r="L714" s="300"/>
      <c r="M714" s="78">
        <f>'Sch D. Workings'!Q1715</f>
        <v>0</v>
      </c>
      <c r="N714" s="309">
        <f>IF(OR('Sch D. Workings'!D708="",$D$7&lt;=I$7,M714=0),0,(IF(H714='Sch D. Workings'!$D$12,"Exceeded Cap",IF((SUMIFS('Sch A. Input'!H706:CJ706,'Sch A. Input'!$H$14:$CJ$14,"Total",'Sch A. Input'!$H$13:$CJ$13,"&lt;="&amp;$O$7))&gt;'Sch D. Workings'!$D$12,MIN('Sch D. Workings'!T1715,'Sch D. Workings'!$D$12-H714),'Sch D. Workings'!T1715))))</f>
        <v>0</v>
      </c>
      <c r="O714" s="221">
        <f>'Sch D. Workings'!Y1715</f>
        <v>0</v>
      </c>
      <c r="P714" s="82">
        <f>IFERROR(LOOKUP('Sch D. Workings'!V1715,$C$10:$C$14,$B$10:$B$14),0)</f>
        <v>0</v>
      </c>
      <c r="Q714" s="99">
        <f>COUNTIFS('Sch D. Workings'!V1715,"&gt;"&amp;$D$14)</f>
        <v>0</v>
      </c>
      <c r="R714" s="85"/>
      <c r="S714" s="78">
        <f>'Sch D. Workings'!AA1715</f>
        <v>0</v>
      </c>
      <c r="T714" s="309">
        <f>IF(OR('Sch D. Workings'!D708="",$D$7&lt;=O$7,S714=0),0,IF(OR(N714="Exceeded Cap",SUM(H714,N714)='Sch D. Workings'!$D$12),"Exceeded cap",IF((SUMIFS('Sch A. Input'!H706:CJ706,'Sch A. Input'!$H$14:$CJ$14,"Total",'Sch A. Input'!$H$13:$CJ$13,"&lt;="&amp;$U$7))&gt;'Sch D. Workings'!$D$12,MIN('Sch D. Workings'!AD1715,'Sch D. Workings'!$D$12-N714-H714),'Sch D. Workings'!AD1715)))</f>
        <v>0</v>
      </c>
      <c r="U714" s="221">
        <f>'Sch D. Workings'!AI1715</f>
        <v>0</v>
      </c>
      <c r="V714" s="82">
        <f>IFERROR(LOOKUP('Sch D. Workings'!AF1715,$C$10:$C$14,$B$10:$B$14),0)</f>
        <v>0</v>
      </c>
      <c r="W714" s="99">
        <f>COUNTIFS('Sch D. Workings'!AF1715,"&gt;"&amp;$D$14)</f>
        <v>0</v>
      </c>
      <c r="X714" s="85"/>
      <c r="Y714" s="78">
        <f>'Sch D. Workings'!AK1715</f>
        <v>0</v>
      </c>
      <c r="Z714" s="309">
        <f>IF(OR('Sch D. Workings'!D708="",$D$7&lt;=U$7,Y714=0),0,IF(OR(T714="Exceeded Cap",N714="Exceeded Cap",SUM(H714,N714,T714)='Sch D. Workings'!$D$12),"Exceeded Cap",IF((SUMIFS('Sch A. Input'!H706:CJ706,'Sch A. Input'!$H$14:$CJ$14,"Total",'Sch A. Input'!$H$13:$CJ$13,"&lt;="&amp;$AA$7))&gt;'Sch D. Workings'!$D$12,MIN('Sch D. Workings'!AN1715,'Sch D. Workings'!$D$12-N714-T714-H714),'Sch D. Workings'!AN1715)))</f>
        <v>0</v>
      </c>
      <c r="AA714" s="221">
        <f>'Sch D. Workings'!AS1715</f>
        <v>0</v>
      </c>
      <c r="AB714" s="82">
        <f>IFERROR(LOOKUP('Sch D. Workings'!AP1715,$C$10:$C$14,$B$10:$B$14),0)</f>
        <v>0</v>
      </c>
      <c r="AC714" s="99">
        <f>COUNTIFS('Sch D. Workings'!AP1715,"&gt;"&amp;$D$14)</f>
        <v>0</v>
      </c>
    </row>
    <row r="715" spans="3:29" x14ac:dyDescent="0.35">
      <c r="C715" s="81" t="str">
        <f>IF('Sch A. Input'!B707="","",'Sch A. Input'!B707)</f>
        <v/>
      </c>
      <c r="D715" s="81" t="str">
        <f>IF('Sch A. Input'!C707="","",'Sch A. Input'!C707)</f>
        <v/>
      </c>
      <c r="E715" s="85"/>
      <c r="F715" s="85"/>
      <c r="G715" s="99">
        <f>'Sch D. Workings'!G1716</f>
        <v>0</v>
      </c>
      <c r="H715" s="310">
        <f>IF(OR('Sch D. Workings'!D709="",G715=0),0,(IF((SUMIFS('Sch A. Input'!H707:CJ707,'Sch A. Input'!$H$14:$CJ$14,"Total",'Sch A. Input'!$H$13:$CJ$13,"&lt;="&amp;$I$7))&gt;'Sch D. Workings'!$D$12,MIN('Sch D. Workings'!J1716,'Sch D. Workings'!$D$12),'Sch D. Workings'!J1716)))</f>
        <v>0</v>
      </c>
      <c r="I715" s="221">
        <f>'Sch D. Workings'!O1716</f>
        <v>0</v>
      </c>
      <c r="J715" s="82">
        <f>IFERROR(LOOKUP('Sch D. Workings'!L1716,$C$10:$C$14,$B$10:$B$14),0)</f>
        <v>0</v>
      </c>
      <c r="K715" s="99">
        <f>COUNTIFS('Sch D. Workings'!L1716,"&gt;"&amp;$D$14)</f>
        <v>0</v>
      </c>
      <c r="L715" s="300"/>
      <c r="M715" s="78">
        <f>'Sch D. Workings'!Q1716</f>
        <v>0</v>
      </c>
      <c r="N715" s="309">
        <f>IF(OR('Sch D. Workings'!D709="",$D$7&lt;=I$7,M715=0),0,(IF(H715='Sch D. Workings'!$D$12,"Exceeded Cap",IF((SUMIFS('Sch A. Input'!H707:CJ707,'Sch A. Input'!$H$14:$CJ$14,"Total",'Sch A. Input'!$H$13:$CJ$13,"&lt;="&amp;$O$7))&gt;'Sch D. Workings'!$D$12,MIN('Sch D. Workings'!T1716,'Sch D. Workings'!$D$12-H715),'Sch D. Workings'!T1716))))</f>
        <v>0</v>
      </c>
      <c r="O715" s="221">
        <f>'Sch D. Workings'!Y1716</f>
        <v>0</v>
      </c>
      <c r="P715" s="82">
        <f>IFERROR(LOOKUP('Sch D. Workings'!V1716,$C$10:$C$14,$B$10:$B$14),0)</f>
        <v>0</v>
      </c>
      <c r="Q715" s="99">
        <f>COUNTIFS('Sch D. Workings'!V1716,"&gt;"&amp;$D$14)</f>
        <v>0</v>
      </c>
      <c r="R715" s="85"/>
      <c r="S715" s="78">
        <f>'Sch D. Workings'!AA1716</f>
        <v>0</v>
      </c>
      <c r="T715" s="309">
        <f>IF(OR('Sch D. Workings'!D709="",$D$7&lt;=O$7,S715=0),0,IF(OR(N715="Exceeded Cap",SUM(H715,N715)='Sch D. Workings'!$D$12),"Exceeded cap",IF((SUMIFS('Sch A. Input'!H707:CJ707,'Sch A. Input'!$H$14:$CJ$14,"Total",'Sch A. Input'!$H$13:$CJ$13,"&lt;="&amp;$U$7))&gt;'Sch D. Workings'!$D$12,MIN('Sch D. Workings'!AD1716,'Sch D. Workings'!$D$12-N715-H715),'Sch D. Workings'!AD1716)))</f>
        <v>0</v>
      </c>
      <c r="U715" s="221">
        <f>'Sch D. Workings'!AI1716</f>
        <v>0</v>
      </c>
      <c r="V715" s="82">
        <f>IFERROR(LOOKUP('Sch D. Workings'!AF1716,$C$10:$C$14,$B$10:$B$14),0)</f>
        <v>0</v>
      </c>
      <c r="W715" s="99">
        <f>COUNTIFS('Sch D. Workings'!AF1716,"&gt;"&amp;$D$14)</f>
        <v>0</v>
      </c>
      <c r="X715" s="85"/>
      <c r="Y715" s="78">
        <f>'Sch D. Workings'!AK1716</f>
        <v>0</v>
      </c>
      <c r="Z715" s="309">
        <f>IF(OR('Sch D. Workings'!D709="",$D$7&lt;=U$7,Y715=0),0,IF(OR(T715="Exceeded Cap",N715="Exceeded Cap",SUM(H715,N715,T715)='Sch D. Workings'!$D$12),"Exceeded Cap",IF((SUMIFS('Sch A. Input'!H707:CJ707,'Sch A. Input'!$H$14:$CJ$14,"Total",'Sch A. Input'!$H$13:$CJ$13,"&lt;="&amp;$AA$7))&gt;'Sch D. Workings'!$D$12,MIN('Sch D. Workings'!AN1716,'Sch D. Workings'!$D$12-N715-T715-H715),'Sch D. Workings'!AN1716)))</f>
        <v>0</v>
      </c>
      <c r="AA715" s="221">
        <f>'Sch D. Workings'!AS1716</f>
        <v>0</v>
      </c>
      <c r="AB715" s="82">
        <f>IFERROR(LOOKUP('Sch D. Workings'!AP1716,$C$10:$C$14,$B$10:$B$14),0)</f>
        <v>0</v>
      </c>
      <c r="AC715" s="99">
        <f>COUNTIFS('Sch D. Workings'!AP1716,"&gt;"&amp;$D$14)</f>
        <v>0</v>
      </c>
    </row>
    <row r="716" spans="3:29" x14ac:dyDescent="0.35">
      <c r="C716" s="81" t="str">
        <f>IF('Sch A. Input'!B708="","",'Sch A. Input'!B708)</f>
        <v/>
      </c>
      <c r="D716" s="81" t="str">
        <f>IF('Sch A. Input'!C708="","",'Sch A. Input'!C708)</f>
        <v/>
      </c>
      <c r="E716" s="85"/>
      <c r="F716" s="85"/>
      <c r="G716" s="99">
        <f>'Sch D. Workings'!G1717</f>
        <v>0</v>
      </c>
      <c r="H716" s="310">
        <f>IF(OR('Sch D. Workings'!D710="",G716=0),0,(IF((SUMIFS('Sch A. Input'!H708:CJ708,'Sch A. Input'!$H$14:$CJ$14,"Total",'Sch A. Input'!$H$13:$CJ$13,"&lt;="&amp;$I$7))&gt;'Sch D. Workings'!$D$12,MIN('Sch D. Workings'!J1717,'Sch D. Workings'!$D$12),'Sch D. Workings'!J1717)))</f>
        <v>0</v>
      </c>
      <c r="I716" s="221">
        <f>'Sch D. Workings'!O1717</f>
        <v>0</v>
      </c>
      <c r="J716" s="82">
        <f>IFERROR(LOOKUP('Sch D. Workings'!L1717,$C$10:$C$14,$B$10:$B$14),0)</f>
        <v>0</v>
      </c>
      <c r="K716" s="99">
        <f>COUNTIFS('Sch D. Workings'!L1717,"&gt;"&amp;$D$14)</f>
        <v>0</v>
      </c>
      <c r="L716" s="300"/>
      <c r="M716" s="78">
        <f>'Sch D. Workings'!Q1717</f>
        <v>0</v>
      </c>
      <c r="N716" s="309">
        <f>IF(OR('Sch D. Workings'!D710="",$D$7&lt;=I$7,M716=0),0,(IF(H716='Sch D. Workings'!$D$12,"Exceeded Cap",IF((SUMIFS('Sch A. Input'!H708:CJ708,'Sch A. Input'!$H$14:$CJ$14,"Total",'Sch A. Input'!$H$13:$CJ$13,"&lt;="&amp;$O$7))&gt;'Sch D. Workings'!$D$12,MIN('Sch D. Workings'!T1717,'Sch D. Workings'!$D$12-H716),'Sch D. Workings'!T1717))))</f>
        <v>0</v>
      </c>
      <c r="O716" s="221">
        <f>'Sch D. Workings'!Y1717</f>
        <v>0</v>
      </c>
      <c r="P716" s="82">
        <f>IFERROR(LOOKUP('Sch D. Workings'!V1717,$C$10:$C$14,$B$10:$B$14),0)</f>
        <v>0</v>
      </c>
      <c r="Q716" s="99">
        <f>COUNTIFS('Sch D. Workings'!V1717,"&gt;"&amp;$D$14)</f>
        <v>0</v>
      </c>
      <c r="R716" s="85"/>
      <c r="S716" s="78">
        <f>'Sch D. Workings'!AA1717</f>
        <v>0</v>
      </c>
      <c r="T716" s="309">
        <f>IF(OR('Sch D. Workings'!D710="",$D$7&lt;=O$7,S716=0),0,IF(OR(N716="Exceeded Cap",SUM(H716,N716)='Sch D. Workings'!$D$12),"Exceeded cap",IF((SUMIFS('Sch A. Input'!H708:CJ708,'Sch A. Input'!$H$14:$CJ$14,"Total",'Sch A. Input'!$H$13:$CJ$13,"&lt;="&amp;$U$7))&gt;'Sch D. Workings'!$D$12,MIN('Sch D. Workings'!AD1717,'Sch D. Workings'!$D$12-N716-H716),'Sch D. Workings'!AD1717)))</f>
        <v>0</v>
      </c>
      <c r="U716" s="221">
        <f>'Sch D. Workings'!AI1717</f>
        <v>0</v>
      </c>
      <c r="V716" s="82">
        <f>IFERROR(LOOKUP('Sch D. Workings'!AF1717,$C$10:$C$14,$B$10:$B$14),0)</f>
        <v>0</v>
      </c>
      <c r="W716" s="99">
        <f>COUNTIFS('Sch D. Workings'!AF1717,"&gt;"&amp;$D$14)</f>
        <v>0</v>
      </c>
      <c r="X716" s="85"/>
      <c r="Y716" s="78">
        <f>'Sch D. Workings'!AK1717</f>
        <v>0</v>
      </c>
      <c r="Z716" s="309">
        <f>IF(OR('Sch D. Workings'!D710="",$D$7&lt;=U$7,Y716=0),0,IF(OR(T716="Exceeded Cap",N716="Exceeded Cap",SUM(H716,N716,T716)='Sch D. Workings'!$D$12),"Exceeded Cap",IF((SUMIFS('Sch A. Input'!H708:CJ708,'Sch A. Input'!$H$14:$CJ$14,"Total",'Sch A. Input'!$H$13:$CJ$13,"&lt;="&amp;$AA$7))&gt;'Sch D. Workings'!$D$12,MIN('Sch D. Workings'!AN1717,'Sch D. Workings'!$D$12-N716-T716-H716),'Sch D. Workings'!AN1717)))</f>
        <v>0</v>
      </c>
      <c r="AA716" s="221">
        <f>'Sch D. Workings'!AS1717</f>
        <v>0</v>
      </c>
      <c r="AB716" s="82">
        <f>IFERROR(LOOKUP('Sch D. Workings'!AP1717,$C$10:$C$14,$B$10:$B$14),0)</f>
        <v>0</v>
      </c>
      <c r="AC716" s="99">
        <f>COUNTIFS('Sch D. Workings'!AP1717,"&gt;"&amp;$D$14)</f>
        <v>0</v>
      </c>
    </row>
    <row r="717" spans="3:29" x14ac:dyDescent="0.35">
      <c r="C717" s="81" t="str">
        <f>IF('Sch A. Input'!B709="","",'Sch A. Input'!B709)</f>
        <v/>
      </c>
      <c r="D717" s="81" t="str">
        <f>IF('Sch A. Input'!C709="","",'Sch A. Input'!C709)</f>
        <v/>
      </c>
      <c r="E717" s="85"/>
      <c r="F717" s="85"/>
      <c r="G717" s="99">
        <f>'Sch D. Workings'!G1718</f>
        <v>0</v>
      </c>
      <c r="H717" s="310">
        <f>IF(OR('Sch D. Workings'!D711="",G717=0),0,(IF((SUMIFS('Sch A. Input'!H709:CJ709,'Sch A. Input'!$H$14:$CJ$14,"Total",'Sch A. Input'!$H$13:$CJ$13,"&lt;="&amp;$I$7))&gt;'Sch D. Workings'!$D$12,MIN('Sch D. Workings'!J1718,'Sch D. Workings'!$D$12),'Sch D. Workings'!J1718)))</f>
        <v>0</v>
      </c>
      <c r="I717" s="221">
        <f>'Sch D. Workings'!O1718</f>
        <v>0</v>
      </c>
      <c r="J717" s="82">
        <f>IFERROR(LOOKUP('Sch D. Workings'!L1718,$C$10:$C$14,$B$10:$B$14),0)</f>
        <v>0</v>
      </c>
      <c r="K717" s="99">
        <f>COUNTIFS('Sch D. Workings'!L1718,"&gt;"&amp;$D$14)</f>
        <v>0</v>
      </c>
      <c r="L717" s="300"/>
      <c r="M717" s="78">
        <f>'Sch D. Workings'!Q1718</f>
        <v>0</v>
      </c>
      <c r="N717" s="309">
        <f>IF(OR('Sch D. Workings'!D711="",$D$7&lt;=I$7,M717=0),0,(IF(H717='Sch D. Workings'!$D$12,"Exceeded Cap",IF((SUMIFS('Sch A. Input'!H709:CJ709,'Sch A. Input'!$H$14:$CJ$14,"Total",'Sch A. Input'!$H$13:$CJ$13,"&lt;="&amp;$O$7))&gt;'Sch D. Workings'!$D$12,MIN('Sch D. Workings'!T1718,'Sch D. Workings'!$D$12-H717),'Sch D. Workings'!T1718))))</f>
        <v>0</v>
      </c>
      <c r="O717" s="221">
        <f>'Sch D. Workings'!Y1718</f>
        <v>0</v>
      </c>
      <c r="P717" s="82">
        <f>IFERROR(LOOKUP('Sch D. Workings'!V1718,$C$10:$C$14,$B$10:$B$14),0)</f>
        <v>0</v>
      </c>
      <c r="Q717" s="99">
        <f>COUNTIFS('Sch D. Workings'!V1718,"&gt;"&amp;$D$14)</f>
        <v>0</v>
      </c>
      <c r="R717" s="85"/>
      <c r="S717" s="78">
        <f>'Sch D. Workings'!AA1718</f>
        <v>0</v>
      </c>
      <c r="T717" s="309">
        <f>IF(OR('Sch D. Workings'!D711="",$D$7&lt;=O$7,S717=0),0,IF(OR(N717="Exceeded Cap",SUM(H717,N717)='Sch D. Workings'!$D$12),"Exceeded cap",IF((SUMIFS('Sch A. Input'!H709:CJ709,'Sch A. Input'!$H$14:$CJ$14,"Total",'Sch A. Input'!$H$13:$CJ$13,"&lt;="&amp;$U$7))&gt;'Sch D. Workings'!$D$12,MIN('Sch D. Workings'!AD1718,'Sch D. Workings'!$D$12-N717-H717),'Sch D. Workings'!AD1718)))</f>
        <v>0</v>
      </c>
      <c r="U717" s="221">
        <f>'Sch D. Workings'!AI1718</f>
        <v>0</v>
      </c>
      <c r="V717" s="82">
        <f>IFERROR(LOOKUP('Sch D. Workings'!AF1718,$C$10:$C$14,$B$10:$B$14),0)</f>
        <v>0</v>
      </c>
      <c r="W717" s="99">
        <f>COUNTIFS('Sch D. Workings'!AF1718,"&gt;"&amp;$D$14)</f>
        <v>0</v>
      </c>
      <c r="X717" s="85"/>
      <c r="Y717" s="78">
        <f>'Sch D. Workings'!AK1718</f>
        <v>0</v>
      </c>
      <c r="Z717" s="309">
        <f>IF(OR('Sch D. Workings'!D711="",$D$7&lt;=U$7,Y717=0),0,IF(OR(T717="Exceeded Cap",N717="Exceeded Cap",SUM(H717,N717,T717)='Sch D. Workings'!$D$12),"Exceeded Cap",IF((SUMIFS('Sch A. Input'!H709:CJ709,'Sch A. Input'!$H$14:$CJ$14,"Total",'Sch A. Input'!$H$13:$CJ$13,"&lt;="&amp;$AA$7))&gt;'Sch D. Workings'!$D$12,MIN('Sch D. Workings'!AN1718,'Sch D. Workings'!$D$12-N717-T717-H717),'Sch D. Workings'!AN1718)))</f>
        <v>0</v>
      </c>
      <c r="AA717" s="221">
        <f>'Sch D. Workings'!AS1718</f>
        <v>0</v>
      </c>
      <c r="AB717" s="82">
        <f>IFERROR(LOOKUP('Sch D. Workings'!AP1718,$C$10:$C$14,$B$10:$B$14),0)</f>
        <v>0</v>
      </c>
      <c r="AC717" s="99">
        <f>COUNTIFS('Sch D. Workings'!AP1718,"&gt;"&amp;$D$14)</f>
        <v>0</v>
      </c>
    </row>
    <row r="718" spans="3:29" x14ac:dyDescent="0.35">
      <c r="C718" s="81" t="str">
        <f>IF('Sch A. Input'!B710="","",'Sch A. Input'!B710)</f>
        <v/>
      </c>
      <c r="D718" s="81" t="str">
        <f>IF('Sch A. Input'!C710="","",'Sch A. Input'!C710)</f>
        <v/>
      </c>
      <c r="E718" s="85"/>
      <c r="F718" s="85"/>
      <c r="G718" s="99">
        <f>'Sch D. Workings'!G1719</f>
        <v>0</v>
      </c>
      <c r="H718" s="310">
        <f>IF(OR('Sch D. Workings'!D712="",G718=0),0,(IF((SUMIFS('Sch A. Input'!H710:CJ710,'Sch A. Input'!$H$14:$CJ$14,"Total",'Sch A. Input'!$H$13:$CJ$13,"&lt;="&amp;$I$7))&gt;'Sch D. Workings'!$D$12,MIN('Sch D. Workings'!J1719,'Sch D. Workings'!$D$12),'Sch D. Workings'!J1719)))</f>
        <v>0</v>
      </c>
      <c r="I718" s="221">
        <f>'Sch D. Workings'!O1719</f>
        <v>0</v>
      </c>
      <c r="J718" s="82">
        <f>IFERROR(LOOKUP('Sch D. Workings'!L1719,$C$10:$C$14,$B$10:$B$14),0)</f>
        <v>0</v>
      </c>
      <c r="K718" s="99">
        <f>COUNTIFS('Sch D. Workings'!L1719,"&gt;"&amp;$D$14)</f>
        <v>0</v>
      </c>
      <c r="L718" s="300"/>
      <c r="M718" s="78">
        <f>'Sch D. Workings'!Q1719</f>
        <v>0</v>
      </c>
      <c r="N718" s="309">
        <f>IF(OR('Sch D. Workings'!D712="",$D$7&lt;=I$7,M718=0),0,(IF(H718='Sch D. Workings'!$D$12,"Exceeded Cap",IF((SUMIFS('Sch A. Input'!H710:CJ710,'Sch A. Input'!$H$14:$CJ$14,"Total",'Sch A. Input'!$H$13:$CJ$13,"&lt;="&amp;$O$7))&gt;'Sch D. Workings'!$D$12,MIN('Sch D. Workings'!T1719,'Sch D. Workings'!$D$12-H718),'Sch D. Workings'!T1719))))</f>
        <v>0</v>
      </c>
      <c r="O718" s="221">
        <f>'Sch D. Workings'!Y1719</f>
        <v>0</v>
      </c>
      <c r="P718" s="82">
        <f>IFERROR(LOOKUP('Sch D. Workings'!V1719,$C$10:$C$14,$B$10:$B$14),0)</f>
        <v>0</v>
      </c>
      <c r="Q718" s="99">
        <f>COUNTIFS('Sch D. Workings'!V1719,"&gt;"&amp;$D$14)</f>
        <v>0</v>
      </c>
      <c r="R718" s="85"/>
      <c r="S718" s="78">
        <f>'Sch D. Workings'!AA1719</f>
        <v>0</v>
      </c>
      <c r="T718" s="309">
        <f>IF(OR('Sch D. Workings'!D712="",$D$7&lt;=O$7,S718=0),0,IF(OR(N718="Exceeded Cap",SUM(H718,N718)='Sch D. Workings'!$D$12),"Exceeded cap",IF((SUMIFS('Sch A. Input'!H710:CJ710,'Sch A. Input'!$H$14:$CJ$14,"Total",'Sch A. Input'!$H$13:$CJ$13,"&lt;="&amp;$U$7))&gt;'Sch D. Workings'!$D$12,MIN('Sch D. Workings'!AD1719,'Sch D. Workings'!$D$12-N718-H718),'Sch D. Workings'!AD1719)))</f>
        <v>0</v>
      </c>
      <c r="U718" s="221">
        <f>'Sch D. Workings'!AI1719</f>
        <v>0</v>
      </c>
      <c r="V718" s="82">
        <f>IFERROR(LOOKUP('Sch D. Workings'!AF1719,$C$10:$C$14,$B$10:$B$14),0)</f>
        <v>0</v>
      </c>
      <c r="W718" s="99">
        <f>COUNTIFS('Sch D. Workings'!AF1719,"&gt;"&amp;$D$14)</f>
        <v>0</v>
      </c>
      <c r="X718" s="85"/>
      <c r="Y718" s="78">
        <f>'Sch D. Workings'!AK1719</f>
        <v>0</v>
      </c>
      <c r="Z718" s="309">
        <f>IF(OR('Sch D. Workings'!D712="",$D$7&lt;=U$7,Y718=0),0,IF(OR(T718="Exceeded Cap",N718="Exceeded Cap",SUM(H718,N718,T718)='Sch D. Workings'!$D$12),"Exceeded Cap",IF((SUMIFS('Sch A. Input'!H710:CJ710,'Sch A. Input'!$H$14:$CJ$14,"Total",'Sch A. Input'!$H$13:$CJ$13,"&lt;="&amp;$AA$7))&gt;'Sch D. Workings'!$D$12,MIN('Sch D. Workings'!AN1719,'Sch D. Workings'!$D$12-N718-T718-H718),'Sch D. Workings'!AN1719)))</f>
        <v>0</v>
      </c>
      <c r="AA718" s="221">
        <f>'Sch D. Workings'!AS1719</f>
        <v>0</v>
      </c>
      <c r="AB718" s="82">
        <f>IFERROR(LOOKUP('Sch D. Workings'!AP1719,$C$10:$C$14,$B$10:$B$14),0)</f>
        <v>0</v>
      </c>
      <c r="AC718" s="99">
        <f>COUNTIFS('Sch D. Workings'!AP1719,"&gt;"&amp;$D$14)</f>
        <v>0</v>
      </c>
    </row>
    <row r="719" spans="3:29" x14ac:dyDescent="0.35">
      <c r="C719" s="81" t="str">
        <f>IF('Sch A. Input'!B711="","",'Sch A. Input'!B711)</f>
        <v/>
      </c>
      <c r="D719" s="81" t="str">
        <f>IF('Sch A. Input'!C711="","",'Sch A. Input'!C711)</f>
        <v/>
      </c>
      <c r="E719" s="85"/>
      <c r="F719" s="85"/>
      <c r="G719" s="99">
        <f>'Sch D. Workings'!G1720</f>
        <v>0</v>
      </c>
      <c r="H719" s="310">
        <f>IF(OR('Sch D. Workings'!D713="",G719=0),0,(IF((SUMIFS('Sch A. Input'!H711:CJ711,'Sch A. Input'!$H$14:$CJ$14,"Total",'Sch A. Input'!$H$13:$CJ$13,"&lt;="&amp;$I$7))&gt;'Sch D. Workings'!$D$12,MIN('Sch D. Workings'!J1720,'Sch D. Workings'!$D$12),'Sch D. Workings'!J1720)))</f>
        <v>0</v>
      </c>
      <c r="I719" s="221">
        <f>'Sch D. Workings'!O1720</f>
        <v>0</v>
      </c>
      <c r="J719" s="82">
        <f>IFERROR(LOOKUP('Sch D. Workings'!L1720,$C$10:$C$14,$B$10:$B$14),0)</f>
        <v>0</v>
      </c>
      <c r="K719" s="99">
        <f>COUNTIFS('Sch D. Workings'!L1720,"&gt;"&amp;$D$14)</f>
        <v>0</v>
      </c>
      <c r="L719" s="300"/>
      <c r="M719" s="78">
        <f>'Sch D. Workings'!Q1720</f>
        <v>0</v>
      </c>
      <c r="N719" s="309">
        <f>IF(OR('Sch D. Workings'!D713="",$D$7&lt;=I$7,M719=0),0,(IF(H719='Sch D. Workings'!$D$12,"Exceeded Cap",IF((SUMIFS('Sch A. Input'!H711:CJ711,'Sch A. Input'!$H$14:$CJ$14,"Total",'Sch A. Input'!$H$13:$CJ$13,"&lt;="&amp;$O$7))&gt;'Sch D. Workings'!$D$12,MIN('Sch D. Workings'!T1720,'Sch D. Workings'!$D$12-H719),'Sch D. Workings'!T1720))))</f>
        <v>0</v>
      </c>
      <c r="O719" s="221">
        <f>'Sch D. Workings'!Y1720</f>
        <v>0</v>
      </c>
      <c r="P719" s="82">
        <f>IFERROR(LOOKUP('Sch D. Workings'!V1720,$C$10:$C$14,$B$10:$B$14),0)</f>
        <v>0</v>
      </c>
      <c r="Q719" s="99">
        <f>COUNTIFS('Sch D. Workings'!V1720,"&gt;"&amp;$D$14)</f>
        <v>0</v>
      </c>
      <c r="R719" s="85"/>
      <c r="S719" s="78">
        <f>'Sch D. Workings'!AA1720</f>
        <v>0</v>
      </c>
      <c r="T719" s="309">
        <f>IF(OR('Sch D. Workings'!D713="",$D$7&lt;=O$7,S719=0),0,IF(OR(N719="Exceeded Cap",SUM(H719,N719)='Sch D. Workings'!$D$12),"Exceeded cap",IF((SUMIFS('Sch A. Input'!H711:CJ711,'Sch A. Input'!$H$14:$CJ$14,"Total",'Sch A. Input'!$H$13:$CJ$13,"&lt;="&amp;$U$7))&gt;'Sch D. Workings'!$D$12,MIN('Sch D. Workings'!AD1720,'Sch D. Workings'!$D$12-N719-H719),'Sch D. Workings'!AD1720)))</f>
        <v>0</v>
      </c>
      <c r="U719" s="221">
        <f>'Sch D. Workings'!AI1720</f>
        <v>0</v>
      </c>
      <c r="V719" s="82">
        <f>IFERROR(LOOKUP('Sch D. Workings'!AF1720,$C$10:$C$14,$B$10:$B$14),0)</f>
        <v>0</v>
      </c>
      <c r="W719" s="99">
        <f>COUNTIFS('Sch D. Workings'!AF1720,"&gt;"&amp;$D$14)</f>
        <v>0</v>
      </c>
      <c r="X719" s="85"/>
      <c r="Y719" s="78">
        <f>'Sch D. Workings'!AK1720</f>
        <v>0</v>
      </c>
      <c r="Z719" s="309">
        <f>IF(OR('Sch D. Workings'!D713="",$D$7&lt;=U$7,Y719=0),0,IF(OR(T719="Exceeded Cap",N719="Exceeded Cap",SUM(H719,N719,T719)='Sch D. Workings'!$D$12),"Exceeded Cap",IF((SUMIFS('Sch A. Input'!H711:CJ711,'Sch A. Input'!$H$14:$CJ$14,"Total",'Sch A. Input'!$H$13:$CJ$13,"&lt;="&amp;$AA$7))&gt;'Sch D. Workings'!$D$12,MIN('Sch D. Workings'!AN1720,'Sch D. Workings'!$D$12-N719-T719-H719),'Sch D. Workings'!AN1720)))</f>
        <v>0</v>
      </c>
      <c r="AA719" s="221">
        <f>'Sch D. Workings'!AS1720</f>
        <v>0</v>
      </c>
      <c r="AB719" s="82">
        <f>IFERROR(LOOKUP('Sch D. Workings'!AP1720,$C$10:$C$14,$B$10:$B$14),0)</f>
        <v>0</v>
      </c>
      <c r="AC719" s="99">
        <f>COUNTIFS('Sch D. Workings'!AP1720,"&gt;"&amp;$D$14)</f>
        <v>0</v>
      </c>
    </row>
    <row r="720" spans="3:29" x14ac:dyDescent="0.35">
      <c r="C720" s="81" t="str">
        <f>IF('Sch A. Input'!B712="","",'Sch A. Input'!B712)</f>
        <v/>
      </c>
      <c r="D720" s="81" t="str">
        <f>IF('Sch A. Input'!C712="","",'Sch A. Input'!C712)</f>
        <v/>
      </c>
      <c r="E720" s="85"/>
      <c r="F720" s="85"/>
      <c r="G720" s="99">
        <f>'Sch D. Workings'!G1721</f>
        <v>0</v>
      </c>
      <c r="H720" s="310">
        <f>IF(OR('Sch D. Workings'!D714="",G720=0),0,(IF((SUMIFS('Sch A. Input'!H712:CJ712,'Sch A. Input'!$H$14:$CJ$14,"Total",'Sch A. Input'!$H$13:$CJ$13,"&lt;="&amp;$I$7))&gt;'Sch D. Workings'!$D$12,MIN('Sch D. Workings'!J1721,'Sch D. Workings'!$D$12),'Sch D. Workings'!J1721)))</f>
        <v>0</v>
      </c>
      <c r="I720" s="221">
        <f>'Sch D. Workings'!O1721</f>
        <v>0</v>
      </c>
      <c r="J720" s="82">
        <f>IFERROR(LOOKUP('Sch D. Workings'!L1721,$C$10:$C$14,$B$10:$B$14),0)</f>
        <v>0</v>
      </c>
      <c r="K720" s="99">
        <f>COUNTIFS('Sch D. Workings'!L1721,"&gt;"&amp;$D$14)</f>
        <v>0</v>
      </c>
      <c r="L720" s="300"/>
      <c r="M720" s="78">
        <f>'Sch D. Workings'!Q1721</f>
        <v>0</v>
      </c>
      <c r="N720" s="309">
        <f>IF(OR('Sch D. Workings'!D714="",$D$7&lt;=I$7,M720=0),0,(IF(H720='Sch D. Workings'!$D$12,"Exceeded Cap",IF((SUMIFS('Sch A. Input'!H712:CJ712,'Sch A. Input'!$H$14:$CJ$14,"Total",'Sch A. Input'!$H$13:$CJ$13,"&lt;="&amp;$O$7))&gt;'Sch D. Workings'!$D$12,MIN('Sch D. Workings'!T1721,'Sch D. Workings'!$D$12-H720),'Sch D. Workings'!T1721))))</f>
        <v>0</v>
      </c>
      <c r="O720" s="221">
        <f>'Sch D. Workings'!Y1721</f>
        <v>0</v>
      </c>
      <c r="P720" s="82">
        <f>IFERROR(LOOKUP('Sch D. Workings'!V1721,$C$10:$C$14,$B$10:$B$14),0)</f>
        <v>0</v>
      </c>
      <c r="Q720" s="99">
        <f>COUNTIFS('Sch D. Workings'!V1721,"&gt;"&amp;$D$14)</f>
        <v>0</v>
      </c>
      <c r="R720" s="85"/>
      <c r="S720" s="78">
        <f>'Sch D. Workings'!AA1721</f>
        <v>0</v>
      </c>
      <c r="T720" s="309">
        <f>IF(OR('Sch D. Workings'!D714="",$D$7&lt;=O$7,S720=0),0,IF(OR(N720="Exceeded Cap",SUM(H720,N720)='Sch D. Workings'!$D$12),"Exceeded cap",IF((SUMIFS('Sch A. Input'!H712:CJ712,'Sch A. Input'!$H$14:$CJ$14,"Total",'Sch A. Input'!$H$13:$CJ$13,"&lt;="&amp;$U$7))&gt;'Sch D. Workings'!$D$12,MIN('Sch D. Workings'!AD1721,'Sch D. Workings'!$D$12-N720-H720),'Sch D. Workings'!AD1721)))</f>
        <v>0</v>
      </c>
      <c r="U720" s="221">
        <f>'Sch D. Workings'!AI1721</f>
        <v>0</v>
      </c>
      <c r="V720" s="82">
        <f>IFERROR(LOOKUP('Sch D. Workings'!AF1721,$C$10:$C$14,$B$10:$B$14),0)</f>
        <v>0</v>
      </c>
      <c r="W720" s="99">
        <f>COUNTIFS('Sch D. Workings'!AF1721,"&gt;"&amp;$D$14)</f>
        <v>0</v>
      </c>
      <c r="X720" s="85"/>
      <c r="Y720" s="78">
        <f>'Sch D. Workings'!AK1721</f>
        <v>0</v>
      </c>
      <c r="Z720" s="309">
        <f>IF(OR('Sch D. Workings'!D714="",$D$7&lt;=U$7,Y720=0),0,IF(OR(T720="Exceeded Cap",N720="Exceeded Cap",SUM(H720,N720,T720)='Sch D. Workings'!$D$12),"Exceeded Cap",IF((SUMIFS('Sch A. Input'!H712:CJ712,'Sch A. Input'!$H$14:$CJ$14,"Total",'Sch A. Input'!$H$13:$CJ$13,"&lt;="&amp;$AA$7))&gt;'Sch D. Workings'!$D$12,MIN('Sch D. Workings'!AN1721,'Sch D. Workings'!$D$12-N720-T720-H720),'Sch D. Workings'!AN1721)))</f>
        <v>0</v>
      </c>
      <c r="AA720" s="221">
        <f>'Sch D. Workings'!AS1721</f>
        <v>0</v>
      </c>
      <c r="AB720" s="82">
        <f>IFERROR(LOOKUP('Sch D. Workings'!AP1721,$C$10:$C$14,$B$10:$B$14),0)</f>
        <v>0</v>
      </c>
      <c r="AC720" s="99">
        <f>COUNTIFS('Sch D. Workings'!AP1721,"&gt;"&amp;$D$14)</f>
        <v>0</v>
      </c>
    </row>
    <row r="721" spans="3:29" x14ac:dyDescent="0.35">
      <c r="C721" s="81" t="str">
        <f>IF('Sch A. Input'!B713="","",'Sch A. Input'!B713)</f>
        <v/>
      </c>
      <c r="D721" s="81" t="str">
        <f>IF('Sch A. Input'!C713="","",'Sch A. Input'!C713)</f>
        <v/>
      </c>
      <c r="E721" s="85"/>
      <c r="F721" s="85"/>
      <c r="G721" s="99">
        <f>'Sch D. Workings'!G1722</f>
        <v>0</v>
      </c>
      <c r="H721" s="310">
        <f>IF(OR('Sch D. Workings'!D715="",G721=0),0,(IF((SUMIFS('Sch A. Input'!H713:CJ713,'Sch A. Input'!$H$14:$CJ$14,"Total",'Sch A. Input'!$H$13:$CJ$13,"&lt;="&amp;$I$7))&gt;'Sch D. Workings'!$D$12,MIN('Sch D. Workings'!J1722,'Sch D. Workings'!$D$12),'Sch D. Workings'!J1722)))</f>
        <v>0</v>
      </c>
      <c r="I721" s="221">
        <f>'Sch D. Workings'!O1722</f>
        <v>0</v>
      </c>
      <c r="J721" s="82">
        <f>IFERROR(LOOKUP('Sch D. Workings'!L1722,$C$10:$C$14,$B$10:$B$14),0)</f>
        <v>0</v>
      </c>
      <c r="K721" s="99">
        <f>COUNTIFS('Sch D. Workings'!L1722,"&gt;"&amp;$D$14)</f>
        <v>0</v>
      </c>
      <c r="L721" s="300"/>
      <c r="M721" s="78">
        <f>'Sch D. Workings'!Q1722</f>
        <v>0</v>
      </c>
      <c r="N721" s="309">
        <f>IF(OR('Sch D. Workings'!D715="",$D$7&lt;=I$7,M721=0),0,(IF(H721='Sch D. Workings'!$D$12,"Exceeded Cap",IF((SUMIFS('Sch A. Input'!H713:CJ713,'Sch A. Input'!$H$14:$CJ$14,"Total",'Sch A. Input'!$H$13:$CJ$13,"&lt;="&amp;$O$7))&gt;'Sch D. Workings'!$D$12,MIN('Sch D. Workings'!T1722,'Sch D. Workings'!$D$12-H721),'Sch D. Workings'!T1722))))</f>
        <v>0</v>
      </c>
      <c r="O721" s="221">
        <f>'Sch D. Workings'!Y1722</f>
        <v>0</v>
      </c>
      <c r="P721" s="82">
        <f>IFERROR(LOOKUP('Sch D. Workings'!V1722,$C$10:$C$14,$B$10:$B$14),0)</f>
        <v>0</v>
      </c>
      <c r="Q721" s="99">
        <f>COUNTIFS('Sch D. Workings'!V1722,"&gt;"&amp;$D$14)</f>
        <v>0</v>
      </c>
      <c r="R721" s="85"/>
      <c r="S721" s="78">
        <f>'Sch D. Workings'!AA1722</f>
        <v>0</v>
      </c>
      <c r="T721" s="309">
        <f>IF(OR('Sch D. Workings'!D715="",$D$7&lt;=O$7,S721=0),0,IF(OR(N721="Exceeded Cap",SUM(H721,N721)='Sch D. Workings'!$D$12),"Exceeded cap",IF((SUMIFS('Sch A. Input'!H713:CJ713,'Sch A. Input'!$H$14:$CJ$14,"Total",'Sch A. Input'!$H$13:$CJ$13,"&lt;="&amp;$U$7))&gt;'Sch D. Workings'!$D$12,MIN('Sch D. Workings'!AD1722,'Sch D. Workings'!$D$12-N721-H721),'Sch D. Workings'!AD1722)))</f>
        <v>0</v>
      </c>
      <c r="U721" s="221">
        <f>'Sch D. Workings'!AI1722</f>
        <v>0</v>
      </c>
      <c r="V721" s="82">
        <f>IFERROR(LOOKUP('Sch D. Workings'!AF1722,$C$10:$C$14,$B$10:$B$14),0)</f>
        <v>0</v>
      </c>
      <c r="W721" s="99">
        <f>COUNTIFS('Sch D. Workings'!AF1722,"&gt;"&amp;$D$14)</f>
        <v>0</v>
      </c>
      <c r="X721" s="85"/>
      <c r="Y721" s="78">
        <f>'Sch D. Workings'!AK1722</f>
        <v>0</v>
      </c>
      <c r="Z721" s="309">
        <f>IF(OR('Sch D. Workings'!D715="",$D$7&lt;=U$7,Y721=0),0,IF(OR(T721="Exceeded Cap",N721="Exceeded Cap",SUM(H721,N721,T721)='Sch D. Workings'!$D$12),"Exceeded Cap",IF((SUMIFS('Sch A. Input'!H713:CJ713,'Sch A. Input'!$H$14:$CJ$14,"Total",'Sch A. Input'!$H$13:$CJ$13,"&lt;="&amp;$AA$7))&gt;'Sch D. Workings'!$D$12,MIN('Sch D. Workings'!AN1722,'Sch D. Workings'!$D$12-N721-T721-H721),'Sch D. Workings'!AN1722)))</f>
        <v>0</v>
      </c>
      <c r="AA721" s="221">
        <f>'Sch D. Workings'!AS1722</f>
        <v>0</v>
      </c>
      <c r="AB721" s="82">
        <f>IFERROR(LOOKUP('Sch D. Workings'!AP1722,$C$10:$C$14,$B$10:$B$14),0)</f>
        <v>0</v>
      </c>
      <c r="AC721" s="99">
        <f>COUNTIFS('Sch D. Workings'!AP1722,"&gt;"&amp;$D$14)</f>
        <v>0</v>
      </c>
    </row>
    <row r="722" spans="3:29" x14ac:dyDescent="0.35">
      <c r="C722" s="81" t="str">
        <f>IF('Sch A. Input'!B714="","",'Sch A. Input'!B714)</f>
        <v/>
      </c>
      <c r="D722" s="81" t="str">
        <f>IF('Sch A. Input'!C714="","",'Sch A. Input'!C714)</f>
        <v/>
      </c>
      <c r="E722" s="85"/>
      <c r="F722" s="85"/>
      <c r="G722" s="99">
        <f>'Sch D. Workings'!G1723</f>
        <v>0</v>
      </c>
      <c r="H722" s="310">
        <f>IF(OR('Sch D. Workings'!D716="",G722=0),0,(IF((SUMIFS('Sch A. Input'!H714:CJ714,'Sch A. Input'!$H$14:$CJ$14,"Total",'Sch A. Input'!$H$13:$CJ$13,"&lt;="&amp;$I$7))&gt;'Sch D. Workings'!$D$12,MIN('Sch D. Workings'!J1723,'Sch D. Workings'!$D$12),'Sch D. Workings'!J1723)))</f>
        <v>0</v>
      </c>
      <c r="I722" s="221">
        <f>'Sch D. Workings'!O1723</f>
        <v>0</v>
      </c>
      <c r="J722" s="82">
        <f>IFERROR(LOOKUP('Sch D. Workings'!L1723,$C$10:$C$14,$B$10:$B$14),0)</f>
        <v>0</v>
      </c>
      <c r="K722" s="99">
        <f>COUNTIFS('Sch D. Workings'!L1723,"&gt;"&amp;$D$14)</f>
        <v>0</v>
      </c>
      <c r="L722" s="300"/>
      <c r="M722" s="78">
        <f>'Sch D. Workings'!Q1723</f>
        <v>0</v>
      </c>
      <c r="N722" s="309">
        <f>IF(OR('Sch D. Workings'!D716="",$D$7&lt;=I$7,M722=0),0,(IF(H722='Sch D. Workings'!$D$12,"Exceeded Cap",IF((SUMIFS('Sch A. Input'!H714:CJ714,'Sch A. Input'!$H$14:$CJ$14,"Total",'Sch A. Input'!$H$13:$CJ$13,"&lt;="&amp;$O$7))&gt;'Sch D. Workings'!$D$12,MIN('Sch D. Workings'!T1723,'Sch D. Workings'!$D$12-H722),'Sch D. Workings'!T1723))))</f>
        <v>0</v>
      </c>
      <c r="O722" s="221">
        <f>'Sch D. Workings'!Y1723</f>
        <v>0</v>
      </c>
      <c r="P722" s="82">
        <f>IFERROR(LOOKUP('Sch D. Workings'!V1723,$C$10:$C$14,$B$10:$B$14),0)</f>
        <v>0</v>
      </c>
      <c r="Q722" s="99">
        <f>COUNTIFS('Sch D. Workings'!V1723,"&gt;"&amp;$D$14)</f>
        <v>0</v>
      </c>
      <c r="R722" s="85"/>
      <c r="S722" s="78">
        <f>'Sch D. Workings'!AA1723</f>
        <v>0</v>
      </c>
      <c r="T722" s="309">
        <f>IF(OR('Sch D. Workings'!D716="",$D$7&lt;=O$7,S722=0),0,IF(OR(N722="Exceeded Cap",SUM(H722,N722)='Sch D. Workings'!$D$12),"Exceeded cap",IF((SUMIFS('Sch A. Input'!H714:CJ714,'Sch A. Input'!$H$14:$CJ$14,"Total",'Sch A. Input'!$H$13:$CJ$13,"&lt;="&amp;$U$7))&gt;'Sch D. Workings'!$D$12,MIN('Sch D. Workings'!AD1723,'Sch D. Workings'!$D$12-N722-H722),'Sch D. Workings'!AD1723)))</f>
        <v>0</v>
      </c>
      <c r="U722" s="221">
        <f>'Sch D. Workings'!AI1723</f>
        <v>0</v>
      </c>
      <c r="V722" s="82">
        <f>IFERROR(LOOKUP('Sch D. Workings'!AF1723,$C$10:$C$14,$B$10:$B$14),0)</f>
        <v>0</v>
      </c>
      <c r="W722" s="99">
        <f>COUNTIFS('Sch D. Workings'!AF1723,"&gt;"&amp;$D$14)</f>
        <v>0</v>
      </c>
      <c r="X722" s="85"/>
      <c r="Y722" s="78">
        <f>'Sch D. Workings'!AK1723</f>
        <v>0</v>
      </c>
      <c r="Z722" s="309">
        <f>IF(OR('Sch D. Workings'!D716="",$D$7&lt;=U$7,Y722=0),0,IF(OR(T722="Exceeded Cap",N722="Exceeded Cap",SUM(H722,N722,T722)='Sch D. Workings'!$D$12),"Exceeded Cap",IF((SUMIFS('Sch A. Input'!H714:CJ714,'Sch A. Input'!$H$14:$CJ$14,"Total",'Sch A. Input'!$H$13:$CJ$13,"&lt;="&amp;$AA$7))&gt;'Sch D. Workings'!$D$12,MIN('Sch D. Workings'!AN1723,'Sch D. Workings'!$D$12-N722-T722-H722),'Sch D. Workings'!AN1723)))</f>
        <v>0</v>
      </c>
      <c r="AA722" s="221">
        <f>'Sch D. Workings'!AS1723</f>
        <v>0</v>
      </c>
      <c r="AB722" s="82">
        <f>IFERROR(LOOKUP('Sch D. Workings'!AP1723,$C$10:$C$14,$B$10:$B$14),0)</f>
        <v>0</v>
      </c>
      <c r="AC722" s="99">
        <f>COUNTIFS('Sch D. Workings'!AP1723,"&gt;"&amp;$D$14)</f>
        <v>0</v>
      </c>
    </row>
    <row r="723" spans="3:29" x14ac:dyDescent="0.35">
      <c r="C723" s="81" t="str">
        <f>IF('Sch A. Input'!B715="","",'Sch A. Input'!B715)</f>
        <v/>
      </c>
      <c r="D723" s="81" t="str">
        <f>IF('Sch A. Input'!C715="","",'Sch A. Input'!C715)</f>
        <v/>
      </c>
      <c r="E723" s="85"/>
      <c r="F723" s="85"/>
      <c r="G723" s="99">
        <f>'Sch D. Workings'!G1724</f>
        <v>0</v>
      </c>
      <c r="H723" s="310">
        <f>IF(OR('Sch D. Workings'!D717="",G723=0),0,(IF((SUMIFS('Sch A. Input'!H715:CJ715,'Sch A. Input'!$H$14:$CJ$14,"Total",'Sch A. Input'!$H$13:$CJ$13,"&lt;="&amp;$I$7))&gt;'Sch D. Workings'!$D$12,MIN('Sch D. Workings'!J1724,'Sch D. Workings'!$D$12),'Sch D. Workings'!J1724)))</f>
        <v>0</v>
      </c>
      <c r="I723" s="221">
        <f>'Sch D. Workings'!O1724</f>
        <v>0</v>
      </c>
      <c r="J723" s="82">
        <f>IFERROR(LOOKUP('Sch D. Workings'!L1724,$C$10:$C$14,$B$10:$B$14),0)</f>
        <v>0</v>
      </c>
      <c r="K723" s="99">
        <f>COUNTIFS('Sch D. Workings'!L1724,"&gt;"&amp;$D$14)</f>
        <v>0</v>
      </c>
      <c r="L723" s="300"/>
      <c r="M723" s="78">
        <f>'Sch D. Workings'!Q1724</f>
        <v>0</v>
      </c>
      <c r="N723" s="309">
        <f>IF(OR('Sch D. Workings'!D717="",$D$7&lt;=I$7,M723=0),0,(IF(H723='Sch D. Workings'!$D$12,"Exceeded Cap",IF((SUMIFS('Sch A. Input'!H715:CJ715,'Sch A. Input'!$H$14:$CJ$14,"Total",'Sch A. Input'!$H$13:$CJ$13,"&lt;="&amp;$O$7))&gt;'Sch D. Workings'!$D$12,MIN('Sch D. Workings'!T1724,'Sch D. Workings'!$D$12-H723),'Sch D. Workings'!T1724))))</f>
        <v>0</v>
      </c>
      <c r="O723" s="221">
        <f>'Sch D. Workings'!Y1724</f>
        <v>0</v>
      </c>
      <c r="P723" s="82">
        <f>IFERROR(LOOKUP('Sch D. Workings'!V1724,$C$10:$C$14,$B$10:$B$14),0)</f>
        <v>0</v>
      </c>
      <c r="Q723" s="99">
        <f>COUNTIFS('Sch D. Workings'!V1724,"&gt;"&amp;$D$14)</f>
        <v>0</v>
      </c>
      <c r="R723" s="85"/>
      <c r="S723" s="78">
        <f>'Sch D. Workings'!AA1724</f>
        <v>0</v>
      </c>
      <c r="T723" s="309">
        <f>IF(OR('Sch D. Workings'!D717="",$D$7&lt;=O$7,S723=0),0,IF(OR(N723="Exceeded Cap",SUM(H723,N723)='Sch D. Workings'!$D$12),"Exceeded cap",IF((SUMIFS('Sch A. Input'!H715:CJ715,'Sch A. Input'!$H$14:$CJ$14,"Total",'Sch A. Input'!$H$13:$CJ$13,"&lt;="&amp;$U$7))&gt;'Sch D. Workings'!$D$12,MIN('Sch D. Workings'!AD1724,'Sch D. Workings'!$D$12-N723-H723),'Sch D. Workings'!AD1724)))</f>
        <v>0</v>
      </c>
      <c r="U723" s="221">
        <f>'Sch D. Workings'!AI1724</f>
        <v>0</v>
      </c>
      <c r="V723" s="82">
        <f>IFERROR(LOOKUP('Sch D. Workings'!AF1724,$C$10:$C$14,$B$10:$B$14),0)</f>
        <v>0</v>
      </c>
      <c r="W723" s="99">
        <f>COUNTIFS('Sch D. Workings'!AF1724,"&gt;"&amp;$D$14)</f>
        <v>0</v>
      </c>
      <c r="X723" s="85"/>
      <c r="Y723" s="78">
        <f>'Sch D. Workings'!AK1724</f>
        <v>0</v>
      </c>
      <c r="Z723" s="309">
        <f>IF(OR('Sch D. Workings'!D717="",$D$7&lt;=U$7,Y723=0),0,IF(OR(T723="Exceeded Cap",N723="Exceeded Cap",SUM(H723,N723,T723)='Sch D. Workings'!$D$12),"Exceeded Cap",IF((SUMIFS('Sch A. Input'!H715:CJ715,'Sch A. Input'!$H$14:$CJ$14,"Total",'Sch A. Input'!$H$13:$CJ$13,"&lt;="&amp;$AA$7))&gt;'Sch D. Workings'!$D$12,MIN('Sch D. Workings'!AN1724,'Sch D. Workings'!$D$12-N723-T723-H723),'Sch D. Workings'!AN1724)))</f>
        <v>0</v>
      </c>
      <c r="AA723" s="221">
        <f>'Sch D. Workings'!AS1724</f>
        <v>0</v>
      </c>
      <c r="AB723" s="82">
        <f>IFERROR(LOOKUP('Sch D. Workings'!AP1724,$C$10:$C$14,$B$10:$B$14),0)</f>
        <v>0</v>
      </c>
      <c r="AC723" s="99">
        <f>COUNTIFS('Sch D. Workings'!AP1724,"&gt;"&amp;$D$14)</f>
        <v>0</v>
      </c>
    </row>
    <row r="724" spans="3:29" x14ac:dyDescent="0.35">
      <c r="C724" s="81" t="str">
        <f>IF('Sch A. Input'!B716="","",'Sch A. Input'!B716)</f>
        <v/>
      </c>
      <c r="D724" s="81" t="str">
        <f>IF('Sch A. Input'!C716="","",'Sch A. Input'!C716)</f>
        <v/>
      </c>
      <c r="E724" s="85"/>
      <c r="F724" s="85"/>
      <c r="G724" s="99">
        <f>'Sch D. Workings'!G1725</f>
        <v>0</v>
      </c>
      <c r="H724" s="310">
        <f>IF(OR('Sch D. Workings'!D718="",G724=0),0,(IF((SUMIFS('Sch A. Input'!H716:CJ716,'Sch A. Input'!$H$14:$CJ$14,"Total",'Sch A. Input'!$H$13:$CJ$13,"&lt;="&amp;$I$7))&gt;'Sch D. Workings'!$D$12,MIN('Sch D. Workings'!J1725,'Sch D. Workings'!$D$12),'Sch D. Workings'!J1725)))</f>
        <v>0</v>
      </c>
      <c r="I724" s="221">
        <f>'Sch D. Workings'!O1725</f>
        <v>0</v>
      </c>
      <c r="J724" s="82">
        <f>IFERROR(LOOKUP('Sch D. Workings'!L1725,$C$10:$C$14,$B$10:$B$14),0)</f>
        <v>0</v>
      </c>
      <c r="K724" s="99">
        <f>COUNTIFS('Sch D. Workings'!L1725,"&gt;"&amp;$D$14)</f>
        <v>0</v>
      </c>
      <c r="L724" s="300"/>
      <c r="M724" s="78">
        <f>'Sch D. Workings'!Q1725</f>
        <v>0</v>
      </c>
      <c r="N724" s="309">
        <f>IF(OR('Sch D. Workings'!D718="",$D$7&lt;=I$7,M724=0),0,(IF(H724='Sch D. Workings'!$D$12,"Exceeded Cap",IF((SUMIFS('Sch A. Input'!H716:CJ716,'Sch A. Input'!$H$14:$CJ$14,"Total",'Sch A. Input'!$H$13:$CJ$13,"&lt;="&amp;$O$7))&gt;'Sch D. Workings'!$D$12,MIN('Sch D. Workings'!T1725,'Sch D. Workings'!$D$12-H724),'Sch D. Workings'!T1725))))</f>
        <v>0</v>
      </c>
      <c r="O724" s="221">
        <f>'Sch D. Workings'!Y1725</f>
        <v>0</v>
      </c>
      <c r="P724" s="82">
        <f>IFERROR(LOOKUP('Sch D. Workings'!V1725,$C$10:$C$14,$B$10:$B$14),0)</f>
        <v>0</v>
      </c>
      <c r="Q724" s="99">
        <f>COUNTIFS('Sch D. Workings'!V1725,"&gt;"&amp;$D$14)</f>
        <v>0</v>
      </c>
      <c r="R724" s="85"/>
      <c r="S724" s="78">
        <f>'Sch D. Workings'!AA1725</f>
        <v>0</v>
      </c>
      <c r="T724" s="309">
        <f>IF(OR('Sch D. Workings'!D718="",$D$7&lt;=O$7,S724=0),0,IF(OR(N724="Exceeded Cap",SUM(H724,N724)='Sch D. Workings'!$D$12),"Exceeded cap",IF((SUMIFS('Sch A. Input'!H716:CJ716,'Sch A. Input'!$H$14:$CJ$14,"Total",'Sch A. Input'!$H$13:$CJ$13,"&lt;="&amp;$U$7))&gt;'Sch D. Workings'!$D$12,MIN('Sch D. Workings'!AD1725,'Sch D. Workings'!$D$12-N724-H724),'Sch D. Workings'!AD1725)))</f>
        <v>0</v>
      </c>
      <c r="U724" s="221">
        <f>'Sch D. Workings'!AI1725</f>
        <v>0</v>
      </c>
      <c r="V724" s="82">
        <f>IFERROR(LOOKUP('Sch D. Workings'!AF1725,$C$10:$C$14,$B$10:$B$14),0)</f>
        <v>0</v>
      </c>
      <c r="W724" s="99">
        <f>COUNTIFS('Sch D. Workings'!AF1725,"&gt;"&amp;$D$14)</f>
        <v>0</v>
      </c>
      <c r="X724" s="85"/>
      <c r="Y724" s="78">
        <f>'Sch D. Workings'!AK1725</f>
        <v>0</v>
      </c>
      <c r="Z724" s="309">
        <f>IF(OR('Sch D. Workings'!D718="",$D$7&lt;=U$7,Y724=0),0,IF(OR(T724="Exceeded Cap",N724="Exceeded Cap",SUM(H724,N724,T724)='Sch D. Workings'!$D$12),"Exceeded Cap",IF((SUMIFS('Sch A. Input'!H716:CJ716,'Sch A. Input'!$H$14:$CJ$14,"Total",'Sch A. Input'!$H$13:$CJ$13,"&lt;="&amp;$AA$7))&gt;'Sch D. Workings'!$D$12,MIN('Sch D. Workings'!AN1725,'Sch D. Workings'!$D$12-N724-T724-H724),'Sch D. Workings'!AN1725)))</f>
        <v>0</v>
      </c>
      <c r="AA724" s="221">
        <f>'Sch D. Workings'!AS1725</f>
        <v>0</v>
      </c>
      <c r="AB724" s="82">
        <f>IFERROR(LOOKUP('Sch D. Workings'!AP1725,$C$10:$C$14,$B$10:$B$14),0)</f>
        <v>0</v>
      </c>
      <c r="AC724" s="99">
        <f>COUNTIFS('Sch D. Workings'!AP1725,"&gt;"&amp;$D$14)</f>
        <v>0</v>
      </c>
    </row>
    <row r="725" spans="3:29" x14ac:dyDescent="0.35">
      <c r="C725" s="81" t="str">
        <f>IF('Sch A. Input'!B717="","",'Sch A. Input'!B717)</f>
        <v/>
      </c>
      <c r="D725" s="81" t="str">
        <f>IF('Sch A. Input'!C717="","",'Sch A. Input'!C717)</f>
        <v/>
      </c>
      <c r="E725" s="85"/>
      <c r="F725" s="85"/>
      <c r="G725" s="99">
        <f>'Sch D. Workings'!G1726</f>
        <v>0</v>
      </c>
      <c r="H725" s="310">
        <f>IF(OR('Sch D. Workings'!D719="",G725=0),0,(IF((SUMIFS('Sch A. Input'!H717:CJ717,'Sch A. Input'!$H$14:$CJ$14,"Total",'Sch A. Input'!$H$13:$CJ$13,"&lt;="&amp;$I$7))&gt;'Sch D. Workings'!$D$12,MIN('Sch D. Workings'!J1726,'Sch D. Workings'!$D$12),'Sch D. Workings'!J1726)))</f>
        <v>0</v>
      </c>
      <c r="I725" s="221">
        <f>'Sch D. Workings'!O1726</f>
        <v>0</v>
      </c>
      <c r="J725" s="82">
        <f>IFERROR(LOOKUP('Sch D. Workings'!L1726,$C$10:$C$14,$B$10:$B$14),0)</f>
        <v>0</v>
      </c>
      <c r="K725" s="99">
        <f>COUNTIFS('Sch D. Workings'!L1726,"&gt;"&amp;$D$14)</f>
        <v>0</v>
      </c>
      <c r="L725" s="300"/>
      <c r="M725" s="78">
        <f>'Sch D. Workings'!Q1726</f>
        <v>0</v>
      </c>
      <c r="N725" s="309">
        <f>IF(OR('Sch D. Workings'!D719="",$D$7&lt;=I$7,M725=0),0,(IF(H725='Sch D. Workings'!$D$12,"Exceeded Cap",IF((SUMIFS('Sch A. Input'!H717:CJ717,'Sch A. Input'!$H$14:$CJ$14,"Total",'Sch A. Input'!$H$13:$CJ$13,"&lt;="&amp;$O$7))&gt;'Sch D. Workings'!$D$12,MIN('Sch D. Workings'!T1726,'Sch D. Workings'!$D$12-H725),'Sch D. Workings'!T1726))))</f>
        <v>0</v>
      </c>
      <c r="O725" s="221">
        <f>'Sch D. Workings'!Y1726</f>
        <v>0</v>
      </c>
      <c r="P725" s="82">
        <f>IFERROR(LOOKUP('Sch D. Workings'!V1726,$C$10:$C$14,$B$10:$B$14),0)</f>
        <v>0</v>
      </c>
      <c r="Q725" s="99">
        <f>COUNTIFS('Sch D. Workings'!V1726,"&gt;"&amp;$D$14)</f>
        <v>0</v>
      </c>
      <c r="R725" s="85"/>
      <c r="S725" s="78">
        <f>'Sch D. Workings'!AA1726</f>
        <v>0</v>
      </c>
      <c r="T725" s="309">
        <f>IF(OR('Sch D. Workings'!D719="",$D$7&lt;=O$7,S725=0),0,IF(OR(N725="Exceeded Cap",SUM(H725,N725)='Sch D. Workings'!$D$12),"Exceeded cap",IF((SUMIFS('Sch A. Input'!H717:CJ717,'Sch A. Input'!$H$14:$CJ$14,"Total",'Sch A. Input'!$H$13:$CJ$13,"&lt;="&amp;$U$7))&gt;'Sch D. Workings'!$D$12,MIN('Sch D. Workings'!AD1726,'Sch D. Workings'!$D$12-N725-H725),'Sch D. Workings'!AD1726)))</f>
        <v>0</v>
      </c>
      <c r="U725" s="221">
        <f>'Sch D. Workings'!AI1726</f>
        <v>0</v>
      </c>
      <c r="V725" s="82">
        <f>IFERROR(LOOKUP('Sch D. Workings'!AF1726,$C$10:$C$14,$B$10:$B$14),0)</f>
        <v>0</v>
      </c>
      <c r="W725" s="99">
        <f>COUNTIFS('Sch D. Workings'!AF1726,"&gt;"&amp;$D$14)</f>
        <v>0</v>
      </c>
      <c r="X725" s="85"/>
      <c r="Y725" s="78">
        <f>'Sch D. Workings'!AK1726</f>
        <v>0</v>
      </c>
      <c r="Z725" s="309">
        <f>IF(OR('Sch D. Workings'!D719="",$D$7&lt;=U$7,Y725=0),0,IF(OR(T725="Exceeded Cap",N725="Exceeded Cap",SUM(H725,N725,T725)='Sch D. Workings'!$D$12),"Exceeded Cap",IF((SUMIFS('Sch A. Input'!H717:CJ717,'Sch A. Input'!$H$14:$CJ$14,"Total",'Sch A. Input'!$H$13:$CJ$13,"&lt;="&amp;$AA$7))&gt;'Sch D. Workings'!$D$12,MIN('Sch D. Workings'!AN1726,'Sch D. Workings'!$D$12-N725-T725-H725),'Sch D. Workings'!AN1726)))</f>
        <v>0</v>
      </c>
      <c r="AA725" s="221">
        <f>'Sch D. Workings'!AS1726</f>
        <v>0</v>
      </c>
      <c r="AB725" s="82">
        <f>IFERROR(LOOKUP('Sch D. Workings'!AP1726,$C$10:$C$14,$B$10:$B$14),0)</f>
        <v>0</v>
      </c>
      <c r="AC725" s="99">
        <f>COUNTIFS('Sch D. Workings'!AP1726,"&gt;"&amp;$D$14)</f>
        <v>0</v>
      </c>
    </row>
    <row r="726" spans="3:29" x14ac:dyDescent="0.35">
      <c r="C726" s="81" t="str">
        <f>IF('Sch A. Input'!B718="","",'Sch A. Input'!B718)</f>
        <v/>
      </c>
      <c r="D726" s="81" t="str">
        <f>IF('Sch A. Input'!C718="","",'Sch A. Input'!C718)</f>
        <v/>
      </c>
      <c r="E726" s="85"/>
      <c r="F726" s="85"/>
      <c r="G726" s="99">
        <f>'Sch D. Workings'!G1727</f>
        <v>0</v>
      </c>
      <c r="H726" s="310">
        <f>IF(OR('Sch D. Workings'!D720="",G726=0),0,(IF((SUMIFS('Sch A. Input'!H718:CJ718,'Sch A. Input'!$H$14:$CJ$14,"Total",'Sch A. Input'!$H$13:$CJ$13,"&lt;="&amp;$I$7))&gt;'Sch D. Workings'!$D$12,MIN('Sch D. Workings'!J1727,'Sch D. Workings'!$D$12),'Sch D. Workings'!J1727)))</f>
        <v>0</v>
      </c>
      <c r="I726" s="221">
        <f>'Sch D. Workings'!O1727</f>
        <v>0</v>
      </c>
      <c r="J726" s="82">
        <f>IFERROR(LOOKUP('Sch D. Workings'!L1727,$C$10:$C$14,$B$10:$B$14),0)</f>
        <v>0</v>
      </c>
      <c r="K726" s="99">
        <f>COUNTIFS('Sch D. Workings'!L1727,"&gt;"&amp;$D$14)</f>
        <v>0</v>
      </c>
      <c r="L726" s="300"/>
      <c r="M726" s="78">
        <f>'Sch D. Workings'!Q1727</f>
        <v>0</v>
      </c>
      <c r="N726" s="309">
        <f>IF(OR('Sch D. Workings'!D720="",$D$7&lt;=I$7,M726=0),0,(IF(H726='Sch D. Workings'!$D$12,"Exceeded Cap",IF((SUMIFS('Sch A. Input'!H718:CJ718,'Sch A. Input'!$H$14:$CJ$14,"Total",'Sch A. Input'!$H$13:$CJ$13,"&lt;="&amp;$O$7))&gt;'Sch D. Workings'!$D$12,MIN('Sch D. Workings'!T1727,'Sch D. Workings'!$D$12-H726),'Sch D. Workings'!T1727))))</f>
        <v>0</v>
      </c>
      <c r="O726" s="221">
        <f>'Sch D. Workings'!Y1727</f>
        <v>0</v>
      </c>
      <c r="P726" s="82">
        <f>IFERROR(LOOKUP('Sch D. Workings'!V1727,$C$10:$C$14,$B$10:$B$14),0)</f>
        <v>0</v>
      </c>
      <c r="Q726" s="99">
        <f>COUNTIFS('Sch D. Workings'!V1727,"&gt;"&amp;$D$14)</f>
        <v>0</v>
      </c>
      <c r="R726" s="85"/>
      <c r="S726" s="78">
        <f>'Sch D. Workings'!AA1727</f>
        <v>0</v>
      </c>
      <c r="T726" s="309">
        <f>IF(OR('Sch D. Workings'!D720="",$D$7&lt;=O$7,S726=0),0,IF(OR(N726="Exceeded Cap",SUM(H726,N726)='Sch D. Workings'!$D$12),"Exceeded cap",IF((SUMIFS('Sch A. Input'!H718:CJ718,'Sch A. Input'!$H$14:$CJ$14,"Total",'Sch A. Input'!$H$13:$CJ$13,"&lt;="&amp;$U$7))&gt;'Sch D. Workings'!$D$12,MIN('Sch D. Workings'!AD1727,'Sch D. Workings'!$D$12-N726-H726),'Sch D. Workings'!AD1727)))</f>
        <v>0</v>
      </c>
      <c r="U726" s="221">
        <f>'Sch D. Workings'!AI1727</f>
        <v>0</v>
      </c>
      <c r="V726" s="82">
        <f>IFERROR(LOOKUP('Sch D. Workings'!AF1727,$C$10:$C$14,$B$10:$B$14),0)</f>
        <v>0</v>
      </c>
      <c r="W726" s="99">
        <f>COUNTIFS('Sch D. Workings'!AF1727,"&gt;"&amp;$D$14)</f>
        <v>0</v>
      </c>
      <c r="X726" s="85"/>
      <c r="Y726" s="78">
        <f>'Sch D. Workings'!AK1727</f>
        <v>0</v>
      </c>
      <c r="Z726" s="309">
        <f>IF(OR('Sch D. Workings'!D720="",$D$7&lt;=U$7,Y726=0),0,IF(OR(T726="Exceeded Cap",N726="Exceeded Cap",SUM(H726,N726,T726)='Sch D. Workings'!$D$12),"Exceeded Cap",IF((SUMIFS('Sch A. Input'!H718:CJ718,'Sch A. Input'!$H$14:$CJ$14,"Total",'Sch A. Input'!$H$13:$CJ$13,"&lt;="&amp;$AA$7))&gt;'Sch D. Workings'!$D$12,MIN('Sch D. Workings'!AN1727,'Sch D. Workings'!$D$12-N726-T726-H726),'Sch D. Workings'!AN1727)))</f>
        <v>0</v>
      </c>
      <c r="AA726" s="221">
        <f>'Sch D. Workings'!AS1727</f>
        <v>0</v>
      </c>
      <c r="AB726" s="82">
        <f>IFERROR(LOOKUP('Sch D. Workings'!AP1727,$C$10:$C$14,$B$10:$B$14),0)</f>
        <v>0</v>
      </c>
      <c r="AC726" s="99">
        <f>COUNTIFS('Sch D. Workings'!AP1727,"&gt;"&amp;$D$14)</f>
        <v>0</v>
      </c>
    </row>
    <row r="727" spans="3:29" x14ac:dyDescent="0.35">
      <c r="C727" s="81" t="str">
        <f>IF('Sch A. Input'!B719="","",'Sch A. Input'!B719)</f>
        <v/>
      </c>
      <c r="D727" s="81" t="str">
        <f>IF('Sch A. Input'!C719="","",'Sch A. Input'!C719)</f>
        <v/>
      </c>
      <c r="E727" s="85"/>
      <c r="F727" s="85"/>
      <c r="G727" s="99">
        <f>'Sch D. Workings'!G1728</f>
        <v>0</v>
      </c>
      <c r="H727" s="310">
        <f>IF(OR('Sch D. Workings'!D721="",G727=0),0,(IF((SUMIFS('Sch A. Input'!H719:CJ719,'Sch A. Input'!$H$14:$CJ$14,"Total",'Sch A. Input'!$H$13:$CJ$13,"&lt;="&amp;$I$7))&gt;'Sch D. Workings'!$D$12,MIN('Sch D. Workings'!J1728,'Sch D. Workings'!$D$12),'Sch D. Workings'!J1728)))</f>
        <v>0</v>
      </c>
      <c r="I727" s="221">
        <f>'Sch D. Workings'!O1728</f>
        <v>0</v>
      </c>
      <c r="J727" s="82">
        <f>IFERROR(LOOKUP('Sch D. Workings'!L1728,$C$10:$C$14,$B$10:$B$14),0)</f>
        <v>0</v>
      </c>
      <c r="K727" s="99">
        <f>COUNTIFS('Sch D. Workings'!L1728,"&gt;"&amp;$D$14)</f>
        <v>0</v>
      </c>
      <c r="L727" s="300"/>
      <c r="M727" s="78">
        <f>'Sch D. Workings'!Q1728</f>
        <v>0</v>
      </c>
      <c r="N727" s="309">
        <f>IF(OR('Sch D. Workings'!D721="",$D$7&lt;=I$7,M727=0),0,(IF(H727='Sch D. Workings'!$D$12,"Exceeded Cap",IF((SUMIFS('Sch A. Input'!H719:CJ719,'Sch A. Input'!$H$14:$CJ$14,"Total",'Sch A. Input'!$H$13:$CJ$13,"&lt;="&amp;$O$7))&gt;'Sch D. Workings'!$D$12,MIN('Sch D. Workings'!T1728,'Sch D. Workings'!$D$12-H727),'Sch D. Workings'!T1728))))</f>
        <v>0</v>
      </c>
      <c r="O727" s="221">
        <f>'Sch D. Workings'!Y1728</f>
        <v>0</v>
      </c>
      <c r="P727" s="82">
        <f>IFERROR(LOOKUP('Sch D. Workings'!V1728,$C$10:$C$14,$B$10:$B$14),0)</f>
        <v>0</v>
      </c>
      <c r="Q727" s="99">
        <f>COUNTIFS('Sch D. Workings'!V1728,"&gt;"&amp;$D$14)</f>
        <v>0</v>
      </c>
      <c r="R727" s="85"/>
      <c r="S727" s="78">
        <f>'Sch D. Workings'!AA1728</f>
        <v>0</v>
      </c>
      <c r="T727" s="309">
        <f>IF(OR('Sch D. Workings'!D721="",$D$7&lt;=O$7,S727=0),0,IF(OR(N727="Exceeded Cap",SUM(H727,N727)='Sch D. Workings'!$D$12),"Exceeded cap",IF((SUMIFS('Sch A. Input'!H719:CJ719,'Sch A. Input'!$H$14:$CJ$14,"Total",'Sch A. Input'!$H$13:$CJ$13,"&lt;="&amp;$U$7))&gt;'Sch D. Workings'!$D$12,MIN('Sch D. Workings'!AD1728,'Sch D. Workings'!$D$12-N727-H727),'Sch D. Workings'!AD1728)))</f>
        <v>0</v>
      </c>
      <c r="U727" s="221">
        <f>'Sch D. Workings'!AI1728</f>
        <v>0</v>
      </c>
      <c r="V727" s="82">
        <f>IFERROR(LOOKUP('Sch D. Workings'!AF1728,$C$10:$C$14,$B$10:$B$14),0)</f>
        <v>0</v>
      </c>
      <c r="W727" s="99">
        <f>COUNTIFS('Sch D. Workings'!AF1728,"&gt;"&amp;$D$14)</f>
        <v>0</v>
      </c>
      <c r="X727" s="85"/>
      <c r="Y727" s="78">
        <f>'Sch D. Workings'!AK1728</f>
        <v>0</v>
      </c>
      <c r="Z727" s="309">
        <f>IF(OR('Sch D. Workings'!D721="",$D$7&lt;=U$7,Y727=0),0,IF(OR(T727="Exceeded Cap",N727="Exceeded Cap",SUM(H727,N727,T727)='Sch D. Workings'!$D$12),"Exceeded Cap",IF((SUMIFS('Sch A. Input'!H719:CJ719,'Sch A. Input'!$H$14:$CJ$14,"Total",'Sch A. Input'!$H$13:$CJ$13,"&lt;="&amp;$AA$7))&gt;'Sch D. Workings'!$D$12,MIN('Sch D. Workings'!AN1728,'Sch D. Workings'!$D$12-N727-T727-H727),'Sch D. Workings'!AN1728)))</f>
        <v>0</v>
      </c>
      <c r="AA727" s="221">
        <f>'Sch D. Workings'!AS1728</f>
        <v>0</v>
      </c>
      <c r="AB727" s="82">
        <f>IFERROR(LOOKUP('Sch D. Workings'!AP1728,$C$10:$C$14,$B$10:$B$14),0)</f>
        <v>0</v>
      </c>
      <c r="AC727" s="99">
        <f>COUNTIFS('Sch D. Workings'!AP1728,"&gt;"&amp;$D$14)</f>
        <v>0</v>
      </c>
    </row>
    <row r="728" spans="3:29" x14ac:dyDescent="0.35">
      <c r="C728" s="81" t="str">
        <f>IF('Sch A. Input'!B720="","",'Sch A. Input'!B720)</f>
        <v/>
      </c>
      <c r="D728" s="81" t="str">
        <f>IF('Sch A. Input'!C720="","",'Sch A. Input'!C720)</f>
        <v/>
      </c>
      <c r="E728" s="85"/>
      <c r="F728" s="85"/>
      <c r="G728" s="99">
        <f>'Sch D. Workings'!G1729</f>
        <v>0</v>
      </c>
      <c r="H728" s="310">
        <f>IF(OR('Sch D. Workings'!D722="",G728=0),0,(IF((SUMIFS('Sch A. Input'!H720:CJ720,'Sch A. Input'!$H$14:$CJ$14,"Total",'Sch A. Input'!$H$13:$CJ$13,"&lt;="&amp;$I$7))&gt;'Sch D. Workings'!$D$12,MIN('Sch D. Workings'!J1729,'Sch D. Workings'!$D$12),'Sch D. Workings'!J1729)))</f>
        <v>0</v>
      </c>
      <c r="I728" s="221">
        <f>'Sch D. Workings'!O1729</f>
        <v>0</v>
      </c>
      <c r="J728" s="82">
        <f>IFERROR(LOOKUP('Sch D. Workings'!L1729,$C$10:$C$14,$B$10:$B$14),0)</f>
        <v>0</v>
      </c>
      <c r="K728" s="99">
        <f>COUNTIFS('Sch D. Workings'!L1729,"&gt;"&amp;$D$14)</f>
        <v>0</v>
      </c>
      <c r="L728" s="300"/>
      <c r="M728" s="78">
        <f>'Sch D. Workings'!Q1729</f>
        <v>0</v>
      </c>
      <c r="N728" s="309">
        <f>IF(OR('Sch D. Workings'!D722="",$D$7&lt;=I$7,M728=0),0,(IF(H728='Sch D. Workings'!$D$12,"Exceeded Cap",IF((SUMIFS('Sch A. Input'!H720:CJ720,'Sch A. Input'!$H$14:$CJ$14,"Total",'Sch A. Input'!$H$13:$CJ$13,"&lt;="&amp;$O$7))&gt;'Sch D. Workings'!$D$12,MIN('Sch D. Workings'!T1729,'Sch D. Workings'!$D$12-H728),'Sch D. Workings'!T1729))))</f>
        <v>0</v>
      </c>
      <c r="O728" s="221">
        <f>'Sch D. Workings'!Y1729</f>
        <v>0</v>
      </c>
      <c r="P728" s="82">
        <f>IFERROR(LOOKUP('Sch D. Workings'!V1729,$C$10:$C$14,$B$10:$B$14),0)</f>
        <v>0</v>
      </c>
      <c r="Q728" s="99">
        <f>COUNTIFS('Sch D. Workings'!V1729,"&gt;"&amp;$D$14)</f>
        <v>0</v>
      </c>
      <c r="R728" s="85"/>
      <c r="S728" s="78">
        <f>'Sch D. Workings'!AA1729</f>
        <v>0</v>
      </c>
      <c r="T728" s="309">
        <f>IF(OR('Sch D. Workings'!D722="",$D$7&lt;=O$7,S728=0),0,IF(OR(N728="Exceeded Cap",SUM(H728,N728)='Sch D. Workings'!$D$12),"Exceeded cap",IF((SUMIFS('Sch A. Input'!H720:CJ720,'Sch A. Input'!$H$14:$CJ$14,"Total",'Sch A. Input'!$H$13:$CJ$13,"&lt;="&amp;$U$7))&gt;'Sch D. Workings'!$D$12,MIN('Sch D. Workings'!AD1729,'Sch D. Workings'!$D$12-N728-H728),'Sch D. Workings'!AD1729)))</f>
        <v>0</v>
      </c>
      <c r="U728" s="221">
        <f>'Sch D. Workings'!AI1729</f>
        <v>0</v>
      </c>
      <c r="V728" s="82">
        <f>IFERROR(LOOKUP('Sch D. Workings'!AF1729,$C$10:$C$14,$B$10:$B$14),0)</f>
        <v>0</v>
      </c>
      <c r="W728" s="99">
        <f>COUNTIFS('Sch D. Workings'!AF1729,"&gt;"&amp;$D$14)</f>
        <v>0</v>
      </c>
      <c r="X728" s="85"/>
      <c r="Y728" s="78">
        <f>'Sch D. Workings'!AK1729</f>
        <v>0</v>
      </c>
      <c r="Z728" s="309">
        <f>IF(OR('Sch D. Workings'!D722="",$D$7&lt;=U$7,Y728=0),0,IF(OR(T728="Exceeded Cap",N728="Exceeded Cap",SUM(H728,N728,T728)='Sch D. Workings'!$D$12),"Exceeded Cap",IF((SUMIFS('Sch A. Input'!H720:CJ720,'Sch A. Input'!$H$14:$CJ$14,"Total",'Sch A. Input'!$H$13:$CJ$13,"&lt;="&amp;$AA$7))&gt;'Sch D. Workings'!$D$12,MIN('Sch D. Workings'!AN1729,'Sch D. Workings'!$D$12-N728-T728-H728),'Sch D. Workings'!AN1729)))</f>
        <v>0</v>
      </c>
      <c r="AA728" s="221">
        <f>'Sch D. Workings'!AS1729</f>
        <v>0</v>
      </c>
      <c r="AB728" s="82">
        <f>IFERROR(LOOKUP('Sch D. Workings'!AP1729,$C$10:$C$14,$B$10:$B$14),0)</f>
        <v>0</v>
      </c>
      <c r="AC728" s="99">
        <f>COUNTIFS('Sch D. Workings'!AP1729,"&gt;"&amp;$D$14)</f>
        <v>0</v>
      </c>
    </row>
    <row r="729" spans="3:29" x14ac:dyDescent="0.35">
      <c r="C729" s="81" t="str">
        <f>IF('Sch A. Input'!B721="","",'Sch A. Input'!B721)</f>
        <v/>
      </c>
      <c r="D729" s="81" t="str">
        <f>IF('Sch A. Input'!C721="","",'Sch A. Input'!C721)</f>
        <v/>
      </c>
      <c r="E729" s="85"/>
      <c r="F729" s="85"/>
      <c r="G729" s="99">
        <f>'Sch D. Workings'!G1730</f>
        <v>0</v>
      </c>
      <c r="H729" s="310">
        <f>IF(OR('Sch D. Workings'!D723="",G729=0),0,(IF((SUMIFS('Sch A. Input'!H721:CJ721,'Sch A. Input'!$H$14:$CJ$14,"Total",'Sch A. Input'!$H$13:$CJ$13,"&lt;="&amp;$I$7))&gt;'Sch D. Workings'!$D$12,MIN('Sch D. Workings'!J1730,'Sch D. Workings'!$D$12),'Sch D. Workings'!J1730)))</f>
        <v>0</v>
      </c>
      <c r="I729" s="221">
        <f>'Sch D. Workings'!O1730</f>
        <v>0</v>
      </c>
      <c r="J729" s="82">
        <f>IFERROR(LOOKUP('Sch D. Workings'!L1730,$C$10:$C$14,$B$10:$B$14),0)</f>
        <v>0</v>
      </c>
      <c r="K729" s="99">
        <f>COUNTIFS('Sch D. Workings'!L1730,"&gt;"&amp;$D$14)</f>
        <v>0</v>
      </c>
      <c r="L729" s="300"/>
      <c r="M729" s="78">
        <f>'Sch D. Workings'!Q1730</f>
        <v>0</v>
      </c>
      <c r="N729" s="309">
        <f>IF(OR('Sch D. Workings'!D723="",$D$7&lt;=I$7,M729=0),0,(IF(H729='Sch D. Workings'!$D$12,"Exceeded Cap",IF((SUMIFS('Sch A. Input'!H721:CJ721,'Sch A. Input'!$H$14:$CJ$14,"Total",'Sch A. Input'!$H$13:$CJ$13,"&lt;="&amp;$O$7))&gt;'Sch D. Workings'!$D$12,MIN('Sch D. Workings'!T1730,'Sch D. Workings'!$D$12-H729),'Sch D. Workings'!T1730))))</f>
        <v>0</v>
      </c>
      <c r="O729" s="221">
        <f>'Sch D. Workings'!Y1730</f>
        <v>0</v>
      </c>
      <c r="P729" s="82">
        <f>IFERROR(LOOKUP('Sch D. Workings'!V1730,$C$10:$C$14,$B$10:$B$14),0)</f>
        <v>0</v>
      </c>
      <c r="Q729" s="99">
        <f>COUNTIFS('Sch D. Workings'!V1730,"&gt;"&amp;$D$14)</f>
        <v>0</v>
      </c>
      <c r="R729" s="85"/>
      <c r="S729" s="78">
        <f>'Sch D. Workings'!AA1730</f>
        <v>0</v>
      </c>
      <c r="T729" s="309">
        <f>IF(OR('Sch D. Workings'!D723="",$D$7&lt;=O$7,S729=0),0,IF(OR(N729="Exceeded Cap",SUM(H729,N729)='Sch D. Workings'!$D$12),"Exceeded cap",IF((SUMIFS('Sch A. Input'!H721:CJ721,'Sch A. Input'!$H$14:$CJ$14,"Total",'Sch A. Input'!$H$13:$CJ$13,"&lt;="&amp;$U$7))&gt;'Sch D. Workings'!$D$12,MIN('Sch D. Workings'!AD1730,'Sch D. Workings'!$D$12-N729-H729),'Sch D. Workings'!AD1730)))</f>
        <v>0</v>
      </c>
      <c r="U729" s="221">
        <f>'Sch D. Workings'!AI1730</f>
        <v>0</v>
      </c>
      <c r="V729" s="82">
        <f>IFERROR(LOOKUP('Sch D. Workings'!AF1730,$C$10:$C$14,$B$10:$B$14),0)</f>
        <v>0</v>
      </c>
      <c r="W729" s="99">
        <f>COUNTIFS('Sch D. Workings'!AF1730,"&gt;"&amp;$D$14)</f>
        <v>0</v>
      </c>
      <c r="X729" s="85"/>
      <c r="Y729" s="78">
        <f>'Sch D. Workings'!AK1730</f>
        <v>0</v>
      </c>
      <c r="Z729" s="309">
        <f>IF(OR('Sch D. Workings'!D723="",$D$7&lt;=U$7,Y729=0),0,IF(OR(T729="Exceeded Cap",N729="Exceeded Cap",SUM(H729,N729,T729)='Sch D. Workings'!$D$12),"Exceeded Cap",IF((SUMIFS('Sch A. Input'!H721:CJ721,'Sch A. Input'!$H$14:$CJ$14,"Total",'Sch A. Input'!$H$13:$CJ$13,"&lt;="&amp;$AA$7))&gt;'Sch D. Workings'!$D$12,MIN('Sch D. Workings'!AN1730,'Sch D. Workings'!$D$12-N729-T729-H729),'Sch D. Workings'!AN1730)))</f>
        <v>0</v>
      </c>
      <c r="AA729" s="221">
        <f>'Sch D. Workings'!AS1730</f>
        <v>0</v>
      </c>
      <c r="AB729" s="82">
        <f>IFERROR(LOOKUP('Sch D. Workings'!AP1730,$C$10:$C$14,$B$10:$B$14),0)</f>
        <v>0</v>
      </c>
      <c r="AC729" s="99">
        <f>COUNTIFS('Sch D. Workings'!AP1730,"&gt;"&amp;$D$14)</f>
        <v>0</v>
      </c>
    </row>
    <row r="730" spans="3:29" x14ac:dyDescent="0.35">
      <c r="C730" s="81" t="str">
        <f>IF('Sch A. Input'!B722="","",'Sch A. Input'!B722)</f>
        <v/>
      </c>
      <c r="D730" s="81" t="str">
        <f>IF('Sch A. Input'!C722="","",'Sch A. Input'!C722)</f>
        <v/>
      </c>
      <c r="E730" s="85"/>
      <c r="F730" s="85"/>
      <c r="G730" s="99">
        <f>'Sch D. Workings'!G1731</f>
        <v>0</v>
      </c>
      <c r="H730" s="310">
        <f>IF(OR('Sch D. Workings'!D724="",G730=0),0,(IF((SUMIFS('Sch A. Input'!H722:CJ722,'Sch A. Input'!$H$14:$CJ$14,"Total",'Sch A. Input'!$H$13:$CJ$13,"&lt;="&amp;$I$7))&gt;'Sch D. Workings'!$D$12,MIN('Sch D. Workings'!J1731,'Sch D. Workings'!$D$12),'Sch D. Workings'!J1731)))</f>
        <v>0</v>
      </c>
      <c r="I730" s="221">
        <f>'Sch D. Workings'!O1731</f>
        <v>0</v>
      </c>
      <c r="J730" s="82">
        <f>IFERROR(LOOKUP('Sch D. Workings'!L1731,$C$10:$C$14,$B$10:$B$14),0)</f>
        <v>0</v>
      </c>
      <c r="K730" s="99">
        <f>COUNTIFS('Sch D. Workings'!L1731,"&gt;"&amp;$D$14)</f>
        <v>0</v>
      </c>
      <c r="L730" s="300"/>
      <c r="M730" s="78">
        <f>'Sch D. Workings'!Q1731</f>
        <v>0</v>
      </c>
      <c r="N730" s="309">
        <f>IF(OR('Sch D. Workings'!D724="",$D$7&lt;=I$7,M730=0),0,(IF(H730='Sch D. Workings'!$D$12,"Exceeded Cap",IF((SUMIFS('Sch A. Input'!H722:CJ722,'Sch A. Input'!$H$14:$CJ$14,"Total",'Sch A. Input'!$H$13:$CJ$13,"&lt;="&amp;$O$7))&gt;'Sch D. Workings'!$D$12,MIN('Sch D. Workings'!T1731,'Sch D. Workings'!$D$12-H730),'Sch D. Workings'!T1731))))</f>
        <v>0</v>
      </c>
      <c r="O730" s="221">
        <f>'Sch D. Workings'!Y1731</f>
        <v>0</v>
      </c>
      <c r="P730" s="82">
        <f>IFERROR(LOOKUP('Sch D. Workings'!V1731,$C$10:$C$14,$B$10:$B$14),0)</f>
        <v>0</v>
      </c>
      <c r="Q730" s="99">
        <f>COUNTIFS('Sch D. Workings'!V1731,"&gt;"&amp;$D$14)</f>
        <v>0</v>
      </c>
      <c r="R730" s="85"/>
      <c r="S730" s="78">
        <f>'Sch D. Workings'!AA1731</f>
        <v>0</v>
      </c>
      <c r="T730" s="309">
        <f>IF(OR('Sch D. Workings'!D724="",$D$7&lt;=O$7,S730=0),0,IF(OR(N730="Exceeded Cap",SUM(H730,N730)='Sch D. Workings'!$D$12),"Exceeded cap",IF((SUMIFS('Sch A. Input'!H722:CJ722,'Sch A. Input'!$H$14:$CJ$14,"Total",'Sch A. Input'!$H$13:$CJ$13,"&lt;="&amp;$U$7))&gt;'Sch D. Workings'!$D$12,MIN('Sch D. Workings'!AD1731,'Sch D. Workings'!$D$12-N730-H730),'Sch D. Workings'!AD1731)))</f>
        <v>0</v>
      </c>
      <c r="U730" s="221">
        <f>'Sch D. Workings'!AI1731</f>
        <v>0</v>
      </c>
      <c r="V730" s="82">
        <f>IFERROR(LOOKUP('Sch D. Workings'!AF1731,$C$10:$C$14,$B$10:$B$14),0)</f>
        <v>0</v>
      </c>
      <c r="W730" s="99">
        <f>COUNTIFS('Sch D. Workings'!AF1731,"&gt;"&amp;$D$14)</f>
        <v>0</v>
      </c>
      <c r="X730" s="85"/>
      <c r="Y730" s="78">
        <f>'Sch D. Workings'!AK1731</f>
        <v>0</v>
      </c>
      <c r="Z730" s="309">
        <f>IF(OR('Sch D. Workings'!D724="",$D$7&lt;=U$7,Y730=0),0,IF(OR(T730="Exceeded Cap",N730="Exceeded Cap",SUM(H730,N730,T730)='Sch D. Workings'!$D$12),"Exceeded Cap",IF((SUMIFS('Sch A. Input'!H722:CJ722,'Sch A. Input'!$H$14:$CJ$14,"Total",'Sch A. Input'!$H$13:$CJ$13,"&lt;="&amp;$AA$7))&gt;'Sch D. Workings'!$D$12,MIN('Sch D. Workings'!AN1731,'Sch D. Workings'!$D$12-N730-T730-H730),'Sch D. Workings'!AN1731)))</f>
        <v>0</v>
      </c>
      <c r="AA730" s="221">
        <f>'Sch D. Workings'!AS1731</f>
        <v>0</v>
      </c>
      <c r="AB730" s="82">
        <f>IFERROR(LOOKUP('Sch D. Workings'!AP1731,$C$10:$C$14,$B$10:$B$14),0)</f>
        <v>0</v>
      </c>
      <c r="AC730" s="99">
        <f>COUNTIFS('Sch D. Workings'!AP1731,"&gt;"&amp;$D$14)</f>
        <v>0</v>
      </c>
    </row>
    <row r="731" spans="3:29" x14ac:dyDescent="0.35">
      <c r="C731" s="81" t="str">
        <f>IF('Sch A. Input'!B723="","",'Sch A. Input'!B723)</f>
        <v/>
      </c>
      <c r="D731" s="81" t="str">
        <f>IF('Sch A. Input'!C723="","",'Sch A. Input'!C723)</f>
        <v/>
      </c>
      <c r="E731" s="85"/>
      <c r="F731" s="85"/>
      <c r="G731" s="99">
        <f>'Sch D. Workings'!G1732</f>
        <v>0</v>
      </c>
      <c r="H731" s="310">
        <f>IF(OR('Sch D. Workings'!D725="",G731=0),0,(IF((SUMIFS('Sch A. Input'!H723:CJ723,'Sch A. Input'!$H$14:$CJ$14,"Total",'Sch A. Input'!$H$13:$CJ$13,"&lt;="&amp;$I$7))&gt;'Sch D. Workings'!$D$12,MIN('Sch D. Workings'!J1732,'Sch D. Workings'!$D$12),'Sch D. Workings'!J1732)))</f>
        <v>0</v>
      </c>
      <c r="I731" s="221">
        <f>'Sch D. Workings'!O1732</f>
        <v>0</v>
      </c>
      <c r="J731" s="82">
        <f>IFERROR(LOOKUP('Sch D. Workings'!L1732,$C$10:$C$14,$B$10:$B$14),0)</f>
        <v>0</v>
      </c>
      <c r="K731" s="99">
        <f>COUNTIFS('Sch D. Workings'!L1732,"&gt;"&amp;$D$14)</f>
        <v>0</v>
      </c>
      <c r="L731" s="300"/>
      <c r="M731" s="78">
        <f>'Sch D. Workings'!Q1732</f>
        <v>0</v>
      </c>
      <c r="N731" s="309">
        <f>IF(OR('Sch D. Workings'!D725="",$D$7&lt;=I$7,M731=0),0,(IF(H731='Sch D. Workings'!$D$12,"Exceeded Cap",IF((SUMIFS('Sch A. Input'!H723:CJ723,'Sch A. Input'!$H$14:$CJ$14,"Total",'Sch A. Input'!$H$13:$CJ$13,"&lt;="&amp;$O$7))&gt;'Sch D. Workings'!$D$12,MIN('Sch D. Workings'!T1732,'Sch D. Workings'!$D$12-H731),'Sch D. Workings'!T1732))))</f>
        <v>0</v>
      </c>
      <c r="O731" s="221">
        <f>'Sch D. Workings'!Y1732</f>
        <v>0</v>
      </c>
      <c r="P731" s="82">
        <f>IFERROR(LOOKUP('Sch D. Workings'!V1732,$C$10:$C$14,$B$10:$B$14),0)</f>
        <v>0</v>
      </c>
      <c r="Q731" s="99">
        <f>COUNTIFS('Sch D. Workings'!V1732,"&gt;"&amp;$D$14)</f>
        <v>0</v>
      </c>
      <c r="R731" s="85"/>
      <c r="S731" s="78">
        <f>'Sch D. Workings'!AA1732</f>
        <v>0</v>
      </c>
      <c r="T731" s="309">
        <f>IF(OR('Sch D. Workings'!D725="",$D$7&lt;=O$7,S731=0),0,IF(OR(N731="Exceeded Cap",SUM(H731,N731)='Sch D. Workings'!$D$12),"Exceeded cap",IF((SUMIFS('Sch A. Input'!H723:CJ723,'Sch A. Input'!$H$14:$CJ$14,"Total",'Sch A. Input'!$H$13:$CJ$13,"&lt;="&amp;$U$7))&gt;'Sch D. Workings'!$D$12,MIN('Sch D. Workings'!AD1732,'Sch D. Workings'!$D$12-N731-H731),'Sch D. Workings'!AD1732)))</f>
        <v>0</v>
      </c>
      <c r="U731" s="221">
        <f>'Sch D. Workings'!AI1732</f>
        <v>0</v>
      </c>
      <c r="V731" s="82">
        <f>IFERROR(LOOKUP('Sch D. Workings'!AF1732,$C$10:$C$14,$B$10:$B$14),0)</f>
        <v>0</v>
      </c>
      <c r="W731" s="99">
        <f>COUNTIFS('Sch D. Workings'!AF1732,"&gt;"&amp;$D$14)</f>
        <v>0</v>
      </c>
      <c r="X731" s="85"/>
      <c r="Y731" s="78">
        <f>'Sch D. Workings'!AK1732</f>
        <v>0</v>
      </c>
      <c r="Z731" s="309">
        <f>IF(OR('Sch D. Workings'!D725="",$D$7&lt;=U$7,Y731=0),0,IF(OR(T731="Exceeded Cap",N731="Exceeded Cap",SUM(H731,N731,T731)='Sch D. Workings'!$D$12),"Exceeded Cap",IF((SUMIFS('Sch A. Input'!H723:CJ723,'Sch A. Input'!$H$14:$CJ$14,"Total",'Sch A. Input'!$H$13:$CJ$13,"&lt;="&amp;$AA$7))&gt;'Sch D. Workings'!$D$12,MIN('Sch D. Workings'!AN1732,'Sch D. Workings'!$D$12-N731-T731-H731),'Sch D. Workings'!AN1732)))</f>
        <v>0</v>
      </c>
      <c r="AA731" s="221">
        <f>'Sch D. Workings'!AS1732</f>
        <v>0</v>
      </c>
      <c r="AB731" s="82">
        <f>IFERROR(LOOKUP('Sch D. Workings'!AP1732,$C$10:$C$14,$B$10:$B$14),0)</f>
        <v>0</v>
      </c>
      <c r="AC731" s="99">
        <f>COUNTIFS('Sch D. Workings'!AP1732,"&gt;"&amp;$D$14)</f>
        <v>0</v>
      </c>
    </row>
    <row r="732" spans="3:29" x14ac:dyDescent="0.35">
      <c r="C732" s="81" t="str">
        <f>IF('Sch A. Input'!B724="","",'Sch A. Input'!B724)</f>
        <v/>
      </c>
      <c r="D732" s="81" t="str">
        <f>IF('Sch A. Input'!C724="","",'Sch A. Input'!C724)</f>
        <v/>
      </c>
      <c r="E732" s="85"/>
      <c r="F732" s="85"/>
      <c r="G732" s="99">
        <f>'Sch D. Workings'!G1733</f>
        <v>0</v>
      </c>
      <c r="H732" s="310">
        <f>IF(OR('Sch D. Workings'!D726="",G732=0),0,(IF((SUMIFS('Sch A. Input'!H724:CJ724,'Sch A. Input'!$H$14:$CJ$14,"Total",'Sch A. Input'!$H$13:$CJ$13,"&lt;="&amp;$I$7))&gt;'Sch D. Workings'!$D$12,MIN('Sch D. Workings'!J1733,'Sch D. Workings'!$D$12),'Sch D. Workings'!J1733)))</f>
        <v>0</v>
      </c>
      <c r="I732" s="221">
        <f>'Sch D. Workings'!O1733</f>
        <v>0</v>
      </c>
      <c r="J732" s="82">
        <f>IFERROR(LOOKUP('Sch D. Workings'!L1733,$C$10:$C$14,$B$10:$B$14),0)</f>
        <v>0</v>
      </c>
      <c r="K732" s="99">
        <f>COUNTIFS('Sch D. Workings'!L1733,"&gt;"&amp;$D$14)</f>
        <v>0</v>
      </c>
      <c r="L732" s="300"/>
      <c r="M732" s="78">
        <f>'Sch D. Workings'!Q1733</f>
        <v>0</v>
      </c>
      <c r="N732" s="309">
        <f>IF(OR('Sch D. Workings'!D726="",$D$7&lt;=I$7,M732=0),0,(IF(H732='Sch D. Workings'!$D$12,"Exceeded Cap",IF((SUMIFS('Sch A. Input'!H724:CJ724,'Sch A. Input'!$H$14:$CJ$14,"Total",'Sch A. Input'!$H$13:$CJ$13,"&lt;="&amp;$O$7))&gt;'Sch D. Workings'!$D$12,MIN('Sch D. Workings'!T1733,'Sch D. Workings'!$D$12-H732),'Sch D. Workings'!T1733))))</f>
        <v>0</v>
      </c>
      <c r="O732" s="221">
        <f>'Sch D. Workings'!Y1733</f>
        <v>0</v>
      </c>
      <c r="P732" s="82">
        <f>IFERROR(LOOKUP('Sch D. Workings'!V1733,$C$10:$C$14,$B$10:$B$14),0)</f>
        <v>0</v>
      </c>
      <c r="Q732" s="99">
        <f>COUNTIFS('Sch D. Workings'!V1733,"&gt;"&amp;$D$14)</f>
        <v>0</v>
      </c>
      <c r="R732" s="85"/>
      <c r="S732" s="78">
        <f>'Sch D. Workings'!AA1733</f>
        <v>0</v>
      </c>
      <c r="T732" s="309">
        <f>IF(OR('Sch D. Workings'!D726="",$D$7&lt;=O$7,S732=0),0,IF(OR(N732="Exceeded Cap",SUM(H732,N732)='Sch D. Workings'!$D$12),"Exceeded cap",IF((SUMIFS('Sch A. Input'!H724:CJ724,'Sch A. Input'!$H$14:$CJ$14,"Total",'Sch A. Input'!$H$13:$CJ$13,"&lt;="&amp;$U$7))&gt;'Sch D. Workings'!$D$12,MIN('Sch D. Workings'!AD1733,'Sch D. Workings'!$D$12-N732-H732),'Sch D. Workings'!AD1733)))</f>
        <v>0</v>
      </c>
      <c r="U732" s="221">
        <f>'Sch D. Workings'!AI1733</f>
        <v>0</v>
      </c>
      <c r="V732" s="82">
        <f>IFERROR(LOOKUP('Sch D. Workings'!AF1733,$C$10:$C$14,$B$10:$B$14),0)</f>
        <v>0</v>
      </c>
      <c r="W732" s="99">
        <f>COUNTIFS('Sch D. Workings'!AF1733,"&gt;"&amp;$D$14)</f>
        <v>0</v>
      </c>
      <c r="X732" s="85"/>
      <c r="Y732" s="78">
        <f>'Sch D. Workings'!AK1733</f>
        <v>0</v>
      </c>
      <c r="Z732" s="309">
        <f>IF(OR('Sch D. Workings'!D726="",$D$7&lt;=U$7,Y732=0),0,IF(OR(T732="Exceeded Cap",N732="Exceeded Cap",SUM(H732,N732,T732)='Sch D. Workings'!$D$12),"Exceeded Cap",IF((SUMIFS('Sch A. Input'!H724:CJ724,'Sch A. Input'!$H$14:$CJ$14,"Total",'Sch A. Input'!$H$13:$CJ$13,"&lt;="&amp;$AA$7))&gt;'Sch D. Workings'!$D$12,MIN('Sch D. Workings'!AN1733,'Sch D. Workings'!$D$12-N732-T732-H732),'Sch D. Workings'!AN1733)))</f>
        <v>0</v>
      </c>
      <c r="AA732" s="221">
        <f>'Sch D. Workings'!AS1733</f>
        <v>0</v>
      </c>
      <c r="AB732" s="82">
        <f>IFERROR(LOOKUP('Sch D. Workings'!AP1733,$C$10:$C$14,$B$10:$B$14),0)</f>
        <v>0</v>
      </c>
      <c r="AC732" s="99">
        <f>COUNTIFS('Sch D. Workings'!AP1733,"&gt;"&amp;$D$14)</f>
        <v>0</v>
      </c>
    </row>
    <row r="733" spans="3:29" x14ac:dyDescent="0.35">
      <c r="C733" s="81" t="str">
        <f>IF('Sch A. Input'!B725="","",'Sch A. Input'!B725)</f>
        <v/>
      </c>
      <c r="D733" s="81" t="str">
        <f>IF('Sch A. Input'!C725="","",'Sch A. Input'!C725)</f>
        <v/>
      </c>
      <c r="E733" s="85"/>
      <c r="F733" s="85"/>
      <c r="G733" s="99">
        <f>'Sch D. Workings'!G1734</f>
        <v>0</v>
      </c>
      <c r="H733" s="310">
        <f>IF(OR('Sch D. Workings'!D727="",G733=0),0,(IF((SUMIFS('Sch A. Input'!H725:CJ725,'Sch A. Input'!$H$14:$CJ$14,"Total",'Sch A. Input'!$H$13:$CJ$13,"&lt;="&amp;$I$7))&gt;'Sch D. Workings'!$D$12,MIN('Sch D. Workings'!J1734,'Sch D. Workings'!$D$12),'Sch D. Workings'!J1734)))</f>
        <v>0</v>
      </c>
      <c r="I733" s="221">
        <f>'Sch D. Workings'!O1734</f>
        <v>0</v>
      </c>
      <c r="J733" s="82">
        <f>IFERROR(LOOKUP('Sch D. Workings'!L1734,$C$10:$C$14,$B$10:$B$14),0)</f>
        <v>0</v>
      </c>
      <c r="K733" s="99">
        <f>COUNTIFS('Sch D. Workings'!L1734,"&gt;"&amp;$D$14)</f>
        <v>0</v>
      </c>
      <c r="L733" s="300"/>
      <c r="M733" s="78">
        <f>'Sch D. Workings'!Q1734</f>
        <v>0</v>
      </c>
      <c r="N733" s="309">
        <f>IF(OR('Sch D. Workings'!D727="",$D$7&lt;=I$7,M733=0),0,(IF(H733='Sch D. Workings'!$D$12,"Exceeded Cap",IF((SUMIFS('Sch A. Input'!H725:CJ725,'Sch A. Input'!$H$14:$CJ$14,"Total",'Sch A. Input'!$H$13:$CJ$13,"&lt;="&amp;$O$7))&gt;'Sch D. Workings'!$D$12,MIN('Sch D. Workings'!T1734,'Sch D. Workings'!$D$12-H733),'Sch D. Workings'!T1734))))</f>
        <v>0</v>
      </c>
      <c r="O733" s="221">
        <f>'Sch D. Workings'!Y1734</f>
        <v>0</v>
      </c>
      <c r="P733" s="82">
        <f>IFERROR(LOOKUP('Sch D. Workings'!V1734,$C$10:$C$14,$B$10:$B$14),0)</f>
        <v>0</v>
      </c>
      <c r="Q733" s="99">
        <f>COUNTIFS('Sch D. Workings'!V1734,"&gt;"&amp;$D$14)</f>
        <v>0</v>
      </c>
      <c r="R733" s="85"/>
      <c r="S733" s="78">
        <f>'Sch D. Workings'!AA1734</f>
        <v>0</v>
      </c>
      <c r="T733" s="309">
        <f>IF(OR('Sch D. Workings'!D727="",$D$7&lt;=O$7,S733=0),0,IF(OR(N733="Exceeded Cap",SUM(H733,N733)='Sch D. Workings'!$D$12),"Exceeded cap",IF((SUMIFS('Sch A. Input'!H725:CJ725,'Sch A. Input'!$H$14:$CJ$14,"Total",'Sch A. Input'!$H$13:$CJ$13,"&lt;="&amp;$U$7))&gt;'Sch D. Workings'!$D$12,MIN('Sch D. Workings'!AD1734,'Sch D. Workings'!$D$12-N733-H733),'Sch D. Workings'!AD1734)))</f>
        <v>0</v>
      </c>
      <c r="U733" s="221">
        <f>'Sch D. Workings'!AI1734</f>
        <v>0</v>
      </c>
      <c r="V733" s="82">
        <f>IFERROR(LOOKUP('Sch D. Workings'!AF1734,$C$10:$C$14,$B$10:$B$14),0)</f>
        <v>0</v>
      </c>
      <c r="W733" s="99">
        <f>COUNTIFS('Sch D. Workings'!AF1734,"&gt;"&amp;$D$14)</f>
        <v>0</v>
      </c>
      <c r="X733" s="85"/>
      <c r="Y733" s="78">
        <f>'Sch D. Workings'!AK1734</f>
        <v>0</v>
      </c>
      <c r="Z733" s="309">
        <f>IF(OR('Sch D. Workings'!D727="",$D$7&lt;=U$7,Y733=0),0,IF(OR(T733="Exceeded Cap",N733="Exceeded Cap",SUM(H733,N733,T733)='Sch D. Workings'!$D$12),"Exceeded Cap",IF((SUMIFS('Sch A. Input'!H725:CJ725,'Sch A. Input'!$H$14:$CJ$14,"Total",'Sch A. Input'!$H$13:$CJ$13,"&lt;="&amp;$AA$7))&gt;'Sch D. Workings'!$D$12,MIN('Sch D. Workings'!AN1734,'Sch D. Workings'!$D$12-N733-T733-H733),'Sch D. Workings'!AN1734)))</f>
        <v>0</v>
      </c>
      <c r="AA733" s="221">
        <f>'Sch D. Workings'!AS1734</f>
        <v>0</v>
      </c>
      <c r="AB733" s="82">
        <f>IFERROR(LOOKUP('Sch D. Workings'!AP1734,$C$10:$C$14,$B$10:$B$14),0)</f>
        <v>0</v>
      </c>
      <c r="AC733" s="99">
        <f>COUNTIFS('Sch D. Workings'!AP1734,"&gt;"&amp;$D$14)</f>
        <v>0</v>
      </c>
    </row>
    <row r="734" spans="3:29" x14ac:dyDescent="0.35">
      <c r="C734" s="81" t="str">
        <f>IF('Sch A. Input'!B726="","",'Sch A. Input'!B726)</f>
        <v/>
      </c>
      <c r="D734" s="81" t="str">
        <f>IF('Sch A. Input'!C726="","",'Sch A. Input'!C726)</f>
        <v/>
      </c>
      <c r="E734" s="85"/>
      <c r="F734" s="85"/>
      <c r="G734" s="99">
        <f>'Sch D. Workings'!G1735</f>
        <v>0</v>
      </c>
      <c r="H734" s="310">
        <f>IF(OR('Sch D. Workings'!D728="",G734=0),0,(IF((SUMIFS('Sch A. Input'!H726:CJ726,'Sch A. Input'!$H$14:$CJ$14,"Total",'Sch A. Input'!$H$13:$CJ$13,"&lt;="&amp;$I$7))&gt;'Sch D. Workings'!$D$12,MIN('Sch D. Workings'!J1735,'Sch D. Workings'!$D$12),'Sch D. Workings'!J1735)))</f>
        <v>0</v>
      </c>
      <c r="I734" s="221">
        <f>'Sch D. Workings'!O1735</f>
        <v>0</v>
      </c>
      <c r="J734" s="82">
        <f>IFERROR(LOOKUP('Sch D. Workings'!L1735,$C$10:$C$14,$B$10:$B$14),0)</f>
        <v>0</v>
      </c>
      <c r="K734" s="99">
        <f>COUNTIFS('Sch D. Workings'!L1735,"&gt;"&amp;$D$14)</f>
        <v>0</v>
      </c>
      <c r="L734" s="300"/>
      <c r="M734" s="78">
        <f>'Sch D. Workings'!Q1735</f>
        <v>0</v>
      </c>
      <c r="N734" s="309">
        <f>IF(OR('Sch D. Workings'!D728="",$D$7&lt;=I$7,M734=0),0,(IF(H734='Sch D. Workings'!$D$12,"Exceeded Cap",IF((SUMIFS('Sch A. Input'!H726:CJ726,'Sch A. Input'!$H$14:$CJ$14,"Total",'Sch A. Input'!$H$13:$CJ$13,"&lt;="&amp;$O$7))&gt;'Sch D. Workings'!$D$12,MIN('Sch D. Workings'!T1735,'Sch D. Workings'!$D$12-H734),'Sch D. Workings'!T1735))))</f>
        <v>0</v>
      </c>
      <c r="O734" s="221">
        <f>'Sch D. Workings'!Y1735</f>
        <v>0</v>
      </c>
      <c r="P734" s="82">
        <f>IFERROR(LOOKUP('Sch D. Workings'!V1735,$C$10:$C$14,$B$10:$B$14),0)</f>
        <v>0</v>
      </c>
      <c r="Q734" s="99">
        <f>COUNTIFS('Sch D. Workings'!V1735,"&gt;"&amp;$D$14)</f>
        <v>0</v>
      </c>
      <c r="R734" s="85"/>
      <c r="S734" s="78">
        <f>'Sch D. Workings'!AA1735</f>
        <v>0</v>
      </c>
      <c r="T734" s="309">
        <f>IF(OR('Sch D. Workings'!D728="",$D$7&lt;=O$7,S734=0),0,IF(OR(N734="Exceeded Cap",SUM(H734,N734)='Sch D. Workings'!$D$12),"Exceeded cap",IF((SUMIFS('Sch A. Input'!H726:CJ726,'Sch A. Input'!$H$14:$CJ$14,"Total",'Sch A. Input'!$H$13:$CJ$13,"&lt;="&amp;$U$7))&gt;'Sch D. Workings'!$D$12,MIN('Sch D. Workings'!AD1735,'Sch D. Workings'!$D$12-N734-H734),'Sch D. Workings'!AD1735)))</f>
        <v>0</v>
      </c>
      <c r="U734" s="221">
        <f>'Sch D. Workings'!AI1735</f>
        <v>0</v>
      </c>
      <c r="V734" s="82">
        <f>IFERROR(LOOKUP('Sch D. Workings'!AF1735,$C$10:$C$14,$B$10:$B$14),0)</f>
        <v>0</v>
      </c>
      <c r="W734" s="99">
        <f>COUNTIFS('Sch D. Workings'!AF1735,"&gt;"&amp;$D$14)</f>
        <v>0</v>
      </c>
      <c r="X734" s="85"/>
      <c r="Y734" s="78">
        <f>'Sch D. Workings'!AK1735</f>
        <v>0</v>
      </c>
      <c r="Z734" s="309">
        <f>IF(OR('Sch D. Workings'!D728="",$D$7&lt;=U$7,Y734=0),0,IF(OR(T734="Exceeded Cap",N734="Exceeded Cap",SUM(H734,N734,T734)='Sch D. Workings'!$D$12),"Exceeded Cap",IF((SUMIFS('Sch A. Input'!H726:CJ726,'Sch A. Input'!$H$14:$CJ$14,"Total",'Sch A. Input'!$H$13:$CJ$13,"&lt;="&amp;$AA$7))&gt;'Sch D. Workings'!$D$12,MIN('Sch D. Workings'!AN1735,'Sch D. Workings'!$D$12-N734-T734-H734),'Sch D. Workings'!AN1735)))</f>
        <v>0</v>
      </c>
      <c r="AA734" s="221">
        <f>'Sch D. Workings'!AS1735</f>
        <v>0</v>
      </c>
      <c r="AB734" s="82">
        <f>IFERROR(LOOKUP('Sch D. Workings'!AP1735,$C$10:$C$14,$B$10:$B$14),0)</f>
        <v>0</v>
      </c>
      <c r="AC734" s="99">
        <f>COUNTIFS('Sch D. Workings'!AP1735,"&gt;"&amp;$D$14)</f>
        <v>0</v>
      </c>
    </row>
    <row r="735" spans="3:29" x14ac:dyDescent="0.35">
      <c r="C735" s="81" t="str">
        <f>IF('Sch A. Input'!B727="","",'Sch A. Input'!B727)</f>
        <v/>
      </c>
      <c r="D735" s="81" t="str">
        <f>IF('Sch A. Input'!C727="","",'Sch A. Input'!C727)</f>
        <v/>
      </c>
      <c r="E735" s="85"/>
      <c r="F735" s="85"/>
      <c r="G735" s="99">
        <f>'Sch D. Workings'!G1736</f>
        <v>0</v>
      </c>
      <c r="H735" s="310">
        <f>IF(OR('Sch D. Workings'!D729="",G735=0),0,(IF((SUMIFS('Sch A. Input'!H727:CJ727,'Sch A. Input'!$H$14:$CJ$14,"Total",'Sch A. Input'!$H$13:$CJ$13,"&lt;="&amp;$I$7))&gt;'Sch D. Workings'!$D$12,MIN('Sch D. Workings'!J1736,'Sch D. Workings'!$D$12),'Sch D. Workings'!J1736)))</f>
        <v>0</v>
      </c>
      <c r="I735" s="221">
        <f>'Sch D. Workings'!O1736</f>
        <v>0</v>
      </c>
      <c r="J735" s="82">
        <f>IFERROR(LOOKUP('Sch D. Workings'!L1736,$C$10:$C$14,$B$10:$B$14),0)</f>
        <v>0</v>
      </c>
      <c r="K735" s="99">
        <f>COUNTIFS('Sch D. Workings'!L1736,"&gt;"&amp;$D$14)</f>
        <v>0</v>
      </c>
      <c r="L735" s="300"/>
      <c r="M735" s="78">
        <f>'Sch D. Workings'!Q1736</f>
        <v>0</v>
      </c>
      <c r="N735" s="309">
        <f>IF(OR('Sch D. Workings'!D729="",$D$7&lt;=I$7,M735=0),0,(IF(H735='Sch D. Workings'!$D$12,"Exceeded Cap",IF((SUMIFS('Sch A. Input'!H727:CJ727,'Sch A. Input'!$H$14:$CJ$14,"Total",'Sch A. Input'!$H$13:$CJ$13,"&lt;="&amp;$O$7))&gt;'Sch D. Workings'!$D$12,MIN('Sch D. Workings'!T1736,'Sch D. Workings'!$D$12-H735),'Sch D. Workings'!T1736))))</f>
        <v>0</v>
      </c>
      <c r="O735" s="221">
        <f>'Sch D. Workings'!Y1736</f>
        <v>0</v>
      </c>
      <c r="P735" s="82">
        <f>IFERROR(LOOKUP('Sch D. Workings'!V1736,$C$10:$C$14,$B$10:$B$14),0)</f>
        <v>0</v>
      </c>
      <c r="Q735" s="99">
        <f>COUNTIFS('Sch D. Workings'!V1736,"&gt;"&amp;$D$14)</f>
        <v>0</v>
      </c>
      <c r="R735" s="85"/>
      <c r="S735" s="78">
        <f>'Sch D. Workings'!AA1736</f>
        <v>0</v>
      </c>
      <c r="T735" s="309">
        <f>IF(OR('Sch D. Workings'!D729="",$D$7&lt;=O$7,S735=0),0,IF(OR(N735="Exceeded Cap",SUM(H735,N735)='Sch D. Workings'!$D$12),"Exceeded cap",IF((SUMIFS('Sch A. Input'!H727:CJ727,'Sch A. Input'!$H$14:$CJ$14,"Total",'Sch A. Input'!$H$13:$CJ$13,"&lt;="&amp;$U$7))&gt;'Sch D. Workings'!$D$12,MIN('Sch D. Workings'!AD1736,'Sch D. Workings'!$D$12-N735-H735),'Sch D. Workings'!AD1736)))</f>
        <v>0</v>
      </c>
      <c r="U735" s="221">
        <f>'Sch D. Workings'!AI1736</f>
        <v>0</v>
      </c>
      <c r="V735" s="82">
        <f>IFERROR(LOOKUP('Sch D. Workings'!AF1736,$C$10:$C$14,$B$10:$B$14),0)</f>
        <v>0</v>
      </c>
      <c r="W735" s="99">
        <f>COUNTIFS('Sch D. Workings'!AF1736,"&gt;"&amp;$D$14)</f>
        <v>0</v>
      </c>
      <c r="X735" s="85"/>
      <c r="Y735" s="78">
        <f>'Sch D. Workings'!AK1736</f>
        <v>0</v>
      </c>
      <c r="Z735" s="309">
        <f>IF(OR('Sch D. Workings'!D729="",$D$7&lt;=U$7,Y735=0),0,IF(OR(T735="Exceeded Cap",N735="Exceeded Cap",SUM(H735,N735,T735)='Sch D. Workings'!$D$12),"Exceeded Cap",IF((SUMIFS('Sch A. Input'!H727:CJ727,'Sch A. Input'!$H$14:$CJ$14,"Total",'Sch A. Input'!$H$13:$CJ$13,"&lt;="&amp;$AA$7))&gt;'Sch D. Workings'!$D$12,MIN('Sch D. Workings'!AN1736,'Sch D. Workings'!$D$12-N735-T735-H735),'Sch D. Workings'!AN1736)))</f>
        <v>0</v>
      </c>
      <c r="AA735" s="221">
        <f>'Sch D. Workings'!AS1736</f>
        <v>0</v>
      </c>
      <c r="AB735" s="82">
        <f>IFERROR(LOOKUP('Sch D. Workings'!AP1736,$C$10:$C$14,$B$10:$B$14),0)</f>
        <v>0</v>
      </c>
      <c r="AC735" s="99">
        <f>COUNTIFS('Sch D. Workings'!AP1736,"&gt;"&amp;$D$14)</f>
        <v>0</v>
      </c>
    </row>
    <row r="736" spans="3:29" x14ac:dyDescent="0.35">
      <c r="C736" s="81" t="str">
        <f>IF('Sch A. Input'!B728="","",'Sch A. Input'!B728)</f>
        <v/>
      </c>
      <c r="D736" s="81" t="str">
        <f>IF('Sch A. Input'!C728="","",'Sch A. Input'!C728)</f>
        <v/>
      </c>
      <c r="E736" s="85"/>
      <c r="F736" s="85"/>
      <c r="G736" s="99">
        <f>'Sch D. Workings'!G1737</f>
        <v>0</v>
      </c>
      <c r="H736" s="310">
        <f>IF(OR('Sch D. Workings'!D730="",G736=0),0,(IF((SUMIFS('Sch A. Input'!H728:CJ728,'Sch A. Input'!$H$14:$CJ$14,"Total",'Sch A. Input'!$H$13:$CJ$13,"&lt;="&amp;$I$7))&gt;'Sch D. Workings'!$D$12,MIN('Sch D. Workings'!J1737,'Sch D. Workings'!$D$12),'Sch D. Workings'!J1737)))</f>
        <v>0</v>
      </c>
      <c r="I736" s="221">
        <f>'Sch D. Workings'!O1737</f>
        <v>0</v>
      </c>
      <c r="J736" s="82">
        <f>IFERROR(LOOKUP('Sch D. Workings'!L1737,$C$10:$C$14,$B$10:$B$14),0)</f>
        <v>0</v>
      </c>
      <c r="K736" s="99">
        <f>COUNTIFS('Sch D. Workings'!L1737,"&gt;"&amp;$D$14)</f>
        <v>0</v>
      </c>
      <c r="L736" s="300"/>
      <c r="M736" s="78">
        <f>'Sch D. Workings'!Q1737</f>
        <v>0</v>
      </c>
      <c r="N736" s="309">
        <f>IF(OR('Sch D. Workings'!D730="",$D$7&lt;=I$7,M736=0),0,(IF(H736='Sch D. Workings'!$D$12,"Exceeded Cap",IF((SUMIFS('Sch A. Input'!H728:CJ728,'Sch A. Input'!$H$14:$CJ$14,"Total",'Sch A. Input'!$H$13:$CJ$13,"&lt;="&amp;$O$7))&gt;'Sch D. Workings'!$D$12,MIN('Sch D. Workings'!T1737,'Sch D. Workings'!$D$12-H736),'Sch D. Workings'!T1737))))</f>
        <v>0</v>
      </c>
      <c r="O736" s="221">
        <f>'Sch D. Workings'!Y1737</f>
        <v>0</v>
      </c>
      <c r="P736" s="82">
        <f>IFERROR(LOOKUP('Sch D. Workings'!V1737,$C$10:$C$14,$B$10:$B$14),0)</f>
        <v>0</v>
      </c>
      <c r="Q736" s="99">
        <f>COUNTIFS('Sch D. Workings'!V1737,"&gt;"&amp;$D$14)</f>
        <v>0</v>
      </c>
      <c r="R736" s="85"/>
      <c r="S736" s="78">
        <f>'Sch D. Workings'!AA1737</f>
        <v>0</v>
      </c>
      <c r="T736" s="309">
        <f>IF(OR('Sch D. Workings'!D730="",$D$7&lt;=O$7,S736=0),0,IF(OR(N736="Exceeded Cap",SUM(H736,N736)='Sch D. Workings'!$D$12),"Exceeded cap",IF((SUMIFS('Sch A. Input'!H728:CJ728,'Sch A. Input'!$H$14:$CJ$14,"Total",'Sch A. Input'!$H$13:$CJ$13,"&lt;="&amp;$U$7))&gt;'Sch D. Workings'!$D$12,MIN('Sch D. Workings'!AD1737,'Sch D. Workings'!$D$12-N736-H736),'Sch D. Workings'!AD1737)))</f>
        <v>0</v>
      </c>
      <c r="U736" s="221">
        <f>'Sch D. Workings'!AI1737</f>
        <v>0</v>
      </c>
      <c r="V736" s="82">
        <f>IFERROR(LOOKUP('Sch D. Workings'!AF1737,$C$10:$C$14,$B$10:$B$14),0)</f>
        <v>0</v>
      </c>
      <c r="W736" s="99">
        <f>COUNTIFS('Sch D. Workings'!AF1737,"&gt;"&amp;$D$14)</f>
        <v>0</v>
      </c>
      <c r="X736" s="85"/>
      <c r="Y736" s="78">
        <f>'Sch D. Workings'!AK1737</f>
        <v>0</v>
      </c>
      <c r="Z736" s="309">
        <f>IF(OR('Sch D. Workings'!D730="",$D$7&lt;=U$7,Y736=0),0,IF(OR(T736="Exceeded Cap",N736="Exceeded Cap",SUM(H736,N736,T736)='Sch D. Workings'!$D$12),"Exceeded Cap",IF((SUMIFS('Sch A. Input'!H728:CJ728,'Sch A. Input'!$H$14:$CJ$14,"Total",'Sch A. Input'!$H$13:$CJ$13,"&lt;="&amp;$AA$7))&gt;'Sch D. Workings'!$D$12,MIN('Sch D. Workings'!AN1737,'Sch D. Workings'!$D$12-N736-T736-H736),'Sch D. Workings'!AN1737)))</f>
        <v>0</v>
      </c>
      <c r="AA736" s="221">
        <f>'Sch D. Workings'!AS1737</f>
        <v>0</v>
      </c>
      <c r="AB736" s="82">
        <f>IFERROR(LOOKUP('Sch D. Workings'!AP1737,$C$10:$C$14,$B$10:$B$14),0)</f>
        <v>0</v>
      </c>
      <c r="AC736" s="99">
        <f>COUNTIFS('Sch D. Workings'!AP1737,"&gt;"&amp;$D$14)</f>
        <v>0</v>
      </c>
    </row>
    <row r="737" spans="3:29" x14ac:dyDescent="0.35">
      <c r="C737" s="81" t="str">
        <f>IF('Sch A. Input'!B729="","",'Sch A. Input'!B729)</f>
        <v/>
      </c>
      <c r="D737" s="81" t="str">
        <f>IF('Sch A. Input'!C729="","",'Sch A. Input'!C729)</f>
        <v/>
      </c>
      <c r="E737" s="85"/>
      <c r="F737" s="85"/>
      <c r="G737" s="99">
        <f>'Sch D. Workings'!G1738</f>
        <v>0</v>
      </c>
      <c r="H737" s="310">
        <f>IF(OR('Sch D. Workings'!D731="",G737=0),0,(IF((SUMIFS('Sch A. Input'!H729:CJ729,'Sch A. Input'!$H$14:$CJ$14,"Total",'Sch A. Input'!$H$13:$CJ$13,"&lt;="&amp;$I$7))&gt;'Sch D. Workings'!$D$12,MIN('Sch D. Workings'!J1738,'Sch D. Workings'!$D$12),'Sch D. Workings'!J1738)))</f>
        <v>0</v>
      </c>
      <c r="I737" s="221">
        <f>'Sch D. Workings'!O1738</f>
        <v>0</v>
      </c>
      <c r="J737" s="82">
        <f>IFERROR(LOOKUP('Sch D. Workings'!L1738,$C$10:$C$14,$B$10:$B$14),0)</f>
        <v>0</v>
      </c>
      <c r="K737" s="99">
        <f>COUNTIFS('Sch D. Workings'!L1738,"&gt;"&amp;$D$14)</f>
        <v>0</v>
      </c>
      <c r="L737" s="300"/>
      <c r="M737" s="78">
        <f>'Sch D. Workings'!Q1738</f>
        <v>0</v>
      </c>
      <c r="N737" s="309">
        <f>IF(OR('Sch D. Workings'!D731="",$D$7&lt;=I$7,M737=0),0,(IF(H737='Sch D. Workings'!$D$12,"Exceeded Cap",IF((SUMIFS('Sch A. Input'!H729:CJ729,'Sch A. Input'!$H$14:$CJ$14,"Total",'Sch A. Input'!$H$13:$CJ$13,"&lt;="&amp;$O$7))&gt;'Sch D. Workings'!$D$12,MIN('Sch D. Workings'!T1738,'Sch D. Workings'!$D$12-H737),'Sch D. Workings'!T1738))))</f>
        <v>0</v>
      </c>
      <c r="O737" s="221">
        <f>'Sch D. Workings'!Y1738</f>
        <v>0</v>
      </c>
      <c r="P737" s="82">
        <f>IFERROR(LOOKUP('Sch D. Workings'!V1738,$C$10:$C$14,$B$10:$B$14),0)</f>
        <v>0</v>
      </c>
      <c r="Q737" s="99">
        <f>COUNTIFS('Sch D. Workings'!V1738,"&gt;"&amp;$D$14)</f>
        <v>0</v>
      </c>
      <c r="R737" s="85"/>
      <c r="S737" s="78">
        <f>'Sch D. Workings'!AA1738</f>
        <v>0</v>
      </c>
      <c r="T737" s="309">
        <f>IF(OR('Sch D. Workings'!D731="",$D$7&lt;=O$7,S737=0),0,IF(OR(N737="Exceeded Cap",SUM(H737,N737)='Sch D. Workings'!$D$12),"Exceeded cap",IF((SUMIFS('Sch A. Input'!H729:CJ729,'Sch A. Input'!$H$14:$CJ$14,"Total",'Sch A. Input'!$H$13:$CJ$13,"&lt;="&amp;$U$7))&gt;'Sch D. Workings'!$D$12,MIN('Sch D. Workings'!AD1738,'Sch D. Workings'!$D$12-N737-H737),'Sch D. Workings'!AD1738)))</f>
        <v>0</v>
      </c>
      <c r="U737" s="221">
        <f>'Sch D. Workings'!AI1738</f>
        <v>0</v>
      </c>
      <c r="V737" s="82">
        <f>IFERROR(LOOKUP('Sch D. Workings'!AF1738,$C$10:$C$14,$B$10:$B$14),0)</f>
        <v>0</v>
      </c>
      <c r="W737" s="99">
        <f>COUNTIFS('Sch D. Workings'!AF1738,"&gt;"&amp;$D$14)</f>
        <v>0</v>
      </c>
      <c r="X737" s="85"/>
      <c r="Y737" s="78">
        <f>'Sch D. Workings'!AK1738</f>
        <v>0</v>
      </c>
      <c r="Z737" s="309">
        <f>IF(OR('Sch D. Workings'!D731="",$D$7&lt;=U$7,Y737=0),0,IF(OR(T737="Exceeded Cap",N737="Exceeded Cap",SUM(H737,N737,T737)='Sch D. Workings'!$D$12),"Exceeded Cap",IF((SUMIFS('Sch A. Input'!H729:CJ729,'Sch A. Input'!$H$14:$CJ$14,"Total",'Sch A. Input'!$H$13:$CJ$13,"&lt;="&amp;$AA$7))&gt;'Sch D. Workings'!$D$12,MIN('Sch D. Workings'!AN1738,'Sch D. Workings'!$D$12-N737-T737-H737),'Sch D. Workings'!AN1738)))</f>
        <v>0</v>
      </c>
      <c r="AA737" s="221">
        <f>'Sch D. Workings'!AS1738</f>
        <v>0</v>
      </c>
      <c r="AB737" s="82">
        <f>IFERROR(LOOKUP('Sch D. Workings'!AP1738,$C$10:$C$14,$B$10:$B$14),0)</f>
        <v>0</v>
      </c>
      <c r="AC737" s="99">
        <f>COUNTIFS('Sch D. Workings'!AP1738,"&gt;"&amp;$D$14)</f>
        <v>0</v>
      </c>
    </row>
    <row r="738" spans="3:29" x14ac:dyDescent="0.35">
      <c r="C738" s="81" t="str">
        <f>IF('Sch A. Input'!B730="","",'Sch A. Input'!B730)</f>
        <v/>
      </c>
      <c r="D738" s="81" t="str">
        <f>IF('Sch A. Input'!C730="","",'Sch A. Input'!C730)</f>
        <v/>
      </c>
      <c r="E738" s="85"/>
      <c r="F738" s="85"/>
      <c r="G738" s="99">
        <f>'Sch D. Workings'!G1739</f>
        <v>0</v>
      </c>
      <c r="H738" s="310">
        <f>IF(OR('Sch D. Workings'!D732="",G738=0),0,(IF((SUMIFS('Sch A. Input'!H730:CJ730,'Sch A. Input'!$H$14:$CJ$14,"Total",'Sch A. Input'!$H$13:$CJ$13,"&lt;="&amp;$I$7))&gt;'Sch D. Workings'!$D$12,MIN('Sch D. Workings'!J1739,'Sch D. Workings'!$D$12),'Sch D. Workings'!J1739)))</f>
        <v>0</v>
      </c>
      <c r="I738" s="221">
        <f>'Sch D. Workings'!O1739</f>
        <v>0</v>
      </c>
      <c r="J738" s="82">
        <f>IFERROR(LOOKUP('Sch D. Workings'!L1739,$C$10:$C$14,$B$10:$B$14),0)</f>
        <v>0</v>
      </c>
      <c r="K738" s="99">
        <f>COUNTIFS('Sch D. Workings'!L1739,"&gt;"&amp;$D$14)</f>
        <v>0</v>
      </c>
      <c r="L738" s="300"/>
      <c r="M738" s="78">
        <f>'Sch D. Workings'!Q1739</f>
        <v>0</v>
      </c>
      <c r="N738" s="309">
        <f>IF(OR('Sch D. Workings'!D732="",$D$7&lt;=I$7,M738=0),0,(IF(H738='Sch D. Workings'!$D$12,"Exceeded Cap",IF((SUMIFS('Sch A. Input'!H730:CJ730,'Sch A. Input'!$H$14:$CJ$14,"Total",'Sch A. Input'!$H$13:$CJ$13,"&lt;="&amp;$O$7))&gt;'Sch D. Workings'!$D$12,MIN('Sch D. Workings'!T1739,'Sch D. Workings'!$D$12-H738),'Sch D. Workings'!T1739))))</f>
        <v>0</v>
      </c>
      <c r="O738" s="221">
        <f>'Sch D. Workings'!Y1739</f>
        <v>0</v>
      </c>
      <c r="P738" s="82">
        <f>IFERROR(LOOKUP('Sch D. Workings'!V1739,$C$10:$C$14,$B$10:$B$14),0)</f>
        <v>0</v>
      </c>
      <c r="Q738" s="99">
        <f>COUNTIFS('Sch D. Workings'!V1739,"&gt;"&amp;$D$14)</f>
        <v>0</v>
      </c>
      <c r="R738" s="85"/>
      <c r="S738" s="78">
        <f>'Sch D. Workings'!AA1739</f>
        <v>0</v>
      </c>
      <c r="T738" s="309">
        <f>IF(OR('Sch D. Workings'!D732="",$D$7&lt;=O$7,S738=0),0,IF(OR(N738="Exceeded Cap",SUM(H738,N738)='Sch D. Workings'!$D$12),"Exceeded cap",IF((SUMIFS('Sch A. Input'!H730:CJ730,'Sch A. Input'!$H$14:$CJ$14,"Total",'Sch A. Input'!$H$13:$CJ$13,"&lt;="&amp;$U$7))&gt;'Sch D. Workings'!$D$12,MIN('Sch D. Workings'!AD1739,'Sch D. Workings'!$D$12-N738-H738),'Sch D. Workings'!AD1739)))</f>
        <v>0</v>
      </c>
      <c r="U738" s="221">
        <f>'Sch D. Workings'!AI1739</f>
        <v>0</v>
      </c>
      <c r="V738" s="82">
        <f>IFERROR(LOOKUP('Sch D. Workings'!AF1739,$C$10:$C$14,$B$10:$B$14),0)</f>
        <v>0</v>
      </c>
      <c r="W738" s="99">
        <f>COUNTIFS('Sch D. Workings'!AF1739,"&gt;"&amp;$D$14)</f>
        <v>0</v>
      </c>
      <c r="X738" s="85"/>
      <c r="Y738" s="78">
        <f>'Sch D. Workings'!AK1739</f>
        <v>0</v>
      </c>
      <c r="Z738" s="309">
        <f>IF(OR('Sch D. Workings'!D732="",$D$7&lt;=U$7,Y738=0),0,IF(OR(T738="Exceeded Cap",N738="Exceeded Cap",SUM(H738,N738,T738)='Sch D. Workings'!$D$12),"Exceeded Cap",IF((SUMIFS('Sch A. Input'!H730:CJ730,'Sch A. Input'!$H$14:$CJ$14,"Total",'Sch A. Input'!$H$13:$CJ$13,"&lt;="&amp;$AA$7))&gt;'Sch D. Workings'!$D$12,MIN('Sch D. Workings'!AN1739,'Sch D. Workings'!$D$12-N738-T738-H738),'Sch D. Workings'!AN1739)))</f>
        <v>0</v>
      </c>
      <c r="AA738" s="221">
        <f>'Sch D. Workings'!AS1739</f>
        <v>0</v>
      </c>
      <c r="AB738" s="82">
        <f>IFERROR(LOOKUP('Sch D. Workings'!AP1739,$C$10:$C$14,$B$10:$B$14),0)</f>
        <v>0</v>
      </c>
      <c r="AC738" s="99">
        <f>COUNTIFS('Sch D. Workings'!AP1739,"&gt;"&amp;$D$14)</f>
        <v>0</v>
      </c>
    </row>
    <row r="739" spans="3:29" x14ac:dyDescent="0.35">
      <c r="C739" s="81" t="str">
        <f>IF('Sch A. Input'!B731="","",'Sch A. Input'!B731)</f>
        <v/>
      </c>
      <c r="D739" s="81" t="str">
        <f>IF('Sch A. Input'!C731="","",'Sch A. Input'!C731)</f>
        <v/>
      </c>
      <c r="E739" s="85"/>
      <c r="F739" s="85"/>
      <c r="G739" s="99">
        <f>'Sch D. Workings'!G1740</f>
        <v>0</v>
      </c>
      <c r="H739" s="310">
        <f>IF(OR('Sch D. Workings'!D733="",G739=0),0,(IF((SUMIFS('Sch A. Input'!H731:CJ731,'Sch A. Input'!$H$14:$CJ$14,"Total",'Sch A. Input'!$H$13:$CJ$13,"&lt;="&amp;$I$7))&gt;'Sch D. Workings'!$D$12,MIN('Sch D. Workings'!J1740,'Sch D. Workings'!$D$12),'Sch D. Workings'!J1740)))</f>
        <v>0</v>
      </c>
      <c r="I739" s="221">
        <f>'Sch D. Workings'!O1740</f>
        <v>0</v>
      </c>
      <c r="J739" s="82">
        <f>IFERROR(LOOKUP('Sch D. Workings'!L1740,$C$10:$C$14,$B$10:$B$14),0)</f>
        <v>0</v>
      </c>
      <c r="K739" s="99">
        <f>COUNTIFS('Sch D. Workings'!L1740,"&gt;"&amp;$D$14)</f>
        <v>0</v>
      </c>
      <c r="L739" s="300"/>
      <c r="M739" s="78">
        <f>'Sch D. Workings'!Q1740</f>
        <v>0</v>
      </c>
      <c r="N739" s="309">
        <f>IF(OR('Sch D. Workings'!D733="",$D$7&lt;=I$7,M739=0),0,(IF(H739='Sch D. Workings'!$D$12,"Exceeded Cap",IF((SUMIFS('Sch A. Input'!H731:CJ731,'Sch A. Input'!$H$14:$CJ$14,"Total",'Sch A. Input'!$H$13:$CJ$13,"&lt;="&amp;$O$7))&gt;'Sch D. Workings'!$D$12,MIN('Sch D. Workings'!T1740,'Sch D. Workings'!$D$12-H739),'Sch D. Workings'!T1740))))</f>
        <v>0</v>
      </c>
      <c r="O739" s="221">
        <f>'Sch D. Workings'!Y1740</f>
        <v>0</v>
      </c>
      <c r="P739" s="82">
        <f>IFERROR(LOOKUP('Sch D. Workings'!V1740,$C$10:$C$14,$B$10:$B$14),0)</f>
        <v>0</v>
      </c>
      <c r="Q739" s="99">
        <f>COUNTIFS('Sch D. Workings'!V1740,"&gt;"&amp;$D$14)</f>
        <v>0</v>
      </c>
      <c r="R739" s="85"/>
      <c r="S739" s="78">
        <f>'Sch D. Workings'!AA1740</f>
        <v>0</v>
      </c>
      <c r="T739" s="309">
        <f>IF(OR('Sch D. Workings'!D733="",$D$7&lt;=O$7,S739=0),0,IF(OR(N739="Exceeded Cap",SUM(H739,N739)='Sch D. Workings'!$D$12),"Exceeded cap",IF((SUMIFS('Sch A. Input'!H731:CJ731,'Sch A. Input'!$H$14:$CJ$14,"Total",'Sch A. Input'!$H$13:$CJ$13,"&lt;="&amp;$U$7))&gt;'Sch D. Workings'!$D$12,MIN('Sch D. Workings'!AD1740,'Sch D. Workings'!$D$12-N739-H739),'Sch D. Workings'!AD1740)))</f>
        <v>0</v>
      </c>
      <c r="U739" s="221">
        <f>'Sch D. Workings'!AI1740</f>
        <v>0</v>
      </c>
      <c r="V739" s="82">
        <f>IFERROR(LOOKUP('Sch D. Workings'!AF1740,$C$10:$C$14,$B$10:$B$14),0)</f>
        <v>0</v>
      </c>
      <c r="W739" s="99">
        <f>COUNTIFS('Sch D. Workings'!AF1740,"&gt;"&amp;$D$14)</f>
        <v>0</v>
      </c>
      <c r="X739" s="85"/>
      <c r="Y739" s="78">
        <f>'Sch D. Workings'!AK1740</f>
        <v>0</v>
      </c>
      <c r="Z739" s="309">
        <f>IF(OR('Sch D. Workings'!D733="",$D$7&lt;=U$7,Y739=0),0,IF(OR(T739="Exceeded Cap",N739="Exceeded Cap",SUM(H739,N739,T739)='Sch D. Workings'!$D$12),"Exceeded Cap",IF((SUMIFS('Sch A. Input'!H731:CJ731,'Sch A. Input'!$H$14:$CJ$14,"Total",'Sch A. Input'!$H$13:$CJ$13,"&lt;="&amp;$AA$7))&gt;'Sch D. Workings'!$D$12,MIN('Sch D. Workings'!AN1740,'Sch D. Workings'!$D$12-N739-T739-H739),'Sch D. Workings'!AN1740)))</f>
        <v>0</v>
      </c>
      <c r="AA739" s="221">
        <f>'Sch D. Workings'!AS1740</f>
        <v>0</v>
      </c>
      <c r="AB739" s="82">
        <f>IFERROR(LOOKUP('Sch D. Workings'!AP1740,$C$10:$C$14,$B$10:$B$14),0)</f>
        <v>0</v>
      </c>
      <c r="AC739" s="99">
        <f>COUNTIFS('Sch D. Workings'!AP1740,"&gt;"&amp;$D$14)</f>
        <v>0</v>
      </c>
    </row>
    <row r="740" spans="3:29" x14ac:dyDescent="0.35">
      <c r="C740" s="81" t="str">
        <f>IF('Sch A. Input'!B732="","",'Sch A. Input'!B732)</f>
        <v/>
      </c>
      <c r="D740" s="81" t="str">
        <f>IF('Sch A. Input'!C732="","",'Sch A. Input'!C732)</f>
        <v/>
      </c>
      <c r="E740" s="85"/>
      <c r="F740" s="85"/>
      <c r="G740" s="99">
        <f>'Sch D. Workings'!G1741</f>
        <v>0</v>
      </c>
      <c r="H740" s="310">
        <f>IF(OR('Sch D. Workings'!D734="",G740=0),0,(IF((SUMIFS('Sch A. Input'!H732:CJ732,'Sch A. Input'!$H$14:$CJ$14,"Total",'Sch A. Input'!$H$13:$CJ$13,"&lt;="&amp;$I$7))&gt;'Sch D. Workings'!$D$12,MIN('Sch D. Workings'!J1741,'Sch D. Workings'!$D$12),'Sch D. Workings'!J1741)))</f>
        <v>0</v>
      </c>
      <c r="I740" s="221">
        <f>'Sch D. Workings'!O1741</f>
        <v>0</v>
      </c>
      <c r="J740" s="82">
        <f>IFERROR(LOOKUP('Sch D. Workings'!L1741,$C$10:$C$14,$B$10:$B$14),0)</f>
        <v>0</v>
      </c>
      <c r="K740" s="99">
        <f>COUNTIFS('Sch D. Workings'!L1741,"&gt;"&amp;$D$14)</f>
        <v>0</v>
      </c>
      <c r="L740" s="300"/>
      <c r="M740" s="78">
        <f>'Sch D. Workings'!Q1741</f>
        <v>0</v>
      </c>
      <c r="N740" s="309">
        <f>IF(OR('Sch D. Workings'!D734="",$D$7&lt;=I$7,M740=0),0,(IF(H740='Sch D. Workings'!$D$12,"Exceeded Cap",IF((SUMIFS('Sch A. Input'!H732:CJ732,'Sch A. Input'!$H$14:$CJ$14,"Total",'Sch A. Input'!$H$13:$CJ$13,"&lt;="&amp;$O$7))&gt;'Sch D. Workings'!$D$12,MIN('Sch D. Workings'!T1741,'Sch D. Workings'!$D$12-H740),'Sch D. Workings'!T1741))))</f>
        <v>0</v>
      </c>
      <c r="O740" s="221">
        <f>'Sch D. Workings'!Y1741</f>
        <v>0</v>
      </c>
      <c r="P740" s="82">
        <f>IFERROR(LOOKUP('Sch D. Workings'!V1741,$C$10:$C$14,$B$10:$B$14),0)</f>
        <v>0</v>
      </c>
      <c r="Q740" s="99">
        <f>COUNTIFS('Sch D. Workings'!V1741,"&gt;"&amp;$D$14)</f>
        <v>0</v>
      </c>
      <c r="R740" s="85"/>
      <c r="S740" s="78">
        <f>'Sch D. Workings'!AA1741</f>
        <v>0</v>
      </c>
      <c r="T740" s="309">
        <f>IF(OR('Sch D. Workings'!D734="",$D$7&lt;=O$7,S740=0),0,IF(OR(N740="Exceeded Cap",SUM(H740,N740)='Sch D. Workings'!$D$12),"Exceeded cap",IF((SUMIFS('Sch A. Input'!H732:CJ732,'Sch A. Input'!$H$14:$CJ$14,"Total",'Sch A. Input'!$H$13:$CJ$13,"&lt;="&amp;$U$7))&gt;'Sch D. Workings'!$D$12,MIN('Sch D. Workings'!AD1741,'Sch D. Workings'!$D$12-N740-H740),'Sch D. Workings'!AD1741)))</f>
        <v>0</v>
      </c>
      <c r="U740" s="221">
        <f>'Sch D. Workings'!AI1741</f>
        <v>0</v>
      </c>
      <c r="V740" s="82">
        <f>IFERROR(LOOKUP('Sch D. Workings'!AF1741,$C$10:$C$14,$B$10:$B$14),0)</f>
        <v>0</v>
      </c>
      <c r="W740" s="99">
        <f>COUNTIFS('Sch D. Workings'!AF1741,"&gt;"&amp;$D$14)</f>
        <v>0</v>
      </c>
      <c r="X740" s="85"/>
      <c r="Y740" s="78">
        <f>'Sch D. Workings'!AK1741</f>
        <v>0</v>
      </c>
      <c r="Z740" s="309">
        <f>IF(OR('Sch D. Workings'!D734="",$D$7&lt;=U$7,Y740=0),0,IF(OR(T740="Exceeded Cap",N740="Exceeded Cap",SUM(H740,N740,T740)='Sch D. Workings'!$D$12),"Exceeded Cap",IF((SUMIFS('Sch A. Input'!H732:CJ732,'Sch A. Input'!$H$14:$CJ$14,"Total",'Sch A. Input'!$H$13:$CJ$13,"&lt;="&amp;$AA$7))&gt;'Sch D. Workings'!$D$12,MIN('Sch D. Workings'!AN1741,'Sch D. Workings'!$D$12-N740-T740-H740),'Sch D. Workings'!AN1741)))</f>
        <v>0</v>
      </c>
      <c r="AA740" s="221">
        <f>'Sch D. Workings'!AS1741</f>
        <v>0</v>
      </c>
      <c r="AB740" s="82">
        <f>IFERROR(LOOKUP('Sch D. Workings'!AP1741,$C$10:$C$14,$B$10:$B$14),0)</f>
        <v>0</v>
      </c>
      <c r="AC740" s="99">
        <f>COUNTIFS('Sch D. Workings'!AP1741,"&gt;"&amp;$D$14)</f>
        <v>0</v>
      </c>
    </row>
    <row r="741" spans="3:29" x14ac:dyDescent="0.35">
      <c r="C741" s="81" t="str">
        <f>IF('Sch A. Input'!B733="","",'Sch A. Input'!B733)</f>
        <v/>
      </c>
      <c r="D741" s="81" t="str">
        <f>IF('Sch A. Input'!C733="","",'Sch A. Input'!C733)</f>
        <v/>
      </c>
      <c r="E741" s="85"/>
      <c r="F741" s="85"/>
      <c r="G741" s="99">
        <f>'Sch D. Workings'!G1742</f>
        <v>0</v>
      </c>
      <c r="H741" s="310">
        <f>IF(OR('Sch D. Workings'!D735="",G741=0),0,(IF((SUMIFS('Sch A. Input'!H733:CJ733,'Sch A. Input'!$H$14:$CJ$14,"Total",'Sch A. Input'!$H$13:$CJ$13,"&lt;="&amp;$I$7))&gt;'Sch D. Workings'!$D$12,MIN('Sch D. Workings'!J1742,'Sch D. Workings'!$D$12),'Sch D. Workings'!J1742)))</f>
        <v>0</v>
      </c>
      <c r="I741" s="221">
        <f>'Sch D. Workings'!O1742</f>
        <v>0</v>
      </c>
      <c r="J741" s="82">
        <f>IFERROR(LOOKUP('Sch D. Workings'!L1742,$C$10:$C$14,$B$10:$B$14),0)</f>
        <v>0</v>
      </c>
      <c r="K741" s="99">
        <f>COUNTIFS('Sch D. Workings'!L1742,"&gt;"&amp;$D$14)</f>
        <v>0</v>
      </c>
      <c r="L741" s="300"/>
      <c r="M741" s="78">
        <f>'Sch D. Workings'!Q1742</f>
        <v>0</v>
      </c>
      <c r="N741" s="309">
        <f>IF(OR('Sch D. Workings'!D735="",$D$7&lt;=I$7,M741=0),0,(IF(H741='Sch D. Workings'!$D$12,"Exceeded Cap",IF((SUMIFS('Sch A. Input'!H733:CJ733,'Sch A. Input'!$H$14:$CJ$14,"Total",'Sch A. Input'!$H$13:$CJ$13,"&lt;="&amp;$O$7))&gt;'Sch D. Workings'!$D$12,MIN('Sch D. Workings'!T1742,'Sch D. Workings'!$D$12-H741),'Sch D. Workings'!T1742))))</f>
        <v>0</v>
      </c>
      <c r="O741" s="221">
        <f>'Sch D. Workings'!Y1742</f>
        <v>0</v>
      </c>
      <c r="P741" s="82">
        <f>IFERROR(LOOKUP('Sch D. Workings'!V1742,$C$10:$C$14,$B$10:$B$14),0)</f>
        <v>0</v>
      </c>
      <c r="Q741" s="99">
        <f>COUNTIFS('Sch D. Workings'!V1742,"&gt;"&amp;$D$14)</f>
        <v>0</v>
      </c>
      <c r="R741" s="85"/>
      <c r="S741" s="78">
        <f>'Sch D. Workings'!AA1742</f>
        <v>0</v>
      </c>
      <c r="T741" s="309">
        <f>IF(OR('Sch D. Workings'!D735="",$D$7&lt;=O$7,S741=0),0,IF(OR(N741="Exceeded Cap",SUM(H741,N741)='Sch D. Workings'!$D$12),"Exceeded cap",IF((SUMIFS('Sch A. Input'!H733:CJ733,'Sch A. Input'!$H$14:$CJ$14,"Total",'Sch A. Input'!$H$13:$CJ$13,"&lt;="&amp;$U$7))&gt;'Sch D. Workings'!$D$12,MIN('Sch D. Workings'!AD1742,'Sch D. Workings'!$D$12-N741-H741),'Sch D. Workings'!AD1742)))</f>
        <v>0</v>
      </c>
      <c r="U741" s="221">
        <f>'Sch D. Workings'!AI1742</f>
        <v>0</v>
      </c>
      <c r="V741" s="82">
        <f>IFERROR(LOOKUP('Sch D. Workings'!AF1742,$C$10:$C$14,$B$10:$B$14),0)</f>
        <v>0</v>
      </c>
      <c r="W741" s="99">
        <f>COUNTIFS('Sch D. Workings'!AF1742,"&gt;"&amp;$D$14)</f>
        <v>0</v>
      </c>
      <c r="X741" s="85"/>
      <c r="Y741" s="78">
        <f>'Sch D. Workings'!AK1742</f>
        <v>0</v>
      </c>
      <c r="Z741" s="309">
        <f>IF(OR('Sch D. Workings'!D735="",$D$7&lt;=U$7,Y741=0),0,IF(OR(T741="Exceeded Cap",N741="Exceeded Cap",SUM(H741,N741,T741)='Sch D. Workings'!$D$12),"Exceeded Cap",IF((SUMIFS('Sch A. Input'!H733:CJ733,'Sch A. Input'!$H$14:$CJ$14,"Total",'Sch A. Input'!$H$13:$CJ$13,"&lt;="&amp;$AA$7))&gt;'Sch D. Workings'!$D$12,MIN('Sch D. Workings'!AN1742,'Sch D. Workings'!$D$12-N741-T741-H741),'Sch D. Workings'!AN1742)))</f>
        <v>0</v>
      </c>
      <c r="AA741" s="221">
        <f>'Sch D. Workings'!AS1742</f>
        <v>0</v>
      </c>
      <c r="AB741" s="82">
        <f>IFERROR(LOOKUP('Sch D. Workings'!AP1742,$C$10:$C$14,$B$10:$B$14),0)</f>
        <v>0</v>
      </c>
      <c r="AC741" s="99">
        <f>COUNTIFS('Sch D. Workings'!AP1742,"&gt;"&amp;$D$14)</f>
        <v>0</v>
      </c>
    </row>
    <row r="742" spans="3:29" x14ac:dyDescent="0.35">
      <c r="C742" s="81" t="str">
        <f>IF('Sch A. Input'!B734="","",'Sch A. Input'!B734)</f>
        <v/>
      </c>
      <c r="D742" s="81" t="str">
        <f>IF('Sch A. Input'!C734="","",'Sch A. Input'!C734)</f>
        <v/>
      </c>
      <c r="E742" s="85"/>
      <c r="F742" s="85"/>
      <c r="G742" s="99">
        <f>'Sch D. Workings'!G1743</f>
        <v>0</v>
      </c>
      <c r="H742" s="310">
        <f>IF(OR('Sch D. Workings'!D736="",G742=0),0,(IF((SUMIFS('Sch A. Input'!H734:CJ734,'Sch A. Input'!$H$14:$CJ$14,"Total",'Sch A. Input'!$H$13:$CJ$13,"&lt;="&amp;$I$7))&gt;'Sch D. Workings'!$D$12,MIN('Sch D. Workings'!J1743,'Sch D. Workings'!$D$12),'Sch D. Workings'!J1743)))</f>
        <v>0</v>
      </c>
      <c r="I742" s="221">
        <f>'Sch D. Workings'!O1743</f>
        <v>0</v>
      </c>
      <c r="J742" s="82">
        <f>IFERROR(LOOKUP('Sch D. Workings'!L1743,$C$10:$C$14,$B$10:$B$14),0)</f>
        <v>0</v>
      </c>
      <c r="K742" s="99">
        <f>COUNTIFS('Sch D. Workings'!L1743,"&gt;"&amp;$D$14)</f>
        <v>0</v>
      </c>
      <c r="L742" s="300"/>
      <c r="M742" s="78">
        <f>'Sch D. Workings'!Q1743</f>
        <v>0</v>
      </c>
      <c r="N742" s="309">
        <f>IF(OR('Sch D. Workings'!D736="",$D$7&lt;=I$7,M742=0),0,(IF(H742='Sch D. Workings'!$D$12,"Exceeded Cap",IF((SUMIFS('Sch A. Input'!H734:CJ734,'Sch A. Input'!$H$14:$CJ$14,"Total",'Sch A. Input'!$H$13:$CJ$13,"&lt;="&amp;$O$7))&gt;'Sch D. Workings'!$D$12,MIN('Sch D. Workings'!T1743,'Sch D. Workings'!$D$12-H742),'Sch D. Workings'!T1743))))</f>
        <v>0</v>
      </c>
      <c r="O742" s="221">
        <f>'Sch D. Workings'!Y1743</f>
        <v>0</v>
      </c>
      <c r="P742" s="82">
        <f>IFERROR(LOOKUP('Sch D. Workings'!V1743,$C$10:$C$14,$B$10:$B$14),0)</f>
        <v>0</v>
      </c>
      <c r="Q742" s="99">
        <f>COUNTIFS('Sch D. Workings'!V1743,"&gt;"&amp;$D$14)</f>
        <v>0</v>
      </c>
      <c r="R742" s="85"/>
      <c r="S742" s="78">
        <f>'Sch D. Workings'!AA1743</f>
        <v>0</v>
      </c>
      <c r="T742" s="309">
        <f>IF(OR('Sch D. Workings'!D736="",$D$7&lt;=O$7,S742=0),0,IF(OR(N742="Exceeded Cap",SUM(H742,N742)='Sch D. Workings'!$D$12),"Exceeded cap",IF((SUMIFS('Sch A. Input'!H734:CJ734,'Sch A. Input'!$H$14:$CJ$14,"Total",'Sch A. Input'!$H$13:$CJ$13,"&lt;="&amp;$U$7))&gt;'Sch D. Workings'!$D$12,MIN('Sch D. Workings'!AD1743,'Sch D. Workings'!$D$12-N742-H742),'Sch D. Workings'!AD1743)))</f>
        <v>0</v>
      </c>
      <c r="U742" s="221">
        <f>'Sch D. Workings'!AI1743</f>
        <v>0</v>
      </c>
      <c r="V742" s="82">
        <f>IFERROR(LOOKUP('Sch D. Workings'!AF1743,$C$10:$C$14,$B$10:$B$14),0)</f>
        <v>0</v>
      </c>
      <c r="W742" s="99">
        <f>COUNTIFS('Sch D. Workings'!AF1743,"&gt;"&amp;$D$14)</f>
        <v>0</v>
      </c>
      <c r="X742" s="85"/>
      <c r="Y742" s="78">
        <f>'Sch D. Workings'!AK1743</f>
        <v>0</v>
      </c>
      <c r="Z742" s="309">
        <f>IF(OR('Sch D. Workings'!D736="",$D$7&lt;=U$7,Y742=0),0,IF(OR(T742="Exceeded Cap",N742="Exceeded Cap",SUM(H742,N742,T742)='Sch D. Workings'!$D$12),"Exceeded Cap",IF((SUMIFS('Sch A. Input'!H734:CJ734,'Sch A. Input'!$H$14:$CJ$14,"Total",'Sch A. Input'!$H$13:$CJ$13,"&lt;="&amp;$AA$7))&gt;'Sch D. Workings'!$D$12,MIN('Sch D. Workings'!AN1743,'Sch D. Workings'!$D$12-N742-T742-H742),'Sch D. Workings'!AN1743)))</f>
        <v>0</v>
      </c>
      <c r="AA742" s="221">
        <f>'Sch D. Workings'!AS1743</f>
        <v>0</v>
      </c>
      <c r="AB742" s="82">
        <f>IFERROR(LOOKUP('Sch D. Workings'!AP1743,$C$10:$C$14,$B$10:$B$14),0)</f>
        <v>0</v>
      </c>
      <c r="AC742" s="99">
        <f>COUNTIFS('Sch D. Workings'!AP1743,"&gt;"&amp;$D$14)</f>
        <v>0</v>
      </c>
    </row>
    <row r="743" spans="3:29" x14ac:dyDescent="0.35">
      <c r="C743" s="81" t="str">
        <f>IF('Sch A. Input'!B735="","",'Sch A. Input'!B735)</f>
        <v/>
      </c>
      <c r="D743" s="81" t="str">
        <f>IF('Sch A. Input'!C735="","",'Sch A. Input'!C735)</f>
        <v/>
      </c>
      <c r="E743" s="85"/>
      <c r="F743" s="85"/>
      <c r="G743" s="99">
        <f>'Sch D. Workings'!G1744</f>
        <v>0</v>
      </c>
      <c r="H743" s="310">
        <f>IF(OR('Sch D. Workings'!D737="",G743=0),0,(IF((SUMIFS('Sch A. Input'!H735:CJ735,'Sch A. Input'!$H$14:$CJ$14,"Total",'Sch A. Input'!$H$13:$CJ$13,"&lt;="&amp;$I$7))&gt;'Sch D. Workings'!$D$12,MIN('Sch D. Workings'!J1744,'Sch D. Workings'!$D$12),'Sch D. Workings'!J1744)))</f>
        <v>0</v>
      </c>
      <c r="I743" s="221">
        <f>'Sch D. Workings'!O1744</f>
        <v>0</v>
      </c>
      <c r="J743" s="82">
        <f>IFERROR(LOOKUP('Sch D. Workings'!L1744,$C$10:$C$14,$B$10:$B$14),0)</f>
        <v>0</v>
      </c>
      <c r="K743" s="99">
        <f>COUNTIFS('Sch D. Workings'!L1744,"&gt;"&amp;$D$14)</f>
        <v>0</v>
      </c>
      <c r="L743" s="300"/>
      <c r="M743" s="78">
        <f>'Sch D. Workings'!Q1744</f>
        <v>0</v>
      </c>
      <c r="N743" s="309">
        <f>IF(OR('Sch D. Workings'!D737="",$D$7&lt;=I$7,M743=0),0,(IF(H743='Sch D. Workings'!$D$12,"Exceeded Cap",IF((SUMIFS('Sch A. Input'!H735:CJ735,'Sch A. Input'!$H$14:$CJ$14,"Total",'Sch A. Input'!$H$13:$CJ$13,"&lt;="&amp;$O$7))&gt;'Sch D. Workings'!$D$12,MIN('Sch D. Workings'!T1744,'Sch D. Workings'!$D$12-H743),'Sch D. Workings'!T1744))))</f>
        <v>0</v>
      </c>
      <c r="O743" s="221">
        <f>'Sch D. Workings'!Y1744</f>
        <v>0</v>
      </c>
      <c r="P743" s="82">
        <f>IFERROR(LOOKUP('Sch D. Workings'!V1744,$C$10:$C$14,$B$10:$B$14),0)</f>
        <v>0</v>
      </c>
      <c r="Q743" s="99">
        <f>COUNTIFS('Sch D. Workings'!V1744,"&gt;"&amp;$D$14)</f>
        <v>0</v>
      </c>
      <c r="R743" s="85"/>
      <c r="S743" s="78">
        <f>'Sch D. Workings'!AA1744</f>
        <v>0</v>
      </c>
      <c r="T743" s="309">
        <f>IF(OR('Sch D. Workings'!D737="",$D$7&lt;=O$7,S743=0),0,IF(OR(N743="Exceeded Cap",SUM(H743,N743)='Sch D. Workings'!$D$12),"Exceeded cap",IF((SUMIFS('Sch A. Input'!H735:CJ735,'Sch A. Input'!$H$14:$CJ$14,"Total",'Sch A. Input'!$H$13:$CJ$13,"&lt;="&amp;$U$7))&gt;'Sch D. Workings'!$D$12,MIN('Sch D. Workings'!AD1744,'Sch D. Workings'!$D$12-N743-H743),'Sch D. Workings'!AD1744)))</f>
        <v>0</v>
      </c>
      <c r="U743" s="221">
        <f>'Sch D. Workings'!AI1744</f>
        <v>0</v>
      </c>
      <c r="V743" s="82">
        <f>IFERROR(LOOKUP('Sch D. Workings'!AF1744,$C$10:$C$14,$B$10:$B$14),0)</f>
        <v>0</v>
      </c>
      <c r="W743" s="99">
        <f>COUNTIFS('Sch D. Workings'!AF1744,"&gt;"&amp;$D$14)</f>
        <v>0</v>
      </c>
      <c r="X743" s="85"/>
      <c r="Y743" s="78">
        <f>'Sch D. Workings'!AK1744</f>
        <v>0</v>
      </c>
      <c r="Z743" s="309">
        <f>IF(OR('Sch D. Workings'!D737="",$D$7&lt;=U$7,Y743=0),0,IF(OR(T743="Exceeded Cap",N743="Exceeded Cap",SUM(H743,N743,T743)='Sch D. Workings'!$D$12),"Exceeded Cap",IF((SUMIFS('Sch A. Input'!H735:CJ735,'Sch A. Input'!$H$14:$CJ$14,"Total",'Sch A. Input'!$H$13:$CJ$13,"&lt;="&amp;$AA$7))&gt;'Sch D. Workings'!$D$12,MIN('Sch D. Workings'!AN1744,'Sch D. Workings'!$D$12-N743-T743-H743),'Sch D. Workings'!AN1744)))</f>
        <v>0</v>
      </c>
      <c r="AA743" s="221">
        <f>'Sch D. Workings'!AS1744</f>
        <v>0</v>
      </c>
      <c r="AB743" s="82">
        <f>IFERROR(LOOKUP('Sch D. Workings'!AP1744,$C$10:$C$14,$B$10:$B$14),0)</f>
        <v>0</v>
      </c>
      <c r="AC743" s="99">
        <f>COUNTIFS('Sch D. Workings'!AP1744,"&gt;"&amp;$D$14)</f>
        <v>0</v>
      </c>
    </row>
    <row r="744" spans="3:29" x14ac:dyDescent="0.35">
      <c r="C744" s="81" t="str">
        <f>IF('Sch A. Input'!B736="","",'Sch A. Input'!B736)</f>
        <v/>
      </c>
      <c r="D744" s="81" t="str">
        <f>IF('Sch A. Input'!C736="","",'Sch A. Input'!C736)</f>
        <v/>
      </c>
      <c r="E744" s="85"/>
      <c r="F744" s="85"/>
      <c r="G744" s="99">
        <f>'Sch D. Workings'!G1745</f>
        <v>0</v>
      </c>
      <c r="H744" s="310">
        <f>IF(OR('Sch D. Workings'!D738="",G744=0),0,(IF((SUMIFS('Sch A. Input'!H736:CJ736,'Sch A. Input'!$H$14:$CJ$14,"Total",'Sch A. Input'!$H$13:$CJ$13,"&lt;="&amp;$I$7))&gt;'Sch D. Workings'!$D$12,MIN('Sch D. Workings'!J1745,'Sch D. Workings'!$D$12),'Sch D. Workings'!J1745)))</f>
        <v>0</v>
      </c>
      <c r="I744" s="221">
        <f>'Sch D. Workings'!O1745</f>
        <v>0</v>
      </c>
      <c r="J744" s="82">
        <f>IFERROR(LOOKUP('Sch D. Workings'!L1745,$C$10:$C$14,$B$10:$B$14),0)</f>
        <v>0</v>
      </c>
      <c r="K744" s="99">
        <f>COUNTIFS('Sch D. Workings'!L1745,"&gt;"&amp;$D$14)</f>
        <v>0</v>
      </c>
      <c r="L744" s="300"/>
      <c r="M744" s="78">
        <f>'Sch D. Workings'!Q1745</f>
        <v>0</v>
      </c>
      <c r="N744" s="309">
        <f>IF(OR('Sch D. Workings'!D738="",$D$7&lt;=I$7,M744=0),0,(IF(H744='Sch D. Workings'!$D$12,"Exceeded Cap",IF((SUMIFS('Sch A. Input'!H736:CJ736,'Sch A. Input'!$H$14:$CJ$14,"Total",'Sch A. Input'!$H$13:$CJ$13,"&lt;="&amp;$O$7))&gt;'Sch D. Workings'!$D$12,MIN('Sch D. Workings'!T1745,'Sch D. Workings'!$D$12-H744),'Sch D. Workings'!T1745))))</f>
        <v>0</v>
      </c>
      <c r="O744" s="221">
        <f>'Sch D. Workings'!Y1745</f>
        <v>0</v>
      </c>
      <c r="P744" s="82">
        <f>IFERROR(LOOKUP('Sch D. Workings'!V1745,$C$10:$C$14,$B$10:$B$14),0)</f>
        <v>0</v>
      </c>
      <c r="Q744" s="99">
        <f>COUNTIFS('Sch D. Workings'!V1745,"&gt;"&amp;$D$14)</f>
        <v>0</v>
      </c>
      <c r="R744" s="85"/>
      <c r="S744" s="78">
        <f>'Sch D. Workings'!AA1745</f>
        <v>0</v>
      </c>
      <c r="T744" s="309">
        <f>IF(OR('Sch D. Workings'!D738="",$D$7&lt;=O$7,S744=0),0,IF(OR(N744="Exceeded Cap",SUM(H744,N744)='Sch D. Workings'!$D$12),"Exceeded cap",IF((SUMIFS('Sch A. Input'!H736:CJ736,'Sch A. Input'!$H$14:$CJ$14,"Total",'Sch A. Input'!$H$13:$CJ$13,"&lt;="&amp;$U$7))&gt;'Sch D. Workings'!$D$12,MIN('Sch D. Workings'!AD1745,'Sch D. Workings'!$D$12-N744-H744),'Sch D. Workings'!AD1745)))</f>
        <v>0</v>
      </c>
      <c r="U744" s="221">
        <f>'Sch D. Workings'!AI1745</f>
        <v>0</v>
      </c>
      <c r="V744" s="82">
        <f>IFERROR(LOOKUP('Sch D. Workings'!AF1745,$C$10:$C$14,$B$10:$B$14),0)</f>
        <v>0</v>
      </c>
      <c r="W744" s="99">
        <f>COUNTIFS('Sch D. Workings'!AF1745,"&gt;"&amp;$D$14)</f>
        <v>0</v>
      </c>
      <c r="X744" s="85"/>
      <c r="Y744" s="78">
        <f>'Sch D. Workings'!AK1745</f>
        <v>0</v>
      </c>
      <c r="Z744" s="309">
        <f>IF(OR('Sch D. Workings'!D738="",$D$7&lt;=U$7,Y744=0),0,IF(OR(T744="Exceeded Cap",N744="Exceeded Cap",SUM(H744,N744,T744)='Sch D. Workings'!$D$12),"Exceeded Cap",IF((SUMIFS('Sch A. Input'!H736:CJ736,'Sch A. Input'!$H$14:$CJ$14,"Total",'Sch A. Input'!$H$13:$CJ$13,"&lt;="&amp;$AA$7))&gt;'Sch D. Workings'!$D$12,MIN('Sch D. Workings'!AN1745,'Sch D. Workings'!$D$12-N744-T744-H744),'Sch D. Workings'!AN1745)))</f>
        <v>0</v>
      </c>
      <c r="AA744" s="221">
        <f>'Sch D. Workings'!AS1745</f>
        <v>0</v>
      </c>
      <c r="AB744" s="82">
        <f>IFERROR(LOOKUP('Sch D. Workings'!AP1745,$C$10:$C$14,$B$10:$B$14),0)</f>
        <v>0</v>
      </c>
      <c r="AC744" s="99">
        <f>COUNTIFS('Sch D. Workings'!AP1745,"&gt;"&amp;$D$14)</f>
        <v>0</v>
      </c>
    </row>
    <row r="745" spans="3:29" x14ac:dyDescent="0.35">
      <c r="C745" s="81" t="str">
        <f>IF('Sch A. Input'!B737="","",'Sch A. Input'!B737)</f>
        <v/>
      </c>
      <c r="D745" s="81" t="str">
        <f>IF('Sch A. Input'!C737="","",'Sch A. Input'!C737)</f>
        <v/>
      </c>
      <c r="E745" s="85"/>
      <c r="F745" s="85"/>
      <c r="G745" s="99">
        <f>'Sch D. Workings'!G1746</f>
        <v>0</v>
      </c>
      <c r="H745" s="310">
        <f>IF(OR('Sch D. Workings'!D739="",G745=0),0,(IF((SUMIFS('Sch A. Input'!H737:CJ737,'Sch A. Input'!$H$14:$CJ$14,"Total",'Sch A. Input'!$H$13:$CJ$13,"&lt;="&amp;$I$7))&gt;'Sch D. Workings'!$D$12,MIN('Sch D. Workings'!J1746,'Sch D. Workings'!$D$12),'Sch D. Workings'!J1746)))</f>
        <v>0</v>
      </c>
      <c r="I745" s="221">
        <f>'Sch D. Workings'!O1746</f>
        <v>0</v>
      </c>
      <c r="J745" s="82">
        <f>IFERROR(LOOKUP('Sch D. Workings'!L1746,$C$10:$C$14,$B$10:$B$14),0)</f>
        <v>0</v>
      </c>
      <c r="K745" s="99">
        <f>COUNTIFS('Sch D. Workings'!L1746,"&gt;"&amp;$D$14)</f>
        <v>0</v>
      </c>
      <c r="L745" s="300"/>
      <c r="M745" s="78">
        <f>'Sch D. Workings'!Q1746</f>
        <v>0</v>
      </c>
      <c r="N745" s="309">
        <f>IF(OR('Sch D. Workings'!D739="",$D$7&lt;=I$7,M745=0),0,(IF(H745='Sch D. Workings'!$D$12,"Exceeded Cap",IF((SUMIFS('Sch A. Input'!H737:CJ737,'Sch A. Input'!$H$14:$CJ$14,"Total",'Sch A. Input'!$H$13:$CJ$13,"&lt;="&amp;$O$7))&gt;'Sch D. Workings'!$D$12,MIN('Sch D. Workings'!T1746,'Sch D. Workings'!$D$12-H745),'Sch D. Workings'!T1746))))</f>
        <v>0</v>
      </c>
      <c r="O745" s="221">
        <f>'Sch D. Workings'!Y1746</f>
        <v>0</v>
      </c>
      <c r="P745" s="82">
        <f>IFERROR(LOOKUP('Sch D. Workings'!V1746,$C$10:$C$14,$B$10:$B$14),0)</f>
        <v>0</v>
      </c>
      <c r="Q745" s="99">
        <f>COUNTIFS('Sch D. Workings'!V1746,"&gt;"&amp;$D$14)</f>
        <v>0</v>
      </c>
      <c r="R745" s="85"/>
      <c r="S745" s="78">
        <f>'Sch D. Workings'!AA1746</f>
        <v>0</v>
      </c>
      <c r="T745" s="309">
        <f>IF(OR('Sch D. Workings'!D739="",$D$7&lt;=O$7,S745=0),0,IF(OR(N745="Exceeded Cap",SUM(H745,N745)='Sch D. Workings'!$D$12),"Exceeded cap",IF((SUMIFS('Sch A. Input'!H737:CJ737,'Sch A. Input'!$H$14:$CJ$14,"Total",'Sch A. Input'!$H$13:$CJ$13,"&lt;="&amp;$U$7))&gt;'Sch D. Workings'!$D$12,MIN('Sch D. Workings'!AD1746,'Sch D. Workings'!$D$12-N745-H745),'Sch D. Workings'!AD1746)))</f>
        <v>0</v>
      </c>
      <c r="U745" s="221">
        <f>'Sch D. Workings'!AI1746</f>
        <v>0</v>
      </c>
      <c r="V745" s="82">
        <f>IFERROR(LOOKUP('Sch D. Workings'!AF1746,$C$10:$C$14,$B$10:$B$14),0)</f>
        <v>0</v>
      </c>
      <c r="W745" s="99">
        <f>COUNTIFS('Sch D. Workings'!AF1746,"&gt;"&amp;$D$14)</f>
        <v>0</v>
      </c>
      <c r="X745" s="85"/>
      <c r="Y745" s="78">
        <f>'Sch D. Workings'!AK1746</f>
        <v>0</v>
      </c>
      <c r="Z745" s="309">
        <f>IF(OR('Sch D. Workings'!D739="",$D$7&lt;=U$7,Y745=0),0,IF(OR(T745="Exceeded Cap",N745="Exceeded Cap",SUM(H745,N745,T745)='Sch D. Workings'!$D$12),"Exceeded Cap",IF((SUMIFS('Sch A. Input'!H737:CJ737,'Sch A. Input'!$H$14:$CJ$14,"Total",'Sch A. Input'!$H$13:$CJ$13,"&lt;="&amp;$AA$7))&gt;'Sch D. Workings'!$D$12,MIN('Sch D. Workings'!AN1746,'Sch D. Workings'!$D$12-N745-T745-H745),'Sch D. Workings'!AN1746)))</f>
        <v>0</v>
      </c>
      <c r="AA745" s="221">
        <f>'Sch D. Workings'!AS1746</f>
        <v>0</v>
      </c>
      <c r="AB745" s="82">
        <f>IFERROR(LOOKUP('Sch D. Workings'!AP1746,$C$10:$C$14,$B$10:$B$14),0)</f>
        <v>0</v>
      </c>
      <c r="AC745" s="99">
        <f>COUNTIFS('Sch D. Workings'!AP1746,"&gt;"&amp;$D$14)</f>
        <v>0</v>
      </c>
    </row>
    <row r="746" spans="3:29" x14ac:dyDescent="0.35">
      <c r="C746" s="81" t="str">
        <f>IF('Sch A. Input'!B738="","",'Sch A. Input'!B738)</f>
        <v/>
      </c>
      <c r="D746" s="81" t="str">
        <f>IF('Sch A. Input'!C738="","",'Sch A. Input'!C738)</f>
        <v/>
      </c>
      <c r="E746" s="85"/>
      <c r="F746" s="85"/>
      <c r="G746" s="99">
        <f>'Sch D. Workings'!G1747</f>
        <v>0</v>
      </c>
      <c r="H746" s="310">
        <f>IF(OR('Sch D. Workings'!D740="",G746=0),0,(IF((SUMIFS('Sch A. Input'!H738:CJ738,'Sch A. Input'!$H$14:$CJ$14,"Total",'Sch A. Input'!$H$13:$CJ$13,"&lt;="&amp;$I$7))&gt;'Sch D. Workings'!$D$12,MIN('Sch D. Workings'!J1747,'Sch D. Workings'!$D$12),'Sch D. Workings'!J1747)))</f>
        <v>0</v>
      </c>
      <c r="I746" s="221">
        <f>'Sch D. Workings'!O1747</f>
        <v>0</v>
      </c>
      <c r="J746" s="82">
        <f>IFERROR(LOOKUP('Sch D. Workings'!L1747,$C$10:$C$14,$B$10:$B$14),0)</f>
        <v>0</v>
      </c>
      <c r="K746" s="99">
        <f>COUNTIFS('Sch D. Workings'!L1747,"&gt;"&amp;$D$14)</f>
        <v>0</v>
      </c>
      <c r="L746" s="300"/>
      <c r="M746" s="78">
        <f>'Sch D. Workings'!Q1747</f>
        <v>0</v>
      </c>
      <c r="N746" s="309">
        <f>IF(OR('Sch D. Workings'!D740="",$D$7&lt;=I$7,M746=0),0,(IF(H746='Sch D. Workings'!$D$12,"Exceeded Cap",IF((SUMIFS('Sch A. Input'!H738:CJ738,'Sch A. Input'!$H$14:$CJ$14,"Total",'Sch A. Input'!$H$13:$CJ$13,"&lt;="&amp;$O$7))&gt;'Sch D. Workings'!$D$12,MIN('Sch D. Workings'!T1747,'Sch D. Workings'!$D$12-H746),'Sch D. Workings'!T1747))))</f>
        <v>0</v>
      </c>
      <c r="O746" s="221">
        <f>'Sch D. Workings'!Y1747</f>
        <v>0</v>
      </c>
      <c r="P746" s="82">
        <f>IFERROR(LOOKUP('Sch D. Workings'!V1747,$C$10:$C$14,$B$10:$B$14),0)</f>
        <v>0</v>
      </c>
      <c r="Q746" s="99">
        <f>COUNTIFS('Sch D. Workings'!V1747,"&gt;"&amp;$D$14)</f>
        <v>0</v>
      </c>
      <c r="R746" s="85"/>
      <c r="S746" s="78">
        <f>'Sch D. Workings'!AA1747</f>
        <v>0</v>
      </c>
      <c r="T746" s="309">
        <f>IF(OR('Sch D. Workings'!D740="",$D$7&lt;=O$7,S746=0),0,IF(OR(N746="Exceeded Cap",SUM(H746,N746)='Sch D. Workings'!$D$12),"Exceeded cap",IF((SUMIFS('Sch A. Input'!H738:CJ738,'Sch A. Input'!$H$14:$CJ$14,"Total",'Sch A. Input'!$H$13:$CJ$13,"&lt;="&amp;$U$7))&gt;'Sch D. Workings'!$D$12,MIN('Sch D. Workings'!AD1747,'Sch D. Workings'!$D$12-N746-H746),'Sch D. Workings'!AD1747)))</f>
        <v>0</v>
      </c>
      <c r="U746" s="221">
        <f>'Sch D. Workings'!AI1747</f>
        <v>0</v>
      </c>
      <c r="V746" s="82">
        <f>IFERROR(LOOKUP('Sch D. Workings'!AF1747,$C$10:$C$14,$B$10:$B$14),0)</f>
        <v>0</v>
      </c>
      <c r="W746" s="99">
        <f>COUNTIFS('Sch D. Workings'!AF1747,"&gt;"&amp;$D$14)</f>
        <v>0</v>
      </c>
      <c r="X746" s="85"/>
      <c r="Y746" s="78">
        <f>'Sch D. Workings'!AK1747</f>
        <v>0</v>
      </c>
      <c r="Z746" s="309">
        <f>IF(OR('Sch D. Workings'!D740="",$D$7&lt;=U$7,Y746=0),0,IF(OR(T746="Exceeded Cap",N746="Exceeded Cap",SUM(H746,N746,T746)='Sch D. Workings'!$D$12),"Exceeded Cap",IF((SUMIFS('Sch A. Input'!H738:CJ738,'Sch A. Input'!$H$14:$CJ$14,"Total",'Sch A. Input'!$H$13:$CJ$13,"&lt;="&amp;$AA$7))&gt;'Sch D. Workings'!$D$12,MIN('Sch D. Workings'!AN1747,'Sch D. Workings'!$D$12-N746-T746-H746),'Sch D. Workings'!AN1747)))</f>
        <v>0</v>
      </c>
      <c r="AA746" s="221">
        <f>'Sch D. Workings'!AS1747</f>
        <v>0</v>
      </c>
      <c r="AB746" s="82">
        <f>IFERROR(LOOKUP('Sch D. Workings'!AP1747,$C$10:$C$14,$B$10:$B$14),0)</f>
        <v>0</v>
      </c>
      <c r="AC746" s="99">
        <f>COUNTIFS('Sch D. Workings'!AP1747,"&gt;"&amp;$D$14)</f>
        <v>0</v>
      </c>
    </row>
    <row r="747" spans="3:29" x14ac:dyDescent="0.35">
      <c r="C747" s="81" t="str">
        <f>IF('Sch A. Input'!B739="","",'Sch A. Input'!B739)</f>
        <v/>
      </c>
      <c r="D747" s="81" t="str">
        <f>IF('Sch A. Input'!C739="","",'Sch A. Input'!C739)</f>
        <v/>
      </c>
      <c r="E747" s="85"/>
      <c r="F747" s="85"/>
      <c r="G747" s="99">
        <f>'Sch D. Workings'!G1748</f>
        <v>0</v>
      </c>
      <c r="H747" s="310">
        <f>IF(OR('Sch D. Workings'!D741="",G747=0),0,(IF((SUMIFS('Sch A. Input'!H739:CJ739,'Sch A. Input'!$H$14:$CJ$14,"Total",'Sch A. Input'!$H$13:$CJ$13,"&lt;="&amp;$I$7))&gt;'Sch D. Workings'!$D$12,MIN('Sch D. Workings'!J1748,'Sch D. Workings'!$D$12),'Sch D. Workings'!J1748)))</f>
        <v>0</v>
      </c>
      <c r="I747" s="221">
        <f>'Sch D. Workings'!O1748</f>
        <v>0</v>
      </c>
      <c r="J747" s="82">
        <f>IFERROR(LOOKUP('Sch D. Workings'!L1748,$C$10:$C$14,$B$10:$B$14),0)</f>
        <v>0</v>
      </c>
      <c r="K747" s="99">
        <f>COUNTIFS('Sch D. Workings'!L1748,"&gt;"&amp;$D$14)</f>
        <v>0</v>
      </c>
      <c r="L747" s="300"/>
      <c r="M747" s="78">
        <f>'Sch D. Workings'!Q1748</f>
        <v>0</v>
      </c>
      <c r="N747" s="309">
        <f>IF(OR('Sch D. Workings'!D741="",$D$7&lt;=I$7,M747=0),0,(IF(H747='Sch D. Workings'!$D$12,"Exceeded Cap",IF((SUMIFS('Sch A. Input'!H739:CJ739,'Sch A. Input'!$H$14:$CJ$14,"Total",'Sch A. Input'!$H$13:$CJ$13,"&lt;="&amp;$O$7))&gt;'Sch D. Workings'!$D$12,MIN('Sch D. Workings'!T1748,'Sch D. Workings'!$D$12-H747),'Sch D. Workings'!T1748))))</f>
        <v>0</v>
      </c>
      <c r="O747" s="221">
        <f>'Sch D. Workings'!Y1748</f>
        <v>0</v>
      </c>
      <c r="P747" s="82">
        <f>IFERROR(LOOKUP('Sch D. Workings'!V1748,$C$10:$C$14,$B$10:$B$14),0)</f>
        <v>0</v>
      </c>
      <c r="Q747" s="99">
        <f>COUNTIFS('Sch D. Workings'!V1748,"&gt;"&amp;$D$14)</f>
        <v>0</v>
      </c>
      <c r="R747" s="85"/>
      <c r="S747" s="78">
        <f>'Sch D. Workings'!AA1748</f>
        <v>0</v>
      </c>
      <c r="T747" s="309">
        <f>IF(OR('Sch D. Workings'!D741="",$D$7&lt;=O$7,S747=0),0,IF(OR(N747="Exceeded Cap",SUM(H747,N747)='Sch D. Workings'!$D$12),"Exceeded cap",IF((SUMIFS('Sch A. Input'!H739:CJ739,'Sch A. Input'!$H$14:$CJ$14,"Total",'Sch A. Input'!$H$13:$CJ$13,"&lt;="&amp;$U$7))&gt;'Sch D. Workings'!$D$12,MIN('Sch D. Workings'!AD1748,'Sch D. Workings'!$D$12-N747-H747),'Sch D. Workings'!AD1748)))</f>
        <v>0</v>
      </c>
      <c r="U747" s="221">
        <f>'Sch D. Workings'!AI1748</f>
        <v>0</v>
      </c>
      <c r="V747" s="82">
        <f>IFERROR(LOOKUP('Sch D. Workings'!AF1748,$C$10:$C$14,$B$10:$B$14),0)</f>
        <v>0</v>
      </c>
      <c r="W747" s="99">
        <f>COUNTIFS('Sch D. Workings'!AF1748,"&gt;"&amp;$D$14)</f>
        <v>0</v>
      </c>
      <c r="X747" s="85"/>
      <c r="Y747" s="78">
        <f>'Sch D. Workings'!AK1748</f>
        <v>0</v>
      </c>
      <c r="Z747" s="309">
        <f>IF(OR('Sch D. Workings'!D741="",$D$7&lt;=U$7,Y747=0),0,IF(OR(T747="Exceeded Cap",N747="Exceeded Cap",SUM(H747,N747,T747)='Sch D. Workings'!$D$12),"Exceeded Cap",IF((SUMIFS('Sch A. Input'!H739:CJ739,'Sch A. Input'!$H$14:$CJ$14,"Total",'Sch A. Input'!$H$13:$CJ$13,"&lt;="&amp;$AA$7))&gt;'Sch D. Workings'!$D$12,MIN('Sch D. Workings'!AN1748,'Sch D. Workings'!$D$12-N747-T747-H747),'Sch D. Workings'!AN1748)))</f>
        <v>0</v>
      </c>
      <c r="AA747" s="221">
        <f>'Sch D. Workings'!AS1748</f>
        <v>0</v>
      </c>
      <c r="AB747" s="82">
        <f>IFERROR(LOOKUP('Sch D. Workings'!AP1748,$C$10:$C$14,$B$10:$B$14),0)</f>
        <v>0</v>
      </c>
      <c r="AC747" s="99">
        <f>COUNTIFS('Sch D. Workings'!AP1748,"&gt;"&amp;$D$14)</f>
        <v>0</v>
      </c>
    </row>
    <row r="748" spans="3:29" x14ac:dyDescent="0.35">
      <c r="C748" s="81" t="str">
        <f>IF('Sch A. Input'!B740="","",'Sch A. Input'!B740)</f>
        <v/>
      </c>
      <c r="D748" s="81" t="str">
        <f>IF('Sch A. Input'!C740="","",'Sch A. Input'!C740)</f>
        <v/>
      </c>
      <c r="E748" s="85"/>
      <c r="F748" s="85"/>
      <c r="G748" s="99">
        <f>'Sch D. Workings'!G1749</f>
        <v>0</v>
      </c>
      <c r="H748" s="310">
        <f>IF(OR('Sch D. Workings'!D742="",G748=0),0,(IF((SUMIFS('Sch A. Input'!H740:CJ740,'Sch A. Input'!$H$14:$CJ$14,"Total",'Sch A. Input'!$H$13:$CJ$13,"&lt;="&amp;$I$7))&gt;'Sch D. Workings'!$D$12,MIN('Sch D. Workings'!J1749,'Sch D. Workings'!$D$12),'Sch D. Workings'!J1749)))</f>
        <v>0</v>
      </c>
      <c r="I748" s="221">
        <f>'Sch D. Workings'!O1749</f>
        <v>0</v>
      </c>
      <c r="J748" s="82">
        <f>IFERROR(LOOKUP('Sch D. Workings'!L1749,$C$10:$C$14,$B$10:$B$14),0)</f>
        <v>0</v>
      </c>
      <c r="K748" s="99">
        <f>COUNTIFS('Sch D. Workings'!L1749,"&gt;"&amp;$D$14)</f>
        <v>0</v>
      </c>
      <c r="L748" s="300"/>
      <c r="M748" s="78">
        <f>'Sch D. Workings'!Q1749</f>
        <v>0</v>
      </c>
      <c r="N748" s="309">
        <f>IF(OR('Sch D. Workings'!D742="",$D$7&lt;=I$7,M748=0),0,(IF(H748='Sch D. Workings'!$D$12,"Exceeded Cap",IF((SUMIFS('Sch A. Input'!H740:CJ740,'Sch A. Input'!$H$14:$CJ$14,"Total",'Sch A. Input'!$H$13:$CJ$13,"&lt;="&amp;$O$7))&gt;'Sch D. Workings'!$D$12,MIN('Sch D. Workings'!T1749,'Sch D. Workings'!$D$12-H748),'Sch D. Workings'!T1749))))</f>
        <v>0</v>
      </c>
      <c r="O748" s="221">
        <f>'Sch D. Workings'!Y1749</f>
        <v>0</v>
      </c>
      <c r="P748" s="82">
        <f>IFERROR(LOOKUP('Sch D. Workings'!V1749,$C$10:$C$14,$B$10:$B$14),0)</f>
        <v>0</v>
      </c>
      <c r="Q748" s="99">
        <f>COUNTIFS('Sch D. Workings'!V1749,"&gt;"&amp;$D$14)</f>
        <v>0</v>
      </c>
      <c r="R748" s="85"/>
      <c r="S748" s="78">
        <f>'Sch D. Workings'!AA1749</f>
        <v>0</v>
      </c>
      <c r="T748" s="309">
        <f>IF(OR('Sch D. Workings'!D742="",$D$7&lt;=O$7,S748=0),0,IF(OR(N748="Exceeded Cap",SUM(H748,N748)='Sch D. Workings'!$D$12),"Exceeded cap",IF((SUMIFS('Sch A. Input'!H740:CJ740,'Sch A. Input'!$H$14:$CJ$14,"Total",'Sch A. Input'!$H$13:$CJ$13,"&lt;="&amp;$U$7))&gt;'Sch D. Workings'!$D$12,MIN('Sch D. Workings'!AD1749,'Sch D. Workings'!$D$12-N748-H748),'Sch D. Workings'!AD1749)))</f>
        <v>0</v>
      </c>
      <c r="U748" s="221">
        <f>'Sch D. Workings'!AI1749</f>
        <v>0</v>
      </c>
      <c r="V748" s="82">
        <f>IFERROR(LOOKUP('Sch D. Workings'!AF1749,$C$10:$C$14,$B$10:$B$14),0)</f>
        <v>0</v>
      </c>
      <c r="W748" s="99">
        <f>COUNTIFS('Sch D. Workings'!AF1749,"&gt;"&amp;$D$14)</f>
        <v>0</v>
      </c>
      <c r="X748" s="85"/>
      <c r="Y748" s="78">
        <f>'Sch D. Workings'!AK1749</f>
        <v>0</v>
      </c>
      <c r="Z748" s="309">
        <f>IF(OR('Sch D. Workings'!D742="",$D$7&lt;=U$7,Y748=0),0,IF(OR(T748="Exceeded Cap",N748="Exceeded Cap",SUM(H748,N748,T748)='Sch D. Workings'!$D$12),"Exceeded Cap",IF((SUMIFS('Sch A. Input'!H740:CJ740,'Sch A. Input'!$H$14:$CJ$14,"Total",'Sch A. Input'!$H$13:$CJ$13,"&lt;="&amp;$AA$7))&gt;'Sch D. Workings'!$D$12,MIN('Sch D. Workings'!AN1749,'Sch D. Workings'!$D$12-N748-T748-H748),'Sch D. Workings'!AN1749)))</f>
        <v>0</v>
      </c>
      <c r="AA748" s="221">
        <f>'Sch D. Workings'!AS1749</f>
        <v>0</v>
      </c>
      <c r="AB748" s="82">
        <f>IFERROR(LOOKUP('Sch D. Workings'!AP1749,$C$10:$C$14,$B$10:$B$14),0)</f>
        <v>0</v>
      </c>
      <c r="AC748" s="99">
        <f>COUNTIFS('Sch D. Workings'!AP1749,"&gt;"&amp;$D$14)</f>
        <v>0</v>
      </c>
    </row>
    <row r="749" spans="3:29" x14ac:dyDescent="0.35">
      <c r="C749" s="81" t="str">
        <f>IF('Sch A. Input'!B741="","",'Sch A. Input'!B741)</f>
        <v/>
      </c>
      <c r="D749" s="81" t="str">
        <f>IF('Sch A. Input'!C741="","",'Sch A. Input'!C741)</f>
        <v/>
      </c>
      <c r="E749" s="85"/>
      <c r="F749" s="85"/>
      <c r="G749" s="99">
        <f>'Sch D. Workings'!G1750</f>
        <v>0</v>
      </c>
      <c r="H749" s="310">
        <f>IF(OR('Sch D. Workings'!D743="",G749=0),0,(IF((SUMIFS('Sch A. Input'!H741:CJ741,'Sch A. Input'!$H$14:$CJ$14,"Total",'Sch A. Input'!$H$13:$CJ$13,"&lt;="&amp;$I$7))&gt;'Sch D. Workings'!$D$12,MIN('Sch D. Workings'!J1750,'Sch D. Workings'!$D$12),'Sch D. Workings'!J1750)))</f>
        <v>0</v>
      </c>
      <c r="I749" s="221">
        <f>'Sch D. Workings'!O1750</f>
        <v>0</v>
      </c>
      <c r="J749" s="82">
        <f>IFERROR(LOOKUP('Sch D. Workings'!L1750,$C$10:$C$14,$B$10:$B$14),0)</f>
        <v>0</v>
      </c>
      <c r="K749" s="99">
        <f>COUNTIFS('Sch D. Workings'!L1750,"&gt;"&amp;$D$14)</f>
        <v>0</v>
      </c>
      <c r="L749" s="300"/>
      <c r="M749" s="78">
        <f>'Sch D. Workings'!Q1750</f>
        <v>0</v>
      </c>
      <c r="N749" s="309">
        <f>IF(OR('Sch D. Workings'!D743="",$D$7&lt;=I$7,M749=0),0,(IF(H749='Sch D. Workings'!$D$12,"Exceeded Cap",IF((SUMIFS('Sch A. Input'!H741:CJ741,'Sch A. Input'!$H$14:$CJ$14,"Total",'Sch A. Input'!$H$13:$CJ$13,"&lt;="&amp;$O$7))&gt;'Sch D. Workings'!$D$12,MIN('Sch D. Workings'!T1750,'Sch D. Workings'!$D$12-H749),'Sch D. Workings'!T1750))))</f>
        <v>0</v>
      </c>
      <c r="O749" s="221">
        <f>'Sch D. Workings'!Y1750</f>
        <v>0</v>
      </c>
      <c r="P749" s="82">
        <f>IFERROR(LOOKUP('Sch D. Workings'!V1750,$C$10:$C$14,$B$10:$B$14),0)</f>
        <v>0</v>
      </c>
      <c r="Q749" s="99">
        <f>COUNTIFS('Sch D. Workings'!V1750,"&gt;"&amp;$D$14)</f>
        <v>0</v>
      </c>
      <c r="R749" s="85"/>
      <c r="S749" s="78">
        <f>'Sch D. Workings'!AA1750</f>
        <v>0</v>
      </c>
      <c r="T749" s="309">
        <f>IF(OR('Sch D. Workings'!D743="",$D$7&lt;=O$7,S749=0),0,IF(OR(N749="Exceeded Cap",SUM(H749,N749)='Sch D. Workings'!$D$12),"Exceeded cap",IF((SUMIFS('Sch A. Input'!H741:CJ741,'Sch A. Input'!$H$14:$CJ$14,"Total",'Sch A. Input'!$H$13:$CJ$13,"&lt;="&amp;$U$7))&gt;'Sch D. Workings'!$D$12,MIN('Sch D. Workings'!AD1750,'Sch D. Workings'!$D$12-N749-H749),'Sch D. Workings'!AD1750)))</f>
        <v>0</v>
      </c>
      <c r="U749" s="221">
        <f>'Sch D. Workings'!AI1750</f>
        <v>0</v>
      </c>
      <c r="V749" s="82">
        <f>IFERROR(LOOKUP('Sch D. Workings'!AF1750,$C$10:$C$14,$B$10:$B$14),0)</f>
        <v>0</v>
      </c>
      <c r="W749" s="99">
        <f>COUNTIFS('Sch D. Workings'!AF1750,"&gt;"&amp;$D$14)</f>
        <v>0</v>
      </c>
      <c r="X749" s="85"/>
      <c r="Y749" s="78">
        <f>'Sch D. Workings'!AK1750</f>
        <v>0</v>
      </c>
      <c r="Z749" s="309">
        <f>IF(OR('Sch D. Workings'!D743="",$D$7&lt;=U$7,Y749=0),0,IF(OR(T749="Exceeded Cap",N749="Exceeded Cap",SUM(H749,N749,T749)='Sch D. Workings'!$D$12),"Exceeded Cap",IF((SUMIFS('Sch A. Input'!H741:CJ741,'Sch A. Input'!$H$14:$CJ$14,"Total",'Sch A. Input'!$H$13:$CJ$13,"&lt;="&amp;$AA$7))&gt;'Sch D. Workings'!$D$12,MIN('Sch D. Workings'!AN1750,'Sch D. Workings'!$D$12-N749-T749-H749),'Sch D. Workings'!AN1750)))</f>
        <v>0</v>
      </c>
      <c r="AA749" s="221">
        <f>'Sch D. Workings'!AS1750</f>
        <v>0</v>
      </c>
      <c r="AB749" s="82">
        <f>IFERROR(LOOKUP('Sch D. Workings'!AP1750,$C$10:$C$14,$B$10:$B$14),0)</f>
        <v>0</v>
      </c>
      <c r="AC749" s="99">
        <f>COUNTIFS('Sch D. Workings'!AP1750,"&gt;"&amp;$D$14)</f>
        <v>0</v>
      </c>
    </row>
    <row r="750" spans="3:29" x14ac:dyDescent="0.35">
      <c r="C750" s="81" t="str">
        <f>IF('Sch A. Input'!B742="","",'Sch A. Input'!B742)</f>
        <v/>
      </c>
      <c r="D750" s="81" t="str">
        <f>IF('Sch A. Input'!C742="","",'Sch A. Input'!C742)</f>
        <v/>
      </c>
      <c r="E750" s="85"/>
      <c r="F750" s="85"/>
      <c r="G750" s="99">
        <f>'Sch D. Workings'!G1751</f>
        <v>0</v>
      </c>
      <c r="H750" s="310">
        <f>IF(OR('Sch D. Workings'!D744="",G750=0),0,(IF((SUMIFS('Sch A. Input'!H742:CJ742,'Sch A. Input'!$H$14:$CJ$14,"Total",'Sch A. Input'!$H$13:$CJ$13,"&lt;="&amp;$I$7))&gt;'Sch D. Workings'!$D$12,MIN('Sch D. Workings'!J1751,'Sch D. Workings'!$D$12),'Sch D. Workings'!J1751)))</f>
        <v>0</v>
      </c>
      <c r="I750" s="221">
        <f>'Sch D. Workings'!O1751</f>
        <v>0</v>
      </c>
      <c r="J750" s="82">
        <f>IFERROR(LOOKUP('Sch D. Workings'!L1751,$C$10:$C$14,$B$10:$B$14),0)</f>
        <v>0</v>
      </c>
      <c r="K750" s="99">
        <f>COUNTIFS('Sch D. Workings'!L1751,"&gt;"&amp;$D$14)</f>
        <v>0</v>
      </c>
      <c r="L750" s="300"/>
      <c r="M750" s="78">
        <f>'Sch D. Workings'!Q1751</f>
        <v>0</v>
      </c>
      <c r="N750" s="309">
        <f>IF(OR('Sch D. Workings'!D744="",$D$7&lt;=I$7,M750=0),0,(IF(H750='Sch D. Workings'!$D$12,"Exceeded Cap",IF((SUMIFS('Sch A. Input'!H742:CJ742,'Sch A. Input'!$H$14:$CJ$14,"Total",'Sch A. Input'!$H$13:$CJ$13,"&lt;="&amp;$O$7))&gt;'Sch D. Workings'!$D$12,MIN('Sch D. Workings'!T1751,'Sch D. Workings'!$D$12-H750),'Sch D. Workings'!T1751))))</f>
        <v>0</v>
      </c>
      <c r="O750" s="221">
        <f>'Sch D. Workings'!Y1751</f>
        <v>0</v>
      </c>
      <c r="P750" s="82">
        <f>IFERROR(LOOKUP('Sch D. Workings'!V1751,$C$10:$C$14,$B$10:$B$14),0)</f>
        <v>0</v>
      </c>
      <c r="Q750" s="99">
        <f>COUNTIFS('Sch D. Workings'!V1751,"&gt;"&amp;$D$14)</f>
        <v>0</v>
      </c>
      <c r="R750" s="85"/>
      <c r="S750" s="78">
        <f>'Sch D. Workings'!AA1751</f>
        <v>0</v>
      </c>
      <c r="T750" s="309">
        <f>IF(OR('Sch D. Workings'!D744="",$D$7&lt;=O$7,S750=0),0,IF(OR(N750="Exceeded Cap",SUM(H750,N750)='Sch D. Workings'!$D$12),"Exceeded cap",IF((SUMIFS('Sch A. Input'!H742:CJ742,'Sch A. Input'!$H$14:$CJ$14,"Total",'Sch A. Input'!$H$13:$CJ$13,"&lt;="&amp;$U$7))&gt;'Sch D. Workings'!$D$12,MIN('Sch D. Workings'!AD1751,'Sch D. Workings'!$D$12-N750-H750),'Sch D. Workings'!AD1751)))</f>
        <v>0</v>
      </c>
      <c r="U750" s="221">
        <f>'Sch D. Workings'!AI1751</f>
        <v>0</v>
      </c>
      <c r="V750" s="82">
        <f>IFERROR(LOOKUP('Sch D. Workings'!AF1751,$C$10:$C$14,$B$10:$B$14),0)</f>
        <v>0</v>
      </c>
      <c r="W750" s="99">
        <f>COUNTIFS('Sch D. Workings'!AF1751,"&gt;"&amp;$D$14)</f>
        <v>0</v>
      </c>
      <c r="X750" s="85"/>
      <c r="Y750" s="78">
        <f>'Sch D. Workings'!AK1751</f>
        <v>0</v>
      </c>
      <c r="Z750" s="309">
        <f>IF(OR('Sch D. Workings'!D744="",$D$7&lt;=U$7,Y750=0),0,IF(OR(T750="Exceeded Cap",N750="Exceeded Cap",SUM(H750,N750,T750)='Sch D. Workings'!$D$12),"Exceeded Cap",IF((SUMIFS('Sch A. Input'!H742:CJ742,'Sch A. Input'!$H$14:$CJ$14,"Total",'Sch A. Input'!$H$13:$CJ$13,"&lt;="&amp;$AA$7))&gt;'Sch D. Workings'!$D$12,MIN('Sch D. Workings'!AN1751,'Sch D. Workings'!$D$12-N750-T750-H750),'Sch D. Workings'!AN1751)))</f>
        <v>0</v>
      </c>
      <c r="AA750" s="221">
        <f>'Sch D. Workings'!AS1751</f>
        <v>0</v>
      </c>
      <c r="AB750" s="82">
        <f>IFERROR(LOOKUP('Sch D. Workings'!AP1751,$C$10:$C$14,$B$10:$B$14),0)</f>
        <v>0</v>
      </c>
      <c r="AC750" s="99">
        <f>COUNTIFS('Sch D. Workings'!AP1751,"&gt;"&amp;$D$14)</f>
        <v>0</v>
      </c>
    </row>
    <row r="751" spans="3:29" x14ac:dyDescent="0.35">
      <c r="C751" s="81" t="str">
        <f>IF('Sch A. Input'!B743="","",'Sch A. Input'!B743)</f>
        <v/>
      </c>
      <c r="D751" s="81" t="str">
        <f>IF('Sch A. Input'!C743="","",'Sch A. Input'!C743)</f>
        <v/>
      </c>
      <c r="E751" s="85"/>
      <c r="F751" s="85"/>
      <c r="G751" s="99">
        <f>'Sch D. Workings'!G1752</f>
        <v>0</v>
      </c>
      <c r="H751" s="310">
        <f>IF(OR('Sch D. Workings'!D745="",G751=0),0,(IF((SUMIFS('Sch A. Input'!H743:CJ743,'Sch A. Input'!$H$14:$CJ$14,"Total",'Sch A. Input'!$H$13:$CJ$13,"&lt;="&amp;$I$7))&gt;'Sch D. Workings'!$D$12,MIN('Sch D. Workings'!J1752,'Sch D. Workings'!$D$12),'Sch D. Workings'!J1752)))</f>
        <v>0</v>
      </c>
      <c r="I751" s="221">
        <f>'Sch D. Workings'!O1752</f>
        <v>0</v>
      </c>
      <c r="J751" s="82">
        <f>IFERROR(LOOKUP('Sch D. Workings'!L1752,$C$10:$C$14,$B$10:$B$14),0)</f>
        <v>0</v>
      </c>
      <c r="K751" s="99">
        <f>COUNTIFS('Sch D. Workings'!L1752,"&gt;"&amp;$D$14)</f>
        <v>0</v>
      </c>
      <c r="L751" s="300"/>
      <c r="M751" s="78">
        <f>'Sch D. Workings'!Q1752</f>
        <v>0</v>
      </c>
      <c r="N751" s="309">
        <f>IF(OR('Sch D. Workings'!D745="",$D$7&lt;=I$7,M751=0),0,(IF(H751='Sch D. Workings'!$D$12,"Exceeded Cap",IF((SUMIFS('Sch A. Input'!H743:CJ743,'Sch A. Input'!$H$14:$CJ$14,"Total",'Sch A. Input'!$H$13:$CJ$13,"&lt;="&amp;$O$7))&gt;'Sch D. Workings'!$D$12,MIN('Sch D. Workings'!T1752,'Sch D. Workings'!$D$12-H751),'Sch D. Workings'!T1752))))</f>
        <v>0</v>
      </c>
      <c r="O751" s="221">
        <f>'Sch D. Workings'!Y1752</f>
        <v>0</v>
      </c>
      <c r="P751" s="82">
        <f>IFERROR(LOOKUP('Sch D. Workings'!V1752,$C$10:$C$14,$B$10:$B$14),0)</f>
        <v>0</v>
      </c>
      <c r="Q751" s="99">
        <f>COUNTIFS('Sch D. Workings'!V1752,"&gt;"&amp;$D$14)</f>
        <v>0</v>
      </c>
      <c r="R751" s="85"/>
      <c r="S751" s="78">
        <f>'Sch D. Workings'!AA1752</f>
        <v>0</v>
      </c>
      <c r="T751" s="309">
        <f>IF(OR('Sch D. Workings'!D745="",$D$7&lt;=O$7,S751=0),0,IF(OR(N751="Exceeded Cap",SUM(H751,N751)='Sch D. Workings'!$D$12),"Exceeded cap",IF((SUMIFS('Sch A. Input'!H743:CJ743,'Sch A. Input'!$H$14:$CJ$14,"Total",'Sch A. Input'!$H$13:$CJ$13,"&lt;="&amp;$U$7))&gt;'Sch D. Workings'!$D$12,MIN('Sch D. Workings'!AD1752,'Sch D. Workings'!$D$12-N751-H751),'Sch D. Workings'!AD1752)))</f>
        <v>0</v>
      </c>
      <c r="U751" s="221">
        <f>'Sch D. Workings'!AI1752</f>
        <v>0</v>
      </c>
      <c r="V751" s="82">
        <f>IFERROR(LOOKUP('Sch D. Workings'!AF1752,$C$10:$C$14,$B$10:$B$14),0)</f>
        <v>0</v>
      </c>
      <c r="W751" s="99">
        <f>COUNTIFS('Sch D. Workings'!AF1752,"&gt;"&amp;$D$14)</f>
        <v>0</v>
      </c>
      <c r="X751" s="85"/>
      <c r="Y751" s="78">
        <f>'Sch D. Workings'!AK1752</f>
        <v>0</v>
      </c>
      <c r="Z751" s="309">
        <f>IF(OR('Sch D. Workings'!D745="",$D$7&lt;=U$7,Y751=0),0,IF(OR(T751="Exceeded Cap",N751="Exceeded Cap",SUM(H751,N751,T751)='Sch D. Workings'!$D$12),"Exceeded Cap",IF((SUMIFS('Sch A. Input'!H743:CJ743,'Sch A. Input'!$H$14:$CJ$14,"Total",'Sch A. Input'!$H$13:$CJ$13,"&lt;="&amp;$AA$7))&gt;'Sch D. Workings'!$D$12,MIN('Sch D. Workings'!AN1752,'Sch D. Workings'!$D$12-N751-T751-H751),'Sch D. Workings'!AN1752)))</f>
        <v>0</v>
      </c>
      <c r="AA751" s="221">
        <f>'Sch D. Workings'!AS1752</f>
        <v>0</v>
      </c>
      <c r="AB751" s="82">
        <f>IFERROR(LOOKUP('Sch D. Workings'!AP1752,$C$10:$C$14,$B$10:$B$14),0)</f>
        <v>0</v>
      </c>
      <c r="AC751" s="99">
        <f>COUNTIFS('Sch D. Workings'!AP1752,"&gt;"&amp;$D$14)</f>
        <v>0</v>
      </c>
    </row>
    <row r="752" spans="3:29" x14ac:dyDescent="0.35">
      <c r="C752" s="81" t="str">
        <f>IF('Sch A. Input'!B744="","",'Sch A. Input'!B744)</f>
        <v/>
      </c>
      <c r="D752" s="81" t="str">
        <f>IF('Sch A. Input'!C744="","",'Sch A. Input'!C744)</f>
        <v/>
      </c>
      <c r="E752" s="85"/>
      <c r="F752" s="85"/>
      <c r="G752" s="99">
        <f>'Sch D. Workings'!G1753</f>
        <v>0</v>
      </c>
      <c r="H752" s="310">
        <f>IF(OR('Sch D. Workings'!D746="",G752=0),0,(IF((SUMIFS('Sch A. Input'!H744:CJ744,'Sch A. Input'!$H$14:$CJ$14,"Total",'Sch A. Input'!$H$13:$CJ$13,"&lt;="&amp;$I$7))&gt;'Sch D. Workings'!$D$12,MIN('Sch D. Workings'!J1753,'Sch D. Workings'!$D$12),'Sch D. Workings'!J1753)))</f>
        <v>0</v>
      </c>
      <c r="I752" s="221">
        <f>'Sch D. Workings'!O1753</f>
        <v>0</v>
      </c>
      <c r="J752" s="82">
        <f>IFERROR(LOOKUP('Sch D. Workings'!L1753,$C$10:$C$14,$B$10:$B$14),0)</f>
        <v>0</v>
      </c>
      <c r="K752" s="99">
        <f>COUNTIFS('Sch D. Workings'!L1753,"&gt;"&amp;$D$14)</f>
        <v>0</v>
      </c>
      <c r="L752" s="300"/>
      <c r="M752" s="78">
        <f>'Sch D. Workings'!Q1753</f>
        <v>0</v>
      </c>
      <c r="N752" s="309">
        <f>IF(OR('Sch D. Workings'!D746="",$D$7&lt;=I$7,M752=0),0,(IF(H752='Sch D. Workings'!$D$12,"Exceeded Cap",IF((SUMIFS('Sch A. Input'!H744:CJ744,'Sch A. Input'!$H$14:$CJ$14,"Total",'Sch A. Input'!$H$13:$CJ$13,"&lt;="&amp;$O$7))&gt;'Sch D. Workings'!$D$12,MIN('Sch D. Workings'!T1753,'Sch D. Workings'!$D$12-H752),'Sch D. Workings'!T1753))))</f>
        <v>0</v>
      </c>
      <c r="O752" s="221">
        <f>'Sch D. Workings'!Y1753</f>
        <v>0</v>
      </c>
      <c r="P752" s="82">
        <f>IFERROR(LOOKUP('Sch D. Workings'!V1753,$C$10:$C$14,$B$10:$B$14),0)</f>
        <v>0</v>
      </c>
      <c r="Q752" s="99">
        <f>COUNTIFS('Sch D. Workings'!V1753,"&gt;"&amp;$D$14)</f>
        <v>0</v>
      </c>
      <c r="R752" s="85"/>
      <c r="S752" s="78">
        <f>'Sch D. Workings'!AA1753</f>
        <v>0</v>
      </c>
      <c r="T752" s="309">
        <f>IF(OR('Sch D. Workings'!D746="",$D$7&lt;=O$7,S752=0),0,IF(OR(N752="Exceeded Cap",SUM(H752,N752)='Sch D. Workings'!$D$12),"Exceeded cap",IF((SUMIFS('Sch A. Input'!H744:CJ744,'Sch A. Input'!$H$14:$CJ$14,"Total",'Sch A. Input'!$H$13:$CJ$13,"&lt;="&amp;$U$7))&gt;'Sch D. Workings'!$D$12,MIN('Sch D. Workings'!AD1753,'Sch D. Workings'!$D$12-N752-H752),'Sch D. Workings'!AD1753)))</f>
        <v>0</v>
      </c>
      <c r="U752" s="221">
        <f>'Sch D. Workings'!AI1753</f>
        <v>0</v>
      </c>
      <c r="V752" s="82">
        <f>IFERROR(LOOKUP('Sch D. Workings'!AF1753,$C$10:$C$14,$B$10:$B$14),0)</f>
        <v>0</v>
      </c>
      <c r="W752" s="99">
        <f>COUNTIFS('Sch D. Workings'!AF1753,"&gt;"&amp;$D$14)</f>
        <v>0</v>
      </c>
      <c r="X752" s="85"/>
      <c r="Y752" s="78">
        <f>'Sch D. Workings'!AK1753</f>
        <v>0</v>
      </c>
      <c r="Z752" s="309">
        <f>IF(OR('Sch D. Workings'!D746="",$D$7&lt;=U$7,Y752=0),0,IF(OR(T752="Exceeded Cap",N752="Exceeded Cap",SUM(H752,N752,T752)='Sch D. Workings'!$D$12),"Exceeded Cap",IF((SUMIFS('Sch A. Input'!H744:CJ744,'Sch A. Input'!$H$14:$CJ$14,"Total",'Sch A. Input'!$H$13:$CJ$13,"&lt;="&amp;$AA$7))&gt;'Sch D. Workings'!$D$12,MIN('Sch D. Workings'!AN1753,'Sch D. Workings'!$D$12-N752-T752-H752),'Sch D. Workings'!AN1753)))</f>
        <v>0</v>
      </c>
      <c r="AA752" s="221">
        <f>'Sch D. Workings'!AS1753</f>
        <v>0</v>
      </c>
      <c r="AB752" s="82">
        <f>IFERROR(LOOKUP('Sch D. Workings'!AP1753,$C$10:$C$14,$B$10:$B$14),0)</f>
        <v>0</v>
      </c>
      <c r="AC752" s="99">
        <f>COUNTIFS('Sch D. Workings'!AP1753,"&gt;"&amp;$D$14)</f>
        <v>0</v>
      </c>
    </row>
    <row r="753" spans="3:29" x14ac:dyDescent="0.35">
      <c r="C753" s="81" t="str">
        <f>IF('Sch A. Input'!B745="","",'Sch A. Input'!B745)</f>
        <v/>
      </c>
      <c r="D753" s="81" t="str">
        <f>IF('Sch A. Input'!C745="","",'Sch A. Input'!C745)</f>
        <v/>
      </c>
      <c r="E753" s="85"/>
      <c r="F753" s="85"/>
      <c r="G753" s="99">
        <f>'Sch D. Workings'!G1754</f>
        <v>0</v>
      </c>
      <c r="H753" s="310">
        <f>IF(OR('Sch D. Workings'!D747="",G753=0),0,(IF((SUMIFS('Sch A. Input'!H745:CJ745,'Sch A. Input'!$H$14:$CJ$14,"Total",'Sch A. Input'!$H$13:$CJ$13,"&lt;="&amp;$I$7))&gt;'Sch D. Workings'!$D$12,MIN('Sch D. Workings'!J1754,'Sch D. Workings'!$D$12),'Sch D. Workings'!J1754)))</f>
        <v>0</v>
      </c>
      <c r="I753" s="221">
        <f>'Sch D. Workings'!O1754</f>
        <v>0</v>
      </c>
      <c r="J753" s="82">
        <f>IFERROR(LOOKUP('Sch D. Workings'!L1754,$C$10:$C$14,$B$10:$B$14),0)</f>
        <v>0</v>
      </c>
      <c r="K753" s="99">
        <f>COUNTIFS('Sch D. Workings'!L1754,"&gt;"&amp;$D$14)</f>
        <v>0</v>
      </c>
      <c r="L753" s="300"/>
      <c r="M753" s="78">
        <f>'Sch D. Workings'!Q1754</f>
        <v>0</v>
      </c>
      <c r="N753" s="309">
        <f>IF(OR('Sch D. Workings'!D747="",$D$7&lt;=I$7,M753=0),0,(IF(H753='Sch D. Workings'!$D$12,"Exceeded Cap",IF((SUMIFS('Sch A. Input'!H745:CJ745,'Sch A. Input'!$H$14:$CJ$14,"Total",'Sch A. Input'!$H$13:$CJ$13,"&lt;="&amp;$O$7))&gt;'Sch D. Workings'!$D$12,MIN('Sch D. Workings'!T1754,'Sch D. Workings'!$D$12-H753),'Sch D. Workings'!T1754))))</f>
        <v>0</v>
      </c>
      <c r="O753" s="221">
        <f>'Sch D. Workings'!Y1754</f>
        <v>0</v>
      </c>
      <c r="P753" s="82">
        <f>IFERROR(LOOKUP('Sch D. Workings'!V1754,$C$10:$C$14,$B$10:$B$14),0)</f>
        <v>0</v>
      </c>
      <c r="Q753" s="99">
        <f>COUNTIFS('Sch D. Workings'!V1754,"&gt;"&amp;$D$14)</f>
        <v>0</v>
      </c>
      <c r="R753" s="85"/>
      <c r="S753" s="78">
        <f>'Sch D. Workings'!AA1754</f>
        <v>0</v>
      </c>
      <c r="T753" s="309">
        <f>IF(OR('Sch D. Workings'!D747="",$D$7&lt;=O$7,S753=0),0,IF(OR(N753="Exceeded Cap",SUM(H753,N753)='Sch D. Workings'!$D$12),"Exceeded cap",IF((SUMIFS('Sch A. Input'!H745:CJ745,'Sch A. Input'!$H$14:$CJ$14,"Total",'Sch A. Input'!$H$13:$CJ$13,"&lt;="&amp;$U$7))&gt;'Sch D. Workings'!$D$12,MIN('Sch D. Workings'!AD1754,'Sch D. Workings'!$D$12-N753-H753),'Sch D. Workings'!AD1754)))</f>
        <v>0</v>
      </c>
      <c r="U753" s="221">
        <f>'Sch D. Workings'!AI1754</f>
        <v>0</v>
      </c>
      <c r="V753" s="82">
        <f>IFERROR(LOOKUP('Sch D. Workings'!AF1754,$C$10:$C$14,$B$10:$B$14),0)</f>
        <v>0</v>
      </c>
      <c r="W753" s="99">
        <f>COUNTIFS('Sch D. Workings'!AF1754,"&gt;"&amp;$D$14)</f>
        <v>0</v>
      </c>
      <c r="X753" s="85"/>
      <c r="Y753" s="78">
        <f>'Sch D. Workings'!AK1754</f>
        <v>0</v>
      </c>
      <c r="Z753" s="309">
        <f>IF(OR('Sch D. Workings'!D747="",$D$7&lt;=U$7,Y753=0),0,IF(OR(T753="Exceeded Cap",N753="Exceeded Cap",SUM(H753,N753,T753)='Sch D. Workings'!$D$12),"Exceeded Cap",IF((SUMIFS('Sch A. Input'!H745:CJ745,'Sch A. Input'!$H$14:$CJ$14,"Total",'Sch A. Input'!$H$13:$CJ$13,"&lt;="&amp;$AA$7))&gt;'Sch D. Workings'!$D$12,MIN('Sch D. Workings'!AN1754,'Sch D. Workings'!$D$12-N753-T753-H753),'Sch D. Workings'!AN1754)))</f>
        <v>0</v>
      </c>
      <c r="AA753" s="221">
        <f>'Sch D. Workings'!AS1754</f>
        <v>0</v>
      </c>
      <c r="AB753" s="82">
        <f>IFERROR(LOOKUP('Sch D. Workings'!AP1754,$C$10:$C$14,$B$10:$B$14),0)</f>
        <v>0</v>
      </c>
      <c r="AC753" s="99">
        <f>COUNTIFS('Sch D. Workings'!AP1754,"&gt;"&amp;$D$14)</f>
        <v>0</v>
      </c>
    </row>
    <row r="754" spans="3:29" x14ac:dyDescent="0.35">
      <c r="C754" s="81" t="str">
        <f>IF('Sch A. Input'!B746="","",'Sch A. Input'!B746)</f>
        <v/>
      </c>
      <c r="D754" s="81" t="str">
        <f>IF('Sch A. Input'!C746="","",'Sch A. Input'!C746)</f>
        <v/>
      </c>
      <c r="E754" s="85"/>
      <c r="F754" s="85"/>
      <c r="G754" s="99">
        <f>'Sch D. Workings'!G1755</f>
        <v>0</v>
      </c>
      <c r="H754" s="310">
        <f>IF(OR('Sch D. Workings'!D748="",G754=0),0,(IF((SUMIFS('Sch A. Input'!H746:CJ746,'Sch A. Input'!$H$14:$CJ$14,"Total",'Sch A. Input'!$H$13:$CJ$13,"&lt;="&amp;$I$7))&gt;'Sch D. Workings'!$D$12,MIN('Sch D. Workings'!J1755,'Sch D. Workings'!$D$12),'Sch D. Workings'!J1755)))</f>
        <v>0</v>
      </c>
      <c r="I754" s="221">
        <f>'Sch D. Workings'!O1755</f>
        <v>0</v>
      </c>
      <c r="J754" s="82">
        <f>IFERROR(LOOKUP('Sch D. Workings'!L1755,$C$10:$C$14,$B$10:$B$14),0)</f>
        <v>0</v>
      </c>
      <c r="K754" s="99">
        <f>COUNTIFS('Sch D. Workings'!L1755,"&gt;"&amp;$D$14)</f>
        <v>0</v>
      </c>
      <c r="L754" s="300"/>
      <c r="M754" s="78">
        <f>'Sch D. Workings'!Q1755</f>
        <v>0</v>
      </c>
      <c r="N754" s="309">
        <f>IF(OR('Sch D. Workings'!D748="",$D$7&lt;=I$7,M754=0),0,(IF(H754='Sch D. Workings'!$D$12,"Exceeded Cap",IF((SUMIFS('Sch A. Input'!H746:CJ746,'Sch A. Input'!$H$14:$CJ$14,"Total",'Sch A. Input'!$H$13:$CJ$13,"&lt;="&amp;$O$7))&gt;'Sch D. Workings'!$D$12,MIN('Sch D. Workings'!T1755,'Sch D. Workings'!$D$12-H754),'Sch D. Workings'!T1755))))</f>
        <v>0</v>
      </c>
      <c r="O754" s="221">
        <f>'Sch D. Workings'!Y1755</f>
        <v>0</v>
      </c>
      <c r="P754" s="82">
        <f>IFERROR(LOOKUP('Sch D. Workings'!V1755,$C$10:$C$14,$B$10:$B$14),0)</f>
        <v>0</v>
      </c>
      <c r="Q754" s="99">
        <f>COUNTIFS('Sch D. Workings'!V1755,"&gt;"&amp;$D$14)</f>
        <v>0</v>
      </c>
      <c r="R754" s="85"/>
      <c r="S754" s="78">
        <f>'Sch D. Workings'!AA1755</f>
        <v>0</v>
      </c>
      <c r="T754" s="309">
        <f>IF(OR('Sch D. Workings'!D748="",$D$7&lt;=O$7,S754=0),0,IF(OR(N754="Exceeded Cap",SUM(H754,N754)='Sch D. Workings'!$D$12),"Exceeded cap",IF((SUMIFS('Sch A. Input'!H746:CJ746,'Sch A. Input'!$H$14:$CJ$14,"Total",'Sch A. Input'!$H$13:$CJ$13,"&lt;="&amp;$U$7))&gt;'Sch D. Workings'!$D$12,MIN('Sch D. Workings'!AD1755,'Sch D. Workings'!$D$12-N754-H754),'Sch D. Workings'!AD1755)))</f>
        <v>0</v>
      </c>
      <c r="U754" s="221">
        <f>'Sch D. Workings'!AI1755</f>
        <v>0</v>
      </c>
      <c r="V754" s="82">
        <f>IFERROR(LOOKUP('Sch D. Workings'!AF1755,$C$10:$C$14,$B$10:$B$14),0)</f>
        <v>0</v>
      </c>
      <c r="W754" s="99">
        <f>COUNTIFS('Sch D. Workings'!AF1755,"&gt;"&amp;$D$14)</f>
        <v>0</v>
      </c>
      <c r="X754" s="85"/>
      <c r="Y754" s="78">
        <f>'Sch D. Workings'!AK1755</f>
        <v>0</v>
      </c>
      <c r="Z754" s="309">
        <f>IF(OR('Sch D. Workings'!D748="",$D$7&lt;=U$7,Y754=0),0,IF(OR(T754="Exceeded Cap",N754="Exceeded Cap",SUM(H754,N754,T754)='Sch D. Workings'!$D$12),"Exceeded Cap",IF((SUMIFS('Sch A. Input'!H746:CJ746,'Sch A. Input'!$H$14:$CJ$14,"Total",'Sch A. Input'!$H$13:$CJ$13,"&lt;="&amp;$AA$7))&gt;'Sch D. Workings'!$D$12,MIN('Sch D. Workings'!AN1755,'Sch D. Workings'!$D$12-N754-T754-H754),'Sch D. Workings'!AN1755)))</f>
        <v>0</v>
      </c>
      <c r="AA754" s="221">
        <f>'Sch D. Workings'!AS1755</f>
        <v>0</v>
      </c>
      <c r="AB754" s="82">
        <f>IFERROR(LOOKUP('Sch D. Workings'!AP1755,$C$10:$C$14,$B$10:$B$14),0)</f>
        <v>0</v>
      </c>
      <c r="AC754" s="99">
        <f>COUNTIFS('Sch D. Workings'!AP1755,"&gt;"&amp;$D$14)</f>
        <v>0</v>
      </c>
    </row>
    <row r="755" spans="3:29" x14ac:dyDescent="0.35">
      <c r="C755" s="81" t="str">
        <f>IF('Sch A. Input'!B747="","",'Sch A. Input'!B747)</f>
        <v/>
      </c>
      <c r="D755" s="81" t="str">
        <f>IF('Sch A. Input'!C747="","",'Sch A. Input'!C747)</f>
        <v/>
      </c>
      <c r="E755" s="85"/>
      <c r="F755" s="85"/>
      <c r="G755" s="99">
        <f>'Sch D. Workings'!G1756</f>
        <v>0</v>
      </c>
      <c r="H755" s="310">
        <f>IF(OR('Sch D. Workings'!D749="",G755=0),0,(IF((SUMIFS('Sch A. Input'!H747:CJ747,'Sch A. Input'!$H$14:$CJ$14,"Total",'Sch A. Input'!$H$13:$CJ$13,"&lt;="&amp;$I$7))&gt;'Sch D. Workings'!$D$12,MIN('Sch D. Workings'!J1756,'Sch D. Workings'!$D$12),'Sch D. Workings'!J1756)))</f>
        <v>0</v>
      </c>
      <c r="I755" s="221">
        <f>'Sch D. Workings'!O1756</f>
        <v>0</v>
      </c>
      <c r="J755" s="82">
        <f>IFERROR(LOOKUP('Sch D. Workings'!L1756,$C$10:$C$14,$B$10:$B$14),0)</f>
        <v>0</v>
      </c>
      <c r="K755" s="99">
        <f>COUNTIFS('Sch D. Workings'!L1756,"&gt;"&amp;$D$14)</f>
        <v>0</v>
      </c>
      <c r="L755" s="300"/>
      <c r="M755" s="78">
        <f>'Sch D. Workings'!Q1756</f>
        <v>0</v>
      </c>
      <c r="N755" s="309">
        <f>IF(OR('Sch D. Workings'!D749="",$D$7&lt;=I$7,M755=0),0,(IF(H755='Sch D. Workings'!$D$12,"Exceeded Cap",IF((SUMIFS('Sch A. Input'!H747:CJ747,'Sch A. Input'!$H$14:$CJ$14,"Total",'Sch A. Input'!$H$13:$CJ$13,"&lt;="&amp;$O$7))&gt;'Sch D. Workings'!$D$12,MIN('Sch D. Workings'!T1756,'Sch D. Workings'!$D$12-H755),'Sch D. Workings'!T1756))))</f>
        <v>0</v>
      </c>
      <c r="O755" s="221">
        <f>'Sch D. Workings'!Y1756</f>
        <v>0</v>
      </c>
      <c r="P755" s="82">
        <f>IFERROR(LOOKUP('Sch D. Workings'!V1756,$C$10:$C$14,$B$10:$B$14),0)</f>
        <v>0</v>
      </c>
      <c r="Q755" s="99">
        <f>COUNTIFS('Sch D. Workings'!V1756,"&gt;"&amp;$D$14)</f>
        <v>0</v>
      </c>
      <c r="R755" s="85"/>
      <c r="S755" s="78">
        <f>'Sch D. Workings'!AA1756</f>
        <v>0</v>
      </c>
      <c r="T755" s="309">
        <f>IF(OR('Sch D. Workings'!D749="",$D$7&lt;=O$7,S755=0),0,IF(OR(N755="Exceeded Cap",SUM(H755,N755)='Sch D. Workings'!$D$12),"Exceeded cap",IF((SUMIFS('Sch A. Input'!H747:CJ747,'Sch A. Input'!$H$14:$CJ$14,"Total",'Sch A. Input'!$H$13:$CJ$13,"&lt;="&amp;$U$7))&gt;'Sch D. Workings'!$D$12,MIN('Sch D. Workings'!AD1756,'Sch D. Workings'!$D$12-N755-H755),'Sch D. Workings'!AD1756)))</f>
        <v>0</v>
      </c>
      <c r="U755" s="221">
        <f>'Sch D. Workings'!AI1756</f>
        <v>0</v>
      </c>
      <c r="V755" s="82">
        <f>IFERROR(LOOKUP('Sch D. Workings'!AF1756,$C$10:$C$14,$B$10:$B$14),0)</f>
        <v>0</v>
      </c>
      <c r="W755" s="99">
        <f>COUNTIFS('Sch D. Workings'!AF1756,"&gt;"&amp;$D$14)</f>
        <v>0</v>
      </c>
      <c r="X755" s="85"/>
      <c r="Y755" s="78">
        <f>'Sch D. Workings'!AK1756</f>
        <v>0</v>
      </c>
      <c r="Z755" s="309">
        <f>IF(OR('Sch D. Workings'!D749="",$D$7&lt;=U$7,Y755=0),0,IF(OR(T755="Exceeded Cap",N755="Exceeded Cap",SUM(H755,N755,T755)='Sch D. Workings'!$D$12),"Exceeded Cap",IF((SUMIFS('Sch A. Input'!H747:CJ747,'Sch A. Input'!$H$14:$CJ$14,"Total",'Sch A. Input'!$H$13:$CJ$13,"&lt;="&amp;$AA$7))&gt;'Sch D. Workings'!$D$12,MIN('Sch D. Workings'!AN1756,'Sch D. Workings'!$D$12-N755-T755-H755),'Sch D. Workings'!AN1756)))</f>
        <v>0</v>
      </c>
      <c r="AA755" s="221">
        <f>'Sch D. Workings'!AS1756</f>
        <v>0</v>
      </c>
      <c r="AB755" s="82">
        <f>IFERROR(LOOKUP('Sch D. Workings'!AP1756,$C$10:$C$14,$B$10:$B$14),0)</f>
        <v>0</v>
      </c>
      <c r="AC755" s="99">
        <f>COUNTIFS('Sch D. Workings'!AP1756,"&gt;"&amp;$D$14)</f>
        <v>0</v>
      </c>
    </row>
    <row r="756" spans="3:29" x14ac:dyDescent="0.35">
      <c r="C756" s="81" t="str">
        <f>IF('Sch A. Input'!B748="","",'Sch A. Input'!B748)</f>
        <v/>
      </c>
      <c r="D756" s="81" t="str">
        <f>IF('Sch A. Input'!C748="","",'Sch A. Input'!C748)</f>
        <v/>
      </c>
      <c r="E756" s="85"/>
      <c r="F756" s="85"/>
      <c r="G756" s="99">
        <f>'Sch D. Workings'!G1757</f>
        <v>0</v>
      </c>
      <c r="H756" s="310">
        <f>IF(OR('Sch D. Workings'!D750="",G756=0),0,(IF((SUMIFS('Sch A. Input'!H748:CJ748,'Sch A. Input'!$H$14:$CJ$14,"Total",'Sch A. Input'!$H$13:$CJ$13,"&lt;="&amp;$I$7))&gt;'Sch D. Workings'!$D$12,MIN('Sch D. Workings'!J1757,'Sch D. Workings'!$D$12),'Sch D. Workings'!J1757)))</f>
        <v>0</v>
      </c>
      <c r="I756" s="221">
        <f>'Sch D. Workings'!O1757</f>
        <v>0</v>
      </c>
      <c r="J756" s="82">
        <f>IFERROR(LOOKUP('Sch D. Workings'!L1757,$C$10:$C$14,$B$10:$B$14),0)</f>
        <v>0</v>
      </c>
      <c r="K756" s="99">
        <f>COUNTIFS('Sch D. Workings'!L1757,"&gt;"&amp;$D$14)</f>
        <v>0</v>
      </c>
      <c r="L756" s="300"/>
      <c r="M756" s="78">
        <f>'Sch D. Workings'!Q1757</f>
        <v>0</v>
      </c>
      <c r="N756" s="309">
        <f>IF(OR('Sch D. Workings'!D750="",$D$7&lt;=I$7,M756=0),0,(IF(H756='Sch D. Workings'!$D$12,"Exceeded Cap",IF((SUMIFS('Sch A. Input'!H748:CJ748,'Sch A. Input'!$H$14:$CJ$14,"Total",'Sch A. Input'!$H$13:$CJ$13,"&lt;="&amp;$O$7))&gt;'Sch D. Workings'!$D$12,MIN('Sch D. Workings'!T1757,'Sch D. Workings'!$D$12-H756),'Sch D. Workings'!T1757))))</f>
        <v>0</v>
      </c>
      <c r="O756" s="221">
        <f>'Sch D. Workings'!Y1757</f>
        <v>0</v>
      </c>
      <c r="P756" s="82">
        <f>IFERROR(LOOKUP('Sch D. Workings'!V1757,$C$10:$C$14,$B$10:$B$14),0)</f>
        <v>0</v>
      </c>
      <c r="Q756" s="99">
        <f>COUNTIFS('Sch D. Workings'!V1757,"&gt;"&amp;$D$14)</f>
        <v>0</v>
      </c>
      <c r="R756" s="85"/>
      <c r="S756" s="78">
        <f>'Sch D. Workings'!AA1757</f>
        <v>0</v>
      </c>
      <c r="T756" s="309">
        <f>IF(OR('Sch D. Workings'!D750="",$D$7&lt;=O$7,S756=0),0,IF(OR(N756="Exceeded Cap",SUM(H756,N756)='Sch D. Workings'!$D$12),"Exceeded cap",IF((SUMIFS('Sch A. Input'!H748:CJ748,'Sch A. Input'!$H$14:$CJ$14,"Total",'Sch A. Input'!$H$13:$CJ$13,"&lt;="&amp;$U$7))&gt;'Sch D. Workings'!$D$12,MIN('Sch D. Workings'!AD1757,'Sch D. Workings'!$D$12-N756-H756),'Sch D. Workings'!AD1757)))</f>
        <v>0</v>
      </c>
      <c r="U756" s="221">
        <f>'Sch D. Workings'!AI1757</f>
        <v>0</v>
      </c>
      <c r="V756" s="82">
        <f>IFERROR(LOOKUP('Sch D. Workings'!AF1757,$C$10:$C$14,$B$10:$B$14),0)</f>
        <v>0</v>
      </c>
      <c r="W756" s="99">
        <f>COUNTIFS('Sch D. Workings'!AF1757,"&gt;"&amp;$D$14)</f>
        <v>0</v>
      </c>
      <c r="X756" s="85"/>
      <c r="Y756" s="78">
        <f>'Sch D. Workings'!AK1757</f>
        <v>0</v>
      </c>
      <c r="Z756" s="309">
        <f>IF(OR('Sch D. Workings'!D750="",$D$7&lt;=U$7,Y756=0),0,IF(OR(T756="Exceeded Cap",N756="Exceeded Cap",SUM(H756,N756,T756)='Sch D. Workings'!$D$12),"Exceeded Cap",IF((SUMIFS('Sch A. Input'!H748:CJ748,'Sch A. Input'!$H$14:$CJ$14,"Total",'Sch A. Input'!$H$13:$CJ$13,"&lt;="&amp;$AA$7))&gt;'Sch D. Workings'!$D$12,MIN('Sch D. Workings'!AN1757,'Sch D. Workings'!$D$12-N756-T756-H756),'Sch D. Workings'!AN1757)))</f>
        <v>0</v>
      </c>
      <c r="AA756" s="221">
        <f>'Sch D. Workings'!AS1757</f>
        <v>0</v>
      </c>
      <c r="AB756" s="82">
        <f>IFERROR(LOOKUP('Sch D. Workings'!AP1757,$C$10:$C$14,$B$10:$B$14),0)</f>
        <v>0</v>
      </c>
      <c r="AC756" s="99">
        <f>COUNTIFS('Sch D. Workings'!AP1757,"&gt;"&amp;$D$14)</f>
        <v>0</v>
      </c>
    </row>
    <row r="757" spans="3:29" x14ac:dyDescent="0.35">
      <c r="C757" s="81" t="str">
        <f>IF('Sch A. Input'!B749="","",'Sch A. Input'!B749)</f>
        <v/>
      </c>
      <c r="D757" s="81" t="str">
        <f>IF('Sch A. Input'!C749="","",'Sch A. Input'!C749)</f>
        <v/>
      </c>
      <c r="E757" s="85"/>
      <c r="F757" s="85"/>
      <c r="G757" s="99">
        <f>'Sch D. Workings'!G1758</f>
        <v>0</v>
      </c>
      <c r="H757" s="310">
        <f>IF(OR('Sch D. Workings'!D751="",G757=0),0,(IF((SUMIFS('Sch A. Input'!H749:CJ749,'Sch A. Input'!$H$14:$CJ$14,"Total",'Sch A. Input'!$H$13:$CJ$13,"&lt;="&amp;$I$7))&gt;'Sch D. Workings'!$D$12,MIN('Sch D. Workings'!J1758,'Sch D. Workings'!$D$12),'Sch D. Workings'!J1758)))</f>
        <v>0</v>
      </c>
      <c r="I757" s="221">
        <f>'Sch D. Workings'!O1758</f>
        <v>0</v>
      </c>
      <c r="J757" s="82">
        <f>IFERROR(LOOKUP('Sch D. Workings'!L1758,$C$10:$C$14,$B$10:$B$14),0)</f>
        <v>0</v>
      </c>
      <c r="K757" s="99">
        <f>COUNTIFS('Sch D. Workings'!L1758,"&gt;"&amp;$D$14)</f>
        <v>0</v>
      </c>
      <c r="L757" s="300"/>
      <c r="M757" s="78">
        <f>'Sch D. Workings'!Q1758</f>
        <v>0</v>
      </c>
      <c r="N757" s="309">
        <f>IF(OR('Sch D. Workings'!D751="",$D$7&lt;=I$7,M757=0),0,(IF(H757='Sch D. Workings'!$D$12,"Exceeded Cap",IF((SUMIFS('Sch A. Input'!H749:CJ749,'Sch A. Input'!$H$14:$CJ$14,"Total",'Sch A. Input'!$H$13:$CJ$13,"&lt;="&amp;$O$7))&gt;'Sch D. Workings'!$D$12,MIN('Sch D. Workings'!T1758,'Sch D. Workings'!$D$12-H757),'Sch D. Workings'!T1758))))</f>
        <v>0</v>
      </c>
      <c r="O757" s="221">
        <f>'Sch D. Workings'!Y1758</f>
        <v>0</v>
      </c>
      <c r="P757" s="82">
        <f>IFERROR(LOOKUP('Sch D. Workings'!V1758,$C$10:$C$14,$B$10:$B$14),0)</f>
        <v>0</v>
      </c>
      <c r="Q757" s="99">
        <f>COUNTIFS('Sch D. Workings'!V1758,"&gt;"&amp;$D$14)</f>
        <v>0</v>
      </c>
      <c r="R757" s="85"/>
      <c r="S757" s="78">
        <f>'Sch D. Workings'!AA1758</f>
        <v>0</v>
      </c>
      <c r="T757" s="309">
        <f>IF(OR('Sch D. Workings'!D751="",$D$7&lt;=O$7,S757=0),0,IF(OR(N757="Exceeded Cap",SUM(H757,N757)='Sch D. Workings'!$D$12),"Exceeded cap",IF((SUMIFS('Sch A. Input'!H749:CJ749,'Sch A. Input'!$H$14:$CJ$14,"Total",'Sch A. Input'!$H$13:$CJ$13,"&lt;="&amp;$U$7))&gt;'Sch D. Workings'!$D$12,MIN('Sch D. Workings'!AD1758,'Sch D. Workings'!$D$12-N757-H757),'Sch D. Workings'!AD1758)))</f>
        <v>0</v>
      </c>
      <c r="U757" s="221">
        <f>'Sch D. Workings'!AI1758</f>
        <v>0</v>
      </c>
      <c r="V757" s="82">
        <f>IFERROR(LOOKUP('Sch D. Workings'!AF1758,$C$10:$C$14,$B$10:$B$14),0)</f>
        <v>0</v>
      </c>
      <c r="W757" s="99">
        <f>COUNTIFS('Sch D. Workings'!AF1758,"&gt;"&amp;$D$14)</f>
        <v>0</v>
      </c>
      <c r="X757" s="85"/>
      <c r="Y757" s="78">
        <f>'Sch D. Workings'!AK1758</f>
        <v>0</v>
      </c>
      <c r="Z757" s="309">
        <f>IF(OR('Sch D. Workings'!D751="",$D$7&lt;=U$7,Y757=0),0,IF(OR(T757="Exceeded Cap",N757="Exceeded Cap",SUM(H757,N757,T757)='Sch D. Workings'!$D$12),"Exceeded Cap",IF((SUMIFS('Sch A. Input'!H749:CJ749,'Sch A. Input'!$H$14:$CJ$14,"Total",'Sch A. Input'!$H$13:$CJ$13,"&lt;="&amp;$AA$7))&gt;'Sch D. Workings'!$D$12,MIN('Sch D. Workings'!AN1758,'Sch D. Workings'!$D$12-N757-T757-H757),'Sch D. Workings'!AN1758)))</f>
        <v>0</v>
      </c>
      <c r="AA757" s="221">
        <f>'Sch D. Workings'!AS1758</f>
        <v>0</v>
      </c>
      <c r="AB757" s="82">
        <f>IFERROR(LOOKUP('Sch D. Workings'!AP1758,$C$10:$C$14,$B$10:$B$14),0)</f>
        <v>0</v>
      </c>
      <c r="AC757" s="99">
        <f>COUNTIFS('Sch D. Workings'!AP1758,"&gt;"&amp;$D$14)</f>
        <v>0</v>
      </c>
    </row>
    <row r="758" spans="3:29" x14ac:dyDescent="0.35">
      <c r="C758" s="81" t="str">
        <f>IF('Sch A. Input'!B750="","",'Sch A. Input'!B750)</f>
        <v/>
      </c>
      <c r="D758" s="81" t="str">
        <f>IF('Sch A. Input'!C750="","",'Sch A. Input'!C750)</f>
        <v/>
      </c>
      <c r="E758" s="85"/>
      <c r="F758" s="85"/>
      <c r="G758" s="99">
        <f>'Sch D. Workings'!G1759</f>
        <v>0</v>
      </c>
      <c r="H758" s="310">
        <f>IF(OR('Sch D. Workings'!D752="",G758=0),0,(IF((SUMIFS('Sch A. Input'!H750:CJ750,'Sch A. Input'!$H$14:$CJ$14,"Total",'Sch A. Input'!$H$13:$CJ$13,"&lt;="&amp;$I$7))&gt;'Sch D. Workings'!$D$12,MIN('Sch D. Workings'!J1759,'Sch D. Workings'!$D$12),'Sch D. Workings'!J1759)))</f>
        <v>0</v>
      </c>
      <c r="I758" s="221">
        <f>'Sch D. Workings'!O1759</f>
        <v>0</v>
      </c>
      <c r="J758" s="82">
        <f>IFERROR(LOOKUP('Sch D. Workings'!L1759,$C$10:$C$14,$B$10:$B$14),0)</f>
        <v>0</v>
      </c>
      <c r="K758" s="99">
        <f>COUNTIFS('Sch D. Workings'!L1759,"&gt;"&amp;$D$14)</f>
        <v>0</v>
      </c>
      <c r="L758" s="300"/>
      <c r="M758" s="78">
        <f>'Sch D. Workings'!Q1759</f>
        <v>0</v>
      </c>
      <c r="N758" s="309">
        <f>IF(OR('Sch D. Workings'!D752="",$D$7&lt;=I$7,M758=0),0,(IF(H758='Sch D. Workings'!$D$12,"Exceeded Cap",IF((SUMIFS('Sch A. Input'!H750:CJ750,'Sch A. Input'!$H$14:$CJ$14,"Total",'Sch A. Input'!$H$13:$CJ$13,"&lt;="&amp;$O$7))&gt;'Sch D. Workings'!$D$12,MIN('Sch D. Workings'!T1759,'Sch D. Workings'!$D$12-H758),'Sch D. Workings'!T1759))))</f>
        <v>0</v>
      </c>
      <c r="O758" s="221">
        <f>'Sch D. Workings'!Y1759</f>
        <v>0</v>
      </c>
      <c r="P758" s="82">
        <f>IFERROR(LOOKUP('Sch D. Workings'!V1759,$C$10:$C$14,$B$10:$B$14),0)</f>
        <v>0</v>
      </c>
      <c r="Q758" s="99">
        <f>COUNTIFS('Sch D. Workings'!V1759,"&gt;"&amp;$D$14)</f>
        <v>0</v>
      </c>
      <c r="R758" s="85"/>
      <c r="S758" s="78">
        <f>'Sch D. Workings'!AA1759</f>
        <v>0</v>
      </c>
      <c r="T758" s="309">
        <f>IF(OR('Sch D. Workings'!D752="",$D$7&lt;=O$7,S758=0),0,IF(OR(N758="Exceeded Cap",SUM(H758,N758)='Sch D. Workings'!$D$12),"Exceeded cap",IF((SUMIFS('Sch A. Input'!H750:CJ750,'Sch A. Input'!$H$14:$CJ$14,"Total",'Sch A. Input'!$H$13:$CJ$13,"&lt;="&amp;$U$7))&gt;'Sch D. Workings'!$D$12,MIN('Sch D. Workings'!AD1759,'Sch D. Workings'!$D$12-N758-H758),'Sch D. Workings'!AD1759)))</f>
        <v>0</v>
      </c>
      <c r="U758" s="221">
        <f>'Sch D. Workings'!AI1759</f>
        <v>0</v>
      </c>
      <c r="V758" s="82">
        <f>IFERROR(LOOKUP('Sch D. Workings'!AF1759,$C$10:$C$14,$B$10:$B$14),0)</f>
        <v>0</v>
      </c>
      <c r="W758" s="99">
        <f>COUNTIFS('Sch D. Workings'!AF1759,"&gt;"&amp;$D$14)</f>
        <v>0</v>
      </c>
      <c r="X758" s="85"/>
      <c r="Y758" s="78">
        <f>'Sch D. Workings'!AK1759</f>
        <v>0</v>
      </c>
      <c r="Z758" s="309">
        <f>IF(OR('Sch D. Workings'!D752="",$D$7&lt;=U$7,Y758=0),0,IF(OR(T758="Exceeded Cap",N758="Exceeded Cap",SUM(H758,N758,T758)='Sch D. Workings'!$D$12),"Exceeded Cap",IF((SUMIFS('Sch A. Input'!H750:CJ750,'Sch A. Input'!$H$14:$CJ$14,"Total",'Sch A. Input'!$H$13:$CJ$13,"&lt;="&amp;$AA$7))&gt;'Sch D. Workings'!$D$12,MIN('Sch D. Workings'!AN1759,'Sch D. Workings'!$D$12-N758-T758-H758),'Sch D. Workings'!AN1759)))</f>
        <v>0</v>
      </c>
      <c r="AA758" s="221">
        <f>'Sch D. Workings'!AS1759</f>
        <v>0</v>
      </c>
      <c r="AB758" s="82">
        <f>IFERROR(LOOKUP('Sch D. Workings'!AP1759,$C$10:$C$14,$B$10:$B$14),0)</f>
        <v>0</v>
      </c>
      <c r="AC758" s="99">
        <f>COUNTIFS('Sch D. Workings'!AP1759,"&gt;"&amp;$D$14)</f>
        <v>0</v>
      </c>
    </row>
    <row r="759" spans="3:29" x14ac:dyDescent="0.35">
      <c r="C759" s="81" t="str">
        <f>IF('Sch A. Input'!B751="","",'Sch A. Input'!B751)</f>
        <v/>
      </c>
      <c r="D759" s="81" t="str">
        <f>IF('Sch A. Input'!C751="","",'Sch A. Input'!C751)</f>
        <v/>
      </c>
      <c r="E759" s="85"/>
      <c r="F759" s="85"/>
      <c r="G759" s="99">
        <f>'Sch D. Workings'!G1760</f>
        <v>0</v>
      </c>
      <c r="H759" s="310">
        <f>IF(OR('Sch D. Workings'!D753="",G759=0),0,(IF((SUMIFS('Sch A. Input'!H751:CJ751,'Sch A. Input'!$H$14:$CJ$14,"Total",'Sch A. Input'!$H$13:$CJ$13,"&lt;="&amp;$I$7))&gt;'Sch D. Workings'!$D$12,MIN('Sch D. Workings'!J1760,'Sch D. Workings'!$D$12),'Sch D. Workings'!J1760)))</f>
        <v>0</v>
      </c>
      <c r="I759" s="221">
        <f>'Sch D. Workings'!O1760</f>
        <v>0</v>
      </c>
      <c r="J759" s="82">
        <f>IFERROR(LOOKUP('Sch D. Workings'!L1760,$C$10:$C$14,$B$10:$B$14),0)</f>
        <v>0</v>
      </c>
      <c r="K759" s="99">
        <f>COUNTIFS('Sch D. Workings'!L1760,"&gt;"&amp;$D$14)</f>
        <v>0</v>
      </c>
      <c r="L759" s="300"/>
      <c r="M759" s="78">
        <f>'Sch D. Workings'!Q1760</f>
        <v>0</v>
      </c>
      <c r="N759" s="309">
        <f>IF(OR('Sch D. Workings'!D753="",$D$7&lt;=I$7,M759=0),0,(IF(H759='Sch D. Workings'!$D$12,"Exceeded Cap",IF((SUMIFS('Sch A. Input'!H751:CJ751,'Sch A. Input'!$H$14:$CJ$14,"Total",'Sch A. Input'!$H$13:$CJ$13,"&lt;="&amp;$O$7))&gt;'Sch D. Workings'!$D$12,MIN('Sch D. Workings'!T1760,'Sch D. Workings'!$D$12-H759),'Sch D. Workings'!T1760))))</f>
        <v>0</v>
      </c>
      <c r="O759" s="221">
        <f>'Sch D. Workings'!Y1760</f>
        <v>0</v>
      </c>
      <c r="P759" s="82">
        <f>IFERROR(LOOKUP('Sch D. Workings'!V1760,$C$10:$C$14,$B$10:$B$14),0)</f>
        <v>0</v>
      </c>
      <c r="Q759" s="99">
        <f>COUNTIFS('Sch D. Workings'!V1760,"&gt;"&amp;$D$14)</f>
        <v>0</v>
      </c>
      <c r="R759" s="85"/>
      <c r="S759" s="78">
        <f>'Sch D. Workings'!AA1760</f>
        <v>0</v>
      </c>
      <c r="T759" s="309">
        <f>IF(OR('Sch D. Workings'!D753="",$D$7&lt;=O$7,S759=0),0,IF(OR(N759="Exceeded Cap",SUM(H759,N759)='Sch D. Workings'!$D$12),"Exceeded cap",IF((SUMIFS('Sch A. Input'!H751:CJ751,'Sch A. Input'!$H$14:$CJ$14,"Total",'Sch A. Input'!$H$13:$CJ$13,"&lt;="&amp;$U$7))&gt;'Sch D. Workings'!$D$12,MIN('Sch D. Workings'!AD1760,'Sch D. Workings'!$D$12-N759-H759),'Sch D. Workings'!AD1760)))</f>
        <v>0</v>
      </c>
      <c r="U759" s="221">
        <f>'Sch D. Workings'!AI1760</f>
        <v>0</v>
      </c>
      <c r="V759" s="82">
        <f>IFERROR(LOOKUP('Sch D. Workings'!AF1760,$C$10:$C$14,$B$10:$B$14),0)</f>
        <v>0</v>
      </c>
      <c r="W759" s="99">
        <f>COUNTIFS('Sch D. Workings'!AF1760,"&gt;"&amp;$D$14)</f>
        <v>0</v>
      </c>
      <c r="X759" s="85"/>
      <c r="Y759" s="78">
        <f>'Sch D. Workings'!AK1760</f>
        <v>0</v>
      </c>
      <c r="Z759" s="309">
        <f>IF(OR('Sch D. Workings'!D753="",$D$7&lt;=U$7,Y759=0),0,IF(OR(T759="Exceeded Cap",N759="Exceeded Cap",SUM(H759,N759,T759)='Sch D. Workings'!$D$12),"Exceeded Cap",IF((SUMIFS('Sch A. Input'!H751:CJ751,'Sch A. Input'!$H$14:$CJ$14,"Total",'Sch A. Input'!$H$13:$CJ$13,"&lt;="&amp;$AA$7))&gt;'Sch D. Workings'!$D$12,MIN('Sch D. Workings'!AN1760,'Sch D. Workings'!$D$12-N759-T759-H759),'Sch D. Workings'!AN1760)))</f>
        <v>0</v>
      </c>
      <c r="AA759" s="221">
        <f>'Sch D. Workings'!AS1760</f>
        <v>0</v>
      </c>
      <c r="AB759" s="82">
        <f>IFERROR(LOOKUP('Sch D. Workings'!AP1760,$C$10:$C$14,$B$10:$B$14),0)</f>
        <v>0</v>
      </c>
      <c r="AC759" s="99">
        <f>COUNTIFS('Sch D. Workings'!AP1760,"&gt;"&amp;$D$14)</f>
        <v>0</v>
      </c>
    </row>
    <row r="760" spans="3:29" x14ac:dyDescent="0.35">
      <c r="C760" s="81" t="str">
        <f>IF('Sch A. Input'!B752="","",'Sch A. Input'!B752)</f>
        <v/>
      </c>
      <c r="D760" s="81" t="str">
        <f>IF('Sch A. Input'!C752="","",'Sch A. Input'!C752)</f>
        <v/>
      </c>
      <c r="E760" s="85"/>
      <c r="F760" s="85"/>
      <c r="G760" s="99">
        <f>'Sch D. Workings'!G1761</f>
        <v>0</v>
      </c>
      <c r="H760" s="310">
        <f>IF(OR('Sch D. Workings'!D754="",G760=0),0,(IF((SUMIFS('Sch A. Input'!H752:CJ752,'Sch A. Input'!$H$14:$CJ$14,"Total",'Sch A. Input'!$H$13:$CJ$13,"&lt;="&amp;$I$7))&gt;'Sch D. Workings'!$D$12,MIN('Sch D. Workings'!J1761,'Sch D. Workings'!$D$12),'Sch D. Workings'!J1761)))</f>
        <v>0</v>
      </c>
      <c r="I760" s="221">
        <f>'Sch D. Workings'!O1761</f>
        <v>0</v>
      </c>
      <c r="J760" s="82">
        <f>IFERROR(LOOKUP('Sch D. Workings'!L1761,$C$10:$C$14,$B$10:$B$14),0)</f>
        <v>0</v>
      </c>
      <c r="K760" s="99">
        <f>COUNTIFS('Sch D. Workings'!L1761,"&gt;"&amp;$D$14)</f>
        <v>0</v>
      </c>
      <c r="L760" s="300"/>
      <c r="M760" s="78">
        <f>'Sch D. Workings'!Q1761</f>
        <v>0</v>
      </c>
      <c r="N760" s="309">
        <f>IF(OR('Sch D. Workings'!D754="",$D$7&lt;=I$7,M760=0),0,(IF(H760='Sch D. Workings'!$D$12,"Exceeded Cap",IF((SUMIFS('Sch A. Input'!H752:CJ752,'Sch A. Input'!$H$14:$CJ$14,"Total",'Sch A. Input'!$H$13:$CJ$13,"&lt;="&amp;$O$7))&gt;'Sch D. Workings'!$D$12,MIN('Sch D. Workings'!T1761,'Sch D. Workings'!$D$12-H760),'Sch D. Workings'!T1761))))</f>
        <v>0</v>
      </c>
      <c r="O760" s="221">
        <f>'Sch D. Workings'!Y1761</f>
        <v>0</v>
      </c>
      <c r="P760" s="82">
        <f>IFERROR(LOOKUP('Sch D. Workings'!V1761,$C$10:$C$14,$B$10:$B$14),0)</f>
        <v>0</v>
      </c>
      <c r="Q760" s="99">
        <f>COUNTIFS('Sch D. Workings'!V1761,"&gt;"&amp;$D$14)</f>
        <v>0</v>
      </c>
      <c r="R760" s="85"/>
      <c r="S760" s="78">
        <f>'Sch D. Workings'!AA1761</f>
        <v>0</v>
      </c>
      <c r="T760" s="309">
        <f>IF(OR('Sch D. Workings'!D754="",$D$7&lt;=O$7,S760=0),0,IF(OR(N760="Exceeded Cap",SUM(H760,N760)='Sch D. Workings'!$D$12),"Exceeded cap",IF((SUMIFS('Sch A. Input'!H752:CJ752,'Sch A. Input'!$H$14:$CJ$14,"Total",'Sch A. Input'!$H$13:$CJ$13,"&lt;="&amp;$U$7))&gt;'Sch D. Workings'!$D$12,MIN('Sch D. Workings'!AD1761,'Sch D. Workings'!$D$12-N760-H760),'Sch D. Workings'!AD1761)))</f>
        <v>0</v>
      </c>
      <c r="U760" s="221">
        <f>'Sch D. Workings'!AI1761</f>
        <v>0</v>
      </c>
      <c r="V760" s="82">
        <f>IFERROR(LOOKUP('Sch D. Workings'!AF1761,$C$10:$C$14,$B$10:$B$14),0)</f>
        <v>0</v>
      </c>
      <c r="W760" s="99">
        <f>COUNTIFS('Sch D. Workings'!AF1761,"&gt;"&amp;$D$14)</f>
        <v>0</v>
      </c>
      <c r="X760" s="85"/>
      <c r="Y760" s="78">
        <f>'Sch D. Workings'!AK1761</f>
        <v>0</v>
      </c>
      <c r="Z760" s="309">
        <f>IF(OR('Sch D. Workings'!D754="",$D$7&lt;=U$7,Y760=0),0,IF(OR(T760="Exceeded Cap",N760="Exceeded Cap",SUM(H760,N760,T760)='Sch D. Workings'!$D$12),"Exceeded Cap",IF((SUMIFS('Sch A. Input'!H752:CJ752,'Sch A. Input'!$H$14:$CJ$14,"Total",'Sch A. Input'!$H$13:$CJ$13,"&lt;="&amp;$AA$7))&gt;'Sch D. Workings'!$D$12,MIN('Sch D. Workings'!AN1761,'Sch D. Workings'!$D$12-N760-T760-H760),'Sch D. Workings'!AN1761)))</f>
        <v>0</v>
      </c>
      <c r="AA760" s="221">
        <f>'Sch D. Workings'!AS1761</f>
        <v>0</v>
      </c>
      <c r="AB760" s="82">
        <f>IFERROR(LOOKUP('Sch D. Workings'!AP1761,$C$10:$C$14,$B$10:$B$14),0)</f>
        <v>0</v>
      </c>
      <c r="AC760" s="99">
        <f>COUNTIFS('Sch D. Workings'!AP1761,"&gt;"&amp;$D$14)</f>
        <v>0</v>
      </c>
    </row>
    <row r="761" spans="3:29" x14ac:dyDescent="0.35">
      <c r="C761" s="81" t="str">
        <f>IF('Sch A. Input'!B753="","",'Sch A. Input'!B753)</f>
        <v/>
      </c>
      <c r="D761" s="81" t="str">
        <f>IF('Sch A. Input'!C753="","",'Sch A. Input'!C753)</f>
        <v/>
      </c>
      <c r="E761" s="85"/>
      <c r="F761" s="85"/>
      <c r="G761" s="99">
        <f>'Sch D. Workings'!G1762</f>
        <v>0</v>
      </c>
      <c r="H761" s="310">
        <f>IF(OR('Sch D. Workings'!D755="",G761=0),0,(IF((SUMIFS('Sch A. Input'!H753:CJ753,'Sch A. Input'!$H$14:$CJ$14,"Total",'Sch A. Input'!$H$13:$CJ$13,"&lt;="&amp;$I$7))&gt;'Sch D. Workings'!$D$12,MIN('Sch D. Workings'!J1762,'Sch D. Workings'!$D$12),'Sch D. Workings'!J1762)))</f>
        <v>0</v>
      </c>
      <c r="I761" s="221">
        <f>'Sch D. Workings'!O1762</f>
        <v>0</v>
      </c>
      <c r="J761" s="82">
        <f>IFERROR(LOOKUP('Sch D. Workings'!L1762,$C$10:$C$14,$B$10:$B$14),0)</f>
        <v>0</v>
      </c>
      <c r="K761" s="99">
        <f>COUNTIFS('Sch D. Workings'!L1762,"&gt;"&amp;$D$14)</f>
        <v>0</v>
      </c>
      <c r="L761" s="300"/>
      <c r="M761" s="78">
        <f>'Sch D. Workings'!Q1762</f>
        <v>0</v>
      </c>
      <c r="N761" s="309">
        <f>IF(OR('Sch D. Workings'!D755="",$D$7&lt;=I$7,M761=0),0,(IF(H761='Sch D. Workings'!$D$12,"Exceeded Cap",IF((SUMIFS('Sch A. Input'!H753:CJ753,'Sch A. Input'!$H$14:$CJ$14,"Total",'Sch A. Input'!$H$13:$CJ$13,"&lt;="&amp;$O$7))&gt;'Sch D. Workings'!$D$12,MIN('Sch D. Workings'!T1762,'Sch D. Workings'!$D$12-H761),'Sch D. Workings'!T1762))))</f>
        <v>0</v>
      </c>
      <c r="O761" s="221">
        <f>'Sch D. Workings'!Y1762</f>
        <v>0</v>
      </c>
      <c r="P761" s="82">
        <f>IFERROR(LOOKUP('Sch D. Workings'!V1762,$C$10:$C$14,$B$10:$B$14),0)</f>
        <v>0</v>
      </c>
      <c r="Q761" s="99">
        <f>COUNTIFS('Sch D. Workings'!V1762,"&gt;"&amp;$D$14)</f>
        <v>0</v>
      </c>
      <c r="R761" s="85"/>
      <c r="S761" s="78">
        <f>'Sch D. Workings'!AA1762</f>
        <v>0</v>
      </c>
      <c r="T761" s="309">
        <f>IF(OR('Sch D. Workings'!D755="",$D$7&lt;=O$7,S761=0),0,IF(OR(N761="Exceeded Cap",SUM(H761,N761)='Sch D. Workings'!$D$12),"Exceeded cap",IF((SUMIFS('Sch A. Input'!H753:CJ753,'Sch A. Input'!$H$14:$CJ$14,"Total",'Sch A. Input'!$H$13:$CJ$13,"&lt;="&amp;$U$7))&gt;'Sch D. Workings'!$D$12,MIN('Sch D. Workings'!AD1762,'Sch D. Workings'!$D$12-N761-H761),'Sch D. Workings'!AD1762)))</f>
        <v>0</v>
      </c>
      <c r="U761" s="221">
        <f>'Sch D. Workings'!AI1762</f>
        <v>0</v>
      </c>
      <c r="V761" s="82">
        <f>IFERROR(LOOKUP('Sch D. Workings'!AF1762,$C$10:$C$14,$B$10:$B$14),0)</f>
        <v>0</v>
      </c>
      <c r="W761" s="99">
        <f>COUNTIFS('Sch D. Workings'!AF1762,"&gt;"&amp;$D$14)</f>
        <v>0</v>
      </c>
      <c r="X761" s="85"/>
      <c r="Y761" s="78">
        <f>'Sch D. Workings'!AK1762</f>
        <v>0</v>
      </c>
      <c r="Z761" s="309">
        <f>IF(OR('Sch D. Workings'!D755="",$D$7&lt;=U$7,Y761=0),0,IF(OR(T761="Exceeded Cap",N761="Exceeded Cap",SUM(H761,N761,T761)='Sch D. Workings'!$D$12),"Exceeded Cap",IF((SUMIFS('Sch A. Input'!H753:CJ753,'Sch A. Input'!$H$14:$CJ$14,"Total",'Sch A. Input'!$H$13:$CJ$13,"&lt;="&amp;$AA$7))&gt;'Sch D. Workings'!$D$12,MIN('Sch D. Workings'!AN1762,'Sch D. Workings'!$D$12-N761-T761-H761),'Sch D. Workings'!AN1762)))</f>
        <v>0</v>
      </c>
      <c r="AA761" s="221">
        <f>'Sch D. Workings'!AS1762</f>
        <v>0</v>
      </c>
      <c r="AB761" s="82">
        <f>IFERROR(LOOKUP('Sch D. Workings'!AP1762,$C$10:$C$14,$B$10:$B$14),0)</f>
        <v>0</v>
      </c>
      <c r="AC761" s="99">
        <f>COUNTIFS('Sch D. Workings'!AP1762,"&gt;"&amp;$D$14)</f>
        <v>0</v>
      </c>
    </row>
    <row r="762" spans="3:29" x14ac:dyDescent="0.35">
      <c r="C762" s="81" t="str">
        <f>IF('Sch A. Input'!B754="","",'Sch A. Input'!B754)</f>
        <v/>
      </c>
      <c r="D762" s="81" t="str">
        <f>IF('Sch A. Input'!C754="","",'Sch A. Input'!C754)</f>
        <v/>
      </c>
      <c r="E762" s="85"/>
      <c r="F762" s="85"/>
      <c r="G762" s="99">
        <f>'Sch D. Workings'!G1763</f>
        <v>0</v>
      </c>
      <c r="H762" s="310">
        <f>IF(OR('Sch D. Workings'!D756="",G762=0),0,(IF((SUMIFS('Sch A. Input'!H754:CJ754,'Sch A. Input'!$H$14:$CJ$14,"Total",'Sch A. Input'!$H$13:$CJ$13,"&lt;="&amp;$I$7))&gt;'Sch D. Workings'!$D$12,MIN('Sch D. Workings'!J1763,'Sch D. Workings'!$D$12),'Sch D. Workings'!J1763)))</f>
        <v>0</v>
      </c>
      <c r="I762" s="221">
        <f>'Sch D. Workings'!O1763</f>
        <v>0</v>
      </c>
      <c r="J762" s="82">
        <f>IFERROR(LOOKUP('Sch D. Workings'!L1763,$C$10:$C$14,$B$10:$B$14),0)</f>
        <v>0</v>
      </c>
      <c r="K762" s="99">
        <f>COUNTIFS('Sch D. Workings'!L1763,"&gt;"&amp;$D$14)</f>
        <v>0</v>
      </c>
      <c r="L762" s="300"/>
      <c r="M762" s="78">
        <f>'Sch D. Workings'!Q1763</f>
        <v>0</v>
      </c>
      <c r="N762" s="309">
        <f>IF(OR('Sch D. Workings'!D756="",$D$7&lt;=I$7,M762=0),0,(IF(H762='Sch D. Workings'!$D$12,"Exceeded Cap",IF((SUMIFS('Sch A. Input'!H754:CJ754,'Sch A. Input'!$H$14:$CJ$14,"Total",'Sch A. Input'!$H$13:$CJ$13,"&lt;="&amp;$O$7))&gt;'Sch D. Workings'!$D$12,MIN('Sch D. Workings'!T1763,'Sch D. Workings'!$D$12-H762),'Sch D. Workings'!T1763))))</f>
        <v>0</v>
      </c>
      <c r="O762" s="221">
        <f>'Sch D. Workings'!Y1763</f>
        <v>0</v>
      </c>
      <c r="P762" s="82">
        <f>IFERROR(LOOKUP('Sch D. Workings'!V1763,$C$10:$C$14,$B$10:$B$14),0)</f>
        <v>0</v>
      </c>
      <c r="Q762" s="99">
        <f>COUNTIFS('Sch D. Workings'!V1763,"&gt;"&amp;$D$14)</f>
        <v>0</v>
      </c>
      <c r="R762" s="85"/>
      <c r="S762" s="78">
        <f>'Sch D. Workings'!AA1763</f>
        <v>0</v>
      </c>
      <c r="T762" s="309">
        <f>IF(OR('Sch D. Workings'!D756="",$D$7&lt;=O$7,S762=0),0,IF(OR(N762="Exceeded Cap",SUM(H762,N762)='Sch D. Workings'!$D$12),"Exceeded cap",IF((SUMIFS('Sch A. Input'!H754:CJ754,'Sch A. Input'!$H$14:$CJ$14,"Total",'Sch A. Input'!$H$13:$CJ$13,"&lt;="&amp;$U$7))&gt;'Sch D. Workings'!$D$12,MIN('Sch D. Workings'!AD1763,'Sch D. Workings'!$D$12-N762-H762),'Sch D. Workings'!AD1763)))</f>
        <v>0</v>
      </c>
      <c r="U762" s="221">
        <f>'Sch D. Workings'!AI1763</f>
        <v>0</v>
      </c>
      <c r="V762" s="82">
        <f>IFERROR(LOOKUP('Sch D. Workings'!AF1763,$C$10:$C$14,$B$10:$B$14),0)</f>
        <v>0</v>
      </c>
      <c r="W762" s="99">
        <f>COUNTIFS('Sch D. Workings'!AF1763,"&gt;"&amp;$D$14)</f>
        <v>0</v>
      </c>
      <c r="X762" s="85"/>
      <c r="Y762" s="78">
        <f>'Sch D. Workings'!AK1763</f>
        <v>0</v>
      </c>
      <c r="Z762" s="309">
        <f>IF(OR('Sch D. Workings'!D756="",$D$7&lt;=U$7,Y762=0),0,IF(OR(T762="Exceeded Cap",N762="Exceeded Cap",SUM(H762,N762,T762)='Sch D. Workings'!$D$12),"Exceeded Cap",IF((SUMIFS('Sch A. Input'!H754:CJ754,'Sch A. Input'!$H$14:$CJ$14,"Total",'Sch A. Input'!$H$13:$CJ$13,"&lt;="&amp;$AA$7))&gt;'Sch D. Workings'!$D$12,MIN('Sch D. Workings'!AN1763,'Sch D. Workings'!$D$12-N762-T762-H762),'Sch D. Workings'!AN1763)))</f>
        <v>0</v>
      </c>
      <c r="AA762" s="221">
        <f>'Sch D. Workings'!AS1763</f>
        <v>0</v>
      </c>
      <c r="AB762" s="82">
        <f>IFERROR(LOOKUP('Sch D. Workings'!AP1763,$C$10:$C$14,$B$10:$B$14),0)</f>
        <v>0</v>
      </c>
      <c r="AC762" s="99">
        <f>COUNTIFS('Sch D. Workings'!AP1763,"&gt;"&amp;$D$14)</f>
        <v>0</v>
      </c>
    </row>
    <row r="763" spans="3:29" x14ac:dyDescent="0.35">
      <c r="C763" s="81" t="str">
        <f>IF('Sch A. Input'!B755="","",'Sch A. Input'!B755)</f>
        <v/>
      </c>
      <c r="D763" s="81" t="str">
        <f>IF('Sch A. Input'!C755="","",'Sch A. Input'!C755)</f>
        <v/>
      </c>
      <c r="E763" s="85"/>
      <c r="F763" s="85"/>
      <c r="G763" s="99">
        <f>'Sch D. Workings'!G1764</f>
        <v>0</v>
      </c>
      <c r="H763" s="310">
        <f>IF(OR('Sch D. Workings'!D757="",G763=0),0,(IF((SUMIFS('Sch A. Input'!H755:CJ755,'Sch A. Input'!$H$14:$CJ$14,"Total",'Sch A. Input'!$H$13:$CJ$13,"&lt;="&amp;$I$7))&gt;'Sch D. Workings'!$D$12,MIN('Sch D. Workings'!J1764,'Sch D. Workings'!$D$12),'Sch D. Workings'!J1764)))</f>
        <v>0</v>
      </c>
      <c r="I763" s="221">
        <f>'Sch D. Workings'!O1764</f>
        <v>0</v>
      </c>
      <c r="J763" s="82">
        <f>IFERROR(LOOKUP('Sch D. Workings'!L1764,$C$10:$C$14,$B$10:$B$14),0)</f>
        <v>0</v>
      </c>
      <c r="K763" s="99">
        <f>COUNTIFS('Sch D. Workings'!L1764,"&gt;"&amp;$D$14)</f>
        <v>0</v>
      </c>
      <c r="L763" s="300"/>
      <c r="M763" s="78">
        <f>'Sch D. Workings'!Q1764</f>
        <v>0</v>
      </c>
      <c r="N763" s="309">
        <f>IF(OR('Sch D. Workings'!D757="",$D$7&lt;=I$7,M763=0),0,(IF(H763='Sch D. Workings'!$D$12,"Exceeded Cap",IF((SUMIFS('Sch A. Input'!H755:CJ755,'Sch A. Input'!$H$14:$CJ$14,"Total",'Sch A. Input'!$H$13:$CJ$13,"&lt;="&amp;$O$7))&gt;'Sch D. Workings'!$D$12,MIN('Sch D. Workings'!T1764,'Sch D. Workings'!$D$12-H763),'Sch D. Workings'!T1764))))</f>
        <v>0</v>
      </c>
      <c r="O763" s="221">
        <f>'Sch D. Workings'!Y1764</f>
        <v>0</v>
      </c>
      <c r="P763" s="82">
        <f>IFERROR(LOOKUP('Sch D. Workings'!V1764,$C$10:$C$14,$B$10:$B$14),0)</f>
        <v>0</v>
      </c>
      <c r="Q763" s="99">
        <f>COUNTIFS('Sch D. Workings'!V1764,"&gt;"&amp;$D$14)</f>
        <v>0</v>
      </c>
      <c r="R763" s="85"/>
      <c r="S763" s="78">
        <f>'Sch D. Workings'!AA1764</f>
        <v>0</v>
      </c>
      <c r="T763" s="309">
        <f>IF(OR('Sch D. Workings'!D757="",$D$7&lt;=O$7,S763=0),0,IF(OR(N763="Exceeded Cap",SUM(H763,N763)='Sch D. Workings'!$D$12),"Exceeded cap",IF((SUMIFS('Sch A. Input'!H755:CJ755,'Sch A. Input'!$H$14:$CJ$14,"Total",'Sch A. Input'!$H$13:$CJ$13,"&lt;="&amp;$U$7))&gt;'Sch D. Workings'!$D$12,MIN('Sch D. Workings'!AD1764,'Sch D. Workings'!$D$12-N763-H763),'Sch D. Workings'!AD1764)))</f>
        <v>0</v>
      </c>
      <c r="U763" s="221">
        <f>'Sch D. Workings'!AI1764</f>
        <v>0</v>
      </c>
      <c r="V763" s="82">
        <f>IFERROR(LOOKUP('Sch D. Workings'!AF1764,$C$10:$C$14,$B$10:$B$14),0)</f>
        <v>0</v>
      </c>
      <c r="W763" s="99">
        <f>COUNTIFS('Sch D. Workings'!AF1764,"&gt;"&amp;$D$14)</f>
        <v>0</v>
      </c>
      <c r="X763" s="85"/>
      <c r="Y763" s="78">
        <f>'Sch D. Workings'!AK1764</f>
        <v>0</v>
      </c>
      <c r="Z763" s="309">
        <f>IF(OR('Sch D. Workings'!D757="",$D$7&lt;=U$7,Y763=0),0,IF(OR(T763="Exceeded Cap",N763="Exceeded Cap",SUM(H763,N763,T763)='Sch D. Workings'!$D$12),"Exceeded Cap",IF((SUMIFS('Sch A. Input'!H755:CJ755,'Sch A. Input'!$H$14:$CJ$14,"Total",'Sch A. Input'!$H$13:$CJ$13,"&lt;="&amp;$AA$7))&gt;'Sch D. Workings'!$D$12,MIN('Sch D. Workings'!AN1764,'Sch D. Workings'!$D$12-N763-T763-H763),'Sch D. Workings'!AN1764)))</f>
        <v>0</v>
      </c>
      <c r="AA763" s="221">
        <f>'Sch D. Workings'!AS1764</f>
        <v>0</v>
      </c>
      <c r="AB763" s="82">
        <f>IFERROR(LOOKUP('Sch D. Workings'!AP1764,$C$10:$C$14,$B$10:$B$14),0)</f>
        <v>0</v>
      </c>
      <c r="AC763" s="99">
        <f>COUNTIFS('Sch D. Workings'!AP1764,"&gt;"&amp;$D$14)</f>
        <v>0</v>
      </c>
    </row>
    <row r="764" spans="3:29" x14ac:dyDescent="0.35">
      <c r="C764" s="81" t="str">
        <f>IF('Sch A. Input'!B756="","",'Sch A. Input'!B756)</f>
        <v/>
      </c>
      <c r="D764" s="81" t="str">
        <f>IF('Sch A. Input'!C756="","",'Sch A. Input'!C756)</f>
        <v/>
      </c>
      <c r="E764" s="85"/>
      <c r="F764" s="85"/>
      <c r="G764" s="99">
        <f>'Sch D. Workings'!G1765</f>
        <v>0</v>
      </c>
      <c r="H764" s="310">
        <f>IF(OR('Sch D. Workings'!D758="",G764=0),0,(IF((SUMIFS('Sch A. Input'!H756:CJ756,'Sch A. Input'!$H$14:$CJ$14,"Total",'Sch A. Input'!$H$13:$CJ$13,"&lt;="&amp;$I$7))&gt;'Sch D. Workings'!$D$12,MIN('Sch D. Workings'!J1765,'Sch D. Workings'!$D$12),'Sch D. Workings'!J1765)))</f>
        <v>0</v>
      </c>
      <c r="I764" s="221">
        <f>'Sch D. Workings'!O1765</f>
        <v>0</v>
      </c>
      <c r="J764" s="82">
        <f>IFERROR(LOOKUP('Sch D. Workings'!L1765,$C$10:$C$14,$B$10:$B$14),0)</f>
        <v>0</v>
      </c>
      <c r="K764" s="99">
        <f>COUNTIFS('Sch D. Workings'!L1765,"&gt;"&amp;$D$14)</f>
        <v>0</v>
      </c>
      <c r="L764" s="300"/>
      <c r="M764" s="78">
        <f>'Sch D. Workings'!Q1765</f>
        <v>0</v>
      </c>
      <c r="N764" s="309">
        <f>IF(OR('Sch D. Workings'!D758="",$D$7&lt;=I$7,M764=0),0,(IF(H764='Sch D. Workings'!$D$12,"Exceeded Cap",IF((SUMIFS('Sch A. Input'!H756:CJ756,'Sch A. Input'!$H$14:$CJ$14,"Total",'Sch A. Input'!$H$13:$CJ$13,"&lt;="&amp;$O$7))&gt;'Sch D. Workings'!$D$12,MIN('Sch D. Workings'!T1765,'Sch D. Workings'!$D$12-H764),'Sch D. Workings'!T1765))))</f>
        <v>0</v>
      </c>
      <c r="O764" s="221">
        <f>'Sch D. Workings'!Y1765</f>
        <v>0</v>
      </c>
      <c r="P764" s="82">
        <f>IFERROR(LOOKUP('Sch D. Workings'!V1765,$C$10:$C$14,$B$10:$B$14),0)</f>
        <v>0</v>
      </c>
      <c r="Q764" s="99">
        <f>COUNTIFS('Sch D. Workings'!V1765,"&gt;"&amp;$D$14)</f>
        <v>0</v>
      </c>
      <c r="R764" s="85"/>
      <c r="S764" s="78">
        <f>'Sch D. Workings'!AA1765</f>
        <v>0</v>
      </c>
      <c r="T764" s="309">
        <f>IF(OR('Sch D. Workings'!D758="",$D$7&lt;=O$7,S764=0),0,IF(OR(N764="Exceeded Cap",SUM(H764,N764)='Sch D. Workings'!$D$12),"Exceeded cap",IF((SUMIFS('Sch A. Input'!H756:CJ756,'Sch A. Input'!$H$14:$CJ$14,"Total",'Sch A. Input'!$H$13:$CJ$13,"&lt;="&amp;$U$7))&gt;'Sch D. Workings'!$D$12,MIN('Sch D. Workings'!AD1765,'Sch D. Workings'!$D$12-N764-H764),'Sch D. Workings'!AD1765)))</f>
        <v>0</v>
      </c>
      <c r="U764" s="221">
        <f>'Sch D. Workings'!AI1765</f>
        <v>0</v>
      </c>
      <c r="V764" s="82">
        <f>IFERROR(LOOKUP('Sch D. Workings'!AF1765,$C$10:$C$14,$B$10:$B$14),0)</f>
        <v>0</v>
      </c>
      <c r="W764" s="99">
        <f>COUNTIFS('Sch D. Workings'!AF1765,"&gt;"&amp;$D$14)</f>
        <v>0</v>
      </c>
      <c r="X764" s="85"/>
      <c r="Y764" s="78">
        <f>'Sch D. Workings'!AK1765</f>
        <v>0</v>
      </c>
      <c r="Z764" s="309">
        <f>IF(OR('Sch D. Workings'!D758="",$D$7&lt;=U$7,Y764=0),0,IF(OR(T764="Exceeded Cap",N764="Exceeded Cap",SUM(H764,N764,T764)='Sch D. Workings'!$D$12),"Exceeded Cap",IF((SUMIFS('Sch A. Input'!H756:CJ756,'Sch A. Input'!$H$14:$CJ$14,"Total",'Sch A. Input'!$H$13:$CJ$13,"&lt;="&amp;$AA$7))&gt;'Sch D. Workings'!$D$12,MIN('Sch D. Workings'!AN1765,'Sch D. Workings'!$D$12-N764-T764-H764),'Sch D. Workings'!AN1765)))</f>
        <v>0</v>
      </c>
      <c r="AA764" s="221">
        <f>'Sch D. Workings'!AS1765</f>
        <v>0</v>
      </c>
      <c r="AB764" s="82">
        <f>IFERROR(LOOKUP('Sch D. Workings'!AP1765,$C$10:$C$14,$B$10:$B$14),0)</f>
        <v>0</v>
      </c>
      <c r="AC764" s="99">
        <f>COUNTIFS('Sch D. Workings'!AP1765,"&gt;"&amp;$D$14)</f>
        <v>0</v>
      </c>
    </row>
    <row r="765" spans="3:29" x14ac:dyDescent="0.35">
      <c r="C765" s="81" t="str">
        <f>IF('Sch A. Input'!B757="","",'Sch A. Input'!B757)</f>
        <v/>
      </c>
      <c r="D765" s="81" t="str">
        <f>IF('Sch A. Input'!C757="","",'Sch A. Input'!C757)</f>
        <v/>
      </c>
      <c r="E765" s="85"/>
      <c r="F765" s="85"/>
      <c r="G765" s="99">
        <f>'Sch D. Workings'!G1766</f>
        <v>0</v>
      </c>
      <c r="H765" s="310">
        <f>IF(OR('Sch D. Workings'!D759="",G765=0),0,(IF((SUMIFS('Sch A. Input'!H757:CJ757,'Sch A. Input'!$H$14:$CJ$14,"Total",'Sch A. Input'!$H$13:$CJ$13,"&lt;="&amp;$I$7))&gt;'Sch D. Workings'!$D$12,MIN('Sch D. Workings'!J1766,'Sch D. Workings'!$D$12),'Sch D. Workings'!J1766)))</f>
        <v>0</v>
      </c>
      <c r="I765" s="221">
        <f>'Sch D. Workings'!O1766</f>
        <v>0</v>
      </c>
      <c r="J765" s="82">
        <f>IFERROR(LOOKUP('Sch D. Workings'!L1766,$C$10:$C$14,$B$10:$B$14),0)</f>
        <v>0</v>
      </c>
      <c r="K765" s="99">
        <f>COUNTIFS('Sch D. Workings'!L1766,"&gt;"&amp;$D$14)</f>
        <v>0</v>
      </c>
      <c r="L765" s="300"/>
      <c r="M765" s="78">
        <f>'Sch D. Workings'!Q1766</f>
        <v>0</v>
      </c>
      <c r="N765" s="309">
        <f>IF(OR('Sch D. Workings'!D759="",$D$7&lt;=I$7,M765=0),0,(IF(H765='Sch D. Workings'!$D$12,"Exceeded Cap",IF((SUMIFS('Sch A. Input'!H757:CJ757,'Sch A. Input'!$H$14:$CJ$14,"Total",'Sch A. Input'!$H$13:$CJ$13,"&lt;="&amp;$O$7))&gt;'Sch D. Workings'!$D$12,MIN('Sch D. Workings'!T1766,'Sch D. Workings'!$D$12-H765),'Sch D. Workings'!T1766))))</f>
        <v>0</v>
      </c>
      <c r="O765" s="221">
        <f>'Sch D. Workings'!Y1766</f>
        <v>0</v>
      </c>
      <c r="P765" s="82">
        <f>IFERROR(LOOKUP('Sch D. Workings'!V1766,$C$10:$C$14,$B$10:$B$14),0)</f>
        <v>0</v>
      </c>
      <c r="Q765" s="99">
        <f>COUNTIFS('Sch D. Workings'!V1766,"&gt;"&amp;$D$14)</f>
        <v>0</v>
      </c>
      <c r="R765" s="85"/>
      <c r="S765" s="78">
        <f>'Sch D. Workings'!AA1766</f>
        <v>0</v>
      </c>
      <c r="T765" s="309">
        <f>IF(OR('Sch D. Workings'!D759="",$D$7&lt;=O$7,S765=0),0,IF(OR(N765="Exceeded Cap",SUM(H765,N765)='Sch D. Workings'!$D$12),"Exceeded cap",IF((SUMIFS('Sch A. Input'!H757:CJ757,'Sch A. Input'!$H$14:$CJ$14,"Total",'Sch A. Input'!$H$13:$CJ$13,"&lt;="&amp;$U$7))&gt;'Sch D. Workings'!$D$12,MIN('Sch D. Workings'!AD1766,'Sch D. Workings'!$D$12-N765-H765),'Sch D. Workings'!AD1766)))</f>
        <v>0</v>
      </c>
      <c r="U765" s="221">
        <f>'Sch D. Workings'!AI1766</f>
        <v>0</v>
      </c>
      <c r="V765" s="82">
        <f>IFERROR(LOOKUP('Sch D. Workings'!AF1766,$C$10:$C$14,$B$10:$B$14),0)</f>
        <v>0</v>
      </c>
      <c r="W765" s="99">
        <f>COUNTIFS('Sch D. Workings'!AF1766,"&gt;"&amp;$D$14)</f>
        <v>0</v>
      </c>
      <c r="X765" s="85"/>
      <c r="Y765" s="78">
        <f>'Sch D. Workings'!AK1766</f>
        <v>0</v>
      </c>
      <c r="Z765" s="309">
        <f>IF(OR('Sch D. Workings'!D759="",$D$7&lt;=U$7,Y765=0),0,IF(OR(T765="Exceeded Cap",N765="Exceeded Cap",SUM(H765,N765,T765)='Sch D. Workings'!$D$12),"Exceeded Cap",IF((SUMIFS('Sch A. Input'!H757:CJ757,'Sch A. Input'!$H$14:$CJ$14,"Total",'Sch A. Input'!$H$13:$CJ$13,"&lt;="&amp;$AA$7))&gt;'Sch D. Workings'!$D$12,MIN('Sch D. Workings'!AN1766,'Sch D. Workings'!$D$12-N765-T765-H765),'Sch D. Workings'!AN1766)))</f>
        <v>0</v>
      </c>
      <c r="AA765" s="221">
        <f>'Sch D. Workings'!AS1766</f>
        <v>0</v>
      </c>
      <c r="AB765" s="82">
        <f>IFERROR(LOOKUP('Sch D. Workings'!AP1766,$C$10:$C$14,$B$10:$B$14),0)</f>
        <v>0</v>
      </c>
      <c r="AC765" s="99">
        <f>COUNTIFS('Sch D. Workings'!AP1766,"&gt;"&amp;$D$14)</f>
        <v>0</v>
      </c>
    </row>
    <row r="766" spans="3:29" x14ac:dyDescent="0.35">
      <c r="C766" s="81" t="str">
        <f>IF('Sch A. Input'!B758="","",'Sch A. Input'!B758)</f>
        <v/>
      </c>
      <c r="D766" s="81" t="str">
        <f>IF('Sch A. Input'!C758="","",'Sch A. Input'!C758)</f>
        <v/>
      </c>
      <c r="E766" s="85"/>
      <c r="F766" s="85"/>
      <c r="G766" s="99">
        <f>'Sch D. Workings'!G1767</f>
        <v>0</v>
      </c>
      <c r="H766" s="310">
        <f>IF(OR('Sch D. Workings'!D760="",G766=0),0,(IF((SUMIFS('Sch A. Input'!H758:CJ758,'Sch A. Input'!$H$14:$CJ$14,"Total",'Sch A. Input'!$H$13:$CJ$13,"&lt;="&amp;$I$7))&gt;'Sch D. Workings'!$D$12,MIN('Sch D. Workings'!J1767,'Sch D. Workings'!$D$12),'Sch D. Workings'!J1767)))</f>
        <v>0</v>
      </c>
      <c r="I766" s="221">
        <f>'Sch D. Workings'!O1767</f>
        <v>0</v>
      </c>
      <c r="J766" s="82">
        <f>IFERROR(LOOKUP('Sch D. Workings'!L1767,$C$10:$C$14,$B$10:$B$14),0)</f>
        <v>0</v>
      </c>
      <c r="K766" s="99">
        <f>COUNTIFS('Sch D. Workings'!L1767,"&gt;"&amp;$D$14)</f>
        <v>0</v>
      </c>
      <c r="L766" s="300"/>
      <c r="M766" s="78">
        <f>'Sch D. Workings'!Q1767</f>
        <v>0</v>
      </c>
      <c r="N766" s="309">
        <f>IF(OR('Sch D. Workings'!D760="",$D$7&lt;=I$7,M766=0),0,(IF(H766='Sch D. Workings'!$D$12,"Exceeded Cap",IF((SUMIFS('Sch A. Input'!H758:CJ758,'Sch A. Input'!$H$14:$CJ$14,"Total",'Sch A. Input'!$H$13:$CJ$13,"&lt;="&amp;$O$7))&gt;'Sch D. Workings'!$D$12,MIN('Sch D. Workings'!T1767,'Sch D. Workings'!$D$12-H766),'Sch D. Workings'!T1767))))</f>
        <v>0</v>
      </c>
      <c r="O766" s="221">
        <f>'Sch D. Workings'!Y1767</f>
        <v>0</v>
      </c>
      <c r="P766" s="82">
        <f>IFERROR(LOOKUP('Sch D. Workings'!V1767,$C$10:$C$14,$B$10:$B$14),0)</f>
        <v>0</v>
      </c>
      <c r="Q766" s="99">
        <f>COUNTIFS('Sch D. Workings'!V1767,"&gt;"&amp;$D$14)</f>
        <v>0</v>
      </c>
      <c r="R766" s="85"/>
      <c r="S766" s="78">
        <f>'Sch D. Workings'!AA1767</f>
        <v>0</v>
      </c>
      <c r="T766" s="309">
        <f>IF(OR('Sch D. Workings'!D760="",$D$7&lt;=O$7,S766=0),0,IF(OR(N766="Exceeded Cap",SUM(H766,N766)='Sch D. Workings'!$D$12),"Exceeded cap",IF((SUMIFS('Sch A. Input'!H758:CJ758,'Sch A. Input'!$H$14:$CJ$14,"Total",'Sch A. Input'!$H$13:$CJ$13,"&lt;="&amp;$U$7))&gt;'Sch D. Workings'!$D$12,MIN('Sch D. Workings'!AD1767,'Sch D. Workings'!$D$12-N766-H766),'Sch D. Workings'!AD1767)))</f>
        <v>0</v>
      </c>
      <c r="U766" s="221">
        <f>'Sch D. Workings'!AI1767</f>
        <v>0</v>
      </c>
      <c r="V766" s="82">
        <f>IFERROR(LOOKUP('Sch D. Workings'!AF1767,$C$10:$C$14,$B$10:$B$14),0)</f>
        <v>0</v>
      </c>
      <c r="W766" s="99">
        <f>COUNTIFS('Sch D. Workings'!AF1767,"&gt;"&amp;$D$14)</f>
        <v>0</v>
      </c>
      <c r="X766" s="85"/>
      <c r="Y766" s="78">
        <f>'Sch D. Workings'!AK1767</f>
        <v>0</v>
      </c>
      <c r="Z766" s="309">
        <f>IF(OR('Sch D. Workings'!D760="",$D$7&lt;=U$7,Y766=0),0,IF(OR(T766="Exceeded Cap",N766="Exceeded Cap",SUM(H766,N766,T766)='Sch D. Workings'!$D$12),"Exceeded Cap",IF((SUMIFS('Sch A. Input'!H758:CJ758,'Sch A. Input'!$H$14:$CJ$14,"Total",'Sch A. Input'!$H$13:$CJ$13,"&lt;="&amp;$AA$7))&gt;'Sch D. Workings'!$D$12,MIN('Sch D. Workings'!AN1767,'Sch D. Workings'!$D$12-N766-T766-H766),'Sch D. Workings'!AN1767)))</f>
        <v>0</v>
      </c>
      <c r="AA766" s="221">
        <f>'Sch D. Workings'!AS1767</f>
        <v>0</v>
      </c>
      <c r="AB766" s="82">
        <f>IFERROR(LOOKUP('Sch D. Workings'!AP1767,$C$10:$C$14,$B$10:$B$14),0)</f>
        <v>0</v>
      </c>
      <c r="AC766" s="99">
        <f>COUNTIFS('Sch D. Workings'!AP1767,"&gt;"&amp;$D$14)</f>
        <v>0</v>
      </c>
    </row>
    <row r="767" spans="3:29" x14ac:dyDescent="0.35">
      <c r="C767" s="81" t="str">
        <f>IF('Sch A. Input'!B759="","",'Sch A. Input'!B759)</f>
        <v/>
      </c>
      <c r="D767" s="81" t="str">
        <f>IF('Sch A. Input'!C759="","",'Sch A. Input'!C759)</f>
        <v/>
      </c>
      <c r="E767" s="85"/>
      <c r="F767" s="85"/>
      <c r="G767" s="99">
        <f>'Sch D. Workings'!G1768</f>
        <v>0</v>
      </c>
      <c r="H767" s="310">
        <f>IF(OR('Sch D. Workings'!D761="",G767=0),0,(IF((SUMIFS('Sch A. Input'!H759:CJ759,'Sch A. Input'!$H$14:$CJ$14,"Total",'Sch A. Input'!$H$13:$CJ$13,"&lt;="&amp;$I$7))&gt;'Sch D. Workings'!$D$12,MIN('Sch D. Workings'!J1768,'Sch D. Workings'!$D$12),'Sch D. Workings'!J1768)))</f>
        <v>0</v>
      </c>
      <c r="I767" s="221">
        <f>'Sch D. Workings'!O1768</f>
        <v>0</v>
      </c>
      <c r="J767" s="82">
        <f>IFERROR(LOOKUP('Sch D. Workings'!L1768,$C$10:$C$14,$B$10:$B$14),0)</f>
        <v>0</v>
      </c>
      <c r="K767" s="99">
        <f>COUNTIFS('Sch D. Workings'!L1768,"&gt;"&amp;$D$14)</f>
        <v>0</v>
      </c>
      <c r="L767" s="300"/>
      <c r="M767" s="78">
        <f>'Sch D. Workings'!Q1768</f>
        <v>0</v>
      </c>
      <c r="N767" s="309">
        <f>IF(OR('Sch D. Workings'!D761="",$D$7&lt;=I$7,M767=0),0,(IF(H767='Sch D. Workings'!$D$12,"Exceeded Cap",IF((SUMIFS('Sch A. Input'!H759:CJ759,'Sch A. Input'!$H$14:$CJ$14,"Total",'Sch A. Input'!$H$13:$CJ$13,"&lt;="&amp;$O$7))&gt;'Sch D. Workings'!$D$12,MIN('Sch D. Workings'!T1768,'Sch D. Workings'!$D$12-H767),'Sch D. Workings'!T1768))))</f>
        <v>0</v>
      </c>
      <c r="O767" s="221">
        <f>'Sch D. Workings'!Y1768</f>
        <v>0</v>
      </c>
      <c r="P767" s="82">
        <f>IFERROR(LOOKUP('Sch D. Workings'!V1768,$C$10:$C$14,$B$10:$B$14),0)</f>
        <v>0</v>
      </c>
      <c r="Q767" s="99">
        <f>COUNTIFS('Sch D. Workings'!V1768,"&gt;"&amp;$D$14)</f>
        <v>0</v>
      </c>
      <c r="R767" s="85"/>
      <c r="S767" s="78">
        <f>'Sch D. Workings'!AA1768</f>
        <v>0</v>
      </c>
      <c r="T767" s="309">
        <f>IF(OR('Sch D. Workings'!D761="",$D$7&lt;=O$7,S767=0),0,IF(OR(N767="Exceeded Cap",SUM(H767,N767)='Sch D. Workings'!$D$12),"Exceeded cap",IF((SUMIFS('Sch A. Input'!H759:CJ759,'Sch A. Input'!$H$14:$CJ$14,"Total",'Sch A. Input'!$H$13:$CJ$13,"&lt;="&amp;$U$7))&gt;'Sch D. Workings'!$D$12,MIN('Sch D. Workings'!AD1768,'Sch D. Workings'!$D$12-N767-H767),'Sch D. Workings'!AD1768)))</f>
        <v>0</v>
      </c>
      <c r="U767" s="221">
        <f>'Sch D. Workings'!AI1768</f>
        <v>0</v>
      </c>
      <c r="V767" s="82">
        <f>IFERROR(LOOKUP('Sch D. Workings'!AF1768,$C$10:$C$14,$B$10:$B$14),0)</f>
        <v>0</v>
      </c>
      <c r="W767" s="99">
        <f>COUNTIFS('Sch D. Workings'!AF1768,"&gt;"&amp;$D$14)</f>
        <v>0</v>
      </c>
      <c r="X767" s="85"/>
      <c r="Y767" s="78">
        <f>'Sch D. Workings'!AK1768</f>
        <v>0</v>
      </c>
      <c r="Z767" s="309">
        <f>IF(OR('Sch D. Workings'!D761="",$D$7&lt;=U$7,Y767=0),0,IF(OR(T767="Exceeded Cap",N767="Exceeded Cap",SUM(H767,N767,T767)='Sch D. Workings'!$D$12),"Exceeded Cap",IF((SUMIFS('Sch A. Input'!H759:CJ759,'Sch A. Input'!$H$14:$CJ$14,"Total",'Sch A. Input'!$H$13:$CJ$13,"&lt;="&amp;$AA$7))&gt;'Sch D. Workings'!$D$12,MIN('Sch D. Workings'!AN1768,'Sch D. Workings'!$D$12-N767-T767-H767),'Sch D. Workings'!AN1768)))</f>
        <v>0</v>
      </c>
      <c r="AA767" s="221">
        <f>'Sch D. Workings'!AS1768</f>
        <v>0</v>
      </c>
      <c r="AB767" s="82">
        <f>IFERROR(LOOKUP('Sch D. Workings'!AP1768,$C$10:$C$14,$B$10:$B$14),0)</f>
        <v>0</v>
      </c>
      <c r="AC767" s="99">
        <f>COUNTIFS('Sch D. Workings'!AP1768,"&gt;"&amp;$D$14)</f>
        <v>0</v>
      </c>
    </row>
    <row r="768" spans="3:29" x14ac:dyDescent="0.35">
      <c r="C768" s="81" t="str">
        <f>IF('Sch A. Input'!B760="","",'Sch A. Input'!B760)</f>
        <v/>
      </c>
      <c r="D768" s="81" t="str">
        <f>IF('Sch A. Input'!C760="","",'Sch A. Input'!C760)</f>
        <v/>
      </c>
      <c r="E768" s="85"/>
      <c r="F768" s="85"/>
      <c r="G768" s="99">
        <f>'Sch D. Workings'!G1769</f>
        <v>0</v>
      </c>
      <c r="H768" s="310">
        <f>IF(OR('Sch D. Workings'!D762="",G768=0),0,(IF((SUMIFS('Sch A. Input'!H760:CJ760,'Sch A. Input'!$H$14:$CJ$14,"Total",'Sch A. Input'!$H$13:$CJ$13,"&lt;="&amp;$I$7))&gt;'Sch D. Workings'!$D$12,MIN('Sch D. Workings'!J1769,'Sch D. Workings'!$D$12),'Sch D. Workings'!J1769)))</f>
        <v>0</v>
      </c>
      <c r="I768" s="221">
        <f>'Sch D. Workings'!O1769</f>
        <v>0</v>
      </c>
      <c r="J768" s="82">
        <f>IFERROR(LOOKUP('Sch D. Workings'!L1769,$C$10:$C$14,$B$10:$B$14),0)</f>
        <v>0</v>
      </c>
      <c r="K768" s="99">
        <f>COUNTIFS('Sch D. Workings'!L1769,"&gt;"&amp;$D$14)</f>
        <v>0</v>
      </c>
      <c r="L768" s="300"/>
      <c r="M768" s="78">
        <f>'Sch D. Workings'!Q1769</f>
        <v>0</v>
      </c>
      <c r="N768" s="309">
        <f>IF(OR('Sch D. Workings'!D762="",$D$7&lt;=I$7,M768=0),0,(IF(H768='Sch D. Workings'!$D$12,"Exceeded Cap",IF((SUMIFS('Sch A. Input'!H760:CJ760,'Sch A. Input'!$H$14:$CJ$14,"Total",'Sch A. Input'!$H$13:$CJ$13,"&lt;="&amp;$O$7))&gt;'Sch D. Workings'!$D$12,MIN('Sch D. Workings'!T1769,'Sch D. Workings'!$D$12-H768),'Sch D. Workings'!T1769))))</f>
        <v>0</v>
      </c>
      <c r="O768" s="221">
        <f>'Sch D. Workings'!Y1769</f>
        <v>0</v>
      </c>
      <c r="P768" s="82">
        <f>IFERROR(LOOKUP('Sch D. Workings'!V1769,$C$10:$C$14,$B$10:$B$14),0)</f>
        <v>0</v>
      </c>
      <c r="Q768" s="99">
        <f>COUNTIFS('Sch D. Workings'!V1769,"&gt;"&amp;$D$14)</f>
        <v>0</v>
      </c>
      <c r="R768" s="85"/>
      <c r="S768" s="78">
        <f>'Sch D. Workings'!AA1769</f>
        <v>0</v>
      </c>
      <c r="T768" s="309">
        <f>IF(OR('Sch D. Workings'!D762="",$D$7&lt;=O$7,S768=0),0,IF(OR(N768="Exceeded Cap",SUM(H768,N768)='Sch D. Workings'!$D$12),"Exceeded cap",IF((SUMIFS('Sch A. Input'!H760:CJ760,'Sch A. Input'!$H$14:$CJ$14,"Total",'Sch A. Input'!$H$13:$CJ$13,"&lt;="&amp;$U$7))&gt;'Sch D. Workings'!$D$12,MIN('Sch D. Workings'!AD1769,'Sch D. Workings'!$D$12-N768-H768),'Sch D. Workings'!AD1769)))</f>
        <v>0</v>
      </c>
      <c r="U768" s="221">
        <f>'Sch D. Workings'!AI1769</f>
        <v>0</v>
      </c>
      <c r="V768" s="82">
        <f>IFERROR(LOOKUP('Sch D. Workings'!AF1769,$C$10:$C$14,$B$10:$B$14),0)</f>
        <v>0</v>
      </c>
      <c r="W768" s="99">
        <f>COUNTIFS('Sch D. Workings'!AF1769,"&gt;"&amp;$D$14)</f>
        <v>0</v>
      </c>
      <c r="X768" s="85"/>
      <c r="Y768" s="78">
        <f>'Sch D. Workings'!AK1769</f>
        <v>0</v>
      </c>
      <c r="Z768" s="309">
        <f>IF(OR('Sch D. Workings'!D762="",$D$7&lt;=U$7,Y768=0),0,IF(OR(T768="Exceeded Cap",N768="Exceeded Cap",SUM(H768,N768,T768)='Sch D. Workings'!$D$12),"Exceeded Cap",IF((SUMIFS('Sch A. Input'!H760:CJ760,'Sch A. Input'!$H$14:$CJ$14,"Total",'Sch A. Input'!$H$13:$CJ$13,"&lt;="&amp;$AA$7))&gt;'Sch D. Workings'!$D$12,MIN('Sch D. Workings'!AN1769,'Sch D. Workings'!$D$12-N768-T768-H768),'Sch D. Workings'!AN1769)))</f>
        <v>0</v>
      </c>
      <c r="AA768" s="221">
        <f>'Sch D. Workings'!AS1769</f>
        <v>0</v>
      </c>
      <c r="AB768" s="82">
        <f>IFERROR(LOOKUP('Sch D. Workings'!AP1769,$C$10:$C$14,$B$10:$B$14),0)</f>
        <v>0</v>
      </c>
      <c r="AC768" s="99">
        <f>COUNTIFS('Sch D. Workings'!AP1769,"&gt;"&amp;$D$14)</f>
        <v>0</v>
      </c>
    </row>
    <row r="769" spans="3:29" x14ac:dyDescent="0.35">
      <c r="C769" s="81" t="str">
        <f>IF('Sch A. Input'!B761="","",'Sch A. Input'!B761)</f>
        <v/>
      </c>
      <c r="D769" s="81" t="str">
        <f>IF('Sch A. Input'!C761="","",'Sch A. Input'!C761)</f>
        <v/>
      </c>
      <c r="E769" s="85"/>
      <c r="F769" s="85"/>
      <c r="G769" s="99">
        <f>'Sch D. Workings'!G1770</f>
        <v>0</v>
      </c>
      <c r="H769" s="310">
        <f>IF(OR('Sch D. Workings'!D763="",G769=0),0,(IF((SUMIFS('Sch A. Input'!H761:CJ761,'Sch A. Input'!$H$14:$CJ$14,"Total",'Sch A. Input'!$H$13:$CJ$13,"&lt;="&amp;$I$7))&gt;'Sch D. Workings'!$D$12,MIN('Sch D. Workings'!J1770,'Sch D. Workings'!$D$12),'Sch D. Workings'!J1770)))</f>
        <v>0</v>
      </c>
      <c r="I769" s="221">
        <f>'Sch D. Workings'!O1770</f>
        <v>0</v>
      </c>
      <c r="J769" s="82">
        <f>IFERROR(LOOKUP('Sch D. Workings'!L1770,$C$10:$C$14,$B$10:$B$14),0)</f>
        <v>0</v>
      </c>
      <c r="K769" s="99">
        <f>COUNTIFS('Sch D. Workings'!L1770,"&gt;"&amp;$D$14)</f>
        <v>0</v>
      </c>
      <c r="L769" s="300"/>
      <c r="M769" s="78">
        <f>'Sch D. Workings'!Q1770</f>
        <v>0</v>
      </c>
      <c r="N769" s="309">
        <f>IF(OR('Sch D. Workings'!D763="",$D$7&lt;=I$7,M769=0),0,(IF(H769='Sch D. Workings'!$D$12,"Exceeded Cap",IF((SUMIFS('Sch A. Input'!H761:CJ761,'Sch A. Input'!$H$14:$CJ$14,"Total",'Sch A. Input'!$H$13:$CJ$13,"&lt;="&amp;$O$7))&gt;'Sch D. Workings'!$D$12,MIN('Sch D. Workings'!T1770,'Sch D. Workings'!$D$12-H769),'Sch D. Workings'!T1770))))</f>
        <v>0</v>
      </c>
      <c r="O769" s="221">
        <f>'Sch D. Workings'!Y1770</f>
        <v>0</v>
      </c>
      <c r="P769" s="82">
        <f>IFERROR(LOOKUP('Sch D. Workings'!V1770,$C$10:$C$14,$B$10:$B$14),0)</f>
        <v>0</v>
      </c>
      <c r="Q769" s="99">
        <f>COUNTIFS('Sch D. Workings'!V1770,"&gt;"&amp;$D$14)</f>
        <v>0</v>
      </c>
      <c r="R769" s="85"/>
      <c r="S769" s="78">
        <f>'Sch D. Workings'!AA1770</f>
        <v>0</v>
      </c>
      <c r="T769" s="309">
        <f>IF(OR('Sch D. Workings'!D763="",$D$7&lt;=O$7,S769=0),0,IF(OR(N769="Exceeded Cap",SUM(H769,N769)='Sch D. Workings'!$D$12),"Exceeded cap",IF((SUMIFS('Sch A. Input'!H761:CJ761,'Sch A. Input'!$H$14:$CJ$14,"Total",'Sch A. Input'!$H$13:$CJ$13,"&lt;="&amp;$U$7))&gt;'Sch D. Workings'!$D$12,MIN('Sch D. Workings'!AD1770,'Sch D. Workings'!$D$12-N769-H769),'Sch D. Workings'!AD1770)))</f>
        <v>0</v>
      </c>
      <c r="U769" s="221">
        <f>'Sch D. Workings'!AI1770</f>
        <v>0</v>
      </c>
      <c r="V769" s="82">
        <f>IFERROR(LOOKUP('Sch D. Workings'!AF1770,$C$10:$C$14,$B$10:$B$14),0)</f>
        <v>0</v>
      </c>
      <c r="W769" s="99">
        <f>COUNTIFS('Sch D. Workings'!AF1770,"&gt;"&amp;$D$14)</f>
        <v>0</v>
      </c>
      <c r="X769" s="85"/>
      <c r="Y769" s="78">
        <f>'Sch D. Workings'!AK1770</f>
        <v>0</v>
      </c>
      <c r="Z769" s="309">
        <f>IF(OR('Sch D. Workings'!D763="",$D$7&lt;=U$7,Y769=0),0,IF(OR(T769="Exceeded Cap",N769="Exceeded Cap",SUM(H769,N769,T769)='Sch D. Workings'!$D$12),"Exceeded Cap",IF((SUMIFS('Sch A. Input'!H761:CJ761,'Sch A. Input'!$H$14:$CJ$14,"Total",'Sch A. Input'!$H$13:$CJ$13,"&lt;="&amp;$AA$7))&gt;'Sch D. Workings'!$D$12,MIN('Sch D. Workings'!AN1770,'Sch D. Workings'!$D$12-N769-T769-H769),'Sch D. Workings'!AN1770)))</f>
        <v>0</v>
      </c>
      <c r="AA769" s="221">
        <f>'Sch D. Workings'!AS1770</f>
        <v>0</v>
      </c>
      <c r="AB769" s="82">
        <f>IFERROR(LOOKUP('Sch D. Workings'!AP1770,$C$10:$C$14,$B$10:$B$14),0)</f>
        <v>0</v>
      </c>
      <c r="AC769" s="99">
        <f>COUNTIFS('Sch D. Workings'!AP1770,"&gt;"&amp;$D$14)</f>
        <v>0</v>
      </c>
    </row>
    <row r="770" spans="3:29" x14ac:dyDescent="0.35">
      <c r="C770" s="81" t="str">
        <f>IF('Sch A. Input'!B762="","",'Sch A. Input'!B762)</f>
        <v/>
      </c>
      <c r="D770" s="81" t="str">
        <f>IF('Sch A. Input'!C762="","",'Sch A. Input'!C762)</f>
        <v/>
      </c>
      <c r="E770" s="85"/>
      <c r="F770" s="85"/>
      <c r="G770" s="99">
        <f>'Sch D. Workings'!G1771</f>
        <v>0</v>
      </c>
      <c r="H770" s="310">
        <f>IF(OR('Sch D. Workings'!D764="",G770=0),0,(IF((SUMIFS('Sch A. Input'!H762:CJ762,'Sch A. Input'!$H$14:$CJ$14,"Total",'Sch A. Input'!$H$13:$CJ$13,"&lt;="&amp;$I$7))&gt;'Sch D. Workings'!$D$12,MIN('Sch D. Workings'!J1771,'Sch D. Workings'!$D$12),'Sch D. Workings'!J1771)))</f>
        <v>0</v>
      </c>
      <c r="I770" s="221">
        <f>'Sch D. Workings'!O1771</f>
        <v>0</v>
      </c>
      <c r="J770" s="82">
        <f>IFERROR(LOOKUP('Sch D. Workings'!L1771,$C$10:$C$14,$B$10:$B$14),0)</f>
        <v>0</v>
      </c>
      <c r="K770" s="99">
        <f>COUNTIFS('Sch D. Workings'!L1771,"&gt;"&amp;$D$14)</f>
        <v>0</v>
      </c>
      <c r="L770" s="300"/>
      <c r="M770" s="78">
        <f>'Sch D. Workings'!Q1771</f>
        <v>0</v>
      </c>
      <c r="N770" s="309">
        <f>IF(OR('Sch D. Workings'!D764="",$D$7&lt;=I$7,M770=0),0,(IF(H770='Sch D. Workings'!$D$12,"Exceeded Cap",IF((SUMIFS('Sch A. Input'!H762:CJ762,'Sch A. Input'!$H$14:$CJ$14,"Total",'Sch A. Input'!$H$13:$CJ$13,"&lt;="&amp;$O$7))&gt;'Sch D. Workings'!$D$12,MIN('Sch D. Workings'!T1771,'Sch D. Workings'!$D$12-H770),'Sch D. Workings'!T1771))))</f>
        <v>0</v>
      </c>
      <c r="O770" s="221">
        <f>'Sch D. Workings'!Y1771</f>
        <v>0</v>
      </c>
      <c r="P770" s="82">
        <f>IFERROR(LOOKUP('Sch D. Workings'!V1771,$C$10:$C$14,$B$10:$B$14),0)</f>
        <v>0</v>
      </c>
      <c r="Q770" s="99">
        <f>COUNTIFS('Sch D. Workings'!V1771,"&gt;"&amp;$D$14)</f>
        <v>0</v>
      </c>
      <c r="R770" s="85"/>
      <c r="S770" s="78">
        <f>'Sch D. Workings'!AA1771</f>
        <v>0</v>
      </c>
      <c r="T770" s="309">
        <f>IF(OR('Sch D. Workings'!D764="",$D$7&lt;=O$7,S770=0),0,IF(OR(N770="Exceeded Cap",SUM(H770,N770)='Sch D. Workings'!$D$12),"Exceeded cap",IF((SUMIFS('Sch A. Input'!H762:CJ762,'Sch A. Input'!$H$14:$CJ$14,"Total",'Sch A. Input'!$H$13:$CJ$13,"&lt;="&amp;$U$7))&gt;'Sch D. Workings'!$D$12,MIN('Sch D. Workings'!AD1771,'Sch D. Workings'!$D$12-N770-H770),'Sch D. Workings'!AD1771)))</f>
        <v>0</v>
      </c>
      <c r="U770" s="221">
        <f>'Sch D. Workings'!AI1771</f>
        <v>0</v>
      </c>
      <c r="V770" s="82">
        <f>IFERROR(LOOKUP('Sch D. Workings'!AF1771,$C$10:$C$14,$B$10:$B$14),0)</f>
        <v>0</v>
      </c>
      <c r="W770" s="99">
        <f>COUNTIFS('Sch D. Workings'!AF1771,"&gt;"&amp;$D$14)</f>
        <v>0</v>
      </c>
      <c r="X770" s="85"/>
      <c r="Y770" s="78">
        <f>'Sch D. Workings'!AK1771</f>
        <v>0</v>
      </c>
      <c r="Z770" s="309">
        <f>IF(OR('Sch D. Workings'!D764="",$D$7&lt;=U$7,Y770=0),0,IF(OR(T770="Exceeded Cap",N770="Exceeded Cap",SUM(H770,N770,T770)='Sch D. Workings'!$D$12),"Exceeded Cap",IF((SUMIFS('Sch A. Input'!H762:CJ762,'Sch A. Input'!$H$14:$CJ$14,"Total",'Sch A. Input'!$H$13:$CJ$13,"&lt;="&amp;$AA$7))&gt;'Sch D. Workings'!$D$12,MIN('Sch D. Workings'!AN1771,'Sch D. Workings'!$D$12-N770-T770-H770),'Sch D. Workings'!AN1771)))</f>
        <v>0</v>
      </c>
      <c r="AA770" s="221">
        <f>'Sch D. Workings'!AS1771</f>
        <v>0</v>
      </c>
      <c r="AB770" s="82">
        <f>IFERROR(LOOKUP('Sch D. Workings'!AP1771,$C$10:$C$14,$B$10:$B$14),0)</f>
        <v>0</v>
      </c>
      <c r="AC770" s="99">
        <f>COUNTIFS('Sch D. Workings'!AP1771,"&gt;"&amp;$D$14)</f>
        <v>0</v>
      </c>
    </row>
    <row r="771" spans="3:29" x14ac:dyDescent="0.35">
      <c r="C771" s="81" t="str">
        <f>IF('Sch A. Input'!B763="","",'Sch A. Input'!B763)</f>
        <v/>
      </c>
      <c r="D771" s="81" t="str">
        <f>IF('Sch A. Input'!C763="","",'Sch A. Input'!C763)</f>
        <v/>
      </c>
      <c r="E771" s="85"/>
      <c r="F771" s="85"/>
      <c r="G771" s="99">
        <f>'Sch D. Workings'!G1772</f>
        <v>0</v>
      </c>
      <c r="H771" s="310">
        <f>IF(OR('Sch D. Workings'!D765="",G771=0),0,(IF((SUMIFS('Sch A. Input'!H763:CJ763,'Sch A. Input'!$H$14:$CJ$14,"Total",'Sch A. Input'!$H$13:$CJ$13,"&lt;="&amp;$I$7))&gt;'Sch D. Workings'!$D$12,MIN('Sch D. Workings'!J1772,'Sch D. Workings'!$D$12),'Sch D. Workings'!J1772)))</f>
        <v>0</v>
      </c>
      <c r="I771" s="221">
        <f>'Sch D. Workings'!O1772</f>
        <v>0</v>
      </c>
      <c r="J771" s="82">
        <f>IFERROR(LOOKUP('Sch D. Workings'!L1772,$C$10:$C$14,$B$10:$B$14),0)</f>
        <v>0</v>
      </c>
      <c r="K771" s="99">
        <f>COUNTIFS('Sch D. Workings'!L1772,"&gt;"&amp;$D$14)</f>
        <v>0</v>
      </c>
      <c r="L771" s="300"/>
      <c r="M771" s="78">
        <f>'Sch D. Workings'!Q1772</f>
        <v>0</v>
      </c>
      <c r="N771" s="309">
        <f>IF(OR('Sch D. Workings'!D765="",$D$7&lt;=I$7,M771=0),0,(IF(H771='Sch D. Workings'!$D$12,"Exceeded Cap",IF((SUMIFS('Sch A. Input'!H763:CJ763,'Sch A. Input'!$H$14:$CJ$14,"Total",'Sch A. Input'!$H$13:$CJ$13,"&lt;="&amp;$O$7))&gt;'Sch D. Workings'!$D$12,MIN('Sch D. Workings'!T1772,'Sch D. Workings'!$D$12-H771),'Sch D. Workings'!T1772))))</f>
        <v>0</v>
      </c>
      <c r="O771" s="221">
        <f>'Sch D. Workings'!Y1772</f>
        <v>0</v>
      </c>
      <c r="P771" s="82">
        <f>IFERROR(LOOKUP('Sch D. Workings'!V1772,$C$10:$C$14,$B$10:$B$14),0)</f>
        <v>0</v>
      </c>
      <c r="Q771" s="99">
        <f>COUNTIFS('Sch D. Workings'!V1772,"&gt;"&amp;$D$14)</f>
        <v>0</v>
      </c>
      <c r="R771" s="85"/>
      <c r="S771" s="78">
        <f>'Sch D. Workings'!AA1772</f>
        <v>0</v>
      </c>
      <c r="T771" s="309">
        <f>IF(OR('Sch D. Workings'!D765="",$D$7&lt;=O$7,S771=0),0,IF(OR(N771="Exceeded Cap",SUM(H771,N771)='Sch D. Workings'!$D$12),"Exceeded cap",IF((SUMIFS('Sch A. Input'!H763:CJ763,'Sch A. Input'!$H$14:$CJ$14,"Total",'Sch A. Input'!$H$13:$CJ$13,"&lt;="&amp;$U$7))&gt;'Sch D. Workings'!$D$12,MIN('Sch D. Workings'!AD1772,'Sch D. Workings'!$D$12-N771-H771),'Sch D. Workings'!AD1772)))</f>
        <v>0</v>
      </c>
      <c r="U771" s="221">
        <f>'Sch D. Workings'!AI1772</f>
        <v>0</v>
      </c>
      <c r="V771" s="82">
        <f>IFERROR(LOOKUP('Sch D. Workings'!AF1772,$C$10:$C$14,$B$10:$B$14),0)</f>
        <v>0</v>
      </c>
      <c r="W771" s="99">
        <f>COUNTIFS('Sch D. Workings'!AF1772,"&gt;"&amp;$D$14)</f>
        <v>0</v>
      </c>
      <c r="X771" s="85"/>
      <c r="Y771" s="78">
        <f>'Sch D. Workings'!AK1772</f>
        <v>0</v>
      </c>
      <c r="Z771" s="309">
        <f>IF(OR('Sch D. Workings'!D765="",$D$7&lt;=U$7,Y771=0),0,IF(OR(T771="Exceeded Cap",N771="Exceeded Cap",SUM(H771,N771,T771)='Sch D. Workings'!$D$12),"Exceeded Cap",IF((SUMIFS('Sch A. Input'!H763:CJ763,'Sch A. Input'!$H$14:$CJ$14,"Total",'Sch A. Input'!$H$13:$CJ$13,"&lt;="&amp;$AA$7))&gt;'Sch D. Workings'!$D$12,MIN('Sch D. Workings'!AN1772,'Sch D. Workings'!$D$12-N771-T771-H771),'Sch D. Workings'!AN1772)))</f>
        <v>0</v>
      </c>
      <c r="AA771" s="221">
        <f>'Sch D. Workings'!AS1772</f>
        <v>0</v>
      </c>
      <c r="AB771" s="82">
        <f>IFERROR(LOOKUP('Sch D. Workings'!AP1772,$C$10:$C$14,$B$10:$B$14),0)</f>
        <v>0</v>
      </c>
      <c r="AC771" s="99">
        <f>COUNTIFS('Sch D. Workings'!AP1772,"&gt;"&amp;$D$14)</f>
        <v>0</v>
      </c>
    </row>
    <row r="772" spans="3:29" x14ac:dyDescent="0.35">
      <c r="C772" s="81" t="str">
        <f>IF('Sch A. Input'!B764="","",'Sch A. Input'!B764)</f>
        <v/>
      </c>
      <c r="D772" s="81" t="str">
        <f>IF('Sch A. Input'!C764="","",'Sch A. Input'!C764)</f>
        <v/>
      </c>
      <c r="E772" s="85"/>
      <c r="F772" s="85"/>
      <c r="G772" s="99">
        <f>'Sch D. Workings'!G1773</f>
        <v>0</v>
      </c>
      <c r="H772" s="310">
        <f>IF(OR('Sch D. Workings'!D766="",G772=0),0,(IF((SUMIFS('Sch A. Input'!H764:CJ764,'Sch A. Input'!$H$14:$CJ$14,"Total",'Sch A. Input'!$H$13:$CJ$13,"&lt;="&amp;$I$7))&gt;'Sch D. Workings'!$D$12,MIN('Sch D. Workings'!J1773,'Sch D. Workings'!$D$12),'Sch D. Workings'!J1773)))</f>
        <v>0</v>
      </c>
      <c r="I772" s="221">
        <f>'Sch D. Workings'!O1773</f>
        <v>0</v>
      </c>
      <c r="J772" s="82">
        <f>IFERROR(LOOKUP('Sch D. Workings'!L1773,$C$10:$C$14,$B$10:$B$14),0)</f>
        <v>0</v>
      </c>
      <c r="K772" s="99">
        <f>COUNTIFS('Sch D. Workings'!L1773,"&gt;"&amp;$D$14)</f>
        <v>0</v>
      </c>
      <c r="L772" s="300"/>
      <c r="M772" s="78">
        <f>'Sch D. Workings'!Q1773</f>
        <v>0</v>
      </c>
      <c r="N772" s="309">
        <f>IF(OR('Sch D. Workings'!D766="",$D$7&lt;=I$7,M772=0),0,(IF(H772='Sch D. Workings'!$D$12,"Exceeded Cap",IF((SUMIFS('Sch A. Input'!H764:CJ764,'Sch A. Input'!$H$14:$CJ$14,"Total",'Sch A. Input'!$H$13:$CJ$13,"&lt;="&amp;$O$7))&gt;'Sch D. Workings'!$D$12,MIN('Sch D. Workings'!T1773,'Sch D. Workings'!$D$12-H772),'Sch D. Workings'!T1773))))</f>
        <v>0</v>
      </c>
      <c r="O772" s="221">
        <f>'Sch D. Workings'!Y1773</f>
        <v>0</v>
      </c>
      <c r="P772" s="82">
        <f>IFERROR(LOOKUP('Sch D. Workings'!V1773,$C$10:$C$14,$B$10:$B$14),0)</f>
        <v>0</v>
      </c>
      <c r="Q772" s="99">
        <f>COUNTIFS('Sch D. Workings'!V1773,"&gt;"&amp;$D$14)</f>
        <v>0</v>
      </c>
      <c r="R772" s="85"/>
      <c r="S772" s="78">
        <f>'Sch D. Workings'!AA1773</f>
        <v>0</v>
      </c>
      <c r="T772" s="309">
        <f>IF(OR('Sch D. Workings'!D766="",$D$7&lt;=O$7,S772=0),0,IF(OR(N772="Exceeded Cap",SUM(H772,N772)='Sch D. Workings'!$D$12),"Exceeded cap",IF((SUMIFS('Sch A. Input'!H764:CJ764,'Sch A. Input'!$H$14:$CJ$14,"Total",'Sch A. Input'!$H$13:$CJ$13,"&lt;="&amp;$U$7))&gt;'Sch D. Workings'!$D$12,MIN('Sch D. Workings'!AD1773,'Sch D. Workings'!$D$12-N772-H772),'Sch D. Workings'!AD1773)))</f>
        <v>0</v>
      </c>
      <c r="U772" s="221">
        <f>'Sch D. Workings'!AI1773</f>
        <v>0</v>
      </c>
      <c r="V772" s="82">
        <f>IFERROR(LOOKUP('Sch D. Workings'!AF1773,$C$10:$C$14,$B$10:$B$14),0)</f>
        <v>0</v>
      </c>
      <c r="W772" s="99">
        <f>COUNTIFS('Sch D. Workings'!AF1773,"&gt;"&amp;$D$14)</f>
        <v>0</v>
      </c>
      <c r="X772" s="85"/>
      <c r="Y772" s="78">
        <f>'Sch D. Workings'!AK1773</f>
        <v>0</v>
      </c>
      <c r="Z772" s="309">
        <f>IF(OR('Sch D. Workings'!D766="",$D$7&lt;=U$7,Y772=0),0,IF(OR(T772="Exceeded Cap",N772="Exceeded Cap",SUM(H772,N772,T772)='Sch D. Workings'!$D$12),"Exceeded Cap",IF((SUMIFS('Sch A. Input'!H764:CJ764,'Sch A. Input'!$H$14:$CJ$14,"Total",'Sch A. Input'!$H$13:$CJ$13,"&lt;="&amp;$AA$7))&gt;'Sch D. Workings'!$D$12,MIN('Sch D. Workings'!AN1773,'Sch D. Workings'!$D$12-N772-T772-H772),'Sch D. Workings'!AN1773)))</f>
        <v>0</v>
      </c>
      <c r="AA772" s="221">
        <f>'Sch D. Workings'!AS1773</f>
        <v>0</v>
      </c>
      <c r="AB772" s="82">
        <f>IFERROR(LOOKUP('Sch D. Workings'!AP1773,$C$10:$C$14,$B$10:$B$14),0)</f>
        <v>0</v>
      </c>
      <c r="AC772" s="99">
        <f>COUNTIFS('Sch D. Workings'!AP1773,"&gt;"&amp;$D$14)</f>
        <v>0</v>
      </c>
    </row>
    <row r="773" spans="3:29" x14ac:dyDescent="0.35">
      <c r="C773" s="81" t="str">
        <f>IF('Sch A. Input'!B765="","",'Sch A. Input'!B765)</f>
        <v/>
      </c>
      <c r="D773" s="81" t="str">
        <f>IF('Sch A. Input'!C765="","",'Sch A. Input'!C765)</f>
        <v/>
      </c>
      <c r="E773" s="85"/>
      <c r="F773" s="85"/>
      <c r="G773" s="99">
        <f>'Sch D. Workings'!G1774</f>
        <v>0</v>
      </c>
      <c r="H773" s="310">
        <f>IF(OR('Sch D. Workings'!D767="",G773=0),0,(IF((SUMIFS('Sch A. Input'!H765:CJ765,'Sch A. Input'!$H$14:$CJ$14,"Total",'Sch A. Input'!$H$13:$CJ$13,"&lt;="&amp;$I$7))&gt;'Sch D. Workings'!$D$12,MIN('Sch D. Workings'!J1774,'Sch D. Workings'!$D$12),'Sch D. Workings'!J1774)))</f>
        <v>0</v>
      </c>
      <c r="I773" s="221">
        <f>'Sch D. Workings'!O1774</f>
        <v>0</v>
      </c>
      <c r="J773" s="82">
        <f>IFERROR(LOOKUP('Sch D. Workings'!L1774,$C$10:$C$14,$B$10:$B$14),0)</f>
        <v>0</v>
      </c>
      <c r="K773" s="99">
        <f>COUNTIFS('Sch D. Workings'!L1774,"&gt;"&amp;$D$14)</f>
        <v>0</v>
      </c>
      <c r="L773" s="300"/>
      <c r="M773" s="78">
        <f>'Sch D. Workings'!Q1774</f>
        <v>0</v>
      </c>
      <c r="N773" s="309">
        <f>IF(OR('Sch D. Workings'!D767="",$D$7&lt;=I$7,M773=0),0,(IF(H773='Sch D. Workings'!$D$12,"Exceeded Cap",IF((SUMIFS('Sch A. Input'!H765:CJ765,'Sch A. Input'!$H$14:$CJ$14,"Total",'Sch A. Input'!$H$13:$CJ$13,"&lt;="&amp;$O$7))&gt;'Sch D. Workings'!$D$12,MIN('Sch D. Workings'!T1774,'Sch D. Workings'!$D$12-H773),'Sch D. Workings'!T1774))))</f>
        <v>0</v>
      </c>
      <c r="O773" s="221">
        <f>'Sch D. Workings'!Y1774</f>
        <v>0</v>
      </c>
      <c r="P773" s="82">
        <f>IFERROR(LOOKUP('Sch D. Workings'!V1774,$C$10:$C$14,$B$10:$B$14),0)</f>
        <v>0</v>
      </c>
      <c r="Q773" s="99">
        <f>COUNTIFS('Sch D. Workings'!V1774,"&gt;"&amp;$D$14)</f>
        <v>0</v>
      </c>
      <c r="R773" s="85"/>
      <c r="S773" s="78">
        <f>'Sch D. Workings'!AA1774</f>
        <v>0</v>
      </c>
      <c r="T773" s="309">
        <f>IF(OR('Sch D. Workings'!D767="",$D$7&lt;=O$7,S773=0),0,IF(OR(N773="Exceeded Cap",SUM(H773,N773)='Sch D. Workings'!$D$12),"Exceeded cap",IF((SUMIFS('Sch A. Input'!H765:CJ765,'Sch A. Input'!$H$14:$CJ$14,"Total",'Sch A. Input'!$H$13:$CJ$13,"&lt;="&amp;$U$7))&gt;'Sch D. Workings'!$D$12,MIN('Sch D. Workings'!AD1774,'Sch D. Workings'!$D$12-N773-H773),'Sch D. Workings'!AD1774)))</f>
        <v>0</v>
      </c>
      <c r="U773" s="221">
        <f>'Sch D. Workings'!AI1774</f>
        <v>0</v>
      </c>
      <c r="V773" s="82">
        <f>IFERROR(LOOKUP('Sch D. Workings'!AF1774,$C$10:$C$14,$B$10:$B$14),0)</f>
        <v>0</v>
      </c>
      <c r="W773" s="99">
        <f>COUNTIFS('Sch D. Workings'!AF1774,"&gt;"&amp;$D$14)</f>
        <v>0</v>
      </c>
      <c r="X773" s="85"/>
      <c r="Y773" s="78">
        <f>'Sch D. Workings'!AK1774</f>
        <v>0</v>
      </c>
      <c r="Z773" s="309">
        <f>IF(OR('Sch D. Workings'!D767="",$D$7&lt;=U$7,Y773=0),0,IF(OR(T773="Exceeded Cap",N773="Exceeded Cap",SUM(H773,N773,T773)='Sch D. Workings'!$D$12),"Exceeded Cap",IF((SUMIFS('Sch A. Input'!H765:CJ765,'Sch A. Input'!$H$14:$CJ$14,"Total",'Sch A. Input'!$H$13:$CJ$13,"&lt;="&amp;$AA$7))&gt;'Sch D. Workings'!$D$12,MIN('Sch D. Workings'!AN1774,'Sch D. Workings'!$D$12-N773-T773-H773),'Sch D. Workings'!AN1774)))</f>
        <v>0</v>
      </c>
      <c r="AA773" s="221">
        <f>'Sch D. Workings'!AS1774</f>
        <v>0</v>
      </c>
      <c r="AB773" s="82">
        <f>IFERROR(LOOKUP('Sch D. Workings'!AP1774,$C$10:$C$14,$B$10:$B$14),0)</f>
        <v>0</v>
      </c>
      <c r="AC773" s="99">
        <f>COUNTIFS('Sch D. Workings'!AP1774,"&gt;"&amp;$D$14)</f>
        <v>0</v>
      </c>
    </row>
    <row r="774" spans="3:29" x14ac:dyDescent="0.35">
      <c r="C774" s="81" t="str">
        <f>IF('Sch A. Input'!B766="","",'Sch A. Input'!B766)</f>
        <v/>
      </c>
      <c r="D774" s="81" t="str">
        <f>IF('Sch A. Input'!C766="","",'Sch A. Input'!C766)</f>
        <v/>
      </c>
      <c r="E774" s="85"/>
      <c r="F774" s="85"/>
      <c r="G774" s="99">
        <f>'Sch D. Workings'!G1775</f>
        <v>0</v>
      </c>
      <c r="H774" s="310">
        <f>IF(OR('Sch D. Workings'!D768="",G774=0),0,(IF((SUMIFS('Sch A. Input'!H766:CJ766,'Sch A. Input'!$H$14:$CJ$14,"Total",'Sch A. Input'!$H$13:$CJ$13,"&lt;="&amp;$I$7))&gt;'Sch D. Workings'!$D$12,MIN('Sch D. Workings'!J1775,'Sch D. Workings'!$D$12),'Sch D. Workings'!J1775)))</f>
        <v>0</v>
      </c>
      <c r="I774" s="221">
        <f>'Sch D. Workings'!O1775</f>
        <v>0</v>
      </c>
      <c r="J774" s="82">
        <f>IFERROR(LOOKUP('Sch D. Workings'!L1775,$C$10:$C$14,$B$10:$B$14),0)</f>
        <v>0</v>
      </c>
      <c r="K774" s="99">
        <f>COUNTIFS('Sch D. Workings'!L1775,"&gt;"&amp;$D$14)</f>
        <v>0</v>
      </c>
      <c r="L774" s="300"/>
      <c r="M774" s="78">
        <f>'Sch D. Workings'!Q1775</f>
        <v>0</v>
      </c>
      <c r="N774" s="309">
        <f>IF(OR('Sch D. Workings'!D768="",$D$7&lt;=I$7,M774=0),0,(IF(H774='Sch D. Workings'!$D$12,"Exceeded Cap",IF((SUMIFS('Sch A. Input'!H766:CJ766,'Sch A. Input'!$H$14:$CJ$14,"Total",'Sch A. Input'!$H$13:$CJ$13,"&lt;="&amp;$O$7))&gt;'Sch D. Workings'!$D$12,MIN('Sch D. Workings'!T1775,'Sch D. Workings'!$D$12-H774),'Sch D. Workings'!T1775))))</f>
        <v>0</v>
      </c>
      <c r="O774" s="221">
        <f>'Sch D. Workings'!Y1775</f>
        <v>0</v>
      </c>
      <c r="P774" s="82">
        <f>IFERROR(LOOKUP('Sch D. Workings'!V1775,$C$10:$C$14,$B$10:$B$14),0)</f>
        <v>0</v>
      </c>
      <c r="Q774" s="99">
        <f>COUNTIFS('Sch D. Workings'!V1775,"&gt;"&amp;$D$14)</f>
        <v>0</v>
      </c>
      <c r="R774" s="85"/>
      <c r="S774" s="78">
        <f>'Sch D. Workings'!AA1775</f>
        <v>0</v>
      </c>
      <c r="T774" s="309">
        <f>IF(OR('Sch D. Workings'!D768="",$D$7&lt;=O$7,S774=0),0,IF(OR(N774="Exceeded Cap",SUM(H774,N774)='Sch D. Workings'!$D$12),"Exceeded cap",IF((SUMIFS('Sch A. Input'!H766:CJ766,'Sch A. Input'!$H$14:$CJ$14,"Total",'Sch A. Input'!$H$13:$CJ$13,"&lt;="&amp;$U$7))&gt;'Sch D. Workings'!$D$12,MIN('Sch D. Workings'!AD1775,'Sch D. Workings'!$D$12-N774-H774),'Sch D. Workings'!AD1775)))</f>
        <v>0</v>
      </c>
      <c r="U774" s="221">
        <f>'Sch D. Workings'!AI1775</f>
        <v>0</v>
      </c>
      <c r="V774" s="82">
        <f>IFERROR(LOOKUP('Sch D. Workings'!AF1775,$C$10:$C$14,$B$10:$B$14),0)</f>
        <v>0</v>
      </c>
      <c r="W774" s="99">
        <f>COUNTIFS('Sch D. Workings'!AF1775,"&gt;"&amp;$D$14)</f>
        <v>0</v>
      </c>
      <c r="X774" s="85"/>
      <c r="Y774" s="78">
        <f>'Sch D. Workings'!AK1775</f>
        <v>0</v>
      </c>
      <c r="Z774" s="309">
        <f>IF(OR('Sch D. Workings'!D768="",$D$7&lt;=U$7,Y774=0),0,IF(OR(T774="Exceeded Cap",N774="Exceeded Cap",SUM(H774,N774,T774)='Sch D. Workings'!$D$12),"Exceeded Cap",IF((SUMIFS('Sch A. Input'!H766:CJ766,'Sch A. Input'!$H$14:$CJ$14,"Total",'Sch A. Input'!$H$13:$CJ$13,"&lt;="&amp;$AA$7))&gt;'Sch D. Workings'!$D$12,MIN('Sch D. Workings'!AN1775,'Sch D. Workings'!$D$12-N774-T774-H774),'Sch D. Workings'!AN1775)))</f>
        <v>0</v>
      </c>
      <c r="AA774" s="221">
        <f>'Sch D. Workings'!AS1775</f>
        <v>0</v>
      </c>
      <c r="AB774" s="82">
        <f>IFERROR(LOOKUP('Sch D. Workings'!AP1775,$C$10:$C$14,$B$10:$B$14),0)</f>
        <v>0</v>
      </c>
      <c r="AC774" s="99">
        <f>COUNTIFS('Sch D. Workings'!AP1775,"&gt;"&amp;$D$14)</f>
        <v>0</v>
      </c>
    </row>
    <row r="775" spans="3:29" x14ac:dyDescent="0.35">
      <c r="C775" s="81" t="str">
        <f>IF('Sch A. Input'!B767="","",'Sch A. Input'!B767)</f>
        <v/>
      </c>
      <c r="D775" s="81" t="str">
        <f>IF('Sch A. Input'!C767="","",'Sch A. Input'!C767)</f>
        <v/>
      </c>
      <c r="E775" s="85"/>
      <c r="F775" s="85"/>
      <c r="G775" s="99">
        <f>'Sch D. Workings'!G1776</f>
        <v>0</v>
      </c>
      <c r="H775" s="310">
        <f>IF(OR('Sch D. Workings'!D769="",G775=0),0,(IF((SUMIFS('Sch A. Input'!H767:CJ767,'Sch A. Input'!$H$14:$CJ$14,"Total",'Sch A. Input'!$H$13:$CJ$13,"&lt;="&amp;$I$7))&gt;'Sch D. Workings'!$D$12,MIN('Sch D. Workings'!J1776,'Sch D. Workings'!$D$12),'Sch D. Workings'!J1776)))</f>
        <v>0</v>
      </c>
      <c r="I775" s="221">
        <f>'Sch D. Workings'!O1776</f>
        <v>0</v>
      </c>
      <c r="J775" s="82">
        <f>IFERROR(LOOKUP('Sch D. Workings'!L1776,$C$10:$C$14,$B$10:$B$14),0)</f>
        <v>0</v>
      </c>
      <c r="K775" s="99">
        <f>COUNTIFS('Sch D. Workings'!L1776,"&gt;"&amp;$D$14)</f>
        <v>0</v>
      </c>
      <c r="L775" s="300"/>
      <c r="M775" s="78">
        <f>'Sch D. Workings'!Q1776</f>
        <v>0</v>
      </c>
      <c r="N775" s="309">
        <f>IF(OR('Sch D. Workings'!D769="",$D$7&lt;=I$7,M775=0),0,(IF(H775='Sch D. Workings'!$D$12,"Exceeded Cap",IF((SUMIFS('Sch A. Input'!H767:CJ767,'Sch A. Input'!$H$14:$CJ$14,"Total",'Sch A. Input'!$H$13:$CJ$13,"&lt;="&amp;$O$7))&gt;'Sch D. Workings'!$D$12,MIN('Sch D. Workings'!T1776,'Sch D. Workings'!$D$12-H775),'Sch D. Workings'!T1776))))</f>
        <v>0</v>
      </c>
      <c r="O775" s="221">
        <f>'Sch D. Workings'!Y1776</f>
        <v>0</v>
      </c>
      <c r="P775" s="82">
        <f>IFERROR(LOOKUP('Sch D. Workings'!V1776,$C$10:$C$14,$B$10:$B$14),0)</f>
        <v>0</v>
      </c>
      <c r="Q775" s="99">
        <f>COUNTIFS('Sch D. Workings'!V1776,"&gt;"&amp;$D$14)</f>
        <v>0</v>
      </c>
      <c r="R775" s="85"/>
      <c r="S775" s="78">
        <f>'Sch D. Workings'!AA1776</f>
        <v>0</v>
      </c>
      <c r="T775" s="309">
        <f>IF(OR('Sch D. Workings'!D769="",$D$7&lt;=O$7,S775=0),0,IF(OR(N775="Exceeded Cap",SUM(H775,N775)='Sch D. Workings'!$D$12),"Exceeded cap",IF((SUMIFS('Sch A. Input'!H767:CJ767,'Sch A. Input'!$H$14:$CJ$14,"Total",'Sch A. Input'!$H$13:$CJ$13,"&lt;="&amp;$U$7))&gt;'Sch D. Workings'!$D$12,MIN('Sch D. Workings'!AD1776,'Sch D. Workings'!$D$12-N775-H775),'Sch D. Workings'!AD1776)))</f>
        <v>0</v>
      </c>
      <c r="U775" s="221">
        <f>'Sch D. Workings'!AI1776</f>
        <v>0</v>
      </c>
      <c r="V775" s="82">
        <f>IFERROR(LOOKUP('Sch D. Workings'!AF1776,$C$10:$C$14,$B$10:$B$14),0)</f>
        <v>0</v>
      </c>
      <c r="W775" s="99">
        <f>COUNTIFS('Sch D. Workings'!AF1776,"&gt;"&amp;$D$14)</f>
        <v>0</v>
      </c>
      <c r="X775" s="85"/>
      <c r="Y775" s="78">
        <f>'Sch D. Workings'!AK1776</f>
        <v>0</v>
      </c>
      <c r="Z775" s="309">
        <f>IF(OR('Sch D. Workings'!D769="",$D$7&lt;=U$7,Y775=0),0,IF(OR(T775="Exceeded Cap",N775="Exceeded Cap",SUM(H775,N775,T775)='Sch D. Workings'!$D$12),"Exceeded Cap",IF((SUMIFS('Sch A. Input'!H767:CJ767,'Sch A. Input'!$H$14:$CJ$14,"Total",'Sch A. Input'!$H$13:$CJ$13,"&lt;="&amp;$AA$7))&gt;'Sch D. Workings'!$D$12,MIN('Sch D. Workings'!AN1776,'Sch D. Workings'!$D$12-N775-T775-H775),'Sch D. Workings'!AN1776)))</f>
        <v>0</v>
      </c>
      <c r="AA775" s="221">
        <f>'Sch D. Workings'!AS1776</f>
        <v>0</v>
      </c>
      <c r="AB775" s="82">
        <f>IFERROR(LOOKUP('Sch D. Workings'!AP1776,$C$10:$C$14,$B$10:$B$14),0)</f>
        <v>0</v>
      </c>
      <c r="AC775" s="99">
        <f>COUNTIFS('Sch D. Workings'!AP1776,"&gt;"&amp;$D$14)</f>
        <v>0</v>
      </c>
    </row>
    <row r="776" spans="3:29" x14ac:dyDescent="0.35">
      <c r="C776" s="81" t="str">
        <f>IF('Sch A. Input'!B768="","",'Sch A. Input'!B768)</f>
        <v/>
      </c>
      <c r="D776" s="81" t="str">
        <f>IF('Sch A. Input'!C768="","",'Sch A. Input'!C768)</f>
        <v/>
      </c>
      <c r="E776" s="85"/>
      <c r="F776" s="85"/>
      <c r="G776" s="99">
        <f>'Sch D. Workings'!G1777</f>
        <v>0</v>
      </c>
      <c r="H776" s="310">
        <f>IF(OR('Sch D. Workings'!D770="",G776=0),0,(IF((SUMIFS('Sch A. Input'!H768:CJ768,'Sch A. Input'!$H$14:$CJ$14,"Total",'Sch A. Input'!$H$13:$CJ$13,"&lt;="&amp;$I$7))&gt;'Sch D. Workings'!$D$12,MIN('Sch D. Workings'!J1777,'Sch D. Workings'!$D$12),'Sch D. Workings'!J1777)))</f>
        <v>0</v>
      </c>
      <c r="I776" s="221">
        <f>'Sch D. Workings'!O1777</f>
        <v>0</v>
      </c>
      <c r="J776" s="82">
        <f>IFERROR(LOOKUP('Sch D. Workings'!L1777,$C$10:$C$14,$B$10:$B$14),0)</f>
        <v>0</v>
      </c>
      <c r="K776" s="99">
        <f>COUNTIFS('Sch D. Workings'!L1777,"&gt;"&amp;$D$14)</f>
        <v>0</v>
      </c>
      <c r="L776" s="300"/>
      <c r="M776" s="78">
        <f>'Sch D. Workings'!Q1777</f>
        <v>0</v>
      </c>
      <c r="N776" s="309">
        <f>IF(OR('Sch D. Workings'!D770="",$D$7&lt;=I$7,M776=0),0,(IF(H776='Sch D. Workings'!$D$12,"Exceeded Cap",IF((SUMIFS('Sch A. Input'!H768:CJ768,'Sch A. Input'!$H$14:$CJ$14,"Total",'Sch A. Input'!$H$13:$CJ$13,"&lt;="&amp;$O$7))&gt;'Sch D. Workings'!$D$12,MIN('Sch D. Workings'!T1777,'Sch D. Workings'!$D$12-H776),'Sch D. Workings'!T1777))))</f>
        <v>0</v>
      </c>
      <c r="O776" s="221">
        <f>'Sch D. Workings'!Y1777</f>
        <v>0</v>
      </c>
      <c r="P776" s="82">
        <f>IFERROR(LOOKUP('Sch D. Workings'!V1777,$C$10:$C$14,$B$10:$B$14),0)</f>
        <v>0</v>
      </c>
      <c r="Q776" s="99">
        <f>COUNTIFS('Sch D. Workings'!V1777,"&gt;"&amp;$D$14)</f>
        <v>0</v>
      </c>
      <c r="R776" s="85"/>
      <c r="S776" s="78">
        <f>'Sch D. Workings'!AA1777</f>
        <v>0</v>
      </c>
      <c r="T776" s="309">
        <f>IF(OR('Sch D. Workings'!D770="",$D$7&lt;=O$7,S776=0),0,IF(OR(N776="Exceeded Cap",SUM(H776,N776)='Sch D. Workings'!$D$12),"Exceeded cap",IF((SUMIFS('Sch A. Input'!H768:CJ768,'Sch A. Input'!$H$14:$CJ$14,"Total",'Sch A. Input'!$H$13:$CJ$13,"&lt;="&amp;$U$7))&gt;'Sch D. Workings'!$D$12,MIN('Sch D. Workings'!AD1777,'Sch D. Workings'!$D$12-N776-H776),'Sch D. Workings'!AD1777)))</f>
        <v>0</v>
      </c>
      <c r="U776" s="221">
        <f>'Sch D. Workings'!AI1777</f>
        <v>0</v>
      </c>
      <c r="V776" s="82">
        <f>IFERROR(LOOKUP('Sch D. Workings'!AF1777,$C$10:$C$14,$B$10:$B$14),0)</f>
        <v>0</v>
      </c>
      <c r="W776" s="99">
        <f>COUNTIFS('Sch D. Workings'!AF1777,"&gt;"&amp;$D$14)</f>
        <v>0</v>
      </c>
      <c r="X776" s="85"/>
      <c r="Y776" s="78">
        <f>'Sch D. Workings'!AK1777</f>
        <v>0</v>
      </c>
      <c r="Z776" s="309">
        <f>IF(OR('Sch D. Workings'!D770="",$D$7&lt;=U$7,Y776=0),0,IF(OR(T776="Exceeded Cap",N776="Exceeded Cap",SUM(H776,N776,T776)='Sch D. Workings'!$D$12),"Exceeded Cap",IF((SUMIFS('Sch A. Input'!H768:CJ768,'Sch A. Input'!$H$14:$CJ$14,"Total",'Sch A. Input'!$H$13:$CJ$13,"&lt;="&amp;$AA$7))&gt;'Sch D. Workings'!$D$12,MIN('Sch D. Workings'!AN1777,'Sch D. Workings'!$D$12-N776-T776-H776),'Sch D. Workings'!AN1777)))</f>
        <v>0</v>
      </c>
      <c r="AA776" s="221">
        <f>'Sch D. Workings'!AS1777</f>
        <v>0</v>
      </c>
      <c r="AB776" s="82">
        <f>IFERROR(LOOKUP('Sch D. Workings'!AP1777,$C$10:$C$14,$B$10:$B$14),0)</f>
        <v>0</v>
      </c>
      <c r="AC776" s="99">
        <f>COUNTIFS('Sch D. Workings'!AP1777,"&gt;"&amp;$D$14)</f>
        <v>0</v>
      </c>
    </row>
    <row r="777" spans="3:29" x14ac:dyDescent="0.35">
      <c r="C777" s="81" t="str">
        <f>IF('Sch A. Input'!B769="","",'Sch A. Input'!B769)</f>
        <v/>
      </c>
      <c r="D777" s="81" t="str">
        <f>IF('Sch A. Input'!C769="","",'Sch A. Input'!C769)</f>
        <v/>
      </c>
      <c r="E777" s="85"/>
      <c r="F777" s="85"/>
      <c r="G777" s="99">
        <f>'Sch D. Workings'!G1778</f>
        <v>0</v>
      </c>
      <c r="H777" s="310">
        <f>IF(OR('Sch D. Workings'!D771="",G777=0),0,(IF((SUMIFS('Sch A. Input'!H769:CJ769,'Sch A. Input'!$H$14:$CJ$14,"Total",'Sch A. Input'!$H$13:$CJ$13,"&lt;="&amp;$I$7))&gt;'Sch D. Workings'!$D$12,MIN('Sch D. Workings'!J1778,'Sch D. Workings'!$D$12),'Sch D. Workings'!J1778)))</f>
        <v>0</v>
      </c>
      <c r="I777" s="221">
        <f>'Sch D. Workings'!O1778</f>
        <v>0</v>
      </c>
      <c r="J777" s="82">
        <f>IFERROR(LOOKUP('Sch D. Workings'!L1778,$C$10:$C$14,$B$10:$B$14),0)</f>
        <v>0</v>
      </c>
      <c r="K777" s="99">
        <f>COUNTIFS('Sch D. Workings'!L1778,"&gt;"&amp;$D$14)</f>
        <v>0</v>
      </c>
      <c r="L777" s="300"/>
      <c r="M777" s="78">
        <f>'Sch D. Workings'!Q1778</f>
        <v>0</v>
      </c>
      <c r="N777" s="309">
        <f>IF(OR('Sch D. Workings'!D771="",$D$7&lt;=I$7,M777=0),0,(IF(H777='Sch D. Workings'!$D$12,"Exceeded Cap",IF((SUMIFS('Sch A. Input'!H769:CJ769,'Sch A. Input'!$H$14:$CJ$14,"Total",'Sch A. Input'!$H$13:$CJ$13,"&lt;="&amp;$O$7))&gt;'Sch D. Workings'!$D$12,MIN('Sch D. Workings'!T1778,'Sch D. Workings'!$D$12-H777),'Sch D. Workings'!T1778))))</f>
        <v>0</v>
      </c>
      <c r="O777" s="221">
        <f>'Sch D. Workings'!Y1778</f>
        <v>0</v>
      </c>
      <c r="P777" s="82">
        <f>IFERROR(LOOKUP('Sch D. Workings'!V1778,$C$10:$C$14,$B$10:$B$14),0)</f>
        <v>0</v>
      </c>
      <c r="Q777" s="99">
        <f>COUNTIFS('Sch D. Workings'!V1778,"&gt;"&amp;$D$14)</f>
        <v>0</v>
      </c>
      <c r="R777" s="85"/>
      <c r="S777" s="78">
        <f>'Sch D. Workings'!AA1778</f>
        <v>0</v>
      </c>
      <c r="T777" s="309">
        <f>IF(OR('Sch D. Workings'!D771="",$D$7&lt;=O$7,S777=0),0,IF(OR(N777="Exceeded Cap",SUM(H777,N777)='Sch D. Workings'!$D$12),"Exceeded cap",IF((SUMIFS('Sch A. Input'!H769:CJ769,'Sch A. Input'!$H$14:$CJ$14,"Total",'Sch A. Input'!$H$13:$CJ$13,"&lt;="&amp;$U$7))&gt;'Sch D. Workings'!$D$12,MIN('Sch D. Workings'!AD1778,'Sch D. Workings'!$D$12-N777-H777),'Sch D. Workings'!AD1778)))</f>
        <v>0</v>
      </c>
      <c r="U777" s="221">
        <f>'Sch D. Workings'!AI1778</f>
        <v>0</v>
      </c>
      <c r="V777" s="82">
        <f>IFERROR(LOOKUP('Sch D. Workings'!AF1778,$C$10:$C$14,$B$10:$B$14),0)</f>
        <v>0</v>
      </c>
      <c r="W777" s="99">
        <f>COUNTIFS('Sch D. Workings'!AF1778,"&gt;"&amp;$D$14)</f>
        <v>0</v>
      </c>
      <c r="X777" s="85"/>
      <c r="Y777" s="78">
        <f>'Sch D. Workings'!AK1778</f>
        <v>0</v>
      </c>
      <c r="Z777" s="309">
        <f>IF(OR('Sch D. Workings'!D771="",$D$7&lt;=U$7,Y777=0),0,IF(OR(T777="Exceeded Cap",N777="Exceeded Cap",SUM(H777,N777,T777)='Sch D. Workings'!$D$12),"Exceeded Cap",IF((SUMIFS('Sch A. Input'!H769:CJ769,'Sch A. Input'!$H$14:$CJ$14,"Total",'Sch A. Input'!$H$13:$CJ$13,"&lt;="&amp;$AA$7))&gt;'Sch D. Workings'!$D$12,MIN('Sch D. Workings'!AN1778,'Sch D. Workings'!$D$12-N777-T777-H777),'Sch D. Workings'!AN1778)))</f>
        <v>0</v>
      </c>
      <c r="AA777" s="221">
        <f>'Sch D. Workings'!AS1778</f>
        <v>0</v>
      </c>
      <c r="AB777" s="82">
        <f>IFERROR(LOOKUP('Sch D. Workings'!AP1778,$C$10:$C$14,$B$10:$B$14),0)</f>
        <v>0</v>
      </c>
      <c r="AC777" s="99">
        <f>COUNTIFS('Sch D. Workings'!AP1778,"&gt;"&amp;$D$14)</f>
        <v>0</v>
      </c>
    </row>
    <row r="778" spans="3:29" x14ac:dyDescent="0.35">
      <c r="C778" s="81" t="str">
        <f>IF('Sch A. Input'!B770="","",'Sch A. Input'!B770)</f>
        <v/>
      </c>
      <c r="D778" s="81" t="str">
        <f>IF('Sch A. Input'!C770="","",'Sch A. Input'!C770)</f>
        <v/>
      </c>
      <c r="E778" s="85"/>
      <c r="F778" s="85"/>
      <c r="G778" s="99">
        <f>'Sch D. Workings'!G1779</f>
        <v>0</v>
      </c>
      <c r="H778" s="310">
        <f>IF(OR('Sch D. Workings'!D772="",G778=0),0,(IF((SUMIFS('Sch A. Input'!H770:CJ770,'Sch A. Input'!$H$14:$CJ$14,"Total",'Sch A. Input'!$H$13:$CJ$13,"&lt;="&amp;$I$7))&gt;'Sch D. Workings'!$D$12,MIN('Sch D. Workings'!J1779,'Sch D. Workings'!$D$12),'Sch D. Workings'!J1779)))</f>
        <v>0</v>
      </c>
      <c r="I778" s="221">
        <f>'Sch D. Workings'!O1779</f>
        <v>0</v>
      </c>
      <c r="J778" s="82">
        <f>IFERROR(LOOKUP('Sch D. Workings'!L1779,$C$10:$C$14,$B$10:$B$14),0)</f>
        <v>0</v>
      </c>
      <c r="K778" s="99">
        <f>COUNTIFS('Sch D. Workings'!L1779,"&gt;"&amp;$D$14)</f>
        <v>0</v>
      </c>
      <c r="L778" s="300"/>
      <c r="M778" s="78">
        <f>'Sch D. Workings'!Q1779</f>
        <v>0</v>
      </c>
      <c r="N778" s="309">
        <f>IF(OR('Sch D. Workings'!D772="",$D$7&lt;=I$7,M778=0),0,(IF(H778='Sch D. Workings'!$D$12,"Exceeded Cap",IF((SUMIFS('Sch A. Input'!H770:CJ770,'Sch A. Input'!$H$14:$CJ$14,"Total",'Sch A. Input'!$H$13:$CJ$13,"&lt;="&amp;$O$7))&gt;'Sch D. Workings'!$D$12,MIN('Sch D. Workings'!T1779,'Sch D. Workings'!$D$12-H778),'Sch D. Workings'!T1779))))</f>
        <v>0</v>
      </c>
      <c r="O778" s="221">
        <f>'Sch D. Workings'!Y1779</f>
        <v>0</v>
      </c>
      <c r="P778" s="82">
        <f>IFERROR(LOOKUP('Sch D. Workings'!V1779,$C$10:$C$14,$B$10:$B$14),0)</f>
        <v>0</v>
      </c>
      <c r="Q778" s="99">
        <f>COUNTIFS('Sch D. Workings'!V1779,"&gt;"&amp;$D$14)</f>
        <v>0</v>
      </c>
      <c r="R778" s="85"/>
      <c r="S778" s="78">
        <f>'Sch D. Workings'!AA1779</f>
        <v>0</v>
      </c>
      <c r="T778" s="309">
        <f>IF(OR('Sch D. Workings'!D772="",$D$7&lt;=O$7,S778=0),0,IF(OR(N778="Exceeded Cap",SUM(H778,N778)='Sch D. Workings'!$D$12),"Exceeded cap",IF((SUMIFS('Sch A. Input'!H770:CJ770,'Sch A. Input'!$H$14:$CJ$14,"Total",'Sch A. Input'!$H$13:$CJ$13,"&lt;="&amp;$U$7))&gt;'Sch D. Workings'!$D$12,MIN('Sch D. Workings'!AD1779,'Sch D. Workings'!$D$12-N778-H778),'Sch D. Workings'!AD1779)))</f>
        <v>0</v>
      </c>
      <c r="U778" s="221">
        <f>'Sch D. Workings'!AI1779</f>
        <v>0</v>
      </c>
      <c r="V778" s="82">
        <f>IFERROR(LOOKUP('Sch D. Workings'!AF1779,$C$10:$C$14,$B$10:$B$14),0)</f>
        <v>0</v>
      </c>
      <c r="W778" s="99">
        <f>COUNTIFS('Sch D. Workings'!AF1779,"&gt;"&amp;$D$14)</f>
        <v>0</v>
      </c>
      <c r="X778" s="85"/>
      <c r="Y778" s="78">
        <f>'Sch D. Workings'!AK1779</f>
        <v>0</v>
      </c>
      <c r="Z778" s="309">
        <f>IF(OR('Sch D. Workings'!D772="",$D$7&lt;=U$7,Y778=0),0,IF(OR(T778="Exceeded Cap",N778="Exceeded Cap",SUM(H778,N778,T778)='Sch D. Workings'!$D$12),"Exceeded Cap",IF((SUMIFS('Sch A. Input'!H770:CJ770,'Sch A. Input'!$H$14:$CJ$14,"Total",'Sch A. Input'!$H$13:$CJ$13,"&lt;="&amp;$AA$7))&gt;'Sch D. Workings'!$D$12,MIN('Sch D. Workings'!AN1779,'Sch D. Workings'!$D$12-N778-T778-H778),'Sch D. Workings'!AN1779)))</f>
        <v>0</v>
      </c>
      <c r="AA778" s="221">
        <f>'Sch D. Workings'!AS1779</f>
        <v>0</v>
      </c>
      <c r="AB778" s="82">
        <f>IFERROR(LOOKUP('Sch D. Workings'!AP1779,$C$10:$C$14,$B$10:$B$14),0)</f>
        <v>0</v>
      </c>
      <c r="AC778" s="99">
        <f>COUNTIFS('Sch D. Workings'!AP1779,"&gt;"&amp;$D$14)</f>
        <v>0</v>
      </c>
    </row>
    <row r="779" spans="3:29" x14ac:dyDescent="0.35">
      <c r="C779" s="81" t="str">
        <f>IF('Sch A. Input'!B771="","",'Sch A. Input'!B771)</f>
        <v/>
      </c>
      <c r="D779" s="81" t="str">
        <f>IF('Sch A. Input'!C771="","",'Sch A. Input'!C771)</f>
        <v/>
      </c>
      <c r="E779" s="85"/>
      <c r="F779" s="85"/>
      <c r="G779" s="99">
        <f>'Sch D. Workings'!G1780</f>
        <v>0</v>
      </c>
      <c r="H779" s="310">
        <f>IF(OR('Sch D. Workings'!D773="",G779=0),0,(IF((SUMIFS('Sch A. Input'!H771:CJ771,'Sch A. Input'!$H$14:$CJ$14,"Total",'Sch A. Input'!$H$13:$CJ$13,"&lt;="&amp;$I$7))&gt;'Sch D. Workings'!$D$12,MIN('Sch D. Workings'!J1780,'Sch D. Workings'!$D$12),'Sch D. Workings'!J1780)))</f>
        <v>0</v>
      </c>
      <c r="I779" s="221">
        <f>'Sch D. Workings'!O1780</f>
        <v>0</v>
      </c>
      <c r="J779" s="82">
        <f>IFERROR(LOOKUP('Sch D. Workings'!L1780,$C$10:$C$14,$B$10:$B$14),0)</f>
        <v>0</v>
      </c>
      <c r="K779" s="99">
        <f>COUNTIFS('Sch D. Workings'!L1780,"&gt;"&amp;$D$14)</f>
        <v>0</v>
      </c>
      <c r="L779" s="300"/>
      <c r="M779" s="78">
        <f>'Sch D. Workings'!Q1780</f>
        <v>0</v>
      </c>
      <c r="N779" s="309">
        <f>IF(OR('Sch D. Workings'!D773="",$D$7&lt;=I$7,M779=0),0,(IF(H779='Sch D. Workings'!$D$12,"Exceeded Cap",IF((SUMIFS('Sch A. Input'!H771:CJ771,'Sch A. Input'!$H$14:$CJ$14,"Total",'Sch A. Input'!$H$13:$CJ$13,"&lt;="&amp;$O$7))&gt;'Sch D. Workings'!$D$12,MIN('Sch D. Workings'!T1780,'Sch D. Workings'!$D$12-H779),'Sch D. Workings'!T1780))))</f>
        <v>0</v>
      </c>
      <c r="O779" s="221">
        <f>'Sch D. Workings'!Y1780</f>
        <v>0</v>
      </c>
      <c r="P779" s="82">
        <f>IFERROR(LOOKUP('Sch D. Workings'!V1780,$C$10:$C$14,$B$10:$B$14),0)</f>
        <v>0</v>
      </c>
      <c r="Q779" s="99">
        <f>COUNTIFS('Sch D. Workings'!V1780,"&gt;"&amp;$D$14)</f>
        <v>0</v>
      </c>
      <c r="R779" s="85"/>
      <c r="S779" s="78">
        <f>'Sch D. Workings'!AA1780</f>
        <v>0</v>
      </c>
      <c r="T779" s="309">
        <f>IF(OR('Sch D. Workings'!D773="",$D$7&lt;=O$7,S779=0),0,IF(OR(N779="Exceeded Cap",SUM(H779,N779)='Sch D. Workings'!$D$12),"Exceeded cap",IF((SUMIFS('Sch A. Input'!H771:CJ771,'Sch A. Input'!$H$14:$CJ$14,"Total",'Sch A. Input'!$H$13:$CJ$13,"&lt;="&amp;$U$7))&gt;'Sch D. Workings'!$D$12,MIN('Sch D. Workings'!AD1780,'Sch D. Workings'!$D$12-N779-H779),'Sch D. Workings'!AD1780)))</f>
        <v>0</v>
      </c>
      <c r="U779" s="221">
        <f>'Sch D. Workings'!AI1780</f>
        <v>0</v>
      </c>
      <c r="V779" s="82">
        <f>IFERROR(LOOKUP('Sch D. Workings'!AF1780,$C$10:$C$14,$B$10:$B$14),0)</f>
        <v>0</v>
      </c>
      <c r="W779" s="99">
        <f>COUNTIFS('Sch D. Workings'!AF1780,"&gt;"&amp;$D$14)</f>
        <v>0</v>
      </c>
      <c r="X779" s="85"/>
      <c r="Y779" s="78">
        <f>'Sch D. Workings'!AK1780</f>
        <v>0</v>
      </c>
      <c r="Z779" s="309">
        <f>IF(OR('Sch D. Workings'!D773="",$D$7&lt;=U$7,Y779=0),0,IF(OR(T779="Exceeded Cap",N779="Exceeded Cap",SUM(H779,N779,T779)='Sch D. Workings'!$D$12),"Exceeded Cap",IF((SUMIFS('Sch A. Input'!H771:CJ771,'Sch A. Input'!$H$14:$CJ$14,"Total",'Sch A. Input'!$H$13:$CJ$13,"&lt;="&amp;$AA$7))&gt;'Sch D. Workings'!$D$12,MIN('Sch D. Workings'!AN1780,'Sch D. Workings'!$D$12-N779-T779-H779),'Sch D. Workings'!AN1780)))</f>
        <v>0</v>
      </c>
      <c r="AA779" s="221">
        <f>'Sch D. Workings'!AS1780</f>
        <v>0</v>
      </c>
      <c r="AB779" s="82">
        <f>IFERROR(LOOKUP('Sch D. Workings'!AP1780,$C$10:$C$14,$B$10:$B$14),0)</f>
        <v>0</v>
      </c>
      <c r="AC779" s="99">
        <f>COUNTIFS('Sch D. Workings'!AP1780,"&gt;"&amp;$D$14)</f>
        <v>0</v>
      </c>
    </row>
    <row r="780" spans="3:29" x14ac:dyDescent="0.35">
      <c r="C780" s="81" t="str">
        <f>IF('Sch A. Input'!B772="","",'Sch A. Input'!B772)</f>
        <v/>
      </c>
      <c r="D780" s="81" t="str">
        <f>IF('Sch A. Input'!C772="","",'Sch A. Input'!C772)</f>
        <v/>
      </c>
      <c r="E780" s="85"/>
      <c r="F780" s="85"/>
      <c r="G780" s="99">
        <f>'Sch D. Workings'!G1781</f>
        <v>0</v>
      </c>
      <c r="H780" s="310">
        <f>IF(OR('Sch D. Workings'!D774="",G780=0),0,(IF((SUMIFS('Sch A. Input'!H772:CJ772,'Sch A. Input'!$H$14:$CJ$14,"Total",'Sch A. Input'!$H$13:$CJ$13,"&lt;="&amp;$I$7))&gt;'Sch D. Workings'!$D$12,MIN('Sch D. Workings'!J1781,'Sch D. Workings'!$D$12),'Sch D. Workings'!J1781)))</f>
        <v>0</v>
      </c>
      <c r="I780" s="221">
        <f>'Sch D. Workings'!O1781</f>
        <v>0</v>
      </c>
      <c r="J780" s="82">
        <f>IFERROR(LOOKUP('Sch D. Workings'!L1781,$C$10:$C$14,$B$10:$B$14),0)</f>
        <v>0</v>
      </c>
      <c r="K780" s="99">
        <f>COUNTIFS('Sch D. Workings'!L1781,"&gt;"&amp;$D$14)</f>
        <v>0</v>
      </c>
      <c r="L780" s="300"/>
      <c r="M780" s="78">
        <f>'Sch D. Workings'!Q1781</f>
        <v>0</v>
      </c>
      <c r="N780" s="309">
        <f>IF(OR('Sch D. Workings'!D774="",$D$7&lt;=I$7,M780=0),0,(IF(H780='Sch D. Workings'!$D$12,"Exceeded Cap",IF((SUMIFS('Sch A. Input'!H772:CJ772,'Sch A. Input'!$H$14:$CJ$14,"Total",'Sch A. Input'!$H$13:$CJ$13,"&lt;="&amp;$O$7))&gt;'Sch D. Workings'!$D$12,MIN('Sch D. Workings'!T1781,'Sch D. Workings'!$D$12-H780),'Sch D. Workings'!T1781))))</f>
        <v>0</v>
      </c>
      <c r="O780" s="221">
        <f>'Sch D. Workings'!Y1781</f>
        <v>0</v>
      </c>
      <c r="P780" s="82">
        <f>IFERROR(LOOKUP('Sch D. Workings'!V1781,$C$10:$C$14,$B$10:$B$14),0)</f>
        <v>0</v>
      </c>
      <c r="Q780" s="99">
        <f>COUNTIFS('Sch D. Workings'!V1781,"&gt;"&amp;$D$14)</f>
        <v>0</v>
      </c>
      <c r="R780" s="85"/>
      <c r="S780" s="78">
        <f>'Sch D. Workings'!AA1781</f>
        <v>0</v>
      </c>
      <c r="T780" s="309">
        <f>IF(OR('Sch D. Workings'!D774="",$D$7&lt;=O$7,S780=0),0,IF(OR(N780="Exceeded Cap",SUM(H780,N780)='Sch D. Workings'!$D$12),"Exceeded cap",IF((SUMIFS('Sch A. Input'!H772:CJ772,'Sch A. Input'!$H$14:$CJ$14,"Total",'Sch A. Input'!$H$13:$CJ$13,"&lt;="&amp;$U$7))&gt;'Sch D. Workings'!$D$12,MIN('Sch D. Workings'!AD1781,'Sch D. Workings'!$D$12-N780-H780),'Sch D. Workings'!AD1781)))</f>
        <v>0</v>
      </c>
      <c r="U780" s="221">
        <f>'Sch D. Workings'!AI1781</f>
        <v>0</v>
      </c>
      <c r="V780" s="82">
        <f>IFERROR(LOOKUP('Sch D. Workings'!AF1781,$C$10:$C$14,$B$10:$B$14),0)</f>
        <v>0</v>
      </c>
      <c r="W780" s="99">
        <f>COUNTIFS('Sch D. Workings'!AF1781,"&gt;"&amp;$D$14)</f>
        <v>0</v>
      </c>
      <c r="X780" s="85"/>
      <c r="Y780" s="78">
        <f>'Sch D. Workings'!AK1781</f>
        <v>0</v>
      </c>
      <c r="Z780" s="309">
        <f>IF(OR('Sch D. Workings'!D774="",$D$7&lt;=U$7,Y780=0),0,IF(OR(T780="Exceeded Cap",N780="Exceeded Cap",SUM(H780,N780,T780)='Sch D. Workings'!$D$12),"Exceeded Cap",IF((SUMIFS('Sch A. Input'!H772:CJ772,'Sch A. Input'!$H$14:$CJ$14,"Total",'Sch A. Input'!$H$13:$CJ$13,"&lt;="&amp;$AA$7))&gt;'Sch D. Workings'!$D$12,MIN('Sch D. Workings'!AN1781,'Sch D. Workings'!$D$12-N780-T780-H780),'Sch D. Workings'!AN1781)))</f>
        <v>0</v>
      </c>
      <c r="AA780" s="221">
        <f>'Sch D. Workings'!AS1781</f>
        <v>0</v>
      </c>
      <c r="AB780" s="82">
        <f>IFERROR(LOOKUP('Sch D. Workings'!AP1781,$C$10:$C$14,$B$10:$B$14),0)</f>
        <v>0</v>
      </c>
      <c r="AC780" s="99">
        <f>COUNTIFS('Sch D. Workings'!AP1781,"&gt;"&amp;$D$14)</f>
        <v>0</v>
      </c>
    </row>
    <row r="781" spans="3:29" x14ac:dyDescent="0.35">
      <c r="C781" s="81" t="str">
        <f>IF('Sch A. Input'!B773="","",'Sch A. Input'!B773)</f>
        <v/>
      </c>
      <c r="D781" s="81" t="str">
        <f>IF('Sch A. Input'!C773="","",'Sch A. Input'!C773)</f>
        <v/>
      </c>
      <c r="E781" s="85"/>
      <c r="F781" s="85"/>
      <c r="G781" s="99">
        <f>'Sch D. Workings'!G1782</f>
        <v>0</v>
      </c>
      <c r="H781" s="310">
        <f>IF(OR('Sch D. Workings'!D775="",G781=0),0,(IF((SUMIFS('Sch A. Input'!H773:CJ773,'Sch A. Input'!$H$14:$CJ$14,"Total",'Sch A. Input'!$H$13:$CJ$13,"&lt;="&amp;$I$7))&gt;'Sch D. Workings'!$D$12,MIN('Sch D. Workings'!J1782,'Sch D. Workings'!$D$12),'Sch D. Workings'!J1782)))</f>
        <v>0</v>
      </c>
      <c r="I781" s="221">
        <f>'Sch D. Workings'!O1782</f>
        <v>0</v>
      </c>
      <c r="J781" s="82">
        <f>IFERROR(LOOKUP('Sch D. Workings'!L1782,$C$10:$C$14,$B$10:$B$14),0)</f>
        <v>0</v>
      </c>
      <c r="K781" s="99">
        <f>COUNTIFS('Sch D. Workings'!L1782,"&gt;"&amp;$D$14)</f>
        <v>0</v>
      </c>
      <c r="L781" s="300"/>
      <c r="M781" s="78">
        <f>'Sch D. Workings'!Q1782</f>
        <v>0</v>
      </c>
      <c r="N781" s="309">
        <f>IF(OR('Sch D. Workings'!D775="",$D$7&lt;=I$7,M781=0),0,(IF(H781='Sch D. Workings'!$D$12,"Exceeded Cap",IF((SUMIFS('Sch A. Input'!H773:CJ773,'Sch A. Input'!$H$14:$CJ$14,"Total",'Sch A. Input'!$H$13:$CJ$13,"&lt;="&amp;$O$7))&gt;'Sch D. Workings'!$D$12,MIN('Sch D. Workings'!T1782,'Sch D. Workings'!$D$12-H781),'Sch D. Workings'!T1782))))</f>
        <v>0</v>
      </c>
      <c r="O781" s="221">
        <f>'Sch D. Workings'!Y1782</f>
        <v>0</v>
      </c>
      <c r="P781" s="82">
        <f>IFERROR(LOOKUP('Sch D. Workings'!V1782,$C$10:$C$14,$B$10:$B$14),0)</f>
        <v>0</v>
      </c>
      <c r="Q781" s="99">
        <f>COUNTIFS('Sch D. Workings'!V1782,"&gt;"&amp;$D$14)</f>
        <v>0</v>
      </c>
      <c r="R781" s="85"/>
      <c r="S781" s="78">
        <f>'Sch D. Workings'!AA1782</f>
        <v>0</v>
      </c>
      <c r="T781" s="309">
        <f>IF(OR('Sch D. Workings'!D775="",$D$7&lt;=O$7,S781=0),0,IF(OR(N781="Exceeded Cap",SUM(H781,N781)='Sch D. Workings'!$D$12),"Exceeded cap",IF((SUMIFS('Sch A. Input'!H773:CJ773,'Sch A. Input'!$H$14:$CJ$14,"Total",'Sch A. Input'!$H$13:$CJ$13,"&lt;="&amp;$U$7))&gt;'Sch D. Workings'!$D$12,MIN('Sch D. Workings'!AD1782,'Sch D. Workings'!$D$12-N781-H781),'Sch D. Workings'!AD1782)))</f>
        <v>0</v>
      </c>
      <c r="U781" s="221">
        <f>'Sch D. Workings'!AI1782</f>
        <v>0</v>
      </c>
      <c r="V781" s="82">
        <f>IFERROR(LOOKUP('Sch D. Workings'!AF1782,$C$10:$C$14,$B$10:$B$14),0)</f>
        <v>0</v>
      </c>
      <c r="W781" s="99">
        <f>COUNTIFS('Sch D. Workings'!AF1782,"&gt;"&amp;$D$14)</f>
        <v>0</v>
      </c>
      <c r="X781" s="85"/>
      <c r="Y781" s="78">
        <f>'Sch D. Workings'!AK1782</f>
        <v>0</v>
      </c>
      <c r="Z781" s="309">
        <f>IF(OR('Sch D. Workings'!D775="",$D$7&lt;=U$7,Y781=0),0,IF(OR(T781="Exceeded Cap",N781="Exceeded Cap",SUM(H781,N781,T781)='Sch D. Workings'!$D$12),"Exceeded Cap",IF((SUMIFS('Sch A. Input'!H773:CJ773,'Sch A. Input'!$H$14:$CJ$14,"Total",'Sch A. Input'!$H$13:$CJ$13,"&lt;="&amp;$AA$7))&gt;'Sch D. Workings'!$D$12,MIN('Sch D. Workings'!AN1782,'Sch D. Workings'!$D$12-N781-T781-H781),'Sch D. Workings'!AN1782)))</f>
        <v>0</v>
      </c>
      <c r="AA781" s="221">
        <f>'Sch D. Workings'!AS1782</f>
        <v>0</v>
      </c>
      <c r="AB781" s="82">
        <f>IFERROR(LOOKUP('Sch D. Workings'!AP1782,$C$10:$C$14,$B$10:$B$14),0)</f>
        <v>0</v>
      </c>
      <c r="AC781" s="99">
        <f>COUNTIFS('Sch D. Workings'!AP1782,"&gt;"&amp;$D$14)</f>
        <v>0</v>
      </c>
    </row>
    <row r="782" spans="3:29" x14ac:dyDescent="0.35">
      <c r="C782" s="81" t="str">
        <f>IF('Sch A. Input'!B774="","",'Sch A. Input'!B774)</f>
        <v/>
      </c>
      <c r="D782" s="81" t="str">
        <f>IF('Sch A. Input'!C774="","",'Sch A. Input'!C774)</f>
        <v/>
      </c>
      <c r="E782" s="85"/>
      <c r="F782" s="85"/>
      <c r="G782" s="99">
        <f>'Sch D. Workings'!G1783</f>
        <v>0</v>
      </c>
      <c r="H782" s="310">
        <f>IF(OR('Sch D. Workings'!D776="",G782=0),0,(IF((SUMIFS('Sch A. Input'!H774:CJ774,'Sch A. Input'!$H$14:$CJ$14,"Total",'Sch A. Input'!$H$13:$CJ$13,"&lt;="&amp;$I$7))&gt;'Sch D. Workings'!$D$12,MIN('Sch D. Workings'!J1783,'Sch D. Workings'!$D$12),'Sch D. Workings'!J1783)))</f>
        <v>0</v>
      </c>
      <c r="I782" s="221">
        <f>'Sch D. Workings'!O1783</f>
        <v>0</v>
      </c>
      <c r="J782" s="82">
        <f>IFERROR(LOOKUP('Sch D. Workings'!L1783,$C$10:$C$14,$B$10:$B$14),0)</f>
        <v>0</v>
      </c>
      <c r="K782" s="99">
        <f>COUNTIFS('Sch D. Workings'!L1783,"&gt;"&amp;$D$14)</f>
        <v>0</v>
      </c>
      <c r="L782" s="300"/>
      <c r="M782" s="78">
        <f>'Sch D. Workings'!Q1783</f>
        <v>0</v>
      </c>
      <c r="N782" s="309">
        <f>IF(OR('Sch D. Workings'!D776="",$D$7&lt;=I$7,M782=0),0,(IF(H782='Sch D. Workings'!$D$12,"Exceeded Cap",IF((SUMIFS('Sch A. Input'!H774:CJ774,'Sch A. Input'!$H$14:$CJ$14,"Total",'Sch A. Input'!$H$13:$CJ$13,"&lt;="&amp;$O$7))&gt;'Sch D. Workings'!$D$12,MIN('Sch D. Workings'!T1783,'Sch D. Workings'!$D$12-H782),'Sch D. Workings'!T1783))))</f>
        <v>0</v>
      </c>
      <c r="O782" s="221">
        <f>'Sch D. Workings'!Y1783</f>
        <v>0</v>
      </c>
      <c r="P782" s="82">
        <f>IFERROR(LOOKUP('Sch D. Workings'!V1783,$C$10:$C$14,$B$10:$B$14),0)</f>
        <v>0</v>
      </c>
      <c r="Q782" s="99">
        <f>COUNTIFS('Sch D. Workings'!V1783,"&gt;"&amp;$D$14)</f>
        <v>0</v>
      </c>
      <c r="R782" s="85"/>
      <c r="S782" s="78">
        <f>'Sch D. Workings'!AA1783</f>
        <v>0</v>
      </c>
      <c r="T782" s="309">
        <f>IF(OR('Sch D. Workings'!D776="",$D$7&lt;=O$7,S782=0),0,IF(OR(N782="Exceeded Cap",SUM(H782,N782)='Sch D. Workings'!$D$12),"Exceeded cap",IF((SUMIFS('Sch A. Input'!H774:CJ774,'Sch A. Input'!$H$14:$CJ$14,"Total",'Sch A. Input'!$H$13:$CJ$13,"&lt;="&amp;$U$7))&gt;'Sch D. Workings'!$D$12,MIN('Sch D. Workings'!AD1783,'Sch D. Workings'!$D$12-N782-H782),'Sch D. Workings'!AD1783)))</f>
        <v>0</v>
      </c>
      <c r="U782" s="221">
        <f>'Sch D. Workings'!AI1783</f>
        <v>0</v>
      </c>
      <c r="V782" s="82">
        <f>IFERROR(LOOKUP('Sch D. Workings'!AF1783,$C$10:$C$14,$B$10:$B$14),0)</f>
        <v>0</v>
      </c>
      <c r="W782" s="99">
        <f>COUNTIFS('Sch D. Workings'!AF1783,"&gt;"&amp;$D$14)</f>
        <v>0</v>
      </c>
      <c r="X782" s="85"/>
      <c r="Y782" s="78">
        <f>'Sch D. Workings'!AK1783</f>
        <v>0</v>
      </c>
      <c r="Z782" s="309">
        <f>IF(OR('Sch D. Workings'!D776="",$D$7&lt;=U$7,Y782=0),0,IF(OR(T782="Exceeded Cap",N782="Exceeded Cap",SUM(H782,N782,T782)='Sch D. Workings'!$D$12),"Exceeded Cap",IF((SUMIFS('Sch A. Input'!H774:CJ774,'Sch A. Input'!$H$14:$CJ$14,"Total",'Sch A. Input'!$H$13:$CJ$13,"&lt;="&amp;$AA$7))&gt;'Sch D. Workings'!$D$12,MIN('Sch D. Workings'!AN1783,'Sch D. Workings'!$D$12-N782-T782-H782),'Sch D. Workings'!AN1783)))</f>
        <v>0</v>
      </c>
      <c r="AA782" s="221">
        <f>'Sch D. Workings'!AS1783</f>
        <v>0</v>
      </c>
      <c r="AB782" s="82">
        <f>IFERROR(LOOKUP('Sch D. Workings'!AP1783,$C$10:$C$14,$B$10:$B$14),0)</f>
        <v>0</v>
      </c>
      <c r="AC782" s="99">
        <f>COUNTIFS('Sch D. Workings'!AP1783,"&gt;"&amp;$D$14)</f>
        <v>0</v>
      </c>
    </row>
    <row r="783" spans="3:29" x14ac:dyDescent="0.35">
      <c r="C783" s="81" t="str">
        <f>IF('Sch A. Input'!B775="","",'Sch A. Input'!B775)</f>
        <v/>
      </c>
      <c r="D783" s="81" t="str">
        <f>IF('Sch A. Input'!C775="","",'Sch A. Input'!C775)</f>
        <v/>
      </c>
      <c r="E783" s="85"/>
      <c r="F783" s="85"/>
      <c r="G783" s="99">
        <f>'Sch D. Workings'!G1784</f>
        <v>0</v>
      </c>
      <c r="H783" s="310">
        <f>IF(OR('Sch D. Workings'!D777="",G783=0),0,(IF((SUMIFS('Sch A. Input'!H775:CJ775,'Sch A. Input'!$H$14:$CJ$14,"Total",'Sch A. Input'!$H$13:$CJ$13,"&lt;="&amp;$I$7))&gt;'Sch D. Workings'!$D$12,MIN('Sch D. Workings'!J1784,'Sch D. Workings'!$D$12),'Sch D. Workings'!J1784)))</f>
        <v>0</v>
      </c>
      <c r="I783" s="221">
        <f>'Sch D. Workings'!O1784</f>
        <v>0</v>
      </c>
      <c r="J783" s="82">
        <f>IFERROR(LOOKUP('Sch D. Workings'!L1784,$C$10:$C$14,$B$10:$B$14),0)</f>
        <v>0</v>
      </c>
      <c r="K783" s="99">
        <f>COUNTIFS('Sch D. Workings'!L1784,"&gt;"&amp;$D$14)</f>
        <v>0</v>
      </c>
      <c r="L783" s="300"/>
      <c r="M783" s="78">
        <f>'Sch D. Workings'!Q1784</f>
        <v>0</v>
      </c>
      <c r="N783" s="309">
        <f>IF(OR('Sch D. Workings'!D777="",$D$7&lt;=I$7,M783=0),0,(IF(H783='Sch D. Workings'!$D$12,"Exceeded Cap",IF((SUMIFS('Sch A. Input'!H775:CJ775,'Sch A. Input'!$H$14:$CJ$14,"Total",'Sch A. Input'!$H$13:$CJ$13,"&lt;="&amp;$O$7))&gt;'Sch D. Workings'!$D$12,MIN('Sch D. Workings'!T1784,'Sch D. Workings'!$D$12-H783),'Sch D. Workings'!T1784))))</f>
        <v>0</v>
      </c>
      <c r="O783" s="221">
        <f>'Sch D. Workings'!Y1784</f>
        <v>0</v>
      </c>
      <c r="P783" s="82">
        <f>IFERROR(LOOKUP('Sch D. Workings'!V1784,$C$10:$C$14,$B$10:$B$14),0)</f>
        <v>0</v>
      </c>
      <c r="Q783" s="99">
        <f>COUNTIFS('Sch D. Workings'!V1784,"&gt;"&amp;$D$14)</f>
        <v>0</v>
      </c>
      <c r="R783" s="85"/>
      <c r="S783" s="78">
        <f>'Sch D. Workings'!AA1784</f>
        <v>0</v>
      </c>
      <c r="T783" s="309">
        <f>IF(OR('Sch D. Workings'!D777="",$D$7&lt;=O$7,S783=0),0,IF(OR(N783="Exceeded Cap",SUM(H783,N783)='Sch D. Workings'!$D$12),"Exceeded cap",IF((SUMIFS('Sch A. Input'!H775:CJ775,'Sch A. Input'!$H$14:$CJ$14,"Total",'Sch A. Input'!$H$13:$CJ$13,"&lt;="&amp;$U$7))&gt;'Sch D. Workings'!$D$12,MIN('Sch D. Workings'!AD1784,'Sch D. Workings'!$D$12-N783-H783),'Sch D. Workings'!AD1784)))</f>
        <v>0</v>
      </c>
      <c r="U783" s="221">
        <f>'Sch D. Workings'!AI1784</f>
        <v>0</v>
      </c>
      <c r="V783" s="82">
        <f>IFERROR(LOOKUP('Sch D. Workings'!AF1784,$C$10:$C$14,$B$10:$B$14),0)</f>
        <v>0</v>
      </c>
      <c r="W783" s="99">
        <f>COUNTIFS('Sch D. Workings'!AF1784,"&gt;"&amp;$D$14)</f>
        <v>0</v>
      </c>
      <c r="X783" s="85"/>
      <c r="Y783" s="78">
        <f>'Sch D. Workings'!AK1784</f>
        <v>0</v>
      </c>
      <c r="Z783" s="309">
        <f>IF(OR('Sch D. Workings'!D777="",$D$7&lt;=U$7,Y783=0),0,IF(OR(T783="Exceeded Cap",N783="Exceeded Cap",SUM(H783,N783,T783)='Sch D. Workings'!$D$12),"Exceeded Cap",IF((SUMIFS('Sch A. Input'!H775:CJ775,'Sch A. Input'!$H$14:$CJ$14,"Total",'Sch A. Input'!$H$13:$CJ$13,"&lt;="&amp;$AA$7))&gt;'Sch D. Workings'!$D$12,MIN('Sch D. Workings'!AN1784,'Sch D. Workings'!$D$12-N783-T783-H783),'Sch D. Workings'!AN1784)))</f>
        <v>0</v>
      </c>
      <c r="AA783" s="221">
        <f>'Sch D. Workings'!AS1784</f>
        <v>0</v>
      </c>
      <c r="AB783" s="82">
        <f>IFERROR(LOOKUP('Sch D. Workings'!AP1784,$C$10:$C$14,$B$10:$B$14),0)</f>
        <v>0</v>
      </c>
      <c r="AC783" s="99">
        <f>COUNTIFS('Sch D. Workings'!AP1784,"&gt;"&amp;$D$14)</f>
        <v>0</v>
      </c>
    </row>
    <row r="784" spans="3:29" x14ac:dyDescent="0.35">
      <c r="C784" s="81" t="str">
        <f>IF('Sch A. Input'!B776="","",'Sch A. Input'!B776)</f>
        <v/>
      </c>
      <c r="D784" s="81" t="str">
        <f>IF('Sch A. Input'!C776="","",'Sch A. Input'!C776)</f>
        <v/>
      </c>
      <c r="E784" s="85"/>
      <c r="F784" s="85"/>
      <c r="G784" s="99">
        <f>'Sch D. Workings'!G1785</f>
        <v>0</v>
      </c>
      <c r="H784" s="310">
        <f>IF(OR('Sch D. Workings'!D778="",G784=0),0,(IF((SUMIFS('Sch A. Input'!H776:CJ776,'Sch A. Input'!$H$14:$CJ$14,"Total",'Sch A. Input'!$H$13:$CJ$13,"&lt;="&amp;$I$7))&gt;'Sch D. Workings'!$D$12,MIN('Sch D. Workings'!J1785,'Sch D. Workings'!$D$12),'Sch D. Workings'!J1785)))</f>
        <v>0</v>
      </c>
      <c r="I784" s="221">
        <f>'Sch D. Workings'!O1785</f>
        <v>0</v>
      </c>
      <c r="J784" s="82">
        <f>IFERROR(LOOKUP('Sch D. Workings'!L1785,$C$10:$C$14,$B$10:$B$14),0)</f>
        <v>0</v>
      </c>
      <c r="K784" s="99">
        <f>COUNTIFS('Sch D. Workings'!L1785,"&gt;"&amp;$D$14)</f>
        <v>0</v>
      </c>
      <c r="L784" s="300"/>
      <c r="M784" s="78">
        <f>'Sch D. Workings'!Q1785</f>
        <v>0</v>
      </c>
      <c r="N784" s="309">
        <f>IF(OR('Sch D. Workings'!D778="",$D$7&lt;=I$7,M784=0),0,(IF(H784='Sch D. Workings'!$D$12,"Exceeded Cap",IF((SUMIFS('Sch A. Input'!H776:CJ776,'Sch A. Input'!$H$14:$CJ$14,"Total",'Sch A. Input'!$H$13:$CJ$13,"&lt;="&amp;$O$7))&gt;'Sch D. Workings'!$D$12,MIN('Sch D. Workings'!T1785,'Sch D. Workings'!$D$12-H784),'Sch D. Workings'!T1785))))</f>
        <v>0</v>
      </c>
      <c r="O784" s="221">
        <f>'Sch D. Workings'!Y1785</f>
        <v>0</v>
      </c>
      <c r="P784" s="82">
        <f>IFERROR(LOOKUP('Sch D. Workings'!V1785,$C$10:$C$14,$B$10:$B$14),0)</f>
        <v>0</v>
      </c>
      <c r="Q784" s="99">
        <f>COUNTIFS('Sch D. Workings'!V1785,"&gt;"&amp;$D$14)</f>
        <v>0</v>
      </c>
      <c r="R784" s="85"/>
      <c r="S784" s="78">
        <f>'Sch D. Workings'!AA1785</f>
        <v>0</v>
      </c>
      <c r="T784" s="309">
        <f>IF(OR('Sch D. Workings'!D778="",$D$7&lt;=O$7,S784=0),0,IF(OR(N784="Exceeded Cap",SUM(H784,N784)='Sch D. Workings'!$D$12),"Exceeded cap",IF((SUMIFS('Sch A. Input'!H776:CJ776,'Sch A. Input'!$H$14:$CJ$14,"Total",'Sch A. Input'!$H$13:$CJ$13,"&lt;="&amp;$U$7))&gt;'Sch D. Workings'!$D$12,MIN('Sch D. Workings'!AD1785,'Sch D. Workings'!$D$12-N784-H784),'Sch D. Workings'!AD1785)))</f>
        <v>0</v>
      </c>
      <c r="U784" s="221">
        <f>'Sch D. Workings'!AI1785</f>
        <v>0</v>
      </c>
      <c r="V784" s="82">
        <f>IFERROR(LOOKUP('Sch D. Workings'!AF1785,$C$10:$C$14,$B$10:$B$14),0)</f>
        <v>0</v>
      </c>
      <c r="W784" s="99">
        <f>COUNTIFS('Sch D. Workings'!AF1785,"&gt;"&amp;$D$14)</f>
        <v>0</v>
      </c>
      <c r="X784" s="85"/>
      <c r="Y784" s="78">
        <f>'Sch D. Workings'!AK1785</f>
        <v>0</v>
      </c>
      <c r="Z784" s="309">
        <f>IF(OR('Sch D. Workings'!D778="",$D$7&lt;=U$7,Y784=0),0,IF(OR(T784="Exceeded Cap",N784="Exceeded Cap",SUM(H784,N784,T784)='Sch D. Workings'!$D$12),"Exceeded Cap",IF((SUMIFS('Sch A. Input'!H776:CJ776,'Sch A. Input'!$H$14:$CJ$14,"Total",'Sch A. Input'!$H$13:$CJ$13,"&lt;="&amp;$AA$7))&gt;'Sch D. Workings'!$D$12,MIN('Sch D. Workings'!AN1785,'Sch D. Workings'!$D$12-N784-T784-H784),'Sch D. Workings'!AN1785)))</f>
        <v>0</v>
      </c>
      <c r="AA784" s="221">
        <f>'Sch D. Workings'!AS1785</f>
        <v>0</v>
      </c>
      <c r="AB784" s="82">
        <f>IFERROR(LOOKUP('Sch D. Workings'!AP1785,$C$10:$C$14,$B$10:$B$14),0)</f>
        <v>0</v>
      </c>
      <c r="AC784" s="99">
        <f>COUNTIFS('Sch D. Workings'!AP1785,"&gt;"&amp;$D$14)</f>
        <v>0</v>
      </c>
    </row>
    <row r="785" spans="3:29" x14ac:dyDescent="0.35">
      <c r="C785" s="81" t="str">
        <f>IF('Sch A. Input'!B777="","",'Sch A. Input'!B777)</f>
        <v/>
      </c>
      <c r="D785" s="81" t="str">
        <f>IF('Sch A. Input'!C777="","",'Sch A. Input'!C777)</f>
        <v/>
      </c>
      <c r="E785" s="85"/>
      <c r="F785" s="85"/>
      <c r="G785" s="99">
        <f>'Sch D. Workings'!G1786</f>
        <v>0</v>
      </c>
      <c r="H785" s="310">
        <f>IF(OR('Sch D. Workings'!D779="",G785=0),0,(IF((SUMIFS('Sch A. Input'!H777:CJ777,'Sch A. Input'!$H$14:$CJ$14,"Total",'Sch A. Input'!$H$13:$CJ$13,"&lt;="&amp;$I$7))&gt;'Sch D. Workings'!$D$12,MIN('Sch D. Workings'!J1786,'Sch D. Workings'!$D$12),'Sch D. Workings'!J1786)))</f>
        <v>0</v>
      </c>
      <c r="I785" s="221">
        <f>'Sch D. Workings'!O1786</f>
        <v>0</v>
      </c>
      <c r="J785" s="82">
        <f>IFERROR(LOOKUP('Sch D. Workings'!L1786,$C$10:$C$14,$B$10:$B$14),0)</f>
        <v>0</v>
      </c>
      <c r="K785" s="99">
        <f>COUNTIFS('Sch D. Workings'!L1786,"&gt;"&amp;$D$14)</f>
        <v>0</v>
      </c>
      <c r="L785" s="300"/>
      <c r="M785" s="78">
        <f>'Sch D. Workings'!Q1786</f>
        <v>0</v>
      </c>
      <c r="N785" s="309">
        <f>IF(OR('Sch D. Workings'!D779="",$D$7&lt;=I$7,M785=0),0,(IF(H785='Sch D. Workings'!$D$12,"Exceeded Cap",IF((SUMIFS('Sch A. Input'!H777:CJ777,'Sch A. Input'!$H$14:$CJ$14,"Total",'Sch A. Input'!$H$13:$CJ$13,"&lt;="&amp;$O$7))&gt;'Sch D. Workings'!$D$12,MIN('Sch D. Workings'!T1786,'Sch D. Workings'!$D$12-H785),'Sch D. Workings'!T1786))))</f>
        <v>0</v>
      </c>
      <c r="O785" s="221">
        <f>'Sch D. Workings'!Y1786</f>
        <v>0</v>
      </c>
      <c r="P785" s="82">
        <f>IFERROR(LOOKUP('Sch D. Workings'!V1786,$C$10:$C$14,$B$10:$B$14),0)</f>
        <v>0</v>
      </c>
      <c r="Q785" s="99">
        <f>COUNTIFS('Sch D. Workings'!V1786,"&gt;"&amp;$D$14)</f>
        <v>0</v>
      </c>
      <c r="R785" s="85"/>
      <c r="S785" s="78">
        <f>'Sch D. Workings'!AA1786</f>
        <v>0</v>
      </c>
      <c r="T785" s="309">
        <f>IF(OR('Sch D. Workings'!D779="",$D$7&lt;=O$7,S785=0),0,IF(OR(N785="Exceeded Cap",SUM(H785,N785)='Sch D. Workings'!$D$12),"Exceeded cap",IF((SUMIFS('Sch A. Input'!H777:CJ777,'Sch A. Input'!$H$14:$CJ$14,"Total",'Sch A. Input'!$H$13:$CJ$13,"&lt;="&amp;$U$7))&gt;'Sch D. Workings'!$D$12,MIN('Sch D. Workings'!AD1786,'Sch D. Workings'!$D$12-N785-H785),'Sch D. Workings'!AD1786)))</f>
        <v>0</v>
      </c>
      <c r="U785" s="221">
        <f>'Sch D. Workings'!AI1786</f>
        <v>0</v>
      </c>
      <c r="V785" s="82">
        <f>IFERROR(LOOKUP('Sch D. Workings'!AF1786,$C$10:$C$14,$B$10:$B$14),0)</f>
        <v>0</v>
      </c>
      <c r="W785" s="99">
        <f>COUNTIFS('Sch D. Workings'!AF1786,"&gt;"&amp;$D$14)</f>
        <v>0</v>
      </c>
      <c r="X785" s="85"/>
      <c r="Y785" s="78">
        <f>'Sch D. Workings'!AK1786</f>
        <v>0</v>
      </c>
      <c r="Z785" s="309">
        <f>IF(OR('Sch D. Workings'!D779="",$D$7&lt;=U$7,Y785=0),0,IF(OR(T785="Exceeded Cap",N785="Exceeded Cap",SUM(H785,N785,T785)='Sch D. Workings'!$D$12),"Exceeded Cap",IF((SUMIFS('Sch A. Input'!H777:CJ777,'Sch A. Input'!$H$14:$CJ$14,"Total",'Sch A. Input'!$H$13:$CJ$13,"&lt;="&amp;$AA$7))&gt;'Sch D. Workings'!$D$12,MIN('Sch D. Workings'!AN1786,'Sch D. Workings'!$D$12-N785-T785-H785),'Sch D. Workings'!AN1786)))</f>
        <v>0</v>
      </c>
      <c r="AA785" s="221">
        <f>'Sch D. Workings'!AS1786</f>
        <v>0</v>
      </c>
      <c r="AB785" s="82">
        <f>IFERROR(LOOKUP('Sch D. Workings'!AP1786,$C$10:$C$14,$B$10:$B$14),0)</f>
        <v>0</v>
      </c>
      <c r="AC785" s="99">
        <f>COUNTIFS('Sch D. Workings'!AP1786,"&gt;"&amp;$D$14)</f>
        <v>0</v>
      </c>
    </row>
    <row r="786" spans="3:29" x14ac:dyDescent="0.35">
      <c r="C786" s="81" t="str">
        <f>IF('Sch A. Input'!B778="","",'Sch A. Input'!B778)</f>
        <v/>
      </c>
      <c r="D786" s="81" t="str">
        <f>IF('Sch A. Input'!C778="","",'Sch A. Input'!C778)</f>
        <v/>
      </c>
      <c r="E786" s="85"/>
      <c r="F786" s="85"/>
      <c r="G786" s="99">
        <f>'Sch D. Workings'!G1787</f>
        <v>0</v>
      </c>
      <c r="H786" s="310">
        <f>IF(OR('Sch D. Workings'!D780="",G786=0),0,(IF((SUMIFS('Sch A. Input'!H778:CJ778,'Sch A. Input'!$H$14:$CJ$14,"Total",'Sch A. Input'!$H$13:$CJ$13,"&lt;="&amp;$I$7))&gt;'Sch D. Workings'!$D$12,MIN('Sch D. Workings'!J1787,'Sch D. Workings'!$D$12),'Sch D. Workings'!J1787)))</f>
        <v>0</v>
      </c>
      <c r="I786" s="221">
        <f>'Sch D. Workings'!O1787</f>
        <v>0</v>
      </c>
      <c r="J786" s="82">
        <f>IFERROR(LOOKUP('Sch D. Workings'!L1787,$C$10:$C$14,$B$10:$B$14),0)</f>
        <v>0</v>
      </c>
      <c r="K786" s="99">
        <f>COUNTIFS('Sch D. Workings'!L1787,"&gt;"&amp;$D$14)</f>
        <v>0</v>
      </c>
      <c r="L786" s="300"/>
      <c r="M786" s="78">
        <f>'Sch D. Workings'!Q1787</f>
        <v>0</v>
      </c>
      <c r="N786" s="309">
        <f>IF(OR('Sch D. Workings'!D780="",$D$7&lt;=I$7,M786=0),0,(IF(H786='Sch D. Workings'!$D$12,"Exceeded Cap",IF((SUMIFS('Sch A. Input'!H778:CJ778,'Sch A. Input'!$H$14:$CJ$14,"Total",'Sch A. Input'!$H$13:$CJ$13,"&lt;="&amp;$O$7))&gt;'Sch D. Workings'!$D$12,MIN('Sch D. Workings'!T1787,'Sch D. Workings'!$D$12-H786),'Sch D. Workings'!T1787))))</f>
        <v>0</v>
      </c>
      <c r="O786" s="221">
        <f>'Sch D. Workings'!Y1787</f>
        <v>0</v>
      </c>
      <c r="P786" s="82">
        <f>IFERROR(LOOKUP('Sch D. Workings'!V1787,$C$10:$C$14,$B$10:$B$14),0)</f>
        <v>0</v>
      </c>
      <c r="Q786" s="99">
        <f>COUNTIFS('Sch D. Workings'!V1787,"&gt;"&amp;$D$14)</f>
        <v>0</v>
      </c>
      <c r="R786" s="85"/>
      <c r="S786" s="78">
        <f>'Sch D. Workings'!AA1787</f>
        <v>0</v>
      </c>
      <c r="T786" s="309">
        <f>IF(OR('Sch D. Workings'!D780="",$D$7&lt;=O$7,S786=0),0,IF(OR(N786="Exceeded Cap",SUM(H786,N786)='Sch D. Workings'!$D$12),"Exceeded cap",IF((SUMIFS('Sch A. Input'!H778:CJ778,'Sch A. Input'!$H$14:$CJ$14,"Total",'Sch A. Input'!$H$13:$CJ$13,"&lt;="&amp;$U$7))&gt;'Sch D. Workings'!$D$12,MIN('Sch D. Workings'!AD1787,'Sch D. Workings'!$D$12-N786-H786),'Sch D. Workings'!AD1787)))</f>
        <v>0</v>
      </c>
      <c r="U786" s="221">
        <f>'Sch D. Workings'!AI1787</f>
        <v>0</v>
      </c>
      <c r="V786" s="82">
        <f>IFERROR(LOOKUP('Sch D. Workings'!AF1787,$C$10:$C$14,$B$10:$B$14),0)</f>
        <v>0</v>
      </c>
      <c r="W786" s="99">
        <f>COUNTIFS('Sch D. Workings'!AF1787,"&gt;"&amp;$D$14)</f>
        <v>0</v>
      </c>
      <c r="X786" s="85"/>
      <c r="Y786" s="78">
        <f>'Sch D. Workings'!AK1787</f>
        <v>0</v>
      </c>
      <c r="Z786" s="309">
        <f>IF(OR('Sch D. Workings'!D780="",$D$7&lt;=U$7,Y786=0),0,IF(OR(T786="Exceeded Cap",N786="Exceeded Cap",SUM(H786,N786,T786)='Sch D. Workings'!$D$12),"Exceeded Cap",IF((SUMIFS('Sch A. Input'!H778:CJ778,'Sch A. Input'!$H$14:$CJ$14,"Total",'Sch A. Input'!$H$13:$CJ$13,"&lt;="&amp;$AA$7))&gt;'Sch D. Workings'!$D$12,MIN('Sch D. Workings'!AN1787,'Sch D. Workings'!$D$12-N786-T786-H786),'Sch D. Workings'!AN1787)))</f>
        <v>0</v>
      </c>
      <c r="AA786" s="221">
        <f>'Sch D. Workings'!AS1787</f>
        <v>0</v>
      </c>
      <c r="AB786" s="82">
        <f>IFERROR(LOOKUP('Sch D. Workings'!AP1787,$C$10:$C$14,$B$10:$B$14),0)</f>
        <v>0</v>
      </c>
      <c r="AC786" s="99">
        <f>COUNTIFS('Sch D. Workings'!AP1787,"&gt;"&amp;$D$14)</f>
        <v>0</v>
      </c>
    </row>
    <row r="787" spans="3:29" x14ac:dyDescent="0.35">
      <c r="C787" s="81" t="str">
        <f>IF('Sch A. Input'!B779="","",'Sch A. Input'!B779)</f>
        <v/>
      </c>
      <c r="D787" s="81" t="str">
        <f>IF('Sch A. Input'!C779="","",'Sch A. Input'!C779)</f>
        <v/>
      </c>
      <c r="E787" s="85"/>
      <c r="F787" s="85"/>
      <c r="G787" s="99">
        <f>'Sch D. Workings'!G1788</f>
        <v>0</v>
      </c>
      <c r="H787" s="310">
        <f>IF(OR('Sch D. Workings'!D781="",G787=0),0,(IF((SUMIFS('Sch A. Input'!H779:CJ779,'Sch A. Input'!$H$14:$CJ$14,"Total",'Sch A. Input'!$H$13:$CJ$13,"&lt;="&amp;$I$7))&gt;'Sch D. Workings'!$D$12,MIN('Sch D. Workings'!J1788,'Sch D. Workings'!$D$12),'Sch D. Workings'!J1788)))</f>
        <v>0</v>
      </c>
      <c r="I787" s="221">
        <f>'Sch D. Workings'!O1788</f>
        <v>0</v>
      </c>
      <c r="J787" s="82">
        <f>IFERROR(LOOKUP('Sch D. Workings'!L1788,$C$10:$C$14,$B$10:$B$14),0)</f>
        <v>0</v>
      </c>
      <c r="K787" s="99">
        <f>COUNTIFS('Sch D. Workings'!L1788,"&gt;"&amp;$D$14)</f>
        <v>0</v>
      </c>
      <c r="L787" s="300"/>
      <c r="M787" s="78">
        <f>'Sch D. Workings'!Q1788</f>
        <v>0</v>
      </c>
      <c r="N787" s="309">
        <f>IF(OR('Sch D. Workings'!D781="",$D$7&lt;=I$7,M787=0),0,(IF(H787='Sch D. Workings'!$D$12,"Exceeded Cap",IF((SUMIFS('Sch A. Input'!H779:CJ779,'Sch A. Input'!$H$14:$CJ$14,"Total",'Sch A. Input'!$H$13:$CJ$13,"&lt;="&amp;$O$7))&gt;'Sch D. Workings'!$D$12,MIN('Sch D. Workings'!T1788,'Sch D. Workings'!$D$12-H787),'Sch D. Workings'!T1788))))</f>
        <v>0</v>
      </c>
      <c r="O787" s="221">
        <f>'Sch D. Workings'!Y1788</f>
        <v>0</v>
      </c>
      <c r="P787" s="82">
        <f>IFERROR(LOOKUP('Sch D. Workings'!V1788,$C$10:$C$14,$B$10:$B$14),0)</f>
        <v>0</v>
      </c>
      <c r="Q787" s="99">
        <f>COUNTIFS('Sch D. Workings'!V1788,"&gt;"&amp;$D$14)</f>
        <v>0</v>
      </c>
      <c r="R787" s="85"/>
      <c r="S787" s="78">
        <f>'Sch D. Workings'!AA1788</f>
        <v>0</v>
      </c>
      <c r="T787" s="309">
        <f>IF(OR('Sch D. Workings'!D781="",$D$7&lt;=O$7,S787=0),0,IF(OR(N787="Exceeded Cap",SUM(H787,N787)='Sch D. Workings'!$D$12),"Exceeded cap",IF((SUMIFS('Sch A. Input'!H779:CJ779,'Sch A. Input'!$H$14:$CJ$14,"Total",'Sch A. Input'!$H$13:$CJ$13,"&lt;="&amp;$U$7))&gt;'Sch D. Workings'!$D$12,MIN('Sch D. Workings'!AD1788,'Sch D. Workings'!$D$12-N787-H787),'Sch D. Workings'!AD1788)))</f>
        <v>0</v>
      </c>
      <c r="U787" s="221">
        <f>'Sch D. Workings'!AI1788</f>
        <v>0</v>
      </c>
      <c r="V787" s="82">
        <f>IFERROR(LOOKUP('Sch D. Workings'!AF1788,$C$10:$C$14,$B$10:$B$14),0)</f>
        <v>0</v>
      </c>
      <c r="W787" s="99">
        <f>COUNTIFS('Sch D. Workings'!AF1788,"&gt;"&amp;$D$14)</f>
        <v>0</v>
      </c>
      <c r="X787" s="85"/>
      <c r="Y787" s="78">
        <f>'Sch D. Workings'!AK1788</f>
        <v>0</v>
      </c>
      <c r="Z787" s="309">
        <f>IF(OR('Sch D. Workings'!D781="",$D$7&lt;=U$7,Y787=0),0,IF(OR(T787="Exceeded Cap",N787="Exceeded Cap",SUM(H787,N787,T787)='Sch D. Workings'!$D$12),"Exceeded Cap",IF((SUMIFS('Sch A. Input'!H779:CJ779,'Sch A. Input'!$H$14:$CJ$14,"Total",'Sch A. Input'!$H$13:$CJ$13,"&lt;="&amp;$AA$7))&gt;'Sch D. Workings'!$D$12,MIN('Sch D. Workings'!AN1788,'Sch D. Workings'!$D$12-N787-T787-H787),'Sch D. Workings'!AN1788)))</f>
        <v>0</v>
      </c>
      <c r="AA787" s="221">
        <f>'Sch D. Workings'!AS1788</f>
        <v>0</v>
      </c>
      <c r="AB787" s="82">
        <f>IFERROR(LOOKUP('Sch D. Workings'!AP1788,$C$10:$C$14,$B$10:$B$14),0)</f>
        <v>0</v>
      </c>
      <c r="AC787" s="99">
        <f>COUNTIFS('Sch D. Workings'!AP1788,"&gt;"&amp;$D$14)</f>
        <v>0</v>
      </c>
    </row>
    <row r="788" spans="3:29" x14ac:dyDescent="0.35">
      <c r="C788" s="81" t="str">
        <f>IF('Sch A. Input'!B780="","",'Sch A. Input'!B780)</f>
        <v/>
      </c>
      <c r="D788" s="81" t="str">
        <f>IF('Sch A. Input'!C780="","",'Sch A. Input'!C780)</f>
        <v/>
      </c>
      <c r="E788" s="85"/>
      <c r="F788" s="85"/>
      <c r="G788" s="99">
        <f>'Sch D. Workings'!G1789</f>
        <v>0</v>
      </c>
      <c r="H788" s="310">
        <f>IF(OR('Sch D. Workings'!D782="",G788=0),0,(IF((SUMIFS('Sch A. Input'!H780:CJ780,'Sch A. Input'!$H$14:$CJ$14,"Total",'Sch A. Input'!$H$13:$CJ$13,"&lt;="&amp;$I$7))&gt;'Sch D. Workings'!$D$12,MIN('Sch D. Workings'!J1789,'Sch D. Workings'!$D$12),'Sch D. Workings'!J1789)))</f>
        <v>0</v>
      </c>
      <c r="I788" s="221">
        <f>'Sch D. Workings'!O1789</f>
        <v>0</v>
      </c>
      <c r="J788" s="82">
        <f>IFERROR(LOOKUP('Sch D. Workings'!L1789,$C$10:$C$14,$B$10:$B$14),0)</f>
        <v>0</v>
      </c>
      <c r="K788" s="99">
        <f>COUNTIFS('Sch D. Workings'!L1789,"&gt;"&amp;$D$14)</f>
        <v>0</v>
      </c>
      <c r="L788" s="300"/>
      <c r="M788" s="78">
        <f>'Sch D. Workings'!Q1789</f>
        <v>0</v>
      </c>
      <c r="N788" s="309">
        <f>IF(OR('Sch D. Workings'!D782="",$D$7&lt;=I$7,M788=0),0,(IF(H788='Sch D. Workings'!$D$12,"Exceeded Cap",IF((SUMIFS('Sch A. Input'!H780:CJ780,'Sch A. Input'!$H$14:$CJ$14,"Total",'Sch A. Input'!$H$13:$CJ$13,"&lt;="&amp;$O$7))&gt;'Sch D. Workings'!$D$12,MIN('Sch D. Workings'!T1789,'Sch D. Workings'!$D$12-H788),'Sch D. Workings'!T1789))))</f>
        <v>0</v>
      </c>
      <c r="O788" s="221">
        <f>'Sch D. Workings'!Y1789</f>
        <v>0</v>
      </c>
      <c r="P788" s="82">
        <f>IFERROR(LOOKUP('Sch D. Workings'!V1789,$C$10:$C$14,$B$10:$B$14),0)</f>
        <v>0</v>
      </c>
      <c r="Q788" s="99">
        <f>COUNTIFS('Sch D. Workings'!V1789,"&gt;"&amp;$D$14)</f>
        <v>0</v>
      </c>
      <c r="R788" s="85"/>
      <c r="S788" s="78">
        <f>'Sch D. Workings'!AA1789</f>
        <v>0</v>
      </c>
      <c r="T788" s="309">
        <f>IF(OR('Sch D. Workings'!D782="",$D$7&lt;=O$7,S788=0),0,IF(OR(N788="Exceeded Cap",SUM(H788,N788)='Sch D. Workings'!$D$12),"Exceeded cap",IF((SUMIFS('Sch A. Input'!H780:CJ780,'Sch A. Input'!$H$14:$CJ$14,"Total",'Sch A. Input'!$H$13:$CJ$13,"&lt;="&amp;$U$7))&gt;'Sch D. Workings'!$D$12,MIN('Sch D. Workings'!AD1789,'Sch D. Workings'!$D$12-N788-H788),'Sch D. Workings'!AD1789)))</f>
        <v>0</v>
      </c>
      <c r="U788" s="221">
        <f>'Sch D. Workings'!AI1789</f>
        <v>0</v>
      </c>
      <c r="V788" s="82">
        <f>IFERROR(LOOKUP('Sch D. Workings'!AF1789,$C$10:$C$14,$B$10:$B$14),0)</f>
        <v>0</v>
      </c>
      <c r="W788" s="99">
        <f>COUNTIFS('Sch D. Workings'!AF1789,"&gt;"&amp;$D$14)</f>
        <v>0</v>
      </c>
      <c r="X788" s="85"/>
      <c r="Y788" s="78">
        <f>'Sch D. Workings'!AK1789</f>
        <v>0</v>
      </c>
      <c r="Z788" s="309">
        <f>IF(OR('Sch D. Workings'!D782="",$D$7&lt;=U$7,Y788=0),0,IF(OR(T788="Exceeded Cap",N788="Exceeded Cap",SUM(H788,N788,T788)='Sch D. Workings'!$D$12),"Exceeded Cap",IF((SUMIFS('Sch A. Input'!H780:CJ780,'Sch A. Input'!$H$14:$CJ$14,"Total",'Sch A. Input'!$H$13:$CJ$13,"&lt;="&amp;$AA$7))&gt;'Sch D. Workings'!$D$12,MIN('Sch D. Workings'!AN1789,'Sch D. Workings'!$D$12-N788-T788-H788),'Sch D. Workings'!AN1789)))</f>
        <v>0</v>
      </c>
      <c r="AA788" s="221">
        <f>'Sch D. Workings'!AS1789</f>
        <v>0</v>
      </c>
      <c r="AB788" s="82">
        <f>IFERROR(LOOKUP('Sch D. Workings'!AP1789,$C$10:$C$14,$B$10:$B$14),0)</f>
        <v>0</v>
      </c>
      <c r="AC788" s="99">
        <f>COUNTIFS('Sch D. Workings'!AP1789,"&gt;"&amp;$D$14)</f>
        <v>0</v>
      </c>
    </row>
    <row r="789" spans="3:29" x14ac:dyDescent="0.35">
      <c r="C789" s="81" t="str">
        <f>IF('Sch A. Input'!B781="","",'Sch A. Input'!B781)</f>
        <v/>
      </c>
      <c r="D789" s="81" t="str">
        <f>IF('Sch A. Input'!C781="","",'Sch A. Input'!C781)</f>
        <v/>
      </c>
      <c r="E789" s="85"/>
      <c r="F789" s="85"/>
      <c r="G789" s="99">
        <f>'Sch D. Workings'!G1790</f>
        <v>0</v>
      </c>
      <c r="H789" s="310">
        <f>IF(OR('Sch D. Workings'!D783="",G789=0),0,(IF((SUMIFS('Sch A. Input'!H781:CJ781,'Sch A. Input'!$H$14:$CJ$14,"Total",'Sch A. Input'!$H$13:$CJ$13,"&lt;="&amp;$I$7))&gt;'Sch D. Workings'!$D$12,MIN('Sch D. Workings'!J1790,'Sch D. Workings'!$D$12),'Sch D. Workings'!J1790)))</f>
        <v>0</v>
      </c>
      <c r="I789" s="221">
        <f>'Sch D. Workings'!O1790</f>
        <v>0</v>
      </c>
      <c r="J789" s="82">
        <f>IFERROR(LOOKUP('Sch D. Workings'!L1790,$C$10:$C$14,$B$10:$B$14),0)</f>
        <v>0</v>
      </c>
      <c r="K789" s="99">
        <f>COUNTIFS('Sch D. Workings'!L1790,"&gt;"&amp;$D$14)</f>
        <v>0</v>
      </c>
      <c r="L789" s="300"/>
      <c r="M789" s="78">
        <f>'Sch D. Workings'!Q1790</f>
        <v>0</v>
      </c>
      <c r="N789" s="309">
        <f>IF(OR('Sch D. Workings'!D783="",$D$7&lt;=I$7,M789=0),0,(IF(H789='Sch D. Workings'!$D$12,"Exceeded Cap",IF((SUMIFS('Sch A. Input'!H781:CJ781,'Sch A. Input'!$H$14:$CJ$14,"Total",'Sch A. Input'!$H$13:$CJ$13,"&lt;="&amp;$O$7))&gt;'Sch D. Workings'!$D$12,MIN('Sch D. Workings'!T1790,'Sch D. Workings'!$D$12-H789),'Sch D. Workings'!T1790))))</f>
        <v>0</v>
      </c>
      <c r="O789" s="221">
        <f>'Sch D. Workings'!Y1790</f>
        <v>0</v>
      </c>
      <c r="P789" s="82">
        <f>IFERROR(LOOKUP('Sch D. Workings'!V1790,$C$10:$C$14,$B$10:$B$14),0)</f>
        <v>0</v>
      </c>
      <c r="Q789" s="99">
        <f>COUNTIFS('Sch D. Workings'!V1790,"&gt;"&amp;$D$14)</f>
        <v>0</v>
      </c>
      <c r="R789" s="85"/>
      <c r="S789" s="78">
        <f>'Sch D. Workings'!AA1790</f>
        <v>0</v>
      </c>
      <c r="T789" s="309">
        <f>IF(OR('Sch D. Workings'!D783="",$D$7&lt;=O$7,S789=0),0,IF(OR(N789="Exceeded Cap",SUM(H789,N789)='Sch D. Workings'!$D$12),"Exceeded cap",IF((SUMIFS('Sch A. Input'!H781:CJ781,'Sch A. Input'!$H$14:$CJ$14,"Total",'Sch A. Input'!$H$13:$CJ$13,"&lt;="&amp;$U$7))&gt;'Sch D. Workings'!$D$12,MIN('Sch D. Workings'!AD1790,'Sch D. Workings'!$D$12-N789-H789),'Sch D. Workings'!AD1790)))</f>
        <v>0</v>
      </c>
      <c r="U789" s="221">
        <f>'Sch D. Workings'!AI1790</f>
        <v>0</v>
      </c>
      <c r="V789" s="82">
        <f>IFERROR(LOOKUP('Sch D. Workings'!AF1790,$C$10:$C$14,$B$10:$B$14),0)</f>
        <v>0</v>
      </c>
      <c r="W789" s="99">
        <f>COUNTIFS('Sch D. Workings'!AF1790,"&gt;"&amp;$D$14)</f>
        <v>0</v>
      </c>
      <c r="X789" s="85"/>
      <c r="Y789" s="78">
        <f>'Sch D. Workings'!AK1790</f>
        <v>0</v>
      </c>
      <c r="Z789" s="309">
        <f>IF(OR('Sch D. Workings'!D783="",$D$7&lt;=U$7,Y789=0),0,IF(OR(T789="Exceeded Cap",N789="Exceeded Cap",SUM(H789,N789,T789)='Sch D. Workings'!$D$12),"Exceeded Cap",IF((SUMIFS('Sch A. Input'!H781:CJ781,'Sch A. Input'!$H$14:$CJ$14,"Total",'Sch A. Input'!$H$13:$CJ$13,"&lt;="&amp;$AA$7))&gt;'Sch D. Workings'!$D$12,MIN('Sch D. Workings'!AN1790,'Sch D. Workings'!$D$12-N789-T789-H789),'Sch D. Workings'!AN1790)))</f>
        <v>0</v>
      </c>
      <c r="AA789" s="221">
        <f>'Sch D. Workings'!AS1790</f>
        <v>0</v>
      </c>
      <c r="AB789" s="82">
        <f>IFERROR(LOOKUP('Sch D. Workings'!AP1790,$C$10:$C$14,$B$10:$B$14),0)</f>
        <v>0</v>
      </c>
      <c r="AC789" s="99">
        <f>COUNTIFS('Sch D. Workings'!AP1790,"&gt;"&amp;$D$14)</f>
        <v>0</v>
      </c>
    </row>
    <row r="790" spans="3:29" x14ac:dyDescent="0.35">
      <c r="C790" s="81" t="str">
        <f>IF('Sch A. Input'!B782="","",'Sch A. Input'!B782)</f>
        <v/>
      </c>
      <c r="D790" s="81" t="str">
        <f>IF('Sch A. Input'!C782="","",'Sch A. Input'!C782)</f>
        <v/>
      </c>
      <c r="E790" s="85"/>
      <c r="F790" s="85"/>
      <c r="G790" s="99">
        <f>'Sch D. Workings'!G1791</f>
        <v>0</v>
      </c>
      <c r="H790" s="310">
        <f>IF(OR('Sch D. Workings'!D784="",G790=0),0,(IF((SUMIFS('Sch A. Input'!H782:CJ782,'Sch A. Input'!$H$14:$CJ$14,"Total",'Sch A. Input'!$H$13:$CJ$13,"&lt;="&amp;$I$7))&gt;'Sch D. Workings'!$D$12,MIN('Sch D. Workings'!J1791,'Sch D. Workings'!$D$12),'Sch D. Workings'!J1791)))</f>
        <v>0</v>
      </c>
      <c r="I790" s="221">
        <f>'Sch D. Workings'!O1791</f>
        <v>0</v>
      </c>
      <c r="J790" s="82">
        <f>IFERROR(LOOKUP('Sch D. Workings'!L1791,$C$10:$C$14,$B$10:$B$14),0)</f>
        <v>0</v>
      </c>
      <c r="K790" s="99">
        <f>COUNTIFS('Sch D. Workings'!L1791,"&gt;"&amp;$D$14)</f>
        <v>0</v>
      </c>
      <c r="L790" s="300"/>
      <c r="M790" s="78">
        <f>'Sch D. Workings'!Q1791</f>
        <v>0</v>
      </c>
      <c r="N790" s="309">
        <f>IF(OR('Sch D. Workings'!D784="",$D$7&lt;=I$7,M790=0),0,(IF(H790='Sch D. Workings'!$D$12,"Exceeded Cap",IF((SUMIFS('Sch A. Input'!H782:CJ782,'Sch A. Input'!$H$14:$CJ$14,"Total",'Sch A. Input'!$H$13:$CJ$13,"&lt;="&amp;$O$7))&gt;'Sch D. Workings'!$D$12,MIN('Sch D. Workings'!T1791,'Sch D. Workings'!$D$12-H790),'Sch D. Workings'!T1791))))</f>
        <v>0</v>
      </c>
      <c r="O790" s="221">
        <f>'Sch D. Workings'!Y1791</f>
        <v>0</v>
      </c>
      <c r="P790" s="82">
        <f>IFERROR(LOOKUP('Sch D. Workings'!V1791,$C$10:$C$14,$B$10:$B$14),0)</f>
        <v>0</v>
      </c>
      <c r="Q790" s="99">
        <f>COUNTIFS('Sch D. Workings'!V1791,"&gt;"&amp;$D$14)</f>
        <v>0</v>
      </c>
      <c r="R790" s="85"/>
      <c r="S790" s="78">
        <f>'Sch D. Workings'!AA1791</f>
        <v>0</v>
      </c>
      <c r="T790" s="309">
        <f>IF(OR('Sch D. Workings'!D784="",$D$7&lt;=O$7,S790=0),0,IF(OR(N790="Exceeded Cap",SUM(H790,N790)='Sch D. Workings'!$D$12),"Exceeded cap",IF((SUMIFS('Sch A. Input'!H782:CJ782,'Sch A. Input'!$H$14:$CJ$14,"Total",'Sch A. Input'!$H$13:$CJ$13,"&lt;="&amp;$U$7))&gt;'Sch D. Workings'!$D$12,MIN('Sch D. Workings'!AD1791,'Sch D. Workings'!$D$12-N790-H790),'Sch D. Workings'!AD1791)))</f>
        <v>0</v>
      </c>
      <c r="U790" s="221">
        <f>'Sch D. Workings'!AI1791</f>
        <v>0</v>
      </c>
      <c r="V790" s="82">
        <f>IFERROR(LOOKUP('Sch D. Workings'!AF1791,$C$10:$C$14,$B$10:$B$14),0)</f>
        <v>0</v>
      </c>
      <c r="W790" s="99">
        <f>COUNTIFS('Sch D. Workings'!AF1791,"&gt;"&amp;$D$14)</f>
        <v>0</v>
      </c>
      <c r="X790" s="85"/>
      <c r="Y790" s="78">
        <f>'Sch D. Workings'!AK1791</f>
        <v>0</v>
      </c>
      <c r="Z790" s="309">
        <f>IF(OR('Sch D. Workings'!D784="",$D$7&lt;=U$7,Y790=0),0,IF(OR(T790="Exceeded Cap",N790="Exceeded Cap",SUM(H790,N790,T790)='Sch D. Workings'!$D$12),"Exceeded Cap",IF((SUMIFS('Sch A. Input'!H782:CJ782,'Sch A. Input'!$H$14:$CJ$14,"Total",'Sch A. Input'!$H$13:$CJ$13,"&lt;="&amp;$AA$7))&gt;'Sch D. Workings'!$D$12,MIN('Sch D. Workings'!AN1791,'Sch D. Workings'!$D$12-N790-T790-H790),'Sch D. Workings'!AN1791)))</f>
        <v>0</v>
      </c>
      <c r="AA790" s="221">
        <f>'Sch D. Workings'!AS1791</f>
        <v>0</v>
      </c>
      <c r="AB790" s="82">
        <f>IFERROR(LOOKUP('Sch D. Workings'!AP1791,$C$10:$C$14,$B$10:$B$14),0)</f>
        <v>0</v>
      </c>
      <c r="AC790" s="99">
        <f>COUNTIFS('Sch D. Workings'!AP1791,"&gt;"&amp;$D$14)</f>
        <v>0</v>
      </c>
    </row>
    <row r="791" spans="3:29" x14ac:dyDescent="0.35">
      <c r="C791" s="81" t="str">
        <f>IF('Sch A. Input'!B783="","",'Sch A. Input'!B783)</f>
        <v/>
      </c>
      <c r="D791" s="81" t="str">
        <f>IF('Sch A. Input'!C783="","",'Sch A. Input'!C783)</f>
        <v/>
      </c>
      <c r="E791" s="85"/>
      <c r="F791" s="85"/>
      <c r="G791" s="99">
        <f>'Sch D. Workings'!G1792</f>
        <v>0</v>
      </c>
      <c r="H791" s="310">
        <f>IF(OR('Sch D. Workings'!D785="",G791=0),0,(IF((SUMIFS('Sch A. Input'!H783:CJ783,'Sch A. Input'!$H$14:$CJ$14,"Total",'Sch A. Input'!$H$13:$CJ$13,"&lt;="&amp;$I$7))&gt;'Sch D. Workings'!$D$12,MIN('Sch D. Workings'!J1792,'Sch D. Workings'!$D$12),'Sch D. Workings'!J1792)))</f>
        <v>0</v>
      </c>
      <c r="I791" s="221">
        <f>'Sch D. Workings'!O1792</f>
        <v>0</v>
      </c>
      <c r="J791" s="82">
        <f>IFERROR(LOOKUP('Sch D. Workings'!L1792,$C$10:$C$14,$B$10:$B$14),0)</f>
        <v>0</v>
      </c>
      <c r="K791" s="99">
        <f>COUNTIFS('Sch D. Workings'!L1792,"&gt;"&amp;$D$14)</f>
        <v>0</v>
      </c>
      <c r="L791" s="300"/>
      <c r="M791" s="78">
        <f>'Sch D. Workings'!Q1792</f>
        <v>0</v>
      </c>
      <c r="N791" s="309">
        <f>IF(OR('Sch D. Workings'!D785="",$D$7&lt;=I$7,M791=0),0,(IF(H791='Sch D. Workings'!$D$12,"Exceeded Cap",IF((SUMIFS('Sch A. Input'!H783:CJ783,'Sch A. Input'!$H$14:$CJ$14,"Total",'Sch A. Input'!$H$13:$CJ$13,"&lt;="&amp;$O$7))&gt;'Sch D. Workings'!$D$12,MIN('Sch D. Workings'!T1792,'Sch D. Workings'!$D$12-H791),'Sch D. Workings'!T1792))))</f>
        <v>0</v>
      </c>
      <c r="O791" s="221">
        <f>'Sch D. Workings'!Y1792</f>
        <v>0</v>
      </c>
      <c r="P791" s="82">
        <f>IFERROR(LOOKUP('Sch D. Workings'!V1792,$C$10:$C$14,$B$10:$B$14),0)</f>
        <v>0</v>
      </c>
      <c r="Q791" s="99">
        <f>COUNTIFS('Sch D. Workings'!V1792,"&gt;"&amp;$D$14)</f>
        <v>0</v>
      </c>
      <c r="R791" s="85"/>
      <c r="S791" s="78">
        <f>'Sch D. Workings'!AA1792</f>
        <v>0</v>
      </c>
      <c r="T791" s="309">
        <f>IF(OR('Sch D. Workings'!D785="",$D$7&lt;=O$7,S791=0),0,IF(OR(N791="Exceeded Cap",SUM(H791,N791)='Sch D. Workings'!$D$12),"Exceeded cap",IF((SUMIFS('Sch A. Input'!H783:CJ783,'Sch A. Input'!$H$14:$CJ$14,"Total",'Sch A. Input'!$H$13:$CJ$13,"&lt;="&amp;$U$7))&gt;'Sch D. Workings'!$D$12,MIN('Sch D. Workings'!AD1792,'Sch D. Workings'!$D$12-N791-H791),'Sch D. Workings'!AD1792)))</f>
        <v>0</v>
      </c>
      <c r="U791" s="221">
        <f>'Sch D. Workings'!AI1792</f>
        <v>0</v>
      </c>
      <c r="V791" s="82">
        <f>IFERROR(LOOKUP('Sch D. Workings'!AF1792,$C$10:$C$14,$B$10:$B$14),0)</f>
        <v>0</v>
      </c>
      <c r="W791" s="99">
        <f>COUNTIFS('Sch D. Workings'!AF1792,"&gt;"&amp;$D$14)</f>
        <v>0</v>
      </c>
      <c r="X791" s="85"/>
      <c r="Y791" s="78">
        <f>'Sch D. Workings'!AK1792</f>
        <v>0</v>
      </c>
      <c r="Z791" s="309">
        <f>IF(OR('Sch D. Workings'!D785="",$D$7&lt;=U$7,Y791=0),0,IF(OR(T791="Exceeded Cap",N791="Exceeded Cap",SUM(H791,N791,T791)='Sch D. Workings'!$D$12),"Exceeded Cap",IF((SUMIFS('Sch A. Input'!H783:CJ783,'Sch A. Input'!$H$14:$CJ$14,"Total",'Sch A. Input'!$H$13:$CJ$13,"&lt;="&amp;$AA$7))&gt;'Sch D. Workings'!$D$12,MIN('Sch D. Workings'!AN1792,'Sch D. Workings'!$D$12-N791-T791-H791),'Sch D. Workings'!AN1792)))</f>
        <v>0</v>
      </c>
      <c r="AA791" s="221">
        <f>'Sch D. Workings'!AS1792</f>
        <v>0</v>
      </c>
      <c r="AB791" s="82">
        <f>IFERROR(LOOKUP('Sch D. Workings'!AP1792,$C$10:$C$14,$B$10:$B$14),0)</f>
        <v>0</v>
      </c>
      <c r="AC791" s="99">
        <f>COUNTIFS('Sch D. Workings'!AP1792,"&gt;"&amp;$D$14)</f>
        <v>0</v>
      </c>
    </row>
    <row r="792" spans="3:29" x14ac:dyDescent="0.35">
      <c r="C792" s="81" t="str">
        <f>IF('Sch A. Input'!B784="","",'Sch A. Input'!B784)</f>
        <v/>
      </c>
      <c r="D792" s="81" t="str">
        <f>IF('Sch A. Input'!C784="","",'Sch A. Input'!C784)</f>
        <v/>
      </c>
      <c r="E792" s="85"/>
      <c r="F792" s="85"/>
      <c r="G792" s="99">
        <f>'Sch D. Workings'!G1793</f>
        <v>0</v>
      </c>
      <c r="H792" s="310">
        <f>IF(OR('Sch D. Workings'!D786="",G792=0),0,(IF((SUMIFS('Sch A. Input'!H784:CJ784,'Sch A. Input'!$H$14:$CJ$14,"Total",'Sch A. Input'!$H$13:$CJ$13,"&lt;="&amp;$I$7))&gt;'Sch D. Workings'!$D$12,MIN('Sch D. Workings'!J1793,'Sch D. Workings'!$D$12),'Sch D. Workings'!J1793)))</f>
        <v>0</v>
      </c>
      <c r="I792" s="221">
        <f>'Sch D. Workings'!O1793</f>
        <v>0</v>
      </c>
      <c r="J792" s="82">
        <f>IFERROR(LOOKUP('Sch D. Workings'!L1793,$C$10:$C$14,$B$10:$B$14),0)</f>
        <v>0</v>
      </c>
      <c r="K792" s="99">
        <f>COUNTIFS('Sch D. Workings'!L1793,"&gt;"&amp;$D$14)</f>
        <v>0</v>
      </c>
      <c r="L792" s="300"/>
      <c r="M792" s="78">
        <f>'Sch D. Workings'!Q1793</f>
        <v>0</v>
      </c>
      <c r="N792" s="309">
        <f>IF(OR('Sch D. Workings'!D786="",$D$7&lt;=I$7,M792=0),0,(IF(H792='Sch D. Workings'!$D$12,"Exceeded Cap",IF((SUMIFS('Sch A. Input'!H784:CJ784,'Sch A. Input'!$H$14:$CJ$14,"Total",'Sch A. Input'!$H$13:$CJ$13,"&lt;="&amp;$O$7))&gt;'Sch D. Workings'!$D$12,MIN('Sch D. Workings'!T1793,'Sch D. Workings'!$D$12-H792),'Sch D. Workings'!T1793))))</f>
        <v>0</v>
      </c>
      <c r="O792" s="221">
        <f>'Sch D. Workings'!Y1793</f>
        <v>0</v>
      </c>
      <c r="P792" s="82">
        <f>IFERROR(LOOKUP('Sch D. Workings'!V1793,$C$10:$C$14,$B$10:$B$14),0)</f>
        <v>0</v>
      </c>
      <c r="Q792" s="99">
        <f>COUNTIFS('Sch D. Workings'!V1793,"&gt;"&amp;$D$14)</f>
        <v>0</v>
      </c>
      <c r="R792" s="85"/>
      <c r="S792" s="78">
        <f>'Sch D. Workings'!AA1793</f>
        <v>0</v>
      </c>
      <c r="T792" s="309">
        <f>IF(OR('Sch D. Workings'!D786="",$D$7&lt;=O$7,S792=0),0,IF(OR(N792="Exceeded Cap",SUM(H792,N792)='Sch D. Workings'!$D$12),"Exceeded cap",IF((SUMIFS('Sch A. Input'!H784:CJ784,'Sch A. Input'!$H$14:$CJ$14,"Total",'Sch A. Input'!$H$13:$CJ$13,"&lt;="&amp;$U$7))&gt;'Sch D. Workings'!$D$12,MIN('Sch D. Workings'!AD1793,'Sch D. Workings'!$D$12-N792-H792),'Sch D. Workings'!AD1793)))</f>
        <v>0</v>
      </c>
      <c r="U792" s="221">
        <f>'Sch D. Workings'!AI1793</f>
        <v>0</v>
      </c>
      <c r="V792" s="82">
        <f>IFERROR(LOOKUP('Sch D. Workings'!AF1793,$C$10:$C$14,$B$10:$B$14),0)</f>
        <v>0</v>
      </c>
      <c r="W792" s="99">
        <f>COUNTIFS('Sch D. Workings'!AF1793,"&gt;"&amp;$D$14)</f>
        <v>0</v>
      </c>
      <c r="X792" s="85"/>
      <c r="Y792" s="78">
        <f>'Sch D. Workings'!AK1793</f>
        <v>0</v>
      </c>
      <c r="Z792" s="309">
        <f>IF(OR('Sch D. Workings'!D786="",$D$7&lt;=U$7,Y792=0),0,IF(OR(T792="Exceeded Cap",N792="Exceeded Cap",SUM(H792,N792,T792)='Sch D. Workings'!$D$12),"Exceeded Cap",IF((SUMIFS('Sch A. Input'!H784:CJ784,'Sch A. Input'!$H$14:$CJ$14,"Total",'Sch A. Input'!$H$13:$CJ$13,"&lt;="&amp;$AA$7))&gt;'Sch D. Workings'!$D$12,MIN('Sch D. Workings'!AN1793,'Sch D. Workings'!$D$12-N792-T792-H792),'Sch D. Workings'!AN1793)))</f>
        <v>0</v>
      </c>
      <c r="AA792" s="221">
        <f>'Sch D. Workings'!AS1793</f>
        <v>0</v>
      </c>
      <c r="AB792" s="82">
        <f>IFERROR(LOOKUP('Sch D. Workings'!AP1793,$C$10:$C$14,$B$10:$B$14),0)</f>
        <v>0</v>
      </c>
      <c r="AC792" s="99">
        <f>COUNTIFS('Sch D. Workings'!AP1793,"&gt;"&amp;$D$14)</f>
        <v>0</v>
      </c>
    </row>
    <row r="793" spans="3:29" x14ac:dyDescent="0.35">
      <c r="C793" s="81" t="str">
        <f>IF('Sch A. Input'!B785="","",'Sch A. Input'!B785)</f>
        <v/>
      </c>
      <c r="D793" s="81" t="str">
        <f>IF('Sch A. Input'!C785="","",'Sch A. Input'!C785)</f>
        <v/>
      </c>
      <c r="E793" s="85"/>
      <c r="F793" s="85"/>
      <c r="G793" s="99">
        <f>'Sch D. Workings'!G1794</f>
        <v>0</v>
      </c>
      <c r="H793" s="310">
        <f>IF(OR('Sch D. Workings'!D787="",G793=0),0,(IF((SUMIFS('Sch A. Input'!H785:CJ785,'Sch A. Input'!$H$14:$CJ$14,"Total",'Sch A. Input'!$H$13:$CJ$13,"&lt;="&amp;$I$7))&gt;'Sch D. Workings'!$D$12,MIN('Sch D. Workings'!J1794,'Sch D. Workings'!$D$12),'Sch D. Workings'!J1794)))</f>
        <v>0</v>
      </c>
      <c r="I793" s="221">
        <f>'Sch D. Workings'!O1794</f>
        <v>0</v>
      </c>
      <c r="J793" s="82">
        <f>IFERROR(LOOKUP('Sch D. Workings'!L1794,$C$10:$C$14,$B$10:$B$14),0)</f>
        <v>0</v>
      </c>
      <c r="K793" s="99">
        <f>COUNTIFS('Sch D. Workings'!L1794,"&gt;"&amp;$D$14)</f>
        <v>0</v>
      </c>
      <c r="L793" s="300"/>
      <c r="M793" s="78">
        <f>'Sch D. Workings'!Q1794</f>
        <v>0</v>
      </c>
      <c r="N793" s="309">
        <f>IF(OR('Sch D. Workings'!D787="",$D$7&lt;=I$7,M793=0),0,(IF(H793='Sch D. Workings'!$D$12,"Exceeded Cap",IF((SUMIFS('Sch A. Input'!H785:CJ785,'Sch A. Input'!$H$14:$CJ$14,"Total",'Sch A. Input'!$H$13:$CJ$13,"&lt;="&amp;$O$7))&gt;'Sch D. Workings'!$D$12,MIN('Sch D. Workings'!T1794,'Sch D. Workings'!$D$12-H793),'Sch D. Workings'!T1794))))</f>
        <v>0</v>
      </c>
      <c r="O793" s="221">
        <f>'Sch D. Workings'!Y1794</f>
        <v>0</v>
      </c>
      <c r="P793" s="82">
        <f>IFERROR(LOOKUP('Sch D. Workings'!V1794,$C$10:$C$14,$B$10:$B$14),0)</f>
        <v>0</v>
      </c>
      <c r="Q793" s="99">
        <f>COUNTIFS('Sch D. Workings'!V1794,"&gt;"&amp;$D$14)</f>
        <v>0</v>
      </c>
      <c r="R793" s="85"/>
      <c r="S793" s="78">
        <f>'Sch D. Workings'!AA1794</f>
        <v>0</v>
      </c>
      <c r="T793" s="309">
        <f>IF(OR('Sch D. Workings'!D787="",$D$7&lt;=O$7,S793=0),0,IF(OR(N793="Exceeded Cap",SUM(H793,N793)='Sch D. Workings'!$D$12),"Exceeded cap",IF((SUMIFS('Sch A. Input'!H785:CJ785,'Sch A. Input'!$H$14:$CJ$14,"Total",'Sch A. Input'!$H$13:$CJ$13,"&lt;="&amp;$U$7))&gt;'Sch D. Workings'!$D$12,MIN('Sch D. Workings'!AD1794,'Sch D. Workings'!$D$12-N793-H793),'Sch D. Workings'!AD1794)))</f>
        <v>0</v>
      </c>
      <c r="U793" s="221">
        <f>'Sch D. Workings'!AI1794</f>
        <v>0</v>
      </c>
      <c r="V793" s="82">
        <f>IFERROR(LOOKUP('Sch D. Workings'!AF1794,$C$10:$C$14,$B$10:$B$14),0)</f>
        <v>0</v>
      </c>
      <c r="W793" s="99">
        <f>COUNTIFS('Sch D. Workings'!AF1794,"&gt;"&amp;$D$14)</f>
        <v>0</v>
      </c>
      <c r="X793" s="85"/>
      <c r="Y793" s="78">
        <f>'Sch D. Workings'!AK1794</f>
        <v>0</v>
      </c>
      <c r="Z793" s="309">
        <f>IF(OR('Sch D. Workings'!D787="",$D$7&lt;=U$7,Y793=0),0,IF(OR(T793="Exceeded Cap",N793="Exceeded Cap",SUM(H793,N793,T793)='Sch D. Workings'!$D$12),"Exceeded Cap",IF((SUMIFS('Sch A. Input'!H785:CJ785,'Sch A. Input'!$H$14:$CJ$14,"Total",'Sch A. Input'!$H$13:$CJ$13,"&lt;="&amp;$AA$7))&gt;'Sch D. Workings'!$D$12,MIN('Sch D. Workings'!AN1794,'Sch D. Workings'!$D$12-N793-T793-H793),'Sch D. Workings'!AN1794)))</f>
        <v>0</v>
      </c>
      <c r="AA793" s="221">
        <f>'Sch D. Workings'!AS1794</f>
        <v>0</v>
      </c>
      <c r="AB793" s="82">
        <f>IFERROR(LOOKUP('Sch D. Workings'!AP1794,$C$10:$C$14,$B$10:$B$14),0)</f>
        <v>0</v>
      </c>
      <c r="AC793" s="99">
        <f>COUNTIFS('Sch D. Workings'!AP1794,"&gt;"&amp;$D$14)</f>
        <v>0</v>
      </c>
    </row>
    <row r="794" spans="3:29" x14ac:dyDescent="0.35">
      <c r="C794" s="81" t="str">
        <f>IF('Sch A. Input'!B786="","",'Sch A. Input'!B786)</f>
        <v/>
      </c>
      <c r="D794" s="81" t="str">
        <f>IF('Sch A. Input'!C786="","",'Sch A. Input'!C786)</f>
        <v/>
      </c>
      <c r="E794" s="85"/>
      <c r="F794" s="85"/>
      <c r="G794" s="99">
        <f>'Sch D. Workings'!G1795</f>
        <v>0</v>
      </c>
      <c r="H794" s="310">
        <f>IF(OR('Sch D. Workings'!D788="",G794=0),0,(IF((SUMIFS('Sch A. Input'!H786:CJ786,'Sch A. Input'!$H$14:$CJ$14,"Total",'Sch A. Input'!$H$13:$CJ$13,"&lt;="&amp;$I$7))&gt;'Sch D. Workings'!$D$12,MIN('Sch D. Workings'!J1795,'Sch D. Workings'!$D$12),'Sch D. Workings'!J1795)))</f>
        <v>0</v>
      </c>
      <c r="I794" s="221">
        <f>'Sch D. Workings'!O1795</f>
        <v>0</v>
      </c>
      <c r="J794" s="82">
        <f>IFERROR(LOOKUP('Sch D. Workings'!L1795,$C$10:$C$14,$B$10:$B$14),0)</f>
        <v>0</v>
      </c>
      <c r="K794" s="99">
        <f>COUNTIFS('Sch D. Workings'!L1795,"&gt;"&amp;$D$14)</f>
        <v>0</v>
      </c>
      <c r="L794" s="300"/>
      <c r="M794" s="78">
        <f>'Sch D. Workings'!Q1795</f>
        <v>0</v>
      </c>
      <c r="N794" s="309">
        <f>IF(OR('Sch D. Workings'!D788="",$D$7&lt;=I$7,M794=0),0,(IF(H794='Sch D. Workings'!$D$12,"Exceeded Cap",IF((SUMIFS('Sch A. Input'!H786:CJ786,'Sch A. Input'!$H$14:$CJ$14,"Total",'Sch A. Input'!$H$13:$CJ$13,"&lt;="&amp;$O$7))&gt;'Sch D. Workings'!$D$12,MIN('Sch D. Workings'!T1795,'Sch D. Workings'!$D$12-H794),'Sch D. Workings'!T1795))))</f>
        <v>0</v>
      </c>
      <c r="O794" s="221">
        <f>'Sch D. Workings'!Y1795</f>
        <v>0</v>
      </c>
      <c r="P794" s="82">
        <f>IFERROR(LOOKUP('Sch D. Workings'!V1795,$C$10:$C$14,$B$10:$B$14),0)</f>
        <v>0</v>
      </c>
      <c r="Q794" s="99">
        <f>COUNTIFS('Sch D. Workings'!V1795,"&gt;"&amp;$D$14)</f>
        <v>0</v>
      </c>
      <c r="R794" s="85"/>
      <c r="S794" s="78">
        <f>'Sch D. Workings'!AA1795</f>
        <v>0</v>
      </c>
      <c r="T794" s="309">
        <f>IF(OR('Sch D. Workings'!D788="",$D$7&lt;=O$7,S794=0),0,IF(OR(N794="Exceeded Cap",SUM(H794,N794)='Sch D. Workings'!$D$12),"Exceeded cap",IF((SUMIFS('Sch A. Input'!H786:CJ786,'Sch A. Input'!$H$14:$CJ$14,"Total",'Sch A. Input'!$H$13:$CJ$13,"&lt;="&amp;$U$7))&gt;'Sch D. Workings'!$D$12,MIN('Sch D. Workings'!AD1795,'Sch D. Workings'!$D$12-N794-H794),'Sch D. Workings'!AD1795)))</f>
        <v>0</v>
      </c>
      <c r="U794" s="221">
        <f>'Sch D. Workings'!AI1795</f>
        <v>0</v>
      </c>
      <c r="V794" s="82">
        <f>IFERROR(LOOKUP('Sch D. Workings'!AF1795,$C$10:$C$14,$B$10:$B$14),0)</f>
        <v>0</v>
      </c>
      <c r="W794" s="99">
        <f>COUNTIFS('Sch D. Workings'!AF1795,"&gt;"&amp;$D$14)</f>
        <v>0</v>
      </c>
      <c r="X794" s="85"/>
      <c r="Y794" s="78">
        <f>'Sch D. Workings'!AK1795</f>
        <v>0</v>
      </c>
      <c r="Z794" s="309">
        <f>IF(OR('Sch D. Workings'!D788="",$D$7&lt;=U$7,Y794=0),0,IF(OR(T794="Exceeded Cap",N794="Exceeded Cap",SUM(H794,N794,T794)='Sch D. Workings'!$D$12),"Exceeded Cap",IF((SUMIFS('Sch A. Input'!H786:CJ786,'Sch A. Input'!$H$14:$CJ$14,"Total",'Sch A. Input'!$H$13:$CJ$13,"&lt;="&amp;$AA$7))&gt;'Sch D. Workings'!$D$12,MIN('Sch D. Workings'!AN1795,'Sch D. Workings'!$D$12-N794-T794-H794),'Sch D. Workings'!AN1795)))</f>
        <v>0</v>
      </c>
      <c r="AA794" s="221">
        <f>'Sch D. Workings'!AS1795</f>
        <v>0</v>
      </c>
      <c r="AB794" s="82">
        <f>IFERROR(LOOKUP('Sch D. Workings'!AP1795,$C$10:$C$14,$B$10:$B$14),0)</f>
        <v>0</v>
      </c>
      <c r="AC794" s="99">
        <f>COUNTIFS('Sch D. Workings'!AP1795,"&gt;"&amp;$D$14)</f>
        <v>0</v>
      </c>
    </row>
    <row r="795" spans="3:29" x14ac:dyDescent="0.35">
      <c r="C795" s="81" t="str">
        <f>IF('Sch A. Input'!B787="","",'Sch A. Input'!B787)</f>
        <v/>
      </c>
      <c r="D795" s="81" t="str">
        <f>IF('Sch A. Input'!C787="","",'Sch A. Input'!C787)</f>
        <v/>
      </c>
      <c r="E795" s="85"/>
      <c r="F795" s="85"/>
      <c r="G795" s="99">
        <f>'Sch D. Workings'!G1796</f>
        <v>0</v>
      </c>
      <c r="H795" s="310">
        <f>IF(OR('Sch D. Workings'!D789="",G795=0),0,(IF((SUMIFS('Sch A. Input'!H787:CJ787,'Sch A. Input'!$H$14:$CJ$14,"Total",'Sch A. Input'!$H$13:$CJ$13,"&lt;="&amp;$I$7))&gt;'Sch D. Workings'!$D$12,MIN('Sch D. Workings'!J1796,'Sch D. Workings'!$D$12),'Sch D. Workings'!J1796)))</f>
        <v>0</v>
      </c>
      <c r="I795" s="221">
        <f>'Sch D. Workings'!O1796</f>
        <v>0</v>
      </c>
      <c r="J795" s="82">
        <f>IFERROR(LOOKUP('Sch D. Workings'!L1796,$C$10:$C$14,$B$10:$B$14),0)</f>
        <v>0</v>
      </c>
      <c r="K795" s="99">
        <f>COUNTIFS('Sch D. Workings'!L1796,"&gt;"&amp;$D$14)</f>
        <v>0</v>
      </c>
      <c r="L795" s="300"/>
      <c r="M795" s="78">
        <f>'Sch D. Workings'!Q1796</f>
        <v>0</v>
      </c>
      <c r="N795" s="309">
        <f>IF(OR('Sch D. Workings'!D789="",$D$7&lt;=I$7,M795=0),0,(IF(H795='Sch D. Workings'!$D$12,"Exceeded Cap",IF((SUMIFS('Sch A. Input'!H787:CJ787,'Sch A. Input'!$H$14:$CJ$14,"Total",'Sch A. Input'!$H$13:$CJ$13,"&lt;="&amp;$O$7))&gt;'Sch D. Workings'!$D$12,MIN('Sch D. Workings'!T1796,'Sch D. Workings'!$D$12-H795),'Sch D. Workings'!T1796))))</f>
        <v>0</v>
      </c>
      <c r="O795" s="221">
        <f>'Sch D. Workings'!Y1796</f>
        <v>0</v>
      </c>
      <c r="P795" s="82">
        <f>IFERROR(LOOKUP('Sch D. Workings'!V1796,$C$10:$C$14,$B$10:$B$14),0)</f>
        <v>0</v>
      </c>
      <c r="Q795" s="99">
        <f>COUNTIFS('Sch D. Workings'!V1796,"&gt;"&amp;$D$14)</f>
        <v>0</v>
      </c>
      <c r="R795" s="85"/>
      <c r="S795" s="78">
        <f>'Sch D. Workings'!AA1796</f>
        <v>0</v>
      </c>
      <c r="T795" s="309">
        <f>IF(OR('Sch D. Workings'!D789="",$D$7&lt;=O$7,S795=0),0,IF(OR(N795="Exceeded Cap",SUM(H795,N795)='Sch D. Workings'!$D$12),"Exceeded cap",IF((SUMIFS('Sch A. Input'!H787:CJ787,'Sch A. Input'!$H$14:$CJ$14,"Total",'Sch A. Input'!$H$13:$CJ$13,"&lt;="&amp;$U$7))&gt;'Sch D. Workings'!$D$12,MIN('Sch D. Workings'!AD1796,'Sch D. Workings'!$D$12-N795-H795),'Sch D. Workings'!AD1796)))</f>
        <v>0</v>
      </c>
      <c r="U795" s="221">
        <f>'Sch D. Workings'!AI1796</f>
        <v>0</v>
      </c>
      <c r="V795" s="82">
        <f>IFERROR(LOOKUP('Sch D. Workings'!AF1796,$C$10:$C$14,$B$10:$B$14),0)</f>
        <v>0</v>
      </c>
      <c r="W795" s="99">
        <f>COUNTIFS('Sch D. Workings'!AF1796,"&gt;"&amp;$D$14)</f>
        <v>0</v>
      </c>
      <c r="X795" s="85"/>
      <c r="Y795" s="78">
        <f>'Sch D. Workings'!AK1796</f>
        <v>0</v>
      </c>
      <c r="Z795" s="309">
        <f>IF(OR('Sch D. Workings'!D789="",$D$7&lt;=U$7,Y795=0),0,IF(OR(T795="Exceeded Cap",N795="Exceeded Cap",SUM(H795,N795,T795)='Sch D. Workings'!$D$12),"Exceeded Cap",IF((SUMIFS('Sch A. Input'!H787:CJ787,'Sch A. Input'!$H$14:$CJ$14,"Total",'Sch A. Input'!$H$13:$CJ$13,"&lt;="&amp;$AA$7))&gt;'Sch D. Workings'!$D$12,MIN('Sch D. Workings'!AN1796,'Sch D. Workings'!$D$12-N795-T795-H795),'Sch D. Workings'!AN1796)))</f>
        <v>0</v>
      </c>
      <c r="AA795" s="221">
        <f>'Sch D. Workings'!AS1796</f>
        <v>0</v>
      </c>
      <c r="AB795" s="82">
        <f>IFERROR(LOOKUP('Sch D. Workings'!AP1796,$C$10:$C$14,$B$10:$B$14),0)</f>
        <v>0</v>
      </c>
      <c r="AC795" s="99">
        <f>COUNTIFS('Sch D. Workings'!AP1796,"&gt;"&amp;$D$14)</f>
        <v>0</v>
      </c>
    </row>
    <row r="796" spans="3:29" x14ac:dyDescent="0.35">
      <c r="C796" s="81" t="str">
        <f>IF('Sch A. Input'!B788="","",'Sch A. Input'!B788)</f>
        <v/>
      </c>
      <c r="D796" s="81" t="str">
        <f>IF('Sch A. Input'!C788="","",'Sch A. Input'!C788)</f>
        <v/>
      </c>
      <c r="E796" s="85"/>
      <c r="F796" s="85"/>
      <c r="G796" s="99">
        <f>'Sch D. Workings'!G1797</f>
        <v>0</v>
      </c>
      <c r="H796" s="310">
        <f>IF(OR('Sch D. Workings'!D790="",G796=0),0,(IF((SUMIFS('Sch A. Input'!H788:CJ788,'Sch A. Input'!$H$14:$CJ$14,"Total",'Sch A. Input'!$H$13:$CJ$13,"&lt;="&amp;$I$7))&gt;'Sch D. Workings'!$D$12,MIN('Sch D. Workings'!J1797,'Sch D. Workings'!$D$12),'Sch D. Workings'!J1797)))</f>
        <v>0</v>
      </c>
      <c r="I796" s="221">
        <f>'Sch D. Workings'!O1797</f>
        <v>0</v>
      </c>
      <c r="J796" s="82">
        <f>IFERROR(LOOKUP('Sch D. Workings'!L1797,$C$10:$C$14,$B$10:$B$14),0)</f>
        <v>0</v>
      </c>
      <c r="K796" s="99">
        <f>COUNTIFS('Sch D. Workings'!L1797,"&gt;"&amp;$D$14)</f>
        <v>0</v>
      </c>
      <c r="L796" s="300"/>
      <c r="M796" s="78">
        <f>'Sch D. Workings'!Q1797</f>
        <v>0</v>
      </c>
      <c r="N796" s="309">
        <f>IF(OR('Sch D. Workings'!D790="",$D$7&lt;=I$7,M796=0),0,(IF(H796='Sch D. Workings'!$D$12,"Exceeded Cap",IF((SUMIFS('Sch A. Input'!H788:CJ788,'Sch A. Input'!$H$14:$CJ$14,"Total",'Sch A. Input'!$H$13:$CJ$13,"&lt;="&amp;$O$7))&gt;'Sch D. Workings'!$D$12,MIN('Sch D. Workings'!T1797,'Sch D. Workings'!$D$12-H796),'Sch D. Workings'!T1797))))</f>
        <v>0</v>
      </c>
      <c r="O796" s="221">
        <f>'Sch D. Workings'!Y1797</f>
        <v>0</v>
      </c>
      <c r="P796" s="82">
        <f>IFERROR(LOOKUP('Sch D. Workings'!V1797,$C$10:$C$14,$B$10:$B$14),0)</f>
        <v>0</v>
      </c>
      <c r="Q796" s="99">
        <f>COUNTIFS('Sch D. Workings'!V1797,"&gt;"&amp;$D$14)</f>
        <v>0</v>
      </c>
      <c r="R796" s="85"/>
      <c r="S796" s="78">
        <f>'Sch D. Workings'!AA1797</f>
        <v>0</v>
      </c>
      <c r="T796" s="309">
        <f>IF(OR('Sch D. Workings'!D790="",$D$7&lt;=O$7,S796=0),0,IF(OR(N796="Exceeded Cap",SUM(H796,N796)='Sch D. Workings'!$D$12),"Exceeded cap",IF((SUMIFS('Sch A. Input'!H788:CJ788,'Sch A. Input'!$H$14:$CJ$14,"Total",'Sch A. Input'!$H$13:$CJ$13,"&lt;="&amp;$U$7))&gt;'Sch D. Workings'!$D$12,MIN('Sch D. Workings'!AD1797,'Sch D. Workings'!$D$12-N796-H796),'Sch D. Workings'!AD1797)))</f>
        <v>0</v>
      </c>
      <c r="U796" s="221">
        <f>'Sch D. Workings'!AI1797</f>
        <v>0</v>
      </c>
      <c r="V796" s="82">
        <f>IFERROR(LOOKUP('Sch D. Workings'!AF1797,$C$10:$C$14,$B$10:$B$14),0)</f>
        <v>0</v>
      </c>
      <c r="W796" s="99">
        <f>COUNTIFS('Sch D. Workings'!AF1797,"&gt;"&amp;$D$14)</f>
        <v>0</v>
      </c>
      <c r="X796" s="85"/>
      <c r="Y796" s="78">
        <f>'Sch D. Workings'!AK1797</f>
        <v>0</v>
      </c>
      <c r="Z796" s="309">
        <f>IF(OR('Sch D. Workings'!D790="",$D$7&lt;=U$7,Y796=0),0,IF(OR(T796="Exceeded Cap",N796="Exceeded Cap",SUM(H796,N796,T796)='Sch D. Workings'!$D$12),"Exceeded Cap",IF((SUMIFS('Sch A. Input'!H788:CJ788,'Sch A. Input'!$H$14:$CJ$14,"Total",'Sch A. Input'!$H$13:$CJ$13,"&lt;="&amp;$AA$7))&gt;'Sch D. Workings'!$D$12,MIN('Sch D. Workings'!AN1797,'Sch D. Workings'!$D$12-N796-T796-H796),'Sch D. Workings'!AN1797)))</f>
        <v>0</v>
      </c>
      <c r="AA796" s="221">
        <f>'Sch D. Workings'!AS1797</f>
        <v>0</v>
      </c>
      <c r="AB796" s="82">
        <f>IFERROR(LOOKUP('Sch D. Workings'!AP1797,$C$10:$C$14,$B$10:$B$14),0)</f>
        <v>0</v>
      </c>
      <c r="AC796" s="99">
        <f>COUNTIFS('Sch D. Workings'!AP1797,"&gt;"&amp;$D$14)</f>
        <v>0</v>
      </c>
    </row>
    <row r="797" spans="3:29" x14ac:dyDescent="0.35">
      <c r="C797" s="81" t="str">
        <f>IF('Sch A. Input'!B789="","",'Sch A. Input'!B789)</f>
        <v/>
      </c>
      <c r="D797" s="81" t="str">
        <f>IF('Sch A. Input'!C789="","",'Sch A. Input'!C789)</f>
        <v/>
      </c>
      <c r="E797" s="85"/>
      <c r="F797" s="85"/>
      <c r="G797" s="99">
        <f>'Sch D. Workings'!G1798</f>
        <v>0</v>
      </c>
      <c r="H797" s="310">
        <f>IF(OR('Sch D. Workings'!D791="",G797=0),0,(IF((SUMIFS('Sch A. Input'!H789:CJ789,'Sch A. Input'!$H$14:$CJ$14,"Total",'Sch A. Input'!$H$13:$CJ$13,"&lt;="&amp;$I$7))&gt;'Sch D. Workings'!$D$12,MIN('Sch D. Workings'!J1798,'Sch D. Workings'!$D$12),'Sch D. Workings'!J1798)))</f>
        <v>0</v>
      </c>
      <c r="I797" s="221">
        <f>'Sch D. Workings'!O1798</f>
        <v>0</v>
      </c>
      <c r="J797" s="82">
        <f>IFERROR(LOOKUP('Sch D. Workings'!L1798,$C$10:$C$14,$B$10:$B$14),0)</f>
        <v>0</v>
      </c>
      <c r="K797" s="99">
        <f>COUNTIFS('Sch D. Workings'!L1798,"&gt;"&amp;$D$14)</f>
        <v>0</v>
      </c>
      <c r="L797" s="300"/>
      <c r="M797" s="78">
        <f>'Sch D. Workings'!Q1798</f>
        <v>0</v>
      </c>
      <c r="N797" s="309">
        <f>IF(OR('Sch D. Workings'!D791="",$D$7&lt;=I$7,M797=0),0,(IF(H797='Sch D. Workings'!$D$12,"Exceeded Cap",IF((SUMIFS('Sch A. Input'!H789:CJ789,'Sch A. Input'!$H$14:$CJ$14,"Total",'Sch A. Input'!$H$13:$CJ$13,"&lt;="&amp;$O$7))&gt;'Sch D. Workings'!$D$12,MIN('Sch D. Workings'!T1798,'Sch D. Workings'!$D$12-H797),'Sch D. Workings'!T1798))))</f>
        <v>0</v>
      </c>
      <c r="O797" s="221">
        <f>'Sch D. Workings'!Y1798</f>
        <v>0</v>
      </c>
      <c r="P797" s="82">
        <f>IFERROR(LOOKUP('Sch D. Workings'!V1798,$C$10:$C$14,$B$10:$B$14),0)</f>
        <v>0</v>
      </c>
      <c r="Q797" s="99">
        <f>COUNTIFS('Sch D. Workings'!V1798,"&gt;"&amp;$D$14)</f>
        <v>0</v>
      </c>
      <c r="R797" s="85"/>
      <c r="S797" s="78">
        <f>'Sch D. Workings'!AA1798</f>
        <v>0</v>
      </c>
      <c r="T797" s="309">
        <f>IF(OR('Sch D. Workings'!D791="",$D$7&lt;=O$7,S797=0),0,IF(OR(N797="Exceeded Cap",SUM(H797,N797)='Sch D. Workings'!$D$12),"Exceeded cap",IF((SUMIFS('Sch A. Input'!H789:CJ789,'Sch A. Input'!$H$14:$CJ$14,"Total",'Sch A. Input'!$H$13:$CJ$13,"&lt;="&amp;$U$7))&gt;'Sch D. Workings'!$D$12,MIN('Sch D. Workings'!AD1798,'Sch D. Workings'!$D$12-N797-H797),'Sch D. Workings'!AD1798)))</f>
        <v>0</v>
      </c>
      <c r="U797" s="221">
        <f>'Sch D. Workings'!AI1798</f>
        <v>0</v>
      </c>
      <c r="V797" s="82">
        <f>IFERROR(LOOKUP('Sch D. Workings'!AF1798,$C$10:$C$14,$B$10:$B$14),0)</f>
        <v>0</v>
      </c>
      <c r="W797" s="99">
        <f>COUNTIFS('Sch D. Workings'!AF1798,"&gt;"&amp;$D$14)</f>
        <v>0</v>
      </c>
      <c r="X797" s="85"/>
      <c r="Y797" s="78">
        <f>'Sch D. Workings'!AK1798</f>
        <v>0</v>
      </c>
      <c r="Z797" s="309">
        <f>IF(OR('Sch D. Workings'!D791="",$D$7&lt;=U$7,Y797=0),0,IF(OR(T797="Exceeded Cap",N797="Exceeded Cap",SUM(H797,N797,T797)='Sch D. Workings'!$D$12),"Exceeded Cap",IF((SUMIFS('Sch A. Input'!H789:CJ789,'Sch A. Input'!$H$14:$CJ$14,"Total",'Sch A. Input'!$H$13:$CJ$13,"&lt;="&amp;$AA$7))&gt;'Sch D. Workings'!$D$12,MIN('Sch D. Workings'!AN1798,'Sch D. Workings'!$D$12-N797-T797-H797),'Sch D. Workings'!AN1798)))</f>
        <v>0</v>
      </c>
      <c r="AA797" s="221">
        <f>'Sch D. Workings'!AS1798</f>
        <v>0</v>
      </c>
      <c r="AB797" s="82">
        <f>IFERROR(LOOKUP('Sch D. Workings'!AP1798,$C$10:$C$14,$B$10:$B$14),0)</f>
        <v>0</v>
      </c>
      <c r="AC797" s="99">
        <f>COUNTIFS('Sch D. Workings'!AP1798,"&gt;"&amp;$D$14)</f>
        <v>0</v>
      </c>
    </row>
    <row r="798" spans="3:29" x14ac:dyDescent="0.35">
      <c r="C798" s="81" t="str">
        <f>IF('Sch A. Input'!B790="","",'Sch A. Input'!B790)</f>
        <v/>
      </c>
      <c r="D798" s="81" t="str">
        <f>IF('Sch A. Input'!C790="","",'Sch A. Input'!C790)</f>
        <v/>
      </c>
      <c r="E798" s="85"/>
      <c r="F798" s="85"/>
      <c r="G798" s="99">
        <f>'Sch D. Workings'!G1799</f>
        <v>0</v>
      </c>
      <c r="H798" s="310">
        <f>IF(OR('Sch D. Workings'!D792="",G798=0),0,(IF((SUMIFS('Sch A. Input'!H790:CJ790,'Sch A. Input'!$H$14:$CJ$14,"Total",'Sch A. Input'!$H$13:$CJ$13,"&lt;="&amp;$I$7))&gt;'Sch D. Workings'!$D$12,MIN('Sch D. Workings'!J1799,'Sch D. Workings'!$D$12),'Sch D. Workings'!J1799)))</f>
        <v>0</v>
      </c>
      <c r="I798" s="221">
        <f>'Sch D. Workings'!O1799</f>
        <v>0</v>
      </c>
      <c r="J798" s="82">
        <f>IFERROR(LOOKUP('Sch D. Workings'!L1799,$C$10:$C$14,$B$10:$B$14),0)</f>
        <v>0</v>
      </c>
      <c r="K798" s="99">
        <f>COUNTIFS('Sch D. Workings'!L1799,"&gt;"&amp;$D$14)</f>
        <v>0</v>
      </c>
      <c r="L798" s="300"/>
      <c r="M798" s="78">
        <f>'Sch D. Workings'!Q1799</f>
        <v>0</v>
      </c>
      <c r="N798" s="309">
        <f>IF(OR('Sch D. Workings'!D792="",$D$7&lt;=I$7,M798=0),0,(IF(H798='Sch D. Workings'!$D$12,"Exceeded Cap",IF((SUMIFS('Sch A. Input'!H790:CJ790,'Sch A. Input'!$H$14:$CJ$14,"Total",'Sch A. Input'!$H$13:$CJ$13,"&lt;="&amp;$O$7))&gt;'Sch D. Workings'!$D$12,MIN('Sch D. Workings'!T1799,'Sch D. Workings'!$D$12-H798),'Sch D. Workings'!T1799))))</f>
        <v>0</v>
      </c>
      <c r="O798" s="221">
        <f>'Sch D. Workings'!Y1799</f>
        <v>0</v>
      </c>
      <c r="P798" s="82">
        <f>IFERROR(LOOKUP('Sch D. Workings'!V1799,$C$10:$C$14,$B$10:$B$14),0)</f>
        <v>0</v>
      </c>
      <c r="Q798" s="99">
        <f>COUNTIFS('Sch D. Workings'!V1799,"&gt;"&amp;$D$14)</f>
        <v>0</v>
      </c>
      <c r="R798" s="85"/>
      <c r="S798" s="78">
        <f>'Sch D. Workings'!AA1799</f>
        <v>0</v>
      </c>
      <c r="T798" s="309">
        <f>IF(OR('Sch D. Workings'!D792="",$D$7&lt;=O$7,S798=0),0,IF(OR(N798="Exceeded Cap",SUM(H798,N798)='Sch D. Workings'!$D$12),"Exceeded cap",IF((SUMIFS('Sch A. Input'!H790:CJ790,'Sch A. Input'!$H$14:$CJ$14,"Total",'Sch A. Input'!$H$13:$CJ$13,"&lt;="&amp;$U$7))&gt;'Sch D. Workings'!$D$12,MIN('Sch D. Workings'!AD1799,'Sch D. Workings'!$D$12-N798-H798),'Sch D. Workings'!AD1799)))</f>
        <v>0</v>
      </c>
      <c r="U798" s="221">
        <f>'Sch D. Workings'!AI1799</f>
        <v>0</v>
      </c>
      <c r="V798" s="82">
        <f>IFERROR(LOOKUP('Sch D. Workings'!AF1799,$C$10:$C$14,$B$10:$B$14),0)</f>
        <v>0</v>
      </c>
      <c r="W798" s="99">
        <f>COUNTIFS('Sch D. Workings'!AF1799,"&gt;"&amp;$D$14)</f>
        <v>0</v>
      </c>
      <c r="X798" s="85"/>
      <c r="Y798" s="78">
        <f>'Sch D. Workings'!AK1799</f>
        <v>0</v>
      </c>
      <c r="Z798" s="309">
        <f>IF(OR('Sch D. Workings'!D792="",$D$7&lt;=U$7,Y798=0),0,IF(OR(T798="Exceeded Cap",N798="Exceeded Cap",SUM(H798,N798,T798)='Sch D. Workings'!$D$12),"Exceeded Cap",IF((SUMIFS('Sch A. Input'!H790:CJ790,'Sch A. Input'!$H$14:$CJ$14,"Total",'Sch A. Input'!$H$13:$CJ$13,"&lt;="&amp;$AA$7))&gt;'Sch D. Workings'!$D$12,MIN('Sch D. Workings'!AN1799,'Sch D. Workings'!$D$12-N798-T798-H798),'Sch D. Workings'!AN1799)))</f>
        <v>0</v>
      </c>
      <c r="AA798" s="221">
        <f>'Sch D. Workings'!AS1799</f>
        <v>0</v>
      </c>
      <c r="AB798" s="82">
        <f>IFERROR(LOOKUP('Sch D. Workings'!AP1799,$C$10:$C$14,$B$10:$B$14),0)</f>
        <v>0</v>
      </c>
      <c r="AC798" s="99">
        <f>COUNTIFS('Sch D. Workings'!AP1799,"&gt;"&amp;$D$14)</f>
        <v>0</v>
      </c>
    </row>
    <row r="799" spans="3:29" x14ac:dyDescent="0.35">
      <c r="C799" s="81" t="str">
        <f>IF('Sch A. Input'!B791="","",'Sch A. Input'!B791)</f>
        <v/>
      </c>
      <c r="D799" s="81" t="str">
        <f>IF('Sch A. Input'!C791="","",'Sch A. Input'!C791)</f>
        <v/>
      </c>
      <c r="E799" s="85"/>
      <c r="F799" s="85"/>
      <c r="G799" s="99">
        <f>'Sch D. Workings'!G1800</f>
        <v>0</v>
      </c>
      <c r="H799" s="310">
        <f>IF(OR('Sch D. Workings'!D793="",G799=0),0,(IF((SUMIFS('Sch A. Input'!H791:CJ791,'Sch A. Input'!$H$14:$CJ$14,"Total",'Sch A. Input'!$H$13:$CJ$13,"&lt;="&amp;$I$7))&gt;'Sch D. Workings'!$D$12,MIN('Sch D. Workings'!J1800,'Sch D. Workings'!$D$12),'Sch D. Workings'!J1800)))</f>
        <v>0</v>
      </c>
      <c r="I799" s="221">
        <f>'Sch D. Workings'!O1800</f>
        <v>0</v>
      </c>
      <c r="J799" s="82">
        <f>IFERROR(LOOKUP('Sch D. Workings'!L1800,$C$10:$C$14,$B$10:$B$14),0)</f>
        <v>0</v>
      </c>
      <c r="K799" s="99">
        <f>COUNTIFS('Sch D. Workings'!L1800,"&gt;"&amp;$D$14)</f>
        <v>0</v>
      </c>
      <c r="L799" s="300"/>
      <c r="M799" s="78">
        <f>'Sch D. Workings'!Q1800</f>
        <v>0</v>
      </c>
      <c r="N799" s="309">
        <f>IF(OR('Sch D. Workings'!D793="",$D$7&lt;=I$7,M799=0),0,(IF(H799='Sch D. Workings'!$D$12,"Exceeded Cap",IF((SUMIFS('Sch A. Input'!H791:CJ791,'Sch A. Input'!$H$14:$CJ$14,"Total",'Sch A. Input'!$H$13:$CJ$13,"&lt;="&amp;$O$7))&gt;'Sch D. Workings'!$D$12,MIN('Sch D. Workings'!T1800,'Sch D. Workings'!$D$12-H799),'Sch D. Workings'!T1800))))</f>
        <v>0</v>
      </c>
      <c r="O799" s="221">
        <f>'Sch D. Workings'!Y1800</f>
        <v>0</v>
      </c>
      <c r="P799" s="82">
        <f>IFERROR(LOOKUP('Sch D. Workings'!V1800,$C$10:$C$14,$B$10:$B$14),0)</f>
        <v>0</v>
      </c>
      <c r="Q799" s="99">
        <f>COUNTIFS('Sch D. Workings'!V1800,"&gt;"&amp;$D$14)</f>
        <v>0</v>
      </c>
      <c r="R799" s="85"/>
      <c r="S799" s="78">
        <f>'Sch D. Workings'!AA1800</f>
        <v>0</v>
      </c>
      <c r="T799" s="309">
        <f>IF(OR('Sch D. Workings'!D793="",$D$7&lt;=O$7,S799=0),0,IF(OR(N799="Exceeded Cap",SUM(H799,N799)='Sch D. Workings'!$D$12),"Exceeded cap",IF((SUMIFS('Sch A. Input'!H791:CJ791,'Sch A. Input'!$H$14:$CJ$14,"Total",'Sch A. Input'!$H$13:$CJ$13,"&lt;="&amp;$U$7))&gt;'Sch D. Workings'!$D$12,MIN('Sch D. Workings'!AD1800,'Sch D. Workings'!$D$12-N799-H799),'Sch D. Workings'!AD1800)))</f>
        <v>0</v>
      </c>
      <c r="U799" s="221">
        <f>'Sch D. Workings'!AI1800</f>
        <v>0</v>
      </c>
      <c r="V799" s="82">
        <f>IFERROR(LOOKUP('Sch D. Workings'!AF1800,$C$10:$C$14,$B$10:$B$14),0)</f>
        <v>0</v>
      </c>
      <c r="W799" s="99">
        <f>COUNTIFS('Sch D. Workings'!AF1800,"&gt;"&amp;$D$14)</f>
        <v>0</v>
      </c>
      <c r="X799" s="85"/>
      <c r="Y799" s="78">
        <f>'Sch D. Workings'!AK1800</f>
        <v>0</v>
      </c>
      <c r="Z799" s="309">
        <f>IF(OR('Sch D. Workings'!D793="",$D$7&lt;=U$7,Y799=0),0,IF(OR(T799="Exceeded Cap",N799="Exceeded Cap",SUM(H799,N799,T799)='Sch D. Workings'!$D$12),"Exceeded Cap",IF((SUMIFS('Sch A. Input'!H791:CJ791,'Sch A. Input'!$H$14:$CJ$14,"Total",'Sch A. Input'!$H$13:$CJ$13,"&lt;="&amp;$AA$7))&gt;'Sch D. Workings'!$D$12,MIN('Sch D. Workings'!AN1800,'Sch D. Workings'!$D$12-N799-T799-H799),'Sch D. Workings'!AN1800)))</f>
        <v>0</v>
      </c>
      <c r="AA799" s="221">
        <f>'Sch D. Workings'!AS1800</f>
        <v>0</v>
      </c>
      <c r="AB799" s="82">
        <f>IFERROR(LOOKUP('Sch D. Workings'!AP1800,$C$10:$C$14,$B$10:$B$14),0)</f>
        <v>0</v>
      </c>
      <c r="AC799" s="99">
        <f>COUNTIFS('Sch D. Workings'!AP1800,"&gt;"&amp;$D$14)</f>
        <v>0</v>
      </c>
    </row>
    <row r="800" spans="3:29" x14ac:dyDescent="0.35">
      <c r="C800" s="81" t="str">
        <f>IF('Sch A. Input'!B792="","",'Sch A. Input'!B792)</f>
        <v/>
      </c>
      <c r="D800" s="81" t="str">
        <f>IF('Sch A. Input'!C792="","",'Sch A. Input'!C792)</f>
        <v/>
      </c>
      <c r="E800" s="85"/>
      <c r="F800" s="85"/>
      <c r="G800" s="99">
        <f>'Sch D. Workings'!G1801</f>
        <v>0</v>
      </c>
      <c r="H800" s="310">
        <f>IF(OR('Sch D. Workings'!D794="",G800=0),0,(IF((SUMIFS('Sch A. Input'!H792:CJ792,'Sch A. Input'!$H$14:$CJ$14,"Total",'Sch A. Input'!$H$13:$CJ$13,"&lt;="&amp;$I$7))&gt;'Sch D. Workings'!$D$12,MIN('Sch D. Workings'!J1801,'Sch D. Workings'!$D$12),'Sch D. Workings'!J1801)))</f>
        <v>0</v>
      </c>
      <c r="I800" s="221">
        <f>'Sch D. Workings'!O1801</f>
        <v>0</v>
      </c>
      <c r="J800" s="82">
        <f>IFERROR(LOOKUP('Sch D. Workings'!L1801,$C$10:$C$14,$B$10:$B$14),0)</f>
        <v>0</v>
      </c>
      <c r="K800" s="99">
        <f>COUNTIFS('Sch D. Workings'!L1801,"&gt;"&amp;$D$14)</f>
        <v>0</v>
      </c>
      <c r="L800" s="300"/>
      <c r="M800" s="78">
        <f>'Sch D. Workings'!Q1801</f>
        <v>0</v>
      </c>
      <c r="N800" s="309">
        <f>IF(OR('Sch D. Workings'!D794="",$D$7&lt;=I$7,M800=0),0,(IF(H800='Sch D. Workings'!$D$12,"Exceeded Cap",IF((SUMIFS('Sch A. Input'!H792:CJ792,'Sch A. Input'!$H$14:$CJ$14,"Total",'Sch A. Input'!$H$13:$CJ$13,"&lt;="&amp;$O$7))&gt;'Sch D. Workings'!$D$12,MIN('Sch D. Workings'!T1801,'Sch D. Workings'!$D$12-H800),'Sch D. Workings'!T1801))))</f>
        <v>0</v>
      </c>
      <c r="O800" s="221">
        <f>'Sch D. Workings'!Y1801</f>
        <v>0</v>
      </c>
      <c r="P800" s="82">
        <f>IFERROR(LOOKUP('Sch D. Workings'!V1801,$C$10:$C$14,$B$10:$B$14),0)</f>
        <v>0</v>
      </c>
      <c r="Q800" s="99">
        <f>COUNTIFS('Sch D. Workings'!V1801,"&gt;"&amp;$D$14)</f>
        <v>0</v>
      </c>
      <c r="R800" s="85"/>
      <c r="S800" s="78">
        <f>'Sch D. Workings'!AA1801</f>
        <v>0</v>
      </c>
      <c r="T800" s="309">
        <f>IF(OR('Sch D. Workings'!D794="",$D$7&lt;=O$7,S800=0),0,IF(OR(N800="Exceeded Cap",SUM(H800,N800)='Sch D. Workings'!$D$12),"Exceeded cap",IF((SUMIFS('Sch A. Input'!H792:CJ792,'Sch A. Input'!$H$14:$CJ$14,"Total",'Sch A. Input'!$H$13:$CJ$13,"&lt;="&amp;$U$7))&gt;'Sch D. Workings'!$D$12,MIN('Sch D. Workings'!AD1801,'Sch D. Workings'!$D$12-N800-H800),'Sch D. Workings'!AD1801)))</f>
        <v>0</v>
      </c>
      <c r="U800" s="221">
        <f>'Sch D. Workings'!AI1801</f>
        <v>0</v>
      </c>
      <c r="V800" s="82">
        <f>IFERROR(LOOKUP('Sch D. Workings'!AF1801,$C$10:$C$14,$B$10:$B$14),0)</f>
        <v>0</v>
      </c>
      <c r="W800" s="99">
        <f>COUNTIFS('Sch D. Workings'!AF1801,"&gt;"&amp;$D$14)</f>
        <v>0</v>
      </c>
      <c r="X800" s="85"/>
      <c r="Y800" s="78">
        <f>'Sch D. Workings'!AK1801</f>
        <v>0</v>
      </c>
      <c r="Z800" s="309">
        <f>IF(OR('Sch D. Workings'!D794="",$D$7&lt;=U$7,Y800=0),0,IF(OR(T800="Exceeded Cap",N800="Exceeded Cap",SUM(H800,N800,T800)='Sch D. Workings'!$D$12),"Exceeded Cap",IF((SUMIFS('Sch A. Input'!H792:CJ792,'Sch A. Input'!$H$14:$CJ$14,"Total",'Sch A. Input'!$H$13:$CJ$13,"&lt;="&amp;$AA$7))&gt;'Sch D. Workings'!$D$12,MIN('Sch D. Workings'!AN1801,'Sch D. Workings'!$D$12-N800-T800-H800),'Sch D. Workings'!AN1801)))</f>
        <v>0</v>
      </c>
      <c r="AA800" s="221">
        <f>'Sch D. Workings'!AS1801</f>
        <v>0</v>
      </c>
      <c r="AB800" s="82">
        <f>IFERROR(LOOKUP('Sch D. Workings'!AP1801,$C$10:$C$14,$B$10:$B$14),0)</f>
        <v>0</v>
      </c>
      <c r="AC800" s="99">
        <f>COUNTIFS('Sch D. Workings'!AP1801,"&gt;"&amp;$D$14)</f>
        <v>0</v>
      </c>
    </row>
    <row r="801" spans="3:29" x14ac:dyDescent="0.35">
      <c r="C801" s="81" t="str">
        <f>IF('Sch A. Input'!B793="","",'Sch A. Input'!B793)</f>
        <v/>
      </c>
      <c r="D801" s="81" t="str">
        <f>IF('Sch A. Input'!C793="","",'Sch A. Input'!C793)</f>
        <v/>
      </c>
      <c r="E801" s="85"/>
      <c r="F801" s="85"/>
      <c r="G801" s="99">
        <f>'Sch D. Workings'!G1802</f>
        <v>0</v>
      </c>
      <c r="H801" s="310">
        <f>IF(OR('Sch D. Workings'!D795="",G801=0),0,(IF((SUMIFS('Sch A. Input'!H793:CJ793,'Sch A. Input'!$H$14:$CJ$14,"Total",'Sch A. Input'!$H$13:$CJ$13,"&lt;="&amp;$I$7))&gt;'Sch D. Workings'!$D$12,MIN('Sch D. Workings'!J1802,'Sch D. Workings'!$D$12),'Sch D. Workings'!J1802)))</f>
        <v>0</v>
      </c>
      <c r="I801" s="221">
        <f>'Sch D. Workings'!O1802</f>
        <v>0</v>
      </c>
      <c r="J801" s="82">
        <f>IFERROR(LOOKUP('Sch D. Workings'!L1802,$C$10:$C$14,$B$10:$B$14),0)</f>
        <v>0</v>
      </c>
      <c r="K801" s="99">
        <f>COUNTIFS('Sch D. Workings'!L1802,"&gt;"&amp;$D$14)</f>
        <v>0</v>
      </c>
      <c r="L801" s="300"/>
      <c r="M801" s="78">
        <f>'Sch D. Workings'!Q1802</f>
        <v>0</v>
      </c>
      <c r="N801" s="309">
        <f>IF(OR('Sch D. Workings'!D795="",$D$7&lt;=I$7,M801=0),0,(IF(H801='Sch D. Workings'!$D$12,"Exceeded Cap",IF((SUMIFS('Sch A. Input'!H793:CJ793,'Sch A. Input'!$H$14:$CJ$14,"Total",'Sch A. Input'!$H$13:$CJ$13,"&lt;="&amp;$O$7))&gt;'Sch D. Workings'!$D$12,MIN('Sch D. Workings'!T1802,'Sch D. Workings'!$D$12-H801),'Sch D. Workings'!T1802))))</f>
        <v>0</v>
      </c>
      <c r="O801" s="221">
        <f>'Sch D. Workings'!Y1802</f>
        <v>0</v>
      </c>
      <c r="P801" s="82">
        <f>IFERROR(LOOKUP('Sch D. Workings'!V1802,$C$10:$C$14,$B$10:$B$14),0)</f>
        <v>0</v>
      </c>
      <c r="Q801" s="99">
        <f>COUNTIFS('Sch D. Workings'!V1802,"&gt;"&amp;$D$14)</f>
        <v>0</v>
      </c>
      <c r="R801" s="85"/>
      <c r="S801" s="78">
        <f>'Sch D. Workings'!AA1802</f>
        <v>0</v>
      </c>
      <c r="T801" s="309">
        <f>IF(OR('Sch D. Workings'!D795="",$D$7&lt;=O$7,S801=0),0,IF(OR(N801="Exceeded Cap",SUM(H801,N801)='Sch D. Workings'!$D$12),"Exceeded cap",IF((SUMIFS('Sch A. Input'!H793:CJ793,'Sch A. Input'!$H$14:$CJ$14,"Total",'Sch A. Input'!$H$13:$CJ$13,"&lt;="&amp;$U$7))&gt;'Sch D. Workings'!$D$12,MIN('Sch D. Workings'!AD1802,'Sch D. Workings'!$D$12-N801-H801),'Sch D. Workings'!AD1802)))</f>
        <v>0</v>
      </c>
      <c r="U801" s="221">
        <f>'Sch D. Workings'!AI1802</f>
        <v>0</v>
      </c>
      <c r="V801" s="82">
        <f>IFERROR(LOOKUP('Sch D. Workings'!AF1802,$C$10:$C$14,$B$10:$B$14),0)</f>
        <v>0</v>
      </c>
      <c r="W801" s="99">
        <f>COUNTIFS('Sch D. Workings'!AF1802,"&gt;"&amp;$D$14)</f>
        <v>0</v>
      </c>
      <c r="X801" s="85"/>
      <c r="Y801" s="78">
        <f>'Sch D. Workings'!AK1802</f>
        <v>0</v>
      </c>
      <c r="Z801" s="309">
        <f>IF(OR('Sch D. Workings'!D795="",$D$7&lt;=U$7,Y801=0),0,IF(OR(T801="Exceeded Cap",N801="Exceeded Cap",SUM(H801,N801,T801)='Sch D. Workings'!$D$12),"Exceeded Cap",IF((SUMIFS('Sch A. Input'!H793:CJ793,'Sch A. Input'!$H$14:$CJ$14,"Total",'Sch A. Input'!$H$13:$CJ$13,"&lt;="&amp;$AA$7))&gt;'Sch D. Workings'!$D$12,MIN('Sch D. Workings'!AN1802,'Sch D. Workings'!$D$12-N801-T801-H801),'Sch D. Workings'!AN1802)))</f>
        <v>0</v>
      </c>
      <c r="AA801" s="221">
        <f>'Sch D. Workings'!AS1802</f>
        <v>0</v>
      </c>
      <c r="AB801" s="82">
        <f>IFERROR(LOOKUP('Sch D. Workings'!AP1802,$C$10:$C$14,$B$10:$B$14),0)</f>
        <v>0</v>
      </c>
      <c r="AC801" s="99">
        <f>COUNTIFS('Sch D. Workings'!AP1802,"&gt;"&amp;$D$14)</f>
        <v>0</v>
      </c>
    </row>
    <row r="802" spans="3:29" x14ac:dyDescent="0.35">
      <c r="C802" s="81" t="str">
        <f>IF('Sch A. Input'!B794="","",'Sch A. Input'!B794)</f>
        <v/>
      </c>
      <c r="D802" s="81" t="str">
        <f>IF('Sch A. Input'!C794="","",'Sch A. Input'!C794)</f>
        <v/>
      </c>
      <c r="E802" s="85"/>
      <c r="F802" s="85"/>
      <c r="G802" s="99">
        <f>'Sch D. Workings'!G1803</f>
        <v>0</v>
      </c>
      <c r="H802" s="310">
        <f>IF(OR('Sch D. Workings'!D796="",G802=0),0,(IF((SUMIFS('Sch A. Input'!H794:CJ794,'Sch A. Input'!$H$14:$CJ$14,"Total",'Sch A. Input'!$H$13:$CJ$13,"&lt;="&amp;$I$7))&gt;'Sch D. Workings'!$D$12,MIN('Sch D. Workings'!J1803,'Sch D. Workings'!$D$12),'Sch D. Workings'!J1803)))</f>
        <v>0</v>
      </c>
      <c r="I802" s="221">
        <f>'Sch D. Workings'!O1803</f>
        <v>0</v>
      </c>
      <c r="J802" s="82">
        <f>IFERROR(LOOKUP('Sch D. Workings'!L1803,$C$10:$C$14,$B$10:$B$14),0)</f>
        <v>0</v>
      </c>
      <c r="K802" s="99">
        <f>COUNTIFS('Sch D. Workings'!L1803,"&gt;"&amp;$D$14)</f>
        <v>0</v>
      </c>
      <c r="L802" s="300"/>
      <c r="M802" s="78">
        <f>'Sch D. Workings'!Q1803</f>
        <v>0</v>
      </c>
      <c r="N802" s="309">
        <f>IF(OR('Sch D. Workings'!D796="",$D$7&lt;=I$7,M802=0),0,(IF(H802='Sch D. Workings'!$D$12,"Exceeded Cap",IF((SUMIFS('Sch A. Input'!H794:CJ794,'Sch A. Input'!$H$14:$CJ$14,"Total",'Sch A. Input'!$H$13:$CJ$13,"&lt;="&amp;$O$7))&gt;'Sch D. Workings'!$D$12,MIN('Sch D. Workings'!T1803,'Sch D. Workings'!$D$12-H802),'Sch D. Workings'!T1803))))</f>
        <v>0</v>
      </c>
      <c r="O802" s="221">
        <f>'Sch D. Workings'!Y1803</f>
        <v>0</v>
      </c>
      <c r="P802" s="82">
        <f>IFERROR(LOOKUP('Sch D. Workings'!V1803,$C$10:$C$14,$B$10:$B$14),0)</f>
        <v>0</v>
      </c>
      <c r="Q802" s="99">
        <f>COUNTIFS('Sch D. Workings'!V1803,"&gt;"&amp;$D$14)</f>
        <v>0</v>
      </c>
      <c r="R802" s="85"/>
      <c r="S802" s="78">
        <f>'Sch D. Workings'!AA1803</f>
        <v>0</v>
      </c>
      <c r="T802" s="309">
        <f>IF(OR('Sch D. Workings'!D796="",$D$7&lt;=O$7,S802=0),0,IF(OR(N802="Exceeded Cap",SUM(H802,N802)='Sch D. Workings'!$D$12),"Exceeded cap",IF((SUMIFS('Sch A. Input'!H794:CJ794,'Sch A. Input'!$H$14:$CJ$14,"Total",'Sch A. Input'!$H$13:$CJ$13,"&lt;="&amp;$U$7))&gt;'Sch D. Workings'!$D$12,MIN('Sch D. Workings'!AD1803,'Sch D. Workings'!$D$12-N802-H802),'Sch D. Workings'!AD1803)))</f>
        <v>0</v>
      </c>
      <c r="U802" s="221">
        <f>'Sch D. Workings'!AI1803</f>
        <v>0</v>
      </c>
      <c r="V802" s="82">
        <f>IFERROR(LOOKUP('Sch D. Workings'!AF1803,$C$10:$C$14,$B$10:$B$14),0)</f>
        <v>0</v>
      </c>
      <c r="W802" s="99">
        <f>COUNTIFS('Sch D. Workings'!AF1803,"&gt;"&amp;$D$14)</f>
        <v>0</v>
      </c>
      <c r="X802" s="85"/>
      <c r="Y802" s="78">
        <f>'Sch D. Workings'!AK1803</f>
        <v>0</v>
      </c>
      <c r="Z802" s="309">
        <f>IF(OR('Sch D. Workings'!D796="",$D$7&lt;=U$7,Y802=0),0,IF(OR(T802="Exceeded Cap",N802="Exceeded Cap",SUM(H802,N802,T802)='Sch D. Workings'!$D$12),"Exceeded Cap",IF((SUMIFS('Sch A. Input'!H794:CJ794,'Sch A. Input'!$H$14:$CJ$14,"Total",'Sch A. Input'!$H$13:$CJ$13,"&lt;="&amp;$AA$7))&gt;'Sch D. Workings'!$D$12,MIN('Sch D. Workings'!AN1803,'Sch D. Workings'!$D$12-N802-T802-H802),'Sch D. Workings'!AN1803)))</f>
        <v>0</v>
      </c>
      <c r="AA802" s="221">
        <f>'Sch D. Workings'!AS1803</f>
        <v>0</v>
      </c>
      <c r="AB802" s="82">
        <f>IFERROR(LOOKUP('Sch D. Workings'!AP1803,$C$10:$C$14,$B$10:$B$14),0)</f>
        <v>0</v>
      </c>
      <c r="AC802" s="99">
        <f>COUNTIFS('Sch D. Workings'!AP1803,"&gt;"&amp;$D$14)</f>
        <v>0</v>
      </c>
    </row>
    <row r="803" spans="3:29" x14ac:dyDescent="0.35">
      <c r="C803" s="81" t="str">
        <f>IF('Sch A. Input'!B795="","",'Sch A. Input'!B795)</f>
        <v/>
      </c>
      <c r="D803" s="81" t="str">
        <f>IF('Sch A. Input'!C795="","",'Sch A. Input'!C795)</f>
        <v/>
      </c>
      <c r="E803" s="85"/>
      <c r="F803" s="85"/>
      <c r="G803" s="99">
        <f>'Sch D. Workings'!G1804</f>
        <v>0</v>
      </c>
      <c r="H803" s="310">
        <f>IF(OR('Sch D. Workings'!D797="",G803=0),0,(IF((SUMIFS('Sch A. Input'!H795:CJ795,'Sch A. Input'!$H$14:$CJ$14,"Total",'Sch A. Input'!$H$13:$CJ$13,"&lt;="&amp;$I$7))&gt;'Sch D. Workings'!$D$12,MIN('Sch D. Workings'!J1804,'Sch D. Workings'!$D$12),'Sch D. Workings'!J1804)))</f>
        <v>0</v>
      </c>
      <c r="I803" s="221">
        <f>'Sch D. Workings'!O1804</f>
        <v>0</v>
      </c>
      <c r="J803" s="82">
        <f>IFERROR(LOOKUP('Sch D. Workings'!L1804,$C$10:$C$14,$B$10:$B$14),0)</f>
        <v>0</v>
      </c>
      <c r="K803" s="99">
        <f>COUNTIFS('Sch D. Workings'!L1804,"&gt;"&amp;$D$14)</f>
        <v>0</v>
      </c>
      <c r="L803" s="300"/>
      <c r="M803" s="78">
        <f>'Sch D. Workings'!Q1804</f>
        <v>0</v>
      </c>
      <c r="N803" s="309">
        <f>IF(OR('Sch D. Workings'!D797="",$D$7&lt;=I$7,M803=0),0,(IF(H803='Sch D. Workings'!$D$12,"Exceeded Cap",IF((SUMIFS('Sch A. Input'!H795:CJ795,'Sch A. Input'!$H$14:$CJ$14,"Total",'Sch A. Input'!$H$13:$CJ$13,"&lt;="&amp;$O$7))&gt;'Sch D. Workings'!$D$12,MIN('Sch D. Workings'!T1804,'Sch D. Workings'!$D$12-H803),'Sch D. Workings'!T1804))))</f>
        <v>0</v>
      </c>
      <c r="O803" s="221">
        <f>'Sch D. Workings'!Y1804</f>
        <v>0</v>
      </c>
      <c r="P803" s="82">
        <f>IFERROR(LOOKUP('Sch D. Workings'!V1804,$C$10:$C$14,$B$10:$B$14),0)</f>
        <v>0</v>
      </c>
      <c r="Q803" s="99">
        <f>COUNTIFS('Sch D. Workings'!V1804,"&gt;"&amp;$D$14)</f>
        <v>0</v>
      </c>
      <c r="R803" s="85"/>
      <c r="S803" s="78">
        <f>'Sch D. Workings'!AA1804</f>
        <v>0</v>
      </c>
      <c r="T803" s="309">
        <f>IF(OR('Sch D. Workings'!D797="",$D$7&lt;=O$7,S803=0),0,IF(OR(N803="Exceeded Cap",SUM(H803,N803)='Sch D. Workings'!$D$12),"Exceeded cap",IF((SUMIFS('Sch A. Input'!H795:CJ795,'Sch A. Input'!$H$14:$CJ$14,"Total",'Sch A. Input'!$H$13:$CJ$13,"&lt;="&amp;$U$7))&gt;'Sch D. Workings'!$D$12,MIN('Sch D. Workings'!AD1804,'Sch D. Workings'!$D$12-N803-H803),'Sch D. Workings'!AD1804)))</f>
        <v>0</v>
      </c>
      <c r="U803" s="221">
        <f>'Sch D. Workings'!AI1804</f>
        <v>0</v>
      </c>
      <c r="V803" s="82">
        <f>IFERROR(LOOKUP('Sch D. Workings'!AF1804,$C$10:$C$14,$B$10:$B$14),0)</f>
        <v>0</v>
      </c>
      <c r="W803" s="99">
        <f>COUNTIFS('Sch D. Workings'!AF1804,"&gt;"&amp;$D$14)</f>
        <v>0</v>
      </c>
      <c r="X803" s="85"/>
      <c r="Y803" s="78">
        <f>'Sch D. Workings'!AK1804</f>
        <v>0</v>
      </c>
      <c r="Z803" s="309">
        <f>IF(OR('Sch D. Workings'!D797="",$D$7&lt;=U$7,Y803=0),0,IF(OR(T803="Exceeded Cap",N803="Exceeded Cap",SUM(H803,N803,T803)='Sch D. Workings'!$D$12),"Exceeded Cap",IF((SUMIFS('Sch A. Input'!H795:CJ795,'Sch A. Input'!$H$14:$CJ$14,"Total",'Sch A. Input'!$H$13:$CJ$13,"&lt;="&amp;$AA$7))&gt;'Sch D. Workings'!$D$12,MIN('Sch D. Workings'!AN1804,'Sch D. Workings'!$D$12-N803-T803-H803),'Sch D. Workings'!AN1804)))</f>
        <v>0</v>
      </c>
      <c r="AA803" s="221">
        <f>'Sch D. Workings'!AS1804</f>
        <v>0</v>
      </c>
      <c r="AB803" s="82">
        <f>IFERROR(LOOKUP('Sch D. Workings'!AP1804,$C$10:$C$14,$B$10:$B$14),0)</f>
        <v>0</v>
      </c>
      <c r="AC803" s="99">
        <f>COUNTIFS('Sch D. Workings'!AP1804,"&gt;"&amp;$D$14)</f>
        <v>0</v>
      </c>
    </row>
    <row r="804" spans="3:29" x14ac:dyDescent="0.35">
      <c r="C804" s="81" t="str">
        <f>IF('Sch A. Input'!B796="","",'Sch A. Input'!B796)</f>
        <v/>
      </c>
      <c r="D804" s="81" t="str">
        <f>IF('Sch A. Input'!C796="","",'Sch A. Input'!C796)</f>
        <v/>
      </c>
      <c r="E804" s="85"/>
      <c r="F804" s="85"/>
      <c r="G804" s="99">
        <f>'Sch D. Workings'!G1805</f>
        <v>0</v>
      </c>
      <c r="H804" s="310">
        <f>IF(OR('Sch D. Workings'!D798="",G804=0),0,(IF((SUMIFS('Sch A. Input'!H796:CJ796,'Sch A. Input'!$H$14:$CJ$14,"Total",'Sch A. Input'!$H$13:$CJ$13,"&lt;="&amp;$I$7))&gt;'Sch D. Workings'!$D$12,MIN('Sch D. Workings'!J1805,'Sch D. Workings'!$D$12),'Sch D. Workings'!J1805)))</f>
        <v>0</v>
      </c>
      <c r="I804" s="221">
        <f>'Sch D. Workings'!O1805</f>
        <v>0</v>
      </c>
      <c r="J804" s="82">
        <f>IFERROR(LOOKUP('Sch D. Workings'!L1805,$C$10:$C$14,$B$10:$B$14),0)</f>
        <v>0</v>
      </c>
      <c r="K804" s="99">
        <f>COUNTIFS('Sch D. Workings'!L1805,"&gt;"&amp;$D$14)</f>
        <v>0</v>
      </c>
      <c r="L804" s="300"/>
      <c r="M804" s="78">
        <f>'Sch D. Workings'!Q1805</f>
        <v>0</v>
      </c>
      <c r="N804" s="309">
        <f>IF(OR('Sch D. Workings'!D798="",$D$7&lt;=I$7,M804=0),0,(IF(H804='Sch D. Workings'!$D$12,"Exceeded Cap",IF((SUMIFS('Sch A. Input'!H796:CJ796,'Sch A. Input'!$H$14:$CJ$14,"Total",'Sch A. Input'!$H$13:$CJ$13,"&lt;="&amp;$O$7))&gt;'Sch D. Workings'!$D$12,MIN('Sch D. Workings'!T1805,'Sch D. Workings'!$D$12-H804),'Sch D. Workings'!T1805))))</f>
        <v>0</v>
      </c>
      <c r="O804" s="221">
        <f>'Sch D. Workings'!Y1805</f>
        <v>0</v>
      </c>
      <c r="P804" s="82">
        <f>IFERROR(LOOKUP('Sch D. Workings'!V1805,$C$10:$C$14,$B$10:$B$14),0)</f>
        <v>0</v>
      </c>
      <c r="Q804" s="99">
        <f>COUNTIFS('Sch D. Workings'!V1805,"&gt;"&amp;$D$14)</f>
        <v>0</v>
      </c>
      <c r="R804" s="85"/>
      <c r="S804" s="78">
        <f>'Sch D. Workings'!AA1805</f>
        <v>0</v>
      </c>
      <c r="T804" s="309">
        <f>IF(OR('Sch D. Workings'!D798="",$D$7&lt;=O$7,S804=0),0,IF(OR(N804="Exceeded Cap",SUM(H804,N804)='Sch D. Workings'!$D$12),"Exceeded cap",IF((SUMIFS('Sch A. Input'!H796:CJ796,'Sch A. Input'!$H$14:$CJ$14,"Total",'Sch A. Input'!$H$13:$CJ$13,"&lt;="&amp;$U$7))&gt;'Sch D. Workings'!$D$12,MIN('Sch D. Workings'!AD1805,'Sch D. Workings'!$D$12-N804-H804),'Sch D. Workings'!AD1805)))</f>
        <v>0</v>
      </c>
      <c r="U804" s="221">
        <f>'Sch D. Workings'!AI1805</f>
        <v>0</v>
      </c>
      <c r="V804" s="82">
        <f>IFERROR(LOOKUP('Sch D. Workings'!AF1805,$C$10:$C$14,$B$10:$B$14),0)</f>
        <v>0</v>
      </c>
      <c r="W804" s="99">
        <f>COUNTIFS('Sch D. Workings'!AF1805,"&gt;"&amp;$D$14)</f>
        <v>0</v>
      </c>
      <c r="X804" s="85"/>
      <c r="Y804" s="78">
        <f>'Sch D. Workings'!AK1805</f>
        <v>0</v>
      </c>
      <c r="Z804" s="309">
        <f>IF(OR('Sch D. Workings'!D798="",$D$7&lt;=U$7,Y804=0),0,IF(OR(T804="Exceeded Cap",N804="Exceeded Cap",SUM(H804,N804,T804)='Sch D. Workings'!$D$12),"Exceeded Cap",IF((SUMIFS('Sch A. Input'!H796:CJ796,'Sch A. Input'!$H$14:$CJ$14,"Total",'Sch A. Input'!$H$13:$CJ$13,"&lt;="&amp;$AA$7))&gt;'Sch D. Workings'!$D$12,MIN('Sch D. Workings'!AN1805,'Sch D. Workings'!$D$12-N804-T804-H804),'Sch D. Workings'!AN1805)))</f>
        <v>0</v>
      </c>
      <c r="AA804" s="221">
        <f>'Sch D. Workings'!AS1805</f>
        <v>0</v>
      </c>
      <c r="AB804" s="82">
        <f>IFERROR(LOOKUP('Sch D. Workings'!AP1805,$C$10:$C$14,$B$10:$B$14),0)</f>
        <v>0</v>
      </c>
      <c r="AC804" s="99">
        <f>COUNTIFS('Sch D. Workings'!AP1805,"&gt;"&amp;$D$14)</f>
        <v>0</v>
      </c>
    </row>
    <row r="805" spans="3:29" x14ac:dyDescent="0.35">
      <c r="C805" s="81" t="str">
        <f>IF('Sch A. Input'!B797="","",'Sch A. Input'!B797)</f>
        <v/>
      </c>
      <c r="D805" s="81" t="str">
        <f>IF('Sch A. Input'!C797="","",'Sch A. Input'!C797)</f>
        <v/>
      </c>
      <c r="E805" s="85"/>
      <c r="F805" s="85"/>
      <c r="G805" s="99">
        <f>'Sch D. Workings'!G1806</f>
        <v>0</v>
      </c>
      <c r="H805" s="310">
        <f>IF(OR('Sch D. Workings'!D799="",G805=0),0,(IF((SUMIFS('Sch A. Input'!H797:CJ797,'Sch A. Input'!$H$14:$CJ$14,"Total",'Sch A. Input'!$H$13:$CJ$13,"&lt;="&amp;$I$7))&gt;'Sch D. Workings'!$D$12,MIN('Sch D. Workings'!J1806,'Sch D. Workings'!$D$12),'Sch D. Workings'!J1806)))</f>
        <v>0</v>
      </c>
      <c r="I805" s="221">
        <f>'Sch D. Workings'!O1806</f>
        <v>0</v>
      </c>
      <c r="J805" s="82">
        <f>IFERROR(LOOKUP('Sch D. Workings'!L1806,$C$10:$C$14,$B$10:$B$14),0)</f>
        <v>0</v>
      </c>
      <c r="K805" s="99">
        <f>COUNTIFS('Sch D. Workings'!L1806,"&gt;"&amp;$D$14)</f>
        <v>0</v>
      </c>
      <c r="L805" s="300"/>
      <c r="M805" s="78">
        <f>'Sch D. Workings'!Q1806</f>
        <v>0</v>
      </c>
      <c r="N805" s="309">
        <f>IF(OR('Sch D. Workings'!D799="",$D$7&lt;=I$7,M805=0),0,(IF(H805='Sch D. Workings'!$D$12,"Exceeded Cap",IF((SUMIFS('Sch A. Input'!H797:CJ797,'Sch A. Input'!$H$14:$CJ$14,"Total",'Sch A. Input'!$H$13:$CJ$13,"&lt;="&amp;$O$7))&gt;'Sch D. Workings'!$D$12,MIN('Sch D. Workings'!T1806,'Sch D. Workings'!$D$12-H805),'Sch D. Workings'!T1806))))</f>
        <v>0</v>
      </c>
      <c r="O805" s="221">
        <f>'Sch D. Workings'!Y1806</f>
        <v>0</v>
      </c>
      <c r="P805" s="82">
        <f>IFERROR(LOOKUP('Sch D. Workings'!V1806,$C$10:$C$14,$B$10:$B$14),0)</f>
        <v>0</v>
      </c>
      <c r="Q805" s="99">
        <f>COUNTIFS('Sch D. Workings'!V1806,"&gt;"&amp;$D$14)</f>
        <v>0</v>
      </c>
      <c r="R805" s="85"/>
      <c r="S805" s="78">
        <f>'Sch D. Workings'!AA1806</f>
        <v>0</v>
      </c>
      <c r="T805" s="309">
        <f>IF(OR('Sch D. Workings'!D799="",$D$7&lt;=O$7,S805=0),0,IF(OR(N805="Exceeded Cap",SUM(H805,N805)='Sch D. Workings'!$D$12),"Exceeded cap",IF((SUMIFS('Sch A. Input'!H797:CJ797,'Sch A. Input'!$H$14:$CJ$14,"Total",'Sch A. Input'!$H$13:$CJ$13,"&lt;="&amp;$U$7))&gt;'Sch D. Workings'!$D$12,MIN('Sch D. Workings'!AD1806,'Sch D. Workings'!$D$12-N805-H805),'Sch D. Workings'!AD1806)))</f>
        <v>0</v>
      </c>
      <c r="U805" s="221">
        <f>'Sch D. Workings'!AI1806</f>
        <v>0</v>
      </c>
      <c r="V805" s="82">
        <f>IFERROR(LOOKUP('Sch D. Workings'!AF1806,$C$10:$C$14,$B$10:$B$14),0)</f>
        <v>0</v>
      </c>
      <c r="W805" s="99">
        <f>COUNTIFS('Sch D. Workings'!AF1806,"&gt;"&amp;$D$14)</f>
        <v>0</v>
      </c>
      <c r="X805" s="85"/>
      <c r="Y805" s="78">
        <f>'Sch D. Workings'!AK1806</f>
        <v>0</v>
      </c>
      <c r="Z805" s="309">
        <f>IF(OR('Sch D. Workings'!D799="",$D$7&lt;=U$7,Y805=0),0,IF(OR(T805="Exceeded Cap",N805="Exceeded Cap",SUM(H805,N805,T805)='Sch D. Workings'!$D$12),"Exceeded Cap",IF((SUMIFS('Sch A. Input'!H797:CJ797,'Sch A. Input'!$H$14:$CJ$14,"Total",'Sch A. Input'!$H$13:$CJ$13,"&lt;="&amp;$AA$7))&gt;'Sch D. Workings'!$D$12,MIN('Sch D. Workings'!AN1806,'Sch D. Workings'!$D$12-N805-T805-H805),'Sch D. Workings'!AN1806)))</f>
        <v>0</v>
      </c>
      <c r="AA805" s="221">
        <f>'Sch D. Workings'!AS1806</f>
        <v>0</v>
      </c>
      <c r="AB805" s="82">
        <f>IFERROR(LOOKUP('Sch D. Workings'!AP1806,$C$10:$C$14,$B$10:$B$14),0)</f>
        <v>0</v>
      </c>
      <c r="AC805" s="99">
        <f>COUNTIFS('Sch D. Workings'!AP1806,"&gt;"&amp;$D$14)</f>
        <v>0</v>
      </c>
    </row>
    <row r="806" spans="3:29" x14ac:dyDescent="0.35">
      <c r="C806" s="81" t="str">
        <f>IF('Sch A. Input'!B798="","",'Sch A. Input'!B798)</f>
        <v/>
      </c>
      <c r="D806" s="81" t="str">
        <f>IF('Sch A. Input'!C798="","",'Sch A. Input'!C798)</f>
        <v/>
      </c>
      <c r="E806" s="85"/>
      <c r="F806" s="85"/>
      <c r="G806" s="99">
        <f>'Sch D. Workings'!G1807</f>
        <v>0</v>
      </c>
      <c r="H806" s="310">
        <f>IF(OR('Sch D. Workings'!D800="",G806=0),0,(IF((SUMIFS('Sch A. Input'!H798:CJ798,'Sch A. Input'!$H$14:$CJ$14,"Total",'Sch A. Input'!$H$13:$CJ$13,"&lt;="&amp;$I$7))&gt;'Sch D. Workings'!$D$12,MIN('Sch D. Workings'!J1807,'Sch D. Workings'!$D$12),'Sch D. Workings'!J1807)))</f>
        <v>0</v>
      </c>
      <c r="I806" s="221">
        <f>'Sch D. Workings'!O1807</f>
        <v>0</v>
      </c>
      <c r="J806" s="82">
        <f>IFERROR(LOOKUP('Sch D. Workings'!L1807,$C$10:$C$14,$B$10:$B$14),0)</f>
        <v>0</v>
      </c>
      <c r="K806" s="99">
        <f>COUNTIFS('Sch D. Workings'!L1807,"&gt;"&amp;$D$14)</f>
        <v>0</v>
      </c>
      <c r="L806" s="300"/>
      <c r="M806" s="78">
        <f>'Sch D. Workings'!Q1807</f>
        <v>0</v>
      </c>
      <c r="N806" s="309">
        <f>IF(OR('Sch D. Workings'!D800="",$D$7&lt;=I$7,M806=0),0,(IF(H806='Sch D. Workings'!$D$12,"Exceeded Cap",IF((SUMIFS('Sch A. Input'!H798:CJ798,'Sch A. Input'!$H$14:$CJ$14,"Total",'Sch A. Input'!$H$13:$CJ$13,"&lt;="&amp;$O$7))&gt;'Sch D. Workings'!$D$12,MIN('Sch D. Workings'!T1807,'Sch D. Workings'!$D$12-H806),'Sch D. Workings'!T1807))))</f>
        <v>0</v>
      </c>
      <c r="O806" s="221">
        <f>'Sch D. Workings'!Y1807</f>
        <v>0</v>
      </c>
      <c r="P806" s="82">
        <f>IFERROR(LOOKUP('Sch D. Workings'!V1807,$C$10:$C$14,$B$10:$B$14),0)</f>
        <v>0</v>
      </c>
      <c r="Q806" s="99">
        <f>COUNTIFS('Sch D. Workings'!V1807,"&gt;"&amp;$D$14)</f>
        <v>0</v>
      </c>
      <c r="R806" s="85"/>
      <c r="S806" s="78">
        <f>'Sch D. Workings'!AA1807</f>
        <v>0</v>
      </c>
      <c r="T806" s="309">
        <f>IF(OR('Sch D. Workings'!D800="",$D$7&lt;=O$7,S806=0),0,IF(OR(N806="Exceeded Cap",SUM(H806,N806)='Sch D. Workings'!$D$12),"Exceeded cap",IF((SUMIFS('Sch A. Input'!H798:CJ798,'Sch A. Input'!$H$14:$CJ$14,"Total",'Sch A. Input'!$H$13:$CJ$13,"&lt;="&amp;$U$7))&gt;'Sch D. Workings'!$D$12,MIN('Sch D. Workings'!AD1807,'Sch D. Workings'!$D$12-N806-H806),'Sch D. Workings'!AD1807)))</f>
        <v>0</v>
      </c>
      <c r="U806" s="221">
        <f>'Sch D. Workings'!AI1807</f>
        <v>0</v>
      </c>
      <c r="V806" s="82">
        <f>IFERROR(LOOKUP('Sch D. Workings'!AF1807,$C$10:$C$14,$B$10:$B$14),0)</f>
        <v>0</v>
      </c>
      <c r="W806" s="99">
        <f>COUNTIFS('Sch D. Workings'!AF1807,"&gt;"&amp;$D$14)</f>
        <v>0</v>
      </c>
      <c r="X806" s="85"/>
      <c r="Y806" s="78">
        <f>'Sch D. Workings'!AK1807</f>
        <v>0</v>
      </c>
      <c r="Z806" s="309">
        <f>IF(OR('Sch D. Workings'!D800="",$D$7&lt;=U$7,Y806=0),0,IF(OR(T806="Exceeded Cap",N806="Exceeded Cap",SUM(H806,N806,T806)='Sch D. Workings'!$D$12),"Exceeded Cap",IF((SUMIFS('Sch A. Input'!H798:CJ798,'Sch A. Input'!$H$14:$CJ$14,"Total",'Sch A. Input'!$H$13:$CJ$13,"&lt;="&amp;$AA$7))&gt;'Sch D. Workings'!$D$12,MIN('Sch D. Workings'!AN1807,'Sch D. Workings'!$D$12-N806-T806-H806),'Sch D. Workings'!AN1807)))</f>
        <v>0</v>
      </c>
      <c r="AA806" s="221">
        <f>'Sch D. Workings'!AS1807</f>
        <v>0</v>
      </c>
      <c r="AB806" s="82">
        <f>IFERROR(LOOKUP('Sch D. Workings'!AP1807,$C$10:$C$14,$B$10:$B$14),0)</f>
        <v>0</v>
      </c>
      <c r="AC806" s="99">
        <f>COUNTIFS('Sch D. Workings'!AP1807,"&gt;"&amp;$D$14)</f>
        <v>0</v>
      </c>
    </row>
    <row r="807" spans="3:29" x14ac:dyDescent="0.35">
      <c r="C807" s="81" t="str">
        <f>IF('Sch A. Input'!B799="","",'Sch A. Input'!B799)</f>
        <v/>
      </c>
      <c r="D807" s="81" t="str">
        <f>IF('Sch A. Input'!C799="","",'Sch A. Input'!C799)</f>
        <v/>
      </c>
      <c r="E807" s="85"/>
      <c r="F807" s="85"/>
      <c r="G807" s="99">
        <f>'Sch D. Workings'!G1808</f>
        <v>0</v>
      </c>
      <c r="H807" s="310">
        <f>IF(OR('Sch D. Workings'!D801="",G807=0),0,(IF((SUMIFS('Sch A. Input'!H799:CJ799,'Sch A. Input'!$H$14:$CJ$14,"Total",'Sch A. Input'!$H$13:$CJ$13,"&lt;="&amp;$I$7))&gt;'Sch D. Workings'!$D$12,MIN('Sch D. Workings'!J1808,'Sch D. Workings'!$D$12),'Sch D. Workings'!J1808)))</f>
        <v>0</v>
      </c>
      <c r="I807" s="221">
        <f>'Sch D. Workings'!O1808</f>
        <v>0</v>
      </c>
      <c r="J807" s="82">
        <f>IFERROR(LOOKUP('Sch D. Workings'!L1808,$C$10:$C$14,$B$10:$B$14),0)</f>
        <v>0</v>
      </c>
      <c r="K807" s="99">
        <f>COUNTIFS('Sch D. Workings'!L1808,"&gt;"&amp;$D$14)</f>
        <v>0</v>
      </c>
      <c r="L807" s="300"/>
      <c r="M807" s="78">
        <f>'Sch D. Workings'!Q1808</f>
        <v>0</v>
      </c>
      <c r="N807" s="309">
        <f>IF(OR('Sch D. Workings'!D801="",$D$7&lt;=I$7,M807=0),0,(IF(H807='Sch D. Workings'!$D$12,"Exceeded Cap",IF((SUMIFS('Sch A. Input'!H799:CJ799,'Sch A. Input'!$H$14:$CJ$14,"Total",'Sch A. Input'!$H$13:$CJ$13,"&lt;="&amp;$O$7))&gt;'Sch D. Workings'!$D$12,MIN('Sch D. Workings'!T1808,'Sch D. Workings'!$D$12-H807),'Sch D. Workings'!T1808))))</f>
        <v>0</v>
      </c>
      <c r="O807" s="221">
        <f>'Sch D. Workings'!Y1808</f>
        <v>0</v>
      </c>
      <c r="P807" s="82">
        <f>IFERROR(LOOKUP('Sch D. Workings'!V1808,$C$10:$C$14,$B$10:$B$14),0)</f>
        <v>0</v>
      </c>
      <c r="Q807" s="99">
        <f>COUNTIFS('Sch D. Workings'!V1808,"&gt;"&amp;$D$14)</f>
        <v>0</v>
      </c>
      <c r="R807" s="85"/>
      <c r="S807" s="78">
        <f>'Sch D. Workings'!AA1808</f>
        <v>0</v>
      </c>
      <c r="T807" s="309">
        <f>IF(OR('Sch D. Workings'!D801="",$D$7&lt;=O$7,S807=0),0,IF(OR(N807="Exceeded Cap",SUM(H807,N807)='Sch D. Workings'!$D$12),"Exceeded cap",IF((SUMIFS('Sch A. Input'!H799:CJ799,'Sch A. Input'!$H$14:$CJ$14,"Total",'Sch A. Input'!$H$13:$CJ$13,"&lt;="&amp;$U$7))&gt;'Sch D. Workings'!$D$12,MIN('Sch D. Workings'!AD1808,'Sch D. Workings'!$D$12-N807-H807),'Sch D. Workings'!AD1808)))</f>
        <v>0</v>
      </c>
      <c r="U807" s="221">
        <f>'Sch D. Workings'!AI1808</f>
        <v>0</v>
      </c>
      <c r="V807" s="82">
        <f>IFERROR(LOOKUP('Sch D. Workings'!AF1808,$C$10:$C$14,$B$10:$B$14),0)</f>
        <v>0</v>
      </c>
      <c r="W807" s="99">
        <f>COUNTIFS('Sch D. Workings'!AF1808,"&gt;"&amp;$D$14)</f>
        <v>0</v>
      </c>
      <c r="X807" s="85"/>
      <c r="Y807" s="78">
        <f>'Sch D. Workings'!AK1808</f>
        <v>0</v>
      </c>
      <c r="Z807" s="309">
        <f>IF(OR('Sch D. Workings'!D801="",$D$7&lt;=U$7,Y807=0),0,IF(OR(T807="Exceeded Cap",N807="Exceeded Cap",SUM(H807,N807,T807)='Sch D. Workings'!$D$12),"Exceeded Cap",IF((SUMIFS('Sch A. Input'!H799:CJ799,'Sch A. Input'!$H$14:$CJ$14,"Total",'Sch A. Input'!$H$13:$CJ$13,"&lt;="&amp;$AA$7))&gt;'Sch D. Workings'!$D$12,MIN('Sch D. Workings'!AN1808,'Sch D. Workings'!$D$12-N807-T807-H807),'Sch D. Workings'!AN1808)))</f>
        <v>0</v>
      </c>
      <c r="AA807" s="221">
        <f>'Sch D. Workings'!AS1808</f>
        <v>0</v>
      </c>
      <c r="AB807" s="82">
        <f>IFERROR(LOOKUP('Sch D. Workings'!AP1808,$C$10:$C$14,$B$10:$B$14),0)</f>
        <v>0</v>
      </c>
      <c r="AC807" s="99">
        <f>COUNTIFS('Sch D. Workings'!AP1808,"&gt;"&amp;$D$14)</f>
        <v>0</v>
      </c>
    </row>
    <row r="808" spans="3:29" x14ac:dyDescent="0.35">
      <c r="C808" s="81" t="str">
        <f>IF('Sch A. Input'!B800="","",'Sch A. Input'!B800)</f>
        <v/>
      </c>
      <c r="D808" s="81" t="str">
        <f>IF('Sch A. Input'!C800="","",'Sch A. Input'!C800)</f>
        <v/>
      </c>
      <c r="E808" s="85"/>
      <c r="F808" s="85"/>
      <c r="G808" s="99">
        <f>'Sch D. Workings'!G1809</f>
        <v>0</v>
      </c>
      <c r="H808" s="310">
        <f>IF(OR('Sch D. Workings'!D802="",G808=0),0,(IF((SUMIFS('Sch A. Input'!H800:CJ800,'Sch A. Input'!$H$14:$CJ$14,"Total",'Sch A. Input'!$H$13:$CJ$13,"&lt;="&amp;$I$7))&gt;'Sch D. Workings'!$D$12,MIN('Sch D. Workings'!J1809,'Sch D. Workings'!$D$12),'Sch D. Workings'!J1809)))</f>
        <v>0</v>
      </c>
      <c r="I808" s="221">
        <f>'Sch D. Workings'!O1809</f>
        <v>0</v>
      </c>
      <c r="J808" s="82">
        <f>IFERROR(LOOKUP('Sch D. Workings'!L1809,$C$10:$C$14,$B$10:$B$14),0)</f>
        <v>0</v>
      </c>
      <c r="K808" s="99">
        <f>COUNTIFS('Sch D. Workings'!L1809,"&gt;"&amp;$D$14)</f>
        <v>0</v>
      </c>
      <c r="L808" s="300"/>
      <c r="M808" s="78">
        <f>'Sch D. Workings'!Q1809</f>
        <v>0</v>
      </c>
      <c r="N808" s="309">
        <f>IF(OR('Sch D. Workings'!D802="",$D$7&lt;=I$7,M808=0),0,(IF(H808='Sch D. Workings'!$D$12,"Exceeded Cap",IF((SUMIFS('Sch A. Input'!H800:CJ800,'Sch A. Input'!$H$14:$CJ$14,"Total",'Sch A. Input'!$H$13:$CJ$13,"&lt;="&amp;$O$7))&gt;'Sch D. Workings'!$D$12,MIN('Sch D. Workings'!T1809,'Sch D. Workings'!$D$12-H808),'Sch D. Workings'!T1809))))</f>
        <v>0</v>
      </c>
      <c r="O808" s="221">
        <f>'Sch D. Workings'!Y1809</f>
        <v>0</v>
      </c>
      <c r="P808" s="82">
        <f>IFERROR(LOOKUP('Sch D. Workings'!V1809,$C$10:$C$14,$B$10:$B$14),0)</f>
        <v>0</v>
      </c>
      <c r="Q808" s="99">
        <f>COUNTIFS('Sch D. Workings'!V1809,"&gt;"&amp;$D$14)</f>
        <v>0</v>
      </c>
      <c r="R808" s="85"/>
      <c r="S808" s="78">
        <f>'Sch D. Workings'!AA1809</f>
        <v>0</v>
      </c>
      <c r="T808" s="309">
        <f>IF(OR('Sch D. Workings'!D802="",$D$7&lt;=O$7,S808=0),0,IF(OR(N808="Exceeded Cap",SUM(H808,N808)='Sch D. Workings'!$D$12),"Exceeded cap",IF((SUMIFS('Sch A. Input'!H800:CJ800,'Sch A. Input'!$H$14:$CJ$14,"Total",'Sch A. Input'!$H$13:$CJ$13,"&lt;="&amp;$U$7))&gt;'Sch D. Workings'!$D$12,MIN('Sch D. Workings'!AD1809,'Sch D. Workings'!$D$12-N808-H808),'Sch D. Workings'!AD1809)))</f>
        <v>0</v>
      </c>
      <c r="U808" s="221">
        <f>'Sch D. Workings'!AI1809</f>
        <v>0</v>
      </c>
      <c r="V808" s="82">
        <f>IFERROR(LOOKUP('Sch D. Workings'!AF1809,$C$10:$C$14,$B$10:$B$14),0)</f>
        <v>0</v>
      </c>
      <c r="W808" s="99">
        <f>COUNTIFS('Sch D. Workings'!AF1809,"&gt;"&amp;$D$14)</f>
        <v>0</v>
      </c>
      <c r="X808" s="85"/>
      <c r="Y808" s="78">
        <f>'Sch D. Workings'!AK1809</f>
        <v>0</v>
      </c>
      <c r="Z808" s="309">
        <f>IF(OR('Sch D. Workings'!D802="",$D$7&lt;=U$7,Y808=0),0,IF(OR(T808="Exceeded Cap",N808="Exceeded Cap",SUM(H808,N808,T808)='Sch D. Workings'!$D$12),"Exceeded Cap",IF((SUMIFS('Sch A. Input'!H800:CJ800,'Sch A. Input'!$H$14:$CJ$14,"Total",'Sch A. Input'!$H$13:$CJ$13,"&lt;="&amp;$AA$7))&gt;'Sch D. Workings'!$D$12,MIN('Sch D. Workings'!AN1809,'Sch D. Workings'!$D$12-N808-T808-H808),'Sch D. Workings'!AN1809)))</f>
        <v>0</v>
      </c>
      <c r="AA808" s="221">
        <f>'Sch D. Workings'!AS1809</f>
        <v>0</v>
      </c>
      <c r="AB808" s="82">
        <f>IFERROR(LOOKUP('Sch D. Workings'!AP1809,$C$10:$C$14,$B$10:$B$14),0)</f>
        <v>0</v>
      </c>
      <c r="AC808" s="99">
        <f>COUNTIFS('Sch D. Workings'!AP1809,"&gt;"&amp;$D$14)</f>
        <v>0</v>
      </c>
    </row>
    <row r="809" spans="3:29" x14ac:dyDescent="0.35">
      <c r="C809" s="81" t="str">
        <f>IF('Sch A. Input'!B801="","",'Sch A. Input'!B801)</f>
        <v/>
      </c>
      <c r="D809" s="81" t="str">
        <f>IF('Sch A. Input'!C801="","",'Sch A. Input'!C801)</f>
        <v/>
      </c>
      <c r="E809" s="85"/>
      <c r="F809" s="85"/>
      <c r="G809" s="99">
        <f>'Sch D. Workings'!G1810</f>
        <v>0</v>
      </c>
      <c r="H809" s="310">
        <f>IF(OR('Sch D. Workings'!D803="",G809=0),0,(IF((SUMIFS('Sch A. Input'!H801:CJ801,'Sch A. Input'!$H$14:$CJ$14,"Total",'Sch A. Input'!$H$13:$CJ$13,"&lt;="&amp;$I$7))&gt;'Sch D. Workings'!$D$12,MIN('Sch D. Workings'!J1810,'Sch D. Workings'!$D$12),'Sch D. Workings'!J1810)))</f>
        <v>0</v>
      </c>
      <c r="I809" s="221">
        <f>'Sch D. Workings'!O1810</f>
        <v>0</v>
      </c>
      <c r="J809" s="82">
        <f>IFERROR(LOOKUP('Sch D. Workings'!L1810,$C$10:$C$14,$B$10:$B$14),0)</f>
        <v>0</v>
      </c>
      <c r="K809" s="99">
        <f>COUNTIFS('Sch D. Workings'!L1810,"&gt;"&amp;$D$14)</f>
        <v>0</v>
      </c>
      <c r="L809" s="300"/>
      <c r="M809" s="78">
        <f>'Sch D. Workings'!Q1810</f>
        <v>0</v>
      </c>
      <c r="N809" s="309">
        <f>IF(OR('Sch D. Workings'!D803="",$D$7&lt;=I$7,M809=0),0,(IF(H809='Sch D. Workings'!$D$12,"Exceeded Cap",IF((SUMIFS('Sch A. Input'!H801:CJ801,'Sch A. Input'!$H$14:$CJ$14,"Total",'Sch A. Input'!$H$13:$CJ$13,"&lt;="&amp;$O$7))&gt;'Sch D. Workings'!$D$12,MIN('Sch D. Workings'!T1810,'Sch D. Workings'!$D$12-H809),'Sch D. Workings'!T1810))))</f>
        <v>0</v>
      </c>
      <c r="O809" s="221">
        <f>'Sch D. Workings'!Y1810</f>
        <v>0</v>
      </c>
      <c r="P809" s="82">
        <f>IFERROR(LOOKUP('Sch D. Workings'!V1810,$C$10:$C$14,$B$10:$B$14),0)</f>
        <v>0</v>
      </c>
      <c r="Q809" s="99">
        <f>COUNTIFS('Sch D. Workings'!V1810,"&gt;"&amp;$D$14)</f>
        <v>0</v>
      </c>
      <c r="R809" s="85"/>
      <c r="S809" s="78">
        <f>'Sch D. Workings'!AA1810</f>
        <v>0</v>
      </c>
      <c r="T809" s="309">
        <f>IF(OR('Sch D. Workings'!D803="",$D$7&lt;=O$7,S809=0),0,IF(OR(N809="Exceeded Cap",SUM(H809,N809)='Sch D. Workings'!$D$12),"Exceeded cap",IF((SUMIFS('Sch A. Input'!H801:CJ801,'Sch A. Input'!$H$14:$CJ$14,"Total",'Sch A. Input'!$H$13:$CJ$13,"&lt;="&amp;$U$7))&gt;'Sch D. Workings'!$D$12,MIN('Sch D. Workings'!AD1810,'Sch D. Workings'!$D$12-N809-H809),'Sch D. Workings'!AD1810)))</f>
        <v>0</v>
      </c>
      <c r="U809" s="221">
        <f>'Sch D. Workings'!AI1810</f>
        <v>0</v>
      </c>
      <c r="V809" s="82">
        <f>IFERROR(LOOKUP('Sch D. Workings'!AF1810,$C$10:$C$14,$B$10:$B$14),0)</f>
        <v>0</v>
      </c>
      <c r="W809" s="99">
        <f>COUNTIFS('Sch D. Workings'!AF1810,"&gt;"&amp;$D$14)</f>
        <v>0</v>
      </c>
      <c r="X809" s="85"/>
      <c r="Y809" s="78">
        <f>'Sch D. Workings'!AK1810</f>
        <v>0</v>
      </c>
      <c r="Z809" s="309">
        <f>IF(OR('Sch D. Workings'!D803="",$D$7&lt;=U$7,Y809=0),0,IF(OR(T809="Exceeded Cap",N809="Exceeded Cap",SUM(H809,N809,T809)='Sch D. Workings'!$D$12),"Exceeded Cap",IF((SUMIFS('Sch A. Input'!H801:CJ801,'Sch A. Input'!$H$14:$CJ$14,"Total",'Sch A. Input'!$H$13:$CJ$13,"&lt;="&amp;$AA$7))&gt;'Sch D. Workings'!$D$12,MIN('Sch D. Workings'!AN1810,'Sch D. Workings'!$D$12-N809-T809-H809),'Sch D. Workings'!AN1810)))</f>
        <v>0</v>
      </c>
      <c r="AA809" s="221">
        <f>'Sch D. Workings'!AS1810</f>
        <v>0</v>
      </c>
      <c r="AB809" s="82">
        <f>IFERROR(LOOKUP('Sch D. Workings'!AP1810,$C$10:$C$14,$B$10:$B$14),0)</f>
        <v>0</v>
      </c>
      <c r="AC809" s="99">
        <f>COUNTIFS('Sch D. Workings'!AP1810,"&gt;"&amp;$D$14)</f>
        <v>0</v>
      </c>
    </row>
    <row r="810" spans="3:29" x14ac:dyDescent="0.35">
      <c r="C810" s="81" t="str">
        <f>IF('Sch A. Input'!B802="","",'Sch A. Input'!B802)</f>
        <v/>
      </c>
      <c r="D810" s="81" t="str">
        <f>IF('Sch A. Input'!C802="","",'Sch A. Input'!C802)</f>
        <v/>
      </c>
      <c r="E810" s="85"/>
      <c r="F810" s="85"/>
      <c r="G810" s="99">
        <f>'Sch D. Workings'!G1811</f>
        <v>0</v>
      </c>
      <c r="H810" s="310">
        <f>IF(OR('Sch D. Workings'!D804="",G810=0),0,(IF((SUMIFS('Sch A. Input'!H802:CJ802,'Sch A. Input'!$H$14:$CJ$14,"Total",'Sch A. Input'!$H$13:$CJ$13,"&lt;="&amp;$I$7))&gt;'Sch D. Workings'!$D$12,MIN('Sch D. Workings'!J1811,'Sch D. Workings'!$D$12),'Sch D. Workings'!J1811)))</f>
        <v>0</v>
      </c>
      <c r="I810" s="221">
        <f>'Sch D. Workings'!O1811</f>
        <v>0</v>
      </c>
      <c r="J810" s="82">
        <f>IFERROR(LOOKUP('Sch D. Workings'!L1811,$C$10:$C$14,$B$10:$B$14),0)</f>
        <v>0</v>
      </c>
      <c r="K810" s="99">
        <f>COUNTIFS('Sch D. Workings'!L1811,"&gt;"&amp;$D$14)</f>
        <v>0</v>
      </c>
      <c r="L810" s="300"/>
      <c r="M810" s="78">
        <f>'Sch D. Workings'!Q1811</f>
        <v>0</v>
      </c>
      <c r="N810" s="309">
        <f>IF(OR('Sch D. Workings'!D804="",$D$7&lt;=I$7,M810=0),0,(IF(H810='Sch D. Workings'!$D$12,"Exceeded Cap",IF((SUMIFS('Sch A. Input'!H802:CJ802,'Sch A. Input'!$H$14:$CJ$14,"Total",'Sch A. Input'!$H$13:$CJ$13,"&lt;="&amp;$O$7))&gt;'Sch D. Workings'!$D$12,MIN('Sch D. Workings'!T1811,'Sch D. Workings'!$D$12-H810),'Sch D. Workings'!T1811))))</f>
        <v>0</v>
      </c>
      <c r="O810" s="221">
        <f>'Sch D. Workings'!Y1811</f>
        <v>0</v>
      </c>
      <c r="P810" s="82">
        <f>IFERROR(LOOKUP('Sch D. Workings'!V1811,$C$10:$C$14,$B$10:$B$14),0)</f>
        <v>0</v>
      </c>
      <c r="Q810" s="99">
        <f>COUNTIFS('Sch D. Workings'!V1811,"&gt;"&amp;$D$14)</f>
        <v>0</v>
      </c>
      <c r="R810" s="85"/>
      <c r="S810" s="78">
        <f>'Sch D. Workings'!AA1811</f>
        <v>0</v>
      </c>
      <c r="T810" s="309">
        <f>IF(OR('Sch D. Workings'!D804="",$D$7&lt;=O$7,S810=0),0,IF(OR(N810="Exceeded Cap",SUM(H810,N810)='Sch D. Workings'!$D$12),"Exceeded cap",IF((SUMIFS('Sch A. Input'!H802:CJ802,'Sch A. Input'!$H$14:$CJ$14,"Total",'Sch A. Input'!$H$13:$CJ$13,"&lt;="&amp;$U$7))&gt;'Sch D. Workings'!$D$12,MIN('Sch D. Workings'!AD1811,'Sch D. Workings'!$D$12-N810-H810),'Sch D. Workings'!AD1811)))</f>
        <v>0</v>
      </c>
      <c r="U810" s="221">
        <f>'Sch D. Workings'!AI1811</f>
        <v>0</v>
      </c>
      <c r="V810" s="82">
        <f>IFERROR(LOOKUP('Sch D. Workings'!AF1811,$C$10:$C$14,$B$10:$B$14),0)</f>
        <v>0</v>
      </c>
      <c r="W810" s="99">
        <f>COUNTIFS('Sch D. Workings'!AF1811,"&gt;"&amp;$D$14)</f>
        <v>0</v>
      </c>
      <c r="X810" s="85"/>
      <c r="Y810" s="78">
        <f>'Sch D. Workings'!AK1811</f>
        <v>0</v>
      </c>
      <c r="Z810" s="309">
        <f>IF(OR('Sch D. Workings'!D804="",$D$7&lt;=U$7,Y810=0),0,IF(OR(T810="Exceeded Cap",N810="Exceeded Cap",SUM(H810,N810,T810)='Sch D. Workings'!$D$12),"Exceeded Cap",IF((SUMIFS('Sch A. Input'!H802:CJ802,'Sch A. Input'!$H$14:$CJ$14,"Total",'Sch A. Input'!$H$13:$CJ$13,"&lt;="&amp;$AA$7))&gt;'Sch D. Workings'!$D$12,MIN('Sch D. Workings'!AN1811,'Sch D. Workings'!$D$12-N810-T810-H810),'Sch D. Workings'!AN1811)))</f>
        <v>0</v>
      </c>
      <c r="AA810" s="221">
        <f>'Sch D. Workings'!AS1811</f>
        <v>0</v>
      </c>
      <c r="AB810" s="82">
        <f>IFERROR(LOOKUP('Sch D. Workings'!AP1811,$C$10:$C$14,$B$10:$B$14),0)</f>
        <v>0</v>
      </c>
      <c r="AC810" s="99">
        <f>COUNTIFS('Sch D. Workings'!AP1811,"&gt;"&amp;$D$14)</f>
        <v>0</v>
      </c>
    </row>
    <row r="811" spans="3:29" x14ac:dyDescent="0.35">
      <c r="C811" s="81" t="str">
        <f>IF('Sch A. Input'!B803="","",'Sch A. Input'!B803)</f>
        <v/>
      </c>
      <c r="D811" s="81" t="str">
        <f>IF('Sch A. Input'!C803="","",'Sch A. Input'!C803)</f>
        <v/>
      </c>
      <c r="E811" s="85"/>
      <c r="F811" s="85"/>
      <c r="G811" s="99">
        <f>'Sch D. Workings'!G1812</f>
        <v>0</v>
      </c>
      <c r="H811" s="310">
        <f>IF(OR('Sch D. Workings'!D805="",G811=0),0,(IF((SUMIFS('Sch A. Input'!H803:CJ803,'Sch A. Input'!$H$14:$CJ$14,"Total",'Sch A. Input'!$H$13:$CJ$13,"&lt;="&amp;$I$7))&gt;'Sch D. Workings'!$D$12,MIN('Sch D. Workings'!J1812,'Sch D. Workings'!$D$12),'Sch D. Workings'!J1812)))</f>
        <v>0</v>
      </c>
      <c r="I811" s="221">
        <f>'Sch D. Workings'!O1812</f>
        <v>0</v>
      </c>
      <c r="J811" s="82">
        <f>IFERROR(LOOKUP('Sch D. Workings'!L1812,$C$10:$C$14,$B$10:$B$14),0)</f>
        <v>0</v>
      </c>
      <c r="K811" s="99">
        <f>COUNTIFS('Sch D. Workings'!L1812,"&gt;"&amp;$D$14)</f>
        <v>0</v>
      </c>
      <c r="L811" s="300"/>
      <c r="M811" s="78">
        <f>'Sch D. Workings'!Q1812</f>
        <v>0</v>
      </c>
      <c r="N811" s="309">
        <f>IF(OR('Sch D. Workings'!D805="",$D$7&lt;=I$7,M811=0),0,(IF(H811='Sch D. Workings'!$D$12,"Exceeded Cap",IF((SUMIFS('Sch A. Input'!H803:CJ803,'Sch A. Input'!$H$14:$CJ$14,"Total",'Sch A. Input'!$H$13:$CJ$13,"&lt;="&amp;$O$7))&gt;'Sch D. Workings'!$D$12,MIN('Sch D. Workings'!T1812,'Sch D. Workings'!$D$12-H811),'Sch D. Workings'!T1812))))</f>
        <v>0</v>
      </c>
      <c r="O811" s="221">
        <f>'Sch D. Workings'!Y1812</f>
        <v>0</v>
      </c>
      <c r="P811" s="82">
        <f>IFERROR(LOOKUP('Sch D. Workings'!V1812,$C$10:$C$14,$B$10:$B$14),0)</f>
        <v>0</v>
      </c>
      <c r="Q811" s="99">
        <f>COUNTIFS('Sch D. Workings'!V1812,"&gt;"&amp;$D$14)</f>
        <v>0</v>
      </c>
      <c r="R811" s="85"/>
      <c r="S811" s="78">
        <f>'Sch D. Workings'!AA1812</f>
        <v>0</v>
      </c>
      <c r="T811" s="309">
        <f>IF(OR('Sch D. Workings'!D805="",$D$7&lt;=O$7,S811=0),0,IF(OR(N811="Exceeded Cap",SUM(H811,N811)='Sch D. Workings'!$D$12),"Exceeded cap",IF((SUMIFS('Sch A. Input'!H803:CJ803,'Sch A. Input'!$H$14:$CJ$14,"Total",'Sch A. Input'!$H$13:$CJ$13,"&lt;="&amp;$U$7))&gt;'Sch D. Workings'!$D$12,MIN('Sch D. Workings'!AD1812,'Sch D. Workings'!$D$12-N811-H811),'Sch D. Workings'!AD1812)))</f>
        <v>0</v>
      </c>
      <c r="U811" s="221">
        <f>'Sch D. Workings'!AI1812</f>
        <v>0</v>
      </c>
      <c r="V811" s="82">
        <f>IFERROR(LOOKUP('Sch D. Workings'!AF1812,$C$10:$C$14,$B$10:$B$14),0)</f>
        <v>0</v>
      </c>
      <c r="W811" s="99">
        <f>COUNTIFS('Sch D. Workings'!AF1812,"&gt;"&amp;$D$14)</f>
        <v>0</v>
      </c>
      <c r="X811" s="85"/>
      <c r="Y811" s="78">
        <f>'Sch D. Workings'!AK1812</f>
        <v>0</v>
      </c>
      <c r="Z811" s="309">
        <f>IF(OR('Sch D. Workings'!D805="",$D$7&lt;=U$7,Y811=0),0,IF(OR(T811="Exceeded Cap",N811="Exceeded Cap",SUM(H811,N811,T811)='Sch D. Workings'!$D$12),"Exceeded Cap",IF((SUMIFS('Sch A. Input'!H803:CJ803,'Sch A. Input'!$H$14:$CJ$14,"Total",'Sch A. Input'!$H$13:$CJ$13,"&lt;="&amp;$AA$7))&gt;'Sch D. Workings'!$D$12,MIN('Sch D. Workings'!AN1812,'Sch D. Workings'!$D$12-N811-T811-H811),'Sch D. Workings'!AN1812)))</f>
        <v>0</v>
      </c>
      <c r="AA811" s="221">
        <f>'Sch D. Workings'!AS1812</f>
        <v>0</v>
      </c>
      <c r="AB811" s="82">
        <f>IFERROR(LOOKUP('Sch D. Workings'!AP1812,$C$10:$C$14,$B$10:$B$14),0)</f>
        <v>0</v>
      </c>
      <c r="AC811" s="99">
        <f>COUNTIFS('Sch D. Workings'!AP1812,"&gt;"&amp;$D$14)</f>
        <v>0</v>
      </c>
    </row>
    <row r="812" spans="3:29" x14ac:dyDescent="0.35">
      <c r="C812" s="81" t="str">
        <f>IF('Sch A. Input'!B804="","",'Sch A. Input'!B804)</f>
        <v/>
      </c>
      <c r="D812" s="81" t="str">
        <f>IF('Sch A. Input'!C804="","",'Sch A. Input'!C804)</f>
        <v/>
      </c>
      <c r="E812" s="85"/>
      <c r="F812" s="85"/>
      <c r="G812" s="99">
        <f>'Sch D. Workings'!G1813</f>
        <v>0</v>
      </c>
      <c r="H812" s="310">
        <f>IF(OR('Sch D. Workings'!D806="",G812=0),0,(IF((SUMIFS('Sch A. Input'!H804:CJ804,'Sch A. Input'!$H$14:$CJ$14,"Total",'Sch A. Input'!$H$13:$CJ$13,"&lt;="&amp;$I$7))&gt;'Sch D. Workings'!$D$12,MIN('Sch D. Workings'!J1813,'Sch D. Workings'!$D$12),'Sch D. Workings'!J1813)))</f>
        <v>0</v>
      </c>
      <c r="I812" s="221">
        <f>'Sch D. Workings'!O1813</f>
        <v>0</v>
      </c>
      <c r="J812" s="82">
        <f>IFERROR(LOOKUP('Sch D. Workings'!L1813,$C$10:$C$14,$B$10:$B$14),0)</f>
        <v>0</v>
      </c>
      <c r="K812" s="99">
        <f>COUNTIFS('Sch D. Workings'!L1813,"&gt;"&amp;$D$14)</f>
        <v>0</v>
      </c>
      <c r="L812" s="300"/>
      <c r="M812" s="78">
        <f>'Sch D. Workings'!Q1813</f>
        <v>0</v>
      </c>
      <c r="N812" s="309">
        <f>IF(OR('Sch D. Workings'!D806="",$D$7&lt;=I$7,M812=0),0,(IF(H812='Sch D. Workings'!$D$12,"Exceeded Cap",IF((SUMIFS('Sch A. Input'!H804:CJ804,'Sch A. Input'!$H$14:$CJ$14,"Total",'Sch A. Input'!$H$13:$CJ$13,"&lt;="&amp;$O$7))&gt;'Sch D. Workings'!$D$12,MIN('Sch D. Workings'!T1813,'Sch D. Workings'!$D$12-H812),'Sch D. Workings'!T1813))))</f>
        <v>0</v>
      </c>
      <c r="O812" s="221">
        <f>'Sch D. Workings'!Y1813</f>
        <v>0</v>
      </c>
      <c r="P812" s="82">
        <f>IFERROR(LOOKUP('Sch D. Workings'!V1813,$C$10:$C$14,$B$10:$B$14),0)</f>
        <v>0</v>
      </c>
      <c r="Q812" s="99">
        <f>COUNTIFS('Sch D. Workings'!V1813,"&gt;"&amp;$D$14)</f>
        <v>0</v>
      </c>
      <c r="R812" s="85"/>
      <c r="S812" s="78">
        <f>'Sch D. Workings'!AA1813</f>
        <v>0</v>
      </c>
      <c r="T812" s="309">
        <f>IF(OR('Sch D. Workings'!D806="",$D$7&lt;=O$7,S812=0),0,IF(OR(N812="Exceeded Cap",SUM(H812,N812)='Sch D. Workings'!$D$12),"Exceeded cap",IF((SUMIFS('Sch A. Input'!H804:CJ804,'Sch A. Input'!$H$14:$CJ$14,"Total",'Sch A. Input'!$H$13:$CJ$13,"&lt;="&amp;$U$7))&gt;'Sch D. Workings'!$D$12,MIN('Sch D. Workings'!AD1813,'Sch D. Workings'!$D$12-N812-H812),'Sch D. Workings'!AD1813)))</f>
        <v>0</v>
      </c>
      <c r="U812" s="221">
        <f>'Sch D. Workings'!AI1813</f>
        <v>0</v>
      </c>
      <c r="V812" s="82">
        <f>IFERROR(LOOKUP('Sch D. Workings'!AF1813,$C$10:$C$14,$B$10:$B$14),0)</f>
        <v>0</v>
      </c>
      <c r="W812" s="99">
        <f>COUNTIFS('Sch D. Workings'!AF1813,"&gt;"&amp;$D$14)</f>
        <v>0</v>
      </c>
      <c r="X812" s="85"/>
      <c r="Y812" s="78">
        <f>'Sch D. Workings'!AK1813</f>
        <v>0</v>
      </c>
      <c r="Z812" s="309">
        <f>IF(OR('Sch D. Workings'!D806="",$D$7&lt;=U$7,Y812=0),0,IF(OR(T812="Exceeded Cap",N812="Exceeded Cap",SUM(H812,N812,T812)='Sch D. Workings'!$D$12),"Exceeded Cap",IF((SUMIFS('Sch A. Input'!H804:CJ804,'Sch A. Input'!$H$14:$CJ$14,"Total",'Sch A. Input'!$H$13:$CJ$13,"&lt;="&amp;$AA$7))&gt;'Sch D. Workings'!$D$12,MIN('Sch D. Workings'!AN1813,'Sch D. Workings'!$D$12-N812-T812-H812),'Sch D. Workings'!AN1813)))</f>
        <v>0</v>
      </c>
      <c r="AA812" s="221">
        <f>'Sch D. Workings'!AS1813</f>
        <v>0</v>
      </c>
      <c r="AB812" s="82">
        <f>IFERROR(LOOKUP('Sch D. Workings'!AP1813,$C$10:$C$14,$B$10:$B$14),0)</f>
        <v>0</v>
      </c>
      <c r="AC812" s="99">
        <f>COUNTIFS('Sch D. Workings'!AP1813,"&gt;"&amp;$D$14)</f>
        <v>0</v>
      </c>
    </row>
    <row r="813" spans="3:29" x14ac:dyDescent="0.35">
      <c r="C813" s="81" t="str">
        <f>IF('Sch A. Input'!B805="","",'Sch A. Input'!B805)</f>
        <v/>
      </c>
      <c r="D813" s="81" t="str">
        <f>IF('Sch A. Input'!C805="","",'Sch A. Input'!C805)</f>
        <v/>
      </c>
      <c r="E813" s="85"/>
      <c r="F813" s="85"/>
      <c r="G813" s="99">
        <f>'Sch D. Workings'!G1814</f>
        <v>0</v>
      </c>
      <c r="H813" s="310">
        <f>IF(OR('Sch D. Workings'!D807="",G813=0),0,(IF((SUMIFS('Sch A. Input'!H805:CJ805,'Sch A. Input'!$H$14:$CJ$14,"Total",'Sch A. Input'!$H$13:$CJ$13,"&lt;="&amp;$I$7))&gt;'Sch D. Workings'!$D$12,MIN('Sch D. Workings'!J1814,'Sch D. Workings'!$D$12),'Sch D. Workings'!J1814)))</f>
        <v>0</v>
      </c>
      <c r="I813" s="221">
        <f>'Sch D. Workings'!O1814</f>
        <v>0</v>
      </c>
      <c r="J813" s="82">
        <f>IFERROR(LOOKUP('Sch D. Workings'!L1814,$C$10:$C$14,$B$10:$B$14),0)</f>
        <v>0</v>
      </c>
      <c r="K813" s="99">
        <f>COUNTIFS('Sch D. Workings'!L1814,"&gt;"&amp;$D$14)</f>
        <v>0</v>
      </c>
      <c r="L813" s="300"/>
      <c r="M813" s="78">
        <f>'Sch D. Workings'!Q1814</f>
        <v>0</v>
      </c>
      <c r="N813" s="309">
        <f>IF(OR('Sch D. Workings'!D807="",$D$7&lt;=I$7,M813=0),0,(IF(H813='Sch D. Workings'!$D$12,"Exceeded Cap",IF((SUMIFS('Sch A. Input'!H805:CJ805,'Sch A. Input'!$H$14:$CJ$14,"Total",'Sch A. Input'!$H$13:$CJ$13,"&lt;="&amp;$O$7))&gt;'Sch D. Workings'!$D$12,MIN('Sch D. Workings'!T1814,'Sch D. Workings'!$D$12-H813),'Sch D. Workings'!T1814))))</f>
        <v>0</v>
      </c>
      <c r="O813" s="221">
        <f>'Sch D. Workings'!Y1814</f>
        <v>0</v>
      </c>
      <c r="P813" s="82">
        <f>IFERROR(LOOKUP('Sch D. Workings'!V1814,$C$10:$C$14,$B$10:$B$14),0)</f>
        <v>0</v>
      </c>
      <c r="Q813" s="99">
        <f>COUNTIFS('Sch D. Workings'!V1814,"&gt;"&amp;$D$14)</f>
        <v>0</v>
      </c>
      <c r="R813" s="85"/>
      <c r="S813" s="78">
        <f>'Sch D. Workings'!AA1814</f>
        <v>0</v>
      </c>
      <c r="T813" s="309">
        <f>IF(OR('Sch D. Workings'!D807="",$D$7&lt;=O$7,S813=0),0,IF(OR(N813="Exceeded Cap",SUM(H813,N813)='Sch D. Workings'!$D$12),"Exceeded cap",IF((SUMIFS('Sch A. Input'!H805:CJ805,'Sch A. Input'!$H$14:$CJ$14,"Total",'Sch A. Input'!$H$13:$CJ$13,"&lt;="&amp;$U$7))&gt;'Sch D. Workings'!$D$12,MIN('Sch D. Workings'!AD1814,'Sch D. Workings'!$D$12-N813-H813),'Sch D. Workings'!AD1814)))</f>
        <v>0</v>
      </c>
      <c r="U813" s="221">
        <f>'Sch D. Workings'!AI1814</f>
        <v>0</v>
      </c>
      <c r="V813" s="82">
        <f>IFERROR(LOOKUP('Sch D. Workings'!AF1814,$C$10:$C$14,$B$10:$B$14),0)</f>
        <v>0</v>
      </c>
      <c r="W813" s="99">
        <f>COUNTIFS('Sch D. Workings'!AF1814,"&gt;"&amp;$D$14)</f>
        <v>0</v>
      </c>
      <c r="X813" s="85"/>
      <c r="Y813" s="78">
        <f>'Sch D. Workings'!AK1814</f>
        <v>0</v>
      </c>
      <c r="Z813" s="309">
        <f>IF(OR('Sch D. Workings'!D807="",$D$7&lt;=U$7,Y813=0),0,IF(OR(T813="Exceeded Cap",N813="Exceeded Cap",SUM(H813,N813,T813)='Sch D. Workings'!$D$12),"Exceeded Cap",IF((SUMIFS('Sch A. Input'!H805:CJ805,'Sch A. Input'!$H$14:$CJ$14,"Total",'Sch A. Input'!$H$13:$CJ$13,"&lt;="&amp;$AA$7))&gt;'Sch D. Workings'!$D$12,MIN('Sch D. Workings'!AN1814,'Sch D. Workings'!$D$12-N813-T813-H813),'Sch D. Workings'!AN1814)))</f>
        <v>0</v>
      </c>
      <c r="AA813" s="221">
        <f>'Sch D. Workings'!AS1814</f>
        <v>0</v>
      </c>
      <c r="AB813" s="82">
        <f>IFERROR(LOOKUP('Sch D. Workings'!AP1814,$C$10:$C$14,$B$10:$B$14),0)</f>
        <v>0</v>
      </c>
      <c r="AC813" s="99">
        <f>COUNTIFS('Sch D. Workings'!AP1814,"&gt;"&amp;$D$14)</f>
        <v>0</v>
      </c>
    </row>
    <row r="814" spans="3:29" x14ac:dyDescent="0.35">
      <c r="C814" s="81" t="str">
        <f>IF('Sch A. Input'!B806="","",'Sch A. Input'!B806)</f>
        <v/>
      </c>
      <c r="D814" s="81" t="str">
        <f>IF('Sch A. Input'!C806="","",'Sch A. Input'!C806)</f>
        <v/>
      </c>
      <c r="E814" s="85"/>
      <c r="F814" s="85"/>
      <c r="G814" s="99">
        <f>'Sch D. Workings'!G1815</f>
        <v>0</v>
      </c>
      <c r="H814" s="310">
        <f>IF(OR('Sch D. Workings'!D808="",G814=0),0,(IF((SUMIFS('Sch A. Input'!H806:CJ806,'Sch A. Input'!$H$14:$CJ$14,"Total",'Sch A. Input'!$H$13:$CJ$13,"&lt;="&amp;$I$7))&gt;'Sch D. Workings'!$D$12,MIN('Sch D. Workings'!J1815,'Sch D. Workings'!$D$12),'Sch D. Workings'!J1815)))</f>
        <v>0</v>
      </c>
      <c r="I814" s="221">
        <f>'Sch D. Workings'!O1815</f>
        <v>0</v>
      </c>
      <c r="J814" s="82">
        <f>IFERROR(LOOKUP('Sch D. Workings'!L1815,$C$10:$C$14,$B$10:$B$14),0)</f>
        <v>0</v>
      </c>
      <c r="K814" s="99">
        <f>COUNTIFS('Sch D. Workings'!L1815,"&gt;"&amp;$D$14)</f>
        <v>0</v>
      </c>
      <c r="L814" s="300"/>
      <c r="M814" s="78">
        <f>'Sch D. Workings'!Q1815</f>
        <v>0</v>
      </c>
      <c r="N814" s="309">
        <f>IF(OR('Sch D. Workings'!D808="",$D$7&lt;=I$7,M814=0),0,(IF(H814='Sch D. Workings'!$D$12,"Exceeded Cap",IF((SUMIFS('Sch A. Input'!H806:CJ806,'Sch A. Input'!$H$14:$CJ$14,"Total",'Sch A. Input'!$H$13:$CJ$13,"&lt;="&amp;$O$7))&gt;'Sch D. Workings'!$D$12,MIN('Sch D. Workings'!T1815,'Sch D. Workings'!$D$12-H814),'Sch D. Workings'!T1815))))</f>
        <v>0</v>
      </c>
      <c r="O814" s="221">
        <f>'Sch D. Workings'!Y1815</f>
        <v>0</v>
      </c>
      <c r="P814" s="82">
        <f>IFERROR(LOOKUP('Sch D. Workings'!V1815,$C$10:$C$14,$B$10:$B$14),0)</f>
        <v>0</v>
      </c>
      <c r="Q814" s="99">
        <f>COUNTIFS('Sch D. Workings'!V1815,"&gt;"&amp;$D$14)</f>
        <v>0</v>
      </c>
      <c r="R814" s="85"/>
      <c r="S814" s="78">
        <f>'Sch D. Workings'!AA1815</f>
        <v>0</v>
      </c>
      <c r="T814" s="309">
        <f>IF(OR('Sch D. Workings'!D808="",$D$7&lt;=O$7,S814=0),0,IF(OR(N814="Exceeded Cap",SUM(H814,N814)='Sch D. Workings'!$D$12),"Exceeded cap",IF((SUMIFS('Sch A. Input'!H806:CJ806,'Sch A. Input'!$H$14:$CJ$14,"Total",'Sch A. Input'!$H$13:$CJ$13,"&lt;="&amp;$U$7))&gt;'Sch D. Workings'!$D$12,MIN('Sch D. Workings'!AD1815,'Sch D. Workings'!$D$12-N814-H814),'Sch D. Workings'!AD1815)))</f>
        <v>0</v>
      </c>
      <c r="U814" s="221">
        <f>'Sch D. Workings'!AI1815</f>
        <v>0</v>
      </c>
      <c r="V814" s="82">
        <f>IFERROR(LOOKUP('Sch D. Workings'!AF1815,$C$10:$C$14,$B$10:$B$14),0)</f>
        <v>0</v>
      </c>
      <c r="W814" s="99">
        <f>COUNTIFS('Sch D. Workings'!AF1815,"&gt;"&amp;$D$14)</f>
        <v>0</v>
      </c>
      <c r="X814" s="85"/>
      <c r="Y814" s="78">
        <f>'Sch D. Workings'!AK1815</f>
        <v>0</v>
      </c>
      <c r="Z814" s="309">
        <f>IF(OR('Sch D. Workings'!D808="",$D$7&lt;=U$7,Y814=0),0,IF(OR(T814="Exceeded Cap",N814="Exceeded Cap",SUM(H814,N814,T814)='Sch D. Workings'!$D$12),"Exceeded Cap",IF((SUMIFS('Sch A. Input'!H806:CJ806,'Sch A. Input'!$H$14:$CJ$14,"Total",'Sch A. Input'!$H$13:$CJ$13,"&lt;="&amp;$AA$7))&gt;'Sch D. Workings'!$D$12,MIN('Sch D. Workings'!AN1815,'Sch D. Workings'!$D$12-N814-T814-H814),'Sch D. Workings'!AN1815)))</f>
        <v>0</v>
      </c>
      <c r="AA814" s="221">
        <f>'Sch D. Workings'!AS1815</f>
        <v>0</v>
      </c>
      <c r="AB814" s="82">
        <f>IFERROR(LOOKUP('Sch D. Workings'!AP1815,$C$10:$C$14,$B$10:$B$14),0)</f>
        <v>0</v>
      </c>
      <c r="AC814" s="99">
        <f>COUNTIFS('Sch D. Workings'!AP1815,"&gt;"&amp;$D$14)</f>
        <v>0</v>
      </c>
    </row>
    <row r="815" spans="3:29" x14ac:dyDescent="0.35">
      <c r="C815" s="81" t="str">
        <f>IF('Sch A. Input'!B807="","",'Sch A. Input'!B807)</f>
        <v/>
      </c>
      <c r="D815" s="81" t="str">
        <f>IF('Sch A. Input'!C807="","",'Sch A. Input'!C807)</f>
        <v/>
      </c>
      <c r="E815" s="85"/>
      <c r="F815" s="85"/>
      <c r="G815" s="99">
        <f>'Sch D. Workings'!G1816</f>
        <v>0</v>
      </c>
      <c r="H815" s="310">
        <f>IF(OR('Sch D. Workings'!D809="",G815=0),0,(IF((SUMIFS('Sch A. Input'!H807:CJ807,'Sch A. Input'!$H$14:$CJ$14,"Total",'Sch A. Input'!$H$13:$CJ$13,"&lt;="&amp;$I$7))&gt;'Sch D. Workings'!$D$12,MIN('Sch D. Workings'!J1816,'Sch D. Workings'!$D$12),'Sch D. Workings'!J1816)))</f>
        <v>0</v>
      </c>
      <c r="I815" s="221">
        <f>'Sch D. Workings'!O1816</f>
        <v>0</v>
      </c>
      <c r="J815" s="82">
        <f>IFERROR(LOOKUP('Sch D. Workings'!L1816,$C$10:$C$14,$B$10:$B$14),0)</f>
        <v>0</v>
      </c>
      <c r="K815" s="99">
        <f>COUNTIFS('Sch D. Workings'!L1816,"&gt;"&amp;$D$14)</f>
        <v>0</v>
      </c>
      <c r="L815" s="300"/>
      <c r="M815" s="78">
        <f>'Sch D. Workings'!Q1816</f>
        <v>0</v>
      </c>
      <c r="N815" s="309">
        <f>IF(OR('Sch D. Workings'!D809="",$D$7&lt;=I$7,M815=0),0,(IF(H815='Sch D. Workings'!$D$12,"Exceeded Cap",IF((SUMIFS('Sch A. Input'!H807:CJ807,'Sch A. Input'!$H$14:$CJ$14,"Total",'Sch A. Input'!$H$13:$CJ$13,"&lt;="&amp;$O$7))&gt;'Sch D. Workings'!$D$12,MIN('Sch D. Workings'!T1816,'Sch D. Workings'!$D$12-H815),'Sch D. Workings'!T1816))))</f>
        <v>0</v>
      </c>
      <c r="O815" s="221">
        <f>'Sch D. Workings'!Y1816</f>
        <v>0</v>
      </c>
      <c r="P815" s="82">
        <f>IFERROR(LOOKUP('Sch D. Workings'!V1816,$C$10:$C$14,$B$10:$B$14),0)</f>
        <v>0</v>
      </c>
      <c r="Q815" s="99">
        <f>COUNTIFS('Sch D. Workings'!V1816,"&gt;"&amp;$D$14)</f>
        <v>0</v>
      </c>
      <c r="R815" s="85"/>
      <c r="S815" s="78">
        <f>'Sch D. Workings'!AA1816</f>
        <v>0</v>
      </c>
      <c r="T815" s="309">
        <f>IF(OR('Sch D. Workings'!D809="",$D$7&lt;=O$7,S815=0),0,IF(OR(N815="Exceeded Cap",SUM(H815,N815)='Sch D. Workings'!$D$12),"Exceeded cap",IF((SUMIFS('Sch A. Input'!H807:CJ807,'Sch A. Input'!$H$14:$CJ$14,"Total",'Sch A. Input'!$H$13:$CJ$13,"&lt;="&amp;$U$7))&gt;'Sch D. Workings'!$D$12,MIN('Sch D. Workings'!AD1816,'Sch D. Workings'!$D$12-N815-H815),'Sch D. Workings'!AD1816)))</f>
        <v>0</v>
      </c>
      <c r="U815" s="221">
        <f>'Sch D. Workings'!AI1816</f>
        <v>0</v>
      </c>
      <c r="V815" s="82">
        <f>IFERROR(LOOKUP('Sch D. Workings'!AF1816,$C$10:$C$14,$B$10:$B$14),0)</f>
        <v>0</v>
      </c>
      <c r="W815" s="99">
        <f>COUNTIFS('Sch D. Workings'!AF1816,"&gt;"&amp;$D$14)</f>
        <v>0</v>
      </c>
      <c r="X815" s="85"/>
      <c r="Y815" s="78">
        <f>'Sch D. Workings'!AK1816</f>
        <v>0</v>
      </c>
      <c r="Z815" s="309">
        <f>IF(OR('Sch D. Workings'!D809="",$D$7&lt;=U$7,Y815=0),0,IF(OR(T815="Exceeded Cap",N815="Exceeded Cap",SUM(H815,N815,T815)='Sch D. Workings'!$D$12),"Exceeded Cap",IF((SUMIFS('Sch A. Input'!H807:CJ807,'Sch A. Input'!$H$14:$CJ$14,"Total",'Sch A. Input'!$H$13:$CJ$13,"&lt;="&amp;$AA$7))&gt;'Sch D. Workings'!$D$12,MIN('Sch D. Workings'!AN1816,'Sch D. Workings'!$D$12-N815-T815-H815),'Sch D. Workings'!AN1816)))</f>
        <v>0</v>
      </c>
      <c r="AA815" s="221">
        <f>'Sch D. Workings'!AS1816</f>
        <v>0</v>
      </c>
      <c r="AB815" s="82">
        <f>IFERROR(LOOKUP('Sch D. Workings'!AP1816,$C$10:$C$14,$B$10:$B$14),0)</f>
        <v>0</v>
      </c>
      <c r="AC815" s="99">
        <f>COUNTIFS('Sch D. Workings'!AP1816,"&gt;"&amp;$D$14)</f>
        <v>0</v>
      </c>
    </row>
    <row r="816" spans="3:29" x14ac:dyDescent="0.35">
      <c r="C816" s="81" t="str">
        <f>IF('Sch A. Input'!B808="","",'Sch A. Input'!B808)</f>
        <v/>
      </c>
      <c r="D816" s="81" t="str">
        <f>IF('Sch A. Input'!C808="","",'Sch A. Input'!C808)</f>
        <v/>
      </c>
      <c r="E816" s="85"/>
      <c r="F816" s="85"/>
      <c r="G816" s="99">
        <f>'Sch D. Workings'!G1817</f>
        <v>0</v>
      </c>
      <c r="H816" s="310">
        <f>IF(OR('Sch D. Workings'!D810="",G816=0),0,(IF((SUMIFS('Sch A. Input'!H808:CJ808,'Sch A. Input'!$H$14:$CJ$14,"Total",'Sch A. Input'!$H$13:$CJ$13,"&lt;="&amp;$I$7))&gt;'Sch D. Workings'!$D$12,MIN('Sch D. Workings'!J1817,'Sch D. Workings'!$D$12),'Sch D. Workings'!J1817)))</f>
        <v>0</v>
      </c>
      <c r="I816" s="221">
        <f>'Sch D. Workings'!O1817</f>
        <v>0</v>
      </c>
      <c r="J816" s="82">
        <f>IFERROR(LOOKUP('Sch D. Workings'!L1817,$C$10:$C$14,$B$10:$B$14),0)</f>
        <v>0</v>
      </c>
      <c r="K816" s="99">
        <f>COUNTIFS('Sch D. Workings'!L1817,"&gt;"&amp;$D$14)</f>
        <v>0</v>
      </c>
      <c r="L816" s="300"/>
      <c r="M816" s="78">
        <f>'Sch D. Workings'!Q1817</f>
        <v>0</v>
      </c>
      <c r="N816" s="309">
        <f>IF(OR('Sch D. Workings'!D810="",$D$7&lt;=I$7,M816=0),0,(IF(H816='Sch D. Workings'!$D$12,"Exceeded Cap",IF((SUMIFS('Sch A. Input'!H808:CJ808,'Sch A. Input'!$H$14:$CJ$14,"Total",'Sch A. Input'!$H$13:$CJ$13,"&lt;="&amp;$O$7))&gt;'Sch D. Workings'!$D$12,MIN('Sch D. Workings'!T1817,'Sch D. Workings'!$D$12-H816),'Sch D. Workings'!T1817))))</f>
        <v>0</v>
      </c>
      <c r="O816" s="221">
        <f>'Sch D. Workings'!Y1817</f>
        <v>0</v>
      </c>
      <c r="P816" s="82">
        <f>IFERROR(LOOKUP('Sch D. Workings'!V1817,$C$10:$C$14,$B$10:$B$14),0)</f>
        <v>0</v>
      </c>
      <c r="Q816" s="99">
        <f>COUNTIFS('Sch D. Workings'!V1817,"&gt;"&amp;$D$14)</f>
        <v>0</v>
      </c>
      <c r="R816" s="85"/>
      <c r="S816" s="78">
        <f>'Sch D. Workings'!AA1817</f>
        <v>0</v>
      </c>
      <c r="T816" s="309">
        <f>IF(OR('Sch D. Workings'!D810="",$D$7&lt;=O$7,S816=0),0,IF(OR(N816="Exceeded Cap",SUM(H816,N816)='Sch D. Workings'!$D$12),"Exceeded cap",IF((SUMIFS('Sch A. Input'!H808:CJ808,'Sch A. Input'!$H$14:$CJ$14,"Total",'Sch A. Input'!$H$13:$CJ$13,"&lt;="&amp;$U$7))&gt;'Sch D. Workings'!$D$12,MIN('Sch D. Workings'!AD1817,'Sch D. Workings'!$D$12-N816-H816),'Sch D. Workings'!AD1817)))</f>
        <v>0</v>
      </c>
      <c r="U816" s="221">
        <f>'Sch D. Workings'!AI1817</f>
        <v>0</v>
      </c>
      <c r="V816" s="82">
        <f>IFERROR(LOOKUP('Sch D. Workings'!AF1817,$C$10:$C$14,$B$10:$B$14),0)</f>
        <v>0</v>
      </c>
      <c r="W816" s="99">
        <f>COUNTIFS('Sch D. Workings'!AF1817,"&gt;"&amp;$D$14)</f>
        <v>0</v>
      </c>
      <c r="X816" s="85"/>
      <c r="Y816" s="78">
        <f>'Sch D. Workings'!AK1817</f>
        <v>0</v>
      </c>
      <c r="Z816" s="309">
        <f>IF(OR('Sch D. Workings'!D810="",$D$7&lt;=U$7,Y816=0),0,IF(OR(T816="Exceeded Cap",N816="Exceeded Cap",SUM(H816,N816,T816)='Sch D. Workings'!$D$12),"Exceeded Cap",IF((SUMIFS('Sch A. Input'!H808:CJ808,'Sch A. Input'!$H$14:$CJ$14,"Total",'Sch A. Input'!$H$13:$CJ$13,"&lt;="&amp;$AA$7))&gt;'Sch D. Workings'!$D$12,MIN('Sch D. Workings'!AN1817,'Sch D. Workings'!$D$12-N816-T816-H816),'Sch D. Workings'!AN1817)))</f>
        <v>0</v>
      </c>
      <c r="AA816" s="221">
        <f>'Sch D. Workings'!AS1817</f>
        <v>0</v>
      </c>
      <c r="AB816" s="82">
        <f>IFERROR(LOOKUP('Sch D. Workings'!AP1817,$C$10:$C$14,$B$10:$B$14),0)</f>
        <v>0</v>
      </c>
      <c r="AC816" s="99">
        <f>COUNTIFS('Sch D. Workings'!AP1817,"&gt;"&amp;$D$14)</f>
        <v>0</v>
      </c>
    </row>
    <row r="817" spans="3:29" x14ac:dyDescent="0.35">
      <c r="C817" s="81" t="str">
        <f>IF('Sch A. Input'!B809="","",'Sch A. Input'!B809)</f>
        <v/>
      </c>
      <c r="D817" s="81" t="str">
        <f>IF('Sch A. Input'!C809="","",'Sch A. Input'!C809)</f>
        <v/>
      </c>
      <c r="E817" s="85"/>
      <c r="F817" s="85"/>
      <c r="G817" s="99">
        <f>'Sch D. Workings'!G1818</f>
        <v>0</v>
      </c>
      <c r="H817" s="310">
        <f>IF(OR('Sch D. Workings'!D811="",G817=0),0,(IF((SUMIFS('Sch A. Input'!H809:CJ809,'Sch A. Input'!$H$14:$CJ$14,"Total",'Sch A. Input'!$H$13:$CJ$13,"&lt;="&amp;$I$7))&gt;'Sch D. Workings'!$D$12,MIN('Sch D. Workings'!J1818,'Sch D. Workings'!$D$12),'Sch D. Workings'!J1818)))</f>
        <v>0</v>
      </c>
      <c r="I817" s="221">
        <f>'Sch D. Workings'!O1818</f>
        <v>0</v>
      </c>
      <c r="J817" s="82">
        <f>IFERROR(LOOKUP('Sch D. Workings'!L1818,$C$10:$C$14,$B$10:$B$14),0)</f>
        <v>0</v>
      </c>
      <c r="K817" s="99">
        <f>COUNTIFS('Sch D. Workings'!L1818,"&gt;"&amp;$D$14)</f>
        <v>0</v>
      </c>
      <c r="L817" s="300"/>
      <c r="M817" s="78">
        <f>'Sch D. Workings'!Q1818</f>
        <v>0</v>
      </c>
      <c r="N817" s="309">
        <f>IF(OR('Sch D. Workings'!D811="",$D$7&lt;=I$7,M817=0),0,(IF(H817='Sch D. Workings'!$D$12,"Exceeded Cap",IF((SUMIFS('Sch A. Input'!H809:CJ809,'Sch A. Input'!$H$14:$CJ$14,"Total",'Sch A. Input'!$H$13:$CJ$13,"&lt;="&amp;$O$7))&gt;'Sch D. Workings'!$D$12,MIN('Sch D. Workings'!T1818,'Sch D. Workings'!$D$12-H817),'Sch D. Workings'!T1818))))</f>
        <v>0</v>
      </c>
      <c r="O817" s="221">
        <f>'Sch D. Workings'!Y1818</f>
        <v>0</v>
      </c>
      <c r="P817" s="82">
        <f>IFERROR(LOOKUP('Sch D. Workings'!V1818,$C$10:$C$14,$B$10:$B$14),0)</f>
        <v>0</v>
      </c>
      <c r="Q817" s="99">
        <f>COUNTIFS('Sch D. Workings'!V1818,"&gt;"&amp;$D$14)</f>
        <v>0</v>
      </c>
      <c r="R817" s="85"/>
      <c r="S817" s="78">
        <f>'Sch D. Workings'!AA1818</f>
        <v>0</v>
      </c>
      <c r="T817" s="309">
        <f>IF(OR('Sch D. Workings'!D811="",$D$7&lt;=O$7,S817=0),0,IF(OR(N817="Exceeded Cap",SUM(H817,N817)='Sch D. Workings'!$D$12),"Exceeded cap",IF((SUMIFS('Sch A. Input'!H809:CJ809,'Sch A. Input'!$H$14:$CJ$14,"Total",'Sch A. Input'!$H$13:$CJ$13,"&lt;="&amp;$U$7))&gt;'Sch D. Workings'!$D$12,MIN('Sch D. Workings'!AD1818,'Sch D. Workings'!$D$12-N817-H817),'Sch D. Workings'!AD1818)))</f>
        <v>0</v>
      </c>
      <c r="U817" s="221">
        <f>'Sch D. Workings'!AI1818</f>
        <v>0</v>
      </c>
      <c r="V817" s="82">
        <f>IFERROR(LOOKUP('Sch D. Workings'!AF1818,$C$10:$C$14,$B$10:$B$14),0)</f>
        <v>0</v>
      </c>
      <c r="W817" s="99">
        <f>COUNTIFS('Sch D. Workings'!AF1818,"&gt;"&amp;$D$14)</f>
        <v>0</v>
      </c>
      <c r="X817" s="85"/>
      <c r="Y817" s="78">
        <f>'Sch D. Workings'!AK1818</f>
        <v>0</v>
      </c>
      <c r="Z817" s="309">
        <f>IF(OR('Sch D. Workings'!D811="",$D$7&lt;=U$7,Y817=0),0,IF(OR(T817="Exceeded Cap",N817="Exceeded Cap",SUM(H817,N817,T817)='Sch D. Workings'!$D$12),"Exceeded Cap",IF((SUMIFS('Sch A. Input'!H809:CJ809,'Sch A. Input'!$H$14:$CJ$14,"Total",'Sch A. Input'!$H$13:$CJ$13,"&lt;="&amp;$AA$7))&gt;'Sch D. Workings'!$D$12,MIN('Sch D. Workings'!AN1818,'Sch D. Workings'!$D$12-N817-T817-H817),'Sch D. Workings'!AN1818)))</f>
        <v>0</v>
      </c>
      <c r="AA817" s="221">
        <f>'Sch D. Workings'!AS1818</f>
        <v>0</v>
      </c>
      <c r="AB817" s="82">
        <f>IFERROR(LOOKUP('Sch D. Workings'!AP1818,$C$10:$C$14,$B$10:$B$14),0)</f>
        <v>0</v>
      </c>
      <c r="AC817" s="99">
        <f>COUNTIFS('Sch D. Workings'!AP1818,"&gt;"&amp;$D$14)</f>
        <v>0</v>
      </c>
    </row>
    <row r="818" spans="3:29" x14ac:dyDescent="0.35">
      <c r="C818" s="81" t="str">
        <f>IF('Sch A. Input'!B810="","",'Sch A. Input'!B810)</f>
        <v/>
      </c>
      <c r="D818" s="81" t="str">
        <f>IF('Sch A. Input'!C810="","",'Sch A. Input'!C810)</f>
        <v/>
      </c>
      <c r="E818" s="85"/>
      <c r="F818" s="85"/>
      <c r="G818" s="99">
        <f>'Sch D. Workings'!G1819</f>
        <v>0</v>
      </c>
      <c r="H818" s="310">
        <f>IF(OR('Sch D. Workings'!D812="",G818=0),0,(IF((SUMIFS('Sch A. Input'!H810:CJ810,'Sch A. Input'!$H$14:$CJ$14,"Total",'Sch A. Input'!$H$13:$CJ$13,"&lt;="&amp;$I$7))&gt;'Sch D. Workings'!$D$12,MIN('Sch D. Workings'!J1819,'Sch D. Workings'!$D$12),'Sch D. Workings'!J1819)))</f>
        <v>0</v>
      </c>
      <c r="I818" s="221">
        <f>'Sch D. Workings'!O1819</f>
        <v>0</v>
      </c>
      <c r="J818" s="82">
        <f>IFERROR(LOOKUP('Sch D. Workings'!L1819,$C$10:$C$14,$B$10:$B$14),0)</f>
        <v>0</v>
      </c>
      <c r="K818" s="99">
        <f>COUNTIFS('Sch D. Workings'!L1819,"&gt;"&amp;$D$14)</f>
        <v>0</v>
      </c>
      <c r="L818" s="300"/>
      <c r="M818" s="78">
        <f>'Sch D. Workings'!Q1819</f>
        <v>0</v>
      </c>
      <c r="N818" s="309">
        <f>IF(OR('Sch D. Workings'!D812="",$D$7&lt;=I$7,M818=0),0,(IF(H818='Sch D. Workings'!$D$12,"Exceeded Cap",IF((SUMIFS('Sch A. Input'!H810:CJ810,'Sch A. Input'!$H$14:$CJ$14,"Total",'Sch A. Input'!$H$13:$CJ$13,"&lt;="&amp;$O$7))&gt;'Sch D. Workings'!$D$12,MIN('Sch D. Workings'!T1819,'Sch D. Workings'!$D$12-H818),'Sch D. Workings'!T1819))))</f>
        <v>0</v>
      </c>
      <c r="O818" s="221">
        <f>'Sch D. Workings'!Y1819</f>
        <v>0</v>
      </c>
      <c r="P818" s="82">
        <f>IFERROR(LOOKUP('Sch D. Workings'!V1819,$C$10:$C$14,$B$10:$B$14),0)</f>
        <v>0</v>
      </c>
      <c r="Q818" s="99">
        <f>COUNTIFS('Sch D. Workings'!V1819,"&gt;"&amp;$D$14)</f>
        <v>0</v>
      </c>
      <c r="R818" s="85"/>
      <c r="S818" s="78">
        <f>'Sch D. Workings'!AA1819</f>
        <v>0</v>
      </c>
      <c r="T818" s="309">
        <f>IF(OR('Sch D. Workings'!D812="",$D$7&lt;=O$7,S818=0),0,IF(OR(N818="Exceeded Cap",SUM(H818,N818)='Sch D. Workings'!$D$12),"Exceeded cap",IF((SUMIFS('Sch A. Input'!H810:CJ810,'Sch A. Input'!$H$14:$CJ$14,"Total",'Sch A. Input'!$H$13:$CJ$13,"&lt;="&amp;$U$7))&gt;'Sch D. Workings'!$D$12,MIN('Sch D. Workings'!AD1819,'Sch D. Workings'!$D$12-N818-H818),'Sch D. Workings'!AD1819)))</f>
        <v>0</v>
      </c>
      <c r="U818" s="221">
        <f>'Sch D. Workings'!AI1819</f>
        <v>0</v>
      </c>
      <c r="V818" s="82">
        <f>IFERROR(LOOKUP('Sch D. Workings'!AF1819,$C$10:$C$14,$B$10:$B$14),0)</f>
        <v>0</v>
      </c>
      <c r="W818" s="99">
        <f>COUNTIFS('Sch D. Workings'!AF1819,"&gt;"&amp;$D$14)</f>
        <v>0</v>
      </c>
      <c r="X818" s="85"/>
      <c r="Y818" s="78">
        <f>'Sch D. Workings'!AK1819</f>
        <v>0</v>
      </c>
      <c r="Z818" s="309">
        <f>IF(OR('Sch D. Workings'!D812="",$D$7&lt;=U$7,Y818=0),0,IF(OR(T818="Exceeded Cap",N818="Exceeded Cap",SUM(H818,N818,T818)='Sch D. Workings'!$D$12),"Exceeded Cap",IF((SUMIFS('Sch A. Input'!H810:CJ810,'Sch A. Input'!$H$14:$CJ$14,"Total",'Sch A. Input'!$H$13:$CJ$13,"&lt;="&amp;$AA$7))&gt;'Sch D. Workings'!$D$12,MIN('Sch D. Workings'!AN1819,'Sch D. Workings'!$D$12-N818-T818-H818),'Sch D. Workings'!AN1819)))</f>
        <v>0</v>
      </c>
      <c r="AA818" s="221">
        <f>'Sch D. Workings'!AS1819</f>
        <v>0</v>
      </c>
      <c r="AB818" s="82">
        <f>IFERROR(LOOKUP('Sch D. Workings'!AP1819,$C$10:$C$14,$B$10:$B$14),0)</f>
        <v>0</v>
      </c>
      <c r="AC818" s="99">
        <f>COUNTIFS('Sch D. Workings'!AP1819,"&gt;"&amp;$D$14)</f>
        <v>0</v>
      </c>
    </row>
    <row r="819" spans="3:29" x14ac:dyDescent="0.35">
      <c r="C819" s="81" t="str">
        <f>IF('Sch A. Input'!B811="","",'Sch A. Input'!B811)</f>
        <v/>
      </c>
      <c r="D819" s="81" t="str">
        <f>IF('Sch A. Input'!C811="","",'Sch A. Input'!C811)</f>
        <v/>
      </c>
      <c r="E819" s="85"/>
      <c r="F819" s="85"/>
      <c r="G819" s="99">
        <f>'Sch D. Workings'!G1820</f>
        <v>0</v>
      </c>
      <c r="H819" s="310">
        <f>IF(OR('Sch D. Workings'!D813="",G819=0),0,(IF((SUMIFS('Sch A. Input'!H811:CJ811,'Sch A. Input'!$H$14:$CJ$14,"Total",'Sch A. Input'!$H$13:$CJ$13,"&lt;="&amp;$I$7))&gt;'Sch D. Workings'!$D$12,MIN('Sch D. Workings'!J1820,'Sch D. Workings'!$D$12),'Sch D. Workings'!J1820)))</f>
        <v>0</v>
      </c>
      <c r="I819" s="221">
        <f>'Sch D. Workings'!O1820</f>
        <v>0</v>
      </c>
      <c r="J819" s="82">
        <f>IFERROR(LOOKUP('Sch D. Workings'!L1820,$C$10:$C$14,$B$10:$B$14),0)</f>
        <v>0</v>
      </c>
      <c r="K819" s="99">
        <f>COUNTIFS('Sch D. Workings'!L1820,"&gt;"&amp;$D$14)</f>
        <v>0</v>
      </c>
      <c r="L819" s="300"/>
      <c r="M819" s="78">
        <f>'Sch D. Workings'!Q1820</f>
        <v>0</v>
      </c>
      <c r="N819" s="309">
        <f>IF(OR('Sch D. Workings'!D813="",$D$7&lt;=I$7,M819=0),0,(IF(H819='Sch D. Workings'!$D$12,"Exceeded Cap",IF((SUMIFS('Sch A. Input'!H811:CJ811,'Sch A. Input'!$H$14:$CJ$14,"Total",'Sch A. Input'!$H$13:$CJ$13,"&lt;="&amp;$O$7))&gt;'Sch D. Workings'!$D$12,MIN('Sch D. Workings'!T1820,'Sch D. Workings'!$D$12-H819),'Sch D. Workings'!T1820))))</f>
        <v>0</v>
      </c>
      <c r="O819" s="221">
        <f>'Sch D. Workings'!Y1820</f>
        <v>0</v>
      </c>
      <c r="P819" s="82">
        <f>IFERROR(LOOKUP('Sch D. Workings'!V1820,$C$10:$C$14,$B$10:$B$14),0)</f>
        <v>0</v>
      </c>
      <c r="Q819" s="99">
        <f>COUNTIFS('Sch D. Workings'!V1820,"&gt;"&amp;$D$14)</f>
        <v>0</v>
      </c>
      <c r="R819" s="85"/>
      <c r="S819" s="78">
        <f>'Sch D. Workings'!AA1820</f>
        <v>0</v>
      </c>
      <c r="T819" s="309">
        <f>IF(OR('Sch D. Workings'!D813="",$D$7&lt;=O$7,S819=0),0,IF(OR(N819="Exceeded Cap",SUM(H819,N819)='Sch D. Workings'!$D$12),"Exceeded cap",IF((SUMIFS('Sch A. Input'!H811:CJ811,'Sch A. Input'!$H$14:$CJ$14,"Total",'Sch A. Input'!$H$13:$CJ$13,"&lt;="&amp;$U$7))&gt;'Sch D. Workings'!$D$12,MIN('Sch D. Workings'!AD1820,'Sch D. Workings'!$D$12-N819-H819),'Sch D. Workings'!AD1820)))</f>
        <v>0</v>
      </c>
      <c r="U819" s="221">
        <f>'Sch D. Workings'!AI1820</f>
        <v>0</v>
      </c>
      <c r="V819" s="82">
        <f>IFERROR(LOOKUP('Sch D. Workings'!AF1820,$C$10:$C$14,$B$10:$B$14),0)</f>
        <v>0</v>
      </c>
      <c r="W819" s="99">
        <f>COUNTIFS('Sch D. Workings'!AF1820,"&gt;"&amp;$D$14)</f>
        <v>0</v>
      </c>
      <c r="X819" s="85"/>
      <c r="Y819" s="78">
        <f>'Sch D. Workings'!AK1820</f>
        <v>0</v>
      </c>
      <c r="Z819" s="309">
        <f>IF(OR('Sch D. Workings'!D813="",$D$7&lt;=U$7,Y819=0),0,IF(OR(T819="Exceeded Cap",N819="Exceeded Cap",SUM(H819,N819,T819)='Sch D. Workings'!$D$12),"Exceeded Cap",IF((SUMIFS('Sch A. Input'!H811:CJ811,'Sch A. Input'!$H$14:$CJ$14,"Total",'Sch A. Input'!$H$13:$CJ$13,"&lt;="&amp;$AA$7))&gt;'Sch D. Workings'!$D$12,MIN('Sch D. Workings'!AN1820,'Sch D. Workings'!$D$12-N819-T819-H819),'Sch D. Workings'!AN1820)))</f>
        <v>0</v>
      </c>
      <c r="AA819" s="221">
        <f>'Sch D. Workings'!AS1820</f>
        <v>0</v>
      </c>
      <c r="AB819" s="82">
        <f>IFERROR(LOOKUP('Sch D. Workings'!AP1820,$C$10:$C$14,$B$10:$B$14),0)</f>
        <v>0</v>
      </c>
      <c r="AC819" s="99">
        <f>COUNTIFS('Sch D. Workings'!AP1820,"&gt;"&amp;$D$14)</f>
        <v>0</v>
      </c>
    </row>
    <row r="820" spans="3:29" x14ac:dyDescent="0.35">
      <c r="C820" s="81" t="str">
        <f>IF('Sch A. Input'!B812="","",'Sch A. Input'!B812)</f>
        <v/>
      </c>
      <c r="D820" s="81" t="str">
        <f>IF('Sch A. Input'!C812="","",'Sch A. Input'!C812)</f>
        <v/>
      </c>
      <c r="E820" s="85"/>
      <c r="F820" s="85"/>
      <c r="G820" s="99">
        <f>'Sch D. Workings'!G1821</f>
        <v>0</v>
      </c>
      <c r="H820" s="310">
        <f>IF(OR('Sch D. Workings'!D814="",G820=0),0,(IF((SUMIFS('Sch A. Input'!H812:CJ812,'Sch A. Input'!$H$14:$CJ$14,"Total",'Sch A. Input'!$H$13:$CJ$13,"&lt;="&amp;$I$7))&gt;'Sch D. Workings'!$D$12,MIN('Sch D. Workings'!J1821,'Sch D. Workings'!$D$12),'Sch D. Workings'!J1821)))</f>
        <v>0</v>
      </c>
      <c r="I820" s="221">
        <f>'Sch D. Workings'!O1821</f>
        <v>0</v>
      </c>
      <c r="J820" s="82">
        <f>IFERROR(LOOKUP('Sch D. Workings'!L1821,$C$10:$C$14,$B$10:$B$14),0)</f>
        <v>0</v>
      </c>
      <c r="K820" s="99">
        <f>COUNTIFS('Sch D. Workings'!L1821,"&gt;"&amp;$D$14)</f>
        <v>0</v>
      </c>
      <c r="L820" s="300"/>
      <c r="M820" s="78">
        <f>'Sch D. Workings'!Q1821</f>
        <v>0</v>
      </c>
      <c r="N820" s="309">
        <f>IF(OR('Sch D. Workings'!D814="",$D$7&lt;=I$7,M820=0),0,(IF(H820='Sch D. Workings'!$D$12,"Exceeded Cap",IF((SUMIFS('Sch A. Input'!H812:CJ812,'Sch A. Input'!$H$14:$CJ$14,"Total",'Sch A. Input'!$H$13:$CJ$13,"&lt;="&amp;$O$7))&gt;'Sch D. Workings'!$D$12,MIN('Sch D. Workings'!T1821,'Sch D. Workings'!$D$12-H820),'Sch D. Workings'!T1821))))</f>
        <v>0</v>
      </c>
      <c r="O820" s="221">
        <f>'Sch D. Workings'!Y1821</f>
        <v>0</v>
      </c>
      <c r="P820" s="82">
        <f>IFERROR(LOOKUP('Sch D. Workings'!V1821,$C$10:$C$14,$B$10:$B$14),0)</f>
        <v>0</v>
      </c>
      <c r="Q820" s="99">
        <f>COUNTIFS('Sch D. Workings'!V1821,"&gt;"&amp;$D$14)</f>
        <v>0</v>
      </c>
      <c r="R820" s="85"/>
      <c r="S820" s="78">
        <f>'Sch D. Workings'!AA1821</f>
        <v>0</v>
      </c>
      <c r="T820" s="309">
        <f>IF(OR('Sch D. Workings'!D814="",$D$7&lt;=O$7,S820=0),0,IF(OR(N820="Exceeded Cap",SUM(H820,N820)='Sch D. Workings'!$D$12),"Exceeded cap",IF((SUMIFS('Sch A. Input'!H812:CJ812,'Sch A. Input'!$H$14:$CJ$14,"Total",'Sch A. Input'!$H$13:$CJ$13,"&lt;="&amp;$U$7))&gt;'Sch D. Workings'!$D$12,MIN('Sch D. Workings'!AD1821,'Sch D. Workings'!$D$12-N820-H820),'Sch D. Workings'!AD1821)))</f>
        <v>0</v>
      </c>
      <c r="U820" s="221">
        <f>'Sch D. Workings'!AI1821</f>
        <v>0</v>
      </c>
      <c r="V820" s="82">
        <f>IFERROR(LOOKUP('Sch D. Workings'!AF1821,$C$10:$C$14,$B$10:$B$14),0)</f>
        <v>0</v>
      </c>
      <c r="W820" s="99">
        <f>COUNTIFS('Sch D. Workings'!AF1821,"&gt;"&amp;$D$14)</f>
        <v>0</v>
      </c>
      <c r="X820" s="85"/>
      <c r="Y820" s="78">
        <f>'Sch D. Workings'!AK1821</f>
        <v>0</v>
      </c>
      <c r="Z820" s="309">
        <f>IF(OR('Sch D. Workings'!D814="",$D$7&lt;=U$7,Y820=0),0,IF(OR(T820="Exceeded Cap",N820="Exceeded Cap",SUM(H820,N820,T820)='Sch D. Workings'!$D$12),"Exceeded Cap",IF((SUMIFS('Sch A. Input'!H812:CJ812,'Sch A. Input'!$H$14:$CJ$14,"Total",'Sch A. Input'!$H$13:$CJ$13,"&lt;="&amp;$AA$7))&gt;'Sch D. Workings'!$D$12,MIN('Sch D. Workings'!AN1821,'Sch D. Workings'!$D$12-N820-T820-H820),'Sch D. Workings'!AN1821)))</f>
        <v>0</v>
      </c>
      <c r="AA820" s="221">
        <f>'Sch D. Workings'!AS1821</f>
        <v>0</v>
      </c>
      <c r="AB820" s="82">
        <f>IFERROR(LOOKUP('Sch D. Workings'!AP1821,$C$10:$C$14,$B$10:$B$14),0)</f>
        <v>0</v>
      </c>
      <c r="AC820" s="99">
        <f>COUNTIFS('Sch D. Workings'!AP1821,"&gt;"&amp;$D$14)</f>
        <v>0</v>
      </c>
    </row>
    <row r="821" spans="3:29" x14ac:dyDescent="0.35">
      <c r="C821" s="81" t="str">
        <f>IF('Sch A. Input'!B813="","",'Sch A. Input'!B813)</f>
        <v/>
      </c>
      <c r="D821" s="81" t="str">
        <f>IF('Sch A. Input'!C813="","",'Sch A. Input'!C813)</f>
        <v/>
      </c>
      <c r="E821" s="85"/>
      <c r="F821" s="85"/>
      <c r="G821" s="99">
        <f>'Sch D. Workings'!G1822</f>
        <v>0</v>
      </c>
      <c r="H821" s="310">
        <f>IF(OR('Sch D. Workings'!D815="",G821=0),0,(IF((SUMIFS('Sch A. Input'!H813:CJ813,'Sch A. Input'!$H$14:$CJ$14,"Total",'Sch A. Input'!$H$13:$CJ$13,"&lt;="&amp;$I$7))&gt;'Sch D. Workings'!$D$12,MIN('Sch D. Workings'!J1822,'Sch D. Workings'!$D$12),'Sch D. Workings'!J1822)))</f>
        <v>0</v>
      </c>
      <c r="I821" s="221">
        <f>'Sch D. Workings'!O1822</f>
        <v>0</v>
      </c>
      <c r="J821" s="82">
        <f>IFERROR(LOOKUP('Sch D. Workings'!L1822,$C$10:$C$14,$B$10:$B$14),0)</f>
        <v>0</v>
      </c>
      <c r="K821" s="99">
        <f>COUNTIFS('Sch D. Workings'!L1822,"&gt;"&amp;$D$14)</f>
        <v>0</v>
      </c>
      <c r="L821" s="300"/>
      <c r="M821" s="78">
        <f>'Sch D. Workings'!Q1822</f>
        <v>0</v>
      </c>
      <c r="N821" s="309">
        <f>IF(OR('Sch D. Workings'!D815="",$D$7&lt;=I$7,M821=0),0,(IF(H821='Sch D. Workings'!$D$12,"Exceeded Cap",IF((SUMIFS('Sch A. Input'!H813:CJ813,'Sch A. Input'!$H$14:$CJ$14,"Total",'Sch A. Input'!$H$13:$CJ$13,"&lt;="&amp;$O$7))&gt;'Sch D. Workings'!$D$12,MIN('Sch D. Workings'!T1822,'Sch D. Workings'!$D$12-H821),'Sch D. Workings'!T1822))))</f>
        <v>0</v>
      </c>
      <c r="O821" s="221">
        <f>'Sch D. Workings'!Y1822</f>
        <v>0</v>
      </c>
      <c r="P821" s="82">
        <f>IFERROR(LOOKUP('Sch D. Workings'!V1822,$C$10:$C$14,$B$10:$B$14),0)</f>
        <v>0</v>
      </c>
      <c r="Q821" s="99">
        <f>COUNTIFS('Sch D. Workings'!V1822,"&gt;"&amp;$D$14)</f>
        <v>0</v>
      </c>
      <c r="R821" s="85"/>
      <c r="S821" s="78">
        <f>'Sch D. Workings'!AA1822</f>
        <v>0</v>
      </c>
      <c r="T821" s="309">
        <f>IF(OR('Sch D. Workings'!D815="",$D$7&lt;=O$7,S821=0),0,IF(OR(N821="Exceeded Cap",SUM(H821,N821)='Sch D. Workings'!$D$12),"Exceeded cap",IF((SUMIFS('Sch A. Input'!H813:CJ813,'Sch A. Input'!$H$14:$CJ$14,"Total",'Sch A. Input'!$H$13:$CJ$13,"&lt;="&amp;$U$7))&gt;'Sch D. Workings'!$D$12,MIN('Sch D. Workings'!AD1822,'Sch D. Workings'!$D$12-N821-H821),'Sch D. Workings'!AD1822)))</f>
        <v>0</v>
      </c>
      <c r="U821" s="221">
        <f>'Sch D. Workings'!AI1822</f>
        <v>0</v>
      </c>
      <c r="V821" s="82">
        <f>IFERROR(LOOKUP('Sch D. Workings'!AF1822,$C$10:$C$14,$B$10:$B$14),0)</f>
        <v>0</v>
      </c>
      <c r="W821" s="99">
        <f>COUNTIFS('Sch D. Workings'!AF1822,"&gt;"&amp;$D$14)</f>
        <v>0</v>
      </c>
      <c r="X821" s="85"/>
      <c r="Y821" s="78">
        <f>'Sch D. Workings'!AK1822</f>
        <v>0</v>
      </c>
      <c r="Z821" s="309">
        <f>IF(OR('Sch D. Workings'!D815="",$D$7&lt;=U$7,Y821=0),0,IF(OR(T821="Exceeded Cap",N821="Exceeded Cap",SUM(H821,N821,T821)='Sch D. Workings'!$D$12),"Exceeded Cap",IF((SUMIFS('Sch A. Input'!H813:CJ813,'Sch A. Input'!$H$14:$CJ$14,"Total",'Sch A. Input'!$H$13:$CJ$13,"&lt;="&amp;$AA$7))&gt;'Sch D. Workings'!$D$12,MIN('Sch D. Workings'!AN1822,'Sch D. Workings'!$D$12-N821-T821-H821),'Sch D. Workings'!AN1822)))</f>
        <v>0</v>
      </c>
      <c r="AA821" s="221">
        <f>'Sch D. Workings'!AS1822</f>
        <v>0</v>
      </c>
      <c r="AB821" s="82">
        <f>IFERROR(LOOKUP('Sch D. Workings'!AP1822,$C$10:$C$14,$B$10:$B$14),0)</f>
        <v>0</v>
      </c>
      <c r="AC821" s="99">
        <f>COUNTIFS('Sch D. Workings'!AP1822,"&gt;"&amp;$D$14)</f>
        <v>0</v>
      </c>
    </row>
    <row r="822" spans="3:29" x14ac:dyDescent="0.35">
      <c r="C822" s="81" t="str">
        <f>IF('Sch A. Input'!B814="","",'Sch A. Input'!B814)</f>
        <v/>
      </c>
      <c r="D822" s="81" t="str">
        <f>IF('Sch A. Input'!C814="","",'Sch A. Input'!C814)</f>
        <v/>
      </c>
      <c r="E822" s="85"/>
      <c r="F822" s="85"/>
      <c r="G822" s="99">
        <f>'Sch D. Workings'!G1823</f>
        <v>0</v>
      </c>
      <c r="H822" s="310">
        <f>IF(OR('Sch D. Workings'!D816="",G822=0),0,(IF((SUMIFS('Sch A. Input'!H814:CJ814,'Sch A. Input'!$H$14:$CJ$14,"Total",'Sch A. Input'!$H$13:$CJ$13,"&lt;="&amp;$I$7))&gt;'Sch D. Workings'!$D$12,MIN('Sch D. Workings'!J1823,'Sch D. Workings'!$D$12),'Sch D. Workings'!J1823)))</f>
        <v>0</v>
      </c>
      <c r="I822" s="221">
        <f>'Sch D. Workings'!O1823</f>
        <v>0</v>
      </c>
      <c r="J822" s="82">
        <f>IFERROR(LOOKUP('Sch D. Workings'!L1823,$C$10:$C$14,$B$10:$B$14),0)</f>
        <v>0</v>
      </c>
      <c r="K822" s="99">
        <f>COUNTIFS('Sch D. Workings'!L1823,"&gt;"&amp;$D$14)</f>
        <v>0</v>
      </c>
      <c r="L822" s="300"/>
      <c r="M822" s="78">
        <f>'Sch D. Workings'!Q1823</f>
        <v>0</v>
      </c>
      <c r="N822" s="309">
        <f>IF(OR('Sch D. Workings'!D816="",$D$7&lt;=I$7,M822=0),0,(IF(H822='Sch D. Workings'!$D$12,"Exceeded Cap",IF((SUMIFS('Sch A. Input'!H814:CJ814,'Sch A. Input'!$H$14:$CJ$14,"Total",'Sch A. Input'!$H$13:$CJ$13,"&lt;="&amp;$O$7))&gt;'Sch D. Workings'!$D$12,MIN('Sch D. Workings'!T1823,'Sch D. Workings'!$D$12-H822),'Sch D. Workings'!T1823))))</f>
        <v>0</v>
      </c>
      <c r="O822" s="221">
        <f>'Sch D. Workings'!Y1823</f>
        <v>0</v>
      </c>
      <c r="P822" s="82">
        <f>IFERROR(LOOKUP('Sch D. Workings'!V1823,$C$10:$C$14,$B$10:$B$14),0)</f>
        <v>0</v>
      </c>
      <c r="Q822" s="99">
        <f>COUNTIFS('Sch D. Workings'!V1823,"&gt;"&amp;$D$14)</f>
        <v>0</v>
      </c>
      <c r="R822" s="85"/>
      <c r="S822" s="78">
        <f>'Sch D. Workings'!AA1823</f>
        <v>0</v>
      </c>
      <c r="T822" s="309">
        <f>IF(OR('Sch D. Workings'!D816="",$D$7&lt;=O$7,S822=0),0,IF(OR(N822="Exceeded Cap",SUM(H822,N822)='Sch D. Workings'!$D$12),"Exceeded cap",IF((SUMIFS('Sch A. Input'!H814:CJ814,'Sch A. Input'!$H$14:$CJ$14,"Total",'Sch A. Input'!$H$13:$CJ$13,"&lt;="&amp;$U$7))&gt;'Sch D. Workings'!$D$12,MIN('Sch D. Workings'!AD1823,'Sch D. Workings'!$D$12-N822-H822),'Sch D. Workings'!AD1823)))</f>
        <v>0</v>
      </c>
      <c r="U822" s="221">
        <f>'Sch D. Workings'!AI1823</f>
        <v>0</v>
      </c>
      <c r="V822" s="82">
        <f>IFERROR(LOOKUP('Sch D. Workings'!AF1823,$C$10:$C$14,$B$10:$B$14),0)</f>
        <v>0</v>
      </c>
      <c r="W822" s="99">
        <f>COUNTIFS('Sch D. Workings'!AF1823,"&gt;"&amp;$D$14)</f>
        <v>0</v>
      </c>
      <c r="X822" s="85"/>
      <c r="Y822" s="78">
        <f>'Sch D. Workings'!AK1823</f>
        <v>0</v>
      </c>
      <c r="Z822" s="309">
        <f>IF(OR('Sch D. Workings'!D816="",$D$7&lt;=U$7,Y822=0),0,IF(OR(T822="Exceeded Cap",N822="Exceeded Cap",SUM(H822,N822,T822)='Sch D. Workings'!$D$12),"Exceeded Cap",IF((SUMIFS('Sch A. Input'!H814:CJ814,'Sch A. Input'!$H$14:$CJ$14,"Total",'Sch A. Input'!$H$13:$CJ$13,"&lt;="&amp;$AA$7))&gt;'Sch D. Workings'!$D$12,MIN('Sch D. Workings'!AN1823,'Sch D. Workings'!$D$12-N822-T822-H822),'Sch D. Workings'!AN1823)))</f>
        <v>0</v>
      </c>
      <c r="AA822" s="221">
        <f>'Sch D. Workings'!AS1823</f>
        <v>0</v>
      </c>
      <c r="AB822" s="82">
        <f>IFERROR(LOOKUP('Sch D. Workings'!AP1823,$C$10:$C$14,$B$10:$B$14),0)</f>
        <v>0</v>
      </c>
      <c r="AC822" s="99">
        <f>COUNTIFS('Sch D. Workings'!AP1823,"&gt;"&amp;$D$14)</f>
        <v>0</v>
      </c>
    </row>
    <row r="823" spans="3:29" x14ac:dyDescent="0.35">
      <c r="C823" s="81" t="str">
        <f>IF('Sch A. Input'!B815="","",'Sch A. Input'!B815)</f>
        <v/>
      </c>
      <c r="D823" s="81" t="str">
        <f>IF('Sch A. Input'!C815="","",'Sch A. Input'!C815)</f>
        <v/>
      </c>
      <c r="E823" s="85"/>
      <c r="F823" s="85"/>
      <c r="G823" s="99">
        <f>'Sch D. Workings'!G1824</f>
        <v>0</v>
      </c>
      <c r="H823" s="310">
        <f>IF(OR('Sch D. Workings'!D817="",G823=0),0,(IF((SUMIFS('Sch A. Input'!H815:CJ815,'Sch A. Input'!$H$14:$CJ$14,"Total",'Sch A. Input'!$H$13:$CJ$13,"&lt;="&amp;$I$7))&gt;'Sch D. Workings'!$D$12,MIN('Sch D. Workings'!J1824,'Sch D. Workings'!$D$12),'Sch D. Workings'!J1824)))</f>
        <v>0</v>
      </c>
      <c r="I823" s="221">
        <f>'Sch D. Workings'!O1824</f>
        <v>0</v>
      </c>
      <c r="J823" s="82">
        <f>IFERROR(LOOKUP('Sch D. Workings'!L1824,$C$10:$C$14,$B$10:$B$14),0)</f>
        <v>0</v>
      </c>
      <c r="K823" s="99">
        <f>COUNTIFS('Sch D. Workings'!L1824,"&gt;"&amp;$D$14)</f>
        <v>0</v>
      </c>
      <c r="L823" s="300"/>
      <c r="M823" s="78">
        <f>'Sch D. Workings'!Q1824</f>
        <v>0</v>
      </c>
      <c r="N823" s="309">
        <f>IF(OR('Sch D. Workings'!D817="",$D$7&lt;=I$7,M823=0),0,(IF(H823='Sch D. Workings'!$D$12,"Exceeded Cap",IF((SUMIFS('Sch A. Input'!H815:CJ815,'Sch A. Input'!$H$14:$CJ$14,"Total",'Sch A. Input'!$H$13:$CJ$13,"&lt;="&amp;$O$7))&gt;'Sch D. Workings'!$D$12,MIN('Sch D. Workings'!T1824,'Sch D. Workings'!$D$12-H823),'Sch D. Workings'!T1824))))</f>
        <v>0</v>
      </c>
      <c r="O823" s="221">
        <f>'Sch D. Workings'!Y1824</f>
        <v>0</v>
      </c>
      <c r="P823" s="82">
        <f>IFERROR(LOOKUP('Sch D. Workings'!V1824,$C$10:$C$14,$B$10:$B$14),0)</f>
        <v>0</v>
      </c>
      <c r="Q823" s="99">
        <f>COUNTIFS('Sch D. Workings'!V1824,"&gt;"&amp;$D$14)</f>
        <v>0</v>
      </c>
      <c r="R823" s="85"/>
      <c r="S823" s="78">
        <f>'Sch D. Workings'!AA1824</f>
        <v>0</v>
      </c>
      <c r="T823" s="309">
        <f>IF(OR('Sch D. Workings'!D817="",$D$7&lt;=O$7,S823=0),0,IF(OR(N823="Exceeded Cap",SUM(H823,N823)='Sch D. Workings'!$D$12),"Exceeded cap",IF((SUMIFS('Sch A. Input'!H815:CJ815,'Sch A. Input'!$H$14:$CJ$14,"Total",'Sch A. Input'!$H$13:$CJ$13,"&lt;="&amp;$U$7))&gt;'Sch D. Workings'!$D$12,MIN('Sch D. Workings'!AD1824,'Sch D. Workings'!$D$12-N823-H823),'Sch D. Workings'!AD1824)))</f>
        <v>0</v>
      </c>
      <c r="U823" s="221">
        <f>'Sch D. Workings'!AI1824</f>
        <v>0</v>
      </c>
      <c r="V823" s="82">
        <f>IFERROR(LOOKUP('Sch D. Workings'!AF1824,$C$10:$C$14,$B$10:$B$14),0)</f>
        <v>0</v>
      </c>
      <c r="W823" s="99">
        <f>COUNTIFS('Sch D. Workings'!AF1824,"&gt;"&amp;$D$14)</f>
        <v>0</v>
      </c>
      <c r="X823" s="85"/>
      <c r="Y823" s="78">
        <f>'Sch D. Workings'!AK1824</f>
        <v>0</v>
      </c>
      <c r="Z823" s="309">
        <f>IF(OR('Sch D. Workings'!D817="",$D$7&lt;=U$7,Y823=0),0,IF(OR(T823="Exceeded Cap",N823="Exceeded Cap",SUM(H823,N823,T823)='Sch D. Workings'!$D$12),"Exceeded Cap",IF((SUMIFS('Sch A. Input'!H815:CJ815,'Sch A. Input'!$H$14:$CJ$14,"Total",'Sch A. Input'!$H$13:$CJ$13,"&lt;="&amp;$AA$7))&gt;'Sch D. Workings'!$D$12,MIN('Sch D. Workings'!AN1824,'Sch D. Workings'!$D$12-N823-T823-H823),'Sch D. Workings'!AN1824)))</f>
        <v>0</v>
      </c>
      <c r="AA823" s="221">
        <f>'Sch D. Workings'!AS1824</f>
        <v>0</v>
      </c>
      <c r="AB823" s="82">
        <f>IFERROR(LOOKUP('Sch D. Workings'!AP1824,$C$10:$C$14,$B$10:$B$14),0)</f>
        <v>0</v>
      </c>
      <c r="AC823" s="99">
        <f>COUNTIFS('Sch D. Workings'!AP1824,"&gt;"&amp;$D$14)</f>
        <v>0</v>
      </c>
    </row>
    <row r="824" spans="3:29" x14ac:dyDescent="0.35">
      <c r="C824" s="81" t="str">
        <f>IF('Sch A. Input'!B816="","",'Sch A. Input'!B816)</f>
        <v/>
      </c>
      <c r="D824" s="81" t="str">
        <f>IF('Sch A. Input'!C816="","",'Sch A. Input'!C816)</f>
        <v/>
      </c>
      <c r="E824" s="85"/>
      <c r="F824" s="85"/>
      <c r="G824" s="99">
        <f>'Sch D. Workings'!G1825</f>
        <v>0</v>
      </c>
      <c r="H824" s="310">
        <f>IF(OR('Sch D. Workings'!D818="",G824=0),0,(IF((SUMIFS('Sch A. Input'!H816:CJ816,'Sch A. Input'!$H$14:$CJ$14,"Total",'Sch A. Input'!$H$13:$CJ$13,"&lt;="&amp;$I$7))&gt;'Sch D. Workings'!$D$12,MIN('Sch D. Workings'!J1825,'Sch D. Workings'!$D$12),'Sch D. Workings'!J1825)))</f>
        <v>0</v>
      </c>
      <c r="I824" s="221">
        <f>'Sch D. Workings'!O1825</f>
        <v>0</v>
      </c>
      <c r="J824" s="82">
        <f>IFERROR(LOOKUP('Sch D. Workings'!L1825,$C$10:$C$14,$B$10:$B$14),0)</f>
        <v>0</v>
      </c>
      <c r="K824" s="99">
        <f>COUNTIFS('Sch D. Workings'!L1825,"&gt;"&amp;$D$14)</f>
        <v>0</v>
      </c>
      <c r="L824" s="300"/>
      <c r="M824" s="78">
        <f>'Sch D. Workings'!Q1825</f>
        <v>0</v>
      </c>
      <c r="N824" s="309">
        <f>IF(OR('Sch D. Workings'!D818="",$D$7&lt;=I$7,M824=0),0,(IF(H824='Sch D. Workings'!$D$12,"Exceeded Cap",IF((SUMIFS('Sch A. Input'!H816:CJ816,'Sch A. Input'!$H$14:$CJ$14,"Total",'Sch A. Input'!$H$13:$CJ$13,"&lt;="&amp;$O$7))&gt;'Sch D. Workings'!$D$12,MIN('Sch D. Workings'!T1825,'Sch D. Workings'!$D$12-H824),'Sch D. Workings'!T1825))))</f>
        <v>0</v>
      </c>
      <c r="O824" s="221">
        <f>'Sch D. Workings'!Y1825</f>
        <v>0</v>
      </c>
      <c r="P824" s="82">
        <f>IFERROR(LOOKUP('Sch D. Workings'!V1825,$C$10:$C$14,$B$10:$B$14),0)</f>
        <v>0</v>
      </c>
      <c r="Q824" s="99">
        <f>COUNTIFS('Sch D. Workings'!V1825,"&gt;"&amp;$D$14)</f>
        <v>0</v>
      </c>
      <c r="R824" s="85"/>
      <c r="S824" s="78">
        <f>'Sch D. Workings'!AA1825</f>
        <v>0</v>
      </c>
      <c r="T824" s="309">
        <f>IF(OR('Sch D. Workings'!D818="",$D$7&lt;=O$7,S824=0),0,IF(OR(N824="Exceeded Cap",SUM(H824,N824)='Sch D. Workings'!$D$12),"Exceeded cap",IF((SUMIFS('Sch A. Input'!H816:CJ816,'Sch A. Input'!$H$14:$CJ$14,"Total",'Sch A. Input'!$H$13:$CJ$13,"&lt;="&amp;$U$7))&gt;'Sch D. Workings'!$D$12,MIN('Sch D. Workings'!AD1825,'Sch D. Workings'!$D$12-N824-H824),'Sch D. Workings'!AD1825)))</f>
        <v>0</v>
      </c>
      <c r="U824" s="221">
        <f>'Sch D. Workings'!AI1825</f>
        <v>0</v>
      </c>
      <c r="V824" s="82">
        <f>IFERROR(LOOKUP('Sch D. Workings'!AF1825,$C$10:$C$14,$B$10:$B$14),0)</f>
        <v>0</v>
      </c>
      <c r="W824" s="99">
        <f>COUNTIFS('Sch D. Workings'!AF1825,"&gt;"&amp;$D$14)</f>
        <v>0</v>
      </c>
      <c r="X824" s="85"/>
      <c r="Y824" s="78">
        <f>'Sch D. Workings'!AK1825</f>
        <v>0</v>
      </c>
      <c r="Z824" s="309">
        <f>IF(OR('Sch D. Workings'!D818="",$D$7&lt;=U$7,Y824=0),0,IF(OR(T824="Exceeded Cap",N824="Exceeded Cap",SUM(H824,N824,T824)='Sch D. Workings'!$D$12),"Exceeded Cap",IF((SUMIFS('Sch A. Input'!H816:CJ816,'Sch A. Input'!$H$14:$CJ$14,"Total",'Sch A. Input'!$H$13:$CJ$13,"&lt;="&amp;$AA$7))&gt;'Sch D. Workings'!$D$12,MIN('Sch D. Workings'!AN1825,'Sch D. Workings'!$D$12-N824-T824-H824),'Sch D. Workings'!AN1825)))</f>
        <v>0</v>
      </c>
      <c r="AA824" s="221">
        <f>'Sch D. Workings'!AS1825</f>
        <v>0</v>
      </c>
      <c r="AB824" s="82">
        <f>IFERROR(LOOKUP('Sch D. Workings'!AP1825,$C$10:$C$14,$B$10:$B$14),0)</f>
        <v>0</v>
      </c>
      <c r="AC824" s="99">
        <f>COUNTIFS('Sch D. Workings'!AP1825,"&gt;"&amp;$D$14)</f>
        <v>0</v>
      </c>
    </row>
    <row r="825" spans="3:29" x14ac:dyDescent="0.35">
      <c r="C825" s="81" t="str">
        <f>IF('Sch A. Input'!B817="","",'Sch A. Input'!B817)</f>
        <v/>
      </c>
      <c r="D825" s="81" t="str">
        <f>IF('Sch A. Input'!C817="","",'Sch A. Input'!C817)</f>
        <v/>
      </c>
      <c r="E825" s="85"/>
      <c r="F825" s="85"/>
      <c r="G825" s="99">
        <f>'Sch D. Workings'!G1826</f>
        <v>0</v>
      </c>
      <c r="H825" s="310">
        <f>IF(OR('Sch D. Workings'!D819="",G825=0),0,(IF((SUMIFS('Sch A. Input'!H817:CJ817,'Sch A. Input'!$H$14:$CJ$14,"Total",'Sch A. Input'!$H$13:$CJ$13,"&lt;="&amp;$I$7))&gt;'Sch D. Workings'!$D$12,MIN('Sch D. Workings'!J1826,'Sch D. Workings'!$D$12),'Sch D. Workings'!J1826)))</f>
        <v>0</v>
      </c>
      <c r="I825" s="221">
        <f>'Sch D. Workings'!O1826</f>
        <v>0</v>
      </c>
      <c r="J825" s="82">
        <f>IFERROR(LOOKUP('Sch D. Workings'!L1826,$C$10:$C$14,$B$10:$B$14),0)</f>
        <v>0</v>
      </c>
      <c r="K825" s="99">
        <f>COUNTIFS('Sch D. Workings'!L1826,"&gt;"&amp;$D$14)</f>
        <v>0</v>
      </c>
      <c r="L825" s="300"/>
      <c r="M825" s="78">
        <f>'Sch D. Workings'!Q1826</f>
        <v>0</v>
      </c>
      <c r="N825" s="309">
        <f>IF(OR('Sch D. Workings'!D819="",$D$7&lt;=I$7,M825=0),0,(IF(H825='Sch D. Workings'!$D$12,"Exceeded Cap",IF((SUMIFS('Sch A. Input'!H817:CJ817,'Sch A. Input'!$H$14:$CJ$14,"Total",'Sch A. Input'!$H$13:$CJ$13,"&lt;="&amp;$O$7))&gt;'Sch D. Workings'!$D$12,MIN('Sch D. Workings'!T1826,'Sch D. Workings'!$D$12-H825),'Sch D. Workings'!T1826))))</f>
        <v>0</v>
      </c>
      <c r="O825" s="221">
        <f>'Sch D. Workings'!Y1826</f>
        <v>0</v>
      </c>
      <c r="P825" s="82">
        <f>IFERROR(LOOKUP('Sch D. Workings'!V1826,$C$10:$C$14,$B$10:$B$14),0)</f>
        <v>0</v>
      </c>
      <c r="Q825" s="99">
        <f>COUNTIFS('Sch D. Workings'!V1826,"&gt;"&amp;$D$14)</f>
        <v>0</v>
      </c>
      <c r="R825" s="85"/>
      <c r="S825" s="78">
        <f>'Sch D. Workings'!AA1826</f>
        <v>0</v>
      </c>
      <c r="T825" s="309">
        <f>IF(OR('Sch D. Workings'!D819="",$D$7&lt;=O$7,S825=0),0,IF(OR(N825="Exceeded Cap",SUM(H825,N825)='Sch D. Workings'!$D$12),"Exceeded cap",IF((SUMIFS('Sch A. Input'!H817:CJ817,'Sch A. Input'!$H$14:$CJ$14,"Total",'Sch A. Input'!$H$13:$CJ$13,"&lt;="&amp;$U$7))&gt;'Sch D. Workings'!$D$12,MIN('Sch D. Workings'!AD1826,'Sch D. Workings'!$D$12-N825-H825),'Sch D. Workings'!AD1826)))</f>
        <v>0</v>
      </c>
      <c r="U825" s="221">
        <f>'Sch D. Workings'!AI1826</f>
        <v>0</v>
      </c>
      <c r="V825" s="82">
        <f>IFERROR(LOOKUP('Sch D. Workings'!AF1826,$C$10:$C$14,$B$10:$B$14),0)</f>
        <v>0</v>
      </c>
      <c r="W825" s="99">
        <f>COUNTIFS('Sch D. Workings'!AF1826,"&gt;"&amp;$D$14)</f>
        <v>0</v>
      </c>
      <c r="X825" s="85"/>
      <c r="Y825" s="78">
        <f>'Sch D. Workings'!AK1826</f>
        <v>0</v>
      </c>
      <c r="Z825" s="309">
        <f>IF(OR('Sch D. Workings'!D819="",$D$7&lt;=U$7,Y825=0),0,IF(OR(T825="Exceeded Cap",N825="Exceeded Cap",SUM(H825,N825,T825)='Sch D. Workings'!$D$12),"Exceeded Cap",IF((SUMIFS('Sch A. Input'!H817:CJ817,'Sch A. Input'!$H$14:$CJ$14,"Total",'Sch A. Input'!$H$13:$CJ$13,"&lt;="&amp;$AA$7))&gt;'Sch D. Workings'!$D$12,MIN('Sch D. Workings'!AN1826,'Sch D. Workings'!$D$12-N825-T825-H825),'Sch D. Workings'!AN1826)))</f>
        <v>0</v>
      </c>
      <c r="AA825" s="221">
        <f>'Sch D. Workings'!AS1826</f>
        <v>0</v>
      </c>
      <c r="AB825" s="82">
        <f>IFERROR(LOOKUP('Sch D. Workings'!AP1826,$C$10:$C$14,$B$10:$B$14),0)</f>
        <v>0</v>
      </c>
      <c r="AC825" s="99">
        <f>COUNTIFS('Sch D. Workings'!AP1826,"&gt;"&amp;$D$14)</f>
        <v>0</v>
      </c>
    </row>
    <row r="826" spans="3:29" x14ac:dyDescent="0.35">
      <c r="C826" s="81" t="str">
        <f>IF('Sch A. Input'!B818="","",'Sch A. Input'!B818)</f>
        <v/>
      </c>
      <c r="D826" s="81" t="str">
        <f>IF('Sch A. Input'!C818="","",'Sch A. Input'!C818)</f>
        <v/>
      </c>
      <c r="E826" s="85"/>
      <c r="F826" s="85"/>
      <c r="G826" s="99">
        <f>'Sch D. Workings'!G1827</f>
        <v>0</v>
      </c>
      <c r="H826" s="310">
        <f>IF(OR('Sch D. Workings'!D820="",G826=0),0,(IF((SUMIFS('Sch A. Input'!H818:CJ818,'Sch A. Input'!$H$14:$CJ$14,"Total",'Sch A. Input'!$H$13:$CJ$13,"&lt;="&amp;$I$7))&gt;'Sch D. Workings'!$D$12,MIN('Sch D. Workings'!J1827,'Sch D. Workings'!$D$12),'Sch D. Workings'!J1827)))</f>
        <v>0</v>
      </c>
      <c r="I826" s="221">
        <f>'Sch D. Workings'!O1827</f>
        <v>0</v>
      </c>
      <c r="J826" s="82">
        <f>IFERROR(LOOKUP('Sch D. Workings'!L1827,$C$10:$C$14,$B$10:$B$14),0)</f>
        <v>0</v>
      </c>
      <c r="K826" s="99">
        <f>COUNTIFS('Sch D. Workings'!L1827,"&gt;"&amp;$D$14)</f>
        <v>0</v>
      </c>
      <c r="L826" s="300"/>
      <c r="M826" s="78">
        <f>'Sch D. Workings'!Q1827</f>
        <v>0</v>
      </c>
      <c r="N826" s="309">
        <f>IF(OR('Sch D. Workings'!D820="",$D$7&lt;=I$7,M826=0),0,(IF(H826='Sch D. Workings'!$D$12,"Exceeded Cap",IF((SUMIFS('Sch A. Input'!H818:CJ818,'Sch A. Input'!$H$14:$CJ$14,"Total",'Sch A. Input'!$H$13:$CJ$13,"&lt;="&amp;$O$7))&gt;'Sch D. Workings'!$D$12,MIN('Sch D. Workings'!T1827,'Sch D. Workings'!$D$12-H826),'Sch D. Workings'!T1827))))</f>
        <v>0</v>
      </c>
      <c r="O826" s="221">
        <f>'Sch D. Workings'!Y1827</f>
        <v>0</v>
      </c>
      <c r="P826" s="82">
        <f>IFERROR(LOOKUP('Sch D. Workings'!V1827,$C$10:$C$14,$B$10:$B$14),0)</f>
        <v>0</v>
      </c>
      <c r="Q826" s="99">
        <f>COUNTIFS('Sch D. Workings'!V1827,"&gt;"&amp;$D$14)</f>
        <v>0</v>
      </c>
      <c r="R826" s="85"/>
      <c r="S826" s="78">
        <f>'Sch D. Workings'!AA1827</f>
        <v>0</v>
      </c>
      <c r="T826" s="309">
        <f>IF(OR('Sch D. Workings'!D820="",$D$7&lt;=O$7,S826=0),0,IF(OR(N826="Exceeded Cap",SUM(H826,N826)='Sch D. Workings'!$D$12),"Exceeded cap",IF((SUMIFS('Sch A. Input'!H818:CJ818,'Sch A. Input'!$H$14:$CJ$14,"Total",'Sch A. Input'!$H$13:$CJ$13,"&lt;="&amp;$U$7))&gt;'Sch D. Workings'!$D$12,MIN('Sch D. Workings'!AD1827,'Sch D. Workings'!$D$12-N826-H826),'Sch D. Workings'!AD1827)))</f>
        <v>0</v>
      </c>
      <c r="U826" s="221">
        <f>'Sch D. Workings'!AI1827</f>
        <v>0</v>
      </c>
      <c r="V826" s="82">
        <f>IFERROR(LOOKUP('Sch D. Workings'!AF1827,$C$10:$C$14,$B$10:$B$14),0)</f>
        <v>0</v>
      </c>
      <c r="W826" s="99">
        <f>COUNTIFS('Sch D. Workings'!AF1827,"&gt;"&amp;$D$14)</f>
        <v>0</v>
      </c>
      <c r="X826" s="85"/>
      <c r="Y826" s="78">
        <f>'Sch D. Workings'!AK1827</f>
        <v>0</v>
      </c>
      <c r="Z826" s="309">
        <f>IF(OR('Sch D. Workings'!D820="",$D$7&lt;=U$7,Y826=0),0,IF(OR(T826="Exceeded Cap",N826="Exceeded Cap",SUM(H826,N826,T826)='Sch D. Workings'!$D$12),"Exceeded Cap",IF((SUMIFS('Sch A. Input'!H818:CJ818,'Sch A. Input'!$H$14:$CJ$14,"Total",'Sch A. Input'!$H$13:$CJ$13,"&lt;="&amp;$AA$7))&gt;'Sch D. Workings'!$D$12,MIN('Sch D. Workings'!AN1827,'Sch D. Workings'!$D$12-N826-T826-H826),'Sch D. Workings'!AN1827)))</f>
        <v>0</v>
      </c>
      <c r="AA826" s="221">
        <f>'Sch D. Workings'!AS1827</f>
        <v>0</v>
      </c>
      <c r="AB826" s="82">
        <f>IFERROR(LOOKUP('Sch D. Workings'!AP1827,$C$10:$C$14,$B$10:$B$14),0)</f>
        <v>0</v>
      </c>
      <c r="AC826" s="99">
        <f>COUNTIFS('Sch D. Workings'!AP1827,"&gt;"&amp;$D$14)</f>
        <v>0</v>
      </c>
    </row>
    <row r="827" spans="3:29" x14ac:dyDescent="0.35">
      <c r="C827" s="81" t="str">
        <f>IF('Sch A. Input'!B819="","",'Sch A. Input'!B819)</f>
        <v/>
      </c>
      <c r="D827" s="81" t="str">
        <f>IF('Sch A. Input'!C819="","",'Sch A. Input'!C819)</f>
        <v/>
      </c>
      <c r="E827" s="85"/>
      <c r="F827" s="85"/>
      <c r="G827" s="99">
        <f>'Sch D. Workings'!G1828</f>
        <v>0</v>
      </c>
      <c r="H827" s="310">
        <f>IF(OR('Sch D. Workings'!D821="",G827=0),0,(IF((SUMIFS('Sch A. Input'!H819:CJ819,'Sch A. Input'!$H$14:$CJ$14,"Total",'Sch A. Input'!$H$13:$CJ$13,"&lt;="&amp;$I$7))&gt;'Sch D. Workings'!$D$12,MIN('Sch D. Workings'!J1828,'Sch D. Workings'!$D$12),'Sch D. Workings'!J1828)))</f>
        <v>0</v>
      </c>
      <c r="I827" s="221">
        <f>'Sch D. Workings'!O1828</f>
        <v>0</v>
      </c>
      <c r="J827" s="82">
        <f>IFERROR(LOOKUP('Sch D. Workings'!L1828,$C$10:$C$14,$B$10:$B$14),0)</f>
        <v>0</v>
      </c>
      <c r="K827" s="99">
        <f>COUNTIFS('Sch D. Workings'!L1828,"&gt;"&amp;$D$14)</f>
        <v>0</v>
      </c>
      <c r="L827" s="300"/>
      <c r="M827" s="78">
        <f>'Sch D. Workings'!Q1828</f>
        <v>0</v>
      </c>
      <c r="N827" s="309">
        <f>IF(OR('Sch D. Workings'!D821="",$D$7&lt;=I$7,M827=0),0,(IF(H827='Sch D. Workings'!$D$12,"Exceeded Cap",IF((SUMIFS('Sch A. Input'!H819:CJ819,'Sch A. Input'!$H$14:$CJ$14,"Total",'Sch A. Input'!$H$13:$CJ$13,"&lt;="&amp;$O$7))&gt;'Sch D. Workings'!$D$12,MIN('Sch D. Workings'!T1828,'Sch D. Workings'!$D$12-H827),'Sch D. Workings'!T1828))))</f>
        <v>0</v>
      </c>
      <c r="O827" s="221">
        <f>'Sch D. Workings'!Y1828</f>
        <v>0</v>
      </c>
      <c r="P827" s="82">
        <f>IFERROR(LOOKUP('Sch D. Workings'!V1828,$C$10:$C$14,$B$10:$B$14),0)</f>
        <v>0</v>
      </c>
      <c r="Q827" s="99">
        <f>COUNTIFS('Sch D. Workings'!V1828,"&gt;"&amp;$D$14)</f>
        <v>0</v>
      </c>
      <c r="R827" s="85"/>
      <c r="S827" s="78">
        <f>'Sch D. Workings'!AA1828</f>
        <v>0</v>
      </c>
      <c r="T827" s="309">
        <f>IF(OR('Sch D. Workings'!D821="",$D$7&lt;=O$7,S827=0),0,IF(OR(N827="Exceeded Cap",SUM(H827,N827)='Sch D. Workings'!$D$12),"Exceeded cap",IF((SUMIFS('Sch A. Input'!H819:CJ819,'Sch A. Input'!$H$14:$CJ$14,"Total",'Sch A. Input'!$H$13:$CJ$13,"&lt;="&amp;$U$7))&gt;'Sch D. Workings'!$D$12,MIN('Sch D. Workings'!AD1828,'Sch D. Workings'!$D$12-N827-H827),'Sch D. Workings'!AD1828)))</f>
        <v>0</v>
      </c>
      <c r="U827" s="221">
        <f>'Sch D. Workings'!AI1828</f>
        <v>0</v>
      </c>
      <c r="V827" s="82">
        <f>IFERROR(LOOKUP('Sch D. Workings'!AF1828,$C$10:$C$14,$B$10:$B$14),0)</f>
        <v>0</v>
      </c>
      <c r="W827" s="99">
        <f>COUNTIFS('Sch D. Workings'!AF1828,"&gt;"&amp;$D$14)</f>
        <v>0</v>
      </c>
      <c r="X827" s="85"/>
      <c r="Y827" s="78">
        <f>'Sch D. Workings'!AK1828</f>
        <v>0</v>
      </c>
      <c r="Z827" s="309">
        <f>IF(OR('Sch D. Workings'!D821="",$D$7&lt;=U$7,Y827=0),0,IF(OR(T827="Exceeded Cap",N827="Exceeded Cap",SUM(H827,N827,T827)='Sch D. Workings'!$D$12),"Exceeded Cap",IF((SUMIFS('Sch A. Input'!H819:CJ819,'Sch A. Input'!$H$14:$CJ$14,"Total",'Sch A. Input'!$H$13:$CJ$13,"&lt;="&amp;$AA$7))&gt;'Sch D. Workings'!$D$12,MIN('Sch D. Workings'!AN1828,'Sch D. Workings'!$D$12-N827-T827-H827),'Sch D. Workings'!AN1828)))</f>
        <v>0</v>
      </c>
      <c r="AA827" s="221">
        <f>'Sch D. Workings'!AS1828</f>
        <v>0</v>
      </c>
      <c r="AB827" s="82">
        <f>IFERROR(LOOKUP('Sch D. Workings'!AP1828,$C$10:$C$14,$B$10:$B$14),0)</f>
        <v>0</v>
      </c>
      <c r="AC827" s="99">
        <f>COUNTIFS('Sch D. Workings'!AP1828,"&gt;"&amp;$D$14)</f>
        <v>0</v>
      </c>
    </row>
    <row r="828" spans="3:29" x14ac:dyDescent="0.35">
      <c r="C828" s="81" t="str">
        <f>IF('Sch A. Input'!B820="","",'Sch A. Input'!B820)</f>
        <v/>
      </c>
      <c r="D828" s="81" t="str">
        <f>IF('Sch A. Input'!C820="","",'Sch A. Input'!C820)</f>
        <v/>
      </c>
      <c r="E828" s="85"/>
      <c r="F828" s="85"/>
      <c r="G828" s="99">
        <f>'Sch D. Workings'!G1829</f>
        <v>0</v>
      </c>
      <c r="H828" s="310">
        <f>IF(OR('Sch D. Workings'!D822="",G828=0),0,(IF((SUMIFS('Sch A. Input'!H820:CJ820,'Sch A. Input'!$H$14:$CJ$14,"Total",'Sch A. Input'!$H$13:$CJ$13,"&lt;="&amp;$I$7))&gt;'Sch D. Workings'!$D$12,MIN('Sch D. Workings'!J1829,'Sch D. Workings'!$D$12),'Sch D. Workings'!J1829)))</f>
        <v>0</v>
      </c>
      <c r="I828" s="221">
        <f>'Sch D. Workings'!O1829</f>
        <v>0</v>
      </c>
      <c r="J828" s="82">
        <f>IFERROR(LOOKUP('Sch D. Workings'!L1829,$C$10:$C$14,$B$10:$B$14),0)</f>
        <v>0</v>
      </c>
      <c r="K828" s="99">
        <f>COUNTIFS('Sch D. Workings'!L1829,"&gt;"&amp;$D$14)</f>
        <v>0</v>
      </c>
      <c r="L828" s="300"/>
      <c r="M828" s="78">
        <f>'Sch D. Workings'!Q1829</f>
        <v>0</v>
      </c>
      <c r="N828" s="309">
        <f>IF(OR('Sch D. Workings'!D822="",$D$7&lt;=I$7,M828=0),0,(IF(H828='Sch D. Workings'!$D$12,"Exceeded Cap",IF((SUMIFS('Sch A. Input'!H820:CJ820,'Sch A. Input'!$H$14:$CJ$14,"Total",'Sch A. Input'!$H$13:$CJ$13,"&lt;="&amp;$O$7))&gt;'Sch D. Workings'!$D$12,MIN('Sch D. Workings'!T1829,'Sch D. Workings'!$D$12-H828),'Sch D. Workings'!T1829))))</f>
        <v>0</v>
      </c>
      <c r="O828" s="221">
        <f>'Sch D. Workings'!Y1829</f>
        <v>0</v>
      </c>
      <c r="P828" s="82">
        <f>IFERROR(LOOKUP('Sch D. Workings'!V1829,$C$10:$C$14,$B$10:$B$14),0)</f>
        <v>0</v>
      </c>
      <c r="Q828" s="99">
        <f>COUNTIFS('Sch D. Workings'!V1829,"&gt;"&amp;$D$14)</f>
        <v>0</v>
      </c>
      <c r="R828" s="85"/>
      <c r="S828" s="78">
        <f>'Sch D. Workings'!AA1829</f>
        <v>0</v>
      </c>
      <c r="T828" s="309">
        <f>IF(OR('Sch D. Workings'!D822="",$D$7&lt;=O$7,S828=0),0,IF(OR(N828="Exceeded Cap",SUM(H828,N828)='Sch D. Workings'!$D$12),"Exceeded cap",IF((SUMIFS('Sch A. Input'!H820:CJ820,'Sch A. Input'!$H$14:$CJ$14,"Total",'Sch A. Input'!$H$13:$CJ$13,"&lt;="&amp;$U$7))&gt;'Sch D. Workings'!$D$12,MIN('Sch D. Workings'!AD1829,'Sch D. Workings'!$D$12-N828-H828),'Sch D. Workings'!AD1829)))</f>
        <v>0</v>
      </c>
      <c r="U828" s="221">
        <f>'Sch D. Workings'!AI1829</f>
        <v>0</v>
      </c>
      <c r="V828" s="82">
        <f>IFERROR(LOOKUP('Sch D. Workings'!AF1829,$C$10:$C$14,$B$10:$B$14),0)</f>
        <v>0</v>
      </c>
      <c r="W828" s="99">
        <f>COUNTIFS('Sch D. Workings'!AF1829,"&gt;"&amp;$D$14)</f>
        <v>0</v>
      </c>
      <c r="X828" s="85"/>
      <c r="Y828" s="78">
        <f>'Sch D. Workings'!AK1829</f>
        <v>0</v>
      </c>
      <c r="Z828" s="309">
        <f>IF(OR('Sch D. Workings'!D822="",$D$7&lt;=U$7,Y828=0),0,IF(OR(T828="Exceeded Cap",N828="Exceeded Cap",SUM(H828,N828,T828)='Sch D. Workings'!$D$12),"Exceeded Cap",IF((SUMIFS('Sch A. Input'!H820:CJ820,'Sch A. Input'!$H$14:$CJ$14,"Total",'Sch A. Input'!$H$13:$CJ$13,"&lt;="&amp;$AA$7))&gt;'Sch D. Workings'!$D$12,MIN('Sch D. Workings'!AN1829,'Sch D. Workings'!$D$12-N828-T828-H828),'Sch D. Workings'!AN1829)))</f>
        <v>0</v>
      </c>
      <c r="AA828" s="221">
        <f>'Sch D. Workings'!AS1829</f>
        <v>0</v>
      </c>
      <c r="AB828" s="82">
        <f>IFERROR(LOOKUP('Sch D. Workings'!AP1829,$C$10:$C$14,$B$10:$B$14),0)</f>
        <v>0</v>
      </c>
      <c r="AC828" s="99">
        <f>COUNTIFS('Sch D. Workings'!AP1829,"&gt;"&amp;$D$14)</f>
        <v>0</v>
      </c>
    </row>
    <row r="829" spans="3:29" x14ac:dyDescent="0.35">
      <c r="C829" s="81" t="str">
        <f>IF('Sch A. Input'!B821="","",'Sch A. Input'!B821)</f>
        <v/>
      </c>
      <c r="D829" s="81" t="str">
        <f>IF('Sch A. Input'!C821="","",'Sch A. Input'!C821)</f>
        <v/>
      </c>
      <c r="E829" s="85"/>
      <c r="F829" s="85"/>
      <c r="G829" s="99">
        <f>'Sch D. Workings'!G1830</f>
        <v>0</v>
      </c>
      <c r="H829" s="310">
        <f>IF(OR('Sch D. Workings'!D823="",G829=0),0,(IF((SUMIFS('Sch A. Input'!H821:CJ821,'Sch A. Input'!$H$14:$CJ$14,"Total",'Sch A. Input'!$H$13:$CJ$13,"&lt;="&amp;$I$7))&gt;'Sch D. Workings'!$D$12,MIN('Sch D. Workings'!J1830,'Sch D. Workings'!$D$12),'Sch D. Workings'!J1830)))</f>
        <v>0</v>
      </c>
      <c r="I829" s="221">
        <f>'Sch D. Workings'!O1830</f>
        <v>0</v>
      </c>
      <c r="J829" s="82">
        <f>IFERROR(LOOKUP('Sch D. Workings'!L1830,$C$10:$C$14,$B$10:$B$14),0)</f>
        <v>0</v>
      </c>
      <c r="K829" s="99">
        <f>COUNTIFS('Sch D. Workings'!L1830,"&gt;"&amp;$D$14)</f>
        <v>0</v>
      </c>
      <c r="L829" s="300"/>
      <c r="M829" s="78">
        <f>'Sch D. Workings'!Q1830</f>
        <v>0</v>
      </c>
      <c r="N829" s="309">
        <f>IF(OR('Sch D. Workings'!D823="",$D$7&lt;=I$7,M829=0),0,(IF(H829='Sch D. Workings'!$D$12,"Exceeded Cap",IF((SUMIFS('Sch A. Input'!H821:CJ821,'Sch A. Input'!$H$14:$CJ$14,"Total",'Sch A. Input'!$H$13:$CJ$13,"&lt;="&amp;$O$7))&gt;'Sch D. Workings'!$D$12,MIN('Sch D. Workings'!T1830,'Sch D. Workings'!$D$12-H829),'Sch D. Workings'!T1830))))</f>
        <v>0</v>
      </c>
      <c r="O829" s="221">
        <f>'Sch D. Workings'!Y1830</f>
        <v>0</v>
      </c>
      <c r="P829" s="82">
        <f>IFERROR(LOOKUP('Sch D. Workings'!V1830,$C$10:$C$14,$B$10:$B$14),0)</f>
        <v>0</v>
      </c>
      <c r="Q829" s="99">
        <f>COUNTIFS('Sch D. Workings'!V1830,"&gt;"&amp;$D$14)</f>
        <v>0</v>
      </c>
      <c r="R829" s="85"/>
      <c r="S829" s="78">
        <f>'Sch D. Workings'!AA1830</f>
        <v>0</v>
      </c>
      <c r="T829" s="309">
        <f>IF(OR('Sch D. Workings'!D823="",$D$7&lt;=O$7,S829=0),0,IF(OR(N829="Exceeded Cap",SUM(H829,N829)='Sch D. Workings'!$D$12),"Exceeded cap",IF((SUMIFS('Sch A. Input'!H821:CJ821,'Sch A. Input'!$H$14:$CJ$14,"Total",'Sch A. Input'!$H$13:$CJ$13,"&lt;="&amp;$U$7))&gt;'Sch D. Workings'!$D$12,MIN('Sch D. Workings'!AD1830,'Sch D. Workings'!$D$12-N829-H829),'Sch D. Workings'!AD1830)))</f>
        <v>0</v>
      </c>
      <c r="U829" s="221">
        <f>'Sch D. Workings'!AI1830</f>
        <v>0</v>
      </c>
      <c r="V829" s="82">
        <f>IFERROR(LOOKUP('Sch D. Workings'!AF1830,$C$10:$C$14,$B$10:$B$14),0)</f>
        <v>0</v>
      </c>
      <c r="W829" s="99">
        <f>COUNTIFS('Sch D. Workings'!AF1830,"&gt;"&amp;$D$14)</f>
        <v>0</v>
      </c>
      <c r="X829" s="85"/>
      <c r="Y829" s="78">
        <f>'Sch D. Workings'!AK1830</f>
        <v>0</v>
      </c>
      <c r="Z829" s="309">
        <f>IF(OR('Sch D. Workings'!D823="",$D$7&lt;=U$7,Y829=0),0,IF(OR(T829="Exceeded Cap",N829="Exceeded Cap",SUM(H829,N829,T829)='Sch D. Workings'!$D$12),"Exceeded Cap",IF((SUMIFS('Sch A. Input'!H821:CJ821,'Sch A. Input'!$H$14:$CJ$14,"Total",'Sch A. Input'!$H$13:$CJ$13,"&lt;="&amp;$AA$7))&gt;'Sch D. Workings'!$D$12,MIN('Sch D. Workings'!AN1830,'Sch D. Workings'!$D$12-N829-T829-H829),'Sch D. Workings'!AN1830)))</f>
        <v>0</v>
      </c>
      <c r="AA829" s="221">
        <f>'Sch D. Workings'!AS1830</f>
        <v>0</v>
      </c>
      <c r="AB829" s="82">
        <f>IFERROR(LOOKUP('Sch D. Workings'!AP1830,$C$10:$C$14,$B$10:$B$14),0)</f>
        <v>0</v>
      </c>
      <c r="AC829" s="99">
        <f>COUNTIFS('Sch D. Workings'!AP1830,"&gt;"&amp;$D$14)</f>
        <v>0</v>
      </c>
    </row>
    <row r="830" spans="3:29" x14ac:dyDescent="0.35">
      <c r="C830" s="81" t="str">
        <f>IF('Sch A. Input'!B822="","",'Sch A. Input'!B822)</f>
        <v/>
      </c>
      <c r="D830" s="81" t="str">
        <f>IF('Sch A. Input'!C822="","",'Sch A. Input'!C822)</f>
        <v/>
      </c>
      <c r="E830" s="85"/>
      <c r="F830" s="85"/>
      <c r="G830" s="99">
        <f>'Sch D. Workings'!G1831</f>
        <v>0</v>
      </c>
      <c r="H830" s="310">
        <f>IF(OR('Sch D. Workings'!D824="",G830=0),0,(IF((SUMIFS('Sch A. Input'!H822:CJ822,'Sch A. Input'!$H$14:$CJ$14,"Total",'Sch A. Input'!$H$13:$CJ$13,"&lt;="&amp;$I$7))&gt;'Sch D. Workings'!$D$12,MIN('Sch D. Workings'!J1831,'Sch D. Workings'!$D$12),'Sch D. Workings'!J1831)))</f>
        <v>0</v>
      </c>
      <c r="I830" s="221">
        <f>'Sch D. Workings'!O1831</f>
        <v>0</v>
      </c>
      <c r="J830" s="82">
        <f>IFERROR(LOOKUP('Sch D. Workings'!L1831,$C$10:$C$14,$B$10:$B$14),0)</f>
        <v>0</v>
      </c>
      <c r="K830" s="99">
        <f>COUNTIFS('Sch D. Workings'!L1831,"&gt;"&amp;$D$14)</f>
        <v>0</v>
      </c>
      <c r="L830" s="300"/>
      <c r="M830" s="78">
        <f>'Sch D. Workings'!Q1831</f>
        <v>0</v>
      </c>
      <c r="N830" s="309">
        <f>IF(OR('Sch D. Workings'!D824="",$D$7&lt;=I$7,M830=0),0,(IF(H830='Sch D. Workings'!$D$12,"Exceeded Cap",IF((SUMIFS('Sch A. Input'!H822:CJ822,'Sch A. Input'!$H$14:$CJ$14,"Total",'Sch A. Input'!$H$13:$CJ$13,"&lt;="&amp;$O$7))&gt;'Sch D. Workings'!$D$12,MIN('Sch D. Workings'!T1831,'Sch D. Workings'!$D$12-H830),'Sch D. Workings'!T1831))))</f>
        <v>0</v>
      </c>
      <c r="O830" s="221">
        <f>'Sch D. Workings'!Y1831</f>
        <v>0</v>
      </c>
      <c r="P830" s="82">
        <f>IFERROR(LOOKUP('Sch D. Workings'!V1831,$C$10:$C$14,$B$10:$B$14),0)</f>
        <v>0</v>
      </c>
      <c r="Q830" s="99">
        <f>COUNTIFS('Sch D. Workings'!V1831,"&gt;"&amp;$D$14)</f>
        <v>0</v>
      </c>
      <c r="R830" s="85"/>
      <c r="S830" s="78">
        <f>'Sch D. Workings'!AA1831</f>
        <v>0</v>
      </c>
      <c r="T830" s="309">
        <f>IF(OR('Sch D. Workings'!D824="",$D$7&lt;=O$7,S830=0),0,IF(OR(N830="Exceeded Cap",SUM(H830,N830)='Sch D. Workings'!$D$12),"Exceeded cap",IF((SUMIFS('Sch A. Input'!H822:CJ822,'Sch A. Input'!$H$14:$CJ$14,"Total",'Sch A. Input'!$H$13:$CJ$13,"&lt;="&amp;$U$7))&gt;'Sch D. Workings'!$D$12,MIN('Sch D. Workings'!AD1831,'Sch D. Workings'!$D$12-N830-H830),'Sch D. Workings'!AD1831)))</f>
        <v>0</v>
      </c>
      <c r="U830" s="221">
        <f>'Sch D. Workings'!AI1831</f>
        <v>0</v>
      </c>
      <c r="V830" s="82">
        <f>IFERROR(LOOKUP('Sch D. Workings'!AF1831,$C$10:$C$14,$B$10:$B$14),0)</f>
        <v>0</v>
      </c>
      <c r="W830" s="99">
        <f>COUNTIFS('Sch D. Workings'!AF1831,"&gt;"&amp;$D$14)</f>
        <v>0</v>
      </c>
      <c r="X830" s="85"/>
      <c r="Y830" s="78">
        <f>'Sch D. Workings'!AK1831</f>
        <v>0</v>
      </c>
      <c r="Z830" s="309">
        <f>IF(OR('Sch D. Workings'!D824="",$D$7&lt;=U$7,Y830=0),0,IF(OR(T830="Exceeded Cap",N830="Exceeded Cap",SUM(H830,N830,T830)='Sch D. Workings'!$D$12),"Exceeded Cap",IF((SUMIFS('Sch A. Input'!H822:CJ822,'Sch A. Input'!$H$14:$CJ$14,"Total",'Sch A. Input'!$H$13:$CJ$13,"&lt;="&amp;$AA$7))&gt;'Sch D. Workings'!$D$12,MIN('Sch D. Workings'!AN1831,'Sch D. Workings'!$D$12-N830-T830-H830),'Sch D. Workings'!AN1831)))</f>
        <v>0</v>
      </c>
      <c r="AA830" s="221">
        <f>'Sch D. Workings'!AS1831</f>
        <v>0</v>
      </c>
      <c r="AB830" s="82">
        <f>IFERROR(LOOKUP('Sch D. Workings'!AP1831,$C$10:$C$14,$B$10:$B$14),0)</f>
        <v>0</v>
      </c>
      <c r="AC830" s="99">
        <f>COUNTIFS('Sch D. Workings'!AP1831,"&gt;"&amp;$D$14)</f>
        <v>0</v>
      </c>
    </row>
    <row r="831" spans="3:29" x14ac:dyDescent="0.35">
      <c r="C831" s="81" t="str">
        <f>IF('Sch A. Input'!B823="","",'Sch A. Input'!B823)</f>
        <v/>
      </c>
      <c r="D831" s="81" t="str">
        <f>IF('Sch A. Input'!C823="","",'Sch A. Input'!C823)</f>
        <v/>
      </c>
      <c r="E831" s="85"/>
      <c r="F831" s="85"/>
      <c r="G831" s="99">
        <f>'Sch D. Workings'!G1832</f>
        <v>0</v>
      </c>
      <c r="H831" s="310">
        <f>IF(OR('Sch D. Workings'!D825="",G831=0),0,(IF((SUMIFS('Sch A. Input'!H823:CJ823,'Sch A. Input'!$H$14:$CJ$14,"Total",'Sch A. Input'!$H$13:$CJ$13,"&lt;="&amp;$I$7))&gt;'Sch D. Workings'!$D$12,MIN('Sch D. Workings'!J1832,'Sch D. Workings'!$D$12),'Sch D. Workings'!J1832)))</f>
        <v>0</v>
      </c>
      <c r="I831" s="221">
        <f>'Sch D. Workings'!O1832</f>
        <v>0</v>
      </c>
      <c r="J831" s="82">
        <f>IFERROR(LOOKUP('Sch D. Workings'!L1832,$C$10:$C$14,$B$10:$B$14),0)</f>
        <v>0</v>
      </c>
      <c r="K831" s="99">
        <f>COUNTIFS('Sch D. Workings'!L1832,"&gt;"&amp;$D$14)</f>
        <v>0</v>
      </c>
      <c r="L831" s="300"/>
      <c r="M831" s="78">
        <f>'Sch D. Workings'!Q1832</f>
        <v>0</v>
      </c>
      <c r="N831" s="309">
        <f>IF(OR('Sch D. Workings'!D825="",$D$7&lt;=I$7,M831=0),0,(IF(H831='Sch D. Workings'!$D$12,"Exceeded Cap",IF((SUMIFS('Sch A. Input'!H823:CJ823,'Sch A. Input'!$H$14:$CJ$14,"Total",'Sch A. Input'!$H$13:$CJ$13,"&lt;="&amp;$O$7))&gt;'Sch D. Workings'!$D$12,MIN('Sch D. Workings'!T1832,'Sch D. Workings'!$D$12-H831),'Sch D. Workings'!T1832))))</f>
        <v>0</v>
      </c>
      <c r="O831" s="221">
        <f>'Sch D. Workings'!Y1832</f>
        <v>0</v>
      </c>
      <c r="P831" s="82">
        <f>IFERROR(LOOKUP('Sch D. Workings'!V1832,$C$10:$C$14,$B$10:$B$14),0)</f>
        <v>0</v>
      </c>
      <c r="Q831" s="99">
        <f>COUNTIFS('Sch D. Workings'!V1832,"&gt;"&amp;$D$14)</f>
        <v>0</v>
      </c>
      <c r="R831" s="85"/>
      <c r="S831" s="78">
        <f>'Sch D. Workings'!AA1832</f>
        <v>0</v>
      </c>
      <c r="T831" s="309">
        <f>IF(OR('Sch D. Workings'!D825="",$D$7&lt;=O$7,S831=0),0,IF(OR(N831="Exceeded Cap",SUM(H831,N831)='Sch D. Workings'!$D$12),"Exceeded cap",IF((SUMIFS('Sch A. Input'!H823:CJ823,'Sch A. Input'!$H$14:$CJ$14,"Total",'Sch A. Input'!$H$13:$CJ$13,"&lt;="&amp;$U$7))&gt;'Sch D. Workings'!$D$12,MIN('Sch D. Workings'!AD1832,'Sch D. Workings'!$D$12-N831-H831),'Sch D. Workings'!AD1832)))</f>
        <v>0</v>
      </c>
      <c r="U831" s="221">
        <f>'Sch D. Workings'!AI1832</f>
        <v>0</v>
      </c>
      <c r="V831" s="82">
        <f>IFERROR(LOOKUP('Sch D. Workings'!AF1832,$C$10:$C$14,$B$10:$B$14),0)</f>
        <v>0</v>
      </c>
      <c r="W831" s="99">
        <f>COUNTIFS('Sch D. Workings'!AF1832,"&gt;"&amp;$D$14)</f>
        <v>0</v>
      </c>
      <c r="X831" s="85"/>
      <c r="Y831" s="78">
        <f>'Sch D. Workings'!AK1832</f>
        <v>0</v>
      </c>
      <c r="Z831" s="309">
        <f>IF(OR('Sch D. Workings'!D825="",$D$7&lt;=U$7,Y831=0),0,IF(OR(T831="Exceeded Cap",N831="Exceeded Cap",SUM(H831,N831,T831)='Sch D. Workings'!$D$12),"Exceeded Cap",IF((SUMIFS('Sch A. Input'!H823:CJ823,'Sch A. Input'!$H$14:$CJ$14,"Total",'Sch A. Input'!$H$13:$CJ$13,"&lt;="&amp;$AA$7))&gt;'Sch D. Workings'!$D$12,MIN('Sch D. Workings'!AN1832,'Sch D. Workings'!$D$12-N831-T831-H831),'Sch D. Workings'!AN1832)))</f>
        <v>0</v>
      </c>
      <c r="AA831" s="221">
        <f>'Sch D. Workings'!AS1832</f>
        <v>0</v>
      </c>
      <c r="AB831" s="82">
        <f>IFERROR(LOOKUP('Sch D. Workings'!AP1832,$C$10:$C$14,$B$10:$B$14),0)</f>
        <v>0</v>
      </c>
      <c r="AC831" s="99">
        <f>COUNTIFS('Sch D. Workings'!AP1832,"&gt;"&amp;$D$14)</f>
        <v>0</v>
      </c>
    </row>
    <row r="832" spans="3:29" x14ac:dyDescent="0.35">
      <c r="C832" s="81" t="str">
        <f>IF('Sch A. Input'!B824="","",'Sch A. Input'!B824)</f>
        <v/>
      </c>
      <c r="D832" s="81" t="str">
        <f>IF('Sch A. Input'!C824="","",'Sch A. Input'!C824)</f>
        <v/>
      </c>
      <c r="E832" s="85"/>
      <c r="F832" s="85"/>
      <c r="G832" s="99">
        <f>'Sch D. Workings'!G1833</f>
        <v>0</v>
      </c>
      <c r="H832" s="310">
        <f>IF(OR('Sch D. Workings'!D826="",G832=0),0,(IF((SUMIFS('Sch A. Input'!H824:CJ824,'Sch A. Input'!$H$14:$CJ$14,"Total",'Sch A. Input'!$H$13:$CJ$13,"&lt;="&amp;$I$7))&gt;'Sch D. Workings'!$D$12,MIN('Sch D. Workings'!J1833,'Sch D. Workings'!$D$12),'Sch D. Workings'!J1833)))</f>
        <v>0</v>
      </c>
      <c r="I832" s="221">
        <f>'Sch D. Workings'!O1833</f>
        <v>0</v>
      </c>
      <c r="J832" s="82">
        <f>IFERROR(LOOKUP('Sch D. Workings'!L1833,$C$10:$C$14,$B$10:$B$14),0)</f>
        <v>0</v>
      </c>
      <c r="K832" s="99">
        <f>COUNTIFS('Sch D. Workings'!L1833,"&gt;"&amp;$D$14)</f>
        <v>0</v>
      </c>
      <c r="L832" s="300"/>
      <c r="M832" s="78">
        <f>'Sch D. Workings'!Q1833</f>
        <v>0</v>
      </c>
      <c r="N832" s="309">
        <f>IF(OR('Sch D. Workings'!D826="",$D$7&lt;=I$7,M832=0),0,(IF(H832='Sch D. Workings'!$D$12,"Exceeded Cap",IF((SUMIFS('Sch A. Input'!H824:CJ824,'Sch A. Input'!$H$14:$CJ$14,"Total",'Sch A. Input'!$H$13:$CJ$13,"&lt;="&amp;$O$7))&gt;'Sch D. Workings'!$D$12,MIN('Sch D. Workings'!T1833,'Sch D. Workings'!$D$12-H832),'Sch D. Workings'!T1833))))</f>
        <v>0</v>
      </c>
      <c r="O832" s="221">
        <f>'Sch D. Workings'!Y1833</f>
        <v>0</v>
      </c>
      <c r="P832" s="82">
        <f>IFERROR(LOOKUP('Sch D. Workings'!V1833,$C$10:$C$14,$B$10:$B$14),0)</f>
        <v>0</v>
      </c>
      <c r="Q832" s="99">
        <f>COUNTIFS('Sch D. Workings'!V1833,"&gt;"&amp;$D$14)</f>
        <v>0</v>
      </c>
      <c r="R832" s="85"/>
      <c r="S832" s="78">
        <f>'Sch D. Workings'!AA1833</f>
        <v>0</v>
      </c>
      <c r="T832" s="309">
        <f>IF(OR('Sch D. Workings'!D826="",$D$7&lt;=O$7,S832=0),0,IF(OR(N832="Exceeded Cap",SUM(H832,N832)='Sch D. Workings'!$D$12),"Exceeded cap",IF((SUMIFS('Sch A. Input'!H824:CJ824,'Sch A. Input'!$H$14:$CJ$14,"Total",'Sch A. Input'!$H$13:$CJ$13,"&lt;="&amp;$U$7))&gt;'Sch D. Workings'!$D$12,MIN('Sch D. Workings'!AD1833,'Sch D. Workings'!$D$12-N832-H832),'Sch D. Workings'!AD1833)))</f>
        <v>0</v>
      </c>
      <c r="U832" s="221">
        <f>'Sch D. Workings'!AI1833</f>
        <v>0</v>
      </c>
      <c r="V832" s="82">
        <f>IFERROR(LOOKUP('Sch D. Workings'!AF1833,$C$10:$C$14,$B$10:$B$14),0)</f>
        <v>0</v>
      </c>
      <c r="W832" s="99">
        <f>COUNTIFS('Sch D. Workings'!AF1833,"&gt;"&amp;$D$14)</f>
        <v>0</v>
      </c>
      <c r="X832" s="85"/>
      <c r="Y832" s="78">
        <f>'Sch D. Workings'!AK1833</f>
        <v>0</v>
      </c>
      <c r="Z832" s="309">
        <f>IF(OR('Sch D. Workings'!D826="",$D$7&lt;=U$7,Y832=0),0,IF(OR(T832="Exceeded Cap",N832="Exceeded Cap",SUM(H832,N832,T832)='Sch D. Workings'!$D$12),"Exceeded Cap",IF((SUMIFS('Sch A. Input'!H824:CJ824,'Sch A. Input'!$H$14:$CJ$14,"Total",'Sch A. Input'!$H$13:$CJ$13,"&lt;="&amp;$AA$7))&gt;'Sch D. Workings'!$D$12,MIN('Sch D. Workings'!AN1833,'Sch D. Workings'!$D$12-N832-T832-H832),'Sch D. Workings'!AN1833)))</f>
        <v>0</v>
      </c>
      <c r="AA832" s="221">
        <f>'Sch D. Workings'!AS1833</f>
        <v>0</v>
      </c>
      <c r="AB832" s="82">
        <f>IFERROR(LOOKUP('Sch D. Workings'!AP1833,$C$10:$C$14,$B$10:$B$14),0)</f>
        <v>0</v>
      </c>
      <c r="AC832" s="99">
        <f>COUNTIFS('Sch D. Workings'!AP1833,"&gt;"&amp;$D$14)</f>
        <v>0</v>
      </c>
    </row>
    <row r="833" spans="3:29" x14ac:dyDescent="0.35">
      <c r="C833" s="81" t="str">
        <f>IF('Sch A. Input'!B825="","",'Sch A. Input'!B825)</f>
        <v/>
      </c>
      <c r="D833" s="81" t="str">
        <f>IF('Sch A. Input'!C825="","",'Sch A. Input'!C825)</f>
        <v/>
      </c>
      <c r="E833" s="85"/>
      <c r="F833" s="85"/>
      <c r="G833" s="99">
        <f>'Sch D. Workings'!G1834</f>
        <v>0</v>
      </c>
      <c r="H833" s="310">
        <f>IF(OR('Sch D. Workings'!D827="",G833=0),0,(IF((SUMIFS('Sch A. Input'!H825:CJ825,'Sch A. Input'!$H$14:$CJ$14,"Total",'Sch A. Input'!$H$13:$CJ$13,"&lt;="&amp;$I$7))&gt;'Sch D. Workings'!$D$12,MIN('Sch D. Workings'!J1834,'Sch D. Workings'!$D$12),'Sch D. Workings'!J1834)))</f>
        <v>0</v>
      </c>
      <c r="I833" s="221">
        <f>'Sch D. Workings'!O1834</f>
        <v>0</v>
      </c>
      <c r="J833" s="82">
        <f>IFERROR(LOOKUP('Sch D. Workings'!L1834,$C$10:$C$14,$B$10:$B$14),0)</f>
        <v>0</v>
      </c>
      <c r="K833" s="99">
        <f>COUNTIFS('Sch D. Workings'!L1834,"&gt;"&amp;$D$14)</f>
        <v>0</v>
      </c>
      <c r="L833" s="300"/>
      <c r="M833" s="78">
        <f>'Sch D. Workings'!Q1834</f>
        <v>0</v>
      </c>
      <c r="N833" s="309">
        <f>IF(OR('Sch D. Workings'!D827="",$D$7&lt;=I$7,M833=0),0,(IF(H833='Sch D. Workings'!$D$12,"Exceeded Cap",IF((SUMIFS('Sch A. Input'!H825:CJ825,'Sch A. Input'!$H$14:$CJ$14,"Total",'Sch A. Input'!$H$13:$CJ$13,"&lt;="&amp;$O$7))&gt;'Sch D. Workings'!$D$12,MIN('Sch D. Workings'!T1834,'Sch D. Workings'!$D$12-H833),'Sch D. Workings'!T1834))))</f>
        <v>0</v>
      </c>
      <c r="O833" s="221">
        <f>'Sch D. Workings'!Y1834</f>
        <v>0</v>
      </c>
      <c r="P833" s="82">
        <f>IFERROR(LOOKUP('Sch D. Workings'!V1834,$C$10:$C$14,$B$10:$B$14),0)</f>
        <v>0</v>
      </c>
      <c r="Q833" s="99">
        <f>COUNTIFS('Sch D. Workings'!V1834,"&gt;"&amp;$D$14)</f>
        <v>0</v>
      </c>
      <c r="R833" s="85"/>
      <c r="S833" s="78">
        <f>'Sch D. Workings'!AA1834</f>
        <v>0</v>
      </c>
      <c r="T833" s="309">
        <f>IF(OR('Sch D. Workings'!D827="",$D$7&lt;=O$7,S833=0),0,IF(OR(N833="Exceeded Cap",SUM(H833,N833)='Sch D. Workings'!$D$12),"Exceeded cap",IF((SUMIFS('Sch A. Input'!H825:CJ825,'Sch A. Input'!$H$14:$CJ$14,"Total",'Sch A. Input'!$H$13:$CJ$13,"&lt;="&amp;$U$7))&gt;'Sch D. Workings'!$D$12,MIN('Sch D. Workings'!AD1834,'Sch D. Workings'!$D$12-N833-H833),'Sch D. Workings'!AD1834)))</f>
        <v>0</v>
      </c>
      <c r="U833" s="221">
        <f>'Sch D. Workings'!AI1834</f>
        <v>0</v>
      </c>
      <c r="V833" s="82">
        <f>IFERROR(LOOKUP('Sch D. Workings'!AF1834,$C$10:$C$14,$B$10:$B$14),0)</f>
        <v>0</v>
      </c>
      <c r="W833" s="99">
        <f>COUNTIFS('Sch D. Workings'!AF1834,"&gt;"&amp;$D$14)</f>
        <v>0</v>
      </c>
      <c r="X833" s="85"/>
      <c r="Y833" s="78">
        <f>'Sch D. Workings'!AK1834</f>
        <v>0</v>
      </c>
      <c r="Z833" s="309">
        <f>IF(OR('Sch D. Workings'!D827="",$D$7&lt;=U$7,Y833=0),0,IF(OR(T833="Exceeded Cap",N833="Exceeded Cap",SUM(H833,N833,T833)='Sch D. Workings'!$D$12),"Exceeded Cap",IF((SUMIFS('Sch A. Input'!H825:CJ825,'Sch A. Input'!$H$14:$CJ$14,"Total",'Sch A. Input'!$H$13:$CJ$13,"&lt;="&amp;$AA$7))&gt;'Sch D. Workings'!$D$12,MIN('Sch D. Workings'!AN1834,'Sch D. Workings'!$D$12-N833-T833-H833),'Sch D. Workings'!AN1834)))</f>
        <v>0</v>
      </c>
      <c r="AA833" s="221">
        <f>'Sch D. Workings'!AS1834</f>
        <v>0</v>
      </c>
      <c r="AB833" s="82">
        <f>IFERROR(LOOKUP('Sch D. Workings'!AP1834,$C$10:$C$14,$B$10:$B$14),0)</f>
        <v>0</v>
      </c>
      <c r="AC833" s="99">
        <f>COUNTIFS('Sch D. Workings'!AP1834,"&gt;"&amp;$D$14)</f>
        <v>0</v>
      </c>
    </row>
    <row r="834" spans="3:29" x14ac:dyDescent="0.35">
      <c r="C834" s="81" t="str">
        <f>IF('Sch A. Input'!B826="","",'Sch A. Input'!B826)</f>
        <v/>
      </c>
      <c r="D834" s="81" t="str">
        <f>IF('Sch A. Input'!C826="","",'Sch A. Input'!C826)</f>
        <v/>
      </c>
      <c r="E834" s="85"/>
      <c r="F834" s="85"/>
      <c r="G834" s="99">
        <f>'Sch D. Workings'!G1835</f>
        <v>0</v>
      </c>
      <c r="H834" s="310">
        <f>IF(OR('Sch D. Workings'!D828="",G834=0),0,(IF((SUMIFS('Sch A. Input'!H826:CJ826,'Sch A. Input'!$H$14:$CJ$14,"Total",'Sch A. Input'!$H$13:$CJ$13,"&lt;="&amp;$I$7))&gt;'Sch D. Workings'!$D$12,MIN('Sch D. Workings'!J1835,'Sch D. Workings'!$D$12),'Sch D. Workings'!J1835)))</f>
        <v>0</v>
      </c>
      <c r="I834" s="221">
        <f>'Sch D. Workings'!O1835</f>
        <v>0</v>
      </c>
      <c r="J834" s="82">
        <f>IFERROR(LOOKUP('Sch D. Workings'!L1835,$C$10:$C$14,$B$10:$B$14),0)</f>
        <v>0</v>
      </c>
      <c r="K834" s="99">
        <f>COUNTIFS('Sch D. Workings'!L1835,"&gt;"&amp;$D$14)</f>
        <v>0</v>
      </c>
      <c r="L834" s="300"/>
      <c r="M834" s="78">
        <f>'Sch D. Workings'!Q1835</f>
        <v>0</v>
      </c>
      <c r="N834" s="309">
        <f>IF(OR('Sch D. Workings'!D828="",$D$7&lt;=I$7,M834=0),0,(IF(H834='Sch D. Workings'!$D$12,"Exceeded Cap",IF((SUMIFS('Sch A. Input'!H826:CJ826,'Sch A. Input'!$H$14:$CJ$14,"Total",'Sch A. Input'!$H$13:$CJ$13,"&lt;="&amp;$O$7))&gt;'Sch D. Workings'!$D$12,MIN('Sch D. Workings'!T1835,'Sch D. Workings'!$D$12-H834),'Sch D. Workings'!T1835))))</f>
        <v>0</v>
      </c>
      <c r="O834" s="221">
        <f>'Sch D. Workings'!Y1835</f>
        <v>0</v>
      </c>
      <c r="P834" s="82">
        <f>IFERROR(LOOKUP('Sch D. Workings'!V1835,$C$10:$C$14,$B$10:$B$14),0)</f>
        <v>0</v>
      </c>
      <c r="Q834" s="99">
        <f>COUNTIFS('Sch D. Workings'!V1835,"&gt;"&amp;$D$14)</f>
        <v>0</v>
      </c>
      <c r="R834" s="85"/>
      <c r="S834" s="78">
        <f>'Sch D. Workings'!AA1835</f>
        <v>0</v>
      </c>
      <c r="T834" s="309">
        <f>IF(OR('Sch D. Workings'!D828="",$D$7&lt;=O$7,S834=0),0,IF(OR(N834="Exceeded Cap",SUM(H834,N834)='Sch D. Workings'!$D$12),"Exceeded cap",IF((SUMIFS('Sch A. Input'!H826:CJ826,'Sch A. Input'!$H$14:$CJ$14,"Total",'Sch A. Input'!$H$13:$CJ$13,"&lt;="&amp;$U$7))&gt;'Sch D. Workings'!$D$12,MIN('Sch D. Workings'!AD1835,'Sch D. Workings'!$D$12-N834-H834),'Sch D. Workings'!AD1835)))</f>
        <v>0</v>
      </c>
      <c r="U834" s="221">
        <f>'Sch D. Workings'!AI1835</f>
        <v>0</v>
      </c>
      <c r="V834" s="82">
        <f>IFERROR(LOOKUP('Sch D. Workings'!AF1835,$C$10:$C$14,$B$10:$B$14),0)</f>
        <v>0</v>
      </c>
      <c r="W834" s="99">
        <f>COUNTIFS('Sch D. Workings'!AF1835,"&gt;"&amp;$D$14)</f>
        <v>0</v>
      </c>
      <c r="X834" s="85"/>
      <c r="Y834" s="78">
        <f>'Sch D. Workings'!AK1835</f>
        <v>0</v>
      </c>
      <c r="Z834" s="309">
        <f>IF(OR('Sch D. Workings'!D828="",$D$7&lt;=U$7,Y834=0),0,IF(OR(T834="Exceeded Cap",N834="Exceeded Cap",SUM(H834,N834,T834)='Sch D. Workings'!$D$12),"Exceeded Cap",IF((SUMIFS('Sch A. Input'!H826:CJ826,'Sch A. Input'!$H$14:$CJ$14,"Total",'Sch A. Input'!$H$13:$CJ$13,"&lt;="&amp;$AA$7))&gt;'Sch D. Workings'!$D$12,MIN('Sch D. Workings'!AN1835,'Sch D. Workings'!$D$12-N834-T834-H834),'Sch D. Workings'!AN1835)))</f>
        <v>0</v>
      </c>
      <c r="AA834" s="221">
        <f>'Sch D. Workings'!AS1835</f>
        <v>0</v>
      </c>
      <c r="AB834" s="82">
        <f>IFERROR(LOOKUP('Sch D. Workings'!AP1835,$C$10:$C$14,$B$10:$B$14),0)</f>
        <v>0</v>
      </c>
      <c r="AC834" s="99">
        <f>COUNTIFS('Sch D. Workings'!AP1835,"&gt;"&amp;$D$14)</f>
        <v>0</v>
      </c>
    </row>
    <row r="835" spans="3:29" x14ac:dyDescent="0.35">
      <c r="C835" s="81" t="str">
        <f>IF('Sch A. Input'!B827="","",'Sch A. Input'!B827)</f>
        <v/>
      </c>
      <c r="D835" s="81" t="str">
        <f>IF('Sch A. Input'!C827="","",'Sch A. Input'!C827)</f>
        <v/>
      </c>
      <c r="E835" s="85"/>
      <c r="F835" s="85"/>
      <c r="G835" s="99">
        <f>'Sch D. Workings'!G1836</f>
        <v>0</v>
      </c>
      <c r="H835" s="310">
        <f>IF(OR('Sch D. Workings'!D829="",G835=0),0,(IF((SUMIFS('Sch A. Input'!H827:CJ827,'Sch A. Input'!$H$14:$CJ$14,"Total",'Sch A. Input'!$H$13:$CJ$13,"&lt;="&amp;$I$7))&gt;'Sch D. Workings'!$D$12,MIN('Sch D. Workings'!J1836,'Sch D. Workings'!$D$12),'Sch D. Workings'!J1836)))</f>
        <v>0</v>
      </c>
      <c r="I835" s="221">
        <f>'Sch D. Workings'!O1836</f>
        <v>0</v>
      </c>
      <c r="J835" s="82">
        <f>IFERROR(LOOKUP('Sch D. Workings'!L1836,$C$10:$C$14,$B$10:$B$14),0)</f>
        <v>0</v>
      </c>
      <c r="K835" s="99">
        <f>COUNTIFS('Sch D. Workings'!L1836,"&gt;"&amp;$D$14)</f>
        <v>0</v>
      </c>
      <c r="L835" s="300"/>
      <c r="M835" s="78">
        <f>'Sch D. Workings'!Q1836</f>
        <v>0</v>
      </c>
      <c r="N835" s="309">
        <f>IF(OR('Sch D. Workings'!D829="",$D$7&lt;=I$7,M835=0),0,(IF(H835='Sch D. Workings'!$D$12,"Exceeded Cap",IF((SUMIFS('Sch A. Input'!H827:CJ827,'Sch A. Input'!$H$14:$CJ$14,"Total",'Sch A. Input'!$H$13:$CJ$13,"&lt;="&amp;$O$7))&gt;'Sch D. Workings'!$D$12,MIN('Sch D. Workings'!T1836,'Sch D. Workings'!$D$12-H835),'Sch D. Workings'!T1836))))</f>
        <v>0</v>
      </c>
      <c r="O835" s="221">
        <f>'Sch D. Workings'!Y1836</f>
        <v>0</v>
      </c>
      <c r="P835" s="82">
        <f>IFERROR(LOOKUP('Sch D. Workings'!V1836,$C$10:$C$14,$B$10:$B$14),0)</f>
        <v>0</v>
      </c>
      <c r="Q835" s="99">
        <f>COUNTIFS('Sch D. Workings'!V1836,"&gt;"&amp;$D$14)</f>
        <v>0</v>
      </c>
      <c r="R835" s="85"/>
      <c r="S835" s="78">
        <f>'Sch D. Workings'!AA1836</f>
        <v>0</v>
      </c>
      <c r="T835" s="309">
        <f>IF(OR('Sch D. Workings'!D829="",$D$7&lt;=O$7,S835=0),0,IF(OR(N835="Exceeded Cap",SUM(H835,N835)='Sch D. Workings'!$D$12),"Exceeded cap",IF((SUMIFS('Sch A. Input'!H827:CJ827,'Sch A. Input'!$H$14:$CJ$14,"Total",'Sch A. Input'!$H$13:$CJ$13,"&lt;="&amp;$U$7))&gt;'Sch D. Workings'!$D$12,MIN('Sch D. Workings'!AD1836,'Sch D. Workings'!$D$12-N835-H835),'Sch D. Workings'!AD1836)))</f>
        <v>0</v>
      </c>
      <c r="U835" s="221">
        <f>'Sch D. Workings'!AI1836</f>
        <v>0</v>
      </c>
      <c r="V835" s="82">
        <f>IFERROR(LOOKUP('Sch D. Workings'!AF1836,$C$10:$C$14,$B$10:$B$14),0)</f>
        <v>0</v>
      </c>
      <c r="W835" s="99">
        <f>COUNTIFS('Sch D. Workings'!AF1836,"&gt;"&amp;$D$14)</f>
        <v>0</v>
      </c>
      <c r="X835" s="85"/>
      <c r="Y835" s="78">
        <f>'Sch D. Workings'!AK1836</f>
        <v>0</v>
      </c>
      <c r="Z835" s="309">
        <f>IF(OR('Sch D. Workings'!D829="",$D$7&lt;=U$7,Y835=0),0,IF(OR(T835="Exceeded Cap",N835="Exceeded Cap",SUM(H835,N835,T835)='Sch D. Workings'!$D$12),"Exceeded Cap",IF((SUMIFS('Sch A. Input'!H827:CJ827,'Sch A. Input'!$H$14:$CJ$14,"Total",'Sch A. Input'!$H$13:$CJ$13,"&lt;="&amp;$AA$7))&gt;'Sch D. Workings'!$D$12,MIN('Sch D. Workings'!AN1836,'Sch D. Workings'!$D$12-N835-T835-H835),'Sch D. Workings'!AN1836)))</f>
        <v>0</v>
      </c>
      <c r="AA835" s="221">
        <f>'Sch D. Workings'!AS1836</f>
        <v>0</v>
      </c>
      <c r="AB835" s="82">
        <f>IFERROR(LOOKUP('Sch D. Workings'!AP1836,$C$10:$C$14,$B$10:$B$14),0)</f>
        <v>0</v>
      </c>
      <c r="AC835" s="99">
        <f>COUNTIFS('Sch D. Workings'!AP1836,"&gt;"&amp;$D$14)</f>
        <v>0</v>
      </c>
    </row>
    <row r="836" spans="3:29" x14ac:dyDescent="0.35">
      <c r="C836" s="81" t="str">
        <f>IF('Sch A. Input'!B828="","",'Sch A. Input'!B828)</f>
        <v/>
      </c>
      <c r="D836" s="81" t="str">
        <f>IF('Sch A. Input'!C828="","",'Sch A. Input'!C828)</f>
        <v/>
      </c>
      <c r="E836" s="85"/>
      <c r="F836" s="85"/>
      <c r="G836" s="99">
        <f>'Sch D. Workings'!G1837</f>
        <v>0</v>
      </c>
      <c r="H836" s="310">
        <f>IF(OR('Sch D. Workings'!D830="",G836=0),0,(IF((SUMIFS('Sch A. Input'!H828:CJ828,'Sch A. Input'!$H$14:$CJ$14,"Total",'Sch A. Input'!$H$13:$CJ$13,"&lt;="&amp;$I$7))&gt;'Sch D. Workings'!$D$12,MIN('Sch D. Workings'!J1837,'Sch D. Workings'!$D$12),'Sch D. Workings'!J1837)))</f>
        <v>0</v>
      </c>
      <c r="I836" s="221">
        <f>'Sch D. Workings'!O1837</f>
        <v>0</v>
      </c>
      <c r="J836" s="82">
        <f>IFERROR(LOOKUP('Sch D. Workings'!L1837,$C$10:$C$14,$B$10:$B$14),0)</f>
        <v>0</v>
      </c>
      <c r="K836" s="99">
        <f>COUNTIFS('Sch D. Workings'!L1837,"&gt;"&amp;$D$14)</f>
        <v>0</v>
      </c>
      <c r="L836" s="300"/>
      <c r="M836" s="78">
        <f>'Sch D. Workings'!Q1837</f>
        <v>0</v>
      </c>
      <c r="N836" s="309">
        <f>IF(OR('Sch D. Workings'!D830="",$D$7&lt;=I$7,M836=0),0,(IF(H836='Sch D. Workings'!$D$12,"Exceeded Cap",IF((SUMIFS('Sch A. Input'!H828:CJ828,'Sch A. Input'!$H$14:$CJ$14,"Total",'Sch A. Input'!$H$13:$CJ$13,"&lt;="&amp;$O$7))&gt;'Sch D. Workings'!$D$12,MIN('Sch D. Workings'!T1837,'Sch D. Workings'!$D$12-H836),'Sch D. Workings'!T1837))))</f>
        <v>0</v>
      </c>
      <c r="O836" s="221">
        <f>'Sch D. Workings'!Y1837</f>
        <v>0</v>
      </c>
      <c r="P836" s="82">
        <f>IFERROR(LOOKUP('Sch D. Workings'!V1837,$C$10:$C$14,$B$10:$B$14),0)</f>
        <v>0</v>
      </c>
      <c r="Q836" s="99">
        <f>COUNTIFS('Sch D. Workings'!V1837,"&gt;"&amp;$D$14)</f>
        <v>0</v>
      </c>
      <c r="R836" s="85"/>
      <c r="S836" s="78">
        <f>'Sch D. Workings'!AA1837</f>
        <v>0</v>
      </c>
      <c r="T836" s="309">
        <f>IF(OR('Sch D. Workings'!D830="",$D$7&lt;=O$7,S836=0),0,IF(OR(N836="Exceeded Cap",SUM(H836,N836)='Sch D. Workings'!$D$12),"Exceeded cap",IF((SUMIFS('Sch A. Input'!H828:CJ828,'Sch A. Input'!$H$14:$CJ$14,"Total",'Sch A. Input'!$H$13:$CJ$13,"&lt;="&amp;$U$7))&gt;'Sch D. Workings'!$D$12,MIN('Sch D. Workings'!AD1837,'Sch D. Workings'!$D$12-N836-H836),'Sch D. Workings'!AD1837)))</f>
        <v>0</v>
      </c>
      <c r="U836" s="221">
        <f>'Sch D. Workings'!AI1837</f>
        <v>0</v>
      </c>
      <c r="V836" s="82">
        <f>IFERROR(LOOKUP('Sch D. Workings'!AF1837,$C$10:$C$14,$B$10:$B$14),0)</f>
        <v>0</v>
      </c>
      <c r="W836" s="99">
        <f>COUNTIFS('Sch D. Workings'!AF1837,"&gt;"&amp;$D$14)</f>
        <v>0</v>
      </c>
      <c r="X836" s="85"/>
      <c r="Y836" s="78">
        <f>'Sch D. Workings'!AK1837</f>
        <v>0</v>
      </c>
      <c r="Z836" s="309">
        <f>IF(OR('Sch D. Workings'!D830="",$D$7&lt;=U$7,Y836=0),0,IF(OR(T836="Exceeded Cap",N836="Exceeded Cap",SUM(H836,N836,T836)='Sch D. Workings'!$D$12),"Exceeded Cap",IF((SUMIFS('Sch A. Input'!H828:CJ828,'Sch A. Input'!$H$14:$CJ$14,"Total",'Sch A. Input'!$H$13:$CJ$13,"&lt;="&amp;$AA$7))&gt;'Sch D. Workings'!$D$12,MIN('Sch D. Workings'!AN1837,'Sch D. Workings'!$D$12-N836-T836-H836),'Sch D. Workings'!AN1837)))</f>
        <v>0</v>
      </c>
      <c r="AA836" s="221">
        <f>'Sch D. Workings'!AS1837</f>
        <v>0</v>
      </c>
      <c r="AB836" s="82">
        <f>IFERROR(LOOKUP('Sch D. Workings'!AP1837,$C$10:$C$14,$B$10:$B$14),0)</f>
        <v>0</v>
      </c>
      <c r="AC836" s="99">
        <f>COUNTIFS('Sch D. Workings'!AP1837,"&gt;"&amp;$D$14)</f>
        <v>0</v>
      </c>
    </row>
    <row r="837" spans="3:29" x14ac:dyDescent="0.35">
      <c r="C837" s="81" t="str">
        <f>IF('Sch A. Input'!B829="","",'Sch A. Input'!B829)</f>
        <v/>
      </c>
      <c r="D837" s="81" t="str">
        <f>IF('Sch A. Input'!C829="","",'Sch A. Input'!C829)</f>
        <v/>
      </c>
      <c r="E837" s="85"/>
      <c r="F837" s="85"/>
      <c r="G837" s="99">
        <f>'Sch D. Workings'!G1838</f>
        <v>0</v>
      </c>
      <c r="H837" s="310">
        <f>IF(OR('Sch D. Workings'!D831="",G837=0),0,(IF((SUMIFS('Sch A. Input'!H829:CJ829,'Sch A. Input'!$H$14:$CJ$14,"Total",'Sch A. Input'!$H$13:$CJ$13,"&lt;="&amp;$I$7))&gt;'Sch D. Workings'!$D$12,MIN('Sch D. Workings'!J1838,'Sch D. Workings'!$D$12),'Sch D. Workings'!J1838)))</f>
        <v>0</v>
      </c>
      <c r="I837" s="221">
        <f>'Sch D. Workings'!O1838</f>
        <v>0</v>
      </c>
      <c r="J837" s="82">
        <f>IFERROR(LOOKUP('Sch D. Workings'!L1838,$C$10:$C$14,$B$10:$B$14),0)</f>
        <v>0</v>
      </c>
      <c r="K837" s="99">
        <f>COUNTIFS('Sch D. Workings'!L1838,"&gt;"&amp;$D$14)</f>
        <v>0</v>
      </c>
      <c r="L837" s="300"/>
      <c r="M837" s="78">
        <f>'Sch D. Workings'!Q1838</f>
        <v>0</v>
      </c>
      <c r="N837" s="309">
        <f>IF(OR('Sch D. Workings'!D831="",$D$7&lt;=I$7,M837=0),0,(IF(H837='Sch D. Workings'!$D$12,"Exceeded Cap",IF((SUMIFS('Sch A. Input'!H829:CJ829,'Sch A. Input'!$H$14:$CJ$14,"Total",'Sch A. Input'!$H$13:$CJ$13,"&lt;="&amp;$O$7))&gt;'Sch D. Workings'!$D$12,MIN('Sch D. Workings'!T1838,'Sch D. Workings'!$D$12-H837),'Sch D. Workings'!T1838))))</f>
        <v>0</v>
      </c>
      <c r="O837" s="221">
        <f>'Sch D. Workings'!Y1838</f>
        <v>0</v>
      </c>
      <c r="P837" s="82">
        <f>IFERROR(LOOKUP('Sch D. Workings'!V1838,$C$10:$C$14,$B$10:$B$14),0)</f>
        <v>0</v>
      </c>
      <c r="Q837" s="99">
        <f>COUNTIFS('Sch D. Workings'!V1838,"&gt;"&amp;$D$14)</f>
        <v>0</v>
      </c>
      <c r="R837" s="85"/>
      <c r="S837" s="78">
        <f>'Sch D. Workings'!AA1838</f>
        <v>0</v>
      </c>
      <c r="T837" s="309">
        <f>IF(OR('Sch D. Workings'!D831="",$D$7&lt;=O$7,S837=0),0,IF(OR(N837="Exceeded Cap",SUM(H837,N837)='Sch D. Workings'!$D$12),"Exceeded cap",IF((SUMIFS('Sch A. Input'!H829:CJ829,'Sch A. Input'!$H$14:$CJ$14,"Total",'Sch A. Input'!$H$13:$CJ$13,"&lt;="&amp;$U$7))&gt;'Sch D. Workings'!$D$12,MIN('Sch D. Workings'!AD1838,'Sch D. Workings'!$D$12-N837-H837),'Sch D. Workings'!AD1838)))</f>
        <v>0</v>
      </c>
      <c r="U837" s="221">
        <f>'Sch D. Workings'!AI1838</f>
        <v>0</v>
      </c>
      <c r="V837" s="82">
        <f>IFERROR(LOOKUP('Sch D. Workings'!AF1838,$C$10:$C$14,$B$10:$B$14),0)</f>
        <v>0</v>
      </c>
      <c r="W837" s="99">
        <f>COUNTIFS('Sch D. Workings'!AF1838,"&gt;"&amp;$D$14)</f>
        <v>0</v>
      </c>
      <c r="X837" s="85"/>
      <c r="Y837" s="78">
        <f>'Sch D. Workings'!AK1838</f>
        <v>0</v>
      </c>
      <c r="Z837" s="309">
        <f>IF(OR('Sch D. Workings'!D831="",$D$7&lt;=U$7,Y837=0),0,IF(OR(T837="Exceeded Cap",N837="Exceeded Cap",SUM(H837,N837,T837)='Sch D. Workings'!$D$12),"Exceeded Cap",IF((SUMIFS('Sch A. Input'!H829:CJ829,'Sch A. Input'!$H$14:$CJ$14,"Total",'Sch A. Input'!$H$13:$CJ$13,"&lt;="&amp;$AA$7))&gt;'Sch D. Workings'!$D$12,MIN('Sch D. Workings'!AN1838,'Sch D. Workings'!$D$12-N837-T837-H837),'Sch D. Workings'!AN1838)))</f>
        <v>0</v>
      </c>
      <c r="AA837" s="221">
        <f>'Sch D. Workings'!AS1838</f>
        <v>0</v>
      </c>
      <c r="AB837" s="82">
        <f>IFERROR(LOOKUP('Sch D. Workings'!AP1838,$C$10:$C$14,$B$10:$B$14),0)</f>
        <v>0</v>
      </c>
      <c r="AC837" s="99">
        <f>COUNTIFS('Sch D. Workings'!AP1838,"&gt;"&amp;$D$14)</f>
        <v>0</v>
      </c>
    </row>
    <row r="838" spans="3:29" x14ac:dyDescent="0.35">
      <c r="C838" s="81" t="str">
        <f>IF('Sch A. Input'!B830="","",'Sch A. Input'!B830)</f>
        <v/>
      </c>
      <c r="D838" s="81" t="str">
        <f>IF('Sch A. Input'!C830="","",'Sch A. Input'!C830)</f>
        <v/>
      </c>
      <c r="E838" s="85"/>
      <c r="F838" s="85"/>
      <c r="G838" s="99">
        <f>'Sch D. Workings'!G1839</f>
        <v>0</v>
      </c>
      <c r="H838" s="310">
        <f>IF(OR('Sch D. Workings'!D832="",G838=0),0,(IF((SUMIFS('Sch A. Input'!H830:CJ830,'Sch A. Input'!$H$14:$CJ$14,"Total",'Sch A. Input'!$H$13:$CJ$13,"&lt;="&amp;$I$7))&gt;'Sch D. Workings'!$D$12,MIN('Sch D. Workings'!J1839,'Sch D. Workings'!$D$12),'Sch D. Workings'!J1839)))</f>
        <v>0</v>
      </c>
      <c r="I838" s="221">
        <f>'Sch D. Workings'!O1839</f>
        <v>0</v>
      </c>
      <c r="J838" s="82">
        <f>IFERROR(LOOKUP('Sch D. Workings'!L1839,$C$10:$C$14,$B$10:$B$14),0)</f>
        <v>0</v>
      </c>
      <c r="K838" s="99">
        <f>COUNTIFS('Sch D. Workings'!L1839,"&gt;"&amp;$D$14)</f>
        <v>0</v>
      </c>
      <c r="L838" s="300"/>
      <c r="M838" s="78">
        <f>'Sch D. Workings'!Q1839</f>
        <v>0</v>
      </c>
      <c r="N838" s="309">
        <f>IF(OR('Sch D. Workings'!D832="",$D$7&lt;=I$7,M838=0),0,(IF(H838='Sch D. Workings'!$D$12,"Exceeded Cap",IF((SUMIFS('Sch A. Input'!H830:CJ830,'Sch A. Input'!$H$14:$CJ$14,"Total",'Sch A. Input'!$H$13:$CJ$13,"&lt;="&amp;$O$7))&gt;'Sch D. Workings'!$D$12,MIN('Sch D. Workings'!T1839,'Sch D. Workings'!$D$12-H838),'Sch D. Workings'!T1839))))</f>
        <v>0</v>
      </c>
      <c r="O838" s="221">
        <f>'Sch D. Workings'!Y1839</f>
        <v>0</v>
      </c>
      <c r="P838" s="82">
        <f>IFERROR(LOOKUP('Sch D. Workings'!V1839,$C$10:$C$14,$B$10:$B$14),0)</f>
        <v>0</v>
      </c>
      <c r="Q838" s="99">
        <f>COUNTIFS('Sch D. Workings'!V1839,"&gt;"&amp;$D$14)</f>
        <v>0</v>
      </c>
      <c r="R838" s="85"/>
      <c r="S838" s="78">
        <f>'Sch D. Workings'!AA1839</f>
        <v>0</v>
      </c>
      <c r="T838" s="309">
        <f>IF(OR('Sch D. Workings'!D832="",$D$7&lt;=O$7,S838=0),0,IF(OR(N838="Exceeded Cap",SUM(H838,N838)='Sch D. Workings'!$D$12),"Exceeded cap",IF((SUMIFS('Sch A. Input'!H830:CJ830,'Sch A. Input'!$H$14:$CJ$14,"Total",'Sch A. Input'!$H$13:$CJ$13,"&lt;="&amp;$U$7))&gt;'Sch D. Workings'!$D$12,MIN('Sch D. Workings'!AD1839,'Sch D. Workings'!$D$12-N838-H838),'Sch D. Workings'!AD1839)))</f>
        <v>0</v>
      </c>
      <c r="U838" s="221">
        <f>'Sch D. Workings'!AI1839</f>
        <v>0</v>
      </c>
      <c r="V838" s="82">
        <f>IFERROR(LOOKUP('Sch D. Workings'!AF1839,$C$10:$C$14,$B$10:$B$14),0)</f>
        <v>0</v>
      </c>
      <c r="W838" s="99">
        <f>COUNTIFS('Sch D. Workings'!AF1839,"&gt;"&amp;$D$14)</f>
        <v>0</v>
      </c>
      <c r="X838" s="85"/>
      <c r="Y838" s="78">
        <f>'Sch D. Workings'!AK1839</f>
        <v>0</v>
      </c>
      <c r="Z838" s="309">
        <f>IF(OR('Sch D. Workings'!D832="",$D$7&lt;=U$7,Y838=0),0,IF(OR(T838="Exceeded Cap",N838="Exceeded Cap",SUM(H838,N838,T838)='Sch D. Workings'!$D$12),"Exceeded Cap",IF((SUMIFS('Sch A. Input'!H830:CJ830,'Sch A. Input'!$H$14:$CJ$14,"Total",'Sch A. Input'!$H$13:$CJ$13,"&lt;="&amp;$AA$7))&gt;'Sch D. Workings'!$D$12,MIN('Sch D. Workings'!AN1839,'Sch D. Workings'!$D$12-N838-T838-H838),'Sch D. Workings'!AN1839)))</f>
        <v>0</v>
      </c>
      <c r="AA838" s="221">
        <f>'Sch D. Workings'!AS1839</f>
        <v>0</v>
      </c>
      <c r="AB838" s="82">
        <f>IFERROR(LOOKUP('Sch D. Workings'!AP1839,$C$10:$C$14,$B$10:$B$14),0)</f>
        <v>0</v>
      </c>
      <c r="AC838" s="99">
        <f>COUNTIFS('Sch D. Workings'!AP1839,"&gt;"&amp;$D$14)</f>
        <v>0</v>
      </c>
    </row>
    <row r="839" spans="3:29" x14ac:dyDescent="0.35">
      <c r="C839" s="81" t="str">
        <f>IF('Sch A. Input'!B831="","",'Sch A. Input'!B831)</f>
        <v/>
      </c>
      <c r="D839" s="81" t="str">
        <f>IF('Sch A. Input'!C831="","",'Sch A. Input'!C831)</f>
        <v/>
      </c>
      <c r="E839" s="85"/>
      <c r="F839" s="85"/>
      <c r="G839" s="99">
        <f>'Sch D. Workings'!G1840</f>
        <v>0</v>
      </c>
      <c r="H839" s="310">
        <f>IF(OR('Sch D. Workings'!D833="",G839=0),0,(IF((SUMIFS('Sch A. Input'!H831:CJ831,'Sch A. Input'!$H$14:$CJ$14,"Total",'Sch A. Input'!$H$13:$CJ$13,"&lt;="&amp;$I$7))&gt;'Sch D. Workings'!$D$12,MIN('Sch D. Workings'!J1840,'Sch D. Workings'!$D$12),'Sch D. Workings'!J1840)))</f>
        <v>0</v>
      </c>
      <c r="I839" s="221">
        <f>'Sch D. Workings'!O1840</f>
        <v>0</v>
      </c>
      <c r="J839" s="82">
        <f>IFERROR(LOOKUP('Sch D. Workings'!L1840,$C$10:$C$14,$B$10:$B$14),0)</f>
        <v>0</v>
      </c>
      <c r="K839" s="99">
        <f>COUNTIFS('Sch D. Workings'!L1840,"&gt;"&amp;$D$14)</f>
        <v>0</v>
      </c>
      <c r="L839" s="300"/>
      <c r="M839" s="78">
        <f>'Sch D. Workings'!Q1840</f>
        <v>0</v>
      </c>
      <c r="N839" s="309">
        <f>IF(OR('Sch D. Workings'!D833="",$D$7&lt;=I$7,M839=0),0,(IF(H839='Sch D. Workings'!$D$12,"Exceeded Cap",IF((SUMIFS('Sch A. Input'!H831:CJ831,'Sch A. Input'!$H$14:$CJ$14,"Total",'Sch A. Input'!$H$13:$CJ$13,"&lt;="&amp;$O$7))&gt;'Sch D. Workings'!$D$12,MIN('Sch D. Workings'!T1840,'Sch D. Workings'!$D$12-H839),'Sch D. Workings'!T1840))))</f>
        <v>0</v>
      </c>
      <c r="O839" s="221">
        <f>'Sch D. Workings'!Y1840</f>
        <v>0</v>
      </c>
      <c r="P839" s="82">
        <f>IFERROR(LOOKUP('Sch D. Workings'!V1840,$C$10:$C$14,$B$10:$B$14),0)</f>
        <v>0</v>
      </c>
      <c r="Q839" s="99">
        <f>COUNTIFS('Sch D. Workings'!V1840,"&gt;"&amp;$D$14)</f>
        <v>0</v>
      </c>
      <c r="R839" s="85"/>
      <c r="S839" s="78">
        <f>'Sch D. Workings'!AA1840</f>
        <v>0</v>
      </c>
      <c r="T839" s="309">
        <f>IF(OR('Sch D. Workings'!D833="",$D$7&lt;=O$7,S839=0),0,IF(OR(N839="Exceeded Cap",SUM(H839,N839)='Sch D. Workings'!$D$12),"Exceeded cap",IF((SUMIFS('Sch A. Input'!H831:CJ831,'Sch A. Input'!$H$14:$CJ$14,"Total",'Sch A. Input'!$H$13:$CJ$13,"&lt;="&amp;$U$7))&gt;'Sch D. Workings'!$D$12,MIN('Sch D. Workings'!AD1840,'Sch D. Workings'!$D$12-N839-H839),'Sch D. Workings'!AD1840)))</f>
        <v>0</v>
      </c>
      <c r="U839" s="221">
        <f>'Sch D. Workings'!AI1840</f>
        <v>0</v>
      </c>
      <c r="V839" s="82">
        <f>IFERROR(LOOKUP('Sch D. Workings'!AF1840,$C$10:$C$14,$B$10:$B$14),0)</f>
        <v>0</v>
      </c>
      <c r="W839" s="99">
        <f>COUNTIFS('Sch D. Workings'!AF1840,"&gt;"&amp;$D$14)</f>
        <v>0</v>
      </c>
      <c r="X839" s="85"/>
      <c r="Y839" s="78">
        <f>'Sch D. Workings'!AK1840</f>
        <v>0</v>
      </c>
      <c r="Z839" s="309">
        <f>IF(OR('Sch D. Workings'!D833="",$D$7&lt;=U$7,Y839=0),0,IF(OR(T839="Exceeded Cap",N839="Exceeded Cap",SUM(H839,N839,T839)='Sch D. Workings'!$D$12),"Exceeded Cap",IF((SUMIFS('Sch A. Input'!H831:CJ831,'Sch A. Input'!$H$14:$CJ$14,"Total",'Sch A. Input'!$H$13:$CJ$13,"&lt;="&amp;$AA$7))&gt;'Sch D. Workings'!$D$12,MIN('Sch D. Workings'!AN1840,'Sch D. Workings'!$D$12-N839-T839-H839),'Sch D. Workings'!AN1840)))</f>
        <v>0</v>
      </c>
      <c r="AA839" s="221">
        <f>'Sch D. Workings'!AS1840</f>
        <v>0</v>
      </c>
      <c r="AB839" s="82">
        <f>IFERROR(LOOKUP('Sch D. Workings'!AP1840,$C$10:$C$14,$B$10:$B$14),0)</f>
        <v>0</v>
      </c>
      <c r="AC839" s="99">
        <f>COUNTIFS('Sch D. Workings'!AP1840,"&gt;"&amp;$D$14)</f>
        <v>0</v>
      </c>
    </row>
    <row r="840" spans="3:29" x14ac:dyDescent="0.35">
      <c r="C840" s="81" t="str">
        <f>IF('Sch A. Input'!B832="","",'Sch A. Input'!B832)</f>
        <v/>
      </c>
      <c r="D840" s="81" t="str">
        <f>IF('Sch A. Input'!C832="","",'Sch A. Input'!C832)</f>
        <v/>
      </c>
      <c r="E840" s="85"/>
      <c r="F840" s="85"/>
      <c r="G840" s="99">
        <f>'Sch D. Workings'!G1841</f>
        <v>0</v>
      </c>
      <c r="H840" s="310">
        <f>IF(OR('Sch D. Workings'!D834="",G840=0),0,(IF((SUMIFS('Sch A. Input'!H832:CJ832,'Sch A. Input'!$H$14:$CJ$14,"Total",'Sch A. Input'!$H$13:$CJ$13,"&lt;="&amp;$I$7))&gt;'Sch D. Workings'!$D$12,MIN('Sch D. Workings'!J1841,'Sch D. Workings'!$D$12),'Sch D. Workings'!J1841)))</f>
        <v>0</v>
      </c>
      <c r="I840" s="221">
        <f>'Sch D. Workings'!O1841</f>
        <v>0</v>
      </c>
      <c r="J840" s="82">
        <f>IFERROR(LOOKUP('Sch D. Workings'!L1841,$C$10:$C$14,$B$10:$B$14),0)</f>
        <v>0</v>
      </c>
      <c r="K840" s="99">
        <f>COUNTIFS('Sch D. Workings'!L1841,"&gt;"&amp;$D$14)</f>
        <v>0</v>
      </c>
      <c r="L840" s="300"/>
      <c r="M840" s="78">
        <f>'Sch D. Workings'!Q1841</f>
        <v>0</v>
      </c>
      <c r="N840" s="309">
        <f>IF(OR('Sch D. Workings'!D834="",$D$7&lt;=I$7,M840=0),0,(IF(H840='Sch D. Workings'!$D$12,"Exceeded Cap",IF((SUMIFS('Sch A. Input'!H832:CJ832,'Sch A. Input'!$H$14:$CJ$14,"Total",'Sch A. Input'!$H$13:$CJ$13,"&lt;="&amp;$O$7))&gt;'Sch D. Workings'!$D$12,MIN('Sch D. Workings'!T1841,'Sch D. Workings'!$D$12-H840),'Sch D. Workings'!T1841))))</f>
        <v>0</v>
      </c>
      <c r="O840" s="221">
        <f>'Sch D. Workings'!Y1841</f>
        <v>0</v>
      </c>
      <c r="P840" s="82">
        <f>IFERROR(LOOKUP('Sch D. Workings'!V1841,$C$10:$C$14,$B$10:$B$14),0)</f>
        <v>0</v>
      </c>
      <c r="Q840" s="99">
        <f>COUNTIFS('Sch D. Workings'!V1841,"&gt;"&amp;$D$14)</f>
        <v>0</v>
      </c>
      <c r="R840" s="85"/>
      <c r="S840" s="78">
        <f>'Sch D. Workings'!AA1841</f>
        <v>0</v>
      </c>
      <c r="T840" s="309">
        <f>IF(OR('Sch D. Workings'!D834="",$D$7&lt;=O$7,S840=0),0,IF(OR(N840="Exceeded Cap",SUM(H840,N840)='Sch D. Workings'!$D$12),"Exceeded cap",IF((SUMIFS('Sch A. Input'!H832:CJ832,'Sch A. Input'!$H$14:$CJ$14,"Total",'Sch A. Input'!$H$13:$CJ$13,"&lt;="&amp;$U$7))&gt;'Sch D. Workings'!$D$12,MIN('Sch D. Workings'!AD1841,'Sch D. Workings'!$D$12-N840-H840),'Sch D. Workings'!AD1841)))</f>
        <v>0</v>
      </c>
      <c r="U840" s="221">
        <f>'Sch D. Workings'!AI1841</f>
        <v>0</v>
      </c>
      <c r="V840" s="82">
        <f>IFERROR(LOOKUP('Sch D. Workings'!AF1841,$C$10:$C$14,$B$10:$B$14),0)</f>
        <v>0</v>
      </c>
      <c r="W840" s="99">
        <f>COUNTIFS('Sch D. Workings'!AF1841,"&gt;"&amp;$D$14)</f>
        <v>0</v>
      </c>
      <c r="X840" s="85"/>
      <c r="Y840" s="78">
        <f>'Sch D. Workings'!AK1841</f>
        <v>0</v>
      </c>
      <c r="Z840" s="309">
        <f>IF(OR('Sch D. Workings'!D834="",$D$7&lt;=U$7,Y840=0),0,IF(OR(T840="Exceeded Cap",N840="Exceeded Cap",SUM(H840,N840,T840)='Sch D. Workings'!$D$12),"Exceeded Cap",IF((SUMIFS('Sch A. Input'!H832:CJ832,'Sch A. Input'!$H$14:$CJ$14,"Total",'Sch A. Input'!$H$13:$CJ$13,"&lt;="&amp;$AA$7))&gt;'Sch D. Workings'!$D$12,MIN('Sch D. Workings'!AN1841,'Sch D. Workings'!$D$12-N840-T840-H840),'Sch D. Workings'!AN1841)))</f>
        <v>0</v>
      </c>
      <c r="AA840" s="221">
        <f>'Sch D. Workings'!AS1841</f>
        <v>0</v>
      </c>
      <c r="AB840" s="82">
        <f>IFERROR(LOOKUP('Sch D. Workings'!AP1841,$C$10:$C$14,$B$10:$B$14),0)</f>
        <v>0</v>
      </c>
      <c r="AC840" s="99">
        <f>COUNTIFS('Sch D. Workings'!AP1841,"&gt;"&amp;$D$14)</f>
        <v>0</v>
      </c>
    </row>
    <row r="841" spans="3:29" x14ac:dyDescent="0.35">
      <c r="C841" s="81" t="str">
        <f>IF('Sch A. Input'!B833="","",'Sch A. Input'!B833)</f>
        <v/>
      </c>
      <c r="D841" s="81" t="str">
        <f>IF('Sch A. Input'!C833="","",'Sch A. Input'!C833)</f>
        <v/>
      </c>
      <c r="E841" s="85"/>
      <c r="F841" s="85"/>
      <c r="G841" s="99">
        <f>'Sch D. Workings'!G1842</f>
        <v>0</v>
      </c>
      <c r="H841" s="310">
        <f>IF(OR('Sch D. Workings'!D835="",G841=0),0,(IF((SUMIFS('Sch A. Input'!H833:CJ833,'Sch A. Input'!$H$14:$CJ$14,"Total",'Sch A. Input'!$H$13:$CJ$13,"&lt;="&amp;$I$7))&gt;'Sch D. Workings'!$D$12,MIN('Sch D. Workings'!J1842,'Sch D. Workings'!$D$12),'Sch D. Workings'!J1842)))</f>
        <v>0</v>
      </c>
      <c r="I841" s="221">
        <f>'Sch D. Workings'!O1842</f>
        <v>0</v>
      </c>
      <c r="J841" s="82">
        <f>IFERROR(LOOKUP('Sch D. Workings'!L1842,$C$10:$C$14,$B$10:$B$14),0)</f>
        <v>0</v>
      </c>
      <c r="K841" s="99">
        <f>COUNTIFS('Sch D. Workings'!L1842,"&gt;"&amp;$D$14)</f>
        <v>0</v>
      </c>
      <c r="L841" s="300"/>
      <c r="M841" s="78">
        <f>'Sch D. Workings'!Q1842</f>
        <v>0</v>
      </c>
      <c r="N841" s="309">
        <f>IF(OR('Sch D. Workings'!D835="",$D$7&lt;=I$7,M841=0),0,(IF(H841='Sch D. Workings'!$D$12,"Exceeded Cap",IF((SUMIFS('Sch A. Input'!H833:CJ833,'Sch A. Input'!$H$14:$CJ$14,"Total",'Sch A. Input'!$H$13:$CJ$13,"&lt;="&amp;$O$7))&gt;'Sch D. Workings'!$D$12,MIN('Sch D. Workings'!T1842,'Sch D. Workings'!$D$12-H841),'Sch D. Workings'!T1842))))</f>
        <v>0</v>
      </c>
      <c r="O841" s="221">
        <f>'Sch D. Workings'!Y1842</f>
        <v>0</v>
      </c>
      <c r="P841" s="82">
        <f>IFERROR(LOOKUP('Sch D. Workings'!V1842,$C$10:$C$14,$B$10:$B$14),0)</f>
        <v>0</v>
      </c>
      <c r="Q841" s="99">
        <f>COUNTIFS('Sch D. Workings'!V1842,"&gt;"&amp;$D$14)</f>
        <v>0</v>
      </c>
      <c r="R841" s="85"/>
      <c r="S841" s="78">
        <f>'Sch D. Workings'!AA1842</f>
        <v>0</v>
      </c>
      <c r="T841" s="309">
        <f>IF(OR('Sch D. Workings'!D835="",$D$7&lt;=O$7,S841=0),0,IF(OR(N841="Exceeded Cap",SUM(H841,N841)='Sch D. Workings'!$D$12),"Exceeded cap",IF((SUMIFS('Sch A. Input'!H833:CJ833,'Sch A. Input'!$H$14:$CJ$14,"Total",'Sch A. Input'!$H$13:$CJ$13,"&lt;="&amp;$U$7))&gt;'Sch D. Workings'!$D$12,MIN('Sch D. Workings'!AD1842,'Sch D. Workings'!$D$12-N841-H841),'Sch D. Workings'!AD1842)))</f>
        <v>0</v>
      </c>
      <c r="U841" s="221">
        <f>'Sch D. Workings'!AI1842</f>
        <v>0</v>
      </c>
      <c r="V841" s="82">
        <f>IFERROR(LOOKUP('Sch D. Workings'!AF1842,$C$10:$C$14,$B$10:$B$14),0)</f>
        <v>0</v>
      </c>
      <c r="W841" s="99">
        <f>COUNTIFS('Sch D. Workings'!AF1842,"&gt;"&amp;$D$14)</f>
        <v>0</v>
      </c>
      <c r="X841" s="85"/>
      <c r="Y841" s="78">
        <f>'Sch D. Workings'!AK1842</f>
        <v>0</v>
      </c>
      <c r="Z841" s="309">
        <f>IF(OR('Sch D. Workings'!D835="",$D$7&lt;=U$7,Y841=0),0,IF(OR(T841="Exceeded Cap",N841="Exceeded Cap",SUM(H841,N841,T841)='Sch D. Workings'!$D$12),"Exceeded Cap",IF((SUMIFS('Sch A. Input'!H833:CJ833,'Sch A. Input'!$H$14:$CJ$14,"Total",'Sch A. Input'!$H$13:$CJ$13,"&lt;="&amp;$AA$7))&gt;'Sch D. Workings'!$D$12,MIN('Sch D. Workings'!AN1842,'Sch D. Workings'!$D$12-N841-T841-H841),'Sch D. Workings'!AN1842)))</f>
        <v>0</v>
      </c>
      <c r="AA841" s="221">
        <f>'Sch D. Workings'!AS1842</f>
        <v>0</v>
      </c>
      <c r="AB841" s="82">
        <f>IFERROR(LOOKUP('Sch D. Workings'!AP1842,$C$10:$C$14,$B$10:$B$14),0)</f>
        <v>0</v>
      </c>
      <c r="AC841" s="99">
        <f>COUNTIFS('Sch D. Workings'!AP1842,"&gt;"&amp;$D$14)</f>
        <v>0</v>
      </c>
    </row>
    <row r="842" spans="3:29" x14ac:dyDescent="0.35">
      <c r="C842" s="81" t="str">
        <f>IF('Sch A. Input'!B834="","",'Sch A. Input'!B834)</f>
        <v/>
      </c>
      <c r="D842" s="81" t="str">
        <f>IF('Sch A. Input'!C834="","",'Sch A. Input'!C834)</f>
        <v/>
      </c>
      <c r="E842" s="85"/>
      <c r="F842" s="85"/>
      <c r="G842" s="99">
        <f>'Sch D. Workings'!G1843</f>
        <v>0</v>
      </c>
      <c r="H842" s="310">
        <f>IF(OR('Sch D. Workings'!D836="",G842=0),0,(IF((SUMIFS('Sch A. Input'!H834:CJ834,'Sch A. Input'!$H$14:$CJ$14,"Total",'Sch A. Input'!$H$13:$CJ$13,"&lt;="&amp;$I$7))&gt;'Sch D. Workings'!$D$12,MIN('Sch D. Workings'!J1843,'Sch D. Workings'!$D$12),'Sch D. Workings'!J1843)))</f>
        <v>0</v>
      </c>
      <c r="I842" s="221">
        <f>'Sch D. Workings'!O1843</f>
        <v>0</v>
      </c>
      <c r="J842" s="82">
        <f>IFERROR(LOOKUP('Sch D. Workings'!L1843,$C$10:$C$14,$B$10:$B$14),0)</f>
        <v>0</v>
      </c>
      <c r="K842" s="99">
        <f>COUNTIFS('Sch D. Workings'!L1843,"&gt;"&amp;$D$14)</f>
        <v>0</v>
      </c>
      <c r="L842" s="300"/>
      <c r="M842" s="78">
        <f>'Sch D. Workings'!Q1843</f>
        <v>0</v>
      </c>
      <c r="N842" s="309">
        <f>IF(OR('Sch D. Workings'!D836="",$D$7&lt;=I$7,M842=0),0,(IF(H842='Sch D. Workings'!$D$12,"Exceeded Cap",IF((SUMIFS('Sch A. Input'!H834:CJ834,'Sch A. Input'!$H$14:$CJ$14,"Total",'Sch A. Input'!$H$13:$CJ$13,"&lt;="&amp;$O$7))&gt;'Sch D. Workings'!$D$12,MIN('Sch D. Workings'!T1843,'Sch D. Workings'!$D$12-H842),'Sch D. Workings'!T1843))))</f>
        <v>0</v>
      </c>
      <c r="O842" s="221">
        <f>'Sch D. Workings'!Y1843</f>
        <v>0</v>
      </c>
      <c r="P842" s="82">
        <f>IFERROR(LOOKUP('Sch D. Workings'!V1843,$C$10:$C$14,$B$10:$B$14),0)</f>
        <v>0</v>
      </c>
      <c r="Q842" s="99">
        <f>COUNTIFS('Sch D. Workings'!V1843,"&gt;"&amp;$D$14)</f>
        <v>0</v>
      </c>
      <c r="R842" s="85"/>
      <c r="S842" s="78">
        <f>'Sch D. Workings'!AA1843</f>
        <v>0</v>
      </c>
      <c r="T842" s="309">
        <f>IF(OR('Sch D. Workings'!D836="",$D$7&lt;=O$7,S842=0),0,IF(OR(N842="Exceeded Cap",SUM(H842,N842)='Sch D. Workings'!$D$12),"Exceeded cap",IF((SUMIFS('Sch A. Input'!H834:CJ834,'Sch A. Input'!$H$14:$CJ$14,"Total",'Sch A. Input'!$H$13:$CJ$13,"&lt;="&amp;$U$7))&gt;'Sch D. Workings'!$D$12,MIN('Sch D. Workings'!AD1843,'Sch D. Workings'!$D$12-N842-H842),'Sch D. Workings'!AD1843)))</f>
        <v>0</v>
      </c>
      <c r="U842" s="221">
        <f>'Sch D. Workings'!AI1843</f>
        <v>0</v>
      </c>
      <c r="V842" s="82">
        <f>IFERROR(LOOKUP('Sch D. Workings'!AF1843,$C$10:$C$14,$B$10:$B$14),0)</f>
        <v>0</v>
      </c>
      <c r="W842" s="99">
        <f>COUNTIFS('Sch D. Workings'!AF1843,"&gt;"&amp;$D$14)</f>
        <v>0</v>
      </c>
      <c r="X842" s="85"/>
      <c r="Y842" s="78">
        <f>'Sch D. Workings'!AK1843</f>
        <v>0</v>
      </c>
      <c r="Z842" s="309">
        <f>IF(OR('Sch D. Workings'!D836="",$D$7&lt;=U$7,Y842=0),0,IF(OR(T842="Exceeded Cap",N842="Exceeded Cap",SUM(H842,N842,T842)='Sch D. Workings'!$D$12),"Exceeded Cap",IF((SUMIFS('Sch A. Input'!H834:CJ834,'Sch A. Input'!$H$14:$CJ$14,"Total",'Sch A. Input'!$H$13:$CJ$13,"&lt;="&amp;$AA$7))&gt;'Sch D. Workings'!$D$12,MIN('Sch D. Workings'!AN1843,'Sch D. Workings'!$D$12-N842-T842-H842),'Sch D. Workings'!AN1843)))</f>
        <v>0</v>
      </c>
      <c r="AA842" s="221">
        <f>'Sch D. Workings'!AS1843</f>
        <v>0</v>
      </c>
      <c r="AB842" s="82">
        <f>IFERROR(LOOKUP('Sch D. Workings'!AP1843,$C$10:$C$14,$B$10:$B$14),0)</f>
        <v>0</v>
      </c>
      <c r="AC842" s="99">
        <f>COUNTIFS('Sch D. Workings'!AP1843,"&gt;"&amp;$D$14)</f>
        <v>0</v>
      </c>
    </row>
    <row r="843" spans="3:29" x14ac:dyDescent="0.35">
      <c r="C843" s="81" t="str">
        <f>IF('Sch A. Input'!B835="","",'Sch A. Input'!B835)</f>
        <v/>
      </c>
      <c r="D843" s="81" t="str">
        <f>IF('Sch A. Input'!C835="","",'Sch A. Input'!C835)</f>
        <v/>
      </c>
      <c r="E843" s="85"/>
      <c r="F843" s="85"/>
      <c r="G843" s="99">
        <f>'Sch D. Workings'!G1844</f>
        <v>0</v>
      </c>
      <c r="H843" s="310">
        <f>IF(OR('Sch D. Workings'!D837="",G843=0),0,(IF((SUMIFS('Sch A. Input'!H835:CJ835,'Sch A. Input'!$H$14:$CJ$14,"Total",'Sch A. Input'!$H$13:$CJ$13,"&lt;="&amp;$I$7))&gt;'Sch D. Workings'!$D$12,MIN('Sch D. Workings'!J1844,'Sch D. Workings'!$D$12),'Sch D. Workings'!J1844)))</f>
        <v>0</v>
      </c>
      <c r="I843" s="221">
        <f>'Sch D. Workings'!O1844</f>
        <v>0</v>
      </c>
      <c r="J843" s="82">
        <f>IFERROR(LOOKUP('Sch D. Workings'!L1844,$C$10:$C$14,$B$10:$B$14),0)</f>
        <v>0</v>
      </c>
      <c r="K843" s="99">
        <f>COUNTIFS('Sch D. Workings'!L1844,"&gt;"&amp;$D$14)</f>
        <v>0</v>
      </c>
      <c r="L843" s="300"/>
      <c r="M843" s="78">
        <f>'Sch D. Workings'!Q1844</f>
        <v>0</v>
      </c>
      <c r="N843" s="309">
        <f>IF(OR('Sch D. Workings'!D837="",$D$7&lt;=I$7,M843=0),0,(IF(H843='Sch D. Workings'!$D$12,"Exceeded Cap",IF((SUMIFS('Sch A. Input'!H835:CJ835,'Sch A. Input'!$H$14:$CJ$14,"Total",'Sch A. Input'!$H$13:$CJ$13,"&lt;="&amp;$O$7))&gt;'Sch D. Workings'!$D$12,MIN('Sch D. Workings'!T1844,'Sch D. Workings'!$D$12-H843),'Sch D. Workings'!T1844))))</f>
        <v>0</v>
      </c>
      <c r="O843" s="221">
        <f>'Sch D. Workings'!Y1844</f>
        <v>0</v>
      </c>
      <c r="P843" s="82">
        <f>IFERROR(LOOKUP('Sch D. Workings'!V1844,$C$10:$C$14,$B$10:$B$14),0)</f>
        <v>0</v>
      </c>
      <c r="Q843" s="99">
        <f>COUNTIFS('Sch D. Workings'!V1844,"&gt;"&amp;$D$14)</f>
        <v>0</v>
      </c>
      <c r="R843" s="85"/>
      <c r="S843" s="78">
        <f>'Sch D. Workings'!AA1844</f>
        <v>0</v>
      </c>
      <c r="T843" s="309">
        <f>IF(OR('Sch D. Workings'!D837="",$D$7&lt;=O$7,S843=0),0,IF(OR(N843="Exceeded Cap",SUM(H843,N843)='Sch D. Workings'!$D$12),"Exceeded cap",IF((SUMIFS('Sch A. Input'!H835:CJ835,'Sch A. Input'!$H$14:$CJ$14,"Total",'Sch A. Input'!$H$13:$CJ$13,"&lt;="&amp;$U$7))&gt;'Sch D. Workings'!$D$12,MIN('Sch D. Workings'!AD1844,'Sch D. Workings'!$D$12-N843-H843),'Sch D. Workings'!AD1844)))</f>
        <v>0</v>
      </c>
      <c r="U843" s="221">
        <f>'Sch D. Workings'!AI1844</f>
        <v>0</v>
      </c>
      <c r="V843" s="82">
        <f>IFERROR(LOOKUP('Sch D. Workings'!AF1844,$C$10:$C$14,$B$10:$B$14),0)</f>
        <v>0</v>
      </c>
      <c r="W843" s="99">
        <f>COUNTIFS('Sch D. Workings'!AF1844,"&gt;"&amp;$D$14)</f>
        <v>0</v>
      </c>
      <c r="X843" s="85"/>
      <c r="Y843" s="78">
        <f>'Sch D. Workings'!AK1844</f>
        <v>0</v>
      </c>
      <c r="Z843" s="309">
        <f>IF(OR('Sch D. Workings'!D837="",$D$7&lt;=U$7,Y843=0),0,IF(OR(T843="Exceeded Cap",N843="Exceeded Cap",SUM(H843,N843,T843)='Sch D. Workings'!$D$12),"Exceeded Cap",IF((SUMIFS('Sch A. Input'!H835:CJ835,'Sch A. Input'!$H$14:$CJ$14,"Total",'Sch A. Input'!$H$13:$CJ$13,"&lt;="&amp;$AA$7))&gt;'Sch D. Workings'!$D$12,MIN('Sch D. Workings'!AN1844,'Sch D. Workings'!$D$12-N843-T843-H843),'Sch D. Workings'!AN1844)))</f>
        <v>0</v>
      </c>
      <c r="AA843" s="221">
        <f>'Sch D. Workings'!AS1844</f>
        <v>0</v>
      </c>
      <c r="AB843" s="82">
        <f>IFERROR(LOOKUP('Sch D. Workings'!AP1844,$C$10:$C$14,$B$10:$B$14),0)</f>
        <v>0</v>
      </c>
      <c r="AC843" s="99">
        <f>COUNTIFS('Sch D. Workings'!AP1844,"&gt;"&amp;$D$14)</f>
        <v>0</v>
      </c>
    </row>
    <row r="844" spans="3:29" x14ac:dyDescent="0.35">
      <c r="C844" s="81" t="str">
        <f>IF('Sch A. Input'!B836="","",'Sch A. Input'!B836)</f>
        <v/>
      </c>
      <c r="D844" s="81" t="str">
        <f>IF('Sch A. Input'!C836="","",'Sch A. Input'!C836)</f>
        <v/>
      </c>
      <c r="E844" s="85"/>
      <c r="F844" s="85"/>
      <c r="G844" s="99">
        <f>'Sch D. Workings'!G1845</f>
        <v>0</v>
      </c>
      <c r="H844" s="310">
        <f>IF(OR('Sch D. Workings'!D838="",G844=0),0,(IF((SUMIFS('Sch A. Input'!H836:CJ836,'Sch A. Input'!$H$14:$CJ$14,"Total",'Sch A. Input'!$H$13:$CJ$13,"&lt;="&amp;$I$7))&gt;'Sch D. Workings'!$D$12,MIN('Sch D. Workings'!J1845,'Sch D. Workings'!$D$12),'Sch D. Workings'!J1845)))</f>
        <v>0</v>
      </c>
      <c r="I844" s="221">
        <f>'Sch D. Workings'!O1845</f>
        <v>0</v>
      </c>
      <c r="J844" s="82">
        <f>IFERROR(LOOKUP('Sch D. Workings'!L1845,$C$10:$C$14,$B$10:$B$14),0)</f>
        <v>0</v>
      </c>
      <c r="K844" s="99">
        <f>COUNTIFS('Sch D. Workings'!L1845,"&gt;"&amp;$D$14)</f>
        <v>0</v>
      </c>
      <c r="L844" s="300"/>
      <c r="M844" s="78">
        <f>'Sch D. Workings'!Q1845</f>
        <v>0</v>
      </c>
      <c r="N844" s="309">
        <f>IF(OR('Sch D. Workings'!D838="",$D$7&lt;=I$7,M844=0),0,(IF(H844='Sch D. Workings'!$D$12,"Exceeded Cap",IF((SUMIFS('Sch A. Input'!H836:CJ836,'Sch A. Input'!$H$14:$CJ$14,"Total",'Sch A. Input'!$H$13:$CJ$13,"&lt;="&amp;$O$7))&gt;'Sch D. Workings'!$D$12,MIN('Sch D. Workings'!T1845,'Sch D. Workings'!$D$12-H844),'Sch D. Workings'!T1845))))</f>
        <v>0</v>
      </c>
      <c r="O844" s="221">
        <f>'Sch D. Workings'!Y1845</f>
        <v>0</v>
      </c>
      <c r="P844" s="82">
        <f>IFERROR(LOOKUP('Sch D. Workings'!V1845,$C$10:$C$14,$B$10:$B$14),0)</f>
        <v>0</v>
      </c>
      <c r="Q844" s="99">
        <f>COUNTIFS('Sch D. Workings'!V1845,"&gt;"&amp;$D$14)</f>
        <v>0</v>
      </c>
      <c r="R844" s="85"/>
      <c r="S844" s="78">
        <f>'Sch D. Workings'!AA1845</f>
        <v>0</v>
      </c>
      <c r="T844" s="309">
        <f>IF(OR('Sch D. Workings'!D838="",$D$7&lt;=O$7,S844=0),0,IF(OR(N844="Exceeded Cap",SUM(H844,N844)='Sch D. Workings'!$D$12),"Exceeded cap",IF((SUMIFS('Sch A. Input'!H836:CJ836,'Sch A. Input'!$H$14:$CJ$14,"Total",'Sch A. Input'!$H$13:$CJ$13,"&lt;="&amp;$U$7))&gt;'Sch D. Workings'!$D$12,MIN('Sch D. Workings'!AD1845,'Sch D. Workings'!$D$12-N844-H844),'Sch D. Workings'!AD1845)))</f>
        <v>0</v>
      </c>
      <c r="U844" s="221">
        <f>'Sch D. Workings'!AI1845</f>
        <v>0</v>
      </c>
      <c r="V844" s="82">
        <f>IFERROR(LOOKUP('Sch D. Workings'!AF1845,$C$10:$C$14,$B$10:$B$14),0)</f>
        <v>0</v>
      </c>
      <c r="W844" s="99">
        <f>COUNTIFS('Sch D. Workings'!AF1845,"&gt;"&amp;$D$14)</f>
        <v>0</v>
      </c>
      <c r="X844" s="85"/>
      <c r="Y844" s="78">
        <f>'Sch D. Workings'!AK1845</f>
        <v>0</v>
      </c>
      <c r="Z844" s="309">
        <f>IF(OR('Sch D. Workings'!D838="",$D$7&lt;=U$7,Y844=0),0,IF(OR(T844="Exceeded Cap",N844="Exceeded Cap",SUM(H844,N844,T844)='Sch D. Workings'!$D$12),"Exceeded Cap",IF((SUMIFS('Sch A. Input'!H836:CJ836,'Sch A. Input'!$H$14:$CJ$14,"Total",'Sch A. Input'!$H$13:$CJ$13,"&lt;="&amp;$AA$7))&gt;'Sch D. Workings'!$D$12,MIN('Sch D. Workings'!AN1845,'Sch D. Workings'!$D$12-N844-T844-H844),'Sch D. Workings'!AN1845)))</f>
        <v>0</v>
      </c>
      <c r="AA844" s="221">
        <f>'Sch D. Workings'!AS1845</f>
        <v>0</v>
      </c>
      <c r="AB844" s="82">
        <f>IFERROR(LOOKUP('Sch D. Workings'!AP1845,$C$10:$C$14,$B$10:$B$14),0)</f>
        <v>0</v>
      </c>
      <c r="AC844" s="99">
        <f>COUNTIFS('Sch D. Workings'!AP1845,"&gt;"&amp;$D$14)</f>
        <v>0</v>
      </c>
    </row>
    <row r="845" spans="3:29" x14ac:dyDescent="0.35">
      <c r="C845" s="81" t="str">
        <f>IF('Sch A. Input'!B837="","",'Sch A. Input'!B837)</f>
        <v/>
      </c>
      <c r="D845" s="81" t="str">
        <f>IF('Sch A. Input'!C837="","",'Sch A. Input'!C837)</f>
        <v/>
      </c>
      <c r="E845" s="85"/>
      <c r="F845" s="85"/>
      <c r="G845" s="99">
        <f>'Sch D. Workings'!G1846</f>
        <v>0</v>
      </c>
      <c r="H845" s="310">
        <f>IF(OR('Sch D. Workings'!D839="",G845=0),0,(IF((SUMIFS('Sch A. Input'!H837:CJ837,'Sch A. Input'!$H$14:$CJ$14,"Total",'Sch A. Input'!$H$13:$CJ$13,"&lt;="&amp;$I$7))&gt;'Sch D. Workings'!$D$12,MIN('Sch D. Workings'!J1846,'Sch D. Workings'!$D$12),'Sch D. Workings'!J1846)))</f>
        <v>0</v>
      </c>
      <c r="I845" s="221">
        <f>'Sch D. Workings'!O1846</f>
        <v>0</v>
      </c>
      <c r="J845" s="82">
        <f>IFERROR(LOOKUP('Sch D. Workings'!L1846,$C$10:$C$14,$B$10:$B$14),0)</f>
        <v>0</v>
      </c>
      <c r="K845" s="99">
        <f>COUNTIFS('Sch D. Workings'!L1846,"&gt;"&amp;$D$14)</f>
        <v>0</v>
      </c>
      <c r="L845" s="300"/>
      <c r="M845" s="78">
        <f>'Sch D. Workings'!Q1846</f>
        <v>0</v>
      </c>
      <c r="N845" s="309">
        <f>IF(OR('Sch D. Workings'!D839="",$D$7&lt;=I$7,M845=0),0,(IF(H845='Sch D. Workings'!$D$12,"Exceeded Cap",IF((SUMIFS('Sch A. Input'!H837:CJ837,'Sch A. Input'!$H$14:$CJ$14,"Total",'Sch A. Input'!$H$13:$CJ$13,"&lt;="&amp;$O$7))&gt;'Sch D. Workings'!$D$12,MIN('Sch D. Workings'!T1846,'Sch D. Workings'!$D$12-H845),'Sch D. Workings'!T1846))))</f>
        <v>0</v>
      </c>
      <c r="O845" s="221">
        <f>'Sch D. Workings'!Y1846</f>
        <v>0</v>
      </c>
      <c r="P845" s="82">
        <f>IFERROR(LOOKUP('Sch D. Workings'!V1846,$C$10:$C$14,$B$10:$B$14),0)</f>
        <v>0</v>
      </c>
      <c r="Q845" s="99">
        <f>COUNTIFS('Sch D. Workings'!V1846,"&gt;"&amp;$D$14)</f>
        <v>0</v>
      </c>
      <c r="R845" s="85"/>
      <c r="S845" s="78">
        <f>'Sch D. Workings'!AA1846</f>
        <v>0</v>
      </c>
      <c r="T845" s="309">
        <f>IF(OR('Sch D. Workings'!D839="",$D$7&lt;=O$7,S845=0),0,IF(OR(N845="Exceeded Cap",SUM(H845,N845)='Sch D. Workings'!$D$12),"Exceeded cap",IF((SUMIFS('Sch A. Input'!H837:CJ837,'Sch A. Input'!$H$14:$CJ$14,"Total",'Sch A. Input'!$H$13:$CJ$13,"&lt;="&amp;$U$7))&gt;'Sch D. Workings'!$D$12,MIN('Sch D. Workings'!AD1846,'Sch D. Workings'!$D$12-N845-H845),'Sch D. Workings'!AD1846)))</f>
        <v>0</v>
      </c>
      <c r="U845" s="221">
        <f>'Sch D. Workings'!AI1846</f>
        <v>0</v>
      </c>
      <c r="V845" s="82">
        <f>IFERROR(LOOKUP('Sch D. Workings'!AF1846,$C$10:$C$14,$B$10:$B$14),0)</f>
        <v>0</v>
      </c>
      <c r="W845" s="99">
        <f>COUNTIFS('Sch D. Workings'!AF1846,"&gt;"&amp;$D$14)</f>
        <v>0</v>
      </c>
      <c r="X845" s="85"/>
      <c r="Y845" s="78">
        <f>'Sch D. Workings'!AK1846</f>
        <v>0</v>
      </c>
      <c r="Z845" s="309">
        <f>IF(OR('Sch D. Workings'!D839="",$D$7&lt;=U$7,Y845=0),0,IF(OR(T845="Exceeded Cap",N845="Exceeded Cap",SUM(H845,N845,T845)='Sch D. Workings'!$D$12),"Exceeded Cap",IF((SUMIFS('Sch A. Input'!H837:CJ837,'Sch A. Input'!$H$14:$CJ$14,"Total",'Sch A. Input'!$H$13:$CJ$13,"&lt;="&amp;$AA$7))&gt;'Sch D. Workings'!$D$12,MIN('Sch D. Workings'!AN1846,'Sch D. Workings'!$D$12-N845-T845-H845),'Sch D. Workings'!AN1846)))</f>
        <v>0</v>
      </c>
      <c r="AA845" s="221">
        <f>'Sch D. Workings'!AS1846</f>
        <v>0</v>
      </c>
      <c r="AB845" s="82">
        <f>IFERROR(LOOKUP('Sch D. Workings'!AP1846,$C$10:$C$14,$B$10:$B$14),0)</f>
        <v>0</v>
      </c>
      <c r="AC845" s="99">
        <f>COUNTIFS('Sch D. Workings'!AP1846,"&gt;"&amp;$D$14)</f>
        <v>0</v>
      </c>
    </row>
    <row r="846" spans="3:29" x14ac:dyDescent="0.35">
      <c r="C846" s="81" t="str">
        <f>IF('Sch A. Input'!B838="","",'Sch A. Input'!B838)</f>
        <v/>
      </c>
      <c r="D846" s="81" t="str">
        <f>IF('Sch A. Input'!C838="","",'Sch A. Input'!C838)</f>
        <v/>
      </c>
      <c r="E846" s="85"/>
      <c r="F846" s="85"/>
      <c r="G846" s="99">
        <f>'Sch D. Workings'!G1847</f>
        <v>0</v>
      </c>
      <c r="H846" s="310">
        <f>IF(OR('Sch D. Workings'!D840="",G846=0),0,(IF((SUMIFS('Sch A. Input'!H838:CJ838,'Sch A. Input'!$H$14:$CJ$14,"Total",'Sch A. Input'!$H$13:$CJ$13,"&lt;="&amp;$I$7))&gt;'Sch D. Workings'!$D$12,MIN('Sch D. Workings'!J1847,'Sch D. Workings'!$D$12),'Sch D. Workings'!J1847)))</f>
        <v>0</v>
      </c>
      <c r="I846" s="221">
        <f>'Sch D. Workings'!O1847</f>
        <v>0</v>
      </c>
      <c r="J846" s="82">
        <f>IFERROR(LOOKUP('Sch D. Workings'!L1847,$C$10:$C$14,$B$10:$B$14),0)</f>
        <v>0</v>
      </c>
      <c r="K846" s="99">
        <f>COUNTIFS('Sch D. Workings'!L1847,"&gt;"&amp;$D$14)</f>
        <v>0</v>
      </c>
      <c r="L846" s="300"/>
      <c r="M846" s="78">
        <f>'Sch D. Workings'!Q1847</f>
        <v>0</v>
      </c>
      <c r="N846" s="309">
        <f>IF(OR('Sch D. Workings'!D840="",$D$7&lt;=I$7,M846=0),0,(IF(H846='Sch D. Workings'!$D$12,"Exceeded Cap",IF((SUMIFS('Sch A. Input'!H838:CJ838,'Sch A. Input'!$H$14:$CJ$14,"Total",'Sch A. Input'!$H$13:$CJ$13,"&lt;="&amp;$O$7))&gt;'Sch D. Workings'!$D$12,MIN('Sch D. Workings'!T1847,'Sch D. Workings'!$D$12-H846),'Sch D. Workings'!T1847))))</f>
        <v>0</v>
      </c>
      <c r="O846" s="221">
        <f>'Sch D. Workings'!Y1847</f>
        <v>0</v>
      </c>
      <c r="P846" s="82">
        <f>IFERROR(LOOKUP('Sch D. Workings'!V1847,$C$10:$C$14,$B$10:$B$14),0)</f>
        <v>0</v>
      </c>
      <c r="Q846" s="99">
        <f>COUNTIFS('Sch D. Workings'!V1847,"&gt;"&amp;$D$14)</f>
        <v>0</v>
      </c>
      <c r="R846" s="85"/>
      <c r="S846" s="78">
        <f>'Sch D. Workings'!AA1847</f>
        <v>0</v>
      </c>
      <c r="T846" s="309">
        <f>IF(OR('Sch D. Workings'!D840="",$D$7&lt;=O$7,S846=0),0,IF(OR(N846="Exceeded Cap",SUM(H846,N846)='Sch D. Workings'!$D$12),"Exceeded cap",IF((SUMIFS('Sch A. Input'!H838:CJ838,'Sch A. Input'!$H$14:$CJ$14,"Total",'Sch A. Input'!$H$13:$CJ$13,"&lt;="&amp;$U$7))&gt;'Sch D. Workings'!$D$12,MIN('Sch D. Workings'!AD1847,'Sch D. Workings'!$D$12-N846-H846),'Sch D. Workings'!AD1847)))</f>
        <v>0</v>
      </c>
      <c r="U846" s="221">
        <f>'Sch D. Workings'!AI1847</f>
        <v>0</v>
      </c>
      <c r="V846" s="82">
        <f>IFERROR(LOOKUP('Sch D. Workings'!AF1847,$C$10:$C$14,$B$10:$B$14),0)</f>
        <v>0</v>
      </c>
      <c r="W846" s="99">
        <f>COUNTIFS('Sch D. Workings'!AF1847,"&gt;"&amp;$D$14)</f>
        <v>0</v>
      </c>
      <c r="X846" s="85"/>
      <c r="Y846" s="78">
        <f>'Sch D. Workings'!AK1847</f>
        <v>0</v>
      </c>
      <c r="Z846" s="309">
        <f>IF(OR('Sch D. Workings'!D840="",$D$7&lt;=U$7,Y846=0),0,IF(OR(T846="Exceeded Cap",N846="Exceeded Cap",SUM(H846,N846,T846)='Sch D. Workings'!$D$12),"Exceeded Cap",IF((SUMIFS('Sch A. Input'!H838:CJ838,'Sch A. Input'!$H$14:$CJ$14,"Total",'Sch A. Input'!$H$13:$CJ$13,"&lt;="&amp;$AA$7))&gt;'Sch D. Workings'!$D$12,MIN('Sch D. Workings'!AN1847,'Sch D. Workings'!$D$12-N846-T846-H846),'Sch D. Workings'!AN1847)))</f>
        <v>0</v>
      </c>
      <c r="AA846" s="221">
        <f>'Sch D. Workings'!AS1847</f>
        <v>0</v>
      </c>
      <c r="AB846" s="82">
        <f>IFERROR(LOOKUP('Sch D. Workings'!AP1847,$C$10:$C$14,$B$10:$B$14),0)</f>
        <v>0</v>
      </c>
      <c r="AC846" s="99">
        <f>COUNTIFS('Sch D. Workings'!AP1847,"&gt;"&amp;$D$14)</f>
        <v>0</v>
      </c>
    </row>
    <row r="847" spans="3:29" x14ac:dyDescent="0.35">
      <c r="C847" s="81" t="str">
        <f>IF('Sch A. Input'!B839="","",'Sch A. Input'!B839)</f>
        <v/>
      </c>
      <c r="D847" s="81" t="str">
        <f>IF('Sch A. Input'!C839="","",'Sch A. Input'!C839)</f>
        <v/>
      </c>
      <c r="E847" s="85"/>
      <c r="F847" s="85"/>
      <c r="G847" s="99">
        <f>'Sch D. Workings'!G1848</f>
        <v>0</v>
      </c>
      <c r="H847" s="310">
        <f>IF(OR('Sch D. Workings'!D841="",G847=0),0,(IF((SUMIFS('Sch A. Input'!H839:CJ839,'Sch A. Input'!$H$14:$CJ$14,"Total",'Sch A. Input'!$H$13:$CJ$13,"&lt;="&amp;$I$7))&gt;'Sch D. Workings'!$D$12,MIN('Sch D. Workings'!J1848,'Sch D. Workings'!$D$12),'Sch D. Workings'!J1848)))</f>
        <v>0</v>
      </c>
      <c r="I847" s="221">
        <f>'Sch D. Workings'!O1848</f>
        <v>0</v>
      </c>
      <c r="J847" s="82">
        <f>IFERROR(LOOKUP('Sch D. Workings'!L1848,$C$10:$C$14,$B$10:$B$14),0)</f>
        <v>0</v>
      </c>
      <c r="K847" s="99">
        <f>COUNTIFS('Sch D. Workings'!L1848,"&gt;"&amp;$D$14)</f>
        <v>0</v>
      </c>
      <c r="L847" s="300"/>
      <c r="M847" s="78">
        <f>'Sch D. Workings'!Q1848</f>
        <v>0</v>
      </c>
      <c r="N847" s="309">
        <f>IF(OR('Sch D. Workings'!D841="",$D$7&lt;=I$7,M847=0),0,(IF(H847='Sch D. Workings'!$D$12,"Exceeded Cap",IF((SUMIFS('Sch A. Input'!H839:CJ839,'Sch A. Input'!$H$14:$CJ$14,"Total",'Sch A. Input'!$H$13:$CJ$13,"&lt;="&amp;$O$7))&gt;'Sch D. Workings'!$D$12,MIN('Sch D. Workings'!T1848,'Sch D. Workings'!$D$12-H847),'Sch D. Workings'!T1848))))</f>
        <v>0</v>
      </c>
      <c r="O847" s="221">
        <f>'Sch D. Workings'!Y1848</f>
        <v>0</v>
      </c>
      <c r="P847" s="82">
        <f>IFERROR(LOOKUP('Sch D. Workings'!V1848,$C$10:$C$14,$B$10:$B$14),0)</f>
        <v>0</v>
      </c>
      <c r="Q847" s="99">
        <f>COUNTIFS('Sch D. Workings'!V1848,"&gt;"&amp;$D$14)</f>
        <v>0</v>
      </c>
      <c r="R847" s="85"/>
      <c r="S847" s="78">
        <f>'Sch D. Workings'!AA1848</f>
        <v>0</v>
      </c>
      <c r="T847" s="309">
        <f>IF(OR('Sch D. Workings'!D841="",$D$7&lt;=O$7,S847=0),0,IF(OR(N847="Exceeded Cap",SUM(H847,N847)='Sch D. Workings'!$D$12),"Exceeded cap",IF((SUMIFS('Sch A. Input'!H839:CJ839,'Sch A. Input'!$H$14:$CJ$14,"Total",'Sch A. Input'!$H$13:$CJ$13,"&lt;="&amp;$U$7))&gt;'Sch D. Workings'!$D$12,MIN('Sch D. Workings'!AD1848,'Sch D. Workings'!$D$12-N847-H847),'Sch D. Workings'!AD1848)))</f>
        <v>0</v>
      </c>
      <c r="U847" s="221">
        <f>'Sch D. Workings'!AI1848</f>
        <v>0</v>
      </c>
      <c r="V847" s="82">
        <f>IFERROR(LOOKUP('Sch D. Workings'!AF1848,$C$10:$C$14,$B$10:$B$14),0)</f>
        <v>0</v>
      </c>
      <c r="W847" s="99">
        <f>COUNTIFS('Sch D. Workings'!AF1848,"&gt;"&amp;$D$14)</f>
        <v>0</v>
      </c>
      <c r="X847" s="85"/>
      <c r="Y847" s="78">
        <f>'Sch D. Workings'!AK1848</f>
        <v>0</v>
      </c>
      <c r="Z847" s="309">
        <f>IF(OR('Sch D. Workings'!D841="",$D$7&lt;=U$7,Y847=0),0,IF(OR(T847="Exceeded Cap",N847="Exceeded Cap",SUM(H847,N847,T847)='Sch D. Workings'!$D$12),"Exceeded Cap",IF((SUMIFS('Sch A. Input'!H839:CJ839,'Sch A. Input'!$H$14:$CJ$14,"Total",'Sch A. Input'!$H$13:$CJ$13,"&lt;="&amp;$AA$7))&gt;'Sch D. Workings'!$D$12,MIN('Sch D. Workings'!AN1848,'Sch D. Workings'!$D$12-N847-T847-H847),'Sch D. Workings'!AN1848)))</f>
        <v>0</v>
      </c>
      <c r="AA847" s="221">
        <f>'Sch D. Workings'!AS1848</f>
        <v>0</v>
      </c>
      <c r="AB847" s="82">
        <f>IFERROR(LOOKUP('Sch D. Workings'!AP1848,$C$10:$C$14,$B$10:$B$14),0)</f>
        <v>0</v>
      </c>
      <c r="AC847" s="99">
        <f>COUNTIFS('Sch D. Workings'!AP1848,"&gt;"&amp;$D$14)</f>
        <v>0</v>
      </c>
    </row>
    <row r="848" spans="3:29" x14ac:dyDescent="0.35">
      <c r="C848" s="81" t="str">
        <f>IF('Sch A. Input'!B840="","",'Sch A. Input'!B840)</f>
        <v/>
      </c>
      <c r="D848" s="81" t="str">
        <f>IF('Sch A. Input'!C840="","",'Sch A. Input'!C840)</f>
        <v/>
      </c>
      <c r="E848" s="85"/>
      <c r="F848" s="85"/>
      <c r="G848" s="99">
        <f>'Sch D. Workings'!G1849</f>
        <v>0</v>
      </c>
      <c r="H848" s="310">
        <f>IF(OR('Sch D. Workings'!D842="",G848=0),0,(IF((SUMIFS('Sch A. Input'!H840:CJ840,'Sch A. Input'!$H$14:$CJ$14,"Total",'Sch A. Input'!$H$13:$CJ$13,"&lt;="&amp;$I$7))&gt;'Sch D. Workings'!$D$12,MIN('Sch D. Workings'!J1849,'Sch D. Workings'!$D$12),'Sch D. Workings'!J1849)))</f>
        <v>0</v>
      </c>
      <c r="I848" s="221">
        <f>'Sch D. Workings'!O1849</f>
        <v>0</v>
      </c>
      <c r="J848" s="82">
        <f>IFERROR(LOOKUP('Sch D. Workings'!L1849,$C$10:$C$14,$B$10:$B$14),0)</f>
        <v>0</v>
      </c>
      <c r="K848" s="99">
        <f>COUNTIFS('Sch D. Workings'!L1849,"&gt;"&amp;$D$14)</f>
        <v>0</v>
      </c>
      <c r="L848" s="300"/>
      <c r="M848" s="78">
        <f>'Sch D. Workings'!Q1849</f>
        <v>0</v>
      </c>
      <c r="N848" s="309">
        <f>IF(OR('Sch D. Workings'!D842="",$D$7&lt;=I$7,M848=0),0,(IF(H848='Sch D. Workings'!$D$12,"Exceeded Cap",IF((SUMIFS('Sch A. Input'!H840:CJ840,'Sch A. Input'!$H$14:$CJ$14,"Total",'Sch A. Input'!$H$13:$CJ$13,"&lt;="&amp;$O$7))&gt;'Sch D. Workings'!$D$12,MIN('Sch D. Workings'!T1849,'Sch D. Workings'!$D$12-H848),'Sch D. Workings'!T1849))))</f>
        <v>0</v>
      </c>
      <c r="O848" s="221">
        <f>'Sch D. Workings'!Y1849</f>
        <v>0</v>
      </c>
      <c r="P848" s="82">
        <f>IFERROR(LOOKUP('Sch D. Workings'!V1849,$C$10:$C$14,$B$10:$B$14),0)</f>
        <v>0</v>
      </c>
      <c r="Q848" s="99">
        <f>COUNTIFS('Sch D. Workings'!V1849,"&gt;"&amp;$D$14)</f>
        <v>0</v>
      </c>
      <c r="R848" s="85"/>
      <c r="S848" s="78">
        <f>'Sch D. Workings'!AA1849</f>
        <v>0</v>
      </c>
      <c r="T848" s="309">
        <f>IF(OR('Sch D. Workings'!D842="",$D$7&lt;=O$7,S848=0),0,IF(OR(N848="Exceeded Cap",SUM(H848,N848)='Sch D. Workings'!$D$12),"Exceeded cap",IF((SUMIFS('Sch A. Input'!H840:CJ840,'Sch A. Input'!$H$14:$CJ$14,"Total",'Sch A. Input'!$H$13:$CJ$13,"&lt;="&amp;$U$7))&gt;'Sch D. Workings'!$D$12,MIN('Sch D. Workings'!AD1849,'Sch D. Workings'!$D$12-N848-H848),'Sch D. Workings'!AD1849)))</f>
        <v>0</v>
      </c>
      <c r="U848" s="221">
        <f>'Sch D. Workings'!AI1849</f>
        <v>0</v>
      </c>
      <c r="V848" s="82">
        <f>IFERROR(LOOKUP('Sch D. Workings'!AF1849,$C$10:$C$14,$B$10:$B$14),0)</f>
        <v>0</v>
      </c>
      <c r="W848" s="99">
        <f>COUNTIFS('Sch D. Workings'!AF1849,"&gt;"&amp;$D$14)</f>
        <v>0</v>
      </c>
      <c r="X848" s="85"/>
      <c r="Y848" s="78">
        <f>'Sch D. Workings'!AK1849</f>
        <v>0</v>
      </c>
      <c r="Z848" s="309">
        <f>IF(OR('Sch D. Workings'!D842="",$D$7&lt;=U$7,Y848=0),0,IF(OR(T848="Exceeded Cap",N848="Exceeded Cap",SUM(H848,N848,T848)='Sch D. Workings'!$D$12),"Exceeded Cap",IF((SUMIFS('Sch A. Input'!H840:CJ840,'Sch A. Input'!$H$14:$CJ$14,"Total",'Sch A. Input'!$H$13:$CJ$13,"&lt;="&amp;$AA$7))&gt;'Sch D. Workings'!$D$12,MIN('Sch D. Workings'!AN1849,'Sch D. Workings'!$D$12-N848-T848-H848),'Sch D. Workings'!AN1849)))</f>
        <v>0</v>
      </c>
      <c r="AA848" s="221">
        <f>'Sch D. Workings'!AS1849</f>
        <v>0</v>
      </c>
      <c r="AB848" s="82">
        <f>IFERROR(LOOKUP('Sch D. Workings'!AP1849,$C$10:$C$14,$B$10:$B$14),0)</f>
        <v>0</v>
      </c>
      <c r="AC848" s="99">
        <f>COUNTIFS('Sch D. Workings'!AP1849,"&gt;"&amp;$D$14)</f>
        <v>0</v>
      </c>
    </row>
    <row r="849" spans="3:29" x14ac:dyDescent="0.35">
      <c r="C849" s="81" t="str">
        <f>IF('Sch A. Input'!B841="","",'Sch A. Input'!B841)</f>
        <v/>
      </c>
      <c r="D849" s="81" t="str">
        <f>IF('Sch A. Input'!C841="","",'Sch A. Input'!C841)</f>
        <v/>
      </c>
      <c r="E849" s="85"/>
      <c r="F849" s="85"/>
      <c r="G849" s="99">
        <f>'Sch D. Workings'!G1850</f>
        <v>0</v>
      </c>
      <c r="H849" s="310">
        <f>IF(OR('Sch D. Workings'!D843="",G849=0),0,(IF((SUMIFS('Sch A. Input'!H841:CJ841,'Sch A. Input'!$H$14:$CJ$14,"Total",'Sch A. Input'!$H$13:$CJ$13,"&lt;="&amp;$I$7))&gt;'Sch D. Workings'!$D$12,MIN('Sch D. Workings'!J1850,'Sch D. Workings'!$D$12),'Sch D. Workings'!J1850)))</f>
        <v>0</v>
      </c>
      <c r="I849" s="221">
        <f>'Sch D. Workings'!O1850</f>
        <v>0</v>
      </c>
      <c r="J849" s="82">
        <f>IFERROR(LOOKUP('Sch D. Workings'!L1850,$C$10:$C$14,$B$10:$B$14),0)</f>
        <v>0</v>
      </c>
      <c r="K849" s="99">
        <f>COUNTIFS('Sch D. Workings'!L1850,"&gt;"&amp;$D$14)</f>
        <v>0</v>
      </c>
      <c r="L849" s="300"/>
      <c r="M849" s="78">
        <f>'Sch D. Workings'!Q1850</f>
        <v>0</v>
      </c>
      <c r="N849" s="309">
        <f>IF(OR('Sch D. Workings'!D843="",$D$7&lt;=I$7,M849=0),0,(IF(H849='Sch D. Workings'!$D$12,"Exceeded Cap",IF((SUMIFS('Sch A. Input'!H841:CJ841,'Sch A. Input'!$H$14:$CJ$14,"Total",'Sch A. Input'!$H$13:$CJ$13,"&lt;="&amp;$O$7))&gt;'Sch D. Workings'!$D$12,MIN('Sch D. Workings'!T1850,'Sch D. Workings'!$D$12-H849),'Sch D. Workings'!T1850))))</f>
        <v>0</v>
      </c>
      <c r="O849" s="221">
        <f>'Sch D. Workings'!Y1850</f>
        <v>0</v>
      </c>
      <c r="P849" s="82">
        <f>IFERROR(LOOKUP('Sch D. Workings'!V1850,$C$10:$C$14,$B$10:$B$14),0)</f>
        <v>0</v>
      </c>
      <c r="Q849" s="99">
        <f>COUNTIFS('Sch D. Workings'!V1850,"&gt;"&amp;$D$14)</f>
        <v>0</v>
      </c>
      <c r="R849" s="85"/>
      <c r="S849" s="78">
        <f>'Sch D. Workings'!AA1850</f>
        <v>0</v>
      </c>
      <c r="T849" s="309">
        <f>IF(OR('Sch D. Workings'!D843="",$D$7&lt;=O$7,S849=0),0,IF(OR(N849="Exceeded Cap",SUM(H849,N849)='Sch D. Workings'!$D$12),"Exceeded cap",IF((SUMIFS('Sch A. Input'!H841:CJ841,'Sch A. Input'!$H$14:$CJ$14,"Total",'Sch A. Input'!$H$13:$CJ$13,"&lt;="&amp;$U$7))&gt;'Sch D. Workings'!$D$12,MIN('Sch D. Workings'!AD1850,'Sch D. Workings'!$D$12-N849-H849),'Sch D. Workings'!AD1850)))</f>
        <v>0</v>
      </c>
      <c r="U849" s="221">
        <f>'Sch D. Workings'!AI1850</f>
        <v>0</v>
      </c>
      <c r="V849" s="82">
        <f>IFERROR(LOOKUP('Sch D. Workings'!AF1850,$C$10:$C$14,$B$10:$B$14),0)</f>
        <v>0</v>
      </c>
      <c r="W849" s="99">
        <f>COUNTIFS('Sch D. Workings'!AF1850,"&gt;"&amp;$D$14)</f>
        <v>0</v>
      </c>
      <c r="X849" s="85"/>
      <c r="Y849" s="78">
        <f>'Sch D. Workings'!AK1850</f>
        <v>0</v>
      </c>
      <c r="Z849" s="309">
        <f>IF(OR('Sch D. Workings'!D843="",$D$7&lt;=U$7,Y849=0),0,IF(OR(T849="Exceeded Cap",N849="Exceeded Cap",SUM(H849,N849,T849)='Sch D. Workings'!$D$12),"Exceeded Cap",IF((SUMIFS('Sch A. Input'!H841:CJ841,'Sch A. Input'!$H$14:$CJ$14,"Total",'Sch A. Input'!$H$13:$CJ$13,"&lt;="&amp;$AA$7))&gt;'Sch D. Workings'!$D$12,MIN('Sch D. Workings'!AN1850,'Sch D. Workings'!$D$12-N849-T849-H849),'Sch D. Workings'!AN1850)))</f>
        <v>0</v>
      </c>
      <c r="AA849" s="221">
        <f>'Sch D. Workings'!AS1850</f>
        <v>0</v>
      </c>
      <c r="AB849" s="82">
        <f>IFERROR(LOOKUP('Sch D. Workings'!AP1850,$C$10:$C$14,$B$10:$B$14),0)</f>
        <v>0</v>
      </c>
      <c r="AC849" s="99">
        <f>COUNTIFS('Sch D. Workings'!AP1850,"&gt;"&amp;$D$14)</f>
        <v>0</v>
      </c>
    </row>
    <row r="850" spans="3:29" x14ac:dyDescent="0.35">
      <c r="C850" s="81" t="str">
        <f>IF('Sch A. Input'!B842="","",'Sch A. Input'!B842)</f>
        <v/>
      </c>
      <c r="D850" s="81" t="str">
        <f>IF('Sch A. Input'!C842="","",'Sch A. Input'!C842)</f>
        <v/>
      </c>
      <c r="E850" s="85"/>
      <c r="F850" s="85"/>
      <c r="G850" s="99">
        <f>'Sch D. Workings'!G1851</f>
        <v>0</v>
      </c>
      <c r="H850" s="310">
        <f>IF(OR('Sch D. Workings'!D844="",G850=0),0,(IF((SUMIFS('Sch A. Input'!H842:CJ842,'Sch A. Input'!$H$14:$CJ$14,"Total",'Sch A. Input'!$H$13:$CJ$13,"&lt;="&amp;$I$7))&gt;'Sch D. Workings'!$D$12,MIN('Sch D. Workings'!J1851,'Sch D. Workings'!$D$12),'Sch D. Workings'!J1851)))</f>
        <v>0</v>
      </c>
      <c r="I850" s="221">
        <f>'Sch D. Workings'!O1851</f>
        <v>0</v>
      </c>
      <c r="J850" s="82">
        <f>IFERROR(LOOKUP('Sch D. Workings'!L1851,$C$10:$C$14,$B$10:$B$14),0)</f>
        <v>0</v>
      </c>
      <c r="K850" s="99">
        <f>COUNTIFS('Sch D. Workings'!L1851,"&gt;"&amp;$D$14)</f>
        <v>0</v>
      </c>
      <c r="L850" s="300"/>
      <c r="M850" s="78">
        <f>'Sch D. Workings'!Q1851</f>
        <v>0</v>
      </c>
      <c r="N850" s="309">
        <f>IF(OR('Sch D. Workings'!D844="",$D$7&lt;=I$7,M850=0),0,(IF(H850='Sch D. Workings'!$D$12,"Exceeded Cap",IF((SUMIFS('Sch A. Input'!H842:CJ842,'Sch A. Input'!$H$14:$CJ$14,"Total",'Sch A. Input'!$H$13:$CJ$13,"&lt;="&amp;$O$7))&gt;'Sch D. Workings'!$D$12,MIN('Sch D. Workings'!T1851,'Sch D. Workings'!$D$12-H850),'Sch D. Workings'!T1851))))</f>
        <v>0</v>
      </c>
      <c r="O850" s="221">
        <f>'Sch D. Workings'!Y1851</f>
        <v>0</v>
      </c>
      <c r="P850" s="82">
        <f>IFERROR(LOOKUP('Sch D. Workings'!V1851,$C$10:$C$14,$B$10:$B$14),0)</f>
        <v>0</v>
      </c>
      <c r="Q850" s="99">
        <f>COUNTIFS('Sch D. Workings'!V1851,"&gt;"&amp;$D$14)</f>
        <v>0</v>
      </c>
      <c r="R850" s="85"/>
      <c r="S850" s="78">
        <f>'Sch D. Workings'!AA1851</f>
        <v>0</v>
      </c>
      <c r="T850" s="309">
        <f>IF(OR('Sch D. Workings'!D844="",$D$7&lt;=O$7,S850=0),0,IF(OR(N850="Exceeded Cap",SUM(H850,N850)='Sch D. Workings'!$D$12),"Exceeded cap",IF((SUMIFS('Sch A. Input'!H842:CJ842,'Sch A. Input'!$H$14:$CJ$14,"Total",'Sch A. Input'!$H$13:$CJ$13,"&lt;="&amp;$U$7))&gt;'Sch D. Workings'!$D$12,MIN('Sch D. Workings'!AD1851,'Sch D. Workings'!$D$12-N850-H850),'Sch D. Workings'!AD1851)))</f>
        <v>0</v>
      </c>
      <c r="U850" s="221">
        <f>'Sch D. Workings'!AI1851</f>
        <v>0</v>
      </c>
      <c r="V850" s="82">
        <f>IFERROR(LOOKUP('Sch D. Workings'!AF1851,$C$10:$C$14,$B$10:$B$14),0)</f>
        <v>0</v>
      </c>
      <c r="W850" s="99">
        <f>COUNTIFS('Sch D. Workings'!AF1851,"&gt;"&amp;$D$14)</f>
        <v>0</v>
      </c>
      <c r="X850" s="85"/>
      <c r="Y850" s="78">
        <f>'Sch D. Workings'!AK1851</f>
        <v>0</v>
      </c>
      <c r="Z850" s="309">
        <f>IF(OR('Sch D. Workings'!D844="",$D$7&lt;=U$7,Y850=0),0,IF(OR(T850="Exceeded Cap",N850="Exceeded Cap",SUM(H850,N850,T850)='Sch D. Workings'!$D$12),"Exceeded Cap",IF((SUMIFS('Sch A. Input'!H842:CJ842,'Sch A. Input'!$H$14:$CJ$14,"Total",'Sch A. Input'!$H$13:$CJ$13,"&lt;="&amp;$AA$7))&gt;'Sch D. Workings'!$D$12,MIN('Sch D. Workings'!AN1851,'Sch D. Workings'!$D$12-N850-T850-H850),'Sch D. Workings'!AN1851)))</f>
        <v>0</v>
      </c>
      <c r="AA850" s="221">
        <f>'Sch D. Workings'!AS1851</f>
        <v>0</v>
      </c>
      <c r="AB850" s="82">
        <f>IFERROR(LOOKUP('Sch D. Workings'!AP1851,$C$10:$C$14,$B$10:$B$14),0)</f>
        <v>0</v>
      </c>
      <c r="AC850" s="99">
        <f>COUNTIFS('Sch D. Workings'!AP1851,"&gt;"&amp;$D$14)</f>
        <v>0</v>
      </c>
    </row>
    <row r="851" spans="3:29" x14ac:dyDescent="0.35">
      <c r="C851" s="81" t="str">
        <f>IF('Sch A. Input'!B843="","",'Sch A. Input'!B843)</f>
        <v/>
      </c>
      <c r="D851" s="81" t="str">
        <f>IF('Sch A. Input'!C843="","",'Sch A. Input'!C843)</f>
        <v/>
      </c>
      <c r="E851" s="85"/>
      <c r="F851" s="85"/>
      <c r="G851" s="99">
        <f>'Sch D. Workings'!G1852</f>
        <v>0</v>
      </c>
      <c r="H851" s="310">
        <f>IF(OR('Sch D. Workings'!D845="",G851=0),0,(IF((SUMIFS('Sch A. Input'!H843:CJ843,'Sch A. Input'!$H$14:$CJ$14,"Total",'Sch A. Input'!$H$13:$CJ$13,"&lt;="&amp;$I$7))&gt;'Sch D. Workings'!$D$12,MIN('Sch D. Workings'!J1852,'Sch D. Workings'!$D$12),'Sch D. Workings'!J1852)))</f>
        <v>0</v>
      </c>
      <c r="I851" s="221">
        <f>'Sch D. Workings'!O1852</f>
        <v>0</v>
      </c>
      <c r="J851" s="82">
        <f>IFERROR(LOOKUP('Sch D. Workings'!L1852,$C$10:$C$14,$B$10:$B$14),0)</f>
        <v>0</v>
      </c>
      <c r="K851" s="99">
        <f>COUNTIFS('Sch D. Workings'!L1852,"&gt;"&amp;$D$14)</f>
        <v>0</v>
      </c>
      <c r="L851" s="300"/>
      <c r="M851" s="78">
        <f>'Sch D. Workings'!Q1852</f>
        <v>0</v>
      </c>
      <c r="N851" s="309">
        <f>IF(OR('Sch D. Workings'!D845="",$D$7&lt;=I$7,M851=0),0,(IF(H851='Sch D. Workings'!$D$12,"Exceeded Cap",IF((SUMIFS('Sch A. Input'!H843:CJ843,'Sch A. Input'!$H$14:$CJ$14,"Total",'Sch A. Input'!$H$13:$CJ$13,"&lt;="&amp;$O$7))&gt;'Sch D. Workings'!$D$12,MIN('Sch D. Workings'!T1852,'Sch D. Workings'!$D$12-H851),'Sch D. Workings'!T1852))))</f>
        <v>0</v>
      </c>
      <c r="O851" s="221">
        <f>'Sch D. Workings'!Y1852</f>
        <v>0</v>
      </c>
      <c r="P851" s="82">
        <f>IFERROR(LOOKUP('Sch D. Workings'!V1852,$C$10:$C$14,$B$10:$B$14),0)</f>
        <v>0</v>
      </c>
      <c r="Q851" s="99">
        <f>COUNTIFS('Sch D. Workings'!V1852,"&gt;"&amp;$D$14)</f>
        <v>0</v>
      </c>
      <c r="R851" s="85"/>
      <c r="S851" s="78">
        <f>'Sch D. Workings'!AA1852</f>
        <v>0</v>
      </c>
      <c r="T851" s="309">
        <f>IF(OR('Sch D. Workings'!D845="",$D$7&lt;=O$7,S851=0),0,IF(OR(N851="Exceeded Cap",SUM(H851,N851)='Sch D. Workings'!$D$12),"Exceeded cap",IF((SUMIFS('Sch A. Input'!H843:CJ843,'Sch A. Input'!$H$14:$CJ$14,"Total",'Sch A. Input'!$H$13:$CJ$13,"&lt;="&amp;$U$7))&gt;'Sch D. Workings'!$D$12,MIN('Sch D. Workings'!AD1852,'Sch D. Workings'!$D$12-N851-H851),'Sch D. Workings'!AD1852)))</f>
        <v>0</v>
      </c>
      <c r="U851" s="221">
        <f>'Sch D. Workings'!AI1852</f>
        <v>0</v>
      </c>
      <c r="V851" s="82">
        <f>IFERROR(LOOKUP('Sch D. Workings'!AF1852,$C$10:$C$14,$B$10:$B$14),0)</f>
        <v>0</v>
      </c>
      <c r="W851" s="99">
        <f>COUNTIFS('Sch D. Workings'!AF1852,"&gt;"&amp;$D$14)</f>
        <v>0</v>
      </c>
      <c r="X851" s="85"/>
      <c r="Y851" s="78">
        <f>'Sch D. Workings'!AK1852</f>
        <v>0</v>
      </c>
      <c r="Z851" s="309">
        <f>IF(OR('Sch D. Workings'!D845="",$D$7&lt;=U$7,Y851=0),0,IF(OR(T851="Exceeded Cap",N851="Exceeded Cap",SUM(H851,N851,T851)='Sch D. Workings'!$D$12),"Exceeded Cap",IF((SUMIFS('Sch A. Input'!H843:CJ843,'Sch A. Input'!$H$14:$CJ$14,"Total",'Sch A. Input'!$H$13:$CJ$13,"&lt;="&amp;$AA$7))&gt;'Sch D. Workings'!$D$12,MIN('Sch D. Workings'!AN1852,'Sch D. Workings'!$D$12-N851-T851-H851),'Sch D. Workings'!AN1852)))</f>
        <v>0</v>
      </c>
      <c r="AA851" s="221">
        <f>'Sch D. Workings'!AS1852</f>
        <v>0</v>
      </c>
      <c r="AB851" s="82">
        <f>IFERROR(LOOKUP('Sch D. Workings'!AP1852,$C$10:$C$14,$B$10:$B$14),0)</f>
        <v>0</v>
      </c>
      <c r="AC851" s="99">
        <f>COUNTIFS('Sch D. Workings'!AP1852,"&gt;"&amp;$D$14)</f>
        <v>0</v>
      </c>
    </row>
    <row r="852" spans="3:29" x14ac:dyDescent="0.35">
      <c r="C852" s="81" t="str">
        <f>IF('Sch A. Input'!B844="","",'Sch A. Input'!B844)</f>
        <v/>
      </c>
      <c r="D852" s="81" t="str">
        <f>IF('Sch A. Input'!C844="","",'Sch A. Input'!C844)</f>
        <v/>
      </c>
      <c r="E852" s="85"/>
      <c r="F852" s="85"/>
      <c r="G852" s="99">
        <f>'Sch D. Workings'!G1853</f>
        <v>0</v>
      </c>
      <c r="H852" s="310">
        <f>IF(OR('Sch D. Workings'!D846="",G852=0),0,(IF((SUMIFS('Sch A. Input'!H844:CJ844,'Sch A. Input'!$H$14:$CJ$14,"Total",'Sch A. Input'!$H$13:$CJ$13,"&lt;="&amp;$I$7))&gt;'Sch D. Workings'!$D$12,MIN('Sch D. Workings'!J1853,'Sch D. Workings'!$D$12),'Sch D. Workings'!J1853)))</f>
        <v>0</v>
      </c>
      <c r="I852" s="221">
        <f>'Sch D. Workings'!O1853</f>
        <v>0</v>
      </c>
      <c r="J852" s="82">
        <f>IFERROR(LOOKUP('Sch D. Workings'!L1853,$C$10:$C$14,$B$10:$B$14),0)</f>
        <v>0</v>
      </c>
      <c r="K852" s="99">
        <f>COUNTIFS('Sch D. Workings'!L1853,"&gt;"&amp;$D$14)</f>
        <v>0</v>
      </c>
      <c r="L852" s="300"/>
      <c r="M852" s="78">
        <f>'Sch D. Workings'!Q1853</f>
        <v>0</v>
      </c>
      <c r="N852" s="309">
        <f>IF(OR('Sch D. Workings'!D846="",$D$7&lt;=I$7,M852=0),0,(IF(H852='Sch D. Workings'!$D$12,"Exceeded Cap",IF((SUMIFS('Sch A. Input'!H844:CJ844,'Sch A. Input'!$H$14:$CJ$14,"Total",'Sch A. Input'!$H$13:$CJ$13,"&lt;="&amp;$O$7))&gt;'Sch D. Workings'!$D$12,MIN('Sch D. Workings'!T1853,'Sch D. Workings'!$D$12-H852),'Sch D. Workings'!T1853))))</f>
        <v>0</v>
      </c>
      <c r="O852" s="221">
        <f>'Sch D. Workings'!Y1853</f>
        <v>0</v>
      </c>
      <c r="P852" s="82">
        <f>IFERROR(LOOKUP('Sch D. Workings'!V1853,$C$10:$C$14,$B$10:$B$14),0)</f>
        <v>0</v>
      </c>
      <c r="Q852" s="99">
        <f>COUNTIFS('Sch D. Workings'!V1853,"&gt;"&amp;$D$14)</f>
        <v>0</v>
      </c>
      <c r="R852" s="85"/>
      <c r="S852" s="78">
        <f>'Sch D. Workings'!AA1853</f>
        <v>0</v>
      </c>
      <c r="T852" s="309">
        <f>IF(OR('Sch D. Workings'!D846="",$D$7&lt;=O$7,S852=0),0,IF(OR(N852="Exceeded Cap",SUM(H852,N852)='Sch D. Workings'!$D$12),"Exceeded cap",IF((SUMIFS('Sch A. Input'!H844:CJ844,'Sch A. Input'!$H$14:$CJ$14,"Total",'Sch A. Input'!$H$13:$CJ$13,"&lt;="&amp;$U$7))&gt;'Sch D. Workings'!$D$12,MIN('Sch D. Workings'!AD1853,'Sch D. Workings'!$D$12-N852-H852),'Sch D. Workings'!AD1853)))</f>
        <v>0</v>
      </c>
      <c r="U852" s="221">
        <f>'Sch D. Workings'!AI1853</f>
        <v>0</v>
      </c>
      <c r="V852" s="82">
        <f>IFERROR(LOOKUP('Sch D. Workings'!AF1853,$C$10:$C$14,$B$10:$B$14),0)</f>
        <v>0</v>
      </c>
      <c r="W852" s="99">
        <f>COUNTIFS('Sch D. Workings'!AF1853,"&gt;"&amp;$D$14)</f>
        <v>0</v>
      </c>
      <c r="X852" s="85"/>
      <c r="Y852" s="78">
        <f>'Sch D. Workings'!AK1853</f>
        <v>0</v>
      </c>
      <c r="Z852" s="309">
        <f>IF(OR('Sch D. Workings'!D846="",$D$7&lt;=U$7,Y852=0),0,IF(OR(T852="Exceeded Cap",N852="Exceeded Cap",SUM(H852,N852,T852)='Sch D. Workings'!$D$12),"Exceeded Cap",IF((SUMIFS('Sch A. Input'!H844:CJ844,'Sch A. Input'!$H$14:$CJ$14,"Total",'Sch A. Input'!$H$13:$CJ$13,"&lt;="&amp;$AA$7))&gt;'Sch D. Workings'!$D$12,MIN('Sch D. Workings'!AN1853,'Sch D. Workings'!$D$12-N852-T852-H852),'Sch D. Workings'!AN1853)))</f>
        <v>0</v>
      </c>
      <c r="AA852" s="221">
        <f>'Sch D. Workings'!AS1853</f>
        <v>0</v>
      </c>
      <c r="AB852" s="82">
        <f>IFERROR(LOOKUP('Sch D. Workings'!AP1853,$C$10:$C$14,$B$10:$B$14),0)</f>
        <v>0</v>
      </c>
      <c r="AC852" s="99">
        <f>COUNTIFS('Sch D. Workings'!AP1853,"&gt;"&amp;$D$14)</f>
        <v>0</v>
      </c>
    </row>
    <row r="853" spans="3:29" x14ac:dyDescent="0.35">
      <c r="C853" s="81" t="str">
        <f>IF('Sch A. Input'!B845="","",'Sch A. Input'!B845)</f>
        <v/>
      </c>
      <c r="D853" s="81" t="str">
        <f>IF('Sch A. Input'!C845="","",'Sch A. Input'!C845)</f>
        <v/>
      </c>
      <c r="E853" s="85"/>
      <c r="F853" s="85"/>
      <c r="G853" s="99">
        <f>'Sch D. Workings'!G1854</f>
        <v>0</v>
      </c>
      <c r="H853" s="310">
        <f>IF(OR('Sch D. Workings'!D847="",G853=0),0,(IF((SUMIFS('Sch A. Input'!H845:CJ845,'Sch A. Input'!$H$14:$CJ$14,"Total",'Sch A. Input'!$H$13:$CJ$13,"&lt;="&amp;$I$7))&gt;'Sch D. Workings'!$D$12,MIN('Sch D. Workings'!J1854,'Sch D. Workings'!$D$12),'Sch D. Workings'!J1854)))</f>
        <v>0</v>
      </c>
      <c r="I853" s="221">
        <f>'Sch D. Workings'!O1854</f>
        <v>0</v>
      </c>
      <c r="J853" s="82">
        <f>IFERROR(LOOKUP('Sch D. Workings'!L1854,$C$10:$C$14,$B$10:$B$14),0)</f>
        <v>0</v>
      </c>
      <c r="K853" s="99">
        <f>COUNTIFS('Sch D. Workings'!L1854,"&gt;"&amp;$D$14)</f>
        <v>0</v>
      </c>
      <c r="L853" s="300"/>
      <c r="M853" s="78">
        <f>'Sch D. Workings'!Q1854</f>
        <v>0</v>
      </c>
      <c r="N853" s="309">
        <f>IF(OR('Sch D. Workings'!D847="",$D$7&lt;=I$7,M853=0),0,(IF(H853='Sch D. Workings'!$D$12,"Exceeded Cap",IF((SUMIFS('Sch A. Input'!H845:CJ845,'Sch A. Input'!$H$14:$CJ$14,"Total",'Sch A. Input'!$H$13:$CJ$13,"&lt;="&amp;$O$7))&gt;'Sch D. Workings'!$D$12,MIN('Sch D. Workings'!T1854,'Sch D. Workings'!$D$12-H853),'Sch D. Workings'!T1854))))</f>
        <v>0</v>
      </c>
      <c r="O853" s="221">
        <f>'Sch D. Workings'!Y1854</f>
        <v>0</v>
      </c>
      <c r="P853" s="82">
        <f>IFERROR(LOOKUP('Sch D. Workings'!V1854,$C$10:$C$14,$B$10:$B$14),0)</f>
        <v>0</v>
      </c>
      <c r="Q853" s="99">
        <f>COUNTIFS('Sch D. Workings'!V1854,"&gt;"&amp;$D$14)</f>
        <v>0</v>
      </c>
      <c r="R853" s="85"/>
      <c r="S853" s="78">
        <f>'Sch D. Workings'!AA1854</f>
        <v>0</v>
      </c>
      <c r="T853" s="309">
        <f>IF(OR('Sch D. Workings'!D847="",$D$7&lt;=O$7,S853=0),0,IF(OR(N853="Exceeded Cap",SUM(H853,N853)='Sch D. Workings'!$D$12),"Exceeded cap",IF((SUMIFS('Sch A. Input'!H845:CJ845,'Sch A. Input'!$H$14:$CJ$14,"Total",'Sch A. Input'!$H$13:$CJ$13,"&lt;="&amp;$U$7))&gt;'Sch D. Workings'!$D$12,MIN('Sch D. Workings'!AD1854,'Sch D. Workings'!$D$12-N853-H853),'Sch D. Workings'!AD1854)))</f>
        <v>0</v>
      </c>
      <c r="U853" s="221">
        <f>'Sch D. Workings'!AI1854</f>
        <v>0</v>
      </c>
      <c r="V853" s="82">
        <f>IFERROR(LOOKUP('Sch D. Workings'!AF1854,$C$10:$C$14,$B$10:$B$14),0)</f>
        <v>0</v>
      </c>
      <c r="W853" s="99">
        <f>COUNTIFS('Sch D. Workings'!AF1854,"&gt;"&amp;$D$14)</f>
        <v>0</v>
      </c>
      <c r="X853" s="85"/>
      <c r="Y853" s="78">
        <f>'Sch D. Workings'!AK1854</f>
        <v>0</v>
      </c>
      <c r="Z853" s="309">
        <f>IF(OR('Sch D. Workings'!D847="",$D$7&lt;=U$7,Y853=0),0,IF(OR(T853="Exceeded Cap",N853="Exceeded Cap",SUM(H853,N853,T853)='Sch D. Workings'!$D$12),"Exceeded Cap",IF((SUMIFS('Sch A. Input'!H845:CJ845,'Sch A. Input'!$H$14:$CJ$14,"Total",'Sch A. Input'!$H$13:$CJ$13,"&lt;="&amp;$AA$7))&gt;'Sch D. Workings'!$D$12,MIN('Sch D. Workings'!AN1854,'Sch D. Workings'!$D$12-N853-T853-H853),'Sch D. Workings'!AN1854)))</f>
        <v>0</v>
      </c>
      <c r="AA853" s="221">
        <f>'Sch D. Workings'!AS1854</f>
        <v>0</v>
      </c>
      <c r="AB853" s="82">
        <f>IFERROR(LOOKUP('Sch D. Workings'!AP1854,$C$10:$C$14,$B$10:$B$14),0)</f>
        <v>0</v>
      </c>
      <c r="AC853" s="99">
        <f>COUNTIFS('Sch D. Workings'!AP1854,"&gt;"&amp;$D$14)</f>
        <v>0</v>
      </c>
    </row>
    <row r="854" spans="3:29" x14ac:dyDescent="0.35">
      <c r="C854" s="81" t="str">
        <f>IF('Sch A. Input'!B846="","",'Sch A. Input'!B846)</f>
        <v/>
      </c>
      <c r="D854" s="81" t="str">
        <f>IF('Sch A. Input'!C846="","",'Sch A. Input'!C846)</f>
        <v/>
      </c>
      <c r="E854" s="85"/>
      <c r="F854" s="85"/>
      <c r="G854" s="99">
        <f>'Sch D. Workings'!G1855</f>
        <v>0</v>
      </c>
      <c r="H854" s="310">
        <f>IF(OR('Sch D. Workings'!D848="",G854=0),0,(IF((SUMIFS('Sch A. Input'!H846:CJ846,'Sch A. Input'!$H$14:$CJ$14,"Total",'Sch A. Input'!$H$13:$CJ$13,"&lt;="&amp;$I$7))&gt;'Sch D. Workings'!$D$12,MIN('Sch D. Workings'!J1855,'Sch D. Workings'!$D$12),'Sch D. Workings'!J1855)))</f>
        <v>0</v>
      </c>
      <c r="I854" s="221">
        <f>'Sch D. Workings'!O1855</f>
        <v>0</v>
      </c>
      <c r="J854" s="82">
        <f>IFERROR(LOOKUP('Sch D. Workings'!L1855,$C$10:$C$14,$B$10:$B$14),0)</f>
        <v>0</v>
      </c>
      <c r="K854" s="99">
        <f>COUNTIFS('Sch D. Workings'!L1855,"&gt;"&amp;$D$14)</f>
        <v>0</v>
      </c>
      <c r="L854" s="300"/>
      <c r="M854" s="78">
        <f>'Sch D. Workings'!Q1855</f>
        <v>0</v>
      </c>
      <c r="N854" s="309">
        <f>IF(OR('Sch D. Workings'!D848="",$D$7&lt;=I$7,M854=0),0,(IF(H854='Sch D. Workings'!$D$12,"Exceeded Cap",IF((SUMIFS('Sch A. Input'!H846:CJ846,'Sch A. Input'!$H$14:$CJ$14,"Total",'Sch A. Input'!$H$13:$CJ$13,"&lt;="&amp;$O$7))&gt;'Sch D. Workings'!$D$12,MIN('Sch D. Workings'!T1855,'Sch D. Workings'!$D$12-H854),'Sch D. Workings'!T1855))))</f>
        <v>0</v>
      </c>
      <c r="O854" s="221">
        <f>'Sch D. Workings'!Y1855</f>
        <v>0</v>
      </c>
      <c r="P854" s="82">
        <f>IFERROR(LOOKUP('Sch D. Workings'!V1855,$C$10:$C$14,$B$10:$B$14),0)</f>
        <v>0</v>
      </c>
      <c r="Q854" s="99">
        <f>COUNTIFS('Sch D. Workings'!V1855,"&gt;"&amp;$D$14)</f>
        <v>0</v>
      </c>
      <c r="R854" s="85"/>
      <c r="S854" s="78">
        <f>'Sch D. Workings'!AA1855</f>
        <v>0</v>
      </c>
      <c r="T854" s="309">
        <f>IF(OR('Sch D. Workings'!D848="",$D$7&lt;=O$7,S854=0),0,IF(OR(N854="Exceeded Cap",SUM(H854,N854)='Sch D. Workings'!$D$12),"Exceeded cap",IF((SUMIFS('Sch A. Input'!H846:CJ846,'Sch A. Input'!$H$14:$CJ$14,"Total",'Sch A. Input'!$H$13:$CJ$13,"&lt;="&amp;$U$7))&gt;'Sch D. Workings'!$D$12,MIN('Sch D. Workings'!AD1855,'Sch D. Workings'!$D$12-N854-H854),'Sch D. Workings'!AD1855)))</f>
        <v>0</v>
      </c>
      <c r="U854" s="221">
        <f>'Sch D. Workings'!AI1855</f>
        <v>0</v>
      </c>
      <c r="V854" s="82">
        <f>IFERROR(LOOKUP('Sch D. Workings'!AF1855,$C$10:$C$14,$B$10:$B$14),0)</f>
        <v>0</v>
      </c>
      <c r="W854" s="99">
        <f>COUNTIFS('Sch D. Workings'!AF1855,"&gt;"&amp;$D$14)</f>
        <v>0</v>
      </c>
      <c r="X854" s="85"/>
      <c r="Y854" s="78">
        <f>'Sch D. Workings'!AK1855</f>
        <v>0</v>
      </c>
      <c r="Z854" s="309">
        <f>IF(OR('Sch D. Workings'!D848="",$D$7&lt;=U$7,Y854=0),0,IF(OR(T854="Exceeded Cap",N854="Exceeded Cap",SUM(H854,N854,T854)='Sch D. Workings'!$D$12),"Exceeded Cap",IF((SUMIFS('Sch A. Input'!H846:CJ846,'Sch A. Input'!$H$14:$CJ$14,"Total",'Sch A. Input'!$H$13:$CJ$13,"&lt;="&amp;$AA$7))&gt;'Sch D. Workings'!$D$12,MIN('Sch D. Workings'!AN1855,'Sch D. Workings'!$D$12-N854-T854-H854),'Sch D. Workings'!AN1855)))</f>
        <v>0</v>
      </c>
      <c r="AA854" s="221">
        <f>'Sch D. Workings'!AS1855</f>
        <v>0</v>
      </c>
      <c r="AB854" s="82">
        <f>IFERROR(LOOKUP('Sch D. Workings'!AP1855,$C$10:$C$14,$B$10:$B$14),0)</f>
        <v>0</v>
      </c>
      <c r="AC854" s="99">
        <f>COUNTIFS('Sch D. Workings'!AP1855,"&gt;"&amp;$D$14)</f>
        <v>0</v>
      </c>
    </row>
    <row r="855" spans="3:29" x14ac:dyDescent="0.35">
      <c r="C855" s="81" t="str">
        <f>IF('Sch A. Input'!B847="","",'Sch A. Input'!B847)</f>
        <v/>
      </c>
      <c r="D855" s="81" t="str">
        <f>IF('Sch A. Input'!C847="","",'Sch A. Input'!C847)</f>
        <v/>
      </c>
      <c r="E855" s="85"/>
      <c r="F855" s="85"/>
      <c r="G855" s="99">
        <f>'Sch D. Workings'!G1856</f>
        <v>0</v>
      </c>
      <c r="H855" s="310">
        <f>IF(OR('Sch D. Workings'!D849="",G855=0),0,(IF((SUMIFS('Sch A. Input'!H847:CJ847,'Sch A. Input'!$H$14:$CJ$14,"Total",'Sch A. Input'!$H$13:$CJ$13,"&lt;="&amp;$I$7))&gt;'Sch D. Workings'!$D$12,MIN('Sch D. Workings'!J1856,'Sch D. Workings'!$D$12),'Sch D. Workings'!J1856)))</f>
        <v>0</v>
      </c>
      <c r="I855" s="221">
        <f>'Sch D. Workings'!O1856</f>
        <v>0</v>
      </c>
      <c r="J855" s="82">
        <f>IFERROR(LOOKUP('Sch D. Workings'!L1856,$C$10:$C$14,$B$10:$B$14),0)</f>
        <v>0</v>
      </c>
      <c r="K855" s="99">
        <f>COUNTIFS('Sch D. Workings'!L1856,"&gt;"&amp;$D$14)</f>
        <v>0</v>
      </c>
      <c r="L855" s="300"/>
      <c r="M855" s="78">
        <f>'Sch D. Workings'!Q1856</f>
        <v>0</v>
      </c>
      <c r="N855" s="309">
        <f>IF(OR('Sch D. Workings'!D849="",$D$7&lt;=I$7,M855=0),0,(IF(H855='Sch D. Workings'!$D$12,"Exceeded Cap",IF((SUMIFS('Sch A. Input'!H847:CJ847,'Sch A. Input'!$H$14:$CJ$14,"Total",'Sch A. Input'!$H$13:$CJ$13,"&lt;="&amp;$O$7))&gt;'Sch D. Workings'!$D$12,MIN('Sch D. Workings'!T1856,'Sch D. Workings'!$D$12-H855),'Sch D. Workings'!T1856))))</f>
        <v>0</v>
      </c>
      <c r="O855" s="221">
        <f>'Sch D. Workings'!Y1856</f>
        <v>0</v>
      </c>
      <c r="P855" s="82">
        <f>IFERROR(LOOKUP('Sch D. Workings'!V1856,$C$10:$C$14,$B$10:$B$14),0)</f>
        <v>0</v>
      </c>
      <c r="Q855" s="99">
        <f>COUNTIFS('Sch D. Workings'!V1856,"&gt;"&amp;$D$14)</f>
        <v>0</v>
      </c>
      <c r="R855" s="85"/>
      <c r="S855" s="78">
        <f>'Sch D. Workings'!AA1856</f>
        <v>0</v>
      </c>
      <c r="T855" s="309">
        <f>IF(OR('Sch D. Workings'!D849="",$D$7&lt;=O$7,S855=0),0,IF(OR(N855="Exceeded Cap",SUM(H855,N855)='Sch D. Workings'!$D$12),"Exceeded cap",IF((SUMIFS('Sch A. Input'!H847:CJ847,'Sch A. Input'!$H$14:$CJ$14,"Total",'Sch A. Input'!$H$13:$CJ$13,"&lt;="&amp;$U$7))&gt;'Sch D. Workings'!$D$12,MIN('Sch D. Workings'!AD1856,'Sch D. Workings'!$D$12-N855-H855),'Sch D. Workings'!AD1856)))</f>
        <v>0</v>
      </c>
      <c r="U855" s="221">
        <f>'Sch D. Workings'!AI1856</f>
        <v>0</v>
      </c>
      <c r="V855" s="82">
        <f>IFERROR(LOOKUP('Sch D. Workings'!AF1856,$C$10:$C$14,$B$10:$B$14),0)</f>
        <v>0</v>
      </c>
      <c r="W855" s="99">
        <f>COUNTIFS('Sch D. Workings'!AF1856,"&gt;"&amp;$D$14)</f>
        <v>0</v>
      </c>
      <c r="X855" s="85"/>
      <c r="Y855" s="78">
        <f>'Sch D. Workings'!AK1856</f>
        <v>0</v>
      </c>
      <c r="Z855" s="309">
        <f>IF(OR('Sch D. Workings'!D849="",$D$7&lt;=U$7,Y855=0),0,IF(OR(T855="Exceeded Cap",N855="Exceeded Cap",SUM(H855,N855,T855)='Sch D. Workings'!$D$12),"Exceeded Cap",IF((SUMIFS('Sch A. Input'!H847:CJ847,'Sch A. Input'!$H$14:$CJ$14,"Total",'Sch A. Input'!$H$13:$CJ$13,"&lt;="&amp;$AA$7))&gt;'Sch D. Workings'!$D$12,MIN('Sch D. Workings'!AN1856,'Sch D. Workings'!$D$12-N855-T855-H855),'Sch D. Workings'!AN1856)))</f>
        <v>0</v>
      </c>
      <c r="AA855" s="221">
        <f>'Sch D. Workings'!AS1856</f>
        <v>0</v>
      </c>
      <c r="AB855" s="82">
        <f>IFERROR(LOOKUP('Sch D. Workings'!AP1856,$C$10:$C$14,$B$10:$B$14),0)</f>
        <v>0</v>
      </c>
      <c r="AC855" s="99">
        <f>COUNTIFS('Sch D. Workings'!AP1856,"&gt;"&amp;$D$14)</f>
        <v>0</v>
      </c>
    </row>
    <row r="856" spans="3:29" x14ac:dyDescent="0.35">
      <c r="C856" s="81" t="str">
        <f>IF('Sch A. Input'!B848="","",'Sch A. Input'!B848)</f>
        <v/>
      </c>
      <c r="D856" s="81" t="str">
        <f>IF('Sch A. Input'!C848="","",'Sch A. Input'!C848)</f>
        <v/>
      </c>
      <c r="E856" s="85"/>
      <c r="F856" s="85"/>
      <c r="G856" s="99">
        <f>'Sch D. Workings'!G1857</f>
        <v>0</v>
      </c>
      <c r="H856" s="310">
        <f>IF(OR('Sch D. Workings'!D850="",G856=0),0,(IF((SUMIFS('Sch A. Input'!H848:CJ848,'Sch A. Input'!$H$14:$CJ$14,"Total",'Sch A. Input'!$H$13:$CJ$13,"&lt;="&amp;$I$7))&gt;'Sch D. Workings'!$D$12,MIN('Sch D. Workings'!J1857,'Sch D. Workings'!$D$12),'Sch D. Workings'!J1857)))</f>
        <v>0</v>
      </c>
      <c r="I856" s="221">
        <f>'Sch D. Workings'!O1857</f>
        <v>0</v>
      </c>
      <c r="J856" s="82">
        <f>IFERROR(LOOKUP('Sch D. Workings'!L1857,$C$10:$C$14,$B$10:$B$14),0)</f>
        <v>0</v>
      </c>
      <c r="K856" s="99">
        <f>COUNTIFS('Sch D. Workings'!L1857,"&gt;"&amp;$D$14)</f>
        <v>0</v>
      </c>
      <c r="L856" s="300"/>
      <c r="M856" s="78">
        <f>'Sch D. Workings'!Q1857</f>
        <v>0</v>
      </c>
      <c r="N856" s="309">
        <f>IF(OR('Sch D. Workings'!D850="",$D$7&lt;=I$7,M856=0),0,(IF(H856='Sch D. Workings'!$D$12,"Exceeded Cap",IF((SUMIFS('Sch A. Input'!H848:CJ848,'Sch A. Input'!$H$14:$CJ$14,"Total",'Sch A. Input'!$H$13:$CJ$13,"&lt;="&amp;$O$7))&gt;'Sch D. Workings'!$D$12,MIN('Sch D. Workings'!T1857,'Sch D. Workings'!$D$12-H856),'Sch D. Workings'!T1857))))</f>
        <v>0</v>
      </c>
      <c r="O856" s="221">
        <f>'Sch D. Workings'!Y1857</f>
        <v>0</v>
      </c>
      <c r="P856" s="82">
        <f>IFERROR(LOOKUP('Sch D. Workings'!V1857,$C$10:$C$14,$B$10:$B$14),0)</f>
        <v>0</v>
      </c>
      <c r="Q856" s="99">
        <f>COUNTIFS('Sch D. Workings'!V1857,"&gt;"&amp;$D$14)</f>
        <v>0</v>
      </c>
      <c r="R856" s="85"/>
      <c r="S856" s="78">
        <f>'Sch D. Workings'!AA1857</f>
        <v>0</v>
      </c>
      <c r="T856" s="309">
        <f>IF(OR('Sch D. Workings'!D850="",$D$7&lt;=O$7,S856=0),0,IF(OR(N856="Exceeded Cap",SUM(H856,N856)='Sch D. Workings'!$D$12),"Exceeded cap",IF((SUMIFS('Sch A. Input'!H848:CJ848,'Sch A. Input'!$H$14:$CJ$14,"Total",'Sch A. Input'!$H$13:$CJ$13,"&lt;="&amp;$U$7))&gt;'Sch D. Workings'!$D$12,MIN('Sch D. Workings'!AD1857,'Sch D. Workings'!$D$12-N856-H856),'Sch D. Workings'!AD1857)))</f>
        <v>0</v>
      </c>
      <c r="U856" s="221">
        <f>'Sch D. Workings'!AI1857</f>
        <v>0</v>
      </c>
      <c r="V856" s="82">
        <f>IFERROR(LOOKUP('Sch D. Workings'!AF1857,$C$10:$C$14,$B$10:$B$14),0)</f>
        <v>0</v>
      </c>
      <c r="W856" s="99">
        <f>COUNTIFS('Sch D. Workings'!AF1857,"&gt;"&amp;$D$14)</f>
        <v>0</v>
      </c>
      <c r="X856" s="85"/>
      <c r="Y856" s="78">
        <f>'Sch D. Workings'!AK1857</f>
        <v>0</v>
      </c>
      <c r="Z856" s="309">
        <f>IF(OR('Sch D. Workings'!D850="",$D$7&lt;=U$7,Y856=0),0,IF(OR(T856="Exceeded Cap",N856="Exceeded Cap",SUM(H856,N856,T856)='Sch D. Workings'!$D$12),"Exceeded Cap",IF((SUMIFS('Sch A. Input'!H848:CJ848,'Sch A. Input'!$H$14:$CJ$14,"Total",'Sch A. Input'!$H$13:$CJ$13,"&lt;="&amp;$AA$7))&gt;'Sch D. Workings'!$D$12,MIN('Sch D. Workings'!AN1857,'Sch D. Workings'!$D$12-N856-T856-H856),'Sch D. Workings'!AN1857)))</f>
        <v>0</v>
      </c>
      <c r="AA856" s="221">
        <f>'Sch D. Workings'!AS1857</f>
        <v>0</v>
      </c>
      <c r="AB856" s="82">
        <f>IFERROR(LOOKUP('Sch D. Workings'!AP1857,$C$10:$C$14,$B$10:$B$14),0)</f>
        <v>0</v>
      </c>
      <c r="AC856" s="99">
        <f>COUNTIFS('Sch D. Workings'!AP1857,"&gt;"&amp;$D$14)</f>
        <v>0</v>
      </c>
    </row>
    <row r="857" spans="3:29" x14ac:dyDescent="0.35">
      <c r="C857" s="81" t="str">
        <f>IF('Sch A. Input'!B849="","",'Sch A. Input'!B849)</f>
        <v/>
      </c>
      <c r="D857" s="81" t="str">
        <f>IF('Sch A. Input'!C849="","",'Sch A. Input'!C849)</f>
        <v/>
      </c>
      <c r="E857" s="85"/>
      <c r="F857" s="85"/>
      <c r="G857" s="99">
        <f>'Sch D. Workings'!G1858</f>
        <v>0</v>
      </c>
      <c r="H857" s="310">
        <f>IF(OR('Sch D. Workings'!D851="",G857=0),0,(IF((SUMIFS('Sch A. Input'!H849:CJ849,'Sch A. Input'!$H$14:$CJ$14,"Total",'Sch A. Input'!$H$13:$CJ$13,"&lt;="&amp;$I$7))&gt;'Sch D. Workings'!$D$12,MIN('Sch D. Workings'!J1858,'Sch D. Workings'!$D$12),'Sch D. Workings'!J1858)))</f>
        <v>0</v>
      </c>
      <c r="I857" s="221">
        <f>'Sch D. Workings'!O1858</f>
        <v>0</v>
      </c>
      <c r="J857" s="82">
        <f>IFERROR(LOOKUP('Sch D. Workings'!L1858,$C$10:$C$14,$B$10:$B$14),0)</f>
        <v>0</v>
      </c>
      <c r="K857" s="99">
        <f>COUNTIFS('Sch D. Workings'!L1858,"&gt;"&amp;$D$14)</f>
        <v>0</v>
      </c>
      <c r="L857" s="300"/>
      <c r="M857" s="78">
        <f>'Sch D. Workings'!Q1858</f>
        <v>0</v>
      </c>
      <c r="N857" s="309">
        <f>IF(OR('Sch D. Workings'!D851="",$D$7&lt;=I$7,M857=0),0,(IF(H857='Sch D. Workings'!$D$12,"Exceeded Cap",IF((SUMIFS('Sch A. Input'!H849:CJ849,'Sch A. Input'!$H$14:$CJ$14,"Total",'Sch A. Input'!$H$13:$CJ$13,"&lt;="&amp;$O$7))&gt;'Sch D. Workings'!$D$12,MIN('Sch D. Workings'!T1858,'Sch D. Workings'!$D$12-H857),'Sch D. Workings'!T1858))))</f>
        <v>0</v>
      </c>
      <c r="O857" s="221">
        <f>'Sch D. Workings'!Y1858</f>
        <v>0</v>
      </c>
      <c r="P857" s="82">
        <f>IFERROR(LOOKUP('Sch D. Workings'!V1858,$C$10:$C$14,$B$10:$B$14),0)</f>
        <v>0</v>
      </c>
      <c r="Q857" s="99">
        <f>COUNTIFS('Sch D. Workings'!V1858,"&gt;"&amp;$D$14)</f>
        <v>0</v>
      </c>
      <c r="R857" s="85"/>
      <c r="S857" s="78">
        <f>'Sch D. Workings'!AA1858</f>
        <v>0</v>
      </c>
      <c r="T857" s="309">
        <f>IF(OR('Sch D. Workings'!D851="",$D$7&lt;=O$7,S857=0),0,IF(OR(N857="Exceeded Cap",SUM(H857,N857)='Sch D. Workings'!$D$12),"Exceeded cap",IF((SUMIFS('Sch A. Input'!H849:CJ849,'Sch A. Input'!$H$14:$CJ$14,"Total",'Sch A. Input'!$H$13:$CJ$13,"&lt;="&amp;$U$7))&gt;'Sch D. Workings'!$D$12,MIN('Sch D. Workings'!AD1858,'Sch D. Workings'!$D$12-N857-H857),'Sch D. Workings'!AD1858)))</f>
        <v>0</v>
      </c>
      <c r="U857" s="221">
        <f>'Sch D. Workings'!AI1858</f>
        <v>0</v>
      </c>
      <c r="V857" s="82">
        <f>IFERROR(LOOKUP('Sch D. Workings'!AF1858,$C$10:$C$14,$B$10:$B$14),0)</f>
        <v>0</v>
      </c>
      <c r="W857" s="99">
        <f>COUNTIFS('Sch D. Workings'!AF1858,"&gt;"&amp;$D$14)</f>
        <v>0</v>
      </c>
      <c r="X857" s="85"/>
      <c r="Y857" s="78">
        <f>'Sch D. Workings'!AK1858</f>
        <v>0</v>
      </c>
      <c r="Z857" s="309">
        <f>IF(OR('Sch D. Workings'!D851="",$D$7&lt;=U$7,Y857=0),0,IF(OR(T857="Exceeded Cap",N857="Exceeded Cap",SUM(H857,N857,T857)='Sch D. Workings'!$D$12),"Exceeded Cap",IF((SUMIFS('Sch A. Input'!H849:CJ849,'Sch A. Input'!$H$14:$CJ$14,"Total",'Sch A. Input'!$H$13:$CJ$13,"&lt;="&amp;$AA$7))&gt;'Sch D. Workings'!$D$12,MIN('Sch D. Workings'!AN1858,'Sch D. Workings'!$D$12-N857-T857-H857),'Sch D. Workings'!AN1858)))</f>
        <v>0</v>
      </c>
      <c r="AA857" s="221">
        <f>'Sch D. Workings'!AS1858</f>
        <v>0</v>
      </c>
      <c r="AB857" s="82">
        <f>IFERROR(LOOKUP('Sch D. Workings'!AP1858,$C$10:$C$14,$B$10:$B$14),0)</f>
        <v>0</v>
      </c>
      <c r="AC857" s="99">
        <f>COUNTIFS('Sch D. Workings'!AP1858,"&gt;"&amp;$D$14)</f>
        <v>0</v>
      </c>
    </row>
    <row r="858" spans="3:29" x14ac:dyDescent="0.35">
      <c r="C858" s="81" t="str">
        <f>IF('Sch A. Input'!B850="","",'Sch A. Input'!B850)</f>
        <v/>
      </c>
      <c r="D858" s="81" t="str">
        <f>IF('Sch A. Input'!C850="","",'Sch A. Input'!C850)</f>
        <v/>
      </c>
      <c r="E858" s="85"/>
      <c r="F858" s="85"/>
      <c r="G858" s="99">
        <f>'Sch D. Workings'!G1859</f>
        <v>0</v>
      </c>
      <c r="H858" s="310">
        <f>IF(OR('Sch D. Workings'!D852="",G858=0),0,(IF((SUMIFS('Sch A. Input'!H850:CJ850,'Sch A. Input'!$H$14:$CJ$14,"Total",'Sch A. Input'!$H$13:$CJ$13,"&lt;="&amp;$I$7))&gt;'Sch D. Workings'!$D$12,MIN('Sch D. Workings'!J1859,'Sch D. Workings'!$D$12),'Sch D. Workings'!J1859)))</f>
        <v>0</v>
      </c>
      <c r="I858" s="221">
        <f>'Sch D. Workings'!O1859</f>
        <v>0</v>
      </c>
      <c r="J858" s="82">
        <f>IFERROR(LOOKUP('Sch D. Workings'!L1859,$C$10:$C$14,$B$10:$B$14),0)</f>
        <v>0</v>
      </c>
      <c r="K858" s="99">
        <f>COUNTIFS('Sch D. Workings'!L1859,"&gt;"&amp;$D$14)</f>
        <v>0</v>
      </c>
      <c r="L858" s="300"/>
      <c r="M858" s="78">
        <f>'Sch D. Workings'!Q1859</f>
        <v>0</v>
      </c>
      <c r="N858" s="309">
        <f>IF(OR('Sch D. Workings'!D852="",$D$7&lt;=I$7,M858=0),0,(IF(H858='Sch D. Workings'!$D$12,"Exceeded Cap",IF((SUMIFS('Sch A. Input'!H850:CJ850,'Sch A. Input'!$H$14:$CJ$14,"Total",'Sch A. Input'!$H$13:$CJ$13,"&lt;="&amp;$O$7))&gt;'Sch D. Workings'!$D$12,MIN('Sch D. Workings'!T1859,'Sch D. Workings'!$D$12-H858),'Sch D. Workings'!T1859))))</f>
        <v>0</v>
      </c>
      <c r="O858" s="221">
        <f>'Sch D. Workings'!Y1859</f>
        <v>0</v>
      </c>
      <c r="P858" s="82">
        <f>IFERROR(LOOKUP('Sch D. Workings'!V1859,$C$10:$C$14,$B$10:$B$14),0)</f>
        <v>0</v>
      </c>
      <c r="Q858" s="99">
        <f>COUNTIFS('Sch D. Workings'!V1859,"&gt;"&amp;$D$14)</f>
        <v>0</v>
      </c>
      <c r="R858" s="85"/>
      <c r="S858" s="78">
        <f>'Sch D. Workings'!AA1859</f>
        <v>0</v>
      </c>
      <c r="T858" s="309">
        <f>IF(OR('Sch D. Workings'!D852="",$D$7&lt;=O$7,S858=0),0,IF(OR(N858="Exceeded Cap",SUM(H858,N858)='Sch D. Workings'!$D$12),"Exceeded cap",IF((SUMIFS('Sch A. Input'!H850:CJ850,'Sch A. Input'!$H$14:$CJ$14,"Total",'Sch A. Input'!$H$13:$CJ$13,"&lt;="&amp;$U$7))&gt;'Sch D. Workings'!$D$12,MIN('Sch D. Workings'!AD1859,'Sch D. Workings'!$D$12-N858-H858),'Sch D. Workings'!AD1859)))</f>
        <v>0</v>
      </c>
      <c r="U858" s="221">
        <f>'Sch D. Workings'!AI1859</f>
        <v>0</v>
      </c>
      <c r="V858" s="82">
        <f>IFERROR(LOOKUP('Sch D. Workings'!AF1859,$C$10:$C$14,$B$10:$B$14),0)</f>
        <v>0</v>
      </c>
      <c r="W858" s="99">
        <f>COUNTIFS('Sch D. Workings'!AF1859,"&gt;"&amp;$D$14)</f>
        <v>0</v>
      </c>
      <c r="X858" s="85"/>
      <c r="Y858" s="78">
        <f>'Sch D. Workings'!AK1859</f>
        <v>0</v>
      </c>
      <c r="Z858" s="309">
        <f>IF(OR('Sch D. Workings'!D852="",$D$7&lt;=U$7,Y858=0),0,IF(OR(T858="Exceeded Cap",N858="Exceeded Cap",SUM(H858,N858,T858)='Sch D. Workings'!$D$12),"Exceeded Cap",IF((SUMIFS('Sch A. Input'!H850:CJ850,'Sch A. Input'!$H$14:$CJ$14,"Total",'Sch A. Input'!$H$13:$CJ$13,"&lt;="&amp;$AA$7))&gt;'Sch D. Workings'!$D$12,MIN('Sch D. Workings'!AN1859,'Sch D. Workings'!$D$12-N858-T858-H858),'Sch D. Workings'!AN1859)))</f>
        <v>0</v>
      </c>
      <c r="AA858" s="221">
        <f>'Sch D. Workings'!AS1859</f>
        <v>0</v>
      </c>
      <c r="AB858" s="82">
        <f>IFERROR(LOOKUP('Sch D. Workings'!AP1859,$C$10:$C$14,$B$10:$B$14),0)</f>
        <v>0</v>
      </c>
      <c r="AC858" s="99">
        <f>COUNTIFS('Sch D. Workings'!AP1859,"&gt;"&amp;$D$14)</f>
        <v>0</v>
      </c>
    </row>
    <row r="859" spans="3:29" x14ac:dyDescent="0.35">
      <c r="C859" s="81" t="str">
        <f>IF('Sch A. Input'!B851="","",'Sch A. Input'!B851)</f>
        <v/>
      </c>
      <c r="D859" s="81" t="str">
        <f>IF('Sch A. Input'!C851="","",'Sch A. Input'!C851)</f>
        <v/>
      </c>
      <c r="E859" s="85"/>
      <c r="F859" s="85"/>
      <c r="G859" s="99">
        <f>'Sch D. Workings'!G1860</f>
        <v>0</v>
      </c>
      <c r="H859" s="310">
        <f>IF(OR('Sch D. Workings'!D853="",G859=0),0,(IF((SUMIFS('Sch A. Input'!H851:CJ851,'Sch A. Input'!$H$14:$CJ$14,"Total",'Sch A. Input'!$H$13:$CJ$13,"&lt;="&amp;$I$7))&gt;'Sch D. Workings'!$D$12,MIN('Sch D. Workings'!J1860,'Sch D. Workings'!$D$12),'Sch D. Workings'!J1860)))</f>
        <v>0</v>
      </c>
      <c r="I859" s="221">
        <f>'Sch D. Workings'!O1860</f>
        <v>0</v>
      </c>
      <c r="J859" s="82">
        <f>IFERROR(LOOKUP('Sch D. Workings'!L1860,$C$10:$C$14,$B$10:$B$14),0)</f>
        <v>0</v>
      </c>
      <c r="K859" s="99">
        <f>COUNTIFS('Sch D. Workings'!L1860,"&gt;"&amp;$D$14)</f>
        <v>0</v>
      </c>
      <c r="L859" s="300"/>
      <c r="M859" s="78">
        <f>'Sch D. Workings'!Q1860</f>
        <v>0</v>
      </c>
      <c r="N859" s="309">
        <f>IF(OR('Sch D. Workings'!D853="",$D$7&lt;=I$7,M859=0),0,(IF(H859='Sch D. Workings'!$D$12,"Exceeded Cap",IF((SUMIFS('Sch A. Input'!H851:CJ851,'Sch A. Input'!$H$14:$CJ$14,"Total",'Sch A. Input'!$H$13:$CJ$13,"&lt;="&amp;$O$7))&gt;'Sch D. Workings'!$D$12,MIN('Sch D. Workings'!T1860,'Sch D. Workings'!$D$12-H859),'Sch D. Workings'!T1860))))</f>
        <v>0</v>
      </c>
      <c r="O859" s="221">
        <f>'Sch D. Workings'!Y1860</f>
        <v>0</v>
      </c>
      <c r="P859" s="82">
        <f>IFERROR(LOOKUP('Sch D. Workings'!V1860,$C$10:$C$14,$B$10:$B$14),0)</f>
        <v>0</v>
      </c>
      <c r="Q859" s="99">
        <f>COUNTIFS('Sch D. Workings'!V1860,"&gt;"&amp;$D$14)</f>
        <v>0</v>
      </c>
      <c r="R859" s="85"/>
      <c r="S859" s="78">
        <f>'Sch D. Workings'!AA1860</f>
        <v>0</v>
      </c>
      <c r="T859" s="309">
        <f>IF(OR('Sch D. Workings'!D853="",$D$7&lt;=O$7,S859=0),0,IF(OR(N859="Exceeded Cap",SUM(H859,N859)='Sch D. Workings'!$D$12),"Exceeded cap",IF((SUMIFS('Sch A. Input'!H851:CJ851,'Sch A. Input'!$H$14:$CJ$14,"Total",'Sch A. Input'!$H$13:$CJ$13,"&lt;="&amp;$U$7))&gt;'Sch D. Workings'!$D$12,MIN('Sch D. Workings'!AD1860,'Sch D. Workings'!$D$12-N859-H859),'Sch D. Workings'!AD1860)))</f>
        <v>0</v>
      </c>
      <c r="U859" s="221">
        <f>'Sch D. Workings'!AI1860</f>
        <v>0</v>
      </c>
      <c r="V859" s="82">
        <f>IFERROR(LOOKUP('Sch D. Workings'!AF1860,$C$10:$C$14,$B$10:$B$14),0)</f>
        <v>0</v>
      </c>
      <c r="W859" s="99">
        <f>COUNTIFS('Sch D. Workings'!AF1860,"&gt;"&amp;$D$14)</f>
        <v>0</v>
      </c>
      <c r="X859" s="85"/>
      <c r="Y859" s="78">
        <f>'Sch D. Workings'!AK1860</f>
        <v>0</v>
      </c>
      <c r="Z859" s="309">
        <f>IF(OR('Sch D. Workings'!D853="",$D$7&lt;=U$7,Y859=0),0,IF(OR(T859="Exceeded Cap",N859="Exceeded Cap",SUM(H859,N859,T859)='Sch D. Workings'!$D$12),"Exceeded Cap",IF((SUMIFS('Sch A. Input'!H851:CJ851,'Sch A. Input'!$H$14:$CJ$14,"Total",'Sch A. Input'!$H$13:$CJ$13,"&lt;="&amp;$AA$7))&gt;'Sch D. Workings'!$D$12,MIN('Sch D. Workings'!AN1860,'Sch D. Workings'!$D$12-N859-T859-H859),'Sch D. Workings'!AN1860)))</f>
        <v>0</v>
      </c>
      <c r="AA859" s="221">
        <f>'Sch D. Workings'!AS1860</f>
        <v>0</v>
      </c>
      <c r="AB859" s="82">
        <f>IFERROR(LOOKUP('Sch D. Workings'!AP1860,$C$10:$C$14,$B$10:$B$14),0)</f>
        <v>0</v>
      </c>
      <c r="AC859" s="99">
        <f>COUNTIFS('Sch D. Workings'!AP1860,"&gt;"&amp;$D$14)</f>
        <v>0</v>
      </c>
    </row>
    <row r="860" spans="3:29" x14ac:dyDescent="0.35">
      <c r="C860" s="81" t="str">
        <f>IF('Sch A. Input'!B852="","",'Sch A. Input'!B852)</f>
        <v/>
      </c>
      <c r="D860" s="81" t="str">
        <f>IF('Sch A. Input'!C852="","",'Sch A. Input'!C852)</f>
        <v/>
      </c>
      <c r="E860" s="85"/>
      <c r="F860" s="85"/>
      <c r="G860" s="99">
        <f>'Sch D. Workings'!G1861</f>
        <v>0</v>
      </c>
      <c r="H860" s="310">
        <f>IF(OR('Sch D. Workings'!D854="",G860=0),0,(IF((SUMIFS('Sch A. Input'!H852:CJ852,'Sch A. Input'!$H$14:$CJ$14,"Total",'Sch A. Input'!$H$13:$CJ$13,"&lt;="&amp;$I$7))&gt;'Sch D. Workings'!$D$12,MIN('Sch D. Workings'!J1861,'Sch D. Workings'!$D$12),'Sch D. Workings'!J1861)))</f>
        <v>0</v>
      </c>
      <c r="I860" s="221">
        <f>'Sch D. Workings'!O1861</f>
        <v>0</v>
      </c>
      <c r="J860" s="82">
        <f>IFERROR(LOOKUP('Sch D. Workings'!L1861,$C$10:$C$14,$B$10:$B$14),0)</f>
        <v>0</v>
      </c>
      <c r="K860" s="99">
        <f>COUNTIFS('Sch D. Workings'!L1861,"&gt;"&amp;$D$14)</f>
        <v>0</v>
      </c>
      <c r="L860" s="300"/>
      <c r="M860" s="78">
        <f>'Sch D. Workings'!Q1861</f>
        <v>0</v>
      </c>
      <c r="N860" s="309">
        <f>IF(OR('Sch D. Workings'!D854="",$D$7&lt;=I$7,M860=0),0,(IF(H860='Sch D. Workings'!$D$12,"Exceeded Cap",IF((SUMIFS('Sch A. Input'!H852:CJ852,'Sch A. Input'!$H$14:$CJ$14,"Total",'Sch A. Input'!$H$13:$CJ$13,"&lt;="&amp;$O$7))&gt;'Sch D. Workings'!$D$12,MIN('Sch D. Workings'!T1861,'Sch D. Workings'!$D$12-H860),'Sch D. Workings'!T1861))))</f>
        <v>0</v>
      </c>
      <c r="O860" s="221">
        <f>'Sch D. Workings'!Y1861</f>
        <v>0</v>
      </c>
      <c r="P860" s="82">
        <f>IFERROR(LOOKUP('Sch D. Workings'!V1861,$C$10:$C$14,$B$10:$B$14),0)</f>
        <v>0</v>
      </c>
      <c r="Q860" s="99">
        <f>COUNTIFS('Sch D. Workings'!V1861,"&gt;"&amp;$D$14)</f>
        <v>0</v>
      </c>
      <c r="R860" s="85"/>
      <c r="S860" s="78">
        <f>'Sch D. Workings'!AA1861</f>
        <v>0</v>
      </c>
      <c r="T860" s="309">
        <f>IF(OR('Sch D. Workings'!D854="",$D$7&lt;=O$7,S860=0),0,IF(OR(N860="Exceeded Cap",SUM(H860,N860)='Sch D. Workings'!$D$12),"Exceeded cap",IF((SUMIFS('Sch A. Input'!H852:CJ852,'Sch A. Input'!$H$14:$CJ$14,"Total",'Sch A. Input'!$H$13:$CJ$13,"&lt;="&amp;$U$7))&gt;'Sch D. Workings'!$D$12,MIN('Sch D. Workings'!AD1861,'Sch D. Workings'!$D$12-N860-H860),'Sch D. Workings'!AD1861)))</f>
        <v>0</v>
      </c>
      <c r="U860" s="221">
        <f>'Sch D. Workings'!AI1861</f>
        <v>0</v>
      </c>
      <c r="V860" s="82">
        <f>IFERROR(LOOKUP('Sch D. Workings'!AF1861,$C$10:$C$14,$B$10:$B$14),0)</f>
        <v>0</v>
      </c>
      <c r="W860" s="99">
        <f>COUNTIFS('Sch D. Workings'!AF1861,"&gt;"&amp;$D$14)</f>
        <v>0</v>
      </c>
      <c r="X860" s="85"/>
      <c r="Y860" s="78">
        <f>'Sch D. Workings'!AK1861</f>
        <v>0</v>
      </c>
      <c r="Z860" s="309">
        <f>IF(OR('Sch D. Workings'!D854="",$D$7&lt;=U$7,Y860=0),0,IF(OR(T860="Exceeded Cap",N860="Exceeded Cap",SUM(H860,N860,T860)='Sch D. Workings'!$D$12),"Exceeded Cap",IF((SUMIFS('Sch A. Input'!H852:CJ852,'Sch A. Input'!$H$14:$CJ$14,"Total",'Sch A. Input'!$H$13:$CJ$13,"&lt;="&amp;$AA$7))&gt;'Sch D. Workings'!$D$12,MIN('Sch D. Workings'!AN1861,'Sch D. Workings'!$D$12-N860-T860-H860),'Sch D. Workings'!AN1861)))</f>
        <v>0</v>
      </c>
      <c r="AA860" s="221">
        <f>'Sch D. Workings'!AS1861</f>
        <v>0</v>
      </c>
      <c r="AB860" s="82">
        <f>IFERROR(LOOKUP('Sch D. Workings'!AP1861,$C$10:$C$14,$B$10:$B$14),0)</f>
        <v>0</v>
      </c>
      <c r="AC860" s="99">
        <f>COUNTIFS('Sch D. Workings'!AP1861,"&gt;"&amp;$D$14)</f>
        <v>0</v>
      </c>
    </row>
    <row r="861" spans="3:29" x14ac:dyDescent="0.35">
      <c r="C861" s="81" t="str">
        <f>IF('Sch A. Input'!B853="","",'Sch A. Input'!B853)</f>
        <v/>
      </c>
      <c r="D861" s="81" t="str">
        <f>IF('Sch A. Input'!C853="","",'Sch A. Input'!C853)</f>
        <v/>
      </c>
      <c r="E861" s="85"/>
      <c r="F861" s="85"/>
      <c r="G861" s="99">
        <f>'Sch D. Workings'!G1862</f>
        <v>0</v>
      </c>
      <c r="H861" s="310">
        <f>IF(OR('Sch D. Workings'!D855="",G861=0),0,(IF((SUMIFS('Sch A. Input'!H853:CJ853,'Sch A. Input'!$H$14:$CJ$14,"Total",'Sch A. Input'!$H$13:$CJ$13,"&lt;="&amp;$I$7))&gt;'Sch D. Workings'!$D$12,MIN('Sch D. Workings'!J1862,'Sch D. Workings'!$D$12),'Sch D. Workings'!J1862)))</f>
        <v>0</v>
      </c>
      <c r="I861" s="221">
        <f>'Sch D. Workings'!O1862</f>
        <v>0</v>
      </c>
      <c r="J861" s="82">
        <f>IFERROR(LOOKUP('Sch D. Workings'!L1862,$C$10:$C$14,$B$10:$B$14),0)</f>
        <v>0</v>
      </c>
      <c r="K861" s="99">
        <f>COUNTIFS('Sch D. Workings'!L1862,"&gt;"&amp;$D$14)</f>
        <v>0</v>
      </c>
      <c r="L861" s="300"/>
      <c r="M861" s="78">
        <f>'Sch D. Workings'!Q1862</f>
        <v>0</v>
      </c>
      <c r="N861" s="309">
        <f>IF(OR('Sch D. Workings'!D855="",$D$7&lt;=I$7,M861=0),0,(IF(H861='Sch D. Workings'!$D$12,"Exceeded Cap",IF((SUMIFS('Sch A. Input'!H853:CJ853,'Sch A. Input'!$H$14:$CJ$14,"Total",'Sch A. Input'!$H$13:$CJ$13,"&lt;="&amp;$O$7))&gt;'Sch D. Workings'!$D$12,MIN('Sch D. Workings'!T1862,'Sch D. Workings'!$D$12-H861),'Sch D. Workings'!T1862))))</f>
        <v>0</v>
      </c>
      <c r="O861" s="221">
        <f>'Sch D. Workings'!Y1862</f>
        <v>0</v>
      </c>
      <c r="P861" s="82">
        <f>IFERROR(LOOKUP('Sch D. Workings'!V1862,$C$10:$C$14,$B$10:$B$14),0)</f>
        <v>0</v>
      </c>
      <c r="Q861" s="99">
        <f>COUNTIFS('Sch D. Workings'!V1862,"&gt;"&amp;$D$14)</f>
        <v>0</v>
      </c>
      <c r="R861" s="85"/>
      <c r="S861" s="78">
        <f>'Sch D. Workings'!AA1862</f>
        <v>0</v>
      </c>
      <c r="T861" s="309">
        <f>IF(OR('Sch D. Workings'!D855="",$D$7&lt;=O$7,S861=0),0,IF(OR(N861="Exceeded Cap",SUM(H861,N861)='Sch D. Workings'!$D$12),"Exceeded cap",IF((SUMIFS('Sch A. Input'!H853:CJ853,'Sch A. Input'!$H$14:$CJ$14,"Total",'Sch A. Input'!$H$13:$CJ$13,"&lt;="&amp;$U$7))&gt;'Sch D. Workings'!$D$12,MIN('Sch D. Workings'!AD1862,'Sch D. Workings'!$D$12-N861-H861),'Sch D. Workings'!AD1862)))</f>
        <v>0</v>
      </c>
      <c r="U861" s="221">
        <f>'Sch D. Workings'!AI1862</f>
        <v>0</v>
      </c>
      <c r="V861" s="82">
        <f>IFERROR(LOOKUP('Sch D. Workings'!AF1862,$C$10:$C$14,$B$10:$B$14),0)</f>
        <v>0</v>
      </c>
      <c r="W861" s="99">
        <f>COUNTIFS('Sch D. Workings'!AF1862,"&gt;"&amp;$D$14)</f>
        <v>0</v>
      </c>
      <c r="X861" s="85"/>
      <c r="Y861" s="78">
        <f>'Sch D. Workings'!AK1862</f>
        <v>0</v>
      </c>
      <c r="Z861" s="309">
        <f>IF(OR('Sch D. Workings'!D855="",$D$7&lt;=U$7,Y861=0),0,IF(OR(T861="Exceeded Cap",N861="Exceeded Cap",SUM(H861,N861,T861)='Sch D. Workings'!$D$12),"Exceeded Cap",IF((SUMIFS('Sch A. Input'!H853:CJ853,'Sch A. Input'!$H$14:$CJ$14,"Total",'Sch A. Input'!$H$13:$CJ$13,"&lt;="&amp;$AA$7))&gt;'Sch D. Workings'!$D$12,MIN('Sch D. Workings'!AN1862,'Sch D. Workings'!$D$12-N861-T861-H861),'Sch D. Workings'!AN1862)))</f>
        <v>0</v>
      </c>
      <c r="AA861" s="221">
        <f>'Sch D. Workings'!AS1862</f>
        <v>0</v>
      </c>
      <c r="AB861" s="82">
        <f>IFERROR(LOOKUP('Sch D. Workings'!AP1862,$C$10:$C$14,$B$10:$B$14),0)</f>
        <v>0</v>
      </c>
      <c r="AC861" s="99">
        <f>COUNTIFS('Sch D. Workings'!AP1862,"&gt;"&amp;$D$14)</f>
        <v>0</v>
      </c>
    </row>
    <row r="862" spans="3:29" x14ac:dyDescent="0.35">
      <c r="C862" s="81" t="str">
        <f>IF('Sch A. Input'!B854="","",'Sch A. Input'!B854)</f>
        <v/>
      </c>
      <c r="D862" s="81" t="str">
        <f>IF('Sch A. Input'!C854="","",'Sch A. Input'!C854)</f>
        <v/>
      </c>
      <c r="E862" s="85"/>
      <c r="F862" s="85"/>
      <c r="G862" s="99">
        <f>'Sch D. Workings'!G1863</f>
        <v>0</v>
      </c>
      <c r="H862" s="310">
        <f>IF(OR('Sch D. Workings'!D856="",G862=0),0,(IF((SUMIFS('Sch A. Input'!H854:CJ854,'Sch A. Input'!$H$14:$CJ$14,"Total",'Sch A. Input'!$H$13:$CJ$13,"&lt;="&amp;$I$7))&gt;'Sch D. Workings'!$D$12,MIN('Sch D. Workings'!J1863,'Sch D. Workings'!$D$12),'Sch D. Workings'!J1863)))</f>
        <v>0</v>
      </c>
      <c r="I862" s="221">
        <f>'Sch D. Workings'!O1863</f>
        <v>0</v>
      </c>
      <c r="J862" s="82">
        <f>IFERROR(LOOKUP('Sch D. Workings'!L1863,$C$10:$C$14,$B$10:$B$14),0)</f>
        <v>0</v>
      </c>
      <c r="K862" s="99">
        <f>COUNTIFS('Sch D. Workings'!L1863,"&gt;"&amp;$D$14)</f>
        <v>0</v>
      </c>
      <c r="L862" s="300"/>
      <c r="M862" s="78">
        <f>'Sch D. Workings'!Q1863</f>
        <v>0</v>
      </c>
      <c r="N862" s="309">
        <f>IF(OR('Sch D. Workings'!D856="",$D$7&lt;=I$7,M862=0),0,(IF(H862='Sch D. Workings'!$D$12,"Exceeded Cap",IF((SUMIFS('Sch A. Input'!H854:CJ854,'Sch A. Input'!$H$14:$CJ$14,"Total",'Sch A. Input'!$H$13:$CJ$13,"&lt;="&amp;$O$7))&gt;'Sch D. Workings'!$D$12,MIN('Sch D. Workings'!T1863,'Sch D. Workings'!$D$12-H862),'Sch D. Workings'!T1863))))</f>
        <v>0</v>
      </c>
      <c r="O862" s="221">
        <f>'Sch D. Workings'!Y1863</f>
        <v>0</v>
      </c>
      <c r="P862" s="82">
        <f>IFERROR(LOOKUP('Sch D. Workings'!V1863,$C$10:$C$14,$B$10:$B$14),0)</f>
        <v>0</v>
      </c>
      <c r="Q862" s="99">
        <f>COUNTIFS('Sch D. Workings'!V1863,"&gt;"&amp;$D$14)</f>
        <v>0</v>
      </c>
      <c r="R862" s="85"/>
      <c r="S862" s="78">
        <f>'Sch D. Workings'!AA1863</f>
        <v>0</v>
      </c>
      <c r="T862" s="309">
        <f>IF(OR('Sch D. Workings'!D856="",$D$7&lt;=O$7,S862=0),0,IF(OR(N862="Exceeded Cap",SUM(H862,N862)='Sch D. Workings'!$D$12),"Exceeded cap",IF((SUMIFS('Sch A. Input'!H854:CJ854,'Sch A. Input'!$H$14:$CJ$14,"Total",'Sch A. Input'!$H$13:$CJ$13,"&lt;="&amp;$U$7))&gt;'Sch D. Workings'!$D$12,MIN('Sch D. Workings'!AD1863,'Sch D. Workings'!$D$12-N862-H862),'Sch D. Workings'!AD1863)))</f>
        <v>0</v>
      </c>
      <c r="U862" s="221">
        <f>'Sch D. Workings'!AI1863</f>
        <v>0</v>
      </c>
      <c r="V862" s="82">
        <f>IFERROR(LOOKUP('Sch D. Workings'!AF1863,$C$10:$C$14,$B$10:$B$14),0)</f>
        <v>0</v>
      </c>
      <c r="W862" s="99">
        <f>COUNTIFS('Sch D. Workings'!AF1863,"&gt;"&amp;$D$14)</f>
        <v>0</v>
      </c>
      <c r="X862" s="85"/>
      <c r="Y862" s="78">
        <f>'Sch D. Workings'!AK1863</f>
        <v>0</v>
      </c>
      <c r="Z862" s="309">
        <f>IF(OR('Sch D. Workings'!D856="",$D$7&lt;=U$7,Y862=0),0,IF(OR(T862="Exceeded Cap",N862="Exceeded Cap",SUM(H862,N862,T862)='Sch D. Workings'!$D$12),"Exceeded Cap",IF((SUMIFS('Sch A. Input'!H854:CJ854,'Sch A. Input'!$H$14:$CJ$14,"Total",'Sch A. Input'!$H$13:$CJ$13,"&lt;="&amp;$AA$7))&gt;'Sch D. Workings'!$D$12,MIN('Sch D. Workings'!AN1863,'Sch D. Workings'!$D$12-N862-T862-H862),'Sch D. Workings'!AN1863)))</f>
        <v>0</v>
      </c>
      <c r="AA862" s="221">
        <f>'Sch D. Workings'!AS1863</f>
        <v>0</v>
      </c>
      <c r="AB862" s="82">
        <f>IFERROR(LOOKUP('Sch D. Workings'!AP1863,$C$10:$C$14,$B$10:$B$14),0)</f>
        <v>0</v>
      </c>
      <c r="AC862" s="99">
        <f>COUNTIFS('Sch D. Workings'!AP1863,"&gt;"&amp;$D$14)</f>
        <v>0</v>
      </c>
    </row>
    <row r="863" spans="3:29" x14ac:dyDescent="0.35">
      <c r="C863" s="81" t="str">
        <f>IF('Sch A. Input'!B855="","",'Sch A. Input'!B855)</f>
        <v/>
      </c>
      <c r="D863" s="81" t="str">
        <f>IF('Sch A. Input'!C855="","",'Sch A. Input'!C855)</f>
        <v/>
      </c>
      <c r="E863" s="85"/>
      <c r="F863" s="85"/>
      <c r="G863" s="99">
        <f>'Sch D. Workings'!G1864</f>
        <v>0</v>
      </c>
      <c r="H863" s="310">
        <f>IF(OR('Sch D. Workings'!D857="",G863=0),0,(IF((SUMIFS('Sch A. Input'!H855:CJ855,'Sch A. Input'!$H$14:$CJ$14,"Total",'Sch A. Input'!$H$13:$CJ$13,"&lt;="&amp;$I$7))&gt;'Sch D. Workings'!$D$12,MIN('Sch D. Workings'!J1864,'Sch D. Workings'!$D$12),'Sch D. Workings'!J1864)))</f>
        <v>0</v>
      </c>
      <c r="I863" s="221">
        <f>'Sch D. Workings'!O1864</f>
        <v>0</v>
      </c>
      <c r="J863" s="82">
        <f>IFERROR(LOOKUP('Sch D. Workings'!L1864,$C$10:$C$14,$B$10:$B$14),0)</f>
        <v>0</v>
      </c>
      <c r="K863" s="99">
        <f>COUNTIFS('Sch D. Workings'!L1864,"&gt;"&amp;$D$14)</f>
        <v>0</v>
      </c>
      <c r="L863" s="300"/>
      <c r="M863" s="78">
        <f>'Sch D. Workings'!Q1864</f>
        <v>0</v>
      </c>
      <c r="N863" s="309">
        <f>IF(OR('Sch D. Workings'!D857="",$D$7&lt;=I$7,M863=0),0,(IF(H863='Sch D. Workings'!$D$12,"Exceeded Cap",IF((SUMIFS('Sch A. Input'!H855:CJ855,'Sch A. Input'!$H$14:$CJ$14,"Total",'Sch A. Input'!$H$13:$CJ$13,"&lt;="&amp;$O$7))&gt;'Sch D. Workings'!$D$12,MIN('Sch D. Workings'!T1864,'Sch D. Workings'!$D$12-H863),'Sch D. Workings'!T1864))))</f>
        <v>0</v>
      </c>
      <c r="O863" s="221">
        <f>'Sch D. Workings'!Y1864</f>
        <v>0</v>
      </c>
      <c r="P863" s="82">
        <f>IFERROR(LOOKUP('Sch D. Workings'!V1864,$C$10:$C$14,$B$10:$B$14),0)</f>
        <v>0</v>
      </c>
      <c r="Q863" s="99">
        <f>COUNTIFS('Sch D. Workings'!V1864,"&gt;"&amp;$D$14)</f>
        <v>0</v>
      </c>
      <c r="R863" s="85"/>
      <c r="S863" s="78">
        <f>'Sch D. Workings'!AA1864</f>
        <v>0</v>
      </c>
      <c r="T863" s="309">
        <f>IF(OR('Sch D. Workings'!D857="",$D$7&lt;=O$7,S863=0),0,IF(OR(N863="Exceeded Cap",SUM(H863,N863)='Sch D. Workings'!$D$12),"Exceeded cap",IF((SUMIFS('Sch A. Input'!H855:CJ855,'Sch A. Input'!$H$14:$CJ$14,"Total",'Sch A. Input'!$H$13:$CJ$13,"&lt;="&amp;$U$7))&gt;'Sch D. Workings'!$D$12,MIN('Sch D. Workings'!AD1864,'Sch D. Workings'!$D$12-N863-H863),'Sch D. Workings'!AD1864)))</f>
        <v>0</v>
      </c>
      <c r="U863" s="221">
        <f>'Sch D. Workings'!AI1864</f>
        <v>0</v>
      </c>
      <c r="V863" s="82">
        <f>IFERROR(LOOKUP('Sch D. Workings'!AF1864,$C$10:$C$14,$B$10:$B$14),0)</f>
        <v>0</v>
      </c>
      <c r="W863" s="99">
        <f>COUNTIFS('Sch D. Workings'!AF1864,"&gt;"&amp;$D$14)</f>
        <v>0</v>
      </c>
      <c r="X863" s="85"/>
      <c r="Y863" s="78">
        <f>'Sch D. Workings'!AK1864</f>
        <v>0</v>
      </c>
      <c r="Z863" s="309">
        <f>IF(OR('Sch D. Workings'!D857="",$D$7&lt;=U$7,Y863=0),0,IF(OR(T863="Exceeded Cap",N863="Exceeded Cap",SUM(H863,N863,T863)='Sch D. Workings'!$D$12),"Exceeded Cap",IF((SUMIFS('Sch A. Input'!H855:CJ855,'Sch A. Input'!$H$14:$CJ$14,"Total",'Sch A. Input'!$H$13:$CJ$13,"&lt;="&amp;$AA$7))&gt;'Sch D. Workings'!$D$12,MIN('Sch D. Workings'!AN1864,'Sch D. Workings'!$D$12-N863-T863-H863),'Sch D. Workings'!AN1864)))</f>
        <v>0</v>
      </c>
      <c r="AA863" s="221">
        <f>'Sch D. Workings'!AS1864</f>
        <v>0</v>
      </c>
      <c r="AB863" s="82">
        <f>IFERROR(LOOKUP('Sch D. Workings'!AP1864,$C$10:$C$14,$B$10:$B$14),0)</f>
        <v>0</v>
      </c>
      <c r="AC863" s="99">
        <f>COUNTIFS('Sch D. Workings'!AP1864,"&gt;"&amp;$D$14)</f>
        <v>0</v>
      </c>
    </row>
    <row r="864" spans="3:29" x14ac:dyDescent="0.35">
      <c r="C864" s="81" t="str">
        <f>IF('Sch A. Input'!B856="","",'Sch A. Input'!B856)</f>
        <v/>
      </c>
      <c r="D864" s="81" t="str">
        <f>IF('Sch A. Input'!C856="","",'Sch A. Input'!C856)</f>
        <v/>
      </c>
      <c r="E864" s="85"/>
      <c r="F864" s="85"/>
      <c r="G864" s="99">
        <f>'Sch D. Workings'!G1865</f>
        <v>0</v>
      </c>
      <c r="H864" s="310">
        <f>IF(OR('Sch D. Workings'!D858="",G864=0),0,(IF((SUMIFS('Sch A. Input'!H856:CJ856,'Sch A. Input'!$H$14:$CJ$14,"Total",'Sch A. Input'!$H$13:$CJ$13,"&lt;="&amp;$I$7))&gt;'Sch D. Workings'!$D$12,MIN('Sch D. Workings'!J1865,'Sch D. Workings'!$D$12),'Sch D. Workings'!J1865)))</f>
        <v>0</v>
      </c>
      <c r="I864" s="221">
        <f>'Sch D. Workings'!O1865</f>
        <v>0</v>
      </c>
      <c r="J864" s="82">
        <f>IFERROR(LOOKUP('Sch D. Workings'!L1865,$C$10:$C$14,$B$10:$B$14),0)</f>
        <v>0</v>
      </c>
      <c r="K864" s="99">
        <f>COUNTIFS('Sch D. Workings'!L1865,"&gt;"&amp;$D$14)</f>
        <v>0</v>
      </c>
      <c r="L864" s="300"/>
      <c r="M864" s="78">
        <f>'Sch D. Workings'!Q1865</f>
        <v>0</v>
      </c>
      <c r="N864" s="309">
        <f>IF(OR('Sch D. Workings'!D858="",$D$7&lt;=I$7,M864=0),0,(IF(H864='Sch D. Workings'!$D$12,"Exceeded Cap",IF((SUMIFS('Sch A. Input'!H856:CJ856,'Sch A. Input'!$H$14:$CJ$14,"Total",'Sch A. Input'!$H$13:$CJ$13,"&lt;="&amp;$O$7))&gt;'Sch D. Workings'!$D$12,MIN('Sch D. Workings'!T1865,'Sch D. Workings'!$D$12-H864),'Sch D. Workings'!T1865))))</f>
        <v>0</v>
      </c>
      <c r="O864" s="221">
        <f>'Sch D. Workings'!Y1865</f>
        <v>0</v>
      </c>
      <c r="P864" s="82">
        <f>IFERROR(LOOKUP('Sch D. Workings'!V1865,$C$10:$C$14,$B$10:$B$14),0)</f>
        <v>0</v>
      </c>
      <c r="Q864" s="99">
        <f>COUNTIFS('Sch D. Workings'!V1865,"&gt;"&amp;$D$14)</f>
        <v>0</v>
      </c>
      <c r="R864" s="85"/>
      <c r="S864" s="78">
        <f>'Sch D. Workings'!AA1865</f>
        <v>0</v>
      </c>
      <c r="T864" s="309">
        <f>IF(OR('Sch D. Workings'!D858="",$D$7&lt;=O$7,S864=0),0,IF(OR(N864="Exceeded Cap",SUM(H864,N864)='Sch D. Workings'!$D$12),"Exceeded cap",IF((SUMIFS('Sch A. Input'!H856:CJ856,'Sch A. Input'!$H$14:$CJ$14,"Total",'Sch A. Input'!$H$13:$CJ$13,"&lt;="&amp;$U$7))&gt;'Sch D. Workings'!$D$12,MIN('Sch D. Workings'!AD1865,'Sch D. Workings'!$D$12-N864-H864),'Sch D. Workings'!AD1865)))</f>
        <v>0</v>
      </c>
      <c r="U864" s="221">
        <f>'Sch D. Workings'!AI1865</f>
        <v>0</v>
      </c>
      <c r="V864" s="82">
        <f>IFERROR(LOOKUP('Sch D. Workings'!AF1865,$C$10:$C$14,$B$10:$B$14),0)</f>
        <v>0</v>
      </c>
      <c r="W864" s="99">
        <f>COUNTIFS('Sch D. Workings'!AF1865,"&gt;"&amp;$D$14)</f>
        <v>0</v>
      </c>
      <c r="X864" s="85"/>
      <c r="Y864" s="78">
        <f>'Sch D. Workings'!AK1865</f>
        <v>0</v>
      </c>
      <c r="Z864" s="309">
        <f>IF(OR('Sch D. Workings'!D858="",$D$7&lt;=U$7,Y864=0),0,IF(OR(T864="Exceeded Cap",N864="Exceeded Cap",SUM(H864,N864,T864)='Sch D. Workings'!$D$12),"Exceeded Cap",IF((SUMIFS('Sch A. Input'!H856:CJ856,'Sch A. Input'!$H$14:$CJ$14,"Total",'Sch A. Input'!$H$13:$CJ$13,"&lt;="&amp;$AA$7))&gt;'Sch D. Workings'!$D$12,MIN('Sch D. Workings'!AN1865,'Sch D. Workings'!$D$12-N864-T864-H864),'Sch D. Workings'!AN1865)))</f>
        <v>0</v>
      </c>
      <c r="AA864" s="221">
        <f>'Sch D. Workings'!AS1865</f>
        <v>0</v>
      </c>
      <c r="AB864" s="82">
        <f>IFERROR(LOOKUP('Sch D. Workings'!AP1865,$C$10:$C$14,$B$10:$B$14),0)</f>
        <v>0</v>
      </c>
      <c r="AC864" s="99">
        <f>COUNTIFS('Sch D. Workings'!AP1865,"&gt;"&amp;$D$14)</f>
        <v>0</v>
      </c>
    </row>
    <row r="865" spans="3:29" x14ac:dyDescent="0.35">
      <c r="C865" s="81" t="str">
        <f>IF('Sch A. Input'!B857="","",'Sch A. Input'!B857)</f>
        <v/>
      </c>
      <c r="D865" s="81" t="str">
        <f>IF('Sch A. Input'!C857="","",'Sch A. Input'!C857)</f>
        <v/>
      </c>
      <c r="E865" s="85"/>
      <c r="F865" s="85"/>
      <c r="G865" s="99">
        <f>'Sch D. Workings'!G1866</f>
        <v>0</v>
      </c>
      <c r="H865" s="310">
        <f>IF(OR('Sch D. Workings'!D859="",G865=0),0,(IF((SUMIFS('Sch A. Input'!H857:CJ857,'Sch A. Input'!$H$14:$CJ$14,"Total",'Sch A. Input'!$H$13:$CJ$13,"&lt;="&amp;$I$7))&gt;'Sch D. Workings'!$D$12,MIN('Sch D. Workings'!J1866,'Sch D. Workings'!$D$12),'Sch D. Workings'!J1866)))</f>
        <v>0</v>
      </c>
      <c r="I865" s="221">
        <f>'Sch D. Workings'!O1866</f>
        <v>0</v>
      </c>
      <c r="J865" s="82">
        <f>IFERROR(LOOKUP('Sch D. Workings'!L1866,$C$10:$C$14,$B$10:$B$14),0)</f>
        <v>0</v>
      </c>
      <c r="K865" s="99">
        <f>COUNTIFS('Sch D. Workings'!L1866,"&gt;"&amp;$D$14)</f>
        <v>0</v>
      </c>
      <c r="L865" s="300"/>
      <c r="M865" s="78">
        <f>'Sch D. Workings'!Q1866</f>
        <v>0</v>
      </c>
      <c r="N865" s="309">
        <f>IF(OR('Sch D. Workings'!D859="",$D$7&lt;=I$7,M865=0),0,(IF(H865='Sch D. Workings'!$D$12,"Exceeded Cap",IF((SUMIFS('Sch A. Input'!H857:CJ857,'Sch A. Input'!$H$14:$CJ$14,"Total",'Sch A. Input'!$H$13:$CJ$13,"&lt;="&amp;$O$7))&gt;'Sch D. Workings'!$D$12,MIN('Sch D. Workings'!T1866,'Sch D. Workings'!$D$12-H865),'Sch D. Workings'!T1866))))</f>
        <v>0</v>
      </c>
      <c r="O865" s="221">
        <f>'Sch D. Workings'!Y1866</f>
        <v>0</v>
      </c>
      <c r="P865" s="82">
        <f>IFERROR(LOOKUP('Sch D. Workings'!V1866,$C$10:$C$14,$B$10:$B$14),0)</f>
        <v>0</v>
      </c>
      <c r="Q865" s="99">
        <f>COUNTIFS('Sch D. Workings'!V1866,"&gt;"&amp;$D$14)</f>
        <v>0</v>
      </c>
      <c r="R865" s="85"/>
      <c r="S865" s="78">
        <f>'Sch D. Workings'!AA1866</f>
        <v>0</v>
      </c>
      <c r="T865" s="309">
        <f>IF(OR('Sch D. Workings'!D859="",$D$7&lt;=O$7,S865=0),0,IF(OR(N865="Exceeded Cap",SUM(H865,N865)='Sch D. Workings'!$D$12),"Exceeded cap",IF((SUMIFS('Sch A. Input'!H857:CJ857,'Sch A. Input'!$H$14:$CJ$14,"Total",'Sch A. Input'!$H$13:$CJ$13,"&lt;="&amp;$U$7))&gt;'Sch D. Workings'!$D$12,MIN('Sch D. Workings'!AD1866,'Sch D. Workings'!$D$12-N865-H865),'Sch D. Workings'!AD1866)))</f>
        <v>0</v>
      </c>
      <c r="U865" s="221">
        <f>'Sch D. Workings'!AI1866</f>
        <v>0</v>
      </c>
      <c r="V865" s="82">
        <f>IFERROR(LOOKUP('Sch D. Workings'!AF1866,$C$10:$C$14,$B$10:$B$14),0)</f>
        <v>0</v>
      </c>
      <c r="W865" s="99">
        <f>COUNTIFS('Sch D. Workings'!AF1866,"&gt;"&amp;$D$14)</f>
        <v>0</v>
      </c>
      <c r="X865" s="85"/>
      <c r="Y865" s="78">
        <f>'Sch D. Workings'!AK1866</f>
        <v>0</v>
      </c>
      <c r="Z865" s="309">
        <f>IF(OR('Sch D. Workings'!D859="",$D$7&lt;=U$7,Y865=0),0,IF(OR(T865="Exceeded Cap",N865="Exceeded Cap",SUM(H865,N865,T865)='Sch D. Workings'!$D$12),"Exceeded Cap",IF((SUMIFS('Sch A. Input'!H857:CJ857,'Sch A. Input'!$H$14:$CJ$14,"Total",'Sch A. Input'!$H$13:$CJ$13,"&lt;="&amp;$AA$7))&gt;'Sch D. Workings'!$D$12,MIN('Sch D. Workings'!AN1866,'Sch D. Workings'!$D$12-N865-T865-H865),'Sch D. Workings'!AN1866)))</f>
        <v>0</v>
      </c>
      <c r="AA865" s="221">
        <f>'Sch D. Workings'!AS1866</f>
        <v>0</v>
      </c>
      <c r="AB865" s="82">
        <f>IFERROR(LOOKUP('Sch D. Workings'!AP1866,$C$10:$C$14,$B$10:$B$14),0)</f>
        <v>0</v>
      </c>
      <c r="AC865" s="99">
        <f>COUNTIFS('Sch D. Workings'!AP1866,"&gt;"&amp;$D$14)</f>
        <v>0</v>
      </c>
    </row>
    <row r="866" spans="3:29" x14ac:dyDescent="0.35">
      <c r="C866" s="81" t="str">
        <f>IF('Sch A. Input'!B858="","",'Sch A. Input'!B858)</f>
        <v/>
      </c>
      <c r="D866" s="81" t="str">
        <f>IF('Sch A. Input'!C858="","",'Sch A. Input'!C858)</f>
        <v/>
      </c>
      <c r="E866" s="85"/>
      <c r="F866" s="85"/>
      <c r="G866" s="99">
        <f>'Sch D. Workings'!G1867</f>
        <v>0</v>
      </c>
      <c r="H866" s="310">
        <f>IF(OR('Sch D. Workings'!D860="",G866=0),0,(IF((SUMIFS('Sch A. Input'!H858:CJ858,'Sch A. Input'!$H$14:$CJ$14,"Total",'Sch A. Input'!$H$13:$CJ$13,"&lt;="&amp;$I$7))&gt;'Sch D. Workings'!$D$12,MIN('Sch D. Workings'!J1867,'Sch D. Workings'!$D$12),'Sch D. Workings'!J1867)))</f>
        <v>0</v>
      </c>
      <c r="I866" s="221">
        <f>'Sch D. Workings'!O1867</f>
        <v>0</v>
      </c>
      <c r="J866" s="82">
        <f>IFERROR(LOOKUP('Sch D. Workings'!L1867,$C$10:$C$14,$B$10:$B$14),0)</f>
        <v>0</v>
      </c>
      <c r="K866" s="99">
        <f>COUNTIFS('Sch D. Workings'!L1867,"&gt;"&amp;$D$14)</f>
        <v>0</v>
      </c>
      <c r="L866" s="300"/>
      <c r="M866" s="78">
        <f>'Sch D. Workings'!Q1867</f>
        <v>0</v>
      </c>
      <c r="N866" s="309">
        <f>IF(OR('Sch D. Workings'!D860="",$D$7&lt;=I$7,M866=0),0,(IF(H866='Sch D. Workings'!$D$12,"Exceeded Cap",IF((SUMIFS('Sch A. Input'!H858:CJ858,'Sch A. Input'!$H$14:$CJ$14,"Total",'Sch A. Input'!$H$13:$CJ$13,"&lt;="&amp;$O$7))&gt;'Sch D. Workings'!$D$12,MIN('Sch D. Workings'!T1867,'Sch D. Workings'!$D$12-H866),'Sch D. Workings'!T1867))))</f>
        <v>0</v>
      </c>
      <c r="O866" s="221">
        <f>'Sch D. Workings'!Y1867</f>
        <v>0</v>
      </c>
      <c r="P866" s="82">
        <f>IFERROR(LOOKUP('Sch D. Workings'!V1867,$C$10:$C$14,$B$10:$B$14),0)</f>
        <v>0</v>
      </c>
      <c r="Q866" s="99">
        <f>COUNTIFS('Sch D. Workings'!V1867,"&gt;"&amp;$D$14)</f>
        <v>0</v>
      </c>
      <c r="R866" s="85"/>
      <c r="S866" s="78">
        <f>'Sch D. Workings'!AA1867</f>
        <v>0</v>
      </c>
      <c r="T866" s="309">
        <f>IF(OR('Sch D. Workings'!D860="",$D$7&lt;=O$7,S866=0),0,IF(OR(N866="Exceeded Cap",SUM(H866,N866)='Sch D. Workings'!$D$12),"Exceeded cap",IF((SUMIFS('Sch A. Input'!H858:CJ858,'Sch A. Input'!$H$14:$CJ$14,"Total",'Sch A. Input'!$H$13:$CJ$13,"&lt;="&amp;$U$7))&gt;'Sch D. Workings'!$D$12,MIN('Sch D. Workings'!AD1867,'Sch D. Workings'!$D$12-N866-H866),'Sch D. Workings'!AD1867)))</f>
        <v>0</v>
      </c>
      <c r="U866" s="221">
        <f>'Sch D. Workings'!AI1867</f>
        <v>0</v>
      </c>
      <c r="V866" s="82">
        <f>IFERROR(LOOKUP('Sch D. Workings'!AF1867,$C$10:$C$14,$B$10:$B$14),0)</f>
        <v>0</v>
      </c>
      <c r="W866" s="99">
        <f>COUNTIFS('Sch D. Workings'!AF1867,"&gt;"&amp;$D$14)</f>
        <v>0</v>
      </c>
      <c r="X866" s="85"/>
      <c r="Y866" s="78">
        <f>'Sch D. Workings'!AK1867</f>
        <v>0</v>
      </c>
      <c r="Z866" s="309">
        <f>IF(OR('Sch D. Workings'!D860="",$D$7&lt;=U$7,Y866=0),0,IF(OR(T866="Exceeded Cap",N866="Exceeded Cap",SUM(H866,N866,T866)='Sch D. Workings'!$D$12),"Exceeded Cap",IF((SUMIFS('Sch A. Input'!H858:CJ858,'Sch A. Input'!$H$14:$CJ$14,"Total",'Sch A. Input'!$H$13:$CJ$13,"&lt;="&amp;$AA$7))&gt;'Sch D. Workings'!$D$12,MIN('Sch D. Workings'!AN1867,'Sch D. Workings'!$D$12-N866-T866-H866),'Sch D. Workings'!AN1867)))</f>
        <v>0</v>
      </c>
      <c r="AA866" s="221">
        <f>'Sch D. Workings'!AS1867</f>
        <v>0</v>
      </c>
      <c r="AB866" s="82">
        <f>IFERROR(LOOKUP('Sch D. Workings'!AP1867,$C$10:$C$14,$B$10:$B$14),0)</f>
        <v>0</v>
      </c>
      <c r="AC866" s="99">
        <f>COUNTIFS('Sch D. Workings'!AP1867,"&gt;"&amp;$D$14)</f>
        <v>0</v>
      </c>
    </row>
    <row r="867" spans="3:29" x14ac:dyDescent="0.35">
      <c r="C867" s="81" t="str">
        <f>IF('Sch A. Input'!B859="","",'Sch A. Input'!B859)</f>
        <v/>
      </c>
      <c r="D867" s="81" t="str">
        <f>IF('Sch A. Input'!C859="","",'Sch A. Input'!C859)</f>
        <v/>
      </c>
      <c r="E867" s="85"/>
      <c r="F867" s="85"/>
      <c r="G867" s="99">
        <f>'Sch D. Workings'!G1868</f>
        <v>0</v>
      </c>
      <c r="H867" s="310">
        <f>IF(OR('Sch D. Workings'!D861="",G867=0),0,(IF((SUMIFS('Sch A. Input'!H859:CJ859,'Sch A. Input'!$H$14:$CJ$14,"Total",'Sch A. Input'!$H$13:$CJ$13,"&lt;="&amp;$I$7))&gt;'Sch D. Workings'!$D$12,MIN('Sch D. Workings'!J1868,'Sch D. Workings'!$D$12),'Sch D. Workings'!J1868)))</f>
        <v>0</v>
      </c>
      <c r="I867" s="221">
        <f>'Sch D. Workings'!O1868</f>
        <v>0</v>
      </c>
      <c r="J867" s="82">
        <f>IFERROR(LOOKUP('Sch D. Workings'!L1868,$C$10:$C$14,$B$10:$B$14),0)</f>
        <v>0</v>
      </c>
      <c r="K867" s="99">
        <f>COUNTIFS('Sch D. Workings'!L1868,"&gt;"&amp;$D$14)</f>
        <v>0</v>
      </c>
      <c r="L867" s="300"/>
      <c r="M867" s="78">
        <f>'Sch D. Workings'!Q1868</f>
        <v>0</v>
      </c>
      <c r="N867" s="309">
        <f>IF(OR('Sch D. Workings'!D861="",$D$7&lt;=I$7,M867=0),0,(IF(H867='Sch D. Workings'!$D$12,"Exceeded Cap",IF((SUMIFS('Sch A. Input'!H859:CJ859,'Sch A. Input'!$H$14:$CJ$14,"Total",'Sch A. Input'!$H$13:$CJ$13,"&lt;="&amp;$O$7))&gt;'Sch D. Workings'!$D$12,MIN('Sch D. Workings'!T1868,'Sch D. Workings'!$D$12-H867),'Sch D. Workings'!T1868))))</f>
        <v>0</v>
      </c>
      <c r="O867" s="221">
        <f>'Sch D. Workings'!Y1868</f>
        <v>0</v>
      </c>
      <c r="P867" s="82">
        <f>IFERROR(LOOKUP('Sch D. Workings'!V1868,$C$10:$C$14,$B$10:$B$14),0)</f>
        <v>0</v>
      </c>
      <c r="Q867" s="99">
        <f>COUNTIFS('Sch D. Workings'!V1868,"&gt;"&amp;$D$14)</f>
        <v>0</v>
      </c>
      <c r="R867" s="85"/>
      <c r="S867" s="78">
        <f>'Sch D. Workings'!AA1868</f>
        <v>0</v>
      </c>
      <c r="T867" s="309">
        <f>IF(OR('Sch D. Workings'!D861="",$D$7&lt;=O$7,S867=0),0,IF(OR(N867="Exceeded Cap",SUM(H867,N867)='Sch D. Workings'!$D$12),"Exceeded cap",IF((SUMIFS('Sch A. Input'!H859:CJ859,'Sch A. Input'!$H$14:$CJ$14,"Total",'Sch A. Input'!$H$13:$CJ$13,"&lt;="&amp;$U$7))&gt;'Sch D. Workings'!$D$12,MIN('Sch D. Workings'!AD1868,'Sch D. Workings'!$D$12-N867-H867),'Sch D. Workings'!AD1868)))</f>
        <v>0</v>
      </c>
      <c r="U867" s="221">
        <f>'Sch D. Workings'!AI1868</f>
        <v>0</v>
      </c>
      <c r="V867" s="82">
        <f>IFERROR(LOOKUP('Sch D. Workings'!AF1868,$C$10:$C$14,$B$10:$B$14),0)</f>
        <v>0</v>
      </c>
      <c r="W867" s="99">
        <f>COUNTIFS('Sch D. Workings'!AF1868,"&gt;"&amp;$D$14)</f>
        <v>0</v>
      </c>
      <c r="X867" s="85"/>
      <c r="Y867" s="78">
        <f>'Sch D. Workings'!AK1868</f>
        <v>0</v>
      </c>
      <c r="Z867" s="309">
        <f>IF(OR('Sch D. Workings'!D861="",$D$7&lt;=U$7,Y867=0),0,IF(OR(T867="Exceeded Cap",N867="Exceeded Cap",SUM(H867,N867,T867)='Sch D. Workings'!$D$12),"Exceeded Cap",IF((SUMIFS('Sch A. Input'!H859:CJ859,'Sch A. Input'!$H$14:$CJ$14,"Total",'Sch A. Input'!$H$13:$CJ$13,"&lt;="&amp;$AA$7))&gt;'Sch D. Workings'!$D$12,MIN('Sch D. Workings'!AN1868,'Sch D. Workings'!$D$12-N867-T867-H867),'Sch D. Workings'!AN1868)))</f>
        <v>0</v>
      </c>
      <c r="AA867" s="221">
        <f>'Sch D. Workings'!AS1868</f>
        <v>0</v>
      </c>
      <c r="AB867" s="82">
        <f>IFERROR(LOOKUP('Sch D. Workings'!AP1868,$C$10:$C$14,$B$10:$B$14),0)</f>
        <v>0</v>
      </c>
      <c r="AC867" s="99">
        <f>COUNTIFS('Sch D. Workings'!AP1868,"&gt;"&amp;$D$14)</f>
        <v>0</v>
      </c>
    </row>
    <row r="868" spans="3:29" x14ac:dyDescent="0.35">
      <c r="C868" s="81" t="str">
        <f>IF('Sch A. Input'!B860="","",'Sch A. Input'!B860)</f>
        <v/>
      </c>
      <c r="D868" s="81" t="str">
        <f>IF('Sch A. Input'!C860="","",'Sch A. Input'!C860)</f>
        <v/>
      </c>
      <c r="E868" s="85"/>
      <c r="F868" s="85"/>
      <c r="G868" s="99">
        <f>'Sch D. Workings'!G1869</f>
        <v>0</v>
      </c>
      <c r="H868" s="310">
        <f>IF(OR('Sch D. Workings'!D862="",G868=0),0,(IF((SUMIFS('Sch A. Input'!H860:CJ860,'Sch A. Input'!$H$14:$CJ$14,"Total",'Sch A. Input'!$H$13:$CJ$13,"&lt;="&amp;$I$7))&gt;'Sch D. Workings'!$D$12,MIN('Sch D. Workings'!J1869,'Sch D. Workings'!$D$12),'Sch D. Workings'!J1869)))</f>
        <v>0</v>
      </c>
      <c r="I868" s="221">
        <f>'Sch D. Workings'!O1869</f>
        <v>0</v>
      </c>
      <c r="J868" s="82">
        <f>IFERROR(LOOKUP('Sch D. Workings'!L1869,$C$10:$C$14,$B$10:$B$14),0)</f>
        <v>0</v>
      </c>
      <c r="K868" s="99">
        <f>COUNTIFS('Sch D. Workings'!L1869,"&gt;"&amp;$D$14)</f>
        <v>0</v>
      </c>
      <c r="L868" s="300"/>
      <c r="M868" s="78">
        <f>'Sch D. Workings'!Q1869</f>
        <v>0</v>
      </c>
      <c r="N868" s="309">
        <f>IF(OR('Sch D. Workings'!D862="",$D$7&lt;=I$7,M868=0),0,(IF(H868='Sch D. Workings'!$D$12,"Exceeded Cap",IF((SUMIFS('Sch A. Input'!H860:CJ860,'Sch A. Input'!$H$14:$CJ$14,"Total",'Sch A. Input'!$H$13:$CJ$13,"&lt;="&amp;$O$7))&gt;'Sch D. Workings'!$D$12,MIN('Sch D. Workings'!T1869,'Sch D. Workings'!$D$12-H868),'Sch D. Workings'!T1869))))</f>
        <v>0</v>
      </c>
      <c r="O868" s="221">
        <f>'Sch D. Workings'!Y1869</f>
        <v>0</v>
      </c>
      <c r="P868" s="82">
        <f>IFERROR(LOOKUP('Sch D. Workings'!V1869,$C$10:$C$14,$B$10:$B$14),0)</f>
        <v>0</v>
      </c>
      <c r="Q868" s="99">
        <f>COUNTIFS('Sch D. Workings'!V1869,"&gt;"&amp;$D$14)</f>
        <v>0</v>
      </c>
      <c r="R868" s="85"/>
      <c r="S868" s="78">
        <f>'Sch D. Workings'!AA1869</f>
        <v>0</v>
      </c>
      <c r="T868" s="309">
        <f>IF(OR('Sch D. Workings'!D862="",$D$7&lt;=O$7,S868=0),0,IF(OR(N868="Exceeded Cap",SUM(H868,N868)='Sch D. Workings'!$D$12),"Exceeded cap",IF((SUMIFS('Sch A. Input'!H860:CJ860,'Sch A. Input'!$H$14:$CJ$14,"Total",'Sch A. Input'!$H$13:$CJ$13,"&lt;="&amp;$U$7))&gt;'Sch D. Workings'!$D$12,MIN('Sch D. Workings'!AD1869,'Sch D. Workings'!$D$12-N868-H868),'Sch D. Workings'!AD1869)))</f>
        <v>0</v>
      </c>
      <c r="U868" s="221">
        <f>'Sch D. Workings'!AI1869</f>
        <v>0</v>
      </c>
      <c r="V868" s="82">
        <f>IFERROR(LOOKUP('Sch D. Workings'!AF1869,$C$10:$C$14,$B$10:$B$14),0)</f>
        <v>0</v>
      </c>
      <c r="W868" s="99">
        <f>COUNTIFS('Sch D. Workings'!AF1869,"&gt;"&amp;$D$14)</f>
        <v>0</v>
      </c>
      <c r="X868" s="85"/>
      <c r="Y868" s="78">
        <f>'Sch D. Workings'!AK1869</f>
        <v>0</v>
      </c>
      <c r="Z868" s="309">
        <f>IF(OR('Sch D. Workings'!D862="",$D$7&lt;=U$7,Y868=0),0,IF(OR(T868="Exceeded Cap",N868="Exceeded Cap",SUM(H868,N868,T868)='Sch D. Workings'!$D$12),"Exceeded Cap",IF((SUMIFS('Sch A. Input'!H860:CJ860,'Sch A. Input'!$H$14:$CJ$14,"Total",'Sch A. Input'!$H$13:$CJ$13,"&lt;="&amp;$AA$7))&gt;'Sch D. Workings'!$D$12,MIN('Sch D. Workings'!AN1869,'Sch D. Workings'!$D$12-N868-T868-H868),'Sch D. Workings'!AN1869)))</f>
        <v>0</v>
      </c>
      <c r="AA868" s="221">
        <f>'Sch D. Workings'!AS1869</f>
        <v>0</v>
      </c>
      <c r="AB868" s="82">
        <f>IFERROR(LOOKUP('Sch D. Workings'!AP1869,$C$10:$C$14,$B$10:$B$14),0)</f>
        <v>0</v>
      </c>
      <c r="AC868" s="99">
        <f>COUNTIFS('Sch D. Workings'!AP1869,"&gt;"&amp;$D$14)</f>
        <v>0</v>
      </c>
    </row>
    <row r="869" spans="3:29" x14ac:dyDescent="0.35">
      <c r="C869" s="81" t="str">
        <f>IF('Sch A. Input'!B861="","",'Sch A. Input'!B861)</f>
        <v/>
      </c>
      <c r="D869" s="81" t="str">
        <f>IF('Sch A. Input'!C861="","",'Sch A. Input'!C861)</f>
        <v/>
      </c>
      <c r="E869" s="85"/>
      <c r="F869" s="85"/>
      <c r="G869" s="99">
        <f>'Sch D. Workings'!G1870</f>
        <v>0</v>
      </c>
      <c r="H869" s="310">
        <f>IF(OR('Sch D. Workings'!D863="",G869=0),0,(IF((SUMIFS('Sch A. Input'!H861:CJ861,'Sch A. Input'!$H$14:$CJ$14,"Total",'Sch A. Input'!$H$13:$CJ$13,"&lt;="&amp;$I$7))&gt;'Sch D. Workings'!$D$12,MIN('Sch D. Workings'!J1870,'Sch D. Workings'!$D$12),'Sch D. Workings'!J1870)))</f>
        <v>0</v>
      </c>
      <c r="I869" s="221">
        <f>'Sch D. Workings'!O1870</f>
        <v>0</v>
      </c>
      <c r="J869" s="82">
        <f>IFERROR(LOOKUP('Sch D. Workings'!L1870,$C$10:$C$14,$B$10:$B$14),0)</f>
        <v>0</v>
      </c>
      <c r="K869" s="99">
        <f>COUNTIFS('Sch D. Workings'!L1870,"&gt;"&amp;$D$14)</f>
        <v>0</v>
      </c>
      <c r="L869" s="300"/>
      <c r="M869" s="78">
        <f>'Sch D. Workings'!Q1870</f>
        <v>0</v>
      </c>
      <c r="N869" s="309">
        <f>IF(OR('Sch D. Workings'!D863="",$D$7&lt;=I$7,M869=0),0,(IF(H869='Sch D. Workings'!$D$12,"Exceeded Cap",IF((SUMIFS('Sch A. Input'!H861:CJ861,'Sch A. Input'!$H$14:$CJ$14,"Total",'Sch A. Input'!$H$13:$CJ$13,"&lt;="&amp;$O$7))&gt;'Sch D. Workings'!$D$12,MIN('Sch D. Workings'!T1870,'Sch D. Workings'!$D$12-H869),'Sch D. Workings'!T1870))))</f>
        <v>0</v>
      </c>
      <c r="O869" s="221">
        <f>'Sch D. Workings'!Y1870</f>
        <v>0</v>
      </c>
      <c r="P869" s="82">
        <f>IFERROR(LOOKUP('Sch D. Workings'!V1870,$C$10:$C$14,$B$10:$B$14),0)</f>
        <v>0</v>
      </c>
      <c r="Q869" s="99">
        <f>COUNTIFS('Sch D. Workings'!V1870,"&gt;"&amp;$D$14)</f>
        <v>0</v>
      </c>
      <c r="R869" s="85"/>
      <c r="S869" s="78">
        <f>'Sch D. Workings'!AA1870</f>
        <v>0</v>
      </c>
      <c r="T869" s="309">
        <f>IF(OR('Sch D. Workings'!D863="",$D$7&lt;=O$7,S869=0),0,IF(OR(N869="Exceeded Cap",SUM(H869,N869)='Sch D. Workings'!$D$12),"Exceeded cap",IF((SUMIFS('Sch A. Input'!H861:CJ861,'Sch A. Input'!$H$14:$CJ$14,"Total",'Sch A. Input'!$H$13:$CJ$13,"&lt;="&amp;$U$7))&gt;'Sch D. Workings'!$D$12,MIN('Sch D. Workings'!AD1870,'Sch D. Workings'!$D$12-N869-H869),'Sch D. Workings'!AD1870)))</f>
        <v>0</v>
      </c>
      <c r="U869" s="221">
        <f>'Sch D. Workings'!AI1870</f>
        <v>0</v>
      </c>
      <c r="V869" s="82">
        <f>IFERROR(LOOKUP('Sch D. Workings'!AF1870,$C$10:$C$14,$B$10:$B$14),0)</f>
        <v>0</v>
      </c>
      <c r="W869" s="99">
        <f>COUNTIFS('Sch D. Workings'!AF1870,"&gt;"&amp;$D$14)</f>
        <v>0</v>
      </c>
      <c r="X869" s="85"/>
      <c r="Y869" s="78">
        <f>'Sch D. Workings'!AK1870</f>
        <v>0</v>
      </c>
      <c r="Z869" s="309">
        <f>IF(OR('Sch D. Workings'!D863="",$D$7&lt;=U$7,Y869=0),0,IF(OR(T869="Exceeded Cap",N869="Exceeded Cap",SUM(H869,N869,T869)='Sch D. Workings'!$D$12),"Exceeded Cap",IF((SUMIFS('Sch A. Input'!H861:CJ861,'Sch A. Input'!$H$14:$CJ$14,"Total",'Sch A. Input'!$H$13:$CJ$13,"&lt;="&amp;$AA$7))&gt;'Sch D. Workings'!$D$12,MIN('Sch D. Workings'!AN1870,'Sch D. Workings'!$D$12-N869-T869-H869),'Sch D. Workings'!AN1870)))</f>
        <v>0</v>
      </c>
      <c r="AA869" s="221">
        <f>'Sch D. Workings'!AS1870</f>
        <v>0</v>
      </c>
      <c r="AB869" s="82">
        <f>IFERROR(LOOKUP('Sch D. Workings'!AP1870,$C$10:$C$14,$B$10:$B$14),0)</f>
        <v>0</v>
      </c>
      <c r="AC869" s="99">
        <f>COUNTIFS('Sch D. Workings'!AP1870,"&gt;"&amp;$D$14)</f>
        <v>0</v>
      </c>
    </row>
    <row r="870" spans="3:29" x14ac:dyDescent="0.35">
      <c r="C870" s="81" t="str">
        <f>IF('Sch A. Input'!B862="","",'Sch A. Input'!B862)</f>
        <v/>
      </c>
      <c r="D870" s="81" t="str">
        <f>IF('Sch A. Input'!C862="","",'Sch A. Input'!C862)</f>
        <v/>
      </c>
      <c r="E870" s="85"/>
      <c r="F870" s="85"/>
      <c r="G870" s="99">
        <f>'Sch D. Workings'!G1871</f>
        <v>0</v>
      </c>
      <c r="H870" s="310">
        <f>IF(OR('Sch D. Workings'!D864="",G870=0),0,(IF((SUMIFS('Sch A. Input'!H862:CJ862,'Sch A. Input'!$H$14:$CJ$14,"Total",'Sch A. Input'!$H$13:$CJ$13,"&lt;="&amp;$I$7))&gt;'Sch D. Workings'!$D$12,MIN('Sch D. Workings'!J1871,'Sch D. Workings'!$D$12),'Sch D. Workings'!J1871)))</f>
        <v>0</v>
      </c>
      <c r="I870" s="221">
        <f>'Sch D. Workings'!O1871</f>
        <v>0</v>
      </c>
      <c r="J870" s="82">
        <f>IFERROR(LOOKUP('Sch D. Workings'!L1871,$C$10:$C$14,$B$10:$B$14),0)</f>
        <v>0</v>
      </c>
      <c r="K870" s="99">
        <f>COUNTIFS('Sch D. Workings'!L1871,"&gt;"&amp;$D$14)</f>
        <v>0</v>
      </c>
      <c r="L870" s="300"/>
      <c r="M870" s="78">
        <f>'Sch D. Workings'!Q1871</f>
        <v>0</v>
      </c>
      <c r="N870" s="309">
        <f>IF(OR('Sch D. Workings'!D864="",$D$7&lt;=I$7,M870=0),0,(IF(H870='Sch D. Workings'!$D$12,"Exceeded Cap",IF((SUMIFS('Sch A. Input'!H862:CJ862,'Sch A. Input'!$H$14:$CJ$14,"Total",'Sch A. Input'!$H$13:$CJ$13,"&lt;="&amp;$O$7))&gt;'Sch D. Workings'!$D$12,MIN('Sch D. Workings'!T1871,'Sch D. Workings'!$D$12-H870),'Sch D. Workings'!T1871))))</f>
        <v>0</v>
      </c>
      <c r="O870" s="221">
        <f>'Sch D. Workings'!Y1871</f>
        <v>0</v>
      </c>
      <c r="P870" s="82">
        <f>IFERROR(LOOKUP('Sch D. Workings'!V1871,$C$10:$C$14,$B$10:$B$14),0)</f>
        <v>0</v>
      </c>
      <c r="Q870" s="99">
        <f>COUNTIFS('Sch D. Workings'!V1871,"&gt;"&amp;$D$14)</f>
        <v>0</v>
      </c>
      <c r="R870" s="85"/>
      <c r="S870" s="78">
        <f>'Sch D. Workings'!AA1871</f>
        <v>0</v>
      </c>
      <c r="T870" s="309">
        <f>IF(OR('Sch D. Workings'!D864="",$D$7&lt;=O$7,S870=0),0,IF(OR(N870="Exceeded Cap",SUM(H870,N870)='Sch D. Workings'!$D$12),"Exceeded cap",IF((SUMIFS('Sch A. Input'!H862:CJ862,'Sch A. Input'!$H$14:$CJ$14,"Total",'Sch A. Input'!$H$13:$CJ$13,"&lt;="&amp;$U$7))&gt;'Sch D. Workings'!$D$12,MIN('Sch D. Workings'!AD1871,'Sch D. Workings'!$D$12-N870-H870),'Sch D. Workings'!AD1871)))</f>
        <v>0</v>
      </c>
      <c r="U870" s="221">
        <f>'Sch D. Workings'!AI1871</f>
        <v>0</v>
      </c>
      <c r="V870" s="82">
        <f>IFERROR(LOOKUP('Sch D. Workings'!AF1871,$C$10:$C$14,$B$10:$B$14),0)</f>
        <v>0</v>
      </c>
      <c r="W870" s="99">
        <f>COUNTIFS('Sch D. Workings'!AF1871,"&gt;"&amp;$D$14)</f>
        <v>0</v>
      </c>
      <c r="X870" s="85"/>
      <c r="Y870" s="78">
        <f>'Sch D. Workings'!AK1871</f>
        <v>0</v>
      </c>
      <c r="Z870" s="309">
        <f>IF(OR('Sch D. Workings'!D864="",$D$7&lt;=U$7,Y870=0),0,IF(OR(T870="Exceeded Cap",N870="Exceeded Cap",SUM(H870,N870,T870)='Sch D. Workings'!$D$12),"Exceeded Cap",IF((SUMIFS('Sch A. Input'!H862:CJ862,'Sch A. Input'!$H$14:$CJ$14,"Total",'Sch A. Input'!$H$13:$CJ$13,"&lt;="&amp;$AA$7))&gt;'Sch D. Workings'!$D$12,MIN('Sch D. Workings'!AN1871,'Sch D. Workings'!$D$12-N870-T870-H870),'Sch D. Workings'!AN1871)))</f>
        <v>0</v>
      </c>
      <c r="AA870" s="221">
        <f>'Sch D. Workings'!AS1871</f>
        <v>0</v>
      </c>
      <c r="AB870" s="82">
        <f>IFERROR(LOOKUP('Sch D. Workings'!AP1871,$C$10:$C$14,$B$10:$B$14),0)</f>
        <v>0</v>
      </c>
      <c r="AC870" s="99">
        <f>COUNTIFS('Sch D. Workings'!AP1871,"&gt;"&amp;$D$14)</f>
        <v>0</v>
      </c>
    </row>
    <row r="871" spans="3:29" x14ac:dyDescent="0.35">
      <c r="C871" s="81" t="str">
        <f>IF('Sch A. Input'!B863="","",'Sch A. Input'!B863)</f>
        <v/>
      </c>
      <c r="D871" s="81" t="str">
        <f>IF('Sch A. Input'!C863="","",'Sch A. Input'!C863)</f>
        <v/>
      </c>
      <c r="E871" s="85"/>
      <c r="F871" s="85"/>
      <c r="G871" s="99">
        <f>'Sch D. Workings'!G1872</f>
        <v>0</v>
      </c>
      <c r="H871" s="310">
        <f>IF(OR('Sch D. Workings'!D865="",G871=0),0,(IF((SUMIFS('Sch A. Input'!H863:CJ863,'Sch A. Input'!$H$14:$CJ$14,"Total",'Sch A. Input'!$H$13:$CJ$13,"&lt;="&amp;$I$7))&gt;'Sch D. Workings'!$D$12,MIN('Sch D. Workings'!J1872,'Sch D. Workings'!$D$12),'Sch D. Workings'!J1872)))</f>
        <v>0</v>
      </c>
      <c r="I871" s="221">
        <f>'Sch D. Workings'!O1872</f>
        <v>0</v>
      </c>
      <c r="J871" s="82">
        <f>IFERROR(LOOKUP('Sch D. Workings'!L1872,$C$10:$C$14,$B$10:$B$14),0)</f>
        <v>0</v>
      </c>
      <c r="K871" s="99">
        <f>COUNTIFS('Sch D. Workings'!L1872,"&gt;"&amp;$D$14)</f>
        <v>0</v>
      </c>
      <c r="L871" s="300"/>
      <c r="M871" s="78">
        <f>'Sch D. Workings'!Q1872</f>
        <v>0</v>
      </c>
      <c r="N871" s="309">
        <f>IF(OR('Sch D. Workings'!D865="",$D$7&lt;=I$7,M871=0),0,(IF(H871='Sch D. Workings'!$D$12,"Exceeded Cap",IF((SUMIFS('Sch A. Input'!H863:CJ863,'Sch A. Input'!$H$14:$CJ$14,"Total",'Sch A. Input'!$H$13:$CJ$13,"&lt;="&amp;$O$7))&gt;'Sch D. Workings'!$D$12,MIN('Sch D. Workings'!T1872,'Sch D. Workings'!$D$12-H871),'Sch D. Workings'!T1872))))</f>
        <v>0</v>
      </c>
      <c r="O871" s="221">
        <f>'Sch D. Workings'!Y1872</f>
        <v>0</v>
      </c>
      <c r="P871" s="82">
        <f>IFERROR(LOOKUP('Sch D. Workings'!V1872,$C$10:$C$14,$B$10:$B$14),0)</f>
        <v>0</v>
      </c>
      <c r="Q871" s="99">
        <f>COUNTIFS('Sch D. Workings'!V1872,"&gt;"&amp;$D$14)</f>
        <v>0</v>
      </c>
      <c r="R871" s="85"/>
      <c r="S871" s="78">
        <f>'Sch D. Workings'!AA1872</f>
        <v>0</v>
      </c>
      <c r="T871" s="309">
        <f>IF(OR('Sch D. Workings'!D865="",$D$7&lt;=O$7,S871=0),0,IF(OR(N871="Exceeded Cap",SUM(H871,N871)='Sch D. Workings'!$D$12),"Exceeded cap",IF((SUMIFS('Sch A. Input'!H863:CJ863,'Sch A. Input'!$H$14:$CJ$14,"Total",'Sch A. Input'!$H$13:$CJ$13,"&lt;="&amp;$U$7))&gt;'Sch D. Workings'!$D$12,MIN('Sch D. Workings'!AD1872,'Sch D. Workings'!$D$12-N871-H871),'Sch D. Workings'!AD1872)))</f>
        <v>0</v>
      </c>
      <c r="U871" s="221">
        <f>'Sch D. Workings'!AI1872</f>
        <v>0</v>
      </c>
      <c r="V871" s="82">
        <f>IFERROR(LOOKUP('Sch D. Workings'!AF1872,$C$10:$C$14,$B$10:$B$14),0)</f>
        <v>0</v>
      </c>
      <c r="W871" s="99">
        <f>COUNTIFS('Sch D. Workings'!AF1872,"&gt;"&amp;$D$14)</f>
        <v>0</v>
      </c>
      <c r="X871" s="85"/>
      <c r="Y871" s="78">
        <f>'Sch D. Workings'!AK1872</f>
        <v>0</v>
      </c>
      <c r="Z871" s="309">
        <f>IF(OR('Sch D. Workings'!D865="",$D$7&lt;=U$7,Y871=0),0,IF(OR(T871="Exceeded Cap",N871="Exceeded Cap",SUM(H871,N871,T871)='Sch D. Workings'!$D$12),"Exceeded Cap",IF((SUMIFS('Sch A. Input'!H863:CJ863,'Sch A. Input'!$H$14:$CJ$14,"Total",'Sch A. Input'!$H$13:$CJ$13,"&lt;="&amp;$AA$7))&gt;'Sch D. Workings'!$D$12,MIN('Sch D. Workings'!AN1872,'Sch D. Workings'!$D$12-N871-T871-H871),'Sch D. Workings'!AN1872)))</f>
        <v>0</v>
      </c>
      <c r="AA871" s="221">
        <f>'Sch D. Workings'!AS1872</f>
        <v>0</v>
      </c>
      <c r="AB871" s="82">
        <f>IFERROR(LOOKUP('Sch D. Workings'!AP1872,$C$10:$C$14,$B$10:$B$14),0)</f>
        <v>0</v>
      </c>
      <c r="AC871" s="99">
        <f>COUNTIFS('Sch D. Workings'!AP1872,"&gt;"&amp;$D$14)</f>
        <v>0</v>
      </c>
    </row>
    <row r="872" spans="3:29" x14ac:dyDescent="0.35">
      <c r="C872" s="81" t="str">
        <f>IF('Sch A. Input'!B864="","",'Sch A. Input'!B864)</f>
        <v/>
      </c>
      <c r="D872" s="81" t="str">
        <f>IF('Sch A. Input'!C864="","",'Sch A. Input'!C864)</f>
        <v/>
      </c>
      <c r="E872" s="85"/>
      <c r="F872" s="85"/>
      <c r="G872" s="99">
        <f>'Sch D. Workings'!G1873</f>
        <v>0</v>
      </c>
      <c r="H872" s="310">
        <f>IF(OR('Sch D. Workings'!D866="",G872=0),0,(IF((SUMIFS('Sch A. Input'!H864:CJ864,'Sch A. Input'!$H$14:$CJ$14,"Total",'Sch A. Input'!$H$13:$CJ$13,"&lt;="&amp;$I$7))&gt;'Sch D. Workings'!$D$12,MIN('Sch D. Workings'!J1873,'Sch D. Workings'!$D$12),'Sch D. Workings'!J1873)))</f>
        <v>0</v>
      </c>
      <c r="I872" s="221">
        <f>'Sch D. Workings'!O1873</f>
        <v>0</v>
      </c>
      <c r="J872" s="82">
        <f>IFERROR(LOOKUP('Sch D. Workings'!L1873,$C$10:$C$14,$B$10:$B$14),0)</f>
        <v>0</v>
      </c>
      <c r="K872" s="99">
        <f>COUNTIFS('Sch D. Workings'!L1873,"&gt;"&amp;$D$14)</f>
        <v>0</v>
      </c>
      <c r="L872" s="300"/>
      <c r="M872" s="78">
        <f>'Sch D. Workings'!Q1873</f>
        <v>0</v>
      </c>
      <c r="N872" s="309">
        <f>IF(OR('Sch D. Workings'!D866="",$D$7&lt;=I$7,M872=0),0,(IF(H872='Sch D. Workings'!$D$12,"Exceeded Cap",IF((SUMIFS('Sch A. Input'!H864:CJ864,'Sch A. Input'!$H$14:$CJ$14,"Total",'Sch A. Input'!$H$13:$CJ$13,"&lt;="&amp;$O$7))&gt;'Sch D. Workings'!$D$12,MIN('Sch D. Workings'!T1873,'Sch D. Workings'!$D$12-H872),'Sch D. Workings'!T1873))))</f>
        <v>0</v>
      </c>
      <c r="O872" s="221">
        <f>'Sch D. Workings'!Y1873</f>
        <v>0</v>
      </c>
      <c r="P872" s="82">
        <f>IFERROR(LOOKUP('Sch D. Workings'!V1873,$C$10:$C$14,$B$10:$B$14),0)</f>
        <v>0</v>
      </c>
      <c r="Q872" s="99">
        <f>COUNTIFS('Sch D. Workings'!V1873,"&gt;"&amp;$D$14)</f>
        <v>0</v>
      </c>
      <c r="R872" s="85"/>
      <c r="S872" s="78">
        <f>'Sch D. Workings'!AA1873</f>
        <v>0</v>
      </c>
      <c r="T872" s="309">
        <f>IF(OR('Sch D. Workings'!D866="",$D$7&lt;=O$7,S872=0),0,IF(OR(N872="Exceeded Cap",SUM(H872,N872)='Sch D. Workings'!$D$12),"Exceeded cap",IF((SUMIFS('Sch A. Input'!H864:CJ864,'Sch A. Input'!$H$14:$CJ$14,"Total",'Sch A. Input'!$H$13:$CJ$13,"&lt;="&amp;$U$7))&gt;'Sch D. Workings'!$D$12,MIN('Sch D. Workings'!AD1873,'Sch D. Workings'!$D$12-N872-H872),'Sch D. Workings'!AD1873)))</f>
        <v>0</v>
      </c>
      <c r="U872" s="221">
        <f>'Sch D. Workings'!AI1873</f>
        <v>0</v>
      </c>
      <c r="V872" s="82">
        <f>IFERROR(LOOKUP('Sch D. Workings'!AF1873,$C$10:$C$14,$B$10:$B$14),0)</f>
        <v>0</v>
      </c>
      <c r="W872" s="99">
        <f>COUNTIFS('Sch D. Workings'!AF1873,"&gt;"&amp;$D$14)</f>
        <v>0</v>
      </c>
      <c r="X872" s="85"/>
      <c r="Y872" s="78">
        <f>'Sch D. Workings'!AK1873</f>
        <v>0</v>
      </c>
      <c r="Z872" s="309">
        <f>IF(OR('Sch D. Workings'!D866="",$D$7&lt;=U$7,Y872=0),0,IF(OR(T872="Exceeded Cap",N872="Exceeded Cap",SUM(H872,N872,T872)='Sch D. Workings'!$D$12),"Exceeded Cap",IF((SUMIFS('Sch A. Input'!H864:CJ864,'Sch A. Input'!$H$14:$CJ$14,"Total",'Sch A. Input'!$H$13:$CJ$13,"&lt;="&amp;$AA$7))&gt;'Sch D. Workings'!$D$12,MIN('Sch D. Workings'!AN1873,'Sch D. Workings'!$D$12-N872-T872-H872),'Sch D. Workings'!AN1873)))</f>
        <v>0</v>
      </c>
      <c r="AA872" s="221">
        <f>'Sch D. Workings'!AS1873</f>
        <v>0</v>
      </c>
      <c r="AB872" s="82">
        <f>IFERROR(LOOKUP('Sch D. Workings'!AP1873,$C$10:$C$14,$B$10:$B$14),0)</f>
        <v>0</v>
      </c>
      <c r="AC872" s="99">
        <f>COUNTIFS('Sch D. Workings'!AP1873,"&gt;"&amp;$D$14)</f>
        <v>0</v>
      </c>
    </row>
    <row r="873" spans="3:29" x14ac:dyDescent="0.35">
      <c r="C873" s="81" t="str">
        <f>IF('Sch A. Input'!B865="","",'Sch A. Input'!B865)</f>
        <v/>
      </c>
      <c r="D873" s="81" t="str">
        <f>IF('Sch A. Input'!C865="","",'Sch A. Input'!C865)</f>
        <v/>
      </c>
      <c r="E873" s="85"/>
      <c r="F873" s="85"/>
      <c r="G873" s="99">
        <f>'Sch D. Workings'!G1874</f>
        <v>0</v>
      </c>
      <c r="H873" s="310">
        <f>IF(OR('Sch D. Workings'!D867="",G873=0),0,(IF((SUMIFS('Sch A. Input'!H865:CJ865,'Sch A. Input'!$H$14:$CJ$14,"Total",'Sch A. Input'!$H$13:$CJ$13,"&lt;="&amp;$I$7))&gt;'Sch D. Workings'!$D$12,MIN('Sch D. Workings'!J1874,'Sch D. Workings'!$D$12),'Sch D. Workings'!J1874)))</f>
        <v>0</v>
      </c>
      <c r="I873" s="221">
        <f>'Sch D. Workings'!O1874</f>
        <v>0</v>
      </c>
      <c r="J873" s="82">
        <f>IFERROR(LOOKUP('Sch D. Workings'!L1874,$C$10:$C$14,$B$10:$B$14),0)</f>
        <v>0</v>
      </c>
      <c r="K873" s="99">
        <f>COUNTIFS('Sch D. Workings'!L1874,"&gt;"&amp;$D$14)</f>
        <v>0</v>
      </c>
      <c r="L873" s="300"/>
      <c r="M873" s="78">
        <f>'Sch D. Workings'!Q1874</f>
        <v>0</v>
      </c>
      <c r="N873" s="309">
        <f>IF(OR('Sch D. Workings'!D867="",$D$7&lt;=I$7,M873=0),0,(IF(H873='Sch D. Workings'!$D$12,"Exceeded Cap",IF((SUMIFS('Sch A. Input'!H865:CJ865,'Sch A. Input'!$H$14:$CJ$14,"Total",'Sch A. Input'!$H$13:$CJ$13,"&lt;="&amp;$O$7))&gt;'Sch D. Workings'!$D$12,MIN('Sch D. Workings'!T1874,'Sch D. Workings'!$D$12-H873),'Sch D. Workings'!T1874))))</f>
        <v>0</v>
      </c>
      <c r="O873" s="221">
        <f>'Sch D. Workings'!Y1874</f>
        <v>0</v>
      </c>
      <c r="P873" s="82">
        <f>IFERROR(LOOKUP('Sch D. Workings'!V1874,$C$10:$C$14,$B$10:$B$14),0)</f>
        <v>0</v>
      </c>
      <c r="Q873" s="99">
        <f>COUNTIFS('Sch D. Workings'!V1874,"&gt;"&amp;$D$14)</f>
        <v>0</v>
      </c>
      <c r="R873" s="85"/>
      <c r="S873" s="78">
        <f>'Sch D. Workings'!AA1874</f>
        <v>0</v>
      </c>
      <c r="T873" s="309">
        <f>IF(OR('Sch D. Workings'!D867="",$D$7&lt;=O$7,S873=0),0,IF(OR(N873="Exceeded Cap",SUM(H873,N873)='Sch D. Workings'!$D$12),"Exceeded cap",IF((SUMIFS('Sch A. Input'!H865:CJ865,'Sch A. Input'!$H$14:$CJ$14,"Total",'Sch A. Input'!$H$13:$CJ$13,"&lt;="&amp;$U$7))&gt;'Sch D. Workings'!$D$12,MIN('Sch D. Workings'!AD1874,'Sch D. Workings'!$D$12-N873-H873),'Sch D. Workings'!AD1874)))</f>
        <v>0</v>
      </c>
      <c r="U873" s="221">
        <f>'Sch D. Workings'!AI1874</f>
        <v>0</v>
      </c>
      <c r="V873" s="82">
        <f>IFERROR(LOOKUP('Sch D. Workings'!AF1874,$C$10:$C$14,$B$10:$B$14),0)</f>
        <v>0</v>
      </c>
      <c r="W873" s="99">
        <f>COUNTIFS('Sch D. Workings'!AF1874,"&gt;"&amp;$D$14)</f>
        <v>0</v>
      </c>
      <c r="X873" s="85"/>
      <c r="Y873" s="78">
        <f>'Sch D. Workings'!AK1874</f>
        <v>0</v>
      </c>
      <c r="Z873" s="309">
        <f>IF(OR('Sch D. Workings'!D867="",$D$7&lt;=U$7,Y873=0),0,IF(OR(T873="Exceeded Cap",N873="Exceeded Cap",SUM(H873,N873,T873)='Sch D. Workings'!$D$12),"Exceeded Cap",IF((SUMIFS('Sch A. Input'!H865:CJ865,'Sch A. Input'!$H$14:$CJ$14,"Total",'Sch A. Input'!$H$13:$CJ$13,"&lt;="&amp;$AA$7))&gt;'Sch D. Workings'!$D$12,MIN('Sch D. Workings'!AN1874,'Sch D. Workings'!$D$12-N873-T873-H873),'Sch D. Workings'!AN1874)))</f>
        <v>0</v>
      </c>
      <c r="AA873" s="221">
        <f>'Sch D. Workings'!AS1874</f>
        <v>0</v>
      </c>
      <c r="AB873" s="82">
        <f>IFERROR(LOOKUP('Sch D. Workings'!AP1874,$C$10:$C$14,$B$10:$B$14),0)</f>
        <v>0</v>
      </c>
      <c r="AC873" s="99">
        <f>COUNTIFS('Sch D. Workings'!AP1874,"&gt;"&amp;$D$14)</f>
        <v>0</v>
      </c>
    </row>
    <row r="874" spans="3:29" x14ac:dyDescent="0.35">
      <c r="C874" s="81" t="str">
        <f>IF('Sch A. Input'!B866="","",'Sch A. Input'!B866)</f>
        <v/>
      </c>
      <c r="D874" s="81" t="str">
        <f>IF('Sch A. Input'!C866="","",'Sch A. Input'!C866)</f>
        <v/>
      </c>
      <c r="E874" s="85"/>
      <c r="F874" s="85"/>
      <c r="G874" s="99">
        <f>'Sch D. Workings'!G1875</f>
        <v>0</v>
      </c>
      <c r="H874" s="310">
        <f>IF(OR('Sch D. Workings'!D868="",G874=0),0,(IF((SUMIFS('Sch A. Input'!H866:CJ866,'Sch A. Input'!$H$14:$CJ$14,"Total",'Sch A. Input'!$H$13:$CJ$13,"&lt;="&amp;$I$7))&gt;'Sch D. Workings'!$D$12,MIN('Sch D. Workings'!J1875,'Sch D. Workings'!$D$12),'Sch D. Workings'!J1875)))</f>
        <v>0</v>
      </c>
      <c r="I874" s="221">
        <f>'Sch D. Workings'!O1875</f>
        <v>0</v>
      </c>
      <c r="J874" s="82">
        <f>IFERROR(LOOKUP('Sch D. Workings'!L1875,$C$10:$C$14,$B$10:$B$14),0)</f>
        <v>0</v>
      </c>
      <c r="K874" s="99">
        <f>COUNTIFS('Sch D. Workings'!L1875,"&gt;"&amp;$D$14)</f>
        <v>0</v>
      </c>
      <c r="L874" s="300"/>
      <c r="M874" s="78">
        <f>'Sch D. Workings'!Q1875</f>
        <v>0</v>
      </c>
      <c r="N874" s="309">
        <f>IF(OR('Sch D. Workings'!D868="",$D$7&lt;=I$7,M874=0),0,(IF(H874='Sch D. Workings'!$D$12,"Exceeded Cap",IF((SUMIFS('Sch A. Input'!H866:CJ866,'Sch A. Input'!$H$14:$CJ$14,"Total",'Sch A. Input'!$H$13:$CJ$13,"&lt;="&amp;$O$7))&gt;'Sch D. Workings'!$D$12,MIN('Sch D. Workings'!T1875,'Sch D. Workings'!$D$12-H874),'Sch D. Workings'!T1875))))</f>
        <v>0</v>
      </c>
      <c r="O874" s="221">
        <f>'Sch D. Workings'!Y1875</f>
        <v>0</v>
      </c>
      <c r="P874" s="82">
        <f>IFERROR(LOOKUP('Sch D. Workings'!V1875,$C$10:$C$14,$B$10:$B$14),0)</f>
        <v>0</v>
      </c>
      <c r="Q874" s="99">
        <f>COUNTIFS('Sch D. Workings'!V1875,"&gt;"&amp;$D$14)</f>
        <v>0</v>
      </c>
      <c r="R874" s="85"/>
      <c r="S874" s="78">
        <f>'Sch D. Workings'!AA1875</f>
        <v>0</v>
      </c>
      <c r="T874" s="309">
        <f>IF(OR('Sch D. Workings'!D868="",$D$7&lt;=O$7,S874=0),0,IF(OR(N874="Exceeded Cap",SUM(H874,N874)='Sch D. Workings'!$D$12),"Exceeded cap",IF((SUMIFS('Sch A. Input'!H866:CJ866,'Sch A. Input'!$H$14:$CJ$14,"Total",'Sch A. Input'!$H$13:$CJ$13,"&lt;="&amp;$U$7))&gt;'Sch D. Workings'!$D$12,MIN('Sch D. Workings'!AD1875,'Sch D. Workings'!$D$12-N874-H874),'Sch D. Workings'!AD1875)))</f>
        <v>0</v>
      </c>
      <c r="U874" s="221">
        <f>'Sch D. Workings'!AI1875</f>
        <v>0</v>
      </c>
      <c r="V874" s="82">
        <f>IFERROR(LOOKUP('Sch D. Workings'!AF1875,$C$10:$C$14,$B$10:$B$14),0)</f>
        <v>0</v>
      </c>
      <c r="W874" s="99">
        <f>COUNTIFS('Sch D. Workings'!AF1875,"&gt;"&amp;$D$14)</f>
        <v>0</v>
      </c>
      <c r="X874" s="85"/>
      <c r="Y874" s="78">
        <f>'Sch D. Workings'!AK1875</f>
        <v>0</v>
      </c>
      <c r="Z874" s="309">
        <f>IF(OR('Sch D. Workings'!D868="",$D$7&lt;=U$7,Y874=0),0,IF(OR(T874="Exceeded Cap",N874="Exceeded Cap",SUM(H874,N874,T874)='Sch D. Workings'!$D$12),"Exceeded Cap",IF((SUMIFS('Sch A. Input'!H866:CJ866,'Sch A. Input'!$H$14:$CJ$14,"Total",'Sch A. Input'!$H$13:$CJ$13,"&lt;="&amp;$AA$7))&gt;'Sch D. Workings'!$D$12,MIN('Sch D. Workings'!AN1875,'Sch D. Workings'!$D$12-N874-T874-H874),'Sch D. Workings'!AN1875)))</f>
        <v>0</v>
      </c>
      <c r="AA874" s="221">
        <f>'Sch D. Workings'!AS1875</f>
        <v>0</v>
      </c>
      <c r="AB874" s="82">
        <f>IFERROR(LOOKUP('Sch D. Workings'!AP1875,$C$10:$C$14,$B$10:$B$14),0)</f>
        <v>0</v>
      </c>
      <c r="AC874" s="99">
        <f>COUNTIFS('Sch D. Workings'!AP1875,"&gt;"&amp;$D$14)</f>
        <v>0</v>
      </c>
    </row>
    <row r="875" spans="3:29" x14ac:dyDescent="0.35">
      <c r="C875" s="81" t="str">
        <f>IF('Sch A. Input'!B867="","",'Sch A. Input'!B867)</f>
        <v/>
      </c>
      <c r="D875" s="81" t="str">
        <f>IF('Sch A. Input'!C867="","",'Sch A. Input'!C867)</f>
        <v/>
      </c>
      <c r="E875" s="85"/>
      <c r="F875" s="85"/>
      <c r="G875" s="99">
        <f>'Sch D. Workings'!G1876</f>
        <v>0</v>
      </c>
      <c r="H875" s="310">
        <f>IF(OR('Sch D. Workings'!D869="",G875=0),0,(IF((SUMIFS('Sch A. Input'!H867:CJ867,'Sch A. Input'!$H$14:$CJ$14,"Total",'Sch A. Input'!$H$13:$CJ$13,"&lt;="&amp;$I$7))&gt;'Sch D. Workings'!$D$12,MIN('Sch D. Workings'!J1876,'Sch D. Workings'!$D$12),'Sch D. Workings'!J1876)))</f>
        <v>0</v>
      </c>
      <c r="I875" s="221">
        <f>'Sch D. Workings'!O1876</f>
        <v>0</v>
      </c>
      <c r="J875" s="82">
        <f>IFERROR(LOOKUP('Sch D. Workings'!L1876,$C$10:$C$14,$B$10:$B$14),0)</f>
        <v>0</v>
      </c>
      <c r="K875" s="99">
        <f>COUNTIFS('Sch D. Workings'!L1876,"&gt;"&amp;$D$14)</f>
        <v>0</v>
      </c>
      <c r="L875" s="300"/>
      <c r="M875" s="78">
        <f>'Sch D. Workings'!Q1876</f>
        <v>0</v>
      </c>
      <c r="N875" s="309">
        <f>IF(OR('Sch D. Workings'!D869="",$D$7&lt;=I$7,M875=0),0,(IF(H875='Sch D. Workings'!$D$12,"Exceeded Cap",IF((SUMIFS('Sch A. Input'!H867:CJ867,'Sch A. Input'!$H$14:$CJ$14,"Total",'Sch A. Input'!$H$13:$CJ$13,"&lt;="&amp;$O$7))&gt;'Sch D. Workings'!$D$12,MIN('Sch D. Workings'!T1876,'Sch D. Workings'!$D$12-H875),'Sch D. Workings'!T1876))))</f>
        <v>0</v>
      </c>
      <c r="O875" s="221">
        <f>'Sch D. Workings'!Y1876</f>
        <v>0</v>
      </c>
      <c r="P875" s="82">
        <f>IFERROR(LOOKUP('Sch D. Workings'!V1876,$C$10:$C$14,$B$10:$B$14),0)</f>
        <v>0</v>
      </c>
      <c r="Q875" s="99">
        <f>COUNTIFS('Sch D. Workings'!V1876,"&gt;"&amp;$D$14)</f>
        <v>0</v>
      </c>
      <c r="R875" s="85"/>
      <c r="S875" s="78">
        <f>'Sch D. Workings'!AA1876</f>
        <v>0</v>
      </c>
      <c r="T875" s="309">
        <f>IF(OR('Sch D. Workings'!D869="",$D$7&lt;=O$7,S875=0),0,IF(OR(N875="Exceeded Cap",SUM(H875,N875)='Sch D. Workings'!$D$12),"Exceeded cap",IF((SUMIFS('Sch A. Input'!H867:CJ867,'Sch A. Input'!$H$14:$CJ$14,"Total",'Sch A. Input'!$H$13:$CJ$13,"&lt;="&amp;$U$7))&gt;'Sch D. Workings'!$D$12,MIN('Sch D. Workings'!AD1876,'Sch D. Workings'!$D$12-N875-H875),'Sch D. Workings'!AD1876)))</f>
        <v>0</v>
      </c>
      <c r="U875" s="221">
        <f>'Sch D. Workings'!AI1876</f>
        <v>0</v>
      </c>
      <c r="V875" s="82">
        <f>IFERROR(LOOKUP('Sch D. Workings'!AF1876,$C$10:$C$14,$B$10:$B$14),0)</f>
        <v>0</v>
      </c>
      <c r="W875" s="99">
        <f>COUNTIFS('Sch D. Workings'!AF1876,"&gt;"&amp;$D$14)</f>
        <v>0</v>
      </c>
      <c r="X875" s="85"/>
      <c r="Y875" s="78">
        <f>'Sch D. Workings'!AK1876</f>
        <v>0</v>
      </c>
      <c r="Z875" s="309">
        <f>IF(OR('Sch D. Workings'!D869="",$D$7&lt;=U$7,Y875=0),0,IF(OR(T875="Exceeded Cap",N875="Exceeded Cap",SUM(H875,N875,T875)='Sch D. Workings'!$D$12),"Exceeded Cap",IF((SUMIFS('Sch A. Input'!H867:CJ867,'Sch A. Input'!$H$14:$CJ$14,"Total",'Sch A. Input'!$H$13:$CJ$13,"&lt;="&amp;$AA$7))&gt;'Sch D. Workings'!$D$12,MIN('Sch D. Workings'!AN1876,'Sch D. Workings'!$D$12-N875-T875-H875),'Sch D. Workings'!AN1876)))</f>
        <v>0</v>
      </c>
      <c r="AA875" s="221">
        <f>'Sch D. Workings'!AS1876</f>
        <v>0</v>
      </c>
      <c r="AB875" s="82">
        <f>IFERROR(LOOKUP('Sch D. Workings'!AP1876,$C$10:$C$14,$B$10:$B$14),0)</f>
        <v>0</v>
      </c>
      <c r="AC875" s="99">
        <f>COUNTIFS('Sch D. Workings'!AP1876,"&gt;"&amp;$D$14)</f>
        <v>0</v>
      </c>
    </row>
    <row r="876" spans="3:29" x14ac:dyDescent="0.35">
      <c r="C876" s="81" t="str">
        <f>IF('Sch A. Input'!B868="","",'Sch A. Input'!B868)</f>
        <v/>
      </c>
      <c r="D876" s="81" t="str">
        <f>IF('Sch A. Input'!C868="","",'Sch A. Input'!C868)</f>
        <v/>
      </c>
      <c r="E876" s="85"/>
      <c r="F876" s="85"/>
      <c r="G876" s="99">
        <f>'Sch D. Workings'!G1877</f>
        <v>0</v>
      </c>
      <c r="H876" s="310">
        <f>IF(OR('Sch D. Workings'!D870="",G876=0),0,(IF((SUMIFS('Sch A. Input'!H868:CJ868,'Sch A. Input'!$H$14:$CJ$14,"Total",'Sch A. Input'!$H$13:$CJ$13,"&lt;="&amp;$I$7))&gt;'Sch D. Workings'!$D$12,MIN('Sch D. Workings'!J1877,'Sch D. Workings'!$D$12),'Sch D. Workings'!J1877)))</f>
        <v>0</v>
      </c>
      <c r="I876" s="221">
        <f>'Sch D. Workings'!O1877</f>
        <v>0</v>
      </c>
      <c r="J876" s="82">
        <f>IFERROR(LOOKUP('Sch D. Workings'!L1877,$C$10:$C$14,$B$10:$B$14),0)</f>
        <v>0</v>
      </c>
      <c r="K876" s="99">
        <f>COUNTIFS('Sch D. Workings'!L1877,"&gt;"&amp;$D$14)</f>
        <v>0</v>
      </c>
      <c r="L876" s="300"/>
      <c r="M876" s="78">
        <f>'Sch D. Workings'!Q1877</f>
        <v>0</v>
      </c>
      <c r="N876" s="309">
        <f>IF(OR('Sch D. Workings'!D870="",$D$7&lt;=I$7,M876=0),0,(IF(H876='Sch D. Workings'!$D$12,"Exceeded Cap",IF((SUMIFS('Sch A. Input'!H868:CJ868,'Sch A. Input'!$H$14:$CJ$14,"Total",'Sch A. Input'!$H$13:$CJ$13,"&lt;="&amp;$O$7))&gt;'Sch D. Workings'!$D$12,MIN('Sch D. Workings'!T1877,'Sch D. Workings'!$D$12-H876),'Sch D. Workings'!T1877))))</f>
        <v>0</v>
      </c>
      <c r="O876" s="221">
        <f>'Sch D. Workings'!Y1877</f>
        <v>0</v>
      </c>
      <c r="P876" s="82">
        <f>IFERROR(LOOKUP('Sch D. Workings'!V1877,$C$10:$C$14,$B$10:$B$14),0)</f>
        <v>0</v>
      </c>
      <c r="Q876" s="99">
        <f>COUNTIFS('Sch D. Workings'!V1877,"&gt;"&amp;$D$14)</f>
        <v>0</v>
      </c>
      <c r="R876" s="85"/>
      <c r="S876" s="78">
        <f>'Sch D. Workings'!AA1877</f>
        <v>0</v>
      </c>
      <c r="T876" s="309">
        <f>IF(OR('Sch D. Workings'!D870="",$D$7&lt;=O$7,S876=0),0,IF(OR(N876="Exceeded Cap",SUM(H876,N876)='Sch D. Workings'!$D$12),"Exceeded cap",IF((SUMIFS('Sch A. Input'!H868:CJ868,'Sch A. Input'!$H$14:$CJ$14,"Total",'Sch A. Input'!$H$13:$CJ$13,"&lt;="&amp;$U$7))&gt;'Sch D. Workings'!$D$12,MIN('Sch D. Workings'!AD1877,'Sch D. Workings'!$D$12-N876-H876),'Sch D. Workings'!AD1877)))</f>
        <v>0</v>
      </c>
      <c r="U876" s="221">
        <f>'Sch D. Workings'!AI1877</f>
        <v>0</v>
      </c>
      <c r="V876" s="82">
        <f>IFERROR(LOOKUP('Sch D. Workings'!AF1877,$C$10:$C$14,$B$10:$B$14),0)</f>
        <v>0</v>
      </c>
      <c r="W876" s="99">
        <f>COUNTIFS('Sch D. Workings'!AF1877,"&gt;"&amp;$D$14)</f>
        <v>0</v>
      </c>
      <c r="X876" s="85"/>
      <c r="Y876" s="78">
        <f>'Sch D. Workings'!AK1877</f>
        <v>0</v>
      </c>
      <c r="Z876" s="309">
        <f>IF(OR('Sch D. Workings'!D870="",$D$7&lt;=U$7,Y876=0),0,IF(OR(T876="Exceeded Cap",N876="Exceeded Cap",SUM(H876,N876,T876)='Sch D. Workings'!$D$12),"Exceeded Cap",IF((SUMIFS('Sch A. Input'!H868:CJ868,'Sch A. Input'!$H$14:$CJ$14,"Total",'Sch A. Input'!$H$13:$CJ$13,"&lt;="&amp;$AA$7))&gt;'Sch D. Workings'!$D$12,MIN('Sch D. Workings'!AN1877,'Sch D. Workings'!$D$12-N876-T876-H876),'Sch D. Workings'!AN1877)))</f>
        <v>0</v>
      </c>
      <c r="AA876" s="221">
        <f>'Sch D. Workings'!AS1877</f>
        <v>0</v>
      </c>
      <c r="AB876" s="82">
        <f>IFERROR(LOOKUP('Sch D. Workings'!AP1877,$C$10:$C$14,$B$10:$B$14),0)</f>
        <v>0</v>
      </c>
      <c r="AC876" s="99">
        <f>COUNTIFS('Sch D. Workings'!AP1877,"&gt;"&amp;$D$14)</f>
        <v>0</v>
      </c>
    </row>
    <row r="877" spans="3:29" x14ac:dyDescent="0.35">
      <c r="C877" s="81" t="str">
        <f>IF('Sch A. Input'!B869="","",'Sch A. Input'!B869)</f>
        <v/>
      </c>
      <c r="D877" s="81" t="str">
        <f>IF('Sch A. Input'!C869="","",'Sch A. Input'!C869)</f>
        <v/>
      </c>
      <c r="E877" s="85"/>
      <c r="F877" s="85"/>
      <c r="G877" s="99">
        <f>'Sch D. Workings'!G1878</f>
        <v>0</v>
      </c>
      <c r="H877" s="310">
        <f>IF(OR('Sch D. Workings'!D871="",G877=0),0,(IF((SUMIFS('Sch A. Input'!H869:CJ869,'Sch A. Input'!$H$14:$CJ$14,"Total",'Sch A. Input'!$H$13:$CJ$13,"&lt;="&amp;$I$7))&gt;'Sch D. Workings'!$D$12,MIN('Sch D. Workings'!J1878,'Sch D. Workings'!$D$12),'Sch D. Workings'!J1878)))</f>
        <v>0</v>
      </c>
      <c r="I877" s="221">
        <f>'Sch D. Workings'!O1878</f>
        <v>0</v>
      </c>
      <c r="J877" s="82">
        <f>IFERROR(LOOKUP('Sch D. Workings'!L1878,$C$10:$C$14,$B$10:$B$14),0)</f>
        <v>0</v>
      </c>
      <c r="K877" s="99">
        <f>COUNTIFS('Sch D. Workings'!L1878,"&gt;"&amp;$D$14)</f>
        <v>0</v>
      </c>
      <c r="L877" s="300"/>
      <c r="M877" s="78">
        <f>'Sch D. Workings'!Q1878</f>
        <v>0</v>
      </c>
      <c r="N877" s="309">
        <f>IF(OR('Sch D. Workings'!D871="",$D$7&lt;=I$7,M877=0),0,(IF(H877='Sch D. Workings'!$D$12,"Exceeded Cap",IF((SUMIFS('Sch A. Input'!H869:CJ869,'Sch A. Input'!$H$14:$CJ$14,"Total",'Sch A. Input'!$H$13:$CJ$13,"&lt;="&amp;$O$7))&gt;'Sch D. Workings'!$D$12,MIN('Sch D. Workings'!T1878,'Sch D. Workings'!$D$12-H877),'Sch D. Workings'!T1878))))</f>
        <v>0</v>
      </c>
      <c r="O877" s="221">
        <f>'Sch D. Workings'!Y1878</f>
        <v>0</v>
      </c>
      <c r="P877" s="82">
        <f>IFERROR(LOOKUP('Sch D. Workings'!V1878,$C$10:$C$14,$B$10:$B$14),0)</f>
        <v>0</v>
      </c>
      <c r="Q877" s="99">
        <f>COUNTIFS('Sch D. Workings'!V1878,"&gt;"&amp;$D$14)</f>
        <v>0</v>
      </c>
      <c r="R877" s="85"/>
      <c r="S877" s="78">
        <f>'Sch D. Workings'!AA1878</f>
        <v>0</v>
      </c>
      <c r="T877" s="309">
        <f>IF(OR('Sch D. Workings'!D871="",$D$7&lt;=O$7,S877=0),0,IF(OR(N877="Exceeded Cap",SUM(H877,N877)='Sch D. Workings'!$D$12),"Exceeded cap",IF((SUMIFS('Sch A. Input'!H869:CJ869,'Sch A. Input'!$H$14:$CJ$14,"Total",'Sch A. Input'!$H$13:$CJ$13,"&lt;="&amp;$U$7))&gt;'Sch D. Workings'!$D$12,MIN('Sch D. Workings'!AD1878,'Sch D. Workings'!$D$12-N877-H877),'Sch D. Workings'!AD1878)))</f>
        <v>0</v>
      </c>
      <c r="U877" s="221">
        <f>'Sch D. Workings'!AI1878</f>
        <v>0</v>
      </c>
      <c r="V877" s="82">
        <f>IFERROR(LOOKUP('Sch D. Workings'!AF1878,$C$10:$C$14,$B$10:$B$14),0)</f>
        <v>0</v>
      </c>
      <c r="W877" s="99">
        <f>COUNTIFS('Sch D. Workings'!AF1878,"&gt;"&amp;$D$14)</f>
        <v>0</v>
      </c>
      <c r="X877" s="85"/>
      <c r="Y877" s="78">
        <f>'Sch D. Workings'!AK1878</f>
        <v>0</v>
      </c>
      <c r="Z877" s="309">
        <f>IF(OR('Sch D. Workings'!D871="",$D$7&lt;=U$7,Y877=0),0,IF(OR(T877="Exceeded Cap",N877="Exceeded Cap",SUM(H877,N877,T877)='Sch D. Workings'!$D$12),"Exceeded Cap",IF((SUMIFS('Sch A. Input'!H869:CJ869,'Sch A. Input'!$H$14:$CJ$14,"Total",'Sch A. Input'!$H$13:$CJ$13,"&lt;="&amp;$AA$7))&gt;'Sch D. Workings'!$D$12,MIN('Sch D. Workings'!AN1878,'Sch D. Workings'!$D$12-N877-T877-H877),'Sch D. Workings'!AN1878)))</f>
        <v>0</v>
      </c>
      <c r="AA877" s="221">
        <f>'Sch D. Workings'!AS1878</f>
        <v>0</v>
      </c>
      <c r="AB877" s="82">
        <f>IFERROR(LOOKUP('Sch D. Workings'!AP1878,$C$10:$C$14,$B$10:$B$14),0)</f>
        <v>0</v>
      </c>
      <c r="AC877" s="99">
        <f>COUNTIFS('Sch D. Workings'!AP1878,"&gt;"&amp;$D$14)</f>
        <v>0</v>
      </c>
    </row>
    <row r="878" spans="3:29" x14ac:dyDescent="0.35">
      <c r="C878" s="81" t="str">
        <f>IF('Sch A. Input'!B870="","",'Sch A. Input'!B870)</f>
        <v/>
      </c>
      <c r="D878" s="81" t="str">
        <f>IF('Sch A. Input'!C870="","",'Sch A. Input'!C870)</f>
        <v/>
      </c>
      <c r="E878" s="85"/>
      <c r="F878" s="85"/>
      <c r="G878" s="99">
        <f>'Sch D. Workings'!G1879</f>
        <v>0</v>
      </c>
      <c r="H878" s="310">
        <f>IF(OR('Sch D. Workings'!D872="",G878=0),0,(IF((SUMIFS('Sch A. Input'!H870:CJ870,'Sch A. Input'!$H$14:$CJ$14,"Total",'Sch A. Input'!$H$13:$CJ$13,"&lt;="&amp;$I$7))&gt;'Sch D. Workings'!$D$12,MIN('Sch D. Workings'!J1879,'Sch D. Workings'!$D$12),'Sch D. Workings'!J1879)))</f>
        <v>0</v>
      </c>
      <c r="I878" s="221">
        <f>'Sch D. Workings'!O1879</f>
        <v>0</v>
      </c>
      <c r="J878" s="82">
        <f>IFERROR(LOOKUP('Sch D. Workings'!L1879,$C$10:$C$14,$B$10:$B$14),0)</f>
        <v>0</v>
      </c>
      <c r="K878" s="99">
        <f>COUNTIFS('Sch D. Workings'!L1879,"&gt;"&amp;$D$14)</f>
        <v>0</v>
      </c>
      <c r="L878" s="300"/>
      <c r="M878" s="78">
        <f>'Sch D. Workings'!Q1879</f>
        <v>0</v>
      </c>
      <c r="N878" s="309">
        <f>IF(OR('Sch D. Workings'!D872="",$D$7&lt;=I$7,M878=0),0,(IF(H878='Sch D. Workings'!$D$12,"Exceeded Cap",IF((SUMIFS('Sch A. Input'!H870:CJ870,'Sch A. Input'!$H$14:$CJ$14,"Total",'Sch A. Input'!$H$13:$CJ$13,"&lt;="&amp;$O$7))&gt;'Sch D. Workings'!$D$12,MIN('Sch D. Workings'!T1879,'Sch D. Workings'!$D$12-H878),'Sch D. Workings'!T1879))))</f>
        <v>0</v>
      </c>
      <c r="O878" s="221">
        <f>'Sch D. Workings'!Y1879</f>
        <v>0</v>
      </c>
      <c r="P878" s="82">
        <f>IFERROR(LOOKUP('Sch D. Workings'!V1879,$C$10:$C$14,$B$10:$B$14),0)</f>
        <v>0</v>
      </c>
      <c r="Q878" s="99">
        <f>COUNTIFS('Sch D. Workings'!V1879,"&gt;"&amp;$D$14)</f>
        <v>0</v>
      </c>
      <c r="R878" s="85"/>
      <c r="S878" s="78">
        <f>'Sch D. Workings'!AA1879</f>
        <v>0</v>
      </c>
      <c r="T878" s="309">
        <f>IF(OR('Sch D. Workings'!D872="",$D$7&lt;=O$7,S878=0),0,IF(OR(N878="Exceeded Cap",SUM(H878,N878)='Sch D. Workings'!$D$12),"Exceeded cap",IF((SUMIFS('Sch A. Input'!H870:CJ870,'Sch A. Input'!$H$14:$CJ$14,"Total",'Sch A. Input'!$H$13:$CJ$13,"&lt;="&amp;$U$7))&gt;'Sch D. Workings'!$D$12,MIN('Sch D. Workings'!AD1879,'Sch D. Workings'!$D$12-N878-H878),'Sch D. Workings'!AD1879)))</f>
        <v>0</v>
      </c>
      <c r="U878" s="221">
        <f>'Sch D. Workings'!AI1879</f>
        <v>0</v>
      </c>
      <c r="V878" s="82">
        <f>IFERROR(LOOKUP('Sch D. Workings'!AF1879,$C$10:$C$14,$B$10:$B$14),0)</f>
        <v>0</v>
      </c>
      <c r="W878" s="99">
        <f>COUNTIFS('Sch D. Workings'!AF1879,"&gt;"&amp;$D$14)</f>
        <v>0</v>
      </c>
      <c r="X878" s="85"/>
      <c r="Y878" s="78">
        <f>'Sch D. Workings'!AK1879</f>
        <v>0</v>
      </c>
      <c r="Z878" s="309">
        <f>IF(OR('Sch D. Workings'!D872="",$D$7&lt;=U$7,Y878=0),0,IF(OR(T878="Exceeded Cap",N878="Exceeded Cap",SUM(H878,N878,T878)='Sch D. Workings'!$D$12),"Exceeded Cap",IF((SUMIFS('Sch A. Input'!H870:CJ870,'Sch A. Input'!$H$14:$CJ$14,"Total",'Sch A. Input'!$H$13:$CJ$13,"&lt;="&amp;$AA$7))&gt;'Sch D. Workings'!$D$12,MIN('Sch D. Workings'!AN1879,'Sch D. Workings'!$D$12-N878-T878-H878),'Sch D. Workings'!AN1879)))</f>
        <v>0</v>
      </c>
      <c r="AA878" s="221">
        <f>'Sch D. Workings'!AS1879</f>
        <v>0</v>
      </c>
      <c r="AB878" s="82">
        <f>IFERROR(LOOKUP('Sch D. Workings'!AP1879,$C$10:$C$14,$B$10:$B$14),0)</f>
        <v>0</v>
      </c>
      <c r="AC878" s="99">
        <f>COUNTIFS('Sch D. Workings'!AP1879,"&gt;"&amp;$D$14)</f>
        <v>0</v>
      </c>
    </row>
    <row r="879" spans="3:29" x14ac:dyDescent="0.35">
      <c r="C879" s="81" t="str">
        <f>IF('Sch A. Input'!B871="","",'Sch A. Input'!B871)</f>
        <v/>
      </c>
      <c r="D879" s="81" t="str">
        <f>IF('Sch A. Input'!C871="","",'Sch A. Input'!C871)</f>
        <v/>
      </c>
      <c r="E879" s="85"/>
      <c r="F879" s="85"/>
      <c r="G879" s="99">
        <f>'Sch D. Workings'!G1880</f>
        <v>0</v>
      </c>
      <c r="H879" s="310">
        <f>IF(OR('Sch D. Workings'!D873="",G879=0),0,(IF((SUMIFS('Sch A. Input'!H871:CJ871,'Sch A. Input'!$H$14:$CJ$14,"Total",'Sch A. Input'!$H$13:$CJ$13,"&lt;="&amp;$I$7))&gt;'Sch D. Workings'!$D$12,MIN('Sch D. Workings'!J1880,'Sch D. Workings'!$D$12),'Sch D. Workings'!J1880)))</f>
        <v>0</v>
      </c>
      <c r="I879" s="221">
        <f>'Sch D. Workings'!O1880</f>
        <v>0</v>
      </c>
      <c r="J879" s="82">
        <f>IFERROR(LOOKUP('Sch D. Workings'!L1880,$C$10:$C$14,$B$10:$B$14),0)</f>
        <v>0</v>
      </c>
      <c r="K879" s="99">
        <f>COUNTIFS('Sch D. Workings'!L1880,"&gt;"&amp;$D$14)</f>
        <v>0</v>
      </c>
      <c r="L879" s="300"/>
      <c r="M879" s="78">
        <f>'Sch D. Workings'!Q1880</f>
        <v>0</v>
      </c>
      <c r="N879" s="309">
        <f>IF(OR('Sch D. Workings'!D873="",$D$7&lt;=I$7,M879=0),0,(IF(H879='Sch D. Workings'!$D$12,"Exceeded Cap",IF((SUMIFS('Sch A. Input'!H871:CJ871,'Sch A. Input'!$H$14:$CJ$14,"Total",'Sch A. Input'!$H$13:$CJ$13,"&lt;="&amp;$O$7))&gt;'Sch D. Workings'!$D$12,MIN('Sch D. Workings'!T1880,'Sch D. Workings'!$D$12-H879),'Sch D. Workings'!T1880))))</f>
        <v>0</v>
      </c>
      <c r="O879" s="221">
        <f>'Sch D. Workings'!Y1880</f>
        <v>0</v>
      </c>
      <c r="P879" s="82">
        <f>IFERROR(LOOKUP('Sch D. Workings'!V1880,$C$10:$C$14,$B$10:$B$14),0)</f>
        <v>0</v>
      </c>
      <c r="Q879" s="99">
        <f>COUNTIFS('Sch D. Workings'!V1880,"&gt;"&amp;$D$14)</f>
        <v>0</v>
      </c>
      <c r="R879" s="85"/>
      <c r="S879" s="78">
        <f>'Sch D. Workings'!AA1880</f>
        <v>0</v>
      </c>
      <c r="T879" s="309">
        <f>IF(OR('Sch D. Workings'!D873="",$D$7&lt;=O$7,S879=0),0,IF(OR(N879="Exceeded Cap",SUM(H879,N879)='Sch D. Workings'!$D$12),"Exceeded cap",IF((SUMIFS('Sch A. Input'!H871:CJ871,'Sch A. Input'!$H$14:$CJ$14,"Total",'Sch A. Input'!$H$13:$CJ$13,"&lt;="&amp;$U$7))&gt;'Sch D. Workings'!$D$12,MIN('Sch D. Workings'!AD1880,'Sch D. Workings'!$D$12-N879-H879),'Sch D. Workings'!AD1880)))</f>
        <v>0</v>
      </c>
      <c r="U879" s="221">
        <f>'Sch D. Workings'!AI1880</f>
        <v>0</v>
      </c>
      <c r="V879" s="82">
        <f>IFERROR(LOOKUP('Sch D. Workings'!AF1880,$C$10:$C$14,$B$10:$B$14),0)</f>
        <v>0</v>
      </c>
      <c r="W879" s="99">
        <f>COUNTIFS('Sch D. Workings'!AF1880,"&gt;"&amp;$D$14)</f>
        <v>0</v>
      </c>
      <c r="X879" s="85"/>
      <c r="Y879" s="78">
        <f>'Sch D. Workings'!AK1880</f>
        <v>0</v>
      </c>
      <c r="Z879" s="309">
        <f>IF(OR('Sch D. Workings'!D873="",$D$7&lt;=U$7,Y879=0),0,IF(OR(T879="Exceeded Cap",N879="Exceeded Cap",SUM(H879,N879,T879)='Sch D. Workings'!$D$12),"Exceeded Cap",IF((SUMIFS('Sch A. Input'!H871:CJ871,'Sch A. Input'!$H$14:$CJ$14,"Total",'Sch A. Input'!$H$13:$CJ$13,"&lt;="&amp;$AA$7))&gt;'Sch D. Workings'!$D$12,MIN('Sch D. Workings'!AN1880,'Sch D. Workings'!$D$12-N879-T879-H879),'Sch D. Workings'!AN1880)))</f>
        <v>0</v>
      </c>
      <c r="AA879" s="221">
        <f>'Sch D. Workings'!AS1880</f>
        <v>0</v>
      </c>
      <c r="AB879" s="82">
        <f>IFERROR(LOOKUP('Sch D. Workings'!AP1880,$C$10:$C$14,$B$10:$B$14),0)</f>
        <v>0</v>
      </c>
      <c r="AC879" s="99">
        <f>COUNTIFS('Sch D. Workings'!AP1880,"&gt;"&amp;$D$14)</f>
        <v>0</v>
      </c>
    </row>
    <row r="880" spans="3:29" x14ac:dyDescent="0.35">
      <c r="C880" s="81" t="str">
        <f>IF('Sch A. Input'!B872="","",'Sch A. Input'!B872)</f>
        <v/>
      </c>
      <c r="D880" s="81" t="str">
        <f>IF('Sch A. Input'!C872="","",'Sch A. Input'!C872)</f>
        <v/>
      </c>
      <c r="E880" s="85"/>
      <c r="F880" s="85"/>
      <c r="G880" s="99">
        <f>'Sch D. Workings'!G1881</f>
        <v>0</v>
      </c>
      <c r="H880" s="310">
        <f>IF(OR('Sch D. Workings'!D874="",G880=0),0,(IF((SUMIFS('Sch A. Input'!H872:CJ872,'Sch A. Input'!$H$14:$CJ$14,"Total",'Sch A. Input'!$H$13:$CJ$13,"&lt;="&amp;$I$7))&gt;'Sch D. Workings'!$D$12,MIN('Sch D. Workings'!J1881,'Sch D. Workings'!$D$12),'Sch D. Workings'!J1881)))</f>
        <v>0</v>
      </c>
      <c r="I880" s="221">
        <f>'Sch D. Workings'!O1881</f>
        <v>0</v>
      </c>
      <c r="J880" s="82">
        <f>IFERROR(LOOKUP('Sch D. Workings'!L1881,$C$10:$C$14,$B$10:$B$14),0)</f>
        <v>0</v>
      </c>
      <c r="K880" s="99">
        <f>COUNTIFS('Sch D. Workings'!L1881,"&gt;"&amp;$D$14)</f>
        <v>0</v>
      </c>
      <c r="L880" s="300"/>
      <c r="M880" s="78">
        <f>'Sch D. Workings'!Q1881</f>
        <v>0</v>
      </c>
      <c r="N880" s="309">
        <f>IF(OR('Sch D. Workings'!D874="",$D$7&lt;=I$7,M880=0),0,(IF(H880='Sch D. Workings'!$D$12,"Exceeded Cap",IF((SUMIFS('Sch A. Input'!H872:CJ872,'Sch A. Input'!$H$14:$CJ$14,"Total",'Sch A. Input'!$H$13:$CJ$13,"&lt;="&amp;$O$7))&gt;'Sch D. Workings'!$D$12,MIN('Sch D. Workings'!T1881,'Sch D. Workings'!$D$12-H880),'Sch D. Workings'!T1881))))</f>
        <v>0</v>
      </c>
      <c r="O880" s="221">
        <f>'Sch D. Workings'!Y1881</f>
        <v>0</v>
      </c>
      <c r="P880" s="82">
        <f>IFERROR(LOOKUP('Sch D. Workings'!V1881,$C$10:$C$14,$B$10:$B$14),0)</f>
        <v>0</v>
      </c>
      <c r="Q880" s="99">
        <f>COUNTIFS('Sch D. Workings'!V1881,"&gt;"&amp;$D$14)</f>
        <v>0</v>
      </c>
      <c r="R880" s="85"/>
      <c r="S880" s="78">
        <f>'Sch D. Workings'!AA1881</f>
        <v>0</v>
      </c>
      <c r="T880" s="309">
        <f>IF(OR('Sch D. Workings'!D874="",$D$7&lt;=O$7,S880=0),0,IF(OR(N880="Exceeded Cap",SUM(H880,N880)='Sch D. Workings'!$D$12),"Exceeded cap",IF((SUMIFS('Sch A. Input'!H872:CJ872,'Sch A. Input'!$H$14:$CJ$14,"Total",'Sch A. Input'!$H$13:$CJ$13,"&lt;="&amp;$U$7))&gt;'Sch D. Workings'!$D$12,MIN('Sch D. Workings'!AD1881,'Sch D. Workings'!$D$12-N880-H880),'Sch D. Workings'!AD1881)))</f>
        <v>0</v>
      </c>
      <c r="U880" s="221">
        <f>'Sch D. Workings'!AI1881</f>
        <v>0</v>
      </c>
      <c r="V880" s="82">
        <f>IFERROR(LOOKUP('Sch D. Workings'!AF1881,$C$10:$C$14,$B$10:$B$14),0)</f>
        <v>0</v>
      </c>
      <c r="W880" s="99">
        <f>COUNTIFS('Sch D. Workings'!AF1881,"&gt;"&amp;$D$14)</f>
        <v>0</v>
      </c>
      <c r="X880" s="85"/>
      <c r="Y880" s="78">
        <f>'Sch D. Workings'!AK1881</f>
        <v>0</v>
      </c>
      <c r="Z880" s="309">
        <f>IF(OR('Sch D. Workings'!D874="",$D$7&lt;=U$7,Y880=0),0,IF(OR(T880="Exceeded Cap",N880="Exceeded Cap",SUM(H880,N880,T880)='Sch D. Workings'!$D$12),"Exceeded Cap",IF((SUMIFS('Sch A. Input'!H872:CJ872,'Sch A. Input'!$H$14:$CJ$14,"Total",'Sch A. Input'!$H$13:$CJ$13,"&lt;="&amp;$AA$7))&gt;'Sch D. Workings'!$D$12,MIN('Sch D. Workings'!AN1881,'Sch D. Workings'!$D$12-N880-T880-H880),'Sch D. Workings'!AN1881)))</f>
        <v>0</v>
      </c>
      <c r="AA880" s="221">
        <f>'Sch D. Workings'!AS1881</f>
        <v>0</v>
      </c>
      <c r="AB880" s="82">
        <f>IFERROR(LOOKUP('Sch D. Workings'!AP1881,$C$10:$C$14,$B$10:$B$14),0)</f>
        <v>0</v>
      </c>
      <c r="AC880" s="99">
        <f>COUNTIFS('Sch D. Workings'!AP1881,"&gt;"&amp;$D$14)</f>
        <v>0</v>
      </c>
    </row>
    <row r="881" spans="3:29" x14ac:dyDescent="0.35">
      <c r="C881" s="81" t="str">
        <f>IF('Sch A. Input'!B873="","",'Sch A. Input'!B873)</f>
        <v/>
      </c>
      <c r="D881" s="81" t="str">
        <f>IF('Sch A. Input'!C873="","",'Sch A. Input'!C873)</f>
        <v/>
      </c>
      <c r="E881" s="85"/>
      <c r="F881" s="85"/>
      <c r="G881" s="99">
        <f>'Sch D. Workings'!G1882</f>
        <v>0</v>
      </c>
      <c r="H881" s="310">
        <f>IF(OR('Sch D. Workings'!D875="",G881=0),0,(IF((SUMIFS('Sch A. Input'!H873:CJ873,'Sch A. Input'!$H$14:$CJ$14,"Total",'Sch A. Input'!$H$13:$CJ$13,"&lt;="&amp;$I$7))&gt;'Sch D. Workings'!$D$12,MIN('Sch D. Workings'!J1882,'Sch D. Workings'!$D$12),'Sch D. Workings'!J1882)))</f>
        <v>0</v>
      </c>
      <c r="I881" s="221">
        <f>'Sch D. Workings'!O1882</f>
        <v>0</v>
      </c>
      <c r="J881" s="82">
        <f>IFERROR(LOOKUP('Sch D. Workings'!L1882,$C$10:$C$14,$B$10:$B$14),0)</f>
        <v>0</v>
      </c>
      <c r="K881" s="99">
        <f>COUNTIFS('Sch D. Workings'!L1882,"&gt;"&amp;$D$14)</f>
        <v>0</v>
      </c>
      <c r="L881" s="300"/>
      <c r="M881" s="78">
        <f>'Sch D. Workings'!Q1882</f>
        <v>0</v>
      </c>
      <c r="N881" s="309">
        <f>IF(OR('Sch D. Workings'!D875="",$D$7&lt;=I$7,M881=0),0,(IF(H881='Sch D. Workings'!$D$12,"Exceeded Cap",IF((SUMIFS('Sch A. Input'!H873:CJ873,'Sch A. Input'!$H$14:$CJ$14,"Total",'Sch A. Input'!$H$13:$CJ$13,"&lt;="&amp;$O$7))&gt;'Sch D. Workings'!$D$12,MIN('Sch D. Workings'!T1882,'Sch D. Workings'!$D$12-H881),'Sch D. Workings'!T1882))))</f>
        <v>0</v>
      </c>
      <c r="O881" s="221">
        <f>'Sch D. Workings'!Y1882</f>
        <v>0</v>
      </c>
      <c r="P881" s="82">
        <f>IFERROR(LOOKUP('Sch D. Workings'!V1882,$C$10:$C$14,$B$10:$B$14),0)</f>
        <v>0</v>
      </c>
      <c r="Q881" s="99">
        <f>COUNTIFS('Sch D. Workings'!V1882,"&gt;"&amp;$D$14)</f>
        <v>0</v>
      </c>
      <c r="R881" s="85"/>
      <c r="S881" s="78">
        <f>'Sch D. Workings'!AA1882</f>
        <v>0</v>
      </c>
      <c r="T881" s="309">
        <f>IF(OR('Sch D. Workings'!D875="",$D$7&lt;=O$7,S881=0),0,IF(OR(N881="Exceeded Cap",SUM(H881,N881)='Sch D. Workings'!$D$12),"Exceeded cap",IF((SUMIFS('Sch A. Input'!H873:CJ873,'Sch A. Input'!$H$14:$CJ$14,"Total",'Sch A. Input'!$H$13:$CJ$13,"&lt;="&amp;$U$7))&gt;'Sch D. Workings'!$D$12,MIN('Sch D. Workings'!AD1882,'Sch D. Workings'!$D$12-N881-H881),'Sch D. Workings'!AD1882)))</f>
        <v>0</v>
      </c>
      <c r="U881" s="221">
        <f>'Sch D. Workings'!AI1882</f>
        <v>0</v>
      </c>
      <c r="V881" s="82">
        <f>IFERROR(LOOKUP('Sch D. Workings'!AF1882,$C$10:$C$14,$B$10:$B$14),0)</f>
        <v>0</v>
      </c>
      <c r="W881" s="99">
        <f>COUNTIFS('Sch D. Workings'!AF1882,"&gt;"&amp;$D$14)</f>
        <v>0</v>
      </c>
      <c r="X881" s="85"/>
      <c r="Y881" s="78">
        <f>'Sch D. Workings'!AK1882</f>
        <v>0</v>
      </c>
      <c r="Z881" s="309">
        <f>IF(OR('Sch D. Workings'!D875="",$D$7&lt;=U$7,Y881=0),0,IF(OR(T881="Exceeded Cap",N881="Exceeded Cap",SUM(H881,N881,T881)='Sch D. Workings'!$D$12),"Exceeded Cap",IF((SUMIFS('Sch A. Input'!H873:CJ873,'Sch A. Input'!$H$14:$CJ$14,"Total",'Sch A. Input'!$H$13:$CJ$13,"&lt;="&amp;$AA$7))&gt;'Sch D. Workings'!$D$12,MIN('Sch D. Workings'!AN1882,'Sch D. Workings'!$D$12-N881-T881-H881),'Sch D. Workings'!AN1882)))</f>
        <v>0</v>
      </c>
      <c r="AA881" s="221">
        <f>'Sch D. Workings'!AS1882</f>
        <v>0</v>
      </c>
      <c r="AB881" s="82">
        <f>IFERROR(LOOKUP('Sch D. Workings'!AP1882,$C$10:$C$14,$B$10:$B$14),0)</f>
        <v>0</v>
      </c>
      <c r="AC881" s="99">
        <f>COUNTIFS('Sch D. Workings'!AP1882,"&gt;"&amp;$D$14)</f>
        <v>0</v>
      </c>
    </row>
    <row r="882" spans="3:29" x14ac:dyDescent="0.35">
      <c r="C882" s="81" t="str">
        <f>IF('Sch A. Input'!B874="","",'Sch A. Input'!B874)</f>
        <v/>
      </c>
      <c r="D882" s="81" t="str">
        <f>IF('Sch A. Input'!C874="","",'Sch A. Input'!C874)</f>
        <v/>
      </c>
      <c r="E882" s="85"/>
      <c r="F882" s="85"/>
      <c r="G882" s="99">
        <f>'Sch D. Workings'!G1883</f>
        <v>0</v>
      </c>
      <c r="H882" s="310">
        <f>IF(OR('Sch D. Workings'!D876="",G882=0),0,(IF((SUMIFS('Sch A. Input'!H874:CJ874,'Sch A. Input'!$H$14:$CJ$14,"Total",'Sch A. Input'!$H$13:$CJ$13,"&lt;="&amp;$I$7))&gt;'Sch D. Workings'!$D$12,MIN('Sch D. Workings'!J1883,'Sch D. Workings'!$D$12),'Sch D. Workings'!J1883)))</f>
        <v>0</v>
      </c>
      <c r="I882" s="221">
        <f>'Sch D. Workings'!O1883</f>
        <v>0</v>
      </c>
      <c r="J882" s="82">
        <f>IFERROR(LOOKUP('Sch D. Workings'!L1883,$C$10:$C$14,$B$10:$B$14),0)</f>
        <v>0</v>
      </c>
      <c r="K882" s="99">
        <f>COUNTIFS('Sch D. Workings'!L1883,"&gt;"&amp;$D$14)</f>
        <v>0</v>
      </c>
      <c r="L882" s="300"/>
      <c r="M882" s="78">
        <f>'Sch D. Workings'!Q1883</f>
        <v>0</v>
      </c>
      <c r="N882" s="309">
        <f>IF(OR('Sch D. Workings'!D876="",$D$7&lt;=I$7,M882=0),0,(IF(H882='Sch D. Workings'!$D$12,"Exceeded Cap",IF((SUMIFS('Sch A. Input'!H874:CJ874,'Sch A. Input'!$H$14:$CJ$14,"Total",'Sch A. Input'!$H$13:$CJ$13,"&lt;="&amp;$O$7))&gt;'Sch D. Workings'!$D$12,MIN('Sch D. Workings'!T1883,'Sch D. Workings'!$D$12-H882),'Sch D. Workings'!T1883))))</f>
        <v>0</v>
      </c>
      <c r="O882" s="221">
        <f>'Sch D. Workings'!Y1883</f>
        <v>0</v>
      </c>
      <c r="P882" s="82">
        <f>IFERROR(LOOKUP('Sch D. Workings'!V1883,$C$10:$C$14,$B$10:$B$14),0)</f>
        <v>0</v>
      </c>
      <c r="Q882" s="99">
        <f>COUNTIFS('Sch D. Workings'!V1883,"&gt;"&amp;$D$14)</f>
        <v>0</v>
      </c>
      <c r="R882" s="85"/>
      <c r="S882" s="78">
        <f>'Sch D. Workings'!AA1883</f>
        <v>0</v>
      </c>
      <c r="T882" s="309">
        <f>IF(OR('Sch D. Workings'!D876="",$D$7&lt;=O$7,S882=0),0,IF(OR(N882="Exceeded Cap",SUM(H882,N882)='Sch D. Workings'!$D$12),"Exceeded cap",IF((SUMIFS('Sch A. Input'!H874:CJ874,'Sch A. Input'!$H$14:$CJ$14,"Total",'Sch A. Input'!$H$13:$CJ$13,"&lt;="&amp;$U$7))&gt;'Sch D. Workings'!$D$12,MIN('Sch D. Workings'!AD1883,'Sch D. Workings'!$D$12-N882-H882),'Sch D. Workings'!AD1883)))</f>
        <v>0</v>
      </c>
      <c r="U882" s="221">
        <f>'Sch D. Workings'!AI1883</f>
        <v>0</v>
      </c>
      <c r="V882" s="82">
        <f>IFERROR(LOOKUP('Sch D. Workings'!AF1883,$C$10:$C$14,$B$10:$B$14),0)</f>
        <v>0</v>
      </c>
      <c r="W882" s="99">
        <f>COUNTIFS('Sch D. Workings'!AF1883,"&gt;"&amp;$D$14)</f>
        <v>0</v>
      </c>
      <c r="X882" s="85"/>
      <c r="Y882" s="78">
        <f>'Sch D. Workings'!AK1883</f>
        <v>0</v>
      </c>
      <c r="Z882" s="309">
        <f>IF(OR('Sch D. Workings'!D876="",$D$7&lt;=U$7,Y882=0),0,IF(OR(T882="Exceeded Cap",N882="Exceeded Cap",SUM(H882,N882,T882)='Sch D. Workings'!$D$12),"Exceeded Cap",IF((SUMIFS('Sch A. Input'!H874:CJ874,'Sch A. Input'!$H$14:$CJ$14,"Total",'Sch A. Input'!$H$13:$CJ$13,"&lt;="&amp;$AA$7))&gt;'Sch D. Workings'!$D$12,MIN('Sch D. Workings'!AN1883,'Sch D. Workings'!$D$12-N882-T882-H882),'Sch D. Workings'!AN1883)))</f>
        <v>0</v>
      </c>
      <c r="AA882" s="221">
        <f>'Sch D. Workings'!AS1883</f>
        <v>0</v>
      </c>
      <c r="AB882" s="82">
        <f>IFERROR(LOOKUP('Sch D. Workings'!AP1883,$C$10:$C$14,$B$10:$B$14),0)</f>
        <v>0</v>
      </c>
      <c r="AC882" s="99">
        <f>COUNTIFS('Sch D. Workings'!AP1883,"&gt;"&amp;$D$14)</f>
        <v>0</v>
      </c>
    </row>
    <row r="883" spans="3:29" x14ac:dyDescent="0.35">
      <c r="C883" s="81" t="str">
        <f>IF('Sch A. Input'!B875="","",'Sch A. Input'!B875)</f>
        <v/>
      </c>
      <c r="D883" s="81" t="str">
        <f>IF('Sch A. Input'!C875="","",'Sch A. Input'!C875)</f>
        <v/>
      </c>
      <c r="E883" s="85"/>
      <c r="F883" s="85"/>
      <c r="G883" s="99">
        <f>'Sch D. Workings'!G1884</f>
        <v>0</v>
      </c>
      <c r="H883" s="310">
        <f>IF(OR('Sch D. Workings'!D877="",G883=0),0,(IF((SUMIFS('Sch A. Input'!H875:CJ875,'Sch A. Input'!$H$14:$CJ$14,"Total",'Sch A. Input'!$H$13:$CJ$13,"&lt;="&amp;$I$7))&gt;'Sch D. Workings'!$D$12,MIN('Sch D. Workings'!J1884,'Sch D. Workings'!$D$12),'Sch D. Workings'!J1884)))</f>
        <v>0</v>
      </c>
      <c r="I883" s="221">
        <f>'Sch D. Workings'!O1884</f>
        <v>0</v>
      </c>
      <c r="J883" s="82">
        <f>IFERROR(LOOKUP('Sch D. Workings'!L1884,$C$10:$C$14,$B$10:$B$14),0)</f>
        <v>0</v>
      </c>
      <c r="K883" s="99">
        <f>COUNTIFS('Sch D. Workings'!L1884,"&gt;"&amp;$D$14)</f>
        <v>0</v>
      </c>
      <c r="L883" s="300"/>
      <c r="M883" s="78">
        <f>'Sch D. Workings'!Q1884</f>
        <v>0</v>
      </c>
      <c r="N883" s="309">
        <f>IF(OR('Sch D. Workings'!D877="",$D$7&lt;=I$7,M883=0),0,(IF(H883='Sch D. Workings'!$D$12,"Exceeded Cap",IF((SUMIFS('Sch A. Input'!H875:CJ875,'Sch A. Input'!$H$14:$CJ$14,"Total",'Sch A. Input'!$H$13:$CJ$13,"&lt;="&amp;$O$7))&gt;'Sch D. Workings'!$D$12,MIN('Sch D. Workings'!T1884,'Sch D. Workings'!$D$12-H883),'Sch D. Workings'!T1884))))</f>
        <v>0</v>
      </c>
      <c r="O883" s="221">
        <f>'Sch D. Workings'!Y1884</f>
        <v>0</v>
      </c>
      <c r="P883" s="82">
        <f>IFERROR(LOOKUP('Sch D. Workings'!V1884,$C$10:$C$14,$B$10:$B$14),0)</f>
        <v>0</v>
      </c>
      <c r="Q883" s="99">
        <f>COUNTIFS('Sch D. Workings'!V1884,"&gt;"&amp;$D$14)</f>
        <v>0</v>
      </c>
      <c r="R883" s="85"/>
      <c r="S883" s="78">
        <f>'Sch D. Workings'!AA1884</f>
        <v>0</v>
      </c>
      <c r="T883" s="309">
        <f>IF(OR('Sch D. Workings'!D877="",$D$7&lt;=O$7,S883=0),0,IF(OR(N883="Exceeded Cap",SUM(H883,N883)='Sch D. Workings'!$D$12),"Exceeded cap",IF((SUMIFS('Sch A. Input'!H875:CJ875,'Sch A. Input'!$H$14:$CJ$14,"Total",'Sch A. Input'!$H$13:$CJ$13,"&lt;="&amp;$U$7))&gt;'Sch D. Workings'!$D$12,MIN('Sch D. Workings'!AD1884,'Sch D. Workings'!$D$12-N883-H883),'Sch D. Workings'!AD1884)))</f>
        <v>0</v>
      </c>
      <c r="U883" s="221">
        <f>'Sch D. Workings'!AI1884</f>
        <v>0</v>
      </c>
      <c r="V883" s="82">
        <f>IFERROR(LOOKUP('Sch D. Workings'!AF1884,$C$10:$C$14,$B$10:$B$14),0)</f>
        <v>0</v>
      </c>
      <c r="W883" s="99">
        <f>COUNTIFS('Sch D. Workings'!AF1884,"&gt;"&amp;$D$14)</f>
        <v>0</v>
      </c>
      <c r="X883" s="85"/>
      <c r="Y883" s="78">
        <f>'Sch D. Workings'!AK1884</f>
        <v>0</v>
      </c>
      <c r="Z883" s="309">
        <f>IF(OR('Sch D. Workings'!D877="",$D$7&lt;=U$7,Y883=0),0,IF(OR(T883="Exceeded Cap",N883="Exceeded Cap",SUM(H883,N883,T883)='Sch D. Workings'!$D$12),"Exceeded Cap",IF((SUMIFS('Sch A. Input'!H875:CJ875,'Sch A. Input'!$H$14:$CJ$14,"Total",'Sch A. Input'!$H$13:$CJ$13,"&lt;="&amp;$AA$7))&gt;'Sch D. Workings'!$D$12,MIN('Sch D. Workings'!AN1884,'Sch D. Workings'!$D$12-N883-T883-H883),'Sch D. Workings'!AN1884)))</f>
        <v>0</v>
      </c>
      <c r="AA883" s="221">
        <f>'Sch D. Workings'!AS1884</f>
        <v>0</v>
      </c>
      <c r="AB883" s="82">
        <f>IFERROR(LOOKUP('Sch D. Workings'!AP1884,$C$10:$C$14,$B$10:$B$14),0)</f>
        <v>0</v>
      </c>
      <c r="AC883" s="99">
        <f>COUNTIFS('Sch D. Workings'!AP1884,"&gt;"&amp;$D$14)</f>
        <v>0</v>
      </c>
    </row>
    <row r="884" spans="3:29" x14ac:dyDescent="0.35">
      <c r="C884" s="81" t="str">
        <f>IF('Sch A. Input'!B876="","",'Sch A. Input'!B876)</f>
        <v/>
      </c>
      <c r="D884" s="81" t="str">
        <f>IF('Sch A. Input'!C876="","",'Sch A. Input'!C876)</f>
        <v/>
      </c>
      <c r="E884" s="85"/>
      <c r="F884" s="85"/>
      <c r="G884" s="99">
        <f>'Sch D. Workings'!G1885</f>
        <v>0</v>
      </c>
      <c r="H884" s="310">
        <f>IF(OR('Sch D. Workings'!D878="",G884=0),0,(IF((SUMIFS('Sch A. Input'!H876:CJ876,'Sch A. Input'!$H$14:$CJ$14,"Total",'Sch A. Input'!$H$13:$CJ$13,"&lt;="&amp;$I$7))&gt;'Sch D. Workings'!$D$12,MIN('Sch D. Workings'!J1885,'Sch D. Workings'!$D$12),'Sch D. Workings'!J1885)))</f>
        <v>0</v>
      </c>
      <c r="I884" s="221">
        <f>'Sch D. Workings'!O1885</f>
        <v>0</v>
      </c>
      <c r="J884" s="82">
        <f>IFERROR(LOOKUP('Sch D. Workings'!L1885,$C$10:$C$14,$B$10:$B$14),0)</f>
        <v>0</v>
      </c>
      <c r="K884" s="99">
        <f>COUNTIFS('Sch D. Workings'!L1885,"&gt;"&amp;$D$14)</f>
        <v>0</v>
      </c>
      <c r="L884" s="300"/>
      <c r="M884" s="78">
        <f>'Sch D. Workings'!Q1885</f>
        <v>0</v>
      </c>
      <c r="N884" s="309">
        <f>IF(OR('Sch D. Workings'!D878="",$D$7&lt;=I$7,M884=0),0,(IF(H884='Sch D. Workings'!$D$12,"Exceeded Cap",IF((SUMIFS('Sch A. Input'!H876:CJ876,'Sch A. Input'!$H$14:$CJ$14,"Total",'Sch A. Input'!$H$13:$CJ$13,"&lt;="&amp;$O$7))&gt;'Sch D. Workings'!$D$12,MIN('Sch D. Workings'!T1885,'Sch D. Workings'!$D$12-H884),'Sch D. Workings'!T1885))))</f>
        <v>0</v>
      </c>
      <c r="O884" s="221">
        <f>'Sch D. Workings'!Y1885</f>
        <v>0</v>
      </c>
      <c r="P884" s="82">
        <f>IFERROR(LOOKUP('Sch D. Workings'!V1885,$C$10:$C$14,$B$10:$B$14),0)</f>
        <v>0</v>
      </c>
      <c r="Q884" s="99">
        <f>COUNTIFS('Sch D. Workings'!V1885,"&gt;"&amp;$D$14)</f>
        <v>0</v>
      </c>
      <c r="R884" s="85"/>
      <c r="S884" s="78">
        <f>'Sch D. Workings'!AA1885</f>
        <v>0</v>
      </c>
      <c r="T884" s="309">
        <f>IF(OR('Sch D. Workings'!D878="",$D$7&lt;=O$7,S884=0),0,IF(OR(N884="Exceeded Cap",SUM(H884,N884)='Sch D. Workings'!$D$12),"Exceeded cap",IF((SUMIFS('Sch A. Input'!H876:CJ876,'Sch A. Input'!$H$14:$CJ$14,"Total",'Sch A. Input'!$H$13:$CJ$13,"&lt;="&amp;$U$7))&gt;'Sch D. Workings'!$D$12,MIN('Sch D. Workings'!AD1885,'Sch D. Workings'!$D$12-N884-H884),'Sch D. Workings'!AD1885)))</f>
        <v>0</v>
      </c>
      <c r="U884" s="221">
        <f>'Sch D. Workings'!AI1885</f>
        <v>0</v>
      </c>
      <c r="V884" s="82">
        <f>IFERROR(LOOKUP('Sch D. Workings'!AF1885,$C$10:$C$14,$B$10:$B$14),0)</f>
        <v>0</v>
      </c>
      <c r="W884" s="99">
        <f>COUNTIFS('Sch D. Workings'!AF1885,"&gt;"&amp;$D$14)</f>
        <v>0</v>
      </c>
      <c r="X884" s="85"/>
      <c r="Y884" s="78">
        <f>'Sch D. Workings'!AK1885</f>
        <v>0</v>
      </c>
      <c r="Z884" s="309">
        <f>IF(OR('Sch D. Workings'!D878="",$D$7&lt;=U$7,Y884=0),0,IF(OR(T884="Exceeded Cap",N884="Exceeded Cap",SUM(H884,N884,T884)='Sch D. Workings'!$D$12),"Exceeded Cap",IF((SUMIFS('Sch A. Input'!H876:CJ876,'Sch A. Input'!$H$14:$CJ$14,"Total",'Sch A. Input'!$H$13:$CJ$13,"&lt;="&amp;$AA$7))&gt;'Sch D. Workings'!$D$12,MIN('Sch D. Workings'!AN1885,'Sch D. Workings'!$D$12-N884-T884-H884),'Sch D. Workings'!AN1885)))</f>
        <v>0</v>
      </c>
      <c r="AA884" s="221">
        <f>'Sch D. Workings'!AS1885</f>
        <v>0</v>
      </c>
      <c r="AB884" s="82">
        <f>IFERROR(LOOKUP('Sch D. Workings'!AP1885,$C$10:$C$14,$B$10:$B$14),0)</f>
        <v>0</v>
      </c>
      <c r="AC884" s="99">
        <f>COUNTIFS('Sch D. Workings'!AP1885,"&gt;"&amp;$D$14)</f>
        <v>0</v>
      </c>
    </row>
    <row r="885" spans="3:29" x14ac:dyDescent="0.35">
      <c r="C885" s="81" t="str">
        <f>IF('Sch A. Input'!B877="","",'Sch A. Input'!B877)</f>
        <v/>
      </c>
      <c r="D885" s="81" t="str">
        <f>IF('Sch A. Input'!C877="","",'Sch A. Input'!C877)</f>
        <v/>
      </c>
      <c r="E885" s="85"/>
      <c r="F885" s="85"/>
      <c r="G885" s="99">
        <f>'Sch D. Workings'!G1886</f>
        <v>0</v>
      </c>
      <c r="H885" s="310">
        <f>IF(OR('Sch D. Workings'!D879="",G885=0),0,(IF((SUMIFS('Sch A. Input'!H877:CJ877,'Sch A. Input'!$H$14:$CJ$14,"Total",'Sch A. Input'!$H$13:$CJ$13,"&lt;="&amp;$I$7))&gt;'Sch D. Workings'!$D$12,MIN('Sch D. Workings'!J1886,'Sch D. Workings'!$D$12),'Sch D. Workings'!J1886)))</f>
        <v>0</v>
      </c>
      <c r="I885" s="221">
        <f>'Sch D. Workings'!O1886</f>
        <v>0</v>
      </c>
      <c r="J885" s="82">
        <f>IFERROR(LOOKUP('Sch D. Workings'!L1886,$C$10:$C$14,$B$10:$B$14),0)</f>
        <v>0</v>
      </c>
      <c r="K885" s="99">
        <f>COUNTIFS('Sch D. Workings'!L1886,"&gt;"&amp;$D$14)</f>
        <v>0</v>
      </c>
      <c r="L885" s="300"/>
      <c r="M885" s="78">
        <f>'Sch D. Workings'!Q1886</f>
        <v>0</v>
      </c>
      <c r="N885" s="309">
        <f>IF(OR('Sch D. Workings'!D879="",$D$7&lt;=I$7,M885=0),0,(IF(H885='Sch D. Workings'!$D$12,"Exceeded Cap",IF((SUMIFS('Sch A. Input'!H877:CJ877,'Sch A. Input'!$H$14:$CJ$14,"Total",'Sch A. Input'!$H$13:$CJ$13,"&lt;="&amp;$O$7))&gt;'Sch D. Workings'!$D$12,MIN('Sch D. Workings'!T1886,'Sch D. Workings'!$D$12-H885),'Sch D. Workings'!T1886))))</f>
        <v>0</v>
      </c>
      <c r="O885" s="221">
        <f>'Sch D. Workings'!Y1886</f>
        <v>0</v>
      </c>
      <c r="P885" s="82">
        <f>IFERROR(LOOKUP('Sch D. Workings'!V1886,$C$10:$C$14,$B$10:$B$14),0)</f>
        <v>0</v>
      </c>
      <c r="Q885" s="99">
        <f>COUNTIFS('Sch D. Workings'!V1886,"&gt;"&amp;$D$14)</f>
        <v>0</v>
      </c>
      <c r="R885" s="85"/>
      <c r="S885" s="78">
        <f>'Sch D. Workings'!AA1886</f>
        <v>0</v>
      </c>
      <c r="T885" s="309">
        <f>IF(OR('Sch D. Workings'!D879="",$D$7&lt;=O$7,S885=0),0,IF(OR(N885="Exceeded Cap",SUM(H885,N885)='Sch D. Workings'!$D$12),"Exceeded cap",IF((SUMIFS('Sch A. Input'!H877:CJ877,'Sch A. Input'!$H$14:$CJ$14,"Total",'Sch A. Input'!$H$13:$CJ$13,"&lt;="&amp;$U$7))&gt;'Sch D. Workings'!$D$12,MIN('Sch D. Workings'!AD1886,'Sch D. Workings'!$D$12-N885-H885),'Sch D. Workings'!AD1886)))</f>
        <v>0</v>
      </c>
      <c r="U885" s="221">
        <f>'Sch D. Workings'!AI1886</f>
        <v>0</v>
      </c>
      <c r="V885" s="82">
        <f>IFERROR(LOOKUP('Sch D. Workings'!AF1886,$C$10:$C$14,$B$10:$B$14),0)</f>
        <v>0</v>
      </c>
      <c r="W885" s="99">
        <f>COUNTIFS('Sch D. Workings'!AF1886,"&gt;"&amp;$D$14)</f>
        <v>0</v>
      </c>
      <c r="X885" s="85"/>
      <c r="Y885" s="78">
        <f>'Sch D. Workings'!AK1886</f>
        <v>0</v>
      </c>
      <c r="Z885" s="309">
        <f>IF(OR('Sch D. Workings'!D879="",$D$7&lt;=U$7,Y885=0),0,IF(OR(T885="Exceeded Cap",N885="Exceeded Cap",SUM(H885,N885,T885)='Sch D. Workings'!$D$12),"Exceeded Cap",IF((SUMIFS('Sch A. Input'!H877:CJ877,'Sch A. Input'!$H$14:$CJ$14,"Total",'Sch A. Input'!$H$13:$CJ$13,"&lt;="&amp;$AA$7))&gt;'Sch D. Workings'!$D$12,MIN('Sch D. Workings'!AN1886,'Sch D. Workings'!$D$12-N885-T885-H885),'Sch D. Workings'!AN1886)))</f>
        <v>0</v>
      </c>
      <c r="AA885" s="221">
        <f>'Sch D. Workings'!AS1886</f>
        <v>0</v>
      </c>
      <c r="AB885" s="82">
        <f>IFERROR(LOOKUP('Sch D. Workings'!AP1886,$C$10:$C$14,$B$10:$B$14),0)</f>
        <v>0</v>
      </c>
      <c r="AC885" s="99">
        <f>COUNTIFS('Sch D. Workings'!AP1886,"&gt;"&amp;$D$14)</f>
        <v>0</v>
      </c>
    </row>
    <row r="886" spans="3:29" x14ac:dyDescent="0.35">
      <c r="C886" s="81" t="str">
        <f>IF('Sch A. Input'!B878="","",'Sch A. Input'!B878)</f>
        <v/>
      </c>
      <c r="D886" s="81" t="str">
        <f>IF('Sch A. Input'!C878="","",'Sch A. Input'!C878)</f>
        <v/>
      </c>
      <c r="E886" s="85"/>
      <c r="F886" s="85"/>
      <c r="G886" s="99">
        <f>'Sch D. Workings'!G1887</f>
        <v>0</v>
      </c>
      <c r="H886" s="310">
        <f>IF(OR('Sch D. Workings'!D880="",G886=0),0,(IF((SUMIFS('Sch A. Input'!H878:CJ878,'Sch A. Input'!$H$14:$CJ$14,"Total",'Sch A. Input'!$H$13:$CJ$13,"&lt;="&amp;$I$7))&gt;'Sch D. Workings'!$D$12,MIN('Sch D. Workings'!J1887,'Sch D. Workings'!$D$12),'Sch D. Workings'!J1887)))</f>
        <v>0</v>
      </c>
      <c r="I886" s="221">
        <f>'Sch D. Workings'!O1887</f>
        <v>0</v>
      </c>
      <c r="J886" s="82">
        <f>IFERROR(LOOKUP('Sch D. Workings'!L1887,$C$10:$C$14,$B$10:$B$14),0)</f>
        <v>0</v>
      </c>
      <c r="K886" s="99">
        <f>COUNTIFS('Sch D. Workings'!L1887,"&gt;"&amp;$D$14)</f>
        <v>0</v>
      </c>
      <c r="L886" s="300"/>
      <c r="M886" s="78">
        <f>'Sch D. Workings'!Q1887</f>
        <v>0</v>
      </c>
      <c r="N886" s="309">
        <f>IF(OR('Sch D. Workings'!D880="",$D$7&lt;=I$7,M886=0),0,(IF(H886='Sch D. Workings'!$D$12,"Exceeded Cap",IF((SUMIFS('Sch A. Input'!H878:CJ878,'Sch A. Input'!$H$14:$CJ$14,"Total",'Sch A. Input'!$H$13:$CJ$13,"&lt;="&amp;$O$7))&gt;'Sch D. Workings'!$D$12,MIN('Sch D. Workings'!T1887,'Sch D. Workings'!$D$12-H886),'Sch D. Workings'!T1887))))</f>
        <v>0</v>
      </c>
      <c r="O886" s="221">
        <f>'Sch D. Workings'!Y1887</f>
        <v>0</v>
      </c>
      <c r="P886" s="82">
        <f>IFERROR(LOOKUP('Sch D. Workings'!V1887,$C$10:$C$14,$B$10:$B$14),0)</f>
        <v>0</v>
      </c>
      <c r="Q886" s="99">
        <f>COUNTIFS('Sch D. Workings'!V1887,"&gt;"&amp;$D$14)</f>
        <v>0</v>
      </c>
      <c r="R886" s="85"/>
      <c r="S886" s="78">
        <f>'Sch D. Workings'!AA1887</f>
        <v>0</v>
      </c>
      <c r="T886" s="309">
        <f>IF(OR('Sch D. Workings'!D880="",$D$7&lt;=O$7,S886=0),0,IF(OR(N886="Exceeded Cap",SUM(H886,N886)='Sch D. Workings'!$D$12),"Exceeded cap",IF((SUMIFS('Sch A. Input'!H878:CJ878,'Sch A. Input'!$H$14:$CJ$14,"Total",'Sch A. Input'!$H$13:$CJ$13,"&lt;="&amp;$U$7))&gt;'Sch D. Workings'!$D$12,MIN('Sch D. Workings'!AD1887,'Sch D. Workings'!$D$12-N886-H886),'Sch D. Workings'!AD1887)))</f>
        <v>0</v>
      </c>
      <c r="U886" s="221">
        <f>'Sch D. Workings'!AI1887</f>
        <v>0</v>
      </c>
      <c r="V886" s="82">
        <f>IFERROR(LOOKUP('Sch D. Workings'!AF1887,$C$10:$C$14,$B$10:$B$14),0)</f>
        <v>0</v>
      </c>
      <c r="W886" s="99">
        <f>COUNTIFS('Sch D. Workings'!AF1887,"&gt;"&amp;$D$14)</f>
        <v>0</v>
      </c>
      <c r="X886" s="85"/>
      <c r="Y886" s="78">
        <f>'Sch D. Workings'!AK1887</f>
        <v>0</v>
      </c>
      <c r="Z886" s="309">
        <f>IF(OR('Sch D. Workings'!D880="",$D$7&lt;=U$7,Y886=0),0,IF(OR(T886="Exceeded Cap",N886="Exceeded Cap",SUM(H886,N886,T886)='Sch D. Workings'!$D$12),"Exceeded Cap",IF((SUMIFS('Sch A. Input'!H878:CJ878,'Sch A. Input'!$H$14:$CJ$14,"Total",'Sch A. Input'!$H$13:$CJ$13,"&lt;="&amp;$AA$7))&gt;'Sch D. Workings'!$D$12,MIN('Sch D. Workings'!AN1887,'Sch D. Workings'!$D$12-N886-T886-H886),'Sch D. Workings'!AN1887)))</f>
        <v>0</v>
      </c>
      <c r="AA886" s="221">
        <f>'Sch D. Workings'!AS1887</f>
        <v>0</v>
      </c>
      <c r="AB886" s="82">
        <f>IFERROR(LOOKUP('Sch D. Workings'!AP1887,$C$10:$C$14,$B$10:$B$14),0)</f>
        <v>0</v>
      </c>
      <c r="AC886" s="99">
        <f>COUNTIFS('Sch D. Workings'!AP1887,"&gt;"&amp;$D$14)</f>
        <v>0</v>
      </c>
    </row>
    <row r="887" spans="3:29" x14ac:dyDescent="0.35">
      <c r="C887" s="81" t="str">
        <f>IF('Sch A. Input'!B879="","",'Sch A. Input'!B879)</f>
        <v/>
      </c>
      <c r="D887" s="81" t="str">
        <f>IF('Sch A. Input'!C879="","",'Sch A. Input'!C879)</f>
        <v/>
      </c>
      <c r="E887" s="85"/>
      <c r="F887" s="85"/>
      <c r="G887" s="99">
        <f>'Sch D. Workings'!G1888</f>
        <v>0</v>
      </c>
      <c r="H887" s="310">
        <f>IF(OR('Sch D. Workings'!D881="",G887=0),0,(IF((SUMIFS('Sch A. Input'!H879:CJ879,'Sch A. Input'!$H$14:$CJ$14,"Total",'Sch A. Input'!$H$13:$CJ$13,"&lt;="&amp;$I$7))&gt;'Sch D. Workings'!$D$12,MIN('Sch D. Workings'!J1888,'Sch D. Workings'!$D$12),'Sch D. Workings'!J1888)))</f>
        <v>0</v>
      </c>
      <c r="I887" s="221">
        <f>'Sch D. Workings'!O1888</f>
        <v>0</v>
      </c>
      <c r="J887" s="82">
        <f>IFERROR(LOOKUP('Sch D. Workings'!L1888,$C$10:$C$14,$B$10:$B$14),0)</f>
        <v>0</v>
      </c>
      <c r="K887" s="99">
        <f>COUNTIFS('Sch D. Workings'!L1888,"&gt;"&amp;$D$14)</f>
        <v>0</v>
      </c>
      <c r="L887" s="300"/>
      <c r="M887" s="78">
        <f>'Sch D. Workings'!Q1888</f>
        <v>0</v>
      </c>
      <c r="N887" s="309">
        <f>IF(OR('Sch D. Workings'!D881="",$D$7&lt;=I$7,M887=0),0,(IF(H887='Sch D. Workings'!$D$12,"Exceeded Cap",IF((SUMIFS('Sch A. Input'!H879:CJ879,'Sch A. Input'!$H$14:$CJ$14,"Total",'Sch A. Input'!$H$13:$CJ$13,"&lt;="&amp;$O$7))&gt;'Sch D. Workings'!$D$12,MIN('Sch D. Workings'!T1888,'Sch D. Workings'!$D$12-H887),'Sch D. Workings'!T1888))))</f>
        <v>0</v>
      </c>
      <c r="O887" s="221">
        <f>'Sch D. Workings'!Y1888</f>
        <v>0</v>
      </c>
      <c r="P887" s="82">
        <f>IFERROR(LOOKUP('Sch D. Workings'!V1888,$C$10:$C$14,$B$10:$B$14),0)</f>
        <v>0</v>
      </c>
      <c r="Q887" s="99">
        <f>COUNTIFS('Sch D. Workings'!V1888,"&gt;"&amp;$D$14)</f>
        <v>0</v>
      </c>
      <c r="R887" s="85"/>
      <c r="S887" s="78">
        <f>'Sch D. Workings'!AA1888</f>
        <v>0</v>
      </c>
      <c r="T887" s="309">
        <f>IF(OR('Sch D. Workings'!D881="",$D$7&lt;=O$7,S887=0),0,IF(OR(N887="Exceeded Cap",SUM(H887,N887)='Sch D. Workings'!$D$12),"Exceeded cap",IF((SUMIFS('Sch A. Input'!H879:CJ879,'Sch A. Input'!$H$14:$CJ$14,"Total",'Sch A. Input'!$H$13:$CJ$13,"&lt;="&amp;$U$7))&gt;'Sch D. Workings'!$D$12,MIN('Sch D. Workings'!AD1888,'Sch D. Workings'!$D$12-N887-H887),'Sch D. Workings'!AD1888)))</f>
        <v>0</v>
      </c>
      <c r="U887" s="221">
        <f>'Sch D. Workings'!AI1888</f>
        <v>0</v>
      </c>
      <c r="V887" s="82">
        <f>IFERROR(LOOKUP('Sch D. Workings'!AF1888,$C$10:$C$14,$B$10:$B$14),0)</f>
        <v>0</v>
      </c>
      <c r="W887" s="99">
        <f>COUNTIFS('Sch D. Workings'!AF1888,"&gt;"&amp;$D$14)</f>
        <v>0</v>
      </c>
      <c r="X887" s="85"/>
      <c r="Y887" s="78">
        <f>'Sch D. Workings'!AK1888</f>
        <v>0</v>
      </c>
      <c r="Z887" s="309">
        <f>IF(OR('Sch D. Workings'!D881="",$D$7&lt;=U$7,Y887=0),0,IF(OR(T887="Exceeded Cap",N887="Exceeded Cap",SUM(H887,N887,T887)='Sch D. Workings'!$D$12),"Exceeded Cap",IF((SUMIFS('Sch A. Input'!H879:CJ879,'Sch A. Input'!$H$14:$CJ$14,"Total",'Sch A. Input'!$H$13:$CJ$13,"&lt;="&amp;$AA$7))&gt;'Sch D. Workings'!$D$12,MIN('Sch D. Workings'!AN1888,'Sch D. Workings'!$D$12-N887-T887-H887),'Sch D. Workings'!AN1888)))</f>
        <v>0</v>
      </c>
      <c r="AA887" s="221">
        <f>'Sch D. Workings'!AS1888</f>
        <v>0</v>
      </c>
      <c r="AB887" s="82">
        <f>IFERROR(LOOKUP('Sch D. Workings'!AP1888,$C$10:$C$14,$B$10:$B$14),0)</f>
        <v>0</v>
      </c>
      <c r="AC887" s="99">
        <f>COUNTIFS('Sch D. Workings'!AP1888,"&gt;"&amp;$D$14)</f>
        <v>0</v>
      </c>
    </row>
    <row r="888" spans="3:29" x14ac:dyDescent="0.35">
      <c r="C888" s="81" t="str">
        <f>IF('Sch A. Input'!B880="","",'Sch A. Input'!B880)</f>
        <v/>
      </c>
      <c r="D888" s="81" t="str">
        <f>IF('Sch A. Input'!C880="","",'Sch A. Input'!C880)</f>
        <v/>
      </c>
      <c r="E888" s="85"/>
      <c r="F888" s="85"/>
      <c r="G888" s="99">
        <f>'Sch D. Workings'!G1889</f>
        <v>0</v>
      </c>
      <c r="H888" s="310">
        <f>IF(OR('Sch D. Workings'!D882="",G888=0),0,(IF((SUMIFS('Sch A. Input'!H880:CJ880,'Sch A. Input'!$H$14:$CJ$14,"Total",'Sch A. Input'!$H$13:$CJ$13,"&lt;="&amp;$I$7))&gt;'Sch D. Workings'!$D$12,MIN('Sch D. Workings'!J1889,'Sch D. Workings'!$D$12),'Sch D. Workings'!J1889)))</f>
        <v>0</v>
      </c>
      <c r="I888" s="221">
        <f>'Sch D. Workings'!O1889</f>
        <v>0</v>
      </c>
      <c r="J888" s="82">
        <f>IFERROR(LOOKUP('Sch D. Workings'!L1889,$C$10:$C$14,$B$10:$B$14),0)</f>
        <v>0</v>
      </c>
      <c r="K888" s="99">
        <f>COUNTIFS('Sch D. Workings'!L1889,"&gt;"&amp;$D$14)</f>
        <v>0</v>
      </c>
      <c r="L888" s="300"/>
      <c r="M888" s="78">
        <f>'Sch D. Workings'!Q1889</f>
        <v>0</v>
      </c>
      <c r="N888" s="309">
        <f>IF(OR('Sch D. Workings'!D882="",$D$7&lt;=I$7,M888=0),0,(IF(H888='Sch D. Workings'!$D$12,"Exceeded Cap",IF((SUMIFS('Sch A. Input'!H880:CJ880,'Sch A. Input'!$H$14:$CJ$14,"Total",'Sch A. Input'!$H$13:$CJ$13,"&lt;="&amp;$O$7))&gt;'Sch D. Workings'!$D$12,MIN('Sch D. Workings'!T1889,'Sch D. Workings'!$D$12-H888),'Sch D. Workings'!T1889))))</f>
        <v>0</v>
      </c>
      <c r="O888" s="221">
        <f>'Sch D. Workings'!Y1889</f>
        <v>0</v>
      </c>
      <c r="P888" s="82">
        <f>IFERROR(LOOKUP('Sch D. Workings'!V1889,$C$10:$C$14,$B$10:$B$14),0)</f>
        <v>0</v>
      </c>
      <c r="Q888" s="99">
        <f>COUNTIFS('Sch D. Workings'!V1889,"&gt;"&amp;$D$14)</f>
        <v>0</v>
      </c>
      <c r="R888" s="85"/>
      <c r="S888" s="78">
        <f>'Sch D. Workings'!AA1889</f>
        <v>0</v>
      </c>
      <c r="T888" s="309">
        <f>IF(OR('Sch D. Workings'!D882="",$D$7&lt;=O$7,S888=0),0,IF(OR(N888="Exceeded Cap",SUM(H888,N888)='Sch D. Workings'!$D$12),"Exceeded cap",IF((SUMIFS('Sch A. Input'!H880:CJ880,'Sch A. Input'!$H$14:$CJ$14,"Total",'Sch A. Input'!$H$13:$CJ$13,"&lt;="&amp;$U$7))&gt;'Sch D. Workings'!$D$12,MIN('Sch D. Workings'!AD1889,'Sch D. Workings'!$D$12-N888-H888),'Sch D. Workings'!AD1889)))</f>
        <v>0</v>
      </c>
      <c r="U888" s="221">
        <f>'Sch D. Workings'!AI1889</f>
        <v>0</v>
      </c>
      <c r="V888" s="82">
        <f>IFERROR(LOOKUP('Sch D. Workings'!AF1889,$C$10:$C$14,$B$10:$B$14),0)</f>
        <v>0</v>
      </c>
      <c r="W888" s="99">
        <f>COUNTIFS('Sch D. Workings'!AF1889,"&gt;"&amp;$D$14)</f>
        <v>0</v>
      </c>
      <c r="X888" s="85"/>
      <c r="Y888" s="78">
        <f>'Sch D. Workings'!AK1889</f>
        <v>0</v>
      </c>
      <c r="Z888" s="309">
        <f>IF(OR('Sch D. Workings'!D882="",$D$7&lt;=U$7,Y888=0),0,IF(OR(T888="Exceeded Cap",N888="Exceeded Cap",SUM(H888,N888,T888)='Sch D. Workings'!$D$12),"Exceeded Cap",IF((SUMIFS('Sch A. Input'!H880:CJ880,'Sch A. Input'!$H$14:$CJ$14,"Total",'Sch A. Input'!$H$13:$CJ$13,"&lt;="&amp;$AA$7))&gt;'Sch D. Workings'!$D$12,MIN('Sch D. Workings'!AN1889,'Sch D. Workings'!$D$12-N888-T888-H888),'Sch D. Workings'!AN1889)))</f>
        <v>0</v>
      </c>
      <c r="AA888" s="221">
        <f>'Sch D. Workings'!AS1889</f>
        <v>0</v>
      </c>
      <c r="AB888" s="82">
        <f>IFERROR(LOOKUP('Sch D. Workings'!AP1889,$C$10:$C$14,$B$10:$B$14),0)</f>
        <v>0</v>
      </c>
      <c r="AC888" s="99">
        <f>COUNTIFS('Sch D. Workings'!AP1889,"&gt;"&amp;$D$14)</f>
        <v>0</v>
      </c>
    </row>
    <row r="889" spans="3:29" x14ac:dyDescent="0.35">
      <c r="C889" s="81" t="str">
        <f>IF('Sch A. Input'!B881="","",'Sch A. Input'!B881)</f>
        <v/>
      </c>
      <c r="D889" s="81" t="str">
        <f>IF('Sch A. Input'!C881="","",'Sch A. Input'!C881)</f>
        <v/>
      </c>
      <c r="E889" s="85"/>
      <c r="F889" s="85"/>
      <c r="G889" s="99">
        <f>'Sch D. Workings'!G1890</f>
        <v>0</v>
      </c>
      <c r="H889" s="310">
        <f>IF(OR('Sch D. Workings'!D883="",G889=0),0,(IF((SUMIFS('Sch A. Input'!H881:CJ881,'Sch A. Input'!$H$14:$CJ$14,"Total",'Sch A. Input'!$H$13:$CJ$13,"&lt;="&amp;$I$7))&gt;'Sch D. Workings'!$D$12,MIN('Sch D. Workings'!J1890,'Sch D. Workings'!$D$12),'Sch D. Workings'!J1890)))</f>
        <v>0</v>
      </c>
      <c r="I889" s="221">
        <f>'Sch D. Workings'!O1890</f>
        <v>0</v>
      </c>
      <c r="J889" s="82">
        <f>IFERROR(LOOKUP('Sch D. Workings'!L1890,$C$10:$C$14,$B$10:$B$14),0)</f>
        <v>0</v>
      </c>
      <c r="K889" s="99">
        <f>COUNTIFS('Sch D. Workings'!L1890,"&gt;"&amp;$D$14)</f>
        <v>0</v>
      </c>
      <c r="L889" s="300"/>
      <c r="M889" s="78">
        <f>'Sch D. Workings'!Q1890</f>
        <v>0</v>
      </c>
      <c r="N889" s="309">
        <f>IF(OR('Sch D. Workings'!D883="",$D$7&lt;=I$7,M889=0),0,(IF(H889='Sch D. Workings'!$D$12,"Exceeded Cap",IF((SUMIFS('Sch A. Input'!H881:CJ881,'Sch A. Input'!$H$14:$CJ$14,"Total",'Sch A. Input'!$H$13:$CJ$13,"&lt;="&amp;$O$7))&gt;'Sch D. Workings'!$D$12,MIN('Sch D. Workings'!T1890,'Sch D. Workings'!$D$12-H889),'Sch D. Workings'!T1890))))</f>
        <v>0</v>
      </c>
      <c r="O889" s="221">
        <f>'Sch D. Workings'!Y1890</f>
        <v>0</v>
      </c>
      <c r="P889" s="82">
        <f>IFERROR(LOOKUP('Sch D. Workings'!V1890,$C$10:$C$14,$B$10:$B$14),0)</f>
        <v>0</v>
      </c>
      <c r="Q889" s="99">
        <f>COUNTIFS('Sch D. Workings'!V1890,"&gt;"&amp;$D$14)</f>
        <v>0</v>
      </c>
      <c r="R889" s="85"/>
      <c r="S889" s="78">
        <f>'Sch D. Workings'!AA1890</f>
        <v>0</v>
      </c>
      <c r="T889" s="309">
        <f>IF(OR('Sch D. Workings'!D883="",$D$7&lt;=O$7,S889=0),0,IF(OR(N889="Exceeded Cap",SUM(H889,N889)='Sch D. Workings'!$D$12),"Exceeded cap",IF((SUMIFS('Sch A. Input'!H881:CJ881,'Sch A. Input'!$H$14:$CJ$14,"Total",'Sch A. Input'!$H$13:$CJ$13,"&lt;="&amp;$U$7))&gt;'Sch D. Workings'!$D$12,MIN('Sch D. Workings'!AD1890,'Sch D. Workings'!$D$12-N889-H889),'Sch D. Workings'!AD1890)))</f>
        <v>0</v>
      </c>
      <c r="U889" s="221">
        <f>'Sch D. Workings'!AI1890</f>
        <v>0</v>
      </c>
      <c r="V889" s="82">
        <f>IFERROR(LOOKUP('Sch D. Workings'!AF1890,$C$10:$C$14,$B$10:$B$14),0)</f>
        <v>0</v>
      </c>
      <c r="W889" s="99">
        <f>COUNTIFS('Sch D. Workings'!AF1890,"&gt;"&amp;$D$14)</f>
        <v>0</v>
      </c>
      <c r="X889" s="85"/>
      <c r="Y889" s="78">
        <f>'Sch D. Workings'!AK1890</f>
        <v>0</v>
      </c>
      <c r="Z889" s="309">
        <f>IF(OR('Sch D. Workings'!D883="",$D$7&lt;=U$7,Y889=0),0,IF(OR(T889="Exceeded Cap",N889="Exceeded Cap",SUM(H889,N889,T889)='Sch D. Workings'!$D$12),"Exceeded Cap",IF((SUMIFS('Sch A. Input'!H881:CJ881,'Sch A. Input'!$H$14:$CJ$14,"Total",'Sch A. Input'!$H$13:$CJ$13,"&lt;="&amp;$AA$7))&gt;'Sch D. Workings'!$D$12,MIN('Sch D. Workings'!AN1890,'Sch D. Workings'!$D$12-N889-T889-H889),'Sch D. Workings'!AN1890)))</f>
        <v>0</v>
      </c>
      <c r="AA889" s="221">
        <f>'Sch D. Workings'!AS1890</f>
        <v>0</v>
      </c>
      <c r="AB889" s="82">
        <f>IFERROR(LOOKUP('Sch D. Workings'!AP1890,$C$10:$C$14,$B$10:$B$14),0)</f>
        <v>0</v>
      </c>
      <c r="AC889" s="99">
        <f>COUNTIFS('Sch D. Workings'!AP1890,"&gt;"&amp;$D$14)</f>
        <v>0</v>
      </c>
    </row>
    <row r="890" spans="3:29" x14ac:dyDescent="0.35">
      <c r="C890" s="81" t="str">
        <f>IF('Sch A. Input'!B882="","",'Sch A. Input'!B882)</f>
        <v/>
      </c>
      <c r="D890" s="81" t="str">
        <f>IF('Sch A. Input'!C882="","",'Sch A. Input'!C882)</f>
        <v/>
      </c>
      <c r="E890" s="85"/>
      <c r="F890" s="85"/>
      <c r="G890" s="99">
        <f>'Sch D. Workings'!G1891</f>
        <v>0</v>
      </c>
      <c r="H890" s="310">
        <f>IF(OR('Sch D. Workings'!D884="",G890=0),0,(IF((SUMIFS('Sch A. Input'!H882:CJ882,'Sch A. Input'!$H$14:$CJ$14,"Total",'Sch A. Input'!$H$13:$CJ$13,"&lt;="&amp;$I$7))&gt;'Sch D. Workings'!$D$12,MIN('Sch D. Workings'!J1891,'Sch D. Workings'!$D$12),'Sch D. Workings'!J1891)))</f>
        <v>0</v>
      </c>
      <c r="I890" s="221">
        <f>'Sch D. Workings'!O1891</f>
        <v>0</v>
      </c>
      <c r="J890" s="82">
        <f>IFERROR(LOOKUP('Sch D. Workings'!L1891,$C$10:$C$14,$B$10:$B$14),0)</f>
        <v>0</v>
      </c>
      <c r="K890" s="99">
        <f>COUNTIFS('Sch D. Workings'!L1891,"&gt;"&amp;$D$14)</f>
        <v>0</v>
      </c>
      <c r="L890" s="300"/>
      <c r="M890" s="78">
        <f>'Sch D. Workings'!Q1891</f>
        <v>0</v>
      </c>
      <c r="N890" s="309">
        <f>IF(OR('Sch D. Workings'!D884="",$D$7&lt;=I$7,M890=0),0,(IF(H890='Sch D. Workings'!$D$12,"Exceeded Cap",IF((SUMIFS('Sch A. Input'!H882:CJ882,'Sch A. Input'!$H$14:$CJ$14,"Total",'Sch A. Input'!$H$13:$CJ$13,"&lt;="&amp;$O$7))&gt;'Sch D. Workings'!$D$12,MIN('Sch D. Workings'!T1891,'Sch D. Workings'!$D$12-H890),'Sch D. Workings'!T1891))))</f>
        <v>0</v>
      </c>
      <c r="O890" s="221">
        <f>'Sch D. Workings'!Y1891</f>
        <v>0</v>
      </c>
      <c r="P890" s="82">
        <f>IFERROR(LOOKUP('Sch D. Workings'!V1891,$C$10:$C$14,$B$10:$B$14),0)</f>
        <v>0</v>
      </c>
      <c r="Q890" s="99">
        <f>COUNTIFS('Sch D. Workings'!V1891,"&gt;"&amp;$D$14)</f>
        <v>0</v>
      </c>
      <c r="R890" s="85"/>
      <c r="S890" s="78">
        <f>'Sch D. Workings'!AA1891</f>
        <v>0</v>
      </c>
      <c r="T890" s="309">
        <f>IF(OR('Sch D. Workings'!D884="",$D$7&lt;=O$7,S890=0),0,IF(OR(N890="Exceeded Cap",SUM(H890,N890)='Sch D. Workings'!$D$12),"Exceeded cap",IF((SUMIFS('Sch A. Input'!H882:CJ882,'Sch A. Input'!$H$14:$CJ$14,"Total",'Sch A. Input'!$H$13:$CJ$13,"&lt;="&amp;$U$7))&gt;'Sch D. Workings'!$D$12,MIN('Sch D. Workings'!AD1891,'Sch D. Workings'!$D$12-N890-H890),'Sch D. Workings'!AD1891)))</f>
        <v>0</v>
      </c>
      <c r="U890" s="221">
        <f>'Sch D. Workings'!AI1891</f>
        <v>0</v>
      </c>
      <c r="V890" s="82">
        <f>IFERROR(LOOKUP('Sch D. Workings'!AF1891,$C$10:$C$14,$B$10:$B$14),0)</f>
        <v>0</v>
      </c>
      <c r="W890" s="99">
        <f>COUNTIFS('Sch D. Workings'!AF1891,"&gt;"&amp;$D$14)</f>
        <v>0</v>
      </c>
      <c r="X890" s="85"/>
      <c r="Y890" s="78">
        <f>'Sch D. Workings'!AK1891</f>
        <v>0</v>
      </c>
      <c r="Z890" s="309">
        <f>IF(OR('Sch D. Workings'!D884="",$D$7&lt;=U$7,Y890=0),0,IF(OR(T890="Exceeded Cap",N890="Exceeded Cap",SUM(H890,N890,T890)='Sch D. Workings'!$D$12),"Exceeded Cap",IF((SUMIFS('Sch A. Input'!H882:CJ882,'Sch A. Input'!$H$14:$CJ$14,"Total",'Sch A. Input'!$H$13:$CJ$13,"&lt;="&amp;$AA$7))&gt;'Sch D. Workings'!$D$12,MIN('Sch D. Workings'!AN1891,'Sch D. Workings'!$D$12-N890-T890-H890),'Sch D. Workings'!AN1891)))</f>
        <v>0</v>
      </c>
      <c r="AA890" s="221">
        <f>'Sch D. Workings'!AS1891</f>
        <v>0</v>
      </c>
      <c r="AB890" s="82">
        <f>IFERROR(LOOKUP('Sch D. Workings'!AP1891,$C$10:$C$14,$B$10:$B$14),0)</f>
        <v>0</v>
      </c>
      <c r="AC890" s="99">
        <f>COUNTIFS('Sch D. Workings'!AP1891,"&gt;"&amp;$D$14)</f>
        <v>0</v>
      </c>
    </row>
    <row r="891" spans="3:29" x14ac:dyDescent="0.35">
      <c r="C891" s="81" t="str">
        <f>IF('Sch A. Input'!B883="","",'Sch A. Input'!B883)</f>
        <v/>
      </c>
      <c r="D891" s="81" t="str">
        <f>IF('Sch A. Input'!C883="","",'Sch A. Input'!C883)</f>
        <v/>
      </c>
      <c r="E891" s="85"/>
      <c r="F891" s="85"/>
      <c r="G891" s="99">
        <f>'Sch D. Workings'!G1892</f>
        <v>0</v>
      </c>
      <c r="H891" s="310">
        <f>IF(OR('Sch D. Workings'!D885="",G891=0),0,(IF((SUMIFS('Sch A. Input'!H883:CJ883,'Sch A. Input'!$H$14:$CJ$14,"Total",'Sch A. Input'!$H$13:$CJ$13,"&lt;="&amp;$I$7))&gt;'Sch D. Workings'!$D$12,MIN('Sch D. Workings'!J1892,'Sch D. Workings'!$D$12),'Sch D. Workings'!J1892)))</f>
        <v>0</v>
      </c>
      <c r="I891" s="221">
        <f>'Sch D. Workings'!O1892</f>
        <v>0</v>
      </c>
      <c r="J891" s="82">
        <f>IFERROR(LOOKUP('Sch D. Workings'!L1892,$C$10:$C$14,$B$10:$B$14),0)</f>
        <v>0</v>
      </c>
      <c r="K891" s="99">
        <f>COUNTIFS('Sch D. Workings'!L1892,"&gt;"&amp;$D$14)</f>
        <v>0</v>
      </c>
      <c r="L891" s="300"/>
      <c r="M891" s="78">
        <f>'Sch D. Workings'!Q1892</f>
        <v>0</v>
      </c>
      <c r="N891" s="309">
        <f>IF(OR('Sch D. Workings'!D885="",$D$7&lt;=I$7,M891=0),0,(IF(H891='Sch D. Workings'!$D$12,"Exceeded Cap",IF((SUMIFS('Sch A. Input'!H883:CJ883,'Sch A. Input'!$H$14:$CJ$14,"Total",'Sch A. Input'!$H$13:$CJ$13,"&lt;="&amp;$O$7))&gt;'Sch D. Workings'!$D$12,MIN('Sch D. Workings'!T1892,'Sch D. Workings'!$D$12-H891),'Sch D. Workings'!T1892))))</f>
        <v>0</v>
      </c>
      <c r="O891" s="221">
        <f>'Sch D. Workings'!Y1892</f>
        <v>0</v>
      </c>
      <c r="P891" s="82">
        <f>IFERROR(LOOKUP('Sch D. Workings'!V1892,$C$10:$C$14,$B$10:$B$14),0)</f>
        <v>0</v>
      </c>
      <c r="Q891" s="99">
        <f>COUNTIFS('Sch D. Workings'!V1892,"&gt;"&amp;$D$14)</f>
        <v>0</v>
      </c>
      <c r="R891" s="85"/>
      <c r="S891" s="78">
        <f>'Sch D. Workings'!AA1892</f>
        <v>0</v>
      </c>
      <c r="T891" s="309">
        <f>IF(OR('Sch D. Workings'!D885="",$D$7&lt;=O$7,S891=0),0,IF(OR(N891="Exceeded Cap",SUM(H891,N891)='Sch D. Workings'!$D$12),"Exceeded cap",IF((SUMIFS('Sch A. Input'!H883:CJ883,'Sch A. Input'!$H$14:$CJ$14,"Total",'Sch A. Input'!$H$13:$CJ$13,"&lt;="&amp;$U$7))&gt;'Sch D. Workings'!$D$12,MIN('Sch D. Workings'!AD1892,'Sch D. Workings'!$D$12-N891-H891),'Sch D. Workings'!AD1892)))</f>
        <v>0</v>
      </c>
      <c r="U891" s="221">
        <f>'Sch D. Workings'!AI1892</f>
        <v>0</v>
      </c>
      <c r="V891" s="82">
        <f>IFERROR(LOOKUP('Sch D. Workings'!AF1892,$C$10:$C$14,$B$10:$B$14),0)</f>
        <v>0</v>
      </c>
      <c r="W891" s="99">
        <f>COUNTIFS('Sch D. Workings'!AF1892,"&gt;"&amp;$D$14)</f>
        <v>0</v>
      </c>
      <c r="X891" s="85"/>
      <c r="Y891" s="78">
        <f>'Sch D. Workings'!AK1892</f>
        <v>0</v>
      </c>
      <c r="Z891" s="309">
        <f>IF(OR('Sch D. Workings'!D885="",$D$7&lt;=U$7,Y891=0),0,IF(OR(T891="Exceeded Cap",N891="Exceeded Cap",SUM(H891,N891,T891)='Sch D. Workings'!$D$12),"Exceeded Cap",IF((SUMIFS('Sch A. Input'!H883:CJ883,'Sch A. Input'!$H$14:$CJ$14,"Total",'Sch A. Input'!$H$13:$CJ$13,"&lt;="&amp;$AA$7))&gt;'Sch D. Workings'!$D$12,MIN('Sch D. Workings'!AN1892,'Sch D. Workings'!$D$12-N891-T891-H891),'Sch D. Workings'!AN1892)))</f>
        <v>0</v>
      </c>
      <c r="AA891" s="221">
        <f>'Sch D. Workings'!AS1892</f>
        <v>0</v>
      </c>
      <c r="AB891" s="82">
        <f>IFERROR(LOOKUP('Sch D. Workings'!AP1892,$C$10:$C$14,$B$10:$B$14),0)</f>
        <v>0</v>
      </c>
      <c r="AC891" s="99">
        <f>COUNTIFS('Sch D. Workings'!AP1892,"&gt;"&amp;$D$14)</f>
        <v>0</v>
      </c>
    </row>
    <row r="892" spans="3:29" x14ac:dyDescent="0.35">
      <c r="C892" s="81" t="str">
        <f>IF('Sch A. Input'!B884="","",'Sch A. Input'!B884)</f>
        <v/>
      </c>
      <c r="D892" s="81" t="str">
        <f>IF('Sch A. Input'!C884="","",'Sch A. Input'!C884)</f>
        <v/>
      </c>
      <c r="E892" s="85"/>
      <c r="F892" s="85"/>
      <c r="G892" s="99">
        <f>'Sch D. Workings'!G1893</f>
        <v>0</v>
      </c>
      <c r="H892" s="310">
        <f>IF(OR('Sch D. Workings'!D886="",G892=0),0,(IF((SUMIFS('Sch A. Input'!H884:CJ884,'Sch A. Input'!$H$14:$CJ$14,"Total",'Sch A. Input'!$H$13:$CJ$13,"&lt;="&amp;$I$7))&gt;'Sch D. Workings'!$D$12,MIN('Sch D. Workings'!J1893,'Sch D. Workings'!$D$12),'Sch D. Workings'!J1893)))</f>
        <v>0</v>
      </c>
      <c r="I892" s="221">
        <f>'Sch D. Workings'!O1893</f>
        <v>0</v>
      </c>
      <c r="J892" s="82">
        <f>IFERROR(LOOKUP('Sch D. Workings'!L1893,$C$10:$C$14,$B$10:$B$14),0)</f>
        <v>0</v>
      </c>
      <c r="K892" s="99">
        <f>COUNTIFS('Sch D. Workings'!L1893,"&gt;"&amp;$D$14)</f>
        <v>0</v>
      </c>
      <c r="L892" s="300"/>
      <c r="M892" s="78">
        <f>'Sch D. Workings'!Q1893</f>
        <v>0</v>
      </c>
      <c r="N892" s="309">
        <f>IF(OR('Sch D. Workings'!D886="",$D$7&lt;=I$7,M892=0),0,(IF(H892='Sch D. Workings'!$D$12,"Exceeded Cap",IF((SUMIFS('Sch A. Input'!H884:CJ884,'Sch A. Input'!$H$14:$CJ$14,"Total",'Sch A. Input'!$H$13:$CJ$13,"&lt;="&amp;$O$7))&gt;'Sch D. Workings'!$D$12,MIN('Sch D. Workings'!T1893,'Sch D. Workings'!$D$12-H892),'Sch D. Workings'!T1893))))</f>
        <v>0</v>
      </c>
      <c r="O892" s="221">
        <f>'Sch D. Workings'!Y1893</f>
        <v>0</v>
      </c>
      <c r="P892" s="82">
        <f>IFERROR(LOOKUP('Sch D. Workings'!V1893,$C$10:$C$14,$B$10:$B$14),0)</f>
        <v>0</v>
      </c>
      <c r="Q892" s="99">
        <f>COUNTIFS('Sch D. Workings'!V1893,"&gt;"&amp;$D$14)</f>
        <v>0</v>
      </c>
      <c r="R892" s="85"/>
      <c r="S892" s="78">
        <f>'Sch D. Workings'!AA1893</f>
        <v>0</v>
      </c>
      <c r="T892" s="309">
        <f>IF(OR('Sch D. Workings'!D886="",$D$7&lt;=O$7,S892=0),0,IF(OR(N892="Exceeded Cap",SUM(H892,N892)='Sch D. Workings'!$D$12),"Exceeded cap",IF((SUMIFS('Sch A. Input'!H884:CJ884,'Sch A. Input'!$H$14:$CJ$14,"Total",'Sch A. Input'!$H$13:$CJ$13,"&lt;="&amp;$U$7))&gt;'Sch D. Workings'!$D$12,MIN('Sch D. Workings'!AD1893,'Sch D. Workings'!$D$12-N892-H892),'Sch D. Workings'!AD1893)))</f>
        <v>0</v>
      </c>
      <c r="U892" s="221">
        <f>'Sch D. Workings'!AI1893</f>
        <v>0</v>
      </c>
      <c r="V892" s="82">
        <f>IFERROR(LOOKUP('Sch D. Workings'!AF1893,$C$10:$C$14,$B$10:$B$14),0)</f>
        <v>0</v>
      </c>
      <c r="W892" s="99">
        <f>COUNTIFS('Sch D. Workings'!AF1893,"&gt;"&amp;$D$14)</f>
        <v>0</v>
      </c>
      <c r="X892" s="85"/>
      <c r="Y892" s="78">
        <f>'Sch D. Workings'!AK1893</f>
        <v>0</v>
      </c>
      <c r="Z892" s="309">
        <f>IF(OR('Sch D. Workings'!D886="",$D$7&lt;=U$7,Y892=0),0,IF(OR(T892="Exceeded Cap",N892="Exceeded Cap",SUM(H892,N892,T892)='Sch D. Workings'!$D$12),"Exceeded Cap",IF((SUMIFS('Sch A. Input'!H884:CJ884,'Sch A. Input'!$H$14:$CJ$14,"Total",'Sch A. Input'!$H$13:$CJ$13,"&lt;="&amp;$AA$7))&gt;'Sch D. Workings'!$D$12,MIN('Sch D. Workings'!AN1893,'Sch D. Workings'!$D$12-N892-T892-H892),'Sch D. Workings'!AN1893)))</f>
        <v>0</v>
      </c>
      <c r="AA892" s="221">
        <f>'Sch D. Workings'!AS1893</f>
        <v>0</v>
      </c>
      <c r="AB892" s="82">
        <f>IFERROR(LOOKUP('Sch D. Workings'!AP1893,$C$10:$C$14,$B$10:$B$14),0)</f>
        <v>0</v>
      </c>
      <c r="AC892" s="99">
        <f>COUNTIFS('Sch D. Workings'!AP1893,"&gt;"&amp;$D$14)</f>
        <v>0</v>
      </c>
    </row>
    <row r="893" spans="3:29" x14ac:dyDescent="0.35">
      <c r="C893" s="81" t="str">
        <f>IF('Sch A. Input'!B885="","",'Sch A. Input'!B885)</f>
        <v/>
      </c>
      <c r="D893" s="81" t="str">
        <f>IF('Sch A. Input'!C885="","",'Sch A. Input'!C885)</f>
        <v/>
      </c>
      <c r="E893" s="85"/>
      <c r="F893" s="85"/>
      <c r="G893" s="99">
        <f>'Sch D. Workings'!G1894</f>
        <v>0</v>
      </c>
      <c r="H893" s="310">
        <f>IF(OR('Sch D. Workings'!D887="",G893=0),0,(IF((SUMIFS('Sch A. Input'!H885:CJ885,'Sch A. Input'!$H$14:$CJ$14,"Total",'Sch A. Input'!$H$13:$CJ$13,"&lt;="&amp;$I$7))&gt;'Sch D. Workings'!$D$12,MIN('Sch D. Workings'!J1894,'Sch D. Workings'!$D$12),'Sch D. Workings'!J1894)))</f>
        <v>0</v>
      </c>
      <c r="I893" s="221">
        <f>'Sch D. Workings'!O1894</f>
        <v>0</v>
      </c>
      <c r="J893" s="82">
        <f>IFERROR(LOOKUP('Sch D. Workings'!L1894,$C$10:$C$14,$B$10:$B$14),0)</f>
        <v>0</v>
      </c>
      <c r="K893" s="99">
        <f>COUNTIFS('Sch D. Workings'!L1894,"&gt;"&amp;$D$14)</f>
        <v>0</v>
      </c>
      <c r="L893" s="300"/>
      <c r="M893" s="78">
        <f>'Sch D. Workings'!Q1894</f>
        <v>0</v>
      </c>
      <c r="N893" s="309">
        <f>IF(OR('Sch D. Workings'!D887="",$D$7&lt;=I$7,M893=0),0,(IF(H893='Sch D. Workings'!$D$12,"Exceeded Cap",IF((SUMIFS('Sch A. Input'!H885:CJ885,'Sch A. Input'!$H$14:$CJ$14,"Total",'Sch A. Input'!$H$13:$CJ$13,"&lt;="&amp;$O$7))&gt;'Sch D. Workings'!$D$12,MIN('Sch D. Workings'!T1894,'Sch D. Workings'!$D$12-H893),'Sch D. Workings'!T1894))))</f>
        <v>0</v>
      </c>
      <c r="O893" s="221">
        <f>'Sch D. Workings'!Y1894</f>
        <v>0</v>
      </c>
      <c r="P893" s="82">
        <f>IFERROR(LOOKUP('Sch D. Workings'!V1894,$C$10:$C$14,$B$10:$B$14),0)</f>
        <v>0</v>
      </c>
      <c r="Q893" s="99">
        <f>COUNTIFS('Sch D. Workings'!V1894,"&gt;"&amp;$D$14)</f>
        <v>0</v>
      </c>
      <c r="R893" s="85"/>
      <c r="S893" s="78">
        <f>'Sch D. Workings'!AA1894</f>
        <v>0</v>
      </c>
      <c r="T893" s="309">
        <f>IF(OR('Sch D. Workings'!D887="",$D$7&lt;=O$7,S893=0),0,IF(OR(N893="Exceeded Cap",SUM(H893,N893)='Sch D. Workings'!$D$12),"Exceeded cap",IF((SUMIFS('Sch A. Input'!H885:CJ885,'Sch A. Input'!$H$14:$CJ$14,"Total",'Sch A. Input'!$H$13:$CJ$13,"&lt;="&amp;$U$7))&gt;'Sch D. Workings'!$D$12,MIN('Sch D. Workings'!AD1894,'Sch D. Workings'!$D$12-N893-H893),'Sch D. Workings'!AD1894)))</f>
        <v>0</v>
      </c>
      <c r="U893" s="221">
        <f>'Sch D. Workings'!AI1894</f>
        <v>0</v>
      </c>
      <c r="V893" s="82">
        <f>IFERROR(LOOKUP('Sch D. Workings'!AF1894,$C$10:$C$14,$B$10:$B$14),0)</f>
        <v>0</v>
      </c>
      <c r="W893" s="99">
        <f>COUNTIFS('Sch D. Workings'!AF1894,"&gt;"&amp;$D$14)</f>
        <v>0</v>
      </c>
      <c r="X893" s="85"/>
      <c r="Y893" s="78">
        <f>'Sch D. Workings'!AK1894</f>
        <v>0</v>
      </c>
      <c r="Z893" s="309">
        <f>IF(OR('Sch D. Workings'!D887="",$D$7&lt;=U$7,Y893=0),0,IF(OR(T893="Exceeded Cap",N893="Exceeded Cap",SUM(H893,N893,T893)='Sch D. Workings'!$D$12),"Exceeded Cap",IF((SUMIFS('Sch A. Input'!H885:CJ885,'Sch A. Input'!$H$14:$CJ$14,"Total",'Sch A. Input'!$H$13:$CJ$13,"&lt;="&amp;$AA$7))&gt;'Sch D. Workings'!$D$12,MIN('Sch D. Workings'!AN1894,'Sch D. Workings'!$D$12-N893-T893-H893),'Sch D. Workings'!AN1894)))</f>
        <v>0</v>
      </c>
      <c r="AA893" s="221">
        <f>'Sch D. Workings'!AS1894</f>
        <v>0</v>
      </c>
      <c r="AB893" s="82">
        <f>IFERROR(LOOKUP('Sch D. Workings'!AP1894,$C$10:$C$14,$B$10:$B$14),0)</f>
        <v>0</v>
      </c>
      <c r="AC893" s="99">
        <f>COUNTIFS('Sch D. Workings'!AP1894,"&gt;"&amp;$D$14)</f>
        <v>0</v>
      </c>
    </row>
    <row r="894" spans="3:29" x14ac:dyDescent="0.35">
      <c r="C894" s="81" t="str">
        <f>IF('Sch A. Input'!B886="","",'Sch A. Input'!B886)</f>
        <v/>
      </c>
      <c r="D894" s="81" t="str">
        <f>IF('Sch A. Input'!C886="","",'Sch A. Input'!C886)</f>
        <v/>
      </c>
      <c r="E894" s="85"/>
      <c r="F894" s="85"/>
      <c r="G894" s="99">
        <f>'Sch D. Workings'!G1895</f>
        <v>0</v>
      </c>
      <c r="H894" s="310">
        <f>IF(OR('Sch D. Workings'!D888="",G894=0),0,(IF((SUMIFS('Sch A. Input'!H886:CJ886,'Sch A. Input'!$H$14:$CJ$14,"Total",'Sch A. Input'!$H$13:$CJ$13,"&lt;="&amp;$I$7))&gt;'Sch D. Workings'!$D$12,MIN('Sch D. Workings'!J1895,'Sch D. Workings'!$D$12),'Sch D. Workings'!J1895)))</f>
        <v>0</v>
      </c>
      <c r="I894" s="221">
        <f>'Sch D. Workings'!O1895</f>
        <v>0</v>
      </c>
      <c r="J894" s="82">
        <f>IFERROR(LOOKUP('Sch D. Workings'!L1895,$C$10:$C$14,$B$10:$B$14),0)</f>
        <v>0</v>
      </c>
      <c r="K894" s="99">
        <f>COUNTIFS('Sch D. Workings'!L1895,"&gt;"&amp;$D$14)</f>
        <v>0</v>
      </c>
      <c r="L894" s="300"/>
      <c r="M894" s="78">
        <f>'Sch D. Workings'!Q1895</f>
        <v>0</v>
      </c>
      <c r="N894" s="309">
        <f>IF(OR('Sch D. Workings'!D888="",$D$7&lt;=I$7,M894=0),0,(IF(H894='Sch D. Workings'!$D$12,"Exceeded Cap",IF((SUMIFS('Sch A. Input'!H886:CJ886,'Sch A. Input'!$H$14:$CJ$14,"Total",'Sch A. Input'!$H$13:$CJ$13,"&lt;="&amp;$O$7))&gt;'Sch D. Workings'!$D$12,MIN('Sch D. Workings'!T1895,'Sch D. Workings'!$D$12-H894),'Sch D. Workings'!T1895))))</f>
        <v>0</v>
      </c>
      <c r="O894" s="221">
        <f>'Sch D. Workings'!Y1895</f>
        <v>0</v>
      </c>
      <c r="P894" s="82">
        <f>IFERROR(LOOKUP('Sch D. Workings'!V1895,$C$10:$C$14,$B$10:$B$14),0)</f>
        <v>0</v>
      </c>
      <c r="Q894" s="99">
        <f>COUNTIFS('Sch D. Workings'!V1895,"&gt;"&amp;$D$14)</f>
        <v>0</v>
      </c>
      <c r="R894" s="85"/>
      <c r="S894" s="78">
        <f>'Sch D. Workings'!AA1895</f>
        <v>0</v>
      </c>
      <c r="T894" s="309">
        <f>IF(OR('Sch D. Workings'!D888="",$D$7&lt;=O$7,S894=0),0,IF(OR(N894="Exceeded Cap",SUM(H894,N894)='Sch D. Workings'!$D$12),"Exceeded cap",IF((SUMIFS('Sch A. Input'!H886:CJ886,'Sch A. Input'!$H$14:$CJ$14,"Total",'Sch A. Input'!$H$13:$CJ$13,"&lt;="&amp;$U$7))&gt;'Sch D. Workings'!$D$12,MIN('Sch D. Workings'!AD1895,'Sch D. Workings'!$D$12-N894-H894),'Sch D. Workings'!AD1895)))</f>
        <v>0</v>
      </c>
      <c r="U894" s="221">
        <f>'Sch D. Workings'!AI1895</f>
        <v>0</v>
      </c>
      <c r="V894" s="82">
        <f>IFERROR(LOOKUP('Sch D. Workings'!AF1895,$C$10:$C$14,$B$10:$B$14),0)</f>
        <v>0</v>
      </c>
      <c r="W894" s="99">
        <f>COUNTIFS('Sch D. Workings'!AF1895,"&gt;"&amp;$D$14)</f>
        <v>0</v>
      </c>
      <c r="X894" s="85"/>
      <c r="Y894" s="78">
        <f>'Sch D. Workings'!AK1895</f>
        <v>0</v>
      </c>
      <c r="Z894" s="309">
        <f>IF(OR('Sch D. Workings'!D888="",$D$7&lt;=U$7,Y894=0),0,IF(OR(T894="Exceeded Cap",N894="Exceeded Cap",SUM(H894,N894,T894)='Sch D. Workings'!$D$12),"Exceeded Cap",IF((SUMIFS('Sch A. Input'!H886:CJ886,'Sch A. Input'!$H$14:$CJ$14,"Total",'Sch A. Input'!$H$13:$CJ$13,"&lt;="&amp;$AA$7))&gt;'Sch D. Workings'!$D$12,MIN('Sch D. Workings'!AN1895,'Sch D. Workings'!$D$12-N894-T894-H894),'Sch D. Workings'!AN1895)))</f>
        <v>0</v>
      </c>
      <c r="AA894" s="221">
        <f>'Sch D. Workings'!AS1895</f>
        <v>0</v>
      </c>
      <c r="AB894" s="82">
        <f>IFERROR(LOOKUP('Sch D. Workings'!AP1895,$C$10:$C$14,$B$10:$B$14),0)</f>
        <v>0</v>
      </c>
      <c r="AC894" s="99">
        <f>COUNTIFS('Sch D. Workings'!AP1895,"&gt;"&amp;$D$14)</f>
        <v>0</v>
      </c>
    </row>
    <row r="895" spans="3:29" x14ac:dyDescent="0.35">
      <c r="C895" s="81" t="str">
        <f>IF('Sch A. Input'!B887="","",'Sch A. Input'!B887)</f>
        <v/>
      </c>
      <c r="D895" s="81" t="str">
        <f>IF('Sch A. Input'!C887="","",'Sch A. Input'!C887)</f>
        <v/>
      </c>
      <c r="E895" s="85"/>
      <c r="F895" s="85"/>
      <c r="G895" s="99">
        <f>'Sch D. Workings'!G1896</f>
        <v>0</v>
      </c>
      <c r="H895" s="310">
        <f>IF(OR('Sch D. Workings'!D889="",G895=0),0,(IF((SUMIFS('Sch A. Input'!H887:CJ887,'Sch A. Input'!$H$14:$CJ$14,"Total",'Sch A. Input'!$H$13:$CJ$13,"&lt;="&amp;$I$7))&gt;'Sch D. Workings'!$D$12,MIN('Sch D. Workings'!J1896,'Sch D. Workings'!$D$12),'Sch D. Workings'!J1896)))</f>
        <v>0</v>
      </c>
      <c r="I895" s="221">
        <f>'Sch D. Workings'!O1896</f>
        <v>0</v>
      </c>
      <c r="J895" s="82">
        <f>IFERROR(LOOKUP('Sch D. Workings'!L1896,$C$10:$C$14,$B$10:$B$14),0)</f>
        <v>0</v>
      </c>
      <c r="K895" s="99">
        <f>COUNTIFS('Sch D. Workings'!L1896,"&gt;"&amp;$D$14)</f>
        <v>0</v>
      </c>
      <c r="L895" s="300"/>
      <c r="M895" s="78">
        <f>'Sch D. Workings'!Q1896</f>
        <v>0</v>
      </c>
      <c r="N895" s="309">
        <f>IF(OR('Sch D. Workings'!D889="",$D$7&lt;=I$7,M895=0),0,(IF(H895='Sch D. Workings'!$D$12,"Exceeded Cap",IF((SUMIFS('Sch A. Input'!H887:CJ887,'Sch A. Input'!$H$14:$CJ$14,"Total",'Sch A. Input'!$H$13:$CJ$13,"&lt;="&amp;$O$7))&gt;'Sch D. Workings'!$D$12,MIN('Sch D. Workings'!T1896,'Sch D. Workings'!$D$12-H895),'Sch D. Workings'!T1896))))</f>
        <v>0</v>
      </c>
      <c r="O895" s="221">
        <f>'Sch D. Workings'!Y1896</f>
        <v>0</v>
      </c>
      <c r="P895" s="82">
        <f>IFERROR(LOOKUP('Sch D. Workings'!V1896,$C$10:$C$14,$B$10:$B$14),0)</f>
        <v>0</v>
      </c>
      <c r="Q895" s="99">
        <f>COUNTIFS('Sch D. Workings'!V1896,"&gt;"&amp;$D$14)</f>
        <v>0</v>
      </c>
      <c r="R895" s="85"/>
      <c r="S895" s="78">
        <f>'Sch D. Workings'!AA1896</f>
        <v>0</v>
      </c>
      <c r="T895" s="309">
        <f>IF(OR('Sch D. Workings'!D889="",$D$7&lt;=O$7,S895=0),0,IF(OR(N895="Exceeded Cap",SUM(H895,N895)='Sch D. Workings'!$D$12),"Exceeded cap",IF((SUMIFS('Sch A. Input'!H887:CJ887,'Sch A. Input'!$H$14:$CJ$14,"Total",'Sch A. Input'!$H$13:$CJ$13,"&lt;="&amp;$U$7))&gt;'Sch D. Workings'!$D$12,MIN('Sch D. Workings'!AD1896,'Sch D. Workings'!$D$12-N895-H895),'Sch D. Workings'!AD1896)))</f>
        <v>0</v>
      </c>
      <c r="U895" s="221">
        <f>'Sch D. Workings'!AI1896</f>
        <v>0</v>
      </c>
      <c r="V895" s="82">
        <f>IFERROR(LOOKUP('Sch D. Workings'!AF1896,$C$10:$C$14,$B$10:$B$14),0)</f>
        <v>0</v>
      </c>
      <c r="W895" s="99">
        <f>COUNTIFS('Sch D. Workings'!AF1896,"&gt;"&amp;$D$14)</f>
        <v>0</v>
      </c>
      <c r="X895" s="85"/>
      <c r="Y895" s="78">
        <f>'Sch D. Workings'!AK1896</f>
        <v>0</v>
      </c>
      <c r="Z895" s="309">
        <f>IF(OR('Sch D. Workings'!D889="",$D$7&lt;=U$7,Y895=0),0,IF(OR(T895="Exceeded Cap",N895="Exceeded Cap",SUM(H895,N895,T895)='Sch D. Workings'!$D$12),"Exceeded Cap",IF((SUMIFS('Sch A. Input'!H887:CJ887,'Sch A. Input'!$H$14:$CJ$14,"Total",'Sch A. Input'!$H$13:$CJ$13,"&lt;="&amp;$AA$7))&gt;'Sch D. Workings'!$D$12,MIN('Sch D. Workings'!AN1896,'Sch D. Workings'!$D$12-N895-T895-H895),'Sch D. Workings'!AN1896)))</f>
        <v>0</v>
      </c>
      <c r="AA895" s="221">
        <f>'Sch D. Workings'!AS1896</f>
        <v>0</v>
      </c>
      <c r="AB895" s="82">
        <f>IFERROR(LOOKUP('Sch D. Workings'!AP1896,$C$10:$C$14,$B$10:$B$14),0)</f>
        <v>0</v>
      </c>
      <c r="AC895" s="99">
        <f>COUNTIFS('Sch D. Workings'!AP1896,"&gt;"&amp;$D$14)</f>
        <v>0</v>
      </c>
    </row>
    <row r="896" spans="3:29" x14ac:dyDescent="0.35">
      <c r="C896" s="81" t="str">
        <f>IF('Sch A. Input'!B888="","",'Sch A. Input'!B888)</f>
        <v/>
      </c>
      <c r="D896" s="81" t="str">
        <f>IF('Sch A. Input'!C888="","",'Sch A. Input'!C888)</f>
        <v/>
      </c>
      <c r="E896" s="85"/>
      <c r="F896" s="85"/>
      <c r="G896" s="99">
        <f>'Sch D. Workings'!G1897</f>
        <v>0</v>
      </c>
      <c r="H896" s="310">
        <f>IF(OR('Sch D. Workings'!D890="",G896=0),0,(IF((SUMIFS('Sch A. Input'!H888:CJ888,'Sch A. Input'!$H$14:$CJ$14,"Total",'Sch A. Input'!$H$13:$CJ$13,"&lt;="&amp;$I$7))&gt;'Sch D. Workings'!$D$12,MIN('Sch D. Workings'!J1897,'Sch D. Workings'!$D$12),'Sch D. Workings'!J1897)))</f>
        <v>0</v>
      </c>
      <c r="I896" s="221">
        <f>'Sch D. Workings'!O1897</f>
        <v>0</v>
      </c>
      <c r="J896" s="82">
        <f>IFERROR(LOOKUP('Sch D. Workings'!L1897,$C$10:$C$14,$B$10:$B$14),0)</f>
        <v>0</v>
      </c>
      <c r="K896" s="99">
        <f>COUNTIFS('Sch D. Workings'!L1897,"&gt;"&amp;$D$14)</f>
        <v>0</v>
      </c>
      <c r="L896" s="300"/>
      <c r="M896" s="78">
        <f>'Sch D. Workings'!Q1897</f>
        <v>0</v>
      </c>
      <c r="N896" s="309">
        <f>IF(OR('Sch D. Workings'!D890="",$D$7&lt;=I$7,M896=0),0,(IF(H896='Sch D. Workings'!$D$12,"Exceeded Cap",IF((SUMIFS('Sch A. Input'!H888:CJ888,'Sch A. Input'!$H$14:$CJ$14,"Total",'Sch A. Input'!$H$13:$CJ$13,"&lt;="&amp;$O$7))&gt;'Sch D. Workings'!$D$12,MIN('Sch D. Workings'!T1897,'Sch D. Workings'!$D$12-H896),'Sch D. Workings'!T1897))))</f>
        <v>0</v>
      </c>
      <c r="O896" s="221">
        <f>'Sch D. Workings'!Y1897</f>
        <v>0</v>
      </c>
      <c r="P896" s="82">
        <f>IFERROR(LOOKUP('Sch D. Workings'!V1897,$C$10:$C$14,$B$10:$B$14),0)</f>
        <v>0</v>
      </c>
      <c r="Q896" s="99">
        <f>COUNTIFS('Sch D. Workings'!V1897,"&gt;"&amp;$D$14)</f>
        <v>0</v>
      </c>
      <c r="R896" s="85"/>
      <c r="S896" s="78">
        <f>'Sch D. Workings'!AA1897</f>
        <v>0</v>
      </c>
      <c r="T896" s="309">
        <f>IF(OR('Sch D. Workings'!D890="",$D$7&lt;=O$7,S896=0),0,IF(OR(N896="Exceeded Cap",SUM(H896,N896)='Sch D. Workings'!$D$12),"Exceeded cap",IF((SUMIFS('Sch A. Input'!H888:CJ888,'Sch A. Input'!$H$14:$CJ$14,"Total",'Sch A. Input'!$H$13:$CJ$13,"&lt;="&amp;$U$7))&gt;'Sch D. Workings'!$D$12,MIN('Sch D. Workings'!AD1897,'Sch D. Workings'!$D$12-N896-H896),'Sch D. Workings'!AD1897)))</f>
        <v>0</v>
      </c>
      <c r="U896" s="221">
        <f>'Sch D. Workings'!AI1897</f>
        <v>0</v>
      </c>
      <c r="V896" s="82">
        <f>IFERROR(LOOKUP('Sch D. Workings'!AF1897,$C$10:$C$14,$B$10:$B$14),0)</f>
        <v>0</v>
      </c>
      <c r="W896" s="99">
        <f>COUNTIFS('Sch D. Workings'!AF1897,"&gt;"&amp;$D$14)</f>
        <v>0</v>
      </c>
      <c r="X896" s="85"/>
      <c r="Y896" s="78">
        <f>'Sch D. Workings'!AK1897</f>
        <v>0</v>
      </c>
      <c r="Z896" s="309">
        <f>IF(OR('Sch D. Workings'!D890="",$D$7&lt;=U$7,Y896=0),0,IF(OR(T896="Exceeded Cap",N896="Exceeded Cap",SUM(H896,N896,T896)='Sch D. Workings'!$D$12),"Exceeded Cap",IF((SUMIFS('Sch A. Input'!H888:CJ888,'Sch A. Input'!$H$14:$CJ$14,"Total",'Sch A. Input'!$H$13:$CJ$13,"&lt;="&amp;$AA$7))&gt;'Sch D. Workings'!$D$12,MIN('Sch D. Workings'!AN1897,'Sch D. Workings'!$D$12-N896-T896-H896),'Sch D. Workings'!AN1897)))</f>
        <v>0</v>
      </c>
      <c r="AA896" s="221">
        <f>'Sch D. Workings'!AS1897</f>
        <v>0</v>
      </c>
      <c r="AB896" s="82">
        <f>IFERROR(LOOKUP('Sch D. Workings'!AP1897,$C$10:$C$14,$B$10:$B$14),0)</f>
        <v>0</v>
      </c>
      <c r="AC896" s="99">
        <f>COUNTIFS('Sch D. Workings'!AP1897,"&gt;"&amp;$D$14)</f>
        <v>0</v>
      </c>
    </row>
    <row r="897" spans="3:29" x14ac:dyDescent="0.35">
      <c r="C897" s="81" t="str">
        <f>IF('Sch A. Input'!B889="","",'Sch A. Input'!B889)</f>
        <v/>
      </c>
      <c r="D897" s="81" t="str">
        <f>IF('Sch A. Input'!C889="","",'Sch A. Input'!C889)</f>
        <v/>
      </c>
      <c r="E897" s="85"/>
      <c r="F897" s="85"/>
      <c r="G897" s="99">
        <f>'Sch D. Workings'!G1898</f>
        <v>0</v>
      </c>
      <c r="H897" s="310">
        <f>IF(OR('Sch D. Workings'!D891="",G897=0),0,(IF((SUMIFS('Sch A. Input'!H889:CJ889,'Sch A. Input'!$H$14:$CJ$14,"Total",'Sch A. Input'!$H$13:$CJ$13,"&lt;="&amp;$I$7))&gt;'Sch D. Workings'!$D$12,MIN('Sch D. Workings'!J1898,'Sch D. Workings'!$D$12),'Sch D. Workings'!J1898)))</f>
        <v>0</v>
      </c>
      <c r="I897" s="221">
        <f>'Sch D. Workings'!O1898</f>
        <v>0</v>
      </c>
      <c r="J897" s="82">
        <f>IFERROR(LOOKUP('Sch D. Workings'!L1898,$C$10:$C$14,$B$10:$B$14),0)</f>
        <v>0</v>
      </c>
      <c r="K897" s="99">
        <f>COUNTIFS('Sch D. Workings'!L1898,"&gt;"&amp;$D$14)</f>
        <v>0</v>
      </c>
      <c r="L897" s="300"/>
      <c r="M897" s="78">
        <f>'Sch D. Workings'!Q1898</f>
        <v>0</v>
      </c>
      <c r="N897" s="309">
        <f>IF(OR('Sch D. Workings'!D891="",$D$7&lt;=I$7,M897=0),0,(IF(H897='Sch D. Workings'!$D$12,"Exceeded Cap",IF((SUMIFS('Sch A. Input'!H889:CJ889,'Sch A. Input'!$H$14:$CJ$14,"Total",'Sch A. Input'!$H$13:$CJ$13,"&lt;="&amp;$O$7))&gt;'Sch D. Workings'!$D$12,MIN('Sch D. Workings'!T1898,'Sch D. Workings'!$D$12-H897),'Sch D. Workings'!T1898))))</f>
        <v>0</v>
      </c>
      <c r="O897" s="221">
        <f>'Sch D. Workings'!Y1898</f>
        <v>0</v>
      </c>
      <c r="P897" s="82">
        <f>IFERROR(LOOKUP('Sch D. Workings'!V1898,$C$10:$C$14,$B$10:$B$14),0)</f>
        <v>0</v>
      </c>
      <c r="Q897" s="99">
        <f>COUNTIFS('Sch D. Workings'!V1898,"&gt;"&amp;$D$14)</f>
        <v>0</v>
      </c>
      <c r="R897" s="85"/>
      <c r="S897" s="78">
        <f>'Sch D. Workings'!AA1898</f>
        <v>0</v>
      </c>
      <c r="T897" s="309">
        <f>IF(OR('Sch D. Workings'!D891="",$D$7&lt;=O$7,S897=0),0,IF(OR(N897="Exceeded Cap",SUM(H897,N897)='Sch D. Workings'!$D$12),"Exceeded cap",IF((SUMIFS('Sch A. Input'!H889:CJ889,'Sch A. Input'!$H$14:$CJ$14,"Total",'Sch A. Input'!$H$13:$CJ$13,"&lt;="&amp;$U$7))&gt;'Sch D. Workings'!$D$12,MIN('Sch D. Workings'!AD1898,'Sch D. Workings'!$D$12-N897-H897),'Sch D. Workings'!AD1898)))</f>
        <v>0</v>
      </c>
      <c r="U897" s="221">
        <f>'Sch D. Workings'!AI1898</f>
        <v>0</v>
      </c>
      <c r="V897" s="82">
        <f>IFERROR(LOOKUP('Sch D. Workings'!AF1898,$C$10:$C$14,$B$10:$B$14),0)</f>
        <v>0</v>
      </c>
      <c r="W897" s="99">
        <f>COUNTIFS('Sch D. Workings'!AF1898,"&gt;"&amp;$D$14)</f>
        <v>0</v>
      </c>
      <c r="X897" s="85"/>
      <c r="Y897" s="78">
        <f>'Sch D. Workings'!AK1898</f>
        <v>0</v>
      </c>
      <c r="Z897" s="309">
        <f>IF(OR('Sch D. Workings'!D891="",$D$7&lt;=U$7,Y897=0),0,IF(OR(T897="Exceeded Cap",N897="Exceeded Cap",SUM(H897,N897,T897)='Sch D. Workings'!$D$12),"Exceeded Cap",IF((SUMIFS('Sch A. Input'!H889:CJ889,'Sch A. Input'!$H$14:$CJ$14,"Total",'Sch A. Input'!$H$13:$CJ$13,"&lt;="&amp;$AA$7))&gt;'Sch D. Workings'!$D$12,MIN('Sch D. Workings'!AN1898,'Sch D. Workings'!$D$12-N897-T897-H897),'Sch D. Workings'!AN1898)))</f>
        <v>0</v>
      </c>
      <c r="AA897" s="221">
        <f>'Sch D. Workings'!AS1898</f>
        <v>0</v>
      </c>
      <c r="AB897" s="82">
        <f>IFERROR(LOOKUP('Sch D. Workings'!AP1898,$C$10:$C$14,$B$10:$B$14),0)</f>
        <v>0</v>
      </c>
      <c r="AC897" s="99">
        <f>COUNTIFS('Sch D. Workings'!AP1898,"&gt;"&amp;$D$14)</f>
        <v>0</v>
      </c>
    </row>
    <row r="898" spans="3:29" x14ac:dyDescent="0.35">
      <c r="C898" s="81" t="str">
        <f>IF('Sch A. Input'!B890="","",'Sch A. Input'!B890)</f>
        <v/>
      </c>
      <c r="D898" s="81" t="str">
        <f>IF('Sch A. Input'!C890="","",'Sch A. Input'!C890)</f>
        <v/>
      </c>
      <c r="E898" s="85"/>
      <c r="F898" s="85"/>
      <c r="G898" s="99">
        <f>'Sch D. Workings'!G1899</f>
        <v>0</v>
      </c>
      <c r="H898" s="310">
        <f>IF(OR('Sch D. Workings'!D892="",G898=0),0,(IF((SUMIFS('Sch A. Input'!H890:CJ890,'Sch A. Input'!$H$14:$CJ$14,"Total",'Sch A. Input'!$H$13:$CJ$13,"&lt;="&amp;$I$7))&gt;'Sch D. Workings'!$D$12,MIN('Sch D. Workings'!J1899,'Sch D. Workings'!$D$12),'Sch D. Workings'!J1899)))</f>
        <v>0</v>
      </c>
      <c r="I898" s="221">
        <f>'Sch D. Workings'!O1899</f>
        <v>0</v>
      </c>
      <c r="J898" s="82">
        <f>IFERROR(LOOKUP('Sch D. Workings'!L1899,$C$10:$C$14,$B$10:$B$14),0)</f>
        <v>0</v>
      </c>
      <c r="K898" s="99">
        <f>COUNTIFS('Sch D. Workings'!L1899,"&gt;"&amp;$D$14)</f>
        <v>0</v>
      </c>
      <c r="L898" s="300"/>
      <c r="M898" s="78">
        <f>'Sch D. Workings'!Q1899</f>
        <v>0</v>
      </c>
      <c r="N898" s="309">
        <f>IF(OR('Sch D. Workings'!D892="",$D$7&lt;=I$7,M898=0),0,(IF(H898='Sch D. Workings'!$D$12,"Exceeded Cap",IF((SUMIFS('Sch A. Input'!H890:CJ890,'Sch A. Input'!$H$14:$CJ$14,"Total",'Sch A. Input'!$H$13:$CJ$13,"&lt;="&amp;$O$7))&gt;'Sch D. Workings'!$D$12,MIN('Sch D. Workings'!T1899,'Sch D. Workings'!$D$12-H898),'Sch D. Workings'!T1899))))</f>
        <v>0</v>
      </c>
      <c r="O898" s="221">
        <f>'Sch D. Workings'!Y1899</f>
        <v>0</v>
      </c>
      <c r="P898" s="82">
        <f>IFERROR(LOOKUP('Sch D. Workings'!V1899,$C$10:$C$14,$B$10:$B$14),0)</f>
        <v>0</v>
      </c>
      <c r="Q898" s="99">
        <f>COUNTIFS('Sch D. Workings'!V1899,"&gt;"&amp;$D$14)</f>
        <v>0</v>
      </c>
      <c r="R898" s="85"/>
      <c r="S898" s="78">
        <f>'Sch D. Workings'!AA1899</f>
        <v>0</v>
      </c>
      <c r="T898" s="309">
        <f>IF(OR('Sch D. Workings'!D892="",$D$7&lt;=O$7,S898=0),0,IF(OR(N898="Exceeded Cap",SUM(H898,N898)='Sch D. Workings'!$D$12),"Exceeded cap",IF((SUMIFS('Sch A. Input'!H890:CJ890,'Sch A. Input'!$H$14:$CJ$14,"Total",'Sch A. Input'!$H$13:$CJ$13,"&lt;="&amp;$U$7))&gt;'Sch D. Workings'!$D$12,MIN('Sch D. Workings'!AD1899,'Sch D. Workings'!$D$12-N898-H898),'Sch D. Workings'!AD1899)))</f>
        <v>0</v>
      </c>
      <c r="U898" s="221">
        <f>'Sch D. Workings'!AI1899</f>
        <v>0</v>
      </c>
      <c r="V898" s="82">
        <f>IFERROR(LOOKUP('Sch D. Workings'!AF1899,$C$10:$C$14,$B$10:$B$14),0)</f>
        <v>0</v>
      </c>
      <c r="W898" s="99">
        <f>COUNTIFS('Sch D. Workings'!AF1899,"&gt;"&amp;$D$14)</f>
        <v>0</v>
      </c>
      <c r="X898" s="85"/>
      <c r="Y898" s="78">
        <f>'Sch D. Workings'!AK1899</f>
        <v>0</v>
      </c>
      <c r="Z898" s="309">
        <f>IF(OR('Sch D. Workings'!D892="",$D$7&lt;=U$7,Y898=0),0,IF(OR(T898="Exceeded Cap",N898="Exceeded Cap",SUM(H898,N898,T898)='Sch D. Workings'!$D$12),"Exceeded Cap",IF((SUMIFS('Sch A. Input'!H890:CJ890,'Sch A. Input'!$H$14:$CJ$14,"Total",'Sch A. Input'!$H$13:$CJ$13,"&lt;="&amp;$AA$7))&gt;'Sch D. Workings'!$D$12,MIN('Sch D. Workings'!AN1899,'Sch D. Workings'!$D$12-N898-T898-H898),'Sch D. Workings'!AN1899)))</f>
        <v>0</v>
      </c>
      <c r="AA898" s="221">
        <f>'Sch D. Workings'!AS1899</f>
        <v>0</v>
      </c>
      <c r="AB898" s="82">
        <f>IFERROR(LOOKUP('Sch D. Workings'!AP1899,$C$10:$C$14,$B$10:$B$14),0)</f>
        <v>0</v>
      </c>
      <c r="AC898" s="99">
        <f>COUNTIFS('Sch D. Workings'!AP1899,"&gt;"&amp;$D$14)</f>
        <v>0</v>
      </c>
    </row>
    <row r="899" spans="3:29" x14ac:dyDescent="0.35">
      <c r="C899" s="81" t="str">
        <f>IF('Sch A. Input'!B891="","",'Sch A. Input'!B891)</f>
        <v/>
      </c>
      <c r="D899" s="81" t="str">
        <f>IF('Sch A. Input'!C891="","",'Sch A. Input'!C891)</f>
        <v/>
      </c>
      <c r="E899" s="85"/>
      <c r="F899" s="85"/>
      <c r="G899" s="99">
        <f>'Sch D. Workings'!G1900</f>
        <v>0</v>
      </c>
      <c r="H899" s="310">
        <f>IF(OR('Sch D. Workings'!D893="",G899=0),0,(IF((SUMIFS('Sch A. Input'!H891:CJ891,'Sch A. Input'!$H$14:$CJ$14,"Total",'Sch A. Input'!$H$13:$CJ$13,"&lt;="&amp;$I$7))&gt;'Sch D. Workings'!$D$12,MIN('Sch D. Workings'!J1900,'Sch D. Workings'!$D$12),'Sch D. Workings'!J1900)))</f>
        <v>0</v>
      </c>
      <c r="I899" s="221">
        <f>'Sch D. Workings'!O1900</f>
        <v>0</v>
      </c>
      <c r="J899" s="82">
        <f>IFERROR(LOOKUP('Sch D. Workings'!L1900,$C$10:$C$14,$B$10:$B$14),0)</f>
        <v>0</v>
      </c>
      <c r="K899" s="99">
        <f>COUNTIFS('Sch D. Workings'!L1900,"&gt;"&amp;$D$14)</f>
        <v>0</v>
      </c>
      <c r="L899" s="300"/>
      <c r="M899" s="78">
        <f>'Sch D. Workings'!Q1900</f>
        <v>0</v>
      </c>
      <c r="N899" s="309">
        <f>IF(OR('Sch D. Workings'!D893="",$D$7&lt;=I$7,M899=0),0,(IF(H899='Sch D. Workings'!$D$12,"Exceeded Cap",IF((SUMIFS('Sch A. Input'!H891:CJ891,'Sch A. Input'!$H$14:$CJ$14,"Total",'Sch A. Input'!$H$13:$CJ$13,"&lt;="&amp;$O$7))&gt;'Sch D. Workings'!$D$12,MIN('Sch D. Workings'!T1900,'Sch D. Workings'!$D$12-H899),'Sch D. Workings'!T1900))))</f>
        <v>0</v>
      </c>
      <c r="O899" s="221">
        <f>'Sch D. Workings'!Y1900</f>
        <v>0</v>
      </c>
      <c r="P899" s="82">
        <f>IFERROR(LOOKUP('Sch D. Workings'!V1900,$C$10:$C$14,$B$10:$B$14),0)</f>
        <v>0</v>
      </c>
      <c r="Q899" s="99">
        <f>COUNTIFS('Sch D. Workings'!V1900,"&gt;"&amp;$D$14)</f>
        <v>0</v>
      </c>
      <c r="R899" s="85"/>
      <c r="S899" s="78">
        <f>'Sch D. Workings'!AA1900</f>
        <v>0</v>
      </c>
      <c r="T899" s="309">
        <f>IF(OR('Sch D. Workings'!D893="",$D$7&lt;=O$7,S899=0),0,IF(OR(N899="Exceeded Cap",SUM(H899,N899)='Sch D. Workings'!$D$12),"Exceeded cap",IF((SUMIFS('Sch A. Input'!H891:CJ891,'Sch A. Input'!$H$14:$CJ$14,"Total",'Sch A. Input'!$H$13:$CJ$13,"&lt;="&amp;$U$7))&gt;'Sch D. Workings'!$D$12,MIN('Sch D. Workings'!AD1900,'Sch D. Workings'!$D$12-N899-H899),'Sch D. Workings'!AD1900)))</f>
        <v>0</v>
      </c>
      <c r="U899" s="221">
        <f>'Sch D. Workings'!AI1900</f>
        <v>0</v>
      </c>
      <c r="V899" s="82">
        <f>IFERROR(LOOKUP('Sch D. Workings'!AF1900,$C$10:$C$14,$B$10:$B$14),0)</f>
        <v>0</v>
      </c>
      <c r="W899" s="99">
        <f>COUNTIFS('Sch D. Workings'!AF1900,"&gt;"&amp;$D$14)</f>
        <v>0</v>
      </c>
      <c r="X899" s="85"/>
      <c r="Y899" s="78">
        <f>'Sch D. Workings'!AK1900</f>
        <v>0</v>
      </c>
      <c r="Z899" s="309">
        <f>IF(OR('Sch D. Workings'!D893="",$D$7&lt;=U$7,Y899=0),0,IF(OR(T899="Exceeded Cap",N899="Exceeded Cap",SUM(H899,N899,T899)='Sch D. Workings'!$D$12),"Exceeded Cap",IF((SUMIFS('Sch A. Input'!H891:CJ891,'Sch A. Input'!$H$14:$CJ$14,"Total",'Sch A. Input'!$H$13:$CJ$13,"&lt;="&amp;$AA$7))&gt;'Sch D. Workings'!$D$12,MIN('Sch D. Workings'!AN1900,'Sch D. Workings'!$D$12-N899-T899-H899),'Sch D. Workings'!AN1900)))</f>
        <v>0</v>
      </c>
      <c r="AA899" s="221">
        <f>'Sch D. Workings'!AS1900</f>
        <v>0</v>
      </c>
      <c r="AB899" s="82">
        <f>IFERROR(LOOKUP('Sch D. Workings'!AP1900,$C$10:$C$14,$B$10:$B$14),0)</f>
        <v>0</v>
      </c>
      <c r="AC899" s="99">
        <f>COUNTIFS('Sch D. Workings'!AP1900,"&gt;"&amp;$D$14)</f>
        <v>0</v>
      </c>
    </row>
    <row r="900" spans="3:29" x14ac:dyDescent="0.35">
      <c r="C900" s="81" t="str">
        <f>IF('Sch A. Input'!B892="","",'Sch A. Input'!B892)</f>
        <v/>
      </c>
      <c r="D900" s="81" t="str">
        <f>IF('Sch A. Input'!C892="","",'Sch A. Input'!C892)</f>
        <v/>
      </c>
      <c r="E900" s="85"/>
      <c r="F900" s="85"/>
      <c r="G900" s="99">
        <f>'Sch D. Workings'!G1901</f>
        <v>0</v>
      </c>
      <c r="H900" s="310">
        <f>IF(OR('Sch D. Workings'!D894="",G900=0),0,(IF((SUMIFS('Sch A. Input'!H892:CJ892,'Sch A. Input'!$H$14:$CJ$14,"Total",'Sch A. Input'!$H$13:$CJ$13,"&lt;="&amp;$I$7))&gt;'Sch D. Workings'!$D$12,MIN('Sch D. Workings'!J1901,'Sch D. Workings'!$D$12),'Sch D. Workings'!J1901)))</f>
        <v>0</v>
      </c>
      <c r="I900" s="221">
        <f>'Sch D. Workings'!O1901</f>
        <v>0</v>
      </c>
      <c r="J900" s="82">
        <f>IFERROR(LOOKUP('Sch D. Workings'!L1901,$C$10:$C$14,$B$10:$B$14),0)</f>
        <v>0</v>
      </c>
      <c r="K900" s="99">
        <f>COUNTIFS('Sch D. Workings'!L1901,"&gt;"&amp;$D$14)</f>
        <v>0</v>
      </c>
      <c r="L900" s="300"/>
      <c r="M900" s="78">
        <f>'Sch D. Workings'!Q1901</f>
        <v>0</v>
      </c>
      <c r="N900" s="309">
        <f>IF(OR('Sch D. Workings'!D894="",$D$7&lt;=I$7,M900=0),0,(IF(H900='Sch D. Workings'!$D$12,"Exceeded Cap",IF((SUMIFS('Sch A. Input'!H892:CJ892,'Sch A. Input'!$H$14:$CJ$14,"Total",'Sch A. Input'!$H$13:$CJ$13,"&lt;="&amp;$O$7))&gt;'Sch D. Workings'!$D$12,MIN('Sch D. Workings'!T1901,'Sch D. Workings'!$D$12-H900),'Sch D. Workings'!T1901))))</f>
        <v>0</v>
      </c>
      <c r="O900" s="221">
        <f>'Sch D. Workings'!Y1901</f>
        <v>0</v>
      </c>
      <c r="P900" s="82">
        <f>IFERROR(LOOKUP('Sch D. Workings'!V1901,$C$10:$C$14,$B$10:$B$14),0)</f>
        <v>0</v>
      </c>
      <c r="Q900" s="99">
        <f>COUNTIFS('Sch D. Workings'!V1901,"&gt;"&amp;$D$14)</f>
        <v>0</v>
      </c>
      <c r="R900" s="85"/>
      <c r="S900" s="78">
        <f>'Sch D. Workings'!AA1901</f>
        <v>0</v>
      </c>
      <c r="T900" s="309">
        <f>IF(OR('Sch D. Workings'!D894="",$D$7&lt;=O$7,S900=0),0,IF(OR(N900="Exceeded Cap",SUM(H900,N900)='Sch D. Workings'!$D$12),"Exceeded cap",IF((SUMIFS('Sch A. Input'!H892:CJ892,'Sch A. Input'!$H$14:$CJ$14,"Total",'Sch A. Input'!$H$13:$CJ$13,"&lt;="&amp;$U$7))&gt;'Sch D. Workings'!$D$12,MIN('Sch D. Workings'!AD1901,'Sch D. Workings'!$D$12-N900-H900),'Sch D. Workings'!AD1901)))</f>
        <v>0</v>
      </c>
      <c r="U900" s="221">
        <f>'Sch D. Workings'!AI1901</f>
        <v>0</v>
      </c>
      <c r="V900" s="82">
        <f>IFERROR(LOOKUP('Sch D. Workings'!AF1901,$C$10:$C$14,$B$10:$B$14),0)</f>
        <v>0</v>
      </c>
      <c r="W900" s="99">
        <f>COUNTIFS('Sch D. Workings'!AF1901,"&gt;"&amp;$D$14)</f>
        <v>0</v>
      </c>
      <c r="X900" s="85"/>
      <c r="Y900" s="78">
        <f>'Sch D. Workings'!AK1901</f>
        <v>0</v>
      </c>
      <c r="Z900" s="309">
        <f>IF(OR('Sch D. Workings'!D894="",$D$7&lt;=U$7,Y900=0),0,IF(OR(T900="Exceeded Cap",N900="Exceeded Cap",SUM(H900,N900,T900)='Sch D. Workings'!$D$12),"Exceeded Cap",IF((SUMIFS('Sch A. Input'!H892:CJ892,'Sch A. Input'!$H$14:$CJ$14,"Total",'Sch A. Input'!$H$13:$CJ$13,"&lt;="&amp;$AA$7))&gt;'Sch D. Workings'!$D$12,MIN('Sch D. Workings'!AN1901,'Sch D. Workings'!$D$12-N900-T900-H900),'Sch D. Workings'!AN1901)))</f>
        <v>0</v>
      </c>
      <c r="AA900" s="221">
        <f>'Sch D. Workings'!AS1901</f>
        <v>0</v>
      </c>
      <c r="AB900" s="82">
        <f>IFERROR(LOOKUP('Sch D. Workings'!AP1901,$C$10:$C$14,$B$10:$B$14),0)</f>
        <v>0</v>
      </c>
      <c r="AC900" s="99">
        <f>COUNTIFS('Sch D. Workings'!AP1901,"&gt;"&amp;$D$14)</f>
        <v>0</v>
      </c>
    </row>
    <row r="901" spans="3:29" x14ac:dyDescent="0.35">
      <c r="C901" s="81" t="str">
        <f>IF('Sch A. Input'!B893="","",'Sch A. Input'!B893)</f>
        <v/>
      </c>
      <c r="D901" s="81" t="str">
        <f>IF('Sch A. Input'!C893="","",'Sch A. Input'!C893)</f>
        <v/>
      </c>
      <c r="E901" s="85"/>
      <c r="F901" s="85"/>
      <c r="G901" s="99">
        <f>'Sch D. Workings'!G1902</f>
        <v>0</v>
      </c>
      <c r="H901" s="310">
        <f>IF(OR('Sch D. Workings'!D895="",G901=0),0,(IF((SUMIFS('Sch A. Input'!H893:CJ893,'Sch A. Input'!$H$14:$CJ$14,"Total",'Sch A. Input'!$H$13:$CJ$13,"&lt;="&amp;$I$7))&gt;'Sch D. Workings'!$D$12,MIN('Sch D. Workings'!J1902,'Sch D. Workings'!$D$12),'Sch D. Workings'!J1902)))</f>
        <v>0</v>
      </c>
      <c r="I901" s="221">
        <f>'Sch D. Workings'!O1902</f>
        <v>0</v>
      </c>
      <c r="J901" s="82">
        <f>IFERROR(LOOKUP('Sch D. Workings'!L1902,$C$10:$C$14,$B$10:$B$14),0)</f>
        <v>0</v>
      </c>
      <c r="K901" s="99">
        <f>COUNTIFS('Sch D. Workings'!L1902,"&gt;"&amp;$D$14)</f>
        <v>0</v>
      </c>
      <c r="L901" s="300"/>
      <c r="M901" s="78">
        <f>'Sch D. Workings'!Q1902</f>
        <v>0</v>
      </c>
      <c r="N901" s="309">
        <f>IF(OR('Sch D. Workings'!D895="",$D$7&lt;=I$7,M901=0),0,(IF(H901='Sch D. Workings'!$D$12,"Exceeded Cap",IF((SUMIFS('Sch A. Input'!H893:CJ893,'Sch A. Input'!$H$14:$CJ$14,"Total",'Sch A. Input'!$H$13:$CJ$13,"&lt;="&amp;$O$7))&gt;'Sch D. Workings'!$D$12,MIN('Sch D. Workings'!T1902,'Sch D. Workings'!$D$12-H901),'Sch D. Workings'!T1902))))</f>
        <v>0</v>
      </c>
      <c r="O901" s="221">
        <f>'Sch D. Workings'!Y1902</f>
        <v>0</v>
      </c>
      <c r="P901" s="82">
        <f>IFERROR(LOOKUP('Sch D. Workings'!V1902,$C$10:$C$14,$B$10:$B$14),0)</f>
        <v>0</v>
      </c>
      <c r="Q901" s="99">
        <f>COUNTIFS('Sch D. Workings'!V1902,"&gt;"&amp;$D$14)</f>
        <v>0</v>
      </c>
      <c r="R901" s="85"/>
      <c r="S901" s="78">
        <f>'Sch D. Workings'!AA1902</f>
        <v>0</v>
      </c>
      <c r="T901" s="309">
        <f>IF(OR('Sch D. Workings'!D895="",$D$7&lt;=O$7,S901=0),0,IF(OR(N901="Exceeded Cap",SUM(H901,N901)='Sch D. Workings'!$D$12),"Exceeded cap",IF((SUMIFS('Sch A. Input'!H893:CJ893,'Sch A. Input'!$H$14:$CJ$14,"Total",'Sch A. Input'!$H$13:$CJ$13,"&lt;="&amp;$U$7))&gt;'Sch D. Workings'!$D$12,MIN('Sch D. Workings'!AD1902,'Sch D. Workings'!$D$12-N901-H901),'Sch D. Workings'!AD1902)))</f>
        <v>0</v>
      </c>
      <c r="U901" s="221">
        <f>'Sch D. Workings'!AI1902</f>
        <v>0</v>
      </c>
      <c r="V901" s="82">
        <f>IFERROR(LOOKUP('Sch D. Workings'!AF1902,$C$10:$C$14,$B$10:$B$14),0)</f>
        <v>0</v>
      </c>
      <c r="W901" s="99">
        <f>COUNTIFS('Sch D. Workings'!AF1902,"&gt;"&amp;$D$14)</f>
        <v>0</v>
      </c>
      <c r="X901" s="85"/>
      <c r="Y901" s="78">
        <f>'Sch D. Workings'!AK1902</f>
        <v>0</v>
      </c>
      <c r="Z901" s="309">
        <f>IF(OR('Sch D. Workings'!D895="",$D$7&lt;=U$7,Y901=0),0,IF(OR(T901="Exceeded Cap",N901="Exceeded Cap",SUM(H901,N901,T901)='Sch D. Workings'!$D$12),"Exceeded Cap",IF((SUMIFS('Sch A. Input'!H893:CJ893,'Sch A. Input'!$H$14:$CJ$14,"Total",'Sch A. Input'!$H$13:$CJ$13,"&lt;="&amp;$AA$7))&gt;'Sch D. Workings'!$D$12,MIN('Sch D. Workings'!AN1902,'Sch D. Workings'!$D$12-N901-T901-H901),'Sch D. Workings'!AN1902)))</f>
        <v>0</v>
      </c>
      <c r="AA901" s="221">
        <f>'Sch D. Workings'!AS1902</f>
        <v>0</v>
      </c>
      <c r="AB901" s="82">
        <f>IFERROR(LOOKUP('Sch D. Workings'!AP1902,$C$10:$C$14,$B$10:$B$14),0)</f>
        <v>0</v>
      </c>
      <c r="AC901" s="99">
        <f>COUNTIFS('Sch D. Workings'!AP1902,"&gt;"&amp;$D$14)</f>
        <v>0</v>
      </c>
    </row>
    <row r="902" spans="3:29" x14ac:dyDescent="0.35">
      <c r="C902" s="81" t="str">
        <f>IF('Sch A. Input'!B894="","",'Sch A. Input'!B894)</f>
        <v/>
      </c>
      <c r="D902" s="81" t="str">
        <f>IF('Sch A. Input'!C894="","",'Sch A. Input'!C894)</f>
        <v/>
      </c>
      <c r="E902" s="85"/>
      <c r="F902" s="85"/>
      <c r="G902" s="99">
        <f>'Sch D. Workings'!G1903</f>
        <v>0</v>
      </c>
      <c r="H902" s="310">
        <f>IF(OR('Sch D. Workings'!D896="",G902=0),0,(IF((SUMIFS('Sch A. Input'!H894:CJ894,'Sch A. Input'!$H$14:$CJ$14,"Total",'Sch A. Input'!$H$13:$CJ$13,"&lt;="&amp;$I$7))&gt;'Sch D. Workings'!$D$12,MIN('Sch D. Workings'!J1903,'Sch D. Workings'!$D$12),'Sch D. Workings'!J1903)))</f>
        <v>0</v>
      </c>
      <c r="I902" s="221">
        <f>'Sch D. Workings'!O1903</f>
        <v>0</v>
      </c>
      <c r="J902" s="82">
        <f>IFERROR(LOOKUP('Sch D. Workings'!L1903,$C$10:$C$14,$B$10:$B$14),0)</f>
        <v>0</v>
      </c>
      <c r="K902" s="99">
        <f>COUNTIFS('Sch D. Workings'!L1903,"&gt;"&amp;$D$14)</f>
        <v>0</v>
      </c>
      <c r="L902" s="300"/>
      <c r="M902" s="78">
        <f>'Sch D. Workings'!Q1903</f>
        <v>0</v>
      </c>
      <c r="N902" s="309">
        <f>IF(OR('Sch D. Workings'!D896="",$D$7&lt;=I$7,M902=0),0,(IF(H902='Sch D. Workings'!$D$12,"Exceeded Cap",IF((SUMIFS('Sch A. Input'!H894:CJ894,'Sch A. Input'!$H$14:$CJ$14,"Total",'Sch A. Input'!$H$13:$CJ$13,"&lt;="&amp;$O$7))&gt;'Sch D. Workings'!$D$12,MIN('Sch D. Workings'!T1903,'Sch D. Workings'!$D$12-H902),'Sch D. Workings'!T1903))))</f>
        <v>0</v>
      </c>
      <c r="O902" s="221">
        <f>'Sch D. Workings'!Y1903</f>
        <v>0</v>
      </c>
      <c r="P902" s="82">
        <f>IFERROR(LOOKUP('Sch D. Workings'!V1903,$C$10:$C$14,$B$10:$B$14),0)</f>
        <v>0</v>
      </c>
      <c r="Q902" s="99">
        <f>COUNTIFS('Sch D. Workings'!V1903,"&gt;"&amp;$D$14)</f>
        <v>0</v>
      </c>
      <c r="R902" s="85"/>
      <c r="S902" s="78">
        <f>'Sch D. Workings'!AA1903</f>
        <v>0</v>
      </c>
      <c r="T902" s="309">
        <f>IF(OR('Sch D. Workings'!D896="",$D$7&lt;=O$7,S902=0),0,IF(OR(N902="Exceeded Cap",SUM(H902,N902)='Sch D. Workings'!$D$12),"Exceeded cap",IF((SUMIFS('Sch A. Input'!H894:CJ894,'Sch A. Input'!$H$14:$CJ$14,"Total",'Sch A. Input'!$H$13:$CJ$13,"&lt;="&amp;$U$7))&gt;'Sch D. Workings'!$D$12,MIN('Sch D. Workings'!AD1903,'Sch D. Workings'!$D$12-N902-H902),'Sch D. Workings'!AD1903)))</f>
        <v>0</v>
      </c>
      <c r="U902" s="221">
        <f>'Sch D. Workings'!AI1903</f>
        <v>0</v>
      </c>
      <c r="V902" s="82">
        <f>IFERROR(LOOKUP('Sch D. Workings'!AF1903,$C$10:$C$14,$B$10:$B$14),0)</f>
        <v>0</v>
      </c>
      <c r="W902" s="99">
        <f>COUNTIFS('Sch D. Workings'!AF1903,"&gt;"&amp;$D$14)</f>
        <v>0</v>
      </c>
      <c r="X902" s="85"/>
      <c r="Y902" s="78">
        <f>'Sch D. Workings'!AK1903</f>
        <v>0</v>
      </c>
      <c r="Z902" s="309">
        <f>IF(OR('Sch D. Workings'!D896="",$D$7&lt;=U$7,Y902=0),0,IF(OR(T902="Exceeded Cap",N902="Exceeded Cap",SUM(H902,N902,T902)='Sch D. Workings'!$D$12),"Exceeded Cap",IF((SUMIFS('Sch A. Input'!H894:CJ894,'Sch A. Input'!$H$14:$CJ$14,"Total",'Sch A. Input'!$H$13:$CJ$13,"&lt;="&amp;$AA$7))&gt;'Sch D. Workings'!$D$12,MIN('Sch D. Workings'!AN1903,'Sch D. Workings'!$D$12-N902-T902-H902),'Sch D. Workings'!AN1903)))</f>
        <v>0</v>
      </c>
      <c r="AA902" s="221">
        <f>'Sch D. Workings'!AS1903</f>
        <v>0</v>
      </c>
      <c r="AB902" s="82">
        <f>IFERROR(LOOKUP('Sch D. Workings'!AP1903,$C$10:$C$14,$B$10:$B$14),0)</f>
        <v>0</v>
      </c>
      <c r="AC902" s="99">
        <f>COUNTIFS('Sch D. Workings'!AP1903,"&gt;"&amp;$D$14)</f>
        <v>0</v>
      </c>
    </row>
    <row r="903" spans="3:29" x14ac:dyDescent="0.35">
      <c r="C903" s="81" t="str">
        <f>IF('Sch A. Input'!B895="","",'Sch A. Input'!B895)</f>
        <v/>
      </c>
      <c r="D903" s="81" t="str">
        <f>IF('Sch A. Input'!C895="","",'Sch A. Input'!C895)</f>
        <v/>
      </c>
      <c r="E903" s="85"/>
      <c r="F903" s="85"/>
      <c r="G903" s="99">
        <f>'Sch D. Workings'!G1904</f>
        <v>0</v>
      </c>
      <c r="H903" s="310">
        <f>IF(OR('Sch D. Workings'!D897="",G903=0),0,(IF((SUMIFS('Sch A. Input'!H895:CJ895,'Sch A. Input'!$H$14:$CJ$14,"Total",'Sch A. Input'!$H$13:$CJ$13,"&lt;="&amp;$I$7))&gt;'Sch D. Workings'!$D$12,MIN('Sch D. Workings'!J1904,'Sch D. Workings'!$D$12),'Sch D. Workings'!J1904)))</f>
        <v>0</v>
      </c>
      <c r="I903" s="221">
        <f>'Sch D. Workings'!O1904</f>
        <v>0</v>
      </c>
      <c r="J903" s="82">
        <f>IFERROR(LOOKUP('Sch D. Workings'!L1904,$C$10:$C$14,$B$10:$B$14),0)</f>
        <v>0</v>
      </c>
      <c r="K903" s="99">
        <f>COUNTIFS('Sch D. Workings'!L1904,"&gt;"&amp;$D$14)</f>
        <v>0</v>
      </c>
      <c r="L903" s="300"/>
      <c r="M903" s="78">
        <f>'Sch D. Workings'!Q1904</f>
        <v>0</v>
      </c>
      <c r="N903" s="309">
        <f>IF(OR('Sch D. Workings'!D897="",$D$7&lt;=I$7,M903=0),0,(IF(H903='Sch D. Workings'!$D$12,"Exceeded Cap",IF((SUMIFS('Sch A. Input'!H895:CJ895,'Sch A. Input'!$H$14:$CJ$14,"Total",'Sch A. Input'!$H$13:$CJ$13,"&lt;="&amp;$O$7))&gt;'Sch D. Workings'!$D$12,MIN('Sch D. Workings'!T1904,'Sch D. Workings'!$D$12-H903),'Sch D. Workings'!T1904))))</f>
        <v>0</v>
      </c>
      <c r="O903" s="221">
        <f>'Sch D. Workings'!Y1904</f>
        <v>0</v>
      </c>
      <c r="P903" s="82">
        <f>IFERROR(LOOKUP('Sch D. Workings'!V1904,$C$10:$C$14,$B$10:$B$14),0)</f>
        <v>0</v>
      </c>
      <c r="Q903" s="99">
        <f>COUNTIFS('Sch D. Workings'!V1904,"&gt;"&amp;$D$14)</f>
        <v>0</v>
      </c>
      <c r="R903" s="85"/>
      <c r="S903" s="78">
        <f>'Sch D. Workings'!AA1904</f>
        <v>0</v>
      </c>
      <c r="T903" s="309">
        <f>IF(OR('Sch D. Workings'!D897="",$D$7&lt;=O$7,S903=0),0,IF(OR(N903="Exceeded Cap",SUM(H903,N903)='Sch D. Workings'!$D$12),"Exceeded cap",IF((SUMIFS('Sch A. Input'!H895:CJ895,'Sch A. Input'!$H$14:$CJ$14,"Total",'Sch A. Input'!$H$13:$CJ$13,"&lt;="&amp;$U$7))&gt;'Sch D. Workings'!$D$12,MIN('Sch D. Workings'!AD1904,'Sch D. Workings'!$D$12-N903-H903),'Sch D. Workings'!AD1904)))</f>
        <v>0</v>
      </c>
      <c r="U903" s="221">
        <f>'Sch D. Workings'!AI1904</f>
        <v>0</v>
      </c>
      <c r="V903" s="82">
        <f>IFERROR(LOOKUP('Sch D. Workings'!AF1904,$C$10:$C$14,$B$10:$B$14),0)</f>
        <v>0</v>
      </c>
      <c r="W903" s="99">
        <f>COUNTIFS('Sch D. Workings'!AF1904,"&gt;"&amp;$D$14)</f>
        <v>0</v>
      </c>
      <c r="X903" s="85"/>
      <c r="Y903" s="78">
        <f>'Sch D. Workings'!AK1904</f>
        <v>0</v>
      </c>
      <c r="Z903" s="309">
        <f>IF(OR('Sch D. Workings'!D897="",$D$7&lt;=U$7,Y903=0),0,IF(OR(T903="Exceeded Cap",N903="Exceeded Cap",SUM(H903,N903,T903)='Sch D. Workings'!$D$12),"Exceeded Cap",IF((SUMIFS('Sch A. Input'!H895:CJ895,'Sch A. Input'!$H$14:$CJ$14,"Total",'Sch A. Input'!$H$13:$CJ$13,"&lt;="&amp;$AA$7))&gt;'Sch D. Workings'!$D$12,MIN('Sch D. Workings'!AN1904,'Sch D. Workings'!$D$12-N903-T903-H903),'Sch D. Workings'!AN1904)))</f>
        <v>0</v>
      </c>
      <c r="AA903" s="221">
        <f>'Sch D. Workings'!AS1904</f>
        <v>0</v>
      </c>
      <c r="AB903" s="82">
        <f>IFERROR(LOOKUP('Sch D. Workings'!AP1904,$C$10:$C$14,$B$10:$B$14),0)</f>
        <v>0</v>
      </c>
      <c r="AC903" s="99">
        <f>COUNTIFS('Sch D. Workings'!AP1904,"&gt;"&amp;$D$14)</f>
        <v>0</v>
      </c>
    </row>
    <row r="904" spans="3:29" x14ac:dyDescent="0.35">
      <c r="C904" s="81" t="str">
        <f>IF('Sch A. Input'!B896="","",'Sch A. Input'!B896)</f>
        <v/>
      </c>
      <c r="D904" s="81" t="str">
        <f>IF('Sch A. Input'!C896="","",'Sch A. Input'!C896)</f>
        <v/>
      </c>
      <c r="E904" s="85"/>
      <c r="F904" s="85"/>
      <c r="G904" s="99">
        <f>'Sch D. Workings'!G1905</f>
        <v>0</v>
      </c>
      <c r="H904" s="310">
        <f>IF(OR('Sch D. Workings'!D898="",G904=0),0,(IF((SUMIFS('Sch A. Input'!H896:CJ896,'Sch A. Input'!$H$14:$CJ$14,"Total",'Sch A. Input'!$H$13:$CJ$13,"&lt;="&amp;$I$7))&gt;'Sch D. Workings'!$D$12,MIN('Sch D. Workings'!J1905,'Sch D. Workings'!$D$12),'Sch D. Workings'!J1905)))</f>
        <v>0</v>
      </c>
      <c r="I904" s="221">
        <f>'Sch D. Workings'!O1905</f>
        <v>0</v>
      </c>
      <c r="J904" s="82">
        <f>IFERROR(LOOKUP('Sch D. Workings'!L1905,$C$10:$C$14,$B$10:$B$14),0)</f>
        <v>0</v>
      </c>
      <c r="K904" s="99">
        <f>COUNTIFS('Sch D. Workings'!L1905,"&gt;"&amp;$D$14)</f>
        <v>0</v>
      </c>
      <c r="L904" s="300"/>
      <c r="M904" s="78">
        <f>'Sch D. Workings'!Q1905</f>
        <v>0</v>
      </c>
      <c r="N904" s="309">
        <f>IF(OR('Sch D. Workings'!D898="",$D$7&lt;=I$7,M904=0),0,(IF(H904='Sch D. Workings'!$D$12,"Exceeded Cap",IF((SUMIFS('Sch A. Input'!H896:CJ896,'Sch A. Input'!$H$14:$CJ$14,"Total",'Sch A. Input'!$H$13:$CJ$13,"&lt;="&amp;$O$7))&gt;'Sch D. Workings'!$D$12,MIN('Sch D. Workings'!T1905,'Sch D. Workings'!$D$12-H904),'Sch D. Workings'!T1905))))</f>
        <v>0</v>
      </c>
      <c r="O904" s="221">
        <f>'Sch D. Workings'!Y1905</f>
        <v>0</v>
      </c>
      <c r="P904" s="82">
        <f>IFERROR(LOOKUP('Sch D. Workings'!V1905,$C$10:$C$14,$B$10:$B$14),0)</f>
        <v>0</v>
      </c>
      <c r="Q904" s="99">
        <f>COUNTIFS('Sch D. Workings'!V1905,"&gt;"&amp;$D$14)</f>
        <v>0</v>
      </c>
      <c r="R904" s="85"/>
      <c r="S904" s="78">
        <f>'Sch D. Workings'!AA1905</f>
        <v>0</v>
      </c>
      <c r="T904" s="309">
        <f>IF(OR('Sch D. Workings'!D898="",$D$7&lt;=O$7,S904=0),0,IF(OR(N904="Exceeded Cap",SUM(H904,N904)='Sch D. Workings'!$D$12),"Exceeded cap",IF((SUMIFS('Sch A. Input'!H896:CJ896,'Sch A. Input'!$H$14:$CJ$14,"Total",'Sch A. Input'!$H$13:$CJ$13,"&lt;="&amp;$U$7))&gt;'Sch D. Workings'!$D$12,MIN('Sch D. Workings'!AD1905,'Sch D. Workings'!$D$12-N904-H904),'Sch D. Workings'!AD1905)))</f>
        <v>0</v>
      </c>
      <c r="U904" s="221">
        <f>'Sch D. Workings'!AI1905</f>
        <v>0</v>
      </c>
      <c r="V904" s="82">
        <f>IFERROR(LOOKUP('Sch D. Workings'!AF1905,$C$10:$C$14,$B$10:$B$14),0)</f>
        <v>0</v>
      </c>
      <c r="W904" s="99">
        <f>COUNTIFS('Sch D. Workings'!AF1905,"&gt;"&amp;$D$14)</f>
        <v>0</v>
      </c>
      <c r="X904" s="85"/>
      <c r="Y904" s="78">
        <f>'Sch D. Workings'!AK1905</f>
        <v>0</v>
      </c>
      <c r="Z904" s="309">
        <f>IF(OR('Sch D. Workings'!D898="",$D$7&lt;=U$7,Y904=0),0,IF(OR(T904="Exceeded Cap",N904="Exceeded Cap",SUM(H904,N904,T904)='Sch D. Workings'!$D$12),"Exceeded Cap",IF((SUMIFS('Sch A. Input'!H896:CJ896,'Sch A. Input'!$H$14:$CJ$14,"Total",'Sch A. Input'!$H$13:$CJ$13,"&lt;="&amp;$AA$7))&gt;'Sch D. Workings'!$D$12,MIN('Sch D. Workings'!AN1905,'Sch D. Workings'!$D$12-N904-T904-H904),'Sch D. Workings'!AN1905)))</f>
        <v>0</v>
      </c>
      <c r="AA904" s="221">
        <f>'Sch D. Workings'!AS1905</f>
        <v>0</v>
      </c>
      <c r="AB904" s="82">
        <f>IFERROR(LOOKUP('Sch D. Workings'!AP1905,$C$10:$C$14,$B$10:$B$14),0)</f>
        <v>0</v>
      </c>
      <c r="AC904" s="99">
        <f>COUNTIFS('Sch D. Workings'!AP1905,"&gt;"&amp;$D$14)</f>
        <v>0</v>
      </c>
    </row>
    <row r="905" spans="3:29" x14ac:dyDescent="0.35">
      <c r="C905" s="81" t="str">
        <f>IF('Sch A. Input'!B897="","",'Sch A. Input'!B897)</f>
        <v/>
      </c>
      <c r="D905" s="81" t="str">
        <f>IF('Sch A. Input'!C897="","",'Sch A. Input'!C897)</f>
        <v/>
      </c>
      <c r="E905" s="85"/>
      <c r="F905" s="85"/>
      <c r="G905" s="99">
        <f>'Sch D. Workings'!G1906</f>
        <v>0</v>
      </c>
      <c r="H905" s="310">
        <f>IF(OR('Sch D. Workings'!D899="",G905=0),0,(IF((SUMIFS('Sch A. Input'!H897:CJ897,'Sch A. Input'!$H$14:$CJ$14,"Total",'Sch A. Input'!$H$13:$CJ$13,"&lt;="&amp;$I$7))&gt;'Sch D. Workings'!$D$12,MIN('Sch D. Workings'!J1906,'Sch D. Workings'!$D$12),'Sch D. Workings'!J1906)))</f>
        <v>0</v>
      </c>
      <c r="I905" s="221">
        <f>'Sch D. Workings'!O1906</f>
        <v>0</v>
      </c>
      <c r="J905" s="82">
        <f>IFERROR(LOOKUP('Sch D. Workings'!L1906,$C$10:$C$14,$B$10:$B$14),0)</f>
        <v>0</v>
      </c>
      <c r="K905" s="99">
        <f>COUNTIFS('Sch D. Workings'!L1906,"&gt;"&amp;$D$14)</f>
        <v>0</v>
      </c>
      <c r="L905" s="300"/>
      <c r="M905" s="78">
        <f>'Sch D. Workings'!Q1906</f>
        <v>0</v>
      </c>
      <c r="N905" s="309">
        <f>IF(OR('Sch D. Workings'!D899="",$D$7&lt;=I$7,M905=0),0,(IF(H905='Sch D. Workings'!$D$12,"Exceeded Cap",IF((SUMIFS('Sch A. Input'!H897:CJ897,'Sch A. Input'!$H$14:$CJ$14,"Total",'Sch A. Input'!$H$13:$CJ$13,"&lt;="&amp;$O$7))&gt;'Sch D. Workings'!$D$12,MIN('Sch D. Workings'!T1906,'Sch D. Workings'!$D$12-H905),'Sch D. Workings'!T1906))))</f>
        <v>0</v>
      </c>
      <c r="O905" s="221">
        <f>'Sch D. Workings'!Y1906</f>
        <v>0</v>
      </c>
      <c r="P905" s="82">
        <f>IFERROR(LOOKUP('Sch D. Workings'!V1906,$C$10:$C$14,$B$10:$B$14),0)</f>
        <v>0</v>
      </c>
      <c r="Q905" s="99">
        <f>COUNTIFS('Sch D. Workings'!V1906,"&gt;"&amp;$D$14)</f>
        <v>0</v>
      </c>
      <c r="R905" s="85"/>
      <c r="S905" s="78">
        <f>'Sch D. Workings'!AA1906</f>
        <v>0</v>
      </c>
      <c r="T905" s="309">
        <f>IF(OR('Sch D. Workings'!D899="",$D$7&lt;=O$7,S905=0),0,IF(OR(N905="Exceeded Cap",SUM(H905,N905)='Sch D. Workings'!$D$12),"Exceeded cap",IF((SUMIFS('Sch A. Input'!H897:CJ897,'Sch A. Input'!$H$14:$CJ$14,"Total",'Sch A. Input'!$H$13:$CJ$13,"&lt;="&amp;$U$7))&gt;'Sch D. Workings'!$D$12,MIN('Sch D. Workings'!AD1906,'Sch D. Workings'!$D$12-N905-H905),'Sch D. Workings'!AD1906)))</f>
        <v>0</v>
      </c>
      <c r="U905" s="221">
        <f>'Sch D. Workings'!AI1906</f>
        <v>0</v>
      </c>
      <c r="V905" s="82">
        <f>IFERROR(LOOKUP('Sch D. Workings'!AF1906,$C$10:$C$14,$B$10:$B$14),0)</f>
        <v>0</v>
      </c>
      <c r="W905" s="99">
        <f>COUNTIFS('Sch D. Workings'!AF1906,"&gt;"&amp;$D$14)</f>
        <v>0</v>
      </c>
      <c r="X905" s="85"/>
      <c r="Y905" s="78">
        <f>'Sch D. Workings'!AK1906</f>
        <v>0</v>
      </c>
      <c r="Z905" s="309">
        <f>IF(OR('Sch D. Workings'!D899="",$D$7&lt;=U$7,Y905=0),0,IF(OR(T905="Exceeded Cap",N905="Exceeded Cap",SUM(H905,N905,T905)='Sch D. Workings'!$D$12),"Exceeded Cap",IF((SUMIFS('Sch A. Input'!H897:CJ897,'Sch A. Input'!$H$14:$CJ$14,"Total",'Sch A. Input'!$H$13:$CJ$13,"&lt;="&amp;$AA$7))&gt;'Sch D. Workings'!$D$12,MIN('Sch D. Workings'!AN1906,'Sch D. Workings'!$D$12-N905-T905-H905),'Sch D. Workings'!AN1906)))</f>
        <v>0</v>
      </c>
      <c r="AA905" s="221">
        <f>'Sch D. Workings'!AS1906</f>
        <v>0</v>
      </c>
      <c r="AB905" s="82">
        <f>IFERROR(LOOKUP('Sch D. Workings'!AP1906,$C$10:$C$14,$B$10:$B$14),0)</f>
        <v>0</v>
      </c>
      <c r="AC905" s="99">
        <f>COUNTIFS('Sch D. Workings'!AP1906,"&gt;"&amp;$D$14)</f>
        <v>0</v>
      </c>
    </row>
    <row r="906" spans="3:29" x14ac:dyDescent="0.35">
      <c r="C906" s="81" t="str">
        <f>IF('Sch A. Input'!B898="","",'Sch A. Input'!B898)</f>
        <v/>
      </c>
      <c r="D906" s="81" t="str">
        <f>IF('Sch A. Input'!C898="","",'Sch A. Input'!C898)</f>
        <v/>
      </c>
      <c r="E906" s="85"/>
      <c r="F906" s="85"/>
      <c r="G906" s="99">
        <f>'Sch D. Workings'!G1907</f>
        <v>0</v>
      </c>
      <c r="H906" s="310">
        <f>IF(OR('Sch D. Workings'!D900="",G906=0),0,(IF((SUMIFS('Sch A. Input'!H898:CJ898,'Sch A. Input'!$H$14:$CJ$14,"Total",'Sch A. Input'!$H$13:$CJ$13,"&lt;="&amp;$I$7))&gt;'Sch D. Workings'!$D$12,MIN('Sch D. Workings'!J1907,'Sch D. Workings'!$D$12),'Sch D. Workings'!J1907)))</f>
        <v>0</v>
      </c>
      <c r="I906" s="221">
        <f>'Sch D. Workings'!O1907</f>
        <v>0</v>
      </c>
      <c r="J906" s="82">
        <f>IFERROR(LOOKUP('Sch D. Workings'!L1907,$C$10:$C$14,$B$10:$B$14),0)</f>
        <v>0</v>
      </c>
      <c r="K906" s="99">
        <f>COUNTIFS('Sch D. Workings'!L1907,"&gt;"&amp;$D$14)</f>
        <v>0</v>
      </c>
      <c r="L906" s="300"/>
      <c r="M906" s="78">
        <f>'Sch D. Workings'!Q1907</f>
        <v>0</v>
      </c>
      <c r="N906" s="309">
        <f>IF(OR('Sch D. Workings'!D900="",$D$7&lt;=I$7,M906=0),0,(IF(H906='Sch D. Workings'!$D$12,"Exceeded Cap",IF((SUMIFS('Sch A. Input'!H898:CJ898,'Sch A. Input'!$H$14:$CJ$14,"Total",'Sch A. Input'!$H$13:$CJ$13,"&lt;="&amp;$O$7))&gt;'Sch D. Workings'!$D$12,MIN('Sch D. Workings'!T1907,'Sch D. Workings'!$D$12-H906),'Sch D. Workings'!T1907))))</f>
        <v>0</v>
      </c>
      <c r="O906" s="221">
        <f>'Sch D. Workings'!Y1907</f>
        <v>0</v>
      </c>
      <c r="P906" s="82">
        <f>IFERROR(LOOKUP('Sch D. Workings'!V1907,$C$10:$C$14,$B$10:$B$14),0)</f>
        <v>0</v>
      </c>
      <c r="Q906" s="99">
        <f>COUNTIFS('Sch D. Workings'!V1907,"&gt;"&amp;$D$14)</f>
        <v>0</v>
      </c>
      <c r="R906" s="85"/>
      <c r="S906" s="78">
        <f>'Sch D. Workings'!AA1907</f>
        <v>0</v>
      </c>
      <c r="T906" s="309">
        <f>IF(OR('Sch D. Workings'!D900="",$D$7&lt;=O$7,S906=0),0,IF(OR(N906="Exceeded Cap",SUM(H906,N906)='Sch D. Workings'!$D$12),"Exceeded cap",IF((SUMIFS('Sch A. Input'!H898:CJ898,'Sch A. Input'!$H$14:$CJ$14,"Total",'Sch A. Input'!$H$13:$CJ$13,"&lt;="&amp;$U$7))&gt;'Sch D. Workings'!$D$12,MIN('Sch D. Workings'!AD1907,'Sch D. Workings'!$D$12-N906-H906),'Sch D. Workings'!AD1907)))</f>
        <v>0</v>
      </c>
      <c r="U906" s="221">
        <f>'Sch D. Workings'!AI1907</f>
        <v>0</v>
      </c>
      <c r="V906" s="82">
        <f>IFERROR(LOOKUP('Sch D. Workings'!AF1907,$C$10:$C$14,$B$10:$B$14),0)</f>
        <v>0</v>
      </c>
      <c r="W906" s="99">
        <f>COUNTIFS('Sch D. Workings'!AF1907,"&gt;"&amp;$D$14)</f>
        <v>0</v>
      </c>
      <c r="X906" s="85"/>
      <c r="Y906" s="78">
        <f>'Sch D. Workings'!AK1907</f>
        <v>0</v>
      </c>
      <c r="Z906" s="309">
        <f>IF(OR('Sch D. Workings'!D900="",$D$7&lt;=U$7,Y906=0),0,IF(OR(T906="Exceeded Cap",N906="Exceeded Cap",SUM(H906,N906,T906)='Sch D. Workings'!$D$12),"Exceeded Cap",IF((SUMIFS('Sch A. Input'!H898:CJ898,'Sch A. Input'!$H$14:$CJ$14,"Total",'Sch A. Input'!$H$13:$CJ$13,"&lt;="&amp;$AA$7))&gt;'Sch D. Workings'!$D$12,MIN('Sch D. Workings'!AN1907,'Sch D. Workings'!$D$12-N906-T906-H906),'Sch D. Workings'!AN1907)))</f>
        <v>0</v>
      </c>
      <c r="AA906" s="221">
        <f>'Sch D. Workings'!AS1907</f>
        <v>0</v>
      </c>
      <c r="AB906" s="82">
        <f>IFERROR(LOOKUP('Sch D. Workings'!AP1907,$C$10:$C$14,$B$10:$B$14),0)</f>
        <v>0</v>
      </c>
      <c r="AC906" s="99">
        <f>COUNTIFS('Sch D. Workings'!AP1907,"&gt;"&amp;$D$14)</f>
        <v>0</v>
      </c>
    </row>
    <row r="907" spans="3:29" x14ac:dyDescent="0.35">
      <c r="C907" s="81" t="str">
        <f>IF('Sch A. Input'!B899="","",'Sch A. Input'!B899)</f>
        <v/>
      </c>
      <c r="D907" s="81" t="str">
        <f>IF('Sch A. Input'!C899="","",'Sch A. Input'!C899)</f>
        <v/>
      </c>
      <c r="E907" s="85"/>
      <c r="F907" s="85"/>
      <c r="G907" s="99">
        <f>'Sch D. Workings'!G1908</f>
        <v>0</v>
      </c>
      <c r="H907" s="310">
        <f>IF(OR('Sch D. Workings'!D901="",G907=0),0,(IF((SUMIFS('Sch A. Input'!H899:CJ899,'Sch A. Input'!$H$14:$CJ$14,"Total",'Sch A. Input'!$H$13:$CJ$13,"&lt;="&amp;$I$7))&gt;'Sch D. Workings'!$D$12,MIN('Sch D. Workings'!J1908,'Sch D. Workings'!$D$12),'Sch D. Workings'!J1908)))</f>
        <v>0</v>
      </c>
      <c r="I907" s="221">
        <f>'Sch D. Workings'!O1908</f>
        <v>0</v>
      </c>
      <c r="J907" s="82">
        <f>IFERROR(LOOKUP('Sch D. Workings'!L1908,$C$10:$C$14,$B$10:$B$14),0)</f>
        <v>0</v>
      </c>
      <c r="K907" s="99">
        <f>COUNTIFS('Sch D. Workings'!L1908,"&gt;"&amp;$D$14)</f>
        <v>0</v>
      </c>
      <c r="L907" s="300"/>
      <c r="M907" s="78">
        <f>'Sch D. Workings'!Q1908</f>
        <v>0</v>
      </c>
      <c r="N907" s="309">
        <f>IF(OR('Sch D. Workings'!D901="",$D$7&lt;=I$7,M907=0),0,(IF(H907='Sch D. Workings'!$D$12,"Exceeded Cap",IF((SUMIFS('Sch A. Input'!H899:CJ899,'Sch A. Input'!$H$14:$CJ$14,"Total",'Sch A. Input'!$H$13:$CJ$13,"&lt;="&amp;$O$7))&gt;'Sch D. Workings'!$D$12,MIN('Sch D. Workings'!T1908,'Sch D. Workings'!$D$12-H907),'Sch D. Workings'!T1908))))</f>
        <v>0</v>
      </c>
      <c r="O907" s="221">
        <f>'Sch D. Workings'!Y1908</f>
        <v>0</v>
      </c>
      <c r="P907" s="82">
        <f>IFERROR(LOOKUP('Sch D. Workings'!V1908,$C$10:$C$14,$B$10:$B$14),0)</f>
        <v>0</v>
      </c>
      <c r="Q907" s="99">
        <f>COUNTIFS('Sch D. Workings'!V1908,"&gt;"&amp;$D$14)</f>
        <v>0</v>
      </c>
      <c r="R907" s="85"/>
      <c r="S907" s="78">
        <f>'Sch D. Workings'!AA1908</f>
        <v>0</v>
      </c>
      <c r="T907" s="309">
        <f>IF(OR('Sch D. Workings'!D901="",$D$7&lt;=O$7,S907=0),0,IF(OR(N907="Exceeded Cap",SUM(H907,N907)='Sch D. Workings'!$D$12),"Exceeded cap",IF((SUMIFS('Sch A. Input'!H899:CJ899,'Sch A. Input'!$H$14:$CJ$14,"Total",'Sch A. Input'!$H$13:$CJ$13,"&lt;="&amp;$U$7))&gt;'Sch D. Workings'!$D$12,MIN('Sch D. Workings'!AD1908,'Sch D. Workings'!$D$12-N907-H907),'Sch D. Workings'!AD1908)))</f>
        <v>0</v>
      </c>
      <c r="U907" s="221">
        <f>'Sch D. Workings'!AI1908</f>
        <v>0</v>
      </c>
      <c r="V907" s="82">
        <f>IFERROR(LOOKUP('Sch D. Workings'!AF1908,$C$10:$C$14,$B$10:$B$14),0)</f>
        <v>0</v>
      </c>
      <c r="W907" s="99">
        <f>COUNTIFS('Sch D. Workings'!AF1908,"&gt;"&amp;$D$14)</f>
        <v>0</v>
      </c>
      <c r="X907" s="85"/>
      <c r="Y907" s="78">
        <f>'Sch D. Workings'!AK1908</f>
        <v>0</v>
      </c>
      <c r="Z907" s="309">
        <f>IF(OR('Sch D. Workings'!D901="",$D$7&lt;=U$7,Y907=0),0,IF(OR(T907="Exceeded Cap",N907="Exceeded Cap",SUM(H907,N907,T907)='Sch D. Workings'!$D$12),"Exceeded Cap",IF((SUMIFS('Sch A. Input'!H899:CJ899,'Sch A. Input'!$H$14:$CJ$14,"Total",'Sch A. Input'!$H$13:$CJ$13,"&lt;="&amp;$AA$7))&gt;'Sch D. Workings'!$D$12,MIN('Sch D. Workings'!AN1908,'Sch D. Workings'!$D$12-N907-T907-H907),'Sch D. Workings'!AN1908)))</f>
        <v>0</v>
      </c>
      <c r="AA907" s="221">
        <f>'Sch D. Workings'!AS1908</f>
        <v>0</v>
      </c>
      <c r="AB907" s="82">
        <f>IFERROR(LOOKUP('Sch D. Workings'!AP1908,$C$10:$C$14,$B$10:$B$14),0)</f>
        <v>0</v>
      </c>
      <c r="AC907" s="99">
        <f>COUNTIFS('Sch D. Workings'!AP1908,"&gt;"&amp;$D$14)</f>
        <v>0</v>
      </c>
    </row>
    <row r="908" spans="3:29" x14ac:dyDescent="0.35">
      <c r="C908" s="81" t="str">
        <f>IF('Sch A. Input'!B900="","",'Sch A. Input'!B900)</f>
        <v/>
      </c>
      <c r="D908" s="81" t="str">
        <f>IF('Sch A. Input'!C900="","",'Sch A. Input'!C900)</f>
        <v/>
      </c>
      <c r="E908" s="85"/>
      <c r="F908" s="85"/>
      <c r="G908" s="99">
        <f>'Sch D. Workings'!G1909</f>
        <v>0</v>
      </c>
      <c r="H908" s="310">
        <f>IF(OR('Sch D. Workings'!D902="",G908=0),0,(IF((SUMIFS('Sch A. Input'!H900:CJ900,'Sch A. Input'!$H$14:$CJ$14,"Total",'Sch A. Input'!$H$13:$CJ$13,"&lt;="&amp;$I$7))&gt;'Sch D. Workings'!$D$12,MIN('Sch D. Workings'!J1909,'Sch D. Workings'!$D$12),'Sch D. Workings'!J1909)))</f>
        <v>0</v>
      </c>
      <c r="I908" s="221">
        <f>'Sch D. Workings'!O1909</f>
        <v>0</v>
      </c>
      <c r="J908" s="82">
        <f>IFERROR(LOOKUP('Sch D. Workings'!L1909,$C$10:$C$14,$B$10:$B$14),0)</f>
        <v>0</v>
      </c>
      <c r="K908" s="99">
        <f>COUNTIFS('Sch D. Workings'!L1909,"&gt;"&amp;$D$14)</f>
        <v>0</v>
      </c>
      <c r="L908" s="300"/>
      <c r="M908" s="78">
        <f>'Sch D. Workings'!Q1909</f>
        <v>0</v>
      </c>
      <c r="N908" s="309">
        <f>IF(OR('Sch D. Workings'!D902="",$D$7&lt;=I$7,M908=0),0,(IF(H908='Sch D. Workings'!$D$12,"Exceeded Cap",IF((SUMIFS('Sch A. Input'!H900:CJ900,'Sch A. Input'!$H$14:$CJ$14,"Total",'Sch A. Input'!$H$13:$CJ$13,"&lt;="&amp;$O$7))&gt;'Sch D. Workings'!$D$12,MIN('Sch D. Workings'!T1909,'Sch D. Workings'!$D$12-H908),'Sch D. Workings'!T1909))))</f>
        <v>0</v>
      </c>
      <c r="O908" s="221">
        <f>'Sch D. Workings'!Y1909</f>
        <v>0</v>
      </c>
      <c r="P908" s="82">
        <f>IFERROR(LOOKUP('Sch D. Workings'!V1909,$C$10:$C$14,$B$10:$B$14),0)</f>
        <v>0</v>
      </c>
      <c r="Q908" s="99">
        <f>COUNTIFS('Sch D. Workings'!V1909,"&gt;"&amp;$D$14)</f>
        <v>0</v>
      </c>
      <c r="R908" s="85"/>
      <c r="S908" s="78">
        <f>'Sch D. Workings'!AA1909</f>
        <v>0</v>
      </c>
      <c r="T908" s="309">
        <f>IF(OR('Sch D. Workings'!D902="",$D$7&lt;=O$7,S908=0),0,IF(OR(N908="Exceeded Cap",SUM(H908,N908)='Sch D. Workings'!$D$12),"Exceeded cap",IF((SUMIFS('Sch A. Input'!H900:CJ900,'Sch A. Input'!$H$14:$CJ$14,"Total",'Sch A. Input'!$H$13:$CJ$13,"&lt;="&amp;$U$7))&gt;'Sch D. Workings'!$D$12,MIN('Sch D. Workings'!AD1909,'Sch D. Workings'!$D$12-N908-H908),'Sch D. Workings'!AD1909)))</f>
        <v>0</v>
      </c>
      <c r="U908" s="221">
        <f>'Sch D. Workings'!AI1909</f>
        <v>0</v>
      </c>
      <c r="V908" s="82">
        <f>IFERROR(LOOKUP('Sch D. Workings'!AF1909,$C$10:$C$14,$B$10:$B$14),0)</f>
        <v>0</v>
      </c>
      <c r="W908" s="99">
        <f>COUNTIFS('Sch D. Workings'!AF1909,"&gt;"&amp;$D$14)</f>
        <v>0</v>
      </c>
      <c r="X908" s="85"/>
      <c r="Y908" s="78">
        <f>'Sch D. Workings'!AK1909</f>
        <v>0</v>
      </c>
      <c r="Z908" s="309">
        <f>IF(OR('Sch D. Workings'!D902="",$D$7&lt;=U$7,Y908=0),0,IF(OR(T908="Exceeded Cap",N908="Exceeded Cap",SUM(H908,N908,T908)='Sch D. Workings'!$D$12),"Exceeded Cap",IF((SUMIFS('Sch A. Input'!H900:CJ900,'Sch A. Input'!$H$14:$CJ$14,"Total",'Sch A. Input'!$H$13:$CJ$13,"&lt;="&amp;$AA$7))&gt;'Sch D. Workings'!$D$12,MIN('Sch D. Workings'!AN1909,'Sch D. Workings'!$D$12-N908-T908-H908),'Sch D. Workings'!AN1909)))</f>
        <v>0</v>
      </c>
      <c r="AA908" s="221">
        <f>'Sch D. Workings'!AS1909</f>
        <v>0</v>
      </c>
      <c r="AB908" s="82">
        <f>IFERROR(LOOKUP('Sch D. Workings'!AP1909,$C$10:$C$14,$B$10:$B$14),0)</f>
        <v>0</v>
      </c>
      <c r="AC908" s="99">
        <f>COUNTIFS('Sch D. Workings'!AP1909,"&gt;"&amp;$D$14)</f>
        <v>0</v>
      </c>
    </row>
    <row r="909" spans="3:29" x14ac:dyDescent="0.35">
      <c r="C909" s="81" t="str">
        <f>IF('Sch A. Input'!B901="","",'Sch A. Input'!B901)</f>
        <v/>
      </c>
      <c r="D909" s="81" t="str">
        <f>IF('Sch A. Input'!C901="","",'Sch A. Input'!C901)</f>
        <v/>
      </c>
      <c r="E909" s="85"/>
      <c r="F909" s="85"/>
      <c r="G909" s="99">
        <f>'Sch D. Workings'!G1910</f>
        <v>0</v>
      </c>
      <c r="H909" s="310">
        <f>IF(OR('Sch D. Workings'!D903="",G909=0),0,(IF((SUMIFS('Sch A. Input'!H901:CJ901,'Sch A. Input'!$H$14:$CJ$14,"Total",'Sch A. Input'!$H$13:$CJ$13,"&lt;="&amp;$I$7))&gt;'Sch D. Workings'!$D$12,MIN('Sch D. Workings'!J1910,'Sch D. Workings'!$D$12),'Sch D. Workings'!J1910)))</f>
        <v>0</v>
      </c>
      <c r="I909" s="221">
        <f>'Sch D. Workings'!O1910</f>
        <v>0</v>
      </c>
      <c r="J909" s="82">
        <f>IFERROR(LOOKUP('Sch D. Workings'!L1910,$C$10:$C$14,$B$10:$B$14),0)</f>
        <v>0</v>
      </c>
      <c r="K909" s="99">
        <f>COUNTIFS('Sch D. Workings'!L1910,"&gt;"&amp;$D$14)</f>
        <v>0</v>
      </c>
      <c r="L909" s="300"/>
      <c r="M909" s="78">
        <f>'Sch D. Workings'!Q1910</f>
        <v>0</v>
      </c>
      <c r="N909" s="309">
        <f>IF(OR('Sch D. Workings'!D903="",$D$7&lt;=I$7,M909=0),0,(IF(H909='Sch D. Workings'!$D$12,"Exceeded Cap",IF((SUMIFS('Sch A. Input'!H901:CJ901,'Sch A. Input'!$H$14:$CJ$14,"Total",'Sch A. Input'!$H$13:$CJ$13,"&lt;="&amp;$O$7))&gt;'Sch D. Workings'!$D$12,MIN('Sch D. Workings'!T1910,'Sch D. Workings'!$D$12-H909),'Sch D. Workings'!T1910))))</f>
        <v>0</v>
      </c>
      <c r="O909" s="221">
        <f>'Sch D. Workings'!Y1910</f>
        <v>0</v>
      </c>
      <c r="P909" s="82">
        <f>IFERROR(LOOKUP('Sch D. Workings'!V1910,$C$10:$C$14,$B$10:$B$14),0)</f>
        <v>0</v>
      </c>
      <c r="Q909" s="99">
        <f>COUNTIFS('Sch D. Workings'!V1910,"&gt;"&amp;$D$14)</f>
        <v>0</v>
      </c>
      <c r="R909" s="85"/>
      <c r="S909" s="78">
        <f>'Sch D. Workings'!AA1910</f>
        <v>0</v>
      </c>
      <c r="T909" s="309">
        <f>IF(OR('Sch D. Workings'!D903="",$D$7&lt;=O$7,S909=0),0,IF(OR(N909="Exceeded Cap",SUM(H909,N909)='Sch D. Workings'!$D$12),"Exceeded cap",IF((SUMIFS('Sch A. Input'!H901:CJ901,'Sch A. Input'!$H$14:$CJ$14,"Total",'Sch A. Input'!$H$13:$CJ$13,"&lt;="&amp;$U$7))&gt;'Sch D. Workings'!$D$12,MIN('Sch D. Workings'!AD1910,'Sch D. Workings'!$D$12-N909-H909),'Sch D. Workings'!AD1910)))</f>
        <v>0</v>
      </c>
      <c r="U909" s="221">
        <f>'Sch D. Workings'!AI1910</f>
        <v>0</v>
      </c>
      <c r="V909" s="82">
        <f>IFERROR(LOOKUP('Sch D. Workings'!AF1910,$C$10:$C$14,$B$10:$B$14),0)</f>
        <v>0</v>
      </c>
      <c r="W909" s="99">
        <f>COUNTIFS('Sch D. Workings'!AF1910,"&gt;"&amp;$D$14)</f>
        <v>0</v>
      </c>
      <c r="X909" s="85"/>
      <c r="Y909" s="78">
        <f>'Sch D. Workings'!AK1910</f>
        <v>0</v>
      </c>
      <c r="Z909" s="309">
        <f>IF(OR('Sch D. Workings'!D903="",$D$7&lt;=U$7,Y909=0),0,IF(OR(T909="Exceeded Cap",N909="Exceeded Cap",SUM(H909,N909,T909)='Sch D. Workings'!$D$12),"Exceeded Cap",IF((SUMIFS('Sch A. Input'!H901:CJ901,'Sch A. Input'!$H$14:$CJ$14,"Total",'Sch A. Input'!$H$13:$CJ$13,"&lt;="&amp;$AA$7))&gt;'Sch D. Workings'!$D$12,MIN('Sch D. Workings'!AN1910,'Sch D. Workings'!$D$12-N909-T909-H909),'Sch D. Workings'!AN1910)))</f>
        <v>0</v>
      </c>
      <c r="AA909" s="221">
        <f>'Sch D. Workings'!AS1910</f>
        <v>0</v>
      </c>
      <c r="AB909" s="82">
        <f>IFERROR(LOOKUP('Sch D. Workings'!AP1910,$C$10:$C$14,$B$10:$B$14),0)</f>
        <v>0</v>
      </c>
      <c r="AC909" s="99">
        <f>COUNTIFS('Sch D. Workings'!AP1910,"&gt;"&amp;$D$14)</f>
        <v>0</v>
      </c>
    </row>
    <row r="910" spans="3:29" x14ac:dyDescent="0.35">
      <c r="C910" s="81" t="str">
        <f>IF('Sch A. Input'!B902="","",'Sch A. Input'!B902)</f>
        <v/>
      </c>
      <c r="D910" s="81" t="str">
        <f>IF('Sch A. Input'!C902="","",'Sch A. Input'!C902)</f>
        <v/>
      </c>
      <c r="E910" s="85"/>
      <c r="F910" s="85"/>
      <c r="G910" s="99">
        <f>'Sch D. Workings'!G1911</f>
        <v>0</v>
      </c>
      <c r="H910" s="310">
        <f>IF(OR('Sch D. Workings'!D904="",G910=0),0,(IF((SUMIFS('Sch A. Input'!H902:CJ902,'Sch A. Input'!$H$14:$CJ$14,"Total",'Sch A. Input'!$H$13:$CJ$13,"&lt;="&amp;$I$7))&gt;'Sch D. Workings'!$D$12,MIN('Sch D. Workings'!J1911,'Sch D. Workings'!$D$12),'Sch D. Workings'!J1911)))</f>
        <v>0</v>
      </c>
      <c r="I910" s="221">
        <f>'Sch D. Workings'!O1911</f>
        <v>0</v>
      </c>
      <c r="J910" s="82">
        <f>IFERROR(LOOKUP('Sch D. Workings'!L1911,$C$10:$C$14,$B$10:$B$14),0)</f>
        <v>0</v>
      </c>
      <c r="K910" s="99">
        <f>COUNTIFS('Sch D. Workings'!L1911,"&gt;"&amp;$D$14)</f>
        <v>0</v>
      </c>
      <c r="L910" s="300"/>
      <c r="M910" s="78">
        <f>'Sch D. Workings'!Q1911</f>
        <v>0</v>
      </c>
      <c r="N910" s="309">
        <f>IF(OR('Sch D. Workings'!D904="",$D$7&lt;=I$7,M910=0),0,(IF(H910='Sch D. Workings'!$D$12,"Exceeded Cap",IF((SUMIFS('Sch A. Input'!H902:CJ902,'Sch A. Input'!$H$14:$CJ$14,"Total",'Sch A. Input'!$H$13:$CJ$13,"&lt;="&amp;$O$7))&gt;'Sch D. Workings'!$D$12,MIN('Sch D. Workings'!T1911,'Sch D. Workings'!$D$12-H910),'Sch D. Workings'!T1911))))</f>
        <v>0</v>
      </c>
      <c r="O910" s="221">
        <f>'Sch D. Workings'!Y1911</f>
        <v>0</v>
      </c>
      <c r="P910" s="82">
        <f>IFERROR(LOOKUP('Sch D. Workings'!V1911,$C$10:$C$14,$B$10:$B$14),0)</f>
        <v>0</v>
      </c>
      <c r="Q910" s="99">
        <f>COUNTIFS('Sch D. Workings'!V1911,"&gt;"&amp;$D$14)</f>
        <v>0</v>
      </c>
      <c r="R910" s="85"/>
      <c r="S910" s="78">
        <f>'Sch D. Workings'!AA1911</f>
        <v>0</v>
      </c>
      <c r="T910" s="309">
        <f>IF(OR('Sch D. Workings'!D904="",$D$7&lt;=O$7,S910=0),0,IF(OR(N910="Exceeded Cap",SUM(H910,N910)='Sch D. Workings'!$D$12),"Exceeded cap",IF((SUMIFS('Sch A. Input'!H902:CJ902,'Sch A. Input'!$H$14:$CJ$14,"Total",'Sch A. Input'!$H$13:$CJ$13,"&lt;="&amp;$U$7))&gt;'Sch D. Workings'!$D$12,MIN('Sch D. Workings'!AD1911,'Sch D. Workings'!$D$12-N910-H910),'Sch D. Workings'!AD1911)))</f>
        <v>0</v>
      </c>
      <c r="U910" s="221">
        <f>'Sch D. Workings'!AI1911</f>
        <v>0</v>
      </c>
      <c r="V910" s="82">
        <f>IFERROR(LOOKUP('Sch D. Workings'!AF1911,$C$10:$C$14,$B$10:$B$14),0)</f>
        <v>0</v>
      </c>
      <c r="W910" s="99">
        <f>COUNTIFS('Sch D. Workings'!AF1911,"&gt;"&amp;$D$14)</f>
        <v>0</v>
      </c>
      <c r="X910" s="85"/>
      <c r="Y910" s="78">
        <f>'Sch D. Workings'!AK1911</f>
        <v>0</v>
      </c>
      <c r="Z910" s="309">
        <f>IF(OR('Sch D. Workings'!D904="",$D$7&lt;=U$7,Y910=0),0,IF(OR(T910="Exceeded Cap",N910="Exceeded Cap",SUM(H910,N910,T910)='Sch D. Workings'!$D$12),"Exceeded Cap",IF((SUMIFS('Sch A. Input'!H902:CJ902,'Sch A. Input'!$H$14:$CJ$14,"Total",'Sch A. Input'!$H$13:$CJ$13,"&lt;="&amp;$AA$7))&gt;'Sch D. Workings'!$D$12,MIN('Sch D. Workings'!AN1911,'Sch D. Workings'!$D$12-N910-T910-H910),'Sch D. Workings'!AN1911)))</f>
        <v>0</v>
      </c>
      <c r="AA910" s="221">
        <f>'Sch D. Workings'!AS1911</f>
        <v>0</v>
      </c>
      <c r="AB910" s="82">
        <f>IFERROR(LOOKUP('Sch D. Workings'!AP1911,$C$10:$C$14,$B$10:$B$14),0)</f>
        <v>0</v>
      </c>
      <c r="AC910" s="99">
        <f>COUNTIFS('Sch D. Workings'!AP1911,"&gt;"&amp;$D$14)</f>
        <v>0</v>
      </c>
    </row>
    <row r="911" spans="3:29" x14ac:dyDescent="0.35">
      <c r="C911" s="81" t="str">
        <f>IF('Sch A. Input'!B903="","",'Sch A. Input'!B903)</f>
        <v/>
      </c>
      <c r="D911" s="81" t="str">
        <f>IF('Sch A. Input'!C903="","",'Sch A. Input'!C903)</f>
        <v/>
      </c>
      <c r="E911" s="85"/>
      <c r="F911" s="85"/>
      <c r="G911" s="99">
        <f>'Sch D. Workings'!G1912</f>
        <v>0</v>
      </c>
      <c r="H911" s="310">
        <f>IF(OR('Sch D. Workings'!D905="",G911=0),0,(IF((SUMIFS('Sch A. Input'!H903:CJ903,'Sch A. Input'!$H$14:$CJ$14,"Total",'Sch A. Input'!$H$13:$CJ$13,"&lt;="&amp;$I$7))&gt;'Sch D. Workings'!$D$12,MIN('Sch D. Workings'!J1912,'Sch D. Workings'!$D$12),'Sch D. Workings'!J1912)))</f>
        <v>0</v>
      </c>
      <c r="I911" s="221">
        <f>'Sch D. Workings'!O1912</f>
        <v>0</v>
      </c>
      <c r="J911" s="82">
        <f>IFERROR(LOOKUP('Sch D. Workings'!L1912,$C$10:$C$14,$B$10:$B$14),0)</f>
        <v>0</v>
      </c>
      <c r="K911" s="99">
        <f>COUNTIFS('Sch D. Workings'!L1912,"&gt;"&amp;$D$14)</f>
        <v>0</v>
      </c>
      <c r="L911" s="300"/>
      <c r="M911" s="78">
        <f>'Sch D. Workings'!Q1912</f>
        <v>0</v>
      </c>
      <c r="N911" s="309">
        <f>IF(OR('Sch D. Workings'!D905="",$D$7&lt;=I$7,M911=0),0,(IF(H911='Sch D. Workings'!$D$12,"Exceeded Cap",IF((SUMIFS('Sch A. Input'!H903:CJ903,'Sch A. Input'!$H$14:$CJ$14,"Total",'Sch A. Input'!$H$13:$CJ$13,"&lt;="&amp;$O$7))&gt;'Sch D. Workings'!$D$12,MIN('Sch D. Workings'!T1912,'Sch D. Workings'!$D$12-H911),'Sch D. Workings'!T1912))))</f>
        <v>0</v>
      </c>
      <c r="O911" s="221">
        <f>'Sch D. Workings'!Y1912</f>
        <v>0</v>
      </c>
      <c r="P911" s="82">
        <f>IFERROR(LOOKUP('Sch D. Workings'!V1912,$C$10:$C$14,$B$10:$B$14),0)</f>
        <v>0</v>
      </c>
      <c r="Q911" s="99">
        <f>COUNTIFS('Sch D. Workings'!V1912,"&gt;"&amp;$D$14)</f>
        <v>0</v>
      </c>
      <c r="R911" s="85"/>
      <c r="S911" s="78">
        <f>'Sch D. Workings'!AA1912</f>
        <v>0</v>
      </c>
      <c r="T911" s="309">
        <f>IF(OR('Sch D. Workings'!D905="",$D$7&lt;=O$7,S911=0),0,IF(OR(N911="Exceeded Cap",SUM(H911,N911)='Sch D. Workings'!$D$12),"Exceeded cap",IF((SUMIFS('Sch A. Input'!H903:CJ903,'Sch A. Input'!$H$14:$CJ$14,"Total",'Sch A. Input'!$H$13:$CJ$13,"&lt;="&amp;$U$7))&gt;'Sch D. Workings'!$D$12,MIN('Sch D. Workings'!AD1912,'Sch D. Workings'!$D$12-N911-H911),'Sch D. Workings'!AD1912)))</f>
        <v>0</v>
      </c>
      <c r="U911" s="221">
        <f>'Sch D. Workings'!AI1912</f>
        <v>0</v>
      </c>
      <c r="V911" s="82">
        <f>IFERROR(LOOKUP('Sch D. Workings'!AF1912,$C$10:$C$14,$B$10:$B$14),0)</f>
        <v>0</v>
      </c>
      <c r="W911" s="99">
        <f>COUNTIFS('Sch D. Workings'!AF1912,"&gt;"&amp;$D$14)</f>
        <v>0</v>
      </c>
      <c r="X911" s="85"/>
      <c r="Y911" s="78">
        <f>'Sch D. Workings'!AK1912</f>
        <v>0</v>
      </c>
      <c r="Z911" s="309">
        <f>IF(OR('Sch D. Workings'!D905="",$D$7&lt;=U$7,Y911=0),0,IF(OR(T911="Exceeded Cap",N911="Exceeded Cap",SUM(H911,N911,T911)='Sch D. Workings'!$D$12),"Exceeded Cap",IF((SUMIFS('Sch A. Input'!H903:CJ903,'Sch A. Input'!$H$14:$CJ$14,"Total",'Sch A. Input'!$H$13:$CJ$13,"&lt;="&amp;$AA$7))&gt;'Sch D. Workings'!$D$12,MIN('Sch D. Workings'!AN1912,'Sch D. Workings'!$D$12-N911-T911-H911),'Sch D. Workings'!AN1912)))</f>
        <v>0</v>
      </c>
      <c r="AA911" s="221">
        <f>'Sch D. Workings'!AS1912</f>
        <v>0</v>
      </c>
      <c r="AB911" s="82">
        <f>IFERROR(LOOKUP('Sch D. Workings'!AP1912,$C$10:$C$14,$B$10:$B$14),0)</f>
        <v>0</v>
      </c>
      <c r="AC911" s="99">
        <f>COUNTIFS('Sch D. Workings'!AP1912,"&gt;"&amp;$D$14)</f>
        <v>0</v>
      </c>
    </row>
    <row r="912" spans="3:29" x14ac:dyDescent="0.35">
      <c r="C912" s="81" t="str">
        <f>IF('Sch A. Input'!B904="","",'Sch A. Input'!B904)</f>
        <v/>
      </c>
      <c r="D912" s="81" t="str">
        <f>IF('Sch A. Input'!C904="","",'Sch A. Input'!C904)</f>
        <v/>
      </c>
      <c r="E912" s="85"/>
      <c r="F912" s="85"/>
      <c r="G912" s="99">
        <f>'Sch D. Workings'!G1913</f>
        <v>0</v>
      </c>
      <c r="H912" s="310">
        <f>IF(OR('Sch D. Workings'!D906="",G912=0),0,(IF((SUMIFS('Sch A. Input'!H904:CJ904,'Sch A. Input'!$H$14:$CJ$14,"Total",'Sch A. Input'!$H$13:$CJ$13,"&lt;="&amp;$I$7))&gt;'Sch D. Workings'!$D$12,MIN('Sch D. Workings'!J1913,'Sch D. Workings'!$D$12),'Sch D. Workings'!J1913)))</f>
        <v>0</v>
      </c>
      <c r="I912" s="221">
        <f>'Sch D. Workings'!O1913</f>
        <v>0</v>
      </c>
      <c r="J912" s="82">
        <f>IFERROR(LOOKUP('Sch D. Workings'!L1913,$C$10:$C$14,$B$10:$B$14),0)</f>
        <v>0</v>
      </c>
      <c r="K912" s="99">
        <f>COUNTIFS('Sch D. Workings'!L1913,"&gt;"&amp;$D$14)</f>
        <v>0</v>
      </c>
      <c r="L912" s="300"/>
      <c r="M912" s="78">
        <f>'Sch D. Workings'!Q1913</f>
        <v>0</v>
      </c>
      <c r="N912" s="309">
        <f>IF(OR('Sch D. Workings'!D906="",$D$7&lt;=I$7,M912=0),0,(IF(H912='Sch D. Workings'!$D$12,"Exceeded Cap",IF((SUMIFS('Sch A. Input'!H904:CJ904,'Sch A. Input'!$H$14:$CJ$14,"Total",'Sch A. Input'!$H$13:$CJ$13,"&lt;="&amp;$O$7))&gt;'Sch D. Workings'!$D$12,MIN('Sch D. Workings'!T1913,'Sch D. Workings'!$D$12-H912),'Sch D. Workings'!T1913))))</f>
        <v>0</v>
      </c>
      <c r="O912" s="221">
        <f>'Sch D. Workings'!Y1913</f>
        <v>0</v>
      </c>
      <c r="P912" s="82">
        <f>IFERROR(LOOKUP('Sch D. Workings'!V1913,$C$10:$C$14,$B$10:$B$14),0)</f>
        <v>0</v>
      </c>
      <c r="Q912" s="99">
        <f>COUNTIFS('Sch D. Workings'!V1913,"&gt;"&amp;$D$14)</f>
        <v>0</v>
      </c>
      <c r="R912" s="85"/>
      <c r="S912" s="78">
        <f>'Sch D. Workings'!AA1913</f>
        <v>0</v>
      </c>
      <c r="T912" s="309">
        <f>IF(OR('Sch D. Workings'!D906="",$D$7&lt;=O$7,S912=0),0,IF(OR(N912="Exceeded Cap",SUM(H912,N912)='Sch D. Workings'!$D$12),"Exceeded cap",IF((SUMIFS('Sch A. Input'!H904:CJ904,'Sch A. Input'!$H$14:$CJ$14,"Total",'Sch A. Input'!$H$13:$CJ$13,"&lt;="&amp;$U$7))&gt;'Sch D. Workings'!$D$12,MIN('Sch D. Workings'!AD1913,'Sch D. Workings'!$D$12-N912-H912),'Sch D. Workings'!AD1913)))</f>
        <v>0</v>
      </c>
      <c r="U912" s="221">
        <f>'Sch D. Workings'!AI1913</f>
        <v>0</v>
      </c>
      <c r="V912" s="82">
        <f>IFERROR(LOOKUP('Sch D. Workings'!AF1913,$C$10:$C$14,$B$10:$B$14),0)</f>
        <v>0</v>
      </c>
      <c r="W912" s="99">
        <f>COUNTIFS('Sch D. Workings'!AF1913,"&gt;"&amp;$D$14)</f>
        <v>0</v>
      </c>
      <c r="X912" s="85"/>
      <c r="Y912" s="78">
        <f>'Sch D. Workings'!AK1913</f>
        <v>0</v>
      </c>
      <c r="Z912" s="309">
        <f>IF(OR('Sch D. Workings'!D906="",$D$7&lt;=U$7,Y912=0),0,IF(OR(T912="Exceeded Cap",N912="Exceeded Cap",SUM(H912,N912,T912)='Sch D. Workings'!$D$12),"Exceeded Cap",IF((SUMIFS('Sch A. Input'!H904:CJ904,'Sch A. Input'!$H$14:$CJ$14,"Total",'Sch A. Input'!$H$13:$CJ$13,"&lt;="&amp;$AA$7))&gt;'Sch D. Workings'!$D$12,MIN('Sch D. Workings'!AN1913,'Sch D. Workings'!$D$12-N912-T912-H912),'Sch D. Workings'!AN1913)))</f>
        <v>0</v>
      </c>
      <c r="AA912" s="221">
        <f>'Sch D. Workings'!AS1913</f>
        <v>0</v>
      </c>
      <c r="AB912" s="82">
        <f>IFERROR(LOOKUP('Sch D. Workings'!AP1913,$C$10:$C$14,$B$10:$B$14),0)</f>
        <v>0</v>
      </c>
      <c r="AC912" s="99">
        <f>COUNTIFS('Sch D. Workings'!AP1913,"&gt;"&amp;$D$14)</f>
        <v>0</v>
      </c>
    </row>
    <row r="913" spans="3:29" x14ac:dyDescent="0.35">
      <c r="C913" s="81" t="str">
        <f>IF('Sch A. Input'!B905="","",'Sch A. Input'!B905)</f>
        <v/>
      </c>
      <c r="D913" s="81" t="str">
        <f>IF('Sch A. Input'!C905="","",'Sch A. Input'!C905)</f>
        <v/>
      </c>
      <c r="E913" s="85"/>
      <c r="F913" s="85"/>
      <c r="G913" s="99">
        <f>'Sch D. Workings'!G1914</f>
        <v>0</v>
      </c>
      <c r="H913" s="310">
        <f>IF(OR('Sch D. Workings'!D907="",G913=0),0,(IF((SUMIFS('Sch A. Input'!H905:CJ905,'Sch A. Input'!$H$14:$CJ$14,"Total",'Sch A. Input'!$H$13:$CJ$13,"&lt;="&amp;$I$7))&gt;'Sch D. Workings'!$D$12,MIN('Sch D. Workings'!J1914,'Sch D. Workings'!$D$12),'Sch D. Workings'!J1914)))</f>
        <v>0</v>
      </c>
      <c r="I913" s="221">
        <f>'Sch D. Workings'!O1914</f>
        <v>0</v>
      </c>
      <c r="J913" s="82">
        <f>IFERROR(LOOKUP('Sch D. Workings'!L1914,$C$10:$C$14,$B$10:$B$14),0)</f>
        <v>0</v>
      </c>
      <c r="K913" s="99">
        <f>COUNTIFS('Sch D. Workings'!L1914,"&gt;"&amp;$D$14)</f>
        <v>0</v>
      </c>
      <c r="L913" s="300"/>
      <c r="M913" s="78">
        <f>'Sch D. Workings'!Q1914</f>
        <v>0</v>
      </c>
      <c r="N913" s="309">
        <f>IF(OR('Sch D. Workings'!D907="",$D$7&lt;=I$7,M913=0),0,(IF(H913='Sch D. Workings'!$D$12,"Exceeded Cap",IF((SUMIFS('Sch A. Input'!H905:CJ905,'Sch A. Input'!$H$14:$CJ$14,"Total",'Sch A. Input'!$H$13:$CJ$13,"&lt;="&amp;$O$7))&gt;'Sch D. Workings'!$D$12,MIN('Sch D. Workings'!T1914,'Sch D. Workings'!$D$12-H913),'Sch D. Workings'!T1914))))</f>
        <v>0</v>
      </c>
      <c r="O913" s="221">
        <f>'Sch D. Workings'!Y1914</f>
        <v>0</v>
      </c>
      <c r="P913" s="82">
        <f>IFERROR(LOOKUP('Sch D. Workings'!V1914,$C$10:$C$14,$B$10:$B$14),0)</f>
        <v>0</v>
      </c>
      <c r="Q913" s="99">
        <f>COUNTIFS('Sch D. Workings'!V1914,"&gt;"&amp;$D$14)</f>
        <v>0</v>
      </c>
      <c r="R913" s="85"/>
      <c r="S913" s="78">
        <f>'Sch D. Workings'!AA1914</f>
        <v>0</v>
      </c>
      <c r="T913" s="309">
        <f>IF(OR('Sch D. Workings'!D907="",$D$7&lt;=O$7,S913=0),0,IF(OR(N913="Exceeded Cap",SUM(H913,N913)='Sch D. Workings'!$D$12),"Exceeded cap",IF((SUMIFS('Sch A. Input'!H905:CJ905,'Sch A. Input'!$H$14:$CJ$14,"Total",'Sch A. Input'!$H$13:$CJ$13,"&lt;="&amp;$U$7))&gt;'Sch D. Workings'!$D$12,MIN('Sch D. Workings'!AD1914,'Sch D. Workings'!$D$12-N913-H913),'Sch D. Workings'!AD1914)))</f>
        <v>0</v>
      </c>
      <c r="U913" s="221">
        <f>'Sch D. Workings'!AI1914</f>
        <v>0</v>
      </c>
      <c r="V913" s="82">
        <f>IFERROR(LOOKUP('Sch D. Workings'!AF1914,$C$10:$C$14,$B$10:$B$14),0)</f>
        <v>0</v>
      </c>
      <c r="W913" s="99">
        <f>COUNTIFS('Sch D. Workings'!AF1914,"&gt;"&amp;$D$14)</f>
        <v>0</v>
      </c>
      <c r="X913" s="85"/>
      <c r="Y913" s="78">
        <f>'Sch D. Workings'!AK1914</f>
        <v>0</v>
      </c>
      <c r="Z913" s="309">
        <f>IF(OR('Sch D. Workings'!D907="",$D$7&lt;=U$7,Y913=0),0,IF(OR(T913="Exceeded Cap",N913="Exceeded Cap",SUM(H913,N913,T913)='Sch D. Workings'!$D$12),"Exceeded Cap",IF((SUMIFS('Sch A. Input'!H905:CJ905,'Sch A. Input'!$H$14:$CJ$14,"Total",'Sch A. Input'!$H$13:$CJ$13,"&lt;="&amp;$AA$7))&gt;'Sch D. Workings'!$D$12,MIN('Sch D. Workings'!AN1914,'Sch D. Workings'!$D$12-N913-T913-H913),'Sch D. Workings'!AN1914)))</f>
        <v>0</v>
      </c>
      <c r="AA913" s="221">
        <f>'Sch D. Workings'!AS1914</f>
        <v>0</v>
      </c>
      <c r="AB913" s="82">
        <f>IFERROR(LOOKUP('Sch D. Workings'!AP1914,$C$10:$C$14,$B$10:$B$14),0)</f>
        <v>0</v>
      </c>
      <c r="AC913" s="99">
        <f>COUNTIFS('Sch D. Workings'!AP1914,"&gt;"&amp;$D$14)</f>
        <v>0</v>
      </c>
    </row>
    <row r="914" spans="3:29" x14ac:dyDescent="0.35">
      <c r="C914" s="81" t="str">
        <f>IF('Sch A. Input'!B906="","",'Sch A. Input'!B906)</f>
        <v/>
      </c>
      <c r="D914" s="81" t="str">
        <f>IF('Sch A. Input'!C906="","",'Sch A. Input'!C906)</f>
        <v/>
      </c>
      <c r="E914" s="85"/>
      <c r="F914" s="85"/>
      <c r="G914" s="99">
        <f>'Sch D. Workings'!G1915</f>
        <v>0</v>
      </c>
      <c r="H914" s="310">
        <f>IF(OR('Sch D. Workings'!D908="",G914=0),0,(IF((SUMIFS('Sch A. Input'!H906:CJ906,'Sch A. Input'!$H$14:$CJ$14,"Total",'Sch A. Input'!$H$13:$CJ$13,"&lt;="&amp;$I$7))&gt;'Sch D. Workings'!$D$12,MIN('Sch D. Workings'!J1915,'Sch D. Workings'!$D$12),'Sch D. Workings'!J1915)))</f>
        <v>0</v>
      </c>
      <c r="I914" s="221">
        <f>'Sch D. Workings'!O1915</f>
        <v>0</v>
      </c>
      <c r="J914" s="82">
        <f>IFERROR(LOOKUP('Sch D. Workings'!L1915,$C$10:$C$14,$B$10:$B$14),0)</f>
        <v>0</v>
      </c>
      <c r="K914" s="99">
        <f>COUNTIFS('Sch D. Workings'!L1915,"&gt;"&amp;$D$14)</f>
        <v>0</v>
      </c>
      <c r="L914" s="300"/>
      <c r="M914" s="78">
        <f>'Sch D. Workings'!Q1915</f>
        <v>0</v>
      </c>
      <c r="N914" s="309">
        <f>IF(OR('Sch D. Workings'!D908="",$D$7&lt;=I$7,M914=0),0,(IF(H914='Sch D. Workings'!$D$12,"Exceeded Cap",IF((SUMIFS('Sch A. Input'!H906:CJ906,'Sch A. Input'!$H$14:$CJ$14,"Total",'Sch A. Input'!$H$13:$CJ$13,"&lt;="&amp;$O$7))&gt;'Sch D. Workings'!$D$12,MIN('Sch D. Workings'!T1915,'Sch D. Workings'!$D$12-H914),'Sch D. Workings'!T1915))))</f>
        <v>0</v>
      </c>
      <c r="O914" s="221">
        <f>'Sch D. Workings'!Y1915</f>
        <v>0</v>
      </c>
      <c r="P914" s="82">
        <f>IFERROR(LOOKUP('Sch D. Workings'!V1915,$C$10:$C$14,$B$10:$B$14),0)</f>
        <v>0</v>
      </c>
      <c r="Q914" s="99">
        <f>COUNTIFS('Sch D. Workings'!V1915,"&gt;"&amp;$D$14)</f>
        <v>0</v>
      </c>
      <c r="R914" s="85"/>
      <c r="S914" s="78">
        <f>'Sch D. Workings'!AA1915</f>
        <v>0</v>
      </c>
      <c r="T914" s="309">
        <f>IF(OR('Sch D. Workings'!D908="",$D$7&lt;=O$7,S914=0),0,IF(OR(N914="Exceeded Cap",SUM(H914,N914)='Sch D. Workings'!$D$12),"Exceeded cap",IF((SUMIFS('Sch A. Input'!H906:CJ906,'Sch A. Input'!$H$14:$CJ$14,"Total",'Sch A. Input'!$H$13:$CJ$13,"&lt;="&amp;$U$7))&gt;'Sch D. Workings'!$D$12,MIN('Sch D. Workings'!AD1915,'Sch D. Workings'!$D$12-N914-H914),'Sch D. Workings'!AD1915)))</f>
        <v>0</v>
      </c>
      <c r="U914" s="221">
        <f>'Sch D. Workings'!AI1915</f>
        <v>0</v>
      </c>
      <c r="V914" s="82">
        <f>IFERROR(LOOKUP('Sch D. Workings'!AF1915,$C$10:$C$14,$B$10:$B$14),0)</f>
        <v>0</v>
      </c>
      <c r="W914" s="99">
        <f>COUNTIFS('Sch D. Workings'!AF1915,"&gt;"&amp;$D$14)</f>
        <v>0</v>
      </c>
      <c r="X914" s="85"/>
      <c r="Y914" s="78">
        <f>'Sch D. Workings'!AK1915</f>
        <v>0</v>
      </c>
      <c r="Z914" s="309">
        <f>IF(OR('Sch D. Workings'!D908="",$D$7&lt;=U$7,Y914=0),0,IF(OR(T914="Exceeded Cap",N914="Exceeded Cap",SUM(H914,N914,T914)='Sch D. Workings'!$D$12),"Exceeded Cap",IF((SUMIFS('Sch A. Input'!H906:CJ906,'Sch A. Input'!$H$14:$CJ$14,"Total",'Sch A. Input'!$H$13:$CJ$13,"&lt;="&amp;$AA$7))&gt;'Sch D. Workings'!$D$12,MIN('Sch D. Workings'!AN1915,'Sch D. Workings'!$D$12-N914-T914-H914),'Sch D. Workings'!AN1915)))</f>
        <v>0</v>
      </c>
      <c r="AA914" s="221">
        <f>'Sch D. Workings'!AS1915</f>
        <v>0</v>
      </c>
      <c r="AB914" s="82">
        <f>IFERROR(LOOKUP('Sch D. Workings'!AP1915,$C$10:$C$14,$B$10:$B$14),0)</f>
        <v>0</v>
      </c>
      <c r="AC914" s="99">
        <f>COUNTIFS('Sch D. Workings'!AP1915,"&gt;"&amp;$D$14)</f>
        <v>0</v>
      </c>
    </row>
    <row r="915" spans="3:29" x14ac:dyDescent="0.35">
      <c r="C915" s="81" t="str">
        <f>IF('Sch A. Input'!B907="","",'Sch A. Input'!B907)</f>
        <v/>
      </c>
      <c r="D915" s="81" t="str">
        <f>IF('Sch A. Input'!C907="","",'Sch A. Input'!C907)</f>
        <v/>
      </c>
      <c r="E915" s="85"/>
      <c r="F915" s="85"/>
      <c r="G915" s="99">
        <f>'Sch D. Workings'!G1916</f>
        <v>0</v>
      </c>
      <c r="H915" s="310">
        <f>IF(OR('Sch D. Workings'!D909="",G915=0),0,(IF((SUMIFS('Sch A. Input'!H907:CJ907,'Sch A. Input'!$H$14:$CJ$14,"Total",'Sch A. Input'!$H$13:$CJ$13,"&lt;="&amp;$I$7))&gt;'Sch D. Workings'!$D$12,MIN('Sch D. Workings'!J1916,'Sch D. Workings'!$D$12),'Sch D. Workings'!J1916)))</f>
        <v>0</v>
      </c>
      <c r="I915" s="221">
        <f>'Sch D. Workings'!O1916</f>
        <v>0</v>
      </c>
      <c r="J915" s="82">
        <f>IFERROR(LOOKUP('Sch D. Workings'!L1916,$C$10:$C$14,$B$10:$B$14),0)</f>
        <v>0</v>
      </c>
      <c r="K915" s="99">
        <f>COUNTIFS('Sch D. Workings'!L1916,"&gt;"&amp;$D$14)</f>
        <v>0</v>
      </c>
      <c r="L915" s="300"/>
      <c r="M915" s="78">
        <f>'Sch D. Workings'!Q1916</f>
        <v>0</v>
      </c>
      <c r="N915" s="309">
        <f>IF(OR('Sch D. Workings'!D909="",$D$7&lt;=I$7,M915=0),0,(IF(H915='Sch D. Workings'!$D$12,"Exceeded Cap",IF((SUMIFS('Sch A. Input'!H907:CJ907,'Sch A. Input'!$H$14:$CJ$14,"Total",'Sch A. Input'!$H$13:$CJ$13,"&lt;="&amp;$O$7))&gt;'Sch D. Workings'!$D$12,MIN('Sch D. Workings'!T1916,'Sch D. Workings'!$D$12-H915),'Sch D. Workings'!T1916))))</f>
        <v>0</v>
      </c>
      <c r="O915" s="221">
        <f>'Sch D. Workings'!Y1916</f>
        <v>0</v>
      </c>
      <c r="P915" s="82">
        <f>IFERROR(LOOKUP('Sch D. Workings'!V1916,$C$10:$C$14,$B$10:$B$14),0)</f>
        <v>0</v>
      </c>
      <c r="Q915" s="99">
        <f>COUNTIFS('Sch D. Workings'!V1916,"&gt;"&amp;$D$14)</f>
        <v>0</v>
      </c>
      <c r="R915" s="85"/>
      <c r="S915" s="78">
        <f>'Sch D. Workings'!AA1916</f>
        <v>0</v>
      </c>
      <c r="T915" s="309">
        <f>IF(OR('Sch D. Workings'!D909="",$D$7&lt;=O$7,S915=0),0,IF(OR(N915="Exceeded Cap",SUM(H915,N915)='Sch D. Workings'!$D$12),"Exceeded cap",IF((SUMIFS('Sch A. Input'!H907:CJ907,'Sch A. Input'!$H$14:$CJ$14,"Total",'Sch A. Input'!$H$13:$CJ$13,"&lt;="&amp;$U$7))&gt;'Sch D. Workings'!$D$12,MIN('Sch D. Workings'!AD1916,'Sch D. Workings'!$D$12-N915-H915),'Sch D. Workings'!AD1916)))</f>
        <v>0</v>
      </c>
      <c r="U915" s="221">
        <f>'Sch D. Workings'!AI1916</f>
        <v>0</v>
      </c>
      <c r="V915" s="82">
        <f>IFERROR(LOOKUP('Sch D. Workings'!AF1916,$C$10:$C$14,$B$10:$B$14),0)</f>
        <v>0</v>
      </c>
      <c r="W915" s="99">
        <f>COUNTIFS('Sch D. Workings'!AF1916,"&gt;"&amp;$D$14)</f>
        <v>0</v>
      </c>
      <c r="X915" s="85"/>
      <c r="Y915" s="78">
        <f>'Sch D. Workings'!AK1916</f>
        <v>0</v>
      </c>
      <c r="Z915" s="309">
        <f>IF(OR('Sch D. Workings'!D909="",$D$7&lt;=U$7,Y915=0),0,IF(OR(T915="Exceeded Cap",N915="Exceeded Cap",SUM(H915,N915,T915)='Sch D. Workings'!$D$12),"Exceeded Cap",IF((SUMIFS('Sch A. Input'!H907:CJ907,'Sch A. Input'!$H$14:$CJ$14,"Total",'Sch A. Input'!$H$13:$CJ$13,"&lt;="&amp;$AA$7))&gt;'Sch D. Workings'!$D$12,MIN('Sch D. Workings'!AN1916,'Sch D. Workings'!$D$12-N915-T915-H915),'Sch D. Workings'!AN1916)))</f>
        <v>0</v>
      </c>
      <c r="AA915" s="221">
        <f>'Sch D. Workings'!AS1916</f>
        <v>0</v>
      </c>
      <c r="AB915" s="82">
        <f>IFERROR(LOOKUP('Sch D. Workings'!AP1916,$C$10:$C$14,$B$10:$B$14),0)</f>
        <v>0</v>
      </c>
      <c r="AC915" s="99">
        <f>COUNTIFS('Sch D. Workings'!AP1916,"&gt;"&amp;$D$14)</f>
        <v>0</v>
      </c>
    </row>
    <row r="916" spans="3:29" x14ac:dyDescent="0.35">
      <c r="C916" s="81" t="str">
        <f>IF('Sch A. Input'!B908="","",'Sch A. Input'!B908)</f>
        <v/>
      </c>
      <c r="D916" s="81" t="str">
        <f>IF('Sch A. Input'!C908="","",'Sch A. Input'!C908)</f>
        <v/>
      </c>
      <c r="E916" s="85"/>
      <c r="F916" s="85"/>
      <c r="G916" s="99">
        <f>'Sch D. Workings'!G1917</f>
        <v>0</v>
      </c>
      <c r="H916" s="310">
        <f>IF(OR('Sch D. Workings'!D910="",G916=0),0,(IF((SUMIFS('Sch A. Input'!H908:CJ908,'Sch A. Input'!$H$14:$CJ$14,"Total",'Sch A. Input'!$H$13:$CJ$13,"&lt;="&amp;$I$7))&gt;'Sch D. Workings'!$D$12,MIN('Sch D. Workings'!J1917,'Sch D. Workings'!$D$12),'Sch D. Workings'!J1917)))</f>
        <v>0</v>
      </c>
      <c r="I916" s="221">
        <f>'Sch D. Workings'!O1917</f>
        <v>0</v>
      </c>
      <c r="J916" s="82">
        <f>IFERROR(LOOKUP('Sch D. Workings'!L1917,$C$10:$C$14,$B$10:$B$14),0)</f>
        <v>0</v>
      </c>
      <c r="K916" s="99">
        <f>COUNTIFS('Sch D. Workings'!L1917,"&gt;"&amp;$D$14)</f>
        <v>0</v>
      </c>
      <c r="L916" s="300"/>
      <c r="M916" s="78">
        <f>'Sch D. Workings'!Q1917</f>
        <v>0</v>
      </c>
      <c r="N916" s="309">
        <f>IF(OR('Sch D. Workings'!D910="",$D$7&lt;=I$7,M916=0),0,(IF(H916='Sch D. Workings'!$D$12,"Exceeded Cap",IF((SUMIFS('Sch A. Input'!H908:CJ908,'Sch A. Input'!$H$14:$CJ$14,"Total",'Sch A. Input'!$H$13:$CJ$13,"&lt;="&amp;$O$7))&gt;'Sch D. Workings'!$D$12,MIN('Sch D. Workings'!T1917,'Sch D. Workings'!$D$12-H916),'Sch D. Workings'!T1917))))</f>
        <v>0</v>
      </c>
      <c r="O916" s="221">
        <f>'Sch D. Workings'!Y1917</f>
        <v>0</v>
      </c>
      <c r="P916" s="82">
        <f>IFERROR(LOOKUP('Sch D. Workings'!V1917,$C$10:$C$14,$B$10:$B$14),0)</f>
        <v>0</v>
      </c>
      <c r="Q916" s="99">
        <f>COUNTIFS('Sch D. Workings'!V1917,"&gt;"&amp;$D$14)</f>
        <v>0</v>
      </c>
      <c r="R916" s="85"/>
      <c r="S916" s="78">
        <f>'Sch D. Workings'!AA1917</f>
        <v>0</v>
      </c>
      <c r="T916" s="309">
        <f>IF(OR('Sch D. Workings'!D910="",$D$7&lt;=O$7,S916=0),0,IF(OR(N916="Exceeded Cap",SUM(H916,N916)='Sch D. Workings'!$D$12),"Exceeded cap",IF((SUMIFS('Sch A. Input'!H908:CJ908,'Sch A. Input'!$H$14:$CJ$14,"Total",'Sch A. Input'!$H$13:$CJ$13,"&lt;="&amp;$U$7))&gt;'Sch D. Workings'!$D$12,MIN('Sch D. Workings'!AD1917,'Sch D. Workings'!$D$12-N916-H916),'Sch D. Workings'!AD1917)))</f>
        <v>0</v>
      </c>
      <c r="U916" s="221">
        <f>'Sch D. Workings'!AI1917</f>
        <v>0</v>
      </c>
      <c r="V916" s="82">
        <f>IFERROR(LOOKUP('Sch D. Workings'!AF1917,$C$10:$C$14,$B$10:$B$14),0)</f>
        <v>0</v>
      </c>
      <c r="W916" s="99">
        <f>COUNTIFS('Sch D. Workings'!AF1917,"&gt;"&amp;$D$14)</f>
        <v>0</v>
      </c>
      <c r="X916" s="85"/>
      <c r="Y916" s="78">
        <f>'Sch D. Workings'!AK1917</f>
        <v>0</v>
      </c>
      <c r="Z916" s="309">
        <f>IF(OR('Sch D. Workings'!D910="",$D$7&lt;=U$7,Y916=0),0,IF(OR(T916="Exceeded Cap",N916="Exceeded Cap",SUM(H916,N916,T916)='Sch D. Workings'!$D$12),"Exceeded Cap",IF((SUMIFS('Sch A. Input'!H908:CJ908,'Sch A. Input'!$H$14:$CJ$14,"Total",'Sch A. Input'!$H$13:$CJ$13,"&lt;="&amp;$AA$7))&gt;'Sch D. Workings'!$D$12,MIN('Sch D. Workings'!AN1917,'Sch D. Workings'!$D$12-N916-T916-H916),'Sch D. Workings'!AN1917)))</f>
        <v>0</v>
      </c>
      <c r="AA916" s="221">
        <f>'Sch D. Workings'!AS1917</f>
        <v>0</v>
      </c>
      <c r="AB916" s="82">
        <f>IFERROR(LOOKUP('Sch D. Workings'!AP1917,$C$10:$C$14,$B$10:$B$14),0)</f>
        <v>0</v>
      </c>
      <c r="AC916" s="99">
        <f>COUNTIFS('Sch D. Workings'!AP1917,"&gt;"&amp;$D$14)</f>
        <v>0</v>
      </c>
    </row>
    <row r="917" spans="3:29" x14ac:dyDescent="0.35">
      <c r="C917" s="81" t="str">
        <f>IF('Sch A. Input'!B909="","",'Sch A. Input'!B909)</f>
        <v/>
      </c>
      <c r="D917" s="81" t="str">
        <f>IF('Sch A. Input'!C909="","",'Sch A. Input'!C909)</f>
        <v/>
      </c>
      <c r="E917" s="85"/>
      <c r="F917" s="85"/>
      <c r="G917" s="99">
        <f>'Sch D. Workings'!G1918</f>
        <v>0</v>
      </c>
      <c r="H917" s="310">
        <f>IF(OR('Sch D. Workings'!D911="",G917=0),0,(IF((SUMIFS('Sch A. Input'!H909:CJ909,'Sch A. Input'!$H$14:$CJ$14,"Total",'Sch A. Input'!$H$13:$CJ$13,"&lt;="&amp;$I$7))&gt;'Sch D. Workings'!$D$12,MIN('Sch D. Workings'!J1918,'Sch D. Workings'!$D$12),'Sch D. Workings'!J1918)))</f>
        <v>0</v>
      </c>
      <c r="I917" s="221">
        <f>'Sch D. Workings'!O1918</f>
        <v>0</v>
      </c>
      <c r="J917" s="82">
        <f>IFERROR(LOOKUP('Sch D. Workings'!L1918,$C$10:$C$14,$B$10:$B$14),0)</f>
        <v>0</v>
      </c>
      <c r="K917" s="99">
        <f>COUNTIFS('Sch D. Workings'!L1918,"&gt;"&amp;$D$14)</f>
        <v>0</v>
      </c>
      <c r="L917" s="300"/>
      <c r="M917" s="78">
        <f>'Sch D. Workings'!Q1918</f>
        <v>0</v>
      </c>
      <c r="N917" s="309">
        <f>IF(OR('Sch D. Workings'!D911="",$D$7&lt;=I$7,M917=0),0,(IF(H917='Sch D. Workings'!$D$12,"Exceeded Cap",IF((SUMIFS('Sch A. Input'!H909:CJ909,'Sch A. Input'!$H$14:$CJ$14,"Total",'Sch A. Input'!$H$13:$CJ$13,"&lt;="&amp;$O$7))&gt;'Sch D. Workings'!$D$12,MIN('Sch D. Workings'!T1918,'Sch D. Workings'!$D$12-H917),'Sch D. Workings'!T1918))))</f>
        <v>0</v>
      </c>
      <c r="O917" s="221">
        <f>'Sch D. Workings'!Y1918</f>
        <v>0</v>
      </c>
      <c r="P917" s="82">
        <f>IFERROR(LOOKUP('Sch D. Workings'!V1918,$C$10:$C$14,$B$10:$B$14),0)</f>
        <v>0</v>
      </c>
      <c r="Q917" s="99">
        <f>COUNTIFS('Sch D. Workings'!V1918,"&gt;"&amp;$D$14)</f>
        <v>0</v>
      </c>
      <c r="R917" s="85"/>
      <c r="S917" s="78">
        <f>'Sch D. Workings'!AA1918</f>
        <v>0</v>
      </c>
      <c r="T917" s="309">
        <f>IF(OR('Sch D. Workings'!D911="",$D$7&lt;=O$7,S917=0),0,IF(OR(N917="Exceeded Cap",SUM(H917,N917)='Sch D. Workings'!$D$12),"Exceeded cap",IF((SUMIFS('Sch A. Input'!H909:CJ909,'Sch A. Input'!$H$14:$CJ$14,"Total",'Sch A. Input'!$H$13:$CJ$13,"&lt;="&amp;$U$7))&gt;'Sch D. Workings'!$D$12,MIN('Sch D. Workings'!AD1918,'Sch D. Workings'!$D$12-N917-H917),'Sch D. Workings'!AD1918)))</f>
        <v>0</v>
      </c>
      <c r="U917" s="221">
        <f>'Sch D. Workings'!AI1918</f>
        <v>0</v>
      </c>
      <c r="V917" s="82">
        <f>IFERROR(LOOKUP('Sch D. Workings'!AF1918,$C$10:$C$14,$B$10:$B$14),0)</f>
        <v>0</v>
      </c>
      <c r="W917" s="99">
        <f>COUNTIFS('Sch D. Workings'!AF1918,"&gt;"&amp;$D$14)</f>
        <v>0</v>
      </c>
      <c r="X917" s="85"/>
      <c r="Y917" s="78">
        <f>'Sch D. Workings'!AK1918</f>
        <v>0</v>
      </c>
      <c r="Z917" s="309">
        <f>IF(OR('Sch D. Workings'!D911="",$D$7&lt;=U$7,Y917=0),0,IF(OR(T917="Exceeded Cap",N917="Exceeded Cap",SUM(H917,N917,T917)='Sch D. Workings'!$D$12),"Exceeded Cap",IF((SUMIFS('Sch A. Input'!H909:CJ909,'Sch A. Input'!$H$14:$CJ$14,"Total",'Sch A. Input'!$H$13:$CJ$13,"&lt;="&amp;$AA$7))&gt;'Sch D. Workings'!$D$12,MIN('Sch D. Workings'!AN1918,'Sch D. Workings'!$D$12-N917-T917-H917),'Sch D. Workings'!AN1918)))</f>
        <v>0</v>
      </c>
      <c r="AA917" s="221">
        <f>'Sch D. Workings'!AS1918</f>
        <v>0</v>
      </c>
      <c r="AB917" s="82">
        <f>IFERROR(LOOKUP('Sch D. Workings'!AP1918,$C$10:$C$14,$B$10:$B$14),0)</f>
        <v>0</v>
      </c>
      <c r="AC917" s="99">
        <f>COUNTIFS('Sch D. Workings'!AP1918,"&gt;"&amp;$D$14)</f>
        <v>0</v>
      </c>
    </row>
    <row r="918" spans="3:29" x14ac:dyDescent="0.35">
      <c r="C918" s="81" t="str">
        <f>IF('Sch A. Input'!B910="","",'Sch A. Input'!B910)</f>
        <v/>
      </c>
      <c r="D918" s="81" t="str">
        <f>IF('Sch A. Input'!C910="","",'Sch A. Input'!C910)</f>
        <v/>
      </c>
      <c r="E918" s="85"/>
      <c r="F918" s="85"/>
      <c r="G918" s="99">
        <f>'Sch D. Workings'!G1919</f>
        <v>0</v>
      </c>
      <c r="H918" s="310">
        <f>IF(OR('Sch D. Workings'!D912="",G918=0),0,(IF((SUMIFS('Sch A. Input'!H910:CJ910,'Sch A. Input'!$H$14:$CJ$14,"Total",'Sch A. Input'!$H$13:$CJ$13,"&lt;="&amp;$I$7))&gt;'Sch D. Workings'!$D$12,MIN('Sch D. Workings'!J1919,'Sch D. Workings'!$D$12),'Sch D. Workings'!J1919)))</f>
        <v>0</v>
      </c>
      <c r="I918" s="221">
        <f>'Sch D. Workings'!O1919</f>
        <v>0</v>
      </c>
      <c r="J918" s="82">
        <f>IFERROR(LOOKUP('Sch D. Workings'!L1919,$C$10:$C$14,$B$10:$B$14),0)</f>
        <v>0</v>
      </c>
      <c r="K918" s="99">
        <f>COUNTIFS('Sch D. Workings'!L1919,"&gt;"&amp;$D$14)</f>
        <v>0</v>
      </c>
      <c r="L918" s="300"/>
      <c r="M918" s="78">
        <f>'Sch D. Workings'!Q1919</f>
        <v>0</v>
      </c>
      <c r="N918" s="309">
        <f>IF(OR('Sch D. Workings'!D912="",$D$7&lt;=I$7,M918=0),0,(IF(H918='Sch D. Workings'!$D$12,"Exceeded Cap",IF((SUMIFS('Sch A. Input'!H910:CJ910,'Sch A. Input'!$H$14:$CJ$14,"Total",'Sch A. Input'!$H$13:$CJ$13,"&lt;="&amp;$O$7))&gt;'Sch D. Workings'!$D$12,MIN('Sch D. Workings'!T1919,'Sch D. Workings'!$D$12-H918),'Sch D. Workings'!T1919))))</f>
        <v>0</v>
      </c>
      <c r="O918" s="221">
        <f>'Sch D. Workings'!Y1919</f>
        <v>0</v>
      </c>
      <c r="P918" s="82">
        <f>IFERROR(LOOKUP('Sch D. Workings'!V1919,$C$10:$C$14,$B$10:$B$14),0)</f>
        <v>0</v>
      </c>
      <c r="Q918" s="99">
        <f>COUNTIFS('Sch D. Workings'!V1919,"&gt;"&amp;$D$14)</f>
        <v>0</v>
      </c>
      <c r="R918" s="85"/>
      <c r="S918" s="78">
        <f>'Sch D. Workings'!AA1919</f>
        <v>0</v>
      </c>
      <c r="T918" s="309">
        <f>IF(OR('Sch D. Workings'!D912="",$D$7&lt;=O$7,S918=0),0,IF(OR(N918="Exceeded Cap",SUM(H918,N918)='Sch D. Workings'!$D$12),"Exceeded cap",IF((SUMIFS('Sch A. Input'!H910:CJ910,'Sch A. Input'!$H$14:$CJ$14,"Total",'Sch A. Input'!$H$13:$CJ$13,"&lt;="&amp;$U$7))&gt;'Sch D. Workings'!$D$12,MIN('Sch D. Workings'!AD1919,'Sch D. Workings'!$D$12-N918-H918),'Sch D. Workings'!AD1919)))</f>
        <v>0</v>
      </c>
      <c r="U918" s="221">
        <f>'Sch D. Workings'!AI1919</f>
        <v>0</v>
      </c>
      <c r="V918" s="82">
        <f>IFERROR(LOOKUP('Sch D. Workings'!AF1919,$C$10:$C$14,$B$10:$B$14),0)</f>
        <v>0</v>
      </c>
      <c r="W918" s="99">
        <f>COUNTIFS('Sch D. Workings'!AF1919,"&gt;"&amp;$D$14)</f>
        <v>0</v>
      </c>
      <c r="X918" s="85"/>
      <c r="Y918" s="78">
        <f>'Sch D. Workings'!AK1919</f>
        <v>0</v>
      </c>
      <c r="Z918" s="309">
        <f>IF(OR('Sch D. Workings'!D912="",$D$7&lt;=U$7,Y918=0),0,IF(OR(T918="Exceeded Cap",N918="Exceeded Cap",SUM(H918,N918,T918)='Sch D. Workings'!$D$12),"Exceeded Cap",IF((SUMIFS('Sch A. Input'!H910:CJ910,'Sch A. Input'!$H$14:$CJ$14,"Total",'Sch A. Input'!$H$13:$CJ$13,"&lt;="&amp;$AA$7))&gt;'Sch D. Workings'!$D$12,MIN('Sch D. Workings'!AN1919,'Sch D. Workings'!$D$12-N918-T918-H918),'Sch D. Workings'!AN1919)))</f>
        <v>0</v>
      </c>
      <c r="AA918" s="221">
        <f>'Sch D. Workings'!AS1919</f>
        <v>0</v>
      </c>
      <c r="AB918" s="82">
        <f>IFERROR(LOOKUP('Sch D. Workings'!AP1919,$C$10:$C$14,$B$10:$B$14),0)</f>
        <v>0</v>
      </c>
      <c r="AC918" s="99">
        <f>COUNTIFS('Sch D. Workings'!AP1919,"&gt;"&amp;$D$14)</f>
        <v>0</v>
      </c>
    </row>
    <row r="919" spans="3:29" x14ac:dyDescent="0.35">
      <c r="C919" s="81" t="str">
        <f>IF('Sch A. Input'!B911="","",'Sch A. Input'!B911)</f>
        <v/>
      </c>
      <c r="D919" s="81" t="str">
        <f>IF('Sch A. Input'!C911="","",'Sch A. Input'!C911)</f>
        <v/>
      </c>
      <c r="E919" s="85"/>
      <c r="F919" s="85"/>
      <c r="G919" s="99">
        <f>'Sch D. Workings'!G1920</f>
        <v>0</v>
      </c>
      <c r="H919" s="310">
        <f>IF(OR('Sch D. Workings'!D913="",G919=0),0,(IF((SUMIFS('Sch A. Input'!H911:CJ911,'Sch A. Input'!$H$14:$CJ$14,"Total",'Sch A. Input'!$H$13:$CJ$13,"&lt;="&amp;$I$7))&gt;'Sch D. Workings'!$D$12,MIN('Sch D. Workings'!J1920,'Sch D. Workings'!$D$12),'Sch D. Workings'!J1920)))</f>
        <v>0</v>
      </c>
      <c r="I919" s="221">
        <f>'Sch D. Workings'!O1920</f>
        <v>0</v>
      </c>
      <c r="J919" s="82">
        <f>IFERROR(LOOKUP('Sch D. Workings'!L1920,$C$10:$C$14,$B$10:$B$14),0)</f>
        <v>0</v>
      </c>
      <c r="K919" s="99">
        <f>COUNTIFS('Sch D. Workings'!L1920,"&gt;"&amp;$D$14)</f>
        <v>0</v>
      </c>
      <c r="L919" s="300"/>
      <c r="M919" s="78">
        <f>'Sch D. Workings'!Q1920</f>
        <v>0</v>
      </c>
      <c r="N919" s="309">
        <f>IF(OR('Sch D. Workings'!D913="",$D$7&lt;=I$7,M919=0),0,(IF(H919='Sch D. Workings'!$D$12,"Exceeded Cap",IF((SUMIFS('Sch A. Input'!H911:CJ911,'Sch A. Input'!$H$14:$CJ$14,"Total",'Sch A. Input'!$H$13:$CJ$13,"&lt;="&amp;$O$7))&gt;'Sch D. Workings'!$D$12,MIN('Sch D. Workings'!T1920,'Sch D. Workings'!$D$12-H919),'Sch D. Workings'!T1920))))</f>
        <v>0</v>
      </c>
      <c r="O919" s="221">
        <f>'Sch D. Workings'!Y1920</f>
        <v>0</v>
      </c>
      <c r="P919" s="82">
        <f>IFERROR(LOOKUP('Sch D. Workings'!V1920,$C$10:$C$14,$B$10:$B$14),0)</f>
        <v>0</v>
      </c>
      <c r="Q919" s="99">
        <f>COUNTIFS('Sch D. Workings'!V1920,"&gt;"&amp;$D$14)</f>
        <v>0</v>
      </c>
      <c r="R919" s="85"/>
      <c r="S919" s="78">
        <f>'Sch D. Workings'!AA1920</f>
        <v>0</v>
      </c>
      <c r="T919" s="309">
        <f>IF(OR('Sch D. Workings'!D913="",$D$7&lt;=O$7,S919=0),0,IF(OR(N919="Exceeded Cap",SUM(H919,N919)='Sch D. Workings'!$D$12),"Exceeded cap",IF((SUMIFS('Sch A. Input'!H911:CJ911,'Sch A. Input'!$H$14:$CJ$14,"Total",'Sch A. Input'!$H$13:$CJ$13,"&lt;="&amp;$U$7))&gt;'Sch D. Workings'!$D$12,MIN('Sch D. Workings'!AD1920,'Sch D. Workings'!$D$12-N919-H919),'Sch D. Workings'!AD1920)))</f>
        <v>0</v>
      </c>
      <c r="U919" s="221">
        <f>'Sch D. Workings'!AI1920</f>
        <v>0</v>
      </c>
      <c r="V919" s="82">
        <f>IFERROR(LOOKUP('Sch D. Workings'!AF1920,$C$10:$C$14,$B$10:$B$14),0)</f>
        <v>0</v>
      </c>
      <c r="W919" s="99">
        <f>COUNTIFS('Sch D. Workings'!AF1920,"&gt;"&amp;$D$14)</f>
        <v>0</v>
      </c>
      <c r="X919" s="85"/>
      <c r="Y919" s="78">
        <f>'Sch D. Workings'!AK1920</f>
        <v>0</v>
      </c>
      <c r="Z919" s="309">
        <f>IF(OR('Sch D. Workings'!D913="",$D$7&lt;=U$7,Y919=0),0,IF(OR(T919="Exceeded Cap",N919="Exceeded Cap",SUM(H919,N919,T919)='Sch D. Workings'!$D$12),"Exceeded Cap",IF((SUMIFS('Sch A. Input'!H911:CJ911,'Sch A. Input'!$H$14:$CJ$14,"Total",'Sch A. Input'!$H$13:$CJ$13,"&lt;="&amp;$AA$7))&gt;'Sch D. Workings'!$D$12,MIN('Sch D. Workings'!AN1920,'Sch D. Workings'!$D$12-N919-T919-H919),'Sch D. Workings'!AN1920)))</f>
        <v>0</v>
      </c>
      <c r="AA919" s="221">
        <f>'Sch D. Workings'!AS1920</f>
        <v>0</v>
      </c>
      <c r="AB919" s="82">
        <f>IFERROR(LOOKUP('Sch D. Workings'!AP1920,$C$10:$C$14,$B$10:$B$14),0)</f>
        <v>0</v>
      </c>
      <c r="AC919" s="99">
        <f>COUNTIFS('Sch D. Workings'!AP1920,"&gt;"&amp;$D$14)</f>
        <v>0</v>
      </c>
    </row>
    <row r="920" spans="3:29" x14ac:dyDescent="0.35">
      <c r="C920" s="81" t="str">
        <f>IF('Sch A. Input'!B912="","",'Sch A. Input'!B912)</f>
        <v/>
      </c>
      <c r="D920" s="81" t="str">
        <f>IF('Sch A. Input'!C912="","",'Sch A. Input'!C912)</f>
        <v/>
      </c>
      <c r="E920" s="85"/>
      <c r="F920" s="85"/>
      <c r="G920" s="99">
        <f>'Sch D. Workings'!G1921</f>
        <v>0</v>
      </c>
      <c r="H920" s="310">
        <f>IF(OR('Sch D. Workings'!D914="",G920=0),0,(IF((SUMIFS('Sch A. Input'!H912:CJ912,'Sch A. Input'!$H$14:$CJ$14,"Total",'Sch A. Input'!$H$13:$CJ$13,"&lt;="&amp;$I$7))&gt;'Sch D. Workings'!$D$12,MIN('Sch D. Workings'!J1921,'Sch D. Workings'!$D$12),'Sch D. Workings'!J1921)))</f>
        <v>0</v>
      </c>
      <c r="I920" s="221">
        <f>'Sch D. Workings'!O1921</f>
        <v>0</v>
      </c>
      <c r="J920" s="82">
        <f>IFERROR(LOOKUP('Sch D. Workings'!L1921,$C$10:$C$14,$B$10:$B$14),0)</f>
        <v>0</v>
      </c>
      <c r="K920" s="99">
        <f>COUNTIFS('Sch D. Workings'!L1921,"&gt;"&amp;$D$14)</f>
        <v>0</v>
      </c>
      <c r="L920" s="300"/>
      <c r="M920" s="78">
        <f>'Sch D. Workings'!Q1921</f>
        <v>0</v>
      </c>
      <c r="N920" s="309">
        <f>IF(OR('Sch D. Workings'!D914="",$D$7&lt;=I$7,M920=0),0,(IF(H920='Sch D. Workings'!$D$12,"Exceeded Cap",IF((SUMIFS('Sch A. Input'!H912:CJ912,'Sch A. Input'!$H$14:$CJ$14,"Total",'Sch A. Input'!$H$13:$CJ$13,"&lt;="&amp;$O$7))&gt;'Sch D. Workings'!$D$12,MIN('Sch D. Workings'!T1921,'Sch D. Workings'!$D$12-H920),'Sch D. Workings'!T1921))))</f>
        <v>0</v>
      </c>
      <c r="O920" s="221">
        <f>'Sch D. Workings'!Y1921</f>
        <v>0</v>
      </c>
      <c r="P920" s="82">
        <f>IFERROR(LOOKUP('Sch D. Workings'!V1921,$C$10:$C$14,$B$10:$B$14),0)</f>
        <v>0</v>
      </c>
      <c r="Q920" s="99">
        <f>COUNTIFS('Sch D. Workings'!V1921,"&gt;"&amp;$D$14)</f>
        <v>0</v>
      </c>
      <c r="R920" s="85"/>
      <c r="S920" s="78">
        <f>'Sch D. Workings'!AA1921</f>
        <v>0</v>
      </c>
      <c r="T920" s="309">
        <f>IF(OR('Sch D. Workings'!D914="",$D$7&lt;=O$7,S920=0),0,IF(OR(N920="Exceeded Cap",SUM(H920,N920)='Sch D. Workings'!$D$12),"Exceeded cap",IF((SUMIFS('Sch A. Input'!H912:CJ912,'Sch A. Input'!$H$14:$CJ$14,"Total",'Sch A. Input'!$H$13:$CJ$13,"&lt;="&amp;$U$7))&gt;'Sch D. Workings'!$D$12,MIN('Sch D. Workings'!AD1921,'Sch D. Workings'!$D$12-N920-H920),'Sch D. Workings'!AD1921)))</f>
        <v>0</v>
      </c>
      <c r="U920" s="221">
        <f>'Sch D. Workings'!AI1921</f>
        <v>0</v>
      </c>
      <c r="V920" s="82">
        <f>IFERROR(LOOKUP('Sch D. Workings'!AF1921,$C$10:$C$14,$B$10:$B$14),0)</f>
        <v>0</v>
      </c>
      <c r="W920" s="99">
        <f>COUNTIFS('Sch D. Workings'!AF1921,"&gt;"&amp;$D$14)</f>
        <v>0</v>
      </c>
      <c r="X920" s="85"/>
      <c r="Y920" s="78">
        <f>'Sch D. Workings'!AK1921</f>
        <v>0</v>
      </c>
      <c r="Z920" s="309">
        <f>IF(OR('Sch D. Workings'!D914="",$D$7&lt;=U$7,Y920=0),0,IF(OR(T920="Exceeded Cap",N920="Exceeded Cap",SUM(H920,N920,T920)='Sch D. Workings'!$D$12),"Exceeded Cap",IF((SUMIFS('Sch A. Input'!H912:CJ912,'Sch A. Input'!$H$14:$CJ$14,"Total",'Sch A. Input'!$H$13:$CJ$13,"&lt;="&amp;$AA$7))&gt;'Sch D. Workings'!$D$12,MIN('Sch D. Workings'!AN1921,'Sch D. Workings'!$D$12-N920-T920-H920),'Sch D. Workings'!AN1921)))</f>
        <v>0</v>
      </c>
      <c r="AA920" s="221">
        <f>'Sch D. Workings'!AS1921</f>
        <v>0</v>
      </c>
      <c r="AB920" s="82">
        <f>IFERROR(LOOKUP('Sch D. Workings'!AP1921,$C$10:$C$14,$B$10:$B$14),0)</f>
        <v>0</v>
      </c>
      <c r="AC920" s="99">
        <f>COUNTIFS('Sch D. Workings'!AP1921,"&gt;"&amp;$D$14)</f>
        <v>0</v>
      </c>
    </row>
    <row r="921" spans="3:29" x14ac:dyDescent="0.35">
      <c r="C921" s="81" t="str">
        <f>IF('Sch A. Input'!B913="","",'Sch A. Input'!B913)</f>
        <v/>
      </c>
      <c r="D921" s="81" t="str">
        <f>IF('Sch A. Input'!C913="","",'Sch A. Input'!C913)</f>
        <v/>
      </c>
      <c r="E921" s="85"/>
      <c r="F921" s="85"/>
      <c r="G921" s="99">
        <f>'Sch D. Workings'!G1922</f>
        <v>0</v>
      </c>
      <c r="H921" s="310">
        <f>IF(OR('Sch D. Workings'!D915="",G921=0),0,(IF((SUMIFS('Sch A. Input'!H913:CJ913,'Sch A. Input'!$H$14:$CJ$14,"Total",'Sch A. Input'!$H$13:$CJ$13,"&lt;="&amp;$I$7))&gt;'Sch D. Workings'!$D$12,MIN('Sch D. Workings'!J1922,'Sch D. Workings'!$D$12),'Sch D. Workings'!J1922)))</f>
        <v>0</v>
      </c>
      <c r="I921" s="221">
        <f>'Sch D. Workings'!O1922</f>
        <v>0</v>
      </c>
      <c r="J921" s="82">
        <f>IFERROR(LOOKUP('Sch D. Workings'!L1922,$C$10:$C$14,$B$10:$B$14),0)</f>
        <v>0</v>
      </c>
      <c r="K921" s="99">
        <f>COUNTIFS('Sch D. Workings'!L1922,"&gt;"&amp;$D$14)</f>
        <v>0</v>
      </c>
      <c r="L921" s="300"/>
      <c r="M921" s="78">
        <f>'Sch D. Workings'!Q1922</f>
        <v>0</v>
      </c>
      <c r="N921" s="309">
        <f>IF(OR('Sch D. Workings'!D915="",$D$7&lt;=I$7,M921=0),0,(IF(H921='Sch D. Workings'!$D$12,"Exceeded Cap",IF((SUMIFS('Sch A. Input'!H913:CJ913,'Sch A. Input'!$H$14:$CJ$14,"Total",'Sch A. Input'!$H$13:$CJ$13,"&lt;="&amp;$O$7))&gt;'Sch D. Workings'!$D$12,MIN('Sch D. Workings'!T1922,'Sch D. Workings'!$D$12-H921),'Sch D. Workings'!T1922))))</f>
        <v>0</v>
      </c>
      <c r="O921" s="221">
        <f>'Sch D. Workings'!Y1922</f>
        <v>0</v>
      </c>
      <c r="P921" s="82">
        <f>IFERROR(LOOKUP('Sch D. Workings'!V1922,$C$10:$C$14,$B$10:$B$14),0)</f>
        <v>0</v>
      </c>
      <c r="Q921" s="99">
        <f>COUNTIFS('Sch D. Workings'!V1922,"&gt;"&amp;$D$14)</f>
        <v>0</v>
      </c>
      <c r="R921" s="85"/>
      <c r="S921" s="78">
        <f>'Sch D. Workings'!AA1922</f>
        <v>0</v>
      </c>
      <c r="T921" s="309">
        <f>IF(OR('Sch D. Workings'!D915="",$D$7&lt;=O$7,S921=0),0,IF(OR(N921="Exceeded Cap",SUM(H921,N921)='Sch D. Workings'!$D$12),"Exceeded cap",IF((SUMIFS('Sch A. Input'!H913:CJ913,'Sch A. Input'!$H$14:$CJ$14,"Total",'Sch A. Input'!$H$13:$CJ$13,"&lt;="&amp;$U$7))&gt;'Sch D. Workings'!$D$12,MIN('Sch D. Workings'!AD1922,'Sch D. Workings'!$D$12-N921-H921),'Sch D. Workings'!AD1922)))</f>
        <v>0</v>
      </c>
      <c r="U921" s="221">
        <f>'Sch D. Workings'!AI1922</f>
        <v>0</v>
      </c>
      <c r="V921" s="82">
        <f>IFERROR(LOOKUP('Sch D. Workings'!AF1922,$C$10:$C$14,$B$10:$B$14),0)</f>
        <v>0</v>
      </c>
      <c r="W921" s="99">
        <f>COUNTIFS('Sch D. Workings'!AF1922,"&gt;"&amp;$D$14)</f>
        <v>0</v>
      </c>
      <c r="X921" s="85"/>
      <c r="Y921" s="78">
        <f>'Sch D. Workings'!AK1922</f>
        <v>0</v>
      </c>
      <c r="Z921" s="309">
        <f>IF(OR('Sch D. Workings'!D915="",$D$7&lt;=U$7,Y921=0),0,IF(OR(T921="Exceeded Cap",N921="Exceeded Cap",SUM(H921,N921,T921)='Sch D. Workings'!$D$12),"Exceeded Cap",IF((SUMIFS('Sch A. Input'!H913:CJ913,'Sch A. Input'!$H$14:$CJ$14,"Total",'Sch A. Input'!$H$13:$CJ$13,"&lt;="&amp;$AA$7))&gt;'Sch D. Workings'!$D$12,MIN('Sch D. Workings'!AN1922,'Sch D. Workings'!$D$12-N921-T921-H921),'Sch D. Workings'!AN1922)))</f>
        <v>0</v>
      </c>
      <c r="AA921" s="221">
        <f>'Sch D. Workings'!AS1922</f>
        <v>0</v>
      </c>
      <c r="AB921" s="82">
        <f>IFERROR(LOOKUP('Sch D. Workings'!AP1922,$C$10:$C$14,$B$10:$B$14),0)</f>
        <v>0</v>
      </c>
      <c r="AC921" s="99">
        <f>COUNTIFS('Sch D. Workings'!AP1922,"&gt;"&amp;$D$14)</f>
        <v>0</v>
      </c>
    </row>
    <row r="922" spans="3:29" x14ac:dyDescent="0.35">
      <c r="C922" s="81" t="str">
        <f>IF('Sch A. Input'!B914="","",'Sch A. Input'!B914)</f>
        <v/>
      </c>
      <c r="D922" s="81" t="str">
        <f>IF('Sch A. Input'!C914="","",'Sch A. Input'!C914)</f>
        <v/>
      </c>
      <c r="E922" s="85"/>
      <c r="F922" s="85"/>
      <c r="G922" s="99">
        <f>'Sch D. Workings'!G1923</f>
        <v>0</v>
      </c>
      <c r="H922" s="310">
        <f>IF(OR('Sch D. Workings'!D916="",G922=0),0,(IF((SUMIFS('Sch A. Input'!H914:CJ914,'Sch A. Input'!$H$14:$CJ$14,"Total",'Sch A. Input'!$H$13:$CJ$13,"&lt;="&amp;$I$7))&gt;'Sch D. Workings'!$D$12,MIN('Sch D. Workings'!J1923,'Sch D. Workings'!$D$12),'Sch D. Workings'!J1923)))</f>
        <v>0</v>
      </c>
      <c r="I922" s="221">
        <f>'Sch D. Workings'!O1923</f>
        <v>0</v>
      </c>
      <c r="J922" s="82">
        <f>IFERROR(LOOKUP('Sch D. Workings'!L1923,$C$10:$C$14,$B$10:$B$14),0)</f>
        <v>0</v>
      </c>
      <c r="K922" s="99">
        <f>COUNTIFS('Sch D. Workings'!L1923,"&gt;"&amp;$D$14)</f>
        <v>0</v>
      </c>
      <c r="L922" s="300"/>
      <c r="M922" s="78">
        <f>'Sch D. Workings'!Q1923</f>
        <v>0</v>
      </c>
      <c r="N922" s="309">
        <f>IF(OR('Sch D. Workings'!D916="",$D$7&lt;=I$7,M922=0),0,(IF(H922='Sch D. Workings'!$D$12,"Exceeded Cap",IF((SUMIFS('Sch A. Input'!H914:CJ914,'Sch A. Input'!$H$14:$CJ$14,"Total",'Sch A. Input'!$H$13:$CJ$13,"&lt;="&amp;$O$7))&gt;'Sch D. Workings'!$D$12,MIN('Sch D. Workings'!T1923,'Sch D. Workings'!$D$12-H922),'Sch D. Workings'!T1923))))</f>
        <v>0</v>
      </c>
      <c r="O922" s="221">
        <f>'Sch D. Workings'!Y1923</f>
        <v>0</v>
      </c>
      <c r="P922" s="82">
        <f>IFERROR(LOOKUP('Sch D. Workings'!V1923,$C$10:$C$14,$B$10:$B$14),0)</f>
        <v>0</v>
      </c>
      <c r="Q922" s="99">
        <f>COUNTIFS('Sch D. Workings'!V1923,"&gt;"&amp;$D$14)</f>
        <v>0</v>
      </c>
      <c r="R922" s="85"/>
      <c r="S922" s="78">
        <f>'Sch D. Workings'!AA1923</f>
        <v>0</v>
      </c>
      <c r="T922" s="309">
        <f>IF(OR('Sch D. Workings'!D916="",$D$7&lt;=O$7,S922=0),0,IF(OR(N922="Exceeded Cap",SUM(H922,N922)='Sch D. Workings'!$D$12),"Exceeded cap",IF((SUMIFS('Sch A. Input'!H914:CJ914,'Sch A. Input'!$H$14:$CJ$14,"Total",'Sch A. Input'!$H$13:$CJ$13,"&lt;="&amp;$U$7))&gt;'Sch D. Workings'!$D$12,MIN('Sch D. Workings'!AD1923,'Sch D. Workings'!$D$12-N922-H922),'Sch D. Workings'!AD1923)))</f>
        <v>0</v>
      </c>
      <c r="U922" s="221">
        <f>'Sch D. Workings'!AI1923</f>
        <v>0</v>
      </c>
      <c r="V922" s="82">
        <f>IFERROR(LOOKUP('Sch D. Workings'!AF1923,$C$10:$C$14,$B$10:$B$14),0)</f>
        <v>0</v>
      </c>
      <c r="W922" s="99">
        <f>COUNTIFS('Sch D. Workings'!AF1923,"&gt;"&amp;$D$14)</f>
        <v>0</v>
      </c>
      <c r="X922" s="85"/>
      <c r="Y922" s="78">
        <f>'Sch D. Workings'!AK1923</f>
        <v>0</v>
      </c>
      <c r="Z922" s="309">
        <f>IF(OR('Sch D. Workings'!D916="",$D$7&lt;=U$7,Y922=0),0,IF(OR(T922="Exceeded Cap",N922="Exceeded Cap",SUM(H922,N922,T922)='Sch D. Workings'!$D$12),"Exceeded Cap",IF((SUMIFS('Sch A. Input'!H914:CJ914,'Sch A. Input'!$H$14:$CJ$14,"Total",'Sch A. Input'!$H$13:$CJ$13,"&lt;="&amp;$AA$7))&gt;'Sch D. Workings'!$D$12,MIN('Sch D. Workings'!AN1923,'Sch D. Workings'!$D$12-N922-T922-H922),'Sch D. Workings'!AN1923)))</f>
        <v>0</v>
      </c>
      <c r="AA922" s="221">
        <f>'Sch D. Workings'!AS1923</f>
        <v>0</v>
      </c>
      <c r="AB922" s="82">
        <f>IFERROR(LOOKUP('Sch D. Workings'!AP1923,$C$10:$C$14,$B$10:$B$14),0)</f>
        <v>0</v>
      </c>
      <c r="AC922" s="99">
        <f>COUNTIFS('Sch D. Workings'!AP1923,"&gt;"&amp;$D$14)</f>
        <v>0</v>
      </c>
    </row>
    <row r="923" spans="3:29" x14ac:dyDescent="0.35">
      <c r="C923" s="81" t="str">
        <f>IF('Sch A. Input'!B915="","",'Sch A. Input'!B915)</f>
        <v/>
      </c>
      <c r="D923" s="81" t="str">
        <f>IF('Sch A. Input'!C915="","",'Sch A. Input'!C915)</f>
        <v/>
      </c>
      <c r="E923" s="85"/>
      <c r="F923" s="85"/>
      <c r="G923" s="99">
        <f>'Sch D. Workings'!G1924</f>
        <v>0</v>
      </c>
      <c r="H923" s="310">
        <f>IF(OR('Sch D. Workings'!D917="",G923=0),0,(IF((SUMIFS('Sch A. Input'!H915:CJ915,'Sch A. Input'!$H$14:$CJ$14,"Total",'Sch A. Input'!$H$13:$CJ$13,"&lt;="&amp;$I$7))&gt;'Sch D. Workings'!$D$12,MIN('Sch D. Workings'!J1924,'Sch D. Workings'!$D$12),'Sch D. Workings'!J1924)))</f>
        <v>0</v>
      </c>
      <c r="I923" s="221">
        <f>'Sch D. Workings'!O1924</f>
        <v>0</v>
      </c>
      <c r="J923" s="82">
        <f>IFERROR(LOOKUP('Sch D. Workings'!L1924,$C$10:$C$14,$B$10:$B$14),0)</f>
        <v>0</v>
      </c>
      <c r="K923" s="99">
        <f>COUNTIFS('Sch D. Workings'!L1924,"&gt;"&amp;$D$14)</f>
        <v>0</v>
      </c>
      <c r="L923" s="300"/>
      <c r="M923" s="78">
        <f>'Sch D. Workings'!Q1924</f>
        <v>0</v>
      </c>
      <c r="N923" s="309">
        <f>IF(OR('Sch D. Workings'!D917="",$D$7&lt;=I$7,M923=0),0,(IF(H923='Sch D. Workings'!$D$12,"Exceeded Cap",IF((SUMIFS('Sch A. Input'!H915:CJ915,'Sch A. Input'!$H$14:$CJ$14,"Total",'Sch A. Input'!$H$13:$CJ$13,"&lt;="&amp;$O$7))&gt;'Sch D. Workings'!$D$12,MIN('Sch D. Workings'!T1924,'Sch D. Workings'!$D$12-H923),'Sch D. Workings'!T1924))))</f>
        <v>0</v>
      </c>
      <c r="O923" s="221">
        <f>'Sch D. Workings'!Y1924</f>
        <v>0</v>
      </c>
      <c r="P923" s="82">
        <f>IFERROR(LOOKUP('Sch D. Workings'!V1924,$C$10:$C$14,$B$10:$B$14),0)</f>
        <v>0</v>
      </c>
      <c r="Q923" s="99">
        <f>COUNTIFS('Sch D. Workings'!V1924,"&gt;"&amp;$D$14)</f>
        <v>0</v>
      </c>
      <c r="R923" s="85"/>
      <c r="S923" s="78">
        <f>'Sch D. Workings'!AA1924</f>
        <v>0</v>
      </c>
      <c r="T923" s="309">
        <f>IF(OR('Sch D. Workings'!D917="",$D$7&lt;=O$7,S923=0),0,IF(OR(N923="Exceeded Cap",SUM(H923,N923)='Sch D. Workings'!$D$12),"Exceeded cap",IF((SUMIFS('Sch A. Input'!H915:CJ915,'Sch A. Input'!$H$14:$CJ$14,"Total",'Sch A. Input'!$H$13:$CJ$13,"&lt;="&amp;$U$7))&gt;'Sch D. Workings'!$D$12,MIN('Sch D. Workings'!AD1924,'Sch D. Workings'!$D$12-N923-H923),'Sch D. Workings'!AD1924)))</f>
        <v>0</v>
      </c>
      <c r="U923" s="221">
        <f>'Sch D. Workings'!AI1924</f>
        <v>0</v>
      </c>
      <c r="V923" s="82">
        <f>IFERROR(LOOKUP('Sch D. Workings'!AF1924,$C$10:$C$14,$B$10:$B$14),0)</f>
        <v>0</v>
      </c>
      <c r="W923" s="99">
        <f>COUNTIFS('Sch D. Workings'!AF1924,"&gt;"&amp;$D$14)</f>
        <v>0</v>
      </c>
      <c r="X923" s="85"/>
      <c r="Y923" s="78">
        <f>'Sch D. Workings'!AK1924</f>
        <v>0</v>
      </c>
      <c r="Z923" s="309">
        <f>IF(OR('Sch D. Workings'!D917="",$D$7&lt;=U$7,Y923=0),0,IF(OR(T923="Exceeded Cap",N923="Exceeded Cap",SUM(H923,N923,T923)='Sch D. Workings'!$D$12),"Exceeded Cap",IF((SUMIFS('Sch A. Input'!H915:CJ915,'Sch A. Input'!$H$14:$CJ$14,"Total",'Sch A. Input'!$H$13:$CJ$13,"&lt;="&amp;$AA$7))&gt;'Sch D. Workings'!$D$12,MIN('Sch D. Workings'!AN1924,'Sch D. Workings'!$D$12-N923-T923-H923),'Sch D. Workings'!AN1924)))</f>
        <v>0</v>
      </c>
      <c r="AA923" s="221">
        <f>'Sch D. Workings'!AS1924</f>
        <v>0</v>
      </c>
      <c r="AB923" s="82">
        <f>IFERROR(LOOKUP('Sch D. Workings'!AP1924,$C$10:$C$14,$B$10:$B$14),0)</f>
        <v>0</v>
      </c>
      <c r="AC923" s="99">
        <f>COUNTIFS('Sch D. Workings'!AP1924,"&gt;"&amp;$D$14)</f>
        <v>0</v>
      </c>
    </row>
    <row r="924" spans="3:29" x14ac:dyDescent="0.35">
      <c r="C924" s="81" t="str">
        <f>IF('Sch A. Input'!B916="","",'Sch A. Input'!B916)</f>
        <v/>
      </c>
      <c r="D924" s="81" t="str">
        <f>IF('Sch A. Input'!C916="","",'Sch A. Input'!C916)</f>
        <v/>
      </c>
      <c r="E924" s="85"/>
      <c r="F924" s="85"/>
      <c r="G924" s="99">
        <f>'Sch D. Workings'!G1925</f>
        <v>0</v>
      </c>
      <c r="H924" s="310">
        <f>IF(OR('Sch D. Workings'!D918="",G924=0),0,(IF((SUMIFS('Sch A. Input'!H916:CJ916,'Sch A. Input'!$H$14:$CJ$14,"Total",'Sch A. Input'!$H$13:$CJ$13,"&lt;="&amp;$I$7))&gt;'Sch D. Workings'!$D$12,MIN('Sch D. Workings'!J1925,'Sch D. Workings'!$D$12),'Sch D. Workings'!J1925)))</f>
        <v>0</v>
      </c>
      <c r="I924" s="221">
        <f>'Sch D. Workings'!O1925</f>
        <v>0</v>
      </c>
      <c r="J924" s="82">
        <f>IFERROR(LOOKUP('Sch D. Workings'!L1925,$C$10:$C$14,$B$10:$B$14),0)</f>
        <v>0</v>
      </c>
      <c r="K924" s="99">
        <f>COUNTIFS('Sch D. Workings'!L1925,"&gt;"&amp;$D$14)</f>
        <v>0</v>
      </c>
      <c r="L924" s="300"/>
      <c r="M924" s="78">
        <f>'Sch D. Workings'!Q1925</f>
        <v>0</v>
      </c>
      <c r="N924" s="309">
        <f>IF(OR('Sch D. Workings'!D918="",$D$7&lt;=I$7,M924=0),0,(IF(H924='Sch D. Workings'!$D$12,"Exceeded Cap",IF((SUMIFS('Sch A. Input'!H916:CJ916,'Sch A. Input'!$H$14:$CJ$14,"Total",'Sch A. Input'!$H$13:$CJ$13,"&lt;="&amp;$O$7))&gt;'Sch D. Workings'!$D$12,MIN('Sch D. Workings'!T1925,'Sch D. Workings'!$D$12-H924),'Sch D. Workings'!T1925))))</f>
        <v>0</v>
      </c>
      <c r="O924" s="221">
        <f>'Sch D. Workings'!Y1925</f>
        <v>0</v>
      </c>
      <c r="P924" s="82">
        <f>IFERROR(LOOKUP('Sch D. Workings'!V1925,$C$10:$C$14,$B$10:$B$14),0)</f>
        <v>0</v>
      </c>
      <c r="Q924" s="99">
        <f>COUNTIFS('Sch D. Workings'!V1925,"&gt;"&amp;$D$14)</f>
        <v>0</v>
      </c>
      <c r="R924" s="85"/>
      <c r="S924" s="78">
        <f>'Sch D. Workings'!AA1925</f>
        <v>0</v>
      </c>
      <c r="T924" s="309">
        <f>IF(OR('Sch D. Workings'!D918="",$D$7&lt;=O$7,S924=0),0,IF(OR(N924="Exceeded Cap",SUM(H924,N924)='Sch D. Workings'!$D$12),"Exceeded cap",IF((SUMIFS('Sch A. Input'!H916:CJ916,'Sch A. Input'!$H$14:$CJ$14,"Total",'Sch A. Input'!$H$13:$CJ$13,"&lt;="&amp;$U$7))&gt;'Sch D. Workings'!$D$12,MIN('Sch D. Workings'!AD1925,'Sch D. Workings'!$D$12-N924-H924),'Sch D. Workings'!AD1925)))</f>
        <v>0</v>
      </c>
      <c r="U924" s="221">
        <f>'Sch D. Workings'!AI1925</f>
        <v>0</v>
      </c>
      <c r="V924" s="82">
        <f>IFERROR(LOOKUP('Sch D. Workings'!AF1925,$C$10:$C$14,$B$10:$B$14),0)</f>
        <v>0</v>
      </c>
      <c r="W924" s="99">
        <f>COUNTIFS('Sch D. Workings'!AF1925,"&gt;"&amp;$D$14)</f>
        <v>0</v>
      </c>
      <c r="X924" s="85"/>
      <c r="Y924" s="78">
        <f>'Sch D. Workings'!AK1925</f>
        <v>0</v>
      </c>
      <c r="Z924" s="309">
        <f>IF(OR('Sch D. Workings'!D918="",$D$7&lt;=U$7,Y924=0),0,IF(OR(T924="Exceeded Cap",N924="Exceeded Cap",SUM(H924,N924,T924)='Sch D. Workings'!$D$12),"Exceeded Cap",IF((SUMIFS('Sch A. Input'!H916:CJ916,'Sch A. Input'!$H$14:$CJ$14,"Total",'Sch A. Input'!$H$13:$CJ$13,"&lt;="&amp;$AA$7))&gt;'Sch D. Workings'!$D$12,MIN('Sch D. Workings'!AN1925,'Sch D. Workings'!$D$12-N924-T924-H924),'Sch D. Workings'!AN1925)))</f>
        <v>0</v>
      </c>
      <c r="AA924" s="221">
        <f>'Sch D. Workings'!AS1925</f>
        <v>0</v>
      </c>
      <c r="AB924" s="82">
        <f>IFERROR(LOOKUP('Sch D. Workings'!AP1925,$C$10:$C$14,$B$10:$B$14),0)</f>
        <v>0</v>
      </c>
      <c r="AC924" s="99">
        <f>COUNTIFS('Sch D. Workings'!AP1925,"&gt;"&amp;$D$14)</f>
        <v>0</v>
      </c>
    </row>
    <row r="925" spans="3:29" x14ac:dyDescent="0.35">
      <c r="C925" s="81" t="str">
        <f>IF('Sch A. Input'!B917="","",'Sch A. Input'!B917)</f>
        <v/>
      </c>
      <c r="D925" s="81" t="str">
        <f>IF('Sch A. Input'!C917="","",'Sch A. Input'!C917)</f>
        <v/>
      </c>
      <c r="E925" s="85"/>
      <c r="F925" s="85"/>
      <c r="G925" s="99">
        <f>'Sch D. Workings'!G1926</f>
        <v>0</v>
      </c>
      <c r="H925" s="310">
        <f>IF(OR('Sch D. Workings'!D919="",G925=0),0,(IF((SUMIFS('Sch A. Input'!H917:CJ917,'Sch A. Input'!$H$14:$CJ$14,"Total",'Sch A. Input'!$H$13:$CJ$13,"&lt;="&amp;$I$7))&gt;'Sch D. Workings'!$D$12,MIN('Sch D. Workings'!J1926,'Sch D. Workings'!$D$12),'Sch D. Workings'!J1926)))</f>
        <v>0</v>
      </c>
      <c r="I925" s="221">
        <f>'Sch D. Workings'!O1926</f>
        <v>0</v>
      </c>
      <c r="J925" s="82">
        <f>IFERROR(LOOKUP('Sch D. Workings'!L1926,$C$10:$C$14,$B$10:$B$14),0)</f>
        <v>0</v>
      </c>
      <c r="K925" s="99">
        <f>COUNTIFS('Sch D. Workings'!L1926,"&gt;"&amp;$D$14)</f>
        <v>0</v>
      </c>
      <c r="L925" s="300"/>
      <c r="M925" s="78">
        <f>'Sch D. Workings'!Q1926</f>
        <v>0</v>
      </c>
      <c r="N925" s="309">
        <f>IF(OR('Sch D. Workings'!D919="",$D$7&lt;=I$7,M925=0),0,(IF(H925='Sch D. Workings'!$D$12,"Exceeded Cap",IF((SUMIFS('Sch A. Input'!H917:CJ917,'Sch A. Input'!$H$14:$CJ$14,"Total",'Sch A. Input'!$H$13:$CJ$13,"&lt;="&amp;$O$7))&gt;'Sch D. Workings'!$D$12,MIN('Sch D. Workings'!T1926,'Sch D. Workings'!$D$12-H925),'Sch D. Workings'!T1926))))</f>
        <v>0</v>
      </c>
      <c r="O925" s="221">
        <f>'Sch D. Workings'!Y1926</f>
        <v>0</v>
      </c>
      <c r="P925" s="82">
        <f>IFERROR(LOOKUP('Sch D. Workings'!V1926,$C$10:$C$14,$B$10:$B$14),0)</f>
        <v>0</v>
      </c>
      <c r="Q925" s="99">
        <f>COUNTIFS('Sch D. Workings'!V1926,"&gt;"&amp;$D$14)</f>
        <v>0</v>
      </c>
      <c r="R925" s="85"/>
      <c r="S925" s="78">
        <f>'Sch D. Workings'!AA1926</f>
        <v>0</v>
      </c>
      <c r="T925" s="309">
        <f>IF(OR('Sch D. Workings'!D919="",$D$7&lt;=O$7,S925=0),0,IF(OR(N925="Exceeded Cap",SUM(H925,N925)='Sch D. Workings'!$D$12),"Exceeded cap",IF((SUMIFS('Sch A. Input'!H917:CJ917,'Sch A. Input'!$H$14:$CJ$14,"Total",'Sch A. Input'!$H$13:$CJ$13,"&lt;="&amp;$U$7))&gt;'Sch D. Workings'!$D$12,MIN('Sch D. Workings'!AD1926,'Sch D. Workings'!$D$12-N925-H925),'Sch D. Workings'!AD1926)))</f>
        <v>0</v>
      </c>
      <c r="U925" s="221">
        <f>'Sch D. Workings'!AI1926</f>
        <v>0</v>
      </c>
      <c r="V925" s="82">
        <f>IFERROR(LOOKUP('Sch D. Workings'!AF1926,$C$10:$C$14,$B$10:$B$14),0)</f>
        <v>0</v>
      </c>
      <c r="W925" s="99">
        <f>COUNTIFS('Sch D. Workings'!AF1926,"&gt;"&amp;$D$14)</f>
        <v>0</v>
      </c>
      <c r="X925" s="85"/>
      <c r="Y925" s="78">
        <f>'Sch D. Workings'!AK1926</f>
        <v>0</v>
      </c>
      <c r="Z925" s="309">
        <f>IF(OR('Sch D. Workings'!D919="",$D$7&lt;=U$7,Y925=0),0,IF(OR(T925="Exceeded Cap",N925="Exceeded Cap",SUM(H925,N925,T925)='Sch D. Workings'!$D$12),"Exceeded Cap",IF((SUMIFS('Sch A. Input'!H917:CJ917,'Sch A. Input'!$H$14:$CJ$14,"Total",'Sch A. Input'!$H$13:$CJ$13,"&lt;="&amp;$AA$7))&gt;'Sch D. Workings'!$D$12,MIN('Sch D. Workings'!AN1926,'Sch D. Workings'!$D$12-N925-T925-H925),'Sch D. Workings'!AN1926)))</f>
        <v>0</v>
      </c>
      <c r="AA925" s="221">
        <f>'Sch D. Workings'!AS1926</f>
        <v>0</v>
      </c>
      <c r="AB925" s="82">
        <f>IFERROR(LOOKUP('Sch D. Workings'!AP1926,$C$10:$C$14,$B$10:$B$14),0)</f>
        <v>0</v>
      </c>
      <c r="AC925" s="99">
        <f>COUNTIFS('Sch D. Workings'!AP1926,"&gt;"&amp;$D$14)</f>
        <v>0</v>
      </c>
    </row>
    <row r="926" spans="3:29" x14ac:dyDescent="0.35">
      <c r="C926" s="81" t="str">
        <f>IF('Sch A. Input'!B918="","",'Sch A. Input'!B918)</f>
        <v/>
      </c>
      <c r="D926" s="81" t="str">
        <f>IF('Sch A. Input'!C918="","",'Sch A. Input'!C918)</f>
        <v/>
      </c>
      <c r="E926" s="85"/>
      <c r="F926" s="85"/>
      <c r="G926" s="99">
        <f>'Sch D. Workings'!G1927</f>
        <v>0</v>
      </c>
      <c r="H926" s="310">
        <f>IF(OR('Sch D. Workings'!D920="",G926=0),0,(IF((SUMIFS('Sch A. Input'!H918:CJ918,'Sch A. Input'!$H$14:$CJ$14,"Total",'Sch A. Input'!$H$13:$CJ$13,"&lt;="&amp;$I$7))&gt;'Sch D. Workings'!$D$12,MIN('Sch D. Workings'!J1927,'Sch D. Workings'!$D$12),'Sch D. Workings'!J1927)))</f>
        <v>0</v>
      </c>
      <c r="I926" s="221">
        <f>'Sch D. Workings'!O1927</f>
        <v>0</v>
      </c>
      <c r="J926" s="82">
        <f>IFERROR(LOOKUP('Sch D. Workings'!L1927,$C$10:$C$14,$B$10:$B$14),0)</f>
        <v>0</v>
      </c>
      <c r="K926" s="99">
        <f>COUNTIFS('Sch D. Workings'!L1927,"&gt;"&amp;$D$14)</f>
        <v>0</v>
      </c>
      <c r="L926" s="300"/>
      <c r="M926" s="78">
        <f>'Sch D. Workings'!Q1927</f>
        <v>0</v>
      </c>
      <c r="N926" s="309">
        <f>IF(OR('Sch D. Workings'!D920="",$D$7&lt;=I$7,M926=0),0,(IF(H926='Sch D. Workings'!$D$12,"Exceeded Cap",IF((SUMIFS('Sch A. Input'!H918:CJ918,'Sch A. Input'!$H$14:$CJ$14,"Total",'Sch A. Input'!$H$13:$CJ$13,"&lt;="&amp;$O$7))&gt;'Sch D. Workings'!$D$12,MIN('Sch D. Workings'!T1927,'Sch D. Workings'!$D$12-H926),'Sch D. Workings'!T1927))))</f>
        <v>0</v>
      </c>
      <c r="O926" s="221">
        <f>'Sch D. Workings'!Y1927</f>
        <v>0</v>
      </c>
      <c r="P926" s="82">
        <f>IFERROR(LOOKUP('Sch D. Workings'!V1927,$C$10:$C$14,$B$10:$B$14),0)</f>
        <v>0</v>
      </c>
      <c r="Q926" s="99">
        <f>COUNTIFS('Sch D. Workings'!V1927,"&gt;"&amp;$D$14)</f>
        <v>0</v>
      </c>
      <c r="R926" s="85"/>
      <c r="S926" s="78">
        <f>'Sch D. Workings'!AA1927</f>
        <v>0</v>
      </c>
      <c r="T926" s="309">
        <f>IF(OR('Sch D. Workings'!D920="",$D$7&lt;=O$7,S926=0),0,IF(OR(N926="Exceeded Cap",SUM(H926,N926)='Sch D. Workings'!$D$12),"Exceeded cap",IF((SUMIFS('Sch A. Input'!H918:CJ918,'Sch A. Input'!$H$14:$CJ$14,"Total",'Sch A. Input'!$H$13:$CJ$13,"&lt;="&amp;$U$7))&gt;'Sch D. Workings'!$D$12,MIN('Sch D. Workings'!AD1927,'Sch D. Workings'!$D$12-N926-H926),'Sch D. Workings'!AD1927)))</f>
        <v>0</v>
      </c>
      <c r="U926" s="221">
        <f>'Sch D. Workings'!AI1927</f>
        <v>0</v>
      </c>
      <c r="V926" s="82">
        <f>IFERROR(LOOKUP('Sch D. Workings'!AF1927,$C$10:$C$14,$B$10:$B$14),0)</f>
        <v>0</v>
      </c>
      <c r="W926" s="99">
        <f>COUNTIFS('Sch D. Workings'!AF1927,"&gt;"&amp;$D$14)</f>
        <v>0</v>
      </c>
      <c r="X926" s="85"/>
      <c r="Y926" s="78">
        <f>'Sch D. Workings'!AK1927</f>
        <v>0</v>
      </c>
      <c r="Z926" s="309">
        <f>IF(OR('Sch D. Workings'!D920="",$D$7&lt;=U$7,Y926=0),0,IF(OR(T926="Exceeded Cap",N926="Exceeded Cap",SUM(H926,N926,T926)='Sch D. Workings'!$D$12),"Exceeded Cap",IF((SUMIFS('Sch A. Input'!H918:CJ918,'Sch A. Input'!$H$14:$CJ$14,"Total",'Sch A. Input'!$H$13:$CJ$13,"&lt;="&amp;$AA$7))&gt;'Sch D. Workings'!$D$12,MIN('Sch D. Workings'!AN1927,'Sch D. Workings'!$D$12-N926-T926-H926),'Sch D. Workings'!AN1927)))</f>
        <v>0</v>
      </c>
      <c r="AA926" s="221">
        <f>'Sch D. Workings'!AS1927</f>
        <v>0</v>
      </c>
      <c r="AB926" s="82">
        <f>IFERROR(LOOKUP('Sch D. Workings'!AP1927,$C$10:$C$14,$B$10:$B$14),0)</f>
        <v>0</v>
      </c>
      <c r="AC926" s="99">
        <f>COUNTIFS('Sch D. Workings'!AP1927,"&gt;"&amp;$D$14)</f>
        <v>0</v>
      </c>
    </row>
    <row r="927" spans="3:29" x14ac:dyDescent="0.35">
      <c r="C927" s="81" t="str">
        <f>IF('Sch A. Input'!B919="","",'Sch A. Input'!B919)</f>
        <v/>
      </c>
      <c r="D927" s="81" t="str">
        <f>IF('Sch A. Input'!C919="","",'Sch A. Input'!C919)</f>
        <v/>
      </c>
      <c r="E927" s="85"/>
      <c r="F927" s="85"/>
      <c r="G927" s="99">
        <f>'Sch D. Workings'!G1928</f>
        <v>0</v>
      </c>
      <c r="H927" s="310">
        <f>IF(OR('Sch D. Workings'!D921="",G927=0),0,(IF((SUMIFS('Sch A. Input'!H919:CJ919,'Sch A. Input'!$H$14:$CJ$14,"Total",'Sch A. Input'!$H$13:$CJ$13,"&lt;="&amp;$I$7))&gt;'Sch D. Workings'!$D$12,MIN('Sch D. Workings'!J1928,'Sch D. Workings'!$D$12),'Sch D. Workings'!J1928)))</f>
        <v>0</v>
      </c>
      <c r="I927" s="221">
        <f>'Sch D. Workings'!O1928</f>
        <v>0</v>
      </c>
      <c r="J927" s="82">
        <f>IFERROR(LOOKUP('Sch D. Workings'!L1928,$C$10:$C$14,$B$10:$B$14),0)</f>
        <v>0</v>
      </c>
      <c r="K927" s="99">
        <f>COUNTIFS('Sch D. Workings'!L1928,"&gt;"&amp;$D$14)</f>
        <v>0</v>
      </c>
      <c r="L927" s="300"/>
      <c r="M927" s="78">
        <f>'Sch D. Workings'!Q1928</f>
        <v>0</v>
      </c>
      <c r="N927" s="309">
        <f>IF(OR('Sch D. Workings'!D921="",$D$7&lt;=I$7,M927=0),0,(IF(H927='Sch D. Workings'!$D$12,"Exceeded Cap",IF((SUMIFS('Sch A. Input'!H919:CJ919,'Sch A. Input'!$H$14:$CJ$14,"Total",'Sch A. Input'!$H$13:$CJ$13,"&lt;="&amp;$O$7))&gt;'Sch D. Workings'!$D$12,MIN('Sch D. Workings'!T1928,'Sch D. Workings'!$D$12-H927),'Sch D. Workings'!T1928))))</f>
        <v>0</v>
      </c>
      <c r="O927" s="221">
        <f>'Sch D. Workings'!Y1928</f>
        <v>0</v>
      </c>
      <c r="P927" s="82">
        <f>IFERROR(LOOKUP('Sch D. Workings'!V1928,$C$10:$C$14,$B$10:$B$14),0)</f>
        <v>0</v>
      </c>
      <c r="Q927" s="99">
        <f>COUNTIFS('Sch D. Workings'!V1928,"&gt;"&amp;$D$14)</f>
        <v>0</v>
      </c>
      <c r="R927" s="85"/>
      <c r="S927" s="78">
        <f>'Sch D. Workings'!AA1928</f>
        <v>0</v>
      </c>
      <c r="T927" s="309">
        <f>IF(OR('Sch D. Workings'!D921="",$D$7&lt;=O$7,S927=0),0,IF(OR(N927="Exceeded Cap",SUM(H927,N927)='Sch D. Workings'!$D$12),"Exceeded cap",IF((SUMIFS('Sch A. Input'!H919:CJ919,'Sch A. Input'!$H$14:$CJ$14,"Total",'Sch A. Input'!$H$13:$CJ$13,"&lt;="&amp;$U$7))&gt;'Sch D. Workings'!$D$12,MIN('Sch D. Workings'!AD1928,'Sch D. Workings'!$D$12-N927-H927),'Sch D. Workings'!AD1928)))</f>
        <v>0</v>
      </c>
      <c r="U927" s="221">
        <f>'Sch D. Workings'!AI1928</f>
        <v>0</v>
      </c>
      <c r="V927" s="82">
        <f>IFERROR(LOOKUP('Sch D. Workings'!AF1928,$C$10:$C$14,$B$10:$B$14),0)</f>
        <v>0</v>
      </c>
      <c r="W927" s="99">
        <f>COUNTIFS('Sch D. Workings'!AF1928,"&gt;"&amp;$D$14)</f>
        <v>0</v>
      </c>
      <c r="X927" s="85"/>
      <c r="Y927" s="78">
        <f>'Sch D. Workings'!AK1928</f>
        <v>0</v>
      </c>
      <c r="Z927" s="309">
        <f>IF(OR('Sch D. Workings'!D921="",$D$7&lt;=U$7,Y927=0),0,IF(OR(T927="Exceeded Cap",N927="Exceeded Cap",SUM(H927,N927,T927)='Sch D. Workings'!$D$12),"Exceeded Cap",IF((SUMIFS('Sch A. Input'!H919:CJ919,'Sch A. Input'!$H$14:$CJ$14,"Total",'Sch A. Input'!$H$13:$CJ$13,"&lt;="&amp;$AA$7))&gt;'Sch D. Workings'!$D$12,MIN('Sch D. Workings'!AN1928,'Sch D. Workings'!$D$12-N927-T927-H927),'Sch D. Workings'!AN1928)))</f>
        <v>0</v>
      </c>
      <c r="AA927" s="221">
        <f>'Sch D. Workings'!AS1928</f>
        <v>0</v>
      </c>
      <c r="AB927" s="82">
        <f>IFERROR(LOOKUP('Sch D. Workings'!AP1928,$C$10:$C$14,$B$10:$B$14),0)</f>
        <v>0</v>
      </c>
      <c r="AC927" s="99">
        <f>COUNTIFS('Sch D. Workings'!AP1928,"&gt;"&amp;$D$14)</f>
        <v>0</v>
      </c>
    </row>
    <row r="928" spans="3:29" x14ac:dyDescent="0.35">
      <c r="C928" s="81" t="str">
        <f>IF('Sch A. Input'!B920="","",'Sch A. Input'!B920)</f>
        <v/>
      </c>
      <c r="D928" s="81" t="str">
        <f>IF('Sch A. Input'!C920="","",'Sch A. Input'!C920)</f>
        <v/>
      </c>
      <c r="E928" s="85"/>
      <c r="F928" s="85"/>
      <c r="G928" s="99">
        <f>'Sch D. Workings'!G1929</f>
        <v>0</v>
      </c>
      <c r="H928" s="310">
        <f>IF(OR('Sch D. Workings'!D922="",G928=0),0,(IF((SUMIFS('Sch A. Input'!H920:CJ920,'Sch A. Input'!$H$14:$CJ$14,"Total",'Sch A. Input'!$H$13:$CJ$13,"&lt;="&amp;$I$7))&gt;'Sch D. Workings'!$D$12,MIN('Sch D. Workings'!J1929,'Sch D. Workings'!$D$12),'Sch D. Workings'!J1929)))</f>
        <v>0</v>
      </c>
      <c r="I928" s="221">
        <f>'Sch D. Workings'!O1929</f>
        <v>0</v>
      </c>
      <c r="J928" s="82">
        <f>IFERROR(LOOKUP('Sch D. Workings'!L1929,$C$10:$C$14,$B$10:$B$14),0)</f>
        <v>0</v>
      </c>
      <c r="K928" s="99">
        <f>COUNTIFS('Sch D. Workings'!L1929,"&gt;"&amp;$D$14)</f>
        <v>0</v>
      </c>
      <c r="L928" s="300"/>
      <c r="M928" s="78">
        <f>'Sch D. Workings'!Q1929</f>
        <v>0</v>
      </c>
      <c r="N928" s="309">
        <f>IF(OR('Sch D. Workings'!D922="",$D$7&lt;=I$7,M928=0),0,(IF(H928='Sch D. Workings'!$D$12,"Exceeded Cap",IF((SUMIFS('Sch A. Input'!H920:CJ920,'Sch A. Input'!$H$14:$CJ$14,"Total",'Sch A. Input'!$H$13:$CJ$13,"&lt;="&amp;$O$7))&gt;'Sch D. Workings'!$D$12,MIN('Sch D. Workings'!T1929,'Sch D. Workings'!$D$12-H928),'Sch D. Workings'!T1929))))</f>
        <v>0</v>
      </c>
      <c r="O928" s="221">
        <f>'Sch D. Workings'!Y1929</f>
        <v>0</v>
      </c>
      <c r="P928" s="82">
        <f>IFERROR(LOOKUP('Sch D. Workings'!V1929,$C$10:$C$14,$B$10:$B$14),0)</f>
        <v>0</v>
      </c>
      <c r="Q928" s="99">
        <f>COUNTIFS('Sch D. Workings'!V1929,"&gt;"&amp;$D$14)</f>
        <v>0</v>
      </c>
      <c r="R928" s="85"/>
      <c r="S928" s="78">
        <f>'Sch D. Workings'!AA1929</f>
        <v>0</v>
      </c>
      <c r="T928" s="309">
        <f>IF(OR('Sch D. Workings'!D922="",$D$7&lt;=O$7,S928=0),0,IF(OR(N928="Exceeded Cap",SUM(H928,N928)='Sch D. Workings'!$D$12),"Exceeded cap",IF((SUMIFS('Sch A. Input'!H920:CJ920,'Sch A. Input'!$H$14:$CJ$14,"Total",'Sch A. Input'!$H$13:$CJ$13,"&lt;="&amp;$U$7))&gt;'Sch D. Workings'!$D$12,MIN('Sch D. Workings'!AD1929,'Sch D. Workings'!$D$12-N928-H928),'Sch D. Workings'!AD1929)))</f>
        <v>0</v>
      </c>
      <c r="U928" s="221">
        <f>'Sch D. Workings'!AI1929</f>
        <v>0</v>
      </c>
      <c r="V928" s="82">
        <f>IFERROR(LOOKUP('Sch D. Workings'!AF1929,$C$10:$C$14,$B$10:$B$14),0)</f>
        <v>0</v>
      </c>
      <c r="W928" s="99">
        <f>COUNTIFS('Sch D. Workings'!AF1929,"&gt;"&amp;$D$14)</f>
        <v>0</v>
      </c>
      <c r="X928" s="85"/>
      <c r="Y928" s="78">
        <f>'Sch D. Workings'!AK1929</f>
        <v>0</v>
      </c>
      <c r="Z928" s="309">
        <f>IF(OR('Sch D. Workings'!D922="",$D$7&lt;=U$7,Y928=0),0,IF(OR(T928="Exceeded Cap",N928="Exceeded Cap",SUM(H928,N928,T928)='Sch D. Workings'!$D$12),"Exceeded Cap",IF((SUMIFS('Sch A. Input'!H920:CJ920,'Sch A. Input'!$H$14:$CJ$14,"Total",'Sch A. Input'!$H$13:$CJ$13,"&lt;="&amp;$AA$7))&gt;'Sch D. Workings'!$D$12,MIN('Sch D. Workings'!AN1929,'Sch D. Workings'!$D$12-N928-T928-H928),'Sch D. Workings'!AN1929)))</f>
        <v>0</v>
      </c>
      <c r="AA928" s="221">
        <f>'Sch D. Workings'!AS1929</f>
        <v>0</v>
      </c>
      <c r="AB928" s="82">
        <f>IFERROR(LOOKUP('Sch D. Workings'!AP1929,$C$10:$C$14,$B$10:$B$14),0)</f>
        <v>0</v>
      </c>
      <c r="AC928" s="99">
        <f>COUNTIFS('Sch D. Workings'!AP1929,"&gt;"&amp;$D$14)</f>
        <v>0</v>
      </c>
    </row>
    <row r="929" spans="3:29" x14ac:dyDescent="0.35">
      <c r="C929" s="81" t="str">
        <f>IF('Sch A. Input'!B921="","",'Sch A. Input'!B921)</f>
        <v/>
      </c>
      <c r="D929" s="81" t="str">
        <f>IF('Sch A. Input'!C921="","",'Sch A. Input'!C921)</f>
        <v/>
      </c>
      <c r="E929" s="85"/>
      <c r="F929" s="85"/>
      <c r="G929" s="99">
        <f>'Sch D. Workings'!G1930</f>
        <v>0</v>
      </c>
      <c r="H929" s="310">
        <f>IF(OR('Sch D. Workings'!D923="",G929=0),0,(IF((SUMIFS('Sch A. Input'!H921:CJ921,'Sch A. Input'!$H$14:$CJ$14,"Total",'Sch A. Input'!$H$13:$CJ$13,"&lt;="&amp;$I$7))&gt;'Sch D. Workings'!$D$12,MIN('Sch D. Workings'!J1930,'Sch D. Workings'!$D$12),'Sch D. Workings'!J1930)))</f>
        <v>0</v>
      </c>
      <c r="I929" s="221">
        <f>'Sch D. Workings'!O1930</f>
        <v>0</v>
      </c>
      <c r="J929" s="82">
        <f>IFERROR(LOOKUP('Sch D. Workings'!L1930,$C$10:$C$14,$B$10:$B$14),0)</f>
        <v>0</v>
      </c>
      <c r="K929" s="99">
        <f>COUNTIFS('Sch D. Workings'!L1930,"&gt;"&amp;$D$14)</f>
        <v>0</v>
      </c>
      <c r="L929" s="300"/>
      <c r="M929" s="78">
        <f>'Sch D. Workings'!Q1930</f>
        <v>0</v>
      </c>
      <c r="N929" s="309">
        <f>IF(OR('Sch D. Workings'!D923="",$D$7&lt;=I$7,M929=0),0,(IF(H929='Sch D. Workings'!$D$12,"Exceeded Cap",IF((SUMIFS('Sch A. Input'!H921:CJ921,'Sch A. Input'!$H$14:$CJ$14,"Total",'Sch A. Input'!$H$13:$CJ$13,"&lt;="&amp;$O$7))&gt;'Sch D. Workings'!$D$12,MIN('Sch D. Workings'!T1930,'Sch D. Workings'!$D$12-H929),'Sch D. Workings'!T1930))))</f>
        <v>0</v>
      </c>
      <c r="O929" s="221">
        <f>'Sch D. Workings'!Y1930</f>
        <v>0</v>
      </c>
      <c r="P929" s="82">
        <f>IFERROR(LOOKUP('Sch D. Workings'!V1930,$C$10:$C$14,$B$10:$B$14),0)</f>
        <v>0</v>
      </c>
      <c r="Q929" s="99">
        <f>COUNTIFS('Sch D. Workings'!V1930,"&gt;"&amp;$D$14)</f>
        <v>0</v>
      </c>
      <c r="R929" s="85"/>
      <c r="S929" s="78">
        <f>'Sch D. Workings'!AA1930</f>
        <v>0</v>
      </c>
      <c r="T929" s="309">
        <f>IF(OR('Sch D. Workings'!D923="",$D$7&lt;=O$7,S929=0),0,IF(OR(N929="Exceeded Cap",SUM(H929,N929)='Sch D. Workings'!$D$12),"Exceeded cap",IF((SUMIFS('Sch A. Input'!H921:CJ921,'Sch A. Input'!$H$14:$CJ$14,"Total",'Sch A. Input'!$H$13:$CJ$13,"&lt;="&amp;$U$7))&gt;'Sch D. Workings'!$D$12,MIN('Sch D. Workings'!AD1930,'Sch D. Workings'!$D$12-N929-H929),'Sch D. Workings'!AD1930)))</f>
        <v>0</v>
      </c>
      <c r="U929" s="221">
        <f>'Sch D. Workings'!AI1930</f>
        <v>0</v>
      </c>
      <c r="V929" s="82">
        <f>IFERROR(LOOKUP('Sch D. Workings'!AF1930,$C$10:$C$14,$B$10:$B$14),0)</f>
        <v>0</v>
      </c>
      <c r="W929" s="99">
        <f>COUNTIFS('Sch D. Workings'!AF1930,"&gt;"&amp;$D$14)</f>
        <v>0</v>
      </c>
      <c r="X929" s="85"/>
      <c r="Y929" s="78">
        <f>'Sch D. Workings'!AK1930</f>
        <v>0</v>
      </c>
      <c r="Z929" s="309">
        <f>IF(OR('Sch D. Workings'!D923="",$D$7&lt;=U$7,Y929=0),0,IF(OR(T929="Exceeded Cap",N929="Exceeded Cap",SUM(H929,N929,T929)='Sch D. Workings'!$D$12),"Exceeded Cap",IF((SUMIFS('Sch A. Input'!H921:CJ921,'Sch A. Input'!$H$14:$CJ$14,"Total",'Sch A. Input'!$H$13:$CJ$13,"&lt;="&amp;$AA$7))&gt;'Sch D. Workings'!$D$12,MIN('Sch D. Workings'!AN1930,'Sch D. Workings'!$D$12-N929-T929-H929),'Sch D. Workings'!AN1930)))</f>
        <v>0</v>
      </c>
      <c r="AA929" s="221">
        <f>'Sch D. Workings'!AS1930</f>
        <v>0</v>
      </c>
      <c r="AB929" s="82">
        <f>IFERROR(LOOKUP('Sch D. Workings'!AP1930,$C$10:$C$14,$B$10:$B$14),0)</f>
        <v>0</v>
      </c>
      <c r="AC929" s="99">
        <f>COUNTIFS('Sch D. Workings'!AP1930,"&gt;"&amp;$D$14)</f>
        <v>0</v>
      </c>
    </row>
    <row r="930" spans="3:29" x14ac:dyDescent="0.35">
      <c r="C930" s="81" t="str">
        <f>IF('Sch A. Input'!B922="","",'Sch A. Input'!B922)</f>
        <v/>
      </c>
      <c r="D930" s="81" t="str">
        <f>IF('Sch A. Input'!C922="","",'Sch A. Input'!C922)</f>
        <v/>
      </c>
      <c r="E930" s="85"/>
      <c r="F930" s="85"/>
      <c r="G930" s="99">
        <f>'Sch D. Workings'!G1931</f>
        <v>0</v>
      </c>
      <c r="H930" s="310">
        <f>IF(OR('Sch D. Workings'!D924="",G930=0),0,(IF((SUMIFS('Sch A. Input'!H922:CJ922,'Sch A. Input'!$H$14:$CJ$14,"Total",'Sch A. Input'!$H$13:$CJ$13,"&lt;="&amp;$I$7))&gt;'Sch D. Workings'!$D$12,MIN('Sch D. Workings'!J1931,'Sch D. Workings'!$D$12),'Sch D. Workings'!J1931)))</f>
        <v>0</v>
      </c>
      <c r="I930" s="221">
        <f>'Sch D. Workings'!O1931</f>
        <v>0</v>
      </c>
      <c r="J930" s="82">
        <f>IFERROR(LOOKUP('Sch D. Workings'!L1931,$C$10:$C$14,$B$10:$B$14),0)</f>
        <v>0</v>
      </c>
      <c r="K930" s="99">
        <f>COUNTIFS('Sch D. Workings'!L1931,"&gt;"&amp;$D$14)</f>
        <v>0</v>
      </c>
      <c r="L930" s="300"/>
      <c r="M930" s="78">
        <f>'Sch D. Workings'!Q1931</f>
        <v>0</v>
      </c>
      <c r="N930" s="309">
        <f>IF(OR('Sch D. Workings'!D924="",$D$7&lt;=I$7,M930=0),0,(IF(H930='Sch D. Workings'!$D$12,"Exceeded Cap",IF((SUMIFS('Sch A. Input'!H922:CJ922,'Sch A. Input'!$H$14:$CJ$14,"Total",'Sch A. Input'!$H$13:$CJ$13,"&lt;="&amp;$O$7))&gt;'Sch D. Workings'!$D$12,MIN('Sch D. Workings'!T1931,'Sch D. Workings'!$D$12-H930),'Sch D. Workings'!T1931))))</f>
        <v>0</v>
      </c>
      <c r="O930" s="221">
        <f>'Sch D. Workings'!Y1931</f>
        <v>0</v>
      </c>
      <c r="P930" s="82">
        <f>IFERROR(LOOKUP('Sch D. Workings'!V1931,$C$10:$C$14,$B$10:$B$14),0)</f>
        <v>0</v>
      </c>
      <c r="Q930" s="99">
        <f>COUNTIFS('Sch D. Workings'!V1931,"&gt;"&amp;$D$14)</f>
        <v>0</v>
      </c>
      <c r="R930" s="85"/>
      <c r="S930" s="78">
        <f>'Sch D. Workings'!AA1931</f>
        <v>0</v>
      </c>
      <c r="T930" s="309">
        <f>IF(OR('Sch D. Workings'!D924="",$D$7&lt;=O$7,S930=0),0,IF(OR(N930="Exceeded Cap",SUM(H930,N930)='Sch D. Workings'!$D$12),"Exceeded cap",IF((SUMIFS('Sch A. Input'!H922:CJ922,'Sch A. Input'!$H$14:$CJ$14,"Total",'Sch A. Input'!$H$13:$CJ$13,"&lt;="&amp;$U$7))&gt;'Sch D. Workings'!$D$12,MIN('Sch D. Workings'!AD1931,'Sch D. Workings'!$D$12-N930-H930),'Sch D. Workings'!AD1931)))</f>
        <v>0</v>
      </c>
      <c r="U930" s="221">
        <f>'Sch D. Workings'!AI1931</f>
        <v>0</v>
      </c>
      <c r="V930" s="82">
        <f>IFERROR(LOOKUP('Sch D. Workings'!AF1931,$C$10:$C$14,$B$10:$B$14),0)</f>
        <v>0</v>
      </c>
      <c r="W930" s="99">
        <f>COUNTIFS('Sch D. Workings'!AF1931,"&gt;"&amp;$D$14)</f>
        <v>0</v>
      </c>
      <c r="X930" s="85"/>
      <c r="Y930" s="78">
        <f>'Sch D. Workings'!AK1931</f>
        <v>0</v>
      </c>
      <c r="Z930" s="309">
        <f>IF(OR('Sch D. Workings'!D924="",$D$7&lt;=U$7,Y930=0),0,IF(OR(T930="Exceeded Cap",N930="Exceeded Cap",SUM(H930,N930,T930)='Sch D. Workings'!$D$12),"Exceeded Cap",IF((SUMIFS('Sch A. Input'!H922:CJ922,'Sch A. Input'!$H$14:$CJ$14,"Total",'Sch A. Input'!$H$13:$CJ$13,"&lt;="&amp;$AA$7))&gt;'Sch D. Workings'!$D$12,MIN('Sch D. Workings'!AN1931,'Sch D. Workings'!$D$12-N930-T930-H930),'Sch D. Workings'!AN1931)))</f>
        <v>0</v>
      </c>
      <c r="AA930" s="221">
        <f>'Sch D. Workings'!AS1931</f>
        <v>0</v>
      </c>
      <c r="AB930" s="82">
        <f>IFERROR(LOOKUP('Sch D. Workings'!AP1931,$C$10:$C$14,$B$10:$B$14),0)</f>
        <v>0</v>
      </c>
      <c r="AC930" s="99">
        <f>COUNTIFS('Sch D. Workings'!AP1931,"&gt;"&amp;$D$14)</f>
        <v>0</v>
      </c>
    </row>
    <row r="931" spans="3:29" x14ac:dyDescent="0.35">
      <c r="C931" s="81" t="str">
        <f>IF('Sch A. Input'!B923="","",'Sch A. Input'!B923)</f>
        <v/>
      </c>
      <c r="D931" s="81" t="str">
        <f>IF('Sch A. Input'!C923="","",'Sch A. Input'!C923)</f>
        <v/>
      </c>
      <c r="E931" s="85"/>
      <c r="F931" s="85"/>
      <c r="G931" s="99">
        <f>'Sch D. Workings'!G1932</f>
        <v>0</v>
      </c>
      <c r="H931" s="310">
        <f>IF(OR('Sch D. Workings'!D925="",G931=0),0,(IF((SUMIFS('Sch A. Input'!H923:CJ923,'Sch A. Input'!$H$14:$CJ$14,"Total",'Sch A. Input'!$H$13:$CJ$13,"&lt;="&amp;$I$7))&gt;'Sch D. Workings'!$D$12,MIN('Sch D. Workings'!J1932,'Sch D. Workings'!$D$12),'Sch D. Workings'!J1932)))</f>
        <v>0</v>
      </c>
      <c r="I931" s="221">
        <f>'Sch D. Workings'!O1932</f>
        <v>0</v>
      </c>
      <c r="J931" s="82">
        <f>IFERROR(LOOKUP('Sch D. Workings'!L1932,$C$10:$C$14,$B$10:$B$14),0)</f>
        <v>0</v>
      </c>
      <c r="K931" s="99">
        <f>COUNTIFS('Sch D. Workings'!L1932,"&gt;"&amp;$D$14)</f>
        <v>0</v>
      </c>
      <c r="L931" s="300"/>
      <c r="M931" s="78">
        <f>'Sch D. Workings'!Q1932</f>
        <v>0</v>
      </c>
      <c r="N931" s="309">
        <f>IF(OR('Sch D. Workings'!D925="",$D$7&lt;=I$7,M931=0),0,(IF(H931='Sch D. Workings'!$D$12,"Exceeded Cap",IF((SUMIFS('Sch A. Input'!H923:CJ923,'Sch A. Input'!$H$14:$CJ$14,"Total",'Sch A. Input'!$H$13:$CJ$13,"&lt;="&amp;$O$7))&gt;'Sch D. Workings'!$D$12,MIN('Sch D. Workings'!T1932,'Sch D. Workings'!$D$12-H931),'Sch D. Workings'!T1932))))</f>
        <v>0</v>
      </c>
      <c r="O931" s="221">
        <f>'Sch D. Workings'!Y1932</f>
        <v>0</v>
      </c>
      <c r="P931" s="82">
        <f>IFERROR(LOOKUP('Sch D. Workings'!V1932,$C$10:$C$14,$B$10:$B$14),0)</f>
        <v>0</v>
      </c>
      <c r="Q931" s="99">
        <f>COUNTIFS('Sch D. Workings'!V1932,"&gt;"&amp;$D$14)</f>
        <v>0</v>
      </c>
      <c r="R931" s="85"/>
      <c r="S931" s="78">
        <f>'Sch D. Workings'!AA1932</f>
        <v>0</v>
      </c>
      <c r="T931" s="309">
        <f>IF(OR('Sch D. Workings'!D925="",$D$7&lt;=O$7,S931=0),0,IF(OR(N931="Exceeded Cap",SUM(H931,N931)='Sch D. Workings'!$D$12),"Exceeded cap",IF((SUMIFS('Sch A. Input'!H923:CJ923,'Sch A. Input'!$H$14:$CJ$14,"Total",'Sch A. Input'!$H$13:$CJ$13,"&lt;="&amp;$U$7))&gt;'Sch D. Workings'!$D$12,MIN('Sch D. Workings'!AD1932,'Sch D. Workings'!$D$12-N931-H931),'Sch D. Workings'!AD1932)))</f>
        <v>0</v>
      </c>
      <c r="U931" s="221">
        <f>'Sch D. Workings'!AI1932</f>
        <v>0</v>
      </c>
      <c r="V931" s="82">
        <f>IFERROR(LOOKUP('Sch D. Workings'!AF1932,$C$10:$C$14,$B$10:$B$14),0)</f>
        <v>0</v>
      </c>
      <c r="W931" s="99">
        <f>COUNTIFS('Sch D. Workings'!AF1932,"&gt;"&amp;$D$14)</f>
        <v>0</v>
      </c>
      <c r="X931" s="85"/>
      <c r="Y931" s="78">
        <f>'Sch D. Workings'!AK1932</f>
        <v>0</v>
      </c>
      <c r="Z931" s="309">
        <f>IF(OR('Sch D. Workings'!D925="",$D$7&lt;=U$7,Y931=0),0,IF(OR(T931="Exceeded Cap",N931="Exceeded Cap",SUM(H931,N931,T931)='Sch D. Workings'!$D$12),"Exceeded Cap",IF((SUMIFS('Sch A. Input'!H923:CJ923,'Sch A. Input'!$H$14:$CJ$14,"Total",'Sch A. Input'!$H$13:$CJ$13,"&lt;="&amp;$AA$7))&gt;'Sch D. Workings'!$D$12,MIN('Sch D. Workings'!AN1932,'Sch D. Workings'!$D$12-N931-T931-H931),'Sch D. Workings'!AN1932)))</f>
        <v>0</v>
      </c>
      <c r="AA931" s="221">
        <f>'Sch D. Workings'!AS1932</f>
        <v>0</v>
      </c>
      <c r="AB931" s="82">
        <f>IFERROR(LOOKUP('Sch D. Workings'!AP1932,$C$10:$C$14,$B$10:$B$14),0)</f>
        <v>0</v>
      </c>
      <c r="AC931" s="99">
        <f>COUNTIFS('Sch D. Workings'!AP1932,"&gt;"&amp;$D$14)</f>
        <v>0</v>
      </c>
    </row>
    <row r="932" spans="3:29" x14ac:dyDescent="0.35">
      <c r="C932" s="81" t="str">
        <f>IF('Sch A. Input'!B924="","",'Sch A. Input'!B924)</f>
        <v/>
      </c>
      <c r="D932" s="81" t="str">
        <f>IF('Sch A. Input'!C924="","",'Sch A. Input'!C924)</f>
        <v/>
      </c>
      <c r="E932" s="85"/>
      <c r="F932" s="85"/>
      <c r="G932" s="99">
        <f>'Sch D. Workings'!G1933</f>
        <v>0</v>
      </c>
      <c r="H932" s="310">
        <f>IF(OR('Sch D. Workings'!D926="",G932=0),0,(IF((SUMIFS('Sch A. Input'!H924:CJ924,'Sch A. Input'!$H$14:$CJ$14,"Total",'Sch A. Input'!$H$13:$CJ$13,"&lt;="&amp;$I$7))&gt;'Sch D. Workings'!$D$12,MIN('Sch D. Workings'!J1933,'Sch D. Workings'!$D$12),'Sch D. Workings'!J1933)))</f>
        <v>0</v>
      </c>
      <c r="I932" s="221">
        <f>'Sch D. Workings'!O1933</f>
        <v>0</v>
      </c>
      <c r="J932" s="82">
        <f>IFERROR(LOOKUP('Sch D. Workings'!L1933,$C$10:$C$14,$B$10:$B$14),0)</f>
        <v>0</v>
      </c>
      <c r="K932" s="99">
        <f>COUNTIFS('Sch D. Workings'!L1933,"&gt;"&amp;$D$14)</f>
        <v>0</v>
      </c>
      <c r="L932" s="300"/>
      <c r="M932" s="78">
        <f>'Sch D. Workings'!Q1933</f>
        <v>0</v>
      </c>
      <c r="N932" s="309">
        <f>IF(OR('Sch D. Workings'!D926="",$D$7&lt;=I$7,M932=0),0,(IF(H932='Sch D. Workings'!$D$12,"Exceeded Cap",IF((SUMIFS('Sch A. Input'!H924:CJ924,'Sch A. Input'!$H$14:$CJ$14,"Total",'Sch A. Input'!$H$13:$CJ$13,"&lt;="&amp;$O$7))&gt;'Sch D. Workings'!$D$12,MIN('Sch D. Workings'!T1933,'Sch D. Workings'!$D$12-H932),'Sch D. Workings'!T1933))))</f>
        <v>0</v>
      </c>
      <c r="O932" s="221">
        <f>'Sch D. Workings'!Y1933</f>
        <v>0</v>
      </c>
      <c r="P932" s="82">
        <f>IFERROR(LOOKUP('Sch D. Workings'!V1933,$C$10:$C$14,$B$10:$B$14),0)</f>
        <v>0</v>
      </c>
      <c r="Q932" s="99">
        <f>COUNTIFS('Sch D. Workings'!V1933,"&gt;"&amp;$D$14)</f>
        <v>0</v>
      </c>
      <c r="R932" s="85"/>
      <c r="S932" s="78">
        <f>'Sch D. Workings'!AA1933</f>
        <v>0</v>
      </c>
      <c r="T932" s="309">
        <f>IF(OR('Sch D. Workings'!D926="",$D$7&lt;=O$7,S932=0),0,IF(OR(N932="Exceeded Cap",SUM(H932,N932)='Sch D. Workings'!$D$12),"Exceeded cap",IF((SUMIFS('Sch A. Input'!H924:CJ924,'Sch A. Input'!$H$14:$CJ$14,"Total",'Sch A. Input'!$H$13:$CJ$13,"&lt;="&amp;$U$7))&gt;'Sch D. Workings'!$D$12,MIN('Sch D. Workings'!AD1933,'Sch D. Workings'!$D$12-N932-H932),'Sch D. Workings'!AD1933)))</f>
        <v>0</v>
      </c>
      <c r="U932" s="221">
        <f>'Sch D. Workings'!AI1933</f>
        <v>0</v>
      </c>
      <c r="V932" s="82">
        <f>IFERROR(LOOKUP('Sch D. Workings'!AF1933,$C$10:$C$14,$B$10:$B$14),0)</f>
        <v>0</v>
      </c>
      <c r="W932" s="99">
        <f>COUNTIFS('Sch D. Workings'!AF1933,"&gt;"&amp;$D$14)</f>
        <v>0</v>
      </c>
      <c r="X932" s="85"/>
      <c r="Y932" s="78">
        <f>'Sch D. Workings'!AK1933</f>
        <v>0</v>
      </c>
      <c r="Z932" s="309">
        <f>IF(OR('Sch D. Workings'!D926="",$D$7&lt;=U$7,Y932=0),0,IF(OR(T932="Exceeded Cap",N932="Exceeded Cap",SUM(H932,N932,T932)='Sch D. Workings'!$D$12),"Exceeded Cap",IF((SUMIFS('Sch A. Input'!H924:CJ924,'Sch A. Input'!$H$14:$CJ$14,"Total",'Sch A. Input'!$H$13:$CJ$13,"&lt;="&amp;$AA$7))&gt;'Sch D. Workings'!$D$12,MIN('Sch D. Workings'!AN1933,'Sch D. Workings'!$D$12-N932-T932-H932),'Sch D. Workings'!AN1933)))</f>
        <v>0</v>
      </c>
      <c r="AA932" s="221">
        <f>'Sch D. Workings'!AS1933</f>
        <v>0</v>
      </c>
      <c r="AB932" s="82">
        <f>IFERROR(LOOKUP('Sch D. Workings'!AP1933,$C$10:$C$14,$B$10:$B$14),0)</f>
        <v>0</v>
      </c>
      <c r="AC932" s="99">
        <f>COUNTIFS('Sch D. Workings'!AP1933,"&gt;"&amp;$D$14)</f>
        <v>0</v>
      </c>
    </row>
    <row r="933" spans="3:29" x14ac:dyDescent="0.35">
      <c r="C933" s="81" t="str">
        <f>IF('Sch A. Input'!B925="","",'Sch A. Input'!B925)</f>
        <v/>
      </c>
      <c r="D933" s="81" t="str">
        <f>IF('Sch A. Input'!C925="","",'Sch A. Input'!C925)</f>
        <v/>
      </c>
      <c r="E933" s="85"/>
      <c r="F933" s="85"/>
      <c r="G933" s="99">
        <f>'Sch D. Workings'!G1934</f>
        <v>0</v>
      </c>
      <c r="H933" s="310">
        <f>IF(OR('Sch D. Workings'!D927="",G933=0),0,(IF((SUMIFS('Sch A. Input'!H925:CJ925,'Sch A. Input'!$H$14:$CJ$14,"Total",'Sch A. Input'!$H$13:$CJ$13,"&lt;="&amp;$I$7))&gt;'Sch D. Workings'!$D$12,MIN('Sch D. Workings'!J1934,'Sch D. Workings'!$D$12),'Sch D. Workings'!J1934)))</f>
        <v>0</v>
      </c>
      <c r="I933" s="221">
        <f>'Sch D. Workings'!O1934</f>
        <v>0</v>
      </c>
      <c r="J933" s="82">
        <f>IFERROR(LOOKUP('Sch D. Workings'!L1934,$C$10:$C$14,$B$10:$B$14),0)</f>
        <v>0</v>
      </c>
      <c r="K933" s="99">
        <f>COUNTIFS('Sch D. Workings'!L1934,"&gt;"&amp;$D$14)</f>
        <v>0</v>
      </c>
      <c r="L933" s="300"/>
      <c r="M933" s="78">
        <f>'Sch D. Workings'!Q1934</f>
        <v>0</v>
      </c>
      <c r="N933" s="309">
        <f>IF(OR('Sch D. Workings'!D927="",$D$7&lt;=I$7,M933=0),0,(IF(H933='Sch D. Workings'!$D$12,"Exceeded Cap",IF((SUMIFS('Sch A. Input'!H925:CJ925,'Sch A. Input'!$H$14:$CJ$14,"Total",'Sch A. Input'!$H$13:$CJ$13,"&lt;="&amp;$O$7))&gt;'Sch D. Workings'!$D$12,MIN('Sch D. Workings'!T1934,'Sch D. Workings'!$D$12-H933),'Sch D. Workings'!T1934))))</f>
        <v>0</v>
      </c>
      <c r="O933" s="221">
        <f>'Sch D. Workings'!Y1934</f>
        <v>0</v>
      </c>
      <c r="P933" s="82">
        <f>IFERROR(LOOKUP('Sch D. Workings'!V1934,$C$10:$C$14,$B$10:$B$14),0)</f>
        <v>0</v>
      </c>
      <c r="Q933" s="99">
        <f>COUNTIFS('Sch D. Workings'!V1934,"&gt;"&amp;$D$14)</f>
        <v>0</v>
      </c>
      <c r="R933" s="85"/>
      <c r="S933" s="78">
        <f>'Sch D. Workings'!AA1934</f>
        <v>0</v>
      </c>
      <c r="T933" s="309">
        <f>IF(OR('Sch D. Workings'!D927="",$D$7&lt;=O$7,S933=0),0,IF(OR(N933="Exceeded Cap",SUM(H933,N933)='Sch D. Workings'!$D$12),"Exceeded cap",IF((SUMIFS('Sch A. Input'!H925:CJ925,'Sch A. Input'!$H$14:$CJ$14,"Total",'Sch A. Input'!$H$13:$CJ$13,"&lt;="&amp;$U$7))&gt;'Sch D. Workings'!$D$12,MIN('Sch D. Workings'!AD1934,'Sch D. Workings'!$D$12-N933-H933),'Sch D. Workings'!AD1934)))</f>
        <v>0</v>
      </c>
      <c r="U933" s="221">
        <f>'Sch D. Workings'!AI1934</f>
        <v>0</v>
      </c>
      <c r="V933" s="82">
        <f>IFERROR(LOOKUP('Sch D. Workings'!AF1934,$C$10:$C$14,$B$10:$B$14),0)</f>
        <v>0</v>
      </c>
      <c r="W933" s="99">
        <f>COUNTIFS('Sch D. Workings'!AF1934,"&gt;"&amp;$D$14)</f>
        <v>0</v>
      </c>
      <c r="X933" s="85"/>
      <c r="Y933" s="78">
        <f>'Sch D. Workings'!AK1934</f>
        <v>0</v>
      </c>
      <c r="Z933" s="309">
        <f>IF(OR('Sch D. Workings'!D927="",$D$7&lt;=U$7,Y933=0),0,IF(OR(T933="Exceeded Cap",N933="Exceeded Cap",SUM(H933,N933,T933)='Sch D. Workings'!$D$12),"Exceeded Cap",IF((SUMIFS('Sch A. Input'!H925:CJ925,'Sch A. Input'!$H$14:$CJ$14,"Total",'Sch A. Input'!$H$13:$CJ$13,"&lt;="&amp;$AA$7))&gt;'Sch D. Workings'!$D$12,MIN('Sch D. Workings'!AN1934,'Sch D. Workings'!$D$12-N933-T933-H933),'Sch D. Workings'!AN1934)))</f>
        <v>0</v>
      </c>
      <c r="AA933" s="221">
        <f>'Sch D. Workings'!AS1934</f>
        <v>0</v>
      </c>
      <c r="AB933" s="82">
        <f>IFERROR(LOOKUP('Sch D. Workings'!AP1934,$C$10:$C$14,$B$10:$B$14),0)</f>
        <v>0</v>
      </c>
      <c r="AC933" s="99">
        <f>COUNTIFS('Sch D. Workings'!AP1934,"&gt;"&amp;$D$14)</f>
        <v>0</v>
      </c>
    </row>
    <row r="934" spans="3:29" x14ac:dyDescent="0.35">
      <c r="C934" s="81" t="str">
        <f>IF('Sch A. Input'!B926="","",'Sch A. Input'!B926)</f>
        <v/>
      </c>
      <c r="D934" s="81" t="str">
        <f>IF('Sch A. Input'!C926="","",'Sch A. Input'!C926)</f>
        <v/>
      </c>
      <c r="E934" s="85"/>
      <c r="F934" s="85"/>
      <c r="G934" s="99">
        <f>'Sch D. Workings'!G1935</f>
        <v>0</v>
      </c>
      <c r="H934" s="310">
        <f>IF(OR('Sch D. Workings'!D928="",G934=0),0,(IF((SUMIFS('Sch A. Input'!H926:CJ926,'Sch A. Input'!$H$14:$CJ$14,"Total",'Sch A. Input'!$H$13:$CJ$13,"&lt;="&amp;$I$7))&gt;'Sch D. Workings'!$D$12,MIN('Sch D. Workings'!J1935,'Sch D. Workings'!$D$12),'Sch D. Workings'!J1935)))</f>
        <v>0</v>
      </c>
      <c r="I934" s="221">
        <f>'Sch D. Workings'!O1935</f>
        <v>0</v>
      </c>
      <c r="J934" s="82">
        <f>IFERROR(LOOKUP('Sch D. Workings'!L1935,$C$10:$C$14,$B$10:$B$14),0)</f>
        <v>0</v>
      </c>
      <c r="K934" s="99">
        <f>COUNTIFS('Sch D. Workings'!L1935,"&gt;"&amp;$D$14)</f>
        <v>0</v>
      </c>
      <c r="L934" s="300"/>
      <c r="M934" s="78">
        <f>'Sch D. Workings'!Q1935</f>
        <v>0</v>
      </c>
      <c r="N934" s="309">
        <f>IF(OR('Sch D. Workings'!D928="",$D$7&lt;=I$7,M934=0),0,(IF(H934='Sch D. Workings'!$D$12,"Exceeded Cap",IF((SUMIFS('Sch A. Input'!H926:CJ926,'Sch A. Input'!$H$14:$CJ$14,"Total",'Sch A. Input'!$H$13:$CJ$13,"&lt;="&amp;$O$7))&gt;'Sch D. Workings'!$D$12,MIN('Sch D. Workings'!T1935,'Sch D. Workings'!$D$12-H934),'Sch D. Workings'!T1935))))</f>
        <v>0</v>
      </c>
      <c r="O934" s="221">
        <f>'Sch D. Workings'!Y1935</f>
        <v>0</v>
      </c>
      <c r="P934" s="82">
        <f>IFERROR(LOOKUP('Sch D. Workings'!V1935,$C$10:$C$14,$B$10:$B$14),0)</f>
        <v>0</v>
      </c>
      <c r="Q934" s="99">
        <f>COUNTIFS('Sch D. Workings'!V1935,"&gt;"&amp;$D$14)</f>
        <v>0</v>
      </c>
      <c r="R934" s="85"/>
      <c r="S934" s="78">
        <f>'Sch D. Workings'!AA1935</f>
        <v>0</v>
      </c>
      <c r="T934" s="309">
        <f>IF(OR('Sch D. Workings'!D928="",$D$7&lt;=O$7,S934=0),0,IF(OR(N934="Exceeded Cap",SUM(H934,N934)='Sch D. Workings'!$D$12),"Exceeded cap",IF((SUMIFS('Sch A. Input'!H926:CJ926,'Sch A. Input'!$H$14:$CJ$14,"Total",'Sch A. Input'!$H$13:$CJ$13,"&lt;="&amp;$U$7))&gt;'Sch D. Workings'!$D$12,MIN('Sch D. Workings'!AD1935,'Sch D. Workings'!$D$12-N934-H934),'Sch D. Workings'!AD1935)))</f>
        <v>0</v>
      </c>
      <c r="U934" s="221">
        <f>'Sch D. Workings'!AI1935</f>
        <v>0</v>
      </c>
      <c r="V934" s="82">
        <f>IFERROR(LOOKUP('Sch D. Workings'!AF1935,$C$10:$C$14,$B$10:$B$14),0)</f>
        <v>0</v>
      </c>
      <c r="W934" s="99">
        <f>COUNTIFS('Sch D. Workings'!AF1935,"&gt;"&amp;$D$14)</f>
        <v>0</v>
      </c>
      <c r="X934" s="85"/>
      <c r="Y934" s="78">
        <f>'Sch D. Workings'!AK1935</f>
        <v>0</v>
      </c>
      <c r="Z934" s="309">
        <f>IF(OR('Sch D. Workings'!D928="",$D$7&lt;=U$7,Y934=0),0,IF(OR(T934="Exceeded Cap",N934="Exceeded Cap",SUM(H934,N934,T934)='Sch D. Workings'!$D$12),"Exceeded Cap",IF((SUMIFS('Sch A. Input'!H926:CJ926,'Sch A. Input'!$H$14:$CJ$14,"Total",'Sch A. Input'!$H$13:$CJ$13,"&lt;="&amp;$AA$7))&gt;'Sch D. Workings'!$D$12,MIN('Sch D. Workings'!AN1935,'Sch D. Workings'!$D$12-N934-T934-H934),'Sch D. Workings'!AN1935)))</f>
        <v>0</v>
      </c>
      <c r="AA934" s="221">
        <f>'Sch D. Workings'!AS1935</f>
        <v>0</v>
      </c>
      <c r="AB934" s="82">
        <f>IFERROR(LOOKUP('Sch D. Workings'!AP1935,$C$10:$C$14,$B$10:$B$14),0)</f>
        <v>0</v>
      </c>
      <c r="AC934" s="99">
        <f>COUNTIFS('Sch D. Workings'!AP1935,"&gt;"&amp;$D$14)</f>
        <v>0</v>
      </c>
    </row>
    <row r="935" spans="3:29" x14ac:dyDescent="0.35">
      <c r="C935" s="81" t="str">
        <f>IF('Sch A. Input'!B927="","",'Sch A. Input'!B927)</f>
        <v/>
      </c>
      <c r="D935" s="81" t="str">
        <f>IF('Sch A. Input'!C927="","",'Sch A. Input'!C927)</f>
        <v/>
      </c>
      <c r="E935" s="85"/>
      <c r="F935" s="85"/>
      <c r="G935" s="99">
        <f>'Sch D. Workings'!G1936</f>
        <v>0</v>
      </c>
      <c r="H935" s="310">
        <f>IF(OR('Sch D. Workings'!D929="",G935=0),0,(IF((SUMIFS('Sch A. Input'!H927:CJ927,'Sch A. Input'!$H$14:$CJ$14,"Total",'Sch A. Input'!$H$13:$CJ$13,"&lt;="&amp;$I$7))&gt;'Sch D. Workings'!$D$12,MIN('Sch D. Workings'!J1936,'Sch D. Workings'!$D$12),'Sch D. Workings'!J1936)))</f>
        <v>0</v>
      </c>
      <c r="I935" s="221">
        <f>'Sch D. Workings'!O1936</f>
        <v>0</v>
      </c>
      <c r="J935" s="82">
        <f>IFERROR(LOOKUP('Sch D. Workings'!L1936,$C$10:$C$14,$B$10:$B$14),0)</f>
        <v>0</v>
      </c>
      <c r="K935" s="99">
        <f>COUNTIFS('Sch D. Workings'!L1936,"&gt;"&amp;$D$14)</f>
        <v>0</v>
      </c>
      <c r="L935" s="300"/>
      <c r="M935" s="78">
        <f>'Sch D. Workings'!Q1936</f>
        <v>0</v>
      </c>
      <c r="N935" s="309">
        <f>IF(OR('Sch D. Workings'!D929="",$D$7&lt;=I$7,M935=0),0,(IF(H935='Sch D. Workings'!$D$12,"Exceeded Cap",IF((SUMIFS('Sch A. Input'!H927:CJ927,'Sch A. Input'!$H$14:$CJ$14,"Total",'Sch A. Input'!$H$13:$CJ$13,"&lt;="&amp;$O$7))&gt;'Sch D. Workings'!$D$12,MIN('Sch D. Workings'!T1936,'Sch D. Workings'!$D$12-H935),'Sch D. Workings'!T1936))))</f>
        <v>0</v>
      </c>
      <c r="O935" s="221">
        <f>'Sch D. Workings'!Y1936</f>
        <v>0</v>
      </c>
      <c r="P935" s="82">
        <f>IFERROR(LOOKUP('Sch D. Workings'!V1936,$C$10:$C$14,$B$10:$B$14),0)</f>
        <v>0</v>
      </c>
      <c r="Q935" s="99">
        <f>COUNTIFS('Sch D. Workings'!V1936,"&gt;"&amp;$D$14)</f>
        <v>0</v>
      </c>
      <c r="R935" s="85"/>
      <c r="S935" s="78">
        <f>'Sch D. Workings'!AA1936</f>
        <v>0</v>
      </c>
      <c r="T935" s="309">
        <f>IF(OR('Sch D. Workings'!D929="",$D$7&lt;=O$7,S935=0),0,IF(OR(N935="Exceeded Cap",SUM(H935,N935)='Sch D. Workings'!$D$12),"Exceeded cap",IF((SUMIFS('Sch A. Input'!H927:CJ927,'Sch A. Input'!$H$14:$CJ$14,"Total",'Sch A. Input'!$H$13:$CJ$13,"&lt;="&amp;$U$7))&gt;'Sch D. Workings'!$D$12,MIN('Sch D. Workings'!AD1936,'Sch D. Workings'!$D$12-N935-H935),'Sch D. Workings'!AD1936)))</f>
        <v>0</v>
      </c>
      <c r="U935" s="221">
        <f>'Sch D. Workings'!AI1936</f>
        <v>0</v>
      </c>
      <c r="V935" s="82">
        <f>IFERROR(LOOKUP('Sch D. Workings'!AF1936,$C$10:$C$14,$B$10:$B$14),0)</f>
        <v>0</v>
      </c>
      <c r="W935" s="99">
        <f>COUNTIFS('Sch D. Workings'!AF1936,"&gt;"&amp;$D$14)</f>
        <v>0</v>
      </c>
      <c r="X935" s="85"/>
      <c r="Y935" s="78">
        <f>'Sch D. Workings'!AK1936</f>
        <v>0</v>
      </c>
      <c r="Z935" s="309">
        <f>IF(OR('Sch D. Workings'!D929="",$D$7&lt;=U$7,Y935=0),0,IF(OR(T935="Exceeded Cap",N935="Exceeded Cap",SUM(H935,N935,T935)='Sch D. Workings'!$D$12),"Exceeded Cap",IF((SUMIFS('Sch A. Input'!H927:CJ927,'Sch A. Input'!$H$14:$CJ$14,"Total",'Sch A. Input'!$H$13:$CJ$13,"&lt;="&amp;$AA$7))&gt;'Sch D. Workings'!$D$12,MIN('Sch D. Workings'!AN1936,'Sch D. Workings'!$D$12-N935-T935-H935),'Sch D. Workings'!AN1936)))</f>
        <v>0</v>
      </c>
      <c r="AA935" s="221">
        <f>'Sch D. Workings'!AS1936</f>
        <v>0</v>
      </c>
      <c r="AB935" s="82">
        <f>IFERROR(LOOKUP('Sch D. Workings'!AP1936,$C$10:$C$14,$B$10:$B$14),0)</f>
        <v>0</v>
      </c>
      <c r="AC935" s="99">
        <f>COUNTIFS('Sch D. Workings'!AP1936,"&gt;"&amp;$D$14)</f>
        <v>0</v>
      </c>
    </row>
    <row r="936" spans="3:29" x14ac:dyDescent="0.35">
      <c r="C936" s="81" t="str">
        <f>IF('Sch A. Input'!B928="","",'Sch A. Input'!B928)</f>
        <v/>
      </c>
      <c r="D936" s="81" t="str">
        <f>IF('Sch A. Input'!C928="","",'Sch A. Input'!C928)</f>
        <v/>
      </c>
      <c r="E936" s="85"/>
      <c r="F936" s="85"/>
      <c r="G936" s="99">
        <f>'Sch D. Workings'!G1937</f>
        <v>0</v>
      </c>
      <c r="H936" s="310">
        <f>IF(OR('Sch D. Workings'!D930="",G936=0),0,(IF((SUMIFS('Sch A. Input'!H928:CJ928,'Sch A. Input'!$H$14:$CJ$14,"Total",'Sch A. Input'!$H$13:$CJ$13,"&lt;="&amp;$I$7))&gt;'Sch D. Workings'!$D$12,MIN('Sch D. Workings'!J1937,'Sch D. Workings'!$D$12),'Sch D. Workings'!J1937)))</f>
        <v>0</v>
      </c>
      <c r="I936" s="221">
        <f>'Sch D. Workings'!O1937</f>
        <v>0</v>
      </c>
      <c r="J936" s="82">
        <f>IFERROR(LOOKUP('Sch D. Workings'!L1937,$C$10:$C$14,$B$10:$B$14),0)</f>
        <v>0</v>
      </c>
      <c r="K936" s="99">
        <f>COUNTIFS('Sch D. Workings'!L1937,"&gt;"&amp;$D$14)</f>
        <v>0</v>
      </c>
      <c r="L936" s="300"/>
      <c r="M936" s="78">
        <f>'Sch D. Workings'!Q1937</f>
        <v>0</v>
      </c>
      <c r="N936" s="309">
        <f>IF(OR('Sch D. Workings'!D930="",$D$7&lt;=I$7,M936=0),0,(IF(H936='Sch D. Workings'!$D$12,"Exceeded Cap",IF((SUMIFS('Sch A. Input'!H928:CJ928,'Sch A. Input'!$H$14:$CJ$14,"Total",'Sch A. Input'!$H$13:$CJ$13,"&lt;="&amp;$O$7))&gt;'Sch D. Workings'!$D$12,MIN('Sch D. Workings'!T1937,'Sch D. Workings'!$D$12-H936),'Sch D. Workings'!T1937))))</f>
        <v>0</v>
      </c>
      <c r="O936" s="221">
        <f>'Sch D. Workings'!Y1937</f>
        <v>0</v>
      </c>
      <c r="P936" s="82">
        <f>IFERROR(LOOKUP('Sch D. Workings'!V1937,$C$10:$C$14,$B$10:$B$14),0)</f>
        <v>0</v>
      </c>
      <c r="Q936" s="99">
        <f>COUNTIFS('Sch D. Workings'!V1937,"&gt;"&amp;$D$14)</f>
        <v>0</v>
      </c>
      <c r="R936" s="85"/>
      <c r="S936" s="78">
        <f>'Sch D. Workings'!AA1937</f>
        <v>0</v>
      </c>
      <c r="T936" s="309">
        <f>IF(OR('Sch D. Workings'!D930="",$D$7&lt;=O$7,S936=0),0,IF(OR(N936="Exceeded Cap",SUM(H936,N936)='Sch D. Workings'!$D$12),"Exceeded cap",IF((SUMIFS('Sch A. Input'!H928:CJ928,'Sch A. Input'!$H$14:$CJ$14,"Total",'Sch A. Input'!$H$13:$CJ$13,"&lt;="&amp;$U$7))&gt;'Sch D. Workings'!$D$12,MIN('Sch D. Workings'!AD1937,'Sch D. Workings'!$D$12-N936-H936),'Sch D. Workings'!AD1937)))</f>
        <v>0</v>
      </c>
      <c r="U936" s="221">
        <f>'Sch D. Workings'!AI1937</f>
        <v>0</v>
      </c>
      <c r="V936" s="82">
        <f>IFERROR(LOOKUP('Sch D. Workings'!AF1937,$C$10:$C$14,$B$10:$B$14),0)</f>
        <v>0</v>
      </c>
      <c r="W936" s="99">
        <f>COUNTIFS('Sch D. Workings'!AF1937,"&gt;"&amp;$D$14)</f>
        <v>0</v>
      </c>
      <c r="X936" s="85"/>
      <c r="Y936" s="78">
        <f>'Sch D. Workings'!AK1937</f>
        <v>0</v>
      </c>
      <c r="Z936" s="309">
        <f>IF(OR('Sch D. Workings'!D930="",$D$7&lt;=U$7,Y936=0),0,IF(OR(T936="Exceeded Cap",N936="Exceeded Cap",SUM(H936,N936,T936)='Sch D. Workings'!$D$12),"Exceeded Cap",IF((SUMIFS('Sch A. Input'!H928:CJ928,'Sch A. Input'!$H$14:$CJ$14,"Total",'Sch A. Input'!$H$13:$CJ$13,"&lt;="&amp;$AA$7))&gt;'Sch D. Workings'!$D$12,MIN('Sch D. Workings'!AN1937,'Sch D. Workings'!$D$12-N936-T936-H936),'Sch D. Workings'!AN1937)))</f>
        <v>0</v>
      </c>
      <c r="AA936" s="221">
        <f>'Sch D. Workings'!AS1937</f>
        <v>0</v>
      </c>
      <c r="AB936" s="82">
        <f>IFERROR(LOOKUP('Sch D. Workings'!AP1937,$C$10:$C$14,$B$10:$B$14),0)</f>
        <v>0</v>
      </c>
      <c r="AC936" s="99">
        <f>COUNTIFS('Sch D. Workings'!AP1937,"&gt;"&amp;$D$14)</f>
        <v>0</v>
      </c>
    </row>
    <row r="937" spans="3:29" x14ac:dyDescent="0.35">
      <c r="C937" s="81" t="str">
        <f>IF('Sch A. Input'!B929="","",'Sch A. Input'!B929)</f>
        <v/>
      </c>
      <c r="D937" s="81" t="str">
        <f>IF('Sch A. Input'!C929="","",'Sch A. Input'!C929)</f>
        <v/>
      </c>
      <c r="E937" s="85"/>
      <c r="F937" s="85"/>
      <c r="G937" s="99">
        <f>'Sch D. Workings'!G1938</f>
        <v>0</v>
      </c>
      <c r="H937" s="310">
        <f>IF(OR('Sch D. Workings'!D931="",G937=0),0,(IF((SUMIFS('Sch A. Input'!H929:CJ929,'Sch A. Input'!$H$14:$CJ$14,"Total",'Sch A. Input'!$H$13:$CJ$13,"&lt;="&amp;$I$7))&gt;'Sch D. Workings'!$D$12,MIN('Sch D. Workings'!J1938,'Sch D. Workings'!$D$12),'Sch D. Workings'!J1938)))</f>
        <v>0</v>
      </c>
      <c r="I937" s="221">
        <f>'Sch D. Workings'!O1938</f>
        <v>0</v>
      </c>
      <c r="J937" s="82">
        <f>IFERROR(LOOKUP('Sch D. Workings'!L1938,$C$10:$C$14,$B$10:$B$14),0)</f>
        <v>0</v>
      </c>
      <c r="K937" s="99">
        <f>COUNTIFS('Sch D. Workings'!L1938,"&gt;"&amp;$D$14)</f>
        <v>0</v>
      </c>
      <c r="L937" s="300"/>
      <c r="M937" s="78">
        <f>'Sch D. Workings'!Q1938</f>
        <v>0</v>
      </c>
      <c r="N937" s="309">
        <f>IF(OR('Sch D. Workings'!D931="",$D$7&lt;=I$7,M937=0),0,(IF(H937='Sch D. Workings'!$D$12,"Exceeded Cap",IF((SUMIFS('Sch A. Input'!H929:CJ929,'Sch A. Input'!$H$14:$CJ$14,"Total",'Sch A. Input'!$H$13:$CJ$13,"&lt;="&amp;$O$7))&gt;'Sch D. Workings'!$D$12,MIN('Sch D. Workings'!T1938,'Sch D. Workings'!$D$12-H937),'Sch D. Workings'!T1938))))</f>
        <v>0</v>
      </c>
      <c r="O937" s="221">
        <f>'Sch D. Workings'!Y1938</f>
        <v>0</v>
      </c>
      <c r="P937" s="82">
        <f>IFERROR(LOOKUP('Sch D. Workings'!V1938,$C$10:$C$14,$B$10:$B$14),0)</f>
        <v>0</v>
      </c>
      <c r="Q937" s="99">
        <f>COUNTIFS('Sch D. Workings'!V1938,"&gt;"&amp;$D$14)</f>
        <v>0</v>
      </c>
      <c r="R937" s="85"/>
      <c r="S937" s="78">
        <f>'Sch D. Workings'!AA1938</f>
        <v>0</v>
      </c>
      <c r="T937" s="309">
        <f>IF(OR('Sch D. Workings'!D931="",$D$7&lt;=O$7,S937=0),0,IF(OR(N937="Exceeded Cap",SUM(H937,N937)='Sch D. Workings'!$D$12),"Exceeded cap",IF((SUMIFS('Sch A. Input'!H929:CJ929,'Sch A. Input'!$H$14:$CJ$14,"Total",'Sch A. Input'!$H$13:$CJ$13,"&lt;="&amp;$U$7))&gt;'Sch D. Workings'!$D$12,MIN('Sch D. Workings'!AD1938,'Sch D. Workings'!$D$12-N937-H937),'Sch D. Workings'!AD1938)))</f>
        <v>0</v>
      </c>
      <c r="U937" s="221">
        <f>'Sch D. Workings'!AI1938</f>
        <v>0</v>
      </c>
      <c r="V937" s="82">
        <f>IFERROR(LOOKUP('Sch D. Workings'!AF1938,$C$10:$C$14,$B$10:$B$14),0)</f>
        <v>0</v>
      </c>
      <c r="W937" s="99">
        <f>COUNTIFS('Sch D. Workings'!AF1938,"&gt;"&amp;$D$14)</f>
        <v>0</v>
      </c>
      <c r="X937" s="85"/>
      <c r="Y937" s="78">
        <f>'Sch D. Workings'!AK1938</f>
        <v>0</v>
      </c>
      <c r="Z937" s="309">
        <f>IF(OR('Sch D. Workings'!D931="",$D$7&lt;=U$7,Y937=0),0,IF(OR(T937="Exceeded Cap",N937="Exceeded Cap",SUM(H937,N937,T937)='Sch D. Workings'!$D$12),"Exceeded Cap",IF((SUMIFS('Sch A. Input'!H929:CJ929,'Sch A. Input'!$H$14:$CJ$14,"Total",'Sch A. Input'!$H$13:$CJ$13,"&lt;="&amp;$AA$7))&gt;'Sch D. Workings'!$D$12,MIN('Sch D. Workings'!AN1938,'Sch D. Workings'!$D$12-N937-T937-H937),'Sch D. Workings'!AN1938)))</f>
        <v>0</v>
      </c>
      <c r="AA937" s="221">
        <f>'Sch D. Workings'!AS1938</f>
        <v>0</v>
      </c>
      <c r="AB937" s="82">
        <f>IFERROR(LOOKUP('Sch D. Workings'!AP1938,$C$10:$C$14,$B$10:$B$14),0)</f>
        <v>0</v>
      </c>
      <c r="AC937" s="99">
        <f>COUNTIFS('Sch D. Workings'!AP1938,"&gt;"&amp;$D$14)</f>
        <v>0</v>
      </c>
    </row>
    <row r="938" spans="3:29" x14ac:dyDescent="0.35">
      <c r="C938" s="81" t="str">
        <f>IF('Sch A. Input'!B930="","",'Sch A. Input'!B930)</f>
        <v/>
      </c>
      <c r="D938" s="81" t="str">
        <f>IF('Sch A. Input'!C930="","",'Sch A. Input'!C930)</f>
        <v/>
      </c>
      <c r="E938" s="85"/>
      <c r="F938" s="85"/>
      <c r="G938" s="99">
        <f>'Sch D. Workings'!G1939</f>
        <v>0</v>
      </c>
      <c r="H938" s="310">
        <f>IF(OR('Sch D. Workings'!D932="",G938=0),0,(IF((SUMIFS('Sch A. Input'!H930:CJ930,'Sch A. Input'!$H$14:$CJ$14,"Total",'Sch A. Input'!$H$13:$CJ$13,"&lt;="&amp;$I$7))&gt;'Sch D. Workings'!$D$12,MIN('Sch D. Workings'!J1939,'Sch D. Workings'!$D$12),'Sch D. Workings'!J1939)))</f>
        <v>0</v>
      </c>
      <c r="I938" s="221">
        <f>'Sch D. Workings'!O1939</f>
        <v>0</v>
      </c>
      <c r="J938" s="82">
        <f>IFERROR(LOOKUP('Sch D. Workings'!L1939,$C$10:$C$14,$B$10:$B$14),0)</f>
        <v>0</v>
      </c>
      <c r="K938" s="99">
        <f>COUNTIFS('Sch D. Workings'!L1939,"&gt;"&amp;$D$14)</f>
        <v>0</v>
      </c>
      <c r="L938" s="300"/>
      <c r="M938" s="78">
        <f>'Sch D. Workings'!Q1939</f>
        <v>0</v>
      </c>
      <c r="N938" s="309">
        <f>IF(OR('Sch D. Workings'!D932="",$D$7&lt;=I$7,M938=0),0,(IF(H938='Sch D. Workings'!$D$12,"Exceeded Cap",IF((SUMIFS('Sch A. Input'!H930:CJ930,'Sch A. Input'!$H$14:$CJ$14,"Total",'Sch A. Input'!$H$13:$CJ$13,"&lt;="&amp;$O$7))&gt;'Sch D. Workings'!$D$12,MIN('Sch D. Workings'!T1939,'Sch D. Workings'!$D$12-H938),'Sch D. Workings'!T1939))))</f>
        <v>0</v>
      </c>
      <c r="O938" s="221">
        <f>'Sch D. Workings'!Y1939</f>
        <v>0</v>
      </c>
      <c r="P938" s="82">
        <f>IFERROR(LOOKUP('Sch D. Workings'!V1939,$C$10:$C$14,$B$10:$B$14),0)</f>
        <v>0</v>
      </c>
      <c r="Q938" s="99">
        <f>COUNTIFS('Sch D. Workings'!V1939,"&gt;"&amp;$D$14)</f>
        <v>0</v>
      </c>
      <c r="R938" s="85"/>
      <c r="S938" s="78">
        <f>'Sch D. Workings'!AA1939</f>
        <v>0</v>
      </c>
      <c r="T938" s="309">
        <f>IF(OR('Sch D. Workings'!D932="",$D$7&lt;=O$7,S938=0),0,IF(OR(N938="Exceeded Cap",SUM(H938,N938)='Sch D. Workings'!$D$12),"Exceeded cap",IF((SUMIFS('Sch A. Input'!H930:CJ930,'Sch A. Input'!$H$14:$CJ$14,"Total",'Sch A. Input'!$H$13:$CJ$13,"&lt;="&amp;$U$7))&gt;'Sch D. Workings'!$D$12,MIN('Sch D. Workings'!AD1939,'Sch D. Workings'!$D$12-N938-H938),'Sch D. Workings'!AD1939)))</f>
        <v>0</v>
      </c>
      <c r="U938" s="221">
        <f>'Sch D. Workings'!AI1939</f>
        <v>0</v>
      </c>
      <c r="V938" s="82">
        <f>IFERROR(LOOKUP('Sch D. Workings'!AF1939,$C$10:$C$14,$B$10:$B$14),0)</f>
        <v>0</v>
      </c>
      <c r="W938" s="99">
        <f>COUNTIFS('Sch D. Workings'!AF1939,"&gt;"&amp;$D$14)</f>
        <v>0</v>
      </c>
      <c r="X938" s="85"/>
      <c r="Y938" s="78">
        <f>'Sch D. Workings'!AK1939</f>
        <v>0</v>
      </c>
      <c r="Z938" s="309">
        <f>IF(OR('Sch D. Workings'!D932="",$D$7&lt;=U$7,Y938=0),0,IF(OR(T938="Exceeded Cap",N938="Exceeded Cap",SUM(H938,N938,T938)='Sch D. Workings'!$D$12),"Exceeded Cap",IF((SUMIFS('Sch A. Input'!H930:CJ930,'Sch A. Input'!$H$14:$CJ$14,"Total",'Sch A. Input'!$H$13:$CJ$13,"&lt;="&amp;$AA$7))&gt;'Sch D. Workings'!$D$12,MIN('Sch D. Workings'!AN1939,'Sch D. Workings'!$D$12-N938-T938-H938),'Sch D. Workings'!AN1939)))</f>
        <v>0</v>
      </c>
      <c r="AA938" s="221">
        <f>'Sch D. Workings'!AS1939</f>
        <v>0</v>
      </c>
      <c r="AB938" s="82">
        <f>IFERROR(LOOKUP('Sch D. Workings'!AP1939,$C$10:$C$14,$B$10:$B$14),0)</f>
        <v>0</v>
      </c>
      <c r="AC938" s="99">
        <f>COUNTIFS('Sch D. Workings'!AP1939,"&gt;"&amp;$D$14)</f>
        <v>0</v>
      </c>
    </row>
    <row r="939" spans="3:29" x14ac:dyDescent="0.35">
      <c r="C939" s="81" t="str">
        <f>IF('Sch A. Input'!B931="","",'Sch A. Input'!B931)</f>
        <v/>
      </c>
      <c r="D939" s="81" t="str">
        <f>IF('Sch A. Input'!C931="","",'Sch A. Input'!C931)</f>
        <v/>
      </c>
      <c r="E939" s="85"/>
      <c r="F939" s="85"/>
      <c r="G939" s="99">
        <f>'Sch D. Workings'!G1940</f>
        <v>0</v>
      </c>
      <c r="H939" s="310">
        <f>IF(OR('Sch D. Workings'!D933="",G939=0),0,(IF((SUMIFS('Sch A. Input'!H931:CJ931,'Sch A. Input'!$H$14:$CJ$14,"Total",'Sch A. Input'!$H$13:$CJ$13,"&lt;="&amp;$I$7))&gt;'Sch D. Workings'!$D$12,MIN('Sch D. Workings'!J1940,'Sch D. Workings'!$D$12),'Sch D. Workings'!J1940)))</f>
        <v>0</v>
      </c>
      <c r="I939" s="221">
        <f>'Sch D. Workings'!O1940</f>
        <v>0</v>
      </c>
      <c r="J939" s="82">
        <f>IFERROR(LOOKUP('Sch D. Workings'!L1940,$C$10:$C$14,$B$10:$B$14),0)</f>
        <v>0</v>
      </c>
      <c r="K939" s="99">
        <f>COUNTIFS('Sch D. Workings'!L1940,"&gt;"&amp;$D$14)</f>
        <v>0</v>
      </c>
      <c r="L939" s="300"/>
      <c r="M939" s="78">
        <f>'Sch D. Workings'!Q1940</f>
        <v>0</v>
      </c>
      <c r="N939" s="309">
        <f>IF(OR('Sch D. Workings'!D933="",$D$7&lt;=I$7,M939=0),0,(IF(H939='Sch D. Workings'!$D$12,"Exceeded Cap",IF((SUMIFS('Sch A. Input'!H931:CJ931,'Sch A. Input'!$H$14:$CJ$14,"Total",'Sch A. Input'!$H$13:$CJ$13,"&lt;="&amp;$O$7))&gt;'Sch D. Workings'!$D$12,MIN('Sch D. Workings'!T1940,'Sch D. Workings'!$D$12-H939),'Sch D. Workings'!T1940))))</f>
        <v>0</v>
      </c>
      <c r="O939" s="221">
        <f>'Sch D. Workings'!Y1940</f>
        <v>0</v>
      </c>
      <c r="P939" s="82">
        <f>IFERROR(LOOKUP('Sch D. Workings'!V1940,$C$10:$C$14,$B$10:$B$14),0)</f>
        <v>0</v>
      </c>
      <c r="Q939" s="99">
        <f>COUNTIFS('Sch D. Workings'!V1940,"&gt;"&amp;$D$14)</f>
        <v>0</v>
      </c>
      <c r="R939" s="85"/>
      <c r="S939" s="78">
        <f>'Sch D. Workings'!AA1940</f>
        <v>0</v>
      </c>
      <c r="T939" s="309">
        <f>IF(OR('Sch D. Workings'!D933="",$D$7&lt;=O$7,S939=0),0,IF(OR(N939="Exceeded Cap",SUM(H939,N939)='Sch D. Workings'!$D$12),"Exceeded cap",IF((SUMIFS('Sch A. Input'!H931:CJ931,'Sch A. Input'!$H$14:$CJ$14,"Total",'Sch A. Input'!$H$13:$CJ$13,"&lt;="&amp;$U$7))&gt;'Sch D. Workings'!$D$12,MIN('Sch D. Workings'!AD1940,'Sch D. Workings'!$D$12-N939-H939),'Sch D. Workings'!AD1940)))</f>
        <v>0</v>
      </c>
      <c r="U939" s="221">
        <f>'Sch D. Workings'!AI1940</f>
        <v>0</v>
      </c>
      <c r="V939" s="82">
        <f>IFERROR(LOOKUP('Sch D. Workings'!AF1940,$C$10:$C$14,$B$10:$B$14),0)</f>
        <v>0</v>
      </c>
      <c r="W939" s="99">
        <f>COUNTIFS('Sch D. Workings'!AF1940,"&gt;"&amp;$D$14)</f>
        <v>0</v>
      </c>
      <c r="X939" s="85"/>
      <c r="Y939" s="78">
        <f>'Sch D. Workings'!AK1940</f>
        <v>0</v>
      </c>
      <c r="Z939" s="309">
        <f>IF(OR('Sch D. Workings'!D933="",$D$7&lt;=U$7,Y939=0),0,IF(OR(T939="Exceeded Cap",N939="Exceeded Cap",SUM(H939,N939,T939)='Sch D. Workings'!$D$12),"Exceeded Cap",IF((SUMIFS('Sch A. Input'!H931:CJ931,'Sch A. Input'!$H$14:$CJ$14,"Total",'Sch A. Input'!$H$13:$CJ$13,"&lt;="&amp;$AA$7))&gt;'Sch D. Workings'!$D$12,MIN('Sch D. Workings'!AN1940,'Sch D. Workings'!$D$12-N939-T939-H939),'Sch D. Workings'!AN1940)))</f>
        <v>0</v>
      </c>
      <c r="AA939" s="221">
        <f>'Sch D. Workings'!AS1940</f>
        <v>0</v>
      </c>
      <c r="AB939" s="82">
        <f>IFERROR(LOOKUP('Sch D. Workings'!AP1940,$C$10:$C$14,$B$10:$B$14),0)</f>
        <v>0</v>
      </c>
      <c r="AC939" s="99">
        <f>COUNTIFS('Sch D. Workings'!AP1940,"&gt;"&amp;$D$14)</f>
        <v>0</v>
      </c>
    </row>
    <row r="940" spans="3:29" x14ac:dyDescent="0.35">
      <c r="C940" s="81" t="str">
        <f>IF('Sch A. Input'!B932="","",'Sch A. Input'!B932)</f>
        <v/>
      </c>
      <c r="D940" s="81" t="str">
        <f>IF('Sch A. Input'!C932="","",'Sch A. Input'!C932)</f>
        <v/>
      </c>
      <c r="E940" s="85"/>
      <c r="F940" s="85"/>
      <c r="G940" s="99">
        <f>'Sch D. Workings'!G1941</f>
        <v>0</v>
      </c>
      <c r="H940" s="310">
        <f>IF(OR('Sch D. Workings'!D934="",G940=0),0,(IF((SUMIFS('Sch A. Input'!H932:CJ932,'Sch A. Input'!$H$14:$CJ$14,"Total",'Sch A. Input'!$H$13:$CJ$13,"&lt;="&amp;$I$7))&gt;'Sch D. Workings'!$D$12,MIN('Sch D. Workings'!J1941,'Sch D. Workings'!$D$12),'Sch D. Workings'!J1941)))</f>
        <v>0</v>
      </c>
      <c r="I940" s="221">
        <f>'Sch D. Workings'!O1941</f>
        <v>0</v>
      </c>
      <c r="J940" s="82">
        <f>IFERROR(LOOKUP('Sch D. Workings'!L1941,$C$10:$C$14,$B$10:$B$14),0)</f>
        <v>0</v>
      </c>
      <c r="K940" s="99">
        <f>COUNTIFS('Sch D. Workings'!L1941,"&gt;"&amp;$D$14)</f>
        <v>0</v>
      </c>
      <c r="L940" s="300"/>
      <c r="M940" s="78">
        <f>'Sch D. Workings'!Q1941</f>
        <v>0</v>
      </c>
      <c r="N940" s="309">
        <f>IF(OR('Sch D. Workings'!D934="",$D$7&lt;=I$7,M940=0),0,(IF(H940='Sch D. Workings'!$D$12,"Exceeded Cap",IF((SUMIFS('Sch A. Input'!H932:CJ932,'Sch A. Input'!$H$14:$CJ$14,"Total",'Sch A. Input'!$H$13:$CJ$13,"&lt;="&amp;$O$7))&gt;'Sch D. Workings'!$D$12,MIN('Sch D. Workings'!T1941,'Sch D. Workings'!$D$12-H940),'Sch D. Workings'!T1941))))</f>
        <v>0</v>
      </c>
      <c r="O940" s="221">
        <f>'Sch D. Workings'!Y1941</f>
        <v>0</v>
      </c>
      <c r="P940" s="82">
        <f>IFERROR(LOOKUP('Sch D. Workings'!V1941,$C$10:$C$14,$B$10:$B$14),0)</f>
        <v>0</v>
      </c>
      <c r="Q940" s="99">
        <f>COUNTIFS('Sch D. Workings'!V1941,"&gt;"&amp;$D$14)</f>
        <v>0</v>
      </c>
      <c r="R940" s="85"/>
      <c r="S940" s="78">
        <f>'Sch D. Workings'!AA1941</f>
        <v>0</v>
      </c>
      <c r="T940" s="309">
        <f>IF(OR('Sch D. Workings'!D934="",$D$7&lt;=O$7,S940=0),0,IF(OR(N940="Exceeded Cap",SUM(H940,N940)='Sch D. Workings'!$D$12),"Exceeded cap",IF((SUMIFS('Sch A. Input'!H932:CJ932,'Sch A. Input'!$H$14:$CJ$14,"Total",'Sch A. Input'!$H$13:$CJ$13,"&lt;="&amp;$U$7))&gt;'Sch D. Workings'!$D$12,MIN('Sch D. Workings'!AD1941,'Sch D. Workings'!$D$12-N940-H940),'Sch D. Workings'!AD1941)))</f>
        <v>0</v>
      </c>
      <c r="U940" s="221">
        <f>'Sch D. Workings'!AI1941</f>
        <v>0</v>
      </c>
      <c r="V940" s="82">
        <f>IFERROR(LOOKUP('Sch D. Workings'!AF1941,$C$10:$C$14,$B$10:$B$14),0)</f>
        <v>0</v>
      </c>
      <c r="W940" s="99">
        <f>COUNTIFS('Sch D. Workings'!AF1941,"&gt;"&amp;$D$14)</f>
        <v>0</v>
      </c>
      <c r="X940" s="85"/>
      <c r="Y940" s="78">
        <f>'Sch D. Workings'!AK1941</f>
        <v>0</v>
      </c>
      <c r="Z940" s="309">
        <f>IF(OR('Sch D. Workings'!D934="",$D$7&lt;=U$7,Y940=0),0,IF(OR(T940="Exceeded Cap",N940="Exceeded Cap",SUM(H940,N940,T940)='Sch D. Workings'!$D$12),"Exceeded Cap",IF((SUMIFS('Sch A. Input'!H932:CJ932,'Sch A. Input'!$H$14:$CJ$14,"Total",'Sch A. Input'!$H$13:$CJ$13,"&lt;="&amp;$AA$7))&gt;'Sch D. Workings'!$D$12,MIN('Sch D. Workings'!AN1941,'Sch D. Workings'!$D$12-N940-T940-H940),'Sch D. Workings'!AN1941)))</f>
        <v>0</v>
      </c>
      <c r="AA940" s="221">
        <f>'Sch D. Workings'!AS1941</f>
        <v>0</v>
      </c>
      <c r="AB940" s="82">
        <f>IFERROR(LOOKUP('Sch D. Workings'!AP1941,$C$10:$C$14,$B$10:$B$14),0)</f>
        <v>0</v>
      </c>
      <c r="AC940" s="99">
        <f>COUNTIFS('Sch D. Workings'!AP1941,"&gt;"&amp;$D$14)</f>
        <v>0</v>
      </c>
    </row>
    <row r="941" spans="3:29" x14ac:dyDescent="0.35">
      <c r="C941" s="81" t="str">
        <f>IF('Sch A. Input'!B933="","",'Sch A. Input'!B933)</f>
        <v/>
      </c>
      <c r="D941" s="81" t="str">
        <f>IF('Sch A. Input'!C933="","",'Sch A. Input'!C933)</f>
        <v/>
      </c>
      <c r="E941" s="85"/>
      <c r="F941" s="85"/>
      <c r="G941" s="99">
        <f>'Sch D. Workings'!G1942</f>
        <v>0</v>
      </c>
      <c r="H941" s="310">
        <f>IF(OR('Sch D. Workings'!D935="",G941=0),0,(IF((SUMIFS('Sch A. Input'!H933:CJ933,'Sch A. Input'!$H$14:$CJ$14,"Total",'Sch A. Input'!$H$13:$CJ$13,"&lt;="&amp;$I$7))&gt;'Sch D. Workings'!$D$12,MIN('Sch D. Workings'!J1942,'Sch D. Workings'!$D$12),'Sch D. Workings'!J1942)))</f>
        <v>0</v>
      </c>
      <c r="I941" s="221">
        <f>'Sch D. Workings'!O1942</f>
        <v>0</v>
      </c>
      <c r="J941" s="82">
        <f>IFERROR(LOOKUP('Sch D. Workings'!L1942,$C$10:$C$14,$B$10:$B$14),0)</f>
        <v>0</v>
      </c>
      <c r="K941" s="99">
        <f>COUNTIFS('Sch D. Workings'!L1942,"&gt;"&amp;$D$14)</f>
        <v>0</v>
      </c>
      <c r="L941" s="300"/>
      <c r="M941" s="78">
        <f>'Sch D. Workings'!Q1942</f>
        <v>0</v>
      </c>
      <c r="N941" s="309">
        <f>IF(OR('Sch D. Workings'!D935="",$D$7&lt;=I$7,M941=0),0,(IF(H941='Sch D. Workings'!$D$12,"Exceeded Cap",IF((SUMIFS('Sch A. Input'!H933:CJ933,'Sch A. Input'!$H$14:$CJ$14,"Total",'Sch A. Input'!$H$13:$CJ$13,"&lt;="&amp;$O$7))&gt;'Sch D. Workings'!$D$12,MIN('Sch D. Workings'!T1942,'Sch D. Workings'!$D$12-H941),'Sch D. Workings'!T1942))))</f>
        <v>0</v>
      </c>
      <c r="O941" s="221">
        <f>'Sch D. Workings'!Y1942</f>
        <v>0</v>
      </c>
      <c r="P941" s="82">
        <f>IFERROR(LOOKUP('Sch D. Workings'!V1942,$C$10:$C$14,$B$10:$B$14),0)</f>
        <v>0</v>
      </c>
      <c r="Q941" s="99">
        <f>COUNTIFS('Sch D. Workings'!V1942,"&gt;"&amp;$D$14)</f>
        <v>0</v>
      </c>
      <c r="R941" s="85"/>
      <c r="S941" s="78">
        <f>'Sch D. Workings'!AA1942</f>
        <v>0</v>
      </c>
      <c r="T941" s="309">
        <f>IF(OR('Sch D. Workings'!D935="",$D$7&lt;=O$7,S941=0),0,IF(OR(N941="Exceeded Cap",SUM(H941,N941)='Sch D. Workings'!$D$12),"Exceeded cap",IF((SUMIFS('Sch A. Input'!H933:CJ933,'Sch A. Input'!$H$14:$CJ$14,"Total",'Sch A. Input'!$H$13:$CJ$13,"&lt;="&amp;$U$7))&gt;'Sch D. Workings'!$D$12,MIN('Sch D. Workings'!AD1942,'Sch D. Workings'!$D$12-N941-H941),'Sch D. Workings'!AD1942)))</f>
        <v>0</v>
      </c>
      <c r="U941" s="221">
        <f>'Sch D. Workings'!AI1942</f>
        <v>0</v>
      </c>
      <c r="V941" s="82">
        <f>IFERROR(LOOKUP('Sch D. Workings'!AF1942,$C$10:$C$14,$B$10:$B$14),0)</f>
        <v>0</v>
      </c>
      <c r="W941" s="99">
        <f>COUNTIFS('Sch D. Workings'!AF1942,"&gt;"&amp;$D$14)</f>
        <v>0</v>
      </c>
      <c r="X941" s="85"/>
      <c r="Y941" s="78">
        <f>'Sch D. Workings'!AK1942</f>
        <v>0</v>
      </c>
      <c r="Z941" s="309">
        <f>IF(OR('Sch D. Workings'!D935="",$D$7&lt;=U$7,Y941=0),0,IF(OR(T941="Exceeded Cap",N941="Exceeded Cap",SUM(H941,N941,T941)='Sch D. Workings'!$D$12),"Exceeded Cap",IF((SUMIFS('Sch A. Input'!H933:CJ933,'Sch A. Input'!$H$14:$CJ$14,"Total",'Sch A. Input'!$H$13:$CJ$13,"&lt;="&amp;$AA$7))&gt;'Sch D. Workings'!$D$12,MIN('Sch D. Workings'!AN1942,'Sch D. Workings'!$D$12-N941-T941-H941),'Sch D. Workings'!AN1942)))</f>
        <v>0</v>
      </c>
      <c r="AA941" s="221">
        <f>'Sch D. Workings'!AS1942</f>
        <v>0</v>
      </c>
      <c r="AB941" s="82">
        <f>IFERROR(LOOKUP('Sch D. Workings'!AP1942,$C$10:$C$14,$B$10:$B$14),0)</f>
        <v>0</v>
      </c>
      <c r="AC941" s="99">
        <f>COUNTIFS('Sch D. Workings'!AP1942,"&gt;"&amp;$D$14)</f>
        <v>0</v>
      </c>
    </row>
    <row r="942" spans="3:29" x14ac:dyDescent="0.35">
      <c r="C942" s="81" t="str">
        <f>IF('Sch A. Input'!B934="","",'Sch A. Input'!B934)</f>
        <v/>
      </c>
      <c r="D942" s="81" t="str">
        <f>IF('Sch A. Input'!C934="","",'Sch A. Input'!C934)</f>
        <v/>
      </c>
      <c r="E942" s="85"/>
      <c r="F942" s="85"/>
      <c r="G942" s="99">
        <f>'Sch D. Workings'!G1943</f>
        <v>0</v>
      </c>
      <c r="H942" s="310">
        <f>IF(OR('Sch D. Workings'!D936="",G942=0),0,(IF((SUMIFS('Sch A. Input'!H934:CJ934,'Sch A. Input'!$H$14:$CJ$14,"Total",'Sch A. Input'!$H$13:$CJ$13,"&lt;="&amp;$I$7))&gt;'Sch D. Workings'!$D$12,MIN('Sch D. Workings'!J1943,'Sch D. Workings'!$D$12),'Sch D. Workings'!J1943)))</f>
        <v>0</v>
      </c>
      <c r="I942" s="221">
        <f>'Sch D. Workings'!O1943</f>
        <v>0</v>
      </c>
      <c r="J942" s="82">
        <f>IFERROR(LOOKUP('Sch D. Workings'!L1943,$C$10:$C$14,$B$10:$B$14),0)</f>
        <v>0</v>
      </c>
      <c r="K942" s="99">
        <f>COUNTIFS('Sch D. Workings'!L1943,"&gt;"&amp;$D$14)</f>
        <v>0</v>
      </c>
      <c r="L942" s="300"/>
      <c r="M942" s="78">
        <f>'Sch D. Workings'!Q1943</f>
        <v>0</v>
      </c>
      <c r="N942" s="309">
        <f>IF(OR('Sch D. Workings'!D936="",$D$7&lt;=I$7,M942=0),0,(IF(H942='Sch D. Workings'!$D$12,"Exceeded Cap",IF((SUMIFS('Sch A. Input'!H934:CJ934,'Sch A. Input'!$H$14:$CJ$14,"Total",'Sch A. Input'!$H$13:$CJ$13,"&lt;="&amp;$O$7))&gt;'Sch D. Workings'!$D$12,MIN('Sch D. Workings'!T1943,'Sch D. Workings'!$D$12-H942),'Sch D. Workings'!T1943))))</f>
        <v>0</v>
      </c>
      <c r="O942" s="221">
        <f>'Sch D. Workings'!Y1943</f>
        <v>0</v>
      </c>
      <c r="P942" s="82">
        <f>IFERROR(LOOKUP('Sch D. Workings'!V1943,$C$10:$C$14,$B$10:$B$14),0)</f>
        <v>0</v>
      </c>
      <c r="Q942" s="99">
        <f>COUNTIFS('Sch D. Workings'!V1943,"&gt;"&amp;$D$14)</f>
        <v>0</v>
      </c>
      <c r="R942" s="85"/>
      <c r="S942" s="78">
        <f>'Sch D. Workings'!AA1943</f>
        <v>0</v>
      </c>
      <c r="T942" s="309">
        <f>IF(OR('Sch D. Workings'!D936="",$D$7&lt;=O$7,S942=0),0,IF(OR(N942="Exceeded Cap",SUM(H942,N942)='Sch D. Workings'!$D$12),"Exceeded cap",IF((SUMIFS('Sch A. Input'!H934:CJ934,'Sch A. Input'!$H$14:$CJ$14,"Total",'Sch A. Input'!$H$13:$CJ$13,"&lt;="&amp;$U$7))&gt;'Sch D. Workings'!$D$12,MIN('Sch D. Workings'!AD1943,'Sch D. Workings'!$D$12-N942-H942),'Sch D. Workings'!AD1943)))</f>
        <v>0</v>
      </c>
      <c r="U942" s="221">
        <f>'Sch D. Workings'!AI1943</f>
        <v>0</v>
      </c>
      <c r="V942" s="82">
        <f>IFERROR(LOOKUP('Sch D. Workings'!AF1943,$C$10:$C$14,$B$10:$B$14),0)</f>
        <v>0</v>
      </c>
      <c r="W942" s="99">
        <f>COUNTIFS('Sch D. Workings'!AF1943,"&gt;"&amp;$D$14)</f>
        <v>0</v>
      </c>
      <c r="X942" s="85"/>
      <c r="Y942" s="78">
        <f>'Sch D. Workings'!AK1943</f>
        <v>0</v>
      </c>
      <c r="Z942" s="309">
        <f>IF(OR('Sch D. Workings'!D936="",$D$7&lt;=U$7,Y942=0),0,IF(OR(T942="Exceeded Cap",N942="Exceeded Cap",SUM(H942,N942,T942)='Sch D. Workings'!$D$12),"Exceeded Cap",IF((SUMIFS('Sch A. Input'!H934:CJ934,'Sch A. Input'!$H$14:$CJ$14,"Total",'Sch A. Input'!$H$13:$CJ$13,"&lt;="&amp;$AA$7))&gt;'Sch D. Workings'!$D$12,MIN('Sch D. Workings'!AN1943,'Sch D. Workings'!$D$12-N942-T942-H942),'Sch D. Workings'!AN1943)))</f>
        <v>0</v>
      </c>
      <c r="AA942" s="221">
        <f>'Sch D. Workings'!AS1943</f>
        <v>0</v>
      </c>
      <c r="AB942" s="82">
        <f>IFERROR(LOOKUP('Sch D. Workings'!AP1943,$C$10:$C$14,$B$10:$B$14),0)</f>
        <v>0</v>
      </c>
      <c r="AC942" s="99">
        <f>COUNTIFS('Sch D. Workings'!AP1943,"&gt;"&amp;$D$14)</f>
        <v>0</v>
      </c>
    </row>
    <row r="943" spans="3:29" x14ac:dyDescent="0.35">
      <c r="C943" s="81" t="str">
        <f>IF('Sch A. Input'!B935="","",'Sch A. Input'!B935)</f>
        <v/>
      </c>
      <c r="D943" s="81" t="str">
        <f>IF('Sch A. Input'!C935="","",'Sch A. Input'!C935)</f>
        <v/>
      </c>
      <c r="E943" s="85"/>
      <c r="F943" s="85"/>
      <c r="G943" s="99">
        <f>'Sch D. Workings'!G1944</f>
        <v>0</v>
      </c>
      <c r="H943" s="310">
        <f>IF(OR('Sch D. Workings'!D937="",G943=0),0,(IF((SUMIFS('Sch A. Input'!H935:CJ935,'Sch A. Input'!$H$14:$CJ$14,"Total",'Sch A. Input'!$H$13:$CJ$13,"&lt;="&amp;$I$7))&gt;'Sch D. Workings'!$D$12,MIN('Sch D. Workings'!J1944,'Sch D. Workings'!$D$12),'Sch D. Workings'!J1944)))</f>
        <v>0</v>
      </c>
      <c r="I943" s="221">
        <f>'Sch D. Workings'!O1944</f>
        <v>0</v>
      </c>
      <c r="J943" s="82">
        <f>IFERROR(LOOKUP('Sch D. Workings'!L1944,$C$10:$C$14,$B$10:$B$14),0)</f>
        <v>0</v>
      </c>
      <c r="K943" s="99">
        <f>COUNTIFS('Sch D. Workings'!L1944,"&gt;"&amp;$D$14)</f>
        <v>0</v>
      </c>
      <c r="L943" s="300"/>
      <c r="M943" s="78">
        <f>'Sch D. Workings'!Q1944</f>
        <v>0</v>
      </c>
      <c r="N943" s="309">
        <f>IF(OR('Sch D. Workings'!D937="",$D$7&lt;=I$7,M943=0),0,(IF(H943='Sch D. Workings'!$D$12,"Exceeded Cap",IF((SUMIFS('Sch A. Input'!H935:CJ935,'Sch A. Input'!$H$14:$CJ$14,"Total",'Sch A. Input'!$H$13:$CJ$13,"&lt;="&amp;$O$7))&gt;'Sch D. Workings'!$D$12,MIN('Sch D. Workings'!T1944,'Sch D. Workings'!$D$12-H943),'Sch D. Workings'!T1944))))</f>
        <v>0</v>
      </c>
      <c r="O943" s="221">
        <f>'Sch D. Workings'!Y1944</f>
        <v>0</v>
      </c>
      <c r="P943" s="82">
        <f>IFERROR(LOOKUP('Sch D. Workings'!V1944,$C$10:$C$14,$B$10:$B$14),0)</f>
        <v>0</v>
      </c>
      <c r="Q943" s="99">
        <f>COUNTIFS('Sch D. Workings'!V1944,"&gt;"&amp;$D$14)</f>
        <v>0</v>
      </c>
      <c r="R943" s="85"/>
      <c r="S943" s="78">
        <f>'Sch D. Workings'!AA1944</f>
        <v>0</v>
      </c>
      <c r="T943" s="309">
        <f>IF(OR('Sch D. Workings'!D937="",$D$7&lt;=O$7,S943=0),0,IF(OR(N943="Exceeded Cap",SUM(H943,N943)='Sch D. Workings'!$D$12),"Exceeded cap",IF((SUMIFS('Sch A. Input'!H935:CJ935,'Sch A. Input'!$H$14:$CJ$14,"Total",'Sch A. Input'!$H$13:$CJ$13,"&lt;="&amp;$U$7))&gt;'Sch D. Workings'!$D$12,MIN('Sch D. Workings'!AD1944,'Sch D. Workings'!$D$12-N943-H943),'Sch D. Workings'!AD1944)))</f>
        <v>0</v>
      </c>
      <c r="U943" s="221">
        <f>'Sch D. Workings'!AI1944</f>
        <v>0</v>
      </c>
      <c r="V943" s="82">
        <f>IFERROR(LOOKUP('Sch D. Workings'!AF1944,$C$10:$C$14,$B$10:$B$14),0)</f>
        <v>0</v>
      </c>
      <c r="W943" s="99">
        <f>COUNTIFS('Sch D. Workings'!AF1944,"&gt;"&amp;$D$14)</f>
        <v>0</v>
      </c>
      <c r="X943" s="85"/>
      <c r="Y943" s="78">
        <f>'Sch D. Workings'!AK1944</f>
        <v>0</v>
      </c>
      <c r="Z943" s="309">
        <f>IF(OR('Sch D. Workings'!D937="",$D$7&lt;=U$7,Y943=0),0,IF(OR(T943="Exceeded Cap",N943="Exceeded Cap",SUM(H943,N943,T943)='Sch D. Workings'!$D$12),"Exceeded Cap",IF((SUMIFS('Sch A. Input'!H935:CJ935,'Sch A. Input'!$H$14:$CJ$14,"Total",'Sch A. Input'!$H$13:$CJ$13,"&lt;="&amp;$AA$7))&gt;'Sch D. Workings'!$D$12,MIN('Sch D. Workings'!AN1944,'Sch D. Workings'!$D$12-N943-T943-H943),'Sch D. Workings'!AN1944)))</f>
        <v>0</v>
      </c>
      <c r="AA943" s="221">
        <f>'Sch D. Workings'!AS1944</f>
        <v>0</v>
      </c>
      <c r="AB943" s="82">
        <f>IFERROR(LOOKUP('Sch D. Workings'!AP1944,$C$10:$C$14,$B$10:$B$14),0)</f>
        <v>0</v>
      </c>
      <c r="AC943" s="99">
        <f>COUNTIFS('Sch D. Workings'!AP1944,"&gt;"&amp;$D$14)</f>
        <v>0</v>
      </c>
    </row>
    <row r="944" spans="3:29" x14ac:dyDescent="0.35">
      <c r="C944" s="81" t="str">
        <f>IF('Sch A. Input'!B936="","",'Sch A. Input'!B936)</f>
        <v/>
      </c>
      <c r="D944" s="81" t="str">
        <f>IF('Sch A. Input'!C936="","",'Sch A. Input'!C936)</f>
        <v/>
      </c>
      <c r="E944" s="85"/>
      <c r="F944" s="85"/>
      <c r="G944" s="99">
        <f>'Sch D. Workings'!G1945</f>
        <v>0</v>
      </c>
      <c r="H944" s="310">
        <f>IF(OR('Sch D. Workings'!D938="",G944=0),0,(IF((SUMIFS('Sch A. Input'!H936:CJ936,'Sch A. Input'!$H$14:$CJ$14,"Total",'Sch A. Input'!$H$13:$CJ$13,"&lt;="&amp;$I$7))&gt;'Sch D. Workings'!$D$12,MIN('Sch D. Workings'!J1945,'Sch D. Workings'!$D$12),'Sch D. Workings'!J1945)))</f>
        <v>0</v>
      </c>
      <c r="I944" s="221">
        <f>'Sch D. Workings'!O1945</f>
        <v>0</v>
      </c>
      <c r="J944" s="82">
        <f>IFERROR(LOOKUP('Sch D. Workings'!L1945,$C$10:$C$14,$B$10:$B$14),0)</f>
        <v>0</v>
      </c>
      <c r="K944" s="99">
        <f>COUNTIFS('Sch D. Workings'!L1945,"&gt;"&amp;$D$14)</f>
        <v>0</v>
      </c>
      <c r="L944" s="300"/>
      <c r="M944" s="78">
        <f>'Sch D. Workings'!Q1945</f>
        <v>0</v>
      </c>
      <c r="N944" s="309">
        <f>IF(OR('Sch D. Workings'!D938="",$D$7&lt;=I$7,M944=0),0,(IF(H944='Sch D. Workings'!$D$12,"Exceeded Cap",IF((SUMIFS('Sch A. Input'!H936:CJ936,'Sch A. Input'!$H$14:$CJ$14,"Total",'Sch A. Input'!$H$13:$CJ$13,"&lt;="&amp;$O$7))&gt;'Sch D. Workings'!$D$12,MIN('Sch D. Workings'!T1945,'Sch D. Workings'!$D$12-H944),'Sch D. Workings'!T1945))))</f>
        <v>0</v>
      </c>
      <c r="O944" s="221">
        <f>'Sch D. Workings'!Y1945</f>
        <v>0</v>
      </c>
      <c r="P944" s="82">
        <f>IFERROR(LOOKUP('Sch D. Workings'!V1945,$C$10:$C$14,$B$10:$B$14),0)</f>
        <v>0</v>
      </c>
      <c r="Q944" s="99">
        <f>COUNTIFS('Sch D. Workings'!V1945,"&gt;"&amp;$D$14)</f>
        <v>0</v>
      </c>
      <c r="R944" s="85"/>
      <c r="S944" s="78">
        <f>'Sch D. Workings'!AA1945</f>
        <v>0</v>
      </c>
      <c r="T944" s="309">
        <f>IF(OR('Sch D. Workings'!D938="",$D$7&lt;=O$7,S944=0),0,IF(OR(N944="Exceeded Cap",SUM(H944,N944)='Sch D. Workings'!$D$12),"Exceeded cap",IF((SUMIFS('Sch A. Input'!H936:CJ936,'Sch A. Input'!$H$14:$CJ$14,"Total",'Sch A. Input'!$H$13:$CJ$13,"&lt;="&amp;$U$7))&gt;'Sch D. Workings'!$D$12,MIN('Sch D. Workings'!AD1945,'Sch D. Workings'!$D$12-N944-H944),'Sch D. Workings'!AD1945)))</f>
        <v>0</v>
      </c>
      <c r="U944" s="221">
        <f>'Sch D. Workings'!AI1945</f>
        <v>0</v>
      </c>
      <c r="V944" s="82">
        <f>IFERROR(LOOKUP('Sch D. Workings'!AF1945,$C$10:$C$14,$B$10:$B$14),0)</f>
        <v>0</v>
      </c>
      <c r="W944" s="99">
        <f>COUNTIFS('Sch D. Workings'!AF1945,"&gt;"&amp;$D$14)</f>
        <v>0</v>
      </c>
      <c r="X944" s="85"/>
      <c r="Y944" s="78">
        <f>'Sch D. Workings'!AK1945</f>
        <v>0</v>
      </c>
      <c r="Z944" s="309">
        <f>IF(OR('Sch D. Workings'!D938="",$D$7&lt;=U$7,Y944=0),0,IF(OR(T944="Exceeded Cap",N944="Exceeded Cap",SUM(H944,N944,T944)='Sch D. Workings'!$D$12),"Exceeded Cap",IF((SUMIFS('Sch A. Input'!H936:CJ936,'Sch A. Input'!$H$14:$CJ$14,"Total",'Sch A. Input'!$H$13:$CJ$13,"&lt;="&amp;$AA$7))&gt;'Sch D. Workings'!$D$12,MIN('Sch D. Workings'!AN1945,'Sch D. Workings'!$D$12-N944-T944-H944),'Sch D. Workings'!AN1945)))</f>
        <v>0</v>
      </c>
      <c r="AA944" s="221">
        <f>'Sch D. Workings'!AS1945</f>
        <v>0</v>
      </c>
      <c r="AB944" s="82">
        <f>IFERROR(LOOKUP('Sch D. Workings'!AP1945,$C$10:$C$14,$B$10:$B$14),0)</f>
        <v>0</v>
      </c>
      <c r="AC944" s="99">
        <f>COUNTIFS('Sch D. Workings'!AP1945,"&gt;"&amp;$D$14)</f>
        <v>0</v>
      </c>
    </row>
    <row r="945" spans="3:29" x14ac:dyDescent="0.35">
      <c r="C945" s="81" t="str">
        <f>IF('Sch A. Input'!B937="","",'Sch A. Input'!B937)</f>
        <v/>
      </c>
      <c r="D945" s="81" t="str">
        <f>IF('Sch A. Input'!C937="","",'Sch A. Input'!C937)</f>
        <v/>
      </c>
      <c r="E945" s="85"/>
      <c r="F945" s="85"/>
      <c r="G945" s="99">
        <f>'Sch D. Workings'!G1946</f>
        <v>0</v>
      </c>
      <c r="H945" s="310">
        <f>IF(OR('Sch D. Workings'!D939="",G945=0),0,(IF((SUMIFS('Sch A. Input'!H937:CJ937,'Sch A. Input'!$H$14:$CJ$14,"Total",'Sch A. Input'!$H$13:$CJ$13,"&lt;="&amp;$I$7))&gt;'Sch D. Workings'!$D$12,MIN('Sch D. Workings'!J1946,'Sch D. Workings'!$D$12),'Sch D. Workings'!J1946)))</f>
        <v>0</v>
      </c>
      <c r="I945" s="221">
        <f>'Sch D. Workings'!O1946</f>
        <v>0</v>
      </c>
      <c r="J945" s="82">
        <f>IFERROR(LOOKUP('Sch D. Workings'!L1946,$C$10:$C$14,$B$10:$B$14),0)</f>
        <v>0</v>
      </c>
      <c r="K945" s="99">
        <f>COUNTIFS('Sch D. Workings'!L1946,"&gt;"&amp;$D$14)</f>
        <v>0</v>
      </c>
      <c r="L945" s="300"/>
      <c r="M945" s="78">
        <f>'Sch D. Workings'!Q1946</f>
        <v>0</v>
      </c>
      <c r="N945" s="309">
        <f>IF(OR('Sch D. Workings'!D939="",$D$7&lt;=I$7,M945=0),0,(IF(H945='Sch D. Workings'!$D$12,"Exceeded Cap",IF((SUMIFS('Sch A. Input'!H937:CJ937,'Sch A. Input'!$H$14:$CJ$14,"Total",'Sch A. Input'!$H$13:$CJ$13,"&lt;="&amp;$O$7))&gt;'Sch D. Workings'!$D$12,MIN('Sch D. Workings'!T1946,'Sch D. Workings'!$D$12-H945),'Sch D. Workings'!T1946))))</f>
        <v>0</v>
      </c>
      <c r="O945" s="221">
        <f>'Sch D. Workings'!Y1946</f>
        <v>0</v>
      </c>
      <c r="P945" s="82">
        <f>IFERROR(LOOKUP('Sch D. Workings'!V1946,$C$10:$C$14,$B$10:$B$14),0)</f>
        <v>0</v>
      </c>
      <c r="Q945" s="99">
        <f>COUNTIFS('Sch D. Workings'!V1946,"&gt;"&amp;$D$14)</f>
        <v>0</v>
      </c>
      <c r="R945" s="85"/>
      <c r="S945" s="78">
        <f>'Sch D. Workings'!AA1946</f>
        <v>0</v>
      </c>
      <c r="T945" s="309">
        <f>IF(OR('Sch D. Workings'!D939="",$D$7&lt;=O$7,S945=0),0,IF(OR(N945="Exceeded Cap",SUM(H945,N945)='Sch D. Workings'!$D$12),"Exceeded cap",IF((SUMIFS('Sch A. Input'!H937:CJ937,'Sch A. Input'!$H$14:$CJ$14,"Total",'Sch A. Input'!$H$13:$CJ$13,"&lt;="&amp;$U$7))&gt;'Sch D. Workings'!$D$12,MIN('Sch D. Workings'!AD1946,'Sch D. Workings'!$D$12-N945-H945),'Sch D. Workings'!AD1946)))</f>
        <v>0</v>
      </c>
      <c r="U945" s="221">
        <f>'Sch D. Workings'!AI1946</f>
        <v>0</v>
      </c>
      <c r="V945" s="82">
        <f>IFERROR(LOOKUP('Sch D. Workings'!AF1946,$C$10:$C$14,$B$10:$B$14),0)</f>
        <v>0</v>
      </c>
      <c r="W945" s="99">
        <f>COUNTIFS('Sch D. Workings'!AF1946,"&gt;"&amp;$D$14)</f>
        <v>0</v>
      </c>
      <c r="X945" s="85"/>
      <c r="Y945" s="78">
        <f>'Sch D. Workings'!AK1946</f>
        <v>0</v>
      </c>
      <c r="Z945" s="309">
        <f>IF(OR('Sch D. Workings'!D939="",$D$7&lt;=U$7,Y945=0),0,IF(OR(T945="Exceeded Cap",N945="Exceeded Cap",SUM(H945,N945,T945)='Sch D. Workings'!$D$12),"Exceeded Cap",IF((SUMIFS('Sch A. Input'!H937:CJ937,'Sch A. Input'!$H$14:$CJ$14,"Total",'Sch A. Input'!$H$13:$CJ$13,"&lt;="&amp;$AA$7))&gt;'Sch D. Workings'!$D$12,MIN('Sch D. Workings'!AN1946,'Sch D. Workings'!$D$12-N945-T945-H945),'Sch D. Workings'!AN1946)))</f>
        <v>0</v>
      </c>
      <c r="AA945" s="221">
        <f>'Sch D. Workings'!AS1946</f>
        <v>0</v>
      </c>
      <c r="AB945" s="82">
        <f>IFERROR(LOOKUP('Sch D. Workings'!AP1946,$C$10:$C$14,$B$10:$B$14),0)</f>
        <v>0</v>
      </c>
      <c r="AC945" s="99">
        <f>COUNTIFS('Sch D. Workings'!AP1946,"&gt;"&amp;$D$14)</f>
        <v>0</v>
      </c>
    </row>
    <row r="946" spans="3:29" x14ac:dyDescent="0.35">
      <c r="C946" s="81" t="str">
        <f>IF('Sch A. Input'!B938="","",'Sch A. Input'!B938)</f>
        <v/>
      </c>
      <c r="D946" s="81" t="str">
        <f>IF('Sch A. Input'!C938="","",'Sch A. Input'!C938)</f>
        <v/>
      </c>
      <c r="E946" s="85"/>
      <c r="F946" s="85"/>
      <c r="G946" s="99">
        <f>'Sch D. Workings'!G1947</f>
        <v>0</v>
      </c>
      <c r="H946" s="310">
        <f>IF(OR('Sch D. Workings'!D940="",G946=0),0,(IF((SUMIFS('Sch A. Input'!H938:CJ938,'Sch A. Input'!$H$14:$CJ$14,"Total",'Sch A. Input'!$H$13:$CJ$13,"&lt;="&amp;$I$7))&gt;'Sch D. Workings'!$D$12,MIN('Sch D. Workings'!J1947,'Sch D. Workings'!$D$12),'Sch D. Workings'!J1947)))</f>
        <v>0</v>
      </c>
      <c r="I946" s="221">
        <f>'Sch D. Workings'!O1947</f>
        <v>0</v>
      </c>
      <c r="J946" s="82">
        <f>IFERROR(LOOKUP('Sch D. Workings'!L1947,$C$10:$C$14,$B$10:$B$14),0)</f>
        <v>0</v>
      </c>
      <c r="K946" s="99">
        <f>COUNTIFS('Sch D. Workings'!L1947,"&gt;"&amp;$D$14)</f>
        <v>0</v>
      </c>
      <c r="L946" s="300"/>
      <c r="M946" s="78">
        <f>'Sch D. Workings'!Q1947</f>
        <v>0</v>
      </c>
      <c r="N946" s="309">
        <f>IF(OR('Sch D. Workings'!D940="",$D$7&lt;=I$7,M946=0),0,(IF(H946='Sch D. Workings'!$D$12,"Exceeded Cap",IF((SUMIFS('Sch A. Input'!H938:CJ938,'Sch A. Input'!$H$14:$CJ$14,"Total",'Sch A. Input'!$H$13:$CJ$13,"&lt;="&amp;$O$7))&gt;'Sch D. Workings'!$D$12,MIN('Sch D. Workings'!T1947,'Sch D. Workings'!$D$12-H946),'Sch D. Workings'!T1947))))</f>
        <v>0</v>
      </c>
      <c r="O946" s="221">
        <f>'Sch D. Workings'!Y1947</f>
        <v>0</v>
      </c>
      <c r="P946" s="82">
        <f>IFERROR(LOOKUP('Sch D. Workings'!V1947,$C$10:$C$14,$B$10:$B$14),0)</f>
        <v>0</v>
      </c>
      <c r="Q946" s="99">
        <f>COUNTIFS('Sch D. Workings'!V1947,"&gt;"&amp;$D$14)</f>
        <v>0</v>
      </c>
      <c r="R946" s="85"/>
      <c r="S946" s="78">
        <f>'Sch D. Workings'!AA1947</f>
        <v>0</v>
      </c>
      <c r="T946" s="309">
        <f>IF(OR('Sch D. Workings'!D940="",$D$7&lt;=O$7,S946=0),0,IF(OR(N946="Exceeded Cap",SUM(H946,N946)='Sch D. Workings'!$D$12),"Exceeded cap",IF((SUMIFS('Sch A. Input'!H938:CJ938,'Sch A. Input'!$H$14:$CJ$14,"Total",'Sch A. Input'!$H$13:$CJ$13,"&lt;="&amp;$U$7))&gt;'Sch D. Workings'!$D$12,MIN('Sch D. Workings'!AD1947,'Sch D. Workings'!$D$12-N946-H946),'Sch D. Workings'!AD1947)))</f>
        <v>0</v>
      </c>
      <c r="U946" s="221">
        <f>'Sch D. Workings'!AI1947</f>
        <v>0</v>
      </c>
      <c r="V946" s="82">
        <f>IFERROR(LOOKUP('Sch D. Workings'!AF1947,$C$10:$C$14,$B$10:$B$14),0)</f>
        <v>0</v>
      </c>
      <c r="W946" s="99">
        <f>COUNTIFS('Sch D. Workings'!AF1947,"&gt;"&amp;$D$14)</f>
        <v>0</v>
      </c>
      <c r="X946" s="85"/>
      <c r="Y946" s="78">
        <f>'Sch D. Workings'!AK1947</f>
        <v>0</v>
      </c>
      <c r="Z946" s="309">
        <f>IF(OR('Sch D. Workings'!D940="",$D$7&lt;=U$7,Y946=0),0,IF(OR(T946="Exceeded Cap",N946="Exceeded Cap",SUM(H946,N946,T946)='Sch D. Workings'!$D$12),"Exceeded Cap",IF((SUMIFS('Sch A. Input'!H938:CJ938,'Sch A. Input'!$H$14:$CJ$14,"Total",'Sch A. Input'!$H$13:$CJ$13,"&lt;="&amp;$AA$7))&gt;'Sch D. Workings'!$D$12,MIN('Sch D. Workings'!AN1947,'Sch D. Workings'!$D$12-N946-T946-H946),'Sch D. Workings'!AN1947)))</f>
        <v>0</v>
      </c>
      <c r="AA946" s="221">
        <f>'Sch D. Workings'!AS1947</f>
        <v>0</v>
      </c>
      <c r="AB946" s="82">
        <f>IFERROR(LOOKUP('Sch D. Workings'!AP1947,$C$10:$C$14,$B$10:$B$14),0)</f>
        <v>0</v>
      </c>
      <c r="AC946" s="99">
        <f>COUNTIFS('Sch D. Workings'!AP1947,"&gt;"&amp;$D$14)</f>
        <v>0</v>
      </c>
    </row>
    <row r="947" spans="3:29" x14ac:dyDescent="0.35">
      <c r="C947" s="81" t="str">
        <f>IF('Sch A. Input'!B939="","",'Sch A. Input'!B939)</f>
        <v/>
      </c>
      <c r="D947" s="81" t="str">
        <f>IF('Sch A. Input'!C939="","",'Sch A. Input'!C939)</f>
        <v/>
      </c>
      <c r="E947" s="85"/>
      <c r="F947" s="85"/>
      <c r="G947" s="99">
        <f>'Sch D. Workings'!G1948</f>
        <v>0</v>
      </c>
      <c r="H947" s="310">
        <f>IF(OR('Sch D. Workings'!D941="",G947=0),0,(IF((SUMIFS('Sch A. Input'!H939:CJ939,'Sch A. Input'!$H$14:$CJ$14,"Total",'Sch A. Input'!$H$13:$CJ$13,"&lt;="&amp;$I$7))&gt;'Sch D. Workings'!$D$12,MIN('Sch D. Workings'!J1948,'Sch D. Workings'!$D$12),'Sch D. Workings'!J1948)))</f>
        <v>0</v>
      </c>
      <c r="I947" s="221">
        <f>'Sch D. Workings'!O1948</f>
        <v>0</v>
      </c>
      <c r="J947" s="82">
        <f>IFERROR(LOOKUP('Sch D. Workings'!L1948,$C$10:$C$14,$B$10:$B$14),0)</f>
        <v>0</v>
      </c>
      <c r="K947" s="99">
        <f>COUNTIFS('Sch D. Workings'!L1948,"&gt;"&amp;$D$14)</f>
        <v>0</v>
      </c>
      <c r="L947" s="300"/>
      <c r="M947" s="78">
        <f>'Sch D. Workings'!Q1948</f>
        <v>0</v>
      </c>
      <c r="N947" s="309">
        <f>IF(OR('Sch D. Workings'!D941="",$D$7&lt;=I$7,M947=0),0,(IF(H947='Sch D. Workings'!$D$12,"Exceeded Cap",IF((SUMIFS('Sch A. Input'!H939:CJ939,'Sch A. Input'!$H$14:$CJ$14,"Total",'Sch A. Input'!$H$13:$CJ$13,"&lt;="&amp;$O$7))&gt;'Sch D. Workings'!$D$12,MIN('Sch D. Workings'!T1948,'Sch D. Workings'!$D$12-H947),'Sch D. Workings'!T1948))))</f>
        <v>0</v>
      </c>
      <c r="O947" s="221">
        <f>'Sch D. Workings'!Y1948</f>
        <v>0</v>
      </c>
      <c r="P947" s="82">
        <f>IFERROR(LOOKUP('Sch D. Workings'!V1948,$C$10:$C$14,$B$10:$B$14),0)</f>
        <v>0</v>
      </c>
      <c r="Q947" s="99">
        <f>COUNTIFS('Sch D. Workings'!V1948,"&gt;"&amp;$D$14)</f>
        <v>0</v>
      </c>
      <c r="R947" s="85"/>
      <c r="S947" s="78">
        <f>'Sch D. Workings'!AA1948</f>
        <v>0</v>
      </c>
      <c r="T947" s="309">
        <f>IF(OR('Sch D. Workings'!D941="",$D$7&lt;=O$7,S947=0),0,IF(OR(N947="Exceeded Cap",SUM(H947,N947)='Sch D. Workings'!$D$12),"Exceeded cap",IF((SUMIFS('Sch A. Input'!H939:CJ939,'Sch A. Input'!$H$14:$CJ$14,"Total",'Sch A. Input'!$H$13:$CJ$13,"&lt;="&amp;$U$7))&gt;'Sch D. Workings'!$D$12,MIN('Sch D. Workings'!AD1948,'Sch D. Workings'!$D$12-N947-H947),'Sch D. Workings'!AD1948)))</f>
        <v>0</v>
      </c>
      <c r="U947" s="221">
        <f>'Sch D. Workings'!AI1948</f>
        <v>0</v>
      </c>
      <c r="V947" s="82">
        <f>IFERROR(LOOKUP('Sch D. Workings'!AF1948,$C$10:$C$14,$B$10:$B$14),0)</f>
        <v>0</v>
      </c>
      <c r="W947" s="99">
        <f>COUNTIFS('Sch D. Workings'!AF1948,"&gt;"&amp;$D$14)</f>
        <v>0</v>
      </c>
      <c r="X947" s="85"/>
      <c r="Y947" s="78">
        <f>'Sch D. Workings'!AK1948</f>
        <v>0</v>
      </c>
      <c r="Z947" s="309">
        <f>IF(OR('Sch D. Workings'!D941="",$D$7&lt;=U$7,Y947=0),0,IF(OR(T947="Exceeded Cap",N947="Exceeded Cap",SUM(H947,N947,T947)='Sch D. Workings'!$D$12),"Exceeded Cap",IF((SUMIFS('Sch A. Input'!H939:CJ939,'Sch A. Input'!$H$14:$CJ$14,"Total",'Sch A. Input'!$H$13:$CJ$13,"&lt;="&amp;$AA$7))&gt;'Sch D. Workings'!$D$12,MIN('Sch D. Workings'!AN1948,'Sch D. Workings'!$D$12-N947-T947-H947),'Sch D. Workings'!AN1948)))</f>
        <v>0</v>
      </c>
      <c r="AA947" s="221">
        <f>'Sch D. Workings'!AS1948</f>
        <v>0</v>
      </c>
      <c r="AB947" s="82">
        <f>IFERROR(LOOKUP('Sch D. Workings'!AP1948,$C$10:$C$14,$B$10:$B$14),0)</f>
        <v>0</v>
      </c>
      <c r="AC947" s="99">
        <f>COUNTIFS('Sch D. Workings'!AP1948,"&gt;"&amp;$D$14)</f>
        <v>0</v>
      </c>
    </row>
    <row r="948" spans="3:29" x14ac:dyDescent="0.35">
      <c r="C948" s="81" t="str">
        <f>IF('Sch A. Input'!B940="","",'Sch A. Input'!B940)</f>
        <v/>
      </c>
      <c r="D948" s="81" t="str">
        <f>IF('Sch A. Input'!C940="","",'Sch A. Input'!C940)</f>
        <v/>
      </c>
      <c r="E948" s="85"/>
      <c r="F948" s="85"/>
      <c r="G948" s="99">
        <f>'Sch D. Workings'!G1949</f>
        <v>0</v>
      </c>
      <c r="H948" s="310">
        <f>IF(OR('Sch D. Workings'!D942="",G948=0),0,(IF((SUMIFS('Sch A. Input'!H940:CJ940,'Sch A. Input'!$H$14:$CJ$14,"Total",'Sch A. Input'!$H$13:$CJ$13,"&lt;="&amp;$I$7))&gt;'Sch D. Workings'!$D$12,MIN('Sch D. Workings'!J1949,'Sch D. Workings'!$D$12),'Sch D. Workings'!J1949)))</f>
        <v>0</v>
      </c>
      <c r="I948" s="221">
        <f>'Sch D. Workings'!O1949</f>
        <v>0</v>
      </c>
      <c r="J948" s="82">
        <f>IFERROR(LOOKUP('Sch D. Workings'!L1949,$C$10:$C$14,$B$10:$B$14),0)</f>
        <v>0</v>
      </c>
      <c r="K948" s="99">
        <f>COUNTIFS('Sch D. Workings'!L1949,"&gt;"&amp;$D$14)</f>
        <v>0</v>
      </c>
      <c r="L948" s="300"/>
      <c r="M948" s="78">
        <f>'Sch D. Workings'!Q1949</f>
        <v>0</v>
      </c>
      <c r="N948" s="309">
        <f>IF(OR('Sch D. Workings'!D942="",$D$7&lt;=I$7,M948=0),0,(IF(H948='Sch D. Workings'!$D$12,"Exceeded Cap",IF((SUMIFS('Sch A. Input'!H940:CJ940,'Sch A. Input'!$H$14:$CJ$14,"Total",'Sch A. Input'!$H$13:$CJ$13,"&lt;="&amp;$O$7))&gt;'Sch D. Workings'!$D$12,MIN('Sch D. Workings'!T1949,'Sch D. Workings'!$D$12-H948),'Sch D. Workings'!T1949))))</f>
        <v>0</v>
      </c>
      <c r="O948" s="221">
        <f>'Sch D. Workings'!Y1949</f>
        <v>0</v>
      </c>
      <c r="P948" s="82">
        <f>IFERROR(LOOKUP('Sch D. Workings'!V1949,$C$10:$C$14,$B$10:$B$14),0)</f>
        <v>0</v>
      </c>
      <c r="Q948" s="99">
        <f>COUNTIFS('Sch D. Workings'!V1949,"&gt;"&amp;$D$14)</f>
        <v>0</v>
      </c>
      <c r="R948" s="85"/>
      <c r="S948" s="78">
        <f>'Sch D. Workings'!AA1949</f>
        <v>0</v>
      </c>
      <c r="T948" s="309">
        <f>IF(OR('Sch D. Workings'!D942="",$D$7&lt;=O$7,S948=0),0,IF(OR(N948="Exceeded Cap",SUM(H948,N948)='Sch D. Workings'!$D$12),"Exceeded cap",IF((SUMIFS('Sch A. Input'!H940:CJ940,'Sch A. Input'!$H$14:$CJ$14,"Total",'Sch A. Input'!$H$13:$CJ$13,"&lt;="&amp;$U$7))&gt;'Sch D. Workings'!$D$12,MIN('Sch D. Workings'!AD1949,'Sch D. Workings'!$D$12-N948-H948),'Sch D. Workings'!AD1949)))</f>
        <v>0</v>
      </c>
      <c r="U948" s="221">
        <f>'Sch D. Workings'!AI1949</f>
        <v>0</v>
      </c>
      <c r="V948" s="82">
        <f>IFERROR(LOOKUP('Sch D. Workings'!AF1949,$C$10:$C$14,$B$10:$B$14),0)</f>
        <v>0</v>
      </c>
      <c r="W948" s="99">
        <f>COUNTIFS('Sch D. Workings'!AF1949,"&gt;"&amp;$D$14)</f>
        <v>0</v>
      </c>
      <c r="X948" s="85"/>
      <c r="Y948" s="78">
        <f>'Sch D. Workings'!AK1949</f>
        <v>0</v>
      </c>
      <c r="Z948" s="309">
        <f>IF(OR('Sch D. Workings'!D942="",$D$7&lt;=U$7,Y948=0),0,IF(OR(T948="Exceeded Cap",N948="Exceeded Cap",SUM(H948,N948,T948)='Sch D. Workings'!$D$12),"Exceeded Cap",IF((SUMIFS('Sch A. Input'!H940:CJ940,'Sch A. Input'!$H$14:$CJ$14,"Total",'Sch A. Input'!$H$13:$CJ$13,"&lt;="&amp;$AA$7))&gt;'Sch D. Workings'!$D$12,MIN('Sch D. Workings'!AN1949,'Sch D. Workings'!$D$12-N948-T948-H948),'Sch D. Workings'!AN1949)))</f>
        <v>0</v>
      </c>
      <c r="AA948" s="221">
        <f>'Sch D. Workings'!AS1949</f>
        <v>0</v>
      </c>
      <c r="AB948" s="82">
        <f>IFERROR(LOOKUP('Sch D. Workings'!AP1949,$C$10:$C$14,$B$10:$B$14),0)</f>
        <v>0</v>
      </c>
      <c r="AC948" s="99">
        <f>COUNTIFS('Sch D. Workings'!AP1949,"&gt;"&amp;$D$14)</f>
        <v>0</v>
      </c>
    </row>
    <row r="949" spans="3:29" x14ac:dyDescent="0.35">
      <c r="C949" s="81" t="str">
        <f>IF('Sch A. Input'!B941="","",'Sch A. Input'!B941)</f>
        <v/>
      </c>
      <c r="D949" s="81" t="str">
        <f>IF('Sch A. Input'!C941="","",'Sch A. Input'!C941)</f>
        <v/>
      </c>
      <c r="E949" s="85"/>
      <c r="F949" s="85"/>
      <c r="G949" s="99">
        <f>'Sch D. Workings'!G1950</f>
        <v>0</v>
      </c>
      <c r="H949" s="310">
        <f>IF(OR('Sch D. Workings'!D943="",G949=0),0,(IF((SUMIFS('Sch A. Input'!H941:CJ941,'Sch A. Input'!$H$14:$CJ$14,"Total",'Sch A. Input'!$H$13:$CJ$13,"&lt;="&amp;$I$7))&gt;'Sch D. Workings'!$D$12,MIN('Sch D. Workings'!J1950,'Sch D. Workings'!$D$12),'Sch D. Workings'!J1950)))</f>
        <v>0</v>
      </c>
      <c r="I949" s="221">
        <f>'Sch D. Workings'!O1950</f>
        <v>0</v>
      </c>
      <c r="J949" s="82">
        <f>IFERROR(LOOKUP('Sch D. Workings'!L1950,$C$10:$C$14,$B$10:$B$14),0)</f>
        <v>0</v>
      </c>
      <c r="K949" s="99">
        <f>COUNTIFS('Sch D. Workings'!L1950,"&gt;"&amp;$D$14)</f>
        <v>0</v>
      </c>
      <c r="L949" s="300"/>
      <c r="M949" s="78">
        <f>'Sch D. Workings'!Q1950</f>
        <v>0</v>
      </c>
      <c r="N949" s="309">
        <f>IF(OR('Sch D. Workings'!D943="",$D$7&lt;=I$7,M949=0),0,(IF(H949='Sch D. Workings'!$D$12,"Exceeded Cap",IF((SUMIFS('Sch A. Input'!H941:CJ941,'Sch A. Input'!$H$14:$CJ$14,"Total",'Sch A. Input'!$H$13:$CJ$13,"&lt;="&amp;$O$7))&gt;'Sch D. Workings'!$D$12,MIN('Sch D. Workings'!T1950,'Sch D. Workings'!$D$12-H949),'Sch D. Workings'!T1950))))</f>
        <v>0</v>
      </c>
      <c r="O949" s="221">
        <f>'Sch D. Workings'!Y1950</f>
        <v>0</v>
      </c>
      <c r="P949" s="82">
        <f>IFERROR(LOOKUP('Sch D. Workings'!V1950,$C$10:$C$14,$B$10:$B$14),0)</f>
        <v>0</v>
      </c>
      <c r="Q949" s="99">
        <f>COUNTIFS('Sch D. Workings'!V1950,"&gt;"&amp;$D$14)</f>
        <v>0</v>
      </c>
      <c r="R949" s="85"/>
      <c r="S949" s="78">
        <f>'Sch D. Workings'!AA1950</f>
        <v>0</v>
      </c>
      <c r="T949" s="309">
        <f>IF(OR('Sch D. Workings'!D943="",$D$7&lt;=O$7,S949=0),0,IF(OR(N949="Exceeded Cap",SUM(H949,N949)='Sch D. Workings'!$D$12),"Exceeded cap",IF((SUMIFS('Sch A. Input'!H941:CJ941,'Sch A. Input'!$H$14:$CJ$14,"Total",'Sch A. Input'!$H$13:$CJ$13,"&lt;="&amp;$U$7))&gt;'Sch D. Workings'!$D$12,MIN('Sch D. Workings'!AD1950,'Sch D. Workings'!$D$12-N949-H949),'Sch D. Workings'!AD1950)))</f>
        <v>0</v>
      </c>
      <c r="U949" s="221">
        <f>'Sch D. Workings'!AI1950</f>
        <v>0</v>
      </c>
      <c r="V949" s="82">
        <f>IFERROR(LOOKUP('Sch D. Workings'!AF1950,$C$10:$C$14,$B$10:$B$14),0)</f>
        <v>0</v>
      </c>
      <c r="W949" s="99">
        <f>COUNTIFS('Sch D. Workings'!AF1950,"&gt;"&amp;$D$14)</f>
        <v>0</v>
      </c>
      <c r="X949" s="85"/>
      <c r="Y949" s="78">
        <f>'Sch D. Workings'!AK1950</f>
        <v>0</v>
      </c>
      <c r="Z949" s="309">
        <f>IF(OR('Sch D. Workings'!D943="",$D$7&lt;=U$7,Y949=0),0,IF(OR(T949="Exceeded Cap",N949="Exceeded Cap",SUM(H949,N949,T949)='Sch D. Workings'!$D$12),"Exceeded Cap",IF((SUMIFS('Sch A. Input'!H941:CJ941,'Sch A. Input'!$H$14:$CJ$14,"Total",'Sch A. Input'!$H$13:$CJ$13,"&lt;="&amp;$AA$7))&gt;'Sch D. Workings'!$D$12,MIN('Sch D. Workings'!AN1950,'Sch D. Workings'!$D$12-N949-T949-H949),'Sch D. Workings'!AN1950)))</f>
        <v>0</v>
      </c>
      <c r="AA949" s="221">
        <f>'Sch D. Workings'!AS1950</f>
        <v>0</v>
      </c>
      <c r="AB949" s="82">
        <f>IFERROR(LOOKUP('Sch D. Workings'!AP1950,$C$10:$C$14,$B$10:$B$14),0)</f>
        <v>0</v>
      </c>
      <c r="AC949" s="99">
        <f>COUNTIFS('Sch D. Workings'!AP1950,"&gt;"&amp;$D$14)</f>
        <v>0</v>
      </c>
    </row>
    <row r="950" spans="3:29" x14ac:dyDescent="0.35">
      <c r="C950" s="81" t="str">
        <f>IF('Sch A. Input'!B942="","",'Sch A. Input'!B942)</f>
        <v/>
      </c>
      <c r="D950" s="81" t="str">
        <f>IF('Sch A. Input'!C942="","",'Sch A. Input'!C942)</f>
        <v/>
      </c>
      <c r="E950" s="85"/>
      <c r="F950" s="85"/>
      <c r="G950" s="99">
        <f>'Sch D. Workings'!G1951</f>
        <v>0</v>
      </c>
      <c r="H950" s="310">
        <f>IF(OR('Sch D. Workings'!D944="",G950=0),0,(IF((SUMIFS('Sch A. Input'!H942:CJ942,'Sch A. Input'!$H$14:$CJ$14,"Total",'Sch A. Input'!$H$13:$CJ$13,"&lt;="&amp;$I$7))&gt;'Sch D. Workings'!$D$12,MIN('Sch D. Workings'!J1951,'Sch D. Workings'!$D$12),'Sch D. Workings'!J1951)))</f>
        <v>0</v>
      </c>
      <c r="I950" s="221">
        <f>'Sch D. Workings'!O1951</f>
        <v>0</v>
      </c>
      <c r="J950" s="82">
        <f>IFERROR(LOOKUP('Sch D. Workings'!L1951,$C$10:$C$14,$B$10:$B$14),0)</f>
        <v>0</v>
      </c>
      <c r="K950" s="99">
        <f>COUNTIFS('Sch D. Workings'!L1951,"&gt;"&amp;$D$14)</f>
        <v>0</v>
      </c>
      <c r="L950" s="300"/>
      <c r="M950" s="78">
        <f>'Sch D. Workings'!Q1951</f>
        <v>0</v>
      </c>
      <c r="N950" s="309">
        <f>IF(OR('Sch D. Workings'!D944="",$D$7&lt;=I$7,M950=0),0,(IF(H950='Sch D. Workings'!$D$12,"Exceeded Cap",IF((SUMIFS('Sch A. Input'!H942:CJ942,'Sch A. Input'!$H$14:$CJ$14,"Total",'Sch A. Input'!$H$13:$CJ$13,"&lt;="&amp;$O$7))&gt;'Sch D. Workings'!$D$12,MIN('Sch D. Workings'!T1951,'Sch D. Workings'!$D$12-H950),'Sch D. Workings'!T1951))))</f>
        <v>0</v>
      </c>
      <c r="O950" s="221">
        <f>'Sch D. Workings'!Y1951</f>
        <v>0</v>
      </c>
      <c r="P950" s="82">
        <f>IFERROR(LOOKUP('Sch D. Workings'!V1951,$C$10:$C$14,$B$10:$B$14),0)</f>
        <v>0</v>
      </c>
      <c r="Q950" s="99">
        <f>COUNTIFS('Sch D. Workings'!V1951,"&gt;"&amp;$D$14)</f>
        <v>0</v>
      </c>
      <c r="R950" s="85"/>
      <c r="S950" s="78">
        <f>'Sch D. Workings'!AA1951</f>
        <v>0</v>
      </c>
      <c r="T950" s="309">
        <f>IF(OR('Sch D. Workings'!D944="",$D$7&lt;=O$7,S950=0),0,IF(OR(N950="Exceeded Cap",SUM(H950,N950)='Sch D. Workings'!$D$12),"Exceeded cap",IF((SUMIFS('Sch A. Input'!H942:CJ942,'Sch A. Input'!$H$14:$CJ$14,"Total",'Sch A. Input'!$H$13:$CJ$13,"&lt;="&amp;$U$7))&gt;'Sch D. Workings'!$D$12,MIN('Sch D. Workings'!AD1951,'Sch D. Workings'!$D$12-N950-H950),'Sch D. Workings'!AD1951)))</f>
        <v>0</v>
      </c>
      <c r="U950" s="221">
        <f>'Sch D. Workings'!AI1951</f>
        <v>0</v>
      </c>
      <c r="V950" s="82">
        <f>IFERROR(LOOKUP('Sch D. Workings'!AF1951,$C$10:$C$14,$B$10:$B$14),0)</f>
        <v>0</v>
      </c>
      <c r="W950" s="99">
        <f>COUNTIFS('Sch D. Workings'!AF1951,"&gt;"&amp;$D$14)</f>
        <v>0</v>
      </c>
      <c r="X950" s="85"/>
      <c r="Y950" s="78">
        <f>'Sch D. Workings'!AK1951</f>
        <v>0</v>
      </c>
      <c r="Z950" s="309">
        <f>IF(OR('Sch D. Workings'!D944="",$D$7&lt;=U$7,Y950=0),0,IF(OR(T950="Exceeded Cap",N950="Exceeded Cap",SUM(H950,N950,T950)='Sch D. Workings'!$D$12),"Exceeded Cap",IF((SUMIFS('Sch A. Input'!H942:CJ942,'Sch A. Input'!$H$14:$CJ$14,"Total",'Sch A. Input'!$H$13:$CJ$13,"&lt;="&amp;$AA$7))&gt;'Sch D. Workings'!$D$12,MIN('Sch D. Workings'!AN1951,'Sch D. Workings'!$D$12-N950-T950-H950),'Sch D. Workings'!AN1951)))</f>
        <v>0</v>
      </c>
      <c r="AA950" s="221">
        <f>'Sch D. Workings'!AS1951</f>
        <v>0</v>
      </c>
      <c r="AB950" s="82">
        <f>IFERROR(LOOKUP('Sch D. Workings'!AP1951,$C$10:$C$14,$B$10:$B$14),0)</f>
        <v>0</v>
      </c>
      <c r="AC950" s="99">
        <f>COUNTIFS('Sch D. Workings'!AP1951,"&gt;"&amp;$D$14)</f>
        <v>0</v>
      </c>
    </row>
    <row r="951" spans="3:29" x14ac:dyDescent="0.35">
      <c r="C951" s="81" t="str">
        <f>IF('Sch A. Input'!B943="","",'Sch A. Input'!B943)</f>
        <v/>
      </c>
      <c r="D951" s="81" t="str">
        <f>IF('Sch A. Input'!C943="","",'Sch A. Input'!C943)</f>
        <v/>
      </c>
      <c r="E951" s="85"/>
      <c r="F951" s="85"/>
      <c r="G951" s="99">
        <f>'Sch D. Workings'!G1952</f>
        <v>0</v>
      </c>
      <c r="H951" s="310">
        <f>IF(OR('Sch D. Workings'!D945="",G951=0),0,(IF((SUMIFS('Sch A. Input'!H943:CJ943,'Sch A. Input'!$H$14:$CJ$14,"Total",'Sch A. Input'!$H$13:$CJ$13,"&lt;="&amp;$I$7))&gt;'Sch D. Workings'!$D$12,MIN('Sch D. Workings'!J1952,'Sch D. Workings'!$D$12),'Sch D. Workings'!J1952)))</f>
        <v>0</v>
      </c>
      <c r="I951" s="221">
        <f>'Sch D. Workings'!O1952</f>
        <v>0</v>
      </c>
      <c r="J951" s="82">
        <f>IFERROR(LOOKUP('Sch D. Workings'!L1952,$C$10:$C$14,$B$10:$B$14),0)</f>
        <v>0</v>
      </c>
      <c r="K951" s="99">
        <f>COUNTIFS('Sch D. Workings'!L1952,"&gt;"&amp;$D$14)</f>
        <v>0</v>
      </c>
      <c r="L951" s="300"/>
      <c r="M951" s="78">
        <f>'Sch D. Workings'!Q1952</f>
        <v>0</v>
      </c>
      <c r="N951" s="309">
        <f>IF(OR('Sch D. Workings'!D945="",$D$7&lt;=I$7,M951=0),0,(IF(H951='Sch D. Workings'!$D$12,"Exceeded Cap",IF((SUMIFS('Sch A. Input'!H943:CJ943,'Sch A. Input'!$H$14:$CJ$14,"Total",'Sch A. Input'!$H$13:$CJ$13,"&lt;="&amp;$O$7))&gt;'Sch D. Workings'!$D$12,MIN('Sch D. Workings'!T1952,'Sch D. Workings'!$D$12-H951),'Sch D. Workings'!T1952))))</f>
        <v>0</v>
      </c>
      <c r="O951" s="221">
        <f>'Sch D. Workings'!Y1952</f>
        <v>0</v>
      </c>
      <c r="P951" s="82">
        <f>IFERROR(LOOKUP('Sch D. Workings'!V1952,$C$10:$C$14,$B$10:$B$14),0)</f>
        <v>0</v>
      </c>
      <c r="Q951" s="99">
        <f>COUNTIFS('Sch D. Workings'!V1952,"&gt;"&amp;$D$14)</f>
        <v>0</v>
      </c>
      <c r="R951" s="85"/>
      <c r="S951" s="78">
        <f>'Sch D. Workings'!AA1952</f>
        <v>0</v>
      </c>
      <c r="T951" s="309">
        <f>IF(OR('Sch D. Workings'!D945="",$D$7&lt;=O$7,S951=0),0,IF(OR(N951="Exceeded Cap",SUM(H951,N951)='Sch D. Workings'!$D$12),"Exceeded cap",IF((SUMIFS('Sch A. Input'!H943:CJ943,'Sch A. Input'!$H$14:$CJ$14,"Total",'Sch A. Input'!$H$13:$CJ$13,"&lt;="&amp;$U$7))&gt;'Sch D. Workings'!$D$12,MIN('Sch D. Workings'!AD1952,'Sch D. Workings'!$D$12-N951-H951),'Sch D. Workings'!AD1952)))</f>
        <v>0</v>
      </c>
      <c r="U951" s="221">
        <f>'Sch D. Workings'!AI1952</f>
        <v>0</v>
      </c>
      <c r="V951" s="82">
        <f>IFERROR(LOOKUP('Sch D. Workings'!AF1952,$C$10:$C$14,$B$10:$B$14),0)</f>
        <v>0</v>
      </c>
      <c r="W951" s="99">
        <f>COUNTIFS('Sch D. Workings'!AF1952,"&gt;"&amp;$D$14)</f>
        <v>0</v>
      </c>
      <c r="X951" s="85"/>
      <c r="Y951" s="78">
        <f>'Sch D. Workings'!AK1952</f>
        <v>0</v>
      </c>
      <c r="Z951" s="309">
        <f>IF(OR('Sch D. Workings'!D945="",$D$7&lt;=U$7,Y951=0),0,IF(OR(T951="Exceeded Cap",N951="Exceeded Cap",SUM(H951,N951,T951)='Sch D. Workings'!$D$12),"Exceeded Cap",IF((SUMIFS('Sch A. Input'!H943:CJ943,'Sch A. Input'!$H$14:$CJ$14,"Total",'Sch A. Input'!$H$13:$CJ$13,"&lt;="&amp;$AA$7))&gt;'Sch D. Workings'!$D$12,MIN('Sch D. Workings'!AN1952,'Sch D. Workings'!$D$12-N951-T951-H951),'Sch D. Workings'!AN1952)))</f>
        <v>0</v>
      </c>
      <c r="AA951" s="221">
        <f>'Sch D. Workings'!AS1952</f>
        <v>0</v>
      </c>
      <c r="AB951" s="82">
        <f>IFERROR(LOOKUP('Sch D. Workings'!AP1952,$C$10:$C$14,$B$10:$B$14),0)</f>
        <v>0</v>
      </c>
      <c r="AC951" s="99">
        <f>COUNTIFS('Sch D. Workings'!AP1952,"&gt;"&amp;$D$14)</f>
        <v>0</v>
      </c>
    </row>
    <row r="952" spans="3:29" x14ac:dyDescent="0.35">
      <c r="C952" s="81" t="str">
        <f>IF('Sch A. Input'!B944="","",'Sch A. Input'!B944)</f>
        <v/>
      </c>
      <c r="D952" s="81" t="str">
        <f>IF('Sch A. Input'!C944="","",'Sch A. Input'!C944)</f>
        <v/>
      </c>
      <c r="E952" s="85"/>
      <c r="F952" s="85"/>
      <c r="G952" s="99">
        <f>'Sch D. Workings'!G1953</f>
        <v>0</v>
      </c>
      <c r="H952" s="310">
        <f>IF(OR('Sch D. Workings'!D946="",G952=0),0,(IF((SUMIFS('Sch A. Input'!H944:CJ944,'Sch A. Input'!$H$14:$CJ$14,"Total",'Sch A. Input'!$H$13:$CJ$13,"&lt;="&amp;$I$7))&gt;'Sch D. Workings'!$D$12,MIN('Sch D. Workings'!J1953,'Sch D. Workings'!$D$12),'Sch D. Workings'!J1953)))</f>
        <v>0</v>
      </c>
      <c r="I952" s="221">
        <f>'Sch D. Workings'!O1953</f>
        <v>0</v>
      </c>
      <c r="J952" s="82">
        <f>IFERROR(LOOKUP('Sch D. Workings'!L1953,$C$10:$C$14,$B$10:$B$14),0)</f>
        <v>0</v>
      </c>
      <c r="K952" s="99">
        <f>COUNTIFS('Sch D. Workings'!L1953,"&gt;"&amp;$D$14)</f>
        <v>0</v>
      </c>
      <c r="L952" s="300"/>
      <c r="M952" s="78">
        <f>'Sch D. Workings'!Q1953</f>
        <v>0</v>
      </c>
      <c r="N952" s="309">
        <f>IF(OR('Sch D. Workings'!D946="",$D$7&lt;=I$7,M952=0),0,(IF(H952='Sch D. Workings'!$D$12,"Exceeded Cap",IF((SUMIFS('Sch A. Input'!H944:CJ944,'Sch A. Input'!$H$14:$CJ$14,"Total",'Sch A. Input'!$H$13:$CJ$13,"&lt;="&amp;$O$7))&gt;'Sch D. Workings'!$D$12,MIN('Sch D. Workings'!T1953,'Sch D. Workings'!$D$12-H952),'Sch D. Workings'!T1953))))</f>
        <v>0</v>
      </c>
      <c r="O952" s="221">
        <f>'Sch D. Workings'!Y1953</f>
        <v>0</v>
      </c>
      <c r="P952" s="82">
        <f>IFERROR(LOOKUP('Sch D. Workings'!V1953,$C$10:$C$14,$B$10:$B$14),0)</f>
        <v>0</v>
      </c>
      <c r="Q952" s="99">
        <f>COUNTIFS('Sch D. Workings'!V1953,"&gt;"&amp;$D$14)</f>
        <v>0</v>
      </c>
      <c r="R952" s="85"/>
      <c r="S952" s="78">
        <f>'Sch D. Workings'!AA1953</f>
        <v>0</v>
      </c>
      <c r="T952" s="309">
        <f>IF(OR('Sch D. Workings'!D946="",$D$7&lt;=O$7,S952=0),0,IF(OR(N952="Exceeded Cap",SUM(H952,N952)='Sch D. Workings'!$D$12),"Exceeded cap",IF((SUMIFS('Sch A. Input'!H944:CJ944,'Sch A. Input'!$H$14:$CJ$14,"Total",'Sch A. Input'!$H$13:$CJ$13,"&lt;="&amp;$U$7))&gt;'Sch D. Workings'!$D$12,MIN('Sch D. Workings'!AD1953,'Sch D. Workings'!$D$12-N952-H952),'Sch D. Workings'!AD1953)))</f>
        <v>0</v>
      </c>
      <c r="U952" s="221">
        <f>'Sch D. Workings'!AI1953</f>
        <v>0</v>
      </c>
      <c r="V952" s="82">
        <f>IFERROR(LOOKUP('Sch D. Workings'!AF1953,$C$10:$C$14,$B$10:$B$14),0)</f>
        <v>0</v>
      </c>
      <c r="W952" s="99">
        <f>COUNTIFS('Sch D. Workings'!AF1953,"&gt;"&amp;$D$14)</f>
        <v>0</v>
      </c>
      <c r="X952" s="85"/>
      <c r="Y952" s="78">
        <f>'Sch D. Workings'!AK1953</f>
        <v>0</v>
      </c>
      <c r="Z952" s="309">
        <f>IF(OR('Sch D. Workings'!D946="",$D$7&lt;=U$7,Y952=0),0,IF(OR(T952="Exceeded Cap",N952="Exceeded Cap",SUM(H952,N952,T952)='Sch D. Workings'!$D$12),"Exceeded Cap",IF((SUMIFS('Sch A. Input'!H944:CJ944,'Sch A. Input'!$H$14:$CJ$14,"Total",'Sch A. Input'!$H$13:$CJ$13,"&lt;="&amp;$AA$7))&gt;'Sch D. Workings'!$D$12,MIN('Sch D. Workings'!AN1953,'Sch D. Workings'!$D$12-N952-T952-H952),'Sch D. Workings'!AN1953)))</f>
        <v>0</v>
      </c>
      <c r="AA952" s="221">
        <f>'Sch D. Workings'!AS1953</f>
        <v>0</v>
      </c>
      <c r="AB952" s="82">
        <f>IFERROR(LOOKUP('Sch D. Workings'!AP1953,$C$10:$C$14,$B$10:$B$14),0)</f>
        <v>0</v>
      </c>
      <c r="AC952" s="99">
        <f>COUNTIFS('Sch D. Workings'!AP1953,"&gt;"&amp;$D$14)</f>
        <v>0</v>
      </c>
    </row>
    <row r="953" spans="3:29" x14ac:dyDescent="0.35">
      <c r="C953" s="81" t="str">
        <f>IF('Sch A. Input'!B945="","",'Sch A. Input'!B945)</f>
        <v/>
      </c>
      <c r="D953" s="81" t="str">
        <f>IF('Sch A. Input'!C945="","",'Sch A. Input'!C945)</f>
        <v/>
      </c>
      <c r="E953" s="85"/>
      <c r="F953" s="85"/>
      <c r="G953" s="99">
        <f>'Sch D. Workings'!G1954</f>
        <v>0</v>
      </c>
      <c r="H953" s="310">
        <f>IF(OR('Sch D. Workings'!D947="",G953=0),0,(IF((SUMIFS('Sch A. Input'!H945:CJ945,'Sch A. Input'!$H$14:$CJ$14,"Total",'Sch A. Input'!$H$13:$CJ$13,"&lt;="&amp;$I$7))&gt;'Sch D. Workings'!$D$12,MIN('Sch D. Workings'!J1954,'Sch D. Workings'!$D$12),'Sch D. Workings'!J1954)))</f>
        <v>0</v>
      </c>
      <c r="I953" s="221">
        <f>'Sch D. Workings'!O1954</f>
        <v>0</v>
      </c>
      <c r="J953" s="82">
        <f>IFERROR(LOOKUP('Sch D. Workings'!L1954,$C$10:$C$14,$B$10:$B$14),0)</f>
        <v>0</v>
      </c>
      <c r="K953" s="99">
        <f>COUNTIFS('Sch D. Workings'!L1954,"&gt;"&amp;$D$14)</f>
        <v>0</v>
      </c>
      <c r="L953" s="300"/>
      <c r="M953" s="78">
        <f>'Sch D. Workings'!Q1954</f>
        <v>0</v>
      </c>
      <c r="N953" s="309">
        <f>IF(OR('Sch D. Workings'!D947="",$D$7&lt;=I$7,M953=0),0,(IF(H953='Sch D. Workings'!$D$12,"Exceeded Cap",IF((SUMIFS('Sch A. Input'!H945:CJ945,'Sch A. Input'!$H$14:$CJ$14,"Total",'Sch A. Input'!$H$13:$CJ$13,"&lt;="&amp;$O$7))&gt;'Sch D. Workings'!$D$12,MIN('Sch D. Workings'!T1954,'Sch D. Workings'!$D$12-H953),'Sch D. Workings'!T1954))))</f>
        <v>0</v>
      </c>
      <c r="O953" s="221">
        <f>'Sch D. Workings'!Y1954</f>
        <v>0</v>
      </c>
      <c r="P953" s="82">
        <f>IFERROR(LOOKUP('Sch D. Workings'!V1954,$C$10:$C$14,$B$10:$B$14),0)</f>
        <v>0</v>
      </c>
      <c r="Q953" s="99">
        <f>COUNTIFS('Sch D. Workings'!V1954,"&gt;"&amp;$D$14)</f>
        <v>0</v>
      </c>
      <c r="R953" s="85"/>
      <c r="S953" s="78">
        <f>'Sch D. Workings'!AA1954</f>
        <v>0</v>
      </c>
      <c r="T953" s="309">
        <f>IF(OR('Sch D. Workings'!D947="",$D$7&lt;=O$7,S953=0),0,IF(OR(N953="Exceeded Cap",SUM(H953,N953)='Sch D. Workings'!$D$12),"Exceeded cap",IF((SUMIFS('Sch A. Input'!H945:CJ945,'Sch A. Input'!$H$14:$CJ$14,"Total",'Sch A. Input'!$H$13:$CJ$13,"&lt;="&amp;$U$7))&gt;'Sch D. Workings'!$D$12,MIN('Sch D. Workings'!AD1954,'Sch D. Workings'!$D$12-N953-H953),'Sch D. Workings'!AD1954)))</f>
        <v>0</v>
      </c>
      <c r="U953" s="221">
        <f>'Sch D. Workings'!AI1954</f>
        <v>0</v>
      </c>
      <c r="V953" s="82">
        <f>IFERROR(LOOKUP('Sch D. Workings'!AF1954,$C$10:$C$14,$B$10:$B$14),0)</f>
        <v>0</v>
      </c>
      <c r="W953" s="99">
        <f>COUNTIFS('Sch D. Workings'!AF1954,"&gt;"&amp;$D$14)</f>
        <v>0</v>
      </c>
      <c r="X953" s="85"/>
      <c r="Y953" s="78">
        <f>'Sch D. Workings'!AK1954</f>
        <v>0</v>
      </c>
      <c r="Z953" s="309">
        <f>IF(OR('Sch D. Workings'!D947="",$D$7&lt;=U$7,Y953=0),0,IF(OR(T953="Exceeded Cap",N953="Exceeded Cap",SUM(H953,N953,T953)='Sch D. Workings'!$D$12),"Exceeded Cap",IF((SUMIFS('Sch A. Input'!H945:CJ945,'Sch A. Input'!$H$14:$CJ$14,"Total",'Sch A. Input'!$H$13:$CJ$13,"&lt;="&amp;$AA$7))&gt;'Sch D. Workings'!$D$12,MIN('Sch D. Workings'!AN1954,'Sch D. Workings'!$D$12-N953-T953-H953),'Sch D. Workings'!AN1954)))</f>
        <v>0</v>
      </c>
      <c r="AA953" s="221">
        <f>'Sch D. Workings'!AS1954</f>
        <v>0</v>
      </c>
      <c r="AB953" s="82">
        <f>IFERROR(LOOKUP('Sch D. Workings'!AP1954,$C$10:$C$14,$B$10:$B$14),0)</f>
        <v>0</v>
      </c>
      <c r="AC953" s="99">
        <f>COUNTIFS('Sch D. Workings'!AP1954,"&gt;"&amp;$D$14)</f>
        <v>0</v>
      </c>
    </row>
    <row r="954" spans="3:29" x14ac:dyDescent="0.35">
      <c r="C954" s="81" t="str">
        <f>IF('Sch A. Input'!B946="","",'Sch A. Input'!B946)</f>
        <v/>
      </c>
      <c r="D954" s="81" t="str">
        <f>IF('Sch A. Input'!C946="","",'Sch A. Input'!C946)</f>
        <v/>
      </c>
      <c r="E954" s="85"/>
      <c r="F954" s="85"/>
      <c r="G954" s="99">
        <f>'Sch D. Workings'!G1955</f>
        <v>0</v>
      </c>
      <c r="H954" s="310">
        <f>IF(OR('Sch D. Workings'!D948="",G954=0),0,(IF((SUMIFS('Sch A. Input'!H946:CJ946,'Sch A. Input'!$H$14:$CJ$14,"Total",'Sch A. Input'!$H$13:$CJ$13,"&lt;="&amp;$I$7))&gt;'Sch D. Workings'!$D$12,MIN('Sch D. Workings'!J1955,'Sch D. Workings'!$D$12),'Sch D. Workings'!J1955)))</f>
        <v>0</v>
      </c>
      <c r="I954" s="221">
        <f>'Sch D. Workings'!O1955</f>
        <v>0</v>
      </c>
      <c r="J954" s="82">
        <f>IFERROR(LOOKUP('Sch D. Workings'!L1955,$C$10:$C$14,$B$10:$B$14),0)</f>
        <v>0</v>
      </c>
      <c r="K954" s="99">
        <f>COUNTIFS('Sch D. Workings'!L1955,"&gt;"&amp;$D$14)</f>
        <v>0</v>
      </c>
      <c r="L954" s="300"/>
      <c r="M954" s="78">
        <f>'Sch D. Workings'!Q1955</f>
        <v>0</v>
      </c>
      <c r="N954" s="309">
        <f>IF(OR('Sch D. Workings'!D948="",$D$7&lt;=I$7,M954=0),0,(IF(H954='Sch D. Workings'!$D$12,"Exceeded Cap",IF((SUMIFS('Sch A. Input'!H946:CJ946,'Sch A. Input'!$H$14:$CJ$14,"Total",'Sch A. Input'!$H$13:$CJ$13,"&lt;="&amp;$O$7))&gt;'Sch D. Workings'!$D$12,MIN('Sch D. Workings'!T1955,'Sch D. Workings'!$D$12-H954),'Sch D. Workings'!T1955))))</f>
        <v>0</v>
      </c>
      <c r="O954" s="221">
        <f>'Sch D. Workings'!Y1955</f>
        <v>0</v>
      </c>
      <c r="P954" s="82">
        <f>IFERROR(LOOKUP('Sch D. Workings'!V1955,$C$10:$C$14,$B$10:$B$14),0)</f>
        <v>0</v>
      </c>
      <c r="Q954" s="99">
        <f>COUNTIFS('Sch D. Workings'!V1955,"&gt;"&amp;$D$14)</f>
        <v>0</v>
      </c>
      <c r="R954" s="85"/>
      <c r="S954" s="78">
        <f>'Sch D. Workings'!AA1955</f>
        <v>0</v>
      </c>
      <c r="T954" s="309">
        <f>IF(OR('Sch D. Workings'!D948="",$D$7&lt;=O$7,S954=0),0,IF(OR(N954="Exceeded Cap",SUM(H954,N954)='Sch D. Workings'!$D$12),"Exceeded cap",IF((SUMIFS('Sch A. Input'!H946:CJ946,'Sch A. Input'!$H$14:$CJ$14,"Total",'Sch A. Input'!$H$13:$CJ$13,"&lt;="&amp;$U$7))&gt;'Sch D. Workings'!$D$12,MIN('Sch D. Workings'!AD1955,'Sch D. Workings'!$D$12-N954-H954),'Sch D. Workings'!AD1955)))</f>
        <v>0</v>
      </c>
      <c r="U954" s="221">
        <f>'Sch D. Workings'!AI1955</f>
        <v>0</v>
      </c>
      <c r="V954" s="82">
        <f>IFERROR(LOOKUP('Sch D. Workings'!AF1955,$C$10:$C$14,$B$10:$B$14),0)</f>
        <v>0</v>
      </c>
      <c r="W954" s="99">
        <f>COUNTIFS('Sch D. Workings'!AF1955,"&gt;"&amp;$D$14)</f>
        <v>0</v>
      </c>
      <c r="X954" s="85"/>
      <c r="Y954" s="78">
        <f>'Sch D. Workings'!AK1955</f>
        <v>0</v>
      </c>
      <c r="Z954" s="309">
        <f>IF(OR('Sch D. Workings'!D948="",$D$7&lt;=U$7,Y954=0),0,IF(OR(T954="Exceeded Cap",N954="Exceeded Cap",SUM(H954,N954,T954)='Sch D. Workings'!$D$12),"Exceeded Cap",IF((SUMIFS('Sch A. Input'!H946:CJ946,'Sch A. Input'!$H$14:$CJ$14,"Total",'Sch A. Input'!$H$13:$CJ$13,"&lt;="&amp;$AA$7))&gt;'Sch D. Workings'!$D$12,MIN('Sch D. Workings'!AN1955,'Sch D. Workings'!$D$12-N954-T954-H954),'Sch D. Workings'!AN1955)))</f>
        <v>0</v>
      </c>
      <c r="AA954" s="221">
        <f>'Sch D. Workings'!AS1955</f>
        <v>0</v>
      </c>
      <c r="AB954" s="82">
        <f>IFERROR(LOOKUP('Sch D. Workings'!AP1955,$C$10:$C$14,$B$10:$B$14),0)</f>
        <v>0</v>
      </c>
      <c r="AC954" s="99">
        <f>COUNTIFS('Sch D. Workings'!AP1955,"&gt;"&amp;$D$14)</f>
        <v>0</v>
      </c>
    </row>
    <row r="955" spans="3:29" x14ac:dyDescent="0.35">
      <c r="C955" s="81" t="str">
        <f>IF('Sch A. Input'!B947="","",'Sch A. Input'!B947)</f>
        <v/>
      </c>
      <c r="D955" s="81" t="str">
        <f>IF('Sch A. Input'!C947="","",'Sch A. Input'!C947)</f>
        <v/>
      </c>
      <c r="E955" s="85"/>
      <c r="F955" s="85"/>
      <c r="G955" s="99">
        <f>'Sch D. Workings'!G1956</f>
        <v>0</v>
      </c>
      <c r="H955" s="310">
        <f>IF(OR('Sch D. Workings'!D949="",G955=0),0,(IF((SUMIFS('Sch A. Input'!H947:CJ947,'Sch A. Input'!$H$14:$CJ$14,"Total",'Sch A. Input'!$H$13:$CJ$13,"&lt;="&amp;$I$7))&gt;'Sch D. Workings'!$D$12,MIN('Sch D. Workings'!J1956,'Sch D. Workings'!$D$12),'Sch D. Workings'!J1956)))</f>
        <v>0</v>
      </c>
      <c r="I955" s="221">
        <f>'Sch D. Workings'!O1956</f>
        <v>0</v>
      </c>
      <c r="J955" s="82">
        <f>IFERROR(LOOKUP('Sch D. Workings'!L1956,$C$10:$C$14,$B$10:$B$14),0)</f>
        <v>0</v>
      </c>
      <c r="K955" s="99">
        <f>COUNTIFS('Sch D. Workings'!L1956,"&gt;"&amp;$D$14)</f>
        <v>0</v>
      </c>
      <c r="L955" s="300"/>
      <c r="M955" s="78">
        <f>'Sch D. Workings'!Q1956</f>
        <v>0</v>
      </c>
      <c r="N955" s="309">
        <f>IF(OR('Sch D. Workings'!D949="",$D$7&lt;=I$7,M955=0),0,(IF(H955='Sch D. Workings'!$D$12,"Exceeded Cap",IF((SUMIFS('Sch A. Input'!H947:CJ947,'Sch A. Input'!$H$14:$CJ$14,"Total",'Sch A. Input'!$H$13:$CJ$13,"&lt;="&amp;$O$7))&gt;'Sch D. Workings'!$D$12,MIN('Sch D. Workings'!T1956,'Sch D. Workings'!$D$12-H955),'Sch D. Workings'!T1956))))</f>
        <v>0</v>
      </c>
      <c r="O955" s="221">
        <f>'Sch D. Workings'!Y1956</f>
        <v>0</v>
      </c>
      <c r="P955" s="82">
        <f>IFERROR(LOOKUP('Sch D. Workings'!V1956,$C$10:$C$14,$B$10:$B$14),0)</f>
        <v>0</v>
      </c>
      <c r="Q955" s="99">
        <f>COUNTIFS('Sch D. Workings'!V1956,"&gt;"&amp;$D$14)</f>
        <v>0</v>
      </c>
      <c r="R955" s="85"/>
      <c r="S955" s="78">
        <f>'Sch D. Workings'!AA1956</f>
        <v>0</v>
      </c>
      <c r="T955" s="309">
        <f>IF(OR('Sch D. Workings'!D949="",$D$7&lt;=O$7,S955=0),0,IF(OR(N955="Exceeded Cap",SUM(H955,N955)='Sch D. Workings'!$D$12),"Exceeded cap",IF((SUMIFS('Sch A. Input'!H947:CJ947,'Sch A. Input'!$H$14:$CJ$14,"Total",'Sch A. Input'!$H$13:$CJ$13,"&lt;="&amp;$U$7))&gt;'Sch D. Workings'!$D$12,MIN('Sch D. Workings'!AD1956,'Sch D. Workings'!$D$12-N955-H955),'Sch D. Workings'!AD1956)))</f>
        <v>0</v>
      </c>
      <c r="U955" s="221">
        <f>'Sch D. Workings'!AI1956</f>
        <v>0</v>
      </c>
      <c r="V955" s="82">
        <f>IFERROR(LOOKUP('Sch D. Workings'!AF1956,$C$10:$C$14,$B$10:$B$14),0)</f>
        <v>0</v>
      </c>
      <c r="W955" s="99">
        <f>COUNTIFS('Sch D. Workings'!AF1956,"&gt;"&amp;$D$14)</f>
        <v>0</v>
      </c>
      <c r="X955" s="85"/>
      <c r="Y955" s="78">
        <f>'Sch D. Workings'!AK1956</f>
        <v>0</v>
      </c>
      <c r="Z955" s="309">
        <f>IF(OR('Sch D. Workings'!D949="",$D$7&lt;=U$7,Y955=0),0,IF(OR(T955="Exceeded Cap",N955="Exceeded Cap",SUM(H955,N955,T955)='Sch D. Workings'!$D$12),"Exceeded Cap",IF((SUMIFS('Sch A. Input'!H947:CJ947,'Sch A. Input'!$H$14:$CJ$14,"Total",'Sch A. Input'!$H$13:$CJ$13,"&lt;="&amp;$AA$7))&gt;'Sch D. Workings'!$D$12,MIN('Sch D. Workings'!AN1956,'Sch D. Workings'!$D$12-N955-T955-H955),'Sch D. Workings'!AN1956)))</f>
        <v>0</v>
      </c>
      <c r="AA955" s="221">
        <f>'Sch D. Workings'!AS1956</f>
        <v>0</v>
      </c>
      <c r="AB955" s="82">
        <f>IFERROR(LOOKUP('Sch D. Workings'!AP1956,$C$10:$C$14,$B$10:$B$14),0)</f>
        <v>0</v>
      </c>
      <c r="AC955" s="99">
        <f>COUNTIFS('Sch D. Workings'!AP1956,"&gt;"&amp;$D$14)</f>
        <v>0</v>
      </c>
    </row>
    <row r="956" spans="3:29" x14ac:dyDescent="0.35">
      <c r="C956" s="81" t="str">
        <f>IF('Sch A. Input'!B948="","",'Sch A. Input'!B948)</f>
        <v/>
      </c>
      <c r="D956" s="81" t="str">
        <f>IF('Sch A. Input'!C948="","",'Sch A. Input'!C948)</f>
        <v/>
      </c>
      <c r="E956" s="85"/>
      <c r="F956" s="85"/>
      <c r="G956" s="99">
        <f>'Sch D. Workings'!G1957</f>
        <v>0</v>
      </c>
      <c r="H956" s="310">
        <f>IF(OR('Sch D. Workings'!D950="",G956=0),0,(IF((SUMIFS('Sch A. Input'!H948:CJ948,'Sch A. Input'!$H$14:$CJ$14,"Total",'Sch A. Input'!$H$13:$CJ$13,"&lt;="&amp;$I$7))&gt;'Sch D. Workings'!$D$12,MIN('Sch D. Workings'!J1957,'Sch D. Workings'!$D$12),'Sch D. Workings'!J1957)))</f>
        <v>0</v>
      </c>
      <c r="I956" s="221">
        <f>'Sch D. Workings'!O1957</f>
        <v>0</v>
      </c>
      <c r="J956" s="82">
        <f>IFERROR(LOOKUP('Sch D. Workings'!L1957,$C$10:$C$14,$B$10:$B$14),0)</f>
        <v>0</v>
      </c>
      <c r="K956" s="99">
        <f>COUNTIFS('Sch D. Workings'!L1957,"&gt;"&amp;$D$14)</f>
        <v>0</v>
      </c>
      <c r="L956" s="300"/>
      <c r="M956" s="78">
        <f>'Sch D. Workings'!Q1957</f>
        <v>0</v>
      </c>
      <c r="N956" s="309">
        <f>IF(OR('Sch D. Workings'!D950="",$D$7&lt;=I$7,M956=0),0,(IF(H956='Sch D. Workings'!$D$12,"Exceeded Cap",IF((SUMIFS('Sch A. Input'!H948:CJ948,'Sch A. Input'!$H$14:$CJ$14,"Total",'Sch A. Input'!$H$13:$CJ$13,"&lt;="&amp;$O$7))&gt;'Sch D. Workings'!$D$12,MIN('Sch D. Workings'!T1957,'Sch D. Workings'!$D$12-H956),'Sch D. Workings'!T1957))))</f>
        <v>0</v>
      </c>
      <c r="O956" s="221">
        <f>'Sch D. Workings'!Y1957</f>
        <v>0</v>
      </c>
      <c r="P956" s="82">
        <f>IFERROR(LOOKUP('Sch D. Workings'!V1957,$C$10:$C$14,$B$10:$B$14),0)</f>
        <v>0</v>
      </c>
      <c r="Q956" s="99">
        <f>COUNTIFS('Sch D. Workings'!V1957,"&gt;"&amp;$D$14)</f>
        <v>0</v>
      </c>
      <c r="R956" s="85"/>
      <c r="S956" s="78">
        <f>'Sch D. Workings'!AA1957</f>
        <v>0</v>
      </c>
      <c r="T956" s="309">
        <f>IF(OR('Sch D. Workings'!D950="",$D$7&lt;=O$7,S956=0),0,IF(OR(N956="Exceeded Cap",SUM(H956,N956)='Sch D. Workings'!$D$12),"Exceeded cap",IF((SUMIFS('Sch A. Input'!H948:CJ948,'Sch A. Input'!$H$14:$CJ$14,"Total",'Sch A. Input'!$H$13:$CJ$13,"&lt;="&amp;$U$7))&gt;'Sch D. Workings'!$D$12,MIN('Sch D. Workings'!AD1957,'Sch D. Workings'!$D$12-N956-H956),'Sch D. Workings'!AD1957)))</f>
        <v>0</v>
      </c>
      <c r="U956" s="221">
        <f>'Sch D. Workings'!AI1957</f>
        <v>0</v>
      </c>
      <c r="V956" s="82">
        <f>IFERROR(LOOKUP('Sch D. Workings'!AF1957,$C$10:$C$14,$B$10:$B$14),0)</f>
        <v>0</v>
      </c>
      <c r="W956" s="99">
        <f>COUNTIFS('Sch D. Workings'!AF1957,"&gt;"&amp;$D$14)</f>
        <v>0</v>
      </c>
      <c r="X956" s="85"/>
      <c r="Y956" s="78">
        <f>'Sch D. Workings'!AK1957</f>
        <v>0</v>
      </c>
      <c r="Z956" s="309">
        <f>IF(OR('Sch D. Workings'!D950="",$D$7&lt;=U$7,Y956=0),0,IF(OR(T956="Exceeded Cap",N956="Exceeded Cap",SUM(H956,N956,T956)='Sch D. Workings'!$D$12),"Exceeded Cap",IF((SUMIFS('Sch A. Input'!H948:CJ948,'Sch A. Input'!$H$14:$CJ$14,"Total",'Sch A. Input'!$H$13:$CJ$13,"&lt;="&amp;$AA$7))&gt;'Sch D. Workings'!$D$12,MIN('Sch D. Workings'!AN1957,'Sch D. Workings'!$D$12-N956-T956-H956),'Sch D. Workings'!AN1957)))</f>
        <v>0</v>
      </c>
      <c r="AA956" s="221">
        <f>'Sch D. Workings'!AS1957</f>
        <v>0</v>
      </c>
      <c r="AB956" s="82">
        <f>IFERROR(LOOKUP('Sch D. Workings'!AP1957,$C$10:$C$14,$B$10:$B$14),0)</f>
        <v>0</v>
      </c>
      <c r="AC956" s="99">
        <f>COUNTIFS('Sch D. Workings'!AP1957,"&gt;"&amp;$D$14)</f>
        <v>0</v>
      </c>
    </row>
    <row r="957" spans="3:29" x14ac:dyDescent="0.35">
      <c r="C957" s="81" t="str">
        <f>IF('Sch A. Input'!B949="","",'Sch A. Input'!B949)</f>
        <v/>
      </c>
      <c r="D957" s="81" t="str">
        <f>IF('Sch A. Input'!C949="","",'Sch A. Input'!C949)</f>
        <v/>
      </c>
      <c r="E957" s="85"/>
      <c r="F957" s="85"/>
      <c r="G957" s="99">
        <f>'Sch D. Workings'!G1958</f>
        <v>0</v>
      </c>
      <c r="H957" s="310">
        <f>IF(OR('Sch D. Workings'!D951="",G957=0),0,(IF((SUMIFS('Sch A. Input'!H949:CJ949,'Sch A. Input'!$H$14:$CJ$14,"Total",'Sch A. Input'!$H$13:$CJ$13,"&lt;="&amp;$I$7))&gt;'Sch D. Workings'!$D$12,MIN('Sch D. Workings'!J1958,'Sch D. Workings'!$D$12),'Sch D. Workings'!J1958)))</f>
        <v>0</v>
      </c>
      <c r="I957" s="221">
        <f>'Sch D. Workings'!O1958</f>
        <v>0</v>
      </c>
      <c r="J957" s="82">
        <f>IFERROR(LOOKUP('Sch D. Workings'!L1958,$C$10:$C$14,$B$10:$B$14),0)</f>
        <v>0</v>
      </c>
      <c r="K957" s="99">
        <f>COUNTIFS('Sch D. Workings'!L1958,"&gt;"&amp;$D$14)</f>
        <v>0</v>
      </c>
      <c r="L957" s="300"/>
      <c r="M957" s="78">
        <f>'Sch D. Workings'!Q1958</f>
        <v>0</v>
      </c>
      <c r="N957" s="309">
        <f>IF(OR('Sch D. Workings'!D951="",$D$7&lt;=I$7,M957=0),0,(IF(H957='Sch D. Workings'!$D$12,"Exceeded Cap",IF((SUMIFS('Sch A. Input'!H949:CJ949,'Sch A. Input'!$H$14:$CJ$14,"Total",'Sch A. Input'!$H$13:$CJ$13,"&lt;="&amp;$O$7))&gt;'Sch D. Workings'!$D$12,MIN('Sch D. Workings'!T1958,'Sch D. Workings'!$D$12-H957),'Sch D. Workings'!T1958))))</f>
        <v>0</v>
      </c>
      <c r="O957" s="221">
        <f>'Sch D. Workings'!Y1958</f>
        <v>0</v>
      </c>
      <c r="P957" s="82">
        <f>IFERROR(LOOKUP('Sch D. Workings'!V1958,$C$10:$C$14,$B$10:$B$14),0)</f>
        <v>0</v>
      </c>
      <c r="Q957" s="99">
        <f>COUNTIFS('Sch D. Workings'!V1958,"&gt;"&amp;$D$14)</f>
        <v>0</v>
      </c>
      <c r="R957" s="85"/>
      <c r="S957" s="78">
        <f>'Sch D. Workings'!AA1958</f>
        <v>0</v>
      </c>
      <c r="T957" s="309">
        <f>IF(OR('Sch D. Workings'!D951="",$D$7&lt;=O$7,S957=0),0,IF(OR(N957="Exceeded Cap",SUM(H957,N957)='Sch D. Workings'!$D$12),"Exceeded cap",IF((SUMIFS('Sch A. Input'!H949:CJ949,'Sch A. Input'!$H$14:$CJ$14,"Total",'Sch A. Input'!$H$13:$CJ$13,"&lt;="&amp;$U$7))&gt;'Sch D. Workings'!$D$12,MIN('Sch D. Workings'!AD1958,'Sch D. Workings'!$D$12-N957-H957),'Sch D. Workings'!AD1958)))</f>
        <v>0</v>
      </c>
      <c r="U957" s="221">
        <f>'Sch D. Workings'!AI1958</f>
        <v>0</v>
      </c>
      <c r="V957" s="82">
        <f>IFERROR(LOOKUP('Sch D. Workings'!AF1958,$C$10:$C$14,$B$10:$B$14),0)</f>
        <v>0</v>
      </c>
      <c r="W957" s="99">
        <f>COUNTIFS('Sch D. Workings'!AF1958,"&gt;"&amp;$D$14)</f>
        <v>0</v>
      </c>
      <c r="X957" s="85"/>
      <c r="Y957" s="78">
        <f>'Sch D. Workings'!AK1958</f>
        <v>0</v>
      </c>
      <c r="Z957" s="309">
        <f>IF(OR('Sch D. Workings'!D951="",$D$7&lt;=U$7,Y957=0),0,IF(OR(T957="Exceeded Cap",N957="Exceeded Cap",SUM(H957,N957,T957)='Sch D. Workings'!$D$12),"Exceeded Cap",IF((SUMIFS('Sch A. Input'!H949:CJ949,'Sch A. Input'!$H$14:$CJ$14,"Total",'Sch A. Input'!$H$13:$CJ$13,"&lt;="&amp;$AA$7))&gt;'Sch D. Workings'!$D$12,MIN('Sch D. Workings'!AN1958,'Sch D. Workings'!$D$12-N957-T957-H957),'Sch D. Workings'!AN1958)))</f>
        <v>0</v>
      </c>
      <c r="AA957" s="221">
        <f>'Sch D. Workings'!AS1958</f>
        <v>0</v>
      </c>
      <c r="AB957" s="82">
        <f>IFERROR(LOOKUP('Sch D. Workings'!AP1958,$C$10:$C$14,$B$10:$B$14),0)</f>
        <v>0</v>
      </c>
      <c r="AC957" s="99">
        <f>COUNTIFS('Sch D. Workings'!AP1958,"&gt;"&amp;$D$14)</f>
        <v>0</v>
      </c>
    </row>
    <row r="958" spans="3:29" x14ac:dyDescent="0.35">
      <c r="C958" s="81" t="str">
        <f>IF('Sch A. Input'!B950="","",'Sch A. Input'!B950)</f>
        <v/>
      </c>
      <c r="D958" s="81" t="str">
        <f>IF('Sch A. Input'!C950="","",'Sch A. Input'!C950)</f>
        <v/>
      </c>
      <c r="E958" s="85"/>
      <c r="F958" s="85"/>
      <c r="G958" s="99">
        <f>'Sch D. Workings'!G1959</f>
        <v>0</v>
      </c>
      <c r="H958" s="310">
        <f>IF(OR('Sch D. Workings'!D952="",G958=0),0,(IF((SUMIFS('Sch A. Input'!H950:CJ950,'Sch A. Input'!$H$14:$CJ$14,"Total",'Sch A. Input'!$H$13:$CJ$13,"&lt;="&amp;$I$7))&gt;'Sch D. Workings'!$D$12,MIN('Sch D. Workings'!J1959,'Sch D. Workings'!$D$12),'Sch D. Workings'!J1959)))</f>
        <v>0</v>
      </c>
      <c r="I958" s="221">
        <f>'Sch D. Workings'!O1959</f>
        <v>0</v>
      </c>
      <c r="J958" s="82">
        <f>IFERROR(LOOKUP('Sch D. Workings'!L1959,$C$10:$C$14,$B$10:$B$14),0)</f>
        <v>0</v>
      </c>
      <c r="K958" s="99">
        <f>COUNTIFS('Sch D. Workings'!L1959,"&gt;"&amp;$D$14)</f>
        <v>0</v>
      </c>
      <c r="L958" s="300"/>
      <c r="M958" s="78">
        <f>'Sch D. Workings'!Q1959</f>
        <v>0</v>
      </c>
      <c r="N958" s="309">
        <f>IF(OR('Sch D. Workings'!D952="",$D$7&lt;=I$7,M958=0),0,(IF(H958='Sch D. Workings'!$D$12,"Exceeded Cap",IF((SUMIFS('Sch A. Input'!H950:CJ950,'Sch A. Input'!$H$14:$CJ$14,"Total",'Sch A. Input'!$H$13:$CJ$13,"&lt;="&amp;$O$7))&gt;'Sch D. Workings'!$D$12,MIN('Sch D. Workings'!T1959,'Sch D. Workings'!$D$12-H958),'Sch D. Workings'!T1959))))</f>
        <v>0</v>
      </c>
      <c r="O958" s="221">
        <f>'Sch D. Workings'!Y1959</f>
        <v>0</v>
      </c>
      <c r="P958" s="82">
        <f>IFERROR(LOOKUP('Sch D. Workings'!V1959,$C$10:$C$14,$B$10:$B$14),0)</f>
        <v>0</v>
      </c>
      <c r="Q958" s="99">
        <f>COUNTIFS('Sch D. Workings'!V1959,"&gt;"&amp;$D$14)</f>
        <v>0</v>
      </c>
      <c r="R958" s="85"/>
      <c r="S958" s="78">
        <f>'Sch D. Workings'!AA1959</f>
        <v>0</v>
      </c>
      <c r="T958" s="309">
        <f>IF(OR('Sch D. Workings'!D952="",$D$7&lt;=O$7,S958=0),0,IF(OR(N958="Exceeded Cap",SUM(H958,N958)='Sch D. Workings'!$D$12),"Exceeded cap",IF((SUMIFS('Sch A. Input'!H950:CJ950,'Sch A. Input'!$H$14:$CJ$14,"Total",'Sch A. Input'!$H$13:$CJ$13,"&lt;="&amp;$U$7))&gt;'Sch D. Workings'!$D$12,MIN('Sch D. Workings'!AD1959,'Sch D. Workings'!$D$12-N958-H958),'Sch D. Workings'!AD1959)))</f>
        <v>0</v>
      </c>
      <c r="U958" s="221">
        <f>'Sch D. Workings'!AI1959</f>
        <v>0</v>
      </c>
      <c r="V958" s="82">
        <f>IFERROR(LOOKUP('Sch D. Workings'!AF1959,$C$10:$C$14,$B$10:$B$14),0)</f>
        <v>0</v>
      </c>
      <c r="W958" s="99">
        <f>COUNTIFS('Sch D. Workings'!AF1959,"&gt;"&amp;$D$14)</f>
        <v>0</v>
      </c>
      <c r="X958" s="85"/>
      <c r="Y958" s="78">
        <f>'Sch D. Workings'!AK1959</f>
        <v>0</v>
      </c>
      <c r="Z958" s="309">
        <f>IF(OR('Sch D. Workings'!D952="",$D$7&lt;=U$7,Y958=0),0,IF(OR(T958="Exceeded Cap",N958="Exceeded Cap",SUM(H958,N958,T958)='Sch D. Workings'!$D$12),"Exceeded Cap",IF((SUMIFS('Sch A. Input'!H950:CJ950,'Sch A. Input'!$H$14:$CJ$14,"Total",'Sch A. Input'!$H$13:$CJ$13,"&lt;="&amp;$AA$7))&gt;'Sch D. Workings'!$D$12,MIN('Sch D. Workings'!AN1959,'Sch D. Workings'!$D$12-N958-T958-H958),'Sch D. Workings'!AN1959)))</f>
        <v>0</v>
      </c>
      <c r="AA958" s="221">
        <f>'Sch D. Workings'!AS1959</f>
        <v>0</v>
      </c>
      <c r="AB958" s="82">
        <f>IFERROR(LOOKUP('Sch D. Workings'!AP1959,$C$10:$C$14,$B$10:$B$14),0)</f>
        <v>0</v>
      </c>
      <c r="AC958" s="99">
        <f>COUNTIFS('Sch D. Workings'!AP1959,"&gt;"&amp;$D$14)</f>
        <v>0</v>
      </c>
    </row>
    <row r="959" spans="3:29" x14ac:dyDescent="0.35">
      <c r="C959" s="81" t="str">
        <f>IF('Sch A. Input'!B951="","",'Sch A. Input'!B951)</f>
        <v/>
      </c>
      <c r="D959" s="81" t="str">
        <f>IF('Sch A. Input'!C951="","",'Sch A. Input'!C951)</f>
        <v/>
      </c>
      <c r="E959" s="85"/>
      <c r="F959" s="85"/>
      <c r="G959" s="99">
        <f>'Sch D. Workings'!G1960</f>
        <v>0</v>
      </c>
      <c r="H959" s="310">
        <f>IF(OR('Sch D. Workings'!D953="",G959=0),0,(IF((SUMIFS('Sch A. Input'!H951:CJ951,'Sch A. Input'!$H$14:$CJ$14,"Total",'Sch A. Input'!$H$13:$CJ$13,"&lt;="&amp;$I$7))&gt;'Sch D. Workings'!$D$12,MIN('Sch D. Workings'!J1960,'Sch D. Workings'!$D$12),'Sch D. Workings'!J1960)))</f>
        <v>0</v>
      </c>
      <c r="I959" s="221">
        <f>'Sch D. Workings'!O1960</f>
        <v>0</v>
      </c>
      <c r="J959" s="82">
        <f>IFERROR(LOOKUP('Sch D. Workings'!L1960,$C$10:$C$14,$B$10:$B$14),0)</f>
        <v>0</v>
      </c>
      <c r="K959" s="99">
        <f>COUNTIFS('Sch D. Workings'!L1960,"&gt;"&amp;$D$14)</f>
        <v>0</v>
      </c>
      <c r="L959" s="300"/>
      <c r="M959" s="78">
        <f>'Sch D. Workings'!Q1960</f>
        <v>0</v>
      </c>
      <c r="N959" s="309">
        <f>IF(OR('Sch D. Workings'!D953="",$D$7&lt;=I$7,M959=0),0,(IF(H959='Sch D. Workings'!$D$12,"Exceeded Cap",IF((SUMIFS('Sch A. Input'!H951:CJ951,'Sch A. Input'!$H$14:$CJ$14,"Total",'Sch A. Input'!$H$13:$CJ$13,"&lt;="&amp;$O$7))&gt;'Sch D. Workings'!$D$12,MIN('Sch D. Workings'!T1960,'Sch D. Workings'!$D$12-H959),'Sch D. Workings'!T1960))))</f>
        <v>0</v>
      </c>
      <c r="O959" s="221">
        <f>'Sch D. Workings'!Y1960</f>
        <v>0</v>
      </c>
      <c r="P959" s="82">
        <f>IFERROR(LOOKUP('Sch D. Workings'!V1960,$C$10:$C$14,$B$10:$B$14),0)</f>
        <v>0</v>
      </c>
      <c r="Q959" s="99">
        <f>COUNTIFS('Sch D. Workings'!V1960,"&gt;"&amp;$D$14)</f>
        <v>0</v>
      </c>
      <c r="R959" s="85"/>
      <c r="S959" s="78">
        <f>'Sch D. Workings'!AA1960</f>
        <v>0</v>
      </c>
      <c r="T959" s="309">
        <f>IF(OR('Sch D. Workings'!D953="",$D$7&lt;=O$7,S959=0),0,IF(OR(N959="Exceeded Cap",SUM(H959,N959)='Sch D. Workings'!$D$12),"Exceeded cap",IF((SUMIFS('Sch A. Input'!H951:CJ951,'Sch A. Input'!$H$14:$CJ$14,"Total",'Sch A. Input'!$H$13:$CJ$13,"&lt;="&amp;$U$7))&gt;'Sch D. Workings'!$D$12,MIN('Sch D. Workings'!AD1960,'Sch D. Workings'!$D$12-N959-H959),'Sch D. Workings'!AD1960)))</f>
        <v>0</v>
      </c>
      <c r="U959" s="221">
        <f>'Sch D. Workings'!AI1960</f>
        <v>0</v>
      </c>
      <c r="V959" s="82">
        <f>IFERROR(LOOKUP('Sch D. Workings'!AF1960,$C$10:$C$14,$B$10:$B$14),0)</f>
        <v>0</v>
      </c>
      <c r="W959" s="99">
        <f>COUNTIFS('Sch D. Workings'!AF1960,"&gt;"&amp;$D$14)</f>
        <v>0</v>
      </c>
      <c r="X959" s="85"/>
      <c r="Y959" s="78">
        <f>'Sch D. Workings'!AK1960</f>
        <v>0</v>
      </c>
      <c r="Z959" s="309">
        <f>IF(OR('Sch D. Workings'!D953="",$D$7&lt;=U$7,Y959=0),0,IF(OR(T959="Exceeded Cap",N959="Exceeded Cap",SUM(H959,N959,T959)='Sch D. Workings'!$D$12),"Exceeded Cap",IF((SUMIFS('Sch A. Input'!H951:CJ951,'Sch A. Input'!$H$14:$CJ$14,"Total",'Sch A. Input'!$H$13:$CJ$13,"&lt;="&amp;$AA$7))&gt;'Sch D. Workings'!$D$12,MIN('Sch D. Workings'!AN1960,'Sch D. Workings'!$D$12-N959-T959-H959),'Sch D. Workings'!AN1960)))</f>
        <v>0</v>
      </c>
      <c r="AA959" s="221">
        <f>'Sch D. Workings'!AS1960</f>
        <v>0</v>
      </c>
      <c r="AB959" s="82">
        <f>IFERROR(LOOKUP('Sch D. Workings'!AP1960,$C$10:$C$14,$B$10:$B$14),0)</f>
        <v>0</v>
      </c>
      <c r="AC959" s="99">
        <f>COUNTIFS('Sch D. Workings'!AP1960,"&gt;"&amp;$D$14)</f>
        <v>0</v>
      </c>
    </row>
    <row r="960" spans="3:29" x14ac:dyDescent="0.35">
      <c r="C960" s="81" t="str">
        <f>IF('Sch A. Input'!B952="","",'Sch A. Input'!B952)</f>
        <v/>
      </c>
      <c r="D960" s="81" t="str">
        <f>IF('Sch A. Input'!C952="","",'Sch A. Input'!C952)</f>
        <v/>
      </c>
      <c r="E960" s="85"/>
      <c r="F960" s="85"/>
      <c r="G960" s="99">
        <f>'Sch D. Workings'!G1961</f>
        <v>0</v>
      </c>
      <c r="H960" s="310">
        <f>IF(OR('Sch D. Workings'!D954="",G960=0),0,(IF((SUMIFS('Sch A. Input'!H952:CJ952,'Sch A. Input'!$H$14:$CJ$14,"Total",'Sch A. Input'!$H$13:$CJ$13,"&lt;="&amp;$I$7))&gt;'Sch D. Workings'!$D$12,MIN('Sch D. Workings'!J1961,'Sch D. Workings'!$D$12),'Sch D. Workings'!J1961)))</f>
        <v>0</v>
      </c>
      <c r="I960" s="221">
        <f>'Sch D. Workings'!O1961</f>
        <v>0</v>
      </c>
      <c r="J960" s="82">
        <f>IFERROR(LOOKUP('Sch D. Workings'!L1961,$C$10:$C$14,$B$10:$B$14),0)</f>
        <v>0</v>
      </c>
      <c r="K960" s="99">
        <f>COUNTIFS('Sch D. Workings'!L1961,"&gt;"&amp;$D$14)</f>
        <v>0</v>
      </c>
      <c r="L960" s="300"/>
      <c r="M960" s="78">
        <f>'Sch D. Workings'!Q1961</f>
        <v>0</v>
      </c>
      <c r="N960" s="309">
        <f>IF(OR('Sch D. Workings'!D954="",$D$7&lt;=I$7,M960=0),0,(IF(H960='Sch D. Workings'!$D$12,"Exceeded Cap",IF((SUMIFS('Sch A. Input'!H952:CJ952,'Sch A. Input'!$H$14:$CJ$14,"Total",'Sch A. Input'!$H$13:$CJ$13,"&lt;="&amp;$O$7))&gt;'Sch D. Workings'!$D$12,MIN('Sch D. Workings'!T1961,'Sch D. Workings'!$D$12-H960),'Sch D. Workings'!T1961))))</f>
        <v>0</v>
      </c>
      <c r="O960" s="221">
        <f>'Sch D. Workings'!Y1961</f>
        <v>0</v>
      </c>
      <c r="P960" s="82">
        <f>IFERROR(LOOKUP('Sch D. Workings'!V1961,$C$10:$C$14,$B$10:$B$14),0)</f>
        <v>0</v>
      </c>
      <c r="Q960" s="99">
        <f>COUNTIFS('Sch D. Workings'!V1961,"&gt;"&amp;$D$14)</f>
        <v>0</v>
      </c>
      <c r="R960" s="85"/>
      <c r="S960" s="78">
        <f>'Sch D. Workings'!AA1961</f>
        <v>0</v>
      </c>
      <c r="T960" s="309">
        <f>IF(OR('Sch D. Workings'!D954="",$D$7&lt;=O$7,S960=0),0,IF(OR(N960="Exceeded Cap",SUM(H960,N960)='Sch D. Workings'!$D$12),"Exceeded cap",IF((SUMIFS('Sch A. Input'!H952:CJ952,'Sch A. Input'!$H$14:$CJ$14,"Total",'Sch A. Input'!$H$13:$CJ$13,"&lt;="&amp;$U$7))&gt;'Sch D. Workings'!$D$12,MIN('Sch D. Workings'!AD1961,'Sch D. Workings'!$D$12-N960-H960),'Sch D. Workings'!AD1961)))</f>
        <v>0</v>
      </c>
      <c r="U960" s="221">
        <f>'Sch D. Workings'!AI1961</f>
        <v>0</v>
      </c>
      <c r="V960" s="82">
        <f>IFERROR(LOOKUP('Sch D. Workings'!AF1961,$C$10:$C$14,$B$10:$B$14),0)</f>
        <v>0</v>
      </c>
      <c r="W960" s="99">
        <f>COUNTIFS('Sch D. Workings'!AF1961,"&gt;"&amp;$D$14)</f>
        <v>0</v>
      </c>
      <c r="X960" s="85"/>
      <c r="Y960" s="78">
        <f>'Sch D. Workings'!AK1961</f>
        <v>0</v>
      </c>
      <c r="Z960" s="309">
        <f>IF(OR('Sch D. Workings'!D954="",$D$7&lt;=U$7,Y960=0),0,IF(OR(T960="Exceeded Cap",N960="Exceeded Cap",SUM(H960,N960,T960)='Sch D. Workings'!$D$12),"Exceeded Cap",IF((SUMIFS('Sch A. Input'!H952:CJ952,'Sch A. Input'!$H$14:$CJ$14,"Total",'Sch A. Input'!$H$13:$CJ$13,"&lt;="&amp;$AA$7))&gt;'Sch D. Workings'!$D$12,MIN('Sch D. Workings'!AN1961,'Sch D. Workings'!$D$12-N960-T960-H960),'Sch D. Workings'!AN1961)))</f>
        <v>0</v>
      </c>
      <c r="AA960" s="221">
        <f>'Sch D. Workings'!AS1961</f>
        <v>0</v>
      </c>
      <c r="AB960" s="82">
        <f>IFERROR(LOOKUP('Sch D. Workings'!AP1961,$C$10:$C$14,$B$10:$B$14),0)</f>
        <v>0</v>
      </c>
      <c r="AC960" s="99">
        <f>COUNTIFS('Sch D. Workings'!AP1961,"&gt;"&amp;$D$14)</f>
        <v>0</v>
      </c>
    </row>
    <row r="961" spans="3:29" x14ac:dyDescent="0.35">
      <c r="C961" s="81" t="str">
        <f>IF('Sch A. Input'!B953="","",'Sch A. Input'!B953)</f>
        <v/>
      </c>
      <c r="D961" s="81" t="str">
        <f>IF('Sch A. Input'!C953="","",'Sch A. Input'!C953)</f>
        <v/>
      </c>
      <c r="E961" s="85"/>
      <c r="F961" s="85"/>
      <c r="G961" s="99">
        <f>'Sch D. Workings'!G1962</f>
        <v>0</v>
      </c>
      <c r="H961" s="310">
        <f>IF(OR('Sch D. Workings'!D955="",G961=0),0,(IF((SUMIFS('Sch A. Input'!H953:CJ953,'Sch A. Input'!$H$14:$CJ$14,"Total",'Sch A. Input'!$H$13:$CJ$13,"&lt;="&amp;$I$7))&gt;'Sch D. Workings'!$D$12,MIN('Sch D. Workings'!J1962,'Sch D. Workings'!$D$12),'Sch D. Workings'!J1962)))</f>
        <v>0</v>
      </c>
      <c r="I961" s="221">
        <f>'Sch D. Workings'!O1962</f>
        <v>0</v>
      </c>
      <c r="J961" s="82">
        <f>IFERROR(LOOKUP('Sch D. Workings'!L1962,$C$10:$C$14,$B$10:$B$14),0)</f>
        <v>0</v>
      </c>
      <c r="K961" s="99">
        <f>COUNTIFS('Sch D. Workings'!L1962,"&gt;"&amp;$D$14)</f>
        <v>0</v>
      </c>
      <c r="L961" s="300"/>
      <c r="M961" s="78">
        <f>'Sch D. Workings'!Q1962</f>
        <v>0</v>
      </c>
      <c r="N961" s="309">
        <f>IF(OR('Sch D. Workings'!D955="",$D$7&lt;=I$7,M961=0),0,(IF(H961='Sch D. Workings'!$D$12,"Exceeded Cap",IF((SUMIFS('Sch A. Input'!H953:CJ953,'Sch A. Input'!$H$14:$CJ$14,"Total",'Sch A. Input'!$H$13:$CJ$13,"&lt;="&amp;$O$7))&gt;'Sch D. Workings'!$D$12,MIN('Sch D. Workings'!T1962,'Sch D. Workings'!$D$12-H961),'Sch D. Workings'!T1962))))</f>
        <v>0</v>
      </c>
      <c r="O961" s="221">
        <f>'Sch D. Workings'!Y1962</f>
        <v>0</v>
      </c>
      <c r="P961" s="82">
        <f>IFERROR(LOOKUP('Sch D. Workings'!V1962,$C$10:$C$14,$B$10:$B$14),0)</f>
        <v>0</v>
      </c>
      <c r="Q961" s="99">
        <f>COUNTIFS('Sch D. Workings'!V1962,"&gt;"&amp;$D$14)</f>
        <v>0</v>
      </c>
      <c r="R961" s="85"/>
      <c r="S961" s="78">
        <f>'Sch D. Workings'!AA1962</f>
        <v>0</v>
      </c>
      <c r="T961" s="309">
        <f>IF(OR('Sch D. Workings'!D955="",$D$7&lt;=O$7,S961=0),0,IF(OR(N961="Exceeded Cap",SUM(H961,N961)='Sch D. Workings'!$D$12),"Exceeded cap",IF((SUMIFS('Sch A. Input'!H953:CJ953,'Sch A. Input'!$H$14:$CJ$14,"Total",'Sch A. Input'!$H$13:$CJ$13,"&lt;="&amp;$U$7))&gt;'Sch D. Workings'!$D$12,MIN('Sch D. Workings'!AD1962,'Sch D. Workings'!$D$12-N961-H961),'Sch D. Workings'!AD1962)))</f>
        <v>0</v>
      </c>
      <c r="U961" s="221">
        <f>'Sch D. Workings'!AI1962</f>
        <v>0</v>
      </c>
      <c r="V961" s="82">
        <f>IFERROR(LOOKUP('Sch D. Workings'!AF1962,$C$10:$C$14,$B$10:$B$14),0)</f>
        <v>0</v>
      </c>
      <c r="W961" s="99">
        <f>COUNTIFS('Sch D. Workings'!AF1962,"&gt;"&amp;$D$14)</f>
        <v>0</v>
      </c>
      <c r="X961" s="85"/>
      <c r="Y961" s="78">
        <f>'Sch D. Workings'!AK1962</f>
        <v>0</v>
      </c>
      <c r="Z961" s="309">
        <f>IF(OR('Sch D. Workings'!D955="",$D$7&lt;=U$7,Y961=0),0,IF(OR(T961="Exceeded Cap",N961="Exceeded Cap",SUM(H961,N961,T961)='Sch D. Workings'!$D$12),"Exceeded Cap",IF((SUMIFS('Sch A. Input'!H953:CJ953,'Sch A. Input'!$H$14:$CJ$14,"Total",'Sch A. Input'!$H$13:$CJ$13,"&lt;="&amp;$AA$7))&gt;'Sch D. Workings'!$D$12,MIN('Sch D. Workings'!AN1962,'Sch D. Workings'!$D$12-N961-T961-H961),'Sch D. Workings'!AN1962)))</f>
        <v>0</v>
      </c>
      <c r="AA961" s="221">
        <f>'Sch D. Workings'!AS1962</f>
        <v>0</v>
      </c>
      <c r="AB961" s="82">
        <f>IFERROR(LOOKUP('Sch D. Workings'!AP1962,$C$10:$C$14,$B$10:$B$14),0)</f>
        <v>0</v>
      </c>
      <c r="AC961" s="99">
        <f>COUNTIFS('Sch D. Workings'!AP1962,"&gt;"&amp;$D$14)</f>
        <v>0</v>
      </c>
    </row>
    <row r="962" spans="3:29" x14ac:dyDescent="0.35">
      <c r="C962" s="81" t="str">
        <f>IF('Sch A. Input'!B954="","",'Sch A. Input'!B954)</f>
        <v/>
      </c>
      <c r="D962" s="81" t="str">
        <f>IF('Sch A. Input'!C954="","",'Sch A. Input'!C954)</f>
        <v/>
      </c>
      <c r="E962" s="85"/>
      <c r="F962" s="85"/>
      <c r="G962" s="99">
        <f>'Sch D. Workings'!G1963</f>
        <v>0</v>
      </c>
      <c r="H962" s="310">
        <f>IF(OR('Sch D. Workings'!D956="",G962=0),0,(IF((SUMIFS('Sch A. Input'!H954:CJ954,'Sch A. Input'!$H$14:$CJ$14,"Total",'Sch A. Input'!$H$13:$CJ$13,"&lt;="&amp;$I$7))&gt;'Sch D. Workings'!$D$12,MIN('Sch D. Workings'!J1963,'Sch D. Workings'!$D$12),'Sch D. Workings'!J1963)))</f>
        <v>0</v>
      </c>
      <c r="I962" s="221">
        <f>'Sch D. Workings'!O1963</f>
        <v>0</v>
      </c>
      <c r="J962" s="82">
        <f>IFERROR(LOOKUP('Sch D. Workings'!L1963,$C$10:$C$14,$B$10:$B$14),0)</f>
        <v>0</v>
      </c>
      <c r="K962" s="99">
        <f>COUNTIFS('Sch D. Workings'!L1963,"&gt;"&amp;$D$14)</f>
        <v>0</v>
      </c>
      <c r="L962" s="300"/>
      <c r="M962" s="78">
        <f>'Sch D. Workings'!Q1963</f>
        <v>0</v>
      </c>
      <c r="N962" s="309">
        <f>IF(OR('Sch D. Workings'!D956="",$D$7&lt;=I$7,M962=0),0,(IF(H962='Sch D. Workings'!$D$12,"Exceeded Cap",IF((SUMIFS('Sch A. Input'!H954:CJ954,'Sch A. Input'!$H$14:$CJ$14,"Total",'Sch A. Input'!$H$13:$CJ$13,"&lt;="&amp;$O$7))&gt;'Sch D. Workings'!$D$12,MIN('Sch D. Workings'!T1963,'Sch D. Workings'!$D$12-H962),'Sch D. Workings'!T1963))))</f>
        <v>0</v>
      </c>
      <c r="O962" s="221">
        <f>'Sch D. Workings'!Y1963</f>
        <v>0</v>
      </c>
      <c r="P962" s="82">
        <f>IFERROR(LOOKUP('Sch D. Workings'!V1963,$C$10:$C$14,$B$10:$B$14),0)</f>
        <v>0</v>
      </c>
      <c r="Q962" s="99">
        <f>COUNTIFS('Sch D. Workings'!V1963,"&gt;"&amp;$D$14)</f>
        <v>0</v>
      </c>
      <c r="R962" s="85"/>
      <c r="S962" s="78">
        <f>'Sch D. Workings'!AA1963</f>
        <v>0</v>
      </c>
      <c r="T962" s="309">
        <f>IF(OR('Sch D. Workings'!D956="",$D$7&lt;=O$7,S962=0),0,IF(OR(N962="Exceeded Cap",SUM(H962,N962)='Sch D. Workings'!$D$12),"Exceeded cap",IF((SUMIFS('Sch A. Input'!H954:CJ954,'Sch A. Input'!$H$14:$CJ$14,"Total",'Sch A. Input'!$H$13:$CJ$13,"&lt;="&amp;$U$7))&gt;'Sch D. Workings'!$D$12,MIN('Sch D. Workings'!AD1963,'Sch D. Workings'!$D$12-N962-H962),'Sch D. Workings'!AD1963)))</f>
        <v>0</v>
      </c>
      <c r="U962" s="221">
        <f>'Sch D. Workings'!AI1963</f>
        <v>0</v>
      </c>
      <c r="V962" s="82">
        <f>IFERROR(LOOKUP('Sch D. Workings'!AF1963,$C$10:$C$14,$B$10:$B$14),0)</f>
        <v>0</v>
      </c>
      <c r="W962" s="99">
        <f>COUNTIFS('Sch D. Workings'!AF1963,"&gt;"&amp;$D$14)</f>
        <v>0</v>
      </c>
      <c r="X962" s="85"/>
      <c r="Y962" s="78">
        <f>'Sch D. Workings'!AK1963</f>
        <v>0</v>
      </c>
      <c r="Z962" s="309">
        <f>IF(OR('Sch D. Workings'!D956="",$D$7&lt;=U$7,Y962=0),0,IF(OR(T962="Exceeded Cap",N962="Exceeded Cap",SUM(H962,N962,T962)='Sch D. Workings'!$D$12),"Exceeded Cap",IF((SUMIFS('Sch A. Input'!H954:CJ954,'Sch A. Input'!$H$14:$CJ$14,"Total",'Sch A. Input'!$H$13:$CJ$13,"&lt;="&amp;$AA$7))&gt;'Sch D. Workings'!$D$12,MIN('Sch D. Workings'!AN1963,'Sch D. Workings'!$D$12-N962-T962-H962),'Sch D. Workings'!AN1963)))</f>
        <v>0</v>
      </c>
      <c r="AA962" s="221">
        <f>'Sch D. Workings'!AS1963</f>
        <v>0</v>
      </c>
      <c r="AB962" s="82">
        <f>IFERROR(LOOKUP('Sch D. Workings'!AP1963,$C$10:$C$14,$B$10:$B$14),0)</f>
        <v>0</v>
      </c>
      <c r="AC962" s="99">
        <f>COUNTIFS('Sch D. Workings'!AP1963,"&gt;"&amp;$D$14)</f>
        <v>0</v>
      </c>
    </row>
    <row r="963" spans="3:29" x14ac:dyDescent="0.35">
      <c r="C963" s="81" t="str">
        <f>IF('Sch A. Input'!B955="","",'Sch A. Input'!B955)</f>
        <v/>
      </c>
      <c r="D963" s="81" t="str">
        <f>IF('Sch A. Input'!C955="","",'Sch A. Input'!C955)</f>
        <v/>
      </c>
      <c r="E963" s="85"/>
      <c r="F963" s="85"/>
      <c r="G963" s="99">
        <f>'Sch D. Workings'!G1964</f>
        <v>0</v>
      </c>
      <c r="H963" s="310">
        <f>IF(OR('Sch D. Workings'!D957="",G963=0),0,(IF((SUMIFS('Sch A. Input'!H955:CJ955,'Sch A. Input'!$H$14:$CJ$14,"Total",'Sch A. Input'!$H$13:$CJ$13,"&lt;="&amp;$I$7))&gt;'Sch D. Workings'!$D$12,MIN('Sch D. Workings'!J1964,'Sch D. Workings'!$D$12),'Sch D. Workings'!J1964)))</f>
        <v>0</v>
      </c>
      <c r="I963" s="221">
        <f>'Sch D. Workings'!O1964</f>
        <v>0</v>
      </c>
      <c r="J963" s="82">
        <f>IFERROR(LOOKUP('Sch D. Workings'!L1964,$C$10:$C$14,$B$10:$B$14),0)</f>
        <v>0</v>
      </c>
      <c r="K963" s="99">
        <f>COUNTIFS('Sch D. Workings'!L1964,"&gt;"&amp;$D$14)</f>
        <v>0</v>
      </c>
      <c r="L963" s="300"/>
      <c r="M963" s="78">
        <f>'Sch D. Workings'!Q1964</f>
        <v>0</v>
      </c>
      <c r="N963" s="309">
        <f>IF(OR('Sch D. Workings'!D957="",$D$7&lt;=I$7,M963=0),0,(IF(H963='Sch D. Workings'!$D$12,"Exceeded Cap",IF((SUMIFS('Sch A. Input'!H955:CJ955,'Sch A. Input'!$H$14:$CJ$14,"Total",'Sch A. Input'!$H$13:$CJ$13,"&lt;="&amp;$O$7))&gt;'Sch D. Workings'!$D$12,MIN('Sch D. Workings'!T1964,'Sch D. Workings'!$D$12-H963),'Sch D. Workings'!T1964))))</f>
        <v>0</v>
      </c>
      <c r="O963" s="221">
        <f>'Sch D. Workings'!Y1964</f>
        <v>0</v>
      </c>
      <c r="P963" s="82">
        <f>IFERROR(LOOKUP('Sch D. Workings'!V1964,$C$10:$C$14,$B$10:$B$14),0)</f>
        <v>0</v>
      </c>
      <c r="Q963" s="99">
        <f>COUNTIFS('Sch D. Workings'!V1964,"&gt;"&amp;$D$14)</f>
        <v>0</v>
      </c>
      <c r="R963" s="85"/>
      <c r="S963" s="78">
        <f>'Sch D. Workings'!AA1964</f>
        <v>0</v>
      </c>
      <c r="T963" s="309">
        <f>IF(OR('Sch D. Workings'!D957="",$D$7&lt;=O$7,S963=0),0,IF(OR(N963="Exceeded Cap",SUM(H963,N963)='Sch D. Workings'!$D$12),"Exceeded cap",IF((SUMIFS('Sch A. Input'!H955:CJ955,'Sch A. Input'!$H$14:$CJ$14,"Total",'Sch A. Input'!$H$13:$CJ$13,"&lt;="&amp;$U$7))&gt;'Sch D. Workings'!$D$12,MIN('Sch D. Workings'!AD1964,'Sch D. Workings'!$D$12-N963-H963),'Sch D. Workings'!AD1964)))</f>
        <v>0</v>
      </c>
      <c r="U963" s="221">
        <f>'Sch D. Workings'!AI1964</f>
        <v>0</v>
      </c>
      <c r="V963" s="82">
        <f>IFERROR(LOOKUP('Sch D. Workings'!AF1964,$C$10:$C$14,$B$10:$B$14),0)</f>
        <v>0</v>
      </c>
      <c r="W963" s="99">
        <f>COUNTIFS('Sch D. Workings'!AF1964,"&gt;"&amp;$D$14)</f>
        <v>0</v>
      </c>
      <c r="X963" s="85"/>
      <c r="Y963" s="78">
        <f>'Sch D. Workings'!AK1964</f>
        <v>0</v>
      </c>
      <c r="Z963" s="309">
        <f>IF(OR('Sch D. Workings'!D957="",$D$7&lt;=U$7,Y963=0),0,IF(OR(T963="Exceeded Cap",N963="Exceeded Cap",SUM(H963,N963,T963)='Sch D. Workings'!$D$12),"Exceeded Cap",IF((SUMIFS('Sch A. Input'!H955:CJ955,'Sch A. Input'!$H$14:$CJ$14,"Total",'Sch A. Input'!$H$13:$CJ$13,"&lt;="&amp;$AA$7))&gt;'Sch D. Workings'!$D$12,MIN('Sch D. Workings'!AN1964,'Sch D. Workings'!$D$12-N963-T963-H963),'Sch D. Workings'!AN1964)))</f>
        <v>0</v>
      </c>
      <c r="AA963" s="221">
        <f>'Sch D. Workings'!AS1964</f>
        <v>0</v>
      </c>
      <c r="AB963" s="82">
        <f>IFERROR(LOOKUP('Sch D. Workings'!AP1964,$C$10:$C$14,$B$10:$B$14),0)</f>
        <v>0</v>
      </c>
      <c r="AC963" s="99">
        <f>COUNTIFS('Sch D. Workings'!AP1964,"&gt;"&amp;$D$14)</f>
        <v>0</v>
      </c>
    </row>
    <row r="964" spans="3:29" x14ac:dyDescent="0.35">
      <c r="C964" s="81" t="str">
        <f>IF('Sch A. Input'!B956="","",'Sch A. Input'!B956)</f>
        <v/>
      </c>
      <c r="D964" s="81" t="str">
        <f>IF('Sch A. Input'!C956="","",'Sch A. Input'!C956)</f>
        <v/>
      </c>
      <c r="E964" s="85"/>
      <c r="F964" s="85"/>
      <c r="G964" s="99">
        <f>'Sch D. Workings'!G1965</f>
        <v>0</v>
      </c>
      <c r="H964" s="310">
        <f>IF(OR('Sch D. Workings'!D958="",G964=0),0,(IF((SUMIFS('Sch A. Input'!H956:CJ956,'Sch A. Input'!$H$14:$CJ$14,"Total",'Sch A. Input'!$H$13:$CJ$13,"&lt;="&amp;$I$7))&gt;'Sch D. Workings'!$D$12,MIN('Sch D. Workings'!J1965,'Sch D. Workings'!$D$12),'Sch D. Workings'!J1965)))</f>
        <v>0</v>
      </c>
      <c r="I964" s="221">
        <f>'Sch D. Workings'!O1965</f>
        <v>0</v>
      </c>
      <c r="J964" s="82">
        <f>IFERROR(LOOKUP('Sch D. Workings'!L1965,$C$10:$C$14,$B$10:$B$14),0)</f>
        <v>0</v>
      </c>
      <c r="K964" s="99">
        <f>COUNTIFS('Sch D. Workings'!L1965,"&gt;"&amp;$D$14)</f>
        <v>0</v>
      </c>
      <c r="L964" s="300"/>
      <c r="M964" s="78">
        <f>'Sch D. Workings'!Q1965</f>
        <v>0</v>
      </c>
      <c r="N964" s="309">
        <f>IF(OR('Sch D. Workings'!D958="",$D$7&lt;=I$7,M964=0),0,(IF(H964='Sch D. Workings'!$D$12,"Exceeded Cap",IF((SUMIFS('Sch A. Input'!H956:CJ956,'Sch A. Input'!$H$14:$CJ$14,"Total",'Sch A. Input'!$H$13:$CJ$13,"&lt;="&amp;$O$7))&gt;'Sch D. Workings'!$D$12,MIN('Sch D. Workings'!T1965,'Sch D. Workings'!$D$12-H964),'Sch D. Workings'!T1965))))</f>
        <v>0</v>
      </c>
      <c r="O964" s="221">
        <f>'Sch D. Workings'!Y1965</f>
        <v>0</v>
      </c>
      <c r="P964" s="82">
        <f>IFERROR(LOOKUP('Sch D. Workings'!V1965,$C$10:$C$14,$B$10:$B$14),0)</f>
        <v>0</v>
      </c>
      <c r="Q964" s="99">
        <f>COUNTIFS('Sch D. Workings'!V1965,"&gt;"&amp;$D$14)</f>
        <v>0</v>
      </c>
      <c r="R964" s="85"/>
      <c r="S964" s="78">
        <f>'Sch D. Workings'!AA1965</f>
        <v>0</v>
      </c>
      <c r="T964" s="309">
        <f>IF(OR('Sch D. Workings'!D958="",$D$7&lt;=O$7,S964=0),0,IF(OR(N964="Exceeded Cap",SUM(H964,N964)='Sch D. Workings'!$D$12),"Exceeded cap",IF((SUMIFS('Sch A. Input'!H956:CJ956,'Sch A. Input'!$H$14:$CJ$14,"Total",'Sch A. Input'!$H$13:$CJ$13,"&lt;="&amp;$U$7))&gt;'Sch D. Workings'!$D$12,MIN('Sch D. Workings'!AD1965,'Sch D. Workings'!$D$12-N964-H964),'Sch D. Workings'!AD1965)))</f>
        <v>0</v>
      </c>
      <c r="U964" s="221">
        <f>'Sch D. Workings'!AI1965</f>
        <v>0</v>
      </c>
      <c r="V964" s="82">
        <f>IFERROR(LOOKUP('Sch D. Workings'!AF1965,$C$10:$C$14,$B$10:$B$14),0)</f>
        <v>0</v>
      </c>
      <c r="W964" s="99">
        <f>COUNTIFS('Sch D. Workings'!AF1965,"&gt;"&amp;$D$14)</f>
        <v>0</v>
      </c>
      <c r="X964" s="85"/>
      <c r="Y964" s="78">
        <f>'Sch D. Workings'!AK1965</f>
        <v>0</v>
      </c>
      <c r="Z964" s="309">
        <f>IF(OR('Sch D. Workings'!D958="",$D$7&lt;=U$7,Y964=0),0,IF(OR(T964="Exceeded Cap",N964="Exceeded Cap",SUM(H964,N964,T964)='Sch D. Workings'!$D$12),"Exceeded Cap",IF((SUMIFS('Sch A. Input'!H956:CJ956,'Sch A. Input'!$H$14:$CJ$14,"Total",'Sch A. Input'!$H$13:$CJ$13,"&lt;="&amp;$AA$7))&gt;'Sch D. Workings'!$D$12,MIN('Sch D. Workings'!AN1965,'Sch D. Workings'!$D$12-N964-T964-H964),'Sch D. Workings'!AN1965)))</f>
        <v>0</v>
      </c>
      <c r="AA964" s="221">
        <f>'Sch D. Workings'!AS1965</f>
        <v>0</v>
      </c>
      <c r="AB964" s="82">
        <f>IFERROR(LOOKUP('Sch D. Workings'!AP1965,$C$10:$C$14,$B$10:$B$14),0)</f>
        <v>0</v>
      </c>
      <c r="AC964" s="99">
        <f>COUNTIFS('Sch D. Workings'!AP1965,"&gt;"&amp;$D$14)</f>
        <v>0</v>
      </c>
    </row>
    <row r="965" spans="3:29" x14ac:dyDescent="0.35">
      <c r="C965" s="81" t="str">
        <f>IF('Sch A. Input'!B957="","",'Sch A. Input'!B957)</f>
        <v/>
      </c>
      <c r="D965" s="81" t="str">
        <f>IF('Sch A. Input'!C957="","",'Sch A. Input'!C957)</f>
        <v/>
      </c>
      <c r="E965" s="85"/>
      <c r="F965" s="85"/>
      <c r="G965" s="99">
        <f>'Sch D. Workings'!G1966</f>
        <v>0</v>
      </c>
      <c r="H965" s="310">
        <f>IF(OR('Sch D. Workings'!D959="",G965=0),0,(IF((SUMIFS('Sch A. Input'!H957:CJ957,'Sch A. Input'!$H$14:$CJ$14,"Total",'Sch A. Input'!$H$13:$CJ$13,"&lt;="&amp;$I$7))&gt;'Sch D. Workings'!$D$12,MIN('Sch D. Workings'!J1966,'Sch D. Workings'!$D$12),'Sch D. Workings'!J1966)))</f>
        <v>0</v>
      </c>
      <c r="I965" s="221">
        <f>'Sch D. Workings'!O1966</f>
        <v>0</v>
      </c>
      <c r="J965" s="82">
        <f>IFERROR(LOOKUP('Sch D. Workings'!L1966,$C$10:$C$14,$B$10:$B$14),0)</f>
        <v>0</v>
      </c>
      <c r="K965" s="99">
        <f>COUNTIFS('Sch D. Workings'!L1966,"&gt;"&amp;$D$14)</f>
        <v>0</v>
      </c>
      <c r="L965" s="300"/>
      <c r="M965" s="78">
        <f>'Sch D. Workings'!Q1966</f>
        <v>0</v>
      </c>
      <c r="N965" s="309">
        <f>IF(OR('Sch D. Workings'!D959="",$D$7&lt;=I$7,M965=0),0,(IF(H965='Sch D. Workings'!$D$12,"Exceeded Cap",IF((SUMIFS('Sch A. Input'!H957:CJ957,'Sch A. Input'!$H$14:$CJ$14,"Total",'Sch A. Input'!$H$13:$CJ$13,"&lt;="&amp;$O$7))&gt;'Sch D. Workings'!$D$12,MIN('Sch D. Workings'!T1966,'Sch D. Workings'!$D$12-H965),'Sch D. Workings'!T1966))))</f>
        <v>0</v>
      </c>
      <c r="O965" s="221">
        <f>'Sch D. Workings'!Y1966</f>
        <v>0</v>
      </c>
      <c r="P965" s="82">
        <f>IFERROR(LOOKUP('Sch D. Workings'!V1966,$C$10:$C$14,$B$10:$B$14),0)</f>
        <v>0</v>
      </c>
      <c r="Q965" s="99">
        <f>COUNTIFS('Sch D. Workings'!V1966,"&gt;"&amp;$D$14)</f>
        <v>0</v>
      </c>
      <c r="R965" s="85"/>
      <c r="S965" s="78">
        <f>'Sch D. Workings'!AA1966</f>
        <v>0</v>
      </c>
      <c r="T965" s="309">
        <f>IF(OR('Sch D. Workings'!D959="",$D$7&lt;=O$7,S965=0),0,IF(OR(N965="Exceeded Cap",SUM(H965,N965)='Sch D. Workings'!$D$12),"Exceeded cap",IF((SUMIFS('Sch A. Input'!H957:CJ957,'Sch A. Input'!$H$14:$CJ$14,"Total",'Sch A. Input'!$H$13:$CJ$13,"&lt;="&amp;$U$7))&gt;'Sch D. Workings'!$D$12,MIN('Sch D. Workings'!AD1966,'Sch D. Workings'!$D$12-N965-H965),'Sch D. Workings'!AD1966)))</f>
        <v>0</v>
      </c>
      <c r="U965" s="221">
        <f>'Sch D. Workings'!AI1966</f>
        <v>0</v>
      </c>
      <c r="V965" s="82">
        <f>IFERROR(LOOKUP('Sch D. Workings'!AF1966,$C$10:$C$14,$B$10:$B$14),0)</f>
        <v>0</v>
      </c>
      <c r="W965" s="99">
        <f>COUNTIFS('Sch D. Workings'!AF1966,"&gt;"&amp;$D$14)</f>
        <v>0</v>
      </c>
      <c r="X965" s="85"/>
      <c r="Y965" s="78">
        <f>'Sch D. Workings'!AK1966</f>
        <v>0</v>
      </c>
      <c r="Z965" s="309">
        <f>IF(OR('Sch D. Workings'!D959="",$D$7&lt;=U$7,Y965=0),0,IF(OR(T965="Exceeded Cap",N965="Exceeded Cap",SUM(H965,N965,T965)='Sch D. Workings'!$D$12),"Exceeded Cap",IF((SUMIFS('Sch A. Input'!H957:CJ957,'Sch A. Input'!$H$14:$CJ$14,"Total",'Sch A. Input'!$H$13:$CJ$13,"&lt;="&amp;$AA$7))&gt;'Sch D. Workings'!$D$12,MIN('Sch D. Workings'!AN1966,'Sch D. Workings'!$D$12-N965-T965-H965),'Sch D. Workings'!AN1966)))</f>
        <v>0</v>
      </c>
      <c r="AA965" s="221">
        <f>'Sch D. Workings'!AS1966</f>
        <v>0</v>
      </c>
      <c r="AB965" s="82">
        <f>IFERROR(LOOKUP('Sch D. Workings'!AP1966,$C$10:$C$14,$B$10:$B$14),0)</f>
        <v>0</v>
      </c>
      <c r="AC965" s="99">
        <f>COUNTIFS('Sch D. Workings'!AP1966,"&gt;"&amp;$D$14)</f>
        <v>0</v>
      </c>
    </row>
    <row r="966" spans="3:29" x14ac:dyDescent="0.35">
      <c r="C966" s="81" t="str">
        <f>IF('Sch A. Input'!B958="","",'Sch A. Input'!B958)</f>
        <v/>
      </c>
      <c r="D966" s="81" t="str">
        <f>IF('Sch A. Input'!C958="","",'Sch A. Input'!C958)</f>
        <v/>
      </c>
      <c r="E966" s="85"/>
      <c r="F966" s="85"/>
      <c r="G966" s="99">
        <f>'Sch D. Workings'!G1967</f>
        <v>0</v>
      </c>
      <c r="H966" s="310">
        <f>IF(OR('Sch D. Workings'!D960="",G966=0),0,(IF((SUMIFS('Sch A. Input'!H958:CJ958,'Sch A. Input'!$H$14:$CJ$14,"Total",'Sch A. Input'!$H$13:$CJ$13,"&lt;="&amp;$I$7))&gt;'Sch D. Workings'!$D$12,MIN('Sch D. Workings'!J1967,'Sch D. Workings'!$D$12),'Sch D. Workings'!J1967)))</f>
        <v>0</v>
      </c>
      <c r="I966" s="221">
        <f>'Sch D. Workings'!O1967</f>
        <v>0</v>
      </c>
      <c r="J966" s="82">
        <f>IFERROR(LOOKUP('Sch D. Workings'!L1967,$C$10:$C$14,$B$10:$B$14),0)</f>
        <v>0</v>
      </c>
      <c r="K966" s="99">
        <f>COUNTIFS('Sch D. Workings'!L1967,"&gt;"&amp;$D$14)</f>
        <v>0</v>
      </c>
      <c r="L966" s="300"/>
      <c r="M966" s="78">
        <f>'Sch D. Workings'!Q1967</f>
        <v>0</v>
      </c>
      <c r="N966" s="309">
        <f>IF(OR('Sch D. Workings'!D960="",$D$7&lt;=I$7,M966=0),0,(IF(H966='Sch D. Workings'!$D$12,"Exceeded Cap",IF((SUMIFS('Sch A. Input'!H958:CJ958,'Sch A. Input'!$H$14:$CJ$14,"Total",'Sch A. Input'!$H$13:$CJ$13,"&lt;="&amp;$O$7))&gt;'Sch D. Workings'!$D$12,MIN('Sch D. Workings'!T1967,'Sch D. Workings'!$D$12-H966),'Sch D. Workings'!T1967))))</f>
        <v>0</v>
      </c>
      <c r="O966" s="221">
        <f>'Sch D. Workings'!Y1967</f>
        <v>0</v>
      </c>
      <c r="P966" s="82">
        <f>IFERROR(LOOKUP('Sch D. Workings'!V1967,$C$10:$C$14,$B$10:$B$14),0)</f>
        <v>0</v>
      </c>
      <c r="Q966" s="99">
        <f>COUNTIFS('Sch D. Workings'!V1967,"&gt;"&amp;$D$14)</f>
        <v>0</v>
      </c>
      <c r="R966" s="85"/>
      <c r="S966" s="78">
        <f>'Sch D. Workings'!AA1967</f>
        <v>0</v>
      </c>
      <c r="T966" s="309">
        <f>IF(OR('Sch D. Workings'!D960="",$D$7&lt;=O$7,S966=0),0,IF(OR(N966="Exceeded Cap",SUM(H966,N966)='Sch D. Workings'!$D$12),"Exceeded cap",IF((SUMIFS('Sch A. Input'!H958:CJ958,'Sch A. Input'!$H$14:$CJ$14,"Total",'Sch A. Input'!$H$13:$CJ$13,"&lt;="&amp;$U$7))&gt;'Sch D. Workings'!$D$12,MIN('Sch D. Workings'!AD1967,'Sch D. Workings'!$D$12-N966-H966),'Sch D. Workings'!AD1967)))</f>
        <v>0</v>
      </c>
      <c r="U966" s="221">
        <f>'Sch D. Workings'!AI1967</f>
        <v>0</v>
      </c>
      <c r="V966" s="82">
        <f>IFERROR(LOOKUP('Sch D. Workings'!AF1967,$C$10:$C$14,$B$10:$B$14),0)</f>
        <v>0</v>
      </c>
      <c r="W966" s="99">
        <f>COUNTIFS('Sch D. Workings'!AF1967,"&gt;"&amp;$D$14)</f>
        <v>0</v>
      </c>
      <c r="X966" s="85"/>
      <c r="Y966" s="78">
        <f>'Sch D. Workings'!AK1967</f>
        <v>0</v>
      </c>
      <c r="Z966" s="309">
        <f>IF(OR('Sch D. Workings'!D960="",$D$7&lt;=U$7,Y966=0),0,IF(OR(T966="Exceeded Cap",N966="Exceeded Cap",SUM(H966,N966,T966)='Sch D. Workings'!$D$12),"Exceeded Cap",IF((SUMIFS('Sch A. Input'!H958:CJ958,'Sch A. Input'!$H$14:$CJ$14,"Total",'Sch A. Input'!$H$13:$CJ$13,"&lt;="&amp;$AA$7))&gt;'Sch D. Workings'!$D$12,MIN('Sch D. Workings'!AN1967,'Sch D. Workings'!$D$12-N966-T966-H966),'Sch D. Workings'!AN1967)))</f>
        <v>0</v>
      </c>
      <c r="AA966" s="221">
        <f>'Sch D. Workings'!AS1967</f>
        <v>0</v>
      </c>
      <c r="AB966" s="82">
        <f>IFERROR(LOOKUP('Sch D. Workings'!AP1967,$C$10:$C$14,$B$10:$B$14),0)</f>
        <v>0</v>
      </c>
      <c r="AC966" s="99">
        <f>COUNTIFS('Sch D. Workings'!AP1967,"&gt;"&amp;$D$14)</f>
        <v>0</v>
      </c>
    </row>
    <row r="967" spans="3:29" x14ac:dyDescent="0.35">
      <c r="C967" s="81" t="str">
        <f>IF('Sch A. Input'!B959="","",'Sch A. Input'!B959)</f>
        <v/>
      </c>
      <c r="D967" s="81" t="str">
        <f>IF('Sch A. Input'!C959="","",'Sch A. Input'!C959)</f>
        <v/>
      </c>
      <c r="E967" s="85"/>
      <c r="F967" s="85"/>
      <c r="G967" s="99">
        <f>'Sch D. Workings'!G1968</f>
        <v>0</v>
      </c>
      <c r="H967" s="310">
        <f>IF(OR('Sch D. Workings'!D961="",G967=0),0,(IF((SUMIFS('Sch A. Input'!H959:CJ959,'Sch A. Input'!$H$14:$CJ$14,"Total",'Sch A. Input'!$H$13:$CJ$13,"&lt;="&amp;$I$7))&gt;'Sch D. Workings'!$D$12,MIN('Sch D. Workings'!J1968,'Sch D. Workings'!$D$12),'Sch D. Workings'!J1968)))</f>
        <v>0</v>
      </c>
      <c r="I967" s="221">
        <f>'Sch D. Workings'!O1968</f>
        <v>0</v>
      </c>
      <c r="J967" s="82">
        <f>IFERROR(LOOKUP('Sch D. Workings'!L1968,$C$10:$C$14,$B$10:$B$14),0)</f>
        <v>0</v>
      </c>
      <c r="K967" s="99">
        <f>COUNTIFS('Sch D. Workings'!L1968,"&gt;"&amp;$D$14)</f>
        <v>0</v>
      </c>
      <c r="L967" s="300"/>
      <c r="M967" s="78">
        <f>'Sch D. Workings'!Q1968</f>
        <v>0</v>
      </c>
      <c r="N967" s="309">
        <f>IF(OR('Sch D. Workings'!D961="",$D$7&lt;=I$7,M967=0),0,(IF(H967='Sch D. Workings'!$D$12,"Exceeded Cap",IF((SUMIFS('Sch A. Input'!H959:CJ959,'Sch A. Input'!$H$14:$CJ$14,"Total",'Sch A. Input'!$H$13:$CJ$13,"&lt;="&amp;$O$7))&gt;'Sch D. Workings'!$D$12,MIN('Sch D. Workings'!T1968,'Sch D. Workings'!$D$12-H967),'Sch D. Workings'!T1968))))</f>
        <v>0</v>
      </c>
      <c r="O967" s="221">
        <f>'Sch D. Workings'!Y1968</f>
        <v>0</v>
      </c>
      <c r="P967" s="82">
        <f>IFERROR(LOOKUP('Sch D. Workings'!V1968,$C$10:$C$14,$B$10:$B$14),0)</f>
        <v>0</v>
      </c>
      <c r="Q967" s="99">
        <f>COUNTIFS('Sch D. Workings'!V1968,"&gt;"&amp;$D$14)</f>
        <v>0</v>
      </c>
      <c r="R967" s="85"/>
      <c r="S967" s="78">
        <f>'Sch D. Workings'!AA1968</f>
        <v>0</v>
      </c>
      <c r="T967" s="309">
        <f>IF(OR('Sch D. Workings'!D961="",$D$7&lt;=O$7,S967=0),0,IF(OR(N967="Exceeded Cap",SUM(H967,N967)='Sch D. Workings'!$D$12),"Exceeded cap",IF((SUMIFS('Sch A. Input'!H959:CJ959,'Sch A. Input'!$H$14:$CJ$14,"Total",'Sch A. Input'!$H$13:$CJ$13,"&lt;="&amp;$U$7))&gt;'Sch D. Workings'!$D$12,MIN('Sch D. Workings'!AD1968,'Sch D. Workings'!$D$12-N967-H967),'Sch D. Workings'!AD1968)))</f>
        <v>0</v>
      </c>
      <c r="U967" s="221">
        <f>'Sch D. Workings'!AI1968</f>
        <v>0</v>
      </c>
      <c r="V967" s="82">
        <f>IFERROR(LOOKUP('Sch D. Workings'!AF1968,$C$10:$C$14,$B$10:$B$14),0)</f>
        <v>0</v>
      </c>
      <c r="W967" s="99">
        <f>COUNTIFS('Sch D. Workings'!AF1968,"&gt;"&amp;$D$14)</f>
        <v>0</v>
      </c>
      <c r="X967" s="85"/>
      <c r="Y967" s="78">
        <f>'Sch D. Workings'!AK1968</f>
        <v>0</v>
      </c>
      <c r="Z967" s="309">
        <f>IF(OR('Sch D. Workings'!D961="",$D$7&lt;=U$7,Y967=0),0,IF(OR(T967="Exceeded Cap",N967="Exceeded Cap",SUM(H967,N967,T967)='Sch D. Workings'!$D$12),"Exceeded Cap",IF((SUMIFS('Sch A. Input'!H959:CJ959,'Sch A. Input'!$H$14:$CJ$14,"Total",'Sch A. Input'!$H$13:$CJ$13,"&lt;="&amp;$AA$7))&gt;'Sch D. Workings'!$D$12,MIN('Sch D. Workings'!AN1968,'Sch D. Workings'!$D$12-N967-T967-H967),'Sch D. Workings'!AN1968)))</f>
        <v>0</v>
      </c>
      <c r="AA967" s="221">
        <f>'Sch D. Workings'!AS1968</f>
        <v>0</v>
      </c>
      <c r="AB967" s="82">
        <f>IFERROR(LOOKUP('Sch D. Workings'!AP1968,$C$10:$C$14,$B$10:$B$14),0)</f>
        <v>0</v>
      </c>
      <c r="AC967" s="99">
        <f>COUNTIFS('Sch D. Workings'!AP1968,"&gt;"&amp;$D$14)</f>
        <v>0</v>
      </c>
    </row>
    <row r="968" spans="3:29" x14ac:dyDescent="0.35">
      <c r="C968" s="81" t="str">
        <f>IF('Sch A. Input'!B960="","",'Sch A. Input'!B960)</f>
        <v/>
      </c>
      <c r="D968" s="81" t="str">
        <f>IF('Sch A. Input'!C960="","",'Sch A. Input'!C960)</f>
        <v/>
      </c>
      <c r="E968" s="85"/>
      <c r="F968" s="85"/>
      <c r="G968" s="99">
        <f>'Sch D. Workings'!G1969</f>
        <v>0</v>
      </c>
      <c r="H968" s="310">
        <f>IF(OR('Sch D. Workings'!D962="",G968=0),0,(IF((SUMIFS('Sch A. Input'!H960:CJ960,'Sch A. Input'!$H$14:$CJ$14,"Total",'Sch A. Input'!$H$13:$CJ$13,"&lt;="&amp;$I$7))&gt;'Sch D. Workings'!$D$12,MIN('Sch D. Workings'!J1969,'Sch D. Workings'!$D$12),'Sch D. Workings'!J1969)))</f>
        <v>0</v>
      </c>
      <c r="I968" s="221">
        <f>'Sch D. Workings'!O1969</f>
        <v>0</v>
      </c>
      <c r="J968" s="82">
        <f>IFERROR(LOOKUP('Sch D. Workings'!L1969,$C$10:$C$14,$B$10:$B$14),0)</f>
        <v>0</v>
      </c>
      <c r="K968" s="99">
        <f>COUNTIFS('Sch D. Workings'!L1969,"&gt;"&amp;$D$14)</f>
        <v>0</v>
      </c>
      <c r="L968" s="300"/>
      <c r="M968" s="78">
        <f>'Sch D. Workings'!Q1969</f>
        <v>0</v>
      </c>
      <c r="N968" s="309">
        <f>IF(OR('Sch D. Workings'!D962="",$D$7&lt;=I$7,M968=0),0,(IF(H968='Sch D. Workings'!$D$12,"Exceeded Cap",IF((SUMIFS('Sch A. Input'!H960:CJ960,'Sch A. Input'!$H$14:$CJ$14,"Total",'Sch A. Input'!$H$13:$CJ$13,"&lt;="&amp;$O$7))&gt;'Sch D. Workings'!$D$12,MIN('Sch D. Workings'!T1969,'Sch D. Workings'!$D$12-H968),'Sch D. Workings'!T1969))))</f>
        <v>0</v>
      </c>
      <c r="O968" s="221">
        <f>'Sch D. Workings'!Y1969</f>
        <v>0</v>
      </c>
      <c r="P968" s="82">
        <f>IFERROR(LOOKUP('Sch D. Workings'!V1969,$C$10:$C$14,$B$10:$B$14),0)</f>
        <v>0</v>
      </c>
      <c r="Q968" s="99">
        <f>COUNTIFS('Sch D. Workings'!V1969,"&gt;"&amp;$D$14)</f>
        <v>0</v>
      </c>
      <c r="R968" s="85"/>
      <c r="S968" s="78">
        <f>'Sch D. Workings'!AA1969</f>
        <v>0</v>
      </c>
      <c r="T968" s="309">
        <f>IF(OR('Sch D. Workings'!D962="",$D$7&lt;=O$7,S968=0),0,IF(OR(N968="Exceeded Cap",SUM(H968,N968)='Sch D. Workings'!$D$12),"Exceeded cap",IF((SUMIFS('Sch A. Input'!H960:CJ960,'Sch A. Input'!$H$14:$CJ$14,"Total",'Sch A. Input'!$H$13:$CJ$13,"&lt;="&amp;$U$7))&gt;'Sch D. Workings'!$D$12,MIN('Sch D. Workings'!AD1969,'Sch D. Workings'!$D$12-N968-H968),'Sch D. Workings'!AD1969)))</f>
        <v>0</v>
      </c>
      <c r="U968" s="221">
        <f>'Sch D. Workings'!AI1969</f>
        <v>0</v>
      </c>
      <c r="V968" s="82">
        <f>IFERROR(LOOKUP('Sch D. Workings'!AF1969,$C$10:$C$14,$B$10:$B$14),0)</f>
        <v>0</v>
      </c>
      <c r="W968" s="99">
        <f>COUNTIFS('Sch D. Workings'!AF1969,"&gt;"&amp;$D$14)</f>
        <v>0</v>
      </c>
      <c r="X968" s="85"/>
      <c r="Y968" s="78">
        <f>'Sch D. Workings'!AK1969</f>
        <v>0</v>
      </c>
      <c r="Z968" s="309">
        <f>IF(OR('Sch D. Workings'!D962="",$D$7&lt;=U$7,Y968=0),0,IF(OR(T968="Exceeded Cap",N968="Exceeded Cap",SUM(H968,N968,T968)='Sch D. Workings'!$D$12),"Exceeded Cap",IF((SUMIFS('Sch A. Input'!H960:CJ960,'Sch A. Input'!$H$14:$CJ$14,"Total",'Sch A. Input'!$H$13:$CJ$13,"&lt;="&amp;$AA$7))&gt;'Sch D. Workings'!$D$12,MIN('Sch D. Workings'!AN1969,'Sch D. Workings'!$D$12-N968-T968-H968),'Sch D. Workings'!AN1969)))</f>
        <v>0</v>
      </c>
      <c r="AA968" s="221">
        <f>'Sch D. Workings'!AS1969</f>
        <v>0</v>
      </c>
      <c r="AB968" s="82">
        <f>IFERROR(LOOKUP('Sch D. Workings'!AP1969,$C$10:$C$14,$B$10:$B$14),0)</f>
        <v>0</v>
      </c>
      <c r="AC968" s="99">
        <f>COUNTIFS('Sch D. Workings'!AP1969,"&gt;"&amp;$D$14)</f>
        <v>0</v>
      </c>
    </row>
    <row r="969" spans="3:29" x14ac:dyDescent="0.35">
      <c r="C969" s="81" t="str">
        <f>IF('Sch A. Input'!B961="","",'Sch A. Input'!B961)</f>
        <v/>
      </c>
      <c r="D969" s="81" t="str">
        <f>IF('Sch A. Input'!C961="","",'Sch A. Input'!C961)</f>
        <v/>
      </c>
      <c r="E969" s="85"/>
      <c r="F969" s="85"/>
      <c r="G969" s="99">
        <f>'Sch D. Workings'!G1970</f>
        <v>0</v>
      </c>
      <c r="H969" s="310">
        <f>IF(OR('Sch D. Workings'!D963="",G969=0),0,(IF((SUMIFS('Sch A. Input'!H961:CJ961,'Sch A. Input'!$H$14:$CJ$14,"Total",'Sch A. Input'!$H$13:$CJ$13,"&lt;="&amp;$I$7))&gt;'Sch D. Workings'!$D$12,MIN('Sch D. Workings'!J1970,'Sch D. Workings'!$D$12),'Sch D. Workings'!J1970)))</f>
        <v>0</v>
      </c>
      <c r="I969" s="221">
        <f>'Sch D. Workings'!O1970</f>
        <v>0</v>
      </c>
      <c r="J969" s="82">
        <f>IFERROR(LOOKUP('Sch D. Workings'!L1970,$C$10:$C$14,$B$10:$B$14),0)</f>
        <v>0</v>
      </c>
      <c r="K969" s="99">
        <f>COUNTIFS('Sch D. Workings'!L1970,"&gt;"&amp;$D$14)</f>
        <v>0</v>
      </c>
      <c r="L969" s="300"/>
      <c r="M969" s="78">
        <f>'Sch D. Workings'!Q1970</f>
        <v>0</v>
      </c>
      <c r="N969" s="309">
        <f>IF(OR('Sch D. Workings'!D963="",$D$7&lt;=I$7,M969=0),0,(IF(H969='Sch D. Workings'!$D$12,"Exceeded Cap",IF((SUMIFS('Sch A. Input'!H961:CJ961,'Sch A. Input'!$H$14:$CJ$14,"Total",'Sch A. Input'!$H$13:$CJ$13,"&lt;="&amp;$O$7))&gt;'Sch D. Workings'!$D$12,MIN('Sch D. Workings'!T1970,'Sch D. Workings'!$D$12-H969),'Sch D. Workings'!T1970))))</f>
        <v>0</v>
      </c>
      <c r="O969" s="221">
        <f>'Sch D. Workings'!Y1970</f>
        <v>0</v>
      </c>
      <c r="P969" s="82">
        <f>IFERROR(LOOKUP('Sch D. Workings'!V1970,$C$10:$C$14,$B$10:$B$14),0)</f>
        <v>0</v>
      </c>
      <c r="Q969" s="99">
        <f>COUNTIFS('Sch D. Workings'!V1970,"&gt;"&amp;$D$14)</f>
        <v>0</v>
      </c>
      <c r="R969" s="85"/>
      <c r="S969" s="78">
        <f>'Sch D. Workings'!AA1970</f>
        <v>0</v>
      </c>
      <c r="T969" s="309">
        <f>IF(OR('Sch D. Workings'!D963="",$D$7&lt;=O$7,S969=0),0,IF(OR(N969="Exceeded Cap",SUM(H969,N969)='Sch D. Workings'!$D$12),"Exceeded cap",IF((SUMIFS('Sch A. Input'!H961:CJ961,'Sch A. Input'!$H$14:$CJ$14,"Total",'Sch A. Input'!$H$13:$CJ$13,"&lt;="&amp;$U$7))&gt;'Sch D. Workings'!$D$12,MIN('Sch D. Workings'!AD1970,'Sch D. Workings'!$D$12-N969-H969),'Sch D. Workings'!AD1970)))</f>
        <v>0</v>
      </c>
      <c r="U969" s="221">
        <f>'Sch D. Workings'!AI1970</f>
        <v>0</v>
      </c>
      <c r="V969" s="82">
        <f>IFERROR(LOOKUP('Sch D. Workings'!AF1970,$C$10:$C$14,$B$10:$B$14),0)</f>
        <v>0</v>
      </c>
      <c r="W969" s="99">
        <f>COUNTIFS('Sch D. Workings'!AF1970,"&gt;"&amp;$D$14)</f>
        <v>0</v>
      </c>
      <c r="X969" s="85"/>
      <c r="Y969" s="78">
        <f>'Sch D. Workings'!AK1970</f>
        <v>0</v>
      </c>
      <c r="Z969" s="309">
        <f>IF(OR('Sch D. Workings'!D963="",$D$7&lt;=U$7,Y969=0),0,IF(OR(T969="Exceeded Cap",N969="Exceeded Cap",SUM(H969,N969,T969)='Sch D. Workings'!$D$12),"Exceeded Cap",IF((SUMIFS('Sch A. Input'!H961:CJ961,'Sch A. Input'!$H$14:$CJ$14,"Total",'Sch A. Input'!$H$13:$CJ$13,"&lt;="&amp;$AA$7))&gt;'Sch D. Workings'!$D$12,MIN('Sch D. Workings'!AN1970,'Sch D. Workings'!$D$12-N969-T969-H969),'Sch D. Workings'!AN1970)))</f>
        <v>0</v>
      </c>
      <c r="AA969" s="221">
        <f>'Sch D. Workings'!AS1970</f>
        <v>0</v>
      </c>
      <c r="AB969" s="82">
        <f>IFERROR(LOOKUP('Sch D. Workings'!AP1970,$C$10:$C$14,$B$10:$B$14),0)</f>
        <v>0</v>
      </c>
      <c r="AC969" s="99">
        <f>COUNTIFS('Sch D. Workings'!AP1970,"&gt;"&amp;$D$14)</f>
        <v>0</v>
      </c>
    </row>
    <row r="970" spans="3:29" x14ac:dyDescent="0.35">
      <c r="C970" s="81" t="str">
        <f>IF('Sch A. Input'!B962="","",'Sch A. Input'!B962)</f>
        <v/>
      </c>
      <c r="D970" s="81" t="str">
        <f>IF('Sch A. Input'!C962="","",'Sch A. Input'!C962)</f>
        <v/>
      </c>
      <c r="E970" s="85"/>
      <c r="F970" s="85"/>
      <c r="G970" s="99">
        <f>'Sch D. Workings'!G1971</f>
        <v>0</v>
      </c>
      <c r="H970" s="310">
        <f>IF(OR('Sch D. Workings'!D964="",G970=0),0,(IF((SUMIFS('Sch A. Input'!H962:CJ962,'Sch A. Input'!$H$14:$CJ$14,"Total",'Sch A. Input'!$H$13:$CJ$13,"&lt;="&amp;$I$7))&gt;'Sch D. Workings'!$D$12,MIN('Sch D. Workings'!J1971,'Sch D. Workings'!$D$12),'Sch D. Workings'!J1971)))</f>
        <v>0</v>
      </c>
      <c r="I970" s="221">
        <f>'Sch D. Workings'!O1971</f>
        <v>0</v>
      </c>
      <c r="J970" s="82">
        <f>IFERROR(LOOKUP('Sch D. Workings'!L1971,$C$10:$C$14,$B$10:$B$14),0)</f>
        <v>0</v>
      </c>
      <c r="K970" s="99">
        <f>COUNTIFS('Sch D. Workings'!L1971,"&gt;"&amp;$D$14)</f>
        <v>0</v>
      </c>
      <c r="L970" s="300"/>
      <c r="M970" s="78">
        <f>'Sch D. Workings'!Q1971</f>
        <v>0</v>
      </c>
      <c r="N970" s="309">
        <f>IF(OR('Sch D. Workings'!D964="",$D$7&lt;=I$7,M970=0),0,(IF(H970='Sch D. Workings'!$D$12,"Exceeded Cap",IF((SUMIFS('Sch A. Input'!H962:CJ962,'Sch A. Input'!$H$14:$CJ$14,"Total",'Sch A. Input'!$H$13:$CJ$13,"&lt;="&amp;$O$7))&gt;'Sch D. Workings'!$D$12,MIN('Sch D. Workings'!T1971,'Sch D. Workings'!$D$12-H970),'Sch D. Workings'!T1971))))</f>
        <v>0</v>
      </c>
      <c r="O970" s="221">
        <f>'Sch D. Workings'!Y1971</f>
        <v>0</v>
      </c>
      <c r="P970" s="82">
        <f>IFERROR(LOOKUP('Sch D. Workings'!V1971,$C$10:$C$14,$B$10:$B$14),0)</f>
        <v>0</v>
      </c>
      <c r="Q970" s="99">
        <f>COUNTIFS('Sch D. Workings'!V1971,"&gt;"&amp;$D$14)</f>
        <v>0</v>
      </c>
      <c r="R970" s="85"/>
      <c r="S970" s="78">
        <f>'Sch D. Workings'!AA1971</f>
        <v>0</v>
      </c>
      <c r="T970" s="309">
        <f>IF(OR('Sch D. Workings'!D964="",$D$7&lt;=O$7,S970=0),0,IF(OR(N970="Exceeded Cap",SUM(H970,N970)='Sch D. Workings'!$D$12),"Exceeded cap",IF((SUMIFS('Sch A. Input'!H962:CJ962,'Sch A. Input'!$H$14:$CJ$14,"Total",'Sch A. Input'!$H$13:$CJ$13,"&lt;="&amp;$U$7))&gt;'Sch D. Workings'!$D$12,MIN('Sch D. Workings'!AD1971,'Sch D. Workings'!$D$12-N970-H970),'Sch D. Workings'!AD1971)))</f>
        <v>0</v>
      </c>
      <c r="U970" s="221">
        <f>'Sch D. Workings'!AI1971</f>
        <v>0</v>
      </c>
      <c r="V970" s="82">
        <f>IFERROR(LOOKUP('Sch D. Workings'!AF1971,$C$10:$C$14,$B$10:$B$14),0)</f>
        <v>0</v>
      </c>
      <c r="W970" s="99">
        <f>COUNTIFS('Sch D. Workings'!AF1971,"&gt;"&amp;$D$14)</f>
        <v>0</v>
      </c>
      <c r="X970" s="85"/>
      <c r="Y970" s="78">
        <f>'Sch D. Workings'!AK1971</f>
        <v>0</v>
      </c>
      <c r="Z970" s="309">
        <f>IF(OR('Sch D. Workings'!D964="",$D$7&lt;=U$7,Y970=0),0,IF(OR(T970="Exceeded Cap",N970="Exceeded Cap",SUM(H970,N970,T970)='Sch D. Workings'!$D$12),"Exceeded Cap",IF((SUMIFS('Sch A. Input'!H962:CJ962,'Sch A. Input'!$H$14:$CJ$14,"Total",'Sch A. Input'!$H$13:$CJ$13,"&lt;="&amp;$AA$7))&gt;'Sch D. Workings'!$D$12,MIN('Sch D. Workings'!AN1971,'Sch D. Workings'!$D$12-N970-T970-H970),'Sch D. Workings'!AN1971)))</f>
        <v>0</v>
      </c>
      <c r="AA970" s="221">
        <f>'Sch D. Workings'!AS1971</f>
        <v>0</v>
      </c>
      <c r="AB970" s="82">
        <f>IFERROR(LOOKUP('Sch D. Workings'!AP1971,$C$10:$C$14,$B$10:$B$14),0)</f>
        <v>0</v>
      </c>
      <c r="AC970" s="99">
        <f>COUNTIFS('Sch D. Workings'!AP1971,"&gt;"&amp;$D$14)</f>
        <v>0</v>
      </c>
    </row>
    <row r="971" spans="3:29" x14ac:dyDescent="0.35">
      <c r="C971" s="81" t="str">
        <f>IF('Sch A. Input'!B963="","",'Sch A. Input'!B963)</f>
        <v/>
      </c>
      <c r="D971" s="81" t="str">
        <f>IF('Sch A. Input'!C963="","",'Sch A. Input'!C963)</f>
        <v/>
      </c>
      <c r="E971" s="85"/>
      <c r="F971" s="85"/>
      <c r="G971" s="99">
        <f>'Sch D. Workings'!G1972</f>
        <v>0</v>
      </c>
      <c r="H971" s="310">
        <f>IF(OR('Sch D. Workings'!D965="",G971=0),0,(IF((SUMIFS('Sch A. Input'!H963:CJ963,'Sch A. Input'!$H$14:$CJ$14,"Total",'Sch A. Input'!$H$13:$CJ$13,"&lt;="&amp;$I$7))&gt;'Sch D. Workings'!$D$12,MIN('Sch D. Workings'!J1972,'Sch D. Workings'!$D$12),'Sch D. Workings'!J1972)))</f>
        <v>0</v>
      </c>
      <c r="I971" s="221">
        <f>'Sch D. Workings'!O1972</f>
        <v>0</v>
      </c>
      <c r="J971" s="82">
        <f>IFERROR(LOOKUP('Sch D. Workings'!L1972,$C$10:$C$14,$B$10:$B$14),0)</f>
        <v>0</v>
      </c>
      <c r="K971" s="99">
        <f>COUNTIFS('Sch D. Workings'!L1972,"&gt;"&amp;$D$14)</f>
        <v>0</v>
      </c>
      <c r="L971" s="300"/>
      <c r="M971" s="78">
        <f>'Sch D. Workings'!Q1972</f>
        <v>0</v>
      </c>
      <c r="N971" s="309">
        <f>IF(OR('Sch D. Workings'!D965="",$D$7&lt;=I$7,M971=0),0,(IF(H971='Sch D. Workings'!$D$12,"Exceeded Cap",IF((SUMIFS('Sch A. Input'!H963:CJ963,'Sch A. Input'!$H$14:$CJ$14,"Total",'Sch A. Input'!$H$13:$CJ$13,"&lt;="&amp;$O$7))&gt;'Sch D. Workings'!$D$12,MIN('Sch D. Workings'!T1972,'Sch D. Workings'!$D$12-H971),'Sch D. Workings'!T1972))))</f>
        <v>0</v>
      </c>
      <c r="O971" s="221">
        <f>'Sch D. Workings'!Y1972</f>
        <v>0</v>
      </c>
      <c r="P971" s="82">
        <f>IFERROR(LOOKUP('Sch D. Workings'!V1972,$C$10:$C$14,$B$10:$B$14),0)</f>
        <v>0</v>
      </c>
      <c r="Q971" s="99">
        <f>COUNTIFS('Sch D. Workings'!V1972,"&gt;"&amp;$D$14)</f>
        <v>0</v>
      </c>
      <c r="R971" s="85"/>
      <c r="S971" s="78">
        <f>'Sch D. Workings'!AA1972</f>
        <v>0</v>
      </c>
      <c r="T971" s="309">
        <f>IF(OR('Sch D. Workings'!D965="",$D$7&lt;=O$7,S971=0),0,IF(OR(N971="Exceeded Cap",SUM(H971,N971)='Sch D. Workings'!$D$12),"Exceeded cap",IF((SUMIFS('Sch A. Input'!H963:CJ963,'Sch A. Input'!$H$14:$CJ$14,"Total",'Sch A. Input'!$H$13:$CJ$13,"&lt;="&amp;$U$7))&gt;'Sch D. Workings'!$D$12,MIN('Sch D. Workings'!AD1972,'Sch D. Workings'!$D$12-N971-H971),'Sch D. Workings'!AD1972)))</f>
        <v>0</v>
      </c>
      <c r="U971" s="221">
        <f>'Sch D. Workings'!AI1972</f>
        <v>0</v>
      </c>
      <c r="V971" s="82">
        <f>IFERROR(LOOKUP('Sch D. Workings'!AF1972,$C$10:$C$14,$B$10:$B$14),0)</f>
        <v>0</v>
      </c>
      <c r="W971" s="99">
        <f>COUNTIFS('Sch D. Workings'!AF1972,"&gt;"&amp;$D$14)</f>
        <v>0</v>
      </c>
      <c r="X971" s="85"/>
      <c r="Y971" s="78">
        <f>'Sch D. Workings'!AK1972</f>
        <v>0</v>
      </c>
      <c r="Z971" s="309">
        <f>IF(OR('Sch D. Workings'!D965="",$D$7&lt;=U$7,Y971=0),0,IF(OR(T971="Exceeded Cap",N971="Exceeded Cap",SUM(H971,N971,T971)='Sch D. Workings'!$D$12),"Exceeded Cap",IF((SUMIFS('Sch A. Input'!H963:CJ963,'Sch A. Input'!$H$14:$CJ$14,"Total",'Sch A. Input'!$H$13:$CJ$13,"&lt;="&amp;$AA$7))&gt;'Sch D. Workings'!$D$12,MIN('Sch D. Workings'!AN1972,'Sch D. Workings'!$D$12-N971-T971-H971),'Sch D. Workings'!AN1972)))</f>
        <v>0</v>
      </c>
      <c r="AA971" s="221">
        <f>'Sch D. Workings'!AS1972</f>
        <v>0</v>
      </c>
      <c r="AB971" s="82">
        <f>IFERROR(LOOKUP('Sch D. Workings'!AP1972,$C$10:$C$14,$B$10:$B$14),0)</f>
        <v>0</v>
      </c>
      <c r="AC971" s="99">
        <f>COUNTIFS('Sch D. Workings'!AP1972,"&gt;"&amp;$D$14)</f>
        <v>0</v>
      </c>
    </row>
    <row r="972" spans="3:29" x14ac:dyDescent="0.35">
      <c r="C972" s="81" t="str">
        <f>IF('Sch A. Input'!B964="","",'Sch A. Input'!B964)</f>
        <v/>
      </c>
      <c r="D972" s="81" t="str">
        <f>IF('Sch A. Input'!C964="","",'Sch A. Input'!C964)</f>
        <v/>
      </c>
      <c r="E972" s="85"/>
      <c r="F972" s="85"/>
      <c r="G972" s="99">
        <f>'Sch D. Workings'!G1973</f>
        <v>0</v>
      </c>
      <c r="H972" s="310">
        <f>IF(OR('Sch D. Workings'!D966="",G972=0),0,(IF((SUMIFS('Sch A. Input'!H964:CJ964,'Sch A. Input'!$H$14:$CJ$14,"Total",'Sch A. Input'!$H$13:$CJ$13,"&lt;="&amp;$I$7))&gt;'Sch D. Workings'!$D$12,MIN('Sch D. Workings'!J1973,'Sch D. Workings'!$D$12),'Sch D. Workings'!J1973)))</f>
        <v>0</v>
      </c>
      <c r="I972" s="221">
        <f>'Sch D. Workings'!O1973</f>
        <v>0</v>
      </c>
      <c r="J972" s="82">
        <f>IFERROR(LOOKUP('Sch D. Workings'!L1973,$C$10:$C$14,$B$10:$B$14),0)</f>
        <v>0</v>
      </c>
      <c r="K972" s="99">
        <f>COUNTIFS('Sch D. Workings'!L1973,"&gt;"&amp;$D$14)</f>
        <v>0</v>
      </c>
      <c r="L972" s="300"/>
      <c r="M972" s="78">
        <f>'Sch D. Workings'!Q1973</f>
        <v>0</v>
      </c>
      <c r="N972" s="309">
        <f>IF(OR('Sch D. Workings'!D966="",$D$7&lt;=I$7,M972=0),0,(IF(H972='Sch D. Workings'!$D$12,"Exceeded Cap",IF((SUMIFS('Sch A. Input'!H964:CJ964,'Sch A. Input'!$H$14:$CJ$14,"Total",'Sch A. Input'!$H$13:$CJ$13,"&lt;="&amp;$O$7))&gt;'Sch D. Workings'!$D$12,MIN('Sch D. Workings'!T1973,'Sch D. Workings'!$D$12-H972),'Sch D. Workings'!T1973))))</f>
        <v>0</v>
      </c>
      <c r="O972" s="221">
        <f>'Sch D. Workings'!Y1973</f>
        <v>0</v>
      </c>
      <c r="P972" s="82">
        <f>IFERROR(LOOKUP('Sch D. Workings'!V1973,$C$10:$C$14,$B$10:$B$14),0)</f>
        <v>0</v>
      </c>
      <c r="Q972" s="99">
        <f>COUNTIFS('Sch D. Workings'!V1973,"&gt;"&amp;$D$14)</f>
        <v>0</v>
      </c>
      <c r="R972" s="85"/>
      <c r="S972" s="78">
        <f>'Sch D. Workings'!AA1973</f>
        <v>0</v>
      </c>
      <c r="T972" s="309">
        <f>IF(OR('Sch D. Workings'!D966="",$D$7&lt;=O$7,S972=0),0,IF(OR(N972="Exceeded Cap",SUM(H972,N972)='Sch D. Workings'!$D$12),"Exceeded cap",IF((SUMIFS('Sch A. Input'!H964:CJ964,'Sch A. Input'!$H$14:$CJ$14,"Total",'Sch A. Input'!$H$13:$CJ$13,"&lt;="&amp;$U$7))&gt;'Sch D. Workings'!$D$12,MIN('Sch D. Workings'!AD1973,'Sch D. Workings'!$D$12-N972-H972),'Sch D. Workings'!AD1973)))</f>
        <v>0</v>
      </c>
      <c r="U972" s="221">
        <f>'Sch D. Workings'!AI1973</f>
        <v>0</v>
      </c>
      <c r="V972" s="82">
        <f>IFERROR(LOOKUP('Sch D. Workings'!AF1973,$C$10:$C$14,$B$10:$B$14),0)</f>
        <v>0</v>
      </c>
      <c r="W972" s="99">
        <f>COUNTIFS('Sch D. Workings'!AF1973,"&gt;"&amp;$D$14)</f>
        <v>0</v>
      </c>
      <c r="X972" s="85"/>
      <c r="Y972" s="78">
        <f>'Sch D. Workings'!AK1973</f>
        <v>0</v>
      </c>
      <c r="Z972" s="309">
        <f>IF(OR('Sch D. Workings'!D966="",$D$7&lt;=U$7,Y972=0),0,IF(OR(T972="Exceeded Cap",N972="Exceeded Cap",SUM(H972,N972,T972)='Sch D. Workings'!$D$12),"Exceeded Cap",IF((SUMIFS('Sch A. Input'!H964:CJ964,'Sch A. Input'!$H$14:$CJ$14,"Total",'Sch A. Input'!$H$13:$CJ$13,"&lt;="&amp;$AA$7))&gt;'Sch D. Workings'!$D$12,MIN('Sch D. Workings'!AN1973,'Sch D. Workings'!$D$12-N972-T972-H972),'Sch D. Workings'!AN1973)))</f>
        <v>0</v>
      </c>
      <c r="AA972" s="221">
        <f>'Sch D. Workings'!AS1973</f>
        <v>0</v>
      </c>
      <c r="AB972" s="82">
        <f>IFERROR(LOOKUP('Sch D. Workings'!AP1973,$C$10:$C$14,$B$10:$B$14),0)</f>
        <v>0</v>
      </c>
      <c r="AC972" s="99">
        <f>COUNTIFS('Sch D. Workings'!AP1973,"&gt;"&amp;$D$14)</f>
        <v>0</v>
      </c>
    </row>
    <row r="973" spans="3:29" x14ac:dyDescent="0.35">
      <c r="C973" s="81" t="str">
        <f>IF('Sch A. Input'!B965="","",'Sch A. Input'!B965)</f>
        <v/>
      </c>
      <c r="D973" s="81" t="str">
        <f>IF('Sch A. Input'!C965="","",'Sch A. Input'!C965)</f>
        <v/>
      </c>
      <c r="E973" s="85"/>
      <c r="F973" s="85"/>
      <c r="G973" s="99">
        <f>'Sch D. Workings'!G1974</f>
        <v>0</v>
      </c>
      <c r="H973" s="310">
        <f>IF(OR('Sch D. Workings'!D967="",G973=0),0,(IF((SUMIFS('Sch A. Input'!H965:CJ965,'Sch A. Input'!$H$14:$CJ$14,"Total",'Sch A. Input'!$H$13:$CJ$13,"&lt;="&amp;$I$7))&gt;'Sch D. Workings'!$D$12,MIN('Sch D. Workings'!J1974,'Sch D. Workings'!$D$12),'Sch D. Workings'!J1974)))</f>
        <v>0</v>
      </c>
      <c r="I973" s="221">
        <f>'Sch D. Workings'!O1974</f>
        <v>0</v>
      </c>
      <c r="J973" s="82">
        <f>IFERROR(LOOKUP('Sch D. Workings'!L1974,$C$10:$C$14,$B$10:$B$14),0)</f>
        <v>0</v>
      </c>
      <c r="K973" s="99">
        <f>COUNTIFS('Sch D. Workings'!L1974,"&gt;"&amp;$D$14)</f>
        <v>0</v>
      </c>
      <c r="L973" s="300"/>
      <c r="M973" s="78">
        <f>'Sch D. Workings'!Q1974</f>
        <v>0</v>
      </c>
      <c r="N973" s="309">
        <f>IF(OR('Sch D. Workings'!D967="",$D$7&lt;=I$7,M973=0),0,(IF(H973='Sch D. Workings'!$D$12,"Exceeded Cap",IF((SUMIFS('Sch A. Input'!H965:CJ965,'Sch A. Input'!$H$14:$CJ$14,"Total",'Sch A. Input'!$H$13:$CJ$13,"&lt;="&amp;$O$7))&gt;'Sch D. Workings'!$D$12,MIN('Sch D. Workings'!T1974,'Sch D. Workings'!$D$12-H973),'Sch D. Workings'!T1974))))</f>
        <v>0</v>
      </c>
      <c r="O973" s="221">
        <f>'Sch D. Workings'!Y1974</f>
        <v>0</v>
      </c>
      <c r="P973" s="82">
        <f>IFERROR(LOOKUP('Sch D. Workings'!V1974,$C$10:$C$14,$B$10:$B$14),0)</f>
        <v>0</v>
      </c>
      <c r="Q973" s="99">
        <f>COUNTIFS('Sch D. Workings'!V1974,"&gt;"&amp;$D$14)</f>
        <v>0</v>
      </c>
      <c r="R973" s="85"/>
      <c r="S973" s="78">
        <f>'Sch D. Workings'!AA1974</f>
        <v>0</v>
      </c>
      <c r="T973" s="309">
        <f>IF(OR('Sch D. Workings'!D967="",$D$7&lt;=O$7,S973=0),0,IF(OR(N973="Exceeded Cap",SUM(H973,N973)='Sch D. Workings'!$D$12),"Exceeded cap",IF((SUMIFS('Sch A. Input'!H965:CJ965,'Sch A. Input'!$H$14:$CJ$14,"Total",'Sch A. Input'!$H$13:$CJ$13,"&lt;="&amp;$U$7))&gt;'Sch D. Workings'!$D$12,MIN('Sch D. Workings'!AD1974,'Sch D. Workings'!$D$12-N973-H973),'Sch D. Workings'!AD1974)))</f>
        <v>0</v>
      </c>
      <c r="U973" s="221">
        <f>'Sch D. Workings'!AI1974</f>
        <v>0</v>
      </c>
      <c r="V973" s="82">
        <f>IFERROR(LOOKUP('Sch D. Workings'!AF1974,$C$10:$C$14,$B$10:$B$14),0)</f>
        <v>0</v>
      </c>
      <c r="W973" s="99">
        <f>COUNTIFS('Sch D. Workings'!AF1974,"&gt;"&amp;$D$14)</f>
        <v>0</v>
      </c>
      <c r="X973" s="85"/>
      <c r="Y973" s="78">
        <f>'Sch D. Workings'!AK1974</f>
        <v>0</v>
      </c>
      <c r="Z973" s="309">
        <f>IF(OR('Sch D. Workings'!D967="",$D$7&lt;=U$7,Y973=0),0,IF(OR(T973="Exceeded Cap",N973="Exceeded Cap",SUM(H973,N973,T973)='Sch D. Workings'!$D$12),"Exceeded Cap",IF((SUMIFS('Sch A. Input'!H965:CJ965,'Sch A. Input'!$H$14:$CJ$14,"Total",'Sch A. Input'!$H$13:$CJ$13,"&lt;="&amp;$AA$7))&gt;'Sch D. Workings'!$D$12,MIN('Sch D. Workings'!AN1974,'Sch D. Workings'!$D$12-N973-T973-H973),'Sch D. Workings'!AN1974)))</f>
        <v>0</v>
      </c>
      <c r="AA973" s="221">
        <f>'Sch D. Workings'!AS1974</f>
        <v>0</v>
      </c>
      <c r="AB973" s="82">
        <f>IFERROR(LOOKUP('Sch D. Workings'!AP1974,$C$10:$C$14,$B$10:$B$14),0)</f>
        <v>0</v>
      </c>
      <c r="AC973" s="99">
        <f>COUNTIFS('Sch D. Workings'!AP1974,"&gt;"&amp;$D$14)</f>
        <v>0</v>
      </c>
    </row>
    <row r="974" spans="3:29" x14ac:dyDescent="0.35">
      <c r="C974" s="81" t="str">
        <f>IF('Sch A. Input'!B966="","",'Sch A. Input'!B966)</f>
        <v/>
      </c>
      <c r="D974" s="81" t="str">
        <f>IF('Sch A. Input'!C966="","",'Sch A. Input'!C966)</f>
        <v/>
      </c>
      <c r="E974" s="85"/>
      <c r="F974" s="85"/>
      <c r="G974" s="99">
        <f>'Sch D. Workings'!G1975</f>
        <v>0</v>
      </c>
      <c r="H974" s="310">
        <f>IF(OR('Sch D. Workings'!D968="",G974=0),0,(IF((SUMIFS('Sch A. Input'!H966:CJ966,'Sch A. Input'!$H$14:$CJ$14,"Total",'Sch A. Input'!$H$13:$CJ$13,"&lt;="&amp;$I$7))&gt;'Sch D. Workings'!$D$12,MIN('Sch D. Workings'!J1975,'Sch D. Workings'!$D$12),'Sch D. Workings'!J1975)))</f>
        <v>0</v>
      </c>
      <c r="I974" s="221">
        <f>'Sch D. Workings'!O1975</f>
        <v>0</v>
      </c>
      <c r="J974" s="82">
        <f>IFERROR(LOOKUP('Sch D. Workings'!L1975,$C$10:$C$14,$B$10:$B$14),0)</f>
        <v>0</v>
      </c>
      <c r="K974" s="99">
        <f>COUNTIFS('Sch D. Workings'!L1975,"&gt;"&amp;$D$14)</f>
        <v>0</v>
      </c>
      <c r="L974" s="300"/>
      <c r="M974" s="78">
        <f>'Sch D. Workings'!Q1975</f>
        <v>0</v>
      </c>
      <c r="N974" s="309">
        <f>IF(OR('Sch D. Workings'!D968="",$D$7&lt;=I$7,M974=0),0,(IF(H974='Sch D. Workings'!$D$12,"Exceeded Cap",IF((SUMIFS('Sch A. Input'!H966:CJ966,'Sch A. Input'!$H$14:$CJ$14,"Total",'Sch A. Input'!$H$13:$CJ$13,"&lt;="&amp;$O$7))&gt;'Sch D. Workings'!$D$12,MIN('Sch D. Workings'!T1975,'Sch D. Workings'!$D$12-H974),'Sch D. Workings'!T1975))))</f>
        <v>0</v>
      </c>
      <c r="O974" s="221">
        <f>'Sch D. Workings'!Y1975</f>
        <v>0</v>
      </c>
      <c r="P974" s="82">
        <f>IFERROR(LOOKUP('Sch D. Workings'!V1975,$C$10:$C$14,$B$10:$B$14),0)</f>
        <v>0</v>
      </c>
      <c r="Q974" s="99">
        <f>COUNTIFS('Sch D. Workings'!V1975,"&gt;"&amp;$D$14)</f>
        <v>0</v>
      </c>
      <c r="R974" s="85"/>
      <c r="S974" s="78">
        <f>'Sch D. Workings'!AA1975</f>
        <v>0</v>
      </c>
      <c r="T974" s="309">
        <f>IF(OR('Sch D. Workings'!D968="",$D$7&lt;=O$7,S974=0),0,IF(OR(N974="Exceeded Cap",SUM(H974,N974)='Sch D. Workings'!$D$12),"Exceeded cap",IF((SUMIFS('Sch A. Input'!H966:CJ966,'Sch A. Input'!$H$14:$CJ$14,"Total",'Sch A. Input'!$H$13:$CJ$13,"&lt;="&amp;$U$7))&gt;'Sch D. Workings'!$D$12,MIN('Sch D. Workings'!AD1975,'Sch D. Workings'!$D$12-N974-H974),'Sch D. Workings'!AD1975)))</f>
        <v>0</v>
      </c>
      <c r="U974" s="221">
        <f>'Sch D. Workings'!AI1975</f>
        <v>0</v>
      </c>
      <c r="V974" s="82">
        <f>IFERROR(LOOKUP('Sch D. Workings'!AF1975,$C$10:$C$14,$B$10:$B$14),0)</f>
        <v>0</v>
      </c>
      <c r="W974" s="99">
        <f>COUNTIFS('Sch D. Workings'!AF1975,"&gt;"&amp;$D$14)</f>
        <v>0</v>
      </c>
      <c r="X974" s="85"/>
      <c r="Y974" s="78">
        <f>'Sch D. Workings'!AK1975</f>
        <v>0</v>
      </c>
      <c r="Z974" s="309">
        <f>IF(OR('Sch D. Workings'!D968="",$D$7&lt;=U$7,Y974=0),0,IF(OR(T974="Exceeded Cap",N974="Exceeded Cap",SUM(H974,N974,T974)='Sch D. Workings'!$D$12),"Exceeded Cap",IF((SUMIFS('Sch A. Input'!H966:CJ966,'Sch A. Input'!$H$14:$CJ$14,"Total",'Sch A. Input'!$H$13:$CJ$13,"&lt;="&amp;$AA$7))&gt;'Sch D. Workings'!$D$12,MIN('Sch D. Workings'!AN1975,'Sch D. Workings'!$D$12-N974-T974-H974),'Sch D. Workings'!AN1975)))</f>
        <v>0</v>
      </c>
      <c r="AA974" s="221">
        <f>'Sch D. Workings'!AS1975</f>
        <v>0</v>
      </c>
      <c r="AB974" s="82">
        <f>IFERROR(LOOKUP('Sch D. Workings'!AP1975,$C$10:$C$14,$B$10:$B$14),0)</f>
        <v>0</v>
      </c>
      <c r="AC974" s="99">
        <f>COUNTIFS('Sch D. Workings'!AP1975,"&gt;"&amp;$D$14)</f>
        <v>0</v>
      </c>
    </row>
    <row r="975" spans="3:29" x14ac:dyDescent="0.35">
      <c r="C975" s="81" t="str">
        <f>IF('Sch A. Input'!B967="","",'Sch A. Input'!B967)</f>
        <v/>
      </c>
      <c r="D975" s="81" t="str">
        <f>IF('Sch A. Input'!C967="","",'Sch A. Input'!C967)</f>
        <v/>
      </c>
      <c r="E975" s="85"/>
      <c r="F975" s="85"/>
      <c r="G975" s="99">
        <f>'Sch D. Workings'!G1976</f>
        <v>0</v>
      </c>
      <c r="H975" s="310">
        <f>IF(OR('Sch D. Workings'!D969="",G975=0),0,(IF((SUMIFS('Sch A. Input'!H967:CJ967,'Sch A. Input'!$H$14:$CJ$14,"Total",'Sch A. Input'!$H$13:$CJ$13,"&lt;="&amp;$I$7))&gt;'Sch D. Workings'!$D$12,MIN('Sch D. Workings'!J1976,'Sch D. Workings'!$D$12),'Sch D. Workings'!J1976)))</f>
        <v>0</v>
      </c>
      <c r="I975" s="221">
        <f>'Sch D. Workings'!O1976</f>
        <v>0</v>
      </c>
      <c r="J975" s="82">
        <f>IFERROR(LOOKUP('Sch D. Workings'!L1976,$C$10:$C$14,$B$10:$B$14),0)</f>
        <v>0</v>
      </c>
      <c r="K975" s="99">
        <f>COUNTIFS('Sch D. Workings'!L1976,"&gt;"&amp;$D$14)</f>
        <v>0</v>
      </c>
      <c r="L975" s="300"/>
      <c r="M975" s="78">
        <f>'Sch D. Workings'!Q1976</f>
        <v>0</v>
      </c>
      <c r="N975" s="309">
        <f>IF(OR('Sch D. Workings'!D969="",$D$7&lt;=I$7,M975=0),0,(IF(H975='Sch D. Workings'!$D$12,"Exceeded Cap",IF((SUMIFS('Sch A. Input'!H967:CJ967,'Sch A. Input'!$H$14:$CJ$14,"Total",'Sch A. Input'!$H$13:$CJ$13,"&lt;="&amp;$O$7))&gt;'Sch D. Workings'!$D$12,MIN('Sch D. Workings'!T1976,'Sch D. Workings'!$D$12-H975),'Sch D. Workings'!T1976))))</f>
        <v>0</v>
      </c>
      <c r="O975" s="221">
        <f>'Sch D. Workings'!Y1976</f>
        <v>0</v>
      </c>
      <c r="P975" s="82">
        <f>IFERROR(LOOKUP('Sch D. Workings'!V1976,$C$10:$C$14,$B$10:$B$14),0)</f>
        <v>0</v>
      </c>
      <c r="Q975" s="99">
        <f>COUNTIFS('Sch D. Workings'!V1976,"&gt;"&amp;$D$14)</f>
        <v>0</v>
      </c>
      <c r="R975" s="85"/>
      <c r="S975" s="78">
        <f>'Sch D. Workings'!AA1976</f>
        <v>0</v>
      </c>
      <c r="T975" s="309">
        <f>IF(OR('Sch D. Workings'!D969="",$D$7&lt;=O$7,S975=0),0,IF(OR(N975="Exceeded Cap",SUM(H975,N975)='Sch D. Workings'!$D$12),"Exceeded cap",IF((SUMIFS('Sch A. Input'!H967:CJ967,'Sch A. Input'!$H$14:$CJ$14,"Total",'Sch A. Input'!$H$13:$CJ$13,"&lt;="&amp;$U$7))&gt;'Sch D. Workings'!$D$12,MIN('Sch D. Workings'!AD1976,'Sch D. Workings'!$D$12-N975-H975),'Sch D. Workings'!AD1976)))</f>
        <v>0</v>
      </c>
      <c r="U975" s="221">
        <f>'Sch D. Workings'!AI1976</f>
        <v>0</v>
      </c>
      <c r="V975" s="82">
        <f>IFERROR(LOOKUP('Sch D. Workings'!AF1976,$C$10:$C$14,$B$10:$B$14),0)</f>
        <v>0</v>
      </c>
      <c r="W975" s="99">
        <f>COUNTIFS('Sch D. Workings'!AF1976,"&gt;"&amp;$D$14)</f>
        <v>0</v>
      </c>
      <c r="X975" s="85"/>
      <c r="Y975" s="78">
        <f>'Sch D. Workings'!AK1976</f>
        <v>0</v>
      </c>
      <c r="Z975" s="309">
        <f>IF(OR('Sch D. Workings'!D969="",$D$7&lt;=U$7,Y975=0),0,IF(OR(T975="Exceeded Cap",N975="Exceeded Cap",SUM(H975,N975,T975)='Sch D. Workings'!$D$12),"Exceeded Cap",IF((SUMIFS('Sch A. Input'!H967:CJ967,'Sch A. Input'!$H$14:$CJ$14,"Total",'Sch A. Input'!$H$13:$CJ$13,"&lt;="&amp;$AA$7))&gt;'Sch D. Workings'!$D$12,MIN('Sch D. Workings'!AN1976,'Sch D. Workings'!$D$12-N975-T975-H975),'Sch D. Workings'!AN1976)))</f>
        <v>0</v>
      </c>
      <c r="AA975" s="221">
        <f>'Sch D. Workings'!AS1976</f>
        <v>0</v>
      </c>
      <c r="AB975" s="82">
        <f>IFERROR(LOOKUP('Sch D. Workings'!AP1976,$C$10:$C$14,$B$10:$B$14),0)</f>
        <v>0</v>
      </c>
      <c r="AC975" s="99">
        <f>COUNTIFS('Sch D. Workings'!AP1976,"&gt;"&amp;$D$14)</f>
        <v>0</v>
      </c>
    </row>
    <row r="976" spans="3:29" x14ac:dyDescent="0.35">
      <c r="C976" s="81" t="str">
        <f>IF('Sch A. Input'!B968="","",'Sch A. Input'!B968)</f>
        <v/>
      </c>
      <c r="D976" s="81" t="str">
        <f>IF('Sch A. Input'!C968="","",'Sch A. Input'!C968)</f>
        <v/>
      </c>
      <c r="E976" s="85"/>
      <c r="F976" s="85"/>
      <c r="G976" s="99">
        <f>'Sch D. Workings'!G1977</f>
        <v>0</v>
      </c>
      <c r="H976" s="310">
        <f>IF(OR('Sch D. Workings'!D970="",G976=0),0,(IF((SUMIFS('Sch A. Input'!H968:CJ968,'Sch A. Input'!$H$14:$CJ$14,"Total",'Sch A. Input'!$H$13:$CJ$13,"&lt;="&amp;$I$7))&gt;'Sch D. Workings'!$D$12,MIN('Sch D. Workings'!J1977,'Sch D. Workings'!$D$12),'Sch D. Workings'!J1977)))</f>
        <v>0</v>
      </c>
      <c r="I976" s="221">
        <f>'Sch D. Workings'!O1977</f>
        <v>0</v>
      </c>
      <c r="J976" s="82">
        <f>IFERROR(LOOKUP('Sch D. Workings'!L1977,$C$10:$C$14,$B$10:$B$14),0)</f>
        <v>0</v>
      </c>
      <c r="K976" s="99">
        <f>COUNTIFS('Sch D. Workings'!L1977,"&gt;"&amp;$D$14)</f>
        <v>0</v>
      </c>
      <c r="L976" s="300"/>
      <c r="M976" s="78">
        <f>'Sch D. Workings'!Q1977</f>
        <v>0</v>
      </c>
      <c r="N976" s="309">
        <f>IF(OR('Sch D. Workings'!D970="",$D$7&lt;=I$7,M976=0),0,(IF(H976='Sch D. Workings'!$D$12,"Exceeded Cap",IF((SUMIFS('Sch A. Input'!H968:CJ968,'Sch A. Input'!$H$14:$CJ$14,"Total",'Sch A. Input'!$H$13:$CJ$13,"&lt;="&amp;$O$7))&gt;'Sch D. Workings'!$D$12,MIN('Sch D. Workings'!T1977,'Sch D. Workings'!$D$12-H976),'Sch D. Workings'!T1977))))</f>
        <v>0</v>
      </c>
      <c r="O976" s="221">
        <f>'Sch D. Workings'!Y1977</f>
        <v>0</v>
      </c>
      <c r="P976" s="82">
        <f>IFERROR(LOOKUP('Sch D. Workings'!V1977,$C$10:$C$14,$B$10:$B$14),0)</f>
        <v>0</v>
      </c>
      <c r="Q976" s="99">
        <f>COUNTIFS('Sch D. Workings'!V1977,"&gt;"&amp;$D$14)</f>
        <v>0</v>
      </c>
      <c r="R976" s="85"/>
      <c r="S976" s="78">
        <f>'Sch D. Workings'!AA1977</f>
        <v>0</v>
      </c>
      <c r="T976" s="309">
        <f>IF(OR('Sch D. Workings'!D970="",$D$7&lt;=O$7,S976=0),0,IF(OR(N976="Exceeded Cap",SUM(H976,N976)='Sch D. Workings'!$D$12),"Exceeded cap",IF((SUMIFS('Sch A. Input'!H968:CJ968,'Sch A. Input'!$H$14:$CJ$14,"Total",'Sch A. Input'!$H$13:$CJ$13,"&lt;="&amp;$U$7))&gt;'Sch D. Workings'!$D$12,MIN('Sch D. Workings'!AD1977,'Sch D. Workings'!$D$12-N976-H976),'Sch D. Workings'!AD1977)))</f>
        <v>0</v>
      </c>
      <c r="U976" s="221">
        <f>'Sch D. Workings'!AI1977</f>
        <v>0</v>
      </c>
      <c r="V976" s="82">
        <f>IFERROR(LOOKUP('Sch D. Workings'!AF1977,$C$10:$C$14,$B$10:$B$14),0)</f>
        <v>0</v>
      </c>
      <c r="W976" s="99">
        <f>COUNTIFS('Sch D. Workings'!AF1977,"&gt;"&amp;$D$14)</f>
        <v>0</v>
      </c>
      <c r="X976" s="85"/>
      <c r="Y976" s="78">
        <f>'Sch D. Workings'!AK1977</f>
        <v>0</v>
      </c>
      <c r="Z976" s="309">
        <f>IF(OR('Sch D. Workings'!D970="",$D$7&lt;=U$7,Y976=0),0,IF(OR(T976="Exceeded Cap",N976="Exceeded Cap",SUM(H976,N976,T976)='Sch D. Workings'!$D$12),"Exceeded Cap",IF((SUMIFS('Sch A. Input'!H968:CJ968,'Sch A. Input'!$H$14:$CJ$14,"Total",'Sch A. Input'!$H$13:$CJ$13,"&lt;="&amp;$AA$7))&gt;'Sch D. Workings'!$D$12,MIN('Sch D. Workings'!AN1977,'Sch D. Workings'!$D$12-N976-T976-H976),'Sch D. Workings'!AN1977)))</f>
        <v>0</v>
      </c>
      <c r="AA976" s="221">
        <f>'Sch D. Workings'!AS1977</f>
        <v>0</v>
      </c>
      <c r="AB976" s="82">
        <f>IFERROR(LOOKUP('Sch D. Workings'!AP1977,$C$10:$C$14,$B$10:$B$14),0)</f>
        <v>0</v>
      </c>
      <c r="AC976" s="99">
        <f>COUNTIFS('Sch D. Workings'!AP1977,"&gt;"&amp;$D$14)</f>
        <v>0</v>
      </c>
    </row>
    <row r="977" spans="3:29" x14ac:dyDescent="0.35">
      <c r="C977" s="81" t="str">
        <f>IF('Sch A. Input'!B969="","",'Sch A. Input'!B969)</f>
        <v/>
      </c>
      <c r="D977" s="81" t="str">
        <f>IF('Sch A. Input'!C969="","",'Sch A. Input'!C969)</f>
        <v/>
      </c>
      <c r="E977" s="85"/>
      <c r="F977" s="85"/>
      <c r="G977" s="99">
        <f>'Sch D. Workings'!G1978</f>
        <v>0</v>
      </c>
      <c r="H977" s="310">
        <f>IF(OR('Sch D. Workings'!D971="",G977=0),0,(IF((SUMIFS('Sch A. Input'!H969:CJ969,'Sch A. Input'!$H$14:$CJ$14,"Total",'Sch A. Input'!$H$13:$CJ$13,"&lt;="&amp;$I$7))&gt;'Sch D. Workings'!$D$12,MIN('Sch D. Workings'!J1978,'Sch D. Workings'!$D$12),'Sch D. Workings'!J1978)))</f>
        <v>0</v>
      </c>
      <c r="I977" s="221">
        <f>'Sch D. Workings'!O1978</f>
        <v>0</v>
      </c>
      <c r="J977" s="82">
        <f>IFERROR(LOOKUP('Sch D. Workings'!L1978,$C$10:$C$14,$B$10:$B$14),0)</f>
        <v>0</v>
      </c>
      <c r="K977" s="99">
        <f>COUNTIFS('Sch D. Workings'!L1978,"&gt;"&amp;$D$14)</f>
        <v>0</v>
      </c>
      <c r="L977" s="300"/>
      <c r="M977" s="78">
        <f>'Sch D. Workings'!Q1978</f>
        <v>0</v>
      </c>
      <c r="N977" s="309">
        <f>IF(OR('Sch D. Workings'!D971="",$D$7&lt;=I$7,M977=0),0,(IF(H977='Sch D. Workings'!$D$12,"Exceeded Cap",IF((SUMIFS('Sch A. Input'!H969:CJ969,'Sch A. Input'!$H$14:$CJ$14,"Total",'Sch A. Input'!$H$13:$CJ$13,"&lt;="&amp;$O$7))&gt;'Sch D. Workings'!$D$12,MIN('Sch D. Workings'!T1978,'Sch D. Workings'!$D$12-H977),'Sch D. Workings'!T1978))))</f>
        <v>0</v>
      </c>
      <c r="O977" s="221">
        <f>'Sch D. Workings'!Y1978</f>
        <v>0</v>
      </c>
      <c r="P977" s="82">
        <f>IFERROR(LOOKUP('Sch D. Workings'!V1978,$C$10:$C$14,$B$10:$B$14),0)</f>
        <v>0</v>
      </c>
      <c r="Q977" s="99">
        <f>COUNTIFS('Sch D. Workings'!V1978,"&gt;"&amp;$D$14)</f>
        <v>0</v>
      </c>
      <c r="R977" s="85"/>
      <c r="S977" s="78">
        <f>'Sch D. Workings'!AA1978</f>
        <v>0</v>
      </c>
      <c r="T977" s="309">
        <f>IF(OR('Sch D. Workings'!D971="",$D$7&lt;=O$7,S977=0),0,IF(OR(N977="Exceeded Cap",SUM(H977,N977)='Sch D. Workings'!$D$12),"Exceeded cap",IF((SUMIFS('Sch A. Input'!H969:CJ969,'Sch A. Input'!$H$14:$CJ$14,"Total",'Sch A. Input'!$H$13:$CJ$13,"&lt;="&amp;$U$7))&gt;'Sch D. Workings'!$D$12,MIN('Sch D. Workings'!AD1978,'Sch D. Workings'!$D$12-N977-H977),'Sch D. Workings'!AD1978)))</f>
        <v>0</v>
      </c>
      <c r="U977" s="221">
        <f>'Sch D. Workings'!AI1978</f>
        <v>0</v>
      </c>
      <c r="V977" s="82">
        <f>IFERROR(LOOKUP('Sch D. Workings'!AF1978,$C$10:$C$14,$B$10:$B$14),0)</f>
        <v>0</v>
      </c>
      <c r="W977" s="99">
        <f>COUNTIFS('Sch D. Workings'!AF1978,"&gt;"&amp;$D$14)</f>
        <v>0</v>
      </c>
      <c r="X977" s="85"/>
      <c r="Y977" s="78">
        <f>'Sch D. Workings'!AK1978</f>
        <v>0</v>
      </c>
      <c r="Z977" s="309">
        <f>IF(OR('Sch D. Workings'!D971="",$D$7&lt;=U$7,Y977=0),0,IF(OR(T977="Exceeded Cap",N977="Exceeded Cap",SUM(H977,N977,T977)='Sch D. Workings'!$D$12),"Exceeded Cap",IF((SUMIFS('Sch A. Input'!H969:CJ969,'Sch A. Input'!$H$14:$CJ$14,"Total",'Sch A. Input'!$H$13:$CJ$13,"&lt;="&amp;$AA$7))&gt;'Sch D. Workings'!$D$12,MIN('Sch D. Workings'!AN1978,'Sch D. Workings'!$D$12-N977-T977-H977),'Sch D. Workings'!AN1978)))</f>
        <v>0</v>
      </c>
      <c r="AA977" s="221">
        <f>'Sch D. Workings'!AS1978</f>
        <v>0</v>
      </c>
      <c r="AB977" s="82">
        <f>IFERROR(LOOKUP('Sch D. Workings'!AP1978,$C$10:$C$14,$B$10:$B$14),0)</f>
        <v>0</v>
      </c>
      <c r="AC977" s="99">
        <f>COUNTIFS('Sch D. Workings'!AP1978,"&gt;"&amp;$D$14)</f>
        <v>0</v>
      </c>
    </row>
    <row r="978" spans="3:29" x14ac:dyDescent="0.35">
      <c r="C978" s="81" t="str">
        <f>IF('Sch A. Input'!B970="","",'Sch A. Input'!B970)</f>
        <v/>
      </c>
      <c r="D978" s="81" t="str">
        <f>IF('Sch A. Input'!C970="","",'Sch A. Input'!C970)</f>
        <v/>
      </c>
      <c r="E978" s="85"/>
      <c r="F978" s="85"/>
      <c r="G978" s="99">
        <f>'Sch D. Workings'!G1979</f>
        <v>0</v>
      </c>
      <c r="H978" s="310">
        <f>IF(OR('Sch D. Workings'!D972="",G978=0),0,(IF((SUMIFS('Sch A. Input'!H970:CJ970,'Sch A. Input'!$H$14:$CJ$14,"Total",'Sch A. Input'!$H$13:$CJ$13,"&lt;="&amp;$I$7))&gt;'Sch D. Workings'!$D$12,MIN('Sch D. Workings'!J1979,'Sch D. Workings'!$D$12),'Sch D. Workings'!J1979)))</f>
        <v>0</v>
      </c>
      <c r="I978" s="221">
        <f>'Sch D. Workings'!O1979</f>
        <v>0</v>
      </c>
      <c r="J978" s="82">
        <f>IFERROR(LOOKUP('Sch D. Workings'!L1979,$C$10:$C$14,$B$10:$B$14),0)</f>
        <v>0</v>
      </c>
      <c r="K978" s="99">
        <f>COUNTIFS('Sch D. Workings'!L1979,"&gt;"&amp;$D$14)</f>
        <v>0</v>
      </c>
      <c r="L978" s="300"/>
      <c r="M978" s="78">
        <f>'Sch D. Workings'!Q1979</f>
        <v>0</v>
      </c>
      <c r="N978" s="309">
        <f>IF(OR('Sch D. Workings'!D972="",$D$7&lt;=I$7,M978=0),0,(IF(H978='Sch D. Workings'!$D$12,"Exceeded Cap",IF((SUMIFS('Sch A. Input'!H970:CJ970,'Sch A. Input'!$H$14:$CJ$14,"Total",'Sch A. Input'!$H$13:$CJ$13,"&lt;="&amp;$O$7))&gt;'Sch D. Workings'!$D$12,MIN('Sch D. Workings'!T1979,'Sch D. Workings'!$D$12-H978),'Sch D. Workings'!T1979))))</f>
        <v>0</v>
      </c>
      <c r="O978" s="221">
        <f>'Sch D. Workings'!Y1979</f>
        <v>0</v>
      </c>
      <c r="P978" s="82">
        <f>IFERROR(LOOKUP('Sch D. Workings'!V1979,$C$10:$C$14,$B$10:$B$14),0)</f>
        <v>0</v>
      </c>
      <c r="Q978" s="99">
        <f>COUNTIFS('Sch D. Workings'!V1979,"&gt;"&amp;$D$14)</f>
        <v>0</v>
      </c>
      <c r="R978" s="85"/>
      <c r="S978" s="78">
        <f>'Sch D. Workings'!AA1979</f>
        <v>0</v>
      </c>
      <c r="T978" s="309">
        <f>IF(OR('Sch D. Workings'!D972="",$D$7&lt;=O$7,S978=0),0,IF(OR(N978="Exceeded Cap",SUM(H978,N978)='Sch D. Workings'!$D$12),"Exceeded cap",IF((SUMIFS('Sch A. Input'!H970:CJ970,'Sch A. Input'!$H$14:$CJ$14,"Total",'Sch A. Input'!$H$13:$CJ$13,"&lt;="&amp;$U$7))&gt;'Sch D. Workings'!$D$12,MIN('Sch D. Workings'!AD1979,'Sch D. Workings'!$D$12-N978-H978),'Sch D. Workings'!AD1979)))</f>
        <v>0</v>
      </c>
      <c r="U978" s="221">
        <f>'Sch D. Workings'!AI1979</f>
        <v>0</v>
      </c>
      <c r="V978" s="82">
        <f>IFERROR(LOOKUP('Sch D. Workings'!AF1979,$C$10:$C$14,$B$10:$B$14),0)</f>
        <v>0</v>
      </c>
      <c r="W978" s="99">
        <f>COUNTIFS('Sch D. Workings'!AF1979,"&gt;"&amp;$D$14)</f>
        <v>0</v>
      </c>
      <c r="X978" s="85"/>
      <c r="Y978" s="78">
        <f>'Sch D. Workings'!AK1979</f>
        <v>0</v>
      </c>
      <c r="Z978" s="309">
        <f>IF(OR('Sch D. Workings'!D972="",$D$7&lt;=U$7,Y978=0),0,IF(OR(T978="Exceeded Cap",N978="Exceeded Cap",SUM(H978,N978,T978)='Sch D. Workings'!$D$12),"Exceeded Cap",IF((SUMIFS('Sch A. Input'!H970:CJ970,'Sch A. Input'!$H$14:$CJ$14,"Total",'Sch A. Input'!$H$13:$CJ$13,"&lt;="&amp;$AA$7))&gt;'Sch D. Workings'!$D$12,MIN('Sch D. Workings'!AN1979,'Sch D. Workings'!$D$12-N978-T978-H978),'Sch D. Workings'!AN1979)))</f>
        <v>0</v>
      </c>
      <c r="AA978" s="221">
        <f>'Sch D. Workings'!AS1979</f>
        <v>0</v>
      </c>
      <c r="AB978" s="82">
        <f>IFERROR(LOOKUP('Sch D. Workings'!AP1979,$C$10:$C$14,$B$10:$B$14),0)</f>
        <v>0</v>
      </c>
      <c r="AC978" s="99">
        <f>COUNTIFS('Sch D. Workings'!AP1979,"&gt;"&amp;$D$14)</f>
        <v>0</v>
      </c>
    </row>
    <row r="979" spans="3:29" x14ac:dyDescent="0.35">
      <c r="C979" s="81" t="str">
        <f>IF('Sch A. Input'!B971="","",'Sch A. Input'!B971)</f>
        <v/>
      </c>
      <c r="D979" s="81" t="str">
        <f>IF('Sch A. Input'!C971="","",'Sch A. Input'!C971)</f>
        <v/>
      </c>
      <c r="E979" s="85"/>
      <c r="F979" s="85"/>
      <c r="G979" s="99">
        <f>'Sch D. Workings'!G1980</f>
        <v>0</v>
      </c>
      <c r="H979" s="310">
        <f>IF(OR('Sch D. Workings'!D973="",G979=0),0,(IF((SUMIFS('Sch A. Input'!H971:CJ971,'Sch A. Input'!$H$14:$CJ$14,"Total",'Sch A. Input'!$H$13:$CJ$13,"&lt;="&amp;$I$7))&gt;'Sch D. Workings'!$D$12,MIN('Sch D. Workings'!J1980,'Sch D. Workings'!$D$12),'Sch D. Workings'!J1980)))</f>
        <v>0</v>
      </c>
      <c r="I979" s="221">
        <f>'Sch D. Workings'!O1980</f>
        <v>0</v>
      </c>
      <c r="J979" s="82">
        <f>IFERROR(LOOKUP('Sch D. Workings'!L1980,$C$10:$C$14,$B$10:$B$14),0)</f>
        <v>0</v>
      </c>
      <c r="K979" s="99">
        <f>COUNTIFS('Sch D. Workings'!L1980,"&gt;"&amp;$D$14)</f>
        <v>0</v>
      </c>
      <c r="L979" s="300"/>
      <c r="M979" s="78">
        <f>'Sch D. Workings'!Q1980</f>
        <v>0</v>
      </c>
      <c r="N979" s="309">
        <f>IF(OR('Sch D. Workings'!D973="",$D$7&lt;=I$7,M979=0),0,(IF(H979='Sch D. Workings'!$D$12,"Exceeded Cap",IF((SUMIFS('Sch A. Input'!H971:CJ971,'Sch A. Input'!$H$14:$CJ$14,"Total",'Sch A. Input'!$H$13:$CJ$13,"&lt;="&amp;$O$7))&gt;'Sch D. Workings'!$D$12,MIN('Sch D. Workings'!T1980,'Sch D. Workings'!$D$12-H979),'Sch D. Workings'!T1980))))</f>
        <v>0</v>
      </c>
      <c r="O979" s="221">
        <f>'Sch D. Workings'!Y1980</f>
        <v>0</v>
      </c>
      <c r="P979" s="82">
        <f>IFERROR(LOOKUP('Sch D. Workings'!V1980,$C$10:$C$14,$B$10:$B$14),0)</f>
        <v>0</v>
      </c>
      <c r="Q979" s="99">
        <f>COUNTIFS('Sch D. Workings'!V1980,"&gt;"&amp;$D$14)</f>
        <v>0</v>
      </c>
      <c r="R979" s="85"/>
      <c r="S979" s="78">
        <f>'Sch D. Workings'!AA1980</f>
        <v>0</v>
      </c>
      <c r="T979" s="309">
        <f>IF(OR('Sch D. Workings'!D973="",$D$7&lt;=O$7,S979=0),0,IF(OR(N979="Exceeded Cap",SUM(H979,N979)='Sch D. Workings'!$D$12),"Exceeded cap",IF((SUMIFS('Sch A. Input'!H971:CJ971,'Sch A. Input'!$H$14:$CJ$14,"Total",'Sch A. Input'!$H$13:$CJ$13,"&lt;="&amp;$U$7))&gt;'Sch D. Workings'!$D$12,MIN('Sch D. Workings'!AD1980,'Sch D. Workings'!$D$12-N979-H979),'Sch D. Workings'!AD1980)))</f>
        <v>0</v>
      </c>
      <c r="U979" s="221">
        <f>'Sch D. Workings'!AI1980</f>
        <v>0</v>
      </c>
      <c r="V979" s="82">
        <f>IFERROR(LOOKUP('Sch D. Workings'!AF1980,$C$10:$C$14,$B$10:$B$14),0)</f>
        <v>0</v>
      </c>
      <c r="W979" s="99">
        <f>COUNTIFS('Sch D. Workings'!AF1980,"&gt;"&amp;$D$14)</f>
        <v>0</v>
      </c>
      <c r="X979" s="85"/>
      <c r="Y979" s="78">
        <f>'Sch D. Workings'!AK1980</f>
        <v>0</v>
      </c>
      <c r="Z979" s="309">
        <f>IF(OR('Sch D. Workings'!D973="",$D$7&lt;=U$7,Y979=0),0,IF(OR(T979="Exceeded Cap",N979="Exceeded Cap",SUM(H979,N979,T979)='Sch D. Workings'!$D$12),"Exceeded Cap",IF((SUMIFS('Sch A. Input'!H971:CJ971,'Sch A. Input'!$H$14:$CJ$14,"Total",'Sch A. Input'!$H$13:$CJ$13,"&lt;="&amp;$AA$7))&gt;'Sch D. Workings'!$D$12,MIN('Sch D. Workings'!AN1980,'Sch D. Workings'!$D$12-N979-T979-H979),'Sch D. Workings'!AN1980)))</f>
        <v>0</v>
      </c>
      <c r="AA979" s="221">
        <f>'Sch D. Workings'!AS1980</f>
        <v>0</v>
      </c>
      <c r="AB979" s="82">
        <f>IFERROR(LOOKUP('Sch D. Workings'!AP1980,$C$10:$C$14,$B$10:$B$14),0)</f>
        <v>0</v>
      </c>
      <c r="AC979" s="99">
        <f>COUNTIFS('Sch D. Workings'!AP1980,"&gt;"&amp;$D$14)</f>
        <v>0</v>
      </c>
    </row>
    <row r="980" spans="3:29" x14ac:dyDescent="0.35">
      <c r="C980" s="81" t="str">
        <f>IF('Sch A. Input'!B972="","",'Sch A. Input'!B972)</f>
        <v/>
      </c>
      <c r="D980" s="81" t="str">
        <f>IF('Sch A. Input'!C972="","",'Sch A. Input'!C972)</f>
        <v/>
      </c>
      <c r="E980" s="85"/>
      <c r="F980" s="85"/>
      <c r="G980" s="99">
        <f>'Sch D. Workings'!G1981</f>
        <v>0</v>
      </c>
      <c r="H980" s="310">
        <f>IF(OR('Sch D. Workings'!D974="",G980=0),0,(IF((SUMIFS('Sch A. Input'!H972:CJ972,'Sch A. Input'!$H$14:$CJ$14,"Total",'Sch A. Input'!$H$13:$CJ$13,"&lt;="&amp;$I$7))&gt;'Sch D. Workings'!$D$12,MIN('Sch D. Workings'!J1981,'Sch D. Workings'!$D$12),'Sch D. Workings'!J1981)))</f>
        <v>0</v>
      </c>
      <c r="I980" s="221">
        <f>'Sch D. Workings'!O1981</f>
        <v>0</v>
      </c>
      <c r="J980" s="82">
        <f>IFERROR(LOOKUP('Sch D. Workings'!L1981,$C$10:$C$14,$B$10:$B$14),0)</f>
        <v>0</v>
      </c>
      <c r="K980" s="99">
        <f>COUNTIFS('Sch D. Workings'!L1981,"&gt;"&amp;$D$14)</f>
        <v>0</v>
      </c>
      <c r="L980" s="300"/>
      <c r="M980" s="78">
        <f>'Sch D. Workings'!Q1981</f>
        <v>0</v>
      </c>
      <c r="N980" s="309">
        <f>IF(OR('Sch D. Workings'!D974="",$D$7&lt;=I$7,M980=0),0,(IF(H980='Sch D. Workings'!$D$12,"Exceeded Cap",IF((SUMIFS('Sch A. Input'!H972:CJ972,'Sch A. Input'!$H$14:$CJ$14,"Total",'Sch A. Input'!$H$13:$CJ$13,"&lt;="&amp;$O$7))&gt;'Sch D. Workings'!$D$12,MIN('Sch D. Workings'!T1981,'Sch D. Workings'!$D$12-H980),'Sch D. Workings'!T1981))))</f>
        <v>0</v>
      </c>
      <c r="O980" s="221">
        <f>'Sch D. Workings'!Y1981</f>
        <v>0</v>
      </c>
      <c r="P980" s="82">
        <f>IFERROR(LOOKUP('Sch D. Workings'!V1981,$C$10:$C$14,$B$10:$B$14),0)</f>
        <v>0</v>
      </c>
      <c r="Q980" s="99">
        <f>COUNTIFS('Sch D. Workings'!V1981,"&gt;"&amp;$D$14)</f>
        <v>0</v>
      </c>
      <c r="R980" s="85"/>
      <c r="S980" s="78">
        <f>'Sch D. Workings'!AA1981</f>
        <v>0</v>
      </c>
      <c r="T980" s="309">
        <f>IF(OR('Sch D. Workings'!D974="",$D$7&lt;=O$7,S980=0),0,IF(OR(N980="Exceeded Cap",SUM(H980,N980)='Sch D. Workings'!$D$12),"Exceeded cap",IF((SUMIFS('Sch A. Input'!H972:CJ972,'Sch A. Input'!$H$14:$CJ$14,"Total",'Sch A. Input'!$H$13:$CJ$13,"&lt;="&amp;$U$7))&gt;'Sch D. Workings'!$D$12,MIN('Sch D. Workings'!AD1981,'Sch D. Workings'!$D$12-N980-H980),'Sch D. Workings'!AD1981)))</f>
        <v>0</v>
      </c>
      <c r="U980" s="221">
        <f>'Sch D. Workings'!AI1981</f>
        <v>0</v>
      </c>
      <c r="V980" s="82">
        <f>IFERROR(LOOKUP('Sch D. Workings'!AF1981,$C$10:$C$14,$B$10:$B$14),0)</f>
        <v>0</v>
      </c>
      <c r="W980" s="99">
        <f>COUNTIFS('Sch D. Workings'!AF1981,"&gt;"&amp;$D$14)</f>
        <v>0</v>
      </c>
      <c r="X980" s="85"/>
      <c r="Y980" s="78">
        <f>'Sch D. Workings'!AK1981</f>
        <v>0</v>
      </c>
      <c r="Z980" s="309">
        <f>IF(OR('Sch D. Workings'!D974="",$D$7&lt;=U$7,Y980=0),0,IF(OR(T980="Exceeded Cap",N980="Exceeded Cap",SUM(H980,N980,T980)='Sch D. Workings'!$D$12),"Exceeded Cap",IF((SUMIFS('Sch A. Input'!H972:CJ972,'Sch A. Input'!$H$14:$CJ$14,"Total",'Sch A. Input'!$H$13:$CJ$13,"&lt;="&amp;$AA$7))&gt;'Sch D. Workings'!$D$12,MIN('Sch D. Workings'!AN1981,'Sch D. Workings'!$D$12-N980-T980-H980),'Sch D. Workings'!AN1981)))</f>
        <v>0</v>
      </c>
      <c r="AA980" s="221">
        <f>'Sch D. Workings'!AS1981</f>
        <v>0</v>
      </c>
      <c r="AB980" s="82">
        <f>IFERROR(LOOKUP('Sch D. Workings'!AP1981,$C$10:$C$14,$B$10:$B$14),0)</f>
        <v>0</v>
      </c>
      <c r="AC980" s="99">
        <f>COUNTIFS('Sch D. Workings'!AP1981,"&gt;"&amp;$D$14)</f>
        <v>0</v>
      </c>
    </row>
    <row r="981" spans="3:29" x14ac:dyDescent="0.35">
      <c r="C981" s="81" t="str">
        <f>IF('Sch A. Input'!B973="","",'Sch A. Input'!B973)</f>
        <v/>
      </c>
      <c r="D981" s="81" t="str">
        <f>IF('Sch A. Input'!C973="","",'Sch A. Input'!C973)</f>
        <v/>
      </c>
      <c r="E981" s="85"/>
      <c r="F981" s="85"/>
      <c r="G981" s="99">
        <f>'Sch D. Workings'!G1982</f>
        <v>0</v>
      </c>
      <c r="H981" s="310">
        <f>IF(OR('Sch D. Workings'!D975="",G981=0),0,(IF((SUMIFS('Sch A. Input'!H973:CJ973,'Sch A. Input'!$H$14:$CJ$14,"Total",'Sch A. Input'!$H$13:$CJ$13,"&lt;="&amp;$I$7))&gt;'Sch D. Workings'!$D$12,MIN('Sch D. Workings'!J1982,'Sch D. Workings'!$D$12),'Sch D. Workings'!J1982)))</f>
        <v>0</v>
      </c>
      <c r="I981" s="221">
        <f>'Sch D. Workings'!O1982</f>
        <v>0</v>
      </c>
      <c r="J981" s="82">
        <f>IFERROR(LOOKUP('Sch D. Workings'!L1982,$C$10:$C$14,$B$10:$B$14),0)</f>
        <v>0</v>
      </c>
      <c r="K981" s="99">
        <f>COUNTIFS('Sch D. Workings'!L1982,"&gt;"&amp;$D$14)</f>
        <v>0</v>
      </c>
      <c r="L981" s="300"/>
      <c r="M981" s="78">
        <f>'Sch D. Workings'!Q1982</f>
        <v>0</v>
      </c>
      <c r="N981" s="309">
        <f>IF(OR('Sch D. Workings'!D975="",$D$7&lt;=I$7,M981=0),0,(IF(H981='Sch D. Workings'!$D$12,"Exceeded Cap",IF((SUMIFS('Sch A. Input'!H973:CJ973,'Sch A. Input'!$H$14:$CJ$14,"Total",'Sch A. Input'!$H$13:$CJ$13,"&lt;="&amp;$O$7))&gt;'Sch D. Workings'!$D$12,MIN('Sch D. Workings'!T1982,'Sch D. Workings'!$D$12-H981),'Sch D. Workings'!T1982))))</f>
        <v>0</v>
      </c>
      <c r="O981" s="221">
        <f>'Sch D. Workings'!Y1982</f>
        <v>0</v>
      </c>
      <c r="P981" s="82">
        <f>IFERROR(LOOKUP('Sch D. Workings'!V1982,$C$10:$C$14,$B$10:$B$14),0)</f>
        <v>0</v>
      </c>
      <c r="Q981" s="99">
        <f>COUNTIFS('Sch D. Workings'!V1982,"&gt;"&amp;$D$14)</f>
        <v>0</v>
      </c>
      <c r="R981" s="85"/>
      <c r="S981" s="78">
        <f>'Sch D. Workings'!AA1982</f>
        <v>0</v>
      </c>
      <c r="T981" s="309">
        <f>IF(OR('Sch D. Workings'!D975="",$D$7&lt;=O$7,S981=0),0,IF(OR(N981="Exceeded Cap",SUM(H981,N981)='Sch D. Workings'!$D$12),"Exceeded cap",IF((SUMIFS('Sch A. Input'!H973:CJ973,'Sch A. Input'!$H$14:$CJ$14,"Total",'Sch A. Input'!$H$13:$CJ$13,"&lt;="&amp;$U$7))&gt;'Sch D. Workings'!$D$12,MIN('Sch D. Workings'!AD1982,'Sch D. Workings'!$D$12-N981-H981),'Sch D. Workings'!AD1982)))</f>
        <v>0</v>
      </c>
      <c r="U981" s="221">
        <f>'Sch D. Workings'!AI1982</f>
        <v>0</v>
      </c>
      <c r="V981" s="82">
        <f>IFERROR(LOOKUP('Sch D. Workings'!AF1982,$C$10:$C$14,$B$10:$B$14),0)</f>
        <v>0</v>
      </c>
      <c r="W981" s="99">
        <f>COUNTIFS('Sch D. Workings'!AF1982,"&gt;"&amp;$D$14)</f>
        <v>0</v>
      </c>
      <c r="X981" s="85"/>
      <c r="Y981" s="78">
        <f>'Sch D. Workings'!AK1982</f>
        <v>0</v>
      </c>
      <c r="Z981" s="309">
        <f>IF(OR('Sch D. Workings'!D975="",$D$7&lt;=U$7,Y981=0),0,IF(OR(T981="Exceeded Cap",N981="Exceeded Cap",SUM(H981,N981,T981)='Sch D. Workings'!$D$12),"Exceeded Cap",IF((SUMIFS('Sch A. Input'!H973:CJ973,'Sch A. Input'!$H$14:$CJ$14,"Total",'Sch A. Input'!$H$13:$CJ$13,"&lt;="&amp;$AA$7))&gt;'Sch D. Workings'!$D$12,MIN('Sch D. Workings'!AN1982,'Sch D. Workings'!$D$12-N981-T981-H981),'Sch D. Workings'!AN1982)))</f>
        <v>0</v>
      </c>
      <c r="AA981" s="221">
        <f>'Sch D. Workings'!AS1982</f>
        <v>0</v>
      </c>
      <c r="AB981" s="82">
        <f>IFERROR(LOOKUP('Sch D. Workings'!AP1982,$C$10:$C$14,$B$10:$B$14),0)</f>
        <v>0</v>
      </c>
      <c r="AC981" s="99">
        <f>COUNTIFS('Sch D. Workings'!AP1982,"&gt;"&amp;$D$14)</f>
        <v>0</v>
      </c>
    </row>
    <row r="982" spans="3:29" x14ac:dyDescent="0.35">
      <c r="C982" s="81" t="str">
        <f>IF('Sch A. Input'!B974="","",'Sch A. Input'!B974)</f>
        <v/>
      </c>
      <c r="D982" s="81" t="str">
        <f>IF('Sch A. Input'!C974="","",'Sch A. Input'!C974)</f>
        <v/>
      </c>
      <c r="E982" s="85"/>
      <c r="F982" s="85"/>
      <c r="G982" s="99">
        <f>'Sch D. Workings'!G1983</f>
        <v>0</v>
      </c>
      <c r="H982" s="310">
        <f>IF(OR('Sch D. Workings'!D976="",G982=0),0,(IF((SUMIFS('Sch A. Input'!H974:CJ974,'Sch A. Input'!$H$14:$CJ$14,"Total",'Sch A. Input'!$H$13:$CJ$13,"&lt;="&amp;$I$7))&gt;'Sch D. Workings'!$D$12,MIN('Sch D. Workings'!J1983,'Sch D. Workings'!$D$12),'Sch D. Workings'!J1983)))</f>
        <v>0</v>
      </c>
      <c r="I982" s="221">
        <f>'Sch D. Workings'!O1983</f>
        <v>0</v>
      </c>
      <c r="J982" s="82">
        <f>IFERROR(LOOKUP('Sch D. Workings'!L1983,$C$10:$C$14,$B$10:$B$14),0)</f>
        <v>0</v>
      </c>
      <c r="K982" s="99">
        <f>COUNTIFS('Sch D. Workings'!L1983,"&gt;"&amp;$D$14)</f>
        <v>0</v>
      </c>
      <c r="L982" s="300"/>
      <c r="M982" s="78">
        <f>'Sch D. Workings'!Q1983</f>
        <v>0</v>
      </c>
      <c r="N982" s="309">
        <f>IF(OR('Sch D. Workings'!D976="",$D$7&lt;=I$7,M982=0),0,(IF(H982='Sch D. Workings'!$D$12,"Exceeded Cap",IF((SUMIFS('Sch A. Input'!H974:CJ974,'Sch A. Input'!$H$14:$CJ$14,"Total",'Sch A. Input'!$H$13:$CJ$13,"&lt;="&amp;$O$7))&gt;'Sch D. Workings'!$D$12,MIN('Sch D. Workings'!T1983,'Sch D. Workings'!$D$12-H982),'Sch D. Workings'!T1983))))</f>
        <v>0</v>
      </c>
      <c r="O982" s="221">
        <f>'Sch D. Workings'!Y1983</f>
        <v>0</v>
      </c>
      <c r="P982" s="82">
        <f>IFERROR(LOOKUP('Sch D. Workings'!V1983,$C$10:$C$14,$B$10:$B$14),0)</f>
        <v>0</v>
      </c>
      <c r="Q982" s="99">
        <f>COUNTIFS('Sch D. Workings'!V1983,"&gt;"&amp;$D$14)</f>
        <v>0</v>
      </c>
      <c r="R982" s="85"/>
      <c r="S982" s="78">
        <f>'Sch D. Workings'!AA1983</f>
        <v>0</v>
      </c>
      <c r="T982" s="309">
        <f>IF(OR('Sch D. Workings'!D976="",$D$7&lt;=O$7,S982=0),0,IF(OR(N982="Exceeded Cap",SUM(H982,N982)='Sch D. Workings'!$D$12),"Exceeded cap",IF((SUMIFS('Sch A. Input'!H974:CJ974,'Sch A. Input'!$H$14:$CJ$14,"Total",'Sch A. Input'!$H$13:$CJ$13,"&lt;="&amp;$U$7))&gt;'Sch D. Workings'!$D$12,MIN('Sch D. Workings'!AD1983,'Sch D. Workings'!$D$12-N982-H982),'Sch D. Workings'!AD1983)))</f>
        <v>0</v>
      </c>
      <c r="U982" s="221">
        <f>'Sch D. Workings'!AI1983</f>
        <v>0</v>
      </c>
      <c r="V982" s="82">
        <f>IFERROR(LOOKUP('Sch D. Workings'!AF1983,$C$10:$C$14,$B$10:$B$14),0)</f>
        <v>0</v>
      </c>
      <c r="W982" s="99">
        <f>COUNTIFS('Sch D. Workings'!AF1983,"&gt;"&amp;$D$14)</f>
        <v>0</v>
      </c>
      <c r="X982" s="85"/>
      <c r="Y982" s="78">
        <f>'Sch D. Workings'!AK1983</f>
        <v>0</v>
      </c>
      <c r="Z982" s="309">
        <f>IF(OR('Sch D. Workings'!D976="",$D$7&lt;=U$7,Y982=0),0,IF(OR(T982="Exceeded Cap",N982="Exceeded Cap",SUM(H982,N982,T982)='Sch D. Workings'!$D$12),"Exceeded Cap",IF((SUMIFS('Sch A. Input'!H974:CJ974,'Sch A. Input'!$H$14:$CJ$14,"Total",'Sch A. Input'!$H$13:$CJ$13,"&lt;="&amp;$AA$7))&gt;'Sch D. Workings'!$D$12,MIN('Sch D. Workings'!AN1983,'Sch D. Workings'!$D$12-N982-T982-H982),'Sch D. Workings'!AN1983)))</f>
        <v>0</v>
      </c>
      <c r="AA982" s="221">
        <f>'Sch D. Workings'!AS1983</f>
        <v>0</v>
      </c>
      <c r="AB982" s="82">
        <f>IFERROR(LOOKUP('Sch D. Workings'!AP1983,$C$10:$C$14,$B$10:$B$14),0)</f>
        <v>0</v>
      </c>
      <c r="AC982" s="99">
        <f>COUNTIFS('Sch D. Workings'!AP1983,"&gt;"&amp;$D$14)</f>
        <v>0</v>
      </c>
    </row>
    <row r="983" spans="3:29" x14ac:dyDescent="0.35">
      <c r="C983" s="81" t="str">
        <f>IF('Sch A. Input'!B975="","",'Sch A. Input'!B975)</f>
        <v/>
      </c>
      <c r="D983" s="81" t="str">
        <f>IF('Sch A. Input'!C975="","",'Sch A. Input'!C975)</f>
        <v/>
      </c>
      <c r="E983" s="85"/>
      <c r="F983" s="85"/>
      <c r="G983" s="99">
        <f>'Sch D. Workings'!G1984</f>
        <v>0</v>
      </c>
      <c r="H983" s="310">
        <f>IF(OR('Sch D. Workings'!D977="",G983=0),0,(IF((SUMIFS('Sch A. Input'!H975:CJ975,'Sch A. Input'!$H$14:$CJ$14,"Total",'Sch A. Input'!$H$13:$CJ$13,"&lt;="&amp;$I$7))&gt;'Sch D. Workings'!$D$12,MIN('Sch D. Workings'!J1984,'Sch D. Workings'!$D$12),'Sch D. Workings'!J1984)))</f>
        <v>0</v>
      </c>
      <c r="I983" s="221">
        <f>'Sch D. Workings'!O1984</f>
        <v>0</v>
      </c>
      <c r="J983" s="82">
        <f>IFERROR(LOOKUP('Sch D. Workings'!L1984,$C$10:$C$14,$B$10:$B$14),0)</f>
        <v>0</v>
      </c>
      <c r="K983" s="99">
        <f>COUNTIFS('Sch D. Workings'!L1984,"&gt;"&amp;$D$14)</f>
        <v>0</v>
      </c>
      <c r="L983" s="300"/>
      <c r="M983" s="78">
        <f>'Sch D. Workings'!Q1984</f>
        <v>0</v>
      </c>
      <c r="N983" s="309">
        <f>IF(OR('Sch D. Workings'!D977="",$D$7&lt;=I$7,M983=0),0,(IF(H983='Sch D. Workings'!$D$12,"Exceeded Cap",IF((SUMIFS('Sch A. Input'!H975:CJ975,'Sch A. Input'!$H$14:$CJ$14,"Total",'Sch A. Input'!$H$13:$CJ$13,"&lt;="&amp;$O$7))&gt;'Sch D. Workings'!$D$12,MIN('Sch D. Workings'!T1984,'Sch D. Workings'!$D$12-H983),'Sch D. Workings'!T1984))))</f>
        <v>0</v>
      </c>
      <c r="O983" s="221">
        <f>'Sch D. Workings'!Y1984</f>
        <v>0</v>
      </c>
      <c r="P983" s="82">
        <f>IFERROR(LOOKUP('Sch D. Workings'!V1984,$C$10:$C$14,$B$10:$B$14),0)</f>
        <v>0</v>
      </c>
      <c r="Q983" s="99">
        <f>COUNTIFS('Sch D. Workings'!V1984,"&gt;"&amp;$D$14)</f>
        <v>0</v>
      </c>
      <c r="R983" s="85"/>
      <c r="S983" s="78">
        <f>'Sch D. Workings'!AA1984</f>
        <v>0</v>
      </c>
      <c r="T983" s="309">
        <f>IF(OR('Sch D. Workings'!D977="",$D$7&lt;=O$7,S983=0),0,IF(OR(N983="Exceeded Cap",SUM(H983,N983)='Sch D. Workings'!$D$12),"Exceeded cap",IF((SUMIFS('Sch A. Input'!H975:CJ975,'Sch A. Input'!$H$14:$CJ$14,"Total",'Sch A. Input'!$H$13:$CJ$13,"&lt;="&amp;$U$7))&gt;'Sch D. Workings'!$D$12,MIN('Sch D. Workings'!AD1984,'Sch D. Workings'!$D$12-N983-H983),'Sch D. Workings'!AD1984)))</f>
        <v>0</v>
      </c>
      <c r="U983" s="221">
        <f>'Sch D. Workings'!AI1984</f>
        <v>0</v>
      </c>
      <c r="V983" s="82">
        <f>IFERROR(LOOKUP('Sch D. Workings'!AF1984,$C$10:$C$14,$B$10:$B$14),0)</f>
        <v>0</v>
      </c>
      <c r="W983" s="99">
        <f>COUNTIFS('Sch D. Workings'!AF1984,"&gt;"&amp;$D$14)</f>
        <v>0</v>
      </c>
      <c r="X983" s="85"/>
      <c r="Y983" s="78">
        <f>'Sch D. Workings'!AK1984</f>
        <v>0</v>
      </c>
      <c r="Z983" s="309">
        <f>IF(OR('Sch D. Workings'!D977="",$D$7&lt;=U$7,Y983=0),0,IF(OR(T983="Exceeded Cap",N983="Exceeded Cap",SUM(H983,N983,T983)='Sch D. Workings'!$D$12),"Exceeded Cap",IF((SUMIFS('Sch A. Input'!H975:CJ975,'Sch A. Input'!$H$14:$CJ$14,"Total",'Sch A. Input'!$H$13:$CJ$13,"&lt;="&amp;$AA$7))&gt;'Sch D. Workings'!$D$12,MIN('Sch D. Workings'!AN1984,'Sch D. Workings'!$D$12-N983-T983-H983),'Sch D. Workings'!AN1984)))</f>
        <v>0</v>
      </c>
      <c r="AA983" s="221">
        <f>'Sch D. Workings'!AS1984</f>
        <v>0</v>
      </c>
      <c r="AB983" s="82">
        <f>IFERROR(LOOKUP('Sch D. Workings'!AP1984,$C$10:$C$14,$B$10:$B$14),0)</f>
        <v>0</v>
      </c>
      <c r="AC983" s="99">
        <f>COUNTIFS('Sch D. Workings'!AP1984,"&gt;"&amp;$D$14)</f>
        <v>0</v>
      </c>
    </row>
    <row r="984" spans="3:29" x14ac:dyDescent="0.35">
      <c r="C984" s="81" t="str">
        <f>IF('Sch A. Input'!B976="","",'Sch A. Input'!B976)</f>
        <v/>
      </c>
      <c r="D984" s="81" t="str">
        <f>IF('Sch A. Input'!C976="","",'Sch A. Input'!C976)</f>
        <v/>
      </c>
      <c r="E984" s="85"/>
      <c r="F984" s="85"/>
      <c r="G984" s="99">
        <f>'Sch D. Workings'!G1985</f>
        <v>0</v>
      </c>
      <c r="H984" s="310">
        <f>IF(OR('Sch D. Workings'!D978="",G984=0),0,(IF((SUMIFS('Sch A. Input'!H976:CJ976,'Sch A. Input'!$H$14:$CJ$14,"Total",'Sch A. Input'!$H$13:$CJ$13,"&lt;="&amp;$I$7))&gt;'Sch D. Workings'!$D$12,MIN('Sch D. Workings'!J1985,'Sch D. Workings'!$D$12),'Sch D. Workings'!J1985)))</f>
        <v>0</v>
      </c>
      <c r="I984" s="221">
        <f>'Sch D. Workings'!O1985</f>
        <v>0</v>
      </c>
      <c r="J984" s="82">
        <f>IFERROR(LOOKUP('Sch D. Workings'!L1985,$C$10:$C$14,$B$10:$B$14),0)</f>
        <v>0</v>
      </c>
      <c r="K984" s="99">
        <f>COUNTIFS('Sch D. Workings'!L1985,"&gt;"&amp;$D$14)</f>
        <v>0</v>
      </c>
      <c r="L984" s="300"/>
      <c r="M984" s="78">
        <f>'Sch D. Workings'!Q1985</f>
        <v>0</v>
      </c>
      <c r="N984" s="309">
        <f>IF(OR('Sch D. Workings'!D978="",$D$7&lt;=I$7,M984=0),0,(IF(H984='Sch D. Workings'!$D$12,"Exceeded Cap",IF((SUMIFS('Sch A. Input'!H976:CJ976,'Sch A. Input'!$H$14:$CJ$14,"Total",'Sch A. Input'!$H$13:$CJ$13,"&lt;="&amp;$O$7))&gt;'Sch D. Workings'!$D$12,MIN('Sch D. Workings'!T1985,'Sch D. Workings'!$D$12-H984),'Sch D. Workings'!T1985))))</f>
        <v>0</v>
      </c>
      <c r="O984" s="221">
        <f>'Sch D. Workings'!Y1985</f>
        <v>0</v>
      </c>
      <c r="P984" s="82">
        <f>IFERROR(LOOKUP('Sch D. Workings'!V1985,$C$10:$C$14,$B$10:$B$14),0)</f>
        <v>0</v>
      </c>
      <c r="Q984" s="99">
        <f>COUNTIFS('Sch D. Workings'!V1985,"&gt;"&amp;$D$14)</f>
        <v>0</v>
      </c>
      <c r="R984" s="85"/>
      <c r="S984" s="78">
        <f>'Sch D. Workings'!AA1985</f>
        <v>0</v>
      </c>
      <c r="T984" s="309">
        <f>IF(OR('Sch D. Workings'!D978="",$D$7&lt;=O$7,S984=0),0,IF(OR(N984="Exceeded Cap",SUM(H984,N984)='Sch D. Workings'!$D$12),"Exceeded cap",IF((SUMIFS('Sch A. Input'!H976:CJ976,'Sch A. Input'!$H$14:$CJ$14,"Total",'Sch A. Input'!$H$13:$CJ$13,"&lt;="&amp;$U$7))&gt;'Sch D. Workings'!$D$12,MIN('Sch D. Workings'!AD1985,'Sch D. Workings'!$D$12-N984-H984),'Sch D. Workings'!AD1985)))</f>
        <v>0</v>
      </c>
      <c r="U984" s="221">
        <f>'Sch D. Workings'!AI1985</f>
        <v>0</v>
      </c>
      <c r="V984" s="82">
        <f>IFERROR(LOOKUP('Sch D. Workings'!AF1985,$C$10:$C$14,$B$10:$B$14),0)</f>
        <v>0</v>
      </c>
      <c r="W984" s="99">
        <f>COUNTIFS('Sch D. Workings'!AF1985,"&gt;"&amp;$D$14)</f>
        <v>0</v>
      </c>
      <c r="X984" s="85"/>
      <c r="Y984" s="78">
        <f>'Sch D. Workings'!AK1985</f>
        <v>0</v>
      </c>
      <c r="Z984" s="309">
        <f>IF(OR('Sch D. Workings'!D978="",$D$7&lt;=U$7,Y984=0),0,IF(OR(T984="Exceeded Cap",N984="Exceeded Cap",SUM(H984,N984,T984)='Sch D. Workings'!$D$12),"Exceeded Cap",IF((SUMIFS('Sch A. Input'!H976:CJ976,'Sch A. Input'!$H$14:$CJ$14,"Total",'Sch A. Input'!$H$13:$CJ$13,"&lt;="&amp;$AA$7))&gt;'Sch D. Workings'!$D$12,MIN('Sch D. Workings'!AN1985,'Sch D. Workings'!$D$12-N984-T984-H984),'Sch D. Workings'!AN1985)))</f>
        <v>0</v>
      </c>
      <c r="AA984" s="221">
        <f>'Sch D. Workings'!AS1985</f>
        <v>0</v>
      </c>
      <c r="AB984" s="82">
        <f>IFERROR(LOOKUP('Sch D. Workings'!AP1985,$C$10:$C$14,$B$10:$B$14),0)</f>
        <v>0</v>
      </c>
      <c r="AC984" s="99">
        <f>COUNTIFS('Sch D. Workings'!AP1985,"&gt;"&amp;$D$14)</f>
        <v>0</v>
      </c>
    </row>
    <row r="985" spans="3:29" x14ac:dyDescent="0.35">
      <c r="C985" s="81" t="str">
        <f>IF('Sch A. Input'!B977="","",'Sch A. Input'!B977)</f>
        <v/>
      </c>
      <c r="D985" s="81" t="str">
        <f>IF('Sch A. Input'!C977="","",'Sch A. Input'!C977)</f>
        <v/>
      </c>
      <c r="E985" s="85"/>
      <c r="F985" s="85"/>
      <c r="G985" s="99">
        <f>'Sch D. Workings'!G1986</f>
        <v>0</v>
      </c>
      <c r="H985" s="310">
        <f>IF(OR('Sch D. Workings'!D979="",G985=0),0,(IF((SUMIFS('Sch A. Input'!H977:CJ977,'Sch A. Input'!$H$14:$CJ$14,"Total",'Sch A. Input'!$H$13:$CJ$13,"&lt;="&amp;$I$7))&gt;'Sch D. Workings'!$D$12,MIN('Sch D. Workings'!J1986,'Sch D. Workings'!$D$12),'Sch D. Workings'!J1986)))</f>
        <v>0</v>
      </c>
      <c r="I985" s="221">
        <f>'Sch D. Workings'!O1986</f>
        <v>0</v>
      </c>
      <c r="J985" s="82">
        <f>IFERROR(LOOKUP('Sch D. Workings'!L1986,$C$10:$C$14,$B$10:$B$14),0)</f>
        <v>0</v>
      </c>
      <c r="K985" s="99">
        <f>COUNTIFS('Sch D. Workings'!L1986,"&gt;"&amp;$D$14)</f>
        <v>0</v>
      </c>
      <c r="L985" s="300"/>
      <c r="M985" s="78">
        <f>'Sch D. Workings'!Q1986</f>
        <v>0</v>
      </c>
      <c r="N985" s="309">
        <f>IF(OR('Sch D. Workings'!D979="",$D$7&lt;=I$7,M985=0),0,(IF(H985='Sch D. Workings'!$D$12,"Exceeded Cap",IF((SUMIFS('Sch A. Input'!H977:CJ977,'Sch A. Input'!$H$14:$CJ$14,"Total",'Sch A. Input'!$H$13:$CJ$13,"&lt;="&amp;$O$7))&gt;'Sch D. Workings'!$D$12,MIN('Sch D. Workings'!T1986,'Sch D. Workings'!$D$12-H985),'Sch D. Workings'!T1986))))</f>
        <v>0</v>
      </c>
      <c r="O985" s="221">
        <f>'Sch D. Workings'!Y1986</f>
        <v>0</v>
      </c>
      <c r="P985" s="82">
        <f>IFERROR(LOOKUP('Sch D. Workings'!V1986,$C$10:$C$14,$B$10:$B$14),0)</f>
        <v>0</v>
      </c>
      <c r="Q985" s="99">
        <f>COUNTIFS('Sch D. Workings'!V1986,"&gt;"&amp;$D$14)</f>
        <v>0</v>
      </c>
      <c r="R985" s="85"/>
      <c r="S985" s="78">
        <f>'Sch D. Workings'!AA1986</f>
        <v>0</v>
      </c>
      <c r="T985" s="309">
        <f>IF(OR('Sch D. Workings'!D979="",$D$7&lt;=O$7,S985=0),0,IF(OR(N985="Exceeded Cap",SUM(H985,N985)='Sch D. Workings'!$D$12),"Exceeded cap",IF((SUMIFS('Sch A. Input'!H977:CJ977,'Sch A. Input'!$H$14:$CJ$14,"Total",'Sch A. Input'!$H$13:$CJ$13,"&lt;="&amp;$U$7))&gt;'Sch D. Workings'!$D$12,MIN('Sch D. Workings'!AD1986,'Sch D. Workings'!$D$12-N985-H985),'Sch D. Workings'!AD1986)))</f>
        <v>0</v>
      </c>
      <c r="U985" s="221">
        <f>'Sch D. Workings'!AI1986</f>
        <v>0</v>
      </c>
      <c r="V985" s="82">
        <f>IFERROR(LOOKUP('Sch D. Workings'!AF1986,$C$10:$C$14,$B$10:$B$14),0)</f>
        <v>0</v>
      </c>
      <c r="W985" s="99">
        <f>COUNTIFS('Sch D. Workings'!AF1986,"&gt;"&amp;$D$14)</f>
        <v>0</v>
      </c>
      <c r="X985" s="85"/>
      <c r="Y985" s="78">
        <f>'Sch D. Workings'!AK1986</f>
        <v>0</v>
      </c>
      <c r="Z985" s="309">
        <f>IF(OR('Sch D. Workings'!D979="",$D$7&lt;=U$7,Y985=0),0,IF(OR(T985="Exceeded Cap",N985="Exceeded Cap",SUM(H985,N985,T985)='Sch D. Workings'!$D$12),"Exceeded Cap",IF((SUMIFS('Sch A. Input'!H977:CJ977,'Sch A. Input'!$H$14:$CJ$14,"Total",'Sch A. Input'!$H$13:$CJ$13,"&lt;="&amp;$AA$7))&gt;'Sch D. Workings'!$D$12,MIN('Sch D. Workings'!AN1986,'Sch D. Workings'!$D$12-N985-T985-H985),'Sch D. Workings'!AN1986)))</f>
        <v>0</v>
      </c>
      <c r="AA985" s="221">
        <f>'Sch D. Workings'!AS1986</f>
        <v>0</v>
      </c>
      <c r="AB985" s="82">
        <f>IFERROR(LOOKUP('Sch D. Workings'!AP1986,$C$10:$C$14,$B$10:$B$14),0)</f>
        <v>0</v>
      </c>
      <c r="AC985" s="99">
        <f>COUNTIFS('Sch D. Workings'!AP1986,"&gt;"&amp;$D$14)</f>
        <v>0</v>
      </c>
    </row>
    <row r="986" spans="3:29" x14ac:dyDescent="0.35">
      <c r="C986" s="81" t="str">
        <f>IF('Sch A. Input'!B978="","",'Sch A. Input'!B978)</f>
        <v/>
      </c>
      <c r="D986" s="81" t="str">
        <f>IF('Sch A. Input'!C978="","",'Sch A. Input'!C978)</f>
        <v/>
      </c>
      <c r="E986" s="85"/>
      <c r="F986" s="85"/>
      <c r="G986" s="99">
        <f>'Sch D. Workings'!G1987</f>
        <v>0</v>
      </c>
      <c r="H986" s="310">
        <f>IF(OR('Sch D. Workings'!D980="",G986=0),0,(IF((SUMIFS('Sch A. Input'!H978:CJ978,'Sch A. Input'!$H$14:$CJ$14,"Total",'Sch A. Input'!$H$13:$CJ$13,"&lt;="&amp;$I$7))&gt;'Sch D. Workings'!$D$12,MIN('Sch D. Workings'!J1987,'Sch D. Workings'!$D$12),'Sch D. Workings'!J1987)))</f>
        <v>0</v>
      </c>
      <c r="I986" s="221">
        <f>'Sch D. Workings'!O1987</f>
        <v>0</v>
      </c>
      <c r="J986" s="82">
        <f>IFERROR(LOOKUP('Sch D. Workings'!L1987,$C$10:$C$14,$B$10:$B$14),0)</f>
        <v>0</v>
      </c>
      <c r="K986" s="99">
        <f>COUNTIFS('Sch D. Workings'!L1987,"&gt;"&amp;$D$14)</f>
        <v>0</v>
      </c>
      <c r="L986" s="300"/>
      <c r="M986" s="78">
        <f>'Sch D. Workings'!Q1987</f>
        <v>0</v>
      </c>
      <c r="N986" s="309">
        <f>IF(OR('Sch D. Workings'!D980="",$D$7&lt;=I$7,M986=0),0,(IF(H986='Sch D. Workings'!$D$12,"Exceeded Cap",IF((SUMIFS('Sch A. Input'!H978:CJ978,'Sch A. Input'!$H$14:$CJ$14,"Total",'Sch A. Input'!$H$13:$CJ$13,"&lt;="&amp;$O$7))&gt;'Sch D. Workings'!$D$12,MIN('Sch D. Workings'!T1987,'Sch D. Workings'!$D$12-H986),'Sch D. Workings'!T1987))))</f>
        <v>0</v>
      </c>
      <c r="O986" s="221">
        <f>'Sch D. Workings'!Y1987</f>
        <v>0</v>
      </c>
      <c r="P986" s="82">
        <f>IFERROR(LOOKUP('Sch D. Workings'!V1987,$C$10:$C$14,$B$10:$B$14),0)</f>
        <v>0</v>
      </c>
      <c r="Q986" s="99">
        <f>COUNTIFS('Sch D. Workings'!V1987,"&gt;"&amp;$D$14)</f>
        <v>0</v>
      </c>
      <c r="R986" s="85"/>
      <c r="S986" s="78">
        <f>'Sch D. Workings'!AA1987</f>
        <v>0</v>
      </c>
      <c r="T986" s="309">
        <f>IF(OR('Sch D. Workings'!D980="",$D$7&lt;=O$7,S986=0),0,IF(OR(N986="Exceeded Cap",SUM(H986,N986)='Sch D. Workings'!$D$12),"Exceeded cap",IF((SUMIFS('Sch A. Input'!H978:CJ978,'Sch A. Input'!$H$14:$CJ$14,"Total",'Sch A. Input'!$H$13:$CJ$13,"&lt;="&amp;$U$7))&gt;'Sch D. Workings'!$D$12,MIN('Sch D. Workings'!AD1987,'Sch D. Workings'!$D$12-N986-H986),'Sch D. Workings'!AD1987)))</f>
        <v>0</v>
      </c>
      <c r="U986" s="221">
        <f>'Sch D. Workings'!AI1987</f>
        <v>0</v>
      </c>
      <c r="V986" s="82">
        <f>IFERROR(LOOKUP('Sch D. Workings'!AF1987,$C$10:$C$14,$B$10:$B$14),0)</f>
        <v>0</v>
      </c>
      <c r="W986" s="99">
        <f>COUNTIFS('Sch D. Workings'!AF1987,"&gt;"&amp;$D$14)</f>
        <v>0</v>
      </c>
      <c r="X986" s="85"/>
      <c r="Y986" s="78">
        <f>'Sch D. Workings'!AK1987</f>
        <v>0</v>
      </c>
      <c r="Z986" s="309">
        <f>IF(OR('Sch D. Workings'!D980="",$D$7&lt;=U$7,Y986=0),0,IF(OR(T986="Exceeded Cap",N986="Exceeded Cap",SUM(H986,N986,T986)='Sch D. Workings'!$D$12),"Exceeded Cap",IF((SUMIFS('Sch A. Input'!H978:CJ978,'Sch A. Input'!$H$14:$CJ$14,"Total",'Sch A. Input'!$H$13:$CJ$13,"&lt;="&amp;$AA$7))&gt;'Sch D. Workings'!$D$12,MIN('Sch D. Workings'!AN1987,'Sch D. Workings'!$D$12-N986-T986-H986),'Sch D. Workings'!AN1987)))</f>
        <v>0</v>
      </c>
      <c r="AA986" s="221">
        <f>'Sch D. Workings'!AS1987</f>
        <v>0</v>
      </c>
      <c r="AB986" s="82">
        <f>IFERROR(LOOKUP('Sch D. Workings'!AP1987,$C$10:$C$14,$B$10:$B$14),0)</f>
        <v>0</v>
      </c>
      <c r="AC986" s="99">
        <f>COUNTIFS('Sch D. Workings'!AP1987,"&gt;"&amp;$D$14)</f>
        <v>0</v>
      </c>
    </row>
    <row r="987" spans="3:29" x14ac:dyDescent="0.35">
      <c r="C987" s="81" t="str">
        <f>IF('Sch A. Input'!B979="","",'Sch A. Input'!B979)</f>
        <v/>
      </c>
      <c r="D987" s="81" t="str">
        <f>IF('Sch A. Input'!C979="","",'Sch A. Input'!C979)</f>
        <v/>
      </c>
      <c r="E987" s="85"/>
      <c r="F987" s="85"/>
      <c r="G987" s="99">
        <f>'Sch D. Workings'!G1988</f>
        <v>0</v>
      </c>
      <c r="H987" s="310">
        <f>IF(OR('Sch D. Workings'!D981="",G987=0),0,(IF((SUMIFS('Sch A. Input'!H979:CJ979,'Sch A. Input'!$H$14:$CJ$14,"Total",'Sch A. Input'!$H$13:$CJ$13,"&lt;="&amp;$I$7))&gt;'Sch D. Workings'!$D$12,MIN('Sch D. Workings'!J1988,'Sch D. Workings'!$D$12),'Sch D. Workings'!J1988)))</f>
        <v>0</v>
      </c>
      <c r="I987" s="221">
        <f>'Sch D. Workings'!O1988</f>
        <v>0</v>
      </c>
      <c r="J987" s="82">
        <f>IFERROR(LOOKUP('Sch D. Workings'!L1988,$C$10:$C$14,$B$10:$B$14),0)</f>
        <v>0</v>
      </c>
      <c r="K987" s="99">
        <f>COUNTIFS('Sch D. Workings'!L1988,"&gt;"&amp;$D$14)</f>
        <v>0</v>
      </c>
      <c r="L987" s="300"/>
      <c r="M987" s="78">
        <f>'Sch D. Workings'!Q1988</f>
        <v>0</v>
      </c>
      <c r="N987" s="309">
        <f>IF(OR('Sch D. Workings'!D981="",$D$7&lt;=I$7,M987=0),0,(IF(H987='Sch D. Workings'!$D$12,"Exceeded Cap",IF((SUMIFS('Sch A. Input'!H979:CJ979,'Sch A. Input'!$H$14:$CJ$14,"Total",'Sch A. Input'!$H$13:$CJ$13,"&lt;="&amp;$O$7))&gt;'Sch D. Workings'!$D$12,MIN('Sch D. Workings'!T1988,'Sch D. Workings'!$D$12-H987),'Sch D. Workings'!T1988))))</f>
        <v>0</v>
      </c>
      <c r="O987" s="221">
        <f>'Sch D. Workings'!Y1988</f>
        <v>0</v>
      </c>
      <c r="P987" s="82">
        <f>IFERROR(LOOKUP('Sch D. Workings'!V1988,$C$10:$C$14,$B$10:$B$14),0)</f>
        <v>0</v>
      </c>
      <c r="Q987" s="99">
        <f>COUNTIFS('Sch D. Workings'!V1988,"&gt;"&amp;$D$14)</f>
        <v>0</v>
      </c>
      <c r="R987" s="85"/>
      <c r="S987" s="78">
        <f>'Sch D. Workings'!AA1988</f>
        <v>0</v>
      </c>
      <c r="T987" s="309">
        <f>IF(OR('Sch D. Workings'!D981="",$D$7&lt;=O$7,S987=0),0,IF(OR(N987="Exceeded Cap",SUM(H987,N987)='Sch D. Workings'!$D$12),"Exceeded cap",IF((SUMIFS('Sch A. Input'!H979:CJ979,'Sch A. Input'!$H$14:$CJ$14,"Total",'Sch A. Input'!$H$13:$CJ$13,"&lt;="&amp;$U$7))&gt;'Sch D. Workings'!$D$12,MIN('Sch D. Workings'!AD1988,'Sch D. Workings'!$D$12-N987-H987),'Sch D. Workings'!AD1988)))</f>
        <v>0</v>
      </c>
      <c r="U987" s="221">
        <f>'Sch D. Workings'!AI1988</f>
        <v>0</v>
      </c>
      <c r="V987" s="82">
        <f>IFERROR(LOOKUP('Sch D. Workings'!AF1988,$C$10:$C$14,$B$10:$B$14),0)</f>
        <v>0</v>
      </c>
      <c r="W987" s="99">
        <f>COUNTIFS('Sch D. Workings'!AF1988,"&gt;"&amp;$D$14)</f>
        <v>0</v>
      </c>
      <c r="X987" s="85"/>
      <c r="Y987" s="78">
        <f>'Sch D. Workings'!AK1988</f>
        <v>0</v>
      </c>
      <c r="Z987" s="309">
        <f>IF(OR('Sch D. Workings'!D981="",$D$7&lt;=U$7,Y987=0),0,IF(OR(T987="Exceeded Cap",N987="Exceeded Cap",SUM(H987,N987,T987)='Sch D. Workings'!$D$12),"Exceeded Cap",IF((SUMIFS('Sch A. Input'!H979:CJ979,'Sch A. Input'!$H$14:$CJ$14,"Total",'Sch A. Input'!$H$13:$CJ$13,"&lt;="&amp;$AA$7))&gt;'Sch D. Workings'!$D$12,MIN('Sch D. Workings'!AN1988,'Sch D. Workings'!$D$12-N987-T987-H987),'Sch D. Workings'!AN1988)))</f>
        <v>0</v>
      </c>
      <c r="AA987" s="221">
        <f>'Sch D. Workings'!AS1988</f>
        <v>0</v>
      </c>
      <c r="AB987" s="82">
        <f>IFERROR(LOOKUP('Sch D. Workings'!AP1988,$C$10:$C$14,$B$10:$B$14),0)</f>
        <v>0</v>
      </c>
      <c r="AC987" s="99">
        <f>COUNTIFS('Sch D. Workings'!AP1988,"&gt;"&amp;$D$14)</f>
        <v>0</v>
      </c>
    </row>
    <row r="988" spans="3:29" x14ac:dyDescent="0.35">
      <c r="C988" s="81" t="str">
        <f>IF('Sch A. Input'!B980="","",'Sch A. Input'!B980)</f>
        <v/>
      </c>
      <c r="D988" s="81" t="str">
        <f>IF('Sch A. Input'!C980="","",'Sch A. Input'!C980)</f>
        <v/>
      </c>
      <c r="E988" s="85"/>
      <c r="F988" s="85"/>
      <c r="G988" s="99">
        <f>'Sch D. Workings'!G1989</f>
        <v>0</v>
      </c>
      <c r="H988" s="310">
        <f>IF(OR('Sch D. Workings'!D982="",G988=0),0,(IF((SUMIFS('Sch A. Input'!H980:CJ980,'Sch A. Input'!$H$14:$CJ$14,"Total",'Sch A. Input'!$H$13:$CJ$13,"&lt;="&amp;$I$7))&gt;'Sch D. Workings'!$D$12,MIN('Sch D. Workings'!J1989,'Sch D. Workings'!$D$12),'Sch D. Workings'!J1989)))</f>
        <v>0</v>
      </c>
      <c r="I988" s="221">
        <f>'Sch D. Workings'!O1989</f>
        <v>0</v>
      </c>
      <c r="J988" s="82">
        <f>IFERROR(LOOKUP('Sch D. Workings'!L1989,$C$10:$C$14,$B$10:$B$14),0)</f>
        <v>0</v>
      </c>
      <c r="K988" s="99">
        <f>COUNTIFS('Sch D. Workings'!L1989,"&gt;"&amp;$D$14)</f>
        <v>0</v>
      </c>
      <c r="L988" s="300"/>
      <c r="M988" s="78">
        <f>'Sch D. Workings'!Q1989</f>
        <v>0</v>
      </c>
      <c r="N988" s="309">
        <f>IF(OR('Sch D. Workings'!D982="",$D$7&lt;=I$7,M988=0),0,(IF(H988='Sch D. Workings'!$D$12,"Exceeded Cap",IF((SUMIFS('Sch A. Input'!H980:CJ980,'Sch A. Input'!$H$14:$CJ$14,"Total",'Sch A. Input'!$H$13:$CJ$13,"&lt;="&amp;$O$7))&gt;'Sch D. Workings'!$D$12,MIN('Sch D. Workings'!T1989,'Sch D. Workings'!$D$12-H988),'Sch D. Workings'!T1989))))</f>
        <v>0</v>
      </c>
      <c r="O988" s="221">
        <f>'Sch D. Workings'!Y1989</f>
        <v>0</v>
      </c>
      <c r="P988" s="82">
        <f>IFERROR(LOOKUP('Sch D. Workings'!V1989,$C$10:$C$14,$B$10:$B$14),0)</f>
        <v>0</v>
      </c>
      <c r="Q988" s="99">
        <f>COUNTIFS('Sch D. Workings'!V1989,"&gt;"&amp;$D$14)</f>
        <v>0</v>
      </c>
      <c r="R988" s="85"/>
      <c r="S988" s="78">
        <f>'Sch D. Workings'!AA1989</f>
        <v>0</v>
      </c>
      <c r="T988" s="309">
        <f>IF(OR('Sch D. Workings'!D982="",$D$7&lt;=O$7,S988=0),0,IF(OR(N988="Exceeded Cap",SUM(H988,N988)='Sch D. Workings'!$D$12),"Exceeded cap",IF((SUMIFS('Sch A. Input'!H980:CJ980,'Sch A. Input'!$H$14:$CJ$14,"Total",'Sch A. Input'!$H$13:$CJ$13,"&lt;="&amp;$U$7))&gt;'Sch D. Workings'!$D$12,MIN('Sch D. Workings'!AD1989,'Sch D. Workings'!$D$12-N988-H988),'Sch D. Workings'!AD1989)))</f>
        <v>0</v>
      </c>
      <c r="U988" s="221">
        <f>'Sch D. Workings'!AI1989</f>
        <v>0</v>
      </c>
      <c r="V988" s="82">
        <f>IFERROR(LOOKUP('Sch D. Workings'!AF1989,$C$10:$C$14,$B$10:$B$14),0)</f>
        <v>0</v>
      </c>
      <c r="W988" s="99">
        <f>COUNTIFS('Sch D. Workings'!AF1989,"&gt;"&amp;$D$14)</f>
        <v>0</v>
      </c>
      <c r="X988" s="85"/>
      <c r="Y988" s="78">
        <f>'Sch D. Workings'!AK1989</f>
        <v>0</v>
      </c>
      <c r="Z988" s="309">
        <f>IF(OR('Sch D. Workings'!D982="",$D$7&lt;=U$7,Y988=0),0,IF(OR(T988="Exceeded Cap",N988="Exceeded Cap",SUM(H988,N988,T988)='Sch D. Workings'!$D$12),"Exceeded Cap",IF((SUMIFS('Sch A. Input'!H980:CJ980,'Sch A. Input'!$H$14:$CJ$14,"Total",'Sch A. Input'!$H$13:$CJ$13,"&lt;="&amp;$AA$7))&gt;'Sch D. Workings'!$D$12,MIN('Sch D. Workings'!AN1989,'Sch D. Workings'!$D$12-N988-T988-H988),'Sch D. Workings'!AN1989)))</f>
        <v>0</v>
      </c>
      <c r="AA988" s="221">
        <f>'Sch D. Workings'!AS1989</f>
        <v>0</v>
      </c>
      <c r="AB988" s="82">
        <f>IFERROR(LOOKUP('Sch D. Workings'!AP1989,$C$10:$C$14,$B$10:$B$14),0)</f>
        <v>0</v>
      </c>
      <c r="AC988" s="99">
        <f>COUNTIFS('Sch D. Workings'!AP1989,"&gt;"&amp;$D$14)</f>
        <v>0</v>
      </c>
    </row>
    <row r="989" spans="3:29" x14ac:dyDescent="0.35">
      <c r="C989" s="81" t="str">
        <f>IF('Sch A. Input'!B981="","",'Sch A. Input'!B981)</f>
        <v/>
      </c>
      <c r="D989" s="81" t="str">
        <f>IF('Sch A. Input'!C981="","",'Sch A. Input'!C981)</f>
        <v/>
      </c>
      <c r="E989" s="85"/>
      <c r="F989" s="85"/>
      <c r="G989" s="99">
        <f>'Sch D. Workings'!G1990</f>
        <v>0</v>
      </c>
      <c r="H989" s="310">
        <f>IF(OR('Sch D. Workings'!D983="",G989=0),0,(IF((SUMIFS('Sch A. Input'!H981:CJ981,'Sch A. Input'!$H$14:$CJ$14,"Total",'Sch A. Input'!$H$13:$CJ$13,"&lt;="&amp;$I$7))&gt;'Sch D. Workings'!$D$12,MIN('Sch D. Workings'!J1990,'Sch D. Workings'!$D$12),'Sch D. Workings'!J1990)))</f>
        <v>0</v>
      </c>
      <c r="I989" s="221">
        <f>'Sch D. Workings'!O1990</f>
        <v>0</v>
      </c>
      <c r="J989" s="82">
        <f>IFERROR(LOOKUP('Sch D. Workings'!L1990,$C$10:$C$14,$B$10:$B$14),0)</f>
        <v>0</v>
      </c>
      <c r="K989" s="99">
        <f>COUNTIFS('Sch D. Workings'!L1990,"&gt;"&amp;$D$14)</f>
        <v>0</v>
      </c>
      <c r="L989" s="300"/>
      <c r="M989" s="78">
        <f>'Sch D. Workings'!Q1990</f>
        <v>0</v>
      </c>
      <c r="N989" s="309">
        <f>IF(OR('Sch D. Workings'!D983="",$D$7&lt;=I$7,M989=0),0,(IF(H989='Sch D. Workings'!$D$12,"Exceeded Cap",IF((SUMIFS('Sch A. Input'!H981:CJ981,'Sch A. Input'!$H$14:$CJ$14,"Total",'Sch A. Input'!$H$13:$CJ$13,"&lt;="&amp;$O$7))&gt;'Sch D. Workings'!$D$12,MIN('Sch D. Workings'!T1990,'Sch D. Workings'!$D$12-H989),'Sch D. Workings'!T1990))))</f>
        <v>0</v>
      </c>
      <c r="O989" s="221">
        <f>'Sch D. Workings'!Y1990</f>
        <v>0</v>
      </c>
      <c r="P989" s="82">
        <f>IFERROR(LOOKUP('Sch D. Workings'!V1990,$C$10:$C$14,$B$10:$B$14),0)</f>
        <v>0</v>
      </c>
      <c r="Q989" s="99">
        <f>COUNTIFS('Sch D. Workings'!V1990,"&gt;"&amp;$D$14)</f>
        <v>0</v>
      </c>
      <c r="R989" s="85"/>
      <c r="S989" s="78">
        <f>'Sch D. Workings'!AA1990</f>
        <v>0</v>
      </c>
      <c r="T989" s="309">
        <f>IF(OR('Sch D. Workings'!D983="",$D$7&lt;=O$7,S989=0),0,IF(OR(N989="Exceeded Cap",SUM(H989,N989)='Sch D. Workings'!$D$12),"Exceeded cap",IF((SUMIFS('Sch A. Input'!H981:CJ981,'Sch A. Input'!$H$14:$CJ$14,"Total",'Sch A. Input'!$H$13:$CJ$13,"&lt;="&amp;$U$7))&gt;'Sch D. Workings'!$D$12,MIN('Sch D. Workings'!AD1990,'Sch D. Workings'!$D$12-N989-H989),'Sch D. Workings'!AD1990)))</f>
        <v>0</v>
      </c>
      <c r="U989" s="221">
        <f>'Sch D. Workings'!AI1990</f>
        <v>0</v>
      </c>
      <c r="V989" s="82">
        <f>IFERROR(LOOKUP('Sch D. Workings'!AF1990,$C$10:$C$14,$B$10:$B$14),0)</f>
        <v>0</v>
      </c>
      <c r="W989" s="99">
        <f>COUNTIFS('Sch D. Workings'!AF1990,"&gt;"&amp;$D$14)</f>
        <v>0</v>
      </c>
      <c r="X989" s="85"/>
      <c r="Y989" s="78">
        <f>'Sch D. Workings'!AK1990</f>
        <v>0</v>
      </c>
      <c r="Z989" s="309">
        <f>IF(OR('Sch D. Workings'!D983="",$D$7&lt;=U$7,Y989=0),0,IF(OR(T989="Exceeded Cap",N989="Exceeded Cap",SUM(H989,N989,T989)='Sch D. Workings'!$D$12),"Exceeded Cap",IF((SUMIFS('Sch A. Input'!H981:CJ981,'Sch A. Input'!$H$14:$CJ$14,"Total",'Sch A. Input'!$H$13:$CJ$13,"&lt;="&amp;$AA$7))&gt;'Sch D. Workings'!$D$12,MIN('Sch D. Workings'!AN1990,'Sch D. Workings'!$D$12-N989-T989-H989),'Sch D. Workings'!AN1990)))</f>
        <v>0</v>
      </c>
      <c r="AA989" s="221">
        <f>'Sch D. Workings'!AS1990</f>
        <v>0</v>
      </c>
      <c r="AB989" s="82">
        <f>IFERROR(LOOKUP('Sch D. Workings'!AP1990,$C$10:$C$14,$B$10:$B$14),0)</f>
        <v>0</v>
      </c>
      <c r="AC989" s="99">
        <f>COUNTIFS('Sch D. Workings'!AP1990,"&gt;"&amp;$D$14)</f>
        <v>0</v>
      </c>
    </row>
    <row r="990" spans="3:29" x14ac:dyDescent="0.35">
      <c r="C990" s="81" t="str">
        <f>IF('Sch A. Input'!B982="","",'Sch A. Input'!B982)</f>
        <v/>
      </c>
      <c r="D990" s="81" t="str">
        <f>IF('Sch A. Input'!C982="","",'Sch A. Input'!C982)</f>
        <v/>
      </c>
      <c r="E990" s="85"/>
      <c r="F990" s="85"/>
      <c r="G990" s="99">
        <f>'Sch D. Workings'!G1991</f>
        <v>0</v>
      </c>
      <c r="H990" s="310">
        <f>IF(OR('Sch D. Workings'!D984="",G990=0),0,(IF((SUMIFS('Sch A. Input'!H982:CJ982,'Sch A. Input'!$H$14:$CJ$14,"Total",'Sch A. Input'!$H$13:$CJ$13,"&lt;="&amp;$I$7))&gt;'Sch D. Workings'!$D$12,MIN('Sch D. Workings'!J1991,'Sch D. Workings'!$D$12),'Sch D. Workings'!J1991)))</f>
        <v>0</v>
      </c>
      <c r="I990" s="221">
        <f>'Sch D. Workings'!O1991</f>
        <v>0</v>
      </c>
      <c r="J990" s="82">
        <f>IFERROR(LOOKUP('Sch D. Workings'!L1991,$C$10:$C$14,$B$10:$B$14),0)</f>
        <v>0</v>
      </c>
      <c r="K990" s="99">
        <f>COUNTIFS('Sch D. Workings'!L1991,"&gt;"&amp;$D$14)</f>
        <v>0</v>
      </c>
      <c r="L990" s="300"/>
      <c r="M990" s="78">
        <f>'Sch D. Workings'!Q1991</f>
        <v>0</v>
      </c>
      <c r="N990" s="309">
        <f>IF(OR('Sch D. Workings'!D984="",$D$7&lt;=I$7,M990=0),0,(IF(H990='Sch D. Workings'!$D$12,"Exceeded Cap",IF((SUMIFS('Sch A. Input'!H982:CJ982,'Sch A. Input'!$H$14:$CJ$14,"Total",'Sch A. Input'!$H$13:$CJ$13,"&lt;="&amp;$O$7))&gt;'Sch D. Workings'!$D$12,MIN('Sch D. Workings'!T1991,'Sch D. Workings'!$D$12-H990),'Sch D. Workings'!T1991))))</f>
        <v>0</v>
      </c>
      <c r="O990" s="221">
        <f>'Sch D. Workings'!Y1991</f>
        <v>0</v>
      </c>
      <c r="P990" s="82">
        <f>IFERROR(LOOKUP('Sch D. Workings'!V1991,$C$10:$C$14,$B$10:$B$14),0)</f>
        <v>0</v>
      </c>
      <c r="Q990" s="99">
        <f>COUNTIFS('Sch D. Workings'!V1991,"&gt;"&amp;$D$14)</f>
        <v>0</v>
      </c>
      <c r="R990" s="85"/>
      <c r="S990" s="78">
        <f>'Sch D. Workings'!AA1991</f>
        <v>0</v>
      </c>
      <c r="T990" s="309">
        <f>IF(OR('Sch D. Workings'!D984="",$D$7&lt;=O$7,S990=0),0,IF(OR(N990="Exceeded Cap",SUM(H990,N990)='Sch D. Workings'!$D$12),"Exceeded cap",IF((SUMIFS('Sch A. Input'!H982:CJ982,'Sch A. Input'!$H$14:$CJ$14,"Total",'Sch A. Input'!$H$13:$CJ$13,"&lt;="&amp;$U$7))&gt;'Sch D. Workings'!$D$12,MIN('Sch D. Workings'!AD1991,'Sch D. Workings'!$D$12-N990-H990),'Sch D. Workings'!AD1991)))</f>
        <v>0</v>
      </c>
      <c r="U990" s="221">
        <f>'Sch D. Workings'!AI1991</f>
        <v>0</v>
      </c>
      <c r="V990" s="82">
        <f>IFERROR(LOOKUP('Sch D. Workings'!AF1991,$C$10:$C$14,$B$10:$B$14),0)</f>
        <v>0</v>
      </c>
      <c r="W990" s="99">
        <f>COUNTIFS('Sch D. Workings'!AF1991,"&gt;"&amp;$D$14)</f>
        <v>0</v>
      </c>
      <c r="X990" s="85"/>
      <c r="Y990" s="78">
        <f>'Sch D. Workings'!AK1991</f>
        <v>0</v>
      </c>
      <c r="Z990" s="309">
        <f>IF(OR('Sch D. Workings'!D984="",$D$7&lt;=U$7,Y990=0),0,IF(OR(T990="Exceeded Cap",N990="Exceeded Cap",SUM(H990,N990,T990)='Sch D. Workings'!$D$12),"Exceeded Cap",IF((SUMIFS('Sch A. Input'!H982:CJ982,'Sch A. Input'!$H$14:$CJ$14,"Total",'Sch A. Input'!$H$13:$CJ$13,"&lt;="&amp;$AA$7))&gt;'Sch D. Workings'!$D$12,MIN('Sch D. Workings'!AN1991,'Sch D. Workings'!$D$12-N990-T990-H990),'Sch D. Workings'!AN1991)))</f>
        <v>0</v>
      </c>
      <c r="AA990" s="221">
        <f>'Sch D. Workings'!AS1991</f>
        <v>0</v>
      </c>
      <c r="AB990" s="82">
        <f>IFERROR(LOOKUP('Sch D. Workings'!AP1991,$C$10:$C$14,$B$10:$B$14),0)</f>
        <v>0</v>
      </c>
      <c r="AC990" s="99">
        <f>COUNTIFS('Sch D. Workings'!AP1991,"&gt;"&amp;$D$14)</f>
        <v>0</v>
      </c>
    </row>
    <row r="991" spans="3:29" x14ac:dyDescent="0.35">
      <c r="C991" s="81" t="str">
        <f>IF('Sch A. Input'!B983="","",'Sch A. Input'!B983)</f>
        <v/>
      </c>
      <c r="D991" s="81" t="str">
        <f>IF('Sch A. Input'!C983="","",'Sch A. Input'!C983)</f>
        <v/>
      </c>
      <c r="E991" s="85"/>
      <c r="F991" s="85"/>
      <c r="G991" s="99">
        <f>'Sch D. Workings'!G1992</f>
        <v>0</v>
      </c>
      <c r="H991" s="310">
        <f>IF(OR('Sch D. Workings'!D985="",G991=0),0,(IF((SUMIFS('Sch A. Input'!H983:CJ983,'Sch A. Input'!$H$14:$CJ$14,"Total",'Sch A. Input'!$H$13:$CJ$13,"&lt;="&amp;$I$7))&gt;'Sch D. Workings'!$D$12,MIN('Sch D. Workings'!J1992,'Sch D. Workings'!$D$12),'Sch D. Workings'!J1992)))</f>
        <v>0</v>
      </c>
      <c r="I991" s="221">
        <f>'Sch D. Workings'!O1992</f>
        <v>0</v>
      </c>
      <c r="J991" s="82">
        <f>IFERROR(LOOKUP('Sch D. Workings'!L1992,$C$10:$C$14,$B$10:$B$14),0)</f>
        <v>0</v>
      </c>
      <c r="K991" s="99">
        <f>COUNTIFS('Sch D. Workings'!L1992,"&gt;"&amp;$D$14)</f>
        <v>0</v>
      </c>
      <c r="L991" s="300"/>
      <c r="M991" s="78">
        <f>'Sch D. Workings'!Q1992</f>
        <v>0</v>
      </c>
      <c r="N991" s="309">
        <f>IF(OR('Sch D. Workings'!D985="",$D$7&lt;=I$7,M991=0),0,(IF(H991='Sch D. Workings'!$D$12,"Exceeded Cap",IF((SUMIFS('Sch A. Input'!H983:CJ983,'Sch A. Input'!$H$14:$CJ$14,"Total",'Sch A. Input'!$H$13:$CJ$13,"&lt;="&amp;$O$7))&gt;'Sch D. Workings'!$D$12,MIN('Sch D. Workings'!T1992,'Sch D. Workings'!$D$12-H991),'Sch D. Workings'!T1992))))</f>
        <v>0</v>
      </c>
      <c r="O991" s="221">
        <f>'Sch D. Workings'!Y1992</f>
        <v>0</v>
      </c>
      <c r="P991" s="82">
        <f>IFERROR(LOOKUP('Sch D. Workings'!V1992,$C$10:$C$14,$B$10:$B$14),0)</f>
        <v>0</v>
      </c>
      <c r="Q991" s="99">
        <f>COUNTIFS('Sch D. Workings'!V1992,"&gt;"&amp;$D$14)</f>
        <v>0</v>
      </c>
      <c r="R991" s="85"/>
      <c r="S991" s="78">
        <f>'Sch D. Workings'!AA1992</f>
        <v>0</v>
      </c>
      <c r="T991" s="309">
        <f>IF(OR('Sch D. Workings'!D985="",$D$7&lt;=O$7,S991=0),0,IF(OR(N991="Exceeded Cap",SUM(H991,N991)='Sch D. Workings'!$D$12),"Exceeded cap",IF((SUMIFS('Sch A. Input'!H983:CJ983,'Sch A. Input'!$H$14:$CJ$14,"Total",'Sch A. Input'!$H$13:$CJ$13,"&lt;="&amp;$U$7))&gt;'Sch D. Workings'!$D$12,MIN('Sch D. Workings'!AD1992,'Sch D. Workings'!$D$12-N991-H991),'Sch D. Workings'!AD1992)))</f>
        <v>0</v>
      </c>
      <c r="U991" s="221">
        <f>'Sch D. Workings'!AI1992</f>
        <v>0</v>
      </c>
      <c r="V991" s="82">
        <f>IFERROR(LOOKUP('Sch D. Workings'!AF1992,$C$10:$C$14,$B$10:$B$14),0)</f>
        <v>0</v>
      </c>
      <c r="W991" s="99">
        <f>COUNTIFS('Sch D. Workings'!AF1992,"&gt;"&amp;$D$14)</f>
        <v>0</v>
      </c>
      <c r="X991" s="85"/>
      <c r="Y991" s="78">
        <f>'Sch D. Workings'!AK1992</f>
        <v>0</v>
      </c>
      <c r="Z991" s="309">
        <f>IF(OR('Sch D. Workings'!D985="",$D$7&lt;=U$7,Y991=0),0,IF(OR(T991="Exceeded Cap",N991="Exceeded Cap",SUM(H991,N991,T991)='Sch D. Workings'!$D$12),"Exceeded Cap",IF((SUMIFS('Sch A. Input'!H983:CJ983,'Sch A. Input'!$H$14:$CJ$14,"Total",'Sch A. Input'!$H$13:$CJ$13,"&lt;="&amp;$AA$7))&gt;'Sch D. Workings'!$D$12,MIN('Sch D. Workings'!AN1992,'Sch D. Workings'!$D$12-N991-T991-H991),'Sch D. Workings'!AN1992)))</f>
        <v>0</v>
      </c>
      <c r="AA991" s="221">
        <f>'Sch D. Workings'!AS1992</f>
        <v>0</v>
      </c>
      <c r="AB991" s="82">
        <f>IFERROR(LOOKUP('Sch D. Workings'!AP1992,$C$10:$C$14,$B$10:$B$14),0)</f>
        <v>0</v>
      </c>
      <c r="AC991" s="99">
        <f>COUNTIFS('Sch D. Workings'!AP1992,"&gt;"&amp;$D$14)</f>
        <v>0</v>
      </c>
    </row>
    <row r="992" spans="3:29" x14ac:dyDescent="0.35">
      <c r="C992" s="81" t="str">
        <f>IF('Sch A. Input'!B984="","",'Sch A. Input'!B984)</f>
        <v/>
      </c>
      <c r="D992" s="81" t="str">
        <f>IF('Sch A. Input'!C984="","",'Sch A. Input'!C984)</f>
        <v/>
      </c>
      <c r="E992" s="85"/>
      <c r="F992" s="85"/>
      <c r="G992" s="99">
        <f>'Sch D. Workings'!G1993</f>
        <v>0</v>
      </c>
      <c r="H992" s="310">
        <f>IF(OR('Sch D. Workings'!D986="",G992=0),0,(IF((SUMIFS('Sch A. Input'!H984:CJ984,'Sch A. Input'!$H$14:$CJ$14,"Total",'Sch A. Input'!$H$13:$CJ$13,"&lt;="&amp;$I$7))&gt;'Sch D. Workings'!$D$12,MIN('Sch D. Workings'!J1993,'Sch D. Workings'!$D$12),'Sch D. Workings'!J1993)))</f>
        <v>0</v>
      </c>
      <c r="I992" s="221">
        <f>'Sch D. Workings'!O1993</f>
        <v>0</v>
      </c>
      <c r="J992" s="82">
        <f>IFERROR(LOOKUP('Sch D. Workings'!L1993,$C$10:$C$14,$B$10:$B$14),0)</f>
        <v>0</v>
      </c>
      <c r="K992" s="99">
        <f>COUNTIFS('Sch D. Workings'!L1993,"&gt;"&amp;$D$14)</f>
        <v>0</v>
      </c>
      <c r="L992" s="300"/>
      <c r="M992" s="78">
        <f>'Sch D. Workings'!Q1993</f>
        <v>0</v>
      </c>
      <c r="N992" s="309">
        <f>IF(OR('Sch D. Workings'!D986="",$D$7&lt;=I$7,M992=0),0,(IF(H992='Sch D. Workings'!$D$12,"Exceeded Cap",IF((SUMIFS('Sch A. Input'!H984:CJ984,'Sch A. Input'!$H$14:$CJ$14,"Total",'Sch A. Input'!$H$13:$CJ$13,"&lt;="&amp;$O$7))&gt;'Sch D. Workings'!$D$12,MIN('Sch D. Workings'!T1993,'Sch D. Workings'!$D$12-H992),'Sch D. Workings'!T1993))))</f>
        <v>0</v>
      </c>
      <c r="O992" s="221">
        <f>'Sch D. Workings'!Y1993</f>
        <v>0</v>
      </c>
      <c r="P992" s="82">
        <f>IFERROR(LOOKUP('Sch D. Workings'!V1993,$C$10:$C$14,$B$10:$B$14),0)</f>
        <v>0</v>
      </c>
      <c r="Q992" s="99">
        <f>COUNTIFS('Sch D. Workings'!V1993,"&gt;"&amp;$D$14)</f>
        <v>0</v>
      </c>
      <c r="R992" s="85"/>
      <c r="S992" s="78">
        <f>'Sch D. Workings'!AA1993</f>
        <v>0</v>
      </c>
      <c r="T992" s="309">
        <f>IF(OR('Sch D. Workings'!D986="",$D$7&lt;=O$7,S992=0),0,IF(OR(N992="Exceeded Cap",SUM(H992,N992)='Sch D. Workings'!$D$12),"Exceeded cap",IF((SUMIFS('Sch A. Input'!H984:CJ984,'Sch A. Input'!$H$14:$CJ$14,"Total",'Sch A. Input'!$H$13:$CJ$13,"&lt;="&amp;$U$7))&gt;'Sch D. Workings'!$D$12,MIN('Sch D. Workings'!AD1993,'Sch D. Workings'!$D$12-N992-H992),'Sch D. Workings'!AD1993)))</f>
        <v>0</v>
      </c>
      <c r="U992" s="221">
        <f>'Sch D. Workings'!AI1993</f>
        <v>0</v>
      </c>
      <c r="V992" s="82">
        <f>IFERROR(LOOKUP('Sch D. Workings'!AF1993,$C$10:$C$14,$B$10:$B$14),0)</f>
        <v>0</v>
      </c>
      <c r="W992" s="99">
        <f>COUNTIFS('Sch D. Workings'!AF1993,"&gt;"&amp;$D$14)</f>
        <v>0</v>
      </c>
      <c r="X992" s="85"/>
      <c r="Y992" s="78">
        <f>'Sch D. Workings'!AK1993</f>
        <v>0</v>
      </c>
      <c r="Z992" s="309">
        <f>IF(OR('Sch D. Workings'!D986="",$D$7&lt;=U$7,Y992=0),0,IF(OR(T992="Exceeded Cap",N992="Exceeded Cap",SUM(H992,N992,T992)='Sch D. Workings'!$D$12),"Exceeded Cap",IF((SUMIFS('Sch A. Input'!H984:CJ984,'Sch A. Input'!$H$14:$CJ$14,"Total",'Sch A. Input'!$H$13:$CJ$13,"&lt;="&amp;$AA$7))&gt;'Sch D. Workings'!$D$12,MIN('Sch D. Workings'!AN1993,'Sch D. Workings'!$D$12-N992-T992-H992),'Sch D. Workings'!AN1993)))</f>
        <v>0</v>
      </c>
      <c r="AA992" s="221">
        <f>'Sch D. Workings'!AS1993</f>
        <v>0</v>
      </c>
      <c r="AB992" s="82">
        <f>IFERROR(LOOKUP('Sch D. Workings'!AP1993,$C$10:$C$14,$B$10:$B$14),0)</f>
        <v>0</v>
      </c>
      <c r="AC992" s="99">
        <f>COUNTIFS('Sch D. Workings'!AP1993,"&gt;"&amp;$D$14)</f>
        <v>0</v>
      </c>
    </row>
    <row r="993" spans="3:29" x14ac:dyDescent="0.35">
      <c r="C993" s="81" t="str">
        <f>IF('Sch A. Input'!B985="","",'Sch A. Input'!B985)</f>
        <v/>
      </c>
      <c r="D993" s="81" t="str">
        <f>IF('Sch A. Input'!C985="","",'Sch A. Input'!C985)</f>
        <v/>
      </c>
      <c r="E993" s="85"/>
      <c r="F993" s="85"/>
      <c r="G993" s="99">
        <f>'Sch D. Workings'!G1994</f>
        <v>0</v>
      </c>
      <c r="H993" s="310">
        <f>IF(OR('Sch D. Workings'!D987="",G993=0),0,(IF((SUMIFS('Sch A. Input'!H985:CJ985,'Sch A. Input'!$H$14:$CJ$14,"Total",'Sch A. Input'!$H$13:$CJ$13,"&lt;="&amp;$I$7))&gt;'Sch D. Workings'!$D$12,MIN('Sch D. Workings'!J1994,'Sch D. Workings'!$D$12),'Sch D. Workings'!J1994)))</f>
        <v>0</v>
      </c>
      <c r="I993" s="221">
        <f>'Sch D. Workings'!O1994</f>
        <v>0</v>
      </c>
      <c r="J993" s="82">
        <f>IFERROR(LOOKUP('Sch D. Workings'!L1994,$C$10:$C$14,$B$10:$B$14),0)</f>
        <v>0</v>
      </c>
      <c r="K993" s="99">
        <f>COUNTIFS('Sch D. Workings'!L1994,"&gt;"&amp;$D$14)</f>
        <v>0</v>
      </c>
      <c r="L993" s="300"/>
      <c r="M993" s="78">
        <f>'Sch D. Workings'!Q1994</f>
        <v>0</v>
      </c>
      <c r="N993" s="309">
        <f>IF(OR('Sch D. Workings'!D987="",$D$7&lt;=I$7,M993=0),0,(IF(H993='Sch D. Workings'!$D$12,"Exceeded Cap",IF((SUMIFS('Sch A. Input'!H985:CJ985,'Sch A. Input'!$H$14:$CJ$14,"Total",'Sch A. Input'!$H$13:$CJ$13,"&lt;="&amp;$O$7))&gt;'Sch D. Workings'!$D$12,MIN('Sch D. Workings'!T1994,'Sch D. Workings'!$D$12-H993),'Sch D. Workings'!T1994))))</f>
        <v>0</v>
      </c>
      <c r="O993" s="221">
        <f>'Sch D. Workings'!Y1994</f>
        <v>0</v>
      </c>
      <c r="P993" s="82">
        <f>IFERROR(LOOKUP('Sch D. Workings'!V1994,$C$10:$C$14,$B$10:$B$14),0)</f>
        <v>0</v>
      </c>
      <c r="Q993" s="99">
        <f>COUNTIFS('Sch D. Workings'!V1994,"&gt;"&amp;$D$14)</f>
        <v>0</v>
      </c>
      <c r="R993" s="85"/>
      <c r="S993" s="78">
        <f>'Sch D. Workings'!AA1994</f>
        <v>0</v>
      </c>
      <c r="T993" s="309">
        <f>IF(OR('Sch D. Workings'!D987="",$D$7&lt;=O$7,S993=0),0,IF(OR(N993="Exceeded Cap",SUM(H993,N993)='Sch D. Workings'!$D$12),"Exceeded cap",IF((SUMIFS('Sch A. Input'!H985:CJ985,'Sch A. Input'!$H$14:$CJ$14,"Total",'Sch A. Input'!$H$13:$CJ$13,"&lt;="&amp;$U$7))&gt;'Sch D. Workings'!$D$12,MIN('Sch D. Workings'!AD1994,'Sch D. Workings'!$D$12-N993-H993),'Sch D. Workings'!AD1994)))</f>
        <v>0</v>
      </c>
      <c r="U993" s="221">
        <f>'Sch D. Workings'!AI1994</f>
        <v>0</v>
      </c>
      <c r="V993" s="82">
        <f>IFERROR(LOOKUP('Sch D. Workings'!AF1994,$C$10:$C$14,$B$10:$B$14),0)</f>
        <v>0</v>
      </c>
      <c r="W993" s="99">
        <f>COUNTIFS('Sch D. Workings'!AF1994,"&gt;"&amp;$D$14)</f>
        <v>0</v>
      </c>
      <c r="X993" s="85"/>
      <c r="Y993" s="78">
        <f>'Sch D. Workings'!AK1994</f>
        <v>0</v>
      </c>
      <c r="Z993" s="309">
        <f>IF(OR('Sch D. Workings'!D987="",$D$7&lt;=U$7,Y993=0),0,IF(OR(T993="Exceeded Cap",N993="Exceeded Cap",SUM(H993,N993,T993)='Sch D. Workings'!$D$12),"Exceeded Cap",IF((SUMIFS('Sch A. Input'!H985:CJ985,'Sch A. Input'!$H$14:$CJ$14,"Total",'Sch A. Input'!$H$13:$CJ$13,"&lt;="&amp;$AA$7))&gt;'Sch D. Workings'!$D$12,MIN('Sch D. Workings'!AN1994,'Sch D. Workings'!$D$12-N993-T993-H993),'Sch D. Workings'!AN1994)))</f>
        <v>0</v>
      </c>
      <c r="AA993" s="221">
        <f>'Sch D. Workings'!AS1994</f>
        <v>0</v>
      </c>
      <c r="AB993" s="82">
        <f>IFERROR(LOOKUP('Sch D. Workings'!AP1994,$C$10:$C$14,$B$10:$B$14),0)</f>
        <v>0</v>
      </c>
      <c r="AC993" s="99">
        <f>COUNTIFS('Sch D. Workings'!AP1994,"&gt;"&amp;$D$14)</f>
        <v>0</v>
      </c>
    </row>
    <row r="994" spans="3:29" x14ac:dyDescent="0.35">
      <c r="C994" s="81" t="str">
        <f>IF('Sch A. Input'!B986="","",'Sch A. Input'!B986)</f>
        <v/>
      </c>
      <c r="D994" s="81" t="str">
        <f>IF('Sch A. Input'!C986="","",'Sch A. Input'!C986)</f>
        <v/>
      </c>
      <c r="E994" s="85"/>
      <c r="F994" s="85"/>
      <c r="G994" s="99">
        <f>'Sch D. Workings'!G1995</f>
        <v>0</v>
      </c>
      <c r="H994" s="310">
        <f>IF(OR('Sch D. Workings'!D988="",G994=0),0,(IF((SUMIFS('Sch A. Input'!H986:CJ986,'Sch A. Input'!$H$14:$CJ$14,"Total",'Sch A. Input'!$H$13:$CJ$13,"&lt;="&amp;$I$7))&gt;'Sch D. Workings'!$D$12,MIN('Sch D. Workings'!J1995,'Sch D. Workings'!$D$12),'Sch D. Workings'!J1995)))</f>
        <v>0</v>
      </c>
      <c r="I994" s="221">
        <f>'Sch D. Workings'!O1995</f>
        <v>0</v>
      </c>
      <c r="J994" s="82">
        <f>IFERROR(LOOKUP('Sch D. Workings'!L1995,$C$10:$C$14,$B$10:$B$14),0)</f>
        <v>0</v>
      </c>
      <c r="K994" s="99">
        <f>COUNTIFS('Sch D. Workings'!L1995,"&gt;"&amp;$D$14)</f>
        <v>0</v>
      </c>
      <c r="L994" s="300"/>
      <c r="M994" s="78">
        <f>'Sch D. Workings'!Q1995</f>
        <v>0</v>
      </c>
      <c r="N994" s="309">
        <f>IF(OR('Sch D. Workings'!D988="",$D$7&lt;=I$7,M994=0),0,(IF(H994='Sch D. Workings'!$D$12,"Exceeded Cap",IF((SUMIFS('Sch A. Input'!H986:CJ986,'Sch A. Input'!$H$14:$CJ$14,"Total",'Sch A. Input'!$H$13:$CJ$13,"&lt;="&amp;$O$7))&gt;'Sch D. Workings'!$D$12,MIN('Sch D. Workings'!T1995,'Sch D. Workings'!$D$12-H994),'Sch D. Workings'!T1995))))</f>
        <v>0</v>
      </c>
      <c r="O994" s="221">
        <f>'Sch D. Workings'!Y1995</f>
        <v>0</v>
      </c>
      <c r="P994" s="82">
        <f>IFERROR(LOOKUP('Sch D. Workings'!V1995,$C$10:$C$14,$B$10:$B$14),0)</f>
        <v>0</v>
      </c>
      <c r="Q994" s="99">
        <f>COUNTIFS('Sch D. Workings'!V1995,"&gt;"&amp;$D$14)</f>
        <v>0</v>
      </c>
      <c r="R994" s="85"/>
      <c r="S994" s="78">
        <f>'Sch D. Workings'!AA1995</f>
        <v>0</v>
      </c>
      <c r="T994" s="309">
        <f>IF(OR('Sch D. Workings'!D988="",$D$7&lt;=O$7,S994=0),0,IF(OR(N994="Exceeded Cap",SUM(H994,N994)='Sch D. Workings'!$D$12),"Exceeded cap",IF((SUMIFS('Sch A. Input'!H986:CJ986,'Sch A. Input'!$H$14:$CJ$14,"Total",'Sch A. Input'!$H$13:$CJ$13,"&lt;="&amp;$U$7))&gt;'Sch D. Workings'!$D$12,MIN('Sch D. Workings'!AD1995,'Sch D. Workings'!$D$12-N994-H994),'Sch D. Workings'!AD1995)))</f>
        <v>0</v>
      </c>
      <c r="U994" s="221">
        <f>'Sch D. Workings'!AI1995</f>
        <v>0</v>
      </c>
      <c r="V994" s="82">
        <f>IFERROR(LOOKUP('Sch D. Workings'!AF1995,$C$10:$C$14,$B$10:$B$14),0)</f>
        <v>0</v>
      </c>
      <c r="W994" s="99">
        <f>COUNTIFS('Sch D. Workings'!AF1995,"&gt;"&amp;$D$14)</f>
        <v>0</v>
      </c>
      <c r="X994" s="85"/>
      <c r="Y994" s="78">
        <f>'Sch D. Workings'!AK1995</f>
        <v>0</v>
      </c>
      <c r="Z994" s="309">
        <f>IF(OR('Sch D. Workings'!D988="",$D$7&lt;=U$7,Y994=0),0,IF(OR(T994="Exceeded Cap",N994="Exceeded Cap",SUM(H994,N994,T994)='Sch D. Workings'!$D$12),"Exceeded Cap",IF((SUMIFS('Sch A. Input'!H986:CJ986,'Sch A. Input'!$H$14:$CJ$14,"Total",'Sch A. Input'!$H$13:$CJ$13,"&lt;="&amp;$AA$7))&gt;'Sch D. Workings'!$D$12,MIN('Sch D. Workings'!AN1995,'Sch D. Workings'!$D$12-N994-T994-H994),'Sch D. Workings'!AN1995)))</f>
        <v>0</v>
      </c>
      <c r="AA994" s="221">
        <f>'Sch D. Workings'!AS1995</f>
        <v>0</v>
      </c>
      <c r="AB994" s="82">
        <f>IFERROR(LOOKUP('Sch D. Workings'!AP1995,$C$10:$C$14,$B$10:$B$14),0)</f>
        <v>0</v>
      </c>
      <c r="AC994" s="99">
        <f>COUNTIFS('Sch D. Workings'!AP1995,"&gt;"&amp;$D$14)</f>
        <v>0</v>
      </c>
    </row>
    <row r="995" spans="3:29" x14ac:dyDescent="0.35">
      <c r="C995" s="81" t="str">
        <f>IF('Sch A. Input'!B987="","",'Sch A. Input'!B987)</f>
        <v/>
      </c>
      <c r="D995" s="81" t="str">
        <f>IF('Sch A. Input'!C987="","",'Sch A. Input'!C987)</f>
        <v/>
      </c>
      <c r="E995" s="85"/>
      <c r="F995" s="85"/>
      <c r="G995" s="99">
        <f>'Sch D. Workings'!G1996</f>
        <v>0</v>
      </c>
      <c r="H995" s="310">
        <f>IF(OR('Sch D. Workings'!D989="",G995=0),0,(IF((SUMIFS('Sch A. Input'!H987:CJ987,'Sch A. Input'!$H$14:$CJ$14,"Total",'Sch A. Input'!$H$13:$CJ$13,"&lt;="&amp;$I$7))&gt;'Sch D. Workings'!$D$12,MIN('Sch D. Workings'!J1996,'Sch D. Workings'!$D$12),'Sch D. Workings'!J1996)))</f>
        <v>0</v>
      </c>
      <c r="I995" s="221">
        <f>'Sch D. Workings'!O1996</f>
        <v>0</v>
      </c>
      <c r="J995" s="82">
        <f>IFERROR(LOOKUP('Sch D. Workings'!L1996,$C$10:$C$14,$B$10:$B$14),0)</f>
        <v>0</v>
      </c>
      <c r="K995" s="99">
        <f>COUNTIFS('Sch D. Workings'!L1996,"&gt;"&amp;$D$14)</f>
        <v>0</v>
      </c>
      <c r="L995" s="300"/>
      <c r="M995" s="78">
        <f>'Sch D. Workings'!Q1996</f>
        <v>0</v>
      </c>
      <c r="N995" s="309">
        <f>IF(OR('Sch D. Workings'!D989="",$D$7&lt;=I$7,M995=0),0,(IF(H995='Sch D. Workings'!$D$12,"Exceeded Cap",IF((SUMIFS('Sch A. Input'!H987:CJ987,'Sch A. Input'!$H$14:$CJ$14,"Total",'Sch A. Input'!$H$13:$CJ$13,"&lt;="&amp;$O$7))&gt;'Sch D. Workings'!$D$12,MIN('Sch D. Workings'!T1996,'Sch D. Workings'!$D$12-H995),'Sch D. Workings'!T1996))))</f>
        <v>0</v>
      </c>
      <c r="O995" s="221">
        <f>'Sch D. Workings'!Y1996</f>
        <v>0</v>
      </c>
      <c r="P995" s="82">
        <f>IFERROR(LOOKUP('Sch D. Workings'!V1996,$C$10:$C$14,$B$10:$B$14),0)</f>
        <v>0</v>
      </c>
      <c r="Q995" s="99">
        <f>COUNTIFS('Sch D. Workings'!V1996,"&gt;"&amp;$D$14)</f>
        <v>0</v>
      </c>
      <c r="R995" s="85"/>
      <c r="S995" s="78">
        <f>'Sch D. Workings'!AA1996</f>
        <v>0</v>
      </c>
      <c r="T995" s="309">
        <f>IF(OR('Sch D. Workings'!D989="",$D$7&lt;=O$7,S995=0),0,IF(OR(N995="Exceeded Cap",SUM(H995,N995)='Sch D. Workings'!$D$12),"Exceeded cap",IF((SUMIFS('Sch A. Input'!H987:CJ987,'Sch A. Input'!$H$14:$CJ$14,"Total",'Sch A. Input'!$H$13:$CJ$13,"&lt;="&amp;$U$7))&gt;'Sch D. Workings'!$D$12,MIN('Sch D. Workings'!AD1996,'Sch D. Workings'!$D$12-N995-H995),'Sch D. Workings'!AD1996)))</f>
        <v>0</v>
      </c>
      <c r="U995" s="221">
        <f>'Sch D. Workings'!AI1996</f>
        <v>0</v>
      </c>
      <c r="V995" s="82">
        <f>IFERROR(LOOKUP('Sch D. Workings'!AF1996,$C$10:$C$14,$B$10:$B$14),0)</f>
        <v>0</v>
      </c>
      <c r="W995" s="99">
        <f>COUNTIFS('Sch D. Workings'!AF1996,"&gt;"&amp;$D$14)</f>
        <v>0</v>
      </c>
      <c r="X995" s="85"/>
      <c r="Y995" s="78">
        <f>'Sch D. Workings'!AK1996</f>
        <v>0</v>
      </c>
      <c r="Z995" s="309">
        <f>IF(OR('Sch D. Workings'!D989="",$D$7&lt;=U$7,Y995=0),0,IF(OR(T995="Exceeded Cap",N995="Exceeded Cap",SUM(H995,N995,T995)='Sch D. Workings'!$D$12),"Exceeded Cap",IF((SUMIFS('Sch A. Input'!H987:CJ987,'Sch A. Input'!$H$14:$CJ$14,"Total",'Sch A. Input'!$H$13:$CJ$13,"&lt;="&amp;$AA$7))&gt;'Sch D. Workings'!$D$12,MIN('Sch D. Workings'!AN1996,'Sch D. Workings'!$D$12-N995-T995-H995),'Sch D. Workings'!AN1996)))</f>
        <v>0</v>
      </c>
      <c r="AA995" s="221">
        <f>'Sch D. Workings'!AS1996</f>
        <v>0</v>
      </c>
      <c r="AB995" s="82">
        <f>IFERROR(LOOKUP('Sch D. Workings'!AP1996,$C$10:$C$14,$B$10:$B$14),0)</f>
        <v>0</v>
      </c>
      <c r="AC995" s="99">
        <f>COUNTIFS('Sch D. Workings'!AP1996,"&gt;"&amp;$D$14)</f>
        <v>0</v>
      </c>
    </row>
    <row r="996" spans="3:29" x14ac:dyDescent="0.35">
      <c r="C996" s="81" t="str">
        <f>IF('Sch A. Input'!B988="","",'Sch A. Input'!B988)</f>
        <v/>
      </c>
      <c r="D996" s="81" t="str">
        <f>IF('Sch A. Input'!C988="","",'Sch A. Input'!C988)</f>
        <v/>
      </c>
      <c r="E996" s="85"/>
      <c r="F996" s="85"/>
      <c r="G996" s="99">
        <f>'Sch D. Workings'!G1997</f>
        <v>0</v>
      </c>
      <c r="H996" s="310">
        <f>IF(OR('Sch D. Workings'!D990="",G996=0),0,(IF((SUMIFS('Sch A. Input'!H988:CJ988,'Sch A. Input'!$H$14:$CJ$14,"Total",'Sch A. Input'!$H$13:$CJ$13,"&lt;="&amp;$I$7))&gt;'Sch D. Workings'!$D$12,MIN('Sch D. Workings'!J1997,'Sch D. Workings'!$D$12),'Sch D. Workings'!J1997)))</f>
        <v>0</v>
      </c>
      <c r="I996" s="221">
        <f>'Sch D. Workings'!O1997</f>
        <v>0</v>
      </c>
      <c r="J996" s="82">
        <f>IFERROR(LOOKUP('Sch D. Workings'!L1997,$C$10:$C$14,$B$10:$B$14),0)</f>
        <v>0</v>
      </c>
      <c r="K996" s="99">
        <f>COUNTIFS('Sch D. Workings'!L1997,"&gt;"&amp;$D$14)</f>
        <v>0</v>
      </c>
      <c r="L996" s="300"/>
      <c r="M996" s="78">
        <f>'Sch D. Workings'!Q1997</f>
        <v>0</v>
      </c>
      <c r="N996" s="309">
        <f>IF(OR('Sch D. Workings'!D990="",$D$7&lt;=I$7,M996=0),0,(IF(H996='Sch D. Workings'!$D$12,"Exceeded Cap",IF((SUMIFS('Sch A. Input'!H988:CJ988,'Sch A. Input'!$H$14:$CJ$14,"Total",'Sch A. Input'!$H$13:$CJ$13,"&lt;="&amp;$O$7))&gt;'Sch D. Workings'!$D$12,MIN('Sch D. Workings'!T1997,'Sch D. Workings'!$D$12-H996),'Sch D. Workings'!T1997))))</f>
        <v>0</v>
      </c>
      <c r="O996" s="221">
        <f>'Sch D. Workings'!Y1997</f>
        <v>0</v>
      </c>
      <c r="P996" s="82">
        <f>IFERROR(LOOKUP('Sch D. Workings'!V1997,$C$10:$C$14,$B$10:$B$14),0)</f>
        <v>0</v>
      </c>
      <c r="Q996" s="99">
        <f>COUNTIFS('Sch D. Workings'!V1997,"&gt;"&amp;$D$14)</f>
        <v>0</v>
      </c>
      <c r="R996" s="85"/>
      <c r="S996" s="78">
        <f>'Sch D. Workings'!AA1997</f>
        <v>0</v>
      </c>
      <c r="T996" s="309">
        <f>IF(OR('Sch D. Workings'!D990="",$D$7&lt;=O$7,S996=0),0,IF(OR(N996="Exceeded Cap",SUM(H996,N996)='Sch D. Workings'!$D$12),"Exceeded cap",IF((SUMIFS('Sch A. Input'!H988:CJ988,'Sch A. Input'!$H$14:$CJ$14,"Total",'Sch A. Input'!$H$13:$CJ$13,"&lt;="&amp;$U$7))&gt;'Sch D. Workings'!$D$12,MIN('Sch D. Workings'!AD1997,'Sch D. Workings'!$D$12-N996-H996),'Sch D. Workings'!AD1997)))</f>
        <v>0</v>
      </c>
      <c r="U996" s="221">
        <f>'Sch D. Workings'!AI1997</f>
        <v>0</v>
      </c>
      <c r="V996" s="82">
        <f>IFERROR(LOOKUP('Sch D. Workings'!AF1997,$C$10:$C$14,$B$10:$B$14),0)</f>
        <v>0</v>
      </c>
      <c r="W996" s="99">
        <f>COUNTIFS('Sch D. Workings'!AF1997,"&gt;"&amp;$D$14)</f>
        <v>0</v>
      </c>
      <c r="X996" s="85"/>
      <c r="Y996" s="78">
        <f>'Sch D. Workings'!AK1997</f>
        <v>0</v>
      </c>
      <c r="Z996" s="309">
        <f>IF(OR('Sch D. Workings'!D990="",$D$7&lt;=U$7,Y996=0),0,IF(OR(T996="Exceeded Cap",N996="Exceeded Cap",SUM(H996,N996,T996)='Sch D. Workings'!$D$12),"Exceeded Cap",IF((SUMIFS('Sch A. Input'!H988:CJ988,'Sch A. Input'!$H$14:$CJ$14,"Total",'Sch A. Input'!$H$13:$CJ$13,"&lt;="&amp;$AA$7))&gt;'Sch D. Workings'!$D$12,MIN('Sch D. Workings'!AN1997,'Sch D. Workings'!$D$12-N996-T996-H996),'Sch D. Workings'!AN1997)))</f>
        <v>0</v>
      </c>
      <c r="AA996" s="221">
        <f>'Sch D. Workings'!AS1997</f>
        <v>0</v>
      </c>
      <c r="AB996" s="82">
        <f>IFERROR(LOOKUP('Sch D. Workings'!AP1997,$C$10:$C$14,$B$10:$B$14),0)</f>
        <v>0</v>
      </c>
      <c r="AC996" s="99">
        <f>COUNTIFS('Sch D. Workings'!AP1997,"&gt;"&amp;$D$14)</f>
        <v>0</v>
      </c>
    </row>
    <row r="997" spans="3:29" x14ac:dyDescent="0.35">
      <c r="C997" s="81" t="str">
        <f>IF('Sch A. Input'!B989="","",'Sch A. Input'!B989)</f>
        <v/>
      </c>
      <c r="D997" s="81" t="str">
        <f>IF('Sch A. Input'!C989="","",'Sch A. Input'!C989)</f>
        <v/>
      </c>
      <c r="E997" s="85"/>
      <c r="F997" s="85"/>
      <c r="G997" s="99">
        <f>'Sch D. Workings'!G1998</f>
        <v>0</v>
      </c>
      <c r="H997" s="310">
        <f>IF(OR('Sch D. Workings'!D991="",G997=0),0,(IF((SUMIFS('Sch A. Input'!H989:CJ989,'Sch A. Input'!$H$14:$CJ$14,"Total",'Sch A. Input'!$H$13:$CJ$13,"&lt;="&amp;$I$7))&gt;'Sch D. Workings'!$D$12,MIN('Sch D. Workings'!J1998,'Sch D. Workings'!$D$12),'Sch D. Workings'!J1998)))</f>
        <v>0</v>
      </c>
      <c r="I997" s="221">
        <f>'Sch D. Workings'!O1998</f>
        <v>0</v>
      </c>
      <c r="J997" s="82">
        <f>IFERROR(LOOKUP('Sch D. Workings'!L1998,$C$10:$C$14,$B$10:$B$14),0)</f>
        <v>0</v>
      </c>
      <c r="K997" s="99">
        <f>COUNTIFS('Sch D. Workings'!L1998,"&gt;"&amp;$D$14)</f>
        <v>0</v>
      </c>
      <c r="L997" s="300"/>
      <c r="M997" s="78">
        <f>'Sch D. Workings'!Q1998</f>
        <v>0</v>
      </c>
      <c r="N997" s="309">
        <f>IF(OR('Sch D. Workings'!D991="",$D$7&lt;=I$7,M997=0),0,(IF(H997='Sch D. Workings'!$D$12,"Exceeded Cap",IF((SUMIFS('Sch A. Input'!H989:CJ989,'Sch A. Input'!$H$14:$CJ$14,"Total",'Sch A. Input'!$H$13:$CJ$13,"&lt;="&amp;$O$7))&gt;'Sch D. Workings'!$D$12,MIN('Sch D. Workings'!T1998,'Sch D. Workings'!$D$12-H997),'Sch D. Workings'!T1998))))</f>
        <v>0</v>
      </c>
      <c r="O997" s="221">
        <f>'Sch D. Workings'!Y1998</f>
        <v>0</v>
      </c>
      <c r="P997" s="82">
        <f>IFERROR(LOOKUP('Sch D. Workings'!V1998,$C$10:$C$14,$B$10:$B$14),0)</f>
        <v>0</v>
      </c>
      <c r="Q997" s="99">
        <f>COUNTIFS('Sch D. Workings'!V1998,"&gt;"&amp;$D$14)</f>
        <v>0</v>
      </c>
      <c r="R997" s="85"/>
      <c r="S997" s="78">
        <f>'Sch D. Workings'!AA1998</f>
        <v>0</v>
      </c>
      <c r="T997" s="309">
        <f>IF(OR('Sch D. Workings'!D991="",$D$7&lt;=O$7,S997=0),0,IF(OR(N997="Exceeded Cap",SUM(H997,N997)='Sch D. Workings'!$D$12),"Exceeded cap",IF((SUMIFS('Sch A. Input'!H989:CJ989,'Sch A. Input'!$H$14:$CJ$14,"Total",'Sch A. Input'!$H$13:$CJ$13,"&lt;="&amp;$U$7))&gt;'Sch D. Workings'!$D$12,MIN('Sch D. Workings'!AD1998,'Sch D. Workings'!$D$12-N997-H997),'Sch D. Workings'!AD1998)))</f>
        <v>0</v>
      </c>
      <c r="U997" s="221">
        <f>'Sch D. Workings'!AI1998</f>
        <v>0</v>
      </c>
      <c r="V997" s="82">
        <f>IFERROR(LOOKUP('Sch D. Workings'!AF1998,$C$10:$C$14,$B$10:$B$14),0)</f>
        <v>0</v>
      </c>
      <c r="W997" s="99">
        <f>COUNTIFS('Sch D. Workings'!AF1998,"&gt;"&amp;$D$14)</f>
        <v>0</v>
      </c>
      <c r="X997" s="85"/>
      <c r="Y997" s="78">
        <f>'Sch D. Workings'!AK1998</f>
        <v>0</v>
      </c>
      <c r="Z997" s="309">
        <f>IF(OR('Sch D. Workings'!D991="",$D$7&lt;=U$7,Y997=0),0,IF(OR(T997="Exceeded Cap",N997="Exceeded Cap",SUM(H997,N997,T997)='Sch D. Workings'!$D$12),"Exceeded Cap",IF((SUMIFS('Sch A. Input'!H989:CJ989,'Sch A. Input'!$H$14:$CJ$14,"Total",'Sch A. Input'!$H$13:$CJ$13,"&lt;="&amp;$AA$7))&gt;'Sch D. Workings'!$D$12,MIN('Sch D. Workings'!AN1998,'Sch D. Workings'!$D$12-N997-T997-H997),'Sch D. Workings'!AN1998)))</f>
        <v>0</v>
      </c>
      <c r="AA997" s="221">
        <f>'Sch D. Workings'!AS1998</f>
        <v>0</v>
      </c>
      <c r="AB997" s="82">
        <f>IFERROR(LOOKUP('Sch D. Workings'!AP1998,$C$10:$C$14,$B$10:$B$14),0)</f>
        <v>0</v>
      </c>
      <c r="AC997" s="99">
        <f>COUNTIFS('Sch D. Workings'!AP1998,"&gt;"&amp;$D$14)</f>
        <v>0</v>
      </c>
    </row>
    <row r="998" spans="3:29" x14ac:dyDescent="0.35">
      <c r="C998" s="81" t="str">
        <f>IF('Sch A. Input'!B990="","",'Sch A. Input'!B990)</f>
        <v/>
      </c>
      <c r="D998" s="81" t="str">
        <f>IF('Sch A. Input'!C990="","",'Sch A. Input'!C990)</f>
        <v/>
      </c>
      <c r="E998" s="85"/>
      <c r="F998" s="85"/>
      <c r="G998" s="99">
        <f>'Sch D. Workings'!G1999</f>
        <v>0</v>
      </c>
      <c r="H998" s="310">
        <f>IF(OR('Sch D. Workings'!D992="",G998=0),0,(IF((SUMIFS('Sch A. Input'!H990:CJ990,'Sch A. Input'!$H$14:$CJ$14,"Total",'Sch A. Input'!$H$13:$CJ$13,"&lt;="&amp;$I$7))&gt;'Sch D. Workings'!$D$12,MIN('Sch D. Workings'!J1999,'Sch D. Workings'!$D$12),'Sch D. Workings'!J1999)))</f>
        <v>0</v>
      </c>
      <c r="I998" s="221">
        <f>'Sch D. Workings'!O1999</f>
        <v>0</v>
      </c>
      <c r="J998" s="82">
        <f>IFERROR(LOOKUP('Sch D. Workings'!L1999,$C$10:$C$14,$B$10:$B$14),0)</f>
        <v>0</v>
      </c>
      <c r="K998" s="99">
        <f>COUNTIFS('Sch D. Workings'!L1999,"&gt;"&amp;$D$14)</f>
        <v>0</v>
      </c>
      <c r="L998" s="300"/>
      <c r="M998" s="78">
        <f>'Sch D. Workings'!Q1999</f>
        <v>0</v>
      </c>
      <c r="N998" s="309">
        <f>IF(OR('Sch D. Workings'!D992="",$D$7&lt;=I$7,M998=0),0,(IF(H998='Sch D. Workings'!$D$12,"Exceeded Cap",IF((SUMIFS('Sch A. Input'!H990:CJ990,'Sch A. Input'!$H$14:$CJ$14,"Total",'Sch A. Input'!$H$13:$CJ$13,"&lt;="&amp;$O$7))&gt;'Sch D. Workings'!$D$12,MIN('Sch D. Workings'!T1999,'Sch D. Workings'!$D$12-H998),'Sch D. Workings'!T1999))))</f>
        <v>0</v>
      </c>
      <c r="O998" s="221">
        <f>'Sch D. Workings'!Y1999</f>
        <v>0</v>
      </c>
      <c r="P998" s="82">
        <f>IFERROR(LOOKUP('Sch D. Workings'!V1999,$C$10:$C$14,$B$10:$B$14),0)</f>
        <v>0</v>
      </c>
      <c r="Q998" s="99">
        <f>COUNTIFS('Sch D. Workings'!V1999,"&gt;"&amp;$D$14)</f>
        <v>0</v>
      </c>
      <c r="R998" s="85"/>
      <c r="S998" s="78">
        <f>'Sch D. Workings'!AA1999</f>
        <v>0</v>
      </c>
      <c r="T998" s="309">
        <f>IF(OR('Sch D. Workings'!D992="",$D$7&lt;=O$7,S998=0),0,IF(OR(N998="Exceeded Cap",SUM(H998,N998)='Sch D. Workings'!$D$12),"Exceeded cap",IF((SUMIFS('Sch A. Input'!H990:CJ990,'Sch A. Input'!$H$14:$CJ$14,"Total",'Sch A. Input'!$H$13:$CJ$13,"&lt;="&amp;$U$7))&gt;'Sch D. Workings'!$D$12,MIN('Sch D. Workings'!AD1999,'Sch D. Workings'!$D$12-N998-H998),'Sch D. Workings'!AD1999)))</f>
        <v>0</v>
      </c>
      <c r="U998" s="221">
        <f>'Sch D. Workings'!AI1999</f>
        <v>0</v>
      </c>
      <c r="V998" s="82">
        <f>IFERROR(LOOKUP('Sch D. Workings'!AF1999,$C$10:$C$14,$B$10:$B$14),0)</f>
        <v>0</v>
      </c>
      <c r="W998" s="99">
        <f>COUNTIFS('Sch D. Workings'!AF1999,"&gt;"&amp;$D$14)</f>
        <v>0</v>
      </c>
      <c r="X998" s="85"/>
      <c r="Y998" s="78">
        <f>'Sch D. Workings'!AK1999</f>
        <v>0</v>
      </c>
      <c r="Z998" s="309">
        <f>IF(OR('Sch D. Workings'!D992="",$D$7&lt;=U$7,Y998=0),0,IF(OR(T998="Exceeded Cap",N998="Exceeded Cap",SUM(H998,N998,T998)='Sch D. Workings'!$D$12),"Exceeded Cap",IF((SUMIFS('Sch A. Input'!H990:CJ990,'Sch A. Input'!$H$14:$CJ$14,"Total",'Sch A. Input'!$H$13:$CJ$13,"&lt;="&amp;$AA$7))&gt;'Sch D. Workings'!$D$12,MIN('Sch D. Workings'!AN1999,'Sch D. Workings'!$D$12-N998-T998-H998),'Sch D. Workings'!AN1999)))</f>
        <v>0</v>
      </c>
      <c r="AA998" s="221">
        <f>'Sch D. Workings'!AS1999</f>
        <v>0</v>
      </c>
      <c r="AB998" s="82">
        <f>IFERROR(LOOKUP('Sch D. Workings'!AP1999,$C$10:$C$14,$B$10:$B$14),0)</f>
        <v>0</v>
      </c>
      <c r="AC998" s="99">
        <f>COUNTIFS('Sch D. Workings'!AP1999,"&gt;"&amp;$D$14)</f>
        <v>0</v>
      </c>
    </row>
    <row r="999" spans="3:29" x14ac:dyDescent="0.35">
      <c r="C999" s="81" t="str">
        <f>IF('Sch A. Input'!B991="","",'Sch A. Input'!B991)</f>
        <v/>
      </c>
      <c r="D999" s="81" t="str">
        <f>IF('Sch A. Input'!C991="","",'Sch A. Input'!C991)</f>
        <v/>
      </c>
      <c r="E999" s="85"/>
      <c r="F999" s="85"/>
      <c r="G999" s="99">
        <f>'Sch D. Workings'!G2000</f>
        <v>0</v>
      </c>
      <c r="H999" s="310">
        <f>IF(OR('Sch D. Workings'!D993="",G999=0),0,(IF((SUMIFS('Sch A. Input'!H991:CJ991,'Sch A. Input'!$H$14:$CJ$14,"Total",'Sch A. Input'!$H$13:$CJ$13,"&lt;="&amp;$I$7))&gt;'Sch D. Workings'!$D$12,MIN('Sch D. Workings'!J2000,'Sch D. Workings'!$D$12),'Sch D. Workings'!J2000)))</f>
        <v>0</v>
      </c>
      <c r="I999" s="221">
        <f>'Sch D. Workings'!O2000</f>
        <v>0</v>
      </c>
      <c r="J999" s="82">
        <f>IFERROR(LOOKUP('Sch D. Workings'!L2000,$C$10:$C$14,$B$10:$B$14),0)</f>
        <v>0</v>
      </c>
      <c r="K999" s="99">
        <f>COUNTIFS('Sch D. Workings'!L2000,"&gt;"&amp;$D$14)</f>
        <v>0</v>
      </c>
      <c r="L999" s="300"/>
      <c r="M999" s="78">
        <f>'Sch D. Workings'!Q2000</f>
        <v>0</v>
      </c>
      <c r="N999" s="309">
        <f>IF(OR('Sch D. Workings'!D993="",$D$7&lt;=I$7,M999=0),0,(IF(H999='Sch D. Workings'!$D$12,"Exceeded Cap",IF((SUMIFS('Sch A. Input'!H991:CJ991,'Sch A. Input'!$H$14:$CJ$14,"Total",'Sch A. Input'!$H$13:$CJ$13,"&lt;="&amp;$O$7))&gt;'Sch D. Workings'!$D$12,MIN('Sch D. Workings'!T2000,'Sch D. Workings'!$D$12-H999),'Sch D. Workings'!T2000))))</f>
        <v>0</v>
      </c>
      <c r="O999" s="221">
        <f>'Sch D. Workings'!Y2000</f>
        <v>0</v>
      </c>
      <c r="P999" s="82">
        <f>IFERROR(LOOKUP('Sch D. Workings'!V2000,$C$10:$C$14,$B$10:$B$14),0)</f>
        <v>0</v>
      </c>
      <c r="Q999" s="99">
        <f>COUNTIFS('Sch D. Workings'!V2000,"&gt;"&amp;$D$14)</f>
        <v>0</v>
      </c>
      <c r="R999" s="85"/>
      <c r="S999" s="78">
        <f>'Sch D. Workings'!AA2000</f>
        <v>0</v>
      </c>
      <c r="T999" s="309">
        <f>IF(OR('Sch D. Workings'!D993="",$D$7&lt;=O$7,S999=0),0,IF(OR(N999="Exceeded Cap",SUM(H999,N999)='Sch D. Workings'!$D$12),"Exceeded cap",IF((SUMIFS('Sch A. Input'!H991:CJ991,'Sch A. Input'!$H$14:$CJ$14,"Total",'Sch A. Input'!$H$13:$CJ$13,"&lt;="&amp;$U$7))&gt;'Sch D. Workings'!$D$12,MIN('Sch D. Workings'!AD2000,'Sch D. Workings'!$D$12-N999-H999),'Sch D. Workings'!AD2000)))</f>
        <v>0</v>
      </c>
      <c r="U999" s="221">
        <f>'Sch D. Workings'!AI2000</f>
        <v>0</v>
      </c>
      <c r="V999" s="82">
        <f>IFERROR(LOOKUP('Sch D. Workings'!AF2000,$C$10:$C$14,$B$10:$B$14),0)</f>
        <v>0</v>
      </c>
      <c r="W999" s="99">
        <f>COUNTIFS('Sch D. Workings'!AF2000,"&gt;"&amp;$D$14)</f>
        <v>0</v>
      </c>
      <c r="X999" s="85"/>
      <c r="Y999" s="78">
        <f>'Sch D. Workings'!AK2000</f>
        <v>0</v>
      </c>
      <c r="Z999" s="309">
        <f>IF(OR('Sch D. Workings'!D993="",$D$7&lt;=U$7,Y999=0),0,IF(OR(T999="Exceeded Cap",N999="Exceeded Cap",SUM(H999,N999,T999)='Sch D. Workings'!$D$12),"Exceeded Cap",IF((SUMIFS('Sch A. Input'!H991:CJ991,'Sch A. Input'!$H$14:$CJ$14,"Total",'Sch A. Input'!$H$13:$CJ$13,"&lt;="&amp;$AA$7))&gt;'Sch D. Workings'!$D$12,MIN('Sch D. Workings'!AN2000,'Sch D. Workings'!$D$12-N999-T999-H999),'Sch D. Workings'!AN2000)))</f>
        <v>0</v>
      </c>
      <c r="AA999" s="221">
        <f>'Sch D. Workings'!AS2000</f>
        <v>0</v>
      </c>
      <c r="AB999" s="82">
        <f>IFERROR(LOOKUP('Sch D. Workings'!AP2000,$C$10:$C$14,$B$10:$B$14),0)</f>
        <v>0</v>
      </c>
      <c r="AC999" s="99">
        <f>COUNTIFS('Sch D. Workings'!AP2000,"&gt;"&amp;$D$14)</f>
        <v>0</v>
      </c>
    </row>
    <row r="1000" spans="3:29" x14ac:dyDescent="0.35">
      <c r="C1000" s="81" t="str">
        <f>IF('Sch A. Input'!B992="","",'Sch A. Input'!B992)</f>
        <v/>
      </c>
      <c r="D1000" s="81" t="str">
        <f>IF('Sch A. Input'!C992="","",'Sch A. Input'!C992)</f>
        <v/>
      </c>
      <c r="E1000" s="85"/>
      <c r="F1000" s="85"/>
      <c r="G1000" s="99">
        <f>'Sch D. Workings'!G2001</f>
        <v>0</v>
      </c>
      <c r="H1000" s="310">
        <f>IF(OR('Sch D. Workings'!D994="",G1000=0),0,(IF((SUMIFS('Sch A. Input'!H992:CJ992,'Sch A. Input'!$H$14:$CJ$14,"Total",'Sch A. Input'!$H$13:$CJ$13,"&lt;="&amp;$I$7))&gt;'Sch D. Workings'!$D$12,MIN('Sch D. Workings'!J2001,'Sch D. Workings'!$D$12),'Sch D. Workings'!J2001)))</f>
        <v>0</v>
      </c>
      <c r="I1000" s="221">
        <f>'Sch D. Workings'!O2001</f>
        <v>0</v>
      </c>
      <c r="J1000" s="82">
        <f>IFERROR(LOOKUP('Sch D. Workings'!L2001,$C$10:$C$14,$B$10:$B$14),0)</f>
        <v>0</v>
      </c>
      <c r="K1000" s="99">
        <f>COUNTIFS('Sch D. Workings'!L2001,"&gt;"&amp;$D$14)</f>
        <v>0</v>
      </c>
      <c r="L1000" s="300"/>
      <c r="M1000" s="78">
        <f>'Sch D. Workings'!Q2001</f>
        <v>0</v>
      </c>
      <c r="N1000" s="309">
        <f>IF(OR('Sch D. Workings'!D994="",$D$7&lt;=I$7,M1000=0),0,(IF(H1000='Sch D. Workings'!$D$12,"Exceeded Cap",IF((SUMIFS('Sch A. Input'!H992:CJ992,'Sch A. Input'!$H$14:$CJ$14,"Total",'Sch A. Input'!$H$13:$CJ$13,"&lt;="&amp;$O$7))&gt;'Sch D. Workings'!$D$12,MIN('Sch D. Workings'!T2001,'Sch D. Workings'!$D$12-H1000),'Sch D. Workings'!T2001))))</f>
        <v>0</v>
      </c>
      <c r="O1000" s="221">
        <f>'Sch D. Workings'!Y2001</f>
        <v>0</v>
      </c>
      <c r="P1000" s="82">
        <f>IFERROR(LOOKUP('Sch D. Workings'!V2001,$C$10:$C$14,$B$10:$B$14),0)</f>
        <v>0</v>
      </c>
      <c r="Q1000" s="99">
        <f>COUNTIFS('Sch D. Workings'!V2001,"&gt;"&amp;$D$14)</f>
        <v>0</v>
      </c>
      <c r="R1000" s="85"/>
      <c r="S1000" s="78">
        <f>'Sch D. Workings'!AA2001</f>
        <v>0</v>
      </c>
      <c r="T1000" s="309">
        <f>IF(OR('Sch D. Workings'!D994="",$D$7&lt;=O$7,S1000=0),0,IF(OR(N1000="Exceeded Cap",SUM(H1000,N1000)='Sch D. Workings'!$D$12),"Exceeded cap",IF((SUMIFS('Sch A. Input'!H992:CJ992,'Sch A. Input'!$H$14:$CJ$14,"Total",'Sch A. Input'!$H$13:$CJ$13,"&lt;="&amp;$U$7))&gt;'Sch D. Workings'!$D$12,MIN('Sch D. Workings'!AD2001,'Sch D. Workings'!$D$12-N1000-H1000),'Sch D. Workings'!AD2001)))</f>
        <v>0</v>
      </c>
      <c r="U1000" s="221">
        <f>'Sch D. Workings'!AI2001</f>
        <v>0</v>
      </c>
      <c r="V1000" s="82">
        <f>IFERROR(LOOKUP('Sch D. Workings'!AF2001,$C$10:$C$14,$B$10:$B$14),0)</f>
        <v>0</v>
      </c>
      <c r="W1000" s="99">
        <f>COUNTIFS('Sch D. Workings'!AF2001,"&gt;"&amp;$D$14)</f>
        <v>0</v>
      </c>
      <c r="X1000" s="85"/>
      <c r="Y1000" s="78">
        <f>'Sch D. Workings'!AK2001</f>
        <v>0</v>
      </c>
      <c r="Z1000" s="309">
        <f>IF(OR('Sch D. Workings'!D994="",$D$7&lt;=U$7,Y1000=0),0,IF(OR(T1000="Exceeded Cap",N1000="Exceeded Cap",SUM(H1000,N1000,T1000)='Sch D. Workings'!$D$12),"Exceeded Cap",IF((SUMIFS('Sch A. Input'!H992:CJ992,'Sch A. Input'!$H$14:$CJ$14,"Total",'Sch A. Input'!$H$13:$CJ$13,"&lt;="&amp;$AA$7))&gt;'Sch D. Workings'!$D$12,MIN('Sch D. Workings'!AN2001,'Sch D. Workings'!$D$12-N1000-T1000-H1000),'Sch D. Workings'!AN2001)))</f>
        <v>0</v>
      </c>
      <c r="AA1000" s="221">
        <f>'Sch D. Workings'!AS2001</f>
        <v>0</v>
      </c>
      <c r="AB1000" s="82">
        <f>IFERROR(LOOKUP('Sch D. Workings'!AP2001,$C$10:$C$14,$B$10:$B$14),0)</f>
        <v>0</v>
      </c>
      <c r="AC1000" s="99">
        <f>COUNTIFS('Sch D. Workings'!AP2001,"&gt;"&amp;$D$14)</f>
        <v>0</v>
      </c>
    </row>
    <row r="1001" spans="3:29" x14ac:dyDescent="0.35">
      <c r="C1001" s="81" t="str">
        <f>IF('Sch A. Input'!B993="","",'Sch A. Input'!B993)</f>
        <v/>
      </c>
      <c r="D1001" s="81" t="str">
        <f>IF('Sch A. Input'!C993="","",'Sch A. Input'!C993)</f>
        <v/>
      </c>
      <c r="E1001" s="85"/>
      <c r="F1001" s="85"/>
      <c r="G1001" s="99">
        <f>'Sch D. Workings'!G2002</f>
        <v>0</v>
      </c>
      <c r="H1001" s="310">
        <f>IF(OR('Sch D. Workings'!D995="",G1001=0),0,(IF((SUMIFS('Sch A. Input'!H993:CJ993,'Sch A. Input'!$H$14:$CJ$14,"Total",'Sch A. Input'!$H$13:$CJ$13,"&lt;="&amp;$I$7))&gt;'Sch D. Workings'!$D$12,MIN('Sch D. Workings'!J2002,'Sch D. Workings'!$D$12),'Sch D. Workings'!J2002)))</f>
        <v>0</v>
      </c>
      <c r="I1001" s="221">
        <f>'Sch D. Workings'!O2002</f>
        <v>0</v>
      </c>
      <c r="J1001" s="82">
        <f>IFERROR(LOOKUP('Sch D. Workings'!L2002,$C$10:$C$14,$B$10:$B$14),0)</f>
        <v>0</v>
      </c>
      <c r="K1001" s="99">
        <f>COUNTIFS('Sch D. Workings'!L2002,"&gt;"&amp;$D$14)</f>
        <v>0</v>
      </c>
      <c r="L1001" s="300"/>
      <c r="M1001" s="78">
        <f>'Sch D. Workings'!Q2002</f>
        <v>0</v>
      </c>
      <c r="N1001" s="309">
        <f>IF(OR('Sch D. Workings'!D995="",$D$7&lt;=I$7,M1001=0),0,(IF(H1001='Sch D. Workings'!$D$12,"Exceeded Cap",IF((SUMIFS('Sch A. Input'!H993:CJ993,'Sch A. Input'!$H$14:$CJ$14,"Total",'Sch A. Input'!$H$13:$CJ$13,"&lt;="&amp;$O$7))&gt;'Sch D. Workings'!$D$12,MIN('Sch D. Workings'!T2002,'Sch D. Workings'!$D$12-H1001),'Sch D. Workings'!T2002))))</f>
        <v>0</v>
      </c>
      <c r="O1001" s="221">
        <f>'Sch D. Workings'!Y2002</f>
        <v>0</v>
      </c>
      <c r="P1001" s="82">
        <f>IFERROR(LOOKUP('Sch D. Workings'!V2002,$C$10:$C$14,$B$10:$B$14),0)</f>
        <v>0</v>
      </c>
      <c r="Q1001" s="99">
        <f>COUNTIFS('Sch D. Workings'!V2002,"&gt;"&amp;$D$14)</f>
        <v>0</v>
      </c>
      <c r="R1001" s="85"/>
      <c r="S1001" s="78">
        <f>'Sch D. Workings'!AA2002</f>
        <v>0</v>
      </c>
      <c r="T1001" s="309">
        <f>IF(OR('Sch D. Workings'!D995="",$D$7&lt;=O$7,S1001=0),0,IF(OR(N1001="Exceeded Cap",SUM(H1001,N1001)='Sch D. Workings'!$D$12),"Exceeded cap",IF((SUMIFS('Sch A. Input'!H993:CJ993,'Sch A. Input'!$H$14:$CJ$14,"Total",'Sch A. Input'!$H$13:$CJ$13,"&lt;="&amp;$U$7))&gt;'Sch D. Workings'!$D$12,MIN('Sch D. Workings'!AD2002,'Sch D. Workings'!$D$12-N1001-H1001),'Sch D. Workings'!AD2002)))</f>
        <v>0</v>
      </c>
      <c r="U1001" s="221">
        <f>'Sch D. Workings'!AI2002</f>
        <v>0</v>
      </c>
      <c r="V1001" s="82">
        <f>IFERROR(LOOKUP('Sch D. Workings'!AF2002,$C$10:$C$14,$B$10:$B$14),0)</f>
        <v>0</v>
      </c>
      <c r="W1001" s="99">
        <f>COUNTIFS('Sch D. Workings'!AF2002,"&gt;"&amp;$D$14)</f>
        <v>0</v>
      </c>
      <c r="X1001" s="85"/>
      <c r="Y1001" s="78">
        <f>'Sch D. Workings'!AK2002</f>
        <v>0</v>
      </c>
      <c r="Z1001" s="309">
        <f>IF(OR('Sch D. Workings'!D995="",$D$7&lt;=U$7,Y1001=0),0,IF(OR(T1001="Exceeded Cap",N1001="Exceeded Cap",SUM(H1001,N1001,T1001)='Sch D. Workings'!$D$12),"Exceeded Cap",IF((SUMIFS('Sch A. Input'!H993:CJ993,'Sch A. Input'!$H$14:$CJ$14,"Total",'Sch A. Input'!$H$13:$CJ$13,"&lt;="&amp;$AA$7))&gt;'Sch D. Workings'!$D$12,MIN('Sch D. Workings'!AN2002,'Sch D. Workings'!$D$12-N1001-T1001-H1001),'Sch D. Workings'!AN2002)))</f>
        <v>0</v>
      </c>
      <c r="AA1001" s="221">
        <f>'Sch D. Workings'!AS2002</f>
        <v>0</v>
      </c>
      <c r="AB1001" s="82">
        <f>IFERROR(LOOKUP('Sch D. Workings'!AP2002,$C$10:$C$14,$B$10:$B$14),0)</f>
        <v>0</v>
      </c>
      <c r="AC1001" s="99">
        <f>COUNTIFS('Sch D. Workings'!AP2002,"&gt;"&amp;$D$14)</f>
        <v>0</v>
      </c>
    </row>
    <row r="1002" spans="3:29" x14ac:dyDescent="0.35">
      <c r="C1002" s="81" t="str">
        <f>IF('Sch A. Input'!B994="","",'Sch A. Input'!B994)</f>
        <v/>
      </c>
      <c r="D1002" s="81" t="str">
        <f>IF('Sch A. Input'!C994="","",'Sch A. Input'!C994)</f>
        <v/>
      </c>
      <c r="E1002" s="85"/>
      <c r="F1002" s="85"/>
      <c r="G1002" s="99">
        <f>'Sch D. Workings'!G2003</f>
        <v>0</v>
      </c>
      <c r="H1002" s="310">
        <f>IF(OR('Sch D. Workings'!D996="",G1002=0),0,(IF((SUMIFS('Sch A. Input'!H994:CJ994,'Sch A. Input'!$H$14:$CJ$14,"Total",'Sch A. Input'!$H$13:$CJ$13,"&lt;="&amp;$I$7))&gt;'Sch D. Workings'!$D$12,MIN('Sch D. Workings'!J2003,'Sch D. Workings'!$D$12),'Sch D. Workings'!J2003)))</f>
        <v>0</v>
      </c>
      <c r="I1002" s="221">
        <f>'Sch D. Workings'!O2003</f>
        <v>0</v>
      </c>
      <c r="J1002" s="82">
        <f>IFERROR(LOOKUP('Sch D. Workings'!L2003,$C$10:$C$14,$B$10:$B$14),0)</f>
        <v>0</v>
      </c>
      <c r="K1002" s="99">
        <f>COUNTIFS('Sch D. Workings'!L2003,"&gt;"&amp;$D$14)</f>
        <v>0</v>
      </c>
      <c r="L1002" s="300"/>
      <c r="M1002" s="78">
        <f>'Sch D. Workings'!Q2003</f>
        <v>0</v>
      </c>
      <c r="N1002" s="309">
        <f>IF(OR('Sch D. Workings'!D996="",$D$7&lt;=I$7,M1002=0),0,(IF(H1002='Sch D. Workings'!$D$12,"Exceeded Cap",IF((SUMIFS('Sch A. Input'!H994:CJ994,'Sch A. Input'!$H$14:$CJ$14,"Total",'Sch A. Input'!$H$13:$CJ$13,"&lt;="&amp;$O$7))&gt;'Sch D. Workings'!$D$12,MIN('Sch D. Workings'!T2003,'Sch D. Workings'!$D$12-H1002),'Sch D. Workings'!T2003))))</f>
        <v>0</v>
      </c>
      <c r="O1002" s="221">
        <f>'Sch D. Workings'!Y2003</f>
        <v>0</v>
      </c>
      <c r="P1002" s="82">
        <f>IFERROR(LOOKUP('Sch D. Workings'!V2003,$C$10:$C$14,$B$10:$B$14),0)</f>
        <v>0</v>
      </c>
      <c r="Q1002" s="99">
        <f>COUNTIFS('Sch D. Workings'!V2003,"&gt;"&amp;$D$14)</f>
        <v>0</v>
      </c>
      <c r="R1002" s="85"/>
      <c r="S1002" s="78">
        <f>'Sch D. Workings'!AA2003</f>
        <v>0</v>
      </c>
      <c r="T1002" s="309">
        <f>IF(OR('Sch D. Workings'!D996="",$D$7&lt;=O$7,S1002=0),0,IF(OR(N1002="Exceeded Cap",SUM(H1002,N1002)='Sch D. Workings'!$D$12),"Exceeded cap",IF((SUMIFS('Sch A. Input'!H994:CJ994,'Sch A. Input'!$H$14:$CJ$14,"Total",'Sch A. Input'!$H$13:$CJ$13,"&lt;="&amp;$U$7))&gt;'Sch D. Workings'!$D$12,MIN('Sch D. Workings'!AD2003,'Sch D. Workings'!$D$12-N1002-H1002),'Sch D. Workings'!AD2003)))</f>
        <v>0</v>
      </c>
      <c r="U1002" s="221">
        <f>'Sch D. Workings'!AI2003</f>
        <v>0</v>
      </c>
      <c r="V1002" s="82">
        <f>IFERROR(LOOKUP('Sch D. Workings'!AF2003,$C$10:$C$14,$B$10:$B$14),0)</f>
        <v>0</v>
      </c>
      <c r="W1002" s="99">
        <f>COUNTIFS('Sch D. Workings'!AF2003,"&gt;"&amp;$D$14)</f>
        <v>0</v>
      </c>
      <c r="X1002" s="85"/>
      <c r="Y1002" s="78">
        <f>'Sch D. Workings'!AK2003</f>
        <v>0</v>
      </c>
      <c r="Z1002" s="309">
        <f>IF(OR('Sch D. Workings'!D996="",$D$7&lt;=U$7,Y1002=0),0,IF(OR(T1002="Exceeded Cap",N1002="Exceeded Cap",SUM(H1002,N1002,T1002)='Sch D. Workings'!$D$12),"Exceeded Cap",IF((SUMIFS('Sch A. Input'!H994:CJ994,'Sch A. Input'!$H$14:$CJ$14,"Total",'Sch A. Input'!$H$13:$CJ$13,"&lt;="&amp;$AA$7))&gt;'Sch D. Workings'!$D$12,MIN('Sch D. Workings'!AN2003,'Sch D. Workings'!$D$12-N1002-T1002-H1002),'Sch D. Workings'!AN2003)))</f>
        <v>0</v>
      </c>
      <c r="AA1002" s="221">
        <f>'Sch D. Workings'!AS2003</f>
        <v>0</v>
      </c>
      <c r="AB1002" s="82">
        <f>IFERROR(LOOKUP('Sch D. Workings'!AP2003,$C$10:$C$14,$B$10:$B$14),0)</f>
        <v>0</v>
      </c>
      <c r="AC1002" s="99">
        <f>COUNTIFS('Sch D. Workings'!AP2003,"&gt;"&amp;$D$14)</f>
        <v>0</v>
      </c>
    </row>
    <row r="1003" spans="3:29" x14ac:dyDescent="0.35">
      <c r="C1003" s="81" t="str">
        <f>IF('Sch A. Input'!B995="","",'Sch A. Input'!B995)</f>
        <v/>
      </c>
      <c r="D1003" s="81" t="str">
        <f>IF('Sch A. Input'!C995="","",'Sch A. Input'!C995)</f>
        <v/>
      </c>
      <c r="E1003" s="85"/>
      <c r="F1003" s="85"/>
      <c r="G1003" s="99">
        <f>'Sch D. Workings'!G2004</f>
        <v>0</v>
      </c>
      <c r="H1003" s="310">
        <f>IF(OR('Sch D. Workings'!D997="",G1003=0),0,(IF((SUMIFS('Sch A. Input'!H995:CJ995,'Sch A. Input'!$H$14:$CJ$14,"Total",'Sch A. Input'!$H$13:$CJ$13,"&lt;="&amp;$I$7))&gt;'Sch D. Workings'!$D$12,MIN('Sch D. Workings'!J2004,'Sch D. Workings'!$D$12),'Sch D. Workings'!J2004)))</f>
        <v>0</v>
      </c>
      <c r="I1003" s="221">
        <f>'Sch D. Workings'!O2004</f>
        <v>0</v>
      </c>
      <c r="J1003" s="82">
        <f>IFERROR(LOOKUP('Sch D. Workings'!L2004,$C$10:$C$14,$B$10:$B$14),0)</f>
        <v>0</v>
      </c>
      <c r="K1003" s="99">
        <f>COUNTIFS('Sch D. Workings'!L2004,"&gt;"&amp;$D$14)</f>
        <v>0</v>
      </c>
      <c r="L1003" s="300"/>
      <c r="M1003" s="78">
        <f>'Sch D. Workings'!Q2004</f>
        <v>0</v>
      </c>
      <c r="N1003" s="309">
        <f>IF(OR('Sch D. Workings'!D997="",$D$7&lt;=I$7,M1003=0),0,(IF(H1003='Sch D. Workings'!$D$12,"Exceeded Cap",IF((SUMIFS('Sch A. Input'!H995:CJ995,'Sch A. Input'!$H$14:$CJ$14,"Total",'Sch A. Input'!$H$13:$CJ$13,"&lt;="&amp;$O$7))&gt;'Sch D. Workings'!$D$12,MIN('Sch D. Workings'!T2004,'Sch D. Workings'!$D$12-H1003),'Sch D. Workings'!T2004))))</f>
        <v>0</v>
      </c>
      <c r="O1003" s="221">
        <f>'Sch D. Workings'!Y2004</f>
        <v>0</v>
      </c>
      <c r="P1003" s="82">
        <f>IFERROR(LOOKUP('Sch D. Workings'!V2004,$C$10:$C$14,$B$10:$B$14),0)</f>
        <v>0</v>
      </c>
      <c r="Q1003" s="99">
        <f>COUNTIFS('Sch D. Workings'!V2004,"&gt;"&amp;$D$14)</f>
        <v>0</v>
      </c>
      <c r="R1003" s="85"/>
      <c r="S1003" s="78">
        <f>'Sch D. Workings'!AA2004</f>
        <v>0</v>
      </c>
      <c r="T1003" s="309">
        <f>IF(OR('Sch D. Workings'!D997="",$D$7&lt;=O$7,S1003=0),0,IF(OR(N1003="Exceeded Cap",SUM(H1003,N1003)='Sch D. Workings'!$D$12),"Exceeded cap",IF((SUMIFS('Sch A. Input'!H995:CJ995,'Sch A. Input'!$H$14:$CJ$14,"Total",'Sch A. Input'!$H$13:$CJ$13,"&lt;="&amp;$U$7))&gt;'Sch D. Workings'!$D$12,MIN('Sch D. Workings'!AD2004,'Sch D. Workings'!$D$12-N1003-H1003),'Sch D. Workings'!AD2004)))</f>
        <v>0</v>
      </c>
      <c r="U1003" s="221">
        <f>'Sch D. Workings'!AI2004</f>
        <v>0</v>
      </c>
      <c r="V1003" s="82">
        <f>IFERROR(LOOKUP('Sch D. Workings'!AF2004,$C$10:$C$14,$B$10:$B$14),0)</f>
        <v>0</v>
      </c>
      <c r="W1003" s="99">
        <f>COUNTIFS('Sch D. Workings'!AF2004,"&gt;"&amp;$D$14)</f>
        <v>0</v>
      </c>
      <c r="X1003" s="85"/>
      <c r="Y1003" s="78">
        <f>'Sch D. Workings'!AK2004</f>
        <v>0</v>
      </c>
      <c r="Z1003" s="309">
        <f>IF(OR('Sch D. Workings'!D997="",$D$7&lt;=U$7,Y1003=0),0,IF(OR(T1003="Exceeded Cap",N1003="Exceeded Cap",SUM(H1003,N1003,T1003)='Sch D. Workings'!$D$12),"Exceeded Cap",IF((SUMIFS('Sch A. Input'!H995:CJ995,'Sch A. Input'!$H$14:$CJ$14,"Total",'Sch A. Input'!$H$13:$CJ$13,"&lt;="&amp;$AA$7))&gt;'Sch D. Workings'!$D$12,MIN('Sch D. Workings'!AN2004,'Sch D. Workings'!$D$12-N1003-T1003-H1003),'Sch D. Workings'!AN2004)))</f>
        <v>0</v>
      </c>
      <c r="AA1003" s="221">
        <f>'Sch D. Workings'!AS2004</f>
        <v>0</v>
      </c>
      <c r="AB1003" s="82">
        <f>IFERROR(LOOKUP('Sch D. Workings'!AP2004,$C$10:$C$14,$B$10:$B$14),0)</f>
        <v>0</v>
      </c>
      <c r="AC1003" s="99">
        <f>COUNTIFS('Sch D. Workings'!AP2004,"&gt;"&amp;$D$14)</f>
        <v>0</v>
      </c>
    </row>
    <row r="1004" spans="3:29" x14ac:dyDescent="0.35">
      <c r="C1004" s="81" t="str">
        <f>IF('Sch A. Input'!B996="","",'Sch A. Input'!B996)</f>
        <v/>
      </c>
      <c r="D1004" s="81" t="str">
        <f>IF('Sch A. Input'!C996="","",'Sch A. Input'!C996)</f>
        <v/>
      </c>
      <c r="E1004" s="85"/>
      <c r="F1004" s="85"/>
      <c r="G1004" s="99">
        <f>'Sch D. Workings'!G2005</f>
        <v>0</v>
      </c>
      <c r="H1004" s="310">
        <f>IF(OR('Sch D. Workings'!D998="",G1004=0),0,(IF((SUMIFS('Sch A. Input'!H996:CJ996,'Sch A. Input'!$H$14:$CJ$14,"Total",'Sch A. Input'!$H$13:$CJ$13,"&lt;="&amp;$I$7))&gt;'Sch D. Workings'!$D$12,MIN('Sch D. Workings'!J2005,'Sch D. Workings'!$D$12),'Sch D. Workings'!J2005)))</f>
        <v>0</v>
      </c>
      <c r="I1004" s="221">
        <f>'Sch D. Workings'!O2005</f>
        <v>0</v>
      </c>
      <c r="J1004" s="82">
        <f>IFERROR(LOOKUP('Sch D. Workings'!L2005,$C$10:$C$14,$B$10:$B$14),0)</f>
        <v>0</v>
      </c>
      <c r="K1004" s="99">
        <f>COUNTIFS('Sch D. Workings'!L2005,"&gt;"&amp;$D$14)</f>
        <v>0</v>
      </c>
      <c r="L1004" s="300"/>
      <c r="M1004" s="78">
        <f>'Sch D. Workings'!Q2005</f>
        <v>0</v>
      </c>
      <c r="N1004" s="309">
        <f>IF(OR('Sch D. Workings'!D998="",$D$7&lt;=I$7,M1004=0),0,(IF(H1004='Sch D. Workings'!$D$12,"Exceeded Cap",IF((SUMIFS('Sch A. Input'!H996:CJ996,'Sch A. Input'!$H$14:$CJ$14,"Total",'Sch A. Input'!$H$13:$CJ$13,"&lt;="&amp;$O$7))&gt;'Sch D. Workings'!$D$12,MIN('Sch D. Workings'!T2005,'Sch D. Workings'!$D$12-H1004),'Sch D. Workings'!T2005))))</f>
        <v>0</v>
      </c>
      <c r="O1004" s="221">
        <f>'Sch D. Workings'!Y2005</f>
        <v>0</v>
      </c>
      <c r="P1004" s="82">
        <f>IFERROR(LOOKUP('Sch D. Workings'!V2005,$C$10:$C$14,$B$10:$B$14),0)</f>
        <v>0</v>
      </c>
      <c r="Q1004" s="99">
        <f>COUNTIFS('Sch D. Workings'!V2005,"&gt;"&amp;$D$14)</f>
        <v>0</v>
      </c>
      <c r="R1004" s="85"/>
      <c r="S1004" s="78">
        <f>'Sch D. Workings'!AA2005</f>
        <v>0</v>
      </c>
      <c r="T1004" s="309">
        <f>IF(OR('Sch D. Workings'!D998="",$D$7&lt;=O$7,S1004=0),0,IF(OR(N1004="Exceeded Cap",SUM(H1004,N1004)='Sch D. Workings'!$D$12),"Exceeded cap",IF((SUMIFS('Sch A. Input'!H996:CJ996,'Sch A. Input'!$H$14:$CJ$14,"Total",'Sch A. Input'!$H$13:$CJ$13,"&lt;="&amp;$U$7))&gt;'Sch D. Workings'!$D$12,MIN('Sch D. Workings'!AD2005,'Sch D. Workings'!$D$12-N1004-H1004),'Sch D. Workings'!AD2005)))</f>
        <v>0</v>
      </c>
      <c r="U1004" s="221">
        <f>'Sch D. Workings'!AI2005</f>
        <v>0</v>
      </c>
      <c r="V1004" s="82">
        <f>IFERROR(LOOKUP('Sch D. Workings'!AF2005,$C$10:$C$14,$B$10:$B$14),0)</f>
        <v>0</v>
      </c>
      <c r="W1004" s="99">
        <f>COUNTIFS('Sch D. Workings'!AF2005,"&gt;"&amp;$D$14)</f>
        <v>0</v>
      </c>
      <c r="X1004" s="85"/>
      <c r="Y1004" s="78">
        <f>'Sch D. Workings'!AK2005</f>
        <v>0</v>
      </c>
      <c r="Z1004" s="309">
        <f>IF(OR('Sch D. Workings'!D998="",$D$7&lt;=U$7,Y1004=0),0,IF(OR(T1004="Exceeded Cap",N1004="Exceeded Cap",SUM(H1004,N1004,T1004)='Sch D. Workings'!$D$12),"Exceeded Cap",IF((SUMIFS('Sch A. Input'!H996:CJ996,'Sch A. Input'!$H$14:$CJ$14,"Total",'Sch A. Input'!$H$13:$CJ$13,"&lt;="&amp;$AA$7))&gt;'Sch D. Workings'!$D$12,MIN('Sch D. Workings'!AN2005,'Sch D. Workings'!$D$12-N1004-T1004-H1004),'Sch D. Workings'!AN2005)))</f>
        <v>0</v>
      </c>
      <c r="AA1004" s="221">
        <f>'Sch D. Workings'!AS2005</f>
        <v>0</v>
      </c>
      <c r="AB1004" s="82">
        <f>IFERROR(LOOKUP('Sch D. Workings'!AP2005,$C$10:$C$14,$B$10:$B$14),0)</f>
        <v>0</v>
      </c>
      <c r="AC1004" s="99">
        <f>COUNTIFS('Sch D. Workings'!AP2005,"&gt;"&amp;$D$14)</f>
        <v>0</v>
      </c>
    </row>
    <row r="1005" spans="3:29" x14ac:dyDescent="0.35">
      <c r="C1005" s="81" t="str">
        <f>IF('Sch A. Input'!B997="","",'Sch A. Input'!B997)</f>
        <v/>
      </c>
      <c r="D1005" s="81" t="str">
        <f>IF('Sch A. Input'!C997="","",'Sch A. Input'!C997)</f>
        <v/>
      </c>
      <c r="E1005" s="85"/>
      <c r="F1005" s="85"/>
      <c r="G1005" s="99">
        <f>'Sch D. Workings'!G2006</f>
        <v>0</v>
      </c>
      <c r="H1005" s="310">
        <f>IF(OR('Sch D. Workings'!D999="",G1005=0),0,(IF((SUMIFS('Sch A. Input'!H997:CJ997,'Sch A. Input'!$H$14:$CJ$14,"Total",'Sch A. Input'!$H$13:$CJ$13,"&lt;="&amp;$I$7))&gt;'Sch D. Workings'!$D$12,MIN('Sch D. Workings'!J2006,'Sch D. Workings'!$D$12),'Sch D. Workings'!J2006)))</f>
        <v>0</v>
      </c>
      <c r="I1005" s="221">
        <f>'Sch D. Workings'!O2006</f>
        <v>0</v>
      </c>
      <c r="J1005" s="82">
        <f>IFERROR(LOOKUP('Sch D. Workings'!L2006,$C$10:$C$14,$B$10:$B$14),0)</f>
        <v>0</v>
      </c>
      <c r="K1005" s="99">
        <f>COUNTIFS('Sch D. Workings'!L2006,"&gt;"&amp;$D$14)</f>
        <v>0</v>
      </c>
      <c r="L1005" s="300"/>
      <c r="M1005" s="78">
        <f>'Sch D. Workings'!Q2006</f>
        <v>0</v>
      </c>
      <c r="N1005" s="309">
        <f>IF(OR('Sch D. Workings'!D999="",$D$7&lt;=I$7,M1005=0),0,(IF(H1005='Sch D. Workings'!$D$12,"Exceeded Cap",IF((SUMIFS('Sch A. Input'!H997:CJ997,'Sch A. Input'!$H$14:$CJ$14,"Total",'Sch A. Input'!$H$13:$CJ$13,"&lt;="&amp;$O$7))&gt;'Sch D. Workings'!$D$12,MIN('Sch D. Workings'!T2006,'Sch D. Workings'!$D$12-H1005),'Sch D. Workings'!T2006))))</f>
        <v>0</v>
      </c>
      <c r="O1005" s="221">
        <f>'Sch D. Workings'!Y2006</f>
        <v>0</v>
      </c>
      <c r="P1005" s="82">
        <f>IFERROR(LOOKUP('Sch D. Workings'!V2006,$C$10:$C$14,$B$10:$B$14),0)</f>
        <v>0</v>
      </c>
      <c r="Q1005" s="99">
        <f>COUNTIFS('Sch D. Workings'!V2006,"&gt;"&amp;$D$14)</f>
        <v>0</v>
      </c>
      <c r="R1005" s="85"/>
      <c r="S1005" s="78">
        <f>'Sch D. Workings'!AA2006</f>
        <v>0</v>
      </c>
      <c r="T1005" s="309">
        <f>IF(OR('Sch D. Workings'!D999="",$D$7&lt;=O$7,S1005=0),0,IF(OR(N1005="Exceeded Cap",SUM(H1005,N1005)='Sch D. Workings'!$D$12),"Exceeded cap",IF((SUMIFS('Sch A. Input'!H997:CJ997,'Sch A. Input'!$H$14:$CJ$14,"Total",'Sch A. Input'!$H$13:$CJ$13,"&lt;="&amp;$U$7))&gt;'Sch D. Workings'!$D$12,MIN('Sch D. Workings'!AD2006,'Sch D. Workings'!$D$12-N1005-H1005),'Sch D. Workings'!AD2006)))</f>
        <v>0</v>
      </c>
      <c r="U1005" s="221">
        <f>'Sch D. Workings'!AI2006</f>
        <v>0</v>
      </c>
      <c r="V1005" s="82">
        <f>IFERROR(LOOKUP('Sch D. Workings'!AF2006,$C$10:$C$14,$B$10:$B$14),0)</f>
        <v>0</v>
      </c>
      <c r="W1005" s="99">
        <f>COUNTIFS('Sch D. Workings'!AF2006,"&gt;"&amp;$D$14)</f>
        <v>0</v>
      </c>
      <c r="X1005" s="85"/>
      <c r="Y1005" s="78">
        <f>'Sch D. Workings'!AK2006</f>
        <v>0</v>
      </c>
      <c r="Z1005" s="309">
        <f>IF(OR('Sch D. Workings'!D999="",$D$7&lt;=U$7,Y1005=0),0,IF(OR(T1005="Exceeded Cap",N1005="Exceeded Cap",SUM(H1005,N1005,T1005)='Sch D. Workings'!$D$12),"Exceeded Cap",IF((SUMIFS('Sch A. Input'!H997:CJ997,'Sch A. Input'!$H$14:$CJ$14,"Total",'Sch A. Input'!$H$13:$CJ$13,"&lt;="&amp;$AA$7))&gt;'Sch D. Workings'!$D$12,MIN('Sch D. Workings'!AN2006,'Sch D. Workings'!$D$12-N1005-T1005-H1005),'Sch D. Workings'!AN2006)))</f>
        <v>0</v>
      </c>
      <c r="AA1005" s="221">
        <f>'Sch D. Workings'!AS2006</f>
        <v>0</v>
      </c>
      <c r="AB1005" s="82">
        <f>IFERROR(LOOKUP('Sch D. Workings'!AP2006,$C$10:$C$14,$B$10:$B$14),0)</f>
        <v>0</v>
      </c>
      <c r="AC1005" s="99">
        <f>COUNTIFS('Sch D. Workings'!AP2006,"&gt;"&amp;$D$14)</f>
        <v>0</v>
      </c>
    </row>
    <row r="1006" spans="3:29" x14ac:dyDescent="0.35">
      <c r="C1006" s="81" t="str">
        <f>IF('Sch A. Input'!B998="","",'Sch A. Input'!B998)</f>
        <v/>
      </c>
      <c r="D1006" s="81" t="str">
        <f>IF('Sch A. Input'!C998="","",'Sch A. Input'!C998)</f>
        <v/>
      </c>
      <c r="E1006" s="85"/>
      <c r="F1006" s="85"/>
      <c r="G1006" s="99">
        <f>'Sch D. Workings'!G2007</f>
        <v>0</v>
      </c>
      <c r="H1006" s="310">
        <f>IF(OR('Sch D. Workings'!D1000="",G1006=0),0,(IF((SUMIFS('Sch A. Input'!H998:CJ998,'Sch A. Input'!$H$14:$CJ$14,"Total",'Sch A. Input'!$H$13:$CJ$13,"&lt;="&amp;$I$7))&gt;'Sch D. Workings'!$D$12,MIN('Sch D. Workings'!J2007,'Sch D. Workings'!$D$12),'Sch D. Workings'!J2007)))</f>
        <v>0</v>
      </c>
      <c r="I1006" s="221">
        <f>'Sch D. Workings'!O2007</f>
        <v>0</v>
      </c>
      <c r="J1006" s="82">
        <f>IFERROR(LOOKUP('Sch D. Workings'!L2007,$C$10:$C$14,$B$10:$B$14),0)</f>
        <v>0</v>
      </c>
      <c r="K1006" s="99">
        <f>COUNTIFS('Sch D. Workings'!L2007,"&gt;"&amp;$D$14)</f>
        <v>0</v>
      </c>
      <c r="L1006" s="300"/>
      <c r="M1006" s="78">
        <f>'Sch D. Workings'!Q2007</f>
        <v>0</v>
      </c>
      <c r="N1006" s="309">
        <f>IF(OR('Sch D. Workings'!D1000="",$D$7&lt;=I$7,M1006=0),0,(IF(H1006='Sch D. Workings'!$D$12,"Exceeded Cap",IF((SUMIFS('Sch A. Input'!H998:CJ998,'Sch A. Input'!$H$14:$CJ$14,"Total",'Sch A. Input'!$H$13:$CJ$13,"&lt;="&amp;$O$7))&gt;'Sch D. Workings'!$D$12,MIN('Sch D. Workings'!T2007,'Sch D. Workings'!$D$12-H1006),'Sch D. Workings'!T2007))))</f>
        <v>0</v>
      </c>
      <c r="O1006" s="221">
        <f>'Sch D. Workings'!Y2007</f>
        <v>0</v>
      </c>
      <c r="P1006" s="82">
        <f>IFERROR(LOOKUP('Sch D. Workings'!V2007,$C$10:$C$14,$B$10:$B$14),0)</f>
        <v>0</v>
      </c>
      <c r="Q1006" s="99">
        <f>COUNTIFS('Sch D. Workings'!V2007,"&gt;"&amp;$D$14)</f>
        <v>0</v>
      </c>
      <c r="R1006" s="85"/>
      <c r="S1006" s="78">
        <f>'Sch D. Workings'!AA2007</f>
        <v>0</v>
      </c>
      <c r="T1006" s="309">
        <f>IF(OR('Sch D. Workings'!D1000="",$D$7&lt;=O$7,S1006=0),0,IF(OR(N1006="Exceeded Cap",SUM(H1006,N1006)='Sch D. Workings'!$D$12),"Exceeded cap",IF((SUMIFS('Sch A. Input'!H998:CJ998,'Sch A. Input'!$H$14:$CJ$14,"Total",'Sch A. Input'!$H$13:$CJ$13,"&lt;="&amp;$U$7))&gt;'Sch D. Workings'!$D$12,MIN('Sch D. Workings'!AD2007,'Sch D. Workings'!$D$12-N1006-H1006),'Sch D. Workings'!AD2007)))</f>
        <v>0</v>
      </c>
      <c r="U1006" s="221">
        <f>'Sch D. Workings'!AI2007</f>
        <v>0</v>
      </c>
      <c r="V1006" s="82">
        <f>IFERROR(LOOKUP('Sch D. Workings'!AF2007,$C$10:$C$14,$B$10:$B$14),0)</f>
        <v>0</v>
      </c>
      <c r="W1006" s="99">
        <f>COUNTIFS('Sch D. Workings'!AF2007,"&gt;"&amp;$D$14)</f>
        <v>0</v>
      </c>
      <c r="X1006" s="85"/>
      <c r="Y1006" s="78">
        <f>'Sch D. Workings'!AK2007</f>
        <v>0</v>
      </c>
      <c r="Z1006" s="309">
        <f>IF(OR('Sch D. Workings'!D1000="",$D$7&lt;=U$7,Y1006=0),0,IF(OR(T1006="Exceeded Cap",N1006="Exceeded Cap",SUM(H1006,N1006,T1006)='Sch D. Workings'!$D$12),"Exceeded Cap",IF((SUMIFS('Sch A. Input'!H998:CJ998,'Sch A. Input'!$H$14:$CJ$14,"Total",'Sch A. Input'!$H$13:$CJ$13,"&lt;="&amp;$AA$7))&gt;'Sch D. Workings'!$D$12,MIN('Sch D. Workings'!AN2007,'Sch D. Workings'!$D$12-N1006-T1006-H1006),'Sch D. Workings'!AN2007)))</f>
        <v>0</v>
      </c>
      <c r="AA1006" s="221">
        <f>'Sch D. Workings'!AS2007</f>
        <v>0</v>
      </c>
      <c r="AB1006" s="82">
        <f>IFERROR(LOOKUP('Sch D. Workings'!AP2007,$C$10:$C$14,$B$10:$B$14),0)</f>
        <v>0</v>
      </c>
      <c r="AC1006" s="99">
        <f>COUNTIFS('Sch D. Workings'!AP2007,"&gt;"&amp;$D$14)</f>
        <v>0</v>
      </c>
    </row>
    <row r="1007" spans="3:29" x14ac:dyDescent="0.35">
      <c r="C1007" s="81" t="str">
        <f>IF('Sch A. Input'!B999="","",'Sch A. Input'!B999)</f>
        <v/>
      </c>
      <c r="D1007" s="81" t="str">
        <f>IF('Sch A. Input'!C999="","",'Sch A. Input'!C999)</f>
        <v/>
      </c>
      <c r="E1007" s="85"/>
      <c r="F1007" s="85"/>
      <c r="G1007" s="99">
        <f>'Sch D. Workings'!G2008</f>
        <v>0</v>
      </c>
      <c r="H1007" s="310">
        <f>IF(OR('Sch D. Workings'!D1001="",G1007=0),0,(IF((SUMIFS('Sch A. Input'!H999:CJ999,'Sch A. Input'!$H$14:$CJ$14,"Total",'Sch A. Input'!$H$13:$CJ$13,"&lt;="&amp;$I$7))&gt;'Sch D. Workings'!$D$12,MIN('Sch D. Workings'!J2008,'Sch D. Workings'!$D$12),'Sch D. Workings'!J2008)))</f>
        <v>0</v>
      </c>
      <c r="I1007" s="221">
        <f>'Sch D. Workings'!O2008</f>
        <v>0</v>
      </c>
      <c r="J1007" s="82">
        <f>IFERROR(LOOKUP('Sch D. Workings'!L2008,$C$10:$C$14,$B$10:$B$14),0)</f>
        <v>0</v>
      </c>
      <c r="K1007" s="99">
        <f>COUNTIFS('Sch D. Workings'!L2008,"&gt;"&amp;$D$14)</f>
        <v>0</v>
      </c>
      <c r="L1007" s="300"/>
      <c r="M1007" s="78">
        <f>'Sch D. Workings'!Q2008</f>
        <v>0</v>
      </c>
      <c r="N1007" s="309">
        <f>IF(OR('Sch D. Workings'!D1001="",$D$7&lt;=I$7,M1007=0),0,(IF(H1007='Sch D. Workings'!$D$12,"Exceeded Cap",IF((SUMIFS('Sch A. Input'!H999:CJ999,'Sch A. Input'!$H$14:$CJ$14,"Total",'Sch A. Input'!$H$13:$CJ$13,"&lt;="&amp;$O$7))&gt;'Sch D. Workings'!$D$12,MIN('Sch D. Workings'!T2008,'Sch D. Workings'!$D$12-H1007),'Sch D. Workings'!T2008))))</f>
        <v>0</v>
      </c>
      <c r="O1007" s="221">
        <f>'Sch D. Workings'!Y2008</f>
        <v>0</v>
      </c>
      <c r="P1007" s="82">
        <f>IFERROR(LOOKUP('Sch D. Workings'!V2008,$C$10:$C$14,$B$10:$B$14),0)</f>
        <v>0</v>
      </c>
      <c r="Q1007" s="99">
        <f>COUNTIFS('Sch D. Workings'!V2008,"&gt;"&amp;$D$14)</f>
        <v>0</v>
      </c>
      <c r="R1007" s="85"/>
      <c r="S1007" s="78">
        <f>'Sch D. Workings'!AA2008</f>
        <v>0</v>
      </c>
      <c r="T1007" s="309">
        <f>IF(OR('Sch D. Workings'!D1001="",$D$7&lt;=O$7,S1007=0),0,IF(OR(N1007="Exceeded Cap",SUM(H1007,N1007)='Sch D. Workings'!$D$12),"Exceeded cap",IF((SUMIFS('Sch A. Input'!H999:CJ999,'Sch A. Input'!$H$14:$CJ$14,"Total",'Sch A. Input'!$H$13:$CJ$13,"&lt;="&amp;$U$7))&gt;'Sch D. Workings'!$D$12,MIN('Sch D. Workings'!AD2008,'Sch D. Workings'!$D$12-N1007-H1007),'Sch D. Workings'!AD2008)))</f>
        <v>0</v>
      </c>
      <c r="U1007" s="221">
        <f>'Sch D. Workings'!AI2008</f>
        <v>0</v>
      </c>
      <c r="V1007" s="82">
        <f>IFERROR(LOOKUP('Sch D. Workings'!AF2008,$C$10:$C$14,$B$10:$B$14),0)</f>
        <v>0</v>
      </c>
      <c r="W1007" s="99">
        <f>COUNTIFS('Sch D. Workings'!AF2008,"&gt;"&amp;$D$14)</f>
        <v>0</v>
      </c>
      <c r="X1007" s="85"/>
      <c r="Y1007" s="78">
        <f>'Sch D. Workings'!AK2008</f>
        <v>0</v>
      </c>
      <c r="Z1007" s="309">
        <f>IF(OR('Sch D. Workings'!D1001="",$D$7&lt;=U$7,Y1007=0),0,IF(OR(T1007="Exceeded Cap",N1007="Exceeded Cap",SUM(H1007,N1007,T1007)='Sch D. Workings'!$D$12),"Exceeded Cap",IF((SUMIFS('Sch A. Input'!H999:CJ999,'Sch A. Input'!$H$14:$CJ$14,"Total",'Sch A. Input'!$H$13:$CJ$13,"&lt;="&amp;$AA$7))&gt;'Sch D. Workings'!$D$12,MIN('Sch D. Workings'!AN2008,'Sch D. Workings'!$D$12-N1007-T1007-H1007),'Sch D. Workings'!AN2008)))</f>
        <v>0</v>
      </c>
      <c r="AA1007" s="221">
        <f>'Sch D. Workings'!AS2008</f>
        <v>0</v>
      </c>
      <c r="AB1007" s="82">
        <f>IFERROR(LOOKUP('Sch D. Workings'!AP2008,$C$10:$C$14,$B$10:$B$14),0)</f>
        <v>0</v>
      </c>
      <c r="AC1007" s="99">
        <f>COUNTIFS('Sch D. Workings'!AP2008,"&gt;"&amp;$D$14)</f>
        <v>0</v>
      </c>
    </row>
    <row r="1008" spans="3:29" x14ac:dyDescent="0.35">
      <c r="C1008" s="81" t="str">
        <f>IF('Sch A. Input'!B1000="","",'Sch A. Input'!B1000)</f>
        <v/>
      </c>
      <c r="D1008" s="81" t="str">
        <f>IF('Sch A. Input'!C1000="","",'Sch A. Input'!C1000)</f>
        <v/>
      </c>
      <c r="E1008" s="85"/>
      <c r="F1008" s="85"/>
      <c r="G1008" s="99">
        <f>'Sch D. Workings'!G2009</f>
        <v>0</v>
      </c>
      <c r="H1008" s="310">
        <f>IF(OR('Sch D. Workings'!D1002="",G1008=0),0,(IF((SUMIFS('Sch A. Input'!H1000:CJ1000,'Sch A. Input'!$H$14:$CJ$14,"Total",'Sch A. Input'!$H$13:$CJ$13,"&lt;="&amp;$I$7))&gt;'Sch D. Workings'!$D$12,MIN('Sch D. Workings'!J2009,'Sch D. Workings'!$D$12),'Sch D. Workings'!J2009)))</f>
        <v>0</v>
      </c>
      <c r="I1008" s="221">
        <f>'Sch D. Workings'!O2009</f>
        <v>0</v>
      </c>
      <c r="J1008" s="82">
        <f>IFERROR(LOOKUP('Sch D. Workings'!L2009,$C$10:$C$14,$B$10:$B$14),0)</f>
        <v>0</v>
      </c>
      <c r="K1008" s="99">
        <f>COUNTIFS('Sch D. Workings'!L2009,"&gt;"&amp;$D$14)</f>
        <v>0</v>
      </c>
      <c r="L1008" s="300"/>
      <c r="M1008" s="78">
        <f>'Sch D. Workings'!Q2009</f>
        <v>0</v>
      </c>
      <c r="N1008" s="309">
        <f>IF(OR('Sch D. Workings'!D1002="",$D$7&lt;=I$7,M1008=0),0,(IF(H1008='Sch D. Workings'!$D$12,"Exceeded Cap",IF((SUMIFS('Sch A. Input'!H1000:CJ1000,'Sch A. Input'!$H$14:$CJ$14,"Total",'Sch A. Input'!$H$13:$CJ$13,"&lt;="&amp;$O$7))&gt;'Sch D. Workings'!$D$12,MIN('Sch D. Workings'!T2009,'Sch D. Workings'!$D$12-H1008),'Sch D. Workings'!T2009))))</f>
        <v>0</v>
      </c>
      <c r="O1008" s="221">
        <f>'Sch D. Workings'!Y2009</f>
        <v>0</v>
      </c>
      <c r="P1008" s="82">
        <f>IFERROR(LOOKUP('Sch D. Workings'!V2009,$C$10:$C$14,$B$10:$B$14),0)</f>
        <v>0</v>
      </c>
      <c r="Q1008" s="99">
        <f>COUNTIFS('Sch D. Workings'!V2009,"&gt;"&amp;$D$14)</f>
        <v>0</v>
      </c>
      <c r="R1008" s="85"/>
      <c r="S1008" s="78">
        <f>'Sch D. Workings'!AA2009</f>
        <v>0</v>
      </c>
      <c r="T1008" s="309">
        <f>IF(OR('Sch D. Workings'!D1002="",$D$7&lt;=O$7,S1008=0),0,IF(OR(N1008="Exceeded Cap",SUM(H1008,N1008)='Sch D. Workings'!$D$12),"Exceeded cap",IF((SUMIFS('Sch A. Input'!H1000:CJ1000,'Sch A. Input'!$H$14:$CJ$14,"Total",'Sch A. Input'!$H$13:$CJ$13,"&lt;="&amp;$U$7))&gt;'Sch D. Workings'!$D$12,MIN('Sch D. Workings'!AD2009,'Sch D. Workings'!$D$12-N1008-H1008),'Sch D. Workings'!AD2009)))</f>
        <v>0</v>
      </c>
      <c r="U1008" s="221">
        <f>'Sch D. Workings'!AI2009</f>
        <v>0</v>
      </c>
      <c r="V1008" s="82">
        <f>IFERROR(LOOKUP('Sch D. Workings'!AF2009,$C$10:$C$14,$B$10:$B$14),0)</f>
        <v>0</v>
      </c>
      <c r="W1008" s="99">
        <f>COUNTIFS('Sch D. Workings'!AF2009,"&gt;"&amp;$D$14)</f>
        <v>0</v>
      </c>
      <c r="X1008" s="85"/>
      <c r="Y1008" s="78">
        <f>'Sch D. Workings'!AK2009</f>
        <v>0</v>
      </c>
      <c r="Z1008" s="309">
        <f>IF(OR('Sch D. Workings'!D1002="",$D$7&lt;=U$7,Y1008=0),0,IF(OR(T1008="Exceeded Cap",N1008="Exceeded Cap",SUM(H1008,N1008,T1008)='Sch D. Workings'!$D$12),"Exceeded Cap",IF((SUMIFS('Sch A. Input'!H1000:CJ1000,'Sch A. Input'!$H$14:$CJ$14,"Total",'Sch A. Input'!$H$13:$CJ$13,"&lt;="&amp;$AA$7))&gt;'Sch D. Workings'!$D$12,MIN('Sch D. Workings'!AN2009,'Sch D. Workings'!$D$12-N1008-T1008-H1008),'Sch D. Workings'!AN2009)))</f>
        <v>0</v>
      </c>
      <c r="AA1008" s="221">
        <f>'Sch D. Workings'!AS2009</f>
        <v>0</v>
      </c>
      <c r="AB1008" s="82">
        <f>IFERROR(LOOKUP('Sch D. Workings'!AP2009,$C$10:$C$14,$B$10:$B$14),0)</f>
        <v>0</v>
      </c>
      <c r="AC1008" s="99">
        <f>COUNTIFS('Sch D. Workings'!AP2009,"&gt;"&amp;$D$14)</f>
        <v>0</v>
      </c>
    </row>
    <row r="1009" spans="2:29" x14ac:dyDescent="0.35">
      <c r="C1009" s="81" t="str">
        <f>IF('Sch A. Input'!B1001="","",'Sch A. Input'!B1001)</f>
        <v/>
      </c>
      <c r="D1009" s="81" t="str">
        <f>IF('Sch A. Input'!C1001="","",'Sch A. Input'!C1001)</f>
        <v/>
      </c>
      <c r="E1009" s="85"/>
      <c r="F1009" s="85"/>
      <c r="G1009" s="99">
        <f>'Sch D. Workings'!G2010</f>
        <v>0</v>
      </c>
      <c r="H1009" s="310">
        <f>IF(OR('Sch D. Workings'!D1003="",G1009=0),0,(IF((SUMIFS('Sch A. Input'!H1001:CJ1001,'Sch A. Input'!$H$14:$CJ$14,"Total",'Sch A. Input'!$H$13:$CJ$13,"&lt;="&amp;$I$7))&gt;'Sch D. Workings'!$D$12,MIN('Sch D. Workings'!J2010,'Sch D. Workings'!$D$12),'Sch D. Workings'!J2010)))</f>
        <v>0</v>
      </c>
      <c r="I1009" s="221">
        <f>'Sch D. Workings'!O2010</f>
        <v>0</v>
      </c>
      <c r="J1009" s="82">
        <f>IFERROR(LOOKUP('Sch D. Workings'!L2010,$C$10:$C$14,$B$10:$B$14),0)</f>
        <v>0</v>
      </c>
      <c r="K1009" s="99">
        <f>COUNTIFS('Sch D. Workings'!L2010,"&gt;"&amp;$D$14)</f>
        <v>0</v>
      </c>
      <c r="L1009" s="300"/>
      <c r="M1009" s="78">
        <f>'Sch D. Workings'!Q2010</f>
        <v>0</v>
      </c>
      <c r="N1009" s="309">
        <f>IF(OR('Sch D. Workings'!D1003="",$D$7&lt;=I$7,M1009=0),0,(IF(H1009='Sch D. Workings'!$D$12,"Exceeded Cap",IF((SUMIFS('Sch A. Input'!H1001:CJ1001,'Sch A. Input'!$H$14:$CJ$14,"Total",'Sch A. Input'!$H$13:$CJ$13,"&lt;="&amp;$O$7))&gt;'Sch D. Workings'!$D$12,MIN('Sch D. Workings'!T2010,'Sch D. Workings'!$D$12-H1009),'Sch D. Workings'!T2010))))</f>
        <v>0</v>
      </c>
      <c r="O1009" s="221">
        <f>'Sch D. Workings'!Y2010</f>
        <v>0</v>
      </c>
      <c r="P1009" s="82">
        <f>IFERROR(LOOKUP('Sch D. Workings'!V2010,$C$10:$C$14,$B$10:$B$14),0)</f>
        <v>0</v>
      </c>
      <c r="Q1009" s="99">
        <f>COUNTIFS('Sch D. Workings'!V2010,"&gt;"&amp;$D$14)</f>
        <v>0</v>
      </c>
      <c r="R1009" s="85"/>
      <c r="S1009" s="78">
        <f>'Sch D. Workings'!AA2010</f>
        <v>0</v>
      </c>
      <c r="T1009" s="309">
        <f>IF(OR('Sch D. Workings'!D1003="",$D$7&lt;=O$7,S1009=0),0,IF(OR(N1009="Exceeded Cap",SUM(H1009,N1009)='Sch D. Workings'!$D$12),"Exceeded cap",IF((SUMIFS('Sch A. Input'!H1001:CJ1001,'Sch A. Input'!$H$14:$CJ$14,"Total",'Sch A. Input'!$H$13:$CJ$13,"&lt;="&amp;$U$7))&gt;'Sch D. Workings'!$D$12,MIN('Sch D. Workings'!AD2010,'Sch D. Workings'!$D$12-N1009-H1009),'Sch D. Workings'!AD2010)))</f>
        <v>0</v>
      </c>
      <c r="U1009" s="221">
        <f>'Sch D. Workings'!AI2010</f>
        <v>0</v>
      </c>
      <c r="V1009" s="82">
        <f>IFERROR(LOOKUP('Sch D. Workings'!AF2010,$C$10:$C$14,$B$10:$B$14),0)</f>
        <v>0</v>
      </c>
      <c r="W1009" s="99">
        <f>COUNTIFS('Sch D. Workings'!AF2010,"&gt;"&amp;$D$14)</f>
        <v>0</v>
      </c>
      <c r="X1009" s="85"/>
      <c r="Y1009" s="78">
        <f>'Sch D. Workings'!AK2010</f>
        <v>0</v>
      </c>
      <c r="Z1009" s="309">
        <f>IF(OR('Sch D. Workings'!D1003="",$D$7&lt;=U$7,Y1009=0),0,IF(OR(T1009="Exceeded Cap",N1009="Exceeded Cap",SUM(H1009,N1009,T1009)='Sch D. Workings'!$D$12),"Exceeded Cap",IF((SUMIFS('Sch A. Input'!H1001:CJ1001,'Sch A. Input'!$H$14:$CJ$14,"Total",'Sch A. Input'!$H$13:$CJ$13,"&lt;="&amp;$AA$7))&gt;'Sch D. Workings'!$D$12,MIN('Sch D. Workings'!AN2010,'Sch D. Workings'!$D$12-N1009-T1009-H1009),'Sch D. Workings'!AN2010)))</f>
        <v>0</v>
      </c>
      <c r="AA1009" s="221">
        <f>'Sch D. Workings'!AS2010</f>
        <v>0</v>
      </c>
      <c r="AB1009" s="82">
        <f>IFERROR(LOOKUP('Sch D. Workings'!AP2010,$C$10:$C$14,$B$10:$B$14),0)</f>
        <v>0</v>
      </c>
      <c r="AC1009" s="99">
        <f>COUNTIFS('Sch D. Workings'!AP2010,"&gt;"&amp;$D$14)</f>
        <v>0</v>
      </c>
    </row>
    <row r="1010" spans="2:29" x14ac:dyDescent="0.35">
      <c r="C1010" s="81" t="str">
        <f>IF('Sch A. Input'!B1002="","",'Sch A. Input'!B1002)</f>
        <v/>
      </c>
      <c r="D1010" s="81" t="str">
        <f>IF('Sch A. Input'!C1002="","",'Sch A. Input'!C1002)</f>
        <v/>
      </c>
      <c r="E1010" s="85"/>
      <c r="F1010" s="85"/>
      <c r="G1010" s="99">
        <f>'Sch D. Workings'!G2011</f>
        <v>0</v>
      </c>
      <c r="H1010" s="310">
        <f>IF(OR('Sch D. Workings'!D1004="",G1010=0),0,(IF((SUMIFS('Sch A. Input'!H1002:CJ1002,'Sch A. Input'!$H$14:$CJ$14,"Total",'Sch A. Input'!$H$13:$CJ$13,"&lt;="&amp;$I$7))&gt;'Sch D. Workings'!$D$12,MIN('Sch D. Workings'!J2011,'Sch D. Workings'!$D$12),'Sch D. Workings'!J2011)))</f>
        <v>0</v>
      </c>
      <c r="I1010" s="221">
        <f>'Sch D. Workings'!O2011</f>
        <v>0</v>
      </c>
      <c r="J1010" s="82">
        <f>IFERROR(LOOKUP('Sch D. Workings'!L2011,$C$10:$C$14,$B$10:$B$14),0)</f>
        <v>0</v>
      </c>
      <c r="K1010" s="99">
        <f>COUNTIFS('Sch D. Workings'!L2011,"&gt;"&amp;$D$14)</f>
        <v>0</v>
      </c>
      <c r="L1010" s="300"/>
      <c r="M1010" s="78">
        <f>'Sch D. Workings'!Q2011</f>
        <v>0</v>
      </c>
      <c r="N1010" s="309">
        <f>IF(OR('Sch D. Workings'!D1004="",$D$7&lt;=I$7,M1010=0),0,(IF(H1010='Sch D. Workings'!$D$12,"Exceeded Cap",IF((SUMIFS('Sch A. Input'!H1002:CJ1002,'Sch A. Input'!$H$14:$CJ$14,"Total",'Sch A. Input'!$H$13:$CJ$13,"&lt;="&amp;$O$7))&gt;'Sch D. Workings'!$D$12,MIN('Sch D. Workings'!T2011,'Sch D. Workings'!$D$12-H1010),'Sch D. Workings'!T2011))))</f>
        <v>0</v>
      </c>
      <c r="O1010" s="221">
        <f>'Sch D. Workings'!Y2011</f>
        <v>0</v>
      </c>
      <c r="P1010" s="82">
        <f>IFERROR(LOOKUP('Sch D. Workings'!V2011,$C$10:$C$14,$B$10:$B$14),0)</f>
        <v>0</v>
      </c>
      <c r="Q1010" s="99">
        <f>COUNTIFS('Sch D. Workings'!V2011,"&gt;"&amp;$D$14)</f>
        <v>0</v>
      </c>
      <c r="R1010" s="85"/>
      <c r="S1010" s="78">
        <f>'Sch D. Workings'!AA2011</f>
        <v>0</v>
      </c>
      <c r="T1010" s="309">
        <f>IF(OR('Sch D. Workings'!D1004="",$D$7&lt;=O$7,S1010=0),0,IF(OR(N1010="Exceeded Cap",SUM(H1010,N1010)='Sch D. Workings'!$D$12),"Exceeded cap",IF((SUMIFS('Sch A. Input'!H1002:CJ1002,'Sch A. Input'!$H$14:$CJ$14,"Total",'Sch A. Input'!$H$13:$CJ$13,"&lt;="&amp;$U$7))&gt;'Sch D. Workings'!$D$12,MIN('Sch D. Workings'!AD2011,'Sch D. Workings'!$D$12-N1010-H1010),'Sch D. Workings'!AD2011)))</f>
        <v>0</v>
      </c>
      <c r="U1010" s="221">
        <f>'Sch D. Workings'!AI2011</f>
        <v>0</v>
      </c>
      <c r="V1010" s="82">
        <f>IFERROR(LOOKUP('Sch D. Workings'!AF2011,$C$10:$C$14,$B$10:$B$14),0)</f>
        <v>0</v>
      </c>
      <c r="W1010" s="99">
        <f>COUNTIFS('Sch D. Workings'!AF2011,"&gt;"&amp;$D$14)</f>
        <v>0</v>
      </c>
      <c r="X1010" s="85"/>
      <c r="Y1010" s="78">
        <f>'Sch D. Workings'!AK2011</f>
        <v>0</v>
      </c>
      <c r="Z1010" s="309">
        <f>IF(OR('Sch D. Workings'!D1004="",$D$7&lt;=U$7,Y1010=0),0,IF(OR(T1010="Exceeded Cap",N1010="Exceeded Cap",SUM(H1010,N1010,T1010)='Sch D. Workings'!$D$12),"Exceeded Cap",IF((SUMIFS('Sch A. Input'!H1002:CJ1002,'Sch A. Input'!$H$14:$CJ$14,"Total",'Sch A. Input'!$H$13:$CJ$13,"&lt;="&amp;$AA$7))&gt;'Sch D. Workings'!$D$12,MIN('Sch D. Workings'!AN2011,'Sch D. Workings'!$D$12-N1010-T1010-H1010),'Sch D. Workings'!AN2011)))</f>
        <v>0</v>
      </c>
      <c r="AA1010" s="221">
        <f>'Sch D. Workings'!AS2011</f>
        <v>0</v>
      </c>
      <c r="AB1010" s="82">
        <f>IFERROR(LOOKUP('Sch D. Workings'!AP2011,$C$10:$C$14,$B$10:$B$14),0)</f>
        <v>0</v>
      </c>
      <c r="AC1010" s="99">
        <f>COUNTIFS('Sch D. Workings'!AP2011,"&gt;"&amp;$D$14)</f>
        <v>0</v>
      </c>
    </row>
    <row r="1011" spans="2:29" x14ac:dyDescent="0.35">
      <c r="C1011" s="81" t="str">
        <f>IF('Sch A. Input'!B1003="","",'Sch A. Input'!B1003)</f>
        <v/>
      </c>
      <c r="D1011" s="81" t="str">
        <f>IF('Sch A. Input'!C1003="","",'Sch A. Input'!C1003)</f>
        <v/>
      </c>
      <c r="E1011" s="85"/>
      <c r="F1011" s="85"/>
      <c r="G1011" s="99">
        <f>'Sch D. Workings'!G2012</f>
        <v>0</v>
      </c>
      <c r="H1011" s="310">
        <f>IF(OR('Sch D. Workings'!D1005="",G1011=0),0,(IF((SUMIFS('Sch A. Input'!H1003:CJ1003,'Sch A. Input'!$H$14:$CJ$14,"Total",'Sch A. Input'!$H$13:$CJ$13,"&lt;="&amp;$I$7))&gt;'Sch D. Workings'!$D$12,MIN('Sch D. Workings'!J2012,'Sch D. Workings'!$D$12),'Sch D. Workings'!J2012)))</f>
        <v>0</v>
      </c>
      <c r="I1011" s="221">
        <f>'Sch D. Workings'!O2012</f>
        <v>0</v>
      </c>
      <c r="J1011" s="82">
        <f>IFERROR(LOOKUP('Sch D. Workings'!L2012,$C$10:$C$14,$B$10:$B$14),0)</f>
        <v>0</v>
      </c>
      <c r="K1011" s="99">
        <f>COUNTIFS('Sch D. Workings'!L2012,"&gt;"&amp;$D$14)</f>
        <v>0</v>
      </c>
      <c r="L1011" s="300"/>
      <c r="M1011" s="78">
        <f>'Sch D. Workings'!Q2012</f>
        <v>0</v>
      </c>
      <c r="N1011" s="309">
        <f>IF(OR('Sch D. Workings'!D1005="",$D$7&lt;=I$7,M1011=0),0,(IF(H1011='Sch D. Workings'!$D$12,"Exceeded Cap",IF((SUMIFS('Sch A. Input'!H1003:CJ1003,'Sch A. Input'!$H$14:$CJ$14,"Total",'Sch A. Input'!$H$13:$CJ$13,"&lt;="&amp;$O$7))&gt;'Sch D. Workings'!$D$12,MIN('Sch D. Workings'!T2012,'Sch D. Workings'!$D$12-H1011),'Sch D. Workings'!T2012))))</f>
        <v>0</v>
      </c>
      <c r="O1011" s="221">
        <f>'Sch D. Workings'!Y2012</f>
        <v>0</v>
      </c>
      <c r="P1011" s="82">
        <f>IFERROR(LOOKUP('Sch D. Workings'!V2012,$C$10:$C$14,$B$10:$B$14),0)</f>
        <v>0</v>
      </c>
      <c r="Q1011" s="99">
        <f>COUNTIFS('Sch D. Workings'!V2012,"&gt;"&amp;$D$14)</f>
        <v>0</v>
      </c>
      <c r="R1011" s="85"/>
      <c r="S1011" s="78">
        <f>'Sch D. Workings'!AA2012</f>
        <v>0</v>
      </c>
      <c r="T1011" s="309">
        <f>IF(OR('Sch D. Workings'!D1005="",$D$7&lt;=O$7,S1011=0),0,IF(OR(N1011="Exceeded Cap",SUM(H1011,N1011)='Sch D. Workings'!$D$12),"Exceeded cap",IF((SUMIFS('Sch A. Input'!H1003:CJ1003,'Sch A. Input'!$H$14:$CJ$14,"Total",'Sch A. Input'!$H$13:$CJ$13,"&lt;="&amp;$U$7))&gt;'Sch D. Workings'!$D$12,MIN('Sch D. Workings'!AD2012,'Sch D. Workings'!$D$12-N1011-H1011),'Sch D. Workings'!AD2012)))</f>
        <v>0</v>
      </c>
      <c r="U1011" s="221">
        <f>'Sch D. Workings'!AI2012</f>
        <v>0</v>
      </c>
      <c r="V1011" s="82">
        <f>IFERROR(LOOKUP('Sch D. Workings'!AF2012,$C$10:$C$14,$B$10:$B$14),0)</f>
        <v>0</v>
      </c>
      <c r="W1011" s="99">
        <f>COUNTIFS('Sch D. Workings'!AF2012,"&gt;"&amp;$D$14)</f>
        <v>0</v>
      </c>
      <c r="X1011" s="85"/>
      <c r="Y1011" s="78">
        <f>'Sch D. Workings'!AK2012</f>
        <v>0</v>
      </c>
      <c r="Z1011" s="309">
        <f>IF(OR('Sch D. Workings'!D1005="",$D$7&lt;=U$7,Y1011=0),0,IF(OR(T1011="Exceeded Cap",N1011="Exceeded Cap",SUM(H1011,N1011,T1011)='Sch D. Workings'!$D$12),"Exceeded Cap",IF((SUMIFS('Sch A. Input'!H1003:CJ1003,'Sch A. Input'!$H$14:$CJ$14,"Total",'Sch A. Input'!$H$13:$CJ$13,"&lt;="&amp;$AA$7))&gt;'Sch D. Workings'!$D$12,MIN('Sch D. Workings'!AN2012,'Sch D. Workings'!$D$12-N1011-T1011-H1011),'Sch D. Workings'!AN2012)))</f>
        <v>0</v>
      </c>
      <c r="AA1011" s="221">
        <f>'Sch D. Workings'!AS2012</f>
        <v>0</v>
      </c>
      <c r="AB1011" s="82">
        <f>IFERROR(LOOKUP('Sch D. Workings'!AP2012,$C$10:$C$14,$B$10:$B$14),0)</f>
        <v>0</v>
      </c>
      <c r="AC1011" s="99">
        <f>COUNTIFS('Sch D. Workings'!AP2012,"&gt;"&amp;$D$14)</f>
        <v>0</v>
      </c>
    </row>
    <row r="1012" spans="2:29" x14ac:dyDescent="0.35">
      <c r="C1012" s="81" t="str">
        <f>IF('Sch A. Input'!B1004="","",'Sch A. Input'!B1004)</f>
        <v/>
      </c>
      <c r="D1012" s="81" t="str">
        <f>IF('Sch A. Input'!C1004="","",'Sch A. Input'!C1004)</f>
        <v/>
      </c>
      <c r="E1012" s="85"/>
      <c r="F1012" s="85"/>
      <c r="G1012" s="99">
        <f>'Sch D. Workings'!G2013</f>
        <v>0</v>
      </c>
      <c r="H1012" s="310">
        <f>IF(OR('Sch D. Workings'!D1006="",G1012=0),0,(IF((SUMIFS('Sch A. Input'!H1004:CJ1004,'Sch A. Input'!$H$14:$CJ$14,"Total",'Sch A. Input'!$H$13:$CJ$13,"&lt;="&amp;$I$7))&gt;'Sch D. Workings'!$D$12,MIN('Sch D. Workings'!J2013,'Sch D. Workings'!$D$12),'Sch D. Workings'!J2013)))</f>
        <v>0</v>
      </c>
      <c r="I1012" s="221">
        <f>'Sch D. Workings'!O2013</f>
        <v>0</v>
      </c>
      <c r="J1012" s="82">
        <f>IFERROR(LOOKUP('Sch D. Workings'!L2013,$C$10:$C$14,$B$10:$B$14),0)</f>
        <v>0</v>
      </c>
      <c r="K1012" s="99">
        <f>COUNTIFS('Sch D. Workings'!L2013,"&gt;"&amp;$D$14)</f>
        <v>0</v>
      </c>
      <c r="L1012" s="300"/>
      <c r="M1012" s="78">
        <f>'Sch D. Workings'!Q2013</f>
        <v>0</v>
      </c>
      <c r="N1012" s="309">
        <f>IF(OR('Sch D. Workings'!D1006="",$D$7&lt;=I$7,M1012=0),0,(IF(H1012='Sch D. Workings'!$D$12,"Exceeded Cap",IF((SUMIFS('Sch A. Input'!H1004:CJ1004,'Sch A. Input'!$H$14:$CJ$14,"Total",'Sch A. Input'!$H$13:$CJ$13,"&lt;="&amp;$O$7))&gt;'Sch D. Workings'!$D$12,MIN('Sch D. Workings'!T2013,'Sch D. Workings'!$D$12-H1012),'Sch D. Workings'!T2013))))</f>
        <v>0</v>
      </c>
      <c r="O1012" s="221">
        <f>'Sch D. Workings'!Y2013</f>
        <v>0</v>
      </c>
      <c r="P1012" s="82">
        <f>IFERROR(LOOKUP('Sch D. Workings'!V2013,$C$10:$C$14,$B$10:$B$14),0)</f>
        <v>0</v>
      </c>
      <c r="Q1012" s="99">
        <f>COUNTIFS('Sch D. Workings'!V2013,"&gt;"&amp;$D$14)</f>
        <v>0</v>
      </c>
      <c r="R1012" s="85"/>
      <c r="S1012" s="78">
        <f>'Sch D. Workings'!AA2013</f>
        <v>0</v>
      </c>
      <c r="T1012" s="309">
        <f>IF(OR('Sch D. Workings'!D1006="",$D$7&lt;=O$7,S1012=0),0,IF(OR(N1012="Exceeded Cap",SUM(H1012,N1012)='Sch D. Workings'!$D$12),"Exceeded cap",IF((SUMIFS('Sch A. Input'!H1004:CJ1004,'Sch A. Input'!$H$14:$CJ$14,"Total",'Sch A. Input'!$H$13:$CJ$13,"&lt;="&amp;$U$7))&gt;'Sch D. Workings'!$D$12,MIN('Sch D. Workings'!AD2013,'Sch D. Workings'!$D$12-N1012-H1012),'Sch D. Workings'!AD2013)))</f>
        <v>0</v>
      </c>
      <c r="U1012" s="221">
        <f>'Sch D. Workings'!AI2013</f>
        <v>0</v>
      </c>
      <c r="V1012" s="82">
        <f>IFERROR(LOOKUP('Sch D. Workings'!AF2013,$C$10:$C$14,$B$10:$B$14),0)</f>
        <v>0</v>
      </c>
      <c r="W1012" s="99">
        <f>COUNTIFS('Sch D. Workings'!AF2013,"&gt;"&amp;$D$14)</f>
        <v>0</v>
      </c>
      <c r="X1012" s="85"/>
      <c r="Y1012" s="78">
        <f>'Sch D. Workings'!AK2013</f>
        <v>0</v>
      </c>
      <c r="Z1012" s="309">
        <f>IF(OR('Sch D. Workings'!D1006="",$D$7&lt;=U$7,Y1012=0),0,IF(OR(T1012="Exceeded Cap",N1012="Exceeded Cap",SUM(H1012,N1012,T1012)='Sch D. Workings'!$D$12),"Exceeded Cap",IF((SUMIFS('Sch A. Input'!H1004:CJ1004,'Sch A. Input'!$H$14:$CJ$14,"Total",'Sch A. Input'!$H$13:$CJ$13,"&lt;="&amp;$AA$7))&gt;'Sch D. Workings'!$D$12,MIN('Sch D. Workings'!AN2013,'Sch D. Workings'!$D$12-N1012-T1012-H1012),'Sch D. Workings'!AN2013)))</f>
        <v>0</v>
      </c>
      <c r="AA1012" s="221">
        <f>'Sch D. Workings'!AS2013</f>
        <v>0</v>
      </c>
      <c r="AB1012" s="82">
        <f>IFERROR(LOOKUP('Sch D. Workings'!AP2013,$C$10:$C$14,$B$10:$B$14),0)</f>
        <v>0</v>
      </c>
      <c r="AC1012" s="99">
        <f>COUNTIFS('Sch D. Workings'!AP2013,"&gt;"&amp;$D$14)</f>
        <v>0</v>
      </c>
    </row>
    <row r="1013" spans="2:29" x14ac:dyDescent="0.35">
      <c r="C1013" s="81" t="str">
        <f>IF('Sch A. Input'!B1005="","",'Sch A. Input'!B1005)</f>
        <v/>
      </c>
      <c r="D1013" s="81" t="str">
        <f>IF('Sch A. Input'!C1005="","",'Sch A. Input'!C1005)</f>
        <v/>
      </c>
      <c r="E1013" s="85"/>
      <c r="F1013" s="85"/>
      <c r="G1013" s="99">
        <f>'Sch D. Workings'!G2014</f>
        <v>0</v>
      </c>
      <c r="H1013" s="310">
        <f>IF(OR('Sch D. Workings'!D1007="",G1013=0),0,(IF((SUMIFS('Sch A. Input'!H1005:CJ1005,'Sch A. Input'!$H$14:$CJ$14,"Total",'Sch A. Input'!$H$13:$CJ$13,"&lt;="&amp;$I$7))&gt;'Sch D. Workings'!$D$12,MIN('Sch D. Workings'!J2014,'Sch D. Workings'!$D$12),'Sch D. Workings'!J2014)))</f>
        <v>0</v>
      </c>
      <c r="I1013" s="221">
        <f>'Sch D. Workings'!O2014</f>
        <v>0</v>
      </c>
      <c r="J1013" s="82">
        <f>IFERROR(LOOKUP('Sch D. Workings'!L2014,$C$10:$C$14,$B$10:$B$14),0)</f>
        <v>0</v>
      </c>
      <c r="K1013" s="99">
        <f>COUNTIFS('Sch D. Workings'!L2014,"&gt;"&amp;$D$14)</f>
        <v>0</v>
      </c>
      <c r="L1013" s="300"/>
      <c r="M1013" s="78">
        <f>'Sch D. Workings'!Q2014</f>
        <v>0</v>
      </c>
      <c r="N1013" s="309">
        <f>IF(OR('Sch D. Workings'!D1007="",$D$7&lt;=I$7,M1013=0),0,(IF(H1013='Sch D. Workings'!$D$12,"Exceeded Cap",IF((SUMIFS('Sch A. Input'!H1005:CJ1005,'Sch A. Input'!$H$14:$CJ$14,"Total",'Sch A. Input'!$H$13:$CJ$13,"&lt;="&amp;$O$7))&gt;'Sch D. Workings'!$D$12,MIN('Sch D. Workings'!T2014,'Sch D. Workings'!$D$12-H1013),'Sch D. Workings'!T2014))))</f>
        <v>0</v>
      </c>
      <c r="O1013" s="221">
        <f>'Sch D. Workings'!Y2014</f>
        <v>0</v>
      </c>
      <c r="P1013" s="82">
        <f>IFERROR(LOOKUP('Sch D. Workings'!V2014,$C$10:$C$14,$B$10:$B$14),0)</f>
        <v>0</v>
      </c>
      <c r="Q1013" s="99">
        <f>COUNTIFS('Sch D. Workings'!V2014,"&gt;"&amp;$D$14)</f>
        <v>0</v>
      </c>
      <c r="R1013" s="85"/>
      <c r="S1013" s="78">
        <f>'Sch D. Workings'!AA2014</f>
        <v>0</v>
      </c>
      <c r="T1013" s="309">
        <f>IF(OR('Sch D. Workings'!D1007="",$D$7&lt;=O$7,S1013=0),0,IF(OR(N1013="Exceeded Cap",SUM(H1013,N1013)='Sch D. Workings'!$D$12),"Exceeded cap",IF((SUMIFS('Sch A. Input'!H1005:CJ1005,'Sch A. Input'!$H$14:$CJ$14,"Total",'Sch A. Input'!$H$13:$CJ$13,"&lt;="&amp;$U$7))&gt;'Sch D. Workings'!$D$12,MIN('Sch D. Workings'!AD2014,'Sch D. Workings'!$D$12-N1013-H1013),'Sch D. Workings'!AD2014)))</f>
        <v>0</v>
      </c>
      <c r="U1013" s="221">
        <f>'Sch D. Workings'!AI2014</f>
        <v>0</v>
      </c>
      <c r="V1013" s="82">
        <f>IFERROR(LOOKUP('Sch D. Workings'!AF2014,$C$10:$C$14,$B$10:$B$14),0)</f>
        <v>0</v>
      </c>
      <c r="W1013" s="99">
        <f>COUNTIFS('Sch D. Workings'!AF2014,"&gt;"&amp;$D$14)</f>
        <v>0</v>
      </c>
      <c r="X1013" s="85"/>
      <c r="Y1013" s="78">
        <f>'Sch D. Workings'!AK2014</f>
        <v>0</v>
      </c>
      <c r="Z1013" s="309">
        <f>IF(OR('Sch D. Workings'!D1007="",$D$7&lt;=U$7,Y1013=0),0,IF(OR(T1013="Exceeded Cap",N1013="Exceeded Cap",SUM(H1013,N1013,T1013)='Sch D. Workings'!$D$12),"Exceeded Cap",IF((SUMIFS('Sch A. Input'!H1005:CJ1005,'Sch A. Input'!$H$14:$CJ$14,"Total",'Sch A. Input'!$H$13:$CJ$13,"&lt;="&amp;$AA$7))&gt;'Sch D. Workings'!$D$12,MIN('Sch D. Workings'!AN2014,'Sch D. Workings'!$D$12-N1013-T1013-H1013),'Sch D. Workings'!AN2014)))</f>
        <v>0</v>
      </c>
      <c r="AA1013" s="221">
        <f>'Sch D. Workings'!AS2014</f>
        <v>0</v>
      </c>
      <c r="AB1013" s="82">
        <f>IFERROR(LOOKUP('Sch D. Workings'!AP2014,$C$10:$C$14,$B$10:$B$14),0)</f>
        <v>0</v>
      </c>
      <c r="AC1013" s="99">
        <f>COUNTIFS('Sch D. Workings'!AP2014,"&gt;"&amp;$D$14)</f>
        <v>0</v>
      </c>
    </row>
    <row r="1014" spans="2:29" x14ac:dyDescent="0.35">
      <c r="C1014" s="81" t="str">
        <f>IF('Sch A. Input'!B1006="","",'Sch A. Input'!B1006)</f>
        <v/>
      </c>
      <c r="D1014" s="81" t="str">
        <f>IF('Sch A. Input'!C1006="","",'Sch A. Input'!C1006)</f>
        <v/>
      </c>
      <c r="E1014" s="85"/>
      <c r="F1014" s="85"/>
      <c r="G1014" s="99">
        <f>'Sch D. Workings'!G2015</f>
        <v>0</v>
      </c>
      <c r="H1014" s="310">
        <f>IF(OR('Sch D. Workings'!D1008="",G1014=0),0,(IF((SUMIFS('Sch A. Input'!H1006:CJ1006,'Sch A. Input'!$H$14:$CJ$14,"Total",'Sch A. Input'!$H$13:$CJ$13,"&lt;="&amp;$I$7))&gt;'Sch D. Workings'!$D$12,MIN('Sch D. Workings'!J2015,'Sch D. Workings'!$D$12),'Sch D. Workings'!J2015)))</f>
        <v>0</v>
      </c>
      <c r="I1014" s="221">
        <f>'Sch D. Workings'!O2015</f>
        <v>0</v>
      </c>
      <c r="J1014" s="82">
        <f>IFERROR(LOOKUP('Sch D. Workings'!L2015,$C$10:$C$14,$B$10:$B$14),0)</f>
        <v>0</v>
      </c>
      <c r="K1014" s="99">
        <f>COUNTIFS('Sch D. Workings'!L2015,"&gt;"&amp;$D$14)</f>
        <v>0</v>
      </c>
      <c r="L1014" s="300"/>
      <c r="M1014" s="78">
        <f>'Sch D. Workings'!Q2015</f>
        <v>0</v>
      </c>
      <c r="N1014" s="309">
        <f>IF(OR('Sch D. Workings'!D1008="",$D$7&lt;=I$7,M1014=0),0,(IF(H1014='Sch D. Workings'!$D$12,"Exceeded Cap",IF((SUMIFS('Sch A. Input'!H1006:CJ1006,'Sch A. Input'!$H$14:$CJ$14,"Total",'Sch A. Input'!$H$13:$CJ$13,"&lt;="&amp;$O$7))&gt;'Sch D. Workings'!$D$12,MIN('Sch D. Workings'!T2015,'Sch D. Workings'!$D$12-H1014),'Sch D. Workings'!T2015))))</f>
        <v>0</v>
      </c>
      <c r="O1014" s="221">
        <f>'Sch D. Workings'!Y2015</f>
        <v>0</v>
      </c>
      <c r="P1014" s="82">
        <f>IFERROR(LOOKUP('Sch D. Workings'!V2015,$C$10:$C$14,$B$10:$B$14),0)</f>
        <v>0</v>
      </c>
      <c r="Q1014" s="99">
        <f>COUNTIFS('Sch D. Workings'!V2015,"&gt;"&amp;$D$14)</f>
        <v>0</v>
      </c>
      <c r="R1014" s="85"/>
      <c r="S1014" s="78">
        <f>'Sch D. Workings'!AA2015</f>
        <v>0</v>
      </c>
      <c r="T1014" s="309">
        <f>IF(OR('Sch D. Workings'!D1008="",$D$7&lt;=O$7,S1014=0),0,IF(OR(N1014="Exceeded Cap",SUM(H1014,N1014)='Sch D. Workings'!$D$12),"Exceeded cap",IF((SUMIFS('Sch A. Input'!H1006:CJ1006,'Sch A. Input'!$H$14:$CJ$14,"Total",'Sch A. Input'!$H$13:$CJ$13,"&lt;="&amp;$U$7))&gt;'Sch D. Workings'!$D$12,MIN('Sch D. Workings'!AD2015,'Sch D. Workings'!$D$12-N1014-H1014),'Sch D. Workings'!AD2015)))</f>
        <v>0</v>
      </c>
      <c r="U1014" s="221">
        <f>'Sch D. Workings'!AI2015</f>
        <v>0</v>
      </c>
      <c r="V1014" s="82">
        <f>IFERROR(LOOKUP('Sch D. Workings'!AF2015,$C$10:$C$14,$B$10:$B$14),0)</f>
        <v>0</v>
      </c>
      <c r="W1014" s="99">
        <f>COUNTIFS('Sch D. Workings'!AF2015,"&gt;"&amp;$D$14)</f>
        <v>0</v>
      </c>
      <c r="X1014" s="85"/>
      <c r="Y1014" s="78">
        <f>'Sch D. Workings'!AK2015</f>
        <v>0</v>
      </c>
      <c r="Z1014" s="309">
        <f>IF(OR('Sch D. Workings'!D1008="",$D$7&lt;=U$7,Y1014=0),0,IF(OR(T1014="Exceeded Cap",N1014="Exceeded Cap",SUM(H1014,N1014,T1014)='Sch D. Workings'!$D$12),"Exceeded Cap",IF((SUMIFS('Sch A. Input'!H1006:CJ1006,'Sch A. Input'!$H$14:$CJ$14,"Total",'Sch A. Input'!$H$13:$CJ$13,"&lt;="&amp;$AA$7))&gt;'Sch D. Workings'!$D$12,MIN('Sch D. Workings'!AN2015,'Sch D. Workings'!$D$12-N1014-T1014-H1014),'Sch D. Workings'!AN2015)))</f>
        <v>0</v>
      </c>
      <c r="AA1014" s="221">
        <f>'Sch D. Workings'!AS2015</f>
        <v>0</v>
      </c>
      <c r="AB1014" s="82">
        <f>IFERROR(LOOKUP('Sch D. Workings'!AP2015,$C$10:$C$14,$B$10:$B$14),0)</f>
        <v>0</v>
      </c>
      <c r="AC1014" s="99">
        <f>COUNTIFS('Sch D. Workings'!AP2015,"&gt;"&amp;$D$14)</f>
        <v>0</v>
      </c>
    </row>
    <row r="1015" spans="2:29" x14ac:dyDescent="0.35">
      <c r="C1015" s="81" t="str">
        <f>IF('Sch A. Input'!B1007="","",'Sch A. Input'!B1007)</f>
        <v/>
      </c>
      <c r="D1015" s="81" t="str">
        <f>IF('Sch A. Input'!C1007="","",'Sch A. Input'!C1007)</f>
        <v/>
      </c>
      <c r="E1015" s="85"/>
      <c r="F1015" s="85"/>
      <c r="G1015" s="99">
        <f>'Sch D. Workings'!G2016</f>
        <v>0</v>
      </c>
      <c r="H1015" s="310">
        <f>IF(OR('Sch D. Workings'!D1009="",G1015=0),0,(IF((SUMIFS('Sch A. Input'!H1007:CJ1007,'Sch A. Input'!$H$14:$CJ$14,"Total",'Sch A. Input'!$H$13:$CJ$13,"&lt;="&amp;$I$7))&gt;'Sch D. Workings'!$D$12,MIN('Sch D. Workings'!J2016,'Sch D. Workings'!$D$12),'Sch D. Workings'!J2016)))</f>
        <v>0</v>
      </c>
      <c r="I1015" s="221">
        <f>'Sch D. Workings'!O2016</f>
        <v>0</v>
      </c>
      <c r="J1015" s="82">
        <f>IFERROR(LOOKUP('Sch D. Workings'!L2016,$C$10:$C$14,$B$10:$B$14),0)</f>
        <v>0</v>
      </c>
      <c r="K1015" s="99">
        <f>COUNTIFS('Sch D. Workings'!L2016,"&gt;"&amp;$D$14)</f>
        <v>0</v>
      </c>
      <c r="L1015" s="300"/>
      <c r="M1015" s="78">
        <f>'Sch D. Workings'!Q2016</f>
        <v>0</v>
      </c>
      <c r="N1015" s="309">
        <f>IF(OR('Sch D. Workings'!D1009="",$D$7&lt;=I$7,M1015=0),0,(IF(H1015='Sch D. Workings'!$D$12,"Exceeded Cap",IF((SUMIFS('Sch A. Input'!H1007:CJ1007,'Sch A. Input'!$H$14:$CJ$14,"Total",'Sch A. Input'!$H$13:$CJ$13,"&lt;="&amp;$O$7))&gt;'Sch D. Workings'!$D$12,MIN('Sch D. Workings'!T2016,'Sch D. Workings'!$D$12-H1015),'Sch D. Workings'!T2016))))</f>
        <v>0</v>
      </c>
      <c r="O1015" s="221">
        <f>'Sch D. Workings'!Y2016</f>
        <v>0</v>
      </c>
      <c r="P1015" s="82">
        <f>IFERROR(LOOKUP('Sch D. Workings'!V2016,$C$10:$C$14,$B$10:$B$14),0)</f>
        <v>0</v>
      </c>
      <c r="Q1015" s="99">
        <f>COUNTIFS('Sch D. Workings'!V2016,"&gt;"&amp;$D$14)</f>
        <v>0</v>
      </c>
      <c r="R1015" s="85"/>
      <c r="S1015" s="78">
        <f>'Sch D. Workings'!AA2016</f>
        <v>0</v>
      </c>
      <c r="T1015" s="309">
        <f>IF(OR('Sch D. Workings'!D1009="",$D$7&lt;=O$7,S1015=0),0,IF(OR(N1015="Exceeded Cap",SUM(H1015,N1015)='Sch D. Workings'!$D$12),"Exceeded cap",IF((SUMIFS('Sch A. Input'!H1007:CJ1007,'Sch A. Input'!$H$14:$CJ$14,"Total",'Sch A. Input'!$H$13:$CJ$13,"&lt;="&amp;$U$7))&gt;'Sch D. Workings'!$D$12,MIN('Sch D. Workings'!AD2016,'Sch D. Workings'!$D$12-N1015-H1015),'Sch D. Workings'!AD2016)))</f>
        <v>0</v>
      </c>
      <c r="U1015" s="221">
        <f>'Sch D. Workings'!AI2016</f>
        <v>0</v>
      </c>
      <c r="V1015" s="82">
        <f>IFERROR(LOOKUP('Sch D. Workings'!AF2016,$C$10:$C$14,$B$10:$B$14),0)</f>
        <v>0</v>
      </c>
      <c r="W1015" s="99">
        <f>COUNTIFS('Sch D. Workings'!AF2016,"&gt;"&amp;$D$14)</f>
        <v>0</v>
      </c>
      <c r="X1015" s="85"/>
      <c r="Y1015" s="78">
        <f>'Sch D. Workings'!AK2016</f>
        <v>0</v>
      </c>
      <c r="Z1015" s="309">
        <f>IF(OR('Sch D. Workings'!D1009="",$D$7&lt;=U$7,Y1015=0),0,IF(OR(T1015="Exceeded Cap",N1015="Exceeded Cap",SUM(H1015,N1015,T1015)='Sch D. Workings'!$D$12),"Exceeded Cap",IF((SUMIFS('Sch A. Input'!H1007:CJ1007,'Sch A. Input'!$H$14:$CJ$14,"Total",'Sch A. Input'!$H$13:$CJ$13,"&lt;="&amp;$AA$7))&gt;'Sch D. Workings'!$D$12,MIN('Sch D. Workings'!AN2016,'Sch D. Workings'!$D$12-N1015-T1015-H1015),'Sch D. Workings'!AN2016)))</f>
        <v>0</v>
      </c>
      <c r="AA1015" s="221">
        <f>'Sch D. Workings'!AS2016</f>
        <v>0</v>
      </c>
      <c r="AB1015" s="82">
        <f>IFERROR(LOOKUP('Sch D. Workings'!AP2016,$C$10:$C$14,$B$10:$B$14),0)</f>
        <v>0</v>
      </c>
      <c r="AC1015" s="99">
        <f>COUNTIFS('Sch D. Workings'!AP2016,"&gt;"&amp;$D$14)</f>
        <v>0</v>
      </c>
    </row>
    <row r="1016" spans="2:29" x14ac:dyDescent="0.35">
      <c r="C1016" s="81" t="str">
        <f>IF('Sch A. Input'!B1008="","",'Sch A. Input'!B1008)</f>
        <v/>
      </c>
      <c r="D1016" s="81" t="str">
        <f>IF('Sch A. Input'!C1008="","",'Sch A. Input'!C1008)</f>
        <v/>
      </c>
      <c r="E1016" s="85"/>
      <c r="F1016" s="85"/>
      <c r="G1016" s="99">
        <f>'Sch D. Workings'!G2017</f>
        <v>0</v>
      </c>
      <c r="H1016" s="310">
        <f>IF(OR('Sch D. Workings'!D1010="",G1016=0),0,(IF((SUMIFS('Sch A. Input'!H1008:CJ1008,'Sch A. Input'!$H$14:$CJ$14,"Total",'Sch A. Input'!$H$13:$CJ$13,"&lt;="&amp;$I$7))&gt;'Sch D. Workings'!$D$12,MIN('Sch D. Workings'!J2017,'Sch D. Workings'!$D$12),'Sch D. Workings'!J2017)))</f>
        <v>0</v>
      </c>
      <c r="I1016" s="221">
        <f>'Sch D. Workings'!O2017</f>
        <v>0</v>
      </c>
      <c r="J1016" s="82">
        <f>IFERROR(LOOKUP('Sch D. Workings'!L2017,$C$10:$C$14,$B$10:$B$14),0)</f>
        <v>0</v>
      </c>
      <c r="K1016" s="99">
        <f>COUNTIFS('Sch D. Workings'!L2017,"&gt;"&amp;$D$14)</f>
        <v>0</v>
      </c>
      <c r="L1016" s="300"/>
      <c r="M1016" s="78">
        <f>'Sch D. Workings'!Q2017</f>
        <v>0</v>
      </c>
      <c r="N1016" s="309">
        <f>IF(OR('Sch D. Workings'!D1010="",$D$7&lt;=I$7,M1016=0),0,(IF(H1016='Sch D. Workings'!$D$12,"Exceeded Cap",IF((SUMIFS('Sch A. Input'!H1008:CJ1008,'Sch A. Input'!$H$14:$CJ$14,"Total",'Sch A. Input'!$H$13:$CJ$13,"&lt;="&amp;$O$7))&gt;'Sch D. Workings'!$D$12,MIN('Sch D. Workings'!T2017,'Sch D. Workings'!$D$12-H1016),'Sch D. Workings'!T2017))))</f>
        <v>0</v>
      </c>
      <c r="O1016" s="221">
        <f>'Sch D. Workings'!Y2017</f>
        <v>0</v>
      </c>
      <c r="P1016" s="82">
        <f>IFERROR(LOOKUP('Sch D. Workings'!V2017,$C$10:$C$14,$B$10:$B$14),0)</f>
        <v>0</v>
      </c>
      <c r="Q1016" s="99">
        <f>COUNTIFS('Sch D. Workings'!V2017,"&gt;"&amp;$D$14)</f>
        <v>0</v>
      </c>
      <c r="R1016" s="85"/>
      <c r="S1016" s="78">
        <f>'Sch D. Workings'!AA2017</f>
        <v>0</v>
      </c>
      <c r="T1016" s="309">
        <f>IF(OR('Sch D. Workings'!D1010="",$D$7&lt;=O$7,S1016=0),0,IF(OR(N1016="Exceeded Cap",SUM(H1016,N1016)='Sch D. Workings'!$D$12),"Exceeded cap",IF((SUMIFS('Sch A. Input'!H1008:CJ1008,'Sch A. Input'!$H$14:$CJ$14,"Total",'Sch A. Input'!$H$13:$CJ$13,"&lt;="&amp;$U$7))&gt;'Sch D. Workings'!$D$12,MIN('Sch D. Workings'!AD2017,'Sch D. Workings'!$D$12-N1016-H1016),'Sch D. Workings'!AD2017)))</f>
        <v>0</v>
      </c>
      <c r="U1016" s="221">
        <f>'Sch D. Workings'!AI2017</f>
        <v>0</v>
      </c>
      <c r="V1016" s="82">
        <f>IFERROR(LOOKUP('Sch D. Workings'!AF2017,$C$10:$C$14,$B$10:$B$14),0)</f>
        <v>0</v>
      </c>
      <c r="W1016" s="99">
        <f>COUNTIFS('Sch D. Workings'!AF2017,"&gt;"&amp;$D$14)</f>
        <v>0</v>
      </c>
      <c r="X1016" s="85"/>
      <c r="Y1016" s="78">
        <f>'Sch D. Workings'!AK2017</f>
        <v>0</v>
      </c>
      <c r="Z1016" s="309">
        <f>IF(OR('Sch D. Workings'!D1010="",$D$7&lt;=U$7,Y1016=0),0,IF(OR(T1016="Exceeded Cap",N1016="Exceeded Cap",SUM(H1016,N1016,T1016)='Sch D. Workings'!$D$12),"Exceeded Cap",IF((SUMIFS('Sch A. Input'!H1008:CJ1008,'Sch A. Input'!$H$14:$CJ$14,"Total",'Sch A. Input'!$H$13:$CJ$13,"&lt;="&amp;$AA$7))&gt;'Sch D. Workings'!$D$12,MIN('Sch D. Workings'!AN2017,'Sch D. Workings'!$D$12-N1016-T1016-H1016),'Sch D. Workings'!AN2017)))</f>
        <v>0</v>
      </c>
      <c r="AA1016" s="221">
        <f>'Sch D. Workings'!AS2017</f>
        <v>0</v>
      </c>
      <c r="AB1016" s="82">
        <f>IFERROR(LOOKUP('Sch D. Workings'!AP2017,$C$10:$C$14,$B$10:$B$14),0)</f>
        <v>0</v>
      </c>
      <c r="AC1016" s="99">
        <f>COUNTIFS('Sch D. Workings'!AP2017,"&gt;"&amp;$D$14)</f>
        <v>0</v>
      </c>
    </row>
    <row r="1017" spans="2:29" x14ac:dyDescent="0.35">
      <c r="C1017" s="81" t="str">
        <f>IF('Sch A. Input'!B1009="","",'Sch A. Input'!B1009)</f>
        <v/>
      </c>
      <c r="D1017" s="81" t="str">
        <f>IF('Sch A. Input'!C1009="","",'Sch A. Input'!C1009)</f>
        <v/>
      </c>
      <c r="E1017" s="85"/>
      <c r="F1017" s="85"/>
      <c r="G1017" s="99">
        <f>'Sch D. Workings'!G2018</f>
        <v>0</v>
      </c>
      <c r="H1017" s="310">
        <f>IF(OR('Sch D. Workings'!D1011="",G1017=0),0,(IF((SUMIFS('Sch A. Input'!H1009:CJ1009,'Sch A. Input'!$H$14:$CJ$14,"Total",'Sch A. Input'!$H$13:$CJ$13,"&lt;="&amp;$I$7))&gt;'Sch D. Workings'!$D$12,MIN('Sch D. Workings'!J2018,'Sch D. Workings'!$D$12),'Sch D. Workings'!J2018)))</f>
        <v>0</v>
      </c>
      <c r="I1017" s="221">
        <f>'Sch D. Workings'!O2018</f>
        <v>0</v>
      </c>
      <c r="J1017" s="82">
        <f>IFERROR(LOOKUP('Sch D. Workings'!L2018,$C$10:$C$14,$B$10:$B$14),0)</f>
        <v>0</v>
      </c>
      <c r="K1017" s="99">
        <f>COUNTIFS('Sch D. Workings'!L2018,"&gt;"&amp;$D$14)</f>
        <v>0</v>
      </c>
      <c r="L1017" s="300"/>
      <c r="M1017" s="78">
        <f>'Sch D. Workings'!Q2018</f>
        <v>0</v>
      </c>
      <c r="N1017" s="309">
        <f>IF(OR('Sch D. Workings'!D1011="",$D$7&lt;=I$7,M1017=0),0,(IF(H1017='Sch D. Workings'!$D$12,"Exceeded Cap",IF((SUMIFS('Sch A. Input'!H1009:CJ1009,'Sch A. Input'!$H$14:$CJ$14,"Total",'Sch A. Input'!$H$13:$CJ$13,"&lt;="&amp;$O$7))&gt;'Sch D. Workings'!$D$12,MIN('Sch D. Workings'!T2018,'Sch D. Workings'!$D$12-H1017),'Sch D. Workings'!T2018))))</f>
        <v>0</v>
      </c>
      <c r="O1017" s="221">
        <f>'Sch D. Workings'!Y2018</f>
        <v>0</v>
      </c>
      <c r="P1017" s="82">
        <f>IFERROR(LOOKUP('Sch D. Workings'!V2018,$C$10:$C$14,$B$10:$B$14),0)</f>
        <v>0</v>
      </c>
      <c r="Q1017" s="99">
        <f>COUNTIFS('Sch D. Workings'!V2018,"&gt;"&amp;$D$14)</f>
        <v>0</v>
      </c>
      <c r="R1017" s="85"/>
      <c r="S1017" s="78">
        <f>'Sch D. Workings'!AA2018</f>
        <v>0</v>
      </c>
      <c r="T1017" s="309">
        <f>IF(OR('Sch D. Workings'!D1011="",$D$7&lt;=O$7,S1017=0),0,IF(OR(N1017="Exceeded Cap",SUM(H1017,N1017)='Sch D. Workings'!$D$12),"Exceeded cap",IF((SUMIFS('Sch A. Input'!H1009:CJ1009,'Sch A. Input'!$H$14:$CJ$14,"Total",'Sch A. Input'!$H$13:$CJ$13,"&lt;="&amp;$U$7))&gt;'Sch D. Workings'!$D$12,MIN('Sch D. Workings'!AD2018,'Sch D. Workings'!$D$12-N1017-H1017),'Sch D. Workings'!AD2018)))</f>
        <v>0</v>
      </c>
      <c r="U1017" s="221">
        <f>'Sch D. Workings'!AI2018</f>
        <v>0</v>
      </c>
      <c r="V1017" s="82">
        <f>IFERROR(LOOKUP('Sch D. Workings'!AF2018,$C$10:$C$14,$B$10:$B$14),0)</f>
        <v>0</v>
      </c>
      <c r="W1017" s="99">
        <f>COUNTIFS('Sch D. Workings'!AF2018,"&gt;"&amp;$D$14)</f>
        <v>0</v>
      </c>
      <c r="X1017" s="85"/>
      <c r="Y1017" s="78">
        <f>'Sch D. Workings'!AK2018</f>
        <v>0</v>
      </c>
      <c r="Z1017" s="309">
        <f>IF(OR('Sch D. Workings'!D1011="",$D$7&lt;=U$7,Y1017=0),0,IF(OR(T1017="Exceeded Cap",N1017="Exceeded Cap",SUM(H1017,N1017,T1017)='Sch D. Workings'!$D$12),"Exceeded Cap",IF((SUMIFS('Sch A. Input'!H1009:CJ1009,'Sch A. Input'!$H$14:$CJ$14,"Total",'Sch A. Input'!$H$13:$CJ$13,"&lt;="&amp;$AA$7))&gt;'Sch D. Workings'!$D$12,MIN('Sch D. Workings'!AN2018,'Sch D. Workings'!$D$12-N1017-T1017-H1017),'Sch D. Workings'!AN2018)))</f>
        <v>0</v>
      </c>
      <c r="AA1017" s="221">
        <f>'Sch D. Workings'!AS2018</f>
        <v>0</v>
      </c>
      <c r="AB1017" s="82">
        <f>IFERROR(LOOKUP('Sch D. Workings'!AP2018,$C$10:$C$14,$B$10:$B$14),0)</f>
        <v>0</v>
      </c>
      <c r="AC1017" s="99">
        <f>COUNTIFS('Sch D. Workings'!AP2018,"&gt;"&amp;$D$14)</f>
        <v>0</v>
      </c>
    </row>
    <row r="1018" spans="2:29" x14ac:dyDescent="0.35">
      <c r="C1018" s="81" t="str">
        <f>IF('Sch A. Input'!B1010="","",'Sch A. Input'!B1010)</f>
        <v/>
      </c>
      <c r="D1018" s="81" t="str">
        <f>IF('Sch A. Input'!C1010="","",'Sch A. Input'!C1010)</f>
        <v/>
      </c>
      <c r="E1018" s="85"/>
      <c r="F1018" s="85"/>
      <c r="G1018" s="99">
        <f>'Sch D. Workings'!G2019</f>
        <v>0</v>
      </c>
      <c r="H1018" s="310">
        <f>IF(OR('Sch D. Workings'!D1012="",G1018=0),0,(IF((SUMIFS('Sch A. Input'!H1010:CJ1010,'Sch A. Input'!$H$14:$CJ$14,"Total",'Sch A. Input'!$H$13:$CJ$13,"&lt;="&amp;$I$7))&gt;'Sch D. Workings'!$D$12,MIN('Sch D. Workings'!J2019,'Sch D. Workings'!$D$12),'Sch D. Workings'!J2019)))</f>
        <v>0</v>
      </c>
      <c r="I1018" s="221">
        <f>'Sch D. Workings'!O2019</f>
        <v>0</v>
      </c>
      <c r="J1018" s="82">
        <f>IFERROR(LOOKUP('Sch D. Workings'!L2019,$C$10:$C$14,$B$10:$B$14),0)</f>
        <v>0</v>
      </c>
      <c r="K1018" s="99">
        <f>COUNTIFS('Sch D. Workings'!L2019,"&gt;"&amp;$D$14)</f>
        <v>0</v>
      </c>
      <c r="L1018" s="300"/>
      <c r="M1018" s="78">
        <f>'Sch D. Workings'!Q2019</f>
        <v>0</v>
      </c>
      <c r="N1018" s="309">
        <f>IF(OR('Sch D. Workings'!D1012="",$D$7&lt;=I$7,M1018=0),0,(IF(H1018='Sch D. Workings'!$D$12,"Exceeded Cap",IF((SUMIFS('Sch A. Input'!H1010:CJ1010,'Sch A. Input'!$H$14:$CJ$14,"Total",'Sch A. Input'!$H$13:$CJ$13,"&lt;="&amp;$O$7))&gt;'Sch D. Workings'!$D$12,MIN('Sch D. Workings'!T2019,'Sch D. Workings'!$D$12-H1018),'Sch D. Workings'!T2019))))</f>
        <v>0</v>
      </c>
      <c r="O1018" s="221">
        <f>'Sch D. Workings'!Y2019</f>
        <v>0</v>
      </c>
      <c r="P1018" s="82">
        <f>IFERROR(LOOKUP('Sch D. Workings'!V2019,$C$10:$C$14,$B$10:$B$14),0)</f>
        <v>0</v>
      </c>
      <c r="Q1018" s="99">
        <f>COUNTIFS('Sch D. Workings'!V2019,"&gt;"&amp;$D$14)</f>
        <v>0</v>
      </c>
      <c r="R1018" s="85"/>
      <c r="S1018" s="78">
        <f>'Sch D. Workings'!AA2019</f>
        <v>0</v>
      </c>
      <c r="T1018" s="309">
        <f>IF(OR('Sch D. Workings'!D1012="",$D$7&lt;=O$7,S1018=0),0,IF(OR(N1018="Exceeded Cap",SUM(H1018,N1018)='Sch D. Workings'!$D$12),"Exceeded cap",IF((SUMIFS('Sch A. Input'!H1010:CJ1010,'Sch A. Input'!$H$14:$CJ$14,"Total",'Sch A. Input'!$H$13:$CJ$13,"&lt;="&amp;$U$7))&gt;'Sch D. Workings'!$D$12,MIN('Sch D. Workings'!AD2019,'Sch D. Workings'!$D$12-N1018-H1018),'Sch D. Workings'!AD2019)))</f>
        <v>0</v>
      </c>
      <c r="U1018" s="221">
        <f>'Sch D. Workings'!AI2019</f>
        <v>0</v>
      </c>
      <c r="V1018" s="82">
        <f>IFERROR(LOOKUP('Sch D. Workings'!AF2019,$C$10:$C$14,$B$10:$B$14),0)</f>
        <v>0</v>
      </c>
      <c r="W1018" s="99">
        <f>COUNTIFS('Sch D. Workings'!AF2019,"&gt;"&amp;$D$14)</f>
        <v>0</v>
      </c>
      <c r="X1018" s="85"/>
      <c r="Y1018" s="78">
        <f>'Sch D. Workings'!AK2019</f>
        <v>0</v>
      </c>
      <c r="Z1018" s="309">
        <f>IF(OR('Sch D. Workings'!D1012="",$D$7&lt;=U$7,Y1018=0),0,IF(OR(T1018="Exceeded Cap",N1018="Exceeded Cap",SUM(H1018,N1018,T1018)='Sch D. Workings'!$D$12),"Exceeded Cap",IF((SUMIFS('Sch A. Input'!H1010:CJ1010,'Sch A. Input'!$H$14:$CJ$14,"Total",'Sch A. Input'!$H$13:$CJ$13,"&lt;="&amp;$AA$7))&gt;'Sch D. Workings'!$D$12,MIN('Sch D. Workings'!AN2019,'Sch D. Workings'!$D$12-N1018-T1018-H1018),'Sch D. Workings'!AN2019)))</f>
        <v>0</v>
      </c>
      <c r="AA1018" s="221">
        <f>'Sch D. Workings'!AS2019</f>
        <v>0</v>
      </c>
      <c r="AB1018" s="82">
        <f>IFERROR(LOOKUP('Sch D. Workings'!AP2019,$C$10:$C$14,$B$10:$B$14),0)</f>
        <v>0</v>
      </c>
      <c r="AC1018" s="99">
        <f>COUNTIFS('Sch D. Workings'!AP2019,"&gt;"&amp;$D$14)</f>
        <v>0</v>
      </c>
    </row>
    <row r="1019" spans="2:29" x14ac:dyDescent="0.35">
      <c r="C1019" s="81" t="str">
        <f>IF('Sch A. Input'!B1011="","",'Sch A. Input'!B1011)</f>
        <v/>
      </c>
      <c r="D1019" s="81" t="str">
        <f>IF('Sch A. Input'!C1011="","",'Sch A. Input'!C1011)</f>
        <v/>
      </c>
      <c r="E1019" s="85"/>
      <c r="F1019" s="85"/>
      <c r="G1019" s="99">
        <f>'Sch D. Workings'!G2020</f>
        <v>0</v>
      </c>
      <c r="H1019" s="310">
        <f>IF(OR('Sch D. Workings'!D1013="",G1019=0),0,(IF((SUMIFS('Sch A. Input'!H1011:CJ1011,'Sch A. Input'!$H$14:$CJ$14,"Total",'Sch A. Input'!$H$13:$CJ$13,"&lt;="&amp;$I$7))&gt;'Sch D. Workings'!$D$12,MIN('Sch D. Workings'!J2020,'Sch D. Workings'!$D$12),'Sch D. Workings'!J2020)))</f>
        <v>0</v>
      </c>
      <c r="I1019" s="221">
        <f>'Sch D. Workings'!O2020</f>
        <v>0</v>
      </c>
      <c r="J1019" s="82">
        <f>IFERROR(LOOKUP('Sch D. Workings'!L2020,$C$10:$C$14,$B$10:$B$14),0)</f>
        <v>0</v>
      </c>
      <c r="K1019" s="99">
        <f>COUNTIFS('Sch D. Workings'!L2020,"&gt;"&amp;$D$14)</f>
        <v>0</v>
      </c>
      <c r="L1019" s="300"/>
      <c r="M1019" s="78">
        <f>'Sch D. Workings'!Q2020</f>
        <v>0</v>
      </c>
      <c r="N1019" s="309">
        <f>IF(OR('Sch D. Workings'!D1013="",$D$7&lt;=I$7,M1019=0),0,(IF(H1019='Sch D. Workings'!$D$12,"Exceeded Cap",IF((SUMIFS('Sch A. Input'!H1011:CJ1011,'Sch A. Input'!$H$14:$CJ$14,"Total",'Sch A. Input'!$H$13:$CJ$13,"&lt;="&amp;$O$7))&gt;'Sch D. Workings'!$D$12,MIN('Sch D. Workings'!T2020,'Sch D. Workings'!$D$12-H1019),'Sch D. Workings'!T2020))))</f>
        <v>0</v>
      </c>
      <c r="O1019" s="221">
        <f>'Sch D. Workings'!Y2020</f>
        <v>0</v>
      </c>
      <c r="P1019" s="82">
        <f>IFERROR(LOOKUP('Sch D. Workings'!V2020,$C$10:$C$14,$B$10:$B$14),0)</f>
        <v>0</v>
      </c>
      <c r="Q1019" s="99">
        <f>COUNTIFS('Sch D. Workings'!V2020,"&gt;"&amp;$D$14)</f>
        <v>0</v>
      </c>
      <c r="R1019" s="85"/>
      <c r="S1019" s="78">
        <f>'Sch D. Workings'!AA2020</f>
        <v>0</v>
      </c>
      <c r="T1019" s="309">
        <f>IF(OR('Sch D. Workings'!D1013="",$D$7&lt;=O$7,S1019=0),0,IF(OR(N1019="Exceeded Cap",SUM(H1019,N1019)='Sch D. Workings'!$D$12),"Exceeded cap",IF((SUMIFS('Sch A. Input'!H1011:CJ1011,'Sch A. Input'!$H$14:$CJ$14,"Total",'Sch A. Input'!$H$13:$CJ$13,"&lt;="&amp;$U$7))&gt;'Sch D. Workings'!$D$12,MIN('Sch D. Workings'!AD2020,'Sch D. Workings'!$D$12-N1019-H1019),'Sch D. Workings'!AD2020)))</f>
        <v>0</v>
      </c>
      <c r="U1019" s="221">
        <f>'Sch D. Workings'!AI2020</f>
        <v>0</v>
      </c>
      <c r="V1019" s="82">
        <f>IFERROR(LOOKUP('Sch D. Workings'!AF2020,$C$10:$C$14,$B$10:$B$14),0)</f>
        <v>0</v>
      </c>
      <c r="W1019" s="99">
        <f>COUNTIFS('Sch D. Workings'!AF2020,"&gt;"&amp;$D$14)</f>
        <v>0</v>
      </c>
      <c r="X1019" s="85"/>
      <c r="Y1019" s="78">
        <f>'Sch D. Workings'!AK2020</f>
        <v>0</v>
      </c>
      <c r="Z1019" s="309">
        <f>IF(OR('Sch D. Workings'!D1013="",$D$7&lt;=U$7,Y1019=0),0,IF(OR(T1019="Exceeded Cap",N1019="Exceeded Cap",SUM(H1019,N1019,T1019)='Sch D. Workings'!$D$12),"Exceeded Cap",IF((SUMIFS('Sch A. Input'!H1011:CJ1011,'Sch A. Input'!$H$14:$CJ$14,"Total",'Sch A. Input'!$H$13:$CJ$13,"&lt;="&amp;$AA$7))&gt;'Sch D. Workings'!$D$12,MIN('Sch D. Workings'!AN2020,'Sch D. Workings'!$D$12-N1019-T1019-H1019),'Sch D. Workings'!AN2020)))</f>
        <v>0</v>
      </c>
      <c r="AA1019" s="221">
        <f>'Sch D. Workings'!AS2020</f>
        <v>0</v>
      </c>
      <c r="AB1019" s="82">
        <f>IFERROR(LOOKUP('Sch D. Workings'!AP2020,$C$10:$C$14,$B$10:$B$14),0)</f>
        <v>0</v>
      </c>
      <c r="AC1019" s="99">
        <f>COUNTIFS('Sch D. Workings'!AP2020,"&gt;"&amp;$D$14)</f>
        <v>0</v>
      </c>
    </row>
    <row r="1020" spans="2:29" x14ac:dyDescent="0.35">
      <c r="C1020" s="81" t="str">
        <f>IF('Sch A. Input'!B1012="","",'Sch A. Input'!B1012)</f>
        <v/>
      </c>
      <c r="D1020" s="81" t="str">
        <f>IF('Sch A. Input'!C1012="","",'Sch A. Input'!C1012)</f>
        <v/>
      </c>
      <c r="E1020" s="85"/>
      <c r="F1020" s="85"/>
      <c r="G1020" s="99">
        <f>'Sch D. Workings'!G2021</f>
        <v>0</v>
      </c>
      <c r="H1020" s="310">
        <f>IF(OR('Sch D. Workings'!D1014="",G1020=0),0,(IF((SUMIFS('Sch A. Input'!H1012:CJ1012,'Sch A. Input'!$H$14:$CJ$14,"Total",'Sch A. Input'!$H$13:$CJ$13,"&lt;="&amp;$I$7))&gt;'Sch D. Workings'!$D$12,MIN('Sch D. Workings'!J2021,'Sch D. Workings'!$D$12),'Sch D. Workings'!J2021)))</f>
        <v>0</v>
      </c>
      <c r="I1020" s="221">
        <f>'Sch D. Workings'!O2021</f>
        <v>0</v>
      </c>
      <c r="J1020" s="82">
        <f>IFERROR(LOOKUP('Sch D. Workings'!L2021,$C$10:$C$14,$B$10:$B$14),0)</f>
        <v>0</v>
      </c>
      <c r="K1020" s="99">
        <f>COUNTIFS('Sch D. Workings'!L2021,"&gt;"&amp;$D$14)</f>
        <v>0</v>
      </c>
      <c r="L1020" s="300"/>
      <c r="M1020" s="78">
        <f>'Sch D. Workings'!Q2021</f>
        <v>0</v>
      </c>
      <c r="N1020" s="309">
        <f>IF(OR('Sch D. Workings'!D1014="",$D$7&lt;=I$7,M1020=0),0,(IF(H1020='Sch D. Workings'!$D$12,"Exceeded Cap",IF((SUMIFS('Sch A. Input'!H1012:CJ1012,'Sch A. Input'!$H$14:$CJ$14,"Total",'Sch A. Input'!$H$13:$CJ$13,"&lt;="&amp;$O$7))&gt;'Sch D. Workings'!$D$12,MIN('Sch D. Workings'!T2021,'Sch D. Workings'!$D$12-H1020),'Sch D. Workings'!T2021))))</f>
        <v>0</v>
      </c>
      <c r="O1020" s="221">
        <f>'Sch D. Workings'!Y2021</f>
        <v>0</v>
      </c>
      <c r="P1020" s="82">
        <f>IFERROR(LOOKUP('Sch D. Workings'!V2021,$C$10:$C$14,$B$10:$B$14),0)</f>
        <v>0</v>
      </c>
      <c r="Q1020" s="99">
        <f>COUNTIFS('Sch D. Workings'!V2021,"&gt;"&amp;$D$14)</f>
        <v>0</v>
      </c>
      <c r="R1020" s="85"/>
      <c r="S1020" s="78">
        <f>'Sch D. Workings'!AA2021</f>
        <v>0</v>
      </c>
      <c r="T1020" s="309">
        <f>IF(OR('Sch D. Workings'!D1014="",$D$7&lt;=O$7,S1020=0),0,IF(OR(N1020="Exceeded Cap",SUM(H1020,N1020)='Sch D. Workings'!$D$12),"Exceeded cap",IF((SUMIFS('Sch A. Input'!H1012:CJ1012,'Sch A. Input'!$H$14:$CJ$14,"Total",'Sch A. Input'!$H$13:$CJ$13,"&lt;="&amp;$U$7))&gt;'Sch D. Workings'!$D$12,MIN('Sch D. Workings'!AD2021,'Sch D. Workings'!$D$12-N1020-H1020),'Sch D. Workings'!AD2021)))</f>
        <v>0</v>
      </c>
      <c r="U1020" s="221">
        <f>'Sch D. Workings'!AI2021</f>
        <v>0</v>
      </c>
      <c r="V1020" s="82">
        <f>IFERROR(LOOKUP('Sch D. Workings'!AF2021,$C$10:$C$14,$B$10:$B$14),0)</f>
        <v>0</v>
      </c>
      <c r="W1020" s="99">
        <f>COUNTIFS('Sch D. Workings'!AF2021,"&gt;"&amp;$D$14)</f>
        <v>0</v>
      </c>
      <c r="X1020" s="85"/>
      <c r="Y1020" s="78">
        <f>'Sch D. Workings'!AK2021</f>
        <v>0</v>
      </c>
      <c r="Z1020" s="309">
        <f>IF(OR('Sch D. Workings'!D1014="",$D$7&lt;=U$7,Y1020=0),0,IF(OR(T1020="Exceeded Cap",N1020="Exceeded Cap",SUM(H1020,N1020,T1020)='Sch D. Workings'!$D$12),"Exceeded Cap",IF((SUMIFS('Sch A. Input'!H1012:CJ1012,'Sch A. Input'!$H$14:$CJ$14,"Total",'Sch A. Input'!$H$13:$CJ$13,"&lt;="&amp;$AA$7))&gt;'Sch D. Workings'!$D$12,MIN('Sch D. Workings'!AN2021,'Sch D. Workings'!$D$12-N1020-T1020-H1020),'Sch D. Workings'!AN2021)))</f>
        <v>0</v>
      </c>
      <c r="AA1020" s="221">
        <f>'Sch D. Workings'!AS2021</f>
        <v>0</v>
      </c>
      <c r="AB1020" s="82">
        <f>IFERROR(LOOKUP('Sch D. Workings'!AP2021,$C$10:$C$14,$B$10:$B$14),0)</f>
        <v>0</v>
      </c>
      <c r="AC1020" s="99">
        <f>COUNTIFS('Sch D. Workings'!AP2021,"&gt;"&amp;$D$14)</f>
        <v>0</v>
      </c>
    </row>
    <row r="1021" spans="2:29" x14ac:dyDescent="0.35">
      <c r="C1021" s="81" t="str">
        <f>IF('Sch A. Input'!B1013="","",'Sch A. Input'!B1013)</f>
        <v/>
      </c>
      <c r="D1021" s="81" t="str">
        <f>IF('Sch A. Input'!C1013="","",'Sch A. Input'!C1013)</f>
        <v/>
      </c>
      <c r="E1021" s="85"/>
      <c r="F1021" s="85"/>
      <c r="G1021" s="99">
        <f>'Sch D. Workings'!G2022</f>
        <v>0</v>
      </c>
      <c r="H1021" s="310">
        <f>IF(OR('Sch D. Workings'!D1015="",G1021=0),0,(IF((SUMIFS('Sch A. Input'!H1013:CJ1013,'Sch A. Input'!$H$14:$CJ$14,"Total",'Sch A. Input'!$H$13:$CJ$13,"&lt;="&amp;$I$7))&gt;'Sch D. Workings'!$D$12,MIN('Sch D. Workings'!J2022,'Sch D. Workings'!$D$12),'Sch D. Workings'!J2022)))</f>
        <v>0</v>
      </c>
      <c r="I1021" s="221">
        <f>'Sch D. Workings'!O2022</f>
        <v>0</v>
      </c>
      <c r="J1021" s="82">
        <f>IFERROR(LOOKUP('Sch D. Workings'!L2022,$C$10:$C$14,$B$10:$B$14),0)</f>
        <v>0</v>
      </c>
      <c r="K1021" s="99">
        <f>COUNTIFS('Sch D. Workings'!L2022,"&gt;"&amp;$D$14)</f>
        <v>0</v>
      </c>
      <c r="L1021" s="300"/>
      <c r="M1021" s="78">
        <f>'Sch D. Workings'!Q2022</f>
        <v>0</v>
      </c>
      <c r="N1021" s="309">
        <f>IF(OR('Sch D. Workings'!D1015="",$D$7&lt;=I$7,M1021=0),0,(IF(H1021='Sch D. Workings'!$D$12,"Exceeded Cap",IF((SUMIFS('Sch A. Input'!H1013:CJ1013,'Sch A. Input'!$H$14:$CJ$14,"Total",'Sch A. Input'!$H$13:$CJ$13,"&lt;="&amp;$O$7))&gt;'Sch D. Workings'!$D$12,MIN('Sch D. Workings'!T2022,'Sch D. Workings'!$D$12-H1021),'Sch D. Workings'!T2022))))</f>
        <v>0</v>
      </c>
      <c r="O1021" s="221">
        <f>'Sch D. Workings'!Y2022</f>
        <v>0</v>
      </c>
      <c r="P1021" s="82">
        <f>IFERROR(LOOKUP('Sch D. Workings'!V2022,$C$10:$C$14,$B$10:$B$14),0)</f>
        <v>0</v>
      </c>
      <c r="Q1021" s="99">
        <f>COUNTIFS('Sch D. Workings'!V2022,"&gt;"&amp;$D$14)</f>
        <v>0</v>
      </c>
      <c r="R1021" s="85"/>
      <c r="S1021" s="78">
        <f>'Sch D. Workings'!AA2022</f>
        <v>0</v>
      </c>
      <c r="T1021" s="309">
        <f>IF(OR('Sch D. Workings'!D1015="",$D$7&lt;=O$7,S1021=0),0,IF(OR(N1021="Exceeded Cap",SUM(H1021,N1021)='Sch D. Workings'!$D$12),"Exceeded cap",IF((SUMIFS('Sch A. Input'!H1013:CJ1013,'Sch A. Input'!$H$14:$CJ$14,"Total",'Sch A. Input'!$H$13:$CJ$13,"&lt;="&amp;$U$7))&gt;'Sch D. Workings'!$D$12,MIN('Sch D. Workings'!AD2022,'Sch D. Workings'!$D$12-N1021-H1021),'Sch D. Workings'!AD2022)))</f>
        <v>0</v>
      </c>
      <c r="U1021" s="221">
        <f>'Sch D. Workings'!AI2022</f>
        <v>0</v>
      </c>
      <c r="V1021" s="82">
        <f>IFERROR(LOOKUP('Sch D. Workings'!AF2022,$C$10:$C$14,$B$10:$B$14),0)</f>
        <v>0</v>
      </c>
      <c r="W1021" s="99">
        <f>COUNTIFS('Sch D. Workings'!AF2022,"&gt;"&amp;$D$14)</f>
        <v>0</v>
      </c>
      <c r="X1021" s="85"/>
      <c r="Y1021" s="78">
        <f>'Sch D. Workings'!AK2022</f>
        <v>0</v>
      </c>
      <c r="Z1021" s="309">
        <f>IF(OR('Sch D. Workings'!D1015="",$D$7&lt;=U$7,Y1021=0),0,IF(OR(T1021="Exceeded Cap",N1021="Exceeded Cap",SUM(H1021,N1021,T1021)='Sch D. Workings'!$D$12),"Exceeded Cap",IF((SUMIFS('Sch A. Input'!H1013:CJ1013,'Sch A. Input'!$H$14:$CJ$14,"Total",'Sch A. Input'!$H$13:$CJ$13,"&lt;="&amp;$AA$7))&gt;'Sch D. Workings'!$D$12,MIN('Sch D. Workings'!AN2022,'Sch D. Workings'!$D$12-N1021-T1021-H1021),'Sch D. Workings'!AN2022)))</f>
        <v>0</v>
      </c>
      <c r="AA1021" s="221">
        <f>'Sch D. Workings'!AS2022</f>
        <v>0</v>
      </c>
      <c r="AB1021" s="82">
        <f>IFERROR(LOOKUP('Sch D. Workings'!AP2022,$C$10:$C$14,$B$10:$B$14),0)</f>
        <v>0</v>
      </c>
      <c r="AC1021" s="99">
        <f>COUNTIFS('Sch D. Workings'!AP2022,"&gt;"&amp;$D$14)</f>
        <v>0</v>
      </c>
    </row>
    <row r="1022" spans="2:29" x14ac:dyDescent="0.35">
      <c r="C1022" s="81" t="str">
        <f>IF('Sch A. Input'!B1014="","",'Sch A. Input'!B1014)</f>
        <v/>
      </c>
      <c r="D1022" s="81" t="str">
        <f>IF('Sch A. Input'!C1014="","",'Sch A. Input'!C1014)</f>
        <v/>
      </c>
      <c r="E1022" s="85"/>
      <c r="F1022" s="85"/>
      <c r="G1022" s="99">
        <f>'Sch D. Workings'!G2023</f>
        <v>0</v>
      </c>
      <c r="H1022" s="310">
        <f>IF(OR('Sch D. Workings'!D1016="",G1022=0),0,(IF((SUMIFS('Sch A. Input'!H1014:CJ1014,'Sch A. Input'!$H$14:$CJ$14,"Total",'Sch A. Input'!$H$13:$CJ$13,"&lt;="&amp;$I$7))&gt;'Sch D. Workings'!$D$12,MIN('Sch D. Workings'!J2023,'Sch D. Workings'!$D$12),'Sch D. Workings'!J2023)))</f>
        <v>0</v>
      </c>
      <c r="I1022" s="221">
        <f>'Sch D. Workings'!O2023</f>
        <v>0</v>
      </c>
      <c r="J1022" s="82">
        <f>IFERROR(LOOKUP('Sch D. Workings'!L2023,$C$10:$C$14,$B$10:$B$14),0)</f>
        <v>0</v>
      </c>
      <c r="K1022" s="99">
        <f>COUNTIFS('Sch D. Workings'!L2023,"&gt;"&amp;$D$14)</f>
        <v>0</v>
      </c>
      <c r="L1022" s="300"/>
      <c r="M1022" s="78">
        <f>'Sch D. Workings'!Q2023</f>
        <v>0</v>
      </c>
      <c r="N1022" s="309">
        <f>IF(OR('Sch D. Workings'!D1016="",$D$7&lt;=I$7,M1022=0),0,(IF(H1022='Sch D. Workings'!$D$12,"Exceeded Cap",IF((SUMIFS('Sch A. Input'!H1014:CJ1014,'Sch A. Input'!$H$14:$CJ$14,"Total",'Sch A. Input'!$H$13:$CJ$13,"&lt;="&amp;$O$7))&gt;'Sch D. Workings'!$D$12,MIN('Sch D. Workings'!T2023,'Sch D. Workings'!$D$12-H1022),'Sch D. Workings'!T2023))))</f>
        <v>0</v>
      </c>
      <c r="O1022" s="221">
        <f>'Sch D. Workings'!Y2023</f>
        <v>0</v>
      </c>
      <c r="P1022" s="82">
        <f>IFERROR(LOOKUP('Sch D. Workings'!V2023,$C$10:$C$14,$B$10:$B$14),0)</f>
        <v>0</v>
      </c>
      <c r="Q1022" s="99">
        <f>COUNTIFS('Sch D. Workings'!V2023,"&gt;"&amp;$D$14)</f>
        <v>0</v>
      </c>
      <c r="R1022" s="85"/>
      <c r="S1022" s="78">
        <f>'Sch D. Workings'!AA2023</f>
        <v>0</v>
      </c>
      <c r="T1022" s="309">
        <f>IF(OR('Sch D. Workings'!D1016="",$D$7&lt;=O$7,S1022=0),0,IF(OR(N1022="Exceeded Cap",SUM(H1022,N1022)='Sch D. Workings'!$D$12),"Exceeded cap",IF((SUMIFS('Sch A. Input'!H1014:CJ1014,'Sch A. Input'!$H$14:$CJ$14,"Total",'Sch A. Input'!$H$13:$CJ$13,"&lt;="&amp;$U$7))&gt;'Sch D. Workings'!$D$12,MIN('Sch D. Workings'!AD2023,'Sch D. Workings'!$D$12-N1022-H1022),'Sch D. Workings'!AD2023)))</f>
        <v>0</v>
      </c>
      <c r="U1022" s="221">
        <f>'Sch D. Workings'!AI2023</f>
        <v>0</v>
      </c>
      <c r="V1022" s="82">
        <f>IFERROR(LOOKUP('Sch D. Workings'!AF2023,$C$10:$C$14,$B$10:$B$14),0)</f>
        <v>0</v>
      </c>
      <c r="W1022" s="99">
        <f>COUNTIFS('Sch D. Workings'!AF2023,"&gt;"&amp;$D$14)</f>
        <v>0</v>
      </c>
      <c r="X1022" s="85"/>
      <c r="Y1022" s="78">
        <f>'Sch D. Workings'!AK2023</f>
        <v>0</v>
      </c>
      <c r="Z1022" s="309">
        <f>IF(OR('Sch D. Workings'!D1016="",$D$7&lt;=U$7,Y1022=0),0,IF(OR(T1022="Exceeded Cap",N1022="Exceeded Cap",SUM(H1022,N1022,T1022)='Sch D. Workings'!$D$12),"Exceeded Cap",IF((SUMIFS('Sch A. Input'!H1014:CJ1014,'Sch A. Input'!$H$14:$CJ$14,"Total",'Sch A. Input'!$H$13:$CJ$13,"&lt;="&amp;$AA$7))&gt;'Sch D. Workings'!$D$12,MIN('Sch D. Workings'!AN2023,'Sch D. Workings'!$D$12-N1022-T1022-H1022),'Sch D. Workings'!AN2023)))</f>
        <v>0</v>
      </c>
      <c r="AA1022" s="221">
        <f>'Sch D. Workings'!AS2023</f>
        <v>0</v>
      </c>
      <c r="AB1022" s="82">
        <f>IFERROR(LOOKUP('Sch D. Workings'!AP2023,$C$10:$C$14,$B$10:$B$14),0)</f>
        <v>0</v>
      </c>
      <c r="AC1022" s="99">
        <f>COUNTIFS('Sch D. Workings'!AP2023,"&gt;"&amp;$D$14)</f>
        <v>0</v>
      </c>
    </row>
    <row r="1023" spans="2:29" s="115" customFormat="1" ht="15" thickBot="1" x14ac:dyDescent="0.4">
      <c r="B1023" s="147"/>
      <c r="C1023" s="148"/>
      <c r="D1023" s="148"/>
      <c r="E1023" s="149"/>
      <c r="F1023" s="149"/>
      <c r="G1023" s="150">
        <f>SUM(G23:G1022)</f>
        <v>0</v>
      </c>
      <c r="H1023" s="222">
        <f>SUM(H23:H1022)</f>
        <v>0</v>
      </c>
      <c r="I1023" s="223">
        <f>SUM(I23:I1022)</f>
        <v>0</v>
      </c>
      <c r="J1023" s="150"/>
      <c r="K1023" s="150">
        <f>SUM(K23:K1022)</f>
        <v>0</v>
      </c>
      <c r="L1023" s="301"/>
      <c r="M1023" s="150">
        <f>SUM(M23:M1022)</f>
        <v>0</v>
      </c>
      <c r="N1023" s="222">
        <f>SUM(N23:N1022)</f>
        <v>0</v>
      </c>
      <c r="O1023" s="223">
        <f>SUM(O23:O1022)</f>
        <v>0</v>
      </c>
      <c r="P1023" s="150"/>
      <c r="Q1023" s="150">
        <f>SUM(Q23:Q1022)</f>
        <v>0</v>
      </c>
      <c r="R1023" s="149"/>
      <c r="S1023" s="150">
        <f>SUM(S23:S1022)</f>
        <v>0</v>
      </c>
      <c r="T1023" s="222">
        <f>SUM(T23:T1022)</f>
        <v>0</v>
      </c>
      <c r="U1023" s="223">
        <f>SUM(U23:U1022)</f>
        <v>0</v>
      </c>
      <c r="V1023" s="150"/>
      <c r="W1023" s="150">
        <f>SUM(W23:W1022)</f>
        <v>0</v>
      </c>
      <c r="X1023" s="149"/>
      <c r="Y1023" s="150">
        <f>SUM(Y23:Y1022)</f>
        <v>0</v>
      </c>
      <c r="Z1023" s="222">
        <f>SUM(Z23:Z1022)</f>
        <v>0</v>
      </c>
      <c r="AA1023" s="223">
        <f>SUM(AA23:AA1022)</f>
        <v>0</v>
      </c>
      <c r="AB1023" s="150"/>
      <c r="AC1023" s="150">
        <f>SUM(AC23:AC1022)</f>
        <v>0</v>
      </c>
    </row>
    <row r="1024" spans="2:29" ht="15" thickTop="1" x14ac:dyDescent="0.35">
      <c r="C1024" s="140"/>
      <c r="E1024" s="84"/>
      <c r="F1024" s="84"/>
      <c r="G1024" s="158"/>
      <c r="R1024" s="84"/>
      <c r="X1024" s="84"/>
    </row>
    <row r="1025" spans="3:29" x14ac:dyDescent="0.35"/>
    <row r="1026" spans="3:29" x14ac:dyDescent="0.35"/>
    <row r="1027" spans="3:29" ht="15" thickBot="1" x14ac:dyDescent="0.4"/>
    <row r="1028" spans="3:29" s="56" customFormat="1" ht="12.5" x14ac:dyDescent="0.25">
      <c r="C1028" s="132" t="s">
        <v>26</v>
      </c>
      <c r="D1028" s="133"/>
      <c r="E1028" s="133"/>
      <c r="F1028" s="133"/>
      <c r="G1028" s="133"/>
      <c r="H1028" s="133"/>
      <c r="I1028" s="133"/>
      <c r="J1028" s="133"/>
      <c r="K1028" s="133"/>
      <c r="L1028" s="133"/>
      <c r="M1028" s="133"/>
      <c r="N1028" s="133"/>
      <c r="O1028" s="133"/>
      <c r="P1028" s="133"/>
      <c r="Q1028" s="133"/>
      <c r="R1028" s="133"/>
      <c r="S1028" s="133"/>
      <c r="T1028" s="133"/>
      <c r="U1028" s="133"/>
      <c r="V1028" s="133"/>
      <c r="W1028" s="134"/>
      <c r="X1028" s="2"/>
      <c r="Y1028" s="2"/>
      <c r="Z1028" s="2"/>
      <c r="AA1028" s="2"/>
      <c r="AB1028" s="2"/>
      <c r="AC1028" s="2"/>
    </row>
    <row r="1029" spans="3:29" s="56" customFormat="1" ht="127.5" customHeight="1" thickBot="1" x14ac:dyDescent="0.4">
      <c r="C1029" s="318" t="s">
        <v>126</v>
      </c>
      <c r="D1029" s="319"/>
      <c r="E1029" s="319"/>
      <c r="F1029" s="319"/>
      <c r="G1029" s="319"/>
      <c r="H1029" s="319"/>
      <c r="I1029" s="319"/>
      <c r="J1029" s="319"/>
      <c r="K1029" s="319"/>
      <c r="L1029" s="319"/>
      <c r="M1029" s="319"/>
      <c r="N1029" s="319"/>
      <c r="O1029" s="319"/>
      <c r="P1029" s="319"/>
      <c r="Q1029" s="319"/>
      <c r="R1029" s="319"/>
      <c r="S1029" s="319"/>
      <c r="T1029" s="319"/>
      <c r="U1029" s="319"/>
      <c r="V1029" s="319"/>
      <c r="W1029" s="320"/>
    </row>
    <row r="1031" spans="3:29" ht="15" hidden="1" customHeight="1" x14ac:dyDescent="0.35"/>
    <row r="1032" spans="3:29" ht="15" hidden="1" customHeight="1" x14ac:dyDescent="0.35"/>
    <row r="1033" spans="3:29" ht="15" hidden="1" customHeight="1" x14ac:dyDescent="0.35"/>
    <row r="1034" spans="3:29" ht="15" hidden="1" customHeight="1" x14ac:dyDescent="0.35"/>
    <row r="1035" spans="3:29" ht="15" hidden="1" customHeight="1" x14ac:dyDescent="0.35"/>
    <row r="1036" spans="3:29" ht="15" hidden="1" customHeight="1" x14ac:dyDescent="0.35"/>
    <row r="1037" spans="3:29" ht="15" hidden="1" customHeight="1" x14ac:dyDescent="0.35"/>
    <row r="1038" spans="3:29" ht="15" hidden="1" customHeight="1" x14ac:dyDescent="0.35"/>
    <row r="1039" spans="3:29" ht="15" hidden="1" customHeight="1" x14ac:dyDescent="0.35"/>
    <row r="1040" spans="3:29" ht="15" hidden="1" customHeight="1" x14ac:dyDescent="0.35"/>
    <row r="1041" ht="15" hidden="1" customHeight="1" x14ac:dyDescent="0.35"/>
    <row r="1042" ht="15" hidden="1" customHeight="1" x14ac:dyDescent="0.35"/>
    <row r="1043" ht="15" hidden="1" customHeight="1" x14ac:dyDescent="0.35"/>
    <row r="1044" ht="15" hidden="1" customHeight="1" x14ac:dyDescent="0.35"/>
    <row r="1045" ht="15" hidden="1" customHeight="1" x14ac:dyDescent="0.35"/>
    <row r="1046" ht="15" hidden="1" customHeight="1" x14ac:dyDescent="0.35"/>
    <row r="1047" ht="15" hidden="1" customHeight="1" x14ac:dyDescent="0.35"/>
    <row r="1048" ht="15" hidden="1" customHeight="1" x14ac:dyDescent="0.35"/>
    <row r="1049" ht="15" hidden="1" customHeight="1" x14ac:dyDescent="0.35"/>
    <row r="1050" ht="15" hidden="1" customHeight="1" x14ac:dyDescent="0.35"/>
    <row r="1051" ht="15" hidden="1" customHeight="1" x14ac:dyDescent="0.35"/>
    <row r="1052" ht="15" hidden="1" customHeight="1" x14ac:dyDescent="0.35"/>
    <row r="1053" ht="15" hidden="1" customHeight="1" x14ac:dyDescent="0.35"/>
    <row r="1054" ht="15" hidden="1" customHeight="1" x14ac:dyDescent="0.35"/>
    <row r="1055" ht="15" hidden="1" customHeight="1" x14ac:dyDescent="0.35"/>
    <row r="1056" ht="15" hidden="1" customHeight="1" x14ac:dyDescent="0.35"/>
    <row r="1057" ht="15" hidden="1" customHeight="1" x14ac:dyDescent="0.35"/>
    <row r="1058" ht="15" hidden="1" customHeight="1" x14ac:dyDescent="0.35"/>
    <row r="1059" ht="15" hidden="1" customHeight="1" x14ac:dyDescent="0.35"/>
    <row r="1060" ht="15" hidden="1" customHeight="1" x14ac:dyDescent="0.35"/>
    <row r="1061" ht="15" hidden="1" customHeight="1" x14ac:dyDescent="0.35"/>
    <row r="1062" ht="15" hidden="1" customHeight="1" x14ac:dyDescent="0.35"/>
    <row r="1063" ht="15" hidden="1" customHeight="1" x14ac:dyDescent="0.35"/>
    <row r="1064" ht="15" hidden="1" customHeight="1" x14ac:dyDescent="0.35"/>
    <row r="1065" ht="15" hidden="1" customHeight="1" x14ac:dyDescent="0.35"/>
    <row r="1066" ht="15" hidden="1" customHeight="1" x14ac:dyDescent="0.35"/>
    <row r="1067" ht="15" hidden="1" customHeight="1" x14ac:dyDescent="0.35"/>
    <row r="1068" ht="15" hidden="1" customHeight="1" x14ac:dyDescent="0.35"/>
    <row r="1069" ht="15" hidden="1" customHeight="1" x14ac:dyDescent="0.35"/>
    <row r="1070" ht="15" hidden="1" customHeight="1" x14ac:dyDescent="0.35"/>
    <row r="1071" ht="15" hidden="1" customHeight="1" x14ac:dyDescent="0.35"/>
    <row r="1072" ht="15" hidden="1" customHeight="1" x14ac:dyDescent="0.35"/>
    <row r="1073" ht="15" hidden="1" customHeight="1" x14ac:dyDescent="0.35"/>
    <row r="1074" ht="15" hidden="1" customHeight="1" x14ac:dyDescent="0.35"/>
    <row r="1075" ht="15" hidden="1" customHeight="1" x14ac:dyDescent="0.35"/>
    <row r="1076" ht="15" hidden="1" customHeight="1" x14ac:dyDescent="0.35"/>
    <row r="1077" ht="15" hidden="1" customHeight="1" x14ac:dyDescent="0.35"/>
    <row r="1078" ht="15" hidden="1" customHeight="1" x14ac:dyDescent="0.35"/>
    <row r="1079" ht="15" hidden="1" customHeight="1" x14ac:dyDescent="0.35"/>
    <row r="1080" ht="15" hidden="1" customHeight="1" x14ac:dyDescent="0.35"/>
    <row r="1081" ht="15" hidden="1" customHeight="1" x14ac:dyDescent="0.35"/>
    <row r="1082" ht="15" hidden="1" customHeight="1" x14ac:dyDescent="0.35"/>
    <row r="1083" ht="15" hidden="1" customHeight="1" x14ac:dyDescent="0.35"/>
    <row r="1084" ht="15" hidden="1" customHeight="1" x14ac:dyDescent="0.35"/>
    <row r="1085" ht="15" hidden="1" customHeight="1" x14ac:dyDescent="0.35"/>
    <row r="1086" ht="15" hidden="1" customHeight="1" x14ac:dyDescent="0.35"/>
    <row r="1087" ht="15" hidden="1" customHeight="1" x14ac:dyDescent="0.35"/>
    <row r="1088" ht="15" hidden="1" customHeight="1" x14ac:dyDescent="0.35"/>
    <row r="1089" ht="15" hidden="1" customHeight="1" x14ac:dyDescent="0.35"/>
    <row r="1090" ht="15" hidden="1" customHeight="1" x14ac:dyDescent="0.35"/>
    <row r="1091" ht="15" hidden="1" customHeight="1" x14ac:dyDescent="0.35"/>
    <row r="1092" ht="15" hidden="1" customHeight="1" x14ac:dyDescent="0.35"/>
    <row r="1093" ht="15" hidden="1" customHeight="1" x14ac:dyDescent="0.35"/>
    <row r="1094" ht="15" hidden="1" customHeight="1" x14ac:dyDescent="0.35"/>
    <row r="1095" ht="15" hidden="1" customHeight="1" x14ac:dyDescent="0.35"/>
    <row r="1096" ht="15" hidden="1" customHeight="1" x14ac:dyDescent="0.35"/>
    <row r="1097" ht="15" hidden="1" customHeight="1" x14ac:dyDescent="0.35"/>
    <row r="1098" ht="15" hidden="1" customHeight="1" x14ac:dyDescent="0.35"/>
    <row r="1099" ht="15" hidden="1" customHeight="1" x14ac:dyDescent="0.35"/>
    <row r="1100" ht="15" hidden="1" customHeight="1" x14ac:dyDescent="0.35"/>
    <row r="1101" ht="15" hidden="1" customHeight="1" x14ac:dyDescent="0.35"/>
    <row r="1102" ht="15" hidden="1" customHeight="1" x14ac:dyDescent="0.35"/>
    <row r="1103" ht="15" hidden="1" customHeight="1" x14ac:dyDescent="0.35"/>
    <row r="1104" ht="15" hidden="1" customHeight="1" x14ac:dyDescent="0.35"/>
    <row r="1105" ht="15" hidden="1" customHeight="1" x14ac:dyDescent="0.35"/>
    <row r="1106" ht="15" hidden="1" customHeight="1" x14ac:dyDescent="0.35"/>
    <row r="1107" ht="15" hidden="1" customHeight="1" x14ac:dyDescent="0.35"/>
    <row r="1108" ht="15" hidden="1" customHeight="1" x14ac:dyDescent="0.35"/>
    <row r="1109" ht="15" hidden="1" customHeight="1" x14ac:dyDescent="0.35"/>
    <row r="1110" ht="15" hidden="1" customHeight="1" x14ac:dyDescent="0.35"/>
    <row r="1111" ht="15" hidden="1" customHeight="1" x14ac:dyDescent="0.35"/>
    <row r="1112" ht="15" hidden="1" customHeight="1" x14ac:dyDescent="0.35"/>
    <row r="1113" ht="15" hidden="1" customHeight="1" x14ac:dyDescent="0.35"/>
    <row r="1114" ht="15" hidden="1" customHeight="1" x14ac:dyDescent="0.35"/>
    <row r="1115" ht="15" hidden="1" customHeight="1" x14ac:dyDescent="0.35"/>
    <row r="1116" ht="15" hidden="1" customHeight="1" x14ac:dyDescent="0.35"/>
    <row r="1117" ht="15" hidden="1" customHeight="1" x14ac:dyDescent="0.35"/>
    <row r="1118" ht="15" hidden="1" customHeight="1" x14ac:dyDescent="0.35"/>
    <row r="1119" ht="15" hidden="1" customHeight="1" x14ac:dyDescent="0.35"/>
    <row r="1120" ht="15" hidden="1" customHeight="1" x14ac:dyDescent="0.35"/>
    <row r="1121" ht="15" hidden="1" customHeight="1" x14ac:dyDescent="0.35"/>
    <row r="1122" ht="15" hidden="1" customHeight="1" x14ac:dyDescent="0.35"/>
    <row r="1123" ht="15" hidden="1" customHeight="1" x14ac:dyDescent="0.35"/>
    <row r="1124" ht="15" hidden="1" customHeight="1" x14ac:dyDescent="0.35"/>
    <row r="1125" ht="15" hidden="1" customHeight="1" x14ac:dyDescent="0.35"/>
    <row r="1126" ht="15" hidden="1" customHeight="1" x14ac:dyDescent="0.35"/>
    <row r="1127" ht="15" hidden="1" customHeight="1" x14ac:dyDescent="0.35"/>
    <row r="1128" ht="15" hidden="1" customHeight="1" x14ac:dyDescent="0.35"/>
    <row r="1129" ht="15" hidden="1" customHeight="1" x14ac:dyDescent="0.35"/>
    <row r="1130" ht="15" hidden="1" customHeight="1" x14ac:dyDescent="0.35"/>
    <row r="1131" ht="15" hidden="1" customHeight="1" x14ac:dyDescent="0.35"/>
    <row r="1132" ht="15" hidden="1" customHeight="1" x14ac:dyDescent="0.35"/>
    <row r="1133" ht="15" hidden="1" customHeight="1" x14ac:dyDescent="0.35"/>
    <row r="1134" ht="15" hidden="1" customHeight="1" x14ac:dyDescent="0.35"/>
    <row r="1135" ht="15" hidden="1" customHeight="1" x14ac:dyDescent="0.35"/>
    <row r="1136" ht="15" hidden="1" customHeight="1" x14ac:dyDescent="0.35"/>
    <row r="1137" ht="15" hidden="1" customHeight="1" x14ac:dyDescent="0.35"/>
    <row r="1138" ht="15" hidden="1" customHeight="1" x14ac:dyDescent="0.35"/>
    <row r="1139" ht="15" hidden="1" customHeight="1" x14ac:dyDescent="0.35"/>
    <row r="1140" ht="15" hidden="1" customHeight="1" x14ac:dyDescent="0.35"/>
    <row r="1141" ht="15" hidden="1" customHeight="1" x14ac:dyDescent="0.35"/>
    <row r="1142" ht="15" hidden="1" customHeight="1" x14ac:dyDescent="0.35"/>
    <row r="1143" ht="15" hidden="1" customHeight="1" x14ac:dyDescent="0.35"/>
    <row r="1144" ht="15" hidden="1" customHeight="1" x14ac:dyDescent="0.35"/>
    <row r="1145" ht="15" hidden="1" customHeight="1" x14ac:dyDescent="0.35"/>
    <row r="1146" ht="15" hidden="1" customHeight="1" x14ac:dyDescent="0.35"/>
    <row r="1147" ht="15" hidden="1" customHeight="1" x14ac:dyDescent="0.35"/>
    <row r="1148" ht="15" hidden="1" customHeight="1" x14ac:dyDescent="0.35"/>
    <row r="1149" ht="15" hidden="1" customHeight="1" x14ac:dyDescent="0.35"/>
    <row r="1150" ht="15" hidden="1" customHeight="1" x14ac:dyDescent="0.35"/>
    <row r="1151" ht="15" hidden="1" customHeight="1" x14ac:dyDescent="0.35"/>
    <row r="1152" ht="15" hidden="1" customHeight="1" x14ac:dyDescent="0.35"/>
    <row r="1153" ht="15" hidden="1" customHeight="1" x14ac:dyDescent="0.35"/>
    <row r="1154" ht="15" hidden="1" customHeight="1" x14ac:dyDescent="0.35"/>
    <row r="1155" ht="15" hidden="1" customHeight="1" x14ac:dyDescent="0.35"/>
    <row r="1156" ht="15" hidden="1" customHeight="1" x14ac:dyDescent="0.35"/>
    <row r="1157" ht="15" hidden="1" customHeight="1" x14ac:dyDescent="0.35"/>
    <row r="1158" ht="15" hidden="1" customHeight="1" x14ac:dyDescent="0.35"/>
    <row r="1159" ht="15" hidden="1" customHeight="1" x14ac:dyDescent="0.35"/>
    <row r="1160" ht="15" hidden="1" customHeight="1" x14ac:dyDescent="0.35"/>
    <row r="1161" ht="15" hidden="1" customHeight="1" x14ac:dyDescent="0.35"/>
    <row r="1162" ht="15" hidden="1" customHeight="1" x14ac:dyDescent="0.35"/>
    <row r="1163" ht="15" hidden="1" customHeight="1" x14ac:dyDescent="0.35"/>
    <row r="1164" ht="15" hidden="1" customHeight="1" x14ac:dyDescent="0.35"/>
    <row r="1165" ht="15" hidden="1" customHeight="1" x14ac:dyDescent="0.35"/>
    <row r="1166" ht="15" hidden="1" customHeight="1" x14ac:dyDescent="0.35"/>
    <row r="1167" ht="15" hidden="1" customHeight="1" x14ac:dyDescent="0.35"/>
    <row r="1168" ht="15" hidden="1" customHeight="1" x14ac:dyDescent="0.35"/>
    <row r="1169" ht="15" hidden="1" customHeight="1" x14ac:dyDescent="0.35"/>
    <row r="1170" ht="15" hidden="1" customHeight="1" x14ac:dyDescent="0.35"/>
    <row r="1171" ht="15" hidden="1" customHeight="1" x14ac:dyDescent="0.35"/>
    <row r="1172" ht="15" hidden="1" customHeight="1" x14ac:dyDescent="0.35"/>
    <row r="1173" ht="15" hidden="1" customHeight="1" x14ac:dyDescent="0.35"/>
    <row r="1174" ht="15" hidden="1" customHeight="1" x14ac:dyDescent="0.35"/>
    <row r="1175" ht="15" hidden="1" customHeight="1" x14ac:dyDescent="0.35"/>
    <row r="1176" ht="15" hidden="1" customHeight="1" x14ac:dyDescent="0.35"/>
    <row r="1177" ht="15" hidden="1" customHeight="1" x14ac:dyDescent="0.35"/>
    <row r="1178" ht="15" hidden="1" customHeight="1" x14ac:dyDescent="0.35"/>
    <row r="1179" ht="15" hidden="1" customHeight="1" x14ac:dyDescent="0.35"/>
    <row r="1180" ht="15" hidden="1" customHeight="1" x14ac:dyDescent="0.35"/>
    <row r="1181" ht="15" hidden="1" customHeight="1" x14ac:dyDescent="0.35"/>
    <row r="1182" ht="15" hidden="1" customHeight="1" x14ac:dyDescent="0.35"/>
    <row r="1183" ht="15" hidden="1" customHeight="1" x14ac:dyDescent="0.35"/>
    <row r="1184" ht="15" hidden="1" customHeight="1" x14ac:dyDescent="0.35"/>
    <row r="1185" ht="15" hidden="1" customHeight="1" x14ac:dyDescent="0.35"/>
    <row r="1186" ht="15" hidden="1" customHeight="1" x14ac:dyDescent="0.35"/>
    <row r="1187" ht="15" hidden="1" customHeight="1" x14ac:dyDescent="0.35"/>
    <row r="1188" ht="15" hidden="1" customHeight="1" x14ac:dyDescent="0.35"/>
    <row r="1189" ht="15" hidden="1" customHeight="1" x14ac:dyDescent="0.35"/>
    <row r="1190" ht="15" hidden="1" customHeight="1" x14ac:dyDescent="0.35"/>
    <row r="1191" ht="15" hidden="1" customHeight="1" x14ac:dyDescent="0.35"/>
    <row r="1192" ht="15" hidden="1" customHeight="1" x14ac:dyDescent="0.35"/>
    <row r="1193" ht="15" hidden="1" customHeight="1" x14ac:dyDescent="0.35"/>
    <row r="1194" ht="15" hidden="1" customHeight="1" x14ac:dyDescent="0.35"/>
    <row r="1195" ht="15" hidden="1" customHeight="1" x14ac:dyDescent="0.35"/>
    <row r="1196" ht="15" hidden="1" customHeight="1" x14ac:dyDescent="0.35"/>
    <row r="1197" ht="15" hidden="1" customHeight="1" x14ac:dyDescent="0.35"/>
    <row r="1198" ht="15" hidden="1" customHeight="1" x14ac:dyDescent="0.35"/>
    <row r="1199" ht="15" hidden="1" customHeight="1" x14ac:dyDescent="0.35"/>
    <row r="1200" ht="15" hidden="1" customHeight="1" x14ac:dyDescent="0.35"/>
    <row r="1201" ht="15" hidden="1" customHeight="1" x14ac:dyDescent="0.35"/>
    <row r="1202" ht="15" hidden="1" customHeight="1" x14ac:dyDescent="0.35"/>
    <row r="1203" ht="15" hidden="1" customHeight="1" x14ac:dyDescent="0.35"/>
    <row r="1204" ht="15" hidden="1" customHeight="1" x14ac:dyDescent="0.35"/>
    <row r="1205" ht="15" hidden="1" customHeight="1" x14ac:dyDescent="0.35"/>
    <row r="1206" ht="15" hidden="1" customHeight="1" x14ac:dyDescent="0.35"/>
    <row r="1207" ht="15" hidden="1" customHeight="1" x14ac:dyDescent="0.35"/>
    <row r="1208" ht="15" hidden="1" customHeight="1" x14ac:dyDescent="0.35"/>
    <row r="1209" ht="15" hidden="1" customHeight="1" x14ac:dyDescent="0.35"/>
    <row r="1210" ht="15" hidden="1" customHeight="1" x14ac:dyDescent="0.35"/>
    <row r="1211" ht="15" hidden="1" customHeight="1" x14ac:dyDescent="0.35"/>
    <row r="1212" ht="15" hidden="1" customHeight="1" x14ac:dyDescent="0.35"/>
    <row r="1213" ht="15" hidden="1" customHeight="1" x14ac:dyDescent="0.35"/>
    <row r="1214" ht="15" hidden="1" customHeight="1" x14ac:dyDescent="0.35"/>
    <row r="1215" ht="15" hidden="1" customHeight="1" x14ac:dyDescent="0.35"/>
    <row r="1216" ht="15" hidden="1" customHeight="1" x14ac:dyDescent="0.35"/>
    <row r="1217" ht="15" hidden="1" customHeight="1" x14ac:dyDescent="0.35"/>
    <row r="1218" ht="15" hidden="1" customHeight="1" x14ac:dyDescent="0.35"/>
    <row r="1219" ht="15" hidden="1" customHeight="1" x14ac:dyDescent="0.35"/>
    <row r="1220" ht="15" hidden="1" customHeight="1" x14ac:dyDescent="0.35"/>
    <row r="1221" ht="15" hidden="1" customHeight="1" x14ac:dyDescent="0.35"/>
    <row r="1222" ht="15" hidden="1" customHeight="1" x14ac:dyDescent="0.35"/>
    <row r="1223" ht="15" hidden="1" customHeight="1" x14ac:dyDescent="0.35"/>
    <row r="1224" ht="15" hidden="1" customHeight="1" x14ac:dyDescent="0.35"/>
    <row r="1225" ht="15" hidden="1" customHeight="1" x14ac:dyDescent="0.35"/>
    <row r="1226" ht="15" hidden="1" customHeight="1" x14ac:dyDescent="0.35"/>
    <row r="1227" ht="15" hidden="1" customHeight="1" x14ac:dyDescent="0.35"/>
    <row r="1228" ht="15" hidden="1" customHeight="1" x14ac:dyDescent="0.35"/>
    <row r="1229" ht="15" hidden="1" customHeight="1" x14ac:dyDescent="0.35"/>
    <row r="1230" ht="15" hidden="1" customHeight="1" x14ac:dyDescent="0.35"/>
    <row r="1231" ht="15" hidden="1" customHeight="1" x14ac:dyDescent="0.35"/>
    <row r="1232" ht="15" hidden="1" customHeight="1" x14ac:dyDescent="0.35"/>
    <row r="1233" ht="15" hidden="1" customHeight="1" x14ac:dyDescent="0.35"/>
    <row r="1234" ht="15" hidden="1" customHeight="1" x14ac:dyDescent="0.35"/>
    <row r="1235" ht="15" hidden="1" customHeight="1" x14ac:dyDescent="0.35"/>
    <row r="1236" ht="15" hidden="1" customHeight="1" x14ac:dyDescent="0.35"/>
    <row r="1237" ht="15" hidden="1" customHeight="1" x14ac:dyDescent="0.35"/>
    <row r="1238" ht="15" hidden="1" customHeight="1" x14ac:dyDescent="0.35"/>
    <row r="1239" ht="15" hidden="1" customHeight="1" x14ac:dyDescent="0.35"/>
    <row r="1240" ht="15" hidden="1" customHeight="1" x14ac:dyDescent="0.35"/>
    <row r="1241" ht="15" hidden="1" customHeight="1" x14ac:dyDescent="0.35"/>
    <row r="1242" ht="15" hidden="1" customHeight="1" x14ac:dyDescent="0.35"/>
    <row r="1243" ht="15" hidden="1" customHeight="1" x14ac:dyDescent="0.35"/>
    <row r="1244" ht="15" hidden="1" customHeight="1" x14ac:dyDescent="0.35"/>
    <row r="1245" ht="15" hidden="1" customHeight="1" x14ac:dyDescent="0.35"/>
    <row r="1246" ht="15" hidden="1" customHeight="1" x14ac:dyDescent="0.35"/>
    <row r="1247" ht="15" hidden="1" customHeight="1" x14ac:dyDescent="0.35"/>
    <row r="1248" ht="15" hidden="1" customHeight="1" x14ac:dyDescent="0.35"/>
    <row r="1249" ht="15" hidden="1" customHeight="1" x14ac:dyDescent="0.35"/>
    <row r="1250" ht="15" hidden="1" customHeight="1" x14ac:dyDescent="0.35"/>
    <row r="1251" ht="15" hidden="1" customHeight="1" x14ac:dyDescent="0.35"/>
    <row r="1252" ht="15" hidden="1" customHeight="1" x14ac:dyDescent="0.35"/>
    <row r="1253" ht="15" hidden="1" customHeight="1" x14ac:dyDescent="0.35"/>
    <row r="1254" ht="15" hidden="1" customHeight="1" x14ac:dyDescent="0.35"/>
    <row r="1255" ht="15" hidden="1" customHeight="1" x14ac:dyDescent="0.35"/>
    <row r="1256" ht="15" hidden="1" customHeight="1" x14ac:dyDescent="0.35"/>
    <row r="1257" ht="15" hidden="1" customHeight="1" x14ac:dyDescent="0.35"/>
    <row r="1258" ht="15" hidden="1" customHeight="1" x14ac:dyDescent="0.35"/>
    <row r="1259" ht="15" hidden="1" customHeight="1" x14ac:dyDescent="0.35"/>
    <row r="1260" ht="15" hidden="1" customHeight="1" x14ac:dyDescent="0.35"/>
    <row r="1261" ht="15" hidden="1" customHeight="1" x14ac:dyDescent="0.35"/>
    <row r="1262" ht="15" hidden="1" customHeight="1" x14ac:dyDescent="0.35"/>
    <row r="1263" ht="15" hidden="1" customHeight="1" x14ac:dyDescent="0.35"/>
    <row r="1264" ht="15" hidden="1" customHeight="1" x14ac:dyDescent="0.35"/>
    <row r="1265" ht="15" hidden="1" customHeight="1" x14ac:dyDescent="0.35"/>
    <row r="1266" ht="15" hidden="1" customHeight="1" x14ac:dyDescent="0.35"/>
    <row r="1267" ht="15" hidden="1" customHeight="1" x14ac:dyDescent="0.35"/>
    <row r="1268" ht="15" hidden="1" customHeight="1" x14ac:dyDescent="0.35"/>
    <row r="1269" ht="15" hidden="1" customHeight="1" x14ac:dyDescent="0.35"/>
    <row r="1270" ht="15" hidden="1" customHeight="1" x14ac:dyDescent="0.35"/>
    <row r="1271" ht="15" hidden="1" customHeight="1" x14ac:dyDescent="0.35"/>
    <row r="1272" ht="15" hidden="1" customHeight="1" x14ac:dyDescent="0.35"/>
    <row r="1273" ht="15" hidden="1" customHeight="1" x14ac:dyDescent="0.35"/>
    <row r="1274" ht="15" hidden="1" customHeight="1" x14ac:dyDescent="0.35"/>
    <row r="1275" ht="15" hidden="1" customHeight="1" x14ac:dyDescent="0.35"/>
    <row r="1276" ht="15" hidden="1" customHeight="1" x14ac:dyDescent="0.35"/>
    <row r="1277" ht="15" hidden="1" customHeight="1" x14ac:dyDescent="0.35"/>
    <row r="1278" ht="15" hidden="1" customHeight="1" x14ac:dyDescent="0.35"/>
    <row r="1279" ht="15" hidden="1" customHeight="1" x14ac:dyDescent="0.35"/>
    <row r="1280" ht="15" hidden="1" customHeight="1" x14ac:dyDescent="0.35"/>
    <row r="1281" ht="15" hidden="1" customHeight="1" x14ac:dyDescent="0.35"/>
    <row r="1282" ht="15" hidden="1" customHeight="1" x14ac:dyDescent="0.35"/>
    <row r="1283" ht="15" hidden="1" customHeight="1" x14ac:dyDescent="0.35"/>
    <row r="1284" ht="15" hidden="1" customHeight="1" x14ac:dyDescent="0.35"/>
    <row r="1285" ht="15" hidden="1" customHeight="1" x14ac:dyDescent="0.35"/>
    <row r="1286" ht="15" hidden="1" customHeight="1" x14ac:dyDescent="0.35"/>
    <row r="1287" ht="15" hidden="1" customHeight="1" x14ac:dyDescent="0.35"/>
    <row r="1288" ht="15" hidden="1" customHeight="1" x14ac:dyDescent="0.35"/>
    <row r="1289" ht="15" hidden="1" customHeight="1" x14ac:dyDescent="0.35"/>
    <row r="1290" ht="15" hidden="1" customHeight="1" x14ac:dyDescent="0.35"/>
    <row r="1291" ht="15" hidden="1" customHeight="1" x14ac:dyDescent="0.35"/>
    <row r="1292" ht="15" hidden="1" customHeight="1" x14ac:dyDescent="0.35"/>
    <row r="1293" ht="15" hidden="1" customHeight="1" x14ac:dyDescent="0.35"/>
    <row r="1294" ht="15" hidden="1" customHeight="1" x14ac:dyDescent="0.35"/>
    <row r="1295" ht="15" hidden="1" customHeight="1" x14ac:dyDescent="0.35"/>
    <row r="1296" ht="15" hidden="1" customHeight="1" x14ac:dyDescent="0.35"/>
    <row r="1297" ht="15" hidden="1" customHeight="1" x14ac:dyDescent="0.35"/>
    <row r="1298" ht="15" hidden="1" customHeight="1" x14ac:dyDescent="0.35"/>
    <row r="1299" ht="15" hidden="1" customHeight="1" x14ac:dyDescent="0.35"/>
    <row r="1300" ht="15" hidden="1" customHeight="1" x14ac:dyDescent="0.35"/>
    <row r="1301" ht="15" hidden="1" customHeight="1" x14ac:dyDescent="0.35"/>
    <row r="1302" ht="15" hidden="1" customHeight="1" x14ac:dyDescent="0.35"/>
    <row r="1303" ht="15" hidden="1" customHeight="1" x14ac:dyDescent="0.35"/>
    <row r="1304" ht="15" hidden="1" customHeight="1" x14ac:dyDescent="0.35"/>
    <row r="1305" ht="15" hidden="1" customHeight="1" x14ac:dyDescent="0.35"/>
    <row r="1306" ht="15" hidden="1" customHeight="1" x14ac:dyDescent="0.35"/>
    <row r="1307" ht="15" hidden="1" customHeight="1" x14ac:dyDescent="0.35"/>
    <row r="1308" ht="15" hidden="1" customHeight="1" x14ac:dyDescent="0.35"/>
    <row r="1309" ht="15" hidden="1" customHeight="1" x14ac:dyDescent="0.35"/>
    <row r="1310" ht="15" hidden="1" customHeight="1" x14ac:dyDescent="0.35"/>
    <row r="1311" ht="15" hidden="1" customHeight="1" x14ac:dyDescent="0.35"/>
    <row r="1312" ht="15" hidden="1" customHeight="1" x14ac:dyDescent="0.35"/>
    <row r="1313" ht="15" hidden="1" customHeight="1" x14ac:dyDescent="0.35"/>
    <row r="1314" ht="15" hidden="1" customHeight="1" x14ac:dyDescent="0.35"/>
    <row r="1315" ht="15" hidden="1" customHeight="1" x14ac:dyDescent="0.35"/>
    <row r="1316" ht="15" hidden="1" customHeight="1" x14ac:dyDescent="0.35"/>
    <row r="1317" ht="15" hidden="1" customHeight="1" x14ac:dyDescent="0.35"/>
    <row r="1318" ht="15" hidden="1" customHeight="1" x14ac:dyDescent="0.35"/>
    <row r="1319" ht="15" hidden="1" customHeight="1" x14ac:dyDescent="0.35"/>
    <row r="1320" ht="15" hidden="1" customHeight="1" x14ac:dyDescent="0.35"/>
    <row r="1321" ht="15" hidden="1" customHeight="1" x14ac:dyDescent="0.35"/>
    <row r="1322" ht="15" hidden="1" customHeight="1" x14ac:dyDescent="0.35"/>
    <row r="1323" ht="15" hidden="1" customHeight="1" x14ac:dyDescent="0.35"/>
    <row r="1324" ht="15" hidden="1" customHeight="1" x14ac:dyDescent="0.35"/>
    <row r="1325" ht="15" hidden="1" customHeight="1" x14ac:dyDescent="0.35"/>
    <row r="1326" ht="15" hidden="1" customHeight="1" x14ac:dyDescent="0.35"/>
    <row r="1327" ht="15" hidden="1" customHeight="1" x14ac:dyDescent="0.35"/>
    <row r="1328" ht="15" hidden="1" customHeight="1" x14ac:dyDescent="0.35"/>
    <row r="1329" ht="15" hidden="1" customHeight="1" x14ac:dyDescent="0.35"/>
    <row r="1330" ht="15" hidden="1" customHeight="1" x14ac:dyDescent="0.35"/>
    <row r="1331" ht="15" hidden="1" customHeight="1" x14ac:dyDescent="0.35"/>
    <row r="1332" ht="15" hidden="1" customHeight="1" x14ac:dyDescent="0.35"/>
    <row r="1333" ht="15" hidden="1" customHeight="1" x14ac:dyDescent="0.35"/>
    <row r="1334" ht="15" hidden="1" customHeight="1" x14ac:dyDescent="0.35"/>
    <row r="1335" ht="15" hidden="1" customHeight="1" x14ac:dyDescent="0.35"/>
    <row r="1336" ht="15" hidden="1" customHeight="1" x14ac:dyDescent="0.35"/>
    <row r="1337" ht="15" hidden="1" customHeight="1" x14ac:dyDescent="0.35"/>
    <row r="1338" ht="15" hidden="1" customHeight="1" x14ac:dyDescent="0.35"/>
    <row r="1339" ht="15" hidden="1" customHeight="1" x14ac:dyDescent="0.35"/>
    <row r="1340" ht="15" hidden="1" customHeight="1" x14ac:dyDescent="0.35"/>
    <row r="1341" ht="15" hidden="1" customHeight="1" x14ac:dyDescent="0.35"/>
    <row r="1342" ht="15" hidden="1" customHeight="1" x14ac:dyDescent="0.35"/>
    <row r="1343" ht="15" hidden="1" customHeight="1" x14ac:dyDescent="0.35"/>
    <row r="1344" ht="15" hidden="1" customHeight="1" x14ac:dyDescent="0.35"/>
    <row r="1345" ht="15" hidden="1" customHeight="1" x14ac:dyDescent="0.35"/>
    <row r="1346" ht="15" hidden="1" customHeight="1" x14ac:dyDescent="0.35"/>
    <row r="1347" ht="15" hidden="1" customHeight="1" x14ac:dyDescent="0.35"/>
    <row r="1348" ht="15" hidden="1" customHeight="1" x14ac:dyDescent="0.35"/>
    <row r="1349" ht="15" hidden="1" customHeight="1" x14ac:dyDescent="0.35"/>
    <row r="1350" ht="15" hidden="1" customHeight="1" x14ac:dyDescent="0.35"/>
    <row r="1351" ht="15" hidden="1" customHeight="1" x14ac:dyDescent="0.35"/>
    <row r="1352" ht="15" hidden="1" customHeight="1" x14ac:dyDescent="0.35"/>
    <row r="1353" ht="15" hidden="1" customHeight="1" x14ac:dyDescent="0.35"/>
    <row r="1354" ht="15" hidden="1" customHeight="1" x14ac:dyDescent="0.35"/>
    <row r="1355" ht="15" hidden="1" customHeight="1" x14ac:dyDescent="0.35"/>
    <row r="1356" ht="15" hidden="1" customHeight="1" x14ac:dyDescent="0.35"/>
    <row r="1357" ht="15" hidden="1" customHeight="1" x14ac:dyDescent="0.35"/>
    <row r="1358" ht="15" hidden="1" customHeight="1" x14ac:dyDescent="0.35"/>
    <row r="1359" ht="15" hidden="1" customHeight="1" x14ac:dyDescent="0.35"/>
    <row r="1360" ht="15" hidden="1" customHeight="1" x14ac:dyDescent="0.35"/>
    <row r="1361" ht="15" hidden="1" customHeight="1" x14ac:dyDescent="0.35"/>
    <row r="1362" ht="15" hidden="1" customHeight="1" x14ac:dyDescent="0.35"/>
    <row r="1363" ht="15" hidden="1" customHeight="1" x14ac:dyDescent="0.35"/>
    <row r="1364" ht="15" hidden="1" customHeight="1" x14ac:dyDescent="0.35"/>
    <row r="1365" ht="15" hidden="1" customHeight="1" x14ac:dyDescent="0.35"/>
    <row r="1366" ht="15" hidden="1" customHeight="1" x14ac:dyDescent="0.35"/>
    <row r="1367" ht="15" hidden="1" customHeight="1" x14ac:dyDescent="0.35"/>
    <row r="1368" ht="15" hidden="1" customHeight="1" x14ac:dyDescent="0.35"/>
    <row r="1369" ht="15" hidden="1" customHeight="1" x14ac:dyDescent="0.35"/>
    <row r="1370" ht="15" hidden="1" customHeight="1" x14ac:dyDescent="0.35"/>
    <row r="1371" ht="15" hidden="1" customHeight="1" x14ac:dyDescent="0.35"/>
    <row r="1372" ht="15" hidden="1" customHeight="1" x14ac:dyDescent="0.35"/>
    <row r="1373" ht="15" hidden="1" customHeight="1" x14ac:dyDescent="0.35"/>
    <row r="1374" ht="15" hidden="1" customHeight="1" x14ac:dyDescent="0.35"/>
    <row r="1375" ht="15" hidden="1" customHeight="1" x14ac:dyDescent="0.35"/>
    <row r="1376" ht="15" hidden="1" customHeight="1" x14ac:dyDescent="0.35"/>
    <row r="1377" ht="15" hidden="1" customHeight="1" x14ac:dyDescent="0.35"/>
    <row r="1378" ht="15" hidden="1" customHeight="1" x14ac:dyDescent="0.35"/>
    <row r="1379" ht="15" hidden="1" customHeight="1" x14ac:dyDescent="0.35"/>
    <row r="1380" ht="15" hidden="1" customHeight="1" x14ac:dyDescent="0.35"/>
    <row r="1381" ht="15" hidden="1" customHeight="1" x14ac:dyDescent="0.35"/>
    <row r="1382" ht="15" hidden="1" customHeight="1" x14ac:dyDescent="0.35"/>
    <row r="1383" ht="15" hidden="1" customHeight="1" x14ac:dyDescent="0.35"/>
    <row r="1384" ht="15" hidden="1" customHeight="1" x14ac:dyDescent="0.35"/>
    <row r="1385" ht="15" hidden="1" customHeight="1" x14ac:dyDescent="0.35"/>
    <row r="1386" ht="15" hidden="1" customHeight="1" x14ac:dyDescent="0.35"/>
    <row r="1387" ht="15" hidden="1" customHeight="1" x14ac:dyDescent="0.35"/>
    <row r="1388" ht="15" hidden="1" customHeight="1" x14ac:dyDescent="0.35"/>
    <row r="1389" ht="15" hidden="1" customHeight="1" x14ac:dyDescent="0.35"/>
    <row r="1390" ht="15" hidden="1" customHeight="1" x14ac:dyDescent="0.35"/>
    <row r="1391" ht="15" hidden="1" customHeight="1" x14ac:dyDescent="0.35"/>
    <row r="1392" ht="15" hidden="1" customHeight="1" x14ac:dyDescent="0.35"/>
    <row r="1393" ht="15" hidden="1" customHeight="1" x14ac:dyDescent="0.35"/>
    <row r="1394" ht="15" hidden="1" customHeight="1" x14ac:dyDescent="0.35"/>
    <row r="1395" ht="15" hidden="1" customHeight="1" x14ac:dyDescent="0.35"/>
    <row r="1396" ht="15" hidden="1" customHeight="1" x14ac:dyDescent="0.35"/>
    <row r="1397" ht="15" hidden="1" customHeight="1" x14ac:dyDescent="0.35"/>
    <row r="1398" ht="15" hidden="1" customHeight="1" x14ac:dyDescent="0.35"/>
    <row r="1399" ht="15" hidden="1" customHeight="1" x14ac:dyDescent="0.35"/>
    <row r="1400" ht="15" hidden="1" customHeight="1" x14ac:dyDescent="0.35"/>
    <row r="1401" ht="15" hidden="1" customHeight="1" x14ac:dyDescent="0.35"/>
    <row r="1402" ht="15" hidden="1" customHeight="1" x14ac:dyDescent="0.35"/>
    <row r="1403" ht="15" hidden="1" customHeight="1" x14ac:dyDescent="0.35"/>
    <row r="1404" ht="15" hidden="1" customHeight="1" x14ac:dyDescent="0.35"/>
    <row r="1405" ht="15" hidden="1" customHeight="1" x14ac:dyDescent="0.35"/>
    <row r="1406" ht="15" hidden="1" customHeight="1" x14ac:dyDescent="0.35"/>
    <row r="1407" ht="15" hidden="1" customHeight="1" x14ac:dyDescent="0.35"/>
    <row r="1408" ht="15" hidden="1" customHeight="1" x14ac:dyDescent="0.35"/>
    <row r="1409" ht="15" hidden="1" customHeight="1" x14ac:dyDescent="0.35"/>
    <row r="1410" ht="15" hidden="1" customHeight="1" x14ac:dyDescent="0.35"/>
    <row r="1411" ht="15" hidden="1" customHeight="1" x14ac:dyDescent="0.35"/>
    <row r="1412" ht="15" hidden="1" customHeight="1" x14ac:dyDescent="0.35"/>
    <row r="1413" ht="15" hidden="1" customHeight="1" x14ac:dyDescent="0.35"/>
    <row r="1414" ht="15" hidden="1" customHeight="1" x14ac:dyDescent="0.35"/>
    <row r="1415" ht="15" hidden="1" customHeight="1" x14ac:dyDescent="0.35"/>
    <row r="1416" ht="15" hidden="1" customHeight="1" x14ac:dyDescent="0.35"/>
    <row r="1417" ht="15" hidden="1" customHeight="1" x14ac:dyDescent="0.35"/>
    <row r="1418" ht="15" hidden="1" customHeight="1" x14ac:dyDescent="0.35"/>
    <row r="1419" ht="15" hidden="1" customHeight="1" x14ac:dyDescent="0.35"/>
    <row r="1420" ht="15" hidden="1" customHeight="1" x14ac:dyDescent="0.35"/>
    <row r="1421" ht="15" hidden="1" customHeight="1" x14ac:dyDescent="0.35"/>
    <row r="1422" ht="15" hidden="1" customHeight="1" x14ac:dyDescent="0.35"/>
    <row r="1423" ht="15" hidden="1" customHeight="1" x14ac:dyDescent="0.35"/>
    <row r="1424" ht="15" hidden="1" customHeight="1" x14ac:dyDescent="0.35"/>
    <row r="1425" ht="15" hidden="1" customHeight="1" x14ac:dyDescent="0.35"/>
    <row r="1426" ht="15" hidden="1" customHeight="1" x14ac:dyDescent="0.35"/>
    <row r="1427" ht="15" hidden="1" customHeight="1" x14ac:dyDescent="0.35"/>
    <row r="1428" ht="15" hidden="1" customHeight="1" x14ac:dyDescent="0.35"/>
    <row r="1429" ht="15" hidden="1" customHeight="1" x14ac:dyDescent="0.35"/>
    <row r="1430" ht="15" hidden="1" customHeight="1" x14ac:dyDescent="0.35"/>
    <row r="1431" ht="15" hidden="1" customHeight="1" x14ac:dyDescent="0.35"/>
    <row r="1432" ht="15" hidden="1" customHeight="1" x14ac:dyDescent="0.35"/>
    <row r="1433" ht="15" hidden="1" customHeight="1" x14ac:dyDescent="0.35"/>
    <row r="1434" ht="15" hidden="1" customHeight="1" x14ac:dyDescent="0.35"/>
    <row r="1435" ht="15" hidden="1" customHeight="1" x14ac:dyDescent="0.35"/>
    <row r="1436" ht="15" hidden="1" customHeight="1" x14ac:dyDescent="0.35"/>
  </sheetData>
  <sheetProtection algorithmName="SHA-512" hashValue="eTIuYAqUfH5YGirjhjbKtsa++4qte6IEmt7/e2ZU5nQ1A8WsyqiY31zOo86aMXO27S/4Z7HwLIotv2rB8Gkizg==" saltValue="Le1AXYaK9la10nLKEa9JXQ==" spinCount="100000" sheet="1" formatColumns="0" formatRows="0"/>
  <mergeCells count="6">
    <mergeCell ref="S8:U8"/>
    <mergeCell ref="Y8:AA8"/>
    <mergeCell ref="G8:I8"/>
    <mergeCell ref="B16:D16"/>
    <mergeCell ref="C1029:W1029"/>
    <mergeCell ref="M8:O8"/>
  </mergeCells>
  <conditionalFormatting sqref="G23:I1023 G11:I16 S11:U16 S23:U1023 L1023">
    <cfRule type="cellIs" dxfId="14" priority="30" operator="lessThan">
      <formula>0</formula>
    </cfRule>
  </conditionalFormatting>
  <conditionalFormatting sqref="J1023">
    <cfRule type="cellIs" dxfId="13" priority="29" operator="lessThan">
      <formula>0</formula>
    </cfRule>
  </conditionalFormatting>
  <conditionalFormatting sqref="V1023">
    <cfRule type="cellIs" dxfId="12" priority="28" operator="lessThan">
      <formula>0</formula>
    </cfRule>
  </conditionalFormatting>
  <conditionalFormatting sqref="K1023">
    <cfRule type="cellIs" dxfId="11" priority="13" operator="lessThan">
      <formula>0</formula>
    </cfRule>
  </conditionalFormatting>
  <conditionalFormatting sqref="M11:O16">
    <cfRule type="cellIs" dxfId="10" priority="4" operator="lessThan">
      <formula>0</formula>
    </cfRule>
  </conditionalFormatting>
  <conditionalFormatting sqref="Y11:AA16 Y23:AA1023">
    <cfRule type="cellIs" dxfId="9" priority="7" operator="lessThan">
      <formula>0</formula>
    </cfRule>
  </conditionalFormatting>
  <conditionalFormatting sqref="W1023">
    <cfRule type="cellIs" dxfId="8" priority="12" operator="lessThan">
      <formula>0</formula>
    </cfRule>
  </conditionalFormatting>
  <conditionalFormatting sqref="M23:O1022">
    <cfRule type="cellIs" dxfId="7" priority="10" operator="lessThan">
      <formula>0</formula>
    </cfRule>
  </conditionalFormatting>
  <conditionalFormatting sqref="AB1023">
    <cfRule type="cellIs" dxfId="6" priority="6" operator="lessThan">
      <formula>0</formula>
    </cfRule>
  </conditionalFormatting>
  <conditionalFormatting sqref="AC1023">
    <cfRule type="cellIs" dxfId="5" priority="5" operator="lessThan">
      <formula>0</formula>
    </cfRule>
  </conditionalFormatting>
  <conditionalFormatting sqref="M1023:O1023">
    <cfRule type="cellIs" dxfId="4" priority="3" operator="lessThan">
      <formula>0</formula>
    </cfRule>
  </conditionalFormatting>
  <conditionalFormatting sqref="P1023">
    <cfRule type="cellIs" dxfId="3" priority="2" operator="lessThan">
      <formula>0</formula>
    </cfRule>
  </conditionalFormatting>
  <conditionalFormatting sqref="Q1023">
    <cfRule type="cellIs" dxfId="2" priority="1" operator="lessThan">
      <formula>0</formula>
    </cfRule>
  </conditionalFormatting>
  <hyperlinks>
    <hyperlink ref="C1" location="'Instructions and contents'!A1" tooltip="Instructions and contents" display="Instructions and contents" xr:uid="{00000000-0004-0000-0300-000000000000}"/>
    <hyperlink ref="C2" location="'Sch B. Bi-Weekly Output'!A1" tooltip="Schedule B: Bi-Weekly Output" display="&lt;Previous tab" xr:uid="{00000000-0004-0000-0300-000001000000}"/>
    <hyperlink ref="D2" location="'Sch D. Workings'!A1" tooltip="Schedule D: Workings" display="Next tab&gt;" xr:uid="{00000000-0004-0000-0300-000002000000}"/>
  </hyperlinks>
  <pageMargins left="0.7" right="0.7" top="0.75" bottom="0.75" header="0.3" footer="0.3"/>
  <pageSetup scale="5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autoPageBreaks="0"/>
  </sheetPr>
  <dimension ref="A1:CX2066"/>
  <sheetViews>
    <sheetView showGridLines="0" zoomScale="85" zoomScaleNormal="85" workbookViewId="0">
      <selection activeCell="B5" sqref="B5"/>
    </sheetView>
  </sheetViews>
  <sheetFormatPr defaultColWidth="0" defaultRowHeight="14.5" zeroHeight="1" x14ac:dyDescent="0.35"/>
  <cols>
    <col min="1" max="1" width="4.1796875" style="2" bestFit="1" customWidth="1"/>
    <col min="2" max="2" width="8.81640625" style="2" customWidth="1"/>
    <col min="3" max="3" width="16.1796875" style="30" customWidth="1"/>
    <col min="4" max="4" width="15.54296875" style="2" customWidth="1"/>
    <col min="5" max="5" width="11.54296875" style="2" customWidth="1"/>
    <col min="6" max="6" width="13.453125" style="2" customWidth="1"/>
    <col min="7" max="7" width="16.453125" style="2" customWidth="1"/>
    <col min="8" max="8" width="12.81640625" style="2" customWidth="1"/>
    <col min="9" max="9" width="13.1796875" style="2" customWidth="1"/>
    <col min="10" max="10" width="12" style="2" customWidth="1"/>
    <col min="11" max="13" width="16.453125" style="2" customWidth="1"/>
    <col min="14" max="14" width="20.453125" style="2" customWidth="1"/>
    <col min="15" max="15" width="16.453125" style="2" customWidth="1"/>
    <col min="16" max="16" width="30.453125" style="2" customWidth="1"/>
    <col min="17" max="17" width="16.81640625" style="2" customWidth="1"/>
    <col min="18" max="18" width="14.81640625" style="2" customWidth="1" collapsed="1"/>
    <col min="19" max="19" width="16" style="2" customWidth="1"/>
    <col min="20" max="20" width="13.81640625" style="2" customWidth="1"/>
    <col min="21" max="22" width="16.54296875" style="2" bestFit="1" customWidth="1"/>
    <col min="23" max="23" width="16.54296875" style="2" customWidth="1"/>
    <col min="24" max="24" width="18.1796875" style="2" customWidth="1"/>
    <col min="25" max="25" width="24.54296875" style="2" customWidth="1"/>
    <col min="26" max="26" width="16.54296875" style="2" customWidth="1"/>
    <col min="27" max="28" width="17.1796875" style="2" customWidth="1"/>
    <col min="29" max="29" width="15" style="2" customWidth="1"/>
    <col min="30" max="30" width="17.1796875" style="2" customWidth="1"/>
    <col min="31" max="32" width="16.54296875" style="2" customWidth="1"/>
    <col min="33" max="33" width="14.54296875" style="2" bestFit="1" customWidth="1"/>
    <col min="34" max="34" width="21.1796875" style="2" customWidth="1"/>
    <col min="35" max="35" width="16.81640625" style="2" bestFit="1" customWidth="1"/>
    <col min="36" max="36" width="16" style="2" customWidth="1"/>
    <col min="37" max="38" width="14.81640625" style="2" customWidth="1"/>
    <col min="39" max="39" width="17.81640625" style="2" customWidth="1"/>
    <col min="40" max="40" width="15.453125" style="2" customWidth="1"/>
    <col min="41" max="42" width="16.1796875" style="2" customWidth="1"/>
    <col min="43" max="43" width="15.81640625" style="2" customWidth="1"/>
    <col min="44" max="44" width="19" style="2" customWidth="1"/>
    <col min="45" max="45" width="16.1796875" style="2" customWidth="1"/>
    <col min="46" max="46" width="12.1796875" style="2" customWidth="1"/>
    <col min="47" max="47" width="11.54296875" style="2" hidden="1" customWidth="1"/>
    <col min="48" max="49" width="9.1796875" style="2" hidden="1" customWidth="1"/>
    <col min="50" max="50" width="12.453125" style="2" hidden="1" customWidth="1"/>
    <col min="51" max="52" width="9.1796875" style="2" hidden="1" customWidth="1"/>
    <col min="53" max="53" width="11" style="2" hidden="1" customWidth="1"/>
    <col min="54" max="54" width="9.1796875" style="2" hidden="1" customWidth="1"/>
    <col min="55" max="55" width="11.54296875" style="2" hidden="1" customWidth="1"/>
    <col min="56" max="57" width="10.81640625" style="2" hidden="1" customWidth="1"/>
    <col min="58" max="58" width="9.1796875" style="2" hidden="1" customWidth="1"/>
    <col min="59" max="59" width="11" style="2" hidden="1" customWidth="1"/>
    <col min="60" max="62" width="9.1796875" style="2" hidden="1" customWidth="1"/>
    <col min="63" max="86" width="9.1796875" hidden="1" customWidth="1"/>
    <col min="87" max="16384" width="9.1796875" style="2" hidden="1"/>
  </cols>
  <sheetData>
    <row r="1" spans="1:87" s="56" customFormat="1" ht="12.5" x14ac:dyDescent="0.25">
      <c r="B1" s="58" t="s">
        <v>27</v>
      </c>
      <c r="C1" s="172"/>
    </row>
    <row r="2" spans="1:87" s="56" customFormat="1" ht="12.5" x14ac:dyDescent="0.25">
      <c r="B2" s="58" t="s">
        <v>29</v>
      </c>
      <c r="C2" s="172"/>
    </row>
    <row r="3" spans="1:87" s="56" customFormat="1" ht="12.5" x14ac:dyDescent="0.25">
      <c r="I3" s="2"/>
    </row>
    <row r="4" spans="1:87" s="56" customFormat="1" ht="18" x14ac:dyDescent="0.25">
      <c r="B4" s="56" t="str">
        <f>'Sch A. Input'!B4</f>
        <v>TAX ID #:</v>
      </c>
      <c r="C4" s="314">
        <f>'Sch A. Input'!C4</f>
        <v>0</v>
      </c>
      <c r="D4" s="55"/>
      <c r="K4" s="151"/>
      <c r="L4" s="151"/>
      <c r="AB4" s="3"/>
    </row>
    <row r="5" spans="1:87" s="56" customFormat="1" ht="25" x14ac:dyDescent="0.25">
      <c r="D5" s="136" t="str">
        <f>'Instructions and contents'!B5</f>
        <v>PAYROLL TAX CALCULATOR FY2022-23</v>
      </c>
      <c r="AB5" s="3"/>
    </row>
    <row r="6" spans="1:87" ht="20" x14ac:dyDescent="0.4">
      <c r="B6" s="137" t="s">
        <v>72</v>
      </c>
      <c r="C6" s="138"/>
      <c r="D6" s="139"/>
      <c r="E6" s="138"/>
      <c r="F6" s="138"/>
      <c r="G6" s="138"/>
      <c r="H6" s="138"/>
      <c r="I6" s="138"/>
      <c r="J6" s="138"/>
      <c r="K6" s="138"/>
      <c r="L6" s="138"/>
      <c r="M6" s="138"/>
      <c r="N6" s="138"/>
      <c r="O6" s="138"/>
      <c r="Y6" s="161"/>
    </row>
    <row r="7" spans="1:87" ht="5.25" customHeight="1" thickBot="1" x14ac:dyDescent="0.4">
      <c r="AD7" s="21"/>
      <c r="AE7" s="21"/>
      <c r="AF7" s="21"/>
    </row>
    <row r="8" spans="1:87" ht="39.5" x14ac:dyDescent="0.35">
      <c r="B8" s="7" t="s">
        <v>1</v>
      </c>
      <c r="C8" s="31" t="s">
        <v>8</v>
      </c>
      <c r="D8" s="8" t="s">
        <v>9</v>
      </c>
      <c r="E8" s="8" t="s">
        <v>10</v>
      </c>
      <c r="F8" s="8" t="s">
        <v>45</v>
      </c>
      <c r="G8" s="8" t="s">
        <v>15</v>
      </c>
      <c r="H8" s="48" t="s">
        <v>57</v>
      </c>
      <c r="K8" s="153" t="str">
        <f>'Sch A. Input'!C9</f>
        <v xml:space="preserve">First Pay-Period Start Date </v>
      </c>
      <c r="L8" s="254" t="str">
        <f>'Sch A. Input'!C11</f>
        <v>Last Pay-Period End Date</v>
      </c>
      <c r="M8" s="256" t="s">
        <v>90</v>
      </c>
      <c r="P8" s="28"/>
      <c r="AD8" s="3"/>
      <c r="AE8" s="3"/>
      <c r="AF8" s="3"/>
    </row>
    <row r="9" spans="1:87" ht="15" thickBot="1" x14ac:dyDescent="0.4">
      <c r="B9" s="9" t="s">
        <v>11</v>
      </c>
      <c r="C9" s="32">
        <v>1</v>
      </c>
      <c r="D9" s="10">
        <v>48000</v>
      </c>
      <c r="E9" s="11">
        <f>+D9-C9+1</f>
        <v>48000</v>
      </c>
      <c r="F9" s="12">
        <v>1.4999999999999999E-2</v>
      </c>
      <c r="G9" s="11">
        <f>SUM(E9*F9)</f>
        <v>720</v>
      </c>
      <c r="H9" s="49">
        <f>F9</f>
        <v>1.4999999999999999E-2</v>
      </c>
      <c r="K9" s="154">
        <f>'Sch A. Input'!D9</f>
        <v>44639</v>
      </c>
      <c r="L9" s="255">
        <f t="array" ref="L9">MAX(IF(MONTH('Sch A. Input'!$CL$15:$CL$41)=3,'Sch A. Input'!$CL$15:$CL$41))</f>
        <v>45016</v>
      </c>
      <c r="M9" s="257">
        <f t="array" ref="M9">INDEX('Sch A. Input'!$CL$15:$CM$41,MATCH($L$9,'Sch A. Input'!$CL$15:$CL$41,FALSE),2)</f>
        <v>27</v>
      </c>
      <c r="V9" s="20"/>
      <c r="W9" s="20"/>
      <c r="X9" s="20"/>
      <c r="Y9" s="20"/>
      <c r="Z9" s="20"/>
      <c r="AA9" s="20"/>
      <c r="AD9" s="20"/>
      <c r="AE9" s="20"/>
      <c r="AF9" s="20"/>
    </row>
    <row r="10" spans="1:87" ht="15" thickBot="1" x14ac:dyDescent="0.4">
      <c r="B10" s="13" t="s">
        <v>12</v>
      </c>
      <c r="C10" s="32">
        <v>48001</v>
      </c>
      <c r="D10" s="10">
        <v>96000</v>
      </c>
      <c r="E10" s="11">
        <f>+D10-C10+1</f>
        <v>48000</v>
      </c>
      <c r="F10" s="12">
        <v>0.09</v>
      </c>
      <c r="G10" s="11">
        <f>SUM(E10*F10)+G9</f>
        <v>5040</v>
      </c>
      <c r="H10" s="49">
        <f>+F10-H9</f>
        <v>7.4999999999999997E-2</v>
      </c>
      <c r="K10" s="155"/>
      <c r="L10" s="155"/>
      <c r="Q10" s="90"/>
      <c r="R10" s="90"/>
      <c r="S10" s="20"/>
      <c r="U10" s="22"/>
      <c r="V10" s="160"/>
      <c r="W10" s="160"/>
      <c r="X10" s="160"/>
      <c r="Y10" s="160"/>
      <c r="Z10" s="160"/>
      <c r="AA10" s="20"/>
      <c r="AB10" s="20"/>
      <c r="AD10" s="3"/>
      <c r="AE10" s="3"/>
      <c r="AF10" s="3"/>
      <c r="AG10" s="3"/>
      <c r="AH10" s="3"/>
      <c r="AI10" s="3"/>
    </row>
    <row r="11" spans="1:87" ht="26.5" thickBot="1" x14ac:dyDescent="0.4">
      <c r="B11" s="13" t="s">
        <v>13</v>
      </c>
      <c r="C11" s="32">
        <v>96001</v>
      </c>
      <c r="D11" s="10">
        <v>235000</v>
      </c>
      <c r="E11" s="11">
        <f>+D11-C11+1</f>
        <v>139000</v>
      </c>
      <c r="F11" s="12">
        <v>0.09</v>
      </c>
      <c r="G11" s="11">
        <f>SUM(E11*F11)+G10</f>
        <v>17550</v>
      </c>
      <c r="H11" s="49">
        <f>+F11-F10</f>
        <v>0</v>
      </c>
      <c r="K11" s="152" t="str">
        <f>'Sch A. Input'!C10</f>
        <v>Current Bi-Week End Date</v>
      </c>
      <c r="L11" s="156">
        <f>+'Sch A. Input'!$D$10</f>
        <v>45016</v>
      </c>
      <c r="Q11" s="90"/>
      <c r="R11" s="90"/>
      <c r="V11" s="201"/>
      <c r="AA11" s="20"/>
      <c r="AB11" s="20"/>
      <c r="AC11" s="201"/>
    </row>
    <row r="12" spans="1:87" ht="15" thickBot="1" x14ac:dyDescent="0.4">
      <c r="B12" s="14" t="s">
        <v>14</v>
      </c>
      <c r="C12" s="33">
        <v>235001</v>
      </c>
      <c r="D12" s="15">
        <v>900000</v>
      </c>
      <c r="E12" s="16">
        <f>+D12-C12+1</f>
        <v>665000</v>
      </c>
      <c r="F12" s="17">
        <v>9.5000000000000001E-2</v>
      </c>
      <c r="G12" s="16">
        <f>SUM(E12*F12)+G11</f>
        <v>80725</v>
      </c>
      <c r="H12" s="50">
        <f>+F12-F11</f>
        <v>5.0000000000000044E-3</v>
      </c>
      <c r="I12" s="23"/>
      <c r="J12" s="23"/>
      <c r="K12" s="23"/>
      <c r="L12" s="23"/>
      <c r="M12" s="23"/>
      <c r="N12" s="23"/>
      <c r="P12" s="23"/>
      <c r="Q12" s="20"/>
      <c r="R12" s="90"/>
      <c r="V12" s="201"/>
      <c r="W12" s="201"/>
      <c r="X12" s="201"/>
      <c r="Y12" s="201"/>
      <c r="Z12" s="201"/>
      <c r="AA12" s="201"/>
      <c r="AB12" s="201"/>
      <c r="AC12" s="201"/>
      <c r="AD12" s="201"/>
      <c r="AE12" s="201"/>
      <c r="AF12" s="201"/>
    </row>
    <row r="13" spans="1:87" ht="7.5" customHeight="1" thickTop="1" x14ac:dyDescent="0.35">
      <c r="A13" s="1"/>
      <c r="B13" s="1"/>
      <c r="C13" s="34"/>
      <c r="D13" s="1"/>
      <c r="E13" s="1"/>
      <c r="F13" s="1"/>
      <c r="K13" s="1"/>
      <c r="L13" s="1"/>
      <c r="M13" s="1"/>
      <c r="N13" s="1"/>
      <c r="O13" s="1"/>
      <c r="P13" s="1"/>
      <c r="W13" s="157"/>
      <c r="Y13" s="159"/>
    </row>
    <row r="14" spans="1:87" s="177" customFormat="1" ht="14.25" customHeight="1" x14ac:dyDescent="0.35">
      <c r="A14" s="176"/>
      <c r="B14" s="54">
        <v>1</v>
      </c>
      <c r="C14" s="54">
        <f>B14+1</f>
        <v>2</v>
      </c>
      <c r="D14" s="54">
        <f>C14+1</f>
        <v>3</v>
      </c>
      <c r="E14" s="54">
        <f>D14+1</f>
        <v>4</v>
      </c>
      <c r="F14" s="54">
        <f>E14+1</f>
        <v>5</v>
      </c>
      <c r="G14" s="54">
        <f>F14+1</f>
        <v>6</v>
      </c>
      <c r="H14" s="54">
        <f t="shared" ref="H14:Z14" si="0">G14+1</f>
        <v>7</v>
      </c>
      <c r="I14" s="54">
        <f t="shared" si="0"/>
        <v>8</v>
      </c>
      <c r="J14" s="54">
        <f t="shared" si="0"/>
        <v>9</v>
      </c>
      <c r="K14" s="54">
        <f t="shared" si="0"/>
        <v>10</v>
      </c>
      <c r="L14" s="54">
        <f t="shared" si="0"/>
        <v>11</v>
      </c>
      <c r="M14" s="54">
        <f t="shared" si="0"/>
        <v>12</v>
      </c>
      <c r="N14" s="54">
        <f t="shared" si="0"/>
        <v>13</v>
      </c>
      <c r="O14" s="54">
        <f>N14+1</f>
        <v>14</v>
      </c>
      <c r="P14" s="54">
        <f t="shared" si="0"/>
        <v>15</v>
      </c>
      <c r="Q14" s="54">
        <f t="shared" si="0"/>
        <v>16</v>
      </c>
      <c r="R14" s="54">
        <f t="shared" si="0"/>
        <v>17</v>
      </c>
      <c r="S14" s="54">
        <f t="shared" si="0"/>
        <v>18</v>
      </c>
      <c r="T14" s="54">
        <f t="shared" si="0"/>
        <v>19</v>
      </c>
      <c r="U14" s="54">
        <f t="shared" si="0"/>
        <v>20</v>
      </c>
      <c r="V14" s="54">
        <f t="shared" si="0"/>
        <v>21</v>
      </c>
      <c r="W14" s="54">
        <f t="shared" si="0"/>
        <v>22</v>
      </c>
      <c r="X14" s="54">
        <f>W14+1</f>
        <v>23</v>
      </c>
      <c r="Y14" s="54">
        <f t="shared" si="0"/>
        <v>24</v>
      </c>
      <c r="Z14" s="54">
        <f t="shared" si="0"/>
        <v>25</v>
      </c>
      <c r="AA14" s="54">
        <f t="shared" ref="AA14" si="1">Z14+1</f>
        <v>26</v>
      </c>
      <c r="AB14" s="54">
        <f t="shared" ref="AB14" si="2">AA14+1</f>
        <v>27</v>
      </c>
      <c r="AC14" s="54">
        <f t="shared" ref="AC14" si="3">AB14+1</f>
        <v>28</v>
      </c>
      <c r="BG14" s="178"/>
      <c r="BH14" s="178"/>
      <c r="BI14" s="178"/>
      <c r="BJ14" s="178"/>
      <c r="BK14" s="178"/>
      <c r="BL14" s="178"/>
      <c r="BM14" s="178"/>
      <c r="BN14" s="178"/>
      <c r="BO14" s="178"/>
      <c r="BP14" s="178"/>
      <c r="BQ14" s="178"/>
      <c r="BR14" s="178"/>
      <c r="BS14" s="178"/>
      <c r="BT14" s="178"/>
      <c r="BU14" s="178"/>
      <c r="BV14" s="178"/>
      <c r="BW14" s="178"/>
      <c r="BX14" s="178"/>
      <c r="BY14" s="178"/>
      <c r="BZ14" s="178"/>
      <c r="CA14" s="178"/>
      <c r="CB14" s="178"/>
      <c r="CC14" s="178"/>
      <c r="CD14" s="178"/>
    </row>
    <row r="15" spans="1:87" ht="20.5" thickBot="1" x14ac:dyDescent="0.45">
      <c r="B15" s="46" t="s">
        <v>111</v>
      </c>
      <c r="G15" s="88" t="s">
        <v>31</v>
      </c>
      <c r="H15" s="88" t="s">
        <v>31</v>
      </c>
      <c r="I15" s="88" t="s">
        <v>31</v>
      </c>
      <c r="J15" s="88" t="s">
        <v>31</v>
      </c>
      <c r="K15" s="88" t="s">
        <v>31</v>
      </c>
      <c r="L15" s="88" t="s">
        <v>31</v>
      </c>
      <c r="M15" s="88" t="s">
        <v>31</v>
      </c>
      <c r="N15" s="88" t="s">
        <v>31</v>
      </c>
      <c r="O15" s="88" t="s">
        <v>101</v>
      </c>
      <c r="P15" s="88"/>
      <c r="Q15" s="88" t="s">
        <v>31</v>
      </c>
      <c r="R15" s="88" t="s">
        <v>59</v>
      </c>
      <c r="S15" s="88" t="s">
        <v>31</v>
      </c>
      <c r="T15" s="88" t="s">
        <v>31</v>
      </c>
      <c r="U15" s="88" t="s">
        <v>31</v>
      </c>
      <c r="V15" s="88" t="s">
        <v>31</v>
      </c>
      <c r="W15" s="88" t="s">
        <v>31</v>
      </c>
      <c r="X15" s="88" t="s">
        <v>101</v>
      </c>
      <c r="Y15" s="88"/>
      <c r="Z15" s="88" t="s">
        <v>31</v>
      </c>
      <c r="AA15" s="88" t="s">
        <v>59</v>
      </c>
      <c r="AB15" s="88" t="s">
        <v>31</v>
      </c>
      <c r="AC15" s="88" t="s">
        <v>59</v>
      </c>
      <c r="BI15"/>
      <c r="BJ15"/>
      <c r="CF15" s="2"/>
      <c r="CG15" s="2"/>
      <c r="CH15" s="2"/>
    </row>
    <row r="16" spans="1:87" ht="78.5" x14ac:dyDescent="0.35">
      <c r="B16" s="67" t="s">
        <v>2</v>
      </c>
      <c r="C16" s="68" t="s">
        <v>3</v>
      </c>
      <c r="D16" s="69" t="s">
        <v>83</v>
      </c>
      <c r="E16" s="69" t="s">
        <v>52</v>
      </c>
      <c r="F16" s="69" t="s">
        <v>53</v>
      </c>
      <c r="G16" s="69" t="s">
        <v>98</v>
      </c>
      <c r="H16" s="69" t="s">
        <v>99</v>
      </c>
      <c r="I16" s="63" t="s">
        <v>100</v>
      </c>
      <c r="J16" s="69" t="s">
        <v>133</v>
      </c>
      <c r="K16" s="69" t="s">
        <v>134</v>
      </c>
      <c r="L16" s="61" t="s">
        <v>135</v>
      </c>
      <c r="M16" s="69" t="s">
        <v>136</v>
      </c>
      <c r="N16" s="269" t="s">
        <v>137</v>
      </c>
      <c r="O16" s="69" t="s">
        <v>138</v>
      </c>
      <c r="P16" s="69" t="s">
        <v>139</v>
      </c>
      <c r="Q16" s="61" t="s">
        <v>140</v>
      </c>
      <c r="R16" s="63" t="s">
        <v>141</v>
      </c>
      <c r="S16" s="69" t="s">
        <v>142</v>
      </c>
      <c r="T16" s="69" t="s">
        <v>143</v>
      </c>
      <c r="U16" s="61" t="s">
        <v>144</v>
      </c>
      <c r="V16" s="69" t="s">
        <v>145</v>
      </c>
      <c r="W16" s="69" t="s">
        <v>146</v>
      </c>
      <c r="X16" s="69" t="s">
        <v>147</v>
      </c>
      <c r="Y16" s="69" t="s">
        <v>148</v>
      </c>
      <c r="Z16" s="83" t="s">
        <v>149</v>
      </c>
      <c r="AA16" s="63" t="s">
        <v>150</v>
      </c>
      <c r="AB16" s="69" t="s">
        <v>4</v>
      </c>
      <c r="AC16" s="95" t="s">
        <v>102</v>
      </c>
      <c r="BK16" s="2"/>
      <c r="BL16" s="2"/>
      <c r="CI16"/>
    </row>
    <row r="17" spans="2:87" x14ac:dyDescent="0.35">
      <c r="B17" s="70" t="str">
        <f>IF('Sch A. Input'!B15="","",'Sch A. Input'!B15)</f>
        <v/>
      </c>
      <c r="C17" s="288" t="str">
        <f>IF('Sch A. Input'!C15="","",'Sch A. Input'!C15)</f>
        <v/>
      </c>
      <c r="D17" s="71" t="str">
        <f>IF('Sch A. Input'!D15="","",'Sch A. Input'!D15)</f>
        <v/>
      </c>
      <c r="E17" s="72">
        <f>'Sch A. Input'!E15</f>
        <v>45016</v>
      </c>
      <c r="F17" s="72">
        <f>'Sch A. Input'!F15</f>
        <v>0</v>
      </c>
      <c r="G17" s="226">
        <f>SUMIFS('Sch A. Input'!H15:CJ15,'Sch A. Input'!$H$13:$CJ$13,$L$11,'Sch A. Input'!$H$14:$CJ$14,"Recurring")</f>
        <v>0</v>
      </c>
      <c r="H17" s="226">
        <f>SUMIFS('Sch A. Input'!H15:CJ15,'Sch A. Input'!$H$13:$CJ$13,$L$11,'Sch A. Input'!$H$14:$CJ$14,"One-time")</f>
        <v>0</v>
      </c>
      <c r="I17" s="227">
        <f t="shared" ref="I17" si="4">SUM(G17:H17)</f>
        <v>0</v>
      </c>
      <c r="J17" s="228">
        <f>SUMIFS('Sch A. Input'!H15:CJ15,'Sch A. Input'!$H$14:$CJ$14,"Recurring",'Sch A. Input'!$H$13:$CJ$13,"&lt;="&amp;$L$11)</f>
        <v>0</v>
      </c>
      <c r="K17" s="228">
        <f>SUMIFS('Sch A. Input'!H15:CJ15,'Sch A. Input'!$H$14:$CJ$14,"One-time",'Sch A. Input'!$H$13:$CJ$13,"&lt;="&amp;$L$11)</f>
        <v>0</v>
      </c>
      <c r="L17" s="229">
        <f t="shared" ref="L17" si="5">SUM(J17:K17)</f>
        <v>0</v>
      </c>
      <c r="M17" s="228">
        <f>+IFERROR(J17/$O17*$M$9,0)</f>
        <v>0</v>
      </c>
      <c r="N17" s="228">
        <f>M17+K17</f>
        <v>0</v>
      </c>
      <c r="O17" s="258">
        <f>IF(OR(D17="",D17&gt;$L$11),0,IF(AND(F17&lt;E17,F17&gt;0),((F17+1-D17)/14),(((E17+1-D17)/14))))</f>
        <v>0</v>
      </c>
      <c r="P17" s="268">
        <f t="shared" ref="P17:P80" si="6">IFERROR(IF((J17/$O17*$M$9+K17)&gt;$D$12,"YES","NO"),0)</f>
        <v>0</v>
      </c>
      <c r="Q17" s="230">
        <f t="shared" ref="Q17:Q80" si="7">IFERROR(IF(P17="YES",MIN(L17*($G$12/$D$12),$G$12),((SUMPRODUCT(--((MIN(N17,$D$12))&gt;$C$9:$C$12),((MIN(N17,$D$12))-$C$9:$C$12),$H$9:$H$12))-((1-O17/$M$9)*((SUMPRODUCT(--((MIN(M17,$D$12))&gt;$C$9:$C$12),((MIN(M17,$D$12))-$C$9:$C$12),$H$9:$H$12)))))),0)</f>
        <v>0</v>
      </c>
      <c r="R17" s="96">
        <f>IFERROR(Q17/L17,0)</f>
        <v>0</v>
      </c>
      <c r="S17" s="237">
        <f>IF(AND(LARGE('Sch A. Input'!$CL$15:$CL$41,COUNTIF('Sch A. Input'!$CL$15:$CL$41,"&gt;="&amp;F17))&lt;E17,F17&lt;&gt;0),"Leaver",J17-G17)</f>
        <v>0</v>
      </c>
      <c r="T17" s="237">
        <f>IF(AND(LARGE('Sch A. Input'!$CL$15:$CL$41,COUNTIF('Sch A. Input'!$CL$15:$CL$41,"&gt;="&amp;F17))&lt;E17,F17&lt;&gt;0),"Leaver",K17-H17)</f>
        <v>0</v>
      </c>
      <c r="U17" s="238">
        <f>IF(AND(LARGE('Sch A. Input'!$CL$15:$CL$41,COUNTIF('Sch A. Input'!$CL$15:$CL$41,"&gt;="&amp;F17))&lt;E17,F17&lt;&gt;0),"Leaver",L17-I17)</f>
        <v>0</v>
      </c>
      <c r="V17" s="238">
        <f>IF(AND(LARGE('Sch A. Input'!$CL$15:$CL$41,COUNTIF('Sch A. Input'!$CL$15:$CL$41,"&gt;="&amp;F17))&lt;E17,F17&lt;&gt;0),"Leaver",IFERROR(S17/X17*$M$9,0))</f>
        <v>0</v>
      </c>
      <c r="W17" s="238">
        <f>IF(AND(LARGE('Sch A. Input'!$CL$15:$CL$41,COUNTIF('Sch A. Input'!$CL$15:$CL$41,"&gt;="&amp;F17))&lt;E17,F17&lt;&gt;0),"Leaver",V17+T17)</f>
        <v>0</v>
      </c>
      <c r="X17" s="264">
        <f>IF(AND(LARGE('Sch A. Input'!$CL$15:$CL$41,COUNTIF('Sch A. Input'!$CL$15:$CL$41,"&gt;="&amp;F17))&lt;E17,F17&lt;&gt;0),"Leaver",IF(OR(D17="",D17&gt;$L$11,($L$11-14)&lt;$K$9),0,(E17+1-D17)/14-1))</f>
        <v>0</v>
      </c>
      <c r="Y17" s="265">
        <f>IF(AND(LARGE('Sch A. Input'!$CL$15:$CL$41,COUNTIF('Sch A. Input'!$CL$15:$CL$41,"&gt;="&amp;F17))&lt;E17,F17&lt;&gt;0),"Leaver",IFERROR(IF((S17/$X17*$M$9+T17)&gt;$D$12,"YES","NO"),0))</f>
        <v>0</v>
      </c>
      <c r="Z17" s="225">
        <f>IF(AND(LARGE('Sch A. Input'!$CL$15:$CL$41,COUNTIF('Sch A. Input'!$CL$15:$CL$41,"&gt;="&amp;F17))&lt;E17,F17&lt;&gt;0),"Leaver",IFERROR(IF($Y17="YES",MIN($U17*($G$12/$D$12),$G$12),(SUMPRODUCT(--((MIN(W17,$D$12))&gt;$C$9:$C$12),((MIN(W17,$D$12))-$C$9:$C$12),$H$9:$H$12))-((1-(X17/$M$9))*(SUMPRODUCT(--((MIN(V17,$D$12))&gt;$C$9:$C$12),((MIN(V17,$D$12))-$C$9:$C$12),$H$9:$H$12)))),0))</f>
        <v>0</v>
      </c>
      <c r="AA17" s="169">
        <f>IF(AND(LARGE('Sch A. Input'!$CL$15:$CL$41,COUNTIF('Sch A. Input'!$CL$15:$CL$41,"&gt;="&amp;F17))&lt;E17,F17&lt;&gt;0),"Leaver",IFERROR(Z17/U17,0))</f>
        <v>0</v>
      </c>
      <c r="AB17" s="170">
        <f>IF(AND(LARGE('Sch A. Input'!$CL$15:$CL$41,COUNTIF('Sch A. Input'!$CL$15:$CL$41,"&gt;="&amp;F17))&lt;E17,F17&lt;&gt;0),"Leaver",Q17-Z17)</f>
        <v>0</v>
      </c>
      <c r="AC17" s="94">
        <f>+IFERROR(AB17/I17,0)</f>
        <v>0</v>
      </c>
      <c r="BK17" s="2"/>
      <c r="BL17" s="2"/>
      <c r="CI17"/>
    </row>
    <row r="18" spans="2:87" x14ac:dyDescent="0.35">
      <c r="B18" s="73" t="str">
        <f>IF('Sch A. Input'!B16="","",'Sch A. Input'!B16)</f>
        <v/>
      </c>
      <c r="C18" s="74" t="str">
        <f>IF('Sch A. Input'!C16="","",'Sch A. Input'!C16)</f>
        <v/>
      </c>
      <c r="D18" s="72" t="str">
        <f>IF('Sch A. Input'!D16="","",'Sch A. Input'!D16)</f>
        <v/>
      </c>
      <c r="E18" s="72">
        <f>'Sch A. Input'!E16</f>
        <v>45016</v>
      </c>
      <c r="F18" s="72">
        <f>'Sch A. Input'!F16</f>
        <v>0</v>
      </c>
      <c r="G18" s="226">
        <f>SUMIFS('Sch A. Input'!H16:CJ16,'Sch A. Input'!$H$13:$CJ$13,$L$11,'Sch A. Input'!$H$14:$CJ$14,"Recurring")</f>
        <v>0</v>
      </c>
      <c r="H18" s="226">
        <f>SUMIFS('Sch A. Input'!H16:CJ16,'Sch A. Input'!$H$13:$CJ$13,$L$11,'Sch A. Input'!$H$14:$CJ$14,"One-time")</f>
        <v>0</v>
      </c>
      <c r="I18" s="227">
        <f t="shared" ref="I18" si="8">SUM(G18:H18)</f>
        <v>0</v>
      </c>
      <c r="J18" s="228">
        <f>SUMIFS('Sch A. Input'!H16:CJ16,'Sch A. Input'!$H$14:$CJ$14,"Recurring",'Sch A. Input'!$H$13:$CJ$13,"&lt;="&amp;$L$11)</f>
        <v>0</v>
      </c>
      <c r="K18" s="228">
        <f>SUMIFS('Sch A. Input'!H16:CJ16,'Sch A. Input'!$H$14:$CJ$14,"One-time",'Sch A. Input'!$H$13:$CJ$13,"&lt;="&amp;$L$11)</f>
        <v>0</v>
      </c>
      <c r="L18" s="229">
        <f t="shared" ref="L18" si="9">SUM(J18:K18)</f>
        <v>0</v>
      </c>
      <c r="M18" s="228">
        <f t="shared" ref="M18" si="10">+IFERROR(J18/$O18*$M$9,0)</f>
        <v>0</v>
      </c>
      <c r="N18" s="228">
        <f t="shared" ref="N18" si="11">M18+K18</f>
        <v>0</v>
      </c>
      <c r="O18" s="258">
        <f t="shared" ref="O18" si="12">IF(OR(D18="",D18&gt;$L$11),0,IF(AND(F18&lt;E18,F18&gt;0),((F18+1-D18)/14),(((E18+1-D18)/14))))</f>
        <v>0</v>
      </c>
      <c r="P18" s="268">
        <f t="shared" si="6"/>
        <v>0</v>
      </c>
      <c r="Q18" s="231">
        <f t="shared" si="7"/>
        <v>0</v>
      </c>
      <c r="R18" s="97">
        <f t="shared" ref="R18" si="13">IFERROR(Q18/L18,0)</f>
        <v>0</v>
      </c>
      <c r="S18" s="237">
        <f>IF(AND(LARGE('Sch A. Input'!$CL$15:$CL$41,COUNTIF('Sch A. Input'!$CL$15:$CL$41,"&gt;="&amp;F18))&lt;E18,F18&lt;&gt;0),"Leaver",J18-G18)</f>
        <v>0</v>
      </c>
      <c r="T18" s="237">
        <f>IF(AND(LARGE('Sch A. Input'!$CL$15:$CL$41,COUNTIF('Sch A. Input'!$CL$15:$CL$41,"&gt;="&amp;F18))&lt;E18,F18&lt;&gt;0),"Leaver",K18-H18)</f>
        <v>0</v>
      </c>
      <c r="U18" s="238">
        <f>IF(AND(LARGE('Sch A. Input'!$CL$15:$CL$41,COUNTIF('Sch A. Input'!$CL$15:$CL$41,"&gt;="&amp;F18))&lt;E18,F18&lt;&gt;0),"Leaver",L18-I18)</f>
        <v>0</v>
      </c>
      <c r="V18" s="238">
        <f>IF(AND(LARGE('Sch A. Input'!$CL$15:$CL$41,COUNTIF('Sch A. Input'!$CL$15:$CL$41,"&gt;="&amp;F18))&lt;E18,F18&lt;&gt;0),"Leaver",IFERROR(S18/X18*$M$9,0))</f>
        <v>0</v>
      </c>
      <c r="W18" s="238">
        <f>IF(AND(LARGE('Sch A. Input'!$CL$15:$CL$41,COUNTIF('Sch A. Input'!$CL$15:$CL$41,"&gt;="&amp;F18))&lt;E18,F18&lt;&gt;0),"Leaver",V18+T18)</f>
        <v>0</v>
      </c>
      <c r="X18" s="264">
        <f>IF(AND(LARGE('Sch A. Input'!$CL$15:$CL$41,COUNTIF('Sch A. Input'!$CL$15:$CL$41,"&gt;="&amp;F18))&lt;E18,F18&lt;&gt;0),"Leaver",IF(OR(D18="",D18&gt;$L$11,($L$11-14)&lt;$K$9),0,(E18+1-D18)/14-1))</f>
        <v>0</v>
      </c>
      <c r="Y18" s="265">
        <f>IF(AND(LARGE('Sch A. Input'!$CL$15:$CL$41,COUNTIF('Sch A. Input'!$CL$15:$CL$41,"&gt;="&amp;F18))&lt;E18,F18&lt;&gt;0),"Leaver",IFERROR(IF((S18/$X18*$M$9+T18)&gt;$D$12,"YES","NO"),0))</f>
        <v>0</v>
      </c>
      <c r="Z18" s="225">
        <f>IF(AND(LARGE('Sch A. Input'!$CL$15:$CL$41,COUNTIF('Sch A. Input'!$CL$15:$CL$41,"&gt;="&amp;F18))&lt;E18,F18&lt;&gt;0),"Leaver",IFERROR(IF($Y18="YES",MIN($U18*($G$12/$D$12),$G$12),(SUMPRODUCT(--((MIN(W18,$D$12))&gt;$C$9:$C$12),((MIN(W18,$D$12))-$C$9:$C$12),$H$9:$H$12))-((1-(X18/$M$9))*(SUMPRODUCT(--((MIN(V18,$D$12))&gt;$C$9:$C$12),((MIN(V18,$D$12))-$C$9:$C$12),$H$9:$H$12)))),0))</f>
        <v>0</v>
      </c>
      <c r="AA18" s="169">
        <f>IF(AND(LARGE('Sch A. Input'!$CL$15:$CL$41,COUNTIF('Sch A. Input'!$CL$15:$CL$41,"&gt;="&amp;F18))&lt;E18,F18&lt;&gt;0),"Leaver",IFERROR(Z18/U18,0))</f>
        <v>0</v>
      </c>
      <c r="AB18" s="170">
        <f>IF(AND(LARGE('Sch A. Input'!$CL$15:$CL$41,COUNTIF('Sch A. Input'!$CL$15:$CL$41,"&gt;="&amp;F18))&lt;E18,F18&lt;&gt;0),"Leaver",Q18-Z18)</f>
        <v>0</v>
      </c>
      <c r="AC18" s="94">
        <f t="shared" ref="AC18" si="14">+IFERROR(AB18/I18,0)</f>
        <v>0</v>
      </c>
      <c r="BK18" s="2"/>
      <c r="BL18" s="2"/>
      <c r="CI18"/>
    </row>
    <row r="19" spans="2:87" x14ac:dyDescent="0.35">
      <c r="B19" s="70" t="str">
        <f>IF('Sch A. Input'!B17="","",'Sch A. Input'!B17)</f>
        <v/>
      </c>
      <c r="C19" s="75" t="str">
        <f>IF('Sch A. Input'!C17="","",'Sch A. Input'!C17)</f>
        <v/>
      </c>
      <c r="D19" s="72" t="str">
        <f>IF('Sch A. Input'!D17="","",'Sch A. Input'!D17)</f>
        <v/>
      </c>
      <c r="E19" s="72">
        <f>'Sch A. Input'!E17</f>
        <v>45016</v>
      </c>
      <c r="F19" s="72">
        <f>'Sch A. Input'!F17</f>
        <v>0</v>
      </c>
      <c r="G19" s="226">
        <f>SUMIFS('Sch A. Input'!H17:CJ17,'Sch A. Input'!$H$13:$CJ$13,$L$11,'Sch A. Input'!$H$14:$CJ$14,"Recurring")</f>
        <v>0</v>
      </c>
      <c r="H19" s="226">
        <f>SUMIFS('Sch A. Input'!H17:CJ17,'Sch A. Input'!$H$13:$CJ$13,$L$11,'Sch A. Input'!$H$14:$CJ$14,"One-time")</f>
        <v>0</v>
      </c>
      <c r="I19" s="227">
        <f t="shared" ref="I19:I82" si="15">SUM(G19:H19)</f>
        <v>0</v>
      </c>
      <c r="J19" s="228">
        <f>SUMIFS('Sch A. Input'!H17:CJ17,'Sch A. Input'!$H$14:$CJ$14,"Recurring",'Sch A. Input'!$H$13:$CJ$13,"&lt;="&amp;$L$11)</f>
        <v>0</v>
      </c>
      <c r="K19" s="228">
        <f>SUMIFS('Sch A. Input'!H17:CJ17,'Sch A. Input'!$H$14:$CJ$14,"One-time",'Sch A. Input'!$H$13:$CJ$13,"&lt;="&amp;$L$11)</f>
        <v>0</v>
      </c>
      <c r="L19" s="229">
        <f t="shared" ref="L19:L82" si="16">SUM(J19:K19)</f>
        <v>0</v>
      </c>
      <c r="M19" s="228">
        <f t="shared" ref="M19:M82" si="17">+IFERROR(J19/$O19*$M$9,0)</f>
        <v>0</v>
      </c>
      <c r="N19" s="228">
        <f t="shared" ref="N19:N82" si="18">M19+K19</f>
        <v>0</v>
      </c>
      <c r="O19" s="258">
        <f t="shared" ref="O19:O82" si="19">IF(OR(D19="",D19&gt;$L$11),0,IF(AND(F19&lt;E19,F19&gt;0),((F19+1-D19)/14),(((E19+1-D19)/14))))</f>
        <v>0</v>
      </c>
      <c r="P19" s="268">
        <f t="shared" si="6"/>
        <v>0</v>
      </c>
      <c r="Q19" s="231">
        <f t="shared" si="7"/>
        <v>0</v>
      </c>
      <c r="R19" s="97">
        <f t="shared" ref="R19:R82" si="20">IFERROR(Q19/L19,0)</f>
        <v>0</v>
      </c>
      <c r="S19" s="237">
        <f>IF(AND(LARGE('Sch A. Input'!$CL$15:$CL$41,COUNTIF('Sch A. Input'!$CL$15:$CL$41,"&gt;="&amp;F19))&lt;E19,F19&lt;&gt;0),"Leaver",J19-G19)</f>
        <v>0</v>
      </c>
      <c r="T19" s="237">
        <f>IF(AND(LARGE('Sch A. Input'!$CL$15:$CL$41,COUNTIF('Sch A. Input'!$CL$15:$CL$41,"&gt;="&amp;F19))&lt;E19,F19&lt;&gt;0),"Leaver",K19-H19)</f>
        <v>0</v>
      </c>
      <c r="U19" s="238">
        <f>IF(AND(LARGE('Sch A. Input'!$CL$15:$CL$41,COUNTIF('Sch A. Input'!$CL$15:$CL$41,"&gt;="&amp;F19))&lt;E19,F19&lt;&gt;0),"Leaver",L19-I19)</f>
        <v>0</v>
      </c>
      <c r="V19" s="238">
        <f>IF(AND(LARGE('Sch A. Input'!$CL$15:$CL$41,COUNTIF('Sch A. Input'!$CL$15:$CL$41,"&gt;="&amp;F19))&lt;E19,F19&lt;&gt;0),"Leaver",IFERROR(S19/X19*$M$9,0))</f>
        <v>0</v>
      </c>
      <c r="W19" s="238">
        <f>IF(AND(LARGE('Sch A. Input'!$CL$15:$CL$41,COUNTIF('Sch A. Input'!$CL$15:$CL$41,"&gt;="&amp;F19))&lt;E19,F19&lt;&gt;0),"Leaver",V19+T19)</f>
        <v>0</v>
      </c>
      <c r="X19" s="264">
        <f>IF(AND(LARGE('Sch A. Input'!$CL$15:$CL$41,COUNTIF('Sch A. Input'!$CL$15:$CL$41,"&gt;="&amp;F19))&lt;E19,F19&lt;&gt;0),"Leaver",IF(OR(D19="",D19&gt;$L$11,($L$11-14)&lt;$K$9),0,(E19+1-D19)/14-1))</f>
        <v>0</v>
      </c>
      <c r="Y19" s="265">
        <f>IF(AND(LARGE('Sch A. Input'!$CL$15:$CL$41,COUNTIF('Sch A. Input'!$CL$15:$CL$41,"&gt;="&amp;F19))&lt;E19,F19&lt;&gt;0),"Leaver",IFERROR(IF((S19/$X19*$M$9+T19)&gt;$D$12,"YES","NO"),0))</f>
        <v>0</v>
      </c>
      <c r="Z19" s="225">
        <f>IF(AND(LARGE('Sch A. Input'!$CL$15:$CL$41,COUNTIF('Sch A. Input'!$CL$15:$CL$41,"&gt;="&amp;F19))&lt;E19,F19&lt;&gt;0),"Leaver",IFERROR(IF($Y19="YES",MIN($U19*($G$12/$D$12),$G$12),(SUMPRODUCT(--((MIN(W19,$D$12))&gt;$C$9:$C$12),((MIN(W19,$D$12))-$C$9:$C$12),$H$9:$H$12))-((1-(X19/$M$9))*(SUMPRODUCT(--((MIN(V19,$D$12))&gt;$C$9:$C$12),((MIN(V19,$D$12))-$C$9:$C$12),$H$9:$H$12)))),0))</f>
        <v>0</v>
      </c>
      <c r="AA19" s="169">
        <f>IF(AND(LARGE('Sch A. Input'!$CL$15:$CL$41,COUNTIF('Sch A. Input'!$CL$15:$CL$41,"&gt;="&amp;F19))&lt;E19,F19&lt;&gt;0),"Leaver",IFERROR(Z19/U19,0))</f>
        <v>0</v>
      </c>
      <c r="AB19" s="170">
        <f>IF(AND(LARGE('Sch A. Input'!$CL$15:$CL$41,COUNTIF('Sch A. Input'!$CL$15:$CL$41,"&gt;="&amp;F19))&lt;E19,F19&lt;&gt;0),"Leaver",Q19-Z19)</f>
        <v>0</v>
      </c>
      <c r="AC19" s="94">
        <f t="shared" ref="AC19:AC82" si="21">+IFERROR(AB19/I19,0)</f>
        <v>0</v>
      </c>
      <c r="BK19" s="2"/>
      <c r="BL19" s="2"/>
      <c r="CI19"/>
    </row>
    <row r="20" spans="2:87" x14ac:dyDescent="0.35">
      <c r="B20" s="70" t="str">
        <f>IF('Sch A. Input'!B18="","",'Sch A. Input'!B18)</f>
        <v/>
      </c>
      <c r="C20" s="75" t="str">
        <f>IF('Sch A. Input'!C18="","",'Sch A. Input'!C18)</f>
        <v/>
      </c>
      <c r="D20" s="71" t="str">
        <f>IF('Sch A. Input'!D18="","",'Sch A. Input'!D18)</f>
        <v/>
      </c>
      <c r="E20" s="71">
        <f>'Sch A. Input'!E18</f>
        <v>45016</v>
      </c>
      <c r="F20" s="71">
        <f>'Sch A. Input'!F18</f>
        <v>0</v>
      </c>
      <c r="G20" s="226">
        <f>SUMIFS('Sch A. Input'!H18:CJ18,'Sch A. Input'!$H$13:$CJ$13,$L$11,'Sch A. Input'!$H$14:$CJ$14,"Recurring")</f>
        <v>0</v>
      </c>
      <c r="H20" s="226">
        <f>SUMIFS('Sch A. Input'!H18:CJ18,'Sch A. Input'!$H$13:$CJ$13,$L$11,'Sch A. Input'!$H$14:$CJ$14,"One-time")</f>
        <v>0</v>
      </c>
      <c r="I20" s="227">
        <f t="shared" si="15"/>
        <v>0</v>
      </c>
      <c r="J20" s="228">
        <f>SUMIFS('Sch A. Input'!H18:CJ18,'Sch A. Input'!$H$14:$CJ$14,"Recurring",'Sch A. Input'!$H$13:$CJ$13,"&lt;="&amp;$L$11)</f>
        <v>0</v>
      </c>
      <c r="K20" s="228">
        <f>SUMIFS('Sch A. Input'!H18:CJ18,'Sch A. Input'!$H$14:$CJ$14,"One-time",'Sch A. Input'!$H$13:$CJ$13,"&lt;="&amp;$L$11)</f>
        <v>0</v>
      </c>
      <c r="L20" s="229">
        <f t="shared" si="16"/>
        <v>0</v>
      </c>
      <c r="M20" s="228">
        <f t="shared" si="17"/>
        <v>0</v>
      </c>
      <c r="N20" s="228">
        <f t="shared" si="18"/>
        <v>0</v>
      </c>
      <c r="O20" s="258">
        <f t="shared" si="19"/>
        <v>0</v>
      </c>
      <c r="P20" s="268">
        <f t="shared" si="6"/>
        <v>0</v>
      </c>
      <c r="Q20" s="231">
        <f t="shared" si="7"/>
        <v>0</v>
      </c>
      <c r="R20" s="97">
        <f t="shared" si="20"/>
        <v>0</v>
      </c>
      <c r="S20" s="237">
        <f>IF(AND(LARGE('Sch A. Input'!$CL$15:$CL$41,COUNTIF('Sch A. Input'!$CL$15:$CL$41,"&gt;="&amp;F20))&lt;E20,F20&lt;&gt;0),"Leaver",J20-G20)</f>
        <v>0</v>
      </c>
      <c r="T20" s="237">
        <f>IF(AND(LARGE('Sch A. Input'!$CL$15:$CL$41,COUNTIF('Sch A. Input'!$CL$15:$CL$41,"&gt;="&amp;F20))&lt;E20,F20&lt;&gt;0),"Leaver",K20-H20)</f>
        <v>0</v>
      </c>
      <c r="U20" s="238">
        <f>IF(AND(LARGE('Sch A. Input'!$CL$15:$CL$41,COUNTIF('Sch A. Input'!$CL$15:$CL$41,"&gt;="&amp;F20))&lt;E20,F20&lt;&gt;0),"Leaver",L20-I20)</f>
        <v>0</v>
      </c>
      <c r="V20" s="238">
        <f>IF(AND(LARGE('Sch A. Input'!$CL$15:$CL$41,COUNTIF('Sch A. Input'!$CL$15:$CL$41,"&gt;="&amp;F20))&lt;E20,F20&lt;&gt;0),"Leaver",IFERROR(S20/X20*$M$9,0))</f>
        <v>0</v>
      </c>
      <c r="W20" s="238">
        <f>IF(AND(LARGE('Sch A. Input'!$CL$15:$CL$41,COUNTIF('Sch A. Input'!$CL$15:$CL$41,"&gt;="&amp;F20))&lt;E20,F20&lt;&gt;0),"Leaver",V20+T20)</f>
        <v>0</v>
      </c>
      <c r="X20" s="264">
        <f>IF(AND(LARGE('Sch A. Input'!$CL$15:$CL$41,COUNTIF('Sch A. Input'!$CL$15:$CL$41,"&gt;="&amp;F20))&lt;E20,F20&lt;&gt;0),"Leaver",IF(OR(D20="",D20&gt;$L$11,($L$11-14)&lt;$K$9),0,(E20+1-D20)/14-1))</f>
        <v>0</v>
      </c>
      <c r="Y20" s="265">
        <f>IF(AND(LARGE('Sch A. Input'!$CL$15:$CL$41,COUNTIF('Sch A. Input'!$CL$15:$CL$41,"&gt;="&amp;F20))&lt;E20,F20&lt;&gt;0),"Leaver",IFERROR(IF((S20/$X20*$M$9+T20)&gt;$D$12,"YES","NO"),0))</f>
        <v>0</v>
      </c>
      <c r="Z20" s="225">
        <f>IF(AND(LARGE('Sch A. Input'!$CL$15:$CL$41,COUNTIF('Sch A. Input'!$CL$15:$CL$41,"&gt;="&amp;F20))&lt;E20,F20&lt;&gt;0),"Leaver",IFERROR(IF($Y20="YES",MIN($U20*($G$12/$D$12),$G$12),(SUMPRODUCT(--((MIN(W20,$D$12))&gt;$C$9:$C$12),((MIN(W20,$D$12))-$C$9:$C$12),$H$9:$H$12))-((1-(X20/$M$9))*(SUMPRODUCT(--((MIN(V20,$D$12))&gt;$C$9:$C$12),((MIN(V20,$D$12))-$C$9:$C$12),$H$9:$H$12)))),0))</f>
        <v>0</v>
      </c>
      <c r="AA20" s="169">
        <f>IF(AND(LARGE('Sch A. Input'!$CL$15:$CL$41,COUNTIF('Sch A. Input'!$CL$15:$CL$41,"&gt;="&amp;F20))&lt;E20,F20&lt;&gt;0),"Leaver",IFERROR(Z20/U20,0))</f>
        <v>0</v>
      </c>
      <c r="AB20" s="170">
        <f>IF(AND(LARGE('Sch A. Input'!$CL$15:$CL$41,COUNTIF('Sch A. Input'!$CL$15:$CL$41,"&gt;="&amp;F20))&lt;E20,F20&lt;&gt;0),"Leaver",Q20-Z20)</f>
        <v>0</v>
      </c>
      <c r="AC20" s="94">
        <f t="shared" si="21"/>
        <v>0</v>
      </c>
      <c r="BK20" s="2"/>
      <c r="BL20" s="2"/>
      <c r="CI20"/>
    </row>
    <row r="21" spans="2:87" x14ac:dyDescent="0.35">
      <c r="B21" s="70" t="str">
        <f>IF('Sch A. Input'!B19="","",'Sch A. Input'!B19)</f>
        <v/>
      </c>
      <c r="C21" s="75" t="str">
        <f>IF('Sch A. Input'!C19="","",'Sch A. Input'!C19)</f>
        <v/>
      </c>
      <c r="D21" s="71" t="str">
        <f>IF('Sch A. Input'!D19="","",'Sch A. Input'!D19)</f>
        <v/>
      </c>
      <c r="E21" s="71">
        <f>'Sch A. Input'!E19</f>
        <v>45016</v>
      </c>
      <c r="F21" s="71">
        <f>'Sch A. Input'!F19</f>
        <v>0</v>
      </c>
      <c r="G21" s="226">
        <f>SUMIFS('Sch A. Input'!H19:CJ19,'Sch A. Input'!$H$13:$CJ$13,$L$11,'Sch A. Input'!$H$14:$CJ$14,"Recurring")</f>
        <v>0</v>
      </c>
      <c r="H21" s="226">
        <f>SUMIFS('Sch A. Input'!H19:CJ19,'Sch A. Input'!$H$13:$CJ$13,$L$11,'Sch A. Input'!$H$14:$CJ$14,"One-time")</f>
        <v>0</v>
      </c>
      <c r="I21" s="227">
        <f t="shared" si="15"/>
        <v>0</v>
      </c>
      <c r="J21" s="228">
        <f>SUMIFS('Sch A. Input'!H19:CJ19,'Sch A. Input'!$H$14:$CJ$14,"Recurring",'Sch A. Input'!$H$13:$CJ$13,"&lt;="&amp;$L$11)</f>
        <v>0</v>
      </c>
      <c r="K21" s="228">
        <f>SUMIFS('Sch A. Input'!H19:CJ19,'Sch A. Input'!$H$14:$CJ$14,"One-time",'Sch A. Input'!$H$13:$CJ$13,"&lt;="&amp;$L$11)</f>
        <v>0</v>
      </c>
      <c r="L21" s="229">
        <f t="shared" si="16"/>
        <v>0</v>
      </c>
      <c r="M21" s="228">
        <f t="shared" si="17"/>
        <v>0</v>
      </c>
      <c r="N21" s="228">
        <f t="shared" si="18"/>
        <v>0</v>
      </c>
      <c r="O21" s="258">
        <f t="shared" si="19"/>
        <v>0</v>
      </c>
      <c r="P21" s="268">
        <f t="shared" si="6"/>
        <v>0</v>
      </c>
      <c r="Q21" s="231">
        <f t="shared" si="7"/>
        <v>0</v>
      </c>
      <c r="R21" s="97">
        <f t="shared" si="20"/>
        <v>0</v>
      </c>
      <c r="S21" s="237">
        <f>IF(AND(LARGE('Sch A. Input'!$CL$15:$CL$41,COUNTIF('Sch A. Input'!$CL$15:$CL$41,"&gt;="&amp;F21))&lt;E21,F21&lt;&gt;0),"Leaver",J21-G21)</f>
        <v>0</v>
      </c>
      <c r="T21" s="237">
        <f>IF(AND(LARGE('Sch A. Input'!$CL$15:$CL$41,COUNTIF('Sch A. Input'!$CL$15:$CL$41,"&gt;="&amp;F21))&lt;E21,F21&lt;&gt;0),"Leaver",K21-H21)</f>
        <v>0</v>
      </c>
      <c r="U21" s="238">
        <f>IF(AND(LARGE('Sch A. Input'!$CL$15:$CL$41,COUNTIF('Sch A. Input'!$CL$15:$CL$41,"&gt;="&amp;F21))&lt;E21,F21&lt;&gt;0),"Leaver",L21-I21)</f>
        <v>0</v>
      </c>
      <c r="V21" s="238">
        <f>IF(AND(LARGE('Sch A. Input'!$CL$15:$CL$41,COUNTIF('Sch A. Input'!$CL$15:$CL$41,"&gt;="&amp;F21))&lt;E21,F21&lt;&gt;0),"Leaver",IFERROR(S21/X21*$M$9,0))</f>
        <v>0</v>
      </c>
      <c r="W21" s="238">
        <f>IF(AND(LARGE('Sch A. Input'!$CL$15:$CL$41,COUNTIF('Sch A. Input'!$CL$15:$CL$41,"&gt;="&amp;F21))&lt;E21,F21&lt;&gt;0),"Leaver",V21+T21)</f>
        <v>0</v>
      </c>
      <c r="X21" s="264">
        <f>IF(AND(LARGE('Sch A. Input'!$CL$15:$CL$41,COUNTIF('Sch A. Input'!$CL$15:$CL$41,"&gt;="&amp;F21))&lt;E21,F21&lt;&gt;0),"Leaver",IF(OR(D21="",D21&gt;$L$11,($L$11-14)&lt;$K$9),0,(E21+1-D21)/14-1))</f>
        <v>0</v>
      </c>
      <c r="Y21" s="265">
        <f>IF(AND(LARGE('Sch A. Input'!$CL$15:$CL$41,COUNTIF('Sch A. Input'!$CL$15:$CL$41,"&gt;="&amp;F21))&lt;E21,F21&lt;&gt;0),"Leaver",IFERROR(IF((S21/$X21*$M$9+T21)&gt;$D$12,"YES","NO"),0))</f>
        <v>0</v>
      </c>
      <c r="Z21" s="225">
        <f>IF(AND(LARGE('Sch A. Input'!$CL$15:$CL$41,COUNTIF('Sch A. Input'!$CL$15:$CL$41,"&gt;="&amp;F21))&lt;E21,F21&lt;&gt;0),"Leaver",IFERROR(IF($Y21="YES",MIN($U21*($G$12/$D$12),$G$12),(SUMPRODUCT(--((MIN(W21,$D$12))&gt;$C$9:$C$12),((MIN(W21,$D$12))-$C$9:$C$12),$H$9:$H$12))-((1-(X21/$M$9))*(SUMPRODUCT(--((MIN(V21,$D$12))&gt;$C$9:$C$12),((MIN(V21,$D$12))-$C$9:$C$12),$H$9:$H$12)))),0))</f>
        <v>0</v>
      </c>
      <c r="AA21" s="169">
        <f>IF(AND(LARGE('Sch A. Input'!$CL$15:$CL$41,COUNTIF('Sch A. Input'!$CL$15:$CL$41,"&gt;="&amp;F21))&lt;E21,F21&lt;&gt;0),"Leaver",IFERROR(Z21/U21,0))</f>
        <v>0</v>
      </c>
      <c r="AB21" s="170">
        <f>IF(AND(LARGE('Sch A. Input'!$CL$15:$CL$41,COUNTIF('Sch A. Input'!$CL$15:$CL$41,"&gt;="&amp;F21))&lt;E21,F21&lt;&gt;0),"Leaver",Q21-Z21)</f>
        <v>0</v>
      </c>
      <c r="AC21" s="94">
        <f t="shared" si="21"/>
        <v>0</v>
      </c>
      <c r="BK21" s="2"/>
      <c r="BL21" s="2"/>
      <c r="CI21"/>
    </row>
    <row r="22" spans="2:87" x14ac:dyDescent="0.35">
      <c r="B22" s="70" t="str">
        <f>IF('Sch A. Input'!B20="","",'Sch A. Input'!B20)</f>
        <v/>
      </c>
      <c r="C22" s="75" t="str">
        <f>IF('Sch A. Input'!C20="","",'Sch A. Input'!C20)</f>
        <v/>
      </c>
      <c r="D22" s="71" t="str">
        <f>IF('Sch A. Input'!D20="","",'Sch A. Input'!D20)</f>
        <v/>
      </c>
      <c r="E22" s="71">
        <f>'Sch A. Input'!E20</f>
        <v>45016</v>
      </c>
      <c r="F22" s="71">
        <f>'Sch A. Input'!F20</f>
        <v>0</v>
      </c>
      <c r="G22" s="226">
        <f>SUMIFS('Sch A. Input'!H20:CJ20,'Sch A. Input'!$H$13:$CJ$13,$L$11,'Sch A. Input'!$H$14:$CJ$14,"Recurring")</f>
        <v>0</v>
      </c>
      <c r="H22" s="226">
        <f>SUMIFS('Sch A. Input'!H20:CJ20,'Sch A. Input'!$H$13:$CJ$13,$L$11,'Sch A. Input'!$H$14:$CJ$14,"One-time")</f>
        <v>0</v>
      </c>
      <c r="I22" s="227">
        <f t="shared" si="15"/>
        <v>0</v>
      </c>
      <c r="J22" s="228">
        <f>SUMIFS('Sch A. Input'!H20:CJ20,'Sch A. Input'!$H$14:$CJ$14,"Recurring",'Sch A. Input'!$H$13:$CJ$13,"&lt;="&amp;$L$11)</f>
        <v>0</v>
      </c>
      <c r="K22" s="228">
        <f>SUMIFS('Sch A. Input'!H20:CJ20,'Sch A. Input'!$H$14:$CJ$14,"One-time",'Sch A. Input'!$H$13:$CJ$13,"&lt;="&amp;$L$11)</f>
        <v>0</v>
      </c>
      <c r="L22" s="229">
        <f t="shared" si="16"/>
        <v>0</v>
      </c>
      <c r="M22" s="228">
        <f t="shared" si="17"/>
        <v>0</v>
      </c>
      <c r="N22" s="228">
        <f t="shared" si="18"/>
        <v>0</v>
      </c>
      <c r="O22" s="258">
        <f t="shared" si="19"/>
        <v>0</v>
      </c>
      <c r="P22" s="268">
        <f t="shared" si="6"/>
        <v>0</v>
      </c>
      <c r="Q22" s="231">
        <f t="shared" si="7"/>
        <v>0</v>
      </c>
      <c r="R22" s="97">
        <f t="shared" si="20"/>
        <v>0</v>
      </c>
      <c r="S22" s="237">
        <f>IF(AND(LARGE('Sch A. Input'!$CL$15:$CL$41,COUNTIF('Sch A. Input'!$CL$15:$CL$41,"&gt;="&amp;F22))&lt;E22,F22&lt;&gt;0),"Leaver",J22-G22)</f>
        <v>0</v>
      </c>
      <c r="T22" s="237">
        <f>IF(AND(LARGE('Sch A. Input'!$CL$15:$CL$41,COUNTIF('Sch A. Input'!$CL$15:$CL$41,"&gt;="&amp;F22))&lt;E22,F22&lt;&gt;0),"Leaver",K22-H22)</f>
        <v>0</v>
      </c>
      <c r="U22" s="238">
        <f>IF(AND(LARGE('Sch A. Input'!$CL$15:$CL$41,COUNTIF('Sch A. Input'!$CL$15:$CL$41,"&gt;="&amp;F22))&lt;E22,F22&lt;&gt;0),"Leaver",L22-I22)</f>
        <v>0</v>
      </c>
      <c r="V22" s="238">
        <f>IF(AND(LARGE('Sch A. Input'!$CL$15:$CL$41,COUNTIF('Sch A. Input'!$CL$15:$CL$41,"&gt;="&amp;F22))&lt;E22,F22&lt;&gt;0),"Leaver",IFERROR(S22/X22*$M$9,0))</f>
        <v>0</v>
      </c>
      <c r="W22" s="238">
        <f>IF(AND(LARGE('Sch A. Input'!$CL$15:$CL$41,COUNTIF('Sch A. Input'!$CL$15:$CL$41,"&gt;="&amp;F22))&lt;E22,F22&lt;&gt;0),"Leaver",V22+T22)</f>
        <v>0</v>
      </c>
      <c r="X22" s="264">
        <f>IF(AND(LARGE('Sch A. Input'!$CL$15:$CL$41,COUNTIF('Sch A. Input'!$CL$15:$CL$41,"&gt;="&amp;F22))&lt;E22,F22&lt;&gt;0),"Leaver",IF(OR(D22="",D22&gt;$L$11,($L$11-14)&lt;$K$9),0,(E22+1-D22)/14-1))</f>
        <v>0</v>
      </c>
      <c r="Y22" s="265">
        <f>IF(AND(LARGE('Sch A. Input'!$CL$15:$CL$41,COUNTIF('Sch A. Input'!$CL$15:$CL$41,"&gt;="&amp;F22))&lt;E22,F22&lt;&gt;0),"Leaver",IFERROR(IF((S22/$X22*$M$9+T22)&gt;$D$12,"YES","NO"),0))</f>
        <v>0</v>
      </c>
      <c r="Z22" s="225">
        <f>IF(AND(LARGE('Sch A. Input'!$CL$15:$CL$41,COUNTIF('Sch A. Input'!$CL$15:$CL$41,"&gt;="&amp;F22))&lt;E22,F22&lt;&gt;0),"Leaver",IFERROR(IF($Y22="YES",MIN($U22*($G$12/$D$12),$G$12),(SUMPRODUCT(--((MIN(W22,$D$12))&gt;$C$9:$C$12),((MIN(W22,$D$12))-$C$9:$C$12),$H$9:$H$12))-((1-(X22/$M$9))*(SUMPRODUCT(--((MIN(V22,$D$12))&gt;$C$9:$C$12),((MIN(V22,$D$12))-$C$9:$C$12),$H$9:$H$12)))),0))</f>
        <v>0</v>
      </c>
      <c r="AA22" s="169">
        <f>IF(AND(LARGE('Sch A. Input'!$CL$15:$CL$41,COUNTIF('Sch A. Input'!$CL$15:$CL$41,"&gt;="&amp;F22))&lt;E22,F22&lt;&gt;0),"Leaver",IFERROR(Z22/U22,0))</f>
        <v>0</v>
      </c>
      <c r="AB22" s="170">
        <f>IF(AND(LARGE('Sch A. Input'!$CL$15:$CL$41,COUNTIF('Sch A. Input'!$CL$15:$CL$41,"&gt;="&amp;F22))&lt;E22,F22&lt;&gt;0),"Leaver",Q22-Z22)</f>
        <v>0</v>
      </c>
      <c r="AC22" s="94">
        <f t="shared" si="21"/>
        <v>0</v>
      </c>
      <c r="BK22" s="2"/>
      <c r="BL22" s="2"/>
      <c r="CI22"/>
    </row>
    <row r="23" spans="2:87" x14ac:dyDescent="0.35">
      <c r="B23" s="70" t="str">
        <f>IF('Sch A. Input'!B21="","",'Sch A. Input'!B21)</f>
        <v/>
      </c>
      <c r="C23" s="75" t="str">
        <f>IF('Sch A. Input'!C21="","",'Sch A. Input'!C21)</f>
        <v/>
      </c>
      <c r="D23" s="71" t="str">
        <f>IF('Sch A. Input'!D21="","",'Sch A. Input'!D21)</f>
        <v/>
      </c>
      <c r="E23" s="71">
        <f>'Sch A. Input'!E21</f>
        <v>45016</v>
      </c>
      <c r="F23" s="71">
        <f>'Sch A. Input'!F21</f>
        <v>0</v>
      </c>
      <c r="G23" s="226">
        <f>SUMIFS('Sch A. Input'!H21:CJ21,'Sch A. Input'!$H$13:$CJ$13,$L$11,'Sch A. Input'!$H$14:$CJ$14,"Recurring")</f>
        <v>0</v>
      </c>
      <c r="H23" s="226">
        <f>SUMIFS('Sch A. Input'!H21:CJ21,'Sch A. Input'!$H$13:$CJ$13,$L$11,'Sch A. Input'!$H$14:$CJ$14,"One-time")</f>
        <v>0</v>
      </c>
      <c r="I23" s="227">
        <f t="shared" si="15"/>
        <v>0</v>
      </c>
      <c r="J23" s="228">
        <f>SUMIFS('Sch A. Input'!H21:CJ21,'Sch A. Input'!$H$14:$CJ$14,"Recurring",'Sch A. Input'!$H$13:$CJ$13,"&lt;="&amp;$L$11)</f>
        <v>0</v>
      </c>
      <c r="K23" s="228">
        <f>SUMIFS('Sch A. Input'!H21:CJ21,'Sch A. Input'!$H$14:$CJ$14,"One-time",'Sch A. Input'!$H$13:$CJ$13,"&lt;="&amp;$L$11)</f>
        <v>0</v>
      </c>
      <c r="L23" s="229">
        <f t="shared" si="16"/>
        <v>0</v>
      </c>
      <c r="M23" s="228">
        <f t="shared" si="17"/>
        <v>0</v>
      </c>
      <c r="N23" s="228">
        <f t="shared" si="18"/>
        <v>0</v>
      </c>
      <c r="O23" s="258">
        <f t="shared" si="19"/>
        <v>0</v>
      </c>
      <c r="P23" s="268">
        <f t="shared" si="6"/>
        <v>0</v>
      </c>
      <c r="Q23" s="231">
        <f t="shared" si="7"/>
        <v>0</v>
      </c>
      <c r="R23" s="97">
        <f t="shared" si="20"/>
        <v>0</v>
      </c>
      <c r="S23" s="237">
        <f>IF(AND(LARGE('Sch A. Input'!$CL$15:$CL$41,COUNTIF('Sch A. Input'!$CL$15:$CL$41,"&gt;="&amp;F23))&lt;E23,F23&lt;&gt;0),"Leaver",J23-G23)</f>
        <v>0</v>
      </c>
      <c r="T23" s="237">
        <f>IF(AND(LARGE('Sch A. Input'!$CL$15:$CL$41,COUNTIF('Sch A. Input'!$CL$15:$CL$41,"&gt;="&amp;F23))&lt;E23,F23&lt;&gt;0),"Leaver",K23-H23)</f>
        <v>0</v>
      </c>
      <c r="U23" s="238">
        <f>IF(AND(LARGE('Sch A. Input'!$CL$15:$CL$41,COUNTIF('Sch A. Input'!$CL$15:$CL$41,"&gt;="&amp;F23))&lt;E23,F23&lt;&gt;0),"Leaver",L23-I23)</f>
        <v>0</v>
      </c>
      <c r="V23" s="238">
        <f>IF(AND(LARGE('Sch A. Input'!$CL$15:$CL$41,COUNTIF('Sch A. Input'!$CL$15:$CL$41,"&gt;="&amp;F23))&lt;E23,F23&lt;&gt;0),"Leaver",IFERROR(S23/X23*$M$9,0))</f>
        <v>0</v>
      </c>
      <c r="W23" s="238">
        <f>IF(AND(LARGE('Sch A. Input'!$CL$15:$CL$41,COUNTIF('Sch A. Input'!$CL$15:$CL$41,"&gt;="&amp;F23))&lt;E23,F23&lt;&gt;0),"Leaver",V23+T23)</f>
        <v>0</v>
      </c>
      <c r="X23" s="264">
        <f>IF(AND(LARGE('Sch A. Input'!$CL$15:$CL$41,COUNTIF('Sch A. Input'!$CL$15:$CL$41,"&gt;="&amp;F23))&lt;E23,F23&lt;&gt;0),"Leaver",IF(OR(D23="",D23&gt;$L$11,($L$11-14)&lt;$K$9),0,(E23+1-D23)/14-1))</f>
        <v>0</v>
      </c>
      <c r="Y23" s="265">
        <f>IF(AND(LARGE('Sch A. Input'!$CL$15:$CL$41,COUNTIF('Sch A. Input'!$CL$15:$CL$41,"&gt;="&amp;F23))&lt;E23,F23&lt;&gt;0),"Leaver",IFERROR(IF((S23/$X23*$M$9+T23)&gt;$D$12,"YES","NO"),0))</f>
        <v>0</v>
      </c>
      <c r="Z23" s="225">
        <f>IF(AND(LARGE('Sch A. Input'!$CL$15:$CL$41,COUNTIF('Sch A. Input'!$CL$15:$CL$41,"&gt;="&amp;F23))&lt;E23,F23&lt;&gt;0),"Leaver",IFERROR(IF($Y23="YES",MIN($U23*($G$12/$D$12),$G$12),(SUMPRODUCT(--((MIN(W23,$D$12))&gt;$C$9:$C$12),((MIN(W23,$D$12))-$C$9:$C$12),$H$9:$H$12))-((1-(X23/$M$9))*(SUMPRODUCT(--((MIN(V23,$D$12))&gt;$C$9:$C$12),((MIN(V23,$D$12))-$C$9:$C$12),$H$9:$H$12)))),0))</f>
        <v>0</v>
      </c>
      <c r="AA23" s="169">
        <f>IF(AND(LARGE('Sch A. Input'!$CL$15:$CL$41,COUNTIF('Sch A. Input'!$CL$15:$CL$41,"&gt;="&amp;F23))&lt;E23,F23&lt;&gt;0),"Leaver",IFERROR(Z23/U23,0))</f>
        <v>0</v>
      </c>
      <c r="AB23" s="170">
        <f>IF(AND(LARGE('Sch A. Input'!$CL$15:$CL$41,COUNTIF('Sch A. Input'!$CL$15:$CL$41,"&gt;="&amp;F23))&lt;E23,F23&lt;&gt;0),"Leaver",Q23-Z23)</f>
        <v>0</v>
      </c>
      <c r="AC23" s="94">
        <f t="shared" si="21"/>
        <v>0</v>
      </c>
      <c r="BK23" s="2"/>
      <c r="BL23" s="2"/>
      <c r="CI23"/>
    </row>
    <row r="24" spans="2:87" x14ac:dyDescent="0.35">
      <c r="B24" s="70" t="str">
        <f>IF('Sch A. Input'!B22="","",'Sch A. Input'!B22)</f>
        <v/>
      </c>
      <c r="C24" s="75" t="str">
        <f>IF('Sch A. Input'!C22="","",'Sch A. Input'!C22)</f>
        <v/>
      </c>
      <c r="D24" s="71" t="str">
        <f>IF('Sch A. Input'!D22="","",'Sch A. Input'!D22)</f>
        <v/>
      </c>
      <c r="E24" s="71">
        <f>'Sch A. Input'!E22</f>
        <v>45016</v>
      </c>
      <c r="F24" s="71">
        <f>'Sch A. Input'!F22</f>
        <v>0</v>
      </c>
      <c r="G24" s="226">
        <f>SUMIFS('Sch A. Input'!H22:CJ22,'Sch A. Input'!$H$13:$CJ$13,$L$11,'Sch A. Input'!$H$14:$CJ$14,"Recurring")</f>
        <v>0</v>
      </c>
      <c r="H24" s="226">
        <f>SUMIFS('Sch A. Input'!H22:CJ22,'Sch A. Input'!$H$13:$CJ$13,$L$11,'Sch A. Input'!$H$14:$CJ$14,"One-time")</f>
        <v>0</v>
      </c>
      <c r="I24" s="227">
        <f t="shared" si="15"/>
        <v>0</v>
      </c>
      <c r="J24" s="228">
        <f>SUMIFS('Sch A. Input'!H22:CJ22,'Sch A. Input'!$H$14:$CJ$14,"Recurring",'Sch A. Input'!$H$13:$CJ$13,"&lt;="&amp;$L$11)</f>
        <v>0</v>
      </c>
      <c r="K24" s="228">
        <f>SUMIFS('Sch A. Input'!H22:CJ22,'Sch A. Input'!$H$14:$CJ$14,"One-time",'Sch A. Input'!$H$13:$CJ$13,"&lt;="&amp;$L$11)</f>
        <v>0</v>
      </c>
      <c r="L24" s="229">
        <f t="shared" si="16"/>
        <v>0</v>
      </c>
      <c r="M24" s="228">
        <f t="shared" si="17"/>
        <v>0</v>
      </c>
      <c r="N24" s="228">
        <f t="shared" si="18"/>
        <v>0</v>
      </c>
      <c r="O24" s="258">
        <f t="shared" si="19"/>
        <v>0</v>
      </c>
      <c r="P24" s="268">
        <f t="shared" si="6"/>
        <v>0</v>
      </c>
      <c r="Q24" s="231">
        <f t="shared" si="7"/>
        <v>0</v>
      </c>
      <c r="R24" s="97">
        <f t="shared" si="20"/>
        <v>0</v>
      </c>
      <c r="S24" s="237">
        <f>IF(AND(LARGE('Sch A. Input'!$CL$15:$CL$41,COUNTIF('Sch A. Input'!$CL$15:$CL$41,"&gt;="&amp;F24))&lt;E24,F24&lt;&gt;0),"Leaver",J24-G24)</f>
        <v>0</v>
      </c>
      <c r="T24" s="237">
        <f>IF(AND(LARGE('Sch A. Input'!$CL$15:$CL$41,COUNTIF('Sch A. Input'!$CL$15:$CL$41,"&gt;="&amp;F24))&lt;E24,F24&lt;&gt;0),"Leaver",K24-H24)</f>
        <v>0</v>
      </c>
      <c r="U24" s="238">
        <f>IF(AND(LARGE('Sch A. Input'!$CL$15:$CL$41,COUNTIF('Sch A. Input'!$CL$15:$CL$41,"&gt;="&amp;F24))&lt;E24,F24&lt;&gt;0),"Leaver",L24-I24)</f>
        <v>0</v>
      </c>
      <c r="V24" s="238">
        <f>IF(AND(LARGE('Sch A. Input'!$CL$15:$CL$41,COUNTIF('Sch A. Input'!$CL$15:$CL$41,"&gt;="&amp;F24))&lt;E24,F24&lt;&gt;0),"Leaver",IFERROR(S24/X24*$M$9,0))</f>
        <v>0</v>
      </c>
      <c r="W24" s="238">
        <f>IF(AND(LARGE('Sch A. Input'!$CL$15:$CL$41,COUNTIF('Sch A. Input'!$CL$15:$CL$41,"&gt;="&amp;F24))&lt;E24,F24&lt;&gt;0),"Leaver",V24+T24)</f>
        <v>0</v>
      </c>
      <c r="X24" s="264">
        <f>IF(AND(LARGE('Sch A. Input'!$CL$15:$CL$41,COUNTIF('Sch A. Input'!$CL$15:$CL$41,"&gt;="&amp;F24))&lt;E24,F24&lt;&gt;0),"Leaver",IF(OR(D24="",D24&gt;$L$11,($L$11-14)&lt;$K$9),0,(E24+1-D24)/14-1))</f>
        <v>0</v>
      </c>
      <c r="Y24" s="265">
        <f>IF(AND(LARGE('Sch A. Input'!$CL$15:$CL$41,COUNTIF('Sch A. Input'!$CL$15:$CL$41,"&gt;="&amp;F24))&lt;E24,F24&lt;&gt;0),"Leaver",IFERROR(IF((S24/$X24*$M$9+T24)&gt;$D$12,"YES","NO"),0))</f>
        <v>0</v>
      </c>
      <c r="Z24" s="225">
        <f>IF(AND(LARGE('Sch A. Input'!$CL$15:$CL$41,COUNTIF('Sch A. Input'!$CL$15:$CL$41,"&gt;="&amp;F24))&lt;E24,F24&lt;&gt;0),"Leaver",IFERROR(IF($Y24="YES",MIN($U24*($G$12/$D$12),$G$12),(SUMPRODUCT(--((MIN(W24,$D$12))&gt;$C$9:$C$12),((MIN(W24,$D$12))-$C$9:$C$12),$H$9:$H$12))-((1-(X24/$M$9))*(SUMPRODUCT(--((MIN(V24,$D$12))&gt;$C$9:$C$12),((MIN(V24,$D$12))-$C$9:$C$12),$H$9:$H$12)))),0))</f>
        <v>0</v>
      </c>
      <c r="AA24" s="169">
        <f>IF(AND(LARGE('Sch A. Input'!$CL$15:$CL$41,COUNTIF('Sch A. Input'!$CL$15:$CL$41,"&gt;="&amp;F24))&lt;E24,F24&lt;&gt;0),"Leaver",IFERROR(Z24/U24,0))</f>
        <v>0</v>
      </c>
      <c r="AB24" s="170">
        <f>IF(AND(LARGE('Sch A. Input'!$CL$15:$CL$41,COUNTIF('Sch A. Input'!$CL$15:$CL$41,"&gt;="&amp;F24))&lt;E24,F24&lt;&gt;0),"Leaver",Q24-Z24)</f>
        <v>0</v>
      </c>
      <c r="AC24" s="94">
        <f t="shared" si="21"/>
        <v>0</v>
      </c>
      <c r="BK24" s="2"/>
      <c r="BL24" s="2"/>
      <c r="CI24"/>
    </row>
    <row r="25" spans="2:87" x14ac:dyDescent="0.35">
      <c r="B25" s="70" t="str">
        <f>IF('Sch A. Input'!B23="","",'Sch A. Input'!B23)</f>
        <v/>
      </c>
      <c r="C25" s="75" t="str">
        <f>IF('Sch A. Input'!C23="","",'Sch A. Input'!C23)</f>
        <v/>
      </c>
      <c r="D25" s="71" t="str">
        <f>IF('Sch A. Input'!D23="","",'Sch A. Input'!D23)</f>
        <v/>
      </c>
      <c r="E25" s="71">
        <f>'Sch A. Input'!E23</f>
        <v>45016</v>
      </c>
      <c r="F25" s="71">
        <f>'Sch A. Input'!F23</f>
        <v>0</v>
      </c>
      <c r="G25" s="226">
        <f>SUMIFS('Sch A. Input'!H23:CJ23,'Sch A. Input'!$H$13:$CJ$13,$L$11,'Sch A. Input'!$H$14:$CJ$14,"Recurring")</f>
        <v>0</v>
      </c>
      <c r="H25" s="226">
        <f>SUMIFS('Sch A. Input'!H23:CJ23,'Sch A. Input'!$H$13:$CJ$13,$L$11,'Sch A. Input'!$H$14:$CJ$14,"One-time")</f>
        <v>0</v>
      </c>
      <c r="I25" s="227">
        <f t="shared" si="15"/>
        <v>0</v>
      </c>
      <c r="J25" s="228">
        <f>SUMIFS('Sch A. Input'!H23:CJ23,'Sch A. Input'!$H$14:$CJ$14,"Recurring",'Sch A. Input'!$H$13:$CJ$13,"&lt;="&amp;$L$11)</f>
        <v>0</v>
      </c>
      <c r="K25" s="228">
        <f>SUMIFS('Sch A. Input'!H23:CJ23,'Sch A. Input'!$H$14:$CJ$14,"One-time",'Sch A. Input'!$H$13:$CJ$13,"&lt;="&amp;$L$11)</f>
        <v>0</v>
      </c>
      <c r="L25" s="229">
        <f t="shared" si="16"/>
        <v>0</v>
      </c>
      <c r="M25" s="228">
        <f t="shared" si="17"/>
        <v>0</v>
      </c>
      <c r="N25" s="228">
        <f t="shared" si="18"/>
        <v>0</v>
      </c>
      <c r="O25" s="259">
        <f t="shared" si="19"/>
        <v>0</v>
      </c>
      <c r="P25" s="268">
        <f t="shared" si="6"/>
        <v>0</v>
      </c>
      <c r="Q25" s="231">
        <f t="shared" si="7"/>
        <v>0</v>
      </c>
      <c r="R25" s="97">
        <f t="shared" si="20"/>
        <v>0</v>
      </c>
      <c r="S25" s="237">
        <f>IF(AND(LARGE('Sch A. Input'!$CL$15:$CL$41,COUNTIF('Sch A. Input'!$CL$15:$CL$41,"&gt;="&amp;F25))&lt;E25,F25&lt;&gt;0),"Leaver",J25-G25)</f>
        <v>0</v>
      </c>
      <c r="T25" s="237">
        <f>IF(AND(LARGE('Sch A. Input'!$CL$15:$CL$41,COUNTIF('Sch A. Input'!$CL$15:$CL$41,"&gt;="&amp;F25))&lt;E25,F25&lt;&gt;0),"Leaver",K25-H25)</f>
        <v>0</v>
      </c>
      <c r="U25" s="238">
        <f>IF(AND(LARGE('Sch A. Input'!$CL$15:$CL$41,COUNTIF('Sch A. Input'!$CL$15:$CL$41,"&gt;="&amp;F25))&lt;E25,F25&lt;&gt;0),"Leaver",L25-I25)</f>
        <v>0</v>
      </c>
      <c r="V25" s="238">
        <f>IF(AND(LARGE('Sch A. Input'!$CL$15:$CL$41,COUNTIF('Sch A. Input'!$CL$15:$CL$41,"&gt;="&amp;F25))&lt;E25,F25&lt;&gt;0),"Leaver",IFERROR(S25/X25*$M$9,0))</f>
        <v>0</v>
      </c>
      <c r="W25" s="238">
        <f>IF(AND(LARGE('Sch A. Input'!$CL$15:$CL$41,COUNTIF('Sch A. Input'!$CL$15:$CL$41,"&gt;="&amp;F25))&lt;E25,F25&lt;&gt;0),"Leaver",V25+T25)</f>
        <v>0</v>
      </c>
      <c r="X25" s="264">
        <f>IF(AND(LARGE('Sch A. Input'!$CL$15:$CL$41,COUNTIF('Sch A. Input'!$CL$15:$CL$41,"&gt;="&amp;F25))&lt;E25,F25&lt;&gt;0),"Leaver",IF(OR(D25="",D25&gt;$L$11,($L$11-14)&lt;$K$9),0,(E25+1-D25)/14-1))</f>
        <v>0</v>
      </c>
      <c r="Y25" s="265">
        <f>IF(AND(LARGE('Sch A. Input'!$CL$15:$CL$41,COUNTIF('Sch A. Input'!$CL$15:$CL$41,"&gt;="&amp;F25))&lt;E25,F25&lt;&gt;0),"Leaver",IFERROR(IF((S25/$X25*$M$9+T25)&gt;$D$12,"YES","NO"),0))</f>
        <v>0</v>
      </c>
      <c r="Z25" s="225">
        <f>IF(AND(LARGE('Sch A. Input'!$CL$15:$CL$41,COUNTIF('Sch A. Input'!$CL$15:$CL$41,"&gt;="&amp;F25))&lt;E25,F25&lt;&gt;0),"Leaver",IFERROR(IF($Y25="YES",MIN($U25*($G$12/$D$12),$G$12),(SUMPRODUCT(--((MIN(W25,$D$12))&gt;$C$9:$C$12),((MIN(W25,$D$12))-$C$9:$C$12),$H$9:$H$12))-((1-(X25/$M$9))*(SUMPRODUCT(--((MIN(V25,$D$12))&gt;$C$9:$C$12),((MIN(V25,$D$12))-$C$9:$C$12),$H$9:$H$12)))),0))</f>
        <v>0</v>
      </c>
      <c r="AA25" s="169">
        <f>IF(AND(LARGE('Sch A. Input'!$CL$15:$CL$41,COUNTIF('Sch A. Input'!$CL$15:$CL$41,"&gt;="&amp;F25))&lt;E25,F25&lt;&gt;0),"Leaver",IFERROR(Z25/U25,0))</f>
        <v>0</v>
      </c>
      <c r="AB25" s="170">
        <f>IF(AND(LARGE('Sch A. Input'!$CL$15:$CL$41,COUNTIF('Sch A. Input'!$CL$15:$CL$41,"&gt;="&amp;F25))&lt;E25,F25&lt;&gt;0),"Leaver",Q25-Z25)</f>
        <v>0</v>
      </c>
      <c r="AC25" s="94">
        <f t="shared" si="21"/>
        <v>0</v>
      </c>
      <c r="BK25" s="2"/>
      <c r="BL25" s="2"/>
      <c r="CI25"/>
    </row>
    <row r="26" spans="2:87" x14ac:dyDescent="0.35">
      <c r="B26" s="70" t="str">
        <f>IF('Sch A. Input'!B24="","",'Sch A. Input'!B24)</f>
        <v/>
      </c>
      <c r="C26" s="75" t="str">
        <f>IF('Sch A. Input'!C24="","",'Sch A. Input'!C24)</f>
        <v/>
      </c>
      <c r="D26" s="71" t="str">
        <f>IF('Sch A. Input'!D24="","",'Sch A. Input'!D24)</f>
        <v/>
      </c>
      <c r="E26" s="71">
        <f>'Sch A. Input'!E24</f>
        <v>45016</v>
      </c>
      <c r="F26" s="71">
        <f>'Sch A. Input'!F24</f>
        <v>0</v>
      </c>
      <c r="G26" s="226">
        <f>SUMIFS('Sch A. Input'!H24:CJ24,'Sch A. Input'!$H$13:$CJ$13,$L$11,'Sch A. Input'!$H$14:$CJ$14,"Recurring")</f>
        <v>0</v>
      </c>
      <c r="H26" s="226">
        <f>SUMIFS('Sch A. Input'!H24:CJ24,'Sch A. Input'!$H$13:$CJ$13,$L$11,'Sch A. Input'!$H$14:$CJ$14,"One-time")</f>
        <v>0</v>
      </c>
      <c r="I26" s="227">
        <f t="shared" si="15"/>
        <v>0</v>
      </c>
      <c r="J26" s="228">
        <f>SUMIFS('Sch A. Input'!H24:CJ24,'Sch A. Input'!$H$14:$CJ$14,"Recurring",'Sch A. Input'!$H$13:$CJ$13,"&lt;="&amp;$L$11)</f>
        <v>0</v>
      </c>
      <c r="K26" s="228">
        <f>SUMIFS('Sch A. Input'!H24:CJ24,'Sch A. Input'!$H$14:$CJ$14,"One-time",'Sch A. Input'!$H$13:$CJ$13,"&lt;="&amp;$L$11)</f>
        <v>0</v>
      </c>
      <c r="L26" s="229">
        <f t="shared" si="16"/>
        <v>0</v>
      </c>
      <c r="M26" s="228">
        <f t="shared" si="17"/>
        <v>0</v>
      </c>
      <c r="N26" s="228">
        <f t="shared" si="18"/>
        <v>0</v>
      </c>
      <c r="O26" s="259">
        <f t="shared" si="19"/>
        <v>0</v>
      </c>
      <c r="P26" s="268">
        <f t="shared" si="6"/>
        <v>0</v>
      </c>
      <c r="Q26" s="231">
        <f t="shared" si="7"/>
        <v>0</v>
      </c>
      <c r="R26" s="97">
        <f t="shared" si="20"/>
        <v>0</v>
      </c>
      <c r="S26" s="237">
        <f>IF(AND(LARGE('Sch A. Input'!$CL$15:$CL$41,COUNTIF('Sch A. Input'!$CL$15:$CL$41,"&gt;="&amp;F26))&lt;E26,F26&lt;&gt;0),"Leaver",J26-G26)</f>
        <v>0</v>
      </c>
      <c r="T26" s="237">
        <f>IF(AND(LARGE('Sch A. Input'!$CL$15:$CL$41,COUNTIF('Sch A. Input'!$CL$15:$CL$41,"&gt;="&amp;F26))&lt;E26,F26&lt;&gt;0),"Leaver",K26-H26)</f>
        <v>0</v>
      </c>
      <c r="U26" s="238">
        <f>IF(AND(LARGE('Sch A. Input'!$CL$15:$CL$41,COUNTIF('Sch A. Input'!$CL$15:$CL$41,"&gt;="&amp;F26))&lt;E26,F26&lt;&gt;0),"Leaver",L26-I26)</f>
        <v>0</v>
      </c>
      <c r="V26" s="238">
        <f>IF(AND(LARGE('Sch A. Input'!$CL$15:$CL$41,COUNTIF('Sch A. Input'!$CL$15:$CL$41,"&gt;="&amp;F26))&lt;E26,F26&lt;&gt;0),"Leaver",IFERROR(S26/X26*$M$9,0))</f>
        <v>0</v>
      </c>
      <c r="W26" s="238">
        <f>IF(AND(LARGE('Sch A. Input'!$CL$15:$CL$41,COUNTIF('Sch A. Input'!$CL$15:$CL$41,"&gt;="&amp;F26))&lt;E26,F26&lt;&gt;0),"Leaver",V26+T26)</f>
        <v>0</v>
      </c>
      <c r="X26" s="264">
        <f>IF(AND(LARGE('Sch A. Input'!$CL$15:$CL$41,COUNTIF('Sch A. Input'!$CL$15:$CL$41,"&gt;="&amp;F26))&lt;E26,F26&lt;&gt;0),"Leaver",IF(OR(D26="",D26&gt;$L$11,($L$11-14)&lt;$K$9),0,(E26+1-D26)/14-1))</f>
        <v>0</v>
      </c>
      <c r="Y26" s="265">
        <f>IF(AND(LARGE('Sch A. Input'!$CL$15:$CL$41,COUNTIF('Sch A. Input'!$CL$15:$CL$41,"&gt;="&amp;F26))&lt;E26,F26&lt;&gt;0),"Leaver",IFERROR(IF((S26/$X26*$M$9+T26)&gt;$D$12,"YES","NO"),0))</f>
        <v>0</v>
      </c>
      <c r="Z26" s="225">
        <f>IF(AND(LARGE('Sch A. Input'!$CL$15:$CL$41,COUNTIF('Sch A. Input'!$CL$15:$CL$41,"&gt;="&amp;F26))&lt;E26,F26&lt;&gt;0),"Leaver",IFERROR(IF($Y26="YES",MIN($U26*($G$12/$D$12),$G$12),(SUMPRODUCT(--((MIN(W26,$D$12))&gt;$C$9:$C$12),((MIN(W26,$D$12))-$C$9:$C$12),$H$9:$H$12))-((1-(X26/$M$9))*(SUMPRODUCT(--((MIN(V26,$D$12))&gt;$C$9:$C$12),((MIN(V26,$D$12))-$C$9:$C$12),$H$9:$H$12)))),0))</f>
        <v>0</v>
      </c>
      <c r="AA26" s="169">
        <f>IF(AND(LARGE('Sch A. Input'!$CL$15:$CL$41,COUNTIF('Sch A. Input'!$CL$15:$CL$41,"&gt;="&amp;F26))&lt;E26,F26&lt;&gt;0),"Leaver",IFERROR(Z26/U26,0))</f>
        <v>0</v>
      </c>
      <c r="AB26" s="170">
        <f>IF(AND(LARGE('Sch A. Input'!$CL$15:$CL$41,COUNTIF('Sch A. Input'!$CL$15:$CL$41,"&gt;="&amp;F26))&lt;E26,F26&lt;&gt;0),"Leaver",Q26-Z26)</f>
        <v>0</v>
      </c>
      <c r="AC26" s="94">
        <f t="shared" si="21"/>
        <v>0</v>
      </c>
      <c r="BK26" s="2"/>
      <c r="BL26" s="2"/>
      <c r="CI26"/>
    </row>
    <row r="27" spans="2:87" x14ac:dyDescent="0.35">
      <c r="B27" s="70" t="str">
        <f>IF('Sch A. Input'!B25="","",'Sch A. Input'!B25)</f>
        <v/>
      </c>
      <c r="C27" s="75" t="str">
        <f>IF('Sch A. Input'!C25="","",'Sch A. Input'!C25)</f>
        <v/>
      </c>
      <c r="D27" s="71" t="str">
        <f>IF('Sch A. Input'!D25="","",'Sch A. Input'!D25)</f>
        <v/>
      </c>
      <c r="E27" s="71">
        <f>'Sch A. Input'!E25</f>
        <v>45016</v>
      </c>
      <c r="F27" s="71">
        <f>'Sch A. Input'!F25</f>
        <v>0</v>
      </c>
      <c r="G27" s="226">
        <f>SUMIFS('Sch A. Input'!H25:CJ25,'Sch A. Input'!$H$13:$CJ$13,$L$11,'Sch A. Input'!$H$14:$CJ$14,"Recurring")</f>
        <v>0</v>
      </c>
      <c r="H27" s="226">
        <f>SUMIFS('Sch A. Input'!H25:CJ25,'Sch A. Input'!$H$13:$CJ$13,$L$11,'Sch A. Input'!$H$14:$CJ$14,"One-time")</f>
        <v>0</v>
      </c>
      <c r="I27" s="227">
        <f t="shared" si="15"/>
        <v>0</v>
      </c>
      <c r="J27" s="228">
        <f>SUMIFS('Sch A. Input'!H25:CJ25,'Sch A. Input'!$H$14:$CJ$14,"Recurring",'Sch A. Input'!$H$13:$CJ$13,"&lt;="&amp;$L$11)</f>
        <v>0</v>
      </c>
      <c r="K27" s="228">
        <f>SUMIFS('Sch A. Input'!H25:CJ25,'Sch A. Input'!$H$14:$CJ$14,"One-time",'Sch A. Input'!$H$13:$CJ$13,"&lt;="&amp;$L$11)</f>
        <v>0</v>
      </c>
      <c r="L27" s="229">
        <f t="shared" si="16"/>
        <v>0</v>
      </c>
      <c r="M27" s="228">
        <f t="shared" si="17"/>
        <v>0</v>
      </c>
      <c r="N27" s="228">
        <f t="shared" si="18"/>
        <v>0</v>
      </c>
      <c r="O27" s="259">
        <f t="shared" si="19"/>
        <v>0</v>
      </c>
      <c r="P27" s="268">
        <f t="shared" si="6"/>
        <v>0</v>
      </c>
      <c r="Q27" s="231">
        <f t="shared" si="7"/>
        <v>0</v>
      </c>
      <c r="R27" s="97">
        <f t="shared" si="20"/>
        <v>0</v>
      </c>
      <c r="S27" s="237">
        <f>IF(AND(LARGE('Sch A. Input'!$CL$15:$CL$41,COUNTIF('Sch A. Input'!$CL$15:$CL$41,"&gt;="&amp;F27))&lt;E27,F27&lt;&gt;0),"Leaver",J27-G27)</f>
        <v>0</v>
      </c>
      <c r="T27" s="237">
        <f>IF(AND(LARGE('Sch A. Input'!$CL$15:$CL$41,COUNTIF('Sch A. Input'!$CL$15:$CL$41,"&gt;="&amp;F27))&lt;E27,F27&lt;&gt;0),"Leaver",K27-H27)</f>
        <v>0</v>
      </c>
      <c r="U27" s="238">
        <f>IF(AND(LARGE('Sch A. Input'!$CL$15:$CL$41,COUNTIF('Sch A. Input'!$CL$15:$CL$41,"&gt;="&amp;F27))&lt;E27,F27&lt;&gt;0),"Leaver",L27-I27)</f>
        <v>0</v>
      </c>
      <c r="V27" s="238">
        <f>IF(AND(LARGE('Sch A. Input'!$CL$15:$CL$41,COUNTIF('Sch A. Input'!$CL$15:$CL$41,"&gt;="&amp;F27))&lt;E27,F27&lt;&gt;0),"Leaver",IFERROR(S27/X27*$M$9,0))</f>
        <v>0</v>
      </c>
      <c r="W27" s="238">
        <f>IF(AND(LARGE('Sch A. Input'!$CL$15:$CL$41,COUNTIF('Sch A. Input'!$CL$15:$CL$41,"&gt;="&amp;F27))&lt;E27,F27&lt;&gt;0),"Leaver",V27+T27)</f>
        <v>0</v>
      </c>
      <c r="X27" s="264">
        <f>IF(AND(LARGE('Sch A. Input'!$CL$15:$CL$41,COUNTIF('Sch A. Input'!$CL$15:$CL$41,"&gt;="&amp;F27))&lt;E27,F27&lt;&gt;0),"Leaver",IF(OR(D27="",D27&gt;$L$11,($L$11-14)&lt;$K$9),0,(E27+1-D27)/14-1))</f>
        <v>0</v>
      </c>
      <c r="Y27" s="265">
        <f>IF(AND(LARGE('Sch A. Input'!$CL$15:$CL$41,COUNTIF('Sch A. Input'!$CL$15:$CL$41,"&gt;="&amp;F27))&lt;E27,F27&lt;&gt;0),"Leaver",IFERROR(IF((S27/$X27*$M$9+T27)&gt;$D$12,"YES","NO"),0))</f>
        <v>0</v>
      </c>
      <c r="Z27" s="225">
        <f>IF(AND(LARGE('Sch A. Input'!$CL$15:$CL$41,COUNTIF('Sch A. Input'!$CL$15:$CL$41,"&gt;="&amp;F27))&lt;E27,F27&lt;&gt;0),"Leaver",IFERROR(IF($Y27="YES",MIN($U27*($G$12/$D$12),$G$12),(SUMPRODUCT(--((MIN(W27,$D$12))&gt;$C$9:$C$12),((MIN(W27,$D$12))-$C$9:$C$12),$H$9:$H$12))-((1-(X27/$M$9))*(SUMPRODUCT(--((MIN(V27,$D$12))&gt;$C$9:$C$12),((MIN(V27,$D$12))-$C$9:$C$12),$H$9:$H$12)))),0))</f>
        <v>0</v>
      </c>
      <c r="AA27" s="169">
        <f>IF(AND(LARGE('Sch A. Input'!$CL$15:$CL$41,COUNTIF('Sch A. Input'!$CL$15:$CL$41,"&gt;="&amp;F27))&lt;E27,F27&lt;&gt;0),"Leaver",IFERROR(Z27/U27,0))</f>
        <v>0</v>
      </c>
      <c r="AB27" s="170">
        <f>IF(AND(LARGE('Sch A. Input'!$CL$15:$CL$41,COUNTIF('Sch A. Input'!$CL$15:$CL$41,"&gt;="&amp;F27))&lt;E27,F27&lt;&gt;0),"Leaver",Q27-Z27)</f>
        <v>0</v>
      </c>
      <c r="AC27" s="94">
        <f t="shared" si="21"/>
        <v>0</v>
      </c>
      <c r="BK27" s="2"/>
      <c r="BL27" s="2"/>
      <c r="CI27"/>
    </row>
    <row r="28" spans="2:87" x14ac:dyDescent="0.35">
      <c r="B28" s="70" t="str">
        <f>IF('Sch A. Input'!B26="","",'Sch A. Input'!B26)</f>
        <v/>
      </c>
      <c r="C28" s="75" t="str">
        <f>IF('Sch A. Input'!C26="","",'Sch A. Input'!C26)</f>
        <v/>
      </c>
      <c r="D28" s="71" t="str">
        <f>IF('Sch A. Input'!D26="","",'Sch A. Input'!D26)</f>
        <v/>
      </c>
      <c r="E28" s="71">
        <f>'Sch A. Input'!E26</f>
        <v>45016</v>
      </c>
      <c r="F28" s="71">
        <f>'Sch A. Input'!F26</f>
        <v>0</v>
      </c>
      <c r="G28" s="226">
        <f>SUMIFS('Sch A. Input'!H26:CJ26,'Sch A. Input'!$H$13:$CJ$13,$L$11,'Sch A. Input'!$H$14:$CJ$14,"Recurring")</f>
        <v>0</v>
      </c>
      <c r="H28" s="226">
        <f>SUMIFS('Sch A. Input'!H26:CJ26,'Sch A. Input'!$H$13:$CJ$13,$L$11,'Sch A. Input'!$H$14:$CJ$14,"One-time")</f>
        <v>0</v>
      </c>
      <c r="I28" s="227">
        <f t="shared" si="15"/>
        <v>0</v>
      </c>
      <c r="J28" s="228">
        <f>SUMIFS('Sch A. Input'!H26:CJ26,'Sch A. Input'!$H$14:$CJ$14,"Recurring",'Sch A. Input'!$H$13:$CJ$13,"&lt;="&amp;$L$11)</f>
        <v>0</v>
      </c>
      <c r="K28" s="228">
        <f>SUMIFS('Sch A. Input'!H26:CJ26,'Sch A. Input'!$H$14:$CJ$14,"One-time",'Sch A. Input'!$H$13:$CJ$13,"&lt;="&amp;$L$11)</f>
        <v>0</v>
      </c>
      <c r="L28" s="229">
        <f t="shared" si="16"/>
        <v>0</v>
      </c>
      <c r="M28" s="228">
        <f t="shared" si="17"/>
        <v>0</v>
      </c>
      <c r="N28" s="228">
        <f t="shared" si="18"/>
        <v>0</v>
      </c>
      <c r="O28" s="259">
        <f t="shared" si="19"/>
        <v>0</v>
      </c>
      <c r="P28" s="268">
        <f t="shared" si="6"/>
        <v>0</v>
      </c>
      <c r="Q28" s="231">
        <f t="shared" si="7"/>
        <v>0</v>
      </c>
      <c r="R28" s="97">
        <f t="shared" si="20"/>
        <v>0</v>
      </c>
      <c r="S28" s="237">
        <f>IF(AND(LARGE('Sch A. Input'!$CL$15:$CL$41,COUNTIF('Sch A. Input'!$CL$15:$CL$41,"&gt;="&amp;F28))&lt;E28,F28&lt;&gt;0),"Leaver",J28-G28)</f>
        <v>0</v>
      </c>
      <c r="T28" s="237">
        <f>IF(AND(LARGE('Sch A. Input'!$CL$15:$CL$41,COUNTIF('Sch A. Input'!$CL$15:$CL$41,"&gt;="&amp;F28))&lt;E28,F28&lt;&gt;0),"Leaver",K28-H28)</f>
        <v>0</v>
      </c>
      <c r="U28" s="238">
        <f>IF(AND(LARGE('Sch A. Input'!$CL$15:$CL$41,COUNTIF('Sch A. Input'!$CL$15:$CL$41,"&gt;="&amp;F28))&lt;E28,F28&lt;&gt;0),"Leaver",L28-I28)</f>
        <v>0</v>
      </c>
      <c r="V28" s="238">
        <f>IF(AND(LARGE('Sch A. Input'!$CL$15:$CL$41,COUNTIF('Sch A. Input'!$CL$15:$CL$41,"&gt;="&amp;F28))&lt;E28,F28&lt;&gt;0),"Leaver",IFERROR(S28/X28*$M$9,0))</f>
        <v>0</v>
      </c>
      <c r="W28" s="238">
        <f>IF(AND(LARGE('Sch A. Input'!$CL$15:$CL$41,COUNTIF('Sch A. Input'!$CL$15:$CL$41,"&gt;="&amp;F28))&lt;E28,F28&lt;&gt;0),"Leaver",V28+T28)</f>
        <v>0</v>
      </c>
      <c r="X28" s="264">
        <f>IF(AND(LARGE('Sch A. Input'!$CL$15:$CL$41,COUNTIF('Sch A. Input'!$CL$15:$CL$41,"&gt;="&amp;F28))&lt;E28,F28&lt;&gt;0),"Leaver",IF(OR(D28="",D28&gt;$L$11,($L$11-14)&lt;$K$9),0,(E28+1-D28)/14-1))</f>
        <v>0</v>
      </c>
      <c r="Y28" s="265">
        <f>IF(AND(LARGE('Sch A. Input'!$CL$15:$CL$41,COUNTIF('Sch A. Input'!$CL$15:$CL$41,"&gt;="&amp;F28))&lt;E28,F28&lt;&gt;0),"Leaver",IFERROR(IF((S28/$X28*$M$9+T28)&gt;$D$12,"YES","NO"),0))</f>
        <v>0</v>
      </c>
      <c r="Z28" s="225">
        <f>IF(AND(LARGE('Sch A. Input'!$CL$15:$CL$41,COUNTIF('Sch A. Input'!$CL$15:$CL$41,"&gt;="&amp;F28))&lt;E28,F28&lt;&gt;0),"Leaver",IFERROR(IF($Y28="YES",MIN($U28*($G$12/$D$12),$G$12),(SUMPRODUCT(--((MIN(W28,$D$12))&gt;$C$9:$C$12),((MIN(W28,$D$12))-$C$9:$C$12),$H$9:$H$12))-((1-(X28/$M$9))*(SUMPRODUCT(--((MIN(V28,$D$12))&gt;$C$9:$C$12),((MIN(V28,$D$12))-$C$9:$C$12),$H$9:$H$12)))),0))</f>
        <v>0</v>
      </c>
      <c r="AA28" s="169">
        <f>IF(AND(LARGE('Sch A. Input'!$CL$15:$CL$41,COUNTIF('Sch A. Input'!$CL$15:$CL$41,"&gt;="&amp;F28))&lt;E28,F28&lt;&gt;0),"Leaver",IFERROR(Z28/U28,0))</f>
        <v>0</v>
      </c>
      <c r="AB28" s="170">
        <f>IF(AND(LARGE('Sch A. Input'!$CL$15:$CL$41,COUNTIF('Sch A. Input'!$CL$15:$CL$41,"&gt;="&amp;F28))&lt;E28,F28&lt;&gt;0),"Leaver",Q28-Z28)</f>
        <v>0</v>
      </c>
      <c r="AC28" s="94">
        <f t="shared" si="21"/>
        <v>0</v>
      </c>
      <c r="BK28" s="2"/>
      <c r="BL28" s="2"/>
      <c r="CI28"/>
    </row>
    <row r="29" spans="2:87" x14ac:dyDescent="0.35">
      <c r="B29" s="70" t="str">
        <f>IF('Sch A. Input'!B27="","",'Sch A. Input'!B27)</f>
        <v/>
      </c>
      <c r="C29" s="75" t="str">
        <f>IF('Sch A. Input'!C27="","",'Sch A. Input'!C27)</f>
        <v/>
      </c>
      <c r="D29" s="71" t="str">
        <f>IF('Sch A. Input'!D27="","",'Sch A. Input'!D27)</f>
        <v/>
      </c>
      <c r="E29" s="71">
        <f>'Sch A. Input'!E27</f>
        <v>45016</v>
      </c>
      <c r="F29" s="71">
        <f>'Sch A. Input'!F27</f>
        <v>0</v>
      </c>
      <c r="G29" s="226">
        <f>SUMIFS('Sch A. Input'!H27:CJ27,'Sch A. Input'!$H$13:$CJ$13,$L$11,'Sch A. Input'!$H$14:$CJ$14,"Recurring")</f>
        <v>0</v>
      </c>
      <c r="H29" s="226">
        <f>SUMIFS('Sch A. Input'!H27:CJ27,'Sch A. Input'!$H$13:$CJ$13,$L$11,'Sch A. Input'!$H$14:$CJ$14,"One-time")</f>
        <v>0</v>
      </c>
      <c r="I29" s="227">
        <f t="shared" si="15"/>
        <v>0</v>
      </c>
      <c r="J29" s="228">
        <f>SUMIFS('Sch A. Input'!H27:CJ27,'Sch A. Input'!$H$14:$CJ$14,"Recurring",'Sch A. Input'!$H$13:$CJ$13,"&lt;="&amp;$L$11)</f>
        <v>0</v>
      </c>
      <c r="K29" s="228">
        <f>SUMIFS('Sch A. Input'!H27:CJ27,'Sch A. Input'!$H$14:$CJ$14,"One-time",'Sch A. Input'!$H$13:$CJ$13,"&lt;="&amp;$L$11)</f>
        <v>0</v>
      </c>
      <c r="L29" s="229">
        <f t="shared" si="16"/>
        <v>0</v>
      </c>
      <c r="M29" s="228">
        <f t="shared" si="17"/>
        <v>0</v>
      </c>
      <c r="N29" s="228">
        <f t="shared" si="18"/>
        <v>0</v>
      </c>
      <c r="O29" s="259">
        <f t="shared" si="19"/>
        <v>0</v>
      </c>
      <c r="P29" s="268">
        <f t="shared" si="6"/>
        <v>0</v>
      </c>
      <c r="Q29" s="231">
        <f t="shared" si="7"/>
        <v>0</v>
      </c>
      <c r="R29" s="97">
        <f t="shared" si="20"/>
        <v>0</v>
      </c>
      <c r="S29" s="237">
        <f>IF(AND(LARGE('Sch A. Input'!$CL$15:$CL$41,COUNTIF('Sch A. Input'!$CL$15:$CL$41,"&gt;="&amp;F29))&lt;E29,F29&lt;&gt;0),"Leaver",J29-G29)</f>
        <v>0</v>
      </c>
      <c r="T29" s="237">
        <f>IF(AND(LARGE('Sch A. Input'!$CL$15:$CL$41,COUNTIF('Sch A. Input'!$CL$15:$CL$41,"&gt;="&amp;F29))&lt;E29,F29&lt;&gt;0),"Leaver",K29-H29)</f>
        <v>0</v>
      </c>
      <c r="U29" s="238">
        <f>IF(AND(LARGE('Sch A. Input'!$CL$15:$CL$41,COUNTIF('Sch A. Input'!$CL$15:$CL$41,"&gt;="&amp;F29))&lt;E29,F29&lt;&gt;0),"Leaver",L29-I29)</f>
        <v>0</v>
      </c>
      <c r="V29" s="238">
        <f>IF(AND(LARGE('Sch A. Input'!$CL$15:$CL$41,COUNTIF('Sch A. Input'!$CL$15:$CL$41,"&gt;="&amp;F29))&lt;E29,F29&lt;&gt;0),"Leaver",IFERROR(S29/X29*$M$9,0))</f>
        <v>0</v>
      </c>
      <c r="W29" s="238">
        <f>IF(AND(LARGE('Sch A. Input'!$CL$15:$CL$41,COUNTIF('Sch A. Input'!$CL$15:$CL$41,"&gt;="&amp;F29))&lt;E29,F29&lt;&gt;0),"Leaver",V29+T29)</f>
        <v>0</v>
      </c>
      <c r="X29" s="264">
        <f>IF(AND(LARGE('Sch A. Input'!$CL$15:$CL$41,COUNTIF('Sch A. Input'!$CL$15:$CL$41,"&gt;="&amp;F29))&lt;E29,F29&lt;&gt;0),"Leaver",IF(OR(D29="",D29&gt;$L$11,($L$11-14)&lt;$K$9),0,(E29+1-D29)/14-1))</f>
        <v>0</v>
      </c>
      <c r="Y29" s="265">
        <f>IF(AND(LARGE('Sch A. Input'!$CL$15:$CL$41,COUNTIF('Sch A. Input'!$CL$15:$CL$41,"&gt;="&amp;F29))&lt;E29,F29&lt;&gt;0),"Leaver",IFERROR(IF((S29/$X29*$M$9+T29)&gt;$D$12,"YES","NO"),0))</f>
        <v>0</v>
      </c>
      <c r="Z29" s="225">
        <f>IF(AND(LARGE('Sch A. Input'!$CL$15:$CL$41,COUNTIF('Sch A. Input'!$CL$15:$CL$41,"&gt;="&amp;F29))&lt;E29,F29&lt;&gt;0),"Leaver",IFERROR(IF($Y29="YES",MIN($U29*($G$12/$D$12),$G$12),(SUMPRODUCT(--((MIN(W29,$D$12))&gt;$C$9:$C$12),((MIN(W29,$D$12))-$C$9:$C$12),$H$9:$H$12))-((1-(X29/$M$9))*(SUMPRODUCT(--((MIN(V29,$D$12))&gt;$C$9:$C$12),((MIN(V29,$D$12))-$C$9:$C$12),$H$9:$H$12)))),0))</f>
        <v>0</v>
      </c>
      <c r="AA29" s="169">
        <f>IF(AND(LARGE('Sch A. Input'!$CL$15:$CL$41,COUNTIF('Sch A. Input'!$CL$15:$CL$41,"&gt;="&amp;F29))&lt;E29,F29&lt;&gt;0),"Leaver",IFERROR(Z29/U29,0))</f>
        <v>0</v>
      </c>
      <c r="AB29" s="170">
        <f>IF(AND(LARGE('Sch A. Input'!$CL$15:$CL$41,COUNTIF('Sch A. Input'!$CL$15:$CL$41,"&gt;="&amp;F29))&lt;E29,F29&lt;&gt;0),"Leaver",Q29-Z29)</f>
        <v>0</v>
      </c>
      <c r="AC29" s="94">
        <f t="shared" si="21"/>
        <v>0</v>
      </c>
      <c r="BK29" s="2"/>
      <c r="BL29" s="2"/>
      <c r="CI29"/>
    </row>
    <row r="30" spans="2:87" x14ac:dyDescent="0.35">
      <c r="B30" s="70" t="str">
        <f>IF('Sch A. Input'!B28="","",'Sch A. Input'!B28)</f>
        <v/>
      </c>
      <c r="C30" s="75" t="str">
        <f>IF('Sch A. Input'!C28="","",'Sch A. Input'!C28)</f>
        <v/>
      </c>
      <c r="D30" s="71" t="str">
        <f>IF('Sch A. Input'!D28="","",'Sch A. Input'!D28)</f>
        <v/>
      </c>
      <c r="E30" s="71">
        <f>'Sch A. Input'!E28</f>
        <v>45016</v>
      </c>
      <c r="F30" s="71">
        <f>'Sch A. Input'!F28</f>
        <v>0</v>
      </c>
      <c r="G30" s="226">
        <f>SUMIFS('Sch A. Input'!H28:CJ28,'Sch A. Input'!$H$13:$CJ$13,$L$11,'Sch A. Input'!$H$14:$CJ$14,"Recurring")</f>
        <v>0</v>
      </c>
      <c r="H30" s="226">
        <f>SUMIFS('Sch A. Input'!H28:CJ28,'Sch A. Input'!$H$13:$CJ$13,$L$11,'Sch A. Input'!$H$14:$CJ$14,"One-time")</f>
        <v>0</v>
      </c>
      <c r="I30" s="227">
        <f t="shared" si="15"/>
        <v>0</v>
      </c>
      <c r="J30" s="228">
        <f>SUMIFS('Sch A. Input'!H28:CJ28,'Sch A. Input'!$H$14:$CJ$14,"Recurring",'Sch A. Input'!$H$13:$CJ$13,"&lt;="&amp;$L$11)</f>
        <v>0</v>
      </c>
      <c r="K30" s="228">
        <f>SUMIFS('Sch A. Input'!H28:CJ28,'Sch A. Input'!$H$14:$CJ$14,"One-time",'Sch A. Input'!$H$13:$CJ$13,"&lt;="&amp;$L$11)</f>
        <v>0</v>
      </c>
      <c r="L30" s="229">
        <f t="shared" si="16"/>
        <v>0</v>
      </c>
      <c r="M30" s="228">
        <f t="shared" si="17"/>
        <v>0</v>
      </c>
      <c r="N30" s="228">
        <f t="shared" si="18"/>
        <v>0</v>
      </c>
      <c r="O30" s="259">
        <f t="shared" si="19"/>
        <v>0</v>
      </c>
      <c r="P30" s="268">
        <f t="shared" si="6"/>
        <v>0</v>
      </c>
      <c r="Q30" s="231">
        <f t="shared" si="7"/>
        <v>0</v>
      </c>
      <c r="R30" s="97">
        <f t="shared" si="20"/>
        <v>0</v>
      </c>
      <c r="S30" s="237">
        <f>IF(AND(LARGE('Sch A. Input'!$CL$15:$CL$41,COUNTIF('Sch A. Input'!$CL$15:$CL$41,"&gt;="&amp;F30))&lt;E30,F30&lt;&gt;0),"Leaver",J30-G30)</f>
        <v>0</v>
      </c>
      <c r="T30" s="237">
        <f>IF(AND(LARGE('Sch A. Input'!$CL$15:$CL$41,COUNTIF('Sch A. Input'!$CL$15:$CL$41,"&gt;="&amp;F30))&lt;E30,F30&lt;&gt;0),"Leaver",K30-H30)</f>
        <v>0</v>
      </c>
      <c r="U30" s="238">
        <f>IF(AND(LARGE('Sch A. Input'!$CL$15:$CL$41,COUNTIF('Sch A. Input'!$CL$15:$CL$41,"&gt;="&amp;F30))&lt;E30,F30&lt;&gt;0),"Leaver",L30-I30)</f>
        <v>0</v>
      </c>
      <c r="V30" s="238">
        <f>IF(AND(LARGE('Sch A. Input'!$CL$15:$CL$41,COUNTIF('Sch A. Input'!$CL$15:$CL$41,"&gt;="&amp;F30))&lt;E30,F30&lt;&gt;0),"Leaver",IFERROR(S30/X30*$M$9,0))</f>
        <v>0</v>
      </c>
      <c r="W30" s="238">
        <f>IF(AND(LARGE('Sch A. Input'!$CL$15:$CL$41,COUNTIF('Sch A. Input'!$CL$15:$CL$41,"&gt;="&amp;F30))&lt;E30,F30&lt;&gt;0),"Leaver",V30+T30)</f>
        <v>0</v>
      </c>
      <c r="X30" s="264">
        <f>IF(AND(LARGE('Sch A. Input'!$CL$15:$CL$41,COUNTIF('Sch A. Input'!$CL$15:$CL$41,"&gt;="&amp;F30))&lt;E30,F30&lt;&gt;0),"Leaver",IF(OR(D30="",D30&gt;$L$11,($L$11-14)&lt;$K$9),0,(E30+1-D30)/14-1))</f>
        <v>0</v>
      </c>
      <c r="Y30" s="265">
        <f>IF(AND(LARGE('Sch A. Input'!$CL$15:$CL$41,COUNTIF('Sch A. Input'!$CL$15:$CL$41,"&gt;="&amp;F30))&lt;E30,F30&lt;&gt;0),"Leaver",IFERROR(IF((S30/$X30*$M$9+T30)&gt;$D$12,"YES","NO"),0))</f>
        <v>0</v>
      </c>
      <c r="Z30" s="225">
        <f>IF(AND(LARGE('Sch A. Input'!$CL$15:$CL$41,COUNTIF('Sch A. Input'!$CL$15:$CL$41,"&gt;="&amp;F30))&lt;E30,F30&lt;&gt;0),"Leaver",IFERROR(IF($Y30="YES",MIN($U30*($G$12/$D$12),$G$12),(SUMPRODUCT(--((MIN(W30,$D$12))&gt;$C$9:$C$12),((MIN(W30,$D$12))-$C$9:$C$12),$H$9:$H$12))-((1-(X30/$M$9))*(SUMPRODUCT(--((MIN(V30,$D$12))&gt;$C$9:$C$12),((MIN(V30,$D$12))-$C$9:$C$12),$H$9:$H$12)))),0))</f>
        <v>0</v>
      </c>
      <c r="AA30" s="169">
        <f>IF(AND(LARGE('Sch A. Input'!$CL$15:$CL$41,COUNTIF('Sch A. Input'!$CL$15:$CL$41,"&gt;="&amp;F30))&lt;E30,F30&lt;&gt;0),"Leaver",IFERROR(Z30/U30,0))</f>
        <v>0</v>
      </c>
      <c r="AB30" s="170">
        <f>IF(AND(LARGE('Sch A. Input'!$CL$15:$CL$41,COUNTIF('Sch A. Input'!$CL$15:$CL$41,"&gt;="&amp;F30))&lt;E30,F30&lt;&gt;0),"Leaver",Q30-Z30)</f>
        <v>0</v>
      </c>
      <c r="AC30" s="94">
        <f t="shared" si="21"/>
        <v>0</v>
      </c>
      <c r="BK30" s="2"/>
      <c r="BL30" s="2"/>
      <c r="CI30"/>
    </row>
    <row r="31" spans="2:87" x14ac:dyDescent="0.35">
      <c r="B31" s="70" t="str">
        <f>IF('Sch A. Input'!B29="","",'Sch A. Input'!B29)</f>
        <v/>
      </c>
      <c r="C31" s="75" t="str">
        <f>IF('Sch A. Input'!C29="","",'Sch A. Input'!C29)</f>
        <v/>
      </c>
      <c r="D31" s="71" t="str">
        <f>IF('Sch A. Input'!D29="","",'Sch A. Input'!D29)</f>
        <v/>
      </c>
      <c r="E31" s="71">
        <f>'Sch A. Input'!E29</f>
        <v>45016</v>
      </c>
      <c r="F31" s="71">
        <f>'Sch A. Input'!F29</f>
        <v>0</v>
      </c>
      <c r="G31" s="226">
        <f>SUMIFS('Sch A. Input'!H29:CJ29,'Sch A. Input'!$H$13:$CJ$13,$L$11,'Sch A. Input'!$H$14:$CJ$14,"Recurring")</f>
        <v>0</v>
      </c>
      <c r="H31" s="226">
        <f>SUMIFS('Sch A. Input'!H29:CJ29,'Sch A. Input'!$H$13:$CJ$13,$L$11,'Sch A. Input'!$H$14:$CJ$14,"One-time")</f>
        <v>0</v>
      </c>
      <c r="I31" s="227">
        <f t="shared" si="15"/>
        <v>0</v>
      </c>
      <c r="J31" s="228">
        <f>SUMIFS('Sch A. Input'!H29:CJ29,'Sch A. Input'!$H$14:$CJ$14,"Recurring",'Sch A. Input'!$H$13:$CJ$13,"&lt;="&amp;$L$11)</f>
        <v>0</v>
      </c>
      <c r="K31" s="228">
        <f>SUMIFS('Sch A. Input'!H29:CJ29,'Sch A. Input'!$H$14:$CJ$14,"One-time",'Sch A. Input'!$H$13:$CJ$13,"&lt;="&amp;$L$11)</f>
        <v>0</v>
      </c>
      <c r="L31" s="229">
        <f t="shared" si="16"/>
        <v>0</v>
      </c>
      <c r="M31" s="228">
        <f t="shared" si="17"/>
        <v>0</v>
      </c>
      <c r="N31" s="228">
        <f t="shared" si="18"/>
        <v>0</v>
      </c>
      <c r="O31" s="259">
        <f t="shared" si="19"/>
        <v>0</v>
      </c>
      <c r="P31" s="268">
        <f t="shared" si="6"/>
        <v>0</v>
      </c>
      <c r="Q31" s="231">
        <f t="shared" si="7"/>
        <v>0</v>
      </c>
      <c r="R31" s="97">
        <f t="shared" si="20"/>
        <v>0</v>
      </c>
      <c r="S31" s="237">
        <f>IF(AND(LARGE('Sch A. Input'!$CL$15:$CL$41,COUNTIF('Sch A. Input'!$CL$15:$CL$41,"&gt;="&amp;F31))&lt;E31,F31&lt;&gt;0),"Leaver",J31-G31)</f>
        <v>0</v>
      </c>
      <c r="T31" s="237">
        <f>IF(AND(LARGE('Sch A. Input'!$CL$15:$CL$41,COUNTIF('Sch A. Input'!$CL$15:$CL$41,"&gt;="&amp;F31))&lt;E31,F31&lt;&gt;0),"Leaver",K31-H31)</f>
        <v>0</v>
      </c>
      <c r="U31" s="238">
        <f>IF(AND(LARGE('Sch A. Input'!$CL$15:$CL$41,COUNTIF('Sch A. Input'!$CL$15:$CL$41,"&gt;="&amp;F31))&lt;E31,F31&lt;&gt;0),"Leaver",L31-I31)</f>
        <v>0</v>
      </c>
      <c r="V31" s="238">
        <f>IF(AND(LARGE('Sch A. Input'!$CL$15:$CL$41,COUNTIF('Sch A. Input'!$CL$15:$CL$41,"&gt;="&amp;F31))&lt;E31,F31&lt;&gt;0),"Leaver",IFERROR(S31/X31*$M$9,0))</f>
        <v>0</v>
      </c>
      <c r="W31" s="238">
        <f>IF(AND(LARGE('Sch A. Input'!$CL$15:$CL$41,COUNTIF('Sch A. Input'!$CL$15:$CL$41,"&gt;="&amp;F31))&lt;E31,F31&lt;&gt;0),"Leaver",V31+T31)</f>
        <v>0</v>
      </c>
      <c r="X31" s="264">
        <f>IF(AND(LARGE('Sch A. Input'!$CL$15:$CL$41,COUNTIF('Sch A. Input'!$CL$15:$CL$41,"&gt;="&amp;F31))&lt;E31,F31&lt;&gt;0),"Leaver",IF(OR(D31="",D31&gt;$L$11,($L$11-14)&lt;$K$9),0,(E31+1-D31)/14-1))</f>
        <v>0</v>
      </c>
      <c r="Y31" s="265">
        <f>IF(AND(LARGE('Sch A. Input'!$CL$15:$CL$41,COUNTIF('Sch A. Input'!$CL$15:$CL$41,"&gt;="&amp;F31))&lt;E31,F31&lt;&gt;0),"Leaver",IFERROR(IF((S31/$X31*$M$9+T31)&gt;$D$12,"YES","NO"),0))</f>
        <v>0</v>
      </c>
      <c r="Z31" s="225">
        <f>IF(AND(LARGE('Sch A. Input'!$CL$15:$CL$41,COUNTIF('Sch A. Input'!$CL$15:$CL$41,"&gt;="&amp;F31))&lt;E31,F31&lt;&gt;0),"Leaver",IFERROR(IF($Y31="YES",MIN($U31*($G$12/$D$12),$G$12),(SUMPRODUCT(--((MIN(W31,$D$12))&gt;$C$9:$C$12),((MIN(W31,$D$12))-$C$9:$C$12),$H$9:$H$12))-((1-(X31/$M$9))*(SUMPRODUCT(--((MIN(V31,$D$12))&gt;$C$9:$C$12),((MIN(V31,$D$12))-$C$9:$C$12),$H$9:$H$12)))),0))</f>
        <v>0</v>
      </c>
      <c r="AA31" s="169">
        <f>IF(AND(LARGE('Sch A. Input'!$CL$15:$CL$41,COUNTIF('Sch A. Input'!$CL$15:$CL$41,"&gt;="&amp;F31))&lt;E31,F31&lt;&gt;0),"Leaver",IFERROR(Z31/U31,0))</f>
        <v>0</v>
      </c>
      <c r="AB31" s="170">
        <f>IF(AND(LARGE('Sch A. Input'!$CL$15:$CL$41,COUNTIF('Sch A. Input'!$CL$15:$CL$41,"&gt;="&amp;F31))&lt;E31,F31&lt;&gt;0),"Leaver",Q31-Z31)</f>
        <v>0</v>
      </c>
      <c r="AC31" s="94">
        <f t="shared" si="21"/>
        <v>0</v>
      </c>
      <c r="BK31" s="2"/>
      <c r="BL31" s="2"/>
      <c r="CI31"/>
    </row>
    <row r="32" spans="2:87" x14ac:dyDescent="0.35">
      <c r="B32" s="70" t="str">
        <f>IF('Sch A. Input'!B30="","",'Sch A. Input'!B30)</f>
        <v/>
      </c>
      <c r="C32" s="75" t="str">
        <f>IF('Sch A. Input'!C30="","",'Sch A. Input'!C30)</f>
        <v/>
      </c>
      <c r="D32" s="71" t="str">
        <f>IF('Sch A. Input'!D30="","",'Sch A. Input'!D30)</f>
        <v/>
      </c>
      <c r="E32" s="71">
        <f>'Sch A. Input'!E30</f>
        <v>45016</v>
      </c>
      <c r="F32" s="71">
        <f>'Sch A. Input'!F30</f>
        <v>0</v>
      </c>
      <c r="G32" s="226">
        <f>SUMIFS('Sch A. Input'!H30:CJ30,'Sch A. Input'!$H$13:$CJ$13,$L$11,'Sch A. Input'!$H$14:$CJ$14,"Recurring")</f>
        <v>0</v>
      </c>
      <c r="H32" s="226">
        <f>SUMIFS('Sch A. Input'!H30:CJ30,'Sch A. Input'!$H$13:$CJ$13,$L$11,'Sch A. Input'!$H$14:$CJ$14,"One-time")</f>
        <v>0</v>
      </c>
      <c r="I32" s="227">
        <f t="shared" si="15"/>
        <v>0</v>
      </c>
      <c r="J32" s="228">
        <f>SUMIFS('Sch A. Input'!H30:CJ30,'Sch A. Input'!$H$14:$CJ$14,"Recurring",'Sch A. Input'!$H$13:$CJ$13,"&lt;="&amp;$L$11)</f>
        <v>0</v>
      </c>
      <c r="K32" s="228">
        <f>SUMIFS('Sch A. Input'!H30:CJ30,'Sch A. Input'!$H$14:$CJ$14,"One-time",'Sch A. Input'!$H$13:$CJ$13,"&lt;="&amp;$L$11)</f>
        <v>0</v>
      </c>
      <c r="L32" s="229">
        <f t="shared" si="16"/>
        <v>0</v>
      </c>
      <c r="M32" s="228">
        <f t="shared" si="17"/>
        <v>0</v>
      </c>
      <c r="N32" s="228">
        <f t="shared" si="18"/>
        <v>0</v>
      </c>
      <c r="O32" s="259">
        <f t="shared" si="19"/>
        <v>0</v>
      </c>
      <c r="P32" s="268">
        <f t="shared" si="6"/>
        <v>0</v>
      </c>
      <c r="Q32" s="231">
        <f t="shared" si="7"/>
        <v>0</v>
      </c>
      <c r="R32" s="97">
        <f t="shared" si="20"/>
        <v>0</v>
      </c>
      <c r="S32" s="237">
        <f>IF(AND(LARGE('Sch A. Input'!$CL$15:$CL$41,COUNTIF('Sch A. Input'!$CL$15:$CL$41,"&gt;="&amp;F32))&lt;E32,F32&lt;&gt;0),"Leaver",J32-G32)</f>
        <v>0</v>
      </c>
      <c r="T32" s="237">
        <f>IF(AND(LARGE('Sch A. Input'!$CL$15:$CL$41,COUNTIF('Sch A. Input'!$CL$15:$CL$41,"&gt;="&amp;F32))&lt;E32,F32&lt;&gt;0),"Leaver",K32-H32)</f>
        <v>0</v>
      </c>
      <c r="U32" s="238">
        <f>IF(AND(LARGE('Sch A. Input'!$CL$15:$CL$41,COUNTIF('Sch A. Input'!$CL$15:$CL$41,"&gt;="&amp;F32))&lt;E32,F32&lt;&gt;0),"Leaver",L32-I32)</f>
        <v>0</v>
      </c>
      <c r="V32" s="238">
        <f>IF(AND(LARGE('Sch A. Input'!$CL$15:$CL$41,COUNTIF('Sch A. Input'!$CL$15:$CL$41,"&gt;="&amp;F32))&lt;E32,F32&lt;&gt;0),"Leaver",IFERROR(S32/X32*$M$9,0))</f>
        <v>0</v>
      </c>
      <c r="W32" s="238">
        <f>IF(AND(LARGE('Sch A. Input'!$CL$15:$CL$41,COUNTIF('Sch A. Input'!$CL$15:$CL$41,"&gt;="&amp;F32))&lt;E32,F32&lt;&gt;0),"Leaver",V32+T32)</f>
        <v>0</v>
      </c>
      <c r="X32" s="264">
        <f>IF(AND(LARGE('Sch A. Input'!$CL$15:$CL$41,COUNTIF('Sch A. Input'!$CL$15:$CL$41,"&gt;="&amp;F32))&lt;E32,F32&lt;&gt;0),"Leaver",IF(OR(D32="",D32&gt;$L$11,($L$11-14)&lt;$K$9),0,(E32+1-D32)/14-1))</f>
        <v>0</v>
      </c>
      <c r="Y32" s="265">
        <f>IF(AND(LARGE('Sch A. Input'!$CL$15:$CL$41,COUNTIF('Sch A. Input'!$CL$15:$CL$41,"&gt;="&amp;F32))&lt;E32,F32&lt;&gt;0),"Leaver",IFERROR(IF((S32/$X32*$M$9+T32)&gt;$D$12,"YES","NO"),0))</f>
        <v>0</v>
      </c>
      <c r="Z32" s="225">
        <f>IF(AND(LARGE('Sch A. Input'!$CL$15:$CL$41,COUNTIF('Sch A. Input'!$CL$15:$CL$41,"&gt;="&amp;F32))&lt;E32,F32&lt;&gt;0),"Leaver",IFERROR(IF($Y32="YES",MIN($U32*($G$12/$D$12),$G$12),(SUMPRODUCT(--((MIN(W32,$D$12))&gt;$C$9:$C$12),((MIN(W32,$D$12))-$C$9:$C$12),$H$9:$H$12))-((1-(X32/$M$9))*(SUMPRODUCT(--((MIN(V32,$D$12))&gt;$C$9:$C$12),((MIN(V32,$D$12))-$C$9:$C$12),$H$9:$H$12)))),0))</f>
        <v>0</v>
      </c>
      <c r="AA32" s="169">
        <f>IF(AND(LARGE('Sch A. Input'!$CL$15:$CL$41,COUNTIF('Sch A. Input'!$CL$15:$CL$41,"&gt;="&amp;F32))&lt;E32,F32&lt;&gt;0),"Leaver",IFERROR(Z32/U32,0))</f>
        <v>0</v>
      </c>
      <c r="AB32" s="170">
        <f>IF(AND(LARGE('Sch A. Input'!$CL$15:$CL$41,COUNTIF('Sch A. Input'!$CL$15:$CL$41,"&gt;="&amp;F32))&lt;E32,F32&lt;&gt;0),"Leaver",Q32-Z32)</f>
        <v>0</v>
      </c>
      <c r="AC32" s="94">
        <f t="shared" si="21"/>
        <v>0</v>
      </c>
      <c r="BK32" s="2"/>
      <c r="BL32" s="2"/>
      <c r="CI32"/>
    </row>
    <row r="33" spans="2:87" x14ac:dyDescent="0.35">
      <c r="B33" s="70" t="str">
        <f>IF('Sch A. Input'!B31="","",'Sch A. Input'!B31)</f>
        <v/>
      </c>
      <c r="C33" s="75" t="str">
        <f>IF('Sch A. Input'!C31="","",'Sch A. Input'!C31)</f>
        <v/>
      </c>
      <c r="D33" s="71" t="str">
        <f>IF('Sch A. Input'!D31="","",'Sch A. Input'!D31)</f>
        <v/>
      </c>
      <c r="E33" s="71">
        <f>'Sch A. Input'!E31</f>
        <v>45016</v>
      </c>
      <c r="F33" s="71">
        <f>'Sch A. Input'!F31</f>
        <v>0</v>
      </c>
      <c r="G33" s="226">
        <f>SUMIFS('Sch A. Input'!H31:CJ31,'Sch A. Input'!$H$13:$CJ$13,$L$11,'Sch A. Input'!$H$14:$CJ$14,"Recurring")</f>
        <v>0</v>
      </c>
      <c r="H33" s="226">
        <f>SUMIFS('Sch A. Input'!H31:CJ31,'Sch A. Input'!$H$13:$CJ$13,$L$11,'Sch A. Input'!$H$14:$CJ$14,"One-time")</f>
        <v>0</v>
      </c>
      <c r="I33" s="227">
        <f t="shared" si="15"/>
        <v>0</v>
      </c>
      <c r="J33" s="228">
        <f>SUMIFS('Sch A. Input'!H31:CJ31,'Sch A. Input'!$H$14:$CJ$14,"Recurring",'Sch A. Input'!$H$13:$CJ$13,"&lt;="&amp;$L$11)</f>
        <v>0</v>
      </c>
      <c r="K33" s="228">
        <f>SUMIFS('Sch A. Input'!H31:CJ31,'Sch A. Input'!$H$14:$CJ$14,"One-time",'Sch A. Input'!$H$13:$CJ$13,"&lt;="&amp;$L$11)</f>
        <v>0</v>
      </c>
      <c r="L33" s="229">
        <f t="shared" si="16"/>
        <v>0</v>
      </c>
      <c r="M33" s="228">
        <f t="shared" si="17"/>
        <v>0</v>
      </c>
      <c r="N33" s="228">
        <f t="shared" si="18"/>
        <v>0</v>
      </c>
      <c r="O33" s="259">
        <f t="shared" si="19"/>
        <v>0</v>
      </c>
      <c r="P33" s="268">
        <f t="shared" si="6"/>
        <v>0</v>
      </c>
      <c r="Q33" s="231">
        <f t="shared" si="7"/>
        <v>0</v>
      </c>
      <c r="R33" s="97">
        <f t="shared" si="20"/>
        <v>0</v>
      </c>
      <c r="S33" s="237">
        <f>IF(AND(LARGE('Sch A. Input'!$CL$15:$CL$41,COUNTIF('Sch A. Input'!$CL$15:$CL$41,"&gt;="&amp;F33))&lt;E33,F33&lt;&gt;0),"Leaver",J33-G33)</f>
        <v>0</v>
      </c>
      <c r="T33" s="237">
        <f>IF(AND(LARGE('Sch A. Input'!$CL$15:$CL$41,COUNTIF('Sch A. Input'!$CL$15:$CL$41,"&gt;="&amp;F33))&lt;E33,F33&lt;&gt;0),"Leaver",K33-H33)</f>
        <v>0</v>
      </c>
      <c r="U33" s="238">
        <f>IF(AND(LARGE('Sch A. Input'!$CL$15:$CL$41,COUNTIF('Sch A. Input'!$CL$15:$CL$41,"&gt;="&amp;F33))&lt;E33,F33&lt;&gt;0),"Leaver",L33-I33)</f>
        <v>0</v>
      </c>
      <c r="V33" s="238">
        <f>IF(AND(LARGE('Sch A. Input'!$CL$15:$CL$41,COUNTIF('Sch A. Input'!$CL$15:$CL$41,"&gt;="&amp;F33))&lt;E33,F33&lt;&gt;0),"Leaver",IFERROR(S33/X33*$M$9,0))</f>
        <v>0</v>
      </c>
      <c r="W33" s="238">
        <f>IF(AND(LARGE('Sch A. Input'!$CL$15:$CL$41,COUNTIF('Sch A. Input'!$CL$15:$CL$41,"&gt;="&amp;F33))&lt;E33,F33&lt;&gt;0),"Leaver",V33+T33)</f>
        <v>0</v>
      </c>
      <c r="X33" s="264">
        <f>IF(AND(LARGE('Sch A. Input'!$CL$15:$CL$41,COUNTIF('Sch A. Input'!$CL$15:$CL$41,"&gt;="&amp;F33))&lt;E33,F33&lt;&gt;0),"Leaver",IF(OR(D33="",D33&gt;$L$11,($L$11-14)&lt;$K$9),0,(E33+1-D33)/14-1))</f>
        <v>0</v>
      </c>
      <c r="Y33" s="265">
        <f>IF(AND(LARGE('Sch A. Input'!$CL$15:$CL$41,COUNTIF('Sch A. Input'!$CL$15:$CL$41,"&gt;="&amp;F33))&lt;E33,F33&lt;&gt;0),"Leaver",IFERROR(IF((S33/$X33*$M$9+T33)&gt;$D$12,"YES","NO"),0))</f>
        <v>0</v>
      </c>
      <c r="Z33" s="225">
        <f>IF(AND(LARGE('Sch A. Input'!$CL$15:$CL$41,COUNTIF('Sch A. Input'!$CL$15:$CL$41,"&gt;="&amp;F33))&lt;E33,F33&lt;&gt;0),"Leaver",IFERROR(IF($Y33="YES",MIN($U33*($G$12/$D$12),$G$12),(SUMPRODUCT(--((MIN(W33,$D$12))&gt;$C$9:$C$12),((MIN(W33,$D$12))-$C$9:$C$12),$H$9:$H$12))-((1-(X33/$M$9))*(SUMPRODUCT(--((MIN(V33,$D$12))&gt;$C$9:$C$12),((MIN(V33,$D$12))-$C$9:$C$12),$H$9:$H$12)))),0))</f>
        <v>0</v>
      </c>
      <c r="AA33" s="169">
        <f>IF(AND(LARGE('Sch A. Input'!$CL$15:$CL$41,COUNTIF('Sch A. Input'!$CL$15:$CL$41,"&gt;="&amp;F33))&lt;E33,F33&lt;&gt;0),"Leaver",IFERROR(Z33/U33,0))</f>
        <v>0</v>
      </c>
      <c r="AB33" s="170">
        <f>IF(AND(LARGE('Sch A. Input'!$CL$15:$CL$41,COUNTIF('Sch A. Input'!$CL$15:$CL$41,"&gt;="&amp;F33))&lt;E33,F33&lt;&gt;0),"Leaver",Q33-Z33)</f>
        <v>0</v>
      </c>
      <c r="AC33" s="94">
        <f t="shared" si="21"/>
        <v>0</v>
      </c>
      <c r="BK33" s="2"/>
      <c r="BL33" s="2"/>
      <c r="CI33"/>
    </row>
    <row r="34" spans="2:87" x14ac:dyDescent="0.35">
      <c r="B34" s="70" t="str">
        <f>IF('Sch A. Input'!B32="","",'Sch A. Input'!B32)</f>
        <v/>
      </c>
      <c r="C34" s="75" t="str">
        <f>IF('Sch A. Input'!C32="","",'Sch A. Input'!C32)</f>
        <v/>
      </c>
      <c r="D34" s="71" t="str">
        <f>IF('Sch A. Input'!D32="","",'Sch A. Input'!D32)</f>
        <v/>
      </c>
      <c r="E34" s="71">
        <f>'Sch A. Input'!E32</f>
        <v>45016</v>
      </c>
      <c r="F34" s="71">
        <f>'Sch A. Input'!F32</f>
        <v>0</v>
      </c>
      <c r="G34" s="226">
        <f>SUMIFS('Sch A. Input'!H32:CJ32,'Sch A. Input'!$H$13:$CJ$13,$L$11,'Sch A. Input'!$H$14:$CJ$14,"Recurring")</f>
        <v>0</v>
      </c>
      <c r="H34" s="226">
        <f>SUMIFS('Sch A. Input'!H32:CJ32,'Sch A. Input'!$H$13:$CJ$13,$L$11,'Sch A. Input'!$H$14:$CJ$14,"One-time")</f>
        <v>0</v>
      </c>
      <c r="I34" s="227">
        <f t="shared" si="15"/>
        <v>0</v>
      </c>
      <c r="J34" s="228">
        <f>SUMIFS('Sch A. Input'!H32:CJ32,'Sch A. Input'!$H$14:$CJ$14,"Recurring",'Sch A. Input'!$H$13:$CJ$13,"&lt;="&amp;$L$11)</f>
        <v>0</v>
      </c>
      <c r="K34" s="228">
        <f>SUMIFS('Sch A. Input'!H32:CJ32,'Sch A. Input'!$H$14:$CJ$14,"One-time",'Sch A. Input'!$H$13:$CJ$13,"&lt;="&amp;$L$11)</f>
        <v>0</v>
      </c>
      <c r="L34" s="229">
        <f t="shared" si="16"/>
        <v>0</v>
      </c>
      <c r="M34" s="228">
        <f t="shared" si="17"/>
        <v>0</v>
      </c>
      <c r="N34" s="228">
        <f t="shared" si="18"/>
        <v>0</v>
      </c>
      <c r="O34" s="259">
        <f t="shared" si="19"/>
        <v>0</v>
      </c>
      <c r="P34" s="268">
        <f t="shared" si="6"/>
        <v>0</v>
      </c>
      <c r="Q34" s="231">
        <f t="shared" si="7"/>
        <v>0</v>
      </c>
      <c r="R34" s="97">
        <f t="shared" si="20"/>
        <v>0</v>
      </c>
      <c r="S34" s="237">
        <f>IF(AND(LARGE('Sch A. Input'!$CL$15:$CL$41,COUNTIF('Sch A. Input'!$CL$15:$CL$41,"&gt;="&amp;F34))&lt;E34,F34&lt;&gt;0),"Leaver",J34-G34)</f>
        <v>0</v>
      </c>
      <c r="T34" s="237">
        <f>IF(AND(LARGE('Sch A. Input'!$CL$15:$CL$41,COUNTIF('Sch A. Input'!$CL$15:$CL$41,"&gt;="&amp;F34))&lt;E34,F34&lt;&gt;0),"Leaver",K34-H34)</f>
        <v>0</v>
      </c>
      <c r="U34" s="238">
        <f>IF(AND(LARGE('Sch A. Input'!$CL$15:$CL$41,COUNTIF('Sch A. Input'!$CL$15:$CL$41,"&gt;="&amp;F34))&lt;E34,F34&lt;&gt;0),"Leaver",L34-I34)</f>
        <v>0</v>
      </c>
      <c r="V34" s="238">
        <f>IF(AND(LARGE('Sch A. Input'!$CL$15:$CL$41,COUNTIF('Sch A. Input'!$CL$15:$CL$41,"&gt;="&amp;F34))&lt;E34,F34&lt;&gt;0),"Leaver",IFERROR(S34/X34*$M$9,0))</f>
        <v>0</v>
      </c>
      <c r="W34" s="238">
        <f>IF(AND(LARGE('Sch A. Input'!$CL$15:$CL$41,COUNTIF('Sch A. Input'!$CL$15:$CL$41,"&gt;="&amp;F34))&lt;E34,F34&lt;&gt;0),"Leaver",V34+T34)</f>
        <v>0</v>
      </c>
      <c r="X34" s="264">
        <f>IF(AND(LARGE('Sch A. Input'!$CL$15:$CL$41,COUNTIF('Sch A. Input'!$CL$15:$CL$41,"&gt;="&amp;F34))&lt;E34,F34&lt;&gt;0),"Leaver",IF(OR(D34="",D34&gt;$L$11,($L$11-14)&lt;$K$9),0,(E34+1-D34)/14-1))</f>
        <v>0</v>
      </c>
      <c r="Y34" s="265">
        <f>IF(AND(LARGE('Sch A. Input'!$CL$15:$CL$41,COUNTIF('Sch A. Input'!$CL$15:$CL$41,"&gt;="&amp;F34))&lt;E34,F34&lt;&gt;0),"Leaver",IFERROR(IF((S34/$X34*$M$9+T34)&gt;$D$12,"YES","NO"),0))</f>
        <v>0</v>
      </c>
      <c r="Z34" s="225">
        <f>IF(AND(LARGE('Sch A. Input'!$CL$15:$CL$41,COUNTIF('Sch A. Input'!$CL$15:$CL$41,"&gt;="&amp;F34))&lt;E34,F34&lt;&gt;0),"Leaver",IFERROR(IF($Y34="YES",MIN($U34*($G$12/$D$12),$G$12),(SUMPRODUCT(--((MIN(W34,$D$12))&gt;$C$9:$C$12),((MIN(W34,$D$12))-$C$9:$C$12),$H$9:$H$12))-((1-(X34/$M$9))*(SUMPRODUCT(--((MIN(V34,$D$12))&gt;$C$9:$C$12),((MIN(V34,$D$12))-$C$9:$C$12),$H$9:$H$12)))),0))</f>
        <v>0</v>
      </c>
      <c r="AA34" s="169">
        <f>IF(AND(LARGE('Sch A. Input'!$CL$15:$CL$41,COUNTIF('Sch A. Input'!$CL$15:$CL$41,"&gt;="&amp;F34))&lt;E34,F34&lt;&gt;0),"Leaver",IFERROR(Z34/U34,0))</f>
        <v>0</v>
      </c>
      <c r="AB34" s="170">
        <f>IF(AND(LARGE('Sch A. Input'!$CL$15:$CL$41,COUNTIF('Sch A. Input'!$CL$15:$CL$41,"&gt;="&amp;F34))&lt;E34,F34&lt;&gt;0),"Leaver",Q34-Z34)</f>
        <v>0</v>
      </c>
      <c r="AC34" s="94">
        <f t="shared" si="21"/>
        <v>0</v>
      </c>
      <c r="BK34" s="2"/>
      <c r="BL34" s="2"/>
      <c r="CI34"/>
    </row>
    <row r="35" spans="2:87" x14ac:dyDescent="0.35">
      <c r="B35" s="70" t="str">
        <f>IF('Sch A. Input'!B33="","",'Sch A. Input'!B33)</f>
        <v/>
      </c>
      <c r="C35" s="75" t="str">
        <f>IF('Sch A. Input'!C33="","",'Sch A. Input'!C33)</f>
        <v/>
      </c>
      <c r="D35" s="71" t="str">
        <f>IF('Sch A. Input'!D33="","",'Sch A. Input'!D33)</f>
        <v/>
      </c>
      <c r="E35" s="71">
        <f>'Sch A. Input'!E33</f>
        <v>45016</v>
      </c>
      <c r="F35" s="71">
        <f>'Sch A. Input'!F33</f>
        <v>0</v>
      </c>
      <c r="G35" s="226">
        <f>SUMIFS('Sch A. Input'!H33:CJ33,'Sch A. Input'!$H$13:$CJ$13,$L$11,'Sch A. Input'!$H$14:$CJ$14,"Recurring")</f>
        <v>0</v>
      </c>
      <c r="H35" s="226">
        <f>SUMIFS('Sch A. Input'!H33:CJ33,'Sch A. Input'!$H$13:$CJ$13,$L$11,'Sch A. Input'!$H$14:$CJ$14,"One-time")</f>
        <v>0</v>
      </c>
      <c r="I35" s="227">
        <f t="shared" si="15"/>
        <v>0</v>
      </c>
      <c r="J35" s="228">
        <f>SUMIFS('Sch A. Input'!H33:CJ33,'Sch A. Input'!$H$14:$CJ$14,"Recurring",'Sch A. Input'!$H$13:$CJ$13,"&lt;="&amp;$L$11)</f>
        <v>0</v>
      </c>
      <c r="K35" s="228">
        <f>SUMIFS('Sch A. Input'!H33:CJ33,'Sch A. Input'!$H$14:$CJ$14,"One-time",'Sch A. Input'!$H$13:$CJ$13,"&lt;="&amp;$L$11)</f>
        <v>0</v>
      </c>
      <c r="L35" s="229">
        <f t="shared" si="16"/>
        <v>0</v>
      </c>
      <c r="M35" s="228">
        <f t="shared" si="17"/>
        <v>0</v>
      </c>
      <c r="N35" s="228">
        <f t="shared" si="18"/>
        <v>0</v>
      </c>
      <c r="O35" s="259">
        <f t="shared" si="19"/>
        <v>0</v>
      </c>
      <c r="P35" s="268">
        <f t="shared" si="6"/>
        <v>0</v>
      </c>
      <c r="Q35" s="231">
        <f t="shared" si="7"/>
        <v>0</v>
      </c>
      <c r="R35" s="97">
        <f t="shared" si="20"/>
        <v>0</v>
      </c>
      <c r="S35" s="237">
        <f>IF(AND(LARGE('Sch A. Input'!$CL$15:$CL$41,COUNTIF('Sch A. Input'!$CL$15:$CL$41,"&gt;="&amp;F35))&lt;E35,F35&lt;&gt;0),"Leaver",J35-G35)</f>
        <v>0</v>
      </c>
      <c r="T35" s="237">
        <f>IF(AND(LARGE('Sch A. Input'!$CL$15:$CL$41,COUNTIF('Sch A. Input'!$CL$15:$CL$41,"&gt;="&amp;F35))&lt;E35,F35&lt;&gt;0),"Leaver",K35-H35)</f>
        <v>0</v>
      </c>
      <c r="U35" s="238">
        <f>IF(AND(LARGE('Sch A. Input'!$CL$15:$CL$41,COUNTIF('Sch A. Input'!$CL$15:$CL$41,"&gt;="&amp;F35))&lt;E35,F35&lt;&gt;0),"Leaver",L35-I35)</f>
        <v>0</v>
      </c>
      <c r="V35" s="238">
        <f>IF(AND(LARGE('Sch A. Input'!$CL$15:$CL$41,COUNTIF('Sch A. Input'!$CL$15:$CL$41,"&gt;="&amp;F35))&lt;E35,F35&lt;&gt;0),"Leaver",IFERROR(S35/X35*$M$9,0))</f>
        <v>0</v>
      </c>
      <c r="W35" s="238">
        <f>IF(AND(LARGE('Sch A. Input'!$CL$15:$CL$41,COUNTIF('Sch A. Input'!$CL$15:$CL$41,"&gt;="&amp;F35))&lt;E35,F35&lt;&gt;0),"Leaver",V35+T35)</f>
        <v>0</v>
      </c>
      <c r="X35" s="264">
        <f>IF(AND(LARGE('Sch A. Input'!$CL$15:$CL$41,COUNTIF('Sch A. Input'!$CL$15:$CL$41,"&gt;="&amp;F35))&lt;E35,F35&lt;&gt;0),"Leaver",IF(OR(D35="",D35&gt;$L$11,($L$11-14)&lt;$K$9),0,(E35+1-D35)/14-1))</f>
        <v>0</v>
      </c>
      <c r="Y35" s="265">
        <f>IF(AND(LARGE('Sch A. Input'!$CL$15:$CL$41,COUNTIF('Sch A. Input'!$CL$15:$CL$41,"&gt;="&amp;F35))&lt;E35,F35&lt;&gt;0),"Leaver",IFERROR(IF((S35/$X35*$M$9+T35)&gt;$D$12,"YES","NO"),0))</f>
        <v>0</v>
      </c>
      <c r="Z35" s="225">
        <f>IF(AND(LARGE('Sch A. Input'!$CL$15:$CL$41,COUNTIF('Sch A. Input'!$CL$15:$CL$41,"&gt;="&amp;F35))&lt;E35,F35&lt;&gt;0),"Leaver",IFERROR(IF($Y35="YES",MIN($U35*($G$12/$D$12),$G$12),(SUMPRODUCT(--((MIN(W35,$D$12))&gt;$C$9:$C$12),((MIN(W35,$D$12))-$C$9:$C$12),$H$9:$H$12))-((1-(X35/$M$9))*(SUMPRODUCT(--((MIN(V35,$D$12))&gt;$C$9:$C$12),((MIN(V35,$D$12))-$C$9:$C$12),$H$9:$H$12)))),0))</f>
        <v>0</v>
      </c>
      <c r="AA35" s="169">
        <f>IF(AND(LARGE('Sch A. Input'!$CL$15:$CL$41,COUNTIF('Sch A. Input'!$CL$15:$CL$41,"&gt;="&amp;F35))&lt;E35,F35&lt;&gt;0),"Leaver",IFERROR(Z35/U35,0))</f>
        <v>0</v>
      </c>
      <c r="AB35" s="170">
        <f>IF(AND(LARGE('Sch A. Input'!$CL$15:$CL$41,COUNTIF('Sch A. Input'!$CL$15:$CL$41,"&gt;="&amp;F35))&lt;E35,F35&lt;&gt;0),"Leaver",Q35-Z35)</f>
        <v>0</v>
      </c>
      <c r="AC35" s="94">
        <f t="shared" si="21"/>
        <v>0</v>
      </c>
      <c r="BK35" s="2"/>
      <c r="BL35" s="2"/>
      <c r="CI35"/>
    </row>
    <row r="36" spans="2:87" x14ac:dyDescent="0.35">
      <c r="B36" s="70" t="str">
        <f>IF('Sch A. Input'!B34="","",'Sch A. Input'!B34)</f>
        <v/>
      </c>
      <c r="C36" s="75" t="str">
        <f>IF('Sch A. Input'!C34="","",'Sch A. Input'!C34)</f>
        <v/>
      </c>
      <c r="D36" s="71" t="str">
        <f>IF('Sch A. Input'!D34="","",'Sch A. Input'!D34)</f>
        <v/>
      </c>
      <c r="E36" s="71">
        <f>'Sch A. Input'!E34</f>
        <v>45016</v>
      </c>
      <c r="F36" s="71">
        <f>'Sch A. Input'!F34</f>
        <v>0</v>
      </c>
      <c r="G36" s="226">
        <f>SUMIFS('Sch A. Input'!H34:CJ34,'Sch A. Input'!$H$13:$CJ$13,$L$11,'Sch A. Input'!$H$14:$CJ$14,"Recurring")</f>
        <v>0</v>
      </c>
      <c r="H36" s="226">
        <f>SUMIFS('Sch A. Input'!H34:CJ34,'Sch A. Input'!$H$13:$CJ$13,$L$11,'Sch A. Input'!$H$14:$CJ$14,"One-time")</f>
        <v>0</v>
      </c>
      <c r="I36" s="227">
        <f t="shared" si="15"/>
        <v>0</v>
      </c>
      <c r="J36" s="228">
        <f>SUMIFS('Sch A. Input'!H34:CJ34,'Sch A. Input'!$H$14:$CJ$14,"Recurring",'Sch A. Input'!$H$13:$CJ$13,"&lt;="&amp;$L$11)</f>
        <v>0</v>
      </c>
      <c r="K36" s="228">
        <f>SUMIFS('Sch A. Input'!H34:CJ34,'Sch A. Input'!$H$14:$CJ$14,"One-time",'Sch A. Input'!$H$13:$CJ$13,"&lt;="&amp;$L$11)</f>
        <v>0</v>
      </c>
      <c r="L36" s="229">
        <f t="shared" si="16"/>
        <v>0</v>
      </c>
      <c r="M36" s="228">
        <f t="shared" si="17"/>
        <v>0</v>
      </c>
      <c r="N36" s="228">
        <f t="shared" si="18"/>
        <v>0</v>
      </c>
      <c r="O36" s="259">
        <f t="shared" si="19"/>
        <v>0</v>
      </c>
      <c r="P36" s="268">
        <f t="shared" si="6"/>
        <v>0</v>
      </c>
      <c r="Q36" s="231">
        <f t="shared" si="7"/>
        <v>0</v>
      </c>
      <c r="R36" s="97">
        <f t="shared" si="20"/>
        <v>0</v>
      </c>
      <c r="S36" s="237">
        <f>IF(AND(LARGE('Sch A. Input'!$CL$15:$CL$41,COUNTIF('Sch A. Input'!$CL$15:$CL$41,"&gt;="&amp;F36))&lt;E36,F36&lt;&gt;0),"Leaver",J36-G36)</f>
        <v>0</v>
      </c>
      <c r="T36" s="237">
        <f>IF(AND(LARGE('Sch A. Input'!$CL$15:$CL$41,COUNTIF('Sch A. Input'!$CL$15:$CL$41,"&gt;="&amp;F36))&lt;E36,F36&lt;&gt;0),"Leaver",K36-H36)</f>
        <v>0</v>
      </c>
      <c r="U36" s="238">
        <f>IF(AND(LARGE('Sch A. Input'!$CL$15:$CL$41,COUNTIF('Sch A. Input'!$CL$15:$CL$41,"&gt;="&amp;F36))&lt;E36,F36&lt;&gt;0),"Leaver",L36-I36)</f>
        <v>0</v>
      </c>
      <c r="V36" s="238">
        <f>IF(AND(LARGE('Sch A. Input'!$CL$15:$CL$41,COUNTIF('Sch A. Input'!$CL$15:$CL$41,"&gt;="&amp;F36))&lt;E36,F36&lt;&gt;0),"Leaver",IFERROR(S36/X36*$M$9,0))</f>
        <v>0</v>
      </c>
      <c r="W36" s="238">
        <f>IF(AND(LARGE('Sch A. Input'!$CL$15:$CL$41,COUNTIF('Sch A. Input'!$CL$15:$CL$41,"&gt;="&amp;F36))&lt;E36,F36&lt;&gt;0),"Leaver",V36+T36)</f>
        <v>0</v>
      </c>
      <c r="X36" s="264">
        <f>IF(AND(LARGE('Sch A. Input'!$CL$15:$CL$41,COUNTIF('Sch A. Input'!$CL$15:$CL$41,"&gt;="&amp;F36))&lt;E36,F36&lt;&gt;0),"Leaver",IF(OR(D36="",D36&gt;$L$11,($L$11-14)&lt;$K$9),0,(E36+1-D36)/14-1))</f>
        <v>0</v>
      </c>
      <c r="Y36" s="265">
        <f>IF(AND(LARGE('Sch A. Input'!$CL$15:$CL$41,COUNTIF('Sch A. Input'!$CL$15:$CL$41,"&gt;="&amp;F36))&lt;E36,F36&lt;&gt;0),"Leaver",IFERROR(IF((S36/$X36*$M$9+T36)&gt;$D$12,"YES","NO"),0))</f>
        <v>0</v>
      </c>
      <c r="Z36" s="225">
        <f>IF(AND(LARGE('Sch A. Input'!$CL$15:$CL$41,COUNTIF('Sch A. Input'!$CL$15:$CL$41,"&gt;="&amp;F36))&lt;E36,F36&lt;&gt;0),"Leaver",IFERROR(IF($Y36="YES",MIN($U36*($G$12/$D$12),$G$12),(SUMPRODUCT(--((MIN(W36,$D$12))&gt;$C$9:$C$12),((MIN(W36,$D$12))-$C$9:$C$12),$H$9:$H$12))-((1-(X36/$M$9))*(SUMPRODUCT(--((MIN(V36,$D$12))&gt;$C$9:$C$12),((MIN(V36,$D$12))-$C$9:$C$12),$H$9:$H$12)))),0))</f>
        <v>0</v>
      </c>
      <c r="AA36" s="169">
        <f>IF(AND(LARGE('Sch A. Input'!$CL$15:$CL$41,COUNTIF('Sch A. Input'!$CL$15:$CL$41,"&gt;="&amp;F36))&lt;E36,F36&lt;&gt;0),"Leaver",IFERROR(Z36/U36,0))</f>
        <v>0</v>
      </c>
      <c r="AB36" s="170">
        <f>IF(AND(LARGE('Sch A. Input'!$CL$15:$CL$41,COUNTIF('Sch A. Input'!$CL$15:$CL$41,"&gt;="&amp;F36))&lt;E36,F36&lt;&gt;0),"Leaver",Q36-Z36)</f>
        <v>0</v>
      </c>
      <c r="AC36" s="94">
        <f t="shared" si="21"/>
        <v>0</v>
      </c>
      <c r="BK36" s="2"/>
      <c r="BL36" s="2"/>
      <c r="CI36"/>
    </row>
    <row r="37" spans="2:87" x14ac:dyDescent="0.35">
      <c r="B37" s="70" t="str">
        <f>IF('Sch A. Input'!B35="","",'Sch A. Input'!B35)</f>
        <v/>
      </c>
      <c r="C37" s="75" t="str">
        <f>IF('Sch A. Input'!C35="","",'Sch A. Input'!C35)</f>
        <v/>
      </c>
      <c r="D37" s="71" t="str">
        <f>IF('Sch A. Input'!D35="","",'Sch A. Input'!D35)</f>
        <v/>
      </c>
      <c r="E37" s="71">
        <f>'Sch A. Input'!E35</f>
        <v>45016</v>
      </c>
      <c r="F37" s="71">
        <f>'Sch A. Input'!F35</f>
        <v>0</v>
      </c>
      <c r="G37" s="226">
        <f>SUMIFS('Sch A. Input'!H35:CJ35,'Sch A. Input'!$H$13:$CJ$13,$L$11,'Sch A. Input'!$H$14:$CJ$14,"Recurring")</f>
        <v>0</v>
      </c>
      <c r="H37" s="226">
        <f>SUMIFS('Sch A. Input'!H35:CJ35,'Sch A. Input'!$H$13:$CJ$13,$L$11,'Sch A. Input'!$H$14:$CJ$14,"One-time")</f>
        <v>0</v>
      </c>
      <c r="I37" s="227">
        <f t="shared" si="15"/>
        <v>0</v>
      </c>
      <c r="J37" s="228">
        <f>SUMIFS('Sch A. Input'!H35:CJ35,'Sch A. Input'!$H$14:$CJ$14,"Recurring",'Sch A. Input'!$H$13:$CJ$13,"&lt;="&amp;$L$11)</f>
        <v>0</v>
      </c>
      <c r="K37" s="228">
        <f>SUMIFS('Sch A. Input'!H35:CJ35,'Sch A. Input'!$H$14:$CJ$14,"One-time",'Sch A. Input'!$H$13:$CJ$13,"&lt;="&amp;$L$11)</f>
        <v>0</v>
      </c>
      <c r="L37" s="229">
        <f t="shared" si="16"/>
        <v>0</v>
      </c>
      <c r="M37" s="228">
        <f t="shared" si="17"/>
        <v>0</v>
      </c>
      <c r="N37" s="228">
        <f t="shared" si="18"/>
        <v>0</v>
      </c>
      <c r="O37" s="259">
        <f t="shared" si="19"/>
        <v>0</v>
      </c>
      <c r="P37" s="268">
        <f t="shared" si="6"/>
        <v>0</v>
      </c>
      <c r="Q37" s="231">
        <f t="shared" si="7"/>
        <v>0</v>
      </c>
      <c r="R37" s="97">
        <f t="shared" si="20"/>
        <v>0</v>
      </c>
      <c r="S37" s="237">
        <f>IF(AND(LARGE('Sch A. Input'!$CL$15:$CL$41,COUNTIF('Sch A. Input'!$CL$15:$CL$41,"&gt;="&amp;F37))&lt;E37,F37&lt;&gt;0),"Leaver",J37-G37)</f>
        <v>0</v>
      </c>
      <c r="T37" s="237">
        <f>IF(AND(LARGE('Sch A. Input'!$CL$15:$CL$41,COUNTIF('Sch A. Input'!$CL$15:$CL$41,"&gt;="&amp;F37))&lt;E37,F37&lt;&gt;0),"Leaver",K37-H37)</f>
        <v>0</v>
      </c>
      <c r="U37" s="238">
        <f>IF(AND(LARGE('Sch A. Input'!$CL$15:$CL$41,COUNTIF('Sch A. Input'!$CL$15:$CL$41,"&gt;="&amp;F37))&lt;E37,F37&lt;&gt;0),"Leaver",L37-I37)</f>
        <v>0</v>
      </c>
      <c r="V37" s="238">
        <f>IF(AND(LARGE('Sch A. Input'!$CL$15:$CL$41,COUNTIF('Sch A. Input'!$CL$15:$CL$41,"&gt;="&amp;F37))&lt;E37,F37&lt;&gt;0),"Leaver",IFERROR(S37/X37*$M$9,0))</f>
        <v>0</v>
      </c>
      <c r="W37" s="238">
        <f>IF(AND(LARGE('Sch A. Input'!$CL$15:$CL$41,COUNTIF('Sch A. Input'!$CL$15:$CL$41,"&gt;="&amp;F37))&lt;E37,F37&lt;&gt;0),"Leaver",V37+T37)</f>
        <v>0</v>
      </c>
      <c r="X37" s="264">
        <f>IF(AND(LARGE('Sch A. Input'!$CL$15:$CL$41,COUNTIF('Sch A. Input'!$CL$15:$CL$41,"&gt;="&amp;F37))&lt;E37,F37&lt;&gt;0),"Leaver",IF(OR(D37="",D37&gt;$L$11,($L$11-14)&lt;$K$9),0,(E37+1-D37)/14-1))</f>
        <v>0</v>
      </c>
      <c r="Y37" s="265">
        <f>IF(AND(LARGE('Sch A. Input'!$CL$15:$CL$41,COUNTIF('Sch A. Input'!$CL$15:$CL$41,"&gt;="&amp;F37))&lt;E37,F37&lt;&gt;0),"Leaver",IFERROR(IF((S37/$X37*$M$9+T37)&gt;$D$12,"YES","NO"),0))</f>
        <v>0</v>
      </c>
      <c r="Z37" s="225">
        <f>IF(AND(LARGE('Sch A. Input'!$CL$15:$CL$41,COUNTIF('Sch A. Input'!$CL$15:$CL$41,"&gt;="&amp;F37))&lt;E37,F37&lt;&gt;0),"Leaver",IFERROR(IF($Y37="YES",MIN($U37*($G$12/$D$12),$G$12),(SUMPRODUCT(--((MIN(W37,$D$12))&gt;$C$9:$C$12),((MIN(W37,$D$12))-$C$9:$C$12),$H$9:$H$12))-((1-(X37/$M$9))*(SUMPRODUCT(--((MIN(V37,$D$12))&gt;$C$9:$C$12),((MIN(V37,$D$12))-$C$9:$C$12),$H$9:$H$12)))),0))</f>
        <v>0</v>
      </c>
      <c r="AA37" s="169">
        <f>IF(AND(LARGE('Sch A. Input'!$CL$15:$CL$41,COUNTIF('Sch A. Input'!$CL$15:$CL$41,"&gt;="&amp;F37))&lt;E37,F37&lt;&gt;0),"Leaver",IFERROR(Z37/U37,0))</f>
        <v>0</v>
      </c>
      <c r="AB37" s="170">
        <f>IF(AND(LARGE('Sch A. Input'!$CL$15:$CL$41,COUNTIF('Sch A. Input'!$CL$15:$CL$41,"&gt;="&amp;F37))&lt;E37,F37&lt;&gt;0),"Leaver",Q37-Z37)</f>
        <v>0</v>
      </c>
      <c r="AC37" s="94">
        <f t="shared" si="21"/>
        <v>0</v>
      </c>
      <c r="BK37" s="2"/>
      <c r="BL37" s="2"/>
      <c r="CI37"/>
    </row>
    <row r="38" spans="2:87" x14ac:dyDescent="0.35">
      <c r="B38" s="70" t="str">
        <f>IF('Sch A. Input'!B36="","",'Sch A. Input'!B36)</f>
        <v/>
      </c>
      <c r="C38" s="75" t="str">
        <f>IF('Sch A. Input'!C36="","",'Sch A. Input'!C36)</f>
        <v/>
      </c>
      <c r="D38" s="71" t="str">
        <f>IF('Sch A. Input'!D36="","",'Sch A. Input'!D36)</f>
        <v/>
      </c>
      <c r="E38" s="71">
        <f>'Sch A. Input'!E36</f>
        <v>45016</v>
      </c>
      <c r="F38" s="71">
        <f>'Sch A. Input'!F36</f>
        <v>0</v>
      </c>
      <c r="G38" s="226">
        <f>SUMIFS('Sch A. Input'!H36:CJ36,'Sch A. Input'!$H$13:$CJ$13,$L$11,'Sch A. Input'!$H$14:$CJ$14,"Recurring")</f>
        <v>0</v>
      </c>
      <c r="H38" s="226">
        <f>SUMIFS('Sch A. Input'!H36:CJ36,'Sch A. Input'!$H$13:$CJ$13,$L$11,'Sch A. Input'!$H$14:$CJ$14,"One-time")</f>
        <v>0</v>
      </c>
      <c r="I38" s="227">
        <f t="shared" si="15"/>
        <v>0</v>
      </c>
      <c r="J38" s="228">
        <f>SUMIFS('Sch A. Input'!H36:CJ36,'Sch A. Input'!$H$14:$CJ$14,"Recurring",'Sch A. Input'!$H$13:$CJ$13,"&lt;="&amp;$L$11)</f>
        <v>0</v>
      </c>
      <c r="K38" s="228">
        <f>SUMIFS('Sch A. Input'!H36:CJ36,'Sch A. Input'!$H$14:$CJ$14,"One-time",'Sch A. Input'!$H$13:$CJ$13,"&lt;="&amp;$L$11)</f>
        <v>0</v>
      </c>
      <c r="L38" s="229">
        <f t="shared" si="16"/>
        <v>0</v>
      </c>
      <c r="M38" s="228">
        <f t="shared" si="17"/>
        <v>0</v>
      </c>
      <c r="N38" s="228">
        <f t="shared" si="18"/>
        <v>0</v>
      </c>
      <c r="O38" s="259">
        <f t="shared" si="19"/>
        <v>0</v>
      </c>
      <c r="P38" s="268">
        <f t="shared" si="6"/>
        <v>0</v>
      </c>
      <c r="Q38" s="231">
        <f t="shared" si="7"/>
        <v>0</v>
      </c>
      <c r="R38" s="97">
        <f t="shared" si="20"/>
        <v>0</v>
      </c>
      <c r="S38" s="237">
        <f>IF(AND(LARGE('Sch A. Input'!$CL$15:$CL$41,COUNTIF('Sch A. Input'!$CL$15:$CL$41,"&gt;="&amp;F38))&lt;E38,F38&lt;&gt;0),"Leaver",J38-G38)</f>
        <v>0</v>
      </c>
      <c r="T38" s="237">
        <f>IF(AND(LARGE('Sch A. Input'!$CL$15:$CL$41,COUNTIF('Sch A. Input'!$CL$15:$CL$41,"&gt;="&amp;F38))&lt;E38,F38&lt;&gt;0),"Leaver",K38-H38)</f>
        <v>0</v>
      </c>
      <c r="U38" s="238">
        <f>IF(AND(LARGE('Sch A. Input'!$CL$15:$CL$41,COUNTIF('Sch A. Input'!$CL$15:$CL$41,"&gt;="&amp;F38))&lt;E38,F38&lt;&gt;0),"Leaver",L38-I38)</f>
        <v>0</v>
      </c>
      <c r="V38" s="238">
        <f>IF(AND(LARGE('Sch A. Input'!$CL$15:$CL$41,COUNTIF('Sch A. Input'!$CL$15:$CL$41,"&gt;="&amp;F38))&lt;E38,F38&lt;&gt;0),"Leaver",IFERROR(S38/X38*$M$9,0))</f>
        <v>0</v>
      </c>
      <c r="W38" s="238">
        <f>IF(AND(LARGE('Sch A. Input'!$CL$15:$CL$41,COUNTIF('Sch A. Input'!$CL$15:$CL$41,"&gt;="&amp;F38))&lt;E38,F38&lt;&gt;0),"Leaver",V38+T38)</f>
        <v>0</v>
      </c>
      <c r="X38" s="264">
        <f>IF(AND(LARGE('Sch A. Input'!$CL$15:$CL$41,COUNTIF('Sch A. Input'!$CL$15:$CL$41,"&gt;="&amp;F38))&lt;E38,F38&lt;&gt;0),"Leaver",IF(OR(D38="",D38&gt;$L$11,($L$11-14)&lt;$K$9),0,(E38+1-D38)/14-1))</f>
        <v>0</v>
      </c>
      <c r="Y38" s="265">
        <f>IF(AND(LARGE('Sch A. Input'!$CL$15:$CL$41,COUNTIF('Sch A. Input'!$CL$15:$CL$41,"&gt;="&amp;F38))&lt;E38,F38&lt;&gt;0),"Leaver",IFERROR(IF((S38/$X38*$M$9+T38)&gt;$D$12,"YES","NO"),0))</f>
        <v>0</v>
      </c>
      <c r="Z38" s="225">
        <f>IF(AND(LARGE('Sch A. Input'!$CL$15:$CL$41,COUNTIF('Sch A. Input'!$CL$15:$CL$41,"&gt;="&amp;F38))&lt;E38,F38&lt;&gt;0),"Leaver",IFERROR(IF($Y38="YES",MIN($U38*($G$12/$D$12),$G$12),(SUMPRODUCT(--((MIN(W38,$D$12))&gt;$C$9:$C$12),((MIN(W38,$D$12))-$C$9:$C$12),$H$9:$H$12))-((1-(X38/$M$9))*(SUMPRODUCT(--((MIN(V38,$D$12))&gt;$C$9:$C$12),((MIN(V38,$D$12))-$C$9:$C$12),$H$9:$H$12)))),0))</f>
        <v>0</v>
      </c>
      <c r="AA38" s="169">
        <f>IF(AND(LARGE('Sch A. Input'!$CL$15:$CL$41,COUNTIF('Sch A. Input'!$CL$15:$CL$41,"&gt;="&amp;F38))&lt;E38,F38&lt;&gt;0),"Leaver",IFERROR(Z38/U38,0))</f>
        <v>0</v>
      </c>
      <c r="AB38" s="170">
        <f>IF(AND(LARGE('Sch A. Input'!$CL$15:$CL$41,COUNTIF('Sch A. Input'!$CL$15:$CL$41,"&gt;="&amp;F38))&lt;E38,F38&lt;&gt;0),"Leaver",Q38-Z38)</f>
        <v>0</v>
      </c>
      <c r="AC38" s="94">
        <f t="shared" si="21"/>
        <v>0</v>
      </c>
      <c r="BK38" s="2"/>
      <c r="BL38" s="2"/>
      <c r="CI38"/>
    </row>
    <row r="39" spans="2:87" x14ac:dyDescent="0.35">
      <c r="B39" s="70" t="str">
        <f>IF('Sch A. Input'!B37="","",'Sch A. Input'!B37)</f>
        <v/>
      </c>
      <c r="C39" s="75" t="str">
        <f>IF('Sch A. Input'!C37="","",'Sch A. Input'!C37)</f>
        <v/>
      </c>
      <c r="D39" s="71" t="str">
        <f>IF('Sch A. Input'!D37="","",'Sch A. Input'!D37)</f>
        <v/>
      </c>
      <c r="E39" s="71">
        <f>'Sch A. Input'!E37</f>
        <v>45016</v>
      </c>
      <c r="F39" s="71">
        <f>'Sch A. Input'!F37</f>
        <v>0</v>
      </c>
      <c r="G39" s="226">
        <f>SUMIFS('Sch A. Input'!H37:CJ37,'Sch A. Input'!$H$13:$CJ$13,$L$11,'Sch A. Input'!$H$14:$CJ$14,"Recurring")</f>
        <v>0</v>
      </c>
      <c r="H39" s="226">
        <f>SUMIFS('Sch A. Input'!H37:CJ37,'Sch A. Input'!$H$13:$CJ$13,$L$11,'Sch A. Input'!$H$14:$CJ$14,"One-time")</f>
        <v>0</v>
      </c>
      <c r="I39" s="227">
        <f t="shared" si="15"/>
        <v>0</v>
      </c>
      <c r="J39" s="228">
        <f>SUMIFS('Sch A. Input'!H37:CJ37,'Sch A. Input'!$H$14:$CJ$14,"Recurring",'Sch A. Input'!$H$13:$CJ$13,"&lt;="&amp;$L$11)</f>
        <v>0</v>
      </c>
      <c r="K39" s="228">
        <f>SUMIFS('Sch A. Input'!H37:CJ37,'Sch A. Input'!$H$14:$CJ$14,"One-time",'Sch A. Input'!$H$13:$CJ$13,"&lt;="&amp;$L$11)</f>
        <v>0</v>
      </c>
      <c r="L39" s="229">
        <f t="shared" si="16"/>
        <v>0</v>
      </c>
      <c r="M39" s="228">
        <f t="shared" si="17"/>
        <v>0</v>
      </c>
      <c r="N39" s="228">
        <f t="shared" si="18"/>
        <v>0</v>
      </c>
      <c r="O39" s="259">
        <f t="shared" si="19"/>
        <v>0</v>
      </c>
      <c r="P39" s="268">
        <f t="shared" si="6"/>
        <v>0</v>
      </c>
      <c r="Q39" s="231">
        <f t="shared" si="7"/>
        <v>0</v>
      </c>
      <c r="R39" s="97">
        <f t="shared" si="20"/>
        <v>0</v>
      </c>
      <c r="S39" s="237">
        <f>IF(AND(LARGE('Sch A. Input'!$CL$15:$CL$41,COUNTIF('Sch A. Input'!$CL$15:$CL$41,"&gt;="&amp;F39))&lt;E39,F39&lt;&gt;0),"Leaver",J39-G39)</f>
        <v>0</v>
      </c>
      <c r="T39" s="237">
        <f>IF(AND(LARGE('Sch A. Input'!$CL$15:$CL$41,COUNTIF('Sch A. Input'!$CL$15:$CL$41,"&gt;="&amp;F39))&lt;E39,F39&lt;&gt;0),"Leaver",K39-H39)</f>
        <v>0</v>
      </c>
      <c r="U39" s="238">
        <f>IF(AND(LARGE('Sch A. Input'!$CL$15:$CL$41,COUNTIF('Sch A. Input'!$CL$15:$CL$41,"&gt;="&amp;F39))&lt;E39,F39&lt;&gt;0),"Leaver",L39-I39)</f>
        <v>0</v>
      </c>
      <c r="V39" s="238">
        <f>IF(AND(LARGE('Sch A. Input'!$CL$15:$CL$41,COUNTIF('Sch A. Input'!$CL$15:$CL$41,"&gt;="&amp;F39))&lt;E39,F39&lt;&gt;0),"Leaver",IFERROR(S39/X39*$M$9,0))</f>
        <v>0</v>
      </c>
      <c r="W39" s="238">
        <f>IF(AND(LARGE('Sch A. Input'!$CL$15:$CL$41,COUNTIF('Sch A. Input'!$CL$15:$CL$41,"&gt;="&amp;F39))&lt;E39,F39&lt;&gt;0),"Leaver",V39+T39)</f>
        <v>0</v>
      </c>
      <c r="X39" s="264">
        <f>IF(AND(LARGE('Sch A. Input'!$CL$15:$CL$41,COUNTIF('Sch A. Input'!$CL$15:$CL$41,"&gt;="&amp;F39))&lt;E39,F39&lt;&gt;0),"Leaver",IF(OR(D39="",D39&gt;$L$11,($L$11-14)&lt;$K$9),0,(E39+1-D39)/14-1))</f>
        <v>0</v>
      </c>
      <c r="Y39" s="265">
        <f>IF(AND(LARGE('Sch A. Input'!$CL$15:$CL$41,COUNTIF('Sch A. Input'!$CL$15:$CL$41,"&gt;="&amp;F39))&lt;E39,F39&lt;&gt;0),"Leaver",IFERROR(IF((S39/$X39*$M$9+T39)&gt;$D$12,"YES","NO"),0))</f>
        <v>0</v>
      </c>
      <c r="Z39" s="225">
        <f>IF(AND(LARGE('Sch A. Input'!$CL$15:$CL$41,COUNTIF('Sch A. Input'!$CL$15:$CL$41,"&gt;="&amp;F39))&lt;E39,F39&lt;&gt;0),"Leaver",IFERROR(IF($Y39="YES",MIN($U39*($G$12/$D$12),$G$12),(SUMPRODUCT(--((MIN(W39,$D$12))&gt;$C$9:$C$12),((MIN(W39,$D$12))-$C$9:$C$12),$H$9:$H$12))-((1-(X39/$M$9))*(SUMPRODUCT(--((MIN(V39,$D$12))&gt;$C$9:$C$12),((MIN(V39,$D$12))-$C$9:$C$12),$H$9:$H$12)))),0))</f>
        <v>0</v>
      </c>
      <c r="AA39" s="169">
        <f>IF(AND(LARGE('Sch A. Input'!$CL$15:$CL$41,COUNTIF('Sch A. Input'!$CL$15:$CL$41,"&gt;="&amp;F39))&lt;E39,F39&lt;&gt;0),"Leaver",IFERROR(Z39/U39,0))</f>
        <v>0</v>
      </c>
      <c r="AB39" s="170">
        <f>IF(AND(LARGE('Sch A. Input'!$CL$15:$CL$41,COUNTIF('Sch A. Input'!$CL$15:$CL$41,"&gt;="&amp;F39))&lt;E39,F39&lt;&gt;0),"Leaver",Q39-Z39)</f>
        <v>0</v>
      </c>
      <c r="AC39" s="94">
        <f t="shared" si="21"/>
        <v>0</v>
      </c>
      <c r="BK39" s="2"/>
      <c r="BL39" s="2"/>
      <c r="CI39"/>
    </row>
    <row r="40" spans="2:87" x14ac:dyDescent="0.35">
      <c r="B40" s="70" t="str">
        <f>IF('Sch A. Input'!B38="","",'Sch A. Input'!B38)</f>
        <v/>
      </c>
      <c r="C40" s="75" t="str">
        <f>IF('Sch A. Input'!C38="","",'Sch A. Input'!C38)</f>
        <v/>
      </c>
      <c r="D40" s="71" t="str">
        <f>IF('Sch A. Input'!D38="","",'Sch A. Input'!D38)</f>
        <v/>
      </c>
      <c r="E40" s="71">
        <f>'Sch A. Input'!E38</f>
        <v>45016</v>
      </c>
      <c r="F40" s="71">
        <f>'Sch A. Input'!F38</f>
        <v>0</v>
      </c>
      <c r="G40" s="226">
        <f>SUMIFS('Sch A. Input'!H38:CJ38,'Sch A. Input'!$H$13:$CJ$13,$L$11,'Sch A. Input'!$H$14:$CJ$14,"Recurring")</f>
        <v>0</v>
      </c>
      <c r="H40" s="226">
        <f>SUMIFS('Sch A. Input'!H38:CJ38,'Sch A. Input'!$H$13:$CJ$13,$L$11,'Sch A. Input'!$H$14:$CJ$14,"One-time")</f>
        <v>0</v>
      </c>
      <c r="I40" s="227">
        <f t="shared" si="15"/>
        <v>0</v>
      </c>
      <c r="J40" s="228">
        <f>SUMIFS('Sch A. Input'!H38:CJ38,'Sch A. Input'!$H$14:$CJ$14,"Recurring",'Sch A. Input'!$H$13:$CJ$13,"&lt;="&amp;$L$11)</f>
        <v>0</v>
      </c>
      <c r="K40" s="228">
        <f>SUMIFS('Sch A. Input'!H38:CJ38,'Sch A. Input'!$H$14:$CJ$14,"One-time",'Sch A. Input'!$H$13:$CJ$13,"&lt;="&amp;$L$11)</f>
        <v>0</v>
      </c>
      <c r="L40" s="229">
        <f t="shared" si="16"/>
        <v>0</v>
      </c>
      <c r="M40" s="228">
        <f t="shared" si="17"/>
        <v>0</v>
      </c>
      <c r="N40" s="228">
        <f t="shared" si="18"/>
        <v>0</v>
      </c>
      <c r="O40" s="259">
        <f t="shared" si="19"/>
        <v>0</v>
      </c>
      <c r="P40" s="268">
        <f t="shared" si="6"/>
        <v>0</v>
      </c>
      <c r="Q40" s="231">
        <f t="shared" si="7"/>
        <v>0</v>
      </c>
      <c r="R40" s="97">
        <f t="shared" si="20"/>
        <v>0</v>
      </c>
      <c r="S40" s="237">
        <f>IF(AND(LARGE('Sch A. Input'!$CL$15:$CL$41,COUNTIF('Sch A. Input'!$CL$15:$CL$41,"&gt;="&amp;F40))&lt;E40,F40&lt;&gt;0),"Leaver",J40-G40)</f>
        <v>0</v>
      </c>
      <c r="T40" s="237">
        <f>IF(AND(LARGE('Sch A. Input'!$CL$15:$CL$41,COUNTIF('Sch A. Input'!$CL$15:$CL$41,"&gt;="&amp;F40))&lt;E40,F40&lt;&gt;0),"Leaver",K40-H40)</f>
        <v>0</v>
      </c>
      <c r="U40" s="238">
        <f>IF(AND(LARGE('Sch A. Input'!$CL$15:$CL$41,COUNTIF('Sch A. Input'!$CL$15:$CL$41,"&gt;="&amp;F40))&lt;E40,F40&lt;&gt;0),"Leaver",L40-I40)</f>
        <v>0</v>
      </c>
      <c r="V40" s="238">
        <f>IF(AND(LARGE('Sch A. Input'!$CL$15:$CL$41,COUNTIF('Sch A. Input'!$CL$15:$CL$41,"&gt;="&amp;F40))&lt;E40,F40&lt;&gt;0),"Leaver",IFERROR(S40/X40*$M$9,0))</f>
        <v>0</v>
      </c>
      <c r="W40" s="238">
        <f>IF(AND(LARGE('Sch A. Input'!$CL$15:$CL$41,COUNTIF('Sch A. Input'!$CL$15:$CL$41,"&gt;="&amp;F40))&lt;E40,F40&lt;&gt;0),"Leaver",V40+T40)</f>
        <v>0</v>
      </c>
      <c r="X40" s="264">
        <f>IF(AND(LARGE('Sch A. Input'!$CL$15:$CL$41,COUNTIF('Sch A. Input'!$CL$15:$CL$41,"&gt;="&amp;F40))&lt;E40,F40&lt;&gt;0),"Leaver",IF(OR(D40="",D40&gt;$L$11,($L$11-14)&lt;$K$9),0,(E40+1-D40)/14-1))</f>
        <v>0</v>
      </c>
      <c r="Y40" s="265">
        <f>IF(AND(LARGE('Sch A. Input'!$CL$15:$CL$41,COUNTIF('Sch A. Input'!$CL$15:$CL$41,"&gt;="&amp;F40))&lt;E40,F40&lt;&gt;0),"Leaver",IFERROR(IF((S40/$X40*$M$9+T40)&gt;$D$12,"YES","NO"),0))</f>
        <v>0</v>
      </c>
      <c r="Z40" s="225">
        <f>IF(AND(LARGE('Sch A. Input'!$CL$15:$CL$41,COUNTIF('Sch A. Input'!$CL$15:$CL$41,"&gt;="&amp;F40))&lt;E40,F40&lt;&gt;0),"Leaver",IFERROR(IF($Y40="YES",MIN($U40*($G$12/$D$12),$G$12),(SUMPRODUCT(--((MIN(W40,$D$12))&gt;$C$9:$C$12),((MIN(W40,$D$12))-$C$9:$C$12),$H$9:$H$12))-((1-(X40/$M$9))*(SUMPRODUCT(--((MIN(V40,$D$12))&gt;$C$9:$C$12),((MIN(V40,$D$12))-$C$9:$C$12),$H$9:$H$12)))),0))</f>
        <v>0</v>
      </c>
      <c r="AA40" s="169">
        <f>IF(AND(LARGE('Sch A. Input'!$CL$15:$CL$41,COUNTIF('Sch A. Input'!$CL$15:$CL$41,"&gt;="&amp;F40))&lt;E40,F40&lt;&gt;0),"Leaver",IFERROR(Z40/U40,0))</f>
        <v>0</v>
      </c>
      <c r="AB40" s="170">
        <f>IF(AND(LARGE('Sch A. Input'!$CL$15:$CL$41,COUNTIF('Sch A. Input'!$CL$15:$CL$41,"&gt;="&amp;F40))&lt;E40,F40&lt;&gt;0),"Leaver",Q40-Z40)</f>
        <v>0</v>
      </c>
      <c r="AC40" s="94">
        <f t="shared" si="21"/>
        <v>0</v>
      </c>
      <c r="BK40" s="2"/>
      <c r="BL40" s="2"/>
      <c r="CI40"/>
    </row>
    <row r="41" spans="2:87" x14ac:dyDescent="0.35">
      <c r="B41" s="70" t="str">
        <f>IF('Sch A. Input'!B39="","",'Sch A. Input'!B39)</f>
        <v/>
      </c>
      <c r="C41" s="75" t="str">
        <f>IF('Sch A. Input'!C39="","",'Sch A. Input'!C39)</f>
        <v/>
      </c>
      <c r="D41" s="71" t="str">
        <f>IF('Sch A. Input'!D39="","",'Sch A. Input'!D39)</f>
        <v/>
      </c>
      <c r="E41" s="71">
        <f>'Sch A. Input'!E39</f>
        <v>45016</v>
      </c>
      <c r="F41" s="71">
        <f>'Sch A. Input'!F39</f>
        <v>0</v>
      </c>
      <c r="G41" s="226">
        <f>SUMIFS('Sch A. Input'!H39:CJ39,'Sch A. Input'!$H$13:$CJ$13,$L$11,'Sch A. Input'!$H$14:$CJ$14,"Recurring")</f>
        <v>0</v>
      </c>
      <c r="H41" s="226">
        <f>SUMIFS('Sch A. Input'!H39:CJ39,'Sch A. Input'!$H$13:$CJ$13,$L$11,'Sch A. Input'!$H$14:$CJ$14,"One-time")</f>
        <v>0</v>
      </c>
      <c r="I41" s="227">
        <f t="shared" si="15"/>
        <v>0</v>
      </c>
      <c r="J41" s="228">
        <f>SUMIFS('Sch A. Input'!H39:CJ39,'Sch A. Input'!$H$14:$CJ$14,"Recurring",'Sch A. Input'!$H$13:$CJ$13,"&lt;="&amp;$L$11)</f>
        <v>0</v>
      </c>
      <c r="K41" s="228">
        <f>SUMIFS('Sch A. Input'!H39:CJ39,'Sch A. Input'!$H$14:$CJ$14,"One-time",'Sch A. Input'!$H$13:$CJ$13,"&lt;="&amp;$L$11)</f>
        <v>0</v>
      </c>
      <c r="L41" s="229">
        <f t="shared" si="16"/>
        <v>0</v>
      </c>
      <c r="M41" s="228">
        <f t="shared" si="17"/>
        <v>0</v>
      </c>
      <c r="N41" s="228">
        <f t="shared" si="18"/>
        <v>0</v>
      </c>
      <c r="O41" s="259">
        <f t="shared" si="19"/>
        <v>0</v>
      </c>
      <c r="P41" s="268">
        <f t="shared" si="6"/>
        <v>0</v>
      </c>
      <c r="Q41" s="231">
        <f t="shared" si="7"/>
        <v>0</v>
      </c>
      <c r="R41" s="97">
        <f t="shared" si="20"/>
        <v>0</v>
      </c>
      <c r="S41" s="237">
        <f>IF(AND(LARGE('Sch A. Input'!$CL$15:$CL$41,COUNTIF('Sch A. Input'!$CL$15:$CL$41,"&gt;="&amp;F41))&lt;E41,F41&lt;&gt;0),"Leaver",J41-G41)</f>
        <v>0</v>
      </c>
      <c r="T41" s="237">
        <f>IF(AND(LARGE('Sch A. Input'!$CL$15:$CL$41,COUNTIF('Sch A. Input'!$CL$15:$CL$41,"&gt;="&amp;F41))&lt;E41,F41&lt;&gt;0),"Leaver",K41-H41)</f>
        <v>0</v>
      </c>
      <c r="U41" s="238">
        <f>IF(AND(LARGE('Sch A. Input'!$CL$15:$CL$41,COUNTIF('Sch A. Input'!$CL$15:$CL$41,"&gt;="&amp;F41))&lt;E41,F41&lt;&gt;0),"Leaver",L41-I41)</f>
        <v>0</v>
      </c>
      <c r="V41" s="238">
        <f>IF(AND(LARGE('Sch A. Input'!$CL$15:$CL$41,COUNTIF('Sch A. Input'!$CL$15:$CL$41,"&gt;="&amp;F41))&lt;E41,F41&lt;&gt;0),"Leaver",IFERROR(S41/X41*$M$9,0))</f>
        <v>0</v>
      </c>
      <c r="W41" s="238">
        <f>IF(AND(LARGE('Sch A. Input'!$CL$15:$CL$41,COUNTIF('Sch A. Input'!$CL$15:$CL$41,"&gt;="&amp;F41))&lt;E41,F41&lt;&gt;0),"Leaver",V41+T41)</f>
        <v>0</v>
      </c>
      <c r="X41" s="264">
        <f>IF(AND(LARGE('Sch A. Input'!$CL$15:$CL$41,COUNTIF('Sch A. Input'!$CL$15:$CL$41,"&gt;="&amp;F41))&lt;E41,F41&lt;&gt;0),"Leaver",IF(OR(D41="",D41&gt;$L$11,($L$11-14)&lt;$K$9),0,(E41+1-D41)/14-1))</f>
        <v>0</v>
      </c>
      <c r="Y41" s="265">
        <f>IF(AND(LARGE('Sch A. Input'!$CL$15:$CL$41,COUNTIF('Sch A. Input'!$CL$15:$CL$41,"&gt;="&amp;F41))&lt;E41,F41&lt;&gt;0),"Leaver",IFERROR(IF((S41/$X41*$M$9+T41)&gt;$D$12,"YES","NO"),0))</f>
        <v>0</v>
      </c>
      <c r="Z41" s="225">
        <f>IF(AND(LARGE('Sch A. Input'!$CL$15:$CL$41,COUNTIF('Sch A. Input'!$CL$15:$CL$41,"&gt;="&amp;F41))&lt;E41,F41&lt;&gt;0),"Leaver",IFERROR(IF($Y41="YES",MIN($U41*($G$12/$D$12),$G$12),(SUMPRODUCT(--((MIN(W41,$D$12))&gt;$C$9:$C$12),((MIN(W41,$D$12))-$C$9:$C$12),$H$9:$H$12))-((1-(X41/$M$9))*(SUMPRODUCT(--((MIN(V41,$D$12))&gt;$C$9:$C$12),((MIN(V41,$D$12))-$C$9:$C$12),$H$9:$H$12)))),0))</f>
        <v>0</v>
      </c>
      <c r="AA41" s="169">
        <f>IF(AND(LARGE('Sch A. Input'!$CL$15:$CL$41,COUNTIF('Sch A. Input'!$CL$15:$CL$41,"&gt;="&amp;F41))&lt;E41,F41&lt;&gt;0),"Leaver",IFERROR(Z41/U41,0))</f>
        <v>0</v>
      </c>
      <c r="AB41" s="170">
        <f>IF(AND(LARGE('Sch A. Input'!$CL$15:$CL$41,COUNTIF('Sch A. Input'!$CL$15:$CL$41,"&gt;="&amp;F41))&lt;E41,F41&lt;&gt;0),"Leaver",Q41-Z41)</f>
        <v>0</v>
      </c>
      <c r="AC41" s="94">
        <f t="shared" si="21"/>
        <v>0</v>
      </c>
      <c r="BK41" s="2"/>
      <c r="BL41" s="2"/>
      <c r="CI41"/>
    </row>
    <row r="42" spans="2:87" x14ac:dyDescent="0.35">
      <c r="B42" s="70" t="str">
        <f>IF('Sch A. Input'!B40="","",'Sch A. Input'!B40)</f>
        <v/>
      </c>
      <c r="C42" s="75" t="str">
        <f>IF('Sch A. Input'!C40="","",'Sch A. Input'!C40)</f>
        <v/>
      </c>
      <c r="D42" s="71" t="str">
        <f>IF('Sch A. Input'!D40="","",'Sch A. Input'!D40)</f>
        <v/>
      </c>
      <c r="E42" s="71">
        <f>'Sch A. Input'!E40</f>
        <v>45016</v>
      </c>
      <c r="F42" s="71">
        <f>'Sch A. Input'!F40</f>
        <v>0</v>
      </c>
      <c r="G42" s="226">
        <f>SUMIFS('Sch A. Input'!H40:CJ40,'Sch A. Input'!$H$13:$CJ$13,$L$11,'Sch A. Input'!$H$14:$CJ$14,"Recurring")</f>
        <v>0</v>
      </c>
      <c r="H42" s="226">
        <f>SUMIFS('Sch A. Input'!H40:CJ40,'Sch A. Input'!$H$13:$CJ$13,$L$11,'Sch A. Input'!$H$14:$CJ$14,"One-time")</f>
        <v>0</v>
      </c>
      <c r="I42" s="227">
        <f t="shared" si="15"/>
        <v>0</v>
      </c>
      <c r="J42" s="228">
        <f>SUMIFS('Sch A. Input'!H40:CJ40,'Sch A. Input'!$H$14:$CJ$14,"Recurring",'Sch A. Input'!$H$13:$CJ$13,"&lt;="&amp;$L$11)</f>
        <v>0</v>
      </c>
      <c r="K42" s="228">
        <f>SUMIFS('Sch A. Input'!H40:CJ40,'Sch A. Input'!$H$14:$CJ$14,"One-time",'Sch A. Input'!$H$13:$CJ$13,"&lt;="&amp;$L$11)</f>
        <v>0</v>
      </c>
      <c r="L42" s="229">
        <f t="shared" si="16"/>
        <v>0</v>
      </c>
      <c r="M42" s="228">
        <f t="shared" si="17"/>
        <v>0</v>
      </c>
      <c r="N42" s="228">
        <f t="shared" si="18"/>
        <v>0</v>
      </c>
      <c r="O42" s="259">
        <f t="shared" si="19"/>
        <v>0</v>
      </c>
      <c r="P42" s="268">
        <f t="shared" si="6"/>
        <v>0</v>
      </c>
      <c r="Q42" s="231">
        <f t="shared" si="7"/>
        <v>0</v>
      </c>
      <c r="R42" s="97">
        <f t="shared" si="20"/>
        <v>0</v>
      </c>
      <c r="S42" s="237">
        <f>IF(AND(LARGE('Sch A. Input'!$CL$15:$CL$41,COUNTIF('Sch A. Input'!$CL$15:$CL$41,"&gt;="&amp;F42))&lt;E42,F42&lt;&gt;0),"Leaver",J42-G42)</f>
        <v>0</v>
      </c>
      <c r="T42" s="237">
        <f>IF(AND(LARGE('Sch A. Input'!$CL$15:$CL$41,COUNTIF('Sch A. Input'!$CL$15:$CL$41,"&gt;="&amp;F42))&lt;E42,F42&lt;&gt;0),"Leaver",K42-H42)</f>
        <v>0</v>
      </c>
      <c r="U42" s="238">
        <f>IF(AND(LARGE('Sch A. Input'!$CL$15:$CL$41,COUNTIF('Sch A. Input'!$CL$15:$CL$41,"&gt;="&amp;F42))&lt;E42,F42&lt;&gt;0),"Leaver",L42-I42)</f>
        <v>0</v>
      </c>
      <c r="V42" s="238">
        <f>IF(AND(LARGE('Sch A. Input'!$CL$15:$CL$41,COUNTIF('Sch A. Input'!$CL$15:$CL$41,"&gt;="&amp;F42))&lt;E42,F42&lt;&gt;0),"Leaver",IFERROR(S42/X42*$M$9,0))</f>
        <v>0</v>
      </c>
      <c r="W42" s="238">
        <f>IF(AND(LARGE('Sch A. Input'!$CL$15:$CL$41,COUNTIF('Sch A. Input'!$CL$15:$CL$41,"&gt;="&amp;F42))&lt;E42,F42&lt;&gt;0),"Leaver",V42+T42)</f>
        <v>0</v>
      </c>
      <c r="X42" s="264">
        <f>IF(AND(LARGE('Sch A. Input'!$CL$15:$CL$41,COUNTIF('Sch A. Input'!$CL$15:$CL$41,"&gt;="&amp;F42))&lt;E42,F42&lt;&gt;0),"Leaver",IF(OR(D42="",D42&gt;$L$11,($L$11-14)&lt;$K$9),0,(E42+1-D42)/14-1))</f>
        <v>0</v>
      </c>
      <c r="Y42" s="265">
        <f>IF(AND(LARGE('Sch A. Input'!$CL$15:$CL$41,COUNTIF('Sch A. Input'!$CL$15:$CL$41,"&gt;="&amp;F42))&lt;E42,F42&lt;&gt;0),"Leaver",IFERROR(IF((S42/$X42*$M$9+T42)&gt;$D$12,"YES","NO"),0))</f>
        <v>0</v>
      </c>
      <c r="Z42" s="225">
        <f>IF(AND(LARGE('Sch A. Input'!$CL$15:$CL$41,COUNTIF('Sch A. Input'!$CL$15:$CL$41,"&gt;="&amp;F42))&lt;E42,F42&lt;&gt;0),"Leaver",IFERROR(IF($Y42="YES",MIN($U42*($G$12/$D$12),$G$12),(SUMPRODUCT(--((MIN(W42,$D$12))&gt;$C$9:$C$12),((MIN(W42,$D$12))-$C$9:$C$12),$H$9:$H$12))-((1-(X42/$M$9))*(SUMPRODUCT(--((MIN(V42,$D$12))&gt;$C$9:$C$12),((MIN(V42,$D$12))-$C$9:$C$12),$H$9:$H$12)))),0))</f>
        <v>0</v>
      </c>
      <c r="AA42" s="169">
        <f>IF(AND(LARGE('Sch A. Input'!$CL$15:$CL$41,COUNTIF('Sch A. Input'!$CL$15:$CL$41,"&gt;="&amp;F42))&lt;E42,F42&lt;&gt;0),"Leaver",IFERROR(Z42/U42,0))</f>
        <v>0</v>
      </c>
      <c r="AB42" s="170">
        <f>IF(AND(LARGE('Sch A. Input'!$CL$15:$CL$41,COUNTIF('Sch A. Input'!$CL$15:$CL$41,"&gt;="&amp;F42))&lt;E42,F42&lt;&gt;0),"Leaver",Q42-Z42)</f>
        <v>0</v>
      </c>
      <c r="AC42" s="94">
        <f t="shared" si="21"/>
        <v>0</v>
      </c>
      <c r="BK42" s="2"/>
      <c r="BL42" s="2"/>
      <c r="CI42"/>
    </row>
    <row r="43" spans="2:87" x14ac:dyDescent="0.35">
      <c r="B43" s="70" t="str">
        <f>IF('Sch A. Input'!B41="","",'Sch A. Input'!B41)</f>
        <v/>
      </c>
      <c r="C43" s="75" t="str">
        <f>IF('Sch A. Input'!C41="","",'Sch A. Input'!C41)</f>
        <v/>
      </c>
      <c r="D43" s="71" t="str">
        <f>IF('Sch A. Input'!D41="","",'Sch A. Input'!D41)</f>
        <v/>
      </c>
      <c r="E43" s="71">
        <f>'Sch A. Input'!E41</f>
        <v>45016</v>
      </c>
      <c r="F43" s="71">
        <f>'Sch A. Input'!F41</f>
        <v>0</v>
      </c>
      <c r="G43" s="226">
        <f>SUMIFS('Sch A. Input'!H41:CJ41,'Sch A. Input'!$H$13:$CJ$13,$L$11,'Sch A. Input'!$H$14:$CJ$14,"Recurring")</f>
        <v>0</v>
      </c>
      <c r="H43" s="226">
        <f>SUMIFS('Sch A. Input'!H41:CJ41,'Sch A. Input'!$H$13:$CJ$13,$L$11,'Sch A. Input'!$H$14:$CJ$14,"One-time")</f>
        <v>0</v>
      </c>
      <c r="I43" s="227">
        <f t="shared" si="15"/>
        <v>0</v>
      </c>
      <c r="J43" s="228">
        <f>SUMIFS('Sch A. Input'!H41:CJ41,'Sch A. Input'!$H$14:$CJ$14,"Recurring",'Sch A. Input'!$H$13:$CJ$13,"&lt;="&amp;$L$11)</f>
        <v>0</v>
      </c>
      <c r="K43" s="228">
        <f>SUMIFS('Sch A. Input'!H41:CJ41,'Sch A. Input'!$H$14:$CJ$14,"One-time",'Sch A. Input'!$H$13:$CJ$13,"&lt;="&amp;$L$11)</f>
        <v>0</v>
      </c>
      <c r="L43" s="229">
        <f t="shared" si="16"/>
        <v>0</v>
      </c>
      <c r="M43" s="228">
        <f t="shared" si="17"/>
        <v>0</v>
      </c>
      <c r="N43" s="228">
        <f t="shared" si="18"/>
        <v>0</v>
      </c>
      <c r="O43" s="259">
        <f t="shared" si="19"/>
        <v>0</v>
      </c>
      <c r="P43" s="268">
        <f t="shared" si="6"/>
        <v>0</v>
      </c>
      <c r="Q43" s="231">
        <f t="shared" si="7"/>
        <v>0</v>
      </c>
      <c r="R43" s="97">
        <f t="shared" si="20"/>
        <v>0</v>
      </c>
      <c r="S43" s="237">
        <f>IF(AND(LARGE('Sch A. Input'!$CL$15:$CL$41,COUNTIF('Sch A. Input'!$CL$15:$CL$41,"&gt;="&amp;F43))&lt;E43,F43&lt;&gt;0),"Leaver",J43-G43)</f>
        <v>0</v>
      </c>
      <c r="T43" s="237">
        <f>IF(AND(LARGE('Sch A. Input'!$CL$15:$CL$41,COUNTIF('Sch A. Input'!$CL$15:$CL$41,"&gt;="&amp;F43))&lt;E43,F43&lt;&gt;0),"Leaver",K43-H43)</f>
        <v>0</v>
      </c>
      <c r="U43" s="238">
        <f>IF(AND(LARGE('Sch A. Input'!$CL$15:$CL$41,COUNTIF('Sch A. Input'!$CL$15:$CL$41,"&gt;="&amp;F43))&lt;E43,F43&lt;&gt;0),"Leaver",L43-I43)</f>
        <v>0</v>
      </c>
      <c r="V43" s="238">
        <f>IF(AND(LARGE('Sch A. Input'!$CL$15:$CL$41,COUNTIF('Sch A. Input'!$CL$15:$CL$41,"&gt;="&amp;F43))&lt;E43,F43&lt;&gt;0),"Leaver",IFERROR(S43/X43*$M$9,0))</f>
        <v>0</v>
      </c>
      <c r="W43" s="238">
        <f>IF(AND(LARGE('Sch A. Input'!$CL$15:$CL$41,COUNTIF('Sch A. Input'!$CL$15:$CL$41,"&gt;="&amp;F43))&lt;E43,F43&lt;&gt;0),"Leaver",V43+T43)</f>
        <v>0</v>
      </c>
      <c r="X43" s="264">
        <f>IF(AND(LARGE('Sch A. Input'!$CL$15:$CL$41,COUNTIF('Sch A. Input'!$CL$15:$CL$41,"&gt;="&amp;F43))&lt;E43,F43&lt;&gt;0),"Leaver",IF(OR(D43="",D43&gt;$L$11,($L$11-14)&lt;$K$9),0,(E43+1-D43)/14-1))</f>
        <v>0</v>
      </c>
      <c r="Y43" s="265">
        <f>IF(AND(LARGE('Sch A. Input'!$CL$15:$CL$41,COUNTIF('Sch A. Input'!$CL$15:$CL$41,"&gt;="&amp;F43))&lt;E43,F43&lt;&gt;0),"Leaver",IFERROR(IF((S43/$X43*$M$9+T43)&gt;$D$12,"YES","NO"),0))</f>
        <v>0</v>
      </c>
      <c r="Z43" s="225">
        <f>IF(AND(LARGE('Sch A. Input'!$CL$15:$CL$41,COUNTIF('Sch A. Input'!$CL$15:$CL$41,"&gt;="&amp;F43))&lt;E43,F43&lt;&gt;0),"Leaver",IFERROR(IF($Y43="YES",MIN($U43*($G$12/$D$12),$G$12),(SUMPRODUCT(--((MIN(W43,$D$12))&gt;$C$9:$C$12),((MIN(W43,$D$12))-$C$9:$C$12),$H$9:$H$12))-((1-(X43/$M$9))*(SUMPRODUCT(--((MIN(V43,$D$12))&gt;$C$9:$C$12),((MIN(V43,$D$12))-$C$9:$C$12),$H$9:$H$12)))),0))</f>
        <v>0</v>
      </c>
      <c r="AA43" s="169">
        <f>IF(AND(LARGE('Sch A. Input'!$CL$15:$CL$41,COUNTIF('Sch A. Input'!$CL$15:$CL$41,"&gt;="&amp;F43))&lt;E43,F43&lt;&gt;0),"Leaver",IFERROR(Z43/U43,0))</f>
        <v>0</v>
      </c>
      <c r="AB43" s="170">
        <f>IF(AND(LARGE('Sch A. Input'!$CL$15:$CL$41,COUNTIF('Sch A. Input'!$CL$15:$CL$41,"&gt;="&amp;F43))&lt;E43,F43&lt;&gt;0),"Leaver",Q43-Z43)</f>
        <v>0</v>
      </c>
      <c r="AC43" s="94">
        <f t="shared" si="21"/>
        <v>0</v>
      </c>
      <c r="BK43" s="2"/>
      <c r="BL43" s="2"/>
      <c r="CI43"/>
    </row>
    <row r="44" spans="2:87" x14ac:dyDescent="0.35">
      <c r="B44" s="70" t="str">
        <f>IF('Sch A. Input'!B42="","",'Sch A. Input'!B42)</f>
        <v/>
      </c>
      <c r="C44" s="75" t="str">
        <f>IF('Sch A. Input'!C42="","",'Sch A. Input'!C42)</f>
        <v/>
      </c>
      <c r="D44" s="71" t="str">
        <f>IF('Sch A. Input'!D42="","",'Sch A. Input'!D42)</f>
        <v/>
      </c>
      <c r="E44" s="71">
        <f>'Sch A. Input'!E42</f>
        <v>45016</v>
      </c>
      <c r="F44" s="71">
        <f>'Sch A. Input'!F42</f>
        <v>0</v>
      </c>
      <c r="G44" s="226">
        <f>SUMIFS('Sch A. Input'!H42:CJ42,'Sch A. Input'!$H$13:$CJ$13,$L$11,'Sch A. Input'!$H$14:$CJ$14,"Recurring")</f>
        <v>0</v>
      </c>
      <c r="H44" s="226">
        <f>SUMIFS('Sch A. Input'!H42:CJ42,'Sch A. Input'!$H$13:$CJ$13,$L$11,'Sch A. Input'!$H$14:$CJ$14,"One-time")</f>
        <v>0</v>
      </c>
      <c r="I44" s="227">
        <f t="shared" si="15"/>
        <v>0</v>
      </c>
      <c r="J44" s="228">
        <f>SUMIFS('Sch A. Input'!H42:CJ42,'Sch A. Input'!$H$14:$CJ$14,"Recurring",'Sch A. Input'!$H$13:$CJ$13,"&lt;="&amp;$L$11)</f>
        <v>0</v>
      </c>
      <c r="K44" s="228">
        <f>SUMIFS('Sch A. Input'!H42:CJ42,'Sch A. Input'!$H$14:$CJ$14,"One-time",'Sch A. Input'!$H$13:$CJ$13,"&lt;="&amp;$L$11)</f>
        <v>0</v>
      </c>
      <c r="L44" s="229">
        <f t="shared" si="16"/>
        <v>0</v>
      </c>
      <c r="M44" s="228">
        <f t="shared" si="17"/>
        <v>0</v>
      </c>
      <c r="N44" s="228">
        <f t="shared" si="18"/>
        <v>0</v>
      </c>
      <c r="O44" s="259">
        <f t="shared" si="19"/>
        <v>0</v>
      </c>
      <c r="P44" s="268">
        <f t="shared" si="6"/>
        <v>0</v>
      </c>
      <c r="Q44" s="231">
        <f t="shared" si="7"/>
        <v>0</v>
      </c>
      <c r="R44" s="97">
        <f t="shared" si="20"/>
        <v>0</v>
      </c>
      <c r="S44" s="237">
        <f>IF(AND(LARGE('Sch A. Input'!$CL$15:$CL$41,COUNTIF('Sch A. Input'!$CL$15:$CL$41,"&gt;="&amp;F44))&lt;E44,F44&lt;&gt;0),"Leaver",J44-G44)</f>
        <v>0</v>
      </c>
      <c r="T44" s="237">
        <f>IF(AND(LARGE('Sch A. Input'!$CL$15:$CL$41,COUNTIF('Sch A. Input'!$CL$15:$CL$41,"&gt;="&amp;F44))&lt;E44,F44&lt;&gt;0),"Leaver",K44-H44)</f>
        <v>0</v>
      </c>
      <c r="U44" s="238">
        <f>IF(AND(LARGE('Sch A. Input'!$CL$15:$CL$41,COUNTIF('Sch A. Input'!$CL$15:$CL$41,"&gt;="&amp;F44))&lt;E44,F44&lt;&gt;0),"Leaver",L44-I44)</f>
        <v>0</v>
      </c>
      <c r="V44" s="238">
        <f>IF(AND(LARGE('Sch A. Input'!$CL$15:$CL$41,COUNTIF('Sch A. Input'!$CL$15:$CL$41,"&gt;="&amp;F44))&lt;E44,F44&lt;&gt;0),"Leaver",IFERROR(S44/X44*$M$9,0))</f>
        <v>0</v>
      </c>
      <c r="W44" s="238">
        <f>IF(AND(LARGE('Sch A. Input'!$CL$15:$CL$41,COUNTIF('Sch A. Input'!$CL$15:$CL$41,"&gt;="&amp;F44))&lt;E44,F44&lt;&gt;0),"Leaver",V44+T44)</f>
        <v>0</v>
      </c>
      <c r="X44" s="264">
        <f>IF(AND(LARGE('Sch A. Input'!$CL$15:$CL$41,COUNTIF('Sch A. Input'!$CL$15:$CL$41,"&gt;="&amp;F44))&lt;E44,F44&lt;&gt;0),"Leaver",IF(OR(D44="",D44&gt;$L$11,($L$11-14)&lt;$K$9),0,(E44+1-D44)/14-1))</f>
        <v>0</v>
      </c>
      <c r="Y44" s="265">
        <f>IF(AND(LARGE('Sch A. Input'!$CL$15:$CL$41,COUNTIF('Sch A. Input'!$CL$15:$CL$41,"&gt;="&amp;F44))&lt;E44,F44&lt;&gt;0),"Leaver",IFERROR(IF((S44/$X44*$M$9+T44)&gt;$D$12,"YES","NO"),0))</f>
        <v>0</v>
      </c>
      <c r="Z44" s="225">
        <f>IF(AND(LARGE('Sch A. Input'!$CL$15:$CL$41,COUNTIF('Sch A. Input'!$CL$15:$CL$41,"&gt;="&amp;F44))&lt;E44,F44&lt;&gt;0),"Leaver",IFERROR(IF($Y44="YES",MIN($U44*($G$12/$D$12),$G$12),(SUMPRODUCT(--((MIN(W44,$D$12))&gt;$C$9:$C$12),((MIN(W44,$D$12))-$C$9:$C$12),$H$9:$H$12))-((1-(X44/$M$9))*(SUMPRODUCT(--((MIN(V44,$D$12))&gt;$C$9:$C$12),((MIN(V44,$D$12))-$C$9:$C$12),$H$9:$H$12)))),0))</f>
        <v>0</v>
      </c>
      <c r="AA44" s="169">
        <f>IF(AND(LARGE('Sch A. Input'!$CL$15:$CL$41,COUNTIF('Sch A. Input'!$CL$15:$CL$41,"&gt;="&amp;F44))&lt;E44,F44&lt;&gt;0),"Leaver",IFERROR(Z44/U44,0))</f>
        <v>0</v>
      </c>
      <c r="AB44" s="170">
        <f>IF(AND(LARGE('Sch A. Input'!$CL$15:$CL$41,COUNTIF('Sch A. Input'!$CL$15:$CL$41,"&gt;="&amp;F44))&lt;E44,F44&lt;&gt;0),"Leaver",Q44-Z44)</f>
        <v>0</v>
      </c>
      <c r="AC44" s="94">
        <f t="shared" si="21"/>
        <v>0</v>
      </c>
      <c r="BK44" s="2"/>
      <c r="BL44" s="2"/>
      <c r="CI44"/>
    </row>
    <row r="45" spans="2:87" x14ac:dyDescent="0.35">
      <c r="B45" s="70" t="str">
        <f>IF('Sch A. Input'!B43="","",'Sch A. Input'!B43)</f>
        <v/>
      </c>
      <c r="C45" s="75" t="str">
        <f>IF('Sch A. Input'!C43="","",'Sch A. Input'!C43)</f>
        <v/>
      </c>
      <c r="D45" s="71" t="str">
        <f>IF('Sch A. Input'!D43="","",'Sch A. Input'!D43)</f>
        <v/>
      </c>
      <c r="E45" s="71">
        <f>'Sch A. Input'!E43</f>
        <v>45016</v>
      </c>
      <c r="F45" s="71">
        <f>'Sch A. Input'!F43</f>
        <v>0</v>
      </c>
      <c r="G45" s="226">
        <f>SUMIFS('Sch A. Input'!H43:CJ43,'Sch A. Input'!$H$13:$CJ$13,$L$11,'Sch A. Input'!$H$14:$CJ$14,"Recurring")</f>
        <v>0</v>
      </c>
      <c r="H45" s="226">
        <f>SUMIFS('Sch A. Input'!H43:CJ43,'Sch A. Input'!$H$13:$CJ$13,$L$11,'Sch A. Input'!$H$14:$CJ$14,"One-time")</f>
        <v>0</v>
      </c>
      <c r="I45" s="227">
        <f t="shared" si="15"/>
        <v>0</v>
      </c>
      <c r="J45" s="228">
        <f>SUMIFS('Sch A. Input'!H43:CJ43,'Sch A. Input'!$H$14:$CJ$14,"Recurring",'Sch A. Input'!$H$13:$CJ$13,"&lt;="&amp;$L$11)</f>
        <v>0</v>
      </c>
      <c r="K45" s="228">
        <f>SUMIFS('Sch A. Input'!H43:CJ43,'Sch A. Input'!$H$14:$CJ$14,"One-time",'Sch A. Input'!$H$13:$CJ$13,"&lt;="&amp;$L$11)</f>
        <v>0</v>
      </c>
      <c r="L45" s="229">
        <f t="shared" si="16"/>
        <v>0</v>
      </c>
      <c r="M45" s="228">
        <f t="shared" si="17"/>
        <v>0</v>
      </c>
      <c r="N45" s="228">
        <f t="shared" si="18"/>
        <v>0</v>
      </c>
      <c r="O45" s="259">
        <f t="shared" si="19"/>
        <v>0</v>
      </c>
      <c r="P45" s="268">
        <f t="shared" si="6"/>
        <v>0</v>
      </c>
      <c r="Q45" s="231">
        <f t="shared" si="7"/>
        <v>0</v>
      </c>
      <c r="R45" s="97">
        <f t="shared" si="20"/>
        <v>0</v>
      </c>
      <c r="S45" s="237">
        <f>IF(AND(LARGE('Sch A. Input'!$CL$15:$CL$41,COUNTIF('Sch A. Input'!$CL$15:$CL$41,"&gt;="&amp;F45))&lt;E45,F45&lt;&gt;0),"Leaver",J45-G45)</f>
        <v>0</v>
      </c>
      <c r="T45" s="237">
        <f>IF(AND(LARGE('Sch A. Input'!$CL$15:$CL$41,COUNTIF('Sch A. Input'!$CL$15:$CL$41,"&gt;="&amp;F45))&lt;E45,F45&lt;&gt;0),"Leaver",K45-H45)</f>
        <v>0</v>
      </c>
      <c r="U45" s="238">
        <f>IF(AND(LARGE('Sch A. Input'!$CL$15:$CL$41,COUNTIF('Sch A. Input'!$CL$15:$CL$41,"&gt;="&amp;F45))&lt;E45,F45&lt;&gt;0),"Leaver",L45-I45)</f>
        <v>0</v>
      </c>
      <c r="V45" s="238">
        <f>IF(AND(LARGE('Sch A. Input'!$CL$15:$CL$41,COUNTIF('Sch A. Input'!$CL$15:$CL$41,"&gt;="&amp;F45))&lt;E45,F45&lt;&gt;0),"Leaver",IFERROR(S45/X45*$M$9,0))</f>
        <v>0</v>
      </c>
      <c r="W45" s="238">
        <f>IF(AND(LARGE('Sch A. Input'!$CL$15:$CL$41,COUNTIF('Sch A. Input'!$CL$15:$CL$41,"&gt;="&amp;F45))&lt;E45,F45&lt;&gt;0),"Leaver",V45+T45)</f>
        <v>0</v>
      </c>
      <c r="X45" s="264">
        <f>IF(AND(LARGE('Sch A. Input'!$CL$15:$CL$41,COUNTIF('Sch A. Input'!$CL$15:$CL$41,"&gt;="&amp;F45))&lt;E45,F45&lt;&gt;0),"Leaver",IF(OR(D45="",D45&gt;$L$11,($L$11-14)&lt;$K$9),0,(E45+1-D45)/14-1))</f>
        <v>0</v>
      </c>
      <c r="Y45" s="265">
        <f>IF(AND(LARGE('Sch A. Input'!$CL$15:$CL$41,COUNTIF('Sch A. Input'!$CL$15:$CL$41,"&gt;="&amp;F45))&lt;E45,F45&lt;&gt;0),"Leaver",IFERROR(IF((S45/$X45*$M$9+T45)&gt;$D$12,"YES","NO"),0))</f>
        <v>0</v>
      </c>
      <c r="Z45" s="225">
        <f>IF(AND(LARGE('Sch A. Input'!$CL$15:$CL$41,COUNTIF('Sch A. Input'!$CL$15:$CL$41,"&gt;="&amp;F45))&lt;E45,F45&lt;&gt;0),"Leaver",IFERROR(IF($Y45="YES",MIN($U45*($G$12/$D$12),$G$12),(SUMPRODUCT(--((MIN(W45,$D$12))&gt;$C$9:$C$12),((MIN(W45,$D$12))-$C$9:$C$12),$H$9:$H$12))-((1-(X45/$M$9))*(SUMPRODUCT(--((MIN(V45,$D$12))&gt;$C$9:$C$12),((MIN(V45,$D$12))-$C$9:$C$12),$H$9:$H$12)))),0))</f>
        <v>0</v>
      </c>
      <c r="AA45" s="169">
        <f>IF(AND(LARGE('Sch A. Input'!$CL$15:$CL$41,COUNTIF('Sch A. Input'!$CL$15:$CL$41,"&gt;="&amp;F45))&lt;E45,F45&lt;&gt;0),"Leaver",IFERROR(Z45/U45,0))</f>
        <v>0</v>
      </c>
      <c r="AB45" s="170">
        <f>IF(AND(LARGE('Sch A. Input'!$CL$15:$CL$41,COUNTIF('Sch A. Input'!$CL$15:$CL$41,"&gt;="&amp;F45))&lt;E45,F45&lt;&gt;0),"Leaver",Q45-Z45)</f>
        <v>0</v>
      </c>
      <c r="AC45" s="94">
        <f t="shared" si="21"/>
        <v>0</v>
      </c>
      <c r="BK45" s="2"/>
      <c r="BL45" s="2"/>
      <c r="CI45"/>
    </row>
    <row r="46" spans="2:87" x14ac:dyDescent="0.35">
      <c r="B46" s="70" t="str">
        <f>IF('Sch A. Input'!B44="","",'Sch A. Input'!B44)</f>
        <v/>
      </c>
      <c r="C46" s="75" t="str">
        <f>IF('Sch A. Input'!C44="","",'Sch A. Input'!C44)</f>
        <v/>
      </c>
      <c r="D46" s="71" t="str">
        <f>IF('Sch A. Input'!D44="","",'Sch A. Input'!D44)</f>
        <v/>
      </c>
      <c r="E46" s="71">
        <f>'Sch A. Input'!E44</f>
        <v>45016</v>
      </c>
      <c r="F46" s="71">
        <f>'Sch A. Input'!F44</f>
        <v>0</v>
      </c>
      <c r="G46" s="226">
        <f>SUMIFS('Sch A. Input'!H44:CJ44,'Sch A. Input'!$H$13:$CJ$13,$L$11,'Sch A. Input'!$H$14:$CJ$14,"Recurring")</f>
        <v>0</v>
      </c>
      <c r="H46" s="226">
        <f>SUMIFS('Sch A. Input'!H44:CJ44,'Sch A. Input'!$H$13:$CJ$13,$L$11,'Sch A. Input'!$H$14:$CJ$14,"One-time")</f>
        <v>0</v>
      </c>
      <c r="I46" s="227">
        <f t="shared" si="15"/>
        <v>0</v>
      </c>
      <c r="J46" s="228">
        <f>SUMIFS('Sch A. Input'!H44:CJ44,'Sch A. Input'!$H$14:$CJ$14,"Recurring",'Sch A. Input'!$H$13:$CJ$13,"&lt;="&amp;$L$11)</f>
        <v>0</v>
      </c>
      <c r="K46" s="228">
        <f>SUMIFS('Sch A. Input'!H44:CJ44,'Sch A. Input'!$H$14:$CJ$14,"One-time",'Sch A. Input'!$H$13:$CJ$13,"&lt;="&amp;$L$11)</f>
        <v>0</v>
      </c>
      <c r="L46" s="229">
        <f t="shared" si="16"/>
        <v>0</v>
      </c>
      <c r="M46" s="228">
        <f t="shared" si="17"/>
        <v>0</v>
      </c>
      <c r="N46" s="228">
        <f t="shared" si="18"/>
        <v>0</v>
      </c>
      <c r="O46" s="259">
        <f t="shared" si="19"/>
        <v>0</v>
      </c>
      <c r="P46" s="268">
        <f t="shared" si="6"/>
        <v>0</v>
      </c>
      <c r="Q46" s="231">
        <f t="shared" si="7"/>
        <v>0</v>
      </c>
      <c r="R46" s="97">
        <f t="shared" si="20"/>
        <v>0</v>
      </c>
      <c r="S46" s="237">
        <f>IF(AND(LARGE('Sch A. Input'!$CL$15:$CL$41,COUNTIF('Sch A. Input'!$CL$15:$CL$41,"&gt;="&amp;F46))&lt;E46,F46&lt;&gt;0),"Leaver",J46-G46)</f>
        <v>0</v>
      </c>
      <c r="T46" s="237">
        <f>IF(AND(LARGE('Sch A. Input'!$CL$15:$CL$41,COUNTIF('Sch A. Input'!$CL$15:$CL$41,"&gt;="&amp;F46))&lt;E46,F46&lt;&gt;0),"Leaver",K46-H46)</f>
        <v>0</v>
      </c>
      <c r="U46" s="238">
        <f>IF(AND(LARGE('Sch A. Input'!$CL$15:$CL$41,COUNTIF('Sch A. Input'!$CL$15:$CL$41,"&gt;="&amp;F46))&lt;E46,F46&lt;&gt;0),"Leaver",L46-I46)</f>
        <v>0</v>
      </c>
      <c r="V46" s="238">
        <f>IF(AND(LARGE('Sch A. Input'!$CL$15:$CL$41,COUNTIF('Sch A. Input'!$CL$15:$CL$41,"&gt;="&amp;F46))&lt;E46,F46&lt;&gt;0),"Leaver",IFERROR(S46/X46*$M$9,0))</f>
        <v>0</v>
      </c>
      <c r="W46" s="238">
        <f>IF(AND(LARGE('Sch A. Input'!$CL$15:$CL$41,COUNTIF('Sch A. Input'!$CL$15:$CL$41,"&gt;="&amp;F46))&lt;E46,F46&lt;&gt;0),"Leaver",V46+T46)</f>
        <v>0</v>
      </c>
      <c r="X46" s="264">
        <f>IF(AND(LARGE('Sch A. Input'!$CL$15:$CL$41,COUNTIF('Sch A. Input'!$CL$15:$CL$41,"&gt;="&amp;F46))&lt;E46,F46&lt;&gt;0),"Leaver",IF(OR(D46="",D46&gt;$L$11,($L$11-14)&lt;$K$9),0,(E46+1-D46)/14-1))</f>
        <v>0</v>
      </c>
      <c r="Y46" s="265">
        <f>IF(AND(LARGE('Sch A. Input'!$CL$15:$CL$41,COUNTIF('Sch A. Input'!$CL$15:$CL$41,"&gt;="&amp;F46))&lt;E46,F46&lt;&gt;0),"Leaver",IFERROR(IF((S46/$X46*$M$9+T46)&gt;$D$12,"YES","NO"),0))</f>
        <v>0</v>
      </c>
      <c r="Z46" s="225">
        <f>IF(AND(LARGE('Sch A. Input'!$CL$15:$CL$41,COUNTIF('Sch A. Input'!$CL$15:$CL$41,"&gt;="&amp;F46))&lt;E46,F46&lt;&gt;0),"Leaver",IFERROR(IF($Y46="YES",MIN($U46*($G$12/$D$12),$G$12),(SUMPRODUCT(--((MIN(W46,$D$12))&gt;$C$9:$C$12),((MIN(W46,$D$12))-$C$9:$C$12),$H$9:$H$12))-((1-(X46/$M$9))*(SUMPRODUCT(--((MIN(V46,$D$12))&gt;$C$9:$C$12),((MIN(V46,$D$12))-$C$9:$C$12),$H$9:$H$12)))),0))</f>
        <v>0</v>
      </c>
      <c r="AA46" s="169">
        <f>IF(AND(LARGE('Sch A. Input'!$CL$15:$CL$41,COUNTIF('Sch A. Input'!$CL$15:$CL$41,"&gt;="&amp;F46))&lt;E46,F46&lt;&gt;0),"Leaver",IFERROR(Z46/U46,0))</f>
        <v>0</v>
      </c>
      <c r="AB46" s="170">
        <f>IF(AND(LARGE('Sch A. Input'!$CL$15:$CL$41,COUNTIF('Sch A. Input'!$CL$15:$CL$41,"&gt;="&amp;F46))&lt;E46,F46&lt;&gt;0),"Leaver",Q46-Z46)</f>
        <v>0</v>
      </c>
      <c r="AC46" s="94">
        <f t="shared" si="21"/>
        <v>0</v>
      </c>
      <c r="BK46" s="2"/>
      <c r="BL46" s="2"/>
      <c r="CI46"/>
    </row>
    <row r="47" spans="2:87" x14ac:dyDescent="0.35">
      <c r="B47" s="70" t="str">
        <f>IF('Sch A. Input'!B45="","",'Sch A. Input'!B45)</f>
        <v/>
      </c>
      <c r="C47" s="75" t="str">
        <f>IF('Sch A. Input'!C45="","",'Sch A. Input'!C45)</f>
        <v/>
      </c>
      <c r="D47" s="71" t="str">
        <f>IF('Sch A. Input'!D45="","",'Sch A. Input'!D45)</f>
        <v/>
      </c>
      <c r="E47" s="71">
        <f>'Sch A. Input'!E45</f>
        <v>45016</v>
      </c>
      <c r="F47" s="71">
        <f>'Sch A. Input'!F45</f>
        <v>0</v>
      </c>
      <c r="G47" s="226">
        <f>SUMIFS('Sch A. Input'!H45:CJ45,'Sch A. Input'!$H$13:$CJ$13,$L$11,'Sch A. Input'!$H$14:$CJ$14,"Recurring")</f>
        <v>0</v>
      </c>
      <c r="H47" s="226">
        <f>SUMIFS('Sch A. Input'!H45:CJ45,'Sch A. Input'!$H$13:$CJ$13,$L$11,'Sch A. Input'!$H$14:$CJ$14,"One-time")</f>
        <v>0</v>
      </c>
      <c r="I47" s="227">
        <f t="shared" si="15"/>
        <v>0</v>
      </c>
      <c r="J47" s="228">
        <f>SUMIFS('Sch A. Input'!H45:CJ45,'Sch A. Input'!$H$14:$CJ$14,"Recurring",'Sch A. Input'!$H$13:$CJ$13,"&lt;="&amp;$L$11)</f>
        <v>0</v>
      </c>
      <c r="K47" s="228">
        <f>SUMIFS('Sch A. Input'!H45:CJ45,'Sch A. Input'!$H$14:$CJ$14,"One-time",'Sch A. Input'!$H$13:$CJ$13,"&lt;="&amp;$L$11)</f>
        <v>0</v>
      </c>
      <c r="L47" s="229">
        <f t="shared" si="16"/>
        <v>0</v>
      </c>
      <c r="M47" s="228">
        <f t="shared" si="17"/>
        <v>0</v>
      </c>
      <c r="N47" s="228">
        <f t="shared" si="18"/>
        <v>0</v>
      </c>
      <c r="O47" s="259">
        <f t="shared" si="19"/>
        <v>0</v>
      </c>
      <c r="P47" s="268">
        <f t="shared" si="6"/>
        <v>0</v>
      </c>
      <c r="Q47" s="231">
        <f t="shared" si="7"/>
        <v>0</v>
      </c>
      <c r="R47" s="97">
        <f t="shared" si="20"/>
        <v>0</v>
      </c>
      <c r="S47" s="237">
        <f>IF(AND(LARGE('Sch A. Input'!$CL$15:$CL$41,COUNTIF('Sch A. Input'!$CL$15:$CL$41,"&gt;="&amp;F47))&lt;E47,F47&lt;&gt;0),"Leaver",J47-G47)</f>
        <v>0</v>
      </c>
      <c r="T47" s="237">
        <f>IF(AND(LARGE('Sch A. Input'!$CL$15:$CL$41,COUNTIF('Sch A. Input'!$CL$15:$CL$41,"&gt;="&amp;F47))&lt;E47,F47&lt;&gt;0),"Leaver",K47-H47)</f>
        <v>0</v>
      </c>
      <c r="U47" s="238">
        <f>IF(AND(LARGE('Sch A. Input'!$CL$15:$CL$41,COUNTIF('Sch A. Input'!$CL$15:$CL$41,"&gt;="&amp;F47))&lt;E47,F47&lt;&gt;0),"Leaver",L47-I47)</f>
        <v>0</v>
      </c>
      <c r="V47" s="238">
        <f>IF(AND(LARGE('Sch A. Input'!$CL$15:$CL$41,COUNTIF('Sch A. Input'!$CL$15:$CL$41,"&gt;="&amp;F47))&lt;E47,F47&lt;&gt;0),"Leaver",IFERROR(S47/X47*$M$9,0))</f>
        <v>0</v>
      </c>
      <c r="W47" s="238">
        <f>IF(AND(LARGE('Sch A. Input'!$CL$15:$CL$41,COUNTIF('Sch A. Input'!$CL$15:$CL$41,"&gt;="&amp;F47))&lt;E47,F47&lt;&gt;0),"Leaver",V47+T47)</f>
        <v>0</v>
      </c>
      <c r="X47" s="264">
        <f>IF(AND(LARGE('Sch A. Input'!$CL$15:$CL$41,COUNTIF('Sch A. Input'!$CL$15:$CL$41,"&gt;="&amp;F47))&lt;E47,F47&lt;&gt;0),"Leaver",IF(OR(D47="",D47&gt;$L$11,($L$11-14)&lt;$K$9),0,(E47+1-D47)/14-1))</f>
        <v>0</v>
      </c>
      <c r="Y47" s="265">
        <f>IF(AND(LARGE('Sch A. Input'!$CL$15:$CL$41,COUNTIF('Sch A. Input'!$CL$15:$CL$41,"&gt;="&amp;F47))&lt;E47,F47&lt;&gt;0),"Leaver",IFERROR(IF((S47/$X47*$M$9+T47)&gt;$D$12,"YES","NO"),0))</f>
        <v>0</v>
      </c>
      <c r="Z47" s="225">
        <f>IF(AND(LARGE('Sch A. Input'!$CL$15:$CL$41,COUNTIF('Sch A. Input'!$CL$15:$CL$41,"&gt;="&amp;F47))&lt;E47,F47&lt;&gt;0),"Leaver",IFERROR(IF($Y47="YES",MIN($U47*($G$12/$D$12),$G$12),(SUMPRODUCT(--((MIN(W47,$D$12))&gt;$C$9:$C$12),((MIN(W47,$D$12))-$C$9:$C$12),$H$9:$H$12))-((1-(X47/$M$9))*(SUMPRODUCT(--((MIN(V47,$D$12))&gt;$C$9:$C$12),((MIN(V47,$D$12))-$C$9:$C$12),$H$9:$H$12)))),0))</f>
        <v>0</v>
      </c>
      <c r="AA47" s="169">
        <f>IF(AND(LARGE('Sch A. Input'!$CL$15:$CL$41,COUNTIF('Sch A. Input'!$CL$15:$CL$41,"&gt;="&amp;F47))&lt;E47,F47&lt;&gt;0),"Leaver",IFERROR(Z47/U47,0))</f>
        <v>0</v>
      </c>
      <c r="AB47" s="170">
        <f>IF(AND(LARGE('Sch A. Input'!$CL$15:$CL$41,COUNTIF('Sch A. Input'!$CL$15:$CL$41,"&gt;="&amp;F47))&lt;E47,F47&lt;&gt;0),"Leaver",Q47-Z47)</f>
        <v>0</v>
      </c>
      <c r="AC47" s="94">
        <f t="shared" si="21"/>
        <v>0</v>
      </c>
      <c r="BK47" s="2"/>
      <c r="BL47" s="2"/>
      <c r="CI47"/>
    </row>
    <row r="48" spans="2:87" x14ac:dyDescent="0.35">
      <c r="B48" s="70" t="str">
        <f>IF('Sch A. Input'!B46="","",'Sch A. Input'!B46)</f>
        <v/>
      </c>
      <c r="C48" s="75" t="str">
        <f>IF('Sch A. Input'!C46="","",'Sch A. Input'!C46)</f>
        <v/>
      </c>
      <c r="D48" s="71" t="str">
        <f>IF('Sch A. Input'!D46="","",'Sch A. Input'!D46)</f>
        <v/>
      </c>
      <c r="E48" s="71">
        <f>'Sch A. Input'!E46</f>
        <v>45016</v>
      </c>
      <c r="F48" s="71">
        <f>'Sch A. Input'!F46</f>
        <v>0</v>
      </c>
      <c r="G48" s="226">
        <f>SUMIFS('Sch A. Input'!H46:CJ46,'Sch A. Input'!$H$13:$CJ$13,$L$11,'Sch A. Input'!$H$14:$CJ$14,"Recurring")</f>
        <v>0</v>
      </c>
      <c r="H48" s="226">
        <f>SUMIFS('Sch A. Input'!H46:CJ46,'Sch A. Input'!$H$13:$CJ$13,$L$11,'Sch A. Input'!$H$14:$CJ$14,"One-time")</f>
        <v>0</v>
      </c>
      <c r="I48" s="227">
        <f t="shared" si="15"/>
        <v>0</v>
      </c>
      <c r="J48" s="228">
        <f>SUMIFS('Sch A. Input'!H46:CJ46,'Sch A. Input'!$H$14:$CJ$14,"Recurring",'Sch A. Input'!$H$13:$CJ$13,"&lt;="&amp;$L$11)</f>
        <v>0</v>
      </c>
      <c r="K48" s="228">
        <f>SUMIFS('Sch A. Input'!H46:CJ46,'Sch A. Input'!$H$14:$CJ$14,"One-time",'Sch A. Input'!$H$13:$CJ$13,"&lt;="&amp;$L$11)</f>
        <v>0</v>
      </c>
      <c r="L48" s="229">
        <f t="shared" si="16"/>
        <v>0</v>
      </c>
      <c r="M48" s="228">
        <f t="shared" si="17"/>
        <v>0</v>
      </c>
      <c r="N48" s="228">
        <f t="shared" si="18"/>
        <v>0</v>
      </c>
      <c r="O48" s="259">
        <f t="shared" si="19"/>
        <v>0</v>
      </c>
      <c r="P48" s="268">
        <f t="shared" si="6"/>
        <v>0</v>
      </c>
      <c r="Q48" s="231">
        <f t="shared" si="7"/>
        <v>0</v>
      </c>
      <c r="R48" s="97">
        <f t="shared" si="20"/>
        <v>0</v>
      </c>
      <c r="S48" s="237">
        <f>IF(AND(LARGE('Sch A. Input'!$CL$15:$CL$41,COUNTIF('Sch A. Input'!$CL$15:$CL$41,"&gt;="&amp;F48))&lt;E48,F48&lt;&gt;0),"Leaver",J48-G48)</f>
        <v>0</v>
      </c>
      <c r="T48" s="237">
        <f>IF(AND(LARGE('Sch A. Input'!$CL$15:$CL$41,COUNTIF('Sch A. Input'!$CL$15:$CL$41,"&gt;="&amp;F48))&lt;E48,F48&lt;&gt;0),"Leaver",K48-H48)</f>
        <v>0</v>
      </c>
      <c r="U48" s="238">
        <f>IF(AND(LARGE('Sch A. Input'!$CL$15:$CL$41,COUNTIF('Sch A. Input'!$CL$15:$CL$41,"&gt;="&amp;F48))&lt;E48,F48&lt;&gt;0),"Leaver",L48-I48)</f>
        <v>0</v>
      </c>
      <c r="V48" s="238">
        <f>IF(AND(LARGE('Sch A. Input'!$CL$15:$CL$41,COUNTIF('Sch A. Input'!$CL$15:$CL$41,"&gt;="&amp;F48))&lt;E48,F48&lt;&gt;0),"Leaver",IFERROR(S48/X48*$M$9,0))</f>
        <v>0</v>
      </c>
      <c r="W48" s="238">
        <f>IF(AND(LARGE('Sch A. Input'!$CL$15:$CL$41,COUNTIF('Sch A. Input'!$CL$15:$CL$41,"&gt;="&amp;F48))&lt;E48,F48&lt;&gt;0),"Leaver",V48+T48)</f>
        <v>0</v>
      </c>
      <c r="X48" s="264">
        <f>IF(AND(LARGE('Sch A. Input'!$CL$15:$CL$41,COUNTIF('Sch A. Input'!$CL$15:$CL$41,"&gt;="&amp;F48))&lt;E48,F48&lt;&gt;0),"Leaver",IF(OR(D48="",D48&gt;$L$11,($L$11-14)&lt;$K$9),0,(E48+1-D48)/14-1))</f>
        <v>0</v>
      </c>
      <c r="Y48" s="265">
        <f>IF(AND(LARGE('Sch A. Input'!$CL$15:$CL$41,COUNTIF('Sch A. Input'!$CL$15:$CL$41,"&gt;="&amp;F48))&lt;E48,F48&lt;&gt;0),"Leaver",IFERROR(IF((S48/$X48*$M$9+T48)&gt;$D$12,"YES","NO"),0))</f>
        <v>0</v>
      </c>
      <c r="Z48" s="225">
        <f>IF(AND(LARGE('Sch A. Input'!$CL$15:$CL$41,COUNTIF('Sch A. Input'!$CL$15:$CL$41,"&gt;="&amp;F48))&lt;E48,F48&lt;&gt;0),"Leaver",IFERROR(IF($Y48="YES",MIN($U48*($G$12/$D$12),$G$12),(SUMPRODUCT(--((MIN(W48,$D$12))&gt;$C$9:$C$12),((MIN(W48,$D$12))-$C$9:$C$12),$H$9:$H$12))-((1-(X48/$M$9))*(SUMPRODUCT(--((MIN(V48,$D$12))&gt;$C$9:$C$12),((MIN(V48,$D$12))-$C$9:$C$12),$H$9:$H$12)))),0))</f>
        <v>0</v>
      </c>
      <c r="AA48" s="169">
        <f>IF(AND(LARGE('Sch A. Input'!$CL$15:$CL$41,COUNTIF('Sch A. Input'!$CL$15:$CL$41,"&gt;="&amp;F48))&lt;E48,F48&lt;&gt;0),"Leaver",IFERROR(Z48/U48,0))</f>
        <v>0</v>
      </c>
      <c r="AB48" s="170">
        <f>IF(AND(LARGE('Sch A. Input'!$CL$15:$CL$41,COUNTIF('Sch A. Input'!$CL$15:$CL$41,"&gt;="&amp;F48))&lt;E48,F48&lt;&gt;0),"Leaver",Q48-Z48)</f>
        <v>0</v>
      </c>
      <c r="AC48" s="94">
        <f t="shared" si="21"/>
        <v>0</v>
      </c>
      <c r="BK48" s="2"/>
      <c r="BL48" s="2"/>
      <c r="CI48"/>
    </row>
    <row r="49" spans="2:87" x14ac:dyDescent="0.35">
      <c r="B49" s="70" t="str">
        <f>IF('Sch A. Input'!B47="","",'Sch A. Input'!B47)</f>
        <v/>
      </c>
      <c r="C49" s="75" t="str">
        <f>IF('Sch A. Input'!C47="","",'Sch A. Input'!C47)</f>
        <v/>
      </c>
      <c r="D49" s="71" t="str">
        <f>IF('Sch A. Input'!D47="","",'Sch A. Input'!D47)</f>
        <v/>
      </c>
      <c r="E49" s="71">
        <f>'Sch A. Input'!E47</f>
        <v>45016</v>
      </c>
      <c r="F49" s="71">
        <f>'Sch A. Input'!F47</f>
        <v>0</v>
      </c>
      <c r="G49" s="226">
        <f>SUMIFS('Sch A. Input'!H47:CJ47,'Sch A. Input'!$H$13:$CJ$13,$L$11,'Sch A. Input'!$H$14:$CJ$14,"Recurring")</f>
        <v>0</v>
      </c>
      <c r="H49" s="226">
        <f>SUMIFS('Sch A. Input'!H47:CJ47,'Sch A. Input'!$H$13:$CJ$13,$L$11,'Sch A. Input'!$H$14:$CJ$14,"One-time")</f>
        <v>0</v>
      </c>
      <c r="I49" s="227">
        <f t="shared" si="15"/>
        <v>0</v>
      </c>
      <c r="J49" s="228">
        <f>SUMIFS('Sch A. Input'!H47:CJ47,'Sch A. Input'!$H$14:$CJ$14,"Recurring",'Sch A. Input'!$H$13:$CJ$13,"&lt;="&amp;$L$11)</f>
        <v>0</v>
      </c>
      <c r="K49" s="228">
        <f>SUMIFS('Sch A. Input'!H47:CJ47,'Sch A. Input'!$H$14:$CJ$14,"One-time",'Sch A. Input'!$H$13:$CJ$13,"&lt;="&amp;$L$11)</f>
        <v>0</v>
      </c>
      <c r="L49" s="229">
        <f t="shared" si="16"/>
        <v>0</v>
      </c>
      <c r="M49" s="228">
        <f t="shared" si="17"/>
        <v>0</v>
      </c>
      <c r="N49" s="228">
        <f t="shared" si="18"/>
        <v>0</v>
      </c>
      <c r="O49" s="259">
        <f t="shared" si="19"/>
        <v>0</v>
      </c>
      <c r="P49" s="268">
        <f t="shared" si="6"/>
        <v>0</v>
      </c>
      <c r="Q49" s="231">
        <f t="shared" si="7"/>
        <v>0</v>
      </c>
      <c r="R49" s="97">
        <f t="shared" si="20"/>
        <v>0</v>
      </c>
      <c r="S49" s="237">
        <f>IF(AND(LARGE('Sch A. Input'!$CL$15:$CL$41,COUNTIF('Sch A. Input'!$CL$15:$CL$41,"&gt;="&amp;F49))&lt;E49,F49&lt;&gt;0),"Leaver",J49-G49)</f>
        <v>0</v>
      </c>
      <c r="T49" s="237">
        <f>IF(AND(LARGE('Sch A. Input'!$CL$15:$CL$41,COUNTIF('Sch A. Input'!$CL$15:$CL$41,"&gt;="&amp;F49))&lt;E49,F49&lt;&gt;0),"Leaver",K49-H49)</f>
        <v>0</v>
      </c>
      <c r="U49" s="238">
        <f>IF(AND(LARGE('Sch A. Input'!$CL$15:$CL$41,COUNTIF('Sch A. Input'!$CL$15:$CL$41,"&gt;="&amp;F49))&lt;E49,F49&lt;&gt;0),"Leaver",L49-I49)</f>
        <v>0</v>
      </c>
      <c r="V49" s="238">
        <f>IF(AND(LARGE('Sch A. Input'!$CL$15:$CL$41,COUNTIF('Sch A. Input'!$CL$15:$CL$41,"&gt;="&amp;F49))&lt;E49,F49&lt;&gt;0),"Leaver",IFERROR(S49/X49*$M$9,0))</f>
        <v>0</v>
      </c>
      <c r="W49" s="238">
        <f>IF(AND(LARGE('Sch A. Input'!$CL$15:$CL$41,COUNTIF('Sch A. Input'!$CL$15:$CL$41,"&gt;="&amp;F49))&lt;E49,F49&lt;&gt;0),"Leaver",V49+T49)</f>
        <v>0</v>
      </c>
      <c r="X49" s="264">
        <f>IF(AND(LARGE('Sch A. Input'!$CL$15:$CL$41,COUNTIF('Sch A. Input'!$CL$15:$CL$41,"&gt;="&amp;F49))&lt;E49,F49&lt;&gt;0),"Leaver",IF(OR(D49="",D49&gt;$L$11,($L$11-14)&lt;$K$9),0,(E49+1-D49)/14-1))</f>
        <v>0</v>
      </c>
      <c r="Y49" s="265">
        <f>IF(AND(LARGE('Sch A. Input'!$CL$15:$CL$41,COUNTIF('Sch A. Input'!$CL$15:$CL$41,"&gt;="&amp;F49))&lt;E49,F49&lt;&gt;0),"Leaver",IFERROR(IF((S49/$X49*$M$9+T49)&gt;$D$12,"YES","NO"),0))</f>
        <v>0</v>
      </c>
      <c r="Z49" s="225">
        <f>IF(AND(LARGE('Sch A. Input'!$CL$15:$CL$41,COUNTIF('Sch A. Input'!$CL$15:$CL$41,"&gt;="&amp;F49))&lt;E49,F49&lt;&gt;0),"Leaver",IFERROR(IF($Y49="YES",MIN($U49*($G$12/$D$12),$G$12),(SUMPRODUCT(--((MIN(W49,$D$12))&gt;$C$9:$C$12),((MIN(W49,$D$12))-$C$9:$C$12),$H$9:$H$12))-((1-(X49/$M$9))*(SUMPRODUCT(--((MIN(V49,$D$12))&gt;$C$9:$C$12),((MIN(V49,$D$12))-$C$9:$C$12),$H$9:$H$12)))),0))</f>
        <v>0</v>
      </c>
      <c r="AA49" s="169">
        <f>IF(AND(LARGE('Sch A. Input'!$CL$15:$CL$41,COUNTIF('Sch A. Input'!$CL$15:$CL$41,"&gt;="&amp;F49))&lt;E49,F49&lt;&gt;0),"Leaver",IFERROR(Z49/U49,0))</f>
        <v>0</v>
      </c>
      <c r="AB49" s="170">
        <f>IF(AND(LARGE('Sch A. Input'!$CL$15:$CL$41,COUNTIF('Sch A. Input'!$CL$15:$CL$41,"&gt;="&amp;F49))&lt;E49,F49&lt;&gt;0),"Leaver",Q49-Z49)</f>
        <v>0</v>
      </c>
      <c r="AC49" s="94">
        <f t="shared" si="21"/>
        <v>0</v>
      </c>
      <c r="BK49" s="2"/>
      <c r="BL49" s="2"/>
      <c r="CI49"/>
    </row>
    <row r="50" spans="2:87" x14ac:dyDescent="0.35">
      <c r="B50" s="70" t="str">
        <f>IF('Sch A. Input'!B48="","",'Sch A. Input'!B48)</f>
        <v/>
      </c>
      <c r="C50" s="75" t="str">
        <f>IF('Sch A. Input'!C48="","",'Sch A. Input'!C48)</f>
        <v/>
      </c>
      <c r="D50" s="71" t="str">
        <f>IF('Sch A. Input'!D48="","",'Sch A. Input'!D48)</f>
        <v/>
      </c>
      <c r="E50" s="71">
        <f>'Sch A. Input'!E48</f>
        <v>45016</v>
      </c>
      <c r="F50" s="71">
        <f>'Sch A. Input'!F48</f>
        <v>0</v>
      </c>
      <c r="G50" s="226">
        <f>SUMIFS('Sch A. Input'!H48:CJ48,'Sch A. Input'!$H$13:$CJ$13,$L$11,'Sch A. Input'!$H$14:$CJ$14,"Recurring")</f>
        <v>0</v>
      </c>
      <c r="H50" s="226">
        <f>SUMIFS('Sch A. Input'!H48:CJ48,'Sch A. Input'!$H$13:$CJ$13,$L$11,'Sch A. Input'!$H$14:$CJ$14,"One-time")</f>
        <v>0</v>
      </c>
      <c r="I50" s="227">
        <f t="shared" si="15"/>
        <v>0</v>
      </c>
      <c r="J50" s="228">
        <f>SUMIFS('Sch A. Input'!H48:CJ48,'Sch A. Input'!$H$14:$CJ$14,"Recurring",'Sch A. Input'!$H$13:$CJ$13,"&lt;="&amp;$L$11)</f>
        <v>0</v>
      </c>
      <c r="K50" s="228">
        <f>SUMIFS('Sch A. Input'!H48:CJ48,'Sch A. Input'!$H$14:$CJ$14,"One-time",'Sch A. Input'!$H$13:$CJ$13,"&lt;="&amp;$L$11)</f>
        <v>0</v>
      </c>
      <c r="L50" s="229">
        <f t="shared" si="16"/>
        <v>0</v>
      </c>
      <c r="M50" s="228">
        <f t="shared" si="17"/>
        <v>0</v>
      </c>
      <c r="N50" s="228">
        <f t="shared" si="18"/>
        <v>0</v>
      </c>
      <c r="O50" s="259">
        <f t="shared" si="19"/>
        <v>0</v>
      </c>
      <c r="P50" s="268">
        <f t="shared" si="6"/>
        <v>0</v>
      </c>
      <c r="Q50" s="231">
        <f t="shared" si="7"/>
        <v>0</v>
      </c>
      <c r="R50" s="97">
        <f t="shared" si="20"/>
        <v>0</v>
      </c>
      <c r="S50" s="237">
        <f>IF(AND(LARGE('Sch A. Input'!$CL$15:$CL$41,COUNTIF('Sch A. Input'!$CL$15:$CL$41,"&gt;="&amp;F50))&lt;E50,F50&lt;&gt;0),"Leaver",J50-G50)</f>
        <v>0</v>
      </c>
      <c r="T50" s="237">
        <f>IF(AND(LARGE('Sch A. Input'!$CL$15:$CL$41,COUNTIF('Sch A. Input'!$CL$15:$CL$41,"&gt;="&amp;F50))&lt;E50,F50&lt;&gt;0),"Leaver",K50-H50)</f>
        <v>0</v>
      </c>
      <c r="U50" s="238">
        <f>IF(AND(LARGE('Sch A. Input'!$CL$15:$CL$41,COUNTIF('Sch A. Input'!$CL$15:$CL$41,"&gt;="&amp;F50))&lt;E50,F50&lt;&gt;0),"Leaver",L50-I50)</f>
        <v>0</v>
      </c>
      <c r="V50" s="238">
        <f>IF(AND(LARGE('Sch A. Input'!$CL$15:$CL$41,COUNTIF('Sch A. Input'!$CL$15:$CL$41,"&gt;="&amp;F50))&lt;E50,F50&lt;&gt;0),"Leaver",IFERROR(S50/X50*$M$9,0))</f>
        <v>0</v>
      </c>
      <c r="W50" s="238">
        <f>IF(AND(LARGE('Sch A. Input'!$CL$15:$CL$41,COUNTIF('Sch A. Input'!$CL$15:$CL$41,"&gt;="&amp;F50))&lt;E50,F50&lt;&gt;0),"Leaver",V50+T50)</f>
        <v>0</v>
      </c>
      <c r="X50" s="264">
        <f>IF(AND(LARGE('Sch A. Input'!$CL$15:$CL$41,COUNTIF('Sch A. Input'!$CL$15:$CL$41,"&gt;="&amp;F50))&lt;E50,F50&lt;&gt;0),"Leaver",IF(OR(D50="",D50&gt;$L$11,($L$11-14)&lt;$K$9),0,(E50+1-D50)/14-1))</f>
        <v>0</v>
      </c>
      <c r="Y50" s="265">
        <f>IF(AND(LARGE('Sch A. Input'!$CL$15:$CL$41,COUNTIF('Sch A. Input'!$CL$15:$CL$41,"&gt;="&amp;F50))&lt;E50,F50&lt;&gt;0),"Leaver",IFERROR(IF((S50/$X50*$M$9+T50)&gt;$D$12,"YES","NO"),0))</f>
        <v>0</v>
      </c>
      <c r="Z50" s="225">
        <f>IF(AND(LARGE('Sch A. Input'!$CL$15:$CL$41,COUNTIF('Sch A. Input'!$CL$15:$CL$41,"&gt;="&amp;F50))&lt;E50,F50&lt;&gt;0),"Leaver",IFERROR(IF($Y50="YES",MIN($U50*($G$12/$D$12),$G$12),(SUMPRODUCT(--((MIN(W50,$D$12))&gt;$C$9:$C$12),((MIN(W50,$D$12))-$C$9:$C$12),$H$9:$H$12))-((1-(X50/$M$9))*(SUMPRODUCT(--((MIN(V50,$D$12))&gt;$C$9:$C$12),((MIN(V50,$D$12))-$C$9:$C$12),$H$9:$H$12)))),0))</f>
        <v>0</v>
      </c>
      <c r="AA50" s="169">
        <f>IF(AND(LARGE('Sch A. Input'!$CL$15:$CL$41,COUNTIF('Sch A. Input'!$CL$15:$CL$41,"&gt;="&amp;F50))&lt;E50,F50&lt;&gt;0),"Leaver",IFERROR(Z50/U50,0))</f>
        <v>0</v>
      </c>
      <c r="AB50" s="170">
        <f>IF(AND(LARGE('Sch A. Input'!$CL$15:$CL$41,COUNTIF('Sch A. Input'!$CL$15:$CL$41,"&gt;="&amp;F50))&lt;E50,F50&lt;&gt;0),"Leaver",Q50-Z50)</f>
        <v>0</v>
      </c>
      <c r="AC50" s="94">
        <f t="shared" si="21"/>
        <v>0</v>
      </c>
      <c r="BK50" s="2"/>
      <c r="BL50" s="2"/>
      <c r="CI50"/>
    </row>
    <row r="51" spans="2:87" x14ac:dyDescent="0.35">
      <c r="B51" s="70" t="str">
        <f>IF('Sch A. Input'!B49="","",'Sch A. Input'!B49)</f>
        <v/>
      </c>
      <c r="C51" s="75" t="str">
        <f>IF('Sch A. Input'!C49="","",'Sch A. Input'!C49)</f>
        <v/>
      </c>
      <c r="D51" s="71" t="str">
        <f>IF('Sch A. Input'!D49="","",'Sch A. Input'!D49)</f>
        <v/>
      </c>
      <c r="E51" s="71">
        <f>'Sch A. Input'!E49</f>
        <v>45016</v>
      </c>
      <c r="F51" s="71">
        <f>'Sch A. Input'!F49</f>
        <v>0</v>
      </c>
      <c r="G51" s="226">
        <f>SUMIFS('Sch A. Input'!H49:CJ49,'Sch A. Input'!$H$13:$CJ$13,$L$11,'Sch A. Input'!$H$14:$CJ$14,"Recurring")</f>
        <v>0</v>
      </c>
      <c r="H51" s="226">
        <f>SUMIFS('Sch A. Input'!H49:CJ49,'Sch A. Input'!$H$13:$CJ$13,$L$11,'Sch A. Input'!$H$14:$CJ$14,"One-time")</f>
        <v>0</v>
      </c>
      <c r="I51" s="227">
        <f t="shared" si="15"/>
        <v>0</v>
      </c>
      <c r="J51" s="228">
        <f>SUMIFS('Sch A. Input'!H49:CJ49,'Sch A. Input'!$H$14:$CJ$14,"Recurring",'Sch A. Input'!$H$13:$CJ$13,"&lt;="&amp;$L$11)</f>
        <v>0</v>
      </c>
      <c r="K51" s="228">
        <f>SUMIFS('Sch A. Input'!H49:CJ49,'Sch A. Input'!$H$14:$CJ$14,"One-time",'Sch A. Input'!$H$13:$CJ$13,"&lt;="&amp;$L$11)</f>
        <v>0</v>
      </c>
      <c r="L51" s="229">
        <f t="shared" si="16"/>
        <v>0</v>
      </c>
      <c r="M51" s="228">
        <f t="shared" si="17"/>
        <v>0</v>
      </c>
      <c r="N51" s="228">
        <f t="shared" si="18"/>
        <v>0</v>
      </c>
      <c r="O51" s="259">
        <f t="shared" si="19"/>
        <v>0</v>
      </c>
      <c r="P51" s="268">
        <f t="shared" si="6"/>
        <v>0</v>
      </c>
      <c r="Q51" s="231">
        <f t="shared" si="7"/>
        <v>0</v>
      </c>
      <c r="R51" s="97">
        <f t="shared" si="20"/>
        <v>0</v>
      </c>
      <c r="S51" s="237">
        <f>IF(AND(LARGE('Sch A. Input'!$CL$15:$CL$41,COUNTIF('Sch A. Input'!$CL$15:$CL$41,"&gt;="&amp;F51))&lt;E51,F51&lt;&gt;0),"Leaver",J51-G51)</f>
        <v>0</v>
      </c>
      <c r="T51" s="237">
        <f>IF(AND(LARGE('Sch A. Input'!$CL$15:$CL$41,COUNTIF('Sch A. Input'!$CL$15:$CL$41,"&gt;="&amp;F51))&lt;E51,F51&lt;&gt;0),"Leaver",K51-H51)</f>
        <v>0</v>
      </c>
      <c r="U51" s="238">
        <f>IF(AND(LARGE('Sch A. Input'!$CL$15:$CL$41,COUNTIF('Sch A. Input'!$CL$15:$CL$41,"&gt;="&amp;F51))&lt;E51,F51&lt;&gt;0),"Leaver",L51-I51)</f>
        <v>0</v>
      </c>
      <c r="V51" s="238">
        <f>IF(AND(LARGE('Sch A. Input'!$CL$15:$CL$41,COUNTIF('Sch A. Input'!$CL$15:$CL$41,"&gt;="&amp;F51))&lt;E51,F51&lt;&gt;0),"Leaver",IFERROR(S51/X51*$M$9,0))</f>
        <v>0</v>
      </c>
      <c r="W51" s="238">
        <f>IF(AND(LARGE('Sch A. Input'!$CL$15:$CL$41,COUNTIF('Sch A. Input'!$CL$15:$CL$41,"&gt;="&amp;F51))&lt;E51,F51&lt;&gt;0),"Leaver",V51+T51)</f>
        <v>0</v>
      </c>
      <c r="X51" s="264">
        <f>IF(AND(LARGE('Sch A. Input'!$CL$15:$CL$41,COUNTIF('Sch A. Input'!$CL$15:$CL$41,"&gt;="&amp;F51))&lt;E51,F51&lt;&gt;0),"Leaver",IF(OR(D51="",D51&gt;$L$11,($L$11-14)&lt;$K$9),0,(E51+1-D51)/14-1))</f>
        <v>0</v>
      </c>
      <c r="Y51" s="265">
        <f>IF(AND(LARGE('Sch A. Input'!$CL$15:$CL$41,COUNTIF('Sch A. Input'!$CL$15:$CL$41,"&gt;="&amp;F51))&lt;E51,F51&lt;&gt;0),"Leaver",IFERROR(IF((S51/$X51*$M$9+T51)&gt;$D$12,"YES","NO"),0))</f>
        <v>0</v>
      </c>
      <c r="Z51" s="225">
        <f>IF(AND(LARGE('Sch A. Input'!$CL$15:$CL$41,COUNTIF('Sch A. Input'!$CL$15:$CL$41,"&gt;="&amp;F51))&lt;E51,F51&lt;&gt;0),"Leaver",IFERROR(IF($Y51="YES",MIN($U51*($G$12/$D$12),$G$12),(SUMPRODUCT(--((MIN(W51,$D$12))&gt;$C$9:$C$12),((MIN(W51,$D$12))-$C$9:$C$12),$H$9:$H$12))-((1-(X51/$M$9))*(SUMPRODUCT(--((MIN(V51,$D$12))&gt;$C$9:$C$12),((MIN(V51,$D$12))-$C$9:$C$12),$H$9:$H$12)))),0))</f>
        <v>0</v>
      </c>
      <c r="AA51" s="169">
        <f>IF(AND(LARGE('Sch A. Input'!$CL$15:$CL$41,COUNTIF('Sch A. Input'!$CL$15:$CL$41,"&gt;="&amp;F51))&lt;E51,F51&lt;&gt;0),"Leaver",IFERROR(Z51/U51,0))</f>
        <v>0</v>
      </c>
      <c r="AB51" s="170">
        <f>IF(AND(LARGE('Sch A. Input'!$CL$15:$CL$41,COUNTIF('Sch A. Input'!$CL$15:$CL$41,"&gt;="&amp;F51))&lt;E51,F51&lt;&gt;0),"Leaver",Q51-Z51)</f>
        <v>0</v>
      </c>
      <c r="AC51" s="94">
        <f t="shared" si="21"/>
        <v>0</v>
      </c>
      <c r="BK51" s="2"/>
      <c r="BL51" s="2"/>
      <c r="CI51"/>
    </row>
    <row r="52" spans="2:87" x14ac:dyDescent="0.35">
      <c r="B52" s="70" t="str">
        <f>IF('Sch A. Input'!B50="","",'Sch A. Input'!B50)</f>
        <v/>
      </c>
      <c r="C52" s="75" t="str">
        <f>IF('Sch A. Input'!C50="","",'Sch A. Input'!C50)</f>
        <v/>
      </c>
      <c r="D52" s="71" t="str">
        <f>IF('Sch A. Input'!D50="","",'Sch A. Input'!D50)</f>
        <v/>
      </c>
      <c r="E52" s="71">
        <f>'Sch A. Input'!E50</f>
        <v>45016</v>
      </c>
      <c r="F52" s="71">
        <f>'Sch A. Input'!F50</f>
        <v>0</v>
      </c>
      <c r="G52" s="226">
        <f>SUMIFS('Sch A. Input'!H50:CJ50,'Sch A. Input'!$H$13:$CJ$13,$L$11,'Sch A. Input'!$H$14:$CJ$14,"Recurring")</f>
        <v>0</v>
      </c>
      <c r="H52" s="226">
        <f>SUMIFS('Sch A. Input'!H50:CJ50,'Sch A. Input'!$H$13:$CJ$13,$L$11,'Sch A. Input'!$H$14:$CJ$14,"One-time")</f>
        <v>0</v>
      </c>
      <c r="I52" s="227">
        <f t="shared" si="15"/>
        <v>0</v>
      </c>
      <c r="J52" s="228">
        <f>SUMIFS('Sch A. Input'!H50:CJ50,'Sch A. Input'!$H$14:$CJ$14,"Recurring",'Sch A. Input'!$H$13:$CJ$13,"&lt;="&amp;$L$11)</f>
        <v>0</v>
      </c>
      <c r="K52" s="228">
        <f>SUMIFS('Sch A. Input'!H50:CJ50,'Sch A. Input'!$H$14:$CJ$14,"One-time",'Sch A. Input'!$H$13:$CJ$13,"&lt;="&amp;$L$11)</f>
        <v>0</v>
      </c>
      <c r="L52" s="229">
        <f t="shared" si="16"/>
        <v>0</v>
      </c>
      <c r="M52" s="228">
        <f t="shared" si="17"/>
        <v>0</v>
      </c>
      <c r="N52" s="228">
        <f t="shared" si="18"/>
        <v>0</v>
      </c>
      <c r="O52" s="259">
        <f t="shared" si="19"/>
        <v>0</v>
      </c>
      <c r="P52" s="268">
        <f t="shared" si="6"/>
        <v>0</v>
      </c>
      <c r="Q52" s="231">
        <f t="shared" si="7"/>
        <v>0</v>
      </c>
      <c r="R52" s="97">
        <f t="shared" si="20"/>
        <v>0</v>
      </c>
      <c r="S52" s="237">
        <f>IF(AND(LARGE('Sch A. Input'!$CL$15:$CL$41,COUNTIF('Sch A. Input'!$CL$15:$CL$41,"&gt;="&amp;F52))&lt;E52,F52&lt;&gt;0),"Leaver",J52-G52)</f>
        <v>0</v>
      </c>
      <c r="T52" s="237">
        <f>IF(AND(LARGE('Sch A. Input'!$CL$15:$CL$41,COUNTIF('Sch A. Input'!$CL$15:$CL$41,"&gt;="&amp;F52))&lt;E52,F52&lt;&gt;0),"Leaver",K52-H52)</f>
        <v>0</v>
      </c>
      <c r="U52" s="238">
        <f>IF(AND(LARGE('Sch A. Input'!$CL$15:$CL$41,COUNTIF('Sch A. Input'!$CL$15:$CL$41,"&gt;="&amp;F52))&lt;E52,F52&lt;&gt;0),"Leaver",L52-I52)</f>
        <v>0</v>
      </c>
      <c r="V52" s="238">
        <f>IF(AND(LARGE('Sch A. Input'!$CL$15:$CL$41,COUNTIF('Sch A. Input'!$CL$15:$CL$41,"&gt;="&amp;F52))&lt;E52,F52&lt;&gt;0),"Leaver",IFERROR(S52/X52*$M$9,0))</f>
        <v>0</v>
      </c>
      <c r="W52" s="238">
        <f>IF(AND(LARGE('Sch A. Input'!$CL$15:$CL$41,COUNTIF('Sch A. Input'!$CL$15:$CL$41,"&gt;="&amp;F52))&lt;E52,F52&lt;&gt;0),"Leaver",V52+T52)</f>
        <v>0</v>
      </c>
      <c r="X52" s="264">
        <f>IF(AND(LARGE('Sch A. Input'!$CL$15:$CL$41,COUNTIF('Sch A. Input'!$CL$15:$CL$41,"&gt;="&amp;F52))&lt;E52,F52&lt;&gt;0),"Leaver",IF(OR(D52="",D52&gt;$L$11,($L$11-14)&lt;$K$9),0,(E52+1-D52)/14-1))</f>
        <v>0</v>
      </c>
      <c r="Y52" s="265">
        <f>IF(AND(LARGE('Sch A. Input'!$CL$15:$CL$41,COUNTIF('Sch A. Input'!$CL$15:$CL$41,"&gt;="&amp;F52))&lt;E52,F52&lt;&gt;0),"Leaver",IFERROR(IF((S52/$X52*$M$9+T52)&gt;$D$12,"YES","NO"),0))</f>
        <v>0</v>
      </c>
      <c r="Z52" s="225">
        <f>IF(AND(LARGE('Sch A. Input'!$CL$15:$CL$41,COUNTIF('Sch A. Input'!$CL$15:$CL$41,"&gt;="&amp;F52))&lt;E52,F52&lt;&gt;0),"Leaver",IFERROR(IF($Y52="YES",MIN($U52*($G$12/$D$12),$G$12),(SUMPRODUCT(--((MIN(W52,$D$12))&gt;$C$9:$C$12),((MIN(W52,$D$12))-$C$9:$C$12),$H$9:$H$12))-((1-(X52/$M$9))*(SUMPRODUCT(--((MIN(V52,$D$12))&gt;$C$9:$C$12),((MIN(V52,$D$12))-$C$9:$C$12),$H$9:$H$12)))),0))</f>
        <v>0</v>
      </c>
      <c r="AA52" s="169">
        <f>IF(AND(LARGE('Sch A. Input'!$CL$15:$CL$41,COUNTIF('Sch A. Input'!$CL$15:$CL$41,"&gt;="&amp;F52))&lt;E52,F52&lt;&gt;0),"Leaver",IFERROR(Z52/U52,0))</f>
        <v>0</v>
      </c>
      <c r="AB52" s="170">
        <f>IF(AND(LARGE('Sch A. Input'!$CL$15:$CL$41,COUNTIF('Sch A. Input'!$CL$15:$CL$41,"&gt;="&amp;F52))&lt;E52,F52&lt;&gt;0),"Leaver",Q52-Z52)</f>
        <v>0</v>
      </c>
      <c r="AC52" s="94">
        <f t="shared" si="21"/>
        <v>0</v>
      </c>
      <c r="BK52" s="2"/>
      <c r="BL52" s="2"/>
      <c r="CI52"/>
    </row>
    <row r="53" spans="2:87" x14ac:dyDescent="0.35">
      <c r="B53" s="70" t="str">
        <f>IF('Sch A. Input'!B51="","",'Sch A. Input'!B51)</f>
        <v/>
      </c>
      <c r="C53" s="75" t="str">
        <f>IF('Sch A. Input'!C51="","",'Sch A. Input'!C51)</f>
        <v/>
      </c>
      <c r="D53" s="71" t="str">
        <f>IF('Sch A. Input'!D51="","",'Sch A. Input'!D51)</f>
        <v/>
      </c>
      <c r="E53" s="71">
        <f>'Sch A. Input'!E51</f>
        <v>45016</v>
      </c>
      <c r="F53" s="71">
        <f>'Sch A. Input'!F51</f>
        <v>0</v>
      </c>
      <c r="G53" s="226">
        <f>SUMIFS('Sch A. Input'!H51:CJ51,'Sch A. Input'!$H$13:$CJ$13,$L$11,'Sch A. Input'!$H$14:$CJ$14,"Recurring")</f>
        <v>0</v>
      </c>
      <c r="H53" s="226">
        <f>SUMIFS('Sch A. Input'!H51:CJ51,'Sch A. Input'!$H$13:$CJ$13,$L$11,'Sch A. Input'!$H$14:$CJ$14,"One-time")</f>
        <v>0</v>
      </c>
      <c r="I53" s="227">
        <f t="shared" si="15"/>
        <v>0</v>
      </c>
      <c r="J53" s="228">
        <f>SUMIFS('Sch A. Input'!H51:CJ51,'Sch A. Input'!$H$14:$CJ$14,"Recurring",'Sch A. Input'!$H$13:$CJ$13,"&lt;="&amp;$L$11)</f>
        <v>0</v>
      </c>
      <c r="K53" s="228">
        <f>SUMIFS('Sch A. Input'!H51:CJ51,'Sch A. Input'!$H$14:$CJ$14,"One-time",'Sch A. Input'!$H$13:$CJ$13,"&lt;="&amp;$L$11)</f>
        <v>0</v>
      </c>
      <c r="L53" s="229">
        <f t="shared" si="16"/>
        <v>0</v>
      </c>
      <c r="M53" s="228">
        <f t="shared" si="17"/>
        <v>0</v>
      </c>
      <c r="N53" s="228">
        <f t="shared" si="18"/>
        <v>0</v>
      </c>
      <c r="O53" s="259">
        <f t="shared" si="19"/>
        <v>0</v>
      </c>
      <c r="P53" s="268">
        <f t="shared" si="6"/>
        <v>0</v>
      </c>
      <c r="Q53" s="231">
        <f t="shared" si="7"/>
        <v>0</v>
      </c>
      <c r="R53" s="97">
        <f t="shared" si="20"/>
        <v>0</v>
      </c>
      <c r="S53" s="237">
        <f>IF(AND(LARGE('Sch A. Input'!$CL$15:$CL$41,COUNTIF('Sch A. Input'!$CL$15:$CL$41,"&gt;="&amp;F53))&lt;E53,F53&lt;&gt;0),"Leaver",J53-G53)</f>
        <v>0</v>
      </c>
      <c r="T53" s="237">
        <f>IF(AND(LARGE('Sch A. Input'!$CL$15:$CL$41,COUNTIF('Sch A. Input'!$CL$15:$CL$41,"&gt;="&amp;F53))&lt;E53,F53&lt;&gt;0),"Leaver",K53-H53)</f>
        <v>0</v>
      </c>
      <c r="U53" s="238">
        <f>IF(AND(LARGE('Sch A. Input'!$CL$15:$CL$41,COUNTIF('Sch A. Input'!$CL$15:$CL$41,"&gt;="&amp;F53))&lt;E53,F53&lt;&gt;0),"Leaver",L53-I53)</f>
        <v>0</v>
      </c>
      <c r="V53" s="238">
        <f>IF(AND(LARGE('Sch A. Input'!$CL$15:$CL$41,COUNTIF('Sch A. Input'!$CL$15:$CL$41,"&gt;="&amp;F53))&lt;E53,F53&lt;&gt;0),"Leaver",IFERROR(S53/X53*$M$9,0))</f>
        <v>0</v>
      </c>
      <c r="W53" s="238">
        <f>IF(AND(LARGE('Sch A. Input'!$CL$15:$CL$41,COUNTIF('Sch A. Input'!$CL$15:$CL$41,"&gt;="&amp;F53))&lt;E53,F53&lt;&gt;0),"Leaver",V53+T53)</f>
        <v>0</v>
      </c>
      <c r="X53" s="264">
        <f>IF(AND(LARGE('Sch A. Input'!$CL$15:$CL$41,COUNTIF('Sch A. Input'!$CL$15:$CL$41,"&gt;="&amp;F53))&lt;E53,F53&lt;&gt;0),"Leaver",IF(OR(D53="",D53&gt;$L$11,($L$11-14)&lt;$K$9),0,(E53+1-D53)/14-1))</f>
        <v>0</v>
      </c>
      <c r="Y53" s="265">
        <f>IF(AND(LARGE('Sch A. Input'!$CL$15:$CL$41,COUNTIF('Sch A. Input'!$CL$15:$CL$41,"&gt;="&amp;F53))&lt;E53,F53&lt;&gt;0),"Leaver",IFERROR(IF((S53/$X53*$M$9+T53)&gt;$D$12,"YES","NO"),0))</f>
        <v>0</v>
      </c>
      <c r="Z53" s="225">
        <f>IF(AND(LARGE('Sch A. Input'!$CL$15:$CL$41,COUNTIF('Sch A. Input'!$CL$15:$CL$41,"&gt;="&amp;F53))&lt;E53,F53&lt;&gt;0),"Leaver",IFERROR(IF($Y53="YES",MIN($U53*($G$12/$D$12),$G$12),(SUMPRODUCT(--((MIN(W53,$D$12))&gt;$C$9:$C$12),((MIN(W53,$D$12))-$C$9:$C$12),$H$9:$H$12))-((1-(X53/$M$9))*(SUMPRODUCT(--((MIN(V53,$D$12))&gt;$C$9:$C$12),((MIN(V53,$D$12))-$C$9:$C$12),$H$9:$H$12)))),0))</f>
        <v>0</v>
      </c>
      <c r="AA53" s="169">
        <f>IF(AND(LARGE('Sch A. Input'!$CL$15:$CL$41,COUNTIF('Sch A. Input'!$CL$15:$CL$41,"&gt;="&amp;F53))&lt;E53,F53&lt;&gt;0),"Leaver",IFERROR(Z53/U53,0))</f>
        <v>0</v>
      </c>
      <c r="AB53" s="170">
        <f>IF(AND(LARGE('Sch A. Input'!$CL$15:$CL$41,COUNTIF('Sch A. Input'!$CL$15:$CL$41,"&gt;="&amp;F53))&lt;E53,F53&lt;&gt;0),"Leaver",Q53-Z53)</f>
        <v>0</v>
      </c>
      <c r="AC53" s="94">
        <f t="shared" si="21"/>
        <v>0</v>
      </c>
      <c r="BK53" s="2"/>
      <c r="BL53" s="2"/>
      <c r="CI53"/>
    </row>
    <row r="54" spans="2:87" x14ac:dyDescent="0.35">
      <c r="B54" s="70" t="str">
        <f>IF('Sch A. Input'!B52="","",'Sch A. Input'!B52)</f>
        <v/>
      </c>
      <c r="C54" s="75" t="str">
        <f>IF('Sch A. Input'!C52="","",'Sch A. Input'!C52)</f>
        <v/>
      </c>
      <c r="D54" s="71" t="str">
        <f>IF('Sch A. Input'!D52="","",'Sch A. Input'!D52)</f>
        <v/>
      </c>
      <c r="E54" s="71">
        <f>'Sch A. Input'!E52</f>
        <v>45016</v>
      </c>
      <c r="F54" s="71">
        <f>'Sch A. Input'!F52</f>
        <v>0</v>
      </c>
      <c r="G54" s="226">
        <f>SUMIFS('Sch A. Input'!H52:CJ52,'Sch A. Input'!$H$13:$CJ$13,$L$11,'Sch A. Input'!$H$14:$CJ$14,"Recurring")</f>
        <v>0</v>
      </c>
      <c r="H54" s="226">
        <f>SUMIFS('Sch A. Input'!H52:CJ52,'Sch A. Input'!$H$13:$CJ$13,$L$11,'Sch A. Input'!$H$14:$CJ$14,"One-time")</f>
        <v>0</v>
      </c>
      <c r="I54" s="227">
        <f t="shared" si="15"/>
        <v>0</v>
      </c>
      <c r="J54" s="228">
        <f>SUMIFS('Sch A. Input'!H52:CJ52,'Sch A. Input'!$H$14:$CJ$14,"Recurring",'Sch A. Input'!$H$13:$CJ$13,"&lt;="&amp;$L$11)</f>
        <v>0</v>
      </c>
      <c r="K54" s="228">
        <f>SUMIFS('Sch A. Input'!H52:CJ52,'Sch A. Input'!$H$14:$CJ$14,"One-time",'Sch A. Input'!$H$13:$CJ$13,"&lt;="&amp;$L$11)</f>
        <v>0</v>
      </c>
      <c r="L54" s="229">
        <f t="shared" si="16"/>
        <v>0</v>
      </c>
      <c r="M54" s="228">
        <f t="shared" si="17"/>
        <v>0</v>
      </c>
      <c r="N54" s="228">
        <f t="shared" si="18"/>
        <v>0</v>
      </c>
      <c r="O54" s="259">
        <f t="shared" si="19"/>
        <v>0</v>
      </c>
      <c r="P54" s="268">
        <f t="shared" si="6"/>
        <v>0</v>
      </c>
      <c r="Q54" s="231">
        <f t="shared" si="7"/>
        <v>0</v>
      </c>
      <c r="R54" s="97">
        <f t="shared" si="20"/>
        <v>0</v>
      </c>
      <c r="S54" s="237">
        <f>IF(AND(LARGE('Sch A. Input'!$CL$15:$CL$41,COUNTIF('Sch A. Input'!$CL$15:$CL$41,"&gt;="&amp;F54))&lt;E54,F54&lt;&gt;0),"Leaver",J54-G54)</f>
        <v>0</v>
      </c>
      <c r="T54" s="237">
        <f>IF(AND(LARGE('Sch A. Input'!$CL$15:$CL$41,COUNTIF('Sch A. Input'!$CL$15:$CL$41,"&gt;="&amp;F54))&lt;E54,F54&lt;&gt;0),"Leaver",K54-H54)</f>
        <v>0</v>
      </c>
      <c r="U54" s="238">
        <f>IF(AND(LARGE('Sch A. Input'!$CL$15:$CL$41,COUNTIF('Sch A. Input'!$CL$15:$CL$41,"&gt;="&amp;F54))&lt;E54,F54&lt;&gt;0),"Leaver",L54-I54)</f>
        <v>0</v>
      </c>
      <c r="V54" s="238">
        <f>IF(AND(LARGE('Sch A. Input'!$CL$15:$CL$41,COUNTIF('Sch A. Input'!$CL$15:$CL$41,"&gt;="&amp;F54))&lt;E54,F54&lt;&gt;0),"Leaver",IFERROR(S54/X54*$M$9,0))</f>
        <v>0</v>
      </c>
      <c r="W54" s="238">
        <f>IF(AND(LARGE('Sch A. Input'!$CL$15:$CL$41,COUNTIF('Sch A. Input'!$CL$15:$CL$41,"&gt;="&amp;F54))&lt;E54,F54&lt;&gt;0),"Leaver",V54+T54)</f>
        <v>0</v>
      </c>
      <c r="X54" s="264">
        <f>IF(AND(LARGE('Sch A. Input'!$CL$15:$CL$41,COUNTIF('Sch A. Input'!$CL$15:$CL$41,"&gt;="&amp;F54))&lt;E54,F54&lt;&gt;0),"Leaver",IF(OR(D54="",D54&gt;$L$11,($L$11-14)&lt;$K$9),0,(E54+1-D54)/14-1))</f>
        <v>0</v>
      </c>
      <c r="Y54" s="265">
        <f>IF(AND(LARGE('Sch A. Input'!$CL$15:$CL$41,COUNTIF('Sch A. Input'!$CL$15:$CL$41,"&gt;="&amp;F54))&lt;E54,F54&lt;&gt;0),"Leaver",IFERROR(IF((S54/$X54*$M$9+T54)&gt;$D$12,"YES","NO"),0))</f>
        <v>0</v>
      </c>
      <c r="Z54" s="225">
        <f>IF(AND(LARGE('Sch A. Input'!$CL$15:$CL$41,COUNTIF('Sch A. Input'!$CL$15:$CL$41,"&gt;="&amp;F54))&lt;E54,F54&lt;&gt;0),"Leaver",IFERROR(IF($Y54="YES",MIN($U54*($G$12/$D$12),$G$12),(SUMPRODUCT(--((MIN(W54,$D$12))&gt;$C$9:$C$12),((MIN(W54,$D$12))-$C$9:$C$12),$H$9:$H$12))-((1-(X54/$M$9))*(SUMPRODUCT(--((MIN(V54,$D$12))&gt;$C$9:$C$12),((MIN(V54,$D$12))-$C$9:$C$12),$H$9:$H$12)))),0))</f>
        <v>0</v>
      </c>
      <c r="AA54" s="169">
        <f>IF(AND(LARGE('Sch A. Input'!$CL$15:$CL$41,COUNTIF('Sch A. Input'!$CL$15:$CL$41,"&gt;="&amp;F54))&lt;E54,F54&lt;&gt;0),"Leaver",IFERROR(Z54/U54,0))</f>
        <v>0</v>
      </c>
      <c r="AB54" s="170">
        <f>IF(AND(LARGE('Sch A. Input'!$CL$15:$CL$41,COUNTIF('Sch A. Input'!$CL$15:$CL$41,"&gt;="&amp;F54))&lt;E54,F54&lt;&gt;0),"Leaver",Q54-Z54)</f>
        <v>0</v>
      </c>
      <c r="AC54" s="94">
        <f t="shared" si="21"/>
        <v>0</v>
      </c>
      <c r="BK54" s="2"/>
      <c r="BL54" s="2"/>
      <c r="CI54"/>
    </row>
    <row r="55" spans="2:87" x14ac:dyDescent="0.35">
      <c r="B55" s="70" t="str">
        <f>IF('Sch A. Input'!B53="","",'Sch A. Input'!B53)</f>
        <v/>
      </c>
      <c r="C55" s="75" t="str">
        <f>IF('Sch A. Input'!C53="","",'Sch A. Input'!C53)</f>
        <v/>
      </c>
      <c r="D55" s="71" t="str">
        <f>IF('Sch A. Input'!D53="","",'Sch A. Input'!D53)</f>
        <v/>
      </c>
      <c r="E55" s="71">
        <f>'Sch A. Input'!E53</f>
        <v>45016</v>
      </c>
      <c r="F55" s="71">
        <f>'Sch A. Input'!F53</f>
        <v>0</v>
      </c>
      <c r="G55" s="226">
        <f>SUMIFS('Sch A. Input'!H53:CJ53,'Sch A. Input'!$H$13:$CJ$13,$L$11,'Sch A. Input'!$H$14:$CJ$14,"Recurring")</f>
        <v>0</v>
      </c>
      <c r="H55" s="226">
        <f>SUMIFS('Sch A. Input'!H53:CJ53,'Sch A. Input'!$H$13:$CJ$13,$L$11,'Sch A. Input'!$H$14:$CJ$14,"One-time")</f>
        <v>0</v>
      </c>
      <c r="I55" s="227">
        <f t="shared" si="15"/>
        <v>0</v>
      </c>
      <c r="J55" s="228">
        <f>SUMIFS('Sch A. Input'!H53:CJ53,'Sch A. Input'!$H$14:$CJ$14,"Recurring",'Sch A. Input'!$H$13:$CJ$13,"&lt;="&amp;$L$11)</f>
        <v>0</v>
      </c>
      <c r="K55" s="228">
        <f>SUMIFS('Sch A. Input'!H53:CJ53,'Sch A. Input'!$H$14:$CJ$14,"One-time",'Sch A. Input'!$H$13:$CJ$13,"&lt;="&amp;$L$11)</f>
        <v>0</v>
      </c>
      <c r="L55" s="229">
        <f t="shared" si="16"/>
        <v>0</v>
      </c>
      <c r="M55" s="228">
        <f t="shared" si="17"/>
        <v>0</v>
      </c>
      <c r="N55" s="228">
        <f t="shared" si="18"/>
        <v>0</v>
      </c>
      <c r="O55" s="259">
        <f t="shared" si="19"/>
        <v>0</v>
      </c>
      <c r="P55" s="268">
        <f t="shared" si="6"/>
        <v>0</v>
      </c>
      <c r="Q55" s="231">
        <f t="shared" si="7"/>
        <v>0</v>
      </c>
      <c r="R55" s="97">
        <f t="shared" si="20"/>
        <v>0</v>
      </c>
      <c r="S55" s="237">
        <f>IF(AND(LARGE('Sch A. Input'!$CL$15:$CL$41,COUNTIF('Sch A. Input'!$CL$15:$CL$41,"&gt;="&amp;F55))&lt;E55,F55&lt;&gt;0),"Leaver",J55-G55)</f>
        <v>0</v>
      </c>
      <c r="T55" s="237">
        <f>IF(AND(LARGE('Sch A. Input'!$CL$15:$CL$41,COUNTIF('Sch A. Input'!$CL$15:$CL$41,"&gt;="&amp;F55))&lt;E55,F55&lt;&gt;0),"Leaver",K55-H55)</f>
        <v>0</v>
      </c>
      <c r="U55" s="238">
        <f>IF(AND(LARGE('Sch A. Input'!$CL$15:$CL$41,COUNTIF('Sch A. Input'!$CL$15:$CL$41,"&gt;="&amp;F55))&lt;E55,F55&lt;&gt;0),"Leaver",L55-I55)</f>
        <v>0</v>
      </c>
      <c r="V55" s="238">
        <f>IF(AND(LARGE('Sch A. Input'!$CL$15:$CL$41,COUNTIF('Sch A. Input'!$CL$15:$CL$41,"&gt;="&amp;F55))&lt;E55,F55&lt;&gt;0),"Leaver",IFERROR(S55/X55*$M$9,0))</f>
        <v>0</v>
      </c>
      <c r="W55" s="238">
        <f>IF(AND(LARGE('Sch A. Input'!$CL$15:$CL$41,COUNTIF('Sch A. Input'!$CL$15:$CL$41,"&gt;="&amp;F55))&lt;E55,F55&lt;&gt;0),"Leaver",V55+T55)</f>
        <v>0</v>
      </c>
      <c r="X55" s="264">
        <f>IF(AND(LARGE('Sch A. Input'!$CL$15:$CL$41,COUNTIF('Sch A. Input'!$CL$15:$CL$41,"&gt;="&amp;F55))&lt;E55,F55&lt;&gt;0),"Leaver",IF(OR(D55="",D55&gt;$L$11,($L$11-14)&lt;$K$9),0,(E55+1-D55)/14-1))</f>
        <v>0</v>
      </c>
      <c r="Y55" s="265">
        <f>IF(AND(LARGE('Sch A. Input'!$CL$15:$CL$41,COUNTIF('Sch A. Input'!$CL$15:$CL$41,"&gt;="&amp;F55))&lt;E55,F55&lt;&gt;0),"Leaver",IFERROR(IF((S55/$X55*$M$9+T55)&gt;$D$12,"YES","NO"),0))</f>
        <v>0</v>
      </c>
      <c r="Z55" s="225">
        <f>IF(AND(LARGE('Sch A. Input'!$CL$15:$CL$41,COUNTIF('Sch A. Input'!$CL$15:$CL$41,"&gt;="&amp;F55))&lt;E55,F55&lt;&gt;0),"Leaver",IFERROR(IF($Y55="YES",MIN($U55*($G$12/$D$12),$G$12),(SUMPRODUCT(--((MIN(W55,$D$12))&gt;$C$9:$C$12),((MIN(W55,$D$12))-$C$9:$C$12),$H$9:$H$12))-((1-(X55/$M$9))*(SUMPRODUCT(--((MIN(V55,$D$12))&gt;$C$9:$C$12),((MIN(V55,$D$12))-$C$9:$C$12),$H$9:$H$12)))),0))</f>
        <v>0</v>
      </c>
      <c r="AA55" s="169">
        <f>IF(AND(LARGE('Sch A. Input'!$CL$15:$CL$41,COUNTIF('Sch A. Input'!$CL$15:$CL$41,"&gt;="&amp;F55))&lt;E55,F55&lt;&gt;0),"Leaver",IFERROR(Z55/U55,0))</f>
        <v>0</v>
      </c>
      <c r="AB55" s="170">
        <f>IF(AND(LARGE('Sch A. Input'!$CL$15:$CL$41,COUNTIF('Sch A. Input'!$CL$15:$CL$41,"&gt;="&amp;F55))&lt;E55,F55&lt;&gt;0),"Leaver",Q55-Z55)</f>
        <v>0</v>
      </c>
      <c r="AC55" s="94">
        <f t="shared" si="21"/>
        <v>0</v>
      </c>
      <c r="BK55" s="2"/>
      <c r="BL55" s="2"/>
      <c r="CI55"/>
    </row>
    <row r="56" spans="2:87" x14ac:dyDescent="0.35">
      <c r="B56" s="70" t="str">
        <f>IF('Sch A. Input'!B54="","",'Sch A. Input'!B54)</f>
        <v/>
      </c>
      <c r="C56" s="75" t="str">
        <f>IF('Sch A. Input'!C54="","",'Sch A. Input'!C54)</f>
        <v/>
      </c>
      <c r="D56" s="71" t="str">
        <f>IF('Sch A. Input'!D54="","",'Sch A. Input'!D54)</f>
        <v/>
      </c>
      <c r="E56" s="71">
        <f>'Sch A. Input'!E54</f>
        <v>45016</v>
      </c>
      <c r="F56" s="71">
        <f>'Sch A. Input'!F54</f>
        <v>0</v>
      </c>
      <c r="G56" s="226">
        <f>SUMIFS('Sch A. Input'!H54:CJ54,'Sch A. Input'!$H$13:$CJ$13,$L$11,'Sch A. Input'!$H$14:$CJ$14,"Recurring")</f>
        <v>0</v>
      </c>
      <c r="H56" s="226">
        <f>SUMIFS('Sch A. Input'!H54:CJ54,'Sch A. Input'!$H$13:$CJ$13,$L$11,'Sch A. Input'!$H$14:$CJ$14,"One-time")</f>
        <v>0</v>
      </c>
      <c r="I56" s="227">
        <f t="shared" si="15"/>
        <v>0</v>
      </c>
      <c r="J56" s="228">
        <f>SUMIFS('Sch A. Input'!H54:CJ54,'Sch A. Input'!$H$14:$CJ$14,"Recurring",'Sch A. Input'!$H$13:$CJ$13,"&lt;="&amp;$L$11)</f>
        <v>0</v>
      </c>
      <c r="K56" s="228">
        <f>SUMIFS('Sch A. Input'!H54:CJ54,'Sch A. Input'!$H$14:$CJ$14,"One-time",'Sch A. Input'!$H$13:$CJ$13,"&lt;="&amp;$L$11)</f>
        <v>0</v>
      </c>
      <c r="L56" s="229">
        <f t="shared" si="16"/>
        <v>0</v>
      </c>
      <c r="M56" s="228">
        <f t="shared" si="17"/>
        <v>0</v>
      </c>
      <c r="N56" s="228">
        <f t="shared" si="18"/>
        <v>0</v>
      </c>
      <c r="O56" s="259">
        <f t="shared" si="19"/>
        <v>0</v>
      </c>
      <c r="P56" s="268">
        <f t="shared" si="6"/>
        <v>0</v>
      </c>
      <c r="Q56" s="231">
        <f t="shared" si="7"/>
        <v>0</v>
      </c>
      <c r="R56" s="97">
        <f t="shared" si="20"/>
        <v>0</v>
      </c>
      <c r="S56" s="237">
        <f>IF(AND(LARGE('Sch A. Input'!$CL$15:$CL$41,COUNTIF('Sch A. Input'!$CL$15:$CL$41,"&gt;="&amp;F56))&lt;E56,F56&lt;&gt;0),"Leaver",J56-G56)</f>
        <v>0</v>
      </c>
      <c r="T56" s="237">
        <f>IF(AND(LARGE('Sch A. Input'!$CL$15:$CL$41,COUNTIF('Sch A. Input'!$CL$15:$CL$41,"&gt;="&amp;F56))&lt;E56,F56&lt;&gt;0),"Leaver",K56-H56)</f>
        <v>0</v>
      </c>
      <c r="U56" s="238">
        <f>IF(AND(LARGE('Sch A. Input'!$CL$15:$CL$41,COUNTIF('Sch A. Input'!$CL$15:$CL$41,"&gt;="&amp;F56))&lt;E56,F56&lt;&gt;0),"Leaver",L56-I56)</f>
        <v>0</v>
      </c>
      <c r="V56" s="238">
        <f>IF(AND(LARGE('Sch A. Input'!$CL$15:$CL$41,COUNTIF('Sch A. Input'!$CL$15:$CL$41,"&gt;="&amp;F56))&lt;E56,F56&lt;&gt;0),"Leaver",IFERROR(S56/X56*$M$9,0))</f>
        <v>0</v>
      </c>
      <c r="W56" s="238">
        <f>IF(AND(LARGE('Sch A. Input'!$CL$15:$CL$41,COUNTIF('Sch A. Input'!$CL$15:$CL$41,"&gt;="&amp;F56))&lt;E56,F56&lt;&gt;0),"Leaver",V56+T56)</f>
        <v>0</v>
      </c>
      <c r="X56" s="264">
        <f>IF(AND(LARGE('Sch A. Input'!$CL$15:$CL$41,COUNTIF('Sch A. Input'!$CL$15:$CL$41,"&gt;="&amp;F56))&lt;E56,F56&lt;&gt;0),"Leaver",IF(OR(D56="",D56&gt;$L$11,($L$11-14)&lt;$K$9),0,(E56+1-D56)/14-1))</f>
        <v>0</v>
      </c>
      <c r="Y56" s="265">
        <f>IF(AND(LARGE('Sch A. Input'!$CL$15:$CL$41,COUNTIF('Sch A. Input'!$CL$15:$CL$41,"&gt;="&amp;F56))&lt;E56,F56&lt;&gt;0),"Leaver",IFERROR(IF((S56/$X56*$M$9+T56)&gt;$D$12,"YES","NO"),0))</f>
        <v>0</v>
      </c>
      <c r="Z56" s="225">
        <f>IF(AND(LARGE('Sch A. Input'!$CL$15:$CL$41,COUNTIF('Sch A. Input'!$CL$15:$CL$41,"&gt;="&amp;F56))&lt;E56,F56&lt;&gt;0),"Leaver",IFERROR(IF($Y56="YES",MIN($U56*($G$12/$D$12),$G$12),(SUMPRODUCT(--((MIN(W56,$D$12))&gt;$C$9:$C$12),((MIN(W56,$D$12))-$C$9:$C$12),$H$9:$H$12))-((1-(X56/$M$9))*(SUMPRODUCT(--((MIN(V56,$D$12))&gt;$C$9:$C$12),((MIN(V56,$D$12))-$C$9:$C$12),$H$9:$H$12)))),0))</f>
        <v>0</v>
      </c>
      <c r="AA56" s="169">
        <f>IF(AND(LARGE('Sch A. Input'!$CL$15:$CL$41,COUNTIF('Sch A. Input'!$CL$15:$CL$41,"&gt;="&amp;F56))&lt;E56,F56&lt;&gt;0),"Leaver",IFERROR(Z56/U56,0))</f>
        <v>0</v>
      </c>
      <c r="AB56" s="170">
        <f>IF(AND(LARGE('Sch A. Input'!$CL$15:$CL$41,COUNTIF('Sch A. Input'!$CL$15:$CL$41,"&gt;="&amp;F56))&lt;E56,F56&lt;&gt;0),"Leaver",Q56-Z56)</f>
        <v>0</v>
      </c>
      <c r="AC56" s="94">
        <f t="shared" si="21"/>
        <v>0</v>
      </c>
      <c r="BK56" s="2"/>
      <c r="BL56" s="2"/>
      <c r="CI56"/>
    </row>
    <row r="57" spans="2:87" x14ac:dyDescent="0.35">
      <c r="B57" s="70" t="str">
        <f>IF('Sch A. Input'!B55="","",'Sch A. Input'!B55)</f>
        <v/>
      </c>
      <c r="C57" s="75" t="str">
        <f>IF('Sch A. Input'!C55="","",'Sch A. Input'!C55)</f>
        <v/>
      </c>
      <c r="D57" s="71" t="str">
        <f>IF('Sch A. Input'!D55="","",'Sch A. Input'!D55)</f>
        <v/>
      </c>
      <c r="E57" s="71">
        <f>'Sch A. Input'!E55</f>
        <v>45016</v>
      </c>
      <c r="F57" s="71">
        <f>'Sch A. Input'!F55</f>
        <v>0</v>
      </c>
      <c r="G57" s="226">
        <f>SUMIFS('Sch A. Input'!H55:CJ55,'Sch A. Input'!$H$13:$CJ$13,$L$11,'Sch A. Input'!$H$14:$CJ$14,"Recurring")</f>
        <v>0</v>
      </c>
      <c r="H57" s="226">
        <f>SUMIFS('Sch A. Input'!H55:CJ55,'Sch A. Input'!$H$13:$CJ$13,$L$11,'Sch A. Input'!$H$14:$CJ$14,"One-time")</f>
        <v>0</v>
      </c>
      <c r="I57" s="227">
        <f t="shared" si="15"/>
        <v>0</v>
      </c>
      <c r="J57" s="228">
        <f>SUMIFS('Sch A. Input'!H55:CJ55,'Sch A. Input'!$H$14:$CJ$14,"Recurring",'Sch A. Input'!$H$13:$CJ$13,"&lt;="&amp;$L$11)</f>
        <v>0</v>
      </c>
      <c r="K57" s="228">
        <f>SUMIFS('Sch A. Input'!H55:CJ55,'Sch A. Input'!$H$14:$CJ$14,"One-time",'Sch A. Input'!$H$13:$CJ$13,"&lt;="&amp;$L$11)</f>
        <v>0</v>
      </c>
      <c r="L57" s="229">
        <f t="shared" si="16"/>
        <v>0</v>
      </c>
      <c r="M57" s="228">
        <f t="shared" si="17"/>
        <v>0</v>
      </c>
      <c r="N57" s="228">
        <f t="shared" si="18"/>
        <v>0</v>
      </c>
      <c r="O57" s="259">
        <f t="shared" si="19"/>
        <v>0</v>
      </c>
      <c r="P57" s="268">
        <f t="shared" si="6"/>
        <v>0</v>
      </c>
      <c r="Q57" s="231">
        <f t="shared" si="7"/>
        <v>0</v>
      </c>
      <c r="R57" s="97">
        <f t="shared" si="20"/>
        <v>0</v>
      </c>
      <c r="S57" s="237">
        <f>IF(AND(LARGE('Sch A. Input'!$CL$15:$CL$41,COUNTIF('Sch A. Input'!$CL$15:$CL$41,"&gt;="&amp;F57))&lt;E57,F57&lt;&gt;0),"Leaver",J57-G57)</f>
        <v>0</v>
      </c>
      <c r="T57" s="237">
        <f>IF(AND(LARGE('Sch A. Input'!$CL$15:$CL$41,COUNTIF('Sch A. Input'!$CL$15:$CL$41,"&gt;="&amp;F57))&lt;E57,F57&lt;&gt;0),"Leaver",K57-H57)</f>
        <v>0</v>
      </c>
      <c r="U57" s="238">
        <f>IF(AND(LARGE('Sch A. Input'!$CL$15:$CL$41,COUNTIF('Sch A. Input'!$CL$15:$CL$41,"&gt;="&amp;F57))&lt;E57,F57&lt;&gt;0),"Leaver",L57-I57)</f>
        <v>0</v>
      </c>
      <c r="V57" s="238">
        <f>IF(AND(LARGE('Sch A. Input'!$CL$15:$CL$41,COUNTIF('Sch A. Input'!$CL$15:$CL$41,"&gt;="&amp;F57))&lt;E57,F57&lt;&gt;0),"Leaver",IFERROR(S57/X57*$M$9,0))</f>
        <v>0</v>
      </c>
      <c r="W57" s="238">
        <f>IF(AND(LARGE('Sch A. Input'!$CL$15:$CL$41,COUNTIF('Sch A. Input'!$CL$15:$CL$41,"&gt;="&amp;F57))&lt;E57,F57&lt;&gt;0),"Leaver",V57+T57)</f>
        <v>0</v>
      </c>
      <c r="X57" s="264">
        <f>IF(AND(LARGE('Sch A. Input'!$CL$15:$CL$41,COUNTIF('Sch A. Input'!$CL$15:$CL$41,"&gt;="&amp;F57))&lt;E57,F57&lt;&gt;0),"Leaver",IF(OR(D57="",D57&gt;$L$11,($L$11-14)&lt;$K$9),0,(E57+1-D57)/14-1))</f>
        <v>0</v>
      </c>
      <c r="Y57" s="265">
        <f>IF(AND(LARGE('Sch A. Input'!$CL$15:$CL$41,COUNTIF('Sch A. Input'!$CL$15:$CL$41,"&gt;="&amp;F57))&lt;E57,F57&lt;&gt;0),"Leaver",IFERROR(IF((S57/$X57*$M$9+T57)&gt;$D$12,"YES","NO"),0))</f>
        <v>0</v>
      </c>
      <c r="Z57" s="225">
        <f>IF(AND(LARGE('Sch A. Input'!$CL$15:$CL$41,COUNTIF('Sch A. Input'!$CL$15:$CL$41,"&gt;="&amp;F57))&lt;E57,F57&lt;&gt;0),"Leaver",IFERROR(IF($Y57="YES",MIN($U57*($G$12/$D$12),$G$12),(SUMPRODUCT(--((MIN(W57,$D$12))&gt;$C$9:$C$12),((MIN(W57,$D$12))-$C$9:$C$12),$H$9:$H$12))-((1-(X57/$M$9))*(SUMPRODUCT(--((MIN(V57,$D$12))&gt;$C$9:$C$12),((MIN(V57,$D$12))-$C$9:$C$12),$H$9:$H$12)))),0))</f>
        <v>0</v>
      </c>
      <c r="AA57" s="169">
        <f>IF(AND(LARGE('Sch A. Input'!$CL$15:$CL$41,COUNTIF('Sch A. Input'!$CL$15:$CL$41,"&gt;="&amp;F57))&lt;E57,F57&lt;&gt;0),"Leaver",IFERROR(Z57/U57,0))</f>
        <v>0</v>
      </c>
      <c r="AB57" s="170">
        <f>IF(AND(LARGE('Sch A. Input'!$CL$15:$CL$41,COUNTIF('Sch A. Input'!$CL$15:$CL$41,"&gt;="&amp;F57))&lt;E57,F57&lt;&gt;0),"Leaver",Q57-Z57)</f>
        <v>0</v>
      </c>
      <c r="AC57" s="94">
        <f t="shared" si="21"/>
        <v>0</v>
      </c>
      <c r="BK57" s="2"/>
      <c r="BL57" s="2"/>
      <c r="CI57"/>
    </row>
    <row r="58" spans="2:87" x14ac:dyDescent="0.35">
      <c r="B58" s="70" t="str">
        <f>IF('Sch A. Input'!B56="","",'Sch A. Input'!B56)</f>
        <v/>
      </c>
      <c r="C58" s="75" t="str">
        <f>IF('Sch A. Input'!C56="","",'Sch A. Input'!C56)</f>
        <v/>
      </c>
      <c r="D58" s="71" t="str">
        <f>IF('Sch A. Input'!D56="","",'Sch A. Input'!D56)</f>
        <v/>
      </c>
      <c r="E58" s="71">
        <f>'Sch A. Input'!E56</f>
        <v>45016</v>
      </c>
      <c r="F58" s="71">
        <f>'Sch A. Input'!F56</f>
        <v>0</v>
      </c>
      <c r="G58" s="226">
        <f>SUMIFS('Sch A. Input'!H56:CJ56,'Sch A. Input'!$H$13:$CJ$13,$L$11,'Sch A. Input'!$H$14:$CJ$14,"Recurring")</f>
        <v>0</v>
      </c>
      <c r="H58" s="226">
        <f>SUMIFS('Sch A. Input'!H56:CJ56,'Sch A. Input'!$H$13:$CJ$13,$L$11,'Sch A. Input'!$H$14:$CJ$14,"One-time")</f>
        <v>0</v>
      </c>
      <c r="I58" s="227">
        <f t="shared" si="15"/>
        <v>0</v>
      </c>
      <c r="J58" s="228">
        <f>SUMIFS('Sch A. Input'!H56:CJ56,'Sch A. Input'!$H$14:$CJ$14,"Recurring",'Sch A. Input'!$H$13:$CJ$13,"&lt;="&amp;$L$11)</f>
        <v>0</v>
      </c>
      <c r="K58" s="228">
        <f>SUMIFS('Sch A. Input'!H56:CJ56,'Sch A. Input'!$H$14:$CJ$14,"One-time",'Sch A. Input'!$H$13:$CJ$13,"&lt;="&amp;$L$11)</f>
        <v>0</v>
      </c>
      <c r="L58" s="229">
        <f t="shared" si="16"/>
        <v>0</v>
      </c>
      <c r="M58" s="228">
        <f t="shared" si="17"/>
        <v>0</v>
      </c>
      <c r="N58" s="228">
        <f t="shared" si="18"/>
        <v>0</v>
      </c>
      <c r="O58" s="259">
        <f t="shared" si="19"/>
        <v>0</v>
      </c>
      <c r="P58" s="268">
        <f t="shared" si="6"/>
        <v>0</v>
      </c>
      <c r="Q58" s="231">
        <f t="shared" si="7"/>
        <v>0</v>
      </c>
      <c r="R58" s="97">
        <f t="shared" si="20"/>
        <v>0</v>
      </c>
      <c r="S58" s="237">
        <f>IF(AND(LARGE('Sch A. Input'!$CL$15:$CL$41,COUNTIF('Sch A. Input'!$CL$15:$CL$41,"&gt;="&amp;F58))&lt;E58,F58&lt;&gt;0),"Leaver",J58-G58)</f>
        <v>0</v>
      </c>
      <c r="T58" s="237">
        <f>IF(AND(LARGE('Sch A. Input'!$CL$15:$CL$41,COUNTIF('Sch A. Input'!$CL$15:$CL$41,"&gt;="&amp;F58))&lt;E58,F58&lt;&gt;0),"Leaver",K58-H58)</f>
        <v>0</v>
      </c>
      <c r="U58" s="238">
        <f>IF(AND(LARGE('Sch A. Input'!$CL$15:$CL$41,COUNTIF('Sch A. Input'!$CL$15:$CL$41,"&gt;="&amp;F58))&lt;E58,F58&lt;&gt;0),"Leaver",L58-I58)</f>
        <v>0</v>
      </c>
      <c r="V58" s="238">
        <f>IF(AND(LARGE('Sch A. Input'!$CL$15:$CL$41,COUNTIF('Sch A. Input'!$CL$15:$CL$41,"&gt;="&amp;F58))&lt;E58,F58&lt;&gt;0),"Leaver",IFERROR(S58/X58*$M$9,0))</f>
        <v>0</v>
      </c>
      <c r="W58" s="238">
        <f>IF(AND(LARGE('Sch A. Input'!$CL$15:$CL$41,COUNTIF('Sch A. Input'!$CL$15:$CL$41,"&gt;="&amp;F58))&lt;E58,F58&lt;&gt;0),"Leaver",V58+T58)</f>
        <v>0</v>
      </c>
      <c r="X58" s="264">
        <f>IF(AND(LARGE('Sch A. Input'!$CL$15:$CL$41,COUNTIF('Sch A. Input'!$CL$15:$CL$41,"&gt;="&amp;F58))&lt;E58,F58&lt;&gt;0),"Leaver",IF(OR(D58="",D58&gt;$L$11,($L$11-14)&lt;$K$9),0,(E58+1-D58)/14-1))</f>
        <v>0</v>
      </c>
      <c r="Y58" s="265">
        <f>IF(AND(LARGE('Sch A. Input'!$CL$15:$CL$41,COUNTIF('Sch A. Input'!$CL$15:$CL$41,"&gt;="&amp;F58))&lt;E58,F58&lt;&gt;0),"Leaver",IFERROR(IF((S58/$X58*$M$9+T58)&gt;$D$12,"YES","NO"),0))</f>
        <v>0</v>
      </c>
      <c r="Z58" s="225">
        <f>IF(AND(LARGE('Sch A. Input'!$CL$15:$CL$41,COUNTIF('Sch A. Input'!$CL$15:$CL$41,"&gt;="&amp;F58))&lt;E58,F58&lt;&gt;0),"Leaver",IFERROR(IF($Y58="YES",MIN($U58*($G$12/$D$12),$G$12),(SUMPRODUCT(--((MIN(W58,$D$12))&gt;$C$9:$C$12),((MIN(W58,$D$12))-$C$9:$C$12),$H$9:$H$12))-((1-(X58/$M$9))*(SUMPRODUCT(--((MIN(V58,$D$12))&gt;$C$9:$C$12),((MIN(V58,$D$12))-$C$9:$C$12),$H$9:$H$12)))),0))</f>
        <v>0</v>
      </c>
      <c r="AA58" s="169">
        <f>IF(AND(LARGE('Sch A. Input'!$CL$15:$CL$41,COUNTIF('Sch A. Input'!$CL$15:$CL$41,"&gt;="&amp;F58))&lt;E58,F58&lt;&gt;0),"Leaver",IFERROR(Z58/U58,0))</f>
        <v>0</v>
      </c>
      <c r="AB58" s="170">
        <f>IF(AND(LARGE('Sch A. Input'!$CL$15:$CL$41,COUNTIF('Sch A. Input'!$CL$15:$CL$41,"&gt;="&amp;F58))&lt;E58,F58&lt;&gt;0),"Leaver",Q58-Z58)</f>
        <v>0</v>
      </c>
      <c r="AC58" s="94">
        <f t="shared" si="21"/>
        <v>0</v>
      </c>
      <c r="BK58" s="2"/>
      <c r="BL58" s="2"/>
      <c r="CI58"/>
    </row>
    <row r="59" spans="2:87" x14ac:dyDescent="0.35">
      <c r="B59" s="70" t="str">
        <f>IF('Sch A. Input'!B57="","",'Sch A. Input'!B57)</f>
        <v/>
      </c>
      <c r="C59" s="75" t="str">
        <f>IF('Sch A. Input'!C57="","",'Sch A. Input'!C57)</f>
        <v/>
      </c>
      <c r="D59" s="71" t="str">
        <f>IF('Sch A. Input'!D57="","",'Sch A. Input'!D57)</f>
        <v/>
      </c>
      <c r="E59" s="71">
        <f>'Sch A. Input'!E57</f>
        <v>45016</v>
      </c>
      <c r="F59" s="71">
        <f>'Sch A. Input'!F57</f>
        <v>0</v>
      </c>
      <c r="G59" s="226">
        <f>SUMIFS('Sch A. Input'!H57:CJ57,'Sch A. Input'!$H$13:$CJ$13,$L$11,'Sch A. Input'!$H$14:$CJ$14,"Recurring")</f>
        <v>0</v>
      </c>
      <c r="H59" s="226">
        <f>SUMIFS('Sch A. Input'!H57:CJ57,'Sch A. Input'!$H$13:$CJ$13,$L$11,'Sch A. Input'!$H$14:$CJ$14,"One-time")</f>
        <v>0</v>
      </c>
      <c r="I59" s="227">
        <f t="shared" si="15"/>
        <v>0</v>
      </c>
      <c r="J59" s="228">
        <f>SUMIFS('Sch A. Input'!H57:CJ57,'Sch A. Input'!$H$14:$CJ$14,"Recurring",'Sch A. Input'!$H$13:$CJ$13,"&lt;="&amp;$L$11)</f>
        <v>0</v>
      </c>
      <c r="K59" s="228">
        <f>SUMIFS('Sch A. Input'!H57:CJ57,'Sch A. Input'!$H$14:$CJ$14,"One-time",'Sch A. Input'!$H$13:$CJ$13,"&lt;="&amp;$L$11)</f>
        <v>0</v>
      </c>
      <c r="L59" s="229">
        <f t="shared" si="16"/>
        <v>0</v>
      </c>
      <c r="M59" s="228">
        <f t="shared" si="17"/>
        <v>0</v>
      </c>
      <c r="N59" s="228">
        <f t="shared" si="18"/>
        <v>0</v>
      </c>
      <c r="O59" s="259">
        <f t="shared" si="19"/>
        <v>0</v>
      </c>
      <c r="P59" s="268">
        <f t="shared" si="6"/>
        <v>0</v>
      </c>
      <c r="Q59" s="231">
        <f t="shared" si="7"/>
        <v>0</v>
      </c>
      <c r="R59" s="97">
        <f t="shared" si="20"/>
        <v>0</v>
      </c>
      <c r="S59" s="237">
        <f>IF(AND(LARGE('Sch A. Input'!$CL$15:$CL$41,COUNTIF('Sch A. Input'!$CL$15:$CL$41,"&gt;="&amp;F59))&lt;E59,F59&lt;&gt;0),"Leaver",J59-G59)</f>
        <v>0</v>
      </c>
      <c r="T59" s="237">
        <f>IF(AND(LARGE('Sch A. Input'!$CL$15:$CL$41,COUNTIF('Sch A. Input'!$CL$15:$CL$41,"&gt;="&amp;F59))&lt;E59,F59&lt;&gt;0),"Leaver",K59-H59)</f>
        <v>0</v>
      </c>
      <c r="U59" s="238">
        <f>IF(AND(LARGE('Sch A. Input'!$CL$15:$CL$41,COUNTIF('Sch A. Input'!$CL$15:$CL$41,"&gt;="&amp;F59))&lt;E59,F59&lt;&gt;0),"Leaver",L59-I59)</f>
        <v>0</v>
      </c>
      <c r="V59" s="238">
        <f>IF(AND(LARGE('Sch A. Input'!$CL$15:$CL$41,COUNTIF('Sch A. Input'!$CL$15:$CL$41,"&gt;="&amp;F59))&lt;E59,F59&lt;&gt;0),"Leaver",IFERROR(S59/X59*$M$9,0))</f>
        <v>0</v>
      </c>
      <c r="W59" s="238">
        <f>IF(AND(LARGE('Sch A. Input'!$CL$15:$CL$41,COUNTIF('Sch A. Input'!$CL$15:$CL$41,"&gt;="&amp;F59))&lt;E59,F59&lt;&gt;0),"Leaver",V59+T59)</f>
        <v>0</v>
      </c>
      <c r="X59" s="264">
        <f>IF(AND(LARGE('Sch A. Input'!$CL$15:$CL$41,COUNTIF('Sch A. Input'!$CL$15:$CL$41,"&gt;="&amp;F59))&lt;E59,F59&lt;&gt;0),"Leaver",IF(OR(D59="",D59&gt;$L$11,($L$11-14)&lt;$K$9),0,(E59+1-D59)/14-1))</f>
        <v>0</v>
      </c>
      <c r="Y59" s="265">
        <f>IF(AND(LARGE('Sch A. Input'!$CL$15:$CL$41,COUNTIF('Sch A. Input'!$CL$15:$CL$41,"&gt;="&amp;F59))&lt;E59,F59&lt;&gt;0),"Leaver",IFERROR(IF((S59/$X59*$M$9+T59)&gt;$D$12,"YES","NO"),0))</f>
        <v>0</v>
      </c>
      <c r="Z59" s="225">
        <f>IF(AND(LARGE('Sch A. Input'!$CL$15:$CL$41,COUNTIF('Sch A. Input'!$CL$15:$CL$41,"&gt;="&amp;F59))&lt;E59,F59&lt;&gt;0),"Leaver",IFERROR(IF($Y59="YES",MIN($U59*($G$12/$D$12),$G$12),(SUMPRODUCT(--((MIN(W59,$D$12))&gt;$C$9:$C$12),((MIN(W59,$D$12))-$C$9:$C$12),$H$9:$H$12))-((1-(X59/$M$9))*(SUMPRODUCT(--((MIN(V59,$D$12))&gt;$C$9:$C$12),((MIN(V59,$D$12))-$C$9:$C$12),$H$9:$H$12)))),0))</f>
        <v>0</v>
      </c>
      <c r="AA59" s="169">
        <f>IF(AND(LARGE('Sch A. Input'!$CL$15:$CL$41,COUNTIF('Sch A. Input'!$CL$15:$CL$41,"&gt;="&amp;F59))&lt;E59,F59&lt;&gt;0),"Leaver",IFERROR(Z59/U59,0))</f>
        <v>0</v>
      </c>
      <c r="AB59" s="170">
        <f>IF(AND(LARGE('Sch A. Input'!$CL$15:$CL$41,COUNTIF('Sch A. Input'!$CL$15:$CL$41,"&gt;="&amp;F59))&lt;E59,F59&lt;&gt;0),"Leaver",Q59-Z59)</f>
        <v>0</v>
      </c>
      <c r="AC59" s="94">
        <f t="shared" si="21"/>
        <v>0</v>
      </c>
      <c r="BK59" s="2"/>
      <c r="BL59" s="2"/>
      <c r="CI59"/>
    </row>
    <row r="60" spans="2:87" x14ac:dyDescent="0.35">
      <c r="B60" s="70" t="str">
        <f>IF('Sch A. Input'!B58="","",'Sch A. Input'!B58)</f>
        <v/>
      </c>
      <c r="C60" s="75" t="str">
        <f>IF('Sch A. Input'!C58="","",'Sch A. Input'!C58)</f>
        <v/>
      </c>
      <c r="D60" s="71" t="str">
        <f>IF('Sch A. Input'!D58="","",'Sch A. Input'!D58)</f>
        <v/>
      </c>
      <c r="E60" s="71">
        <f>'Sch A. Input'!E58</f>
        <v>45016</v>
      </c>
      <c r="F60" s="71">
        <f>'Sch A. Input'!F58</f>
        <v>0</v>
      </c>
      <c r="G60" s="226">
        <f>SUMIFS('Sch A. Input'!H58:CJ58,'Sch A. Input'!$H$13:$CJ$13,$L$11,'Sch A. Input'!$H$14:$CJ$14,"Recurring")</f>
        <v>0</v>
      </c>
      <c r="H60" s="226">
        <f>SUMIFS('Sch A. Input'!H58:CJ58,'Sch A. Input'!$H$13:$CJ$13,$L$11,'Sch A. Input'!$H$14:$CJ$14,"One-time")</f>
        <v>0</v>
      </c>
      <c r="I60" s="227">
        <f t="shared" si="15"/>
        <v>0</v>
      </c>
      <c r="J60" s="228">
        <f>SUMIFS('Sch A. Input'!H58:CJ58,'Sch A. Input'!$H$14:$CJ$14,"Recurring",'Sch A. Input'!$H$13:$CJ$13,"&lt;="&amp;$L$11)</f>
        <v>0</v>
      </c>
      <c r="K60" s="228">
        <f>SUMIFS('Sch A. Input'!H58:CJ58,'Sch A. Input'!$H$14:$CJ$14,"One-time",'Sch A. Input'!$H$13:$CJ$13,"&lt;="&amp;$L$11)</f>
        <v>0</v>
      </c>
      <c r="L60" s="229">
        <f t="shared" si="16"/>
        <v>0</v>
      </c>
      <c r="M60" s="228">
        <f t="shared" si="17"/>
        <v>0</v>
      </c>
      <c r="N60" s="228">
        <f t="shared" si="18"/>
        <v>0</v>
      </c>
      <c r="O60" s="259">
        <f t="shared" si="19"/>
        <v>0</v>
      </c>
      <c r="P60" s="268">
        <f t="shared" si="6"/>
        <v>0</v>
      </c>
      <c r="Q60" s="231">
        <f t="shared" si="7"/>
        <v>0</v>
      </c>
      <c r="R60" s="97">
        <f t="shared" si="20"/>
        <v>0</v>
      </c>
      <c r="S60" s="237">
        <f>IF(AND(LARGE('Sch A. Input'!$CL$15:$CL$41,COUNTIF('Sch A. Input'!$CL$15:$CL$41,"&gt;="&amp;F60))&lt;E60,F60&lt;&gt;0),"Leaver",J60-G60)</f>
        <v>0</v>
      </c>
      <c r="T60" s="237">
        <f>IF(AND(LARGE('Sch A. Input'!$CL$15:$CL$41,COUNTIF('Sch A. Input'!$CL$15:$CL$41,"&gt;="&amp;F60))&lt;E60,F60&lt;&gt;0),"Leaver",K60-H60)</f>
        <v>0</v>
      </c>
      <c r="U60" s="238">
        <f>IF(AND(LARGE('Sch A. Input'!$CL$15:$CL$41,COUNTIF('Sch A. Input'!$CL$15:$CL$41,"&gt;="&amp;F60))&lt;E60,F60&lt;&gt;0),"Leaver",L60-I60)</f>
        <v>0</v>
      </c>
      <c r="V60" s="238">
        <f>IF(AND(LARGE('Sch A. Input'!$CL$15:$CL$41,COUNTIF('Sch A. Input'!$CL$15:$CL$41,"&gt;="&amp;F60))&lt;E60,F60&lt;&gt;0),"Leaver",IFERROR(S60/X60*$M$9,0))</f>
        <v>0</v>
      </c>
      <c r="W60" s="238">
        <f>IF(AND(LARGE('Sch A. Input'!$CL$15:$CL$41,COUNTIF('Sch A. Input'!$CL$15:$CL$41,"&gt;="&amp;F60))&lt;E60,F60&lt;&gt;0),"Leaver",V60+T60)</f>
        <v>0</v>
      </c>
      <c r="X60" s="264">
        <f>IF(AND(LARGE('Sch A. Input'!$CL$15:$CL$41,COUNTIF('Sch A. Input'!$CL$15:$CL$41,"&gt;="&amp;F60))&lt;E60,F60&lt;&gt;0),"Leaver",IF(OR(D60="",D60&gt;$L$11,($L$11-14)&lt;$K$9),0,(E60+1-D60)/14-1))</f>
        <v>0</v>
      </c>
      <c r="Y60" s="265">
        <f>IF(AND(LARGE('Sch A. Input'!$CL$15:$CL$41,COUNTIF('Sch A. Input'!$CL$15:$CL$41,"&gt;="&amp;F60))&lt;E60,F60&lt;&gt;0),"Leaver",IFERROR(IF((S60/$X60*$M$9+T60)&gt;$D$12,"YES","NO"),0))</f>
        <v>0</v>
      </c>
      <c r="Z60" s="225">
        <f>IF(AND(LARGE('Sch A. Input'!$CL$15:$CL$41,COUNTIF('Sch A. Input'!$CL$15:$CL$41,"&gt;="&amp;F60))&lt;E60,F60&lt;&gt;0),"Leaver",IFERROR(IF($Y60="YES",MIN($U60*($G$12/$D$12),$G$12),(SUMPRODUCT(--((MIN(W60,$D$12))&gt;$C$9:$C$12),((MIN(W60,$D$12))-$C$9:$C$12),$H$9:$H$12))-((1-(X60/$M$9))*(SUMPRODUCT(--((MIN(V60,$D$12))&gt;$C$9:$C$12),((MIN(V60,$D$12))-$C$9:$C$12),$H$9:$H$12)))),0))</f>
        <v>0</v>
      </c>
      <c r="AA60" s="169">
        <f>IF(AND(LARGE('Sch A. Input'!$CL$15:$CL$41,COUNTIF('Sch A. Input'!$CL$15:$CL$41,"&gt;="&amp;F60))&lt;E60,F60&lt;&gt;0),"Leaver",IFERROR(Z60/U60,0))</f>
        <v>0</v>
      </c>
      <c r="AB60" s="170">
        <f>IF(AND(LARGE('Sch A. Input'!$CL$15:$CL$41,COUNTIF('Sch A. Input'!$CL$15:$CL$41,"&gt;="&amp;F60))&lt;E60,F60&lt;&gt;0),"Leaver",Q60-Z60)</f>
        <v>0</v>
      </c>
      <c r="AC60" s="94">
        <f t="shared" si="21"/>
        <v>0</v>
      </c>
      <c r="BK60" s="2"/>
      <c r="BL60" s="2"/>
      <c r="CI60"/>
    </row>
    <row r="61" spans="2:87" x14ac:dyDescent="0.35">
      <c r="B61" s="70" t="str">
        <f>IF('Sch A. Input'!B59="","",'Sch A. Input'!B59)</f>
        <v/>
      </c>
      <c r="C61" s="75" t="str">
        <f>IF('Sch A. Input'!C59="","",'Sch A. Input'!C59)</f>
        <v/>
      </c>
      <c r="D61" s="71" t="str">
        <f>IF('Sch A. Input'!D59="","",'Sch A. Input'!D59)</f>
        <v/>
      </c>
      <c r="E61" s="71">
        <f>'Sch A. Input'!E59</f>
        <v>45016</v>
      </c>
      <c r="F61" s="71">
        <f>'Sch A. Input'!F59</f>
        <v>0</v>
      </c>
      <c r="G61" s="226">
        <f>SUMIFS('Sch A. Input'!H59:CJ59,'Sch A. Input'!$H$13:$CJ$13,$L$11,'Sch A. Input'!$H$14:$CJ$14,"Recurring")</f>
        <v>0</v>
      </c>
      <c r="H61" s="226">
        <f>SUMIFS('Sch A. Input'!H59:CJ59,'Sch A. Input'!$H$13:$CJ$13,$L$11,'Sch A. Input'!$H$14:$CJ$14,"One-time")</f>
        <v>0</v>
      </c>
      <c r="I61" s="227">
        <f t="shared" si="15"/>
        <v>0</v>
      </c>
      <c r="J61" s="228">
        <f>SUMIFS('Sch A. Input'!H59:CJ59,'Sch A. Input'!$H$14:$CJ$14,"Recurring",'Sch A. Input'!$H$13:$CJ$13,"&lt;="&amp;$L$11)</f>
        <v>0</v>
      </c>
      <c r="K61" s="228">
        <f>SUMIFS('Sch A. Input'!H59:CJ59,'Sch A. Input'!$H$14:$CJ$14,"One-time",'Sch A. Input'!$H$13:$CJ$13,"&lt;="&amp;$L$11)</f>
        <v>0</v>
      </c>
      <c r="L61" s="229">
        <f t="shared" si="16"/>
        <v>0</v>
      </c>
      <c r="M61" s="228">
        <f t="shared" si="17"/>
        <v>0</v>
      </c>
      <c r="N61" s="228">
        <f t="shared" si="18"/>
        <v>0</v>
      </c>
      <c r="O61" s="259">
        <f t="shared" si="19"/>
        <v>0</v>
      </c>
      <c r="P61" s="268">
        <f t="shared" si="6"/>
        <v>0</v>
      </c>
      <c r="Q61" s="231">
        <f t="shared" si="7"/>
        <v>0</v>
      </c>
      <c r="R61" s="97">
        <f t="shared" si="20"/>
        <v>0</v>
      </c>
      <c r="S61" s="237">
        <f>IF(AND(LARGE('Sch A. Input'!$CL$15:$CL$41,COUNTIF('Sch A. Input'!$CL$15:$CL$41,"&gt;="&amp;F61))&lt;E61,F61&lt;&gt;0),"Leaver",J61-G61)</f>
        <v>0</v>
      </c>
      <c r="T61" s="237">
        <f>IF(AND(LARGE('Sch A. Input'!$CL$15:$CL$41,COUNTIF('Sch A. Input'!$CL$15:$CL$41,"&gt;="&amp;F61))&lt;E61,F61&lt;&gt;0),"Leaver",K61-H61)</f>
        <v>0</v>
      </c>
      <c r="U61" s="238">
        <f>IF(AND(LARGE('Sch A. Input'!$CL$15:$CL$41,COUNTIF('Sch A. Input'!$CL$15:$CL$41,"&gt;="&amp;F61))&lt;E61,F61&lt;&gt;0),"Leaver",L61-I61)</f>
        <v>0</v>
      </c>
      <c r="V61" s="238">
        <f>IF(AND(LARGE('Sch A. Input'!$CL$15:$CL$41,COUNTIF('Sch A. Input'!$CL$15:$CL$41,"&gt;="&amp;F61))&lt;E61,F61&lt;&gt;0),"Leaver",IFERROR(S61/X61*$M$9,0))</f>
        <v>0</v>
      </c>
      <c r="W61" s="238">
        <f>IF(AND(LARGE('Sch A. Input'!$CL$15:$CL$41,COUNTIF('Sch A. Input'!$CL$15:$CL$41,"&gt;="&amp;F61))&lt;E61,F61&lt;&gt;0),"Leaver",V61+T61)</f>
        <v>0</v>
      </c>
      <c r="X61" s="264">
        <f>IF(AND(LARGE('Sch A. Input'!$CL$15:$CL$41,COUNTIF('Sch A. Input'!$CL$15:$CL$41,"&gt;="&amp;F61))&lt;E61,F61&lt;&gt;0),"Leaver",IF(OR(D61="",D61&gt;$L$11,($L$11-14)&lt;$K$9),0,(E61+1-D61)/14-1))</f>
        <v>0</v>
      </c>
      <c r="Y61" s="265">
        <f>IF(AND(LARGE('Sch A. Input'!$CL$15:$CL$41,COUNTIF('Sch A. Input'!$CL$15:$CL$41,"&gt;="&amp;F61))&lt;E61,F61&lt;&gt;0),"Leaver",IFERROR(IF((S61/$X61*$M$9+T61)&gt;$D$12,"YES","NO"),0))</f>
        <v>0</v>
      </c>
      <c r="Z61" s="225">
        <f>IF(AND(LARGE('Sch A. Input'!$CL$15:$CL$41,COUNTIF('Sch A. Input'!$CL$15:$CL$41,"&gt;="&amp;F61))&lt;E61,F61&lt;&gt;0),"Leaver",IFERROR(IF($Y61="YES",MIN($U61*($G$12/$D$12),$G$12),(SUMPRODUCT(--((MIN(W61,$D$12))&gt;$C$9:$C$12),((MIN(W61,$D$12))-$C$9:$C$12),$H$9:$H$12))-((1-(X61/$M$9))*(SUMPRODUCT(--((MIN(V61,$D$12))&gt;$C$9:$C$12),((MIN(V61,$D$12))-$C$9:$C$12),$H$9:$H$12)))),0))</f>
        <v>0</v>
      </c>
      <c r="AA61" s="169">
        <f>IF(AND(LARGE('Sch A. Input'!$CL$15:$CL$41,COUNTIF('Sch A. Input'!$CL$15:$CL$41,"&gt;="&amp;F61))&lt;E61,F61&lt;&gt;0),"Leaver",IFERROR(Z61/U61,0))</f>
        <v>0</v>
      </c>
      <c r="AB61" s="170">
        <f>IF(AND(LARGE('Sch A. Input'!$CL$15:$CL$41,COUNTIF('Sch A. Input'!$CL$15:$CL$41,"&gt;="&amp;F61))&lt;E61,F61&lt;&gt;0),"Leaver",Q61-Z61)</f>
        <v>0</v>
      </c>
      <c r="AC61" s="94">
        <f t="shared" si="21"/>
        <v>0</v>
      </c>
      <c r="BK61" s="2"/>
      <c r="BL61" s="2"/>
      <c r="CI61"/>
    </row>
    <row r="62" spans="2:87" x14ac:dyDescent="0.35">
      <c r="B62" s="70" t="str">
        <f>IF('Sch A. Input'!B60="","",'Sch A. Input'!B60)</f>
        <v/>
      </c>
      <c r="C62" s="75" t="str">
        <f>IF('Sch A. Input'!C60="","",'Sch A. Input'!C60)</f>
        <v/>
      </c>
      <c r="D62" s="71" t="str">
        <f>IF('Sch A. Input'!D60="","",'Sch A. Input'!D60)</f>
        <v/>
      </c>
      <c r="E62" s="71">
        <f>'Sch A. Input'!E60</f>
        <v>45016</v>
      </c>
      <c r="F62" s="71">
        <f>'Sch A. Input'!F60</f>
        <v>0</v>
      </c>
      <c r="G62" s="226">
        <f>SUMIFS('Sch A. Input'!H60:CJ60,'Sch A. Input'!$H$13:$CJ$13,$L$11,'Sch A. Input'!$H$14:$CJ$14,"Recurring")</f>
        <v>0</v>
      </c>
      <c r="H62" s="226">
        <f>SUMIFS('Sch A. Input'!H60:CJ60,'Sch A. Input'!$H$13:$CJ$13,$L$11,'Sch A. Input'!$H$14:$CJ$14,"One-time")</f>
        <v>0</v>
      </c>
      <c r="I62" s="227">
        <f t="shared" si="15"/>
        <v>0</v>
      </c>
      <c r="J62" s="228">
        <f>SUMIFS('Sch A. Input'!H60:CJ60,'Sch A. Input'!$H$14:$CJ$14,"Recurring",'Sch A. Input'!$H$13:$CJ$13,"&lt;="&amp;$L$11)</f>
        <v>0</v>
      </c>
      <c r="K62" s="228">
        <f>SUMIFS('Sch A. Input'!H60:CJ60,'Sch A. Input'!$H$14:$CJ$14,"One-time",'Sch A. Input'!$H$13:$CJ$13,"&lt;="&amp;$L$11)</f>
        <v>0</v>
      </c>
      <c r="L62" s="229">
        <f t="shared" si="16"/>
        <v>0</v>
      </c>
      <c r="M62" s="228">
        <f t="shared" si="17"/>
        <v>0</v>
      </c>
      <c r="N62" s="228">
        <f t="shared" si="18"/>
        <v>0</v>
      </c>
      <c r="O62" s="259">
        <f t="shared" si="19"/>
        <v>0</v>
      </c>
      <c r="P62" s="268">
        <f t="shared" si="6"/>
        <v>0</v>
      </c>
      <c r="Q62" s="231">
        <f t="shared" si="7"/>
        <v>0</v>
      </c>
      <c r="R62" s="97">
        <f t="shared" si="20"/>
        <v>0</v>
      </c>
      <c r="S62" s="237">
        <f>IF(AND(LARGE('Sch A. Input'!$CL$15:$CL$41,COUNTIF('Sch A. Input'!$CL$15:$CL$41,"&gt;="&amp;F62))&lt;E62,F62&lt;&gt;0),"Leaver",J62-G62)</f>
        <v>0</v>
      </c>
      <c r="T62" s="237">
        <f>IF(AND(LARGE('Sch A. Input'!$CL$15:$CL$41,COUNTIF('Sch A. Input'!$CL$15:$CL$41,"&gt;="&amp;F62))&lt;E62,F62&lt;&gt;0),"Leaver",K62-H62)</f>
        <v>0</v>
      </c>
      <c r="U62" s="238">
        <f>IF(AND(LARGE('Sch A. Input'!$CL$15:$CL$41,COUNTIF('Sch A. Input'!$CL$15:$CL$41,"&gt;="&amp;F62))&lt;E62,F62&lt;&gt;0),"Leaver",L62-I62)</f>
        <v>0</v>
      </c>
      <c r="V62" s="238">
        <f>IF(AND(LARGE('Sch A. Input'!$CL$15:$CL$41,COUNTIF('Sch A. Input'!$CL$15:$CL$41,"&gt;="&amp;F62))&lt;E62,F62&lt;&gt;0),"Leaver",IFERROR(S62/X62*$M$9,0))</f>
        <v>0</v>
      </c>
      <c r="W62" s="238">
        <f>IF(AND(LARGE('Sch A. Input'!$CL$15:$CL$41,COUNTIF('Sch A. Input'!$CL$15:$CL$41,"&gt;="&amp;F62))&lt;E62,F62&lt;&gt;0),"Leaver",V62+T62)</f>
        <v>0</v>
      </c>
      <c r="X62" s="264">
        <f>IF(AND(LARGE('Sch A. Input'!$CL$15:$CL$41,COUNTIF('Sch A. Input'!$CL$15:$CL$41,"&gt;="&amp;F62))&lt;E62,F62&lt;&gt;0),"Leaver",IF(OR(D62="",D62&gt;$L$11,($L$11-14)&lt;$K$9),0,(E62+1-D62)/14-1))</f>
        <v>0</v>
      </c>
      <c r="Y62" s="265">
        <f>IF(AND(LARGE('Sch A. Input'!$CL$15:$CL$41,COUNTIF('Sch A. Input'!$CL$15:$CL$41,"&gt;="&amp;F62))&lt;E62,F62&lt;&gt;0),"Leaver",IFERROR(IF((S62/$X62*$M$9+T62)&gt;$D$12,"YES","NO"),0))</f>
        <v>0</v>
      </c>
      <c r="Z62" s="225">
        <f>IF(AND(LARGE('Sch A. Input'!$CL$15:$CL$41,COUNTIF('Sch A. Input'!$CL$15:$CL$41,"&gt;="&amp;F62))&lt;E62,F62&lt;&gt;0),"Leaver",IFERROR(IF($Y62="YES",MIN($U62*($G$12/$D$12),$G$12),(SUMPRODUCT(--((MIN(W62,$D$12))&gt;$C$9:$C$12),((MIN(W62,$D$12))-$C$9:$C$12),$H$9:$H$12))-((1-(X62/$M$9))*(SUMPRODUCT(--((MIN(V62,$D$12))&gt;$C$9:$C$12),((MIN(V62,$D$12))-$C$9:$C$12),$H$9:$H$12)))),0))</f>
        <v>0</v>
      </c>
      <c r="AA62" s="169">
        <f>IF(AND(LARGE('Sch A. Input'!$CL$15:$CL$41,COUNTIF('Sch A. Input'!$CL$15:$CL$41,"&gt;="&amp;F62))&lt;E62,F62&lt;&gt;0),"Leaver",IFERROR(Z62/U62,0))</f>
        <v>0</v>
      </c>
      <c r="AB62" s="170">
        <f>IF(AND(LARGE('Sch A. Input'!$CL$15:$CL$41,COUNTIF('Sch A. Input'!$CL$15:$CL$41,"&gt;="&amp;F62))&lt;E62,F62&lt;&gt;0),"Leaver",Q62-Z62)</f>
        <v>0</v>
      </c>
      <c r="AC62" s="94">
        <f t="shared" si="21"/>
        <v>0</v>
      </c>
      <c r="BK62" s="2"/>
      <c r="BL62" s="2"/>
      <c r="CI62"/>
    </row>
    <row r="63" spans="2:87" x14ac:dyDescent="0.35">
      <c r="B63" s="70" t="str">
        <f>IF('Sch A. Input'!B61="","",'Sch A. Input'!B61)</f>
        <v/>
      </c>
      <c r="C63" s="75" t="str">
        <f>IF('Sch A. Input'!C61="","",'Sch A. Input'!C61)</f>
        <v/>
      </c>
      <c r="D63" s="71" t="str">
        <f>IF('Sch A. Input'!D61="","",'Sch A. Input'!D61)</f>
        <v/>
      </c>
      <c r="E63" s="71">
        <f>'Sch A. Input'!E61</f>
        <v>45016</v>
      </c>
      <c r="F63" s="71">
        <f>'Sch A. Input'!F61</f>
        <v>0</v>
      </c>
      <c r="G63" s="226">
        <f>SUMIFS('Sch A. Input'!H61:CJ61,'Sch A. Input'!$H$13:$CJ$13,$L$11,'Sch A. Input'!$H$14:$CJ$14,"Recurring")</f>
        <v>0</v>
      </c>
      <c r="H63" s="226">
        <f>SUMIFS('Sch A. Input'!H61:CJ61,'Sch A. Input'!$H$13:$CJ$13,$L$11,'Sch A. Input'!$H$14:$CJ$14,"One-time")</f>
        <v>0</v>
      </c>
      <c r="I63" s="227">
        <f t="shared" si="15"/>
        <v>0</v>
      </c>
      <c r="J63" s="228">
        <f>SUMIFS('Sch A. Input'!H61:CJ61,'Sch A. Input'!$H$14:$CJ$14,"Recurring",'Sch A. Input'!$H$13:$CJ$13,"&lt;="&amp;$L$11)</f>
        <v>0</v>
      </c>
      <c r="K63" s="228">
        <f>SUMIFS('Sch A. Input'!H61:CJ61,'Sch A. Input'!$H$14:$CJ$14,"One-time",'Sch A. Input'!$H$13:$CJ$13,"&lt;="&amp;$L$11)</f>
        <v>0</v>
      </c>
      <c r="L63" s="229">
        <f t="shared" si="16"/>
        <v>0</v>
      </c>
      <c r="M63" s="228">
        <f t="shared" si="17"/>
        <v>0</v>
      </c>
      <c r="N63" s="228">
        <f t="shared" si="18"/>
        <v>0</v>
      </c>
      <c r="O63" s="259">
        <f t="shared" si="19"/>
        <v>0</v>
      </c>
      <c r="P63" s="268">
        <f t="shared" si="6"/>
        <v>0</v>
      </c>
      <c r="Q63" s="231">
        <f t="shared" si="7"/>
        <v>0</v>
      </c>
      <c r="R63" s="97">
        <f t="shared" si="20"/>
        <v>0</v>
      </c>
      <c r="S63" s="237">
        <f>IF(AND(LARGE('Sch A. Input'!$CL$15:$CL$41,COUNTIF('Sch A. Input'!$CL$15:$CL$41,"&gt;="&amp;F63))&lt;E63,F63&lt;&gt;0),"Leaver",J63-G63)</f>
        <v>0</v>
      </c>
      <c r="T63" s="237">
        <f>IF(AND(LARGE('Sch A. Input'!$CL$15:$CL$41,COUNTIF('Sch A. Input'!$CL$15:$CL$41,"&gt;="&amp;F63))&lt;E63,F63&lt;&gt;0),"Leaver",K63-H63)</f>
        <v>0</v>
      </c>
      <c r="U63" s="238">
        <f>IF(AND(LARGE('Sch A. Input'!$CL$15:$CL$41,COUNTIF('Sch A. Input'!$CL$15:$CL$41,"&gt;="&amp;F63))&lt;E63,F63&lt;&gt;0),"Leaver",L63-I63)</f>
        <v>0</v>
      </c>
      <c r="V63" s="238">
        <f>IF(AND(LARGE('Sch A. Input'!$CL$15:$CL$41,COUNTIF('Sch A. Input'!$CL$15:$CL$41,"&gt;="&amp;F63))&lt;E63,F63&lt;&gt;0),"Leaver",IFERROR(S63/X63*$M$9,0))</f>
        <v>0</v>
      </c>
      <c r="W63" s="238">
        <f>IF(AND(LARGE('Sch A. Input'!$CL$15:$CL$41,COUNTIF('Sch A. Input'!$CL$15:$CL$41,"&gt;="&amp;F63))&lt;E63,F63&lt;&gt;0),"Leaver",V63+T63)</f>
        <v>0</v>
      </c>
      <c r="X63" s="264">
        <f>IF(AND(LARGE('Sch A. Input'!$CL$15:$CL$41,COUNTIF('Sch A. Input'!$CL$15:$CL$41,"&gt;="&amp;F63))&lt;E63,F63&lt;&gt;0),"Leaver",IF(OR(D63="",D63&gt;$L$11,($L$11-14)&lt;$K$9),0,(E63+1-D63)/14-1))</f>
        <v>0</v>
      </c>
      <c r="Y63" s="265">
        <f>IF(AND(LARGE('Sch A. Input'!$CL$15:$CL$41,COUNTIF('Sch A. Input'!$CL$15:$CL$41,"&gt;="&amp;F63))&lt;E63,F63&lt;&gt;0),"Leaver",IFERROR(IF((S63/$X63*$M$9+T63)&gt;$D$12,"YES","NO"),0))</f>
        <v>0</v>
      </c>
      <c r="Z63" s="225">
        <f>IF(AND(LARGE('Sch A. Input'!$CL$15:$CL$41,COUNTIF('Sch A. Input'!$CL$15:$CL$41,"&gt;="&amp;F63))&lt;E63,F63&lt;&gt;0),"Leaver",IFERROR(IF($Y63="YES",MIN($U63*($G$12/$D$12),$G$12),(SUMPRODUCT(--((MIN(W63,$D$12))&gt;$C$9:$C$12),((MIN(W63,$D$12))-$C$9:$C$12),$H$9:$H$12))-((1-(X63/$M$9))*(SUMPRODUCT(--((MIN(V63,$D$12))&gt;$C$9:$C$12),((MIN(V63,$D$12))-$C$9:$C$12),$H$9:$H$12)))),0))</f>
        <v>0</v>
      </c>
      <c r="AA63" s="169">
        <f>IF(AND(LARGE('Sch A. Input'!$CL$15:$CL$41,COUNTIF('Sch A. Input'!$CL$15:$CL$41,"&gt;="&amp;F63))&lt;E63,F63&lt;&gt;0),"Leaver",IFERROR(Z63/U63,0))</f>
        <v>0</v>
      </c>
      <c r="AB63" s="170">
        <f>IF(AND(LARGE('Sch A. Input'!$CL$15:$CL$41,COUNTIF('Sch A. Input'!$CL$15:$CL$41,"&gt;="&amp;F63))&lt;E63,F63&lt;&gt;0),"Leaver",Q63-Z63)</f>
        <v>0</v>
      </c>
      <c r="AC63" s="94">
        <f t="shared" si="21"/>
        <v>0</v>
      </c>
      <c r="BK63" s="2"/>
      <c r="BL63" s="2"/>
      <c r="CI63"/>
    </row>
    <row r="64" spans="2:87" x14ac:dyDescent="0.35">
      <c r="B64" s="70" t="str">
        <f>IF('Sch A. Input'!B62="","",'Sch A. Input'!B62)</f>
        <v/>
      </c>
      <c r="C64" s="75" t="str">
        <f>IF('Sch A. Input'!C62="","",'Sch A. Input'!C62)</f>
        <v/>
      </c>
      <c r="D64" s="71" t="str">
        <f>IF('Sch A. Input'!D62="","",'Sch A. Input'!D62)</f>
        <v/>
      </c>
      <c r="E64" s="71">
        <f>'Sch A. Input'!E62</f>
        <v>45016</v>
      </c>
      <c r="F64" s="71">
        <f>'Sch A. Input'!F62</f>
        <v>0</v>
      </c>
      <c r="G64" s="226">
        <f>SUMIFS('Sch A. Input'!H62:CJ62,'Sch A. Input'!$H$13:$CJ$13,$L$11,'Sch A. Input'!$H$14:$CJ$14,"Recurring")</f>
        <v>0</v>
      </c>
      <c r="H64" s="226">
        <f>SUMIFS('Sch A. Input'!H62:CJ62,'Sch A. Input'!$H$13:$CJ$13,$L$11,'Sch A. Input'!$H$14:$CJ$14,"One-time")</f>
        <v>0</v>
      </c>
      <c r="I64" s="227">
        <f t="shared" si="15"/>
        <v>0</v>
      </c>
      <c r="J64" s="228">
        <f>SUMIFS('Sch A. Input'!H62:CJ62,'Sch A. Input'!$H$14:$CJ$14,"Recurring",'Sch A. Input'!$H$13:$CJ$13,"&lt;="&amp;$L$11)</f>
        <v>0</v>
      </c>
      <c r="K64" s="228">
        <f>SUMIFS('Sch A. Input'!H62:CJ62,'Sch A. Input'!$H$14:$CJ$14,"One-time",'Sch A. Input'!$H$13:$CJ$13,"&lt;="&amp;$L$11)</f>
        <v>0</v>
      </c>
      <c r="L64" s="229">
        <f t="shared" si="16"/>
        <v>0</v>
      </c>
      <c r="M64" s="228">
        <f t="shared" si="17"/>
        <v>0</v>
      </c>
      <c r="N64" s="228">
        <f t="shared" si="18"/>
        <v>0</v>
      </c>
      <c r="O64" s="259">
        <f t="shared" si="19"/>
        <v>0</v>
      </c>
      <c r="P64" s="268">
        <f t="shared" si="6"/>
        <v>0</v>
      </c>
      <c r="Q64" s="231">
        <f t="shared" si="7"/>
        <v>0</v>
      </c>
      <c r="R64" s="97">
        <f t="shared" si="20"/>
        <v>0</v>
      </c>
      <c r="S64" s="237">
        <f>IF(AND(LARGE('Sch A. Input'!$CL$15:$CL$41,COUNTIF('Sch A. Input'!$CL$15:$CL$41,"&gt;="&amp;F64))&lt;E64,F64&lt;&gt;0),"Leaver",J64-G64)</f>
        <v>0</v>
      </c>
      <c r="T64" s="237">
        <f>IF(AND(LARGE('Sch A. Input'!$CL$15:$CL$41,COUNTIF('Sch A. Input'!$CL$15:$CL$41,"&gt;="&amp;F64))&lt;E64,F64&lt;&gt;0),"Leaver",K64-H64)</f>
        <v>0</v>
      </c>
      <c r="U64" s="238">
        <f>IF(AND(LARGE('Sch A. Input'!$CL$15:$CL$41,COUNTIF('Sch A. Input'!$CL$15:$CL$41,"&gt;="&amp;F64))&lt;E64,F64&lt;&gt;0),"Leaver",L64-I64)</f>
        <v>0</v>
      </c>
      <c r="V64" s="238">
        <f>IF(AND(LARGE('Sch A. Input'!$CL$15:$CL$41,COUNTIF('Sch A. Input'!$CL$15:$CL$41,"&gt;="&amp;F64))&lt;E64,F64&lt;&gt;0),"Leaver",IFERROR(S64/X64*$M$9,0))</f>
        <v>0</v>
      </c>
      <c r="W64" s="238">
        <f>IF(AND(LARGE('Sch A. Input'!$CL$15:$CL$41,COUNTIF('Sch A. Input'!$CL$15:$CL$41,"&gt;="&amp;F64))&lt;E64,F64&lt;&gt;0),"Leaver",V64+T64)</f>
        <v>0</v>
      </c>
      <c r="X64" s="264">
        <f>IF(AND(LARGE('Sch A. Input'!$CL$15:$CL$41,COUNTIF('Sch A. Input'!$CL$15:$CL$41,"&gt;="&amp;F64))&lt;E64,F64&lt;&gt;0),"Leaver",IF(OR(D64="",D64&gt;$L$11,($L$11-14)&lt;$K$9),0,(E64+1-D64)/14-1))</f>
        <v>0</v>
      </c>
      <c r="Y64" s="265">
        <f>IF(AND(LARGE('Sch A. Input'!$CL$15:$CL$41,COUNTIF('Sch A. Input'!$CL$15:$CL$41,"&gt;="&amp;F64))&lt;E64,F64&lt;&gt;0),"Leaver",IFERROR(IF((S64/$X64*$M$9+T64)&gt;$D$12,"YES","NO"),0))</f>
        <v>0</v>
      </c>
      <c r="Z64" s="225">
        <f>IF(AND(LARGE('Sch A. Input'!$CL$15:$CL$41,COUNTIF('Sch A. Input'!$CL$15:$CL$41,"&gt;="&amp;F64))&lt;E64,F64&lt;&gt;0),"Leaver",IFERROR(IF($Y64="YES",MIN($U64*($G$12/$D$12),$G$12),(SUMPRODUCT(--((MIN(W64,$D$12))&gt;$C$9:$C$12),((MIN(W64,$D$12))-$C$9:$C$12),$H$9:$H$12))-((1-(X64/$M$9))*(SUMPRODUCT(--((MIN(V64,$D$12))&gt;$C$9:$C$12),((MIN(V64,$D$12))-$C$9:$C$12),$H$9:$H$12)))),0))</f>
        <v>0</v>
      </c>
      <c r="AA64" s="169">
        <f>IF(AND(LARGE('Sch A. Input'!$CL$15:$CL$41,COUNTIF('Sch A. Input'!$CL$15:$CL$41,"&gt;="&amp;F64))&lt;E64,F64&lt;&gt;0),"Leaver",IFERROR(Z64/U64,0))</f>
        <v>0</v>
      </c>
      <c r="AB64" s="170">
        <f>IF(AND(LARGE('Sch A. Input'!$CL$15:$CL$41,COUNTIF('Sch A. Input'!$CL$15:$CL$41,"&gt;="&amp;F64))&lt;E64,F64&lt;&gt;0),"Leaver",Q64-Z64)</f>
        <v>0</v>
      </c>
      <c r="AC64" s="94">
        <f t="shared" si="21"/>
        <v>0</v>
      </c>
      <c r="BK64" s="2"/>
      <c r="BL64" s="2"/>
      <c r="CI64"/>
    </row>
    <row r="65" spans="2:87" x14ac:dyDescent="0.35">
      <c r="B65" s="70" t="str">
        <f>IF('Sch A. Input'!B63="","",'Sch A. Input'!B63)</f>
        <v/>
      </c>
      <c r="C65" s="75" t="str">
        <f>IF('Sch A. Input'!C63="","",'Sch A. Input'!C63)</f>
        <v/>
      </c>
      <c r="D65" s="71" t="str">
        <f>IF('Sch A. Input'!D63="","",'Sch A. Input'!D63)</f>
        <v/>
      </c>
      <c r="E65" s="71">
        <f>'Sch A. Input'!E63</f>
        <v>45016</v>
      </c>
      <c r="F65" s="71">
        <f>'Sch A. Input'!F63</f>
        <v>0</v>
      </c>
      <c r="G65" s="226">
        <f>SUMIFS('Sch A. Input'!H63:CJ63,'Sch A. Input'!$H$13:$CJ$13,$L$11,'Sch A. Input'!$H$14:$CJ$14,"Recurring")</f>
        <v>0</v>
      </c>
      <c r="H65" s="226">
        <f>SUMIFS('Sch A. Input'!H63:CJ63,'Sch A. Input'!$H$13:$CJ$13,$L$11,'Sch A. Input'!$H$14:$CJ$14,"One-time")</f>
        <v>0</v>
      </c>
      <c r="I65" s="227">
        <f t="shared" si="15"/>
        <v>0</v>
      </c>
      <c r="J65" s="228">
        <f>SUMIFS('Sch A. Input'!H63:CJ63,'Sch A. Input'!$H$14:$CJ$14,"Recurring",'Sch A. Input'!$H$13:$CJ$13,"&lt;="&amp;$L$11)</f>
        <v>0</v>
      </c>
      <c r="K65" s="228">
        <f>SUMIFS('Sch A. Input'!H63:CJ63,'Sch A. Input'!$H$14:$CJ$14,"One-time",'Sch A. Input'!$H$13:$CJ$13,"&lt;="&amp;$L$11)</f>
        <v>0</v>
      </c>
      <c r="L65" s="229">
        <f t="shared" si="16"/>
        <v>0</v>
      </c>
      <c r="M65" s="228">
        <f t="shared" si="17"/>
        <v>0</v>
      </c>
      <c r="N65" s="228">
        <f t="shared" si="18"/>
        <v>0</v>
      </c>
      <c r="O65" s="259">
        <f t="shared" si="19"/>
        <v>0</v>
      </c>
      <c r="P65" s="268">
        <f t="shared" si="6"/>
        <v>0</v>
      </c>
      <c r="Q65" s="231">
        <f t="shared" si="7"/>
        <v>0</v>
      </c>
      <c r="R65" s="97">
        <f t="shared" si="20"/>
        <v>0</v>
      </c>
      <c r="S65" s="237">
        <f>IF(AND(LARGE('Sch A. Input'!$CL$15:$CL$41,COUNTIF('Sch A. Input'!$CL$15:$CL$41,"&gt;="&amp;F65))&lt;E65,F65&lt;&gt;0),"Leaver",J65-G65)</f>
        <v>0</v>
      </c>
      <c r="T65" s="237">
        <f>IF(AND(LARGE('Sch A. Input'!$CL$15:$CL$41,COUNTIF('Sch A. Input'!$CL$15:$CL$41,"&gt;="&amp;F65))&lt;E65,F65&lt;&gt;0),"Leaver",K65-H65)</f>
        <v>0</v>
      </c>
      <c r="U65" s="238">
        <f>IF(AND(LARGE('Sch A. Input'!$CL$15:$CL$41,COUNTIF('Sch A. Input'!$CL$15:$CL$41,"&gt;="&amp;F65))&lt;E65,F65&lt;&gt;0),"Leaver",L65-I65)</f>
        <v>0</v>
      </c>
      <c r="V65" s="238">
        <f>IF(AND(LARGE('Sch A. Input'!$CL$15:$CL$41,COUNTIF('Sch A. Input'!$CL$15:$CL$41,"&gt;="&amp;F65))&lt;E65,F65&lt;&gt;0),"Leaver",IFERROR(S65/X65*$M$9,0))</f>
        <v>0</v>
      </c>
      <c r="W65" s="238">
        <f>IF(AND(LARGE('Sch A. Input'!$CL$15:$CL$41,COUNTIF('Sch A. Input'!$CL$15:$CL$41,"&gt;="&amp;F65))&lt;E65,F65&lt;&gt;0),"Leaver",V65+T65)</f>
        <v>0</v>
      </c>
      <c r="X65" s="264">
        <f>IF(AND(LARGE('Sch A. Input'!$CL$15:$CL$41,COUNTIF('Sch A. Input'!$CL$15:$CL$41,"&gt;="&amp;F65))&lt;E65,F65&lt;&gt;0),"Leaver",IF(OR(D65="",D65&gt;$L$11,($L$11-14)&lt;$K$9),0,(E65+1-D65)/14-1))</f>
        <v>0</v>
      </c>
      <c r="Y65" s="265">
        <f>IF(AND(LARGE('Sch A. Input'!$CL$15:$CL$41,COUNTIF('Sch A. Input'!$CL$15:$CL$41,"&gt;="&amp;F65))&lt;E65,F65&lt;&gt;0),"Leaver",IFERROR(IF((S65/$X65*$M$9+T65)&gt;$D$12,"YES","NO"),0))</f>
        <v>0</v>
      </c>
      <c r="Z65" s="225">
        <f>IF(AND(LARGE('Sch A. Input'!$CL$15:$CL$41,COUNTIF('Sch A. Input'!$CL$15:$CL$41,"&gt;="&amp;F65))&lt;E65,F65&lt;&gt;0),"Leaver",IFERROR(IF($Y65="YES",MIN($U65*($G$12/$D$12),$G$12),(SUMPRODUCT(--((MIN(W65,$D$12))&gt;$C$9:$C$12),((MIN(W65,$D$12))-$C$9:$C$12),$H$9:$H$12))-((1-(X65/$M$9))*(SUMPRODUCT(--((MIN(V65,$D$12))&gt;$C$9:$C$12),((MIN(V65,$D$12))-$C$9:$C$12),$H$9:$H$12)))),0))</f>
        <v>0</v>
      </c>
      <c r="AA65" s="169">
        <f>IF(AND(LARGE('Sch A. Input'!$CL$15:$CL$41,COUNTIF('Sch A. Input'!$CL$15:$CL$41,"&gt;="&amp;F65))&lt;E65,F65&lt;&gt;0),"Leaver",IFERROR(Z65/U65,0))</f>
        <v>0</v>
      </c>
      <c r="AB65" s="170">
        <f>IF(AND(LARGE('Sch A. Input'!$CL$15:$CL$41,COUNTIF('Sch A. Input'!$CL$15:$CL$41,"&gt;="&amp;F65))&lt;E65,F65&lt;&gt;0),"Leaver",Q65-Z65)</f>
        <v>0</v>
      </c>
      <c r="AC65" s="94">
        <f t="shared" si="21"/>
        <v>0</v>
      </c>
      <c r="BK65" s="2"/>
      <c r="BL65" s="2"/>
      <c r="CI65"/>
    </row>
    <row r="66" spans="2:87" x14ac:dyDescent="0.35">
      <c r="B66" s="70" t="str">
        <f>IF('Sch A. Input'!B64="","",'Sch A. Input'!B64)</f>
        <v/>
      </c>
      <c r="C66" s="75" t="str">
        <f>IF('Sch A. Input'!C64="","",'Sch A. Input'!C64)</f>
        <v/>
      </c>
      <c r="D66" s="71" t="str">
        <f>IF('Sch A. Input'!D64="","",'Sch A. Input'!D64)</f>
        <v/>
      </c>
      <c r="E66" s="71">
        <f>'Sch A. Input'!E64</f>
        <v>45016</v>
      </c>
      <c r="F66" s="71">
        <f>'Sch A. Input'!F64</f>
        <v>0</v>
      </c>
      <c r="G66" s="226">
        <f>SUMIFS('Sch A. Input'!H64:CJ64,'Sch A. Input'!$H$13:$CJ$13,$L$11,'Sch A. Input'!$H$14:$CJ$14,"Recurring")</f>
        <v>0</v>
      </c>
      <c r="H66" s="226">
        <f>SUMIFS('Sch A. Input'!H64:CJ64,'Sch A. Input'!$H$13:$CJ$13,$L$11,'Sch A. Input'!$H$14:$CJ$14,"One-time")</f>
        <v>0</v>
      </c>
      <c r="I66" s="227">
        <f t="shared" si="15"/>
        <v>0</v>
      </c>
      <c r="J66" s="228">
        <f>SUMIFS('Sch A. Input'!H64:CJ64,'Sch A. Input'!$H$14:$CJ$14,"Recurring",'Sch A. Input'!$H$13:$CJ$13,"&lt;="&amp;$L$11)</f>
        <v>0</v>
      </c>
      <c r="K66" s="228">
        <f>SUMIFS('Sch A. Input'!H64:CJ64,'Sch A. Input'!$H$14:$CJ$14,"One-time",'Sch A. Input'!$H$13:$CJ$13,"&lt;="&amp;$L$11)</f>
        <v>0</v>
      </c>
      <c r="L66" s="229">
        <f t="shared" si="16"/>
        <v>0</v>
      </c>
      <c r="M66" s="228">
        <f t="shared" si="17"/>
        <v>0</v>
      </c>
      <c r="N66" s="228">
        <f t="shared" si="18"/>
        <v>0</v>
      </c>
      <c r="O66" s="259">
        <f t="shared" si="19"/>
        <v>0</v>
      </c>
      <c r="P66" s="268">
        <f t="shared" si="6"/>
        <v>0</v>
      </c>
      <c r="Q66" s="231">
        <f t="shared" si="7"/>
        <v>0</v>
      </c>
      <c r="R66" s="97">
        <f t="shared" si="20"/>
        <v>0</v>
      </c>
      <c r="S66" s="237">
        <f>IF(AND(LARGE('Sch A. Input'!$CL$15:$CL$41,COUNTIF('Sch A. Input'!$CL$15:$CL$41,"&gt;="&amp;F66))&lt;E66,F66&lt;&gt;0),"Leaver",J66-G66)</f>
        <v>0</v>
      </c>
      <c r="T66" s="237">
        <f>IF(AND(LARGE('Sch A. Input'!$CL$15:$CL$41,COUNTIF('Sch A. Input'!$CL$15:$CL$41,"&gt;="&amp;F66))&lt;E66,F66&lt;&gt;0),"Leaver",K66-H66)</f>
        <v>0</v>
      </c>
      <c r="U66" s="238">
        <f>IF(AND(LARGE('Sch A. Input'!$CL$15:$CL$41,COUNTIF('Sch A. Input'!$CL$15:$CL$41,"&gt;="&amp;F66))&lt;E66,F66&lt;&gt;0),"Leaver",L66-I66)</f>
        <v>0</v>
      </c>
      <c r="V66" s="238">
        <f>IF(AND(LARGE('Sch A. Input'!$CL$15:$CL$41,COUNTIF('Sch A. Input'!$CL$15:$CL$41,"&gt;="&amp;F66))&lt;E66,F66&lt;&gt;0),"Leaver",IFERROR(S66/X66*$M$9,0))</f>
        <v>0</v>
      </c>
      <c r="W66" s="238">
        <f>IF(AND(LARGE('Sch A. Input'!$CL$15:$CL$41,COUNTIF('Sch A. Input'!$CL$15:$CL$41,"&gt;="&amp;F66))&lt;E66,F66&lt;&gt;0),"Leaver",V66+T66)</f>
        <v>0</v>
      </c>
      <c r="X66" s="264">
        <f>IF(AND(LARGE('Sch A. Input'!$CL$15:$CL$41,COUNTIF('Sch A. Input'!$CL$15:$CL$41,"&gt;="&amp;F66))&lt;E66,F66&lt;&gt;0),"Leaver",IF(OR(D66="",D66&gt;$L$11,($L$11-14)&lt;$K$9),0,(E66+1-D66)/14-1))</f>
        <v>0</v>
      </c>
      <c r="Y66" s="265">
        <f>IF(AND(LARGE('Sch A. Input'!$CL$15:$CL$41,COUNTIF('Sch A. Input'!$CL$15:$CL$41,"&gt;="&amp;F66))&lt;E66,F66&lt;&gt;0),"Leaver",IFERROR(IF((S66/$X66*$M$9+T66)&gt;$D$12,"YES","NO"),0))</f>
        <v>0</v>
      </c>
      <c r="Z66" s="225">
        <f>IF(AND(LARGE('Sch A. Input'!$CL$15:$CL$41,COUNTIF('Sch A. Input'!$CL$15:$CL$41,"&gt;="&amp;F66))&lt;E66,F66&lt;&gt;0),"Leaver",IFERROR(IF($Y66="YES",MIN($U66*($G$12/$D$12),$G$12),(SUMPRODUCT(--((MIN(W66,$D$12))&gt;$C$9:$C$12),((MIN(W66,$D$12))-$C$9:$C$12),$H$9:$H$12))-((1-(X66/$M$9))*(SUMPRODUCT(--((MIN(V66,$D$12))&gt;$C$9:$C$12),((MIN(V66,$D$12))-$C$9:$C$12),$H$9:$H$12)))),0))</f>
        <v>0</v>
      </c>
      <c r="AA66" s="169">
        <f>IF(AND(LARGE('Sch A. Input'!$CL$15:$CL$41,COUNTIF('Sch A. Input'!$CL$15:$CL$41,"&gt;="&amp;F66))&lt;E66,F66&lt;&gt;0),"Leaver",IFERROR(Z66/U66,0))</f>
        <v>0</v>
      </c>
      <c r="AB66" s="170">
        <f>IF(AND(LARGE('Sch A. Input'!$CL$15:$CL$41,COUNTIF('Sch A. Input'!$CL$15:$CL$41,"&gt;="&amp;F66))&lt;E66,F66&lt;&gt;0),"Leaver",Q66-Z66)</f>
        <v>0</v>
      </c>
      <c r="AC66" s="94">
        <f t="shared" si="21"/>
        <v>0</v>
      </c>
      <c r="BK66" s="2"/>
      <c r="BL66" s="2"/>
      <c r="CI66"/>
    </row>
    <row r="67" spans="2:87" x14ac:dyDescent="0.35">
      <c r="B67" s="70" t="str">
        <f>IF('Sch A. Input'!B65="","",'Sch A. Input'!B65)</f>
        <v/>
      </c>
      <c r="C67" s="75" t="str">
        <f>IF('Sch A. Input'!C65="","",'Sch A. Input'!C65)</f>
        <v/>
      </c>
      <c r="D67" s="71" t="str">
        <f>IF('Sch A. Input'!D65="","",'Sch A. Input'!D65)</f>
        <v/>
      </c>
      <c r="E67" s="71">
        <f>'Sch A. Input'!E65</f>
        <v>45016</v>
      </c>
      <c r="F67" s="71">
        <f>'Sch A. Input'!F65</f>
        <v>0</v>
      </c>
      <c r="G67" s="226">
        <f>SUMIFS('Sch A. Input'!H65:CJ65,'Sch A. Input'!$H$13:$CJ$13,$L$11,'Sch A. Input'!$H$14:$CJ$14,"Recurring")</f>
        <v>0</v>
      </c>
      <c r="H67" s="226">
        <f>SUMIFS('Sch A. Input'!H65:CJ65,'Sch A. Input'!$H$13:$CJ$13,$L$11,'Sch A. Input'!$H$14:$CJ$14,"One-time")</f>
        <v>0</v>
      </c>
      <c r="I67" s="227">
        <f t="shared" si="15"/>
        <v>0</v>
      </c>
      <c r="J67" s="228">
        <f>SUMIFS('Sch A. Input'!H65:CJ65,'Sch A. Input'!$H$14:$CJ$14,"Recurring",'Sch A. Input'!$H$13:$CJ$13,"&lt;="&amp;$L$11)</f>
        <v>0</v>
      </c>
      <c r="K67" s="228">
        <f>SUMIFS('Sch A. Input'!H65:CJ65,'Sch A. Input'!$H$14:$CJ$14,"One-time",'Sch A. Input'!$H$13:$CJ$13,"&lt;="&amp;$L$11)</f>
        <v>0</v>
      </c>
      <c r="L67" s="229">
        <f t="shared" si="16"/>
        <v>0</v>
      </c>
      <c r="M67" s="228">
        <f t="shared" si="17"/>
        <v>0</v>
      </c>
      <c r="N67" s="228">
        <f t="shared" si="18"/>
        <v>0</v>
      </c>
      <c r="O67" s="259">
        <f t="shared" si="19"/>
        <v>0</v>
      </c>
      <c r="P67" s="268">
        <f t="shared" si="6"/>
        <v>0</v>
      </c>
      <c r="Q67" s="231">
        <f t="shared" si="7"/>
        <v>0</v>
      </c>
      <c r="R67" s="97">
        <f t="shared" si="20"/>
        <v>0</v>
      </c>
      <c r="S67" s="237">
        <f>IF(AND(LARGE('Sch A. Input'!$CL$15:$CL$41,COUNTIF('Sch A. Input'!$CL$15:$CL$41,"&gt;="&amp;F67))&lt;E67,F67&lt;&gt;0),"Leaver",J67-G67)</f>
        <v>0</v>
      </c>
      <c r="T67" s="237">
        <f>IF(AND(LARGE('Sch A. Input'!$CL$15:$CL$41,COUNTIF('Sch A. Input'!$CL$15:$CL$41,"&gt;="&amp;F67))&lt;E67,F67&lt;&gt;0),"Leaver",K67-H67)</f>
        <v>0</v>
      </c>
      <c r="U67" s="238">
        <f>IF(AND(LARGE('Sch A. Input'!$CL$15:$CL$41,COUNTIF('Sch A. Input'!$CL$15:$CL$41,"&gt;="&amp;F67))&lt;E67,F67&lt;&gt;0),"Leaver",L67-I67)</f>
        <v>0</v>
      </c>
      <c r="V67" s="238">
        <f>IF(AND(LARGE('Sch A. Input'!$CL$15:$CL$41,COUNTIF('Sch A. Input'!$CL$15:$CL$41,"&gt;="&amp;F67))&lt;E67,F67&lt;&gt;0),"Leaver",IFERROR(S67/X67*$M$9,0))</f>
        <v>0</v>
      </c>
      <c r="W67" s="238">
        <f>IF(AND(LARGE('Sch A. Input'!$CL$15:$CL$41,COUNTIF('Sch A. Input'!$CL$15:$CL$41,"&gt;="&amp;F67))&lt;E67,F67&lt;&gt;0),"Leaver",V67+T67)</f>
        <v>0</v>
      </c>
      <c r="X67" s="264">
        <f>IF(AND(LARGE('Sch A. Input'!$CL$15:$CL$41,COUNTIF('Sch A. Input'!$CL$15:$CL$41,"&gt;="&amp;F67))&lt;E67,F67&lt;&gt;0),"Leaver",IF(OR(D67="",D67&gt;$L$11,($L$11-14)&lt;$K$9),0,(E67+1-D67)/14-1))</f>
        <v>0</v>
      </c>
      <c r="Y67" s="265">
        <f>IF(AND(LARGE('Sch A. Input'!$CL$15:$CL$41,COUNTIF('Sch A. Input'!$CL$15:$CL$41,"&gt;="&amp;F67))&lt;E67,F67&lt;&gt;0),"Leaver",IFERROR(IF((S67/$X67*$M$9+T67)&gt;$D$12,"YES","NO"),0))</f>
        <v>0</v>
      </c>
      <c r="Z67" s="225">
        <f>IF(AND(LARGE('Sch A. Input'!$CL$15:$CL$41,COUNTIF('Sch A. Input'!$CL$15:$CL$41,"&gt;="&amp;F67))&lt;E67,F67&lt;&gt;0),"Leaver",IFERROR(IF($Y67="YES",MIN($U67*($G$12/$D$12),$G$12),(SUMPRODUCT(--((MIN(W67,$D$12))&gt;$C$9:$C$12),((MIN(W67,$D$12))-$C$9:$C$12),$H$9:$H$12))-((1-(X67/$M$9))*(SUMPRODUCT(--((MIN(V67,$D$12))&gt;$C$9:$C$12),((MIN(V67,$D$12))-$C$9:$C$12),$H$9:$H$12)))),0))</f>
        <v>0</v>
      </c>
      <c r="AA67" s="169">
        <f>IF(AND(LARGE('Sch A. Input'!$CL$15:$CL$41,COUNTIF('Sch A. Input'!$CL$15:$CL$41,"&gt;="&amp;F67))&lt;E67,F67&lt;&gt;0),"Leaver",IFERROR(Z67/U67,0))</f>
        <v>0</v>
      </c>
      <c r="AB67" s="170">
        <f>IF(AND(LARGE('Sch A. Input'!$CL$15:$CL$41,COUNTIF('Sch A. Input'!$CL$15:$CL$41,"&gt;="&amp;F67))&lt;E67,F67&lt;&gt;0),"Leaver",Q67-Z67)</f>
        <v>0</v>
      </c>
      <c r="AC67" s="94">
        <f t="shared" si="21"/>
        <v>0</v>
      </c>
      <c r="BK67" s="2"/>
      <c r="BL67" s="2"/>
      <c r="CI67"/>
    </row>
    <row r="68" spans="2:87" x14ac:dyDescent="0.35">
      <c r="B68" s="70" t="str">
        <f>IF('Sch A. Input'!B66="","",'Sch A. Input'!B66)</f>
        <v/>
      </c>
      <c r="C68" s="75" t="str">
        <f>IF('Sch A. Input'!C66="","",'Sch A. Input'!C66)</f>
        <v/>
      </c>
      <c r="D68" s="71" t="str">
        <f>IF('Sch A. Input'!D66="","",'Sch A. Input'!D66)</f>
        <v/>
      </c>
      <c r="E68" s="71">
        <f>'Sch A. Input'!E66</f>
        <v>45016</v>
      </c>
      <c r="F68" s="71">
        <f>'Sch A. Input'!F66</f>
        <v>0</v>
      </c>
      <c r="G68" s="226">
        <f>SUMIFS('Sch A. Input'!H66:CJ66,'Sch A. Input'!$H$13:$CJ$13,$L$11,'Sch A. Input'!$H$14:$CJ$14,"Recurring")</f>
        <v>0</v>
      </c>
      <c r="H68" s="226">
        <f>SUMIFS('Sch A. Input'!H66:CJ66,'Sch A. Input'!$H$13:$CJ$13,$L$11,'Sch A. Input'!$H$14:$CJ$14,"One-time")</f>
        <v>0</v>
      </c>
      <c r="I68" s="227">
        <f t="shared" si="15"/>
        <v>0</v>
      </c>
      <c r="J68" s="228">
        <f>SUMIFS('Sch A. Input'!H66:CJ66,'Sch A. Input'!$H$14:$CJ$14,"Recurring",'Sch A. Input'!$H$13:$CJ$13,"&lt;="&amp;$L$11)</f>
        <v>0</v>
      </c>
      <c r="K68" s="228">
        <f>SUMIFS('Sch A. Input'!H66:CJ66,'Sch A. Input'!$H$14:$CJ$14,"One-time",'Sch A. Input'!$H$13:$CJ$13,"&lt;="&amp;$L$11)</f>
        <v>0</v>
      </c>
      <c r="L68" s="229">
        <f t="shared" si="16"/>
        <v>0</v>
      </c>
      <c r="M68" s="228">
        <f t="shared" si="17"/>
        <v>0</v>
      </c>
      <c r="N68" s="228">
        <f t="shared" si="18"/>
        <v>0</v>
      </c>
      <c r="O68" s="259">
        <f t="shared" si="19"/>
        <v>0</v>
      </c>
      <c r="P68" s="268">
        <f t="shared" si="6"/>
        <v>0</v>
      </c>
      <c r="Q68" s="231">
        <f t="shared" si="7"/>
        <v>0</v>
      </c>
      <c r="R68" s="97">
        <f t="shared" si="20"/>
        <v>0</v>
      </c>
      <c r="S68" s="237">
        <f>IF(AND(LARGE('Sch A. Input'!$CL$15:$CL$41,COUNTIF('Sch A. Input'!$CL$15:$CL$41,"&gt;="&amp;F68))&lt;E68,F68&lt;&gt;0),"Leaver",J68-G68)</f>
        <v>0</v>
      </c>
      <c r="T68" s="237">
        <f>IF(AND(LARGE('Sch A. Input'!$CL$15:$CL$41,COUNTIF('Sch A. Input'!$CL$15:$CL$41,"&gt;="&amp;F68))&lt;E68,F68&lt;&gt;0),"Leaver",K68-H68)</f>
        <v>0</v>
      </c>
      <c r="U68" s="238">
        <f>IF(AND(LARGE('Sch A. Input'!$CL$15:$CL$41,COUNTIF('Sch A. Input'!$CL$15:$CL$41,"&gt;="&amp;F68))&lt;E68,F68&lt;&gt;0),"Leaver",L68-I68)</f>
        <v>0</v>
      </c>
      <c r="V68" s="238">
        <f>IF(AND(LARGE('Sch A. Input'!$CL$15:$CL$41,COUNTIF('Sch A. Input'!$CL$15:$CL$41,"&gt;="&amp;F68))&lt;E68,F68&lt;&gt;0),"Leaver",IFERROR(S68/X68*$M$9,0))</f>
        <v>0</v>
      </c>
      <c r="W68" s="238">
        <f>IF(AND(LARGE('Sch A. Input'!$CL$15:$CL$41,COUNTIF('Sch A. Input'!$CL$15:$CL$41,"&gt;="&amp;F68))&lt;E68,F68&lt;&gt;0),"Leaver",V68+T68)</f>
        <v>0</v>
      </c>
      <c r="X68" s="264">
        <f>IF(AND(LARGE('Sch A. Input'!$CL$15:$CL$41,COUNTIF('Sch A. Input'!$CL$15:$CL$41,"&gt;="&amp;F68))&lt;E68,F68&lt;&gt;0),"Leaver",IF(OR(D68="",D68&gt;$L$11,($L$11-14)&lt;$K$9),0,(E68+1-D68)/14-1))</f>
        <v>0</v>
      </c>
      <c r="Y68" s="265">
        <f>IF(AND(LARGE('Sch A. Input'!$CL$15:$CL$41,COUNTIF('Sch A. Input'!$CL$15:$CL$41,"&gt;="&amp;F68))&lt;E68,F68&lt;&gt;0),"Leaver",IFERROR(IF((S68/$X68*$M$9+T68)&gt;$D$12,"YES","NO"),0))</f>
        <v>0</v>
      </c>
      <c r="Z68" s="225">
        <f>IF(AND(LARGE('Sch A. Input'!$CL$15:$CL$41,COUNTIF('Sch A. Input'!$CL$15:$CL$41,"&gt;="&amp;F68))&lt;E68,F68&lt;&gt;0),"Leaver",IFERROR(IF($Y68="YES",MIN($U68*($G$12/$D$12),$G$12),(SUMPRODUCT(--((MIN(W68,$D$12))&gt;$C$9:$C$12),((MIN(W68,$D$12))-$C$9:$C$12),$H$9:$H$12))-((1-(X68/$M$9))*(SUMPRODUCT(--((MIN(V68,$D$12))&gt;$C$9:$C$12),((MIN(V68,$D$12))-$C$9:$C$12),$H$9:$H$12)))),0))</f>
        <v>0</v>
      </c>
      <c r="AA68" s="169">
        <f>IF(AND(LARGE('Sch A. Input'!$CL$15:$CL$41,COUNTIF('Sch A. Input'!$CL$15:$CL$41,"&gt;="&amp;F68))&lt;E68,F68&lt;&gt;0),"Leaver",IFERROR(Z68/U68,0))</f>
        <v>0</v>
      </c>
      <c r="AB68" s="170">
        <f>IF(AND(LARGE('Sch A. Input'!$CL$15:$CL$41,COUNTIF('Sch A. Input'!$CL$15:$CL$41,"&gt;="&amp;F68))&lt;E68,F68&lt;&gt;0),"Leaver",Q68-Z68)</f>
        <v>0</v>
      </c>
      <c r="AC68" s="94">
        <f t="shared" si="21"/>
        <v>0</v>
      </c>
      <c r="BK68" s="2"/>
      <c r="BL68" s="2"/>
      <c r="CI68"/>
    </row>
    <row r="69" spans="2:87" x14ac:dyDescent="0.35">
      <c r="B69" s="70" t="str">
        <f>IF('Sch A. Input'!B67="","",'Sch A. Input'!B67)</f>
        <v/>
      </c>
      <c r="C69" s="75" t="str">
        <f>IF('Sch A. Input'!C67="","",'Sch A. Input'!C67)</f>
        <v/>
      </c>
      <c r="D69" s="71" t="str">
        <f>IF('Sch A. Input'!D67="","",'Sch A. Input'!D67)</f>
        <v/>
      </c>
      <c r="E69" s="71">
        <f>'Sch A. Input'!E67</f>
        <v>45016</v>
      </c>
      <c r="F69" s="71">
        <f>'Sch A. Input'!F67</f>
        <v>0</v>
      </c>
      <c r="G69" s="226">
        <f>SUMIFS('Sch A. Input'!H67:CJ67,'Sch A. Input'!$H$13:$CJ$13,$L$11,'Sch A. Input'!$H$14:$CJ$14,"Recurring")</f>
        <v>0</v>
      </c>
      <c r="H69" s="226">
        <f>SUMIFS('Sch A. Input'!H67:CJ67,'Sch A. Input'!$H$13:$CJ$13,$L$11,'Sch A. Input'!$H$14:$CJ$14,"One-time")</f>
        <v>0</v>
      </c>
      <c r="I69" s="227">
        <f t="shared" si="15"/>
        <v>0</v>
      </c>
      <c r="J69" s="228">
        <f>SUMIFS('Sch A. Input'!H67:CJ67,'Sch A. Input'!$H$14:$CJ$14,"Recurring",'Sch A. Input'!$H$13:$CJ$13,"&lt;="&amp;$L$11)</f>
        <v>0</v>
      </c>
      <c r="K69" s="228">
        <f>SUMIFS('Sch A. Input'!H67:CJ67,'Sch A. Input'!$H$14:$CJ$14,"One-time",'Sch A. Input'!$H$13:$CJ$13,"&lt;="&amp;$L$11)</f>
        <v>0</v>
      </c>
      <c r="L69" s="229">
        <f t="shared" si="16"/>
        <v>0</v>
      </c>
      <c r="M69" s="228">
        <f t="shared" si="17"/>
        <v>0</v>
      </c>
      <c r="N69" s="228">
        <f t="shared" si="18"/>
        <v>0</v>
      </c>
      <c r="O69" s="259">
        <f t="shared" si="19"/>
        <v>0</v>
      </c>
      <c r="P69" s="268">
        <f t="shared" si="6"/>
        <v>0</v>
      </c>
      <c r="Q69" s="231">
        <f t="shared" si="7"/>
        <v>0</v>
      </c>
      <c r="R69" s="97">
        <f t="shared" si="20"/>
        <v>0</v>
      </c>
      <c r="S69" s="237">
        <f>IF(AND(LARGE('Sch A. Input'!$CL$15:$CL$41,COUNTIF('Sch A. Input'!$CL$15:$CL$41,"&gt;="&amp;F69))&lt;E69,F69&lt;&gt;0),"Leaver",J69-G69)</f>
        <v>0</v>
      </c>
      <c r="T69" s="237">
        <f>IF(AND(LARGE('Sch A. Input'!$CL$15:$CL$41,COUNTIF('Sch A. Input'!$CL$15:$CL$41,"&gt;="&amp;F69))&lt;E69,F69&lt;&gt;0),"Leaver",K69-H69)</f>
        <v>0</v>
      </c>
      <c r="U69" s="238">
        <f>IF(AND(LARGE('Sch A. Input'!$CL$15:$CL$41,COUNTIF('Sch A. Input'!$CL$15:$CL$41,"&gt;="&amp;F69))&lt;E69,F69&lt;&gt;0),"Leaver",L69-I69)</f>
        <v>0</v>
      </c>
      <c r="V69" s="238">
        <f>IF(AND(LARGE('Sch A. Input'!$CL$15:$CL$41,COUNTIF('Sch A. Input'!$CL$15:$CL$41,"&gt;="&amp;F69))&lt;E69,F69&lt;&gt;0),"Leaver",IFERROR(S69/X69*$M$9,0))</f>
        <v>0</v>
      </c>
      <c r="W69" s="238">
        <f>IF(AND(LARGE('Sch A. Input'!$CL$15:$CL$41,COUNTIF('Sch A. Input'!$CL$15:$CL$41,"&gt;="&amp;F69))&lt;E69,F69&lt;&gt;0),"Leaver",V69+T69)</f>
        <v>0</v>
      </c>
      <c r="X69" s="264">
        <f>IF(AND(LARGE('Sch A. Input'!$CL$15:$CL$41,COUNTIF('Sch A. Input'!$CL$15:$CL$41,"&gt;="&amp;F69))&lt;E69,F69&lt;&gt;0),"Leaver",IF(OR(D69="",D69&gt;$L$11,($L$11-14)&lt;$K$9),0,(E69+1-D69)/14-1))</f>
        <v>0</v>
      </c>
      <c r="Y69" s="265">
        <f>IF(AND(LARGE('Sch A. Input'!$CL$15:$CL$41,COUNTIF('Sch A. Input'!$CL$15:$CL$41,"&gt;="&amp;F69))&lt;E69,F69&lt;&gt;0),"Leaver",IFERROR(IF((S69/$X69*$M$9+T69)&gt;$D$12,"YES","NO"),0))</f>
        <v>0</v>
      </c>
      <c r="Z69" s="225">
        <f>IF(AND(LARGE('Sch A. Input'!$CL$15:$CL$41,COUNTIF('Sch A. Input'!$CL$15:$CL$41,"&gt;="&amp;F69))&lt;E69,F69&lt;&gt;0),"Leaver",IFERROR(IF($Y69="YES",MIN($U69*($G$12/$D$12),$G$12),(SUMPRODUCT(--((MIN(W69,$D$12))&gt;$C$9:$C$12),((MIN(W69,$D$12))-$C$9:$C$12),$H$9:$H$12))-((1-(X69/$M$9))*(SUMPRODUCT(--((MIN(V69,$D$12))&gt;$C$9:$C$12),((MIN(V69,$D$12))-$C$9:$C$12),$H$9:$H$12)))),0))</f>
        <v>0</v>
      </c>
      <c r="AA69" s="169">
        <f>IF(AND(LARGE('Sch A. Input'!$CL$15:$CL$41,COUNTIF('Sch A. Input'!$CL$15:$CL$41,"&gt;="&amp;F69))&lt;E69,F69&lt;&gt;0),"Leaver",IFERROR(Z69/U69,0))</f>
        <v>0</v>
      </c>
      <c r="AB69" s="170">
        <f>IF(AND(LARGE('Sch A. Input'!$CL$15:$CL$41,COUNTIF('Sch A. Input'!$CL$15:$CL$41,"&gt;="&amp;F69))&lt;E69,F69&lt;&gt;0),"Leaver",Q69-Z69)</f>
        <v>0</v>
      </c>
      <c r="AC69" s="94">
        <f t="shared" si="21"/>
        <v>0</v>
      </c>
      <c r="BK69" s="2"/>
      <c r="BL69" s="2"/>
      <c r="CI69"/>
    </row>
    <row r="70" spans="2:87" x14ac:dyDescent="0.35">
      <c r="B70" s="70" t="str">
        <f>IF('Sch A. Input'!B68="","",'Sch A. Input'!B68)</f>
        <v/>
      </c>
      <c r="C70" s="75" t="str">
        <f>IF('Sch A. Input'!C68="","",'Sch A. Input'!C68)</f>
        <v/>
      </c>
      <c r="D70" s="71" t="str">
        <f>IF('Sch A. Input'!D68="","",'Sch A. Input'!D68)</f>
        <v/>
      </c>
      <c r="E70" s="71">
        <f>'Sch A. Input'!E68</f>
        <v>45016</v>
      </c>
      <c r="F70" s="71">
        <f>'Sch A. Input'!F68</f>
        <v>0</v>
      </c>
      <c r="G70" s="226">
        <f>SUMIFS('Sch A. Input'!H68:CJ68,'Sch A. Input'!$H$13:$CJ$13,$L$11,'Sch A. Input'!$H$14:$CJ$14,"Recurring")</f>
        <v>0</v>
      </c>
      <c r="H70" s="226">
        <f>SUMIFS('Sch A. Input'!H68:CJ68,'Sch A. Input'!$H$13:$CJ$13,$L$11,'Sch A. Input'!$H$14:$CJ$14,"One-time")</f>
        <v>0</v>
      </c>
      <c r="I70" s="227">
        <f t="shared" si="15"/>
        <v>0</v>
      </c>
      <c r="J70" s="228">
        <f>SUMIFS('Sch A. Input'!H68:CJ68,'Sch A. Input'!$H$14:$CJ$14,"Recurring",'Sch A. Input'!$H$13:$CJ$13,"&lt;="&amp;$L$11)</f>
        <v>0</v>
      </c>
      <c r="K70" s="228">
        <f>SUMIFS('Sch A. Input'!H68:CJ68,'Sch A. Input'!$H$14:$CJ$14,"One-time",'Sch A. Input'!$H$13:$CJ$13,"&lt;="&amp;$L$11)</f>
        <v>0</v>
      </c>
      <c r="L70" s="229">
        <f t="shared" si="16"/>
        <v>0</v>
      </c>
      <c r="M70" s="228">
        <f t="shared" si="17"/>
        <v>0</v>
      </c>
      <c r="N70" s="228">
        <f t="shared" si="18"/>
        <v>0</v>
      </c>
      <c r="O70" s="259">
        <f t="shared" si="19"/>
        <v>0</v>
      </c>
      <c r="P70" s="268">
        <f t="shared" si="6"/>
        <v>0</v>
      </c>
      <c r="Q70" s="231">
        <f t="shared" si="7"/>
        <v>0</v>
      </c>
      <c r="R70" s="97">
        <f t="shared" si="20"/>
        <v>0</v>
      </c>
      <c r="S70" s="237">
        <f>IF(AND(LARGE('Sch A. Input'!$CL$15:$CL$41,COUNTIF('Sch A. Input'!$CL$15:$CL$41,"&gt;="&amp;F70))&lt;E70,F70&lt;&gt;0),"Leaver",J70-G70)</f>
        <v>0</v>
      </c>
      <c r="T70" s="237">
        <f>IF(AND(LARGE('Sch A. Input'!$CL$15:$CL$41,COUNTIF('Sch A. Input'!$CL$15:$CL$41,"&gt;="&amp;F70))&lt;E70,F70&lt;&gt;0),"Leaver",K70-H70)</f>
        <v>0</v>
      </c>
      <c r="U70" s="238">
        <f>IF(AND(LARGE('Sch A. Input'!$CL$15:$CL$41,COUNTIF('Sch A. Input'!$CL$15:$CL$41,"&gt;="&amp;F70))&lt;E70,F70&lt;&gt;0),"Leaver",L70-I70)</f>
        <v>0</v>
      </c>
      <c r="V70" s="238">
        <f>IF(AND(LARGE('Sch A. Input'!$CL$15:$CL$41,COUNTIF('Sch A. Input'!$CL$15:$CL$41,"&gt;="&amp;F70))&lt;E70,F70&lt;&gt;0),"Leaver",IFERROR(S70/X70*$M$9,0))</f>
        <v>0</v>
      </c>
      <c r="W70" s="238">
        <f>IF(AND(LARGE('Sch A. Input'!$CL$15:$CL$41,COUNTIF('Sch A. Input'!$CL$15:$CL$41,"&gt;="&amp;F70))&lt;E70,F70&lt;&gt;0),"Leaver",V70+T70)</f>
        <v>0</v>
      </c>
      <c r="X70" s="264">
        <f>IF(AND(LARGE('Sch A. Input'!$CL$15:$CL$41,COUNTIF('Sch A. Input'!$CL$15:$CL$41,"&gt;="&amp;F70))&lt;E70,F70&lt;&gt;0),"Leaver",IF(OR(D70="",D70&gt;$L$11,($L$11-14)&lt;$K$9),0,(E70+1-D70)/14-1))</f>
        <v>0</v>
      </c>
      <c r="Y70" s="265">
        <f>IF(AND(LARGE('Sch A. Input'!$CL$15:$CL$41,COUNTIF('Sch A. Input'!$CL$15:$CL$41,"&gt;="&amp;F70))&lt;E70,F70&lt;&gt;0),"Leaver",IFERROR(IF((S70/$X70*$M$9+T70)&gt;$D$12,"YES","NO"),0))</f>
        <v>0</v>
      </c>
      <c r="Z70" s="225">
        <f>IF(AND(LARGE('Sch A. Input'!$CL$15:$CL$41,COUNTIF('Sch A. Input'!$CL$15:$CL$41,"&gt;="&amp;F70))&lt;E70,F70&lt;&gt;0),"Leaver",IFERROR(IF($Y70="YES",MIN($U70*($G$12/$D$12),$G$12),(SUMPRODUCT(--((MIN(W70,$D$12))&gt;$C$9:$C$12),((MIN(W70,$D$12))-$C$9:$C$12),$H$9:$H$12))-((1-(X70/$M$9))*(SUMPRODUCT(--((MIN(V70,$D$12))&gt;$C$9:$C$12),((MIN(V70,$D$12))-$C$9:$C$12),$H$9:$H$12)))),0))</f>
        <v>0</v>
      </c>
      <c r="AA70" s="169">
        <f>IF(AND(LARGE('Sch A. Input'!$CL$15:$CL$41,COUNTIF('Sch A. Input'!$CL$15:$CL$41,"&gt;="&amp;F70))&lt;E70,F70&lt;&gt;0),"Leaver",IFERROR(Z70/U70,0))</f>
        <v>0</v>
      </c>
      <c r="AB70" s="170">
        <f>IF(AND(LARGE('Sch A. Input'!$CL$15:$CL$41,COUNTIF('Sch A. Input'!$CL$15:$CL$41,"&gt;="&amp;F70))&lt;E70,F70&lt;&gt;0),"Leaver",Q70-Z70)</f>
        <v>0</v>
      </c>
      <c r="AC70" s="94">
        <f t="shared" si="21"/>
        <v>0</v>
      </c>
      <c r="BK70" s="2"/>
      <c r="BL70" s="2"/>
      <c r="CI70"/>
    </row>
    <row r="71" spans="2:87" x14ac:dyDescent="0.35">
      <c r="B71" s="70" t="str">
        <f>IF('Sch A. Input'!B69="","",'Sch A. Input'!B69)</f>
        <v/>
      </c>
      <c r="C71" s="75" t="str">
        <f>IF('Sch A. Input'!C69="","",'Sch A. Input'!C69)</f>
        <v/>
      </c>
      <c r="D71" s="71" t="str">
        <f>IF('Sch A. Input'!D69="","",'Sch A. Input'!D69)</f>
        <v/>
      </c>
      <c r="E71" s="71">
        <f>'Sch A. Input'!E69</f>
        <v>45016</v>
      </c>
      <c r="F71" s="71">
        <f>'Sch A. Input'!F69</f>
        <v>0</v>
      </c>
      <c r="G71" s="226">
        <f>SUMIFS('Sch A. Input'!H69:CJ69,'Sch A. Input'!$H$13:$CJ$13,$L$11,'Sch A. Input'!$H$14:$CJ$14,"Recurring")</f>
        <v>0</v>
      </c>
      <c r="H71" s="226">
        <f>SUMIFS('Sch A. Input'!H69:CJ69,'Sch A. Input'!$H$13:$CJ$13,$L$11,'Sch A. Input'!$H$14:$CJ$14,"One-time")</f>
        <v>0</v>
      </c>
      <c r="I71" s="227">
        <f t="shared" si="15"/>
        <v>0</v>
      </c>
      <c r="J71" s="228">
        <f>SUMIFS('Sch A. Input'!H69:CJ69,'Sch A. Input'!$H$14:$CJ$14,"Recurring",'Sch A. Input'!$H$13:$CJ$13,"&lt;="&amp;$L$11)</f>
        <v>0</v>
      </c>
      <c r="K71" s="228">
        <f>SUMIFS('Sch A. Input'!H69:CJ69,'Sch A. Input'!$H$14:$CJ$14,"One-time",'Sch A. Input'!$H$13:$CJ$13,"&lt;="&amp;$L$11)</f>
        <v>0</v>
      </c>
      <c r="L71" s="229">
        <f t="shared" si="16"/>
        <v>0</v>
      </c>
      <c r="M71" s="228">
        <f t="shared" si="17"/>
        <v>0</v>
      </c>
      <c r="N71" s="228">
        <f t="shared" si="18"/>
        <v>0</v>
      </c>
      <c r="O71" s="259">
        <f t="shared" si="19"/>
        <v>0</v>
      </c>
      <c r="P71" s="268">
        <f t="shared" si="6"/>
        <v>0</v>
      </c>
      <c r="Q71" s="231">
        <f t="shared" si="7"/>
        <v>0</v>
      </c>
      <c r="R71" s="97">
        <f t="shared" si="20"/>
        <v>0</v>
      </c>
      <c r="S71" s="237">
        <f>IF(AND(LARGE('Sch A. Input'!$CL$15:$CL$41,COUNTIF('Sch A. Input'!$CL$15:$CL$41,"&gt;="&amp;F71))&lt;E71,F71&lt;&gt;0),"Leaver",J71-G71)</f>
        <v>0</v>
      </c>
      <c r="T71" s="237">
        <f>IF(AND(LARGE('Sch A. Input'!$CL$15:$CL$41,COUNTIF('Sch A. Input'!$CL$15:$CL$41,"&gt;="&amp;F71))&lt;E71,F71&lt;&gt;0),"Leaver",K71-H71)</f>
        <v>0</v>
      </c>
      <c r="U71" s="238">
        <f>IF(AND(LARGE('Sch A. Input'!$CL$15:$CL$41,COUNTIF('Sch A. Input'!$CL$15:$CL$41,"&gt;="&amp;F71))&lt;E71,F71&lt;&gt;0),"Leaver",L71-I71)</f>
        <v>0</v>
      </c>
      <c r="V71" s="238">
        <f>IF(AND(LARGE('Sch A. Input'!$CL$15:$CL$41,COUNTIF('Sch A. Input'!$CL$15:$CL$41,"&gt;="&amp;F71))&lt;E71,F71&lt;&gt;0),"Leaver",IFERROR(S71/X71*$M$9,0))</f>
        <v>0</v>
      </c>
      <c r="W71" s="238">
        <f>IF(AND(LARGE('Sch A. Input'!$CL$15:$CL$41,COUNTIF('Sch A. Input'!$CL$15:$CL$41,"&gt;="&amp;F71))&lt;E71,F71&lt;&gt;0),"Leaver",V71+T71)</f>
        <v>0</v>
      </c>
      <c r="X71" s="264">
        <f>IF(AND(LARGE('Sch A. Input'!$CL$15:$CL$41,COUNTIF('Sch A. Input'!$CL$15:$CL$41,"&gt;="&amp;F71))&lt;E71,F71&lt;&gt;0),"Leaver",IF(OR(D71="",D71&gt;$L$11,($L$11-14)&lt;$K$9),0,(E71+1-D71)/14-1))</f>
        <v>0</v>
      </c>
      <c r="Y71" s="265">
        <f>IF(AND(LARGE('Sch A. Input'!$CL$15:$CL$41,COUNTIF('Sch A. Input'!$CL$15:$CL$41,"&gt;="&amp;F71))&lt;E71,F71&lt;&gt;0),"Leaver",IFERROR(IF((S71/$X71*$M$9+T71)&gt;$D$12,"YES","NO"),0))</f>
        <v>0</v>
      </c>
      <c r="Z71" s="225">
        <f>IF(AND(LARGE('Sch A. Input'!$CL$15:$CL$41,COUNTIF('Sch A. Input'!$CL$15:$CL$41,"&gt;="&amp;F71))&lt;E71,F71&lt;&gt;0),"Leaver",IFERROR(IF($Y71="YES",MIN($U71*($G$12/$D$12),$G$12),(SUMPRODUCT(--((MIN(W71,$D$12))&gt;$C$9:$C$12),((MIN(W71,$D$12))-$C$9:$C$12),$H$9:$H$12))-((1-(X71/$M$9))*(SUMPRODUCT(--((MIN(V71,$D$12))&gt;$C$9:$C$12),((MIN(V71,$D$12))-$C$9:$C$12),$H$9:$H$12)))),0))</f>
        <v>0</v>
      </c>
      <c r="AA71" s="169">
        <f>IF(AND(LARGE('Sch A. Input'!$CL$15:$CL$41,COUNTIF('Sch A. Input'!$CL$15:$CL$41,"&gt;="&amp;F71))&lt;E71,F71&lt;&gt;0),"Leaver",IFERROR(Z71/U71,0))</f>
        <v>0</v>
      </c>
      <c r="AB71" s="170">
        <f>IF(AND(LARGE('Sch A. Input'!$CL$15:$CL$41,COUNTIF('Sch A. Input'!$CL$15:$CL$41,"&gt;="&amp;F71))&lt;E71,F71&lt;&gt;0),"Leaver",Q71-Z71)</f>
        <v>0</v>
      </c>
      <c r="AC71" s="94">
        <f t="shared" si="21"/>
        <v>0</v>
      </c>
      <c r="BK71" s="2"/>
      <c r="BL71" s="2"/>
      <c r="CI71"/>
    </row>
    <row r="72" spans="2:87" x14ac:dyDescent="0.35">
      <c r="B72" s="70" t="str">
        <f>IF('Sch A. Input'!B70="","",'Sch A. Input'!B70)</f>
        <v/>
      </c>
      <c r="C72" s="75" t="str">
        <f>IF('Sch A. Input'!C70="","",'Sch A. Input'!C70)</f>
        <v/>
      </c>
      <c r="D72" s="71" t="str">
        <f>IF('Sch A. Input'!D70="","",'Sch A. Input'!D70)</f>
        <v/>
      </c>
      <c r="E72" s="71">
        <f>'Sch A. Input'!E70</f>
        <v>45016</v>
      </c>
      <c r="F72" s="71">
        <f>'Sch A. Input'!F70</f>
        <v>0</v>
      </c>
      <c r="G72" s="226">
        <f>SUMIFS('Sch A. Input'!H70:CJ70,'Sch A. Input'!$H$13:$CJ$13,$L$11,'Sch A. Input'!$H$14:$CJ$14,"Recurring")</f>
        <v>0</v>
      </c>
      <c r="H72" s="226">
        <f>SUMIFS('Sch A. Input'!H70:CJ70,'Sch A. Input'!$H$13:$CJ$13,$L$11,'Sch A. Input'!$H$14:$CJ$14,"One-time")</f>
        <v>0</v>
      </c>
      <c r="I72" s="227">
        <f t="shared" si="15"/>
        <v>0</v>
      </c>
      <c r="J72" s="228">
        <f>SUMIFS('Sch A. Input'!H70:CJ70,'Sch A. Input'!$H$14:$CJ$14,"Recurring",'Sch A. Input'!$H$13:$CJ$13,"&lt;="&amp;$L$11)</f>
        <v>0</v>
      </c>
      <c r="K72" s="228">
        <f>SUMIFS('Sch A. Input'!H70:CJ70,'Sch A. Input'!$H$14:$CJ$14,"One-time",'Sch A. Input'!$H$13:$CJ$13,"&lt;="&amp;$L$11)</f>
        <v>0</v>
      </c>
      <c r="L72" s="229">
        <f t="shared" si="16"/>
        <v>0</v>
      </c>
      <c r="M72" s="228">
        <f t="shared" si="17"/>
        <v>0</v>
      </c>
      <c r="N72" s="228">
        <f t="shared" si="18"/>
        <v>0</v>
      </c>
      <c r="O72" s="259">
        <f t="shared" si="19"/>
        <v>0</v>
      </c>
      <c r="P72" s="268">
        <f t="shared" si="6"/>
        <v>0</v>
      </c>
      <c r="Q72" s="231">
        <f t="shared" si="7"/>
        <v>0</v>
      </c>
      <c r="R72" s="97">
        <f t="shared" si="20"/>
        <v>0</v>
      </c>
      <c r="S72" s="237">
        <f>IF(AND(LARGE('Sch A. Input'!$CL$15:$CL$41,COUNTIF('Sch A. Input'!$CL$15:$CL$41,"&gt;="&amp;F72))&lt;E72,F72&lt;&gt;0),"Leaver",J72-G72)</f>
        <v>0</v>
      </c>
      <c r="T72" s="237">
        <f>IF(AND(LARGE('Sch A. Input'!$CL$15:$CL$41,COUNTIF('Sch A. Input'!$CL$15:$CL$41,"&gt;="&amp;F72))&lt;E72,F72&lt;&gt;0),"Leaver",K72-H72)</f>
        <v>0</v>
      </c>
      <c r="U72" s="238">
        <f>IF(AND(LARGE('Sch A. Input'!$CL$15:$CL$41,COUNTIF('Sch A. Input'!$CL$15:$CL$41,"&gt;="&amp;F72))&lt;E72,F72&lt;&gt;0),"Leaver",L72-I72)</f>
        <v>0</v>
      </c>
      <c r="V72" s="238">
        <f>IF(AND(LARGE('Sch A. Input'!$CL$15:$CL$41,COUNTIF('Sch A. Input'!$CL$15:$CL$41,"&gt;="&amp;F72))&lt;E72,F72&lt;&gt;0),"Leaver",IFERROR(S72/X72*$M$9,0))</f>
        <v>0</v>
      </c>
      <c r="W72" s="238">
        <f>IF(AND(LARGE('Sch A. Input'!$CL$15:$CL$41,COUNTIF('Sch A. Input'!$CL$15:$CL$41,"&gt;="&amp;F72))&lt;E72,F72&lt;&gt;0),"Leaver",V72+T72)</f>
        <v>0</v>
      </c>
      <c r="X72" s="264">
        <f>IF(AND(LARGE('Sch A. Input'!$CL$15:$CL$41,COUNTIF('Sch A. Input'!$CL$15:$CL$41,"&gt;="&amp;F72))&lt;E72,F72&lt;&gt;0),"Leaver",IF(OR(D72="",D72&gt;$L$11,($L$11-14)&lt;$K$9),0,(E72+1-D72)/14-1))</f>
        <v>0</v>
      </c>
      <c r="Y72" s="265">
        <f>IF(AND(LARGE('Sch A. Input'!$CL$15:$CL$41,COUNTIF('Sch A. Input'!$CL$15:$CL$41,"&gt;="&amp;F72))&lt;E72,F72&lt;&gt;0),"Leaver",IFERROR(IF((S72/$X72*$M$9+T72)&gt;$D$12,"YES","NO"),0))</f>
        <v>0</v>
      </c>
      <c r="Z72" s="225">
        <f>IF(AND(LARGE('Sch A. Input'!$CL$15:$CL$41,COUNTIF('Sch A. Input'!$CL$15:$CL$41,"&gt;="&amp;F72))&lt;E72,F72&lt;&gt;0),"Leaver",IFERROR(IF($Y72="YES",MIN($U72*($G$12/$D$12),$G$12),(SUMPRODUCT(--((MIN(W72,$D$12))&gt;$C$9:$C$12),((MIN(W72,$D$12))-$C$9:$C$12),$H$9:$H$12))-((1-(X72/$M$9))*(SUMPRODUCT(--((MIN(V72,$D$12))&gt;$C$9:$C$12),((MIN(V72,$D$12))-$C$9:$C$12),$H$9:$H$12)))),0))</f>
        <v>0</v>
      </c>
      <c r="AA72" s="169">
        <f>IF(AND(LARGE('Sch A. Input'!$CL$15:$CL$41,COUNTIF('Sch A. Input'!$CL$15:$CL$41,"&gt;="&amp;F72))&lt;E72,F72&lt;&gt;0),"Leaver",IFERROR(Z72/U72,0))</f>
        <v>0</v>
      </c>
      <c r="AB72" s="170">
        <f>IF(AND(LARGE('Sch A. Input'!$CL$15:$CL$41,COUNTIF('Sch A. Input'!$CL$15:$CL$41,"&gt;="&amp;F72))&lt;E72,F72&lt;&gt;0),"Leaver",Q72-Z72)</f>
        <v>0</v>
      </c>
      <c r="AC72" s="94">
        <f t="shared" si="21"/>
        <v>0</v>
      </c>
      <c r="BK72" s="2"/>
      <c r="BL72" s="2"/>
      <c r="CI72"/>
    </row>
    <row r="73" spans="2:87" x14ac:dyDescent="0.35">
      <c r="B73" s="70" t="str">
        <f>IF('Sch A. Input'!B71="","",'Sch A. Input'!B71)</f>
        <v/>
      </c>
      <c r="C73" s="75" t="str">
        <f>IF('Sch A. Input'!C71="","",'Sch A. Input'!C71)</f>
        <v/>
      </c>
      <c r="D73" s="71" t="str">
        <f>IF('Sch A. Input'!D71="","",'Sch A. Input'!D71)</f>
        <v/>
      </c>
      <c r="E73" s="71">
        <f>'Sch A. Input'!E71</f>
        <v>45016</v>
      </c>
      <c r="F73" s="71">
        <f>'Sch A. Input'!F71</f>
        <v>0</v>
      </c>
      <c r="G73" s="226">
        <f>SUMIFS('Sch A. Input'!H71:CJ71,'Sch A. Input'!$H$13:$CJ$13,$L$11,'Sch A. Input'!$H$14:$CJ$14,"Recurring")</f>
        <v>0</v>
      </c>
      <c r="H73" s="226">
        <f>SUMIFS('Sch A. Input'!H71:CJ71,'Sch A. Input'!$H$13:$CJ$13,$L$11,'Sch A. Input'!$H$14:$CJ$14,"One-time")</f>
        <v>0</v>
      </c>
      <c r="I73" s="227">
        <f t="shared" si="15"/>
        <v>0</v>
      </c>
      <c r="J73" s="228">
        <f>SUMIFS('Sch A. Input'!H71:CJ71,'Sch A. Input'!$H$14:$CJ$14,"Recurring",'Sch A. Input'!$H$13:$CJ$13,"&lt;="&amp;$L$11)</f>
        <v>0</v>
      </c>
      <c r="K73" s="228">
        <f>SUMIFS('Sch A. Input'!H71:CJ71,'Sch A. Input'!$H$14:$CJ$14,"One-time",'Sch A. Input'!$H$13:$CJ$13,"&lt;="&amp;$L$11)</f>
        <v>0</v>
      </c>
      <c r="L73" s="229">
        <f t="shared" si="16"/>
        <v>0</v>
      </c>
      <c r="M73" s="228">
        <f t="shared" si="17"/>
        <v>0</v>
      </c>
      <c r="N73" s="228">
        <f t="shared" si="18"/>
        <v>0</v>
      </c>
      <c r="O73" s="259">
        <f t="shared" si="19"/>
        <v>0</v>
      </c>
      <c r="P73" s="268">
        <f t="shared" si="6"/>
        <v>0</v>
      </c>
      <c r="Q73" s="231">
        <f t="shared" si="7"/>
        <v>0</v>
      </c>
      <c r="R73" s="97">
        <f t="shared" si="20"/>
        <v>0</v>
      </c>
      <c r="S73" s="237">
        <f>IF(AND(LARGE('Sch A. Input'!$CL$15:$CL$41,COUNTIF('Sch A. Input'!$CL$15:$CL$41,"&gt;="&amp;F73))&lt;E73,F73&lt;&gt;0),"Leaver",J73-G73)</f>
        <v>0</v>
      </c>
      <c r="T73" s="237">
        <f>IF(AND(LARGE('Sch A. Input'!$CL$15:$CL$41,COUNTIF('Sch A. Input'!$CL$15:$CL$41,"&gt;="&amp;F73))&lt;E73,F73&lt;&gt;0),"Leaver",K73-H73)</f>
        <v>0</v>
      </c>
      <c r="U73" s="238">
        <f>IF(AND(LARGE('Sch A. Input'!$CL$15:$CL$41,COUNTIF('Sch A. Input'!$CL$15:$CL$41,"&gt;="&amp;F73))&lt;E73,F73&lt;&gt;0),"Leaver",L73-I73)</f>
        <v>0</v>
      </c>
      <c r="V73" s="238">
        <f>IF(AND(LARGE('Sch A. Input'!$CL$15:$CL$41,COUNTIF('Sch A. Input'!$CL$15:$CL$41,"&gt;="&amp;F73))&lt;E73,F73&lt;&gt;0),"Leaver",IFERROR(S73/X73*$M$9,0))</f>
        <v>0</v>
      </c>
      <c r="W73" s="238">
        <f>IF(AND(LARGE('Sch A. Input'!$CL$15:$CL$41,COUNTIF('Sch A. Input'!$CL$15:$CL$41,"&gt;="&amp;F73))&lt;E73,F73&lt;&gt;0),"Leaver",V73+T73)</f>
        <v>0</v>
      </c>
      <c r="X73" s="264">
        <f>IF(AND(LARGE('Sch A. Input'!$CL$15:$CL$41,COUNTIF('Sch A. Input'!$CL$15:$CL$41,"&gt;="&amp;F73))&lt;E73,F73&lt;&gt;0),"Leaver",IF(OR(D73="",D73&gt;$L$11,($L$11-14)&lt;$K$9),0,(E73+1-D73)/14-1))</f>
        <v>0</v>
      </c>
      <c r="Y73" s="265">
        <f>IF(AND(LARGE('Sch A. Input'!$CL$15:$CL$41,COUNTIF('Sch A. Input'!$CL$15:$CL$41,"&gt;="&amp;F73))&lt;E73,F73&lt;&gt;0),"Leaver",IFERROR(IF((S73/$X73*$M$9+T73)&gt;$D$12,"YES","NO"),0))</f>
        <v>0</v>
      </c>
      <c r="Z73" s="225">
        <f>IF(AND(LARGE('Sch A. Input'!$CL$15:$CL$41,COUNTIF('Sch A. Input'!$CL$15:$CL$41,"&gt;="&amp;F73))&lt;E73,F73&lt;&gt;0),"Leaver",IFERROR(IF($Y73="YES",MIN($U73*($G$12/$D$12),$G$12),(SUMPRODUCT(--((MIN(W73,$D$12))&gt;$C$9:$C$12),((MIN(W73,$D$12))-$C$9:$C$12),$H$9:$H$12))-((1-(X73/$M$9))*(SUMPRODUCT(--((MIN(V73,$D$12))&gt;$C$9:$C$12),((MIN(V73,$D$12))-$C$9:$C$12),$H$9:$H$12)))),0))</f>
        <v>0</v>
      </c>
      <c r="AA73" s="169">
        <f>IF(AND(LARGE('Sch A. Input'!$CL$15:$CL$41,COUNTIF('Sch A. Input'!$CL$15:$CL$41,"&gt;="&amp;F73))&lt;E73,F73&lt;&gt;0),"Leaver",IFERROR(Z73/U73,0))</f>
        <v>0</v>
      </c>
      <c r="AB73" s="170">
        <f>IF(AND(LARGE('Sch A. Input'!$CL$15:$CL$41,COUNTIF('Sch A. Input'!$CL$15:$CL$41,"&gt;="&amp;F73))&lt;E73,F73&lt;&gt;0),"Leaver",Q73-Z73)</f>
        <v>0</v>
      </c>
      <c r="AC73" s="94">
        <f t="shared" si="21"/>
        <v>0</v>
      </c>
      <c r="BK73" s="2"/>
      <c r="BL73" s="2"/>
      <c r="CI73"/>
    </row>
    <row r="74" spans="2:87" x14ac:dyDescent="0.35">
      <c r="B74" s="70" t="str">
        <f>IF('Sch A. Input'!B72="","",'Sch A. Input'!B72)</f>
        <v/>
      </c>
      <c r="C74" s="75" t="str">
        <f>IF('Sch A. Input'!C72="","",'Sch A. Input'!C72)</f>
        <v/>
      </c>
      <c r="D74" s="71" t="str">
        <f>IF('Sch A. Input'!D72="","",'Sch A. Input'!D72)</f>
        <v/>
      </c>
      <c r="E74" s="71">
        <f>'Sch A. Input'!E72</f>
        <v>45016</v>
      </c>
      <c r="F74" s="71">
        <f>'Sch A. Input'!F72</f>
        <v>0</v>
      </c>
      <c r="G74" s="226">
        <f>SUMIFS('Sch A. Input'!H72:CJ72,'Sch A. Input'!$H$13:$CJ$13,$L$11,'Sch A. Input'!$H$14:$CJ$14,"Recurring")</f>
        <v>0</v>
      </c>
      <c r="H74" s="226">
        <f>SUMIFS('Sch A. Input'!H72:CJ72,'Sch A. Input'!$H$13:$CJ$13,$L$11,'Sch A. Input'!$H$14:$CJ$14,"One-time")</f>
        <v>0</v>
      </c>
      <c r="I74" s="227">
        <f t="shared" si="15"/>
        <v>0</v>
      </c>
      <c r="J74" s="228">
        <f>SUMIFS('Sch A. Input'!H72:CJ72,'Sch A. Input'!$H$14:$CJ$14,"Recurring",'Sch A. Input'!$H$13:$CJ$13,"&lt;="&amp;$L$11)</f>
        <v>0</v>
      </c>
      <c r="K74" s="228">
        <f>SUMIFS('Sch A. Input'!H72:CJ72,'Sch A. Input'!$H$14:$CJ$14,"One-time",'Sch A. Input'!$H$13:$CJ$13,"&lt;="&amp;$L$11)</f>
        <v>0</v>
      </c>
      <c r="L74" s="229">
        <f t="shared" si="16"/>
        <v>0</v>
      </c>
      <c r="M74" s="228">
        <f t="shared" si="17"/>
        <v>0</v>
      </c>
      <c r="N74" s="228">
        <f t="shared" si="18"/>
        <v>0</v>
      </c>
      <c r="O74" s="259">
        <f t="shared" si="19"/>
        <v>0</v>
      </c>
      <c r="P74" s="268">
        <f t="shared" si="6"/>
        <v>0</v>
      </c>
      <c r="Q74" s="231">
        <f t="shared" si="7"/>
        <v>0</v>
      </c>
      <c r="R74" s="97">
        <f t="shared" si="20"/>
        <v>0</v>
      </c>
      <c r="S74" s="237">
        <f>IF(AND(LARGE('Sch A. Input'!$CL$15:$CL$41,COUNTIF('Sch A. Input'!$CL$15:$CL$41,"&gt;="&amp;F74))&lt;E74,F74&lt;&gt;0),"Leaver",J74-G74)</f>
        <v>0</v>
      </c>
      <c r="T74" s="237">
        <f>IF(AND(LARGE('Sch A. Input'!$CL$15:$CL$41,COUNTIF('Sch A. Input'!$CL$15:$CL$41,"&gt;="&amp;F74))&lt;E74,F74&lt;&gt;0),"Leaver",K74-H74)</f>
        <v>0</v>
      </c>
      <c r="U74" s="238">
        <f>IF(AND(LARGE('Sch A. Input'!$CL$15:$CL$41,COUNTIF('Sch A. Input'!$CL$15:$CL$41,"&gt;="&amp;F74))&lt;E74,F74&lt;&gt;0),"Leaver",L74-I74)</f>
        <v>0</v>
      </c>
      <c r="V74" s="238">
        <f>IF(AND(LARGE('Sch A. Input'!$CL$15:$CL$41,COUNTIF('Sch A. Input'!$CL$15:$CL$41,"&gt;="&amp;F74))&lt;E74,F74&lt;&gt;0),"Leaver",IFERROR(S74/X74*$M$9,0))</f>
        <v>0</v>
      </c>
      <c r="W74" s="238">
        <f>IF(AND(LARGE('Sch A. Input'!$CL$15:$CL$41,COUNTIF('Sch A. Input'!$CL$15:$CL$41,"&gt;="&amp;F74))&lt;E74,F74&lt;&gt;0),"Leaver",V74+T74)</f>
        <v>0</v>
      </c>
      <c r="X74" s="264">
        <f>IF(AND(LARGE('Sch A. Input'!$CL$15:$CL$41,COUNTIF('Sch A. Input'!$CL$15:$CL$41,"&gt;="&amp;F74))&lt;E74,F74&lt;&gt;0),"Leaver",IF(OR(D74="",D74&gt;$L$11,($L$11-14)&lt;$K$9),0,(E74+1-D74)/14-1))</f>
        <v>0</v>
      </c>
      <c r="Y74" s="265">
        <f>IF(AND(LARGE('Sch A. Input'!$CL$15:$CL$41,COUNTIF('Sch A. Input'!$CL$15:$CL$41,"&gt;="&amp;F74))&lt;E74,F74&lt;&gt;0),"Leaver",IFERROR(IF((S74/$X74*$M$9+T74)&gt;$D$12,"YES","NO"),0))</f>
        <v>0</v>
      </c>
      <c r="Z74" s="225">
        <f>IF(AND(LARGE('Sch A. Input'!$CL$15:$CL$41,COUNTIF('Sch A. Input'!$CL$15:$CL$41,"&gt;="&amp;F74))&lt;E74,F74&lt;&gt;0),"Leaver",IFERROR(IF($Y74="YES",MIN($U74*($G$12/$D$12),$G$12),(SUMPRODUCT(--((MIN(W74,$D$12))&gt;$C$9:$C$12),((MIN(W74,$D$12))-$C$9:$C$12),$H$9:$H$12))-((1-(X74/$M$9))*(SUMPRODUCT(--((MIN(V74,$D$12))&gt;$C$9:$C$12),((MIN(V74,$D$12))-$C$9:$C$12),$H$9:$H$12)))),0))</f>
        <v>0</v>
      </c>
      <c r="AA74" s="169">
        <f>IF(AND(LARGE('Sch A. Input'!$CL$15:$CL$41,COUNTIF('Sch A. Input'!$CL$15:$CL$41,"&gt;="&amp;F74))&lt;E74,F74&lt;&gt;0),"Leaver",IFERROR(Z74/U74,0))</f>
        <v>0</v>
      </c>
      <c r="AB74" s="170">
        <f>IF(AND(LARGE('Sch A. Input'!$CL$15:$CL$41,COUNTIF('Sch A. Input'!$CL$15:$CL$41,"&gt;="&amp;F74))&lt;E74,F74&lt;&gt;0),"Leaver",Q74-Z74)</f>
        <v>0</v>
      </c>
      <c r="AC74" s="94">
        <f t="shared" si="21"/>
        <v>0</v>
      </c>
      <c r="BK74" s="2"/>
      <c r="BL74" s="2"/>
      <c r="CI74"/>
    </row>
    <row r="75" spans="2:87" x14ac:dyDescent="0.35">
      <c r="B75" s="70" t="str">
        <f>IF('Sch A. Input'!B73="","",'Sch A. Input'!B73)</f>
        <v/>
      </c>
      <c r="C75" s="75" t="str">
        <f>IF('Sch A. Input'!C73="","",'Sch A. Input'!C73)</f>
        <v/>
      </c>
      <c r="D75" s="71" t="str">
        <f>IF('Sch A. Input'!D73="","",'Sch A. Input'!D73)</f>
        <v/>
      </c>
      <c r="E75" s="71">
        <f>'Sch A. Input'!E73</f>
        <v>45016</v>
      </c>
      <c r="F75" s="71">
        <f>'Sch A. Input'!F73</f>
        <v>0</v>
      </c>
      <c r="G75" s="226">
        <f>SUMIFS('Sch A. Input'!H73:CJ73,'Sch A. Input'!$H$13:$CJ$13,$L$11,'Sch A. Input'!$H$14:$CJ$14,"Recurring")</f>
        <v>0</v>
      </c>
      <c r="H75" s="226">
        <f>SUMIFS('Sch A. Input'!H73:CJ73,'Sch A. Input'!$H$13:$CJ$13,$L$11,'Sch A. Input'!$H$14:$CJ$14,"One-time")</f>
        <v>0</v>
      </c>
      <c r="I75" s="227">
        <f t="shared" si="15"/>
        <v>0</v>
      </c>
      <c r="J75" s="228">
        <f>SUMIFS('Sch A. Input'!H73:CJ73,'Sch A. Input'!$H$14:$CJ$14,"Recurring",'Sch A. Input'!$H$13:$CJ$13,"&lt;="&amp;$L$11)</f>
        <v>0</v>
      </c>
      <c r="K75" s="228">
        <f>SUMIFS('Sch A. Input'!H73:CJ73,'Sch A. Input'!$H$14:$CJ$14,"One-time",'Sch A. Input'!$H$13:$CJ$13,"&lt;="&amp;$L$11)</f>
        <v>0</v>
      </c>
      <c r="L75" s="229">
        <f t="shared" si="16"/>
        <v>0</v>
      </c>
      <c r="M75" s="228">
        <f t="shared" si="17"/>
        <v>0</v>
      </c>
      <c r="N75" s="228">
        <f t="shared" si="18"/>
        <v>0</v>
      </c>
      <c r="O75" s="259">
        <f t="shared" si="19"/>
        <v>0</v>
      </c>
      <c r="P75" s="268">
        <f t="shared" si="6"/>
        <v>0</v>
      </c>
      <c r="Q75" s="231">
        <f t="shared" si="7"/>
        <v>0</v>
      </c>
      <c r="R75" s="97">
        <f t="shared" si="20"/>
        <v>0</v>
      </c>
      <c r="S75" s="237">
        <f>IF(AND(LARGE('Sch A. Input'!$CL$15:$CL$41,COUNTIF('Sch A. Input'!$CL$15:$CL$41,"&gt;="&amp;F75))&lt;E75,F75&lt;&gt;0),"Leaver",J75-G75)</f>
        <v>0</v>
      </c>
      <c r="T75" s="237">
        <f>IF(AND(LARGE('Sch A. Input'!$CL$15:$CL$41,COUNTIF('Sch A. Input'!$CL$15:$CL$41,"&gt;="&amp;F75))&lt;E75,F75&lt;&gt;0),"Leaver",K75-H75)</f>
        <v>0</v>
      </c>
      <c r="U75" s="238">
        <f>IF(AND(LARGE('Sch A. Input'!$CL$15:$CL$41,COUNTIF('Sch A. Input'!$CL$15:$CL$41,"&gt;="&amp;F75))&lt;E75,F75&lt;&gt;0),"Leaver",L75-I75)</f>
        <v>0</v>
      </c>
      <c r="V75" s="238">
        <f>IF(AND(LARGE('Sch A. Input'!$CL$15:$CL$41,COUNTIF('Sch A. Input'!$CL$15:$CL$41,"&gt;="&amp;F75))&lt;E75,F75&lt;&gt;0),"Leaver",IFERROR(S75/X75*$M$9,0))</f>
        <v>0</v>
      </c>
      <c r="W75" s="238">
        <f>IF(AND(LARGE('Sch A. Input'!$CL$15:$CL$41,COUNTIF('Sch A. Input'!$CL$15:$CL$41,"&gt;="&amp;F75))&lt;E75,F75&lt;&gt;0),"Leaver",V75+T75)</f>
        <v>0</v>
      </c>
      <c r="X75" s="264">
        <f>IF(AND(LARGE('Sch A. Input'!$CL$15:$CL$41,COUNTIF('Sch A. Input'!$CL$15:$CL$41,"&gt;="&amp;F75))&lt;E75,F75&lt;&gt;0),"Leaver",IF(OR(D75="",D75&gt;$L$11,($L$11-14)&lt;$K$9),0,(E75+1-D75)/14-1))</f>
        <v>0</v>
      </c>
      <c r="Y75" s="265">
        <f>IF(AND(LARGE('Sch A. Input'!$CL$15:$CL$41,COUNTIF('Sch A. Input'!$CL$15:$CL$41,"&gt;="&amp;F75))&lt;E75,F75&lt;&gt;0),"Leaver",IFERROR(IF((S75/$X75*$M$9+T75)&gt;$D$12,"YES","NO"),0))</f>
        <v>0</v>
      </c>
      <c r="Z75" s="225">
        <f>IF(AND(LARGE('Sch A. Input'!$CL$15:$CL$41,COUNTIF('Sch A. Input'!$CL$15:$CL$41,"&gt;="&amp;F75))&lt;E75,F75&lt;&gt;0),"Leaver",IFERROR(IF($Y75="YES",MIN($U75*($G$12/$D$12),$G$12),(SUMPRODUCT(--((MIN(W75,$D$12))&gt;$C$9:$C$12),((MIN(W75,$D$12))-$C$9:$C$12),$H$9:$H$12))-((1-(X75/$M$9))*(SUMPRODUCT(--((MIN(V75,$D$12))&gt;$C$9:$C$12),((MIN(V75,$D$12))-$C$9:$C$12),$H$9:$H$12)))),0))</f>
        <v>0</v>
      </c>
      <c r="AA75" s="169">
        <f>IF(AND(LARGE('Sch A. Input'!$CL$15:$CL$41,COUNTIF('Sch A. Input'!$CL$15:$CL$41,"&gt;="&amp;F75))&lt;E75,F75&lt;&gt;0),"Leaver",IFERROR(Z75/U75,0))</f>
        <v>0</v>
      </c>
      <c r="AB75" s="170">
        <f>IF(AND(LARGE('Sch A. Input'!$CL$15:$CL$41,COUNTIF('Sch A. Input'!$CL$15:$CL$41,"&gt;="&amp;F75))&lt;E75,F75&lt;&gt;0),"Leaver",Q75-Z75)</f>
        <v>0</v>
      </c>
      <c r="AC75" s="94">
        <f t="shared" si="21"/>
        <v>0</v>
      </c>
      <c r="BK75" s="2"/>
      <c r="BL75" s="2"/>
      <c r="CI75"/>
    </row>
    <row r="76" spans="2:87" x14ac:dyDescent="0.35">
      <c r="B76" s="70" t="str">
        <f>IF('Sch A. Input'!B74="","",'Sch A. Input'!B74)</f>
        <v/>
      </c>
      <c r="C76" s="75" t="str">
        <f>IF('Sch A. Input'!C74="","",'Sch A. Input'!C74)</f>
        <v/>
      </c>
      <c r="D76" s="71" t="str">
        <f>IF('Sch A. Input'!D74="","",'Sch A. Input'!D74)</f>
        <v/>
      </c>
      <c r="E76" s="71">
        <f>'Sch A. Input'!E74</f>
        <v>45016</v>
      </c>
      <c r="F76" s="71">
        <f>'Sch A. Input'!F74</f>
        <v>0</v>
      </c>
      <c r="G76" s="226">
        <f>SUMIFS('Sch A. Input'!H74:CJ74,'Sch A. Input'!$H$13:$CJ$13,$L$11,'Sch A. Input'!$H$14:$CJ$14,"Recurring")</f>
        <v>0</v>
      </c>
      <c r="H76" s="226">
        <f>SUMIFS('Sch A. Input'!H74:CJ74,'Sch A. Input'!$H$13:$CJ$13,$L$11,'Sch A. Input'!$H$14:$CJ$14,"One-time")</f>
        <v>0</v>
      </c>
      <c r="I76" s="227">
        <f t="shared" si="15"/>
        <v>0</v>
      </c>
      <c r="J76" s="228">
        <f>SUMIFS('Sch A. Input'!H74:CJ74,'Sch A. Input'!$H$14:$CJ$14,"Recurring",'Sch A. Input'!$H$13:$CJ$13,"&lt;="&amp;$L$11)</f>
        <v>0</v>
      </c>
      <c r="K76" s="228">
        <f>SUMIFS('Sch A. Input'!H74:CJ74,'Sch A. Input'!$H$14:$CJ$14,"One-time",'Sch A. Input'!$H$13:$CJ$13,"&lt;="&amp;$L$11)</f>
        <v>0</v>
      </c>
      <c r="L76" s="229">
        <f t="shared" si="16"/>
        <v>0</v>
      </c>
      <c r="M76" s="228">
        <f t="shared" si="17"/>
        <v>0</v>
      </c>
      <c r="N76" s="228">
        <f t="shared" si="18"/>
        <v>0</v>
      </c>
      <c r="O76" s="259">
        <f t="shared" si="19"/>
        <v>0</v>
      </c>
      <c r="P76" s="268">
        <f t="shared" si="6"/>
        <v>0</v>
      </c>
      <c r="Q76" s="231">
        <f t="shared" si="7"/>
        <v>0</v>
      </c>
      <c r="R76" s="97">
        <f t="shared" si="20"/>
        <v>0</v>
      </c>
      <c r="S76" s="237">
        <f>IF(AND(LARGE('Sch A. Input'!$CL$15:$CL$41,COUNTIF('Sch A. Input'!$CL$15:$CL$41,"&gt;="&amp;F76))&lt;E76,F76&lt;&gt;0),"Leaver",J76-G76)</f>
        <v>0</v>
      </c>
      <c r="T76" s="237">
        <f>IF(AND(LARGE('Sch A. Input'!$CL$15:$CL$41,COUNTIF('Sch A. Input'!$CL$15:$CL$41,"&gt;="&amp;F76))&lt;E76,F76&lt;&gt;0),"Leaver",K76-H76)</f>
        <v>0</v>
      </c>
      <c r="U76" s="238">
        <f>IF(AND(LARGE('Sch A. Input'!$CL$15:$CL$41,COUNTIF('Sch A. Input'!$CL$15:$CL$41,"&gt;="&amp;F76))&lt;E76,F76&lt;&gt;0),"Leaver",L76-I76)</f>
        <v>0</v>
      </c>
      <c r="V76" s="238">
        <f>IF(AND(LARGE('Sch A. Input'!$CL$15:$CL$41,COUNTIF('Sch A. Input'!$CL$15:$CL$41,"&gt;="&amp;F76))&lt;E76,F76&lt;&gt;0),"Leaver",IFERROR(S76/X76*$M$9,0))</f>
        <v>0</v>
      </c>
      <c r="W76" s="238">
        <f>IF(AND(LARGE('Sch A. Input'!$CL$15:$CL$41,COUNTIF('Sch A. Input'!$CL$15:$CL$41,"&gt;="&amp;F76))&lt;E76,F76&lt;&gt;0),"Leaver",V76+T76)</f>
        <v>0</v>
      </c>
      <c r="X76" s="264">
        <f>IF(AND(LARGE('Sch A. Input'!$CL$15:$CL$41,COUNTIF('Sch A. Input'!$CL$15:$CL$41,"&gt;="&amp;F76))&lt;E76,F76&lt;&gt;0),"Leaver",IF(OR(D76="",D76&gt;$L$11,($L$11-14)&lt;$K$9),0,(E76+1-D76)/14-1))</f>
        <v>0</v>
      </c>
      <c r="Y76" s="265">
        <f>IF(AND(LARGE('Sch A. Input'!$CL$15:$CL$41,COUNTIF('Sch A. Input'!$CL$15:$CL$41,"&gt;="&amp;F76))&lt;E76,F76&lt;&gt;0),"Leaver",IFERROR(IF((S76/$X76*$M$9+T76)&gt;$D$12,"YES","NO"),0))</f>
        <v>0</v>
      </c>
      <c r="Z76" s="225">
        <f>IF(AND(LARGE('Sch A. Input'!$CL$15:$CL$41,COUNTIF('Sch A. Input'!$CL$15:$CL$41,"&gt;="&amp;F76))&lt;E76,F76&lt;&gt;0),"Leaver",IFERROR(IF($Y76="YES",MIN($U76*($G$12/$D$12),$G$12),(SUMPRODUCT(--((MIN(W76,$D$12))&gt;$C$9:$C$12),((MIN(W76,$D$12))-$C$9:$C$12),$H$9:$H$12))-((1-(X76/$M$9))*(SUMPRODUCT(--((MIN(V76,$D$12))&gt;$C$9:$C$12),((MIN(V76,$D$12))-$C$9:$C$12),$H$9:$H$12)))),0))</f>
        <v>0</v>
      </c>
      <c r="AA76" s="169">
        <f>IF(AND(LARGE('Sch A. Input'!$CL$15:$CL$41,COUNTIF('Sch A. Input'!$CL$15:$CL$41,"&gt;="&amp;F76))&lt;E76,F76&lt;&gt;0),"Leaver",IFERROR(Z76/U76,0))</f>
        <v>0</v>
      </c>
      <c r="AB76" s="170">
        <f>IF(AND(LARGE('Sch A. Input'!$CL$15:$CL$41,COUNTIF('Sch A. Input'!$CL$15:$CL$41,"&gt;="&amp;F76))&lt;E76,F76&lt;&gt;0),"Leaver",Q76-Z76)</f>
        <v>0</v>
      </c>
      <c r="AC76" s="94">
        <f t="shared" si="21"/>
        <v>0</v>
      </c>
      <c r="BK76" s="2"/>
      <c r="BL76" s="2"/>
      <c r="CI76"/>
    </row>
    <row r="77" spans="2:87" x14ac:dyDescent="0.35">
      <c r="B77" s="70" t="str">
        <f>IF('Sch A. Input'!B75="","",'Sch A. Input'!B75)</f>
        <v/>
      </c>
      <c r="C77" s="75" t="str">
        <f>IF('Sch A. Input'!C75="","",'Sch A. Input'!C75)</f>
        <v/>
      </c>
      <c r="D77" s="71" t="str">
        <f>IF('Sch A. Input'!D75="","",'Sch A. Input'!D75)</f>
        <v/>
      </c>
      <c r="E77" s="71">
        <f>'Sch A. Input'!E75</f>
        <v>45016</v>
      </c>
      <c r="F77" s="71">
        <f>'Sch A. Input'!F75</f>
        <v>0</v>
      </c>
      <c r="G77" s="226">
        <f>SUMIFS('Sch A. Input'!H75:CJ75,'Sch A. Input'!$H$13:$CJ$13,$L$11,'Sch A. Input'!$H$14:$CJ$14,"Recurring")</f>
        <v>0</v>
      </c>
      <c r="H77" s="226">
        <f>SUMIFS('Sch A. Input'!H75:CJ75,'Sch A. Input'!$H$13:$CJ$13,$L$11,'Sch A. Input'!$H$14:$CJ$14,"One-time")</f>
        <v>0</v>
      </c>
      <c r="I77" s="227">
        <f t="shared" si="15"/>
        <v>0</v>
      </c>
      <c r="J77" s="228">
        <f>SUMIFS('Sch A. Input'!H75:CJ75,'Sch A. Input'!$H$14:$CJ$14,"Recurring",'Sch A. Input'!$H$13:$CJ$13,"&lt;="&amp;$L$11)</f>
        <v>0</v>
      </c>
      <c r="K77" s="228">
        <f>SUMIFS('Sch A. Input'!H75:CJ75,'Sch A. Input'!$H$14:$CJ$14,"One-time",'Sch A. Input'!$H$13:$CJ$13,"&lt;="&amp;$L$11)</f>
        <v>0</v>
      </c>
      <c r="L77" s="229">
        <f t="shared" si="16"/>
        <v>0</v>
      </c>
      <c r="M77" s="228">
        <f t="shared" si="17"/>
        <v>0</v>
      </c>
      <c r="N77" s="228">
        <f t="shared" si="18"/>
        <v>0</v>
      </c>
      <c r="O77" s="259">
        <f t="shared" si="19"/>
        <v>0</v>
      </c>
      <c r="P77" s="268">
        <f t="shared" si="6"/>
        <v>0</v>
      </c>
      <c r="Q77" s="231">
        <f t="shared" si="7"/>
        <v>0</v>
      </c>
      <c r="R77" s="97">
        <f t="shared" si="20"/>
        <v>0</v>
      </c>
      <c r="S77" s="237">
        <f>IF(AND(LARGE('Sch A. Input'!$CL$15:$CL$41,COUNTIF('Sch A. Input'!$CL$15:$CL$41,"&gt;="&amp;F77))&lt;E77,F77&lt;&gt;0),"Leaver",J77-G77)</f>
        <v>0</v>
      </c>
      <c r="T77" s="237">
        <f>IF(AND(LARGE('Sch A. Input'!$CL$15:$CL$41,COUNTIF('Sch A. Input'!$CL$15:$CL$41,"&gt;="&amp;F77))&lt;E77,F77&lt;&gt;0),"Leaver",K77-H77)</f>
        <v>0</v>
      </c>
      <c r="U77" s="238">
        <f>IF(AND(LARGE('Sch A. Input'!$CL$15:$CL$41,COUNTIF('Sch A. Input'!$CL$15:$CL$41,"&gt;="&amp;F77))&lt;E77,F77&lt;&gt;0),"Leaver",L77-I77)</f>
        <v>0</v>
      </c>
      <c r="V77" s="238">
        <f>IF(AND(LARGE('Sch A. Input'!$CL$15:$CL$41,COUNTIF('Sch A. Input'!$CL$15:$CL$41,"&gt;="&amp;F77))&lt;E77,F77&lt;&gt;0),"Leaver",IFERROR(S77/X77*$M$9,0))</f>
        <v>0</v>
      </c>
      <c r="W77" s="238">
        <f>IF(AND(LARGE('Sch A. Input'!$CL$15:$CL$41,COUNTIF('Sch A. Input'!$CL$15:$CL$41,"&gt;="&amp;F77))&lt;E77,F77&lt;&gt;0),"Leaver",V77+T77)</f>
        <v>0</v>
      </c>
      <c r="X77" s="264">
        <f>IF(AND(LARGE('Sch A. Input'!$CL$15:$CL$41,COUNTIF('Sch A. Input'!$CL$15:$CL$41,"&gt;="&amp;F77))&lt;E77,F77&lt;&gt;0),"Leaver",IF(OR(D77="",D77&gt;$L$11,($L$11-14)&lt;$K$9),0,(E77+1-D77)/14-1))</f>
        <v>0</v>
      </c>
      <c r="Y77" s="265">
        <f>IF(AND(LARGE('Sch A. Input'!$CL$15:$CL$41,COUNTIF('Sch A. Input'!$CL$15:$CL$41,"&gt;="&amp;F77))&lt;E77,F77&lt;&gt;0),"Leaver",IFERROR(IF((S77/$X77*$M$9+T77)&gt;$D$12,"YES","NO"),0))</f>
        <v>0</v>
      </c>
      <c r="Z77" s="225">
        <f>IF(AND(LARGE('Sch A. Input'!$CL$15:$CL$41,COUNTIF('Sch A. Input'!$CL$15:$CL$41,"&gt;="&amp;F77))&lt;E77,F77&lt;&gt;0),"Leaver",IFERROR(IF($Y77="YES",MIN($U77*($G$12/$D$12),$G$12),(SUMPRODUCT(--((MIN(W77,$D$12))&gt;$C$9:$C$12),((MIN(W77,$D$12))-$C$9:$C$12),$H$9:$H$12))-((1-(X77/$M$9))*(SUMPRODUCT(--((MIN(V77,$D$12))&gt;$C$9:$C$12),((MIN(V77,$D$12))-$C$9:$C$12),$H$9:$H$12)))),0))</f>
        <v>0</v>
      </c>
      <c r="AA77" s="169">
        <f>IF(AND(LARGE('Sch A. Input'!$CL$15:$CL$41,COUNTIF('Sch A. Input'!$CL$15:$CL$41,"&gt;="&amp;F77))&lt;E77,F77&lt;&gt;0),"Leaver",IFERROR(Z77/U77,0))</f>
        <v>0</v>
      </c>
      <c r="AB77" s="170">
        <f>IF(AND(LARGE('Sch A. Input'!$CL$15:$CL$41,COUNTIF('Sch A. Input'!$CL$15:$CL$41,"&gt;="&amp;F77))&lt;E77,F77&lt;&gt;0),"Leaver",Q77-Z77)</f>
        <v>0</v>
      </c>
      <c r="AC77" s="94">
        <f t="shared" si="21"/>
        <v>0</v>
      </c>
      <c r="BK77" s="2"/>
      <c r="BL77" s="2"/>
      <c r="CI77"/>
    </row>
    <row r="78" spans="2:87" x14ac:dyDescent="0.35">
      <c r="B78" s="70" t="str">
        <f>IF('Sch A. Input'!B76="","",'Sch A. Input'!B76)</f>
        <v/>
      </c>
      <c r="C78" s="75" t="str">
        <f>IF('Sch A. Input'!C76="","",'Sch A. Input'!C76)</f>
        <v/>
      </c>
      <c r="D78" s="71" t="str">
        <f>IF('Sch A. Input'!D76="","",'Sch A. Input'!D76)</f>
        <v/>
      </c>
      <c r="E78" s="71">
        <f>'Sch A. Input'!E76</f>
        <v>45016</v>
      </c>
      <c r="F78" s="71">
        <f>'Sch A. Input'!F76</f>
        <v>0</v>
      </c>
      <c r="G78" s="226">
        <f>SUMIFS('Sch A. Input'!H76:CJ76,'Sch A. Input'!$H$13:$CJ$13,$L$11,'Sch A. Input'!$H$14:$CJ$14,"Recurring")</f>
        <v>0</v>
      </c>
      <c r="H78" s="226">
        <f>SUMIFS('Sch A. Input'!H76:CJ76,'Sch A. Input'!$H$13:$CJ$13,$L$11,'Sch A. Input'!$H$14:$CJ$14,"One-time")</f>
        <v>0</v>
      </c>
      <c r="I78" s="227">
        <f t="shared" si="15"/>
        <v>0</v>
      </c>
      <c r="J78" s="228">
        <f>SUMIFS('Sch A. Input'!H76:CJ76,'Sch A. Input'!$H$14:$CJ$14,"Recurring",'Sch A. Input'!$H$13:$CJ$13,"&lt;="&amp;$L$11)</f>
        <v>0</v>
      </c>
      <c r="K78" s="228">
        <f>SUMIFS('Sch A. Input'!H76:CJ76,'Sch A. Input'!$H$14:$CJ$14,"One-time",'Sch A. Input'!$H$13:$CJ$13,"&lt;="&amp;$L$11)</f>
        <v>0</v>
      </c>
      <c r="L78" s="229">
        <f t="shared" si="16"/>
        <v>0</v>
      </c>
      <c r="M78" s="228">
        <f t="shared" si="17"/>
        <v>0</v>
      </c>
      <c r="N78" s="228">
        <f t="shared" si="18"/>
        <v>0</v>
      </c>
      <c r="O78" s="259">
        <f t="shared" si="19"/>
        <v>0</v>
      </c>
      <c r="P78" s="268">
        <f t="shared" si="6"/>
        <v>0</v>
      </c>
      <c r="Q78" s="231">
        <f t="shared" si="7"/>
        <v>0</v>
      </c>
      <c r="R78" s="97">
        <f t="shared" si="20"/>
        <v>0</v>
      </c>
      <c r="S78" s="237">
        <f>IF(AND(LARGE('Sch A. Input'!$CL$15:$CL$41,COUNTIF('Sch A. Input'!$CL$15:$CL$41,"&gt;="&amp;F78))&lt;E78,F78&lt;&gt;0),"Leaver",J78-G78)</f>
        <v>0</v>
      </c>
      <c r="T78" s="237">
        <f>IF(AND(LARGE('Sch A. Input'!$CL$15:$CL$41,COUNTIF('Sch A. Input'!$CL$15:$CL$41,"&gt;="&amp;F78))&lt;E78,F78&lt;&gt;0),"Leaver",K78-H78)</f>
        <v>0</v>
      </c>
      <c r="U78" s="238">
        <f>IF(AND(LARGE('Sch A. Input'!$CL$15:$CL$41,COUNTIF('Sch A. Input'!$CL$15:$CL$41,"&gt;="&amp;F78))&lt;E78,F78&lt;&gt;0),"Leaver",L78-I78)</f>
        <v>0</v>
      </c>
      <c r="V78" s="238">
        <f>IF(AND(LARGE('Sch A. Input'!$CL$15:$CL$41,COUNTIF('Sch A. Input'!$CL$15:$CL$41,"&gt;="&amp;F78))&lt;E78,F78&lt;&gt;0),"Leaver",IFERROR(S78/X78*$M$9,0))</f>
        <v>0</v>
      </c>
      <c r="W78" s="238">
        <f>IF(AND(LARGE('Sch A. Input'!$CL$15:$CL$41,COUNTIF('Sch A. Input'!$CL$15:$CL$41,"&gt;="&amp;F78))&lt;E78,F78&lt;&gt;0),"Leaver",V78+T78)</f>
        <v>0</v>
      </c>
      <c r="X78" s="264">
        <f>IF(AND(LARGE('Sch A. Input'!$CL$15:$CL$41,COUNTIF('Sch A. Input'!$CL$15:$CL$41,"&gt;="&amp;F78))&lt;E78,F78&lt;&gt;0),"Leaver",IF(OR(D78="",D78&gt;$L$11,($L$11-14)&lt;$K$9),0,(E78+1-D78)/14-1))</f>
        <v>0</v>
      </c>
      <c r="Y78" s="265">
        <f>IF(AND(LARGE('Sch A. Input'!$CL$15:$CL$41,COUNTIF('Sch A. Input'!$CL$15:$CL$41,"&gt;="&amp;F78))&lt;E78,F78&lt;&gt;0),"Leaver",IFERROR(IF((S78/$X78*$M$9+T78)&gt;$D$12,"YES","NO"),0))</f>
        <v>0</v>
      </c>
      <c r="Z78" s="225">
        <f>IF(AND(LARGE('Sch A. Input'!$CL$15:$CL$41,COUNTIF('Sch A. Input'!$CL$15:$CL$41,"&gt;="&amp;F78))&lt;E78,F78&lt;&gt;0),"Leaver",IFERROR(IF($Y78="YES",MIN($U78*($G$12/$D$12),$G$12),(SUMPRODUCT(--((MIN(W78,$D$12))&gt;$C$9:$C$12),((MIN(W78,$D$12))-$C$9:$C$12),$H$9:$H$12))-((1-(X78/$M$9))*(SUMPRODUCT(--((MIN(V78,$D$12))&gt;$C$9:$C$12),((MIN(V78,$D$12))-$C$9:$C$12),$H$9:$H$12)))),0))</f>
        <v>0</v>
      </c>
      <c r="AA78" s="169">
        <f>IF(AND(LARGE('Sch A. Input'!$CL$15:$CL$41,COUNTIF('Sch A. Input'!$CL$15:$CL$41,"&gt;="&amp;F78))&lt;E78,F78&lt;&gt;0),"Leaver",IFERROR(Z78/U78,0))</f>
        <v>0</v>
      </c>
      <c r="AB78" s="170">
        <f>IF(AND(LARGE('Sch A. Input'!$CL$15:$CL$41,COUNTIF('Sch A. Input'!$CL$15:$CL$41,"&gt;="&amp;F78))&lt;E78,F78&lt;&gt;0),"Leaver",Q78-Z78)</f>
        <v>0</v>
      </c>
      <c r="AC78" s="94">
        <f t="shared" si="21"/>
        <v>0</v>
      </c>
      <c r="BK78" s="2"/>
      <c r="BL78" s="2"/>
      <c r="CI78"/>
    </row>
    <row r="79" spans="2:87" x14ac:dyDescent="0.35">
      <c r="B79" s="70" t="str">
        <f>IF('Sch A. Input'!B77="","",'Sch A. Input'!B77)</f>
        <v/>
      </c>
      <c r="C79" s="75" t="str">
        <f>IF('Sch A. Input'!C77="","",'Sch A. Input'!C77)</f>
        <v/>
      </c>
      <c r="D79" s="71" t="str">
        <f>IF('Sch A. Input'!D77="","",'Sch A. Input'!D77)</f>
        <v/>
      </c>
      <c r="E79" s="71">
        <f>'Sch A. Input'!E77</f>
        <v>45016</v>
      </c>
      <c r="F79" s="71">
        <f>'Sch A. Input'!F77</f>
        <v>0</v>
      </c>
      <c r="G79" s="226">
        <f>SUMIFS('Sch A. Input'!H77:CJ77,'Sch A. Input'!$H$13:$CJ$13,$L$11,'Sch A. Input'!$H$14:$CJ$14,"Recurring")</f>
        <v>0</v>
      </c>
      <c r="H79" s="226">
        <f>SUMIFS('Sch A. Input'!H77:CJ77,'Sch A. Input'!$H$13:$CJ$13,$L$11,'Sch A. Input'!$H$14:$CJ$14,"One-time")</f>
        <v>0</v>
      </c>
      <c r="I79" s="227">
        <f t="shared" si="15"/>
        <v>0</v>
      </c>
      <c r="J79" s="228">
        <f>SUMIFS('Sch A. Input'!H77:CJ77,'Sch A. Input'!$H$14:$CJ$14,"Recurring",'Sch A. Input'!$H$13:$CJ$13,"&lt;="&amp;$L$11)</f>
        <v>0</v>
      </c>
      <c r="K79" s="228">
        <f>SUMIFS('Sch A. Input'!H77:CJ77,'Sch A. Input'!$H$14:$CJ$14,"One-time",'Sch A. Input'!$H$13:$CJ$13,"&lt;="&amp;$L$11)</f>
        <v>0</v>
      </c>
      <c r="L79" s="229">
        <f t="shared" si="16"/>
        <v>0</v>
      </c>
      <c r="M79" s="228">
        <f t="shared" si="17"/>
        <v>0</v>
      </c>
      <c r="N79" s="228">
        <f t="shared" si="18"/>
        <v>0</v>
      </c>
      <c r="O79" s="259">
        <f t="shared" si="19"/>
        <v>0</v>
      </c>
      <c r="P79" s="268">
        <f t="shared" si="6"/>
        <v>0</v>
      </c>
      <c r="Q79" s="231">
        <f t="shared" si="7"/>
        <v>0</v>
      </c>
      <c r="R79" s="97">
        <f t="shared" si="20"/>
        <v>0</v>
      </c>
      <c r="S79" s="237">
        <f>IF(AND(LARGE('Sch A. Input'!$CL$15:$CL$41,COUNTIF('Sch A. Input'!$CL$15:$CL$41,"&gt;="&amp;F79))&lt;E79,F79&lt;&gt;0),"Leaver",J79-G79)</f>
        <v>0</v>
      </c>
      <c r="T79" s="237">
        <f>IF(AND(LARGE('Sch A. Input'!$CL$15:$CL$41,COUNTIF('Sch A. Input'!$CL$15:$CL$41,"&gt;="&amp;F79))&lt;E79,F79&lt;&gt;0),"Leaver",K79-H79)</f>
        <v>0</v>
      </c>
      <c r="U79" s="238">
        <f>IF(AND(LARGE('Sch A. Input'!$CL$15:$CL$41,COUNTIF('Sch A. Input'!$CL$15:$CL$41,"&gt;="&amp;F79))&lt;E79,F79&lt;&gt;0),"Leaver",L79-I79)</f>
        <v>0</v>
      </c>
      <c r="V79" s="238">
        <f>IF(AND(LARGE('Sch A. Input'!$CL$15:$CL$41,COUNTIF('Sch A. Input'!$CL$15:$CL$41,"&gt;="&amp;F79))&lt;E79,F79&lt;&gt;0),"Leaver",IFERROR(S79/X79*$M$9,0))</f>
        <v>0</v>
      </c>
      <c r="W79" s="238">
        <f>IF(AND(LARGE('Sch A. Input'!$CL$15:$CL$41,COUNTIF('Sch A. Input'!$CL$15:$CL$41,"&gt;="&amp;F79))&lt;E79,F79&lt;&gt;0),"Leaver",V79+T79)</f>
        <v>0</v>
      </c>
      <c r="X79" s="264">
        <f>IF(AND(LARGE('Sch A. Input'!$CL$15:$CL$41,COUNTIF('Sch A. Input'!$CL$15:$CL$41,"&gt;="&amp;F79))&lt;E79,F79&lt;&gt;0),"Leaver",IF(OR(D79="",D79&gt;$L$11,($L$11-14)&lt;$K$9),0,(E79+1-D79)/14-1))</f>
        <v>0</v>
      </c>
      <c r="Y79" s="265">
        <f>IF(AND(LARGE('Sch A. Input'!$CL$15:$CL$41,COUNTIF('Sch A. Input'!$CL$15:$CL$41,"&gt;="&amp;F79))&lt;E79,F79&lt;&gt;0),"Leaver",IFERROR(IF((S79/$X79*$M$9+T79)&gt;$D$12,"YES","NO"),0))</f>
        <v>0</v>
      </c>
      <c r="Z79" s="225">
        <f>IF(AND(LARGE('Sch A. Input'!$CL$15:$CL$41,COUNTIF('Sch A. Input'!$CL$15:$CL$41,"&gt;="&amp;F79))&lt;E79,F79&lt;&gt;0),"Leaver",IFERROR(IF($Y79="YES",MIN($U79*($G$12/$D$12),$G$12),(SUMPRODUCT(--((MIN(W79,$D$12))&gt;$C$9:$C$12),((MIN(W79,$D$12))-$C$9:$C$12),$H$9:$H$12))-((1-(X79/$M$9))*(SUMPRODUCT(--((MIN(V79,$D$12))&gt;$C$9:$C$12),((MIN(V79,$D$12))-$C$9:$C$12),$H$9:$H$12)))),0))</f>
        <v>0</v>
      </c>
      <c r="AA79" s="169">
        <f>IF(AND(LARGE('Sch A. Input'!$CL$15:$CL$41,COUNTIF('Sch A. Input'!$CL$15:$CL$41,"&gt;="&amp;F79))&lt;E79,F79&lt;&gt;0),"Leaver",IFERROR(Z79/U79,0))</f>
        <v>0</v>
      </c>
      <c r="AB79" s="170">
        <f>IF(AND(LARGE('Sch A. Input'!$CL$15:$CL$41,COUNTIF('Sch A. Input'!$CL$15:$CL$41,"&gt;="&amp;F79))&lt;E79,F79&lt;&gt;0),"Leaver",Q79-Z79)</f>
        <v>0</v>
      </c>
      <c r="AC79" s="94">
        <f t="shared" si="21"/>
        <v>0</v>
      </c>
      <c r="BK79" s="2"/>
      <c r="BL79" s="2"/>
      <c r="CI79"/>
    </row>
    <row r="80" spans="2:87" x14ac:dyDescent="0.35">
      <c r="B80" s="70" t="str">
        <f>IF('Sch A. Input'!B78="","",'Sch A. Input'!B78)</f>
        <v/>
      </c>
      <c r="C80" s="75" t="str">
        <f>IF('Sch A. Input'!C78="","",'Sch A. Input'!C78)</f>
        <v/>
      </c>
      <c r="D80" s="71" t="str">
        <f>IF('Sch A. Input'!D78="","",'Sch A. Input'!D78)</f>
        <v/>
      </c>
      <c r="E80" s="71">
        <f>'Sch A. Input'!E78</f>
        <v>45016</v>
      </c>
      <c r="F80" s="71">
        <f>'Sch A. Input'!F78</f>
        <v>0</v>
      </c>
      <c r="G80" s="226">
        <f>SUMIFS('Sch A. Input'!H78:CJ78,'Sch A. Input'!$H$13:$CJ$13,$L$11,'Sch A. Input'!$H$14:$CJ$14,"Recurring")</f>
        <v>0</v>
      </c>
      <c r="H80" s="226">
        <f>SUMIFS('Sch A. Input'!H78:CJ78,'Sch A. Input'!$H$13:$CJ$13,$L$11,'Sch A. Input'!$H$14:$CJ$14,"One-time")</f>
        <v>0</v>
      </c>
      <c r="I80" s="227">
        <f t="shared" si="15"/>
        <v>0</v>
      </c>
      <c r="J80" s="228">
        <f>SUMIFS('Sch A. Input'!H78:CJ78,'Sch A. Input'!$H$14:$CJ$14,"Recurring",'Sch A. Input'!$H$13:$CJ$13,"&lt;="&amp;$L$11)</f>
        <v>0</v>
      </c>
      <c r="K80" s="228">
        <f>SUMIFS('Sch A. Input'!H78:CJ78,'Sch A. Input'!$H$14:$CJ$14,"One-time",'Sch A. Input'!$H$13:$CJ$13,"&lt;="&amp;$L$11)</f>
        <v>0</v>
      </c>
      <c r="L80" s="229">
        <f t="shared" si="16"/>
        <v>0</v>
      </c>
      <c r="M80" s="228">
        <f t="shared" si="17"/>
        <v>0</v>
      </c>
      <c r="N80" s="228">
        <f t="shared" si="18"/>
        <v>0</v>
      </c>
      <c r="O80" s="259">
        <f t="shared" si="19"/>
        <v>0</v>
      </c>
      <c r="P80" s="268">
        <f t="shared" si="6"/>
        <v>0</v>
      </c>
      <c r="Q80" s="231">
        <f t="shared" si="7"/>
        <v>0</v>
      </c>
      <c r="R80" s="97">
        <f t="shared" si="20"/>
        <v>0</v>
      </c>
      <c r="S80" s="237">
        <f>IF(AND(LARGE('Sch A. Input'!$CL$15:$CL$41,COUNTIF('Sch A. Input'!$CL$15:$CL$41,"&gt;="&amp;F80))&lt;E80,F80&lt;&gt;0),"Leaver",J80-G80)</f>
        <v>0</v>
      </c>
      <c r="T80" s="237">
        <f>IF(AND(LARGE('Sch A. Input'!$CL$15:$CL$41,COUNTIF('Sch A. Input'!$CL$15:$CL$41,"&gt;="&amp;F80))&lt;E80,F80&lt;&gt;0),"Leaver",K80-H80)</f>
        <v>0</v>
      </c>
      <c r="U80" s="238">
        <f>IF(AND(LARGE('Sch A. Input'!$CL$15:$CL$41,COUNTIF('Sch A. Input'!$CL$15:$CL$41,"&gt;="&amp;F80))&lt;E80,F80&lt;&gt;0),"Leaver",L80-I80)</f>
        <v>0</v>
      </c>
      <c r="V80" s="238">
        <f>IF(AND(LARGE('Sch A. Input'!$CL$15:$CL$41,COUNTIF('Sch A. Input'!$CL$15:$CL$41,"&gt;="&amp;F80))&lt;E80,F80&lt;&gt;0),"Leaver",IFERROR(S80/X80*$M$9,0))</f>
        <v>0</v>
      </c>
      <c r="W80" s="238">
        <f>IF(AND(LARGE('Sch A. Input'!$CL$15:$CL$41,COUNTIF('Sch A. Input'!$CL$15:$CL$41,"&gt;="&amp;F80))&lt;E80,F80&lt;&gt;0),"Leaver",V80+T80)</f>
        <v>0</v>
      </c>
      <c r="X80" s="264">
        <f>IF(AND(LARGE('Sch A. Input'!$CL$15:$CL$41,COUNTIF('Sch A. Input'!$CL$15:$CL$41,"&gt;="&amp;F80))&lt;E80,F80&lt;&gt;0),"Leaver",IF(OR(D80="",D80&gt;$L$11,($L$11-14)&lt;$K$9),0,(E80+1-D80)/14-1))</f>
        <v>0</v>
      </c>
      <c r="Y80" s="265">
        <f>IF(AND(LARGE('Sch A. Input'!$CL$15:$CL$41,COUNTIF('Sch A. Input'!$CL$15:$CL$41,"&gt;="&amp;F80))&lt;E80,F80&lt;&gt;0),"Leaver",IFERROR(IF((S80/$X80*$M$9+T80)&gt;$D$12,"YES","NO"),0))</f>
        <v>0</v>
      </c>
      <c r="Z80" s="225">
        <f>IF(AND(LARGE('Sch A. Input'!$CL$15:$CL$41,COUNTIF('Sch A. Input'!$CL$15:$CL$41,"&gt;="&amp;F80))&lt;E80,F80&lt;&gt;0),"Leaver",IFERROR(IF($Y80="YES",MIN($U80*($G$12/$D$12),$G$12),(SUMPRODUCT(--((MIN(W80,$D$12))&gt;$C$9:$C$12),((MIN(W80,$D$12))-$C$9:$C$12),$H$9:$H$12))-((1-(X80/$M$9))*(SUMPRODUCT(--((MIN(V80,$D$12))&gt;$C$9:$C$12),((MIN(V80,$D$12))-$C$9:$C$12),$H$9:$H$12)))),0))</f>
        <v>0</v>
      </c>
      <c r="AA80" s="169">
        <f>IF(AND(LARGE('Sch A. Input'!$CL$15:$CL$41,COUNTIF('Sch A. Input'!$CL$15:$CL$41,"&gt;="&amp;F80))&lt;E80,F80&lt;&gt;0),"Leaver",IFERROR(Z80/U80,0))</f>
        <v>0</v>
      </c>
      <c r="AB80" s="170">
        <f>IF(AND(LARGE('Sch A. Input'!$CL$15:$CL$41,COUNTIF('Sch A. Input'!$CL$15:$CL$41,"&gt;="&amp;F80))&lt;E80,F80&lt;&gt;0),"Leaver",Q80-Z80)</f>
        <v>0</v>
      </c>
      <c r="AC80" s="94">
        <f t="shared" si="21"/>
        <v>0</v>
      </c>
      <c r="BK80" s="2"/>
      <c r="BL80" s="2"/>
      <c r="CI80"/>
    </row>
    <row r="81" spans="2:87" x14ac:dyDescent="0.35">
      <c r="B81" s="70" t="str">
        <f>IF('Sch A. Input'!B79="","",'Sch A. Input'!B79)</f>
        <v/>
      </c>
      <c r="C81" s="75" t="str">
        <f>IF('Sch A. Input'!C79="","",'Sch A. Input'!C79)</f>
        <v/>
      </c>
      <c r="D81" s="71" t="str">
        <f>IF('Sch A. Input'!D79="","",'Sch A. Input'!D79)</f>
        <v/>
      </c>
      <c r="E81" s="71">
        <f>'Sch A. Input'!E79</f>
        <v>45016</v>
      </c>
      <c r="F81" s="71">
        <f>'Sch A. Input'!F79</f>
        <v>0</v>
      </c>
      <c r="G81" s="226">
        <f>SUMIFS('Sch A. Input'!H79:CJ79,'Sch A. Input'!$H$13:$CJ$13,$L$11,'Sch A. Input'!$H$14:$CJ$14,"Recurring")</f>
        <v>0</v>
      </c>
      <c r="H81" s="226">
        <f>SUMIFS('Sch A. Input'!H79:CJ79,'Sch A. Input'!$H$13:$CJ$13,$L$11,'Sch A. Input'!$H$14:$CJ$14,"One-time")</f>
        <v>0</v>
      </c>
      <c r="I81" s="227">
        <f t="shared" si="15"/>
        <v>0</v>
      </c>
      <c r="J81" s="228">
        <f>SUMIFS('Sch A. Input'!H79:CJ79,'Sch A. Input'!$H$14:$CJ$14,"Recurring",'Sch A. Input'!$H$13:$CJ$13,"&lt;="&amp;$L$11)</f>
        <v>0</v>
      </c>
      <c r="K81" s="228">
        <f>SUMIFS('Sch A. Input'!H79:CJ79,'Sch A. Input'!$H$14:$CJ$14,"One-time",'Sch A. Input'!$H$13:$CJ$13,"&lt;="&amp;$L$11)</f>
        <v>0</v>
      </c>
      <c r="L81" s="229">
        <f t="shared" si="16"/>
        <v>0</v>
      </c>
      <c r="M81" s="228">
        <f t="shared" si="17"/>
        <v>0</v>
      </c>
      <c r="N81" s="228">
        <f t="shared" si="18"/>
        <v>0</v>
      </c>
      <c r="O81" s="259">
        <f t="shared" si="19"/>
        <v>0</v>
      </c>
      <c r="P81" s="268">
        <f t="shared" ref="P81:P144" si="22">IFERROR(IF((J81/$O81*$M$9+K81)&gt;$D$12,"YES","NO"),0)</f>
        <v>0</v>
      </c>
      <c r="Q81" s="231">
        <f t="shared" ref="Q81:Q144" si="23">IFERROR(IF(P81="YES",MIN(L81*($G$12/$D$12),$G$12),((SUMPRODUCT(--((MIN(N81,$D$12))&gt;$C$9:$C$12),((MIN(N81,$D$12))-$C$9:$C$12),$H$9:$H$12))-((1-O81/$M$9)*((SUMPRODUCT(--((MIN(M81,$D$12))&gt;$C$9:$C$12),((MIN(M81,$D$12))-$C$9:$C$12),$H$9:$H$12)))))),0)</f>
        <v>0</v>
      </c>
      <c r="R81" s="97">
        <f t="shared" si="20"/>
        <v>0</v>
      </c>
      <c r="S81" s="237">
        <f>IF(AND(LARGE('Sch A. Input'!$CL$15:$CL$41,COUNTIF('Sch A. Input'!$CL$15:$CL$41,"&gt;="&amp;F81))&lt;E81,F81&lt;&gt;0),"Leaver",J81-G81)</f>
        <v>0</v>
      </c>
      <c r="T81" s="237">
        <f>IF(AND(LARGE('Sch A. Input'!$CL$15:$CL$41,COUNTIF('Sch A. Input'!$CL$15:$CL$41,"&gt;="&amp;F81))&lt;E81,F81&lt;&gt;0),"Leaver",K81-H81)</f>
        <v>0</v>
      </c>
      <c r="U81" s="238">
        <f>IF(AND(LARGE('Sch A. Input'!$CL$15:$CL$41,COUNTIF('Sch A. Input'!$CL$15:$CL$41,"&gt;="&amp;F81))&lt;E81,F81&lt;&gt;0),"Leaver",L81-I81)</f>
        <v>0</v>
      </c>
      <c r="V81" s="238">
        <f>IF(AND(LARGE('Sch A. Input'!$CL$15:$CL$41,COUNTIF('Sch A. Input'!$CL$15:$CL$41,"&gt;="&amp;F81))&lt;E81,F81&lt;&gt;0),"Leaver",IFERROR(S81/X81*$M$9,0))</f>
        <v>0</v>
      </c>
      <c r="W81" s="238">
        <f>IF(AND(LARGE('Sch A. Input'!$CL$15:$CL$41,COUNTIF('Sch A. Input'!$CL$15:$CL$41,"&gt;="&amp;F81))&lt;E81,F81&lt;&gt;0),"Leaver",V81+T81)</f>
        <v>0</v>
      </c>
      <c r="X81" s="264">
        <f>IF(AND(LARGE('Sch A. Input'!$CL$15:$CL$41,COUNTIF('Sch A. Input'!$CL$15:$CL$41,"&gt;="&amp;F81))&lt;E81,F81&lt;&gt;0),"Leaver",IF(OR(D81="",D81&gt;$L$11,($L$11-14)&lt;$K$9),0,(E81+1-D81)/14-1))</f>
        <v>0</v>
      </c>
      <c r="Y81" s="265">
        <f>IF(AND(LARGE('Sch A. Input'!$CL$15:$CL$41,COUNTIF('Sch A. Input'!$CL$15:$CL$41,"&gt;="&amp;F81))&lt;E81,F81&lt;&gt;0),"Leaver",IFERROR(IF((S81/$X81*$M$9+T81)&gt;$D$12,"YES","NO"),0))</f>
        <v>0</v>
      </c>
      <c r="Z81" s="225">
        <f>IF(AND(LARGE('Sch A. Input'!$CL$15:$CL$41,COUNTIF('Sch A. Input'!$CL$15:$CL$41,"&gt;="&amp;F81))&lt;E81,F81&lt;&gt;0),"Leaver",IFERROR(IF($Y81="YES",MIN($U81*($G$12/$D$12),$G$12),(SUMPRODUCT(--((MIN(W81,$D$12))&gt;$C$9:$C$12),((MIN(W81,$D$12))-$C$9:$C$12),$H$9:$H$12))-((1-(X81/$M$9))*(SUMPRODUCT(--((MIN(V81,$D$12))&gt;$C$9:$C$12),((MIN(V81,$D$12))-$C$9:$C$12),$H$9:$H$12)))),0))</f>
        <v>0</v>
      </c>
      <c r="AA81" s="169">
        <f>IF(AND(LARGE('Sch A. Input'!$CL$15:$CL$41,COUNTIF('Sch A. Input'!$CL$15:$CL$41,"&gt;="&amp;F81))&lt;E81,F81&lt;&gt;0),"Leaver",IFERROR(Z81/U81,0))</f>
        <v>0</v>
      </c>
      <c r="AB81" s="170">
        <f>IF(AND(LARGE('Sch A. Input'!$CL$15:$CL$41,COUNTIF('Sch A. Input'!$CL$15:$CL$41,"&gt;="&amp;F81))&lt;E81,F81&lt;&gt;0),"Leaver",Q81-Z81)</f>
        <v>0</v>
      </c>
      <c r="AC81" s="94">
        <f t="shared" si="21"/>
        <v>0</v>
      </c>
      <c r="BK81" s="2"/>
      <c r="BL81" s="2"/>
      <c r="CI81"/>
    </row>
    <row r="82" spans="2:87" x14ac:dyDescent="0.35">
      <c r="B82" s="70" t="str">
        <f>IF('Sch A. Input'!B80="","",'Sch A. Input'!B80)</f>
        <v/>
      </c>
      <c r="C82" s="75" t="str">
        <f>IF('Sch A. Input'!C80="","",'Sch A. Input'!C80)</f>
        <v/>
      </c>
      <c r="D82" s="71" t="str">
        <f>IF('Sch A. Input'!D80="","",'Sch A. Input'!D80)</f>
        <v/>
      </c>
      <c r="E82" s="71">
        <f>'Sch A. Input'!E80</f>
        <v>45016</v>
      </c>
      <c r="F82" s="71">
        <f>'Sch A. Input'!F80</f>
        <v>0</v>
      </c>
      <c r="G82" s="226">
        <f>SUMIFS('Sch A. Input'!H80:CJ80,'Sch A. Input'!$H$13:$CJ$13,$L$11,'Sch A. Input'!$H$14:$CJ$14,"Recurring")</f>
        <v>0</v>
      </c>
      <c r="H82" s="226">
        <f>SUMIFS('Sch A. Input'!H80:CJ80,'Sch A. Input'!$H$13:$CJ$13,$L$11,'Sch A. Input'!$H$14:$CJ$14,"One-time")</f>
        <v>0</v>
      </c>
      <c r="I82" s="227">
        <f t="shared" si="15"/>
        <v>0</v>
      </c>
      <c r="J82" s="228">
        <f>SUMIFS('Sch A. Input'!H80:CJ80,'Sch A. Input'!$H$14:$CJ$14,"Recurring",'Sch A. Input'!$H$13:$CJ$13,"&lt;="&amp;$L$11)</f>
        <v>0</v>
      </c>
      <c r="K82" s="228">
        <f>SUMIFS('Sch A. Input'!H80:CJ80,'Sch A. Input'!$H$14:$CJ$14,"One-time",'Sch A. Input'!$H$13:$CJ$13,"&lt;="&amp;$L$11)</f>
        <v>0</v>
      </c>
      <c r="L82" s="229">
        <f t="shared" si="16"/>
        <v>0</v>
      </c>
      <c r="M82" s="228">
        <f t="shared" si="17"/>
        <v>0</v>
      </c>
      <c r="N82" s="228">
        <f t="shared" si="18"/>
        <v>0</v>
      </c>
      <c r="O82" s="259">
        <f t="shared" si="19"/>
        <v>0</v>
      </c>
      <c r="P82" s="268">
        <f t="shared" si="22"/>
        <v>0</v>
      </c>
      <c r="Q82" s="231">
        <f t="shared" si="23"/>
        <v>0</v>
      </c>
      <c r="R82" s="97">
        <f t="shared" si="20"/>
        <v>0</v>
      </c>
      <c r="S82" s="237">
        <f>IF(AND(LARGE('Sch A. Input'!$CL$15:$CL$41,COUNTIF('Sch A. Input'!$CL$15:$CL$41,"&gt;="&amp;F82))&lt;E82,F82&lt;&gt;0),"Leaver",J82-G82)</f>
        <v>0</v>
      </c>
      <c r="T82" s="237">
        <f>IF(AND(LARGE('Sch A. Input'!$CL$15:$CL$41,COUNTIF('Sch A. Input'!$CL$15:$CL$41,"&gt;="&amp;F82))&lt;E82,F82&lt;&gt;0),"Leaver",K82-H82)</f>
        <v>0</v>
      </c>
      <c r="U82" s="238">
        <f>IF(AND(LARGE('Sch A. Input'!$CL$15:$CL$41,COUNTIF('Sch A. Input'!$CL$15:$CL$41,"&gt;="&amp;F82))&lt;E82,F82&lt;&gt;0),"Leaver",L82-I82)</f>
        <v>0</v>
      </c>
      <c r="V82" s="238">
        <f>IF(AND(LARGE('Sch A. Input'!$CL$15:$CL$41,COUNTIF('Sch A. Input'!$CL$15:$CL$41,"&gt;="&amp;F82))&lt;E82,F82&lt;&gt;0),"Leaver",IFERROR(S82/X82*$M$9,0))</f>
        <v>0</v>
      </c>
      <c r="W82" s="238">
        <f>IF(AND(LARGE('Sch A. Input'!$CL$15:$CL$41,COUNTIF('Sch A. Input'!$CL$15:$CL$41,"&gt;="&amp;F82))&lt;E82,F82&lt;&gt;0),"Leaver",V82+T82)</f>
        <v>0</v>
      </c>
      <c r="X82" s="264">
        <f>IF(AND(LARGE('Sch A. Input'!$CL$15:$CL$41,COUNTIF('Sch A. Input'!$CL$15:$CL$41,"&gt;="&amp;F82))&lt;E82,F82&lt;&gt;0),"Leaver",IF(OR(D82="",D82&gt;$L$11,($L$11-14)&lt;$K$9),0,(E82+1-D82)/14-1))</f>
        <v>0</v>
      </c>
      <c r="Y82" s="265">
        <f>IF(AND(LARGE('Sch A. Input'!$CL$15:$CL$41,COUNTIF('Sch A. Input'!$CL$15:$CL$41,"&gt;="&amp;F82))&lt;E82,F82&lt;&gt;0),"Leaver",IFERROR(IF((S82/$X82*$M$9+T82)&gt;$D$12,"YES","NO"),0))</f>
        <v>0</v>
      </c>
      <c r="Z82" s="225">
        <f>IF(AND(LARGE('Sch A. Input'!$CL$15:$CL$41,COUNTIF('Sch A. Input'!$CL$15:$CL$41,"&gt;="&amp;F82))&lt;E82,F82&lt;&gt;0),"Leaver",IFERROR(IF($Y82="YES",MIN($U82*($G$12/$D$12),$G$12),(SUMPRODUCT(--((MIN(W82,$D$12))&gt;$C$9:$C$12),((MIN(W82,$D$12))-$C$9:$C$12),$H$9:$H$12))-((1-(X82/$M$9))*(SUMPRODUCT(--((MIN(V82,$D$12))&gt;$C$9:$C$12),((MIN(V82,$D$12))-$C$9:$C$12),$H$9:$H$12)))),0))</f>
        <v>0</v>
      </c>
      <c r="AA82" s="169">
        <f>IF(AND(LARGE('Sch A. Input'!$CL$15:$CL$41,COUNTIF('Sch A. Input'!$CL$15:$CL$41,"&gt;="&amp;F82))&lt;E82,F82&lt;&gt;0),"Leaver",IFERROR(Z82/U82,0))</f>
        <v>0</v>
      </c>
      <c r="AB82" s="170">
        <f>IF(AND(LARGE('Sch A. Input'!$CL$15:$CL$41,COUNTIF('Sch A. Input'!$CL$15:$CL$41,"&gt;="&amp;F82))&lt;E82,F82&lt;&gt;0),"Leaver",Q82-Z82)</f>
        <v>0</v>
      </c>
      <c r="AC82" s="94">
        <f t="shared" si="21"/>
        <v>0</v>
      </c>
      <c r="BK82" s="2"/>
      <c r="BL82" s="2"/>
      <c r="CI82"/>
    </row>
    <row r="83" spans="2:87" x14ac:dyDescent="0.35">
      <c r="B83" s="70" t="str">
        <f>IF('Sch A. Input'!B81="","",'Sch A. Input'!B81)</f>
        <v/>
      </c>
      <c r="C83" s="75" t="str">
        <f>IF('Sch A. Input'!C81="","",'Sch A. Input'!C81)</f>
        <v/>
      </c>
      <c r="D83" s="71" t="str">
        <f>IF('Sch A. Input'!D81="","",'Sch A. Input'!D81)</f>
        <v/>
      </c>
      <c r="E83" s="71">
        <f>'Sch A. Input'!E81</f>
        <v>45016</v>
      </c>
      <c r="F83" s="71">
        <f>'Sch A. Input'!F81</f>
        <v>0</v>
      </c>
      <c r="G83" s="226">
        <f>SUMIFS('Sch A. Input'!H81:CJ81,'Sch A. Input'!$H$13:$CJ$13,$L$11,'Sch A. Input'!$H$14:$CJ$14,"Recurring")</f>
        <v>0</v>
      </c>
      <c r="H83" s="226">
        <f>SUMIFS('Sch A. Input'!H81:CJ81,'Sch A. Input'!$H$13:$CJ$13,$L$11,'Sch A. Input'!$H$14:$CJ$14,"One-time")</f>
        <v>0</v>
      </c>
      <c r="I83" s="227">
        <f t="shared" ref="I83:I146" si="24">SUM(G83:H83)</f>
        <v>0</v>
      </c>
      <c r="J83" s="228">
        <f>SUMIFS('Sch A. Input'!H81:CJ81,'Sch A. Input'!$H$14:$CJ$14,"Recurring",'Sch A. Input'!$H$13:$CJ$13,"&lt;="&amp;$L$11)</f>
        <v>0</v>
      </c>
      <c r="K83" s="228">
        <f>SUMIFS('Sch A. Input'!H81:CJ81,'Sch A. Input'!$H$14:$CJ$14,"One-time",'Sch A. Input'!$H$13:$CJ$13,"&lt;="&amp;$L$11)</f>
        <v>0</v>
      </c>
      <c r="L83" s="229">
        <f t="shared" ref="L83:L146" si="25">SUM(J83:K83)</f>
        <v>0</v>
      </c>
      <c r="M83" s="228">
        <f t="shared" ref="M83:M146" si="26">+IFERROR(J83/$O83*$M$9,0)</f>
        <v>0</v>
      </c>
      <c r="N83" s="228">
        <f t="shared" ref="N83:N146" si="27">M83+K83</f>
        <v>0</v>
      </c>
      <c r="O83" s="259">
        <f t="shared" ref="O83:O146" si="28">IF(OR(D83="",D83&gt;$L$11),0,IF(AND(F83&lt;E83,F83&gt;0),((F83+1-D83)/14),(((E83+1-D83)/14))))</f>
        <v>0</v>
      </c>
      <c r="P83" s="268">
        <f t="shared" si="22"/>
        <v>0</v>
      </c>
      <c r="Q83" s="231">
        <f t="shared" si="23"/>
        <v>0</v>
      </c>
      <c r="R83" s="97">
        <f t="shared" ref="R83:R146" si="29">IFERROR(Q83/L83,0)</f>
        <v>0</v>
      </c>
      <c r="S83" s="237">
        <f>IF(AND(LARGE('Sch A. Input'!$CL$15:$CL$41,COUNTIF('Sch A. Input'!$CL$15:$CL$41,"&gt;="&amp;F83))&lt;E83,F83&lt;&gt;0),"Leaver",J83-G83)</f>
        <v>0</v>
      </c>
      <c r="T83" s="237">
        <f>IF(AND(LARGE('Sch A. Input'!$CL$15:$CL$41,COUNTIF('Sch A. Input'!$CL$15:$CL$41,"&gt;="&amp;F83))&lt;E83,F83&lt;&gt;0),"Leaver",K83-H83)</f>
        <v>0</v>
      </c>
      <c r="U83" s="238">
        <f>IF(AND(LARGE('Sch A. Input'!$CL$15:$CL$41,COUNTIF('Sch A. Input'!$CL$15:$CL$41,"&gt;="&amp;F83))&lt;E83,F83&lt;&gt;0),"Leaver",L83-I83)</f>
        <v>0</v>
      </c>
      <c r="V83" s="238">
        <f>IF(AND(LARGE('Sch A. Input'!$CL$15:$CL$41,COUNTIF('Sch A. Input'!$CL$15:$CL$41,"&gt;="&amp;F83))&lt;E83,F83&lt;&gt;0),"Leaver",IFERROR(S83/X83*$M$9,0))</f>
        <v>0</v>
      </c>
      <c r="W83" s="238">
        <f>IF(AND(LARGE('Sch A. Input'!$CL$15:$CL$41,COUNTIF('Sch A. Input'!$CL$15:$CL$41,"&gt;="&amp;F83))&lt;E83,F83&lt;&gt;0),"Leaver",V83+T83)</f>
        <v>0</v>
      </c>
      <c r="X83" s="264">
        <f>IF(AND(LARGE('Sch A. Input'!$CL$15:$CL$41,COUNTIF('Sch A. Input'!$CL$15:$CL$41,"&gt;="&amp;F83))&lt;E83,F83&lt;&gt;0),"Leaver",IF(OR(D83="",D83&gt;$L$11,($L$11-14)&lt;$K$9),0,(E83+1-D83)/14-1))</f>
        <v>0</v>
      </c>
      <c r="Y83" s="265">
        <f>IF(AND(LARGE('Sch A. Input'!$CL$15:$CL$41,COUNTIF('Sch A. Input'!$CL$15:$CL$41,"&gt;="&amp;F83))&lt;E83,F83&lt;&gt;0),"Leaver",IFERROR(IF((S83/$X83*$M$9+T83)&gt;$D$12,"YES","NO"),0))</f>
        <v>0</v>
      </c>
      <c r="Z83" s="225">
        <f>IF(AND(LARGE('Sch A. Input'!$CL$15:$CL$41,COUNTIF('Sch A. Input'!$CL$15:$CL$41,"&gt;="&amp;F83))&lt;E83,F83&lt;&gt;0),"Leaver",IFERROR(IF($Y83="YES",MIN($U83*($G$12/$D$12),$G$12),(SUMPRODUCT(--((MIN(W83,$D$12))&gt;$C$9:$C$12),((MIN(W83,$D$12))-$C$9:$C$12),$H$9:$H$12))-((1-(X83/$M$9))*(SUMPRODUCT(--((MIN(V83,$D$12))&gt;$C$9:$C$12),((MIN(V83,$D$12))-$C$9:$C$12),$H$9:$H$12)))),0))</f>
        <v>0</v>
      </c>
      <c r="AA83" s="169">
        <f>IF(AND(LARGE('Sch A. Input'!$CL$15:$CL$41,COUNTIF('Sch A. Input'!$CL$15:$CL$41,"&gt;="&amp;F83))&lt;E83,F83&lt;&gt;0),"Leaver",IFERROR(Z83/U83,0))</f>
        <v>0</v>
      </c>
      <c r="AB83" s="170">
        <f>IF(AND(LARGE('Sch A. Input'!$CL$15:$CL$41,COUNTIF('Sch A. Input'!$CL$15:$CL$41,"&gt;="&amp;F83))&lt;E83,F83&lt;&gt;0),"Leaver",Q83-Z83)</f>
        <v>0</v>
      </c>
      <c r="AC83" s="94">
        <f t="shared" ref="AC83:AC146" si="30">+IFERROR(AB83/I83,0)</f>
        <v>0</v>
      </c>
      <c r="BK83" s="2"/>
      <c r="BL83" s="2"/>
      <c r="CI83"/>
    </row>
    <row r="84" spans="2:87" x14ac:dyDescent="0.35">
      <c r="B84" s="70" t="str">
        <f>IF('Sch A. Input'!B82="","",'Sch A. Input'!B82)</f>
        <v/>
      </c>
      <c r="C84" s="75" t="str">
        <f>IF('Sch A. Input'!C82="","",'Sch A. Input'!C82)</f>
        <v/>
      </c>
      <c r="D84" s="71" t="str">
        <f>IF('Sch A. Input'!D82="","",'Sch A. Input'!D82)</f>
        <v/>
      </c>
      <c r="E84" s="71">
        <f>'Sch A. Input'!E82</f>
        <v>45016</v>
      </c>
      <c r="F84" s="71">
        <f>'Sch A. Input'!F82</f>
        <v>0</v>
      </c>
      <c r="G84" s="226">
        <f>SUMIFS('Sch A. Input'!H82:CJ82,'Sch A. Input'!$H$13:$CJ$13,$L$11,'Sch A. Input'!$H$14:$CJ$14,"Recurring")</f>
        <v>0</v>
      </c>
      <c r="H84" s="226">
        <f>SUMIFS('Sch A. Input'!H82:CJ82,'Sch A. Input'!$H$13:$CJ$13,$L$11,'Sch A. Input'!$H$14:$CJ$14,"One-time")</f>
        <v>0</v>
      </c>
      <c r="I84" s="227">
        <f t="shared" si="24"/>
        <v>0</v>
      </c>
      <c r="J84" s="228">
        <f>SUMIFS('Sch A. Input'!H82:CJ82,'Sch A. Input'!$H$14:$CJ$14,"Recurring",'Sch A. Input'!$H$13:$CJ$13,"&lt;="&amp;$L$11)</f>
        <v>0</v>
      </c>
      <c r="K84" s="228">
        <f>SUMIFS('Sch A. Input'!H82:CJ82,'Sch A. Input'!$H$14:$CJ$14,"One-time",'Sch A. Input'!$H$13:$CJ$13,"&lt;="&amp;$L$11)</f>
        <v>0</v>
      </c>
      <c r="L84" s="229">
        <f t="shared" si="25"/>
        <v>0</v>
      </c>
      <c r="M84" s="228">
        <f t="shared" si="26"/>
        <v>0</v>
      </c>
      <c r="N84" s="228">
        <f t="shared" si="27"/>
        <v>0</v>
      </c>
      <c r="O84" s="259">
        <f t="shared" si="28"/>
        <v>0</v>
      </c>
      <c r="P84" s="268">
        <f t="shared" si="22"/>
        <v>0</v>
      </c>
      <c r="Q84" s="231">
        <f t="shared" si="23"/>
        <v>0</v>
      </c>
      <c r="R84" s="97">
        <f t="shared" si="29"/>
        <v>0</v>
      </c>
      <c r="S84" s="237">
        <f>IF(AND(LARGE('Sch A. Input'!$CL$15:$CL$41,COUNTIF('Sch A. Input'!$CL$15:$CL$41,"&gt;="&amp;F84))&lt;E84,F84&lt;&gt;0),"Leaver",J84-G84)</f>
        <v>0</v>
      </c>
      <c r="T84" s="237">
        <f>IF(AND(LARGE('Sch A. Input'!$CL$15:$CL$41,COUNTIF('Sch A. Input'!$CL$15:$CL$41,"&gt;="&amp;F84))&lt;E84,F84&lt;&gt;0),"Leaver",K84-H84)</f>
        <v>0</v>
      </c>
      <c r="U84" s="238">
        <f>IF(AND(LARGE('Sch A. Input'!$CL$15:$CL$41,COUNTIF('Sch A. Input'!$CL$15:$CL$41,"&gt;="&amp;F84))&lt;E84,F84&lt;&gt;0),"Leaver",L84-I84)</f>
        <v>0</v>
      </c>
      <c r="V84" s="238">
        <f>IF(AND(LARGE('Sch A. Input'!$CL$15:$CL$41,COUNTIF('Sch A. Input'!$CL$15:$CL$41,"&gt;="&amp;F84))&lt;E84,F84&lt;&gt;0),"Leaver",IFERROR(S84/X84*$M$9,0))</f>
        <v>0</v>
      </c>
      <c r="W84" s="238">
        <f>IF(AND(LARGE('Sch A. Input'!$CL$15:$CL$41,COUNTIF('Sch A. Input'!$CL$15:$CL$41,"&gt;="&amp;F84))&lt;E84,F84&lt;&gt;0),"Leaver",V84+T84)</f>
        <v>0</v>
      </c>
      <c r="X84" s="264">
        <f>IF(AND(LARGE('Sch A. Input'!$CL$15:$CL$41,COUNTIF('Sch A. Input'!$CL$15:$CL$41,"&gt;="&amp;F84))&lt;E84,F84&lt;&gt;0),"Leaver",IF(OR(D84="",D84&gt;$L$11,($L$11-14)&lt;$K$9),0,(E84+1-D84)/14-1))</f>
        <v>0</v>
      </c>
      <c r="Y84" s="265">
        <f>IF(AND(LARGE('Sch A. Input'!$CL$15:$CL$41,COUNTIF('Sch A. Input'!$CL$15:$CL$41,"&gt;="&amp;F84))&lt;E84,F84&lt;&gt;0),"Leaver",IFERROR(IF((S84/$X84*$M$9+T84)&gt;$D$12,"YES","NO"),0))</f>
        <v>0</v>
      </c>
      <c r="Z84" s="225">
        <f>IF(AND(LARGE('Sch A. Input'!$CL$15:$CL$41,COUNTIF('Sch A. Input'!$CL$15:$CL$41,"&gt;="&amp;F84))&lt;E84,F84&lt;&gt;0),"Leaver",IFERROR(IF($Y84="YES",MIN($U84*($G$12/$D$12),$G$12),(SUMPRODUCT(--((MIN(W84,$D$12))&gt;$C$9:$C$12),((MIN(W84,$D$12))-$C$9:$C$12),$H$9:$H$12))-((1-(X84/$M$9))*(SUMPRODUCT(--((MIN(V84,$D$12))&gt;$C$9:$C$12),((MIN(V84,$D$12))-$C$9:$C$12),$H$9:$H$12)))),0))</f>
        <v>0</v>
      </c>
      <c r="AA84" s="169">
        <f>IF(AND(LARGE('Sch A. Input'!$CL$15:$CL$41,COUNTIF('Sch A. Input'!$CL$15:$CL$41,"&gt;="&amp;F84))&lt;E84,F84&lt;&gt;0),"Leaver",IFERROR(Z84/U84,0))</f>
        <v>0</v>
      </c>
      <c r="AB84" s="170">
        <f>IF(AND(LARGE('Sch A. Input'!$CL$15:$CL$41,COUNTIF('Sch A. Input'!$CL$15:$CL$41,"&gt;="&amp;F84))&lt;E84,F84&lt;&gt;0),"Leaver",Q84-Z84)</f>
        <v>0</v>
      </c>
      <c r="AC84" s="94">
        <f t="shared" si="30"/>
        <v>0</v>
      </c>
      <c r="BK84" s="2"/>
      <c r="BL84" s="2"/>
      <c r="CI84"/>
    </row>
    <row r="85" spans="2:87" x14ac:dyDescent="0.35">
      <c r="B85" s="70" t="str">
        <f>IF('Sch A. Input'!B83="","",'Sch A. Input'!B83)</f>
        <v/>
      </c>
      <c r="C85" s="75" t="str">
        <f>IF('Sch A. Input'!C83="","",'Sch A. Input'!C83)</f>
        <v/>
      </c>
      <c r="D85" s="71" t="str">
        <f>IF('Sch A. Input'!D83="","",'Sch A. Input'!D83)</f>
        <v/>
      </c>
      <c r="E85" s="71">
        <f>'Sch A. Input'!E83</f>
        <v>45016</v>
      </c>
      <c r="F85" s="71">
        <f>'Sch A. Input'!F83</f>
        <v>0</v>
      </c>
      <c r="G85" s="226">
        <f>SUMIFS('Sch A. Input'!H83:CJ83,'Sch A. Input'!$H$13:$CJ$13,$L$11,'Sch A. Input'!$H$14:$CJ$14,"Recurring")</f>
        <v>0</v>
      </c>
      <c r="H85" s="226">
        <f>SUMIFS('Sch A. Input'!H83:CJ83,'Sch A. Input'!$H$13:$CJ$13,$L$11,'Sch A. Input'!$H$14:$CJ$14,"One-time")</f>
        <v>0</v>
      </c>
      <c r="I85" s="227">
        <f t="shared" si="24"/>
        <v>0</v>
      </c>
      <c r="J85" s="228">
        <f>SUMIFS('Sch A. Input'!H83:CJ83,'Sch A. Input'!$H$14:$CJ$14,"Recurring",'Sch A. Input'!$H$13:$CJ$13,"&lt;="&amp;$L$11)</f>
        <v>0</v>
      </c>
      <c r="K85" s="228">
        <f>SUMIFS('Sch A. Input'!H83:CJ83,'Sch A. Input'!$H$14:$CJ$14,"One-time",'Sch A. Input'!$H$13:$CJ$13,"&lt;="&amp;$L$11)</f>
        <v>0</v>
      </c>
      <c r="L85" s="229">
        <f t="shared" si="25"/>
        <v>0</v>
      </c>
      <c r="M85" s="228">
        <f t="shared" si="26"/>
        <v>0</v>
      </c>
      <c r="N85" s="228">
        <f t="shared" si="27"/>
        <v>0</v>
      </c>
      <c r="O85" s="259">
        <f t="shared" si="28"/>
        <v>0</v>
      </c>
      <c r="P85" s="268">
        <f t="shared" si="22"/>
        <v>0</v>
      </c>
      <c r="Q85" s="231">
        <f t="shared" si="23"/>
        <v>0</v>
      </c>
      <c r="R85" s="97">
        <f t="shared" si="29"/>
        <v>0</v>
      </c>
      <c r="S85" s="237">
        <f>IF(AND(LARGE('Sch A. Input'!$CL$15:$CL$41,COUNTIF('Sch A. Input'!$CL$15:$CL$41,"&gt;="&amp;F85))&lt;E85,F85&lt;&gt;0),"Leaver",J85-G85)</f>
        <v>0</v>
      </c>
      <c r="T85" s="237">
        <f>IF(AND(LARGE('Sch A. Input'!$CL$15:$CL$41,COUNTIF('Sch A. Input'!$CL$15:$CL$41,"&gt;="&amp;F85))&lt;E85,F85&lt;&gt;0),"Leaver",K85-H85)</f>
        <v>0</v>
      </c>
      <c r="U85" s="238">
        <f>IF(AND(LARGE('Sch A. Input'!$CL$15:$CL$41,COUNTIF('Sch A. Input'!$CL$15:$CL$41,"&gt;="&amp;F85))&lt;E85,F85&lt;&gt;0),"Leaver",L85-I85)</f>
        <v>0</v>
      </c>
      <c r="V85" s="238">
        <f>IF(AND(LARGE('Sch A. Input'!$CL$15:$CL$41,COUNTIF('Sch A. Input'!$CL$15:$CL$41,"&gt;="&amp;F85))&lt;E85,F85&lt;&gt;0),"Leaver",IFERROR(S85/X85*$M$9,0))</f>
        <v>0</v>
      </c>
      <c r="W85" s="238">
        <f>IF(AND(LARGE('Sch A. Input'!$CL$15:$CL$41,COUNTIF('Sch A. Input'!$CL$15:$CL$41,"&gt;="&amp;F85))&lt;E85,F85&lt;&gt;0),"Leaver",V85+T85)</f>
        <v>0</v>
      </c>
      <c r="X85" s="264">
        <f>IF(AND(LARGE('Sch A. Input'!$CL$15:$CL$41,COUNTIF('Sch A. Input'!$CL$15:$CL$41,"&gt;="&amp;F85))&lt;E85,F85&lt;&gt;0),"Leaver",IF(OR(D85="",D85&gt;$L$11,($L$11-14)&lt;$K$9),0,(E85+1-D85)/14-1))</f>
        <v>0</v>
      </c>
      <c r="Y85" s="265">
        <f>IF(AND(LARGE('Sch A. Input'!$CL$15:$CL$41,COUNTIF('Sch A. Input'!$CL$15:$CL$41,"&gt;="&amp;F85))&lt;E85,F85&lt;&gt;0),"Leaver",IFERROR(IF((S85/$X85*$M$9+T85)&gt;$D$12,"YES","NO"),0))</f>
        <v>0</v>
      </c>
      <c r="Z85" s="225">
        <f>IF(AND(LARGE('Sch A. Input'!$CL$15:$CL$41,COUNTIF('Sch A. Input'!$CL$15:$CL$41,"&gt;="&amp;F85))&lt;E85,F85&lt;&gt;0),"Leaver",IFERROR(IF($Y85="YES",MIN($U85*($G$12/$D$12),$G$12),(SUMPRODUCT(--((MIN(W85,$D$12))&gt;$C$9:$C$12),((MIN(W85,$D$12))-$C$9:$C$12),$H$9:$H$12))-((1-(X85/$M$9))*(SUMPRODUCT(--((MIN(V85,$D$12))&gt;$C$9:$C$12),((MIN(V85,$D$12))-$C$9:$C$12),$H$9:$H$12)))),0))</f>
        <v>0</v>
      </c>
      <c r="AA85" s="169">
        <f>IF(AND(LARGE('Sch A. Input'!$CL$15:$CL$41,COUNTIF('Sch A. Input'!$CL$15:$CL$41,"&gt;="&amp;F85))&lt;E85,F85&lt;&gt;0),"Leaver",IFERROR(Z85/U85,0))</f>
        <v>0</v>
      </c>
      <c r="AB85" s="170">
        <f>IF(AND(LARGE('Sch A. Input'!$CL$15:$CL$41,COUNTIF('Sch A. Input'!$CL$15:$CL$41,"&gt;="&amp;F85))&lt;E85,F85&lt;&gt;0),"Leaver",Q85-Z85)</f>
        <v>0</v>
      </c>
      <c r="AC85" s="94">
        <f t="shared" si="30"/>
        <v>0</v>
      </c>
      <c r="BK85" s="2"/>
      <c r="BL85" s="2"/>
      <c r="CI85"/>
    </row>
    <row r="86" spans="2:87" x14ac:dyDescent="0.35">
      <c r="B86" s="70" t="str">
        <f>IF('Sch A. Input'!B84="","",'Sch A. Input'!B84)</f>
        <v/>
      </c>
      <c r="C86" s="75" t="str">
        <f>IF('Sch A. Input'!C84="","",'Sch A. Input'!C84)</f>
        <v/>
      </c>
      <c r="D86" s="71" t="str">
        <f>IF('Sch A. Input'!D84="","",'Sch A. Input'!D84)</f>
        <v/>
      </c>
      <c r="E86" s="71">
        <f>'Sch A. Input'!E84</f>
        <v>45016</v>
      </c>
      <c r="F86" s="71">
        <f>'Sch A. Input'!F84</f>
        <v>0</v>
      </c>
      <c r="G86" s="226">
        <f>SUMIFS('Sch A. Input'!H84:CJ84,'Sch A. Input'!$H$13:$CJ$13,$L$11,'Sch A. Input'!$H$14:$CJ$14,"Recurring")</f>
        <v>0</v>
      </c>
      <c r="H86" s="226">
        <f>SUMIFS('Sch A. Input'!H84:CJ84,'Sch A. Input'!$H$13:$CJ$13,$L$11,'Sch A. Input'!$H$14:$CJ$14,"One-time")</f>
        <v>0</v>
      </c>
      <c r="I86" s="227">
        <f t="shared" si="24"/>
        <v>0</v>
      </c>
      <c r="J86" s="228">
        <f>SUMIFS('Sch A. Input'!H84:CJ84,'Sch A. Input'!$H$14:$CJ$14,"Recurring",'Sch A. Input'!$H$13:$CJ$13,"&lt;="&amp;$L$11)</f>
        <v>0</v>
      </c>
      <c r="K86" s="228">
        <f>SUMIFS('Sch A. Input'!H84:CJ84,'Sch A. Input'!$H$14:$CJ$14,"One-time",'Sch A. Input'!$H$13:$CJ$13,"&lt;="&amp;$L$11)</f>
        <v>0</v>
      </c>
      <c r="L86" s="229">
        <f t="shared" si="25"/>
        <v>0</v>
      </c>
      <c r="M86" s="228">
        <f t="shared" si="26"/>
        <v>0</v>
      </c>
      <c r="N86" s="228">
        <f t="shared" si="27"/>
        <v>0</v>
      </c>
      <c r="O86" s="259">
        <f t="shared" si="28"/>
        <v>0</v>
      </c>
      <c r="P86" s="268">
        <f t="shared" si="22"/>
        <v>0</v>
      </c>
      <c r="Q86" s="231">
        <f t="shared" si="23"/>
        <v>0</v>
      </c>
      <c r="R86" s="97">
        <f t="shared" si="29"/>
        <v>0</v>
      </c>
      <c r="S86" s="237">
        <f>IF(AND(LARGE('Sch A. Input'!$CL$15:$CL$41,COUNTIF('Sch A. Input'!$CL$15:$CL$41,"&gt;="&amp;F86))&lt;E86,F86&lt;&gt;0),"Leaver",J86-G86)</f>
        <v>0</v>
      </c>
      <c r="T86" s="237">
        <f>IF(AND(LARGE('Sch A. Input'!$CL$15:$CL$41,COUNTIF('Sch A. Input'!$CL$15:$CL$41,"&gt;="&amp;F86))&lt;E86,F86&lt;&gt;0),"Leaver",K86-H86)</f>
        <v>0</v>
      </c>
      <c r="U86" s="238">
        <f>IF(AND(LARGE('Sch A. Input'!$CL$15:$CL$41,COUNTIF('Sch A. Input'!$CL$15:$CL$41,"&gt;="&amp;F86))&lt;E86,F86&lt;&gt;0),"Leaver",L86-I86)</f>
        <v>0</v>
      </c>
      <c r="V86" s="238">
        <f>IF(AND(LARGE('Sch A. Input'!$CL$15:$CL$41,COUNTIF('Sch A. Input'!$CL$15:$CL$41,"&gt;="&amp;F86))&lt;E86,F86&lt;&gt;0),"Leaver",IFERROR(S86/X86*$M$9,0))</f>
        <v>0</v>
      </c>
      <c r="W86" s="238">
        <f>IF(AND(LARGE('Sch A. Input'!$CL$15:$CL$41,COUNTIF('Sch A. Input'!$CL$15:$CL$41,"&gt;="&amp;F86))&lt;E86,F86&lt;&gt;0),"Leaver",V86+T86)</f>
        <v>0</v>
      </c>
      <c r="X86" s="264">
        <f>IF(AND(LARGE('Sch A. Input'!$CL$15:$CL$41,COUNTIF('Sch A. Input'!$CL$15:$CL$41,"&gt;="&amp;F86))&lt;E86,F86&lt;&gt;0),"Leaver",IF(OR(D86="",D86&gt;$L$11,($L$11-14)&lt;$K$9),0,(E86+1-D86)/14-1))</f>
        <v>0</v>
      </c>
      <c r="Y86" s="265">
        <f>IF(AND(LARGE('Sch A. Input'!$CL$15:$CL$41,COUNTIF('Sch A. Input'!$CL$15:$CL$41,"&gt;="&amp;F86))&lt;E86,F86&lt;&gt;0),"Leaver",IFERROR(IF((S86/$X86*$M$9+T86)&gt;$D$12,"YES","NO"),0))</f>
        <v>0</v>
      </c>
      <c r="Z86" s="225">
        <f>IF(AND(LARGE('Sch A. Input'!$CL$15:$CL$41,COUNTIF('Sch A. Input'!$CL$15:$CL$41,"&gt;="&amp;F86))&lt;E86,F86&lt;&gt;0),"Leaver",IFERROR(IF($Y86="YES",MIN($U86*($G$12/$D$12),$G$12),(SUMPRODUCT(--((MIN(W86,$D$12))&gt;$C$9:$C$12),((MIN(W86,$D$12))-$C$9:$C$12),$H$9:$H$12))-((1-(X86/$M$9))*(SUMPRODUCT(--((MIN(V86,$D$12))&gt;$C$9:$C$12),((MIN(V86,$D$12))-$C$9:$C$12),$H$9:$H$12)))),0))</f>
        <v>0</v>
      </c>
      <c r="AA86" s="169">
        <f>IF(AND(LARGE('Sch A. Input'!$CL$15:$CL$41,COUNTIF('Sch A. Input'!$CL$15:$CL$41,"&gt;="&amp;F86))&lt;E86,F86&lt;&gt;0),"Leaver",IFERROR(Z86/U86,0))</f>
        <v>0</v>
      </c>
      <c r="AB86" s="170">
        <f>IF(AND(LARGE('Sch A. Input'!$CL$15:$CL$41,COUNTIF('Sch A. Input'!$CL$15:$CL$41,"&gt;="&amp;F86))&lt;E86,F86&lt;&gt;0),"Leaver",Q86-Z86)</f>
        <v>0</v>
      </c>
      <c r="AC86" s="94">
        <f t="shared" si="30"/>
        <v>0</v>
      </c>
      <c r="BK86" s="2"/>
      <c r="BL86" s="2"/>
      <c r="CI86"/>
    </row>
    <row r="87" spans="2:87" x14ac:dyDescent="0.35">
      <c r="B87" s="70" t="str">
        <f>IF('Sch A. Input'!B85="","",'Sch A. Input'!B85)</f>
        <v/>
      </c>
      <c r="C87" s="75" t="str">
        <f>IF('Sch A. Input'!C85="","",'Sch A. Input'!C85)</f>
        <v/>
      </c>
      <c r="D87" s="71" t="str">
        <f>IF('Sch A. Input'!D85="","",'Sch A. Input'!D85)</f>
        <v/>
      </c>
      <c r="E87" s="71">
        <f>'Sch A. Input'!E85</f>
        <v>45016</v>
      </c>
      <c r="F87" s="71">
        <f>'Sch A. Input'!F85</f>
        <v>0</v>
      </c>
      <c r="G87" s="226">
        <f>SUMIFS('Sch A. Input'!H85:CJ85,'Sch A. Input'!$H$13:$CJ$13,$L$11,'Sch A. Input'!$H$14:$CJ$14,"Recurring")</f>
        <v>0</v>
      </c>
      <c r="H87" s="226">
        <f>SUMIFS('Sch A. Input'!H85:CJ85,'Sch A. Input'!$H$13:$CJ$13,$L$11,'Sch A. Input'!$H$14:$CJ$14,"One-time")</f>
        <v>0</v>
      </c>
      <c r="I87" s="227">
        <f t="shared" si="24"/>
        <v>0</v>
      </c>
      <c r="J87" s="228">
        <f>SUMIFS('Sch A. Input'!H85:CJ85,'Sch A. Input'!$H$14:$CJ$14,"Recurring",'Sch A. Input'!$H$13:$CJ$13,"&lt;="&amp;$L$11)</f>
        <v>0</v>
      </c>
      <c r="K87" s="228">
        <f>SUMIFS('Sch A. Input'!H85:CJ85,'Sch A. Input'!$H$14:$CJ$14,"One-time",'Sch A. Input'!$H$13:$CJ$13,"&lt;="&amp;$L$11)</f>
        <v>0</v>
      </c>
      <c r="L87" s="229">
        <f t="shared" si="25"/>
        <v>0</v>
      </c>
      <c r="M87" s="228">
        <f t="shared" si="26"/>
        <v>0</v>
      </c>
      <c r="N87" s="228">
        <f t="shared" si="27"/>
        <v>0</v>
      </c>
      <c r="O87" s="259">
        <f t="shared" si="28"/>
        <v>0</v>
      </c>
      <c r="P87" s="268">
        <f t="shared" si="22"/>
        <v>0</v>
      </c>
      <c r="Q87" s="231">
        <f t="shared" si="23"/>
        <v>0</v>
      </c>
      <c r="R87" s="97">
        <f t="shared" si="29"/>
        <v>0</v>
      </c>
      <c r="S87" s="237">
        <f>IF(AND(LARGE('Sch A. Input'!$CL$15:$CL$41,COUNTIF('Sch A. Input'!$CL$15:$CL$41,"&gt;="&amp;F87))&lt;E87,F87&lt;&gt;0),"Leaver",J87-G87)</f>
        <v>0</v>
      </c>
      <c r="T87" s="237">
        <f>IF(AND(LARGE('Sch A. Input'!$CL$15:$CL$41,COUNTIF('Sch A. Input'!$CL$15:$CL$41,"&gt;="&amp;F87))&lt;E87,F87&lt;&gt;0),"Leaver",K87-H87)</f>
        <v>0</v>
      </c>
      <c r="U87" s="238">
        <f>IF(AND(LARGE('Sch A. Input'!$CL$15:$CL$41,COUNTIF('Sch A. Input'!$CL$15:$CL$41,"&gt;="&amp;F87))&lt;E87,F87&lt;&gt;0),"Leaver",L87-I87)</f>
        <v>0</v>
      </c>
      <c r="V87" s="238">
        <f>IF(AND(LARGE('Sch A. Input'!$CL$15:$CL$41,COUNTIF('Sch A. Input'!$CL$15:$CL$41,"&gt;="&amp;F87))&lt;E87,F87&lt;&gt;0),"Leaver",IFERROR(S87/X87*$M$9,0))</f>
        <v>0</v>
      </c>
      <c r="W87" s="238">
        <f>IF(AND(LARGE('Sch A. Input'!$CL$15:$CL$41,COUNTIF('Sch A. Input'!$CL$15:$CL$41,"&gt;="&amp;F87))&lt;E87,F87&lt;&gt;0),"Leaver",V87+T87)</f>
        <v>0</v>
      </c>
      <c r="X87" s="264">
        <f>IF(AND(LARGE('Sch A. Input'!$CL$15:$CL$41,COUNTIF('Sch A. Input'!$CL$15:$CL$41,"&gt;="&amp;F87))&lt;E87,F87&lt;&gt;0),"Leaver",IF(OR(D87="",D87&gt;$L$11,($L$11-14)&lt;$K$9),0,(E87+1-D87)/14-1))</f>
        <v>0</v>
      </c>
      <c r="Y87" s="265">
        <f>IF(AND(LARGE('Sch A. Input'!$CL$15:$CL$41,COUNTIF('Sch A. Input'!$CL$15:$CL$41,"&gt;="&amp;F87))&lt;E87,F87&lt;&gt;0),"Leaver",IFERROR(IF((S87/$X87*$M$9+T87)&gt;$D$12,"YES","NO"),0))</f>
        <v>0</v>
      </c>
      <c r="Z87" s="225">
        <f>IF(AND(LARGE('Sch A. Input'!$CL$15:$CL$41,COUNTIF('Sch A. Input'!$CL$15:$CL$41,"&gt;="&amp;F87))&lt;E87,F87&lt;&gt;0),"Leaver",IFERROR(IF($Y87="YES",MIN($U87*($G$12/$D$12),$G$12),(SUMPRODUCT(--((MIN(W87,$D$12))&gt;$C$9:$C$12),((MIN(W87,$D$12))-$C$9:$C$12),$H$9:$H$12))-((1-(X87/$M$9))*(SUMPRODUCT(--((MIN(V87,$D$12))&gt;$C$9:$C$12),((MIN(V87,$D$12))-$C$9:$C$12),$H$9:$H$12)))),0))</f>
        <v>0</v>
      </c>
      <c r="AA87" s="169">
        <f>IF(AND(LARGE('Sch A. Input'!$CL$15:$CL$41,COUNTIF('Sch A. Input'!$CL$15:$CL$41,"&gt;="&amp;F87))&lt;E87,F87&lt;&gt;0),"Leaver",IFERROR(Z87/U87,0))</f>
        <v>0</v>
      </c>
      <c r="AB87" s="170">
        <f>IF(AND(LARGE('Sch A. Input'!$CL$15:$CL$41,COUNTIF('Sch A. Input'!$CL$15:$CL$41,"&gt;="&amp;F87))&lt;E87,F87&lt;&gt;0),"Leaver",Q87-Z87)</f>
        <v>0</v>
      </c>
      <c r="AC87" s="94">
        <f t="shared" si="30"/>
        <v>0</v>
      </c>
      <c r="BK87" s="2"/>
      <c r="BL87" s="2"/>
      <c r="CI87"/>
    </row>
    <row r="88" spans="2:87" x14ac:dyDescent="0.35">
      <c r="B88" s="70" t="str">
        <f>IF('Sch A. Input'!B86="","",'Sch A. Input'!B86)</f>
        <v/>
      </c>
      <c r="C88" s="75" t="str">
        <f>IF('Sch A. Input'!C86="","",'Sch A. Input'!C86)</f>
        <v/>
      </c>
      <c r="D88" s="71" t="str">
        <f>IF('Sch A. Input'!D86="","",'Sch A. Input'!D86)</f>
        <v/>
      </c>
      <c r="E88" s="71">
        <f>'Sch A. Input'!E86</f>
        <v>45016</v>
      </c>
      <c r="F88" s="71">
        <f>'Sch A. Input'!F86</f>
        <v>0</v>
      </c>
      <c r="G88" s="226">
        <f>SUMIFS('Sch A. Input'!H86:CJ86,'Sch A. Input'!$H$13:$CJ$13,$L$11,'Sch A. Input'!$H$14:$CJ$14,"Recurring")</f>
        <v>0</v>
      </c>
      <c r="H88" s="226">
        <f>SUMIFS('Sch A. Input'!H86:CJ86,'Sch A. Input'!$H$13:$CJ$13,$L$11,'Sch A. Input'!$H$14:$CJ$14,"One-time")</f>
        <v>0</v>
      </c>
      <c r="I88" s="227">
        <f t="shared" si="24"/>
        <v>0</v>
      </c>
      <c r="J88" s="228">
        <f>SUMIFS('Sch A. Input'!H86:CJ86,'Sch A. Input'!$H$14:$CJ$14,"Recurring",'Sch A. Input'!$H$13:$CJ$13,"&lt;="&amp;$L$11)</f>
        <v>0</v>
      </c>
      <c r="K88" s="228">
        <f>SUMIFS('Sch A. Input'!H86:CJ86,'Sch A. Input'!$H$14:$CJ$14,"One-time",'Sch A. Input'!$H$13:$CJ$13,"&lt;="&amp;$L$11)</f>
        <v>0</v>
      </c>
      <c r="L88" s="229">
        <f t="shared" si="25"/>
        <v>0</v>
      </c>
      <c r="M88" s="228">
        <f t="shared" si="26"/>
        <v>0</v>
      </c>
      <c r="N88" s="228">
        <f t="shared" si="27"/>
        <v>0</v>
      </c>
      <c r="O88" s="259">
        <f t="shared" si="28"/>
        <v>0</v>
      </c>
      <c r="P88" s="268">
        <f t="shared" si="22"/>
        <v>0</v>
      </c>
      <c r="Q88" s="231">
        <f t="shared" si="23"/>
        <v>0</v>
      </c>
      <c r="R88" s="97">
        <f t="shared" si="29"/>
        <v>0</v>
      </c>
      <c r="S88" s="237">
        <f>IF(AND(LARGE('Sch A. Input'!$CL$15:$CL$41,COUNTIF('Sch A. Input'!$CL$15:$CL$41,"&gt;="&amp;F88))&lt;E88,F88&lt;&gt;0),"Leaver",J88-G88)</f>
        <v>0</v>
      </c>
      <c r="T88" s="237">
        <f>IF(AND(LARGE('Sch A. Input'!$CL$15:$CL$41,COUNTIF('Sch A. Input'!$CL$15:$CL$41,"&gt;="&amp;F88))&lt;E88,F88&lt;&gt;0),"Leaver",K88-H88)</f>
        <v>0</v>
      </c>
      <c r="U88" s="238">
        <f>IF(AND(LARGE('Sch A. Input'!$CL$15:$CL$41,COUNTIF('Sch A. Input'!$CL$15:$CL$41,"&gt;="&amp;F88))&lt;E88,F88&lt;&gt;0),"Leaver",L88-I88)</f>
        <v>0</v>
      </c>
      <c r="V88" s="238">
        <f>IF(AND(LARGE('Sch A. Input'!$CL$15:$CL$41,COUNTIF('Sch A. Input'!$CL$15:$CL$41,"&gt;="&amp;F88))&lt;E88,F88&lt;&gt;0),"Leaver",IFERROR(S88/X88*$M$9,0))</f>
        <v>0</v>
      </c>
      <c r="W88" s="238">
        <f>IF(AND(LARGE('Sch A. Input'!$CL$15:$CL$41,COUNTIF('Sch A. Input'!$CL$15:$CL$41,"&gt;="&amp;F88))&lt;E88,F88&lt;&gt;0),"Leaver",V88+T88)</f>
        <v>0</v>
      </c>
      <c r="X88" s="264">
        <f>IF(AND(LARGE('Sch A. Input'!$CL$15:$CL$41,COUNTIF('Sch A. Input'!$CL$15:$CL$41,"&gt;="&amp;F88))&lt;E88,F88&lt;&gt;0),"Leaver",IF(OR(D88="",D88&gt;$L$11,($L$11-14)&lt;$K$9),0,(E88+1-D88)/14-1))</f>
        <v>0</v>
      </c>
      <c r="Y88" s="265">
        <f>IF(AND(LARGE('Sch A. Input'!$CL$15:$CL$41,COUNTIF('Sch A. Input'!$CL$15:$CL$41,"&gt;="&amp;F88))&lt;E88,F88&lt;&gt;0),"Leaver",IFERROR(IF((S88/$X88*$M$9+T88)&gt;$D$12,"YES","NO"),0))</f>
        <v>0</v>
      </c>
      <c r="Z88" s="225">
        <f>IF(AND(LARGE('Sch A. Input'!$CL$15:$CL$41,COUNTIF('Sch A. Input'!$CL$15:$CL$41,"&gt;="&amp;F88))&lt;E88,F88&lt;&gt;0),"Leaver",IFERROR(IF($Y88="YES",MIN($U88*($G$12/$D$12),$G$12),(SUMPRODUCT(--((MIN(W88,$D$12))&gt;$C$9:$C$12),((MIN(W88,$D$12))-$C$9:$C$12),$H$9:$H$12))-((1-(X88/$M$9))*(SUMPRODUCT(--((MIN(V88,$D$12))&gt;$C$9:$C$12),((MIN(V88,$D$12))-$C$9:$C$12),$H$9:$H$12)))),0))</f>
        <v>0</v>
      </c>
      <c r="AA88" s="169">
        <f>IF(AND(LARGE('Sch A. Input'!$CL$15:$CL$41,COUNTIF('Sch A. Input'!$CL$15:$CL$41,"&gt;="&amp;F88))&lt;E88,F88&lt;&gt;0),"Leaver",IFERROR(Z88/U88,0))</f>
        <v>0</v>
      </c>
      <c r="AB88" s="170">
        <f>IF(AND(LARGE('Sch A. Input'!$CL$15:$CL$41,COUNTIF('Sch A. Input'!$CL$15:$CL$41,"&gt;="&amp;F88))&lt;E88,F88&lt;&gt;0),"Leaver",Q88-Z88)</f>
        <v>0</v>
      </c>
      <c r="AC88" s="94">
        <f t="shared" si="30"/>
        <v>0</v>
      </c>
      <c r="BK88" s="2"/>
      <c r="BL88" s="2"/>
      <c r="CI88"/>
    </row>
    <row r="89" spans="2:87" x14ac:dyDescent="0.35">
      <c r="B89" s="70" t="str">
        <f>IF('Sch A. Input'!B87="","",'Sch A. Input'!B87)</f>
        <v/>
      </c>
      <c r="C89" s="75" t="str">
        <f>IF('Sch A. Input'!C87="","",'Sch A. Input'!C87)</f>
        <v/>
      </c>
      <c r="D89" s="71" t="str">
        <f>IF('Sch A. Input'!D87="","",'Sch A. Input'!D87)</f>
        <v/>
      </c>
      <c r="E89" s="71">
        <f>'Sch A. Input'!E87</f>
        <v>45016</v>
      </c>
      <c r="F89" s="71">
        <f>'Sch A. Input'!F87</f>
        <v>0</v>
      </c>
      <c r="G89" s="226">
        <f>SUMIFS('Sch A. Input'!H87:CJ87,'Sch A. Input'!$H$13:$CJ$13,$L$11,'Sch A. Input'!$H$14:$CJ$14,"Recurring")</f>
        <v>0</v>
      </c>
      <c r="H89" s="226">
        <f>SUMIFS('Sch A. Input'!H87:CJ87,'Sch A. Input'!$H$13:$CJ$13,$L$11,'Sch A. Input'!$H$14:$CJ$14,"One-time")</f>
        <v>0</v>
      </c>
      <c r="I89" s="227">
        <f t="shared" si="24"/>
        <v>0</v>
      </c>
      <c r="J89" s="228">
        <f>SUMIFS('Sch A. Input'!H87:CJ87,'Sch A. Input'!$H$14:$CJ$14,"Recurring",'Sch A. Input'!$H$13:$CJ$13,"&lt;="&amp;$L$11)</f>
        <v>0</v>
      </c>
      <c r="K89" s="228">
        <f>SUMIFS('Sch A. Input'!H87:CJ87,'Sch A. Input'!$H$14:$CJ$14,"One-time",'Sch A. Input'!$H$13:$CJ$13,"&lt;="&amp;$L$11)</f>
        <v>0</v>
      </c>
      <c r="L89" s="229">
        <f t="shared" si="25"/>
        <v>0</v>
      </c>
      <c r="M89" s="228">
        <f t="shared" si="26"/>
        <v>0</v>
      </c>
      <c r="N89" s="228">
        <f t="shared" si="27"/>
        <v>0</v>
      </c>
      <c r="O89" s="259">
        <f t="shared" si="28"/>
        <v>0</v>
      </c>
      <c r="P89" s="268">
        <f t="shared" si="22"/>
        <v>0</v>
      </c>
      <c r="Q89" s="231">
        <f t="shared" si="23"/>
        <v>0</v>
      </c>
      <c r="R89" s="97">
        <f t="shared" si="29"/>
        <v>0</v>
      </c>
      <c r="S89" s="237">
        <f>IF(AND(LARGE('Sch A. Input'!$CL$15:$CL$41,COUNTIF('Sch A. Input'!$CL$15:$CL$41,"&gt;="&amp;F89))&lt;E89,F89&lt;&gt;0),"Leaver",J89-G89)</f>
        <v>0</v>
      </c>
      <c r="T89" s="237">
        <f>IF(AND(LARGE('Sch A. Input'!$CL$15:$CL$41,COUNTIF('Sch A. Input'!$CL$15:$CL$41,"&gt;="&amp;F89))&lt;E89,F89&lt;&gt;0),"Leaver",K89-H89)</f>
        <v>0</v>
      </c>
      <c r="U89" s="238">
        <f>IF(AND(LARGE('Sch A. Input'!$CL$15:$CL$41,COUNTIF('Sch A. Input'!$CL$15:$CL$41,"&gt;="&amp;F89))&lt;E89,F89&lt;&gt;0),"Leaver",L89-I89)</f>
        <v>0</v>
      </c>
      <c r="V89" s="238">
        <f>IF(AND(LARGE('Sch A. Input'!$CL$15:$CL$41,COUNTIF('Sch A. Input'!$CL$15:$CL$41,"&gt;="&amp;F89))&lt;E89,F89&lt;&gt;0),"Leaver",IFERROR(S89/X89*$M$9,0))</f>
        <v>0</v>
      </c>
      <c r="W89" s="238">
        <f>IF(AND(LARGE('Sch A. Input'!$CL$15:$CL$41,COUNTIF('Sch A. Input'!$CL$15:$CL$41,"&gt;="&amp;F89))&lt;E89,F89&lt;&gt;0),"Leaver",V89+T89)</f>
        <v>0</v>
      </c>
      <c r="X89" s="264">
        <f>IF(AND(LARGE('Sch A. Input'!$CL$15:$CL$41,COUNTIF('Sch A. Input'!$CL$15:$CL$41,"&gt;="&amp;F89))&lt;E89,F89&lt;&gt;0),"Leaver",IF(OR(D89="",D89&gt;$L$11,($L$11-14)&lt;$K$9),0,(E89+1-D89)/14-1))</f>
        <v>0</v>
      </c>
      <c r="Y89" s="265">
        <f>IF(AND(LARGE('Sch A. Input'!$CL$15:$CL$41,COUNTIF('Sch A. Input'!$CL$15:$CL$41,"&gt;="&amp;F89))&lt;E89,F89&lt;&gt;0),"Leaver",IFERROR(IF((S89/$X89*$M$9+T89)&gt;$D$12,"YES","NO"),0))</f>
        <v>0</v>
      </c>
      <c r="Z89" s="225">
        <f>IF(AND(LARGE('Sch A. Input'!$CL$15:$CL$41,COUNTIF('Sch A. Input'!$CL$15:$CL$41,"&gt;="&amp;F89))&lt;E89,F89&lt;&gt;0),"Leaver",IFERROR(IF($Y89="YES",MIN($U89*($G$12/$D$12),$G$12),(SUMPRODUCT(--((MIN(W89,$D$12))&gt;$C$9:$C$12),((MIN(W89,$D$12))-$C$9:$C$12),$H$9:$H$12))-((1-(X89/$M$9))*(SUMPRODUCT(--((MIN(V89,$D$12))&gt;$C$9:$C$12),((MIN(V89,$D$12))-$C$9:$C$12),$H$9:$H$12)))),0))</f>
        <v>0</v>
      </c>
      <c r="AA89" s="169">
        <f>IF(AND(LARGE('Sch A. Input'!$CL$15:$CL$41,COUNTIF('Sch A. Input'!$CL$15:$CL$41,"&gt;="&amp;F89))&lt;E89,F89&lt;&gt;0),"Leaver",IFERROR(Z89/U89,0))</f>
        <v>0</v>
      </c>
      <c r="AB89" s="170">
        <f>IF(AND(LARGE('Sch A. Input'!$CL$15:$CL$41,COUNTIF('Sch A. Input'!$CL$15:$CL$41,"&gt;="&amp;F89))&lt;E89,F89&lt;&gt;0),"Leaver",Q89-Z89)</f>
        <v>0</v>
      </c>
      <c r="AC89" s="94">
        <f t="shared" si="30"/>
        <v>0</v>
      </c>
      <c r="BK89" s="2"/>
      <c r="BL89" s="2"/>
      <c r="CI89"/>
    </row>
    <row r="90" spans="2:87" x14ac:dyDescent="0.35">
      <c r="B90" s="70" t="str">
        <f>IF('Sch A. Input'!B88="","",'Sch A. Input'!B88)</f>
        <v/>
      </c>
      <c r="C90" s="75" t="str">
        <f>IF('Sch A. Input'!C88="","",'Sch A. Input'!C88)</f>
        <v/>
      </c>
      <c r="D90" s="71" t="str">
        <f>IF('Sch A. Input'!D88="","",'Sch A. Input'!D88)</f>
        <v/>
      </c>
      <c r="E90" s="71">
        <f>'Sch A. Input'!E88</f>
        <v>45016</v>
      </c>
      <c r="F90" s="71">
        <f>'Sch A. Input'!F88</f>
        <v>0</v>
      </c>
      <c r="G90" s="226">
        <f>SUMIFS('Sch A. Input'!H88:CJ88,'Sch A. Input'!$H$13:$CJ$13,$L$11,'Sch A. Input'!$H$14:$CJ$14,"Recurring")</f>
        <v>0</v>
      </c>
      <c r="H90" s="226">
        <f>SUMIFS('Sch A. Input'!H88:CJ88,'Sch A. Input'!$H$13:$CJ$13,$L$11,'Sch A. Input'!$H$14:$CJ$14,"One-time")</f>
        <v>0</v>
      </c>
      <c r="I90" s="227">
        <f t="shared" si="24"/>
        <v>0</v>
      </c>
      <c r="J90" s="228">
        <f>SUMIFS('Sch A. Input'!H88:CJ88,'Sch A. Input'!$H$14:$CJ$14,"Recurring",'Sch A. Input'!$H$13:$CJ$13,"&lt;="&amp;$L$11)</f>
        <v>0</v>
      </c>
      <c r="K90" s="228">
        <f>SUMIFS('Sch A. Input'!H88:CJ88,'Sch A. Input'!$H$14:$CJ$14,"One-time",'Sch A. Input'!$H$13:$CJ$13,"&lt;="&amp;$L$11)</f>
        <v>0</v>
      </c>
      <c r="L90" s="229">
        <f t="shared" si="25"/>
        <v>0</v>
      </c>
      <c r="M90" s="228">
        <f t="shared" si="26"/>
        <v>0</v>
      </c>
      <c r="N90" s="228">
        <f t="shared" si="27"/>
        <v>0</v>
      </c>
      <c r="O90" s="259">
        <f t="shared" si="28"/>
        <v>0</v>
      </c>
      <c r="P90" s="268">
        <f t="shared" si="22"/>
        <v>0</v>
      </c>
      <c r="Q90" s="231">
        <f t="shared" si="23"/>
        <v>0</v>
      </c>
      <c r="R90" s="97">
        <f t="shared" si="29"/>
        <v>0</v>
      </c>
      <c r="S90" s="237">
        <f>IF(AND(LARGE('Sch A. Input'!$CL$15:$CL$41,COUNTIF('Sch A. Input'!$CL$15:$CL$41,"&gt;="&amp;F90))&lt;E90,F90&lt;&gt;0),"Leaver",J90-G90)</f>
        <v>0</v>
      </c>
      <c r="T90" s="237">
        <f>IF(AND(LARGE('Sch A. Input'!$CL$15:$CL$41,COUNTIF('Sch A. Input'!$CL$15:$CL$41,"&gt;="&amp;F90))&lt;E90,F90&lt;&gt;0),"Leaver",K90-H90)</f>
        <v>0</v>
      </c>
      <c r="U90" s="238">
        <f>IF(AND(LARGE('Sch A. Input'!$CL$15:$CL$41,COUNTIF('Sch A. Input'!$CL$15:$CL$41,"&gt;="&amp;F90))&lt;E90,F90&lt;&gt;0),"Leaver",L90-I90)</f>
        <v>0</v>
      </c>
      <c r="V90" s="238">
        <f>IF(AND(LARGE('Sch A. Input'!$CL$15:$CL$41,COUNTIF('Sch A. Input'!$CL$15:$CL$41,"&gt;="&amp;F90))&lt;E90,F90&lt;&gt;0),"Leaver",IFERROR(S90/X90*$M$9,0))</f>
        <v>0</v>
      </c>
      <c r="W90" s="238">
        <f>IF(AND(LARGE('Sch A. Input'!$CL$15:$CL$41,COUNTIF('Sch A. Input'!$CL$15:$CL$41,"&gt;="&amp;F90))&lt;E90,F90&lt;&gt;0),"Leaver",V90+T90)</f>
        <v>0</v>
      </c>
      <c r="X90" s="264">
        <f>IF(AND(LARGE('Sch A. Input'!$CL$15:$CL$41,COUNTIF('Sch A. Input'!$CL$15:$CL$41,"&gt;="&amp;F90))&lt;E90,F90&lt;&gt;0),"Leaver",IF(OR(D90="",D90&gt;$L$11,($L$11-14)&lt;$K$9),0,(E90+1-D90)/14-1))</f>
        <v>0</v>
      </c>
      <c r="Y90" s="265">
        <f>IF(AND(LARGE('Sch A. Input'!$CL$15:$CL$41,COUNTIF('Sch A. Input'!$CL$15:$CL$41,"&gt;="&amp;F90))&lt;E90,F90&lt;&gt;0),"Leaver",IFERROR(IF((S90/$X90*$M$9+T90)&gt;$D$12,"YES","NO"),0))</f>
        <v>0</v>
      </c>
      <c r="Z90" s="225">
        <f>IF(AND(LARGE('Sch A. Input'!$CL$15:$CL$41,COUNTIF('Sch A. Input'!$CL$15:$CL$41,"&gt;="&amp;F90))&lt;E90,F90&lt;&gt;0),"Leaver",IFERROR(IF($Y90="YES",MIN($U90*($G$12/$D$12),$G$12),(SUMPRODUCT(--((MIN(W90,$D$12))&gt;$C$9:$C$12),((MIN(W90,$D$12))-$C$9:$C$12),$H$9:$H$12))-((1-(X90/$M$9))*(SUMPRODUCT(--((MIN(V90,$D$12))&gt;$C$9:$C$12),((MIN(V90,$D$12))-$C$9:$C$12),$H$9:$H$12)))),0))</f>
        <v>0</v>
      </c>
      <c r="AA90" s="169">
        <f>IF(AND(LARGE('Sch A. Input'!$CL$15:$CL$41,COUNTIF('Sch A. Input'!$CL$15:$CL$41,"&gt;="&amp;F90))&lt;E90,F90&lt;&gt;0),"Leaver",IFERROR(Z90/U90,0))</f>
        <v>0</v>
      </c>
      <c r="AB90" s="170">
        <f>IF(AND(LARGE('Sch A. Input'!$CL$15:$CL$41,COUNTIF('Sch A. Input'!$CL$15:$CL$41,"&gt;="&amp;F90))&lt;E90,F90&lt;&gt;0),"Leaver",Q90-Z90)</f>
        <v>0</v>
      </c>
      <c r="AC90" s="94">
        <f t="shared" si="30"/>
        <v>0</v>
      </c>
      <c r="BK90" s="2"/>
      <c r="BL90" s="2"/>
      <c r="CI90"/>
    </row>
    <row r="91" spans="2:87" x14ac:dyDescent="0.35">
      <c r="B91" s="70" t="str">
        <f>IF('Sch A. Input'!B89="","",'Sch A. Input'!B89)</f>
        <v/>
      </c>
      <c r="C91" s="75" t="str">
        <f>IF('Sch A. Input'!C89="","",'Sch A. Input'!C89)</f>
        <v/>
      </c>
      <c r="D91" s="71" t="str">
        <f>IF('Sch A. Input'!D89="","",'Sch A. Input'!D89)</f>
        <v/>
      </c>
      <c r="E91" s="71">
        <f>'Sch A. Input'!E89</f>
        <v>45016</v>
      </c>
      <c r="F91" s="71">
        <f>'Sch A. Input'!F89</f>
        <v>0</v>
      </c>
      <c r="G91" s="226">
        <f>SUMIFS('Sch A. Input'!H89:CJ89,'Sch A. Input'!$H$13:$CJ$13,$L$11,'Sch A. Input'!$H$14:$CJ$14,"Recurring")</f>
        <v>0</v>
      </c>
      <c r="H91" s="226">
        <f>SUMIFS('Sch A. Input'!H89:CJ89,'Sch A. Input'!$H$13:$CJ$13,$L$11,'Sch A. Input'!$H$14:$CJ$14,"One-time")</f>
        <v>0</v>
      </c>
      <c r="I91" s="227">
        <f t="shared" si="24"/>
        <v>0</v>
      </c>
      <c r="J91" s="228">
        <f>SUMIFS('Sch A. Input'!H89:CJ89,'Sch A. Input'!$H$14:$CJ$14,"Recurring",'Sch A. Input'!$H$13:$CJ$13,"&lt;="&amp;$L$11)</f>
        <v>0</v>
      </c>
      <c r="K91" s="228">
        <f>SUMIFS('Sch A. Input'!H89:CJ89,'Sch A. Input'!$H$14:$CJ$14,"One-time",'Sch A. Input'!$H$13:$CJ$13,"&lt;="&amp;$L$11)</f>
        <v>0</v>
      </c>
      <c r="L91" s="229">
        <f t="shared" si="25"/>
        <v>0</v>
      </c>
      <c r="M91" s="228">
        <f t="shared" si="26"/>
        <v>0</v>
      </c>
      <c r="N91" s="228">
        <f t="shared" si="27"/>
        <v>0</v>
      </c>
      <c r="O91" s="259">
        <f t="shared" si="28"/>
        <v>0</v>
      </c>
      <c r="P91" s="268">
        <f t="shared" si="22"/>
        <v>0</v>
      </c>
      <c r="Q91" s="231">
        <f t="shared" si="23"/>
        <v>0</v>
      </c>
      <c r="R91" s="97">
        <f t="shared" si="29"/>
        <v>0</v>
      </c>
      <c r="S91" s="237">
        <f>IF(AND(LARGE('Sch A. Input'!$CL$15:$CL$41,COUNTIF('Sch A. Input'!$CL$15:$CL$41,"&gt;="&amp;F91))&lt;E91,F91&lt;&gt;0),"Leaver",J91-G91)</f>
        <v>0</v>
      </c>
      <c r="T91" s="237">
        <f>IF(AND(LARGE('Sch A. Input'!$CL$15:$CL$41,COUNTIF('Sch A. Input'!$CL$15:$CL$41,"&gt;="&amp;F91))&lt;E91,F91&lt;&gt;0),"Leaver",K91-H91)</f>
        <v>0</v>
      </c>
      <c r="U91" s="238">
        <f>IF(AND(LARGE('Sch A. Input'!$CL$15:$CL$41,COUNTIF('Sch A. Input'!$CL$15:$CL$41,"&gt;="&amp;F91))&lt;E91,F91&lt;&gt;0),"Leaver",L91-I91)</f>
        <v>0</v>
      </c>
      <c r="V91" s="238">
        <f>IF(AND(LARGE('Sch A. Input'!$CL$15:$CL$41,COUNTIF('Sch A. Input'!$CL$15:$CL$41,"&gt;="&amp;F91))&lt;E91,F91&lt;&gt;0),"Leaver",IFERROR(S91/X91*$M$9,0))</f>
        <v>0</v>
      </c>
      <c r="W91" s="238">
        <f>IF(AND(LARGE('Sch A. Input'!$CL$15:$CL$41,COUNTIF('Sch A. Input'!$CL$15:$CL$41,"&gt;="&amp;F91))&lt;E91,F91&lt;&gt;0),"Leaver",V91+T91)</f>
        <v>0</v>
      </c>
      <c r="X91" s="264">
        <f>IF(AND(LARGE('Sch A. Input'!$CL$15:$CL$41,COUNTIF('Sch A. Input'!$CL$15:$CL$41,"&gt;="&amp;F91))&lt;E91,F91&lt;&gt;0),"Leaver",IF(OR(D91="",D91&gt;$L$11,($L$11-14)&lt;$K$9),0,(E91+1-D91)/14-1))</f>
        <v>0</v>
      </c>
      <c r="Y91" s="265">
        <f>IF(AND(LARGE('Sch A. Input'!$CL$15:$CL$41,COUNTIF('Sch A. Input'!$CL$15:$CL$41,"&gt;="&amp;F91))&lt;E91,F91&lt;&gt;0),"Leaver",IFERROR(IF((S91/$X91*$M$9+T91)&gt;$D$12,"YES","NO"),0))</f>
        <v>0</v>
      </c>
      <c r="Z91" s="225">
        <f>IF(AND(LARGE('Sch A. Input'!$CL$15:$CL$41,COUNTIF('Sch A. Input'!$CL$15:$CL$41,"&gt;="&amp;F91))&lt;E91,F91&lt;&gt;0),"Leaver",IFERROR(IF($Y91="YES",MIN($U91*($G$12/$D$12),$G$12),(SUMPRODUCT(--((MIN(W91,$D$12))&gt;$C$9:$C$12),((MIN(W91,$D$12))-$C$9:$C$12),$H$9:$H$12))-((1-(X91/$M$9))*(SUMPRODUCT(--((MIN(V91,$D$12))&gt;$C$9:$C$12),((MIN(V91,$D$12))-$C$9:$C$12),$H$9:$H$12)))),0))</f>
        <v>0</v>
      </c>
      <c r="AA91" s="169">
        <f>IF(AND(LARGE('Sch A. Input'!$CL$15:$CL$41,COUNTIF('Sch A. Input'!$CL$15:$CL$41,"&gt;="&amp;F91))&lt;E91,F91&lt;&gt;0),"Leaver",IFERROR(Z91/U91,0))</f>
        <v>0</v>
      </c>
      <c r="AB91" s="170">
        <f>IF(AND(LARGE('Sch A. Input'!$CL$15:$CL$41,COUNTIF('Sch A. Input'!$CL$15:$CL$41,"&gt;="&amp;F91))&lt;E91,F91&lt;&gt;0),"Leaver",Q91-Z91)</f>
        <v>0</v>
      </c>
      <c r="AC91" s="94">
        <f t="shared" si="30"/>
        <v>0</v>
      </c>
      <c r="BK91" s="2"/>
      <c r="BL91" s="2"/>
      <c r="CI91"/>
    </row>
    <row r="92" spans="2:87" x14ac:dyDescent="0.35">
      <c r="B92" s="70" t="str">
        <f>IF('Sch A. Input'!B90="","",'Sch A. Input'!B90)</f>
        <v/>
      </c>
      <c r="C92" s="75" t="str">
        <f>IF('Sch A. Input'!C90="","",'Sch A. Input'!C90)</f>
        <v/>
      </c>
      <c r="D92" s="71" t="str">
        <f>IF('Sch A. Input'!D90="","",'Sch A. Input'!D90)</f>
        <v/>
      </c>
      <c r="E92" s="71">
        <f>'Sch A. Input'!E90</f>
        <v>45016</v>
      </c>
      <c r="F92" s="71">
        <f>'Sch A. Input'!F90</f>
        <v>0</v>
      </c>
      <c r="G92" s="226">
        <f>SUMIFS('Sch A. Input'!H90:CJ90,'Sch A. Input'!$H$13:$CJ$13,$L$11,'Sch A. Input'!$H$14:$CJ$14,"Recurring")</f>
        <v>0</v>
      </c>
      <c r="H92" s="226">
        <f>SUMIFS('Sch A. Input'!H90:CJ90,'Sch A. Input'!$H$13:$CJ$13,$L$11,'Sch A. Input'!$H$14:$CJ$14,"One-time")</f>
        <v>0</v>
      </c>
      <c r="I92" s="227">
        <f t="shared" si="24"/>
        <v>0</v>
      </c>
      <c r="J92" s="228">
        <f>SUMIFS('Sch A. Input'!H90:CJ90,'Sch A. Input'!$H$14:$CJ$14,"Recurring",'Sch A. Input'!$H$13:$CJ$13,"&lt;="&amp;$L$11)</f>
        <v>0</v>
      </c>
      <c r="K92" s="228">
        <f>SUMIFS('Sch A. Input'!H90:CJ90,'Sch A. Input'!$H$14:$CJ$14,"One-time",'Sch A. Input'!$H$13:$CJ$13,"&lt;="&amp;$L$11)</f>
        <v>0</v>
      </c>
      <c r="L92" s="229">
        <f t="shared" si="25"/>
        <v>0</v>
      </c>
      <c r="M92" s="228">
        <f t="shared" si="26"/>
        <v>0</v>
      </c>
      <c r="N92" s="228">
        <f t="shared" si="27"/>
        <v>0</v>
      </c>
      <c r="O92" s="259">
        <f t="shared" si="28"/>
        <v>0</v>
      </c>
      <c r="P92" s="268">
        <f t="shared" si="22"/>
        <v>0</v>
      </c>
      <c r="Q92" s="231">
        <f t="shared" si="23"/>
        <v>0</v>
      </c>
      <c r="R92" s="97">
        <f t="shared" si="29"/>
        <v>0</v>
      </c>
      <c r="S92" s="237">
        <f>IF(AND(LARGE('Sch A. Input'!$CL$15:$CL$41,COUNTIF('Sch A. Input'!$CL$15:$CL$41,"&gt;="&amp;F92))&lt;E92,F92&lt;&gt;0),"Leaver",J92-G92)</f>
        <v>0</v>
      </c>
      <c r="T92" s="237">
        <f>IF(AND(LARGE('Sch A. Input'!$CL$15:$CL$41,COUNTIF('Sch A. Input'!$CL$15:$CL$41,"&gt;="&amp;F92))&lt;E92,F92&lt;&gt;0),"Leaver",K92-H92)</f>
        <v>0</v>
      </c>
      <c r="U92" s="238">
        <f>IF(AND(LARGE('Sch A. Input'!$CL$15:$CL$41,COUNTIF('Sch A. Input'!$CL$15:$CL$41,"&gt;="&amp;F92))&lt;E92,F92&lt;&gt;0),"Leaver",L92-I92)</f>
        <v>0</v>
      </c>
      <c r="V92" s="238">
        <f>IF(AND(LARGE('Sch A. Input'!$CL$15:$CL$41,COUNTIF('Sch A. Input'!$CL$15:$CL$41,"&gt;="&amp;F92))&lt;E92,F92&lt;&gt;0),"Leaver",IFERROR(S92/X92*$M$9,0))</f>
        <v>0</v>
      </c>
      <c r="W92" s="238">
        <f>IF(AND(LARGE('Sch A. Input'!$CL$15:$CL$41,COUNTIF('Sch A. Input'!$CL$15:$CL$41,"&gt;="&amp;F92))&lt;E92,F92&lt;&gt;0),"Leaver",V92+T92)</f>
        <v>0</v>
      </c>
      <c r="X92" s="264">
        <f>IF(AND(LARGE('Sch A. Input'!$CL$15:$CL$41,COUNTIF('Sch A. Input'!$CL$15:$CL$41,"&gt;="&amp;F92))&lt;E92,F92&lt;&gt;0),"Leaver",IF(OR(D92="",D92&gt;$L$11,($L$11-14)&lt;$K$9),0,(E92+1-D92)/14-1))</f>
        <v>0</v>
      </c>
      <c r="Y92" s="265">
        <f>IF(AND(LARGE('Sch A. Input'!$CL$15:$CL$41,COUNTIF('Sch A. Input'!$CL$15:$CL$41,"&gt;="&amp;F92))&lt;E92,F92&lt;&gt;0),"Leaver",IFERROR(IF((S92/$X92*$M$9+T92)&gt;$D$12,"YES","NO"),0))</f>
        <v>0</v>
      </c>
      <c r="Z92" s="225">
        <f>IF(AND(LARGE('Sch A. Input'!$CL$15:$CL$41,COUNTIF('Sch A. Input'!$CL$15:$CL$41,"&gt;="&amp;F92))&lt;E92,F92&lt;&gt;0),"Leaver",IFERROR(IF($Y92="YES",MIN($U92*($G$12/$D$12),$G$12),(SUMPRODUCT(--((MIN(W92,$D$12))&gt;$C$9:$C$12),((MIN(W92,$D$12))-$C$9:$C$12),$H$9:$H$12))-((1-(X92/$M$9))*(SUMPRODUCT(--((MIN(V92,$D$12))&gt;$C$9:$C$12),((MIN(V92,$D$12))-$C$9:$C$12),$H$9:$H$12)))),0))</f>
        <v>0</v>
      </c>
      <c r="AA92" s="169">
        <f>IF(AND(LARGE('Sch A. Input'!$CL$15:$CL$41,COUNTIF('Sch A. Input'!$CL$15:$CL$41,"&gt;="&amp;F92))&lt;E92,F92&lt;&gt;0),"Leaver",IFERROR(Z92/U92,0))</f>
        <v>0</v>
      </c>
      <c r="AB92" s="170">
        <f>IF(AND(LARGE('Sch A. Input'!$CL$15:$CL$41,COUNTIF('Sch A. Input'!$CL$15:$CL$41,"&gt;="&amp;F92))&lt;E92,F92&lt;&gt;0),"Leaver",Q92-Z92)</f>
        <v>0</v>
      </c>
      <c r="AC92" s="94">
        <f t="shared" si="30"/>
        <v>0</v>
      </c>
      <c r="BK92" s="2"/>
      <c r="BL92" s="2"/>
      <c r="CI92"/>
    </row>
    <row r="93" spans="2:87" x14ac:dyDescent="0.35">
      <c r="B93" s="70" t="str">
        <f>IF('Sch A. Input'!B91="","",'Sch A. Input'!B91)</f>
        <v/>
      </c>
      <c r="C93" s="75" t="str">
        <f>IF('Sch A. Input'!C91="","",'Sch A. Input'!C91)</f>
        <v/>
      </c>
      <c r="D93" s="71" t="str">
        <f>IF('Sch A. Input'!D91="","",'Sch A. Input'!D91)</f>
        <v/>
      </c>
      <c r="E93" s="71">
        <f>'Sch A. Input'!E91</f>
        <v>45016</v>
      </c>
      <c r="F93" s="71">
        <f>'Sch A. Input'!F91</f>
        <v>0</v>
      </c>
      <c r="G93" s="226">
        <f>SUMIFS('Sch A. Input'!H91:CJ91,'Sch A. Input'!$H$13:$CJ$13,$L$11,'Sch A. Input'!$H$14:$CJ$14,"Recurring")</f>
        <v>0</v>
      </c>
      <c r="H93" s="226">
        <f>SUMIFS('Sch A. Input'!H91:CJ91,'Sch A. Input'!$H$13:$CJ$13,$L$11,'Sch A. Input'!$H$14:$CJ$14,"One-time")</f>
        <v>0</v>
      </c>
      <c r="I93" s="227">
        <f t="shared" si="24"/>
        <v>0</v>
      </c>
      <c r="J93" s="228">
        <f>SUMIFS('Sch A. Input'!H91:CJ91,'Sch A. Input'!$H$14:$CJ$14,"Recurring",'Sch A. Input'!$H$13:$CJ$13,"&lt;="&amp;$L$11)</f>
        <v>0</v>
      </c>
      <c r="K93" s="228">
        <f>SUMIFS('Sch A. Input'!H91:CJ91,'Sch A. Input'!$H$14:$CJ$14,"One-time",'Sch A. Input'!$H$13:$CJ$13,"&lt;="&amp;$L$11)</f>
        <v>0</v>
      </c>
      <c r="L93" s="229">
        <f t="shared" si="25"/>
        <v>0</v>
      </c>
      <c r="M93" s="228">
        <f t="shared" si="26"/>
        <v>0</v>
      </c>
      <c r="N93" s="228">
        <f t="shared" si="27"/>
        <v>0</v>
      </c>
      <c r="O93" s="259">
        <f t="shared" si="28"/>
        <v>0</v>
      </c>
      <c r="P93" s="268">
        <f t="shared" si="22"/>
        <v>0</v>
      </c>
      <c r="Q93" s="231">
        <f t="shared" si="23"/>
        <v>0</v>
      </c>
      <c r="R93" s="97">
        <f t="shared" si="29"/>
        <v>0</v>
      </c>
      <c r="S93" s="237">
        <f>IF(AND(LARGE('Sch A. Input'!$CL$15:$CL$41,COUNTIF('Sch A. Input'!$CL$15:$CL$41,"&gt;="&amp;F93))&lt;E93,F93&lt;&gt;0),"Leaver",J93-G93)</f>
        <v>0</v>
      </c>
      <c r="T93" s="237">
        <f>IF(AND(LARGE('Sch A. Input'!$CL$15:$CL$41,COUNTIF('Sch A. Input'!$CL$15:$CL$41,"&gt;="&amp;F93))&lt;E93,F93&lt;&gt;0),"Leaver",K93-H93)</f>
        <v>0</v>
      </c>
      <c r="U93" s="238">
        <f>IF(AND(LARGE('Sch A. Input'!$CL$15:$CL$41,COUNTIF('Sch A. Input'!$CL$15:$CL$41,"&gt;="&amp;F93))&lt;E93,F93&lt;&gt;0),"Leaver",L93-I93)</f>
        <v>0</v>
      </c>
      <c r="V93" s="238">
        <f>IF(AND(LARGE('Sch A. Input'!$CL$15:$CL$41,COUNTIF('Sch A. Input'!$CL$15:$CL$41,"&gt;="&amp;F93))&lt;E93,F93&lt;&gt;0),"Leaver",IFERROR(S93/X93*$M$9,0))</f>
        <v>0</v>
      </c>
      <c r="W93" s="238">
        <f>IF(AND(LARGE('Sch A. Input'!$CL$15:$CL$41,COUNTIF('Sch A. Input'!$CL$15:$CL$41,"&gt;="&amp;F93))&lt;E93,F93&lt;&gt;0),"Leaver",V93+T93)</f>
        <v>0</v>
      </c>
      <c r="X93" s="264">
        <f>IF(AND(LARGE('Sch A. Input'!$CL$15:$CL$41,COUNTIF('Sch A. Input'!$CL$15:$CL$41,"&gt;="&amp;F93))&lt;E93,F93&lt;&gt;0),"Leaver",IF(OR(D93="",D93&gt;$L$11,($L$11-14)&lt;$K$9),0,(E93+1-D93)/14-1))</f>
        <v>0</v>
      </c>
      <c r="Y93" s="265">
        <f>IF(AND(LARGE('Sch A. Input'!$CL$15:$CL$41,COUNTIF('Sch A. Input'!$CL$15:$CL$41,"&gt;="&amp;F93))&lt;E93,F93&lt;&gt;0),"Leaver",IFERROR(IF((S93/$X93*$M$9+T93)&gt;$D$12,"YES","NO"),0))</f>
        <v>0</v>
      </c>
      <c r="Z93" s="225">
        <f>IF(AND(LARGE('Sch A. Input'!$CL$15:$CL$41,COUNTIF('Sch A. Input'!$CL$15:$CL$41,"&gt;="&amp;F93))&lt;E93,F93&lt;&gt;0),"Leaver",IFERROR(IF($Y93="YES",MIN($U93*($G$12/$D$12),$G$12),(SUMPRODUCT(--((MIN(W93,$D$12))&gt;$C$9:$C$12),((MIN(W93,$D$12))-$C$9:$C$12),$H$9:$H$12))-((1-(X93/$M$9))*(SUMPRODUCT(--((MIN(V93,$D$12))&gt;$C$9:$C$12),((MIN(V93,$D$12))-$C$9:$C$12),$H$9:$H$12)))),0))</f>
        <v>0</v>
      </c>
      <c r="AA93" s="169">
        <f>IF(AND(LARGE('Sch A. Input'!$CL$15:$CL$41,COUNTIF('Sch A. Input'!$CL$15:$CL$41,"&gt;="&amp;F93))&lt;E93,F93&lt;&gt;0),"Leaver",IFERROR(Z93/U93,0))</f>
        <v>0</v>
      </c>
      <c r="AB93" s="170">
        <f>IF(AND(LARGE('Sch A. Input'!$CL$15:$CL$41,COUNTIF('Sch A. Input'!$CL$15:$CL$41,"&gt;="&amp;F93))&lt;E93,F93&lt;&gt;0),"Leaver",Q93-Z93)</f>
        <v>0</v>
      </c>
      <c r="AC93" s="94">
        <f t="shared" si="30"/>
        <v>0</v>
      </c>
      <c r="BK93" s="2"/>
      <c r="BL93" s="2"/>
      <c r="CI93"/>
    </row>
    <row r="94" spans="2:87" x14ac:dyDescent="0.35">
      <c r="B94" s="70" t="str">
        <f>IF('Sch A. Input'!B92="","",'Sch A. Input'!B92)</f>
        <v/>
      </c>
      <c r="C94" s="75" t="str">
        <f>IF('Sch A. Input'!C92="","",'Sch A. Input'!C92)</f>
        <v/>
      </c>
      <c r="D94" s="71" t="str">
        <f>IF('Sch A. Input'!D92="","",'Sch A. Input'!D92)</f>
        <v/>
      </c>
      <c r="E94" s="71">
        <f>'Sch A. Input'!E92</f>
        <v>45016</v>
      </c>
      <c r="F94" s="71">
        <f>'Sch A. Input'!F92</f>
        <v>0</v>
      </c>
      <c r="G94" s="226">
        <f>SUMIFS('Sch A. Input'!H92:CJ92,'Sch A. Input'!$H$13:$CJ$13,$L$11,'Sch A. Input'!$H$14:$CJ$14,"Recurring")</f>
        <v>0</v>
      </c>
      <c r="H94" s="226">
        <f>SUMIFS('Sch A. Input'!H92:CJ92,'Sch A. Input'!$H$13:$CJ$13,$L$11,'Sch A. Input'!$H$14:$CJ$14,"One-time")</f>
        <v>0</v>
      </c>
      <c r="I94" s="227">
        <f t="shared" si="24"/>
        <v>0</v>
      </c>
      <c r="J94" s="228">
        <f>SUMIFS('Sch A. Input'!H92:CJ92,'Sch A. Input'!$H$14:$CJ$14,"Recurring",'Sch A. Input'!$H$13:$CJ$13,"&lt;="&amp;$L$11)</f>
        <v>0</v>
      </c>
      <c r="K94" s="228">
        <f>SUMIFS('Sch A. Input'!H92:CJ92,'Sch A. Input'!$H$14:$CJ$14,"One-time",'Sch A. Input'!$H$13:$CJ$13,"&lt;="&amp;$L$11)</f>
        <v>0</v>
      </c>
      <c r="L94" s="229">
        <f t="shared" si="25"/>
        <v>0</v>
      </c>
      <c r="M94" s="228">
        <f t="shared" si="26"/>
        <v>0</v>
      </c>
      <c r="N94" s="228">
        <f t="shared" si="27"/>
        <v>0</v>
      </c>
      <c r="O94" s="259">
        <f t="shared" si="28"/>
        <v>0</v>
      </c>
      <c r="P94" s="268">
        <f t="shared" si="22"/>
        <v>0</v>
      </c>
      <c r="Q94" s="231">
        <f t="shared" si="23"/>
        <v>0</v>
      </c>
      <c r="R94" s="97">
        <f t="shared" si="29"/>
        <v>0</v>
      </c>
      <c r="S94" s="237">
        <f>IF(AND(LARGE('Sch A. Input'!$CL$15:$CL$41,COUNTIF('Sch A. Input'!$CL$15:$CL$41,"&gt;="&amp;F94))&lt;E94,F94&lt;&gt;0),"Leaver",J94-G94)</f>
        <v>0</v>
      </c>
      <c r="T94" s="237">
        <f>IF(AND(LARGE('Sch A. Input'!$CL$15:$CL$41,COUNTIF('Sch A. Input'!$CL$15:$CL$41,"&gt;="&amp;F94))&lt;E94,F94&lt;&gt;0),"Leaver",K94-H94)</f>
        <v>0</v>
      </c>
      <c r="U94" s="238">
        <f>IF(AND(LARGE('Sch A. Input'!$CL$15:$CL$41,COUNTIF('Sch A. Input'!$CL$15:$CL$41,"&gt;="&amp;F94))&lt;E94,F94&lt;&gt;0),"Leaver",L94-I94)</f>
        <v>0</v>
      </c>
      <c r="V94" s="238">
        <f>IF(AND(LARGE('Sch A. Input'!$CL$15:$CL$41,COUNTIF('Sch A. Input'!$CL$15:$CL$41,"&gt;="&amp;F94))&lt;E94,F94&lt;&gt;0),"Leaver",IFERROR(S94/X94*$M$9,0))</f>
        <v>0</v>
      </c>
      <c r="W94" s="238">
        <f>IF(AND(LARGE('Sch A. Input'!$CL$15:$CL$41,COUNTIF('Sch A. Input'!$CL$15:$CL$41,"&gt;="&amp;F94))&lt;E94,F94&lt;&gt;0),"Leaver",V94+T94)</f>
        <v>0</v>
      </c>
      <c r="X94" s="264">
        <f>IF(AND(LARGE('Sch A. Input'!$CL$15:$CL$41,COUNTIF('Sch A. Input'!$CL$15:$CL$41,"&gt;="&amp;F94))&lt;E94,F94&lt;&gt;0),"Leaver",IF(OR(D94="",D94&gt;$L$11,($L$11-14)&lt;$K$9),0,(E94+1-D94)/14-1))</f>
        <v>0</v>
      </c>
      <c r="Y94" s="265">
        <f>IF(AND(LARGE('Sch A. Input'!$CL$15:$CL$41,COUNTIF('Sch A. Input'!$CL$15:$CL$41,"&gt;="&amp;F94))&lt;E94,F94&lt;&gt;0),"Leaver",IFERROR(IF((S94/$X94*$M$9+T94)&gt;$D$12,"YES","NO"),0))</f>
        <v>0</v>
      </c>
      <c r="Z94" s="225">
        <f>IF(AND(LARGE('Sch A. Input'!$CL$15:$CL$41,COUNTIF('Sch A. Input'!$CL$15:$CL$41,"&gt;="&amp;F94))&lt;E94,F94&lt;&gt;0),"Leaver",IFERROR(IF($Y94="YES",MIN($U94*($G$12/$D$12),$G$12),(SUMPRODUCT(--((MIN(W94,$D$12))&gt;$C$9:$C$12),((MIN(W94,$D$12))-$C$9:$C$12),$H$9:$H$12))-((1-(X94/$M$9))*(SUMPRODUCT(--((MIN(V94,$D$12))&gt;$C$9:$C$12),((MIN(V94,$D$12))-$C$9:$C$12),$H$9:$H$12)))),0))</f>
        <v>0</v>
      </c>
      <c r="AA94" s="169">
        <f>IF(AND(LARGE('Sch A. Input'!$CL$15:$CL$41,COUNTIF('Sch A. Input'!$CL$15:$CL$41,"&gt;="&amp;F94))&lt;E94,F94&lt;&gt;0),"Leaver",IFERROR(Z94/U94,0))</f>
        <v>0</v>
      </c>
      <c r="AB94" s="170">
        <f>IF(AND(LARGE('Sch A. Input'!$CL$15:$CL$41,COUNTIF('Sch A. Input'!$CL$15:$CL$41,"&gt;="&amp;F94))&lt;E94,F94&lt;&gt;0),"Leaver",Q94-Z94)</f>
        <v>0</v>
      </c>
      <c r="AC94" s="94">
        <f t="shared" si="30"/>
        <v>0</v>
      </c>
      <c r="BK94" s="2"/>
      <c r="BL94" s="2"/>
      <c r="CI94"/>
    </row>
    <row r="95" spans="2:87" x14ac:dyDescent="0.35">
      <c r="B95" s="70" t="str">
        <f>IF('Sch A. Input'!B93="","",'Sch A. Input'!B93)</f>
        <v/>
      </c>
      <c r="C95" s="75" t="str">
        <f>IF('Sch A. Input'!C93="","",'Sch A. Input'!C93)</f>
        <v/>
      </c>
      <c r="D95" s="71" t="str">
        <f>IF('Sch A. Input'!D93="","",'Sch A. Input'!D93)</f>
        <v/>
      </c>
      <c r="E95" s="71">
        <f>'Sch A. Input'!E93</f>
        <v>45016</v>
      </c>
      <c r="F95" s="71">
        <f>'Sch A. Input'!F93</f>
        <v>0</v>
      </c>
      <c r="G95" s="226">
        <f>SUMIFS('Sch A. Input'!H93:CJ93,'Sch A. Input'!$H$13:$CJ$13,$L$11,'Sch A. Input'!$H$14:$CJ$14,"Recurring")</f>
        <v>0</v>
      </c>
      <c r="H95" s="226">
        <f>SUMIFS('Sch A. Input'!H93:CJ93,'Sch A. Input'!$H$13:$CJ$13,$L$11,'Sch A. Input'!$H$14:$CJ$14,"One-time")</f>
        <v>0</v>
      </c>
      <c r="I95" s="227">
        <f t="shared" si="24"/>
        <v>0</v>
      </c>
      <c r="J95" s="228">
        <f>SUMIFS('Sch A. Input'!H93:CJ93,'Sch A. Input'!$H$14:$CJ$14,"Recurring",'Sch A. Input'!$H$13:$CJ$13,"&lt;="&amp;$L$11)</f>
        <v>0</v>
      </c>
      <c r="K95" s="228">
        <f>SUMIFS('Sch A. Input'!H93:CJ93,'Sch A. Input'!$H$14:$CJ$14,"One-time",'Sch A. Input'!$H$13:$CJ$13,"&lt;="&amp;$L$11)</f>
        <v>0</v>
      </c>
      <c r="L95" s="229">
        <f t="shared" si="25"/>
        <v>0</v>
      </c>
      <c r="M95" s="228">
        <f t="shared" si="26"/>
        <v>0</v>
      </c>
      <c r="N95" s="228">
        <f t="shared" si="27"/>
        <v>0</v>
      </c>
      <c r="O95" s="259">
        <f t="shared" si="28"/>
        <v>0</v>
      </c>
      <c r="P95" s="268">
        <f t="shared" si="22"/>
        <v>0</v>
      </c>
      <c r="Q95" s="231">
        <f t="shared" si="23"/>
        <v>0</v>
      </c>
      <c r="R95" s="97">
        <f t="shared" si="29"/>
        <v>0</v>
      </c>
      <c r="S95" s="237">
        <f>IF(AND(LARGE('Sch A. Input'!$CL$15:$CL$41,COUNTIF('Sch A. Input'!$CL$15:$CL$41,"&gt;="&amp;F95))&lt;E95,F95&lt;&gt;0),"Leaver",J95-G95)</f>
        <v>0</v>
      </c>
      <c r="T95" s="237">
        <f>IF(AND(LARGE('Sch A. Input'!$CL$15:$CL$41,COUNTIF('Sch A. Input'!$CL$15:$CL$41,"&gt;="&amp;F95))&lt;E95,F95&lt;&gt;0),"Leaver",K95-H95)</f>
        <v>0</v>
      </c>
      <c r="U95" s="238">
        <f>IF(AND(LARGE('Sch A. Input'!$CL$15:$CL$41,COUNTIF('Sch A. Input'!$CL$15:$CL$41,"&gt;="&amp;F95))&lt;E95,F95&lt;&gt;0),"Leaver",L95-I95)</f>
        <v>0</v>
      </c>
      <c r="V95" s="238">
        <f>IF(AND(LARGE('Sch A. Input'!$CL$15:$CL$41,COUNTIF('Sch A. Input'!$CL$15:$CL$41,"&gt;="&amp;F95))&lt;E95,F95&lt;&gt;0),"Leaver",IFERROR(S95/X95*$M$9,0))</f>
        <v>0</v>
      </c>
      <c r="W95" s="238">
        <f>IF(AND(LARGE('Sch A. Input'!$CL$15:$CL$41,COUNTIF('Sch A. Input'!$CL$15:$CL$41,"&gt;="&amp;F95))&lt;E95,F95&lt;&gt;0),"Leaver",V95+T95)</f>
        <v>0</v>
      </c>
      <c r="X95" s="264">
        <f>IF(AND(LARGE('Sch A. Input'!$CL$15:$CL$41,COUNTIF('Sch A. Input'!$CL$15:$CL$41,"&gt;="&amp;F95))&lt;E95,F95&lt;&gt;0),"Leaver",IF(OR(D95="",D95&gt;$L$11,($L$11-14)&lt;$K$9),0,(E95+1-D95)/14-1))</f>
        <v>0</v>
      </c>
      <c r="Y95" s="265">
        <f>IF(AND(LARGE('Sch A. Input'!$CL$15:$CL$41,COUNTIF('Sch A. Input'!$CL$15:$CL$41,"&gt;="&amp;F95))&lt;E95,F95&lt;&gt;0),"Leaver",IFERROR(IF((S95/$X95*$M$9+T95)&gt;$D$12,"YES","NO"),0))</f>
        <v>0</v>
      </c>
      <c r="Z95" s="225">
        <f>IF(AND(LARGE('Sch A. Input'!$CL$15:$CL$41,COUNTIF('Sch A. Input'!$CL$15:$CL$41,"&gt;="&amp;F95))&lt;E95,F95&lt;&gt;0),"Leaver",IFERROR(IF($Y95="YES",MIN($U95*($G$12/$D$12),$G$12),(SUMPRODUCT(--((MIN(W95,$D$12))&gt;$C$9:$C$12),((MIN(W95,$D$12))-$C$9:$C$12),$H$9:$H$12))-((1-(X95/$M$9))*(SUMPRODUCT(--((MIN(V95,$D$12))&gt;$C$9:$C$12),((MIN(V95,$D$12))-$C$9:$C$12),$H$9:$H$12)))),0))</f>
        <v>0</v>
      </c>
      <c r="AA95" s="169">
        <f>IF(AND(LARGE('Sch A. Input'!$CL$15:$CL$41,COUNTIF('Sch A. Input'!$CL$15:$CL$41,"&gt;="&amp;F95))&lt;E95,F95&lt;&gt;0),"Leaver",IFERROR(Z95/U95,0))</f>
        <v>0</v>
      </c>
      <c r="AB95" s="170">
        <f>IF(AND(LARGE('Sch A. Input'!$CL$15:$CL$41,COUNTIF('Sch A. Input'!$CL$15:$CL$41,"&gt;="&amp;F95))&lt;E95,F95&lt;&gt;0),"Leaver",Q95-Z95)</f>
        <v>0</v>
      </c>
      <c r="AC95" s="94">
        <f t="shared" si="30"/>
        <v>0</v>
      </c>
      <c r="BK95" s="2"/>
      <c r="BL95" s="2"/>
      <c r="CI95"/>
    </row>
    <row r="96" spans="2:87" x14ac:dyDescent="0.35">
      <c r="B96" s="70" t="str">
        <f>IF('Sch A. Input'!B94="","",'Sch A. Input'!B94)</f>
        <v/>
      </c>
      <c r="C96" s="75" t="str">
        <f>IF('Sch A. Input'!C94="","",'Sch A. Input'!C94)</f>
        <v/>
      </c>
      <c r="D96" s="71" t="str">
        <f>IF('Sch A. Input'!D94="","",'Sch A. Input'!D94)</f>
        <v/>
      </c>
      <c r="E96" s="71">
        <f>'Sch A. Input'!E94</f>
        <v>45016</v>
      </c>
      <c r="F96" s="71">
        <f>'Sch A. Input'!F94</f>
        <v>0</v>
      </c>
      <c r="G96" s="226">
        <f>SUMIFS('Sch A. Input'!H94:CJ94,'Sch A. Input'!$H$13:$CJ$13,$L$11,'Sch A. Input'!$H$14:$CJ$14,"Recurring")</f>
        <v>0</v>
      </c>
      <c r="H96" s="226">
        <f>SUMIFS('Sch A. Input'!H94:CJ94,'Sch A. Input'!$H$13:$CJ$13,$L$11,'Sch A. Input'!$H$14:$CJ$14,"One-time")</f>
        <v>0</v>
      </c>
      <c r="I96" s="227">
        <f t="shared" si="24"/>
        <v>0</v>
      </c>
      <c r="J96" s="228">
        <f>SUMIFS('Sch A. Input'!H94:CJ94,'Sch A. Input'!$H$14:$CJ$14,"Recurring",'Sch A. Input'!$H$13:$CJ$13,"&lt;="&amp;$L$11)</f>
        <v>0</v>
      </c>
      <c r="K96" s="228">
        <f>SUMIFS('Sch A. Input'!H94:CJ94,'Sch A. Input'!$H$14:$CJ$14,"One-time",'Sch A. Input'!$H$13:$CJ$13,"&lt;="&amp;$L$11)</f>
        <v>0</v>
      </c>
      <c r="L96" s="229">
        <f t="shared" si="25"/>
        <v>0</v>
      </c>
      <c r="M96" s="228">
        <f t="shared" si="26"/>
        <v>0</v>
      </c>
      <c r="N96" s="228">
        <f t="shared" si="27"/>
        <v>0</v>
      </c>
      <c r="O96" s="259">
        <f t="shared" si="28"/>
        <v>0</v>
      </c>
      <c r="P96" s="268">
        <f t="shared" si="22"/>
        <v>0</v>
      </c>
      <c r="Q96" s="231">
        <f t="shared" si="23"/>
        <v>0</v>
      </c>
      <c r="R96" s="97">
        <f t="shared" si="29"/>
        <v>0</v>
      </c>
      <c r="S96" s="237">
        <f>IF(AND(LARGE('Sch A. Input'!$CL$15:$CL$41,COUNTIF('Sch A. Input'!$CL$15:$CL$41,"&gt;="&amp;F96))&lt;E96,F96&lt;&gt;0),"Leaver",J96-G96)</f>
        <v>0</v>
      </c>
      <c r="T96" s="237">
        <f>IF(AND(LARGE('Sch A. Input'!$CL$15:$CL$41,COUNTIF('Sch A. Input'!$CL$15:$CL$41,"&gt;="&amp;F96))&lt;E96,F96&lt;&gt;0),"Leaver",K96-H96)</f>
        <v>0</v>
      </c>
      <c r="U96" s="238">
        <f>IF(AND(LARGE('Sch A. Input'!$CL$15:$CL$41,COUNTIF('Sch A. Input'!$CL$15:$CL$41,"&gt;="&amp;F96))&lt;E96,F96&lt;&gt;0),"Leaver",L96-I96)</f>
        <v>0</v>
      </c>
      <c r="V96" s="238">
        <f>IF(AND(LARGE('Sch A. Input'!$CL$15:$CL$41,COUNTIF('Sch A. Input'!$CL$15:$CL$41,"&gt;="&amp;F96))&lt;E96,F96&lt;&gt;0),"Leaver",IFERROR(S96/X96*$M$9,0))</f>
        <v>0</v>
      </c>
      <c r="W96" s="238">
        <f>IF(AND(LARGE('Sch A. Input'!$CL$15:$CL$41,COUNTIF('Sch A. Input'!$CL$15:$CL$41,"&gt;="&amp;F96))&lt;E96,F96&lt;&gt;0),"Leaver",V96+T96)</f>
        <v>0</v>
      </c>
      <c r="X96" s="264">
        <f>IF(AND(LARGE('Sch A. Input'!$CL$15:$CL$41,COUNTIF('Sch A. Input'!$CL$15:$CL$41,"&gt;="&amp;F96))&lt;E96,F96&lt;&gt;0),"Leaver",IF(OR(D96="",D96&gt;$L$11,($L$11-14)&lt;$K$9),0,(E96+1-D96)/14-1))</f>
        <v>0</v>
      </c>
      <c r="Y96" s="265">
        <f>IF(AND(LARGE('Sch A. Input'!$CL$15:$CL$41,COUNTIF('Sch A. Input'!$CL$15:$CL$41,"&gt;="&amp;F96))&lt;E96,F96&lt;&gt;0),"Leaver",IFERROR(IF((S96/$X96*$M$9+T96)&gt;$D$12,"YES","NO"),0))</f>
        <v>0</v>
      </c>
      <c r="Z96" s="225">
        <f>IF(AND(LARGE('Sch A. Input'!$CL$15:$CL$41,COUNTIF('Sch A. Input'!$CL$15:$CL$41,"&gt;="&amp;F96))&lt;E96,F96&lt;&gt;0),"Leaver",IFERROR(IF($Y96="YES",MIN($U96*($G$12/$D$12),$G$12),(SUMPRODUCT(--((MIN(W96,$D$12))&gt;$C$9:$C$12),((MIN(W96,$D$12))-$C$9:$C$12),$H$9:$H$12))-((1-(X96/$M$9))*(SUMPRODUCT(--((MIN(V96,$D$12))&gt;$C$9:$C$12),((MIN(V96,$D$12))-$C$9:$C$12),$H$9:$H$12)))),0))</f>
        <v>0</v>
      </c>
      <c r="AA96" s="169">
        <f>IF(AND(LARGE('Sch A. Input'!$CL$15:$CL$41,COUNTIF('Sch A. Input'!$CL$15:$CL$41,"&gt;="&amp;F96))&lt;E96,F96&lt;&gt;0),"Leaver",IFERROR(Z96/U96,0))</f>
        <v>0</v>
      </c>
      <c r="AB96" s="170">
        <f>IF(AND(LARGE('Sch A. Input'!$CL$15:$CL$41,COUNTIF('Sch A. Input'!$CL$15:$CL$41,"&gt;="&amp;F96))&lt;E96,F96&lt;&gt;0),"Leaver",Q96-Z96)</f>
        <v>0</v>
      </c>
      <c r="AC96" s="94">
        <f t="shared" si="30"/>
        <v>0</v>
      </c>
      <c r="BK96" s="2"/>
      <c r="BL96" s="2"/>
      <c r="CI96"/>
    </row>
    <row r="97" spans="2:87" x14ac:dyDescent="0.35">
      <c r="B97" s="70" t="str">
        <f>IF('Sch A. Input'!B95="","",'Sch A. Input'!B95)</f>
        <v/>
      </c>
      <c r="C97" s="75" t="str">
        <f>IF('Sch A. Input'!C95="","",'Sch A. Input'!C95)</f>
        <v/>
      </c>
      <c r="D97" s="71" t="str">
        <f>IF('Sch A. Input'!D95="","",'Sch A. Input'!D95)</f>
        <v/>
      </c>
      <c r="E97" s="71">
        <f>'Sch A. Input'!E95</f>
        <v>45016</v>
      </c>
      <c r="F97" s="71">
        <f>'Sch A. Input'!F95</f>
        <v>0</v>
      </c>
      <c r="G97" s="226">
        <f>SUMIFS('Sch A. Input'!H95:CJ95,'Sch A. Input'!$H$13:$CJ$13,$L$11,'Sch A. Input'!$H$14:$CJ$14,"Recurring")</f>
        <v>0</v>
      </c>
      <c r="H97" s="226">
        <f>SUMIFS('Sch A. Input'!H95:CJ95,'Sch A. Input'!$H$13:$CJ$13,$L$11,'Sch A. Input'!$H$14:$CJ$14,"One-time")</f>
        <v>0</v>
      </c>
      <c r="I97" s="227">
        <f t="shared" si="24"/>
        <v>0</v>
      </c>
      <c r="J97" s="228">
        <f>SUMIFS('Sch A. Input'!H95:CJ95,'Sch A. Input'!$H$14:$CJ$14,"Recurring",'Sch A. Input'!$H$13:$CJ$13,"&lt;="&amp;$L$11)</f>
        <v>0</v>
      </c>
      <c r="K97" s="228">
        <f>SUMIFS('Sch A. Input'!H95:CJ95,'Sch A. Input'!$H$14:$CJ$14,"One-time",'Sch A. Input'!$H$13:$CJ$13,"&lt;="&amp;$L$11)</f>
        <v>0</v>
      </c>
      <c r="L97" s="229">
        <f t="shared" si="25"/>
        <v>0</v>
      </c>
      <c r="M97" s="228">
        <f t="shared" si="26"/>
        <v>0</v>
      </c>
      <c r="N97" s="228">
        <f t="shared" si="27"/>
        <v>0</v>
      </c>
      <c r="O97" s="259">
        <f t="shared" si="28"/>
        <v>0</v>
      </c>
      <c r="P97" s="268">
        <f t="shared" si="22"/>
        <v>0</v>
      </c>
      <c r="Q97" s="231">
        <f t="shared" si="23"/>
        <v>0</v>
      </c>
      <c r="R97" s="97">
        <f t="shared" si="29"/>
        <v>0</v>
      </c>
      <c r="S97" s="237">
        <f>IF(AND(LARGE('Sch A. Input'!$CL$15:$CL$41,COUNTIF('Sch A. Input'!$CL$15:$CL$41,"&gt;="&amp;F97))&lt;E97,F97&lt;&gt;0),"Leaver",J97-G97)</f>
        <v>0</v>
      </c>
      <c r="T97" s="237">
        <f>IF(AND(LARGE('Sch A. Input'!$CL$15:$CL$41,COUNTIF('Sch A. Input'!$CL$15:$CL$41,"&gt;="&amp;F97))&lt;E97,F97&lt;&gt;0),"Leaver",K97-H97)</f>
        <v>0</v>
      </c>
      <c r="U97" s="238">
        <f>IF(AND(LARGE('Sch A. Input'!$CL$15:$CL$41,COUNTIF('Sch A. Input'!$CL$15:$CL$41,"&gt;="&amp;F97))&lt;E97,F97&lt;&gt;0),"Leaver",L97-I97)</f>
        <v>0</v>
      </c>
      <c r="V97" s="238">
        <f>IF(AND(LARGE('Sch A. Input'!$CL$15:$CL$41,COUNTIF('Sch A. Input'!$CL$15:$CL$41,"&gt;="&amp;F97))&lt;E97,F97&lt;&gt;0),"Leaver",IFERROR(S97/X97*$M$9,0))</f>
        <v>0</v>
      </c>
      <c r="W97" s="238">
        <f>IF(AND(LARGE('Sch A. Input'!$CL$15:$CL$41,COUNTIF('Sch A. Input'!$CL$15:$CL$41,"&gt;="&amp;F97))&lt;E97,F97&lt;&gt;0),"Leaver",V97+T97)</f>
        <v>0</v>
      </c>
      <c r="X97" s="264">
        <f>IF(AND(LARGE('Sch A. Input'!$CL$15:$CL$41,COUNTIF('Sch A. Input'!$CL$15:$CL$41,"&gt;="&amp;F97))&lt;E97,F97&lt;&gt;0),"Leaver",IF(OR(D97="",D97&gt;$L$11,($L$11-14)&lt;$K$9),0,(E97+1-D97)/14-1))</f>
        <v>0</v>
      </c>
      <c r="Y97" s="265">
        <f>IF(AND(LARGE('Sch A. Input'!$CL$15:$CL$41,COUNTIF('Sch A. Input'!$CL$15:$CL$41,"&gt;="&amp;F97))&lt;E97,F97&lt;&gt;0),"Leaver",IFERROR(IF((S97/$X97*$M$9+T97)&gt;$D$12,"YES","NO"),0))</f>
        <v>0</v>
      </c>
      <c r="Z97" s="225">
        <f>IF(AND(LARGE('Sch A. Input'!$CL$15:$CL$41,COUNTIF('Sch A. Input'!$CL$15:$CL$41,"&gt;="&amp;F97))&lt;E97,F97&lt;&gt;0),"Leaver",IFERROR(IF($Y97="YES",MIN($U97*($G$12/$D$12),$G$12),(SUMPRODUCT(--((MIN(W97,$D$12))&gt;$C$9:$C$12),((MIN(W97,$D$12))-$C$9:$C$12),$H$9:$H$12))-((1-(X97/$M$9))*(SUMPRODUCT(--((MIN(V97,$D$12))&gt;$C$9:$C$12),((MIN(V97,$D$12))-$C$9:$C$12),$H$9:$H$12)))),0))</f>
        <v>0</v>
      </c>
      <c r="AA97" s="169">
        <f>IF(AND(LARGE('Sch A. Input'!$CL$15:$CL$41,COUNTIF('Sch A. Input'!$CL$15:$CL$41,"&gt;="&amp;F97))&lt;E97,F97&lt;&gt;0),"Leaver",IFERROR(Z97/U97,0))</f>
        <v>0</v>
      </c>
      <c r="AB97" s="170">
        <f>IF(AND(LARGE('Sch A. Input'!$CL$15:$CL$41,COUNTIF('Sch A. Input'!$CL$15:$CL$41,"&gt;="&amp;F97))&lt;E97,F97&lt;&gt;0),"Leaver",Q97-Z97)</f>
        <v>0</v>
      </c>
      <c r="AC97" s="94">
        <f t="shared" si="30"/>
        <v>0</v>
      </c>
      <c r="BK97" s="2"/>
      <c r="BL97" s="2"/>
      <c r="CI97"/>
    </row>
    <row r="98" spans="2:87" x14ac:dyDescent="0.35">
      <c r="B98" s="70" t="str">
        <f>IF('Sch A. Input'!B96="","",'Sch A. Input'!B96)</f>
        <v/>
      </c>
      <c r="C98" s="75" t="str">
        <f>IF('Sch A. Input'!C96="","",'Sch A. Input'!C96)</f>
        <v/>
      </c>
      <c r="D98" s="71" t="str">
        <f>IF('Sch A. Input'!D96="","",'Sch A. Input'!D96)</f>
        <v/>
      </c>
      <c r="E98" s="71">
        <f>'Sch A. Input'!E96</f>
        <v>45016</v>
      </c>
      <c r="F98" s="71">
        <f>'Sch A. Input'!F96</f>
        <v>0</v>
      </c>
      <c r="G98" s="226">
        <f>SUMIFS('Sch A. Input'!H96:CJ96,'Sch A. Input'!$H$13:$CJ$13,$L$11,'Sch A. Input'!$H$14:$CJ$14,"Recurring")</f>
        <v>0</v>
      </c>
      <c r="H98" s="226">
        <f>SUMIFS('Sch A. Input'!H96:CJ96,'Sch A. Input'!$H$13:$CJ$13,$L$11,'Sch A. Input'!$H$14:$CJ$14,"One-time")</f>
        <v>0</v>
      </c>
      <c r="I98" s="227">
        <f t="shared" si="24"/>
        <v>0</v>
      </c>
      <c r="J98" s="228">
        <f>SUMIFS('Sch A. Input'!H96:CJ96,'Sch A. Input'!$H$14:$CJ$14,"Recurring",'Sch A. Input'!$H$13:$CJ$13,"&lt;="&amp;$L$11)</f>
        <v>0</v>
      </c>
      <c r="K98" s="228">
        <f>SUMIFS('Sch A. Input'!H96:CJ96,'Sch A. Input'!$H$14:$CJ$14,"One-time",'Sch A. Input'!$H$13:$CJ$13,"&lt;="&amp;$L$11)</f>
        <v>0</v>
      </c>
      <c r="L98" s="229">
        <f t="shared" si="25"/>
        <v>0</v>
      </c>
      <c r="M98" s="228">
        <f t="shared" si="26"/>
        <v>0</v>
      </c>
      <c r="N98" s="228">
        <f t="shared" si="27"/>
        <v>0</v>
      </c>
      <c r="O98" s="259">
        <f t="shared" si="28"/>
        <v>0</v>
      </c>
      <c r="P98" s="268">
        <f t="shared" si="22"/>
        <v>0</v>
      </c>
      <c r="Q98" s="231">
        <f t="shared" si="23"/>
        <v>0</v>
      </c>
      <c r="R98" s="97">
        <f t="shared" si="29"/>
        <v>0</v>
      </c>
      <c r="S98" s="237">
        <f>IF(AND(LARGE('Sch A. Input'!$CL$15:$CL$41,COUNTIF('Sch A. Input'!$CL$15:$CL$41,"&gt;="&amp;F98))&lt;E98,F98&lt;&gt;0),"Leaver",J98-G98)</f>
        <v>0</v>
      </c>
      <c r="T98" s="237">
        <f>IF(AND(LARGE('Sch A. Input'!$CL$15:$CL$41,COUNTIF('Sch A. Input'!$CL$15:$CL$41,"&gt;="&amp;F98))&lt;E98,F98&lt;&gt;0),"Leaver",K98-H98)</f>
        <v>0</v>
      </c>
      <c r="U98" s="238">
        <f>IF(AND(LARGE('Sch A. Input'!$CL$15:$CL$41,COUNTIF('Sch A. Input'!$CL$15:$CL$41,"&gt;="&amp;F98))&lt;E98,F98&lt;&gt;0),"Leaver",L98-I98)</f>
        <v>0</v>
      </c>
      <c r="V98" s="238">
        <f>IF(AND(LARGE('Sch A. Input'!$CL$15:$CL$41,COUNTIF('Sch A. Input'!$CL$15:$CL$41,"&gt;="&amp;F98))&lt;E98,F98&lt;&gt;0),"Leaver",IFERROR(S98/X98*$M$9,0))</f>
        <v>0</v>
      </c>
      <c r="W98" s="238">
        <f>IF(AND(LARGE('Sch A. Input'!$CL$15:$CL$41,COUNTIF('Sch A. Input'!$CL$15:$CL$41,"&gt;="&amp;F98))&lt;E98,F98&lt;&gt;0),"Leaver",V98+T98)</f>
        <v>0</v>
      </c>
      <c r="X98" s="264">
        <f>IF(AND(LARGE('Sch A. Input'!$CL$15:$CL$41,COUNTIF('Sch A. Input'!$CL$15:$CL$41,"&gt;="&amp;F98))&lt;E98,F98&lt;&gt;0),"Leaver",IF(OR(D98="",D98&gt;$L$11,($L$11-14)&lt;$K$9),0,(E98+1-D98)/14-1))</f>
        <v>0</v>
      </c>
      <c r="Y98" s="265">
        <f>IF(AND(LARGE('Sch A. Input'!$CL$15:$CL$41,COUNTIF('Sch A. Input'!$CL$15:$CL$41,"&gt;="&amp;F98))&lt;E98,F98&lt;&gt;0),"Leaver",IFERROR(IF((S98/$X98*$M$9+T98)&gt;$D$12,"YES","NO"),0))</f>
        <v>0</v>
      </c>
      <c r="Z98" s="225">
        <f>IF(AND(LARGE('Sch A. Input'!$CL$15:$CL$41,COUNTIF('Sch A. Input'!$CL$15:$CL$41,"&gt;="&amp;F98))&lt;E98,F98&lt;&gt;0),"Leaver",IFERROR(IF($Y98="YES",MIN($U98*($G$12/$D$12),$G$12),(SUMPRODUCT(--((MIN(W98,$D$12))&gt;$C$9:$C$12),((MIN(W98,$D$12))-$C$9:$C$12),$H$9:$H$12))-((1-(X98/$M$9))*(SUMPRODUCT(--((MIN(V98,$D$12))&gt;$C$9:$C$12),((MIN(V98,$D$12))-$C$9:$C$12),$H$9:$H$12)))),0))</f>
        <v>0</v>
      </c>
      <c r="AA98" s="169">
        <f>IF(AND(LARGE('Sch A. Input'!$CL$15:$CL$41,COUNTIF('Sch A. Input'!$CL$15:$CL$41,"&gt;="&amp;F98))&lt;E98,F98&lt;&gt;0),"Leaver",IFERROR(Z98/U98,0))</f>
        <v>0</v>
      </c>
      <c r="AB98" s="170">
        <f>IF(AND(LARGE('Sch A. Input'!$CL$15:$CL$41,COUNTIF('Sch A. Input'!$CL$15:$CL$41,"&gt;="&amp;F98))&lt;E98,F98&lt;&gt;0),"Leaver",Q98-Z98)</f>
        <v>0</v>
      </c>
      <c r="AC98" s="94">
        <f t="shared" si="30"/>
        <v>0</v>
      </c>
      <c r="BK98" s="2"/>
      <c r="BL98" s="2"/>
      <c r="CI98"/>
    </row>
    <row r="99" spans="2:87" x14ac:dyDescent="0.35">
      <c r="B99" s="70" t="str">
        <f>IF('Sch A. Input'!B97="","",'Sch A. Input'!B97)</f>
        <v/>
      </c>
      <c r="C99" s="75" t="str">
        <f>IF('Sch A. Input'!C97="","",'Sch A. Input'!C97)</f>
        <v/>
      </c>
      <c r="D99" s="71" t="str">
        <f>IF('Sch A. Input'!D97="","",'Sch A. Input'!D97)</f>
        <v/>
      </c>
      <c r="E99" s="71">
        <f>'Sch A. Input'!E97</f>
        <v>45016</v>
      </c>
      <c r="F99" s="71">
        <f>'Sch A. Input'!F97</f>
        <v>0</v>
      </c>
      <c r="G99" s="226">
        <f>SUMIFS('Sch A. Input'!H97:CJ97,'Sch A. Input'!$H$13:$CJ$13,$L$11,'Sch A. Input'!$H$14:$CJ$14,"Recurring")</f>
        <v>0</v>
      </c>
      <c r="H99" s="226">
        <f>SUMIFS('Sch A. Input'!H97:CJ97,'Sch A. Input'!$H$13:$CJ$13,$L$11,'Sch A. Input'!$H$14:$CJ$14,"One-time")</f>
        <v>0</v>
      </c>
      <c r="I99" s="227">
        <f t="shared" si="24"/>
        <v>0</v>
      </c>
      <c r="J99" s="228">
        <f>SUMIFS('Sch A. Input'!H97:CJ97,'Sch A. Input'!$H$14:$CJ$14,"Recurring",'Sch A. Input'!$H$13:$CJ$13,"&lt;="&amp;$L$11)</f>
        <v>0</v>
      </c>
      <c r="K99" s="228">
        <f>SUMIFS('Sch A. Input'!H97:CJ97,'Sch A. Input'!$H$14:$CJ$14,"One-time",'Sch A. Input'!$H$13:$CJ$13,"&lt;="&amp;$L$11)</f>
        <v>0</v>
      </c>
      <c r="L99" s="229">
        <f t="shared" si="25"/>
        <v>0</v>
      </c>
      <c r="M99" s="228">
        <f t="shared" si="26"/>
        <v>0</v>
      </c>
      <c r="N99" s="228">
        <f t="shared" si="27"/>
        <v>0</v>
      </c>
      <c r="O99" s="259">
        <f t="shared" si="28"/>
        <v>0</v>
      </c>
      <c r="P99" s="268">
        <f t="shared" si="22"/>
        <v>0</v>
      </c>
      <c r="Q99" s="231">
        <f t="shared" si="23"/>
        <v>0</v>
      </c>
      <c r="R99" s="97">
        <f t="shared" si="29"/>
        <v>0</v>
      </c>
      <c r="S99" s="237">
        <f>IF(AND(LARGE('Sch A. Input'!$CL$15:$CL$41,COUNTIF('Sch A. Input'!$CL$15:$CL$41,"&gt;="&amp;F99))&lt;E99,F99&lt;&gt;0),"Leaver",J99-G99)</f>
        <v>0</v>
      </c>
      <c r="T99" s="237">
        <f>IF(AND(LARGE('Sch A. Input'!$CL$15:$CL$41,COUNTIF('Sch A. Input'!$CL$15:$CL$41,"&gt;="&amp;F99))&lt;E99,F99&lt;&gt;0),"Leaver",K99-H99)</f>
        <v>0</v>
      </c>
      <c r="U99" s="238">
        <f>IF(AND(LARGE('Sch A. Input'!$CL$15:$CL$41,COUNTIF('Sch A. Input'!$CL$15:$CL$41,"&gt;="&amp;F99))&lt;E99,F99&lt;&gt;0),"Leaver",L99-I99)</f>
        <v>0</v>
      </c>
      <c r="V99" s="238">
        <f>IF(AND(LARGE('Sch A. Input'!$CL$15:$CL$41,COUNTIF('Sch A. Input'!$CL$15:$CL$41,"&gt;="&amp;F99))&lt;E99,F99&lt;&gt;0),"Leaver",IFERROR(S99/X99*$M$9,0))</f>
        <v>0</v>
      </c>
      <c r="W99" s="238">
        <f>IF(AND(LARGE('Sch A. Input'!$CL$15:$CL$41,COUNTIF('Sch A. Input'!$CL$15:$CL$41,"&gt;="&amp;F99))&lt;E99,F99&lt;&gt;0),"Leaver",V99+T99)</f>
        <v>0</v>
      </c>
      <c r="X99" s="264">
        <f>IF(AND(LARGE('Sch A. Input'!$CL$15:$CL$41,COUNTIF('Sch A. Input'!$CL$15:$CL$41,"&gt;="&amp;F99))&lt;E99,F99&lt;&gt;0),"Leaver",IF(OR(D99="",D99&gt;$L$11,($L$11-14)&lt;$K$9),0,(E99+1-D99)/14-1))</f>
        <v>0</v>
      </c>
      <c r="Y99" s="265">
        <f>IF(AND(LARGE('Sch A. Input'!$CL$15:$CL$41,COUNTIF('Sch A. Input'!$CL$15:$CL$41,"&gt;="&amp;F99))&lt;E99,F99&lt;&gt;0),"Leaver",IFERROR(IF((S99/$X99*$M$9+T99)&gt;$D$12,"YES","NO"),0))</f>
        <v>0</v>
      </c>
      <c r="Z99" s="225">
        <f>IF(AND(LARGE('Sch A. Input'!$CL$15:$CL$41,COUNTIF('Sch A. Input'!$CL$15:$CL$41,"&gt;="&amp;F99))&lt;E99,F99&lt;&gt;0),"Leaver",IFERROR(IF($Y99="YES",MIN($U99*($G$12/$D$12),$G$12),(SUMPRODUCT(--((MIN(W99,$D$12))&gt;$C$9:$C$12),((MIN(W99,$D$12))-$C$9:$C$12),$H$9:$H$12))-((1-(X99/$M$9))*(SUMPRODUCT(--((MIN(V99,$D$12))&gt;$C$9:$C$12),((MIN(V99,$D$12))-$C$9:$C$12),$H$9:$H$12)))),0))</f>
        <v>0</v>
      </c>
      <c r="AA99" s="169">
        <f>IF(AND(LARGE('Sch A. Input'!$CL$15:$CL$41,COUNTIF('Sch A. Input'!$CL$15:$CL$41,"&gt;="&amp;F99))&lt;E99,F99&lt;&gt;0),"Leaver",IFERROR(Z99/U99,0))</f>
        <v>0</v>
      </c>
      <c r="AB99" s="170">
        <f>IF(AND(LARGE('Sch A. Input'!$CL$15:$CL$41,COUNTIF('Sch A. Input'!$CL$15:$CL$41,"&gt;="&amp;F99))&lt;E99,F99&lt;&gt;0),"Leaver",Q99-Z99)</f>
        <v>0</v>
      </c>
      <c r="AC99" s="94">
        <f t="shared" si="30"/>
        <v>0</v>
      </c>
      <c r="BK99" s="2"/>
      <c r="BL99" s="2"/>
      <c r="CI99"/>
    </row>
    <row r="100" spans="2:87" x14ac:dyDescent="0.35">
      <c r="B100" s="70" t="str">
        <f>IF('Sch A. Input'!B98="","",'Sch A. Input'!B98)</f>
        <v/>
      </c>
      <c r="C100" s="75" t="str">
        <f>IF('Sch A. Input'!C98="","",'Sch A. Input'!C98)</f>
        <v/>
      </c>
      <c r="D100" s="71" t="str">
        <f>IF('Sch A. Input'!D98="","",'Sch A. Input'!D98)</f>
        <v/>
      </c>
      <c r="E100" s="71">
        <f>'Sch A. Input'!E98</f>
        <v>45016</v>
      </c>
      <c r="F100" s="71">
        <f>'Sch A. Input'!F98</f>
        <v>0</v>
      </c>
      <c r="G100" s="226">
        <f>SUMIFS('Sch A. Input'!H98:CJ98,'Sch A. Input'!$H$13:$CJ$13,$L$11,'Sch A. Input'!$H$14:$CJ$14,"Recurring")</f>
        <v>0</v>
      </c>
      <c r="H100" s="226">
        <f>SUMIFS('Sch A. Input'!H98:CJ98,'Sch A. Input'!$H$13:$CJ$13,$L$11,'Sch A. Input'!$H$14:$CJ$14,"One-time")</f>
        <v>0</v>
      </c>
      <c r="I100" s="227">
        <f t="shared" si="24"/>
        <v>0</v>
      </c>
      <c r="J100" s="228">
        <f>SUMIFS('Sch A. Input'!H98:CJ98,'Sch A. Input'!$H$14:$CJ$14,"Recurring",'Sch A. Input'!$H$13:$CJ$13,"&lt;="&amp;$L$11)</f>
        <v>0</v>
      </c>
      <c r="K100" s="228">
        <f>SUMIFS('Sch A. Input'!H98:CJ98,'Sch A. Input'!$H$14:$CJ$14,"One-time",'Sch A. Input'!$H$13:$CJ$13,"&lt;="&amp;$L$11)</f>
        <v>0</v>
      </c>
      <c r="L100" s="229">
        <f t="shared" si="25"/>
        <v>0</v>
      </c>
      <c r="M100" s="228">
        <f t="shared" si="26"/>
        <v>0</v>
      </c>
      <c r="N100" s="228">
        <f t="shared" si="27"/>
        <v>0</v>
      </c>
      <c r="O100" s="259">
        <f t="shared" si="28"/>
        <v>0</v>
      </c>
      <c r="P100" s="268">
        <f t="shared" si="22"/>
        <v>0</v>
      </c>
      <c r="Q100" s="231">
        <f t="shared" si="23"/>
        <v>0</v>
      </c>
      <c r="R100" s="97">
        <f t="shared" si="29"/>
        <v>0</v>
      </c>
      <c r="S100" s="237">
        <f>IF(AND(LARGE('Sch A. Input'!$CL$15:$CL$41,COUNTIF('Sch A. Input'!$CL$15:$CL$41,"&gt;="&amp;F100))&lt;E100,F100&lt;&gt;0),"Leaver",J100-G100)</f>
        <v>0</v>
      </c>
      <c r="T100" s="237">
        <f>IF(AND(LARGE('Sch A. Input'!$CL$15:$CL$41,COUNTIF('Sch A. Input'!$CL$15:$CL$41,"&gt;="&amp;F100))&lt;E100,F100&lt;&gt;0),"Leaver",K100-H100)</f>
        <v>0</v>
      </c>
      <c r="U100" s="238">
        <f>IF(AND(LARGE('Sch A. Input'!$CL$15:$CL$41,COUNTIF('Sch A. Input'!$CL$15:$CL$41,"&gt;="&amp;F100))&lt;E100,F100&lt;&gt;0),"Leaver",L100-I100)</f>
        <v>0</v>
      </c>
      <c r="V100" s="238">
        <f>IF(AND(LARGE('Sch A. Input'!$CL$15:$CL$41,COUNTIF('Sch A. Input'!$CL$15:$CL$41,"&gt;="&amp;F100))&lt;E100,F100&lt;&gt;0),"Leaver",IFERROR(S100/X100*$M$9,0))</f>
        <v>0</v>
      </c>
      <c r="W100" s="238">
        <f>IF(AND(LARGE('Sch A. Input'!$CL$15:$CL$41,COUNTIF('Sch A. Input'!$CL$15:$CL$41,"&gt;="&amp;F100))&lt;E100,F100&lt;&gt;0),"Leaver",V100+T100)</f>
        <v>0</v>
      </c>
      <c r="X100" s="264">
        <f>IF(AND(LARGE('Sch A. Input'!$CL$15:$CL$41,COUNTIF('Sch A. Input'!$CL$15:$CL$41,"&gt;="&amp;F100))&lt;E100,F100&lt;&gt;0),"Leaver",IF(OR(D100="",D100&gt;$L$11,($L$11-14)&lt;$K$9),0,(E100+1-D100)/14-1))</f>
        <v>0</v>
      </c>
      <c r="Y100" s="265">
        <f>IF(AND(LARGE('Sch A. Input'!$CL$15:$CL$41,COUNTIF('Sch A. Input'!$CL$15:$CL$41,"&gt;="&amp;F100))&lt;E100,F100&lt;&gt;0),"Leaver",IFERROR(IF((S100/$X100*$M$9+T100)&gt;$D$12,"YES","NO"),0))</f>
        <v>0</v>
      </c>
      <c r="Z100" s="225">
        <f>IF(AND(LARGE('Sch A. Input'!$CL$15:$CL$41,COUNTIF('Sch A. Input'!$CL$15:$CL$41,"&gt;="&amp;F100))&lt;E100,F100&lt;&gt;0),"Leaver",IFERROR(IF($Y100="YES",MIN($U100*($G$12/$D$12),$G$12),(SUMPRODUCT(--((MIN(W100,$D$12))&gt;$C$9:$C$12),((MIN(W100,$D$12))-$C$9:$C$12),$H$9:$H$12))-((1-(X100/$M$9))*(SUMPRODUCT(--((MIN(V100,$D$12))&gt;$C$9:$C$12),((MIN(V100,$D$12))-$C$9:$C$12),$H$9:$H$12)))),0))</f>
        <v>0</v>
      </c>
      <c r="AA100" s="169">
        <f>IF(AND(LARGE('Sch A. Input'!$CL$15:$CL$41,COUNTIF('Sch A. Input'!$CL$15:$CL$41,"&gt;="&amp;F100))&lt;E100,F100&lt;&gt;0),"Leaver",IFERROR(Z100/U100,0))</f>
        <v>0</v>
      </c>
      <c r="AB100" s="170">
        <f>IF(AND(LARGE('Sch A. Input'!$CL$15:$CL$41,COUNTIF('Sch A. Input'!$CL$15:$CL$41,"&gt;="&amp;F100))&lt;E100,F100&lt;&gt;0),"Leaver",Q100-Z100)</f>
        <v>0</v>
      </c>
      <c r="AC100" s="94">
        <f t="shared" si="30"/>
        <v>0</v>
      </c>
      <c r="BK100" s="2"/>
      <c r="BL100" s="2"/>
      <c r="CI100"/>
    </row>
    <row r="101" spans="2:87" x14ac:dyDescent="0.35">
      <c r="B101" s="70" t="str">
        <f>IF('Sch A. Input'!B99="","",'Sch A. Input'!B99)</f>
        <v/>
      </c>
      <c r="C101" s="75" t="str">
        <f>IF('Sch A. Input'!C99="","",'Sch A. Input'!C99)</f>
        <v/>
      </c>
      <c r="D101" s="71" t="str">
        <f>IF('Sch A. Input'!D99="","",'Sch A. Input'!D99)</f>
        <v/>
      </c>
      <c r="E101" s="71">
        <f>'Sch A. Input'!E99</f>
        <v>45016</v>
      </c>
      <c r="F101" s="71">
        <f>'Sch A. Input'!F99</f>
        <v>0</v>
      </c>
      <c r="G101" s="226">
        <f>SUMIFS('Sch A. Input'!H99:CJ99,'Sch A. Input'!$H$13:$CJ$13,$L$11,'Sch A. Input'!$H$14:$CJ$14,"Recurring")</f>
        <v>0</v>
      </c>
      <c r="H101" s="226">
        <f>SUMIFS('Sch A. Input'!H99:CJ99,'Sch A. Input'!$H$13:$CJ$13,$L$11,'Sch A. Input'!$H$14:$CJ$14,"One-time")</f>
        <v>0</v>
      </c>
      <c r="I101" s="227">
        <f t="shared" si="24"/>
        <v>0</v>
      </c>
      <c r="J101" s="228">
        <f>SUMIFS('Sch A. Input'!H99:CJ99,'Sch A. Input'!$H$14:$CJ$14,"Recurring",'Sch A. Input'!$H$13:$CJ$13,"&lt;="&amp;$L$11)</f>
        <v>0</v>
      </c>
      <c r="K101" s="228">
        <f>SUMIFS('Sch A. Input'!H99:CJ99,'Sch A. Input'!$H$14:$CJ$14,"One-time",'Sch A. Input'!$H$13:$CJ$13,"&lt;="&amp;$L$11)</f>
        <v>0</v>
      </c>
      <c r="L101" s="229">
        <f t="shared" si="25"/>
        <v>0</v>
      </c>
      <c r="M101" s="228">
        <f t="shared" si="26"/>
        <v>0</v>
      </c>
      <c r="N101" s="228">
        <f t="shared" si="27"/>
        <v>0</v>
      </c>
      <c r="O101" s="259">
        <f t="shared" si="28"/>
        <v>0</v>
      </c>
      <c r="P101" s="268">
        <f t="shared" si="22"/>
        <v>0</v>
      </c>
      <c r="Q101" s="231">
        <f t="shared" si="23"/>
        <v>0</v>
      </c>
      <c r="R101" s="97">
        <f t="shared" si="29"/>
        <v>0</v>
      </c>
      <c r="S101" s="237">
        <f>IF(AND(LARGE('Sch A. Input'!$CL$15:$CL$41,COUNTIF('Sch A. Input'!$CL$15:$CL$41,"&gt;="&amp;F101))&lt;E101,F101&lt;&gt;0),"Leaver",J101-G101)</f>
        <v>0</v>
      </c>
      <c r="T101" s="237">
        <f>IF(AND(LARGE('Sch A. Input'!$CL$15:$CL$41,COUNTIF('Sch A. Input'!$CL$15:$CL$41,"&gt;="&amp;F101))&lt;E101,F101&lt;&gt;0),"Leaver",K101-H101)</f>
        <v>0</v>
      </c>
      <c r="U101" s="238">
        <f>IF(AND(LARGE('Sch A. Input'!$CL$15:$CL$41,COUNTIF('Sch A. Input'!$CL$15:$CL$41,"&gt;="&amp;F101))&lt;E101,F101&lt;&gt;0),"Leaver",L101-I101)</f>
        <v>0</v>
      </c>
      <c r="V101" s="238">
        <f>IF(AND(LARGE('Sch A. Input'!$CL$15:$CL$41,COUNTIF('Sch A. Input'!$CL$15:$CL$41,"&gt;="&amp;F101))&lt;E101,F101&lt;&gt;0),"Leaver",IFERROR(S101/X101*$M$9,0))</f>
        <v>0</v>
      </c>
      <c r="W101" s="238">
        <f>IF(AND(LARGE('Sch A. Input'!$CL$15:$CL$41,COUNTIF('Sch A. Input'!$CL$15:$CL$41,"&gt;="&amp;F101))&lt;E101,F101&lt;&gt;0),"Leaver",V101+T101)</f>
        <v>0</v>
      </c>
      <c r="X101" s="264">
        <f>IF(AND(LARGE('Sch A. Input'!$CL$15:$CL$41,COUNTIF('Sch A. Input'!$CL$15:$CL$41,"&gt;="&amp;F101))&lt;E101,F101&lt;&gt;0),"Leaver",IF(OR(D101="",D101&gt;$L$11,($L$11-14)&lt;$K$9),0,(E101+1-D101)/14-1))</f>
        <v>0</v>
      </c>
      <c r="Y101" s="265">
        <f>IF(AND(LARGE('Sch A. Input'!$CL$15:$CL$41,COUNTIF('Sch A. Input'!$CL$15:$CL$41,"&gt;="&amp;F101))&lt;E101,F101&lt;&gt;0),"Leaver",IFERROR(IF((S101/$X101*$M$9+T101)&gt;$D$12,"YES","NO"),0))</f>
        <v>0</v>
      </c>
      <c r="Z101" s="225">
        <f>IF(AND(LARGE('Sch A. Input'!$CL$15:$CL$41,COUNTIF('Sch A. Input'!$CL$15:$CL$41,"&gt;="&amp;F101))&lt;E101,F101&lt;&gt;0),"Leaver",IFERROR(IF($Y101="YES",MIN($U101*($G$12/$D$12),$G$12),(SUMPRODUCT(--((MIN(W101,$D$12))&gt;$C$9:$C$12),((MIN(W101,$D$12))-$C$9:$C$12),$H$9:$H$12))-((1-(X101/$M$9))*(SUMPRODUCT(--((MIN(V101,$D$12))&gt;$C$9:$C$12),((MIN(V101,$D$12))-$C$9:$C$12),$H$9:$H$12)))),0))</f>
        <v>0</v>
      </c>
      <c r="AA101" s="169">
        <f>IF(AND(LARGE('Sch A. Input'!$CL$15:$CL$41,COUNTIF('Sch A. Input'!$CL$15:$CL$41,"&gt;="&amp;F101))&lt;E101,F101&lt;&gt;0),"Leaver",IFERROR(Z101/U101,0))</f>
        <v>0</v>
      </c>
      <c r="AB101" s="170">
        <f>IF(AND(LARGE('Sch A. Input'!$CL$15:$CL$41,COUNTIF('Sch A. Input'!$CL$15:$CL$41,"&gt;="&amp;F101))&lt;E101,F101&lt;&gt;0),"Leaver",Q101-Z101)</f>
        <v>0</v>
      </c>
      <c r="AC101" s="94">
        <f t="shared" si="30"/>
        <v>0</v>
      </c>
      <c r="BK101" s="2"/>
      <c r="BL101" s="2"/>
      <c r="CI101"/>
    </row>
    <row r="102" spans="2:87" x14ac:dyDescent="0.35">
      <c r="B102" s="70" t="str">
        <f>IF('Sch A. Input'!B100="","",'Sch A. Input'!B100)</f>
        <v/>
      </c>
      <c r="C102" s="75" t="str">
        <f>IF('Sch A. Input'!C100="","",'Sch A. Input'!C100)</f>
        <v/>
      </c>
      <c r="D102" s="71" t="str">
        <f>IF('Sch A. Input'!D100="","",'Sch A. Input'!D100)</f>
        <v/>
      </c>
      <c r="E102" s="71">
        <f>'Sch A. Input'!E100</f>
        <v>45016</v>
      </c>
      <c r="F102" s="71">
        <f>'Sch A. Input'!F100</f>
        <v>0</v>
      </c>
      <c r="G102" s="226">
        <f>SUMIFS('Sch A. Input'!H100:CJ100,'Sch A. Input'!$H$13:$CJ$13,$L$11,'Sch A. Input'!$H$14:$CJ$14,"Recurring")</f>
        <v>0</v>
      </c>
      <c r="H102" s="226">
        <f>SUMIFS('Sch A. Input'!H100:CJ100,'Sch A. Input'!$H$13:$CJ$13,$L$11,'Sch A. Input'!$H$14:$CJ$14,"One-time")</f>
        <v>0</v>
      </c>
      <c r="I102" s="227">
        <f t="shared" si="24"/>
        <v>0</v>
      </c>
      <c r="J102" s="228">
        <f>SUMIFS('Sch A. Input'!H100:CJ100,'Sch A. Input'!$H$14:$CJ$14,"Recurring",'Sch A. Input'!$H$13:$CJ$13,"&lt;="&amp;$L$11)</f>
        <v>0</v>
      </c>
      <c r="K102" s="228">
        <f>SUMIFS('Sch A. Input'!H100:CJ100,'Sch A. Input'!$H$14:$CJ$14,"One-time",'Sch A. Input'!$H$13:$CJ$13,"&lt;="&amp;$L$11)</f>
        <v>0</v>
      </c>
      <c r="L102" s="229">
        <f t="shared" si="25"/>
        <v>0</v>
      </c>
      <c r="M102" s="228">
        <f t="shared" si="26"/>
        <v>0</v>
      </c>
      <c r="N102" s="228">
        <f t="shared" si="27"/>
        <v>0</v>
      </c>
      <c r="O102" s="259">
        <f t="shared" si="28"/>
        <v>0</v>
      </c>
      <c r="P102" s="268">
        <f t="shared" si="22"/>
        <v>0</v>
      </c>
      <c r="Q102" s="231">
        <f t="shared" si="23"/>
        <v>0</v>
      </c>
      <c r="R102" s="97">
        <f t="shared" si="29"/>
        <v>0</v>
      </c>
      <c r="S102" s="237">
        <f>IF(AND(LARGE('Sch A. Input'!$CL$15:$CL$41,COUNTIF('Sch A. Input'!$CL$15:$CL$41,"&gt;="&amp;F102))&lt;E102,F102&lt;&gt;0),"Leaver",J102-G102)</f>
        <v>0</v>
      </c>
      <c r="T102" s="237">
        <f>IF(AND(LARGE('Sch A. Input'!$CL$15:$CL$41,COUNTIF('Sch A. Input'!$CL$15:$CL$41,"&gt;="&amp;F102))&lt;E102,F102&lt;&gt;0),"Leaver",K102-H102)</f>
        <v>0</v>
      </c>
      <c r="U102" s="238">
        <f>IF(AND(LARGE('Sch A. Input'!$CL$15:$CL$41,COUNTIF('Sch A. Input'!$CL$15:$CL$41,"&gt;="&amp;F102))&lt;E102,F102&lt;&gt;0),"Leaver",L102-I102)</f>
        <v>0</v>
      </c>
      <c r="V102" s="238">
        <f>IF(AND(LARGE('Sch A. Input'!$CL$15:$CL$41,COUNTIF('Sch A. Input'!$CL$15:$CL$41,"&gt;="&amp;F102))&lt;E102,F102&lt;&gt;0),"Leaver",IFERROR(S102/X102*$M$9,0))</f>
        <v>0</v>
      </c>
      <c r="W102" s="238">
        <f>IF(AND(LARGE('Sch A. Input'!$CL$15:$CL$41,COUNTIF('Sch A. Input'!$CL$15:$CL$41,"&gt;="&amp;F102))&lt;E102,F102&lt;&gt;0),"Leaver",V102+T102)</f>
        <v>0</v>
      </c>
      <c r="X102" s="264">
        <f>IF(AND(LARGE('Sch A. Input'!$CL$15:$CL$41,COUNTIF('Sch A. Input'!$CL$15:$CL$41,"&gt;="&amp;F102))&lt;E102,F102&lt;&gt;0),"Leaver",IF(OR(D102="",D102&gt;$L$11,($L$11-14)&lt;$K$9),0,(E102+1-D102)/14-1))</f>
        <v>0</v>
      </c>
      <c r="Y102" s="265">
        <f>IF(AND(LARGE('Sch A. Input'!$CL$15:$CL$41,COUNTIF('Sch A. Input'!$CL$15:$CL$41,"&gt;="&amp;F102))&lt;E102,F102&lt;&gt;0),"Leaver",IFERROR(IF((S102/$X102*$M$9+T102)&gt;$D$12,"YES","NO"),0))</f>
        <v>0</v>
      </c>
      <c r="Z102" s="225">
        <f>IF(AND(LARGE('Sch A. Input'!$CL$15:$CL$41,COUNTIF('Sch A. Input'!$CL$15:$CL$41,"&gt;="&amp;F102))&lt;E102,F102&lt;&gt;0),"Leaver",IFERROR(IF($Y102="YES",MIN($U102*($G$12/$D$12),$G$12),(SUMPRODUCT(--((MIN(W102,$D$12))&gt;$C$9:$C$12),((MIN(W102,$D$12))-$C$9:$C$12),$H$9:$H$12))-((1-(X102/$M$9))*(SUMPRODUCT(--((MIN(V102,$D$12))&gt;$C$9:$C$12),((MIN(V102,$D$12))-$C$9:$C$12),$H$9:$H$12)))),0))</f>
        <v>0</v>
      </c>
      <c r="AA102" s="169">
        <f>IF(AND(LARGE('Sch A. Input'!$CL$15:$CL$41,COUNTIF('Sch A. Input'!$CL$15:$CL$41,"&gt;="&amp;F102))&lt;E102,F102&lt;&gt;0),"Leaver",IFERROR(Z102/U102,0))</f>
        <v>0</v>
      </c>
      <c r="AB102" s="170">
        <f>IF(AND(LARGE('Sch A. Input'!$CL$15:$CL$41,COUNTIF('Sch A. Input'!$CL$15:$CL$41,"&gt;="&amp;F102))&lt;E102,F102&lt;&gt;0),"Leaver",Q102-Z102)</f>
        <v>0</v>
      </c>
      <c r="AC102" s="94">
        <f t="shared" si="30"/>
        <v>0</v>
      </c>
      <c r="BK102" s="2"/>
      <c r="BL102" s="2"/>
      <c r="CI102"/>
    </row>
    <row r="103" spans="2:87" x14ac:dyDescent="0.35">
      <c r="B103" s="70" t="str">
        <f>IF('Sch A. Input'!B101="","",'Sch A. Input'!B101)</f>
        <v/>
      </c>
      <c r="C103" s="75" t="str">
        <f>IF('Sch A. Input'!C101="","",'Sch A. Input'!C101)</f>
        <v/>
      </c>
      <c r="D103" s="71" t="str">
        <f>IF('Sch A. Input'!D101="","",'Sch A. Input'!D101)</f>
        <v/>
      </c>
      <c r="E103" s="71">
        <f>'Sch A. Input'!E101</f>
        <v>45016</v>
      </c>
      <c r="F103" s="71">
        <f>'Sch A. Input'!F101</f>
        <v>0</v>
      </c>
      <c r="G103" s="226">
        <f>SUMIFS('Sch A. Input'!H101:CJ101,'Sch A. Input'!$H$13:$CJ$13,$L$11,'Sch A. Input'!$H$14:$CJ$14,"Recurring")</f>
        <v>0</v>
      </c>
      <c r="H103" s="226">
        <f>SUMIFS('Sch A. Input'!H101:CJ101,'Sch A. Input'!$H$13:$CJ$13,$L$11,'Sch A. Input'!$H$14:$CJ$14,"One-time")</f>
        <v>0</v>
      </c>
      <c r="I103" s="227">
        <f t="shared" si="24"/>
        <v>0</v>
      </c>
      <c r="J103" s="228">
        <f>SUMIFS('Sch A. Input'!H101:CJ101,'Sch A. Input'!$H$14:$CJ$14,"Recurring",'Sch A. Input'!$H$13:$CJ$13,"&lt;="&amp;$L$11)</f>
        <v>0</v>
      </c>
      <c r="K103" s="228">
        <f>SUMIFS('Sch A. Input'!H101:CJ101,'Sch A. Input'!$H$14:$CJ$14,"One-time",'Sch A. Input'!$H$13:$CJ$13,"&lt;="&amp;$L$11)</f>
        <v>0</v>
      </c>
      <c r="L103" s="229">
        <f t="shared" si="25"/>
        <v>0</v>
      </c>
      <c r="M103" s="228">
        <f t="shared" si="26"/>
        <v>0</v>
      </c>
      <c r="N103" s="228">
        <f t="shared" si="27"/>
        <v>0</v>
      </c>
      <c r="O103" s="259">
        <f t="shared" si="28"/>
        <v>0</v>
      </c>
      <c r="P103" s="268">
        <f t="shared" si="22"/>
        <v>0</v>
      </c>
      <c r="Q103" s="231">
        <f t="shared" si="23"/>
        <v>0</v>
      </c>
      <c r="R103" s="97">
        <f t="shared" si="29"/>
        <v>0</v>
      </c>
      <c r="S103" s="237">
        <f>IF(AND(LARGE('Sch A. Input'!$CL$15:$CL$41,COUNTIF('Sch A. Input'!$CL$15:$CL$41,"&gt;="&amp;F103))&lt;E103,F103&lt;&gt;0),"Leaver",J103-G103)</f>
        <v>0</v>
      </c>
      <c r="T103" s="237">
        <f>IF(AND(LARGE('Sch A. Input'!$CL$15:$CL$41,COUNTIF('Sch A. Input'!$CL$15:$CL$41,"&gt;="&amp;F103))&lt;E103,F103&lt;&gt;0),"Leaver",K103-H103)</f>
        <v>0</v>
      </c>
      <c r="U103" s="238">
        <f>IF(AND(LARGE('Sch A. Input'!$CL$15:$CL$41,COUNTIF('Sch A. Input'!$CL$15:$CL$41,"&gt;="&amp;F103))&lt;E103,F103&lt;&gt;0),"Leaver",L103-I103)</f>
        <v>0</v>
      </c>
      <c r="V103" s="238">
        <f>IF(AND(LARGE('Sch A. Input'!$CL$15:$CL$41,COUNTIF('Sch A. Input'!$CL$15:$CL$41,"&gt;="&amp;F103))&lt;E103,F103&lt;&gt;0),"Leaver",IFERROR(S103/X103*$M$9,0))</f>
        <v>0</v>
      </c>
      <c r="W103" s="238">
        <f>IF(AND(LARGE('Sch A. Input'!$CL$15:$CL$41,COUNTIF('Sch A. Input'!$CL$15:$CL$41,"&gt;="&amp;F103))&lt;E103,F103&lt;&gt;0),"Leaver",V103+T103)</f>
        <v>0</v>
      </c>
      <c r="X103" s="264">
        <f>IF(AND(LARGE('Sch A. Input'!$CL$15:$CL$41,COUNTIF('Sch A. Input'!$CL$15:$CL$41,"&gt;="&amp;F103))&lt;E103,F103&lt;&gt;0),"Leaver",IF(OR(D103="",D103&gt;$L$11,($L$11-14)&lt;$K$9),0,(E103+1-D103)/14-1))</f>
        <v>0</v>
      </c>
      <c r="Y103" s="265">
        <f>IF(AND(LARGE('Sch A. Input'!$CL$15:$CL$41,COUNTIF('Sch A. Input'!$CL$15:$CL$41,"&gt;="&amp;F103))&lt;E103,F103&lt;&gt;0),"Leaver",IFERROR(IF((S103/$X103*$M$9+T103)&gt;$D$12,"YES","NO"),0))</f>
        <v>0</v>
      </c>
      <c r="Z103" s="225">
        <f>IF(AND(LARGE('Sch A. Input'!$CL$15:$CL$41,COUNTIF('Sch A. Input'!$CL$15:$CL$41,"&gt;="&amp;F103))&lt;E103,F103&lt;&gt;0),"Leaver",IFERROR(IF($Y103="YES",MIN($U103*($G$12/$D$12),$G$12),(SUMPRODUCT(--((MIN(W103,$D$12))&gt;$C$9:$C$12),((MIN(W103,$D$12))-$C$9:$C$12),$H$9:$H$12))-((1-(X103/$M$9))*(SUMPRODUCT(--((MIN(V103,$D$12))&gt;$C$9:$C$12),((MIN(V103,$D$12))-$C$9:$C$12),$H$9:$H$12)))),0))</f>
        <v>0</v>
      </c>
      <c r="AA103" s="169">
        <f>IF(AND(LARGE('Sch A. Input'!$CL$15:$CL$41,COUNTIF('Sch A. Input'!$CL$15:$CL$41,"&gt;="&amp;F103))&lt;E103,F103&lt;&gt;0),"Leaver",IFERROR(Z103/U103,0))</f>
        <v>0</v>
      </c>
      <c r="AB103" s="170">
        <f>IF(AND(LARGE('Sch A. Input'!$CL$15:$CL$41,COUNTIF('Sch A. Input'!$CL$15:$CL$41,"&gt;="&amp;F103))&lt;E103,F103&lt;&gt;0),"Leaver",Q103-Z103)</f>
        <v>0</v>
      </c>
      <c r="AC103" s="94">
        <f t="shared" si="30"/>
        <v>0</v>
      </c>
      <c r="BK103" s="2"/>
      <c r="BL103" s="2"/>
      <c r="CI103"/>
    </row>
    <row r="104" spans="2:87" x14ac:dyDescent="0.35">
      <c r="B104" s="70" t="str">
        <f>IF('Sch A. Input'!B102="","",'Sch A. Input'!B102)</f>
        <v/>
      </c>
      <c r="C104" s="75" t="str">
        <f>IF('Sch A. Input'!C102="","",'Sch A. Input'!C102)</f>
        <v/>
      </c>
      <c r="D104" s="71" t="str">
        <f>IF('Sch A. Input'!D102="","",'Sch A. Input'!D102)</f>
        <v/>
      </c>
      <c r="E104" s="71">
        <f>'Sch A. Input'!E102</f>
        <v>45016</v>
      </c>
      <c r="F104" s="71">
        <f>'Sch A. Input'!F102</f>
        <v>0</v>
      </c>
      <c r="G104" s="226">
        <f>SUMIFS('Sch A. Input'!H102:CJ102,'Sch A. Input'!$H$13:$CJ$13,$L$11,'Sch A. Input'!$H$14:$CJ$14,"Recurring")</f>
        <v>0</v>
      </c>
      <c r="H104" s="226">
        <f>SUMIFS('Sch A. Input'!H102:CJ102,'Sch A. Input'!$H$13:$CJ$13,$L$11,'Sch A. Input'!$H$14:$CJ$14,"One-time")</f>
        <v>0</v>
      </c>
      <c r="I104" s="227">
        <f t="shared" si="24"/>
        <v>0</v>
      </c>
      <c r="J104" s="228">
        <f>SUMIFS('Sch A. Input'!H102:CJ102,'Sch A. Input'!$H$14:$CJ$14,"Recurring",'Sch A. Input'!$H$13:$CJ$13,"&lt;="&amp;$L$11)</f>
        <v>0</v>
      </c>
      <c r="K104" s="228">
        <f>SUMIFS('Sch A. Input'!H102:CJ102,'Sch A. Input'!$H$14:$CJ$14,"One-time",'Sch A. Input'!$H$13:$CJ$13,"&lt;="&amp;$L$11)</f>
        <v>0</v>
      </c>
      <c r="L104" s="229">
        <f t="shared" si="25"/>
        <v>0</v>
      </c>
      <c r="M104" s="228">
        <f t="shared" si="26"/>
        <v>0</v>
      </c>
      <c r="N104" s="228">
        <f t="shared" si="27"/>
        <v>0</v>
      </c>
      <c r="O104" s="259">
        <f t="shared" si="28"/>
        <v>0</v>
      </c>
      <c r="P104" s="268">
        <f t="shared" si="22"/>
        <v>0</v>
      </c>
      <c r="Q104" s="231">
        <f t="shared" si="23"/>
        <v>0</v>
      </c>
      <c r="R104" s="97">
        <f t="shared" si="29"/>
        <v>0</v>
      </c>
      <c r="S104" s="237">
        <f>IF(AND(LARGE('Sch A. Input'!$CL$15:$CL$41,COUNTIF('Sch A. Input'!$CL$15:$CL$41,"&gt;="&amp;F104))&lt;E104,F104&lt;&gt;0),"Leaver",J104-G104)</f>
        <v>0</v>
      </c>
      <c r="T104" s="237">
        <f>IF(AND(LARGE('Sch A. Input'!$CL$15:$CL$41,COUNTIF('Sch A. Input'!$CL$15:$CL$41,"&gt;="&amp;F104))&lt;E104,F104&lt;&gt;0),"Leaver",K104-H104)</f>
        <v>0</v>
      </c>
      <c r="U104" s="238">
        <f>IF(AND(LARGE('Sch A. Input'!$CL$15:$CL$41,COUNTIF('Sch A. Input'!$CL$15:$CL$41,"&gt;="&amp;F104))&lt;E104,F104&lt;&gt;0),"Leaver",L104-I104)</f>
        <v>0</v>
      </c>
      <c r="V104" s="238">
        <f>IF(AND(LARGE('Sch A. Input'!$CL$15:$CL$41,COUNTIF('Sch A. Input'!$CL$15:$CL$41,"&gt;="&amp;F104))&lt;E104,F104&lt;&gt;0),"Leaver",IFERROR(S104/X104*$M$9,0))</f>
        <v>0</v>
      </c>
      <c r="W104" s="238">
        <f>IF(AND(LARGE('Sch A. Input'!$CL$15:$CL$41,COUNTIF('Sch A. Input'!$CL$15:$CL$41,"&gt;="&amp;F104))&lt;E104,F104&lt;&gt;0),"Leaver",V104+T104)</f>
        <v>0</v>
      </c>
      <c r="X104" s="264">
        <f>IF(AND(LARGE('Sch A. Input'!$CL$15:$CL$41,COUNTIF('Sch A. Input'!$CL$15:$CL$41,"&gt;="&amp;F104))&lt;E104,F104&lt;&gt;0),"Leaver",IF(OR(D104="",D104&gt;$L$11,($L$11-14)&lt;$K$9),0,(E104+1-D104)/14-1))</f>
        <v>0</v>
      </c>
      <c r="Y104" s="265">
        <f>IF(AND(LARGE('Sch A. Input'!$CL$15:$CL$41,COUNTIF('Sch A. Input'!$CL$15:$CL$41,"&gt;="&amp;F104))&lt;E104,F104&lt;&gt;0),"Leaver",IFERROR(IF((S104/$X104*$M$9+T104)&gt;$D$12,"YES","NO"),0))</f>
        <v>0</v>
      </c>
      <c r="Z104" s="225">
        <f>IF(AND(LARGE('Sch A. Input'!$CL$15:$CL$41,COUNTIF('Sch A. Input'!$CL$15:$CL$41,"&gt;="&amp;F104))&lt;E104,F104&lt;&gt;0),"Leaver",IFERROR(IF($Y104="YES",MIN($U104*($G$12/$D$12),$G$12),(SUMPRODUCT(--((MIN(W104,$D$12))&gt;$C$9:$C$12),((MIN(W104,$D$12))-$C$9:$C$12),$H$9:$H$12))-((1-(X104/$M$9))*(SUMPRODUCT(--((MIN(V104,$D$12))&gt;$C$9:$C$12),((MIN(V104,$D$12))-$C$9:$C$12),$H$9:$H$12)))),0))</f>
        <v>0</v>
      </c>
      <c r="AA104" s="169">
        <f>IF(AND(LARGE('Sch A. Input'!$CL$15:$CL$41,COUNTIF('Sch A. Input'!$CL$15:$CL$41,"&gt;="&amp;F104))&lt;E104,F104&lt;&gt;0),"Leaver",IFERROR(Z104/U104,0))</f>
        <v>0</v>
      </c>
      <c r="AB104" s="170">
        <f>IF(AND(LARGE('Sch A. Input'!$CL$15:$CL$41,COUNTIF('Sch A. Input'!$CL$15:$CL$41,"&gt;="&amp;F104))&lt;E104,F104&lt;&gt;0),"Leaver",Q104-Z104)</f>
        <v>0</v>
      </c>
      <c r="AC104" s="94">
        <f t="shared" si="30"/>
        <v>0</v>
      </c>
      <c r="BK104" s="2"/>
      <c r="BL104" s="2"/>
      <c r="CI104"/>
    </row>
    <row r="105" spans="2:87" x14ac:dyDescent="0.35">
      <c r="B105" s="70" t="str">
        <f>IF('Sch A. Input'!B103="","",'Sch A. Input'!B103)</f>
        <v/>
      </c>
      <c r="C105" s="75" t="str">
        <f>IF('Sch A. Input'!C103="","",'Sch A. Input'!C103)</f>
        <v/>
      </c>
      <c r="D105" s="71" t="str">
        <f>IF('Sch A. Input'!D103="","",'Sch A. Input'!D103)</f>
        <v/>
      </c>
      <c r="E105" s="71">
        <f>'Sch A. Input'!E103</f>
        <v>45016</v>
      </c>
      <c r="F105" s="71">
        <f>'Sch A. Input'!F103</f>
        <v>0</v>
      </c>
      <c r="G105" s="226">
        <f>SUMIFS('Sch A. Input'!H103:CJ103,'Sch A. Input'!$H$13:$CJ$13,$L$11,'Sch A. Input'!$H$14:$CJ$14,"Recurring")</f>
        <v>0</v>
      </c>
      <c r="H105" s="226">
        <f>SUMIFS('Sch A. Input'!H103:CJ103,'Sch A. Input'!$H$13:$CJ$13,$L$11,'Sch A. Input'!$H$14:$CJ$14,"One-time")</f>
        <v>0</v>
      </c>
      <c r="I105" s="227">
        <f t="shared" si="24"/>
        <v>0</v>
      </c>
      <c r="J105" s="228">
        <f>SUMIFS('Sch A. Input'!H103:CJ103,'Sch A. Input'!$H$14:$CJ$14,"Recurring",'Sch A. Input'!$H$13:$CJ$13,"&lt;="&amp;$L$11)</f>
        <v>0</v>
      </c>
      <c r="K105" s="228">
        <f>SUMIFS('Sch A. Input'!H103:CJ103,'Sch A. Input'!$H$14:$CJ$14,"One-time",'Sch A. Input'!$H$13:$CJ$13,"&lt;="&amp;$L$11)</f>
        <v>0</v>
      </c>
      <c r="L105" s="229">
        <f t="shared" si="25"/>
        <v>0</v>
      </c>
      <c r="M105" s="228">
        <f t="shared" si="26"/>
        <v>0</v>
      </c>
      <c r="N105" s="228">
        <f t="shared" si="27"/>
        <v>0</v>
      </c>
      <c r="O105" s="259">
        <f t="shared" si="28"/>
        <v>0</v>
      </c>
      <c r="P105" s="268">
        <f t="shared" si="22"/>
        <v>0</v>
      </c>
      <c r="Q105" s="231">
        <f t="shared" si="23"/>
        <v>0</v>
      </c>
      <c r="R105" s="97">
        <f t="shared" si="29"/>
        <v>0</v>
      </c>
      <c r="S105" s="237">
        <f>IF(AND(LARGE('Sch A. Input'!$CL$15:$CL$41,COUNTIF('Sch A. Input'!$CL$15:$CL$41,"&gt;="&amp;F105))&lt;E105,F105&lt;&gt;0),"Leaver",J105-G105)</f>
        <v>0</v>
      </c>
      <c r="T105" s="237">
        <f>IF(AND(LARGE('Sch A. Input'!$CL$15:$CL$41,COUNTIF('Sch A. Input'!$CL$15:$CL$41,"&gt;="&amp;F105))&lt;E105,F105&lt;&gt;0),"Leaver",K105-H105)</f>
        <v>0</v>
      </c>
      <c r="U105" s="238">
        <f>IF(AND(LARGE('Sch A. Input'!$CL$15:$CL$41,COUNTIF('Sch A. Input'!$CL$15:$CL$41,"&gt;="&amp;F105))&lt;E105,F105&lt;&gt;0),"Leaver",L105-I105)</f>
        <v>0</v>
      </c>
      <c r="V105" s="238">
        <f>IF(AND(LARGE('Sch A. Input'!$CL$15:$CL$41,COUNTIF('Sch A. Input'!$CL$15:$CL$41,"&gt;="&amp;F105))&lt;E105,F105&lt;&gt;0),"Leaver",IFERROR(S105/X105*$M$9,0))</f>
        <v>0</v>
      </c>
      <c r="W105" s="238">
        <f>IF(AND(LARGE('Sch A. Input'!$CL$15:$CL$41,COUNTIF('Sch A. Input'!$CL$15:$CL$41,"&gt;="&amp;F105))&lt;E105,F105&lt;&gt;0),"Leaver",V105+T105)</f>
        <v>0</v>
      </c>
      <c r="X105" s="264">
        <f>IF(AND(LARGE('Sch A. Input'!$CL$15:$CL$41,COUNTIF('Sch A. Input'!$CL$15:$CL$41,"&gt;="&amp;F105))&lt;E105,F105&lt;&gt;0),"Leaver",IF(OR(D105="",D105&gt;$L$11,($L$11-14)&lt;$K$9),0,(E105+1-D105)/14-1))</f>
        <v>0</v>
      </c>
      <c r="Y105" s="265">
        <f>IF(AND(LARGE('Sch A. Input'!$CL$15:$CL$41,COUNTIF('Sch A. Input'!$CL$15:$CL$41,"&gt;="&amp;F105))&lt;E105,F105&lt;&gt;0),"Leaver",IFERROR(IF((S105/$X105*$M$9+T105)&gt;$D$12,"YES","NO"),0))</f>
        <v>0</v>
      </c>
      <c r="Z105" s="225">
        <f>IF(AND(LARGE('Sch A. Input'!$CL$15:$CL$41,COUNTIF('Sch A. Input'!$CL$15:$CL$41,"&gt;="&amp;F105))&lt;E105,F105&lt;&gt;0),"Leaver",IFERROR(IF($Y105="YES",MIN($U105*($G$12/$D$12),$G$12),(SUMPRODUCT(--((MIN(W105,$D$12))&gt;$C$9:$C$12),((MIN(W105,$D$12))-$C$9:$C$12),$H$9:$H$12))-((1-(X105/$M$9))*(SUMPRODUCT(--((MIN(V105,$D$12))&gt;$C$9:$C$12),((MIN(V105,$D$12))-$C$9:$C$12),$H$9:$H$12)))),0))</f>
        <v>0</v>
      </c>
      <c r="AA105" s="169">
        <f>IF(AND(LARGE('Sch A. Input'!$CL$15:$CL$41,COUNTIF('Sch A. Input'!$CL$15:$CL$41,"&gt;="&amp;F105))&lt;E105,F105&lt;&gt;0),"Leaver",IFERROR(Z105/U105,0))</f>
        <v>0</v>
      </c>
      <c r="AB105" s="170">
        <f>IF(AND(LARGE('Sch A. Input'!$CL$15:$CL$41,COUNTIF('Sch A. Input'!$CL$15:$CL$41,"&gt;="&amp;F105))&lt;E105,F105&lt;&gt;0),"Leaver",Q105-Z105)</f>
        <v>0</v>
      </c>
      <c r="AC105" s="94">
        <f t="shared" si="30"/>
        <v>0</v>
      </c>
      <c r="BK105" s="2"/>
      <c r="BL105" s="2"/>
      <c r="CI105"/>
    </row>
    <row r="106" spans="2:87" x14ac:dyDescent="0.35">
      <c r="B106" s="70" t="str">
        <f>IF('Sch A. Input'!B104="","",'Sch A. Input'!B104)</f>
        <v/>
      </c>
      <c r="C106" s="75" t="str">
        <f>IF('Sch A. Input'!C104="","",'Sch A. Input'!C104)</f>
        <v/>
      </c>
      <c r="D106" s="71" t="str">
        <f>IF('Sch A. Input'!D104="","",'Sch A. Input'!D104)</f>
        <v/>
      </c>
      <c r="E106" s="71">
        <f>'Sch A. Input'!E104</f>
        <v>45016</v>
      </c>
      <c r="F106" s="71">
        <f>'Sch A. Input'!F104</f>
        <v>0</v>
      </c>
      <c r="G106" s="226">
        <f>SUMIFS('Sch A. Input'!H104:CJ104,'Sch A. Input'!$H$13:$CJ$13,$L$11,'Sch A. Input'!$H$14:$CJ$14,"Recurring")</f>
        <v>0</v>
      </c>
      <c r="H106" s="226">
        <f>SUMIFS('Sch A. Input'!H104:CJ104,'Sch A. Input'!$H$13:$CJ$13,$L$11,'Sch A. Input'!$H$14:$CJ$14,"One-time")</f>
        <v>0</v>
      </c>
      <c r="I106" s="227">
        <f t="shared" si="24"/>
        <v>0</v>
      </c>
      <c r="J106" s="228">
        <f>SUMIFS('Sch A. Input'!H104:CJ104,'Sch A. Input'!$H$14:$CJ$14,"Recurring",'Sch A. Input'!$H$13:$CJ$13,"&lt;="&amp;$L$11)</f>
        <v>0</v>
      </c>
      <c r="K106" s="228">
        <f>SUMIFS('Sch A. Input'!H104:CJ104,'Sch A. Input'!$H$14:$CJ$14,"One-time",'Sch A. Input'!$H$13:$CJ$13,"&lt;="&amp;$L$11)</f>
        <v>0</v>
      </c>
      <c r="L106" s="229">
        <f t="shared" si="25"/>
        <v>0</v>
      </c>
      <c r="M106" s="228">
        <f t="shared" si="26"/>
        <v>0</v>
      </c>
      <c r="N106" s="228">
        <f t="shared" si="27"/>
        <v>0</v>
      </c>
      <c r="O106" s="259">
        <f t="shared" si="28"/>
        <v>0</v>
      </c>
      <c r="P106" s="268">
        <f t="shared" si="22"/>
        <v>0</v>
      </c>
      <c r="Q106" s="231">
        <f t="shared" si="23"/>
        <v>0</v>
      </c>
      <c r="R106" s="97">
        <f t="shared" si="29"/>
        <v>0</v>
      </c>
      <c r="S106" s="237">
        <f>IF(AND(LARGE('Sch A. Input'!$CL$15:$CL$41,COUNTIF('Sch A. Input'!$CL$15:$CL$41,"&gt;="&amp;F106))&lt;E106,F106&lt;&gt;0),"Leaver",J106-G106)</f>
        <v>0</v>
      </c>
      <c r="T106" s="237">
        <f>IF(AND(LARGE('Sch A. Input'!$CL$15:$CL$41,COUNTIF('Sch A. Input'!$CL$15:$CL$41,"&gt;="&amp;F106))&lt;E106,F106&lt;&gt;0),"Leaver",K106-H106)</f>
        <v>0</v>
      </c>
      <c r="U106" s="238">
        <f>IF(AND(LARGE('Sch A. Input'!$CL$15:$CL$41,COUNTIF('Sch A. Input'!$CL$15:$CL$41,"&gt;="&amp;F106))&lt;E106,F106&lt;&gt;0),"Leaver",L106-I106)</f>
        <v>0</v>
      </c>
      <c r="V106" s="238">
        <f>IF(AND(LARGE('Sch A. Input'!$CL$15:$CL$41,COUNTIF('Sch A. Input'!$CL$15:$CL$41,"&gt;="&amp;F106))&lt;E106,F106&lt;&gt;0),"Leaver",IFERROR(S106/X106*$M$9,0))</f>
        <v>0</v>
      </c>
      <c r="W106" s="238">
        <f>IF(AND(LARGE('Sch A. Input'!$CL$15:$CL$41,COUNTIF('Sch A. Input'!$CL$15:$CL$41,"&gt;="&amp;F106))&lt;E106,F106&lt;&gt;0),"Leaver",V106+T106)</f>
        <v>0</v>
      </c>
      <c r="X106" s="264">
        <f>IF(AND(LARGE('Sch A. Input'!$CL$15:$CL$41,COUNTIF('Sch A. Input'!$CL$15:$CL$41,"&gt;="&amp;F106))&lt;E106,F106&lt;&gt;0),"Leaver",IF(OR(D106="",D106&gt;$L$11,($L$11-14)&lt;$K$9),0,(E106+1-D106)/14-1))</f>
        <v>0</v>
      </c>
      <c r="Y106" s="265">
        <f>IF(AND(LARGE('Sch A. Input'!$CL$15:$CL$41,COUNTIF('Sch A. Input'!$CL$15:$CL$41,"&gt;="&amp;F106))&lt;E106,F106&lt;&gt;0),"Leaver",IFERROR(IF((S106/$X106*$M$9+T106)&gt;$D$12,"YES","NO"),0))</f>
        <v>0</v>
      </c>
      <c r="Z106" s="225">
        <f>IF(AND(LARGE('Sch A. Input'!$CL$15:$CL$41,COUNTIF('Sch A. Input'!$CL$15:$CL$41,"&gt;="&amp;F106))&lt;E106,F106&lt;&gt;0),"Leaver",IFERROR(IF($Y106="YES",MIN($U106*($G$12/$D$12),$G$12),(SUMPRODUCT(--((MIN(W106,$D$12))&gt;$C$9:$C$12),((MIN(W106,$D$12))-$C$9:$C$12),$H$9:$H$12))-((1-(X106/$M$9))*(SUMPRODUCT(--((MIN(V106,$D$12))&gt;$C$9:$C$12),((MIN(V106,$D$12))-$C$9:$C$12),$H$9:$H$12)))),0))</f>
        <v>0</v>
      </c>
      <c r="AA106" s="169">
        <f>IF(AND(LARGE('Sch A. Input'!$CL$15:$CL$41,COUNTIF('Sch A. Input'!$CL$15:$CL$41,"&gt;="&amp;F106))&lt;E106,F106&lt;&gt;0),"Leaver",IFERROR(Z106/U106,0))</f>
        <v>0</v>
      </c>
      <c r="AB106" s="170">
        <f>IF(AND(LARGE('Sch A. Input'!$CL$15:$CL$41,COUNTIF('Sch A. Input'!$CL$15:$CL$41,"&gt;="&amp;F106))&lt;E106,F106&lt;&gt;0),"Leaver",Q106-Z106)</f>
        <v>0</v>
      </c>
      <c r="AC106" s="94">
        <f t="shared" si="30"/>
        <v>0</v>
      </c>
      <c r="BK106" s="2"/>
      <c r="BL106" s="2"/>
      <c r="CI106"/>
    </row>
    <row r="107" spans="2:87" x14ac:dyDescent="0.35">
      <c r="B107" s="70" t="str">
        <f>IF('Sch A. Input'!B105="","",'Sch A. Input'!B105)</f>
        <v/>
      </c>
      <c r="C107" s="75" t="str">
        <f>IF('Sch A. Input'!C105="","",'Sch A. Input'!C105)</f>
        <v/>
      </c>
      <c r="D107" s="71" t="str">
        <f>IF('Sch A. Input'!D105="","",'Sch A. Input'!D105)</f>
        <v/>
      </c>
      <c r="E107" s="71">
        <f>'Sch A. Input'!E105</f>
        <v>45016</v>
      </c>
      <c r="F107" s="71">
        <f>'Sch A. Input'!F105</f>
        <v>0</v>
      </c>
      <c r="G107" s="226">
        <f>SUMIFS('Sch A. Input'!H105:CJ105,'Sch A. Input'!$H$13:$CJ$13,$L$11,'Sch A. Input'!$H$14:$CJ$14,"Recurring")</f>
        <v>0</v>
      </c>
      <c r="H107" s="226">
        <f>SUMIFS('Sch A. Input'!H105:CJ105,'Sch A. Input'!$H$13:$CJ$13,$L$11,'Sch A. Input'!$H$14:$CJ$14,"One-time")</f>
        <v>0</v>
      </c>
      <c r="I107" s="227">
        <f t="shared" si="24"/>
        <v>0</v>
      </c>
      <c r="J107" s="228">
        <f>SUMIFS('Sch A. Input'!H105:CJ105,'Sch A. Input'!$H$14:$CJ$14,"Recurring",'Sch A. Input'!$H$13:$CJ$13,"&lt;="&amp;$L$11)</f>
        <v>0</v>
      </c>
      <c r="K107" s="228">
        <f>SUMIFS('Sch A. Input'!H105:CJ105,'Sch A. Input'!$H$14:$CJ$14,"One-time",'Sch A. Input'!$H$13:$CJ$13,"&lt;="&amp;$L$11)</f>
        <v>0</v>
      </c>
      <c r="L107" s="229">
        <f t="shared" si="25"/>
        <v>0</v>
      </c>
      <c r="M107" s="228">
        <f t="shared" si="26"/>
        <v>0</v>
      </c>
      <c r="N107" s="228">
        <f t="shared" si="27"/>
        <v>0</v>
      </c>
      <c r="O107" s="259">
        <f t="shared" si="28"/>
        <v>0</v>
      </c>
      <c r="P107" s="268">
        <f t="shared" si="22"/>
        <v>0</v>
      </c>
      <c r="Q107" s="231">
        <f t="shared" si="23"/>
        <v>0</v>
      </c>
      <c r="R107" s="97">
        <f t="shared" si="29"/>
        <v>0</v>
      </c>
      <c r="S107" s="237">
        <f>IF(AND(LARGE('Sch A. Input'!$CL$15:$CL$41,COUNTIF('Sch A. Input'!$CL$15:$CL$41,"&gt;="&amp;F107))&lt;E107,F107&lt;&gt;0),"Leaver",J107-G107)</f>
        <v>0</v>
      </c>
      <c r="T107" s="237">
        <f>IF(AND(LARGE('Sch A. Input'!$CL$15:$CL$41,COUNTIF('Sch A. Input'!$CL$15:$CL$41,"&gt;="&amp;F107))&lt;E107,F107&lt;&gt;0),"Leaver",K107-H107)</f>
        <v>0</v>
      </c>
      <c r="U107" s="238">
        <f>IF(AND(LARGE('Sch A. Input'!$CL$15:$CL$41,COUNTIF('Sch A. Input'!$CL$15:$CL$41,"&gt;="&amp;F107))&lt;E107,F107&lt;&gt;0),"Leaver",L107-I107)</f>
        <v>0</v>
      </c>
      <c r="V107" s="238">
        <f>IF(AND(LARGE('Sch A. Input'!$CL$15:$CL$41,COUNTIF('Sch A. Input'!$CL$15:$CL$41,"&gt;="&amp;F107))&lt;E107,F107&lt;&gt;0),"Leaver",IFERROR(S107/X107*$M$9,0))</f>
        <v>0</v>
      </c>
      <c r="W107" s="238">
        <f>IF(AND(LARGE('Sch A. Input'!$CL$15:$CL$41,COUNTIF('Sch A. Input'!$CL$15:$CL$41,"&gt;="&amp;F107))&lt;E107,F107&lt;&gt;0),"Leaver",V107+T107)</f>
        <v>0</v>
      </c>
      <c r="X107" s="264">
        <f>IF(AND(LARGE('Sch A. Input'!$CL$15:$CL$41,COUNTIF('Sch A. Input'!$CL$15:$CL$41,"&gt;="&amp;F107))&lt;E107,F107&lt;&gt;0),"Leaver",IF(OR(D107="",D107&gt;$L$11,($L$11-14)&lt;$K$9),0,(E107+1-D107)/14-1))</f>
        <v>0</v>
      </c>
      <c r="Y107" s="265">
        <f>IF(AND(LARGE('Sch A. Input'!$CL$15:$CL$41,COUNTIF('Sch A. Input'!$CL$15:$CL$41,"&gt;="&amp;F107))&lt;E107,F107&lt;&gt;0),"Leaver",IFERROR(IF((S107/$X107*$M$9+T107)&gt;$D$12,"YES","NO"),0))</f>
        <v>0</v>
      </c>
      <c r="Z107" s="225">
        <f>IF(AND(LARGE('Sch A. Input'!$CL$15:$CL$41,COUNTIF('Sch A. Input'!$CL$15:$CL$41,"&gt;="&amp;F107))&lt;E107,F107&lt;&gt;0),"Leaver",IFERROR(IF($Y107="YES",MIN($U107*($G$12/$D$12),$G$12),(SUMPRODUCT(--((MIN(W107,$D$12))&gt;$C$9:$C$12),((MIN(W107,$D$12))-$C$9:$C$12),$H$9:$H$12))-((1-(X107/$M$9))*(SUMPRODUCT(--((MIN(V107,$D$12))&gt;$C$9:$C$12),((MIN(V107,$D$12))-$C$9:$C$12),$H$9:$H$12)))),0))</f>
        <v>0</v>
      </c>
      <c r="AA107" s="169">
        <f>IF(AND(LARGE('Sch A. Input'!$CL$15:$CL$41,COUNTIF('Sch A. Input'!$CL$15:$CL$41,"&gt;="&amp;F107))&lt;E107,F107&lt;&gt;0),"Leaver",IFERROR(Z107/U107,0))</f>
        <v>0</v>
      </c>
      <c r="AB107" s="170">
        <f>IF(AND(LARGE('Sch A. Input'!$CL$15:$CL$41,COUNTIF('Sch A. Input'!$CL$15:$CL$41,"&gt;="&amp;F107))&lt;E107,F107&lt;&gt;0),"Leaver",Q107-Z107)</f>
        <v>0</v>
      </c>
      <c r="AC107" s="94">
        <f t="shared" si="30"/>
        <v>0</v>
      </c>
      <c r="BK107" s="2"/>
      <c r="BL107" s="2"/>
      <c r="CI107"/>
    </row>
    <row r="108" spans="2:87" x14ac:dyDescent="0.35">
      <c r="B108" s="70" t="str">
        <f>IF('Sch A. Input'!B106="","",'Sch A. Input'!B106)</f>
        <v/>
      </c>
      <c r="C108" s="75" t="str">
        <f>IF('Sch A. Input'!C106="","",'Sch A. Input'!C106)</f>
        <v/>
      </c>
      <c r="D108" s="71" t="str">
        <f>IF('Sch A. Input'!D106="","",'Sch A. Input'!D106)</f>
        <v/>
      </c>
      <c r="E108" s="71">
        <f>'Sch A. Input'!E106</f>
        <v>45016</v>
      </c>
      <c r="F108" s="71">
        <f>'Sch A. Input'!F106</f>
        <v>0</v>
      </c>
      <c r="G108" s="226">
        <f>SUMIFS('Sch A. Input'!H106:CJ106,'Sch A. Input'!$H$13:$CJ$13,$L$11,'Sch A. Input'!$H$14:$CJ$14,"Recurring")</f>
        <v>0</v>
      </c>
      <c r="H108" s="226">
        <f>SUMIFS('Sch A. Input'!H106:CJ106,'Sch A. Input'!$H$13:$CJ$13,$L$11,'Sch A. Input'!$H$14:$CJ$14,"One-time")</f>
        <v>0</v>
      </c>
      <c r="I108" s="227">
        <f t="shared" si="24"/>
        <v>0</v>
      </c>
      <c r="J108" s="228">
        <f>SUMIFS('Sch A. Input'!H106:CJ106,'Sch A. Input'!$H$14:$CJ$14,"Recurring",'Sch A. Input'!$H$13:$CJ$13,"&lt;="&amp;$L$11)</f>
        <v>0</v>
      </c>
      <c r="K108" s="228">
        <f>SUMIFS('Sch A. Input'!H106:CJ106,'Sch A. Input'!$H$14:$CJ$14,"One-time",'Sch A. Input'!$H$13:$CJ$13,"&lt;="&amp;$L$11)</f>
        <v>0</v>
      </c>
      <c r="L108" s="229">
        <f t="shared" si="25"/>
        <v>0</v>
      </c>
      <c r="M108" s="228">
        <f t="shared" si="26"/>
        <v>0</v>
      </c>
      <c r="N108" s="228">
        <f t="shared" si="27"/>
        <v>0</v>
      </c>
      <c r="O108" s="259">
        <f t="shared" si="28"/>
        <v>0</v>
      </c>
      <c r="P108" s="268">
        <f t="shared" si="22"/>
        <v>0</v>
      </c>
      <c r="Q108" s="231">
        <f t="shared" si="23"/>
        <v>0</v>
      </c>
      <c r="R108" s="97">
        <f t="shared" si="29"/>
        <v>0</v>
      </c>
      <c r="S108" s="237">
        <f>IF(AND(LARGE('Sch A. Input'!$CL$15:$CL$41,COUNTIF('Sch A. Input'!$CL$15:$CL$41,"&gt;="&amp;F108))&lt;E108,F108&lt;&gt;0),"Leaver",J108-G108)</f>
        <v>0</v>
      </c>
      <c r="T108" s="237">
        <f>IF(AND(LARGE('Sch A. Input'!$CL$15:$CL$41,COUNTIF('Sch A. Input'!$CL$15:$CL$41,"&gt;="&amp;F108))&lt;E108,F108&lt;&gt;0),"Leaver",K108-H108)</f>
        <v>0</v>
      </c>
      <c r="U108" s="238">
        <f>IF(AND(LARGE('Sch A. Input'!$CL$15:$CL$41,COUNTIF('Sch A. Input'!$CL$15:$CL$41,"&gt;="&amp;F108))&lt;E108,F108&lt;&gt;0),"Leaver",L108-I108)</f>
        <v>0</v>
      </c>
      <c r="V108" s="238">
        <f>IF(AND(LARGE('Sch A. Input'!$CL$15:$CL$41,COUNTIF('Sch A. Input'!$CL$15:$CL$41,"&gt;="&amp;F108))&lt;E108,F108&lt;&gt;0),"Leaver",IFERROR(S108/X108*$M$9,0))</f>
        <v>0</v>
      </c>
      <c r="W108" s="238">
        <f>IF(AND(LARGE('Sch A. Input'!$CL$15:$CL$41,COUNTIF('Sch A. Input'!$CL$15:$CL$41,"&gt;="&amp;F108))&lt;E108,F108&lt;&gt;0),"Leaver",V108+T108)</f>
        <v>0</v>
      </c>
      <c r="X108" s="264">
        <f>IF(AND(LARGE('Sch A. Input'!$CL$15:$CL$41,COUNTIF('Sch A. Input'!$CL$15:$CL$41,"&gt;="&amp;F108))&lt;E108,F108&lt;&gt;0),"Leaver",IF(OR(D108="",D108&gt;$L$11,($L$11-14)&lt;$K$9),0,(E108+1-D108)/14-1))</f>
        <v>0</v>
      </c>
      <c r="Y108" s="265">
        <f>IF(AND(LARGE('Sch A. Input'!$CL$15:$CL$41,COUNTIF('Sch A. Input'!$CL$15:$CL$41,"&gt;="&amp;F108))&lt;E108,F108&lt;&gt;0),"Leaver",IFERROR(IF((S108/$X108*$M$9+T108)&gt;$D$12,"YES","NO"),0))</f>
        <v>0</v>
      </c>
      <c r="Z108" s="225">
        <f>IF(AND(LARGE('Sch A. Input'!$CL$15:$CL$41,COUNTIF('Sch A. Input'!$CL$15:$CL$41,"&gt;="&amp;F108))&lt;E108,F108&lt;&gt;0),"Leaver",IFERROR(IF($Y108="YES",MIN($U108*($G$12/$D$12),$G$12),(SUMPRODUCT(--((MIN(W108,$D$12))&gt;$C$9:$C$12),((MIN(W108,$D$12))-$C$9:$C$12),$H$9:$H$12))-((1-(X108/$M$9))*(SUMPRODUCT(--((MIN(V108,$D$12))&gt;$C$9:$C$12),((MIN(V108,$D$12))-$C$9:$C$12),$H$9:$H$12)))),0))</f>
        <v>0</v>
      </c>
      <c r="AA108" s="169">
        <f>IF(AND(LARGE('Sch A. Input'!$CL$15:$CL$41,COUNTIF('Sch A. Input'!$CL$15:$CL$41,"&gt;="&amp;F108))&lt;E108,F108&lt;&gt;0),"Leaver",IFERROR(Z108/U108,0))</f>
        <v>0</v>
      </c>
      <c r="AB108" s="170">
        <f>IF(AND(LARGE('Sch A. Input'!$CL$15:$CL$41,COUNTIF('Sch A. Input'!$CL$15:$CL$41,"&gt;="&amp;F108))&lt;E108,F108&lt;&gt;0),"Leaver",Q108-Z108)</f>
        <v>0</v>
      </c>
      <c r="AC108" s="94">
        <f t="shared" si="30"/>
        <v>0</v>
      </c>
      <c r="BK108" s="2"/>
      <c r="BL108" s="2"/>
      <c r="CI108"/>
    </row>
    <row r="109" spans="2:87" x14ac:dyDescent="0.35">
      <c r="B109" s="70" t="str">
        <f>IF('Sch A. Input'!B107="","",'Sch A. Input'!B107)</f>
        <v/>
      </c>
      <c r="C109" s="75" t="str">
        <f>IF('Sch A. Input'!C107="","",'Sch A. Input'!C107)</f>
        <v/>
      </c>
      <c r="D109" s="71" t="str">
        <f>IF('Sch A. Input'!D107="","",'Sch A. Input'!D107)</f>
        <v/>
      </c>
      <c r="E109" s="71">
        <f>'Sch A. Input'!E107</f>
        <v>45016</v>
      </c>
      <c r="F109" s="71">
        <f>'Sch A. Input'!F107</f>
        <v>0</v>
      </c>
      <c r="G109" s="226">
        <f>SUMIFS('Sch A. Input'!H107:CJ107,'Sch A. Input'!$H$13:$CJ$13,$L$11,'Sch A. Input'!$H$14:$CJ$14,"Recurring")</f>
        <v>0</v>
      </c>
      <c r="H109" s="226">
        <f>SUMIFS('Sch A. Input'!H107:CJ107,'Sch A. Input'!$H$13:$CJ$13,$L$11,'Sch A. Input'!$H$14:$CJ$14,"One-time")</f>
        <v>0</v>
      </c>
      <c r="I109" s="227">
        <f t="shared" si="24"/>
        <v>0</v>
      </c>
      <c r="J109" s="228">
        <f>SUMIFS('Sch A. Input'!H107:CJ107,'Sch A. Input'!$H$14:$CJ$14,"Recurring",'Sch A. Input'!$H$13:$CJ$13,"&lt;="&amp;$L$11)</f>
        <v>0</v>
      </c>
      <c r="K109" s="228">
        <f>SUMIFS('Sch A. Input'!H107:CJ107,'Sch A. Input'!$H$14:$CJ$14,"One-time",'Sch A. Input'!$H$13:$CJ$13,"&lt;="&amp;$L$11)</f>
        <v>0</v>
      </c>
      <c r="L109" s="229">
        <f t="shared" si="25"/>
        <v>0</v>
      </c>
      <c r="M109" s="228">
        <f t="shared" si="26"/>
        <v>0</v>
      </c>
      <c r="N109" s="228">
        <f t="shared" si="27"/>
        <v>0</v>
      </c>
      <c r="O109" s="259">
        <f t="shared" si="28"/>
        <v>0</v>
      </c>
      <c r="P109" s="268">
        <f t="shared" si="22"/>
        <v>0</v>
      </c>
      <c r="Q109" s="231">
        <f t="shared" si="23"/>
        <v>0</v>
      </c>
      <c r="R109" s="97">
        <f t="shared" si="29"/>
        <v>0</v>
      </c>
      <c r="S109" s="237">
        <f>IF(AND(LARGE('Sch A. Input'!$CL$15:$CL$41,COUNTIF('Sch A. Input'!$CL$15:$CL$41,"&gt;="&amp;F109))&lt;E109,F109&lt;&gt;0),"Leaver",J109-G109)</f>
        <v>0</v>
      </c>
      <c r="T109" s="237">
        <f>IF(AND(LARGE('Sch A. Input'!$CL$15:$CL$41,COUNTIF('Sch A. Input'!$CL$15:$CL$41,"&gt;="&amp;F109))&lt;E109,F109&lt;&gt;0),"Leaver",K109-H109)</f>
        <v>0</v>
      </c>
      <c r="U109" s="238">
        <f>IF(AND(LARGE('Sch A. Input'!$CL$15:$CL$41,COUNTIF('Sch A. Input'!$CL$15:$CL$41,"&gt;="&amp;F109))&lt;E109,F109&lt;&gt;0),"Leaver",L109-I109)</f>
        <v>0</v>
      </c>
      <c r="V109" s="238">
        <f>IF(AND(LARGE('Sch A. Input'!$CL$15:$CL$41,COUNTIF('Sch A. Input'!$CL$15:$CL$41,"&gt;="&amp;F109))&lt;E109,F109&lt;&gt;0),"Leaver",IFERROR(S109/X109*$M$9,0))</f>
        <v>0</v>
      </c>
      <c r="W109" s="238">
        <f>IF(AND(LARGE('Sch A. Input'!$CL$15:$CL$41,COUNTIF('Sch A. Input'!$CL$15:$CL$41,"&gt;="&amp;F109))&lt;E109,F109&lt;&gt;0),"Leaver",V109+T109)</f>
        <v>0</v>
      </c>
      <c r="X109" s="264">
        <f>IF(AND(LARGE('Sch A. Input'!$CL$15:$CL$41,COUNTIF('Sch A. Input'!$CL$15:$CL$41,"&gt;="&amp;F109))&lt;E109,F109&lt;&gt;0),"Leaver",IF(OR(D109="",D109&gt;$L$11,($L$11-14)&lt;$K$9),0,(E109+1-D109)/14-1))</f>
        <v>0</v>
      </c>
      <c r="Y109" s="265">
        <f>IF(AND(LARGE('Sch A. Input'!$CL$15:$CL$41,COUNTIF('Sch A. Input'!$CL$15:$CL$41,"&gt;="&amp;F109))&lt;E109,F109&lt;&gt;0),"Leaver",IFERROR(IF((S109/$X109*$M$9+T109)&gt;$D$12,"YES","NO"),0))</f>
        <v>0</v>
      </c>
      <c r="Z109" s="225">
        <f>IF(AND(LARGE('Sch A. Input'!$CL$15:$CL$41,COUNTIF('Sch A. Input'!$CL$15:$CL$41,"&gt;="&amp;F109))&lt;E109,F109&lt;&gt;0),"Leaver",IFERROR(IF($Y109="YES",MIN($U109*($G$12/$D$12),$G$12),(SUMPRODUCT(--((MIN(W109,$D$12))&gt;$C$9:$C$12),((MIN(W109,$D$12))-$C$9:$C$12),$H$9:$H$12))-((1-(X109/$M$9))*(SUMPRODUCT(--((MIN(V109,$D$12))&gt;$C$9:$C$12),((MIN(V109,$D$12))-$C$9:$C$12),$H$9:$H$12)))),0))</f>
        <v>0</v>
      </c>
      <c r="AA109" s="169">
        <f>IF(AND(LARGE('Sch A. Input'!$CL$15:$CL$41,COUNTIF('Sch A. Input'!$CL$15:$CL$41,"&gt;="&amp;F109))&lt;E109,F109&lt;&gt;0),"Leaver",IFERROR(Z109/U109,0))</f>
        <v>0</v>
      </c>
      <c r="AB109" s="170">
        <f>IF(AND(LARGE('Sch A. Input'!$CL$15:$CL$41,COUNTIF('Sch A. Input'!$CL$15:$CL$41,"&gt;="&amp;F109))&lt;E109,F109&lt;&gt;0),"Leaver",Q109-Z109)</f>
        <v>0</v>
      </c>
      <c r="AC109" s="94">
        <f t="shared" si="30"/>
        <v>0</v>
      </c>
      <c r="BK109" s="2"/>
      <c r="BL109" s="2"/>
      <c r="CI109"/>
    </row>
    <row r="110" spans="2:87" x14ac:dyDescent="0.35">
      <c r="B110" s="70" t="str">
        <f>IF('Sch A. Input'!B108="","",'Sch A. Input'!B108)</f>
        <v/>
      </c>
      <c r="C110" s="75" t="str">
        <f>IF('Sch A. Input'!C108="","",'Sch A. Input'!C108)</f>
        <v/>
      </c>
      <c r="D110" s="71" t="str">
        <f>IF('Sch A. Input'!D108="","",'Sch A. Input'!D108)</f>
        <v/>
      </c>
      <c r="E110" s="71">
        <f>'Sch A. Input'!E108</f>
        <v>45016</v>
      </c>
      <c r="F110" s="71">
        <f>'Sch A. Input'!F108</f>
        <v>0</v>
      </c>
      <c r="G110" s="226">
        <f>SUMIFS('Sch A. Input'!H108:CJ108,'Sch A. Input'!$H$13:$CJ$13,$L$11,'Sch A. Input'!$H$14:$CJ$14,"Recurring")</f>
        <v>0</v>
      </c>
      <c r="H110" s="226">
        <f>SUMIFS('Sch A. Input'!H108:CJ108,'Sch A. Input'!$H$13:$CJ$13,$L$11,'Sch A. Input'!$H$14:$CJ$14,"One-time")</f>
        <v>0</v>
      </c>
      <c r="I110" s="227">
        <f t="shared" si="24"/>
        <v>0</v>
      </c>
      <c r="J110" s="228">
        <f>SUMIFS('Sch A. Input'!H108:CJ108,'Sch A. Input'!$H$14:$CJ$14,"Recurring",'Sch A. Input'!$H$13:$CJ$13,"&lt;="&amp;$L$11)</f>
        <v>0</v>
      </c>
      <c r="K110" s="228">
        <f>SUMIFS('Sch A. Input'!H108:CJ108,'Sch A. Input'!$H$14:$CJ$14,"One-time",'Sch A. Input'!$H$13:$CJ$13,"&lt;="&amp;$L$11)</f>
        <v>0</v>
      </c>
      <c r="L110" s="229">
        <f t="shared" si="25"/>
        <v>0</v>
      </c>
      <c r="M110" s="228">
        <f t="shared" si="26"/>
        <v>0</v>
      </c>
      <c r="N110" s="228">
        <f t="shared" si="27"/>
        <v>0</v>
      </c>
      <c r="O110" s="259">
        <f t="shared" si="28"/>
        <v>0</v>
      </c>
      <c r="P110" s="268">
        <f t="shared" si="22"/>
        <v>0</v>
      </c>
      <c r="Q110" s="231">
        <f t="shared" si="23"/>
        <v>0</v>
      </c>
      <c r="R110" s="97">
        <f t="shared" si="29"/>
        <v>0</v>
      </c>
      <c r="S110" s="237">
        <f>IF(AND(LARGE('Sch A. Input'!$CL$15:$CL$41,COUNTIF('Sch A. Input'!$CL$15:$CL$41,"&gt;="&amp;F110))&lt;E110,F110&lt;&gt;0),"Leaver",J110-G110)</f>
        <v>0</v>
      </c>
      <c r="T110" s="237">
        <f>IF(AND(LARGE('Sch A. Input'!$CL$15:$CL$41,COUNTIF('Sch A. Input'!$CL$15:$CL$41,"&gt;="&amp;F110))&lt;E110,F110&lt;&gt;0),"Leaver",K110-H110)</f>
        <v>0</v>
      </c>
      <c r="U110" s="238">
        <f>IF(AND(LARGE('Sch A. Input'!$CL$15:$CL$41,COUNTIF('Sch A. Input'!$CL$15:$CL$41,"&gt;="&amp;F110))&lt;E110,F110&lt;&gt;0),"Leaver",L110-I110)</f>
        <v>0</v>
      </c>
      <c r="V110" s="238">
        <f>IF(AND(LARGE('Sch A. Input'!$CL$15:$CL$41,COUNTIF('Sch A. Input'!$CL$15:$CL$41,"&gt;="&amp;F110))&lt;E110,F110&lt;&gt;0),"Leaver",IFERROR(S110/X110*$M$9,0))</f>
        <v>0</v>
      </c>
      <c r="W110" s="238">
        <f>IF(AND(LARGE('Sch A. Input'!$CL$15:$CL$41,COUNTIF('Sch A. Input'!$CL$15:$CL$41,"&gt;="&amp;F110))&lt;E110,F110&lt;&gt;0),"Leaver",V110+T110)</f>
        <v>0</v>
      </c>
      <c r="X110" s="264">
        <f>IF(AND(LARGE('Sch A. Input'!$CL$15:$CL$41,COUNTIF('Sch A. Input'!$CL$15:$CL$41,"&gt;="&amp;F110))&lt;E110,F110&lt;&gt;0),"Leaver",IF(OR(D110="",D110&gt;$L$11,($L$11-14)&lt;$K$9),0,(E110+1-D110)/14-1))</f>
        <v>0</v>
      </c>
      <c r="Y110" s="265">
        <f>IF(AND(LARGE('Sch A. Input'!$CL$15:$CL$41,COUNTIF('Sch A. Input'!$CL$15:$CL$41,"&gt;="&amp;F110))&lt;E110,F110&lt;&gt;0),"Leaver",IFERROR(IF((S110/$X110*$M$9+T110)&gt;$D$12,"YES","NO"),0))</f>
        <v>0</v>
      </c>
      <c r="Z110" s="225">
        <f>IF(AND(LARGE('Sch A. Input'!$CL$15:$CL$41,COUNTIF('Sch A. Input'!$CL$15:$CL$41,"&gt;="&amp;F110))&lt;E110,F110&lt;&gt;0),"Leaver",IFERROR(IF($Y110="YES",MIN($U110*($G$12/$D$12),$G$12),(SUMPRODUCT(--((MIN(W110,$D$12))&gt;$C$9:$C$12),((MIN(W110,$D$12))-$C$9:$C$12),$H$9:$H$12))-((1-(X110/$M$9))*(SUMPRODUCT(--((MIN(V110,$D$12))&gt;$C$9:$C$12),((MIN(V110,$D$12))-$C$9:$C$12),$H$9:$H$12)))),0))</f>
        <v>0</v>
      </c>
      <c r="AA110" s="169">
        <f>IF(AND(LARGE('Sch A. Input'!$CL$15:$CL$41,COUNTIF('Sch A. Input'!$CL$15:$CL$41,"&gt;="&amp;F110))&lt;E110,F110&lt;&gt;0),"Leaver",IFERROR(Z110/U110,0))</f>
        <v>0</v>
      </c>
      <c r="AB110" s="170">
        <f>IF(AND(LARGE('Sch A. Input'!$CL$15:$CL$41,COUNTIF('Sch A. Input'!$CL$15:$CL$41,"&gt;="&amp;F110))&lt;E110,F110&lt;&gt;0),"Leaver",Q110-Z110)</f>
        <v>0</v>
      </c>
      <c r="AC110" s="94">
        <f t="shared" si="30"/>
        <v>0</v>
      </c>
      <c r="BK110" s="2"/>
      <c r="BL110" s="2"/>
      <c r="CI110"/>
    </row>
    <row r="111" spans="2:87" x14ac:dyDescent="0.35">
      <c r="B111" s="70" t="str">
        <f>IF('Sch A. Input'!B109="","",'Sch A. Input'!B109)</f>
        <v/>
      </c>
      <c r="C111" s="75" t="str">
        <f>IF('Sch A. Input'!C109="","",'Sch A. Input'!C109)</f>
        <v/>
      </c>
      <c r="D111" s="71" t="str">
        <f>IF('Sch A. Input'!D109="","",'Sch A. Input'!D109)</f>
        <v/>
      </c>
      <c r="E111" s="71">
        <f>'Sch A. Input'!E109</f>
        <v>45016</v>
      </c>
      <c r="F111" s="71">
        <f>'Sch A. Input'!F109</f>
        <v>0</v>
      </c>
      <c r="G111" s="226">
        <f>SUMIFS('Sch A. Input'!H109:CJ109,'Sch A. Input'!$H$13:$CJ$13,$L$11,'Sch A. Input'!$H$14:$CJ$14,"Recurring")</f>
        <v>0</v>
      </c>
      <c r="H111" s="226">
        <f>SUMIFS('Sch A. Input'!H109:CJ109,'Sch A. Input'!$H$13:$CJ$13,$L$11,'Sch A. Input'!$H$14:$CJ$14,"One-time")</f>
        <v>0</v>
      </c>
      <c r="I111" s="227">
        <f t="shared" si="24"/>
        <v>0</v>
      </c>
      <c r="J111" s="228">
        <f>SUMIFS('Sch A. Input'!H109:CJ109,'Sch A. Input'!$H$14:$CJ$14,"Recurring",'Sch A. Input'!$H$13:$CJ$13,"&lt;="&amp;$L$11)</f>
        <v>0</v>
      </c>
      <c r="K111" s="228">
        <f>SUMIFS('Sch A. Input'!H109:CJ109,'Sch A. Input'!$H$14:$CJ$14,"One-time",'Sch A. Input'!$H$13:$CJ$13,"&lt;="&amp;$L$11)</f>
        <v>0</v>
      </c>
      <c r="L111" s="229">
        <f t="shared" si="25"/>
        <v>0</v>
      </c>
      <c r="M111" s="228">
        <f t="shared" si="26"/>
        <v>0</v>
      </c>
      <c r="N111" s="228">
        <f t="shared" si="27"/>
        <v>0</v>
      </c>
      <c r="O111" s="259">
        <f t="shared" si="28"/>
        <v>0</v>
      </c>
      <c r="P111" s="268">
        <f t="shared" si="22"/>
        <v>0</v>
      </c>
      <c r="Q111" s="231">
        <f t="shared" si="23"/>
        <v>0</v>
      </c>
      <c r="R111" s="97">
        <f t="shared" si="29"/>
        <v>0</v>
      </c>
      <c r="S111" s="237">
        <f>IF(AND(LARGE('Sch A. Input'!$CL$15:$CL$41,COUNTIF('Sch A. Input'!$CL$15:$CL$41,"&gt;="&amp;F111))&lt;E111,F111&lt;&gt;0),"Leaver",J111-G111)</f>
        <v>0</v>
      </c>
      <c r="T111" s="237">
        <f>IF(AND(LARGE('Sch A. Input'!$CL$15:$CL$41,COUNTIF('Sch A. Input'!$CL$15:$CL$41,"&gt;="&amp;F111))&lt;E111,F111&lt;&gt;0),"Leaver",K111-H111)</f>
        <v>0</v>
      </c>
      <c r="U111" s="238">
        <f>IF(AND(LARGE('Sch A. Input'!$CL$15:$CL$41,COUNTIF('Sch A. Input'!$CL$15:$CL$41,"&gt;="&amp;F111))&lt;E111,F111&lt;&gt;0),"Leaver",L111-I111)</f>
        <v>0</v>
      </c>
      <c r="V111" s="238">
        <f>IF(AND(LARGE('Sch A. Input'!$CL$15:$CL$41,COUNTIF('Sch A. Input'!$CL$15:$CL$41,"&gt;="&amp;F111))&lt;E111,F111&lt;&gt;0),"Leaver",IFERROR(S111/X111*$M$9,0))</f>
        <v>0</v>
      </c>
      <c r="W111" s="238">
        <f>IF(AND(LARGE('Sch A. Input'!$CL$15:$CL$41,COUNTIF('Sch A. Input'!$CL$15:$CL$41,"&gt;="&amp;F111))&lt;E111,F111&lt;&gt;0),"Leaver",V111+T111)</f>
        <v>0</v>
      </c>
      <c r="X111" s="264">
        <f>IF(AND(LARGE('Sch A. Input'!$CL$15:$CL$41,COUNTIF('Sch A. Input'!$CL$15:$CL$41,"&gt;="&amp;F111))&lt;E111,F111&lt;&gt;0),"Leaver",IF(OR(D111="",D111&gt;$L$11,($L$11-14)&lt;$K$9),0,(E111+1-D111)/14-1))</f>
        <v>0</v>
      </c>
      <c r="Y111" s="265">
        <f>IF(AND(LARGE('Sch A. Input'!$CL$15:$CL$41,COUNTIF('Sch A. Input'!$CL$15:$CL$41,"&gt;="&amp;F111))&lt;E111,F111&lt;&gt;0),"Leaver",IFERROR(IF((S111/$X111*$M$9+T111)&gt;$D$12,"YES","NO"),0))</f>
        <v>0</v>
      </c>
      <c r="Z111" s="225">
        <f>IF(AND(LARGE('Sch A. Input'!$CL$15:$CL$41,COUNTIF('Sch A. Input'!$CL$15:$CL$41,"&gt;="&amp;F111))&lt;E111,F111&lt;&gt;0),"Leaver",IFERROR(IF($Y111="YES",MIN($U111*($G$12/$D$12),$G$12),(SUMPRODUCT(--((MIN(W111,$D$12))&gt;$C$9:$C$12),((MIN(W111,$D$12))-$C$9:$C$12),$H$9:$H$12))-((1-(X111/$M$9))*(SUMPRODUCT(--((MIN(V111,$D$12))&gt;$C$9:$C$12),((MIN(V111,$D$12))-$C$9:$C$12),$H$9:$H$12)))),0))</f>
        <v>0</v>
      </c>
      <c r="AA111" s="169">
        <f>IF(AND(LARGE('Sch A. Input'!$CL$15:$CL$41,COUNTIF('Sch A. Input'!$CL$15:$CL$41,"&gt;="&amp;F111))&lt;E111,F111&lt;&gt;0),"Leaver",IFERROR(Z111/U111,0))</f>
        <v>0</v>
      </c>
      <c r="AB111" s="170">
        <f>IF(AND(LARGE('Sch A. Input'!$CL$15:$CL$41,COUNTIF('Sch A. Input'!$CL$15:$CL$41,"&gt;="&amp;F111))&lt;E111,F111&lt;&gt;0),"Leaver",Q111-Z111)</f>
        <v>0</v>
      </c>
      <c r="AC111" s="94">
        <f t="shared" si="30"/>
        <v>0</v>
      </c>
      <c r="BK111" s="2"/>
      <c r="BL111" s="2"/>
      <c r="CI111"/>
    </row>
    <row r="112" spans="2:87" x14ac:dyDescent="0.35">
      <c r="B112" s="70" t="str">
        <f>IF('Sch A. Input'!B110="","",'Sch A. Input'!B110)</f>
        <v/>
      </c>
      <c r="C112" s="75" t="str">
        <f>IF('Sch A. Input'!C110="","",'Sch A. Input'!C110)</f>
        <v/>
      </c>
      <c r="D112" s="71" t="str">
        <f>IF('Sch A. Input'!D110="","",'Sch A. Input'!D110)</f>
        <v/>
      </c>
      <c r="E112" s="71">
        <f>'Sch A. Input'!E110</f>
        <v>45016</v>
      </c>
      <c r="F112" s="71">
        <f>'Sch A. Input'!F110</f>
        <v>0</v>
      </c>
      <c r="G112" s="226">
        <f>SUMIFS('Sch A. Input'!H110:CJ110,'Sch A. Input'!$H$13:$CJ$13,$L$11,'Sch A. Input'!$H$14:$CJ$14,"Recurring")</f>
        <v>0</v>
      </c>
      <c r="H112" s="226">
        <f>SUMIFS('Sch A. Input'!H110:CJ110,'Sch A. Input'!$H$13:$CJ$13,$L$11,'Sch A. Input'!$H$14:$CJ$14,"One-time")</f>
        <v>0</v>
      </c>
      <c r="I112" s="227">
        <f t="shared" si="24"/>
        <v>0</v>
      </c>
      <c r="J112" s="228">
        <f>SUMIFS('Sch A. Input'!H110:CJ110,'Sch A. Input'!$H$14:$CJ$14,"Recurring",'Sch A. Input'!$H$13:$CJ$13,"&lt;="&amp;$L$11)</f>
        <v>0</v>
      </c>
      <c r="K112" s="228">
        <f>SUMIFS('Sch A. Input'!H110:CJ110,'Sch A. Input'!$H$14:$CJ$14,"One-time",'Sch A. Input'!$H$13:$CJ$13,"&lt;="&amp;$L$11)</f>
        <v>0</v>
      </c>
      <c r="L112" s="229">
        <f t="shared" si="25"/>
        <v>0</v>
      </c>
      <c r="M112" s="228">
        <f t="shared" si="26"/>
        <v>0</v>
      </c>
      <c r="N112" s="228">
        <f t="shared" si="27"/>
        <v>0</v>
      </c>
      <c r="O112" s="259">
        <f t="shared" si="28"/>
        <v>0</v>
      </c>
      <c r="P112" s="268">
        <f t="shared" si="22"/>
        <v>0</v>
      </c>
      <c r="Q112" s="231">
        <f t="shared" si="23"/>
        <v>0</v>
      </c>
      <c r="R112" s="97">
        <f t="shared" si="29"/>
        <v>0</v>
      </c>
      <c r="S112" s="237">
        <f>IF(AND(LARGE('Sch A. Input'!$CL$15:$CL$41,COUNTIF('Sch A. Input'!$CL$15:$CL$41,"&gt;="&amp;F112))&lt;E112,F112&lt;&gt;0),"Leaver",J112-G112)</f>
        <v>0</v>
      </c>
      <c r="T112" s="237">
        <f>IF(AND(LARGE('Sch A. Input'!$CL$15:$CL$41,COUNTIF('Sch A. Input'!$CL$15:$CL$41,"&gt;="&amp;F112))&lt;E112,F112&lt;&gt;0),"Leaver",K112-H112)</f>
        <v>0</v>
      </c>
      <c r="U112" s="238">
        <f>IF(AND(LARGE('Sch A. Input'!$CL$15:$CL$41,COUNTIF('Sch A. Input'!$CL$15:$CL$41,"&gt;="&amp;F112))&lt;E112,F112&lt;&gt;0),"Leaver",L112-I112)</f>
        <v>0</v>
      </c>
      <c r="V112" s="238">
        <f>IF(AND(LARGE('Sch A. Input'!$CL$15:$CL$41,COUNTIF('Sch A. Input'!$CL$15:$CL$41,"&gt;="&amp;F112))&lt;E112,F112&lt;&gt;0),"Leaver",IFERROR(S112/X112*$M$9,0))</f>
        <v>0</v>
      </c>
      <c r="W112" s="238">
        <f>IF(AND(LARGE('Sch A. Input'!$CL$15:$CL$41,COUNTIF('Sch A. Input'!$CL$15:$CL$41,"&gt;="&amp;F112))&lt;E112,F112&lt;&gt;0),"Leaver",V112+T112)</f>
        <v>0</v>
      </c>
      <c r="X112" s="264">
        <f>IF(AND(LARGE('Sch A. Input'!$CL$15:$CL$41,COUNTIF('Sch A. Input'!$CL$15:$CL$41,"&gt;="&amp;F112))&lt;E112,F112&lt;&gt;0),"Leaver",IF(OR(D112="",D112&gt;$L$11,($L$11-14)&lt;$K$9),0,(E112+1-D112)/14-1))</f>
        <v>0</v>
      </c>
      <c r="Y112" s="265">
        <f>IF(AND(LARGE('Sch A. Input'!$CL$15:$CL$41,COUNTIF('Sch A. Input'!$CL$15:$CL$41,"&gt;="&amp;F112))&lt;E112,F112&lt;&gt;0),"Leaver",IFERROR(IF((S112/$X112*$M$9+T112)&gt;$D$12,"YES","NO"),0))</f>
        <v>0</v>
      </c>
      <c r="Z112" s="225">
        <f>IF(AND(LARGE('Sch A. Input'!$CL$15:$CL$41,COUNTIF('Sch A. Input'!$CL$15:$CL$41,"&gt;="&amp;F112))&lt;E112,F112&lt;&gt;0),"Leaver",IFERROR(IF($Y112="YES",MIN($U112*($G$12/$D$12),$G$12),(SUMPRODUCT(--((MIN(W112,$D$12))&gt;$C$9:$C$12),((MIN(W112,$D$12))-$C$9:$C$12),$H$9:$H$12))-((1-(X112/$M$9))*(SUMPRODUCT(--((MIN(V112,$D$12))&gt;$C$9:$C$12),((MIN(V112,$D$12))-$C$9:$C$12),$H$9:$H$12)))),0))</f>
        <v>0</v>
      </c>
      <c r="AA112" s="169">
        <f>IF(AND(LARGE('Sch A. Input'!$CL$15:$CL$41,COUNTIF('Sch A. Input'!$CL$15:$CL$41,"&gt;="&amp;F112))&lt;E112,F112&lt;&gt;0),"Leaver",IFERROR(Z112/U112,0))</f>
        <v>0</v>
      </c>
      <c r="AB112" s="170">
        <f>IF(AND(LARGE('Sch A. Input'!$CL$15:$CL$41,COUNTIF('Sch A. Input'!$CL$15:$CL$41,"&gt;="&amp;F112))&lt;E112,F112&lt;&gt;0),"Leaver",Q112-Z112)</f>
        <v>0</v>
      </c>
      <c r="AC112" s="94">
        <f t="shared" si="30"/>
        <v>0</v>
      </c>
      <c r="BK112" s="2"/>
      <c r="BL112" s="2"/>
      <c r="CI112"/>
    </row>
    <row r="113" spans="2:87" x14ac:dyDescent="0.35">
      <c r="B113" s="70" t="str">
        <f>IF('Sch A. Input'!B111="","",'Sch A. Input'!B111)</f>
        <v/>
      </c>
      <c r="C113" s="75" t="str">
        <f>IF('Sch A. Input'!C111="","",'Sch A. Input'!C111)</f>
        <v/>
      </c>
      <c r="D113" s="71" t="str">
        <f>IF('Sch A. Input'!D111="","",'Sch A. Input'!D111)</f>
        <v/>
      </c>
      <c r="E113" s="71">
        <f>'Sch A. Input'!E111</f>
        <v>45016</v>
      </c>
      <c r="F113" s="71">
        <f>'Sch A. Input'!F111</f>
        <v>0</v>
      </c>
      <c r="G113" s="226">
        <f>SUMIFS('Sch A. Input'!H111:CJ111,'Sch A. Input'!$H$13:$CJ$13,$L$11,'Sch A. Input'!$H$14:$CJ$14,"Recurring")</f>
        <v>0</v>
      </c>
      <c r="H113" s="226">
        <f>SUMIFS('Sch A. Input'!H111:CJ111,'Sch A. Input'!$H$13:$CJ$13,$L$11,'Sch A. Input'!$H$14:$CJ$14,"One-time")</f>
        <v>0</v>
      </c>
      <c r="I113" s="227">
        <f t="shared" si="24"/>
        <v>0</v>
      </c>
      <c r="J113" s="228">
        <f>SUMIFS('Sch A. Input'!H111:CJ111,'Sch A. Input'!$H$14:$CJ$14,"Recurring",'Sch A. Input'!$H$13:$CJ$13,"&lt;="&amp;$L$11)</f>
        <v>0</v>
      </c>
      <c r="K113" s="228">
        <f>SUMIFS('Sch A. Input'!H111:CJ111,'Sch A. Input'!$H$14:$CJ$14,"One-time",'Sch A. Input'!$H$13:$CJ$13,"&lt;="&amp;$L$11)</f>
        <v>0</v>
      </c>
      <c r="L113" s="229">
        <f t="shared" si="25"/>
        <v>0</v>
      </c>
      <c r="M113" s="228">
        <f t="shared" si="26"/>
        <v>0</v>
      </c>
      <c r="N113" s="228">
        <f t="shared" si="27"/>
        <v>0</v>
      </c>
      <c r="O113" s="259">
        <f t="shared" si="28"/>
        <v>0</v>
      </c>
      <c r="P113" s="268">
        <f t="shared" si="22"/>
        <v>0</v>
      </c>
      <c r="Q113" s="231">
        <f t="shared" si="23"/>
        <v>0</v>
      </c>
      <c r="R113" s="97">
        <f t="shared" si="29"/>
        <v>0</v>
      </c>
      <c r="S113" s="237">
        <f>IF(AND(LARGE('Sch A. Input'!$CL$15:$CL$41,COUNTIF('Sch A. Input'!$CL$15:$CL$41,"&gt;="&amp;F113))&lt;E113,F113&lt;&gt;0),"Leaver",J113-G113)</f>
        <v>0</v>
      </c>
      <c r="T113" s="237">
        <f>IF(AND(LARGE('Sch A. Input'!$CL$15:$CL$41,COUNTIF('Sch A. Input'!$CL$15:$CL$41,"&gt;="&amp;F113))&lt;E113,F113&lt;&gt;0),"Leaver",K113-H113)</f>
        <v>0</v>
      </c>
      <c r="U113" s="238">
        <f>IF(AND(LARGE('Sch A. Input'!$CL$15:$CL$41,COUNTIF('Sch A. Input'!$CL$15:$CL$41,"&gt;="&amp;F113))&lt;E113,F113&lt;&gt;0),"Leaver",L113-I113)</f>
        <v>0</v>
      </c>
      <c r="V113" s="238">
        <f>IF(AND(LARGE('Sch A. Input'!$CL$15:$CL$41,COUNTIF('Sch A. Input'!$CL$15:$CL$41,"&gt;="&amp;F113))&lt;E113,F113&lt;&gt;0),"Leaver",IFERROR(S113/X113*$M$9,0))</f>
        <v>0</v>
      </c>
      <c r="W113" s="238">
        <f>IF(AND(LARGE('Sch A. Input'!$CL$15:$CL$41,COUNTIF('Sch A. Input'!$CL$15:$CL$41,"&gt;="&amp;F113))&lt;E113,F113&lt;&gt;0),"Leaver",V113+T113)</f>
        <v>0</v>
      </c>
      <c r="X113" s="264">
        <f>IF(AND(LARGE('Sch A. Input'!$CL$15:$CL$41,COUNTIF('Sch A. Input'!$CL$15:$CL$41,"&gt;="&amp;F113))&lt;E113,F113&lt;&gt;0),"Leaver",IF(OR(D113="",D113&gt;$L$11,($L$11-14)&lt;$K$9),0,(E113+1-D113)/14-1))</f>
        <v>0</v>
      </c>
      <c r="Y113" s="265">
        <f>IF(AND(LARGE('Sch A. Input'!$CL$15:$CL$41,COUNTIF('Sch A. Input'!$CL$15:$CL$41,"&gt;="&amp;F113))&lt;E113,F113&lt;&gt;0),"Leaver",IFERROR(IF((S113/$X113*$M$9+T113)&gt;$D$12,"YES","NO"),0))</f>
        <v>0</v>
      </c>
      <c r="Z113" s="225">
        <f>IF(AND(LARGE('Sch A. Input'!$CL$15:$CL$41,COUNTIF('Sch A. Input'!$CL$15:$CL$41,"&gt;="&amp;F113))&lt;E113,F113&lt;&gt;0),"Leaver",IFERROR(IF($Y113="YES",MIN($U113*($G$12/$D$12),$G$12),(SUMPRODUCT(--((MIN(W113,$D$12))&gt;$C$9:$C$12),((MIN(W113,$D$12))-$C$9:$C$12),$H$9:$H$12))-((1-(X113/$M$9))*(SUMPRODUCT(--((MIN(V113,$D$12))&gt;$C$9:$C$12),((MIN(V113,$D$12))-$C$9:$C$12),$H$9:$H$12)))),0))</f>
        <v>0</v>
      </c>
      <c r="AA113" s="169">
        <f>IF(AND(LARGE('Sch A. Input'!$CL$15:$CL$41,COUNTIF('Sch A. Input'!$CL$15:$CL$41,"&gt;="&amp;F113))&lt;E113,F113&lt;&gt;0),"Leaver",IFERROR(Z113/U113,0))</f>
        <v>0</v>
      </c>
      <c r="AB113" s="170">
        <f>IF(AND(LARGE('Sch A. Input'!$CL$15:$CL$41,COUNTIF('Sch A. Input'!$CL$15:$CL$41,"&gt;="&amp;F113))&lt;E113,F113&lt;&gt;0),"Leaver",Q113-Z113)</f>
        <v>0</v>
      </c>
      <c r="AC113" s="94">
        <f t="shared" si="30"/>
        <v>0</v>
      </c>
      <c r="BK113" s="2"/>
      <c r="BL113" s="2"/>
      <c r="CI113"/>
    </row>
    <row r="114" spans="2:87" x14ac:dyDescent="0.35">
      <c r="B114" s="70" t="str">
        <f>IF('Sch A. Input'!B112="","",'Sch A. Input'!B112)</f>
        <v/>
      </c>
      <c r="C114" s="75" t="str">
        <f>IF('Sch A. Input'!C112="","",'Sch A. Input'!C112)</f>
        <v/>
      </c>
      <c r="D114" s="71" t="str">
        <f>IF('Sch A. Input'!D112="","",'Sch A. Input'!D112)</f>
        <v/>
      </c>
      <c r="E114" s="71">
        <f>'Sch A. Input'!E112</f>
        <v>45016</v>
      </c>
      <c r="F114" s="71">
        <f>'Sch A. Input'!F112</f>
        <v>0</v>
      </c>
      <c r="G114" s="226">
        <f>SUMIFS('Sch A. Input'!H112:CJ112,'Sch A. Input'!$H$13:$CJ$13,$L$11,'Sch A. Input'!$H$14:$CJ$14,"Recurring")</f>
        <v>0</v>
      </c>
      <c r="H114" s="226">
        <f>SUMIFS('Sch A. Input'!H112:CJ112,'Sch A. Input'!$H$13:$CJ$13,$L$11,'Sch A. Input'!$H$14:$CJ$14,"One-time")</f>
        <v>0</v>
      </c>
      <c r="I114" s="227">
        <f t="shared" si="24"/>
        <v>0</v>
      </c>
      <c r="J114" s="228">
        <f>SUMIFS('Sch A. Input'!H112:CJ112,'Sch A. Input'!$H$14:$CJ$14,"Recurring",'Sch A. Input'!$H$13:$CJ$13,"&lt;="&amp;$L$11)</f>
        <v>0</v>
      </c>
      <c r="K114" s="228">
        <f>SUMIFS('Sch A. Input'!H112:CJ112,'Sch A. Input'!$H$14:$CJ$14,"One-time",'Sch A. Input'!$H$13:$CJ$13,"&lt;="&amp;$L$11)</f>
        <v>0</v>
      </c>
      <c r="L114" s="229">
        <f t="shared" si="25"/>
        <v>0</v>
      </c>
      <c r="M114" s="228">
        <f t="shared" si="26"/>
        <v>0</v>
      </c>
      <c r="N114" s="228">
        <f t="shared" si="27"/>
        <v>0</v>
      </c>
      <c r="O114" s="259">
        <f t="shared" si="28"/>
        <v>0</v>
      </c>
      <c r="P114" s="268">
        <f t="shared" si="22"/>
        <v>0</v>
      </c>
      <c r="Q114" s="231">
        <f t="shared" si="23"/>
        <v>0</v>
      </c>
      <c r="R114" s="97">
        <f t="shared" si="29"/>
        <v>0</v>
      </c>
      <c r="S114" s="237">
        <f>IF(AND(LARGE('Sch A. Input'!$CL$15:$CL$41,COUNTIF('Sch A. Input'!$CL$15:$CL$41,"&gt;="&amp;F114))&lt;E114,F114&lt;&gt;0),"Leaver",J114-G114)</f>
        <v>0</v>
      </c>
      <c r="T114" s="237">
        <f>IF(AND(LARGE('Sch A. Input'!$CL$15:$CL$41,COUNTIF('Sch A. Input'!$CL$15:$CL$41,"&gt;="&amp;F114))&lt;E114,F114&lt;&gt;0),"Leaver",K114-H114)</f>
        <v>0</v>
      </c>
      <c r="U114" s="238">
        <f>IF(AND(LARGE('Sch A. Input'!$CL$15:$CL$41,COUNTIF('Sch A. Input'!$CL$15:$CL$41,"&gt;="&amp;F114))&lt;E114,F114&lt;&gt;0),"Leaver",L114-I114)</f>
        <v>0</v>
      </c>
      <c r="V114" s="238">
        <f>IF(AND(LARGE('Sch A. Input'!$CL$15:$CL$41,COUNTIF('Sch A. Input'!$CL$15:$CL$41,"&gt;="&amp;F114))&lt;E114,F114&lt;&gt;0),"Leaver",IFERROR(S114/X114*$M$9,0))</f>
        <v>0</v>
      </c>
      <c r="W114" s="238">
        <f>IF(AND(LARGE('Sch A. Input'!$CL$15:$CL$41,COUNTIF('Sch A. Input'!$CL$15:$CL$41,"&gt;="&amp;F114))&lt;E114,F114&lt;&gt;0),"Leaver",V114+T114)</f>
        <v>0</v>
      </c>
      <c r="X114" s="264">
        <f>IF(AND(LARGE('Sch A. Input'!$CL$15:$CL$41,COUNTIF('Sch A. Input'!$CL$15:$CL$41,"&gt;="&amp;F114))&lt;E114,F114&lt;&gt;0),"Leaver",IF(OR(D114="",D114&gt;$L$11,($L$11-14)&lt;$K$9),0,(E114+1-D114)/14-1))</f>
        <v>0</v>
      </c>
      <c r="Y114" s="265">
        <f>IF(AND(LARGE('Sch A. Input'!$CL$15:$CL$41,COUNTIF('Sch A. Input'!$CL$15:$CL$41,"&gt;="&amp;F114))&lt;E114,F114&lt;&gt;0),"Leaver",IFERROR(IF((S114/$X114*$M$9+T114)&gt;$D$12,"YES","NO"),0))</f>
        <v>0</v>
      </c>
      <c r="Z114" s="225">
        <f>IF(AND(LARGE('Sch A. Input'!$CL$15:$CL$41,COUNTIF('Sch A. Input'!$CL$15:$CL$41,"&gt;="&amp;F114))&lt;E114,F114&lt;&gt;0),"Leaver",IFERROR(IF($Y114="YES",MIN($U114*($G$12/$D$12),$G$12),(SUMPRODUCT(--((MIN(W114,$D$12))&gt;$C$9:$C$12),((MIN(W114,$D$12))-$C$9:$C$12),$H$9:$H$12))-((1-(X114/$M$9))*(SUMPRODUCT(--((MIN(V114,$D$12))&gt;$C$9:$C$12),((MIN(V114,$D$12))-$C$9:$C$12),$H$9:$H$12)))),0))</f>
        <v>0</v>
      </c>
      <c r="AA114" s="169">
        <f>IF(AND(LARGE('Sch A. Input'!$CL$15:$CL$41,COUNTIF('Sch A. Input'!$CL$15:$CL$41,"&gt;="&amp;F114))&lt;E114,F114&lt;&gt;0),"Leaver",IFERROR(Z114/U114,0))</f>
        <v>0</v>
      </c>
      <c r="AB114" s="170">
        <f>IF(AND(LARGE('Sch A. Input'!$CL$15:$CL$41,COUNTIF('Sch A. Input'!$CL$15:$CL$41,"&gt;="&amp;F114))&lt;E114,F114&lt;&gt;0),"Leaver",Q114-Z114)</f>
        <v>0</v>
      </c>
      <c r="AC114" s="94">
        <f t="shared" si="30"/>
        <v>0</v>
      </c>
      <c r="BK114" s="2"/>
      <c r="BL114" s="2"/>
      <c r="CI114"/>
    </row>
    <row r="115" spans="2:87" x14ac:dyDescent="0.35">
      <c r="B115" s="70" t="str">
        <f>IF('Sch A. Input'!B113="","",'Sch A. Input'!B113)</f>
        <v/>
      </c>
      <c r="C115" s="75" t="str">
        <f>IF('Sch A. Input'!C113="","",'Sch A. Input'!C113)</f>
        <v/>
      </c>
      <c r="D115" s="71" t="str">
        <f>IF('Sch A. Input'!D113="","",'Sch A. Input'!D113)</f>
        <v/>
      </c>
      <c r="E115" s="71">
        <f>'Sch A. Input'!E113</f>
        <v>45016</v>
      </c>
      <c r="F115" s="71">
        <f>'Sch A. Input'!F113</f>
        <v>0</v>
      </c>
      <c r="G115" s="226">
        <f>SUMIFS('Sch A. Input'!H113:CJ113,'Sch A. Input'!$H$13:$CJ$13,$L$11,'Sch A. Input'!$H$14:$CJ$14,"Recurring")</f>
        <v>0</v>
      </c>
      <c r="H115" s="226">
        <f>SUMIFS('Sch A. Input'!H113:CJ113,'Sch A. Input'!$H$13:$CJ$13,$L$11,'Sch A. Input'!$H$14:$CJ$14,"One-time")</f>
        <v>0</v>
      </c>
      <c r="I115" s="227">
        <f t="shared" si="24"/>
        <v>0</v>
      </c>
      <c r="J115" s="228">
        <f>SUMIFS('Sch A. Input'!H113:CJ113,'Sch A. Input'!$H$14:$CJ$14,"Recurring",'Sch A. Input'!$H$13:$CJ$13,"&lt;="&amp;$L$11)</f>
        <v>0</v>
      </c>
      <c r="K115" s="228">
        <f>SUMIFS('Sch A. Input'!H113:CJ113,'Sch A. Input'!$H$14:$CJ$14,"One-time",'Sch A. Input'!$H$13:$CJ$13,"&lt;="&amp;$L$11)</f>
        <v>0</v>
      </c>
      <c r="L115" s="229">
        <f t="shared" si="25"/>
        <v>0</v>
      </c>
      <c r="M115" s="228">
        <f t="shared" si="26"/>
        <v>0</v>
      </c>
      <c r="N115" s="228">
        <f t="shared" si="27"/>
        <v>0</v>
      </c>
      <c r="O115" s="259">
        <f t="shared" si="28"/>
        <v>0</v>
      </c>
      <c r="P115" s="268">
        <f t="shared" si="22"/>
        <v>0</v>
      </c>
      <c r="Q115" s="231">
        <f t="shared" si="23"/>
        <v>0</v>
      </c>
      <c r="R115" s="97">
        <f t="shared" si="29"/>
        <v>0</v>
      </c>
      <c r="S115" s="237">
        <f>IF(AND(LARGE('Sch A. Input'!$CL$15:$CL$41,COUNTIF('Sch A. Input'!$CL$15:$CL$41,"&gt;="&amp;F115))&lt;E115,F115&lt;&gt;0),"Leaver",J115-G115)</f>
        <v>0</v>
      </c>
      <c r="T115" s="237">
        <f>IF(AND(LARGE('Sch A. Input'!$CL$15:$CL$41,COUNTIF('Sch A. Input'!$CL$15:$CL$41,"&gt;="&amp;F115))&lt;E115,F115&lt;&gt;0),"Leaver",K115-H115)</f>
        <v>0</v>
      </c>
      <c r="U115" s="238">
        <f>IF(AND(LARGE('Sch A. Input'!$CL$15:$CL$41,COUNTIF('Sch A. Input'!$CL$15:$CL$41,"&gt;="&amp;F115))&lt;E115,F115&lt;&gt;0),"Leaver",L115-I115)</f>
        <v>0</v>
      </c>
      <c r="V115" s="238">
        <f>IF(AND(LARGE('Sch A. Input'!$CL$15:$CL$41,COUNTIF('Sch A. Input'!$CL$15:$CL$41,"&gt;="&amp;F115))&lt;E115,F115&lt;&gt;0),"Leaver",IFERROR(S115/X115*$M$9,0))</f>
        <v>0</v>
      </c>
      <c r="W115" s="238">
        <f>IF(AND(LARGE('Sch A. Input'!$CL$15:$CL$41,COUNTIF('Sch A. Input'!$CL$15:$CL$41,"&gt;="&amp;F115))&lt;E115,F115&lt;&gt;0),"Leaver",V115+T115)</f>
        <v>0</v>
      </c>
      <c r="X115" s="264">
        <f>IF(AND(LARGE('Sch A. Input'!$CL$15:$CL$41,COUNTIF('Sch A. Input'!$CL$15:$CL$41,"&gt;="&amp;F115))&lt;E115,F115&lt;&gt;0),"Leaver",IF(OR(D115="",D115&gt;$L$11,($L$11-14)&lt;$K$9),0,(E115+1-D115)/14-1))</f>
        <v>0</v>
      </c>
      <c r="Y115" s="265">
        <f>IF(AND(LARGE('Sch A. Input'!$CL$15:$CL$41,COUNTIF('Sch A. Input'!$CL$15:$CL$41,"&gt;="&amp;F115))&lt;E115,F115&lt;&gt;0),"Leaver",IFERROR(IF((S115/$X115*$M$9+T115)&gt;$D$12,"YES","NO"),0))</f>
        <v>0</v>
      </c>
      <c r="Z115" s="225">
        <f>IF(AND(LARGE('Sch A. Input'!$CL$15:$CL$41,COUNTIF('Sch A. Input'!$CL$15:$CL$41,"&gt;="&amp;F115))&lt;E115,F115&lt;&gt;0),"Leaver",IFERROR(IF($Y115="YES",MIN($U115*($G$12/$D$12),$G$12),(SUMPRODUCT(--((MIN(W115,$D$12))&gt;$C$9:$C$12),((MIN(W115,$D$12))-$C$9:$C$12),$H$9:$H$12))-((1-(X115/$M$9))*(SUMPRODUCT(--((MIN(V115,$D$12))&gt;$C$9:$C$12),((MIN(V115,$D$12))-$C$9:$C$12),$H$9:$H$12)))),0))</f>
        <v>0</v>
      </c>
      <c r="AA115" s="169">
        <f>IF(AND(LARGE('Sch A. Input'!$CL$15:$CL$41,COUNTIF('Sch A. Input'!$CL$15:$CL$41,"&gt;="&amp;F115))&lt;E115,F115&lt;&gt;0),"Leaver",IFERROR(Z115/U115,0))</f>
        <v>0</v>
      </c>
      <c r="AB115" s="170">
        <f>IF(AND(LARGE('Sch A. Input'!$CL$15:$CL$41,COUNTIF('Sch A. Input'!$CL$15:$CL$41,"&gt;="&amp;F115))&lt;E115,F115&lt;&gt;0),"Leaver",Q115-Z115)</f>
        <v>0</v>
      </c>
      <c r="AC115" s="94">
        <f t="shared" si="30"/>
        <v>0</v>
      </c>
      <c r="BK115" s="2"/>
      <c r="BL115" s="2"/>
      <c r="CI115"/>
    </row>
    <row r="116" spans="2:87" x14ac:dyDescent="0.35">
      <c r="B116" s="70" t="str">
        <f>IF('Sch A. Input'!B114="","",'Sch A. Input'!B114)</f>
        <v/>
      </c>
      <c r="C116" s="75" t="str">
        <f>IF('Sch A. Input'!C114="","",'Sch A. Input'!C114)</f>
        <v/>
      </c>
      <c r="D116" s="71" t="str">
        <f>IF('Sch A. Input'!D114="","",'Sch A. Input'!D114)</f>
        <v/>
      </c>
      <c r="E116" s="71">
        <f>'Sch A. Input'!E114</f>
        <v>45016</v>
      </c>
      <c r="F116" s="71">
        <f>'Sch A. Input'!F114</f>
        <v>0</v>
      </c>
      <c r="G116" s="226">
        <f>SUMIFS('Sch A. Input'!H114:CJ114,'Sch A. Input'!$H$13:$CJ$13,$L$11,'Sch A. Input'!$H$14:$CJ$14,"Recurring")</f>
        <v>0</v>
      </c>
      <c r="H116" s="226">
        <f>SUMIFS('Sch A. Input'!H114:CJ114,'Sch A. Input'!$H$13:$CJ$13,$L$11,'Sch A. Input'!$H$14:$CJ$14,"One-time")</f>
        <v>0</v>
      </c>
      <c r="I116" s="227">
        <f t="shared" si="24"/>
        <v>0</v>
      </c>
      <c r="J116" s="228">
        <f>SUMIFS('Sch A. Input'!H114:CJ114,'Sch A. Input'!$H$14:$CJ$14,"Recurring",'Sch A. Input'!$H$13:$CJ$13,"&lt;="&amp;$L$11)</f>
        <v>0</v>
      </c>
      <c r="K116" s="228">
        <f>SUMIFS('Sch A. Input'!H114:CJ114,'Sch A. Input'!$H$14:$CJ$14,"One-time",'Sch A. Input'!$H$13:$CJ$13,"&lt;="&amp;$L$11)</f>
        <v>0</v>
      </c>
      <c r="L116" s="229">
        <f t="shared" si="25"/>
        <v>0</v>
      </c>
      <c r="M116" s="228">
        <f t="shared" si="26"/>
        <v>0</v>
      </c>
      <c r="N116" s="228">
        <f t="shared" si="27"/>
        <v>0</v>
      </c>
      <c r="O116" s="259">
        <f t="shared" si="28"/>
        <v>0</v>
      </c>
      <c r="P116" s="268">
        <f t="shared" si="22"/>
        <v>0</v>
      </c>
      <c r="Q116" s="231">
        <f t="shared" si="23"/>
        <v>0</v>
      </c>
      <c r="R116" s="97">
        <f t="shared" si="29"/>
        <v>0</v>
      </c>
      <c r="S116" s="237">
        <f>IF(AND(LARGE('Sch A. Input'!$CL$15:$CL$41,COUNTIF('Sch A. Input'!$CL$15:$CL$41,"&gt;="&amp;F116))&lt;E116,F116&lt;&gt;0),"Leaver",J116-G116)</f>
        <v>0</v>
      </c>
      <c r="T116" s="237">
        <f>IF(AND(LARGE('Sch A. Input'!$CL$15:$CL$41,COUNTIF('Sch A. Input'!$CL$15:$CL$41,"&gt;="&amp;F116))&lt;E116,F116&lt;&gt;0),"Leaver",K116-H116)</f>
        <v>0</v>
      </c>
      <c r="U116" s="238">
        <f>IF(AND(LARGE('Sch A. Input'!$CL$15:$CL$41,COUNTIF('Sch A. Input'!$CL$15:$CL$41,"&gt;="&amp;F116))&lt;E116,F116&lt;&gt;0),"Leaver",L116-I116)</f>
        <v>0</v>
      </c>
      <c r="V116" s="238">
        <f>IF(AND(LARGE('Sch A. Input'!$CL$15:$CL$41,COUNTIF('Sch A. Input'!$CL$15:$CL$41,"&gt;="&amp;F116))&lt;E116,F116&lt;&gt;0),"Leaver",IFERROR(S116/X116*$M$9,0))</f>
        <v>0</v>
      </c>
      <c r="W116" s="238">
        <f>IF(AND(LARGE('Sch A. Input'!$CL$15:$CL$41,COUNTIF('Sch A. Input'!$CL$15:$CL$41,"&gt;="&amp;F116))&lt;E116,F116&lt;&gt;0),"Leaver",V116+T116)</f>
        <v>0</v>
      </c>
      <c r="X116" s="264">
        <f>IF(AND(LARGE('Sch A. Input'!$CL$15:$CL$41,COUNTIF('Sch A. Input'!$CL$15:$CL$41,"&gt;="&amp;F116))&lt;E116,F116&lt;&gt;0),"Leaver",IF(OR(D116="",D116&gt;$L$11,($L$11-14)&lt;$K$9),0,(E116+1-D116)/14-1))</f>
        <v>0</v>
      </c>
      <c r="Y116" s="265">
        <f>IF(AND(LARGE('Sch A. Input'!$CL$15:$CL$41,COUNTIF('Sch A. Input'!$CL$15:$CL$41,"&gt;="&amp;F116))&lt;E116,F116&lt;&gt;0),"Leaver",IFERROR(IF((S116/$X116*$M$9+T116)&gt;$D$12,"YES","NO"),0))</f>
        <v>0</v>
      </c>
      <c r="Z116" s="225">
        <f>IF(AND(LARGE('Sch A. Input'!$CL$15:$CL$41,COUNTIF('Sch A. Input'!$CL$15:$CL$41,"&gt;="&amp;F116))&lt;E116,F116&lt;&gt;0),"Leaver",IFERROR(IF($Y116="YES",MIN($U116*($G$12/$D$12),$G$12),(SUMPRODUCT(--((MIN(W116,$D$12))&gt;$C$9:$C$12),((MIN(W116,$D$12))-$C$9:$C$12),$H$9:$H$12))-((1-(X116/$M$9))*(SUMPRODUCT(--((MIN(V116,$D$12))&gt;$C$9:$C$12),((MIN(V116,$D$12))-$C$9:$C$12),$H$9:$H$12)))),0))</f>
        <v>0</v>
      </c>
      <c r="AA116" s="169">
        <f>IF(AND(LARGE('Sch A. Input'!$CL$15:$CL$41,COUNTIF('Sch A. Input'!$CL$15:$CL$41,"&gt;="&amp;F116))&lt;E116,F116&lt;&gt;0),"Leaver",IFERROR(Z116/U116,0))</f>
        <v>0</v>
      </c>
      <c r="AB116" s="170">
        <f>IF(AND(LARGE('Sch A. Input'!$CL$15:$CL$41,COUNTIF('Sch A. Input'!$CL$15:$CL$41,"&gt;="&amp;F116))&lt;E116,F116&lt;&gt;0),"Leaver",Q116-Z116)</f>
        <v>0</v>
      </c>
      <c r="AC116" s="94">
        <f t="shared" si="30"/>
        <v>0</v>
      </c>
      <c r="BK116" s="2"/>
      <c r="BL116" s="2"/>
      <c r="CI116"/>
    </row>
    <row r="117" spans="2:87" x14ac:dyDescent="0.35">
      <c r="B117" s="70" t="str">
        <f>IF('Sch A. Input'!B115="","",'Sch A. Input'!B115)</f>
        <v/>
      </c>
      <c r="C117" s="75" t="str">
        <f>IF('Sch A. Input'!C115="","",'Sch A. Input'!C115)</f>
        <v/>
      </c>
      <c r="D117" s="71" t="str">
        <f>IF('Sch A. Input'!D115="","",'Sch A. Input'!D115)</f>
        <v/>
      </c>
      <c r="E117" s="71">
        <f>'Sch A. Input'!E115</f>
        <v>45016</v>
      </c>
      <c r="F117" s="71">
        <f>'Sch A. Input'!F115</f>
        <v>0</v>
      </c>
      <c r="G117" s="226">
        <f>SUMIFS('Sch A. Input'!H115:CJ115,'Sch A. Input'!$H$13:$CJ$13,$L$11,'Sch A. Input'!$H$14:$CJ$14,"Recurring")</f>
        <v>0</v>
      </c>
      <c r="H117" s="226">
        <f>SUMIFS('Sch A. Input'!H115:CJ115,'Sch A. Input'!$H$13:$CJ$13,$L$11,'Sch A. Input'!$H$14:$CJ$14,"One-time")</f>
        <v>0</v>
      </c>
      <c r="I117" s="227">
        <f t="shared" si="24"/>
        <v>0</v>
      </c>
      <c r="J117" s="228">
        <f>SUMIFS('Sch A. Input'!H115:CJ115,'Sch A. Input'!$H$14:$CJ$14,"Recurring",'Sch A. Input'!$H$13:$CJ$13,"&lt;="&amp;$L$11)</f>
        <v>0</v>
      </c>
      <c r="K117" s="228">
        <f>SUMIFS('Sch A. Input'!H115:CJ115,'Sch A. Input'!$H$14:$CJ$14,"One-time",'Sch A. Input'!$H$13:$CJ$13,"&lt;="&amp;$L$11)</f>
        <v>0</v>
      </c>
      <c r="L117" s="229">
        <f t="shared" si="25"/>
        <v>0</v>
      </c>
      <c r="M117" s="228">
        <f t="shared" si="26"/>
        <v>0</v>
      </c>
      <c r="N117" s="228">
        <f t="shared" si="27"/>
        <v>0</v>
      </c>
      <c r="O117" s="259">
        <f t="shared" si="28"/>
        <v>0</v>
      </c>
      <c r="P117" s="268">
        <f t="shared" si="22"/>
        <v>0</v>
      </c>
      <c r="Q117" s="231">
        <f t="shared" si="23"/>
        <v>0</v>
      </c>
      <c r="R117" s="97">
        <f t="shared" si="29"/>
        <v>0</v>
      </c>
      <c r="S117" s="237">
        <f>IF(AND(LARGE('Sch A. Input'!$CL$15:$CL$41,COUNTIF('Sch A. Input'!$CL$15:$CL$41,"&gt;="&amp;F117))&lt;E117,F117&lt;&gt;0),"Leaver",J117-G117)</f>
        <v>0</v>
      </c>
      <c r="T117" s="237">
        <f>IF(AND(LARGE('Sch A. Input'!$CL$15:$CL$41,COUNTIF('Sch A. Input'!$CL$15:$CL$41,"&gt;="&amp;F117))&lt;E117,F117&lt;&gt;0),"Leaver",K117-H117)</f>
        <v>0</v>
      </c>
      <c r="U117" s="238">
        <f>IF(AND(LARGE('Sch A. Input'!$CL$15:$CL$41,COUNTIF('Sch A. Input'!$CL$15:$CL$41,"&gt;="&amp;F117))&lt;E117,F117&lt;&gt;0),"Leaver",L117-I117)</f>
        <v>0</v>
      </c>
      <c r="V117" s="238">
        <f>IF(AND(LARGE('Sch A. Input'!$CL$15:$CL$41,COUNTIF('Sch A. Input'!$CL$15:$CL$41,"&gt;="&amp;F117))&lt;E117,F117&lt;&gt;0),"Leaver",IFERROR(S117/X117*$M$9,0))</f>
        <v>0</v>
      </c>
      <c r="W117" s="238">
        <f>IF(AND(LARGE('Sch A. Input'!$CL$15:$CL$41,COUNTIF('Sch A. Input'!$CL$15:$CL$41,"&gt;="&amp;F117))&lt;E117,F117&lt;&gt;0),"Leaver",V117+T117)</f>
        <v>0</v>
      </c>
      <c r="X117" s="264">
        <f>IF(AND(LARGE('Sch A. Input'!$CL$15:$CL$41,COUNTIF('Sch A. Input'!$CL$15:$CL$41,"&gt;="&amp;F117))&lt;E117,F117&lt;&gt;0),"Leaver",IF(OR(D117="",D117&gt;$L$11,($L$11-14)&lt;$K$9),0,(E117+1-D117)/14-1))</f>
        <v>0</v>
      </c>
      <c r="Y117" s="265">
        <f>IF(AND(LARGE('Sch A. Input'!$CL$15:$CL$41,COUNTIF('Sch A. Input'!$CL$15:$CL$41,"&gt;="&amp;F117))&lt;E117,F117&lt;&gt;0),"Leaver",IFERROR(IF((S117/$X117*$M$9+T117)&gt;$D$12,"YES","NO"),0))</f>
        <v>0</v>
      </c>
      <c r="Z117" s="225">
        <f>IF(AND(LARGE('Sch A. Input'!$CL$15:$CL$41,COUNTIF('Sch A. Input'!$CL$15:$CL$41,"&gt;="&amp;F117))&lt;E117,F117&lt;&gt;0),"Leaver",IFERROR(IF($Y117="YES",MIN($U117*($G$12/$D$12),$G$12),(SUMPRODUCT(--((MIN(W117,$D$12))&gt;$C$9:$C$12),((MIN(W117,$D$12))-$C$9:$C$12),$H$9:$H$12))-((1-(X117/$M$9))*(SUMPRODUCT(--((MIN(V117,$D$12))&gt;$C$9:$C$12),((MIN(V117,$D$12))-$C$9:$C$12),$H$9:$H$12)))),0))</f>
        <v>0</v>
      </c>
      <c r="AA117" s="169">
        <f>IF(AND(LARGE('Sch A. Input'!$CL$15:$CL$41,COUNTIF('Sch A. Input'!$CL$15:$CL$41,"&gt;="&amp;F117))&lt;E117,F117&lt;&gt;0),"Leaver",IFERROR(Z117/U117,0))</f>
        <v>0</v>
      </c>
      <c r="AB117" s="170">
        <f>IF(AND(LARGE('Sch A. Input'!$CL$15:$CL$41,COUNTIF('Sch A. Input'!$CL$15:$CL$41,"&gt;="&amp;F117))&lt;E117,F117&lt;&gt;0),"Leaver",Q117-Z117)</f>
        <v>0</v>
      </c>
      <c r="AC117" s="94">
        <f t="shared" si="30"/>
        <v>0</v>
      </c>
      <c r="BK117" s="2"/>
      <c r="BL117" s="2"/>
      <c r="CI117"/>
    </row>
    <row r="118" spans="2:87" x14ac:dyDescent="0.35">
      <c r="B118" s="70" t="str">
        <f>IF('Sch A. Input'!B116="","",'Sch A. Input'!B116)</f>
        <v/>
      </c>
      <c r="C118" s="75" t="str">
        <f>IF('Sch A. Input'!C116="","",'Sch A. Input'!C116)</f>
        <v/>
      </c>
      <c r="D118" s="71" t="str">
        <f>IF('Sch A. Input'!D116="","",'Sch A. Input'!D116)</f>
        <v/>
      </c>
      <c r="E118" s="71">
        <f>'Sch A. Input'!E116</f>
        <v>45016</v>
      </c>
      <c r="F118" s="71">
        <f>'Sch A. Input'!F116</f>
        <v>0</v>
      </c>
      <c r="G118" s="226">
        <f>SUMIFS('Sch A. Input'!H116:CJ116,'Sch A. Input'!$H$13:$CJ$13,$L$11,'Sch A. Input'!$H$14:$CJ$14,"Recurring")</f>
        <v>0</v>
      </c>
      <c r="H118" s="226">
        <f>SUMIFS('Sch A. Input'!H116:CJ116,'Sch A. Input'!$H$13:$CJ$13,$L$11,'Sch A. Input'!$H$14:$CJ$14,"One-time")</f>
        <v>0</v>
      </c>
      <c r="I118" s="227">
        <f t="shared" si="24"/>
        <v>0</v>
      </c>
      <c r="J118" s="228">
        <f>SUMIFS('Sch A. Input'!H116:CJ116,'Sch A. Input'!$H$14:$CJ$14,"Recurring",'Sch A. Input'!$H$13:$CJ$13,"&lt;="&amp;$L$11)</f>
        <v>0</v>
      </c>
      <c r="K118" s="228">
        <f>SUMIFS('Sch A. Input'!H116:CJ116,'Sch A. Input'!$H$14:$CJ$14,"One-time",'Sch A. Input'!$H$13:$CJ$13,"&lt;="&amp;$L$11)</f>
        <v>0</v>
      </c>
      <c r="L118" s="229">
        <f t="shared" si="25"/>
        <v>0</v>
      </c>
      <c r="M118" s="228">
        <f t="shared" si="26"/>
        <v>0</v>
      </c>
      <c r="N118" s="228">
        <f t="shared" si="27"/>
        <v>0</v>
      </c>
      <c r="O118" s="259">
        <f t="shared" si="28"/>
        <v>0</v>
      </c>
      <c r="P118" s="268">
        <f t="shared" si="22"/>
        <v>0</v>
      </c>
      <c r="Q118" s="231">
        <f t="shared" si="23"/>
        <v>0</v>
      </c>
      <c r="R118" s="97">
        <f t="shared" si="29"/>
        <v>0</v>
      </c>
      <c r="S118" s="237">
        <f>IF(AND(LARGE('Sch A. Input'!$CL$15:$CL$41,COUNTIF('Sch A. Input'!$CL$15:$CL$41,"&gt;="&amp;F118))&lt;E118,F118&lt;&gt;0),"Leaver",J118-G118)</f>
        <v>0</v>
      </c>
      <c r="T118" s="237">
        <f>IF(AND(LARGE('Sch A. Input'!$CL$15:$CL$41,COUNTIF('Sch A. Input'!$CL$15:$CL$41,"&gt;="&amp;F118))&lt;E118,F118&lt;&gt;0),"Leaver",K118-H118)</f>
        <v>0</v>
      </c>
      <c r="U118" s="238">
        <f>IF(AND(LARGE('Sch A. Input'!$CL$15:$CL$41,COUNTIF('Sch A. Input'!$CL$15:$CL$41,"&gt;="&amp;F118))&lt;E118,F118&lt;&gt;0),"Leaver",L118-I118)</f>
        <v>0</v>
      </c>
      <c r="V118" s="238">
        <f>IF(AND(LARGE('Sch A. Input'!$CL$15:$CL$41,COUNTIF('Sch A. Input'!$CL$15:$CL$41,"&gt;="&amp;F118))&lt;E118,F118&lt;&gt;0),"Leaver",IFERROR(S118/X118*$M$9,0))</f>
        <v>0</v>
      </c>
      <c r="W118" s="238">
        <f>IF(AND(LARGE('Sch A. Input'!$CL$15:$CL$41,COUNTIF('Sch A. Input'!$CL$15:$CL$41,"&gt;="&amp;F118))&lt;E118,F118&lt;&gt;0),"Leaver",V118+T118)</f>
        <v>0</v>
      </c>
      <c r="X118" s="264">
        <f>IF(AND(LARGE('Sch A. Input'!$CL$15:$CL$41,COUNTIF('Sch A. Input'!$CL$15:$CL$41,"&gt;="&amp;F118))&lt;E118,F118&lt;&gt;0),"Leaver",IF(OR(D118="",D118&gt;$L$11,($L$11-14)&lt;$K$9),0,(E118+1-D118)/14-1))</f>
        <v>0</v>
      </c>
      <c r="Y118" s="265">
        <f>IF(AND(LARGE('Sch A. Input'!$CL$15:$CL$41,COUNTIF('Sch A. Input'!$CL$15:$CL$41,"&gt;="&amp;F118))&lt;E118,F118&lt;&gt;0),"Leaver",IFERROR(IF((S118/$X118*$M$9+T118)&gt;$D$12,"YES","NO"),0))</f>
        <v>0</v>
      </c>
      <c r="Z118" s="225">
        <f>IF(AND(LARGE('Sch A. Input'!$CL$15:$CL$41,COUNTIF('Sch A. Input'!$CL$15:$CL$41,"&gt;="&amp;F118))&lt;E118,F118&lt;&gt;0),"Leaver",IFERROR(IF($Y118="YES",MIN($U118*($G$12/$D$12),$G$12),(SUMPRODUCT(--((MIN(W118,$D$12))&gt;$C$9:$C$12),((MIN(W118,$D$12))-$C$9:$C$12),$H$9:$H$12))-((1-(X118/$M$9))*(SUMPRODUCT(--((MIN(V118,$D$12))&gt;$C$9:$C$12),((MIN(V118,$D$12))-$C$9:$C$12),$H$9:$H$12)))),0))</f>
        <v>0</v>
      </c>
      <c r="AA118" s="169">
        <f>IF(AND(LARGE('Sch A. Input'!$CL$15:$CL$41,COUNTIF('Sch A. Input'!$CL$15:$CL$41,"&gt;="&amp;F118))&lt;E118,F118&lt;&gt;0),"Leaver",IFERROR(Z118/U118,0))</f>
        <v>0</v>
      </c>
      <c r="AB118" s="170">
        <f>IF(AND(LARGE('Sch A. Input'!$CL$15:$CL$41,COUNTIF('Sch A. Input'!$CL$15:$CL$41,"&gt;="&amp;F118))&lt;E118,F118&lt;&gt;0),"Leaver",Q118-Z118)</f>
        <v>0</v>
      </c>
      <c r="AC118" s="94">
        <f t="shared" si="30"/>
        <v>0</v>
      </c>
      <c r="BK118" s="2"/>
      <c r="BL118" s="2"/>
      <c r="CI118"/>
    </row>
    <row r="119" spans="2:87" x14ac:dyDescent="0.35">
      <c r="B119" s="70" t="str">
        <f>IF('Sch A. Input'!B117="","",'Sch A. Input'!B117)</f>
        <v/>
      </c>
      <c r="C119" s="75" t="str">
        <f>IF('Sch A. Input'!C117="","",'Sch A. Input'!C117)</f>
        <v/>
      </c>
      <c r="D119" s="71" t="str">
        <f>IF('Sch A. Input'!D117="","",'Sch A. Input'!D117)</f>
        <v/>
      </c>
      <c r="E119" s="71">
        <f>'Sch A. Input'!E117</f>
        <v>45016</v>
      </c>
      <c r="F119" s="71">
        <f>'Sch A. Input'!F117</f>
        <v>0</v>
      </c>
      <c r="G119" s="226">
        <f>SUMIFS('Sch A. Input'!H117:CJ117,'Sch A. Input'!$H$13:$CJ$13,$L$11,'Sch A. Input'!$H$14:$CJ$14,"Recurring")</f>
        <v>0</v>
      </c>
      <c r="H119" s="226">
        <f>SUMIFS('Sch A. Input'!H117:CJ117,'Sch A. Input'!$H$13:$CJ$13,$L$11,'Sch A. Input'!$H$14:$CJ$14,"One-time")</f>
        <v>0</v>
      </c>
      <c r="I119" s="227">
        <f t="shared" si="24"/>
        <v>0</v>
      </c>
      <c r="J119" s="228">
        <f>SUMIFS('Sch A. Input'!H117:CJ117,'Sch A. Input'!$H$14:$CJ$14,"Recurring",'Sch A. Input'!$H$13:$CJ$13,"&lt;="&amp;$L$11)</f>
        <v>0</v>
      </c>
      <c r="K119" s="228">
        <f>SUMIFS('Sch A. Input'!H117:CJ117,'Sch A. Input'!$H$14:$CJ$14,"One-time",'Sch A. Input'!$H$13:$CJ$13,"&lt;="&amp;$L$11)</f>
        <v>0</v>
      </c>
      <c r="L119" s="229">
        <f t="shared" si="25"/>
        <v>0</v>
      </c>
      <c r="M119" s="228">
        <f t="shared" si="26"/>
        <v>0</v>
      </c>
      <c r="N119" s="228">
        <f t="shared" si="27"/>
        <v>0</v>
      </c>
      <c r="O119" s="259">
        <f t="shared" si="28"/>
        <v>0</v>
      </c>
      <c r="P119" s="268">
        <f t="shared" si="22"/>
        <v>0</v>
      </c>
      <c r="Q119" s="231">
        <f t="shared" si="23"/>
        <v>0</v>
      </c>
      <c r="R119" s="97">
        <f t="shared" si="29"/>
        <v>0</v>
      </c>
      <c r="S119" s="237">
        <f>IF(AND(LARGE('Sch A. Input'!$CL$15:$CL$41,COUNTIF('Sch A. Input'!$CL$15:$CL$41,"&gt;="&amp;F119))&lt;E119,F119&lt;&gt;0),"Leaver",J119-G119)</f>
        <v>0</v>
      </c>
      <c r="T119" s="237">
        <f>IF(AND(LARGE('Sch A. Input'!$CL$15:$CL$41,COUNTIF('Sch A. Input'!$CL$15:$CL$41,"&gt;="&amp;F119))&lt;E119,F119&lt;&gt;0),"Leaver",K119-H119)</f>
        <v>0</v>
      </c>
      <c r="U119" s="238">
        <f>IF(AND(LARGE('Sch A. Input'!$CL$15:$CL$41,COUNTIF('Sch A. Input'!$CL$15:$CL$41,"&gt;="&amp;F119))&lt;E119,F119&lt;&gt;0),"Leaver",L119-I119)</f>
        <v>0</v>
      </c>
      <c r="V119" s="238">
        <f>IF(AND(LARGE('Sch A. Input'!$CL$15:$CL$41,COUNTIF('Sch A. Input'!$CL$15:$CL$41,"&gt;="&amp;F119))&lt;E119,F119&lt;&gt;0),"Leaver",IFERROR(S119/X119*$M$9,0))</f>
        <v>0</v>
      </c>
      <c r="W119" s="238">
        <f>IF(AND(LARGE('Sch A. Input'!$CL$15:$CL$41,COUNTIF('Sch A. Input'!$CL$15:$CL$41,"&gt;="&amp;F119))&lt;E119,F119&lt;&gt;0),"Leaver",V119+T119)</f>
        <v>0</v>
      </c>
      <c r="X119" s="264">
        <f>IF(AND(LARGE('Sch A. Input'!$CL$15:$CL$41,COUNTIF('Sch A. Input'!$CL$15:$CL$41,"&gt;="&amp;F119))&lt;E119,F119&lt;&gt;0),"Leaver",IF(OR(D119="",D119&gt;$L$11,($L$11-14)&lt;$K$9),0,(E119+1-D119)/14-1))</f>
        <v>0</v>
      </c>
      <c r="Y119" s="265">
        <f>IF(AND(LARGE('Sch A. Input'!$CL$15:$CL$41,COUNTIF('Sch A. Input'!$CL$15:$CL$41,"&gt;="&amp;F119))&lt;E119,F119&lt;&gt;0),"Leaver",IFERROR(IF((S119/$X119*$M$9+T119)&gt;$D$12,"YES","NO"),0))</f>
        <v>0</v>
      </c>
      <c r="Z119" s="225">
        <f>IF(AND(LARGE('Sch A. Input'!$CL$15:$CL$41,COUNTIF('Sch A. Input'!$CL$15:$CL$41,"&gt;="&amp;F119))&lt;E119,F119&lt;&gt;0),"Leaver",IFERROR(IF($Y119="YES",MIN($U119*($G$12/$D$12),$G$12),(SUMPRODUCT(--((MIN(W119,$D$12))&gt;$C$9:$C$12),((MIN(W119,$D$12))-$C$9:$C$12),$H$9:$H$12))-((1-(X119/$M$9))*(SUMPRODUCT(--((MIN(V119,$D$12))&gt;$C$9:$C$12),((MIN(V119,$D$12))-$C$9:$C$12),$H$9:$H$12)))),0))</f>
        <v>0</v>
      </c>
      <c r="AA119" s="169">
        <f>IF(AND(LARGE('Sch A. Input'!$CL$15:$CL$41,COUNTIF('Sch A. Input'!$CL$15:$CL$41,"&gt;="&amp;F119))&lt;E119,F119&lt;&gt;0),"Leaver",IFERROR(Z119/U119,0))</f>
        <v>0</v>
      </c>
      <c r="AB119" s="170">
        <f>IF(AND(LARGE('Sch A. Input'!$CL$15:$CL$41,COUNTIF('Sch A. Input'!$CL$15:$CL$41,"&gt;="&amp;F119))&lt;E119,F119&lt;&gt;0),"Leaver",Q119-Z119)</f>
        <v>0</v>
      </c>
      <c r="AC119" s="94">
        <f t="shared" si="30"/>
        <v>0</v>
      </c>
      <c r="BK119" s="2"/>
      <c r="BL119" s="2"/>
      <c r="CI119"/>
    </row>
    <row r="120" spans="2:87" x14ac:dyDescent="0.35">
      <c r="B120" s="70" t="str">
        <f>IF('Sch A. Input'!B118="","",'Sch A. Input'!B118)</f>
        <v/>
      </c>
      <c r="C120" s="75" t="str">
        <f>IF('Sch A. Input'!C118="","",'Sch A. Input'!C118)</f>
        <v/>
      </c>
      <c r="D120" s="71" t="str">
        <f>IF('Sch A. Input'!D118="","",'Sch A. Input'!D118)</f>
        <v/>
      </c>
      <c r="E120" s="71">
        <f>'Sch A. Input'!E118</f>
        <v>45016</v>
      </c>
      <c r="F120" s="71">
        <f>'Sch A. Input'!F118</f>
        <v>0</v>
      </c>
      <c r="G120" s="226">
        <f>SUMIFS('Sch A. Input'!H118:CJ118,'Sch A. Input'!$H$13:$CJ$13,$L$11,'Sch A. Input'!$H$14:$CJ$14,"Recurring")</f>
        <v>0</v>
      </c>
      <c r="H120" s="226">
        <f>SUMIFS('Sch A. Input'!H118:CJ118,'Sch A. Input'!$H$13:$CJ$13,$L$11,'Sch A. Input'!$H$14:$CJ$14,"One-time")</f>
        <v>0</v>
      </c>
      <c r="I120" s="227">
        <f t="shared" si="24"/>
        <v>0</v>
      </c>
      <c r="J120" s="228">
        <f>SUMIFS('Sch A. Input'!H118:CJ118,'Sch A. Input'!$H$14:$CJ$14,"Recurring",'Sch A. Input'!$H$13:$CJ$13,"&lt;="&amp;$L$11)</f>
        <v>0</v>
      </c>
      <c r="K120" s="228">
        <f>SUMIFS('Sch A. Input'!H118:CJ118,'Sch A. Input'!$H$14:$CJ$14,"One-time",'Sch A. Input'!$H$13:$CJ$13,"&lt;="&amp;$L$11)</f>
        <v>0</v>
      </c>
      <c r="L120" s="229">
        <f t="shared" si="25"/>
        <v>0</v>
      </c>
      <c r="M120" s="228">
        <f t="shared" si="26"/>
        <v>0</v>
      </c>
      <c r="N120" s="228">
        <f t="shared" si="27"/>
        <v>0</v>
      </c>
      <c r="O120" s="259">
        <f t="shared" si="28"/>
        <v>0</v>
      </c>
      <c r="P120" s="268">
        <f t="shared" si="22"/>
        <v>0</v>
      </c>
      <c r="Q120" s="231">
        <f t="shared" si="23"/>
        <v>0</v>
      </c>
      <c r="R120" s="97">
        <f t="shared" si="29"/>
        <v>0</v>
      </c>
      <c r="S120" s="237">
        <f>IF(AND(LARGE('Sch A. Input'!$CL$15:$CL$41,COUNTIF('Sch A. Input'!$CL$15:$CL$41,"&gt;="&amp;F120))&lt;E120,F120&lt;&gt;0),"Leaver",J120-G120)</f>
        <v>0</v>
      </c>
      <c r="T120" s="237">
        <f>IF(AND(LARGE('Sch A. Input'!$CL$15:$CL$41,COUNTIF('Sch A. Input'!$CL$15:$CL$41,"&gt;="&amp;F120))&lt;E120,F120&lt;&gt;0),"Leaver",K120-H120)</f>
        <v>0</v>
      </c>
      <c r="U120" s="238">
        <f>IF(AND(LARGE('Sch A. Input'!$CL$15:$CL$41,COUNTIF('Sch A. Input'!$CL$15:$CL$41,"&gt;="&amp;F120))&lt;E120,F120&lt;&gt;0),"Leaver",L120-I120)</f>
        <v>0</v>
      </c>
      <c r="V120" s="238">
        <f>IF(AND(LARGE('Sch A. Input'!$CL$15:$CL$41,COUNTIF('Sch A. Input'!$CL$15:$CL$41,"&gt;="&amp;F120))&lt;E120,F120&lt;&gt;0),"Leaver",IFERROR(S120/X120*$M$9,0))</f>
        <v>0</v>
      </c>
      <c r="W120" s="238">
        <f>IF(AND(LARGE('Sch A. Input'!$CL$15:$CL$41,COUNTIF('Sch A. Input'!$CL$15:$CL$41,"&gt;="&amp;F120))&lt;E120,F120&lt;&gt;0),"Leaver",V120+T120)</f>
        <v>0</v>
      </c>
      <c r="X120" s="264">
        <f>IF(AND(LARGE('Sch A. Input'!$CL$15:$CL$41,COUNTIF('Sch A. Input'!$CL$15:$CL$41,"&gt;="&amp;F120))&lt;E120,F120&lt;&gt;0),"Leaver",IF(OR(D120="",D120&gt;$L$11,($L$11-14)&lt;$K$9),0,(E120+1-D120)/14-1))</f>
        <v>0</v>
      </c>
      <c r="Y120" s="265">
        <f>IF(AND(LARGE('Sch A. Input'!$CL$15:$CL$41,COUNTIF('Sch A. Input'!$CL$15:$CL$41,"&gt;="&amp;F120))&lt;E120,F120&lt;&gt;0),"Leaver",IFERROR(IF((S120/$X120*$M$9+T120)&gt;$D$12,"YES","NO"),0))</f>
        <v>0</v>
      </c>
      <c r="Z120" s="225">
        <f>IF(AND(LARGE('Sch A. Input'!$CL$15:$CL$41,COUNTIF('Sch A. Input'!$CL$15:$CL$41,"&gt;="&amp;F120))&lt;E120,F120&lt;&gt;0),"Leaver",IFERROR(IF($Y120="YES",MIN($U120*($G$12/$D$12),$G$12),(SUMPRODUCT(--((MIN(W120,$D$12))&gt;$C$9:$C$12),((MIN(W120,$D$12))-$C$9:$C$12),$H$9:$H$12))-((1-(X120/$M$9))*(SUMPRODUCT(--((MIN(V120,$D$12))&gt;$C$9:$C$12),((MIN(V120,$D$12))-$C$9:$C$12),$H$9:$H$12)))),0))</f>
        <v>0</v>
      </c>
      <c r="AA120" s="169">
        <f>IF(AND(LARGE('Sch A. Input'!$CL$15:$CL$41,COUNTIF('Sch A. Input'!$CL$15:$CL$41,"&gt;="&amp;F120))&lt;E120,F120&lt;&gt;0),"Leaver",IFERROR(Z120/U120,0))</f>
        <v>0</v>
      </c>
      <c r="AB120" s="170">
        <f>IF(AND(LARGE('Sch A. Input'!$CL$15:$CL$41,COUNTIF('Sch A. Input'!$CL$15:$CL$41,"&gt;="&amp;F120))&lt;E120,F120&lt;&gt;0),"Leaver",Q120-Z120)</f>
        <v>0</v>
      </c>
      <c r="AC120" s="94">
        <f t="shared" si="30"/>
        <v>0</v>
      </c>
      <c r="BK120" s="2"/>
      <c r="BL120" s="2"/>
      <c r="CI120"/>
    </row>
    <row r="121" spans="2:87" x14ac:dyDescent="0.35">
      <c r="B121" s="70" t="str">
        <f>IF('Sch A. Input'!B119="","",'Sch A. Input'!B119)</f>
        <v/>
      </c>
      <c r="C121" s="75" t="str">
        <f>IF('Sch A. Input'!C119="","",'Sch A. Input'!C119)</f>
        <v/>
      </c>
      <c r="D121" s="71" t="str">
        <f>IF('Sch A. Input'!D119="","",'Sch A. Input'!D119)</f>
        <v/>
      </c>
      <c r="E121" s="71">
        <f>'Sch A. Input'!E119</f>
        <v>45016</v>
      </c>
      <c r="F121" s="71">
        <f>'Sch A. Input'!F119</f>
        <v>0</v>
      </c>
      <c r="G121" s="226">
        <f>SUMIFS('Sch A. Input'!H119:CJ119,'Sch A. Input'!$H$13:$CJ$13,$L$11,'Sch A. Input'!$H$14:$CJ$14,"Recurring")</f>
        <v>0</v>
      </c>
      <c r="H121" s="226">
        <f>SUMIFS('Sch A. Input'!H119:CJ119,'Sch A. Input'!$H$13:$CJ$13,$L$11,'Sch A. Input'!$H$14:$CJ$14,"One-time")</f>
        <v>0</v>
      </c>
      <c r="I121" s="227">
        <f t="shared" si="24"/>
        <v>0</v>
      </c>
      <c r="J121" s="228">
        <f>SUMIFS('Sch A. Input'!H119:CJ119,'Sch A. Input'!$H$14:$CJ$14,"Recurring",'Sch A. Input'!$H$13:$CJ$13,"&lt;="&amp;$L$11)</f>
        <v>0</v>
      </c>
      <c r="K121" s="228">
        <f>SUMIFS('Sch A. Input'!H119:CJ119,'Sch A. Input'!$H$14:$CJ$14,"One-time",'Sch A. Input'!$H$13:$CJ$13,"&lt;="&amp;$L$11)</f>
        <v>0</v>
      </c>
      <c r="L121" s="229">
        <f t="shared" si="25"/>
        <v>0</v>
      </c>
      <c r="M121" s="228">
        <f t="shared" si="26"/>
        <v>0</v>
      </c>
      <c r="N121" s="228">
        <f t="shared" si="27"/>
        <v>0</v>
      </c>
      <c r="O121" s="259">
        <f t="shared" si="28"/>
        <v>0</v>
      </c>
      <c r="P121" s="268">
        <f t="shared" si="22"/>
        <v>0</v>
      </c>
      <c r="Q121" s="231">
        <f t="shared" si="23"/>
        <v>0</v>
      </c>
      <c r="R121" s="97">
        <f t="shared" si="29"/>
        <v>0</v>
      </c>
      <c r="S121" s="237">
        <f>IF(AND(LARGE('Sch A. Input'!$CL$15:$CL$41,COUNTIF('Sch A. Input'!$CL$15:$CL$41,"&gt;="&amp;F121))&lt;E121,F121&lt;&gt;0),"Leaver",J121-G121)</f>
        <v>0</v>
      </c>
      <c r="T121" s="237">
        <f>IF(AND(LARGE('Sch A. Input'!$CL$15:$CL$41,COUNTIF('Sch A. Input'!$CL$15:$CL$41,"&gt;="&amp;F121))&lt;E121,F121&lt;&gt;0),"Leaver",K121-H121)</f>
        <v>0</v>
      </c>
      <c r="U121" s="238">
        <f>IF(AND(LARGE('Sch A. Input'!$CL$15:$CL$41,COUNTIF('Sch A. Input'!$CL$15:$CL$41,"&gt;="&amp;F121))&lt;E121,F121&lt;&gt;0),"Leaver",L121-I121)</f>
        <v>0</v>
      </c>
      <c r="V121" s="238">
        <f>IF(AND(LARGE('Sch A. Input'!$CL$15:$CL$41,COUNTIF('Sch A. Input'!$CL$15:$CL$41,"&gt;="&amp;F121))&lt;E121,F121&lt;&gt;0),"Leaver",IFERROR(S121/X121*$M$9,0))</f>
        <v>0</v>
      </c>
      <c r="W121" s="238">
        <f>IF(AND(LARGE('Sch A. Input'!$CL$15:$CL$41,COUNTIF('Sch A. Input'!$CL$15:$CL$41,"&gt;="&amp;F121))&lt;E121,F121&lt;&gt;0),"Leaver",V121+T121)</f>
        <v>0</v>
      </c>
      <c r="X121" s="264">
        <f>IF(AND(LARGE('Sch A. Input'!$CL$15:$CL$41,COUNTIF('Sch A. Input'!$CL$15:$CL$41,"&gt;="&amp;F121))&lt;E121,F121&lt;&gt;0),"Leaver",IF(OR(D121="",D121&gt;$L$11,($L$11-14)&lt;$K$9),0,(E121+1-D121)/14-1))</f>
        <v>0</v>
      </c>
      <c r="Y121" s="265">
        <f>IF(AND(LARGE('Sch A. Input'!$CL$15:$CL$41,COUNTIF('Sch A. Input'!$CL$15:$CL$41,"&gt;="&amp;F121))&lt;E121,F121&lt;&gt;0),"Leaver",IFERROR(IF((S121/$X121*$M$9+T121)&gt;$D$12,"YES","NO"),0))</f>
        <v>0</v>
      </c>
      <c r="Z121" s="225">
        <f>IF(AND(LARGE('Sch A. Input'!$CL$15:$CL$41,COUNTIF('Sch A. Input'!$CL$15:$CL$41,"&gt;="&amp;F121))&lt;E121,F121&lt;&gt;0),"Leaver",IFERROR(IF($Y121="YES",MIN($U121*($G$12/$D$12),$G$12),(SUMPRODUCT(--((MIN(W121,$D$12))&gt;$C$9:$C$12),((MIN(W121,$D$12))-$C$9:$C$12),$H$9:$H$12))-((1-(X121/$M$9))*(SUMPRODUCT(--((MIN(V121,$D$12))&gt;$C$9:$C$12),((MIN(V121,$D$12))-$C$9:$C$12),$H$9:$H$12)))),0))</f>
        <v>0</v>
      </c>
      <c r="AA121" s="169">
        <f>IF(AND(LARGE('Sch A. Input'!$CL$15:$CL$41,COUNTIF('Sch A. Input'!$CL$15:$CL$41,"&gt;="&amp;F121))&lt;E121,F121&lt;&gt;0),"Leaver",IFERROR(Z121/U121,0))</f>
        <v>0</v>
      </c>
      <c r="AB121" s="170">
        <f>IF(AND(LARGE('Sch A. Input'!$CL$15:$CL$41,COUNTIF('Sch A. Input'!$CL$15:$CL$41,"&gt;="&amp;F121))&lt;E121,F121&lt;&gt;0),"Leaver",Q121-Z121)</f>
        <v>0</v>
      </c>
      <c r="AC121" s="94">
        <f t="shared" si="30"/>
        <v>0</v>
      </c>
      <c r="BK121" s="2"/>
      <c r="BL121" s="2"/>
      <c r="CI121"/>
    </row>
    <row r="122" spans="2:87" x14ac:dyDescent="0.35">
      <c r="B122" s="70" t="str">
        <f>IF('Sch A. Input'!B120="","",'Sch A. Input'!B120)</f>
        <v/>
      </c>
      <c r="C122" s="75" t="str">
        <f>IF('Sch A. Input'!C120="","",'Sch A. Input'!C120)</f>
        <v/>
      </c>
      <c r="D122" s="71" t="str">
        <f>IF('Sch A. Input'!D120="","",'Sch A. Input'!D120)</f>
        <v/>
      </c>
      <c r="E122" s="71">
        <f>'Sch A. Input'!E120</f>
        <v>45016</v>
      </c>
      <c r="F122" s="71">
        <f>'Sch A. Input'!F120</f>
        <v>0</v>
      </c>
      <c r="G122" s="226">
        <f>SUMIFS('Sch A. Input'!H120:CJ120,'Sch A. Input'!$H$13:$CJ$13,$L$11,'Sch A. Input'!$H$14:$CJ$14,"Recurring")</f>
        <v>0</v>
      </c>
      <c r="H122" s="226">
        <f>SUMIFS('Sch A. Input'!H120:CJ120,'Sch A. Input'!$H$13:$CJ$13,$L$11,'Sch A. Input'!$H$14:$CJ$14,"One-time")</f>
        <v>0</v>
      </c>
      <c r="I122" s="227">
        <f t="shared" si="24"/>
        <v>0</v>
      </c>
      <c r="J122" s="228">
        <f>SUMIFS('Sch A. Input'!H120:CJ120,'Sch A. Input'!$H$14:$CJ$14,"Recurring",'Sch A. Input'!$H$13:$CJ$13,"&lt;="&amp;$L$11)</f>
        <v>0</v>
      </c>
      <c r="K122" s="228">
        <f>SUMIFS('Sch A. Input'!H120:CJ120,'Sch A. Input'!$H$14:$CJ$14,"One-time",'Sch A. Input'!$H$13:$CJ$13,"&lt;="&amp;$L$11)</f>
        <v>0</v>
      </c>
      <c r="L122" s="229">
        <f t="shared" si="25"/>
        <v>0</v>
      </c>
      <c r="M122" s="228">
        <f t="shared" si="26"/>
        <v>0</v>
      </c>
      <c r="N122" s="228">
        <f t="shared" si="27"/>
        <v>0</v>
      </c>
      <c r="O122" s="259">
        <f t="shared" si="28"/>
        <v>0</v>
      </c>
      <c r="P122" s="268">
        <f t="shared" si="22"/>
        <v>0</v>
      </c>
      <c r="Q122" s="231">
        <f t="shared" si="23"/>
        <v>0</v>
      </c>
      <c r="R122" s="97">
        <f t="shared" si="29"/>
        <v>0</v>
      </c>
      <c r="S122" s="237">
        <f>IF(AND(LARGE('Sch A. Input'!$CL$15:$CL$41,COUNTIF('Sch A. Input'!$CL$15:$CL$41,"&gt;="&amp;F122))&lt;E122,F122&lt;&gt;0),"Leaver",J122-G122)</f>
        <v>0</v>
      </c>
      <c r="T122" s="237">
        <f>IF(AND(LARGE('Sch A. Input'!$CL$15:$CL$41,COUNTIF('Sch A. Input'!$CL$15:$CL$41,"&gt;="&amp;F122))&lt;E122,F122&lt;&gt;0),"Leaver",K122-H122)</f>
        <v>0</v>
      </c>
      <c r="U122" s="238">
        <f>IF(AND(LARGE('Sch A. Input'!$CL$15:$CL$41,COUNTIF('Sch A. Input'!$CL$15:$CL$41,"&gt;="&amp;F122))&lt;E122,F122&lt;&gt;0),"Leaver",L122-I122)</f>
        <v>0</v>
      </c>
      <c r="V122" s="238">
        <f>IF(AND(LARGE('Sch A. Input'!$CL$15:$CL$41,COUNTIF('Sch A. Input'!$CL$15:$CL$41,"&gt;="&amp;F122))&lt;E122,F122&lt;&gt;0),"Leaver",IFERROR(S122/X122*$M$9,0))</f>
        <v>0</v>
      </c>
      <c r="W122" s="238">
        <f>IF(AND(LARGE('Sch A. Input'!$CL$15:$CL$41,COUNTIF('Sch A. Input'!$CL$15:$CL$41,"&gt;="&amp;F122))&lt;E122,F122&lt;&gt;0),"Leaver",V122+T122)</f>
        <v>0</v>
      </c>
      <c r="X122" s="264">
        <f>IF(AND(LARGE('Sch A. Input'!$CL$15:$CL$41,COUNTIF('Sch A. Input'!$CL$15:$CL$41,"&gt;="&amp;F122))&lt;E122,F122&lt;&gt;0),"Leaver",IF(OR(D122="",D122&gt;$L$11,($L$11-14)&lt;$K$9),0,(E122+1-D122)/14-1))</f>
        <v>0</v>
      </c>
      <c r="Y122" s="265">
        <f>IF(AND(LARGE('Sch A. Input'!$CL$15:$CL$41,COUNTIF('Sch A. Input'!$CL$15:$CL$41,"&gt;="&amp;F122))&lt;E122,F122&lt;&gt;0),"Leaver",IFERROR(IF((S122/$X122*$M$9+T122)&gt;$D$12,"YES","NO"),0))</f>
        <v>0</v>
      </c>
      <c r="Z122" s="225">
        <f>IF(AND(LARGE('Sch A. Input'!$CL$15:$CL$41,COUNTIF('Sch A. Input'!$CL$15:$CL$41,"&gt;="&amp;F122))&lt;E122,F122&lt;&gt;0),"Leaver",IFERROR(IF($Y122="YES",MIN($U122*($G$12/$D$12),$G$12),(SUMPRODUCT(--((MIN(W122,$D$12))&gt;$C$9:$C$12),((MIN(W122,$D$12))-$C$9:$C$12),$H$9:$H$12))-((1-(X122/$M$9))*(SUMPRODUCT(--((MIN(V122,$D$12))&gt;$C$9:$C$12),((MIN(V122,$D$12))-$C$9:$C$12),$H$9:$H$12)))),0))</f>
        <v>0</v>
      </c>
      <c r="AA122" s="169">
        <f>IF(AND(LARGE('Sch A. Input'!$CL$15:$CL$41,COUNTIF('Sch A. Input'!$CL$15:$CL$41,"&gt;="&amp;F122))&lt;E122,F122&lt;&gt;0),"Leaver",IFERROR(Z122/U122,0))</f>
        <v>0</v>
      </c>
      <c r="AB122" s="170">
        <f>IF(AND(LARGE('Sch A. Input'!$CL$15:$CL$41,COUNTIF('Sch A. Input'!$CL$15:$CL$41,"&gt;="&amp;F122))&lt;E122,F122&lt;&gt;0),"Leaver",Q122-Z122)</f>
        <v>0</v>
      </c>
      <c r="AC122" s="94">
        <f t="shared" si="30"/>
        <v>0</v>
      </c>
      <c r="BK122" s="2"/>
      <c r="BL122" s="2"/>
      <c r="CI122"/>
    </row>
    <row r="123" spans="2:87" x14ac:dyDescent="0.35">
      <c r="B123" s="70" t="str">
        <f>IF('Sch A. Input'!B121="","",'Sch A. Input'!B121)</f>
        <v/>
      </c>
      <c r="C123" s="75" t="str">
        <f>IF('Sch A. Input'!C121="","",'Sch A. Input'!C121)</f>
        <v/>
      </c>
      <c r="D123" s="71" t="str">
        <f>IF('Sch A. Input'!D121="","",'Sch A. Input'!D121)</f>
        <v/>
      </c>
      <c r="E123" s="71">
        <f>'Sch A. Input'!E121</f>
        <v>45016</v>
      </c>
      <c r="F123" s="71">
        <f>'Sch A. Input'!F121</f>
        <v>0</v>
      </c>
      <c r="G123" s="226">
        <f>SUMIFS('Sch A. Input'!H121:CJ121,'Sch A. Input'!$H$13:$CJ$13,$L$11,'Sch A. Input'!$H$14:$CJ$14,"Recurring")</f>
        <v>0</v>
      </c>
      <c r="H123" s="226">
        <f>SUMIFS('Sch A. Input'!H121:CJ121,'Sch A. Input'!$H$13:$CJ$13,$L$11,'Sch A. Input'!$H$14:$CJ$14,"One-time")</f>
        <v>0</v>
      </c>
      <c r="I123" s="227">
        <f t="shared" si="24"/>
        <v>0</v>
      </c>
      <c r="J123" s="228">
        <f>SUMIFS('Sch A. Input'!H121:CJ121,'Sch A. Input'!$H$14:$CJ$14,"Recurring",'Sch A. Input'!$H$13:$CJ$13,"&lt;="&amp;$L$11)</f>
        <v>0</v>
      </c>
      <c r="K123" s="228">
        <f>SUMIFS('Sch A. Input'!H121:CJ121,'Sch A. Input'!$H$14:$CJ$14,"One-time",'Sch A. Input'!$H$13:$CJ$13,"&lt;="&amp;$L$11)</f>
        <v>0</v>
      </c>
      <c r="L123" s="229">
        <f t="shared" si="25"/>
        <v>0</v>
      </c>
      <c r="M123" s="228">
        <f t="shared" si="26"/>
        <v>0</v>
      </c>
      <c r="N123" s="228">
        <f t="shared" si="27"/>
        <v>0</v>
      </c>
      <c r="O123" s="259">
        <f t="shared" si="28"/>
        <v>0</v>
      </c>
      <c r="P123" s="268">
        <f t="shared" si="22"/>
        <v>0</v>
      </c>
      <c r="Q123" s="231">
        <f t="shared" si="23"/>
        <v>0</v>
      </c>
      <c r="R123" s="97">
        <f t="shared" si="29"/>
        <v>0</v>
      </c>
      <c r="S123" s="237">
        <f>IF(AND(LARGE('Sch A. Input'!$CL$15:$CL$41,COUNTIF('Sch A. Input'!$CL$15:$CL$41,"&gt;="&amp;F123))&lt;E123,F123&lt;&gt;0),"Leaver",J123-G123)</f>
        <v>0</v>
      </c>
      <c r="T123" s="237">
        <f>IF(AND(LARGE('Sch A. Input'!$CL$15:$CL$41,COUNTIF('Sch A. Input'!$CL$15:$CL$41,"&gt;="&amp;F123))&lt;E123,F123&lt;&gt;0),"Leaver",K123-H123)</f>
        <v>0</v>
      </c>
      <c r="U123" s="238">
        <f>IF(AND(LARGE('Sch A. Input'!$CL$15:$CL$41,COUNTIF('Sch A. Input'!$CL$15:$CL$41,"&gt;="&amp;F123))&lt;E123,F123&lt;&gt;0),"Leaver",L123-I123)</f>
        <v>0</v>
      </c>
      <c r="V123" s="238">
        <f>IF(AND(LARGE('Sch A. Input'!$CL$15:$CL$41,COUNTIF('Sch A. Input'!$CL$15:$CL$41,"&gt;="&amp;F123))&lt;E123,F123&lt;&gt;0),"Leaver",IFERROR(S123/X123*$M$9,0))</f>
        <v>0</v>
      </c>
      <c r="W123" s="238">
        <f>IF(AND(LARGE('Sch A. Input'!$CL$15:$CL$41,COUNTIF('Sch A. Input'!$CL$15:$CL$41,"&gt;="&amp;F123))&lt;E123,F123&lt;&gt;0),"Leaver",V123+T123)</f>
        <v>0</v>
      </c>
      <c r="X123" s="264">
        <f>IF(AND(LARGE('Sch A. Input'!$CL$15:$CL$41,COUNTIF('Sch A. Input'!$CL$15:$CL$41,"&gt;="&amp;F123))&lt;E123,F123&lt;&gt;0),"Leaver",IF(OR(D123="",D123&gt;$L$11,($L$11-14)&lt;$K$9),0,(E123+1-D123)/14-1))</f>
        <v>0</v>
      </c>
      <c r="Y123" s="265">
        <f>IF(AND(LARGE('Sch A. Input'!$CL$15:$CL$41,COUNTIF('Sch A. Input'!$CL$15:$CL$41,"&gt;="&amp;F123))&lt;E123,F123&lt;&gt;0),"Leaver",IFERROR(IF((S123/$X123*$M$9+T123)&gt;$D$12,"YES","NO"),0))</f>
        <v>0</v>
      </c>
      <c r="Z123" s="225">
        <f>IF(AND(LARGE('Sch A. Input'!$CL$15:$CL$41,COUNTIF('Sch A. Input'!$CL$15:$CL$41,"&gt;="&amp;F123))&lt;E123,F123&lt;&gt;0),"Leaver",IFERROR(IF($Y123="YES",MIN($U123*($G$12/$D$12),$G$12),(SUMPRODUCT(--((MIN(W123,$D$12))&gt;$C$9:$C$12),((MIN(W123,$D$12))-$C$9:$C$12),$H$9:$H$12))-((1-(X123/$M$9))*(SUMPRODUCT(--((MIN(V123,$D$12))&gt;$C$9:$C$12),((MIN(V123,$D$12))-$C$9:$C$12),$H$9:$H$12)))),0))</f>
        <v>0</v>
      </c>
      <c r="AA123" s="169">
        <f>IF(AND(LARGE('Sch A. Input'!$CL$15:$CL$41,COUNTIF('Sch A. Input'!$CL$15:$CL$41,"&gt;="&amp;F123))&lt;E123,F123&lt;&gt;0),"Leaver",IFERROR(Z123/U123,0))</f>
        <v>0</v>
      </c>
      <c r="AB123" s="170">
        <f>IF(AND(LARGE('Sch A. Input'!$CL$15:$CL$41,COUNTIF('Sch A. Input'!$CL$15:$CL$41,"&gt;="&amp;F123))&lt;E123,F123&lt;&gt;0),"Leaver",Q123-Z123)</f>
        <v>0</v>
      </c>
      <c r="AC123" s="94">
        <f t="shared" si="30"/>
        <v>0</v>
      </c>
      <c r="BK123" s="2"/>
      <c r="BL123" s="2"/>
      <c r="CI123"/>
    </row>
    <row r="124" spans="2:87" x14ac:dyDescent="0.35">
      <c r="B124" s="70" t="str">
        <f>IF('Sch A. Input'!B122="","",'Sch A. Input'!B122)</f>
        <v/>
      </c>
      <c r="C124" s="75" t="str">
        <f>IF('Sch A. Input'!C122="","",'Sch A. Input'!C122)</f>
        <v/>
      </c>
      <c r="D124" s="71" t="str">
        <f>IF('Sch A. Input'!D122="","",'Sch A. Input'!D122)</f>
        <v/>
      </c>
      <c r="E124" s="71">
        <f>'Sch A. Input'!E122</f>
        <v>45016</v>
      </c>
      <c r="F124" s="71">
        <f>'Sch A. Input'!F122</f>
        <v>0</v>
      </c>
      <c r="G124" s="226">
        <f>SUMIFS('Sch A. Input'!H122:CJ122,'Sch A. Input'!$H$13:$CJ$13,$L$11,'Sch A. Input'!$H$14:$CJ$14,"Recurring")</f>
        <v>0</v>
      </c>
      <c r="H124" s="226">
        <f>SUMIFS('Sch A. Input'!H122:CJ122,'Sch A. Input'!$H$13:$CJ$13,$L$11,'Sch A. Input'!$H$14:$CJ$14,"One-time")</f>
        <v>0</v>
      </c>
      <c r="I124" s="227">
        <f t="shared" si="24"/>
        <v>0</v>
      </c>
      <c r="J124" s="228">
        <f>SUMIFS('Sch A. Input'!H122:CJ122,'Sch A. Input'!$H$14:$CJ$14,"Recurring",'Sch A. Input'!$H$13:$CJ$13,"&lt;="&amp;$L$11)</f>
        <v>0</v>
      </c>
      <c r="K124" s="228">
        <f>SUMIFS('Sch A. Input'!H122:CJ122,'Sch A. Input'!$H$14:$CJ$14,"One-time",'Sch A. Input'!$H$13:$CJ$13,"&lt;="&amp;$L$11)</f>
        <v>0</v>
      </c>
      <c r="L124" s="229">
        <f t="shared" si="25"/>
        <v>0</v>
      </c>
      <c r="M124" s="228">
        <f t="shared" si="26"/>
        <v>0</v>
      </c>
      <c r="N124" s="228">
        <f t="shared" si="27"/>
        <v>0</v>
      </c>
      <c r="O124" s="259">
        <f t="shared" si="28"/>
        <v>0</v>
      </c>
      <c r="P124" s="268">
        <f t="shared" si="22"/>
        <v>0</v>
      </c>
      <c r="Q124" s="231">
        <f t="shared" si="23"/>
        <v>0</v>
      </c>
      <c r="R124" s="97">
        <f t="shared" si="29"/>
        <v>0</v>
      </c>
      <c r="S124" s="237">
        <f>IF(AND(LARGE('Sch A. Input'!$CL$15:$CL$41,COUNTIF('Sch A. Input'!$CL$15:$CL$41,"&gt;="&amp;F124))&lt;E124,F124&lt;&gt;0),"Leaver",J124-G124)</f>
        <v>0</v>
      </c>
      <c r="T124" s="237">
        <f>IF(AND(LARGE('Sch A. Input'!$CL$15:$CL$41,COUNTIF('Sch A. Input'!$CL$15:$CL$41,"&gt;="&amp;F124))&lt;E124,F124&lt;&gt;0),"Leaver",K124-H124)</f>
        <v>0</v>
      </c>
      <c r="U124" s="238">
        <f>IF(AND(LARGE('Sch A. Input'!$CL$15:$CL$41,COUNTIF('Sch A. Input'!$CL$15:$CL$41,"&gt;="&amp;F124))&lt;E124,F124&lt;&gt;0),"Leaver",L124-I124)</f>
        <v>0</v>
      </c>
      <c r="V124" s="238">
        <f>IF(AND(LARGE('Sch A. Input'!$CL$15:$CL$41,COUNTIF('Sch A. Input'!$CL$15:$CL$41,"&gt;="&amp;F124))&lt;E124,F124&lt;&gt;0),"Leaver",IFERROR(S124/X124*$M$9,0))</f>
        <v>0</v>
      </c>
      <c r="W124" s="238">
        <f>IF(AND(LARGE('Sch A. Input'!$CL$15:$CL$41,COUNTIF('Sch A. Input'!$CL$15:$CL$41,"&gt;="&amp;F124))&lt;E124,F124&lt;&gt;0),"Leaver",V124+T124)</f>
        <v>0</v>
      </c>
      <c r="X124" s="264">
        <f>IF(AND(LARGE('Sch A. Input'!$CL$15:$CL$41,COUNTIF('Sch A. Input'!$CL$15:$CL$41,"&gt;="&amp;F124))&lt;E124,F124&lt;&gt;0),"Leaver",IF(OR(D124="",D124&gt;$L$11,($L$11-14)&lt;$K$9),0,(E124+1-D124)/14-1))</f>
        <v>0</v>
      </c>
      <c r="Y124" s="265">
        <f>IF(AND(LARGE('Sch A. Input'!$CL$15:$CL$41,COUNTIF('Sch A. Input'!$CL$15:$CL$41,"&gt;="&amp;F124))&lt;E124,F124&lt;&gt;0),"Leaver",IFERROR(IF((S124/$X124*$M$9+T124)&gt;$D$12,"YES","NO"),0))</f>
        <v>0</v>
      </c>
      <c r="Z124" s="225">
        <f>IF(AND(LARGE('Sch A. Input'!$CL$15:$CL$41,COUNTIF('Sch A. Input'!$CL$15:$CL$41,"&gt;="&amp;F124))&lt;E124,F124&lt;&gt;0),"Leaver",IFERROR(IF($Y124="YES",MIN($U124*($G$12/$D$12),$G$12),(SUMPRODUCT(--((MIN(W124,$D$12))&gt;$C$9:$C$12),((MIN(W124,$D$12))-$C$9:$C$12),$H$9:$H$12))-((1-(X124/$M$9))*(SUMPRODUCT(--((MIN(V124,$D$12))&gt;$C$9:$C$12),((MIN(V124,$D$12))-$C$9:$C$12),$H$9:$H$12)))),0))</f>
        <v>0</v>
      </c>
      <c r="AA124" s="169">
        <f>IF(AND(LARGE('Sch A. Input'!$CL$15:$CL$41,COUNTIF('Sch A. Input'!$CL$15:$CL$41,"&gt;="&amp;F124))&lt;E124,F124&lt;&gt;0),"Leaver",IFERROR(Z124/U124,0))</f>
        <v>0</v>
      </c>
      <c r="AB124" s="170">
        <f>IF(AND(LARGE('Sch A. Input'!$CL$15:$CL$41,COUNTIF('Sch A. Input'!$CL$15:$CL$41,"&gt;="&amp;F124))&lt;E124,F124&lt;&gt;0),"Leaver",Q124-Z124)</f>
        <v>0</v>
      </c>
      <c r="AC124" s="94">
        <f t="shared" si="30"/>
        <v>0</v>
      </c>
      <c r="BK124" s="2"/>
      <c r="BL124" s="2"/>
      <c r="CI124"/>
    </row>
    <row r="125" spans="2:87" x14ac:dyDescent="0.35">
      <c r="B125" s="70" t="str">
        <f>IF('Sch A. Input'!B123="","",'Sch A. Input'!B123)</f>
        <v/>
      </c>
      <c r="C125" s="75" t="str">
        <f>IF('Sch A. Input'!C123="","",'Sch A. Input'!C123)</f>
        <v/>
      </c>
      <c r="D125" s="71" t="str">
        <f>IF('Sch A. Input'!D123="","",'Sch A. Input'!D123)</f>
        <v/>
      </c>
      <c r="E125" s="71">
        <f>'Sch A. Input'!E123</f>
        <v>45016</v>
      </c>
      <c r="F125" s="71">
        <f>'Sch A. Input'!F123</f>
        <v>0</v>
      </c>
      <c r="G125" s="226">
        <f>SUMIFS('Sch A. Input'!H123:CJ123,'Sch A. Input'!$H$13:$CJ$13,$L$11,'Sch A. Input'!$H$14:$CJ$14,"Recurring")</f>
        <v>0</v>
      </c>
      <c r="H125" s="226">
        <f>SUMIFS('Sch A. Input'!H123:CJ123,'Sch A. Input'!$H$13:$CJ$13,$L$11,'Sch A. Input'!$H$14:$CJ$14,"One-time")</f>
        <v>0</v>
      </c>
      <c r="I125" s="227">
        <f t="shared" si="24"/>
        <v>0</v>
      </c>
      <c r="J125" s="228">
        <f>SUMIFS('Sch A. Input'!H123:CJ123,'Sch A. Input'!$H$14:$CJ$14,"Recurring",'Sch A. Input'!$H$13:$CJ$13,"&lt;="&amp;$L$11)</f>
        <v>0</v>
      </c>
      <c r="K125" s="228">
        <f>SUMIFS('Sch A. Input'!H123:CJ123,'Sch A. Input'!$H$14:$CJ$14,"One-time",'Sch A. Input'!$H$13:$CJ$13,"&lt;="&amp;$L$11)</f>
        <v>0</v>
      </c>
      <c r="L125" s="229">
        <f t="shared" si="25"/>
        <v>0</v>
      </c>
      <c r="M125" s="228">
        <f t="shared" si="26"/>
        <v>0</v>
      </c>
      <c r="N125" s="228">
        <f t="shared" si="27"/>
        <v>0</v>
      </c>
      <c r="O125" s="259">
        <f t="shared" si="28"/>
        <v>0</v>
      </c>
      <c r="P125" s="268">
        <f t="shared" si="22"/>
        <v>0</v>
      </c>
      <c r="Q125" s="231">
        <f t="shared" si="23"/>
        <v>0</v>
      </c>
      <c r="R125" s="97">
        <f t="shared" si="29"/>
        <v>0</v>
      </c>
      <c r="S125" s="237">
        <f>IF(AND(LARGE('Sch A. Input'!$CL$15:$CL$41,COUNTIF('Sch A. Input'!$CL$15:$CL$41,"&gt;="&amp;F125))&lt;E125,F125&lt;&gt;0),"Leaver",J125-G125)</f>
        <v>0</v>
      </c>
      <c r="T125" s="237">
        <f>IF(AND(LARGE('Sch A. Input'!$CL$15:$CL$41,COUNTIF('Sch A. Input'!$CL$15:$CL$41,"&gt;="&amp;F125))&lt;E125,F125&lt;&gt;0),"Leaver",K125-H125)</f>
        <v>0</v>
      </c>
      <c r="U125" s="238">
        <f>IF(AND(LARGE('Sch A. Input'!$CL$15:$CL$41,COUNTIF('Sch A. Input'!$CL$15:$CL$41,"&gt;="&amp;F125))&lt;E125,F125&lt;&gt;0),"Leaver",L125-I125)</f>
        <v>0</v>
      </c>
      <c r="V125" s="238">
        <f>IF(AND(LARGE('Sch A. Input'!$CL$15:$CL$41,COUNTIF('Sch A. Input'!$CL$15:$CL$41,"&gt;="&amp;F125))&lt;E125,F125&lt;&gt;0),"Leaver",IFERROR(S125/X125*$M$9,0))</f>
        <v>0</v>
      </c>
      <c r="W125" s="238">
        <f>IF(AND(LARGE('Sch A. Input'!$CL$15:$CL$41,COUNTIF('Sch A. Input'!$CL$15:$CL$41,"&gt;="&amp;F125))&lt;E125,F125&lt;&gt;0),"Leaver",V125+T125)</f>
        <v>0</v>
      </c>
      <c r="X125" s="264">
        <f>IF(AND(LARGE('Sch A. Input'!$CL$15:$CL$41,COUNTIF('Sch A. Input'!$CL$15:$CL$41,"&gt;="&amp;F125))&lt;E125,F125&lt;&gt;0),"Leaver",IF(OR(D125="",D125&gt;$L$11,($L$11-14)&lt;$K$9),0,(E125+1-D125)/14-1))</f>
        <v>0</v>
      </c>
      <c r="Y125" s="265">
        <f>IF(AND(LARGE('Sch A. Input'!$CL$15:$CL$41,COUNTIF('Sch A. Input'!$CL$15:$CL$41,"&gt;="&amp;F125))&lt;E125,F125&lt;&gt;0),"Leaver",IFERROR(IF((S125/$X125*$M$9+T125)&gt;$D$12,"YES","NO"),0))</f>
        <v>0</v>
      </c>
      <c r="Z125" s="225">
        <f>IF(AND(LARGE('Sch A. Input'!$CL$15:$CL$41,COUNTIF('Sch A. Input'!$CL$15:$CL$41,"&gt;="&amp;F125))&lt;E125,F125&lt;&gt;0),"Leaver",IFERROR(IF($Y125="YES",MIN($U125*($G$12/$D$12),$G$12),(SUMPRODUCT(--((MIN(W125,$D$12))&gt;$C$9:$C$12),((MIN(W125,$D$12))-$C$9:$C$12),$H$9:$H$12))-((1-(X125/$M$9))*(SUMPRODUCT(--((MIN(V125,$D$12))&gt;$C$9:$C$12),((MIN(V125,$D$12))-$C$9:$C$12),$H$9:$H$12)))),0))</f>
        <v>0</v>
      </c>
      <c r="AA125" s="169">
        <f>IF(AND(LARGE('Sch A. Input'!$CL$15:$CL$41,COUNTIF('Sch A. Input'!$CL$15:$CL$41,"&gt;="&amp;F125))&lt;E125,F125&lt;&gt;0),"Leaver",IFERROR(Z125/U125,0))</f>
        <v>0</v>
      </c>
      <c r="AB125" s="170">
        <f>IF(AND(LARGE('Sch A. Input'!$CL$15:$CL$41,COUNTIF('Sch A. Input'!$CL$15:$CL$41,"&gt;="&amp;F125))&lt;E125,F125&lt;&gt;0),"Leaver",Q125-Z125)</f>
        <v>0</v>
      </c>
      <c r="AC125" s="94">
        <f t="shared" si="30"/>
        <v>0</v>
      </c>
      <c r="BK125" s="2"/>
      <c r="BL125" s="2"/>
      <c r="CI125"/>
    </row>
    <row r="126" spans="2:87" x14ac:dyDescent="0.35">
      <c r="B126" s="70" t="str">
        <f>IF('Sch A. Input'!B124="","",'Sch A. Input'!B124)</f>
        <v/>
      </c>
      <c r="C126" s="75" t="str">
        <f>IF('Sch A. Input'!C124="","",'Sch A. Input'!C124)</f>
        <v/>
      </c>
      <c r="D126" s="71" t="str">
        <f>IF('Sch A. Input'!D124="","",'Sch A. Input'!D124)</f>
        <v/>
      </c>
      <c r="E126" s="71">
        <f>'Sch A. Input'!E124</f>
        <v>45016</v>
      </c>
      <c r="F126" s="71">
        <f>'Sch A. Input'!F124</f>
        <v>0</v>
      </c>
      <c r="G126" s="226">
        <f>SUMIFS('Sch A. Input'!H124:CJ124,'Sch A. Input'!$H$13:$CJ$13,$L$11,'Sch A. Input'!$H$14:$CJ$14,"Recurring")</f>
        <v>0</v>
      </c>
      <c r="H126" s="226">
        <f>SUMIFS('Sch A. Input'!H124:CJ124,'Sch A. Input'!$H$13:$CJ$13,$L$11,'Sch A. Input'!$H$14:$CJ$14,"One-time")</f>
        <v>0</v>
      </c>
      <c r="I126" s="227">
        <f t="shared" si="24"/>
        <v>0</v>
      </c>
      <c r="J126" s="228">
        <f>SUMIFS('Sch A. Input'!H124:CJ124,'Sch A. Input'!$H$14:$CJ$14,"Recurring",'Sch A. Input'!$H$13:$CJ$13,"&lt;="&amp;$L$11)</f>
        <v>0</v>
      </c>
      <c r="K126" s="228">
        <f>SUMIFS('Sch A. Input'!H124:CJ124,'Sch A. Input'!$H$14:$CJ$14,"One-time",'Sch A. Input'!$H$13:$CJ$13,"&lt;="&amp;$L$11)</f>
        <v>0</v>
      </c>
      <c r="L126" s="229">
        <f t="shared" si="25"/>
        <v>0</v>
      </c>
      <c r="M126" s="228">
        <f t="shared" si="26"/>
        <v>0</v>
      </c>
      <c r="N126" s="228">
        <f t="shared" si="27"/>
        <v>0</v>
      </c>
      <c r="O126" s="259">
        <f t="shared" si="28"/>
        <v>0</v>
      </c>
      <c r="P126" s="268">
        <f t="shared" si="22"/>
        <v>0</v>
      </c>
      <c r="Q126" s="231">
        <f t="shared" si="23"/>
        <v>0</v>
      </c>
      <c r="R126" s="97">
        <f t="shared" si="29"/>
        <v>0</v>
      </c>
      <c r="S126" s="237">
        <f>IF(AND(LARGE('Sch A. Input'!$CL$15:$CL$41,COUNTIF('Sch A. Input'!$CL$15:$CL$41,"&gt;="&amp;F126))&lt;E126,F126&lt;&gt;0),"Leaver",J126-G126)</f>
        <v>0</v>
      </c>
      <c r="T126" s="237">
        <f>IF(AND(LARGE('Sch A. Input'!$CL$15:$CL$41,COUNTIF('Sch A. Input'!$CL$15:$CL$41,"&gt;="&amp;F126))&lt;E126,F126&lt;&gt;0),"Leaver",K126-H126)</f>
        <v>0</v>
      </c>
      <c r="U126" s="238">
        <f>IF(AND(LARGE('Sch A. Input'!$CL$15:$CL$41,COUNTIF('Sch A. Input'!$CL$15:$CL$41,"&gt;="&amp;F126))&lt;E126,F126&lt;&gt;0),"Leaver",L126-I126)</f>
        <v>0</v>
      </c>
      <c r="V126" s="238">
        <f>IF(AND(LARGE('Sch A. Input'!$CL$15:$CL$41,COUNTIF('Sch A. Input'!$CL$15:$CL$41,"&gt;="&amp;F126))&lt;E126,F126&lt;&gt;0),"Leaver",IFERROR(S126/X126*$M$9,0))</f>
        <v>0</v>
      </c>
      <c r="W126" s="238">
        <f>IF(AND(LARGE('Sch A. Input'!$CL$15:$CL$41,COUNTIF('Sch A. Input'!$CL$15:$CL$41,"&gt;="&amp;F126))&lt;E126,F126&lt;&gt;0),"Leaver",V126+T126)</f>
        <v>0</v>
      </c>
      <c r="X126" s="264">
        <f>IF(AND(LARGE('Sch A. Input'!$CL$15:$CL$41,COUNTIF('Sch A. Input'!$CL$15:$CL$41,"&gt;="&amp;F126))&lt;E126,F126&lt;&gt;0),"Leaver",IF(OR(D126="",D126&gt;$L$11,($L$11-14)&lt;$K$9),0,(E126+1-D126)/14-1))</f>
        <v>0</v>
      </c>
      <c r="Y126" s="265">
        <f>IF(AND(LARGE('Sch A. Input'!$CL$15:$CL$41,COUNTIF('Sch A. Input'!$CL$15:$CL$41,"&gt;="&amp;F126))&lt;E126,F126&lt;&gt;0),"Leaver",IFERROR(IF((S126/$X126*$M$9+T126)&gt;$D$12,"YES","NO"),0))</f>
        <v>0</v>
      </c>
      <c r="Z126" s="225">
        <f>IF(AND(LARGE('Sch A. Input'!$CL$15:$CL$41,COUNTIF('Sch A. Input'!$CL$15:$CL$41,"&gt;="&amp;F126))&lt;E126,F126&lt;&gt;0),"Leaver",IFERROR(IF($Y126="YES",MIN($U126*($G$12/$D$12),$G$12),(SUMPRODUCT(--((MIN(W126,$D$12))&gt;$C$9:$C$12),((MIN(W126,$D$12))-$C$9:$C$12),$H$9:$H$12))-((1-(X126/$M$9))*(SUMPRODUCT(--((MIN(V126,$D$12))&gt;$C$9:$C$12),((MIN(V126,$D$12))-$C$9:$C$12),$H$9:$H$12)))),0))</f>
        <v>0</v>
      </c>
      <c r="AA126" s="169">
        <f>IF(AND(LARGE('Sch A. Input'!$CL$15:$CL$41,COUNTIF('Sch A. Input'!$CL$15:$CL$41,"&gt;="&amp;F126))&lt;E126,F126&lt;&gt;0),"Leaver",IFERROR(Z126/U126,0))</f>
        <v>0</v>
      </c>
      <c r="AB126" s="170">
        <f>IF(AND(LARGE('Sch A. Input'!$CL$15:$CL$41,COUNTIF('Sch A. Input'!$CL$15:$CL$41,"&gt;="&amp;F126))&lt;E126,F126&lt;&gt;0),"Leaver",Q126-Z126)</f>
        <v>0</v>
      </c>
      <c r="AC126" s="94">
        <f t="shared" si="30"/>
        <v>0</v>
      </c>
      <c r="BK126" s="2"/>
      <c r="BL126" s="2"/>
      <c r="CI126"/>
    </row>
    <row r="127" spans="2:87" x14ac:dyDescent="0.35">
      <c r="B127" s="70" t="str">
        <f>IF('Sch A. Input'!B125="","",'Sch A. Input'!B125)</f>
        <v/>
      </c>
      <c r="C127" s="75" t="str">
        <f>IF('Sch A. Input'!C125="","",'Sch A. Input'!C125)</f>
        <v/>
      </c>
      <c r="D127" s="71" t="str">
        <f>IF('Sch A. Input'!D125="","",'Sch A. Input'!D125)</f>
        <v/>
      </c>
      <c r="E127" s="71">
        <f>'Sch A. Input'!E125</f>
        <v>45016</v>
      </c>
      <c r="F127" s="71">
        <f>'Sch A. Input'!F125</f>
        <v>0</v>
      </c>
      <c r="G127" s="226">
        <f>SUMIFS('Sch A. Input'!H125:CJ125,'Sch A. Input'!$H$13:$CJ$13,$L$11,'Sch A. Input'!$H$14:$CJ$14,"Recurring")</f>
        <v>0</v>
      </c>
      <c r="H127" s="226">
        <f>SUMIFS('Sch A. Input'!H125:CJ125,'Sch A. Input'!$H$13:$CJ$13,$L$11,'Sch A. Input'!$H$14:$CJ$14,"One-time")</f>
        <v>0</v>
      </c>
      <c r="I127" s="227">
        <f t="shared" si="24"/>
        <v>0</v>
      </c>
      <c r="J127" s="228">
        <f>SUMIFS('Sch A. Input'!H125:CJ125,'Sch A. Input'!$H$14:$CJ$14,"Recurring",'Sch A. Input'!$H$13:$CJ$13,"&lt;="&amp;$L$11)</f>
        <v>0</v>
      </c>
      <c r="K127" s="228">
        <f>SUMIFS('Sch A. Input'!H125:CJ125,'Sch A. Input'!$H$14:$CJ$14,"One-time",'Sch A. Input'!$H$13:$CJ$13,"&lt;="&amp;$L$11)</f>
        <v>0</v>
      </c>
      <c r="L127" s="229">
        <f t="shared" si="25"/>
        <v>0</v>
      </c>
      <c r="M127" s="228">
        <f t="shared" si="26"/>
        <v>0</v>
      </c>
      <c r="N127" s="228">
        <f t="shared" si="27"/>
        <v>0</v>
      </c>
      <c r="O127" s="259">
        <f t="shared" si="28"/>
        <v>0</v>
      </c>
      <c r="P127" s="268">
        <f t="shared" si="22"/>
        <v>0</v>
      </c>
      <c r="Q127" s="231">
        <f t="shared" si="23"/>
        <v>0</v>
      </c>
      <c r="R127" s="97">
        <f t="shared" si="29"/>
        <v>0</v>
      </c>
      <c r="S127" s="237">
        <f>IF(AND(LARGE('Sch A. Input'!$CL$15:$CL$41,COUNTIF('Sch A. Input'!$CL$15:$CL$41,"&gt;="&amp;F127))&lt;E127,F127&lt;&gt;0),"Leaver",J127-G127)</f>
        <v>0</v>
      </c>
      <c r="T127" s="237">
        <f>IF(AND(LARGE('Sch A. Input'!$CL$15:$CL$41,COUNTIF('Sch A. Input'!$CL$15:$CL$41,"&gt;="&amp;F127))&lt;E127,F127&lt;&gt;0),"Leaver",K127-H127)</f>
        <v>0</v>
      </c>
      <c r="U127" s="238">
        <f>IF(AND(LARGE('Sch A. Input'!$CL$15:$CL$41,COUNTIF('Sch A. Input'!$CL$15:$CL$41,"&gt;="&amp;F127))&lt;E127,F127&lt;&gt;0),"Leaver",L127-I127)</f>
        <v>0</v>
      </c>
      <c r="V127" s="238">
        <f>IF(AND(LARGE('Sch A. Input'!$CL$15:$CL$41,COUNTIF('Sch A. Input'!$CL$15:$CL$41,"&gt;="&amp;F127))&lt;E127,F127&lt;&gt;0),"Leaver",IFERROR(S127/X127*$M$9,0))</f>
        <v>0</v>
      </c>
      <c r="W127" s="238">
        <f>IF(AND(LARGE('Sch A. Input'!$CL$15:$CL$41,COUNTIF('Sch A. Input'!$CL$15:$CL$41,"&gt;="&amp;F127))&lt;E127,F127&lt;&gt;0),"Leaver",V127+T127)</f>
        <v>0</v>
      </c>
      <c r="X127" s="264">
        <f>IF(AND(LARGE('Sch A. Input'!$CL$15:$CL$41,COUNTIF('Sch A. Input'!$CL$15:$CL$41,"&gt;="&amp;F127))&lt;E127,F127&lt;&gt;0),"Leaver",IF(OR(D127="",D127&gt;$L$11,($L$11-14)&lt;$K$9),0,(E127+1-D127)/14-1))</f>
        <v>0</v>
      </c>
      <c r="Y127" s="265">
        <f>IF(AND(LARGE('Sch A. Input'!$CL$15:$CL$41,COUNTIF('Sch A. Input'!$CL$15:$CL$41,"&gt;="&amp;F127))&lt;E127,F127&lt;&gt;0),"Leaver",IFERROR(IF((S127/$X127*$M$9+T127)&gt;$D$12,"YES","NO"),0))</f>
        <v>0</v>
      </c>
      <c r="Z127" s="225">
        <f>IF(AND(LARGE('Sch A. Input'!$CL$15:$CL$41,COUNTIF('Sch A. Input'!$CL$15:$CL$41,"&gt;="&amp;F127))&lt;E127,F127&lt;&gt;0),"Leaver",IFERROR(IF($Y127="YES",MIN($U127*($G$12/$D$12),$G$12),(SUMPRODUCT(--((MIN(W127,$D$12))&gt;$C$9:$C$12),((MIN(W127,$D$12))-$C$9:$C$12),$H$9:$H$12))-((1-(X127/$M$9))*(SUMPRODUCT(--((MIN(V127,$D$12))&gt;$C$9:$C$12),((MIN(V127,$D$12))-$C$9:$C$12),$H$9:$H$12)))),0))</f>
        <v>0</v>
      </c>
      <c r="AA127" s="169">
        <f>IF(AND(LARGE('Sch A. Input'!$CL$15:$CL$41,COUNTIF('Sch A. Input'!$CL$15:$CL$41,"&gt;="&amp;F127))&lt;E127,F127&lt;&gt;0),"Leaver",IFERROR(Z127/U127,0))</f>
        <v>0</v>
      </c>
      <c r="AB127" s="170">
        <f>IF(AND(LARGE('Sch A. Input'!$CL$15:$CL$41,COUNTIF('Sch A. Input'!$CL$15:$CL$41,"&gt;="&amp;F127))&lt;E127,F127&lt;&gt;0),"Leaver",Q127-Z127)</f>
        <v>0</v>
      </c>
      <c r="AC127" s="94">
        <f t="shared" si="30"/>
        <v>0</v>
      </c>
      <c r="BK127" s="2"/>
      <c r="BL127" s="2"/>
      <c r="CI127"/>
    </row>
    <row r="128" spans="2:87" x14ac:dyDescent="0.35">
      <c r="B128" s="70" t="str">
        <f>IF('Sch A. Input'!B126="","",'Sch A. Input'!B126)</f>
        <v/>
      </c>
      <c r="C128" s="75" t="str">
        <f>IF('Sch A. Input'!C126="","",'Sch A. Input'!C126)</f>
        <v/>
      </c>
      <c r="D128" s="71" t="str">
        <f>IF('Sch A. Input'!D126="","",'Sch A. Input'!D126)</f>
        <v/>
      </c>
      <c r="E128" s="71">
        <f>'Sch A. Input'!E126</f>
        <v>45016</v>
      </c>
      <c r="F128" s="71">
        <f>'Sch A. Input'!F126</f>
        <v>0</v>
      </c>
      <c r="G128" s="226">
        <f>SUMIFS('Sch A. Input'!H126:CJ126,'Sch A. Input'!$H$13:$CJ$13,$L$11,'Sch A. Input'!$H$14:$CJ$14,"Recurring")</f>
        <v>0</v>
      </c>
      <c r="H128" s="226">
        <f>SUMIFS('Sch A. Input'!H126:CJ126,'Sch A. Input'!$H$13:$CJ$13,$L$11,'Sch A. Input'!$H$14:$CJ$14,"One-time")</f>
        <v>0</v>
      </c>
      <c r="I128" s="227">
        <f t="shared" si="24"/>
        <v>0</v>
      </c>
      <c r="J128" s="228">
        <f>SUMIFS('Sch A. Input'!H126:CJ126,'Sch A. Input'!$H$14:$CJ$14,"Recurring",'Sch A. Input'!$H$13:$CJ$13,"&lt;="&amp;$L$11)</f>
        <v>0</v>
      </c>
      <c r="K128" s="228">
        <f>SUMIFS('Sch A. Input'!H126:CJ126,'Sch A. Input'!$H$14:$CJ$14,"One-time",'Sch A. Input'!$H$13:$CJ$13,"&lt;="&amp;$L$11)</f>
        <v>0</v>
      </c>
      <c r="L128" s="229">
        <f t="shared" si="25"/>
        <v>0</v>
      </c>
      <c r="M128" s="228">
        <f t="shared" si="26"/>
        <v>0</v>
      </c>
      <c r="N128" s="228">
        <f t="shared" si="27"/>
        <v>0</v>
      </c>
      <c r="O128" s="259">
        <f t="shared" si="28"/>
        <v>0</v>
      </c>
      <c r="P128" s="268">
        <f t="shared" si="22"/>
        <v>0</v>
      </c>
      <c r="Q128" s="231">
        <f t="shared" si="23"/>
        <v>0</v>
      </c>
      <c r="R128" s="97">
        <f t="shared" si="29"/>
        <v>0</v>
      </c>
      <c r="S128" s="237">
        <f>IF(AND(LARGE('Sch A. Input'!$CL$15:$CL$41,COUNTIF('Sch A. Input'!$CL$15:$CL$41,"&gt;="&amp;F128))&lt;E128,F128&lt;&gt;0),"Leaver",J128-G128)</f>
        <v>0</v>
      </c>
      <c r="T128" s="237">
        <f>IF(AND(LARGE('Sch A. Input'!$CL$15:$CL$41,COUNTIF('Sch A. Input'!$CL$15:$CL$41,"&gt;="&amp;F128))&lt;E128,F128&lt;&gt;0),"Leaver",K128-H128)</f>
        <v>0</v>
      </c>
      <c r="U128" s="238">
        <f>IF(AND(LARGE('Sch A. Input'!$CL$15:$CL$41,COUNTIF('Sch A. Input'!$CL$15:$CL$41,"&gt;="&amp;F128))&lt;E128,F128&lt;&gt;0),"Leaver",L128-I128)</f>
        <v>0</v>
      </c>
      <c r="V128" s="238">
        <f>IF(AND(LARGE('Sch A. Input'!$CL$15:$CL$41,COUNTIF('Sch A. Input'!$CL$15:$CL$41,"&gt;="&amp;F128))&lt;E128,F128&lt;&gt;0),"Leaver",IFERROR(S128/X128*$M$9,0))</f>
        <v>0</v>
      </c>
      <c r="W128" s="238">
        <f>IF(AND(LARGE('Sch A. Input'!$CL$15:$CL$41,COUNTIF('Sch A. Input'!$CL$15:$CL$41,"&gt;="&amp;F128))&lt;E128,F128&lt;&gt;0),"Leaver",V128+T128)</f>
        <v>0</v>
      </c>
      <c r="X128" s="264">
        <f>IF(AND(LARGE('Sch A. Input'!$CL$15:$CL$41,COUNTIF('Sch A. Input'!$CL$15:$CL$41,"&gt;="&amp;F128))&lt;E128,F128&lt;&gt;0),"Leaver",IF(OR(D128="",D128&gt;$L$11,($L$11-14)&lt;$K$9),0,(E128+1-D128)/14-1))</f>
        <v>0</v>
      </c>
      <c r="Y128" s="265">
        <f>IF(AND(LARGE('Sch A. Input'!$CL$15:$CL$41,COUNTIF('Sch A. Input'!$CL$15:$CL$41,"&gt;="&amp;F128))&lt;E128,F128&lt;&gt;0),"Leaver",IFERROR(IF((S128/$X128*$M$9+T128)&gt;$D$12,"YES","NO"),0))</f>
        <v>0</v>
      </c>
      <c r="Z128" s="225">
        <f>IF(AND(LARGE('Sch A. Input'!$CL$15:$CL$41,COUNTIF('Sch A. Input'!$CL$15:$CL$41,"&gt;="&amp;F128))&lt;E128,F128&lt;&gt;0),"Leaver",IFERROR(IF($Y128="YES",MIN($U128*($G$12/$D$12),$G$12),(SUMPRODUCT(--((MIN(W128,$D$12))&gt;$C$9:$C$12),((MIN(W128,$D$12))-$C$9:$C$12),$H$9:$H$12))-((1-(X128/$M$9))*(SUMPRODUCT(--((MIN(V128,$D$12))&gt;$C$9:$C$12),((MIN(V128,$D$12))-$C$9:$C$12),$H$9:$H$12)))),0))</f>
        <v>0</v>
      </c>
      <c r="AA128" s="169">
        <f>IF(AND(LARGE('Sch A. Input'!$CL$15:$CL$41,COUNTIF('Sch A. Input'!$CL$15:$CL$41,"&gt;="&amp;F128))&lt;E128,F128&lt;&gt;0),"Leaver",IFERROR(Z128/U128,0))</f>
        <v>0</v>
      </c>
      <c r="AB128" s="170">
        <f>IF(AND(LARGE('Sch A. Input'!$CL$15:$CL$41,COUNTIF('Sch A. Input'!$CL$15:$CL$41,"&gt;="&amp;F128))&lt;E128,F128&lt;&gt;0),"Leaver",Q128-Z128)</f>
        <v>0</v>
      </c>
      <c r="AC128" s="94">
        <f t="shared" si="30"/>
        <v>0</v>
      </c>
      <c r="BK128" s="2"/>
      <c r="BL128" s="2"/>
      <c r="CI128"/>
    </row>
    <row r="129" spans="2:87" x14ac:dyDescent="0.35">
      <c r="B129" s="70" t="str">
        <f>IF('Sch A. Input'!B127="","",'Sch A. Input'!B127)</f>
        <v/>
      </c>
      <c r="C129" s="75" t="str">
        <f>IF('Sch A. Input'!C127="","",'Sch A. Input'!C127)</f>
        <v/>
      </c>
      <c r="D129" s="71" t="str">
        <f>IF('Sch A. Input'!D127="","",'Sch A. Input'!D127)</f>
        <v/>
      </c>
      <c r="E129" s="71">
        <f>'Sch A. Input'!E127</f>
        <v>45016</v>
      </c>
      <c r="F129" s="71">
        <f>'Sch A. Input'!F127</f>
        <v>0</v>
      </c>
      <c r="G129" s="226">
        <f>SUMIFS('Sch A. Input'!H127:CJ127,'Sch A. Input'!$H$13:$CJ$13,$L$11,'Sch A. Input'!$H$14:$CJ$14,"Recurring")</f>
        <v>0</v>
      </c>
      <c r="H129" s="226">
        <f>SUMIFS('Sch A. Input'!H127:CJ127,'Sch A. Input'!$H$13:$CJ$13,$L$11,'Sch A. Input'!$H$14:$CJ$14,"One-time")</f>
        <v>0</v>
      </c>
      <c r="I129" s="227">
        <f t="shared" si="24"/>
        <v>0</v>
      </c>
      <c r="J129" s="228">
        <f>SUMIFS('Sch A. Input'!H127:CJ127,'Sch A. Input'!$H$14:$CJ$14,"Recurring",'Sch A. Input'!$H$13:$CJ$13,"&lt;="&amp;$L$11)</f>
        <v>0</v>
      </c>
      <c r="K129" s="228">
        <f>SUMIFS('Sch A. Input'!H127:CJ127,'Sch A. Input'!$H$14:$CJ$14,"One-time",'Sch A. Input'!$H$13:$CJ$13,"&lt;="&amp;$L$11)</f>
        <v>0</v>
      </c>
      <c r="L129" s="229">
        <f t="shared" si="25"/>
        <v>0</v>
      </c>
      <c r="M129" s="228">
        <f t="shared" si="26"/>
        <v>0</v>
      </c>
      <c r="N129" s="228">
        <f t="shared" si="27"/>
        <v>0</v>
      </c>
      <c r="O129" s="259">
        <f t="shared" si="28"/>
        <v>0</v>
      </c>
      <c r="P129" s="268">
        <f t="shared" si="22"/>
        <v>0</v>
      </c>
      <c r="Q129" s="231">
        <f t="shared" si="23"/>
        <v>0</v>
      </c>
      <c r="R129" s="97">
        <f t="shared" si="29"/>
        <v>0</v>
      </c>
      <c r="S129" s="237">
        <f>IF(AND(LARGE('Sch A. Input'!$CL$15:$CL$41,COUNTIF('Sch A. Input'!$CL$15:$CL$41,"&gt;="&amp;F129))&lt;E129,F129&lt;&gt;0),"Leaver",J129-G129)</f>
        <v>0</v>
      </c>
      <c r="T129" s="237">
        <f>IF(AND(LARGE('Sch A. Input'!$CL$15:$CL$41,COUNTIF('Sch A. Input'!$CL$15:$CL$41,"&gt;="&amp;F129))&lt;E129,F129&lt;&gt;0),"Leaver",K129-H129)</f>
        <v>0</v>
      </c>
      <c r="U129" s="238">
        <f>IF(AND(LARGE('Sch A. Input'!$CL$15:$CL$41,COUNTIF('Sch A. Input'!$CL$15:$CL$41,"&gt;="&amp;F129))&lt;E129,F129&lt;&gt;0),"Leaver",L129-I129)</f>
        <v>0</v>
      </c>
      <c r="V129" s="238">
        <f>IF(AND(LARGE('Sch A. Input'!$CL$15:$CL$41,COUNTIF('Sch A. Input'!$CL$15:$CL$41,"&gt;="&amp;F129))&lt;E129,F129&lt;&gt;0),"Leaver",IFERROR(S129/X129*$M$9,0))</f>
        <v>0</v>
      </c>
      <c r="W129" s="238">
        <f>IF(AND(LARGE('Sch A. Input'!$CL$15:$CL$41,COUNTIF('Sch A. Input'!$CL$15:$CL$41,"&gt;="&amp;F129))&lt;E129,F129&lt;&gt;0),"Leaver",V129+T129)</f>
        <v>0</v>
      </c>
      <c r="X129" s="264">
        <f>IF(AND(LARGE('Sch A. Input'!$CL$15:$CL$41,COUNTIF('Sch A. Input'!$CL$15:$CL$41,"&gt;="&amp;F129))&lt;E129,F129&lt;&gt;0),"Leaver",IF(OR(D129="",D129&gt;$L$11,($L$11-14)&lt;$K$9),0,(E129+1-D129)/14-1))</f>
        <v>0</v>
      </c>
      <c r="Y129" s="265">
        <f>IF(AND(LARGE('Sch A. Input'!$CL$15:$CL$41,COUNTIF('Sch A. Input'!$CL$15:$CL$41,"&gt;="&amp;F129))&lt;E129,F129&lt;&gt;0),"Leaver",IFERROR(IF((S129/$X129*$M$9+T129)&gt;$D$12,"YES","NO"),0))</f>
        <v>0</v>
      </c>
      <c r="Z129" s="225">
        <f>IF(AND(LARGE('Sch A. Input'!$CL$15:$CL$41,COUNTIF('Sch A. Input'!$CL$15:$CL$41,"&gt;="&amp;F129))&lt;E129,F129&lt;&gt;0),"Leaver",IFERROR(IF($Y129="YES",MIN($U129*($G$12/$D$12),$G$12),(SUMPRODUCT(--((MIN(W129,$D$12))&gt;$C$9:$C$12),((MIN(W129,$D$12))-$C$9:$C$12),$H$9:$H$12))-((1-(X129/$M$9))*(SUMPRODUCT(--((MIN(V129,$D$12))&gt;$C$9:$C$12),((MIN(V129,$D$12))-$C$9:$C$12),$H$9:$H$12)))),0))</f>
        <v>0</v>
      </c>
      <c r="AA129" s="169">
        <f>IF(AND(LARGE('Sch A. Input'!$CL$15:$CL$41,COUNTIF('Sch A. Input'!$CL$15:$CL$41,"&gt;="&amp;F129))&lt;E129,F129&lt;&gt;0),"Leaver",IFERROR(Z129/U129,0))</f>
        <v>0</v>
      </c>
      <c r="AB129" s="170">
        <f>IF(AND(LARGE('Sch A. Input'!$CL$15:$CL$41,COUNTIF('Sch A. Input'!$CL$15:$CL$41,"&gt;="&amp;F129))&lt;E129,F129&lt;&gt;0),"Leaver",Q129-Z129)</f>
        <v>0</v>
      </c>
      <c r="AC129" s="94">
        <f t="shared" si="30"/>
        <v>0</v>
      </c>
      <c r="BK129" s="2"/>
      <c r="BL129" s="2"/>
      <c r="CI129"/>
    </row>
    <row r="130" spans="2:87" x14ac:dyDescent="0.35">
      <c r="B130" s="70" t="str">
        <f>IF('Sch A. Input'!B128="","",'Sch A. Input'!B128)</f>
        <v/>
      </c>
      <c r="C130" s="75" t="str">
        <f>IF('Sch A. Input'!C128="","",'Sch A. Input'!C128)</f>
        <v/>
      </c>
      <c r="D130" s="71" t="str">
        <f>IF('Sch A. Input'!D128="","",'Sch A. Input'!D128)</f>
        <v/>
      </c>
      <c r="E130" s="71">
        <f>'Sch A. Input'!E128</f>
        <v>45016</v>
      </c>
      <c r="F130" s="71">
        <f>'Sch A. Input'!F128</f>
        <v>0</v>
      </c>
      <c r="G130" s="226">
        <f>SUMIFS('Sch A. Input'!H128:CJ128,'Sch A. Input'!$H$13:$CJ$13,$L$11,'Sch A. Input'!$H$14:$CJ$14,"Recurring")</f>
        <v>0</v>
      </c>
      <c r="H130" s="226">
        <f>SUMIFS('Sch A. Input'!H128:CJ128,'Sch A. Input'!$H$13:$CJ$13,$L$11,'Sch A. Input'!$H$14:$CJ$14,"One-time")</f>
        <v>0</v>
      </c>
      <c r="I130" s="227">
        <f t="shared" si="24"/>
        <v>0</v>
      </c>
      <c r="J130" s="228">
        <f>SUMIFS('Sch A. Input'!H128:CJ128,'Sch A. Input'!$H$14:$CJ$14,"Recurring",'Sch A. Input'!$H$13:$CJ$13,"&lt;="&amp;$L$11)</f>
        <v>0</v>
      </c>
      <c r="K130" s="228">
        <f>SUMIFS('Sch A. Input'!H128:CJ128,'Sch A. Input'!$H$14:$CJ$14,"One-time",'Sch A. Input'!$H$13:$CJ$13,"&lt;="&amp;$L$11)</f>
        <v>0</v>
      </c>
      <c r="L130" s="229">
        <f t="shared" si="25"/>
        <v>0</v>
      </c>
      <c r="M130" s="228">
        <f t="shared" si="26"/>
        <v>0</v>
      </c>
      <c r="N130" s="228">
        <f t="shared" si="27"/>
        <v>0</v>
      </c>
      <c r="O130" s="259">
        <f t="shared" si="28"/>
        <v>0</v>
      </c>
      <c r="P130" s="268">
        <f t="shared" si="22"/>
        <v>0</v>
      </c>
      <c r="Q130" s="231">
        <f t="shared" si="23"/>
        <v>0</v>
      </c>
      <c r="R130" s="97">
        <f t="shared" si="29"/>
        <v>0</v>
      </c>
      <c r="S130" s="237">
        <f>IF(AND(LARGE('Sch A. Input'!$CL$15:$CL$41,COUNTIF('Sch A. Input'!$CL$15:$CL$41,"&gt;="&amp;F130))&lt;E130,F130&lt;&gt;0),"Leaver",J130-G130)</f>
        <v>0</v>
      </c>
      <c r="T130" s="237">
        <f>IF(AND(LARGE('Sch A. Input'!$CL$15:$CL$41,COUNTIF('Sch A. Input'!$CL$15:$CL$41,"&gt;="&amp;F130))&lt;E130,F130&lt;&gt;0),"Leaver",K130-H130)</f>
        <v>0</v>
      </c>
      <c r="U130" s="238">
        <f>IF(AND(LARGE('Sch A. Input'!$CL$15:$CL$41,COUNTIF('Sch A. Input'!$CL$15:$CL$41,"&gt;="&amp;F130))&lt;E130,F130&lt;&gt;0),"Leaver",L130-I130)</f>
        <v>0</v>
      </c>
      <c r="V130" s="238">
        <f>IF(AND(LARGE('Sch A. Input'!$CL$15:$CL$41,COUNTIF('Sch A. Input'!$CL$15:$CL$41,"&gt;="&amp;F130))&lt;E130,F130&lt;&gt;0),"Leaver",IFERROR(S130/X130*$M$9,0))</f>
        <v>0</v>
      </c>
      <c r="W130" s="238">
        <f>IF(AND(LARGE('Sch A. Input'!$CL$15:$CL$41,COUNTIF('Sch A. Input'!$CL$15:$CL$41,"&gt;="&amp;F130))&lt;E130,F130&lt;&gt;0),"Leaver",V130+T130)</f>
        <v>0</v>
      </c>
      <c r="X130" s="264">
        <f>IF(AND(LARGE('Sch A. Input'!$CL$15:$CL$41,COUNTIF('Sch A. Input'!$CL$15:$CL$41,"&gt;="&amp;F130))&lt;E130,F130&lt;&gt;0),"Leaver",IF(OR(D130="",D130&gt;$L$11,($L$11-14)&lt;$K$9),0,(E130+1-D130)/14-1))</f>
        <v>0</v>
      </c>
      <c r="Y130" s="265">
        <f>IF(AND(LARGE('Sch A. Input'!$CL$15:$CL$41,COUNTIF('Sch A. Input'!$CL$15:$CL$41,"&gt;="&amp;F130))&lt;E130,F130&lt;&gt;0),"Leaver",IFERROR(IF((S130/$X130*$M$9+T130)&gt;$D$12,"YES","NO"),0))</f>
        <v>0</v>
      </c>
      <c r="Z130" s="225">
        <f>IF(AND(LARGE('Sch A. Input'!$CL$15:$CL$41,COUNTIF('Sch A. Input'!$CL$15:$CL$41,"&gt;="&amp;F130))&lt;E130,F130&lt;&gt;0),"Leaver",IFERROR(IF($Y130="YES",MIN($U130*($G$12/$D$12),$G$12),(SUMPRODUCT(--((MIN(W130,$D$12))&gt;$C$9:$C$12),((MIN(W130,$D$12))-$C$9:$C$12),$H$9:$H$12))-((1-(X130/$M$9))*(SUMPRODUCT(--((MIN(V130,$D$12))&gt;$C$9:$C$12),((MIN(V130,$D$12))-$C$9:$C$12),$H$9:$H$12)))),0))</f>
        <v>0</v>
      </c>
      <c r="AA130" s="169">
        <f>IF(AND(LARGE('Sch A. Input'!$CL$15:$CL$41,COUNTIF('Sch A. Input'!$CL$15:$CL$41,"&gt;="&amp;F130))&lt;E130,F130&lt;&gt;0),"Leaver",IFERROR(Z130/U130,0))</f>
        <v>0</v>
      </c>
      <c r="AB130" s="170">
        <f>IF(AND(LARGE('Sch A. Input'!$CL$15:$CL$41,COUNTIF('Sch A. Input'!$CL$15:$CL$41,"&gt;="&amp;F130))&lt;E130,F130&lt;&gt;0),"Leaver",Q130-Z130)</f>
        <v>0</v>
      </c>
      <c r="AC130" s="94">
        <f t="shared" si="30"/>
        <v>0</v>
      </c>
      <c r="BK130" s="2"/>
      <c r="BL130" s="2"/>
      <c r="CI130"/>
    </row>
    <row r="131" spans="2:87" x14ac:dyDescent="0.35">
      <c r="B131" s="70" t="str">
        <f>IF('Sch A. Input'!B129="","",'Sch A. Input'!B129)</f>
        <v/>
      </c>
      <c r="C131" s="75" t="str">
        <f>IF('Sch A. Input'!C129="","",'Sch A. Input'!C129)</f>
        <v/>
      </c>
      <c r="D131" s="71" t="str">
        <f>IF('Sch A. Input'!D129="","",'Sch A. Input'!D129)</f>
        <v/>
      </c>
      <c r="E131" s="71">
        <f>'Sch A. Input'!E129</f>
        <v>45016</v>
      </c>
      <c r="F131" s="71">
        <f>'Sch A. Input'!F129</f>
        <v>0</v>
      </c>
      <c r="G131" s="226">
        <f>SUMIFS('Sch A. Input'!H129:CJ129,'Sch A. Input'!$H$13:$CJ$13,$L$11,'Sch A. Input'!$H$14:$CJ$14,"Recurring")</f>
        <v>0</v>
      </c>
      <c r="H131" s="226">
        <f>SUMIFS('Sch A. Input'!H129:CJ129,'Sch A. Input'!$H$13:$CJ$13,$L$11,'Sch A. Input'!$H$14:$CJ$14,"One-time")</f>
        <v>0</v>
      </c>
      <c r="I131" s="227">
        <f t="shared" si="24"/>
        <v>0</v>
      </c>
      <c r="J131" s="228">
        <f>SUMIFS('Sch A. Input'!H129:CJ129,'Sch A. Input'!$H$14:$CJ$14,"Recurring",'Sch A. Input'!$H$13:$CJ$13,"&lt;="&amp;$L$11)</f>
        <v>0</v>
      </c>
      <c r="K131" s="228">
        <f>SUMIFS('Sch A. Input'!H129:CJ129,'Sch A. Input'!$H$14:$CJ$14,"One-time",'Sch A. Input'!$H$13:$CJ$13,"&lt;="&amp;$L$11)</f>
        <v>0</v>
      </c>
      <c r="L131" s="229">
        <f t="shared" si="25"/>
        <v>0</v>
      </c>
      <c r="M131" s="228">
        <f t="shared" si="26"/>
        <v>0</v>
      </c>
      <c r="N131" s="228">
        <f t="shared" si="27"/>
        <v>0</v>
      </c>
      <c r="O131" s="259">
        <f t="shared" si="28"/>
        <v>0</v>
      </c>
      <c r="P131" s="268">
        <f t="shared" si="22"/>
        <v>0</v>
      </c>
      <c r="Q131" s="231">
        <f t="shared" si="23"/>
        <v>0</v>
      </c>
      <c r="R131" s="97">
        <f t="shared" si="29"/>
        <v>0</v>
      </c>
      <c r="S131" s="237">
        <f>IF(AND(LARGE('Sch A. Input'!$CL$15:$CL$41,COUNTIF('Sch A. Input'!$CL$15:$CL$41,"&gt;="&amp;F131))&lt;E131,F131&lt;&gt;0),"Leaver",J131-G131)</f>
        <v>0</v>
      </c>
      <c r="T131" s="237">
        <f>IF(AND(LARGE('Sch A. Input'!$CL$15:$CL$41,COUNTIF('Sch A. Input'!$CL$15:$CL$41,"&gt;="&amp;F131))&lt;E131,F131&lt;&gt;0),"Leaver",K131-H131)</f>
        <v>0</v>
      </c>
      <c r="U131" s="238">
        <f>IF(AND(LARGE('Sch A. Input'!$CL$15:$CL$41,COUNTIF('Sch A. Input'!$CL$15:$CL$41,"&gt;="&amp;F131))&lt;E131,F131&lt;&gt;0),"Leaver",L131-I131)</f>
        <v>0</v>
      </c>
      <c r="V131" s="238">
        <f>IF(AND(LARGE('Sch A. Input'!$CL$15:$CL$41,COUNTIF('Sch A. Input'!$CL$15:$CL$41,"&gt;="&amp;F131))&lt;E131,F131&lt;&gt;0),"Leaver",IFERROR(S131/X131*$M$9,0))</f>
        <v>0</v>
      </c>
      <c r="W131" s="238">
        <f>IF(AND(LARGE('Sch A. Input'!$CL$15:$CL$41,COUNTIF('Sch A. Input'!$CL$15:$CL$41,"&gt;="&amp;F131))&lt;E131,F131&lt;&gt;0),"Leaver",V131+T131)</f>
        <v>0</v>
      </c>
      <c r="X131" s="264">
        <f>IF(AND(LARGE('Sch A. Input'!$CL$15:$CL$41,COUNTIF('Sch A. Input'!$CL$15:$CL$41,"&gt;="&amp;F131))&lt;E131,F131&lt;&gt;0),"Leaver",IF(OR(D131="",D131&gt;$L$11,($L$11-14)&lt;$K$9),0,(E131+1-D131)/14-1))</f>
        <v>0</v>
      </c>
      <c r="Y131" s="265">
        <f>IF(AND(LARGE('Sch A. Input'!$CL$15:$CL$41,COUNTIF('Sch A. Input'!$CL$15:$CL$41,"&gt;="&amp;F131))&lt;E131,F131&lt;&gt;0),"Leaver",IFERROR(IF((S131/$X131*$M$9+T131)&gt;$D$12,"YES","NO"),0))</f>
        <v>0</v>
      </c>
      <c r="Z131" s="225">
        <f>IF(AND(LARGE('Sch A. Input'!$CL$15:$CL$41,COUNTIF('Sch A. Input'!$CL$15:$CL$41,"&gt;="&amp;F131))&lt;E131,F131&lt;&gt;0),"Leaver",IFERROR(IF($Y131="YES",MIN($U131*($G$12/$D$12),$G$12),(SUMPRODUCT(--((MIN(W131,$D$12))&gt;$C$9:$C$12),((MIN(W131,$D$12))-$C$9:$C$12),$H$9:$H$12))-((1-(X131/$M$9))*(SUMPRODUCT(--((MIN(V131,$D$12))&gt;$C$9:$C$12),((MIN(V131,$D$12))-$C$9:$C$12),$H$9:$H$12)))),0))</f>
        <v>0</v>
      </c>
      <c r="AA131" s="169">
        <f>IF(AND(LARGE('Sch A. Input'!$CL$15:$CL$41,COUNTIF('Sch A. Input'!$CL$15:$CL$41,"&gt;="&amp;F131))&lt;E131,F131&lt;&gt;0),"Leaver",IFERROR(Z131/U131,0))</f>
        <v>0</v>
      </c>
      <c r="AB131" s="170">
        <f>IF(AND(LARGE('Sch A. Input'!$CL$15:$CL$41,COUNTIF('Sch A. Input'!$CL$15:$CL$41,"&gt;="&amp;F131))&lt;E131,F131&lt;&gt;0),"Leaver",Q131-Z131)</f>
        <v>0</v>
      </c>
      <c r="AC131" s="94">
        <f t="shared" si="30"/>
        <v>0</v>
      </c>
      <c r="BK131" s="2"/>
      <c r="BL131" s="2"/>
      <c r="CI131"/>
    </row>
    <row r="132" spans="2:87" x14ac:dyDescent="0.35">
      <c r="B132" s="70" t="str">
        <f>IF('Sch A. Input'!B130="","",'Sch A. Input'!B130)</f>
        <v/>
      </c>
      <c r="C132" s="75" t="str">
        <f>IF('Sch A. Input'!C130="","",'Sch A. Input'!C130)</f>
        <v/>
      </c>
      <c r="D132" s="71" t="str">
        <f>IF('Sch A. Input'!D130="","",'Sch A. Input'!D130)</f>
        <v/>
      </c>
      <c r="E132" s="71">
        <f>'Sch A. Input'!E130</f>
        <v>45016</v>
      </c>
      <c r="F132" s="71">
        <f>'Sch A. Input'!F130</f>
        <v>0</v>
      </c>
      <c r="G132" s="226">
        <f>SUMIFS('Sch A. Input'!H130:CJ130,'Sch A. Input'!$H$13:$CJ$13,$L$11,'Sch A. Input'!$H$14:$CJ$14,"Recurring")</f>
        <v>0</v>
      </c>
      <c r="H132" s="226">
        <f>SUMIFS('Sch A. Input'!H130:CJ130,'Sch A. Input'!$H$13:$CJ$13,$L$11,'Sch A. Input'!$H$14:$CJ$14,"One-time")</f>
        <v>0</v>
      </c>
      <c r="I132" s="227">
        <f t="shared" si="24"/>
        <v>0</v>
      </c>
      <c r="J132" s="228">
        <f>SUMIFS('Sch A. Input'!H130:CJ130,'Sch A. Input'!$H$14:$CJ$14,"Recurring",'Sch A. Input'!$H$13:$CJ$13,"&lt;="&amp;$L$11)</f>
        <v>0</v>
      </c>
      <c r="K132" s="228">
        <f>SUMIFS('Sch A. Input'!H130:CJ130,'Sch A. Input'!$H$14:$CJ$14,"One-time",'Sch A. Input'!$H$13:$CJ$13,"&lt;="&amp;$L$11)</f>
        <v>0</v>
      </c>
      <c r="L132" s="229">
        <f t="shared" si="25"/>
        <v>0</v>
      </c>
      <c r="M132" s="228">
        <f t="shared" si="26"/>
        <v>0</v>
      </c>
      <c r="N132" s="228">
        <f t="shared" si="27"/>
        <v>0</v>
      </c>
      <c r="O132" s="259">
        <f t="shared" si="28"/>
        <v>0</v>
      </c>
      <c r="P132" s="268">
        <f t="shared" si="22"/>
        <v>0</v>
      </c>
      <c r="Q132" s="231">
        <f t="shared" si="23"/>
        <v>0</v>
      </c>
      <c r="R132" s="97">
        <f t="shared" si="29"/>
        <v>0</v>
      </c>
      <c r="S132" s="237">
        <f>IF(AND(LARGE('Sch A. Input'!$CL$15:$CL$41,COUNTIF('Sch A. Input'!$CL$15:$CL$41,"&gt;="&amp;F132))&lt;E132,F132&lt;&gt;0),"Leaver",J132-G132)</f>
        <v>0</v>
      </c>
      <c r="T132" s="237">
        <f>IF(AND(LARGE('Sch A. Input'!$CL$15:$CL$41,COUNTIF('Sch A. Input'!$CL$15:$CL$41,"&gt;="&amp;F132))&lt;E132,F132&lt;&gt;0),"Leaver",K132-H132)</f>
        <v>0</v>
      </c>
      <c r="U132" s="238">
        <f>IF(AND(LARGE('Sch A. Input'!$CL$15:$CL$41,COUNTIF('Sch A. Input'!$CL$15:$CL$41,"&gt;="&amp;F132))&lt;E132,F132&lt;&gt;0),"Leaver",L132-I132)</f>
        <v>0</v>
      </c>
      <c r="V132" s="238">
        <f>IF(AND(LARGE('Sch A. Input'!$CL$15:$CL$41,COUNTIF('Sch A. Input'!$CL$15:$CL$41,"&gt;="&amp;F132))&lt;E132,F132&lt;&gt;0),"Leaver",IFERROR(S132/X132*$M$9,0))</f>
        <v>0</v>
      </c>
      <c r="W132" s="238">
        <f>IF(AND(LARGE('Sch A. Input'!$CL$15:$CL$41,COUNTIF('Sch A. Input'!$CL$15:$CL$41,"&gt;="&amp;F132))&lt;E132,F132&lt;&gt;0),"Leaver",V132+T132)</f>
        <v>0</v>
      </c>
      <c r="X132" s="264">
        <f>IF(AND(LARGE('Sch A. Input'!$CL$15:$CL$41,COUNTIF('Sch A. Input'!$CL$15:$CL$41,"&gt;="&amp;F132))&lt;E132,F132&lt;&gt;0),"Leaver",IF(OR(D132="",D132&gt;$L$11,($L$11-14)&lt;$K$9),0,(E132+1-D132)/14-1))</f>
        <v>0</v>
      </c>
      <c r="Y132" s="265">
        <f>IF(AND(LARGE('Sch A. Input'!$CL$15:$CL$41,COUNTIF('Sch A. Input'!$CL$15:$CL$41,"&gt;="&amp;F132))&lt;E132,F132&lt;&gt;0),"Leaver",IFERROR(IF((S132/$X132*$M$9+T132)&gt;$D$12,"YES","NO"),0))</f>
        <v>0</v>
      </c>
      <c r="Z132" s="225">
        <f>IF(AND(LARGE('Sch A. Input'!$CL$15:$CL$41,COUNTIF('Sch A. Input'!$CL$15:$CL$41,"&gt;="&amp;F132))&lt;E132,F132&lt;&gt;0),"Leaver",IFERROR(IF($Y132="YES",MIN($U132*($G$12/$D$12),$G$12),(SUMPRODUCT(--((MIN(W132,$D$12))&gt;$C$9:$C$12),((MIN(W132,$D$12))-$C$9:$C$12),$H$9:$H$12))-((1-(X132/$M$9))*(SUMPRODUCT(--((MIN(V132,$D$12))&gt;$C$9:$C$12),((MIN(V132,$D$12))-$C$9:$C$12),$H$9:$H$12)))),0))</f>
        <v>0</v>
      </c>
      <c r="AA132" s="169">
        <f>IF(AND(LARGE('Sch A. Input'!$CL$15:$CL$41,COUNTIF('Sch A. Input'!$CL$15:$CL$41,"&gt;="&amp;F132))&lt;E132,F132&lt;&gt;0),"Leaver",IFERROR(Z132/U132,0))</f>
        <v>0</v>
      </c>
      <c r="AB132" s="170">
        <f>IF(AND(LARGE('Sch A. Input'!$CL$15:$CL$41,COUNTIF('Sch A. Input'!$CL$15:$CL$41,"&gt;="&amp;F132))&lt;E132,F132&lt;&gt;0),"Leaver",Q132-Z132)</f>
        <v>0</v>
      </c>
      <c r="AC132" s="94">
        <f t="shared" si="30"/>
        <v>0</v>
      </c>
      <c r="BK132" s="2"/>
      <c r="BL132" s="2"/>
      <c r="CI132"/>
    </row>
    <row r="133" spans="2:87" x14ac:dyDescent="0.35">
      <c r="B133" s="70" t="str">
        <f>IF('Sch A. Input'!B131="","",'Sch A. Input'!B131)</f>
        <v/>
      </c>
      <c r="C133" s="75" t="str">
        <f>IF('Sch A. Input'!C131="","",'Sch A. Input'!C131)</f>
        <v/>
      </c>
      <c r="D133" s="71" t="str">
        <f>IF('Sch A. Input'!D131="","",'Sch A. Input'!D131)</f>
        <v/>
      </c>
      <c r="E133" s="71">
        <f>'Sch A. Input'!E131</f>
        <v>45016</v>
      </c>
      <c r="F133" s="71">
        <f>'Sch A. Input'!F131</f>
        <v>0</v>
      </c>
      <c r="G133" s="226">
        <f>SUMIFS('Sch A. Input'!H131:CJ131,'Sch A. Input'!$H$13:$CJ$13,$L$11,'Sch A. Input'!$H$14:$CJ$14,"Recurring")</f>
        <v>0</v>
      </c>
      <c r="H133" s="226">
        <f>SUMIFS('Sch A. Input'!H131:CJ131,'Sch A. Input'!$H$13:$CJ$13,$L$11,'Sch A. Input'!$H$14:$CJ$14,"One-time")</f>
        <v>0</v>
      </c>
      <c r="I133" s="227">
        <f t="shared" si="24"/>
        <v>0</v>
      </c>
      <c r="J133" s="228">
        <f>SUMIFS('Sch A. Input'!H131:CJ131,'Sch A. Input'!$H$14:$CJ$14,"Recurring",'Sch A. Input'!$H$13:$CJ$13,"&lt;="&amp;$L$11)</f>
        <v>0</v>
      </c>
      <c r="K133" s="228">
        <f>SUMIFS('Sch A. Input'!H131:CJ131,'Sch A. Input'!$H$14:$CJ$14,"One-time",'Sch A. Input'!$H$13:$CJ$13,"&lt;="&amp;$L$11)</f>
        <v>0</v>
      </c>
      <c r="L133" s="229">
        <f t="shared" si="25"/>
        <v>0</v>
      </c>
      <c r="M133" s="228">
        <f t="shared" si="26"/>
        <v>0</v>
      </c>
      <c r="N133" s="228">
        <f t="shared" si="27"/>
        <v>0</v>
      </c>
      <c r="O133" s="259">
        <f t="shared" si="28"/>
        <v>0</v>
      </c>
      <c r="P133" s="268">
        <f t="shared" si="22"/>
        <v>0</v>
      </c>
      <c r="Q133" s="231">
        <f t="shared" si="23"/>
        <v>0</v>
      </c>
      <c r="R133" s="97">
        <f t="shared" si="29"/>
        <v>0</v>
      </c>
      <c r="S133" s="237">
        <f>IF(AND(LARGE('Sch A. Input'!$CL$15:$CL$41,COUNTIF('Sch A. Input'!$CL$15:$CL$41,"&gt;="&amp;F133))&lt;E133,F133&lt;&gt;0),"Leaver",J133-G133)</f>
        <v>0</v>
      </c>
      <c r="T133" s="237">
        <f>IF(AND(LARGE('Sch A. Input'!$CL$15:$CL$41,COUNTIF('Sch A. Input'!$CL$15:$CL$41,"&gt;="&amp;F133))&lt;E133,F133&lt;&gt;0),"Leaver",K133-H133)</f>
        <v>0</v>
      </c>
      <c r="U133" s="238">
        <f>IF(AND(LARGE('Sch A. Input'!$CL$15:$CL$41,COUNTIF('Sch A. Input'!$CL$15:$CL$41,"&gt;="&amp;F133))&lt;E133,F133&lt;&gt;0),"Leaver",L133-I133)</f>
        <v>0</v>
      </c>
      <c r="V133" s="238">
        <f>IF(AND(LARGE('Sch A. Input'!$CL$15:$CL$41,COUNTIF('Sch A. Input'!$CL$15:$CL$41,"&gt;="&amp;F133))&lt;E133,F133&lt;&gt;0),"Leaver",IFERROR(S133/X133*$M$9,0))</f>
        <v>0</v>
      </c>
      <c r="W133" s="238">
        <f>IF(AND(LARGE('Sch A. Input'!$CL$15:$CL$41,COUNTIF('Sch A. Input'!$CL$15:$CL$41,"&gt;="&amp;F133))&lt;E133,F133&lt;&gt;0),"Leaver",V133+T133)</f>
        <v>0</v>
      </c>
      <c r="X133" s="264">
        <f>IF(AND(LARGE('Sch A. Input'!$CL$15:$CL$41,COUNTIF('Sch A. Input'!$CL$15:$CL$41,"&gt;="&amp;F133))&lt;E133,F133&lt;&gt;0),"Leaver",IF(OR(D133="",D133&gt;$L$11,($L$11-14)&lt;$K$9),0,(E133+1-D133)/14-1))</f>
        <v>0</v>
      </c>
      <c r="Y133" s="265">
        <f>IF(AND(LARGE('Sch A. Input'!$CL$15:$CL$41,COUNTIF('Sch A. Input'!$CL$15:$CL$41,"&gt;="&amp;F133))&lt;E133,F133&lt;&gt;0),"Leaver",IFERROR(IF((S133/$X133*$M$9+T133)&gt;$D$12,"YES","NO"),0))</f>
        <v>0</v>
      </c>
      <c r="Z133" s="225">
        <f>IF(AND(LARGE('Sch A. Input'!$CL$15:$CL$41,COUNTIF('Sch A. Input'!$CL$15:$CL$41,"&gt;="&amp;F133))&lt;E133,F133&lt;&gt;0),"Leaver",IFERROR(IF($Y133="YES",MIN($U133*($G$12/$D$12),$G$12),(SUMPRODUCT(--((MIN(W133,$D$12))&gt;$C$9:$C$12),((MIN(W133,$D$12))-$C$9:$C$12),$H$9:$H$12))-((1-(X133/$M$9))*(SUMPRODUCT(--((MIN(V133,$D$12))&gt;$C$9:$C$12),((MIN(V133,$D$12))-$C$9:$C$12),$H$9:$H$12)))),0))</f>
        <v>0</v>
      </c>
      <c r="AA133" s="169">
        <f>IF(AND(LARGE('Sch A. Input'!$CL$15:$CL$41,COUNTIF('Sch A. Input'!$CL$15:$CL$41,"&gt;="&amp;F133))&lt;E133,F133&lt;&gt;0),"Leaver",IFERROR(Z133/U133,0))</f>
        <v>0</v>
      </c>
      <c r="AB133" s="170">
        <f>IF(AND(LARGE('Sch A. Input'!$CL$15:$CL$41,COUNTIF('Sch A. Input'!$CL$15:$CL$41,"&gt;="&amp;F133))&lt;E133,F133&lt;&gt;0),"Leaver",Q133-Z133)</f>
        <v>0</v>
      </c>
      <c r="AC133" s="94">
        <f t="shared" si="30"/>
        <v>0</v>
      </c>
      <c r="BK133" s="2"/>
      <c r="BL133" s="2"/>
      <c r="CI133"/>
    </row>
    <row r="134" spans="2:87" x14ac:dyDescent="0.35">
      <c r="B134" s="70" t="str">
        <f>IF('Sch A. Input'!B132="","",'Sch A. Input'!B132)</f>
        <v/>
      </c>
      <c r="C134" s="75" t="str">
        <f>IF('Sch A. Input'!C132="","",'Sch A. Input'!C132)</f>
        <v/>
      </c>
      <c r="D134" s="71" t="str">
        <f>IF('Sch A. Input'!D132="","",'Sch A. Input'!D132)</f>
        <v/>
      </c>
      <c r="E134" s="71">
        <f>'Sch A. Input'!E132</f>
        <v>45016</v>
      </c>
      <c r="F134" s="71">
        <f>'Sch A. Input'!F132</f>
        <v>0</v>
      </c>
      <c r="G134" s="226">
        <f>SUMIFS('Sch A. Input'!H132:CJ132,'Sch A. Input'!$H$13:$CJ$13,$L$11,'Sch A. Input'!$H$14:$CJ$14,"Recurring")</f>
        <v>0</v>
      </c>
      <c r="H134" s="226">
        <f>SUMIFS('Sch A. Input'!H132:CJ132,'Sch A. Input'!$H$13:$CJ$13,$L$11,'Sch A. Input'!$H$14:$CJ$14,"One-time")</f>
        <v>0</v>
      </c>
      <c r="I134" s="227">
        <f t="shared" si="24"/>
        <v>0</v>
      </c>
      <c r="J134" s="228">
        <f>SUMIFS('Sch A. Input'!H132:CJ132,'Sch A. Input'!$H$14:$CJ$14,"Recurring",'Sch A. Input'!$H$13:$CJ$13,"&lt;="&amp;$L$11)</f>
        <v>0</v>
      </c>
      <c r="K134" s="228">
        <f>SUMIFS('Sch A. Input'!H132:CJ132,'Sch A. Input'!$H$14:$CJ$14,"One-time",'Sch A. Input'!$H$13:$CJ$13,"&lt;="&amp;$L$11)</f>
        <v>0</v>
      </c>
      <c r="L134" s="229">
        <f t="shared" si="25"/>
        <v>0</v>
      </c>
      <c r="M134" s="228">
        <f t="shared" si="26"/>
        <v>0</v>
      </c>
      <c r="N134" s="228">
        <f t="shared" si="27"/>
        <v>0</v>
      </c>
      <c r="O134" s="259">
        <f t="shared" si="28"/>
        <v>0</v>
      </c>
      <c r="P134" s="268">
        <f t="shared" si="22"/>
        <v>0</v>
      </c>
      <c r="Q134" s="231">
        <f t="shared" si="23"/>
        <v>0</v>
      </c>
      <c r="R134" s="97">
        <f t="shared" si="29"/>
        <v>0</v>
      </c>
      <c r="S134" s="237">
        <f>IF(AND(LARGE('Sch A. Input'!$CL$15:$CL$41,COUNTIF('Sch A. Input'!$CL$15:$CL$41,"&gt;="&amp;F134))&lt;E134,F134&lt;&gt;0),"Leaver",J134-G134)</f>
        <v>0</v>
      </c>
      <c r="T134" s="237">
        <f>IF(AND(LARGE('Sch A. Input'!$CL$15:$CL$41,COUNTIF('Sch A. Input'!$CL$15:$CL$41,"&gt;="&amp;F134))&lt;E134,F134&lt;&gt;0),"Leaver",K134-H134)</f>
        <v>0</v>
      </c>
      <c r="U134" s="238">
        <f>IF(AND(LARGE('Sch A. Input'!$CL$15:$CL$41,COUNTIF('Sch A. Input'!$CL$15:$CL$41,"&gt;="&amp;F134))&lt;E134,F134&lt;&gt;0),"Leaver",L134-I134)</f>
        <v>0</v>
      </c>
      <c r="V134" s="238">
        <f>IF(AND(LARGE('Sch A. Input'!$CL$15:$CL$41,COUNTIF('Sch A. Input'!$CL$15:$CL$41,"&gt;="&amp;F134))&lt;E134,F134&lt;&gt;0),"Leaver",IFERROR(S134/X134*$M$9,0))</f>
        <v>0</v>
      </c>
      <c r="W134" s="238">
        <f>IF(AND(LARGE('Sch A. Input'!$CL$15:$CL$41,COUNTIF('Sch A. Input'!$CL$15:$CL$41,"&gt;="&amp;F134))&lt;E134,F134&lt;&gt;0),"Leaver",V134+T134)</f>
        <v>0</v>
      </c>
      <c r="X134" s="264">
        <f>IF(AND(LARGE('Sch A. Input'!$CL$15:$CL$41,COUNTIF('Sch A. Input'!$CL$15:$CL$41,"&gt;="&amp;F134))&lt;E134,F134&lt;&gt;0),"Leaver",IF(OR(D134="",D134&gt;$L$11,($L$11-14)&lt;$K$9),0,(E134+1-D134)/14-1))</f>
        <v>0</v>
      </c>
      <c r="Y134" s="265">
        <f>IF(AND(LARGE('Sch A. Input'!$CL$15:$CL$41,COUNTIF('Sch A. Input'!$CL$15:$CL$41,"&gt;="&amp;F134))&lt;E134,F134&lt;&gt;0),"Leaver",IFERROR(IF((S134/$X134*$M$9+T134)&gt;$D$12,"YES","NO"),0))</f>
        <v>0</v>
      </c>
      <c r="Z134" s="225">
        <f>IF(AND(LARGE('Sch A. Input'!$CL$15:$CL$41,COUNTIF('Sch A. Input'!$CL$15:$CL$41,"&gt;="&amp;F134))&lt;E134,F134&lt;&gt;0),"Leaver",IFERROR(IF($Y134="YES",MIN($U134*($G$12/$D$12),$G$12),(SUMPRODUCT(--((MIN(W134,$D$12))&gt;$C$9:$C$12),((MIN(W134,$D$12))-$C$9:$C$12),$H$9:$H$12))-((1-(X134/$M$9))*(SUMPRODUCT(--((MIN(V134,$D$12))&gt;$C$9:$C$12),((MIN(V134,$D$12))-$C$9:$C$12),$H$9:$H$12)))),0))</f>
        <v>0</v>
      </c>
      <c r="AA134" s="169">
        <f>IF(AND(LARGE('Sch A. Input'!$CL$15:$CL$41,COUNTIF('Sch A. Input'!$CL$15:$CL$41,"&gt;="&amp;F134))&lt;E134,F134&lt;&gt;0),"Leaver",IFERROR(Z134/U134,0))</f>
        <v>0</v>
      </c>
      <c r="AB134" s="170">
        <f>IF(AND(LARGE('Sch A. Input'!$CL$15:$CL$41,COUNTIF('Sch A. Input'!$CL$15:$CL$41,"&gt;="&amp;F134))&lt;E134,F134&lt;&gt;0),"Leaver",Q134-Z134)</f>
        <v>0</v>
      </c>
      <c r="AC134" s="94">
        <f t="shared" si="30"/>
        <v>0</v>
      </c>
      <c r="BK134" s="2"/>
      <c r="BL134" s="2"/>
      <c r="CI134"/>
    </row>
    <row r="135" spans="2:87" x14ac:dyDescent="0.35">
      <c r="B135" s="70" t="str">
        <f>IF('Sch A. Input'!B133="","",'Sch A. Input'!B133)</f>
        <v/>
      </c>
      <c r="C135" s="75" t="str">
        <f>IF('Sch A. Input'!C133="","",'Sch A. Input'!C133)</f>
        <v/>
      </c>
      <c r="D135" s="71" t="str">
        <f>IF('Sch A. Input'!D133="","",'Sch A. Input'!D133)</f>
        <v/>
      </c>
      <c r="E135" s="71">
        <f>'Sch A. Input'!E133</f>
        <v>45016</v>
      </c>
      <c r="F135" s="71">
        <f>'Sch A. Input'!F133</f>
        <v>0</v>
      </c>
      <c r="G135" s="226">
        <f>SUMIFS('Sch A. Input'!H133:CJ133,'Sch A. Input'!$H$13:$CJ$13,$L$11,'Sch A. Input'!$H$14:$CJ$14,"Recurring")</f>
        <v>0</v>
      </c>
      <c r="H135" s="226">
        <f>SUMIFS('Sch A. Input'!H133:CJ133,'Sch A. Input'!$H$13:$CJ$13,$L$11,'Sch A. Input'!$H$14:$CJ$14,"One-time")</f>
        <v>0</v>
      </c>
      <c r="I135" s="227">
        <f t="shared" si="24"/>
        <v>0</v>
      </c>
      <c r="J135" s="228">
        <f>SUMIFS('Sch A. Input'!H133:CJ133,'Sch A. Input'!$H$14:$CJ$14,"Recurring",'Sch A. Input'!$H$13:$CJ$13,"&lt;="&amp;$L$11)</f>
        <v>0</v>
      </c>
      <c r="K135" s="228">
        <f>SUMIFS('Sch A. Input'!H133:CJ133,'Sch A. Input'!$H$14:$CJ$14,"One-time",'Sch A. Input'!$H$13:$CJ$13,"&lt;="&amp;$L$11)</f>
        <v>0</v>
      </c>
      <c r="L135" s="229">
        <f t="shared" si="25"/>
        <v>0</v>
      </c>
      <c r="M135" s="228">
        <f t="shared" si="26"/>
        <v>0</v>
      </c>
      <c r="N135" s="228">
        <f t="shared" si="27"/>
        <v>0</v>
      </c>
      <c r="O135" s="259">
        <f t="shared" si="28"/>
        <v>0</v>
      </c>
      <c r="P135" s="268">
        <f t="shared" si="22"/>
        <v>0</v>
      </c>
      <c r="Q135" s="231">
        <f t="shared" si="23"/>
        <v>0</v>
      </c>
      <c r="R135" s="97">
        <f t="shared" si="29"/>
        <v>0</v>
      </c>
      <c r="S135" s="237">
        <f>IF(AND(LARGE('Sch A. Input'!$CL$15:$CL$41,COUNTIF('Sch A. Input'!$CL$15:$CL$41,"&gt;="&amp;F135))&lt;E135,F135&lt;&gt;0),"Leaver",J135-G135)</f>
        <v>0</v>
      </c>
      <c r="T135" s="237">
        <f>IF(AND(LARGE('Sch A. Input'!$CL$15:$CL$41,COUNTIF('Sch A. Input'!$CL$15:$CL$41,"&gt;="&amp;F135))&lt;E135,F135&lt;&gt;0),"Leaver",K135-H135)</f>
        <v>0</v>
      </c>
      <c r="U135" s="238">
        <f>IF(AND(LARGE('Sch A. Input'!$CL$15:$CL$41,COUNTIF('Sch A. Input'!$CL$15:$CL$41,"&gt;="&amp;F135))&lt;E135,F135&lt;&gt;0),"Leaver",L135-I135)</f>
        <v>0</v>
      </c>
      <c r="V135" s="238">
        <f>IF(AND(LARGE('Sch A. Input'!$CL$15:$CL$41,COUNTIF('Sch A. Input'!$CL$15:$CL$41,"&gt;="&amp;F135))&lt;E135,F135&lt;&gt;0),"Leaver",IFERROR(S135/X135*$M$9,0))</f>
        <v>0</v>
      </c>
      <c r="W135" s="238">
        <f>IF(AND(LARGE('Sch A. Input'!$CL$15:$CL$41,COUNTIF('Sch A. Input'!$CL$15:$CL$41,"&gt;="&amp;F135))&lt;E135,F135&lt;&gt;0),"Leaver",V135+T135)</f>
        <v>0</v>
      </c>
      <c r="X135" s="264">
        <f>IF(AND(LARGE('Sch A. Input'!$CL$15:$CL$41,COUNTIF('Sch A. Input'!$CL$15:$CL$41,"&gt;="&amp;F135))&lt;E135,F135&lt;&gt;0),"Leaver",IF(OR(D135="",D135&gt;$L$11,($L$11-14)&lt;$K$9),0,(E135+1-D135)/14-1))</f>
        <v>0</v>
      </c>
      <c r="Y135" s="265">
        <f>IF(AND(LARGE('Sch A. Input'!$CL$15:$CL$41,COUNTIF('Sch A. Input'!$CL$15:$CL$41,"&gt;="&amp;F135))&lt;E135,F135&lt;&gt;0),"Leaver",IFERROR(IF((S135/$X135*$M$9+T135)&gt;$D$12,"YES","NO"),0))</f>
        <v>0</v>
      </c>
      <c r="Z135" s="225">
        <f>IF(AND(LARGE('Sch A. Input'!$CL$15:$CL$41,COUNTIF('Sch A. Input'!$CL$15:$CL$41,"&gt;="&amp;F135))&lt;E135,F135&lt;&gt;0),"Leaver",IFERROR(IF($Y135="YES",MIN($U135*($G$12/$D$12),$G$12),(SUMPRODUCT(--((MIN(W135,$D$12))&gt;$C$9:$C$12),((MIN(W135,$D$12))-$C$9:$C$12),$H$9:$H$12))-((1-(X135/$M$9))*(SUMPRODUCT(--((MIN(V135,$D$12))&gt;$C$9:$C$12),((MIN(V135,$D$12))-$C$9:$C$12),$H$9:$H$12)))),0))</f>
        <v>0</v>
      </c>
      <c r="AA135" s="169">
        <f>IF(AND(LARGE('Sch A. Input'!$CL$15:$CL$41,COUNTIF('Sch A. Input'!$CL$15:$CL$41,"&gt;="&amp;F135))&lt;E135,F135&lt;&gt;0),"Leaver",IFERROR(Z135/U135,0))</f>
        <v>0</v>
      </c>
      <c r="AB135" s="170">
        <f>IF(AND(LARGE('Sch A. Input'!$CL$15:$CL$41,COUNTIF('Sch A. Input'!$CL$15:$CL$41,"&gt;="&amp;F135))&lt;E135,F135&lt;&gt;0),"Leaver",Q135-Z135)</f>
        <v>0</v>
      </c>
      <c r="AC135" s="94">
        <f t="shared" si="30"/>
        <v>0</v>
      </c>
      <c r="BK135" s="2"/>
      <c r="BL135" s="2"/>
      <c r="CI135"/>
    </row>
    <row r="136" spans="2:87" x14ac:dyDescent="0.35">
      <c r="B136" s="70" t="str">
        <f>IF('Sch A. Input'!B134="","",'Sch A. Input'!B134)</f>
        <v/>
      </c>
      <c r="C136" s="75" t="str">
        <f>IF('Sch A. Input'!C134="","",'Sch A. Input'!C134)</f>
        <v/>
      </c>
      <c r="D136" s="71" t="str">
        <f>IF('Sch A. Input'!D134="","",'Sch A. Input'!D134)</f>
        <v/>
      </c>
      <c r="E136" s="71">
        <f>'Sch A. Input'!E134</f>
        <v>45016</v>
      </c>
      <c r="F136" s="71">
        <f>'Sch A. Input'!F134</f>
        <v>0</v>
      </c>
      <c r="G136" s="226">
        <f>SUMIFS('Sch A. Input'!H134:CJ134,'Sch A. Input'!$H$13:$CJ$13,$L$11,'Sch A. Input'!$H$14:$CJ$14,"Recurring")</f>
        <v>0</v>
      </c>
      <c r="H136" s="226">
        <f>SUMIFS('Sch A. Input'!H134:CJ134,'Sch A. Input'!$H$13:$CJ$13,$L$11,'Sch A. Input'!$H$14:$CJ$14,"One-time")</f>
        <v>0</v>
      </c>
      <c r="I136" s="227">
        <f t="shared" si="24"/>
        <v>0</v>
      </c>
      <c r="J136" s="228">
        <f>SUMIFS('Sch A. Input'!H134:CJ134,'Sch A. Input'!$H$14:$CJ$14,"Recurring",'Sch A. Input'!$H$13:$CJ$13,"&lt;="&amp;$L$11)</f>
        <v>0</v>
      </c>
      <c r="K136" s="228">
        <f>SUMIFS('Sch A. Input'!H134:CJ134,'Sch A. Input'!$H$14:$CJ$14,"One-time",'Sch A. Input'!$H$13:$CJ$13,"&lt;="&amp;$L$11)</f>
        <v>0</v>
      </c>
      <c r="L136" s="229">
        <f t="shared" si="25"/>
        <v>0</v>
      </c>
      <c r="M136" s="228">
        <f t="shared" si="26"/>
        <v>0</v>
      </c>
      <c r="N136" s="228">
        <f t="shared" si="27"/>
        <v>0</v>
      </c>
      <c r="O136" s="259">
        <f t="shared" si="28"/>
        <v>0</v>
      </c>
      <c r="P136" s="268">
        <f t="shared" si="22"/>
        <v>0</v>
      </c>
      <c r="Q136" s="231">
        <f t="shared" si="23"/>
        <v>0</v>
      </c>
      <c r="R136" s="97">
        <f t="shared" si="29"/>
        <v>0</v>
      </c>
      <c r="S136" s="237">
        <f>IF(AND(LARGE('Sch A. Input'!$CL$15:$CL$41,COUNTIF('Sch A. Input'!$CL$15:$CL$41,"&gt;="&amp;F136))&lt;E136,F136&lt;&gt;0),"Leaver",J136-G136)</f>
        <v>0</v>
      </c>
      <c r="T136" s="237">
        <f>IF(AND(LARGE('Sch A. Input'!$CL$15:$CL$41,COUNTIF('Sch A. Input'!$CL$15:$CL$41,"&gt;="&amp;F136))&lt;E136,F136&lt;&gt;0),"Leaver",K136-H136)</f>
        <v>0</v>
      </c>
      <c r="U136" s="238">
        <f>IF(AND(LARGE('Sch A. Input'!$CL$15:$CL$41,COUNTIF('Sch A. Input'!$CL$15:$CL$41,"&gt;="&amp;F136))&lt;E136,F136&lt;&gt;0),"Leaver",L136-I136)</f>
        <v>0</v>
      </c>
      <c r="V136" s="238">
        <f>IF(AND(LARGE('Sch A. Input'!$CL$15:$CL$41,COUNTIF('Sch A. Input'!$CL$15:$CL$41,"&gt;="&amp;F136))&lt;E136,F136&lt;&gt;0),"Leaver",IFERROR(S136/X136*$M$9,0))</f>
        <v>0</v>
      </c>
      <c r="W136" s="238">
        <f>IF(AND(LARGE('Sch A. Input'!$CL$15:$CL$41,COUNTIF('Sch A. Input'!$CL$15:$CL$41,"&gt;="&amp;F136))&lt;E136,F136&lt;&gt;0),"Leaver",V136+T136)</f>
        <v>0</v>
      </c>
      <c r="X136" s="264">
        <f>IF(AND(LARGE('Sch A. Input'!$CL$15:$CL$41,COUNTIF('Sch A. Input'!$CL$15:$CL$41,"&gt;="&amp;F136))&lt;E136,F136&lt;&gt;0),"Leaver",IF(OR(D136="",D136&gt;$L$11,($L$11-14)&lt;$K$9),0,(E136+1-D136)/14-1))</f>
        <v>0</v>
      </c>
      <c r="Y136" s="265">
        <f>IF(AND(LARGE('Sch A. Input'!$CL$15:$CL$41,COUNTIF('Sch A. Input'!$CL$15:$CL$41,"&gt;="&amp;F136))&lt;E136,F136&lt;&gt;0),"Leaver",IFERROR(IF((S136/$X136*$M$9+T136)&gt;$D$12,"YES","NO"),0))</f>
        <v>0</v>
      </c>
      <c r="Z136" s="225">
        <f>IF(AND(LARGE('Sch A. Input'!$CL$15:$CL$41,COUNTIF('Sch A. Input'!$CL$15:$CL$41,"&gt;="&amp;F136))&lt;E136,F136&lt;&gt;0),"Leaver",IFERROR(IF($Y136="YES",MIN($U136*($G$12/$D$12),$G$12),(SUMPRODUCT(--((MIN(W136,$D$12))&gt;$C$9:$C$12),((MIN(W136,$D$12))-$C$9:$C$12),$H$9:$H$12))-((1-(X136/$M$9))*(SUMPRODUCT(--((MIN(V136,$D$12))&gt;$C$9:$C$12),((MIN(V136,$D$12))-$C$9:$C$12),$H$9:$H$12)))),0))</f>
        <v>0</v>
      </c>
      <c r="AA136" s="169">
        <f>IF(AND(LARGE('Sch A. Input'!$CL$15:$CL$41,COUNTIF('Sch A. Input'!$CL$15:$CL$41,"&gt;="&amp;F136))&lt;E136,F136&lt;&gt;0),"Leaver",IFERROR(Z136/U136,0))</f>
        <v>0</v>
      </c>
      <c r="AB136" s="170">
        <f>IF(AND(LARGE('Sch A. Input'!$CL$15:$CL$41,COUNTIF('Sch A. Input'!$CL$15:$CL$41,"&gt;="&amp;F136))&lt;E136,F136&lt;&gt;0),"Leaver",Q136-Z136)</f>
        <v>0</v>
      </c>
      <c r="AC136" s="94">
        <f t="shared" si="30"/>
        <v>0</v>
      </c>
      <c r="BK136" s="2"/>
      <c r="BL136" s="2"/>
      <c r="CI136"/>
    </row>
    <row r="137" spans="2:87" x14ac:dyDescent="0.35">
      <c r="B137" s="70" t="str">
        <f>IF('Sch A. Input'!B135="","",'Sch A. Input'!B135)</f>
        <v/>
      </c>
      <c r="C137" s="75" t="str">
        <f>IF('Sch A. Input'!C135="","",'Sch A. Input'!C135)</f>
        <v/>
      </c>
      <c r="D137" s="71" t="str">
        <f>IF('Sch A. Input'!D135="","",'Sch A. Input'!D135)</f>
        <v/>
      </c>
      <c r="E137" s="71">
        <f>'Sch A. Input'!E135</f>
        <v>45016</v>
      </c>
      <c r="F137" s="71">
        <f>'Sch A. Input'!F135</f>
        <v>0</v>
      </c>
      <c r="G137" s="226">
        <f>SUMIFS('Sch A. Input'!H135:CJ135,'Sch A. Input'!$H$13:$CJ$13,$L$11,'Sch A. Input'!$H$14:$CJ$14,"Recurring")</f>
        <v>0</v>
      </c>
      <c r="H137" s="226">
        <f>SUMIFS('Sch A. Input'!H135:CJ135,'Sch A. Input'!$H$13:$CJ$13,$L$11,'Sch A. Input'!$H$14:$CJ$14,"One-time")</f>
        <v>0</v>
      </c>
      <c r="I137" s="227">
        <f t="shared" si="24"/>
        <v>0</v>
      </c>
      <c r="J137" s="228">
        <f>SUMIFS('Sch A. Input'!H135:CJ135,'Sch A. Input'!$H$14:$CJ$14,"Recurring",'Sch A. Input'!$H$13:$CJ$13,"&lt;="&amp;$L$11)</f>
        <v>0</v>
      </c>
      <c r="K137" s="228">
        <f>SUMIFS('Sch A. Input'!H135:CJ135,'Sch A. Input'!$H$14:$CJ$14,"One-time",'Sch A. Input'!$H$13:$CJ$13,"&lt;="&amp;$L$11)</f>
        <v>0</v>
      </c>
      <c r="L137" s="229">
        <f t="shared" si="25"/>
        <v>0</v>
      </c>
      <c r="M137" s="228">
        <f t="shared" si="26"/>
        <v>0</v>
      </c>
      <c r="N137" s="228">
        <f t="shared" si="27"/>
        <v>0</v>
      </c>
      <c r="O137" s="259">
        <f t="shared" si="28"/>
        <v>0</v>
      </c>
      <c r="P137" s="268">
        <f t="shared" si="22"/>
        <v>0</v>
      </c>
      <c r="Q137" s="231">
        <f t="shared" si="23"/>
        <v>0</v>
      </c>
      <c r="R137" s="97">
        <f t="shared" si="29"/>
        <v>0</v>
      </c>
      <c r="S137" s="237">
        <f>IF(AND(LARGE('Sch A. Input'!$CL$15:$CL$41,COUNTIF('Sch A. Input'!$CL$15:$CL$41,"&gt;="&amp;F137))&lt;E137,F137&lt;&gt;0),"Leaver",J137-G137)</f>
        <v>0</v>
      </c>
      <c r="T137" s="237">
        <f>IF(AND(LARGE('Sch A. Input'!$CL$15:$CL$41,COUNTIF('Sch A. Input'!$CL$15:$CL$41,"&gt;="&amp;F137))&lt;E137,F137&lt;&gt;0),"Leaver",K137-H137)</f>
        <v>0</v>
      </c>
      <c r="U137" s="238">
        <f>IF(AND(LARGE('Sch A. Input'!$CL$15:$CL$41,COUNTIF('Sch A. Input'!$CL$15:$CL$41,"&gt;="&amp;F137))&lt;E137,F137&lt;&gt;0),"Leaver",L137-I137)</f>
        <v>0</v>
      </c>
      <c r="V137" s="238">
        <f>IF(AND(LARGE('Sch A. Input'!$CL$15:$CL$41,COUNTIF('Sch A. Input'!$CL$15:$CL$41,"&gt;="&amp;F137))&lt;E137,F137&lt;&gt;0),"Leaver",IFERROR(S137/X137*$M$9,0))</f>
        <v>0</v>
      </c>
      <c r="W137" s="238">
        <f>IF(AND(LARGE('Sch A. Input'!$CL$15:$CL$41,COUNTIF('Sch A. Input'!$CL$15:$CL$41,"&gt;="&amp;F137))&lt;E137,F137&lt;&gt;0),"Leaver",V137+T137)</f>
        <v>0</v>
      </c>
      <c r="X137" s="264">
        <f>IF(AND(LARGE('Sch A. Input'!$CL$15:$CL$41,COUNTIF('Sch A. Input'!$CL$15:$CL$41,"&gt;="&amp;F137))&lt;E137,F137&lt;&gt;0),"Leaver",IF(OR(D137="",D137&gt;$L$11,($L$11-14)&lt;$K$9),0,(E137+1-D137)/14-1))</f>
        <v>0</v>
      </c>
      <c r="Y137" s="265">
        <f>IF(AND(LARGE('Sch A. Input'!$CL$15:$CL$41,COUNTIF('Sch A. Input'!$CL$15:$CL$41,"&gt;="&amp;F137))&lt;E137,F137&lt;&gt;0),"Leaver",IFERROR(IF((S137/$X137*$M$9+T137)&gt;$D$12,"YES","NO"),0))</f>
        <v>0</v>
      </c>
      <c r="Z137" s="225">
        <f>IF(AND(LARGE('Sch A. Input'!$CL$15:$CL$41,COUNTIF('Sch A. Input'!$CL$15:$CL$41,"&gt;="&amp;F137))&lt;E137,F137&lt;&gt;0),"Leaver",IFERROR(IF($Y137="YES",MIN($U137*($G$12/$D$12),$G$12),(SUMPRODUCT(--((MIN(W137,$D$12))&gt;$C$9:$C$12),((MIN(W137,$D$12))-$C$9:$C$12),$H$9:$H$12))-((1-(X137/$M$9))*(SUMPRODUCT(--((MIN(V137,$D$12))&gt;$C$9:$C$12),((MIN(V137,$D$12))-$C$9:$C$12),$H$9:$H$12)))),0))</f>
        <v>0</v>
      </c>
      <c r="AA137" s="169">
        <f>IF(AND(LARGE('Sch A. Input'!$CL$15:$CL$41,COUNTIF('Sch A. Input'!$CL$15:$CL$41,"&gt;="&amp;F137))&lt;E137,F137&lt;&gt;0),"Leaver",IFERROR(Z137/U137,0))</f>
        <v>0</v>
      </c>
      <c r="AB137" s="170">
        <f>IF(AND(LARGE('Sch A. Input'!$CL$15:$CL$41,COUNTIF('Sch A. Input'!$CL$15:$CL$41,"&gt;="&amp;F137))&lt;E137,F137&lt;&gt;0),"Leaver",Q137-Z137)</f>
        <v>0</v>
      </c>
      <c r="AC137" s="94">
        <f t="shared" si="30"/>
        <v>0</v>
      </c>
      <c r="BK137" s="2"/>
      <c r="BL137" s="2"/>
      <c r="CI137"/>
    </row>
    <row r="138" spans="2:87" x14ac:dyDescent="0.35">
      <c r="B138" s="70" t="str">
        <f>IF('Sch A. Input'!B136="","",'Sch A. Input'!B136)</f>
        <v/>
      </c>
      <c r="C138" s="75" t="str">
        <f>IF('Sch A. Input'!C136="","",'Sch A. Input'!C136)</f>
        <v/>
      </c>
      <c r="D138" s="71" t="str">
        <f>IF('Sch A. Input'!D136="","",'Sch A. Input'!D136)</f>
        <v/>
      </c>
      <c r="E138" s="71">
        <f>'Sch A. Input'!E136</f>
        <v>45016</v>
      </c>
      <c r="F138" s="71">
        <f>'Sch A. Input'!F136</f>
        <v>0</v>
      </c>
      <c r="G138" s="226">
        <f>SUMIFS('Sch A. Input'!H136:CJ136,'Sch A. Input'!$H$13:$CJ$13,$L$11,'Sch A. Input'!$H$14:$CJ$14,"Recurring")</f>
        <v>0</v>
      </c>
      <c r="H138" s="226">
        <f>SUMIFS('Sch A. Input'!H136:CJ136,'Sch A. Input'!$H$13:$CJ$13,$L$11,'Sch A. Input'!$H$14:$CJ$14,"One-time")</f>
        <v>0</v>
      </c>
      <c r="I138" s="227">
        <f t="shared" si="24"/>
        <v>0</v>
      </c>
      <c r="J138" s="228">
        <f>SUMIFS('Sch A. Input'!H136:CJ136,'Sch A. Input'!$H$14:$CJ$14,"Recurring",'Sch A. Input'!$H$13:$CJ$13,"&lt;="&amp;$L$11)</f>
        <v>0</v>
      </c>
      <c r="K138" s="228">
        <f>SUMIFS('Sch A. Input'!H136:CJ136,'Sch A. Input'!$H$14:$CJ$14,"One-time",'Sch A. Input'!$H$13:$CJ$13,"&lt;="&amp;$L$11)</f>
        <v>0</v>
      </c>
      <c r="L138" s="229">
        <f t="shared" si="25"/>
        <v>0</v>
      </c>
      <c r="M138" s="228">
        <f t="shared" si="26"/>
        <v>0</v>
      </c>
      <c r="N138" s="228">
        <f t="shared" si="27"/>
        <v>0</v>
      </c>
      <c r="O138" s="259">
        <f t="shared" si="28"/>
        <v>0</v>
      </c>
      <c r="P138" s="268">
        <f t="shared" si="22"/>
        <v>0</v>
      </c>
      <c r="Q138" s="231">
        <f t="shared" si="23"/>
        <v>0</v>
      </c>
      <c r="R138" s="97">
        <f t="shared" si="29"/>
        <v>0</v>
      </c>
      <c r="S138" s="237">
        <f>IF(AND(LARGE('Sch A. Input'!$CL$15:$CL$41,COUNTIF('Sch A. Input'!$CL$15:$CL$41,"&gt;="&amp;F138))&lt;E138,F138&lt;&gt;0),"Leaver",J138-G138)</f>
        <v>0</v>
      </c>
      <c r="T138" s="237">
        <f>IF(AND(LARGE('Sch A. Input'!$CL$15:$CL$41,COUNTIF('Sch A. Input'!$CL$15:$CL$41,"&gt;="&amp;F138))&lt;E138,F138&lt;&gt;0),"Leaver",K138-H138)</f>
        <v>0</v>
      </c>
      <c r="U138" s="238">
        <f>IF(AND(LARGE('Sch A. Input'!$CL$15:$CL$41,COUNTIF('Sch A. Input'!$CL$15:$CL$41,"&gt;="&amp;F138))&lt;E138,F138&lt;&gt;0),"Leaver",L138-I138)</f>
        <v>0</v>
      </c>
      <c r="V138" s="238">
        <f>IF(AND(LARGE('Sch A. Input'!$CL$15:$CL$41,COUNTIF('Sch A. Input'!$CL$15:$CL$41,"&gt;="&amp;F138))&lt;E138,F138&lt;&gt;0),"Leaver",IFERROR(S138/X138*$M$9,0))</f>
        <v>0</v>
      </c>
      <c r="W138" s="238">
        <f>IF(AND(LARGE('Sch A. Input'!$CL$15:$CL$41,COUNTIF('Sch A. Input'!$CL$15:$CL$41,"&gt;="&amp;F138))&lt;E138,F138&lt;&gt;0),"Leaver",V138+T138)</f>
        <v>0</v>
      </c>
      <c r="X138" s="264">
        <f>IF(AND(LARGE('Sch A. Input'!$CL$15:$CL$41,COUNTIF('Sch A. Input'!$CL$15:$CL$41,"&gt;="&amp;F138))&lt;E138,F138&lt;&gt;0),"Leaver",IF(OR(D138="",D138&gt;$L$11,($L$11-14)&lt;$K$9),0,(E138+1-D138)/14-1))</f>
        <v>0</v>
      </c>
      <c r="Y138" s="265">
        <f>IF(AND(LARGE('Sch A. Input'!$CL$15:$CL$41,COUNTIF('Sch A. Input'!$CL$15:$CL$41,"&gt;="&amp;F138))&lt;E138,F138&lt;&gt;0),"Leaver",IFERROR(IF((S138/$X138*$M$9+T138)&gt;$D$12,"YES","NO"),0))</f>
        <v>0</v>
      </c>
      <c r="Z138" s="225">
        <f>IF(AND(LARGE('Sch A. Input'!$CL$15:$CL$41,COUNTIF('Sch A. Input'!$CL$15:$CL$41,"&gt;="&amp;F138))&lt;E138,F138&lt;&gt;0),"Leaver",IFERROR(IF($Y138="YES",MIN($U138*($G$12/$D$12),$G$12),(SUMPRODUCT(--((MIN(W138,$D$12))&gt;$C$9:$C$12),((MIN(W138,$D$12))-$C$9:$C$12),$H$9:$H$12))-((1-(X138/$M$9))*(SUMPRODUCT(--((MIN(V138,$D$12))&gt;$C$9:$C$12),((MIN(V138,$D$12))-$C$9:$C$12),$H$9:$H$12)))),0))</f>
        <v>0</v>
      </c>
      <c r="AA138" s="169">
        <f>IF(AND(LARGE('Sch A. Input'!$CL$15:$CL$41,COUNTIF('Sch A. Input'!$CL$15:$CL$41,"&gt;="&amp;F138))&lt;E138,F138&lt;&gt;0),"Leaver",IFERROR(Z138/U138,0))</f>
        <v>0</v>
      </c>
      <c r="AB138" s="170">
        <f>IF(AND(LARGE('Sch A. Input'!$CL$15:$CL$41,COUNTIF('Sch A. Input'!$CL$15:$CL$41,"&gt;="&amp;F138))&lt;E138,F138&lt;&gt;0),"Leaver",Q138-Z138)</f>
        <v>0</v>
      </c>
      <c r="AC138" s="94">
        <f t="shared" si="30"/>
        <v>0</v>
      </c>
      <c r="BK138" s="2"/>
      <c r="BL138" s="2"/>
      <c r="CI138"/>
    </row>
    <row r="139" spans="2:87" x14ac:dyDescent="0.35">
      <c r="B139" s="70" t="str">
        <f>IF('Sch A. Input'!B137="","",'Sch A. Input'!B137)</f>
        <v/>
      </c>
      <c r="C139" s="75" t="str">
        <f>IF('Sch A. Input'!C137="","",'Sch A. Input'!C137)</f>
        <v/>
      </c>
      <c r="D139" s="71" t="str">
        <f>IF('Sch A. Input'!D137="","",'Sch A. Input'!D137)</f>
        <v/>
      </c>
      <c r="E139" s="71">
        <f>'Sch A. Input'!E137</f>
        <v>45016</v>
      </c>
      <c r="F139" s="71">
        <f>'Sch A. Input'!F137</f>
        <v>0</v>
      </c>
      <c r="G139" s="226">
        <f>SUMIFS('Sch A. Input'!H137:CJ137,'Sch A. Input'!$H$13:$CJ$13,$L$11,'Sch A. Input'!$H$14:$CJ$14,"Recurring")</f>
        <v>0</v>
      </c>
      <c r="H139" s="226">
        <f>SUMIFS('Sch A. Input'!H137:CJ137,'Sch A. Input'!$H$13:$CJ$13,$L$11,'Sch A. Input'!$H$14:$CJ$14,"One-time")</f>
        <v>0</v>
      </c>
      <c r="I139" s="227">
        <f t="shared" si="24"/>
        <v>0</v>
      </c>
      <c r="J139" s="228">
        <f>SUMIFS('Sch A. Input'!H137:CJ137,'Sch A. Input'!$H$14:$CJ$14,"Recurring",'Sch A. Input'!$H$13:$CJ$13,"&lt;="&amp;$L$11)</f>
        <v>0</v>
      </c>
      <c r="K139" s="228">
        <f>SUMIFS('Sch A. Input'!H137:CJ137,'Sch A. Input'!$H$14:$CJ$14,"One-time",'Sch A. Input'!$H$13:$CJ$13,"&lt;="&amp;$L$11)</f>
        <v>0</v>
      </c>
      <c r="L139" s="229">
        <f t="shared" si="25"/>
        <v>0</v>
      </c>
      <c r="M139" s="228">
        <f t="shared" si="26"/>
        <v>0</v>
      </c>
      <c r="N139" s="228">
        <f t="shared" si="27"/>
        <v>0</v>
      </c>
      <c r="O139" s="259">
        <f t="shared" si="28"/>
        <v>0</v>
      </c>
      <c r="P139" s="268">
        <f t="shared" si="22"/>
        <v>0</v>
      </c>
      <c r="Q139" s="231">
        <f t="shared" si="23"/>
        <v>0</v>
      </c>
      <c r="R139" s="97">
        <f t="shared" si="29"/>
        <v>0</v>
      </c>
      <c r="S139" s="237">
        <f>IF(AND(LARGE('Sch A. Input'!$CL$15:$CL$41,COUNTIF('Sch A. Input'!$CL$15:$CL$41,"&gt;="&amp;F139))&lt;E139,F139&lt;&gt;0),"Leaver",J139-G139)</f>
        <v>0</v>
      </c>
      <c r="T139" s="237">
        <f>IF(AND(LARGE('Sch A. Input'!$CL$15:$CL$41,COUNTIF('Sch A. Input'!$CL$15:$CL$41,"&gt;="&amp;F139))&lt;E139,F139&lt;&gt;0),"Leaver",K139-H139)</f>
        <v>0</v>
      </c>
      <c r="U139" s="238">
        <f>IF(AND(LARGE('Sch A. Input'!$CL$15:$CL$41,COUNTIF('Sch A. Input'!$CL$15:$CL$41,"&gt;="&amp;F139))&lt;E139,F139&lt;&gt;0),"Leaver",L139-I139)</f>
        <v>0</v>
      </c>
      <c r="V139" s="238">
        <f>IF(AND(LARGE('Sch A. Input'!$CL$15:$CL$41,COUNTIF('Sch A. Input'!$CL$15:$CL$41,"&gt;="&amp;F139))&lt;E139,F139&lt;&gt;0),"Leaver",IFERROR(S139/X139*$M$9,0))</f>
        <v>0</v>
      </c>
      <c r="W139" s="238">
        <f>IF(AND(LARGE('Sch A. Input'!$CL$15:$CL$41,COUNTIF('Sch A. Input'!$CL$15:$CL$41,"&gt;="&amp;F139))&lt;E139,F139&lt;&gt;0),"Leaver",V139+T139)</f>
        <v>0</v>
      </c>
      <c r="X139" s="264">
        <f>IF(AND(LARGE('Sch A. Input'!$CL$15:$CL$41,COUNTIF('Sch A. Input'!$CL$15:$CL$41,"&gt;="&amp;F139))&lt;E139,F139&lt;&gt;0),"Leaver",IF(OR(D139="",D139&gt;$L$11,($L$11-14)&lt;$K$9),0,(E139+1-D139)/14-1))</f>
        <v>0</v>
      </c>
      <c r="Y139" s="265">
        <f>IF(AND(LARGE('Sch A. Input'!$CL$15:$CL$41,COUNTIF('Sch A. Input'!$CL$15:$CL$41,"&gt;="&amp;F139))&lt;E139,F139&lt;&gt;0),"Leaver",IFERROR(IF((S139/$X139*$M$9+T139)&gt;$D$12,"YES","NO"),0))</f>
        <v>0</v>
      </c>
      <c r="Z139" s="225">
        <f>IF(AND(LARGE('Sch A. Input'!$CL$15:$CL$41,COUNTIF('Sch A. Input'!$CL$15:$CL$41,"&gt;="&amp;F139))&lt;E139,F139&lt;&gt;0),"Leaver",IFERROR(IF($Y139="YES",MIN($U139*($G$12/$D$12),$G$12),(SUMPRODUCT(--((MIN(W139,$D$12))&gt;$C$9:$C$12),((MIN(W139,$D$12))-$C$9:$C$12),$H$9:$H$12))-((1-(X139/$M$9))*(SUMPRODUCT(--((MIN(V139,$D$12))&gt;$C$9:$C$12),((MIN(V139,$D$12))-$C$9:$C$12),$H$9:$H$12)))),0))</f>
        <v>0</v>
      </c>
      <c r="AA139" s="169">
        <f>IF(AND(LARGE('Sch A. Input'!$CL$15:$CL$41,COUNTIF('Sch A. Input'!$CL$15:$CL$41,"&gt;="&amp;F139))&lt;E139,F139&lt;&gt;0),"Leaver",IFERROR(Z139/U139,0))</f>
        <v>0</v>
      </c>
      <c r="AB139" s="170">
        <f>IF(AND(LARGE('Sch A. Input'!$CL$15:$CL$41,COUNTIF('Sch A. Input'!$CL$15:$CL$41,"&gt;="&amp;F139))&lt;E139,F139&lt;&gt;0),"Leaver",Q139-Z139)</f>
        <v>0</v>
      </c>
      <c r="AC139" s="94">
        <f t="shared" si="30"/>
        <v>0</v>
      </c>
      <c r="BK139" s="2"/>
      <c r="BL139" s="2"/>
      <c r="CI139"/>
    </row>
    <row r="140" spans="2:87" x14ac:dyDescent="0.35">
      <c r="B140" s="70" t="str">
        <f>IF('Sch A. Input'!B138="","",'Sch A. Input'!B138)</f>
        <v/>
      </c>
      <c r="C140" s="75" t="str">
        <f>IF('Sch A. Input'!C138="","",'Sch A. Input'!C138)</f>
        <v/>
      </c>
      <c r="D140" s="71" t="str">
        <f>IF('Sch A. Input'!D138="","",'Sch A. Input'!D138)</f>
        <v/>
      </c>
      <c r="E140" s="71">
        <f>'Sch A. Input'!E138</f>
        <v>45016</v>
      </c>
      <c r="F140" s="71">
        <f>'Sch A. Input'!F138</f>
        <v>0</v>
      </c>
      <c r="G140" s="226">
        <f>SUMIFS('Sch A. Input'!H138:CJ138,'Sch A. Input'!$H$13:$CJ$13,$L$11,'Sch A. Input'!$H$14:$CJ$14,"Recurring")</f>
        <v>0</v>
      </c>
      <c r="H140" s="226">
        <f>SUMIFS('Sch A. Input'!H138:CJ138,'Sch A. Input'!$H$13:$CJ$13,$L$11,'Sch A. Input'!$H$14:$CJ$14,"One-time")</f>
        <v>0</v>
      </c>
      <c r="I140" s="227">
        <f t="shared" si="24"/>
        <v>0</v>
      </c>
      <c r="J140" s="228">
        <f>SUMIFS('Sch A. Input'!H138:CJ138,'Sch A. Input'!$H$14:$CJ$14,"Recurring",'Sch A. Input'!$H$13:$CJ$13,"&lt;="&amp;$L$11)</f>
        <v>0</v>
      </c>
      <c r="K140" s="228">
        <f>SUMIFS('Sch A. Input'!H138:CJ138,'Sch A. Input'!$H$14:$CJ$14,"One-time",'Sch A. Input'!$H$13:$CJ$13,"&lt;="&amp;$L$11)</f>
        <v>0</v>
      </c>
      <c r="L140" s="229">
        <f t="shared" si="25"/>
        <v>0</v>
      </c>
      <c r="M140" s="228">
        <f t="shared" si="26"/>
        <v>0</v>
      </c>
      <c r="N140" s="228">
        <f t="shared" si="27"/>
        <v>0</v>
      </c>
      <c r="O140" s="259">
        <f t="shared" si="28"/>
        <v>0</v>
      </c>
      <c r="P140" s="268">
        <f t="shared" si="22"/>
        <v>0</v>
      </c>
      <c r="Q140" s="231">
        <f t="shared" si="23"/>
        <v>0</v>
      </c>
      <c r="R140" s="97">
        <f t="shared" si="29"/>
        <v>0</v>
      </c>
      <c r="S140" s="237">
        <f>IF(AND(LARGE('Sch A. Input'!$CL$15:$CL$41,COUNTIF('Sch A. Input'!$CL$15:$CL$41,"&gt;="&amp;F140))&lt;E140,F140&lt;&gt;0),"Leaver",J140-G140)</f>
        <v>0</v>
      </c>
      <c r="T140" s="237">
        <f>IF(AND(LARGE('Sch A. Input'!$CL$15:$CL$41,COUNTIF('Sch A. Input'!$CL$15:$CL$41,"&gt;="&amp;F140))&lt;E140,F140&lt;&gt;0),"Leaver",K140-H140)</f>
        <v>0</v>
      </c>
      <c r="U140" s="238">
        <f>IF(AND(LARGE('Sch A. Input'!$CL$15:$CL$41,COUNTIF('Sch A. Input'!$CL$15:$CL$41,"&gt;="&amp;F140))&lt;E140,F140&lt;&gt;0),"Leaver",L140-I140)</f>
        <v>0</v>
      </c>
      <c r="V140" s="238">
        <f>IF(AND(LARGE('Sch A. Input'!$CL$15:$CL$41,COUNTIF('Sch A. Input'!$CL$15:$CL$41,"&gt;="&amp;F140))&lt;E140,F140&lt;&gt;0),"Leaver",IFERROR(S140/X140*$M$9,0))</f>
        <v>0</v>
      </c>
      <c r="W140" s="238">
        <f>IF(AND(LARGE('Sch A. Input'!$CL$15:$CL$41,COUNTIF('Sch A. Input'!$CL$15:$CL$41,"&gt;="&amp;F140))&lt;E140,F140&lt;&gt;0),"Leaver",V140+T140)</f>
        <v>0</v>
      </c>
      <c r="X140" s="264">
        <f>IF(AND(LARGE('Sch A. Input'!$CL$15:$CL$41,COUNTIF('Sch A. Input'!$CL$15:$CL$41,"&gt;="&amp;F140))&lt;E140,F140&lt;&gt;0),"Leaver",IF(OR(D140="",D140&gt;$L$11,($L$11-14)&lt;$K$9),0,(E140+1-D140)/14-1))</f>
        <v>0</v>
      </c>
      <c r="Y140" s="265">
        <f>IF(AND(LARGE('Sch A. Input'!$CL$15:$CL$41,COUNTIF('Sch A. Input'!$CL$15:$CL$41,"&gt;="&amp;F140))&lt;E140,F140&lt;&gt;0),"Leaver",IFERROR(IF((S140/$X140*$M$9+T140)&gt;$D$12,"YES","NO"),0))</f>
        <v>0</v>
      </c>
      <c r="Z140" s="225">
        <f>IF(AND(LARGE('Sch A. Input'!$CL$15:$CL$41,COUNTIF('Sch A. Input'!$CL$15:$CL$41,"&gt;="&amp;F140))&lt;E140,F140&lt;&gt;0),"Leaver",IFERROR(IF($Y140="YES",MIN($U140*($G$12/$D$12),$G$12),(SUMPRODUCT(--((MIN(W140,$D$12))&gt;$C$9:$C$12),((MIN(W140,$D$12))-$C$9:$C$12),$H$9:$H$12))-((1-(X140/$M$9))*(SUMPRODUCT(--((MIN(V140,$D$12))&gt;$C$9:$C$12),((MIN(V140,$D$12))-$C$9:$C$12),$H$9:$H$12)))),0))</f>
        <v>0</v>
      </c>
      <c r="AA140" s="169">
        <f>IF(AND(LARGE('Sch A. Input'!$CL$15:$CL$41,COUNTIF('Sch A. Input'!$CL$15:$CL$41,"&gt;="&amp;F140))&lt;E140,F140&lt;&gt;0),"Leaver",IFERROR(Z140/U140,0))</f>
        <v>0</v>
      </c>
      <c r="AB140" s="170">
        <f>IF(AND(LARGE('Sch A. Input'!$CL$15:$CL$41,COUNTIF('Sch A. Input'!$CL$15:$CL$41,"&gt;="&amp;F140))&lt;E140,F140&lt;&gt;0),"Leaver",Q140-Z140)</f>
        <v>0</v>
      </c>
      <c r="AC140" s="94">
        <f t="shared" si="30"/>
        <v>0</v>
      </c>
      <c r="BK140" s="2"/>
      <c r="BL140" s="2"/>
      <c r="CI140"/>
    </row>
    <row r="141" spans="2:87" x14ac:dyDescent="0.35">
      <c r="B141" s="70" t="str">
        <f>IF('Sch A. Input'!B139="","",'Sch A. Input'!B139)</f>
        <v/>
      </c>
      <c r="C141" s="75" t="str">
        <f>IF('Sch A. Input'!C139="","",'Sch A. Input'!C139)</f>
        <v/>
      </c>
      <c r="D141" s="71" t="str">
        <f>IF('Sch A. Input'!D139="","",'Sch A. Input'!D139)</f>
        <v/>
      </c>
      <c r="E141" s="71">
        <f>'Sch A. Input'!E139</f>
        <v>45016</v>
      </c>
      <c r="F141" s="71">
        <f>'Sch A. Input'!F139</f>
        <v>0</v>
      </c>
      <c r="G141" s="226">
        <f>SUMIFS('Sch A. Input'!H139:CJ139,'Sch A. Input'!$H$13:$CJ$13,$L$11,'Sch A. Input'!$H$14:$CJ$14,"Recurring")</f>
        <v>0</v>
      </c>
      <c r="H141" s="226">
        <f>SUMIFS('Sch A. Input'!H139:CJ139,'Sch A. Input'!$H$13:$CJ$13,$L$11,'Sch A. Input'!$H$14:$CJ$14,"One-time")</f>
        <v>0</v>
      </c>
      <c r="I141" s="227">
        <f t="shared" si="24"/>
        <v>0</v>
      </c>
      <c r="J141" s="228">
        <f>SUMIFS('Sch A. Input'!H139:CJ139,'Sch A. Input'!$H$14:$CJ$14,"Recurring",'Sch A. Input'!$H$13:$CJ$13,"&lt;="&amp;$L$11)</f>
        <v>0</v>
      </c>
      <c r="K141" s="228">
        <f>SUMIFS('Sch A. Input'!H139:CJ139,'Sch A. Input'!$H$14:$CJ$14,"One-time",'Sch A. Input'!$H$13:$CJ$13,"&lt;="&amp;$L$11)</f>
        <v>0</v>
      </c>
      <c r="L141" s="229">
        <f t="shared" si="25"/>
        <v>0</v>
      </c>
      <c r="M141" s="228">
        <f t="shared" si="26"/>
        <v>0</v>
      </c>
      <c r="N141" s="228">
        <f t="shared" si="27"/>
        <v>0</v>
      </c>
      <c r="O141" s="259">
        <f t="shared" si="28"/>
        <v>0</v>
      </c>
      <c r="P141" s="268">
        <f t="shared" si="22"/>
        <v>0</v>
      </c>
      <c r="Q141" s="231">
        <f t="shared" si="23"/>
        <v>0</v>
      </c>
      <c r="R141" s="97">
        <f t="shared" si="29"/>
        <v>0</v>
      </c>
      <c r="S141" s="237">
        <f>IF(AND(LARGE('Sch A. Input'!$CL$15:$CL$41,COUNTIF('Sch A. Input'!$CL$15:$CL$41,"&gt;="&amp;F141))&lt;E141,F141&lt;&gt;0),"Leaver",J141-G141)</f>
        <v>0</v>
      </c>
      <c r="T141" s="237">
        <f>IF(AND(LARGE('Sch A. Input'!$CL$15:$CL$41,COUNTIF('Sch A. Input'!$CL$15:$CL$41,"&gt;="&amp;F141))&lt;E141,F141&lt;&gt;0),"Leaver",K141-H141)</f>
        <v>0</v>
      </c>
      <c r="U141" s="238">
        <f>IF(AND(LARGE('Sch A. Input'!$CL$15:$CL$41,COUNTIF('Sch A. Input'!$CL$15:$CL$41,"&gt;="&amp;F141))&lt;E141,F141&lt;&gt;0),"Leaver",L141-I141)</f>
        <v>0</v>
      </c>
      <c r="V141" s="238">
        <f>IF(AND(LARGE('Sch A. Input'!$CL$15:$CL$41,COUNTIF('Sch A. Input'!$CL$15:$CL$41,"&gt;="&amp;F141))&lt;E141,F141&lt;&gt;0),"Leaver",IFERROR(S141/X141*$M$9,0))</f>
        <v>0</v>
      </c>
      <c r="W141" s="238">
        <f>IF(AND(LARGE('Sch A. Input'!$CL$15:$CL$41,COUNTIF('Sch A. Input'!$CL$15:$CL$41,"&gt;="&amp;F141))&lt;E141,F141&lt;&gt;0),"Leaver",V141+T141)</f>
        <v>0</v>
      </c>
      <c r="X141" s="264">
        <f>IF(AND(LARGE('Sch A. Input'!$CL$15:$CL$41,COUNTIF('Sch A. Input'!$CL$15:$CL$41,"&gt;="&amp;F141))&lt;E141,F141&lt;&gt;0),"Leaver",IF(OR(D141="",D141&gt;$L$11,($L$11-14)&lt;$K$9),0,(E141+1-D141)/14-1))</f>
        <v>0</v>
      </c>
      <c r="Y141" s="265">
        <f>IF(AND(LARGE('Sch A. Input'!$CL$15:$CL$41,COUNTIF('Sch A. Input'!$CL$15:$CL$41,"&gt;="&amp;F141))&lt;E141,F141&lt;&gt;0),"Leaver",IFERROR(IF((S141/$X141*$M$9+T141)&gt;$D$12,"YES","NO"),0))</f>
        <v>0</v>
      </c>
      <c r="Z141" s="225">
        <f>IF(AND(LARGE('Sch A. Input'!$CL$15:$CL$41,COUNTIF('Sch A. Input'!$CL$15:$CL$41,"&gt;="&amp;F141))&lt;E141,F141&lt;&gt;0),"Leaver",IFERROR(IF($Y141="YES",MIN($U141*($G$12/$D$12),$G$12),(SUMPRODUCT(--((MIN(W141,$D$12))&gt;$C$9:$C$12),((MIN(W141,$D$12))-$C$9:$C$12),$H$9:$H$12))-((1-(X141/$M$9))*(SUMPRODUCT(--((MIN(V141,$D$12))&gt;$C$9:$C$12),((MIN(V141,$D$12))-$C$9:$C$12),$H$9:$H$12)))),0))</f>
        <v>0</v>
      </c>
      <c r="AA141" s="169">
        <f>IF(AND(LARGE('Sch A. Input'!$CL$15:$CL$41,COUNTIF('Sch A. Input'!$CL$15:$CL$41,"&gt;="&amp;F141))&lt;E141,F141&lt;&gt;0),"Leaver",IFERROR(Z141/U141,0))</f>
        <v>0</v>
      </c>
      <c r="AB141" s="170">
        <f>IF(AND(LARGE('Sch A. Input'!$CL$15:$CL$41,COUNTIF('Sch A. Input'!$CL$15:$CL$41,"&gt;="&amp;F141))&lt;E141,F141&lt;&gt;0),"Leaver",Q141-Z141)</f>
        <v>0</v>
      </c>
      <c r="AC141" s="94">
        <f t="shared" si="30"/>
        <v>0</v>
      </c>
      <c r="BK141" s="2"/>
      <c r="BL141" s="2"/>
      <c r="CI141"/>
    </row>
    <row r="142" spans="2:87" x14ac:dyDescent="0.35">
      <c r="B142" s="70" t="str">
        <f>IF('Sch A. Input'!B140="","",'Sch A. Input'!B140)</f>
        <v/>
      </c>
      <c r="C142" s="75" t="str">
        <f>IF('Sch A. Input'!C140="","",'Sch A. Input'!C140)</f>
        <v/>
      </c>
      <c r="D142" s="71" t="str">
        <f>IF('Sch A. Input'!D140="","",'Sch A. Input'!D140)</f>
        <v/>
      </c>
      <c r="E142" s="71">
        <f>'Sch A. Input'!E140</f>
        <v>45016</v>
      </c>
      <c r="F142" s="71">
        <f>'Sch A. Input'!F140</f>
        <v>0</v>
      </c>
      <c r="G142" s="226">
        <f>SUMIFS('Sch A. Input'!H140:CJ140,'Sch A. Input'!$H$13:$CJ$13,$L$11,'Sch A. Input'!$H$14:$CJ$14,"Recurring")</f>
        <v>0</v>
      </c>
      <c r="H142" s="226">
        <f>SUMIFS('Sch A. Input'!H140:CJ140,'Sch A. Input'!$H$13:$CJ$13,$L$11,'Sch A. Input'!$H$14:$CJ$14,"One-time")</f>
        <v>0</v>
      </c>
      <c r="I142" s="227">
        <f t="shared" si="24"/>
        <v>0</v>
      </c>
      <c r="J142" s="228">
        <f>SUMIFS('Sch A. Input'!H140:CJ140,'Sch A. Input'!$H$14:$CJ$14,"Recurring",'Sch A. Input'!$H$13:$CJ$13,"&lt;="&amp;$L$11)</f>
        <v>0</v>
      </c>
      <c r="K142" s="228">
        <f>SUMIFS('Sch A. Input'!H140:CJ140,'Sch A. Input'!$H$14:$CJ$14,"One-time",'Sch A. Input'!$H$13:$CJ$13,"&lt;="&amp;$L$11)</f>
        <v>0</v>
      </c>
      <c r="L142" s="229">
        <f t="shared" si="25"/>
        <v>0</v>
      </c>
      <c r="M142" s="228">
        <f t="shared" si="26"/>
        <v>0</v>
      </c>
      <c r="N142" s="228">
        <f t="shared" si="27"/>
        <v>0</v>
      </c>
      <c r="O142" s="259">
        <f t="shared" si="28"/>
        <v>0</v>
      </c>
      <c r="P142" s="268">
        <f t="shared" si="22"/>
        <v>0</v>
      </c>
      <c r="Q142" s="231">
        <f t="shared" si="23"/>
        <v>0</v>
      </c>
      <c r="R142" s="97">
        <f t="shared" si="29"/>
        <v>0</v>
      </c>
      <c r="S142" s="237">
        <f>IF(AND(LARGE('Sch A. Input'!$CL$15:$CL$41,COUNTIF('Sch A. Input'!$CL$15:$CL$41,"&gt;="&amp;F142))&lt;E142,F142&lt;&gt;0),"Leaver",J142-G142)</f>
        <v>0</v>
      </c>
      <c r="T142" s="237">
        <f>IF(AND(LARGE('Sch A. Input'!$CL$15:$CL$41,COUNTIF('Sch A. Input'!$CL$15:$CL$41,"&gt;="&amp;F142))&lt;E142,F142&lt;&gt;0),"Leaver",K142-H142)</f>
        <v>0</v>
      </c>
      <c r="U142" s="238">
        <f>IF(AND(LARGE('Sch A. Input'!$CL$15:$CL$41,COUNTIF('Sch A. Input'!$CL$15:$CL$41,"&gt;="&amp;F142))&lt;E142,F142&lt;&gt;0),"Leaver",L142-I142)</f>
        <v>0</v>
      </c>
      <c r="V142" s="238">
        <f>IF(AND(LARGE('Sch A. Input'!$CL$15:$CL$41,COUNTIF('Sch A. Input'!$CL$15:$CL$41,"&gt;="&amp;F142))&lt;E142,F142&lt;&gt;0),"Leaver",IFERROR(S142/X142*$M$9,0))</f>
        <v>0</v>
      </c>
      <c r="W142" s="238">
        <f>IF(AND(LARGE('Sch A. Input'!$CL$15:$CL$41,COUNTIF('Sch A. Input'!$CL$15:$CL$41,"&gt;="&amp;F142))&lt;E142,F142&lt;&gt;0),"Leaver",V142+T142)</f>
        <v>0</v>
      </c>
      <c r="X142" s="264">
        <f>IF(AND(LARGE('Sch A. Input'!$CL$15:$CL$41,COUNTIF('Sch A. Input'!$CL$15:$CL$41,"&gt;="&amp;F142))&lt;E142,F142&lt;&gt;0),"Leaver",IF(OR(D142="",D142&gt;$L$11,($L$11-14)&lt;$K$9),0,(E142+1-D142)/14-1))</f>
        <v>0</v>
      </c>
      <c r="Y142" s="265">
        <f>IF(AND(LARGE('Sch A. Input'!$CL$15:$CL$41,COUNTIF('Sch A. Input'!$CL$15:$CL$41,"&gt;="&amp;F142))&lt;E142,F142&lt;&gt;0),"Leaver",IFERROR(IF((S142/$X142*$M$9+T142)&gt;$D$12,"YES","NO"),0))</f>
        <v>0</v>
      </c>
      <c r="Z142" s="225">
        <f>IF(AND(LARGE('Sch A. Input'!$CL$15:$CL$41,COUNTIF('Sch A. Input'!$CL$15:$CL$41,"&gt;="&amp;F142))&lt;E142,F142&lt;&gt;0),"Leaver",IFERROR(IF($Y142="YES",MIN($U142*($G$12/$D$12),$G$12),(SUMPRODUCT(--((MIN(W142,$D$12))&gt;$C$9:$C$12),((MIN(W142,$D$12))-$C$9:$C$12),$H$9:$H$12))-((1-(X142/$M$9))*(SUMPRODUCT(--((MIN(V142,$D$12))&gt;$C$9:$C$12),((MIN(V142,$D$12))-$C$9:$C$12),$H$9:$H$12)))),0))</f>
        <v>0</v>
      </c>
      <c r="AA142" s="169">
        <f>IF(AND(LARGE('Sch A. Input'!$CL$15:$CL$41,COUNTIF('Sch A. Input'!$CL$15:$CL$41,"&gt;="&amp;F142))&lt;E142,F142&lt;&gt;0),"Leaver",IFERROR(Z142/U142,0))</f>
        <v>0</v>
      </c>
      <c r="AB142" s="170">
        <f>IF(AND(LARGE('Sch A. Input'!$CL$15:$CL$41,COUNTIF('Sch A. Input'!$CL$15:$CL$41,"&gt;="&amp;F142))&lt;E142,F142&lt;&gt;0),"Leaver",Q142-Z142)</f>
        <v>0</v>
      </c>
      <c r="AC142" s="94">
        <f t="shared" si="30"/>
        <v>0</v>
      </c>
      <c r="BK142" s="2"/>
      <c r="BL142" s="2"/>
      <c r="CI142"/>
    </row>
    <row r="143" spans="2:87" x14ac:dyDescent="0.35">
      <c r="B143" s="70" t="str">
        <f>IF('Sch A. Input'!B141="","",'Sch A. Input'!B141)</f>
        <v/>
      </c>
      <c r="C143" s="75" t="str">
        <f>IF('Sch A. Input'!C141="","",'Sch A. Input'!C141)</f>
        <v/>
      </c>
      <c r="D143" s="71" t="str">
        <f>IF('Sch A. Input'!D141="","",'Sch A. Input'!D141)</f>
        <v/>
      </c>
      <c r="E143" s="71">
        <f>'Sch A. Input'!E141</f>
        <v>45016</v>
      </c>
      <c r="F143" s="71">
        <f>'Sch A. Input'!F141</f>
        <v>0</v>
      </c>
      <c r="G143" s="226">
        <f>SUMIFS('Sch A. Input'!H141:CJ141,'Sch A. Input'!$H$13:$CJ$13,$L$11,'Sch A. Input'!$H$14:$CJ$14,"Recurring")</f>
        <v>0</v>
      </c>
      <c r="H143" s="226">
        <f>SUMIFS('Sch A. Input'!H141:CJ141,'Sch A. Input'!$H$13:$CJ$13,$L$11,'Sch A. Input'!$H$14:$CJ$14,"One-time")</f>
        <v>0</v>
      </c>
      <c r="I143" s="227">
        <f t="shared" si="24"/>
        <v>0</v>
      </c>
      <c r="J143" s="228">
        <f>SUMIFS('Sch A. Input'!H141:CJ141,'Sch A. Input'!$H$14:$CJ$14,"Recurring",'Sch A. Input'!$H$13:$CJ$13,"&lt;="&amp;$L$11)</f>
        <v>0</v>
      </c>
      <c r="K143" s="228">
        <f>SUMIFS('Sch A. Input'!H141:CJ141,'Sch A. Input'!$H$14:$CJ$14,"One-time",'Sch A. Input'!$H$13:$CJ$13,"&lt;="&amp;$L$11)</f>
        <v>0</v>
      </c>
      <c r="L143" s="229">
        <f t="shared" si="25"/>
        <v>0</v>
      </c>
      <c r="M143" s="228">
        <f t="shared" si="26"/>
        <v>0</v>
      </c>
      <c r="N143" s="228">
        <f t="shared" si="27"/>
        <v>0</v>
      </c>
      <c r="O143" s="259">
        <f t="shared" si="28"/>
        <v>0</v>
      </c>
      <c r="P143" s="268">
        <f t="shared" si="22"/>
        <v>0</v>
      </c>
      <c r="Q143" s="231">
        <f t="shared" si="23"/>
        <v>0</v>
      </c>
      <c r="R143" s="97">
        <f t="shared" si="29"/>
        <v>0</v>
      </c>
      <c r="S143" s="237">
        <f>IF(AND(LARGE('Sch A. Input'!$CL$15:$CL$41,COUNTIF('Sch A. Input'!$CL$15:$CL$41,"&gt;="&amp;F143))&lt;E143,F143&lt;&gt;0),"Leaver",J143-G143)</f>
        <v>0</v>
      </c>
      <c r="T143" s="237">
        <f>IF(AND(LARGE('Sch A. Input'!$CL$15:$CL$41,COUNTIF('Sch A. Input'!$CL$15:$CL$41,"&gt;="&amp;F143))&lt;E143,F143&lt;&gt;0),"Leaver",K143-H143)</f>
        <v>0</v>
      </c>
      <c r="U143" s="238">
        <f>IF(AND(LARGE('Sch A. Input'!$CL$15:$CL$41,COUNTIF('Sch A. Input'!$CL$15:$CL$41,"&gt;="&amp;F143))&lt;E143,F143&lt;&gt;0),"Leaver",L143-I143)</f>
        <v>0</v>
      </c>
      <c r="V143" s="238">
        <f>IF(AND(LARGE('Sch A. Input'!$CL$15:$CL$41,COUNTIF('Sch A. Input'!$CL$15:$CL$41,"&gt;="&amp;F143))&lt;E143,F143&lt;&gt;0),"Leaver",IFERROR(S143/X143*$M$9,0))</f>
        <v>0</v>
      </c>
      <c r="W143" s="238">
        <f>IF(AND(LARGE('Sch A. Input'!$CL$15:$CL$41,COUNTIF('Sch A. Input'!$CL$15:$CL$41,"&gt;="&amp;F143))&lt;E143,F143&lt;&gt;0),"Leaver",V143+T143)</f>
        <v>0</v>
      </c>
      <c r="X143" s="264">
        <f>IF(AND(LARGE('Sch A. Input'!$CL$15:$CL$41,COUNTIF('Sch A. Input'!$CL$15:$CL$41,"&gt;="&amp;F143))&lt;E143,F143&lt;&gt;0),"Leaver",IF(OR(D143="",D143&gt;$L$11,($L$11-14)&lt;$K$9),0,(E143+1-D143)/14-1))</f>
        <v>0</v>
      </c>
      <c r="Y143" s="265">
        <f>IF(AND(LARGE('Sch A. Input'!$CL$15:$CL$41,COUNTIF('Sch A. Input'!$CL$15:$CL$41,"&gt;="&amp;F143))&lt;E143,F143&lt;&gt;0),"Leaver",IFERROR(IF((S143/$X143*$M$9+T143)&gt;$D$12,"YES","NO"),0))</f>
        <v>0</v>
      </c>
      <c r="Z143" s="225">
        <f>IF(AND(LARGE('Sch A. Input'!$CL$15:$CL$41,COUNTIF('Sch A. Input'!$CL$15:$CL$41,"&gt;="&amp;F143))&lt;E143,F143&lt;&gt;0),"Leaver",IFERROR(IF($Y143="YES",MIN($U143*($G$12/$D$12),$G$12),(SUMPRODUCT(--((MIN(W143,$D$12))&gt;$C$9:$C$12),((MIN(W143,$D$12))-$C$9:$C$12),$H$9:$H$12))-((1-(X143/$M$9))*(SUMPRODUCT(--((MIN(V143,$D$12))&gt;$C$9:$C$12),((MIN(V143,$D$12))-$C$9:$C$12),$H$9:$H$12)))),0))</f>
        <v>0</v>
      </c>
      <c r="AA143" s="169">
        <f>IF(AND(LARGE('Sch A. Input'!$CL$15:$CL$41,COUNTIF('Sch A. Input'!$CL$15:$CL$41,"&gt;="&amp;F143))&lt;E143,F143&lt;&gt;0),"Leaver",IFERROR(Z143/U143,0))</f>
        <v>0</v>
      </c>
      <c r="AB143" s="170">
        <f>IF(AND(LARGE('Sch A. Input'!$CL$15:$CL$41,COUNTIF('Sch A. Input'!$CL$15:$CL$41,"&gt;="&amp;F143))&lt;E143,F143&lt;&gt;0),"Leaver",Q143-Z143)</f>
        <v>0</v>
      </c>
      <c r="AC143" s="94">
        <f t="shared" si="30"/>
        <v>0</v>
      </c>
      <c r="BK143" s="2"/>
      <c r="BL143" s="2"/>
      <c r="CI143"/>
    </row>
    <row r="144" spans="2:87" x14ac:dyDescent="0.35">
      <c r="B144" s="70" t="str">
        <f>IF('Sch A. Input'!B142="","",'Sch A. Input'!B142)</f>
        <v/>
      </c>
      <c r="C144" s="75" t="str">
        <f>IF('Sch A. Input'!C142="","",'Sch A. Input'!C142)</f>
        <v/>
      </c>
      <c r="D144" s="71" t="str">
        <f>IF('Sch A. Input'!D142="","",'Sch A. Input'!D142)</f>
        <v/>
      </c>
      <c r="E144" s="71">
        <f>'Sch A. Input'!E142</f>
        <v>45016</v>
      </c>
      <c r="F144" s="71">
        <f>'Sch A. Input'!F142</f>
        <v>0</v>
      </c>
      <c r="G144" s="226">
        <f>SUMIFS('Sch A. Input'!H142:CJ142,'Sch A. Input'!$H$13:$CJ$13,$L$11,'Sch A. Input'!$H$14:$CJ$14,"Recurring")</f>
        <v>0</v>
      </c>
      <c r="H144" s="226">
        <f>SUMIFS('Sch A. Input'!H142:CJ142,'Sch A. Input'!$H$13:$CJ$13,$L$11,'Sch A. Input'!$H$14:$CJ$14,"One-time")</f>
        <v>0</v>
      </c>
      <c r="I144" s="227">
        <f t="shared" si="24"/>
        <v>0</v>
      </c>
      <c r="J144" s="228">
        <f>SUMIFS('Sch A. Input'!H142:CJ142,'Sch A. Input'!$H$14:$CJ$14,"Recurring",'Sch A. Input'!$H$13:$CJ$13,"&lt;="&amp;$L$11)</f>
        <v>0</v>
      </c>
      <c r="K144" s="228">
        <f>SUMIFS('Sch A. Input'!H142:CJ142,'Sch A. Input'!$H$14:$CJ$14,"One-time",'Sch A. Input'!$H$13:$CJ$13,"&lt;="&amp;$L$11)</f>
        <v>0</v>
      </c>
      <c r="L144" s="229">
        <f t="shared" si="25"/>
        <v>0</v>
      </c>
      <c r="M144" s="228">
        <f t="shared" si="26"/>
        <v>0</v>
      </c>
      <c r="N144" s="228">
        <f t="shared" si="27"/>
        <v>0</v>
      </c>
      <c r="O144" s="259">
        <f t="shared" si="28"/>
        <v>0</v>
      </c>
      <c r="P144" s="268">
        <f t="shared" si="22"/>
        <v>0</v>
      </c>
      <c r="Q144" s="231">
        <f t="shared" si="23"/>
        <v>0</v>
      </c>
      <c r="R144" s="97">
        <f t="shared" si="29"/>
        <v>0</v>
      </c>
      <c r="S144" s="237">
        <f>IF(AND(LARGE('Sch A. Input'!$CL$15:$CL$41,COUNTIF('Sch A. Input'!$CL$15:$CL$41,"&gt;="&amp;F144))&lt;E144,F144&lt;&gt;0),"Leaver",J144-G144)</f>
        <v>0</v>
      </c>
      <c r="T144" s="237">
        <f>IF(AND(LARGE('Sch A. Input'!$CL$15:$CL$41,COUNTIF('Sch A. Input'!$CL$15:$CL$41,"&gt;="&amp;F144))&lt;E144,F144&lt;&gt;0),"Leaver",K144-H144)</f>
        <v>0</v>
      </c>
      <c r="U144" s="238">
        <f>IF(AND(LARGE('Sch A. Input'!$CL$15:$CL$41,COUNTIF('Sch A. Input'!$CL$15:$CL$41,"&gt;="&amp;F144))&lt;E144,F144&lt;&gt;0),"Leaver",L144-I144)</f>
        <v>0</v>
      </c>
      <c r="V144" s="238">
        <f>IF(AND(LARGE('Sch A. Input'!$CL$15:$CL$41,COUNTIF('Sch A. Input'!$CL$15:$CL$41,"&gt;="&amp;F144))&lt;E144,F144&lt;&gt;0),"Leaver",IFERROR(S144/X144*$M$9,0))</f>
        <v>0</v>
      </c>
      <c r="W144" s="238">
        <f>IF(AND(LARGE('Sch A. Input'!$CL$15:$CL$41,COUNTIF('Sch A. Input'!$CL$15:$CL$41,"&gt;="&amp;F144))&lt;E144,F144&lt;&gt;0),"Leaver",V144+T144)</f>
        <v>0</v>
      </c>
      <c r="X144" s="264">
        <f>IF(AND(LARGE('Sch A. Input'!$CL$15:$CL$41,COUNTIF('Sch A. Input'!$CL$15:$CL$41,"&gt;="&amp;F144))&lt;E144,F144&lt;&gt;0),"Leaver",IF(OR(D144="",D144&gt;$L$11,($L$11-14)&lt;$K$9),0,(E144+1-D144)/14-1))</f>
        <v>0</v>
      </c>
      <c r="Y144" s="265">
        <f>IF(AND(LARGE('Sch A. Input'!$CL$15:$CL$41,COUNTIF('Sch A. Input'!$CL$15:$CL$41,"&gt;="&amp;F144))&lt;E144,F144&lt;&gt;0),"Leaver",IFERROR(IF((S144/$X144*$M$9+T144)&gt;$D$12,"YES","NO"),0))</f>
        <v>0</v>
      </c>
      <c r="Z144" s="225">
        <f>IF(AND(LARGE('Sch A. Input'!$CL$15:$CL$41,COUNTIF('Sch A. Input'!$CL$15:$CL$41,"&gt;="&amp;F144))&lt;E144,F144&lt;&gt;0),"Leaver",IFERROR(IF($Y144="YES",MIN($U144*($G$12/$D$12),$G$12),(SUMPRODUCT(--((MIN(W144,$D$12))&gt;$C$9:$C$12),((MIN(W144,$D$12))-$C$9:$C$12),$H$9:$H$12))-((1-(X144/$M$9))*(SUMPRODUCT(--((MIN(V144,$D$12))&gt;$C$9:$C$12),((MIN(V144,$D$12))-$C$9:$C$12),$H$9:$H$12)))),0))</f>
        <v>0</v>
      </c>
      <c r="AA144" s="169">
        <f>IF(AND(LARGE('Sch A. Input'!$CL$15:$CL$41,COUNTIF('Sch A. Input'!$CL$15:$CL$41,"&gt;="&amp;F144))&lt;E144,F144&lt;&gt;0),"Leaver",IFERROR(Z144/U144,0))</f>
        <v>0</v>
      </c>
      <c r="AB144" s="170">
        <f>IF(AND(LARGE('Sch A. Input'!$CL$15:$CL$41,COUNTIF('Sch A. Input'!$CL$15:$CL$41,"&gt;="&amp;F144))&lt;E144,F144&lt;&gt;0),"Leaver",Q144-Z144)</f>
        <v>0</v>
      </c>
      <c r="AC144" s="94">
        <f t="shared" si="30"/>
        <v>0</v>
      </c>
      <c r="BK144" s="2"/>
      <c r="BL144" s="2"/>
      <c r="CI144"/>
    </row>
    <row r="145" spans="2:87" x14ac:dyDescent="0.35">
      <c r="B145" s="70" t="str">
        <f>IF('Sch A. Input'!B143="","",'Sch A. Input'!B143)</f>
        <v/>
      </c>
      <c r="C145" s="75" t="str">
        <f>IF('Sch A. Input'!C143="","",'Sch A. Input'!C143)</f>
        <v/>
      </c>
      <c r="D145" s="71" t="str">
        <f>IF('Sch A. Input'!D143="","",'Sch A. Input'!D143)</f>
        <v/>
      </c>
      <c r="E145" s="71">
        <f>'Sch A. Input'!E143</f>
        <v>45016</v>
      </c>
      <c r="F145" s="71">
        <f>'Sch A. Input'!F143</f>
        <v>0</v>
      </c>
      <c r="G145" s="226">
        <f>SUMIFS('Sch A. Input'!H143:CJ143,'Sch A. Input'!$H$13:$CJ$13,$L$11,'Sch A. Input'!$H$14:$CJ$14,"Recurring")</f>
        <v>0</v>
      </c>
      <c r="H145" s="226">
        <f>SUMIFS('Sch A. Input'!H143:CJ143,'Sch A. Input'!$H$13:$CJ$13,$L$11,'Sch A. Input'!$H$14:$CJ$14,"One-time")</f>
        <v>0</v>
      </c>
      <c r="I145" s="227">
        <f t="shared" si="24"/>
        <v>0</v>
      </c>
      <c r="J145" s="228">
        <f>SUMIFS('Sch A. Input'!H143:CJ143,'Sch A. Input'!$H$14:$CJ$14,"Recurring",'Sch A. Input'!$H$13:$CJ$13,"&lt;="&amp;$L$11)</f>
        <v>0</v>
      </c>
      <c r="K145" s="228">
        <f>SUMIFS('Sch A. Input'!H143:CJ143,'Sch A. Input'!$H$14:$CJ$14,"One-time",'Sch A. Input'!$H$13:$CJ$13,"&lt;="&amp;$L$11)</f>
        <v>0</v>
      </c>
      <c r="L145" s="229">
        <f t="shared" si="25"/>
        <v>0</v>
      </c>
      <c r="M145" s="228">
        <f t="shared" si="26"/>
        <v>0</v>
      </c>
      <c r="N145" s="228">
        <f t="shared" si="27"/>
        <v>0</v>
      </c>
      <c r="O145" s="259">
        <f t="shared" si="28"/>
        <v>0</v>
      </c>
      <c r="P145" s="268">
        <f t="shared" ref="P145:P208" si="31">IFERROR(IF((J145/$O145*$M$9+K145)&gt;$D$12,"YES","NO"),0)</f>
        <v>0</v>
      </c>
      <c r="Q145" s="231">
        <f t="shared" ref="Q145:Q208" si="32">IFERROR(IF(P145="YES",MIN(L145*($G$12/$D$12),$G$12),((SUMPRODUCT(--((MIN(N145,$D$12))&gt;$C$9:$C$12),((MIN(N145,$D$12))-$C$9:$C$12),$H$9:$H$12))-((1-O145/$M$9)*((SUMPRODUCT(--((MIN(M145,$D$12))&gt;$C$9:$C$12),((MIN(M145,$D$12))-$C$9:$C$12),$H$9:$H$12)))))),0)</f>
        <v>0</v>
      </c>
      <c r="R145" s="97">
        <f t="shared" si="29"/>
        <v>0</v>
      </c>
      <c r="S145" s="237">
        <f>IF(AND(LARGE('Sch A. Input'!$CL$15:$CL$41,COUNTIF('Sch A. Input'!$CL$15:$CL$41,"&gt;="&amp;F145))&lt;E145,F145&lt;&gt;0),"Leaver",J145-G145)</f>
        <v>0</v>
      </c>
      <c r="T145" s="237">
        <f>IF(AND(LARGE('Sch A. Input'!$CL$15:$CL$41,COUNTIF('Sch A. Input'!$CL$15:$CL$41,"&gt;="&amp;F145))&lt;E145,F145&lt;&gt;0),"Leaver",K145-H145)</f>
        <v>0</v>
      </c>
      <c r="U145" s="238">
        <f>IF(AND(LARGE('Sch A. Input'!$CL$15:$CL$41,COUNTIF('Sch A. Input'!$CL$15:$CL$41,"&gt;="&amp;F145))&lt;E145,F145&lt;&gt;0),"Leaver",L145-I145)</f>
        <v>0</v>
      </c>
      <c r="V145" s="238">
        <f>IF(AND(LARGE('Sch A. Input'!$CL$15:$CL$41,COUNTIF('Sch A. Input'!$CL$15:$CL$41,"&gt;="&amp;F145))&lt;E145,F145&lt;&gt;0),"Leaver",IFERROR(S145/X145*$M$9,0))</f>
        <v>0</v>
      </c>
      <c r="W145" s="238">
        <f>IF(AND(LARGE('Sch A. Input'!$CL$15:$CL$41,COUNTIF('Sch A. Input'!$CL$15:$CL$41,"&gt;="&amp;F145))&lt;E145,F145&lt;&gt;0),"Leaver",V145+T145)</f>
        <v>0</v>
      </c>
      <c r="X145" s="264">
        <f>IF(AND(LARGE('Sch A. Input'!$CL$15:$CL$41,COUNTIF('Sch A. Input'!$CL$15:$CL$41,"&gt;="&amp;F145))&lt;E145,F145&lt;&gt;0),"Leaver",IF(OR(D145="",D145&gt;$L$11,($L$11-14)&lt;$K$9),0,(E145+1-D145)/14-1))</f>
        <v>0</v>
      </c>
      <c r="Y145" s="265">
        <f>IF(AND(LARGE('Sch A. Input'!$CL$15:$CL$41,COUNTIF('Sch A. Input'!$CL$15:$CL$41,"&gt;="&amp;F145))&lt;E145,F145&lt;&gt;0),"Leaver",IFERROR(IF((S145/$X145*$M$9+T145)&gt;$D$12,"YES","NO"),0))</f>
        <v>0</v>
      </c>
      <c r="Z145" s="225">
        <f>IF(AND(LARGE('Sch A. Input'!$CL$15:$CL$41,COUNTIF('Sch A. Input'!$CL$15:$CL$41,"&gt;="&amp;F145))&lt;E145,F145&lt;&gt;0),"Leaver",IFERROR(IF($Y145="YES",MIN($U145*($G$12/$D$12),$G$12),(SUMPRODUCT(--((MIN(W145,$D$12))&gt;$C$9:$C$12),((MIN(W145,$D$12))-$C$9:$C$12),$H$9:$H$12))-((1-(X145/$M$9))*(SUMPRODUCT(--((MIN(V145,$D$12))&gt;$C$9:$C$12),((MIN(V145,$D$12))-$C$9:$C$12),$H$9:$H$12)))),0))</f>
        <v>0</v>
      </c>
      <c r="AA145" s="169">
        <f>IF(AND(LARGE('Sch A. Input'!$CL$15:$CL$41,COUNTIF('Sch A. Input'!$CL$15:$CL$41,"&gt;="&amp;F145))&lt;E145,F145&lt;&gt;0),"Leaver",IFERROR(Z145/U145,0))</f>
        <v>0</v>
      </c>
      <c r="AB145" s="170">
        <f>IF(AND(LARGE('Sch A. Input'!$CL$15:$CL$41,COUNTIF('Sch A. Input'!$CL$15:$CL$41,"&gt;="&amp;F145))&lt;E145,F145&lt;&gt;0),"Leaver",Q145-Z145)</f>
        <v>0</v>
      </c>
      <c r="AC145" s="94">
        <f t="shared" si="30"/>
        <v>0</v>
      </c>
      <c r="BK145" s="2"/>
      <c r="BL145" s="2"/>
      <c r="CI145"/>
    </row>
    <row r="146" spans="2:87" x14ac:dyDescent="0.35">
      <c r="B146" s="70" t="str">
        <f>IF('Sch A. Input'!B144="","",'Sch A. Input'!B144)</f>
        <v/>
      </c>
      <c r="C146" s="75" t="str">
        <f>IF('Sch A. Input'!C144="","",'Sch A. Input'!C144)</f>
        <v/>
      </c>
      <c r="D146" s="71" t="str">
        <f>IF('Sch A. Input'!D144="","",'Sch A. Input'!D144)</f>
        <v/>
      </c>
      <c r="E146" s="71">
        <f>'Sch A. Input'!E144</f>
        <v>45016</v>
      </c>
      <c r="F146" s="71">
        <f>'Sch A. Input'!F144</f>
        <v>0</v>
      </c>
      <c r="G146" s="226">
        <f>SUMIFS('Sch A. Input'!H144:CJ144,'Sch A. Input'!$H$13:$CJ$13,$L$11,'Sch A. Input'!$H$14:$CJ$14,"Recurring")</f>
        <v>0</v>
      </c>
      <c r="H146" s="226">
        <f>SUMIFS('Sch A. Input'!H144:CJ144,'Sch A. Input'!$H$13:$CJ$13,$L$11,'Sch A. Input'!$H$14:$CJ$14,"One-time")</f>
        <v>0</v>
      </c>
      <c r="I146" s="227">
        <f t="shared" si="24"/>
        <v>0</v>
      </c>
      <c r="J146" s="228">
        <f>SUMIFS('Sch A. Input'!H144:CJ144,'Sch A. Input'!$H$14:$CJ$14,"Recurring",'Sch A. Input'!$H$13:$CJ$13,"&lt;="&amp;$L$11)</f>
        <v>0</v>
      </c>
      <c r="K146" s="228">
        <f>SUMIFS('Sch A. Input'!H144:CJ144,'Sch A. Input'!$H$14:$CJ$14,"One-time",'Sch A. Input'!$H$13:$CJ$13,"&lt;="&amp;$L$11)</f>
        <v>0</v>
      </c>
      <c r="L146" s="229">
        <f t="shared" si="25"/>
        <v>0</v>
      </c>
      <c r="M146" s="228">
        <f t="shared" si="26"/>
        <v>0</v>
      </c>
      <c r="N146" s="228">
        <f t="shared" si="27"/>
        <v>0</v>
      </c>
      <c r="O146" s="259">
        <f t="shared" si="28"/>
        <v>0</v>
      </c>
      <c r="P146" s="268">
        <f t="shared" si="31"/>
        <v>0</v>
      </c>
      <c r="Q146" s="231">
        <f t="shared" si="32"/>
        <v>0</v>
      </c>
      <c r="R146" s="97">
        <f t="shared" si="29"/>
        <v>0</v>
      </c>
      <c r="S146" s="237">
        <f>IF(AND(LARGE('Sch A. Input'!$CL$15:$CL$41,COUNTIF('Sch A. Input'!$CL$15:$CL$41,"&gt;="&amp;F146))&lt;E146,F146&lt;&gt;0),"Leaver",J146-G146)</f>
        <v>0</v>
      </c>
      <c r="T146" s="237">
        <f>IF(AND(LARGE('Sch A. Input'!$CL$15:$CL$41,COUNTIF('Sch A. Input'!$CL$15:$CL$41,"&gt;="&amp;F146))&lt;E146,F146&lt;&gt;0),"Leaver",K146-H146)</f>
        <v>0</v>
      </c>
      <c r="U146" s="238">
        <f>IF(AND(LARGE('Sch A. Input'!$CL$15:$CL$41,COUNTIF('Sch A. Input'!$CL$15:$CL$41,"&gt;="&amp;F146))&lt;E146,F146&lt;&gt;0),"Leaver",L146-I146)</f>
        <v>0</v>
      </c>
      <c r="V146" s="238">
        <f>IF(AND(LARGE('Sch A. Input'!$CL$15:$CL$41,COUNTIF('Sch A. Input'!$CL$15:$CL$41,"&gt;="&amp;F146))&lt;E146,F146&lt;&gt;0),"Leaver",IFERROR(S146/X146*$M$9,0))</f>
        <v>0</v>
      </c>
      <c r="W146" s="238">
        <f>IF(AND(LARGE('Sch A. Input'!$CL$15:$CL$41,COUNTIF('Sch A. Input'!$CL$15:$CL$41,"&gt;="&amp;F146))&lt;E146,F146&lt;&gt;0),"Leaver",V146+T146)</f>
        <v>0</v>
      </c>
      <c r="X146" s="264">
        <f>IF(AND(LARGE('Sch A. Input'!$CL$15:$CL$41,COUNTIF('Sch A. Input'!$CL$15:$CL$41,"&gt;="&amp;F146))&lt;E146,F146&lt;&gt;0),"Leaver",IF(OR(D146="",D146&gt;$L$11,($L$11-14)&lt;$K$9),0,(E146+1-D146)/14-1))</f>
        <v>0</v>
      </c>
      <c r="Y146" s="265">
        <f>IF(AND(LARGE('Sch A. Input'!$CL$15:$CL$41,COUNTIF('Sch A. Input'!$CL$15:$CL$41,"&gt;="&amp;F146))&lt;E146,F146&lt;&gt;0),"Leaver",IFERROR(IF((S146/$X146*$M$9+T146)&gt;$D$12,"YES","NO"),0))</f>
        <v>0</v>
      </c>
      <c r="Z146" s="225">
        <f>IF(AND(LARGE('Sch A. Input'!$CL$15:$CL$41,COUNTIF('Sch A. Input'!$CL$15:$CL$41,"&gt;="&amp;F146))&lt;E146,F146&lt;&gt;0),"Leaver",IFERROR(IF($Y146="YES",MIN($U146*($G$12/$D$12),$G$12),(SUMPRODUCT(--((MIN(W146,$D$12))&gt;$C$9:$C$12),((MIN(W146,$D$12))-$C$9:$C$12),$H$9:$H$12))-((1-(X146/$M$9))*(SUMPRODUCT(--((MIN(V146,$D$12))&gt;$C$9:$C$12),((MIN(V146,$D$12))-$C$9:$C$12),$H$9:$H$12)))),0))</f>
        <v>0</v>
      </c>
      <c r="AA146" s="169">
        <f>IF(AND(LARGE('Sch A. Input'!$CL$15:$CL$41,COUNTIF('Sch A. Input'!$CL$15:$CL$41,"&gt;="&amp;F146))&lt;E146,F146&lt;&gt;0),"Leaver",IFERROR(Z146/U146,0))</f>
        <v>0</v>
      </c>
      <c r="AB146" s="170">
        <f>IF(AND(LARGE('Sch A. Input'!$CL$15:$CL$41,COUNTIF('Sch A. Input'!$CL$15:$CL$41,"&gt;="&amp;F146))&lt;E146,F146&lt;&gt;0),"Leaver",Q146-Z146)</f>
        <v>0</v>
      </c>
      <c r="AC146" s="94">
        <f t="shared" si="30"/>
        <v>0</v>
      </c>
      <c r="BK146" s="2"/>
      <c r="BL146" s="2"/>
      <c r="CI146"/>
    </row>
    <row r="147" spans="2:87" x14ac:dyDescent="0.35">
      <c r="B147" s="70" t="str">
        <f>IF('Sch A. Input'!B145="","",'Sch A. Input'!B145)</f>
        <v/>
      </c>
      <c r="C147" s="75" t="str">
        <f>IF('Sch A. Input'!C145="","",'Sch A. Input'!C145)</f>
        <v/>
      </c>
      <c r="D147" s="71" t="str">
        <f>IF('Sch A. Input'!D145="","",'Sch A. Input'!D145)</f>
        <v/>
      </c>
      <c r="E147" s="71">
        <f>'Sch A. Input'!E145</f>
        <v>45016</v>
      </c>
      <c r="F147" s="71">
        <f>'Sch A. Input'!F145</f>
        <v>0</v>
      </c>
      <c r="G147" s="226">
        <f>SUMIFS('Sch A. Input'!H145:CJ145,'Sch A. Input'!$H$13:$CJ$13,$L$11,'Sch A. Input'!$H$14:$CJ$14,"Recurring")</f>
        <v>0</v>
      </c>
      <c r="H147" s="226">
        <f>SUMIFS('Sch A. Input'!H145:CJ145,'Sch A. Input'!$H$13:$CJ$13,$L$11,'Sch A. Input'!$H$14:$CJ$14,"One-time")</f>
        <v>0</v>
      </c>
      <c r="I147" s="227">
        <f t="shared" ref="I147:I210" si="33">SUM(G147:H147)</f>
        <v>0</v>
      </c>
      <c r="J147" s="228">
        <f>SUMIFS('Sch A. Input'!H145:CJ145,'Sch A. Input'!$H$14:$CJ$14,"Recurring",'Sch A. Input'!$H$13:$CJ$13,"&lt;="&amp;$L$11)</f>
        <v>0</v>
      </c>
      <c r="K147" s="228">
        <f>SUMIFS('Sch A. Input'!H145:CJ145,'Sch A. Input'!$H$14:$CJ$14,"One-time",'Sch A. Input'!$H$13:$CJ$13,"&lt;="&amp;$L$11)</f>
        <v>0</v>
      </c>
      <c r="L147" s="229">
        <f t="shared" ref="L147:L210" si="34">SUM(J147:K147)</f>
        <v>0</v>
      </c>
      <c r="M147" s="228">
        <f t="shared" ref="M147:M210" si="35">+IFERROR(J147/$O147*$M$9,0)</f>
        <v>0</v>
      </c>
      <c r="N147" s="228">
        <f t="shared" ref="N147:N210" si="36">M147+K147</f>
        <v>0</v>
      </c>
      <c r="O147" s="259">
        <f t="shared" ref="O147:O210" si="37">IF(OR(D147="",D147&gt;$L$11),0,IF(AND(F147&lt;E147,F147&gt;0),((F147+1-D147)/14),(((E147+1-D147)/14))))</f>
        <v>0</v>
      </c>
      <c r="P147" s="268">
        <f t="shared" si="31"/>
        <v>0</v>
      </c>
      <c r="Q147" s="231">
        <f t="shared" si="32"/>
        <v>0</v>
      </c>
      <c r="R147" s="97">
        <f t="shared" ref="R147:R210" si="38">IFERROR(Q147/L147,0)</f>
        <v>0</v>
      </c>
      <c r="S147" s="237">
        <f>IF(AND(LARGE('Sch A. Input'!$CL$15:$CL$41,COUNTIF('Sch A. Input'!$CL$15:$CL$41,"&gt;="&amp;F147))&lt;E147,F147&lt;&gt;0),"Leaver",J147-G147)</f>
        <v>0</v>
      </c>
      <c r="T147" s="237">
        <f>IF(AND(LARGE('Sch A. Input'!$CL$15:$CL$41,COUNTIF('Sch A. Input'!$CL$15:$CL$41,"&gt;="&amp;F147))&lt;E147,F147&lt;&gt;0),"Leaver",K147-H147)</f>
        <v>0</v>
      </c>
      <c r="U147" s="238">
        <f>IF(AND(LARGE('Sch A. Input'!$CL$15:$CL$41,COUNTIF('Sch A. Input'!$CL$15:$CL$41,"&gt;="&amp;F147))&lt;E147,F147&lt;&gt;0),"Leaver",L147-I147)</f>
        <v>0</v>
      </c>
      <c r="V147" s="238">
        <f>IF(AND(LARGE('Sch A. Input'!$CL$15:$CL$41,COUNTIF('Sch A. Input'!$CL$15:$CL$41,"&gt;="&amp;F147))&lt;E147,F147&lt;&gt;0),"Leaver",IFERROR(S147/X147*$M$9,0))</f>
        <v>0</v>
      </c>
      <c r="W147" s="238">
        <f>IF(AND(LARGE('Sch A. Input'!$CL$15:$CL$41,COUNTIF('Sch A. Input'!$CL$15:$CL$41,"&gt;="&amp;F147))&lt;E147,F147&lt;&gt;0),"Leaver",V147+T147)</f>
        <v>0</v>
      </c>
      <c r="X147" s="264">
        <f>IF(AND(LARGE('Sch A. Input'!$CL$15:$CL$41,COUNTIF('Sch A. Input'!$CL$15:$CL$41,"&gt;="&amp;F147))&lt;E147,F147&lt;&gt;0),"Leaver",IF(OR(D147="",D147&gt;$L$11,($L$11-14)&lt;$K$9),0,(E147+1-D147)/14-1))</f>
        <v>0</v>
      </c>
      <c r="Y147" s="265">
        <f>IF(AND(LARGE('Sch A. Input'!$CL$15:$CL$41,COUNTIF('Sch A. Input'!$CL$15:$CL$41,"&gt;="&amp;F147))&lt;E147,F147&lt;&gt;0),"Leaver",IFERROR(IF((S147/$X147*$M$9+T147)&gt;$D$12,"YES","NO"),0))</f>
        <v>0</v>
      </c>
      <c r="Z147" s="225">
        <f>IF(AND(LARGE('Sch A. Input'!$CL$15:$CL$41,COUNTIF('Sch A. Input'!$CL$15:$CL$41,"&gt;="&amp;F147))&lt;E147,F147&lt;&gt;0),"Leaver",IFERROR(IF($Y147="YES",MIN($U147*($G$12/$D$12),$G$12),(SUMPRODUCT(--((MIN(W147,$D$12))&gt;$C$9:$C$12),((MIN(W147,$D$12))-$C$9:$C$12),$H$9:$H$12))-((1-(X147/$M$9))*(SUMPRODUCT(--((MIN(V147,$D$12))&gt;$C$9:$C$12),((MIN(V147,$D$12))-$C$9:$C$12),$H$9:$H$12)))),0))</f>
        <v>0</v>
      </c>
      <c r="AA147" s="169">
        <f>IF(AND(LARGE('Sch A. Input'!$CL$15:$CL$41,COUNTIF('Sch A. Input'!$CL$15:$CL$41,"&gt;="&amp;F147))&lt;E147,F147&lt;&gt;0),"Leaver",IFERROR(Z147/U147,0))</f>
        <v>0</v>
      </c>
      <c r="AB147" s="170">
        <f>IF(AND(LARGE('Sch A. Input'!$CL$15:$CL$41,COUNTIF('Sch A. Input'!$CL$15:$CL$41,"&gt;="&amp;F147))&lt;E147,F147&lt;&gt;0),"Leaver",Q147-Z147)</f>
        <v>0</v>
      </c>
      <c r="AC147" s="94">
        <f t="shared" ref="AC147:AC210" si="39">+IFERROR(AB147/I147,0)</f>
        <v>0</v>
      </c>
      <c r="BK147" s="2"/>
      <c r="BL147" s="2"/>
      <c r="CI147"/>
    </row>
    <row r="148" spans="2:87" x14ac:dyDescent="0.35">
      <c r="B148" s="70" t="str">
        <f>IF('Sch A. Input'!B146="","",'Sch A. Input'!B146)</f>
        <v/>
      </c>
      <c r="C148" s="75" t="str">
        <f>IF('Sch A. Input'!C146="","",'Sch A. Input'!C146)</f>
        <v/>
      </c>
      <c r="D148" s="71" t="str">
        <f>IF('Sch A. Input'!D146="","",'Sch A. Input'!D146)</f>
        <v/>
      </c>
      <c r="E148" s="71">
        <f>'Sch A. Input'!E146</f>
        <v>45016</v>
      </c>
      <c r="F148" s="71">
        <f>'Sch A. Input'!F146</f>
        <v>0</v>
      </c>
      <c r="G148" s="226">
        <f>SUMIFS('Sch A. Input'!H146:CJ146,'Sch A. Input'!$H$13:$CJ$13,$L$11,'Sch A. Input'!$H$14:$CJ$14,"Recurring")</f>
        <v>0</v>
      </c>
      <c r="H148" s="226">
        <f>SUMIFS('Sch A. Input'!H146:CJ146,'Sch A. Input'!$H$13:$CJ$13,$L$11,'Sch A. Input'!$H$14:$CJ$14,"One-time")</f>
        <v>0</v>
      </c>
      <c r="I148" s="227">
        <f t="shared" si="33"/>
        <v>0</v>
      </c>
      <c r="J148" s="228">
        <f>SUMIFS('Sch A. Input'!H146:CJ146,'Sch A. Input'!$H$14:$CJ$14,"Recurring",'Sch A. Input'!$H$13:$CJ$13,"&lt;="&amp;$L$11)</f>
        <v>0</v>
      </c>
      <c r="K148" s="228">
        <f>SUMIFS('Sch A. Input'!H146:CJ146,'Sch A. Input'!$H$14:$CJ$14,"One-time",'Sch A. Input'!$H$13:$CJ$13,"&lt;="&amp;$L$11)</f>
        <v>0</v>
      </c>
      <c r="L148" s="229">
        <f t="shared" si="34"/>
        <v>0</v>
      </c>
      <c r="M148" s="228">
        <f t="shared" si="35"/>
        <v>0</v>
      </c>
      <c r="N148" s="228">
        <f t="shared" si="36"/>
        <v>0</v>
      </c>
      <c r="O148" s="259">
        <f t="shared" si="37"/>
        <v>0</v>
      </c>
      <c r="P148" s="268">
        <f t="shared" si="31"/>
        <v>0</v>
      </c>
      <c r="Q148" s="231">
        <f t="shared" si="32"/>
        <v>0</v>
      </c>
      <c r="R148" s="97">
        <f t="shared" si="38"/>
        <v>0</v>
      </c>
      <c r="S148" s="237">
        <f>IF(AND(LARGE('Sch A. Input'!$CL$15:$CL$41,COUNTIF('Sch A. Input'!$CL$15:$CL$41,"&gt;="&amp;F148))&lt;E148,F148&lt;&gt;0),"Leaver",J148-G148)</f>
        <v>0</v>
      </c>
      <c r="T148" s="237">
        <f>IF(AND(LARGE('Sch A. Input'!$CL$15:$CL$41,COUNTIF('Sch A. Input'!$CL$15:$CL$41,"&gt;="&amp;F148))&lt;E148,F148&lt;&gt;0),"Leaver",K148-H148)</f>
        <v>0</v>
      </c>
      <c r="U148" s="238">
        <f>IF(AND(LARGE('Sch A. Input'!$CL$15:$CL$41,COUNTIF('Sch A. Input'!$CL$15:$CL$41,"&gt;="&amp;F148))&lt;E148,F148&lt;&gt;0),"Leaver",L148-I148)</f>
        <v>0</v>
      </c>
      <c r="V148" s="238">
        <f>IF(AND(LARGE('Sch A. Input'!$CL$15:$CL$41,COUNTIF('Sch A. Input'!$CL$15:$CL$41,"&gt;="&amp;F148))&lt;E148,F148&lt;&gt;0),"Leaver",IFERROR(S148/X148*$M$9,0))</f>
        <v>0</v>
      </c>
      <c r="W148" s="238">
        <f>IF(AND(LARGE('Sch A. Input'!$CL$15:$CL$41,COUNTIF('Sch A. Input'!$CL$15:$CL$41,"&gt;="&amp;F148))&lt;E148,F148&lt;&gt;0),"Leaver",V148+T148)</f>
        <v>0</v>
      </c>
      <c r="X148" s="264">
        <f>IF(AND(LARGE('Sch A. Input'!$CL$15:$CL$41,COUNTIF('Sch A. Input'!$CL$15:$CL$41,"&gt;="&amp;F148))&lt;E148,F148&lt;&gt;0),"Leaver",IF(OR(D148="",D148&gt;$L$11,($L$11-14)&lt;$K$9),0,(E148+1-D148)/14-1))</f>
        <v>0</v>
      </c>
      <c r="Y148" s="265">
        <f>IF(AND(LARGE('Sch A. Input'!$CL$15:$CL$41,COUNTIF('Sch A. Input'!$CL$15:$CL$41,"&gt;="&amp;F148))&lt;E148,F148&lt;&gt;0),"Leaver",IFERROR(IF((S148/$X148*$M$9+T148)&gt;$D$12,"YES","NO"),0))</f>
        <v>0</v>
      </c>
      <c r="Z148" s="225">
        <f>IF(AND(LARGE('Sch A. Input'!$CL$15:$CL$41,COUNTIF('Sch A. Input'!$CL$15:$CL$41,"&gt;="&amp;F148))&lt;E148,F148&lt;&gt;0),"Leaver",IFERROR(IF($Y148="YES",MIN($U148*($G$12/$D$12),$G$12),(SUMPRODUCT(--((MIN(W148,$D$12))&gt;$C$9:$C$12),((MIN(W148,$D$12))-$C$9:$C$12),$H$9:$H$12))-((1-(X148/$M$9))*(SUMPRODUCT(--((MIN(V148,$D$12))&gt;$C$9:$C$12),((MIN(V148,$D$12))-$C$9:$C$12),$H$9:$H$12)))),0))</f>
        <v>0</v>
      </c>
      <c r="AA148" s="169">
        <f>IF(AND(LARGE('Sch A. Input'!$CL$15:$CL$41,COUNTIF('Sch A. Input'!$CL$15:$CL$41,"&gt;="&amp;F148))&lt;E148,F148&lt;&gt;0),"Leaver",IFERROR(Z148/U148,0))</f>
        <v>0</v>
      </c>
      <c r="AB148" s="170">
        <f>IF(AND(LARGE('Sch A. Input'!$CL$15:$CL$41,COUNTIF('Sch A. Input'!$CL$15:$CL$41,"&gt;="&amp;F148))&lt;E148,F148&lt;&gt;0),"Leaver",Q148-Z148)</f>
        <v>0</v>
      </c>
      <c r="AC148" s="94">
        <f t="shared" si="39"/>
        <v>0</v>
      </c>
      <c r="BK148" s="2"/>
      <c r="BL148" s="2"/>
      <c r="CI148"/>
    </row>
    <row r="149" spans="2:87" x14ac:dyDescent="0.35">
      <c r="B149" s="70" t="str">
        <f>IF('Sch A. Input'!B147="","",'Sch A. Input'!B147)</f>
        <v/>
      </c>
      <c r="C149" s="75" t="str">
        <f>IF('Sch A. Input'!C147="","",'Sch A. Input'!C147)</f>
        <v/>
      </c>
      <c r="D149" s="71" t="str">
        <f>IF('Sch A. Input'!D147="","",'Sch A. Input'!D147)</f>
        <v/>
      </c>
      <c r="E149" s="71">
        <f>'Sch A. Input'!E147</f>
        <v>45016</v>
      </c>
      <c r="F149" s="71">
        <f>'Sch A. Input'!F147</f>
        <v>0</v>
      </c>
      <c r="G149" s="226">
        <f>SUMIFS('Sch A. Input'!H147:CJ147,'Sch A. Input'!$H$13:$CJ$13,$L$11,'Sch A. Input'!$H$14:$CJ$14,"Recurring")</f>
        <v>0</v>
      </c>
      <c r="H149" s="226">
        <f>SUMIFS('Sch A. Input'!H147:CJ147,'Sch A. Input'!$H$13:$CJ$13,$L$11,'Sch A. Input'!$H$14:$CJ$14,"One-time")</f>
        <v>0</v>
      </c>
      <c r="I149" s="227">
        <f t="shared" si="33"/>
        <v>0</v>
      </c>
      <c r="J149" s="228">
        <f>SUMIFS('Sch A. Input'!H147:CJ147,'Sch A. Input'!$H$14:$CJ$14,"Recurring",'Sch A. Input'!$H$13:$CJ$13,"&lt;="&amp;$L$11)</f>
        <v>0</v>
      </c>
      <c r="K149" s="228">
        <f>SUMIFS('Sch A. Input'!H147:CJ147,'Sch A. Input'!$H$14:$CJ$14,"One-time",'Sch A. Input'!$H$13:$CJ$13,"&lt;="&amp;$L$11)</f>
        <v>0</v>
      </c>
      <c r="L149" s="229">
        <f t="shared" si="34"/>
        <v>0</v>
      </c>
      <c r="M149" s="228">
        <f t="shared" si="35"/>
        <v>0</v>
      </c>
      <c r="N149" s="228">
        <f t="shared" si="36"/>
        <v>0</v>
      </c>
      <c r="O149" s="259">
        <f t="shared" si="37"/>
        <v>0</v>
      </c>
      <c r="P149" s="268">
        <f t="shared" si="31"/>
        <v>0</v>
      </c>
      <c r="Q149" s="231">
        <f t="shared" si="32"/>
        <v>0</v>
      </c>
      <c r="R149" s="97">
        <f t="shared" si="38"/>
        <v>0</v>
      </c>
      <c r="S149" s="237">
        <f>IF(AND(LARGE('Sch A. Input'!$CL$15:$CL$41,COUNTIF('Sch A. Input'!$CL$15:$CL$41,"&gt;="&amp;F149))&lt;E149,F149&lt;&gt;0),"Leaver",J149-G149)</f>
        <v>0</v>
      </c>
      <c r="T149" s="237">
        <f>IF(AND(LARGE('Sch A. Input'!$CL$15:$CL$41,COUNTIF('Sch A. Input'!$CL$15:$CL$41,"&gt;="&amp;F149))&lt;E149,F149&lt;&gt;0),"Leaver",K149-H149)</f>
        <v>0</v>
      </c>
      <c r="U149" s="238">
        <f>IF(AND(LARGE('Sch A. Input'!$CL$15:$CL$41,COUNTIF('Sch A. Input'!$CL$15:$CL$41,"&gt;="&amp;F149))&lt;E149,F149&lt;&gt;0),"Leaver",L149-I149)</f>
        <v>0</v>
      </c>
      <c r="V149" s="238">
        <f>IF(AND(LARGE('Sch A. Input'!$CL$15:$CL$41,COUNTIF('Sch A. Input'!$CL$15:$CL$41,"&gt;="&amp;F149))&lt;E149,F149&lt;&gt;0),"Leaver",IFERROR(S149/X149*$M$9,0))</f>
        <v>0</v>
      </c>
      <c r="W149" s="238">
        <f>IF(AND(LARGE('Sch A. Input'!$CL$15:$CL$41,COUNTIF('Sch A. Input'!$CL$15:$CL$41,"&gt;="&amp;F149))&lt;E149,F149&lt;&gt;0),"Leaver",V149+T149)</f>
        <v>0</v>
      </c>
      <c r="X149" s="264">
        <f>IF(AND(LARGE('Sch A. Input'!$CL$15:$CL$41,COUNTIF('Sch A. Input'!$CL$15:$CL$41,"&gt;="&amp;F149))&lt;E149,F149&lt;&gt;0),"Leaver",IF(OR(D149="",D149&gt;$L$11,($L$11-14)&lt;$K$9),0,(E149+1-D149)/14-1))</f>
        <v>0</v>
      </c>
      <c r="Y149" s="265">
        <f>IF(AND(LARGE('Sch A. Input'!$CL$15:$CL$41,COUNTIF('Sch A. Input'!$CL$15:$CL$41,"&gt;="&amp;F149))&lt;E149,F149&lt;&gt;0),"Leaver",IFERROR(IF((S149/$X149*$M$9+T149)&gt;$D$12,"YES","NO"),0))</f>
        <v>0</v>
      </c>
      <c r="Z149" s="225">
        <f>IF(AND(LARGE('Sch A. Input'!$CL$15:$CL$41,COUNTIF('Sch A. Input'!$CL$15:$CL$41,"&gt;="&amp;F149))&lt;E149,F149&lt;&gt;0),"Leaver",IFERROR(IF($Y149="YES",MIN($U149*($G$12/$D$12),$G$12),(SUMPRODUCT(--((MIN(W149,$D$12))&gt;$C$9:$C$12),((MIN(W149,$D$12))-$C$9:$C$12),$H$9:$H$12))-((1-(X149/$M$9))*(SUMPRODUCT(--((MIN(V149,$D$12))&gt;$C$9:$C$12),((MIN(V149,$D$12))-$C$9:$C$12),$H$9:$H$12)))),0))</f>
        <v>0</v>
      </c>
      <c r="AA149" s="169">
        <f>IF(AND(LARGE('Sch A. Input'!$CL$15:$CL$41,COUNTIF('Sch A. Input'!$CL$15:$CL$41,"&gt;="&amp;F149))&lt;E149,F149&lt;&gt;0),"Leaver",IFERROR(Z149/U149,0))</f>
        <v>0</v>
      </c>
      <c r="AB149" s="170">
        <f>IF(AND(LARGE('Sch A. Input'!$CL$15:$CL$41,COUNTIF('Sch A. Input'!$CL$15:$CL$41,"&gt;="&amp;F149))&lt;E149,F149&lt;&gt;0),"Leaver",Q149-Z149)</f>
        <v>0</v>
      </c>
      <c r="AC149" s="94">
        <f t="shared" si="39"/>
        <v>0</v>
      </c>
      <c r="BK149" s="2"/>
      <c r="BL149" s="2"/>
      <c r="CI149"/>
    </row>
    <row r="150" spans="2:87" x14ac:dyDescent="0.35">
      <c r="B150" s="70" t="str">
        <f>IF('Sch A. Input'!B148="","",'Sch A. Input'!B148)</f>
        <v/>
      </c>
      <c r="C150" s="75" t="str">
        <f>IF('Sch A. Input'!C148="","",'Sch A. Input'!C148)</f>
        <v/>
      </c>
      <c r="D150" s="71" t="str">
        <f>IF('Sch A. Input'!D148="","",'Sch A. Input'!D148)</f>
        <v/>
      </c>
      <c r="E150" s="71">
        <f>'Sch A. Input'!E148</f>
        <v>45016</v>
      </c>
      <c r="F150" s="71">
        <f>'Sch A. Input'!F148</f>
        <v>0</v>
      </c>
      <c r="G150" s="226">
        <f>SUMIFS('Sch A. Input'!H148:CJ148,'Sch A. Input'!$H$13:$CJ$13,$L$11,'Sch A. Input'!$H$14:$CJ$14,"Recurring")</f>
        <v>0</v>
      </c>
      <c r="H150" s="226">
        <f>SUMIFS('Sch A. Input'!H148:CJ148,'Sch A. Input'!$H$13:$CJ$13,$L$11,'Sch A. Input'!$H$14:$CJ$14,"One-time")</f>
        <v>0</v>
      </c>
      <c r="I150" s="227">
        <f t="shared" si="33"/>
        <v>0</v>
      </c>
      <c r="J150" s="228">
        <f>SUMIFS('Sch A. Input'!H148:CJ148,'Sch A. Input'!$H$14:$CJ$14,"Recurring",'Sch A. Input'!$H$13:$CJ$13,"&lt;="&amp;$L$11)</f>
        <v>0</v>
      </c>
      <c r="K150" s="228">
        <f>SUMIFS('Sch A. Input'!H148:CJ148,'Sch A. Input'!$H$14:$CJ$14,"One-time",'Sch A. Input'!$H$13:$CJ$13,"&lt;="&amp;$L$11)</f>
        <v>0</v>
      </c>
      <c r="L150" s="229">
        <f t="shared" si="34"/>
        <v>0</v>
      </c>
      <c r="M150" s="228">
        <f t="shared" si="35"/>
        <v>0</v>
      </c>
      <c r="N150" s="228">
        <f t="shared" si="36"/>
        <v>0</v>
      </c>
      <c r="O150" s="259">
        <f t="shared" si="37"/>
        <v>0</v>
      </c>
      <c r="P150" s="268">
        <f t="shared" si="31"/>
        <v>0</v>
      </c>
      <c r="Q150" s="231">
        <f t="shared" si="32"/>
        <v>0</v>
      </c>
      <c r="R150" s="97">
        <f t="shared" si="38"/>
        <v>0</v>
      </c>
      <c r="S150" s="237">
        <f>IF(AND(LARGE('Sch A. Input'!$CL$15:$CL$41,COUNTIF('Sch A. Input'!$CL$15:$CL$41,"&gt;="&amp;F150))&lt;E150,F150&lt;&gt;0),"Leaver",J150-G150)</f>
        <v>0</v>
      </c>
      <c r="T150" s="237">
        <f>IF(AND(LARGE('Sch A. Input'!$CL$15:$CL$41,COUNTIF('Sch A. Input'!$CL$15:$CL$41,"&gt;="&amp;F150))&lt;E150,F150&lt;&gt;0),"Leaver",K150-H150)</f>
        <v>0</v>
      </c>
      <c r="U150" s="238">
        <f>IF(AND(LARGE('Sch A. Input'!$CL$15:$CL$41,COUNTIF('Sch A. Input'!$CL$15:$CL$41,"&gt;="&amp;F150))&lt;E150,F150&lt;&gt;0),"Leaver",L150-I150)</f>
        <v>0</v>
      </c>
      <c r="V150" s="238">
        <f>IF(AND(LARGE('Sch A. Input'!$CL$15:$CL$41,COUNTIF('Sch A. Input'!$CL$15:$CL$41,"&gt;="&amp;F150))&lt;E150,F150&lt;&gt;0),"Leaver",IFERROR(S150/X150*$M$9,0))</f>
        <v>0</v>
      </c>
      <c r="W150" s="238">
        <f>IF(AND(LARGE('Sch A. Input'!$CL$15:$CL$41,COUNTIF('Sch A. Input'!$CL$15:$CL$41,"&gt;="&amp;F150))&lt;E150,F150&lt;&gt;0),"Leaver",V150+T150)</f>
        <v>0</v>
      </c>
      <c r="X150" s="264">
        <f>IF(AND(LARGE('Sch A. Input'!$CL$15:$CL$41,COUNTIF('Sch A. Input'!$CL$15:$CL$41,"&gt;="&amp;F150))&lt;E150,F150&lt;&gt;0),"Leaver",IF(OR(D150="",D150&gt;$L$11,($L$11-14)&lt;$K$9),0,(E150+1-D150)/14-1))</f>
        <v>0</v>
      </c>
      <c r="Y150" s="265">
        <f>IF(AND(LARGE('Sch A. Input'!$CL$15:$CL$41,COUNTIF('Sch A. Input'!$CL$15:$CL$41,"&gt;="&amp;F150))&lt;E150,F150&lt;&gt;0),"Leaver",IFERROR(IF((S150/$X150*$M$9+T150)&gt;$D$12,"YES","NO"),0))</f>
        <v>0</v>
      </c>
      <c r="Z150" s="225">
        <f>IF(AND(LARGE('Sch A. Input'!$CL$15:$CL$41,COUNTIF('Sch A. Input'!$CL$15:$CL$41,"&gt;="&amp;F150))&lt;E150,F150&lt;&gt;0),"Leaver",IFERROR(IF($Y150="YES",MIN($U150*($G$12/$D$12),$G$12),(SUMPRODUCT(--((MIN(W150,$D$12))&gt;$C$9:$C$12),((MIN(W150,$D$12))-$C$9:$C$12),$H$9:$H$12))-((1-(X150/$M$9))*(SUMPRODUCT(--((MIN(V150,$D$12))&gt;$C$9:$C$12),((MIN(V150,$D$12))-$C$9:$C$12),$H$9:$H$12)))),0))</f>
        <v>0</v>
      </c>
      <c r="AA150" s="169">
        <f>IF(AND(LARGE('Sch A. Input'!$CL$15:$CL$41,COUNTIF('Sch A. Input'!$CL$15:$CL$41,"&gt;="&amp;F150))&lt;E150,F150&lt;&gt;0),"Leaver",IFERROR(Z150/U150,0))</f>
        <v>0</v>
      </c>
      <c r="AB150" s="170">
        <f>IF(AND(LARGE('Sch A. Input'!$CL$15:$CL$41,COUNTIF('Sch A. Input'!$CL$15:$CL$41,"&gt;="&amp;F150))&lt;E150,F150&lt;&gt;0),"Leaver",Q150-Z150)</f>
        <v>0</v>
      </c>
      <c r="AC150" s="94">
        <f t="shared" si="39"/>
        <v>0</v>
      </c>
      <c r="BK150" s="2"/>
      <c r="BL150" s="2"/>
      <c r="CI150"/>
    </row>
    <row r="151" spans="2:87" x14ac:dyDescent="0.35">
      <c r="B151" s="70" t="str">
        <f>IF('Sch A. Input'!B149="","",'Sch A. Input'!B149)</f>
        <v/>
      </c>
      <c r="C151" s="75" t="str">
        <f>IF('Sch A. Input'!C149="","",'Sch A. Input'!C149)</f>
        <v/>
      </c>
      <c r="D151" s="71" t="str">
        <f>IF('Sch A. Input'!D149="","",'Sch A. Input'!D149)</f>
        <v/>
      </c>
      <c r="E151" s="71">
        <f>'Sch A. Input'!E149</f>
        <v>45016</v>
      </c>
      <c r="F151" s="71">
        <f>'Sch A. Input'!F149</f>
        <v>0</v>
      </c>
      <c r="G151" s="226">
        <f>SUMIFS('Sch A. Input'!H149:CJ149,'Sch A. Input'!$H$13:$CJ$13,$L$11,'Sch A. Input'!$H$14:$CJ$14,"Recurring")</f>
        <v>0</v>
      </c>
      <c r="H151" s="226">
        <f>SUMIFS('Sch A. Input'!H149:CJ149,'Sch A. Input'!$H$13:$CJ$13,$L$11,'Sch A. Input'!$H$14:$CJ$14,"One-time")</f>
        <v>0</v>
      </c>
      <c r="I151" s="227">
        <f t="shared" si="33"/>
        <v>0</v>
      </c>
      <c r="J151" s="228">
        <f>SUMIFS('Sch A. Input'!H149:CJ149,'Sch A. Input'!$H$14:$CJ$14,"Recurring",'Sch A. Input'!$H$13:$CJ$13,"&lt;="&amp;$L$11)</f>
        <v>0</v>
      </c>
      <c r="K151" s="228">
        <f>SUMIFS('Sch A. Input'!H149:CJ149,'Sch A. Input'!$H$14:$CJ$14,"One-time",'Sch A. Input'!$H$13:$CJ$13,"&lt;="&amp;$L$11)</f>
        <v>0</v>
      </c>
      <c r="L151" s="229">
        <f t="shared" si="34"/>
        <v>0</v>
      </c>
      <c r="M151" s="228">
        <f t="shared" si="35"/>
        <v>0</v>
      </c>
      <c r="N151" s="228">
        <f t="shared" si="36"/>
        <v>0</v>
      </c>
      <c r="O151" s="259">
        <f t="shared" si="37"/>
        <v>0</v>
      </c>
      <c r="P151" s="268">
        <f t="shared" si="31"/>
        <v>0</v>
      </c>
      <c r="Q151" s="231">
        <f t="shared" si="32"/>
        <v>0</v>
      </c>
      <c r="R151" s="97">
        <f t="shared" si="38"/>
        <v>0</v>
      </c>
      <c r="S151" s="237">
        <f>IF(AND(LARGE('Sch A. Input'!$CL$15:$CL$41,COUNTIF('Sch A. Input'!$CL$15:$CL$41,"&gt;="&amp;F151))&lt;E151,F151&lt;&gt;0),"Leaver",J151-G151)</f>
        <v>0</v>
      </c>
      <c r="T151" s="237">
        <f>IF(AND(LARGE('Sch A. Input'!$CL$15:$CL$41,COUNTIF('Sch A. Input'!$CL$15:$CL$41,"&gt;="&amp;F151))&lt;E151,F151&lt;&gt;0),"Leaver",K151-H151)</f>
        <v>0</v>
      </c>
      <c r="U151" s="238">
        <f>IF(AND(LARGE('Sch A. Input'!$CL$15:$CL$41,COUNTIF('Sch A. Input'!$CL$15:$CL$41,"&gt;="&amp;F151))&lt;E151,F151&lt;&gt;0),"Leaver",L151-I151)</f>
        <v>0</v>
      </c>
      <c r="V151" s="238">
        <f>IF(AND(LARGE('Sch A. Input'!$CL$15:$CL$41,COUNTIF('Sch A. Input'!$CL$15:$CL$41,"&gt;="&amp;F151))&lt;E151,F151&lt;&gt;0),"Leaver",IFERROR(S151/X151*$M$9,0))</f>
        <v>0</v>
      </c>
      <c r="W151" s="238">
        <f>IF(AND(LARGE('Sch A. Input'!$CL$15:$CL$41,COUNTIF('Sch A. Input'!$CL$15:$CL$41,"&gt;="&amp;F151))&lt;E151,F151&lt;&gt;0),"Leaver",V151+T151)</f>
        <v>0</v>
      </c>
      <c r="X151" s="264">
        <f>IF(AND(LARGE('Sch A. Input'!$CL$15:$CL$41,COUNTIF('Sch A. Input'!$CL$15:$CL$41,"&gt;="&amp;F151))&lt;E151,F151&lt;&gt;0),"Leaver",IF(OR(D151="",D151&gt;$L$11,($L$11-14)&lt;$K$9),0,(E151+1-D151)/14-1))</f>
        <v>0</v>
      </c>
      <c r="Y151" s="265">
        <f>IF(AND(LARGE('Sch A. Input'!$CL$15:$CL$41,COUNTIF('Sch A. Input'!$CL$15:$CL$41,"&gt;="&amp;F151))&lt;E151,F151&lt;&gt;0),"Leaver",IFERROR(IF((S151/$X151*$M$9+T151)&gt;$D$12,"YES","NO"),0))</f>
        <v>0</v>
      </c>
      <c r="Z151" s="225">
        <f>IF(AND(LARGE('Sch A. Input'!$CL$15:$CL$41,COUNTIF('Sch A. Input'!$CL$15:$CL$41,"&gt;="&amp;F151))&lt;E151,F151&lt;&gt;0),"Leaver",IFERROR(IF($Y151="YES",MIN($U151*($G$12/$D$12),$G$12),(SUMPRODUCT(--((MIN(W151,$D$12))&gt;$C$9:$C$12),((MIN(W151,$D$12))-$C$9:$C$12),$H$9:$H$12))-((1-(X151/$M$9))*(SUMPRODUCT(--((MIN(V151,$D$12))&gt;$C$9:$C$12),((MIN(V151,$D$12))-$C$9:$C$12),$H$9:$H$12)))),0))</f>
        <v>0</v>
      </c>
      <c r="AA151" s="169">
        <f>IF(AND(LARGE('Sch A. Input'!$CL$15:$CL$41,COUNTIF('Sch A. Input'!$CL$15:$CL$41,"&gt;="&amp;F151))&lt;E151,F151&lt;&gt;0),"Leaver",IFERROR(Z151/U151,0))</f>
        <v>0</v>
      </c>
      <c r="AB151" s="170">
        <f>IF(AND(LARGE('Sch A. Input'!$CL$15:$CL$41,COUNTIF('Sch A. Input'!$CL$15:$CL$41,"&gt;="&amp;F151))&lt;E151,F151&lt;&gt;0),"Leaver",Q151-Z151)</f>
        <v>0</v>
      </c>
      <c r="AC151" s="94">
        <f t="shared" si="39"/>
        <v>0</v>
      </c>
      <c r="BK151" s="2"/>
      <c r="BL151" s="2"/>
      <c r="CI151"/>
    </row>
    <row r="152" spans="2:87" x14ac:dyDescent="0.35">
      <c r="B152" s="70" t="str">
        <f>IF('Sch A. Input'!B150="","",'Sch A. Input'!B150)</f>
        <v/>
      </c>
      <c r="C152" s="75" t="str">
        <f>IF('Sch A. Input'!C150="","",'Sch A. Input'!C150)</f>
        <v/>
      </c>
      <c r="D152" s="71" t="str">
        <f>IF('Sch A. Input'!D150="","",'Sch A. Input'!D150)</f>
        <v/>
      </c>
      <c r="E152" s="71">
        <f>'Sch A. Input'!E150</f>
        <v>45016</v>
      </c>
      <c r="F152" s="71">
        <f>'Sch A. Input'!F150</f>
        <v>0</v>
      </c>
      <c r="G152" s="226">
        <f>SUMIFS('Sch A. Input'!H150:CJ150,'Sch A. Input'!$H$13:$CJ$13,$L$11,'Sch A. Input'!$H$14:$CJ$14,"Recurring")</f>
        <v>0</v>
      </c>
      <c r="H152" s="226">
        <f>SUMIFS('Sch A. Input'!H150:CJ150,'Sch A. Input'!$H$13:$CJ$13,$L$11,'Sch A. Input'!$H$14:$CJ$14,"One-time")</f>
        <v>0</v>
      </c>
      <c r="I152" s="227">
        <f t="shared" si="33"/>
        <v>0</v>
      </c>
      <c r="J152" s="228">
        <f>SUMIFS('Sch A. Input'!H150:CJ150,'Sch A. Input'!$H$14:$CJ$14,"Recurring",'Sch A. Input'!$H$13:$CJ$13,"&lt;="&amp;$L$11)</f>
        <v>0</v>
      </c>
      <c r="K152" s="228">
        <f>SUMIFS('Sch A. Input'!H150:CJ150,'Sch A. Input'!$H$14:$CJ$14,"One-time",'Sch A. Input'!$H$13:$CJ$13,"&lt;="&amp;$L$11)</f>
        <v>0</v>
      </c>
      <c r="L152" s="229">
        <f t="shared" si="34"/>
        <v>0</v>
      </c>
      <c r="M152" s="228">
        <f t="shared" si="35"/>
        <v>0</v>
      </c>
      <c r="N152" s="228">
        <f t="shared" si="36"/>
        <v>0</v>
      </c>
      <c r="O152" s="259">
        <f t="shared" si="37"/>
        <v>0</v>
      </c>
      <c r="P152" s="268">
        <f t="shared" si="31"/>
        <v>0</v>
      </c>
      <c r="Q152" s="231">
        <f t="shared" si="32"/>
        <v>0</v>
      </c>
      <c r="R152" s="97">
        <f t="shared" si="38"/>
        <v>0</v>
      </c>
      <c r="S152" s="237">
        <f>IF(AND(LARGE('Sch A. Input'!$CL$15:$CL$41,COUNTIF('Sch A. Input'!$CL$15:$CL$41,"&gt;="&amp;F152))&lt;E152,F152&lt;&gt;0),"Leaver",J152-G152)</f>
        <v>0</v>
      </c>
      <c r="T152" s="237">
        <f>IF(AND(LARGE('Sch A. Input'!$CL$15:$CL$41,COUNTIF('Sch A. Input'!$CL$15:$CL$41,"&gt;="&amp;F152))&lt;E152,F152&lt;&gt;0),"Leaver",K152-H152)</f>
        <v>0</v>
      </c>
      <c r="U152" s="238">
        <f>IF(AND(LARGE('Sch A. Input'!$CL$15:$CL$41,COUNTIF('Sch A. Input'!$CL$15:$CL$41,"&gt;="&amp;F152))&lt;E152,F152&lt;&gt;0),"Leaver",L152-I152)</f>
        <v>0</v>
      </c>
      <c r="V152" s="238">
        <f>IF(AND(LARGE('Sch A. Input'!$CL$15:$CL$41,COUNTIF('Sch A. Input'!$CL$15:$CL$41,"&gt;="&amp;F152))&lt;E152,F152&lt;&gt;0),"Leaver",IFERROR(S152/X152*$M$9,0))</f>
        <v>0</v>
      </c>
      <c r="W152" s="238">
        <f>IF(AND(LARGE('Sch A. Input'!$CL$15:$CL$41,COUNTIF('Sch A. Input'!$CL$15:$CL$41,"&gt;="&amp;F152))&lt;E152,F152&lt;&gt;0),"Leaver",V152+T152)</f>
        <v>0</v>
      </c>
      <c r="X152" s="264">
        <f>IF(AND(LARGE('Sch A. Input'!$CL$15:$CL$41,COUNTIF('Sch A. Input'!$CL$15:$CL$41,"&gt;="&amp;F152))&lt;E152,F152&lt;&gt;0),"Leaver",IF(OR(D152="",D152&gt;$L$11,($L$11-14)&lt;$K$9),0,(E152+1-D152)/14-1))</f>
        <v>0</v>
      </c>
      <c r="Y152" s="265">
        <f>IF(AND(LARGE('Sch A. Input'!$CL$15:$CL$41,COUNTIF('Sch A. Input'!$CL$15:$CL$41,"&gt;="&amp;F152))&lt;E152,F152&lt;&gt;0),"Leaver",IFERROR(IF((S152/$X152*$M$9+T152)&gt;$D$12,"YES","NO"),0))</f>
        <v>0</v>
      </c>
      <c r="Z152" s="225">
        <f>IF(AND(LARGE('Sch A. Input'!$CL$15:$CL$41,COUNTIF('Sch A. Input'!$CL$15:$CL$41,"&gt;="&amp;F152))&lt;E152,F152&lt;&gt;0),"Leaver",IFERROR(IF($Y152="YES",MIN($U152*($G$12/$D$12),$G$12),(SUMPRODUCT(--((MIN(W152,$D$12))&gt;$C$9:$C$12),((MIN(W152,$D$12))-$C$9:$C$12),$H$9:$H$12))-((1-(X152/$M$9))*(SUMPRODUCT(--((MIN(V152,$D$12))&gt;$C$9:$C$12),((MIN(V152,$D$12))-$C$9:$C$12),$H$9:$H$12)))),0))</f>
        <v>0</v>
      </c>
      <c r="AA152" s="169">
        <f>IF(AND(LARGE('Sch A. Input'!$CL$15:$CL$41,COUNTIF('Sch A. Input'!$CL$15:$CL$41,"&gt;="&amp;F152))&lt;E152,F152&lt;&gt;0),"Leaver",IFERROR(Z152/U152,0))</f>
        <v>0</v>
      </c>
      <c r="AB152" s="170">
        <f>IF(AND(LARGE('Sch A. Input'!$CL$15:$CL$41,COUNTIF('Sch A. Input'!$CL$15:$CL$41,"&gt;="&amp;F152))&lt;E152,F152&lt;&gt;0),"Leaver",Q152-Z152)</f>
        <v>0</v>
      </c>
      <c r="AC152" s="94">
        <f t="shared" si="39"/>
        <v>0</v>
      </c>
      <c r="BK152" s="2"/>
      <c r="BL152" s="2"/>
      <c r="CI152"/>
    </row>
    <row r="153" spans="2:87" x14ac:dyDescent="0.35">
      <c r="B153" s="70" t="str">
        <f>IF('Sch A. Input'!B151="","",'Sch A. Input'!B151)</f>
        <v/>
      </c>
      <c r="C153" s="75" t="str">
        <f>IF('Sch A. Input'!C151="","",'Sch A. Input'!C151)</f>
        <v/>
      </c>
      <c r="D153" s="71" t="str">
        <f>IF('Sch A. Input'!D151="","",'Sch A. Input'!D151)</f>
        <v/>
      </c>
      <c r="E153" s="71">
        <f>'Sch A. Input'!E151</f>
        <v>45016</v>
      </c>
      <c r="F153" s="71">
        <f>'Sch A. Input'!F151</f>
        <v>0</v>
      </c>
      <c r="G153" s="226">
        <f>SUMIFS('Sch A. Input'!H151:CJ151,'Sch A. Input'!$H$13:$CJ$13,$L$11,'Sch A. Input'!$H$14:$CJ$14,"Recurring")</f>
        <v>0</v>
      </c>
      <c r="H153" s="226">
        <f>SUMIFS('Sch A. Input'!H151:CJ151,'Sch A. Input'!$H$13:$CJ$13,$L$11,'Sch A. Input'!$H$14:$CJ$14,"One-time")</f>
        <v>0</v>
      </c>
      <c r="I153" s="227">
        <f t="shared" si="33"/>
        <v>0</v>
      </c>
      <c r="J153" s="228">
        <f>SUMIFS('Sch A. Input'!H151:CJ151,'Sch A. Input'!$H$14:$CJ$14,"Recurring",'Sch A. Input'!$H$13:$CJ$13,"&lt;="&amp;$L$11)</f>
        <v>0</v>
      </c>
      <c r="K153" s="228">
        <f>SUMIFS('Sch A. Input'!H151:CJ151,'Sch A. Input'!$H$14:$CJ$14,"One-time",'Sch A. Input'!$H$13:$CJ$13,"&lt;="&amp;$L$11)</f>
        <v>0</v>
      </c>
      <c r="L153" s="229">
        <f t="shared" si="34"/>
        <v>0</v>
      </c>
      <c r="M153" s="228">
        <f t="shared" si="35"/>
        <v>0</v>
      </c>
      <c r="N153" s="228">
        <f t="shared" si="36"/>
        <v>0</v>
      </c>
      <c r="O153" s="259">
        <f t="shared" si="37"/>
        <v>0</v>
      </c>
      <c r="P153" s="268">
        <f t="shared" si="31"/>
        <v>0</v>
      </c>
      <c r="Q153" s="231">
        <f t="shared" si="32"/>
        <v>0</v>
      </c>
      <c r="R153" s="97">
        <f t="shared" si="38"/>
        <v>0</v>
      </c>
      <c r="S153" s="237">
        <f>IF(AND(LARGE('Sch A. Input'!$CL$15:$CL$41,COUNTIF('Sch A. Input'!$CL$15:$CL$41,"&gt;="&amp;F153))&lt;E153,F153&lt;&gt;0),"Leaver",J153-G153)</f>
        <v>0</v>
      </c>
      <c r="T153" s="237">
        <f>IF(AND(LARGE('Sch A. Input'!$CL$15:$CL$41,COUNTIF('Sch A. Input'!$CL$15:$CL$41,"&gt;="&amp;F153))&lt;E153,F153&lt;&gt;0),"Leaver",K153-H153)</f>
        <v>0</v>
      </c>
      <c r="U153" s="238">
        <f>IF(AND(LARGE('Sch A. Input'!$CL$15:$CL$41,COUNTIF('Sch A. Input'!$CL$15:$CL$41,"&gt;="&amp;F153))&lt;E153,F153&lt;&gt;0),"Leaver",L153-I153)</f>
        <v>0</v>
      </c>
      <c r="V153" s="238">
        <f>IF(AND(LARGE('Sch A. Input'!$CL$15:$CL$41,COUNTIF('Sch A. Input'!$CL$15:$CL$41,"&gt;="&amp;F153))&lt;E153,F153&lt;&gt;0),"Leaver",IFERROR(S153/X153*$M$9,0))</f>
        <v>0</v>
      </c>
      <c r="W153" s="238">
        <f>IF(AND(LARGE('Sch A. Input'!$CL$15:$CL$41,COUNTIF('Sch A. Input'!$CL$15:$CL$41,"&gt;="&amp;F153))&lt;E153,F153&lt;&gt;0),"Leaver",V153+T153)</f>
        <v>0</v>
      </c>
      <c r="X153" s="264">
        <f>IF(AND(LARGE('Sch A. Input'!$CL$15:$CL$41,COUNTIF('Sch A. Input'!$CL$15:$CL$41,"&gt;="&amp;F153))&lt;E153,F153&lt;&gt;0),"Leaver",IF(OR(D153="",D153&gt;$L$11,($L$11-14)&lt;$K$9),0,(E153+1-D153)/14-1))</f>
        <v>0</v>
      </c>
      <c r="Y153" s="265">
        <f>IF(AND(LARGE('Sch A. Input'!$CL$15:$CL$41,COUNTIF('Sch A. Input'!$CL$15:$CL$41,"&gt;="&amp;F153))&lt;E153,F153&lt;&gt;0),"Leaver",IFERROR(IF((S153/$X153*$M$9+T153)&gt;$D$12,"YES","NO"),0))</f>
        <v>0</v>
      </c>
      <c r="Z153" s="225">
        <f>IF(AND(LARGE('Sch A. Input'!$CL$15:$CL$41,COUNTIF('Sch A. Input'!$CL$15:$CL$41,"&gt;="&amp;F153))&lt;E153,F153&lt;&gt;0),"Leaver",IFERROR(IF($Y153="YES",MIN($U153*($G$12/$D$12),$G$12),(SUMPRODUCT(--((MIN(W153,$D$12))&gt;$C$9:$C$12),((MIN(W153,$D$12))-$C$9:$C$12),$H$9:$H$12))-((1-(X153/$M$9))*(SUMPRODUCT(--((MIN(V153,$D$12))&gt;$C$9:$C$12),((MIN(V153,$D$12))-$C$9:$C$12),$H$9:$H$12)))),0))</f>
        <v>0</v>
      </c>
      <c r="AA153" s="169">
        <f>IF(AND(LARGE('Sch A. Input'!$CL$15:$CL$41,COUNTIF('Sch A. Input'!$CL$15:$CL$41,"&gt;="&amp;F153))&lt;E153,F153&lt;&gt;0),"Leaver",IFERROR(Z153/U153,0))</f>
        <v>0</v>
      </c>
      <c r="AB153" s="170">
        <f>IF(AND(LARGE('Sch A. Input'!$CL$15:$CL$41,COUNTIF('Sch A. Input'!$CL$15:$CL$41,"&gt;="&amp;F153))&lt;E153,F153&lt;&gt;0),"Leaver",Q153-Z153)</f>
        <v>0</v>
      </c>
      <c r="AC153" s="94">
        <f t="shared" si="39"/>
        <v>0</v>
      </c>
      <c r="BK153" s="2"/>
      <c r="BL153" s="2"/>
      <c r="CI153"/>
    </row>
    <row r="154" spans="2:87" x14ac:dyDescent="0.35">
      <c r="B154" s="70" t="str">
        <f>IF('Sch A. Input'!B152="","",'Sch A. Input'!B152)</f>
        <v/>
      </c>
      <c r="C154" s="75" t="str">
        <f>IF('Sch A. Input'!C152="","",'Sch A. Input'!C152)</f>
        <v/>
      </c>
      <c r="D154" s="71" t="str">
        <f>IF('Sch A. Input'!D152="","",'Sch A. Input'!D152)</f>
        <v/>
      </c>
      <c r="E154" s="71">
        <f>'Sch A. Input'!E152</f>
        <v>45016</v>
      </c>
      <c r="F154" s="71">
        <f>'Sch A. Input'!F152</f>
        <v>0</v>
      </c>
      <c r="G154" s="226">
        <f>SUMIFS('Sch A. Input'!H152:CJ152,'Sch A. Input'!$H$13:$CJ$13,$L$11,'Sch A. Input'!$H$14:$CJ$14,"Recurring")</f>
        <v>0</v>
      </c>
      <c r="H154" s="226">
        <f>SUMIFS('Sch A. Input'!H152:CJ152,'Sch A. Input'!$H$13:$CJ$13,$L$11,'Sch A. Input'!$H$14:$CJ$14,"One-time")</f>
        <v>0</v>
      </c>
      <c r="I154" s="227">
        <f t="shared" si="33"/>
        <v>0</v>
      </c>
      <c r="J154" s="228">
        <f>SUMIFS('Sch A. Input'!H152:CJ152,'Sch A. Input'!$H$14:$CJ$14,"Recurring",'Sch A. Input'!$H$13:$CJ$13,"&lt;="&amp;$L$11)</f>
        <v>0</v>
      </c>
      <c r="K154" s="228">
        <f>SUMIFS('Sch A. Input'!H152:CJ152,'Sch A. Input'!$H$14:$CJ$14,"One-time",'Sch A. Input'!$H$13:$CJ$13,"&lt;="&amp;$L$11)</f>
        <v>0</v>
      </c>
      <c r="L154" s="229">
        <f t="shared" si="34"/>
        <v>0</v>
      </c>
      <c r="M154" s="228">
        <f t="shared" si="35"/>
        <v>0</v>
      </c>
      <c r="N154" s="228">
        <f t="shared" si="36"/>
        <v>0</v>
      </c>
      <c r="O154" s="259">
        <f t="shared" si="37"/>
        <v>0</v>
      </c>
      <c r="P154" s="268">
        <f t="shared" si="31"/>
        <v>0</v>
      </c>
      <c r="Q154" s="231">
        <f t="shared" si="32"/>
        <v>0</v>
      </c>
      <c r="R154" s="97">
        <f t="shared" si="38"/>
        <v>0</v>
      </c>
      <c r="S154" s="237">
        <f>IF(AND(LARGE('Sch A. Input'!$CL$15:$CL$41,COUNTIF('Sch A. Input'!$CL$15:$CL$41,"&gt;="&amp;F154))&lt;E154,F154&lt;&gt;0),"Leaver",J154-G154)</f>
        <v>0</v>
      </c>
      <c r="T154" s="237">
        <f>IF(AND(LARGE('Sch A. Input'!$CL$15:$CL$41,COUNTIF('Sch A. Input'!$CL$15:$CL$41,"&gt;="&amp;F154))&lt;E154,F154&lt;&gt;0),"Leaver",K154-H154)</f>
        <v>0</v>
      </c>
      <c r="U154" s="238">
        <f>IF(AND(LARGE('Sch A. Input'!$CL$15:$CL$41,COUNTIF('Sch A. Input'!$CL$15:$CL$41,"&gt;="&amp;F154))&lt;E154,F154&lt;&gt;0),"Leaver",L154-I154)</f>
        <v>0</v>
      </c>
      <c r="V154" s="238">
        <f>IF(AND(LARGE('Sch A. Input'!$CL$15:$CL$41,COUNTIF('Sch A. Input'!$CL$15:$CL$41,"&gt;="&amp;F154))&lt;E154,F154&lt;&gt;0),"Leaver",IFERROR(S154/X154*$M$9,0))</f>
        <v>0</v>
      </c>
      <c r="W154" s="238">
        <f>IF(AND(LARGE('Sch A. Input'!$CL$15:$CL$41,COUNTIF('Sch A. Input'!$CL$15:$CL$41,"&gt;="&amp;F154))&lt;E154,F154&lt;&gt;0),"Leaver",V154+T154)</f>
        <v>0</v>
      </c>
      <c r="X154" s="264">
        <f>IF(AND(LARGE('Sch A. Input'!$CL$15:$CL$41,COUNTIF('Sch A. Input'!$CL$15:$CL$41,"&gt;="&amp;F154))&lt;E154,F154&lt;&gt;0),"Leaver",IF(OR(D154="",D154&gt;$L$11,($L$11-14)&lt;$K$9),0,(E154+1-D154)/14-1))</f>
        <v>0</v>
      </c>
      <c r="Y154" s="265">
        <f>IF(AND(LARGE('Sch A. Input'!$CL$15:$CL$41,COUNTIF('Sch A. Input'!$CL$15:$CL$41,"&gt;="&amp;F154))&lt;E154,F154&lt;&gt;0),"Leaver",IFERROR(IF((S154/$X154*$M$9+T154)&gt;$D$12,"YES","NO"),0))</f>
        <v>0</v>
      </c>
      <c r="Z154" s="225">
        <f>IF(AND(LARGE('Sch A. Input'!$CL$15:$CL$41,COUNTIF('Sch A. Input'!$CL$15:$CL$41,"&gt;="&amp;F154))&lt;E154,F154&lt;&gt;0),"Leaver",IFERROR(IF($Y154="YES",MIN($U154*($G$12/$D$12),$G$12),(SUMPRODUCT(--((MIN(W154,$D$12))&gt;$C$9:$C$12),((MIN(W154,$D$12))-$C$9:$C$12),$H$9:$H$12))-((1-(X154/$M$9))*(SUMPRODUCT(--((MIN(V154,$D$12))&gt;$C$9:$C$12),((MIN(V154,$D$12))-$C$9:$C$12),$H$9:$H$12)))),0))</f>
        <v>0</v>
      </c>
      <c r="AA154" s="169">
        <f>IF(AND(LARGE('Sch A. Input'!$CL$15:$CL$41,COUNTIF('Sch A. Input'!$CL$15:$CL$41,"&gt;="&amp;F154))&lt;E154,F154&lt;&gt;0),"Leaver",IFERROR(Z154/U154,0))</f>
        <v>0</v>
      </c>
      <c r="AB154" s="170">
        <f>IF(AND(LARGE('Sch A. Input'!$CL$15:$CL$41,COUNTIF('Sch A. Input'!$CL$15:$CL$41,"&gt;="&amp;F154))&lt;E154,F154&lt;&gt;0),"Leaver",Q154-Z154)</f>
        <v>0</v>
      </c>
      <c r="AC154" s="94">
        <f t="shared" si="39"/>
        <v>0</v>
      </c>
      <c r="BK154" s="2"/>
      <c r="BL154" s="2"/>
      <c r="CI154"/>
    </row>
    <row r="155" spans="2:87" x14ac:dyDescent="0.35">
      <c r="B155" s="70" t="str">
        <f>IF('Sch A. Input'!B153="","",'Sch A. Input'!B153)</f>
        <v/>
      </c>
      <c r="C155" s="75" t="str">
        <f>IF('Sch A. Input'!C153="","",'Sch A. Input'!C153)</f>
        <v/>
      </c>
      <c r="D155" s="71" t="str">
        <f>IF('Sch A. Input'!D153="","",'Sch A. Input'!D153)</f>
        <v/>
      </c>
      <c r="E155" s="71">
        <f>'Sch A. Input'!E153</f>
        <v>45016</v>
      </c>
      <c r="F155" s="71">
        <f>'Sch A. Input'!F153</f>
        <v>0</v>
      </c>
      <c r="G155" s="226">
        <f>SUMIFS('Sch A. Input'!H153:CJ153,'Sch A. Input'!$H$13:$CJ$13,$L$11,'Sch A. Input'!$H$14:$CJ$14,"Recurring")</f>
        <v>0</v>
      </c>
      <c r="H155" s="226">
        <f>SUMIFS('Sch A. Input'!H153:CJ153,'Sch A. Input'!$H$13:$CJ$13,$L$11,'Sch A. Input'!$H$14:$CJ$14,"One-time")</f>
        <v>0</v>
      </c>
      <c r="I155" s="227">
        <f t="shared" si="33"/>
        <v>0</v>
      </c>
      <c r="J155" s="228">
        <f>SUMIFS('Sch A. Input'!H153:CJ153,'Sch A. Input'!$H$14:$CJ$14,"Recurring",'Sch A. Input'!$H$13:$CJ$13,"&lt;="&amp;$L$11)</f>
        <v>0</v>
      </c>
      <c r="K155" s="228">
        <f>SUMIFS('Sch A. Input'!H153:CJ153,'Sch A. Input'!$H$14:$CJ$14,"One-time",'Sch A. Input'!$H$13:$CJ$13,"&lt;="&amp;$L$11)</f>
        <v>0</v>
      </c>
      <c r="L155" s="229">
        <f t="shared" si="34"/>
        <v>0</v>
      </c>
      <c r="M155" s="228">
        <f t="shared" si="35"/>
        <v>0</v>
      </c>
      <c r="N155" s="228">
        <f t="shared" si="36"/>
        <v>0</v>
      </c>
      <c r="O155" s="259">
        <f t="shared" si="37"/>
        <v>0</v>
      </c>
      <c r="P155" s="268">
        <f t="shared" si="31"/>
        <v>0</v>
      </c>
      <c r="Q155" s="231">
        <f t="shared" si="32"/>
        <v>0</v>
      </c>
      <c r="R155" s="97">
        <f t="shared" si="38"/>
        <v>0</v>
      </c>
      <c r="S155" s="237">
        <f>IF(AND(LARGE('Sch A. Input'!$CL$15:$CL$41,COUNTIF('Sch A. Input'!$CL$15:$CL$41,"&gt;="&amp;F155))&lt;E155,F155&lt;&gt;0),"Leaver",J155-G155)</f>
        <v>0</v>
      </c>
      <c r="T155" s="237">
        <f>IF(AND(LARGE('Sch A. Input'!$CL$15:$CL$41,COUNTIF('Sch A. Input'!$CL$15:$CL$41,"&gt;="&amp;F155))&lt;E155,F155&lt;&gt;0),"Leaver",K155-H155)</f>
        <v>0</v>
      </c>
      <c r="U155" s="238">
        <f>IF(AND(LARGE('Sch A. Input'!$CL$15:$CL$41,COUNTIF('Sch A. Input'!$CL$15:$CL$41,"&gt;="&amp;F155))&lt;E155,F155&lt;&gt;0),"Leaver",L155-I155)</f>
        <v>0</v>
      </c>
      <c r="V155" s="238">
        <f>IF(AND(LARGE('Sch A. Input'!$CL$15:$CL$41,COUNTIF('Sch A. Input'!$CL$15:$CL$41,"&gt;="&amp;F155))&lt;E155,F155&lt;&gt;0),"Leaver",IFERROR(S155/X155*$M$9,0))</f>
        <v>0</v>
      </c>
      <c r="W155" s="238">
        <f>IF(AND(LARGE('Sch A. Input'!$CL$15:$CL$41,COUNTIF('Sch A. Input'!$CL$15:$CL$41,"&gt;="&amp;F155))&lt;E155,F155&lt;&gt;0),"Leaver",V155+T155)</f>
        <v>0</v>
      </c>
      <c r="X155" s="264">
        <f>IF(AND(LARGE('Sch A. Input'!$CL$15:$CL$41,COUNTIF('Sch A. Input'!$CL$15:$CL$41,"&gt;="&amp;F155))&lt;E155,F155&lt;&gt;0),"Leaver",IF(OR(D155="",D155&gt;$L$11,($L$11-14)&lt;$K$9),0,(E155+1-D155)/14-1))</f>
        <v>0</v>
      </c>
      <c r="Y155" s="265">
        <f>IF(AND(LARGE('Sch A. Input'!$CL$15:$CL$41,COUNTIF('Sch A. Input'!$CL$15:$CL$41,"&gt;="&amp;F155))&lt;E155,F155&lt;&gt;0),"Leaver",IFERROR(IF((S155/$X155*$M$9+T155)&gt;$D$12,"YES","NO"),0))</f>
        <v>0</v>
      </c>
      <c r="Z155" s="225">
        <f>IF(AND(LARGE('Sch A. Input'!$CL$15:$CL$41,COUNTIF('Sch A. Input'!$CL$15:$CL$41,"&gt;="&amp;F155))&lt;E155,F155&lt;&gt;0),"Leaver",IFERROR(IF($Y155="YES",MIN($U155*($G$12/$D$12),$G$12),(SUMPRODUCT(--((MIN(W155,$D$12))&gt;$C$9:$C$12),((MIN(W155,$D$12))-$C$9:$C$12),$H$9:$H$12))-((1-(X155/$M$9))*(SUMPRODUCT(--((MIN(V155,$D$12))&gt;$C$9:$C$12),((MIN(V155,$D$12))-$C$9:$C$12),$H$9:$H$12)))),0))</f>
        <v>0</v>
      </c>
      <c r="AA155" s="169">
        <f>IF(AND(LARGE('Sch A. Input'!$CL$15:$CL$41,COUNTIF('Sch A. Input'!$CL$15:$CL$41,"&gt;="&amp;F155))&lt;E155,F155&lt;&gt;0),"Leaver",IFERROR(Z155/U155,0))</f>
        <v>0</v>
      </c>
      <c r="AB155" s="170">
        <f>IF(AND(LARGE('Sch A. Input'!$CL$15:$CL$41,COUNTIF('Sch A. Input'!$CL$15:$CL$41,"&gt;="&amp;F155))&lt;E155,F155&lt;&gt;0),"Leaver",Q155-Z155)</f>
        <v>0</v>
      </c>
      <c r="AC155" s="94">
        <f t="shared" si="39"/>
        <v>0</v>
      </c>
      <c r="BK155" s="2"/>
      <c r="BL155" s="2"/>
      <c r="CI155"/>
    </row>
    <row r="156" spans="2:87" x14ac:dyDescent="0.35">
      <c r="B156" s="70" t="str">
        <f>IF('Sch A. Input'!B154="","",'Sch A. Input'!B154)</f>
        <v/>
      </c>
      <c r="C156" s="75" t="str">
        <f>IF('Sch A. Input'!C154="","",'Sch A. Input'!C154)</f>
        <v/>
      </c>
      <c r="D156" s="71" t="str">
        <f>IF('Sch A. Input'!D154="","",'Sch A. Input'!D154)</f>
        <v/>
      </c>
      <c r="E156" s="71">
        <f>'Sch A. Input'!E154</f>
        <v>45016</v>
      </c>
      <c r="F156" s="71">
        <f>'Sch A. Input'!F154</f>
        <v>0</v>
      </c>
      <c r="G156" s="226">
        <f>SUMIFS('Sch A. Input'!H154:CJ154,'Sch A. Input'!$H$13:$CJ$13,$L$11,'Sch A. Input'!$H$14:$CJ$14,"Recurring")</f>
        <v>0</v>
      </c>
      <c r="H156" s="226">
        <f>SUMIFS('Sch A. Input'!H154:CJ154,'Sch A. Input'!$H$13:$CJ$13,$L$11,'Sch A. Input'!$H$14:$CJ$14,"One-time")</f>
        <v>0</v>
      </c>
      <c r="I156" s="227">
        <f t="shared" si="33"/>
        <v>0</v>
      </c>
      <c r="J156" s="228">
        <f>SUMIFS('Sch A. Input'!H154:CJ154,'Sch A. Input'!$H$14:$CJ$14,"Recurring",'Sch A. Input'!$H$13:$CJ$13,"&lt;="&amp;$L$11)</f>
        <v>0</v>
      </c>
      <c r="K156" s="228">
        <f>SUMIFS('Sch A. Input'!H154:CJ154,'Sch A. Input'!$H$14:$CJ$14,"One-time",'Sch A. Input'!$H$13:$CJ$13,"&lt;="&amp;$L$11)</f>
        <v>0</v>
      </c>
      <c r="L156" s="229">
        <f t="shared" si="34"/>
        <v>0</v>
      </c>
      <c r="M156" s="228">
        <f t="shared" si="35"/>
        <v>0</v>
      </c>
      <c r="N156" s="228">
        <f t="shared" si="36"/>
        <v>0</v>
      </c>
      <c r="O156" s="259">
        <f t="shared" si="37"/>
        <v>0</v>
      </c>
      <c r="P156" s="268">
        <f t="shared" si="31"/>
        <v>0</v>
      </c>
      <c r="Q156" s="231">
        <f t="shared" si="32"/>
        <v>0</v>
      </c>
      <c r="R156" s="97">
        <f t="shared" si="38"/>
        <v>0</v>
      </c>
      <c r="S156" s="237">
        <f>IF(AND(LARGE('Sch A. Input'!$CL$15:$CL$41,COUNTIF('Sch A. Input'!$CL$15:$CL$41,"&gt;="&amp;F156))&lt;E156,F156&lt;&gt;0),"Leaver",J156-G156)</f>
        <v>0</v>
      </c>
      <c r="T156" s="237">
        <f>IF(AND(LARGE('Sch A. Input'!$CL$15:$CL$41,COUNTIF('Sch A. Input'!$CL$15:$CL$41,"&gt;="&amp;F156))&lt;E156,F156&lt;&gt;0),"Leaver",K156-H156)</f>
        <v>0</v>
      </c>
      <c r="U156" s="238">
        <f>IF(AND(LARGE('Sch A. Input'!$CL$15:$CL$41,COUNTIF('Sch A. Input'!$CL$15:$CL$41,"&gt;="&amp;F156))&lt;E156,F156&lt;&gt;0),"Leaver",L156-I156)</f>
        <v>0</v>
      </c>
      <c r="V156" s="238">
        <f>IF(AND(LARGE('Sch A. Input'!$CL$15:$CL$41,COUNTIF('Sch A. Input'!$CL$15:$CL$41,"&gt;="&amp;F156))&lt;E156,F156&lt;&gt;0),"Leaver",IFERROR(S156/X156*$M$9,0))</f>
        <v>0</v>
      </c>
      <c r="W156" s="238">
        <f>IF(AND(LARGE('Sch A. Input'!$CL$15:$CL$41,COUNTIF('Sch A. Input'!$CL$15:$CL$41,"&gt;="&amp;F156))&lt;E156,F156&lt;&gt;0),"Leaver",V156+T156)</f>
        <v>0</v>
      </c>
      <c r="X156" s="264">
        <f>IF(AND(LARGE('Sch A. Input'!$CL$15:$CL$41,COUNTIF('Sch A. Input'!$CL$15:$CL$41,"&gt;="&amp;F156))&lt;E156,F156&lt;&gt;0),"Leaver",IF(OR(D156="",D156&gt;$L$11,($L$11-14)&lt;$K$9),0,(E156+1-D156)/14-1))</f>
        <v>0</v>
      </c>
      <c r="Y156" s="265">
        <f>IF(AND(LARGE('Sch A. Input'!$CL$15:$CL$41,COUNTIF('Sch A. Input'!$CL$15:$CL$41,"&gt;="&amp;F156))&lt;E156,F156&lt;&gt;0),"Leaver",IFERROR(IF((S156/$X156*$M$9+T156)&gt;$D$12,"YES","NO"),0))</f>
        <v>0</v>
      </c>
      <c r="Z156" s="225">
        <f>IF(AND(LARGE('Sch A. Input'!$CL$15:$CL$41,COUNTIF('Sch A. Input'!$CL$15:$CL$41,"&gt;="&amp;F156))&lt;E156,F156&lt;&gt;0),"Leaver",IFERROR(IF($Y156="YES",MIN($U156*($G$12/$D$12),$G$12),(SUMPRODUCT(--((MIN(W156,$D$12))&gt;$C$9:$C$12),((MIN(W156,$D$12))-$C$9:$C$12),$H$9:$H$12))-((1-(X156/$M$9))*(SUMPRODUCT(--((MIN(V156,$D$12))&gt;$C$9:$C$12),((MIN(V156,$D$12))-$C$9:$C$12),$H$9:$H$12)))),0))</f>
        <v>0</v>
      </c>
      <c r="AA156" s="169">
        <f>IF(AND(LARGE('Sch A. Input'!$CL$15:$CL$41,COUNTIF('Sch A. Input'!$CL$15:$CL$41,"&gt;="&amp;F156))&lt;E156,F156&lt;&gt;0),"Leaver",IFERROR(Z156/U156,0))</f>
        <v>0</v>
      </c>
      <c r="AB156" s="170">
        <f>IF(AND(LARGE('Sch A. Input'!$CL$15:$CL$41,COUNTIF('Sch A. Input'!$CL$15:$CL$41,"&gt;="&amp;F156))&lt;E156,F156&lt;&gt;0),"Leaver",Q156-Z156)</f>
        <v>0</v>
      </c>
      <c r="AC156" s="94">
        <f t="shared" si="39"/>
        <v>0</v>
      </c>
      <c r="BK156" s="2"/>
      <c r="BL156" s="2"/>
      <c r="CI156"/>
    </row>
    <row r="157" spans="2:87" x14ac:dyDescent="0.35">
      <c r="B157" s="70" t="str">
        <f>IF('Sch A. Input'!B155="","",'Sch A. Input'!B155)</f>
        <v/>
      </c>
      <c r="C157" s="75" t="str">
        <f>IF('Sch A. Input'!C155="","",'Sch A. Input'!C155)</f>
        <v/>
      </c>
      <c r="D157" s="71" t="str">
        <f>IF('Sch A. Input'!D155="","",'Sch A. Input'!D155)</f>
        <v/>
      </c>
      <c r="E157" s="71">
        <f>'Sch A. Input'!E155</f>
        <v>45016</v>
      </c>
      <c r="F157" s="71">
        <f>'Sch A. Input'!F155</f>
        <v>0</v>
      </c>
      <c r="G157" s="226">
        <f>SUMIFS('Sch A. Input'!H155:CJ155,'Sch A. Input'!$H$13:$CJ$13,$L$11,'Sch A. Input'!$H$14:$CJ$14,"Recurring")</f>
        <v>0</v>
      </c>
      <c r="H157" s="226">
        <f>SUMIFS('Sch A. Input'!H155:CJ155,'Sch A. Input'!$H$13:$CJ$13,$L$11,'Sch A. Input'!$H$14:$CJ$14,"One-time")</f>
        <v>0</v>
      </c>
      <c r="I157" s="227">
        <f t="shared" si="33"/>
        <v>0</v>
      </c>
      <c r="J157" s="228">
        <f>SUMIFS('Sch A. Input'!H155:CJ155,'Sch A. Input'!$H$14:$CJ$14,"Recurring",'Sch A. Input'!$H$13:$CJ$13,"&lt;="&amp;$L$11)</f>
        <v>0</v>
      </c>
      <c r="K157" s="228">
        <f>SUMIFS('Sch A. Input'!H155:CJ155,'Sch A. Input'!$H$14:$CJ$14,"One-time",'Sch A. Input'!$H$13:$CJ$13,"&lt;="&amp;$L$11)</f>
        <v>0</v>
      </c>
      <c r="L157" s="229">
        <f t="shared" si="34"/>
        <v>0</v>
      </c>
      <c r="M157" s="228">
        <f t="shared" si="35"/>
        <v>0</v>
      </c>
      <c r="N157" s="228">
        <f t="shared" si="36"/>
        <v>0</v>
      </c>
      <c r="O157" s="259">
        <f t="shared" si="37"/>
        <v>0</v>
      </c>
      <c r="P157" s="268">
        <f t="shared" si="31"/>
        <v>0</v>
      </c>
      <c r="Q157" s="231">
        <f t="shared" si="32"/>
        <v>0</v>
      </c>
      <c r="R157" s="97">
        <f t="shared" si="38"/>
        <v>0</v>
      </c>
      <c r="S157" s="237">
        <f>IF(AND(LARGE('Sch A. Input'!$CL$15:$CL$41,COUNTIF('Sch A. Input'!$CL$15:$CL$41,"&gt;="&amp;F157))&lt;E157,F157&lt;&gt;0),"Leaver",J157-G157)</f>
        <v>0</v>
      </c>
      <c r="T157" s="237">
        <f>IF(AND(LARGE('Sch A. Input'!$CL$15:$CL$41,COUNTIF('Sch A. Input'!$CL$15:$CL$41,"&gt;="&amp;F157))&lt;E157,F157&lt;&gt;0),"Leaver",K157-H157)</f>
        <v>0</v>
      </c>
      <c r="U157" s="238">
        <f>IF(AND(LARGE('Sch A. Input'!$CL$15:$CL$41,COUNTIF('Sch A. Input'!$CL$15:$CL$41,"&gt;="&amp;F157))&lt;E157,F157&lt;&gt;0),"Leaver",L157-I157)</f>
        <v>0</v>
      </c>
      <c r="V157" s="238">
        <f>IF(AND(LARGE('Sch A. Input'!$CL$15:$CL$41,COUNTIF('Sch A. Input'!$CL$15:$CL$41,"&gt;="&amp;F157))&lt;E157,F157&lt;&gt;0),"Leaver",IFERROR(S157/X157*$M$9,0))</f>
        <v>0</v>
      </c>
      <c r="W157" s="238">
        <f>IF(AND(LARGE('Sch A. Input'!$CL$15:$CL$41,COUNTIF('Sch A. Input'!$CL$15:$CL$41,"&gt;="&amp;F157))&lt;E157,F157&lt;&gt;0),"Leaver",V157+T157)</f>
        <v>0</v>
      </c>
      <c r="X157" s="264">
        <f>IF(AND(LARGE('Sch A. Input'!$CL$15:$CL$41,COUNTIF('Sch A. Input'!$CL$15:$CL$41,"&gt;="&amp;F157))&lt;E157,F157&lt;&gt;0),"Leaver",IF(OR(D157="",D157&gt;$L$11,($L$11-14)&lt;$K$9),0,(E157+1-D157)/14-1))</f>
        <v>0</v>
      </c>
      <c r="Y157" s="265">
        <f>IF(AND(LARGE('Sch A. Input'!$CL$15:$CL$41,COUNTIF('Sch A. Input'!$CL$15:$CL$41,"&gt;="&amp;F157))&lt;E157,F157&lt;&gt;0),"Leaver",IFERROR(IF((S157/$X157*$M$9+T157)&gt;$D$12,"YES","NO"),0))</f>
        <v>0</v>
      </c>
      <c r="Z157" s="225">
        <f>IF(AND(LARGE('Sch A. Input'!$CL$15:$CL$41,COUNTIF('Sch A. Input'!$CL$15:$CL$41,"&gt;="&amp;F157))&lt;E157,F157&lt;&gt;0),"Leaver",IFERROR(IF($Y157="YES",MIN($U157*($G$12/$D$12),$G$12),(SUMPRODUCT(--((MIN(W157,$D$12))&gt;$C$9:$C$12),((MIN(W157,$D$12))-$C$9:$C$12),$H$9:$H$12))-((1-(X157/$M$9))*(SUMPRODUCT(--((MIN(V157,$D$12))&gt;$C$9:$C$12),((MIN(V157,$D$12))-$C$9:$C$12),$H$9:$H$12)))),0))</f>
        <v>0</v>
      </c>
      <c r="AA157" s="169">
        <f>IF(AND(LARGE('Sch A. Input'!$CL$15:$CL$41,COUNTIF('Sch A. Input'!$CL$15:$CL$41,"&gt;="&amp;F157))&lt;E157,F157&lt;&gt;0),"Leaver",IFERROR(Z157/U157,0))</f>
        <v>0</v>
      </c>
      <c r="AB157" s="170">
        <f>IF(AND(LARGE('Sch A. Input'!$CL$15:$CL$41,COUNTIF('Sch A. Input'!$CL$15:$CL$41,"&gt;="&amp;F157))&lt;E157,F157&lt;&gt;0),"Leaver",Q157-Z157)</f>
        <v>0</v>
      </c>
      <c r="AC157" s="94">
        <f t="shared" si="39"/>
        <v>0</v>
      </c>
      <c r="BK157" s="2"/>
      <c r="BL157" s="2"/>
      <c r="CI157"/>
    </row>
    <row r="158" spans="2:87" x14ac:dyDescent="0.35">
      <c r="B158" s="70" t="str">
        <f>IF('Sch A. Input'!B156="","",'Sch A. Input'!B156)</f>
        <v/>
      </c>
      <c r="C158" s="75" t="str">
        <f>IF('Sch A. Input'!C156="","",'Sch A. Input'!C156)</f>
        <v/>
      </c>
      <c r="D158" s="71" t="str">
        <f>IF('Sch A. Input'!D156="","",'Sch A. Input'!D156)</f>
        <v/>
      </c>
      <c r="E158" s="71">
        <f>'Sch A. Input'!E156</f>
        <v>45016</v>
      </c>
      <c r="F158" s="71">
        <f>'Sch A. Input'!F156</f>
        <v>0</v>
      </c>
      <c r="G158" s="226">
        <f>SUMIFS('Sch A. Input'!H156:CJ156,'Sch A. Input'!$H$13:$CJ$13,$L$11,'Sch A. Input'!$H$14:$CJ$14,"Recurring")</f>
        <v>0</v>
      </c>
      <c r="H158" s="226">
        <f>SUMIFS('Sch A. Input'!H156:CJ156,'Sch A. Input'!$H$13:$CJ$13,$L$11,'Sch A. Input'!$H$14:$CJ$14,"One-time")</f>
        <v>0</v>
      </c>
      <c r="I158" s="227">
        <f t="shared" si="33"/>
        <v>0</v>
      </c>
      <c r="J158" s="228">
        <f>SUMIFS('Sch A. Input'!H156:CJ156,'Sch A. Input'!$H$14:$CJ$14,"Recurring",'Sch A. Input'!$H$13:$CJ$13,"&lt;="&amp;$L$11)</f>
        <v>0</v>
      </c>
      <c r="K158" s="228">
        <f>SUMIFS('Sch A. Input'!H156:CJ156,'Sch A. Input'!$H$14:$CJ$14,"One-time",'Sch A. Input'!$H$13:$CJ$13,"&lt;="&amp;$L$11)</f>
        <v>0</v>
      </c>
      <c r="L158" s="229">
        <f t="shared" si="34"/>
        <v>0</v>
      </c>
      <c r="M158" s="228">
        <f t="shared" si="35"/>
        <v>0</v>
      </c>
      <c r="N158" s="228">
        <f t="shared" si="36"/>
        <v>0</v>
      </c>
      <c r="O158" s="259">
        <f t="shared" si="37"/>
        <v>0</v>
      </c>
      <c r="P158" s="268">
        <f t="shared" si="31"/>
        <v>0</v>
      </c>
      <c r="Q158" s="231">
        <f t="shared" si="32"/>
        <v>0</v>
      </c>
      <c r="R158" s="97">
        <f t="shared" si="38"/>
        <v>0</v>
      </c>
      <c r="S158" s="237">
        <f>IF(AND(LARGE('Sch A. Input'!$CL$15:$CL$41,COUNTIF('Sch A. Input'!$CL$15:$CL$41,"&gt;="&amp;F158))&lt;E158,F158&lt;&gt;0),"Leaver",J158-G158)</f>
        <v>0</v>
      </c>
      <c r="T158" s="237">
        <f>IF(AND(LARGE('Sch A. Input'!$CL$15:$CL$41,COUNTIF('Sch A. Input'!$CL$15:$CL$41,"&gt;="&amp;F158))&lt;E158,F158&lt;&gt;0),"Leaver",K158-H158)</f>
        <v>0</v>
      </c>
      <c r="U158" s="238">
        <f>IF(AND(LARGE('Sch A. Input'!$CL$15:$CL$41,COUNTIF('Sch A. Input'!$CL$15:$CL$41,"&gt;="&amp;F158))&lt;E158,F158&lt;&gt;0),"Leaver",L158-I158)</f>
        <v>0</v>
      </c>
      <c r="V158" s="238">
        <f>IF(AND(LARGE('Sch A. Input'!$CL$15:$CL$41,COUNTIF('Sch A. Input'!$CL$15:$CL$41,"&gt;="&amp;F158))&lt;E158,F158&lt;&gt;0),"Leaver",IFERROR(S158/X158*$M$9,0))</f>
        <v>0</v>
      </c>
      <c r="W158" s="238">
        <f>IF(AND(LARGE('Sch A. Input'!$CL$15:$CL$41,COUNTIF('Sch A. Input'!$CL$15:$CL$41,"&gt;="&amp;F158))&lt;E158,F158&lt;&gt;0),"Leaver",V158+T158)</f>
        <v>0</v>
      </c>
      <c r="X158" s="264">
        <f>IF(AND(LARGE('Sch A. Input'!$CL$15:$CL$41,COUNTIF('Sch A. Input'!$CL$15:$CL$41,"&gt;="&amp;F158))&lt;E158,F158&lt;&gt;0),"Leaver",IF(OR(D158="",D158&gt;$L$11,($L$11-14)&lt;$K$9),0,(E158+1-D158)/14-1))</f>
        <v>0</v>
      </c>
      <c r="Y158" s="265">
        <f>IF(AND(LARGE('Sch A. Input'!$CL$15:$CL$41,COUNTIF('Sch A. Input'!$CL$15:$CL$41,"&gt;="&amp;F158))&lt;E158,F158&lt;&gt;0),"Leaver",IFERROR(IF((S158/$X158*$M$9+T158)&gt;$D$12,"YES","NO"),0))</f>
        <v>0</v>
      </c>
      <c r="Z158" s="225">
        <f>IF(AND(LARGE('Sch A. Input'!$CL$15:$CL$41,COUNTIF('Sch A. Input'!$CL$15:$CL$41,"&gt;="&amp;F158))&lt;E158,F158&lt;&gt;0),"Leaver",IFERROR(IF($Y158="YES",MIN($U158*($G$12/$D$12),$G$12),(SUMPRODUCT(--((MIN(W158,$D$12))&gt;$C$9:$C$12),((MIN(W158,$D$12))-$C$9:$C$12),$H$9:$H$12))-((1-(X158/$M$9))*(SUMPRODUCT(--((MIN(V158,$D$12))&gt;$C$9:$C$12),((MIN(V158,$D$12))-$C$9:$C$12),$H$9:$H$12)))),0))</f>
        <v>0</v>
      </c>
      <c r="AA158" s="169">
        <f>IF(AND(LARGE('Sch A. Input'!$CL$15:$CL$41,COUNTIF('Sch A. Input'!$CL$15:$CL$41,"&gt;="&amp;F158))&lt;E158,F158&lt;&gt;0),"Leaver",IFERROR(Z158/U158,0))</f>
        <v>0</v>
      </c>
      <c r="AB158" s="170">
        <f>IF(AND(LARGE('Sch A. Input'!$CL$15:$CL$41,COUNTIF('Sch A. Input'!$CL$15:$CL$41,"&gt;="&amp;F158))&lt;E158,F158&lt;&gt;0),"Leaver",Q158-Z158)</f>
        <v>0</v>
      </c>
      <c r="AC158" s="94">
        <f t="shared" si="39"/>
        <v>0</v>
      </c>
      <c r="BK158" s="2"/>
      <c r="BL158" s="2"/>
      <c r="CI158"/>
    </row>
    <row r="159" spans="2:87" x14ac:dyDescent="0.35">
      <c r="B159" s="70" t="str">
        <f>IF('Sch A. Input'!B157="","",'Sch A. Input'!B157)</f>
        <v/>
      </c>
      <c r="C159" s="75" t="str">
        <f>IF('Sch A. Input'!C157="","",'Sch A. Input'!C157)</f>
        <v/>
      </c>
      <c r="D159" s="71" t="str">
        <f>IF('Sch A. Input'!D157="","",'Sch A. Input'!D157)</f>
        <v/>
      </c>
      <c r="E159" s="71">
        <f>'Sch A. Input'!E157</f>
        <v>45016</v>
      </c>
      <c r="F159" s="71">
        <f>'Sch A. Input'!F157</f>
        <v>0</v>
      </c>
      <c r="G159" s="226">
        <f>SUMIFS('Sch A. Input'!H157:CJ157,'Sch A. Input'!$H$13:$CJ$13,$L$11,'Sch A. Input'!$H$14:$CJ$14,"Recurring")</f>
        <v>0</v>
      </c>
      <c r="H159" s="226">
        <f>SUMIFS('Sch A. Input'!H157:CJ157,'Sch A. Input'!$H$13:$CJ$13,$L$11,'Sch A. Input'!$H$14:$CJ$14,"One-time")</f>
        <v>0</v>
      </c>
      <c r="I159" s="227">
        <f t="shared" si="33"/>
        <v>0</v>
      </c>
      <c r="J159" s="228">
        <f>SUMIFS('Sch A. Input'!H157:CJ157,'Sch A. Input'!$H$14:$CJ$14,"Recurring",'Sch A. Input'!$H$13:$CJ$13,"&lt;="&amp;$L$11)</f>
        <v>0</v>
      </c>
      <c r="K159" s="228">
        <f>SUMIFS('Sch A. Input'!H157:CJ157,'Sch A. Input'!$H$14:$CJ$14,"One-time",'Sch A. Input'!$H$13:$CJ$13,"&lt;="&amp;$L$11)</f>
        <v>0</v>
      </c>
      <c r="L159" s="229">
        <f t="shared" si="34"/>
        <v>0</v>
      </c>
      <c r="M159" s="228">
        <f t="shared" si="35"/>
        <v>0</v>
      </c>
      <c r="N159" s="228">
        <f t="shared" si="36"/>
        <v>0</v>
      </c>
      <c r="O159" s="259">
        <f t="shared" si="37"/>
        <v>0</v>
      </c>
      <c r="P159" s="268">
        <f t="shared" si="31"/>
        <v>0</v>
      </c>
      <c r="Q159" s="231">
        <f t="shared" si="32"/>
        <v>0</v>
      </c>
      <c r="R159" s="97">
        <f t="shared" si="38"/>
        <v>0</v>
      </c>
      <c r="S159" s="237">
        <f>IF(AND(LARGE('Sch A. Input'!$CL$15:$CL$41,COUNTIF('Sch A. Input'!$CL$15:$CL$41,"&gt;="&amp;F159))&lt;E159,F159&lt;&gt;0),"Leaver",J159-G159)</f>
        <v>0</v>
      </c>
      <c r="T159" s="237">
        <f>IF(AND(LARGE('Sch A. Input'!$CL$15:$CL$41,COUNTIF('Sch A. Input'!$CL$15:$CL$41,"&gt;="&amp;F159))&lt;E159,F159&lt;&gt;0),"Leaver",K159-H159)</f>
        <v>0</v>
      </c>
      <c r="U159" s="238">
        <f>IF(AND(LARGE('Sch A. Input'!$CL$15:$CL$41,COUNTIF('Sch A. Input'!$CL$15:$CL$41,"&gt;="&amp;F159))&lt;E159,F159&lt;&gt;0),"Leaver",L159-I159)</f>
        <v>0</v>
      </c>
      <c r="V159" s="238">
        <f>IF(AND(LARGE('Sch A. Input'!$CL$15:$CL$41,COUNTIF('Sch A. Input'!$CL$15:$CL$41,"&gt;="&amp;F159))&lt;E159,F159&lt;&gt;0),"Leaver",IFERROR(S159/X159*$M$9,0))</f>
        <v>0</v>
      </c>
      <c r="W159" s="238">
        <f>IF(AND(LARGE('Sch A. Input'!$CL$15:$CL$41,COUNTIF('Sch A. Input'!$CL$15:$CL$41,"&gt;="&amp;F159))&lt;E159,F159&lt;&gt;0),"Leaver",V159+T159)</f>
        <v>0</v>
      </c>
      <c r="X159" s="264">
        <f>IF(AND(LARGE('Sch A. Input'!$CL$15:$CL$41,COUNTIF('Sch A. Input'!$CL$15:$CL$41,"&gt;="&amp;F159))&lt;E159,F159&lt;&gt;0),"Leaver",IF(OR(D159="",D159&gt;$L$11,($L$11-14)&lt;$K$9),0,(E159+1-D159)/14-1))</f>
        <v>0</v>
      </c>
      <c r="Y159" s="265">
        <f>IF(AND(LARGE('Sch A. Input'!$CL$15:$CL$41,COUNTIF('Sch A. Input'!$CL$15:$CL$41,"&gt;="&amp;F159))&lt;E159,F159&lt;&gt;0),"Leaver",IFERROR(IF((S159/$X159*$M$9+T159)&gt;$D$12,"YES","NO"),0))</f>
        <v>0</v>
      </c>
      <c r="Z159" s="225">
        <f>IF(AND(LARGE('Sch A. Input'!$CL$15:$CL$41,COUNTIF('Sch A. Input'!$CL$15:$CL$41,"&gt;="&amp;F159))&lt;E159,F159&lt;&gt;0),"Leaver",IFERROR(IF($Y159="YES",MIN($U159*($G$12/$D$12),$G$12),(SUMPRODUCT(--((MIN(W159,$D$12))&gt;$C$9:$C$12),((MIN(W159,$D$12))-$C$9:$C$12),$H$9:$H$12))-((1-(X159/$M$9))*(SUMPRODUCT(--((MIN(V159,$D$12))&gt;$C$9:$C$12),((MIN(V159,$D$12))-$C$9:$C$12),$H$9:$H$12)))),0))</f>
        <v>0</v>
      </c>
      <c r="AA159" s="169">
        <f>IF(AND(LARGE('Sch A. Input'!$CL$15:$CL$41,COUNTIF('Sch A. Input'!$CL$15:$CL$41,"&gt;="&amp;F159))&lt;E159,F159&lt;&gt;0),"Leaver",IFERROR(Z159/U159,0))</f>
        <v>0</v>
      </c>
      <c r="AB159" s="170">
        <f>IF(AND(LARGE('Sch A. Input'!$CL$15:$CL$41,COUNTIF('Sch A. Input'!$CL$15:$CL$41,"&gt;="&amp;F159))&lt;E159,F159&lt;&gt;0),"Leaver",Q159-Z159)</f>
        <v>0</v>
      </c>
      <c r="AC159" s="94">
        <f t="shared" si="39"/>
        <v>0</v>
      </c>
      <c r="BK159" s="2"/>
      <c r="BL159" s="2"/>
      <c r="CI159"/>
    </row>
    <row r="160" spans="2:87" x14ac:dyDescent="0.35">
      <c r="B160" s="70" t="str">
        <f>IF('Sch A. Input'!B158="","",'Sch A. Input'!B158)</f>
        <v/>
      </c>
      <c r="C160" s="75" t="str">
        <f>IF('Sch A. Input'!C158="","",'Sch A. Input'!C158)</f>
        <v/>
      </c>
      <c r="D160" s="71" t="str">
        <f>IF('Sch A. Input'!D158="","",'Sch A. Input'!D158)</f>
        <v/>
      </c>
      <c r="E160" s="71">
        <f>'Sch A. Input'!E158</f>
        <v>45016</v>
      </c>
      <c r="F160" s="71">
        <f>'Sch A. Input'!F158</f>
        <v>0</v>
      </c>
      <c r="G160" s="226">
        <f>SUMIFS('Sch A. Input'!H158:CJ158,'Sch A. Input'!$H$13:$CJ$13,$L$11,'Sch A. Input'!$H$14:$CJ$14,"Recurring")</f>
        <v>0</v>
      </c>
      <c r="H160" s="226">
        <f>SUMIFS('Sch A. Input'!H158:CJ158,'Sch A. Input'!$H$13:$CJ$13,$L$11,'Sch A. Input'!$H$14:$CJ$14,"One-time")</f>
        <v>0</v>
      </c>
      <c r="I160" s="227">
        <f t="shared" si="33"/>
        <v>0</v>
      </c>
      <c r="J160" s="228">
        <f>SUMIFS('Sch A. Input'!H158:CJ158,'Sch A. Input'!$H$14:$CJ$14,"Recurring",'Sch A. Input'!$H$13:$CJ$13,"&lt;="&amp;$L$11)</f>
        <v>0</v>
      </c>
      <c r="K160" s="228">
        <f>SUMIFS('Sch A. Input'!H158:CJ158,'Sch A. Input'!$H$14:$CJ$14,"One-time",'Sch A. Input'!$H$13:$CJ$13,"&lt;="&amp;$L$11)</f>
        <v>0</v>
      </c>
      <c r="L160" s="229">
        <f t="shared" si="34"/>
        <v>0</v>
      </c>
      <c r="M160" s="228">
        <f t="shared" si="35"/>
        <v>0</v>
      </c>
      <c r="N160" s="228">
        <f t="shared" si="36"/>
        <v>0</v>
      </c>
      <c r="O160" s="259">
        <f t="shared" si="37"/>
        <v>0</v>
      </c>
      <c r="P160" s="268">
        <f t="shared" si="31"/>
        <v>0</v>
      </c>
      <c r="Q160" s="231">
        <f t="shared" si="32"/>
        <v>0</v>
      </c>
      <c r="R160" s="97">
        <f t="shared" si="38"/>
        <v>0</v>
      </c>
      <c r="S160" s="237">
        <f>IF(AND(LARGE('Sch A. Input'!$CL$15:$CL$41,COUNTIF('Sch A. Input'!$CL$15:$CL$41,"&gt;="&amp;F160))&lt;E160,F160&lt;&gt;0),"Leaver",J160-G160)</f>
        <v>0</v>
      </c>
      <c r="T160" s="237">
        <f>IF(AND(LARGE('Sch A. Input'!$CL$15:$CL$41,COUNTIF('Sch A. Input'!$CL$15:$CL$41,"&gt;="&amp;F160))&lt;E160,F160&lt;&gt;0),"Leaver",K160-H160)</f>
        <v>0</v>
      </c>
      <c r="U160" s="238">
        <f>IF(AND(LARGE('Sch A. Input'!$CL$15:$CL$41,COUNTIF('Sch A. Input'!$CL$15:$CL$41,"&gt;="&amp;F160))&lt;E160,F160&lt;&gt;0),"Leaver",L160-I160)</f>
        <v>0</v>
      </c>
      <c r="V160" s="238">
        <f>IF(AND(LARGE('Sch A. Input'!$CL$15:$CL$41,COUNTIF('Sch A. Input'!$CL$15:$CL$41,"&gt;="&amp;F160))&lt;E160,F160&lt;&gt;0),"Leaver",IFERROR(S160/X160*$M$9,0))</f>
        <v>0</v>
      </c>
      <c r="W160" s="238">
        <f>IF(AND(LARGE('Sch A. Input'!$CL$15:$CL$41,COUNTIF('Sch A. Input'!$CL$15:$CL$41,"&gt;="&amp;F160))&lt;E160,F160&lt;&gt;0),"Leaver",V160+T160)</f>
        <v>0</v>
      </c>
      <c r="X160" s="264">
        <f>IF(AND(LARGE('Sch A. Input'!$CL$15:$CL$41,COUNTIF('Sch A. Input'!$CL$15:$CL$41,"&gt;="&amp;F160))&lt;E160,F160&lt;&gt;0),"Leaver",IF(OR(D160="",D160&gt;$L$11,($L$11-14)&lt;$K$9),0,(E160+1-D160)/14-1))</f>
        <v>0</v>
      </c>
      <c r="Y160" s="265">
        <f>IF(AND(LARGE('Sch A. Input'!$CL$15:$CL$41,COUNTIF('Sch A. Input'!$CL$15:$CL$41,"&gt;="&amp;F160))&lt;E160,F160&lt;&gt;0),"Leaver",IFERROR(IF((S160/$X160*$M$9+T160)&gt;$D$12,"YES","NO"),0))</f>
        <v>0</v>
      </c>
      <c r="Z160" s="225">
        <f>IF(AND(LARGE('Sch A. Input'!$CL$15:$CL$41,COUNTIF('Sch A. Input'!$CL$15:$CL$41,"&gt;="&amp;F160))&lt;E160,F160&lt;&gt;0),"Leaver",IFERROR(IF($Y160="YES",MIN($U160*($G$12/$D$12),$G$12),(SUMPRODUCT(--((MIN(W160,$D$12))&gt;$C$9:$C$12),((MIN(W160,$D$12))-$C$9:$C$12),$H$9:$H$12))-((1-(X160/$M$9))*(SUMPRODUCT(--((MIN(V160,$D$12))&gt;$C$9:$C$12),((MIN(V160,$D$12))-$C$9:$C$12),$H$9:$H$12)))),0))</f>
        <v>0</v>
      </c>
      <c r="AA160" s="169">
        <f>IF(AND(LARGE('Sch A. Input'!$CL$15:$CL$41,COUNTIF('Sch A. Input'!$CL$15:$CL$41,"&gt;="&amp;F160))&lt;E160,F160&lt;&gt;0),"Leaver",IFERROR(Z160/U160,0))</f>
        <v>0</v>
      </c>
      <c r="AB160" s="170">
        <f>IF(AND(LARGE('Sch A. Input'!$CL$15:$CL$41,COUNTIF('Sch A. Input'!$CL$15:$CL$41,"&gt;="&amp;F160))&lt;E160,F160&lt;&gt;0),"Leaver",Q160-Z160)</f>
        <v>0</v>
      </c>
      <c r="AC160" s="94">
        <f t="shared" si="39"/>
        <v>0</v>
      </c>
      <c r="BK160" s="2"/>
      <c r="BL160" s="2"/>
      <c r="CI160"/>
    </row>
    <row r="161" spans="2:87" x14ac:dyDescent="0.35">
      <c r="B161" s="70" t="str">
        <f>IF('Sch A. Input'!B159="","",'Sch A. Input'!B159)</f>
        <v/>
      </c>
      <c r="C161" s="75" t="str">
        <f>IF('Sch A. Input'!C159="","",'Sch A. Input'!C159)</f>
        <v/>
      </c>
      <c r="D161" s="71" t="str">
        <f>IF('Sch A. Input'!D159="","",'Sch A. Input'!D159)</f>
        <v/>
      </c>
      <c r="E161" s="71">
        <f>'Sch A. Input'!E159</f>
        <v>45016</v>
      </c>
      <c r="F161" s="71">
        <f>'Sch A. Input'!F159</f>
        <v>0</v>
      </c>
      <c r="G161" s="226">
        <f>SUMIFS('Sch A. Input'!H159:CJ159,'Sch A. Input'!$H$13:$CJ$13,$L$11,'Sch A. Input'!$H$14:$CJ$14,"Recurring")</f>
        <v>0</v>
      </c>
      <c r="H161" s="226">
        <f>SUMIFS('Sch A. Input'!H159:CJ159,'Sch A. Input'!$H$13:$CJ$13,$L$11,'Sch A. Input'!$H$14:$CJ$14,"One-time")</f>
        <v>0</v>
      </c>
      <c r="I161" s="227">
        <f t="shared" si="33"/>
        <v>0</v>
      </c>
      <c r="J161" s="228">
        <f>SUMIFS('Sch A. Input'!H159:CJ159,'Sch A. Input'!$H$14:$CJ$14,"Recurring",'Sch A. Input'!$H$13:$CJ$13,"&lt;="&amp;$L$11)</f>
        <v>0</v>
      </c>
      <c r="K161" s="228">
        <f>SUMIFS('Sch A. Input'!H159:CJ159,'Sch A. Input'!$H$14:$CJ$14,"One-time",'Sch A. Input'!$H$13:$CJ$13,"&lt;="&amp;$L$11)</f>
        <v>0</v>
      </c>
      <c r="L161" s="229">
        <f t="shared" si="34"/>
        <v>0</v>
      </c>
      <c r="M161" s="228">
        <f t="shared" si="35"/>
        <v>0</v>
      </c>
      <c r="N161" s="228">
        <f t="shared" si="36"/>
        <v>0</v>
      </c>
      <c r="O161" s="259">
        <f t="shared" si="37"/>
        <v>0</v>
      </c>
      <c r="P161" s="268">
        <f t="shared" si="31"/>
        <v>0</v>
      </c>
      <c r="Q161" s="231">
        <f t="shared" si="32"/>
        <v>0</v>
      </c>
      <c r="R161" s="97">
        <f t="shared" si="38"/>
        <v>0</v>
      </c>
      <c r="S161" s="237">
        <f>IF(AND(LARGE('Sch A. Input'!$CL$15:$CL$41,COUNTIF('Sch A. Input'!$CL$15:$CL$41,"&gt;="&amp;F161))&lt;E161,F161&lt;&gt;0),"Leaver",J161-G161)</f>
        <v>0</v>
      </c>
      <c r="T161" s="237">
        <f>IF(AND(LARGE('Sch A. Input'!$CL$15:$CL$41,COUNTIF('Sch A. Input'!$CL$15:$CL$41,"&gt;="&amp;F161))&lt;E161,F161&lt;&gt;0),"Leaver",K161-H161)</f>
        <v>0</v>
      </c>
      <c r="U161" s="238">
        <f>IF(AND(LARGE('Sch A. Input'!$CL$15:$CL$41,COUNTIF('Sch A. Input'!$CL$15:$CL$41,"&gt;="&amp;F161))&lt;E161,F161&lt;&gt;0),"Leaver",L161-I161)</f>
        <v>0</v>
      </c>
      <c r="V161" s="238">
        <f>IF(AND(LARGE('Sch A. Input'!$CL$15:$CL$41,COUNTIF('Sch A. Input'!$CL$15:$CL$41,"&gt;="&amp;F161))&lt;E161,F161&lt;&gt;0),"Leaver",IFERROR(S161/X161*$M$9,0))</f>
        <v>0</v>
      </c>
      <c r="W161" s="238">
        <f>IF(AND(LARGE('Sch A. Input'!$CL$15:$CL$41,COUNTIF('Sch A. Input'!$CL$15:$CL$41,"&gt;="&amp;F161))&lt;E161,F161&lt;&gt;0),"Leaver",V161+T161)</f>
        <v>0</v>
      </c>
      <c r="X161" s="264">
        <f>IF(AND(LARGE('Sch A. Input'!$CL$15:$CL$41,COUNTIF('Sch A. Input'!$CL$15:$CL$41,"&gt;="&amp;F161))&lt;E161,F161&lt;&gt;0),"Leaver",IF(OR(D161="",D161&gt;$L$11,($L$11-14)&lt;$K$9),0,(E161+1-D161)/14-1))</f>
        <v>0</v>
      </c>
      <c r="Y161" s="265">
        <f>IF(AND(LARGE('Sch A. Input'!$CL$15:$CL$41,COUNTIF('Sch A. Input'!$CL$15:$CL$41,"&gt;="&amp;F161))&lt;E161,F161&lt;&gt;0),"Leaver",IFERROR(IF((S161/$X161*$M$9+T161)&gt;$D$12,"YES","NO"),0))</f>
        <v>0</v>
      </c>
      <c r="Z161" s="225">
        <f>IF(AND(LARGE('Sch A. Input'!$CL$15:$CL$41,COUNTIF('Sch A. Input'!$CL$15:$CL$41,"&gt;="&amp;F161))&lt;E161,F161&lt;&gt;0),"Leaver",IFERROR(IF($Y161="YES",MIN($U161*($G$12/$D$12),$G$12),(SUMPRODUCT(--((MIN(W161,$D$12))&gt;$C$9:$C$12),((MIN(W161,$D$12))-$C$9:$C$12),$H$9:$H$12))-((1-(X161/$M$9))*(SUMPRODUCT(--((MIN(V161,$D$12))&gt;$C$9:$C$12),((MIN(V161,$D$12))-$C$9:$C$12),$H$9:$H$12)))),0))</f>
        <v>0</v>
      </c>
      <c r="AA161" s="169">
        <f>IF(AND(LARGE('Sch A. Input'!$CL$15:$CL$41,COUNTIF('Sch A. Input'!$CL$15:$CL$41,"&gt;="&amp;F161))&lt;E161,F161&lt;&gt;0),"Leaver",IFERROR(Z161/U161,0))</f>
        <v>0</v>
      </c>
      <c r="AB161" s="170">
        <f>IF(AND(LARGE('Sch A. Input'!$CL$15:$CL$41,COUNTIF('Sch A. Input'!$CL$15:$CL$41,"&gt;="&amp;F161))&lt;E161,F161&lt;&gt;0),"Leaver",Q161-Z161)</f>
        <v>0</v>
      </c>
      <c r="AC161" s="94">
        <f t="shared" si="39"/>
        <v>0</v>
      </c>
      <c r="BK161" s="2"/>
      <c r="BL161" s="2"/>
      <c r="CI161"/>
    </row>
    <row r="162" spans="2:87" x14ac:dyDescent="0.35">
      <c r="B162" s="70" t="str">
        <f>IF('Sch A. Input'!B160="","",'Sch A. Input'!B160)</f>
        <v/>
      </c>
      <c r="C162" s="75" t="str">
        <f>IF('Sch A. Input'!C160="","",'Sch A. Input'!C160)</f>
        <v/>
      </c>
      <c r="D162" s="71" t="str">
        <f>IF('Sch A. Input'!D160="","",'Sch A. Input'!D160)</f>
        <v/>
      </c>
      <c r="E162" s="71">
        <f>'Sch A. Input'!E160</f>
        <v>45016</v>
      </c>
      <c r="F162" s="71">
        <f>'Sch A. Input'!F160</f>
        <v>0</v>
      </c>
      <c r="G162" s="226">
        <f>SUMIFS('Sch A. Input'!H160:CJ160,'Sch A. Input'!$H$13:$CJ$13,$L$11,'Sch A. Input'!$H$14:$CJ$14,"Recurring")</f>
        <v>0</v>
      </c>
      <c r="H162" s="226">
        <f>SUMIFS('Sch A. Input'!H160:CJ160,'Sch A. Input'!$H$13:$CJ$13,$L$11,'Sch A. Input'!$H$14:$CJ$14,"One-time")</f>
        <v>0</v>
      </c>
      <c r="I162" s="227">
        <f t="shared" si="33"/>
        <v>0</v>
      </c>
      <c r="J162" s="228">
        <f>SUMIFS('Sch A. Input'!H160:CJ160,'Sch A. Input'!$H$14:$CJ$14,"Recurring",'Sch A. Input'!$H$13:$CJ$13,"&lt;="&amp;$L$11)</f>
        <v>0</v>
      </c>
      <c r="K162" s="228">
        <f>SUMIFS('Sch A. Input'!H160:CJ160,'Sch A. Input'!$H$14:$CJ$14,"One-time",'Sch A. Input'!$H$13:$CJ$13,"&lt;="&amp;$L$11)</f>
        <v>0</v>
      </c>
      <c r="L162" s="229">
        <f t="shared" si="34"/>
        <v>0</v>
      </c>
      <c r="M162" s="228">
        <f t="shared" si="35"/>
        <v>0</v>
      </c>
      <c r="N162" s="228">
        <f t="shared" si="36"/>
        <v>0</v>
      </c>
      <c r="O162" s="259">
        <f t="shared" si="37"/>
        <v>0</v>
      </c>
      <c r="P162" s="268">
        <f t="shared" si="31"/>
        <v>0</v>
      </c>
      <c r="Q162" s="231">
        <f t="shared" si="32"/>
        <v>0</v>
      </c>
      <c r="R162" s="97">
        <f t="shared" si="38"/>
        <v>0</v>
      </c>
      <c r="S162" s="237">
        <f>IF(AND(LARGE('Sch A. Input'!$CL$15:$CL$41,COUNTIF('Sch A. Input'!$CL$15:$CL$41,"&gt;="&amp;F162))&lt;E162,F162&lt;&gt;0),"Leaver",J162-G162)</f>
        <v>0</v>
      </c>
      <c r="T162" s="237">
        <f>IF(AND(LARGE('Sch A. Input'!$CL$15:$CL$41,COUNTIF('Sch A. Input'!$CL$15:$CL$41,"&gt;="&amp;F162))&lt;E162,F162&lt;&gt;0),"Leaver",K162-H162)</f>
        <v>0</v>
      </c>
      <c r="U162" s="238">
        <f>IF(AND(LARGE('Sch A. Input'!$CL$15:$CL$41,COUNTIF('Sch A. Input'!$CL$15:$CL$41,"&gt;="&amp;F162))&lt;E162,F162&lt;&gt;0),"Leaver",L162-I162)</f>
        <v>0</v>
      </c>
      <c r="V162" s="238">
        <f>IF(AND(LARGE('Sch A. Input'!$CL$15:$CL$41,COUNTIF('Sch A. Input'!$CL$15:$CL$41,"&gt;="&amp;F162))&lt;E162,F162&lt;&gt;0),"Leaver",IFERROR(S162/X162*$M$9,0))</f>
        <v>0</v>
      </c>
      <c r="W162" s="238">
        <f>IF(AND(LARGE('Sch A. Input'!$CL$15:$CL$41,COUNTIF('Sch A. Input'!$CL$15:$CL$41,"&gt;="&amp;F162))&lt;E162,F162&lt;&gt;0),"Leaver",V162+T162)</f>
        <v>0</v>
      </c>
      <c r="X162" s="264">
        <f>IF(AND(LARGE('Sch A. Input'!$CL$15:$CL$41,COUNTIF('Sch A. Input'!$CL$15:$CL$41,"&gt;="&amp;F162))&lt;E162,F162&lt;&gt;0),"Leaver",IF(OR(D162="",D162&gt;$L$11,($L$11-14)&lt;$K$9),0,(E162+1-D162)/14-1))</f>
        <v>0</v>
      </c>
      <c r="Y162" s="265">
        <f>IF(AND(LARGE('Sch A. Input'!$CL$15:$CL$41,COUNTIF('Sch A. Input'!$CL$15:$CL$41,"&gt;="&amp;F162))&lt;E162,F162&lt;&gt;0),"Leaver",IFERROR(IF((S162/$X162*$M$9+T162)&gt;$D$12,"YES","NO"),0))</f>
        <v>0</v>
      </c>
      <c r="Z162" s="225">
        <f>IF(AND(LARGE('Sch A. Input'!$CL$15:$CL$41,COUNTIF('Sch A. Input'!$CL$15:$CL$41,"&gt;="&amp;F162))&lt;E162,F162&lt;&gt;0),"Leaver",IFERROR(IF($Y162="YES",MIN($U162*($G$12/$D$12),$G$12),(SUMPRODUCT(--((MIN(W162,$D$12))&gt;$C$9:$C$12),((MIN(W162,$D$12))-$C$9:$C$12),$H$9:$H$12))-((1-(X162/$M$9))*(SUMPRODUCT(--((MIN(V162,$D$12))&gt;$C$9:$C$12),((MIN(V162,$D$12))-$C$9:$C$12),$H$9:$H$12)))),0))</f>
        <v>0</v>
      </c>
      <c r="AA162" s="169">
        <f>IF(AND(LARGE('Sch A. Input'!$CL$15:$CL$41,COUNTIF('Sch A. Input'!$CL$15:$CL$41,"&gt;="&amp;F162))&lt;E162,F162&lt;&gt;0),"Leaver",IFERROR(Z162/U162,0))</f>
        <v>0</v>
      </c>
      <c r="AB162" s="170">
        <f>IF(AND(LARGE('Sch A. Input'!$CL$15:$CL$41,COUNTIF('Sch A. Input'!$CL$15:$CL$41,"&gt;="&amp;F162))&lt;E162,F162&lt;&gt;0),"Leaver",Q162-Z162)</f>
        <v>0</v>
      </c>
      <c r="AC162" s="94">
        <f t="shared" si="39"/>
        <v>0</v>
      </c>
      <c r="BK162" s="2"/>
      <c r="BL162" s="2"/>
      <c r="CI162"/>
    </row>
    <row r="163" spans="2:87" x14ac:dyDescent="0.35">
      <c r="B163" s="70" t="str">
        <f>IF('Sch A. Input'!B161="","",'Sch A. Input'!B161)</f>
        <v/>
      </c>
      <c r="C163" s="75" t="str">
        <f>IF('Sch A. Input'!C161="","",'Sch A. Input'!C161)</f>
        <v/>
      </c>
      <c r="D163" s="71" t="str">
        <f>IF('Sch A. Input'!D161="","",'Sch A. Input'!D161)</f>
        <v/>
      </c>
      <c r="E163" s="71">
        <f>'Sch A. Input'!E161</f>
        <v>45016</v>
      </c>
      <c r="F163" s="71">
        <f>'Sch A. Input'!F161</f>
        <v>0</v>
      </c>
      <c r="G163" s="226">
        <f>SUMIFS('Sch A. Input'!H161:CJ161,'Sch A. Input'!$H$13:$CJ$13,$L$11,'Sch A. Input'!$H$14:$CJ$14,"Recurring")</f>
        <v>0</v>
      </c>
      <c r="H163" s="226">
        <f>SUMIFS('Sch A. Input'!H161:CJ161,'Sch A. Input'!$H$13:$CJ$13,$L$11,'Sch A. Input'!$H$14:$CJ$14,"One-time")</f>
        <v>0</v>
      </c>
      <c r="I163" s="227">
        <f t="shared" si="33"/>
        <v>0</v>
      </c>
      <c r="J163" s="228">
        <f>SUMIFS('Sch A. Input'!H161:CJ161,'Sch A. Input'!$H$14:$CJ$14,"Recurring",'Sch A. Input'!$H$13:$CJ$13,"&lt;="&amp;$L$11)</f>
        <v>0</v>
      </c>
      <c r="K163" s="228">
        <f>SUMIFS('Sch A. Input'!H161:CJ161,'Sch A. Input'!$H$14:$CJ$14,"One-time",'Sch A. Input'!$H$13:$CJ$13,"&lt;="&amp;$L$11)</f>
        <v>0</v>
      </c>
      <c r="L163" s="229">
        <f t="shared" si="34"/>
        <v>0</v>
      </c>
      <c r="M163" s="228">
        <f t="shared" si="35"/>
        <v>0</v>
      </c>
      <c r="N163" s="228">
        <f t="shared" si="36"/>
        <v>0</v>
      </c>
      <c r="O163" s="259">
        <f t="shared" si="37"/>
        <v>0</v>
      </c>
      <c r="P163" s="268">
        <f t="shared" si="31"/>
        <v>0</v>
      </c>
      <c r="Q163" s="231">
        <f t="shared" si="32"/>
        <v>0</v>
      </c>
      <c r="R163" s="97">
        <f t="shared" si="38"/>
        <v>0</v>
      </c>
      <c r="S163" s="237">
        <f>IF(AND(LARGE('Sch A. Input'!$CL$15:$CL$41,COUNTIF('Sch A. Input'!$CL$15:$CL$41,"&gt;="&amp;F163))&lt;E163,F163&lt;&gt;0),"Leaver",J163-G163)</f>
        <v>0</v>
      </c>
      <c r="T163" s="237">
        <f>IF(AND(LARGE('Sch A. Input'!$CL$15:$CL$41,COUNTIF('Sch A. Input'!$CL$15:$CL$41,"&gt;="&amp;F163))&lt;E163,F163&lt;&gt;0),"Leaver",K163-H163)</f>
        <v>0</v>
      </c>
      <c r="U163" s="238">
        <f>IF(AND(LARGE('Sch A. Input'!$CL$15:$CL$41,COUNTIF('Sch A. Input'!$CL$15:$CL$41,"&gt;="&amp;F163))&lt;E163,F163&lt;&gt;0),"Leaver",L163-I163)</f>
        <v>0</v>
      </c>
      <c r="V163" s="238">
        <f>IF(AND(LARGE('Sch A. Input'!$CL$15:$CL$41,COUNTIF('Sch A. Input'!$CL$15:$CL$41,"&gt;="&amp;F163))&lt;E163,F163&lt;&gt;0),"Leaver",IFERROR(S163/X163*$M$9,0))</f>
        <v>0</v>
      </c>
      <c r="W163" s="238">
        <f>IF(AND(LARGE('Sch A. Input'!$CL$15:$CL$41,COUNTIF('Sch A. Input'!$CL$15:$CL$41,"&gt;="&amp;F163))&lt;E163,F163&lt;&gt;0),"Leaver",V163+T163)</f>
        <v>0</v>
      </c>
      <c r="X163" s="264">
        <f>IF(AND(LARGE('Sch A. Input'!$CL$15:$CL$41,COUNTIF('Sch A. Input'!$CL$15:$CL$41,"&gt;="&amp;F163))&lt;E163,F163&lt;&gt;0),"Leaver",IF(OR(D163="",D163&gt;$L$11,($L$11-14)&lt;$K$9),0,(E163+1-D163)/14-1))</f>
        <v>0</v>
      </c>
      <c r="Y163" s="265">
        <f>IF(AND(LARGE('Sch A. Input'!$CL$15:$CL$41,COUNTIF('Sch A. Input'!$CL$15:$CL$41,"&gt;="&amp;F163))&lt;E163,F163&lt;&gt;0),"Leaver",IFERROR(IF((S163/$X163*$M$9+T163)&gt;$D$12,"YES","NO"),0))</f>
        <v>0</v>
      </c>
      <c r="Z163" s="225">
        <f>IF(AND(LARGE('Sch A. Input'!$CL$15:$CL$41,COUNTIF('Sch A. Input'!$CL$15:$CL$41,"&gt;="&amp;F163))&lt;E163,F163&lt;&gt;0),"Leaver",IFERROR(IF($Y163="YES",MIN($U163*($G$12/$D$12),$G$12),(SUMPRODUCT(--((MIN(W163,$D$12))&gt;$C$9:$C$12),((MIN(W163,$D$12))-$C$9:$C$12),$H$9:$H$12))-((1-(X163/$M$9))*(SUMPRODUCT(--((MIN(V163,$D$12))&gt;$C$9:$C$12),((MIN(V163,$D$12))-$C$9:$C$12),$H$9:$H$12)))),0))</f>
        <v>0</v>
      </c>
      <c r="AA163" s="169">
        <f>IF(AND(LARGE('Sch A. Input'!$CL$15:$CL$41,COUNTIF('Sch A. Input'!$CL$15:$CL$41,"&gt;="&amp;F163))&lt;E163,F163&lt;&gt;0),"Leaver",IFERROR(Z163/U163,0))</f>
        <v>0</v>
      </c>
      <c r="AB163" s="170">
        <f>IF(AND(LARGE('Sch A. Input'!$CL$15:$CL$41,COUNTIF('Sch A. Input'!$CL$15:$CL$41,"&gt;="&amp;F163))&lt;E163,F163&lt;&gt;0),"Leaver",Q163-Z163)</f>
        <v>0</v>
      </c>
      <c r="AC163" s="94">
        <f t="shared" si="39"/>
        <v>0</v>
      </c>
      <c r="BK163" s="2"/>
      <c r="BL163" s="2"/>
      <c r="CI163"/>
    </row>
    <row r="164" spans="2:87" x14ac:dyDescent="0.35">
      <c r="B164" s="70" t="str">
        <f>IF('Sch A. Input'!B162="","",'Sch A. Input'!B162)</f>
        <v/>
      </c>
      <c r="C164" s="75" t="str">
        <f>IF('Sch A. Input'!C162="","",'Sch A. Input'!C162)</f>
        <v/>
      </c>
      <c r="D164" s="71" t="str">
        <f>IF('Sch A. Input'!D162="","",'Sch A. Input'!D162)</f>
        <v/>
      </c>
      <c r="E164" s="71">
        <f>'Sch A. Input'!E162</f>
        <v>45016</v>
      </c>
      <c r="F164" s="71">
        <f>'Sch A. Input'!F162</f>
        <v>0</v>
      </c>
      <c r="G164" s="226">
        <f>SUMIFS('Sch A. Input'!H162:CJ162,'Sch A. Input'!$H$13:$CJ$13,$L$11,'Sch A. Input'!$H$14:$CJ$14,"Recurring")</f>
        <v>0</v>
      </c>
      <c r="H164" s="226">
        <f>SUMIFS('Sch A. Input'!H162:CJ162,'Sch A. Input'!$H$13:$CJ$13,$L$11,'Sch A. Input'!$H$14:$CJ$14,"One-time")</f>
        <v>0</v>
      </c>
      <c r="I164" s="227">
        <f t="shared" si="33"/>
        <v>0</v>
      </c>
      <c r="J164" s="228">
        <f>SUMIFS('Sch A. Input'!H162:CJ162,'Sch A. Input'!$H$14:$CJ$14,"Recurring",'Sch A. Input'!$H$13:$CJ$13,"&lt;="&amp;$L$11)</f>
        <v>0</v>
      </c>
      <c r="K164" s="228">
        <f>SUMIFS('Sch A. Input'!H162:CJ162,'Sch A. Input'!$H$14:$CJ$14,"One-time",'Sch A. Input'!$H$13:$CJ$13,"&lt;="&amp;$L$11)</f>
        <v>0</v>
      </c>
      <c r="L164" s="229">
        <f t="shared" si="34"/>
        <v>0</v>
      </c>
      <c r="M164" s="228">
        <f t="shared" si="35"/>
        <v>0</v>
      </c>
      <c r="N164" s="228">
        <f t="shared" si="36"/>
        <v>0</v>
      </c>
      <c r="O164" s="259">
        <f t="shared" si="37"/>
        <v>0</v>
      </c>
      <c r="P164" s="268">
        <f t="shared" si="31"/>
        <v>0</v>
      </c>
      <c r="Q164" s="231">
        <f t="shared" si="32"/>
        <v>0</v>
      </c>
      <c r="R164" s="97">
        <f t="shared" si="38"/>
        <v>0</v>
      </c>
      <c r="S164" s="237">
        <f>IF(AND(LARGE('Sch A. Input'!$CL$15:$CL$41,COUNTIF('Sch A. Input'!$CL$15:$CL$41,"&gt;="&amp;F164))&lt;E164,F164&lt;&gt;0),"Leaver",J164-G164)</f>
        <v>0</v>
      </c>
      <c r="T164" s="237">
        <f>IF(AND(LARGE('Sch A. Input'!$CL$15:$CL$41,COUNTIF('Sch A. Input'!$CL$15:$CL$41,"&gt;="&amp;F164))&lt;E164,F164&lt;&gt;0),"Leaver",K164-H164)</f>
        <v>0</v>
      </c>
      <c r="U164" s="238">
        <f>IF(AND(LARGE('Sch A. Input'!$CL$15:$CL$41,COUNTIF('Sch A. Input'!$CL$15:$CL$41,"&gt;="&amp;F164))&lt;E164,F164&lt;&gt;0),"Leaver",L164-I164)</f>
        <v>0</v>
      </c>
      <c r="V164" s="238">
        <f>IF(AND(LARGE('Sch A. Input'!$CL$15:$CL$41,COUNTIF('Sch A. Input'!$CL$15:$CL$41,"&gt;="&amp;F164))&lt;E164,F164&lt;&gt;0),"Leaver",IFERROR(S164/X164*$M$9,0))</f>
        <v>0</v>
      </c>
      <c r="W164" s="238">
        <f>IF(AND(LARGE('Sch A. Input'!$CL$15:$CL$41,COUNTIF('Sch A. Input'!$CL$15:$CL$41,"&gt;="&amp;F164))&lt;E164,F164&lt;&gt;0),"Leaver",V164+T164)</f>
        <v>0</v>
      </c>
      <c r="X164" s="264">
        <f>IF(AND(LARGE('Sch A. Input'!$CL$15:$CL$41,COUNTIF('Sch A. Input'!$CL$15:$CL$41,"&gt;="&amp;F164))&lt;E164,F164&lt;&gt;0),"Leaver",IF(OR(D164="",D164&gt;$L$11,($L$11-14)&lt;$K$9),0,(E164+1-D164)/14-1))</f>
        <v>0</v>
      </c>
      <c r="Y164" s="265">
        <f>IF(AND(LARGE('Sch A. Input'!$CL$15:$CL$41,COUNTIF('Sch A. Input'!$CL$15:$CL$41,"&gt;="&amp;F164))&lt;E164,F164&lt;&gt;0),"Leaver",IFERROR(IF((S164/$X164*$M$9+T164)&gt;$D$12,"YES","NO"),0))</f>
        <v>0</v>
      </c>
      <c r="Z164" s="225">
        <f>IF(AND(LARGE('Sch A. Input'!$CL$15:$CL$41,COUNTIF('Sch A. Input'!$CL$15:$CL$41,"&gt;="&amp;F164))&lt;E164,F164&lt;&gt;0),"Leaver",IFERROR(IF($Y164="YES",MIN($U164*($G$12/$D$12),$G$12),(SUMPRODUCT(--((MIN(W164,$D$12))&gt;$C$9:$C$12),((MIN(W164,$D$12))-$C$9:$C$12),$H$9:$H$12))-((1-(X164/$M$9))*(SUMPRODUCT(--((MIN(V164,$D$12))&gt;$C$9:$C$12),((MIN(V164,$D$12))-$C$9:$C$12),$H$9:$H$12)))),0))</f>
        <v>0</v>
      </c>
      <c r="AA164" s="169">
        <f>IF(AND(LARGE('Sch A. Input'!$CL$15:$CL$41,COUNTIF('Sch A. Input'!$CL$15:$CL$41,"&gt;="&amp;F164))&lt;E164,F164&lt;&gt;0),"Leaver",IFERROR(Z164/U164,0))</f>
        <v>0</v>
      </c>
      <c r="AB164" s="170">
        <f>IF(AND(LARGE('Sch A. Input'!$CL$15:$CL$41,COUNTIF('Sch A. Input'!$CL$15:$CL$41,"&gt;="&amp;F164))&lt;E164,F164&lt;&gt;0),"Leaver",Q164-Z164)</f>
        <v>0</v>
      </c>
      <c r="AC164" s="94">
        <f t="shared" si="39"/>
        <v>0</v>
      </c>
      <c r="BK164" s="2"/>
      <c r="BL164" s="2"/>
      <c r="CI164"/>
    </row>
    <row r="165" spans="2:87" x14ac:dyDescent="0.35">
      <c r="B165" s="70" t="str">
        <f>IF('Sch A. Input'!B163="","",'Sch A. Input'!B163)</f>
        <v/>
      </c>
      <c r="C165" s="75" t="str">
        <f>IF('Sch A. Input'!C163="","",'Sch A. Input'!C163)</f>
        <v/>
      </c>
      <c r="D165" s="71" t="str">
        <f>IF('Sch A. Input'!D163="","",'Sch A. Input'!D163)</f>
        <v/>
      </c>
      <c r="E165" s="71">
        <f>'Sch A. Input'!E163</f>
        <v>45016</v>
      </c>
      <c r="F165" s="71">
        <f>'Sch A. Input'!F163</f>
        <v>0</v>
      </c>
      <c r="G165" s="226">
        <f>SUMIFS('Sch A. Input'!H163:CJ163,'Sch A. Input'!$H$13:$CJ$13,$L$11,'Sch A. Input'!$H$14:$CJ$14,"Recurring")</f>
        <v>0</v>
      </c>
      <c r="H165" s="226">
        <f>SUMIFS('Sch A. Input'!H163:CJ163,'Sch A. Input'!$H$13:$CJ$13,$L$11,'Sch A. Input'!$H$14:$CJ$14,"One-time")</f>
        <v>0</v>
      </c>
      <c r="I165" s="227">
        <f t="shared" si="33"/>
        <v>0</v>
      </c>
      <c r="J165" s="228">
        <f>SUMIFS('Sch A. Input'!H163:CJ163,'Sch A. Input'!$H$14:$CJ$14,"Recurring",'Sch A. Input'!$H$13:$CJ$13,"&lt;="&amp;$L$11)</f>
        <v>0</v>
      </c>
      <c r="K165" s="228">
        <f>SUMIFS('Sch A. Input'!H163:CJ163,'Sch A. Input'!$H$14:$CJ$14,"One-time",'Sch A. Input'!$H$13:$CJ$13,"&lt;="&amp;$L$11)</f>
        <v>0</v>
      </c>
      <c r="L165" s="229">
        <f t="shared" si="34"/>
        <v>0</v>
      </c>
      <c r="M165" s="228">
        <f t="shared" si="35"/>
        <v>0</v>
      </c>
      <c r="N165" s="228">
        <f t="shared" si="36"/>
        <v>0</v>
      </c>
      <c r="O165" s="259">
        <f t="shared" si="37"/>
        <v>0</v>
      </c>
      <c r="P165" s="268">
        <f t="shared" si="31"/>
        <v>0</v>
      </c>
      <c r="Q165" s="231">
        <f t="shared" si="32"/>
        <v>0</v>
      </c>
      <c r="R165" s="97">
        <f t="shared" si="38"/>
        <v>0</v>
      </c>
      <c r="S165" s="237">
        <f>IF(AND(LARGE('Sch A. Input'!$CL$15:$CL$41,COUNTIF('Sch A. Input'!$CL$15:$CL$41,"&gt;="&amp;F165))&lt;E165,F165&lt;&gt;0),"Leaver",J165-G165)</f>
        <v>0</v>
      </c>
      <c r="T165" s="237">
        <f>IF(AND(LARGE('Sch A. Input'!$CL$15:$CL$41,COUNTIF('Sch A. Input'!$CL$15:$CL$41,"&gt;="&amp;F165))&lt;E165,F165&lt;&gt;0),"Leaver",K165-H165)</f>
        <v>0</v>
      </c>
      <c r="U165" s="238">
        <f>IF(AND(LARGE('Sch A. Input'!$CL$15:$CL$41,COUNTIF('Sch A. Input'!$CL$15:$CL$41,"&gt;="&amp;F165))&lt;E165,F165&lt;&gt;0),"Leaver",L165-I165)</f>
        <v>0</v>
      </c>
      <c r="V165" s="238">
        <f>IF(AND(LARGE('Sch A. Input'!$CL$15:$CL$41,COUNTIF('Sch A. Input'!$CL$15:$CL$41,"&gt;="&amp;F165))&lt;E165,F165&lt;&gt;0),"Leaver",IFERROR(S165/X165*$M$9,0))</f>
        <v>0</v>
      </c>
      <c r="W165" s="238">
        <f>IF(AND(LARGE('Sch A. Input'!$CL$15:$CL$41,COUNTIF('Sch A. Input'!$CL$15:$CL$41,"&gt;="&amp;F165))&lt;E165,F165&lt;&gt;0),"Leaver",V165+T165)</f>
        <v>0</v>
      </c>
      <c r="X165" s="264">
        <f>IF(AND(LARGE('Sch A. Input'!$CL$15:$CL$41,COUNTIF('Sch A. Input'!$CL$15:$CL$41,"&gt;="&amp;F165))&lt;E165,F165&lt;&gt;0),"Leaver",IF(OR(D165="",D165&gt;$L$11,($L$11-14)&lt;$K$9),0,(E165+1-D165)/14-1))</f>
        <v>0</v>
      </c>
      <c r="Y165" s="265">
        <f>IF(AND(LARGE('Sch A. Input'!$CL$15:$CL$41,COUNTIF('Sch A. Input'!$CL$15:$CL$41,"&gt;="&amp;F165))&lt;E165,F165&lt;&gt;0),"Leaver",IFERROR(IF((S165/$X165*$M$9+T165)&gt;$D$12,"YES","NO"),0))</f>
        <v>0</v>
      </c>
      <c r="Z165" s="225">
        <f>IF(AND(LARGE('Sch A. Input'!$CL$15:$CL$41,COUNTIF('Sch A. Input'!$CL$15:$CL$41,"&gt;="&amp;F165))&lt;E165,F165&lt;&gt;0),"Leaver",IFERROR(IF($Y165="YES",MIN($U165*($G$12/$D$12),$G$12),(SUMPRODUCT(--((MIN(W165,$D$12))&gt;$C$9:$C$12),((MIN(W165,$D$12))-$C$9:$C$12),$H$9:$H$12))-((1-(X165/$M$9))*(SUMPRODUCT(--((MIN(V165,$D$12))&gt;$C$9:$C$12),((MIN(V165,$D$12))-$C$9:$C$12),$H$9:$H$12)))),0))</f>
        <v>0</v>
      </c>
      <c r="AA165" s="169">
        <f>IF(AND(LARGE('Sch A. Input'!$CL$15:$CL$41,COUNTIF('Sch A. Input'!$CL$15:$CL$41,"&gt;="&amp;F165))&lt;E165,F165&lt;&gt;0),"Leaver",IFERROR(Z165/U165,0))</f>
        <v>0</v>
      </c>
      <c r="AB165" s="170">
        <f>IF(AND(LARGE('Sch A. Input'!$CL$15:$CL$41,COUNTIF('Sch A. Input'!$CL$15:$CL$41,"&gt;="&amp;F165))&lt;E165,F165&lt;&gt;0),"Leaver",Q165-Z165)</f>
        <v>0</v>
      </c>
      <c r="AC165" s="94">
        <f t="shared" si="39"/>
        <v>0</v>
      </c>
      <c r="BK165" s="2"/>
      <c r="BL165" s="2"/>
      <c r="CI165"/>
    </row>
    <row r="166" spans="2:87" x14ac:dyDescent="0.35">
      <c r="B166" s="70" t="str">
        <f>IF('Sch A. Input'!B164="","",'Sch A. Input'!B164)</f>
        <v/>
      </c>
      <c r="C166" s="75" t="str">
        <f>IF('Sch A. Input'!C164="","",'Sch A. Input'!C164)</f>
        <v/>
      </c>
      <c r="D166" s="71" t="str">
        <f>IF('Sch A. Input'!D164="","",'Sch A. Input'!D164)</f>
        <v/>
      </c>
      <c r="E166" s="71">
        <f>'Sch A. Input'!E164</f>
        <v>45016</v>
      </c>
      <c r="F166" s="71">
        <f>'Sch A. Input'!F164</f>
        <v>0</v>
      </c>
      <c r="G166" s="226">
        <f>SUMIFS('Sch A. Input'!H164:CJ164,'Sch A. Input'!$H$13:$CJ$13,$L$11,'Sch A. Input'!$H$14:$CJ$14,"Recurring")</f>
        <v>0</v>
      </c>
      <c r="H166" s="226">
        <f>SUMIFS('Sch A. Input'!H164:CJ164,'Sch A. Input'!$H$13:$CJ$13,$L$11,'Sch A. Input'!$H$14:$CJ$14,"One-time")</f>
        <v>0</v>
      </c>
      <c r="I166" s="227">
        <f t="shared" si="33"/>
        <v>0</v>
      </c>
      <c r="J166" s="228">
        <f>SUMIFS('Sch A. Input'!H164:CJ164,'Sch A. Input'!$H$14:$CJ$14,"Recurring",'Sch A. Input'!$H$13:$CJ$13,"&lt;="&amp;$L$11)</f>
        <v>0</v>
      </c>
      <c r="K166" s="228">
        <f>SUMIFS('Sch A. Input'!H164:CJ164,'Sch A. Input'!$H$14:$CJ$14,"One-time",'Sch A. Input'!$H$13:$CJ$13,"&lt;="&amp;$L$11)</f>
        <v>0</v>
      </c>
      <c r="L166" s="229">
        <f t="shared" si="34"/>
        <v>0</v>
      </c>
      <c r="M166" s="228">
        <f t="shared" si="35"/>
        <v>0</v>
      </c>
      <c r="N166" s="228">
        <f t="shared" si="36"/>
        <v>0</v>
      </c>
      <c r="O166" s="259">
        <f t="shared" si="37"/>
        <v>0</v>
      </c>
      <c r="P166" s="268">
        <f t="shared" si="31"/>
        <v>0</v>
      </c>
      <c r="Q166" s="231">
        <f t="shared" si="32"/>
        <v>0</v>
      </c>
      <c r="R166" s="97">
        <f t="shared" si="38"/>
        <v>0</v>
      </c>
      <c r="S166" s="237">
        <f>IF(AND(LARGE('Sch A. Input'!$CL$15:$CL$41,COUNTIF('Sch A. Input'!$CL$15:$CL$41,"&gt;="&amp;F166))&lt;E166,F166&lt;&gt;0),"Leaver",J166-G166)</f>
        <v>0</v>
      </c>
      <c r="T166" s="237">
        <f>IF(AND(LARGE('Sch A. Input'!$CL$15:$CL$41,COUNTIF('Sch A. Input'!$CL$15:$CL$41,"&gt;="&amp;F166))&lt;E166,F166&lt;&gt;0),"Leaver",K166-H166)</f>
        <v>0</v>
      </c>
      <c r="U166" s="238">
        <f>IF(AND(LARGE('Sch A. Input'!$CL$15:$CL$41,COUNTIF('Sch A. Input'!$CL$15:$CL$41,"&gt;="&amp;F166))&lt;E166,F166&lt;&gt;0),"Leaver",L166-I166)</f>
        <v>0</v>
      </c>
      <c r="V166" s="238">
        <f>IF(AND(LARGE('Sch A. Input'!$CL$15:$CL$41,COUNTIF('Sch A. Input'!$CL$15:$CL$41,"&gt;="&amp;F166))&lt;E166,F166&lt;&gt;0),"Leaver",IFERROR(S166/X166*$M$9,0))</f>
        <v>0</v>
      </c>
      <c r="W166" s="238">
        <f>IF(AND(LARGE('Sch A. Input'!$CL$15:$CL$41,COUNTIF('Sch A. Input'!$CL$15:$CL$41,"&gt;="&amp;F166))&lt;E166,F166&lt;&gt;0),"Leaver",V166+T166)</f>
        <v>0</v>
      </c>
      <c r="X166" s="264">
        <f>IF(AND(LARGE('Sch A. Input'!$CL$15:$CL$41,COUNTIF('Sch A. Input'!$CL$15:$CL$41,"&gt;="&amp;F166))&lt;E166,F166&lt;&gt;0),"Leaver",IF(OR(D166="",D166&gt;$L$11,($L$11-14)&lt;$K$9),0,(E166+1-D166)/14-1))</f>
        <v>0</v>
      </c>
      <c r="Y166" s="265">
        <f>IF(AND(LARGE('Sch A. Input'!$CL$15:$CL$41,COUNTIF('Sch A. Input'!$CL$15:$CL$41,"&gt;="&amp;F166))&lt;E166,F166&lt;&gt;0),"Leaver",IFERROR(IF((S166/$X166*$M$9+T166)&gt;$D$12,"YES","NO"),0))</f>
        <v>0</v>
      </c>
      <c r="Z166" s="225">
        <f>IF(AND(LARGE('Sch A. Input'!$CL$15:$CL$41,COUNTIF('Sch A. Input'!$CL$15:$CL$41,"&gt;="&amp;F166))&lt;E166,F166&lt;&gt;0),"Leaver",IFERROR(IF($Y166="YES",MIN($U166*($G$12/$D$12),$G$12),(SUMPRODUCT(--((MIN(W166,$D$12))&gt;$C$9:$C$12),((MIN(W166,$D$12))-$C$9:$C$12),$H$9:$H$12))-((1-(X166/$M$9))*(SUMPRODUCT(--((MIN(V166,$D$12))&gt;$C$9:$C$12),((MIN(V166,$D$12))-$C$9:$C$12),$H$9:$H$12)))),0))</f>
        <v>0</v>
      </c>
      <c r="AA166" s="169">
        <f>IF(AND(LARGE('Sch A. Input'!$CL$15:$CL$41,COUNTIF('Sch A. Input'!$CL$15:$CL$41,"&gt;="&amp;F166))&lt;E166,F166&lt;&gt;0),"Leaver",IFERROR(Z166/U166,0))</f>
        <v>0</v>
      </c>
      <c r="AB166" s="170">
        <f>IF(AND(LARGE('Sch A. Input'!$CL$15:$CL$41,COUNTIF('Sch A. Input'!$CL$15:$CL$41,"&gt;="&amp;F166))&lt;E166,F166&lt;&gt;0),"Leaver",Q166-Z166)</f>
        <v>0</v>
      </c>
      <c r="AC166" s="94">
        <f t="shared" si="39"/>
        <v>0</v>
      </c>
      <c r="BK166" s="2"/>
      <c r="BL166" s="2"/>
      <c r="CI166"/>
    </row>
    <row r="167" spans="2:87" x14ac:dyDescent="0.35">
      <c r="B167" s="70" t="str">
        <f>IF('Sch A. Input'!B165="","",'Sch A. Input'!B165)</f>
        <v/>
      </c>
      <c r="C167" s="75" t="str">
        <f>IF('Sch A. Input'!C165="","",'Sch A. Input'!C165)</f>
        <v/>
      </c>
      <c r="D167" s="71" t="str">
        <f>IF('Sch A. Input'!D165="","",'Sch A. Input'!D165)</f>
        <v/>
      </c>
      <c r="E167" s="71">
        <f>'Sch A. Input'!E165</f>
        <v>45016</v>
      </c>
      <c r="F167" s="71">
        <f>'Sch A. Input'!F165</f>
        <v>0</v>
      </c>
      <c r="G167" s="226">
        <f>SUMIFS('Sch A. Input'!H165:CJ165,'Sch A. Input'!$H$13:$CJ$13,$L$11,'Sch A. Input'!$H$14:$CJ$14,"Recurring")</f>
        <v>0</v>
      </c>
      <c r="H167" s="226">
        <f>SUMIFS('Sch A. Input'!H165:CJ165,'Sch A. Input'!$H$13:$CJ$13,$L$11,'Sch A. Input'!$H$14:$CJ$14,"One-time")</f>
        <v>0</v>
      </c>
      <c r="I167" s="227">
        <f t="shared" si="33"/>
        <v>0</v>
      </c>
      <c r="J167" s="228">
        <f>SUMIFS('Sch A. Input'!H165:CJ165,'Sch A. Input'!$H$14:$CJ$14,"Recurring",'Sch A. Input'!$H$13:$CJ$13,"&lt;="&amp;$L$11)</f>
        <v>0</v>
      </c>
      <c r="K167" s="228">
        <f>SUMIFS('Sch A. Input'!H165:CJ165,'Sch A. Input'!$H$14:$CJ$14,"One-time",'Sch A. Input'!$H$13:$CJ$13,"&lt;="&amp;$L$11)</f>
        <v>0</v>
      </c>
      <c r="L167" s="229">
        <f t="shared" si="34"/>
        <v>0</v>
      </c>
      <c r="M167" s="228">
        <f t="shared" si="35"/>
        <v>0</v>
      </c>
      <c r="N167" s="228">
        <f t="shared" si="36"/>
        <v>0</v>
      </c>
      <c r="O167" s="259">
        <f t="shared" si="37"/>
        <v>0</v>
      </c>
      <c r="P167" s="268">
        <f t="shared" si="31"/>
        <v>0</v>
      </c>
      <c r="Q167" s="231">
        <f t="shared" si="32"/>
        <v>0</v>
      </c>
      <c r="R167" s="97">
        <f t="shared" si="38"/>
        <v>0</v>
      </c>
      <c r="S167" s="237">
        <f>IF(AND(LARGE('Sch A. Input'!$CL$15:$CL$41,COUNTIF('Sch A. Input'!$CL$15:$CL$41,"&gt;="&amp;F167))&lt;E167,F167&lt;&gt;0),"Leaver",J167-G167)</f>
        <v>0</v>
      </c>
      <c r="T167" s="237">
        <f>IF(AND(LARGE('Sch A. Input'!$CL$15:$CL$41,COUNTIF('Sch A. Input'!$CL$15:$CL$41,"&gt;="&amp;F167))&lt;E167,F167&lt;&gt;0),"Leaver",K167-H167)</f>
        <v>0</v>
      </c>
      <c r="U167" s="238">
        <f>IF(AND(LARGE('Sch A. Input'!$CL$15:$CL$41,COUNTIF('Sch A. Input'!$CL$15:$CL$41,"&gt;="&amp;F167))&lt;E167,F167&lt;&gt;0),"Leaver",L167-I167)</f>
        <v>0</v>
      </c>
      <c r="V167" s="238">
        <f>IF(AND(LARGE('Sch A. Input'!$CL$15:$CL$41,COUNTIF('Sch A. Input'!$CL$15:$CL$41,"&gt;="&amp;F167))&lt;E167,F167&lt;&gt;0),"Leaver",IFERROR(S167/X167*$M$9,0))</f>
        <v>0</v>
      </c>
      <c r="W167" s="238">
        <f>IF(AND(LARGE('Sch A. Input'!$CL$15:$CL$41,COUNTIF('Sch A. Input'!$CL$15:$CL$41,"&gt;="&amp;F167))&lt;E167,F167&lt;&gt;0),"Leaver",V167+T167)</f>
        <v>0</v>
      </c>
      <c r="X167" s="264">
        <f>IF(AND(LARGE('Sch A. Input'!$CL$15:$CL$41,COUNTIF('Sch A. Input'!$CL$15:$CL$41,"&gt;="&amp;F167))&lt;E167,F167&lt;&gt;0),"Leaver",IF(OR(D167="",D167&gt;$L$11,($L$11-14)&lt;$K$9),0,(E167+1-D167)/14-1))</f>
        <v>0</v>
      </c>
      <c r="Y167" s="265">
        <f>IF(AND(LARGE('Sch A. Input'!$CL$15:$CL$41,COUNTIF('Sch A. Input'!$CL$15:$CL$41,"&gt;="&amp;F167))&lt;E167,F167&lt;&gt;0),"Leaver",IFERROR(IF((S167/$X167*$M$9+T167)&gt;$D$12,"YES","NO"),0))</f>
        <v>0</v>
      </c>
      <c r="Z167" s="225">
        <f>IF(AND(LARGE('Sch A. Input'!$CL$15:$CL$41,COUNTIF('Sch A. Input'!$CL$15:$CL$41,"&gt;="&amp;F167))&lt;E167,F167&lt;&gt;0),"Leaver",IFERROR(IF($Y167="YES",MIN($U167*($G$12/$D$12),$G$12),(SUMPRODUCT(--((MIN(W167,$D$12))&gt;$C$9:$C$12),((MIN(W167,$D$12))-$C$9:$C$12),$H$9:$H$12))-((1-(X167/$M$9))*(SUMPRODUCT(--((MIN(V167,$D$12))&gt;$C$9:$C$12),((MIN(V167,$D$12))-$C$9:$C$12),$H$9:$H$12)))),0))</f>
        <v>0</v>
      </c>
      <c r="AA167" s="169">
        <f>IF(AND(LARGE('Sch A. Input'!$CL$15:$CL$41,COUNTIF('Sch A. Input'!$CL$15:$CL$41,"&gt;="&amp;F167))&lt;E167,F167&lt;&gt;0),"Leaver",IFERROR(Z167/U167,0))</f>
        <v>0</v>
      </c>
      <c r="AB167" s="170">
        <f>IF(AND(LARGE('Sch A. Input'!$CL$15:$CL$41,COUNTIF('Sch A. Input'!$CL$15:$CL$41,"&gt;="&amp;F167))&lt;E167,F167&lt;&gt;0),"Leaver",Q167-Z167)</f>
        <v>0</v>
      </c>
      <c r="AC167" s="94">
        <f t="shared" si="39"/>
        <v>0</v>
      </c>
      <c r="BK167" s="2"/>
      <c r="BL167" s="2"/>
      <c r="CI167"/>
    </row>
    <row r="168" spans="2:87" x14ac:dyDescent="0.35">
      <c r="B168" s="70" t="str">
        <f>IF('Sch A. Input'!B166="","",'Sch A. Input'!B166)</f>
        <v/>
      </c>
      <c r="C168" s="75" t="str">
        <f>IF('Sch A. Input'!C166="","",'Sch A. Input'!C166)</f>
        <v/>
      </c>
      <c r="D168" s="71" t="str">
        <f>IF('Sch A. Input'!D166="","",'Sch A. Input'!D166)</f>
        <v/>
      </c>
      <c r="E168" s="71">
        <f>'Sch A. Input'!E166</f>
        <v>45016</v>
      </c>
      <c r="F168" s="71">
        <f>'Sch A. Input'!F166</f>
        <v>0</v>
      </c>
      <c r="G168" s="226">
        <f>SUMIFS('Sch A. Input'!H166:CJ166,'Sch A. Input'!$H$13:$CJ$13,$L$11,'Sch A. Input'!$H$14:$CJ$14,"Recurring")</f>
        <v>0</v>
      </c>
      <c r="H168" s="226">
        <f>SUMIFS('Sch A. Input'!H166:CJ166,'Sch A. Input'!$H$13:$CJ$13,$L$11,'Sch A. Input'!$H$14:$CJ$14,"One-time")</f>
        <v>0</v>
      </c>
      <c r="I168" s="227">
        <f t="shared" si="33"/>
        <v>0</v>
      </c>
      <c r="J168" s="228">
        <f>SUMIFS('Sch A. Input'!H166:CJ166,'Sch A. Input'!$H$14:$CJ$14,"Recurring",'Sch A. Input'!$H$13:$CJ$13,"&lt;="&amp;$L$11)</f>
        <v>0</v>
      </c>
      <c r="K168" s="228">
        <f>SUMIFS('Sch A. Input'!H166:CJ166,'Sch A. Input'!$H$14:$CJ$14,"One-time",'Sch A. Input'!$H$13:$CJ$13,"&lt;="&amp;$L$11)</f>
        <v>0</v>
      </c>
      <c r="L168" s="229">
        <f t="shared" si="34"/>
        <v>0</v>
      </c>
      <c r="M168" s="228">
        <f t="shared" si="35"/>
        <v>0</v>
      </c>
      <c r="N168" s="228">
        <f t="shared" si="36"/>
        <v>0</v>
      </c>
      <c r="O168" s="259">
        <f t="shared" si="37"/>
        <v>0</v>
      </c>
      <c r="P168" s="268">
        <f t="shared" si="31"/>
        <v>0</v>
      </c>
      <c r="Q168" s="231">
        <f t="shared" si="32"/>
        <v>0</v>
      </c>
      <c r="R168" s="97">
        <f t="shared" si="38"/>
        <v>0</v>
      </c>
      <c r="S168" s="237">
        <f>IF(AND(LARGE('Sch A. Input'!$CL$15:$CL$41,COUNTIF('Sch A. Input'!$CL$15:$CL$41,"&gt;="&amp;F168))&lt;E168,F168&lt;&gt;0),"Leaver",J168-G168)</f>
        <v>0</v>
      </c>
      <c r="T168" s="237">
        <f>IF(AND(LARGE('Sch A. Input'!$CL$15:$CL$41,COUNTIF('Sch A. Input'!$CL$15:$CL$41,"&gt;="&amp;F168))&lt;E168,F168&lt;&gt;0),"Leaver",K168-H168)</f>
        <v>0</v>
      </c>
      <c r="U168" s="238">
        <f>IF(AND(LARGE('Sch A. Input'!$CL$15:$CL$41,COUNTIF('Sch A. Input'!$CL$15:$CL$41,"&gt;="&amp;F168))&lt;E168,F168&lt;&gt;0),"Leaver",L168-I168)</f>
        <v>0</v>
      </c>
      <c r="V168" s="238">
        <f>IF(AND(LARGE('Sch A. Input'!$CL$15:$CL$41,COUNTIF('Sch A. Input'!$CL$15:$CL$41,"&gt;="&amp;F168))&lt;E168,F168&lt;&gt;0),"Leaver",IFERROR(S168/X168*$M$9,0))</f>
        <v>0</v>
      </c>
      <c r="W168" s="238">
        <f>IF(AND(LARGE('Sch A. Input'!$CL$15:$CL$41,COUNTIF('Sch A. Input'!$CL$15:$CL$41,"&gt;="&amp;F168))&lt;E168,F168&lt;&gt;0),"Leaver",V168+T168)</f>
        <v>0</v>
      </c>
      <c r="X168" s="264">
        <f>IF(AND(LARGE('Sch A. Input'!$CL$15:$CL$41,COUNTIF('Sch A. Input'!$CL$15:$CL$41,"&gt;="&amp;F168))&lt;E168,F168&lt;&gt;0),"Leaver",IF(OR(D168="",D168&gt;$L$11,($L$11-14)&lt;$K$9),0,(E168+1-D168)/14-1))</f>
        <v>0</v>
      </c>
      <c r="Y168" s="265">
        <f>IF(AND(LARGE('Sch A. Input'!$CL$15:$CL$41,COUNTIF('Sch A. Input'!$CL$15:$CL$41,"&gt;="&amp;F168))&lt;E168,F168&lt;&gt;0),"Leaver",IFERROR(IF((S168/$X168*$M$9+T168)&gt;$D$12,"YES","NO"),0))</f>
        <v>0</v>
      </c>
      <c r="Z168" s="225">
        <f>IF(AND(LARGE('Sch A. Input'!$CL$15:$CL$41,COUNTIF('Sch A. Input'!$CL$15:$CL$41,"&gt;="&amp;F168))&lt;E168,F168&lt;&gt;0),"Leaver",IFERROR(IF($Y168="YES",MIN($U168*($G$12/$D$12),$G$12),(SUMPRODUCT(--((MIN(W168,$D$12))&gt;$C$9:$C$12),((MIN(W168,$D$12))-$C$9:$C$12),$H$9:$H$12))-((1-(X168/$M$9))*(SUMPRODUCT(--((MIN(V168,$D$12))&gt;$C$9:$C$12),((MIN(V168,$D$12))-$C$9:$C$12),$H$9:$H$12)))),0))</f>
        <v>0</v>
      </c>
      <c r="AA168" s="169">
        <f>IF(AND(LARGE('Sch A. Input'!$CL$15:$CL$41,COUNTIF('Sch A. Input'!$CL$15:$CL$41,"&gt;="&amp;F168))&lt;E168,F168&lt;&gt;0),"Leaver",IFERROR(Z168/U168,0))</f>
        <v>0</v>
      </c>
      <c r="AB168" s="170">
        <f>IF(AND(LARGE('Sch A. Input'!$CL$15:$CL$41,COUNTIF('Sch A. Input'!$CL$15:$CL$41,"&gt;="&amp;F168))&lt;E168,F168&lt;&gt;0),"Leaver",Q168-Z168)</f>
        <v>0</v>
      </c>
      <c r="AC168" s="94">
        <f t="shared" si="39"/>
        <v>0</v>
      </c>
      <c r="BK168" s="2"/>
      <c r="BL168" s="2"/>
      <c r="CI168"/>
    </row>
    <row r="169" spans="2:87" x14ac:dyDescent="0.35">
      <c r="B169" s="70" t="str">
        <f>IF('Sch A. Input'!B167="","",'Sch A. Input'!B167)</f>
        <v/>
      </c>
      <c r="C169" s="75" t="str">
        <f>IF('Sch A. Input'!C167="","",'Sch A. Input'!C167)</f>
        <v/>
      </c>
      <c r="D169" s="71" t="str">
        <f>IF('Sch A. Input'!D167="","",'Sch A. Input'!D167)</f>
        <v/>
      </c>
      <c r="E169" s="71">
        <f>'Sch A. Input'!E167</f>
        <v>45016</v>
      </c>
      <c r="F169" s="71">
        <f>'Sch A. Input'!F167</f>
        <v>0</v>
      </c>
      <c r="G169" s="226">
        <f>SUMIFS('Sch A. Input'!H167:CJ167,'Sch A. Input'!$H$13:$CJ$13,$L$11,'Sch A. Input'!$H$14:$CJ$14,"Recurring")</f>
        <v>0</v>
      </c>
      <c r="H169" s="226">
        <f>SUMIFS('Sch A. Input'!H167:CJ167,'Sch A. Input'!$H$13:$CJ$13,$L$11,'Sch A. Input'!$H$14:$CJ$14,"One-time")</f>
        <v>0</v>
      </c>
      <c r="I169" s="227">
        <f t="shared" si="33"/>
        <v>0</v>
      </c>
      <c r="J169" s="228">
        <f>SUMIFS('Sch A. Input'!H167:CJ167,'Sch A. Input'!$H$14:$CJ$14,"Recurring",'Sch A. Input'!$H$13:$CJ$13,"&lt;="&amp;$L$11)</f>
        <v>0</v>
      </c>
      <c r="K169" s="228">
        <f>SUMIFS('Sch A. Input'!H167:CJ167,'Sch A. Input'!$H$14:$CJ$14,"One-time",'Sch A. Input'!$H$13:$CJ$13,"&lt;="&amp;$L$11)</f>
        <v>0</v>
      </c>
      <c r="L169" s="229">
        <f t="shared" si="34"/>
        <v>0</v>
      </c>
      <c r="M169" s="228">
        <f t="shared" si="35"/>
        <v>0</v>
      </c>
      <c r="N169" s="228">
        <f t="shared" si="36"/>
        <v>0</v>
      </c>
      <c r="O169" s="259">
        <f t="shared" si="37"/>
        <v>0</v>
      </c>
      <c r="P169" s="268">
        <f t="shared" si="31"/>
        <v>0</v>
      </c>
      <c r="Q169" s="231">
        <f t="shared" si="32"/>
        <v>0</v>
      </c>
      <c r="R169" s="97">
        <f t="shared" si="38"/>
        <v>0</v>
      </c>
      <c r="S169" s="237">
        <f>IF(AND(LARGE('Sch A. Input'!$CL$15:$CL$41,COUNTIF('Sch A. Input'!$CL$15:$CL$41,"&gt;="&amp;F169))&lt;E169,F169&lt;&gt;0),"Leaver",J169-G169)</f>
        <v>0</v>
      </c>
      <c r="T169" s="237">
        <f>IF(AND(LARGE('Sch A. Input'!$CL$15:$CL$41,COUNTIF('Sch A. Input'!$CL$15:$CL$41,"&gt;="&amp;F169))&lt;E169,F169&lt;&gt;0),"Leaver",K169-H169)</f>
        <v>0</v>
      </c>
      <c r="U169" s="238">
        <f>IF(AND(LARGE('Sch A. Input'!$CL$15:$CL$41,COUNTIF('Sch A. Input'!$CL$15:$CL$41,"&gt;="&amp;F169))&lt;E169,F169&lt;&gt;0),"Leaver",L169-I169)</f>
        <v>0</v>
      </c>
      <c r="V169" s="238">
        <f>IF(AND(LARGE('Sch A. Input'!$CL$15:$CL$41,COUNTIF('Sch A. Input'!$CL$15:$CL$41,"&gt;="&amp;F169))&lt;E169,F169&lt;&gt;0),"Leaver",IFERROR(S169/X169*$M$9,0))</f>
        <v>0</v>
      </c>
      <c r="W169" s="238">
        <f>IF(AND(LARGE('Sch A. Input'!$CL$15:$CL$41,COUNTIF('Sch A. Input'!$CL$15:$CL$41,"&gt;="&amp;F169))&lt;E169,F169&lt;&gt;0),"Leaver",V169+T169)</f>
        <v>0</v>
      </c>
      <c r="X169" s="264">
        <f>IF(AND(LARGE('Sch A. Input'!$CL$15:$CL$41,COUNTIF('Sch A. Input'!$CL$15:$CL$41,"&gt;="&amp;F169))&lt;E169,F169&lt;&gt;0),"Leaver",IF(OR(D169="",D169&gt;$L$11,($L$11-14)&lt;$K$9),0,(E169+1-D169)/14-1))</f>
        <v>0</v>
      </c>
      <c r="Y169" s="265">
        <f>IF(AND(LARGE('Sch A. Input'!$CL$15:$CL$41,COUNTIF('Sch A. Input'!$CL$15:$CL$41,"&gt;="&amp;F169))&lt;E169,F169&lt;&gt;0),"Leaver",IFERROR(IF((S169/$X169*$M$9+T169)&gt;$D$12,"YES","NO"),0))</f>
        <v>0</v>
      </c>
      <c r="Z169" s="225">
        <f>IF(AND(LARGE('Sch A. Input'!$CL$15:$CL$41,COUNTIF('Sch A. Input'!$CL$15:$CL$41,"&gt;="&amp;F169))&lt;E169,F169&lt;&gt;0),"Leaver",IFERROR(IF($Y169="YES",MIN($U169*($G$12/$D$12),$G$12),(SUMPRODUCT(--((MIN(W169,$D$12))&gt;$C$9:$C$12),((MIN(W169,$D$12))-$C$9:$C$12),$H$9:$H$12))-((1-(X169/$M$9))*(SUMPRODUCT(--((MIN(V169,$D$12))&gt;$C$9:$C$12),((MIN(V169,$D$12))-$C$9:$C$12),$H$9:$H$12)))),0))</f>
        <v>0</v>
      </c>
      <c r="AA169" s="169">
        <f>IF(AND(LARGE('Sch A. Input'!$CL$15:$CL$41,COUNTIF('Sch A. Input'!$CL$15:$CL$41,"&gt;="&amp;F169))&lt;E169,F169&lt;&gt;0),"Leaver",IFERROR(Z169/U169,0))</f>
        <v>0</v>
      </c>
      <c r="AB169" s="170">
        <f>IF(AND(LARGE('Sch A. Input'!$CL$15:$CL$41,COUNTIF('Sch A. Input'!$CL$15:$CL$41,"&gt;="&amp;F169))&lt;E169,F169&lt;&gt;0),"Leaver",Q169-Z169)</f>
        <v>0</v>
      </c>
      <c r="AC169" s="94">
        <f t="shared" si="39"/>
        <v>0</v>
      </c>
      <c r="BK169" s="2"/>
      <c r="BL169" s="2"/>
      <c r="CI169"/>
    </row>
    <row r="170" spans="2:87" x14ac:dyDescent="0.35">
      <c r="B170" s="70" t="str">
        <f>IF('Sch A. Input'!B168="","",'Sch A. Input'!B168)</f>
        <v/>
      </c>
      <c r="C170" s="75" t="str">
        <f>IF('Sch A. Input'!C168="","",'Sch A. Input'!C168)</f>
        <v/>
      </c>
      <c r="D170" s="71" t="str">
        <f>IF('Sch A. Input'!D168="","",'Sch A. Input'!D168)</f>
        <v/>
      </c>
      <c r="E170" s="71">
        <f>'Sch A. Input'!E168</f>
        <v>45016</v>
      </c>
      <c r="F170" s="71">
        <f>'Sch A. Input'!F168</f>
        <v>0</v>
      </c>
      <c r="G170" s="226">
        <f>SUMIFS('Sch A. Input'!H168:CJ168,'Sch A. Input'!$H$13:$CJ$13,$L$11,'Sch A. Input'!$H$14:$CJ$14,"Recurring")</f>
        <v>0</v>
      </c>
      <c r="H170" s="226">
        <f>SUMIFS('Sch A. Input'!H168:CJ168,'Sch A. Input'!$H$13:$CJ$13,$L$11,'Sch A. Input'!$H$14:$CJ$14,"One-time")</f>
        <v>0</v>
      </c>
      <c r="I170" s="227">
        <f t="shared" si="33"/>
        <v>0</v>
      </c>
      <c r="J170" s="228">
        <f>SUMIFS('Sch A. Input'!H168:CJ168,'Sch A. Input'!$H$14:$CJ$14,"Recurring",'Sch A. Input'!$H$13:$CJ$13,"&lt;="&amp;$L$11)</f>
        <v>0</v>
      </c>
      <c r="K170" s="228">
        <f>SUMIFS('Sch A. Input'!H168:CJ168,'Sch A. Input'!$H$14:$CJ$14,"One-time",'Sch A. Input'!$H$13:$CJ$13,"&lt;="&amp;$L$11)</f>
        <v>0</v>
      </c>
      <c r="L170" s="229">
        <f t="shared" si="34"/>
        <v>0</v>
      </c>
      <c r="M170" s="228">
        <f t="shared" si="35"/>
        <v>0</v>
      </c>
      <c r="N170" s="228">
        <f t="shared" si="36"/>
        <v>0</v>
      </c>
      <c r="O170" s="259">
        <f t="shared" si="37"/>
        <v>0</v>
      </c>
      <c r="P170" s="268">
        <f t="shared" si="31"/>
        <v>0</v>
      </c>
      <c r="Q170" s="231">
        <f t="shared" si="32"/>
        <v>0</v>
      </c>
      <c r="R170" s="97">
        <f t="shared" si="38"/>
        <v>0</v>
      </c>
      <c r="S170" s="237">
        <f>IF(AND(LARGE('Sch A. Input'!$CL$15:$CL$41,COUNTIF('Sch A. Input'!$CL$15:$CL$41,"&gt;="&amp;F170))&lt;E170,F170&lt;&gt;0),"Leaver",J170-G170)</f>
        <v>0</v>
      </c>
      <c r="T170" s="237">
        <f>IF(AND(LARGE('Sch A. Input'!$CL$15:$CL$41,COUNTIF('Sch A. Input'!$CL$15:$CL$41,"&gt;="&amp;F170))&lt;E170,F170&lt;&gt;0),"Leaver",K170-H170)</f>
        <v>0</v>
      </c>
      <c r="U170" s="238">
        <f>IF(AND(LARGE('Sch A. Input'!$CL$15:$CL$41,COUNTIF('Sch A. Input'!$CL$15:$CL$41,"&gt;="&amp;F170))&lt;E170,F170&lt;&gt;0),"Leaver",L170-I170)</f>
        <v>0</v>
      </c>
      <c r="V170" s="238">
        <f>IF(AND(LARGE('Sch A. Input'!$CL$15:$CL$41,COUNTIF('Sch A. Input'!$CL$15:$CL$41,"&gt;="&amp;F170))&lt;E170,F170&lt;&gt;0),"Leaver",IFERROR(S170/X170*$M$9,0))</f>
        <v>0</v>
      </c>
      <c r="W170" s="238">
        <f>IF(AND(LARGE('Sch A. Input'!$CL$15:$CL$41,COUNTIF('Sch A. Input'!$CL$15:$CL$41,"&gt;="&amp;F170))&lt;E170,F170&lt;&gt;0),"Leaver",V170+T170)</f>
        <v>0</v>
      </c>
      <c r="X170" s="264">
        <f>IF(AND(LARGE('Sch A. Input'!$CL$15:$CL$41,COUNTIF('Sch A. Input'!$CL$15:$CL$41,"&gt;="&amp;F170))&lt;E170,F170&lt;&gt;0),"Leaver",IF(OR(D170="",D170&gt;$L$11,($L$11-14)&lt;$K$9),0,(E170+1-D170)/14-1))</f>
        <v>0</v>
      </c>
      <c r="Y170" s="265">
        <f>IF(AND(LARGE('Sch A. Input'!$CL$15:$CL$41,COUNTIF('Sch A. Input'!$CL$15:$CL$41,"&gt;="&amp;F170))&lt;E170,F170&lt;&gt;0),"Leaver",IFERROR(IF((S170/$X170*$M$9+T170)&gt;$D$12,"YES","NO"),0))</f>
        <v>0</v>
      </c>
      <c r="Z170" s="225">
        <f>IF(AND(LARGE('Sch A. Input'!$CL$15:$CL$41,COUNTIF('Sch A. Input'!$CL$15:$CL$41,"&gt;="&amp;F170))&lt;E170,F170&lt;&gt;0),"Leaver",IFERROR(IF($Y170="YES",MIN($U170*($G$12/$D$12),$G$12),(SUMPRODUCT(--((MIN(W170,$D$12))&gt;$C$9:$C$12),((MIN(W170,$D$12))-$C$9:$C$12),$H$9:$H$12))-((1-(X170/$M$9))*(SUMPRODUCT(--((MIN(V170,$D$12))&gt;$C$9:$C$12),((MIN(V170,$D$12))-$C$9:$C$12),$H$9:$H$12)))),0))</f>
        <v>0</v>
      </c>
      <c r="AA170" s="169">
        <f>IF(AND(LARGE('Sch A. Input'!$CL$15:$CL$41,COUNTIF('Sch A. Input'!$CL$15:$CL$41,"&gt;="&amp;F170))&lt;E170,F170&lt;&gt;0),"Leaver",IFERROR(Z170/U170,0))</f>
        <v>0</v>
      </c>
      <c r="AB170" s="170">
        <f>IF(AND(LARGE('Sch A. Input'!$CL$15:$CL$41,COUNTIF('Sch A. Input'!$CL$15:$CL$41,"&gt;="&amp;F170))&lt;E170,F170&lt;&gt;0),"Leaver",Q170-Z170)</f>
        <v>0</v>
      </c>
      <c r="AC170" s="94">
        <f t="shared" si="39"/>
        <v>0</v>
      </c>
      <c r="BK170" s="2"/>
      <c r="BL170" s="2"/>
      <c r="CI170"/>
    </row>
    <row r="171" spans="2:87" x14ac:dyDescent="0.35">
      <c r="B171" s="70" t="str">
        <f>IF('Sch A. Input'!B169="","",'Sch A. Input'!B169)</f>
        <v/>
      </c>
      <c r="C171" s="75" t="str">
        <f>IF('Sch A. Input'!C169="","",'Sch A. Input'!C169)</f>
        <v/>
      </c>
      <c r="D171" s="71" t="str">
        <f>IF('Sch A. Input'!D169="","",'Sch A. Input'!D169)</f>
        <v/>
      </c>
      <c r="E171" s="71">
        <f>'Sch A. Input'!E169</f>
        <v>45016</v>
      </c>
      <c r="F171" s="71">
        <f>'Sch A. Input'!F169</f>
        <v>0</v>
      </c>
      <c r="G171" s="226">
        <f>SUMIFS('Sch A. Input'!H169:CJ169,'Sch A. Input'!$H$13:$CJ$13,$L$11,'Sch A. Input'!$H$14:$CJ$14,"Recurring")</f>
        <v>0</v>
      </c>
      <c r="H171" s="226">
        <f>SUMIFS('Sch A. Input'!H169:CJ169,'Sch A. Input'!$H$13:$CJ$13,$L$11,'Sch A. Input'!$H$14:$CJ$14,"One-time")</f>
        <v>0</v>
      </c>
      <c r="I171" s="227">
        <f t="shared" si="33"/>
        <v>0</v>
      </c>
      <c r="J171" s="228">
        <f>SUMIFS('Sch A. Input'!H169:CJ169,'Sch A. Input'!$H$14:$CJ$14,"Recurring",'Sch A. Input'!$H$13:$CJ$13,"&lt;="&amp;$L$11)</f>
        <v>0</v>
      </c>
      <c r="K171" s="228">
        <f>SUMIFS('Sch A. Input'!H169:CJ169,'Sch A. Input'!$H$14:$CJ$14,"One-time",'Sch A. Input'!$H$13:$CJ$13,"&lt;="&amp;$L$11)</f>
        <v>0</v>
      </c>
      <c r="L171" s="229">
        <f t="shared" si="34"/>
        <v>0</v>
      </c>
      <c r="M171" s="228">
        <f t="shared" si="35"/>
        <v>0</v>
      </c>
      <c r="N171" s="228">
        <f t="shared" si="36"/>
        <v>0</v>
      </c>
      <c r="O171" s="259">
        <f t="shared" si="37"/>
        <v>0</v>
      </c>
      <c r="P171" s="268">
        <f t="shared" si="31"/>
        <v>0</v>
      </c>
      <c r="Q171" s="231">
        <f t="shared" si="32"/>
        <v>0</v>
      </c>
      <c r="R171" s="97">
        <f t="shared" si="38"/>
        <v>0</v>
      </c>
      <c r="S171" s="237">
        <f>IF(AND(LARGE('Sch A. Input'!$CL$15:$CL$41,COUNTIF('Sch A. Input'!$CL$15:$CL$41,"&gt;="&amp;F171))&lt;E171,F171&lt;&gt;0),"Leaver",J171-G171)</f>
        <v>0</v>
      </c>
      <c r="T171" s="237">
        <f>IF(AND(LARGE('Sch A. Input'!$CL$15:$CL$41,COUNTIF('Sch A. Input'!$CL$15:$CL$41,"&gt;="&amp;F171))&lt;E171,F171&lt;&gt;0),"Leaver",K171-H171)</f>
        <v>0</v>
      </c>
      <c r="U171" s="238">
        <f>IF(AND(LARGE('Sch A. Input'!$CL$15:$CL$41,COUNTIF('Sch A. Input'!$CL$15:$CL$41,"&gt;="&amp;F171))&lt;E171,F171&lt;&gt;0),"Leaver",L171-I171)</f>
        <v>0</v>
      </c>
      <c r="V171" s="238">
        <f>IF(AND(LARGE('Sch A. Input'!$CL$15:$CL$41,COUNTIF('Sch A. Input'!$CL$15:$CL$41,"&gt;="&amp;F171))&lt;E171,F171&lt;&gt;0),"Leaver",IFERROR(S171/X171*$M$9,0))</f>
        <v>0</v>
      </c>
      <c r="W171" s="238">
        <f>IF(AND(LARGE('Sch A. Input'!$CL$15:$CL$41,COUNTIF('Sch A. Input'!$CL$15:$CL$41,"&gt;="&amp;F171))&lt;E171,F171&lt;&gt;0),"Leaver",V171+T171)</f>
        <v>0</v>
      </c>
      <c r="X171" s="264">
        <f>IF(AND(LARGE('Sch A. Input'!$CL$15:$CL$41,COUNTIF('Sch A. Input'!$CL$15:$CL$41,"&gt;="&amp;F171))&lt;E171,F171&lt;&gt;0),"Leaver",IF(OR(D171="",D171&gt;$L$11,($L$11-14)&lt;$K$9),0,(E171+1-D171)/14-1))</f>
        <v>0</v>
      </c>
      <c r="Y171" s="265">
        <f>IF(AND(LARGE('Sch A. Input'!$CL$15:$CL$41,COUNTIF('Sch A. Input'!$CL$15:$CL$41,"&gt;="&amp;F171))&lt;E171,F171&lt;&gt;0),"Leaver",IFERROR(IF((S171/$X171*$M$9+T171)&gt;$D$12,"YES","NO"),0))</f>
        <v>0</v>
      </c>
      <c r="Z171" s="225">
        <f>IF(AND(LARGE('Sch A. Input'!$CL$15:$CL$41,COUNTIF('Sch A. Input'!$CL$15:$CL$41,"&gt;="&amp;F171))&lt;E171,F171&lt;&gt;0),"Leaver",IFERROR(IF($Y171="YES",MIN($U171*($G$12/$D$12),$G$12),(SUMPRODUCT(--((MIN(W171,$D$12))&gt;$C$9:$C$12),((MIN(W171,$D$12))-$C$9:$C$12),$H$9:$H$12))-((1-(X171/$M$9))*(SUMPRODUCT(--((MIN(V171,$D$12))&gt;$C$9:$C$12),((MIN(V171,$D$12))-$C$9:$C$12),$H$9:$H$12)))),0))</f>
        <v>0</v>
      </c>
      <c r="AA171" s="169">
        <f>IF(AND(LARGE('Sch A. Input'!$CL$15:$CL$41,COUNTIF('Sch A. Input'!$CL$15:$CL$41,"&gt;="&amp;F171))&lt;E171,F171&lt;&gt;0),"Leaver",IFERROR(Z171/U171,0))</f>
        <v>0</v>
      </c>
      <c r="AB171" s="170">
        <f>IF(AND(LARGE('Sch A. Input'!$CL$15:$CL$41,COUNTIF('Sch A. Input'!$CL$15:$CL$41,"&gt;="&amp;F171))&lt;E171,F171&lt;&gt;0),"Leaver",Q171-Z171)</f>
        <v>0</v>
      </c>
      <c r="AC171" s="94">
        <f t="shared" si="39"/>
        <v>0</v>
      </c>
      <c r="BK171" s="2"/>
      <c r="BL171" s="2"/>
      <c r="CI171"/>
    </row>
    <row r="172" spans="2:87" x14ac:dyDescent="0.35">
      <c r="B172" s="70" t="str">
        <f>IF('Sch A. Input'!B170="","",'Sch A. Input'!B170)</f>
        <v/>
      </c>
      <c r="C172" s="75" t="str">
        <f>IF('Sch A. Input'!C170="","",'Sch A. Input'!C170)</f>
        <v/>
      </c>
      <c r="D172" s="71" t="str">
        <f>IF('Sch A. Input'!D170="","",'Sch A. Input'!D170)</f>
        <v/>
      </c>
      <c r="E172" s="71">
        <f>'Sch A. Input'!E170</f>
        <v>45016</v>
      </c>
      <c r="F172" s="71">
        <f>'Sch A. Input'!F170</f>
        <v>0</v>
      </c>
      <c r="G172" s="226">
        <f>SUMIFS('Sch A. Input'!H170:CJ170,'Sch A. Input'!$H$13:$CJ$13,$L$11,'Sch A. Input'!$H$14:$CJ$14,"Recurring")</f>
        <v>0</v>
      </c>
      <c r="H172" s="226">
        <f>SUMIFS('Sch A. Input'!H170:CJ170,'Sch A. Input'!$H$13:$CJ$13,$L$11,'Sch A. Input'!$H$14:$CJ$14,"One-time")</f>
        <v>0</v>
      </c>
      <c r="I172" s="227">
        <f t="shared" si="33"/>
        <v>0</v>
      </c>
      <c r="J172" s="228">
        <f>SUMIFS('Sch A. Input'!H170:CJ170,'Sch A. Input'!$H$14:$CJ$14,"Recurring",'Sch A. Input'!$H$13:$CJ$13,"&lt;="&amp;$L$11)</f>
        <v>0</v>
      </c>
      <c r="K172" s="228">
        <f>SUMIFS('Sch A. Input'!H170:CJ170,'Sch A. Input'!$H$14:$CJ$14,"One-time",'Sch A. Input'!$H$13:$CJ$13,"&lt;="&amp;$L$11)</f>
        <v>0</v>
      </c>
      <c r="L172" s="229">
        <f t="shared" si="34"/>
        <v>0</v>
      </c>
      <c r="M172" s="228">
        <f t="shared" si="35"/>
        <v>0</v>
      </c>
      <c r="N172" s="228">
        <f t="shared" si="36"/>
        <v>0</v>
      </c>
      <c r="O172" s="259">
        <f t="shared" si="37"/>
        <v>0</v>
      </c>
      <c r="P172" s="268">
        <f t="shared" si="31"/>
        <v>0</v>
      </c>
      <c r="Q172" s="231">
        <f t="shared" si="32"/>
        <v>0</v>
      </c>
      <c r="R172" s="97">
        <f t="shared" si="38"/>
        <v>0</v>
      </c>
      <c r="S172" s="237">
        <f>IF(AND(LARGE('Sch A. Input'!$CL$15:$CL$41,COUNTIF('Sch A. Input'!$CL$15:$CL$41,"&gt;="&amp;F172))&lt;E172,F172&lt;&gt;0),"Leaver",J172-G172)</f>
        <v>0</v>
      </c>
      <c r="T172" s="237">
        <f>IF(AND(LARGE('Sch A. Input'!$CL$15:$CL$41,COUNTIF('Sch A. Input'!$CL$15:$CL$41,"&gt;="&amp;F172))&lt;E172,F172&lt;&gt;0),"Leaver",K172-H172)</f>
        <v>0</v>
      </c>
      <c r="U172" s="238">
        <f>IF(AND(LARGE('Sch A. Input'!$CL$15:$CL$41,COUNTIF('Sch A. Input'!$CL$15:$CL$41,"&gt;="&amp;F172))&lt;E172,F172&lt;&gt;0),"Leaver",L172-I172)</f>
        <v>0</v>
      </c>
      <c r="V172" s="238">
        <f>IF(AND(LARGE('Sch A. Input'!$CL$15:$CL$41,COUNTIF('Sch A. Input'!$CL$15:$CL$41,"&gt;="&amp;F172))&lt;E172,F172&lt;&gt;0),"Leaver",IFERROR(S172/X172*$M$9,0))</f>
        <v>0</v>
      </c>
      <c r="W172" s="238">
        <f>IF(AND(LARGE('Sch A. Input'!$CL$15:$CL$41,COUNTIF('Sch A. Input'!$CL$15:$CL$41,"&gt;="&amp;F172))&lt;E172,F172&lt;&gt;0),"Leaver",V172+T172)</f>
        <v>0</v>
      </c>
      <c r="X172" s="264">
        <f>IF(AND(LARGE('Sch A. Input'!$CL$15:$CL$41,COUNTIF('Sch A. Input'!$CL$15:$CL$41,"&gt;="&amp;F172))&lt;E172,F172&lt;&gt;0),"Leaver",IF(OR(D172="",D172&gt;$L$11,($L$11-14)&lt;$K$9),0,(E172+1-D172)/14-1))</f>
        <v>0</v>
      </c>
      <c r="Y172" s="265">
        <f>IF(AND(LARGE('Sch A. Input'!$CL$15:$CL$41,COUNTIF('Sch A. Input'!$CL$15:$CL$41,"&gt;="&amp;F172))&lt;E172,F172&lt;&gt;0),"Leaver",IFERROR(IF((S172/$X172*$M$9+T172)&gt;$D$12,"YES","NO"),0))</f>
        <v>0</v>
      </c>
      <c r="Z172" s="225">
        <f>IF(AND(LARGE('Sch A. Input'!$CL$15:$CL$41,COUNTIF('Sch A. Input'!$CL$15:$CL$41,"&gt;="&amp;F172))&lt;E172,F172&lt;&gt;0),"Leaver",IFERROR(IF($Y172="YES",MIN($U172*($G$12/$D$12),$G$12),(SUMPRODUCT(--((MIN(W172,$D$12))&gt;$C$9:$C$12),((MIN(W172,$D$12))-$C$9:$C$12),$H$9:$H$12))-((1-(X172/$M$9))*(SUMPRODUCT(--((MIN(V172,$D$12))&gt;$C$9:$C$12),((MIN(V172,$D$12))-$C$9:$C$12),$H$9:$H$12)))),0))</f>
        <v>0</v>
      </c>
      <c r="AA172" s="169">
        <f>IF(AND(LARGE('Sch A. Input'!$CL$15:$CL$41,COUNTIF('Sch A. Input'!$CL$15:$CL$41,"&gt;="&amp;F172))&lt;E172,F172&lt;&gt;0),"Leaver",IFERROR(Z172/U172,0))</f>
        <v>0</v>
      </c>
      <c r="AB172" s="170">
        <f>IF(AND(LARGE('Sch A. Input'!$CL$15:$CL$41,COUNTIF('Sch A. Input'!$CL$15:$CL$41,"&gt;="&amp;F172))&lt;E172,F172&lt;&gt;0),"Leaver",Q172-Z172)</f>
        <v>0</v>
      </c>
      <c r="AC172" s="94">
        <f t="shared" si="39"/>
        <v>0</v>
      </c>
      <c r="BK172" s="2"/>
      <c r="BL172" s="2"/>
      <c r="CI172"/>
    </row>
    <row r="173" spans="2:87" x14ac:dyDescent="0.35">
      <c r="B173" s="70" t="str">
        <f>IF('Sch A. Input'!B171="","",'Sch A. Input'!B171)</f>
        <v/>
      </c>
      <c r="C173" s="75" t="str">
        <f>IF('Sch A. Input'!C171="","",'Sch A. Input'!C171)</f>
        <v/>
      </c>
      <c r="D173" s="71" t="str">
        <f>IF('Sch A. Input'!D171="","",'Sch A. Input'!D171)</f>
        <v/>
      </c>
      <c r="E173" s="71">
        <f>'Sch A. Input'!E171</f>
        <v>45016</v>
      </c>
      <c r="F173" s="71">
        <f>'Sch A. Input'!F171</f>
        <v>0</v>
      </c>
      <c r="G173" s="226">
        <f>SUMIFS('Sch A. Input'!H171:CJ171,'Sch A. Input'!$H$13:$CJ$13,$L$11,'Sch A. Input'!$H$14:$CJ$14,"Recurring")</f>
        <v>0</v>
      </c>
      <c r="H173" s="226">
        <f>SUMIFS('Sch A. Input'!H171:CJ171,'Sch A. Input'!$H$13:$CJ$13,$L$11,'Sch A. Input'!$H$14:$CJ$14,"One-time")</f>
        <v>0</v>
      </c>
      <c r="I173" s="227">
        <f t="shared" si="33"/>
        <v>0</v>
      </c>
      <c r="J173" s="228">
        <f>SUMIFS('Sch A. Input'!H171:CJ171,'Sch A. Input'!$H$14:$CJ$14,"Recurring",'Sch A. Input'!$H$13:$CJ$13,"&lt;="&amp;$L$11)</f>
        <v>0</v>
      </c>
      <c r="K173" s="228">
        <f>SUMIFS('Sch A. Input'!H171:CJ171,'Sch A. Input'!$H$14:$CJ$14,"One-time",'Sch A. Input'!$H$13:$CJ$13,"&lt;="&amp;$L$11)</f>
        <v>0</v>
      </c>
      <c r="L173" s="229">
        <f t="shared" si="34"/>
        <v>0</v>
      </c>
      <c r="M173" s="228">
        <f t="shared" si="35"/>
        <v>0</v>
      </c>
      <c r="N173" s="228">
        <f t="shared" si="36"/>
        <v>0</v>
      </c>
      <c r="O173" s="259">
        <f t="shared" si="37"/>
        <v>0</v>
      </c>
      <c r="P173" s="268">
        <f t="shared" si="31"/>
        <v>0</v>
      </c>
      <c r="Q173" s="231">
        <f t="shared" si="32"/>
        <v>0</v>
      </c>
      <c r="R173" s="97">
        <f t="shared" si="38"/>
        <v>0</v>
      </c>
      <c r="S173" s="237">
        <f>IF(AND(LARGE('Sch A. Input'!$CL$15:$CL$41,COUNTIF('Sch A. Input'!$CL$15:$CL$41,"&gt;="&amp;F173))&lt;E173,F173&lt;&gt;0),"Leaver",J173-G173)</f>
        <v>0</v>
      </c>
      <c r="T173" s="237">
        <f>IF(AND(LARGE('Sch A. Input'!$CL$15:$CL$41,COUNTIF('Sch A. Input'!$CL$15:$CL$41,"&gt;="&amp;F173))&lt;E173,F173&lt;&gt;0),"Leaver",K173-H173)</f>
        <v>0</v>
      </c>
      <c r="U173" s="238">
        <f>IF(AND(LARGE('Sch A. Input'!$CL$15:$CL$41,COUNTIF('Sch A. Input'!$CL$15:$CL$41,"&gt;="&amp;F173))&lt;E173,F173&lt;&gt;0),"Leaver",L173-I173)</f>
        <v>0</v>
      </c>
      <c r="V173" s="238">
        <f>IF(AND(LARGE('Sch A. Input'!$CL$15:$CL$41,COUNTIF('Sch A. Input'!$CL$15:$CL$41,"&gt;="&amp;F173))&lt;E173,F173&lt;&gt;0),"Leaver",IFERROR(S173/X173*$M$9,0))</f>
        <v>0</v>
      </c>
      <c r="W173" s="238">
        <f>IF(AND(LARGE('Sch A. Input'!$CL$15:$CL$41,COUNTIF('Sch A. Input'!$CL$15:$CL$41,"&gt;="&amp;F173))&lt;E173,F173&lt;&gt;0),"Leaver",V173+T173)</f>
        <v>0</v>
      </c>
      <c r="X173" s="264">
        <f>IF(AND(LARGE('Sch A. Input'!$CL$15:$CL$41,COUNTIF('Sch A. Input'!$CL$15:$CL$41,"&gt;="&amp;F173))&lt;E173,F173&lt;&gt;0),"Leaver",IF(OR(D173="",D173&gt;$L$11,($L$11-14)&lt;$K$9),0,(E173+1-D173)/14-1))</f>
        <v>0</v>
      </c>
      <c r="Y173" s="265">
        <f>IF(AND(LARGE('Sch A. Input'!$CL$15:$CL$41,COUNTIF('Sch A. Input'!$CL$15:$CL$41,"&gt;="&amp;F173))&lt;E173,F173&lt;&gt;0),"Leaver",IFERROR(IF((S173/$X173*$M$9+T173)&gt;$D$12,"YES","NO"),0))</f>
        <v>0</v>
      </c>
      <c r="Z173" s="225">
        <f>IF(AND(LARGE('Sch A. Input'!$CL$15:$CL$41,COUNTIF('Sch A. Input'!$CL$15:$CL$41,"&gt;="&amp;F173))&lt;E173,F173&lt;&gt;0),"Leaver",IFERROR(IF($Y173="YES",MIN($U173*($G$12/$D$12),$G$12),(SUMPRODUCT(--((MIN(W173,$D$12))&gt;$C$9:$C$12),((MIN(W173,$D$12))-$C$9:$C$12),$H$9:$H$12))-((1-(X173/$M$9))*(SUMPRODUCT(--((MIN(V173,$D$12))&gt;$C$9:$C$12),((MIN(V173,$D$12))-$C$9:$C$12),$H$9:$H$12)))),0))</f>
        <v>0</v>
      </c>
      <c r="AA173" s="169">
        <f>IF(AND(LARGE('Sch A. Input'!$CL$15:$CL$41,COUNTIF('Sch A. Input'!$CL$15:$CL$41,"&gt;="&amp;F173))&lt;E173,F173&lt;&gt;0),"Leaver",IFERROR(Z173/U173,0))</f>
        <v>0</v>
      </c>
      <c r="AB173" s="170">
        <f>IF(AND(LARGE('Sch A. Input'!$CL$15:$CL$41,COUNTIF('Sch A. Input'!$CL$15:$CL$41,"&gt;="&amp;F173))&lt;E173,F173&lt;&gt;0),"Leaver",Q173-Z173)</f>
        <v>0</v>
      </c>
      <c r="AC173" s="94">
        <f t="shared" si="39"/>
        <v>0</v>
      </c>
      <c r="BK173" s="2"/>
      <c r="BL173" s="2"/>
      <c r="CI173"/>
    </row>
    <row r="174" spans="2:87" x14ac:dyDescent="0.35">
      <c r="B174" s="70" t="str">
        <f>IF('Sch A. Input'!B172="","",'Sch A. Input'!B172)</f>
        <v/>
      </c>
      <c r="C174" s="75" t="str">
        <f>IF('Sch A. Input'!C172="","",'Sch A. Input'!C172)</f>
        <v/>
      </c>
      <c r="D174" s="71" t="str">
        <f>IF('Sch A. Input'!D172="","",'Sch A. Input'!D172)</f>
        <v/>
      </c>
      <c r="E174" s="71">
        <f>'Sch A. Input'!E172</f>
        <v>45016</v>
      </c>
      <c r="F174" s="71">
        <f>'Sch A. Input'!F172</f>
        <v>0</v>
      </c>
      <c r="G174" s="226">
        <f>SUMIFS('Sch A. Input'!H172:CJ172,'Sch A. Input'!$H$13:$CJ$13,$L$11,'Sch A. Input'!$H$14:$CJ$14,"Recurring")</f>
        <v>0</v>
      </c>
      <c r="H174" s="226">
        <f>SUMIFS('Sch A. Input'!H172:CJ172,'Sch A. Input'!$H$13:$CJ$13,$L$11,'Sch A. Input'!$H$14:$CJ$14,"One-time")</f>
        <v>0</v>
      </c>
      <c r="I174" s="227">
        <f t="shared" si="33"/>
        <v>0</v>
      </c>
      <c r="J174" s="228">
        <f>SUMIFS('Sch A. Input'!H172:CJ172,'Sch A. Input'!$H$14:$CJ$14,"Recurring",'Sch A. Input'!$H$13:$CJ$13,"&lt;="&amp;$L$11)</f>
        <v>0</v>
      </c>
      <c r="K174" s="228">
        <f>SUMIFS('Sch A. Input'!H172:CJ172,'Sch A. Input'!$H$14:$CJ$14,"One-time",'Sch A. Input'!$H$13:$CJ$13,"&lt;="&amp;$L$11)</f>
        <v>0</v>
      </c>
      <c r="L174" s="229">
        <f t="shared" si="34"/>
        <v>0</v>
      </c>
      <c r="M174" s="228">
        <f t="shared" si="35"/>
        <v>0</v>
      </c>
      <c r="N174" s="228">
        <f t="shared" si="36"/>
        <v>0</v>
      </c>
      <c r="O174" s="259">
        <f t="shared" si="37"/>
        <v>0</v>
      </c>
      <c r="P174" s="268">
        <f t="shared" si="31"/>
        <v>0</v>
      </c>
      <c r="Q174" s="231">
        <f t="shared" si="32"/>
        <v>0</v>
      </c>
      <c r="R174" s="97">
        <f t="shared" si="38"/>
        <v>0</v>
      </c>
      <c r="S174" s="237">
        <f>IF(AND(LARGE('Sch A. Input'!$CL$15:$CL$41,COUNTIF('Sch A. Input'!$CL$15:$CL$41,"&gt;="&amp;F174))&lt;E174,F174&lt;&gt;0),"Leaver",J174-G174)</f>
        <v>0</v>
      </c>
      <c r="T174" s="237">
        <f>IF(AND(LARGE('Sch A. Input'!$CL$15:$CL$41,COUNTIF('Sch A. Input'!$CL$15:$CL$41,"&gt;="&amp;F174))&lt;E174,F174&lt;&gt;0),"Leaver",K174-H174)</f>
        <v>0</v>
      </c>
      <c r="U174" s="238">
        <f>IF(AND(LARGE('Sch A. Input'!$CL$15:$CL$41,COUNTIF('Sch A. Input'!$CL$15:$CL$41,"&gt;="&amp;F174))&lt;E174,F174&lt;&gt;0),"Leaver",L174-I174)</f>
        <v>0</v>
      </c>
      <c r="V174" s="238">
        <f>IF(AND(LARGE('Sch A. Input'!$CL$15:$CL$41,COUNTIF('Sch A. Input'!$CL$15:$CL$41,"&gt;="&amp;F174))&lt;E174,F174&lt;&gt;0),"Leaver",IFERROR(S174/X174*$M$9,0))</f>
        <v>0</v>
      </c>
      <c r="W174" s="238">
        <f>IF(AND(LARGE('Sch A. Input'!$CL$15:$CL$41,COUNTIF('Sch A. Input'!$CL$15:$CL$41,"&gt;="&amp;F174))&lt;E174,F174&lt;&gt;0),"Leaver",V174+T174)</f>
        <v>0</v>
      </c>
      <c r="X174" s="264">
        <f>IF(AND(LARGE('Sch A. Input'!$CL$15:$CL$41,COUNTIF('Sch A. Input'!$CL$15:$CL$41,"&gt;="&amp;F174))&lt;E174,F174&lt;&gt;0),"Leaver",IF(OR(D174="",D174&gt;$L$11,($L$11-14)&lt;$K$9),0,(E174+1-D174)/14-1))</f>
        <v>0</v>
      </c>
      <c r="Y174" s="265">
        <f>IF(AND(LARGE('Sch A. Input'!$CL$15:$CL$41,COUNTIF('Sch A. Input'!$CL$15:$CL$41,"&gt;="&amp;F174))&lt;E174,F174&lt;&gt;0),"Leaver",IFERROR(IF((S174/$X174*$M$9+T174)&gt;$D$12,"YES","NO"),0))</f>
        <v>0</v>
      </c>
      <c r="Z174" s="225">
        <f>IF(AND(LARGE('Sch A. Input'!$CL$15:$CL$41,COUNTIF('Sch A. Input'!$CL$15:$CL$41,"&gt;="&amp;F174))&lt;E174,F174&lt;&gt;0),"Leaver",IFERROR(IF($Y174="YES",MIN($U174*($G$12/$D$12),$G$12),(SUMPRODUCT(--((MIN(W174,$D$12))&gt;$C$9:$C$12),((MIN(W174,$D$12))-$C$9:$C$12),$H$9:$H$12))-((1-(X174/$M$9))*(SUMPRODUCT(--((MIN(V174,$D$12))&gt;$C$9:$C$12),((MIN(V174,$D$12))-$C$9:$C$12),$H$9:$H$12)))),0))</f>
        <v>0</v>
      </c>
      <c r="AA174" s="169">
        <f>IF(AND(LARGE('Sch A. Input'!$CL$15:$CL$41,COUNTIF('Sch A. Input'!$CL$15:$CL$41,"&gt;="&amp;F174))&lt;E174,F174&lt;&gt;0),"Leaver",IFERROR(Z174/U174,0))</f>
        <v>0</v>
      </c>
      <c r="AB174" s="170">
        <f>IF(AND(LARGE('Sch A. Input'!$CL$15:$CL$41,COUNTIF('Sch A. Input'!$CL$15:$CL$41,"&gt;="&amp;F174))&lt;E174,F174&lt;&gt;0),"Leaver",Q174-Z174)</f>
        <v>0</v>
      </c>
      <c r="AC174" s="94">
        <f t="shared" si="39"/>
        <v>0</v>
      </c>
      <c r="BK174" s="2"/>
      <c r="BL174" s="2"/>
      <c r="CI174"/>
    </row>
    <row r="175" spans="2:87" x14ac:dyDescent="0.35">
      <c r="B175" s="70" t="str">
        <f>IF('Sch A. Input'!B173="","",'Sch A. Input'!B173)</f>
        <v/>
      </c>
      <c r="C175" s="75" t="str">
        <f>IF('Sch A. Input'!C173="","",'Sch A. Input'!C173)</f>
        <v/>
      </c>
      <c r="D175" s="71" t="str">
        <f>IF('Sch A. Input'!D173="","",'Sch A. Input'!D173)</f>
        <v/>
      </c>
      <c r="E175" s="71">
        <f>'Sch A. Input'!E173</f>
        <v>45016</v>
      </c>
      <c r="F175" s="71">
        <f>'Sch A. Input'!F173</f>
        <v>0</v>
      </c>
      <c r="G175" s="226">
        <f>SUMIFS('Sch A. Input'!H173:CJ173,'Sch A. Input'!$H$13:$CJ$13,$L$11,'Sch A. Input'!$H$14:$CJ$14,"Recurring")</f>
        <v>0</v>
      </c>
      <c r="H175" s="226">
        <f>SUMIFS('Sch A. Input'!H173:CJ173,'Sch A. Input'!$H$13:$CJ$13,$L$11,'Sch A. Input'!$H$14:$CJ$14,"One-time")</f>
        <v>0</v>
      </c>
      <c r="I175" s="227">
        <f t="shared" si="33"/>
        <v>0</v>
      </c>
      <c r="J175" s="228">
        <f>SUMIFS('Sch A. Input'!H173:CJ173,'Sch A. Input'!$H$14:$CJ$14,"Recurring",'Sch A. Input'!$H$13:$CJ$13,"&lt;="&amp;$L$11)</f>
        <v>0</v>
      </c>
      <c r="K175" s="228">
        <f>SUMIFS('Sch A. Input'!H173:CJ173,'Sch A. Input'!$H$14:$CJ$14,"One-time",'Sch A. Input'!$H$13:$CJ$13,"&lt;="&amp;$L$11)</f>
        <v>0</v>
      </c>
      <c r="L175" s="229">
        <f t="shared" si="34"/>
        <v>0</v>
      </c>
      <c r="M175" s="228">
        <f t="shared" si="35"/>
        <v>0</v>
      </c>
      <c r="N175" s="228">
        <f t="shared" si="36"/>
        <v>0</v>
      </c>
      <c r="O175" s="259">
        <f t="shared" si="37"/>
        <v>0</v>
      </c>
      <c r="P175" s="268">
        <f t="shared" si="31"/>
        <v>0</v>
      </c>
      <c r="Q175" s="231">
        <f t="shared" si="32"/>
        <v>0</v>
      </c>
      <c r="R175" s="97">
        <f t="shared" si="38"/>
        <v>0</v>
      </c>
      <c r="S175" s="237">
        <f>IF(AND(LARGE('Sch A. Input'!$CL$15:$CL$41,COUNTIF('Sch A. Input'!$CL$15:$CL$41,"&gt;="&amp;F175))&lt;E175,F175&lt;&gt;0),"Leaver",J175-G175)</f>
        <v>0</v>
      </c>
      <c r="T175" s="237">
        <f>IF(AND(LARGE('Sch A. Input'!$CL$15:$CL$41,COUNTIF('Sch A. Input'!$CL$15:$CL$41,"&gt;="&amp;F175))&lt;E175,F175&lt;&gt;0),"Leaver",K175-H175)</f>
        <v>0</v>
      </c>
      <c r="U175" s="238">
        <f>IF(AND(LARGE('Sch A. Input'!$CL$15:$CL$41,COUNTIF('Sch A. Input'!$CL$15:$CL$41,"&gt;="&amp;F175))&lt;E175,F175&lt;&gt;0),"Leaver",L175-I175)</f>
        <v>0</v>
      </c>
      <c r="V175" s="238">
        <f>IF(AND(LARGE('Sch A. Input'!$CL$15:$CL$41,COUNTIF('Sch A. Input'!$CL$15:$CL$41,"&gt;="&amp;F175))&lt;E175,F175&lt;&gt;0),"Leaver",IFERROR(S175/X175*$M$9,0))</f>
        <v>0</v>
      </c>
      <c r="W175" s="238">
        <f>IF(AND(LARGE('Sch A. Input'!$CL$15:$CL$41,COUNTIF('Sch A. Input'!$CL$15:$CL$41,"&gt;="&amp;F175))&lt;E175,F175&lt;&gt;0),"Leaver",V175+T175)</f>
        <v>0</v>
      </c>
      <c r="X175" s="264">
        <f>IF(AND(LARGE('Sch A. Input'!$CL$15:$CL$41,COUNTIF('Sch A. Input'!$CL$15:$CL$41,"&gt;="&amp;F175))&lt;E175,F175&lt;&gt;0),"Leaver",IF(OR(D175="",D175&gt;$L$11,($L$11-14)&lt;$K$9),0,(E175+1-D175)/14-1))</f>
        <v>0</v>
      </c>
      <c r="Y175" s="265">
        <f>IF(AND(LARGE('Sch A. Input'!$CL$15:$CL$41,COUNTIF('Sch A. Input'!$CL$15:$CL$41,"&gt;="&amp;F175))&lt;E175,F175&lt;&gt;0),"Leaver",IFERROR(IF((S175/$X175*$M$9+T175)&gt;$D$12,"YES","NO"),0))</f>
        <v>0</v>
      </c>
      <c r="Z175" s="225">
        <f>IF(AND(LARGE('Sch A. Input'!$CL$15:$CL$41,COUNTIF('Sch A. Input'!$CL$15:$CL$41,"&gt;="&amp;F175))&lt;E175,F175&lt;&gt;0),"Leaver",IFERROR(IF($Y175="YES",MIN($U175*($G$12/$D$12),$G$12),(SUMPRODUCT(--((MIN(W175,$D$12))&gt;$C$9:$C$12),((MIN(W175,$D$12))-$C$9:$C$12),$H$9:$H$12))-((1-(X175/$M$9))*(SUMPRODUCT(--((MIN(V175,$D$12))&gt;$C$9:$C$12),((MIN(V175,$D$12))-$C$9:$C$12),$H$9:$H$12)))),0))</f>
        <v>0</v>
      </c>
      <c r="AA175" s="169">
        <f>IF(AND(LARGE('Sch A. Input'!$CL$15:$CL$41,COUNTIF('Sch A. Input'!$CL$15:$CL$41,"&gt;="&amp;F175))&lt;E175,F175&lt;&gt;0),"Leaver",IFERROR(Z175/U175,0))</f>
        <v>0</v>
      </c>
      <c r="AB175" s="170">
        <f>IF(AND(LARGE('Sch A. Input'!$CL$15:$CL$41,COUNTIF('Sch A. Input'!$CL$15:$CL$41,"&gt;="&amp;F175))&lt;E175,F175&lt;&gt;0),"Leaver",Q175-Z175)</f>
        <v>0</v>
      </c>
      <c r="AC175" s="94">
        <f t="shared" si="39"/>
        <v>0</v>
      </c>
      <c r="BK175" s="2"/>
      <c r="BL175" s="2"/>
      <c r="CI175"/>
    </row>
    <row r="176" spans="2:87" x14ac:dyDescent="0.35">
      <c r="B176" s="70" t="str">
        <f>IF('Sch A. Input'!B174="","",'Sch A. Input'!B174)</f>
        <v/>
      </c>
      <c r="C176" s="75" t="str">
        <f>IF('Sch A. Input'!C174="","",'Sch A. Input'!C174)</f>
        <v/>
      </c>
      <c r="D176" s="71" t="str">
        <f>IF('Sch A. Input'!D174="","",'Sch A. Input'!D174)</f>
        <v/>
      </c>
      <c r="E176" s="71">
        <f>'Sch A. Input'!E174</f>
        <v>45016</v>
      </c>
      <c r="F176" s="71">
        <f>'Sch A. Input'!F174</f>
        <v>0</v>
      </c>
      <c r="G176" s="226">
        <f>SUMIFS('Sch A. Input'!H174:CJ174,'Sch A. Input'!$H$13:$CJ$13,$L$11,'Sch A. Input'!$H$14:$CJ$14,"Recurring")</f>
        <v>0</v>
      </c>
      <c r="H176" s="226">
        <f>SUMIFS('Sch A. Input'!H174:CJ174,'Sch A. Input'!$H$13:$CJ$13,$L$11,'Sch A. Input'!$H$14:$CJ$14,"One-time")</f>
        <v>0</v>
      </c>
      <c r="I176" s="227">
        <f t="shared" si="33"/>
        <v>0</v>
      </c>
      <c r="J176" s="228">
        <f>SUMIFS('Sch A. Input'!H174:CJ174,'Sch A. Input'!$H$14:$CJ$14,"Recurring",'Sch A. Input'!$H$13:$CJ$13,"&lt;="&amp;$L$11)</f>
        <v>0</v>
      </c>
      <c r="K176" s="228">
        <f>SUMIFS('Sch A. Input'!H174:CJ174,'Sch A. Input'!$H$14:$CJ$14,"One-time",'Sch A. Input'!$H$13:$CJ$13,"&lt;="&amp;$L$11)</f>
        <v>0</v>
      </c>
      <c r="L176" s="229">
        <f t="shared" si="34"/>
        <v>0</v>
      </c>
      <c r="M176" s="228">
        <f t="shared" si="35"/>
        <v>0</v>
      </c>
      <c r="N176" s="228">
        <f t="shared" si="36"/>
        <v>0</v>
      </c>
      <c r="O176" s="259">
        <f t="shared" si="37"/>
        <v>0</v>
      </c>
      <c r="P176" s="268">
        <f t="shared" si="31"/>
        <v>0</v>
      </c>
      <c r="Q176" s="231">
        <f t="shared" si="32"/>
        <v>0</v>
      </c>
      <c r="R176" s="97">
        <f t="shared" si="38"/>
        <v>0</v>
      </c>
      <c r="S176" s="237">
        <f>IF(AND(LARGE('Sch A. Input'!$CL$15:$CL$41,COUNTIF('Sch A. Input'!$CL$15:$CL$41,"&gt;="&amp;F176))&lt;E176,F176&lt;&gt;0),"Leaver",J176-G176)</f>
        <v>0</v>
      </c>
      <c r="T176" s="237">
        <f>IF(AND(LARGE('Sch A. Input'!$CL$15:$CL$41,COUNTIF('Sch A. Input'!$CL$15:$CL$41,"&gt;="&amp;F176))&lt;E176,F176&lt;&gt;0),"Leaver",K176-H176)</f>
        <v>0</v>
      </c>
      <c r="U176" s="238">
        <f>IF(AND(LARGE('Sch A. Input'!$CL$15:$CL$41,COUNTIF('Sch A. Input'!$CL$15:$CL$41,"&gt;="&amp;F176))&lt;E176,F176&lt;&gt;0),"Leaver",L176-I176)</f>
        <v>0</v>
      </c>
      <c r="V176" s="238">
        <f>IF(AND(LARGE('Sch A. Input'!$CL$15:$CL$41,COUNTIF('Sch A. Input'!$CL$15:$CL$41,"&gt;="&amp;F176))&lt;E176,F176&lt;&gt;0),"Leaver",IFERROR(S176/X176*$M$9,0))</f>
        <v>0</v>
      </c>
      <c r="W176" s="238">
        <f>IF(AND(LARGE('Sch A. Input'!$CL$15:$CL$41,COUNTIF('Sch A. Input'!$CL$15:$CL$41,"&gt;="&amp;F176))&lt;E176,F176&lt;&gt;0),"Leaver",V176+T176)</f>
        <v>0</v>
      </c>
      <c r="X176" s="264">
        <f>IF(AND(LARGE('Sch A. Input'!$CL$15:$CL$41,COUNTIF('Sch A. Input'!$CL$15:$CL$41,"&gt;="&amp;F176))&lt;E176,F176&lt;&gt;0),"Leaver",IF(OR(D176="",D176&gt;$L$11,($L$11-14)&lt;$K$9),0,(E176+1-D176)/14-1))</f>
        <v>0</v>
      </c>
      <c r="Y176" s="265">
        <f>IF(AND(LARGE('Sch A. Input'!$CL$15:$CL$41,COUNTIF('Sch A. Input'!$CL$15:$CL$41,"&gt;="&amp;F176))&lt;E176,F176&lt;&gt;0),"Leaver",IFERROR(IF((S176/$X176*$M$9+T176)&gt;$D$12,"YES","NO"),0))</f>
        <v>0</v>
      </c>
      <c r="Z176" s="225">
        <f>IF(AND(LARGE('Sch A. Input'!$CL$15:$CL$41,COUNTIF('Sch A. Input'!$CL$15:$CL$41,"&gt;="&amp;F176))&lt;E176,F176&lt;&gt;0),"Leaver",IFERROR(IF($Y176="YES",MIN($U176*($G$12/$D$12),$G$12),(SUMPRODUCT(--((MIN(W176,$D$12))&gt;$C$9:$C$12),((MIN(W176,$D$12))-$C$9:$C$12),$H$9:$H$12))-((1-(X176/$M$9))*(SUMPRODUCT(--((MIN(V176,$D$12))&gt;$C$9:$C$12),((MIN(V176,$D$12))-$C$9:$C$12),$H$9:$H$12)))),0))</f>
        <v>0</v>
      </c>
      <c r="AA176" s="169">
        <f>IF(AND(LARGE('Sch A. Input'!$CL$15:$CL$41,COUNTIF('Sch A. Input'!$CL$15:$CL$41,"&gt;="&amp;F176))&lt;E176,F176&lt;&gt;0),"Leaver",IFERROR(Z176/U176,0))</f>
        <v>0</v>
      </c>
      <c r="AB176" s="170">
        <f>IF(AND(LARGE('Sch A. Input'!$CL$15:$CL$41,COUNTIF('Sch A. Input'!$CL$15:$CL$41,"&gt;="&amp;F176))&lt;E176,F176&lt;&gt;0),"Leaver",Q176-Z176)</f>
        <v>0</v>
      </c>
      <c r="AC176" s="94">
        <f t="shared" si="39"/>
        <v>0</v>
      </c>
      <c r="BK176" s="2"/>
      <c r="BL176" s="2"/>
      <c r="CI176"/>
    </row>
    <row r="177" spans="2:87" x14ac:dyDescent="0.35">
      <c r="B177" s="70" t="str">
        <f>IF('Sch A. Input'!B175="","",'Sch A. Input'!B175)</f>
        <v/>
      </c>
      <c r="C177" s="75" t="str">
        <f>IF('Sch A. Input'!C175="","",'Sch A. Input'!C175)</f>
        <v/>
      </c>
      <c r="D177" s="71" t="str">
        <f>IF('Sch A. Input'!D175="","",'Sch A. Input'!D175)</f>
        <v/>
      </c>
      <c r="E177" s="71">
        <f>'Sch A. Input'!E175</f>
        <v>45016</v>
      </c>
      <c r="F177" s="71">
        <f>'Sch A. Input'!F175</f>
        <v>0</v>
      </c>
      <c r="G177" s="226">
        <f>SUMIFS('Sch A. Input'!H175:CJ175,'Sch A. Input'!$H$13:$CJ$13,$L$11,'Sch A. Input'!$H$14:$CJ$14,"Recurring")</f>
        <v>0</v>
      </c>
      <c r="H177" s="226">
        <f>SUMIFS('Sch A. Input'!H175:CJ175,'Sch A. Input'!$H$13:$CJ$13,$L$11,'Sch A. Input'!$H$14:$CJ$14,"One-time")</f>
        <v>0</v>
      </c>
      <c r="I177" s="227">
        <f t="shared" si="33"/>
        <v>0</v>
      </c>
      <c r="J177" s="228">
        <f>SUMIFS('Sch A. Input'!H175:CJ175,'Sch A. Input'!$H$14:$CJ$14,"Recurring",'Sch A. Input'!$H$13:$CJ$13,"&lt;="&amp;$L$11)</f>
        <v>0</v>
      </c>
      <c r="K177" s="228">
        <f>SUMIFS('Sch A. Input'!H175:CJ175,'Sch A. Input'!$H$14:$CJ$14,"One-time",'Sch A. Input'!$H$13:$CJ$13,"&lt;="&amp;$L$11)</f>
        <v>0</v>
      </c>
      <c r="L177" s="229">
        <f t="shared" si="34"/>
        <v>0</v>
      </c>
      <c r="M177" s="228">
        <f t="shared" si="35"/>
        <v>0</v>
      </c>
      <c r="N177" s="228">
        <f t="shared" si="36"/>
        <v>0</v>
      </c>
      <c r="O177" s="259">
        <f t="shared" si="37"/>
        <v>0</v>
      </c>
      <c r="P177" s="268">
        <f t="shared" si="31"/>
        <v>0</v>
      </c>
      <c r="Q177" s="231">
        <f t="shared" si="32"/>
        <v>0</v>
      </c>
      <c r="R177" s="97">
        <f t="shared" si="38"/>
        <v>0</v>
      </c>
      <c r="S177" s="237">
        <f>IF(AND(LARGE('Sch A. Input'!$CL$15:$CL$41,COUNTIF('Sch A. Input'!$CL$15:$CL$41,"&gt;="&amp;F177))&lt;E177,F177&lt;&gt;0),"Leaver",J177-G177)</f>
        <v>0</v>
      </c>
      <c r="T177" s="237">
        <f>IF(AND(LARGE('Sch A. Input'!$CL$15:$CL$41,COUNTIF('Sch A. Input'!$CL$15:$CL$41,"&gt;="&amp;F177))&lt;E177,F177&lt;&gt;0),"Leaver",K177-H177)</f>
        <v>0</v>
      </c>
      <c r="U177" s="238">
        <f>IF(AND(LARGE('Sch A. Input'!$CL$15:$CL$41,COUNTIF('Sch A. Input'!$CL$15:$CL$41,"&gt;="&amp;F177))&lt;E177,F177&lt;&gt;0),"Leaver",L177-I177)</f>
        <v>0</v>
      </c>
      <c r="V177" s="238">
        <f>IF(AND(LARGE('Sch A. Input'!$CL$15:$CL$41,COUNTIF('Sch A. Input'!$CL$15:$CL$41,"&gt;="&amp;F177))&lt;E177,F177&lt;&gt;0),"Leaver",IFERROR(S177/X177*$M$9,0))</f>
        <v>0</v>
      </c>
      <c r="W177" s="238">
        <f>IF(AND(LARGE('Sch A. Input'!$CL$15:$CL$41,COUNTIF('Sch A. Input'!$CL$15:$CL$41,"&gt;="&amp;F177))&lt;E177,F177&lt;&gt;0),"Leaver",V177+T177)</f>
        <v>0</v>
      </c>
      <c r="X177" s="264">
        <f>IF(AND(LARGE('Sch A. Input'!$CL$15:$CL$41,COUNTIF('Sch A. Input'!$CL$15:$CL$41,"&gt;="&amp;F177))&lt;E177,F177&lt;&gt;0),"Leaver",IF(OR(D177="",D177&gt;$L$11,($L$11-14)&lt;$K$9),0,(E177+1-D177)/14-1))</f>
        <v>0</v>
      </c>
      <c r="Y177" s="265">
        <f>IF(AND(LARGE('Sch A. Input'!$CL$15:$CL$41,COUNTIF('Sch A. Input'!$CL$15:$CL$41,"&gt;="&amp;F177))&lt;E177,F177&lt;&gt;0),"Leaver",IFERROR(IF((S177/$X177*$M$9+T177)&gt;$D$12,"YES","NO"),0))</f>
        <v>0</v>
      </c>
      <c r="Z177" s="225">
        <f>IF(AND(LARGE('Sch A. Input'!$CL$15:$CL$41,COUNTIF('Sch A. Input'!$CL$15:$CL$41,"&gt;="&amp;F177))&lt;E177,F177&lt;&gt;0),"Leaver",IFERROR(IF($Y177="YES",MIN($U177*($G$12/$D$12),$G$12),(SUMPRODUCT(--((MIN(W177,$D$12))&gt;$C$9:$C$12),((MIN(W177,$D$12))-$C$9:$C$12),$H$9:$H$12))-((1-(X177/$M$9))*(SUMPRODUCT(--((MIN(V177,$D$12))&gt;$C$9:$C$12),((MIN(V177,$D$12))-$C$9:$C$12),$H$9:$H$12)))),0))</f>
        <v>0</v>
      </c>
      <c r="AA177" s="169">
        <f>IF(AND(LARGE('Sch A. Input'!$CL$15:$CL$41,COUNTIF('Sch A. Input'!$CL$15:$CL$41,"&gt;="&amp;F177))&lt;E177,F177&lt;&gt;0),"Leaver",IFERROR(Z177/U177,0))</f>
        <v>0</v>
      </c>
      <c r="AB177" s="170">
        <f>IF(AND(LARGE('Sch A. Input'!$CL$15:$CL$41,COUNTIF('Sch A. Input'!$CL$15:$CL$41,"&gt;="&amp;F177))&lt;E177,F177&lt;&gt;0),"Leaver",Q177-Z177)</f>
        <v>0</v>
      </c>
      <c r="AC177" s="94">
        <f t="shared" si="39"/>
        <v>0</v>
      </c>
      <c r="BK177" s="2"/>
      <c r="BL177" s="2"/>
      <c r="CI177"/>
    </row>
    <row r="178" spans="2:87" x14ac:dyDescent="0.35">
      <c r="B178" s="70" t="str">
        <f>IF('Sch A. Input'!B176="","",'Sch A. Input'!B176)</f>
        <v/>
      </c>
      <c r="C178" s="75" t="str">
        <f>IF('Sch A. Input'!C176="","",'Sch A. Input'!C176)</f>
        <v/>
      </c>
      <c r="D178" s="71" t="str">
        <f>IF('Sch A. Input'!D176="","",'Sch A. Input'!D176)</f>
        <v/>
      </c>
      <c r="E178" s="71">
        <f>'Sch A. Input'!E176</f>
        <v>45016</v>
      </c>
      <c r="F178" s="71">
        <f>'Sch A. Input'!F176</f>
        <v>0</v>
      </c>
      <c r="G178" s="226">
        <f>SUMIFS('Sch A. Input'!H176:CJ176,'Sch A. Input'!$H$13:$CJ$13,$L$11,'Sch A. Input'!$H$14:$CJ$14,"Recurring")</f>
        <v>0</v>
      </c>
      <c r="H178" s="226">
        <f>SUMIFS('Sch A. Input'!H176:CJ176,'Sch A. Input'!$H$13:$CJ$13,$L$11,'Sch A. Input'!$H$14:$CJ$14,"One-time")</f>
        <v>0</v>
      </c>
      <c r="I178" s="227">
        <f t="shared" si="33"/>
        <v>0</v>
      </c>
      <c r="J178" s="228">
        <f>SUMIFS('Sch A. Input'!H176:CJ176,'Sch A. Input'!$H$14:$CJ$14,"Recurring",'Sch A. Input'!$H$13:$CJ$13,"&lt;="&amp;$L$11)</f>
        <v>0</v>
      </c>
      <c r="K178" s="228">
        <f>SUMIFS('Sch A. Input'!H176:CJ176,'Sch A. Input'!$H$14:$CJ$14,"One-time",'Sch A. Input'!$H$13:$CJ$13,"&lt;="&amp;$L$11)</f>
        <v>0</v>
      </c>
      <c r="L178" s="229">
        <f t="shared" si="34"/>
        <v>0</v>
      </c>
      <c r="M178" s="228">
        <f t="shared" si="35"/>
        <v>0</v>
      </c>
      <c r="N178" s="228">
        <f t="shared" si="36"/>
        <v>0</v>
      </c>
      <c r="O178" s="259">
        <f t="shared" si="37"/>
        <v>0</v>
      </c>
      <c r="P178" s="268">
        <f t="shared" si="31"/>
        <v>0</v>
      </c>
      <c r="Q178" s="231">
        <f t="shared" si="32"/>
        <v>0</v>
      </c>
      <c r="R178" s="97">
        <f t="shared" si="38"/>
        <v>0</v>
      </c>
      <c r="S178" s="237">
        <f>IF(AND(LARGE('Sch A. Input'!$CL$15:$CL$41,COUNTIF('Sch A. Input'!$CL$15:$CL$41,"&gt;="&amp;F178))&lt;E178,F178&lt;&gt;0),"Leaver",J178-G178)</f>
        <v>0</v>
      </c>
      <c r="T178" s="237">
        <f>IF(AND(LARGE('Sch A. Input'!$CL$15:$CL$41,COUNTIF('Sch A. Input'!$CL$15:$CL$41,"&gt;="&amp;F178))&lt;E178,F178&lt;&gt;0),"Leaver",K178-H178)</f>
        <v>0</v>
      </c>
      <c r="U178" s="238">
        <f>IF(AND(LARGE('Sch A. Input'!$CL$15:$CL$41,COUNTIF('Sch A. Input'!$CL$15:$CL$41,"&gt;="&amp;F178))&lt;E178,F178&lt;&gt;0),"Leaver",L178-I178)</f>
        <v>0</v>
      </c>
      <c r="V178" s="238">
        <f>IF(AND(LARGE('Sch A. Input'!$CL$15:$CL$41,COUNTIF('Sch A. Input'!$CL$15:$CL$41,"&gt;="&amp;F178))&lt;E178,F178&lt;&gt;0),"Leaver",IFERROR(S178/X178*$M$9,0))</f>
        <v>0</v>
      </c>
      <c r="W178" s="238">
        <f>IF(AND(LARGE('Sch A. Input'!$CL$15:$CL$41,COUNTIF('Sch A. Input'!$CL$15:$CL$41,"&gt;="&amp;F178))&lt;E178,F178&lt;&gt;0),"Leaver",V178+T178)</f>
        <v>0</v>
      </c>
      <c r="X178" s="264">
        <f>IF(AND(LARGE('Sch A. Input'!$CL$15:$CL$41,COUNTIF('Sch A. Input'!$CL$15:$CL$41,"&gt;="&amp;F178))&lt;E178,F178&lt;&gt;0),"Leaver",IF(OR(D178="",D178&gt;$L$11,($L$11-14)&lt;$K$9),0,(E178+1-D178)/14-1))</f>
        <v>0</v>
      </c>
      <c r="Y178" s="265">
        <f>IF(AND(LARGE('Sch A. Input'!$CL$15:$CL$41,COUNTIF('Sch A. Input'!$CL$15:$CL$41,"&gt;="&amp;F178))&lt;E178,F178&lt;&gt;0),"Leaver",IFERROR(IF((S178/$X178*$M$9+T178)&gt;$D$12,"YES","NO"),0))</f>
        <v>0</v>
      </c>
      <c r="Z178" s="225">
        <f>IF(AND(LARGE('Sch A. Input'!$CL$15:$CL$41,COUNTIF('Sch A. Input'!$CL$15:$CL$41,"&gt;="&amp;F178))&lt;E178,F178&lt;&gt;0),"Leaver",IFERROR(IF($Y178="YES",MIN($U178*($G$12/$D$12),$G$12),(SUMPRODUCT(--((MIN(W178,$D$12))&gt;$C$9:$C$12),((MIN(W178,$D$12))-$C$9:$C$12),$H$9:$H$12))-((1-(X178/$M$9))*(SUMPRODUCT(--((MIN(V178,$D$12))&gt;$C$9:$C$12),((MIN(V178,$D$12))-$C$9:$C$12),$H$9:$H$12)))),0))</f>
        <v>0</v>
      </c>
      <c r="AA178" s="169">
        <f>IF(AND(LARGE('Sch A. Input'!$CL$15:$CL$41,COUNTIF('Sch A. Input'!$CL$15:$CL$41,"&gt;="&amp;F178))&lt;E178,F178&lt;&gt;0),"Leaver",IFERROR(Z178/U178,0))</f>
        <v>0</v>
      </c>
      <c r="AB178" s="170">
        <f>IF(AND(LARGE('Sch A. Input'!$CL$15:$CL$41,COUNTIF('Sch A. Input'!$CL$15:$CL$41,"&gt;="&amp;F178))&lt;E178,F178&lt;&gt;0),"Leaver",Q178-Z178)</f>
        <v>0</v>
      </c>
      <c r="AC178" s="94">
        <f t="shared" si="39"/>
        <v>0</v>
      </c>
      <c r="BK178" s="2"/>
      <c r="BL178" s="2"/>
      <c r="CI178"/>
    </row>
    <row r="179" spans="2:87" x14ac:dyDescent="0.35">
      <c r="B179" s="70" t="str">
        <f>IF('Sch A. Input'!B177="","",'Sch A. Input'!B177)</f>
        <v/>
      </c>
      <c r="C179" s="75" t="str">
        <f>IF('Sch A. Input'!C177="","",'Sch A. Input'!C177)</f>
        <v/>
      </c>
      <c r="D179" s="71" t="str">
        <f>IF('Sch A. Input'!D177="","",'Sch A. Input'!D177)</f>
        <v/>
      </c>
      <c r="E179" s="71">
        <f>'Sch A. Input'!E177</f>
        <v>45016</v>
      </c>
      <c r="F179" s="71">
        <f>'Sch A. Input'!F177</f>
        <v>0</v>
      </c>
      <c r="G179" s="226">
        <f>SUMIFS('Sch A. Input'!H177:CJ177,'Sch A. Input'!$H$13:$CJ$13,$L$11,'Sch A. Input'!$H$14:$CJ$14,"Recurring")</f>
        <v>0</v>
      </c>
      <c r="H179" s="226">
        <f>SUMIFS('Sch A. Input'!H177:CJ177,'Sch A. Input'!$H$13:$CJ$13,$L$11,'Sch A. Input'!$H$14:$CJ$14,"One-time")</f>
        <v>0</v>
      </c>
      <c r="I179" s="227">
        <f t="shared" si="33"/>
        <v>0</v>
      </c>
      <c r="J179" s="228">
        <f>SUMIFS('Sch A. Input'!H177:CJ177,'Sch A. Input'!$H$14:$CJ$14,"Recurring",'Sch A. Input'!$H$13:$CJ$13,"&lt;="&amp;$L$11)</f>
        <v>0</v>
      </c>
      <c r="K179" s="228">
        <f>SUMIFS('Sch A. Input'!H177:CJ177,'Sch A. Input'!$H$14:$CJ$14,"One-time",'Sch A. Input'!$H$13:$CJ$13,"&lt;="&amp;$L$11)</f>
        <v>0</v>
      </c>
      <c r="L179" s="229">
        <f t="shared" si="34"/>
        <v>0</v>
      </c>
      <c r="M179" s="228">
        <f t="shared" si="35"/>
        <v>0</v>
      </c>
      <c r="N179" s="228">
        <f t="shared" si="36"/>
        <v>0</v>
      </c>
      <c r="O179" s="259">
        <f t="shared" si="37"/>
        <v>0</v>
      </c>
      <c r="P179" s="268">
        <f t="shared" si="31"/>
        <v>0</v>
      </c>
      <c r="Q179" s="231">
        <f t="shared" si="32"/>
        <v>0</v>
      </c>
      <c r="R179" s="97">
        <f t="shared" si="38"/>
        <v>0</v>
      </c>
      <c r="S179" s="237">
        <f>IF(AND(LARGE('Sch A. Input'!$CL$15:$CL$41,COUNTIF('Sch A. Input'!$CL$15:$CL$41,"&gt;="&amp;F179))&lt;E179,F179&lt;&gt;0),"Leaver",J179-G179)</f>
        <v>0</v>
      </c>
      <c r="T179" s="237">
        <f>IF(AND(LARGE('Sch A. Input'!$CL$15:$CL$41,COUNTIF('Sch A. Input'!$CL$15:$CL$41,"&gt;="&amp;F179))&lt;E179,F179&lt;&gt;0),"Leaver",K179-H179)</f>
        <v>0</v>
      </c>
      <c r="U179" s="238">
        <f>IF(AND(LARGE('Sch A. Input'!$CL$15:$CL$41,COUNTIF('Sch A. Input'!$CL$15:$CL$41,"&gt;="&amp;F179))&lt;E179,F179&lt;&gt;0),"Leaver",L179-I179)</f>
        <v>0</v>
      </c>
      <c r="V179" s="238">
        <f>IF(AND(LARGE('Sch A. Input'!$CL$15:$CL$41,COUNTIF('Sch A. Input'!$CL$15:$CL$41,"&gt;="&amp;F179))&lt;E179,F179&lt;&gt;0),"Leaver",IFERROR(S179/X179*$M$9,0))</f>
        <v>0</v>
      </c>
      <c r="W179" s="238">
        <f>IF(AND(LARGE('Sch A. Input'!$CL$15:$CL$41,COUNTIF('Sch A. Input'!$CL$15:$CL$41,"&gt;="&amp;F179))&lt;E179,F179&lt;&gt;0),"Leaver",V179+T179)</f>
        <v>0</v>
      </c>
      <c r="X179" s="264">
        <f>IF(AND(LARGE('Sch A. Input'!$CL$15:$CL$41,COUNTIF('Sch A. Input'!$CL$15:$CL$41,"&gt;="&amp;F179))&lt;E179,F179&lt;&gt;0),"Leaver",IF(OR(D179="",D179&gt;$L$11,($L$11-14)&lt;$K$9),0,(E179+1-D179)/14-1))</f>
        <v>0</v>
      </c>
      <c r="Y179" s="265">
        <f>IF(AND(LARGE('Sch A. Input'!$CL$15:$CL$41,COUNTIF('Sch A. Input'!$CL$15:$CL$41,"&gt;="&amp;F179))&lt;E179,F179&lt;&gt;0),"Leaver",IFERROR(IF((S179/$X179*$M$9+T179)&gt;$D$12,"YES","NO"),0))</f>
        <v>0</v>
      </c>
      <c r="Z179" s="225">
        <f>IF(AND(LARGE('Sch A. Input'!$CL$15:$CL$41,COUNTIF('Sch A. Input'!$CL$15:$CL$41,"&gt;="&amp;F179))&lt;E179,F179&lt;&gt;0),"Leaver",IFERROR(IF($Y179="YES",MIN($U179*($G$12/$D$12),$G$12),(SUMPRODUCT(--((MIN(W179,$D$12))&gt;$C$9:$C$12),((MIN(W179,$D$12))-$C$9:$C$12),$H$9:$H$12))-((1-(X179/$M$9))*(SUMPRODUCT(--((MIN(V179,$D$12))&gt;$C$9:$C$12),((MIN(V179,$D$12))-$C$9:$C$12),$H$9:$H$12)))),0))</f>
        <v>0</v>
      </c>
      <c r="AA179" s="169">
        <f>IF(AND(LARGE('Sch A. Input'!$CL$15:$CL$41,COUNTIF('Sch A. Input'!$CL$15:$CL$41,"&gt;="&amp;F179))&lt;E179,F179&lt;&gt;0),"Leaver",IFERROR(Z179/U179,0))</f>
        <v>0</v>
      </c>
      <c r="AB179" s="170">
        <f>IF(AND(LARGE('Sch A. Input'!$CL$15:$CL$41,COUNTIF('Sch A. Input'!$CL$15:$CL$41,"&gt;="&amp;F179))&lt;E179,F179&lt;&gt;0),"Leaver",Q179-Z179)</f>
        <v>0</v>
      </c>
      <c r="AC179" s="94">
        <f t="shared" si="39"/>
        <v>0</v>
      </c>
      <c r="BK179" s="2"/>
      <c r="BL179" s="2"/>
      <c r="CI179"/>
    </row>
    <row r="180" spans="2:87" x14ac:dyDescent="0.35">
      <c r="B180" s="70" t="str">
        <f>IF('Sch A. Input'!B178="","",'Sch A. Input'!B178)</f>
        <v/>
      </c>
      <c r="C180" s="75" t="str">
        <f>IF('Sch A. Input'!C178="","",'Sch A. Input'!C178)</f>
        <v/>
      </c>
      <c r="D180" s="71" t="str">
        <f>IF('Sch A. Input'!D178="","",'Sch A. Input'!D178)</f>
        <v/>
      </c>
      <c r="E180" s="71">
        <f>'Sch A. Input'!E178</f>
        <v>45016</v>
      </c>
      <c r="F180" s="71">
        <f>'Sch A. Input'!F178</f>
        <v>0</v>
      </c>
      <c r="G180" s="226">
        <f>SUMIFS('Sch A. Input'!H178:CJ178,'Sch A. Input'!$H$13:$CJ$13,$L$11,'Sch A. Input'!$H$14:$CJ$14,"Recurring")</f>
        <v>0</v>
      </c>
      <c r="H180" s="226">
        <f>SUMIFS('Sch A. Input'!H178:CJ178,'Sch A. Input'!$H$13:$CJ$13,$L$11,'Sch A. Input'!$H$14:$CJ$14,"One-time")</f>
        <v>0</v>
      </c>
      <c r="I180" s="227">
        <f t="shared" si="33"/>
        <v>0</v>
      </c>
      <c r="J180" s="228">
        <f>SUMIFS('Sch A. Input'!H178:CJ178,'Sch A. Input'!$H$14:$CJ$14,"Recurring",'Sch A. Input'!$H$13:$CJ$13,"&lt;="&amp;$L$11)</f>
        <v>0</v>
      </c>
      <c r="K180" s="228">
        <f>SUMIFS('Sch A. Input'!H178:CJ178,'Sch A. Input'!$H$14:$CJ$14,"One-time",'Sch A. Input'!$H$13:$CJ$13,"&lt;="&amp;$L$11)</f>
        <v>0</v>
      </c>
      <c r="L180" s="229">
        <f t="shared" si="34"/>
        <v>0</v>
      </c>
      <c r="M180" s="228">
        <f t="shared" si="35"/>
        <v>0</v>
      </c>
      <c r="N180" s="228">
        <f t="shared" si="36"/>
        <v>0</v>
      </c>
      <c r="O180" s="259">
        <f t="shared" si="37"/>
        <v>0</v>
      </c>
      <c r="P180" s="268">
        <f t="shared" si="31"/>
        <v>0</v>
      </c>
      <c r="Q180" s="231">
        <f t="shared" si="32"/>
        <v>0</v>
      </c>
      <c r="R180" s="97">
        <f t="shared" si="38"/>
        <v>0</v>
      </c>
      <c r="S180" s="237">
        <f>IF(AND(LARGE('Sch A. Input'!$CL$15:$CL$41,COUNTIF('Sch A. Input'!$CL$15:$CL$41,"&gt;="&amp;F180))&lt;E180,F180&lt;&gt;0),"Leaver",J180-G180)</f>
        <v>0</v>
      </c>
      <c r="T180" s="237">
        <f>IF(AND(LARGE('Sch A. Input'!$CL$15:$CL$41,COUNTIF('Sch A. Input'!$CL$15:$CL$41,"&gt;="&amp;F180))&lt;E180,F180&lt;&gt;0),"Leaver",K180-H180)</f>
        <v>0</v>
      </c>
      <c r="U180" s="238">
        <f>IF(AND(LARGE('Sch A. Input'!$CL$15:$CL$41,COUNTIF('Sch A. Input'!$CL$15:$CL$41,"&gt;="&amp;F180))&lt;E180,F180&lt;&gt;0),"Leaver",L180-I180)</f>
        <v>0</v>
      </c>
      <c r="V180" s="238">
        <f>IF(AND(LARGE('Sch A. Input'!$CL$15:$CL$41,COUNTIF('Sch A. Input'!$CL$15:$CL$41,"&gt;="&amp;F180))&lt;E180,F180&lt;&gt;0),"Leaver",IFERROR(S180/X180*$M$9,0))</f>
        <v>0</v>
      </c>
      <c r="W180" s="238">
        <f>IF(AND(LARGE('Sch A. Input'!$CL$15:$CL$41,COUNTIF('Sch A. Input'!$CL$15:$CL$41,"&gt;="&amp;F180))&lt;E180,F180&lt;&gt;0),"Leaver",V180+T180)</f>
        <v>0</v>
      </c>
      <c r="X180" s="264">
        <f>IF(AND(LARGE('Sch A. Input'!$CL$15:$CL$41,COUNTIF('Sch A. Input'!$CL$15:$CL$41,"&gt;="&amp;F180))&lt;E180,F180&lt;&gt;0),"Leaver",IF(OR(D180="",D180&gt;$L$11,($L$11-14)&lt;$K$9),0,(E180+1-D180)/14-1))</f>
        <v>0</v>
      </c>
      <c r="Y180" s="265">
        <f>IF(AND(LARGE('Sch A. Input'!$CL$15:$CL$41,COUNTIF('Sch A. Input'!$CL$15:$CL$41,"&gt;="&amp;F180))&lt;E180,F180&lt;&gt;0),"Leaver",IFERROR(IF((S180/$X180*$M$9+T180)&gt;$D$12,"YES","NO"),0))</f>
        <v>0</v>
      </c>
      <c r="Z180" s="225">
        <f>IF(AND(LARGE('Sch A. Input'!$CL$15:$CL$41,COUNTIF('Sch A. Input'!$CL$15:$CL$41,"&gt;="&amp;F180))&lt;E180,F180&lt;&gt;0),"Leaver",IFERROR(IF($Y180="YES",MIN($U180*($G$12/$D$12),$G$12),(SUMPRODUCT(--((MIN(W180,$D$12))&gt;$C$9:$C$12),((MIN(W180,$D$12))-$C$9:$C$12),$H$9:$H$12))-((1-(X180/$M$9))*(SUMPRODUCT(--((MIN(V180,$D$12))&gt;$C$9:$C$12),((MIN(V180,$D$12))-$C$9:$C$12),$H$9:$H$12)))),0))</f>
        <v>0</v>
      </c>
      <c r="AA180" s="169">
        <f>IF(AND(LARGE('Sch A. Input'!$CL$15:$CL$41,COUNTIF('Sch A. Input'!$CL$15:$CL$41,"&gt;="&amp;F180))&lt;E180,F180&lt;&gt;0),"Leaver",IFERROR(Z180/U180,0))</f>
        <v>0</v>
      </c>
      <c r="AB180" s="170">
        <f>IF(AND(LARGE('Sch A. Input'!$CL$15:$CL$41,COUNTIF('Sch A. Input'!$CL$15:$CL$41,"&gt;="&amp;F180))&lt;E180,F180&lt;&gt;0),"Leaver",Q180-Z180)</f>
        <v>0</v>
      </c>
      <c r="AC180" s="94">
        <f t="shared" si="39"/>
        <v>0</v>
      </c>
      <c r="BK180" s="2"/>
      <c r="BL180" s="2"/>
      <c r="CI180"/>
    </row>
    <row r="181" spans="2:87" x14ac:dyDescent="0.35">
      <c r="B181" s="70" t="str">
        <f>IF('Sch A. Input'!B179="","",'Sch A. Input'!B179)</f>
        <v/>
      </c>
      <c r="C181" s="75" t="str">
        <f>IF('Sch A. Input'!C179="","",'Sch A. Input'!C179)</f>
        <v/>
      </c>
      <c r="D181" s="71" t="str">
        <f>IF('Sch A. Input'!D179="","",'Sch A. Input'!D179)</f>
        <v/>
      </c>
      <c r="E181" s="71">
        <f>'Sch A. Input'!E179</f>
        <v>45016</v>
      </c>
      <c r="F181" s="71">
        <f>'Sch A. Input'!F179</f>
        <v>0</v>
      </c>
      <c r="G181" s="226">
        <f>SUMIFS('Sch A. Input'!H179:CJ179,'Sch A. Input'!$H$13:$CJ$13,$L$11,'Sch A. Input'!$H$14:$CJ$14,"Recurring")</f>
        <v>0</v>
      </c>
      <c r="H181" s="226">
        <f>SUMIFS('Sch A. Input'!H179:CJ179,'Sch A. Input'!$H$13:$CJ$13,$L$11,'Sch A. Input'!$H$14:$CJ$14,"One-time")</f>
        <v>0</v>
      </c>
      <c r="I181" s="227">
        <f t="shared" si="33"/>
        <v>0</v>
      </c>
      <c r="J181" s="228">
        <f>SUMIFS('Sch A. Input'!H179:CJ179,'Sch A. Input'!$H$14:$CJ$14,"Recurring",'Sch A. Input'!$H$13:$CJ$13,"&lt;="&amp;$L$11)</f>
        <v>0</v>
      </c>
      <c r="K181" s="228">
        <f>SUMIFS('Sch A. Input'!H179:CJ179,'Sch A. Input'!$H$14:$CJ$14,"One-time",'Sch A. Input'!$H$13:$CJ$13,"&lt;="&amp;$L$11)</f>
        <v>0</v>
      </c>
      <c r="L181" s="229">
        <f t="shared" si="34"/>
        <v>0</v>
      </c>
      <c r="M181" s="228">
        <f t="shared" si="35"/>
        <v>0</v>
      </c>
      <c r="N181" s="228">
        <f t="shared" si="36"/>
        <v>0</v>
      </c>
      <c r="O181" s="259">
        <f t="shared" si="37"/>
        <v>0</v>
      </c>
      <c r="P181" s="268">
        <f t="shared" si="31"/>
        <v>0</v>
      </c>
      <c r="Q181" s="231">
        <f t="shared" si="32"/>
        <v>0</v>
      </c>
      <c r="R181" s="97">
        <f t="shared" si="38"/>
        <v>0</v>
      </c>
      <c r="S181" s="237">
        <f>IF(AND(LARGE('Sch A. Input'!$CL$15:$CL$41,COUNTIF('Sch A. Input'!$CL$15:$CL$41,"&gt;="&amp;F181))&lt;E181,F181&lt;&gt;0),"Leaver",J181-G181)</f>
        <v>0</v>
      </c>
      <c r="T181" s="237">
        <f>IF(AND(LARGE('Sch A. Input'!$CL$15:$CL$41,COUNTIF('Sch A. Input'!$CL$15:$CL$41,"&gt;="&amp;F181))&lt;E181,F181&lt;&gt;0),"Leaver",K181-H181)</f>
        <v>0</v>
      </c>
      <c r="U181" s="238">
        <f>IF(AND(LARGE('Sch A. Input'!$CL$15:$CL$41,COUNTIF('Sch A. Input'!$CL$15:$CL$41,"&gt;="&amp;F181))&lt;E181,F181&lt;&gt;0),"Leaver",L181-I181)</f>
        <v>0</v>
      </c>
      <c r="V181" s="238">
        <f>IF(AND(LARGE('Sch A. Input'!$CL$15:$CL$41,COUNTIF('Sch A. Input'!$CL$15:$CL$41,"&gt;="&amp;F181))&lt;E181,F181&lt;&gt;0),"Leaver",IFERROR(S181/X181*$M$9,0))</f>
        <v>0</v>
      </c>
      <c r="W181" s="238">
        <f>IF(AND(LARGE('Sch A. Input'!$CL$15:$CL$41,COUNTIF('Sch A. Input'!$CL$15:$CL$41,"&gt;="&amp;F181))&lt;E181,F181&lt;&gt;0),"Leaver",V181+T181)</f>
        <v>0</v>
      </c>
      <c r="X181" s="264">
        <f>IF(AND(LARGE('Sch A. Input'!$CL$15:$CL$41,COUNTIF('Sch A. Input'!$CL$15:$CL$41,"&gt;="&amp;F181))&lt;E181,F181&lt;&gt;0),"Leaver",IF(OR(D181="",D181&gt;$L$11,($L$11-14)&lt;$K$9),0,(E181+1-D181)/14-1))</f>
        <v>0</v>
      </c>
      <c r="Y181" s="265">
        <f>IF(AND(LARGE('Sch A. Input'!$CL$15:$CL$41,COUNTIF('Sch A. Input'!$CL$15:$CL$41,"&gt;="&amp;F181))&lt;E181,F181&lt;&gt;0),"Leaver",IFERROR(IF((S181/$X181*$M$9+T181)&gt;$D$12,"YES","NO"),0))</f>
        <v>0</v>
      </c>
      <c r="Z181" s="225">
        <f>IF(AND(LARGE('Sch A. Input'!$CL$15:$CL$41,COUNTIF('Sch A. Input'!$CL$15:$CL$41,"&gt;="&amp;F181))&lt;E181,F181&lt;&gt;0),"Leaver",IFERROR(IF($Y181="YES",MIN($U181*($G$12/$D$12),$G$12),(SUMPRODUCT(--((MIN(W181,$D$12))&gt;$C$9:$C$12),((MIN(W181,$D$12))-$C$9:$C$12),$H$9:$H$12))-((1-(X181/$M$9))*(SUMPRODUCT(--((MIN(V181,$D$12))&gt;$C$9:$C$12),((MIN(V181,$D$12))-$C$9:$C$12),$H$9:$H$12)))),0))</f>
        <v>0</v>
      </c>
      <c r="AA181" s="169">
        <f>IF(AND(LARGE('Sch A. Input'!$CL$15:$CL$41,COUNTIF('Sch A. Input'!$CL$15:$CL$41,"&gt;="&amp;F181))&lt;E181,F181&lt;&gt;0),"Leaver",IFERROR(Z181/U181,0))</f>
        <v>0</v>
      </c>
      <c r="AB181" s="170">
        <f>IF(AND(LARGE('Sch A. Input'!$CL$15:$CL$41,COUNTIF('Sch A. Input'!$CL$15:$CL$41,"&gt;="&amp;F181))&lt;E181,F181&lt;&gt;0),"Leaver",Q181-Z181)</f>
        <v>0</v>
      </c>
      <c r="AC181" s="94">
        <f t="shared" si="39"/>
        <v>0</v>
      </c>
      <c r="BK181" s="2"/>
      <c r="BL181" s="2"/>
      <c r="CI181"/>
    </row>
    <row r="182" spans="2:87" x14ac:dyDescent="0.35">
      <c r="B182" s="70" t="str">
        <f>IF('Sch A. Input'!B180="","",'Sch A. Input'!B180)</f>
        <v/>
      </c>
      <c r="C182" s="75" t="str">
        <f>IF('Sch A. Input'!C180="","",'Sch A. Input'!C180)</f>
        <v/>
      </c>
      <c r="D182" s="71" t="str">
        <f>IF('Sch A. Input'!D180="","",'Sch A. Input'!D180)</f>
        <v/>
      </c>
      <c r="E182" s="71">
        <f>'Sch A. Input'!E180</f>
        <v>45016</v>
      </c>
      <c r="F182" s="71">
        <f>'Sch A. Input'!F180</f>
        <v>0</v>
      </c>
      <c r="G182" s="226">
        <f>SUMIFS('Sch A. Input'!H180:CJ180,'Sch A. Input'!$H$13:$CJ$13,$L$11,'Sch A. Input'!$H$14:$CJ$14,"Recurring")</f>
        <v>0</v>
      </c>
      <c r="H182" s="226">
        <f>SUMIFS('Sch A. Input'!H180:CJ180,'Sch A. Input'!$H$13:$CJ$13,$L$11,'Sch A. Input'!$H$14:$CJ$14,"One-time")</f>
        <v>0</v>
      </c>
      <c r="I182" s="227">
        <f t="shared" si="33"/>
        <v>0</v>
      </c>
      <c r="J182" s="228">
        <f>SUMIFS('Sch A. Input'!H180:CJ180,'Sch A. Input'!$H$14:$CJ$14,"Recurring",'Sch A. Input'!$H$13:$CJ$13,"&lt;="&amp;$L$11)</f>
        <v>0</v>
      </c>
      <c r="K182" s="228">
        <f>SUMIFS('Sch A. Input'!H180:CJ180,'Sch A. Input'!$H$14:$CJ$14,"One-time",'Sch A. Input'!$H$13:$CJ$13,"&lt;="&amp;$L$11)</f>
        <v>0</v>
      </c>
      <c r="L182" s="229">
        <f t="shared" si="34"/>
        <v>0</v>
      </c>
      <c r="M182" s="228">
        <f t="shared" si="35"/>
        <v>0</v>
      </c>
      <c r="N182" s="228">
        <f t="shared" si="36"/>
        <v>0</v>
      </c>
      <c r="O182" s="259">
        <f t="shared" si="37"/>
        <v>0</v>
      </c>
      <c r="P182" s="268">
        <f t="shared" si="31"/>
        <v>0</v>
      </c>
      <c r="Q182" s="231">
        <f t="shared" si="32"/>
        <v>0</v>
      </c>
      <c r="R182" s="97">
        <f t="shared" si="38"/>
        <v>0</v>
      </c>
      <c r="S182" s="237">
        <f>IF(AND(LARGE('Sch A. Input'!$CL$15:$CL$41,COUNTIF('Sch A. Input'!$CL$15:$CL$41,"&gt;="&amp;F182))&lt;E182,F182&lt;&gt;0),"Leaver",J182-G182)</f>
        <v>0</v>
      </c>
      <c r="T182" s="237">
        <f>IF(AND(LARGE('Sch A. Input'!$CL$15:$CL$41,COUNTIF('Sch A. Input'!$CL$15:$CL$41,"&gt;="&amp;F182))&lt;E182,F182&lt;&gt;0),"Leaver",K182-H182)</f>
        <v>0</v>
      </c>
      <c r="U182" s="238">
        <f>IF(AND(LARGE('Sch A. Input'!$CL$15:$CL$41,COUNTIF('Sch A. Input'!$CL$15:$CL$41,"&gt;="&amp;F182))&lt;E182,F182&lt;&gt;0),"Leaver",L182-I182)</f>
        <v>0</v>
      </c>
      <c r="V182" s="238">
        <f>IF(AND(LARGE('Sch A. Input'!$CL$15:$CL$41,COUNTIF('Sch A. Input'!$CL$15:$CL$41,"&gt;="&amp;F182))&lt;E182,F182&lt;&gt;0),"Leaver",IFERROR(S182/X182*$M$9,0))</f>
        <v>0</v>
      </c>
      <c r="W182" s="238">
        <f>IF(AND(LARGE('Sch A. Input'!$CL$15:$CL$41,COUNTIF('Sch A. Input'!$CL$15:$CL$41,"&gt;="&amp;F182))&lt;E182,F182&lt;&gt;0),"Leaver",V182+T182)</f>
        <v>0</v>
      </c>
      <c r="X182" s="264">
        <f>IF(AND(LARGE('Sch A. Input'!$CL$15:$CL$41,COUNTIF('Sch A. Input'!$CL$15:$CL$41,"&gt;="&amp;F182))&lt;E182,F182&lt;&gt;0),"Leaver",IF(OR(D182="",D182&gt;$L$11,($L$11-14)&lt;$K$9),0,(E182+1-D182)/14-1))</f>
        <v>0</v>
      </c>
      <c r="Y182" s="265">
        <f>IF(AND(LARGE('Sch A. Input'!$CL$15:$CL$41,COUNTIF('Sch A. Input'!$CL$15:$CL$41,"&gt;="&amp;F182))&lt;E182,F182&lt;&gt;0),"Leaver",IFERROR(IF((S182/$X182*$M$9+T182)&gt;$D$12,"YES","NO"),0))</f>
        <v>0</v>
      </c>
      <c r="Z182" s="225">
        <f>IF(AND(LARGE('Sch A. Input'!$CL$15:$CL$41,COUNTIF('Sch A. Input'!$CL$15:$CL$41,"&gt;="&amp;F182))&lt;E182,F182&lt;&gt;0),"Leaver",IFERROR(IF($Y182="YES",MIN($U182*($G$12/$D$12),$G$12),(SUMPRODUCT(--((MIN(W182,$D$12))&gt;$C$9:$C$12),((MIN(W182,$D$12))-$C$9:$C$12),$H$9:$H$12))-((1-(X182/$M$9))*(SUMPRODUCT(--((MIN(V182,$D$12))&gt;$C$9:$C$12),((MIN(V182,$D$12))-$C$9:$C$12),$H$9:$H$12)))),0))</f>
        <v>0</v>
      </c>
      <c r="AA182" s="169">
        <f>IF(AND(LARGE('Sch A. Input'!$CL$15:$CL$41,COUNTIF('Sch A. Input'!$CL$15:$CL$41,"&gt;="&amp;F182))&lt;E182,F182&lt;&gt;0),"Leaver",IFERROR(Z182/U182,0))</f>
        <v>0</v>
      </c>
      <c r="AB182" s="170">
        <f>IF(AND(LARGE('Sch A. Input'!$CL$15:$CL$41,COUNTIF('Sch A. Input'!$CL$15:$CL$41,"&gt;="&amp;F182))&lt;E182,F182&lt;&gt;0),"Leaver",Q182-Z182)</f>
        <v>0</v>
      </c>
      <c r="AC182" s="94">
        <f t="shared" si="39"/>
        <v>0</v>
      </c>
      <c r="BK182" s="2"/>
      <c r="BL182" s="2"/>
      <c r="CI182"/>
    </row>
    <row r="183" spans="2:87" x14ac:dyDescent="0.35">
      <c r="B183" s="70" t="str">
        <f>IF('Sch A. Input'!B181="","",'Sch A. Input'!B181)</f>
        <v/>
      </c>
      <c r="C183" s="75" t="str">
        <f>IF('Sch A. Input'!C181="","",'Sch A. Input'!C181)</f>
        <v/>
      </c>
      <c r="D183" s="71" t="str">
        <f>IF('Sch A. Input'!D181="","",'Sch A. Input'!D181)</f>
        <v/>
      </c>
      <c r="E183" s="71">
        <f>'Sch A. Input'!E181</f>
        <v>45016</v>
      </c>
      <c r="F183" s="71">
        <f>'Sch A. Input'!F181</f>
        <v>0</v>
      </c>
      <c r="G183" s="226">
        <f>SUMIFS('Sch A. Input'!H181:CJ181,'Sch A. Input'!$H$13:$CJ$13,$L$11,'Sch A. Input'!$H$14:$CJ$14,"Recurring")</f>
        <v>0</v>
      </c>
      <c r="H183" s="226">
        <f>SUMIFS('Sch A. Input'!H181:CJ181,'Sch A. Input'!$H$13:$CJ$13,$L$11,'Sch A. Input'!$H$14:$CJ$14,"One-time")</f>
        <v>0</v>
      </c>
      <c r="I183" s="227">
        <f t="shared" si="33"/>
        <v>0</v>
      </c>
      <c r="J183" s="228">
        <f>SUMIFS('Sch A. Input'!H181:CJ181,'Sch A. Input'!$H$14:$CJ$14,"Recurring",'Sch A. Input'!$H$13:$CJ$13,"&lt;="&amp;$L$11)</f>
        <v>0</v>
      </c>
      <c r="K183" s="228">
        <f>SUMIFS('Sch A. Input'!H181:CJ181,'Sch A. Input'!$H$14:$CJ$14,"One-time",'Sch A. Input'!$H$13:$CJ$13,"&lt;="&amp;$L$11)</f>
        <v>0</v>
      </c>
      <c r="L183" s="229">
        <f t="shared" si="34"/>
        <v>0</v>
      </c>
      <c r="M183" s="228">
        <f t="shared" si="35"/>
        <v>0</v>
      </c>
      <c r="N183" s="228">
        <f t="shared" si="36"/>
        <v>0</v>
      </c>
      <c r="O183" s="259">
        <f t="shared" si="37"/>
        <v>0</v>
      </c>
      <c r="P183" s="268">
        <f t="shared" si="31"/>
        <v>0</v>
      </c>
      <c r="Q183" s="231">
        <f t="shared" si="32"/>
        <v>0</v>
      </c>
      <c r="R183" s="97">
        <f t="shared" si="38"/>
        <v>0</v>
      </c>
      <c r="S183" s="237">
        <f>IF(AND(LARGE('Sch A. Input'!$CL$15:$CL$41,COUNTIF('Sch A. Input'!$CL$15:$CL$41,"&gt;="&amp;F183))&lt;E183,F183&lt;&gt;0),"Leaver",J183-G183)</f>
        <v>0</v>
      </c>
      <c r="T183" s="237">
        <f>IF(AND(LARGE('Sch A. Input'!$CL$15:$CL$41,COUNTIF('Sch A. Input'!$CL$15:$CL$41,"&gt;="&amp;F183))&lt;E183,F183&lt;&gt;0),"Leaver",K183-H183)</f>
        <v>0</v>
      </c>
      <c r="U183" s="238">
        <f>IF(AND(LARGE('Sch A. Input'!$CL$15:$CL$41,COUNTIF('Sch A. Input'!$CL$15:$CL$41,"&gt;="&amp;F183))&lt;E183,F183&lt;&gt;0),"Leaver",L183-I183)</f>
        <v>0</v>
      </c>
      <c r="V183" s="238">
        <f>IF(AND(LARGE('Sch A. Input'!$CL$15:$CL$41,COUNTIF('Sch A. Input'!$CL$15:$CL$41,"&gt;="&amp;F183))&lt;E183,F183&lt;&gt;0),"Leaver",IFERROR(S183/X183*$M$9,0))</f>
        <v>0</v>
      </c>
      <c r="W183" s="238">
        <f>IF(AND(LARGE('Sch A. Input'!$CL$15:$CL$41,COUNTIF('Sch A. Input'!$CL$15:$CL$41,"&gt;="&amp;F183))&lt;E183,F183&lt;&gt;0),"Leaver",V183+T183)</f>
        <v>0</v>
      </c>
      <c r="X183" s="264">
        <f>IF(AND(LARGE('Sch A. Input'!$CL$15:$CL$41,COUNTIF('Sch A. Input'!$CL$15:$CL$41,"&gt;="&amp;F183))&lt;E183,F183&lt;&gt;0),"Leaver",IF(OR(D183="",D183&gt;$L$11,($L$11-14)&lt;$K$9),0,(E183+1-D183)/14-1))</f>
        <v>0</v>
      </c>
      <c r="Y183" s="265">
        <f>IF(AND(LARGE('Sch A. Input'!$CL$15:$CL$41,COUNTIF('Sch A. Input'!$CL$15:$CL$41,"&gt;="&amp;F183))&lt;E183,F183&lt;&gt;0),"Leaver",IFERROR(IF((S183/$X183*$M$9+T183)&gt;$D$12,"YES","NO"),0))</f>
        <v>0</v>
      </c>
      <c r="Z183" s="225">
        <f>IF(AND(LARGE('Sch A. Input'!$CL$15:$CL$41,COUNTIF('Sch A. Input'!$CL$15:$CL$41,"&gt;="&amp;F183))&lt;E183,F183&lt;&gt;0),"Leaver",IFERROR(IF($Y183="YES",MIN($U183*($G$12/$D$12),$G$12),(SUMPRODUCT(--((MIN(W183,$D$12))&gt;$C$9:$C$12),((MIN(W183,$D$12))-$C$9:$C$12),$H$9:$H$12))-((1-(X183/$M$9))*(SUMPRODUCT(--((MIN(V183,$D$12))&gt;$C$9:$C$12),((MIN(V183,$D$12))-$C$9:$C$12),$H$9:$H$12)))),0))</f>
        <v>0</v>
      </c>
      <c r="AA183" s="169">
        <f>IF(AND(LARGE('Sch A. Input'!$CL$15:$CL$41,COUNTIF('Sch A. Input'!$CL$15:$CL$41,"&gt;="&amp;F183))&lt;E183,F183&lt;&gt;0),"Leaver",IFERROR(Z183/U183,0))</f>
        <v>0</v>
      </c>
      <c r="AB183" s="170">
        <f>IF(AND(LARGE('Sch A. Input'!$CL$15:$CL$41,COUNTIF('Sch A. Input'!$CL$15:$CL$41,"&gt;="&amp;F183))&lt;E183,F183&lt;&gt;0),"Leaver",Q183-Z183)</f>
        <v>0</v>
      </c>
      <c r="AC183" s="94">
        <f t="shared" si="39"/>
        <v>0</v>
      </c>
      <c r="BK183" s="2"/>
      <c r="BL183" s="2"/>
      <c r="CI183"/>
    </row>
    <row r="184" spans="2:87" x14ac:dyDescent="0.35">
      <c r="B184" s="70" t="str">
        <f>IF('Sch A. Input'!B182="","",'Sch A. Input'!B182)</f>
        <v/>
      </c>
      <c r="C184" s="75" t="str">
        <f>IF('Sch A. Input'!C182="","",'Sch A. Input'!C182)</f>
        <v/>
      </c>
      <c r="D184" s="71" t="str">
        <f>IF('Sch A. Input'!D182="","",'Sch A. Input'!D182)</f>
        <v/>
      </c>
      <c r="E184" s="71">
        <f>'Sch A. Input'!E182</f>
        <v>45016</v>
      </c>
      <c r="F184" s="71">
        <f>'Sch A. Input'!F182</f>
        <v>0</v>
      </c>
      <c r="G184" s="226">
        <f>SUMIFS('Sch A. Input'!H182:CJ182,'Sch A. Input'!$H$13:$CJ$13,$L$11,'Sch A. Input'!$H$14:$CJ$14,"Recurring")</f>
        <v>0</v>
      </c>
      <c r="H184" s="226">
        <f>SUMIFS('Sch A. Input'!H182:CJ182,'Sch A. Input'!$H$13:$CJ$13,$L$11,'Sch A. Input'!$H$14:$CJ$14,"One-time")</f>
        <v>0</v>
      </c>
      <c r="I184" s="227">
        <f t="shared" si="33"/>
        <v>0</v>
      </c>
      <c r="J184" s="228">
        <f>SUMIFS('Sch A. Input'!H182:CJ182,'Sch A. Input'!$H$14:$CJ$14,"Recurring",'Sch A. Input'!$H$13:$CJ$13,"&lt;="&amp;$L$11)</f>
        <v>0</v>
      </c>
      <c r="K184" s="228">
        <f>SUMIFS('Sch A. Input'!H182:CJ182,'Sch A. Input'!$H$14:$CJ$14,"One-time",'Sch A. Input'!$H$13:$CJ$13,"&lt;="&amp;$L$11)</f>
        <v>0</v>
      </c>
      <c r="L184" s="229">
        <f t="shared" si="34"/>
        <v>0</v>
      </c>
      <c r="M184" s="228">
        <f t="shared" si="35"/>
        <v>0</v>
      </c>
      <c r="N184" s="228">
        <f t="shared" si="36"/>
        <v>0</v>
      </c>
      <c r="O184" s="259">
        <f t="shared" si="37"/>
        <v>0</v>
      </c>
      <c r="P184" s="268">
        <f t="shared" si="31"/>
        <v>0</v>
      </c>
      <c r="Q184" s="231">
        <f t="shared" si="32"/>
        <v>0</v>
      </c>
      <c r="R184" s="97">
        <f t="shared" si="38"/>
        <v>0</v>
      </c>
      <c r="S184" s="237">
        <f>IF(AND(LARGE('Sch A. Input'!$CL$15:$CL$41,COUNTIF('Sch A. Input'!$CL$15:$CL$41,"&gt;="&amp;F184))&lt;E184,F184&lt;&gt;0),"Leaver",J184-G184)</f>
        <v>0</v>
      </c>
      <c r="T184" s="237">
        <f>IF(AND(LARGE('Sch A. Input'!$CL$15:$CL$41,COUNTIF('Sch A. Input'!$CL$15:$CL$41,"&gt;="&amp;F184))&lt;E184,F184&lt;&gt;0),"Leaver",K184-H184)</f>
        <v>0</v>
      </c>
      <c r="U184" s="238">
        <f>IF(AND(LARGE('Sch A. Input'!$CL$15:$CL$41,COUNTIF('Sch A. Input'!$CL$15:$CL$41,"&gt;="&amp;F184))&lt;E184,F184&lt;&gt;0),"Leaver",L184-I184)</f>
        <v>0</v>
      </c>
      <c r="V184" s="238">
        <f>IF(AND(LARGE('Sch A. Input'!$CL$15:$CL$41,COUNTIF('Sch A. Input'!$CL$15:$CL$41,"&gt;="&amp;F184))&lt;E184,F184&lt;&gt;0),"Leaver",IFERROR(S184/X184*$M$9,0))</f>
        <v>0</v>
      </c>
      <c r="W184" s="238">
        <f>IF(AND(LARGE('Sch A. Input'!$CL$15:$CL$41,COUNTIF('Sch A. Input'!$CL$15:$CL$41,"&gt;="&amp;F184))&lt;E184,F184&lt;&gt;0),"Leaver",V184+T184)</f>
        <v>0</v>
      </c>
      <c r="X184" s="264">
        <f>IF(AND(LARGE('Sch A. Input'!$CL$15:$CL$41,COUNTIF('Sch A. Input'!$CL$15:$CL$41,"&gt;="&amp;F184))&lt;E184,F184&lt;&gt;0),"Leaver",IF(OR(D184="",D184&gt;$L$11,($L$11-14)&lt;$K$9),0,(E184+1-D184)/14-1))</f>
        <v>0</v>
      </c>
      <c r="Y184" s="265">
        <f>IF(AND(LARGE('Sch A. Input'!$CL$15:$CL$41,COUNTIF('Sch A. Input'!$CL$15:$CL$41,"&gt;="&amp;F184))&lt;E184,F184&lt;&gt;0),"Leaver",IFERROR(IF((S184/$X184*$M$9+T184)&gt;$D$12,"YES","NO"),0))</f>
        <v>0</v>
      </c>
      <c r="Z184" s="225">
        <f>IF(AND(LARGE('Sch A. Input'!$CL$15:$CL$41,COUNTIF('Sch A. Input'!$CL$15:$CL$41,"&gt;="&amp;F184))&lt;E184,F184&lt;&gt;0),"Leaver",IFERROR(IF($Y184="YES",MIN($U184*($G$12/$D$12),$G$12),(SUMPRODUCT(--((MIN(W184,$D$12))&gt;$C$9:$C$12),((MIN(W184,$D$12))-$C$9:$C$12),$H$9:$H$12))-((1-(X184/$M$9))*(SUMPRODUCT(--((MIN(V184,$D$12))&gt;$C$9:$C$12),((MIN(V184,$D$12))-$C$9:$C$12),$H$9:$H$12)))),0))</f>
        <v>0</v>
      </c>
      <c r="AA184" s="169">
        <f>IF(AND(LARGE('Sch A. Input'!$CL$15:$CL$41,COUNTIF('Sch A. Input'!$CL$15:$CL$41,"&gt;="&amp;F184))&lt;E184,F184&lt;&gt;0),"Leaver",IFERROR(Z184/U184,0))</f>
        <v>0</v>
      </c>
      <c r="AB184" s="170">
        <f>IF(AND(LARGE('Sch A. Input'!$CL$15:$CL$41,COUNTIF('Sch A. Input'!$CL$15:$CL$41,"&gt;="&amp;F184))&lt;E184,F184&lt;&gt;0),"Leaver",Q184-Z184)</f>
        <v>0</v>
      </c>
      <c r="AC184" s="94">
        <f t="shared" si="39"/>
        <v>0</v>
      </c>
      <c r="BK184" s="2"/>
      <c r="BL184" s="2"/>
      <c r="CI184"/>
    </row>
    <row r="185" spans="2:87" x14ac:dyDescent="0.35">
      <c r="B185" s="70" t="str">
        <f>IF('Sch A. Input'!B183="","",'Sch A. Input'!B183)</f>
        <v/>
      </c>
      <c r="C185" s="75" t="str">
        <f>IF('Sch A. Input'!C183="","",'Sch A. Input'!C183)</f>
        <v/>
      </c>
      <c r="D185" s="71" t="str">
        <f>IF('Sch A. Input'!D183="","",'Sch A. Input'!D183)</f>
        <v/>
      </c>
      <c r="E185" s="71">
        <f>'Sch A. Input'!E183</f>
        <v>45016</v>
      </c>
      <c r="F185" s="71">
        <f>'Sch A. Input'!F183</f>
        <v>0</v>
      </c>
      <c r="G185" s="226">
        <f>SUMIFS('Sch A. Input'!H183:CJ183,'Sch A. Input'!$H$13:$CJ$13,$L$11,'Sch A. Input'!$H$14:$CJ$14,"Recurring")</f>
        <v>0</v>
      </c>
      <c r="H185" s="226">
        <f>SUMIFS('Sch A. Input'!H183:CJ183,'Sch A. Input'!$H$13:$CJ$13,$L$11,'Sch A. Input'!$H$14:$CJ$14,"One-time")</f>
        <v>0</v>
      </c>
      <c r="I185" s="227">
        <f t="shared" si="33"/>
        <v>0</v>
      </c>
      <c r="J185" s="228">
        <f>SUMIFS('Sch A. Input'!H183:CJ183,'Sch A. Input'!$H$14:$CJ$14,"Recurring",'Sch A. Input'!$H$13:$CJ$13,"&lt;="&amp;$L$11)</f>
        <v>0</v>
      </c>
      <c r="K185" s="228">
        <f>SUMIFS('Sch A. Input'!H183:CJ183,'Sch A. Input'!$H$14:$CJ$14,"One-time",'Sch A. Input'!$H$13:$CJ$13,"&lt;="&amp;$L$11)</f>
        <v>0</v>
      </c>
      <c r="L185" s="229">
        <f t="shared" si="34"/>
        <v>0</v>
      </c>
      <c r="M185" s="228">
        <f t="shared" si="35"/>
        <v>0</v>
      </c>
      <c r="N185" s="228">
        <f t="shared" si="36"/>
        <v>0</v>
      </c>
      <c r="O185" s="259">
        <f t="shared" si="37"/>
        <v>0</v>
      </c>
      <c r="P185" s="268">
        <f t="shared" si="31"/>
        <v>0</v>
      </c>
      <c r="Q185" s="231">
        <f t="shared" si="32"/>
        <v>0</v>
      </c>
      <c r="R185" s="97">
        <f t="shared" si="38"/>
        <v>0</v>
      </c>
      <c r="S185" s="237">
        <f>IF(AND(LARGE('Sch A. Input'!$CL$15:$CL$41,COUNTIF('Sch A. Input'!$CL$15:$CL$41,"&gt;="&amp;F185))&lt;E185,F185&lt;&gt;0),"Leaver",J185-G185)</f>
        <v>0</v>
      </c>
      <c r="T185" s="237">
        <f>IF(AND(LARGE('Sch A. Input'!$CL$15:$CL$41,COUNTIF('Sch A. Input'!$CL$15:$CL$41,"&gt;="&amp;F185))&lt;E185,F185&lt;&gt;0),"Leaver",K185-H185)</f>
        <v>0</v>
      </c>
      <c r="U185" s="238">
        <f>IF(AND(LARGE('Sch A. Input'!$CL$15:$CL$41,COUNTIF('Sch A. Input'!$CL$15:$CL$41,"&gt;="&amp;F185))&lt;E185,F185&lt;&gt;0),"Leaver",L185-I185)</f>
        <v>0</v>
      </c>
      <c r="V185" s="238">
        <f>IF(AND(LARGE('Sch A. Input'!$CL$15:$CL$41,COUNTIF('Sch A. Input'!$CL$15:$CL$41,"&gt;="&amp;F185))&lt;E185,F185&lt;&gt;0),"Leaver",IFERROR(S185/X185*$M$9,0))</f>
        <v>0</v>
      </c>
      <c r="W185" s="238">
        <f>IF(AND(LARGE('Sch A. Input'!$CL$15:$CL$41,COUNTIF('Sch A. Input'!$CL$15:$CL$41,"&gt;="&amp;F185))&lt;E185,F185&lt;&gt;0),"Leaver",V185+T185)</f>
        <v>0</v>
      </c>
      <c r="X185" s="264">
        <f>IF(AND(LARGE('Sch A. Input'!$CL$15:$CL$41,COUNTIF('Sch A. Input'!$CL$15:$CL$41,"&gt;="&amp;F185))&lt;E185,F185&lt;&gt;0),"Leaver",IF(OR(D185="",D185&gt;$L$11,($L$11-14)&lt;$K$9),0,(E185+1-D185)/14-1))</f>
        <v>0</v>
      </c>
      <c r="Y185" s="265">
        <f>IF(AND(LARGE('Sch A. Input'!$CL$15:$CL$41,COUNTIF('Sch A. Input'!$CL$15:$CL$41,"&gt;="&amp;F185))&lt;E185,F185&lt;&gt;0),"Leaver",IFERROR(IF((S185/$X185*$M$9+T185)&gt;$D$12,"YES","NO"),0))</f>
        <v>0</v>
      </c>
      <c r="Z185" s="225">
        <f>IF(AND(LARGE('Sch A. Input'!$CL$15:$CL$41,COUNTIF('Sch A. Input'!$CL$15:$CL$41,"&gt;="&amp;F185))&lt;E185,F185&lt;&gt;0),"Leaver",IFERROR(IF($Y185="YES",MIN($U185*($G$12/$D$12),$G$12),(SUMPRODUCT(--((MIN(W185,$D$12))&gt;$C$9:$C$12),((MIN(W185,$D$12))-$C$9:$C$12),$H$9:$H$12))-((1-(X185/$M$9))*(SUMPRODUCT(--((MIN(V185,$D$12))&gt;$C$9:$C$12),((MIN(V185,$D$12))-$C$9:$C$12),$H$9:$H$12)))),0))</f>
        <v>0</v>
      </c>
      <c r="AA185" s="169">
        <f>IF(AND(LARGE('Sch A. Input'!$CL$15:$CL$41,COUNTIF('Sch A. Input'!$CL$15:$CL$41,"&gt;="&amp;F185))&lt;E185,F185&lt;&gt;0),"Leaver",IFERROR(Z185/U185,0))</f>
        <v>0</v>
      </c>
      <c r="AB185" s="170">
        <f>IF(AND(LARGE('Sch A. Input'!$CL$15:$CL$41,COUNTIF('Sch A. Input'!$CL$15:$CL$41,"&gt;="&amp;F185))&lt;E185,F185&lt;&gt;0),"Leaver",Q185-Z185)</f>
        <v>0</v>
      </c>
      <c r="AC185" s="94">
        <f t="shared" si="39"/>
        <v>0</v>
      </c>
      <c r="BK185" s="2"/>
      <c r="BL185" s="2"/>
      <c r="CI185"/>
    </row>
    <row r="186" spans="2:87" x14ac:dyDescent="0.35">
      <c r="B186" s="70" t="str">
        <f>IF('Sch A. Input'!B184="","",'Sch A. Input'!B184)</f>
        <v/>
      </c>
      <c r="C186" s="75" t="str">
        <f>IF('Sch A. Input'!C184="","",'Sch A. Input'!C184)</f>
        <v/>
      </c>
      <c r="D186" s="71" t="str">
        <f>IF('Sch A. Input'!D184="","",'Sch A. Input'!D184)</f>
        <v/>
      </c>
      <c r="E186" s="71">
        <f>'Sch A. Input'!E184</f>
        <v>45016</v>
      </c>
      <c r="F186" s="71">
        <f>'Sch A. Input'!F184</f>
        <v>0</v>
      </c>
      <c r="G186" s="226">
        <f>SUMIFS('Sch A. Input'!H184:CJ184,'Sch A. Input'!$H$13:$CJ$13,$L$11,'Sch A. Input'!$H$14:$CJ$14,"Recurring")</f>
        <v>0</v>
      </c>
      <c r="H186" s="226">
        <f>SUMIFS('Sch A. Input'!H184:CJ184,'Sch A. Input'!$H$13:$CJ$13,$L$11,'Sch A. Input'!$H$14:$CJ$14,"One-time")</f>
        <v>0</v>
      </c>
      <c r="I186" s="227">
        <f t="shared" si="33"/>
        <v>0</v>
      </c>
      <c r="J186" s="228">
        <f>SUMIFS('Sch A. Input'!H184:CJ184,'Sch A. Input'!$H$14:$CJ$14,"Recurring",'Sch A. Input'!$H$13:$CJ$13,"&lt;="&amp;$L$11)</f>
        <v>0</v>
      </c>
      <c r="K186" s="228">
        <f>SUMIFS('Sch A. Input'!H184:CJ184,'Sch A. Input'!$H$14:$CJ$14,"One-time",'Sch A. Input'!$H$13:$CJ$13,"&lt;="&amp;$L$11)</f>
        <v>0</v>
      </c>
      <c r="L186" s="229">
        <f t="shared" si="34"/>
        <v>0</v>
      </c>
      <c r="M186" s="228">
        <f t="shared" si="35"/>
        <v>0</v>
      </c>
      <c r="N186" s="228">
        <f t="shared" si="36"/>
        <v>0</v>
      </c>
      <c r="O186" s="259">
        <f t="shared" si="37"/>
        <v>0</v>
      </c>
      <c r="P186" s="268">
        <f t="shared" si="31"/>
        <v>0</v>
      </c>
      <c r="Q186" s="231">
        <f t="shared" si="32"/>
        <v>0</v>
      </c>
      <c r="R186" s="97">
        <f t="shared" si="38"/>
        <v>0</v>
      </c>
      <c r="S186" s="237">
        <f>IF(AND(LARGE('Sch A. Input'!$CL$15:$CL$41,COUNTIF('Sch A. Input'!$CL$15:$CL$41,"&gt;="&amp;F186))&lt;E186,F186&lt;&gt;0),"Leaver",J186-G186)</f>
        <v>0</v>
      </c>
      <c r="T186" s="237">
        <f>IF(AND(LARGE('Sch A. Input'!$CL$15:$CL$41,COUNTIF('Sch A. Input'!$CL$15:$CL$41,"&gt;="&amp;F186))&lt;E186,F186&lt;&gt;0),"Leaver",K186-H186)</f>
        <v>0</v>
      </c>
      <c r="U186" s="238">
        <f>IF(AND(LARGE('Sch A. Input'!$CL$15:$CL$41,COUNTIF('Sch A. Input'!$CL$15:$CL$41,"&gt;="&amp;F186))&lt;E186,F186&lt;&gt;0),"Leaver",L186-I186)</f>
        <v>0</v>
      </c>
      <c r="V186" s="238">
        <f>IF(AND(LARGE('Sch A. Input'!$CL$15:$CL$41,COUNTIF('Sch A. Input'!$CL$15:$CL$41,"&gt;="&amp;F186))&lt;E186,F186&lt;&gt;0),"Leaver",IFERROR(S186/X186*$M$9,0))</f>
        <v>0</v>
      </c>
      <c r="W186" s="238">
        <f>IF(AND(LARGE('Sch A. Input'!$CL$15:$CL$41,COUNTIF('Sch A. Input'!$CL$15:$CL$41,"&gt;="&amp;F186))&lt;E186,F186&lt;&gt;0),"Leaver",V186+T186)</f>
        <v>0</v>
      </c>
      <c r="X186" s="264">
        <f>IF(AND(LARGE('Sch A. Input'!$CL$15:$CL$41,COUNTIF('Sch A. Input'!$CL$15:$CL$41,"&gt;="&amp;F186))&lt;E186,F186&lt;&gt;0),"Leaver",IF(OR(D186="",D186&gt;$L$11,($L$11-14)&lt;$K$9),0,(E186+1-D186)/14-1))</f>
        <v>0</v>
      </c>
      <c r="Y186" s="265">
        <f>IF(AND(LARGE('Sch A. Input'!$CL$15:$CL$41,COUNTIF('Sch A. Input'!$CL$15:$CL$41,"&gt;="&amp;F186))&lt;E186,F186&lt;&gt;0),"Leaver",IFERROR(IF((S186/$X186*$M$9+T186)&gt;$D$12,"YES","NO"),0))</f>
        <v>0</v>
      </c>
      <c r="Z186" s="225">
        <f>IF(AND(LARGE('Sch A. Input'!$CL$15:$CL$41,COUNTIF('Sch A. Input'!$CL$15:$CL$41,"&gt;="&amp;F186))&lt;E186,F186&lt;&gt;0),"Leaver",IFERROR(IF($Y186="YES",MIN($U186*($G$12/$D$12),$G$12),(SUMPRODUCT(--((MIN(W186,$D$12))&gt;$C$9:$C$12),((MIN(W186,$D$12))-$C$9:$C$12),$H$9:$H$12))-((1-(X186/$M$9))*(SUMPRODUCT(--((MIN(V186,$D$12))&gt;$C$9:$C$12),((MIN(V186,$D$12))-$C$9:$C$12),$H$9:$H$12)))),0))</f>
        <v>0</v>
      </c>
      <c r="AA186" s="169">
        <f>IF(AND(LARGE('Sch A. Input'!$CL$15:$CL$41,COUNTIF('Sch A. Input'!$CL$15:$CL$41,"&gt;="&amp;F186))&lt;E186,F186&lt;&gt;0),"Leaver",IFERROR(Z186/U186,0))</f>
        <v>0</v>
      </c>
      <c r="AB186" s="170">
        <f>IF(AND(LARGE('Sch A. Input'!$CL$15:$CL$41,COUNTIF('Sch A. Input'!$CL$15:$CL$41,"&gt;="&amp;F186))&lt;E186,F186&lt;&gt;0),"Leaver",Q186-Z186)</f>
        <v>0</v>
      </c>
      <c r="AC186" s="94">
        <f t="shared" si="39"/>
        <v>0</v>
      </c>
      <c r="BK186" s="2"/>
      <c r="BL186" s="2"/>
      <c r="CI186"/>
    </row>
    <row r="187" spans="2:87" x14ac:dyDescent="0.35">
      <c r="B187" s="70" t="str">
        <f>IF('Sch A. Input'!B185="","",'Sch A. Input'!B185)</f>
        <v/>
      </c>
      <c r="C187" s="75" t="str">
        <f>IF('Sch A. Input'!C185="","",'Sch A. Input'!C185)</f>
        <v/>
      </c>
      <c r="D187" s="71" t="str">
        <f>IF('Sch A. Input'!D185="","",'Sch A. Input'!D185)</f>
        <v/>
      </c>
      <c r="E187" s="71">
        <f>'Sch A. Input'!E185</f>
        <v>45016</v>
      </c>
      <c r="F187" s="71">
        <f>'Sch A. Input'!F185</f>
        <v>0</v>
      </c>
      <c r="G187" s="226">
        <f>SUMIFS('Sch A. Input'!H185:CJ185,'Sch A. Input'!$H$13:$CJ$13,$L$11,'Sch A. Input'!$H$14:$CJ$14,"Recurring")</f>
        <v>0</v>
      </c>
      <c r="H187" s="226">
        <f>SUMIFS('Sch A. Input'!H185:CJ185,'Sch A. Input'!$H$13:$CJ$13,$L$11,'Sch A. Input'!$H$14:$CJ$14,"One-time")</f>
        <v>0</v>
      </c>
      <c r="I187" s="227">
        <f t="shared" si="33"/>
        <v>0</v>
      </c>
      <c r="J187" s="228">
        <f>SUMIFS('Sch A. Input'!H185:CJ185,'Sch A. Input'!$H$14:$CJ$14,"Recurring",'Sch A. Input'!$H$13:$CJ$13,"&lt;="&amp;$L$11)</f>
        <v>0</v>
      </c>
      <c r="K187" s="228">
        <f>SUMIFS('Sch A. Input'!H185:CJ185,'Sch A. Input'!$H$14:$CJ$14,"One-time",'Sch A. Input'!$H$13:$CJ$13,"&lt;="&amp;$L$11)</f>
        <v>0</v>
      </c>
      <c r="L187" s="229">
        <f t="shared" si="34"/>
        <v>0</v>
      </c>
      <c r="M187" s="228">
        <f t="shared" si="35"/>
        <v>0</v>
      </c>
      <c r="N187" s="228">
        <f t="shared" si="36"/>
        <v>0</v>
      </c>
      <c r="O187" s="259">
        <f t="shared" si="37"/>
        <v>0</v>
      </c>
      <c r="P187" s="268">
        <f t="shared" si="31"/>
        <v>0</v>
      </c>
      <c r="Q187" s="231">
        <f t="shared" si="32"/>
        <v>0</v>
      </c>
      <c r="R187" s="97">
        <f t="shared" si="38"/>
        <v>0</v>
      </c>
      <c r="S187" s="237">
        <f>IF(AND(LARGE('Sch A. Input'!$CL$15:$CL$41,COUNTIF('Sch A. Input'!$CL$15:$CL$41,"&gt;="&amp;F187))&lt;E187,F187&lt;&gt;0),"Leaver",J187-G187)</f>
        <v>0</v>
      </c>
      <c r="T187" s="237">
        <f>IF(AND(LARGE('Sch A. Input'!$CL$15:$CL$41,COUNTIF('Sch A. Input'!$CL$15:$CL$41,"&gt;="&amp;F187))&lt;E187,F187&lt;&gt;0),"Leaver",K187-H187)</f>
        <v>0</v>
      </c>
      <c r="U187" s="238">
        <f>IF(AND(LARGE('Sch A. Input'!$CL$15:$CL$41,COUNTIF('Sch A. Input'!$CL$15:$CL$41,"&gt;="&amp;F187))&lt;E187,F187&lt;&gt;0),"Leaver",L187-I187)</f>
        <v>0</v>
      </c>
      <c r="V187" s="238">
        <f>IF(AND(LARGE('Sch A. Input'!$CL$15:$CL$41,COUNTIF('Sch A. Input'!$CL$15:$CL$41,"&gt;="&amp;F187))&lt;E187,F187&lt;&gt;0),"Leaver",IFERROR(S187/X187*$M$9,0))</f>
        <v>0</v>
      </c>
      <c r="W187" s="238">
        <f>IF(AND(LARGE('Sch A. Input'!$CL$15:$CL$41,COUNTIF('Sch A. Input'!$CL$15:$CL$41,"&gt;="&amp;F187))&lt;E187,F187&lt;&gt;0),"Leaver",V187+T187)</f>
        <v>0</v>
      </c>
      <c r="X187" s="264">
        <f>IF(AND(LARGE('Sch A. Input'!$CL$15:$CL$41,COUNTIF('Sch A. Input'!$CL$15:$CL$41,"&gt;="&amp;F187))&lt;E187,F187&lt;&gt;0),"Leaver",IF(OR(D187="",D187&gt;$L$11,($L$11-14)&lt;$K$9),0,(E187+1-D187)/14-1))</f>
        <v>0</v>
      </c>
      <c r="Y187" s="265">
        <f>IF(AND(LARGE('Sch A. Input'!$CL$15:$CL$41,COUNTIF('Sch A. Input'!$CL$15:$CL$41,"&gt;="&amp;F187))&lt;E187,F187&lt;&gt;0),"Leaver",IFERROR(IF((S187/$X187*$M$9+T187)&gt;$D$12,"YES","NO"),0))</f>
        <v>0</v>
      </c>
      <c r="Z187" s="225">
        <f>IF(AND(LARGE('Sch A. Input'!$CL$15:$CL$41,COUNTIF('Sch A. Input'!$CL$15:$CL$41,"&gt;="&amp;F187))&lt;E187,F187&lt;&gt;0),"Leaver",IFERROR(IF($Y187="YES",MIN($U187*($G$12/$D$12),$G$12),(SUMPRODUCT(--((MIN(W187,$D$12))&gt;$C$9:$C$12),((MIN(W187,$D$12))-$C$9:$C$12),$H$9:$H$12))-((1-(X187/$M$9))*(SUMPRODUCT(--((MIN(V187,$D$12))&gt;$C$9:$C$12),((MIN(V187,$D$12))-$C$9:$C$12),$H$9:$H$12)))),0))</f>
        <v>0</v>
      </c>
      <c r="AA187" s="169">
        <f>IF(AND(LARGE('Sch A. Input'!$CL$15:$CL$41,COUNTIF('Sch A. Input'!$CL$15:$CL$41,"&gt;="&amp;F187))&lt;E187,F187&lt;&gt;0),"Leaver",IFERROR(Z187/U187,0))</f>
        <v>0</v>
      </c>
      <c r="AB187" s="170">
        <f>IF(AND(LARGE('Sch A. Input'!$CL$15:$CL$41,COUNTIF('Sch A. Input'!$CL$15:$CL$41,"&gt;="&amp;F187))&lt;E187,F187&lt;&gt;0),"Leaver",Q187-Z187)</f>
        <v>0</v>
      </c>
      <c r="AC187" s="94">
        <f t="shared" si="39"/>
        <v>0</v>
      </c>
      <c r="BK187" s="2"/>
      <c r="BL187" s="2"/>
      <c r="CI187"/>
    </row>
    <row r="188" spans="2:87" x14ac:dyDescent="0.35">
      <c r="B188" s="70" t="str">
        <f>IF('Sch A. Input'!B186="","",'Sch A. Input'!B186)</f>
        <v/>
      </c>
      <c r="C188" s="75" t="str">
        <f>IF('Sch A. Input'!C186="","",'Sch A. Input'!C186)</f>
        <v/>
      </c>
      <c r="D188" s="71" t="str">
        <f>IF('Sch A. Input'!D186="","",'Sch A. Input'!D186)</f>
        <v/>
      </c>
      <c r="E188" s="71">
        <f>'Sch A. Input'!E186</f>
        <v>45016</v>
      </c>
      <c r="F188" s="71">
        <f>'Sch A. Input'!F186</f>
        <v>0</v>
      </c>
      <c r="G188" s="226">
        <f>SUMIFS('Sch A. Input'!H186:CJ186,'Sch A. Input'!$H$13:$CJ$13,$L$11,'Sch A. Input'!$H$14:$CJ$14,"Recurring")</f>
        <v>0</v>
      </c>
      <c r="H188" s="226">
        <f>SUMIFS('Sch A. Input'!H186:CJ186,'Sch A. Input'!$H$13:$CJ$13,$L$11,'Sch A. Input'!$H$14:$CJ$14,"One-time")</f>
        <v>0</v>
      </c>
      <c r="I188" s="227">
        <f t="shared" si="33"/>
        <v>0</v>
      </c>
      <c r="J188" s="228">
        <f>SUMIFS('Sch A. Input'!H186:CJ186,'Sch A. Input'!$H$14:$CJ$14,"Recurring",'Sch A. Input'!$H$13:$CJ$13,"&lt;="&amp;$L$11)</f>
        <v>0</v>
      </c>
      <c r="K188" s="228">
        <f>SUMIFS('Sch A. Input'!H186:CJ186,'Sch A. Input'!$H$14:$CJ$14,"One-time",'Sch A. Input'!$H$13:$CJ$13,"&lt;="&amp;$L$11)</f>
        <v>0</v>
      </c>
      <c r="L188" s="229">
        <f t="shared" si="34"/>
        <v>0</v>
      </c>
      <c r="M188" s="228">
        <f t="shared" si="35"/>
        <v>0</v>
      </c>
      <c r="N188" s="228">
        <f t="shared" si="36"/>
        <v>0</v>
      </c>
      <c r="O188" s="259">
        <f t="shared" si="37"/>
        <v>0</v>
      </c>
      <c r="P188" s="268">
        <f t="shared" si="31"/>
        <v>0</v>
      </c>
      <c r="Q188" s="231">
        <f t="shared" si="32"/>
        <v>0</v>
      </c>
      <c r="R188" s="97">
        <f t="shared" si="38"/>
        <v>0</v>
      </c>
      <c r="S188" s="237">
        <f>IF(AND(LARGE('Sch A. Input'!$CL$15:$CL$41,COUNTIF('Sch A. Input'!$CL$15:$CL$41,"&gt;="&amp;F188))&lt;E188,F188&lt;&gt;0),"Leaver",J188-G188)</f>
        <v>0</v>
      </c>
      <c r="T188" s="237">
        <f>IF(AND(LARGE('Sch A. Input'!$CL$15:$CL$41,COUNTIF('Sch A. Input'!$CL$15:$CL$41,"&gt;="&amp;F188))&lt;E188,F188&lt;&gt;0),"Leaver",K188-H188)</f>
        <v>0</v>
      </c>
      <c r="U188" s="238">
        <f>IF(AND(LARGE('Sch A. Input'!$CL$15:$CL$41,COUNTIF('Sch A. Input'!$CL$15:$CL$41,"&gt;="&amp;F188))&lt;E188,F188&lt;&gt;0),"Leaver",L188-I188)</f>
        <v>0</v>
      </c>
      <c r="V188" s="238">
        <f>IF(AND(LARGE('Sch A. Input'!$CL$15:$CL$41,COUNTIF('Sch A. Input'!$CL$15:$CL$41,"&gt;="&amp;F188))&lt;E188,F188&lt;&gt;0),"Leaver",IFERROR(S188/X188*$M$9,0))</f>
        <v>0</v>
      </c>
      <c r="W188" s="238">
        <f>IF(AND(LARGE('Sch A. Input'!$CL$15:$CL$41,COUNTIF('Sch A. Input'!$CL$15:$CL$41,"&gt;="&amp;F188))&lt;E188,F188&lt;&gt;0),"Leaver",V188+T188)</f>
        <v>0</v>
      </c>
      <c r="X188" s="264">
        <f>IF(AND(LARGE('Sch A. Input'!$CL$15:$CL$41,COUNTIF('Sch A. Input'!$CL$15:$CL$41,"&gt;="&amp;F188))&lt;E188,F188&lt;&gt;0),"Leaver",IF(OR(D188="",D188&gt;$L$11,($L$11-14)&lt;$K$9),0,(E188+1-D188)/14-1))</f>
        <v>0</v>
      </c>
      <c r="Y188" s="265">
        <f>IF(AND(LARGE('Sch A. Input'!$CL$15:$CL$41,COUNTIF('Sch A. Input'!$CL$15:$CL$41,"&gt;="&amp;F188))&lt;E188,F188&lt;&gt;0),"Leaver",IFERROR(IF((S188/$X188*$M$9+T188)&gt;$D$12,"YES","NO"),0))</f>
        <v>0</v>
      </c>
      <c r="Z188" s="225">
        <f>IF(AND(LARGE('Sch A. Input'!$CL$15:$CL$41,COUNTIF('Sch A. Input'!$CL$15:$CL$41,"&gt;="&amp;F188))&lt;E188,F188&lt;&gt;0),"Leaver",IFERROR(IF($Y188="YES",MIN($U188*($G$12/$D$12),$G$12),(SUMPRODUCT(--((MIN(W188,$D$12))&gt;$C$9:$C$12),((MIN(W188,$D$12))-$C$9:$C$12),$H$9:$H$12))-((1-(X188/$M$9))*(SUMPRODUCT(--((MIN(V188,$D$12))&gt;$C$9:$C$12),((MIN(V188,$D$12))-$C$9:$C$12),$H$9:$H$12)))),0))</f>
        <v>0</v>
      </c>
      <c r="AA188" s="169">
        <f>IF(AND(LARGE('Sch A. Input'!$CL$15:$CL$41,COUNTIF('Sch A. Input'!$CL$15:$CL$41,"&gt;="&amp;F188))&lt;E188,F188&lt;&gt;0),"Leaver",IFERROR(Z188/U188,0))</f>
        <v>0</v>
      </c>
      <c r="AB188" s="170">
        <f>IF(AND(LARGE('Sch A. Input'!$CL$15:$CL$41,COUNTIF('Sch A. Input'!$CL$15:$CL$41,"&gt;="&amp;F188))&lt;E188,F188&lt;&gt;0),"Leaver",Q188-Z188)</f>
        <v>0</v>
      </c>
      <c r="AC188" s="94">
        <f t="shared" si="39"/>
        <v>0</v>
      </c>
      <c r="BK188" s="2"/>
      <c r="BL188" s="2"/>
      <c r="CI188"/>
    </row>
    <row r="189" spans="2:87" x14ac:dyDescent="0.35">
      <c r="B189" s="70" t="str">
        <f>IF('Sch A. Input'!B187="","",'Sch A. Input'!B187)</f>
        <v/>
      </c>
      <c r="C189" s="75" t="str">
        <f>IF('Sch A. Input'!C187="","",'Sch A. Input'!C187)</f>
        <v/>
      </c>
      <c r="D189" s="71" t="str">
        <f>IF('Sch A. Input'!D187="","",'Sch A. Input'!D187)</f>
        <v/>
      </c>
      <c r="E189" s="71">
        <f>'Sch A. Input'!E187</f>
        <v>45016</v>
      </c>
      <c r="F189" s="71">
        <f>'Sch A. Input'!F187</f>
        <v>0</v>
      </c>
      <c r="G189" s="226">
        <f>SUMIFS('Sch A. Input'!H187:CJ187,'Sch A. Input'!$H$13:$CJ$13,$L$11,'Sch A. Input'!$H$14:$CJ$14,"Recurring")</f>
        <v>0</v>
      </c>
      <c r="H189" s="226">
        <f>SUMIFS('Sch A. Input'!H187:CJ187,'Sch A. Input'!$H$13:$CJ$13,$L$11,'Sch A. Input'!$H$14:$CJ$14,"One-time")</f>
        <v>0</v>
      </c>
      <c r="I189" s="227">
        <f t="shared" si="33"/>
        <v>0</v>
      </c>
      <c r="J189" s="228">
        <f>SUMIFS('Sch A. Input'!H187:CJ187,'Sch A. Input'!$H$14:$CJ$14,"Recurring",'Sch A. Input'!$H$13:$CJ$13,"&lt;="&amp;$L$11)</f>
        <v>0</v>
      </c>
      <c r="K189" s="228">
        <f>SUMIFS('Sch A. Input'!H187:CJ187,'Sch A. Input'!$H$14:$CJ$14,"One-time",'Sch A. Input'!$H$13:$CJ$13,"&lt;="&amp;$L$11)</f>
        <v>0</v>
      </c>
      <c r="L189" s="229">
        <f t="shared" si="34"/>
        <v>0</v>
      </c>
      <c r="M189" s="228">
        <f t="shared" si="35"/>
        <v>0</v>
      </c>
      <c r="N189" s="228">
        <f t="shared" si="36"/>
        <v>0</v>
      </c>
      <c r="O189" s="259">
        <f t="shared" si="37"/>
        <v>0</v>
      </c>
      <c r="P189" s="268">
        <f t="shared" si="31"/>
        <v>0</v>
      </c>
      <c r="Q189" s="231">
        <f t="shared" si="32"/>
        <v>0</v>
      </c>
      <c r="R189" s="97">
        <f t="shared" si="38"/>
        <v>0</v>
      </c>
      <c r="S189" s="237">
        <f>IF(AND(LARGE('Sch A. Input'!$CL$15:$CL$41,COUNTIF('Sch A. Input'!$CL$15:$CL$41,"&gt;="&amp;F189))&lt;E189,F189&lt;&gt;0),"Leaver",J189-G189)</f>
        <v>0</v>
      </c>
      <c r="T189" s="237">
        <f>IF(AND(LARGE('Sch A. Input'!$CL$15:$CL$41,COUNTIF('Sch A. Input'!$CL$15:$CL$41,"&gt;="&amp;F189))&lt;E189,F189&lt;&gt;0),"Leaver",K189-H189)</f>
        <v>0</v>
      </c>
      <c r="U189" s="238">
        <f>IF(AND(LARGE('Sch A. Input'!$CL$15:$CL$41,COUNTIF('Sch A. Input'!$CL$15:$CL$41,"&gt;="&amp;F189))&lt;E189,F189&lt;&gt;0),"Leaver",L189-I189)</f>
        <v>0</v>
      </c>
      <c r="V189" s="238">
        <f>IF(AND(LARGE('Sch A. Input'!$CL$15:$CL$41,COUNTIF('Sch A. Input'!$CL$15:$CL$41,"&gt;="&amp;F189))&lt;E189,F189&lt;&gt;0),"Leaver",IFERROR(S189/X189*$M$9,0))</f>
        <v>0</v>
      </c>
      <c r="W189" s="238">
        <f>IF(AND(LARGE('Sch A. Input'!$CL$15:$CL$41,COUNTIF('Sch A. Input'!$CL$15:$CL$41,"&gt;="&amp;F189))&lt;E189,F189&lt;&gt;0),"Leaver",V189+T189)</f>
        <v>0</v>
      </c>
      <c r="X189" s="264">
        <f>IF(AND(LARGE('Sch A. Input'!$CL$15:$CL$41,COUNTIF('Sch A. Input'!$CL$15:$CL$41,"&gt;="&amp;F189))&lt;E189,F189&lt;&gt;0),"Leaver",IF(OR(D189="",D189&gt;$L$11,($L$11-14)&lt;$K$9),0,(E189+1-D189)/14-1))</f>
        <v>0</v>
      </c>
      <c r="Y189" s="265">
        <f>IF(AND(LARGE('Sch A. Input'!$CL$15:$CL$41,COUNTIF('Sch A. Input'!$CL$15:$CL$41,"&gt;="&amp;F189))&lt;E189,F189&lt;&gt;0),"Leaver",IFERROR(IF((S189/$X189*$M$9+T189)&gt;$D$12,"YES","NO"),0))</f>
        <v>0</v>
      </c>
      <c r="Z189" s="225">
        <f>IF(AND(LARGE('Sch A. Input'!$CL$15:$CL$41,COUNTIF('Sch A. Input'!$CL$15:$CL$41,"&gt;="&amp;F189))&lt;E189,F189&lt;&gt;0),"Leaver",IFERROR(IF($Y189="YES",MIN($U189*($G$12/$D$12),$G$12),(SUMPRODUCT(--((MIN(W189,$D$12))&gt;$C$9:$C$12),((MIN(W189,$D$12))-$C$9:$C$12),$H$9:$H$12))-((1-(X189/$M$9))*(SUMPRODUCT(--((MIN(V189,$D$12))&gt;$C$9:$C$12),((MIN(V189,$D$12))-$C$9:$C$12),$H$9:$H$12)))),0))</f>
        <v>0</v>
      </c>
      <c r="AA189" s="169">
        <f>IF(AND(LARGE('Sch A. Input'!$CL$15:$CL$41,COUNTIF('Sch A. Input'!$CL$15:$CL$41,"&gt;="&amp;F189))&lt;E189,F189&lt;&gt;0),"Leaver",IFERROR(Z189/U189,0))</f>
        <v>0</v>
      </c>
      <c r="AB189" s="170">
        <f>IF(AND(LARGE('Sch A. Input'!$CL$15:$CL$41,COUNTIF('Sch A. Input'!$CL$15:$CL$41,"&gt;="&amp;F189))&lt;E189,F189&lt;&gt;0),"Leaver",Q189-Z189)</f>
        <v>0</v>
      </c>
      <c r="AC189" s="94">
        <f t="shared" si="39"/>
        <v>0</v>
      </c>
      <c r="BK189" s="2"/>
      <c r="BL189" s="2"/>
      <c r="CI189"/>
    </row>
    <row r="190" spans="2:87" x14ac:dyDescent="0.35">
      <c r="B190" s="70" t="str">
        <f>IF('Sch A. Input'!B188="","",'Sch A. Input'!B188)</f>
        <v/>
      </c>
      <c r="C190" s="75" t="str">
        <f>IF('Sch A. Input'!C188="","",'Sch A. Input'!C188)</f>
        <v/>
      </c>
      <c r="D190" s="71" t="str">
        <f>IF('Sch A. Input'!D188="","",'Sch A. Input'!D188)</f>
        <v/>
      </c>
      <c r="E190" s="71">
        <f>'Sch A. Input'!E188</f>
        <v>45016</v>
      </c>
      <c r="F190" s="71">
        <f>'Sch A. Input'!F188</f>
        <v>0</v>
      </c>
      <c r="G190" s="226">
        <f>SUMIFS('Sch A. Input'!H188:CJ188,'Sch A. Input'!$H$13:$CJ$13,$L$11,'Sch A. Input'!$H$14:$CJ$14,"Recurring")</f>
        <v>0</v>
      </c>
      <c r="H190" s="226">
        <f>SUMIFS('Sch A. Input'!H188:CJ188,'Sch A. Input'!$H$13:$CJ$13,$L$11,'Sch A. Input'!$H$14:$CJ$14,"One-time")</f>
        <v>0</v>
      </c>
      <c r="I190" s="227">
        <f t="shared" si="33"/>
        <v>0</v>
      </c>
      <c r="J190" s="228">
        <f>SUMIFS('Sch A. Input'!H188:CJ188,'Sch A. Input'!$H$14:$CJ$14,"Recurring",'Sch A. Input'!$H$13:$CJ$13,"&lt;="&amp;$L$11)</f>
        <v>0</v>
      </c>
      <c r="K190" s="228">
        <f>SUMIFS('Sch A. Input'!H188:CJ188,'Sch A. Input'!$H$14:$CJ$14,"One-time",'Sch A. Input'!$H$13:$CJ$13,"&lt;="&amp;$L$11)</f>
        <v>0</v>
      </c>
      <c r="L190" s="229">
        <f t="shared" si="34"/>
        <v>0</v>
      </c>
      <c r="M190" s="228">
        <f t="shared" si="35"/>
        <v>0</v>
      </c>
      <c r="N190" s="228">
        <f t="shared" si="36"/>
        <v>0</v>
      </c>
      <c r="O190" s="259">
        <f t="shared" si="37"/>
        <v>0</v>
      </c>
      <c r="P190" s="268">
        <f t="shared" si="31"/>
        <v>0</v>
      </c>
      <c r="Q190" s="231">
        <f t="shared" si="32"/>
        <v>0</v>
      </c>
      <c r="R190" s="97">
        <f t="shared" si="38"/>
        <v>0</v>
      </c>
      <c r="S190" s="237">
        <f>IF(AND(LARGE('Sch A. Input'!$CL$15:$CL$41,COUNTIF('Sch A. Input'!$CL$15:$CL$41,"&gt;="&amp;F190))&lt;E190,F190&lt;&gt;0),"Leaver",J190-G190)</f>
        <v>0</v>
      </c>
      <c r="T190" s="237">
        <f>IF(AND(LARGE('Sch A. Input'!$CL$15:$CL$41,COUNTIF('Sch A. Input'!$CL$15:$CL$41,"&gt;="&amp;F190))&lt;E190,F190&lt;&gt;0),"Leaver",K190-H190)</f>
        <v>0</v>
      </c>
      <c r="U190" s="238">
        <f>IF(AND(LARGE('Sch A. Input'!$CL$15:$CL$41,COUNTIF('Sch A. Input'!$CL$15:$CL$41,"&gt;="&amp;F190))&lt;E190,F190&lt;&gt;0),"Leaver",L190-I190)</f>
        <v>0</v>
      </c>
      <c r="V190" s="238">
        <f>IF(AND(LARGE('Sch A. Input'!$CL$15:$CL$41,COUNTIF('Sch A. Input'!$CL$15:$CL$41,"&gt;="&amp;F190))&lt;E190,F190&lt;&gt;0),"Leaver",IFERROR(S190/X190*$M$9,0))</f>
        <v>0</v>
      </c>
      <c r="W190" s="238">
        <f>IF(AND(LARGE('Sch A. Input'!$CL$15:$CL$41,COUNTIF('Sch A. Input'!$CL$15:$CL$41,"&gt;="&amp;F190))&lt;E190,F190&lt;&gt;0),"Leaver",V190+T190)</f>
        <v>0</v>
      </c>
      <c r="X190" s="264">
        <f>IF(AND(LARGE('Sch A. Input'!$CL$15:$CL$41,COUNTIF('Sch A. Input'!$CL$15:$CL$41,"&gt;="&amp;F190))&lt;E190,F190&lt;&gt;0),"Leaver",IF(OR(D190="",D190&gt;$L$11,($L$11-14)&lt;$K$9),0,(E190+1-D190)/14-1))</f>
        <v>0</v>
      </c>
      <c r="Y190" s="265">
        <f>IF(AND(LARGE('Sch A. Input'!$CL$15:$CL$41,COUNTIF('Sch A. Input'!$CL$15:$CL$41,"&gt;="&amp;F190))&lt;E190,F190&lt;&gt;0),"Leaver",IFERROR(IF((S190/$X190*$M$9+T190)&gt;$D$12,"YES","NO"),0))</f>
        <v>0</v>
      </c>
      <c r="Z190" s="225">
        <f>IF(AND(LARGE('Sch A. Input'!$CL$15:$CL$41,COUNTIF('Sch A. Input'!$CL$15:$CL$41,"&gt;="&amp;F190))&lt;E190,F190&lt;&gt;0),"Leaver",IFERROR(IF($Y190="YES",MIN($U190*($G$12/$D$12),$G$12),(SUMPRODUCT(--((MIN(W190,$D$12))&gt;$C$9:$C$12),((MIN(W190,$D$12))-$C$9:$C$12),$H$9:$H$12))-((1-(X190/$M$9))*(SUMPRODUCT(--((MIN(V190,$D$12))&gt;$C$9:$C$12),((MIN(V190,$D$12))-$C$9:$C$12),$H$9:$H$12)))),0))</f>
        <v>0</v>
      </c>
      <c r="AA190" s="169">
        <f>IF(AND(LARGE('Sch A. Input'!$CL$15:$CL$41,COUNTIF('Sch A. Input'!$CL$15:$CL$41,"&gt;="&amp;F190))&lt;E190,F190&lt;&gt;0),"Leaver",IFERROR(Z190/U190,0))</f>
        <v>0</v>
      </c>
      <c r="AB190" s="170">
        <f>IF(AND(LARGE('Sch A. Input'!$CL$15:$CL$41,COUNTIF('Sch A. Input'!$CL$15:$CL$41,"&gt;="&amp;F190))&lt;E190,F190&lt;&gt;0),"Leaver",Q190-Z190)</f>
        <v>0</v>
      </c>
      <c r="AC190" s="94">
        <f t="shared" si="39"/>
        <v>0</v>
      </c>
      <c r="BK190" s="2"/>
      <c r="BL190" s="2"/>
      <c r="CI190"/>
    </row>
    <row r="191" spans="2:87" x14ac:dyDescent="0.35">
      <c r="B191" s="70" t="str">
        <f>IF('Sch A. Input'!B189="","",'Sch A. Input'!B189)</f>
        <v/>
      </c>
      <c r="C191" s="75" t="str">
        <f>IF('Sch A. Input'!C189="","",'Sch A. Input'!C189)</f>
        <v/>
      </c>
      <c r="D191" s="71" t="str">
        <f>IF('Sch A. Input'!D189="","",'Sch A. Input'!D189)</f>
        <v/>
      </c>
      <c r="E191" s="71">
        <f>'Sch A. Input'!E189</f>
        <v>45016</v>
      </c>
      <c r="F191" s="71">
        <f>'Sch A. Input'!F189</f>
        <v>0</v>
      </c>
      <c r="G191" s="226">
        <f>SUMIFS('Sch A. Input'!H189:CJ189,'Sch A. Input'!$H$13:$CJ$13,$L$11,'Sch A. Input'!$H$14:$CJ$14,"Recurring")</f>
        <v>0</v>
      </c>
      <c r="H191" s="226">
        <f>SUMIFS('Sch A. Input'!H189:CJ189,'Sch A. Input'!$H$13:$CJ$13,$L$11,'Sch A. Input'!$H$14:$CJ$14,"One-time")</f>
        <v>0</v>
      </c>
      <c r="I191" s="227">
        <f t="shared" si="33"/>
        <v>0</v>
      </c>
      <c r="J191" s="228">
        <f>SUMIFS('Sch A. Input'!H189:CJ189,'Sch A. Input'!$H$14:$CJ$14,"Recurring",'Sch A. Input'!$H$13:$CJ$13,"&lt;="&amp;$L$11)</f>
        <v>0</v>
      </c>
      <c r="K191" s="228">
        <f>SUMIFS('Sch A. Input'!H189:CJ189,'Sch A. Input'!$H$14:$CJ$14,"One-time",'Sch A. Input'!$H$13:$CJ$13,"&lt;="&amp;$L$11)</f>
        <v>0</v>
      </c>
      <c r="L191" s="229">
        <f t="shared" si="34"/>
        <v>0</v>
      </c>
      <c r="M191" s="228">
        <f t="shared" si="35"/>
        <v>0</v>
      </c>
      <c r="N191" s="228">
        <f t="shared" si="36"/>
        <v>0</v>
      </c>
      <c r="O191" s="259">
        <f t="shared" si="37"/>
        <v>0</v>
      </c>
      <c r="P191" s="268">
        <f t="shared" si="31"/>
        <v>0</v>
      </c>
      <c r="Q191" s="231">
        <f t="shared" si="32"/>
        <v>0</v>
      </c>
      <c r="R191" s="97">
        <f t="shared" si="38"/>
        <v>0</v>
      </c>
      <c r="S191" s="237">
        <f>IF(AND(LARGE('Sch A. Input'!$CL$15:$CL$41,COUNTIF('Sch A. Input'!$CL$15:$CL$41,"&gt;="&amp;F191))&lt;E191,F191&lt;&gt;0),"Leaver",J191-G191)</f>
        <v>0</v>
      </c>
      <c r="T191" s="237">
        <f>IF(AND(LARGE('Sch A. Input'!$CL$15:$CL$41,COUNTIF('Sch A. Input'!$CL$15:$CL$41,"&gt;="&amp;F191))&lt;E191,F191&lt;&gt;0),"Leaver",K191-H191)</f>
        <v>0</v>
      </c>
      <c r="U191" s="238">
        <f>IF(AND(LARGE('Sch A. Input'!$CL$15:$CL$41,COUNTIF('Sch A. Input'!$CL$15:$CL$41,"&gt;="&amp;F191))&lt;E191,F191&lt;&gt;0),"Leaver",L191-I191)</f>
        <v>0</v>
      </c>
      <c r="V191" s="238">
        <f>IF(AND(LARGE('Sch A. Input'!$CL$15:$CL$41,COUNTIF('Sch A. Input'!$CL$15:$CL$41,"&gt;="&amp;F191))&lt;E191,F191&lt;&gt;0),"Leaver",IFERROR(S191/X191*$M$9,0))</f>
        <v>0</v>
      </c>
      <c r="W191" s="238">
        <f>IF(AND(LARGE('Sch A. Input'!$CL$15:$CL$41,COUNTIF('Sch A. Input'!$CL$15:$CL$41,"&gt;="&amp;F191))&lt;E191,F191&lt;&gt;0),"Leaver",V191+T191)</f>
        <v>0</v>
      </c>
      <c r="X191" s="264">
        <f>IF(AND(LARGE('Sch A. Input'!$CL$15:$CL$41,COUNTIF('Sch A. Input'!$CL$15:$CL$41,"&gt;="&amp;F191))&lt;E191,F191&lt;&gt;0),"Leaver",IF(OR(D191="",D191&gt;$L$11,($L$11-14)&lt;$K$9),0,(E191+1-D191)/14-1))</f>
        <v>0</v>
      </c>
      <c r="Y191" s="265">
        <f>IF(AND(LARGE('Sch A. Input'!$CL$15:$CL$41,COUNTIF('Sch A. Input'!$CL$15:$CL$41,"&gt;="&amp;F191))&lt;E191,F191&lt;&gt;0),"Leaver",IFERROR(IF((S191/$X191*$M$9+T191)&gt;$D$12,"YES","NO"),0))</f>
        <v>0</v>
      </c>
      <c r="Z191" s="225">
        <f>IF(AND(LARGE('Sch A. Input'!$CL$15:$CL$41,COUNTIF('Sch A. Input'!$CL$15:$CL$41,"&gt;="&amp;F191))&lt;E191,F191&lt;&gt;0),"Leaver",IFERROR(IF($Y191="YES",MIN($U191*($G$12/$D$12),$G$12),(SUMPRODUCT(--((MIN(W191,$D$12))&gt;$C$9:$C$12),((MIN(W191,$D$12))-$C$9:$C$12),$H$9:$H$12))-((1-(X191/$M$9))*(SUMPRODUCT(--((MIN(V191,$D$12))&gt;$C$9:$C$12),((MIN(V191,$D$12))-$C$9:$C$12),$H$9:$H$12)))),0))</f>
        <v>0</v>
      </c>
      <c r="AA191" s="169">
        <f>IF(AND(LARGE('Sch A. Input'!$CL$15:$CL$41,COUNTIF('Sch A. Input'!$CL$15:$CL$41,"&gt;="&amp;F191))&lt;E191,F191&lt;&gt;0),"Leaver",IFERROR(Z191/U191,0))</f>
        <v>0</v>
      </c>
      <c r="AB191" s="170">
        <f>IF(AND(LARGE('Sch A. Input'!$CL$15:$CL$41,COUNTIF('Sch A. Input'!$CL$15:$CL$41,"&gt;="&amp;F191))&lt;E191,F191&lt;&gt;0),"Leaver",Q191-Z191)</f>
        <v>0</v>
      </c>
      <c r="AC191" s="94">
        <f t="shared" si="39"/>
        <v>0</v>
      </c>
      <c r="BK191" s="2"/>
      <c r="BL191" s="2"/>
      <c r="CI191"/>
    </row>
    <row r="192" spans="2:87" x14ac:dyDescent="0.35">
      <c r="B192" s="70" t="str">
        <f>IF('Sch A. Input'!B190="","",'Sch A. Input'!B190)</f>
        <v/>
      </c>
      <c r="C192" s="75" t="str">
        <f>IF('Sch A. Input'!C190="","",'Sch A. Input'!C190)</f>
        <v/>
      </c>
      <c r="D192" s="71" t="str">
        <f>IF('Sch A. Input'!D190="","",'Sch A. Input'!D190)</f>
        <v/>
      </c>
      <c r="E192" s="71">
        <f>'Sch A. Input'!E190</f>
        <v>45016</v>
      </c>
      <c r="F192" s="71">
        <f>'Sch A. Input'!F190</f>
        <v>0</v>
      </c>
      <c r="G192" s="226">
        <f>SUMIFS('Sch A. Input'!H190:CJ190,'Sch A. Input'!$H$13:$CJ$13,$L$11,'Sch A. Input'!$H$14:$CJ$14,"Recurring")</f>
        <v>0</v>
      </c>
      <c r="H192" s="226">
        <f>SUMIFS('Sch A. Input'!H190:CJ190,'Sch A. Input'!$H$13:$CJ$13,$L$11,'Sch A. Input'!$H$14:$CJ$14,"One-time")</f>
        <v>0</v>
      </c>
      <c r="I192" s="227">
        <f t="shared" si="33"/>
        <v>0</v>
      </c>
      <c r="J192" s="228">
        <f>SUMIFS('Sch A. Input'!H190:CJ190,'Sch A. Input'!$H$14:$CJ$14,"Recurring",'Sch A. Input'!$H$13:$CJ$13,"&lt;="&amp;$L$11)</f>
        <v>0</v>
      </c>
      <c r="K192" s="228">
        <f>SUMIFS('Sch A. Input'!H190:CJ190,'Sch A. Input'!$H$14:$CJ$14,"One-time",'Sch A. Input'!$H$13:$CJ$13,"&lt;="&amp;$L$11)</f>
        <v>0</v>
      </c>
      <c r="L192" s="229">
        <f t="shared" si="34"/>
        <v>0</v>
      </c>
      <c r="M192" s="228">
        <f t="shared" si="35"/>
        <v>0</v>
      </c>
      <c r="N192" s="228">
        <f t="shared" si="36"/>
        <v>0</v>
      </c>
      <c r="O192" s="259">
        <f t="shared" si="37"/>
        <v>0</v>
      </c>
      <c r="P192" s="268">
        <f t="shared" si="31"/>
        <v>0</v>
      </c>
      <c r="Q192" s="231">
        <f t="shared" si="32"/>
        <v>0</v>
      </c>
      <c r="R192" s="97">
        <f t="shared" si="38"/>
        <v>0</v>
      </c>
      <c r="S192" s="237">
        <f>IF(AND(LARGE('Sch A. Input'!$CL$15:$CL$41,COUNTIF('Sch A. Input'!$CL$15:$CL$41,"&gt;="&amp;F192))&lt;E192,F192&lt;&gt;0),"Leaver",J192-G192)</f>
        <v>0</v>
      </c>
      <c r="T192" s="237">
        <f>IF(AND(LARGE('Sch A. Input'!$CL$15:$CL$41,COUNTIF('Sch A. Input'!$CL$15:$CL$41,"&gt;="&amp;F192))&lt;E192,F192&lt;&gt;0),"Leaver",K192-H192)</f>
        <v>0</v>
      </c>
      <c r="U192" s="238">
        <f>IF(AND(LARGE('Sch A. Input'!$CL$15:$CL$41,COUNTIF('Sch A. Input'!$CL$15:$CL$41,"&gt;="&amp;F192))&lt;E192,F192&lt;&gt;0),"Leaver",L192-I192)</f>
        <v>0</v>
      </c>
      <c r="V192" s="238">
        <f>IF(AND(LARGE('Sch A. Input'!$CL$15:$CL$41,COUNTIF('Sch A. Input'!$CL$15:$CL$41,"&gt;="&amp;F192))&lt;E192,F192&lt;&gt;0),"Leaver",IFERROR(S192/X192*$M$9,0))</f>
        <v>0</v>
      </c>
      <c r="W192" s="238">
        <f>IF(AND(LARGE('Sch A. Input'!$CL$15:$CL$41,COUNTIF('Sch A. Input'!$CL$15:$CL$41,"&gt;="&amp;F192))&lt;E192,F192&lt;&gt;0),"Leaver",V192+T192)</f>
        <v>0</v>
      </c>
      <c r="X192" s="264">
        <f>IF(AND(LARGE('Sch A. Input'!$CL$15:$CL$41,COUNTIF('Sch A. Input'!$CL$15:$CL$41,"&gt;="&amp;F192))&lt;E192,F192&lt;&gt;0),"Leaver",IF(OR(D192="",D192&gt;$L$11,($L$11-14)&lt;$K$9),0,(E192+1-D192)/14-1))</f>
        <v>0</v>
      </c>
      <c r="Y192" s="265">
        <f>IF(AND(LARGE('Sch A. Input'!$CL$15:$CL$41,COUNTIF('Sch A. Input'!$CL$15:$CL$41,"&gt;="&amp;F192))&lt;E192,F192&lt;&gt;0),"Leaver",IFERROR(IF((S192/$X192*$M$9+T192)&gt;$D$12,"YES","NO"),0))</f>
        <v>0</v>
      </c>
      <c r="Z192" s="225">
        <f>IF(AND(LARGE('Sch A. Input'!$CL$15:$CL$41,COUNTIF('Sch A. Input'!$CL$15:$CL$41,"&gt;="&amp;F192))&lt;E192,F192&lt;&gt;0),"Leaver",IFERROR(IF($Y192="YES",MIN($U192*($G$12/$D$12),$G$12),(SUMPRODUCT(--((MIN(W192,$D$12))&gt;$C$9:$C$12),((MIN(W192,$D$12))-$C$9:$C$12),$H$9:$H$12))-((1-(X192/$M$9))*(SUMPRODUCT(--((MIN(V192,$D$12))&gt;$C$9:$C$12),((MIN(V192,$D$12))-$C$9:$C$12),$H$9:$H$12)))),0))</f>
        <v>0</v>
      </c>
      <c r="AA192" s="169">
        <f>IF(AND(LARGE('Sch A. Input'!$CL$15:$CL$41,COUNTIF('Sch A. Input'!$CL$15:$CL$41,"&gt;="&amp;F192))&lt;E192,F192&lt;&gt;0),"Leaver",IFERROR(Z192/U192,0))</f>
        <v>0</v>
      </c>
      <c r="AB192" s="170">
        <f>IF(AND(LARGE('Sch A. Input'!$CL$15:$CL$41,COUNTIF('Sch A. Input'!$CL$15:$CL$41,"&gt;="&amp;F192))&lt;E192,F192&lt;&gt;0),"Leaver",Q192-Z192)</f>
        <v>0</v>
      </c>
      <c r="AC192" s="94">
        <f t="shared" si="39"/>
        <v>0</v>
      </c>
      <c r="BK192" s="2"/>
      <c r="BL192" s="2"/>
      <c r="CI192"/>
    </row>
    <row r="193" spans="2:87" x14ac:dyDescent="0.35">
      <c r="B193" s="70" t="str">
        <f>IF('Sch A. Input'!B191="","",'Sch A. Input'!B191)</f>
        <v/>
      </c>
      <c r="C193" s="75" t="str">
        <f>IF('Sch A. Input'!C191="","",'Sch A. Input'!C191)</f>
        <v/>
      </c>
      <c r="D193" s="71" t="str">
        <f>IF('Sch A. Input'!D191="","",'Sch A. Input'!D191)</f>
        <v/>
      </c>
      <c r="E193" s="71">
        <f>'Sch A. Input'!E191</f>
        <v>45016</v>
      </c>
      <c r="F193" s="71">
        <f>'Sch A. Input'!F191</f>
        <v>0</v>
      </c>
      <c r="G193" s="226">
        <f>SUMIFS('Sch A. Input'!H191:CJ191,'Sch A. Input'!$H$13:$CJ$13,$L$11,'Sch A. Input'!$H$14:$CJ$14,"Recurring")</f>
        <v>0</v>
      </c>
      <c r="H193" s="226">
        <f>SUMIFS('Sch A. Input'!H191:CJ191,'Sch A. Input'!$H$13:$CJ$13,$L$11,'Sch A. Input'!$H$14:$CJ$14,"One-time")</f>
        <v>0</v>
      </c>
      <c r="I193" s="227">
        <f t="shared" si="33"/>
        <v>0</v>
      </c>
      <c r="J193" s="228">
        <f>SUMIFS('Sch A. Input'!H191:CJ191,'Sch A. Input'!$H$14:$CJ$14,"Recurring",'Sch A. Input'!$H$13:$CJ$13,"&lt;="&amp;$L$11)</f>
        <v>0</v>
      </c>
      <c r="K193" s="228">
        <f>SUMIFS('Sch A. Input'!H191:CJ191,'Sch A. Input'!$H$14:$CJ$14,"One-time",'Sch A. Input'!$H$13:$CJ$13,"&lt;="&amp;$L$11)</f>
        <v>0</v>
      </c>
      <c r="L193" s="229">
        <f t="shared" si="34"/>
        <v>0</v>
      </c>
      <c r="M193" s="228">
        <f t="shared" si="35"/>
        <v>0</v>
      </c>
      <c r="N193" s="228">
        <f t="shared" si="36"/>
        <v>0</v>
      </c>
      <c r="O193" s="259">
        <f t="shared" si="37"/>
        <v>0</v>
      </c>
      <c r="P193" s="268">
        <f t="shared" si="31"/>
        <v>0</v>
      </c>
      <c r="Q193" s="231">
        <f t="shared" si="32"/>
        <v>0</v>
      </c>
      <c r="R193" s="97">
        <f t="shared" si="38"/>
        <v>0</v>
      </c>
      <c r="S193" s="237">
        <f>IF(AND(LARGE('Sch A. Input'!$CL$15:$CL$41,COUNTIF('Sch A. Input'!$CL$15:$CL$41,"&gt;="&amp;F193))&lt;E193,F193&lt;&gt;0),"Leaver",J193-G193)</f>
        <v>0</v>
      </c>
      <c r="T193" s="237">
        <f>IF(AND(LARGE('Sch A. Input'!$CL$15:$CL$41,COUNTIF('Sch A. Input'!$CL$15:$CL$41,"&gt;="&amp;F193))&lt;E193,F193&lt;&gt;0),"Leaver",K193-H193)</f>
        <v>0</v>
      </c>
      <c r="U193" s="238">
        <f>IF(AND(LARGE('Sch A. Input'!$CL$15:$CL$41,COUNTIF('Sch A. Input'!$CL$15:$CL$41,"&gt;="&amp;F193))&lt;E193,F193&lt;&gt;0),"Leaver",L193-I193)</f>
        <v>0</v>
      </c>
      <c r="V193" s="238">
        <f>IF(AND(LARGE('Sch A. Input'!$CL$15:$CL$41,COUNTIF('Sch A. Input'!$CL$15:$CL$41,"&gt;="&amp;F193))&lt;E193,F193&lt;&gt;0),"Leaver",IFERROR(S193/X193*$M$9,0))</f>
        <v>0</v>
      </c>
      <c r="W193" s="238">
        <f>IF(AND(LARGE('Sch A. Input'!$CL$15:$CL$41,COUNTIF('Sch A. Input'!$CL$15:$CL$41,"&gt;="&amp;F193))&lt;E193,F193&lt;&gt;0),"Leaver",V193+T193)</f>
        <v>0</v>
      </c>
      <c r="X193" s="264">
        <f>IF(AND(LARGE('Sch A. Input'!$CL$15:$CL$41,COUNTIF('Sch A. Input'!$CL$15:$CL$41,"&gt;="&amp;F193))&lt;E193,F193&lt;&gt;0),"Leaver",IF(OR(D193="",D193&gt;$L$11,($L$11-14)&lt;$K$9),0,(E193+1-D193)/14-1))</f>
        <v>0</v>
      </c>
      <c r="Y193" s="265">
        <f>IF(AND(LARGE('Sch A. Input'!$CL$15:$CL$41,COUNTIF('Sch A. Input'!$CL$15:$CL$41,"&gt;="&amp;F193))&lt;E193,F193&lt;&gt;0),"Leaver",IFERROR(IF((S193/$X193*$M$9+T193)&gt;$D$12,"YES","NO"),0))</f>
        <v>0</v>
      </c>
      <c r="Z193" s="225">
        <f>IF(AND(LARGE('Sch A. Input'!$CL$15:$CL$41,COUNTIF('Sch A. Input'!$CL$15:$CL$41,"&gt;="&amp;F193))&lt;E193,F193&lt;&gt;0),"Leaver",IFERROR(IF($Y193="YES",MIN($U193*($G$12/$D$12),$G$12),(SUMPRODUCT(--((MIN(W193,$D$12))&gt;$C$9:$C$12),((MIN(W193,$D$12))-$C$9:$C$12),$H$9:$H$12))-((1-(X193/$M$9))*(SUMPRODUCT(--((MIN(V193,$D$12))&gt;$C$9:$C$12),((MIN(V193,$D$12))-$C$9:$C$12),$H$9:$H$12)))),0))</f>
        <v>0</v>
      </c>
      <c r="AA193" s="169">
        <f>IF(AND(LARGE('Sch A. Input'!$CL$15:$CL$41,COUNTIF('Sch A. Input'!$CL$15:$CL$41,"&gt;="&amp;F193))&lt;E193,F193&lt;&gt;0),"Leaver",IFERROR(Z193/U193,0))</f>
        <v>0</v>
      </c>
      <c r="AB193" s="170">
        <f>IF(AND(LARGE('Sch A. Input'!$CL$15:$CL$41,COUNTIF('Sch A. Input'!$CL$15:$CL$41,"&gt;="&amp;F193))&lt;E193,F193&lt;&gt;0),"Leaver",Q193-Z193)</f>
        <v>0</v>
      </c>
      <c r="AC193" s="94">
        <f t="shared" si="39"/>
        <v>0</v>
      </c>
      <c r="BK193" s="2"/>
      <c r="BL193" s="2"/>
      <c r="CI193"/>
    </row>
    <row r="194" spans="2:87" x14ac:dyDescent="0.35">
      <c r="B194" s="70" t="str">
        <f>IF('Sch A. Input'!B192="","",'Sch A. Input'!B192)</f>
        <v/>
      </c>
      <c r="C194" s="75" t="str">
        <f>IF('Sch A. Input'!C192="","",'Sch A. Input'!C192)</f>
        <v/>
      </c>
      <c r="D194" s="71" t="str">
        <f>IF('Sch A. Input'!D192="","",'Sch A. Input'!D192)</f>
        <v/>
      </c>
      <c r="E194" s="71">
        <f>'Sch A. Input'!E192</f>
        <v>45016</v>
      </c>
      <c r="F194" s="71">
        <f>'Sch A. Input'!F192</f>
        <v>0</v>
      </c>
      <c r="G194" s="226">
        <f>SUMIFS('Sch A. Input'!H192:CJ192,'Sch A. Input'!$H$13:$CJ$13,$L$11,'Sch A. Input'!$H$14:$CJ$14,"Recurring")</f>
        <v>0</v>
      </c>
      <c r="H194" s="226">
        <f>SUMIFS('Sch A. Input'!H192:CJ192,'Sch A. Input'!$H$13:$CJ$13,$L$11,'Sch A. Input'!$H$14:$CJ$14,"One-time")</f>
        <v>0</v>
      </c>
      <c r="I194" s="227">
        <f t="shared" si="33"/>
        <v>0</v>
      </c>
      <c r="J194" s="228">
        <f>SUMIFS('Sch A. Input'!H192:CJ192,'Sch A. Input'!$H$14:$CJ$14,"Recurring",'Sch A. Input'!$H$13:$CJ$13,"&lt;="&amp;$L$11)</f>
        <v>0</v>
      </c>
      <c r="K194" s="228">
        <f>SUMIFS('Sch A. Input'!H192:CJ192,'Sch A. Input'!$H$14:$CJ$14,"One-time",'Sch A. Input'!$H$13:$CJ$13,"&lt;="&amp;$L$11)</f>
        <v>0</v>
      </c>
      <c r="L194" s="229">
        <f t="shared" si="34"/>
        <v>0</v>
      </c>
      <c r="M194" s="228">
        <f t="shared" si="35"/>
        <v>0</v>
      </c>
      <c r="N194" s="228">
        <f t="shared" si="36"/>
        <v>0</v>
      </c>
      <c r="O194" s="259">
        <f t="shared" si="37"/>
        <v>0</v>
      </c>
      <c r="P194" s="268">
        <f t="shared" si="31"/>
        <v>0</v>
      </c>
      <c r="Q194" s="231">
        <f t="shared" si="32"/>
        <v>0</v>
      </c>
      <c r="R194" s="97">
        <f t="shared" si="38"/>
        <v>0</v>
      </c>
      <c r="S194" s="237">
        <f>IF(AND(LARGE('Sch A. Input'!$CL$15:$CL$41,COUNTIF('Sch A. Input'!$CL$15:$CL$41,"&gt;="&amp;F194))&lt;E194,F194&lt;&gt;0),"Leaver",J194-G194)</f>
        <v>0</v>
      </c>
      <c r="T194" s="237">
        <f>IF(AND(LARGE('Sch A. Input'!$CL$15:$CL$41,COUNTIF('Sch A. Input'!$CL$15:$CL$41,"&gt;="&amp;F194))&lt;E194,F194&lt;&gt;0),"Leaver",K194-H194)</f>
        <v>0</v>
      </c>
      <c r="U194" s="238">
        <f>IF(AND(LARGE('Sch A. Input'!$CL$15:$CL$41,COUNTIF('Sch A. Input'!$CL$15:$CL$41,"&gt;="&amp;F194))&lt;E194,F194&lt;&gt;0),"Leaver",L194-I194)</f>
        <v>0</v>
      </c>
      <c r="V194" s="238">
        <f>IF(AND(LARGE('Sch A. Input'!$CL$15:$CL$41,COUNTIF('Sch A. Input'!$CL$15:$CL$41,"&gt;="&amp;F194))&lt;E194,F194&lt;&gt;0),"Leaver",IFERROR(S194/X194*$M$9,0))</f>
        <v>0</v>
      </c>
      <c r="W194" s="238">
        <f>IF(AND(LARGE('Sch A. Input'!$CL$15:$CL$41,COUNTIF('Sch A. Input'!$CL$15:$CL$41,"&gt;="&amp;F194))&lt;E194,F194&lt;&gt;0),"Leaver",V194+T194)</f>
        <v>0</v>
      </c>
      <c r="X194" s="264">
        <f>IF(AND(LARGE('Sch A. Input'!$CL$15:$CL$41,COUNTIF('Sch A. Input'!$CL$15:$CL$41,"&gt;="&amp;F194))&lt;E194,F194&lt;&gt;0),"Leaver",IF(OR(D194="",D194&gt;$L$11,($L$11-14)&lt;$K$9),0,(E194+1-D194)/14-1))</f>
        <v>0</v>
      </c>
      <c r="Y194" s="265">
        <f>IF(AND(LARGE('Sch A. Input'!$CL$15:$CL$41,COUNTIF('Sch A. Input'!$CL$15:$CL$41,"&gt;="&amp;F194))&lt;E194,F194&lt;&gt;0),"Leaver",IFERROR(IF((S194/$X194*$M$9+T194)&gt;$D$12,"YES","NO"),0))</f>
        <v>0</v>
      </c>
      <c r="Z194" s="225">
        <f>IF(AND(LARGE('Sch A. Input'!$CL$15:$CL$41,COUNTIF('Sch A. Input'!$CL$15:$CL$41,"&gt;="&amp;F194))&lt;E194,F194&lt;&gt;0),"Leaver",IFERROR(IF($Y194="YES",MIN($U194*($G$12/$D$12),$G$12),(SUMPRODUCT(--((MIN(W194,$D$12))&gt;$C$9:$C$12),((MIN(W194,$D$12))-$C$9:$C$12),$H$9:$H$12))-((1-(X194/$M$9))*(SUMPRODUCT(--((MIN(V194,$D$12))&gt;$C$9:$C$12),((MIN(V194,$D$12))-$C$9:$C$12),$H$9:$H$12)))),0))</f>
        <v>0</v>
      </c>
      <c r="AA194" s="169">
        <f>IF(AND(LARGE('Sch A. Input'!$CL$15:$CL$41,COUNTIF('Sch A. Input'!$CL$15:$CL$41,"&gt;="&amp;F194))&lt;E194,F194&lt;&gt;0),"Leaver",IFERROR(Z194/U194,0))</f>
        <v>0</v>
      </c>
      <c r="AB194" s="170">
        <f>IF(AND(LARGE('Sch A. Input'!$CL$15:$CL$41,COUNTIF('Sch A. Input'!$CL$15:$CL$41,"&gt;="&amp;F194))&lt;E194,F194&lt;&gt;0),"Leaver",Q194-Z194)</f>
        <v>0</v>
      </c>
      <c r="AC194" s="94">
        <f t="shared" si="39"/>
        <v>0</v>
      </c>
      <c r="BK194" s="2"/>
      <c r="BL194" s="2"/>
      <c r="CI194"/>
    </row>
    <row r="195" spans="2:87" x14ac:dyDescent="0.35">
      <c r="B195" s="70" t="str">
        <f>IF('Sch A. Input'!B193="","",'Sch A. Input'!B193)</f>
        <v/>
      </c>
      <c r="C195" s="75" t="str">
        <f>IF('Sch A. Input'!C193="","",'Sch A. Input'!C193)</f>
        <v/>
      </c>
      <c r="D195" s="71" t="str">
        <f>IF('Sch A. Input'!D193="","",'Sch A. Input'!D193)</f>
        <v/>
      </c>
      <c r="E195" s="71">
        <f>'Sch A. Input'!E193</f>
        <v>45016</v>
      </c>
      <c r="F195" s="71">
        <f>'Sch A. Input'!F193</f>
        <v>0</v>
      </c>
      <c r="G195" s="226">
        <f>SUMIFS('Sch A. Input'!H193:CJ193,'Sch A. Input'!$H$13:$CJ$13,$L$11,'Sch A. Input'!$H$14:$CJ$14,"Recurring")</f>
        <v>0</v>
      </c>
      <c r="H195" s="226">
        <f>SUMIFS('Sch A. Input'!H193:CJ193,'Sch A. Input'!$H$13:$CJ$13,$L$11,'Sch A. Input'!$H$14:$CJ$14,"One-time")</f>
        <v>0</v>
      </c>
      <c r="I195" s="227">
        <f t="shared" si="33"/>
        <v>0</v>
      </c>
      <c r="J195" s="228">
        <f>SUMIFS('Sch A. Input'!H193:CJ193,'Sch A. Input'!$H$14:$CJ$14,"Recurring",'Sch A. Input'!$H$13:$CJ$13,"&lt;="&amp;$L$11)</f>
        <v>0</v>
      </c>
      <c r="K195" s="228">
        <f>SUMIFS('Sch A. Input'!H193:CJ193,'Sch A. Input'!$H$14:$CJ$14,"One-time",'Sch A. Input'!$H$13:$CJ$13,"&lt;="&amp;$L$11)</f>
        <v>0</v>
      </c>
      <c r="L195" s="229">
        <f t="shared" si="34"/>
        <v>0</v>
      </c>
      <c r="M195" s="228">
        <f t="shared" si="35"/>
        <v>0</v>
      </c>
      <c r="N195" s="228">
        <f t="shared" si="36"/>
        <v>0</v>
      </c>
      <c r="O195" s="259">
        <f t="shared" si="37"/>
        <v>0</v>
      </c>
      <c r="P195" s="268">
        <f t="shared" si="31"/>
        <v>0</v>
      </c>
      <c r="Q195" s="231">
        <f t="shared" si="32"/>
        <v>0</v>
      </c>
      <c r="R195" s="97">
        <f t="shared" si="38"/>
        <v>0</v>
      </c>
      <c r="S195" s="237">
        <f>IF(AND(LARGE('Sch A. Input'!$CL$15:$CL$41,COUNTIF('Sch A. Input'!$CL$15:$CL$41,"&gt;="&amp;F195))&lt;E195,F195&lt;&gt;0),"Leaver",J195-G195)</f>
        <v>0</v>
      </c>
      <c r="T195" s="237">
        <f>IF(AND(LARGE('Sch A. Input'!$CL$15:$CL$41,COUNTIF('Sch A. Input'!$CL$15:$CL$41,"&gt;="&amp;F195))&lt;E195,F195&lt;&gt;0),"Leaver",K195-H195)</f>
        <v>0</v>
      </c>
      <c r="U195" s="238">
        <f>IF(AND(LARGE('Sch A. Input'!$CL$15:$CL$41,COUNTIF('Sch A. Input'!$CL$15:$CL$41,"&gt;="&amp;F195))&lt;E195,F195&lt;&gt;0),"Leaver",L195-I195)</f>
        <v>0</v>
      </c>
      <c r="V195" s="238">
        <f>IF(AND(LARGE('Sch A. Input'!$CL$15:$CL$41,COUNTIF('Sch A. Input'!$CL$15:$CL$41,"&gt;="&amp;F195))&lt;E195,F195&lt;&gt;0),"Leaver",IFERROR(S195/X195*$M$9,0))</f>
        <v>0</v>
      </c>
      <c r="W195" s="238">
        <f>IF(AND(LARGE('Sch A. Input'!$CL$15:$CL$41,COUNTIF('Sch A. Input'!$CL$15:$CL$41,"&gt;="&amp;F195))&lt;E195,F195&lt;&gt;0),"Leaver",V195+T195)</f>
        <v>0</v>
      </c>
      <c r="X195" s="264">
        <f>IF(AND(LARGE('Sch A. Input'!$CL$15:$CL$41,COUNTIF('Sch A. Input'!$CL$15:$CL$41,"&gt;="&amp;F195))&lt;E195,F195&lt;&gt;0),"Leaver",IF(OR(D195="",D195&gt;$L$11,($L$11-14)&lt;$K$9),0,(E195+1-D195)/14-1))</f>
        <v>0</v>
      </c>
      <c r="Y195" s="265">
        <f>IF(AND(LARGE('Sch A. Input'!$CL$15:$CL$41,COUNTIF('Sch A. Input'!$CL$15:$CL$41,"&gt;="&amp;F195))&lt;E195,F195&lt;&gt;0),"Leaver",IFERROR(IF((S195/$X195*$M$9+T195)&gt;$D$12,"YES","NO"),0))</f>
        <v>0</v>
      </c>
      <c r="Z195" s="225">
        <f>IF(AND(LARGE('Sch A. Input'!$CL$15:$CL$41,COUNTIF('Sch A. Input'!$CL$15:$CL$41,"&gt;="&amp;F195))&lt;E195,F195&lt;&gt;0),"Leaver",IFERROR(IF($Y195="YES",MIN($U195*($G$12/$D$12),$G$12),(SUMPRODUCT(--((MIN(W195,$D$12))&gt;$C$9:$C$12),((MIN(W195,$D$12))-$C$9:$C$12),$H$9:$H$12))-((1-(X195/$M$9))*(SUMPRODUCT(--((MIN(V195,$D$12))&gt;$C$9:$C$12),((MIN(V195,$D$12))-$C$9:$C$12),$H$9:$H$12)))),0))</f>
        <v>0</v>
      </c>
      <c r="AA195" s="169">
        <f>IF(AND(LARGE('Sch A. Input'!$CL$15:$CL$41,COUNTIF('Sch A. Input'!$CL$15:$CL$41,"&gt;="&amp;F195))&lt;E195,F195&lt;&gt;0),"Leaver",IFERROR(Z195/U195,0))</f>
        <v>0</v>
      </c>
      <c r="AB195" s="170">
        <f>IF(AND(LARGE('Sch A. Input'!$CL$15:$CL$41,COUNTIF('Sch A. Input'!$CL$15:$CL$41,"&gt;="&amp;F195))&lt;E195,F195&lt;&gt;0),"Leaver",Q195-Z195)</f>
        <v>0</v>
      </c>
      <c r="AC195" s="94">
        <f t="shared" si="39"/>
        <v>0</v>
      </c>
      <c r="BK195" s="2"/>
      <c r="BL195" s="2"/>
      <c r="CI195"/>
    </row>
    <row r="196" spans="2:87" x14ac:dyDescent="0.35">
      <c r="B196" s="70" t="str">
        <f>IF('Sch A. Input'!B194="","",'Sch A. Input'!B194)</f>
        <v/>
      </c>
      <c r="C196" s="75" t="str">
        <f>IF('Sch A. Input'!C194="","",'Sch A. Input'!C194)</f>
        <v/>
      </c>
      <c r="D196" s="71" t="str">
        <f>IF('Sch A. Input'!D194="","",'Sch A. Input'!D194)</f>
        <v/>
      </c>
      <c r="E196" s="71">
        <f>'Sch A. Input'!E194</f>
        <v>45016</v>
      </c>
      <c r="F196" s="71">
        <f>'Sch A. Input'!F194</f>
        <v>0</v>
      </c>
      <c r="G196" s="226">
        <f>SUMIFS('Sch A. Input'!H194:CJ194,'Sch A. Input'!$H$13:$CJ$13,$L$11,'Sch A. Input'!$H$14:$CJ$14,"Recurring")</f>
        <v>0</v>
      </c>
      <c r="H196" s="226">
        <f>SUMIFS('Sch A. Input'!H194:CJ194,'Sch A. Input'!$H$13:$CJ$13,$L$11,'Sch A. Input'!$H$14:$CJ$14,"One-time")</f>
        <v>0</v>
      </c>
      <c r="I196" s="227">
        <f t="shared" si="33"/>
        <v>0</v>
      </c>
      <c r="J196" s="228">
        <f>SUMIFS('Sch A. Input'!H194:CJ194,'Sch A. Input'!$H$14:$CJ$14,"Recurring",'Sch A. Input'!$H$13:$CJ$13,"&lt;="&amp;$L$11)</f>
        <v>0</v>
      </c>
      <c r="K196" s="228">
        <f>SUMIFS('Sch A. Input'!H194:CJ194,'Sch A. Input'!$H$14:$CJ$14,"One-time",'Sch A. Input'!$H$13:$CJ$13,"&lt;="&amp;$L$11)</f>
        <v>0</v>
      </c>
      <c r="L196" s="229">
        <f t="shared" si="34"/>
        <v>0</v>
      </c>
      <c r="M196" s="228">
        <f t="shared" si="35"/>
        <v>0</v>
      </c>
      <c r="N196" s="228">
        <f t="shared" si="36"/>
        <v>0</v>
      </c>
      <c r="O196" s="259">
        <f t="shared" si="37"/>
        <v>0</v>
      </c>
      <c r="P196" s="268">
        <f t="shared" si="31"/>
        <v>0</v>
      </c>
      <c r="Q196" s="231">
        <f t="shared" si="32"/>
        <v>0</v>
      </c>
      <c r="R196" s="97">
        <f t="shared" si="38"/>
        <v>0</v>
      </c>
      <c r="S196" s="237">
        <f>IF(AND(LARGE('Sch A. Input'!$CL$15:$CL$41,COUNTIF('Sch A. Input'!$CL$15:$CL$41,"&gt;="&amp;F196))&lt;E196,F196&lt;&gt;0),"Leaver",J196-G196)</f>
        <v>0</v>
      </c>
      <c r="T196" s="237">
        <f>IF(AND(LARGE('Sch A. Input'!$CL$15:$CL$41,COUNTIF('Sch A. Input'!$CL$15:$CL$41,"&gt;="&amp;F196))&lt;E196,F196&lt;&gt;0),"Leaver",K196-H196)</f>
        <v>0</v>
      </c>
      <c r="U196" s="238">
        <f>IF(AND(LARGE('Sch A. Input'!$CL$15:$CL$41,COUNTIF('Sch A. Input'!$CL$15:$CL$41,"&gt;="&amp;F196))&lt;E196,F196&lt;&gt;0),"Leaver",L196-I196)</f>
        <v>0</v>
      </c>
      <c r="V196" s="238">
        <f>IF(AND(LARGE('Sch A. Input'!$CL$15:$CL$41,COUNTIF('Sch A. Input'!$CL$15:$CL$41,"&gt;="&amp;F196))&lt;E196,F196&lt;&gt;0),"Leaver",IFERROR(S196/X196*$M$9,0))</f>
        <v>0</v>
      </c>
      <c r="W196" s="238">
        <f>IF(AND(LARGE('Sch A. Input'!$CL$15:$CL$41,COUNTIF('Sch A. Input'!$CL$15:$CL$41,"&gt;="&amp;F196))&lt;E196,F196&lt;&gt;0),"Leaver",V196+T196)</f>
        <v>0</v>
      </c>
      <c r="X196" s="264">
        <f>IF(AND(LARGE('Sch A. Input'!$CL$15:$CL$41,COUNTIF('Sch A. Input'!$CL$15:$CL$41,"&gt;="&amp;F196))&lt;E196,F196&lt;&gt;0),"Leaver",IF(OR(D196="",D196&gt;$L$11,($L$11-14)&lt;$K$9),0,(E196+1-D196)/14-1))</f>
        <v>0</v>
      </c>
      <c r="Y196" s="265">
        <f>IF(AND(LARGE('Sch A. Input'!$CL$15:$CL$41,COUNTIF('Sch A. Input'!$CL$15:$CL$41,"&gt;="&amp;F196))&lt;E196,F196&lt;&gt;0),"Leaver",IFERROR(IF((S196/$X196*$M$9+T196)&gt;$D$12,"YES","NO"),0))</f>
        <v>0</v>
      </c>
      <c r="Z196" s="225">
        <f>IF(AND(LARGE('Sch A. Input'!$CL$15:$CL$41,COUNTIF('Sch A. Input'!$CL$15:$CL$41,"&gt;="&amp;F196))&lt;E196,F196&lt;&gt;0),"Leaver",IFERROR(IF($Y196="YES",MIN($U196*($G$12/$D$12),$G$12),(SUMPRODUCT(--((MIN(W196,$D$12))&gt;$C$9:$C$12),((MIN(W196,$D$12))-$C$9:$C$12),$H$9:$H$12))-((1-(X196/$M$9))*(SUMPRODUCT(--((MIN(V196,$D$12))&gt;$C$9:$C$12),((MIN(V196,$D$12))-$C$9:$C$12),$H$9:$H$12)))),0))</f>
        <v>0</v>
      </c>
      <c r="AA196" s="169">
        <f>IF(AND(LARGE('Sch A. Input'!$CL$15:$CL$41,COUNTIF('Sch A. Input'!$CL$15:$CL$41,"&gt;="&amp;F196))&lt;E196,F196&lt;&gt;0),"Leaver",IFERROR(Z196/U196,0))</f>
        <v>0</v>
      </c>
      <c r="AB196" s="170">
        <f>IF(AND(LARGE('Sch A. Input'!$CL$15:$CL$41,COUNTIF('Sch A. Input'!$CL$15:$CL$41,"&gt;="&amp;F196))&lt;E196,F196&lt;&gt;0),"Leaver",Q196-Z196)</f>
        <v>0</v>
      </c>
      <c r="AC196" s="94">
        <f t="shared" si="39"/>
        <v>0</v>
      </c>
      <c r="BK196" s="2"/>
      <c r="BL196" s="2"/>
      <c r="CI196"/>
    </row>
    <row r="197" spans="2:87" x14ac:dyDescent="0.35">
      <c r="B197" s="70" t="str">
        <f>IF('Sch A. Input'!B195="","",'Sch A. Input'!B195)</f>
        <v/>
      </c>
      <c r="C197" s="75" t="str">
        <f>IF('Sch A. Input'!C195="","",'Sch A. Input'!C195)</f>
        <v/>
      </c>
      <c r="D197" s="71" t="str">
        <f>IF('Sch A. Input'!D195="","",'Sch A. Input'!D195)</f>
        <v/>
      </c>
      <c r="E197" s="71">
        <f>'Sch A. Input'!E195</f>
        <v>45016</v>
      </c>
      <c r="F197" s="71">
        <f>'Sch A. Input'!F195</f>
        <v>0</v>
      </c>
      <c r="G197" s="226">
        <f>SUMIFS('Sch A. Input'!H195:CJ195,'Sch A. Input'!$H$13:$CJ$13,$L$11,'Sch A. Input'!$H$14:$CJ$14,"Recurring")</f>
        <v>0</v>
      </c>
      <c r="H197" s="226">
        <f>SUMIFS('Sch A. Input'!H195:CJ195,'Sch A. Input'!$H$13:$CJ$13,$L$11,'Sch A. Input'!$H$14:$CJ$14,"One-time")</f>
        <v>0</v>
      </c>
      <c r="I197" s="227">
        <f t="shared" si="33"/>
        <v>0</v>
      </c>
      <c r="J197" s="228">
        <f>SUMIFS('Sch A. Input'!H195:CJ195,'Sch A. Input'!$H$14:$CJ$14,"Recurring",'Sch A. Input'!$H$13:$CJ$13,"&lt;="&amp;$L$11)</f>
        <v>0</v>
      </c>
      <c r="K197" s="228">
        <f>SUMIFS('Sch A. Input'!H195:CJ195,'Sch A. Input'!$H$14:$CJ$14,"One-time",'Sch A. Input'!$H$13:$CJ$13,"&lt;="&amp;$L$11)</f>
        <v>0</v>
      </c>
      <c r="L197" s="229">
        <f t="shared" si="34"/>
        <v>0</v>
      </c>
      <c r="M197" s="228">
        <f t="shared" si="35"/>
        <v>0</v>
      </c>
      <c r="N197" s="228">
        <f t="shared" si="36"/>
        <v>0</v>
      </c>
      <c r="O197" s="259">
        <f t="shared" si="37"/>
        <v>0</v>
      </c>
      <c r="P197" s="268">
        <f t="shared" si="31"/>
        <v>0</v>
      </c>
      <c r="Q197" s="231">
        <f t="shared" si="32"/>
        <v>0</v>
      </c>
      <c r="R197" s="97">
        <f t="shared" si="38"/>
        <v>0</v>
      </c>
      <c r="S197" s="237">
        <f>IF(AND(LARGE('Sch A. Input'!$CL$15:$CL$41,COUNTIF('Sch A. Input'!$CL$15:$CL$41,"&gt;="&amp;F197))&lt;E197,F197&lt;&gt;0),"Leaver",J197-G197)</f>
        <v>0</v>
      </c>
      <c r="T197" s="237">
        <f>IF(AND(LARGE('Sch A. Input'!$CL$15:$CL$41,COUNTIF('Sch A. Input'!$CL$15:$CL$41,"&gt;="&amp;F197))&lt;E197,F197&lt;&gt;0),"Leaver",K197-H197)</f>
        <v>0</v>
      </c>
      <c r="U197" s="238">
        <f>IF(AND(LARGE('Sch A. Input'!$CL$15:$CL$41,COUNTIF('Sch A. Input'!$CL$15:$CL$41,"&gt;="&amp;F197))&lt;E197,F197&lt;&gt;0),"Leaver",L197-I197)</f>
        <v>0</v>
      </c>
      <c r="V197" s="238">
        <f>IF(AND(LARGE('Sch A. Input'!$CL$15:$CL$41,COUNTIF('Sch A. Input'!$CL$15:$CL$41,"&gt;="&amp;F197))&lt;E197,F197&lt;&gt;0),"Leaver",IFERROR(S197/X197*$M$9,0))</f>
        <v>0</v>
      </c>
      <c r="W197" s="238">
        <f>IF(AND(LARGE('Sch A. Input'!$CL$15:$CL$41,COUNTIF('Sch A. Input'!$CL$15:$CL$41,"&gt;="&amp;F197))&lt;E197,F197&lt;&gt;0),"Leaver",V197+T197)</f>
        <v>0</v>
      </c>
      <c r="X197" s="264">
        <f>IF(AND(LARGE('Sch A. Input'!$CL$15:$CL$41,COUNTIF('Sch A. Input'!$CL$15:$CL$41,"&gt;="&amp;F197))&lt;E197,F197&lt;&gt;0),"Leaver",IF(OR(D197="",D197&gt;$L$11,($L$11-14)&lt;$K$9),0,(E197+1-D197)/14-1))</f>
        <v>0</v>
      </c>
      <c r="Y197" s="265">
        <f>IF(AND(LARGE('Sch A. Input'!$CL$15:$CL$41,COUNTIF('Sch A. Input'!$CL$15:$CL$41,"&gt;="&amp;F197))&lt;E197,F197&lt;&gt;0),"Leaver",IFERROR(IF((S197/$X197*$M$9+T197)&gt;$D$12,"YES","NO"),0))</f>
        <v>0</v>
      </c>
      <c r="Z197" s="225">
        <f>IF(AND(LARGE('Sch A. Input'!$CL$15:$CL$41,COUNTIF('Sch A. Input'!$CL$15:$CL$41,"&gt;="&amp;F197))&lt;E197,F197&lt;&gt;0),"Leaver",IFERROR(IF($Y197="YES",MIN($U197*($G$12/$D$12),$G$12),(SUMPRODUCT(--((MIN(W197,$D$12))&gt;$C$9:$C$12),((MIN(W197,$D$12))-$C$9:$C$12),$H$9:$H$12))-((1-(X197/$M$9))*(SUMPRODUCT(--((MIN(V197,$D$12))&gt;$C$9:$C$12),((MIN(V197,$D$12))-$C$9:$C$12),$H$9:$H$12)))),0))</f>
        <v>0</v>
      </c>
      <c r="AA197" s="169">
        <f>IF(AND(LARGE('Sch A. Input'!$CL$15:$CL$41,COUNTIF('Sch A. Input'!$CL$15:$CL$41,"&gt;="&amp;F197))&lt;E197,F197&lt;&gt;0),"Leaver",IFERROR(Z197/U197,0))</f>
        <v>0</v>
      </c>
      <c r="AB197" s="170">
        <f>IF(AND(LARGE('Sch A. Input'!$CL$15:$CL$41,COUNTIF('Sch A. Input'!$CL$15:$CL$41,"&gt;="&amp;F197))&lt;E197,F197&lt;&gt;0),"Leaver",Q197-Z197)</f>
        <v>0</v>
      </c>
      <c r="AC197" s="94">
        <f t="shared" si="39"/>
        <v>0</v>
      </c>
      <c r="BK197" s="2"/>
      <c r="BL197" s="2"/>
      <c r="CI197"/>
    </row>
    <row r="198" spans="2:87" x14ac:dyDescent="0.35">
      <c r="B198" s="70" t="str">
        <f>IF('Sch A. Input'!B196="","",'Sch A. Input'!B196)</f>
        <v/>
      </c>
      <c r="C198" s="75" t="str">
        <f>IF('Sch A. Input'!C196="","",'Sch A. Input'!C196)</f>
        <v/>
      </c>
      <c r="D198" s="71" t="str">
        <f>IF('Sch A. Input'!D196="","",'Sch A. Input'!D196)</f>
        <v/>
      </c>
      <c r="E198" s="71">
        <f>'Sch A. Input'!E196</f>
        <v>45016</v>
      </c>
      <c r="F198" s="71">
        <f>'Sch A. Input'!F196</f>
        <v>0</v>
      </c>
      <c r="G198" s="226">
        <f>SUMIFS('Sch A. Input'!H196:CJ196,'Sch A. Input'!$H$13:$CJ$13,$L$11,'Sch A. Input'!$H$14:$CJ$14,"Recurring")</f>
        <v>0</v>
      </c>
      <c r="H198" s="226">
        <f>SUMIFS('Sch A. Input'!H196:CJ196,'Sch A. Input'!$H$13:$CJ$13,$L$11,'Sch A. Input'!$H$14:$CJ$14,"One-time")</f>
        <v>0</v>
      </c>
      <c r="I198" s="227">
        <f t="shared" si="33"/>
        <v>0</v>
      </c>
      <c r="J198" s="228">
        <f>SUMIFS('Sch A. Input'!H196:CJ196,'Sch A. Input'!$H$14:$CJ$14,"Recurring",'Sch A. Input'!$H$13:$CJ$13,"&lt;="&amp;$L$11)</f>
        <v>0</v>
      </c>
      <c r="K198" s="228">
        <f>SUMIFS('Sch A. Input'!H196:CJ196,'Sch A. Input'!$H$14:$CJ$14,"One-time",'Sch A. Input'!$H$13:$CJ$13,"&lt;="&amp;$L$11)</f>
        <v>0</v>
      </c>
      <c r="L198" s="229">
        <f t="shared" si="34"/>
        <v>0</v>
      </c>
      <c r="M198" s="228">
        <f t="shared" si="35"/>
        <v>0</v>
      </c>
      <c r="N198" s="228">
        <f t="shared" si="36"/>
        <v>0</v>
      </c>
      <c r="O198" s="259">
        <f t="shared" si="37"/>
        <v>0</v>
      </c>
      <c r="P198" s="268">
        <f t="shared" si="31"/>
        <v>0</v>
      </c>
      <c r="Q198" s="231">
        <f t="shared" si="32"/>
        <v>0</v>
      </c>
      <c r="R198" s="97">
        <f t="shared" si="38"/>
        <v>0</v>
      </c>
      <c r="S198" s="237">
        <f>IF(AND(LARGE('Sch A. Input'!$CL$15:$CL$41,COUNTIF('Sch A. Input'!$CL$15:$CL$41,"&gt;="&amp;F198))&lt;E198,F198&lt;&gt;0),"Leaver",J198-G198)</f>
        <v>0</v>
      </c>
      <c r="T198" s="237">
        <f>IF(AND(LARGE('Sch A. Input'!$CL$15:$CL$41,COUNTIF('Sch A. Input'!$CL$15:$CL$41,"&gt;="&amp;F198))&lt;E198,F198&lt;&gt;0),"Leaver",K198-H198)</f>
        <v>0</v>
      </c>
      <c r="U198" s="238">
        <f>IF(AND(LARGE('Sch A. Input'!$CL$15:$CL$41,COUNTIF('Sch A. Input'!$CL$15:$CL$41,"&gt;="&amp;F198))&lt;E198,F198&lt;&gt;0),"Leaver",L198-I198)</f>
        <v>0</v>
      </c>
      <c r="V198" s="238">
        <f>IF(AND(LARGE('Sch A. Input'!$CL$15:$CL$41,COUNTIF('Sch A. Input'!$CL$15:$CL$41,"&gt;="&amp;F198))&lt;E198,F198&lt;&gt;0),"Leaver",IFERROR(S198/X198*$M$9,0))</f>
        <v>0</v>
      </c>
      <c r="W198" s="238">
        <f>IF(AND(LARGE('Sch A. Input'!$CL$15:$CL$41,COUNTIF('Sch A. Input'!$CL$15:$CL$41,"&gt;="&amp;F198))&lt;E198,F198&lt;&gt;0),"Leaver",V198+T198)</f>
        <v>0</v>
      </c>
      <c r="X198" s="264">
        <f>IF(AND(LARGE('Sch A. Input'!$CL$15:$CL$41,COUNTIF('Sch A. Input'!$CL$15:$CL$41,"&gt;="&amp;F198))&lt;E198,F198&lt;&gt;0),"Leaver",IF(OR(D198="",D198&gt;$L$11,($L$11-14)&lt;$K$9),0,(E198+1-D198)/14-1))</f>
        <v>0</v>
      </c>
      <c r="Y198" s="265">
        <f>IF(AND(LARGE('Sch A. Input'!$CL$15:$CL$41,COUNTIF('Sch A. Input'!$CL$15:$CL$41,"&gt;="&amp;F198))&lt;E198,F198&lt;&gt;0),"Leaver",IFERROR(IF((S198/$X198*$M$9+T198)&gt;$D$12,"YES","NO"),0))</f>
        <v>0</v>
      </c>
      <c r="Z198" s="225">
        <f>IF(AND(LARGE('Sch A. Input'!$CL$15:$CL$41,COUNTIF('Sch A. Input'!$CL$15:$CL$41,"&gt;="&amp;F198))&lt;E198,F198&lt;&gt;0),"Leaver",IFERROR(IF($Y198="YES",MIN($U198*($G$12/$D$12),$G$12),(SUMPRODUCT(--((MIN(W198,$D$12))&gt;$C$9:$C$12),((MIN(W198,$D$12))-$C$9:$C$12),$H$9:$H$12))-((1-(X198/$M$9))*(SUMPRODUCT(--((MIN(V198,$D$12))&gt;$C$9:$C$12),((MIN(V198,$D$12))-$C$9:$C$12),$H$9:$H$12)))),0))</f>
        <v>0</v>
      </c>
      <c r="AA198" s="169">
        <f>IF(AND(LARGE('Sch A. Input'!$CL$15:$CL$41,COUNTIF('Sch A. Input'!$CL$15:$CL$41,"&gt;="&amp;F198))&lt;E198,F198&lt;&gt;0),"Leaver",IFERROR(Z198/U198,0))</f>
        <v>0</v>
      </c>
      <c r="AB198" s="170">
        <f>IF(AND(LARGE('Sch A. Input'!$CL$15:$CL$41,COUNTIF('Sch A. Input'!$CL$15:$CL$41,"&gt;="&amp;F198))&lt;E198,F198&lt;&gt;0),"Leaver",Q198-Z198)</f>
        <v>0</v>
      </c>
      <c r="AC198" s="94">
        <f t="shared" si="39"/>
        <v>0</v>
      </c>
      <c r="BK198" s="2"/>
      <c r="BL198" s="2"/>
      <c r="CI198"/>
    </row>
    <row r="199" spans="2:87" x14ac:dyDescent="0.35">
      <c r="B199" s="70" t="str">
        <f>IF('Sch A. Input'!B197="","",'Sch A. Input'!B197)</f>
        <v/>
      </c>
      <c r="C199" s="75" t="str">
        <f>IF('Sch A. Input'!C197="","",'Sch A. Input'!C197)</f>
        <v/>
      </c>
      <c r="D199" s="71" t="str">
        <f>IF('Sch A. Input'!D197="","",'Sch A. Input'!D197)</f>
        <v/>
      </c>
      <c r="E199" s="71">
        <f>'Sch A. Input'!E197</f>
        <v>45016</v>
      </c>
      <c r="F199" s="71">
        <f>'Sch A. Input'!F197</f>
        <v>0</v>
      </c>
      <c r="G199" s="226">
        <f>SUMIFS('Sch A. Input'!H197:CJ197,'Sch A. Input'!$H$13:$CJ$13,$L$11,'Sch A. Input'!$H$14:$CJ$14,"Recurring")</f>
        <v>0</v>
      </c>
      <c r="H199" s="226">
        <f>SUMIFS('Sch A. Input'!H197:CJ197,'Sch A. Input'!$H$13:$CJ$13,$L$11,'Sch A. Input'!$H$14:$CJ$14,"One-time")</f>
        <v>0</v>
      </c>
      <c r="I199" s="227">
        <f t="shared" si="33"/>
        <v>0</v>
      </c>
      <c r="J199" s="228">
        <f>SUMIFS('Sch A. Input'!H197:CJ197,'Sch A. Input'!$H$14:$CJ$14,"Recurring",'Sch A. Input'!$H$13:$CJ$13,"&lt;="&amp;$L$11)</f>
        <v>0</v>
      </c>
      <c r="K199" s="228">
        <f>SUMIFS('Sch A. Input'!H197:CJ197,'Sch A. Input'!$H$14:$CJ$14,"One-time",'Sch A. Input'!$H$13:$CJ$13,"&lt;="&amp;$L$11)</f>
        <v>0</v>
      </c>
      <c r="L199" s="229">
        <f t="shared" si="34"/>
        <v>0</v>
      </c>
      <c r="M199" s="228">
        <f t="shared" si="35"/>
        <v>0</v>
      </c>
      <c r="N199" s="228">
        <f t="shared" si="36"/>
        <v>0</v>
      </c>
      <c r="O199" s="259">
        <f t="shared" si="37"/>
        <v>0</v>
      </c>
      <c r="P199" s="268">
        <f t="shared" si="31"/>
        <v>0</v>
      </c>
      <c r="Q199" s="231">
        <f t="shared" si="32"/>
        <v>0</v>
      </c>
      <c r="R199" s="97">
        <f t="shared" si="38"/>
        <v>0</v>
      </c>
      <c r="S199" s="237">
        <f>IF(AND(LARGE('Sch A. Input'!$CL$15:$CL$41,COUNTIF('Sch A. Input'!$CL$15:$CL$41,"&gt;="&amp;F199))&lt;E199,F199&lt;&gt;0),"Leaver",J199-G199)</f>
        <v>0</v>
      </c>
      <c r="T199" s="237">
        <f>IF(AND(LARGE('Sch A. Input'!$CL$15:$CL$41,COUNTIF('Sch A. Input'!$CL$15:$CL$41,"&gt;="&amp;F199))&lt;E199,F199&lt;&gt;0),"Leaver",K199-H199)</f>
        <v>0</v>
      </c>
      <c r="U199" s="238">
        <f>IF(AND(LARGE('Sch A. Input'!$CL$15:$CL$41,COUNTIF('Sch A. Input'!$CL$15:$CL$41,"&gt;="&amp;F199))&lt;E199,F199&lt;&gt;0),"Leaver",L199-I199)</f>
        <v>0</v>
      </c>
      <c r="V199" s="238">
        <f>IF(AND(LARGE('Sch A. Input'!$CL$15:$CL$41,COUNTIF('Sch A. Input'!$CL$15:$CL$41,"&gt;="&amp;F199))&lt;E199,F199&lt;&gt;0),"Leaver",IFERROR(S199/X199*$M$9,0))</f>
        <v>0</v>
      </c>
      <c r="W199" s="238">
        <f>IF(AND(LARGE('Sch A. Input'!$CL$15:$CL$41,COUNTIF('Sch A. Input'!$CL$15:$CL$41,"&gt;="&amp;F199))&lt;E199,F199&lt;&gt;0),"Leaver",V199+T199)</f>
        <v>0</v>
      </c>
      <c r="X199" s="264">
        <f>IF(AND(LARGE('Sch A. Input'!$CL$15:$CL$41,COUNTIF('Sch A. Input'!$CL$15:$CL$41,"&gt;="&amp;F199))&lt;E199,F199&lt;&gt;0),"Leaver",IF(OR(D199="",D199&gt;$L$11,($L$11-14)&lt;$K$9),0,(E199+1-D199)/14-1))</f>
        <v>0</v>
      </c>
      <c r="Y199" s="265">
        <f>IF(AND(LARGE('Sch A. Input'!$CL$15:$CL$41,COUNTIF('Sch A. Input'!$CL$15:$CL$41,"&gt;="&amp;F199))&lt;E199,F199&lt;&gt;0),"Leaver",IFERROR(IF((S199/$X199*$M$9+T199)&gt;$D$12,"YES","NO"),0))</f>
        <v>0</v>
      </c>
      <c r="Z199" s="225">
        <f>IF(AND(LARGE('Sch A. Input'!$CL$15:$CL$41,COUNTIF('Sch A. Input'!$CL$15:$CL$41,"&gt;="&amp;F199))&lt;E199,F199&lt;&gt;0),"Leaver",IFERROR(IF($Y199="YES",MIN($U199*($G$12/$D$12),$G$12),(SUMPRODUCT(--((MIN(W199,$D$12))&gt;$C$9:$C$12),((MIN(W199,$D$12))-$C$9:$C$12),$H$9:$H$12))-((1-(X199/$M$9))*(SUMPRODUCT(--((MIN(V199,$D$12))&gt;$C$9:$C$12),((MIN(V199,$D$12))-$C$9:$C$12),$H$9:$H$12)))),0))</f>
        <v>0</v>
      </c>
      <c r="AA199" s="169">
        <f>IF(AND(LARGE('Sch A. Input'!$CL$15:$CL$41,COUNTIF('Sch A. Input'!$CL$15:$CL$41,"&gt;="&amp;F199))&lt;E199,F199&lt;&gt;0),"Leaver",IFERROR(Z199/U199,0))</f>
        <v>0</v>
      </c>
      <c r="AB199" s="170">
        <f>IF(AND(LARGE('Sch A. Input'!$CL$15:$CL$41,COUNTIF('Sch A. Input'!$CL$15:$CL$41,"&gt;="&amp;F199))&lt;E199,F199&lt;&gt;0),"Leaver",Q199-Z199)</f>
        <v>0</v>
      </c>
      <c r="AC199" s="94">
        <f t="shared" si="39"/>
        <v>0</v>
      </c>
      <c r="BK199" s="2"/>
      <c r="BL199" s="2"/>
      <c r="CI199"/>
    </row>
    <row r="200" spans="2:87" x14ac:dyDescent="0.35">
      <c r="B200" s="70" t="str">
        <f>IF('Sch A. Input'!B198="","",'Sch A. Input'!B198)</f>
        <v/>
      </c>
      <c r="C200" s="75" t="str">
        <f>IF('Sch A. Input'!C198="","",'Sch A. Input'!C198)</f>
        <v/>
      </c>
      <c r="D200" s="71" t="str">
        <f>IF('Sch A. Input'!D198="","",'Sch A. Input'!D198)</f>
        <v/>
      </c>
      <c r="E200" s="71">
        <f>'Sch A. Input'!E198</f>
        <v>45016</v>
      </c>
      <c r="F200" s="71">
        <f>'Sch A. Input'!F198</f>
        <v>0</v>
      </c>
      <c r="G200" s="226">
        <f>SUMIFS('Sch A. Input'!H198:CJ198,'Sch A. Input'!$H$13:$CJ$13,$L$11,'Sch A. Input'!$H$14:$CJ$14,"Recurring")</f>
        <v>0</v>
      </c>
      <c r="H200" s="226">
        <f>SUMIFS('Sch A. Input'!H198:CJ198,'Sch A. Input'!$H$13:$CJ$13,$L$11,'Sch A. Input'!$H$14:$CJ$14,"One-time")</f>
        <v>0</v>
      </c>
      <c r="I200" s="227">
        <f t="shared" si="33"/>
        <v>0</v>
      </c>
      <c r="J200" s="228">
        <f>SUMIFS('Sch A. Input'!H198:CJ198,'Sch A. Input'!$H$14:$CJ$14,"Recurring",'Sch A. Input'!$H$13:$CJ$13,"&lt;="&amp;$L$11)</f>
        <v>0</v>
      </c>
      <c r="K200" s="228">
        <f>SUMIFS('Sch A. Input'!H198:CJ198,'Sch A. Input'!$H$14:$CJ$14,"One-time",'Sch A. Input'!$H$13:$CJ$13,"&lt;="&amp;$L$11)</f>
        <v>0</v>
      </c>
      <c r="L200" s="229">
        <f t="shared" si="34"/>
        <v>0</v>
      </c>
      <c r="M200" s="228">
        <f t="shared" si="35"/>
        <v>0</v>
      </c>
      <c r="N200" s="228">
        <f t="shared" si="36"/>
        <v>0</v>
      </c>
      <c r="O200" s="259">
        <f t="shared" si="37"/>
        <v>0</v>
      </c>
      <c r="P200" s="268">
        <f t="shared" si="31"/>
        <v>0</v>
      </c>
      <c r="Q200" s="231">
        <f t="shared" si="32"/>
        <v>0</v>
      </c>
      <c r="R200" s="97">
        <f t="shared" si="38"/>
        <v>0</v>
      </c>
      <c r="S200" s="237">
        <f>IF(AND(LARGE('Sch A. Input'!$CL$15:$CL$41,COUNTIF('Sch A. Input'!$CL$15:$CL$41,"&gt;="&amp;F200))&lt;E200,F200&lt;&gt;0),"Leaver",J200-G200)</f>
        <v>0</v>
      </c>
      <c r="T200" s="237">
        <f>IF(AND(LARGE('Sch A. Input'!$CL$15:$CL$41,COUNTIF('Sch A. Input'!$CL$15:$CL$41,"&gt;="&amp;F200))&lt;E200,F200&lt;&gt;0),"Leaver",K200-H200)</f>
        <v>0</v>
      </c>
      <c r="U200" s="238">
        <f>IF(AND(LARGE('Sch A. Input'!$CL$15:$CL$41,COUNTIF('Sch A. Input'!$CL$15:$CL$41,"&gt;="&amp;F200))&lt;E200,F200&lt;&gt;0),"Leaver",L200-I200)</f>
        <v>0</v>
      </c>
      <c r="V200" s="238">
        <f>IF(AND(LARGE('Sch A. Input'!$CL$15:$CL$41,COUNTIF('Sch A. Input'!$CL$15:$CL$41,"&gt;="&amp;F200))&lt;E200,F200&lt;&gt;0),"Leaver",IFERROR(S200/X200*$M$9,0))</f>
        <v>0</v>
      </c>
      <c r="W200" s="238">
        <f>IF(AND(LARGE('Sch A. Input'!$CL$15:$CL$41,COUNTIF('Sch A. Input'!$CL$15:$CL$41,"&gt;="&amp;F200))&lt;E200,F200&lt;&gt;0),"Leaver",V200+T200)</f>
        <v>0</v>
      </c>
      <c r="X200" s="264">
        <f>IF(AND(LARGE('Sch A. Input'!$CL$15:$CL$41,COUNTIF('Sch A. Input'!$CL$15:$CL$41,"&gt;="&amp;F200))&lt;E200,F200&lt;&gt;0),"Leaver",IF(OR(D200="",D200&gt;$L$11,($L$11-14)&lt;$K$9),0,(E200+1-D200)/14-1))</f>
        <v>0</v>
      </c>
      <c r="Y200" s="265">
        <f>IF(AND(LARGE('Sch A. Input'!$CL$15:$CL$41,COUNTIF('Sch A. Input'!$CL$15:$CL$41,"&gt;="&amp;F200))&lt;E200,F200&lt;&gt;0),"Leaver",IFERROR(IF((S200/$X200*$M$9+T200)&gt;$D$12,"YES","NO"),0))</f>
        <v>0</v>
      </c>
      <c r="Z200" s="225">
        <f>IF(AND(LARGE('Sch A. Input'!$CL$15:$CL$41,COUNTIF('Sch A. Input'!$CL$15:$CL$41,"&gt;="&amp;F200))&lt;E200,F200&lt;&gt;0),"Leaver",IFERROR(IF($Y200="YES",MIN($U200*($G$12/$D$12),$G$12),(SUMPRODUCT(--((MIN(W200,$D$12))&gt;$C$9:$C$12),((MIN(W200,$D$12))-$C$9:$C$12),$H$9:$H$12))-((1-(X200/$M$9))*(SUMPRODUCT(--((MIN(V200,$D$12))&gt;$C$9:$C$12),((MIN(V200,$D$12))-$C$9:$C$12),$H$9:$H$12)))),0))</f>
        <v>0</v>
      </c>
      <c r="AA200" s="169">
        <f>IF(AND(LARGE('Sch A. Input'!$CL$15:$CL$41,COUNTIF('Sch A. Input'!$CL$15:$CL$41,"&gt;="&amp;F200))&lt;E200,F200&lt;&gt;0),"Leaver",IFERROR(Z200/U200,0))</f>
        <v>0</v>
      </c>
      <c r="AB200" s="170">
        <f>IF(AND(LARGE('Sch A. Input'!$CL$15:$CL$41,COUNTIF('Sch A. Input'!$CL$15:$CL$41,"&gt;="&amp;F200))&lt;E200,F200&lt;&gt;0),"Leaver",Q200-Z200)</f>
        <v>0</v>
      </c>
      <c r="AC200" s="94">
        <f t="shared" si="39"/>
        <v>0</v>
      </c>
      <c r="BK200" s="2"/>
      <c r="BL200" s="2"/>
      <c r="CI200"/>
    </row>
    <row r="201" spans="2:87" x14ac:dyDescent="0.35">
      <c r="B201" s="70" t="str">
        <f>IF('Sch A. Input'!B199="","",'Sch A. Input'!B199)</f>
        <v/>
      </c>
      <c r="C201" s="75" t="str">
        <f>IF('Sch A. Input'!C199="","",'Sch A. Input'!C199)</f>
        <v/>
      </c>
      <c r="D201" s="71" t="str">
        <f>IF('Sch A. Input'!D199="","",'Sch A. Input'!D199)</f>
        <v/>
      </c>
      <c r="E201" s="71">
        <f>'Sch A. Input'!E199</f>
        <v>45016</v>
      </c>
      <c r="F201" s="71">
        <f>'Sch A. Input'!F199</f>
        <v>0</v>
      </c>
      <c r="G201" s="226">
        <f>SUMIFS('Sch A. Input'!H199:CJ199,'Sch A. Input'!$H$13:$CJ$13,$L$11,'Sch A. Input'!$H$14:$CJ$14,"Recurring")</f>
        <v>0</v>
      </c>
      <c r="H201" s="226">
        <f>SUMIFS('Sch A. Input'!H199:CJ199,'Sch A. Input'!$H$13:$CJ$13,$L$11,'Sch A. Input'!$H$14:$CJ$14,"One-time")</f>
        <v>0</v>
      </c>
      <c r="I201" s="227">
        <f t="shared" si="33"/>
        <v>0</v>
      </c>
      <c r="J201" s="228">
        <f>SUMIFS('Sch A. Input'!H199:CJ199,'Sch A. Input'!$H$14:$CJ$14,"Recurring",'Sch A. Input'!$H$13:$CJ$13,"&lt;="&amp;$L$11)</f>
        <v>0</v>
      </c>
      <c r="K201" s="228">
        <f>SUMIFS('Sch A. Input'!H199:CJ199,'Sch A. Input'!$H$14:$CJ$14,"One-time",'Sch A. Input'!$H$13:$CJ$13,"&lt;="&amp;$L$11)</f>
        <v>0</v>
      </c>
      <c r="L201" s="229">
        <f t="shared" si="34"/>
        <v>0</v>
      </c>
      <c r="M201" s="228">
        <f t="shared" si="35"/>
        <v>0</v>
      </c>
      <c r="N201" s="228">
        <f t="shared" si="36"/>
        <v>0</v>
      </c>
      <c r="O201" s="259">
        <f t="shared" si="37"/>
        <v>0</v>
      </c>
      <c r="P201" s="268">
        <f t="shared" si="31"/>
        <v>0</v>
      </c>
      <c r="Q201" s="231">
        <f t="shared" si="32"/>
        <v>0</v>
      </c>
      <c r="R201" s="97">
        <f t="shared" si="38"/>
        <v>0</v>
      </c>
      <c r="S201" s="237">
        <f>IF(AND(LARGE('Sch A. Input'!$CL$15:$CL$41,COUNTIF('Sch A. Input'!$CL$15:$CL$41,"&gt;="&amp;F201))&lt;E201,F201&lt;&gt;0),"Leaver",J201-G201)</f>
        <v>0</v>
      </c>
      <c r="T201" s="237">
        <f>IF(AND(LARGE('Sch A. Input'!$CL$15:$CL$41,COUNTIF('Sch A. Input'!$CL$15:$CL$41,"&gt;="&amp;F201))&lt;E201,F201&lt;&gt;0),"Leaver",K201-H201)</f>
        <v>0</v>
      </c>
      <c r="U201" s="238">
        <f>IF(AND(LARGE('Sch A. Input'!$CL$15:$CL$41,COUNTIF('Sch A. Input'!$CL$15:$CL$41,"&gt;="&amp;F201))&lt;E201,F201&lt;&gt;0),"Leaver",L201-I201)</f>
        <v>0</v>
      </c>
      <c r="V201" s="238">
        <f>IF(AND(LARGE('Sch A. Input'!$CL$15:$CL$41,COUNTIF('Sch A. Input'!$CL$15:$CL$41,"&gt;="&amp;F201))&lt;E201,F201&lt;&gt;0),"Leaver",IFERROR(S201/X201*$M$9,0))</f>
        <v>0</v>
      </c>
      <c r="W201" s="238">
        <f>IF(AND(LARGE('Sch A. Input'!$CL$15:$CL$41,COUNTIF('Sch A. Input'!$CL$15:$CL$41,"&gt;="&amp;F201))&lt;E201,F201&lt;&gt;0),"Leaver",V201+T201)</f>
        <v>0</v>
      </c>
      <c r="X201" s="264">
        <f>IF(AND(LARGE('Sch A. Input'!$CL$15:$CL$41,COUNTIF('Sch A. Input'!$CL$15:$CL$41,"&gt;="&amp;F201))&lt;E201,F201&lt;&gt;0),"Leaver",IF(OR(D201="",D201&gt;$L$11,($L$11-14)&lt;$K$9),0,(E201+1-D201)/14-1))</f>
        <v>0</v>
      </c>
      <c r="Y201" s="265">
        <f>IF(AND(LARGE('Sch A. Input'!$CL$15:$CL$41,COUNTIF('Sch A. Input'!$CL$15:$CL$41,"&gt;="&amp;F201))&lt;E201,F201&lt;&gt;0),"Leaver",IFERROR(IF((S201/$X201*$M$9+T201)&gt;$D$12,"YES","NO"),0))</f>
        <v>0</v>
      </c>
      <c r="Z201" s="225">
        <f>IF(AND(LARGE('Sch A. Input'!$CL$15:$CL$41,COUNTIF('Sch A. Input'!$CL$15:$CL$41,"&gt;="&amp;F201))&lt;E201,F201&lt;&gt;0),"Leaver",IFERROR(IF($Y201="YES",MIN($U201*($G$12/$D$12),$G$12),(SUMPRODUCT(--((MIN(W201,$D$12))&gt;$C$9:$C$12),((MIN(W201,$D$12))-$C$9:$C$12),$H$9:$H$12))-((1-(X201/$M$9))*(SUMPRODUCT(--((MIN(V201,$D$12))&gt;$C$9:$C$12),((MIN(V201,$D$12))-$C$9:$C$12),$H$9:$H$12)))),0))</f>
        <v>0</v>
      </c>
      <c r="AA201" s="169">
        <f>IF(AND(LARGE('Sch A. Input'!$CL$15:$CL$41,COUNTIF('Sch A. Input'!$CL$15:$CL$41,"&gt;="&amp;F201))&lt;E201,F201&lt;&gt;0),"Leaver",IFERROR(Z201/U201,0))</f>
        <v>0</v>
      </c>
      <c r="AB201" s="170">
        <f>IF(AND(LARGE('Sch A. Input'!$CL$15:$CL$41,COUNTIF('Sch A. Input'!$CL$15:$CL$41,"&gt;="&amp;F201))&lt;E201,F201&lt;&gt;0),"Leaver",Q201-Z201)</f>
        <v>0</v>
      </c>
      <c r="AC201" s="94">
        <f t="shared" si="39"/>
        <v>0</v>
      </c>
      <c r="BK201" s="2"/>
      <c r="BL201" s="2"/>
      <c r="CI201"/>
    </row>
    <row r="202" spans="2:87" x14ac:dyDescent="0.35">
      <c r="B202" s="70" t="str">
        <f>IF('Sch A. Input'!B200="","",'Sch A. Input'!B200)</f>
        <v/>
      </c>
      <c r="C202" s="75" t="str">
        <f>IF('Sch A. Input'!C200="","",'Sch A. Input'!C200)</f>
        <v/>
      </c>
      <c r="D202" s="71" t="str">
        <f>IF('Sch A. Input'!D200="","",'Sch A. Input'!D200)</f>
        <v/>
      </c>
      <c r="E202" s="71">
        <f>'Sch A. Input'!E200</f>
        <v>45016</v>
      </c>
      <c r="F202" s="71">
        <f>'Sch A. Input'!F200</f>
        <v>0</v>
      </c>
      <c r="G202" s="226">
        <f>SUMIFS('Sch A. Input'!H200:CJ200,'Sch A. Input'!$H$13:$CJ$13,$L$11,'Sch A. Input'!$H$14:$CJ$14,"Recurring")</f>
        <v>0</v>
      </c>
      <c r="H202" s="226">
        <f>SUMIFS('Sch A. Input'!H200:CJ200,'Sch A. Input'!$H$13:$CJ$13,$L$11,'Sch A. Input'!$H$14:$CJ$14,"One-time")</f>
        <v>0</v>
      </c>
      <c r="I202" s="227">
        <f t="shared" si="33"/>
        <v>0</v>
      </c>
      <c r="J202" s="228">
        <f>SUMIFS('Sch A. Input'!H200:CJ200,'Sch A. Input'!$H$14:$CJ$14,"Recurring",'Sch A. Input'!$H$13:$CJ$13,"&lt;="&amp;$L$11)</f>
        <v>0</v>
      </c>
      <c r="K202" s="228">
        <f>SUMIFS('Sch A. Input'!H200:CJ200,'Sch A. Input'!$H$14:$CJ$14,"One-time",'Sch A. Input'!$H$13:$CJ$13,"&lt;="&amp;$L$11)</f>
        <v>0</v>
      </c>
      <c r="L202" s="229">
        <f t="shared" si="34"/>
        <v>0</v>
      </c>
      <c r="M202" s="228">
        <f t="shared" si="35"/>
        <v>0</v>
      </c>
      <c r="N202" s="228">
        <f t="shared" si="36"/>
        <v>0</v>
      </c>
      <c r="O202" s="259">
        <f t="shared" si="37"/>
        <v>0</v>
      </c>
      <c r="P202" s="268">
        <f t="shared" si="31"/>
        <v>0</v>
      </c>
      <c r="Q202" s="231">
        <f t="shared" si="32"/>
        <v>0</v>
      </c>
      <c r="R202" s="97">
        <f t="shared" si="38"/>
        <v>0</v>
      </c>
      <c r="S202" s="237">
        <f>IF(AND(LARGE('Sch A. Input'!$CL$15:$CL$41,COUNTIF('Sch A. Input'!$CL$15:$CL$41,"&gt;="&amp;F202))&lt;E202,F202&lt;&gt;0),"Leaver",J202-G202)</f>
        <v>0</v>
      </c>
      <c r="T202" s="237">
        <f>IF(AND(LARGE('Sch A. Input'!$CL$15:$CL$41,COUNTIF('Sch A. Input'!$CL$15:$CL$41,"&gt;="&amp;F202))&lt;E202,F202&lt;&gt;0),"Leaver",K202-H202)</f>
        <v>0</v>
      </c>
      <c r="U202" s="238">
        <f>IF(AND(LARGE('Sch A. Input'!$CL$15:$CL$41,COUNTIF('Sch A. Input'!$CL$15:$CL$41,"&gt;="&amp;F202))&lt;E202,F202&lt;&gt;0),"Leaver",L202-I202)</f>
        <v>0</v>
      </c>
      <c r="V202" s="238">
        <f>IF(AND(LARGE('Sch A. Input'!$CL$15:$CL$41,COUNTIF('Sch A. Input'!$CL$15:$CL$41,"&gt;="&amp;F202))&lt;E202,F202&lt;&gt;0),"Leaver",IFERROR(S202/X202*$M$9,0))</f>
        <v>0</v>
      </c>
      <c r="W202" s="238">
        <f>IF(AND(LARGE('Sch A. Input'!$CL$15:$CL$41,COUNTIF('Sch A. Input'!$CL$15:$CL$41,"&gt;="&amp;F202))&lt;E202,F202&lt;&gt;0),"Leaver",V202+T202)</f>
        <v>0</v>
      </c>
      <c r="X202" s="264">
        <f>IF(AND(LARGE('Sch A. Input'!$CL$15:$CL$41,COUNTIF('Sch A. Input'!$CL$15:$CL$41,"&gt;="&amp;F202))&lt;E202,F202&lt;&gt;0),"Leaver",IF(OR(D202="",D202&gt;$L$11,($L$11-14)&lt;$K$9),0,(E202+1-D202)/14-1))</f>
        <v>0</v>
      </c>
      <c r="Y202" s="265">
        <f>IF(AND(LARGE('Sch A. Input'!$CL$15:$CL$41,COUNTIF('Sch A. Input'!$CL$15:$CL$41,"&gt;="&amp;F202))&lt;E202,F202&lt;&gt;0),"Leaver",IFERROR(IF((S202/$X202*$M$9+T202)&gt;$D$12,"YES","NO"),0))</f>
        <v>0</v>
      </c>
      <c r="Z202" s="225">
        <f>IF(AND(LARGE('Sch A. Input'!$CL$15:$CL$41,COUNTIF('Sch A. Input'!$CL$15:$CL$41,"&gt;="&amp;F202))&lt;E202,F202&lt;&gt;0),"Leaver",IFERROR(IF($Y202="YES",MIN($U202*($G$12/$D$12),$G$12),(SUMPRODUCT(--((MIN(W202,$D$12))&gt;$C$9:$C$12),((MIN(W202,$D$12))-$C$9:$C$12),$H$9:$H$12))-((1-(X202/$M$9))*(SUMPRODUCT(--((MIN(V202,$D$12))&gt;$C$9:$C$12),((MIN(V202,$D$12))-$C$9:$C$12),$H$9:$H$12)))),0))</f>
        <v>0</v>
      </c>
      <c r="AA202" s="169">
        <f>IF(AND(LARGE('Sch A. Input'!$CL$15:$CL$41,COUNTIF('Sch A. Input'!$CL$15:$CL$41,"&gt;="&amp;F202))&lt;E202,F202&lt;&gt;0),"Leaver",IFERROR(Z202/U202,0))</f>
        <v>0</v>
      </c>
      <c r="AB202" s="170">
        <f>IF(AND(LARGE('Sch A. Input'!$CL$15:$CL$41,COUNTIF('Sch A. Input'!$CL$15:$CL$41,"&gt;="&amp;F202))&lt;E202,F202&lt;&gt;0),"Leaver",Q202-Z202)</f>
        <v>0</v>
      </c>
      <c r="AC202" s="94">
        <f t="shared" si="39"/>
        <v>0</v>
      </c>
      <c r="BK202" s="2"/>
      <c r="BL202" s="2"/>
      <c r="CI202"/>
    </row>
    <row r="203" spans="2:87" x14ac:dyDescent="0.35">
      <c r="B203" s="70" t="str">
        <f>IF('Sch A. Input'!B201="","",'Sch A. Input'!B201)</f>
        <v/>
      </c>
      <c r="C203" s="75" t="str">
        <f>IF('Sch A. Input'!C201="","",'Sch A. Input'!C201)</f>
        <v/>
      </c>
      <c r="D203" s="71" t="str">
        <f>IF('Sch A. Input'!D201="","",'Sch A. Input'!D201)</f>
        <v/>
      </c>
      <c r="E203" s="71">
        <f>'Sch A. Input'!E201</f>
        <v>45016</v>
      </c>
      <c r="F203" s="71">
        <f>'Sch A. Input'!F201</f>
        <v>0</v>
      </c>
      <c r="G203" s="226">
        <f>SUMIFS('Sch A. Input'!H201:CJ201,'Sch A. Input'!$H$13:$CJ$13,$L$11,'Sch A. Input'!$H$14:$CJ$14,"Recurring")</f>
        <v>0</v>
      </c>
      <c r="H203" s="226">
        <f>SUMIFS('Sch A. Input'!H201:CJ201,'Sch A. Input'!$H$13:$CJ$13,$L$11,'Sch A. Input'!$H$14:$CJ$14,"One-time")</f>
        <v>0</v>
      </c>
      <c r="I203" s="227">
        <f t="shared" si="33"/>
        <v>0</v>
      </c>
      <c r="J203" s="228">
        <f>SUMIFS('Sch A. Input'!H201:CJ201,'Sch A. Input'!$H$14:$CJ$14,"Recurring",'Sch A. Input'!$H$13:$CJ$13,"&lt;="&amp;$L$11)</f>
        <v>0</v>
      </c>
      <c r="K203" s="228">
        <f>SUMIFS('Sch A. Input'!H201:CJ201,'Sch A. Input'!$H$14:$CJ$14,"One-time",'Sch A. Input'!$H$13:$CJ$13,"&lt;="&amp;$L$11)</f>
        <v>0</v>
      </c>
      <c r="L203" s="229">
        <f t="shared" si="34"/>
        <v>0</v>
      </c>
      <c r="M203" s="228">
        <f t="shared" si="35"/>
        <v>0</v>
      </c>
      <c r="N203" s="228">
        <f t="shared" si="36"/>
        <v>0</v>
      </c>
      <c r="O203" s="259">
        <f t="shared" si="37"/>
        <v>0</v>
      </c>
      <c r="P203" s="268">
        <f t="shared" si="31"/>
        <v>0</v>
      </c>
      <c r="Q203" s="231">
        <f t="shared" si="32"/>
        <v>0</v>
      </c>
      <c r="R203" s="97">
        <f t="shared" si="38"/>
        <v>0</v>
      </c>
      <c r="S203" s="237">
        <f>IF(AND(LARGE('Sch A. Input'!$CL$15:$CL$41,COUNTIF('Sch A. Input'!$CL$15:$CL$41,"&gt;="&amp;F203))&lt;E203,F203&lt;&gt;0),"Leaver",J203-G203)</f>
        <v>0</v>
      </c>
      <c r="T203" s="237">
        <f>IF(AND(LARGE('Sch A. Input'!$CL$15:$CL$41,COUNTIF('Sch A. Input'!$CL$15:$CL$41,"&gt;="&amp;F203))&lt;E203,F203&lt;&gt;0),"Leaver",K203-H203)</f>
        <v>0</v>
      </c>
      <c r="U203" s="238">
        <f>IF(AND(LARGE('Sch A. Input'!$CL$15:$CL$41,COUNTIF('Sch A. Input'!$CL$15:$CL$41,"&gt;="&amp;F203))&lt;E203,F203&lt;&gt;0),"Leaver",L203-I203)</f>
        <v>0</v>
      </c>
      <c r="V203" s="238">
        <f>IF(AND(LARGE('Sch A. Input'!$CL$15:$CL$41,COUNTIF('Sch A. Input'!$CL$15:$CL$41,"&gt;="&amp;F203))&lt;E203,F203&lt;&gt;0),"Leaver",IFERROR(S203/X203*$M$9,0))</f>
        <v>0</v>
      </c>
      <c r="W203" s="238">
        <f>IF(AND(LARGE('Sch A. Input'!$CL$15:$CL$41,COUNTIF('Sch A. Input'!$CL$15:$CL$41,"&gt;="&amp;F203))&lt;E203,F203&lt;&gt;0),"Leaver",V203+T203)</f>
        <v>0</v>
      </c>
      <c r="X203" s="264">
        <f>IF(AND(LARGE('Sch A. Input'!$CL$15:$CL$41,COUNTIF('Sch A. Input'!$CL$15:$CL$41,"&gt;="&amp;F203))&lt;E203,F203&lt;&gt;0),"Leaver",IF(OR(D203="",D203&gt;$L$11,($L$11-14)&lt;$K$9),0,(E203+1-D203)/14-1))</f>
        <v>0</v>
      </c>
      <c r="Y203" s="265">
        <f>IF(AND(LARGE('Sch A. Input'!$CL$15:$CL$41,COUNTIF('Sch A. Input'!$CL$15:$CL$41,"&gt;="&amp;F203))&lt;E203,F203&lt;&gt;0),"Leaver",IFERROR(IF((S203/$X203*$M$9+T203)&gt;$D$12,"YES","NO"),0))</f>
        <v>0</v>
      </c>
      <c r="Z203" s="225">
        <f>IF(AND(LARGE('Sch A. Input'!$CL$15:$CL$41,COUNTIF('Sch A. Input'!$CL$15:$CL$41,"&gt;="&amp;F203))&lt;E203,F203&lt;&gt;0),"Leaver",IFERROR(IF($Y203="YES",MIN($U203*($G$12/$D$12),$G$12),(SUMPRODUCT(--((MIN(W203,$D$12))&gt;$C$9:$C$12),((MIN(W203,$D$12))-$C$9:$C$12),$H$9:$H$12))-((1-(X203/$M$9))*(SUMPRODUCT(--((MIN(V203,$D$12))&gt;$C$9:$C$12),((MIN(V203,$D$12))-$C$9:$C$12),$H$9:$H$12)))),0))</f>
        <v>0</v>
      </c>
      <c r="AA203" s="169">
        <f>IF(AND(LARGE('Sch A. Input'!$CL$15:$CL$41,COUNTIF('Sch A. Input'!$CL$15:$CL$41,"&gt;="&amp;F203))&lt;E203,F203&lt;&gt;0),"Leaver",IFERROR(Z203/U203,0))</f>
        <v>0</v>
      </c>
      <c r="AB203" s="170">
        <f>IF(AND(LARGE('Sch A. Input'!$CL$15:$CL$41,COUNTIF('Sch A. Input'!$CL$15:$CL$41,"&gt;="&amp;F203))&lt;E203,F203&lt;&gt;0),"Leaver",Q203-Z203)</f>
        <v>0</v>
      </c>
      <c r="AC203" s="94">
        <f t="shared" si="39"/>
        <v>0</v>
      </c>
      <c r="BK203" s="2"/>
      <c r="BL203" s="2"/>
      <c r="CI203"/>
    </row>
    <row r="204" spans="2:87" x14ac:dyDescent="0.35">
      <c r="B204" s="70" t="str">
        <f>IF('Sch A. Input'!B202="","",'Sch A. Input'!B202)</f>
        <v/>
      </c>
      <c r="C204" s="75" t="str">
        <f>IF('Sch A. Input'!C202="","",'Sch A. Input'!C202)</f>
        <v/>
      </c>
      <c r="D204" s="71" t="str">
        <f>IF('Sch A. Input'!D202="","",'Sch A. Input'!D202)</f>
        <v/>
      </c>
      <c r="E204" s="71">
        <f>'Sch A. Input'!E202</f>
        <v>45016</v>
      </c>
      <c r="F204" s="71">
        <f>'Sch A. Input'!F202</f>
        <v>0</v>
      </c>
      <c r="G204" s="226">
        <f>SUMIFS('Sch A. Input'!H202:CJ202,'Sch A. Input'!$H$13:$CJ$13,$L$11,'Sch A. Input'!$H$14:$CJ$14,"Recurring")</f>
        <v>0</v>
      </c>
      <c r="H204" s="226">
        <f>SUMIFS('Sch A. Input'!H202:CJ202,'Sch A. Input'!$H$13:$CJ$13,$L$11,'Sch A. Input'!$H$14:$CJ$14,"One-time")</f>
        <v>0</v>
      </c>
      <c r="I204" s="227">
        <f t="shared" si="33"/>
        <v>0</v>
      </c>
      <c r="J204" s="228">
        <f>SUMIFS('Sch A. Input'!H202:CJ202,'Sch A. Input'!$H$14:$CJ$14,"Recurring",'Sch A. Input'!$H$13:$CJ$13,"&lt;="&amp;$L$11)</f>
        <v>0</v>
      </c>
      <c r="K204" s="228">
        <f>SUMIFS('Sch A. Input'!H202:CJ202,'Sch A. Input'!$H$14:$CJ$14,"One-time",'Sch A. Input'!$H$13:$CJ$13,"&lt;="&amp;$L$11)</f>
        <v>0</v>
      </c>
      <c r="L204" s="229">
        <f t="shared" si="34"/>
        <v>0</v>
      </c>
      <c r="M204" s="228">
        <f t="shared" si="35"/>
        <v>0</v>
      </c>
      <c r="N204" s="228">
        <f t="shared" si="36"/>
        <v>0</v>
      </c>
      <c r="O204" s="259">
        <f t="shared" si="37"/>
        <v>0</v>
      </c>
      <c r="P204" s="268">
        <f t="shared" si="31"/>
        <v>0</v>
      </c>
      <c r="Q204" s="231">
        <f t="shared" si="32"/>
        <v>0</v>
      </c>
      <c r="R204" s="97">
        <f t="shared" si="38"/>
        <v>0</v>
      </c>
      <c r="S204" s="237">
        <f>IF(AND(LARGE('Sch A. Input'!$CL$15:$CL$41,COUNTIF('Sch A. Input'!$CL$15:$CL$41,"&gt;="&amp;F204))&lt;E204,F204&lt;&gt;0),"Leaver",J204-G204)</f>
        <v>0</v>
      </c>
      <c r="T204" s="237">
        <f>IF(AND(LARGE('Sch A. Input'!$CL$15:$CL$41,COUNTIF('Sch A. Input'!$CL$15:$CL$41,"&gt;="&amp;F204))&lt;E204,F204&lt;&gt;0),"Leaver",K204-H204)</f>
        <v>0</v>
      </c>
      <c r="U204" s="238">
        <f>IF(AND(LARGE('Sch A. Input'!$CL$15:$CL$41,COUNTIF('Sch A. Input'!$CL$15:$CL$41,"&gt;="&amp;F204))&lt;E204,F204&lt;&gt;0),"Leaver",L204-I204)</f>
        <v>0</v>
      </c>
      <c r="V204" s="238">
        <f>IF(AND(LARGE('Sch A. Input'!$CL$15:$CL$41,COUNTIF('Sch A. Input'!$CL$15:$CL$41,"&gt;="&amp;F204))&lt;E204,F204&lt;&gt;0),"Leaver",IFERROR(S204/X204*$M$9,0))</f>
        <v>0</v>
      </c>
      <c r="W204" s="238">
        <f>IF(AND(LARGE('Sch A. Input'!$CL$15:$CL$41,COUNTIF('Sch A. Input'!$CL$15:$CL$41,"&gt;="&amp;F204))&lt;E204,F204&lt;&gt;0),"Leaver",V204+T204)</f>
        <v>0</v>
      </c>
      <c r="X204" s="264">
        <f>IF(AND(LARGE('Sch A. Input'!$CL$15:$CL$41,COUNTIF('Sch A. Input'!$CL$15:$CL$41,"&gt;="&amp;F204))&lt;E204,F204&lt;&gt;0),"Leaver",IF(OR(D204="",D204&gt;$L$11,($L$11-14)&lt;$K$9),0,(E204+1-D204)/14-1))</f>
        <v>0</v>
      </c>
      <c r="Y204" s="265">
        <f>IF(AND(LARGE('Sch A. Input'!$CL$15:$CL$41,COUNTIF('Sch A. Input'!$CL$15:$CL$41,"&gt;="&amp;F204))&lt;E204,F204&lt;&gt;0),"Leaver",IFERROR(IF((S204/$X204*$M$9+T204)&gt;$D$12,"YES","NO"),0))</f>
        <v>0</v>
      </c>
      <c r="Z204" s="225">
        <f>IF(AND(LARGE('Sch A. Input'!$CL$15:$CL$41,COUNTIF('Sch A. Input'!$CL$15:$CL$41,"&gt;="&amp;F204))&lt;E204,F204&lt;&gt;0),"Leaver",IFERROR(IF($Y204="YES",MIN($U204*($G$12/$D$12),$G$12),(SUMPRODUCT(--((MIN(W204,$D$12))&gt;$C$9:$C$12),((MIN(W204,$D$12))-$C$9:$C$12),$H$9:$H$12))-((1-(X204/$M$9))*(SUMPRODUCT(--((MIN(V204,$D$12))&gt;$C$9:$C$12),((MIN(V204,$D$12))-$C$9:$C$12),$H$9:$H$12)))),0))</f>
        <v>0</v>
      </c>
      <c r="AA204" s="169">
        <f>IF(AND(LARGE('Sch A. Input'!$CL$15:$CL$41,COUNTIF('Sch A. Input'!$CL$15:$CL$41,"&gt;="&amp;F204))&lt;E204,F204&lt;&gt;0),"Leaver",IFERROR(Z204/U204,0))</f>
        <v>0</v>
      </c>
      <c r="AB204" s="170">
        <f>IF(AND(LARGE('Sch A. Input'!$CL$15:$CL$41,COUNTIF('Sch A. Input'!$CL$15:$CL$41,"&gt;="&amp;F204))&lt;E204,F204&lt;&gt;0),"Leaver",Q204-Z204)</f>
        <v>0</v>
      </c>
      <c r="AC204" s="94">
        <f t="shared" si="39"/>
        <v>0</v>
      </c>
      <c r="BK204" s="2"/>
      <c r="BL204" s="2"/>
      <c r="CI204"/>
    </row>
    <row r="205" spans="2:87" x14ac:dyDescent="0.35">
      <c r="B205" s="70" t="str">
        <f>IF('Sch A. Input'!B203="","",'Sch A. Input'!B203)</f>
        <v/>
      </c>
      <c r="C205" s="75" t="str">
        <f>IF('Sch A. Input'!C203="","",'Sch A. Input'!C203)</f>
        <v/>
      </c>
      <c r="D205" s="71" t="str">
        <f>IF('Sch A. Input'!D203="","",'Sch A. Input'!D203)</f>
        <v/>
      </c>
      <c r="E205" s="71">
        <f>'Sch A. Input'!E203</f>
        <v>45016</v>
      </c>
      <c r="F205" s="71">
        <f>'Sch A. Input'!F203</f>
        <v>0</v>
      </c>
      <c r="G205" s="226">
        <f>SUMIFS('Sch A. Input'!H203:CJ203,'Sch A. Input'!$H$13:$CJ$13,$L$11,'Sch A. Input'!$H$14:$CJ$14,"Recurring")</f>
        <v>0</v>
      </c>
      <c r="H205" s="226">
        <f>SUMIFS('Sch A. Input'!H203:CJ203,'Sch A. Input'!$H$13:$CJ$13,$L$11,'Sch A. Input'!$H$14:$CJ$14,"One-time")</f>
        <v>0</v>
      </c>
      <c r="I205" s="227">
        <f t="shared" si="33"/>
        <v>0</v>
      </c>
      <c r="J205" s="228">
        <f>SUMIFS('Sch A. Input'!H203:CJ203,'Sch A. Input'!$H$14:$CJ$14,"Recurring",'Sch A. Input'!$H$13:$CJ$13,"&lt;="&amp;$L$11)</f>
        <v>0</v>
      </c>
      <c r="K205" s="228">
        <f>SUMIFS('Sch A. Input'!H203:CJ203,'Sch A. Input'!$H$14:$CJ$14,"One-time",'Sch A. Input'!$H$13:$CJ$13,"&lt;="&amp;$L$11)</f>
        <v>0</v>
      </c>
      <c r="L205" s="229">
        <f t="shared" si="34"/>
        <v>0</v>
      </c>
      <c r="M205" s="228">
        <f t="shared" si="35"/>
        <v>0</v>
      </c>
      <c r="N205" s="228">
        <f t="shared" si="36"/>
        <v>0</v>
      </c>
      <c r="O205" s="259">
        <f t="shared" si="37"/>
        <v>0</v>
      </c>
      <c r="P205" s="268">
        <f t="shared" si="31"/>
        <v>0</v>
      </c>
      <c r="Q205" s="231">
        <f t="shared" si="32"/>
        <v>0</v>
      </c>
      <c r="R205" s="97">
        <f t="shared" si="38"/>
        <v>0</v>
      </c>
      <c r="S205" s="237">
        <f>IF(AND(LARGE('Sch A. Input'!$CL$15:$CL$41,COUNTIF('Sch A. Input'!$CL$15:$CL$41,"&gt;="&amp;F205))&lt;E205,F205&lt;&gt;0),"Leaver",J205-G205)</f>
        <v>0</v>
      </c>
      <c r="T205" s="237">
        <f>IF(AND(LARGE('Sch A. Input'!$CL$15:$CL$41,COUNTIF('Sch A. Input'!$CL$15:$CL$41,"&gt;="&amp;F205))&lt;E205,F205&lt;&gt;0),"Leaver",K205-H205)</f>
        <v>0</v>
      </c>
      <c r="U205" s="238">
        <f>IF(AND(LARGE('Sch A. Input'!$CL$15:$CL$41,COUNTIF('Sch A. Input'!$CL$15:$CL$41,"&gt;="&amp;F205))&lt;E205,F205&lt;&gt;0),"Leaver",L205-I205)</f>
        <v>0</v>
      </c>
      <c r="V205" s="238">
        <f>IF(AND(LARGE('Sch A. Input'!$CL$15:$CL$41,COUNTIF('Sch A. Input'!$CL$15:$CL$41,"&gt;="&amp;F205))&lt;E205,F205&lt;&gt;0),"Leaver",IFERROR(S205/X205*$M$9,0))</f>
        <v>0</v>
      </c>
      <c r="W205" s="238">
        <f>IF(AND(LARGE('Sch A. Input'!$CL$15:$CL$41,COUNTIF('Sch A. Input'!$CL$15:$CL$41,"&gt;="&amp;F205))&lt;E205,F205&lt;&gt;0),"Leaver",V205+T205)</f>
        <v>0</v>
      </c>
      <c r="X205" s="264">
        <f>IF(AND(LARGE('Sch A. Input'!$CL$15:$CL$41,COUNTIF('Sch A. Input'!$CL$15:$CL$41,"&gt;="&amp;F205))&lt;E205,F205&lt;&gt;0),"Leaver",IF(OR(D205="",D205&gt;$L$11,($L$11-14)&lt;$K$9),0,(E205+1-D205)/14-1))</f>
        <v>0</v>
      </c>
      <c r="Y205" s="265">
        <f>IF(AND(LARGE('Sch A. Input'!$CL$15:$CL$41,COUNTIF('Sch A. Input'!$CL$15:$CL$41,"&gt;="&amp;F205))&lt;E205,F205&lt;&gt;0),"Leaver",IFERROR(IF((S205/$X205*$M$9+T205)&gt;$D$12,"YES","NO"),0))</f>
        <v>0</v>
      </c>
      <c r="Z205" s="225">
        <f>IF(AND(LARGE('Sch A. Input'!$CL$15:$CL$41,COUNTIF('Sch A. Input'!$CL$15:$CL$41,"&gt;="&amp;F205))&lt;E205,F205&lt;&gt;0),"Leaver",IFERROR(IF($Y205="YES",MIN($U205*($G$12/$D$12),$G$12),(SUMPRODUCT(--((MIN(W205,$D$12))&gt;$C$9:$C$12),((MIN(W205,$D$12))-$C$9:$C$12),$H$9:$H$12))-((1-(X205/$M$9))*(SUMPRODUCT(--((MIN(V205,$D$12))&gt;$C$9:$C$12),((MIN(V205,$D$12))-$C$9:$C$12),$H$9:$H$12)))),0))</f>
        <v>0</v>
      </c>
      <c r="AA205" s="169">
        <f>IF(AND(LARGE('Sch A. Input'!$CL$15:$CL$41,COUNTIF('Sch A. Input'!$CL$15:$CL$41,"&gt;="&amp;F205))&lt;E205,F205&lt;&gt;0),"Leaver",IFERROR(Z205/U205,0))</f>
        <v>0</v>
      </c>
      <c r="AB205" s="170">
        <f>IF(AND(LARGE('Sch A. Input'!$CL$15:$CL$41,COUNTIF('Sch A. Input'!$CL$15:$CL$41,"&gt;="&amp;F205))&lt;E205,F205&lt;&gt;0),"Leaver",Q205-Z205)</f>
        <v>0</v>
      </c>
      <c r="AC205" s="94">
        <f t="shared" si="39"/>
        <v>0</v>
      </c>
      <c r="BK205" s="2"/>
      <c r="BL205" s="2"/>
      <c r="CI205"/>
    </row>
    <row r="206" spans="2:87" x14ac:dyDescent="0.35">
      <c r="B206" s="70" t="str">
        <f>IF('Sch A. Input'!B204="","",'Sch A. Input'!B204)</f>
        <v/>
      </c>
      <c r="C206" s="75" t="str">
        <f>IF('Sch A. Input'!C204="","",'Sch A. Input'!C204)</f>
        <v/>
      </c>
      <c r="D206" s="71" t="str">
        <f>IF('Sch A. Input'!D204="","",'Sch A. Input'!D204)</f>
        <v/>
      </c>
      <c r="E206" s="71">
        <f>'Sch A. Input'!E204</f>
        <v>45016</v>
      </c>
      <c r="F206" s="71">
        <f>'Sch A. Input'!F204</f>
        <v>0</v>
      </c>
      <c r="G206" s="226">
        <f>SUMIFS('Sch A. Input'!H204:CJ204,'Sch A. Input'!$H$13:$CJ$13,$L$11,'Sch A. Input'!$H$14:$CJ$14,"Recurring")</f>
        <v>0</v>
      </c>
      <c r="H206" s="226">
        <f>SUMIFS('Sch A. Input'!H204:CJ204,'Sch A. Input'!$H$13:$CJ$13,$L$11,'Sch A. Input'!$H$14:$CJ$14,"One-time")</f>
        <v>0</v>
      </c>
      <c r="I206" s="227">
        <f t="shared" si="33"/>
        <v>0</v>
      </c>
      <c r="J206" s="228">
        <f>SUMIFS('Sch A. Input'!H204:CJ204,'Sch A. Input'!$H$14:$CJ$14,"Recurring",'Sch A. Input'!$H$13:$CJ$13,"&lt;="&amp;$L$11)</f>
        <v>0</v>
      </c>
      <c r="K206" s="228">
        <f>SUMIFS('Sch A. Input'!H204:CJ204,'Sch A. Input'!$H$14:$CJ$14,"One-time",'Sch A. Input'!$H$13:$CJ$13,"&lt;="&amp;$L$11)</f>
        <v>0</v>
      </c>
      <c r="L206" s="229">
        <f t="shared" si="34"/>
        <v>0</v>
      </c>
      <c r="M206" s="228">
        <f t="shared" si="35"/>
        <v>0</v>
      </c>
      <c r="N206" s="228">
        <f t="shared" si="36"/>
        <v>0</v>
      </c>
      <c r="O206" s="259">
        <f t="shared" si="37"/>
        <v>0</v>
      </c>
      <c r="P206" s="268">
        <f t="shared" si="31"/>
        <v>0</v>
      </c>
      <c r="Q206" s="231">
        <f t="shared" si="32"/>
        <v>0</v>
      </c>
      <c r="R206" s="97">
        <f t="shared" si="38"/>
        <v>0</v>
      </c>
      <c r="S206" s="237">
        <f>IF(AND(LARGE('Sch A. Input'!$CL$15:$CL$41,COUNTIF('Sch A. Input'!$CL$15:$CL$41,"&gt;="&amp;F206))&lt;E206,F206&lt;&gt;0),"Leaver",J206-G206)</f>
        <v>0</v>
      </c>
      <c r="T206" s="237">
        <f>IF(AND(LARGE('Sch A. Input'!$CL$15:$CL$41,COUNTIF('Sch A. Input'!$CL$15:$CL$41,"&gt;="&amp;F206))&lt;E206,F206&lt;&gt;0),"Leaver",K206-H206)</f>
        <v>0</v>
      </c>
      <c r="U206" s="238">
        <f>IF(AND(LARGE('Sch A. Input'!$CL$15:$CL$41,COUNTIF('Sch A. Input'!$CL$15:$CL$41,"&gt;="&amp;F206))&lt;E206,F206&lt;&gt;0),"Leaver",L206-I206)</f>
        <v>0</v>
      </c>
      <c r="V206" s="238">
        <f>IF(AND(LARGE('Sch A. Input'!$CL$15:$CL$41,COUNTIF('Sch A. Input'!$CL$15:$CL$41,"&gt;="&amp;F206))&lt;E206,F206&lt;&gt;0),"Leaver",IFERROR(S206/X206*$M$9,0))</f>
        <v>0</v>
      </c>
      <c r="W206" s="238">
        <f>IF(AND(LARGE('Sch A. Input'!$CL$15:$CL$41,COUNTIF('Sch A. Input'!$CL$15:$CL$41,"&gt;="&amp;F206))&lt;E206,F206&lt;&gt;0),"Leaver",V206+T206)</f>
        <v>0</v>
      </c>
      <c r="X206" s="264">
        <f>IF(AND(LARGE('Sch A. Input'!$CL$15:$CL$41,COUNTIF('Sch A. Input'!$CL$15:$CL$41,"&gt;="&amp;F206))&lt;E206,F206&lt;&gt;0),"Leaver",IF(OR(D206="",D206&gt;$L$11,($L$11-14)&lt;$K$9),0,(E206+1-D206)/14-1))</f>
        <v>0</v>
      </c>
      <c r="Y206" s="265">
        <f>IF(AND(LARGE('Sch A. Input'!$CL$15:$CL$41,COUNTIF('Sch A. Input'!$CL$15:$CL$41,"&gt;="&amp;F206))&lt;E206,F206&lt;&gt;0),"Leaver",IFERROR(IF((S206/$X206*$M$9+T206)&gt;$D$12,"YES","NO"),0))</f>
        <v>0</v>
      </c>
      <c r="Z206" s="225">
        <f>IF(AND(LARGE('Sch A. Input'!$CL$15:$CL$41,COUNTIF('Sch A. Input'!$CL$15:$CL$41,"&gt;="&amp;F206))&lt;E206,F206&lt;&gt;0),"Leaver",IFERROR(IF($Y206="YES",MIN($U206*($G$12/$D$12),$G$12),(SUMPRODUCT(--((MIN(W206,$D$12))&gt;$C$9:$C$12),((MIN(W206,$D$12))-$C$9:$C$12),$H$9:$H$12))-((1-(X206/$M$9))*(SUMPRODUCT(--((MIN(V206,$D$12))&gt;$C$9:$C$12),((MIN(V206,$D$12))-$C$9:$C$12),$H$9:$H$12)))),0))</f>
        <v>0</v>
      </c>
      <c r="AA206" s="169">
        <f>IF(AND(LARGE('Sch A. Input'!$CL$15:$CL$41,COUNTIF('Sch A. Input'!$CL$15:$CL$41,"&gt;="&amp;F206))&lt;E206,F206&lt;&gt;0),"Leaver",IFERROR(Z206/U206,0))</f>
        <v>0</v>
      </c>
      <c r="AB206" s="170">
        <f>IF(AND(LARGE('Sch A. Input'!$CL$15:$CL$41,COUNTIF('Sch A. Input'!$CL$15:$CL$41,"&gt;="&amp;F206))&lt;E206,F206&lt;&gt;0),"Leaver",Q206-Z206)</f>
        <v>0</v>
      </c>
      <c r="AC206" s="94">
        <f t="shared" si="39"/>
        <v>0</v>
      </c>
      <c r="BK206" s="2"/>
      <c r="BL206" s="2"/>
      <c r="CI206"/>
    </row>
    <row r="207" spans="2:87" x14ac:dyDescent="0.35">
      <c r="B207" s="70" t="str">
        <f>IF('Sch A. Input'!B205="","",'Sch A. Input'!B205)</f>
        <v/>
      </c>
      <c r="C207" s="75" t="str">
        <f>IF('Sch A. Input'!C205="","",'Sch A. Input'!C205)</f>
        <v/>
      </c>
      <c r="D207" s="71" t="str">
        <f>IF('Sch A. Input'!D205="","",'Sch A. Input'!D205)</f>
        <v/>
      </c>
      <c r="E207" s="71">
        <f>'Sch A. Input'!E205</f>
        <v>45016</v>
      </c>
      <c r="F207" s="71">
        <f>'Sch A. Input'!F205</f>
        <v>0</v>
      </c>
      <c r="G207" s="226">
        <f>SUMIFS('Sch A. Input'!H205:CJ205,'Sch A. Input'!$H$13:$CJ$13,$L$11,'Sch A. Input'!$H$14:$CJ$14,"Recurring")</f>
        <v>0</v>
      </c>
      <c r="H207" s="226">
        <f>SUMIFS('Sch A. Input'!H205:CJ205,'Sch A. Input'!$H$13:$CJ$13,$L$11,'Sch A. Input'!$H$14:$CJ$14,"One-time")</f>
        <v>0</v>
      </c>
      <c r="I207" s="227">
        <f t="shared" si="33"/>
        <v>0</v>
      </c>
      <c r="J207" s="228">
        <f>SUMIFS('Sch A. Input'!H205:CJ205,'Sch A. Input'!$H$14:$CJ$14,"Recurring",'Sch A. Input'!$H$13:$CJ$13,"&lt;="&amp;$L$11)</f>
        <v>0</v>
      </c>
      <c r="K207" s="228">
        <f>SUMIFS('Sch A. Input'!H205:CJ205,'Sch A. Input'!$H$14:$CJ$14,"One-time",'Sch A. Input'!$H$13:$CJ$13,"&lt;="&amp;$L$11)</f>
        <v>0</v>
      </c>
      <c r="L207" s="229">
        <f t="shared" si="34"/>
        <v>0</v>
      </c>
      <c r="M207" s="228">
        <f t="shared" si="35"/>
        <v>0</v>
      </c>
      <c r="N207" s="228">
        <f t="shared" si="36"/>
        <v>0</v>
      </c>
      <c r="O207" s="259">
        <f t="shared" si="37"/>
        <v>0</v>
      </c>
      <c r="P207" s="268">
        <f t="shared" si="31"/>
        <v>0</v>
      </c>
      <c r="Q207" s="231">
        <f t="shared" si="32"/>
        <v>0</v>
      </c>
      <c r="R207" s="97">
        <f t="shared" si="38"/>
        <v>0</v>
      </c>
      <c r="S207" s="237">
        <f>IF(AND(LARGE('Sch A. Input'!$CL$15:$CL$41,COUNTIF('Sch A. Input'!$CL$15:$CL$41,"&gt;="&amp;F207))&lt;E207,F207&lt;&gt;0),"Leaver",J207-G207)</f>
        <v>0</v>
      </c>
      <c r="T207" s="237">
        <f>IF(AND(LARGE('Sch A. Input'!$CL$15:$CL$41,COUNTIF('Sch A. Input'!$CL$15:$CL$41,"&gt;="&amp;F207))&lt;E207,F207&lt;&gt;0),"Leaver",K207-H207)</f>
        <v>0</v>
      </c>
      <c r="U207" s="238">
        <f>IF(AND(LARGE('Sch A. Input'!$CL$15:$CL$41,COUNTIF('Sch A. Input'!$CL$15:$CL$41,"&gt;="&amp;F207))&lt;E207,F207&lt;&gt;0),"Leaver",L207-I207)</f>
        <v>0</v>
      </c>
      <c r="V207" s="238">
        <f>IF(AND(LARGE('Sch A. Input'!$CL$15:$CL$41,COUNTIF('Sch A. Input'!$CL$15:$CL$41,"&gt;="&amp;F207))&lt;E207,F207&lt;&gt;0),"Leaver",IFERROR(S207/X207*$M$9,0))</f>
        <v>0</v>
      </c>
      <c r="W207" s="238">
        <f>IF(AND(LARGE('Sch A. Input'!$CL$15:$CL$41,COUNTIF('Sch A. Input'!$CL$15:$CL$41,"&gt;="&amp;F207))&lt;E207,F207&lt;&gt;0),"Leaver",V207+T207)</f>
        <v>0</v>
      </c>
      <c r="X207" s="264">
        <f>IF(AND(LARGE('Sch A. Input'!$CL$15:$CL$41,COUNTIF('Sch A. Input'!$CL$15:$CL$41,"&gt;="&amp;F207))&lt;E207,F207&lt;&gt;0),"Leaver",IF(OR(D207="",D207&gt;$L$11,($L$11-14)&lt;$K$9),0,(E207+1-D207)/14-1))</f>
        <v>0</v>
      </c>
      <c r="Y207" s="265">
        <f>IF(AND(LARGE('Sch A. Input'!$CL$15:$CL$41,COUNTIF('Sch A. Input'!$CL$15:$CL$41,"&gt;="&amp;F207))&lt;E207,F207&lt;&gt;0),"Leaver",IFERROR(IF((S207/$X207*$M$9+T207)&gt;$D$12,"YES","NO"),0))</f>
        <v>0</v>
      </c>
      <c r="Z207" s="225">
        <f>IF(AND(LARGE('Sch A. Input'!$CL$15:$CL$41,COUNTIF('Sch A. Input'!$CL$15:$CL$41,"&gt;="&amp;F207))&lt;E207,F207&lt;&gt;0),"Leaver",IFERROR(IF($Y207="YES",MIN($U207*($G$12/$D$12),$G$12),(SUMPRODUCT(--((MIN(W207,$D$12))&gt;$C$9:$C$12),((MIN(W207,$D$12))-$C$9:$C$12),$H$9:$H$12))-((1-(X207/$M$9))*(SUMPRODUCT(--((MIN(V207,$D$12))&gt;$C$9:$C$12),((MIN(V207,$D$12))-$C$9:$C$12),$H$9:$H$12)))),0))</f>
        <v>0</v>
      </c>
      <c r="AA207" s="169">
        <f>IF(AND(LARGE('Sch A. Input'!$CL$15:$CL$41,COUNTIF('Sch A. Input'!$CL$15:$CL$41,"&gt;="&amp;F207))&lt;E207,F207&lt;&gt;0),"Leaver",IFERROR(Z207/U207,0))</f>
        <v>0</v>
      </c>
      <c r="AB207" s="170">
        <f>IF(AND(LARGE('Sch A. Input'!$CL$15:$CL$41,COUNTIF('Sch A. Input'!$CL$15:$CL$41,"&gt;="&amp;F207))&lt;E207,F207&lt;&gt;0),"Leaver",Q207-Z207)</f>
        <v>0</v>
      </c>
      <c r="AC207" s="94">
        <f t="shared" si="39"/>
        <v>0</v>
      </c>
      <c r="BK207" s="2"/>
      <c r="BL207" s="2"/>
      <c r="CI207"/>
    </row>
    <row r="208" spans="2:87" x14ac:dyDescent="0.35">
      <c r="B208" s="70" t="str">
        <f>IF('Sch A. Input'!B206="","",'Sch A. Input'!B206)</f>
        <v/>
      </c>
      <c r="C208" s="75" t="str">
        <f>IF('Sch A. Input'!C206="","",'Sch A. Input'!C206)</f>
        <v/>
      </c>
      <c r="D208" s="71" t="str">
        <f>IF('Sch A. Input'!D206="","",'Sch A. Input'!D206)</f>
        <v/>
      </c>
      <c r="E208" s="71">
        <f>'Sch A. Input'!E206</f>
        <v>45016</v>
      </c>
      <c r="F208" s="71">
        <f>'Sch A. Input'!F206</f>
        <v>0</v>
      </c>
      <c r="G208" s="226">
        <f>SUMIFS('Sch A. Input'!H206:CJ206,'Sch A. Input'!$H$13:$CJ$13,$L$11,'Sch A. Input'!$H$14:$CJ$14,"Recurring")</f>
        <v>0</v>
      </c>
      <c r="H208" s="226">
        <f>SUMIFS('Sch A. Input'!H206:CJ206,'Sch A. Input'!$H$13:$CJ$13,$L$11,'Sch A. Input'!$H$14:$CJ$14,"One-time")</f>
        <v>0</v>
      </c>
      <c r="I208" s="227">
        <f t="shared" si="33"/>
        <v>0</v>
      </c>
      <c r="J208" s="228">
        <f>SUMIFS('Sch A. Input'!H206:CJ206,'Sch A. Input'!$H$14:$CJ$14,"Recurring",'Sch A. Input'!$H$13:$CJ$13,"&lt;="&amp;$L$11)</f>
        <v>0</v>
      </c>
      <c r="K208" s="228">
        <f>SUMIFS('Sch A. Input'!H206:CJ206,'Sch A. Input'!$H$14:$CJ$14,"One-time",'Sch A. Input'!$H$13:$CJ$13,"&lt;="&amp;$L$11)</f>
        <v>0</v>
      </c>
      <c r="L208" s="229">
        <f t="shared" si="34"/>
        <v>0</v>
      </c>
      <c r="M208" s="228">
        <f t="shared" si="35"/>
        <v>0</v>
      </c>
      <c r="N208" s="228">
        <f t="shared" si="36"/>
        <v>0</v>
      </c>
      <c r="O208" s="259">
        <f t="shared" si="37"/>
        <v>0</v>
      </c>
      <c r="P208" s="268">
        <f t="shared" si="31"/>
        <v>0</v>
      </c>
      <c r="Q208" s="231">
        <f t="shared" si="32"/>
        <v>0</v>
      </c>
      <c r="R208" s="97">
        <f t="shared" si="38"/>
        <v>0</v>
      </c>
      <c r="S208" s="237">
        <f>IF(AND(LARGE('Sch A. Input'!$CL$15:$CL$41,COUNTIF('Sch A. Input'!$CL$15:$CL$41,"&gt;="&amp;F208))&lt;E208,F208&lt;&gt;0),"Leaver",J208-G208)</f>
        <v>0</v>
      </c>
      <c r="T208" s="237">
        <f>IF(AND(LARGE('Sch A. Input'!$CL$15:$CL$41,COUNTIF('Sch A. Input'!$CL$15:$CL$41,"&gt;="&amp;F208))&lt;E208,F208&lt;&gt;0),"Leaver",K208-H208)</f>
        <v>0</v>
      </c>
      <c r="U208" s="238">
        <f>IF(AND(LARGE('Sch A. Input'!$CL$15:$CL$41,COUNTIF('Sch A. Input'!$CL$15:$CL$41,"&gt;="&amp;F208))&lt;E208,F208&lt;&gt;0),"Leaver",L208-I208)</f>
        <v>0</v>
      </c>
      <c r="V208" s="238">
        <f>IF(AND(LARGE('Sch A. Input'!$CL$15:$CL$41,COUNTIF('Sch A. Input'!$CL$15:$CL$41,"&gt;="&amp;F208))&lt;E208,F208&lt;&gt;0),"Leaver",IFERROR(S208/X208*$M$9,0))</f>
        <v>0</v>
      </c>
      <c r="W208" s="238">
        <f>IF(AND(LARGE('Sch A. Input'!$CL$15:$CL$41,COUNTIF('Sch A. Input'!$CL$15:$CL$41,"&gt;="&amp;F208))&lt;E208,F208&lt;&gt;0),"Leaver",V208+T208)</f>
        <v>0</v>
      </c>
      <c r="X208" s="264">
        <f>IF(AND(LARGE('Sch A. Input'!$CL$15:$CL$41,COUNTIF('Sch A. Input'!$CL$15:$CL$41,"&gt;="&amp;F208))&lt;E208,F208&lt;&gt;0),"Leaver",IF(OR(D208="",D208&gt;$L$11,($L$11-14)&lt;$K$9),0,(E208+1-D208)/14-1))</f>
        <v>0</v>
      </c>
      <c r="Y208" s="265">
        <f>IF(AND(LARGE('Sch A. Input'!$CL$15:$CL$41,COUNTIF('Sch A. Input'!$CL$15:$CL$41,"&gt;="&amp;F208))&lt;E208,F208&lt;&gt;0),"Leaver",IFERROR(IF((S208/$X208*$M$9+T208)&gt;$D$12,"YES","NO"),0))</f>
        <v>0</v>
      </c>
      <c r="Z208" s="225">
        <f>IF(AND(LARGE('Sch A. Input'!$CL$15:$CL$41,COUNTIF('Sch A. Input'!$CL$15:$CL$41,"&gt;="&amp;F208))&lt;E208,F208&lt;&gt;0),"Leaver",IFERROR(IF($Y208="YES",MIN($U208*($G$12/$D$12),$G$12),(SUMPRODUCT(--((MIN(W208,$D$12))&gt;$C$9:$C$12),((MIN(W208,$D$12))-$C$9:$C$12),$H$9:$H$12))-((1-(X208/$M$9))*(SUMPRODUCT(--((MIN(V208,$D$12))&gt;$C$9:$C$12),((MIN(V208,$D$12))-$C$9:$C$12),$H$9:$H$12)))),0))</f>
        <v>0</v>
      </c>
      <c r="AA208" s="169">
        <f>IF(AND(LARGE('Sch A. Input'!$CL$15:$CL$41,COUNTIF('Sch A. Input'!$CL$15:$CL$41,"&gt;="&amp;F208))&lt;E208,F208&lt;&gt;0),"Leaver",IFERROR(Z208/U208,0))</f>
        <v>0</v>
      </c>
      <c r="AB208" s="170">
        <f>IF(AND(LARGE('Sch A. Input'!$CL$15:$CL$41,COUNTIF('Sch A. Input'!$CL$15:$CL$41,"&gt;="&amp;F208))&lt;E208,F208&lt;&gt;0),"Leaver",Q208-Z208)</f>
        <v>0</v>
      </c>
      <c r="AC208" s="94">
        <f t="shared" si="39"/>
        <v>0</v>
      </c>
      <c r="BK208" s="2"/>
      <c r="BL208" s="2"/>
      <c r="CI208"/>
    </row>
    <row r="209" spans="2:87" x14ac:dyDescent="0.35">
      <c r="B209" s="70" t="str">
        <f>IF('Sch A. Input'!B207="","",'Sch A. Input'!B207)</f>
        <v/>
      </c>
      <c r="C209" s="75" t="str">
        <f>IF('Sch A. Input'!C207="","",'Sch A. Input'!C207)</f>
        <v/>
      </c>
      <c r="D209" s="71" t="str">
        <f>IF('Sch A. Input'!D207="","",'Sch A. Input'!D207)</f>
        <v/>
      </c>
      <c r="E209" s="71">
        <f>'Sch A. Input'!E207</f>
        <v>45016</v>
      </c>
      <c r="F209" s="71">
        <f>'Sch A. Input'!F207</f>
        <v>0</v>
      </c>
      <c r="G209" s="226">
        <f>SUMIFS('Sch A. Input'!H207:CJ207,'Sch A. Input'!$H$13:$CJ$13,$L$11,'Sch A. Input'!$H$14:$CJ$14,"Recurring")</f>
        <v>0</v>
      </c>
      <c r="H209" s="226">
        <f>SUMIFS('Sch A. Input'!H207:CJ207,'Sch A. Input'!$H$13:$CJ$13,$L$11,'Sch A. Input'!$H$14:$CJ$14,"One-time")</f>
        <v>0</v>
      </c>
      <c r="I209" s="227">
        <f t="shared" si="33"/>
        <v>0</v>
      </c>
      <c r="J209" s="228">
        <f>SUMIFS('Sch A. Input'!H207:CJ207,'Sch A. Input'!$H$14:$CJ$14,"Recurring",'Sch A. Input'!$H$13:$CJ$13,"&lt;="&amp;$L$11)</f>
        <v>0</v>
      </c>
      <c r="K209" s="228">
        <f>SUMIFS('Sch A. Input'!H207:CJ207,'Sch A. Input'!$H$14:$CJ$14,"One-time",'Sch A. Input'!$H$13:$CJ$13,"&lt;="&amp;$L$11)</f>
        <v>0</v>
      </c>
      <c r="L209" s="229">
        <f t="shared" si="34"/>
        <v>0</v>
      </c>
      <c r="M209" s="228">
        <f t="shared" si="35"/>
        <v>0</v>
      </c>
      <c r="N209" s="228">
        <f t="shared" si="36"/>
        <v>0</v>
      </c>
      <c r="O209" s="259">
        <f t="shared" si="37"/>
        <v>0</v>
      </c>
      <c r="P209" s="268">
        <f t="shared" ref="P209:P272" si="40">IFERROR(IF((J209/$O209*$M$9+K209)&gt;$D$12,"YES","NO"),0)</f>
        <v>0</v>
      </c>
      <c r="Q209" s="231">
        <f t="shared" ref="Q209:Q272" si="41">IFERROR(IF(P209="YES",MIN(L209*($G$12/$D$12),$G$12),((SUMPRODUCT(--((MIN(N209,$D$12))&gt;$C$9:$C$12),((MIN(N209,$D$12))-$C$9:$C$12),$H$9:$H$12))-((1-O209/$M$9)*((SUMPRODUCT(--((MIN(M209,$D$12))&gt;$C$9:$C$12),((MIN(M209,$D$12))-$C$9:$C$12),$H$9:$H$12)))))),0)</f>
        <v>0</v>
      </c>
      <c r="R209" s="97">
        <f t="shared" si="38"/>
        <v>0</v>
      </c>
      <c r="S209" s="237">
        <f>IF(AND(LARGE('Sch A. Input'!$CL$15:$CL$41,COUNTIF('Sch A. Input'!$CL$15:$CL$41,"&gt;="&amp;F209))&lt;E209,F209&lt;&gt;0),"Leaver",J209-G209)</f>
        <v>0</v>
      </c>
      <c r="T209" s="237">
        <f>IF(AND(LARGE('Sch A. Input'!$CL$15:$CL$41,COUNTIF('Sch A. Input'!$CL$15:$CL$41,"&gt;="&amp;F209))&lt;E209,F209&lt;&gt;0),"Leaver",K209-H209)</f>
        <v>0</v>
      </c>
      <c r="U209" s="238">
        <f>IF(AND(LARGE('Sch A. Input'!$CL$15:$CL$41,COUNTIF('Sch A. Input'!$CL$15:$CL$41,"&gt;="&amp;F209))&lt;E209,F209&lt;&gt;0),"Leaver",L209-I209)</f>
        <v>0</v>
      </c>
      <c r="V209" s="238">
        <f>IF(AND(LARGE('Sch A. Input'!$CL$15:$CL$41,COUNTIF('Sch A. Input'!$CL$15:$CL$41,"&gt;="&amp;F209))&lt;E209,F209&lt;&gt;0),"Leaver",IFERROR(S209/X209*$M$9,0))</f>
        <v>0</v>
      </c>
      <c r="W209" s="238">
        <f>IF(AND(LARGE('Sch A. Input'!$CL$15:$CL$41,COUNTIF('Sch A. Input'!$CL$15:$CL$41,"&gt;="&amp;F209))&lt;E209,F209&lt;&gt;0),"Leaver",V209+T209)</f>
        <v>0</v>
      </c>
      <c r="X209" s="264">
        <f>IF(AND(LARGE('Sch A. Input'!$CL$15:$CL$41,COUNTIF('Sch A. Input'!$CL$15:$CL$41,"&gt;="&amp;F209))&lt;E209,F209&lt;&gt;0),"Leaver",IF(OR(D209="",D209&gt;$L$11,($L$11-14)&lt;$K$9),0,(E209+1-D209)/14-1))</f>
        <v>0</v>
      </c>
      <c r="Y209" s="265">
        <f>IF(AND(LARGE('Sch A. Input'!$CL$15:$CL$41,COUNTIF('Sch A. Input'!$CL$15:$CL$41,"&gt;="&amp;F209))&lt;E209,F209&lt;&gt;0),"Leaver",IFERROR(IF((S209/$X209*$M$9+T209)&gt;$D$12,"YES","NO"),0))</f>
        <v>0</v>
      </c>
      <c r="Z209" s="225">
        <f>IF(AND(LARGE('Sch A. Input'!$CL$15:$CL$41,COUNTIF('Sch A. Input'!$CL$15:$CL$41,"&gt;="&amp;F209))&lt;E209,F209&lt;&gt;0),"Leaver",IFERROR(IF($Y209="YES",MIN($U209*($G$12/$D$12),$G$12),(SUMPRODUCT(--((MIN(W209,$D$12))&gt;$C$9:$C$12),((MIN(W209,$D$12))-$C$9:$C$12),$H$9:$H$12))-((1-(X209/$M$9))*(SUMPRODUCT(--((MIN(V209,$D$12))&gt;$C$9:$C$12),((MIN(V209,$D$12))-$C$9:$C$12),$H$9:$H$12)))),0))</f>
        <v>0</v>
      </c>
      <c r="AA209" s="169">
        <f>IF(AND(LARGE('Sch A. Input'!$CL$15:$CL$41,COUNTIF('Sch A. Input'!$CL$15:$CL$41,"&gt;="&amp;F209))&lt;E209,F209&lt;&gt;0),"Leaver",IFERROR(Z209/U209,0))</f>
        <v>0</v>
      </c>
      <c r="AB209" s="170">
        <f>IF(AND(LARGE('Sch A. Input'!$CL$15:$CL$41,COUNTIF('Sch A. Input'!$CL$15:$CL$41,"&gt;="&amp;F209))&lt;E209,F209&lt;&gt;0),"Leaver",Q209-Z209)</f>
        <v>0</v>
      </c>
      <c r="AC209" s="94">
        <f t="shared" si="39"/>
        <v>0</v>
      </c>
      <c r="BK209" s="2"/>
      <c r="BL209" s="2"/>
      <c r="CI209"/>
    </row>
    <row r="210" spans="2:87" x14ac:dyDescent="0.35">
      <c r="B210" s="70" t="str">
        <f>IF('Sch A. Input'!B208="","",'Sch A. Input'!B208)</f>
        <v/>
      </c>
      <c r="C210" s="75" t="str">
        <f>IF('Sch A. Input'!C208="","",'Sch A. Input'!C208)</f>
        <v/>
      </c>
      <c r="D210" s="71" t="str">
        <f>IF('Sch A. Input'!D208="","",'Sch A. Input'!D208)</f>
        <v/>
      </c>
      <c r="E210" s="71">
        <f>'Sch A. Input'!E208</f>
        <v>45016</v>
      </c>
      <c r="F210" s="71">
        <f>'Sch A. Input'!F208</f>
        <v>0</v>
      </c>
      <c r="G210" s="226">
        <f>SUMIFS('Sch A. Input'!H208:CJ208,'Sch A. Input'!$H$13:$CJ$13,$L$11,'Sch A. Input'!$H$14:$CJ$14,"Recurring")</f>
        <v>0</v>
      </c>
      <c r="H210" s="226">
        <f>SUMIFS('Sch A. Input'!H208:CJ208,'Sch A. Input'!$H$13:$CJ$13,$L$11,'Sch A. Input'!$H$14:$CJ$14,"One-time")</f>
        <v>0</v>
      </c>
      <c r="I210" s="227">
        <f t="shared" si="33"/>
        <v>0</v>
      </c>
      <c r="J210" s="228">
        <f>SUMIFS('Sch A. Input'!H208:CJ208,'Sch A. Input'!$H$14:$CJ$14,"Recurring",'Sch A. Input'!$H$13:$CJ$13,"&lt;="&amp;$L$11)</f>
        <v>0</v>
      </c>
      <c r="K210" s="228">
        <f>SUMIFS('Sch A. Input'!H208:CJ208,'Sch A. Input'!$H$14:$CJ$14,"One-time",'Sch A. Input'!$H$13:$CJ$13,"&lt;="&amp;$L$11)</f>
        <v>0</v>
      </c>
      <c r="L210" s="229">
        <f t="shared" si="34"/>
        <v>0</v>
      </c>
      <c r="M210" s="228">
        <f t="shared" si="35"/>
        <v>0</v>
      </c>
      <c r="N210" s="228">
        <f t="shared" si="36"/>
        <v>0</v>
      </c>
      <c r="O210" s="259">
        <f t="shared" si="37"/>
        <v>0</v>
      </c>
      <c r="P210" s="268">
        <f t="shared" si="40"/>
        <v>0</v>
      </c>
      <c r="Q210" s="231">
        <f t="shared" si="41"/>
        <v>0</v>
      </c>
      <c r="R210" s="97">
        <f t="shared" si="38"/>
        <v>0</v>
      </c>
      <c r="S210" s="237">
        <f>IF(AND(LARGE('Sch A. Input'!$CL$15:$CL$41,COUNTIF('Sch A. Input'!$CL$15:$CL$41,"&gt;="&amp;F210))&lt;E210,F210&lt;&gt;0),"Leaver",J210-G210)</f>
        <v>0</v>
      </c>
      <c r="T210" s="237">
        <f>IF(AND(LARGE('Sch A. Input'!$CL$15:$CL$41,COUNTIF('Sch A. Input'!$CL$15:$CL$41,"&gt;="&amp;F210))&lt;E210,F210&lt;&gt;0),"Leaver",K210-H210)</f>
        <v>0</v>
      </c>
      <c r="U210" s="238">
        <f>IF(AND(LARGE('Sch A. Input'!$CL$15:$CL$41,COUNTIF('Sch A. Input'!$CL$15:$CL$41,"&gt;="&amp;F210))&lt;E210,F210&lt;&gt;0),"Leaver",L210-I210)</f>
        <v>0</v>
      </c>
      <c r="V210" s="238">
        <f>IF(AND(LARGE('Sch A. Input'!$CL$15:$CL$41,COUNTIF('Sch A. Input'!$CL$15:$CL$41,"&gt;="&amp;F210))&lt;E210,F210&lt;&gt;0),"Leaver",IFERROR(S210/X210*$M$9,0))</f>
        <v>0</v>
      </c>
      <c r="W210" s="238">
        <f>IF(AND(LARGE('Sch A. Input'!$CL$15:$CL$41,COUNTIF('Sch A. Input'!$CL$15:$CL$41,"&gt;="&amp;F210))&lt;E210,F210&lt;&gt;0),"Leaver",V210+T210)</f>
        <v>0</v>
      </c>
      <c r="X210" s="264">
        <f>IF(AND(LARGE('Sch A. Input'!$CL$15:$CL$41,COUNTIF('Sch A. Input'!$CL$15:$CL$41,"&gt;="&amp;F210))&lt;E210,F210&lt;&gt;0),"Leaver",IF(OR(D210="",D210&gt;$L$11,($L$11-14)&lt;$K$9),0,(E210+1-D210)/14-1))</f>
        <v>0</v>
      </c>
      <c r="Y210" s="265">
        <f>IF(AND(LARGE('Sch A. Input'!$CL$15:$CL$41,COUNTIF('Sch A. Input'!$CL$15:$CL$41,"&gt;="&amp;F210))&lt;E210,F210&lt;&gt;0),"Leaver",IFERROR(IF((S210/$X210*$M$9+T210)&gt;$D$12,"YES","NO"),0))</f>
        <v>0</v>
      </c>
      <c r="Z210" s="225">
        <f>IF(AND(LARGE('Sch A. Input'!$CL$15:$CL$41,COUNTIF('Sch A. Input'!$CL$15:$CL$41,"&gt;="&amp;F210))&lt;E210,F210&lt;&gt;0),"Leaver",IFERROR(IF($Y210="YES",MIN($U210*($G$12/$D$12),$G$12),(SUMPRODUCT(--((MIN(W210,$D$12))&gt;$C$9:$C$12),((MIN(W210,$D$12))-$C$9:$C$12),$H$9:$H$12))-((1-(X210/$M$9))*(SUMPRODUCT(--((MIN(V210,$D$12))&gt;$C$9:$C$12),((MIN(V210,$D$12))-$C$9:$C$12),$H$9:$H$12)))),0))</f>
        <v>0</v>
      </c>
      <c r="AA210" s="169">
        <f>IF(AND(LARGE('Sch A. Input'!$CL$15:$CL$41,COUNTIF('Sch A. Input'!$CL$15:$CL$41,"&gt;="&amp;F210))&lt;E210,F210&lt;&gt;0),"Leaver",IFERROR(Z210/U210,0))</f>
        <v>0</v>
      </c>
      <c r="AB210" s="170">
        <f>IF(AND(LARGE('Sch A. Input'!$CL$15:$CL$41,COUNTIF('Sch A. Input'!$CL$15:$CL$41,"&gt;="&amp;F210))&lt;E210,F210&lt;&gt;0),"Leaver",Q210-Z210)</f>
        <v>0</v>
      </c>
      <c r="AC210" s="94">
        <f t="shared" si="39"/>
        <v>0</v>
      </c>
      <c r="BK210" s="2"/>
      <c r="BL210" s="2"/>
      <c r="CI210"/>
    </row>
    <row r="211" spans="2:87" x14ac:dyDescent="0.35">
      <c r="B211" s="70" t="str">
        <f>IF('Sch A. Input'!B209="","",'Sch A. Input'!B209)</f>
        <v/>
      </c>
      <c r="C211" s="75" t="str">
        <f>IF('Sch A. Input'!C209="","",'Sch A. Input'!C209)</f>
        <v/>
      </c>
      <c r="D211" s="71" t="str">
        <f>IF('Sch A. Input'!D209="","",'Sch A. Input'!D209)</f>
        <v/>
      </c>
      <c r="E211" s="71">
        <f>'Sch A. Input'!E209</f>
        <v>45016</v>
      </c>
      <c r="F211" s="71">
        <f>'Sch A. Input'!F209</f>
        <v>0</v>
      </c>
      <c r="G211" s="226">
        <f>SUMIFS('Sch A. Input'!H209:CJ209,'Sch A. Input'!$H$13:$CJ$13,$L$11,'Sch A. Input'!$H$14:$CJ$14,"Recurring")</f>
        <v>0</v>
      </c>
      <c r="H211" s="226">
        <f>SUMIFS('Sch A. Input'!H209:CJ209,'Sch A. Input'!$H$13:$CJ$13,$L$11,'Sch A. Input'!$H$14:$CJ$14,"One-time")</f>
        <v>0</v>
      </c>
      <c r="I211" s="227">
        <f t="shared" ref="I211:I274" si="42">SUM(G211:H211)</f>
        <v>0</v>
      </c>
      <c r="J211" s="228">
        <f>SUMIFS('Sch A. Input'!H209:CJ209,'Sch A. Input'!$H$14:$CJ$14,"Recurring",'Sch A. Input'!$H$13:$CJ$13,"&lt;="&amp;$L$11)</f>
        <v>0</v>
      </c>
      <c r="K211" s="228">
        <f>SUMIFS('Sch A. Input'!H209:CJ209,'Sch A. Input'!$H$14:$CJ$14,"One-time",'Sch A. Input'!$H$13:$CJ$13,"&lt;="&amp;$L$11)</f>
        <v>0</v>
      </c>
      <c r="L211" s="229">
        <f t="shared" ref="L211:L274" si="43">SUM(J211:K211)</f>
        <v>0</v>
      </c>
      <c r="M211" s="228">
        <f t="shared" ref="M211:M274" si="44">+IFERROR(J211/$O211*$M$9,0)</f>
        <v>0</v>
      </c>
      <c r="N211" s="228">
        <f t="shared" ref="N211:N274" si="45">M211+K211</f>
        <v>0</v>
      </c>
      <c r="O211" s="259">
        <f t="shared" ref="O211:O274" si="46">IF(OR(D211="",D211&gt;$L$11),0,IF(AND(F211&lt;E211,F211&gt;0),((F211+1-D211)/14),(((E211+1-D211)/14))))</f>
        <v>0</v>
      </c>
      <c r="P211" s="268">
        <f t="shared" si="40"/>
        <v>0</v>
      </c>
      <c r="Q211" s="231">
        <f t="shared" si="41"/>
        <v>0</v>
      </c>
      <c r="R211" s="97">
        <f t="shared" ref="R211:R274" si="47">IFERROR(Q211/L211,0)</f>
        <v>0</v>
      </c>
      <c r="S211" s="237">
        <f>IF(AND(LARGE('Sch A. Input'!$CL$15:$CL$41,COUNTIF('Sch A. Input'!$CL$15:$CL$41,"&gt;="&amp;F211))&lt;E211,F211&lt;&gt;0),"Leaver",J211-G211)</f>
        <v>0</v>
      </c>
      <c r="T211" s="237">
        <f>IF(AND(LARGE('Sch A. Input'!$CL$15:$CL$41,COUNTIF('Sch A. Input'!$CL$15:$CL$41,"&gt;="&amp;F211))&lt;E211,F211&lt;&gt;0),"Leaver",K211-H211)</f>
        <v>0</v>
      </c>
      <c r="U211" s="238">
        <f>IF(AND(LARGE('Sch A. Input'!$CL$15:$CL$41,COUNTIF('Sch A. Input'!$CL$15:$CL$41,"&gt;="&amp;F211))&lt;E211,F211&lt;&gt;0),"Leaver",L211-I211)</f>
        <v>0</v>
      </c>
      <c r="V211" s="238">
        <f>IF(AND(LARGE('Sch A. Input'!$CL$15:$CL$41,COUNTIF('Sch A. Input'!$CL$15:$CL$41,"&gt;="&amp;F211))&lt;E211,F211&lt;&gt;0),"Leaver",IFERROR(S211/X211*$M$9,0))</f>
        <v>0</v>
      </c>
      <c r="W211" s="238">
        <f>IF(AND(LARGE('Sch A. Input'!$CL$15:$CL$41,COUNTIF('Sch A. Input'!$CL$15:$CL$41,"&gt;="&amp;F211))&lt;E211,F211&lt;&gt;0),"Leaver",V211+T211)</f>
        <v>0</v>
      </c>
      <c r="X211" s="264">
        <f>IF(AND(LARGE('Sch A. Input'!$CL$15:$CL$41,COUNTIF('Sch A. Input'!$CL$15:$CL$41,"&gt;="&amp;F211))&lt;E211,F211&lt;&gt;0),"Leaver",IF(OR(D211="",D211&gt;$L$11,($L$11-14)&lt;$K$9),0,(E211+1-D211)/14-1))</f>
        <v>0</v>
      </c>
      <c r="Y211" s="265">
        <f>IF(AND(LARGE('Sch A. Input'!$CL$15:$CL$41,COUNTIF('Sch A. Input'!$CL$15:$CL$41,"&gt;="&amp;F211))&lt;E211,F211&lt;&gt;0),"Leaver",IFERROR(IF((S211/$X211*$M$9+T211)&gt;$D$12,"YES","NO"),0))</f>
        <v>0</v>
      </c>
      <c r="Z211" s="225">
        <f>IF(AND(LARGE('Sch A. Input'!$CL$15:$CL$41,COUNTIF('Sch A. Input'!$CL$15:$CL$41,"&gt;="&amp;F211))&lt;E211,F211&lt;&gt;0),"Leaver",IFERROR(IF($Y211="YES",MIN($U211*($G$12/$D$12),$G$12),(SUMPRODUCT(--((MIN(W211,$D$12))&gt;$C$9:$C$12),((MIN(W211,$D$12))-$C$9:$C$12),$H$9:$H$12))-((1-(X211/$M$9))*(SUMPRODUCT(--((MIN(V211,$D$12))&gt;$C$9:$C$12),((MIN(V211,$D$12))-$C$9:$C$12),$H$9:$H$12)))),0))</f>
        <v>0</v>
      </c>
      <c r="AA211" s="169">
        <f>IF(AND(LARGE('Sch A. Input'!$CL$15:$CL$41,COUNTIF('Sch A. Input'!$CL$15:$CL$41,"&gt;="&amp;F211))&lt;E211,F211&lt;&gt;0),"Leaver",IFERROR(Z211/U211,0))</f>
        <v>0</v>
      </c>
      <c r="AB211" s="170">
        <f>IF(AND(LARGE('Sch A. Input'!$CL$15:$CL$41,COUNTIF('Sch A. Input'!$CL$15:$CL$41,"&gt;="&amp;F211))&lt;E211,F211&lt;&gt;0),"Leaver",Q211-Z211)</f>
        <v>0</v>
      </c>
      <c r="AC211" s="94">
        <f t="shared" ref="AC211:AC274" si="48">+IFERROR(AB211/I211,0)</f>
        <v>0</v>
      </c>
      <c r="BK211" s="2"/>
      <c r="BL211" s="2"/>
      <c r="CI211"/>
    </row>
    <row r="212" spans="2:87" x14ac:dyDescent="0.35">
      <c r="B212" s="70" t="str">
        <f>IF('Sch A. Input'!B210="","",'Sch A. Input'!B210)</f>
        <v/>
      </c>
      <c r="C212" s="75" t="str">
        <f>IF('Sch A. Input'!C210="","",'Sch A. Input'!C210)</f>
        <v/>
      </c>
      <c r="D212" s="71" t="str">
        <f>IF('Sch A. Input'!D210="","",'Sch A. Input'!D210)</f>
        <v/>
      </c>
      <c r="E212" s="71">
        <f>'Sch A. Input'!E210</f>
        <v>45016</v>
      </c>
      <c r="F212" s="71">
        <f>'Sch A. Input'!F210</f>
        <v>0</v>
      </c>
      <c r="G212" s="226">
        <f>SUMIFS('Sch A. Input'!H210:CJ210,'Sch A. Input'!$H$13:$CJ$13,$L$11,'Sch A. Input'!$H$14:$CJ$14,"Recurring")</f>
        <v>0</v>
      </c>
      <c r="H212" s="226">
        <f>SUMIFS('Sch A. Input'!H210:CJ210,'Sch A. Input'!$H$13:$CJ$13,$L$11,'Sch A. Input'!$H$14:$CJ$14,"One-time")</f>
        <v>0</v>
      </c>
      <c r="I212" s="227">
        <f t="shared" si="42"/>
        <v>0</v>
      </c>
      <c r="J212" s="228">
        <f>SUMIFS('Sch A. Input'!H210:CJ210,'Sch A. Input'!$H$14:$CJ$14,"Recurring",'Sch A. Input'!$H$13:$CJ$13,"&lt;="&amp;$L$11)</f>
        <v>0</v>
      </c>
      <c r="K212" s="228">
        <f>SUMIFS('Sch A. Input'!H210:CJ210,'Sch A. Input'!$H$14:$CJ$14,"One-time",'Sch A. Input'!$H$13:$CJ$13,"&lt;="&amp;$L$11)</f>
        <v>0</v>
      </c>
      <c r="L212" s="229">
        <f t="shared" si="43"/>
        <v>0</v>
      </c>
      <c r="M212" s="228">
        <f t="shared" si="44"/>
        <v>0</v>
      </c>
      <c r="N212" s="228">
        <f t="shared" si="45"/>
        <v>0</v>
      </c>
      <c r="O212" s="259">
        <f t="shared" si="46"/>
        <v>0</v>
      </c>
      <c r="P212" s="268">
        <f t="shared" si="40"/>
        <v>0</v>
      </c>
      <c r="Q212" s="231">
        <f t="shared" si="41"/>
        <v>0</v>
      </c>
      <c r="R212" s="97">
        <f t="shared" si="47"/>
        <v>0</v>
      </c>
      <c r="S212" s="237">
        <f>IF(AND(LARGE('Sch A. Input'!$CL$15:$CL$41,COUNTIF('Sch A. Input'!$CL$15:$CL$41,"&gt;="&amp;F212))&lt;E212,F212&lt;&gt;0),"Leaver",J212-G212)</f>
        <v>0</v>
      </c>
      <c r="T212" s="237">
        <f>IF(AND(LARGE('Sch A. Input'!$CL$15:$CL$41,COUNTIF('Sch A. Input'!$CL$15:$CL$41,"&gt;="&amp;F212))&lt;E212,F212&lt;&gt;0),"Leaver",K212-H212)</f>
        <v>0</v>
      </c>
      <c r="U212" s="238">
        <f>IF(AND(LARGE('Sch A. Input'!$CL$15:$CL$41,COUNTIF('Sch A. Input'!$CL$15:$CL$41,"&gt;="&amp;F212))&lt;E212,F212&lt;&gt;0),"Leaver",L212-I212)</f>
        <v>0</v>
      </c>
      <c r="V212" s="238">
        <f>IF(AND(LARGE('Sch A. Input'!$CL$15:$CL$41,COUNTIF('Sch A. Input'!$CL$15:$CL$41,"&gt;="&amp;F212))&lt;E212,F212&lt;&gt;0),"Leaver",IFERROR(S212/X212*$M$9,0))</f>
        <v>0</v>
      </c>
      <c r="W212" s="238">
        <f>IF(AND(LARGE('Sch A. Input'!$CL$15:$CL$41,COUNTIF('Sch A. Input'!$CL$15:$CL$41,"&gt;="&amp;F212))&lt;E212,F212&lt;&gt;0),"Leaver",V212+T212)</f>
        <v>0</v>
      </c>
      <c r="X212" s="264">
        <f>IF(AND(LARGE('Sch A. Input'!$CL$15:$CL$41,COUNTIF('Sch A. Input'!$CL$15:$CL$41,"&gt;="&amp;F212))&lt;E212,F212&lt;&gt;0),"Leaver",IF(OR(D212="",D212&gt;$L$11,($L$11-14)&lt;$K$9),0,(E212+1-D212)/14-1))</f>
        <v>0</v>
      </c>
      <c r="Y212" s="265">
        <f>IF(AND(LARGE('Sch A. Input'!$CL$15:$CL$41,COUNTIF('Sch A. Input'!$CL$15:$CL$41,"&gt;="&amp;F212))&lt;E212,F212&lt;&gt;0),"Leaver",IFERROR(IF((S212/$X212*$M$9+T212)&gt;$D$12,"YES","NO"),0))</f>
        <v>0</v>
      </c>
      <c r="Z212" s="225">
        <f>IF(AND(LARGE('Sch A. Input'!$CL$15:$CL$41,COUNTIF('Sch A. Input'!$CL$15:$CL$41,"&gt;="&amp;F212))&lt;E212,F212&lt;&gt;0),"Leaver",IFERROR(IF($Y212="YES",MIN($U212*($G$12/$D$12),$G$12),(SUMPRODUCT(--((MIN(W212,$D$12))&gt;$C$9:$C$12),((MIN(W212,$D$12))-$C$9:$C$12),$H$9:$H$12))-((1-(X212/$M$9))*(SUMPRODUCT(--((MIN(V212,$D$12))&gt;$C$9:$C$12),((MIN(V212,$D$12))-$C$9:$C$12),$H$9:$H$12)))),0))</f>
        <v>0</v>
      </c>
      <c r="AA212" s="169">
        <f>IF(AND(LARGE('Sch A. Input'!$CL$15:$CL$41,COUNTIF('Sch A. Input'!$CL$15:$CL$41,"&gt;="&amp;F212))&lt;E212,F212&lt;&gt;0),"Leaver",IFERROR(Z212/U212,0))</f>
        <v>0</v>
      </c>
      <c r="AB212" s="170">
        <f>IF(AND(LARGE('Sch A. Input'!$CL$15:$CL$41,COUNTIF('Sch A. Input'!$CL$15:$CL$41,"&gt;="&amp;F212))&lt;E212,F212&lt;&gt;0),"Leaver",Q212-Z212)</f>
        <v>0</v>
      </c>
      <c r="AC212" s="94">
        <f t="shared" si="48"/>
        <v>0</v>
      </c>
      <c r="BK212" s="2"/>
      <c r="BL212" s="2"/>
      <c r="CI212"/>
    </row>
    <row r="213" spans="2:87" x14ac:dyDescent="0.35">
      <c r="B213" s="70" t="str">
        <f>IF('Sch A. Input'!B211="","",'Sch A. Input'!B211)</f>
        <v/>
      </c>
      <c r="C213" s="75" t="str">
        <f>IF('Sch A. Input'!C211="","",'Sch A. Input'!C211)</f>
        <v/>
      </c>
      <c r="D213" s="71" t="str">
        <f>IF('Sch A. Input'!D211="","",'Sch A. Input'!D211)</f>
        <v/>
      </c>
      <c r="E213" s="71">
        <f>'Sch A. Input'!E211</f>
        <v>45016</v>
      </c>
      <c r="F213" s="71">
        <f>'Sch A. Input'!F211</f>
        <v>0</v>
      </c>
      <c r="G213" s="226">
        <f>SUMIFS('Sch A. Input'!H211:CJ211,'Sch A. Input'!$H$13:$CJ$13,$L$11,'Sch A. Input'!$H$14:$CJ$14,"Recurring")</f>
        <v>0</v>
      </c>
      <c r="H213" s="226">
        <f>SUMIFS('Sch A. Input'!H211:CJ211,'Sch A. Input'!$H$13:$CJ$13,$L$11,'Sch A. Input'!$H$14:$CJ$14,"One-time")</f>
        <v>0</v>
      </c>
      <c r="I213" s="227">
        <f t="shared" si="42"/>
        <v>0</v>
      </c>
      <c r="J213" s="228">
        <f>SUMIFS('Sch A. Input'!H211:CJ211,'Sch A. Input'!$H$14:$CJ$14,"Recurring",'Sch A. Input'!$H$13:$CJ$13,"&lt;="&amp;$L$11)</f>
        <v>0</v>
      </c>
      <c r="K213" s="228">
        <f>SUMIFS('Sch A. Input'!H211:CJ211,'Sch A. Input'!$H$14:$CJ$14,"One-time",'Sch A. Input'!$H$13:$CJ$13,"&lt;="&amp;$L$11)</f>
        <v>0</v>
      </c>
      <c r="L213" s="229">
        <f t="shared" si="43"/>
        <v>0</v>
      </c>
      <c r="M213" s="228">
        <f t="shared" si="44"/>
        <v>0</v>
      </c>
      <c r="N213" s="228">
        <f t="shared" si="45"/>
        <v>0</v>
      </c>
      <c r="O213" s="259">
        <f t="shared" si="46"/>
        <v>0</v>
      </c>
      <c r="P213" s="268">
        <f t="shared" si="40"/>
        <v>0</v>
      </c>
      <c r="Q213" s="231">
        <f t="shared" si="41"/>
        <v>0</v>
      </c>
      <c r="R213" s="97">
        <f t="shared" si="47"/>
        <v>0</v>
      </c>
      <c r="S213" s="237">
        <f>IF(AND(LARGE('Sch A. Input'!$CL$15:$CL$41,COUNTIF('Sch A. Input'!$CL$15:$CL$41,"&gt;="&amp;F213))&lt;E213,F213&lt;&gt;0),"Leaver",J213-G213)</f>
        <v>0</v>
      </c>
      <c r="T213" s="237">
        <f>IF(AND(LARGE('Sch A. Input'!$CL$15:$CL$41,COUNTIF('Sch A. Input'!$CL$15:$CL$41,"&gt;="&amp;F213))&lt;E213,F213&lt;&gt;0),"Leaver",K213-H213)</f>
        <v>0</v>
      </c>
      <c r="U213" s="238">
        <f>IF(AND(LARGE('Sch A. Input'!$CL$15:$CL$41,COUNTIF('Sch A. Input'!$CL$15:$CL$41,"&gt;="&amp;F213))&lt;E213,F213&lt;&gt;0),"Leaver",L213-I213)</f>
        <v>0</v>
      </c>
      <c r="V213" s="238">
        <f>IF(AND(LARGE('Sch A. Input'!$CL$15:$CL$41,COUNTIF('Sch A. Input'!$CL$15:$CL$41,"&gt;="&amp;F213))&lt;E213,F213&lt;&gt;0),"Leaver",IFERROR(S213/X213*$M$9,0))</f>
        <v>0</v>
      </c>
      <c r="W213" s="238">
        <f>IF(AND(LARGE('Sch A. Input'!$CL$15:$CL$41,COUNTIF('Sch A. Input'!$CL$15:$CL$41,"&gt;="&amp;F213))&lt;E213,F213&lt;&gt;0),"Leaver",V213+T213)</f>
        <v>0</v>
      </c>
      <c r="X213" s="264">
        <f>IF(AND(LARGE('Sch A. Input'!$CL$15:$CL$41,COUNTIF('Sch A. Input'!$CL$15:$CL$41,"&gt;="&amp;F213))&lt;E213,F213&lt;&gt;0),"Leaver",IF(OR(D213="",D213&gt;$L$11,($L$11-14)&lt;$K$9),0,(E213+1-D213)/14-1))</f>
        <v>0</v>
      </c>
      <c r="Y213" s="265">
        <f>IF(AND(LARGE('Sch A. Input'!$CL$15:$CL$41,COUNTIF('Sch A. Input'!$CL$15:$CL$41,"&gt;="&amp;F213))&lt;E213,F213&lt;&gt;0),"Leaver",IFERROR(IF((S213/$X213*$M$9+T213)&gt;$D$12,"YES","NO"),0))</f>
        <v>0</v>
      </c>
      <c r="Z213" s="225">
        <f>IF(AND(LARGE('Sch A. Input'!$CL$15:$CL$41,COUNTIF('Sch A. Input'!$CL$15:$CL$41,"&gt;="&amp;F213))&lt;E213,F213&lt;&gt;0),"Leaver",IFERROR(IF($Y213="YES",MIN($U213*($G$12/$D$12),$G$12),(SUMPRODUCT(--((MIN(W213,$D$12))&gt;$C$9:$C$12),((MIN(W213,$D$12))-$C$9:$C$12),$H$9:$H$12))-((1-(X213/$M$9))*(SUMPRODUCT(--((MIN(V213,$D$12))&gt;$C$9:$C$12),((MIN(V213,$D$12))-$C$9:$C$12),$H$9:$H$12)))),0))</f>
        <v>0</v>
      </c>
      <c r="AA213" s="169">
        <f>IF(AND(LARGE('Sch A. Input'!$CL$15:$CL$41,COUNTIF('Sch A. Input'!$CL$15:$CL$41,"&gt;="&amp;F213))&lt;E213,F213&lt;&gt;0),"Leaver",IFERROR(Z213/U213,0))</f>
        <v>0</v>
      </c>
      <c r="AB213" s="170">
        <f>IF(AND(LARGE('Sch A. Input'!$CL$15:$CL$41,COUNTIF('Sch A. Input'!$CL$15:$CL$41,"&gt;="&amp;F213))&lt;E213,F213&lt;&gt;0),"Leaver",Q213-Z213)</f>
        <v>0</v>
      </c>
      <c r="AC213" s="94">
        <f t="shared" si="48"/>
        <v>0</v>
      </c>
      <c r="BK213" s="2"/>
      <c r="BL213" s="2"/>
      <c r="CI213"/>
    </row>
    <row r="214" spans="2:87" x14ac:dyDescent="0.35">
      <c r="B214" s="70" t="str">
        <f>IF('Sch A. Input'!B212="","",'Sch A. Input'!B212)</f>
        <v/>
      </c>
      <c r="C214" s="75" t="str">
        <f>IF('Sch A. Input'!C212="","",'Sch A. Input'!C212)</f>
        <v/>
      </c>
      <c r="D214" s="71" t="str">
        <f>IF('Sch A. Input'!D212="","",'Sch A. Input'!D212)</f>
        <v/>
      </c>
      <c r="E214" s="71">
        <f>'Sch A. Input'!E212</f>
        <v>45016</v>
      </c>
      <c r="F214" s="71">
        <f>'Sch A. Input'!F212</f>
        <v>0</v>
      </c>
      <c r="G214" s="226">
        <f>SUMIFS('Sch A. Input'!H212:CJ212,'Sch A. Input'!$H$13:$CJ$13,$L$11,'Sch A. Input'!$H$14:$CJ$14,"Recurring")</f>
        <v>0</v>
      </c>
      <c r="H214" s="226">
        <f>SUMIFS('Sch A. Input'!H212:CJ212,'Sch A. Input'!$H$13:$CJ$13,$L$11,'Sch A. Input'!$H$14:$CJ$14,"One-time")</f>
        <v>0</v>
      </c>
      <c r="I214" s="227">
        <f t="shared" si="42"/>
        <v>0</v>
      </c>
      <c r="J214" s="228">
        <f>SUMIFS('Sch A. Input'!H212:CJ212,'Sch A. Input'!$H$14:$CJ$14,"Recurring",'Sch A. Input'!$H$13:$CJ$13,"&lt;="&amp;$L$11)</f>
        <v>0</v>
      </c>
      <c r="K214" s="228">
        <f>SUMIFS('Sch A. Input'!H212:CJ212,'Sch A. Input'!$H$14:$CJ$14,"One-time",'Sch A. Input'!$H$13:$CJ$13,"&lt;="&amp;$L$11)</f>
        <v>0</v>
      </c>
      <c r="L214" s="229">
        <f t="shared" si="43"/>
        <v>0</v>
      </c>
      <c r="M214" s="228">
        <f t="shared" si="44"/>
        <v>0</v>
      </c>
      <c r="N214" s="228">
        <f t="shared" si="45"/>
        <v>0</v>
      </c>
      <c r="O214" s="259">
        <f t="shared" si="46"/>
        <v>0</v>
      </c>
      <c r="P214" s="268">
        <f t="shared" si="40"/>
        <v>0</v>
      </c>
      <c r="Q214" s="231">
        <f t="shared" si="41"/>
        <v>0</v>
      </c>
      <c r="R214" s="97">
        <f t="shared" si="47"/>
        <v>0</v>
      </c>
      <c r="S214" s="237">
        <f>IF(AND(LARGE('Sch A. Input'!$CL$15:$CL$41,COUNTIF('Sch A. Input'!$CL$15:$CL$41,"&gt;="&amp;F214))&lt;E214,F214&lt;&gt;0),"Leaver",J214-G214)</f>
        <v>0</v>
      </c>
      <c r="T214" s="237">
        <f>IF(AND(LARGE('Sch A. Input'!$CL$15:$CL$41,COUNTIF('Sch A. Input'!$CL$15:$CL$41,"&gt;="&amp;F214))&lt;E214,F214&lt;&gt;0),"Leaver",K214-H214)</f>
        <v>0</v>
      </c>
      <c r="U214" s="238">
        <f>IF(AND(LARGE('Sch A. Input'!$CL$15:$CL$41,COUNTIF('Sch A. Input'!$CL$15:$CL$41,"&gt;="&amp;F214))&lt;E214,F214&lt;&gt;0),"Leaver",L214-I214)</f>
        <v>0</v>
      </c>
      <c r="V214" s="238">
        <f>IF(AND(LARGE('Sch A. Input'!$CL$15:$CL$41,COUNTIF('Sch A. Input'!$CL$15:$CL$41,"&gt;="&amp;F214))&lt;E214,F214&lt;&gt;0),"Leaver",IFERROR(S214/X214*$M$9,0))</f>
        <v>0</v>
      </c>
      <c r="W214" s="238">
        <f>IF(AND(LARGE('Sch A. Input'!$CL$15:$CL$41,COUNTIF('Sch A. Input'!$CL$15:$CL$41,"&gt;="&amp;F214))&lt;E214,F214&lt;&gt;0),"Leaver",V214+T214)</f>
        <v>0</v>
      </c>
      <c r="X214" s="264">
        <f>IF(AND(LARGE('Sch A. Input'!$CL$15:$CL$41,COUNTIF('Sch A. Input'!$CL$15:$CL$41,"&gt;="&amp;F214))&lt;E214,F214&lt;&gt;0),"Leaver",IF(OR(D214="",D214&gt;$L$11,($L$11-14)&lt;$K$9),0,(E214+1-D214)/14-1))</f>
        <v>0</v>
      </c>
      <c r="Y214" s="265">
        <f>IF(AND(LARGE('Sch A. Input'!$CL$15:$CL$41,COUNTIF('Sch A. Input'!$CL$15:$CL$41,"&gt;="&amp;F214))&lt;E214,F214&lt;&gt;0),"Leaver",IFERROR(IF((S214/$X214*$M$9+T214)&gt;$D$12,"YES","NO"),0))</f>
        <v>0</v>
      </c>
      <c r="Z214" s="225">
        <f>IF(AND(LARGE('Sch A. Input'!$CL$15:$CL$41,COUNTIF('Sch A. Input'!$CL$15:$CL$41,"&gt;="&amp;F214))&lt;E214,F214&lt;&gt;0),"Leaver",IFERROR(IF($Y214="YES",MIN($U214*($G$12/$D$12),$G$12),(SUMPRODUCT(--((MIN(W214,$D$12))&gt;$C$9:$C$12),((MIN(W214,$D$12))-$C$9:$C$12),$H$9:$H$12))-((1-(X214/$M$9))*(SUMPRODUCT(--((MIN(V214,$D$12))&gt;$C$9:$C$12),((MIN(V214,$D$12))-$C$9:$C$12),$H$9:$H$12)))),0))</f>
        <v>0</v>
      </c>
      <c r="AA214" s="169">
        <f>IF(AND(LARGE('Sch A. Input'!$CL$15:$CL$41,COUNTIF('Sch A. Input'!$CL$15:$CL$41,"&gt;="&amp;F214))&lt;E214,F214&lt;&gt;0),"Leaver",IFERROR(Z214/U214,0))</f>
        <v>0</v>
      </c>
      <c r="AB214" s="170">
        <f>IF(AND(LARGE('Sch A. Input'!$CL$15:$CL$41,COUNTIF('Sch A. Input'!$CL$15:$CL$41,"&gt;="&amp;F214))&lt;E214,F214&lt;&gt;0),"Leaver",Q214-Z214)</f>
        <v>0</v>
      </c>
      <c r="AC214" s="94">
        <f t="shared" si="48"/>
        <v>0</v>
      </c>
      <c r="BK214" s="2"/>
      <c r="BL214" s="2"/>
      <c r="CI214"/>
    </row>
    <row r="215" spans="2:87" x14ac:dyDescent="0.35">
      <c r="B215" s="70" t="str">
        <f>IF('Sch A. Input'!B213="","",'Sch A. Input'!B213)</f>
        <v/>
      </c>
      <c r="C215" s="75" t="str">
        <f>IF('Sch A. Input'!C213="","",'Sch A. Input'!C213)</f>
        <v/>
      </c>
      <c r="D215" s="71" t="str">
        <f>IF('Sch A. Input'!D213="","",'Sch A. Input'!D213)</f>
        <v/>
      </c>
      <c r="E215" s="71">
        <f>'Sch A. Input'!E213</f>
        <v>45016</v>
      </c>
      <c r="F215" s="71">
        <f>'Sch A. Input'!F213</f>
        <v>0</v>
      </c>
      <c r="G215" s="226">
        <f>SUMIFS('Sch A. Input'!H213:CJ213,'Sch A. Input'!$H$13:$CJ$13,$L$11,'Sch A. Input'!$H$14:$CJ$14,"Recurring")</f>
        <v>0</v>
      </c>
      <c r="H215" s="226">
        <f>SUMIFS('Sch A. Input'!H213:CJ213,'Sch A. Input'!$H$13:$CJ$13,$L$11,'Sch A. Input'!$H$14:$CJ$14,"One-time")</f>
        <v>0</v>
      </c>
      <c r="I215" s="227">
        <f t="shared" si="42"/>
        <v>0</v>
      </c>
      <c r="J215" s="228">
        <f>SUMIFS('Sch A. Input'!H213:CJ213,'Sch A. Input'!$H$14:$CJ$14,"Recurring",'Sch A. Input'!$H$13:$CJ$13,"&lt;="&amp;$L$11)</f>
        <v>0</v>
      </c>
      <c r="K215" s="228">
        <f>SUMIFS('Sch A. Input'!H213:CJ213,'Sch A. Input'!$H$14:$CJ$14,"One-time",'Sch A. Input'!$H$13:$CJ$13,"&lt;="&amp;$L$11)</f>
        <v>0</v>
      </c>
      <c r="L215" s="229">
        <f t="shared" si="43"/>
        <v>0</v>
      </c>
      <c r="M215" s="228">
        <f t="shared" si="44"/>
        <v>0</v>
      </c>
      <c r="N215" s="228">
        <f t="shared" si="45"/>
        <v>0</v>
      </c>
      <c r="O215" s="259">
        <f t="shared" si="46"/>
        <v>0</v>
      </c>
      <c r="P215" s="268">
        <f t="shared" si="40"/>
        <v>0</v>
      </c>
      <c r="Q215" s="231">
        <f t="shared" si="41"/>
        <v>0</v>
      </c>
      <c r="R215" s="97">
        <f t="shared" si="47"/>
        <v>0</v>
      </c>
      <c r="S215" s="237">
        <f>IF(AND(LARGE('Sch A. Input'!$CL$15:$CL$41,COUNTIF('Sch A. Input'!$CL$15:$CL$41,"&gt;="&amp;F215))&lt;E215,F215&lt;&gt;0),"Leaver",J215-G215)</f>
        <v>0</v>
      </c>
      <c r="T215" s="237">
        <f>IF(AND(LARGE('Sch A. Input'!$CL$15:$CL$41,COUNTIF('Sch A. Input'!$CL$15:$CL$41,"&gt;="&amp;F215))&lt;E215,F215&lt;&gt;0),"Leaver",K215-H215)</f>
        <v>0</v>
      </c>
      <c r="U215" s="238">
        <f>IF(AND(LARGE('Sch A. Input'!$CL$15:$CL$41,COUNTIF('Sch A. Input'!$CL$15:$CL$41,"&gt;="&amp;F215))&lt;E215,F215&lt;&gt;0),"Leaver",L215-I215)</f>
        <v>0</v>
      </c>
      <c r="V215" s="238">
        <f>IF(AND(LARGE('Sch A. Input'!$CL$15:$CL$41,COUNTIF('Sch A. Input'!$CL$15:$CL$41,"&gt;="&amp;F215))&lt;E215,F215&lt;&gt;0),"Leaver",IFERROR(S215/X215*$M$9,0))</f>
        <v>0</v>
      </c>
      <c r="W215" s="238">
        <f>IF(AND(LARGE('Sch A. Input'!$CL$15:$CL$41,COUNTIF('Sch A. Input'!$CL$15:$CL$41,"&gt;="&amp;F215))&lt;E215,F215&lt;&gt;0),"Leaver",V215+T215)</f>
        <v>0</v>
      </c>
      <c r="X215" s="264">
        <f>IF(AND(LARGE('Sch A. Input'!$CL$15:$CL$41,COUNTIF('Sch A. Input'!$CL$15:$CL$41,"&gt;="&amp;F215))&lt;E215,F215&lt;&gt;0),"Leaver",IF(OR(D215="",D215&gt;$L$11,($L$11-14)&lt;$K$9),0,(E215+1-D215)/14-1))</f>
        <v>0</v>
      </c>
      <c r="Y215" s="265">
        <f>IF(AND(LARGE('Sch A. Input'!$CL$15:$CL$41,COUNTIF('Sch A. Input'!$CL$15:$CL$41,"&gt;="&amp;F215))&lt;E215,F215&lt;&gt;0),"Leaver",IFERROR(IF((S215/$X215*$M$9+T215)&gt;$D$12,"YES","NO"),0))</f>
        <v>0</v>
      </c>
      <c r="Z215" s="225">
        <f>IF(AND(LARGE('Sch A. Input'!$CL$15:$CL$41,COUNTIF('Sch A. Input'!$CL$15:$CL$41,"&gt;="&amp;F215))&lt;E215,F215&lt;&gt;0),"Leaver",IFERROR(IF($Y215="YES",MIN($U215*($G$12/$D$12),$G$12),(SUMPRODUCT(--((MIN(W215,$D$12))&gt;$C$9:$C$12),((MIN(W215,$D$12))-$C$9:$C$12),$H$9:$H$12))-((1-(X215/$M$9))*(SUMPRODUCT(--((MIN(V215,$D$12))&gt;$C$9:$C$12),((MIN(V215,$D$12))-$C$9:$C$12),$H$9:$H$12)))),0))</f>
        <v>0</v>
      </c>
      <c r="AA215" s="169">
        <f>IF(AND(LARGE('Sch A. Input'!$CL$15:$CL$41,COUNTIF('Sch A. Input'!$CL$15:$CL$41,"&gt;="&amp;F215))&lt;E215,F215&lt;&gt;0),"Leaver",IFERROR(Z215/U215,0))</f>
        <v>0</v>
      </c>
      <c r="AB215" s="170">
        <f>IF(AND(LARGE('Sch A. Input'!$CL$15:$CL$41,COUNTIF('Sch A. Input'!$CL$15:$CL$41,"&gt;="&amp;F215))&lt;E215,F215&lt;&gt;0),"Leaver",Q215-Z215)</f>
        <v>0</v>
      </c>
      <c r="AC215" s="94">
        <f t="shared" si="48"/>
        <v>0</v>
      </c>
      <c r="BK215" s="2"/>
      <c r="BL215" s="2"/>
      <c r="CI215"/>
    </row>
    <row r="216" spans="2:87" x14ac:dyDescent="0.35">
      <c r="B216" s="70" t="str">
        <f>IF('Sch A. Input'!B214="","",'Sch A. Input'!B214)</f>
        <v/>
      </c>
      <c r="C216" s="75" t="str">
        <f>IF('Sch A. Input'!C214="","",'Sch A. Input'!C214)</f>
        <v/>
      </c>
      <c r="D216" s="71" t="str">
        <f>IF('Sch A. Input'!D214="","",'Sch A. Input'!D214)</f>
        <v/>
      </c>
      <c r="E216" s="71">
        <f>'Sch A. Input'!E214</f>
        <v>45016</v>
      </c>
      <c r="F216" s="71">
        <f>'Sch A. Input'!F214</f>
        <v>0</v>
      </c>
      <c r="G216" s="226">
        <f>SUMIFS('Sch A. Input'!H214:CJ214,'Sch A. Input'!$H$13:$CJ$13,$L$11,'Sch A. Input'!$H$14:$CJ$14,"Recurring")</f>
        <v>0</v>
      </c>
      <c r="H216" s="226">
        <f>SUMIFS('Sch A. Input'!H214:CJ214,'Sch A. Input'!$H$13:$CJ$13,$L$11,'Sch A. Input'!$H$14:$CJ$14,"One-time")</f>
        <v>0</v>
      </c>
      <c r="I216" s="227">
        <f t="shared" si="42"/>
        <v>0</v>
      </c>
      <c r="J216" s="228">
        <f>SUMIFS('Sch A. Input'!H214:CJ214,'Sch A. Input'!$H$14:$CJ$14,"Recurring",'Sch A. Input'!$H$13:$CJ$13,"&lt;="&amp;$L$11)</f>
        <v>0</v>
      </c>
      <c r="K216" s="228">
        <f>SUMIFS('Sch A. Input'!H214:CJ214,'Sch A. Input'!$H$14:$CJ$14,"One-time",'Sch A. Input'!$H$13:$CJ$13,"&lt;="&amp;$L$11)</f>
        <v>0</v>
      </c>
      <c r="L216" s="229">
        <f t="shared" si="43"/>
        <v>0</v>
      </c>
      <c r="M216" s="228">
        <f t="shared" si="44"/>
        <v>0</v>
      </c>
      <c r="N216" s="228">
        <f t="shared" si="45"/>
        <v>0</v>
      </c>
      <c r="O216" s="259">
        <f t="shared" si="46"/>
        <v>0</v>
      </c>
      <c r="P216" s="268">
        <f t="shared" si="40"/>
        <v>0</v>
      </c>
      <c r="Q216" s="231">
        <f t="shared" si="41"/>
        <v>0</v>
      </c>
      <c r="R216" s="97">
        <f t="shared" si="47"/>
        <v>0</v>
      </c>
      <c r="S216" s="237">
        <f>IF(AND(LARGE('Sch A. Input'!$CL$15:$CL$41,COUNTIF('Sch A. Input'!$CL$15:$CL$41,"&gt;="&amp;F216))&lt;E216,F216&lt;&gt;0),"Leaver",J216-G216)</f>
        <v>0</v>
      </c>
      <c r="T216" s="237">
        <f>IF(AND(LARGE('Sch A. Input'!$CL$15:$CL$41,COUNTIF('Sch A. Input'!$CL$15:$CL$41,"&gt;="&amp;F216))&lt;E216,F216&lt;&gt;0),"Leaver",K216-H216)</f>
        <v>0</v>
      </c>
      <c r="U216" s="238">
        <f>IF(AND(LARGE('Sch A. Input'!$CL$15:$CL$41,COUNTIF('Sch A. Input'!$CL$15:$CL$41,"&gt;="&amp;F216))&lt;E216,F216&lt;&gt;0),"Leaver",L216-I216)</f>
        <v>0</v>
      </c>
      <c r="V216" s="238">
        <f>IF(AND(LARGE('Sch A. Input'!$CL$15:$CL$41,COUNTIF('Sch A. Input'!$CL$15:$CL$41,"&gt;="&amp;F216))&lt;E216,F216&lt;&gt;0),"Leaver",IFERROR(S216/X216*$M$9,0))</f>
        <v>0</v>
      </c>
      <c r="W216" s="238">
        <f>IF(AND(LARGE('Sch A. Input'!$CL$15:$CL$41,COUNTIF('Sch A. Input'!$CL$15:$CL$41,"&gt;="&amp;F216))&lt;E216,F216&lt;&gt;0),"Leaver",V216+T216)</f>
        <v>0</v>
      </c>
      <c r="X216" s="264">
        <f>IF(AND(LARGE('Sch A. Input'!$CL$15:$CL$41,COUNTIF('Sch A. Input'!$CL$15:$CL$41,"&gt;="&amp;F216))&lt;E216,F216&lt;&gt;0),"Leaver",IF(OR(D216="",D216&gt;$L$11,($L$11-14)&lt;$K$9),0,(E216+1-D216)/14-1))</f>
        <v>0</v>
      </c>
      <c r="Y216" s="265">
        <f>IF(AND(LARGE('Sch A. Input'!$CL$15:$CL$41,COUNTIF('Sch A. Input'!$CL$15:$CL$41,"&gt;="&amp;F216))&lt;E216,F216&lt;&gt;0),"Leaver",IFERROR(IF((S216/$X216*$M$9+T216)&gt;$D$12,"YES","NO"),0))</f>
        <v>0</v>
      </c>
      <c r="Z216" s="225">
        <f>IF(AND(LARGE('Sch A. Input'!$CL$15:$CL$41,COUNTIF('Sch A. Input'!$CL$15:$CL$41,"&gt;="&amp;F216))&lt;E216,F216&lt;&gt;0),"Leaver",IFERROR(IF($Y216="YES",MIN($U216*($G$12/$D$12),$G$12),(SUMPRODUCT(--((MIN(W216,$D$12))&gt;$C$9:$C$12),((MIN(W216,$D$12))-$C$9:$C$12),$H$9:$H$12))-((1-(X216/$M$9))*(SUMPRODUCT(--((MIN(V216,$D$12))&gt;$C$9:$C$12),((MIN(V216,$D$12))-$C$9:$C$12),$H$9:$H$12)))),0))</f>
        <v>0</v>
      </c>
      <c r="AA216" s="169">
        <f>IF(AND(LARGE('Sch A. Input'!$CL$15:$CL$41,COUNTIF('Sch A. Input'!$CL$15:$CL$41,"&gt;="&amp;F216))&lt;E216,F216&lt;&gt;0),"Leaver",IFERROR(Z216/U216,0))</f>
        <v>0</v>
      </c>
      <c r="AB216" s="170">
        <f>IF(AND(LARGE('Sch A. Input'!$CL$15:$CL$41,COUNTIF('Sch A. Input'!$CL$15:$CL$41,"&gt;="&amp;F216))&lt;E216,F216&lt;&gt;0),"Leaver",Q216-Z216)</f>
        <v>0</v>
      </c>
      <c r="AC216" s="94">
        <f t="shared" si="48"/>
        <v>0</v>
      </c>
      <c r="BK216" s="2"/>
      <c r="BL216" s="2"/>
      <c r="CI216"/>
    </row>
    <row r="217" spans="2:87" x14ac:dyDescent="0.35">
      <c r="B217" s="70" t="str">
        <f>IF('Sch A. Input'!B215="","",'Sch A. Input'!B215)</f>
        <v/>
      </c>
      <c r="C217" s="75" t="str">
        <f>IF('Sch A. Input'!C215="","",'Sch A. Input'!C215)</f>
        <v/>
      </c>
      <c r="D217" s="71" t="str">
        <f>IF('Sch A. Input'!D215="","",'Sch A. Input'!D215)</f>
        <v/>
      </c>
      <c r="E217" s="71">
        <f>'Sch A. Input'!E215</f>
        <v>45016</v>
      </c>
      <c r="F217" s="71">
        <f>'Sch A. Input'!F215</f>
        <v>0</v>
      </c>
      <c r="G217" s="226">
        <f>SUMIFS('Sch A. Input'!H215:CJ215,'Sch A. Input'!$H$13:$CJ$13,$L$11,'Sch A. Input'!$H$14:$CJ$14,"Recurring")</f>
        <v>0</v>
      </c>
      <c r="H217" s="226">
        <f>SUMIFS('Sch A. Input'!H215:CJ215,'Sch A. Input'!$H$13:$CJ$13,$L$11,'Sch A. Input'!$H$14:$CJ$14,"One-time")</f>
        <v>0</v>
      </c>
      <c r="I217" s="227">
        <f t="shared" si="42"/>
        <v>0</v>
      </c>
      <c r="J217" s="228">
        <f>SUMIFS('Sch A. Input'!H215:CJ215,'Sch A. Input'!$H$14:$CJ$14,"Recurring",'Sch A. Input'!$H$13:$CJ$13,"&lt;="&amp;$L$11)</f>
        <v>0</v>
      </c>
      <c r="K217" s="228">
        <f>SUMIFS('Sch A. Input'!H215:CJ215,'Sch A. Input'!$H$14:$CJ$14,"One-time",'Sch A. Input'!$H$13:$CJ$13,"&lt;="&amp;$L$11)</f>
        <v>0</v>
      </c>
      <c r="L217" s="229">
        <f t="shared" si="43"/>
        <v>0</v>
      </c>
      <c r="M217" s="228">
        <f t="shared" si="44"/>
        <v>0</v>
      </c>
      <c r="N217" s="228">
        <f t="shared" si="45"/>
        <v>0</v>
      </c>
      <c r="O217" s="259">
        <f t="shared" si="46"/>
        <v>0</v>
      </c>
      <c r="P217" s="268">
        <f t="shared" si="40"/>
        <v>0</v>
      </c>
      <c r="Q217" s="231">
        <f t="shared" si="41"/>
        <v>0</v>
      </c>
      <c r="R217" s="97">
        <f t="shared" si="47"/>
        <v>0</v>
      </c>
      <c r="S217" s="237">
        <f>IF(AND(LARGE('Sch A. Input'!$CL$15:$CL$41,COUNTIF('Sch A. Input'!$CL$15:$CL$41,"&gt;="&amp;F217))&lt;E217,F217&lt;&gt;0),"Leaver",J217-G217)</f>
        <v>0</v>
      </c>
      <c r="T217" s="237">
        <f>IF(AND(LARGE('Sch A. Input'!$CL$15:$CL$41,COUNTIF('Sch A. Input'!$CL$15:$CL$41,"&gt;="&amp;F217))&lt;E217,F217&lt;&gt;0),"Leaver",K217-H217)</f>
        <v>0</v>
      </c>
      <c r="U217" s="238">
        <f>IF(AND(LARGE('Sch A. Input'!$CL$15:$CL$41,COUNTIF('Sch A. Input'!$CL$15:$CL$41,"&gt;="&amp;F217))&lt;E217,F217&lt;&gt;0),"Leaver",L217-I217)</f>
        <v>0</v>
      </c>
      <c r="V217" s="238">
        <f>IF(AND(LARGE('Sch A. Input'!$CL$15:$CL$41,COUNTIF('Sch A. Input'!$CL$15:$CL$41,"&gt;="&amp;F217))&lt;E217,F217&lt;&gt;0),"Leaver",IFERROR(S217/X217*$M$9,0))</f>
        <v>0</v>
      </c>
      <c r="W217" s="238">
        <f>IF(AND(LARGE('Sch A. Input'!$CL$15:$CL$41,COUNTIF('Sch A. Input'!$CL$15:$CL$41,"&gt;="&amp;F217))&lt;E217,F217&lt;&gt;0),"Leaver",V217+T217)</f>
        <v>0</v>
      </c>
      <c r="X217" s="264">
        <f>IF(AND(LARGE('Sch A. Input'!$CL$15:$CL$41,COUNTIF('Sch A. Input'!$CL$15:$CL$41,"&gt;="&amp;F217))&lt;E217,F217&lt;&gt;0),"Leaver",IF(OR(D217="",D217&gt;$L$11,($L$11-14)&lt;$K$9),0,(E217+1-D217)/14-1))</f>
        <v>0</v>
      </c>
      <c r="Y217" s="265">
        <f>IF(AND(LARGE('Sch A. Input'!$CL$15:$CL$41,COUNTIF('Sch A. Input'!$CL$15:$CL$41,"&gt;="&amp;F217))&lt;E217,F217&lt;&gt;0),"Leaver",IFERROR(IF((S217/$X217*$M$9+T217)&gt;$D$12,"YES","NO"),0))</f>
        <v>0</v>
      </c>
      <c r="Z217" s="225">
        <f>IF(AND(LARGE('Sch A. Input'!$CL$15:$CL$41,COUNTIF('Sch A. Input'!$CL$15:$CL$41,"&gt;="&amp;F217))&lt;E217,F217&lt;&gt;0),"Leaver",IFERROR(IF($Y217="YES",MIN($U217*($G$12/$D$12),$G$12),(SUMPRODUCT(--((MIN(W217,$D$12))&gt;$C$9:$C$12),((MIN(W217,$D$12))-$C$9:$C$12),$H$9:$H$12))-((1-(X217/$M$9))*(SUMPRODUCT(--((MIN(V217,$D$12))&gt;$C$9:$C$12),((MIN(V217,$D$12))-$C$9:$C$12),$H$9:$H$12)))),0))</f>
        <v>0</v>
      </c>
      <c r="AA217" s="169">
        <f>IF(AND(LARGE('Sch A. Input'!$CL$15:$CL$41,COUNTIF('Sch A. Input'!$CL$15:$CL$41,"&gt;="&amp;F217))&lt;E217,F217&lt;&gt;0),"Leaver",IFERROR(Z217/U217,0))</f>
        <v>0</v>
      </c>
      <c r="AB217" s="170">
        <f>IF(AND(LARGE('Sch A. Input'!$CL$15:$CL$41,COUNTIF('Sch A. Input'!$CL$15:$CL$41,"&gt;="&amp;F217))&lt;E217,F217&lt;&gt;0),"Leaver",Q217-Z217)</f>
        <v>0</v>
      </c>
      <c r="AC217" s="94">
        <f t="shared" si="48"/>
        <v>0</v>
      </c>
      <c r="BK217" s="2"/>
      <c r="BL217" s="2"/>
      <c r="CI217"/>
    </row>
    <row r="218" spans="2:87" x14ac:dyDescent="0.35">
      <c r="B218" s="70" t="str">
        <f>IF('Sch A. Input'!B216="","",'Sch A. Input'!B216)</f>
        <v/>
      </c>
      <c r="C218" s="75" t="str">
        <f>IF('Sch A. Input'!C216="","",'Sch A. Input'!C216)</f>
        <v/>
      </c>
      <c r="D218" s="71" t="str">
        <f>IF('Sch A. Input'!D216="","",'Sch A. Input'!D216)</f>
        <v/>
      </c>
      <c r="E218" s="71">
        <f>'Sch A. Input'!E216</f>
        <v>45016</v>
      </c>
      <c r="F218" s="71">
        <f>'Sch A. Input'!F216</f>
        <v>0</v>
      </c>
      <c r="G218" s="226">
        <f>SUMIFS('Sch A. Input'!H216:CJ216,'Sch A. Input'!$H$13:$CJ$13,$L$11,'Sch A. Input'!$H$14:$CJ$14,"Recurring")</f>
        <v>0</v>
      </c>
      <c r="H218" s="226">
        <f>SUMIFS('Sch A. Input'!H216:CJ216,'Sch A. Input'!$H$13:$CJ$13,$L$11,'Sch A. Input'!$H$14:$CJ$14,"One-time")</f>
        <v>0</v>
      </c>
      <c r="I218" s="227">
        <f t="shared" si="42"/>
        <v>0</v>
      </c>
      <c r="J218" s="228">
        <f>SUMIFS('Sch A. Input'!H216:CJ216,'Sch A. Input'!$H$14:$CJ$14,"Recurring",'Sch A. Input'!$H$13:$CJ$13,"&lt;="&amp;$L$11)</f>
        <v>0</v>
      </c>
      <c r="K218" s="228">
        <f>SUMIFS('Sch A. Input'!H216:CJ216,'Sch A. Input'!$H$14:$CJ$14,"One-time",'Sch A. Input'!$H$13:$CJ$13,"&lt;="&amp;$L$11)</f>
        <v>0</v>
      </c>
      <c r="L218" s="229">
        <f t="shared" si="43"/>
        <v>0</v>
      </c>
      <c r="M218" s="228">
        <f t="shared" si="44"/>
        <v>0</v>
      </c>
      <c r="N218" s="228">
        <f t="shared" si="45"/>
        <v>0</v>
      </c>
      <c r="O218" s="259">
        <f t="shared" si="46"/>
        <v>0</v>
      </c>
      <c r="P218" s="268">
        <f t="shared" si="40"/>
        <v>0</v>
      </c>
      <c r="Q218" s="231">
        <f t="shared" si="41"/>
        <v>0</v>
      </c>
      <c r="R218" s="97">
        <f t="shared" si="47"/>
        <v>0</v>
      </c>
      <c r="S218" s="237">
        <f>IF(AND(LARGE('Sch A. Input'!$CL$15:$CL$41,COUNTIF('Sch A. Input'!$CL$15:$CL$41,"&gt;="&amp;F218))&lt;E218,F218&lt;&gt;0),"Leaver",J218-G218)</f>
        <v>0</v>
      </c>
      <c r="T218" s="237">
        <f>IF(AND(LARGE('Sch A. Input'!$CL$15:$CL$41,COUNTIF('Sch A. Input'!$CL$15:$CL$41,"&gt;="&amp;F218))&lt;E218,F218&lt;&gt;0),"Leaver",K218-H218)</f>
        <v>0</v>
      </c>
      <c r="U218" s="238">
        <f>IF(AND(LARGE('Sch A. Input'!$CL$15:$CL$41,COUNTIF('Sch A. Input'!$CL$15:$CL$41,"&gt;="&amp;F218))&lt;E218,F218&lt;&gt;0),"Leaver",L218-I218)</f>
        <v>0</v>
      </c>
      <c r="V218" s="238">
        <f>IF(AND(LARGE('Sch A. Input'!$CL$15:$CL$41,COUNTIF('Sch A. Input'!$CL$15:$CL$41,"&gt;="&amp;F218))&lt;E218,F218&lt;&gt;0),"Leaver",IFERROR(S218/X218*$M$9,0))</f>
        <v>0</v>
      </c>
      <c r="W218" s="238">
        <f>IF(AND(LARGE('Sch A. Input'!$CL$15:$CL$41,COUNTIF('Sch A. Input'!$CL$15:$CL$41,"&gt;="&amp;F218))&lt;E218,F218&lt;&gt;0),"Leaver",V218+T218)</f>
        <v>0</v>
      </c>
      <c r="X218" s="264">
        <f>IF(AND(LARGE('Sch A. Input'!$CL$15:$CL$41,COUNTIF('Sch A. Input'!$CL$15:$CL$41,"&gt;="&amp;F218))&lt;E218,F218&lt;&gt;0),"Leaver",IF(OR(D218="",D218&gt;$L$11,($L$11-14)&lt;$K$9),0,(E218+1-D218)/14-1))</f>
        <v>0</v>
      </c>
      <c r="Y218" s="265">
        <f>IF(AND(LARGE('Sch A. Input'!$CL$15:$CL$41,COUNTIF('Sch A. Input'!$CL$15:$CL$41,"&gt;="&amp;F218))&lt;E218,F218&lt;&gt;0),"Leaver",IFERROR(IF((S218/$X218*$M$9+T218)&gt;$D$12,"YES","NO"),0))</f>
        <v>0</v>
      </c>
      <c r="Z218" s="225">
        <f>IF(AND(LARGE('Sch A. Input'!$CL$15:$CL$41,COUNTIF('Sch A. Input'!$CL$15:$CL$41,"&gt;="&amp;F218))&lt;E218,F218&lt;&gt;0),"Leaver",IFERROR(IF($Y218="YES",MIN($U218*($G$12/$D$12),$G$12),(SUMPRODUCT(--((MIN(W218,$D$12))&gt;$C$9:$C$12),((MIN(W218,$D$12))-$C$9:$C$12),$H$9:$H$12))-((1-(X218/$M$9))*(SUMPRODUCT(--((MIN(V218,$D$12))&gt;$C$9:$C$12),((MIN(V218,$D$12))-$C$9:$C$12),$H$9:$H$12)))),0))</f>
        <v>0</v>
      </c>
      <c r="AA218" s="169">
        <f>IF(AND(LARGE('Sch A. Input'!$CL$15:$CL$41,COUNTIF('Sch A. Input'!$CL$15:$CL$41,"&gt;="&amp;F218))&lt;E218,F218&lt;&gt;0),"Leaver",IFERROR(Z218/U218,0))</f>
        <v>0</v>
      </c>
      <c r="AB218" s="170">
        <f>IF(AND(LARGE('Sch A. Input'!$CL$15:$CL$41,COUNTIF('Sch A. Input'!$CL$15:$CL$41,"&gt;="&amp;F218))&lt;E218,F218&lt;&gt;0),"Leaver",Q218-Z218)</f>
        <v>0</v>
      </c>
      <c r="AC218" s="94">
        <f t="shared" si="48"/>
        <v>0</v>
      </c>
      <c r="BK218" s="2"/>
      <c r="BL218" s="2"/>
      <c r="CI218"/>
    </row>
    <row r="219" spans="2:87" x14ac:dyDescent="0.35">
      <c r="B219" s="70" t="str">
        <f>IF('Sch A. Input'!B217="","",'Sch A. Input'!B217)</f>
        <v/>
      </c>
      <c r="C219" s="75" t="str">
        <f>IF('Sch A. Input'!C217="","",'Sch A. Input'!C217)</f>
        <v/>
      </c>
      <c r="D219" s="71" t="str">
        <f>IF('Sch A. Input'!D217="","",'Sch A. Input'!D217)</f>
        <v/>
      </c>
      <c r="E219" s="71">
        <f>'Sch A. Input'!E217</f>
        <v>45016</v>
      </c>
      <c r="F219" s="71">
        <f>'Sch A. Input'!F217</f>
        <v>0</v>
      </c>
      <c r="G219" s="226">
        <f>SUMIFS('Sch A. Input'!H217:CJ217,'Sch A. Input'!$H$13:$CJ$13,$L$11,'Sch A. Input'!$H$14:$CJ$14,"Recurring")</f>
        <v>0</v>
      </c>
      <c r="H219" s="226">
        <f>SUMIFS('Sch A. Input'!H217:CJ217,'Sch A. Input'!$H$13:$CJ$13,$L$11,'Sch A. Input'!$H$14:$CJ$14,"One-time")</f>
        <v>0</v>
      </c>
      <c r="I219" s="227">
        <f t="shared" si="42"/>
        <v>0</v>
      </c>
      <c r="J219" s="228">
        <f>SUMIFS('Sch A. Input'!H217:CJ217,'Sch A. Input'!$H$14:$CJ$14,"Recurring",'Sch A. Input'!$H$13:$CJ$13,"&lt;="&amp;$L$11)</f>
        <v>0</v>
      </c>
      <c r="K219" s="228">
        <f>SUMIFS('Sch A. Input'!H217:CJ217,'Sch A. Input'!$H$14:$CJ$14,"One-time",'Sch A. Input'!$H$13:$CJ$13,"&lt;="&amp;$L$11)</f>
        <v>0</v>
      </c>
      <c r="L219" s="229">
        <f t="shared" si="43"/>
        <v>0</v>
      </c>
      <c r="M219" s="228">
        <f t="shared" si="44"/>
        <v>0</v>
      </c>
      <c r="N219" s="228">
        <f t="shared" si="45"/>
        <v>0</v>
      </c>
      <c r="O219" s="259">
        <f t="shared" si="46"/>
        <v>0</v>
      </c>
      <c r="P219" s="268">
        <f t="shared" si="40"/>
        <v>0</v>
      </c>
      <c r="Q219" s="231">
        <f t="shared" si="41"/>
        <v>0</v>
      </c>
      <c r="R219" s="97">
        <f t="shared" si="47"/>
        <v>0</v>
      </c>
      <c r="S219" s="237">
        <f>IF(AND(LARGE('Sch A. Input'!$CL$15:$CL$41,COUNTIF('Sch A. Input'!$CL$15:$CL$41,"&gt;="&amp;F219))&lt;E219,F219&lt;&gt;0),"Leaver",J219-G219)</f>
        <v>0</v>
      </c>
      <c r="T219" s="237">
        <f>IF(AND(LARGE('Sch A. Input'!$CL$15:$CL$41,COUNTIF('Sch A. Input'!$CL$15:$CL$41,"&gt;="&amp;F219))&lt;E219,F219&lt;&gt;0),"Leaver",K219-H219)</f>
        <v>0</v>
      </c>
      <c r="U219" s="238">
        <f>IF(AND(LARGE('Sch A. Input'!$CL$15:$CL$41,COUNTIF('Sch A. Input'!$CL$15:$CL$41,"&gt;="&amp;F219))&lt;E219,F219&lt;&gt;0),"Leaver",L219-I219)</f>
        <v>0</v>
      </c>
      <c r="V219" s="238">
        <f>IF(AND(LARGE('Sch A. Input'!$CL$15:$CL$41,COUNTIF('Sch A. Input'!$CL$15:$CL$41,"&gt;="&amp;F219))&lt;E219,F219&lt;&gt;0),"Leaver",IFERROR(S219/X219*$M$9,0))</f>
        <v>0</v>
      </c>
      <c r="W219" s="238">
        <f>IF(AND(LARGE('Sch A. Input'!$CL$15:$CL$41,COUNTIF('Sch A. Input'!$CL$15:$CL$41,"&gt;="&amp;F219))&lt;E219,F219&lt;&gt;0),"Leaver",V219+T219)</f>
        <v>0</v>
      </c>
      <c r="X219" s="264">
        <f>IF(AND(LARGE('Sch A. Input'!$CL$15:$CL$41,COUNTIF('Sch A. Input'!$CL$15:$CL$41,"&gt;="&amp;F219))&lt;E219,F219&lt;&gt;0),"Leaver",IF(OR(D219="",D219&gt;$L$11,($L$11-14)&lt;$K$9),0,(E219+1-D219)/14-1))</f>
        <v>0</v>
      </c>
      <c r="Y219" s="265">
        <f>IF(AND(LARGE('Sch A. Input'!$CL$15:$CL$41,COUNTIF('Sch A. Input'!$CL$15:$CL$41,"&gt;="&amp;F219))&lt;E219,F219&lt;&gt;0),"Leaver",IFERROR(IF((S219/$X219*$M$9+T219)&gt;$D$12,"YES","NO"),0))</f>
        <v>0</v>
      </c>
      <c r="Z219" s="225">
        <f>IF(AND(LARGE('Sch A. Input'!$CL$15:$CL$41,COUNTIF('Sch A. Input'!$CL$15:$CL$41,"&gt;="&amp;F219))&lt;E219,F219&lt;&gt;0),"Leaver",IFERROR(IF($Y219="YES",MIN($U219*($G$12/$D$12),$G$12),(SUMPRODUCT(--((MIN(W219,$D$12))&gt;$C$9:$C$12),((MIN(W219,$D$12))-$C$9:$C$12),$H$9:$H$12))-((1-(X219/$M$9))*(SUMPRODUCT(--((MIN(V219,$D$12))&gt;$C$9:$C$12),((MIN(V219,$D$12))-$C$9:$C$12),$H$9:$H$12)))),0))</f>
        <v>0</v>
      </c>
      <c r="AA219" s="169">
        <f>IF(AND(LARGE('Sch A. Input'!$CL$15:$CL$41,COUNTIF('Sch A. Input'!$CL$15:$CL$41,"&gt;="&amp;F219))&lt;E219,F219&lt;&gt;0),"Leaver",IFERROR(Z219/U219,0))</f>
        <v>0</v>
      </c>
      <c r="AB219" s="170">
        <f>IF(AND(LARGE('Sch A. Input'!$CL$15:$CL$41,COUNTIF('Sch A. Input'!$CL$15:$CL$41,"&gt;="&amp;F219))&lt;E219,F219&lt;&gt;0),"Leaver",Q219-Z219)</f>
        <v>0</v>
      </c>
      <c r="AC219" s="94">
        <f t="shared" si="48"/>
        <v>0</v>
      </c>
      <c r="BK219" s="2"/>
      <c r="BL219" s="2"/>
      <c r="CI219"/>
    </row>
    <row r="220" spans="2:87" x14ac:dyDescent="0.35">
      <c r="B220" s="70" t="str">
        <f>IF('Sch A. Input'!B218="","",'Sch A. Input'!B218)</f>
        <v/>
      </c>
      <c r="C220" s="75" t="str">
        <f>IF('Sch A. Input'!C218="","",'Sch A. Input'!C218)</f>
        <v/>
      </c>
      <c r="D220" s="71" t="str">
        <f>IF('Sch A. Input'!D218="","",'Sch A. Input'!D218)</f>
        <v/>
      </c>
      <c r="E220" s="71">
        <f>'Sch A. Input'!E218</f>
        <v>45016</v>
      </c>
      <c r="F220" s="71">
        <f>'Sch A. Input'!F218</f>
        <v>0</v>
      </c>
      <c r="G220" s="226">
        <f>SUMIFS('Sch A. Input'!H218:CJ218,'Sch A. Input'!$H$13:$CJ$13,$L$11,'Sch A. Input'!$H$14:$CJ$14,"Recurring")</f>
        <v>0</v>
      </c>
      <c r="H220" s="226">
        <f>SUMIFS('Sch A. Input'!H218:CJ218,'Sch A. Input'!$H$13:$CJ$13,$L$11,'Sch A. Input'!$H$14:$CJ$14,"One-time")</f>
        <v>0</v>
      </c>
      <c r="I220" s="227">
        <f t="shared" si="42"/>
        <v>0</v>
      </c>
      <c r="J220" s="228">
        <f>SUMIFS('Sch A. Input'!H218:CJ218,'Sch A. Input'!$H$14:$CJ$14,"Recurring",'Sch A. Input'!$H$13:$CJ$13,"&lt;="&amp;$L$11)</f>
        <v>0</v>
      </c>
      <c r="K220" s="228">
        <f>SUMIFS('Sch A. Input'!H218:CJ218,'Sch A. Input'!$H$14:$CJ$14,"One-time",'Sch A. Input'!$H$13:$CJ$13,"&lt;="&amp;$L$11)</f>
        <v>0</v>
      </c>
      <c r="L220" s="229">
        <f t="shared" si="43"/>
        <v>0</v>
      </c>
      <c r="M220" s="228">
        <f t="shared" si="44"/>
        <v>0</v>
      </c>
      <c r="N220" s="228">
        <f t="shared" si="45"/>
        <v>0</v>
      </c>
      <c r="O220" s="259">
        <f t="shared" si="46"/>
        <v>0</v>
      </c>
      <c r="P220" s="268">
        <f t="shared" si="40"/>
        <v>0</v>
      </c>
      <c r="Q220" s="231">
        <f t="shared" si="41"/>
        <v>0</v>
      </c>
      <c r="R220" s="97">
        <f t="shared" si="47"/>
        <v>0</v>
      </c>
      <c r="S220" s="237">
        <f>IF(AND(LARGE('Sch A. Input'!$CL$15:$CL$41,COUNTIF('Sch A. Input'!$CL$15:$CL$41,"&gt;="&amp;F220))&lt;E220,F220&lt;&gt;0),"Leaver",J220-G220)</f>
        <v>0</v>
      </c>
      <c r="T220" s="237">
        <f>IF(AND(LARGE('Sch A. Input'!$CL$15:$CL$41,COUNTIF('Sch A. Input'!$CL$15:$CL$41,"&gt;="&amp;F220))&lt;E220,F220&lt;&gt;0),"Leaver",K220-H220)</f>
        <v>0</v>
      </c>
      <c r="U220" s="238">
        <f>IF(AND(LARGE('Sch A. Input'!$CL$15:$CL$41,COUNTIF('Sch A. Input'!$CL$15:$CL$41,"&gt;="&amp;F220))&lt;E220,F220&lt;&gt;0),"Leaver",L220-I220)</f>
        <v>0</v>
      </c>
      <c r="V220" s="238">
        <f>IF(AND(LARGE('Sch A. Input'!$CL$15:$CL$41,COUNTIF('Sch A. Input'!$CL$15:$CL$41,"&gt;="&amp;F220))&lt;E220,F220&lt;&gt;0),"Leaver",IFERROR(S220/X220*$M$9,0))</f>
        <v>0</v>
      </c>
      <c r="W220" s="238">
        <f>IF(AND(LARGE('Sch A. Input'!$CL$15:$CL$41,COUNTIF('Sch A. Input'!$CL$15:$CL$41,"&gt;="&amp;F220))&lt;E220,F220&lt;&gt;0),"Leaver",V220+T220)</f>
        <v>0</v>
      </c>
      <c r="X220" s="264">
        <f>IF(AND(LARGE('Sch A. Input'!$CL$15:$CL$41,COUNTIF('Sch A. Input'!$CL$15:$CL$41,"&gt;="&amp;F220))&lt;E220,F220&lt;&gt;0),"Leaver",IF(OR(D220="",D220&gt;$L$11,($L$11-14)&lt;$K$9),0,(E220+1-D220)/14-1))</f>
        <v>0</v>
      </c>
      <c r="Y220" s="265">
        <f>IF(AND(LARGE('Sch A. Input'!$CL$15:$CL$41,COUNTIF('Sch A. Input'!$CL$15:$CL$41,"&gt;="&amp;F220))&lt;E220,F220&lt;&gt;0),"Leaver",IFERROR(IF((S220/$X220*$M$9+T220)&gt;$D$12,"YES","NO"),0))</f>
        <v>0</v>
      </c>
      <c r="Z220" s="225">
        <f>IF(AND(LARGE('Sch A. Input'!$CL$15:$CL$41,COUNTIF('Sch A. Input'!$CL$15:$CL$41,"&gt;="&amp;F220))&lt;E220,F220&lt;&gt;0),"Leaver",IFERROR(IF($Y220="YES",MIN($U220*($G$12/$D$12),$G$12),(SUMPRODUCT(--((MIN(W220,$D$12))&gt;$C$9:$C$12),((MIN(W220,$D$12))-$C$9:$C$12),$H$9:$H$12))-((1-(X220/$M$9))*(SUMPRODUCT(--((MIN(V220,$D$12))&gt;$C$9:$C$12),((MIN(V220,$D$12))-$C$9:$C$12),$H$9:$H$12)))),0))</f>
        <v>0</v>
      </c>
      <c r="AA220" s="169">
        <f>IF(AND(LARGE('Sch A. Input'!$CL$15:$CL$41,COUNTIF('Sch A. Input'!$CL$15:$CL$41,"&gt;="&amp;F220))&lt;E220,F220&lt;&gt;0),"Leaver",IFERROR(Z220/U220,0))</f>
        <v>0</v>
      </c>
      <c r="AB220" s="170">
        <f>IF(AND(LARGE('Sch A. Input'!$CL$15:$CL$41,COUNTIF('Sch A. Input'!$CL$15:$CL$41,"&gt;="&amp;F220))&lt;E220,F220&lt;&gt;0),"Leaver",Q220-Z220)</f>
        <v>0</v>
      </c>
      <c r="AC220" s="94">
        <f t="shared" si="48"/>
        <v>0</v>
      </c>
      <c r="BK220" s="2"/>
      <c r="BL220" s="2"/>
      <c r="CI220"/>
    </row>
    <row r="221" spans="2:87" x14ac:dyDescent="0.35">
      <c r="B221" s="70" t="str">
        <f>IF('Sch A. Input'!B219="","",'Sch A. Input'!B219)</f>
        <v/>
      </c>
      <c r="C221" s="75" t="str">
        <f>IF('Sch A. Input'!C219="","",'Sch A. Input'!C219)</f>
        <v/>
      </c>
      <c r="D221" s="71" t="str">
        <f>IF('Sch A. Input'!D219="","",'Sch A. Input'!D219)</f>
        <v/>
      </c>
      <c r="E221" s="71">
        <f>'Sch A. Input'!E219</f>
        <v>45016</v>
      </c>
      <c r="F221" s="71">
        <f>'Sch A. Input'!F219</f>
        <v>0</v>
      </c>
      <c r="G221" s="226">
        <f>SUMIFS('Sch A. Input'!H219:CJ219,'Sch A. Input'!$H$13:$CJ$13,$L$11,'Sch A. Input'!$H$14:$CJ$14,"Recurring")</f>
        <v>0</v>
      </c>
      <c r="H221" s="226">
        <f>SUMIFS('Sch A. Input'!H219:CJ219,'Sch A. Input'!$H$13:$CJ$13,$L$11,'Sch A. Input'!$H$14:$CJ$14,"One-time")</f>
        <v>0</v>
      </c>
      <c r="I221" s="227">
        <f t="shared" si="42"/>
        <v>0</v>
      </c>
      <c r="J221" s="228">
        <f>SUMIFS('Sch A. Input'!H219:CJ219,'Sch A. Input'!$H$14:$CJ$14,"Recurring",'Sch A. Input'!$H$13:$CJ$13,"&lt;="&amp;$L$11)</f>
        <v>0</v>
      </c>
      <c r="K221" s="228">
        <f>SUMIFS('Sch A. Input'!H219:CJ219,'Sch A. Input'!$H$14:$CJ$14,"One-time",'Sch A. Input'!$H$13:$CJ$13,"&lt;="&amp;$L$11)</f>
        <v>0</v>
      </c>
      <c r="L221" s="229">
        <f t="shared" si="43"/>
        <v>0</v>
      </c>
      <c r="M221" s="228">
        <f t="shared" si="44"/>
        <v>0</v>
      </c>
      <c r="N221" s="228">
        <f t="shared" si="45"/>
        <v>0</v>
      </c>
      <c r="O221" s="259">
        <f t="shared" si="46"/>
        <v>0</v>
      </c>
      <c r="P221" s="268">
        <f t="shared" si="40"/>
        <v>0</v>
      </c>
      <c r="Q221" s="231">
        <f t="shared" si="41"/>
        <v>0</v>
      </c>
      <c r="R221" s="97">
        <f t="shared" si="47"/>
        <v>0</v>
      </c>
      <c r="S221" s="237">
        <f>IF(AND(LARGE('Sch A. Input'!$CL$15:$CL$41,COUNTIF('Sch A. Input'!$CL$15:$CL$41,"&gt;="&amp;F221))&lt;E221,F221&lt;&gt;0),"Leaver",J221-G221)</f>
        <v>0</v>
      </c>
      <c r="T221" s="237">
        <f>IF(AND(LARGE('Sch A. Input'!$CL$15:$CL$41,COUNTIF('Sch A. Input'!$CL$15:$CL$41,"&gt;="&amp;F221))&lt;E221,F221&lt;&gt;0),"Leaver",K221-H221)</f>
        <v>0</v>
      </c>
      <c r="U221" s="238">
        <f>IF(AND(LARGE('Sch A. Input'!$CL$15:$CL$41,COUNTIF('Sch A. Input'!$CL$15:$CL$41,"&gt;="&amp;F221))&lt;E221,F221&lt;&gt;0),"Leaver",L221-I221)</f>
        <v>0</v>
      </c>
      <c r="V221" s="238">
        <f>IF(AND(LARGE('Sch A. Input'!$CL$15:$CL$41,COUNTIF('Sch A. Input'!$CL$15:$CL$41,"&gt;="&amp;F221))&lt;E221,F221&lt;&gt;0),"Leaver",IFERROR(S221/X221*$M$9,0))</f>
        <v>0</v>
      </c>
      <c r="W221" s="238">
        <f>IF(AND(LARGE('Sch A. Input'!$CL$15:$CL$41,COUNTIF('Sch A. Input'!$CL$15:$CL$41,"&gt;="&amp;F221))&lt;E221,F221&lt;&gt;0),"Leaver",V221+T221)</f>
        <v>0</v>
      </c>
      <c r="X221" s="264">
        <f>IF(AND(LARGE('Sch A. Input'!$CL$15:$CL$41,COUNTIF('Sch A. Input'!$CL$15:$CL$41,"&gt;="&amp;F221))&lt;E221,F221&lt;&gt;0),"Leaver",IF(OR(D221="",D221&gt;$L$11,($L$11-14)&lt;$K$9),0,(E221+1-D221)/14-1))</f>
        <v>0</v>
      </c>
      <c r="Y221" s="265">
        <f>IF(AND(LARGE('Sch A. Input'!$CL$15:$CL$41,COUNTIF('Sch A. Input'!$CL$15:$CL$41,"&gt;="&amp;F221))&lt;E221,F221&lt;&gt;0),"Leaver",IFERROR(IF((S221/$X221*$M$9+T221)&gt;$D$12,"YES","NO"),0))</f>
        <v>0</v>
      </c>
      <c r="Z221" s="225">
        <f>IF(AND(LARGE('Sch A. Input'!$CL$15:$CL$41,COUNTIF('Sch A. Input'!$CL$15:$CL$41,"&gt;="&amp;F221))&lt;E221,F221&lt;&gt;0),"Leaver",IFERROR(IF($Y221="YES",MIN($U221*($G$12/$D$12),$G$12),(SUMPRODUCT(--((MIN(W221,$D$12))&gt;$C$9:$C$12),((MIN(W221,$D$12))-$C$9:$C$12),$H$9:$H$12))-((1-(X221/$M$9))*(SUMPRODUCT(--((MIN(V221,$D$12))&gt;$C$9:$C$12),((MIN(V221,$D$12))-$C$9:$C$12),$H$9:$H$12)))),0))</f>
        <v>0</v>
      </c>
      <c r="AA221" s="169">
        <f>IF(AND(LARGE('Sch A. Input'!$CL$15:$CL$41,COUNTIF('Sch A. Input'!$CL$15:$CL$41,"&gt;="&amp;F221))&lt;E221,F221&lt;&gt;0),"Leaver",IFERROR(Z221/U221,0))</f>
        <v>0</v>
      </c>
      <c r="AB221" s="170">
        <f>IF(AND(LARGE('Sch A. Input'!$CL$15:$CL$41,COUNTIF('Sch A. Input'!$CL$15:$CL$41,"&gt;="&amp;F221))&lt;E221,F221&lt;&gt;0),"Leaver",Q221-Z221)</f>
        <v>0</v>
      </c>
      <c r="AC221" s="94">
        <f t="shared" si="48"/>
        <v>0</v>
      </c>
      <c r="BK221" s="2"/>
      <c r="BL221" s="2"/>
      <c r="CI221"/>
    </row>
    <row r="222" spans="2:87" x14ac:dyDescent="0.35">
      <c r="B222" s="70" t="str">
        <f>IF('Sch A. Input'!B220="","",'Sch A. Input'!B220)</f>
        <v/>
      </c>
      <c r="C222" s="75" t="str">
        <f>IF('Sch A. Input'!C220="","",'Sch A. Input'!C220)</f>
        <v/>
      </c>
      <c r="D222" s="71" t="str">
        <f>IF('Sch A. Input'!D220="","",'Sch A. Input'!D220)</f>
        <v/>
      </c>
      <c r="E222" s="71">
        <f>'Sch A. Input'!E220</f>
        <v>45016</v>
      </c>
      <c r="F222" s="71">
        <f>'Sch A. Input'!F220</f>
        <v>0</v>
      </c>
      <c r="G222" s="226">
        <f>SUMIFS('Sch A. Input'!H220:CJ220,'Sch A. Input'!$H$13:$CJ$13,$L$11,'Sch A. Input'!$H$14:$CJ$14,"Recurring")</f>
        <v>0</v>
      </c>
      <c r="H222" s="226">
        <f>SUMIFS('Sch A. Input'!H220:CJ220,'Sch A. Input'!$H$13:$CJ$13,$L$11,'Sch A. Input'!$H$14:$CJ$14,"One-time")</f>
        <v>0</v>
      </c>
      <c r="I222" s="227">
        <f t="shared" si="42"/>
        <v>0</v>
      </c>
      <c r="J222" s="228">
        <f>SUMIFS('Sch A. Input'!H220:CJ220,'Sch A. Input'!$H$14:$CJ$14,"Recurring",'Sch A. Input'!$H$13:$CJ$13,"&lt;="&amp;$L$11)</f>
        <v>0</v>
      </c>
      <c r="K222" s="228">
        <f>SUMIFS('Sch A. Input'!H220:CJ220,'Sch A. Input'!$H$14:$CJ$14,"One-time",'Sch A. Input'!$H$13:$CJ$13,"&lt;="&amp;$L$11)</f>
        <v>0</v>
      </c>
      <c r="L222" s="229">
        <f t="shared" si="43"/>
        <v>0</v>
      </c>
      <c r="M222" s="228">
        <f t="shared" si="44"/>
        <v>0</v>
      </c>
      <c r="N222" s="228">
        <f t="shared" si="45"/>
        <v>0</v>
      </c>
      <c r="O222" s="259">
        <f t="shared" si="46"/>
        <v>0</v>
      </c>
      <c r="P222" s="268">
        <f t="shared" si="40"/>
        <v>0</v>
      </c>
      <c r="Q222" s="231">
        <f t="shared" si="41"/>
        <v>0</v>
      </c>
      <c r="R222" s="97">
        <f t="shared" si="47"/>
        <v>0</v>
      </c>
      <c r="S222" s="237">
        <f>IF(AND(LARGE('Sch A. Input'!$CL$15:$CL$41,COUNTIF('Sch A. Input'!$CL$15:$CL$41,"&gt;="&amp;F222))&lt;E222,F222&lt;&gt;0),"Leaver",J222-G222)</f>
        <v>0</v>
      </c>
      <c r="T222" s="237">
        <f>IF(AND(LARGE('Sch A. Input'!$CL$15:$CL$41,COUNTIF('Sch A. Input'!$CL$15:$CL$41,"&gt;="&amp;F222))&lt;E222,F222&lt;&gt;0),"Leaver",K222-H222)</f>
        <v>0</v>
      </c>
      <c r="U222" s="238">
        <f>IF(AND(LARGE('Sch A. Input'!$CL$15:$CL$41,COUNTIF('Sch A. Input'!$CL$15:$CL$41,"&gt;="&amp;F222))&lt;E222,F222&lt;&gt;0),"Leaver",L222-I222)</f>
        <v>0</v>
      </c>
      <c r="V222" s="238">
        <f>IF(AND(LARGE('Sch A. Input'!$CL$15:$CL$41,COUNTIF('Sch A. Input'!$CL$15:$CL$41,"&gt;="&amp;F222))&lt;E222,F222&lt;&gt;0),"Leaver",IFERROR(S222/X222*$M$9,0))</f>
        <v>0</v>
      </c>
      <c r="W222" s="238">
        <f>IF(AND(LARGE('Sch A. Input'!$CL$15:$CL$41,COUNTIF('Sch A. Input'!$CL$15:$CL$41,"&gt;="&amp;F222))&lt;E222,F222&lt;&gt;0),"Leaver",V222+T222)</f>
        <v>0</v>
      </c>
      <c r="X222" s="264">
        <f>IF(AND(LARGE('Sch A. Input'!$CL$15:$CL$41,COUNTIF('Sch A. Input'!$CL$15:$CL$41,"&gt;="&amp;F222))&lt;E222,F222&lt;&gt;0),"Leaver",IF(OR(D222="",D222&gt;$L$11,($L$11-14)&lt;$K$9),0,(E222+1-D222)/14-1))</f>
        <v>0</v>
      </c>
      <c r="Y222" s="265">
        <f>IF(AND(LARGE('Sch A. Input'!$CL$15:$CL$41,COUNTIF('Sch A. Input'!$CL$15:$CL$41,"&gt;="&amp;F222))&lt;E222,F222&lt;&gt;0),"Leaver",IFERROR(IF((S222/$X222*$M$9+T222)&gt;$D$12,"YES","NO"),0))</f>
        <v>0</v>
      </c>
      <c r="Z222" s="225">
        <f>IF(AND(LARGE('Sch A. Input'!$CL$15:$CL$41,COUNTIF('Sch A. Input'!$CL$15:$CL$41,"&gt;="&amp;F222))&lt;E222,F222&lt;&gt;0),"Leaver",IFERROR(IF($Y222="YES",MIN($U222*($G$12/$D$12),$G$12),(SUMPRODUCT(--((MIN(W222,$D$12))&gt;$C$9:$C$12),((MIN(W222,$D$12))-$C$9:$C$12),$H$9:$H$12))-((1-(X222/$M$9))*(SUMPRODUCT(--((MIN(V222,$D$12))&gt;$C$9:$C$12),((MIN(V222,$D$12))-$C$9:$C$12),$H$9:$H$12)))),0))</f>
        <v>0</v>
      </c>
      <c r="AA222" s="169">
        <f>IF(AND(LARGE('Sch A. Input'!$CL$15:$CL$41,COUNTIF('Sch A. Input'!$CL$15:$CL$41,"&gt;="&amp;F222))&lt;E222,F222&lt;&gt;0),"Leaver",IFERROR(Z222/U222,0))</f>
        <v>0</v>
      </c>
      <c r="AB222" s="170">
        <f>IF(AND(LARGE('Sch A. Input'!$CL$15:$CL$41,COUNTIF('Sch A. Input'!$CL$15:$CL$41,"&gt;="&amp;F222))&lt;E222,F222&lt;&gt;0),"Leaver",Q222-Z222)</f>
        <v>0</v>
      </c>
      <c r="AC222" s="94">
        <f t="shared" si="48"/>
        <v>0</v>
      </c>
      <c r="BK222" s="2"/>
      <c r="BL222" s="2"/>
      <c r="CI222"/>
    </row>
    <row r="223" spans="2:87" x14ac:dyDescent="0.35">
      <c r="B223" s="70" t="str">
        <f>IF('Sch A. Input'!B221="","",'Sch A. Input'!B221)</f>
        <v/>
      </c>
      <c r="C223" s="75" t="str">
        <f>IF('Sch A. Input'!C221="","",'Sch A. Input'!C221)</f>
        <v/>
      </c>
      <c r="D223" s="71" t="str">
        <f>IF('Sch A. Input'!D221="","",'Sch A. Input'!D221)</f>
        <v/>
      </c>
      <c r="E223" s="71">
        <f>'Sch A. Input'!E221</f>
        <v>45016</v>
      </c>
      <c r="F223" s="71">
        <f>'Sch A. Input'!F221</f>
        <v>0</v>
      </c>
      <c r="G223" s="226">
        <f>SUMIFS('Sch A. Input'!H221:CJ221,'Sch A. Input'!$H$13:$CJ$13,$L$11,'Sch A. Input'!$H$14:$CJ$14,"Recurring")</f>
        <v>0</v>
      </c>
      <c r="H223" s="226">
        <f>SUMIFS('Sch A. Input'!H221:CJ221,'Sch A. Input'!$H$13:$CJ$13,$L$11,'Sch A. Input'!$H$14:$CJ$14,"One-time")</f>
        <v>0</v>
      </c>
      <c r="I223" s="227">
        <f t="shared" si="42"/>
        <v>0</v>
      </c>
      <c r="J223" s="228">
        <f>SUMIFS('Sch A. Input'!H221:CJ221,'Sch A. Input'!$H$14:$CJ$14,"Recurring",'Sch A. Input'!$H$13:$CJ$13,"&lt;="&amp;$L$11)</f>
        <v>0</v>
      </c>
      <c r="K223" s="228">
        <f>SUMIFS('Sch A. Input'!H221:CJ221,'Sch A. Input'!$H$14:$CJ$14,"One-time",'Sch A. Input'!$H$13:$CJ$13,"&lt;="&amp;$L$11)</f>
        <v>0</v>
      </c>
      <c r="L223" s="229">
        <f t="shared" si="43"/>
        <v>0</v>
      </c>
      <c r="M223" s="228">
        <f t="shared" si="44"/>
        <v>0</v>
      </c>
      <c r="N223" s="228">
        <f t="shared" si="45"/>
        <v>0</v>
      </c>
      <c r="O223" s="259">
        <f t="shared" si="46"/>
        <v>0</v>
      </c>
      <c r="P223" s="268">
        <f t="shared" si="40"/>
        <v>0</v>
      </c>
      <c r="Q223" s="231">
        <f t="shared" si="41"/>
        <v>0</v>
      </c>
      <c r="R223" s="97">
        <f t="shared" si="47"/>
        <v>0</v>
      </c>
      <c r="S223" s="237">
        <f>IF(AND(LARGE('Sch A. Input'!$CL$15:$CL$41,COUNTIF('Sch A. Input'!$CL$15:$CL$41,"&gt;="&amp;F223))&lt;E223,F223&lt;&gt;0),"Leaver",J223-G223)</f>
        <v>0</v>
      </c>
      <c r="T223" s="237">
        <f>IF(AND(LARGE('Sch A. Input'!$CL$15:$CL$41,COUNTIF('Sch A. Input'!$CL$15:$CL$41,"&gt;="&amp;F223))&lt;E223,F223&lt;&gt;0),"Leaver",K223-H223)</f>
        <v>0</v>
      </c>
      <c r="U223" s="238">
        <f>IF(AND(LARGE('Sch A. Input'!$CL$15:$CL$41,COUNTIF('Sch A. Input'!$CL$15:$CL$41,"&gt;="&amp;F223))&lt;E223,F223&lt;&gt;0),"Leaver",L223-I223)</f>
        <v>0</v>
      </c>
      <c r="V223" s="238">
        <f>IF(AND(LARGE('Sch A. Input'!$CL$15:$CL$41,COUNTIF('Sch A. Input'!$CL$15:$CL$41,"&gt;="&amp;F223))&lt;E223,F223&lt;&gt;0),"Leaver",IFERROR(S223/X223*$M$9,0))</f>
        <v>0</v>
      </c>
      <c r="W223" s="238">
        <f>IF(AND(LARGE('Sch A. Input'!$CL$15:$CL$41,COUNTIF('Sch A. Input'!$CL$15:$CL$41,"&gt;="&amp;F223))&lt;E223,F223&lt;&gt;0),"Leaver",V223+T223)</f>
        <v>0</v>
      </c>
      <c r="X223" s="264">
        <f>IF(AND(LARGE('Sch A. Input'!$CL$15:$CL$41,COUNTIF('Sch A. Input'!$CL$15:$CL$41,"&gt;="&amp;F223))&lt;E223,F223&lt;&gt;0),"Leaver",IF(OR(D223="",D223&gt;$L$11,($L$11-14)&lt;$K$9),0,(E223+1-D223)/14-1))</f>
        <v>0</v>
      </c>
      <c r="Y223" s="265">
        <f>IF(AND(LARGE('Sch A. Input'!$CL$15:$CL$41,COUNTIF('Sch A. Input'!$CL$15:$CL$41,"&gt;="&amp;F223))&lt;E223,F223&lt;&gt;0),"Leaver",IFERROR(IF((S223/$X223*$M$9+T223)&gt;$D$12,"YES","NO"),0))</f>
        <v>0</v>
      </c>
      <c r="Z223" s="225">
        <f>IF(AND(LARGE('Sch A. Input'!$CL$15:$CL$41,COUNTIF('Sch A. Input'!$CL$15:$CL$41,"&gt;="&amp;F223))&lt;E223,F223&lt;&gt;0),"Leaver",IFERROR(IF($Y223="YES",MIN($U223*($G$12/$D$12),$G$12),(SUMPRODUCT(--((MIN(W223,$D$12))&gt;$C$9:$C$12),((MIN(W223,$D$12))-$C$9:$C$12),$H$9:$H$12))-((1-(X223/$M$9))*(SUMPRODUCT(--((MIN(V223,$D$12))&gt;$C$9:$C$12),((MIN(V223,$D$12))-$C$9:$C$12),$H$9:$H$12)))),0))</f>
        <v>0</v>
      </c>
      <c r="AA223" s="169">
        <f>IF(AND(LARGE('Sch A. Input'!$CL$15:$CL$41,COUNTIF('Sch A. Input'!$CL$15:$CL$41,"&gt;="&amp;F223))&lt;E223,F223&lt;&gt;0),"Leaver",IFERROR(Z223/U223,0))</f>
        <v>0</v>
      </c>
      <c r="AB223" s="170">
        <f>IF(AND(LARGE('Sch A. Input'!$CL$15:$CL$41,COUNTIF('Sch A. Input'!$CL$15:$CL$41,"&gt;="&amp;F223))&lt;E223,F223&lt;&gt;0),"Leaver",Q223-Z223)</f>
        <v>0</v>
      </c>
      <c r="AC223" s="94">
        <f t="shared" si="48"/>
        <v>0</v>
      </c>
      <c r="BK223" s="2"/>
      <c r="BL223" s="2"/>
      <c r="CI223"/>
    </row>
    <row r="224" spans="2:87" x14ac:dyDescent="0.35">
      <c r="B224" s="70" t="str">
        <f>IF('Sch A. Input'!B222="","",'Sch A. Input'!B222)</f>
        <v/>
      </c>
      <c r="C224" s="75" t="str">
        <f>IF('Sch A. Input'!C222="","",'Sch A. Input'!C222)</f>
        <v/>
      </c>
      <c r="D224" s="71" t="str">
        <f>IF('Sch A. Input'!D222="","",'Sch A. Input'!D222)</f>
        <v/>
      </c>
      <c r="E224" s="71">
        <f>'Sch A. Input'!E222</f>
        <v>45016</v>
      </c>
      <c r="F224" s="71">
        <f>'Sch A. Input'!F222</f>
        <v>0</v>
      </c>
      <c r="G224" s="226">
        <f>SUMIFS('Sch A. Input'!H222:CJ222,'Sch A. Input'!$H$13:$CJ$13,$L$11,'Sch A. Input'!$H$14:$CJ$14,"Recurring")</f>
        <v>0</v>
      </c>
      <c r="H224" s="226">
        <f>SUMIFS('Sch A. Input'!H222:CJ222,'Sch A. Input'!$H$13:$CJ$13,$L$11,'Sch A. Input'!$H$14:$CJ$14,"One-time")</f>
        <v>0</v>
      </c>
      <c r="I224" s="227">
        <f t="shared" si="42"/>
        <v>0</v>
      </c>
      <c r="J224" s="228">
        <f>SUMIFS('Sch A. Input'!H222:CJ222,'Sch A. Input'!$H$14:$CJ$14,"Recurring",'Sch A. Input'!$H$13:$CJ$13,"&lt;="&amp;$L$11)</f>
        <v>0</v>
      </c>
      <c r="K224" s="228">
        <f>SUMIFS('Sch A. Input'!H222:CJ222,'Sch A. Input'!$H$14:$CJ$14,"One-time",'Sch A. Input'!$H$13:$CJ$13,"&lt;="&amp;$L$11)</f>
        <v>0</v>
      </c>
      <c r="L224" s="229">
        <f t="shared" si="43"/>
        <v>0</v>
      </c>
      <c r="M224" s="228">
        <f t="shared" si="44"/>
        <v>0</v>
      </c>
      <c r="N224" s="228">
        <f t="shared" si="45"/>
        <v>0</v>
      </c>
      <c r="O224" s="259">
        <f t="shared" si="46"/>
        <v>0</v>
      </c>
      <c r="P224" s="268">
        <f t="shared" si="40"/>
        <v>0</v>
      </c>
      <c r="Q224" s="231">
        <f t="shared" si="41"/>
        <v>0</v>
      </c>
      <c r="R224" s="97">
        <f t="shared" si="47"/>
        <v>0</v>
      </c>
      <c r="S224" s="237">
        <f>IF(AND(LARGE('Sch A. Input'!$CL$15:$CL$41,COUNTIF('Sch A. Input'!$CL$15:$CL$41,"&gt;="&amp;F224))&lt;E224,F224&lt;&gt;0),"Leaver",J224-G224)</f>
        <v>0</v>
      </c>
      <c r="T224" s="237">
        <f>IF(AND(LARGE('Sch A. Input'!$CL$15:$CL$41,COUNTIF('Sch A. Input'!$CL$15:$CL$41,"&gt;="&amp;F224))&lt;E224,F224&lt;&gt;0),"Leaver",K224-H224)</f>
        <v>0</v>
      </c>
      <c r="U224" s="238">
        <f>IF(AND(LARGE('Sch A. Input'!$CL$15:$CL$41,COUNTIF('Sch A. Input'!$CL$15:$CL$41,"&gt;="&amp;F224))&lt;E224,F224&lt;&gt;0),"Leaver",L224-I224)</f>
        <v>0</v>
      </c>
      <c r="V224" s="238">
        <f>IF(AND(LARGE('Sch A. Input'!$CL$15:$CL$41,COUNTIF('Sch A. Input'!$CL$15:$CL$41,"&gt;="&amp;F224))&lt;E224,F224&lt;&gt;0),"Leaver",IFERROR(S224/X224*$M$9,0))</f>
        <v>0</v>
      </c>
      <c r="W224" s="238">
        <f>IF(AND(LARGE('Sch A. Input'!$CL$15:$CL$41,COUNTIF('Sch A. Input'!$CL$15:$CL$41,"&gt;="&amp;F224))&lt;E224,F224&lt;&gt;0),"Leaver",V224+T224)</f>
        <v>0</v>
      </c>
      <c r="X224" s="264">
        <f>IF(AND(LARGE('Sch A. Input'!$CL$15:$CL$41,COUNTIF('Sch A. Input'!$CL$15:$CL$41,"&gt;="&amp;F224))&lt;E224,F224&lt;&gt;0),"Leaver",IF(OR(D224="",D224&gt;$L$11,($L$11-14)&lt;$K$9),0,(E224+1-D224)/14-1))</f>
        <v>0</v>
      </c>
      <c r="Y224" s="265">
        <f>IF(AND(LARGE('Sch A. Input'!$CL$15:$CL$41,COUNTIF('Sch A. Input'!$CL$15:$CL$41,"&gt;="&amp;F224))&lt;E224,F224&lt;&gt;0),"Leaver",IFERROR(IF((S224/$X224*$M$9+T224)&gt;$D$12,"YES","NO"),0))</f>
        <v>0</v>
      </c>
      <c r="Z224" s="225">
        <f>IF(AND(LARGE('Sch A. Input'!$CL$15:$CL$41,COUNTIF('Sch A. Input'!$CL$15:$CL$41,"&gt;="&amp;F224))&lt;E224,F224&lt;&gt;0),"Leaver",IFERROR(IF($Y224="YES",MIN($U224*($G$12/$D$12),$G$12),(SUMPRODUCT(--((MIN(W224,$D$12))&gt;$C$9:$C$12),((MIN(W224,$D$12))-$C$9:$C$12),$H$9:$H$12))-((1-(X224/$M$9))*(SUMPRODUCT(--((MIN(V224,$D$12))&gt;$C$9:$C$12),((MIN(V224,$D$12))-$C$9:$C$12),$H$9:$H$12)))),0))</f>
        <v>0</v>
      </c>
      <c r="AA224" s="169">
        <f>IF(AND(LARGE('Sch A. Input'!$CL$15:$CL$41,COUNTIF('Sch A. Input'!$CL$15:$CL$41,"&gt;="&amp;F224))&lt;E224,F224&lt;&gt;0),"Leaver",IFERROR(Z224/U224,0))</f>
        <v>0</v>
      </c>
      <c r="AB224" s="170">
        <f>IF(AND(LARGE('Sch A. Input'!$CL$15:$CL$41,COUNTIF('Sch A. Input'!$CL$15:$CL$41,"&gt;="&amp;F224))&lt;E224,F224&lt;&gt;0),"Leaver",Q224-Z224)</f>
        <v>0</v>
      </c>
      <c r="AC224" s="94">
        <f t="shared" si="48"/>
        <v>0</v>
      </c>
      <c r="BK224" s="2"/>
      <c r="BL224" s="2"/>
      <c r="CI224"/>
    </row>
    <row r="225" spans="2:87" x14ac:dyDescent="0.35">
      <c r="B225" s="70" t="str">
        <f>IF('Sch A. Input'!B223="","",'Sch A. Input'!B223)</f>
        <v/>
      </c>
      <c r="C225" s="75" t="str">
        <f>IF('Sch A. Input'!C223="","",'Sch A. Input'!C223)</f>
        <v/>
      </c>
      <c r="D225" s="71" t="str">
        <f>IF('Sch A. Input'!D223="","",'Sch A. Input'!D223)</f>
        <v/>
      </c>
      <c r="E225" s="71">
        <f>'Sch A. Input'!E223</f>
        <v>45016</v>
      </c>
      <c r="F225" s="71">
        <f>'Sch A. Input'!F223</f>
        <v>0</v>
      </c>
      <c r="G225" s="226">
        <f>SUMIFS('Sch A. Input'!H223:CJ223,'Sch A. Input'!$H$13:$CJ$13,$L$11,'Sch A. Input'!$H$14:$CJ$14,"Recurring")</f>
        <v>0</v>
      </c>
      <c r="H225" s="226">
        <f>SUMIFS('Sch A. Input'!H223:CJ223,'Sch A. Input'!$H$13:$CJ$13,$L$11,'Sch A. Input'!$H$14:$CJ$14,"One-time")</f>
        <v>0</v>
      </c>
      <c r="I225" s="227">
        <f t="shared" si="42"/>
        <v>0</v>
      </c>
      <c r="J225" s="228">
        <f>SUMIFS('Sch A. Input'!H223:CJ223,'Sch A. Input'!$H$14:$CJ$14,"Recurring",'Sch A. Input'!$H$13:$CJ$13,"&lt;="&amp;$L$11)</f>
        <v>0</v>
      </c>
      <c r="K225" s="228">
        <f>SUMIFS('Sch A. Input'!H223:CJ223,'Sch A. Input'!$H$14:$CJ$14,"One-time",'Sch A. Input'!$H$13:$CJ$13,"&lt;="&amp;$L$11)</f>
        <v>0</v>
      </c>
      <c r="L225" s="229">
        <f t="shared" si="43"/>
        <v>0</v>
      </c>
      <c r="M225" s="228">
        <f t="shared" si="44"/>
        <v>0</v>
      </c>
      <c r="N225" s="228">
        <f t="shared" si="45"/>
        <v>0</v>
      </c>
      <c r="O225" s="259">
        <f t="shared" si="46"/>
        <v>0</v>
      </c>
      <c r="P225" s="268">
        <f t="shared" si="40"/>
        <v>0</v>
      </c>
      <c r="Q225" s="231">
        <f t="shared" si="41"/>
        <v>0</v>
      </c>
      <c r="R225" s="97">
        <f t="shared" si="47"/>
        <v>0</v>
      </c>
      <c r="S225" s="237">
        <f>IF(AND(LARGE('Sch A. Input'!$CL$15:$CL$41,COUNTIF('Sch A. Input'!$CL$15:$CL$41,"&gt;="&amp;F225))&lt;E225,F225&lt;&gt;0),"Leaver",J225-G225)</f>
        <v>0</v>
      </c>
      <c r="T225" s="237">
        <f>IF(AND(LARGE('Sch A. Input'!$CL$15:$CL$41,COUNTIF('Sch A. Input'!$CL$15:$CL$41,"&gt;="&amp;F225))&lt;E225,F225&lt;&gt;0),"Leaver",K225-H225)</f>
        <v>0</v>
      </c>
      <c r="U225" s="238">
        <f>IF(AND(LARGE('Sch A. Input'!$CL$15:$CL$41,COUNTIF('Sch A. Input'!$CL$15:$CL$41,"&gt;="&amp;F225))&lt;E225,F225&lt;&gt;0),"Leaver",L225-I225)</f>
        <v>0</v>
      </c>
      <c r="V225" s="238">
        <f>IF(AND(LARGE('Sch A. Input'!$CL$15:$CL$41,COUNTIF('Sch A. Input'!$CL$15:$CL$41,"&gt;="&amp;F225))&lt;E225,F225&lt;&gt;0),"Leaver",IFERROR(S225/X225*$M$9,0))</f>
        <v>0</v>
      </c>
      <c r="W225" s="238">
        <f>IF(AND(LARGE('Sch A. Input'!$CL$15:$CL$41,COUNTIF('Sch A. Input'!$CL$15:$CL$41,"&gt;="&amp;F225))&lt;E225,F225&lt;&gt;0),"Leaver",V225+T225)</f>
        <v>0</v>
      </c>
      <c r="X225" s="264">
        <f>IF(AND(LARGE('Sch A. Input'!$CL$15:$CL$41,COUNTIF('Sch A. Input'!$CL$15:$CL$41,"&gt;="&amp;F225))&lt;E225,F225&lt;&gt;0),"Leaver",IF(OR(D225="",D225&gt;$L$11,($L$11-14)&lt;$K$9),0,(E225+1-D225)/14-1))</f>
        <v>0</v>
      </c>
      <c r="Y225" s="265">
        <f>IF(AND(LARGE('Sch A. Input'!$CL$15:$CL$41,COUNTIF('Sch A. Input'!$CL$15:$CL$41,"&gt;="&amp;F225))&lt;E225,F225&lt;&gt;0),"Leaver",IFERROR(IF((S225/$X225*$M$9+T225)&gt;$D$12,"YES","NO"),0))</f>
        <v>0</v>
      </c>
      <c r="Z225" s="225">
        <f>IF(AND(LARGE('Sch A. Input'!$CL$15:$CL$41,COUNTIF('Sch A. Input'!$CL$15:$CL$41,"&gt;="&amp;F225))&lt;E225,F225&lt;&gt;0),"Leaver",IFERROR(IF($Y225="YES",MIN($U225*($G$12/$D$12),$G$12),(SUMPRODUCT(--((MIN(W225,$D$12))&gt;$C$9:$C$12),((MIN(W225,$D$12))-$C$9:$C$12),$H$9:$H$12))-((1-(X225/$M$9))*(SUMPRODUCT(--((MIN(V225,$D$12))&gt;$C$9:$C$12),((MIN(V225,$D$12))-$C$9:$C$12),$H$9:$H$12)))),0))</f>
        <v>0</v>
      </c>
      <c r="AA225" s="169">
        <f>IF(AND(LARGE('Sch A. Input'!$CL$15:$CL$41,COUNTIF('Sch A. Input'!$CL$15:$CL$41,"&gt;="&amp;F225))&lt;E225,F225&lt;&gt;0),"Leaver",IFERROR(Z225/U225,0))</f>
        <v>0</v>
      </c>
      <c r="AB225" s="170">
        <f>IF(AND(LARGE('Sch A. Input'!$CL$15:$CL$41,COUNTIF('Sch A. Input'!$CL$15:$CL$41,"&gt;="&amp;F225))&lt;E225,F225&lt;&gt;0),"Leaver",Q225-Z225)</f>
        <v>0</v>
      </c>
      <c r="AC225" s="94">
        <f t="shared" si="48"/>
        <v>0</v>
      </c>
      <c r="BK225" s="2"/>
      <c r="BL225" s="2"/>
      <c r="CI225"/>
    </row>
    <row r="226" spans="2:87" x14ac:dyDescent="0.35">
      <c r="B226" s="70" t="str">
        <f>IF('Sch A. Input'!B224="","",'Sch A. Input'!B224)</f>
        <v/>
      </c>
      <c r="C226" s="75" t="str">
        <f>IF('Sch A. Input'!C224="","",'Sch A. Input'!C224)</f>
        <v/>
      </c>
      <c r="D226" s="71" t="str">
        <f>IF('Sch A. Input'!D224="","",'Sch A. Input'!D224)</f>
        <v/>
      </c>
      <c r="E226" s="71">
        <f>'Sch A. Input'!E224</f>
        <v>45016</v>
      </c>
      <c r="F226" s="71">
        <f>'Sch A. Input'!F224</f>
        <v>0</v>
      </c>
      <c r="G226" s="226">
        <f>SUMIFS('Sch A. Input'!H224:CJ224,'Sch A. Input'!$H$13:$CJ$13,$L$11,'Sch A. Input'!$H$14:$CJ$14,"Recurring")</f>
        <v>0</v>
      </c>
      <c r="H226" s="226">
        <f>SUMIFS('Sch A. Input'!H224:CJ224,'Sch A. Input'!$H$13:$CJ$13,$L$11,'Sch A. Input'!$H$14:$CJ$14,"One-time")</f>
        <v>0</v>
      </c>
      <c r="I226" s="227">
        <f t="shared" si="42"/>
        <v>0</v>
      </c>
      <c r="J226" s="228">
        <f>SUMIFS('Sch A. Input'!H224:CJ224,'Sch A. Input'!$H$14:$CJ$14,"Recurring",'Sch A. Input'!$H$13:$CJ$13,"&lt;="&amp;$L$11)</f>
        <v>0</v>
      </c>
      <c r="K226" s="228">
        <f>SUMIFS('Sch A. Input'!H224:CJ224,'Sch A. Input'!$H$14:$CJ$14,"One-time",'Sch A. Input'!$H$13:$CJ$13,"&lt;="&amp;$L$11)</f>
        <v>0</v>
      </c>
      <c r="L226" s="229">
        <f t="shared" si="43"/>
        <v>0</v>
      </c>
      <c r="M226" s="228">
        <f t="shared" si="44"/>
        <v>0</v>
      </c>
      <c r="N226" s="228">
        <f t="shared" si="45"/>
        <v>0</v>
      </c>
      <c r="O226" s="259">
        <f t="shared" si="46"/>
        <v>0</v>
      </c>
      <c r="P226" s="268">
        <f t="shared" si="40"/>
        <v>0</v>
      </c>
      <c r="Q226" s="231">
        <f t="shared" si="41"/>
        <v>0</v>
      </c>
      <c r="R226" s="97">
        <f t="shared" si="47"/>
        <v>0</v>
      </c>
      <c r="S226" s="237">
        <f>IF(AND(LARGE('Sch A. Input'!$CL$15:$CL$41,COUNTIF('Sch A. Input'!$CL$15:$CL$41,"&gt;="&amp;F226))&lt;E226,F226&lt;&gt;0),"Leaver",J226-G226)</f>
        <v>0</v>
      </c>
      <c r="T226" s="237">
        <f>IF(AND(LARGE('Sch A. Input'!$CL$15:$CL$41,COUNTIF('Sch A. Input'!$CL$15:$CL$41,"&gt;="&amp;F226))&lt;E226,F226&lt;&gt;0),"Leaver",K226-H226)</f>
        <v>0</v>
      </c>
      <c r="U226" s="238">
        <f>IF(AND(LARGE('Sch A. Input'!$CL$15:$CL$41,COUNTIF('Sch A. Input'!$CL$15:$CL$41,"&gt;="&amp;F226))&lt;E226,F226&lt;&gt;0),"Leaver",L226-I226)</f>
        <v>0</v>
      </c>
      <c r="V226" s="238">
        <f>IF(AND(LARGE('Sch A. Input'!$CL$15:$CL$41,COUNTIF('Sch A. Input'!$CL$15:$CL$41,"&gt;="&amp;F226))&lt;E226,F226&lt;&gt;0),"Leaver",IFERROR(S226/X226*$M$9,0))</f>
        <v>0</v>
      </c>
      <c r="W226" s="238">
        <f>IF(AND(LARGE('Sch A. Input'!$CL$15:$CL$41,COUNTIF('Sch A. Input'!$CL$15:$CL$41,"&gt;="&amp;F226))&lt;E226,F226&lt;&gt;0),"Leaver",V226+T226)</f>
        <v>0</v>
      </c>
      <c r="X226" s="264">
        <f>IF(AND(LARGE('Sch A. Input'!$CL$15:$CL$41,COUNTIF('Sch A. Input'!$CL$15:$CL$41,"&gt;="&amp;F226))&lt;E226,F226&lt;&gt;0),"Leaver",IF(OR(D226="",D226&gt;$L$11,($L$11-14)&lt;$K$9),0,(E226+1-D226)/14-1))</f>
        <v>0</v>
      </c>
      <c r="Y226" s="265">
        <f>IF(AND(LARGE('Sch A. Input'!$CL$15:$CL$41,COUNTIF('Sch A. Input'!$CL$15:$CL$41,"&gt;="&amp;F226))&lt;E226,F226&lt;&gt;0),"Leaver",IFERROR(IF((S226/$X226*$M$9+T226)&gt;$D$12,"YES","NO"),0))</f>
        <v>0</v>
      </c>
      <c r="Z226" s="225">
        <f>IF(AND(LARGE('Sch A. Input'!$CL$15:$CL$41,COUNTIF('Sch A. Input'!$CL$15:$CL$41,"&gt;="&amp;F226))&lt;E226,F226&lt;&gt;0),"Leaver",IFERROR(IF($Y226="YES",MIN($U226*($G$12/$D$12),$G$12),(SUMPRODUCT(--((MIN(W226,$D$12))&gt;$C$9:$C$12),((MIN(W226,$D$12))-$C$9:$C$12),$H$9:$H$12))-((1-(X226/$M$9))*(SUMPRODUCT(--((MIN(V226,$D$12))&gt;$C$9:$C$12),((MIN(V226,$D$12))-$C$9:$C$12),$H$9:$H$12)))),0))</f>
        <v>0</v>
      </c>
      <c r="AA226" s="169">
        <f>IF(AND(LARGE('Sch A. Input'!$CL$15:$CL$41,COUNTIF('Sch A. Input'!$CL$15:$CL$41,"&gt;="&amp;F226))&lt;E226,F226&lt;&gt;0),"Leaver",IFERROR(Z226/U226,0))</f>
        <v>0</v>
      </c>
      <c r="AB226" s="170">
        <f>IF(AND(LARGE('Sch A. Input'!$CL$15:$CL$41,COUNTIF('Sch A. Input'!$CL$15:$CL$41,"&gt;="&amp;F226))&lt;E226,F226&lt;&gt;0),"Leaver",Q226-Z226)</f>
        <v>0</v>
      </c>
      <c r="AC226" s="94">
        <f t="shared" si="48"/>
        <v>0</v>
      </c>
      <c r="BK226" s="2"/>
      <c r="BL226" s="2"/>
      <c r="CI226"/>
    </row>
    <row r="227" spans="2:87" x14ac:dyDescent="0.35">
      <c r="B227" s="70" t="str">
        <f>IF('Sch A. Input'!B225="","",'Sch A. Input'!B225)</f>
        <v/>
      </c>
      <c r="C227" s="75" t="str">
        <f>IF('Sch A. Input'!C225="","",'Sch A. Input'!C225)</f>
        <v/>
      </c>
      <c r="D227" s="71" t="str">
        <f>IF('Sch A. Input'!D225="","",'Sch A. Input'!D225)</f>
        <v/>
      </c>
      <c r="E227" s="71">
        <f>'Sch A. Input'!E225</f>
        <v>45016</v>
      </c>
      <c r="F227" s="71">
        <f>'Sch A. Input'!F225</f>
        <v>0</v>
      </c>
      <c r="G227" s="226">
        <f>SUMIFS('Sch A. Input'!H225:CJ225,'Sch A. Input'!$H$13:$CJ$13,$L$11,'Sch A. Input'!$H$14:$CJ$14,"Recurring")</f>
        <v>0</v>
      </c>
      <c r="H227" s="226">
        <f>SUMIFS('Sch A. Input'!H225:CJ225,'Sch A. Input'!$H$13:$CJ$13,$L$11,'Sch A. Input'!$H$14:$CJ$14,"One-time")</f>
        <v>0</v>
      </c>
      <c r="I227" s="227">
        <f t="shared" si="42"/>
        <v>0</v>
      </c>
      <c r="J227" s="228">
        <f>SUMIFS('Sch A. Input'!H225:CJ225,'Sch A. Input'!$H$14:$CJ$14,"Recurring",'Sch A. Input'!$H$13:$CJ$13,"&lt;="&amp;$L$11)</f>
        <v>0</v>
      </c>
      <c r="K227" s="228">
        <f>SUMIFS('Sch A. Input'!H225:CJ225,'Sch A. Input'!$H$14:$CJ$14,"One-time",'Sch A. Input'!$H$13:$CJ$13,"&lt;="&amp;$L$11)</f>
        <v>0</v>
      </c>
      <c r="L227" s="229">
        <f t="shared" si="43"/>
        <v>0</v>
      </c>
      <c r="M227" s="228">
        <f t="shared" si="44"/>
        <v>0</v>
      </c>
      <c r="N227" s="228">
        <f t="shared" si="45"/>
        <v>0</v>
      </c>
      <c r="O227" s="259">
        <f t="shared" si="46"/>
        <v>0</v>
      </c>
      <c r="P227" s="268">
        <f t="shared" si="40"/>
        <v>0</v>
      </c>
      <c r="Q227" s="231">
        <f t="shared" si="41"/>
        <v>0</v>
      </c>
      <c r="R227" s="97">
        <f t="shared" si="47"/>
        <v>0</v>
      </c>
      <c r="S227" s="237">
        <f>IF(AND(LARGE('Sch A. Input'!$CL$15:$CL$41,COUNTIF('Sch A. Input'!$CL$15:$CL$41,"&gt;="&amp;F227))&lt;E227,F227&lt;&gt;0),"Leaver",J227-G227)</f>
        <v>0</v>
      </c>
      <c r="T227" s="237">
        <f>IF(AND(LARGE('Sch A. Input'!$CL$15:$CL$41,COUNTIF('Sch A. Input'!$CL$15:$CL$41,"&gt;="&amp;F227))&lt;E227,F227&lt;&gt;0),"Leaver",K227-H227)</f>
        <v>0</v>
      </c>
      <c r="U227" s="238">
        <f>IF(AND(LARGE('Sch A. Input'!$CL$15:$CL$41,COUNTIF('Sch A. Input'!$CL$15:$CL$41,"&gt;="&amp;F227))&lt;E227,F227&lt;&gt;0),"Leaver",L227-I227)</f>
        <v>0</v>
      </c>
      <c r="V227" s="238">
        <f>IF(AND(LARGE('Sch A. Input'!$CL$15:$CL$41,COUNTIF('Sch A. Input'!$CL$15:$CL$41,"&gt;="&amp;F227))&lt;E227,F227&lt;&gt;0),"Leaver",IFERROR(S227/X227*$M$9,0))</f>
        <v>0</v>
      </c>
      <c r="W227" s="238">
        <f>IF(AND(LARGE('Sch A. Input'!$CL$15:$CL$41,COUNTIF('Sch A. Input'!$CL$15:$CL$41,"&gt;="&amp;F227))&lt;E227,F227&lt;&gt;0),"Leaver",V227+T227)</f>
        <v>0</v>
      </c>
      <c r="X227" s="264">
        <f>IF(AND(LARGE('Sch A. Input'!$CL$15:$CL$41,COUNTIF('Sch A. Input'!$CL$15:$CL$41,"&gt;="&amp;F227))&lt;E227,F227&lt;&gt;0),"Leaver",IF(OR(D227="",D227&gt;$L$11,($L$11-14)&lt;$K$9),0,(E227+1-D227)/14-1))</f>
        <v>0</v>
      </c>
      <c r="Y227" s="265">
        <f>IF(AND(LARGE('Sch A. Input'!$CL$15:$CL$41,COUNTIF('Sch A. Input'!$CL$15:$CL$41,"&gt;="&amp;F227))&lt;E227,F227&lt;&gt;0),"Leaver",IFERROR(IF((S227/$X227*$M$9+T227)&gt;$D$12,"YES","NO"),0))</f>
        <v>0</v>
      </c>
      <c r="Z227" s="225">
        <f>IF(AND(LARGE('Sch A. Input'!$CL$15:$CL$41,COUNTIF('Sch A. Input'!$CL$15:$CL$41,"&gt;="&amp;F227))&lt;E227,F227&lt;&gt;0),"Leaver",IFERROR(IF($Y227="YES",MIN($U227*($G$12/$D$12),$G$12),(SUMPRODUCT(--((MIN(W227,$D$12))&gt;$C$9:$C$12),((MIN(W227,$D$12))-$C$9:$C$12),$H$9:$H$12))-((1-(X227/$M$9))*(SUMPRODUCT(--((MIN(V227,$D$12))&gt;$C$9:$C$12),((MIN(V227,$D$12))-$C$9:$C$12),$H$9:$H$12)))),0))</f>
        <v>0</v>
      </c>
      <c r="AA227" s="169">
        <f>IF(AND(LARGE('Sch A. Input'!$CL$15:$CL$41,COUNTIF('Sch A. Input'!$CL$15:$CL$41,"&gt;="&amp;F227))&lt;E227,F227&lt;&gt;0),"Leaver",IFERROR(Z227/U227,0))</f>
        <v>0</v>
      </c>
      <c r="AB227" s="170">
        <f>IF(AND(LARGE('Sch A. Input'!$CL$15:$CL$41,COUNTIF('Sch A. Input'!$CL$15:$CL$41,"&gt;="&amp;F227))&lt;E227,F227&lt;&gt;0),"Leaver",Q227-Z227)</f>
        <v>0</v>
      </c>
      <c r="AC227" s="94">
        <f t="shared" si="48"/>
        <v>0</v>
      </c>
      <c r="BK227" s="2"/>
      <c r="BL227" s="2"/>
      <c r="CI227"/>
    </row>
    <row r="228" spans="2:87" x14ac:dyDescent="0.35">
      <c r="B228" s="70" t="str">
        <f>IF('Sch A. Input'!B226="","",'Sch A. Input'!B226)</f>
        <v/>
      </c>
      <c r="C228" s="75" t="str">
        <f>IF('Sch A. Input'!C226="","",'Sch A. Input'!C226)</f>
        <v/>
      </c>
      <c r="D228" s="71" t="str">
        <f>IF('Sch A. Input'!D226="","",'Sch A. Input'!D226)</f>
        <v/>
      </c>
      <c r="E228" s="71">
        <f>'Sch A. Input'!E226</f>
        <v>45016</v>
      </c>
      <c r="F228" s="71">
        <f>'Sch A. Input'!F226</f>
        <v>0</v>
      </c>
      <c r="G228" s="226">
        <f>SUMIFS('Sch A. Input'!H226:CJ226,'Sch A. Input'!$H$13:$CJ$13,$L$11,'Sch A. Input'!$H$14:$CJ$14,"Recurring")</f>
        <v>0</v>
      </c>
      <c r="H228" s="226">
        <f>SUMIFS('Sch A. Input'!H226:CJ226,'Sch A. Input'!$H$13:$CJ$13,$L$11,'Sch A. Input'!$H$14:$CJ$14,"One-time")</f>
        <v>0</v>
      </c>
      <c r="I228" s="227">
        <f t="shared" si="42"/>
        <v>0</v>
      </c>
      <c r="J228" s="228">
        <f>SUMIFS('Sch A. Input'!H226:CJ226,'Sch A. Input'!$H$14:$CJ$14,"Recurring",'Sch A. Input'!$H$13:$CJ$13,"&lt;="&amp;$L$11)</f>
        <v>0</v>
      </c>
      <c r="K228" s="228">
        <f>SUMIFS('Sch A. Input'!H226:CJ226,'Sch A. Input'!$H$14:$CJ$14,"One-time",'Sch A. Input'!$H$13:$CJ$13,"&lt;="&amp;$L$11)</f>
        <v>0</v>
      </c>
      <c r="L228" s="229">
        <f t="shared" si="43"/>
        <v>0</v>
      </c>
      <c r="M228" s="228">
        <f t="shared" si="44"/>
        <v>0</v>
      </c>
      <c r="N228" s="228">
        <f t="shared" si="45"/>
        <v>0</v>
      </c>
      <c r="O228" s="259">
        <f t="shared" si="46"/>
        <v>0</v>
      </c>
      <c r="P228" s="268">
        <f t="shared" si="40"/>
        <v>0</v>
      </c>
      <c r="Q228" s="231">
        <f t="shared" si="41"/>
        <v>0</v>
      </c>
      <c r="R228" s="97">
        <f t="shared" si="47"/>
        <v>0</v>
      </c>
      <c r="S228" s="237">
        <f>IF(AND(LARGE('Sch A. Input'!$CL$15:$CL$41,COUNTIF('Sch A. Input'!$CL$15:$CL$41,"&gt;="&amp;F228))&lt;E228,F228&lt;&gt;0),"Leaver",J228-G228)</f>
        <v>0</v>
      </c>
      <c r="T228" s="237">
        <f>IF(AND(LARGE('Sch A. Input'!$CL$15:$CL$41,COUNTIF('Sch A. Input'!$CL$15:$CL$41,"&gt;="&amp;F228))&lt;E228,F228&lt;&gt;0),"Leaver",K228-H228)</f>
        <v>0</v>
      </c>
      <c r="U228" s="238">
        <f>IF(AND(LARGE('Sch A. Input'!$CL$15:$CL$41,COUNTIF('Sch A. Input'!$CL$15:$CL$41,"&gt;="&amp;F228))&lt;E228,F228&lt;&gt;0),"Leaver",L228-I228)</f>
        <v>0</v>
      </c>
      <c r="V228" s="238">
        <f>IF(AND(LARGE('Sch A. Input'!$CL$15:$CL$41,COUNTIF('Sch A. Input'!$CL$15:$CL$41,"&gt;="&amp;F228))&lt;E228,F228&lt;&gt;0),"Leaver",IFERROR(S228/X228*$M$9,0))</f>
        <v>0</v>
      </c>
      <c r="W228" s="238">
        <f>IF(AND(LARGE('Sch A. Input'!$CL$15:$CL$41,COUNTIF('Sch A. Input'!$CL$15:$CL$41,"&gt;="&amp;F228))&lt;E228,F228&lt;&gt;0),"Leaver",V228+T228)</f>
        <v>0</v>
      </c>
      <c r="X228" s="264">
        <f>IF(AND(LARGE('Sch A. Input'!$CL$15:$CL$41,COUNTIF('Sch A. Input'!$CL$15:$CL$41,"&gt;="&amp;F228))&lt;E228,F228&lt;&gt;0),"Leaver",IF(OR(D228="",D228&gt;$L$11,($L$11-14)&lt;$K$9),0,(E228+1-D228)/14-1))</f>
        <v>0</v>
      </c>
      <c r="Y228" s="265">
        <f>IF(AND(LARGE('Sch A. Input'!$CL$15:$CL$41,COUNTIF('Sch A. Input'!$CL$15:$CL$41,"&gt;="&amp;F228))&lt;E228,F228&lt;&gt;0),"Leaver",IFERROR(IF((S228/$X228*$M$9+T228)&gt;$D$12,"YES","NO"),0))</f>
        <v>0</v>
      </c>
      <c r="Z228" s="225">
        <f>IF(AND(LARGE('Sch A. Input'!$CL$15:$CL$41,COUNTIF('Sch A. Input'!$CL$15:$CL$41,"&gt;="&amp;F228))&lt;E228,F228&lt;&gt;0),"Leaver",IFERROR(IF($Y228="YES",MIN($U228*($G$12/$D$12),$G$12),(SUMPRODUCT(--((MIN(W228,$D$12))&gt;$C$9:$C$12),((MIN(W228,$D$12))-$C$9:$C$12),$H$9:$H$12))-((1-(X228/$M$9))*(SUMPRODUCT(--((MIN(V228,$D$12))&gt;$C$9:$C$12),((MIN(V228,$D$12))-$C$9:$C$12),$H$9:$H$12)))),0))</f>
        <v>0</v>
      </c>
      <c r="AA228" s="169">
        <f>IF(AND(LARGE('Sch A. Input'!$CL$15:$CL$41,COUNTIF('Sch A. Input'!$CL$15:$CL$41,"&gt;="&amp;F228))&lt;E228,F228&lt;&gt;0),"Leaver",IFERROR(Z228/U228,0))</f>
        <v>0</v>
      </c>
      <c r="AB228" s="170">
        <f>IF(AND(LARGE('Sch A. Input'!$CL$15:$CL$41,COUNTIF('Sch A. Input'!$CL$15:$CL$41,"&gt;="&amp;F228))&lt;E228,F228&lt;&gt;0),"Leaver",Q228-Z228)</f>
        <v>0</v>
      </c>
      <c r="AC228" s="94">
        <f t="shared" si="48"/>
        <v>0</v>
      </c>
      <c r="BK228" s="2"/>
      <c r="BL228" s="2"/>
      <c r="CI228"/>
    </row>
    <row r="229" spans="2:87" x14ac:dyDescent="0.35">
      <c r="B229" s="70" t="str">
        <f>IF('Sch A. Input'!B227="","",'Sch A. Input'!B227)</f>
        <v/>
      </c>
      <c r="C229" s="75" t="str">
        <f>IF('Sch A. Input'!C227="","",'Sch A. Input'!C227)</f>
        <v/>
      </c>
      <c r="D229" s="71" t="str">
        <f>IF('Sch A. Input'!D227="","",'Sch A. Input'!D227)</f>
        <v/>
      </c>
      <c r="E229" s="71">
        <f>'Sch A. Input'!E227</f>
        <v>45016</v>
      </c>
      <c r="F229" s="71">
        <f>'Sch A. Input'!F227</f>
        <v>0</v>
      </c>
      <c r="G229" s="226">
        <f>SUMIFS('Sch A. Input'!H227:CJ227,'Sch A. Input'!$H$13:$CJ$13,$L$11,'Sch A. Input'!$H$14:$CJ$14,"Recurring")</f>
        <v>0</v>
      </c>
      <c r="H229" s="226">
        <f>SUMIFS('Sch A. Input'!H227:CJ227,'Sch A. Input'!$H$13:$CJ$13,$L$11,'Sch A. Input'!$H$14:$CJ$14,"One-time")</f>
        <v>0</v>
      </c>
      <c r="I229" s="227">
        <f t="shared" si="42"/>
        <v>0</v>
      </c>
      <c r="J229" s="228">
        <f>SUMIFS('Sch A. Input'!H227:CJ227,'Sch A. Input'!$H$14:$CJ$14,"Recurring",'Sch A. Input'!$H$13:$CJ$13,"&lt;="&amp;$L$11)</f>
        <v>0</v>
      </c>
      <c r="K229" s="228">
        <f>SUMIFS('Sch A. Input'!H227:CJ227,'Sch A. Input'!$H$14:$CJ$14,"One-time",'Sch A. Input'!$H$13:$CJ$13,"&lt;="&amp;$L$11)</f>
        <v>0</v>
      </c>
      <c r="L229" s="229">
        <f t="shared" si="43"/>
        <v>0</v>
      </c>
      <c r="M229" s="228">
        <f t="shared" si="44"/>
        <v>0</v>
      </c>
      <c r="N229" s="228">
        <f t="shared" si="45"/>
        <v>0</v>
      </c>
      <c r="O229" s="259">
        <f t="shared" si="46"/>
        <v>0</v>
      </c>
      <c r="P229" s="268">
        <f t="shared" si="40"/>
        <v>0</v>
      </c>
      <c r="Q229" s="231">
        <f t="shared" si="41"/>
        <v>0</v>
      </c>
      <c r="R229" s="97">
        <f t="shared" si="47"/>
        <v>0</v>
      </c>
      <c r="S229" s="237">
        <f>IF(AND(LARGE('Sch A. Input'!$CL$15:$CL$41,COUNTIF('Sch A. Input'!$CL$15:$CL$41,"&gt;="&amp;F229))&lt;E229,F229&lt;&gt;0),"Leaver",J229-G229)</f>
        <v>0</v>
      </c>
      <c r="T229" s="237">
        <f>IF(AND(LARGE('Sch A. Input'!$CL$15:$CL$41,COUNTIF('Sch A. Input'!$CL$15:$CL$41,"&gt;="&amp;F229))&lt;E229,F229&lt;&gt;0),"Leaver",K229-H229)</f>
        <v>0</v>
      </c>
      <c r="U229" s="238">
        <f>IF(AND(LARGE('Sch A. Input'!$CL$15:$CL$41,COUNTIF('Sch A. Input'!$CL$15:$CL$41,"&gt;="&amp;F229))&lt;E229,F229&lt;&gt;0),"Leaver",L229-I229)</f>
        <v>0</v>
      </c>
      <c r="V229" s="238">
        <f>IF(AND(LARGE('Sch A. Input'!$CL$15:$CL$41,COUNTIF('Sch A. Input'!$CL$15:$CL$41,"&gt;="&amp;F229))&lt;E229,F229&lt;&gt;0),"Leaver",IFERROR(S229/X229*$M$9,0))</f>
        <v>0</v>
      </c>
      <c r="W229" s="238">
        <f>IF(AND(LARGE('Sch A. Input'!$CL$15:$CL$41,COUNTIF('Sch A. Input'!$CL$15:$CL$41,"&gt;="&amp;F229))&lt;E229,F229&lt;&gt;0),"Leaver",V229+T229)</f>
        <v>0</v>
      </c>
      <c r="X229" s="264">
        <f>IF(AND(LARGE('Sch A. Input'!$CL$15:$CL$41,COUNTIF('Sch A. Input'!$CL$15:$CL$41,"&gt;="&amp;F229))&lt;E229,F229&lt;&gt;0),"Leaver",IF(OR(D229="",D229&gt;$L$11,($L$11-14)&lt;$K$9),0,(E229+1-D229)/14-1))</f>
        <v>0</v>
      </c>
      <c r="Y229" s="265">
        <f>IF(AND(LARGE('Sch A. Input'!$CL$15:$CL$41,COUNTIF('Sch A. Input'!$CL$15:$CL$41,"&gt;="&amp;F229))&lt;E229,F229&lt;&gt;0),"Leaver",IFERROR(IF((S229/$X229*$M$9+T229)&gt;$D$12,"YES","NO"),0))</f>
        <v>0</v>
      </c>
      <c r="Z229" s="225">
        <f>IF(AND(LARGE('Sch A. Input'!$CL$15:$CL$41,COUNTIF('Sch A. Input'!$CL$15:$CL$41,"&gt;="&amp;F229))&lt;E229,F229&lt;&gt;0),"Leaver",IFERROR(IF($Y229="YES",MIN($U229*($G$12/$D$12),$G$12),(SUMPRODUCT(--((MIN(W229,$D$12))&gt;$C$9:$C$12),((MIN(W229,$D$12))-$C$9:$C$12),$H$9:$H$12))-((1-(X229/$M$9))*(SUMPRODUCT(--((MIN(V229,$D$12))&gt;$C$9:$C$12),((MIN(V229,$D$12))-$C$9:$C$12),$H$9:$H$12)))),0))</f>
        <v>0</v>
      </c>
      <c r="AA229" s="169">
        <f>IF(AND(LARGE('Sch A. Input'!$CL$15:$CL$41,COUNTIF('Sch A. Input'!$CL$15:$CL$41,"&gt;="&amp;F229))&lt;E229,F229&lt;&gt;0),"Leaver",IFERROR(Z229/U229,0))</f>
        <v>0</v>
      </c>
      <c r="AB229" s="170">
        <f>IF(AND(LARGE('Sch A. Input'!$CL$15:$CL$41,COUNTIF('Sch A. Input'!$CL$15:$CL$41,"&gt;="&amp;F229))&lt;E229,F229&lt;&gt;0),"Leaver",Q229-Z229)</f>
        <v>0</v>
      </c>
      <c r="AC229" s="94">
        <f t="shared" si="48"/>
        <v>0</v>
      </c>
      <c r="BK229" s="2"/>
      <c r="BL229" s="2"/>
      <c r="CI229"/>
    </row>
    <row r="230" spans="2:87" x14ac:dyDescent="0.35">
      <c r="B230" s="70" t="str">
        <f>IF('Sch A. Input'!B228="","",'Sch A. Input'!B228)</f>
        <v/>
      </c>
      <c r="C230" s="75" t="str">
        <f>IF('Sch A. Input'!C228="","",'Sch A. Input'!C228)</f>
        <v/>
      </c>
      <c r="D230" s="71" t="str">
        <f>IF('Sch A. Input'!D228="","",'Sch A. Input'!D228)</f>
        <v/>
      </c>
      <c r="E230" s="71">
        <f>'Sch A. Input'!E228</f>
        <v>45016</v>
      </c>
      <c r="F230" s="71">
        <f>'Sch A. Input'!F228</f>
        <v>0</v>
      </c>
      <c r="G230" s="226">
        <f>SUMIFS('Sch A. Input'!H228:CJ228,'Sch A. Input'!$H$13:$CJ$13,$L$11,'Sch A. Input'!$H$14:$CJ$14,"Recurring")</f>
        <v>0</v>
      </c>
      <c r="H230" s="226">
        <f>SUMIFS('Sch A. Input'!H228:CJ228,'Sch A. Input'!$H$13:$CJ$13,$L$11,'Sch A. Input'!$H$14:$CJ$14,"One-time")</f>
        <v>0</v>
      </c>
      <c r="I230" s="227">
        <f t="shared" si="42"/>
        <v>0</v>
      </c>
      <c r="J230" s="228">
        <f>SUMIFS('Sch A. Input'!H228:CJ228,'Sch A. Input'!$H$14:$CJ$14,"Recurring",'Sch A. Input'!$H$13:$CJ$13,"&lt;="&amp;$L$11)</f>
        <v>0</v>
      </c>
      <c r="K230" s="228">
        <f>SUMIFS('Sch A. Input'!H228:CJ228,'Sch A. Input'!$H$14:$CJ$14,"One-time",'Sch A. Input'!$H$13:$CJ$13,"&lt;="&amp;$L$11)</f>
        <v>0</v>
      </c>
      <c r="L230" s="229">
        <f t="shared" si="43"/>
        <v>0</v>
      </c>
      <c r="M230" s="228">
        <f t="shared" si="44"/>
        <v>0</v>
      </c>
      <c r="N230" s="228">
        <f t="shared" si="45"/>
        <v>0</v>
      </c>
      <c r="O230" s="259">
        <f t="shared" si="46"/>
        <v>0</v>
      </c>
      <c r="P230" s="268">
        <f t="shared" si="40"/>
        <v>0</v>
      </c>
      <c r="Q230" s="231">
        <f t="shared" si="41"/>
        <v>0</v>
      </c>
      <c r="R230" s="97">
        <f t="shared" si="47"/>
        <v>0</v>
      </c>
      <c r="S230" s="237">
        <f>IF(AND(LARGE('Sch A. Input'!$CL$15:$CL$41,COUNTIF('Sch A. Input'!$CL$15:$CL$41,"&gt;="&amp;F230))&lt;E230,F230&lt;&gt;0),"Leaver",J230-G230)</f>
        <v>0</v>
      </c>
      <c r="T230" s="237">
        <f>IF(AND(LARGE('Sch A. Input'!$CL$15:$CL$41,COUNTIF('Sch A. Input'!$CL$15:$CL$41,"&gt;="&amp;F230))&lt;E230,F230&lt;&gt;0),"Leaver",K230-H230)</f>
        <v>0</v>
      </c>
      <c r="U230" s="238">
        <f>IF(AND(LARGE('Sch A. Input'!$CL$15:$CL$41,COUNTIF('Sch A. Input'!$CL$15:$CL$41,"&gt;="&amp;F230))&lt;E230,F230&lt;&gt;0),"Leaver",L230-I230)</f>
        <v>0</v>
      </c>
      <c r="V230" s="238">
        <f>IF(AND(LARGE('Sch A. Input'!$CL$15:$CL$41,COUNTIF('Sch A. Input'!$CL$15:$CL$41,"&gt;="&amp;F230))&lt;E230,F230&lt;&gt;0),"Leaver",IFERROR(S230/X230*$M$9,0))</f>
        <v>0</v>
      </c>
      <c r="W230" s="238">
        <f>IF(AND(LARGE('Sch A. Input'!$CL$15:$CL$41,COUNTIF('Sch A. Input'!$CL$15:$CL$41,"&gt;="&amp;F230))&lt;E230,F230&lt;&gt;0),"Leaver",V230+T230)</f>
        <v>0</v>
      </c>
      <c r="X230" s="264">
        <f>IF(AND(LARGE('Sch A. Input'!$CL$15:$CL$41,COUNTIF('Sch A. Input'!$CL$15:$CL$41,"&gt;="&amp;F230))&lt;E230,F230&lt;&gt;0),"Leaver",IF(OR(D230="",D230&gt;$L$11,($L$11-14)&lt;$K$9),0,(E230+1-D230)/14-1))</f>
        <v>0</v>
      </c>
      <c r="Y230" s="265">
        <f>IF(AND(LARGE('Sch A. Input'!$CL$15:$CL$41,COUNTIF('Sch A. Input'!$CL$15:$CL$41,"&gt;="&amp;F230))&lt;E230,F230&lt;&gt;0),"Leaver",IFERROR(IF((S230/$X230*$M$9+T230)&gt;$D$12,"YES","NO"),0))</f>
        <v>0</v>
      </c>
      <c r="Z230" s="225">
        <f>IF(AND(LARGE('Sch A. Input'!$CL$15:$CL$41,COUNTIF('Sch A. Input'!$CL$15:$CL$41,"&gt;="&amp;F230))&lt;E230,F230&lt;&gt;0),"Leaver",IFERROR(IF($Y230="YES",MIN($U230*($G$12/$D$12),$G$12),(SUMPRODUCT(--((MIN(W230,$D$12))&gt;$C$9:$C$12),((MIN(W230,$D$12))-$C$9:$C$12),$H$9:$H$12))-((1-(X230/$M$9))*(SUMPRODUCT(--((MIN(V230,$D$12))&gt;$C$9:$C$12),((MIN(V230,$D$12))-$C$9:$C$12),$H$9:$H$12)))),0))</f>
        <v>0</v>
      </c>
      <c r="AA230" s="169">
        <f>IF(AND(LARGE('Sch A. Input'!$CL$15:$CL$41,COUNTIF('Sch A. Input'!$CL$15:$CL$41,"&gt;="&amp;F230))&lt;E230,F230&lt;&gt;0),"Leaver",IFERROR(Z230/U230,0))</f>
        <v>0</v>
      </c>
      <c r="AB230" s="170">
        <f>IF(AND(LARGE('Sch A. Input'!$CL$15:$CL$41,COUNTIF('Sch A. Input'!$CL$15:$CL$41,"&gt;="&amp;F230))&lt;E230,F230&lt;&gt;0),"Leaver",Q230-Z230)</f>
        <v>0</v>
      </c>
      <c r="AC230" s="94">
        <f t="shared" si="48"/>
        <v>0</v>
      </c>
      <c r="BK230" s="2"/>
      <c r="BL230" s="2"/>
      <c r="CI230"/>
    </row>
    <row r="231" spans="2:87" x14ac:dyDescent="0.35">
      <c r="B231" s="70" t="str">
        <f>IF('Sch A. Input'!B229="","",'Sch A. Input'!B229)</f>
        <v/>
      </c>
      <c r="C231" s="75" t="str">
        <f>IF('Sch A. Input'!C229="","",'Sch A. Input'!C229)</f>
        <v/>
      </c>
      <c r="D231" s="71" t="str">
        <f>IF('Sch A. Input'!D229="","",'Sch A. Input'!D229)</f>
        <v/>
      </c>
      <c r="E231" s="71">
        <f>'Sch A. Input'!E229</f>
        <v>45016</v>
      </c>
      <c r="F231" s="71">
        <f>'Sch A. Input'!F229</f>
        <v>0</v>
      </c>
      <c r="G231" s="226">
        <f>SUMIFS('Sch A. Input'!H229:CJ229,'Sch A. Input'!$H$13:$CJ$13,$L$11,'Sch A. Input'!$H$14:$CJ$14,"Recurring")</f>
        <v>0</v>
      </c>
      <c r="H231" s="226">
        <f>SUMIFS('Sch A. Input'!H229:CJ229,'Sch A. Input'!$H$13:$CJ$13,$L$11,'Sch A. Input'!$H$14:$CJ$14,"One-time")</f>
        <v>0</v>
      </c>
      <c r="I231" s="227">
        <f t="shared" si="42"/>
        <v>0</v>
      </c>
      <c r="J231" s="228">
        <f>SUMIFS('Sch A. Input'!H229:CJ229,'Sch A. Input'!$H$14:$CJ$14,"Recurring",'Sch A. Input'!$H$13:$CJ$13,"&lt;="&amp;$L$11)</f>
        <v>0</v>
      </c>
      <c r="K231" s="228">
        <f>SUMIFS('Sch A. Input'!H229:CJ229,'Sch A. Input'!$H$14:$CJ$14,"One-time",'Sch A. Input'!$H$13:$CJ$13,"&lt;="&amp;$L$11)</f>
        <v>0</v>
      </c>
      <c r="L231" s="229">
        <f t="shared" si="43"/>
        <v>0</v>
      </c>
      <c r="M231" s="228">
        <f t="shared" si="44"/>
        <v>0</v>
      </c>
      <c r="N231" s="228">
        <f t="shared" si="45"/>
        <v>0</v>
      </c>
      <c r="O231" s="259">
        <f t="shared" si="46"/>
        <v>0</v>
      </c>
      <c r="P231" s="268">
        <f t="shared" si="40"/>
        <v>0</v>
      </c>
      <c r="Q231" s="231">
        <f t="shared" si="41"/>
        <v>0</v>
      </c>
      <c r="R231" s="97">
        <f t="shared" si="47"/>
        <v>0</v>
      </c>
      <c r="S231" s="237">
        <f>IF(AND(LARGE('Sch A. Input'!$CL$15:$CL$41,COUNTIF('Sch A. Input'!$CL$15:$CL$41,"&gt;="&amp;F231))&lt;E231,F231&lt;&gt;0),"Leaver",J231-G231)</f>
        <v>0</v>
      </c>
      <c r="T231" s="237">
        <f>IF(AND(LARGE('Sch A. Input'!$CL$15:$CL$41,COUNTIF('Sch A. Input'!$CL$15:$CL$41,"&gt;="&amp;F231))&lt;E231,F231&lt;&gt;0),"Leaver",K231-H231)</f>
        <v>0</v>
      </c>
      <c r="U231" s="238">
        <f>IF(AND(LARGE('Sch A. Input'!$CL$15:$CL$41,COUNTIF('Sch A. Input'!$CL$15:$CL$41,"&gt;="&amp;F231))&lt;E231,F231&lt;&gt;0),"Leaver",L231-I231)</f>
        <v>0</v>
      </c>
      <c r="V231" s="238">
        <f>IF(AND(LARGE('Sch A. Input'!$CL$15:$CL$41,COUNTIF('Sch A. Input'!$CL$15:$CL$41,"&gt;="&amp;F231))&lt;E231,F231&lt;&gt;0),"Leaver",IFERROR(S231/X231*$M$9,0))</f>
        <v>0</v>
      </c>
      <c r="W231" s="238">
        <f>IF(AND(LARGE('Sch A. Input'!$CL$15:$CL$41,COUNTIF('Sch A. Input'!$CL$15:$CL$41,"&gt;="&amp;F231))&lt;E231,F231&lt;&gt;0),"Leaver",V231+T231)</f>
        <v>0</v>
      </c>
      <c r="X231" s="264">
        <f>IF(AND(LARGE('Sch A. Input'!$CL$15:$CL$41,COUNTIF('Sch A. Input'!$CL$15:$CL$41,"&gt;="&amp;F231))&lt;E231,F231&lt;&gt;0),"Leaver",IF(OR(D231="",D231&gt;$L$11,($L$11-14)&lt;$K$9),0,(E231+1-D231)/14-1))</f>
        <v>0</v>
      </c>
      <c r="Y231" s="265">
        <f>IF(AND(LARGE('Sch A. Input'!$CL$15:$CL$41,COUNTIF('Sch A. Input'!$CL$15:$CL$41,"&gt;="&amp;F231))&lt;E231,F231&lt;&gt;0),"Leaver",IFERROR(IF((S231/$X231*$M$9+T231)&gt;$D$12,"YES","NO"),0))</f>
        <v>0</v>
      </c>
      <c r="Z231" s="225">
        <f>IF(AND(LARGE('Sch A. Input'!$CL$15:$CL$41,COUNTIF('Sch A. Input'!$CL$15:$CL$41,"&gt;="&amp;F231))&lt;E231,F231&lt;&gt;0),"Leaver",IFERROR(IF($Y231="YES",MIN($U231*($G$12/$D$12),$G$12),(SUMPRODUCT(--((MIN(W231,$D$12))&gt;$C$9:$C$12),((MIN(W231,$D$12))-$C$9:$C$12),$H$9:$H$12))-((1-(X231/$M$9))*(SUMPRODUCT(--((MIN(V231,$D$12))&gt;$C$9:$C$12),((MIN(V231,$D$12))-$C$9:$C$12),$H$9:$H$12)))),0))</f>
        <v>0</v>
      </c>
      <c r="AA231" s="169">
        <f>IF(AND(LARGE('Sch A. Input'!$CL$15:$CL$41,COUNTIF('Sch A. Input'!$CL$15:$CL$41,"&gt;="&amp;F231))&lt;E231,F231&lt;&gt;0),"Leaver",IFERROR(Z231/U231,0))</f>
        <v>0</v>
      </c>
      <c r="AB231" s="170">
        <f>IF(AND(LARGE('Sch A. Input'!$CL$15:$CL$41,COUNTIF('Sch A. Input'!$CL$15:$CL$41,"&gt;="&amp;F231))&lt;E231,F231&lt;&gt;0),"Leaver",Q231-Z231)</f>
        <v>0</v>
      </c>
      <c r="AC231" s="94">
        <f t="shared" si="48"/>
        <v>0</v>
      </c>
      <c r="BK231" s="2"/>
      <c r="BL231" s="2"/>
      <c r="CI231"/>
    </row>
    <row r="232" spans="2:87" x14ac:dyDescent="0.35">
      <c r="B232" s="70" t="str">
        <f>IF('Sch A. Input'!B230="","",'Sch A. Input'!B230)</f>
        <v/>
      </c>
      <c r="C232" s="75" t="str">
        <f>IF('Sch A. Input'!C230="","",'Sch A. Input'!C230)</f>
        <v/>
      </c>
      <c r="D232" s="71" t="str">
        <f>IF('Sch A. Input'!D230="","",'Sch A. Input'!D230)</f>
        <v/>
      </c>
      <c r="E232" s="71">
        <f>'Sch A. Input'!E230</f>
        <v>45016</v>
      </c>
      <c r="F232" s="71">
        <f>'Sch A. Input'!F230</f>
        <v>0</v>
      </c>
      <c r="G232" s="226">
        <f>SUMIFS('Sch A. Input'!H230:CJ230,'Sch A. Input'!$H$13:$CJ$13,$L$11,'Sch A. Input'!$H$14:$CJ$14,"Recurring")</f>
        <v>0</v>
      </c>
      <c r="H232" s="226">
        <f>SUMIFS('Sch A. Input'!H230:CJ230,'Sch A. Input'!$H$13:$CJ$13,$L$11,'Sch A. Input'!$H$14:$CJ$14,"One-time")</f>
        <v>0</v>
      </c>
      <c r="I232" s="227">
        <f t="shared" si="42"/>
        <v>0</v>
      </c>
      <c r="J232" s="228">
        <f>SUMIFS('Sch A. Input'!H230:CJ230,'Sch A. Input'!$H$14:$CJ$14,"Recurring",'Sch A. Input'!$H$13:$CJ$13,"&lt;="&amp;$L$11)</f>
        <v>0</v>
      </c>
      <c r="K232" s="228">
        <f>SUMIFS('Sch A. Input'!H230:CJ230,'Sch A. Input'!$H$14:$CJ$14,"One-time",'Sch A. Input'!$H$13:$CJ$13,"&lt;="&amp;$L$11)</f>
        <v>0</v>
      </c>
      <c r="L232" s="229">
        <f t="shared" si="43"/>
        <v>0</v>
      </c>
      <c r="M232" s="228">
        <f t="shared" si="44"/>
        <v>0</v>
      </c>
      <c r="N232" s="228">
        <f t="shared" si="45"/>
        <v>0</v>
      </c>
      <c r="O232" s="259">
        <f t="shared" si="46"/>
        <v>0</v>
      </c>
      <c r="P232" s="268">
        <f t="shared" si="40"/>
        <v>0</v>
      </c>
      <c r="Q232" s="231">
        <f t="shared" si="41"/>
        <v>0</v>
      </c>
      <c r="R232" s="97">
        <f t="shared" si="47"/>
        <v>0</v>
      </c>
      <c r="S232" s="237">
        <f>IF(AND(LARGE('Sch A. Input'!$CL$15:$CL$41,COUNTIF('Sch A. Input'!$CL$15:$CL$41,"&gt;="&amp;F232))&lt;E232,F232&lt;&gt;0),"Leaver",J232-G232)</f>
        <v>0</v>
      </c>
      <c r="T232" s="237">
        <f>IF(AND(LARGE('Sch A. Input'!$CL$15:$CL$41,COUNTIF('Sch A. Input'!$CL$15:$CL$41,"&gt;="&amp;F232))&lt;E232,F232&lt;&gt;0),"Leaver",K232-H232)</f>
        <v>0</v>
      </c>
      <c r="U232" s="238">
        <f>IF(AND(LARGE('Sch A. Input'!$CL$15:$CL$41,COUNTIF('Sch A. Input'!$CL$15:$CL$41,"&gt;="&amp;F232))&lt;E232,F232&lt;&gt;0),"Leaver",L232-I232)</f>
        <v>0</v>
      </c>
      <c r="V232" s="238">
        <f>IF(AND(LARGE('Sch A. Input'!$CL$15:$CL$41,COUNTIF('Sch A. Input'!$CL$15:$CL$41,"&gt;="&amp;F232))&lt;E232,F232&lt;&gt;0),"Leaver",IFERROR(S232/X232*$M$9,0))</f>
        <v>0</v>
      </c>
      <c r="W232" s="238">
        <f>IF(AND(LARGE('Sch A. Input'!$CL$15:$CL$41,COUNTIF('Sch A. Input'!$CL$15:$CL$41,"&gt;="&amp;F232))&lt;E232,F232&lt;&gt;0),"Leaver",V232+T232)</f>
        <v>0</v>
      </c>
      <c r="X232" s="264">
        <f>IF(AND(LARGE('Sch A. Input'!$CL$15:$CL$41,COUNTIF('Sch A. Input'!$CL$15:$CL$41,"&gt;="&amp;F232))&lt;E232,F232&lt;&gt;0),"Leaver",IF(OR(D232="",D232&gt;$L$11,($L$11-14)&lt;$K$9),0,(E232+1-D232)/14-1))</f>
        <v>0</v>
      </c>
      <c r="Y232" s="265">
        <f>IF(AND(LARGE('Sch A. Input'!$CL$15:$CL$41,COUNTIF('Sch A. Input'!$CL$15:$CL$41,"&gt;="&amp;F232))&lt;E232,F232&lt;&gt;0),"Leaver",IFERROR(IF((S232/$X232*$M$9+T232)&gt;$D$12,"YES","NO"),0))</f>
        <v>0</v>
      </c>
      <c r="Z232" s="225">
        <f>IF(AND(LARGE('Sch A. Input'!$CL$15:$CL$41,COUNTIF('Sch A. Input'!$CL$15:$CL$41,"&gt;="&amp;F232))&lt;E232,F232&lt;&gt;0),"Leaver",IFERROR(IF($Y232="YES",MIN($U232*($G$12/$D$12),$G$12),(SUMPRODUCT(--((MIN(W232,$D$12))&gt;$C$9:$C$12),((MIN(W232,$D$12))-$C$9:$C$12),$H$9:$H$12))-((1-(X232/$M$9))*(SUMPRODUCT(--((MIN(V232,$D$12))&gt;$C$9:$C$12),((MIN(V232,$D$12))-$C$9:$C$12),$H$9:$H$12)))),0))</f>
        <v>0</v>
      </c>
      <c r="AA232" s="169">
        <f>IF(AND(LARGE('Sch A. Input'!$CL$15:$CL$41,COUNTIF('Sch A. Input'!$CL$15:$CL$41,"&gt;="&amp;F232))&lt;E232,F232&lt;&gt;0),"Leaver",IFERROR(Z232/U232,0))</f>
        <v>0</v>
      </c>
      <c r="AB232" s="170">
        <f>IF(AND(LARGE('Sch A. Input'!$CL$15:$CL$41,COUNTIF('Sch A. Input'!$CL$15:$CL$41,"&gt;="&amp;F232))&lt;E232,F232&lt;&gt;0),"Leaver",Q232-Z232)</f>
        <v>0</v>
      </c>
      <c r="AC232" s="94">
        <f t="shared" si="48"/>
        <v>0</v>
      </c>
      <c r="BK232" s="2"/>
      <c r="BL232" s="2"/>
      <c r="CI232"/>
    </row>
    <row r="233" spans="2:87" x14ac:dyDescent="0.35">
      <c r="B233" s="70" t="str">
        <f>IF('Sch A. Input'!B231="","",'Sch A. Input'!B231)</f>
        <v/>
      </c>
      <c r="C233" s="75" t="str">
        <f>IF('Sch A. Input'!C231="","",'Sch A. Input'!C231)</f>
        <v/>
      </c>
      <c r="D233" s="71" t="str">
        <f>IF('Sch A. Input'!D231="","",'Sch A. Input'!D231)</f>
        <v/>
      </c>
      <c r="E233" s="71">
        <f>'Sch A. Input'!E231</f>
        <v>45016</v>
      </c>
      <c r="F233" s="71">
        <f>'Sch A. Input'!F231</f>
        <v>0</v>
      </c>
      <c r="G233" s="226">
        <f>SUMIFS('Sch A. Input'!H231:CJ231,'Sch A. Input'!$H$13:$CJ$13,$L$11,'Sch A. Input'!$H$14:$CJ$14,"Recurring")</f>
        <v>0</v>
      </c>
      <c r="H233" s="226">
        <f>SUMIFS('Sch A. Input'!H231:CJ231,'Sch A. Input'!$H$13:$CJ$13,$L$11,'Sch A. Input'!$H$14:$CJ$14,"One-time")</f>
        <v>0</v>
      </c>
      <c r="I233" s="227">
        <f t="shared" si="42"/>
        <v>0</v>
      </c>
      <c r="J233" s="228">
        <f>SUMIFS('Sch A. Input'!H231:CJ231,'Sch A. Input'!$H$14:$CJ$14,"Recurring",'Sch A. Input'!$H$13:$CJ$13,"&lt;="&amp;$L$11)</f>
        <v>0</v>
      </c>
      <c r="K233" s="228">
        <f>SUMIFS('Sch A. Input'!H231:CJ231,'Sch A. Input'!$H$14:$CJ$14,"One-time",'Sch A. Input'!$H$13:$CJ$13,"&lt;="&amp;$L$11)</f>
        <v>0</v>
      </c>
      <c r="L233" s="229">
        <f t="shared" si="43"/>
        <v>0</v>
      </c>
      <c r="M233" s="228">
        <f t="shared" si="44"/>
        <v>0</v>
      </c>
      <c r="N233" s="228">
        <f t="shared" si="45"/>
        <v>0</v>
      </c>
      <c r="O233" s="259">
        <f t="shared" si="46"/>
        <v>0</v>
      </c>
      <c r="P233" s="268">
        <f t="shared" si="40"/>
        <v>0</v>
      </c>
      <c r="Q233" s="231">
        <f t="shared" si="41"/>
        <v>0</v>
      </c>
      <c r="R233" s="97">
        <f t="shared" si="47"/>
        <v>0</v>
      </c>
      <c r="S233" s="237">
        <f>IF(AND(LARGE('Sch A. Input'!$CL$15:$CL$41,COUNTIF('Sch A. Input'!$CL$15:$CL$41,"&gt;="&amp;F233))&lt;E233,F233&lt;&gt;0),"Leaver",J233-G233)</f>
        <v>0</v>
      </c>
      <c r="T233" s="237">
        <f>IF(AND(LARGE('Sch A. Input'!$CL$15:$CL$41,COUNTIF('Sch A. Input'!$CL$15:$CL$41,"&gt;="&amp;F233))&lt;E233,F233&lt;&gt;0),"Leaver",K233-H233)</f>
        <v>0</v>
      </c>
      <c r="U233" s="238">
        <f>IF(AND(LARGE('Sch A. Input'!$CL$15:$CL$41,COUNTIF('Sch A. Input'!$CL$15:$CL$41,"&gt;="&amp;F233))&lt;E233,F233&lt;&gt;0),"Leaver",L233-I233)</f>
        <v>0</v>
      </c>
      <c r="V233" s="238">
        <f>IF(AND(LARGE('Sch A. Input'!$CL$15:$CL$41,COUNTIF('Sch A. Input'!$CL$15:$CL$41,"&gt;="&amp;F233))&lt;E233,F233&lt;&gt;0),"Leaver",IFERROR(S233/X233*$M$9,0))</f>
        <v>0</v>
      </c>
      <c r="W233" s="238">
        <f>IF(AND(LARGE('Sch A. Input'!$CL$15:$CL$41,COUNTIF('Sch A. Input'!$CL$15:$CL$41,"&gt;="&amp;F233))&lt;E233,F233&lt;&gt;0),"Leaver",V233+T233)</f>
        <v>0</v>
      </c>
      <c r="X233" s="264">
        <f>IF(AND(LARGE('Sch A. Input'!$CL$15:$CL$41,COUNTIF('Sch A. Input'!$CL$15:$CL$41,"&gt;="&amp;F233))&lt;E233,F233&lt;&gt;0),"Leaver",IF(OR(D233="",D233&gt;$L$11,($L$11-14)&lt;$K$9),0,(E233+1-D233)/14-1))</f>
        <v>0</v>
      </c>
      <c r="Y233" s="265">
        <f>IF(AND(LARGE('Sch A. Input'!$CL$15:$CL$41,COUNTIF('Sch A. Input'!$CL$15:$CL$41,"&gt;="&amp;F233))&lt;E233,F233&lt;&gt;0),"Leaver",IFERROR(IF((S233/$X233*$M$9+T233)&gt;$D$12,"YES","NO"),0))</f>
        <v>0</v>
      </c>
      <c r="Z233" s="225">
        <f>IF(AND(LARGE('Sch A. Input'!$CL$15:$CL$41,COUNTIF('Sch A. Input'!$CL$15:$CL$41,"&gt;="&amp;F233))&lt;E233,F233&lt;&gt;0),"Leaver",IFERROR(IF($Y233="YES",MIN($U233*($G$12/$D$12),$G$12),(SUMPRODUCT(--((MIN(W233,$D$12))&gt;$C$9:$C$12),((MIN(W233,$D$12))-$C$9:$C$12),$H$9:$H$12))-((1-(X233/$M$9))*(SUMPRODUCT(--((MIN(V233,$D$12))&gt;$C$9:$C$12),((MIN(V233,$D$12))-$C$9:$C$12),$H$9:$H$12)))),0))</f>
        <v>0</v>
      </c>
      <c r="AA233" s="169">
        <f>IF(AND(LARGE('Sch A. Input'!$CL$15:$CL$41,COUNTIF('Sch A. Input'!$CL$15:$CL$41,"&gt;="&amp;F233))&lt;E233,F233&lt;&gt;0),"Leaver",IFERROR(Z233/U233,0))</f>
        <v>0</v>
      </c>
      <c r="AB233" s="170">
        <f>IF(AND(LARGE('Sch A. Input'!$CL$15:$CL$41,COUNTIF('Sch A. Input'!$CL$15:$CL$41,"&gt;="&amp;F233))&lt;E233,F233&lt;&gt;0),"Leaver",Q233-Z233)</f>
        <v>0</v>
      </c>
      <c r="AC233" s="94">
        <f t="shared" si="48"/>
        <v>0</v>
      </c>
      <c r="BK233" s="2"/>
      <c r="BL233" s="2"/>
      <c r="CI233"/>
    </row>
    <row r="234" spans="2:87" x14ac:dyDescent="0.35">
      <c r="B234" s="70" t="str">
        <f>IF('Sch A. Input'!B232="","",'Sch A. Input'!B232)</f>
        <v/>
      </c>
      <c r="C234" s="75" t="str">
        <f>IF('Sch A. Input'!C232="","",'Sch A. Input'!C232)</f>
        <v/>
      </c>
      <c r="D234" s="71" t="str">
        <f>IF('Sch A. Input'!D232="","",'Sch A. Input'!D232)</f>
        <v/>
      </c>
      <c r="E234" s="71">
        <f>'Sch A. Input'!E232</f>
        <v>45016</v>
      </c>
      <c r="F234" s="71">
        <f>'Sch A. Input'!F232</f>
        <v>0</v>
      </c>
      <c r="G234" s="226">
        <f>SUMIFS('Sch A. Input'!H232:CJ232,'Sch A. Input'!$H$13:$CJ$13,$L$11,'Sch A. Input'!$H$14:$CJ$14,"Recurring")</f>
        <v>0</v>
      </c>
      <c r="H234" s="226">
        <f>SUMIFS('Sch A. Input'!H232:CJ232,'Sch A. Input'!$H$13:$CJ$13,$L$11,'Sch A. Input'!$H$14:$CJ$14,"One-time")</f>
        <v>0</v>
      </c>
      <c r="I234" s="227">
        <f t="shared" si="42"/>
        <v>0</v>
      </c>
      <c r="J234" s="228">
        <f>SUMIFS('Sch A. Input'!H232:CJ232,'Sch A. Input'!$H$14:$CJ$14,"Recurring",'Sch A. Input'!$H$13:$CJ$13,"&lt;="&amp;$L$11)</f>
        <v>0</v>
      </c>
      <c r="K234" s="228">
        <f>SUMIFS('Sch A. Input'!H232:CJ232,'Sch A. Input'!$H$14:$CJ$14,"One-time",'Sch A. Input'!$H$13:$CJ$13,"&lt;="&amp;$L$11)</f>
        <v>0</v>
      </c>
      <c r="L234" s="229">
        <f t="shared" si="43"/>
        <v>0</v>
      </c>
      <c r="M234" s="228">
        <f t="shared" si="44"/>
        <v>0</v>
      </c>
      <c r="N234" s="228">
        <f t="shared" si="45"/>
        <v>0</v>
      </c>
      <c r="O234" s="259">
        <f t="shared" si="46"/>
        <v>0</v>
      </c>
      <c r="P234" s="268">
        <f t="shared" si="40"/>
        <v>0</v>
      </c>
      <c r="Q234" s="231">
        <f t="shared" si="41"/>
        <v>0</v>
      </c>
      <c r="R234" s="97">
        <f t="shared" si="47"/>
        <v>0</v>
      </c>
      <c r="S234" s="237">
        <f>IF(AND(LARGE('Sch A. Input'!$CL$15:$CL$41,COUNTIF('Sch A. Input'!$CL$15:$CL$41,"&gt;="&amp;F234))&lt;E234,F234&lt;&gt;0),"Leaver",J234-G234)</f>
        <v>0</v>
      </c>
      <c r="T234" s="237">
        <f>IF(AND(LARGE('Sch A. Input'!$CL$15:$CL$41,COUNTIF('Sch A. Input'!$CL$15:$CL$41,"&gt;="&amp;F234))&lt;E234,F234&lt;&gt;0),"Leaver",K234-H234)</f>
        <v>0</v>
      </c>
      <c r="U234" s="238">
        <f>IF(AND(LARGE('Sch A. Input'!$CL$15:$CL$41,COUNTIF('Sch A. Input'!$CL$15:$CL$41,"&gt;="&amp;F234))&lt;E234,F234&lt;&gt;0),"Leaver",L234-I234)</f>
        <v>0</v>
      </c>
      <c r="V234" s="238">
        <f>IF(AND(LARGE('Sch A. Input'!$CL$15:$CL$41,COUNTIF('Sch A. Input'!$CL$15:$CL$41,"&gt;="&amp;F234))&lt;E234,F234&lt;&gt;0),"Leaver",IFERROR(S234/X234*$M$9,0))</f>
        <v>0</v>
      </c>
      <c r="W234" s="238">
        <f>IF(AND(LARGE('Sch A. Input'!$CL$15:$CL$41,COUNTIF('Sch A. Input'!$CL$15:$CL$41,"&gt;="&amp;F234))&lt;E234,F234&lt;&gt;0),"Leaver",V234+T234)</f>
        <v>0</v>
      </c>
      <c r="X234" s="264">
        <f>IF(AND(LARGE('Sch A. Input'!$CL$15:$CL$41,COUNTIF('Sch A. Input'!$CL$15:$CL$41,"&gt;="&amp;F234))&lt;E234,F234&lt;&gt;0),"Leaver",IF(OR(D234="",D234&gt;$L$11,($L$11-14)&lt;$K$9),0,(E234+1-D234)/14-1))</f>
        <v>0</v>
      </c>
      <c r="Y234" s="265">
        <f>IF(AND(LARGE('Sch A. Input'!$CL$15:$CL$41,COUNTIF('Sch A. Input'!$CL$15:$CL$41,"&gt;="&amp;F234))&lt;E234,F234&lt;&gt;0),"Leaver",IFERROR(IF((S234/$X234*$M$9+T234)&gt;$D$12,"YES","NO"),0))</f>
        <v>0</v>
      </c>
      <c r="Z234" s="225">
        <f>IF(AND(LARGE('Sch A. Input'!$CL$15:$CL$41,COUNTIF('Sch A. Input'!$CL$15:$CL$41,"&gt;="&amp;F234))&lt;E234,F234&lt;&gt;0),"Leaver",IFERROR(IF($Y234="YES",MIN($U234*($G$12/$D$12),$G$12),(SUMPRODUCT(--((MIN(W234,$D$12))&gt;$C$9:$C$12),((MIN(W234,$D$12))-$C$9:$C$12),$H$9:$H$12))-((1-(X234/$M$9))*(SUMPRODUCT(--((MIN(V234,$D$12))&gt;$C$9:$C$12),((MIN(V234,$D$12))-$C$9:$C$12),$H$9:$H$12)))),0))</f>
        <v>0</v>
      </c>
      <c r="AA234" s="169">
        <f>IF(AND(LARGE('Sch A. Input'!$CL$15:$CL$41,COUNTIF('Sch A. Input'!$CL$15:$CL$41,"&gt;="&amp;F234))&lt;E234,F234&lt;&gt;0),"Leaver",IFERROR(Z234/U234,0))</f>
        <v>0</v>
      </c>
      <c r="AB234" s="170">
        <f>IF(AND(LARGE('Sch A. Input'!$CL$15:$CL$41,COUNTIF('Sch A. Input'!$CL$15:$CL$41,"&gt;="&amp;F234))&lt;E234,F234&lt;&gt;0),"Leaver",Q234-Z234)</f>
        <v>0</v>
      </c>
      <c r="AC234" s="94">
        <f t="shared" si="48"/>
        <v>0</v>
      </c>
      <c r="BK234" s="2"/>
      <c r="BL234" s="2"/>
      <c r="CI234"/>
    </row>
    <row r="235" spans="2:87" x14ac:dyDescent="0.35">
      <c r="B235" s="70" t="str">
        <f>IF('Sch A. Input'!B233="","",'Sch A. Input'!B233)</f>
        <v/>
      </c>
      <c r="C235" s="75" t="str">
        <f>IF('Sch A. Input'!C233="","",'Sch A. Input'!C233)</f>
        <v/>
      </c>
      <c r="D235" s="71" t="str">
        <f>IF('Sch A. Input'!D233="","",'Sch A. Input'!D233)</f>
        <v/>
      </c>
      <c r="E235" s="71">
        <f>'Sch A. Input'!E233</f>
        <v>45016</v>
      </c>
      <c r="F235" s="71">
        <f>'Sch A. Input'!F233</f>
        <v>0</v>
      </c>
      <c r="G235" s="226">
        <f>SUMIFS('Sch A. Input'!H233:CJ233,'Sch A. Input'!$H$13:$CJ$13,$L$11,'Sch A. Input'!$H$14:$CJ$14,"Recurring")</f>
        <v>0</v>
      </c>
      <c r="H235" s="226">
        <f>SUMIFS('Sch A. Input'!H233:CJ233,'Sch A. Input'!$H$13:$CJ$13,$L$11,'Sch A. Input'!$H$14:$CJ$14,"One-time")</f>
        <v>0</v>
      </c>
      <c r="I235" s="227">
        <f t="shared" si="42"/>
        <v>0</v>
      </c>
      <c r="J235" s="228">
        <f>SUMIFS('Sch A. Input'!H233:CJ233,'Sch A. Input'!$H$14:$CJ$14,"Recurring",'Sch A. Input'!$H$13:$CJ$13,"&lt;="&amp;$L$11)</f>
        <v>0</v>
      </c>
      <c r="K235" s="228">
        <f>SUMIFS('Sch A. Input'!H233:CJ233,'Sch A. Input'!$H$14:$CJ$14,"One-time",'Sch A. Input'!$H$13:$CJ$13,"&lt;="&amp;$L$11)</f>
        <v>0</v>
      </c>
      <c r="L235" s="229">
        <f t="shared" si="43"/>
        <v>0</v>
      </c>
      <c r="M235" s="228">
        <f t="shared" si="44"/>
        <v>0</v>
      </c>
      <c r="N235" s="228">
        <f t="shared" si="45"/>
        <v>0</v>
      </c>
      <c r="O235" s="259">
        <f t="shared" si="46"/>
        <v>0</v>
      </c>
      <c r="P235" s="268">
        <f t="shared" si="40"/>
        <v>0</v>
      </c>
      <c r="Q235" s="231">
        <f t="shared" si="41"/>
        <v>0</v>
      </c>
      <c r="R235" s="97">
        <f t="shared" si="47"/>
        <v>0</v>
      </c>
      <c r="S235" s="237">
        <f>IF(AND(LARGE('Sch A. Input'!$CL$15:$CL$41,COUNTIF('Sch A. Input'!$CL$15:$CL$41,"&gt;="&amp;F235))&lt;E235,F235&lt;&gt;0),"Leaver",J235-G235)</f>
        <v>0</v>
      </c>
      <c r="T235" s="237">
        <f>IF(AND(LARGE('Sch A. Input'!$CL$15:$CL$41,COUNTIF('Sch A. Input'!$CL$15:$CL$41,"&gt;="&amp;F235))&lt;E235,F235&lt;&gt;0),"Leaver",K235-H235)</f>
        <v>0</v>
      </c>
      <c r="U235" s="238">
        <f>IF(AND(LARGE('Sch A. Input'!$CL$15:$CL$41,COUNTIF('Sch A. Input'!$CL$15:$CL$41,"&gt;="&amp;F235))&lt;E235,F235&lt;&gt;0),"Leaver",L235-I235)</f>
        <v>0</v>
      </c>
      <c r="V235" s="238">
        <f>IF(AND(LARGE('Sch A. Input'!$CL$15:$CL$41,COUNTIF('Sch A. Input'!$CL$15:$CL$41,"&gt;="&amp;F235))&lt;E235,F235&lt;&gt;0),"Leaver",IFERROR(S235/X235*$M$9,0))</f>
        <v>0</v>
      </c>
      <c r="W235" s="238">
        <f>IF(AND(LARGE('Sch A. Input'!$CL$15:$CL$41,COUNTIF('Sch A. Input'!$CL$15:$CL$41,"&gt;="&amp;F235))&lt;E235,F235&lt;&gt;0),"Leaver",V235+T235)</f>
        <v>0</v>
      </c>
      <c r="X235" s="264">
        <f>IF(AND(LARGE('Sch A. Input'!$CL$15:$CL$41,COUNTIF('Sch A. Input'!$CL$15:$CL$41,"&gt;="&amp;F235))&lt;E235,F235&lt;&gt;0),"Leaver",IF(OR(D235="",D235&gt;$L$11,($L$11-14)&lt;$K$9),0,(E235+1-D235)/14-1))</f>
        <v>0</v>
      </c>
      <c r="Y235" s="265">
        <f>IF(AND(LARGE('Sch A. Input'!$CL$15:$CL$41,COUNTIF('Sch A. Input'!$CL$15:$CL$41,"&gt;="&amp;F235))&lt;E235,F235&lt;&gt;0),"Leaver",IFERROR(IF((S235/$X235*$M$9+T235)&gt;$D$12,"YES","NO"),0))</f>
        <v>0</v>
      </c>
      <c r="Z235" s="225">
        <f>IF(AND(LARGE('Sch A. Input'!$CL$15:$CL$41,COUNTIF('Sch A. Input'!$CL$15:$CL$41,"&gt;="&amp;F235))&lt;E235,F235&lt;&gt;0),"Leaver",IFERROR(IF($Y235="YES",MIN($U235*($G$12/$D$12),$G$12),(SUMPRODUCT(--((MIN(W235,$D$12))&gt;$C$9:$C$12),((MIN(W235,$D$12))-$C$9:$C$12),$H$9:$H$12))-((1-(X235/$M$9))*(SUMPRODUCT(--((MIN(V235,$D$12))&gt;$C$9:$C$12),((MIN(V235,$D$12))-$C$9:$C$12),$H$9:$H$12)))),0))</f>
        <v>0</v>
      </c>
      <c r="AA235" s="169">
        <f>IF(AND(LARGE('Sch A. Input'!$CL$15:$CL$41,COUNTIF('Sch A. Input'!$CL$15:$CL$41,"&gt;="&amp;F235))&lt;E235,F235&lt;&gt;0),"Leaver",IFERROR(Z235/U235,0))</f>
        <v>0</v>
      </c>
      <c r="AB235" s="170">
        <f>IF(AND(LARGE('Sch A. Input'!$CL$15:$CL$41,COUNTIF('Sch A. Input'!$CL$15:$CL$41,"&gt;="&amp;F235))&lt;E235,F235&lt;&gt;0),"Leaver",Q235-Z235)</f>
        <v>0</v>
      </c>
      <c r="AC235" s="94">
        <f t="shared" si="48"/>
        <v>0</v>
      </c>
      <c r="BK235" s="2"/>
      <c r="BL235" s="2"/>
      <c r="CI235"/>
    </row>
    <row r="236" spans="2:87" x14ac:dyDescent="0.35">
      <c r="B236" s="70" t="str">
        <f>IF('Sch A. Input'!B234="","",'Sch A. Input'!B234)</f>
        <v/>
      </c>
      <c r="C236" s="75" t="str">
        <f>IF('Sch A. Input'!C234="","",'Sch A. Input'!C234)</f>
        <v/>
      </c>
      <c r="D236" s="71" t="str">
        <f>IF('Sch A. Input'!D234="","",'Sch A. Input'!D234)</f>
        <v/>
      </c>
      <c r="E236" s="71">
        <f>'Sch A. Input'!E234</f>
        <v>45016</v>
      </c>
      <c r="F236" s="71">
        <f>'Sch A. Input'!F234</f>
        <v>0</v>
      </c>
      <c r="G236" s="226">
        <f>SUMIFS('Sch A. Input'!H234:CJ234,'Sch A. Input'!$H$13:$CJ$13,$L$11,'Sch A. Input'!$H$14:$CJ$14,"Recurring")</f>
        <v>0</v>
      </c>
      <c r="H236" s="226">
        <f>SUMIFS('Sch A. Input'!H234:CJ234,'Sch A. Input'!$H$13:$CJ$13,$L$11,'Sch A. Input'!$H$14:$CJ$14,"One-time")</f>
        <v>0</v>
      </c>
      <c r="I236" s="227">
        <f t="shared" si="42"/>
        <v>0</v>
      </c>
      <c r="J236" s="228">
        <f>SUMIFS('Sch A. Input'!H234:CJ234,'Sch A. Input'!$H$14:$CJ$14,"Recurring",'Sch A. Input'!$H$13:$CJ$13,"&lt;="&amp;$L$11)</f>
        <v>0</v>
      </c>
      <c r="K236" s="228">
        <f>SUMIFS('Sch A. Input'!H234:CJ234,'Sch A. Input'!$H$14:$CJ$14,"One-time",'Sch A. Input'!$H$13:$CJ$13,"&lt;="&amp;$L$11)</f>
        <v>0</v>
      </c>
      <c r="L236" s="229">
        <f t="shared" si="43"/>
        <v>0</v>
      </c>
      <c r="M236" s="228">
        <f t="shared" si="44"/>
        <v>0</v>
      </c>
      <c r="N236" s="228">
        <f t="shared" si="45"/>
        <v>0</v>
      </c>
      <c r="O236" s="259">
        <f t="shared" si="46"/>
        <v>0</v>
      </c>
      <c r="P236" s="268">
        <f t="shared" si="40"/>
        <v>0</v>
      </c>
      <c r="Q236" s="231">
        <f t="shared" si="41"/>
        <v>0</v>
      </c>
      <c r="R236" s="97">
        <f t="shared" si="47"/>
        <v>0</v>
      </c>
      <c r="S236" s="237">
        <f>IF(AND(LARGE('Sch A. Input'!$CL$15:$CL$41,COUNTIF('Sch A. Input'!$CL$15:$CL$41,"&gt;="&amp;F236))&lt;E236,F236&lt;&gt;0),"Leaver",J236-G236)</f>
        <v>0</v>
      </c>
      <c r="T236" s="237">
        <f>IF(AND(LARGE('Sch A. Input'!$CL$15:$CL$41,COUNTIF('Sch A. Input'!$CL$15:$CL$41,"&gt;="&amp;F236))&lt;E236,F236&lt;&gt;0),"Leaver",K236-H236)</f>
        <v>0</v>
      </c>
      <c r="U236" s="238">
        <f>IF(AND(LARGE('Sch A. Input'!$CL$15:$CL$41,COUNTIF('Sch A. Input'!$CL$15:$CL$41,"&gt;="&amp;F236))&lt;E236,F236&lt;&gt;0),"Leaver",L236-I236)</f>
        <v>0</v>
      </c>
      <c r="V236" s="238">
        <f>IF(AND(LARGE('Sch A. Input'!$CL$15:$CL$41,COUNTIF('Sch A. Input'!$CL$15:$CL$41,"&gt;="&amp;F236))&lt;E236,F236&lt;&gt;0),"Leaver",IFERROR(S236/X236*$M$9,0))</f>
        <v>0</v>
      </c>
      <c r="W236" s="238">
        <f>IF(AND(LARGE('Sch A. Input'!$CL$15:$CL$41,COUNTIF('Sch A. Input'!$CL$15:$CL$41,"&gt;="&amp;F236))&lt;E236,F236&lt;&gt;0),"Leaver",V236+T236)</f>
        <v>0</v>
      </c>
      <c r="X236" s="264">
        <f>IF(AND(LARGE('Sch A. Input'!$CL$15:$CL$41,COUNTIF('Sch A. Input'!$CL$15:$CL$41,"&gt;="&amp;F236))&lt;E236,F236&lt;&gt;0),"Leaver",IF(OR(D236="",D236&gt;$L$11,($L$11-14)&lt;$K$9),0,(E236+1-D236)/14-1))</f>
        <v>0</v>
      </c>
      <c r="Y236" s="265">
        <f>IF(AND(LARGE('Sch A. Input'!$CL$15:$CL$41,COUNTIF('Sch A. Input'!$CL$15:$CL$41,"&gt;="&amp;F236))&lt;E236,F236&lt;&gt;0),"Leaver",IFERROR(IF((S236/$X236*$M$9+T236)&gt;$D$12,"YES","NO"),0))</f>
        <v>0</v>
      </c>
      <c r="Z236" s="225">
        <f>IF(AND(LARGE('Sch A. Input'!$CL$15:$CL$41,COUNTIF('Sch A. Input'!$CL$15:$CL$41,"&gt;="&amp;F236))&lt;E236,F236&lt;&gt;0),"Leaver",IFERROR(IF($Y236="YES",MIN($U236*($G$12/$D$12),$G$12),(SUMPRODUCT(--((MIN(W236,$D$12))&gt;$C$9:$C$12),((MIN(W236,$D$12))-$C$9:$C$12),$H$9:$H$12))-((1-(X236/$M$9))*(SUMPRODUCT(--((MIN(V236,$D$12))&gt;$C$9:$C$12),((MIN(V236,$D$12))-$C$9:$C$12),$H$9:$H$12)))),0))</f>
        <v>0</v>
      </c>
      <c r="AA236" s="169">
        <f>IF(AND(LARGE('Sch A. Input'!$CL$15:$CL$41,COUNTIF('Sch A. Input'!$CL$15:$CL$41,"&gt;="&amp;F236))&lt;E236,F236&lt;&gt;0),"Leaver",IFERROR(Z236/U236,0))</f>
        <v>0</v>
      </c>
      <c r="AB236" s="170">
        <f>IF(AND(LARGE('Sch A. Input'!$CL$15:$CL$41,COUNTIF('Sch A. Input'!$CL$15:$CL$41,"&gt;="&amp;F236))&lt;E236,F236&lt;&gt;0),"Leaver",Q236-Z236)</f>
        <v>0</v>
      </c>
      <c r="AC236" s="94">
        <f t="shared" si="48"/>
        <v>0</v>
      </c>
      <c r="BK236" s="2"/>
      <c r="BL236" s="2"/>
      <c r="CI236"/>
    </row>
    <row r="237" spans="2:87" x14ac:dyDescent="0.35">
      <c r="B237" s="70" t="str">
        <f>IF('Sch A. Input'!B235="","",'Sch A. Input'!B235)</f>
        <v/>
      </c>
      <c r="C237" s="75" t="str">
        <f>IF('Sch A. Input'!C235="","",'Sch A. Input'!C235)</f>
        <v/>
      </c>
      <c r="D237" s="71" t="str">
        <f>IF('Sch A. Input'!D235="","",'Sch A. Input'!D235)</f>
        <v/>
      </c>
      <c r="E237" s="71">
        <f>'Sch A. Input'!E235</f>
        <v>45016</v>
      </c>
      <c r="F237" s="71">
        <f>'Sch A. Input'!F235</f>
        <v>0</v>
      </c>
      <c r="G237" s="226">
        <f>SUMIFS('Sch A. Input'!H235:CJ235,'Sch A. Input'!$H$13:$CJ$13,$L$11,'Sch A. Input'!$H$14:$CJ$14,"Recurring")</f>
        <v>0</v>
      </c>
      <c r="H237" s="226">
        <f>SUMIFS('Sch A. Input'!H235:CJ235,'Sch A. Input'!$H$13:$CJ$13,$L$11,'Sch A. Input'!$H$14:$CJ$14,"One-time")</f>
        <v>0</v>
      </c>
      <c r="I237" s="227">
        <f t="shared" si="42"/>
        <v>0</v>
      </c>
      <c r="J237" s="228">
        <f>SUMIFS('Sch A. Input'!H235:CJ235,'Sch A. Input'!$H$14:$CJ$14,"Recurring",'Sch A. Input'!$H$13:$CJ$13,"&lt;="&amp;$L$11)</f>
        <v>0</v>
      </c>
      <c r="K237" s="228">
        <f>SUMIFS('Sch A. Input'!H235:CJ235,'Sch A. Input'!$H$14:$CJ$14,"One-time",'Sch A. Input'!$H$13:$CJ$13,"&lt;="&amp;$L$11)</f>
        <v>0</v>
      </c>
      <c r="L237" s="229">
        <f t="shared" si="43"/>
        <v>0</v>
      </c>
      <c r="M237" s="228">
        <f t="shared" si="44"/>
        <v>0</v>
      </c>
      <c r="N237" s="228">
        <f t="shared" si="45"/>
        <v>0</v>
      </c>
      <c r="O237" s="259">
        <f t="shared" si="46"/>
        <v>0</v>
      </c>
      <c r="P237" s="268">
        <f t="shared" si="40"/>
        <v>0</v>
      </c>
      <c r="Q237" s="231">
        <f t="shared" si="41"/>
        <v>0</v>
      </c>
      <c r="R237" s="97">
        <f t="shared" si="47"/>
        <v>0</v>
      </c>
      <c r="S237" s="237">
        <f>IF(AND(LARGE('Sch A. Input'!$CL$15:$CL$41,COUNTIF('Sch A. Input'!$CL$15:$CL$41,"&gt;="&amp;F237))&lt;E237,F237&lt;&gt;0),"Leaver",J237-G237)</f>
        <v>0</v>
      </c>
      <c r="T237" s="237">
        <f>IF(AND(LARGE('Sch A. Input'!$CL$15:$CL$41,COUNTIF('Sch A. Input'!$CL$15:$CL$41,"&gt;="&amp;F237))&lt;E237,F237&lt;&gt;0),"Leaver",K237-H237)</f>
        <v>0</v>
      </c>
      <c r="U237" s="238">
        <f>IF(AND(LARGE('Sch A. Input'!$CL$15:$CL$41,COUNTIF('Sch A. Input'!$CL$15:$CL$41,"&gt;="&amp;F237))&lt;E237,F237&lt;&gt;0),"Leaver",L237-I237)</f>
        <v>0</v>
      </c>
      <c r="V237" s="238">
        <f>IF(AND(LARGE('Sch A. Input'!$CL$15:$CL$41,COUNTIF('Sch A. Input'!$CL$15:$CL$41,"&gt;="&amp;F237))&lt;E237,F237&lt;&gt;0),"Leaver",IFERROR(S237/X237*$M$9,0))</f>
        <v>0</v>
      </c>
      <c r="W237" s="238">
        <f>IF(AND(LARGE('Sch A. Input'!$CL$15:$CL$41,COUNTIF('Sch A. Input'!$CL$15:$CL$41,"&gt;="&amp;F237))&lt;E237,F237&lt;&gt;0),"Leaver",V237+T237)</f>
        <v>0</v>
      </c>
      <c r="X237" s="264">
        <f>IF(AND(LARGE('Sch A. Input'!$CL$15:$CL$41,COUNTIF('Sch A. Input'!$CL$15:$CL$41,"&gt;="&amp;F237))&lt;E237,F237&lt;&gt;0),"Leaver",IF(OR(D237="",D237&gt;$L$11,($L$11-14)&lt;$K$9),0,(E237+1-D237)/14-1))</f>
        <v>0</v>
      </c>
      <c r="Y237" s="265">
        <f>IF(AND(LARGE('Sch A. Input'!$CL$15:$CL$41,COUNTIF('Sch A. Input'!$CL$15:$CL$41,"&gt;="&amp;F237))&lt;E237,F237&lt;&gt;0),"Leaver",IFERROR(IF((S237/$X237*$M$9+T237)&gt;$D$12,"YES","NO"),0))</f>
        <v>0</v>
      </c>
      <c r="Z237" s="225">
        <f>IF(AND(LARGE('Sch A. Input'!$CL$15:$CL$41,COUNTIF('Sch A. Input'!$CL$15:$CL$41,"&gt;="&amp;F237))&lt;E237,F237&lt;&gt;0),"Leaver",IFERROR(IF($Y237="YES",MIN($U237*($G$12/$D$12),$G$12),(SUMPRODUCT(--((MIN(W237,$D$12))&gt;$C$9:$C$12),((MIN(W237,$D$12))-$C$9:$C$12),$H$9:$H$12))-((1-(X237/$M$9))*(SUMPRODUCT(--((MIN(V237,$D$12))&gt;$C$9:$C$12),((MIN(V237,$D$12))-$C$9:$C$12),$H$9:$H$12)))),0))</f>
        <v>0</v>
      </c>
      <c r="AA237" s="169">
        <f>IF(AND(LARGE('Sch A. Input'!$CL$15:$CL$41,COUNTIF('Sch A. Input'!$CL$15:$CL$41,"&gt;="&amp;F237))&lt;E237,F237&lt;&gt;0),"Leaver",IFERROR(Z237/U237,0))</f>
        <v>0</v>
      </c>
      <c r="AB237" s="170">
        <f>IF(AND(LARGE('Sch A. Input'!$CL$15:$CL$41,COUNTIF('Sch A. Input'!$CL$15:$CL$41,"&gt;="&amp;F237))&lt;E237,F237&lt;&gt;0),"Leaver",Q237-Z237)</f>
        <v>0</v>
      </c>
      <c r="AC237" s="94">
        <f t="shared" si="48"/>
        <v>0</v>
      </c>
      <c r="BK237" s="2"/>
      <c r="BL237" s="2"/>
      <c r="CI237"/>
    </row>
    <row r="238" spans="2:87" x14ac:dyDescent="0.35">
      <c r="B238" s="70" t="str">
        <f>IF('Sch A. Input'!B236="","",'Sch A. Input'!B236)</f>
        <v/>
      </c>
      <c r="C238" s="75" t="str">
        <f>IF('Sch A. Input'!C236="","",'Sch A. Input'!C236)</f>
        <v/>
      </c>
      <c r="D238" s="71" t="str">
        <f>IF('Sch A. Input'!D236="","",'Sch A. Input'!D236)</f>
        <v/>
      </c>
      <c r="E238" s="71">
        <f>'Sch A. Input'!E236</f>
        <v>45016</v>
      </c>
      <c r="F238" s="71">
        <f>'Sch A. Input'!F236</f>
        <v>0</v>
      </c>
      <c r="G238" s="226">
        <f>SUMIFS('Sch A. Input'!H236:CJ236,'Sch A. Input'!$H$13:$CJ$13,$L$11,'Sch A. Input'!$H$14:$CJ$14,"Recurring")</f>
        <v>0</v>
      </c>
      <c r="H238" s="226">
        <f>SUMIFS('Sch A. Input'!H236:CJ236,'Sch A. Input'!$H$13:$CJ$13,$L$11,'Sch A. Input'!$H$14:$CJ$14,"One-time")</f>
        <v>0</v>
      </c>
      <c r="I238" s="227">
        <f t="shared" si="42"/>
        <v>0</v>
      </c>
      <c r="J238" s="228">
        <f>SUMIFS('Sch A. Input'!H236:CJ236,'Sch A. Input'!$H$14:$CJ$14,"Recurring",'Sch A. Input'!$H$13:$CJ$13,"&lt;="&amp;$L$11)</f>
        <v>0</v>
      </c>
      <c r="K238" s="228">
        <f>SUMIFS('Sch A. Input'!H236:CJ236,'Sch A. Input'!$H$14:$CJ$14,"One-time",'Sch A. Input'!$H$13:$CJ$13,"&lt;="&amp;$L$11)</f>
        <v>0</v>
      </c>
      <c r="L238" s="229">
        <f t="shared" si="43"/>
        <v>0</v>
      </c>
      <c r="M238" s="228">
        <f t="shared" si="44"/>
        <v>0</v>
      </c>
      <c r="N238" s="228">
        <f t="shared" si="45"/>
        <v>0</v>
      </c>
      <c r="O238" s="259">
        <f t="shared" si="46"/>
        <v>0</v>
      </c>
      <c r="P238" s="268">
        <f t="shared" si="40"/>
        <v>0</v>
      </c>
      <c r="Q238" s="231">
        <f t="shared" si="41"/>
        <v>0</v>
      </c>
      <c r="R238" s="97">
        <f t="shared" si="47"/>
        <v>0</v>
      </c>
      <c r="S238" s="237">
        <f>IF(AND(LARGE('Sch A. Input'!$CL$15:$CL$41,COUNTIF('Sch A. Input'!$CL$15:$CL$41,"&gt;="&amp;F238))&lt;E238,F238&lt;&gt;0),"Leaver",J238-G238)</f>
        <v>0</v>
      </c>
      <c r="T238" s="237">
        <f>IF(AND(LARGE('Sch A. Input'!$CL$15:$CL$41,COUNTIF('Sch A. Input'!$CL$15:$CL$41,"&gt;="&amp;F238))&lt;E238,F238&lt;&gt;0),"Leaver",K238-H238)</f>
        <v>0</v>
      </c>
      <c r="U238" s="238">
        <f>IF(AND(LARGE('Sch A. Input'!$CL$15:$CL$41,COUNTIF('Sch A. Input'!$CL$15:$CL$41,"&gt;="&amp;F238))&lt;E238,F238&lt;&gt;0),"Leaver",L238-I238)</f>
        <v>0</v>
      </c>
      <c r="V238" s="238">
        <f>IF(AND(LARGE('Sch A. Input'!$CL$15:$CL$41,COUNTIF('Sch A. Input'!$CL$15:$CL$41,"&gt;="&amp;F238))&lt;E238,F238&lt;&gt;0),"Leaver",IFERROR(S238/X238*$M$9,0))</f>
        <v>0</v>
      </c>
      <c r="W238" s="238">
        <f>IF(AND(LARGE('Sch A. Input'!$CL$15:$CL$41,COUNTIF('Sch A. Input'!$CL$15:$CL$41,"&gt;="&amp;F238))&lt;E238,F238&lt;&gt;0),"Leaver",V238+T238)</f>
        <v>0</v>
      </c>
      <c r="X238" s="264">
        <f>IF(AND(LARGE('Sch A. Input'!$CL$15:$CL$41,COUNTIF('Sch A. Input'!$CL$15:$CL$41,"&gt;="&amp;F238))&lt;E238,F238&lt;&gt;0),"Leaver",IF(OR(D238="",D238&gt;$L$11,($L$11-14)&lt;$K$9),0,(E238+1-D238)/14-1))</f>
        <v>0</v>
      </c>
      <c r="Y238" s="265">
        <f>IF(AND(LARGE('Sch A. Input'!$CL$15:$CL$41,COUNTIF('Sch A. Input'!$CL$15:$CL$41,"&gt;="&amp;F238))&lt;E238,F238&lt;&gt;0),"Leaver",IFERROR(IF((S238/$X238*$M$9+T238)&gt;$D$12,"YES","NO"),0))</f>
        <v>0</v>
      </c>
      <c r="Z238" s="225">
        <f>IF(AND(LARGE('Sch A. Input'!$CL$15:$CL$41,COUNTIF('Sch A. Input'!$CL$15:$CL$41,"&gt;="&amp;F238))&lt;E238,F238&lt;&gt;0),"Leaver",IFERROR(IF($Y238="YES",MIN($U238*($G$12/$D$12),$G$12),(SUMPRODUCT(--((MIN(W238,$D$12))&gt;$C$9:$C$12),((MIN(W238,$D$12))-$C$9:$C$12),$H$9:$H$12))-((1-(X238/$M$9))*(SUMPRODUCT(--((MIN(V238,$D$12))&gt;$C$9:$C$12),((MIN(V238,$D$12))-$C$9:$C$12),$H$9:$H$12)))),0))</f>
        <v>0</v>
      </c>
      <c r="AA238" s="169">
        <f>IF(AND(LARGE('Sch A. Input'!$CL$15:$CL$41,COUNTIF('Sch A. Input'!$CL$15:$CL$41,"&gt;="&amp;F238))&lt;E238,F238&lt;&gt;0),"Leaver",IFERROR(Z238/U238,0))</f>
        <v>0</v>
      </c>
      <c r="AB238" s="170">
        <f>IF(AND(LARGE('Sch A. Input'!$CL$15:$CL$41,COUNTIF('Sch A. Input'!$CL$15:$CL$41,"&gt;="&amp;F238))&lt;E238,F238&lt;&gt;0),"Leaver",Q238-Z238)</f>
        <v>0</v>
      </c>
      <c r="AC238" s="94">
        <f t="shared" si="48"/>
        <v>0</v>
      </c>
      <c r="BK238" s="2"/>
      <c r="BL238" s="2"/>
      <c r="CI238"/>
    </row>
    <row r="239" spans="2:87" x14ac:dyDescent="0.35">
      <c r="B239" s="70" t="str">
        <f>IF('Sch A. Input'!B237="","",'Sch A. Input'!B237)</f>
        <v/>
      </c>
      <c r="C239" s="75" t="str">
        <f>IF('Sch A. Input'!C237="","",'Sch A. Input'!C237)</f>
        <v/>
      </c>
      <c r="D239" s="71" t="str">
        <f>IF('Sch A. Input'!D237="","",'Sch A. Input'!D237)</f>
        <v/>
      </c>
      <c r="E239" s="71">
        <f>'Sch A. Input'!E237</f>
        <v>45016</v>
      </c>
      <c r="F239" s="71">
        <f>'Sch A. Input'!F237</f>
        <v>0</v>
      </c>
      <c r="G239" s="226">
        <f>SUMIFS('Sch A. Input'!H237:CJ237,'Sch A. Input'!$H$13:$CJ$13,$L$11,'Sch A. Input'!$H$14:$CJ$14,"Recurring")</f>
        <v>0</v>
      </c>
      <c r="H239" s="226">
        <f>SUMIFS('Sch A. Input'!H237:CJ237,'Sch A. Input'!$H$13:$CJ$13,$L$11,'Sch A. Input'!$H$14:$CJ$14,"One-time")</f>
        <v>0</v>
      </c>
      <c r="I239" s="227">
        <f t="shared" si="42"/>
        <v>0</v>
      </c>
      <c r="J239" s="228">
        <f>SUMIFS('Sch A. Input'!H237:CJ237,'Sch A. Input'!$H$14:$CJ$14,"Recurring",'Sch A. Input'!$H$13:$CJ$13,"&lt;="&amp;$L$11)</f>
        <v>0</v>
      </c>
      <c r="K239" s="228">
        <f>SUMIFS('Sch A. Input'!H237:CJ237,'Sch A. Input'!$H$14:$CJ$14,"One-time",'Sch A. Input'!$H$13:$CJ$13,"&lt;="&amp;$L$11)</f>
        <v>0</v>
      </c>
      <c r="L239" s="229">
        <f t="shared" si="43"/>
        <v>0</v>
      </c>
      <c r="M239" s="228">
        <f t="shared" si="44"/>
        <v>0</v>
      </c>
      <c r="N239" s="228">
        <f t="shared" si="45"/>
        <v>0</v>
      </c>
      <c r="O239" s="259">
        <f t="shared" si="46"/>
        <v>0</v>
      </c>
      <c r="P239" s="268">
        <f t="shared" si="40"/>
        <v>0</v>
      </c>
      <c r="Q239" s="231">
        <f t="shared" si="41"/>
        <v>0</v>
      </c>
      <c r="R239" s="97">
        <f t="shared" si="47"/>
        <v>0</v>
      </c>
      <c r="S239" s="237">
        <f>IF(AND(LARGE('Sch A. Input'!$CL$15:$CL$41,COUNTIF('Sch A. Input'!$CL$15:$CL$41,"&gt;="&amp;F239))&lt;E239,F239&lt;&gt;0),"Leaver",J239-G239)</f>
        <v>0</v>
      </c>
      <c r="T239" s="237">
        <f>IF(AND(LARGE('Sch A. Input'!$CL$15:$CL$41,COUNTIF('Sch A. Input'!$CL$15:$CL$41,"&gt;="&amp;F239))&lt;E239,F239&lt;&gt;0),"Leaver",K239-H239)</f>
        <v>0</v>
      </c>
      <c r="U239" s="238">
        <f>IF(AND(LARGE('Sch A. Input'!$CL$15:$CL$41,COUNTIF('Sch A. Input'!$CL$15:$CL$41,"&gt;="&amp;F239))&lt;E239,F239&lt;&gt;0),"Leaver",L239-I239)</f>
        <v>0</v>
      </c>
      <c r="V239" s="238">
        <f>IF(AND(LARGE('Sch A. Input'!$CL$15:$CL$41,COUNTIF('Sch A. Input'!$CL$15:$CL$41,"&gt;="&amp;F239))&lt;E239,F239&lt;&gt;0),"Leaver",IFERROR(S239/X239*$M$9,0))</f>
        <v>0</v>
      </c>
      <c r="W239" s="238">
        <f>IF(AND(LARGE('Sch A. Input'!$CL$15:$CL$41,COUNTIF('Sch A. Input'!$CL$15:$CL$41,"&gt;="&amp;F239))&lt;E239,F239&lt;&gt;0),"Leaver",V239+T239)</f>
        <v>0</v>
      </c>
      <c r="X239" s="264">
        <f>IF(AND(LARGE('Sch A. Input'!$CL$15:$CL$41,COUNTIF('Sch A. Input'!$CL$15:$CL$41,"&gt;="&amp;F239))&lt;E239,F239&lt;&gt;0),"Leaver",IF(OR(D239="",D239&gt;$L$11,($L$11-14)&lt;$K$9),0,(E239+1-D239)/14-1))</f>
        <v>0</v>
      </c>
      <c r="Y239" s="265">
        <f>IF(AND(LARGE('Sch A. Input'!$CL$15:$CL$41,COUNTIF('Sch A. Input'!$CL$15:$CL$41,"&gt;="&amp;F239))&lt;E239,F239&lt;&gt;0),"Leaver",IFERROR(IF((S239/$X239*$M$9+T239)&gt;$D$12,"YES","NO"),0))</f>
        <v>0</v>
      </c>
      <c r="Z239" s="225">
        <f>IF(AND(LARGE('Sch A. Input'!$CL$15:$CL$41,COUNTIF('Sch A. Input'!$CL$15:$CL$41,"&gt;="&amp;F239))&lt;E239,F239&lt;&gt;0),"Leaver",IFERROR(IF($Y239="YES",MIN($U239*($G$12/$D$12),$G$12),(SUMPRODUCT(--((MIN(W239,$D$12))&gt;$C$9:$C$12),((MIN(W239,$D$12))-$C$9:$C$12),$H$9:$H$12))-((1-(X239/$M$9))*(SUMPRODUCT(--((MIN(V239,$D$12))&gt;$C$9:$C$12),((MIN(V239,$D$12))-$C$9:$C$12),$H$9:$H$12)))),0))</f>
        <v>0</v>
      </c>
      <c r="AA239" s="169">
        <f>IF(AND(LARGE('Sch A. Input'!$CL$15:$CL$41,COUNTIF('Sch A. Input'!$CL$15:$CL$41,"&gt;="&amp;F239))&lt;E239,F239&lt;&gt;0),"Leaver",IFERROR(Z239/U239,0))</f>
        <v>0</v>
      </c>
      <c r="AB239" s="170">
        <f>IF(AND(LARGE('Sch A. Input'!$CL$15:$CL$41,COUNTIF('Sch A. Input'!$CL$15:$CL$41,"&gt;="&amp;F239))&lt;E239,F239&lt;&gt;0),"Leaver",Q239-Z239)</f>
        <v>0</v>
      </c>
      <c r="AC239" s="94">
        <f t="shared" si="48"/>
        <v>0</v>
      </c>
      <c r="BK239" s="2"/>
      <c r="BL239" s="2"/>
      <c r="CI239"/>
    </row>
    <row r="240" spans="2:87" x14ac:dyDescent="0.35">
      <c r="B240" s="70" t="str">
        <f>IF('Sch A. Input'!B238="","",'Sch A. Input'!B238)</f>
        <v/>
      </c>
      <c r="C240" s="75" t="str">
        <f>IF('Sch A. Input'!C238="","",'Sch A. Input'!C238)</f>
        <v/>
      </c>
      <c r="D240" s="71" t="str">
        <f>IF('Sch A. Input'!D238="","",'Sch A. Input'!D238)</f>
        <v/>
      </c>
      <c r="E240" s="71">
        <f>'Sch A. Input'!E238</f>
        <v>45016</v>
      </c>
      <c r="F240" s="71">
        <f>'Sch A. Input'!F238</f>
        <v>0</v>
      </c>
      <c r="G240" s="226">
        <f>SUMIFS('Sch A. Input'!H238:CJ238,'Sch A. Input'!$H$13:$CJ$13,$L$11,'Sch A. Input'!$H$14:$CJ$14,"Recurring")</f>
        <v>0</v>
      </c>
      <c r="H240" s="226">
        <f>SUMIFS('Sch A. Input'!H238:CJ238,'Sch A. Input'!$H$13:$CJ$13,$L$11,'Sch A. Input'!$H$14:$CJ$14,"One-time")</f>
        <v>0</v>
      </c>
      <c r="I240" s="227">
        <f t="shared" si="42"/>
        <v>0</v>
      </c>
      <c r="J240" s="228">
        <f>SUMIFS('Sch A. Input'!H238:CJ238,'Sch A. Input'!$H$14:$CJ$14,"Recurring",'Sch A. Input'!$H$13:$CJ$13,"&lt;="&amp;$L$11)</f>
        <v>0</v>
      </c>
      <c r="K240" s="228">
        <f>SUMIFS('Sch A. Input'!H238:CJ238,'Sch A. Input'!$H$14:$CJ$14,"One-time",'Sch A. Input'!$H$13:$CJ$13,"&lt;="&amp;$L$11)</f>
        <v>0</v>
      </c>
      <c r="L240" s="229">
        <f t="shared" si="43"/>
        <v>0</v>
      </c>
      <c r="M240" s="228">
        <f t="shared" si="44"/>
        <v>0</v>
      </c>
      <c r="N240" s="228">
        <f t="shared" si="45"/>
        <v>0</v>
      </c>
      <c r="O240" s="259">
        <f t="shared" si="46"/>
        <v>0</v>
      </c>
      <c r="P240" s="268">
        <f t="shared" si="40"/>
        <v>0</v>
      </c>
      <c r="Q240" s="231">
        <f t="shared" si="41"/>
        <v>0</v>
      </c>
      <c r="R240" s="97">
        <f t="shared" si="47"/>
        <v>0</v>
      </c>
      <c r="S240" s="237">
        <f>IF(AND(LARGE('Sch A. Input'!$CL$15:$CL$41,COUNTIF('Sch A. Input'!$CL$15:$CL$41,"&gt;="&amp;F240))&lt;E240,F240&lt;&gt;0),"Leaver",J240-G240)</f>
        <v>0</v>
      </c>
      <c r="T240" s="237">
        <f>IF(AND(LARGE('Sch A. Input'!$CL$15:$CL$41,COUNTIF('Sch A. Input'!$CL$15:$CL$41,"&gt;="&amp;F240))&lt;E240,F240&lt;&gt;0),"Leaver",K240-H240)</f>
        <v>0</v>
      </c>
      <c r="U240" s="238">
        <f>IF(AND(LARGE('Sch A. Input'!$CL$15:$CL$41,COUNTIF('Sch A. Input'!$CL$15:$CL$41,"&gt;="&amp;F240))&lt;E240,F240&lt;&gt;0),"Leaver",L240-I240)</f>
        <v>0</v>
      </c>
      <c r="V240" s="238">
        <f>IF(AND(LARGE('Sch A. Input'!$CL$15:$CL$41,COUNTIF('Sch A. Input'!$CL$15:$CL$41,"&gt;="&amp;F240))&lt;E240,F240&lt;&gt;0),"Leaver",IFERROR(S240/X240*$M$9,0))</f>
        <v>0</v>
      </c>
      <c r="W240" s="238">
        <f>IF(AND(LARGE('Sch A. Input'!$CL$15:$CL$41,COUNTIF('Sch A. Input'!$CL$15:$CL$41,"&gt;="&amp;F240))&lt;E240,F240&lt;&gt;0),"Leaver",V240+T240)</f>
        <v>0</v>
      </c>
      <c r="X240" s="264">
        <f>IF(AND(LARGE('Sch A. Input'!$CL$15:$CL$41,COUNTIF('Sch A. Input'!$CL$15:$CL$41,"&gt;="&amp;F240))&lt;E240,F240&lt;&gt;0),"Leaver",IF(OR(D240="",D240&gt;$L$11,($L$11-14)&lt;$K$9),0,(E240+1-D240)/14-1))</f>
        <v>0</v>
      </c>
      <c r="Y240" s="265">
        <f>IF(AND(LARGE('Sch A. Input'!$CL$15:$CL$41,COUNTIF('Sch A. Input'!$CL$15:$CL$41,"&gt;="&amp;F240))&lt;E240,F240&lt;&gt;0),"Leaver",IFERROR(IF((S240/$X240*$M$9+T240)&gt;$D$12,"YES","NO"),0))</f>
        <v>0</v>
      </c>
      <c r="Z240" s="225">
        <f>IF(AND(LARGE('Sch A. Input'!$CL$15:$CL$41,COUNTIF('Sch A. Input'!$CL$15:$CL$41,"&gt;="&amp;F240))&lt;E240,F240&lt;&gt;0),"Leaver",IFERROR(IF($Y240="YES",MIN($U240*($G$12/$D$12),$G$12),(SUMPRODUCT(--((MIN(W240,$D$12))&gt;$C$9:$C$12),((MIN(W240,$D$12))-$C$9:$C$12),$H$9:$H$12))-((1-(X240/$M$9))*(SUMPRODUCT(--((MIN(V240,$D$12))&gt;$C$9:$C$12),((MIN(V240,$D$12))-$C$9:$C$12),$H$9:$H$12)))),0))</f>
        <v>0</v>
      </c>
      <c r="AA240" s="169">
        <f>IF(AND(LARGE('Sch A. Input'!$CL$15:$CL$41,COUNTIF('Sch A. Input'!$CL$15:$CL$41,"&gt;="&amp;F240))&lt;E240,F240&lt;&gt;0),"Leaver",IFERROR(Z240/U240,0))</f>
        <v>0</v>
      </c>
      <c r="AB240" s="170">
        <f>IF(AND(LARGE('Sch A. Input'!$CL$15:$CL$41,COUNTIF('Sch A. Input'!$CL$15:$CL$41,"&gt;="&amp;F240))&lt;E240,F240&lt;&gt;0),"Leaver",Q240-Z240)</f>
        <v>0</v>
      </c>
      <c r="AC240" s="94">
        <f t="shared" si="48"/>
        <v>0</v>
      </c>
      <c r="BK240" s="2"/>
      <c r="BL240" s="2"/>
      <c r="CI240"/>
    </row>
    <row r="241" spans="2:87" x14ac:dyDescent="0.35">
      <c r="B241" s="70" t="str">
        <f>IF('Sch A. Input'!B239="","",'Sch A. Input'!B239)</f>
        <v/>
      </c>
      <c r="C241" s="75" t="str">
        <f>IF('Sch A. Input'!C239="","",'Sch A. Input'!C239)</f>
        <v/>
      </c>
      <c r="D241" s="71" t="str">
        <f>IF('Sch A. Input'!D239="","",'Sch A. Input'!D239)</f>
        <v/>
      </c>
      <c r="E241" s="71">
        <f>'Sch A. Input'!E239</f>
        <v>45016</v>
      </c>
      <c r="F241" s="71">
        <f>'Sch A. Input'!F239</f>
        <v>0</v>
      </c>
      <c r="G241" s="226">
        <f>SUMIFS('Sch A. Input'!H239:CJ239,'Sch A. Input'!$H$13:$CJ$13,$L$11,'Sch A. Input'!$H$14:$CJ$14,"Recurring")</f>
        <v>0</v>
      </c>
      <c r="H241" s="226">
        <f>SUMIFS('Sch A. Input'!H239:CJ239,'Sch A. Input'!$H$13:$CJ$13,$L$11,'Sch A. Input'!$H$14:$CJ$14,"One-time")</f>
        <v>0</v>
      </c>
      <c r="I241" s="227">
        <f t="shared" si="42"/>
        <v>0</v>
      </c>
      <c r="J241" s="228">
        <f>SUMIFS('Sch A. Input'!H239:CJ239,'Sch A. Input'!$H$14:$CJ$14,"Recurring",'Sch A. Input'!$H$13:$CJ$13,"&lt;="&amp;$L$11)</f>
        <v>0</v>
      </c>
      <c r="K241" s="228">
        <f>SUMIFS('Sch A. Input'!H239:CJ239,'Sch A. Input'!$H$14:$CJ$14,"One-time",'Sch A. Input'!$H$13:$CJ$13,"&lt;="&amp;$L$11)</f>
        <v>0</v>
      </c>
      <c r="L241" s="229">
        <f t="shared" si="43"/>
        <v>0</v>
      </c>
      <c r="M241" s="228">
        <f t="shared" si="44"/>
        <v>0</v>
      </c>
      <c r="N241" s="228">
        <f t="shared" si="45"/>
        <v>0</v>
      </c>
      <c r="O241" s="259">
        <f t="shared" si="46"/>
        <v>0</v>
      </c>
      <c r="P241" s="268">
        <f t="shared" si="40"/>
        <v>0</v>
      </c>
      <c r="Q241" s="231">
        <f t="shared" si="41"/>
        <v>0</v>
      </c>
      <c r="R241" s="97">
        <f t="shared" si="47"/>
        <v>0</v>
      </c>
      <c r="S241" s="237">
        <f>IF(AND(LARGE('Sch A. Input'!$CL$15:$CL$41,COUNTIF('Sch A. Input'!$CL$15:$CL$41,"&gt;="&amp;F241))&lt;E241,F241&lt;&gt;0),"Leaver",J241-G241)</f>
        <v>0</v>
      </c>
      <c r="T241" s="237">
        <f>IF(AND(LARGE('Sch A. Input'!$CL$15:$CL$41,COUNTIF('Sch A. Input'!$CL$15:$CL$41,"&gt;="&amp;F241))&lt;E241,F241&lt;&gt;0),"Leaver",K241-H241)</f>
        <v>0</v>
      </c>
      <c r="U241" s="238">
        <f>IF(AND(LARGE('Sch A. Input'!$CL$15:$CL$41,COUNTIF('Sch A. Input'!$CL$15:$CL$41,"&gt;="&amp;F241))&lt;E241,F241&lt;&gt;0),"Leaver",L241-I241)</f>
        <v>0</v>
      </c>
      <c r="V241" s="238">
        <f>IF(AND(LARGE('Sch A. Input'!$CL$15:$CL$41,COUNTIF('Sch A. Input'!$CL$15:$CL$41,"&gt;="&amp;F241))&lt;E241,F241&lt;&gt;0),"Leaver",IFERROR(S241/X241*$M$9,0))</f>
        <v>0</v>
      </c>
      <c r="W241" s="238">
        <f>IF(AND(LARGE('Sch A. Input'!$CL$15:$CL$41,COUNTIF('Sch A. Input'!$CL$15:$CL$41,"&gt;="&amp;F241))&lt;E241,F241&lt;&gt;0),"Leaver",V241+T241)</f>
        <v>0</v>
      </c>
      <c r="X241" s="264">
        <f>IF(AND(LARGE('Sch A. Input'!$CL$15:$CL$41,COUNTIF('Sch A. Input'!$CL$15:$CL$41,"&gt;="&amp;F241))&lt;E241,F241&lt;&gt;0),"Leaver",IF(OR(D241="",D241&gt;$L$11,($L$11-14)&lt;$K$9),0,(E241+1-D241)/14-1))</f>
        <v>0</v>
      </c>
      <c r="Y241" s="265">
        <f>IF(AND(LARGE('Sch A. Input'!$CL$15:$CL$41,COUNTIF('Sch A. Input'!$CL$15:$CL$41,"&gt;="&amp;F241))&lt;E241,F241&lt;&gt;0),"Leaver",IFERROR(IF((S241/$X241*$M$9+T241)&gt;$D$12,"YES","NO"),0))</f>
        <v>0</v>
      </c>
      <c r="Z241" s="225">
        <f>IF(AND(LARGE('Sch A. Input'!$CL$15:$CL$41,COUNTIF('Sch A. Input'!$CL$15:$CL$41,"&gt;="&amp;F241))&lt;E241,F241&lt;&gt;0),"Leaver",IFERROR(IF($Y241="YES",MIN($U241*($G$12/$D$12),$G$12),(SUMPRODUCT(--((MIN(W241,$D$12))&gt;$C$9:$C$12),((MIN(W241,$D$12))-$C$9:$C$12),$H$9:$H$12))-((1-(X241/$M$9))*(SUMPRODUCT(--((MIN(V241,$D$12))&gt;$C$9:$C$12),((MIN(V241,$D$12))-$C$9:$C$12),$H$9:$H$12)))),0))</f>
        <v>0</v>
      </c>
      <c r="AA241" s="169">
        <f>IF(AND(LARGE('Sch A. Input'!$CL$15:$CL$41,COUNTIF('Sch A. Input'!$CL$15:$CL$41,"&gt;="&amp;F241))&lt;E241,F241&lt;&gt;0),"Leaver",IFERROR(Z241/U241,0))</f>
        <v>0</v>
      </c>
      <c r="AB241" s="170">
        <f>IF(AND(LARGE('Sch A. Input'!$CL$15:$CL$41,COUNTIF('Sch A. Input'!$CL$15:$CL$41,"&gt;="&amp;F241))&lt;E241,F241&lt;&gt;0),"Leaver",Q241-Z241)</f>
        <v>0</v>
      </c>
      <c r="AC241" s="94">
        <f t="shared" si="48"/>
        <v>0</v>
      </c>
      <c r="BK241" s="2"/>
      <c r="BL241" s="2"/>
      <c r="CI241"/>
    </row>
    <row r="242" spans="2:87" x14ac:dyDescent="0.35">
      <c r="B242" s="70" t="str">
        <f>IF('Sch A. Input'!B240="","",'Sch A. Input'!B240)</f>
        <v/>
      </c>
      <c r="C242" s="75" t="str">
        <f>IF('Sch A. Input'!C240="","",'Sch A. Input'!C240)</f>
        <v/>
      </c>
      <c r="D242" s="71" t="str">
        <f>IF('Sch A. Input'!D240="","",'Sch A. Input'!D240)</f>
        <v/>
      </c>
      <c r="E242" s="71">
        <f>'Sch A. Input'!E240</f>
        <v>45016</v>
      </c>
      <c r="F242" s="71">
        <f>'Sch A. Input'!F240</f>
        <v>0</v>
      </c>
      <c r="G242" s="226">
        <f>SUMIFS('Sch A. Input'!H240:CJ240,'Sch A. Input'!$H$13:$CJ$13,$L$11,'Sch A. Input'!$H$14:$CJ$14,"Recurring")</f>
        <v>0</v>
      </c>
      <c r="H242" s="226">
        <f>SUMIFS('Sch A. Input'!H240:CJ240,'Sch A. Input'!$H$13:$CJ$13,$L$11,'Sch A. Input'!$H$14:$CJ$14,"One-time")</f>
        <v>0</v>
      </c>
      <c r="I242" s="227">
        <f t="shared" si="42"/>
        <v>0</v>
      </c>
      <c r="J242" s="228">
        <f>SUMIFS('Sch A. Input'!H240:CJ240,'Sch A. Input'!$H$14:$CJ$14,"Recurring",'Sch A. Input'!$H$13:$CJ$13,"&lt;="&amp;$L$11)</f>
        <v>0</v>
      </c>
      <c r="K242" s="228">
        <f>SUMIFS('Sch A. Input'!H240:CJ240,'Sch A. Input'!$H$14:$CJ$14,"One-time",'Sch A. Input'!$H$13:$CJ$13,"&lt;="&amp;$L$11)</f>
        <v>0</v>
      </c>
      <c r="L242" s="229">
        <f t="shared" si="43"/>
        <v>0</v>
      </c>
      <c r="M242" s="228">
        <f t="shared" si="44"/>
        <v>0</v>
      </c>
      <c r="N242" s="228">
        <f t="shared" si="45"/>
        <v>0</v>
      </c>
      <c r="O242" s="259">
        <f t="shared" si="46"/>
        <v>0</v>
      </c>
      <c r="P242" s="268">
        <f t="shared" si="40"/>
        <v>0</v>
      </c>
      <c r="Q242" s="231">
        <f t="shared" si="41"/>
        <v>0</v>
      </c>
      <c r="R242" s="97">
        <f t="shared" si="47"/>
        <v>0</v>
      </c>
      <c r="S242" s="237">
        <f>IF(AND(LARGE('Sch A. Input'!$CL$15:$CL$41,COUNTIF('Sch A. Input'!$CL$15:$CL$41,"&gt;="&amp;F242))&lt;E242,F242&lt;&gt;0),"Leaver",J242-G242)</f>
        <v>0</v>
      </c>
      <c r="T242" s="237">
        <f>IF(AND(LARGE('Sch A. Input'!$CL$15:$CL$41,COUNTIF('Sch A. Input'!$CL$15:$CL$41,"&gt;="&amp;F242))&lt;E242,F242&lt;&gt;0),"Leaver",K242-H242)</f>
        <v>0</v>
      </c>
      <c r="U242" s="238">
        <f>IF(AND(LARGE('Sch A. Input'!$CL$15:$CL$41,COUNTIF('Sch A. Input'!$CL$15:$CL$41,"&gt;="&amp;F242))&lt;E242,F242&lt;&gt;0),"Leaver",L242-I242)</f>
        <v>0</v>
      </c>
      <c r="V242" s="238">
        <f>IF(AND(LARGE('Sch A. Input'!$CL$15:$CL$41,COUNTIF('Sch A. Input'!$CL$15:$CL$41,"&gt;="&amp;F242))&lt;E242,F242&lt;&gt;0),"Leaver",IFERROR(S242/X242*$M$9,0))</f>
        <v>0</v>
      </c>
      <c r="W242" s="238">
        <f>IF(AND(LARGE('Sch A. Input'!$CL$15:$CL$41,COUNTIF('Sch A. Input'!$CL$15:$CL$41,"&gt;="&amp;F242))&lt;E242,F242&lt;&gt;0),"Leaver",V242+T242)</f>
        <v>0</v>
      </c>
      <c r="X242" s="264">
        <f>IF(AND(LARGE('Sch A. Input'!$CL$15:$CL$41,COUNTIF('Sch A. Input'!$CL$15:$CL$41,"&gt;="&amp;F242))&lt;E242,F242&lt;&gt;0),"Leaver",IF(OR(D242="",D242&gt;$L$11,($L$11-14)&lt;$K$9),0,(E242+1-D242)/14-1))</f>
        <v>0</v>
      </c>
      <c r="Y242" s="265">
        <f>IF(AND(LARGE('Sch A. Input'!$CL$15:$CL$41,COUNTIF('Sch A. Input'!$CL$15:$CL$41,"&gt;="&amp;F242))&lt;E242,F242&lt;&gt;0),"Leaver",IFERROR(IF((S242/$X242*$M$9+T242)&gt;$D$12,"YES","NO"),0))</f>
        <v>0</v>
      </c>
      <c r="Z242" s="225">
        <f>IF(AND(LARGE('Sch A. Input'!$CL$15:$CL$41,COUNTIF('Sch A. Input'!$CL$15:$CL$41,"&gt;="&amp;F242))&lt;E242,F242&lt;&gt;0),"Leaver",IFERROR(IF($Y242="YES",MIN($U242*($G$12/$D$12),$G$12),(SUMPRODUCT(--((MIN(W242,$D$12))&gt;$C$9:$C$12),((MIN(W242,$D$12))-$C$9:$C$12),$H$9:$H$12))-((1-(X242/$M$9))*(SUMPRODUCT(--((MIN(V242,$D$12))&gt;$C$9:$C$12),((MIN(V242,$D$12))-$C$9:$C$12),$H$9:$H$12)))),0))</f>
        <v>0</v>
      </c>
      <c r="AA242" s="169">
        <f>IF(AND(LARGE('Sch A. Input'!$CL$15:$CL$41,COUNTIF('Sch A. Input'!$CL$15:$CL$41,"&gt;="&amp;F242))&lt;E242,F242&lt;&gt;0),"Leaver",IFERROR(Z242/U242,0))</f>
        <v>0</v>
      </c>
      <c r="AB242" s="170">
        <f>IF(AND(LARGE('Sch A. Input'!$CL$15:$CL$41,COUNTIF('Sch A. Input'!$CL$15:$CL$41,"&gt;="&amp;F242))&lt;E242,F242&lt;&gt;0),"Leaver",Q242-Z242)</f>
        <v>0</v>
      </c>
      <c r="AC242" s="94">
        <f t="shared" si="48"/>
        <v>0</v>
      </c>
      <c r="BK242" s="2"/>
      <c r="BL242" s="2"/>
      <c r="CI242"/>
    </row>
    <row r="243" spans="2:87" x14ac:dyDescent="0.35">
      <c r="B243" s="70" t="str">
        <f>IF('Sch A. Input'!B241="","",'Sch A. Input'!B241)</f>
        <v/>
      </c>
      <c r="C243" s="75" t="str">
        <f>IF('Sch A. Input'!C241="","",'Sch A. Input'!C241)</f>
        <v/>
      </c>
      <c r="D243" s="71" t="str">
        <f>IF('Sch A. Input'!D241="","",'Sch A. Input'!D241)</f>
        <v/>
      </c>
      <c r="E243" s="71">
        <f>'Sch A. Input'!E241</f>
        <v>45016</v>
      </c>
      <c r="F243" s="71">
        <f>'Sch A. Input'!F241</f>
        <v>0</v>
      </c>
      <c r="G243" s="226">
        <f>SUMIFS('Sch A. Input'!H241:CJ241,'Sch A. Input'!$H$13:$CJ$13,$L$11,'Sch A. Input'!$H$14:$CJ$14,"Recurring")</f>
        <v>0</v>
      </c>
      <c r="H243" s="226">
        <f>SUMIFS('Sch A. Input'!H241:CJ241,'Sch A. Input'!$H$13:$CJ$13,$L$11,'Sch A. Input'!$H$14:$CJ$14,"One-time")</f>
        <v>0</v>
      </c>
      <c r="I243" s="227">
        <f t="shared" si="42"/>
        <v>0</v>
      </c>
      <c r="J243" s="228">
        <f>SUMIFS('Sch A. Input'!H241:CJ241,'Sch A. Input'!$H$14:$CJ$14,"Recurring",'Sch A. Input'!$H$13:$CJ$13,"&lt;="&amp;$L$11)</f>
        <v>0</v>
      </c>
      <c r="K243" s="228">
        <f>SUMIFS('Sch A. Input'!H241:CJ241,'Sch A. Input'!$H$14:$CJ$14,"One-time",'Sch A. Input'!$H$13:$CJ$13,"&lt;="&amp;$L$11)</f>
        <v>0</v>
      </c>
      <c r="L243" s="229">
        <f t="shared" si="43"/>
        <v>0</v>
      </c>
      <c r="M243" s="228">
        <f t="shared" si="44"/>
        <v>0</v>
      </c>
      <c r="N243" s="228">
        <f t="shared" si="45"/>
        <v>0</v>
      </c>
      <c r="O243" s="259">
        <f t="shared" si="46"/>
        <v>0</v>
      </c>
      <c r="P243" s="268">
        <f t="shared" si="40"/>
        <v>0</v>
      </c>
      <c r="Q243" s="231">
        <f t="shared" si="41"/>
        <v>0</v>
      </c>
      <c r="R243" s="97">
        <f t="shared" si="47"/>
        <v>0</v>
      </c>
      <c r="S243" s="237">
        <f>IF(AND(LARGE('Sch A. Input'!$CL$15:$CL$41,COUNTIF('Sch A. Input'!$CL$15:$CL$41,"&gt;="&amp;F243))&lt;E243,F243&lt;&gt;0),"Leaver",J243-G243)</f>
        <v>0</v>
      </c>
      <c r="T243" s="237">
        <f>IF(AND(LARGE('Sch A. Input'!$CL$15:$CL$41,COUNTIF('Sch A. Input'!$CL$15:$CL$41,"&gt;="&amp;F243))&lt;E243,F243&lt;&gt;0),"Leaver",K243-H243)</f>
        <v>0</v>
      </c>
      <c r="U243" s="238">
        <f>IF(AND(LARGE('Sch A. Input'!$CL$15:$CL$41,COUNTIF('Sch A. Input'!$CL$15:$CL$41,"&gt;="&amp;F243))&lt;E243,F243&lt;&gt;0),"Leaver",L243-I243)</f>
        <v>0</v>
      </c>
      <c r="V243" s="238">
        <f>IF(AND(LARGE('Sch A. Input'!$CL$15:$CL$41,COUNTIF('Sch A. Input'!$CL$15:$CL$41,"&gt;="&amp;F243))&lt;E243,F243&lt;&gt;0),"Leaver",IFERROR(S243/X243*$M$9,0))</f>
        <v>0</v>
      </c>
      <c r="W243" s="238">
        <f>IF(AND(LARGE('Sch A. Input'!$CL$15:$CL$41,COUNTIF('Sch A. Input'!$CL$15:$CL$41,"&gt;="&amp;F243))&lt;E243,F243&lt;&gt;0),"Leaver",V243+T243)</f>
        <v>0</v>
      </c>
      <c r="X243" s="264">
        <f>IF(AND(LARGE('Sch A. Input'!$CL$15:$CL$41,COUNTIF('Sch A. Input'!$CL$15:$CL$41,"&gt;="&amp;F243))&lt;E243,F243&lt;&gt;0),"Leaver",IF(OR(D243="",D243&gt;$L$11,($L$11-14)&lt;$K$9),0,(E243+1-D243)/14-1))</f>
        <v>0</v>
      </c>
      <c r="Y243" s="265">
        <f>IF(AND(LARGE('Sch A. Input'!$CL$15:$CL$41,COUNTIF('Sch A. Input'!$CL$15:$CL$41,"&gt;="&amp;F243))&lt;E243,F243&lt;&gt;0),"Leaver",IFERROR(IF((S243/$X243*$M$9+T243)&gt;$D$12,"YES","NO"),0))</f>
        <v>0</v>
      </c>
      <c r="Z243" s="225">
        <f>IF(AND(LARGE('Sch A. Input'!$CL$15:$CL$41,COUNTIF('Sch A. Input'!$CL$15:$CL$41,"&gt;="&amp;F243))&lt;E243,F243&lt;&gt;0),"Leaver",IFERROR(IF($Y243="YES",MIN($U243*($G$12/$D$12),$G$12),(SUMPRODUCT(--((MIN(W243,$D$12))&gt;$C$9:$C$12),((MIN(W243,$D$12))-$C$9:$C$12),$H$9:$H$12))-((1-(X243/$M$9))*(SUMPRODUCT(--((MIN(V243,$D$12))&gt;$C$9:$C$12),((MIN(V243,$D$12))-$C$9:$C$12),$H$9:$H$12)))),0))</f>
        <v>0</v>
      </c>
      <c r="AA243" s="169">
        <f>IF(AND(LARGE('Sch A. Input'!$CL$15:$CL$41,COUNTIF('Sch A. Input'!$CL$15:$CL$41,"&gt;="&amp;F243))&lt;E243,F243&lt;&gt;0),"Leaver",IFERROR(Z243/U243,0))</f>
        <v>0</v>
      </c>
      <c r="AB243" s="170">
        <f>IF(AND(LARGE('Sch A. Input'!$CL$15:$CL$41,COUNTIF('Sch A. Input'!$CL$15:$CL$41,"&gt;="&amp;F243))&lt;E243,F243&lt;&gt;0),"Leaver",Q243-Z243)</f>
        <v>0</v>
      </c>
      <c r="AC243" s="94">
        <f t="shared" si="48"/>
        <v>0</v>
      </c>
      <c r="BK243" s="2"/>
      <c r="BL243" s="2"/>
      <c r="CI243"/>
    </row>
    <row r="244" spans="2:87" x14ac:dyDescent="0.35">
      <c r="B244" s="70" t="str">
        <f>IF('Sch A. Input'!B242="","",'Sch A. Input'!B242)</f>
        <v/>
      </c>
      <c r="C244" s="75" t="str">
        <f>IF('Sch A. Input'!C242="","",'Sch A. Input'!C242)</f>
        <v/>
      </c>
      <c r="D244" s="71" t="str">
        <f>IF('Sch A. Input'!D242="","",'Sch A. Input'!D242)</f>
        <v/>
      </c>
      <c r="E244" s="71">
        <f>'Sch A. Input'!E242</f>
        <v>45016</v>
      </c>
      <c r="F244" s="71">
        <f>'Sch A. Input'!F242</f>
        <v>0</v>
      </c>
      <c r="G244" s="226">
        <f>SUMIFS('Sch A. Input'!H242:CJ242,'Sch A. Input'!$H$13:$CJ$13,$L$11,'Sch A. Input'!$H$14:$CJ$14,"Recurring")</f>
        <v>0</v>
      </c>
      <c r="H244" s="226">
        <f>SUMIFS('Sch A. Input'!H242:CJ242,'Sch A. Input'!$H$13:$CJ$13,$L$11,'Sch A. Input'!$H$14:$CJ$14,"One-time")</f>
        <v>0</v>
      </c>
      <c r="I244" s="227">
        <f t="shared" si="42"/>
        <v>0</v>
      </c>
      <c r="J244" s="228">
        <f>SUMIFS('Sch A. Input'!H242:CJ242,'Sch A. Input'!$H$14:$CJ$14,"Recurring",'Sch A. Input'!$H$13:$CJ$13,"&lt;="&amp;$L$11)</f>
        <v>0</v>
      </c>
      <c r="K244" s="228">
        <f>SUMIFS('Sch A. Input'!H242:CJ242,'Sch A. Input'!$H$14:$CJ$14,"One-time",'Sch A. Input'!$H$13:$CJ$13,"&lt;="&amp;$L$11)</f>
        <v>0</v>
      </c>
      <c r="L244" s="229">
        <f t="shared" si="43"/>
        <v>0</v>
      </c>
      <c r="M244" s="228">
        <f t="shared" si="44"/>
        <v>0</v>
      </c>
      <c r="N244" s="228">
        <f t="shared" si="45"/>
        <v>0</v>
      </c>
      <c r="O244" s="259">
        <f t="shared" si="46"/>
        <v>0</v>
      </c>
      <c r="P244" s="268">
        <f t="shared" si="40"/>
        <v>0</v>
      </c>
      <c r="Q244" s="231">
        <f t="shared" si="41"/>
        <v>0</v>
      </c>
      <c r="R244" s="97">
        <f t="shared" si="47"/>
        <v>0</v>
      </c>
      <c r="S244" s="237">
        <f>IF(AND(LARGE('Sch A. Input'!$CL$15:$CL$41,COUNTIF('Sch A. Input'!$CL$15:$CL$41,"&gt;="&amp;F244))&lt;E244,F244&lt;&gt;0),"Leaver",J244-G244)</f>
        <v>0</v>
      </c>
      <c r="T244" s="237">
        <f>IF(AND(LARGE('Sch A. Input'!$CL$15:$CL$41,COUNTIF('Sch A. Input'!$CL$15:$CL$41,"&gt;="&amp;F244))&lt;E244,F244&lt;&gt;0),"Leaver",K244-H244)</f>
        <v>0</v>
      </c>
      <c r="U244" s="238">
        <f>IF(AND(LARGE('Sch A. Input'!$CL$15:$CL$41,COUNTIF('Sch A. Input'!$CL$15:$CL$41,"&gt;="&amp;F244))&lt;E244,F244&lt;&gt;0),"Leaver",L244-I244)</f>
        <v>0</v>
      </c>
      <c r="V244" s="238">
        <f>IF(AND(LARGE('Sch A. Input'!$CL$15:$CL$41,COUNTIF('Sch A. Input'!$CL$15:$CL$41,"&gt;="&amp;F244))&lt;E244,F244&lt;&gt;0),"Leaver",IFERROR(S244/X244*$M$9,0))</f>
        <v>0</v>
      </c>
      <c r="W244" s="238">
        <f>IF(AND(LARGE('Sch A. Input'!$CL$15:$CL$41,COUNTIF('Sch A. Input'!$CL$15:$CL$41,"&gt;="&amp;F244))&lt;E244,F244&lt;&gt;0),"Leaver",V244+T244)</f>
        <v>0</v>
      </c>
      <c r="X244" s="264">
        <f>IF(AND(LARGE('Sch A. Input'!$CL$15:$CL$41,COUNTIF('Sch A. Input'!$CL$15:$CL$41,"&gt;="&amp;F244))&lt;E244,F244&lt;&gt;0),"Leaver",IF(OR(D244="",D244&gt;$L$11,($L$11-14)&lt;$K$9),0,(E244+1-D244)/14-1))</f>
        <v>0</v>
      </c>
      <c r="Y244" s="265">
        <f>IF(AND(LARGE('Sch A. Input'!$CL$15:$CL$41,COUNTIF('Sch A. Input'!$CL$15:$CL$41,"&gt;="&amp;F244))&lt;E244,F244&lt;&gt;0),"Leaver",IFERROR(IF((S244/$X244*$M$9+T244)&gt;$D$12,"YES","NO"),0))</f>
        <v>0</v>
      </c>
      <c r="Z244" s="225">
        <f>IF(AND(LARGE('Sch A. Input'!$CL$15:$CL$41,COUNTIF('Sch A. Input'!$CL$15:$CL$41,"&gt;="&amp;F244))&lt;E244,F244&lt;&gt;0),"Leaver",IFERROR(IF($Y244="YES",MIN($U244*($G$12/$D$12),$G$12),(SUMPRODUCT(--((MIN(W244,$D$12))&gt;$C$9:$C$12),((MIN(W244,$D$12))-$C$9:$C$12),$H$9:$H$12))-((1-(X244/$M$9))*(SUMPRODUCT(--((MIN(V244,$D$12))&gt;$C$9:$C$12),((MIN(V244,$D$12))-$C$9:$C$12),$H$9:$H$12)))),0))</f>
        <v>0</v>
      </c>
      <c r="AA244" s="169">
        <f>IF(AND(LARGE('Sch A. Input'!$CL$15:$CL$41,COUNTIF('Sch A. Input'!$CL$15:$CL$41,"&gt;="&amp;F244))&lt;E244,F244&lt;&gt;0),"Leaver",IFERROR(Z244/U244,0))</f>
        <v>0</v>
      </c>
      <c r="AB244" s="170">
        <f>IF(AND(LARGE('Sch A. Input'!$CL$15:$CL$41,COUNTIF('Sch A. Input'!$CL$15:$CL$41,"&gt;="&amp;F244))&lt;E244,F244&lt;&gt;0),"Leaver",Q244-Z244)</f>
        <v>0</v>
      </c>
      <c r="AC244" s="94">
        <f t="shared" si="48"/>
        <v>0</v>
      </c>
      <c r="BK244" s="2"/>
      <c r="BL244" s="2"/>
      <c r="CI244"/>
    </row>
    <row r="245" spans="2:87" x14ac:dyDescent="0.35">
      <c r="B245" s="70" t="str">
        <f>IF('Sch A. Input'!B243="","",'Sch A. Input'!B243)</f>
        <v/>
      </c>
      <c r="C245" s="75" t="str">
        <f>IF('Sch A. Input'!C243="","",'Sch A. Input'!C243)</f>
        <v/>
      </c>
      <c r="D245" s="71" t="str">
        <f>IF('Sch A. Input'!D243="","",'Sch A. Input'!D243)</f>
        <v/>
      </c>
      <c r="E245" s="71">
        <f>'Sch A. Input'!E243</f>
        <v>45016</v>
      </c>
      <c r="F245" s="71">
        <f>'Sch A. Input'!F243</f>
        <v>0</v>
      </c>
      <c r="G245" s="226">
        <f>SUMIFS('Sch A. Input'!H243:CJ243,'Sch A. Input'!$H$13:$CJ$13,$L$11,'Sch A. Input'!$H$14:$CJ$14,"Recurring")</f>
        <v>0</v>
      </c>
      <c r="H245" s="226">
        <f>SUMIFS('Sch A. Input'!H243:CJ243,'Sch A. Input'!$H$13:$CJ$13,$L$11,'Sch A. Input'!$H$14:$CJ$14,"One-time")</f>
        <v>0</v>
      </c>
      <c r="I245" s="227">
        <f t="shared" si="42"/>
        <v>0</v>
      </c>
      <c r="J245" s="228">
        <f>SUMIFS('Sch A. Input'!H243:CJ243,'Sch A. Input'!$H$14:$CJ$14,"Recurring",'Sch A. Input'!$H$13:$CJ$13,"&lt;="&amp;$L$11)</f>
        <v>0</v>
      </c>
      <c r="K245" s="228">
        <f>SUMIFS('Sch A. Input'!H243:CJ243,'Sch A. Input'!$H$14:$CJ$14,"One-time",'Sch A. Input'!$H$13:$CJ$13,"&lt;="&amp;$L$11)</f>
        <v>0</v>
      </c>
      <c r="L245" s="229">
        <f t="shared" si="43"/>
        <v>0</v>
      </c>
      <c r="M245" s="228">
        <f t="shared" si="44"/>
        <v>0</v>
      </c>
      <c r="N245" s="228">
        <f t="shared" si="45"/>
        <v>0</v>
      </c>
      <c r="O245" s="259">
        <f t="shared" si="46"/>
        <v>0</v>
      </c>
      <c r="P245" s="268">
        <f t="shared" si="40"/>
        <v>0</v>
      </c>
      <c r="Q245" s="231">
        <f t="shared" si="41"/>
        <v>0</v>
      </c>
      <c r="R245" s="97">
        <f t="shared" si="47"/>
        <v>0</v>
      </c>
      <c r="S245" s="237">
        <f>IF(AND(LARGE('Sch A. Input'!$CL$15:$CL$41,COUNTIF('Sch A. Input'!$CL$15:$CL$41,"&gt;="&amp;F245))&lt;E245,F245&lt;&gt;0),"Leaver",J245-G245)</f>
        <v>0</v>
      </c>
      <c r="T245" s="237">
        <f>IF(AND(LARGE('Sch A. Input'!$CL$15:$CL$41,COUNTIF('Sch A. Input'!$CL$15:$CL$41,"&gt;="&amp;F245))&lt;E245,F245&lt;&gt;0),"Leaver",K245-H245)</f>
        <v>0</v>
      </c>
      <c r="U245" s="238">
        <f>IF(AND(LARGE('Sch A. Input'!$CL$15:$CL$41,COUNTIF('Sch A. Input'!$CL$15:$CL$41,"&gt;="&amp;F245))&lt;E245,F245&lt;&gt;0),"Leaver",L245-I245)</f>
        <v>0</v>
      </c>
      <c r="V245" s="238">
        <f>IF(AND(LARGE('Sch A. Input'!$CL$15:$CL$41,COUNTIF('Sch A. Input'!$CL$15:$CL$41,"&gt;="&amp;F245))&lt;E245,F245&lt;&gt;0),"Leaver",IFERROR(S245/X245*$M$9,0))</f>
        <v>0</v>
      </c>
      <c r="W245" s="238">
        <f>IF(AND(LARGE('Sch A. Input'!$CL$15:$CL$41,COUNTIF('Sch A. Input'!$CL$15:$CL$41,"&gt;="&amp;F245))&lt;E245,F245&lt;&gt;0),"Leaver",V245+T245)</f>
        <v>0</v>
      </c>
      <c r="X245" s="264">
        <f>IF(AND(LARGE('Sch A. Input'!$CL$15:$CL$41,COUNTIF('Sch A. Input'!$CL$15:$CL$41,"&gt;="&amp;F245))&lt;E245,F245&lt;&gt;0),"Leaver",IF(OR(D245="",D245&gt;$L$11,($L$11-14)&lt;$K$9),0,(E245+1-D245)/14-1))</f>
        <v>0</v>
      </c>
      <c r="Y245" s="265">
        <f>IF(AND(LARGE('Sch A. Input'!$CL$15:$CL$41,COUNTIF('Sch A. Input'!$CL$15:$CL$41,"&gt;="&amp;F245))&lt;E245,F245&lt;&gt;0),"Leaver",IFERROR(IF((S245/$X245*$M$9+T245)&gt;$D$12,"YES","NO"),0))</f>
        <v>0</v>
      </c>
      <c r="Z245" s="225">
        <f>IF(AND(LARGE('Sch A. Input'!$CL$15:$CL$41,COUNTIF('Sch A. Input'!$CL$15:$CL$41,"&gt;="&amp;F245))&lt;E245,F245&lt;&gt;0),"Leaver",IFERROR(IF($Y245="YES",MIN($U245*($G$12/$D$12),$G$12),(SUMPRODUCT(--((MIN(W245,$D$12))&gt;$C$9:$C$12),((MIN(W245,$D$12))-$C$9:$C$12),$H$9:$H$12))-((1-(X245/$M$9))*(SUMPRODUCT(--((MIN(V245,$D$12))&gt;$C$9:$C$12),((MIN(V245,$D$12))-$C$9:$C$12),$H$9:$H$12)))),0))</f>
        <v>0</v>
      </c>
      <c r="AA245" s="169">
        <f>IF(AND(LARGE('Sch A. Input'!$CL$15:$CL$41,COUNTIF('Sch A. Input'!$CL$15:$CL$41,"&gt;="&amp;F245))&lt;E245,F245&lt;&gt;0),"Leaver",IFERROR(Z245/U245,0))</f>
        <v>0</v>
      </c>
      <c r="AB245" s="170">
        <f>IF(AND(LARGE('Sch A. Input'!$CL$15:$CL$41,COUNTIF('Sch A. Input'!$CL$15:$CL$41,"&gt;="&amp;F245))&lt;E245,F245&lt;&gt;0),"Leaver",Q245-Z245)</f>
        <v>0</v>
      </c>
      <c r="AC245" s="94">
        <f t="shared" si="48"/>
        <v>0</v>
      </c>
      <c r="BK245" s="2"/>
      <c r="BL245" s="2"/>
      <c r="CI245"/>
    </row>
    <row r="246" spans="2:87" x14ac:dyDescent="0.35">
      <c r="B246" s="70" t="str">
        <f>IF('Sch A. Input'!B244="","",'Sch A. Input'!B244)</f>
        <v/>
      </c>
      <c r="C246" s="75" t="str">
        <f>IF('Sch A. Input'!C244="","",'Sch A. Input'!C244)</f>
        <v/>
      </c>
      <c r="D246" s="71" t="str">
        <f>IF('Sch A. Input'!D244="","",'Sch A. Input'!D244)</f>
        <v/>
      </c>
      <c r="E246" s="71">
        <f>'Sch A. Input'!E244</f>
        <v>45016</v>
      </c>
      <c r="F246" s="71">
        <f>'Sch A. Input'!F244</f>
        <v>0</v>
      </c>
      <c r="G246" s="226">
        <f>SUMIFS('Sch A. Input'!H244:CJ244,'Sch A. Input'!$H$13:$CJ$13,$L$11,'Sch A. Input'!$H$14:$CJ$14,"Recurring")</f>
        <v>0</v>
      </c>
      <c r="H246" s="226">
        <f>SUMIFS('Sch A. Input'!H244:CJ244,'Sch A. Input'!$H$13:$CJ$13,$L$11,'Sch A. Input'!$H$14:$CJ$14,"One-time")</f>
        <v>0</v>
      </c>
      <c r="I246" s="227">
        <f t="shared" si="42"/>
        <v>0</v>
      </c>
      <c r="J246" s="228">
        <f>SUMIFS('Sch A. Input'!H244:CJ244,'Sch A. Input'!$H$14:$CJ$14,"Recurring",'Sch A. Input'!$H$13:$CJ$13,"&lt;="&amp;$L$11)</f>
        <v>0</v>
      </c>
      <c r="K246" s="228">
        <f>SUMIFS('Sch A. Input'!H244:CJ244,'Sch A. Input'!$H$14:$CJ$14,"One-time",'Sch A. Input'!$H$13:$CJ$13,"&lt;="&amp;$L$11)</f>
        <v>0</v>
      </c>
      <c r="L246" s="229">
        <f t="shared" si="43"/>
        <v>0</v>
      </c>
      <c r="M246" s="228">
        <f t="shared" si="44"/>
        <v>0</v>
      </c>
      <c r="N246" s="228">
        <f t="shared" si="45"/>
        <v>0</v>
      </c>
      <c r="O246" s="259">
        <f t="shared" si="46"/>
        <v>0</v>
      </c>
      <c r="P246" s="268">
        <f t="shared" si="40"/>
        <v>0</v>
      </c>
      <c r="Q246" s="231">
        <f t="shared" si="41"/>
        <v>0</v>
      </c>
      <c r="R246" s="97">
        <f t="shared" si="47"/>
        <v>0</v>
      </c>
      <c r="S246" s="237">
        <f>IF(AND(LARGE('Sch A. Input'!$CL$15:$CL$41,COUNTIF('Sch A. Input'!$CL$15:$CL$41,"&gt;="&amp;F246))&lt;E246,F246&lt;&gt;0),"Leaver",J246-G246)</f>
        <v>0</v>
      </c>
      <c r="T246" s="237">
        <f>IF(AND(LARGE('Sch A. Input'!$CL$15:$CL$41,COUNTIF('Sch A. Input'!$CL$15:$CL$41,"&gt;="&amp;F246))&lt;E246,F246&lt;&gt;0),"Leaver",K246-H246)</f>
        <v>0</v>
      </c>
      <c r="U246" s="238">
        <f>IF(AND(LARGE('Sch A. Input'!$CL$15:$CL$41,COUNTIF('Sch A. Input'!$CL$15:$CL$41,"&gt;="&amp;F246))&lt;E246,F246&lt;&gt;0),"Leaver",L246-I246)</f>
        <v>0</v>
      </c>
      <c r="V246" s="238">
        <f>IF(AND(LARGE('Sch A. Input'!$CL$15:$CL$41,COUNTIF('Sch A. Input'!$CL$15:$CL$41,"&gt;="&amp;F246))&lt;E246,F246&lt;&gt;0),"Leaver",IFERROR(S246/X246*$M$9,0))</f>
        <v>0</v>
      </c>
      <c r="W246" s="238">
        <f>IF(AND(LARGE('Sch A. Input'!$CL$15:$CL$41,COUNTIF('Sch A. Input'!$CL$15:$CL$41,"&gt;="&amp;F246))&lt;E246,F246&lt;&gt;0),"Leaver",V246+T246)</f>
        <v>0</v>
      </c>
      <c r="X246" s="264">
        <f>IF(AND(LARGE('Sch A. Input'!$CL$15:$CL$41,COUNTIF('Sch A. Input'!$CL$15:$CL$41,"&gt;="&amp;F246))&lt;E246,F246&lt;&gt;0),"Leaver",IF(OR(D246="",D246&gt;$L$11,($L$11-14)&lt;$K$9),0,(E246+1-D246)/14-1))</f>
        <v>0</v>
      </c>
      <c r="Y246" s="265">
        <f>IF(AND(LARGE('Sch A. Input'!$CL$15:$CL$41,COUNTIF('Sch A. Input'!$CL$15:$CL$41,"&gt;="&amp;F246))&lt;E246,F246&lt;&gt;0),"Leaver",IFERROR(IF((S246/$X246*$M$9+T246)&gt;$D$12,"YES","NO"),0))</f>
        <v>0</v>
      </c>
      <c r="Z246" s="225">
        <f>IF(AND(LARGE('Sch A. Input'!$CL$15:$CL$41,COUNTIF('Sch A. Input'!$CL$15:$CL$41,"&gt;="&amp;F246))&lt;E246,F246&lt;&gt;0),"Leaver",IFERROR(IF($Y246="YES",MIN($U246*($G$12/$D$12),$G$12),(SUMPRODUCT(--((MIN(W246,$D$12))&gt;$C$9:$C$12),((MIN(W246,$D$12))-$C$9:$C$12),$H$9:$H$12))-((1-(X246/$M$9))*(SUMPRODUCT(--((MIN(V246,$D$12))&gt;$C$9:$C$12),((MIN(V246,$D$12))-$C$9:$C$12),$H$9:$H$12)))),0))</f>
        <v>0</v>
      </c>
      <c r="AA246" s="169">
        <f>IF(AND(LARGE('Sch A. Input'!$CL$15:$CL$41,COUNTIF('Sch A. Input'!$CL$15:$CL$41,"&gt;="&amp;F246))&lt;E246,F246&lt;&gt;0),"Leaver",IFERROR(Z246/U246,0))</f>
        <v>0</v>
      </c>
      <c r="AB246" s="170">
        <f>IF(AND(LARGE('Sch A. Input'!$CL$15:$CL$41,COUNTIF('Sch A. Input'!$CL$15:$CL$41,"&gt;="&amp;F246))&lt;E246,F246&lt;&gt;0),"Leaver",Q246-Z246)</f>
        <v>0</v>
      </c>
      <c r="AC246" s="94">
        <f t="shared" si="48"/>
        <v>0</v>
      </c>
      <c r="BK246" s="2"/>
      <c r="BL246" s="2"/>
      <c r="CI246"/>
    </row>
    <row r="247" spans="2:87" x14ac:dyDescent="0.35">
      <c r="B247" s="70" t="str">
        <f>IF('Sch A. Input'!B245="","",'Sch A. Input'!B245)</f>
        <v/>
      </c>
      <c r="C247" s="75" t="str">
        <f>IF('Sch A. Input'!C245="","",'Sch A. Input'!C245)</f>
        <v/>
      </c>
      <c r="D247" s="71" t="str">
        <f>IF('Sch A. Input'!D245="","",'Sch A. Input'!D245)</f>
        <v/>
      </c>
      <c r="E247" s="71">
        <f>'Sch A. Input'!E245</f>
        <v>45016</v>
      </c>
      <c r="F247" s="71">
        <f>'Sch A. Input'!F245</f>
        <v>0</v>
      </c>
      <c r="G247" s="226">
        <f>SUMIFS('Sch A. Input'!H245:CJ245,'Sch A. Input'!$H$13:$CJ$13,$L$11,'Sch A. Input'!$H$14:$CJ$14,"Recurring")</f>
        <v>0</v>
      </c>
      <c r="H247" s="226">
        <f>SUMIFS('Sch A. Input'!H245:CJ245,'Sch A. Input'!$H$13:$CJ$13,$L$11,'Sch A. Input'!$H$14:$CJ$14,"One-time")</f>
        <v>0</v>
      </c>
      <c r="I247" s="227">
        <f t="shared" si="42"/>
        <v>0</v>
      </c>
      <c r="J247" s="228">
        <f>SUMIFS('Sch A. Input'!H245:CJ245,'Sch A. Input'!$H$14:$CJ$14,"Recurring",'Sch A. Input'!$H$13:$CJ$13,"&lt;="&amp;$L$11)</f>
        <v>0</v>
      </c>
      <c r="K247" s="228">
        <f>SUMIFS('Sch A. Input'!H245:CJ245,'Sch A. Input'!$H$14:$CJ$14,"One-time",'Sch A. Input'!$H$13:$CJ$13,"&lt;="&amp;$L$11)</f>
        <v>0</v>
      </c>
      <c r="L247" s="229">
        <f t="shared" si="43"/>
        <v>0</v>
      </c>
      <c r="M247" s="228">
        <f t="shared" si="44"/>
        <v>0</v>
      </c>
      <c r="N247" s="228">
        <f t="shared" si="45"/>
        <v>0</v>
      </c>
      <c r="O247" s="259">
        <f t="shared" si="46"/>
        <v>0</v>
      </c>
      <c r="P247" s="268">
        <f t="shared" si="40"/>
        <v>0</v>
      </c>
      <c r="Q247" s="231">
        <f t="shared" si="41"/>
        <v>0</v>
      </c>
      <c r="R247" s="97">
        <f t="shared" si="47"/>
        <v>0</v>
      </c>
      <c r="S247" s="237">
        <f>IF(AND(LARGE('Sch A. Input'!$CL$15:$CL$41,COUNTIF('Sch A. Input'!$CL$15:$CL$41,"&gt;="&amp;F247))&lt;E247,F247&lt;&gt;0),"Leaver",J247-G247)</f>
        <v>0</v>
      </c>
      <c r="T247" s="237">
        <f>IF(AND(LARGE('Sch A. Input'!$CL$15:$CL$41,COUNTIF('Sch A. Input'!$CL$15:$CL$41,"&gt;="&amp;F247))&lt;E247,F247&lt;&gt;0),"Leaver",K247-H247)</f>
        <v>0</v>
      </c>
      <c r="U247" s="238">
        <f>IF(AND(LARGE('Sch A. Input'!$CL$15:$CL$41,COUNTIF('Sch A. Input'!$CL$15:$CL$41,"&gt;="&amp;F247))&lt;E247,F247&lt;&gt;0),"Leaver",L247-I247)</f>
        <v>0</v>
      </c>
      <c r="V247" s="238">
        <f>IF(AND(LARGE('Sch A. Input'!$CL$15:$CL$41,COUNTIF('Sch A. Input'!$CL$15:$CL$41,"&gt;="&amp;F247))&lt;E247,F247&lt;&gt;0),"Leaver",IFERROR(S247/X247*$M$9,0))</f>
        <v>0</v>
      </c>
      <c r="W247" s="238">
        <f>IF(AND(LARGE('Sch A. Input'!$CL$15:$CL$41,COUNTIF('Sch A. Input'!$CL$15:$CL$41,"&gt;="&amp;F247))&lt;E247,F247&lt;&gt;0),"Leaver",V247+T247)</f>
        <v>0</v>
      </c>
      <c r="X247" s="264">
        <f>IF(AND(LARGE('Sch A. Input'!$CL$15:$CL$41,COUNTIF('Sch A. Input'!$CL$15:$CL$41,"&gt;="&amp;F247))&lt;E247,F247&lt;&gt;0),"Leaver",IF(OR(D247="",D247&gt;$L$11,($L$11-14)&lt;$K$9),0,(E247+1-D247)/14-1))</f>
        <v>0</v>
      </c>
      <c r="Y247" s="265">
        <f>IF(AND(LARGE('Sch A. Input'!$CL$15:$CL$41,COUNTIF('Sch A. Input'!$CL$15:$CL$41,"&gt;="&amp;F247))&lt;E247,F247&lt;&gt;0),"Leaver",IFERROR(IF((S247/$X247*$M$9+T247)&gt;$D$12,"YES","NO"),0))</f>
        <v>0</v>
      </c>
      <c r="Z247" s="225">
        <f>IF(AND(LARGE('Sch A. Input'!$CL$15:$CL$41,COUNTIF('Sch A. Input'!$CL$15:$CL$41,"&gt;="&amp;F247))&lt;E247,F247&lt;&gt;0),"Leaver",IFERROR(IF($Y247="YES",MIN($U247*($G$12/$D$12),$G$12),(SUMPRODUCT(--((MIN(W247,$D$12))&gt;$C$9:$C$12),((MIN(W247,$D$12))-$C$9:$C$12),$H$9:$H$12))-((1-(X247/$M$9))*(SUMPRODUCT(--((MIN(V247,$D$12))&gt;$C$9:$C$12),((MIN(V247,$D$12))-$C$9:$C$12),$H$9:$H$12)))),0))</f>
        <v>0</v>
      </c>
      <c r="AA247" s="169">
        <f>IF(AND(LARGE('Sch A. Input'!$CL$15:$CL$41,COUNTIF('Sch A. Input'!$CL$15:$CL$41,"&gt;="&amp;F247))&lt;E247,F247&lt;&gt;0),"Leaver",IFERROR(Z247/U247,0))</f>
        <v>0</v>
      </c>
      <c r="AB247" s="170">
        <f>IF(AND(LARGE('Sch A. Input'!$CL$15:$CL$41,COUNTIF('Sch A. Input'!$CL$15:$CL$41,"&gt;="&amp;F247))&lt;E247,F247&lt;&gt;0),"Leaver",Q247-Z247)</f>
        <v>0</v>
      </c>
      <c r="AC247" s="94">
        <f t="shared" si="48"/>
        <v>0</v>
      </c>
      <c r="BK247" s="2"/>
      <c r="BL247" s="2"/>
      <c r="CI247"/>
    </row>
    <row r="248" spans="2:87" x14ac:dyDescent="0.35">
      <c r="B248" s="70" t="str">
        <f>IF('Sch A. Input'!B246="","",'Sch A. Input'!B246)</f>
        <v/>
      </c>
      <c r="C248" s="75" t="str">
        <f>IF('Sch A. Input'!C246="","",'Sch A. Input'!C246)</f>
        <v/>
      </c>
      <c r="D248" s="71" t="str">
        <f>IF('Sch A. Input'!D246="","",'Sch A. Input'!D246)</f>
        <v/>
      </c>
      <c r="E248" s="71">
        <f>'Sch A. Input'!E246</f>
        <v>45016</v>
      </c>
      <c r="F248" s="71">
        <f>'Sch A. Input'!F246</f>
        <v>0</v>
      </c>
      <c r="G248" s="226">
        <f>SUMIFS('Sch A. Input'!H246:CJ246,'Sch A. Input'!$H$13:$CJ$13,$L$11,'Sch A. Input'!$H$14:$CJ$14,"Recurring")</f>
        <v>0</v>
      </c>
      <c r="H248" s="226">
        <f>SUMIFS('Sch A. Input'!H246:CJ246,'Sch A. Input'!$H$13:$CJ$13,$L$11,'Sch A. Input'!$H$14:$CJ$14,"One-time")</f>
        <v>0</v>
      </c>
      <c r="I248" s="227">
        <f t="shared" si="42"/>
        <v>0</v>
      </c>
      <c r="J248" s="228">
        <f>SUMIFS('Sch A. Input'!H246:CJ246,'Sch A. Input'!$H$14:$CJ$14,"Recurring",'Sch A. Input'!$H$13:$CJ$13,"&lt;="&amp;$L$11)</f>
        <v>0</v>
      </c>
      <c r="K248" s="228">
        <f>SUMIFS('Sch A. Input'!H246:CJ246,'Sch A. Input'!$H$14:$CJ$14,"One-time",'Sch A. Input'!$H$13:$CJ$13,"&lt;="&amp;$L$11)</f>
        <v>0</v>
      </c>
      <c r="L248" s="229">
        <f t="shared" si="43"/>
        <v>0</v>
      </c>
      <c r="M248" s="228">
        <f t="shared" si="44"/>
        <v>0</v>
      </c>
      <c r="N248" s="228">
        <f t="shared" si="45"/>
        <v>0</v>
      </c>
      <c r="O248" s="259">
        <f t="shared" si="46"/>
        <v>0</v>
      </c>
      <c r="P248" s="268">
        <f t="shared" si="40"/>
        <v>0</v>
      </c>
      <c r="Q248" s="231">
        <f t="shared" si="41"/>
        <v>0</v>
      </c>
      <c r="R248" s="97">
        <f t="shared" si="47"/>
        <v>0</v>
      </c>
      <c r="S248" s="237">
        <f>IF(AND(LARGE('Sch A. Input'!$CL$15:$CL$41,COUNTIF('Sch A. Input'!$CL$15:$CL$41,"&gt;="&amp;F248))&lt;E248,F248&lt;&gt;0),"Leaver",J248-G248)</f>
        <v>0</v>
      </c>
      <c r="T248" s="237">
        <f>IF(AND(LARGE('Sch A. Input'!$CL$15:$CL$41,COUNTIF('Sch A. Input'!$CL$15:$CL$41,"&gt;="&amp;F248))&lt;E248,F248&lt;&gt;0),"Leaver",K248-H248)</f>
        <v>0</v>
      </c>
      <c r="U248" s="238">
        <f>IF(AND(LARGE('Sch A. Input'!$CL$15:$CL$41,COUNTIF('Sch A. Input'!$CL$15:$CL$41,"&gt;="&amp;F248))&lt;E248,F248&lt;&gt;0),"Leaver",L248-I248)</f>
        <v>0</v>
      </c>
      <c r="V248" s="238">
        <f>IF(AND(LARGE('Sch A. Input'!$CL$15:$CL$41,COUNTIF('Sch A. Input'!$CL$15:$CL$41,"&gt;="&amp;F248))&lt;E248,F248&lt;&gt;0),"Leaver",IFERROR(S248/X248*$M$9,0))</f>
        <v>0</v>
      </c>
      <c r="W248" s="238">
        <f>IF(AND(LARGE('Sch A. Input'!$CL$15:$CL$41,COUNTIF('Sch A. Input'!$CL$15:$CL$41,"&gt;="&amp;F248))&lt;E248,F248&lt;&gt;0),"Leaver",V248+T248)</f>
        <v>0</v>
      </c>
      <c r="X248" s="264">
        <f>IF(AND(LARGE('Sch A. Input'!$CL$15:$CL$41,COUNTIF('Sch A. Input'!$CL$15:$CL$41,"&gt;="&amp;F248))&lt;E248,F248&lt;&gt;0),"Leaver",IF(OR(D248="",D248&gt;$L$11,($L$11-14)&lt;$K$9),0,(E248+1-D248)/14-1))</f>
        <v>0</v>
      </c>
      <c r="Y248" s="265">
        <f>IF(AND(LARGE('Sch A. Input'!$CL$15:$CL$41,COUNTIF('Sch A. Input'!$CL$15:$CL$41,"&gt;="&amp;F248))&lt;E248,F248&lt;&gt;0),"Leaver",IFERROR(IF((S248/$X248*$M$9+T248)&gt;$D$12,"YES","NO"),0))</f>
        <v>0</v>
      </c>
      <c r="Z248" s="225">
        <f>IF(AND(LARGE('Sch A. Input'!$CL$15:$CL$41,COUNTIF('Sch A. Input'!$CL$15:$CL$41,"&gt;="&amp;F248))&lt;E248,F248&lt;&gt;0),"Leaver",IFERROR(IF($Y248="YES",MIN($U248*($G$12/$D$12),$G$12),(SUMPRODUCT(--((MIN(W248,$D$12))&gt;$C$9:$C$12),((MIN(W248,$D$12))-$C$9:$C$12),$H$9:$H$12))-((1-(X248/$M$9))*(SUMPRODUCT(--((MIN(V248,$D$12))&gt;$C$9:$C$12),((MIN(V248,$D$12))-$C$9:$C$12),$H$9:$H$12)))),0))</f>
        <v>0</v>
      </c>
      <c r="AA248" s="169">
        <f>IF(AND(LARGE('Sch A. Input'!$CL$15:$CL$41,COUNTIF('Sch A. Input'!$CL$15:$CL$41,"&gt;="&amp;F248))&lt;E248,F248&lt;&gt;0),"Leaver",IFERROR(Z248/U248,0))</f>
        <v>0</v>
      </c>
      <c r="AB248" s="170">
        <f>IF(AND(LARGE('Sch A. Input'!$CL$15:$CL$41,COUNTIF('Sch A. Input'!$CL$15:$CL$41,"&gt;="&amp;F248))&lt;E248,F248&lt;&gt;0),"Leaver",Q248-Z248)</f>
        <v>0</v>
      </c>
      <c r="AC248" s="94">
        <f t="shared" si="48"/>
        <v>0</v>
      </c>
      <c r="BK248" s="2"/>
      <c r="BL248" s="2"/>
      <c r="CI248"/>
    </row>
    <row r="249" spans="2:87" x14ac:dyDescent="0.35">
      <c r="B249" s="70" t="str">
        <f>IF('Sch A. Input'!B247="","",'Sch A. Input'!B247)</f>
        <v/>
      </c>
      <c r="C249" s="75" t="str">
        <f>IF('Sch A. Input'!C247="","",'Sch A. Input'!C247)</f>
        <v/>
      </c>
      <c r="D249" s="71" t="str">
        <f>IF('Sch A. Input'!D247="","",'Sch A. Input'!D247)</f>
        <v/>
      </c>
      <c r="E249" s="71">
        <f>'Sch A. Input'!E247</f>
        <v>45016</v>
      </c>
      <c r="F249" s="71">
        <f>'Sch A. Input'!F247</f>
        <v>0</v>
      </c>
      <c r="G249" s="226">
        <f>SUMIFS('Sch A. Input'!H247:CJ247,'Sch A. Input'!$H$13:$CJ$13,$L$11,'Sch A. Input'!$H$14:$CJ$14,"Recurring")</f>
        <v>0</v>
      </c>
      <c r="H249" s="226">
        <f>SUMIFS('Sch A. Input'!H247:CJ247,'Sch A. Input'!$H$13:$CJ$13,$L$11,'Sch A. Input'!$H$14:$CJ$14,"One-time")</f>
        <v>0</v>
      </c>
      <c r="I249" s="227">
        <f t="shared" si="42"/>
        <v>0</v>
      </c>
      <c r="J249" s="228">
        <f>SUMIFS('Sch A. Input'!H247:CJ247,'Sch A. Input'!$H$14:$CJ$14,"Recurring",'Sch A. Input'!$H$13:$CJ$13,"&lt;="&amp;$L$11)</f>
        <v>0</v>
      </c>
      <c r="K249" s="228">
        <f>SUMIFS('Sch A. Input'!H247:CJ247,'Sch A. Input'!$H$14:$CJ$14,"One-time",'Sch A. Input'!$H$13:$CJ$13,"&lt;="&amp;$L$11)</f>
        <v>0</v>
      </c>
      <c r="L249" s="229">
        <f t="shared" si="43"/>
        <v>0</v>
      </c>
      <c r="M249" s="228">
        <f t="shared" si="44"/>
        <v>0</v>
      </c>
      <c r="N249" s="228">
        <f t="shared" si="45"/>
        <v>0</v>
      </c>
      <c r="O249" s="259">
        <f t="shared" si="46"/>
        <v>0</v>
      </c>
      <c r="P249" s="268">
        <f t="shared" si="40"/>
        <v>0</v>
      </c>
      <c r="Q249" s="231">
        <f t="shared" si="41"/>
        <v>0</v>
      </c>
      <c r="R249" s="97">
        <f t="shared" si="47"/>
        <v>0</v>
      </c>
      <c r="S249" s="237">
        <f>IF(AND(LARGE('Sch A. Input'!$CL$15:$CL$41,COUNTIF('Sch A. Input'!$CL$15:$CL$41,"&gt;="&amp;F249))&lt;E249,F249&lt;&gt;0),"Leaver",J249-G249)</f>
        <v>0</v>
      </c>
      <c r="T249" s="237">
        <f>IF(AND(LARGE('Sch A. Input'!$CL$15:$CL$41,COUNTIF('Sch A. Input'!$CL$15:$CL$41,"&gt;="&amp;F249))&lt;E249,F249&lt;&gt;0),"Leaver",K249-H249)</f>
        <v>0</v>
      </c>
      <c r="U249" s="238">
        <f>IF(AND(LARGE('Sch A. Input'!$CL$15:$CL$41,COUNTIF('Sch A. Input'!$CL$15:$CL$41,"&gt;="&amp;F249))&lt;E249,F249&lt;&gt;0),"Leaver",L249-I249)</f>
        <v>0</v>
      </c>
      <c r="V249" s="238">
        <f>IF(AND(LARGE('Sch A. Input'!$CL$15:$CL$41,COUNTIF('Sch A. Input'!$CL$15:$CL$41,"&gt;="&amp;F249))&lt;E249,F249&lt;&gt;0),"Leaver",IFERROR(S249/X249*$M$9,0))</f>
        <v>0</v>
      </c>
      <c r="W249" s="238">
        <f>IF(AND(LARGE('Sch A. Input'!$CL$15:$CL$41,COUNTIF('Sch A. Input'!$CL$15:$CL$41,"&gt;="&amp;F249))&lt;E249,F249&lt;&gt;0),"Leaver",V249+T249)</f>
        <v>0</v>
      </c>
      <c r="X249" s="264">
        <f>IF(AND(LARGE('Sch A. Input'!$CL$15:$CL$41,COUNTIF('Sch A. Input'!$CL$15:$CL$41,"&gt;="&amp;F249))&lt;E249,F249&lt;&gt;0),"Leaver",IF(OR(D249="",D249&gt;$L$11,($L$11-14)&lt;$K$9),0,(E249+1-D249)/14-1))</f>
        <v>0</v>
      </c>
      <c r="Y249" s="265">
        <f>IF(AND(LARGE('Sch A. Input'!$CL$15:$CL$41,COUNTIF('Sch A. Input'!$CL$15:$CL$41,"&gt;="&amp;F249))&lt;E249,F249&lt;&gt;0),"Leaver",IFERROR(IF((S249/$X249*$M$9+T249)&gt;$D$12,"YES","NO"),0))</f>
        <v>0</v>
      </c>
      <c r="Z249" s="225">
        <f>IF(AND(LARGE('Sch A. Input'!$CL$15:$CL$41,COUNTIF('Sch A. Input'!$CL$15:$CL$41,"&gt;="&amp;F249))&lt;E249,F249&lt;&gt;0),"Leaver",IFERROR(IF($Y249="YES",MIN($U249*($G$12/$D$12),$G$12),(SUMPRODUCT(--((MIN(W249,$D$12))&gt;$C$9:$C$12),((MIN(W249,$D$12))-$C$9:$C$12),$H$9:$H$12))-((1-(X249/$M$9))*(SUMPRODUCT(--((MIN(V249,$D$12))&gt;$C$9:$C$12),((MIN(V249,$D$12))-$C$9:$C$12),$H$9:$H$12)))),0))</f>
        <v>0</v>
      </c>
      <c r="AA249" s="169">
        <f>IF(AND(LARGE('Sch A. Input'!$CL$15:$CL$41,COUNTIF('Sch A. Input'!$CL$15:$CL$41,"&gt;="&amp;F249))&lt;E249,F249&lt;&gt;0),"Leaver",IFERROR(Z249/U249,0))</f>
        <v>0</v>
      </c>
      <c r="AB249" s="170">
        <f>IF(AND(LARGE('Sch A. Input'!$CL$15:$CL$41,COUNTIF('Sch A. Input'!$CL$15:$CL$41,"&gt;="&amp;F249))&lt;E249,F249&lt;&gt;0),"Leaver",Q249-Z249)</f>
        <v>0</v>
      </c>
      <c r="AC249" s="94">
        <f t="shared" si="48"/>
        <v>0</v>
      </c>
      <c r="BK249" s="2"/>
      <c r="BL249" s="2"/>
      <c r="CI249"/>
    </row>
    <row r="250" spans="2:87" x14ac:dyDescent="0.35">
      <c r="B250" s="70" t="str">
        <f>IF('Sch A. Input'!B248="","",'Sch A. Input'!B248)</f>
        <v/>
      </c>
      <c r="C250" s="75" t="str">
        <f>IF('Sch A. Input'!C248="","",'Sch A. Input'!C248)</f>
        <v/>
      </c>
      <c r="D250" s="71" t="str">
        <f>IF('Sch A. Input'!D248="","",'Sch A. Input'!D248)</f>
        <v/>
      </c>
      <c r="E250" s="71">
        <f>'Sch A. Input'!E248</f>
        <v>45016</v>
      </c>
      <c r="F250" s="71">
        <f>'Sch A. Input'!F248</f>
        <v>0</v>
      </c>
      <c r="G250" s="226">
        <f>SUMIFS('Sch A. Input'!H248:CJ248,'Sch A. Input'!$H$13:$CJ$13,$L$11,'Sch A. Input'!$H$14:$CJ$14,"Recurring")</f>
        <v>0</v>
      </c>
      <c r="H250" s="226">
        <f>SUMIFS('Sch A. Input'!H248:CJ248,'Sch A. Input'!$H$13:$CJ$13,$L$11,'Sch A. Input'!$H$14:$CJ$14,"One-time")</f>
        <v>0</v>
      </c>
      <c r="I250" s="227">
        <f t="shared" si="42"/>
        <v>0</v>
      </c>
      <c r="J250" s="228">
        <f>SUMIFS('Sch A. Input'!H248:CJ248,'Sch A. Input'!$H$14:$CJ$14,"Recurring",'Sch A. Input'!$H$13:$CJ$13,"&lt;="&amp;$L$11)</f>
        <v>0</v>
      </c>
      <c r="K250" s="228">
        <f>SUMIFS('Sch A. Input'!H248:CJ248,'Sch A. Input'!$H$14:$CJ$14,"One-time",'Sch A. Input'!$H$13:$CJ$13,"&lt;="&amp;$L$11)</f>
        <v>0</v>
      </c>
      <c r="L250" s="229">
        <f t="shared" si="43"/>
        <v>0</v>
      </c>
      <c r="M250" s="228">
        <f t="shared" si="44"/>
        <v>0</v>
      </c>
      <c r="N250" s="228">
        <f t="shared" si="45"/>
        <v>0</v>
      </c>
      <c r="O250" s="259">
        <f t="shared" si="46"/>
        <v>0</v>
      </c>
      <c r="P250" s="268">
        <f t="shared" si="40"/>
        <v>0</v>
      </c>
      <c r="Q250" s="231">
        <f t="shared" si="41"/>
        <v>0</v>
      </c>
      <c r="R250" s="97">
        <f t="shared" si="47"/>
        <v>0</v>
      </c>
      <c r="S250" s="237">
        <f>IF(AND(LARGE('Sch A. Input'!$CL$15:$CL$41,COUNTIF('Sch A. Input'!$CL$15:$CL$41,"&gt;="&amp;F250))&lt;E250,F250&lt;&gt;0),"Leaver",J250-G250)</f>
        <v>0</v>
      </c>
      <c r="T250" s="237">
        <f>IF(AND(LARGE('Sch A. Input'!$CL$15:$CL$41,COUNTIF('Sch A. Input'!$CL$15:$CL$41,"&gt;="&amp;F250))&lt;E250,F250&lt;&gt;0),"Leaver",K250-H250)</f>
        <v>0</v>
      </c>
      <c r="U250" s="238">
        <f>IF(AND(LARGE('Sch A. Input'!$CL$15:$CL$41,COUNTIF('Sch A. Input'!$CL$15:$CL$41,"&gt;="&amp;F250))&lt;E250,F250&lt;&gt;0),"Leaver",L250-I250)</f>
        <v>0</v>
      </c>
      <c r="V250" s="238">
        <f>IF(AND(LARGE('Sch A. Input'!$CL$15:$CL$41,COUNTIF('Sch A. Input'!$CL$15:$CL$41,"&gt;="&amp;F250))&lt;E250,F250&lt;&gt;0),"Leaver",IFERROR(S250/X250*$M$9,0))</f>
        <v>0</v>
      </c>
      <c r="W250" s="238">
        <f>IF(AND(LARGE('Sch A. Input'!$CL$15:$CL$41,COUNTIF('Sch A. Input'!$CL$15:$CL$41,"&gt;="&amp;F250))&lt;E250,F250&lt;&gt;0),"Leaver",V250+T250)</f>
        <v>0</v>
      </c>
      <c r="X250" s="264">
        <f>IF(AND(LARGE('Sch A. Input'!$CL$15:$CL$41,COUNTIF('Sch A. Input'!$CL$15:$CL$41,"&gt;="&amp;F250))&lt;E250,F250&lt;&gt;0),"Leaver",IF(OR(D250="",D250&gt;$L$11,($L$11-14)&lt;$K$9),0,(E250+1-D250)/14-1))</f>
        <v>0</v>
      </c>
      <c r="Y250" s="265">
        <f>IF(AND(LARGE('Sch A. Input'!$CL$15:$CL$41,COUNTIF('Sch A. Input'!$CL$15:$CL$41,"&gt;="&amp;F250))&lt;E250,F250&lt;&gt;0),"Leaver",IFERROR(IF((S250/$X250*$M$9+T250)&gt;$D$12,"YES","NO"),0))</f>
        <v>0</v>
      </c>
      <c r="Z250" s="225">
        <f>IF(AND(LARGE('Sch A. Input'!$CL$15:$CL$41,COUNTIF('Sch A. Input'!$CL$15:$CL$41,"&gt;="&amp;F250))&lt;E250,F250&lt;&gt;0),"Leaver",IFERROR(IF($Y250="YES",MIN($U250*($G$12/$D$12),$G$12),(SUMPRODUCT(--((MIN(W250,$D$12))&gt;$C$9:$C$12),((MIN(W250,$D$12))-$C$9:$C$12),$H$9:$H$12))-((1-(X250/$M$9))*(SUMPRODUCT(--((MIN(V250,$D$12))&gt;$C$9:$C$12),((MIN(V250,$D$12))-$C$9:$C$12),$H$9:$H$12)))),0))</f>
        <v>0</v>
      </c>
      <c r="AA250" s="169">
        <f>IF(AND(LARGE('Sch A. Input'!$CL$15:$CL$41,COUNTIF('Sch A. Input'!$CL$15:$CL$41,"&gt;="&amp;F250))&lt;E250,F250&lt;&gt;0),"Leaver",IFERROR(Z250/U250,0))</f>
        <v>0</v>
      </c>
      <c r="AB250" s="170">
        <f>IF(AND(LARGE('Sch A. Input'!$CL$15:$CL$41,COUNTIF('Sch A. Input'!$CL$15:$CL$41,"&gt;="&amp;F250))&lt;E250,F250&lt;&gt;0),"Leaver",Q250-Z250)</f>
        <v>0</v>
      </c>
      <c r="AC250" s="94">
        <f t="shared" si="48"/>
        <v>0</v>
      </c>
      <c r="BK250" s="2"/>
      <c r="BL250" s="2"/>
      <c r="CI250"/>
    </row>
    <row r="251" spans="2:87" x14ac:dyDescent="0.35">
      <c r="B251" s="70" t="str">
        <f>IF('Sch A. Input'!B249="","",'Sch A. Input'!B249)</f>
        <v/>
      </c>
      <c r="C251" s="75" t="str">
        <f>IF('Sch A. Input'!C249="","",'Sch A. Input'!C249)</f>
        <v/>
      </c>
      <c r="D251" s="71" t="str">
        <f>IF('Sch A. Input'!D249="","",'Sch A. Input'!D249)</f>
        <v/>
      </c>
      <c r="E251" s="71">
        <f>'Sch A. Input'!E249</f>
        <v>45016</v>
      </c>
      <c r="F251" s="71">
        <f>'Sch A. Input'!F249</f>
        <v>0</v>
      </c>
      <c r="G251" s="226">
        <f>SUMIFS('Sch A. Input'!H249:CJ249,'Sch A. Input'!$H$13:$CJ$13,$L$11,'Sch A. Input'!$H$14:$CJ$14,"Recurring")</f>
        <v>0</v>
      </c>
      <c r="H251" s="226">
        <f>SUMIFS('Sch A. Input'!H249:CJ249,'Sch A. Input'!$H$13:$CJ$13,$L$11,'Sch A. Input'!$H$14:$CJ$14,"One-time")</f>
        <v>0</v>
      </c>
      <c r="I251" s="227">
        <f t="shared" si="42"/>
        <v>0</v>
      </c>
      <c r="J251" s="228">
        <f>SUMIFS('Sch A. Input'!H249:CJ249,'Sch A. Input'!$H$14:$CJ$14,"Recurring",'Sch A. Input'!$H$13:$CJ$13,"&lt;="&amp;$L$11)</f>
        <v>0</v>
      </c>
      <c r="K251" s="228">
        <f>SUMIFS('Sch A. Input'!H249:CJ249,'Sch A. Input'!$H$14:$CJ$14,"One-time",'Sch A. Input'!$H$13:$CJ$13,"&lt;="&amp;$L$11)</f>
        <v>0</v>
      </c>
      <c r="L251" s="229">
        <f t="shared" si="43"/>
        <v>0</v>
      </c>
      <c r="M251" s="228">
        <f t="shared" si="44"/>
        <v>0</v>
      </c>
      <c r="N251" s="228">
        <f t="shared" si="45"/>
        <v>0</v>
      </c>
      <c r="O251" s="259">
        <f t="shared" si="46"/>
        <v>0</v>
      </c>
      <c r="P251" s="268">
        <f t="shared" si="40"/>
        <v>0</v>
      </c>
      <c r="Q251" s="231">
        <f t="shared" si="41"/>
        <v>0</v>
      </c>
      <c r="R251" s="97">
        <f t="shared" si="47"/>
        <v>0</v>
      </c>
      <c r="S251" s="237">
        <f>IF(AND(LARGE('Sch A. Input'!$CL$15:$CL$41,COUNTIF('Sch A. Input'!$CL$15:$CL$41,"&gt;="&amp;F251))&lt;E251,F251&lt;&gt;0),"Leaver",J251-G251)</f>
        <v>0</v>
      </c>
      <c r="T251" s="237">
        <f>IF(AND(LARGE('Sch A. Input'!$CL$15:$CL$41,COUNTIF('Sch A. Input'!$CL$15:$CL$41,"&gt;="&amp;F251))&lt;E251,F251&lt;&gt;0),"Leaver",K251-H251)</f>
        <v>0</v>
      </c>
      <c r="U251" s="238">
        <f>IF(AND(LARGE('Sch A. Input'!$CL$15:$CL$41,COUNTIF('Sch A. Input'!$CL$15:$CL$41,"&gt;="&amp;F251))&lt;E251,F251&lt;&gt;0),"Leaver",L251-I251)</f>
        <v>0</v>
      </c>
      <c r="V251" s="238">
        <f>IF(AND(LARGE('Sch A. Input'!$CL$15:$CL$41,COUNTIF('Sch A. Input'!$CL$15:$CL$41,"&gt;="&amp;F251))&lt;E251,F251&lt;&gt;0),"Leaver",IFERROR(S251/X251*$M$9,0))</f>
        <v>0</v>
      </c>
      <c r="W251" s="238">
        <f>IF(AND(LARGE('Sch A. Input'!$CL$15:$CL$41,COUNTIF('Sch A. Input'!$CL$15:$CL$41,"&gt;="&amp;F251))&lt;E251,F251&lt;&gt;0),"Leaver",V251+T251)</f>
        <v>0</v>
      </c>
      <c r="X251" s="264">
        <f>IF(AND(LARGE('Sch A. Input'!$CL$15:$CL$41,COUNTIF('Sch A. Input'!$CL$15:$CL$41,"&gt;="&amp;F251))&lt;E251,F251&lt;&gt;0),"Leaver",IF(OR(D251="",D251&gt;$L$11,($L$11-14)&lt;$K$9),0,(E251+1-D251)/14-1))</f>
        <v>0</v>
      </c>
      <c r="Y251" s="265">
        <f>IF(AND(LARGE('Sch A. Input'!$CL$15:$CL$41,COUNTIF('Sch A. Input'!$CL$15:$CL$41,"&gt;="&amp;F251))&lt;E251,F251&lt;&gt;0),"Leaver",IFERROR(IF((S251/$X251*$M$9+T251)&gt;$D$12,"YES","NO"),0))</f>
        <v>0</v>
      </c>
      <c r="Z251" s="225">
        <f>IF(AND(LARGE('Sch A. Input'!$CL$15:$CL$41,COUNTIF('Sch A. Input'!$CL$15:$CL$41,"&gt;="&amp;F251))&lt;E251,F251&lt;&gt;0),"Leaver",IFERROR(IF($Y251="YES",MIN($U251*($G$12/$D$12),$G$12),(SUMPRODUCT(--((MIN(W251,$D$12))&gt;$C$9:$C$12),((MIN(W251,$D$12))-$C$9:$C$12),$H$9:$H$12))-((1-(X251/$M$9))*(SUMPRODUCT(--((MIN(V251,$D$12))&gt;$C$9:$C$12),((MIN(V251,$D$12))-$C$9:$C$12),$H$9:$H$12)))),0))</f>
        <v>0</v>
      </c>
      <c r="AA251" s="169">
        <f>IF(AND(LARGE('Sch A. Input'!$CL$15:$CL$41,COUNTIF('Sch A. Input'!$CL$15:$CL$41,"&gt;="&amp;F251))&lt;E251,F251&lt;&gt;0),"Leaver",IFERROR(Z251/U251,0))</f>
        <v>0</v>
      </c>
      <c r="AB251" s="170">
        <f>IF(AND(LARGE('Sch A. Input'!$CL$15:$CL$41,COUNTIF('Sch A. Input'!$CL$15:$CL$41,"&gt;="&amp;F251))&lt;E251,F251&lt;&gt;0),"Leaver",Q251-Z251)</f>
        <v>0</v>
      </c>
      <c r="AC251" s="94">
        <f t="shared" si="48"/>
        <v>0</v>
      </c>
      <c r="BK251" s="2"/>
      <c r="BL251" s="2"/>
      <c r="CI251"/>
    </row>
    <row r="252" spans="2:87" x14ac:dyDescent="0.35">
      <c r="B252" s="70" t="str">
        <f>IF('Sch A. Input'!B250="","",'Sch A. Input'!B250)</f>
        <v/>
      </c>
      <c r="C252" s="75" t="str">
        <f>IF('Sch A. Input'!C250="","",'Sch A. Input'!C250)</f>
        <v/>
      </c>
      <c r="D252" s="71" t="str">
        <f>IF('Sch A. Input'!D250="","",'Sch A. Input'!D250)</f>
        <v/>
      </c>
      <c r="E252" s="71">
        <f>'Sch A. Input'!E250</f>
        <v>45016</v>
      </c>
      <c r="F252" s="71">
        <f>'Sch A. Input'!F250</f>
        <v>0</v>
      </c>
      <c r="G252" s="226">
        <f>SUMIFS('Sch A. Input'!H250:CJ250,'Sch A. Input'!$H$13:$CJ$13,$L$11,'Sch A. Input'!$H$14:$CJ$14,"Recurring")</f>
        <v>0</v>
      </c>
      <c r="H252" s="226">
        <f>SUMIFS('Sch A. Input'!H250:CJ250,'Sch A. Input'!$H$13:$CJ$13,$L$11,'Sch A. Input'!$H$14:$CJ$14,"One-time")</f>
        <v>0</v>
      </c>
      <c r="I252" s="227">
        <f t="shared" si="42"/>
        <v>0</v>
      </c>
      <c r="J252" s="228">
        <f>SUMIFS('Sch A. Input'!H250:CJ250,'Sch A. Input'!$H$14:$CJ$14,"Recurring",'Sch A. Input'!$H$13:$CJ$13,"&lt;="&amp;$L$11)</f>
        <v>0</v>
      </c>
      <c r="K252" s="228">
        <f>SUMIFS('Sch A. Input'!H250:CJ250,'Sch A. Input'!$H$14:$CJ$14,"One-time",'Sch A. Input'!$H$13:$CJ$13,"&lt;="&amp;$L$11)</f>
        <v>0</v>
      </c>
      <c r="L252" s="229">
        <f t="shared" si="43"/>
        <v>0</v>
      </c>
      <c r="M252" s="228">
        <f t="shared" si="44"/>
        <v>0</v>
      </c>
      <c r="N252" s="228">
        <f t="shared" si="45"/>
        <v>0</v>
      </c>
      <c r="O252" s="259">
        <f t="shared" si="46"/>
        <v>0</v>
      </c>
      <c r="P252" s="268">
        <f t="shared" si="40"/>
        <v>0</v>
      </c>
      <c r="Q252" s="231">
        <f t="shared" si="41"/>
        <v>0</v>
      </c>
      <c r="R252" s="97">
        <f t="shared" si="47"/>
        <v>0</v>
      </c>
      <c r="S252" s="237">
        <f>IF(AND(LARGE('Sch A. Input'!$CL$15:$CL$41,COUNTIF('Sch A. Input'!$CL$15:$CL$41,"&gt;="&amp;F252))&lt;E252,F252&lt;&gt;0),"Leaver",J252-G252)</f>
        <v>0</v>
      </c>
      <c r="T252" s="237">
        <f>IF(AND(LARGE('Sch A. Input'!$CL$15:$CL$41,COUNTIF('Sch A. Input'!$CL$15:$CL$41,"&gt;="&amp;F252))&lt;E252,F252&lt;&gt;0),"Leaver",K252-H252)</f>
        <v>0</v>
      </c>
      <c r="U252" s="238">
        <f>IF(AND(LARGE('Sch A. Input'!$CL$15:$CL$41,COUNTIF('Sch A. Input'!$CL$15:$CL$41,"&gt;="&amp;F252))&lt;E252,F252&lt;&gt;0),"Leaver",L252-I252)</f>
        <v>0</v>
      </c>
      <c r="V252" s="238">
        <f>IF(AND(LARGE('Sch A. Input'!$CL$15:$CL$41,COUNTIF('Sch A. Input'!$CL$15:$CL$41,"&gt;="&amp;F252))&lt;E252,F252&lt;&gt;0),"Leaver",IFERROR(S252/X252*$M$9,0))</f>
        <v>0</v>
      </c>
      <c r="W252" s="238">
        <f>IF(AND(LARGE('Sch A. Input'!$CL$15:$CL$41,COUNTIF('Sch A. Input'!$CL$15:$CL$41,"&gt;="&amp;F252))&lt;E252,F252&lt;&gt;0),"Leaver",V252+T252)</f>
        <v>0</v>
      </c>
      <c r="X252" s="264">
        <f>IF(AND(LARGE('Sch A. Input'!$CL$15:$CL$41,COUNTIF('Sch A. Input'!$CL$15:$CL$41,"&gt;="&amp;F252))&lt;E252,F252&lt;&gt;0),"Leaver",IF(OR(D252="",D252&gt;$L$11,($L$11-14)&lt;$K$9),0,(E252+1-D252)/14-1))</f>
        <v>0</v>
      </c>
      <c r="Y252" s="265">
        <f>IF(AND(LARGE('Sch A. Input'!$CL$15:$CL$41,COUNTIF('Sch A. Input'!$CL$15:$CL$41,"&gt;="&amp;F252))&lt;E252,F252&lt;&gt;0),"Leaver",IFERROR(IF((S252/$X252*$M$9+T252)&gt;$D$12,"YES","NO"),0))</f>
        <v>0</v>
      </c>
      <c r="Z252" s="225">
        <f>IF(AND(LARGE('Sch A. Input'!$CL$15:$CL$41,COUNTIF('Sch A. Input'!$CL$15:$CL$41,"&gt;="&amp;F252))&lt;E252,F252&lt;&gt;0),"Leaver",IFERROR(IF($Y252="YES",MIN($U252*($G$12/$D$12),$G$12),(SUMPRODUCT(--((MIN(W252,$D$12))&gt;$C$9:$C$12),((MIN(W252,$D$12))-$C$9:$C$12),$H$9:$H$12))-((1-(X252/$M$9))*(SUMPRODUCT(--((MIN(V252,$D$12))&gt;$C$9:$C$12),((MIN(V252,$D$12))-$C$9:$C$12),$H$9:$H$12)))),0))</f>
        <v>0</v>
      </c>
      <c r="AA252" s="169">
        <f>IF(AND(LARGE('Sch A. Input'!$CL$15:$CL$41,COUNTIF('Sch A. Input'!$CL$15:$CL$41,"&gt;="&amp;F252))&lt;E252,F252&lt;&gt;0),"Leaver",IFERROR(Z252/U252,0))</f>
        <v>0</v>
      </c>
      <c r="AB252" s="170">
        <f>IF(AND(LARGE('Sch A. Input'!$CL$15:$CL$41,COUNTIF('Sch A. Input'!$CL$15:$CL$41,"&gt;="&amp;F252))&lt;E252,F252&lt;&gt;0),"Leaver",Q252-Z252)</f>
        <v>0</v>
      </c>
      <c r="AC252" s="94">
        <f t="shared" si="48"/>
        <v>0</v>
      </c>
      <c r="BK252" s="2"/>
      <c r="BL252" s="2"/>
      <c r="CI252"/>
    </row>
    <row r="253" spans="2:87" x14ac:dyDescent="0.35">
      <c r="B253" s="70" t="str">
        <f>IF('Sch A. Input'!B251="","",'Sch A. Input'!B251)</f>
        <v/>
      </c>
      <c r="C253" s="75" t="str">
        <f>IF('Sch A. Input'!C251="","",'Sch A. Input'!C251)</f>
        <v/>
      </c>
      <c r="D253" s="71" t="str">
        <f>IF('Sch A. Input'!D251="","",'Sch A. Input'!D251)</f>
        <v/>
      </c>
      <c r="E253" s="71">
        <f>'Sch A. Input'!E251</f>
        <v>45016</v>
      </c>
      <c r="F253" s="71">
        <f>'Sch A. Input'!F251</f>
        <v>0</v>
      </c>
      <c r="G253" s="226">
        <f>SUMIFS('Sch A. Input'!H251:CJ251,'Sch A. Input'!$H$13:$CJ$13,$L$11,'Sch A. Input'!$H$14:$CJ$14,"Recurring")</f>
        <v>0</v>
      </c>
      <c r="H253" s="226">
        <f>SUMIFS('Sch A. Input'!H251:CJ251,'Sch A. Input'!$H$13:$CJ$13,$L$11,'Sch A. Input'!$H$14:$CJ$14,"One-time")</f>
        <v>0</v>
      </c>
      <c r="I253" s="227">
        <f t="shared" si="42"/>
        <v>0</v>
      </c>
      <c r="J253" s="228">
        <f>SUMIFS('Sch A. Input'!H251:CJ251,'Sch A. Input'!$H$14:$CJ$14,"Recurring",'Sch A. Input'!$H$13:$CJ$13,"&lt;="&amp;$L$11)</f>
        <v>0</v>
      </c>
      <c r="K253" s="228">
        <f>SUMIFS('Sch A. Input'!H251:CJ251,'Sch A. Input'!$H$14:$CJ$14,"One-time",'Sch A. Input'!$H$13:$CJ$13,"&lt;="&amp;$L$11)</f>
        <v>0</v>
      </c>
      <c r="L253" s="229">
        <f t="shared" si="43"/>
        <v>0</v>
      </c>
      <c r="M253" s="228">
        <f t="shared" si="44"/>
        <v>0</v>
      </c>
      <c r="N253" s="228">
        <f t="shared" si="45"/>
        <v>0</v>
      </c>
      <c r="O253" s="259">
        <f t="shared" si="46"/>
        <v>0</v>
      </c>
      <c r="P253" s="268">
        <f t="shared" si="40"/>
        <v>0</v>
      </c>
      <c r="Q253" s="231">
        <f t="shared" si="41"/>
        <v>0</v>
      </c>
      <c r="R253" s="97">
        <f t="shared" si="47"/>
        <v>0</v>
      </c>
      <c r="S253" s="237">
        <f>IF(AND(LARGE('Sch A. Input'!$CL$15:$CL$41,COUNTIF('Sch A. Input'!$CL$15:$CL$41,"&gt;="&amp;F253))&lt;E253,F253&lt;&gt;0),"Leaver",J253-G253)</f>
        <v>0</v>
      </c>
      <c r="T253" s="237">
        <f>IF(AND(LARGE('Sch A. Input'!$CL$15:$CL$41,COUNTIF('Sch A. Input'!$CL$15:$CL$41,"&gt;="&amp;F253))&lt;E253,F253&lt;&gt;0),"Leaver",K253-H253)</f>
        <v>0</v>
      </c>
      <c r="U253" s="238">
        <f>IF(AND(LARGE('Sch A. Input'!$CL$15:$CL$41,COUNTIF('Sch A. Input'!$CL$15:$CL$41,"&gt;="&amp;F253))&lt;E253,F253&lt;&gt;0),"Leaver",L253-I253)</f>
        <v>0</v>
      </c>
      <c r="V253" s="238">
        <f>IF(AND(LARGE('Sch A. Input'!$CL$15:$CL$41,COUNTIF('Sch A. Input'!$CL$15:$CL$41,"&gt;="&amp;F253))&lt;E253,F253&lt;&gt;0),"Leaver",IFERROR(S253/X253*$M$9,0))</f>
        <v>0</v>
      </c>
      <c r="W253" s="238">
        <f>IF(AND(LARGE('Sch A. Input'!$CL$15:$CL$41,COUNTIF('Sch A. Input'!$CL$15:$CL$41,"&gt;="&amp;F253))&lt;E253,F253&lt;&gt;0),"Leaver",V253+T253)</f>
        <v>0</v>
      </c>
      <c r="X253" s="264">
        <f>IF(AND(LARGE('Sch A. Input'!$CL$15:$CL$41,COUNTIF('Sch A. Input'!$CL$15:$CL$41,"&gt;="&amp;F253))&lt;E253,F253&lt;&gt;0),"Leaver",IF(OR(D253="",D253&gt;$L$11,($L$11-14)&lt;$K$9),0,(E253+1-D253)/14-1))</f>
        <v>0</v>
      </c>
      <c r="Y253" s="265">
        <f>IF(AND(LARGE('Sch A. Input'!$CL$15:$CL$41,COUNTIF('Sch A. Input'!$CL$15:$CL$41,"&gt;="&amp;F253))&lt;E253,F253&lt;&gt;0),"Leaver",IFERROR(IF((S253/$X253*$M$9+T253)&gt;$D$12,"YES","NO"),0))</f>
        <v>0</v>
      </c>
      <c r="Z253" s="225">
        <f>IF(AND(LARGE('Sch A. Input'!$CL$15:$CL$41,COUNTIF('Sch A. Input'!$CL$15:$CL$41,"&gt;="&amp;F253))&lt;E253,F253&lt;&gt;0),"Leaver",IFERROR(IF($Y253="YES",MIN($U253*($G$12/$D$12),$G$12),(SUMPRODUCT(--((MIN(W253,$D$12))&gt;$C$9:$C$12),((MIN(W253,$D$12))-$C$9:$C$12),$H$9:$H$12))-((1-(X253/$M$9))*(SUMPRODUCT(--((MIN(V253,$D$12))&gt;$C$9:$C$12),((MIN(V253,$D$12))-$C$9:$C$12),$H$9:$H$12)))),0))</f>
        <v>0</v>
      </c>
      <c r="AA253" s="169">
        <f>IF(AND(LARGE('Sch A. Input'!$CL$15:$CL$41,COUNTIF('Sch A. Input'!$CL$15:$CL$41,"&gt;="&amp;F253))&lt;E253,F253&lt;&gt;0),"Leaver",IFERROR(Z253/U253,0))</f>
        <v>0</v>
      </c>
      <c r="AB253" s="170">
        <f>IF(AND(LARGE('Sch A. Input'!$CL$15:$CL$41,COUNTIF('Sch A. Input'!$CL$15:$CL$41,"&gt;="&amp;F253))&lt;E253,F253&lt;&gt;0),"Leaver",Q253-Z253)</f>
        <v>0</v>
      </c>
      <c r="AC253" s="94">
        <f t="shared" si="48"/>
        <v>0</v>
      </c>
      <c r="BK253" s="2"/>
      <c r="BL253" s="2"/>
      <c r="CI253"/>
    </row>
    <row r="254" spans="2:87" x14ac:dyDescent="0.35">
      <c r="B254" s="70" t="str">
        <f>IF('Sch A. Input'!B252="","",'Sch A. Input'!B252)</f>
        <v/>
      </c>
      <c r="C254" s="75" t="str">
        <f>IF('Sch A. Input'!C252="","",'Sch A. Input'!C252)</f>
        <v/>
      </c>
      <c r="D254" s="71" t="str">
        <f>IF('Sch A. Input'!D252="","",'Sch A. Input'!D252)</f>
        <v/>
      </c>
      <c r="E254" s="71">
        <f>'Sch A. Input'!E252</f>
        <v>45016</v>
      </c>
      <c r="F254" s="71">
        <f>'Sch A. Input'!F252</f>
        <v>0</v>
      </c>
      <c r="G254" s="226">
        <f>SUMIFS('Sch A. Input'!H252:CJ252,'Sch A. Input'!$H$13:$CJ$13,$L$11,'Sch A. Input'!$H$14:$CJ$14,"Recurring")</f>
        <v>0</v>
      </c>
      <c r="H254" s="226">
        <f>SUMIFS('Sch A. Input'!H252:CJ252,'Sch A. Input'!$H$13:$CJ$13,$L$11,'Sch A. Input'!$H$14:$CJ$14,"One-time")</f>
        <v>0</v>
      </c>
      <c r="I254" s="227">
        <f t="shared" si="42"/>
        <v>0</v>
      </c>
      <c r="J254" s="228">
        <f>SUMIFS('Sch A. Input'!H252:CJ252,'Sch A. Input'!$H$14:$CJ$14,"Recurring",'Sch A. Input'!$H$13:$CJ$13,"&lt;="&amp;$L$11)</f>
        <v>0</v>
      </c>
      <c r="K254" s="228">
        <f>SUMIFS('Sch A. Input'!H252:CJ252,'Sch A. Input'!$H$14:$CJ$14,"One-time",'Sch A. Input'!$H$13:$CJ$13,"&lt;="&amp;$L$11)</f>
        <v>0</v>
      </c>
      <c r="L254" s="229">
        <f t="shared" si="43"/>
        <v>0</v>
      </c>
      <c r="M254" s="228">
        <f t="shared" si="44"/>
        <v>0</v>
      </c>
      <c r="N254" s="228">
        <f t="shared" si="45"/>
        <v>0</v>
      </c>
      <c r="O254" s="259">
        <f t="shared" si="46"/>
        <v>0</v>
      </c>
      <c r="P254" s="268">
        <f t="shared" si="40"/>
        <v>0</v>
      </c>
      <c r="Q254" s="231">
        <f t="shared" si="41"/>
        <v>0</v>
      </c>
      <c r="R254" s="97">
        <f t="shared" si="47"/>
        <v>0</v>
      </c>
      <c r="S254" s="237">
        <f>IF(AND(LARGE('Sch A. Input'!$CL$15:$CL$41,COUNTIF('Sch A. Input'!$CL$15:$CL$41,"&gt;="&amp;F254))&lt;E254,F254&lt;&gt;0),"Leaver",J254-G254)</f>
        <v>0</v>
      </c>
      <c r="T254" s="237">
        <f>IF(AND(LARGE('Sch A. Input'!$CL$15:$CL$41,COUNTIF('Sch A. Input'!$CL$15:$CL$41,"&gt;="&amp;F254))&lt;E254,F254&lt;&gt;0),"Leaver",K254-H254)</f>
        <v>0</v>
      </c>
      <c r="U254" s="238">
        <f>IF(AND(LARGE('Sch A. Input'!$CL$15:$CL$41,COUNTIF('Sch A. Input'!$CL$15:$CL$41,"&gt;="&amp;F254))&lt;E254,F254&lt;&gt;0),"Leaver",L254-I254)</f>
        <v>0</v>
      </c>
      <c r="V254" s="238">
        <f>IF(AND(LARGE('Sch A. Input'!$CL$15:$CL$41,COUNTIF('Sch A. Input'!$CL$15:$CL$41,"&gt;="&amp;F254))&lt;E254,F254&lt;&gt;0),"Leaver",IFERROR(S254/X254*$M$9,0))</f>
        <v>0</v>
      </c>
      <c r="W254" s="238">
        <f>IF(AND(LARGE('Sch A. Input'!$CL$15:$CL$41,COUNTIF('Sch A. Input'!$CL$15:$CL$41,"&gt;="&amp;F254))&lt;E254,F254&lt;&gt;0),"Leaver",V254+T254)</f>
        <v>0</v>
      </c>
      <c r="X254" s="264">
        <f>IF(AND(LARGE('Sch A. Input'!$CL$15:$CL$41,COUNTIF('Sch A. Input'!$CL$15:$CL$41,"&gt;="&amp;F254))&lt;E254,F254&lt;&gt;0),"Leaver",IF(OR(D254="",D254&gt;$L$11,($L$11-14)&lt;$K$9),0,(E254+1-D254)/14-1))</f>
        <v>0</v>
      </c>
      <c r="Y254" s="265">
        <f>IF(AND(LARGE('Sch A. Input'!$CL$15:$CL$41,COUNTIF('Sch A. Input'!$CL$15:$CL$41,"&gt;="&amp;F254))&lt;E254,F254&lt;&gt;0),"Leaver",IFERROR(IF((S254/$X254*$M$9+T254)&gt;$D$12,"YES","NO"),0))</f>
        <v>0</v>
      </c>
      <c r="Z254" s="225">
        <f>IF(AND(LARGE('Sch A. Input'!$CL$15:$CL$41,COUNTIF('Sch A. Input'!$CL$15:$CL$41,"&gt;="&amp;F254))&lt;E254,F254&lt;&gt;0),"Leaver",IFERROR(IF($Y254="YES",MIN($U254*($G$12/$D$12),$G$12),(SUMPRODUCT(--((MIN(W254,$D$12))&gt;$C$9:$C$12),((MIN(W254,$D$12))-$C$9:$C$12),$H$9:$H$12))-((1-(X254/$M$9))*(SUMPRODUCT(--((MIN(V254,$D$12))&gt;$C$9:$C$12),((MIN(V254,$D$12))-$C$9:$C$12),$H$9:$H$12)))),0))</f>
        <v>0</v>
      </c>
      <c r="AA254" s="169">
        <f>IF(AND(LARGE('Sch A. Input'!$CL$15:$CL$41,COUNTIF('Sch A. Input'!$CL$15:$CL$41,"&gt;="&amp;F254))&lt;E254,F254&lt;&gt;0),"Leaver",IFERROR(Z254/U254,0))</f>
        <v>0</v>
      </c>
      <c r="AB254" s="170">
        <f>IF(AND(LARGE('Sch A. Input'!$CL$15:$CL$41,COUNTIF('Sch A. Input'!$CL$15:$CL$41,"&gt;="&amp;F254))&lt;E254,F254&lt;&gt;0),"Leaver",Q254-Z254)</f>
        <v>0</v>
      </c>
      <c r="AC254" s="94">
        <f t="shared" si="48"/>
        <v>0</v>
      </c>
      <c r="BK254" s="2"/>
      <c r="BL254" s="2"/>
      <c r="CI254"/>
    </row>
    <row r="255" spans="2:87" x14ac:dyDescent="0.35">
      <c r="B255" s="70" t="str">
        <f>IF('Sch A. Input'!B253="","",'Sch A. Input'!B253)</f>
        <v/>
      </c>
      <c r="C255" s="75" t="str">
        <f>IF('Sch A. Input'!C253="","",'Sch A. Input'!C253)</f>
        <v/>
      </c>
      <c r="D255" s="71" t="str">
        <f>IF('Sch A. Input'!D253="","",'Sch A. Input'!D253)</f>
        <v/>
      </c>
      <c r="E255" s="71">
        <f>'Sch A. Input'!E253</f>
        <v>45016</v>
      </c>
      <c r="F255" s="71">
        <f>'Sch A. Input'!F253</f>
        <v>0</v>
      </c>
      <c r="G255" s="226">
        <f>SUMIFS('Sch A. Input'!H253:CJ253,'Sch A. Input'!$H$13:$CJ$13,$L$11,'Sch A. Input'!$H$14:$CJ$14,"Recurring")</f>
        <v>0</v>
      </c>
      <c r="H255" s="226">
        <f>SUMIFS('Sch A. Input'!H253:CJ253,'Sch A. Input'!$H$13:$CJ$13,$L$11,'Sch A. Input'!$H$14:$CJ$14,"One-time")</f>
        <v>0</v>
      </c>
      <c r="I255" s="227">
        <f t="shared" si="42"/>
        <v>0</v>
      </c>
      <c r="J255" s="228">
        <f>SUMIFS('Sch A. Input'!H253:CJ253,'Sch A. Input'!$H$14:$CJ$14,"Recurring",'Sch A. Input'!$H$13:$CJ$13,"&lt;="&amp;$L$11)</f>
        <v>0</v>
      </c>
      <c r="K255" s="228">
        <f>SUMIFS('Sch A. Input'!H253:CJ253,'Sch A. Input'!$H$14:$CJ$14,"One-time",'Sch A. Input'!$H$13:$CJ$13,"&lt;="&amp;$L$11)</f>
        <v>0</v>
      </c>
      <c r="L255" s="229">
        <f t="shared" si="43"/>
        <v>0</v>
      </c>
      <c r="M255" s="228">
        <f t="shared" si="44"/>
        <v>0</v>
      </c>
      <c r="N255" s="228">
        <f t="shared" si="45"/>
        <v>0</v>
      </c>
      <c r="O255" s="259">
        <f t="shared" si="46"/>
        <v>0</v>
      </c>
      <c r="P255" s="268">
        <f t="shared" si="40"/>
        <v>0</v>
      </c>
      <c r="Q255" s="231">
        <f t="shared" si="41"/>
        <v>0</v>
      </c>
      <c r="R255" s="97">
        <f t="shared" si="47"/>
        <v>0</v>
      </c>
      <c r="S255" s="237">
        <f>IF(AND(LARGE('Sch A. Input'!$CL$15:$CL$41,COUNTIF('Sch A. Input'!$CL$15:$CL$41,"&gt;="&amp;F255))&lt;E255,F255&lt;&gt;0),"Leaver",J255-G255)</f>
        <v>0</v>
      </c>
      <c r="T255" s="237">
        <f>IF(AND(LARGE('Sch A. Input'!$CL$15:$CL$41,COUNTIF('Sch A. Input'!$CL$15:$CL$41,"&gt;="&amp;F255))&lt;E255,F255&lt;&gt;0),"Leaver",K255-H255)</f>
        <v>0</v>
      </c>
      <c r="U255" s="238">
        <f>IF(AND(LARGE('Sch A. Input'!$CL$15:$CL$41,COUNTIF('Sch A. Input'!$CL$15:$CL$41,"&gt;="&amp;F255))&lt;E255,F255&lt;&gt;0),"Leaver",L255-I255)</f>
        <v>0</v>
      </c>
      <c r="V255" s="238">
        <f>IF(AND(LARGE('Sch A. Input'!$CL$15:$CL$41,COUNTIF('Sch A. Input'!$CL$15:$CL$41,"&gt;="&amp;F255))&lt;E255,F255&lt;&gt;0),"Leaver",IFERROR(S255/X255*$M$9,0))</f>
        <v>0</v>
      </c>
      <c r="W255" s="238">
        <f>IF(AND(LARGE('Sch A. Input'!$CL$15:$CL$41,COUNTIF('Sch A. Input'!$CL$15:$CL$41,"&gt;="&amp;F255))&lt;E255,F255&lt;&gt;0),"Leaver",V255+T255)</f>
        <v>0</v>
      </c>
      <c r="X255" s="264">
        <f>IF(AND(LARGE('Sch A. Input'!$CL$15:$CL$41,COUNTIF('Sch A. Input'!$CL$15:$CL$41,"&gt;="&amp;F255))&lt;E255,F255&lt;&gt;0),"Leaver",IF(OR(D255="",D255&gt;$L$11,($L$11-14)&lt;$K$9),0,(E255+1-D255)/14-1))</f>
        <v>0</v>
      </c>
      <c r="Y255" s="265">
        <f>IF(AND(LARGE('Sch A. Input'!$CL$15:$CL$41,COUNTIF('Sch A. Input'!$CL$15:$CL$41,"&gt;="&amp;F255))&lt;E255,F255&lt;&gt;0),"Leaver",IFERROR(IF((S255/$X255*$M$9+T255)&gt;$D$12,"YES","NO"),0))</f>
        <v>0</v>
      </c>
      <c r="Z255" s="225">
        <f>IF(AND(LARGE('Sch A. Input'!$CL$15:$CL$41,COUNTIF('Sch A. Input'!$CL$15:$CL$41,"&gt;="&amp;F255))&lt;E255,F255&lt;&gt;0),"Leaver",IFERROR(IF($Y255="YES",MIN($U255*($G$12/$D$12),$G$12),(SUMPRODUCT(--((MIN(W255,$D$12))&gt;$C$9:$C$12),((MIN(W255,$D$12))-$C$9:$C$12),$H$9:$H$12))-((1-(X255/$M$9))*(SUMPRODUCT(--((MIN(V255,$D$12))&gt;$C$9:$C$12),((MIN(V255,$D$12))-$C$9:$C$12),$H$9:$H$12)))),0))</f>
        <v>0</v>
      </c>
      <c r="AA255" s="169">
        <f>IF(AND(LARGE('Sch A. Input'!$CL$15:$CL$41,COUNTIF('Sch A. Input'!$CL$15:$CL$41,"&gt;="&amp;F255))&lt;E255,F255&lt;&gt;0),"Leaver",IFERROR(Z255/U255,0))</f>
        <v>0</v>
      </c>
      <c r="AB255" s="170">
        <f>IF(AND(LARGE('Sch A. Input'!$CL$15:$CL$41,COUNTIF('Sch A. Input'!$CL$15:$CL$41,"&gt;="&amp;F255))&lt;E255,F255&lt;&gt;0),"Leaver",Q255-Z255)</f>
        <v>0</v>
      </c>
      <c r="AC255" s="94">
        <f t="shared" si="48"/>
        <v>0</v>
      </c>
      <c r="BK255" s="2"/>
      <c r="BL255" s="2"/>
      <c r="CI255"/>
    </row>
    <row r="256" spans="2:87" x14ac:dyDescent="0.35">
      <c r="B256" s="70" t="str">
        <f>IF('Sch A. Input'!B254="","",'Sch A. Input'!B254)</f>
        <v/>
      </c>
      <c r="C256" s="75" t="str">
        <f>IF('Sch A. Input'!C254="","",'Sch A. Input'!C254)</f>
        <v/>
      </c>
      <c r="D256" s="71" t="str">
        <f>IF('Sch A. Input'!D254="","",'Sch A. Input'!D254)</f>
        <v/>
      </c>
      <c r="E256" s="71">
        <f>'Sch A. Input'!E254</f>
        <v>45016</v>
      </c>
      <c r="F256" s="71">
        <f>'Sch A. Input'!F254</f>
        <v>0</v>
      </c>
      <c r="G256" s="226">
        <f>SUMIFS('Sch A. Input'!H254:CJ254,'Sch A. Input'!$H$13:$CJ$13,$L$11,'Sch A. Input'!$H$14:$CJ$14,"Recurring")</f>
        <v>0</v>
      </c>
      <c r="H256" s="226">
        <f>SUMIFS('Sch A. Input'!H254:CJ254,'Sch A. Input'!$H$13:$CJ$13,$L$11,'Sch A. Input'!$H$14:$CJ$14,"One-time")</f>
        <v>0</v>
      </c>
      <c r="I256" s="227">
        <f t="shared" si="42"/>
        <v>0</v>
      </c>
      <c r="J256" s="228">
        <f>SUMIFS('Sch A. Input'!H254:CJ254,'Sch A. Input'!$H$14:$CJ$14,"Recurring",'Sch A. Input'!$H$13:$CJ$13,"&lt;="&amp;$L$11)</f>
        <v>0</v>
      </c>
      <c r="K256" s="228">
        <f>SUMIFS('Sch A. Input'!H254:CJ254,'Sch A. Input'!$H$14:$CJ$14,"One-time",'Sch A. Input'!$H$13:$CJ$13,"&lt;="&amp;$L$11)</f>
        <v>0</v>
      </c>
      <c r="L256" s="229">
        <f t="shared" si="43"/>
        <v>0</v>
      </c>
      <c r="M256" s="228">
        <f t="shared" si="44"/>
        <v>0</v>
      </c>
      <c r="N256" s="228">
        <f t="shared" si="45"/>
        <v>0</v>
      </c>
      <c r="O256" s="259">
        <f t="shared" si="46"/>
        <v>0</v>
      </c>
      <c r="P256" s="268">
        <f t="shared" si="40"/>
        <v>0</v>
      </c>
      <c r="Q256" s="231">
        <f t="shared" si="41"/>
        <v>0</v>
      </c>
      <c r="R256" s="97">
        <f t="shared" si="47"/>
        <v>0</v>
      </c>
      <c r="S256" s="237">
        <f>IF(AND(LARGE('Sch A. Input'!$CL$15:$CL$41,COUNTIF('Sch A. Input'!$CL$15:$CL$41,"&gt;="&amp;F256))&lt;E256,F256&lt;&gt;0),"Leaver",J256-G256)</f>
        <v>0</v>
      </c>
      <c r="T256" s="237">
        <f>IF(AND(LARGE('Sch A. Input'!$CL$15:$CL$41,COUNTIF('Sch A. Input'!$CL$15:$CL$41,"&gt;="&amp;F256))&lt;E256,F256&lt;&gt;0),"Leaver",K256-H256)</f>
        <v>0</v>
      </c>
      <c r="U256" s="238">
        <f>IF(AND(LARGE('Sch A. Input'!$CL$15:$CL$41,COUNTIF('Sch A. Input'!$CL$15:$CL$41,"&gt;="&amp;F256))&lt;E256,F256&lt;&gt;0),"Leaver",L256-I256)</f>
        <v>0</v>
      </c>
      <c r="V256" s="238">
        <f>IF(AND(LARGE('Sch A. Input'!$CL$15:$CL$41,COUNTIF('Sch A. Input'!$CL$15:$CL$41,"&gt;="&amp;F256))&lt;E256,F256&lt;&gt;0),"Leaver",IFERROR(S256/X256*$M$9,0))</f>
        <v>0</v>
      </c>
      <c r="W256" s="238">
        <f>IF(AND(LARGE('Sch A. Input'!$CL$15:$CL$41,COUNTIF('Sch A. Input'!$CL$15:$CL$41,"&gt;="&amp;F256))&lt;E256,F256&lt;&gt;0),"Leaver",V256+T256)</f>
        <v>0</v>
      </c>
      <c r="X256" s="264">
        <f>IF(AND(LARGE('Sch A. Input'!$CL$15:$CL$41,COUNTIF('Sch A. Input'!$CL$15:$CL$41,"&gt;="&amp;F256))&lt;E256,F256&lt;&gt;0),"Leaver",IF(OR(D256="",D256&gt;$L$11,($L$11-14)&lt;$K$9),0,(E256+1-D256)/14-1))</f>
        <v>0</v>
      </c>
      <c r="Y256" s="265">
        <f>IF(AND(LARGE('Sch A. Input'!$CL$15:$CL$41,COUNTIF('Sch A. Input'!$CL$15:$CL$41,"&gt;="&amp;F256))&lt;E256,F256&lt;&gt;0),"Leaver",IFERROR(IF((S256/$X256*$M$9+T256)&gt;$D$12,"YES","NO"),0))</f>
        <v>0</v>
      </c>
      <c r="Z256" s="225">
        <f>IF(AND(LARGE('Sch A. Input'!$CL$15:$CL$41,COUNTIF('Sch A. Input'!$CL$15:$CL$41,"&gt;="&amp;F256))&lt;E256,F256&lt;&gt;0),"Leaver",IFERROR(IF($Y256="YES",MIN($U256*($G$12/$D$12),$G$12),(SUMPRODUCT(--((MIN(W256,$D$12))&gt;$C$9:$C$12),((MIN(W256,$D$12))-$C$9:$C$12),$H$9:$H$12))-((1-(X256/$M$9))*(SUMPRODUCT(--((MIN(V256,$D$12))&gt;$C$9:$C$12),((MIN(V256,$D$12))-$C$9:$C$12),$H$9:$H$12)))),0))</f>
        <v>0</v>
      </c>
      <c r="AA256" s="169">
        <f>IF(AND(LARGE('Sch A. Input'!$CL$15:$CL$41,COUNTIF('Sch A. Input'!$CL$15:$CL$41,"&gt;="&amp;F256))&lt;E256,F256&lt;&gt;0),"Leaver",IFERROR(Z256/U256,0))</f>
        <v>0</v>
      </c>
      <c r="AB256" s="170">
        <f>IF(AND(LARGE('Sch A. Input'!$CL$15:$CL$41,COUNTIF('Sch A. Input'!$CL$15:$CL$41,"&gt;="&amp;F256))&lt;E256,F256&lt;&gt;0),"Leaver",Q256-Z256)</f>
        <v>0</v>
      </c>
      <c r="AC256" s="94">
        <f t="shared" si="48"/>
        <v>0</v>
      </c>
      <c r="BK256" s="2"/>
      <c r="BL256" s="2"/>
      <c r="CI256"/>
    </row>
    <row r="257" spans="2:87" x14ac:dyDescent="0.35">
      <c r="B257" s="70" t="str">
        <f>IF('Sch A. Input'!B255="","",'Sch A. Input'!B255)</f>
        <v/>
      </c>
      <c r="C257" s="75" t="str">
        <f>IF('Sch A. Input'!C255="","",'Sch A. Input'!C255)</f>
        <v/>
      </c>
      <c r="D257" s="71" t="str">
        <f>IF('Sch A. Input'!D255="","",'Sch A. Input'!D255)</f>
        <v/>
      </c>
      <c r="E257" s="71">
        <f>'Sch A. Input'!E255</f>
        <v>45016</v>
      </c>
      <c r="F257" s="71">
        <f>'Sch A. Input'!F255</f>
        <v>0</v>
      </c>
      <c r="G257" s="226">
        <f>SUMIFS('Sch A. Input'!H255:CJ255,'Sch A. Input'!$H$13:$CJ$13,$L$11,'Sch A. Input'!$H$14:$CJ$14,"Recurring")</f>
        <v>0</v>
      </c>
      <c r="H257" s="226">
        <f>SUMIFS('Sch A. Input'!H255:CJ255,'Sch A. Input'!$H$13:$CJ$13,$L$11,'Sch A. Input'!$H$14:$CJ$14,"One-time")</f>
        <v>0</v>
      </c>
      <c r="I257" s="227">
        <f t="shared" si="42"/>
        <v>0</v>
      </c>
      <c r="J257" s="228">
        <f>SUMIFS('Sch A. Input'!H255:CJ255,'Sch A. Input'!$H$14:$CJ$14,"Recurring",'Sch A. Input'!$H$13:$CJ$13,"&lt;="&amp;$L$11)</f>
        <v>0</v>
      </c>
      <c r="K257" s="228">
        <f>SUMIFS('Sch A. Input'!H255:CJ255,'Sch A. Input'!$H$14:$CJ$14,"One-time",'Sch A. Input'!$H$13:$CJ$13,"&lt;="&amp;$L$11)</f>
        <v>0</v>
      </c>
      <c r="L257" s="229">
        <f t="shared" si="43"/>
        <v>0</v>
      </c>
      <c r="M257" s="228">
        <f t="shared" si="44"/>
        <v>0</v>
      </c>
      <c r="N257" s="228">
        <f t="shared" si="45"/>
        <v>0</v>
      </c>
      <c r="O257" s="259">
        <f t="shared" si="46"/>
        <v>0</v>
      </c>
      <c r="P257" s="268">
        <f t="shared" si="40"/>
        <v>0</v>
      </c>
      <c r="Q257" s="231">
        <f t="shared" si="41"/>
        <v>0</v>
      </c>
      <c r="R257" s="97">
        <f t="shared" si="47"/>
        <v>0</v>
      </c>
      <c r="S257" s="237">
        <f>IF(AND(LARGE('Sch A. Input'!$CL$15:$CL$41,COUNTIF('Sch A. Input'!$CL$15:$CL$41,"&gt;="&amp;F257))&lt;E257,F257&lt;&gt;0),"Leaver",J257-G257)</f>
        <v>0</v>
      </c>
      <c r="T257" s="237">
        <f>IF(AND(LARGE('Sch A. Input'!$CL$15:$CL$41,COUNTIF('Sch A. Input'!$CL$15:$CL$41,"&gt;="&amp;F257))&lt;E257,F257&lt;&gt;0),"Leaver",K257-H257)</f>
        <v>0</v>
      </c>
      <c r="U257" s="238">
        <f>IF(AND(LARGE('Sch A. Input'!$CL$15:$CL$41,COUNTIF('Sch A. Input'!$CL$15:$CL$41,"&gt;="&amp;F257))&lt;E257,F257&lt;&gt;0),"Leaver",L257-I257)</f>
        <v>0</v>
      </c>
      <c r="V257" s="238">
        <f>IF(AND(LARGE('Sch A. Input'!$CL$15:$CL$41,COUNTIF('Sch A. Input'!$CL$15:$CL$41,"&gt;="&amp;F257))&lt;E257,F257&lt;&gt;0),"Leaver",IFERROR(S257/X257*$M$9,0))</f>
        <v>0</v>
      </c>
      <c r="W257" s="238">
        <f>IF(AND(LARGE('Sch A. Input'!$CL$15:$CL$41,COUNTIF('Sch A. Input'!$CL$15:$CL$41,"&gt;="&amp;F257))&lt;E257,F257&lt;&gt;0),"Leaver",V257+T257)</f>
        <v>0</v>
      </c>
      <c r="X257" s="264">
        <f>IF(AND(LARGE('Sch A. Input'!$CL$15:$CL$41,COUNTIF('Sch A. Input'!$CL$15:$CL$41,"&gt;="&amp;F257))&lt;E257,F257&lt;&gt;0),"Leaver",IF(OR(D257="",D257&gt;$L$11,($L$11-14)&lt;$K$9),0,(E257+1-D257)/14-1))</f>
        <v>0</v>
      </c>
      <c r="Y257" s="265">
        <f>IF(AND(LARGE('Sch A. Input'!$CL$15:$CL$41,COUNTIF('Sch A. Input'!$CL$15:$CL$41,"&gt;="&amp;F257))&lt;E257,F257&lt;&gt;0),"Leaver",IFERROR(IF((S257/$X257*$M$9+T257)&gt;$D$12,"YES","NO"),0))</f>
        <v>0</v>
      </c>
      <c r="Z257" s="225">
        <f>IF(AND(LARGE('Sch A. Input'!$CL$15:$CL$41,COUNTIF('Sch A. Input'!$CL$15:$CL$41,"&gt;="&amp;F257))&lt;E257,F257&lt;&gt;0),"Leaver",IFERROR(IF($Y257="YES",MIN($U257*($G$12/$D$12),$G$12),(SUMPRODUCT(--((MIN(W257,$D$12))&gt;$C$9:$C$12),((MIN(W257,$D$12))-$C$9:$C$12),$H$9:$H$12))-((1-(X257/$M$9))*(SUMPRODUCT(--((MIN(V257,$D$12))&gt;$C$9:$C$12),((MIN(V257,$D$12))-$C$9:$C$12),$H$9:$H$12)))),0))</f>
        <v>0</v>
      </c>
      <c r="AA257" s="169">
        <f>IF(AND(LARGE('Sch A. Input'!$CL$15:$CL$41,COUNTIF('Sch A. Input'!$CL$15:$CL$41,"&gt;="&amp;F257))&lt;E257,F257&lt;&gt;0),"Leaver",IFERROR(Z257/U257,0))</f>
        <v>0</v>
      </c>
      <c r="AB257" s="170">
        <f>IF(AND(LARGE('Sch A. Input'!$CL$15:$CL$41,COUNTIF('Sch A. Input'!$CL$15:$CL$41,"&gt;="&amp;F257))&lt;E257,F257&lt;&gt;0),"Leaver",Q257-Z257)</f>
        <v>0</v>
      </c>
      <c r="AC257" s="94">
        <f t="shared" si="48"/>
        <v>0</v>
      </c>
      <c r="BK257" s="2"/>
      <c r="BL257" s="2"/>
      <c r="CI257"/>
    </row>
    <row r="258" spans="2:87" x14ac:dyDescent="0.35">
      <c r="B258" s="70" t="str">
        <f>IF('Sch A. Input'!B256="","",'Sch A. Input'!B256)</f>
        <v/>
      </c>
      <c r="C258" s="75" t="str">
        <f>IF('Sch A. Input'!C256="","",'Sch A. Input'!C256)</f>
        <v/>
      </c>
      <c r="D258" s="71" t="str">
        <f>IF('Sch A. Input'!D256="","",'Sch A. Input'!D256)</f>
        <v/>
      </c>
      <c r="E258" s="71">
        <f>'Sch A. Input'!E256</f>
        <v>45016</v>
      </c>
      <c r="F258" s="71">
        <f>'Sch A. Input'!F256</f>
        <v>0</v>
      </c>
      <c r="G258" s="226">
        <f>SUMIFS('Sch A. Input'!H256:CJ256,'Sch A. Input'!$H$13:$CJ$13,$L$11,'Sch A. Input'!$H$14:$CJ$14,"Recurring")</f>
        <v>0</v>
      </c>
      <c r="H258" s="226">
        <f>SUMIFS('Sch A. Input'!H256:CJ256,'Sch A. Input'!$H$13:$CJ$13,$L$11,'Sch A. Input'!$H$14:$CJ$14,"One-time")</f>
        <v>0</v>
      </c>
      <c r="I258" s="227">
        <f t="shared" si="42"/>
        <v>0</v>
      </c>
      <c r="J258" s="228">
        <f>SUMIFS('Sch A. Input'!H256:CJ256,'Sch A. Input'!$H$14:$CJ$14,"Recurring",'Sch A. Input'!$H$13:$CJ$13,"&lt;="&amp;$L$11)</f>
        <v>0</v>
      </c>
      <c r="K258" s="228">
        <f>SUMIFS('Sch A. Input'!H256:CJ256,'Sch A. Input'!$H$14:$CJ$14,"One-time",'Sch A. Input'!$H$13:$CJ$13,"&lt;="&amp;$L$11)</f>
        <v>0</v>
      </c>
      <c r="L258" s="229">
        <f t="shared" si="43"/>
        <v>0</v>
      </c>
      <c r="M258" s="228">
        <f t="shared" si="44"/>
        <v>0</v>
      </c>
      <c r="N258" s="228">
        <f t="shared" si="45"/>
        <v>0</v>
      </c>
      <c r="O258" s="259">
        <f t="shared" si="46"/>
        <v>0</v>
      </c>
      <c r="P258" s="268">
        <f t="shared" si="40"/>
        <v>0</v>
      </c>
      <c r="Q258" s="231">
        <f t="shared" si="41"/>
        <v>0</v>
      </c>
      <c r="R258" s="97">
        <f t="shared" si="47"/>
        <v>0</v>
      </c>
      <c r="S258" s="237">
        <f>IF(AND(LARGE('Sch A. Input'!$CL$15:$CL$41,COUNTIF('Sch A. Input'!$CL$15:$CL$41,"&gt;="&amp;F258))&lt;E258,F258&lt;&gt;0),"Leaver",J258-G258)</f>
        <v>0</v>
      </c>
      <c r="T258" s="237">
        <f>IF(AND(LARGE('Sch A. Input'!$CL$15:$CL$41,COUNTIF('Sch A. Input'!$CL$15:$CL$41,"&gt;="&amp;F258))&lt;E258,F258&lt;&gt;0),"Leaver",K258-H258)</f>
        <v>0</v>
      </c>
      <c r="U258" s="238">
        <f>IF(AND(LARGE('Sch A. Input'!$CL$15:$CL$41,COUNTIF('Sch A. Input'!$CL$15:$CL$41,"&gt;="&amp;F258))&lt;E258,F258&lt;&gt;0),"Leaver",L258-I258)</f>
        <v>0</v>
      </c>
      <c r="V258" s="238">
        <f>IF(AND(LARGE('Sch A. Input'!$CL$15:$CL$41,COUNTIF('Sch A. Input'!$CL$15:$CL$41,"&gt;="&amp;F258))&lt;E258,F258&lt;&gt;0),"Leaver",IFERROR(S258/X258*$M$9,0))</f>
        <v>0</v>
      </c>
      <c r="W258" s="238">
        <f>IF(AND(LARGE('Sch A. Input'!$CL$15:$CL$41,COUNTIF('Sch A. Input'!$CL$15:$CL$41,"&gt;="&amp;F258))&lt;E258,F258&lt;&gt;0),"Leaver",V258+T258)</f>
        <v>0</v>
      </c>
      <c r="X258" s="264">
        <f>IF(AND(LARGE('Sch A. Input'!$CL$15:$CL$41,COUNTIF('Sch A. Input'!$CL$15:$CL$41,"&gt;="&amp;F258))&lt;E258,F258&lt;&gt;0),"Leaver",IF(OR(D258="",D258&gt;$L$11,($L$11-14)&lt;$K$9),0,(E258+1-D258)/14-1))</f>
        <v>0</v>
      </c>
      <c r="Y258" s="265">
        <f>IF(AND(LARGE('Sch A. Input'!$CL$15:$CL$41,COUNTIF('Sch A. Input'!$CL$15:$CL$41,"&gt;="&amp;F258))&lt;E258,F258&lt;&gt;0),"Leaver",IFERROR(IF((S258/$X258*$M$9+T258)&gt;$D$12,"YES","NO"),0))</f>
        <v>0</v>
      </c>
      <c r="Z258" s="225">
        <f>IF(AND(LARGE('Sch A. Input'!$CL$15:$CL$41,COUNTIF('Sch A. Input'!$CL$15:$CL$41,"&gt;="&amp;F258))&lt;E258,F258&lt;&gt;0),"Leaver",IFERROR(IF($Y258="YES",MIN($U258*($G$12/$D$12),$G$12),(SUMPRODUCT(--((MIN(W258,$D$12))&gt;$C$9:$C$12),((MIN(W258,$D$12))-$C$9:$C$12),$H$9:$H$12))-((1-(X258/$M$9))*(SUMPRODUCT(--((MIN(V258,$D$12))&gt;$C$9:$C$12),((MIN(V258,$D$12))-$C$9:$C$12),$H$9:$H$12)))),0))</f>
        <v>0</v>
      </c>
      <c r="AA258" s="169">
        <f>IF(AND(LARGE('Sch A. Input'!$CL$15:$CL$41,COUNTIF('Sch A. Input'!$CL$15:$CL$41,"&gt;="&amp;F258))&lt;E258,F258&lt;&gt;0),"Leaver",IFERROR(Z258/U258,0))</f>
        <v>0</v>
      </c>
      <c r="AB258" s="170">
        <f>IF(AND(LARGE('Sch A. Input'!$CL$15:$CL$41,COUNTIF('Sch A. Input'!$CL$15:$CL$41,"&gt;="&amp;F258))&lt;E258,F258&lt;&gt;0),"Leaver",Q258-Z258)</f>
        <v>0</v>
      </c>
      <c r="AC258" s="94">
        <f t="shared" si="48"/>
        <v>0</v>
      </c>
      <c r="BK258" s="2"/>
      <c r="BL258" s="2"/>
      <c r="CI258"/>
    </row>
    <row r="259" spans="2:87" x14ac:dyDescent="0.35">
      <c r="B259" s="70" t="str">
        <f>IF('Sch A. Input'!B257="","",'Sch A. Input'!B257)</f>
        <v/>
      </c>
      <c r="C259" s="75" t="str">
        <f>IF('Sch A. Input'!C257="","",'Sch A. Input'!C257)</f>
        <v/>
      </c>
      <c r="D259" s="71" t="str">
        <f>IF('Sch A. Input'!D257="","",'Sch A. Input'!D257)</f>
        <v/>
      </c>
      <c r="E259" s="71">
        <f>'Sch A. Input'!E257</f>
        <v>45016</v>
      </c>
      <c r="F259" s="71">
        <f>'Sch A. Input'!F257</f>
        <v>0</v>
      </c>
      <c r="G259" s="226">
        <f>SUMIFS('Sch A. Input'!H257:CJ257,'Sch A. Input'!$H$13:$CJ$13,$L$11,'Sch A. Input'!$H$14:$CJ$14,"Recurring")</f>
        <v>0</v>
      </c>
      <c r="H259" s="226">
        <f>SUMIFS('Sch A. Input'!H257:CJ257,'Sch A. Input'!$H$13:$CJ$13,$L$11,'Sch A. Input'!$H$14:$CJ$14,"One-time")</f>
        <v>0</v>
      </c>
      <c r="I259" s="227">
        <f t="shared" si="42"/>
        <v>0</v>
      </c>
      <c r="J259" s="228">
        <f>SUMIFS('Sch A. Input'!H257:CJ257,'Sch A. Input'!$H$14:$CJ$14,"Recurring",'Sch A. Input'!$H$13:$CJ$13,"&lt;="&amp;$L$11)</f>
        <v>0</v>
      </c>
      <c r="K259" s="228">
        <f>SUMIFS('Sch A. Input'!H257:CJ257,'Sch A. Input'!$H$14:$CJ$14,"One-time",'Sch A. Input'!$H$13:$CJ$13,"&lt;="&amp;$L$11)</f>
        <v>0</v>
      </c>
      <c r="L259" s="229">
        <f t="shared" si="43"/>
        <v>0</v>
      </c>
      <c r="M259" s="228">
        <f t="shared" si="44"/>
        <v>0</v>
      </c>
      <c r="N259" s="228">
        <f t="shared" si="45"/>
        <v>0</v>
      </c>
      <c r="O259" s="259">
        <f t="shared" si="46"/>
        <v>0</v>
      </c>
      <c r="P259" s="268">
        <f t="shared" si="40"/>
        <v>0</v>
      </c>
      <c r="Q259" s="231">
        <f t="shared" si="41"/>
        <v>0</v>
      </c>
      <c r="R259" s="97">
        <f t="shared" si="47"/>
        <v>0</v>
      </c>
      <c r="S259" s="237">
        <f>IF(AND(LARGE('Sch A. Input'!$CL$15:$CL$41,COUNTIF('Sch A. Input'!$CL$15:$CL$41,"&gt;="&amp;F259))&lt;E259,F259&lt;&gt;0),"Leaver",J259-G259)</f>
        <v>0</v>
      </c>
      <c r="T259" s="237">
        <f>IF(AND(LARGE('Sch A. Input'!$CL$15:$CL$41,COUNTIF('Sch A. Input'!$CL$15:$CL$41,"&gt;="&amp;F259))&lt;E259,F259&lt;&gt;0),"Leaver",K259-H259)</f>
        <v>0</v>
      </c>
      <c r="U259" s="238">
        <f>IF(AND(LARGE('Sch A. Input'!$CL$15:$CL$41,COUNTIF('Sch A. Input'!$CL$15:$CL$41,"&gt;="&amp;F259))&lt;E259,F259&lt;&gt;0),"Leaver",L259-I259)</f>
        <v>0</v>
      </c>
      <c r="V259" s="238">
        <f>IF(AND(LARGE('Sch A. Input'!$CL$15:$CL$41,COUNTIF('Sch A. Input'!$CL$15:$CL$41,"&gt;="&amp;F259))&lt;E259,F259&lt;&gt;0),"Leaver",IFERROR(S259/X259*$M$9,0))</f>
        <v>0</v>
      </c>
      <c r="W259" s="238">
        <f>IF(AND(LARGE('Sch A. Input'!$CL$15:$CL$41,COUNTIF('Sch A. Input'!$CL$15:$CL$41,"&gt;="&amp;F259))&lt;E259,F259&lt;&gt;0),"Leaver",V259+T259)</f>
        <v>0</v>
      </c>
      <c r="X259" s="264">
        <f>IF(AND(LARGE('Sch A. Input'!$CL$15:$CL$41,COUNTIF('Sch A. Input'!$CL$15:$CL$41,"&gt;="&amp;F259))&lt;E259,F259&lt;&gt;0),"Leaver",IF(OR(D259="",D259&gt;$L$11,($L$11-14)&lt;$K$9),0,(E259+1-D259)/14-1))</f>
        <v>0</v>
      </c>
      <c r="Y259" s="265">
        <f>IF(AND(LARGE('Sch A. Input'!$CL$15:$CL$41,COUNTIF('Sch A. Input'!$CL$15:$CL$41,"&gt;="&amp;F259))&lt;E259,F259&lt;&gt;0),"Leaver",IFERROR(IF((S259/$X259*$M$9+T259)&gt;$D$12,"YES","NO"),0))</f>
        <v>0</v>
      </c>
      <c r="Z259" s="225">
        <f>IF(AND(LARGE('Sch A. Input'!$CL$15:$CL$41,COUNTIF('Sch A. Input'!$CL$15:$CL$41,"&gt;="&amp;F259))&lt;E259,F259&lt;&gt;0),"Leaver",IFERROR(IF($Y259="YES",MIN($U259*($G$12/$D$12),$G$12),(SUMPRODUCT(--((MIN(W259,$D$12))&gt;$C$9:$C$12),((MIN(W259,$D$12))-$C$9:$C$12),$H$9:$H$12))-((1-(X259/$M$9))*(SUMPRODUCT(--((MIN(V259,$D$12))&gt;$C$9:$C$12),((MIN(V259,$D$12))-$C$9:$C$12),$H$9:$H$12)))),0))</f>
        <v>0</v>
      </c>
      <c r="AA259" s="169">
        <f>IF(AND(LARGE('Sch A. Input'!$CL$15:$CL$41,COUNTIF('Sch A. Input'!$CL$15:$CL$41,"&gt;="&amp;F259))&lt;E259,F259&lt;&gt;0),"Leaver",IFERROR(Z259/U259,0))</f>
        <v>0</v>
      </c>
      <c r="AB259" s="170">
        <f>IF(AND(LARGE('Sch A. Input'!$CL$15:$CL$41,COUNTIF('Sch A. Input'!$CL$15:$CL$41,"&gt;="&amp;F259))&lt;E259,F259&lt;&gt;0),"Leaver",Q259-Z259)</f>
        <v>0</v>
      </c>
      <c r="AC259" s="94">
        <f t="shared" si="48"/>
        <v>0</v>
      </c>
      <c r="BK259" s="2"/>
      <c r="BL259" s="2"/>
      <c r="CI259"/>
    </row>
    <row r="260" spans="2:87" x14ac:dyDescent="0.35">
      <c r="B260" s="70" t="str">
        <f>IF('Sch A. Input'!B258="","",'Sch A. Input'!B258)</f>
        <v/>
      </c>
      <c r="C260" s="75" t="str">
        <f>IF('Sch A. Input'!C258="","",'Sch A. Input'!C258)</f>
        <v/>
      </c>
      <c r="D260" s="71" t="str">
        <f>IF('Sch A. Input'!D258="","",'Sch A. Input'!D258)</f>
        <v/>
      </c>
      <c r="E260" s="71">
        <f>'Sch A. Input'!E258</f>
        <v>45016</v>
      </c>
      <c r="F260" s="71">
        <f>'Sch A. Input'!F258</f>
        <v>0</v>
      </c>
      <c r="G260" s="226">
        <f>SUMIFS('Sch A. Input'!H258:CJ258,'Sch A. Input'!$H$13:$CJ$13,$L$11,'Sch A. Input'!$H$14:$CJ$14,"Recurring")</f>
        <v>0</v>
      </c>
      <c r="H260" s="226">
        <f>SUMIFS('Sch A. Input'!H258:CJ258,'Sch A. Input'!$H$13:$CJ$13,$L$11,'Sch A. Input'!$H$14:$CJ$14,"One-time")</f>
        <v>0</v>
      </c>
      <c r="I260" s="227">
        <f t="shared" si="42"/>
        <v>0</v>
      </c>
      <c r="J260" s="228">
        <f>SUMIFS('Sch A. Input'!H258:CJ258,'Sch A. Input'!$H$14:$CJ$14,"Recurring",'Sch A. Input'!$H$13:$CJ$13,"&lt;="&amp;$L$11)</f>
        <v>0</v>
      </c>
      <c r="K260" s="228">
        <f>SUMIFS('Sch A. Input'!H258:CJ258,'Sch A. Input'!$H$14:$CJ$14,"One-time",'Sch A. Input'!$H$13:$CJ$13,"&lt;="&amp;$L$11)</f>
        <v>0</v>
      </c>
      <c r="L260" s="229">
        <f t="shared" si="43"/>
        <v>0</v>
      </c>
      <c r="M260" s="228">
        <f t="shared" si="44"/>
        <v>0</v>
      </c>
      <c r="N260" s="228">
        <f t="shared" si="45"/>
        <v>0</v>
      </c>
      <c r="O260" s="259">
        <f t="shared" si="46"/>
        <v>0</v>
      </c>
      <c r="P260" s="268">
        <f t="shared" si="40"/>
        <v>0</v>
      </c>
      <c r="Q260" s="231">
        <f t="shared" si="41"/>
        <v>0</v>
      </c>
      <c r="R260" s="97">
        <f t="shared" si="47"/>
        <v>0</v>
      </c>
      <c r="S260" s="237">
        <f>IF(AND(LARGE('Sch A. Input'!$CL$15:$CL$41,COUNTIF('Sch A. Input'!$CL$15:$CL$41,"&gt;="&amp;F260))&lt;E260,F260&lt;&gt;0),"Leaver",J260-G260)</f>
        <v>0</v>
      </c>
      <c r="T260" s="237">
        <f>IF(AND(LARGE('Sch A. Input'!$CL$15:$CL$41,COUNTIF('Sch A. Input'!$CL$15:$CL$41,"&gt;="&amp;F260))&lt;E260,F260&lt;&gt;0),"Leaver",K260-H260)</f>
        <v>0</v>
      </c>
      <c r="U260" s="238">
        <f>IF(AND(LARGE('Sch A. Input'!$CL$15:$CL$41,COUNTIF('Sch A. Input'!$CL$15:$CL$41,"&gt;="&amp;F260))&lt;E260,F260&lt;&gt;0),"Leaver",L260-I260)</f>
        <v>0</v>
      </c>
      <c r="V260" s="238">
        <f>IF(AND(LARGE('Sch A. Input'!$CL$15:$CL$41,COUNTIF('Sch A. Input'!$CL$15:$CL$41,"&gt;="&amp;F260))&lt;E260,F260&lt;&gt;0),"Leaver",IFERROR(S260/X260*$M$9,0))</f>
        <v>0</v>
      </c>
      <c r="W260" s="238">
        <f>IF(AND(LARGE('Sch A. Input'!$CL$15:$CL$41,COUNTIF('Sch A. Input'!$CL$15:$CL$41,"&gt;="&amp;F260))&lt;E260,F260&lt;&gt;0),"Leaver",V260+T260)</f>
        <v>0</v>
      </c>
      <c r="X260" s="264">
        <f>IF(AND(LARGE('Sch A. Input'!$CL$15:$CL$41,COUNTIF('Sch A. Input'!$CL$15:$CL$41,"&gt;="&amp;F260))&lt;E260,F260&lt;&gt;0),"Leaver",IF(OR(D260="",D260&gt;$L$11,($L$11-14)&lt;$K$9),0,(E260+1-D260)/14-1))</f>
        <v>0</v>
      </c>
      <c r="Y260" s="265">
        <f>IF(AND(LARGE('Sch A. Input'!$CL$15:$CL$41,COUNTIF('Sch A. Input'!$CL$15:$CL$41,"&gt;="&amp;F260))&lt;E260,F260&lt;&gt;0),"Leaver",IFERROR(IF((S260/$X260*$M$9+T260)&gt;$D$12,"YES","NO"),0))</f>
        <v>0</v>
      </c>
      <c r="Z260" s="225">
        <f>IF(AND(LARGE('Sch A. Input'!$CL$15:$CL$41,COUNTIF('Sch A. Input'!$CL$15:$CL$41,"&gt;="&amp;F260))&lt;E260,F260&lt;&gt;0),"Leaver",IFERROR(IF($Y260="YES",MIN($U260*($G$12/$D$12),$G$12),(SUMPRODUCT(--((MIN(W260,$D$12))&gt;$C$9:$C$12),((MIN(W260,$D$12))-$C$9:$C$12),$H$9:$H$12))-((1-(X260/$M$9))*(SUMPRODUCT(--((MIN(V260,$D$12))&gt;$C$9:$C$12),((MIN(V260,$D$12))-$C$9:$C$12),$H$9:$H$12)))),0))</f>
        <v>0</v>
      </c>
      <c r="AA260" s="169">
        <f>IF(AND(LARGE('Sch A. Input'!$CL$15:$CL$41,COUNTIF('Sch A. Input'!$CL$15:$CL$41,"&gt;="&amp;F260))&lt;E260,F260&lt;&gt;0),"Leaver",IFERROR(Z260/U260,0))</f>
        <v>0</v>
      </c>
      <c r="AB260" s="170">
        <f>IF(AND(LARGE('Sch A. Input'!$CL$15:$CL$41,COUNTIF('Sch A. Input'!$CL$15:$CL$41,"&gt;="&amp;F260))&lt;E260,F260&lt;&gt;0),"Leaver",Q260-Z260)</f>
        <v>0</v>
      </c>
      <c r="AC260" s="94">
        <f t="shared" si="48"/>
        <v>0</v>
      </c>
      <c r="BK260" s="2"/>
      <c r="BL260" s="2"/>
      <c r="CI260"/>
    </row>
    <row r="261" spans="2:87" x14ac:dyDescent="0.35">
      <c r="B261" s="70" t="str">
        <f>IF('Sch A. Input'!B259="","",'Sch A. Input'!B259)</f>
        <v/>
      </c>
      <c r="C261" s="75" t="str">
        <f>IF('Sch A. Input'!C259="","",'Sch A. Input'!C259)</f>
        <v/>
      </c>
      <c r="D261" s="71" t="str">
        <f>IF('Sch A. Input'!D259="","",'Sch A. Input'!D259)</f>
        <v/>
      </c>
      <c r="E261" s="71">
        <f>'Sch A. Input'!E259</f>
        <v>45016</v>
      </c>
      <c r="F261" s="71">
        <f>'Sch A. Input'!F259</f>
        <v>0</v>
      </c>
      <c r="G261" s="226">
        <f>SUMIFS('Sch A. Input'!H259:CJ259,'Sch A. Input'!$H$13:$CJ$13,$L$11,'Sch A. Input'!$H$14:$CJ$14,"Recurring")</f>
        <v>0</v>
      </c>
      <c r="H261" s="226">
        <f>SUMIFS('Sch A. Input'!H259:CJ259,'Sch A. Input'!$H$13:$CJ$13,$L$11,'Sch A. Input'!$H$14:$CJ$14,"One-time")</f>
        <v>0</v>
      </c>
      <c r="I261" s="227">
        <f t="shared" si="42"/>
        <v>0</v>
      </c>
      <c r="J261" s="228">
        <f>SUMIFS('Sch A. Input'!H259:CJ259,'Sch A. Input'!$H$14:$CJ$14,"Recurring",'Sch A. Input'!$H$13:$CJ$13,"&lt;="&amp;$L$11)</f>
        <v>0</v>
      </c>
      <c r="K261" s="228">
        <f>SUMIFS('Sch A. Input'!H259:CJ259,'Sch A. Input'!$H$14:$CJ$14,"One-time",'Sch A. Input'!$H$13:$CJ$13,"&lt;="&amp;$L$11)</f>
        <v>0</v>
      </c>
      <c r="L261" s="229">
        <f t="shared" si="43"/>
        <v>0</v>
      </c>
      <c r="M261" s="228">
        <f t="shared" si="44"/>
        <v>0</v>
      </c>
      <c r="N261" s="228">
        <f t="shared" si="45"/>
        <v>0</v>
      </c>
      <c r="O261" s="259">
        <f t="shared" si="46"/>
        <v>0</v>
      </c>
      <c r="P261" s="268">
        <f t="shared" si="40"/>
        <v>0</v>
      </c>
      <c r="Q261" s="231">
        <f t="shared" si="41"/>
        <v>0</v>
      </c>
      <c r="R261" s="97">
        <f t="shared" si="47"/>
        <v>0</v>
      </c>
      <c r="S261" s="237">
        <f>IF(AND(LARGE('Sch A. Input'!$CL$15:$CL$41,COUNTIF('Sch A. Input'!$CL$15:$CL$41,"&gt;="&amp;F261))&lt;E261,F261&lt;&gt;0),"Leaver",J261-G261)</f>
        <v>0</v>
      </c>
      <c r="T261" s="237">
        <f>IF(AND(LARGE('Sch A. Input'!$CL$15:$CL$41,COUNTIF('Sch A. Input'!$CL$15:$CL$41,"&gt;="&amp;F261))&lt;E261,F261&lt;&gt;0),"Leaver",K261-H261)</f>
        <v>0</v>
      </c>
      <c r="U261" s="238">
        <f>IF(AND(LARGE('Sch A. Input'!$CL$15:$CL$41,COUNTIF('Sch A. Input'!$CL$15:$CL$41,"&gt;="&amp;F261))&lt;E261,F261&lt;&gt;0),"Leaver",L261-I261)</f>
        <v>0</v>
      </c>
      <c r="V261" s="238">
        <f>IF(AND(LARGE('Sch A. Input'!$CL$15:$CL$41,COUNTIF('Sch A. Input'!$CL$15:$CL$41,"&gt;="&amp;F261))&lt;E261,F261&lt;&gt;0),"Leaver",IFERROR(S261/X261*$M$9,0))</f>
        <v>0</v>
      </c>
      <c r="W261" s="238">
        <f>IF(AND(LARGE('Sch A. Input'!$CL$15:$CL$41,COUNTIF('Sch A. Input'!$CL$15:$CL$41,"&gt;="&amp;F261))&lt;E261,F261&lt;&gt;0),"Leaver",V261+T261)</f>
        <v>0</v>
      </c>
      <c r="X261" s="264">
        <f>IF(AND(LARGE('Sch A. Input'!$CL$15:$CL$41,COUNTIF('Sch A. Input'!$CL$15:$CL$41,"&gt;="&amp;F261))&lt;E261,F261&lt;&gt;0),"Leaver",IF(OR(D261="",D261&gt;$L$11,($L$11-14)&lt;$K$9),0,(E261+1-D261)/14-1))</f>
        <v>0</v>
      </c>
      <c r="Y261" s="265">
        <f>IF(AND(LARGE('Sch A. Input'!$CL$15:$CL$41,COUNTIF('Sch A. Input'!$CL$15:$CL$41,"&gt;="&amp;F261))&lt;E261,F261&lt;&gt;0),"Leaver",IFERROR(IF((S261/$X261*$M$9+T261)&gt;$D$12,"YES","NO"),0))</f>
        <v>0</v>
      </c>
      <c r="Z261" s="225">
        <f>IF(AND(LARGE('Sch A. Input'!$CL$15:$CL$41,COUNTIF('Sch A. Input'!$CL$15:$CL$41,"&gt;="&amp;F261))&lt;E261,F261&lt;&gt;0),"Leaver",IFERROR(IF($Y261="YES",MIN($U261*($G$12/$D$12),$G$12),(SUMPRODUCT(--((MIN(W261,$D$12))&gt;$C$9:$C$12),((MIN(W261,$D$12))-$C$9:$C$12),$H$9:$H$12))-((1-(X261/$M$9))*(SUMPRODUCT(--((MIN(V261,$D$12))&gt;$C$9:$C$12),((MIN(V261,$D$12))-$C$9:$C$12),$H$9:$H$12)))),0))</f>
        <v>0</v>
      </c>
      <c r="AA261" s="169">
        <f>IF(AND(LARGE('Sch A. Input'!$CL$15:$CL$41,COUNTIF('Sch A. Input'!$CL$15:$CL$41,"&gt;="&amp;F261))&lt;E261,F261&lt;&gt;0),"Leaver",IFERROR(Z261/U261,0))</f>
        <v>0</v>
      </c>
      <c r="AB261" s="170">
        <f>IF(AND(LARGE('Sch A. Input'!$CL$15:$CL$41,COUNTIF('Sch A. Input'!$CL$15:$CL$41,"&gt;="&amp;F261))&lt;E261,F261&lt;&gt;0),"Leaver",Q261-Z261)</f>
        <v>0</v>
      </c>
      <c r="AC261" s="94">
        <f t="shared" si="48"/>
        <v>0</v>
      </c>
      <c r="BK261" s="2"/>
      <c r="BL261" s="2"/>
      <c r="CI261"/>
    </row>
    <row r="262" spans="2:87" x14ac:dyDescent="0.35">
      <c r="B262" s="70" t="str">
        <f>IF('Sch A. Input'!B260="","",'Sch A. Input'!B260)</f>
        <v/>
      </c>
      <c r="C262" s="75" t="str">
        <f>IF('Sch A. Input'!C260="","",'Sch A. Input'!C260)</f>
        <v/>
      </c>
      <c r="D262" s="71" t="str">
        <f>IF('Sch A. Input'!D260="","",'Sch A. Input'!D260)</f>
        <v/>
      </c>
      <c r="E262" s="71">
        <f>'Sch A. Input'!E260</f>
        <v>45016</v>
      </c>
      <c r="F262" s="71">
        <f>'Sch A. Input'!F260</f>
        <v>0</v>
      </c>
      <c r="G262" s="226">
        <f>SUMIFS('Sch A. Input'!H260:CJ260,'Sch A. Input'!$H$13:$CJ$13,$L$11,'Sch A. Input'!$H$14:$CJ$14,"Recurring")</f>
        <v>0</v>
      </c>
      <c r="H262" s="226">
        <f>SUMIFS('Sch A. Input'!H260:CJ260,'Sch A. Input'!$H$13:$CJ$13,$L$11,'Sch A. Input'!$H$14:$CJ$14,"One-time")</f>
        <v>0</v>
      </c>
      <c r="I262" s="227">
        <f t="shared" si="42"/>
        <v>0</v>
      </c>
      <c r="J262" s="228">
        <f>SUMIFS('Sch A. Input'!H260:CJ260,'Sch A. Input'!$H$14:$CJ$14,"Recurring",'Sch A. Input'!$H$13:$CJ$13,"&lt;="&amp;$L$11)</f>
        <v>0</v>
      </c>
      <c r="K262" s="228">
        <f>SUMIFS('Sch A. Input'!H260:CJ260,'Sch A. Input'!$H$14:$CJ$14,"One-time",'Sch A. Input'!$H$13:$CJ$13,"&lt;="&amp;$L$11)</f>
        <v>0</v>
      </c>
      <c r="L262" s="229">
        <f t="shared" si="43"/>
        <v>0</v>
      </c>
      <c r="M262" s="228">
        <f t="shared" si="44"/>
        <v>0</v>
      </c>
      <c r="N262" s="228">
        <f t="shared" si="45"/>
        <v>0</v>
      </c>
      <c r="O262" s="259">
        <f t="shared" si="46"/>
        <v>0</v>
      </c>
      <c r="P262" s="268">
        <f t="shared" si="40"/>
        <v>0</v>
      </c>
      <c r="Q262" s="231">
        <f t="shared" si="41"/>
        <v>0</v>
      </c>
      <c r="R262" s="97">
        <f t="shared" si="47"/>
        <v>0</v>
      </c>
      <c r="S262" s="237">
        <f>IF(AND(LARGE('Sch A. Input'!$CL$15:$CL$41,COUNTIF('Sch A. Input'!$CL$15:$CL$41,"&gt;="&amp;F262))&lt;E262,F262&lt;&gt;0),"Leaver",J262-G262)</f>
        <v>0</v>
      </c>
      <c r="T262" s="237">
        <f>IF(AND(LARGE('Sch A. Input'!$CL$15:$CL$41,COUNTIF('Sch A. Input'!$CL$15:$CL$41,"&gt;="&amp;F262))&lt;E262,F262&lt;&gt;0),"Leaver",K262-H262)</f>
        <v>0</v>
      </c>
      <c r="U262" s="238">
        <f>IF(AND(LARGE('Sch A. Input'!$CL$15:$CL$41,COUNTIF('Sch A. Input'!$CL$15:$CL$41,"&gt;="&amp;F262))&lt;E262,F262&lt;&gt;0),"Leaver",L262-I262)</f>
        <v>0</v>
      </c>
      <c r="V262" s="238">
        <f>IF(AND(LARGE('Sch A. Input'!$CL$15:$CL$41,COUNTIF('Sch A. Input'!$CL$15:$CL$41,"&gt;="&amp;F262))&lt;E262,F262&lt;&gt;0),"Leaver",IFERROR(S262/X262*$M$9,0))</f>
        <v>0</v>
      </c>
      <c r="W262" s="238">
        <f>IF(AND(LARGE('Sch A. Input'!$CL$15:$CL$41,COUNTIF('Sch A. Input'!$CL$15:$CL$41,"&gt;="&amp;F262))&lt;E262,F262&lt;&gt;0),"Leaver",V262+T262)</f>
        <v>0</v>
      </c>
      <c r="X262" s="264">
        <f>IF(AND(LARGE('Sch A. Input'!$CL$15:$CL$41,COUNTIF('Sch A. Input'!$CL$15:$CL$41,"&gt;="&amp;F262))&lt;E262,F262&lt;&gt;0),"Leaver",IF(OR(D262="",D262&gt;$L$11,($L$11-14)&lt;$K$9),0,(E262+1-D262)/14-1))</f>
        <v>0</v>
      </c>
      <c r="Y262" s="265">
        <f>IF(AND(LARGE('Sch A. Input'!$CL$15:$CL$41,COUNTIF('Sch A. Input'!$CL$15:$CL$41,"&gt;="&amp;F262))&lt;E262,F262&lt;&gt;0),"Leaver",IFERROR(IF((S262/$X262*$M$9+T262)&gt;$D$12,"YES","NO"),0))</f>
        <v>0</v>
      </c>
      <c r="Z262" s="225">
        <f>IF(AND(LARGE('Sch A. Input'!$CL$15:$CL$41,COUNTIF('Sch A. Input'!$CL$15:$CL$41,"&gt;="&amp;F262))&lt;E262,F262&lt;&gt;0),"Leaver",IFERROR(IF($Y262="YES",MIN($U262*($G$12/$D$12),$G$12),(SUMPRODUCT(--((MIN(W262,$D$12))&gt;$C$9:$C$12),((MIN(W262,$D$12))-$C$9:$C$12),$H$9:$H$12))-((1-(X262/$M$9))*(SUMPRODUCT(--((MIN(V262,$D$12))&gt;$C$9:$C$12),((MIN(V262,$D$12))-$C$9:$C$12),$H$9:$H$12)))),0))</f>
        <v>0</v>
      </c>
      <c r="AA262" s="169">
        <f>IF(AND(LARGE('Sch A. Input'!$CL$15:$CL$41,COUNTIF('Sch A. Input'!$CL$15:$CL$41,"&gt;="&amp;F262))&lt;E262,F262&lt;&gt;0),"Leaver",IFERROR(Z262/U262,0))</f>
        <v>0</v>
      </c>
      <c r="AB262" s="170">
        <f>IF(AND(LARGE('Sch A. Input'!$CL$15:$CL$41,COUNTIF('Sch A. Input'!$CL$15:$CL$41,"&gt;="&amp;F262))&lt;E262,F262&lt;&gt;0),"Leaver",Q262-Z262)</f>
        <v>0</v>
      </c>
      <c r="AC262" s="94">
        <f t="shared" si="48"/>
        <v>0</v>
      </c>
      <c r="BK262" s="2"/>
      <c r="BL262" s="2"/>
      <c r="CI262"/>
    </row>
    <row r="263" spans="2:87" x14ac:dyDescent="0.35">
      <c r="B263" s="70" t="str">
        <f>IF('Sch A. Input'!B261="","",'Sch A. Input'!B261)</f>
        <v/>
      </c>
      <c r="C263" s="75" t="str">
        <f>IF('Sch A. Input'!C261="","",'Sch A. Input'!C261)</f>
        <v/>
      </c>
      <c r="D263" s="71" t="str">
        <f>IF('Sch A. Input'!D261="","",'Sch A. Input'!D261)</f>
        <v/>
      </c>
      <c r="E263" s="71">
        <f>'Sch A. Input'!E261</f>
        <v>45016</v>
      </c>
      <c r="F263" s="71">
        <f>'Sch A. Input'!F261</f>
        <v>0</v>
      </c>
      <c r="G263" s="226">
        <f>SUMIFS('Sch A. Input'!H261:CJ261,'Sch A. Input'!$H$13:$CJ$13,$L$11,'Sch A. Input'!$H$14:$CJ$14,"Recurring")</f>
        <v>0</v>
      </c>
      <c r="H263" s="226">
        <f>SUMIFS('Sch A. Input'!H261:CJ261,'Sch A. Input'!$H$13:$CJ$13,$L$11,'Sch A. Input'!$H$14:$CJ$14,"One-time")</f>
        <v>0</v>
      </c>
      <c r="I263" s="227">
        <f t="shared" si="42"/>
        <v>0</v>
      </c>
      <c r="J263" s="228">
        <f>SUMIFS('Sch A. Input'!H261:CJ261,'Sch A. Input'!$H$14:$CJ$14,"Recurring",'Sch A. Input'!$H$13:$CJ$13,"&lt;="&amp;$L$11)</f>
        <v>0</v>
      </c>
      <c r="K263" s="228">
        <f>SUMIFS('Sch A. Input'!H261:CJ261,'Sch A. Input'!$H$14:$CJ$14,"One-time",'Sch A. Input'!$H$13:$CJ$13,"&lt;="&amp;$L$11)</f>
        <v>0</v>
      </c>
      <c r="L263" s="229">
        <f t="shared" si="43"/>
        <v>0</v>
      </c>
      <c r="M263" s="228">
        <f t="shared" si="44"/>
        <v>0</v>
      </c>
      <c r="N263" s="228">
        <f t="shared" si="45"/>
        <v>0</v>
      </c>
      <c r="O263" s="259">
        <f t="shared" si="46"/>
        <v>0</v>
      </c>
      <c r="P263" s="268">
        <f t="shared" si="40"/>
        <v>0</v>
      </c>
      <c r="Q263" s="231">
        <f t="shared" si="41"/>
        <v>0</v>
      </c>
      <c r="R263" s="97">
        <f t="shared" si="47"/>
        <v>0</v>
      </c>
      <c r="S263" s="237">
        <f>IF(AND(LARGE('Sch A. Input'!$CL$15:$CL$41,COUNTIF('Sch A. Input'!$CL$15:$CL$41,"&gt;="&amp;F263))&lt;E263,F263&lt;&gt;0),"Leaver",J263-G263)</f>
        <v>0</v>
      </c>
      <c r="T263" s="237">
        <f>IF(AND(LARGE('Sch A. Input'!$CL$15:$CL$41,COUNTIF('Sch A. Input'!$CL$15:$CL$41,"&gt;="&amp;F263))&lt;E263,F263&lt;&gt;0),"Leaver",K263-H263)</f>
        <v>0</v>
      </c>
      <c r="U263" s="238">
        <f>IF(AND(LARGE('Sch A. Input'!$CL$15:$CL$41,COUNTIF('Sch A. Input'!$CL$15:$CL$41,"&gt;="&amp;F263))&lt;E263,F263&lt;&gt;0),"Leaver",L263-I263)</f>
        <v>0</v>
      </c>
      <c r="V263" s="238">
        <f>IF(AND(LARGE('Sch A. Input'!$CL$15:$CL$41,COUNTIF('Sch A. Input'!$CL$15:$CL$41,"&gt;="&amp;F263))&lt;E263,F263&lt;&gt;0),"Leaver",IFERROR(S263/X263*$M$9,0))</f>
        <v>0</v>
      </c>
      <c r="W263" s="238">
        <f>IF(AND(LARGE('Sch A. Input'!$CL$15:$CL$41,COUNTIF('Sch A. Input'!$CL$15:$CL$41,"&gt;="&amp;F263))&lt;E263,F263&lt;&gt;0),"Leaver",V263+T263)</f>
        <v>0</v>
      </c>
      <c r="X263" s="264">
        <f>IF(AND(LARGE('Sch A. Input'!$CL$15:$CL$41,COUNTIF('Sch A. Input'!$CL$15:$CL$41,"&gt;="&amp;F263))&lt;E263,F263&lt;&gt;0),"Leaver",IF(OR(D263="",D263&gt;$L$11,($L$11-14)&lt;$K$9),0,(E263+1-D263)/14-1))</f>
        <v>0</v>
      </c>
      <c r="Y263" s="265">
        <f>IF(AND(LARGE('Sch A. Input'!$CL$15:$CL$41,COUNTIF('Sch A. Input'!$CL$15:$CL$41,"&gt;="&amp;F263))&lt;E263,F263&lt;&gt;0),"Leaver",IFERROR(IF((S263/$X263*$M$9+T263)&gt;$D$12,"YES","NO"),0))</f>
        <v>0</v>
      </c>
      <c r="Z263" s="225">
        <f>IF(AND(LARGE('Sch A. Input'!$CL$15:$CL$41,COUNTIF('Sch A. Input'!$CL$15:$CL$41,"&gt;="&amp;F263))&lt;E263,F263&lt;&gt;0),"Leaver",IFERROR(IF($Y263="YES",MIN($U263*($G$12/$D$12),$G$12),(SUMPRODUCT(--((MIN(W263,$D$12))&gt;$C$9:$C$12),((MIN(W263,$D$12))-$C$9:$C$12),$H$9:$H$12))-((1-(X263/$M$9))*(SUMPRODUCT(--((MIN(V263,$D$12))&gt;$C$9:$C$12),((MIN(V263,$D$12))-$C$9:$C$12),$H$9:$H$12)))),0))</f>
        <v>0</v>
      </c>
      <c r="AA263" s="169">
        <f>IF(AND(LARGE('Sch A. Input'!$CL$15:$CL$41,COUNTIF('Sch A. Input'!$CL$15:$CL$41,"&gt;="&amp;F263))&lt;E263,F263&lt;&gt;0),"Leaver",IFERROR(Z263/U263,0))</f>
        <v>0</v>
      </c>
      <c r="AB263" s="170">
        <f>IF(AND(LARGE('Sch A. Input'!$CL$15:$CL$41,COUNTIF('Sch A. Input'!$CL$15:$CL$41,"&gt;="&amp;F263))&lt;E263,F263&lt;&gt;0),"Leaver",Q263-Z263)</f>
        <v>0</v>
      </c>
      <c r="AC263" s="94">
        <f t="shared" si="48"/>
        <v>0</v>
      </c>
      <c r="BK263" s="2"/>
      <c r="BL263" s="2"/>
      <c r="CI263"/>
    </row>
    <row r="264" spans="2:87" x14ac:dyDescent="0.35">
      <c r="B264" s="70" t="str">
        <f>IF('Sch A. Input'!B262="","",'Sch A. Input'!B262)</f>
        <v/>
      </c>
      <c r="C264" s="75" t="str">
        <f>IF('Sch A. Input'!C262="","",'Sch A. Input'!C262)</f>
        <v/>
      </c>
      <c r="D264" s="71" t="str">
        <f>IF('Sch A. Input'!D262="","",'Sch A. Input'!D262)</f>
        <v/>
      </c>
      <c r="E264" s="71">
        <f>'Sch A. Input'!E262</f>
        <v>45016</v>
      </c>
      <c r="F264" s="71">
        <f>'Sch A. Input'!F262</f>
        <v>0</v>
      </c>
      <c r="G264" s="226">
        <f>SUMIFS('Sch A. Input'!H262:CJ262,'Sch A. Input'!$H$13:$CJ$13,$L$11,'Sch A. Input'!$H$14:$CJ$14,"Recurring")</f>
        <v>0</v>
      </c>
      <c r="H264" s="226">
        <f>SUMIFS('Sch A. Input'!H262:CJ262,'Sch A. Input'!$H$13:$CJ$13,$L$11,'Sch A. Input'!$H$14:$CJ$14,"One-time")</f>
        <v>0</v>
      </c>
      <c r="I264" s="227">
        <f t="shared" si="42"/>
        <v>0</v>
      </c>
      <c r="J264" s="228">
        <f>SUMIFS('Sch A. Input'!H262:CJ262,'Sch A. Input'!$H$14:$CJ$14,"Recurring",'Sch A. Input'!$H$13:$CJ$13,"&lt;="&amp;$L$11)</f>
        <v>0</v>
      </c>
      <c r="K264" s="228">
        <f>SUMIFS('Sch A. Input'!H262:CJ262,'Sch A. Input'!$H$14:$CJ$14,"One-time",'Sch A. Input'!$H$13:$CJ$13,"&lt;="&amp;$L$11)</f>
        <v>0</v>
      </c>
      <c r="L264" s="229">
        <f t="shared" si="43"/>
        <v>0</v>
      </c>
      <c r="M264" s="228">
        <f t="shared" si="44"/>
        <v>0</v>
      </c>
      <c r="N264" s="228">
        <f t="shared" si="45"/>
        <v>0</v>
      </c>
      <c r="O264" s="259">
        <f t="shared" si="46"/>
        <v>0</v>
      </c>
      <c r="P264" s="268">
        <f t="shared" si="40"/>
        <v>0</v>
      </c>
      <c r="Q264" s="231">
        <f t="shared" si="41"/>
        <v>0</v>
      </c>
      <c r="R264" s="97">
        <f t="shared" si="47"/>
        <v>0</v>
      </c>
      <c r="S264" s="237">
        <f>IF(AND(LARGE('Sch A. Input'!$CL$15:$CL$41,COUNTIF('Sch A. Input'!$CL$15:$CL$41,"&gt;="&amp;F264))&lt;E264,F264&lt;&gt;0),"Leaver",J264-G264)</f>
        <v>0</v>
      </c>
      <c r="T264" s="237">
        <f>IF(AND(LARGE('Sch A. Input'!$CL$15:$CL$41,COUNTIF('Sch A. Input'!$CL$15:$CL$41,"&gt;="&amp;F264))&lt;E264,F264&lt;&gt;0),"Leaver",K264-H264)</f>
        <v>0</v>
      </c>
      <c r="U264" s="238">
        <f>IF(AND(LARGE('Sch A. Input'!$CL$15:$CL$41,COUNTIF('Sch A. Input'!$CL$15:$CL$41,"&gt;="&amp;F264))&lt;E264,F264&lt;&gt;0),"Leaver",L264-I264)</f>
        <v>0</v>
      </c>
      <c r="V264" s="238">
        <f>IF(AND(LARGE('Sch A. Input'!$CL$15:$CL$41,COUNTIF('Sch A. Input'!$CL$15:$CL$41,"&gt;="&amp;F264))&lt;E264,F264&lt;&gt;0),"Leaver",IFERROR(S264/X264*$M$9,0))</f>
        <v>0</v>
      </c>
      <c r="W264" s="238">
        <f>IF(AND(LARGE('Sch A. Input'!$CL$15:$CL$41,COUNTIF('Sch A. Input'!$CL$15:$CL$41,"&gt;="&amp;F264))&lt;E264,F264&lt;&gt;0),"Leaver",V264+T264)</f>
        <v>0</v>
      </c>
      <c r="X264" s="264">
        <f>IF(AND(LARGE('Sch A. Input'!$CL$15:$CL$41,COUNTIF('Sch A. Input'!$CL$15:$CL$41,"&gt;="&amp;F264))&lt;E264,F264&lt;&gt;0),"Leaver",IF(OR(D264="",D264&gt;$L$11,($L$11-14)&lt;$K$9),0,(E264+1-D264)/14-1))</f>
        <v>0</v>
      </c>
      <c r="Y264" s="265">
        <f>IF(AND(LARGE('Sch A. Input'!$CL$15:$CL$41,COUNTIF('Sch A. Input'!$CL$15:$CL$41,"&gt;="&amp;F264))&lt;E264,F264&lt;&gt;0),"Leaver",IFERROR(IF((S264/$X264*$M$9+T264)&gt;$D$12,"YES","NO"),0))</f>
        <v>0</v>
      </c>
      <c r="Z264" s="225">
        <f>IF(AND(LARGE('Sch A. Input'!$CL$15:$CL$41,COUNTIF('Sch A. Input'!$CL$15:$CL$41,"&gt;="&amp;F264))&lt;E264,F264&lt;&gt;0),"Leaver",IFERROR(IF($Y264="YES",MIN($U264*($G$12/$D$12),$G$12),(SUMPRODUCT(--((MIN(W264,$D$12))&gt;$C$9:$C$12),((MIN(W264,$D$12))-$C$9:$C$12),$H$9:$H$12))-((1-(X264/$M$9))*(SUMPRODUCT(--((MIN(V264,$D$12))&gt;$C$9:$C$12),((MIN(V264,$D$12))-$C$9:$C$12),$H$9:$H$12)))),0))</f>
        <v>0</v>
      </c>
      <c r="AA264" s="169">
        <f>IF(AND(LARGE('Sch A. Input'!$CL$15:$CL$41,COUNTIF('Sch A. Input'!$CL$15:$CL$41,"&gt;="&amp;F264))&lt;E264,F264&lt;&gt;0),"Leaver",IFERROR(Z264/U264,0))</f>
        <v>0</v>
      </c>
      <c r="AB264" s="170">
        <f>IF(AND(LARGE('Sch A. Input'!$CL$15:$CL$41,COUNTIF('Sch A. Input'!$CL$15:$CL$41,"&gt;="&amp;F264))&lt;E264,F264&lt;&gt;0),"Leaver",Q264-Z264)</f>
        <v>0</v>
      </c>
      <c r="AC264" s="94">
        <f t="shared" si="48"/>
        <v>0</v>
      </c>
      <c r="BK264" s="2"/>
      <c r="BL264" s="2"/>
      <c r="CI264"/>
    </row>
    <row r="265" spans="2:87" x14ac:dyDescent="0.35">
      <c r="B265" s="70" t="str">
        <f>IF('Sch A. Input'!B263="","",'Sch A. Input'!B263)</f>
        <v/>
      </c>
      <c r="C265" s="75" t="str">
        <f>IF('Sch A. Input'!C263="","",'Sch A. Input'!C263)</f>
        <v/>
      </c>
      <c r="D265" s="71" t="str">
        <f>IF('Sch A. Input'!D263="","",'Sch A. Input'!D263)</f>
        <v/>
      </c>
      <c r="E265" s="71">
        <f>'Sch A. Input'!E263</f>
        <v>45016</v>
      </c>
      <c r="F265" s="71">
        <f>'Sch A. Input'!F263</f>
        <v>0</v>
      </c>
      <c r="G265" s="226">
        <f>SUMIFS('Sch A. Input'!H263:CJ263,'Sch A. Input'!$H$13:$CJ$13,$L$11,'Sch A. Input'!$H$14:$CJ$14,"Recurring")</f>
        <v>0</v>
      </c>
      <c r="H265" s="226">
        <f>SUMIFS('Sch A. Input'!H263:CJ263,'Sch A. Input'!$H$13:$CJ$13,$L$11,'Sch A. Input'!$H$14:$CJ$14,"One-time")</f>
        <v>0</v>
      </c>
      <c r="I265" s="227">
        <f t="shared" si="42"/>
        <v>0</v>
      </c>
      <c r="J265" s="228">
        <f>SUMIFS('Sch A. Input'!H263:CJ263,'Sch A. Input'!$H$14:$CJ$14,"Recurring",'Sch A. Input'!$H$13:$CJ$13,"&lt;="&amp;$L$11)</f>
        <v>0</v>
      </c>
      <c r="K265" s="228">
        <f>SUMIFS('Sch A. Input'!H263:CJ263,'Sch A. Input'!$H$14:$CJ$14,"One-time",'Sch A. Input'!$H$13:$CJ$13,"&lt;="&amp;$L$11)</f>
        <v>0</v>
      </c>
      <c r="L265" s="229">
        <f t="shared" si="43"/>
        <v>0</v>
      </c>
      <c r="M265" s="228">
        <f t="shared" si="44"/>
        <v>0</v>
      </c>
      <c r="N265" s="228">
        <f t="shared" si="45"/>
        <v>0</v>
      </c>
      <c r="O265" s="259">
        <f t="shared" si="46"/>
        <v>0</v>
      </c>
      <c r="P265" s="268">
        <f t="shared" si="40"/>
        <v>0</v>
      </c>
      <c r="Q265" s="231">
        <f t="shared" si="41"/>
        <v>0</v>
      </c>
      <c r="R265" s="97">
        <f t="shared" si="47"/>
        <v>0</v>
      </c>
      <c r="S265" s="237">
        <f>IF(AND(LARGE('Sch A. Input'!$CL$15:$CL$41,COUNTIF('Sch A. Input'!$CL$15:$CL$41,"&gt;="&amp;F265))&lt;E265,F265&lt;&gt;0),"Leaver",J265-G265)</f>
        <v>0</v>
      </c>
      <c r="T265" s="237">
        <f>IF(AND(LARGE('Sch A. Input'!$CL$15:$CL$41,COUNTIF('Sch A. Input'!$CL$15:$CL$41,"&gt;="&amp;F265))&lt;E265,F265&lt;&gt;0),"Leaver",K265-H265)</f>
        <v>0</v>
      </c>
      <c r="U265" s="238">
        <f>IF(AND(LARGE('Sch A. Input'!$CL$15:$CL$41,COUNTIF('Sch A. Input'!$CL$15:$CL$41,"&gt;="&amp;F265))&lt;E265,F265&lt;&gt;0),"Leaver",L265-I265)</f>
        <v>0</v>
      </c>
      <c r="V265" s="238">
        <f>IF(AND(LARGE('Sch A. Input'!$CL$15:$CL$41,COUNTIF('Sch A. Input'!$CL$15:$CL$41,"&gt;="&amp;F265))&lt;E265,F265&lt;&gt;0),"Leaver",IFERROR(S265/X265*$M$9,0))</f>
        <v>0</v>
      </c>
      <c r="W265" s="238">
        <f>IF(AND(LARGE('Sch A. Input'!$CL$15:$CL$41,COUNTIF('Sch A. Input'!$CL$15:$CL$41,"&gt;="&amp;F265))&lt;E265,F265&lt;&gt;0),"Leaver",V265+T265)</f>
        <v>0</v>
      </c>
      <c r="X265" s="264">
        <f>IF(AND(LARGE('Sch A. Input'!$CL$15:$CL$41,COUNTIF('Sch A. Input'!$CL$15:$CL$41,"&gt;="&amp;F265))&lt;E265,F265&lt;&gt;0),"Leaver",IF(OR(D265="",D265&gt;$L$11,($L$11-14)&lt;$K$9),0,(E265+1-D265)/14-1))</f>
        <v>0</v>
      </c>
      <c r="Y265" s="265">
        <f>IF(AND(LARGE('Sch A. Input'!$CL$15:$CL$41,COUNTIF('Sch A. Input'!$CL$15:$CL$41,"&gt;="&amp;F265))&lt;E265,F265&lt;&gt;0),"Leaver",IFERROR(IF((S265/$X265*$M$9+T265)&gt;$D$12,"YES","NO"),0))</f>
        <v>0</v>
      </c>
      <c r="Z265" s="225">
        <f>IF(AND(LARGE('Sch A. Input'!$CL$15:$CL$41,COUNTIF('Sch A. Input'!$CL$15:$CL$41,"&gt;="&amp;F265))&lt;E265,F265&lt;&gt;0),"Leaver",IFERROR(IF($Y265="YES",MIN($U265*($G$12/$D$12),$G$12),(SUMPRODUCT(--((MIN(W265,$D$12))&gt;$C$9:$C$12),((MIN(W265,$D$12))-$C$9:$C$12),$H$9:$H$12))-((1-(X265/$M$9))*(SUMPRODUCT(--((MIN(V265,$D$12))&gt;$C$9:$C$12),((MIN(V265,$D$12))-$C$9:$C$12),$H$9:$H$12)))),0))</f>
        <v>0</v>
      </c>
      <c r="AA265" s="169">
        <f>IF(AND(LARGE('Sch A. Input'!$CL$15:$CL$41,COUNTIF('Sch A. Input'!$CL$15:$CL$41,"&gt;="&amp;F265))&lt;E265,F265&lt;&gt;0),"Leaver",IFERROR(Z265/U265,0))</f>
        <v>0</v>
      </c>
      <c r="AB265" s="170">
        <f>IF(AND(LARGE('Sch A. Input'!$CL$15:$CL$41,COUNTIF('Sch A. Input'!$CL$15:$CL$41,"&gt;="&amp;F265))&lt;E265,F265&lt;&gt;0),"Leaver",Q265-Z265)</f>
        <v>0</v>
      </c>
      <c r="AC265" s="94">
        <f t="shared" si="48"/>
        <v>0</v>
      </c>
      <c r="BK265" s="2"/>
      <c r="BL265" s="2"/>
      <c r="CI265"/>
    </row>
    <row r="266" spans="2:87" x14ac:dyDescent="0.35">
      <c r="B266" s="70" t="str">
        <f>IF('Sch A. Input'!B264="","",'Sch A. Input'!B264)</f>
        <v/>
      </c>
      <c r="C266" s="75" t="str">
        <f>IF('Sch A. Input'!C264="","",'Sch A. Input'!C264)</f>
        <v/>
      </c>
      <c r="D266" s="71" t="str">
        <f>IF('Sch A. Input'!D264="","",'Sch A. Input'!D264)</f>
        <v/>
      </c>
      <c r="E266" s="71">
        <f>'Sch A. Input'!E264</f>
        <v>45016</v>
      </c>
      <c r="F266" s="71">
        <f>'Sch A. Input'!F264</f>
        <v>0</v>
      </c>
      <c r="G266" s="226">
        <f>SUMIFS('Sch A. Input'!H264:CJ264,'Sch A. Input'!$H$13:$CJ$13,$L$11,'Sch A. Input'!$H$14:$CJ$14,"Recurring")</f>
        <v>0</v>
      </c>
      <c r="H266" s="226">
        <f>SUMIFS('Sch A. Input'!H264:CJ264,'Sch A. Input'!$H$13:$CJ$13,$L$11,'Sch A. Input'!$H$14:$CJ$14,"One-time")</f>
        <v>0</v>
      </c>
      <c r="I266" s="227">
        <f t="shared" si="42"/>
        <v>0</v>
      </c>
      <c r="J266" s="228">
        <f>SUMIFS('Sch A. Input'!H264:CJ264,'Sch A. Input'!$H$14:$CJ$14,"Recurring",'Sch A. Input'!$H$13:$CJ$13,"&lt;="&amp;$L$11)</f>
        <v>0</v>
      </c>
      <c r="K266" s="228">
        <f>SUMIFS('Sch A. Input'!H264:CJ264,'Sch A. Input'!$H$14:$CJ$14,"One-time",'Sch A. Input'!$H$13:$CJ$13,"&lt;="&amp;$L$11)</f>
        <v>0</v>
      </c>
      <c r="L266" s="229">
        <f t="shared" si="43"/>
        <v>0</v>
      </c>
      <c r="M266" s="228">
        <f t="shared" si="44"/>
        <v>0</v>
      </c>
      <c r="N266" s="228">
        <f t="shared" si="45"/>
        <v>0</v>
      </c>
      <c r="O266" s="259">
        <f t="shared" si="46"/>
        <v>0</v>
      </c>
      <c r="P266" s="268">
        <f t="shared" si="40"/>
        <v>0</v>
      </c>
      <c r="Q266" s="231">
        <f t="shared" si="41"/>
        <v>0</v>
      </c>
      <c r="R266" s="97">
        <f t="shared" si="47"/>
        <v>0</v>
      </c>
      <c r="S266" s="237">
        <f>IF(AND(LARGE('Sch A. Input'!$CL$15:$CL$41,COUNTIF('Sch A. Input'!$CL$15:$CL$41,"&gt;="&amp;F266))&lt;E266,F266&lt;&gt;0),"Leaver",J266-G266)</f>
        <v>0</v>
      </c>
      <c r="T266" s="237">
        <f>IF(AND(LARGE('Sch A. Input'!$CL$15:$CL$41,COUNTIF('Sch A. Input'!$CL$15:$CL$41,"&gt;="&amp;F266))&lt;E266,F266&lt;&gt;0),"Leaver",K266-H266)</f>
        <v>0</v>
      </c>
      <c r="U266" s="238">
        <f>IF(AND(LARGE('Sch A. Input'!$CL$15:$CL$41,COUNTIF('Sch A. Input'!$CL$15:$CL$41,"&gt;="&amp;F266))&lt;E266,F266&lt;&gt;0),"Leaver",L266-I266)</f>
        <v>0</v>
      </c>
      <c r="V266" s="238">
        <f>IF(AND(LARGE('Sch A. Input'!$CL$15:$CL$41,COUNTIF('Sch A. Input'!$CL$15:$CL$41,"&gt;="&amp;F266))&lt;E266,F266&lt;&gt;0),"Leaver",IFERROR(S266/X266*$M$9,0))</f>
        <v>0</v>
      </c>
      <c r="W266" s="238">
        <f>IF(AND(LARGE('Sch A. Input'!$CL$15:$CL$41,COUNTIF('Sch A. Input'!$CL$15:$CL$41,"&gt;="&amp;F266))&lt;E266,F266&lt;&gt;0),"Leaver",V266+T266)</f>
        <v>0</v>
      </c>
      <c r="X266" s="264">
        <f>IF(AND(LARGE('Sch A. Input'!$CL$15:$CL$41,COUNTIF('Sch A. Input'!$CL$15:$CL$41,"&gt;="&amp;F266))&lt;E266,F266&lt;&gt;0),"Leaver",IF(OR(D266="",D266&gt;$L$11,($L$11-14)&lt;$K$9),0,(E266+1-D266)/14-1))</f>
        <v>0</v>
      </c>
      <c r="Y266" s="265">
        <f>IF(AND(LARGE('Sch A. Input'!$CL$15:$CL$41,COUNTIF('Sch A. Input'!$CL$15:$CL$41,"&gt;="&amp;F266))&lt;E266,F266&lt;&gt;0),"Leaver",IFERROR(IF((S266/$X266*$M$9+T266)&gt;$D$12,"YES","NO"),0))</f>
        <v>0</v>
      </c>
      <c r="Z266" s="225">
        <f>IF(AND(LARGE('Sch A. Input'!$CL$15:$CL$41,COUNTIF('Sch A. Input'!$CL$15:$CL$41,"&gt;="&amp;F266))&lt;E266,F266&lt;&gt;0),"Leaver",IFERROR(IF($Y266="YES",MIN($U266*($G$12/$D$12),$G$12),(SUMPRODUCT(--((MIN(W266,$D$12))&gt;$C$9:$C$12),((MIN(W266,$D$12))-$C$9:$C$12),$H$9:$H$12))-((1-(X266/$M$9))*(SUMPRODUCT(--((MIN(V266,$D$12))&gt;$C$9:$C$12),((MIN(V266,$D$12))-$C$9:$C$12),$H$9:$H$12)))),0))</f>
        <v>0</v>
      </c>
      <c r="AA266" s="169">
        <f>IF(AND(LARGE('Sch A. Input'!$CL$15:$CL$41,COUNTIF('Sch A. Input'!$CL$15:$CL$41,"&gt;="&amp;F266))&lt;E266,F266&lt;&gt;0),"Leaver",IFERROR(Z266/U266,0))</f>
        <v>0</v>
      </c>
      <c r="AB266" s="170">
        <f>IF(AND(LARGE('Sch A. Input'!$CL$15:$CL$41,COUNTIF('Sch A. Input'!$CL$15:$CL$41,"&gt;="&amp;F266))&lt;E266,F266&lt;&gt;0),"Leaver",Q266-Z266)</f>
        <v>0</v>
      </c>
      <c r="AC266" s="94">
        <f t="shared" si="48"/>
        <v>0</v>
      </c>
      <c r="BK266" s="2"/>
      <c r="BL266" s="2"/>
      <c r="CI266"/>
    </row>
    <row r="267" spans="2:87" x14ac:dyDescent="0.35">
      <c r="B267" s="70" t="str">
        <f>IF('Sch A. Input'!B265="","",'Sch A. Input'!B265)</f>
        <v/>
      </c>
      <c r="C267" s="75" t="str">
        <f>IF('Sch A. Input'!C265="","",'Sch A. Input'!C265)</f>
        <v/>
      </c>
      <c r="D267" s="71" t="str">
        <f>IF('Sch A. Input'!D265="","",'Sch A. Input'!D265)</f>
        <v/>
      </c>
      <c r="E267" s="71">
        <f>'Sch A. Input'!E265</f>
        <v>45016</v>
      </c>
      <c r="F267" s="71">
        <f>'Sch A. Input'!F265</f>
        <v>0</v>
      </c>
      <c r="G267" s="226">
        <f>SUMIFS('Sch A. Input'!H265:CJ265,'Sch A. Input'!$H$13:$CJ$13,$L$11,'Sch A. Input'!$H$14:$CJ$14,"Recurring")</f>
        <v>0</v>
      </c>
      <c r="H267" s="226">
        <f>SUMIFS('Sch A. Input'!H265:CJ265,'Sch A. Input'!$H$13:$CJ$13,$L$11,'Sch A. Input'!$H$14:$CJ$14,"One-time")</f>
        <v>0</v>
      </c>
      <c r="I267" s="227">
        <f t="shared" si="42"/>
        <v>0</v>
      </c>
      <c r="J267" s="228">
        <f>SUMIFS('Sch A. Input'!H265:CJ265,'Sch A. Input'!$H$14:$CJ$14,"Recurring",'Sch A. Input'!$H$13:$CJ$13,"&lt;="&amp;$L$11)</f>
        <v>0</v>
      </c>
      <c r="K267" s="228">
        <f>SUMIFS('Sch A. Input'!H265:CJ265,'Sch A. Input'!$H$14:$CJ$14,"One-time",'Sch A. Input'!$H$13:$CJ$13,"&lt;="&amp;$L$11)</f>
        <v>0</v>
      </c>
      <c r="L267" s="229">
        <f t="shared" si="43"/>
        <v>0</v>
      </c>
      <c r="M267" s="228">
        <f t="shared" si="44"/>
        <v>0</v>
      </c>
      <c r="N267" s="228">
        <f t="shared" si="45"/>
        <v>0</v>
      </c>
      <c r="O267" s="259">
        <f t="shared" si="46"/>
        <v>0</v>
      </c>
      <c r="P267" s="268">
        <f t="shared" si="40"/>
        <v>0</v>
      </c>
      <c r="Q267" s="231">
        <f t="shared" si="41"/>
        <v>0</v>
      </c>
      <c r="R267" s="97">
        <f t="shared" si="47"/>
        <v>0</v>
      </c>
      <c r="S267" s="237">
        <f>IF(AND(LARGE('Sch A. Input'!$CL$15:$CL$41,COUNTIF('Sch A. Input'!$CL$15:$CL$41,"&gt;="&amp;F267))&lt;E267,F267&lt;&gt;0),"Leaver",J267-G267)</f>
        <v>0</v>
      </c>
      <c r="T267" s="237">
        <f>IF(AND(LARGE('Sch A. Input'!$CL$15:$CL$41,COUNTIF('Sch A. Input'!$CL$15:$CL$41,"&gt;="&amp;F267))&lt;E267,F267&lt;&gt;0),"Leaver",K267-H267)</f>
        <v>0</v>
      </c>
      <c r="U267" s="238">
        <f>IF(AND(LARGE('Sch A. Input'!$CL$15:$CL$41,COUNTIF('Sch A. Input'!$CL$15:$CL$41,"&gt;="&amp;F267))&lt;E267,F267&lt;&gt;0),"Leaver",L267-I267)</f>
        <v>0</v>
      </c>
      <c r="V267" s="238">
        <f>IF(AND(LARGE('Sch A. Input'!$CL$15:$CL$41,COUNTIF('Sch A. Input'!$CL$15:$CL$41,"&gt;="&amp;F267))&lt;E267,F267&lt;&gt;0),"Leaver",IFERROR(S267/X267*$M$9,0))</f>
        <v>0</v>
      </c>
      <c r="W267" s="238">
        <f>IF(AND(LARGE('Sch A. Input'!$CL$15:$CL$41,COUNTIF('Sch A. Input'!$CL$15:$CL$41,"&gt;="&amp;F267))&lt;E267,F267&lt;&gt;0),"Leaver",V267+T267)</f>
        <v>0</v>
      </c>
      <c r="X267" s="264">
        <f>IF(AND(LARGE('Sch A. Input'!$CL$15:$CL$41,COUNTIF('Sch A. Input'!$CL$15:$CL$41,"&gt;="&amp;F267))&lt;E267,F267&lt;&gt;0),"Leaver",IF(OR(D267="",D267&gt;$L$11,($L$11-14)&lt;$K$9),0,(E267+1-D267)/14-1))</f>
        <v>0</v>
      </c>
      <c r="Y267" s="265">
        <f>IF(AND(LARGE('Sch A. Input'!$CL$15:$CL$41,COUNTIF('Sch A. Input'!$CL$15:$CL$41,"&gt;="&amp;F267))&lt;E267,F267&lt;&gt;0),"Leaver",IFERROR(IF((S267/$X267*$M$9+T267)&gt;$D$12,"YES","NO"),0))</f>
        <v>0</v>
      </c>
      <c r="Z267" s="225">
        <f>IF(AND(LARGE('Sch A. Input'!$CL$15:$CL$41,COUNTIF('Sch A. Input'!$CL$15:$CL$41,"&gt;="&amp;F267))&lt;E267,F267&lt;&gt;0),"Leaver",IFERROR(IF($Y267="YES",MIN($U267*($G$12/$D$12),$G$12),(SUMPRODUCT(--((MIN(W267,$D$12))&gt;$C$9:$C$12),((MIN(W267,$D$12))-$C$9:$C$12),$H$9:$H$12))-((1-(X267/$M$9))*(SUMPRODUCT(--((MIN(V267,$D$12))&gt;$C$9:$C$12),((MIN(V267,$D$12))-$C$9:$C$12),$H$9:$H$12)))),0))</f>
        <v>0</v>
      </c>
      <c r="AA267" s="169">
        <f>IF(AND(LARGE('Sch A. Input'!$CL$15:$CL$41,COUNTIF('Sch A. Input'!$CL$15:$CL$41,"&gt;="&amp;F267))&lt;E267,F267&lt;&gt;0),"Leaver",IFERROR(Z267/U267,0))</f>
        <v>0</v>
      </c>
      <c r="AB267" s="170">
        <f>IF(AND(LARGE('Sch A. Input'!$CL$15:$CL$41,COUNTIF('Sch A. Input'!$CL$15:$CL$41,"&gt;="&amp;F267))&lt;E267,F267&lt;&gt;0),"Leaver",Q267-Z267)</f>
        <v>0</v>
      </c>
      <c r="AC267" s="94">
        <f t="shared" si="48"/>
        <v>0</v>
      </c>
      <c r="BK267" s="2"/>
      <c r="BL267" s="2"/>
      <c r="CI267"/>
    </row>
    <row r="268" spans="2:87" x14ac:dyDescent="0.35">
      <c r="B268" s="70" t="str">
        <f>IF('Sch A. Input'!B266="","",'Sch A. Input'!B266)</f>
        <v/>
      </c>
      <c r="C268" s="75" t="str">
        <f>IF('Sch A. Input'!C266="","",'Sch A. Input'!C266)</f>
        <v/>
      </c>
      <c r="D268" s="71" t="str">
        <f>IF('Sch A. Input'!D266="","",'Sch A. Input'!D266)</f>
        <v/>
      </c>
      <c r="E268" s="71">
        <f>'Sch A. Input'!E266</f>
        <v>45016</v>
      </c>
      <c r="F268" s="71">
        <f>'Sch A. Input'!F266</f>
        <v>0</v>
      </c>
      <c r="G268" s="226">
        <f>SUMIFS('Sch A. Input'!H266:CJ266,'Sch A. Input'!$H$13:$CJ$13,$L$11,'Sch A. Input'!$H$14:$CJ$14,"Recurring")</f>
        <v>0</v>
      </c>
      <c r="H268" s="226">
        <f>SUMIFS('Sch A. Input'!H266:CJ266,'Sch A. Input'!$H$13:$CJ$13,$L$11,'Sch A. Input'!$H$14:$CJ$14,"One-time")</f>
        <v>0</v>
      </c>
      <c r="I268" s="227">
        <f t="shared" si="42"/>
        <v>0</v>
      </c>
      <c r="J268" s="228">
        <f>SUMIFS('Sch A. Input'!H266:CJ266,'Sch A. Input'!$H$14:$CJ$14,"Recurring",'Sch A. Input'!$H$13:$CJ$13,"&lt;="&amp;$L$11)</f>
        <v>0</v>
      </c>
      <c r="K268" s="228">
        <f>SUMIFS('Sch A. Input'!H266:CJ266,'Sch A. Input'!$H$14:$CJ$14,"One-time",'Sch A. Input'!$H$13:$CJ$13,"&lt;="&amp;$L$11)</f>
        <v>0</v>
      </c>
      <c r="L268" s="229">
        <f t="shared" si="43"/>
        <v>0</v>
      </c>
      <c r="M268" s="228">
        <f t="shared" si="44"/>
        <v>0</v>
      </c>
      <c r="N268" s="228">
        <f t="shared" si="45"/>
        <v>0</v>
      </c>
      <c r="O268" s="259">
        <f t="shared" si="46"/>
        <v>0</v>
      </c>
      <c r="P268" s="268">
        <f t="shared" si="40"/>
        <v>0</v>
      </c>
      <c r="Q268" s="231">
        <f t="shared" si="41"/>
        <v>0</v>
      </c>
      <c r="R268" s="97">
        <f t="shared" si="47"/>
        <v>0</v>
      </c>
      <c r="S268" s="237">
        <f>IF(AND(LARGE('Sch A. Input'!$CL$15:$CL$41,COUNTIF('Sch A. Input'!$CL$15:$CL$41,"&gt;="&amp;F268))&lt;E268,F268&lt;&gt;0),"Leaver",J268-G268)</f>
        <v>0</v>
      </c>
      <c r="T268" s="237">
        <f>IF(AND(LARGE('Sch A. Input'!$CL$15:$CL$41,COUNTIF('Sch A. Input'!$CL$15:$CL$41,"&gt;="&amp;F268))&lt;E268,F268&lt;&gt;0),"Leaver",K268-H268)</f>
        <v>0</v>
      </c>
      <c r="U268" s="238">
        <f>IF(AND(LARGE('Sch A. Input'!$CL$15:$CL$41,COUNTIF('Sch A. Input'!$CL$15:$CL$41,"&gt;="&amp;F268))&lt;E268,F268&lt;&gt;0),"Leaver",L268-I268)</f>
        <v>0</v>
      </c>
      <c r="V268" s="238">
        <f>IF(AND(LARGE('Sch A. Input'!$CL$15:$CL$41,COUNTIF('Sch A. Input'!$CL$15:$CL$41,"&gt;="&amp;F268))&lt;E268,F268&lt;&gt;0),"Leaver",IFERROR(S268/X268*$M$9,0))</f>
        <v>0</v>
      </c>
      <c r="W268" s="238">
        <f>IF(AND(LARGE('Sch A. Input'!$CL$15:$CL$41,COUNTIF('Sch A. Input'!$CL$15:$CL$41,"&gt;="&amp;F268))&lt;E268,F268&lt;&gt;0),"Leaver",V268+T268)</f>
        <v>0</v>
      </c>
      <c r="X268" s="264">
        <f>IF(AND(LARGE('Sch A. Input'!$CL$15:$CL$41,COUNTIF('Sch A. Input'!$CL$15:$CL$41,"&gt;="&amp;F268))&lt;E268,F268&lt;&gt;0),"Leaver",IF(OR(D268="",D268&gt;$L$11,($L$11-14)&lt;$K$9),0,(E268+1-D268)/14-1))</f>
        <v>0</v>
      </c>
      <c r="Y268" s="265">
        <f>IF(AND(LARGE('Sch A. Input'!$CL$15:$CL$41,COUNTIF('Sch A. Input'!$CL$15:$CL$41,"&gt;="&amp;F268))&lt;E268,F268&lt;&gt;0),"Leaver",IFERROR(IF((S268/$X268*$M$9+T268)&gt;$D$12,"YES","NO"),0))</f>
        <v>0</v>
      </c>
      <c r="Z268" s="225">
        <f>IF(AND(LARGE('Sch A. Input'!$CL$15:$CL$41,COUNTIF('Sch A. Input'!$CL$15:$CL$41,"&gt;="&amp;F268))&lt;E268,F268&lt;&gt;0),"Leaver",IFERROR(IF($Y268="YES",MIN($U268*($G$12/$D$12),$G$12),(SUMPRODUCT(--((MIN(W268,$D$12))&gt;$C$9:$C$12),((MIN(W268,$D$12))-$C$9:$C$12),$H$9:$H$12))-((1-(X268/$M$9))*(SUMPRODUCT(--((MIN(V268,$D$12))&gt;$C$9:$C$12),((MIN(V268,$D$12))-$C$9:$C$12),$H$9:$H$12)))),0))</f>
        <v>0</v>
      </c>
      <c r="AA268" s="169">
        <f>IF(AND(LARGE('Sch A. Input'!$CL$15:$CL$41,COUNTIF('Sch A. Input'!$CL$15:$CL$41,"&gt;="&amp;F268))&lt;E268,F268&lt;&gt;0),"Leaver",IFERROR(Z268/U268,0))</f>
        <v>0</v>
      </c>
      <c r="AB268" s="170">
        <f>IF(AND(LARGE('Sch A. Input'!$CL$15:$CL$41,COUNTIF('Sch A. Input'!$CL$15:$CL$41,"&gt;="&amp;F268))&lt;E268,F268&lt;&gt;0),"Leaver",Q268-Z268)</f>
        <v>0</v>
      </c>
      <c r="AC268" s="94">
        <f t="shared" si="48"/>
        <v>0</v>
      </c>
      <c r="BK268" s="2"/>
      <c r="BL268" s="2"/>
      <c r="CI268"/>
    </row>
    <row r="269" spans="2:87" x14ac:dyDescent="0.35">
      <c r="B269" s="70" t="str">
        <f>IF('Sch A. Input'!B267="","",'Sch A. Input'!B267)</f>
        <v/>
      </c>
      <c r="C269" s="75" t="str">
        <f>IF('Sch A. Input'!C267="","",'Sch A. Input'!C267)</f>
        <v/>
      </c>
      <c r="D269" s="71" t="str">
        <f>IF('Sch A. Input'!D267="","",'Sch A. Input'!D267)</f>
        <v/>
      </c>
      <c r="E269" s="71">
        <f>'Sch A. Input'!E267</f>
        <v>45016</v>
      </c>
      <c r="F269" s="71">
        <f>'Sch A. Input'!F267</f>
        <v>0</v>
      </c>
      <c r="G269" s="226">
        <f>SUMIFS('Sch A. Input'!H267:CJ267,'Sch A. Input'!$H$13:$CJ$13,$L$11,'Sch A. Input'!$H$14:$CJ$14,"Recurring")</f>
        <v>0</v>
      </c>
      <c r="H269" s="226">
        <f>SUMIFS('Sch A. Input'!H267:CJ267,'Sch A. Input'!$H$13:$CJ$13,$L$11,'Sch A. Input'!$H$14:$CJ$14,"One-time")</f>
        <v>0</v>
      </c>
      <c r="I269" s="227">
        <f t="shared" si="42"/>
        <v>0</v>
      </c>
      <c r="J269" s="228">
        <f>SUMIFS('Sch A. Input'!H267:CJ267,'Sch A. Input'!$H$14:$CJ$14,"Recurring",'Sch A. Input'!$H$13:$CJ$13,"&lt;="&amp;$L$11)</f>
        <v>0</v>
      </c>
      <c r="K269" s="228">
        <f>SUMIFS('Sch A. Input'!H267:CJ267,'Sch A. Input'!$H$14:$CJ$14,"One-time",'Sch A. Input'!$H$13:$CJ$13,"&lt;="&amp;$L$11)</f>
        <v>0</v>
      </c>
      <c r="L269" s="229">
        <f t="shared" si="43"/>
        <v>0</v>
      </c>
      <c r="M269" s="228">
        <f t="shared" si="44"/>
        <v>0</v>
      </c>
      <c r="N269" s="228">
        <f t="shared" si="45"/>
        <v>0</v>
      </c>
      <c r="O269" s="259">
        <f t="shared" si="46"/>
        <v>0</v>
      </c>
      <c r="P269" s="268">
        <f t="shared" si="40"/>
        <v>0</v>
      </c>
      <c r="Q269" s="231">
        <f t="shared" si="41"/>
        <v>0</v>
      </c>
      <c r="R269" s="97">
        <f t="shared" si="47"/>
        <v>0</v>
      </c>
      <c r="S269" s="237">
        <f>IF(AND(LARGE('Sch A. Input'!$CL$15:$CL$41,COUNTIF('Sch A. Input'!$CL$15:$CL$41,"&gt;="&amp;F269))&lt;E269,F269&lt;&gt;0),"Leaver",J269-G269)</f>
        <v>0</v>
      </c>
      <c r="T269" s="237">
        <f>IF(AND(LARGE('Sch A. Input'!$CL$15:$CL$41,COUNTIF('Sch A. Input'!$CL$15:$CL$41,"&gt;="&amp;F269))&lt;E269,F269&lt;&gt;0),"Leaver",K269-H269)</f>
        <v>0</v>
      </c>
      <c r="U269" s="238">
        <f>IF(AND(LARGE('Sch A. Input'!$CL$15:$CL$41,COUNTIF('Sch A. Input'!$CL$15:$CL$41,"&gt;="&amp;F269))&lt;E269,F269&lt;&gt;0),"Leaver",L269-I269)</f>
        <v>0</v>
      </c>
      <c r="V269" s="238">
        <f>IF(AND(LARGE('Sch A. Input'!$CL$15:$CL$41,COUNTIF('Sch A. Input'!$CL$15:$CL$41,"&gt;="&amp;F269))&lt;E269,F269&lt;&gt;0),"Leaver",IFERROR(S269/X269*$M$9,0))</f>
        <v>0</v>
      </c>
      <c r="W269" s="238">
        <f>IF(AND(LARGE('Sch A. Input'!$CL$15:$CL$41,COUNTIF('Sch A. Input'!$CL$15:$CL$41,"&gt;="&amp;F269))&lt;E269,F269&lt;&gt;0),"Leaver",V269+T269)</f>
        <v>0</v>
      </c>
      <c r="X269" s="264">
        <f>IF(AND(LARGE('Sch A. Input'!$CL$15:$CL$41,COUNTIF('Sch A. Input'!$CL$15:$CL$41,"&gt;="&amp;F269))&lt;E269,F269&lt;&gt;0),"Leaver",IF(OR(D269="",D269&gt;$L$11,($L$11-14)&lt;$K$9),0,(E269+1-D269)/14-1))</f>
        <v>0</v>
      </c>
      <c r="Y269" s="265">
        <f>IF(AND(LARGE('Sch A. Input'!$CL$15:$CL$41,COUNTIF('Sch A. Input'!$CL$15:$CL$41,"&gt;="&amp;F269))&lt;E269,F269&lt;&gt;0),"Leaver",IFERROR(IF((S269/$X269*$M$9+T269)&gt;$D$12,"YES","NO"),0))</f>
        <v>0</v>
      </c>
      <c r="Z269" s="225">
        <f>IF(AND(LARGE('Sch A. Input'!$CL$15:$CL$41,COUNTIF('Sch A. Input'!$CL$15:$CL$41,"&gt;="&amp;F269))&lt;E269,F269&lt;&gt;0),"Leaver",IFERROR(IF($Y269="YES",MIN($U269*($G$12/$D$12),$G$12),(SUMPRODUCT(--((MIN(W269,$D$12))&gt;$C$9:$C$12),((MIN(W269,$D$12))-$C$9:$C$12),$H$9:$H$12))-((1-(X269/$M$9))*(SUMPRODUCT(--((MIN(V269,$D$12))&gt;$C$9:$C$12),((MIN(V269,$D$12))-$C$9:$C$12),$H$9:$H$12)))),0))</f>
        <v>0</v>
      </c>
      <c r="AA269" s="169">
        <f>IF(AND(LARGE('Sch A. Input'!$CL$15:$CL$41,COUNTIF('Sch A. Input'!$CL$15:$CL$41,"&gt;="&amp;F269))&lt;E269,F269&lt;&gt;0),"Leaver",IFERROR(Z269/U269,0))</f>
        <v>0</v>
      </c>
      <c r="AB269" s="170">
        <f>IF(AND(LARGE('Sch A. Input'!$CL$15:$CL$41,COUNTIF('Sch A. Input'!$CL$15:$CL$41,"&gt;="&amp;F269))&lt;E269,F269&lt;&gt;0),"Leaver",Q269-Z269)</f>
        <v>0</v>
      </c>
      <c r="AC269" s="94">
        <f t="shared" si="48"/>
        <v>0</v>
      </c>
      <c r="BK269" s="2"/>
      <c r="BL269" s="2"/>
      <c r="CI269"/>
    </row>
    <row r="270" spans="2:87" x14ac:dyDescent="0.35">
      <c r="B270" s="70" t="str">
        <f>IF('Sch A. Input'!B268="","",'Sch A. Input'!B268)</f>
        <v/>
      </c>
      <c r="C270" s="75" t="str">
        <f>IF('Sch A. Input'!C268="","",'Sch A. Input'!C268)</f>
        <v/>
      </c>
      <c r="D270" s="71" t="str">
        <f>IF('Sch A. Input'!D268="","",'Sch A. Input'!D268)</f>
        <v/>
      </c>
      <c r="E270" s="71">
        <f>'Sch A. Input'!E268</f>
        <v>45016</v>
      </c>
      <c r="F270" s="71">
        <f>'Sch A. Input'!F268</f>
        <v>0</v>
      </c>
      <c r="G270" s="226">
        <f>SUMIFS('Sch A. Input'!H268:CJ268,'Sch A. Input'!$H$13:$CJ$13,$L$11,'Sch A. Input'!$H$14:$CJ$14,"Recurring")</f>
        <v>0</v>
      </c>
      <c r="H270" s="226">
        <f>SUMIFS('Sch A. Input'!H268:CJ268,'Sch A. Input'!$H$13:$CJ$13,$L$11,'Sch A. Input'!$H$14:$CJ$14,"One-time")</f>
        <v>0</v>
      </c>
      <c r="I270" s="227">
        <f t="shared" si="42"/>
        <v>0</v>
      </c>
      <c r="J270" s="228">
        <f>SUMIFS('Sch A. Input'!H268:CJ268,'Sch A. Input'!$H$14:$CJ$14,"Recurring",'Sch A. Input'!$H$13:$CJ$13,"&lt;="&amp;$L$11)</f>
        <v>0</v>
      </c>
      <c r="K270" s="228">
        <f>SUMIFS('Sch A. Input'!H268:CJ268,'Sch A. Input'!$H$14:$CJ$14,"One-time",'Sch A. Input'!$H$13:$CJ$13,"&lt;="&amp;$L$11)</f>
        <v>0</v>
      </c>
      <c r="L270" s="229">
        <f t="shared" si="43"/>
        <v>0</v>
      </c>
      <c r="M270" s="228">
        <f t="shared" si="44"/>
        <v>0</v>
      </c>
      <c r="N270" s="228">
        <f t="shared" si="45"/>
        <v>0</v>
      </c>
      <c r="O270" s="259">
        <f t="shared" si="46"/>
        <v>0</v>
      </c>
      <c r="P270" s="268">
        <f t="shared" si="40"/>
        <v>0</v>
      </c>
      <c r="Q270" s="231">
        <f t="shared" si="41"/>
        <v>0</v>
      </c>
      <c r="R270" s="97">
        <f t="shared" si="47"/>
        <v>0</v>
      </c>
      <c r="S270" s="237">
        <f>IF(AND(LARGE('Sch A. Input'!$CL$15:$CL$41,COUNTIF('Sch A. Input'!$CL$15:$CL$41,"&gt;="&amp;F270))&lt;E270,F270&lt;&gt;0),"Leaver",J270-G270)</f>
        <v>0</v>
      </c>
      <c r="T270" s="237">
        <f>IF(AND(LARGE('Sch A. Input'!$CL$15:$CL$41,COUNTIF('Sch A. Input'!$CL$15:$CL$41,"&gt;="&amp;F270))&lt;E270,F270&lt;&gt;0),"Leaver",K270-H270)</f>
        <v>0</v>
      </c>
      <c r="U270" s="238">
        <f>IF(AND(LARGE('Sch A. Input'!$CL$15:$CL$41,COUNTIF('Sch A. Input'!$CL$15:$CL$41,"&gt;="&amp;F270))&lt;E270,F270&lt;&gt;0),"Leaver",L270-I270)</f>
        <v>0</v>
      </c>
      <c r="V270" s="238">
        <f>IF(AND(LARGE('Sch A. Input'!$CL$15:$CL$41,COUNTIF('Sch A. Input'!$CL$15:$CL$41,"&gt;="&amp;F270))&lt;E270,F270&lt;&gt;0),"Leaver",IFERROR(S270/X270*$M$9,0))</f>
        <v>0</v>
      </c>
      <c r="W270" s="238">
        <f>IF(AND(LARGE('Sch A. Input'!$CL$15:$CL$41,COUNTIF('Sch A. Input'!$CL$15:$CL$41,"&gt;="&amp;F270))&lt;E270,F270&lt;&gt;0),"Leaver",V270+T270)</f>
        <v>0</v>
      </c>
      <c r="X270" s="264">
        <f>IF(AND(LARGE('Sch A. Input'!$CL$15:$CL$41,COUNTIF('Sch A. Input'!$CL$15:$CL$41,"&gt;="&amp;F270))&lt;E270,F270&lt;&gt;0),"Leaver",IF(OR(D270="",D270&gt;$L$11,($L$11-14)&lt;$K$9),0,(E270+1-D270)/14-1))</f>
        <v>0</v>
      </c>
      <c r="Y270" s="265">
        <f>IF(AND(LARGE('Sch A. Input'!$CL$15:$CL$41,COUNTIF('Sch A. Input'!$CL$15:$CL$41,"&gt;="&amp;F270))&lt;E270,F270&lt;&gt;0),"Leaver",IFERROR(IF((S270/$X270*$M$9+T270)&gt;$D$12,"YES","NO"),0))</f>
        <v>0</v>
      </c>
      <c r="Z270" s="225">
        <f>IF(AND(LARGE('Sch A. Input'!$CL$15:$CL$41,COUNTIF('Sch A. Input'!$CL$15:$CL$41,"&gt;="&amp;F270))&lt;E270,F270&lt;&gt;0),"Leaver",IFERROR(IF($Y270="YES",MIN($U270*($G$12/$D$12),$G$12),(SUMPRODUCT(--((MIN(W270,$D$12))&gt;$C$9:$C$12),((MIN(W270,$D$12))-$C$9:$C$12),$H$9:$H$12))-((1-(X270/$M$9))*(SUMPRODUCT(--((MIN(V270,$D$12))&gt;$C$9:$C$12),((MIN(V270,$D$12))-$C$9:$C$12),$H$9:$H$12)))),0))</f>
        <v>0</v>
      </c>
      <c r="AA270" s="169">
        <f>IF(AND(LARGE('Sch A. Input'!$CL$15:$CL$41,COUNTIF('Sch A. Input'!$CL$15:$CL$41,"&gt;="&amp;F270))&lt;E270,F270&lt;&gt;0),"Leaver",IFERROR(Z270/U270,0))</f>
        <v>0</v>
      </c>
      <c r="AB270" s="170">
        <f>IF(AND(LARGE('Sch A. Input'!$CL$15:$CL$41,COUNTIF('Sch A. Input'!$CL$15:$CL$41,"&gt;="&amp;F270))&lt;E270,F270&lt;&gt;0),"Leaver",Q270-Z270)</f>
        <v>0</v>
      </c>
      <c r="AC270" s="94">
        <f t="shared" si="48"/>
        <v>0</v>
      </c>
      <c r="BK270" s="2"/>
      <c r="BL270" s="2"/>
      <c r="CI270"/>
    </row>
    <row r="271" spans="2:87" x14ac:dyDescent="0.35">
      <c r="B271" s="70" t="str">
        <f>IF('Sch A. Input'!B269="","",'Sch A. Input'!B269)</f>
        <v/>
      </c>
      <c r="C271" s="75" t="str">
        <f>IF('Sch A. Input'!C269="","",'Sch A. Input'!C269)</f>
        <v/>
      </c>
      <c r="D271" s="71" t="str">
        <f>IF('Sch A. Input'!D269="","",'Sch A. Input'!D269)</f>
        <v/>
      </c>
      <c r="E271" s="71">
        <f>'Sch A. Input'!E269</f>
        <v>45016</v>
      </c>
      <c r="F271" s="71">
        <f>'Sch A. Input'!F269</f>
        <v>0</v>
      </c>
      <c r="G271" s="226">
        <f>SUMIFS('Sch A. Input'!H269:CJ269,'Sch A. Input'!$H$13:$CJ$13,$L$11,'Sch A. Input'!$H$14:$CJ$14,"Recurring")</f>
        <v>0</v>
      </c>
      <c r="H271" s="226">
        <f>SUMIFS('Sch A. Input'!H269:CJ269,'Sch A. Input'!$H$13:$CJ$13,$L$11,'Sch A. Input'!$H$14:$CJ$14,"One-time")</f>
        <v>0</v>
      </c>
      <c r="I271" s="227">
        <f t="shared" si="42"/>
        <v>0</v>
      </c>
      <c r="J271" s="228">
        <f>SUMIFS('Sch A. Input'!H269:CJ269,'Sch A. Input'!$H$14:$CJ$14,"Recurring",'Sch A. Input'!$H$13:$CJ$13,"&lt;="&amp;$L$11)</f>
        <v>0</v>
      </c>
      <c r="K271" s="228">
        <f>SUMIFS('Sch A. Input'!H269:CJ269,'Sch A. Input'!$H$14:$CJ$14,"One-time",'Sch A. Input'!$H$13:$CJ$13,"&lt;="&amp;$L$11)</f>
        <v>0</v>
      </c>
      <c r="L271" s="229">
        <f t="shared" si="43"/>
        <v>0</v>
      </c>
      <c r="M271" s="228">
        <f t="shared" si="44"/>
        <v>0</v>
      </c>
      <c r="N271" s="228">
        <f t="shared" si="45"/>
        <v>0</v>
      </c>
      <c r="O271" s="259">
        <f t="shared" si="46"/>
        <v>0</v>
      </c>
      <c r="P271" s="268">
        <f t="shared" si="40"/>
        <v>0</v>
      </c>
      <c r="Q271" s="231">
        <f t="shared" si="41"/>
        <v>0</v>
      </c>
      <c r="R271" s="97">
        <f t="shared" si="47"/>
        <v>0</v>
      </c>
      <c r="S271" s="237">
        <f>IF(AND(LARGE('Sch A. Input'!$CL$15:$CL$41,COUNTIF('Sch A. Input'!$CL$15:$CL$41,"&gt;="&amp;F271))&lt;E271,F271&lt;&gt;0),"Leaver",J271-G271)</f>
        <v>0</v>
      </c>
      <c r="T271" s="237">
        <f>IF(AND(LARGE('Sch A. Input'!$CL$15:$CL$41,COUNTIF('Sch A. Input'!$CL$15:$CL$41,"&gt;="&amp;F271))&lt;E271,F271&lt;&gt;0),"Leaver",K271-H271)</f>
        <v>0</v>
      </c>
      <c r="U271" s="238">
        <f>IF(AND(LARGE('Sch A. Input'!$CL$15:$CL$41,COUNTIF('Sch A. Input'!$CL$15:$CL$41,"&gt;="&amp;F271))&lt;E271,F271&lt;&gt;0),"Leaver",L271-I271)</f>
        <v>0</v>
      </c>
      <c r="V271" s="238">
        <f>IF(AND(LARGE('Sch A. Input'!$CL$15:$CL$41,COUNTIF('Sch A. Input'!$CL$15:$CL$41,"&gt;="&amp;F271))&lt;E271,F271&lt;&gt;0),"Leaver",IFERROR(S271/X271*$M$9,0))</f>
        <v>0</v>
      </c>
      <c r="W271" s="238">
        <f>IF(AND(LARGE('Sch A. Input'!$CL$15:$CL$41,COUNTIF('Sch A. Input'!$CL$15:$CL$41,"&gt;="&amp;F271))&lt;E271,F271&lt;&gt;0),"Leaver",V271+T271)</f>
        <v>0</v>
      </c>
      <c r="X271" s="264">
        <f>IF(AND(LARGE('Sch A. Input'!$CL$15:$CL$41,COUNTIF('Sch A. Input'!$CL$15:$CL$41,"&gt;="&amp;F271))&lt;E271,F271&lt;&gt;0),"Leaver",IF(OR(D271="",D271&gt;$L$11,($L$11-14)&lt;$K$9),0,(E271+1-D271)/14-1))</f>
        <v>0</v>
      </c>
      <c r="Y271" s="265">
        <f>IF(AND(LARGE('Sch A. Input'!$CL$15:$CL$41,COUNTIF('Sch A. Input'!$CL$15:$CL$41,"&gt;="&amp;F271))&lt;E271,F271&lt;&gt;0),"Leaver",IFERROR(IF((S271/$X271*$M$9+T271)&gt;$D$12,"YES","NO"),0))</f>
        <v>0</v>
      </c>
      <c r="Z271" s="225">
        <f>IF(AND(LARGE('Sch A. Input'!$CL$15:$CL$41,COUNTIF('Sch A. Input'!$CL$15:$CL$41,"&gt;="&amp;F271))&lt;E271,F271&lt;&gt;0),"Leaver",IFERROR(IF($Y271="YES",MIN($U271*($G$12/$D$12),$G$12),(SUMPRODUCT(--((MIN(W271,$D$12))&gt;$C$9:$C$12),((MIN(W271,$D$12))-$C$9:$C$12),$H$9:$H$12))-((1-(X271/$M$9))*(SUMPRODUCT(--((MIN(V271,$D$12))&gt;$C$9:$C$12),((MIN(V271,$D$12))-$C$9:$C$12),$H$9:$H$12)))),0))</f>
        <v>0</v>
      </c>
      <c r="AA271" s="169">
        <f>IF(AND(LARGE('Sch A. Input'!$CL$15:$CL$41,COUNTIF('Sch A. Input'!$CL$15:$CL$41,"&gt;="&amp;F271))&lt;E271,F271&lt;&gt;0),"Leaver",IFERROR(Z271/U271,0))</f>
        <v>0</v>
      </c>
      <c r="AB271" s="170">
        <f>IF(AND(LARGE('Sch A. Input'!$CL$15:$CL$41,COUNTIF('Sch A. Input'!$CL$15:$CL$41,"&gt;="&amp;F271))&lt;E271,F271&lt;&gt;0),"Leaver",Q271-Z271)</f>
        <v>0</v>
      </c>
      <c r="AC271" s="94">
        <f t="shared" si="48"/>
        <v>0</v>
      </c>
      <c r="BK271" s="2"/>
      <c r="BL271" s="2"/>
      <c r="CI271"/>
    </row>
    <row r="272" spans="2:87" x14ac:dyDescent="0.35">
      <c r="B272" s="70" t="str">
        <f>IF('Sch A. Input'!B270="","",'Sch A. Input'!B270)</f>
        <v/>
      </c>
      <c r="C272" s="75" t="str">
        <f>IF('Sch A. Input'!C270="","",'Sch A. Input'!C270)</f>
        <v/>
      </c>
      <c r="D272" s="71" t="str">
        <f>IF('Sch A. Input'!D270="","",'Sch A. Input'!D270)</f>
        <v/>
      </c>
      <c r="E272" s="71">
        <f>'Sch A. Input'!E270</f>
        <v>45016</v>
      </c>
      <c r="F272" s="71">
        <f>'Sch A. Input'!F270</f>
        <v>0</v>
      </c>
      <c r="G272" s="226">
        <f>SUMIFS('Sch A. Input'!H270:CJ270,'Sch A. Input'!$H$13:$CJ$13,$L$11,'Sch A. Input'!$H$14:$CJ$14,"Recurring")</f>
        <v>0</v>
      </c>
      <c r="H272" s="226">
        <f>SUMIFS('Sch A. Input'!H270:CJ270,'Sch A. Input'!$H$13:$CJ$13,$L$11,'Sch A. Input'!$H$14:$CJ$14,"One-time")</f>
        <v>0</v>
      </c>
      <c r="I272" s="227">
        <f t="shared" si="42"/>
        <v>0</v>
      </c>
      <c r="J272" s="228">
        <f>SUMIFS('Sch A. Input'!H270:CJ270,'Sch A. Input'!$H$14:$CJ$14,"Recurring",'Sch A. Input'!$H$13:$CJ$13,"&lt;="&amp;$L$11)</f>
        <v>0</v>
      </c>
      <c r="K272" s="228">
        <f>SUMIFS('Sch A. Input'!H270:CJ270,'Sch A. Input'!$H$14:$CJ$14,"One-time",'Sch A. Input'!$H$13:$CJ$13,"&lt;="&amp;$L$11)</f>
        <v>0</v>
      </c>
      <c r="L272" s="229">
        <f t="shared" si="43"/>
        <v>0</v>
      </c>
      <c r="M272" s="228">
        <f t="shared" si="44"/>
        <v>0</v>
      </c>
      <c r="N272" s="228">
        <f t="shared" si="45"/>
        <v>0</v>
      </c>
      <c r="O272" s="259">
        <f t="shared" si="46"/>
        <v>0</v>
      </c>
      <c r="P272" s="268">
        <f t="shared" si="40"/>
        <v>0</v>
      </c>
      <c r="Q272" s="231">
        <f t="shared" si="41"/>
        <v>0</v>
      </c>
      <c r="R272" s="97">
        <f t="shared" si="47"/>
        <v>0</v>
      </c>
      <c r="S272" s="237">
        <f>IF(AND(LARGE('Sch A. Input'!$CL$15:$CL$41,COUNTIF('Sch A. Input'!$CL$15:$CL$41,"&gt;="&amp;F272))&lt;E272,F272&lt;&gt;0),"Leaver",J272-G272)</f>
        <v>0</v>
      </c>
      <c r="T272" s="237">
        <f>IF(AND(LARGE('Sch A. Input'!$CL$15:$CL$41,COUNTIF('Sch A. Input'!$CL$15:$CL$41,"&gt;="&amp;F272))&lt;E272,F272&lt;&gt;0),"Leaver",K272-H272)</f>
        <v>0</v>
      </c>
      <c r="U272" s="238">
        <f>IF(AND(LARGE('Sch A. Input'!$CL$15:$CL$41,COUNTIF('Sch A. Input'!$CL$15:$CL$41,"&gt;="&amp;F272))&lt;E272,F272&lt;&gt;0),"Leaver",L272-I272)</f>
        <v>0</v>
      </c>
      <c r="V272" s="238">
        <f>IF(AND(LARGE('Sch A. Input'!$CL$15:$CL$41,COUNTIF('Sch A. Input'!$CL$15:$CL$41,"&gt;="&amp;F272))&lt;E272,F272&lt;&gt;0),"Leaver",IFERROR(S272/X272*$M$9,0))</f>
        <v>0</v>
      </c>
      <c r="W272" s="238">
        <f>IF(AND(LARGE('Sch A. Input'!$CL$15:$CL$41,COUNTIF('Sch A. Input'!$CL$15:$CL$41,"&gt;="&amp;F272))&lt;E272,F272&lt;&gt;0),"Leaver",V272+T272)</f>
        <v>0</v>
      </c>
      <c r="X272" s="264">
        <f>IF(AND(LARGE('Sch A. Input'!$CL$15:$CL$41,COUNTIF('Sch A. Input'!$CL$15:$CL$41,"&gt;="&amp;F272))&lt;E272,F272&lt;&gt;0),"Leaver",IF(OR(D272="",D272&gt;$L$11,($L$11-14)&lt;$K$9),0,(E272+1-D272)/14-1))</f>
        <v>0</v>
      </c>
      <c r="Y272" s="265">
        <f>IF(AND(LARGE('Sch A. Input'!$CL$15:$CL$41,COUNTIF('Sch A. Input'!$CL$15:$CL$41,"&gt;="&amp;F272))&lt;E272,F272&lt;&gt;0),"Leaver",IFERROR(IF((S272/$X272*$M$9+T272)&gt;$D$12,"YES","NO"),0))</f>
        <v>0</v>
      </c>
      <c r="Z272" s="225">
        <f>IF(AND(LARGE('Sch A. Input'!$CL$15:$CL$41,COUNTIF('Sch A. Input'!$CL$15:$CL$41,"&gt;="&amp;F272))&lt;E272,F272&lt;&gt;0),"Leaver",IFERROR(IF($Y272="YES",MIN($U272*($G$12/$D$12),$G$12),(SUMPRODUCT(--((MIN(W272,$D$12))&gt;$C$9:$C$12),((MIN(W272,$D$12))-$C$9:$C$12),$H$9:$H$12))-((1-(X272/$M$9))*(SUMPRODUCT(--((MIN(V272,$D$12))&gt;$C$9:$C$12),((MIN(V272,$D$12))-$C$9:$C$12),$H$9:$H$12)))),0))</f>
        <v>0</v>
      </c>
      <c r="AA272" s="169">
        <f>IF(AND(LARGE('Sch A. Input'!$CL$15:$CL$41,COUNTIF('Sch A. Input'!$CL$15:$CL$41,"&gt;="&amp;F272))&lt;E272,F272&lt;&gt;0),"Leaver",IFERROR(Z272/U272,0))</f>
        <v>0</v>
      </c>
      <c r="AB272" s="170">
        <f>IF(AND(LARGE('Sch A. Input'!$CL$15:$CL$41,COUNTIF('Sch A. Input'!$CL$15:$CL$41,"&gt;="&amp;F272))&lt;E272,F272&lt;&gt;0),"Leaver",Q272-Z272)</f>
        <v>0</v>
      </c>
      <c r="AC272" s="94">
        <f t="shared" si="48"/>
        <v>0</v>
      </c>
      <c r="BK272" s="2"/>
      <c r="BL272" s="2"/>
      <c r="CI272"/>
    </row>
    <row r="273" spans="2:87" x14ac:dyDescent="0.35">
      <c r="B273" s="70" t="str">
        <f>IF('Sch A. Input'!B271="","",'Sch A. Input'!B271)</f>
        <v/>
      </c>
      <c r="C273" s="75" t="str">
        <f>IF('Sch A. Input'!C271="","",'Sch A. Input'!C271)</f>
        <v/>
      </c>
      <c r="D273" s="71" t="str">
        <f>IF('Sch A. Input'!D271="","",'Sch A. Input'!D271)</f>
        <v/>
      </c>
      <c r="E273" s="71">
        <f>'Sch A. Input'!E271</f>
        <v>45016</v>
      </c>
      <c r="F273" s="71">
        <f>'Sch A. Input'!F271</f>
        <v>0</v>
      </c>
      <c r="G273" s="226">
        <f>SUMIFS('Sch A. Input'!H271:CJ271,'Sch A. Input'!$H$13:$CJ$13,$L$11,'Sch A. Input'!$H$14:$CJ$14,"Recurring")</f>
        <v>0</v>
      </c>
      <c r="H273" s="226">
        <f>SUMIFS('Sch A. Input'!H271:CJ271,'Sch A. Input'!$H$13:$CJ$13,$L$11,'Sch A. Input'!$H$14:$CJ$14,"One-time")</f>
        <v>0</v>
      </c>
      <c r="I273" s="227">
        <f t="shared" si="42"/>
        <v>0</v>
      </c>
      <c r="J273" s="228">
        <f>SUMIFS('Sch A. Input'!H271:CJ271,'Sch A. Input'!$H$14:$CJ$14,"Recurring",'Sch A. Input'!$H$13:$CJ$13,"&lt;="&amp;$L$11)</f>
        <v>0</v>
      </c>
      <c r="K273" s="228">
        <f>SUMIFS('Sch A. Input'!H271:CJ271,'Sch A. Input'!$H$14:$CJ$14,"One-time",'Sch A. Input'!$H$13:$CJ$13,"&lt;="&amp;$L$11)</f>
        <v>0</v>
      </c>
      <c r="L273" s="229">
        <f t="shared" si="43"/>
        <v>0</v>
      </c>
      <c r="M273" s="228">
        <f t="shared" si="44"/>
        <v>0</v>
      </c>
      <c r="N273" s="228">
        <f t="shared" si="45"/>
        <v>0</v>
      </c>
      <c r="O273" s="259">
        <f t="shared" si="46"/>
        <v>0</v>
      </c>
      <c r="P273" s="268">
        <f t="shared" ref="P273:P336" si="49">IFERROR(IF((J273/$O273*$M$9+K273)&gt;$D$12,"YES","NO"),0)</f>
        <v>0</v>
      </c>
      <c r="Q273" s="231">
        <f t="shared" ref="Q273:Q336" si="50">IFERROR(IF(P273="YES",MIN(L273*($G$12/$D$12),$G$12),((SUMPRODUCT(--((MIN(N273,$D$12))&gt;$C$9:$C$12),((MIN(N273,$D$12))-$C$9:$C$12),$H$9:$H$12))-((1-O273/$M$9)*((SUMPRODUCT(--((MIN(M273,$D$12))&gt;$C$9:$C$12),((MIN(M273,$D$12))-$C$9:$C$12),$H$9:$H$12)))))),0)</f>
        <v>0</v>
      </c>
      <c r="R273" s="97">
        <f t="shared" si="47"/>
        <v>0</v>
      </c>
      <c r="S273" s="237">
        <f>IF(AND(LARGE('Sch A. Input'!$CL$15:$CL$41,COUNTIF('Sch A. Input'!$CL$15:$CL$41,"&gt;="&amp;F273))&lt;E273,F273&lt;&gt;0),"Leaver",J273-G273)</f>
        <v>0</v>
      </c>
      <c r="T273" s="237">
        <f>IF(AND(LARGE('Sch A. Input'!$CL$15:$CL$41,COUNTIF('Sch A. Input'!$CL$15:$CL$41,"&gt;="&amp;F273))&lt;E273,F273&lt;&gt;0),"Leaver",K273-H273)</f>
        <v>0</v>
      </c>
      <c r="U273" s="238">
        <f>IF(AND(LARGE('Sch A. Input'!$CL$15:$CL$41,COUNTIF('Sch A. Input'!$CL$15:$CL$41,"&gt;="&amp;F273))&lt;E273,F273&lt;&gt;0),"Leaver",L273-I273)</f>
        <v>0</v>
      </c>
      <c r="V273" s="238">
        <f>IF(AND(LARGE('Sch A. Input'!$CL$15:$CL$41,COUNTIF('Sch A. Input'!$CL$15:$CL$41,"&gt;="&amp;F273))&lt;E273,F273&lt;&gt;0),"Leaver",IFERROR(S273/X273*$M$9,0))</f>
        <v>0</v>
      </c>
      <c r="W273" s="238">
        <f>IF(AND(LARGE('Sch A. Input'!$CL$15:$CL$41,COUNTIF('Sch A. Input'!$CL$15:$CL$41,"&gt;="&amp;F273))&lt;E273,F273&lt;&gt;0),"Leaver",V273+T273)</f>
        <v>0</v>
      </c>
      <c r="X273" s="264">
        <f>IF(AND(LARGE('Sch A. Input'!$CL$15:$CL$41,COUNTIF('Sch A. Input'!$CL$15:$CL$41,"&gt;="&amp;F273))&lt;E273,F273&lt;&gt;0),"Leaver",IF(OR(D273="",D273&gt;$L$11,($L$11-14)&lt;$K$9),0,(E273+1-D273)/14-1))</f>
        <v>0</v>
      </c>
      <c r="Y273" s="265">
        <f>IF(AND(LARGE('Sch A. Input'!$CL$15:$CL$41,COUNTIF('Sch A. Input'!$CL$15:$CL$41,"&gt;="&amp;F273))&lt;E273,F273&lt;&gt;0),"Leaver",IFERROR(IF((S273/$X273*$M$9+T273)&gt;$D$12,"YES","NO"),0))</f>
        <v>0</v>
      </c>
      <c r="Z273" s="225">
        <f>IF(AND(LARGE('Sch A. Input'!$CL$15:$CL$41,COUNTIF('Sch A. Input'!$CL$15:$CL$41,"&gt;="&amp;F273))&lt;E273,F273&lt;&gt;0),"Leaver",IFERROR(IF($Y273="YES",MIN($U273*($G$12/$D$12),$G$12),(SUMPRODUCT(--((MIN(W273,$D$12))&gt;$C$9:$C$12),((MIN(W273,$D$12))-$C$9:$C$12),$H$9:$H$12))-((1-(X273/$M$9))*(SUMPRODUCT(--((MIN(V273,$D$12))&gt;$C$9:$C$12),((MIN(V273,$D$12))-$C$9:$C$12),$H$9:$H$12)))),0))</f>
        <v>0</v>
      </c>
      <c r="AA273" s="169">
        <f>IF(AND(LARGE('Sch A. Input'!$CL$15:$CL$41,COUNTIF('Sch A. Input'!$CL$15:$CL$41,"&gt;="&amp;F273))&lt;E273,F273&lt;&gt;0),"Leaver",IFERROR(Z273/U273,0))</f>
        <v>0</v>
      </c>
      <c r="AB273" s="170">
        <f>IF(AND(LARGE('Sch A. Input'!$CL$15:$CL$41,COUNTIF('Sch A. Input'!$CL$15:$CL$41,"&gt;="&amp;F273))&lt;E273,F273&lt;&gt;0),"Leaver",Q273-Z273)</f>
        <v>0</v>
      </c>
      <c r="AC273" s="94">
        <f t="shared" si="48"/>
        <v>0</v>
      </c>
      <c r="BK273" s="2"/>
      <c r="BL273" s="2"/>
      <c r="CI273"/>
    </row>
    <row r="274" spans="2:87" x14ac:dyDescent="0.35">
      <c r="B274" s="70" t="str">
        <f>IF('Sch A. Input'!B272="","",'Sch A. Input'!B272)</f>
        <v/>
      </c>
      <c r="C274" s="75" t="str">
        <f>IF('Sch A. Input'!C272="","",'Sch A. Input'!C272)</f>
        <v/>
      </c>
      <c r="D274" s="71" t="str">
        <f>IF('Sch A. Input'!D272="","",'Sch A. Input'!D272)</f>
        <v/>
      </c>
      <c r="E274" s="71">
        <f>'Sch A. Input'!E272</f>
        <v>45016</v>
      </c>
      <c r="F274" s="71">
        <f>'Sch A. Input'!F272</f>
        <v>0</v>
      </c>
      <c r="G274" s="226">
        <f>SUMIFS('Sch A. Input'!H272:CJ272,'Sch A. Input'!$H$13:$CJ$13,$L$11,'Sch A. Input'!$H$14:$CJ$14,"Recurring")</f>
        <v>0</v>
      </c>
      <c r="H274" s="226">
        <f>SUMIFS('Sch A. Input'!H272:CJ272,'Sch A. Input'!$H$13:$CJ$13,$L$11,'Sch A. Input'!$H$14:$CJ$14,"One-time")</f>
        <v>0</v>
      </c>
      <c r="I274" s="227">
        <f t="shared" si="42"/>
        <v>0</v>
      </c>
      <c r="J274" s="228">
        <f>SUMIFS('Sch A. Input'!H272:CJ272,'Sch A. Input'!$H$14:$CJ$14,"Recurring",'Sch A. Input'!$H$13:$CJ$13,"&lt;="&amp;$L$11)</f>
        <v>0</v>
      </c>
      <c r="K274" s="228">
        <f>SUMIFS('Sch A. Input'!H272:CJ272,'Sch A. Input'!$H$14:$CJ$14,"One-time",'Sch A. Input'!$H$13:$CJ$13,"&lt;="&amp;$L$11)</f>
        <v>0</v>
      </c>
      <c r="L274" s="229">
        <f t="shared" si="43"/>
        <v>0</v>
      </c>
      <c r="M274" s="228">
        <f t="shared" si="44"/>
        <v>0</v>
      </c>
      <c r="N274" s="228">
        <f t="shared" si="45"/>
        <v>0</v>
      </c>
      <c r="O274" s="259">
        <f t="shared" si="46"/>
        <v>0</v>
      </c>
      <c r="P274" s="268">
        <f t="shared" si="49"/>
        <v>0</v>
      </c>
      <c r="Q274" s="231">
        <f t="shared" si="50"/>
        <v>0</v>
      </c>
      <c r="R274" s="97">
        <f t="shared" si="47"/>
        <v>0</v>
      </c>
      <c r="S274" s="237">
        <f>IF(AND(LARGE('Sch A. Input'!$CL$15:$CL$41,COUNTIF('Sch A. Input'!$CL$15:$CL$41,"&gt;="&amp;F274))&lt;E274,F274&lt;&gt;0),"Leaver",J274-G274)</f>
        <v>0</v>
      </c>
      <c r="T274" s="237">
        <f>IF(AND(LARGE('Sch A. Input'!$CL$15:$CL$41,COUNTIF('Sch A. Input'!$CL$15:$CL$41,"&gt;="&amp;F274))&lt;E274,F274&lt;&gt;0),"Leaver",K274-H274)</f>
        <v>0</v>
      </c>
      <c r="U274" s="238">
        <f>IF(AND(LARGE('Sch A. Input'!$CL$15:$CL$41,COUNTIF('Sch A. Input'!$CL$15:$CL$41,"&gt;="&amp;F274))&lt;E274,F274&lt;&gt;0),"Leaver",L274-I274)</f>
        <v>0</v>
      </c>
      <c r="V274" s="238">
        <f>IF(AND(LARGE('Sch A. Input'!$CL$15:$CL$41,COUNTIF('Sch A. Input'!$CL$15:$CL$41,"&gt;="&amp;F274))&lt;E274,F274&lt;&gt;0),"Leaver",IFERROR(S274/X274*$M$9,0))</f>
        <v>0</v>
      </c>
      <c r="W274" s="238">
        <f>IF(AND(LARGE('Sch A. Input'!$CL$15:$CL$41,COUNTIF('Sch A. Input'!$CL$15:$CL$41,"&gt;="&amp;F274))&lt;E274,F274&lt;&gt;0),"Leaver",V274+T274)</f>
        <v>0</v>
      </c>
      <c r="X274" s="264">
        <f>IF(AND(LARGE('Sch A. Input'!$CL$15:$CL$41,COUNTIF('Sch A. Input'!$CL$15:$CL$41,"&gt;="&amp;F274))&lt;E274,F274&lt;&gt;0),"Leaver",IF(OR(D274="",D274&gt;$L$11,($L$11-14)&lt;$K$9),0,(E274+1-D274)/14-1))</f>
        <v>0</v>
      </c>
      <c r="Y274" s="265">
        <f>IF(AND(LARGE('Sch A. Input'!$CL$15:$CL$41,COUNTIF('Sch A. Input'!$CL$15:$CL$41,"&gt;="&amp;F274))&lt;E274,F274&lt;&gt;0),"Leaver",IFERROR(IF((S274/$X274*$M$9+T274)&gt;$D$12,"YES","NO"),0))</f>
        <v>0</v>
      </c>
      <c r="Z274" s="225">
        <f>IF(AND(LARGE('Sch A. Input'!$CL$15:$CL$41,COUNTIF('Sch A. Input'!$CL$15:$CL$41,"&gt;="&amp;F274))&lt;E274,F274&lt;&gt;0),"Leaver",IFERROR(IF($Y274="YES",MIN($U274*($G$12/$D$12),$G$12),(SUMPRODUCT(--((MIN(W274,$D$12))&gt;$C$9:$C$12),((MIN(W274,$D$12))-$C$9:$C$12),$H$9:$H$12))-((1-(X274/$M$9))*(SUMPRODUCT(--((MIN(V274,$D$12))&gt;$C$9:$C$12),((MIN(V274,$D$12))-$C$9:$C$12),$H$9:$H$12)))),0))</f>
        <v>0</v>
      </c>
      <c r="AA274" s="169">
        <f>IF(AND(LARGE('Sch A. Input'!$CL$15:$CL$41,COUNTIF('Sch A. Input'!$CL$15:$CL$41,"&gt;="&amp;F274))&lt;E274,F274&lt;&gt;0),"Leaver",IFERROR(Z274/U274,0))</f>
        <v>0</v>
      </c>
      <c r="AB274" s="170">
        <f>IF(AND(LARGE('Sch A. Input'!$CL$15:$CL$41,COUNTIF('Sch A. Input'!$CL$15:$CL$41,"&gt;="&amp;F274))&lt;E274,F274&lt;&gt;0),"Leaver",Q274-Z274)</f>
        <v>0</v>
      </c>
      <c r="AC274" s="94">
        <f t="shared" si="48"/>
        <v>0</v>
      </c>
      <c r="BK274" s="2"/>
      <c r="BL274" s="2"/>
      <c r="CI274"/>
    </row>
    <row r="275" spans="2:87" x14ac:dyDescent="0.35">
      <c r="B275" s="70" t="str">
        <f>IF('Sch A. Input'!B273="","",'Sch A. Input'!B273)</f>
        <v/>
      </c>
      <c r="C275" s="75" t="str">
        <f>IF('Sch A. Input'!C273="","",'Sch A. Input'!C273)</f>
        <v/>
      </c>
      <c r="D275" s="71" t="str">
        <f>IF('Sch A. Input'!D273="","",'Sch A. Input'!D273)</f>
        <v/>
      </c>
      <c r="E275" s="71">
        <f>'Sch A. Input'!E273</f>
        <v>45016</v>
      </c>
      <c r="F275" s="71">
        <f>'Sch A. Input'!F273</f>
        <v>0</v>
      </c>
      <c r="G275" s="226">
        <f>SUMIFS('Sch A. Input'!H273:CJ273,'Sch A. Input'!$H$13:$CJ$13,$L$11,'Sch A. Input'!$H$14:$CJ$14,"Recurring")</f>
        <v>0</v>
      </c>
      <c r="H275" s="226">
        <f>SUMIFS('Sch A. Input'!H273:CJ273,'Sch A. Input'!$H$13:$CJ$13,$L$11,'Sch A. Input'!$H$14:$CJ$14,"One-time")</f>
        <v>0</v>
      </c>
      <c r="I275" s="227">
        <f t="shared" ref="I275:I338" si="51">SUM(G275:H275)</f>
        <v>0</v>
      </c>
      <c r="J275" s="228">
        <f>SUMIFS('Sch A. Input'!H273:CJ273,'Sch A. Input'!$H$14:$CJ$14,"Recurring",'Sch A. Input'!$H$13:$CJ$13,"&lt;="&amp;$L$11)</f>
        <v>0</v>
      </c>
      <c r="K275" s="228">
        <f>SUMIFS('Sch A. Input'!H273:CJ273,'Sch A. Input'!$H$14:$CJ$14,"One-time",'Sch A. Input'!$H$13:$CJ$13,"&lt;="&amp;$L$11)</f>
        <v>0</v>
      </c>
      <c r="L275" s="229">
        <f t="shared" ref="L275:L338" si="52">SUM(J275:K275)</f>
        <v>0</v>
      </c>
      <c r="M275" s="228">
        <f t="shared" ref="M275:M338" si="53">+IFERROR(J275/$O275*$M$9,0)</f>
        <v>0</v>
      </c>
      <c r="N275" s="228">
        <f t="shared" ref="N275:N338" si="54">M275+K275</f>
        <v>0</v>
      </c>
      <c r="O275" s="259">
        <f t="shared" ref="O275:O338" si="55">IF(OR(D275="",D275&gt;$L$11),0,IF(AND(F275&lt;E275,F275&gt;0),((F275+1-D275)/14),(((E275+1-D275)/14))))</f>
        <v>0</v>
      </c>
      <c r="P275" s="268">
        <f t="shared" si="49"/>
        <v>0</v>
      </c>
      <c r="Q275" s="231">
        <f t="shared" si="50"/>
        <v>0</v>
      </c>
      <c r="R275" s="97">
        <f t="shared" ref="R275:R338" si="56">IFERROR(Q275/L275,0)</f>
        <v>0</v>
      </c>
      <c r="S275" s="237">
        <f>IF(AND(LARGE('Sch A. Input'!$CL$15:$CL$41,COUNTIF('Sch A. Input'!$CL$15:$CL$41,"&gt;="&amp;F275))&lt;E275,F275&lt;&gt;0),"Leaver",J275-G275)</f>
        <v>0</v>
      </c>
      <c r="T275" s="237">
        <f>IF(AND(LARGE('Sch A. Input'!$CL$15:$CL$41,COUNTIF('Sch A. Input'!$CL$15:$CL$41,"&gt;="&amp;F275))&lt;E275,F275&lt;&gt;0),"Leaver",K275-H275)</f>
        <v>0</v>
      </c>
      <c r="U275" s="238">
        <f>IF(AND(LARGE('Sch A. Input'!$CL$15:$CL$41,COUNTIF('Sch A. Input'!$CL$15:$CL$41,"&gt;="&amp;F275))&lt;E275,F275&lt;&gt;0),"Leaver",L275-I275)</f>
        <v>0</v>
      </c>
      <c r="V275" s="238">
        <f>IF(AND(LARGE('Sch A. Input'!$CL$15:$CL$41,COUNTIF('Sch A. Input'!$CL$15:$CL$41,"&gt;="&amp;F275))&lt;E275,F275&lt;&gt;0),"Leaver",IFERROR(S275/X275*$M$9,0))</f>
        <v>0</v>
      </c>
      <c r="W275" s="238">
        <f>IF(AND(LARGE('Sch A. Input'!$CL$15:$CL$41,COUNTIF('Sch A. Input'!$CL$15:$CL$41,"&gt;="&amp;F275))&lt;E275,F275&lt;&gt;0),"Leaver",V275+T275)</f>
        <v>0</v>
      </c>
      <c r="X275" s="264">
        <f>IF(AND(LARGE('Sch A. Input'!$CL$15:$CL$41,COUNTIF('Sch A. Input'!$CL$15:$CL$41,"&gt;="&amp;F275))&lt;E275,F275&lt;&gt;0),"Leaver",IF(OR(D275="",D275&gt;$L$11,($L$11-14)&lt;$K$9),0,(E275+1-D275)/14-1))</f>
        <v>0</v>
      </c>
      <c r="Y275" s="265">
        <f>IF(AND(LARGE('Sch A. Input'!$CL$15:$CL$41,COUNTIF('Sch A. Input'!$CL$15:$CL$41,"&gt;="&amp;F275))&lt;E275,F275&lt;&gt;0),"Leaver",IFERROR(IF((S275/$X275*$M$9+T275)&gt;$D$12,"YES","NO"),0))</f>
        <v>0</v>
      </c>
      <c r="Z275" s="225">
        <f>IF(AND(LARGE('Sch A. Input'!$CL$15:$CL$41,COUNTIF('Sch A. Input'!$CL$15:$CL$41,"&gt;="&amp;F275))&lt;E275,F275&lt;&gt;0),"Leaver",IFERROR(IF($Y275="YES",MIN($U275*($G$12/$D$12),$G$12),(SUMPRODUCT(--((MIN(W275,$D$12))&gt;$C$9:$C$12),((MIN(W275,$D$12))-$C$9:$C$12),$H$9:$H$12))-((1-(X275/$M$9))*(SUMPRODUCT(--((MIN(V275,$D$12))&gt;$C$9:$C$12),((MIN(V275,$D$12))-$C$9:$C$12),$H$9:$H$12)))),0))</f>
        <v>0</v>
      </c>
      <c r="AA275" s="169">
        <f>IF(AND(LARGE('Sch A. Input'!$CL$15:$CL$41,COUNTIF('Sch A. Input'!$CL$15:$CL$41,"&gt;="&amp;F275))&lt;E275,F275&lt;&gt;0),"Leaver",IFERROR(Z275/U275,0))</f>
        <v>0</v>
      </c>
      <c r="AB275" s="170">
        <f>IF(AND(LARGE('Sch A. Input'!$CL$15:$CL$41,COUNTIF('Sch A. Input'!$CL$15:$CL$41,"&gt;="&amp;F275))&lt;E275,F275&lt;&gt;0),"Leaver",Q275-Z275)</f>
        <v>0</v>
      </c>
      <c r="AC275" s="94">
        <f t="shared" ref="AC275:AC338" si="57">+IFERROR(AB275/I275,0)</f>
        <v>0</v>
      </c>
      <c r="BK275" s="2"/>
      <c r="BL275" s="2"/>
      <c r="CI275"/>
    </row>
    <row r="276" spans="2:87" x14ac:dyDescent="0.35">
      <c r="B276" s="70" t="str">
        <f>IF('Sch A. Input'!B274="","",'Sch A. Input'!B274)</f>
        <v/>
      </c>
      <c r="C276" s="75" t="str">
        <f>IF('Sch A. Input'!C274="","",'Sch A. Input'!C274)</f>
        <v/>
      </c>
      <c r="D276" s="71" t="str">
        <f>IF('Sch A. Input'!D274="","",'Sch A. Input'!D274)</f>
        <v/>
      </c>
      <c r="E276" s="71">
        <f>'Sch A. Input'!E274</f>
        <v>45016</v>
      </c>
      <c r="F276" s="71">
        <f>'Sch A. Input'!F274</f>
        <v>0</v>
      </c>
      <c r="G276" s="226">
        <f>SUMIFS('Sch A. Input'!H274:CJ274,'Sch A. Input'!$H$13:$CJ$13,$L$11,'Sch A. Input'!$H$14:$CJ$14,"Recurring")</f>
        <v>0</v>
      </c>
      <c r="H276" s="226">
        <f>SUMIFS('Sch A. Input'!H274:CJ274,'Sch A. Input'!$H$13:$CJ$13,$L$11,'Sch A. Input'!$H$14:$CJ$14,"One-time")</f>
        <v>0</v>
      </c>
      <c r="I276" s="227">
        <f t="shared" si="51"/>
        <v>0</v>
      </c>
      <c r="J276" s="228">
        <f>SUMIFS('Sch A. Input'!H274:CJ274,'Sch A. Input'!$H$14:$CJ$14,"Recurring",'Sch A. Input'!$H$13:$CJ$13,"&lt;="&amp;$L$11)</f>
        <v>0</v>
      </c>
      <c r="K276" s="228">
        <f>SUMIFS('Sch A. Input'!H274:CJ274,'Sch A. Input'!$H$14:$CJ$14,"One-time",'Sch A. Input'!$H$13:$CJ$13,"&lt;="&amp;$L$11)</f>
        <v>0</v>
      </c>
      <c r="L276" s="229">
        <f t="shared" si="52"/>
        <v>0</v>
      </c>
      <c r="M276" s="228">
        <f t="shared" si="53"/>
        <v>0</v>
      </c>
      <c r="N276" s="228">
        <f t="shared" si="54"/>
        <v>0</v>
      </c>
      <c r="O276" s="259">
        <f t="shared" si="55"/>
        <v>0</v>
      </c>
      <c r="P276" s="268">
        <f t="shared" si="49"/>
        <v>0</v>
      </c>
      <c r="Q276" s="231">
        <f t="shared" si="50"/>
        <v>0</v>
      </c>
      <c r="R276" s="97">
        <f t="shared" si="56"/>
        <v>0</v>
      </c>
      <c r="S276" s="237">
        <f>IF(AND(LARGE('Sch A. Input'!$CL$15:$CL$41,COUNTIF('Sch A. Input'!$CL$15:$CL$41,"&gt;="&amp;F276))&lt;E276,F276&lt;&gt;0),"Leaver",J276-G276)</f>
        <v>0</v>
      </c>
      <c r="T276" s="237">
        <f>IF(AND(LARGE('Sch A. Input'!$CL$15:$CL$41,COUNTIF('Sch A. Input'!$CL$15:$CL$41,"&gt;="&amp;F276))&lt;E276,F276&lt;&gt;0),"Leaver",K276-H276)</f>
        <v>0</v>
      </c>
      <c r="U276" s="238">
        <f>IF(AND(LARGE('Sch A. Input'!$CL$15:$CL$41,COUNTIF('Sch A. Input'!$CL$15:$CL$41,"&gt;="&amp;F276))&lt;E276,F276&lt;&gt;0),"Leaver",L276-I276)</f>
        <v>0</v>
      </c>
      <c r="V276" s="238">
        <f>IF(AND(LARGE('Sch A. Input'!$CL$15:$CL$41,COUNTIF('Sch A. Input'!$CL$15:$CL$41,"&gt;="&amp;F276))&lt;E276,F276&lt;&gt;0),"Leaver",IFERROR(S276/X276*$M$9,0))</f>
        <v>0</v>
      </c>
      <c r="W276" s="238">
        <f>IF(AND(LARGE('Sch A. Input'!$CL$15:$CL$41,COUNTIF('Sch A. Input'!$CL$15:$CL$41,"&gt;="&amp;F276))&lt;E276,F276&lt;&gt;0),"Leaver",V276+T276)</f>
        <v>0</v>
      </c>
      <c r="X276" s="264">
        <f>IF(AND(LARGE('Sch A. Input'!$CL$15:$CL$41,COUNTIF('Sch A. Input'!$CL$15:$CL$41,"&gt;="&amp;F276))&lt;E276,F276&lt;&gt;0),"Leaver",IF(OR(D276="",D276&gt;$L$11,($L$11-14)&lt;$K$9),0,(E276+1-D276)/14-1))</f>
        <v>0</v>
      </c>
      <c r="Y276" s="265">
        <f>IF(AND(LARGE('Sch A. Input'!$CL$15:$CL$41,COUNTIF('Sch A. Input'!$CL$15:$CL$41,"&gt;="&amp;F276))&lt;E276,F276&lt;&gt;0),"Leaver",IFERROR(IF((S276/$X276*$M$9+T276)&gt;$D$12,"YES","NO"),0))</f>
        <v>0</v>
      </c>
      <c r="Z276" s="225">
        <f>IF(AND(LARGE('Sch A. Input'!$CL$15:$CL$41,COUNTIF('Sch A. Input'!$CL$15:$CL$41,"&gt;="&amp;F276))&lt;E276,F276&lt;&gt;0),"Leaver",IFERROR(IF($Y276="YES",MIN($U276*($G$12/$D$12),$G$12),(SUMPRODUCT(--((MIN(W276,$D$12))&gt;$C$9:$C$12),((MIN(W276,$D$12))-$C$9:$C$12),$H$9:$H$12))-((1-(X276/$M$9))*(SUMPRODUCT(--((MIN(V276,$D$12))&gt;$C$9:$C$12),((MIN(V276,$D$12))-$C$9:$C$12),$H$9:$H$12)))),0))</f>
        <v>0</v>
      </c>
      <c r="AA276" s="169">
        <f>IF(AND(LARGE('Sch A. Input'!$CL$15:$CL$41,COUNTIF('Sch A. Input'!$CL$15:$CL$41,"&gt;="&amp;F276))&lt;E276,F276&lt;&gt;0),"Leaver",IFERROR(Z276/U276,0))</f>
        <v>0</v>
      </c>
      <c r="AB276" s="170">
        <f>IF(AND(LARGE('Sch A. Input'!$CL$15:$CL$41,COUNTIF('Sch A. Input'!$CL$15:$CL$41,"&gt;="&amp;F276))&lt;E276,F276&lt;&gt;0),"Leaver",Q276-Z276)</f>
        <v>0</v>
      </c>
      <c r="AC276" s="94">
        <f t="shared" si="57"/>
        <v>0</v>
      </c>
      <c r="BK276" s="2"/>
      <c r="BL276" s="2"/>
      <c r="CI276"/>
    </row>
    <row r="277" spans="2:87" x14ac:dyDescent="0.35">
      <c r="B277" s="70" t="str">
        <f>IF('Sch A. Input'!B275="","",'Sch A. Input'!B275)</f>
        <v/>
      </c>
      <c r="C277" s="75" t="str">
        <f>IF('Sch A. Input'!C275="","",'Sch A. Input'!C275)</f>
        <v/>
      </c>
      <c r="D277" s="71" t="str">
        <f>IF('Sch A. Input'!D275="","",'Sch A. Input'!D275)</f>
        <v/>
      </c>
      <c r="E277" s="71">
        <f>'Sch A. Input'!E275</f>
        <v>45016</v>
      </c>
      <c r="F277" s="71">
        <f>'Sch A. Input'!F275</f>
        <v>0</v>
      </c>
      <c r="G277" s="226">
        <f>SUMIFS('Sch A. Input'!H275:CJ275,'Sch A. Input'!$H$13:$CJ$13,$L$11,'Sch A. Input'!$H$14:$CJ$14,"Recurring")</f>
        <v>0</v>
      </c>
      <c r="H277" s="226">
        <f>SUMIFS('Sch A. Input'!H275:CJ275,'Sch A. Input'!$H$13:$CJ$13,$L$11,'Sch A. Input'!$H$14:$CJ$14,"One-time")</f>
        <v>0</v>
      </c>
      <c r="I277" s="227">
        <f t="shared" si="51"/>
        <v>0</v>
      </c>
      <c r="J277" s="228">
        <f>SUMIFS('Sch A. Input'!H275:CJ275,'Sch A. Input'!$H$14:$CJ$14,"Recurring",'Sch A. Input'!$H$13:$CJ$13,"&lt;="&amp;$L$11)</f>
        <v>0</v>
      </c>
      <c r="K277" s="228">
        <f>SUMIFS('Sch A. Input'!H275:CJ275,'Sch A. Input'!$H$14:$CJ$14,"One-time",'Sch A. Input'!$H$13:$CJ$13,"&lt;="&amp;$L$11)</f>
        <v>0</v>
      </c>
      <c r="L277" s="229">
        <f t="shared" si="52"/>
        <v>0</v>
      </c>
      <c r="M277" s="228">
        <f t="shared" si="53"/>
        <v>0</v>
      </c>
      <c r="N277" s="228">
        <f t="shared" si="54"/>
        <v>0</v>
      </c>
      <c r="O277" s="259">
        <f t="shared" si="55"/>
        <v>0</v>
      </c>
      <c r="P277" s="268">
        <f t="shared" si="49"/>
        <v>0</v>
      </c>
      <c r="Q277" s="231">
        <f t="shared" si="50"/>
        <v>0</v>
      </c>
      <c r="R277" s="97">
        <f t="shared" si="56"/>
        <v>0</v>
      </c>
      <c r="S277" s="237">
        <f>IF(AND(LARGE('Sch A. Input'!$CL$15:$CL$41,COUNTIF('Sch A. Input'!$CL$15:$CL$41,"&gt;="&amp;F277))&lt;E277,F277&lt;&gt;0),"Leaver",J277-G277)</f>
        <v>0</v>
      </c>
      <c r="T277" s="237">
        <f>IF(AND(LARGE('Sch A. Input'!$CL$15:$CL$41,COUNTIF('Sch A. Input'!$CL$15:$CL$41,"&gt;="&amp;F277))&lt;E277,F277&lt;&gt;0),"Leaver",K277-H277)</f>
        <v>0</v>
      </c>
      <c r="U277" s="238">
        <f>IF(AND(LARGE('Sch A. Input'!$CL$15:$CL$41,COUNTIF('Sch A. Input'!$CL$15:$CL$41,"&gt;="&amp;F277))&lt;E277,F277&lt;&gt;0),"Leaver",L277-I277)</f>
        <v>0</v>
      </c>
      <c r="V277" s="238">
        <f>IF(AND(LARGE('Sch A. Input'!$CL$15:$CL$41,COUNTIF('Sch A. Input'!$CL$15:$CL$41,"&gt;="&amp;F277))&lt;E277,F277&lt;&gt;0),"Leaver",IFERROR(S277/X277*$M$9,0))</f>
        <v>0</v>
      </c>
      <c r="W277" s="238">
        <f>IF(AND(LARGE('Sch A. Input'!$CL$15:$CL$41,COUNTIF('Sch A. Input'!$CL$15:$CL$41,"&gt;="&amp;F277))&lt;E277,F277&lt;&gt;0),"Leaver",V277+T277)</f>
        <v>0</v>
      </c>
      <c r="X277" s="264">
        <f>IF(AND(LARGE('Sch A. Input'!$CL$15:$CL$41,COUNTIF('Sch A. Input'!$CL$15:$CL$41,"&gt;="&amp;F277))&lt;E277,F277&lt;&gt;0),"Leaver",IF(OR(D277="",D277&gt;$L$11,($L$11-14)&lt;$K$9),0,(E277+1-D277)/14-1))</f>
        <v>0</v>
      </c>
      <c r="Y277" s="265">
        <f>IF(AND(LARGE('Sch A. Input'!$CL$15:$CL$41,COUNTIF('Sch A. Input'!$CL$15:$CL$41,"&gt;="&amp;F277))&lt;E277,F277&lt;&gt;0),"Leaver",IFERROR(IF((S277/$X277*$M$9+T277)&gt;$D$12,"YES","NO"),0))</f>
        <v>0</v>
      </c>
      <c r="Z277" s="225">
        <f>IF(AND(LARGE('Sch A. Input'!$CL$15:$CL$41,COUNTIF('Sch A. Input'!$CL$15:$CL$41,"&gt;="&amp;F277))&lt;E277,F277&lt;&gt;0),"Leaver",IFERROR(IF($Y277="YES",MIN($U277*($G$12/$D$12),$G$12),(SUMPRODUCT(--((MIN(W277,$D$12))&gt;$C$9:$C$12),((MIN(W277,$D$12))-$C$9:$C$12),$H$9:$H$12))-((1-(X277/$M$9))*(SUMPRODUCT(--((MIN(V277,$D$12))&gt;$C$9:$C$12),((MIN(V277,$D$12))-$C$9:$C$12),$H$9:$H$12)))),0))</f>
        <v>0</v>
      </c>
      <c r="AA277" s="169">
        <f>IF(AND(LARGE('Sch A. Input'!$CL$15:$CL$41,COUNTIF('Sch A. Input'!$CL$15:$CL$41,"&gt;="&amp;F277))&lt;E277,F277&lt;&gt;0),"Leaver",IFERROR(Z277/U277,0))</f>
        <v>0</v>
      </c>
      <c r="AB277" s="170">
        <f>IF(AND(LARGE('Sch A. Input'!$CL$15:$CL$41,COUNTIF('Sch A. Input'!$CL$15:$CL$41,"&gt;="&amp;F277))&lt;E277,F277&lt;&gt;0),"Leaver",Q277-Z277)</f>
        <v>0</v>
      </c>
      <c r="AC277" s="94">
        <f t="shared" si="57"/>
        <v>0</v>
      </c>
      <c r="BK277" s="2"/>
      <c r="BL277" s="2"/>
      <c r="CI277"/>
    </row>
    <row r="278" spans="2:87" x14ac:dyDescent="0.35">
      <c r="B278" s="70" t="str">
        <f>IF('Sch A. Input'!B276="","",'Sch A. Input'!B276)</f>
        <v/>
      </c>
      <c r="C278" s="75" t="str">
        <f>IF('Sch A. Input'!C276="","",'Sch A. Input'!C276)</f>
        <v/>
      </c>
      <c r="D278" s="71" t="str">
        <f>IF('Sch A. Input'!D276="","",'Sch A. Input'!D276)</f>
        <v/>
      </c>
      <c r="E278" s="71">
        <f>'Sch A. Input'!E276</f>
        <v>45016</v>
      </c>
      <c r="F278" s="71">
        <f>'Sch A. Input'!F276</f>
        <v>0</v>
      </c>
      <c r="G278" s="226">
        <f>SUMIFS('Sch A. Input'!H276:CJ276,'Sch A. Input'!$H$13:$CJ$13,$L$11,'Sch A. Input'!$H$14:$CJ$14,"Recurring")</f>
        <v>0</v>
      </c>
      <c r="H278" s="226">
        <f>SUMIFS('Sch A. Input'!H276:CJ276,'Sch A. Input'!$H$13:$CJ$13,$L$11,'Sch A. Input'!$H$14:$CJ$14,"One-time")</f>
        <v>0</v>
      </c>
      <c r="I278" s="227">
        <f t="shared" si="51"/>
        <v>0</v>
      </c>
      <c r="J278" s="228">
        <f>SUMIFS('Sch A. Input'!H276:CJ276,'Sch A. Input'!$H$14:$CJ$14,"Recurring",'Sch A. Input'!$H$13:$CJ$13,"&lt;="&amp;$L$11)</f>
        <v>0</v>
      </c>
      <c r="K278" s="228">
        <f>SUMIFS('Sch A. Input'!H276:CJ276,'Sch A. Input'!$H$14:$CJ$14,"One-time",'Sch A. Input'!$H$13:$CJ$13,"&lt;="&amp;$L$11)</f>
        <v>0</v>
      </c>
      <c r="L278" s="229">
        <f t="shared" si="52"/>
        <v>0</v>
      </c>
      <c r="M278" s="228">
        <f t="shared" si="53"/>
        <v>0</v>
      </c>
      <c r="N278" s="228">
        <f t="shared" si="54"/>
        <v>0</v>
      </c>
      <c r="O278" s="259">
        <f t="shared" si="55"/>
        <v>0</v>
      </c>
      <c r="P278" s="268">
        <f t="shared" si="49"/>
        <v>0</v>
      </c>
      <c r="Q278" s="231">
        <f t="shared" si="50"/>
        <v>0</v>
      </c>
      <c r="R278" s="97">
        <f t="shared" si="56"/>
        <v>0</v>
      </c>
      <c r="S278" s="237">
        <f>IF(AND(LARGE('Sch A. Input'!$CL$15:$CL$41,COUNTIF('Sch A. Input'!$CL$15:$CL$41,"&gt;="&amp;F278))&lt;E278,F278&lt;&gt;0),"Leaver",J278-G278)</f>
        <v>0</v>
      </c>
      <c r="T278" s="237">
        <f>IF(AND(LARGE('Sch A. Input'!$CL$15:$CL$41,COUNTIF('Sch A. Input'!$CL$15:$CL$41,"&gt;="&amp;F278))&lt;E278,F278&lt;&gt;0),"Leaver",K278-H278)</f>
        <v>0</v>
      </c>
      <c r="U278" s="238">
        <f>IF(AND(LARGE('Sch A. Input'!$CL$15:$CL$41,COUNTIF('Sch A. Input'!$CL$15:$CL$41,"&gt;="&amp;F278))&lt;E278,F278&lt;&gt;0),"Leaver",L278-I278)</f>
        <v>0</v>
      </c>
      <c r="V278" s="238">
        <f>IF(AND(LARGE('Sch A. Input'!$CL$15:$CL$41,COUNTIF('Sch A. Input'!$CL$15:$CL$41,"&gt;="&amp;F278))&lt;E278,F278&lt;&gt;0),"Leaver",IFERROR(S278/X278*$M$9,0))</f>
        <v>0</v>
      </c>
      <c r="W278" s="238">
        <f>IF(AND(LARGE('Sch A. Input'!$CL$15:$CL$41,COUNTIF('Sch A. Input'!$CL$15:$CL$41,"&gt;="&amp;F278))&lt;E278,F278&lt;&gt;0),"Leaver",V278+T278)</f>
        <v>0</v>
      </c>
      <c r="X278" s="264">
        <f>IF(AND(LARGE('Sch A. Input'!$CL$15:$CL$41,COUNTIF('Sch A. Input'!$CL$15:$CL$41,"&gt;="&amp;F278))&lt;E278,F278&lt;&gt;0),"Leaver",IF(OR(D278="",D278&gt;$L$11,($L$11-14)&lt;$K$9),0,(E278+1-D278)/14-1))</f>
        <v>0</v>
      </c>
      <c r="Y278" s="265">
        <f>IF(AND(LARGE('Sch A. Input'!$CL$15:$CL$41,COUNTIF('Sch A. Input'!$CL$15:$CL$41,"&gt;="&amp;F278))&lt;E278,F278&lt;&gt;0),"Leaver",IFERROR(IF((S278/$X278*$M$9+T278)&gt;$D$12,"YES","NO"),0))</f>
        <v>0</v>
      </c>
      <c r="Z278" s="225">
        <f>IF(AND(LARGE('Sch A. Input'!$CL$15:$CL$41,COUNTIF('Sch A. Input'!$CL$15:$CL$41,"&gt;="&amp;F278))&lt;E278,F278&lt;&gt;0),"Leaver",IFERROR(IF($Y278="YES",MIN($U278*($G$12/$D$12),$G$12),(SUMPRODUCT(--((MIN(W278,$D$12))&gt;$C$9:$C$12),((MIN(W278,$D$12))-$C$9:$C$12),$H$9:$H$12))-((1-(X278/$M$9))*(SUMPRODUCT(--((MIN(V278,$D$12))&gt;$C$9:$C$12),((MIN(V278,$D$12))-$C$9:$C$12),$H$9:$H$12)))),0))</f>
        <v>0</v>
      </c>
      <c r="AA278" s="169">
        <f>IF(AND(LARGE('Sch A. Input'!$CL$15:$CL$41,COUNTIF('Sch A. Input'!$CL$15:$CL$41,"&gt;="&amp;F278))&lt;E278,F278&lt;&gt;0),"Leaver",IFERROR(Z278/U278,0))</f>
        <v>0</v>
      </c>
      <c r="AB278" s="170">
        <f>IF(AND(LARGE('Sch A. Input'!$CL$15:$CL$41,COUNTIF('Sch A. Input'!$CL$15:$CL$41,"&gt;="&amp;F278))&lt;E278,F278&lt;&gt;0),"Leaver",Q278-Z278)</f>
        <v>0</v>
      </c>
      <c r="AC278" s="94">
        <f t="shared" si="57"/>
        <v>0</v>
      </c>
      <c r="BK278" s="2"/>
      <c r="BL278" s="2"/>
      <c r="CI278"/>
    </row>
    <row r="279" spans="2:87" x14ac:dyDescent="0.35">
      <c r="B279" s="70" t="str">
        <f>IF('Sch A. Input'!B277="","",'Sch A. Input'!B277)</f>
        <v/>
      </c>
      <c r="C279" s="75" t="str">
        <f>IF('Sch A. Input'!C277="","",'Sch A. Input'!C277)</f>
        <v/>
      </c>
      <c r="D279" s="71" t="str">
        <f>IF('Sch A. Input'!D277="","",'Sch A. Input'!D277)</f>
        <v/>
      </c>
      <c r="E279" s="71">
        <f>'Sch A. Input'!E277</f>
        <v>45016</v>
      </c>
      <c r="F279" s="71">
        <f>'Sch A. Input'!F277</f>
        <v>0</v>
      </c>
      <c r="G279" s="226">
        <f>SUMIFS('Sch A. Input'!H277:CJ277,'Sch A. Input'!$H$13:$CJ$13,$L$11,'Sch A. Input'!$H$14:$CJ$14,"Recurring")</f>
        <v>0</v>
      </c>
      <c r="H279" s="226">
        <f>SUMIFS('Sch A. Input'!H277:CJ277,'Sch A. Input'!$H$13:$CJ$13,$L$11,'Sch A. Input'!$H$14:$CJ$14,"One-time")</f>
        <v>0</v>
      </c>
      <c r="I279" s="227">
        <f t="shared" si="51"/>
        <v>0</v>
      </c>
      <c r="J279" s="228">
        <f>SUMIFS('Sch A. Input'!H277:CJ277,'Sch A. Input'!$H$14:$CJ$14,"Recurring",'Sch A. Input'!$H$13:$CJ$13,"&lt;="&amp;$L$11)</f>
        <v>0</v>
      </c>
      <c r="K279" s="228">
        <f>SUMIFS('Sch A. Input'!H277:CJ277,'Sch A. Input'!$H$14:$CJ$14,"One-time",'Sch A. Input'!$H$13:$CJ$13,"&lt;="&amp;$L$11)</f>
        <v>0</v>
      </c>
      <c r="L279" s="229">
        <f t="shared" si="52"/>
        <v>0</v>
      </c>
      <c r="M279" s="228">
        <f t="shared" si="53"/>
        <v>0</v>
      </c>
      <c r="N279" s="228">
        <f t="shared" si="54"/>
        <v>0</v>
      </c>
      <c r="O279" s="259">
        <f t="shared" si="55"/>
        <v>0</v>
      </c>
      <c r="P279" s="268">
        <f t="shared" si="49"/>
        <v>0</v>
      </c>
      <c r="Q279" s="231">
        <f t="shared" si="50"/>
        <v>0</v>
      </c>
      <c r="R279" s="97">
        <f t="shared" si="56"/>
        <v>0</v>
      </c>
      <c r="S279" s="237">
        <f>IF(AND(LARGE('Sch A. Input'!$CL$15:$CL$41,COUNTIF('Sch A. Input'!$CL$15:$CL$41,"&gt;="&amp;F279))&lt;E279,F279&lt;&gt;0),"Leaver",J279-G279)</f>
        <v>0</v>
      </c>
      <c r="T279" s="237">
        <f>IF(AND(LARGE('Sch A. Input'!$CL$15:$CL$41,COUNTIF('Sch A. Input'!$CL$15:$CL$41,"&gt;="&amp;F279))&lt;E279,F279&lt;&gt;0),"Leaver",K279-H279)</f>
        <v>0</v>
      </c>
      <c r="U279" s="238">
        <f>IF(AND(LARGE('Sch A. Input'!$CL$15:$CL$41,COUNTIF('Sch A. Input'!$CL$15:$CL$41,"&gt;="&amp;F279))&lt;E279,F279&lt;&gt;0),"Leaver",L279-I279)</f>
        <v>0</v>
      </c>
      <c r="V279" s="238">
        <f>IF(AND(LARGE('Sch A. Input'!$CL$15:$CL$41,COUNTIF('Sch A. Input'!$CL$15:$CL$41,"&gt;="&amp;F279))&lt;E279,F279&lt;&gt;0),"Leaver",IFERROR(S279/X279*$M$9,0))</f>
        <v>0</v>
      </c>
      <c r="W279" s="238">
        <f>IF(AND(LARGE('Sch A. Input'!$CL$15:$CL$41,COUNTIF('Sch A. Input'!$CL$15:$CL$41,"&gt;="&amp;F279))&lt;E279,F279&lt;&gt;0),"Leaver",V279+T279)</f>
        <v>0</v>
      </c>
      <c r="X279" s="264">
        <f>IF(AND(LARGE('Sch A. Input'!$CL$15:$CL$41,COUNTIF('Sch A. Input'!$CL$15:$CL$41,"&gt;="&amp;F279))&lt;E279,F279&lt;&gt;0),"Leaver",IF(OR(D279="",D279&gt;$L$11,($L$11-14)&lt;$K$9),0,(E279+1-D279)/14-1))</f>
        <v>0</v>
      </c>
      <c r="Y279" s="265">
        <f>IF(AND(LARGE('Sch A. Input'!$CL$15:$CL$41,COUNTIF('Sch A. Input'!$CL$15:$CL$41,"&gt;="&amp;F279))&lt;E279,F279&lt;&gt;0),"Leaver",IFERROR(IF((S279/$X279*$M$9+T279)&gt;$D$12,"YES","NO"),0))</f>
        <v>0</v>
      </c>
      <c r="Z279" s="225">
        <f>IF(AND(LARGE('Sch A. Input'!$CL$15:$CL$41,COUNTIF('Sch A. Input'!$CL$15:$CL$41,"&gt;="&amp;F279))&lt;E279,F279&lt;&gt;0),"Leaver",IFERROR(IF($Y279="YES",MIN($U279*($G$12/$D$12),$G$12),(SUMPRODUCT(--((MIN(W279,$D$12))&gt;$C$9:$C$12),((MIN(W279,$D$12))-$C$9:$C$12),$H$9:$H$12))-((1-(X279/$M$9))*(SUMPRODUCT(--((MIN(V279,$D$12))&gt;$C$9:$C$12),((MIN(V279,$D$12))-$C$9:$C$12),$H$9:$H$12)))),0))</f>
        <v>0</v>
      </c>
      <c r="AA279" s="169">
        <f>IF(AND(LARGE('Sch A. Input'!$CL$15:$CL$41,COUNTIF('Sch A. Input'!$CL$15:$CL$41,"&gt;="&amp;F279))&lt;E279,F279&lt;&gt;0),"Leaver",IFERROR(Z279/U279,0))</f>
        <v>0</v>
      </c>
      <c r="AB279" s="170">
        <f>IF(AND(LARGE('Sch A. Input'!$CL$15:$CL$41,COUNTIF('Sch A. Input'!$CL$15:$CL$41,"&gt;="&amp;F279))&lt;E279,F279&lt;&gt;0),"Leaver",Q279-Z279)</f>
        <v>0</v>
      </c>
      <c r="AC279" s="94">
        <f t="shared" si="57"/>
        <v>0</v>
      </c>
      <c r="BK279" s="2"/>
      <c r="BL279" s="2"/>
      <c r="CI279"/>
    </row>
    <row r="280" spans="2:87" x14ac:dyDescent="0.35">
      <c r="B280" s="70" t="str">
        <f>IF('Sch A. Input'!B278="","",'Sch A. Input'!B278)</f>
        <v/>
      </c>
      <c r="C280" s="75" t="str">
        <f>IF('Sch A. Input'!C278="","",'Sch A. Input'!C278)</f>
        <v/>
      </c>
      <c r="D280" s="71" t="str">
        <f>IF('Sch A. Input'!D278="","",'Sch A. Input'!D278)</f>
        <v/>
      </c>
      <c r="E280" s="71">
        <f>'Sch A. Input'!E278</f>
        <v>45016</v>
      </c>
      <c r="F280" s="71">
        <f>'Sch A. Input'!F278</f>
        <v>0</v>
      </c>
      <c r="G280" s="226">
        <f>SUMIFS('Sch A. Input'!H278:CJ278,'Sch A. Input'!$H$13:$CJ$13,$L$11,'Sch A. Input'!$H$14:$CJ$14,"Recurring")</f>
        <v>0</v>
      </c>
      <c r="H280" s="226">
        <f>SUMIFS('Sch A. Input'!H278:CJ278,'Sch A. Input'!$H$13:$CJ$13,$L$11,'Sch A. Input'!$H$14:$CJ$14,"One-time")</f>
        <v>0</v>
      </c>
      <c r="I280" s="227">
        <f t="shared" si="51"/>
        <v>0</v>
      </c>
      <c r="J280" s="228">
        <f>SUMIFS('Sch A. Input'!H278:CJ278,'Sch A. Input'!$H$14:$CJ$14,"Recurring",'Sch A. Input'!$H$13:$CJ$13,"&lt;="&amp;$L$11)</f>
        <v>0</v>
      </c>
      <c r="K280" s="228">
        <f>SUMIFS('Sch A. Input'!H278:CJ278,'Sch A. Input'!$H$14:$CJ$14,"One-time",'Sch A. Input'!$H$13:$CJ$13,"&lt;="&amp;$L$11)</f>
        <v>0</v>
      </c>
      <c r="L280" s="229">
        <f t="shared" si="52"/>
        <v>0</v>
      </c>
      <c r="M280" s="228">
        <f t="shared" si="53"/>
        <v>0</v>
      </c>
      <c r="N280" s="228">
        <f t="shared" si="54"/>
        <v>0</v>
      </c>
      <c r="O280" s="259">
        <f t="shared" si="55"/>
        <v>0</v>
      </c>
      <c r="P280" s="268">
        <f t="shared" si="49"/>
        <v>0</v>
      </c>
      <c r="Q280" s="231">
        <f t="shared" si="50"/>
        <v>0</v>
      </c>
      <c r="R280" s="97">
        <f t="shared" si="56"/>
        <v>0</v>
      </c>
      <c r="S280" s="237">
        <f>IF(AND(LARGE('Sch A. Input'!$CL$15:$CL$41,COUNTIF('Sch A. Input'!$CL$15:$CL$41,"&gt;="&amp;F280))&lt;E280,F280&lt;&gt;0),"Leaver",J280-G280)</f>
        <v>0</v>
      </c>
      <c r="T280" s="237">
        <f>IF(AND(LARGE('Sch A. Input'!$CL$15:$CL$41,COUNTIF('Sch A. Input'!$CL$15:$CL$41,"&gt;="&amp;F280))&lt;E280,F280&lt;&gt;0),"Leaver",K280-H280)</f>
        <v>0</v>
      </c>
      <c r="U280" s="238">
        <f>IF(AND(LARGE('Sch A. Input'!$CL$15:$CL$41,COUNTIF('Sch A. Input'!$CL$15:$CL$41,"&gt;="&amp;F280))&lt;E280,F280&lt;&gt;0),"Leaver",L280-I280)</f>
        <v>0</v>
      </c>
      <c r="V280" s="238">
        <f>IF(AND(LARGE('Sch A. Input'!$CL$15:$CL$41,COUNTIF('Sch A. Input'!$CL$15:$CL$41,"&gt;="&amp;F280))&lt;E280,F280&lt;&gt;0),"Leaver",IFERROR(S280/X280*$M$9,0))</f>
        <v>0</v>
      </c>
      <c r="W280" s="238">
        <f>IF(AND(LARGE('Sch A. Input'!$CL$15:$CL$41,COUNTIF('Sch A. Input'!$CL$15:$CL$41,"&gt;="&amp;F280))&lt;E280,F280&lt;&gt;0),"Leaver",V280+T280)</f>
        <v>0</v>
      </c>
      <c r="X280" s="264">
        <f>IF(AND(LARGE('Sch A. Input'!$CL$15:$CL$41,COUNTIF('Sch A. Input'!$CL$15:$CL$41,"&gt;="&amp;F280))&lt;E280,F280&lt;&gt;0),"Leaver",IF(OR(D280="",D280&gt;$L$11,($L$11-14)&lt;$K$9),0,(E280+1-D280)/14-1))</f>
        <v>0</v>
      </c>
      <c r="Y280" s="265">
        <f>IF(AND(LARGE('Sch A. Input'!$CL$15:$CL$41,COUNTIF('Sch A. Input'!$CL$15:$CL$41,"&gt;="&amp;F280))&lt;E280,F280&lt;&gt;0),"Leaver",IFERROR(IF((S280/$X280*$M$9+T280)&gt;$D$12,"YES","NO"),0))</f>
        <v>0</v>
      </c>
      <c r="Z280" s="225">
        <f>IF(AND(LARGE('Sch A. Input'!$CL$15:$CL$41,COUNTIF('Sch A. Input'!$CL$15:$CL$41,"&gt;="&amp;F280))&lt;E280,F280&lt;&gt;0),"Leaver",IFERROR(IF($Y280="YES",MIN($U280*($G$12/$D$12),$G$12),(SUMPRODUCT(--((MIN(W280,$D$12))&gt;$C$9:$C$12),((MIN(W280,$D$12))-$C$9:$C$12),$H$9:$H$12))-((1-(X280/$M$9))*(SUMPRODUCT(--((MIN(V280,$D$12))&gt;$C$9:$C$12),((MIN(V280,$D$12))-$C$9:$C$12),$H$9:$H$12)))),0))</f>
        <v>0</v>
      </c>
      <c r="AA280" s="169">
        <f>IF(AND(LARGE('Sch A. Input'!$CL$15:$CL$41,COUNTIF('Sch A. Input'!$CL$15:$CL$41,"&gt;="&amp;F280))&lt;E280,F280&lt;&gt;0),"Leaver",IFERROR(Z280/U280,0))</f>
        <v>0</v>
      </c>
      <c r="AB280" s="170">
        <f>IF(AND(LARGE('Sch A. Input'!$CL$15:$CL$41,COUNTIF('Sch A. Input'!$CL$15:$CL$41,"&gt;="&amp;F280))&lt;E280,F280&lt;&gt;0),"Leaver",Q280-Z280)</f>
        <v>0</v>
      </c>
      <c r="AC280" s="94">
        <f t="shared" si="57"/>
        <v>0</v>
      </c>
      <c r="BK280" s="2"/>
      <c r="BL280" s="2"/>
      <c r="CI280"/>
    </row>
    <row r="281" spans="2:87" x14ac:dyDescent="0.35">
      <c r="B281" s="70" t="str">
        <f>IF('Sch A. Input'!B279="","",'Sch A. Input'!B279)</f>
        <v/>
      </c>
      <c r="C281" s="75" t="str">
        <f>IF('Sch A. Input'!C279="","",'Sch A. Input'!C279)</f>
        <v/>
      </c>
      <c r="D281" s="71" t="str">
        <f>IF('Sch A. Input'!D279="","",'Sch A. Input'!D279)</f>
        <v/>
      </c>
      <c r="E281" s="71">
        <f>'Sch A. Input'!E279</f>
        <v>45016</v>
      </c>
      <c r="F281" s="71">
        <f>'Sch A. Input'!F279</f>
        <v>0</v>
      </c>
      <c r="G281" s="226">
        <f>SUMIFS('Sch A. Input'!H279:CJ279,'Sch A. Input'!$H$13:$CJ$13,$L$11,'Sch A. Input'!$H$14:$CJ$14,"Recurring")</f>
        <v>0</v>
      </c>
      <c r="H281" s="226">
        <f>SUMIFS('Sch A. Input'!H279:CJ279,'Sch A. Input'!$H$13:$CJ$13,$L$11,'Sch A. Input'!$H$14:$CJ$14,"One-time")</f>
        <v>0</v>
      </c>
      <c r="I281" s="227">
        <f t="shared" si="51"/>
        <v>0</v>
      </c>
      <c r="J281" s="228">
        <f>SUMIFS('Sch A. Input'!H279:CJ279,'Sch A. Input'!$H$14:$CJ$14,"Recurring",'Sch A. Input'!$H$13:$CJ$13,"&lt;="&amp;$L$11)</f>
        <v>0</v>
      </c>
      <c r="K281" s="228">
        <f>SUMIFS('Sch A. Input'!H279:CJ279,'Sch A. Input'!$H$14:$CJ$14,"One-time",'Sch A. Input'!$H$13:$CJ$13,"&lt;="&amp;$L$11)</f>
        <v>0</v>
      </c>
      <c r="L281" s="229">
        <f t="shared" si="52"/>
        <v>0</v>
      </c>
      <c r="M281" s="228">
        <f t="shared" si="53"/>
        <v>0</v>
      </c>
      <c r="N281" s="228">
        <f t="shared" si="54"/>
        <v>0</v>
      </c>
      <c r="O281" s="259">
        <f t="shared" si="55"/>
        <v>0</v>
      </c>
      <c r="P281" s="268">
        <f t="shared" si="49"/>
        <v>0</v>
      </c>
      <c r="Q281" s="231">
        <f t="shared" si="50"/>
        <v>0</v>
      </c>
      <c r="R281" s="97">
        <f t="shared" si="56"/>
        <v>0</v>
      </c>
      <c r="S281" s="237">
        <f>IF(AND(LARGE('Sch A. Input'!$CL$15:$CL$41,COUNTIF('Sch A. Input'!$CL$15:$CL$41,"&gt;="&amp;F281))&lt;E281,F281&lt;&gt;0),"Leaver",J281-G281)</f>
        <v>0</v>
      </c>
      <c r="T281" s="237">
        <f>IF(AND(LARGE('Sch A. Input'!$CL$15:$CL$41,COUNTIF('Sch A. Input'!$CL$15:$CL$41,"&gt;="&amp;F281))&lt;E281,F281&lt;&gt;0),"Leaver",K281-H281)</f>
        <v>0</v>
      </c>
      <c r="U281" s="238">
        <f>IF(AND(LARGE('Sch A. Input'!$CL$15:$CL$41,COUNTIF('Sch A. Input'!$CL$15:$CL$41,"&gt;="&amp;F281))&lt;E281,F281&lt;&gt;0),"Leaver",L281-I281)</f>
        <v>0</v>
      </c>
      <c r="V281" s="238">
        <f>IF(AND(LARGE('Sch A. Input'!$CL$15:$CL$41,COUNTIF('Sch A. Input'!$CL$15:$CL$41,"&gt;="&amp;F281))&lt;E281,F281&lt;&gt;0),"Leaver",IFERROR(S281/X281*$M$9,0))</f>
        <v>0</v>
      </c>
      <c r="W281" s="238">
        <f>IF(AND(LARGE('Sch A. Input'!$CL$15:$CL$41,COUNTIF('Sch A. Input'!$CL$15:$CL$41,"&gt;="&amp;F281))&lt;E281,F281&lt;&gt;0),"Leaver",V281+T281)</f>
        <v>0</v>
      </c>
      <c r="X281" s="264">
        <f>IF(AND(LARGE('Sch A. Input'!$CL$15:$CL$41,COUNTIF('Sch A. Input'!$CL$15:$CL$41,"&gt;="&amp;F281))&lt;E281,F281&lt;&gt;0),"Leaver",IF(OR(D281="",D281&gt;$L$11,($L$11-14)&lt;$K$9),0,(E281+1-D281)/14-1))</f>
        <v>0</v>
      </c>
      <c r="Y281" s="265">
        <f>IF(AND(LARGE('Sch A. Input'!$CL$15:$CL$41,COUNTIF('Sch A. Input'!$CL$15:$CL$41,"&gt;="&amp;F281))&lt;E281,F281&lt;&gt;0),"Leaver",IFERROR(IF((S281/$X281*$M$9+T281)&gt;$D$12,"YES","NO"),0))</f>
        <v>0</v>
      </c>
      <c r="Z281" s="225">
        <f>IF(AND(LARGE('Sch A. Input'!$CL$15:$CL$41,COUNTIF('Sch A. Input'!$CL$15:$CL$41,"&gt;="&amp;F281))&lt;E281,F281&lt;&gt;0),"Leaver",IFERROR(IF($Y281="YES",MIN($U281*($G$12/$D$12),$G$12),(SUMPRODUCT(--((MIN(W281,$D$12))&gt;$C$9:$C$12),((MIN(W281,$D$12))-$C$9:$C$12),$H$9:$H$12))-((1-(X281/$M$9))*(SUMPRODUCT(--((MIN(V281,$D$12))&gt;$C$9:$C$12),((MIN(V281,$D$12))-$C$9:$C$12),$H$9:$H$12)))),0))</f>
        <v>0</v>
      </c>
      <c r="AA281" s="169">
        <f>IF(AND(LARGE('Sch A. Input'!$CL$15:$CL$41,COUNTIF('Sch A. Input'!$CL$15:$CL$41,"&gt;="&amp;F281))&lt;E281,F281&lt;&gt;0),"Leaver",IFERROR(Z281/U281,0))</f>
        <v>0</v>
      </c>
      <c r="AB281" s="170">
        <f>IF(AND(LARGE('Sch A. Input'!$CL$15:$CL$41,COUNTIF('Sch A. Input'!$CL$15:$CL$41,"&gt;="&amp;F281))&lt;E281,F281&lt;&gt;0),"Leaver",Q281-Z281)</f>
        <v>0</v>
      </c>
      <c r="AC281" s="94">
        <f t="shared" si="57"/>
        <v>0</v>
      </c>
      <c r="BK281" s="2"/>
      <c r="BL281" s="2"/>
      <c r="CI281"/>
    </row>
    <row r="282" spans="2:87" x14ac:dyDescent="0.35">
      <c r="B282" s="70" t="str">
        <f>IF('Sch A. Input'!B280="","",'Sch A. Input'!B280)</f>
        <v/>
      </c>
      <c r="C282" s="75" t="str">
        <f>IF('Sch A. Input'!C280="","",'Sch A. Input'!C280)</f>
        <v/>
      </c>
      <c r="D282" s="71" t="str">
        <f>IF('Sch A. Input'!D280="","",'Sch A. Input'!D280)</f>
        <v/>
      </c>
      <c r="E282" s="71">
        <f>'Sch A. Input'!E280</f>
        <v>45016</v>
      </c>
      <c r="F282" s="71">
        <f>'Sch A. Input'!F280</f>
        <v>0</v>
      </c>
      <c r="G282" s="226">
        <f>SUMIFS('Sch A. Input'!H280:CJ280,'Sch A. Input'!$H$13:$CJ$13,$L$11,'Sch A. Input'!$H$14:$CJ$14,"Recurring")</f>
        <v>0</v>
      </c>
      <c r="H282" s="226">
        <f>SUMIFS('Sch A. Input'!H280:CJ280,'Sch A. Input'!$H$13:$CJ$13,$L$11,'Sch A. Input'!$H$14:$CJ$14,"One-time")</f>
        <v>0</v>
      </c>
      <c r="I282" s="227">
        <f t="shared" si="51"/>
        <v>0</v>
      </c>
      <c r="J282" s="228">
        <f>SUMIFS('Sch A. Input'!H280:CJ280,'Sch A. Input'!$H$14:$CJ$14,"Recurring",'Sch A. Input'!$H$13:$CJ$13,"&lt;="&amp;$L$11)</f>
        <v>0</v>
      </c>
      <c r="K282" s="228">
        <f>SUMIFS('Sch A. Input'!H280:CJ280,'Sch A. Input'!$H$14:$CJ$14,"One-time",'Sch A. Input'!$H$13:$CJ$13,"&lt;="&amp;$L$11)</f>
        <v>0</v>
      </c>
      <c r="L282" s="229">
        <f t="shared" si="52"/>
        <v>0</v>
      </c>
      <c r="M282" s="228">
        <f t="shared" si="53"/>
        <v>0</v>
      </c>
      <c r="N282" s="228">
        <f t="shared" si="54"/>
        <v>0</v>
      </c>
      <c r="O282" s="259">
        <f t="shared" si="55"/>
        <v>0</v>
      </c>
      <c r="P282" s="268">
        <f t="shared" si="49"/>
        <v>0</v>
      </c>
      <c r="Q282" s="231">
        <f t="shared" si="50"/>
        <v>0</v>
      </c>
      <c r="R282" s="97">
        <f t="shared" si="56"/>
        <v>0</v>
      </c>
      <c r="S282" s="237">
        <f>IF(AND(LARGE('Sch A. Input'!$CL$15:$CL$41,COUNTIF('Sch A. Input'!$CL$15:$CL$41,"&gt;="&amp;F282))&lt;E282,F282&lt;&gt;0),"Leaver",J282-G282)</f>
        <v>0</v>
      </c>
      <c r="T282" s="237">
        <f>IF(AND(LARGE('Sch A. Input'!$CL$15:$CL$41,COUNTIF('Sch A. Input'!$CL$15:$CL$41,"&gt;="&amp;F282))&lt;E282,F282&lt;&gt;0),"Leaver",K282-H282)</f>
        <v>0</v>
      </c>
      <c r="U282" s="238">
        <f>IF(AND(LARGE('Sch A. Input'!$CL$15:$CL$41,COUNTIF('Sch A. Input'!$CL$15:$CL$41,"&gt;="&amp;F282))&lt;E282,F282&lt;&gt;0),"Leaver",L282-I282)</f>
        <v>0</v>
      </c>
      <c r="V282" s="238">
        <f>IF(AND(LARGE('Sch A. Input'!$CL$15:$CL$41,COUNTIF('Sch A. Input'!$CL$15:$CL$41,"&gt;="&amp;F282))&lt;E282,F282&lt;&gt;0),"Leaver",IFERROR(S282/X282*$M$9,0))</f>
        <v>0</v>
      </c>
      <c r="W282" s="238">
        <f>IF(AND(LARGE('Sch A. Input'!$CL$15:$CL$41,COUNTIF('Sch A. Input'!$CL$15:$CL$41,"&gt;="&amp;F282))&lt;E282,F282&lt;&gt;0),"Leaver",V282+T282)</f>
        <v>0</v>
      </c>
      <c r="X282" s="264">
        <f>IF(AND(LARGE('Sch A. Input'!$CL$15:$CL$41,COUNTIF('Sch A. Input'!$CL$15:$CL$41,"&gt;="&amp;F282))&lt;E282,F282&lt;&gt;0),"Leaver",IF(OR(D282="",D282&gt;$L$11,($L$11-14)&lt;$K$9),0,(E282+1-D282)/14-1))</f>
        <v>0</v>
      </c>
      <c r="Y282" s="265">
        <f>IF(AND(LARGE('Sch A. Input'!$CL$15:$CL$41,COUNTIF('Sch A. Input'!$CL$15:$CL$41,"&gt;="&amp;F282))&lt;E282,F282&lt;&gt;0),"Leaver",IFERROR(IF((S282/$X282*$M$9+T282)&gt;$D$12,"YES","NO"),0))</f>
        <v>0</v>
      </c>
      <c r="Z282" s="225">
        <f>IF(AND(LARGE('Sch A. Input'!$CL$15:$CL$41,COUNTIF('Sch A. Input'!$CL$15:$CL$41,"&gt;="&amp;F282))&lt;E282,F282&lt;&gt;0),"Leaver",IFERROR(IF($Y282="YES",MIN($U282*($G$12/$D$12),$G$12),(SUMPRODUCT(--((MIN(W282,$D$12))&gt;$C$9:$C$12),((MIN(W282,$D$12))-$C$9:$C$12),$H$9:$H$12))-((1-(X282/$M$9))*(SUMPRODUCT(--((MIN(V282,$D$12))&gt;$C$9:$C$12),((MIN(V282,$D$12))-$C$9:$C$12),$H$9:$H$12)))),0))</f>
        <v>0</v>
      </c>
      <c r="AA282" s="169">
        <f>IF(AND(LARGE('Sch A. Input'!$CL$15:$CL$41,COUNTIF('Sch A. Input'!$CL$15:$CL$41,"&gt;="&amp;F282))&lt;E282,F282&lt;&gt;0),"Leaver",IFERROR(Z282/U282,0))</f>
        <v>0</v>
      </c>
      <c r="AB282" s="170">
        <f>IF(AND(LARGE('Sch A. Input'!$CL$15:$CL$41,COUNTIF('Sch A. Input'!$CL$15:$CL$41,"&gt;="&amp;F282))&lt;E282,F282&lt;&gt;0),"Leaver",Q282-Z282)</f>
        <v>0</v>
      </c>
      <c r="AC282" s="94">
        <f t="shared" si="57"/>
        <v>0</v>
      </c>
      <c r="BK282" s="2"/>
      <c r="BL282" s="2"/>
      <c r="CI282"/>
    </row>
    <row r="283" spans="2:87" x14ac:dyDescent="0.35">
      <c r="B283" s="70" t="str">
        <f>IF('Sch A. Input'!B281="","",'Sch A. Input'!B281)</f>
        <v/>
      </c>
      <c r="C283" s="75" t="str">
        <f>IF('Sch A. Input'!C281="","",'Sch A. Input'!C281)</f>
        <v/>
      </c>
      <c r="D283" s="71" t="str">
        <f>IF('Sch A. Input'!D281="","",'Sch A. Input'!D281)</f>
        <v/>
      </c>
      <c r="E283" s="71">
        <f>'Sch A. Input'!E281</f>
        <v>45016</v>
      </c>
      <c r="F283" s="71">
        <f>'Sch A. Input'!F281</f>
        <v>0</v>
      </c>
      <c r="G283" s="226">
        <f>SUMIFS('Sch A. Input'!H281:CJ281,'Sch A. Input'!$H$13:$CJ$13,$L$11,'Sch A. Input'!$H$14:$CJ$14,"Recurring")</f>
        <v>0</v>
      </c>
      <c r="H283" s="226">
        <f>SUMIFS('Sch A. Input'!H281:CJ281,'Sch A. Input'!$H$13:$CJ$13,$L$11,'Sch A. Input'!$H$14:$CJ$14,"One-time")</f>
        <v>0</v>
      </c>
      <c r="I283" s="227">
        <f t="shared" si="51"/>
        <v>0</v>
      </c>
      <c r="J283" s="228">
        <f>SUMIFS('Sch A. Input'!H281:CJ281,'Sch A. Input'!$H$14:$CJ$14,"Recurring",'Sch A. Input'!$H$13:$CJ$13,"&lt;="&amp;$L$11)</f>
        <v>0</v>
      </c>
      <c r="K283" s="228">
        <f>SUMIFS('Sch A. Input'!H281:CJ281,'Sch A. Input'!$H$14:$CJ$14,"One-time",'Sch A. Input'!$H$13:$CJ$13,"&lt;="&amp;$L$11)</f>
        <v>0</v>
      </c>
      <c r="L283" s="229">
        <f t="shared" si="52"/>
        <v>0</v>
      </c>
      <c r="M283" s="228">
        <f t="shared" si="53"/>
        <v>0</v>
      </c>
      <c r="N283" s="228">
        <f t="shared" si="54"/>
        <v>0</v>
      </c>
      <c r="O283" s="259">
        <f t="shared" si="55"/>
        <v>0</v>
      </c>
      <c r="P283" s="268">
        <f t="shared" si="49"/>
        <v>0</v>
      </c>
      <c r="Q283" s="231">
        <f t="shared" si="50"/>
        <v>0</v>
      </c>
      <c r="R283" s="97">
        <f t="shared" si="56"/>
        <v>0</v>
      </c>
      <c r="S283" s="237">
        <f>IF(AND(LARGE('Sch A. Input'!$CL$15:$CL$41,COUNTIF('Sch A. Input'!$CL$15:$CL$41,"&gt;="&amp;F283))&lt;E283,F283&lt;&gt;0),"Leaver",J283-G283)</f>
        <v>0</v>
      </c>
      <c r="T283" s="237">
        <f>IF(AND(LARGE('Sch A. Input'!$CL$15:$CL$41,COUNTIF('Sch A. Input'!$CL$15:$CL$41,"&gt;="&amp;F283))&lt;E283,F283&lt;&gt;0),"Leaver",K283-H283)</f>
        <v>0</v>
      </c>
      <c r="U283" s="238">
        <f>IF(AND(LARGE('Sch A. Input'!$CL$15:$CL$41,COUNTIF('Sch A. Input'!$CL$15:$CL$41,"&gt;="&amp;F283))&lt;E283,F283&lt;&gt;0),"Leaver",L283-I283)</f>
        <v>0</v>
      </c>
      <c r="V283" s="238">
        <f>IF(AND(LARGE('Sch A. Input'!$CL$15:$CL$41,COUNTIF('Sch A. Input'!$CL$15:$CL$41,"&gt;="&amp;F283))&lt;E283,F283&lt;&gt;0),"Leaver",IFERROR(S283/X283*$M$9,0))</f>
        <v>0</v>
      </c>
      <c r="W283" s="238">
        <f>IF(AND(LARGE('Sch A. Input'!$CL$15:$CL$41,COUNTIF('Sch A. Input'!$CL$15:$CL$41,"&gt;="&amp;F283))&lt;E283,F283&lt;&gt;0),"Leaver",V283+T283)</f>
        <v>0</v>
      </c>
      <c r="X283" s="264">
        <f>IF(AND(LARGE('Sch A. Input'!$CL$15:$CL$41,COUNTIF('Sch A. Input'!$CL$15:$CL$41,"&gt;="&amp;F283))&lt;E283,F283&lt;&gt;0),"Leaver",IF(OR(D283="",D283&gt;$L$11,($L$11-14)&lt;$K$9),0,(E283+1-D283)/14-1))</f>
        <v>0</v>
      </c>
      <c r="Y283" s="265">
        <f>IF(AND(LARGE('Sch A. Input'!$CL$15:$CL$41,COUNTIF('Sch A. Input'!$CL$15:$CL$41,"&gt;="&amp;F283))&lt;E283,F283&lt;&gt;0),"Leaver",IFERROR(IF((S283/$X283*$M$9+T283)&gt;$D$12,"YES","NO"),0))</f>
        <v>0</v>
      </c>
      <c r="Z283" s="225">
        <f>IF(AND(LARGE('Sch A. Input'!$CL$15:$CL$41,COUNTIF('Sch A. Input'!$CL$15:$CL$41,"&gt;="&amp;F283))&lt;E283,F283&lt;&gt;0),"Leaver",IFERROR(IF($Y283="YES",MIN($U283*($G$12/$D$12),$G$12),(SUMPRODUCT(--((MIN(W283,$D$12))&gt;$C$9:$C$12),((MIN(W283,$D$12))-$C$9:$C$12),$H$9:$H$12))-((1-(X283/$M$9))*(SUMPRODUCT(--((MIN(V283,$D$12))&gt;$C$9:$C$12),((MIN(V283,$D$12))-$C$9:$C$12),$H$9:$H$12)))),0))</f>
        <v>0</v>
      </c>
      <c r="AA283" s="169">
        <f>IF(AND(LARGE('Sch A. Input'!$CL$15:$CL$41,COUNTIF('Sch A. Input'!$CL$15:$CL$41,"&gt;="&amp;F283))&lt;E283,F283&lt;&gt;0),"Leaver",IFERROR(Z283/U283,0))</f>
        <v>0</v>
      </c>
      <c r="AB283" s="170">
        <f>IF(AND(LARGE('Sch A. Input'!$CL$15:$CL$41,COUNTIF('Sch A. Input'!$CL$15:$CL$41,"&gt;="&amp;F283))&lt;E283,F283&lt;&gt;0),"Leaver",Q283-Z283)</f>
        <v>0</v>
      </c>
      <c r="AC283" s="94">
        <f t="shared" si="57"/>
        <v>0</v>
      </c>
      <c r="BK283" s="2"/>
      <c r="BL283" s="2"/>
      <c r="CI283"/>
    </row>
    <row r="284" spans="2:87" x14ac:dyDescent="0.35">
      <c r="B284" s="70" t="str">
        <f>IF('Sch A. Input'!B282="","",'Sch A. Input'!B282)</f>
        <v/>
      </c>
      <c r="C284" s="75" t="str">
        <f>IF('Sch A. Input'!C282="","",'Sch A. Input'!C282)</f>
        <v/>
      </c>
      <c r="D284" s="71" t="str">
        <f>IF('Sch A. Input'!D282="","",'Sch A. Input'!D282)</f>
        <v/>
      </c>
      <c r="E284" s="71">
        <f>'Sch A. Input'!E282</f>
        <v>45016</v>
      </c>
      <c r="F284" s="71">
        <f>'Sch A. Input'!F282</f>
        <v>0</v>
      </c>
      <c r="G284" s="226">
        <f>SUMIFS('Sch A. Input'!H282:CJ282,'Sch A. Input'!$H$13:$CJ$13,$L$11,'Sch A. Input'!$H$14:$CJ$14,"Recurring")</f>
        <v>0</v>
      </c>
      <c r="H284" s="226">
        <f>SUMIFS('Sch A. Input'!H282:CJ282,'Sch A. Input'!$H$13:$CJ$13,$L$11,'Sch A. Input'!$H$14:$CJ$14,"One-time")</f>
        <v>0</v>
      </c>
      <c r="I284" s="227">
        <f t="shared" si="51"/>
        <v>0</v>
      </c>
      <c r="J284" s="228">
        <f>SUMIFS('Sch A. Input'!H282:CJ282,'Sch A. Input'!$H$14:$CJ$14,"Recurring",'Sch A. Input'!$H$13:$CJ$13,"&lt;="&amp;$L$11)</f>
        <v>0</v>
      </c>
      <c r="K284" s="228">
        <f>SUMIFS('Sch A. Input'!H282:CJ282,'Sch A. Input'!$H$14:$CJ$14,"One-time",'Sch A. Input'!$H$13:$CJ$13,"&lt;="&amp;$L$11)</f>
        <v>0</v>
      </c>
      <c r="L284" s="229">
        <f t="shared" si="52"/>
        <v>0</v>
      </c>
      <c r="M284" s="228">
        <f t="shared" si="53"/>
        <v>0</v>
      </c>
      <c r="N284" s="228">
        <f t="shared" si="54"/>
        <v>0</v>
      </c>
      <c r="O284" s="259">
        <f t="shared" si="55"/>
        <v>0</v>
      </c>
      <c r="P284" s="268">
        <f t="shared" si="49"/>
        <v>0</v>
      </c>
      <c r="Q284" s="231">
        <f t="shared" si="50"/>
        <v>0</v>
      </c>
      <c r="R284" s="97">
        <f t="shared" si="56"/>
        <v>0</v>
      </c>
      <c r="S284" s="237">
        <f>IF(AND(LARGE('Sch A. Input'!$CL$15:$CL$41,COUNTIF('Sch A. Input'!$CL$15:$CL$41,"&gt;="&amp;F284))&lt;E284,F284&lt;&gt;0),"Leaver",J284-G284)</f>
        <v>0</v>
      </c>
      <c r="T284" s="237">
        <f>IF(AND(LARGE('Sch A. Input'!$CL$15:$CL$41,COUNTIF('Sch A. Input'!$CL$15:$CL$41,"&gt;="&amp;F284))&lt;E284,F284&lt;&gt;0),"Leaver",K284-H284)</f>
        <v>0</v>
      </c>
      <c r="U284" s="238">
        <f>IF(AND(LARGE('Sch A. Input'!$CL$15:$CL$41,COUNTIF('Sch A. Input'!$CL$15:$CL$41,"&gt;="&amp;F284))&lt;E284,F284&lt;&gt;0),"Leaver",L284-I284)</f>
        <v>0</v>
      </c>
      <c r="V284" s="238">
        <f>IF(AND(LARGE('Sch A. Input'!$CL$15:$CL$41,COUNTIF('Sch A. Input'!$CL$15:$CL$41,"&gt;="&amp;F284))&lt;E284,F284&lt;&gt;0),"Leaver",IFERROR(S284/X284*$M$9,0))</f>
        <v>0</v>
      </c>
      <c r="W284" s="238">
        <f>IF(AND(LARGE('Sch A. Input'!$CL$15:$CL$41,COUNTIF('Sch A. Input'!$CL$15:$CL$41,"&gt;="&amp;F284))&lt;E284,F284&lt;&gt;0),"Leaver",V284+T284)</f>
        <v>0</v>
      </c>
      <c r="X284" s="264">
        <f>IF(AND(LARGE('Sch A. Input'!$CL$15:$CL$41,COUNTIF('Sch A. Input'!$CL$15:$CL$41,"&gt;="&amp;F284))&lt;E284,F284&lt;&gt;0),"Leaver",IF(OR(D284="",D284&gt;$L$11,($L$11-14)&lt;$K$9),0,(E284+1-D284)/14-1))</f>
        <v>0</v>
      </c>
      <c r="Y284" s="265">
        <f>IF(AND(LARGE('Sch A. Input'!$CL$15:$CL$41,COUNTIF('Sch A. Input'!$CL$15:$CL$41,"&gt;="&amp;F284))&lt;E284,F284&lt;&gt;0),"Leaver",IFERROR(IF((S284/$X284*$M$9+T284)&gt;$D$12,"YES","NO"),0))</f>
        <v>0</v>
      </c>
      <c r="Z284" s="225">
        <f>IF(AND(LARGE('Sch A. Input'!$CL$15:$CL$41,COUNTIF('Sch A. Input'!$CL$15:$CL$41,"&gt;="&amp;F284))&lt;E284,F284&lt;&gt;0),"Leaver",IFERROR(IF($Y284="YES",MIN($U284*($G$12/$D$12),$G$12),(SUMPRODUCT(--((MIN(W284,$D$12))&gt;$C$9:$C$12),((MIN(W284,$D$12))-$C$9:$C$12),$H$9:$H$12))-((1-(X284/$M$9))*(SUMPRODUCT(--((MIN(V284,$D$12))&gt;$C$9:$C$12),((MIN(V284,$D$12))-$C$9:$C$12),$H$9:$H$12)))),0))</f>
        <v>0</v>
      </c>
      <c r="AA284" s="169">
        <f>IF(AND(LARGE('Sch A. Input'!$CL$15:$CL$41,COUNTIF('Sch A. Input'!$CL$15:$CL$41,"&gt;="&amp;F284))&lt;E284,F284&lt;&gt;0),"Leaver",IFERROR(Z284/U284,0))</f>
        <v>0</v>
      </c>
      <c r="AB284" s="170">
        <f>IF(AND(LARGE('Sch A. Input'!$CL$15:$CL$41,COUNTIF('Sch A. Input'!$CL$15:$CL$41,"&gt;="&amp;F284))&lt;E284,F284&lt;&gt;0),"Leaver",Q284-Z284)</f>
        <v>0</v>
      </c>
      <c r="AC284" s="94">
        <f t="shared" si="57"/>
        <v>0</v>
      </c>
      <c r="BK284" s="2"/>
      <c r="BL284" s="2"/>
      <c r="CI284"/>
    </row>
    <row r="285" spans="2:87" x14ac:dyDescent="0.35">
      <c r="B285" s="70" t="str">
        <f>IF('Sch A. Input'!B283="","",'Sch A. Input'!B283)</f>
        <v/>
      </c>
      <c r="C285" s="75" t="str">
        <f>IF('Sch A. Input'!C283="","",'Sch A. Input'!C283)</f>
        <v/>
      </c>
      <c r="D285" s="71" t="str">
        <f>IF('Sch A. Input'!D283="","",'Sch A. Input'!D283)</f>
        <v/>
      </c>
      <c r="E285" s="71">
        <f>'Sch A. Input'!E283</f>
        <v>45016</v>
      </c>
      <c r="F285" s="71">
        <f>'Sch A. Input'!F283</f>
        <v>0</v>
      </c>
      <c r="G285" s="226">
        <f>SUMIFS('Sch A. Input'!H283:CJ283,'Sch A. Input'!$H$13:$CJ$13,$L$11,'Sch A. Input'!$H$14:$CJ$14,"Recurring")</f>
        <v>0</v>
      </c>
      <c r="H285" s="226">
        <f>SUMIFS('Sch A. Input'!H283:CJ283,'Sch A. Input'!$H$13:$CJ$13,$L$11,'Sch A. Input'!$H$14:$CJ$14,"One-time")</f>
        <v>0</v>
      </c>
      <c r="I285" s="227">
        <f t="shared" si="51"/>
        <v>0</v>
      </c>
      <c r="J285" s="228">
        <f>SUMIFS('Sch A. Input'!H283:CJ283,'Sch A. Input'!$H$14:$CJ$14,"Recurring",'Sch A. Input'!$H$13:$CJ$13,"&lt;="&amp;$L$11)</f>
        <v>0</v>
      </c>
      <c r="K285" s="228">
        <f>SUMIFS('Sch A. Input'!H283:CJ283,'Sch A. Input'!$H$14:$CJ$14,"One-time",'Sch A. Input'!$H$13:$CJ$13,"&lt;="&amp;$L$11)</f>
        <v>0</v>
      </c>
      <c r="L285" s="229">
        <f t="shared" si="52"/>
        <v>0</v>
      </c>
      <c r="M285" s="228">
        <f t="shared" si="53"/>
        <v>0</v>
      </c>
      <c r="N285" s="228">
        <f t="shared" si="54"/>
        <v>0</v>
      </c>
      <c r="O285" s="259">
        <f t="shared" si="55"/>
        <v>0</v>
      </c>
      <c r="P285" s="268">
        <f t="shared" si="49"/>
        <v>0</v>
      </c>
      <c r="Q285" s="231">
        <f t="shared" si="50"/>
        <v>0</v>
      </c>
      <c r="R285" s="97">
        <f t="shared" si="56"/>
        <v>0</v>
      </c>
      <c r="S285" s="237">
        <f>IF(AND(LARGE('Sch A. Input'!$CL$15:$CL$41,COUNTIF('Sch A. Input'!$CL$15:$CL$41,"&gt;="&amp;F285))&lt;E285,F285&lt;&gt;0),"Leaver",J285-G285)</f>
        <v>0</v>
      </c>
      <c r="T285" s="237">
        <f>IF(AND(LARGE('Sch A. Input'!$CL$15:$CL$41,COUNTIF('Sch A. Input'!$CL$15:$CL$41,"&gt;="&amp;F285))&lt;E285,F285&lt;&gt;0),"Leaver",K285-H285)</f>
        <v>0</v>
      </c>
      <c r="U285" s="238">
        <f>IF(AND(LARGE('Sch A. Input'!$CL$15:$CL$41,COUNTIF('Sch A. Input'!$CL$15:$CL$41,"&gt;="&amp;F285))&lt;E285,F285&lt;&gt;0),"Leaver",L285-I285)</f>
        <v>0</v>
      </c>
      <c r="V285" s="238">
        <f>IF(AND(LARGE('Sch A. Input'!$CL$15:$CL$41,COUNTIF('Sch A. Input'!$CL$15:$CL$41,"&gt;="&amp;F285))&lt;E285,F285&lt;&gt;0),"Leaver",IFERROR(S285/X285*$M$9,0))</f>
        <v>0</v>
      </c>
      <c r="W285" s="238">
        <f>IF(AND(LARGE('Sch A. Input'!$CL$15:$CL$41,COUNTIF('Sch A. Input'!$CL$15:$CL$41,"&gt;="&amp;F285))&lt;E285,F285&lt;&gt;0),"Leaver",V285+T285)</f>
        <v>0</v>
      </c>
      <c r="X285" s="264">
        <f>IF(AND(LARGE('Sch A. Input'!$CL$15:$CL$41,COUNTIF('Sch A. Input'!$CL$15:$CL$41,"&gt;="&amp;F285))&lt;E285,F285&lt;&gt;0),"Leaver",IF(OR(D285="",D285&gt;$L$11,($L$11-14)&lt;$K$9),0,(E285+1-D285)/14-1))</f>
        <v>0</v>
      </c>
      <c r="Y285" s="265">
        <f>IF(AND(LARGE('Sch A. Input'!$CL$15:$CL$41,COUNTIF('Sch A. Input'!$CL$15:$CL$41,"&gt;="&amp;F285))&lt;E285,F285&lt;&gt;0),"Leaver",IFERROR(IF((S285/$X285*$M$9+T285)&gt;$D$12,"YES","NO"),0))</f>
        <v>0</v>
      </c>
      <c r="Z285" s="225">
        <f>IF(AND(LARGE('Sch A. Input'!$CL$15:$CL$41,COUNTIF('Sch A. Input'!$CL$15:$CL$41,"&gt;="&amp;F285))&lt;E285,F285&lt;&gt;0),"Leaver",IFERROR(IF($Y285="YES",MIN($U285*($G$12/$D$12),$G$12),(SUMPRODUCT(--((MIN(W285,$D$12))&gt;$C$9:$C$12),((MIN(W285,$D$12))-$C$9:$C$12),$H$9:$H$12))-((1-(X285/$M$9))*(SUMPRODUCT(--((MIN(V285,$D$12))&gt;$C$9:$C$12),((MIN(V285,$D$12))-$C$9:$C$12),$H$9:$H$12)))),0))</f>
        <v>0</v>
      </c>
      <c r="AA285" s="169">
        <f>IF(AND(LARGE('Sch A. Input'!$CL$15:$CL$41,COUNTIF('Sch A. Input'!$CL$15:$CL$41,"&gt;="&amp;F285))&lt;E285,F285&lt;&gt;0),"Leaver",IFERROR(Z285/U285,0))</f>
        <v>0</v>
      </c>
      <c r="AB285" s="170">
        <f>IF(AND(LARGE('Sch A. Input'!$CL$15:$CL$41,COUNTIF('Sch A. Input'!$CL$15:$CL$41,"&gt;="&amp;F285))&lt;E285,F285&lt;&gt;0),"Leaver",Q285-Z285)</f>
        <v>0</v>
      </c>
      <c r="AC285" s="94">
        <f t="shared" si="57"/>
        <v>0</v>
      </c>
      <c r="BK285" s="2"/>
      <c r="BL285" s="2"/>
      <c r="CI285"/>
    </row>
    <row r="286" spans="2:87" x14ac:dyDescent="0.35">
      <c r="B286" s="70" t="str">
        <f>IF('Sch A. Input'!B284="","",'Sch A. Input'!B284)</f>
        <v/>
      </c>
      <c r="C286" s="75" t="str">
        <f>IF('Sch A. Input'!C284="","",'Sch A. Input'!C284)</f>
        <v/>
      </c>
      <c r="D286" s="71" t="str">
        <f>IF('Sch A. Input'!D284="","",'Sch A. Input'!D284)</f>
        <v/>
      </c>
      <c r="E286" s="71">
        <f>'Sch A. Input'!E284</f>
        <v>45016</v>
      </c>
      <c r="F286" s="71">
        <f>'Sch A. Input'!F284</f>
        <v>0</v>
      </c>
      <c r="G286" s="226">
        <f>SUMIFS('Sch A. Input'!H284:CJ284,'Sch A. Input'!$H$13:$CJ$13,$L$11,'Sch A. Input'!$H$14:$CJ$14,"Recurring")</f>
        <v>0</v>
      </c>
      <c r="H286" s="226">
        <f>SUMIFS('Sch A. Input'!H284:CJ284,'Sch A. Input'!$H$13:$CJ$13,$L$11,'Sch A. Input'!$H$14:$CJ$14,"One-time")</f>
        <v>0</v>
      </c>
      <c r="I286" s="227">
        <f t="shared" si="51"/>
        <v>0</v>
      </c>
      <c r="J286" s="228">
        <f>SUMIFS('Sch A. Input'!H284:CJ284,'Sch A. Input'!$H$14:$CJ$14,"Recurring",'Sch A. Input'!$H$13:$CJ$13,"&lt;="&amp;$L$11)</f>
        <v>0</v>
      </c>
      <c r="K286" s="228">
        <f>SUMIFS('Sch A. Input'!H284:CJ284,'Sch A. Input'!$H$14:$CJ$14,"One-time",'Sch A. Input'!$H$13:$CJ$13,"&lt;="&amp;$L$11)</f>
        <v>0</v>
      </c>
      <c r="L286" s="229">
        <f t="shared" si="52"/>
        <v>0</v>
      </c>
      <c r="M286" s="228">
        <f t="shared" si="53"/>
        <v>0</v>
      </c>
      <c r="N286" s="228">
        <f t="shared" si="54"/>
        <v>0</v>
      </c>
      <c r="O286" s="259">
        <f t="shared" si="55"/>
        <v>0</v>
      </c>
      <c r="P286" s="268">
        <f t="shared" si="49"/>
        <v>0</v>
      </c>
      <c r="Q286" s="231">
        <f t="shared" si="50"/>
        <v>0</v>
      </c>
      <c r="R286" s="97">
        <f t="shared" si="56"/>
        <v>0</v>
      </c>
      <c r="S286" s="237">
        <f>IF(AND(LARGE('Sch A. Input'!$CL$15:$CL$41,COUNTIF('Sch A. Input'!$CL$15:$CL$41,"&gt;="&amp;F286))&lt;E286,F286&lt;&gt;0),"Leaver",J286-G286)</f>
        <v>0</v>
      </c>
      <c r="T286" s="237">
        <f>IF(AND(LARGE('Sch A. Input'!$CL$15:$CL$41,COUNTIF('Sch A. Input'!$CL$15:$CL$41,"&gt;="&amp;F286))&lt;E286,F286&lt;&gt;0),"Leaver",K286-H286)</f>
        <v>0</v>
      </c>
      <c r="U286" s="238">
        <f>IF(AND(LARGE('Sch A. Input'!$CL$15:$CL$41,COUNTIF('Sch A. Input'!$CL$15:$CL$41,"&gt;="&amp;F286))&lt;E286,F286&lt;&gt;0),"Leaver",L286-I286)</f>
        <v>0</v>
      </c>
      <c r="V286" s="238">
        <f>IF(AND(LARGE('Sch A. Input'!$CL$15:$CL$41,COUNTIF('Sch A. Input'!$CL$15:$CL$41,"&gt;="&amp;F286))&lt;E286,F286&lt;&gt;0),"Leaver",IFERROR(S286/X286*$M$9,0))</f>
        <v>0</v>
      </c>
      <c r="W286" s="238">
        <f>IF(AND(LARGE('Sch A. Input'!$CL$15:$CL$41,COUNTIF('Sch A. Input'!$CL$15:$CL$41,"&gt;="&amp;F286))&lt;E286,F286&lt;&gt;0),"Leaver",V286+T286)</f>
        <v>0</v>
      </c>
      <c r="X286" s="264">
        <f>IF(AND(LARGE('Sch A. Input'!$CL$15:$CL$41,COUNTIF('Sch A. Input'!$CL$15:$CL$41,"&gt;="&amp;F286))&lt;E286,F286&lt;&gt;0),"Leaver",IF(OR(D286="",D286&gt;$L$11,($L$11-14)&lt;$K$9),0,(E286+1-D286)/14-1))</f>
        <v>0</v>
      </c>
      <c r="Y286" s="265">
        <f>IF(AND(LARGE('Sch A. Input'!$CL$15:$CL$41,COUNTIF('Sch A. Input'!$CL$15:$CL$41,"&gt;="&amp;F286))&lt;E286,F286&lt;&gt;0),"Leaver",IFERROR(IF((S286/$X286*$M$9+T286)&gt;$D$12,"YES","NO"),0))</f>
        <v>0</v>
      </c>
      <c r="Z286" s="225">
        <f>IF(AND(LARGE('Sch A. Input'!$CL$15:$CL$41,COUNTIF('Sch A. Input'!$CL$15:$CL$41,"&gt;="&amp;F286))&lt;E286,F286&lt;&gt;0),"Leaver",IFERROR(IF($Y286="YES",MIN($U286*($G$12/$D$12),$G$12),(SUMPRODUCT(--((MIN(W286,$D$12))&gt;$C$9:$C$12),((MIN(W286,$D$12))-$C$9:$C$12),$H$9:$H$12))-((1-(X286/$M$9))*(SUMPRODUCT(--((MIN(V286,$D$12))&gt;$C$9:$C$12),((MIN(V286,$D$12))-$C$9:$C$12),$H$9:$H$12)))),0))</f>
        <v>0</v>
      </c>
      <c r="AA286" s="169">
        <f>IF(AND(LARGE('Sch A. Input'!$CL$15:$CL$41,COUNTIF('Sch A. Input'!$CL$15:$CL$41,"&gt;="&amp;F286))&lt;E286,F286&lt;&gt;0),"Leaver",IFERROR(Z286/U286,0))</f>
        <v>0</v>
      </c>
      <c r="AB286" s="170">
        <f>IF(AND(LARGE('Sch A. Input'!$CL$15:$CL$41,COUNTIF('Sch A. Input'!$CL$15:$CL$41,"&gt;="&amp;F286))&lt;E286,F286&lt;&gt;0),"Leaver",Q286-Z286)</f>
        <v>0</v>
      </c>
      <c r="AC286" s="94">
        <f t="shared" si="57"/>
        <v>0</v>
      </c>
      <c r="BK286" s="2"/>
      <c r="BL286" s="2"/>
      <c r="CI286"/>
    </row>
    <row r="287" spans="2:87" x14ac:dyDescent="0.35">
      <c r="B287" s="70" t="str">
        <f>IF('Sch A. Input'!B285="","",'Sch A. Input'!B285)</f>
        <v/>
      </c>
      <c r="C287" s="75" t="str">
        <f>IF('Sch A. Input'!C285="","",'Sch A. Input'!C285)</f>
        <v/>
      </c>
      <c r="D287" s="71" t="str">
        <f>IF('Sch A. Input'!D285="","",'Sch A. Input'!D285)</f>
        <v/>
      </c>
      <c r="E287" s="71">
        <f>'Sch A. Input'!E285</f>
        <v>45016</v>
      </c>
      <c r="F287" s="71">
        <f>'Sch A. Input'!F285</f>
        <v>0</v>
      </c>
      <c r="G287" s="226">
        <f>SUMIFS('Sch A. Input'!H285:CJ285,'Sch A. Input'!$H$13:$CJ$13,$L$11,'Sch A. Input'!$H$14:$CJ$14,"Recurring")</f>
        <v>0</v>
      </c>
      <c r="H287" s="226">
        <f>SUMIFS('Sch A. Input'!H285:CJ285,'Sch A. Input'!$H$13:$CJ$13,$L$11,'Sch A. Input'!$H$14:$CJ$14,"One-time")</f>
        <v>0</v>
      </c>
      <c r="I287" s="227">
        <f t="shared" si="51"/>
        <v>0</v>
      </c>
      <c r="J287" s="228">
        <f>SUMIFS('Sch A. Input'!H285:CJ285,'Sch A. Input'!$H$14:$CJ$14,"Recurring",'Sch A. Input'!$H$13:$CJ$13,"&lt;="&amp;$L$11)</f>
        <v>0</v>
      </c>
      <c r="K287" s="228">
        <f>SUMIFS('Sch A. Input'!H285:CJ285,'Sch A. Input'!$H$14:$CJ$14,"One-time",'Sch A. Input'!$H$13:$CJ$13,"&lt;="&amp;$L$11)</f>
        <v>0</v>
      </c>
      <c r="L287" s="229">
        <f t="shared" si="52"/>
        <v>0</v>
      </c>
      <c r="M287" s="228">
        <f t="shared" si="53"/>
        <v>0</v>
      </c>
      <c r="N287" s="228">
        <f t="shared" si="54"/>
        <v>0</v>
      </c>
      <c r="O287" s="259">
        <f t="shared" si="55"/>
        <v>0</v>
      </c>
      <c r="P287" s="268">
        <f t="shared" si="49"/>
        <v>0</v>
      </c>
      <c r="Q287" s="231">
        <f t="shared" si="50"/>
        <v>0</v>
      </c>
      <c r="R287" s="97">
        <f t="shared" si="56"/>
        <v>0</v>
      </c>
      <c r="S287" s="237">
        <f>IF(AND(LARGE('Sch A. Input'!$CL$15:$CL$41,COUNTIF('Sch A. Input'!$CL$15:$CL$41,"&gt;="&amp;F287))&lt;E287,F287&lt;&gt;0),"Leaver",J287-G287)</f>
        <v>0</v>
      </c>
      <c r="T287" s="237">
        <f>IF(AND(LARGE('Sch A. Input'!$CL$15:$CL$41,COUNTIF('Sch A. Input'!$CL$15:$CL$41,"&gt;="&amp;F287))&lt;E287,F287&lt;&gt;0),"Leaver",K287-H287)</f>
        <v>0</v>
      </c>
      <c r="U287" s="238">
        <f>IF(AND(LARGE('Sch A. Input'!$CL$15:$CL$41,COUNTIF('Sch A. Input'!$CL$15:$CL$41,"&gt;="&amp;F287))&lt;E287,F287&lt;&gt;0),"Leaver",L287-I287)</f>
        <v>0</v>
      </c>
      <c r="V287" s="238">
        <f>IF(AND(LARGE('Sch A. Input'!$CL$15:$CL$41,COUNTIF('Sch A. Input'!$CL$15:$CL$41,"&gt;="&amp;F287))&lt;E287,F287&lt;&gt;0),"Leaver",IFERROR(S287/X287*$M$9,0))</f>
        <v>0</v>
      </c>
      <c r="W287" s="238">
        <f>IF(AND(LARGE('Sch A. Input'!$CL$15:$CL$41,COUNTIF('Sch A. Input'!$CL$15:$CL$41,"&gt;="&amp;F287))&lt;E287,F287&lt;&gt;0),"Leaver",V287+T287)</f>
        <v>0</v>
      </c>
      <c r="X287" s="264">
        <f>IF(AND(LARGE('Sch A. Input'!$CL$15:$CL$41,COUNTIF('Sch A. Input'!$CL$15:$CL$41,"&gt;="&amp;F287))&lt;E287,F287&lt;&gt;0),"Leaver",IF(OR(D287="",D287&gt;$L$11,($L$11-14)&lt;$K$9),0,(E287+1-D287)/14-1))</f>
        <v>0</v>
      </c>
      <c r="Y287" s="265">
        <f>IF(AND(LARGE('Sch A. Input'!$CL$15:$CL$41,COUNTIF('Sch A. Input'!$CL$15:$CL$41,"&gt;="&amp;F287))&lt;E287,F287&lt;&gt;0),"Leaver",IFERROR(IF((S287/$X287*$M$9+T287)&gt;$D$12,"YES","NO"),0))</f>
        <v>0</v>
      </c>
      <c r="Z287" s="225">
        <f>IF(AND(LARGE('Sch A. Input'!$CL$15:$CL$41,COUNTIF('Sch A. Input'!$CL$15:$CL$41,"&gt;="&amp;F287))&lt;E287,F287&lt;&gt;0),"Leaver",IFERROR(IF($Y287="YES",MIN($U287*($G$12/$D$12),$G$12),(SUMPRODUCT(--((MIN(W287,$D$12))&gt;$C$9:$C$12),((MIN(W287,$D$12))-$C$9:$C$12),$H$9:$H$12))-((1-(X287/$M$9))*(SUMPRODUCT(--((MIN(V287,$D$12))&gt;$C$9:$C$12),((MIN(V287,$D$12))-$C$9:$C$12),$H$9:$H$12)))),0))</f>
        <v>0</v>
      </c>
      <c r="AA287" s="169">
        <f>IF(AND(LARGE('Sch A. Input'!$CL$15:$CL$41,COUNTIF('Sch A. Input'!$CL$15:$CL$41,"&gt;="&amp;F287))&lt;E287,F287&lt;&gt;0),"Leaver",IFERROR(Z287/U287,0))</f>
        <v>0</v>
      </c>
      <c r="AB287" s="170">
        <f>IF(AND(LARGE('Sch A. Input'!$CL$15:$CL$41,COUNTIF('Sch A. Input'!$CL$15:$CL$41,"&gt;="&amp;F287))&lt;E287,F287&lt;&gt;0),"Leaver",Q287-Z287)</f>
        <v>0</v>
      </c>
      <c r="AC287" s="94">
        <f t="shared" si="57"/>
        <v>0</v>
      </c>
      <c r="BK287" s="2"/>
      <c r="BL287" s="2"/>
      <c r="CI287"/>
    </row>
    <row r="288" spans="2:87" x14ac:dyDescent="0.35">
      <c r="B288" s="70" t="str">
        <f>IF('Sch A. Input'!B286="","",'Sch A. Input'!B286)</f>
        <v/>
      </c>
      <c r="C288" s="75" t="str">
        <f>IF('Sch A. Input'!C286="","",'Sch A. Input'!C286)</f>
        <v/>
      </c>
      <c r="D288" s="71" t="str">
        <f>IF('Sch A. Input'!D286="","",'Sch A. Input'!D286)</f>
        <v/>
      </c>
      <c r="E288" s="71">
        <f>'Sch A. Input'!E286</f>
        <v>45016</v>
      </c>
      <c r="F288" s="71">
        <f>'Sch A. Input'!F286</f>
        <v>0</v>
      </c>
      <c r="G288" s="226">
        <f>SUMIFS('Sch A. Input'!H286:CJ286,'Sch A. Input'!$H$13:$CJ$13,$L$11,'Sch A. Input'!$H$14:$CJ$14,"Recurring")</f>
        <v>0</v>
      </c>
      <c r="H288" s="226">
        <f>SUMIFS('Sch A. Input'!H286:CJ286,'Sch A. Input'!$H$13:$CJ$13,$L$11,'Sch A. Input'!$H$14:$CJ$14,"One-time")</f>
        <v>0</v>
      </c>
      <c r="I288" s="227">
        <f t="shared" si="51"/>
        <v>0</v>
      </c>
      <c r="J288" s="228">
        <f>SUMIFS('Sch A. Input'!H286:CJ286,'Sch A. Input'!$H$14:$CJ$14,"Recurring",'Sch A. Input'!$H$13:$CJ$13,"&lt;="&amp;$L$11)</f>
        <v>0</v>
      </c>
      <c r="K288" s="228">
        <f>SUMIFS('Sch A. Input'!H286:CJ286,'Sch A. Input'!$H$14:$CJ$14,"One-time",'Sch A. Input'!$H$13:$CJ$13,"&lt;="&amp;$L$11)</f>
        <v>0</v>
      </c>
      <c r="L288" s="229">
        <f t="shared" si="52"/>
        <v>0</v>
      </c>
      <c r="M288" s="228">
        <f t="shared" si="53"/>
        <v>0</v>
      </c>
      <c r="N288" s="228">
        <f t="shared" si="54"/>
        <v>0</v>
      </c>
      <c r="O288" s="259">
        <f t="shared" si="55"/>
        <v>0</v>
      </c>
      <c r="P288" s="268">
        <f t="shared" si="49"/>
        <v>0</v>
      </c>
      <c r="Q288" s="231">
        <f t="shared" si="50"/>
        <v>0</v>
      </c>
      <c r="R288" s="97">
        <f t="shared" si="56"/>
        <v>0</v>
      </c>
      <c r="S288" s="237">
        <f>IF(AND(LARGE('Sch A. Input'!$CL$15:$CL$41,COUNTIF('Sch A. Input'!$CL$15:$CL$41,"&gt;="&amp;F288))&lt;E288,F288&lt;&gt;0),"Leaver",J288-G288)</f>
        <v>0</v>
      </c>
      <c r="T288" s="237">
        <f>IF(AND(LARGE('Sch A. Input'!$CL$15:$CL$41,COUNTIF('Sch A. Input'!$CL$15:$CL$41,"&gt;="&amp;F288))&lt;E288,F288&lt;&gt;0),"Leaver",K288-H288)</f>
        <v>0</v>
      </c>
      <c r="U288" s="238">
        <f>IF(AND(LARGE('Sch A. Input'!$CL$15:$CL$41,COUNTIF('Sch A. Input'!$CL$15:$CL$41,"&gt;="&amp;F288))&lt;E288,F288&lt;&gt;0),"Leaver",L288-I288)</f>
        <v>0</v>
      </c>
      <c r="V288" s="238">
        <f>IF(AND(LARGE('Sch A. Input'!$CL$15:$CL$41,COUNTIF('Sch A. Input'!$CL$15:$CL$41,"&gt;="&amp;F288))&lt;E288,F288&lt;&gt;0),"Leaver",IFERROR(S288/X288*$M$9,0))</f>
        <v>0</v>
      </c>
      <c r="W288" s="238">
        <f>IF(AND(LARGE('Sch A. Input'!$CL$15:$CL$41,COUNTIF('Sch A. Input'!$CL$15:$CL$41,"&gt;="&amp;F288))&lt;E288,F288&lt;&gt;0),"Leaver",V288+T288)</f>
        <v>0</v>
      </c>
      <c r="X288" s="264">
        <f>IF(AND(LARGE('Sch A. Input'!$CL$15:$CL$41,COUNTIF('Sch A. Input'!$CL$15:$CL$41,"&gt;="&amp;F288))&lt;E288,F288&lt;&gt;0),"Leaver",IF(OR(D288="",D288&gt;$L$11,($L$11-14)&lt;$K$9),0,(E288+1-D288)/14-1))</f>
        <v>0</v>
      </c>
      <c r="Y288" s="265">
        <f>IF(AND(LARGE('Sch A. Input'!$CL$15:$CL$41,COUNTIF('Sch A. Input'!$CL$15:$CL$41,"&gt;="&amp;F288))&lt;E288,F288&lt;&gt;0),"Leaver",IFERROR(IF((S288/$X288*$M$9+T288)&gt;$D$12,"YES","NO"),0))</f>
        <v>0</v>
      </c>
      <c r="Z288" s="225">
        <f>IF(AND(LARGE('Sch A. Input'!$CL$15:$CL$41,COUNTIF('Sch A. Input'!$CL$15:$CL$41,"&gt;="&amp;F288))&lt;E288,F288&lt;&gt;0),"Leaver",IFERROR(IF($Y288="YES",MIN($U288*($G$12/$D$12),$G$12),(SUMPRODUCT(--((MIN(W288,$D$12))&gt;$C$9:$C$12),((MIN(W288,$D$12))-$C$9:$C$12),$H$9:$H$12))-((1-(X288/$M$9))*(SUMPRODUCT(--((MIN(V288,$D$12))&gt;$C$9:$C$12),((MIN(V288,$D$12))-$C$9:$C$12),$H$9:$H$12)))),0))</f>
        <v>0</v>
      </c>
      <c r="AA288" s="169">
        <f>IF(AND(LARGE('Sch A. Input'!$CL$15:$CL$41,COUNTIF('Sch A. Input'!$CL$15:$CL$41,"&gt;="&amp;F288))&lt;E288,F288&lt;&gt;0),"Leaver",IFERROR(Z288/U288,0))</f>
        <v>0</v>
      </c>
      <c r="AB288" s="170">
        <f>IF(AND(LARGE('Sch A. Input'!$CL$15:$CL$41,COUNTIF('Sch A. Input'!$CL$15:$CL$41,"&gt;="&amp;F288))&lt;E288,F288&lt;&gt;0),"Leaver",Q288-Z288)</f>
        <v>0</v>
      </c>
      <c r="AC288" s="94">
        <f t="shared" si="57"/>
        <v>0</v>
      </c>
      <c r="BK288" s="2"/>
      <c r="BL288" s="2"/>
      <c r="CI288"/>
    </row>
    <row r="289" spans="2:87" x14ac:dyDescent="0.35">
      <c r="B289" s="70" t="str">
        <f>IF('Sch A. Input'!B287="","",'Sch A. Input'!B287)</f>
        <v/>
      </c>
      <c r="C289" s="75" t="str">
        <f>IF('Sch A. Input'!C287="","",'Sch A. Input'!C287)</f>
        <v/>
      </c>
      <c r="D289" s="71" t="str">
        <f>IF('Sch A. Input'!D287="","",'Sch A. Input'!D287)</f>
        <v/>
      </c>
      <c r="E289" s="71">
        <f>'Sch A. Input'!E287</f>
        <v>45016</v>
      </c>
      <c r="F289" s="71">
        <f>'Sch A. Input'!F287</f>
        <v>0</v>
      </c>
      <c r="G289" s="226">
        <f>SUMIFS('Sch A. Input'!H287:CJ287,'Sch A. Input'!$H$13:$CJ$13,$L$11,'Sch A. Input'!$H$14:$CJ$14,"Recurring")</f>
        <v>0</v>
      </c>
      <c r="H289" s="226">
        <f>SUMIFS('Sch A. Input'!H287:CJ287,'Sch A. Input'!$H$13:$CJ$13,$L$11,'Sch A. Input'!$H$14:$CJ$14,"One-time")</f>
        <v>0</v>
      </c>
      <c r="I289" s="227">
        <f t="shared" si="51"/>
        <v>0</v>
      </c>
      <c r="J289" s="228">
        <f>SUMIFS('Sch A. Input'!H287:CJ287,'Sch A. Input'!$H$14:$CJ$14,"Recurring",'Sch A. Input'!$H$13:$CJ$13,"&lt;="&amp;$L$11)</f>
        <v>0</v>
      </c>
      <c r="K289" s="228">
        <f>SUMIFS('Sch A. Input'!H287:CJ287,'Sch A. Input'!$H$14:$CJ$14,"One-time",'Sch A. Input'!$H$13:$CJ$13,"&lt;="&amp;$L$11)</f>
        <v>0</v>
      </c>
      <c r="L289" s="229">
        <f t="shared" si="52"/>
        <v>0</v>
      </c>
      <c r="M289" s="228">
        <f t="shared" si="53"/>
        <v>0</v>
      </c>
      <c r="N289" s="228">
        <f t="shared" si="54"/>
        <v>0</v>
      </c>
      <c r="O289" s="259">
        <f t="shared" si="55"/>
        <v>0</v>
      </c>
      <c r="P289" s="268">
        <f t="shared" si="49"/>
        <v>0</v>
      </c>
      <c r="Q289" s="231">
        <f t="shared" si="50"/>
        <v>0</v>
      </c>
      <c r="R289" s="97">
        <f t="shared" si="56"/>
        <v>0</v>
      </c>
      <c r="S289" s="237">
        <f>IF(AND(LARGE('Sch A. Input'!$CL$15:$CL$41,COUNTIF('Sch A. Input'!$CL$15:$CL$41,"&gt;="&amp;F289))&lt;E289,F289&lt;&gt;0),"Leaver",J289-G289)</f>
        <v>0</v>
      </c>
      <c r="T289" s="237">
        <f>IF(AND(LARGE('Sch A. Input'!$CL$15:$CL$41,COUNTIF('Sch A. Input'!$CL$15:$CL$41,"&gt;="&amp;F289))&lt;E289,F289&lt;&gt;0),"Leaver",K289-H289)</f>
        <v>0</v>
      </c>
      <c r="U289" s="238">
        <f>IF(AND(LARGE('Sch A. Input'!$CL$15:$CL$41,COUNTIF('Sch A. Input'!$CL$15:$CL$41,"&gt;="&amp;F289))&lt;E289,F289&lt;&gt;0),"Leaver",L289-I289)</f>
        <v>0</v>
      </c>
      <c r="V289" s="238">
        <f>IF(AND(LARGE('Sch A. Input'!$CL$15:$CL$41,COUNTIF('Sch A. Input'!$CL$15:$CL$41,"&gt;="&amp;F289))&lt;E289,F289&lt;&gt;0),"Leaver",IFERROR(S289/X289*$M$9,0))</f>
        <v>0</v>
      </c>
      <c r="W289" s="238">
        <f>IF(AND(LARGE('Sch A. Input'!$CL$15:$CL$41,COUNTIF('Sch A. Input'!$CL$15:$CL$41,"&gt;="&amp;F289))&lt;E289,F289&lt;&gt;0),"Leaver",V289+T289)</f>
        <v>0</v>
      </c>
      <c r="X289" s="264">
        <f>IF(AND(LARGE('Sch A. Input'!$CL$15:$CL$41,COUNTIF('Sch A. Input'!$CL$15:$CL$41,"&gt;="&amp;F289))&lt;E289,F289&lt;&gt;0),"Leaver",IF(OR(D289="",D289&gt;$L$11,($L$11-14)&lt;$K$9),0,(E289+1-D289)/14-1))</f>
        <v>0</v>
      </c>
      <c r="Y289" s="265">
        <f>IF(AND(LARGE('Sch A. Input'!$CL$15:$CL$41,COUNTIF('Sch A. Input'!$CL$15:$CL$41,"&gt;="&amp;F289))&lt;E289,F289&lt;&gt;0),"Leaver",IFERROR(IF((S289/$X289*$M$9+T289)&gt;$D$12,"YES","NO"),0))</f>
        <v>0</v>
      </c>
      <c r="Z289" s="225">
        <f>IF(AND(LARGE('Sch A. Input'!$CL$15:$CL$41,COUNTIF('Sch A. Input'!$CL$15:$CL$41,"&gt;="&amp;F289))&lt;E289,F289&lt;&gt;0),"Leaver",IFERROR(IF($Y289="YES",MIN($U289*($G$12/$D$12),$G$12),(SUMPRODUCT(--((MIN(W289,$D$12))&gt;$C$9:$C$12),((MIN(W289,$D$12))-$C$9:$C$12),$H$9:$H$12))-((1-(X289/$M$9))*(SUMPRODUCT(--((MIN(V289,$D$12))&gt;$C$9:$C$12),((MIN(V289,$D$12))-$C$9:$C$12),$H$9:$H$12)))),0))</f>
        <v>0</v>
      </c>
      <c r="AA289" s="169">
        <f>IF(AND(LARGE('Sch A. Input'!$CL$15:$CL$41,COUNTIF('Sch A. Input'!$CL$15:$CL$41,"&gt;="&amp;F289))&lt;E289,F289&lt;&gt;0),"Leaver",IFERROR(Z289/U289,0))</f>
        <v>0</v>
      </c>
      <c r="AB289" s="170">
        <f>IF(AND(LARGE('Sch A. Input'!$CL$15:$CL$41,COUNTIF('Sch A. Input'!$CL$15:$CL$41,"&gt;="&amp;F289))&lt;E289,F289&lt;&gt;0),"Leaver",Q289-Z289)</f>
        <v>0</v>
      </c>
      <c r="AC289" s="94">
        <f t="shared" si="57"/>
        <v>0</v>
      </c>
      <c r="BK289" s="2"/>
      <c r="BL289" s="2"/>
      <c r="CI289"/>
    </row>
    <row r="290" spans="2:87" x14ac:dyDescent="0.35">
      <c r="B290" s="70" t="str">
        <f>IF('Sch A. Input'!B288="","",'Sch A. Input'!B288)</f>
        <v/>
      </c>
      <c r="C290" s="75" t="str">
        <f>IF('Sch A. Input'!C288="","",'Sch A. Input'!C288)</f>
        <v/>
      </c>
      <c r="D290" s="71" t="str">
        <f>IF('Sch A. Input'!D288="","",'Sch A. Input'!D288)</f>
        <v/>
      </c>
      <c r="E290" s="71">
        <f>'Sch A. Input'!E288</f>
        <v>45016</v>
      </c>
      <c r="F290" s="71">
        <f>'Sch A. Input'!F288</f>
        <v>0</v>
      </c>
      <c r="G290" s="226">
        <f>SUMIFS('Sch A. Input'!H288:CJ288,'Sch A. Input'!$H$13:$CJ$13,$L$11,'Sch A. Input'!$H$14:$CJ$14,"Recurring")</f>
        <v>0</v>
      </c>
      <c r="H290" s="226">
        <f>SUMIFS('Sch A. Input'!H288:CJ288,'Sch A. Input'!$H$13:$CJ$13,$L$11,'Sch A. Input'!$H$14:$CJ$14,"One-time")</f>
        <v>0</v>
      </c>
      <c r="I290" s="227">
        <f t="shared" si="51"/>
        <v>0</v>
      </c>
      <c r="J290" s="228">
        <f>SUMIFS('Sch A. Input'!H288:CJ288,'Sch A. Input'!$H$14:$CJ$14,"Recurring",'Sch A. Input'!$H$13:$CJ$13,"&lt;="&amp;$L$11)</f>
        <v>0</v>
      </c>
      <c r="K290" s="228">
        <f>SUMIFS('Sch A. Input'!H288:CJ288,'Sch A. Input'!$H$14:$CJ$14,"One-time",'Sch A. Input'!$H$13:$CJ$13,"&lt;="&amp;$L$11)</f>
        <v>0</v>
      </c>
      <c r="L290" s="229">
        <f t="shared" si="52"/>
        <v>0</v>
      </c>
      <c r="M290" s="228">
        <f t="shared" si="53"/>
        <v>0</v>
      </c>
      <c r="N290" s="228">
        <f t="shared" si="54"/>
        <v>0</v>
      </c>
      <c r="O290" s="259">
        <f t="shared" si="55"/>
        <v>0</v>
      </c>
      <c r="P290" s="268">
        <f t="shared" si="49"/>
        <v>0</v>
      </c>
      <c r="Q290" s="231">
        <f t="shared" si="50"/>
        <v>0</v>
      </c>
      <c r="R290" s="97">
        <f t="shared" si="56"/>
        <v>0</v>
      </c>
      <c r="S290" s="237">
        <f>IF(AND(LARGE('Sch A. Input'!$CL$15:$CL$41,COUNTIF('Sch A. Input'!$CL$15:$CL$41,"&gt;="&amp;F290))&lt;E290,F290&lt;&gt;0),"Leaver",J290-G290)</f>
        <v>0</v>
      </c>
      <c r="T290" s="237">
        <f>IF(AND(LARGE('Sch A. Input'!$CL$15:$CL$41,COUNTIF('Sch A. Input'!$CL$15:$CL$41,"&gt;="&amp;F290))&lt;E290,F290&lt;&gt;0),"Leaver",K290-H290)</f>
        <v>0</v>
      </c>
      <c r="U290" s="238">
        <f>IF(AND(LARGE('Sch A. Input'!$CL$15:$CL$41,COUNTIF('Sch A. Input'!$CL$15:$CL$41,"&gt;="&amp;F290))&lt;E290,F290&lt;&gt;0),"Leaver",L290-I290)</f>
        <v>0</v>
      </c>
      <c r="V290" s="238">
        <f>IF(AND(LARGE('Sch A. Input'!$CL$15:$CL$41,COUNTIF('Sch A. Input'!$CL$15:$CL$41,"&gt;="&amp;F290))&lt;E290,F290&lt;&gt;0),"Leaver",IFERROR(S290/X290*$M$9,0))</f>
        <v>0</v>
      </c>
      <c r="W290" s="238">
        <f>IF(AND(LARGE('Sch A. Input'!$CL$15:$CL$41,COUNTIF('Sch A. Input'!$CL$15:$CL$41,"&gt;="&amp;F290))&lt;E290,F290&lt;&gt;0),"Leaver",V290+T290)</f>
        <v>0</v>
      </c>
      <c r="X290" s="264">
        <f>IF(AND(LARGE('Sch A. Input'!$CL$15:$CL$41,COUNTIF('Sch A. Input'!$CL$15:$CL$41,"&gt;="&amp;F290))&lt;E290,F290&lt;&gt;0),"Leaver",IF(OR(D290="",D290&gt;$L$11,($L$11-14)&lt;$K$9),0,(E290+1-D290)/14-1))</f>
        <v>0</v>
      </c>
      <c r="Y290" s="265">
        <f>IF(AND(LARGE('Sch A. Input'!$CL$15:$CL$41,COUNTIF('Sch A. Input'!$CL$15:$CL$41,"&gt;="&amp;F290))&lt;E290,F290&lt;&gt;0),"Leaver",IFERROR(IF((S290/$X290*$M$9+T290)&gt;$D$12,"YES","NO"),0))</f>
        <v>0</v>
      </c>
      <c r="Z290" s="225">
        <f>IF(AND(LARGE('Sch A. Input'!$CL$15:$CL$41,COUNTIF('Sch A. Input'!$CL$15:$CL$41,"&gt;="&amp;F290))&lt;E290,F290&lt;&gt;0),"Leaver",IFERROR(IF($Y290="YES",MIN($U290*($G$12/$D$12),$G$12),(SUMPRODUCT(--((MIN(W290,$D$12))&gt;$C$9:$C$12),((MIN(W290,$D$12))-$C$9:$C$12),$H$9:$H$12))-((1-(X290/$M$9))*(SUMPRODUCT(--((MIN(V290,$D$12))&gt;$C$9:$C$12),((MIN(V290,$D$12))-$C$9:$C$12),$H$9:$H$12)))),0))</f>
        <v>0</v>
      </c>
      <c r="AA290" s="169">
        <f>IF(AND(LARGE('Sch A. Input'!$CL$15:$CL$41,COUNTIF('Sch A. Input'!$CL$15:$CL$41,"&gt;="&amp;F290))&lt;E290,F290&lt;&gt;0),"Leaver",IFERROR(Z290/U290,0))</f>
        <v>0</v>
      </c>
      <c r="AB290" s="170">
        <f>IF(AND(LARGE('Sch A. Input'!$CL$15:$CL$41,COUNTIF('Sch A. Input'!$CL$15:$CL$41,"&gt;="&amp;F290))&lt;E290,F290&lt;&gt;0),"Leaver",Q290-Z290)</f>
        <v>0</v>
      </c>
      <c r="AC290" s="94">
        <f t="shared" si="57"/>
        <v>0</v>
      </c>
      <c r="BK290" s="2"/>
      <c r="BL290" s="2"/>
      <c r="CI290"/>
    </row>
    <row r="291" spans="2:87" x14ac:dyDescent="0.35">
      <c r="B291" s="70" t="str">
        <f>IF('Sch A. Input'!B289="","",'Sch A. Input'!B289)</f>
        <v/>
      </c>
      <c r="C291" s="75" t="str">
        <f>IF('Sch A. Input'!C289="","",'Sch A. Input'!C289)</f>
        <v/>
      </c>
      <c r="D291" s="71" t="str">
        <f>IF('Sch A. Input'!D289="","",'Sch A. Input'!D289)</f>
        <v/>
      </c>
      <c r="E291" s="71">
        <f>'Sch A. Input'!E289</f>
        <v>45016</v>
      </c>
      <c r="F291" s="71">
        <f>'Sch A. Input'!F289</f>
        <v>0</v>
      </c>
      <c r="G291" s="226">
        <f>SUMIFS('Sch A. Input'!H289:CJ289,'Sch A. Input'!$H$13:$CJ$13,$L$11,'Sch A. Input'!$H$14:$CJ$14,"Recurring")</f>
        <v>0</v>
      </c>
      <c r="H291" s="226">
        <f>SUMIFS('Sch A. Input'!H289:CJ289,'Sch A. Input'!$H$13:$CJ$13,$L$11,'Sch A. Input'!$H$14:$CJ$14,"One-time")</f>
        <v>0</v>
      </c>
      <c r="I291" s="227">
        <f t="shared" si="51"/>
        <v>0</v>
      </c>
      <c r="J291" s="228">
        <f>SUMIFS('Sch A. Input'!H289:CJ289,'Sch A. Input'!$H$14:$CJ$14,"Recurring",'Sch A. Input'!$H$13:$CJ$13,"&lt;="&amp;$L$11)</f>
        <v>0</v>
      </c>
      <c r="K291" s="228">
        <f>SUMIFS('Sch A. Input'!H289:CJ289,'Sch A. Input'!$H$14:$CJ$14,"One-time",'Sch A. Input'!$H$13:$CJ$13,"&lt;="&amp;$L$11)</f>
        <v>0</v>
      </c>
      <c r="L291" s="229">
        <f t="shared" si="52"/>
        <v>0</v>
      </c>
      <c r="M291" s="228">
        <f t="shared" si="53"/>
        <v>0</v>
      </c>
      <c r="N291" s="228">
        <f t="shared" si="54"/>
        <v>0</v>
      </c>
      <c r="O291" s="259">
        <f t="shared" si="55"/>
        <v>0</v>
      </c>
      <c r="P291" s="268">
        <f t="shared" si="49"/>
        <v>0</v>
      </c>
      <c r="Q291" s="231">
        <f t="shared" si="50"/>
        <v>0</v>
      </c>
      <c r="R291" s="97">
        <f t="shared" si="56"/>
        <v>0</v>
      </c>
      <c r="S291" s="237">
        <f>IF(AND(LARGE('Sch A. Input'!$CL$15:$CL$41,COUNTIF('Sch A. Input'!$CL$15:$CL$41,"&gt;="&amp;F291))&lt;E291,F291&lt;&gt;0),"Leaver",J291-G291)</f>
        <v>0</v>
      </c>
      <c r="T291" s="237">
        <f>IF(AND(LARGE('Sch A. Input'!$CL$15:$CL$41,COUNTIF('Sch A. Input'!$CL$15:$CL$41,"&gt;="&amp;F291))&lt;E291,F291&lt;&gt;0),"Leaver",K291-H291)</f>
        <v>0</v>
      </c>
      <c r="U291" s="238">
        <f>IF(AND(LARGE('Sch A. Input'!$CL$15:$CL$41,COUNTIF('Sch A. Input'!$CL$15:$CL$41,"&gt;="&amp;F291))&lt;E291,F291&lt;&gt;0),"Leaver",L291-I291)</f>
        <v>0</v>
      </c>
      <c r="V291" s="238">
        <f>IF(AND(LARGE('Sch A. Input'!$CL$15:$CL$41,COUNTIF('Sch A. Input'!$CL$15:$CL$41,"&gt;="&amp;F291))&lt;E291,F291&lt;&gt;0),"Leaver",IFERROR(S291/X291*$M$9,0))</f>
        <v>0</v>
      </c>
      <c r="W291" s="238">
        <f>IF(AND(LARGE('Sch A. Input'!$CL$15:$CL$41,COUNTIF('Sch A. Input'!$CL$15:$CL$41,"&gt;="&amp;F291))&lt;E291,F291&lt;&gt;0),"Leaver",V291+T291)</f>
        <v>0</v>
      </c>
      <c r="X291" s="264">
        <f>IF(AND(LARGE('Sch A. Input'!$CL$15:$CL$41,COUNTIF('Sch A. Input'!$CL$15:$CL$41,"&gt;="&amp;F291))&lt;E291,F291&lt;&gt;0),"Leaver",IF(OR(D291="",D291&gt;$L$11,($L$11-14)&lt;$K$9),0,(E291+1-D291)/14-1))</f>
        <v>0</v>
      </c>
      <c r="Y291" s="265">
        <f>IF(AND(LARGE('Sch A. Input'!$CL$15:$CL$41,COUNTIF('Sch A. Input'!$CL$15:$CL$41,"&gt;="&amp;F291))&lt;E291,F291&lt;&gt;0),"Leaver",IFERROR(IF((S291/$X291*$M$9+T291)&gt;$D$12,"YES","NO"),0))</f>
        <v>0</v>
      </c>
      <c r="Z291" s="225">
        <f>IF(AND(LARGE('Sch A. Input'!$CL$15:$CL$41,COUNTIF('Sch A. Input'!$CL$15:$CL$41,"&gt;="&amp;F291))&lt;E291,F291&lt;&gt;0),"Leaver",IFERROR(IF($Y291="YES",MIN($U291*($G$12/$D$12),$G$12),(SUMPRODUCT(--((MIN(W291,$D$12))&gt;$C$9:$C$12),((MIN(W291,$D$12))-$C$9:$C$12),$H$9:$H$12))-((1-(X291/$M$9))*(SUMPRODUCT(--((MIN(V291,$D$12))&gt;$C$9:$C$12),((MIN(V291,$D$12))-$C$9:$C$12),$H$9:$H$12)))),0))</f>
        <v>0</v>
      </c>
      <c r="AA291" s="169">
        <f>IF(AND(LARGE('Sch A. Input'!$CL$15:$CL$41,COUNTIF('Sch A. Input'!$CL$15:$CL$41,"&gt;="&amp;F291))&lt;E291,F291&lt;&gt;0),"Leaver",IFERROR(Z291/U291,0))</f>
        <v>0</v>
      </c>
      <c r="AB291" s="170">
        <f>IF(AND(LARGE('Sch A. Input'!$CL$15:$CL$41,COUNTIF('Sch A. Input'!$CL$15:$CL$41,"&gt;="&amp;F291))&lt;E291,F291&lt;&gt;0),"Leaver",Q291-Z291)</f>
        <v>0</v>
      </c>
      <c r="AC291" s="94">
        <f t="shared" si="57"/>
        <v>0</v>
      </c>
      <c r="BK291" s="2"/>
      <c r="BL291" s="2"/>
      <c r="CI291"/>
    </row>
    <row r="292" spans="2:87" x14ac:dyDescent="0.35">
      <c r="B292" s="70" t="str">
        <f>IF('Sch A. Input'!B290="","",'Sch A. Input'!B290)</f>
        <v/>
      </c>
      <c r="C292" s="75" t="str">
        <f>IF('Sch A. Input'!C290="","",'Sch A. Input'!C290)</f>
        <v/>
      </c>
      <c r="D292" s="71" t="str">
        <f>IF('Sch A. Input'!D290="","",'Sch A. Input'!D290)</f>
        <v/>
      </c>
      <c r="E292" s="71">
        <f>'Sch A. Input'!E290</f>
        <v>45016</v>
      </c>
      <c r="F292" s="71">
        <f>'Sch A. Input'!F290</f>
        <v>0</v>
      </c>
      <c r="G292" s="226">
        <f>SUMIFS('Sch A. Input'!H290:CJ290,'Sch A. Input'!$H$13:$CJ$13,$L$11,'Sch A. Input'!$H$14:$CJ$14,"Recurring")</f>
        <v>0</v>
      </c>
      <c r="H292" s="226">
        <f>SUMIFS('Sch A. Input'!H290:CJ290,'Sch A. Input'!$H$13:$CJ$13,$L$11,'Sch A. Input'!$H$14:$CJ$14,"One-time")</f>
        <v>0</v>
      </c>
      <c r="I292" s="227">
        <f t="shared" si="51"/>
        <v>0</v>
      </c>
      <c r="J292" s="228">
        <f>SUMIFS('Sch A. Input'!H290:CJ290,'Sch A. Input'!$H$14:$CJ$14,"Recurring",'Sch A. Input'!$H$13:$CJ$13,"&lt;="&amp;$L$11)</f>
        <v>0</v>
      </c>
      <c r="K292" s="228">
        <f>SUMIFS('Sch A. Input'!H290:CJ290,'Sch A. Input'!$H$14:$CJ$14,"One-time",'Sch A. Input'!$H$13:$CJ$13,"&lt;="&amp;$L$11)</f>
        <v>0</v>
      </c>
      <c r="L292" s="229">
        <f t="shared" si="52"/>
        <v>0</v>
      </c>
      <c r="M292" s="228">
        <f t="shared" si="53"/>
        <v>0</v>
      </c>
      <c r="N292" s="228">
        <f t="shared" si="54"/>
        <v>0</v>
      </c>
      <c r="O292" s="259">
        <f t="shared" si="55"/>
        <v>0</v>
      </c>
      <c r="P292" s="268">
        <f t="shared" si="49"/>
        <v>0</v>
      </c>
      <c r="Q292" s="231">
        <f t="shared" si="50"/>
        <v>0</v>
      </c>
      <c r="R292" s="97">
        <f t="shared" si="56"/>
        <v>0</v>
      </c>
      <c r="S292" s="237">
        <f>IF(AND(LARGE('Sch A. Input'!$CL$15:$CL$41,COUNTIF('Sch A. Input'!$CL$15:$CL$41,"&gt;="&amp;F292))&lt;E292,F292&lt;&gt;0),"Leaver",J292-G292)</f>
        <v>0</v>
      </c>
      <c r="T292" s="237">
        <f>IF(AND(LARGE('Sch A. Input'!$CL$15:$CL$41,COUNTIF('Sch A. Input'!$CL$15:$CL$41,"&gt;="&amp;F292))&lt;E292,F292&lt;&gt;0),"Leaver",K292-H292)</f>
        <v>0</v>
      </c>
      <c r="U292" s="238">
        <f>IF(AND(LARGE('Sch A. Input'!$CL$15:$CL$41,COUNTIF('Sch A. Input'!$CL$15:$CL$41,"&gt;="&amp;F292))&lt;E292,F292&lt;&gt;0),"Leaver",L292-I292)</f>
        <v>0</v>
      </c>
      <c r="V292" s="238">
        <f>IF(AND(LARGE('Sch A. Input'!$CL$15:$CL$41,COUNTIF('Sch A. Input'!$CL$15:$CL$41,"&gt;="&amp;F292))&lt;E292,F292&lt;&gt;0),"Leaver",IFERROR(S292/X292*$M$9,0))</f>
        <v>0</v>
      </c>
      <c r="W292" s="238">
        <f>IF(AND(LARGE('Sch A. Input'!$CL$15:$CL$41,COUNTIF('Sch A. Input'!$CL$15:$CL$41,"&gt;="&amp;F292))&lt;E292,F292&lt;&gt;0),"Leaver",V292+T292)</f>
        <v>0</v>
      </c>
      <c r="X292" s="264">
        <f>IF(AND(LARGE('Sch A. Input'!$CL$15:$CL$41,COUNTIF('Sch A. Input'!$CL$15:$CL$41,"&gt;="&amp;F292))&lt;E292,F292&lt;&gt;0),"Leaver",IF(OR(D292="",D292&gt;$L$11,($L$11-14)&lt;$K$9),0,(E292+1-D292)/14-1))</f>
        <v>0</v>
      </c>
      <c r="Y292" s="265">
        <f>IF(AND(LARGE('Sch A. Input'!$CL$15:$CL$41,COUNTIF('Sch A. Input'!$CL$15:$CL$41,"&gt;="&amp;F292))&lt;E292,F292&lt;&gt;0),"Leaver",IFERROR(IF((S292/$X292*$M$9+T292)&gt;$D$12,"YES","NO"),0))</f>
        <v>0</v>
      </c>
      <c r="Z292" s="225">
        <f>IF(AND(LARGE('Sch A. Input'!$CL$15:$CL$41,COUNTIF('Sch A. Input'!$CL$15:$CL$41,"&gt;="&amp;F292))&lt;E292,F292&lt;&gt;0),"Leaver",IFERROR(IF($Y292="YES",MIN($U292*($G$12/$D$12),$G$12),(SUMPRODUCT(--((MIN(W292,$D$12))&gt;$C$9:$C$12),((MIN(W292,$D$12))-$C$9:$C$12),$H$9:$H$12))-((1-(X292/$M$9))*(SUMPRODUCT(--((MIN(V292,$D$12))&gt;$C$9:$C$12),((MIN(V292,$D$12))-$C$9:$C$12),$H$9:$H$12)))),0))</f>
        <v>0</v>
      </c>
      <c r="AA292" s="169">
        <f>IF(AND(LARGE('Sch A. Input'!$CL$15:$CL$41,COUNTIF('Sch A. Input'!$CL$15:$CL$41,"&gt;="&amp;F292))&lt;E292,F292&lt;&gt;0),"Leaver",IFERROR(Z292/U292,0))</f>
        <v>0</v>
      </c>
      <c r="AB292" s="170">
        <f>IF(AND(LARGE('Sch A. Input'!$CL$15:$CL$41,COUNTIF('Sch A. Input'!$CL$15:$CL$41,"&gt;="&amp;F292))&lt;E292,F292&lt;&gt;0),"Leaver",Q292-Z292)</f>
        <v>0</v>
      </c>
      <c r="AC292" s="94">
        <f t="shared" si="57"/>
        <v>0</v>
      </c>
      <c r="BK292" s="2"/>
      <c r="BL292" s="2"/>
      <c r="CI292"/>
    </row>
    <row r="293" spans="2:87" x14ac:dyDescent="0.35">
      <c r="B293" s="70" t="str">
        <f>IF('Sch A. Input'!B291="","",'Sch A. Input'!B291)</f>
        <v/>
      </c>
      <c r="C293" s="75" t="str">
        <f>IF('Sch A. Input'!C291="","",'Sch A. Input'!C291)</f>
        <v/>
      </c>
      <c r="D293" s="71" t="str">
        <f>IF('Sch A. Input'!D291="","",'Sch A. Input'!D291)</f>
        <v/>
      </c>
      <c r="E293" s="71">
        <f>'Sch A. Input'!E291</f>
        <v>45016</v>
      </c>
      <c r="F293" s="71">
        <f>'Sch A. Input'!F291</f>
        <v>0</v>
      </c>
      <c r="G293" s="226">
        <f>SUMIFS('Sch A. Input'!H291:CJ291,'Sch A. Input'!$H$13:$CJ$13,$L$11,'Sch A. Input'!$H$14:$CJ$14,"Recurring")</f>
        <v>0</v>
      </c>
      <c r="H293" s="226">
        <f>SUMIFS('Sch A. Input'!H291:CJ291,'Sch A. Input'!$H$13:$CJ$13,$L$11,'Sch A. Input'!$H$14:$CJ$14,"One-time")</f>
        <v>0</v>
      </c>
      <c r="I293" s="227">
        <f t="shared" si="51"/>
        <v>0</v>
      </c>
      <c r="J293" s="228">
        <f>SUMIFS('Sch A. Input'!H291:CJ291,'Sch A. Input'!$H$14:$CJ$14,"Recurring",'Sch A. Input'!$H$13:$CJ$13,"&lt;="&amp;$L$11)</f>
        <v>0</v>
      </c>
      <c r="K293" s="228">
        <f>SUMIFS('Sch A. Input'!H291:CJ291,'Sch A. Input'!$H$14:$CJ$14,"One-time",'Sch A. Input'!$H$13:$CJ$13,"&lt;="&amp;$L$11)</f>
        <v>0</v>
      </c>
      <c r="L293" s="229">
        <f t="shared" si="52"/>
        <v>0</v>
      </c>
      <c r="M293" s="228">
        <f t="shared" si="53"/>
        <v>0</v>
      </c>
      <c r="N293" s="228">
        <f t="shared" si="54"/>
        <v>0</v>
      </c>
      <c r="O293" s="259">
        <f t="shared" si="55"/>
        <v>0</v>
      </c>
      <c r="P293" s="268">
        <f t="shared" si="49"/>
        <v>0</v>
      </c>
      <c r="Q293" s="231">
        <f t="shared" si="50"/>
        <v>0</v>
      </c>
      <c r="R293" s="97">
        <f t="shared" si="56"/>
        <v>0</v>
      </c>
      <c r="S293" s="237">
        <f>IF(AND(LARGE('Sch A. Input'!$CL$15:$CL$41,COUNTIF('Sch A. Input'!$CL$15:$CL$41,"&gt;="&amp;F293))&lt;E293,F293&lt;&gt;0),"Leaver",J293-G293)</f>
        <v>0</v>
      </c>
      <c r="T293" s="237">
        <f>IF(AND(LARGE('Sch A. Input'!$CL$15:$CL$41,COUNTIF('Sch A. Input'!$CL$15:$CL$41,"&gt;="&amp;F293))&lt;E293,F293&lt;&gt;0),"Leaver",K293-H293)</f>
        <v>0</v>
      </c>
      <c r="U293" s="238">
        <f>IF(AND(LARGE('Sch A. Input'!$CL$15:$CL$41,COUNTIF('Sch A. Input'!$CL$15:$CL$41,"&gt;="&amp;F293))&lt;E293,F293&lt;&gt;0),"Leaver",L293-I293)</f>
        <v>0</v>
      </c>
      <c r="V293" s="238">
        <f>IF(AND(LARGE('Sch A. Input'!$CL$15:$CL$41,COUNTIF('Sch A. Input'!$CL$15:$CL$41,"&gt;="&amp;F293))&lt;E293,F293&lt;&gt;0),"Leaver",IFERROR(S293/X293*$M$9,0))</f>
        <v>0</v>
      </c>
      <c r="W293" s="238">
        <f>IF(AND(LARGE('Sch A. Input'!$CL$15:$CL$41,COUNTIF('Sch A. Input'!$CL$15:$CL$41,"&gt;="&amp;F293))&lt;E293,F293&lt;&gt;0),"Leaver",V293+T293)</f>
        <v>0</v>
      </c>
      <c r="X293" s="264">
        <f>IF(AND(LARGE('Sch A. Input'!$CL$15:$CL$41,COUNTIF('Sch A. Input'!$CL$15:$CL$41,"&gt;="&amp;F293))&lt;E293,F293&lt;&gt;0),"Leaver",IF(OR(D293="",D293&gt;$L$11,($L$11-14)&lt;$K$9),0,(E293+1-D293)/14-1))</f>
        <v>0</v>
      </c>
      <c r="Y293" s="265">
        <f>IF(AND(LARGE('Sch A. Input'!$CL$15:$CL$41,COUNTIF('Sch A. Input'!$CL$15:$CL$41,"&gt;="&amp;F293))&lt;E293,F293&lt;&gt;0),"Leaver",IFERROR(IF((S293/$X293*$M$9+T293)&gt;$D$12,"YES","NO"),0))</f>
        <v>0</v>
      </c>
      <c r="Z293" s="225">
        <f>IF(AND(LARGE('Sch A. Input'!$CL$15:$CL$41,COUNTIF('Sch A. Input'!$CL$15:$CL$41,"&gt;="&amp;F293))&lt;E293,F293&lt;&gt;0),"Leaver",IFERROR(IF($Y293="YES",MIN($U293*($G$12/$D$12),$G$12),(SUMPRODUCT(--((MIN(W293,$D$12))&gt;$C$9:$C$12),((MIN(W293,$D$12))-$C$9:$C$12),$H$9:$H$12))-((1-(X293/$M$9))*(SUMPRODUCT(--((MIN(V293,$D$12))&gt;$C$9:$C$12),((MIN(V293,$D$12))-$C$9:$C$12),$H$9:$H$12)))),0))</f>
        <v>0</v>
      </c>
      <c r="AA293" s="169">
        <f>IF(AND(LARGE('Sch A. Input'!$CL$15:$CL$41,COUNTIF('Sch A. Input'!$CL$15:$CL$41,"&gt;="&amp;F293))&lt;E293,F293&lt;&gt;0),"Leaver",IFERROR(Z293/U293,0))</f>
        <v>0</v>
      </c>
      <c r="AB293" s="170">
        <f>IF(AND(LARGE('Sch A. Input'!$CL$15:$CL$41,COUNTIF('Sch A. Input'!$CL$15:$CL$41,"&gt;="&amp;F293))&lt;E293,F293&lt;&gt;0),"Leaver",Q293-Z293)</f>
        <v>0</v>
      </c>
      <c r="AC293" s="94">
        <f t="shared" si="57"/>
        <v>0</v>
      </c>
      <c r="BK293" s="2"/>
      <c r="BL293" s="2"/>
      <c r="CI293"/>
    </row>
    <row r="294" spans="2:87" x14ac:dyDescent="0.35">
      <c r="B294" s="70" t="str">
        <f>IF('Sch A. Input'!B292="","",'Sch A. Input'!B292)</f>
        <v/>
      </c>
      <c r="C294" s="75" t="str">
        <f>IF('Sch A. Input'!C292="","",'Sch A. Input'!C292)</f>
        <v/>
      </c>
      <c r="D294" s="71" t="str">
        <f>IF('Sch A. Input'!D292="","",'Sch A. Input'!D292)</f>
        <v/>
      </c>
      <c r="E294" s="71">
        <f>'Sch A. Input'!E292</f>
        <v>45016</v>
      </c>
      <c r="F294" s="71">
        <f>'Sch A. Input'!F292</f>
        <v>0</v>
      </c>
      <c r="G294" s="226">
        <f>SUMIFS('Sch A. Input'!H292:CJ292,'Sch A. Input'!$H$13:$CJ$13,$L$11,'Sch A. Input'!$H$14:$CJ$14,"Recurring")</f>
        <v>0</v>
      </c>
      <c r="H294" s="226">
        <f>SUMIFS('Sch A. Input'!H292:CJ292,'Sch A. Input'!$H$13:$CJ$13,$L$11,'Sch A. Input'!$H$14:$CJ$14,"One-time")</f>
        <v>0</v>
      </c>
      <c r="I294" s="227">
        <f t="shared" si="51"/>
        <v>0</v>
      </c>
      <c r="J294" s="228">
        <f>SUMIFS('Sch A. Input'!H292:CJ292,'Sch A. Input'!$H$14:$CJ$14,"Recurring",'Sch A. Input'!$H$13:$CJ$13,"&lt;="&amp;$L$11)</f>
        <v>0</v>
      </c>
      <c r="K294" s="228">
        <f>SUMIFS('Sch A. Input'!H292:CJ292,'Sch A. Input'!$H$14:$CJ$14,"One-time",'Sch A. Input'!$H$13:$CJ$13,"&lt;="&amp;$L$11)</f>
        <v>0</v>
      </c>
      <c r="L294" s="229">
        <f t="shared" si="52"/>
        <v>0</v>
      </c>
      <c r="M294" s="228">
        <f t="shared" si="53"/>
        <v>0</v>
      </c>
      <c r="N294" s="228">
        <f t="shared" si="54"/>
        <v>0</v>
      </c>
      <c r="O294" s="259">
        <f t="shared" si="55"/>
        <v>0</v>
      </c>
      <c r="P294" s="268">
        <f t="shared" si="49"/>
        <v>0</v>
      </c>
      <c r="Q294" s="231">
        <f t="shared" si="50"/>
        <v>0</v>
      </c>
      <c r="R294" s="97">
        <f t="shared" si="56"/>
        <v>0</v>
      </c>
      <c r="S294" s="237">
        <f>IF(AND(LARGE('Sch A. Input'!$CL$15:$CL$41,COUNTIF('Sch A. Input'!$CL$15:$CL$41,"&gt;="&amp;F294))&lt;E294,F294&lt;&gt;0),"Leaver",J294-G294)</f>
        <v>0</v>
      </c>
      <c r="T294" s="237">
        <f>IF(AND(LARGE('Sch A. Input'!$CL$15:$CL$41,COUNTIF('Sch A. Input'!$CL$15:$CL$41,"&gt;="&amp;F294))&lt;E294,F294&lt;&gt;0),"Leaver",K294-H294)</f>
        <v>0</v>
      </c>
      <c r="U294" s="238">
        <f>IF(AND(LARGE('Sch A. Input'!$CL$15:$CL$41,COUNTIF('Sch A. Input'!$CL$15:$CL$41,"&gt;="&amp;F294))&lt;E294,F294&lt;&gt;0),"Leaver",L294-I294)</f>
        <v>0</v>
      </c>
      <c r="V294" s="238">
        <f>IF(AND(LARGE('Sch A. Input'!$CL$15:$CL$41,COUNTIF('Sch A. Input'!$CL$15:$CL$41,"&gt;="&amp;F294))&lt;E294,F294&lt;&gt;0),"Leaver",IFERROR(S294/X294*$M$9,0))</f>
        <v>0</v>
      </c>
      <c r="W294" s="238">
        <f>IF(AND(LARGE('Sch A. Input'!$CL$15:$CL$41,COUNTIF('Sch A. Input'!$CL$15:$CL$41,"&gt;="&amp;F294))&lt;E294,F294&lt;&gt;0),"Leaver",V294+T294)</f>
        <v>0</v>
      </c>
      <c r="X294" s="264">
        <f>IF(AND(LARGE('Sch A. Input'!$CL$15:$CL$41,COUNTIF('Sch A. Input'!$CL$15:$CL$41,"&gt;="&amp;F294))&lt;E294,F294&lt;&gt;0),"Leaver",IF(OR(D294="",D294&gt;$L$11,($L$11-14)&lt;$K$9),0,(E294+1-D294)/14-1))</f>
        <v>0</v>
      </c>
      <c r="Y294" s="265">
        <f>IF(AND(LARGE('Sch A. Input'!$CL$15:$CL$41,COUNTIF('Sch A. Input'!$CL$15:$CL$41,"&gt;="&amp;F294))&lt;E294,F294&lt;&gt;0),"Leaver",IFERROR(IF((S294/$X294*$M$9+T294)&gt;$D$12,"YES","NO"),0))</f>
        <v>0</v>
      </c>
      <c r="Z294" s="225">
        <f>IF(AND(LARGE('Sch A. Input'!$CL$15:$CL$41,COUNTIF('Sch A. Input'!$CL$15:$CL$41,"&gt;="&amp;F294))&lt;E294,F294&lt;&gt;0),"Leaver",IFERROR(IF($Y294="YES",MIN($U294*($G$12/$D$12),$G$12),(SUMPRODUCT(--((MIN(W294,$D$12))&gt;$C$9:$C$12),((MIN(W294,$D$12))-$C$9:$C$12),$H$9:$H$12))-((1-(X294/$M$9))*(SUMPRODUCT(--((MIN(V294,$D$12))&gt;$C$9:$C$12),((MIN(V294,$D$12))-$C$9:$C$12),$H$9:$H$12)))),0))</f>
        <v>0</v>
      </c>
      <c r="AA294" s="169">
        <f>IF(AND(LARGE('Sch A. Input'!$CL$15:$CL$41,COUNTIF('Sch A. Input'!$CL$15:$CL$41,"&gt;="&amp;F294))&lt;E294,F294&lt;&gt;0),"Leaver",IFERROR(Z294/U294,0))</f>
        <v>0</v>
      </c>
      <c r="AB294" s="170">
        <f>IF(AND(LARGE('Sch A. Input'!$CL$15:$CL$41,COUNTIF('Sch A. Input'!$CL$15:$CL$41,"&gt;="&amp;F294))&lt;E294,F294&lt;&gt;0),"Leaver",Q294-Z294)</f>
        <v>0</v>
      </c>
      <c r="AC294" s="94">
        <f t="shared" si="57"/>
        <v>0</v>
      </c>
      <c r="BK294" s="2"/>
      <c r="BL294" s="2"/>
      <c r="CI294"/>
    </row>
    <row r="295" spans="2:87" x14ac:dyDescent="0.35">
      <c r="B295" s="70" t="str">
        <f>IF('Sch A. Input'!B293="","",'Sch A. Input'!B293)</f>
        <v/>
      </c>
      <c r="C295" s="75" t="str">
        <f>IF('Sch A. Input'!C293="","",'Sch A. Input'!C293)</f>
        <v/>
      </c>
      <c r="D295" s="71" t="str">
        <f>IF('Sch A. Input'!D293="","",'Sch A. Input'!D293)</f>
        <v/>
      </c>
      <c r="E295" s="71">
        <f>'Sch A. Input'!E293</f>
        <v>45016</v>
      </c>
      <c r="F295" s="71">
        <f>'Sch A. Input'!F293</f>
        <v>0</v>
      </c>
      <c r="G295" s="226">
        <f>SUMIFS('Sch A. Input'!H293:CJ293,'Sch A. Input'!$H$13:$CJ$13,$L$11,'Sch A. Input'!$H$14:$CJ$14,"Recurring")</f>
        <v>0</v>
      </c>
      <c r="H295" s="226">
        <f>SUMIFS('Sch A. Input'!H293:CJ293,'Sch A. Input'!$H$13:$CJ$13,$L$11,'Sch A. Input'!$H$14:$CJ$14,"One-time")</f>
        <v>0</v>
      </c>
      <c r="I295" s="227">
        <f t="shared" si="51"/>
        <v>0</v>
      </c>
      <c r="J295" s="228">
        <f>SUMIFS('Sch A. Input'!H293:CJ293,'Sch A. Input'!$H$14:$CJ$14,"Recurring",'Sch A. Input'!$H$13:$CJ$13,"&lt;="&amp;$L$11)</f>
        <v>0</v>
      </c>
      <c r="K295" s="228">
        <f>SUMIFS('Sch A. Input'!H293:CJ293,'Sch A. Input'!$H$14:$CJ$14,"One-time",'Sch A. Input'!$H$13:$CJ$13,"&lt;="&amp;$L$11)</f>
        <v>0</v>
      </c>
      <c r="L295" s="229">
        <f t="shared" si="52"/>
        <v>0</v>
      </c>
      <c r="M295" s="228">
        <f t="shared" si="53"/>
        <v>0</v>
      </c>
      <c r="N295" s="228">
        <f t="shared" si="54"/>
        <v>0</v>
      </c>
      <c r="O295" s="259">
        <f t="shared" si="55"/>
        <v>0</v>
      </c>
      <c r="P295" s="268">
        <f t="shared" si="49"/>
        <v>0</v>
      </c>
      <c r="Q295" s="231">
        <f t="shared" si="50"/>
        <v>0</v>
      </c>
      <c r="R295" s="97">
        <f t="shared" si="56"/>
        <v>0</v>
      </c>
      <c r="S295" s="237">
        <f>IF(AND(LARGE('Sch A. Input'!$CL$15:$CL$41,COUNTIF('Sch A. Input'!$CL$15:$CL$41,"&gt;="&amp;F295))&lt;E295,F295&lt;&gt;0),"Leaver",J295-G295)</f>
        <v>0</v>
      </c>
      <c r="T295" s="237">
        <f>IF(AND(LARGE('Sch A. Input'!$CL$15:$CL$41,COUNTIF('Sch A. Input'!$CL$15:$CL$41,"&gt;="&amp;F295))&lt;E295,F295&lt;&gt;0),"Leaver",K295-H295)</f>
        <v>0</v>
      </c>
      <c r="U295" s="238">
        <f>IF(AND(LARGE('Sch A. Input'!$CL$15:$CL$41,COUNTIF('Sch A. Input'!$CL$15:$CL$41,"&gt;="&amp;F295))&lt;E295,F295&lt;&gt;0),"Leaver",L295-I295)</f>
        <v>0</v>
      </c>
      <c r="V295" s="238">
        <f>IF(AND(LARGE('Sch A. Input'!$CL$15:$CL$41,COUNTIF('Sch A. Input'!$CL$15:$CL$41,"&gt;="&amp;F295))&lt;E295,F295&lt;&gt;0),"Leaver",IFERROR(S295/X295*$M$9,0))</f>
        <v>0</v>
      </c>
      <c r="W295" s="238">
        <f>IF(AND(LARGE('Sch A. Input'!$CL$15:$CL$41,COUNTIF('Sch A. Input'!$CL$15:$CL$41,"&gt;="&amp;F295))&lt;E295,F295&lt;&gt;0),"Leaver",V295+T295)</f>
        <v>0</v>
      </c>
      <c r="X295" s="264">
        <f>IF(AND(LARGE('Sch A. Input'!$CL$15:$CL$41,COUNTIF('Sch A. Input'!$CL$15:$CL$41,"&gt;="&amp;F295))&lt;E295,F295&lt;&gt;0),"Leaver",IF(OR(D295="",D295&gt;$L$11,($L$11-14)&lt;$K$9),0,(E295+1-D295)/14-1))</f>
        <v>0</v>
      </c>
      <c r="Y295" s="265">
        <f>IF(AND(LARGE('Sch A. Input'!$CL$15:$CL$41,COUNTIF('Sch A. Input'!$CL$15:$CL$41,"&gt;="&amp;F295))&lt;E295,F295&lt;&gt;0),"Leaver",IFERROR(IF((S295/$X295*$M$9+T295)&gt;$D$12,"YES","NO"),0))</f>
        <v>0</v>
      </c>
      <c r="Z295" s="225">
        <f>IF(AND(LARGE('Sch A. Input'!$CL$15:$CL$41,COUNTIF('Sch A. Input'!$CL$15:$CL$41,"&gt;="&amp;F295))&lt;E295,F295&lt;&gt;0),"Leaver",IFERROR(IF($Y295="YES",MIN($U295*($G$12/$D$12),$G$12),(SUMPRODUCT(--((MIN(W295,$D$12))&gt;$C$9:$C$12),((MIN(W295,$D$12))-$C$9:$C$12),$H$9:$H$12))-((1-(X295/$M$9))*(SUMPRODUCT(--((MIN(V295,$D$12))&gt;$C$9:$C$12),((MIN(V295,$D$12))-$C$9:$C$12),$H$9:$H$12)))),0))</f>
        <v>0</v>
      </c>
      <c r="AA295" s="169">
        <f>IF(AND(LARGE('Sch A. Input'!$CL$15:$CL$41,COUNTIF('Sch A. Input'!$CL$15:$CL$41,"&gt;="&amp;F295))&lt;E295,F295&lt;&gt;0),"Leaver",IFERROR(Z295/U295,0))</f>
        <v>0</v>
      </c>
      <c r="AB295" s="170">
        <f>IF(AND(LARGE('Sch A. Input'!$CL$15:$CL$41,COUNTIF('Sch A. Input'!$CL$15:$CL$41,"&gt;="&amp;F295))&lt;E295,F295&lt;&gt;0),"Leaver",Q295-Z295)</f>
        <v>0</v>
      </c>
      <c r="AC295" s="94">
        <f t="shared" si="57"/>
        <v>0</v>
      </c>
      <c r="BK295" s="2"/>
      <c r="BL295" s="2"/>
      <c r="CI295"/>
    </row>
    <row r="296" spans="2:87" x14ac:dyDescent="0.35">
      <c r="B296" s="70" t="str">
        <f>IF('Sch A. Input'!B294="","",'Sch A. Input'!B294)</f>
        <v/>
      </c>
      <c r="C296" s="75" t="str">
        <f>IF('Sch A. Input'!C294="","",'Sch A. Input'!C294)</f>
        <v/>
      </c>
      <c r="D296" s="71" t="str">
        <f>IF('Sch A. Input'!D294="","",'Sch A. Input'!D294)</f>
        <v/>
      </c>
      <c r="E296" s="71">
        <f>'Sch A. Input'!E294</f>
        <v>45016</v>
      </c>
      <c r="F296" s="71">
        <f>'Sch A. Input'!F294</f>
        <v>0</v>
      </c>
      <c r="G296" s="226">
        <f>SUMIFS('Sch A. Input'!H294:CJ294,'Sch A. Input'!$H$13:$CJ$13,$L$11,'Sch A. Input'!$H$14:$CJ$14,"Recurring")</f>
        <v>0</v>
      </c>
      <c r="H296" s="226">
        <f>SUMIFS('Sch A. Input'!H294:CJ294,'Sch A. Input'!$H$13:$CJ$13,$L$11,'Sch A. Input'!$H$14:$CJ$14,"One-time")</f>
        <v>0</v>
      </c>
      <c r="I296" s="227">
        <f t="shared" si="51"/>
        <v>0</v>
      </c>
      <c r="J296" s="228">
        <f>SUMIFS('Sch A. Input'!H294:CJ294,'Sch A. Input'!$H$14:$CJ$14,"Recurring",'Sch A. Input'!$H$13:$CJ$13,"&lt;="&amp;$L$11)</f>
        <v>0</v>
      </c>
      <c r="K296" s="228">
        <f>SUMIFS('Sch A. Input'!H294:CJ294,'Sch A. Input'!$H$14:$CJ$14,"One-time",'Sch A. Input'!$H$13:$CJ$13,"&lt;="&amp;$L$11)</f>
        <v>0</v>
      </c>
      <c r="L296" s="229">
        <f t="shared" si="52"/>
        <v>0</v>
      </c>
      <c r="M296" s="228">
        <f t="shared" si="53"/>
        <v>0</v>
      </c>
      <c r="N296" s="228">
        <f t="shared" si="54"/>
        <v>0</v>
      </c>
      <c r="O296" s="259">
        <f t="shared" si="55"/>
        <v>0</v>
      </c>
      <c r="P296" s="268">
        <f t="shared" si="49"/>
        <v>0</v>
      </c>
      <c r="Q296" s="231">
        <f t="shared" si="50"/>
        <v>0</v>
      </c>
      <c r="R296" s="97">
        <f t="shared" si="56"/>
        <v>0</v>
      </c>
      <c r="S296" s="237">
        <f>IF(AND(LARGE('Sch A. Input'!$CL$15:$CL$41,COUNTIF('Sch A. Input'!$CL$15:$CL$41,"&gt;="&amp;F296))&lt;E296,F296&lt;&gt;0),"Leaver",J296-G296)</f>
        <v>0</v>
      </c>
      <c r="T296" s="237">
        <f>IF(AND(LARGE('Sch A. Input'!$CL$15:$CL$41,COUNTIF('Sch A. Input'!$CL$15:$CL$41,"&gt;="&amp;F296))&lt;E296,F296&lt;&gt;0),"Leaver",K296-H296)</f>
        <v>0</v>
      </c>
      <c r="U296" s="238">
        <f>IF(AND(LARGE('Sch A. Input'!$CL$15:$CL$41,COUNTIF('Sch A. Input'!$CL$15:$CL$41,"&gt;="&amp;F296))&lt;E296,F296&lt;&gt;0),"Leaver",L296-I296)</f>
        <v>0</v>
      </c>
      <c r="V296" s="238">
        <f>IF(AND(LARGE('Sch A. Input'!$CL$15:$CL$41,COUNTIF('Sch A. Input'!$CL$15:$CL$41,"&gt;="&amp;F296))&lt;E296,F296&lt;&gt;0),"Leaver",IFERROR(S296/X296*$M$9,0))</f>
        <v>0</v>
      </c>
      <c r="W296" s="238">
        <f>IF(AND(LARGE('Sch A. Input'!$CL$15:$CL$41,COUNTIF('Sch A. Input'!$CL$15:$CL$41,"&gt;="&amp;F296))&lt;E296,F296&lt;&gt;0),"Leaver",V296+T296)</f>
        <v>0</v>
      </c>
      <c r="X296" s="264">
        <f>IF(AND(LARGE('Sch A. Input'!$CL$15:$CL$41,COUNTIF('Sch A. Input'!$CL$15:$CL$41,"&gt;="&amp;F296))&lt;E296,F296&lt;&gt;0),"Leaver",IF(OR(D296="",D296&gt;$L$11,($L$11-14)&lt;$K$9),0,(E296+1-D296)/14-1))</f>
        <v>0</v>
      </c>
      <c r="Y296" s="265">
        <f>IF(AND(LARGE('Sch A. Input'!$CL$15:$CL$41,COUNTIF('Sch A. Input'!$CL$15:$CL$41,"&gt;="&amp;F296))&lt;E296,F296&lt;&gt;0),"Leaver",IFERROR(IF((S296/$X296*$M$9+T296)&gt;$D$12,"YES","NO"),0))</f>
        <v>0</v>
      </c>
      <c r="Z296" s="225">
        <f>IF(AND(LARGE('Sch A. Input'!$CL$15:$CL$41,COUNTIF('Sch A. Input'!$CL$15:$CL$41,"&gt;="&amp;F296))&lt;E296,F296&lt;&gt;0),"Leaver",IFERROR(IF($Y296="YES",MIN($U296*($G$12/$D$12),$G$12),(SUMPRODUCT(--((MIN(W296,$D$12))&gt;$C$9:$C$12),((MIN(W296,$D$12))-$C$9:$C$12),$H$9:$H$12))-((1-(X296/$M$9))*(SUMPRODUCT(--((MIN(V296,$D$12))&gt;$C$9:$C$12),((MIN(V296,$D$12))-$C$9:$C$12),$H$9:$H$12)))),0))</f>
        <v>0</v>
      </c>
      <c r="AA296" s="169">
        <f>IF(AND(LARGE('Sch A. Input'!$CL$15:$CL$41,COUNTIF('Sch A. Input'!$CL$15:$CL$41,"&gt;="&amp;F296))&lt;E296,F296&lt;&gt;0),"Leaver",IFERROR(Z296/U296,0))</f>
        <v>0</v>
      </c>
      <c r="AB296" s="170">
        <f>IF(AND(LARGE('Sch A. Input'!$CL$15:$CL$41,COUNTIF('Sch A. Input'!$CL$15:$CL$41,"&gt;="&amp;F296))&lt;E296,F296&lt;&gt;0),"Leaver",Q296-Z296)</f>
        <v>0</v>
      </c>
      <c r="AC296" s="94">
        <f t="shared" si="57"/>
        <v>0</v>
      </c>
      <c r="BK296" s="2"/>
      <c r="BL296" s="2"/>
      <c r="CI296"/>
    </row>
    <row r="297" spans="2:87" x14ac:dyDescent="0.35">
      <c r="B297" s="70" t="str">
        <f>IF('Sch A. Input'!B295="","",'Sch A. Input'!B295)</f>
        <v/>
      </c>
      <c r="C297" s="75" t="str">
        <f>IF('Sch A. Input'!C295="","",'Sch A. Input'!C295)</f>
        <v/>
      </c>
      <c r="D297" s="71" t="str">
        <f>IF('Sch A. Input'!D295="","",'Sch A. Input'!D295)</f>
        <v/>
      </c>
      <c r="E297" s="71">
        <f>'Sch A. Input'!E295</f>
        <v>45016</v>
      </c>
      <c r="F297" s="71">
        <f>'Sch A. Input'!F295</f>
        <v>0</v>
      </c>
      <c r="G297" s="226">
        <f>SUMIFS('Sch A. Input'!H295:CJ295,'Sch A. Input'!$H$13:$CJ$13,$L$11,'Sch A. Input'!$H$14:$CJ$14,"Recurring")</f>
        <v>0</v>
      </c>
      <c r="H297" s="226">
        <f>SUMIFS('Sch A. Input'!H295:CJ295,'Sch A. Input'!$H$13:$CJ$13,$L$11,'Sch A. Input'!$H$14:$CJ$14,"One-time")</f>
        <v>0</v>
      </c>
      <c r="I297" s="227">
        <f t="shared" si="51"/>
        <v>0</v>
      </c>
      <c r="J297" s="228">
        <f>SUMIFS('Sch A. Input'!H295:CJ295,'Sch A. Input'!$H$14:$CJ$14,"Recurring",'Sch A. Input'!$H$13:$CJ$13,"&lt;="&amp;$L$11)</f>
        <v>0</v>
      </c>
      <c r="K297" s="228">
        <f>SUMIFS('Sch A. Input'!H295:CJ295,'Sch A. Input'!$H$14:$CJ$14,"One-time",'Sch A. Input'!$H$13:$CJ$13,"&lt;="&amp;$L$11)</f>
        <v>0</v>
      </c>
      <c r="L297" s="229">
        <f t="shared" si="52"/>
        <v>0</v>
      </c>
      <c r="M297" s="228">
        <f t="shared" si="53"/>
        <v>0</v>
      </c>
      <c r="N297" s="228">
        <f t="shared" si="54"/>
        <v>0</v>
      </c>
      <c r="O297" s="259">
        <f t="shared" si="55"/>
        <v>0</v>
      </c>
      <c r="P297" s="268">
        <f t="shared" si="49"/>
        <v>0</v>
      </c>
      <c r="Q297" s="231">
        <f t="shared" si="50"/>
        <v>0</v>
      </c>
      <c r="R297" s="97">
        <f t="shared" si="56"/>
        <v>0</v>
      </c>
      <c r="S297" s="237">
        <f>IF(AND(LARGE('Sch A. Input'!$CL$15:$CL$41,COUNTIF('Sch A. Input'!$CL$15:$CL$41,"&gt;="&amp;F297))&lt;E297,F297&lt;&gt;0),"Leaver",J297-G297)</f>
        <v>0</v>
      </c>
      <c r="T297" s="237">
        <f>IF(AND(LARGE('Sch A. Input'!$CL$15:$CL$41,COUNTIF('Sch A. Input'!$CL$15:$CL$41,"&gt;="&amp;F297))&lt;E297,F297&lt;&gt;0),"Leaver",K297-H297)</f>
        <v>0</v>
      </c>
      <c r="U297" s="238">
        <f>IF(AND(LARGE('Sch A. Input'!$CL$15:$CL$41,COUNTIF('Sch A. Input'!$CL$15:$CL$41,"&gt;="&amp;F297))&lt;E297,F297&lt;&gt;0),"Leaver",L297-I297)</f>
        <v>0</v>
      </c>
      <c r="V297" s="238">
        <f>IF(AND(LARGE('Sch A. Input'!$CL$15:$CL$41,COUNTIF('Sch A. Input'!$CL$15:$CL$41,"&gt;="&amp;F297))&lt;E297,F297&lt;&gt;0),"Leaver",IFERROR(S297/X297*$M$9,0))</f>
        <v>0</v>
      </c>
      <c r="W297" s="238">
        <f>IF(AND(LARGE('Sch A. Input'!$CL$15:$CL$41,COUNTIF('Sch A. Input'!$CL$15:$CL$41,"&gt;="&amp;F297))&lt;E297,F297&lt;&gt;0),"Leaver",V297+T297)</f>
        <v>0</v>
      </c>
      <c r="X297" s="264">
        <f>IF(AND(LARGE('Sch A. Input'!$CL$15:$CL$41,COUNTIF('Sch A. Input'!$CL$15:$CL$41,"&gt;="&amp;F297))&lt;E297,F297&lt;&gt;0),"Leaver",IF(OR(D297="",D297&gt;$L$11,($L$11-14)&lt;$K$9),0,(E297+1-D297)/14-1))</f>
        <v>0</v>
      </c>
      <c r="Y297" s="265">
        <f>IF(AND(LARGE('Sch A. Input'!$CL$15:$CL$41,COUNTIF('Sch A. Input'!$CL$15:$CL$41,"&gt;="&amp;F297))&lt;E297,F297&lt;&gt;0),"Leaver",IFERROR(IF((S297/$X297*$M$9+T297)&gt;$D$12,"YES","NO"),0))</f>
        <v>0</v>
      </c>
      <c r="Z297" s="225">
        <f>IF(AND(LARGE('Sch A. Input'!$CL$15:$CL$41,COUNTIF('Sch A. Input'!$CL$15:$CL$41,"&gt;="&amp;F297))&lt;E297,F297&lt;&gt;0),"Leaver",IFERROR(IF($Y297="YES",MIN($U297*($G$12/$D$12),$G$12),(SUMPRODUCT(--((MIN(W297,$D$12))&gt;$C$9:$C$12),((MIN(W297,$D$12))-$C$9:$C$12),$H$9:$H$12))-((1-(X297/$M$9))*(SUMPRODUCT(--((MIN(V297,$D$12))&gt;$C$9:$C$12),((MIN(V297,$D$12))-$C$9:$C$12),$H$9:$H$12)))),0))</f>
        <v>0</v>
      </c>
      <c r="AA297" s="169">
        <f>IF(AND(LARGE('Sch A. Input'!$CL$15:$CL$41,COUNTIF('Sch A. Input'!$CL$15:$CL$41,"&gt;="&amp;F297))&lt;E297,F297&lt;&gt;0),"Leaver",IFERROR(Z297/U297,0))</f>
        <v>0</v>
      </c>
      <c r="AB297" s="170">
        <f>IF(AND(LARGE('Sch A. Input'!$CL$15:$CL$41,COUNTIF('Sch A. Input'!$CL$15:$CL$41,"&gt;="&amp;F297))&lt;E297,F297&lt;&gt;0),"Leaver",Q297-Z297)</f>
        <v>0</v>
      </c>
      <c r="AC297" s="94">
        <f t="shared" si="57"/>
        <v>0</v>
      </c>
      <c r="BK297" s="2"/>
      <c r="BL297" s="2"/>
      <c r="CI297"/>
    </row>
    <row r="298" spans="2:87" x14ac:dyDescent="0.35">
      <c r="B298" s="70" t="str">
        <f>IF('Sch A. Input'!B296="","",'Sch A. Input'!B296)</f>
        <v/>
      </c>
      <c r="C298" s="75" t="str">
        <f>IF('Sch A. Input'!C296="","",'Sch A. Input'!C296)</f>
        <v/>
      </c>
      <c r="D298" s="71" t="str">
        <f>IF('Sch A. Input'!D296="","",'Sch A. Input'!D296)</f>
        <v/>
      </c>
      <c r="E298" s="71">
        <f>'Sch A. Input'!E296</f>
        <v>45016</v>
      </c>
      <c r="F298" s="71">
        <f>'Sch A. Input'!F296</f>
        <v>0</v>
      </c>
      <c r="G298" s="226">
        <f>SUMIFS('Sch A. Input'!H296:CJ296,'Sch A. Input'!$H$13:$CJ$13,$L$11,'Sch A. Input'!$H$14:$CJ$14,"Recurring")</f>
        <v>0</v>
      </c>
      <c r="H298" s="226">
        <f>SUMIFS('Sch A. Input'!H296:CJ296,'Sch A. Input'!$H$13:$CJ$13,$L$11,'Sch A. Input'!$H$14:$CJ$14,"One-time")</f>
        <v>0</v>
      </c>
      <c r="I298" s="227">
        <f t="shared" si="51"/>
        <v>0</v>
      </c>
      <c r="J298" s="228">
        <f>SUMIFS('Sch A. Input'!H296:CJ296,'Sch A. Input'!$H$14:$CJ$14,"Recurring",'Sch A. Input'!$H$13:$CJ$13,"&lt;="&amp;$L$11)</f>
        <v>0</v>
      </c>
      <c r="K298" s="228">
        <f>SUMIFS('Sch A. Input'!H296:CJ296,'Sch A. Input'!$H$14:$CJ$14,"One-time",'Sch A. Input'!$H$13:$CJ$13,"&lt;="&amp;$L$11)</f>
        <v>0</v>
      </c>
      <c r="L298" s="229">
        <f t="shared" si="52"/>
        <v>0</v>
      </c>
      <c r="M298" s="228">
        <f t="shared" si="53"/>
        <v>0</v>
      </c>
      <c r="N298" s="228">
        <f t="shared" si="54"/>
        <v>0</v>
      </c>
      <c r="O298" s="259">
        <f t="shared" si="55"/>
        <v>0</v>
      </c>
      <c r="P298" s="268">
        <f t="shared" si="49"/>
        <v>0</v>
      </c>
      <c r="Q298" s="231">
        <f t="shared" si="50"/>
        <v>0</v>
      </c>
      <c r="R298" s="97">
        <f t="shared" si="56"/>
        <v>0</v>
      </c>
      <c r="S298" s="237">
        <f>IF(AND(LARGE('Sch A. Input'!$CL$15:$CL$41,COUNTIF('Sch A. Input'!$CL$15:$CL$41,"&gt;="&amp;F298))&lt;E298,F298&lt;&gt;0),"Leaver",J298-G298)</f>
        <v>0</v>
      </c>
      <c r="T298" s="237">
        <f>IF(AND(LARGE('Sch A. Input'!$CL$15:$CL$41,COUNTIF('Sch A. Input'!$CL$15:$CL$41,"&gt;="&amp;F298))&lt;E298,F298&lt;&gt;0),"Leaver",K298-H298)</f>
        <v>0</v>
      </c>
      <c r="U298" s="238">
        <f>IF(AND(LARGE('Sch A. Input'!$CL$15:$CL$41,COUNTIF('Sch A. Input'!$CL$15:$CL$41,"&gt;="&amp;F298))&lt;E298,F298&lt;&gt;0),"Leaver",L298-I298)</f>
        <v>0</v>
      </c>
      <c r="V298" s="238">
        <f>IF(AND(LARGE('Sch A. Input'!$CL$15:$CL$41,COUNTIF('Sch A. Input'!$CL$15:$CL$41,"&gt;="&amp;F298))&lt;E298,F298&lt;&gt;0),"Leaver",IFERROR(S298/X298*$M$9,0))</f>
        <v>0</v>
      </c>
      <c r="W298" s="238">
        <f>IF(AND(LARGE('Sch A. Input'!$CL$15:$CL$41,COUNTIF('Sch A. Input'!$CL$15:$CL$41,"&gt;="&amp;F298))&lt;E298,F298&lt;&gt;0),"Leaver",V298+T298)</f>
        <v>0</v>
      </c>
      <c r="X298" s="264">
        <f>IF(AND(LARGE('Sch A. Input'!$CL$15:$CL$41,COUNTIF('Sch A. Input'!$CL$15:$CL$41,"&gt;="&amp;F298))&lt;E298,F298&lt;&gt;0),"Leaver",IF(OR(D298="",D298&gt;$L$11,($L$11-14)&lt;$K$9),0,(E298+1-D298)/14-1))</f>
        <v>0</v>
      </c>
      <c r="Y298" s="265">
        <f>IF(AND(LARGE('Sch A. Input'!$CL$15:$CL$41,COUNTIF('Sch A. Input'!$CL$15:$CL$41,"&gt;="&amp;F298))&lt;E298,F298&lt;&gt;0),"Leaver",IFERROR(IF((S298/$X298*$M$9+T298)&gt;$D$12,"YES","NO"),0))</f>
        <v>0</v>
      </c>
      <c r="Z298" s="225">
        <f>IF(AND(LARGE('Sch A. Input'!$CL$15:$CL$41,COUNTIF('Sch A. Input'!$CL$15:$CL$41,"&gt;="&amp;F298))&lt;E298,F298&lt;&gt;0),"Leaver",IFERROR(IF($Y298="YES",MIN($U298*($G$12/$D$12),$G$12),(SUMPRODUCT(--((MIN(W298,$D$12))&gt;$C$9:$C$12),((MIN(W298,$D$12))-$C$9:$C$12),$H$9:$H$12))-((1-(X298/$M$9))*(SUMPRODUCT(--((MIN(V298,$D$12))&gt;$C$9:$C$12),((MIN(V298,$D$12))-$C$9:$C$12),$H$9:$H$12)))),0))</f>
        <v>0</v>
      </c>
      <c r="AA298" s="169">
        <f>IF(AND(LARGE('Sch A. Input'!$CL$15:$CL$41,COUNTIF('Sch A. Input'!$CL$15:$CL$41,"&gt;="&amp;F298))&lt;E298,F298&lt;&gt;0),"Leaver",IFERROR(Z298/U298,0))</f>
        <v>0</v>
      </c>
      <c r="AB298" s="170">
        <f>IF(AND(LARGE('Sch A. Input'!$CL$15:$CL$41,COUNTIF('Sch A. Input'!$CL$15:$CL$41,"&gt;="&amp;F298))&lt;E298,F298&lt;&gt;0),"Leaver",Q298-Z298)</f>
        <v>0</v>
      </c>
      <c r="AC298" s="94">
        <f t="shared" si="57"/>
        <v>0</v>
      </c>
      <c r="BK298" s="2"/>
      <c r="BL298" s="2"/>
      <c r="CI298"/>
    </row>
    <row r="299" spans="2:87" x14ac:dyDescent="0.35">
      <c r="B299" s="70" t="str">
        <f>IF('Sch A. Input'!B297="","",'Sch A. Input'!B297)</f>
        <v/>
      </c>
      <c r="C299" s="75" t="str">
        <f>IF('Sch A. Input'!C297="","",'Sch A. Input'!C297)</f>
        <v/>
      </c>
      <c r="D299" s="71" t="str">
        <f>IF('Sch A. Input'!D297="","",'Sch A. Input'!D297)</f>
        <v/>
      </c>
      <c r="E299" s="71">
        <f>'Sch A. Input'!E297</f>
        <v>45016</v>
      </c>
      <c r="F299" s="71">
        <f>'Sch A. Input'!F297</f>
        <v>0</v>
      </c>
      <c r="G299" s="226">
        <f>SUMIFS('Sch A. Input'!H297:CJ297,'Sch A. Input'!$H$13:$CJ$13,$L$11,'Sch A. Input'!$H$14:$CJ$14,"Recurring")</f>
        <v>0</v>
      </c>
      <c r="H299" s="226">
        <f>SUMIFS('Sch A. Input'!H297:CJ297,'Sch A. Input'!$H$13:$CJ$13,$L$11,'Sch A. Input'!$H$14:$CJ$14,"One-time")</f>
        <v>0</v>
      </c>
      <c r="I299" s="227">
        <f t="shared" si="51"/>
        <v>0</v>
      </c>
      <c r="J299" s="228">
        <f>SUMIFS('Sch A. Input'!H297:CJ297,'Sch A. Input'!$H$14:$CJ$14,"Recurring",'Sch A. Input'!$H$13:$CJ$13,"&lt;="&amp;$L$11)</f>
        <v>0</v>
      </c>
      <c r="K299" s="228">
        <f>SUMIFS('Sch A. Input'!H297:CJ297,'Sch A. Input'!$H$14:$CJ$14,"One-time",'Sch A. Input'!$H$13:$CJ$13,"&lt;="&amp;$L$11)</f>
        <v>0</v>
      </c>
      <c r="L299" s="229">
        <f t="shared" si="52"/>
        <v>0</v>
      </c>
      <c r="M299" s="228">
        <f t="shared" si="53"/>
        <v>0</v>
      </c>
      <c r="N299" s="228">
        <f t="shared" si="54"/>
        <v>0</v>
      </c>
      <c r="O299" s="259">
        <f t="shared" si="55"/>
        <v>0</v>
      </c>
      <c r="P299" s="268">
        <f t="shared" si="49"/>
        <v>0</v>
      </c>
      <c r="Q299" s="231">
        <f t="shared" si="50"/>
        <v>0</v>
      </c>
      <c r="R299" s="97">
        <f t="shared" si="56"/>
        <v>0</v>
      </c>
      <c r="S299" s="237">
        <f>IF(AND(LARGE('Sch A. Input'!$CL$15:$CL$41,COUNTIF('Sch A. Input'!$CL$15:$CL$41,"&gt;="&amp;F299))&lt;E299,F299&lt;&gt;0),"Leaver",J299-G299)</f>
        <v>0</v>
      </c>
      <c r="T299" s="237">
        <f>IF(AND(LARGE('Sch A. Input'!$CL$15:$CL$41,COUNTIF('Sch A. Input'!$CL$15:$CL$41,"&gt;="&amp;F299))&lt;E299,F299&lt;&gt;0),"Leaver",K299-H299)</f>
        <v>0</v>
      </c>
      <c r="U299" s="238">
        <f>IF(AND(LARGE('Sch A. Input'!$CL$15:$CL$41,COUNTIF('Sch A. Input'!$CL$15:$CL$41,"&gt;="&amp;F299))&lt;E299,F299&lt;&gt;0),"Leaver",L299-I299)</f>
        <v>0</v>
      </c>
      <c r="V299" s="238">
        <f>IF(AND(LARGE('Sch A. Input'!$CL$15:$CL$41,COUNTIF('Sch A. Input'!$CL$15:$CL$41,"&gt;="&amp;F299))&lt;E299,F299&lt;&gt;0),"Leaver",IFERROR(S299/X299*$M$9,0))</f>
        <v>0</v>
      </c>
      <c r="W299" s="238">
        <f>IF(AND(LARGE('Sch A. Input'!$CL$15:$CL$41,COUNTIF('Sch A. Input'!$CL$15:$CL$41,"&gt;="&amp;F299))&lt;E299,F299&lt;&gt;0),"Leaver",V299+T299)</f>
        <v>0</v>
      </c>
      <c r="X299" s="264">
        <f>IF(AND(LARGE('Sch A. Input'!$CL$15:$CL$41,COUNTIF('Sch A. Input'!$CL$15:$CL$41,"&gt;="&amp;F299))&lt;E299,F299&lt;&gt;0),"Leaver",IF(OR(D299="",D299&gt;$L$11,($L$11-14)&lt;$K$9),0,(E299+1-D299)/14-1))</f>
        <v>0</v>
      </c>
      <c r="Y299" s="265">
        <f>IF(AND(LARGE('Sch A. Input'!$CL$15:$CL$41,COUNTIF('Sch A. Input'!$CL$15:$CL$41,"&gt;="&amp;F299))&lt;E299,F299&lt;&gt;0),"Leaver",IFERROR(IF((S299/$X299*$M$9+T299)&gt;$D$12,"YES","NO"),0))</f>
        <v>0</v>
      </c>
      <c r="Z299" s="225">
        <f>IF(AND(LARGE('Sch A. Input'!$CL$15:$CL$41,COUNTIF('Sch A. Input'!$CL$15:$CL$41,"&gt;="&amp;F299))&lt;E299,F299&lt;&gt;0),"Leaver",IFERROR(IF($Y299="YES",MIN($U299*($G$12/$D$12),$G$12),(SUMPRODUCT(--((MIN(W299,$D$12))&gt;$C$9:$C$12),((MIN(W299,$D$12))-$C$9:$C$12),$H$9:$H$12))-((1-(X299/$M$9))*(SUMPRODUCT(--((MIN(V299,$D$12))&gt;$C$9:$C$12),((MIN(V299,$D$12))-$C$9:$C$12),$H$9:$H$12)))),0))</f>
        <v>0</v>
      </c>
      <c r="AA299" s="169">
        <f>IF(AND(LARGE('Sch A. Input'!$CL$15:$CL$41,COUNTIF('Sch A. Input'!$CL$15:$CL$41,"&gt;="&amp;F299))&lt;E299,F299&lt;&gt;0),"Leaver",IFERROR(Z299/U299,0))</f>
        <v>0</v>
      </c>
      <c r="AB299" s="170">
        <f>IF(AND(LARGE('Sch A. Input'!$CL$15:$CL$41,COUNTIF('Sch A. Input'!$CL$15:$CL$41,"&gt;="&amp;F299))&lt;E299,F299&lt;&gt;0),"Leaver",Q299-Z299)</f>
        <v>0</v>
      </c>
      <c r="AC299" s="94">
        <f t="shared" si="57"/>
        <v>0</v>
      </c>
      <c r="BK299" s="2"/>
      <c r="BL299" s="2"/>
      <c r="CI299"/>
    </row>
    <row r="300" spans="2:87" x14ac:dyDescent="0.35">
      <c r="B300" s="70" t="str">
        <f>IF('Sch A. Input'!B298="","",'Sch A. Input'!B298)</f>
        <v/>
      </c>
      <c r="C300" s="75" t="str">
        <f>IF('Sch A. Input'!C298="","",'Sch A. Input'!C298)</f>
        <v/>
      </c>
      <c r="D300" s="71" t="str">
        <f>IF('Sch A. Input'!D298="","",'Sch A. Input'!D298)</f>
        <v/>
      </c>
      <c r="E300" s="71">
        <f>'Sch A. Input'!E298</f>
        <v>45016</v>
      </c>
      <c r="F300" s="71">
        <f>'Sch A. Input'!F298</f>
        <v>0</v>
      </c>
      <c r="G300" s="226">
        <f>SUMIFS('Sch A. Input'!H298:CJ298,'Sch A. Input'!$H$13:$CJ$13,$L$11,'Sch A. Input'!$H$14:$CJ$14,"Recurring")</f>
        <v>0</v>
      </c>
      <c r="H300" s="226">
        <f>SUMIFS('Sch A. Input'!H298:CJ298,'Sch A. Input'!$H$13:$CJ$13,$L$11,'Sch A. Input'!$H$14:$CJ$14,"One-time")</f>
        <v>0</v>
      </c>
      <c r="I300" s="227">
        <f t="shared" si="51"/>
        <v>0</v>
      </c>
      <c r="J300" s="228">
        <f>SUMIFS('Sch A. Input'!H298:CJ298,'Sch A. Input'!$H$14:$CJ$14,"Recurring",'Sch A. Input'!$H$13:$CJ$13,"&lt;="&amp;$L$11)</f>
        <v>0</v>
      </c>
      <c r="K300" s="228">
        <f>SUMIFS('Sch A. Input'!H298:CJ298,'Sch A. Input'!$H$14:$CJ$14,"One-time",'Sch A. Input'!$H$13:$CJ$13,"&lt;="&amp;$L$11)</f>
        <v>0</v>
      </c>
      <c r="L300" s="229">
        <f t="shared" si="52"/>
        <v>0</v>
      </c>
      <c r="M300" s="228">
        <f t="shared" si="53"/>
        <v>0</v>
      </c>
      <c r="N300" s="228">
        <f t="shared" si="54"/>
        <v>0</v>
      </c>
      <c r="O300" s="259">
        <f t="shared" si="55"/>
        <v>0</v>
      </c>
      <c r="P300" s="268">
        <f t="shared" si="49"/>
        <v>0</v>
      </c>
      <c r="Q300" s="231">
        <f t="shared" si="50"/>
        <v>0</v>
      </c>
      <c r="R300" s="97">
        <f t="shared" si="56"/>
        <v>0</v>
      </c>
      <c r="S300" s="237">
        <f>IF(AND(LARGE('Sch A. Input'!$CL$15:$CL$41,COUNTIF('Sch A. Input'!$CL$15:$CL$41,"&gt;="&amp;F300))&lt;E300,F300&lt;&gt;0),"Leaver",J300-G300)</f>
        <v>0</v>
      </c>
      <c r="T300" s="237">
        <f>IF(AND(LARGE('Sch A. Input'!$CL$15:$CL$41,COUNTIF('Sch A. Input'!$CL$15:$CL$41,"&gt;="&amp;F300))&lt;E300,F300&lt;&gt;0),"Leaver",K300-H300)</f>
        <v>0</v>
      </c>
      <c r="U300" s="238">
        <f>IF(AND(LARGE('Sch A. Input'!$CL$15:$CL$41,COUNTIF('Sch A. Input'!$CL$15:$CL$41,"&gt;="&amp;F300))&lt;E300,F300&lt;&gt;0),"Leaver",L300-I300)</f>
        <v>0</v>
      </c>
      <c r="V300" s="238">
        <f>IF(AND(LARGE('Sch A. Input'!$CL$15:$CL$41,COUNTIF('Sch A. Input'!$CL$15:$CL$41,"&gt;="&amp;F300))&lt;E300,F300&lt;&gt;0),"Leaver",IFERROR(S300/X300*$M$9,0))</f>
        <v>0</v>
      </c>
      <c r="W300" s="238">
        <f>IF(AND(LARGE('Sch A. Input'!$CL$15:$CL$41,COUNTIF('Sch A. Input'!$CL$15:$CL$41,"&gt;="&amp;F300))&lt;E300,F300&lt;&gt;0),"Leaver",V300+T300)</f>
        <v>0</v>
      </c>
      <c r="X300" s="264">
        <f>IF(AND(LARGE('Sch A. Input'!$CL$15:$CL$41,COUNTIF('Sch A. Input'!$CL$15:$CL$41,"&gt;="&amp;F300))&lt;E300,F300&lt;&gt;0),"Leaver",IF(OR(D300="",D300&gt;$L$11,($L$11-14)&lt;$K$9),0,(E300+1-D300)/14-1))</f>
        <v>0</v>
      </c>
      <c r="Y300" s="265">
        <f>IF(AND(LARGE('Sch A. Input'!$CL$15:$CL$41,COUNTIF('Sch A. Input'!$CL$15:$CL$41,"&gt;="&amp;F300))&lt;E300,F300&lt;&gt;0),"Leaver",IFERROR(IF((S300/$X300*$M$9+T300)&gt;$D$12,"YES","NO"),0))</f>
        <v>0</v>
      </c>
      <c r="Z300" s="225">
        <f>IF(AND(LARGE('Sch A. Input'!$CL$15:$CL$41,COUNTIF('Sch A. Input'!$CL$15:$CL$41,"&gt;="&amp;F300))&lt;E300,F300&lt;&gt;0),"Leaver",IFERROR(IF($Y300="YES",MIN($U300*($G$12/$D$12),$G$12),(SUMPRODUCT(--((MIN(W300,$D$12))&gt;$C$9:$C$12),((MIN(W300,$D$12))-$C$9:$C$12),$H$9:$H$12))-((1-(X300/$M$9))*(SUMPRODUCT(--((MIN(V300,$D$12))&gt;$C$9:$C$12),((MIN(V300,$D$12))-$C$9:$C$12),$H$9:$H$12)))),0))</f>
        <v>0</v>
      </c>
      <c r="AA300" s="169">
        <f>IF(AND(LARGE('Sch A. Input'!$CL$15:$CL$41,COUNTIF('Sch A. Input'!$CL$15:$CL$41,"&gt;="&amp;F300))&lt;E300,F300&lt;&gt;0),"Leaver",IFERROR(Z300/U300,0))</f>
        <v>0</v>
      </c>
      <c r="AB300" s="170">
        <f>IF(AND(LARGE('Sch A. Input'!$CL$15:$CL$41,COUNTIF('Sch A. Input'!$CL$15:$CL$41,"&gt;="&amp;F300))&lt;E300,F300&lt;&gt;0),"Leaver",Q300-Z300)</f>
        <v>0</v>
      </c>
      <c r="AC300" s="94">
        <f t="shared" si="57"/>
        <v>0</v>
      </c>
      <c r="BK300" s="2"/>
      <c r="BL300" s="2"/>
      <c r="CI300"/>
    </row>
    <row r="301" spans="2:87" x14ac:dyDescent="0.35">
      <c r="B301" s="70" t="str">
        <f>IF('Sch A. Input'!B299="","",'Sch A. Input'!B299)</f>
        <v/>
      </c>
      <c r="C301" s="75" t="str">
        <f>IF('Sch A. Input'!C299="","",'Sch A. Input'!C299)</f>
        <v/>
      </c>
      <c r="D301" s="71" t="str">
        <f>IF('Sch A. Input'!D299="","",'Sch A. Input'!D299)</f>
        <v/>
      </c>
      <c r="E301" s="71">
        <f>'Sch A. Input'!E299</f>
        <v>45016</v>
      </c>
      <c r="F301" s="71">
        <f>'Sch A. Input'!F299</f>
        <v>0</v>
      </c>
      <c r="G301" s="226">
        <f>SUMIFS('Sch A. Input'!H299:CJ299,'Sch A. Input'!$H$13:$CJ$13,$L$11,'Sch A. Input'!$H$14:$CJ$14,"Recurring")</f>
        <v>0</v>
      </c>
      <c r="H301" s="226">
        <f>SUMIFS('Sch A. Input'!H299:CJ299,'Sch A. Input'!$H$13:$CJ$13,$L$11,'Sch A. Input'!$H$14:$CJ$14,"One-time")</f>
        <v>0</v>
      </c>
      <c r="I301" s="227">
        <f t="shared" si="51"/>
        <v>0</v>
      </c>
      <c r="J301" s="228">
        <f>SUMIFS('Sch A. Input'!H299:CJ299,'Sch A. Input'!$H$14:$CJ$14,"Recurring",'Sch A. Input'!$H$13:$CJ$13,"&lt;="&amp;$L$11)</f>
        <v>0</v>
      </c>
      <c r="K301" s="228">
        <f>SUMIFS('Sch A. Input'!H299:CJ299,'Sch A. Input'!$H$14:$CJ$14,"One-time",'Sch A. Input'!$H$13:$CJ$13,"&lt;="&amp;$L$11)</f>
        <v>0</v>
      </c>
      <c r="L301" s="229">
        <f t="shared" si="52"/>
        <v>0</v>
      </c>
      <c r="M301" s="228">
        <f t="shared" si="53"/>
        <v>0</v>
      </c>
      <c r="N301" s="228">
        <f t="shared" si="54"/>
        <v>0</v>
      </c>
      <c r="O301" s="259">
        <f t="shared" si="55"/>
        <v>0</v>
      </c>
      <c r="P301" s="268">
        <f t="shared" si="49"/>
        <v>0</v>
      </c>
      <c r="Q301" s="231">
        <f t="shared" si="50"/>
        <v>0</v>
      </c>
      <c r="R301" s="97">
        <f t="shared" si="56"/>
        <v>0</v>
      </c>
      <c r="S301" s="237">
        <f>IF(AND(LARGE('Sch A. Input'!$CL$15:$CL$41,COUNTIF('Sch A. Input'!$CL$15:$CL$41,"&gt;="&amp;F301))&lt;E301,F301&lt;&gt;0),"Leaver",J301-G301)</f>
        <v>0</v>
      </c>
      <c r="T301" s="237">
        <f>IF(AND(LARGE('Sch A. Input'!$CL$15:$CL$41,COUNTIF('Sch A. Input'!$CL$15:$CL$41,"&gt;="&amp;F301))&lt;E301,F301&lt;&gt;0),"Leaver",K301-H301)</f>
        <v>0</v>
      </c>
      <c r="U301" s="238">
        <f>IF(AND(LARGE('Sch A. Input'!$CL$15:$CL$41,COUNTIF('Sch A. Input'!$CL$15:$CL$41,"&gt;="&amp;F301))&lt;E301,F301&lt;&gt;0),"Leaver",L301-I301)</f>
        <v>0</v>
      </c>
      <c r="V301" s="238">
        <f>IF(AND(LARGE('Sch A. Input'!$CL$15:$CL$41,COUNTIF('Sch A. Input'!$CL$15:$CL$41,"&gt;="&amp;F301))&lt;E301,F301&lt;&gt;0),"Leaver",IFERROR(S301/X301*$M$9,0))</f>
        <v>0</v>
      </c>
      <c r="W301" s="238">
        <f>IF(AND(LARGE('Sch A. Input'!$CL$15:$CL$41,COUNTIF('Sch A. Input'!$CL$15:$CL$41,"&gt;="&amp;F301))&lt;E301,F301&lt;&gt;0),"Leaver",V301+T301)</f>
        <v>0</v>
      </c>
      <c r="X301" s="264">
        <f>IF(AND(LARGE('Sch A. Input'!$CL$15:$CL$41,COUNTIF('Sch A. Input'!$CL$15:$CL$41,"&gt;="&amp;F301))&lt;E301,F301&lt;&gt;0),"Leaver",IF(OR(D301="",D301&gt;$L$11,($L$11-14)&lt;$K$9),0,(E301+1-D301)/14-1))</f>
        <v>0</v>
      </c>
      <c r="Y301" s="265">
        <f>IF(AND(LARGE('Sch A. Input'!$CL$15:$CL$41,COUNTIF('Sch A. Input'!$CL$15:$CL$41,"&gt;="&amp;F301))&lt;E301,F301&lt;&gt;0),"Leaver",IFERROR(IF((S301/$X301*$M$9+T301)&gt;$D$12,"YES","NO"),0))</f>
        <v>0</v>
      </c>
      <c r="Z301" s="225">
        <f>IF(AND(LARGE('Sch A. Input'!$CL$15:$CL$41,COUNTIF('Sch A. Input'!$CL$15:$CL$41,"&gt;="&amp;F301))&lt;E301,F301&lt;&gt;0),"Leaver",IFERROR(IF($Y301="YES",MIN($U301*($G$12/$D$12),$G$12),(SUMPRODUCT(--((MIN(W301,$D$12))&gt;$C$9:$C$12),((MIN(W301,$D$12))-$C$9:$C$12),$H$9:$H$12))-((1-(X301/$M$9))*(SUMPRODUCT(--((MIN(V301,$D$12))&gt;$C$9:$C$12),((MIN(V301,$D$12))-$C$9:$C$12),$H$9:$H$12)))),0))</f>
        <v>0</v>
      </c>
      <c r="AA301" s="169">
        <f>IF(AND(LARGE('Sch A. Input'!$CL$15:$CL$41,COUNTIF('Sch A. Input'!$CL$15:$CL$41,"&gt;="&amp;F301))&lt;E301,F301&lt;&gt;0),"Leaver",IFERROR(Z301/U301,0))</f>
        <v>0</v>
      </c>
      <c r="AB301" s="170">
        <f>IF(AND(LARGE('Sch A. Input'!$CL$15:$CL$41,COUNTIF('Sch A. Input'!$CL$15:$CL$41,"&gt;="&amp;F301))&lt;E301,F301&lt;&gt;0),"Leaver",Q301-Z301)</f>
        <v>0</v>
      </c>
      <c r="AC301" s="94">
        <f t="shared" si="57"/>
        <v>0</v>
      </c>
      <c r="BK301" s="2"/>
      <c r="BL301" s="2"/>
      <c r="CI301"/>
    </row>
    <row r="302" spans="2:87" x14ac:dyDescent="0.35">
      <c r="B302" s="70" t="str">
        <f>IF('Sch A. Input'!B300="","",'Sch A. Input'!B300)</f>
        <v/>
      </c>
      <c r="C302" s="75" t="str">
        <f>IF('Sch A. Input'!C300="","",'Sch A. Input'!C300)</f>
        <v/>
      </c>
      <c r="D302" s="71" t="str">
        <f>IF('Sch A. Input'!D300="","",'Sch A. Input'!D300)</f>
        <v/>
      </c>
      <c r="E302" s="71">
        <f>'Sch A. Input'!E300</f>
        <v>45016</v>
      </c>
      <c r="F302" s="71">
        <f>'Sch A. Input'!F300</f>
        <v>0</v>
      </c>
      <c r="G302" s="226">
        <f>SUMIFS('Sch A. Input'!H300:CJ300,'Sch A. Input'!$H$13:$CJ$13,$L$11,'Sch A. Input'!$H$14:$CJ$14,"Recurring")</f>
        <v>0</v>
      </c>
      <c r="H302" s="226">
        <f>SUMIFS('Sch A. Input'!H300:CJ300,'Sch A. Input'!$H$13:$CJ$13,$L$11,'Sch A. Input'!$H$14:$CJ$14,"One-time")</f>
        <v>0</v>
      </c>
      <c r="I302" s="227">
        <f t="shared" si="51"/>
        <v>0</v>
      </c>
      <c r="J302" s="228">
        <f>SUMIFS('Sch A. Input'!H300:CJ300,'Sch A. Input'!$H$14:$CJ$14,"Recurring",'Sch A. Input'!$H$13:$CJ$13,"&lt;="&amp;$L$11)</f>
        <v>0</v>
      </c>
      <c r="K302" s="228">
        <f>SUMIFS('Sch A. Input'!H300:CJ300,'Sch A. Input'!$H$14:$CJ$14,"One-time",'Sch A. Input'!$H$13:$CJ$13,"&lt;="&amp;$L$11)</f>
        <v>0</v>
      </c>
      <c r="L302" s="229">
        <f t="shared" si="52"/>
        <v>0</v>
      </c>
      <c r="M302" s="228">
        <f t="shared" si="53"/>
        <v>0</v>
      </c>
      <c r="N302" s="228">
        <f t="shared" si="54"/>
        <v>0</v>
      </c>
      <c r="O302" s="259">
        <f t="shared" si="55"/>
        <v>0</v>
      </c>
      <c r="P302" s="268">
        <f t="shared" si="49"/>
        <v>0</v>
      </c>
      <c r="Q302" s="231">
        <f t="shared" si="50"/>
        <v>0</v>
      </c>
      <c r="R302" s="97">
        <f t="shared" si="56"/>
        <v>0</v>
      </c>
      <c r="S302" s="237">
        <f>IF(AND(LARGE('Sch A. Input'!$CL$15:$CL$41,COUNTIF('Sch A. Input'!$CL$15:$CL$41,"&gt;="&amp;F302))&lt;E302,F302&lt;&gt;0),"Leaver",J302-G302)</f>
        <v>0</v>
      </c>
      <c r="T302" s="237">
        <f>IF(AND(LARGE('Sch A. Input'!$CL$15:$CL$41,COUNTIF('Sch A. Input'!$CL$15:$CL$41,"&gt;="&amp;F302))&lt;E302,F302&lt;&gt;0),"Leaver",K302-H302)</f>
        <v>0</v>
      </c>
      <c r="U302" s="238">
        <f>IF(AND(LARGE('Sch A. Input'!$CL$15:$CL$41,COUNTIF('Sch A. Input'!$CL$15:$CL$41,"&gt;="&amp;F302))&lt;E302,F302&lt;&gt;0),"Leaver",L302-I302)</f>
        <v>0</v>
      </c>
      <c r="V302" s="238">
        <f>IF(AND(LARGE('Sch A. Input'!$CL$15:$CL$41,COUNTIF('Sch A. Input'!$CL$15:$CL$41,"&gt;="&amp;F302))&lt;E302,F302&lt;&gt;0),"Leaver",IFERROR(S302/X302*$M$9,0))</f>
        <v>0</v>
      </c>
      <c r="W302" s="238">
        <f>IF(AND(LARGE('Sch A. Input'!$CL$15:$CL$41,COUNTIF('Sch A. Input'!$CL$15:$CL$41,"&gt;="&amp;F302))&lt;E302,F302&lt;&gt;0),"Leaver",V302+T302)</f>
        <v>0</v>
      </c>
      <c r="X302" s="264">
        <f>IF(AND(LARGE('Sch A. Input'!$CL$15:$CL$41,COUNTIF('Sch A. Input'!$CL$15:$CL$41,"&gt;="&amp;F302))&lt;E302,F302&lt;&gt;0),"Leaver",IF(OR(D302="",D302&gt;$L$11,($L$11-14)&lt;$K$9),0,(E302+1-D302)/14-1))</f>
        <v>0</v>
      </c>
      <c r="Y302" s="265">
        <f>IF(AND(LARGE('Sch A. Input'!$CL$15:$CL$41,COUNTIF('Sch A. Input'!$CL$15:$CL$41,"&gt;="&amp;F302))&lt;E302,F302&lt;&gt;0),"Leaver",IFERROR(IF((S302/$X302*$M$9+T302)&gt;$D$12,"YES","NO"),0))</f>
        <v>0</v>
      </c>
      <c r="Z302" s="225">
        <f>IF(AND(LARGE('Sch A. Input'!$CL$15:$CL$41,COUNTIF('Sch A. Input'!$CL$15:$CL$41,"&gt;="&amp;F302))&lt;E302,F302&lt;&gt;0),"Leaver",IFERROR(IF($Y302="YES",MIN($U302*($G$12/$D$12),$G$12),(SUMPRODUCT(--((MIN(W302,$D$12))&gt;$C$9:$C$12),((MIN(W302,$D$12))-$C$9:$C$12),$H$9:$H$12))-((1-(X302/$M$9))*(SUMPRODUCT(--((MIN(V302,$D$12))&gt;$C$9:$C$12),((MIN(V302,$D$12))-$C$9:$C$12),$H$9:$H$12)))),0))</f>
        <v>0</v>
      </c>
      <c r="AA302" s="169">
        <f>IF(AND(LARGE('Sch A. Input'!$CL$15:$CL$41,COUNTIF('Sch A. Input'!$CL$15:$CL$41,"&gt;="&amp;F302))&lt;E302,F302&lt;&gt;0),"Leaver",IFERROR(Z302/U302,0))</f>
        <v>0</v>
      </c>
      <c r="AB302" s="170">
        <f>IF(AND(LARGE('Sch A. Input'!$CL$15:$CL$41,COUNTIF('Sch A. Input'!$CL$15:$CL$41,"&gt;="&amp;F302))&lt;E302,F302&lt;&gt;0),"Leaver",Q302-Z302)</f>
        <v>0</v>
      </c>
      <c r="AC302" s="94">
        <f t="shared" si="57"/>
        <v>0</v>
      </c>
      <c r="BK302" s="2"/>
      <c r="BL302" s="2"/>
      <c r="CI302"/>
    </row>
    <row r="303" spans="2:87" x14ac:dyDescent="0.35">
      <c r="B303" s="70" t="str">
        <f>IF('Sch A. Input'!B301="","",'Sch A. Input'!B301)</f>
        <v/>
      </c>
      <c r="C303" s="75" t="str">
        <f>IF('Sch A. Input'!C301="","",'Sch A. Input'!C301)</f>
        <v/>
      </c>
      <c r="D303" s="71" t="str">
        <f>IF('Sch A. Input'!D301="","",'Sch A. Input'!D301)</f>
        <v/>
      </c>
      <c r="E303" s="71">
        <f>'Sch A. Input'!E301</f>
        <v>45016</v>
      </c>
      <c r="F303" s="71">
        <f>'Sch A. Input'!F301</f>
        <v>0</v>
      </c>
      <c r="G303" s="226">
        <f>SUMIFS('Sch A. Input'!H301:CJ301,'Sch A. Input'!$H$13:$CJ$13,$L$11,'Sch A. Input'!$H$14:$CJ$14,"Recurring")</f>
        <v>0</v>
      </c>
      <c r="H303" s="226">
        <f>SUMIFS('Sch A. Input'!H301:CJ301,'Sch A. Input'!$H$13:$CJ$13,$L$11,'Sch A. Input'!$H$14:$CJ$14,"One-time")</f>
        <v>0</v>
      </c>
      <c r="I303" s="227">
        <f t="shared" si="51"/>
        <v>0</v>
      </c>
      <c r="J303" s="228">
        <f>SUMIFS('Sch A. Input'!H301:CJ301,'Sch A. Input'!$H$14:$CJ$14,"Recurring",'Sch A. Input'!$H$13:$CJ$13,"&lt;="&amp;$L$11)</f>
        <v>0</v>
      </c>
      <c r="K303" s="228">
        <f>SUMIFS('Sch A. Input'!H301:CJ301,'Sch A. Input'!$H$14:$CJ$14,"One-time",'Sch A. Input'!$H$13:$CJ$13,"&lt;="&amp;$L$11)</f>
        <v>0</v>
      </c>
      <c r="L303" s="229">
        <f t="shared" si="52"/>
        <v>0</v>
      </c>
      <c r="M303" s="228">
        <f t="shared" si="53"/>
        <v>0</v>
      </c>
      <c r="N303" s="228">
        <f t="shared" si="54"/>
        <v>0</v>
      </c>
      <c r="O303" s="259">
        <f t="shared" si="55"/>
        <v>0</v>
      </c>
      <c r="P303" s="268">
        <f t="shared" si="49"/>
        <v>0</v>
      </c>
      <c r="Q303" s="231">
        <f t="shared" si="50"/>
        <v>0</v>
      </c>
      <c r="R303" s="97">
        <f t="shared" si="56"/>
        <v>0</v>
      </c>
      <c r="S303" s="237">
        <f>IF(AND(LARGE('Sch A. Input'!$CL$15:$CL$41,COUNTIF('Sch A. Input'!$CL$15:$CL$41,"&gt;="&amp;F303))&lt;E303,F303&lt;&gt;0),"Leaver",J303-G303)</f>
        <v>0</v>
      </c>
      <c r="T303" s="237">
        <f>IF(AND(LARGE('Sch A. Input'!$CL$15:$CL$41,COUNTIF('Sch A. Input'!$CL$15:$CL$41,"&gt;="&amp;F303))&lt;E303,F303&lt;&gt;0),"Leaver",K303-H303)</f>
        <v>0</v>
      </c>
      <c r="U303" s="238">
        <f>IF(AND(LARGE('Sch A. Input'!$CL$15:$CL$41,COUNTIF('Sch A. Input'!$CL$15:$CL$41,"&gt;="&amp;F303))&lt;E303,F303&lt;&gt;0),"Leaver",L303-I303)</f>
        <v>0</v>
      </c>
      <c r="V303" s="238">
        <f>IF(AND(LARGE('Sch A. Input'!$CL$15:$CL$41,COUNTIF('Sch A. Input'!$CL$15:$CL$41,"&gt;="&amp;F303))&lt;E303,F303&lt;&gt;0),"Leaver",IFERROR(S303/X303*$M$9,0))</f>
        <v>0</v>
      </c>
      <c r="W303" s="238">
        <f>IF(AND(LARGE('Sch A. Input'!$CL$15:$CL$41,COUNTIF('Sch A. Input'!$CL$15:$CL$41,"&gt;="&amp;F303))&lt;E303,F303&lt;&gt;0),"Leaver",V303+T303)</f>
        <v>0</v>
      </c>
      <c r="X303" s="264">
        <f>IF(AND(LARGE('Sch A. Input'!$CL$15:$CL$41,COUNTIF('Sch A. Input'!$CL$15:$CL$41,"&gt;="&amp;F303))&lt;E303,F303&lt;&gt;0),"Leaver",IF(OR(D303="",D303&gt;$L$11,($L$11-14)&lt;$K$9),0,(E303+1-D303)/14-1))</f>
        <v>0</v>
      </c>
      <c r="Y303" s="265">
        <f>IF(AND(LARGE('Sch A. Input'!$CL$15:$CL$41,COUNTIF('Sch A. Input'!$CL$15:$CL$41,"&gt;="&amp;F303))&lt;E303,F303&lt;&gt;0),"Leaver",IFERROR(IF((S303/$X303*$M$9+T303)&gt;$D$12,"YES","NO"),0))</f>
        <v>0</v>
      </c>
      <c r="Z303" s="225">
        <f>IF(AND(LARGE('Sch A. Input'!$CL$15:$CL$41,COUNTIF('Sch A. Input'!$CL$15:$CL$41,"&gt;="&amp;F303))&lt;E303,F303&lt;&gt;0),"Leaver",IFERROR(IF($Y303="YES",MIN($U303*($G$12/$D$12),$G$12),(SUMPRODUCT(--((MIN(W303,$D$12))&gt;$C$9:$C$12),((MIN(W303,$D$12))-$C$9:$C$12),$H$9:$H$12))-((1-(X303/$M$9))*(SUMPRODUCT(--((MIN(V303,$D$12))&gt;$C$9:$C$12),((MIN(V303,$D$12))-$C$9:$C$12),$H$9:$H$12)))),0))</f>
        <v>0</v>
      </c>
      <c r="AA303" s="169">
        <f>IF(AND(LARGE('Sch A. Input'!$CL$15:$CL$41,COUNTIF('Sch A. Input'!$CL$15:$CL$41,"&gt;="&amp;F303))&lt;E303,F303&lt;&gt;0),"Leaver",IFERROR(Z303/U303,0))</f>
        <v>0</v>
      </c>
      <c r="AB303" s="170">
        <f>IF(AND(LARGE('Sch A. Input'!$CL$15:$CL$41,COUNTIF('Sch A. Input'!$CL$15:$CL$41,"&gt;="&amp;F303))&lt;E303,F303&lt;&gt;0),"Leaver",Q303-Z303)</f>
        <v>0</v>
      </c>
      <c r="AC303" s="94">
        <f t="shared" si="57"/>
        <v>0</v>
      </c>
      <c r="BK303" s="2"/>
      <c r="BL303" s="2"/>
      <c r="CI303"/>
    </row>
    <row r="304" spans="2:87" x14ac:dyDescent="0.35">
      <c r="B304" s="70" t="str">
        <f>IF('Sch A. Input'!B302="","",'Sch A. Input'!B302)</f>
        <v/>
      </c>
      <c r="C304" s="75" t="str">
        <f>IF('Sch A. Input'!C302="","",'Sch A. Input'!C302)</f>
        <v/>
      </c>
      <c r="D304" s="71" t="str">
        <f>IF('Sch A. Input'!D302="","",'Sch A. Input'!D302)</f>
        <v/>
      </c>
      <c r="E304" s="71">
        <f>'Sch A. Input'!E302</f>
        <v>45016</v>
      </c>
      <c r="F304" s="71">
        <f>'Sch A. Input'!F302</f>
        <v>0</v>
      </c>
      <c r="G304" s="226">
        <f>SUMIFS('Sch A. Input'!H302:CJ302,'Sch A. Input'!$H$13:$CJ$13,$L$11,'Sch A. Input'!$H$14:$CJ$14,"Recurring")</f>
        <v>0</v>
      </c>
      <c r="H304" s="226">
        <f>SUMIFS('Sch A. Input'!H302:CJ302,'Sch A. Input'!$H$13:$CJ$13,$L$11,'Sch A. Input'!$H$14:$CJ$14,"One-time")</f>
        <v>0</v>
      </c>
      <c r="I304" s="227">
        <f t="shared" si="51"/>
        <v>0</v>
      </c>
      <c r="J304" s="228">
        <f>SUMIFS('Sch A. Input'!H302:CJ302,'Sch A. Input'!$H$14:$CJ$14,"Recurring",'Sch A. Input'!$H$13:$CJ$13,"&lt;="&amp;$L$11)</f>
        <v>0</v>
      </c>
      <c r="K304" s="228">
        <f>SUMIFS('Sch A. Input'!H302:CJ302,'Sch A. Input'!$H$14:$CJ$14,"One-time",'Sch A. Input'!$H$13:$CJ$13,"&lt;="&amp;$L$11)</f>
        <v>0</v>
      </c>
      <c r="L304" s="229">
        <f t="shared" si="52"/>
        <v>0</v>
      </c>
      <c r="M304" s="228">
        <f t="shared" si="53"/>
        <v>0</v>
      </c>
      <c r="N304" s="228">
        <f t="shared" si="54"/>
        <v>0</v>
      </c>
      <c r="O304" s="259">
        <f t="shared" si="55"/>
        <v>0</v>
      </c>
      <c r="P304" s="268">
        <f t="shared" si="49"/>
        <v>0</v>
      </c>
      <c r="Q304" s="231">
        <f t="shared" si="50"/>
        <v>0</v>
      </c>
      <c r="R304" s="97">
        <f t="shared" si="56"/>
        <v>0</v>
      </c>
      <c r="S304" s="237">
        <f>IF(AND(LARGE('Sch A. Input'!$CL$15:$CL$41,COUNTIF('Sch A. Input'!$CL$15:$CL$41,"&gt;="&amp;F304))&lt;E304,F304&lt;&gt;0),"Leaver",J304-G304)</f>
        <v>0</v>
      </c>
      <c r="T304" s="237">
        <f>IF(AND(LARGE('Sch A. Input'!$CL$15:$CL$41,COUNTIF('Sch A. Input'!$CL$15:$CL$41,"&gt;="&amp;F304))&lt;E304,F304&lt;&gt;0),"Leaver",K304-H304)</f>
        <v>0</v>
      </c>
      <c r="U304" s="238">
        <f>IF(AND(LARGE('Sch A. Input'!$CL$15:$CL$41,COUNTIF('Sch A. Input'!$CL$15:$CL$41,"&gt;="&amp;F304))&lt;E304,F304&lt;&gt;0),"Leaver",L304-I304)</f>
        <v>0</v>
      </c>
      <c r="V304" s="238">
        <f>IF(AND(LARGE('Sch A. Input'!$CL$15:$CL$41,COUNTIF('Sch A. Input'!$CL$15:$CL$41,"&gt;="&amp;F304))&lt;E304,F304&lt;&gt;0),"Leaver",IFERROR(S304/X304*$M$9,0))</f>
        <v>0</v>
      </c>
      <c r="W304" s="238">
        <f>IF(AND(LARGE('Sch A. Input'!$CL$15:$CL$41,COUNTIF('Sch A. Input'!$CL$15:$CL$41,"&gt;="&amp;F304))&lt;E304,F304&lt;&gt;0),"Leaver",V304+T304)</f>
        <v>0</v>
      </c>
      <c r="X304" s="264">
        <f>IF(AND(LARGE('Sch A. Input'!$CL$15:$CL$41,COUNTIF('Sch A. Input'!$CL$15:$CL$41,"&gt;="&amp;F304))&lt;E304,F304&lt;&gt;0),"Leaver",IF(OR(D304="",D304&gt;$L$11,($L$11-14)&lt;$K$9),0,(E304+1-D304)/14-1))</f>
        <v>0</v>
      </c>
      <c r="Y304" s="265">
        <f>IF(AND(LARGE('Sch A. Input'!$CL$15:$CL$41,COUNTIF('Sch A. Input'!$CL$15:$CL$41,"&gt;="&amp;F304))&lt;E304,F304&lt;&gt;0),"Leaver",IFERROR(IF((S304/$X304*$M$9+T304)&gt;$D$12,"YES","NO"),0))</f>
        <v>0</v>
      </c>
      <c r="Z304" s="225">
        <f>IF(AND(LARGE('Sch A. Input'!$CL$15:$CL$41,COUNTIF('Sch A. Input'!$CL$15:$CL$41,"&gt;="&amp;F304))&lt;E304,F304&lt;&gt;0),"Leaver",IFERROR(IF($Y304="YES",MIN($U304*($G$12/$D$12),$G$12),(SUMPRODUCT(--((MIN(W304,$D$12))&gt;$C$9:$C$12),((MIN(W304,$D$12))-$C$9:$C$12),$H$9:$H$12))-((1-(X304/$M$9))*(SUMPRODUCT(--((MIN(V304,$D$12))&gt;$C$9:$C$12),((MIN(V304,$D$12))-$C$9:$C$12),$H$9:$H$12)))),0))</f>
        <v>0</v>
      </c>
      <c r="AA304" s="169">
        <f>IF(AND(LARGE('Sch A. Input'!$CL$15:$CL$41,COUNTIF('Sch A. Input'!$CL$15:$CL$41,"&gt;="&amp;F304))&lt;E304,F304&lt;&gt;0),"Leaver",IFERROR(Z304/U304,0))</f>
        <v>0</v>
      </c>
      <c r="AB304" s="170">
        <f>IF(AND(LARGE('Sch A. Input'!$CL$15:$CL$41,COUNTIF('Sch A. Input'!$CL$15:$CL$41,"&gt;="&amp;F304))&lt;E304,F304&lt;&gt;0),"Leaver",Q304-Z304)</f>
        <v>0</v>
      </c>
      <c r="AC304" s="94">
        <f t="shared" si="57"/>
        <v>0</v>
      </c>
      <c r="BK304" s="2"/>
      <c r="BL304" s="2"/>
      <c r="CI304"/>
    </row>
    <row r="305" spans="2:87" x14ac:dyDescent="0.35">
      <c r="B305" s="70" t="str">
        <f>IF('Sch A. Input'!B303="","",'Sch A. Input'!B303)</f>
        <v/>
      </c>
      <c r="C305" s="75" t="str">
        <f>IF('Sch A. Input'!C303="","",'Sch A. Input'!C303)</f>
        <v/>
      </c>
      <c r="D305" s="71" t="str">
        <f>IF('Sch A. Input'!D303="","",'Sch A. Input'!D303)</f>
        <v/>
      </c>
      <c r="E305" s="71">
        <f>'Sch A. Input'!E303</f>
        <v>45016</v>
      </c>
      <c r="F305" s="71">
        <f>'Sch A. Input'!F303</f>
        <v>0</v>
      </c>
      <c r="G305" s="226">
        <f>SUMIFS('Sch A. Input'!H303:CJ303,'Sch A. Input'!$H$13:$CJ$13,$L$11,'Sch A. Input'!$H$14:$CJ$14,"Recurring")</f>
        <v>0</v>
      </c>
      <c r="H305" s="226">
        <f>SUMIFS('Sch A. Input'!H303:CJ303,'Sch A. Input'!$H$13:$CJ$13,$L$11,'Sch A. Input'!$H$14:$CJ$14,"One-time")</f>
        <v>0</v>
      </c>
      <c r="I305" s="227">
        <f t="shared" si="51"/>
        <v>0</v>
      </c>
      <c r="J305" s="228">
        <f>SUMIFS('Sch A. Input'!H303:CJ303,'Sch A. Input'!$H$14:$CJ$14,"Recurring",'Sch A. Input'!$H$13:$CJ$13,"&lt;="&amp;$L$11)</f>
        <v>0</v>
      </c>
      <c r="K305" s="228">
        <f>SUMIFS('Sch A. Input'!H303:CJ303,'Sch A. Input'!$H$14:$CJ$14,"One-time",'Sch A. Input'!$H$13:$CJ$13,"&lt;="&amp;$L$11)</f>
        <v>0</v>
      </c>
      <c r="L305" s="229">
        <f t="shared" si="52"/>
        <v>0</v>
      </c>
      <c r="M305" s="228">
        <f t="shared" si="53"/>
        <v>0</v>
      </c>
      <c r="N305" s="228">
        <f t="shared" si="54"/>
        <v>0</v>
      </c>
      <c r="O305" s="259">
        <f t="shared" si="55"/>
        <v>0</v>
      </c>
      <c r="P305" s="268">
        <f t="shared" si="49"/>
        <v>0</v>
      </c>
      <c r="Q305" s="231">
        <f t="shared" si="50"/>
        <v>0</v>
      </c>
      <c r="R305" s="97">
        <f t="shared" si="56"/>
        <v>0</v>
      </c>
      <c r="S305" s="237">
        <f>IF(AND(LARGE('Sch A. Input'!$CL$15:$CL$41,COUNTIF('Sch A. Input'!$CL$15:$CL$41,"&gt;="&amp;F305))&lt;E305,F305&lt;&gt;0),"Leaver",J305-G305)</f>
        <v>0</v>
      </c>
      <c r="T305" s="237">
        <f>IF(AND(LARGE('Sch A. Input'!$CL$15:$CL$41,COUNTIF('Sch A. Input'!$CL$15:$CL$41,"&gt;="&amp;F305))&lt;E305,F305&lt;&gt;0),"Leaver",K305-H305)</f>
        <v>0</v>
      </c>
      <c r="U305" s="238">
        <f>IF(AND(LARGE('Sch A. Input'!$CL$15:$CL$41,COUNTIF('Sch A. Input'!$CL$15:$CL$41,"&gt;="&amp;F305))&lt;E305,F305&lt;&gt;0),"Leaver",L305-I305)</f>
        <v>0</v>
      </c>
      <c r="V305" s="238">
        <f>IF(AND(LARGE('Sch A. Input'!$CL$15:$CL$41,COUNTIF('Sch A. Input'!$CL$15:$CL$41,"&gt;="&amp;F305))&lt;E305,F305&lt;&gt;0),"Leaver",IFERROR(S305/X305*$M$9,0))</f>
        <v>0</v>
      </c>
      <c r="W305" s="238">
        <f>IF(AND(LARGE('Sch A. Input'!$CL$15:$CL$41,COUNTIF('Sch A. Input'!$CL$15:$CL$41,"&gt;="&amp;F305))&lt;E305,F305&lt;&gt;0),"Leaver",V305+T305)</f>
        <v>0</v>
      </c>
      <c r="X305" s="264">
        <f>IF(AND(LARGE('Sch A. Input'!$CL$15:$CL$41,COUNTIF('Sch A. Input'!$CL$15:$CL$41,"&gt;="&amp;F305))&lt;E305,F305&lt;&gt;0),"Leaver",IF(OR(D305="",D305&gt;$L$11,($L$11-14)&lt;$K$9),0,(E305+1-D305)/14-1))</f>
        <v>0</v>
      </c>
      <c r="Y305" s="265">
        <f>IF(AND(LARGE('Sch A. Input'!$CL$15:$CL$41,COUNTIF('Sch A. Input'!$CL$15:$CL$41,"&gt;="&amp;F305))&lt;E305,F305&lt;&gt;0),"Leaver",IFERROR(IF((S305/$X305*$M$9+T305)&gt;$D$12,"YES","NO"),0))</f>
        <v>0</v>
      </c>
      <c r="Z305" s="225">
        <f>IF(AND(LARGE('Sch A. Input'!$CL$15:$CL$41,COUNTIF('Sch A. Input'!$CL$15:$CL$41,"&gt;="&amp;F305))&lt;E305,F305&lt;&gt;0),"Leaver",IFERROR(IF($Y305="YES",MIN($U305*($G$12/$D$12),$G$12),(SUMPRODUCT(--((MIN(W305,$D$12))&gt;$C$9:$C$12),((MIN(W305,$D$12))-$C$9:$C$12),$H$9:$H$12))-((1-(X305/$M$9))*(SUMPRODUCT(--((MIN(V305,$D$12))&gt;$C$9:$C$12),((MIN(V305,$D$12))-$C$9:$C$12),$H$9:$H$12)))),0))</f>
        <v>0</v>
      </c>
      <c r="AA305" s="169">
        <f>IF(AND(LARGE('Sch A. Input'!$CL$15:$CL$41,COUNTIF('Sch A. Input'!$CL$15:$CL$41,"&gt;="&amp;F305))&lt;E305,F305&lt;&gt;0),"Leaver",IFERROR(Z305/U305,0))</f>
        <v>0</v>
      </c>
      <c r="AB305" s="170">
        <f>IF(AND(LARGE('Sch A. Input'!$CL$15:$CL$41,COUNTIF('Sch A. Input'!$CL$15:$CL$41,"&gt;="&amp;F305))&lt;E305,F305&lt;&gt;0),"Leaver",Q305-Z305)</f>
        <v>0</v>
      </c>
      <c r="AC305" s="94">
        <f t="shared" si="57"/>
        <v>0</v>
      </c>
      <c r="BK305" s="2"/>
      <c r="BL305" s="2"/>
      <c r="CI305"/>
    </row>
    <row r="306" spans="2:87" x14ac:dyDescent="0.35">
      <c r="B306" s="70" t="str">
        <f>IF('Sch A. Input'!B304="","",'Sch A. Input'!B304)</f>
        <v/>
      </c>
      <c r="C306" s="75" t="str">
        <f>IF('Sch A. Input'!C304="","",'Sch A. Input'!C304)</f>
        <v/>
      </c>
      <c r="D306" s="71" t="str">
        <f>IF('Sch A. Input'!D304="","",'Sch A. Input'!D304)</f>
        <v/>
      </c>
      <c r="E306" s="71">
        <f>'Sch A. Input'!E304</f>
        <v>45016</v>
      </c>
      <c r="F306" s="71">
        <f>'Sch A. Input'!F304</f>
        <v>0</v>
      </c>
      <c r="G306" s="226">
        <f>SUMIFS('Sch A. Input'!H304:CJ304,'Sch A. Input'!$H$13:$CJ$13,$L$11,'Sch A. Input'!$H$14:$CJ$14,"Recurring")</f>
        <v>0</v>
      </c>
      <c r="H306" s="226">
        <f>SUMIFS('Sch A. Input'!H304:CJ304,'Sch A. Input'!$H$13:$CJ$13,$L$11,'Sch A. Input'!$H$14:$CJ$14,"One-time")</f>
        <v>0</v>
      </c>
      <c r="I306" s="227">
        <f t="shared" si="51"/>
        <v>0</v>
      </c>
      <c r="J306" s="228">
        <f>SUMIFS('Sch A. Input'!H304:CJ304,'Sch A. Input'!$H$14:$CJ$14,"Recurring",'Sch A. Input'!$H$13:$CJ$13,"&lt;="&amp;$L$11)</f>
        <v>0</v>
      </c>
      <c r="K306" s="228">
        <f>SUMIFS('Sch A. Input'!H304:CJ304,'Sch A. Input'!$H$14:$CJ$14,"One-time",'Sch A. Input'!$H$13:$CJ$13,"&lt;="&amp;$L$11)</f>
        <v>0</v>
      </c>
      <c r="L306" s="229">
        <f t="shared" si="52"/>
        <v>0</v>
      </c>
      <c r="M306" s="228">
        <f t="shared" si="53"/>
        <v>0</v>
      </c>
      <c r="N306" s="228">
        <f t="shared" si="54"/>
        <v>0</v>
      </c>
      <c r="O306" s="259">
        <f t="shared" si="55"/>
        <v>0</v>
      </c>
      <c r="P306" s="268">
        <f t="shared" si="49"/>
        <v>0</v>
      </c>
      <c r="Q306" s="231">
        <f t="shared" si="50"/>
        <v>0</v>
      </c>
      <c r="R306" s="97">
        <f t="shared" si="56"/>
        <v>0</v>
      </c>
      <c r="S306" s="237">
        <f>IF(AND(LARGE('Sch A. Input'!$CL$15:$CL$41,COUNTIF('Sch A. Input'!$CL$15:$CL$41,"&gt;="&amp;F306))&lt;E306,F306&lt;&gt;0),"Leaver",J306-G306)</f>
        <v>0</v>
      </c>
      <c r="T306" s="237">
        <f>IF(AND(LARGE('Sch A. Input'!$CL$15:$CL$41,COUNTIF('Sch A. Input'!$CL$15:$CL$41,"&gt;="&amp;F306))&lt;E306,F306&lt;&gt;0),"Leaver",K306-H306)</f>
        <v>0</v>
      </c>
      <c r="U306" s="238">
        <f>IF(AND(LARGE('Sch A. Input'!$CL$15:$CL$41,COUNTIF('Sch A. Input'!$CL$15:$CL$41,"&gt;="&amp;F306))&lt;E306,F306&lt;&gt;0),"Leaver",L306-I306)</f>
        <v>0</v>
      </c>
      <c r="V306" s="238">
        <f>IF(AND(LARGE('Sch A. Input'!$CL$15:$CL$41,COUNTIF('Sch A. Input'!$CL$15:$CL$41,"&gt;="&amp;F306))&lt;E306,F306&lt;&gt;0),"Leaver",IFERROR(S306/X306*$M$9,0))</f>
        <v>0</v>
      </c>
      <c r="W306" s="238">
        <f>IF(AND(LARGE('Sch A. Input'!$CL$15:$CL$41,COUNTIF('Sch A. Input'!$CL$15:$CL$41,"&gt;="&amp;F306))&lt;E306,F306&lt;&gt;0),"Leaver",V306+T306)</f>
        <v>0</v>
      </c>
      <c r="X306" s="264">
        <f>IF(AND(LARGE('Sch A. Input'!$CL$15:$CL$41,COUNTIF('Sch A. Input'!$CL$15:$CL$41,"&gt;="&amp;F306))&lt;E306,F306&lt;&gt;0),"Leaver",IF(OR(D306="",D306&gt;$L$11,($L$11-14)&lt;$K$9),0,(E306+1-D306)/14-1))</f>
        <v>0</v>
      </c>
      <c r="Y306" s="265">
        <f>IF(AND(LARGE('Sch A. Input'!$CL$15:$CL$41,COUNTIF('Sch A. Input'!$CL$15:$CL$41,"&gt;="&amp;F306))&lt;E306,F306&lt;&gt;0),"Leaver",IFERROR(IF((S306/$X306*$M$9+T306)&gt;$D$12,"YES","NO"),0))</f>
        <v>0</v>
      </c>
      <c r="Z306" s="225">
        <f>IF(AND(LARGE('Sch A. Input'!$CL$15:$CL$41,COUNTIF('Sch A. Input'!$CL$15:$CL$41,"&gt;="&amp;F306))&lt;E306,F306&lt;&gt;0),"Leaver",IFERROR(IF($Y306="YES",MIN($U306*($G$12/$D$12),$G$12),(SUMPRODUCT(--((MIN(W306,$D$12))&gt;$C$9:$C$12),((MIN(W306,$D$12))-$C$9:$C$12),$H$9:$H$12))-((1-(X306/$M$9))*(SUMPRODUCT(--((MIN(V306,$D$12))&gt;$C$9:$C$12),((MIN(V306,$D$12))-$C$9:$C$12),$H$9:$H$12)))),0))</f>
        <v>0</v>
      </c>
      <c r="AA306" s="169">
        <f>IF(AND(LARGE('Sch A. Input'!$CL$15:$CL$41,COUNTIF('Sch A. Input'!$CL$15:$CL$41,"&gt;="&amp;F306))&lt;E306,F306&lt;&gt;0),"Leaver",IFERROR(Z306/U306,0))</f>
        <v>0</v>
      </c>
      <c r="AB306" s="170">
        <f>IF(AND(LARGE('Sch A. Input'!$CL$15:$CL$41,COUNTIF('Sch A. Input'!$CL$15:$CL$41,"&gt;="&amp;F306))&lt;E306,F306&lt;&gt;0),"Leaver",Q306-Z306)</f>
        <v>0</v>
      </c>
      <c r="AC306" s="94">
        <f t="shared" si="57"/>
        <v>0</v>
      </c>
      <c r="BK306" s="2"/>
      <c r="BL306" s="2"/>
      <c r="CI306"/>
    </row>
    <row r="307" spans="2:87" x14ac:dyDescent="0.35">
      <c r="B307" s="70" t="str">
        <f>IF('Sch A. Input'!B305="","",'Sch A. Input'!B305)</f>
        <v/>
      </c>
      <c r="C307" s="75" t="str">
        <f>IF('Sch A. Input'!C305="","",'Sch A. Input'!C305)</f>
        <v/>
      </c>
      <c r="D307" s="71" t="str">
        <f>IF('Sch A. Input'!D305="","",'Sch A. Input'!D305)</f>
        <v/>
      </c>
      <c r="E307" s="71">
        <f>'Sch A. Input'!E305</f>
        <v>45016</v>
      </c>
      <c r="F307" s="71">
        <f>'Sch A. Input'!F305</f>
        <v>0</v>
      </c>
      <c r="G307" s="226">
        <f>SUMIFS('Sch A. Input'!H305:CJ305,'Sch A. Input'!$H$13:$CJ$13,$L$11,'Sch A. Input'!$H$14:$CJ$14,"Recurring")</f>
        <v>0</v>
      </c>
      <c r="H307" s="226">
        <f>SUMIFS('Sch A. Input'!H305:CJ305,'Sch A. Input'!$H$13:$CJ$13,$L$11,'Sch A. Input'!$H$14:$CJ$14,"One-time")</f>
        <v>0</v>
      </c>
      <c r="I307" s="227">
        <f t="shared" si="51"/>
        <v>0</v>
      </c>
      <c r="J307" s="228">
        <f>SUMIFS('Sch A. Input'!H305:CJ305,'Sch A. Input'!$H$14:$CJ$14,"Recurring",'Sch A. Input'!$H$13:$CJ$13,"&lt;="&amp;$L$11)</f>
        <v>0</v>
      </c>
      <c r="K307" s="228">
        <f>SUMIFS('Sch A. Input'!H305:CJ305,'Sch A. Input'!$H$14:$CJ$14,"One-time",'Sch A. Input'!$H$13:$CJ$13,"&lt;="&amp;$L$11)</f>
        <v>0</v>
      </c>
      <c r="L307" s="229">
        <f t="shared" si="52"/>
        <v>0</v>
      </c>
      <c r="M307" s="228">
        <f t="shared" si="53"/>
        <v>0</v>
      </c>
      <c r="N307" s="228">
        <f t="shared" si="54"/>
        <v>0</v>
      </c>
      <c r="O307" s="259">
        <f t="shared" si="55"/>
        <v>0</v>
      </c>
      <c r="P307" s="268">
        <f t="shared" si="49"/>
        <v>0</v>
      </c>
      <c r="Q307" s="231">
        <f t="shared" si="50"/>
        <v>0</v>
      </c>
      <c r="R307" s="97">
        <f t="shared" si="56"/>
        <v>0</v>
      </c>
      <c r="S307" s="237">
        <f>IF(AND(LARGE('Sch A. Input'!$CL$15:$CL$41,COUNTIF('Sch A. Input'!$CL$15:$CL$41,"&gt;="&amp;F307))&lt;E307,F307&lt;&gt;0),"Leaver",J307-G307)</f>
        <v>0</v>
      </c>
      <c r="T307" s="237">
        <f>IF(AND(LARGE('Sch A. Input'!$CL$15:$CL$41,COUNTIF('Sch A. Input'!$CL$15:$CL$41,"&gt;="&amp;F307))&lt;E307,F307&lt;&gt;0),"Leaver",K307-H307)</f>
        <v>0</v>
      </c>
      <c r="U307" s="238">
        <f>IF(AND(LARGE('Sch A. Input'!$CL$15:$CL$41,COUNTIF('Sch A. Input'!$CL$15:$CL$41,"&gt;="&amp;F307))&lt;E307,F307&lt;&gt;0),"Leaver",L307-I307)</f>
        <v>0</v>
      </c>
      <c r="V307" s="238">
        <f>IF(AND(LARGE('Sch A. Input'!$CL$15:$CL$41,COUNTIF('Sch A. Input'!$CL$15:$CL$41,"&gt;="&amp;F307))&lt;E307,F307&lt;&gt;0),"Leaver",IFERROR(S307/X307*$M$9,0))</f>
        <v>0</v>
      </c>
      <c r="W307" s="238">
        <f>IF(AND(LARGE('Sch A. Input'!$CL$15:$CL$41,COUNTIF('Sch A. Input'!$CL$15:$CL$41,"&gt;="&amp;F307))&lt;E307,F307&lt;&gt;0),"Leaver",V307+T307)</f>
        <v>0</v>
      </c>
      <c r="X307" s="264">
        <f>IF(AND(LARGE('Sch A. Input'!$CL$15:$CL$41,COUNTIF('Sch A. Input'!$CL$15:$CL$41,"&gt;="&amp;F307))&lt;E307,F307&lt;&gt;0),"Leaver",IF(OR(D307="",D307&gt;$L$11,($L$11-14)&lt;$K$9),0,(E307+1-D307)/14-1))</f>
        <v>0</v>
      </c>
      <c r="Y307" s="265">
        <f>IF(AND(LARGE('Sch A. Input'!$CL$15:$CL$41,COUNTIF('Sch A. Input'!$CL$15:$CL$41,"&gt;="&amp;F307))&lt;E307,F307&lt;&gt;0),"Leaver",IFERROR(IF((S307/$X307*$M$9+T307)&gt;$D$12,"YES","NO"),0))</f>
        <v>0</v>
      </c>
      <c r="Z307" s="225">
        <f>IF(AND(LARGE('Sch A. Input'!$CL$15:$CL$41,COUNTIF('Sch A. Input'!$CL$15:$CL$41,"&gt;="&amp;F307))&lt;E307,F307&lt;&gt;0),"Leaver",IFERROR(IF($Y307="YES",MIN($U307*($G$12/$D$12),$G$12),(SUMPRODUCT(--((MIN(W307,$D$12))&gt;$C$9:$C$12),((MIN(W307,$D$12))-$C$9:$C$12),$H$9:$H$12))-((1-(X307/$M$9))*(SUMPRODUCT(--((MIN(V307,$D$12))&gt;$C$9:$C$12),((MIN(V307,$D$12))-$C$9:$C$12),$H$9:$H$12)))),0))</f>
        <v>0</v>
      </c>
      <c r="AA307" s="169">
        <f>IF(AND(LARGE('Sch A. Input'!$CL$15:$CL$41,COUNTIF('Sch A. Input'!$CL$15:$CL$41,"&gt;="&amp;F307))&lt;E307,F307&lt;&gt;0),"Leaver",IFERROR(Z307/U307,0))</f>
        <v>0</v>
      </c>
      <c r="AB307" s="170">
        <f>IF(AND(LARGE('Sch A. Input'!$CL$15:$CL$41,COUNTIF('Sch A. Input'!$CL$15:$CL$41,"&gt;="&amp;F307))&lt;E307,F307&lt;&gt;0),"Leaver",Q307-Z307)</f>
        <v>0</v>
      </c>
      <c r="AC307" s="94">
        <f t="shared" si="57"/>
        <v>0</v>
      </c>
      <c r="BK307" s="2"/>
      <c r="BL307" s="2"/>
      <c r="CI307"/>
    </row>
    <row r="308" spans="2:87" x14ac:dyDescent="0.35">
      <c r="B308" s="70" t="str">
        <f>IF('Sch A. Input'!B306="","",'Sch A. Input'!B306)</f>
        <v/>
      </c>
      <c r="C308" s="75" t="str">
        <f>IF('Sch A. Input'!C306="","",'Sch A. Input'!C306)</f>
        <v/>
      </c>
      <c r="D308" s="71" t="str">
        <f>IF('Sch A. Input'!D306="","",'Sch A. Input'!D306)</f>
        <v/>
      </c>
      <c r="E308" s="71">
        <f>'Sch A. Input'!E306</f>
        <v>45016</v>
      </c>
      <c r="F308" s="71">
        <f>'Sch A. Input'!F306</f>
        <v>0</v>
      </c>
      <c r="G308" s="226">
        <f>SUMIFS('Sch A. Input'!H306:CJ306,'Sch A. Input'!$H$13:$CJ$13,$L$11,'Sch A. Input'!$H$14:$CJ$14,"Recurring")</f>
        <v>0</v>
      </c>
      <c r="H308" s="226">
        <f>SUMIFS('Sch A. Input'!H306:CJ306,'Sch A. Input'!$H$13:$CJ$13,$L$11,'Sch A. Input'!$H$14:$CJ$14,"One-time")</f>
        <v>0</v>
      </c>
      <c r="I308" s="227">
        <f t="shared" si="51"/>
        <v>0</v>
      </c>
      <c r="J308" s="228">
        <f>SUMIFS('Sch A. Input'!H306:CJ306,'Sch A. Input'!$H$14:$CJ$14,"Recurring",'Sch A. Input'!$H$13:$CJ$13,"&lt;="&amp;$L$11)</f>
        <v>0</v>
      </c>
      <c r="K308" s="228">
        <f>SUMIFS('Sch A. Input'!H306:CJ306,'Sch A. Input'!$H$14:$CJ$14,"One-time",'Sch A. Input'!$H$13:$CJ$13,"&lt;="&amp;$L$11)</f>
        <v>0</v>
      </c>
      <c r="L308" s="229">
        <f t="shared" si="52"/>
        <v>0</v>
      </c>
      <c r="M308" s="228">
        <f t="shared" si="53"/>
        <v>0</v>
      </c>
      <c r="N308" s="228">
        <f t="shared" si="54"/>
        <v>0</v>
      </c>
      <c r="O308" s="259">
        <f t="shared" si="55"/>
        <v>0</v>
      </c>
      <c r="P308" s="268">
        <f t="shared" si="49"/>
        <v>0</v>
      </c>
      <c r="Q308" s="231">
        <f t="shared" si="50"/>
        <v>0</v>
      </c>
      <c r="R308" s="97">
        <f t="shared" si="56"/>
        <v>0</v>
      </c>
      <c r="S308" s="237">
        <f>IF(AND(LARGE('Sch A. Input'!$CL$15:$CL$41,COUNTIF('Sch A. Input'!$CL$15:$CL$41,"&gt;="&amp;F308))&lt;E308,F308&lt;&gt;0),"Leaver",J308-G308)</f>
        <v>0</v>
      </c>
      <c r="T308" s="237">
        <f>IF(AND(LARGE('Sch A. Input'!$CL$15:$CL$41,COUNTIF('Sch A. Input'!$CL$15:$CL$41,"&gt;="&amp;F308))&lt;E308,F308&lt;&gt;0),"Leaver",K308-H308)</f>
        <v>0</v>
      </c>
      <c r="U308" s="238">
        <f>IF(AND(LARGE('Sch A. Input'!$CL$15:$CL$41,COUNTIF('Sch A. Input'!$CL$15:$CL$41,"&gt;="&amp;F308))&lt;E308,F308&lt;&gt;0),"Leaver",L308-I308)</f>
        <v>0</v>
      </c>
      <c r="V308" s="238">
        <f>IF(AND(LARGE('Sch A. Input'!$CL$15:$CL$41,COUNTIF('Sch A. Input'!$CL$15:$CL$41,"&gt;="&amp;F308))&lt;E308,F308&lt;&gt;0),"Leaver",IFERROR(S308/X308*$M$9,0))</f>
        <v>0</v>
      </c>
      <c r="W308" s="238">
        <f>IF(AND(LARGE('Sch A. Input'!$CL$15:$CL$41,COUNTIF('Sch A. Input'!$CL$15:$CL$41,"&gt;="&amp;F308))&lt;E308,F308&lt;&gt;0),"Leaver",V308+T308)</f>
        <v>0</v>
      </c>
      <c r="X308" s="264">
        <f>IF(AND(LARGE('Sch A. Input'!$CL$15:$CL$41,COUNTIF('Sch A. Input'!$CL$15:$CL$41,"&gt;="&amp;F308))&lt;E308,F308&lt;&gt;0),"Leaver",IF(OR(D308="",D308&gt;$L$11,($L$11-14)&lt;$K$9),0,(E308+1-D308)/14-1))</f>
        <v>0</v>
      </c>
      <c r="Y308" s="265">
        <f>IF(AND(LARGE('Sch A. Input'!$CL$15:$CL$41,COUNTIF('Sch A. Input'!$CL$15:$CL$41,"&gt;="&amp;F308))&lt;E308,F308&lt;&gt;0),"Leaver",IFERROR(IF((S308/$X308*$M$9+T308)&gt;$D$12,"YES","NO"),0))</f>
        <v>0</v>
      </c>
      <c r="Z308" s="225">
        <f>IF(AND(LARGE('Sch A. Input'!$CL$15:$CL$41,COUNTIF('Sch A. Input'!$CL$15:$CL$41,"&gt;="&amp;F308))&lt;E308,F308&lt;&gt;0),"Leaver",IFERROR(IF($Y308="YES",MIN($U308*($G$12/$D$12),$G$12),(SUMPRODUCT(--((MIN(W308,$D$12))&gt;$C$9:$C$12),((MIN(W308,$D$12))-$C$9:$C$12),$H$9:$H$12))-((1-(X308/$M$9))*(SUMPRODUCT(--((MIN(V308,$D$12))&gt;$C$9:$C$12),((MIN(V308,$D$12))-$C$9:$C$12),$H$9:$H$12)))),0))</f>
        <v>0</v>
      </c>
      <c r="AA308" s="169">
        <f>IF(AND(LARGE('Sch A. Input'!$CL$15:$CL$41,COUNTIF('Sch A. Input'!$CL$15:$CL$41,"&gt;="&amp;F308))&lt;E308,F308&lt;&gt;0),"Leaver",IFERROR(Z308/U308,0))</f>
        <v>0</v>
      </c>
      <c r="AB308" s="170">
        <f>IF(AND(LARGE('Sch A. Input'!$CL$15:$CL$41,COUNTIF('Sch A. Input'!$CL$15:$CL$41,"&gt;="&amp;F308))&lt;E308,F308&lt;&gt;0),"Leaver",Q308-Z308)</f>
        <v>0</v>
      </c>
      <c r="AC308" s="94">
        <f t="shared" si="57"/>
        <v>0</v>
      </c>
      <c r="BK308" s="2"/>
      <c r="BL308" s="2"/>
      <c r="CI308"/>
    </row>
    <row r="309" spans="2:87" x14ac:dyDescent="0.35">
      <c r="B309" s="70" t="str">
        <f>IF('Sch A. Input'!B307="","",'Sch A. Input'!B307)</f>
        <v/>
      </c>
      <c r="C309" s="75" t="str">
        <f>IF('Sch A. Input'!C307="","",'Sch A. Input'!C307)</f>
        <v/>
      </c>
      <c r="D309" s="71" t="str">
        <f>IF('Sch A. Input'!D307="","",'Sch A. Input'!D307)</f>
        <v/>
      </c>
      <c r="E309" s="71">
        <f>'Sch A. Input'!E307</f>
        <v>45016</v>
      </c>
      <c r="F309" s="71">
        <f>'Sch A. Input'!F307</f>
        <v>0</v>
      </c>
      <c r="G309" s="226">
        <f>SUMIFS('Sch A. Input'!H307:CJ307,'Sch A. Input'!$H$13:$CJ$13,$L$11,'Sch A. Input'!$H$14:$CJ$14,"Recurring")</f>
        <v>0</v>
      </c>
      <c r="H309" s="226">
        <f>SUMIFS('Sch A. Input'!H307:CJ307,'Sch A. Input'!$H$13:$CJ$13,$L$11,'Sch A. Input'!$H$14:$CJ$14,"One-time")</f>
        <v>0</v>
      </c>
      <c r="I309" s="227">
        <f t="shared" si="51"/>
        <v>0</v>
      </c>
      <c r="J309" s="228">
        <f>SUMIFS('Sch A. Input'!H307:CJ307,'Sch A. Input'!$H$14:$CJ$14,"Recurring",'Sch A. Input'!$H$13:$CJ$13,"&lt;="&amp;$L$11)</f>
        <v>0</v>
      </c>
      <c r="K309" s="228">
        <f>SUMIFS('Sch A. Input'!H307:CJ307,'Sch A. Input'!$H$14:$CJ$14,"One-time",'Sch A. Input'!$H$13:$CJ$13,"&lt;="&amp;$L$11)</f>
        <v>0</v>
      </c>
      <c r="L309" s="229">
        <f t="shared" si="52"/>
        <v>0</v>
      </c>
      <c r="M309" s="228">
        <f t="shared" si="53"/>
        <v>0</v>
      </c>
      <c r="N309" s="228">
        <f t="shared" si="54"/>
        <v>0</v>
      </c>
      <c r="O309" s="259">
        <f t="shared" si="55"/>
        <v>0</v>
      </c>
      <c r="P309" s="268">
        <f t="shared" si="49"/>
        <v>0</v>
      </c>
      <c r="Q309" s="231">
        <f t="shared" si="50"/>
        <v>0</v>
      </c>
      <c r="R309" s="97">
        <f t="shared" si="56"/>
        <v>0</v>
      </c>
      <c r="S309" s="237">
        <f>IF(AND(LARGE('Sch A. Input'!$CL$15:$CL$41,COUNTIF('Sch A. Input'!$CL$15:$CL$41,"&gt;="&amp;F309))&lt;E309,F309&lt;&gt;0),"Leaver",J309-G309)</f>
        <v>0</v>
      </c>
      <c r="T309" s="237">
        <f>IF(AND(LARGE('Sch A. Input'!$CL$15:$CL$41,COUNTIF('Sch A. Input'!$CL$15:$CL$41,"&gt;="&amp;F309))&lt;E309,F309&lt;&gt;0),"Leaver",K309-H309)</f>
        <v>0</v>
      </c>
      <c r="U309" s="238">
        <f>IF(AND(LARGE('Sch A. Input'!$CL$15:$CL$41,COUNTIF('Sch A. Input'!$CL$15:$CL$41,"&gt;="&amp;F309))&lt;E309,F309&lt;&gt;0),"Leaver",L309-I309)</f>
        <v>0</v>
      </c>
      <c r="V309" s="238">
        <f>IF(AND(LARGE('Sch A. Input'!$CL$15:$CL$41,COUNTIF('Sch A. Input'!$CL$15:$CL$41,"&gt;="&amp;F309))&lt;E309,F309&lt;&gt;0),"Leaver",IFERROR(S309/X309*$M$9,0))</f>
        <v>0</v>
      </c>
      <c r="W309" s="238">
        <f>IF(AND(LARGE('Sch A. Input'!$CL$15:$CL$41,COUNTIF('Sch A. Input'!$CL$15:$CL$41,"&gt;="&amp;F309))&lt;E309,F309&lt;&gt;0),"Leaver",V309+T309)</f>
        <v>0</v>
      </c>
      <c r="X309" s="264">
        <f>IF(AND(LARGE('Sch A. Input'!$CL$15:$CL$41,COUNTIF('Sch A. Input'!$CL$15:$CL$41,"&gt;="&amp;F309))&lt;E309,F309&lt;&gt;0),"Leaver",IF(OR(D309="",D309&gt;$L$11,($L$11-14)&lt;$K$9),0,(E309+1-D309)/14-1))</f>
        <v>0</v>
      </c>
      <c r="Y309" s="265">
        <f>IF(AND(LARGE('Sch A. Input'!$CL$15:$CL$41,COUNTIF('Sch A. Input'!$CL$15:$CL$41,"&gt;="&amp;F309))&lt;E309,F309&lt;&gt;0),"Leaver",IFERROR(IF((S309/$X309*$M$9+T309)&gt;$D$12,"YES","NO"),0))</f>
        <v>0</v>
      </c>
      <c r="Z309" s="225">
        <f>IF(AND(LARGE('Sch A. Input'!$CL$15:$CL$41,COUNTIF('Sch A. Input'!$CL$15:$CL$41,"&gt;="&amp;F309))&lt;E309,F309&lt;&gt;0),"Leaver",IFERROR(IF($Y309="YES",MIN($U309*($G$12/$D$12),$G$12),(SUMPRODUCT(--((MIN(W309,$D$12))&gt;$C$9:$C$12),((MIN(W309,$D$12))-$C$9:$C$12),$H$9:$H$12))-((1-(X309/$M$9))*(SUMPRODUCT(--((MIN(V309,$D$12))&gt;$C$9:$C$12),((MIN(V309,$D$12))-$C$9:$C$12),$H$9:$H$12)))),0))</f>
        <v>0</v>
      </c>
      <c r="AA309" s="169">
        <f>IF(AND(LARGE('Sch A. Input'!$CL$15:$CL$41,COUNTIF('Sch A. Input'!$CL$15:$CL$41,"&gt;="&amp;F309))&lt;E309,F309&lt;&gt;0),"Leaver",IFERROR(Z309/U309,0))</f>
        <v>0</v>
      </c>
      <c r="AB309" s="170">
        <f>IF(AND(LARGE('Sch A. Input'!$CL$15:$CL$41,COUNTIF('Sch A. Input'!$CL$15:$CL$41,"&gt;="&amp;F309))&lt;E309,F309&lt;&gt;0),"Leaver",Q309-Z309)</f>
        <v>0</v>
      </c>
      <c r="AC309" s="94">
        <f t="shared" si="57"/>
        <v>0</v>
      </c>
      <c r="BK309" s="2"/>
      <c r="BL309" s="2"/>
      <c r="CI309"/>
    </row>
    <row r="310" spans="2:87" x14ac:dyDescent="0.35">
      <c r="B310" s="70" t="str">
        <f>IF('Sch A. Input'!B308="","",'Sch A. Input'!B308)</f>
        <v/>
      </c>
      <c r="C310" s="75" t="str">
        <f>IF('Sch A. Input'!C308="","",'Sch A. Input'!C308)</f>
        <v/>
      </c>
      <c r="D310" s="71" t="str">
        <f>IF('Sch A. Input'!D308="","",'Sch A. Input'!D308)</f>
        <v/>
      </c>
      <c r="E310" s="71">
        <f>'Sch A. Input'!E308</f>
        <v>45016</v>
      </c>
      <c r="F310" s="71">
        <f>'Sch A. Input'!F308</f>
        <v>0</v>
      </c>
      <c r="G310" s="226">
        <f>SUMIFS('Sch A. Input'!H308:CJ308,'Sch A. Input'!$H$13:$CJ$13,$L$11,'Sch A. Input'!$H$14:$CJ$14,"Recurring")</f>
        <v>0</v>
      </c>
      <c r="H310" s="226">
        <f>SUMIFS('Sch A. Input'!H308:CJ308,'Sch A. Input'!$H$13:$CJ$13,$L$11,'Sch A. Input'!$H$14:$CJ$14,"One-time")</f>
        <v>0</v>
      </c>
      <c r="I310" s="227">
        <f t="shared" si="51"/>
        <v>0</v>
      </c>
      <c r="J310" s="228">
        <f>SUMIFS('Sch A. Input'!H308:CJ308,'Sch A. Input'!$H$14:$CJ$14,"Recurring",'Sch A. Input'!$H$13:$CJ$13,"&lt;="&amp;$L$11)</f>
        <v>0</v>
      </c>
      <c r="K310" s="228">
        <f>SUMIFS('Sch A. Input'!H308:CJ308,'Sch A. Input'!$H$14:$CJ$14,"One-time",'Sch A. Input'!$H$13:$CJ$13,"&lt;="&amp;$L$11)</f>
        <v>0</v>
      </c>
      <c r="L310" s="229">
        <f t="shared" si="52"/>
        <v>0</v>
      </c>
      <c r="M310" s="228">
        <f t="shared" si="53"/>
        <v>0</v>
      </c>
      <c r="N310" s="228">
        <f t="shared" si="54"/>
        <v>0</v>
      </c>
      <c r="O310" s="259">
        <f t="shared" si="55"/>
        <v>0</v>
      </c>
      <c r="P310" s="268">
        <f t="shared" si="49"/>
        <v>0</v>
      </c>
      <c r="Q310" s="231">
        <f t="shared" si="50"/>
        <v>0</v>
      </c>
      <c r="R310" s="97">
        <f t="shared" si="56"/>
        <v>0</v>
      </c>
      <c r="S310" s="237">
        <f>IF(AND(LARGE('Sch A. Input'!$CL$15:$CL$41,COUNTIF('Sch A. Input'!$CL$15:$CL$41,"&gt;="&amp;F310))&lt;E310,F310&lt;&gt;0),"Leaver",J310-G310)</f>
        <v>0</v>
      </c>
      <c r="T310" s="237">
        <f>IF(AND(LARGE('Sch A. Input'!$CL$15:$CL$41,COUNTIF('Sch A. Input'!$CL$15:$CL$41,"&gt;="&amp;F310))&lt;E310,F310&lt;&gt;0),"Leaver",K310-H310)</f>
        <v>0</v>
      </c>
      <c r="U310" s="238">
        <f>IF(AND(LARGE('Sch A. Input'!$CL$15:$CL$41,COUNTIF('Sch A. Input'!$CL$15:$CL$41,"&gt;="&amp;F310))&lt;E310,F310&lt;&gt;0),"Leaver",L310-I310)</f>
        <v>0</v>
      </c>
      <c r="V310" s="238">
        <f>IF(AND(LARGE('Sch A. Input'!$CL$15:$CL$41,COUNTIF('Sch A. Input'!$CL$15:$CL$41,"&gt;="&amp;F310))&lt;E310,F310&lt;&gt;0),"Leaver",IFERROR(S310/X310*$M$9,0))</f>
        <v>0</v>
      </c>
      <c r="W310" s="238">
        <f>IF(AND(LARGE('Sch A. Input'!$CL$15:$CL$41,COUNTIF('Sch A. Input'!$CL$15:$CL$41,"&gt;="&amp;F310))&lt;E310,F310&lt;&gt;0),"Leaver",V310+T310)</f>
        <v>0</v>
      </c>
      <c r="X310" s="264">
        <f>IF(AND(LARGE('Sch A. Input'!$CL$15:$CL$41,COUNTIF('Sch A. Input'!$CL$15:$CL$41,"&gt;="&amp;F310))&lt;E310,F310&lt;&gt;0),"Leaver",IF(OR(D310="",D310&gt;$L$11,($L$11-14)&lt;$K$9),0,(E310+1-D310)/14-1))</f>
        <v>0</v>
      </c>
      <c r="Y310" s="265">
        <f>IF(AND(LARGE('Sch A. Input'!$CL$15:$CL$41,COUNTIF('Sch A. Input'!$CL$15:$CL$41,"&gt;="&amp;F310))&lt;E310,F310&lt;&gt;0),"Leaver",IFERROR(IF((S310/$X310*$M$9+T310)&gt;$D$12,"YES","NO"),0))</f>
        <v>0</v>
      </c>
      <c r="Z310" s="225">
        <f>IF(AND(LARGE('Sch A. Input'!$CL$15:$CL$41,COUNTIF('Sch A. Input'!$CL$15:$CL$41,"&gt;="&amp;F310))&lt;E310,F310&lt;&gt;0),"Leaver",IFERROR(IF($Y310="YES",MIN($U310*($G$12/$D$12),$G$12),(SUMPRODUCT(--((MIN(W310,$D$12))&gt;$C$9:$C$12),((MIN(W310,$D$12))-$C$9:$C$12),$H$9:$H$12))-((1-(X310/$M$9))*(SUMPRODUCT(--((MIN(V310,$D$12))&gt;$C$9:$C$12),((MIN(V310,$D$12))-$C$9:$C$12),$H$9:$H$12)))),0))</f>
        <v>0</v>
      </c>
      <c r="AA310" s="169">
        <f>IF(AND(LARGE('Sch A. Input'!$CL$15:$CL$41,COUNTIF('Sch A. Input'!$CL$15:$CL$41,"&gt;="&amp;F310))&lt;E310,F310&lt;&gt;0),"Leaver",IFERROR(Z310/U310,0))</f>
        <v>0</v>
      </c>
      <c r="AB310" s="170">
        <f>IF(AND(LARGE('Sch A. Input'!$CL$15:$CL$41,COUNTIF('Sch A. Input'!$CL$15:$CL$41,"&gt;="&amp;F310))&lt;E310,F310&lt;&gt;0),"Leaver",Q310-Z310)</f>
        <v>0</v>
      </c>
      <c r="AC310" s="94">
        <f t="shared" si="57"/>
        <v>0</v>
      </c>
      <c r="BK310" s="2"/>
      <c r="BL310" s="2"/>
      <c r="CI310"/>
    </row>
    <row r="311" spans="2:87" x14ac:dyDescent="0.35">
      <c r="B311" s="70" t="str">
        <f>IF('Sch A. Input'!B309="","",'Sch A. Input'!B309)</f>
        <v/>
      </c>
      <c r="C311" s="75" t="str">
        <f>IF('Sch A. Input'!C309="","",'Sch A. Input'!C309)</f>
        <v/>
      </c>
      <c r="D311" s="71" t="str">
        <f>IF('Sch A. Input'!D309="","",'Sch A. Input'!D309)</f>
        <v/>
      </c>
      <c r="E311" s="71">
        <f>'Sch A. Input'!E309</f>
        <v>45016</v>
      </c>
      <c r="F311" s="71">
        <f>'Sch A. Input'!F309</f>
        <v>0</v>
      </c>
      <c r="G311" s="226">
        <f>SUMIFS('Sch A. Input'!H309:CJ309,'Sch A. Input'!$H$13:$CJ$13,$L$11,'Sch A. Input'!$H$14:$CJ$14,"Recurring")</f>
        <v>0</v>
      </c>
      <c r="H311" s="226">
        <f>SUMIFS('Sch A. Input'!H309:CJ309,'Sch A. Input'!$H$13:$CJ$13,$L$11,'Sch A. Input'!$H$14:$CJ$14,"One-time")</f>
        <v>0</v>
      </c>
      <c r="I311" s="227">
        <f t="shared" si="51"/>
        <v>0</v>
      </c>
      <c r="J311" s="228">
        <f>SUMIFS('Sch A. Input'!H309:CJ309,'Sch A. Input'!$H$14:$CJ$14,"Recurring",'Sch A. Input'!$H$13:$CJ$13,"&lt;="&amp;$L$11)</f>
        <v>0</v>
      </c>
      <c r="K311" s="228">
        <f>SUMIFS('Sch A. Input'!H309:CJ309,'Sch A. Input'!$H$14:$CJ$14,"One-time",'Sch A. Input'!$H$13:$CJ$13,"&lt;="&amp;$L$11)</f>
        <v>0</v>
      </c>
      <c r="L311" s="229">
        <f t="shared" si="52"/>
        <v>0</v>
      </c>
      <c r="M311" s="228">
        <f t="shared" si="53"/>
        <v>0</v>
      </c>
      <c r="N311" s="228">
        <f t="shared" si="54"/>
        <v>0</v>
      </c>
      <c r="O311" s="259">
        <f t="shared" si="55"/>
        <v>0</v>
      </c>
      <c r="P311" s="268">
        <f t="shared" si="49"/>
        <v>0</v>
      </c>
      <c r="Q311" s="231">
        <f t="shared" si="50"/>
        <v>0</v>
      </c>
      <c r="R311" s="97">
        <f t="shared" si="56"/>
        <v>0</v>
      </c>
      <c r="S311" s="237">
        <f>IF(AND(LARGE('Sch A. Input'!$CL$15:$CL$41,COUNTIF('Sch A. Input'!$CL$15:$CL$41,"&gt;="&amp;F311))&lt;E311,F311&lt;&gt;0),"Leaver",J311-G311)</f>
        <v>0</v>
      </c>
      <c r="T311" s="237">
        <f>IF(AND(LARGE('Sch A. Input'!$CL$15:$CL$41,COUNTIF('Sch A. Input'!$CL$15:$CL$41,"&gt;="&amp;F311))&lt;E311,F311&lt;&gt;0),"Leaver",K311-H311)</f>
        <v>0</v>
      </c>
      <c r="U311" s="238">
        <f>IF(AND(LARGE('Sch A. Input'!$CL$15:$CL$41,COUNTIF('Sch A. Input'!$CL$15:$CL$41,"&gt;="&amp;F311))&lt;E311,F311&lt;&gt;0),"Leaver",L311-I311)</f>
        <v>0</v>
      </c>
      <c r="V311" s="238">
        <f>IF(AND(LARGE('Sch A. Input'!$CL$15:$CL$41,COUNTIF('Sch A. Input'!$CL$15:$CL$41,"&gt;="&amp;F311))&lt;E311,F311&lt;&gt;0),"Leaver",IFERROR(S311/X311*$M$9,0))</f>
        <v>0</v>
      </c>
      <c r="W311" s="238">
        <f>IF(AND(LARGE('Sch A. Input'!$CL$15:$CL$41,COUNTIF('Sch A. Input'!$CL$15:$CL$41,"&gt;="&amp;F311))&lt;E311,F311&lt;&gt;0),"Leaver",V311+T311)</f>
        <v>0</v>
      </c>
      <c r="X311" s="264">
        <f>IF(AND(LARGE('Sch A. Input'!$CL$15:$CL$41,COUNTIF('Sch A. Input'!$CL$15:$CL$41,"&gt;="&amp;F311))&lt;E311,F311&lt;&gt;0),"Leaver",IF(OR(D311="",D311&gt;$L$11,($L$11-14)&lt;$K$9),0,(E311+1-D311)/14-1))</f>
        <v>0</v>
      </c>
      <c r="Y311" s="265">
        <f>IF(AND(LARGE('Sch A. Input'!$CL$15:$CL$41,COUNTIF('Sch A. Input'!$CL$15:$CL$41,"&gt;="&amp;F311))&lt;E311,F311&lt;&gt;0),"Leaver",IFERROR(IF((S311/$X311*$M$9+T311)&gt;$D$12,"YES","NO"),0))</f>
        <v>0</v>
      </c>
      <c r="Z311" s="225">
        <f>IF(AND(LARGE('Sch A. Input'!$CL$15:$CL$41,COUNTIF('Sch A. Input'!$CL$15:$CL$41,"&gt;="&amp;F311))&lt;E311,F311&lt;&gt;0),"Leaver",IFERROR(IF($Y311="YES",MIN($U311*($G$12/$D$12),$G$12),(SUMPRODUCT(--((MIN(W311,$D$12))&gt;$C$9:$C$12),((MIN(W311,$D$12))-$C$9:$C$12),$H$9:$H$12))-((1-(X311/$M$9))*(SUMPRODUCT(--((MIN(V311,$D$12))&gt;$C$9:$C$12),((MIN(V311,$D$12))-$C$9:$C$12),$H$9:$H$12)))),0))</f>
        <v>0</v>
      </c>
      <c r="AA311" s="169">
        <f>IF(AND(LARGE('Sch A. Input'!$CL$15:$CL$41,COUNTIF('Sch A. Input'!$CL$15:$CL$41,"&gt;="&amp;F311))&lt;E311,F311&lt;&gt;0),"Leaver",IFERROR(Z311/U311,0))</f>
        <v>0</v>
      </c>
      <c r="AB311" s="170">
        <f>IF(AND(LARGE('Sch A. Input'!$CL$15:$CL$41,COUNTIF('Sch A. Input'!$CL$15:$CL$41,"&gt;="&amp;F311))&lt;E311,F311&lt;&gt;0),"Leaver",Q311-Z311)</f>
        <v>0</v>
      </c>
      <c r="AC311" s="94">
        <f t="shared" si="57"/>
        <v>0</v>
      </c>
      <c r="BK311" s="2"/>
      <c r="BL311" s="2"/>
      <c r="CI311"/>
    </row>
    <row r="312" spans="2:87" x14ac:dyDescent="0.35">
      <c r="B312" s="70" t="str">
        <f>IF('Sch A. Input'!B310="","",'Sch A. Input'!B310)</f>
        <v/>
      </c>
      <c r="C312" s="75" t="str">
        <f>IF('Sch A. Input'!C310="","",'Sch A. Input'!C310)</f>
        <v/>
      </c>
      <c r="D312" s="71" t="str">
        <f>IF('Sch A. Input'!D310="","",'Sch A. Input'!D310)</f>
        <v/>
      </c>
      <c r="E312" s="71">
        <f>'Sch A. Input'!E310</f>
        <v>45016</v>
      </c>
      <c r="F312" s="71">
        <f>'Sch A. Input'!F310</f>
        <v>0</v>
      </c>
      <c r="G312" s="226">
        <f>SUMIFS('Sch A. Input'!H310:CJ310,'Sch A. Input'!$H$13:$CJ$13,$L$11,'Sch A. Input'!$H$14:$CJ$14,"Recurring")</f>
        <v>0</v>
      </c>
      <c r="H312" s="226">
        <f>SUMIFS('Sch A. Input'!H310:CJ310,'Sch A. Input'!$H$13:$CJ$13,$L$11,'Sch A. Input'!$H$14:$CJ$14,"One-time")</f>
        <v>0</v>
      </c>
      <c r="I312" s="227">
        <f t="shared" si="51"/>
        <v>0</v>
      </c>
      <c r="J312" s="228">
        <f>SUMIFS('Sch A. Input'!H310:CJ310,'Sch A. Input'!$H$14:$CJ$14,"Recurring",'Sch A. Input'!$H$13:$CJ$13,"&lt;="&amp;$L$11)</f>
        <v>0</v>
      </c>
      <c r="K312" s="228">
        <f>SUMIFS('Sch A. Input'!H310:CJ310,'Sch A. Input'!$H$14:$CJ$14,"One-time",'Sch A. Input'!$H$13:$CJ$13,"&lt;="&amp;$L$11)</f>
        <v>0</v>
      </c>
      <c r="L312" s="229">
        <f t="shared" si="52"/>
        <v>0</v>
      </c>
      <c r="M312" s="228">
        <f t="shared" si="53"/>
        <v>0</v>
      </c>
      <c r="N312" s="228">
        <f t="shared" si="54"/>
        <v>0</v>
      </c>
      <c r="O312" s="259">
        <f t="shared" si="55"/>
        <v>0</v>
      </c>
      <c r="P312" s="268">
        <f t="shared" si="49"/>
        <v>0</v>
      </c>
      <c r="Q312" s="231">
        <f t="shared" si="50"/>
        <v>0</v>
      </c>
      <c r="R312" s="97">
        <f t="shared" si="56"/>
        <v>0</v>
      </c>
      <c r="S312" s="237">
        <f>IF(AND(LARGE('Sch A. Input'!$CL$15:$CL$41,COUNTIF('Sch A. Input'!$CL$15:$CL$41,"&gt;="&amp;F312))&lt;E312,F312&lt;&gt;0),"Leaver",J312-G312)</f>
        <v>0</v>
      </c>
      <c r="T312" s="237">
        <f>IF(AND(LARGE('Sch A. Input'!$CL$15:$CL$41,COUNTIF('Sch A. Input'!$CL$15:$CL$41,"&gt;="&amp;F312))&lt;E312,F312&lt;&gt;0),"Leaver",K312-H312)</f>
        <v>0</v>
      </c>
      <c r="U312" s="238">
        <f>IF(AND(LARGE('Sch A. Input'!$CL$15:$CL$41,COUNTIF('Sch A. Input'!$CL$15:$CL$41,"&gt;="&amp;F312))&lt;E312,F312&lt;&gt;0),"Leaver",L312-I312)</f>
        <v>0</v>
      </c>
      <c r="V312" s="238">
        <f>IF(AND(LARGE('Sch A. Input'!$CL$15:$CL$41,COUNTIF('Sch A. Input'!$CL$15:$CL$41,"&gt;="&amp;F312))&lt;E312,F312&lt;&gt;0),"Leaver",IFERROR(S312/X312*$M$9,0))</f>
        <v>0</v>
      </c>
      <c r="W312" s="238">
        <f>IF(AND(LARGE('Sch A. Input'!$CL$15:$CL$41,COUNTIF('Sch A. Input'!$CL$15:$CL$41,"&gt;="&amp;F312))&lt;E312,F312&lt;&gt;0),"Leaver",V312+T312)</f>
        <v>0</v>
      </c>
      <c r="X312" s="264">
        <f>IF(AND(LARGE('Sch A. Input'!$CL$15:$CL$41,COUNTIF('Sch A. Input'!$CL$15:$CL$41,"&gt;="&amp;F312))&lt;E312,F312&lt;&gt;0),"Leaver",IF(OR(D312="",D312&gt;$L$11,($L$11-14)&lt;$K$9),0,(E312+1-D312)/14-1))</f>
        <v>0</v>
      </c>
      <c r="Y312" s="265">
        <f>IF(AND(LARGE('Sch A. Input'!$CL$15:$CL$41,COUNTIF('Sch A. Input'!$CL$15:$CL$41,"&gt;="&amp;F312))&lt;E312,F312&lt;&gt;0),"Leaver",IFERROR(IF((S312/$X312*$M$9+T312)&gt;$D$12,"YES","NO"),0))</f>
        <v>0</v>
      </c>
      <c r="Z312" s="225">
        <f>IF(AND(LARGE('Sch A. Input'!$CL$15:$CL$41,COUNTIF('Sch A. Input'!$CL$15:$CL$41,"&gt;="&amp;F312))&lt;E312,F312&lt;&gt;0),"Leaver",IFERROR(IF($Y312="YES",MIN($U312*($G$12/$D$12),$G$12),(SUMPRODUCT(--((MIN(W312,$D$12))&gt;$C$9:$C$12),((MIN(W312,$D$12))-$C$9:$C$12),$H$9:$H$12))-((1-(X312/$M$9))*(SUMPRODUCT(--((MIN(V312,$D$12))&gt;$C$9:$C$12),((MIN(V312,$D$12))-$C$9:$C$12),$H$9:$H$12)))),0))</f>
        <v>0</v>
      </c>
      <c r="AA312" s="169">
        <f>IF(AND(LARGE('Sch A. Input'!$CL$15:$CL$41,COUNTIF('Sch A. Input'!$CL$15:$CL$41,"&gt;="&amp;F312))&lt;E312,F312&lt;&gt;0),"Leaver",IFERROR(Z312/U312,0))</f>
        <v>0</v>
      </c>
      <c r="AB312" s="170">
        <f>IF(AND(LARGE('Sch A. Input'!$CL$15:$CL$41,COUNTIF('Sch A. Input'!$CL$15:$CL$41,"&gt;="&amp;F312))&lt;E312,F312&lt;&gt;0),"Leaver",Q312-Z312)</f>
        <v>0</v>
      </c>
      <c r="AC312" s="94">
        <f t="shared" si="57"/>
        <v>0</v>
      </c>
      <c r="BK312" s="2"/>
      <c r="BL312" s="2"/>
      <c r="CI312"/>
    </row>
    <row r="313" spans="2:87" x14ac:dyDescent="0.35">
      <c r="B313" s="70" t="str">
        <f>IF('Sch A. Input'!B311="","",'Sch A. Input'!B311)</f>
        <v/>
      </c>
      <c r="C313" s="75" t="str">
        <f>IF('Sch A. Input'!C311="","",'Sch A. Input'!C311)</f>
        <v/>
      </c>
      <c r="D313" s="71" t="str">
        <f>IF('Sch A. Input'!D311="","",'Sch A. Input'!D311)</f>
        <v/>
      </c>
      <c r="E313" s="71">
        <f>'Sch A. Input'!E311</f>
        <v>45016</v>
      </c>
      <c r="F313" s="71">
        <f>'Sch A. Input'!F311</f>
        <v>0</v>
      </c>
      <c r="G313" s="226">
        <f>SUMIFS('Sch A. Input'!H311:CJ311,'Sch A. Input'!$H$13:$CJ$13,$L$11,'Sch A. Input'!$H$14:$CJ$14,"Recurring")</f>
        <v>0</v>
      </c>
      <c r="H313" s="226">
        <f>SUMIFS('Sch A. Input'!H311:CJ311,'Sch A. Input'!$H$13:$CJ$13,$L$11,'Sch A. Input'!$H$14:$CJ$14,"One-time")</f>
        <v>0</v>
      </c>
      <c r="I313" s="227">
        <f t="shared" si="51"/>
        <v>0</v>
      </c>
      <c r="J313" s="228">
        <f>SUMIFS('Sch A. Input'!H311:CJ311,'Sch A. Input'!$H$14:$CJ$14,"Recurring",'Sch A. Input'!$H$13:$CJ$13,"&lt;="&amp;$L$11)</f>
        <v>0</v>
      </c>
      <c r="K313" s="228">
        <f>SUMIFS('Sch A. Input'!H311:CJ311,'Sch A. Input'!$H$14:$CJ$14,"One-time",'Sch A. Input'!$H$13:$CJ$13,"&lt;="&amp;$L$11)</f>
        <v>0</v>
      </c>
      <c r="L313" s="229">
        <f t="shared" si="52"/>
        <v>0</v>
      </c>
      <c r="M313" s="228">
        <f t="shared" si="53"/>
        <v>0</v>
      </c>
      <c r="N313" s="228">
        <f t="shared" si="54"/>
        <v>0</v>
      </c>
      <c r="O313" s="259">
        <f t="shared" si="55"/>
        <v>0</v>
      </c>
      <c r="P313" s="268">
        <f t="shared" si="49"/>
        <v>0</v>
      </c>
      <c r="Q313" s="231">
        <f t="shared" si="50"/>
        <v>0</v>
      </c>
      <c r="R313" s="97">
        <f t="shared" si="56"/>
        <v>0</v>
      </c>
      <c r="S313" s="237">
        <f>IF(AND(LARGE('Sch A. Input'!$CL$15:$CL$41,COUNTIF('Sch A. Input'!$CL$15:$CL$41,"&gt;="&amp;F313))&lt;E313,F313&lt;&gt;0),"Leaver",J313-G313)</f>
        <v>0</v>
      </c>
      <c r="T313" s="237">
        <f>IF(AND(LARGE('Sch A. Input'!$CL$15:$CL$41,COUNTIF('Sch A. Input'!$CL$15:$CL$41,"&gt;="&amp;F313))&lt;E313,F313&lt;&gt;0),"Leaver",K313-H313)</f>
        <v>0</v>
      </c>
      <c r="U313" s="238">
        <f>IF(AND(LARGE('Sch A. Input'!$CL$15:$CL$41,COUNTIF('Sch A. Input'!$CL$15:$CL$41,"&gt;="&amp;F313))&lt;E313,F313&lt;&gt;0),"Leaver",L313-I313)</f>
        <v>0</v>
      </c>
      <c r="V313" s="238">
        <f>IF(AND(LARGE('Sch A. Input'!$CL$15:$CL$41,COUNTIF('Sch A. Input'!$CL$15:$CL$41,"&gt;="&amp;F313))&lt;E313,F313&lt;&gt;0),"Leaver",IFERROR(S313/X313*$M$9,0))</f>
        <v>0</v>
      </c>
      <c r="W313" s="238">
        <f>IF(AND(LARGE('Sch A. Input'!$CL$15:$CL$41,COUNTIF('Sch A. Input'!$CL$15:$CL$41,"&gt;="&amp;F313))&lt;E313,F313&lt;&gt;0),"Leaver",V313+T313)</f>
        <v>0</v>
      </c>
      <c r="X313" s="264">
        <f>IF(AND(LARGE('Sch A. Input'!$CL$15:$CL$41,COUNTIF('Sch A. Input'!$CL$15:$CL$41,"&gt;="&amp;F313))&lt;E313,F313&lt;&gt;0),"Leaver",IF(OR(D313="",D313&gt;$L$11,($L$11-14)&lt;$K$9),0,(E313+1-D313)/14-1))</f>
        <v>0</v>
      </c>
      <c r="Y313" s="265">
        <f>IF(AND(LARGE('Sch A. Input'!$CL$15:$CL$41,COUNTIF('Sch A. Input'!$CL$15:$CL$41,"&gt;="&amp;F313))&lt;E313,F313&lt;&gt;0),"Leaver",IFERROR(IF((S313/$X313*$M$9+T313)&gt;$D$12,"YES","NO"),0))</f>
        <v>0</v>
      </c>
      <c r="Z313" s="225">
        <f>IF(AND(LARGE('Sch A. Input'!$CL$15:$CL$41,COUNTIF('Sch A. Input'!$CL$15:$CL$41,"&gt;="&amp;F313))&lt;E313,F313&lt;&gt;0),"Leaver",IFERROR(IF($Y313="YES",MIN($U313*($G$12/$D$12),$G$12),(SUMPRODUCT(--((MIN(W313,$D$12))&gt;$C$9:$C$12),((MIN(W313,$D$12))-$C$9:$C$12),$H$9:$H$12))-((1-(X313/$M$9))*(SUMPRODUCT(--((MIN(V313,$D$12))&gt;$C$9:$C$12),((MIN(V313,$D$12))-$C$9:$C$12),$H$9:$H$12)))),0))</f>
        <v>0</v>
      </c>
      <c r="AA313" s="169">
        <f>IF(AND(LARGE('Sch A. Input'!$CL$15:$CL$41,COUNTIF('Sch A. Input'!$CL$15:$CL$41,"&gt;="&amp;F313))&lt;E313,F313&lt;&gt;0),"Leaver",IFERROR(Z313/U313,0))</f>
        <v>0</v>
      </c>
      <c r="AB313" s="170">
        <f>IF(AND(LARGE('Sch A. Input'!$CL$15:$CL$41,COUNTIF('Sch A. Input'!$CL$15:$CL$41,"&gt;="&amp;F313))&lt;E313,F313&lt;&gt;0),"Leaver",Q313-Z313)</f>
        <v>0</v>
      </c>
      <c r="AC313" s="94">
        <f t="shared" si="57"/>
        <v>0</v>
      </c>
      <c r="BK313" s="2"/>
      <c r="BL313" s="2"/>
      <c r="CI313"/>
    </row>
    <row r="314" spans="2:87" x14ac:dyDescent="0.35">
      <c r="B314" s="70" t="str">
        <f>IF('Sch A. Input'!B312="","",'Sch A. Input'!B312)</f>
        <v/>
      </c>
      <c r="C314" s="75" t="str">
        <f>IF('Sch A. Input'!C312="","",'Sch A. Input'!C312)</f>
        <v/>
      </c>
      <c r="D314" s="71" t="str">
        <f>IF('Sch A. Input'!D312="","",'Sch A. Input'!D312)</f>
        <v/>
      </c>
      <c r="E314" s="71">
        <f>'Sch A. Input'!E312</f>
        <v>45016</v>
      </c>
      <c r="F314" s="71">
        <f>'Sch A. Input'!F312</f>
        <v>0</v>
      </c>
      <c r="G314" s="226">
        <f>SUMIFS('Sch A. Input'!H312:CJ312,'Sch A. Input'!$H$13:$CJ$13,$L$11,'Sch A. Input'!$H$14:$CJ$14,"Recurring")</f>
        <v>0</v>
      </c>
      <c r="H314" s="226">
        <f>SUMIFS('Sch A. Input'!H312:CJ312,'Sch A. Input'!$H$13:$CJ$13,$L$11,'Sch A. Input'!$H$14:$CJ$14,"One-time")</f>
        <v>0</v>
      </c>
      <c r="I314" s="227">
        <f t="shared" si="51"/>
        <v>0</v>
      </c>
      <c r="J314" s="228">
        <f>SUMIFS('Sch A. Input'!H312:CJ312,'Sch A. Input'!$H$14:$CJ$14,"Recurring",'Sch A. Input'!$H$13:$CJ$13,"&lt;="&amp;$L$11)</f>
        <v>0</v>
      </c>
      <c r="K314" s="228">
        <f>SUMIFS('Sch A. Input'!H312:CJ312,'Sch A. Input'!$H$14:$CJ$14,"One-time",'Sch A. Input'!$H$13:$CJ$13,"&lt;="&amp;$L$11)</f>
        <v>0</v>
      </c>
      <c r="L314" s="229">
        <f t="shared" si="52"/>
        <v>0</v>
      </c>
      <c r="M314" s="228">
        <f t="shared" si="53"/>
        <v>0</v>
      </c>
      <c r="N314" s="228">
        <f t="shared" si="54"/>
        <v>0</v>
      </c>
      <c r="O314" s="259">
        <f t="shared" si="55"/>
        <v>0</v>
      </c>
      <c r="P314" s="268">
        <f t="shared" si="49"/>
        <v>0</v>
      </c>
      <c r="Q314" s="231">
        <f t="shared" si="50"/>
        <v>0</v>
      </c>
      <c r="R314" s="97">
        <f t="shared" si="56"/>
        <v>0</v>
      </c>
      <c r="S314" s="237">
        <f>IF(AND(LARGE('Sch A. Input'!$CL$15:$CL$41,COUNTIF('Sch A. Input'!$CL$15:$CL$41,"&gt;="&amp;F314))&lt;E314,F314&lt;&gt;0),"Leaver",J314-G314)</f>
        <v>0</v>
      </c>
      <c r="T314" s="237">
        <f>IF(AND(LARGE('Sch A. Input'!$CL$15:$CL$41,COUNTIF('Sch A. Input'!$CL$15:$CL$41,"&gt;="&amp;F314))&lt;E314,F314&lt;&gt;0),"Leaver",K314-H314)</f>
        <v>0</v>
      </c>
      <c r="U314" s="238">
        <f>IF(AND(LARGE('Sch A. Input'!$CL$15:$CL$41,COUNTIF('Sch A. Input'!$CL$15:$CL$41,"&gt;="&amp;F314))&lt;E314,F314&lt;&gt;0),"Leaver",L314-I314)</f>
        <v>0</v>
      </c>
      <c r="V314" s="238">
        <f>IF(AND(LARGE('Sch A. Input'!$CL$15:$CL$41,COUNTIF('Sch A. Input'!$CL$15:$CL$41,"&gt;="&amp;F314))&lt;E314,F314&lt;&gt;0),"Leaver",IFERROR(S314/X314*$M$9,0))</f>
        <v>0</v>
      </c>
      <c r="W314" s="238">
        <f>IF(AND(LARGE('Sch A. Input'!$CL$15:$CL$41,COUNTIF('Sch A. Input'!$CL$15:$CL$41,"&gt;="&amp;F314))&lt;E314,F314&lt;&gt;0),"Leaver",V314+T314)</f>
        <v>0</v>
      </c>
      <c r="X314" s="264">
        <f>IF(AND(LARGE('Sch A. Input'!$CL$15:$CL$41,COUNTIF('Sch A. Input'!$CL$15:$CL$41,"&gt;="&amp;F314))&lt;E314,F314&lt;&gt;0),"Leaver",IF(OR(D314="",D314&gt;$L$11,($L$11-14)&lt;$K$9),0,(E314+1-D314)/14-1))</f>
        <v>0</v>
      </c>
      <c r="Y314" s="265">
        <f>IF(AND(LARGE('Sch A. Input'!$CL$15:$CL$41,COUNTIF('Sch A. Input'!$CL$15:$CL$41,"&gt;="&amp;F314))&lt;E314,F314&lt;&gt;0),"Leaver",IFERROR(IF((S314/$X314*$M$9+T314)&gt;$D$12,"YES","NO"),0))</f>
        <v>0</v>
      </c>
      <c r="Z314" s="225">
        <f>IF(AND(LARGE('Sch A. Input'!$CL$15:$CL$41,COUNTIF('Sch A. Input'!$CL$15:$CL$41,"&gt;="&amp;F314))&lt;E314,F314&lt;&gt;0),"Leaver",IFERROR(IF($Y314="YES",MIN($U314*($G$12/$D$12),$G$12),(SUMPRODUCT(--((MIN(W314,$D$12))&gt;$C$9:$C$12),((MIN(W314,$D$12))-$C$9:$C$12),$H$9:$H$12))-((1-(X314/$M$9))*(SUMPRODUCT(--((MIN(V314,$D$12))&gt;$C$9:$C$12),((MIN(V314,$D$12))-$C$9:$C$12),$H$9:$H$12)))),0))</f>
        <v>0</v>
      </c>
      <c r="AA314" s="169">
        <f>IF(AND(LARGE('Sch A. Input'!$CL$15:$CL$41,COUNTIF('Sch A. Input'!$CL$15:$CL$41,"&gt;="&amp;F314))&lt;E314,F314&lt;&gt;0),"Leaver",IFERROR(Z314/U314,0))</f>
        <v>0</v>
      </c>
      <c r="AB314" s="170">
        <f>IF(AND(LARGE('Sch A. Input'!$CL$15:$CL$41,COUNTIF('Sch A. Input'!$CL$15:$CL$41,"&gt;="&amp;F314))&lt;E314,F314&lt;&gt;0),"Leaver",Q314-Z314)</f>
        <v>0</v>
      </c>
      <c r="AC314" s="94">
        <f t="shared" si="57"/>
        <v>0</v>
      </c>
      <c r="BK314" s="2"/>
      <c r="BL314" s="2"/>
      <c r="CI314"/>
    </row>
    <row r="315" spans="2:87" x14ac:dyDescent="0.35">
      <c r="B315" s="70" t="str">
        <f>IF('Sch A. Input'!B313="","",'Sch A. Input'!B313)</f>
        <v/>
      </c>
      <c r="C315" s="75" t="str">
        <f>IF('Sch A. Input'!C313="","",'Sch A. Input'!C313)</f>
        <v/>
      </c>
      <c r="D315" s="71" t="str">
        <f>IF('Sch A. Input'!D313="","",'Sch A. Input'!D313)</f>
        <v/>
      </c>
      <c r="E315" s="71">
        <f>'Sch A. Input'!E313</f>
        <v>45016</v>
      </c>
      <c r="F315" s="71">
        <f>'Sch A. Input'!F313</f>
        <v>0</v>
      </c>
      <c r="G315" s="226">
        <f>SUMIFS('Sch A. Input'!H313:CJ313,'Sch A. Input'!$H$13:$CJ$13,$L$11,'Sch A. Input'!$H$14:$CJ$14,"Recurring")</f>
        <v>0</v>
      </c>
      <c r="H315" s="226">
        <f>SUMIFS('Sch A. Input'!H313:CJ313,'Sch A. Input'!$H$13:$CJ$13,$L$11,'Sch A. Input'!$H$14:$CJ$14,"One-time")</f>
        <v>0</v>
      </c>
      <c r="I315" s="227">
        <f t="shared" si="51"/>
        <v>0</v>
      </c>
      <c r="J315" s="228">
        <f>SUMIFS('Sch A. Input'!H313:CJ313,'Sch A. Input'!$H$14:$CJ$14,"Recurring",'Sch A. Input'!$H$13:$CJ$13,"&lt;="&amp;$L$11)</f>
        <v>0</v>
      </c>
      <c r="K315" s="228">
        <f>SUMIFS('Sch A. Input'!H313:CJ313,'Sch A. Input'!$H$14:$CJ$14,"One-time",'Sch A. Input'!$H$13:$CJ$13,"&lt;="&amp;$L$11)</f>
        <v>0</v>
      </c>
      <c r="L315" s="229">
        <f t="shared" si="52"/>
        <v>0</v>
      </c>
      <c r="M315" s="228">
        <f t="shared" si="53"/>
        <v>0</v>
      </c>
      <c r="N315" s="228">
        <f t="shared" si="54"/>
        <v>0</v>
      </c>
      <c r="O315" s="259">
        <f t="shared" si="55"/>
        <v>0</v>
      </c>
      <c r="P315" s="268">
        <f t="shared" si="49"/>
        <v>0</v>
      </c>
      <c r="Q315" s="231">
        <f t="shared" si="50"/>
        <v>0</v>
      </c>
      <c r="R315" s="97">
        <f t="shared" si="56"/>
        <v>0</v>
      </c>
      <c r="S315" s="237">
        <f>IF(AND(LARGE('Sch A. Input'!$CL$15:$CL$41,COUNTIF('Sch A. Input'!$CL$15:$CL$41,"&gt;="&amp;F315))&lt;E315,F315&lt;&gt;0),"Leaver",J315-G315)</f>
        <v>0</v>
      </c>
      <c r="T315" s="237">
        <f>IF(AND(LARGE('Sch A. Input'!$CL$15:$CL$41,COUNTIF('Sch A. Input'!$CL$15:$CL$41,"&gt;="&amp;F315))&lt;E315,F315&lt;&gt;0),"Leaver",K315-H315)</f>
        <v>0</v>
      </c>
      <c r="U315" s="238">
        <f>IF(AND(LARGE('Sch A. Input'!$CL$15:$CL$41,COUNTIF('Sch A. Input'!$CL$15:$CL$41,"&gt;="&amp;F315))&lt;E315,F315&lt;&gt;0),"Leaver",L315-I315)</f>
        <v>0</v>
      </c>
      <c r="V315" s="238">
        <f>IF(AND(LARGE('Sch A. Input'!$CL$15:$CL$41,COUNTIF('Sch A. Input'!$CL$15:$CL$41,"&gt;="&amp;F315))&lt;E315,F315&lt;&gt;0),"Leaver",IFERROR(S315/X315*$M$9,0))</f>
        <v>0</v>
      </c>
      <c r="W315" s="238">
        <f>IF(AND(LARGE('Sch A. Input'!$CL$15:$CL$41,COUNTIF('Sch A. Input'!$CL$15:$CL$41,"&gt;="&amp;F315))&lt;E315,F315&lt;&gt;0),"Leaver",V315+T315)</f>
        <v>0</v>
      </c>
      <c r="X315" s="264">
        <f>IF(AND(LARGE('Sch A. Input'!$CL$15:$CL$41,COUNTIF('Sch A. Input'!$CL$15:$CL$41,"&gt;="&amp;F315))&lt;E315,F315&lt;&gt;0),"Leaver",IF(OR(D315="",D315&gt;$L$11,($L$11-14)&lt;$K$9),0,(E315+1-D315)/14-1))</f>
        <v>0</v>
      </c>
      <c r="Y315" s="265">
        <f>IF(AND(LARGE('Sch A. Input'!$CL$15:$CL$41,COUNTIF('Sch A. Input'!$CL$15:$CL$41,"&gt;="&amp;F315))&lt;E315,F315&lt;&gt;0),"Leaver",IFERROR(IF((S315/$X315*$M$9+T315)&gt;$D$12,"YES","NO"),0))</f>
        <v>0</v>
      </c>
      <c r="Z315" s="225">
        <f>IF(AND(LARGE('Sch A. Input'!$CL$15:$CL$41,COUNTIF('Sch A. Input'!$CL$15:$CL$41,"&gt;="&amp;F315))&lt;E315,F315&lt;&gt;0),"Leaver",IFERROR(IF($Y315="YES",MIN($U315*($G$12/$D$12),$G$12),(SUMPRODUCT(--((MIN(W315,$D$12))&gt;$C$9:$C$12),((MIN(W315,$D$12))-$C$9:$C$12),$H$9:$H$12))-((1-(X315/$M$9))*(SUMPRODUCT(--((MIN(V315,$D$12))&gt;$C$9:$C$12),((MIN(V315,$D$12))-$C$9:$C$12),$H$9:$H$12)))),0))</f>
        <v>0</v>
      </c>
      <c r="AA315" s="169">
        <f>IF(AND(LARGE('Sch A. Input'!$CL$15:$CL$41,COUNTIF('Sch A. Input'!$CL$15:$CL$41,"&gt;="&amp;F315))&lt;E315,F315&lt;&gt;0),"Leaver",IFERROR(Z315/U315,0))</f>
        <v>0</v>
      </c>
      <c r="AB315" s="170">
        <f>IF(AND(LARGE('Sch A. Input'!$CL$15:$CL$41,COUNTIF('Sch A. Input'!$CL$15:$CL$41,"&gt;="&amp;F315))&lt;E315,F315&lt;&gt;0),"Leaver",Q315-Z315)</f>
        <v>0</v>
      </c>
      <c r="AC315" s="94">
        <f t="shared" si="57"/>
        <v>0</v>
      </c>
      <c r="BK315" s="2"/>
      <c r="BL315" s="2"/>
      <c r="CI315"/>
    </row>
    <row r="316" spans="2:87" x14ac:dyDescent="0.35">
      <c r="B316" s="70" t="str">
        <f>IF('Sch A. Input'!B314="","",'Sch A. Input'!B314)</f>
        <v/>
      </c>
      <c r="C316" s="75" t="str">
        <f>IF('Sch A. Input'!C314="","",'Sch A. Input'!C314)</f>
        <v/>
      </c>
      <c r="D316" s="71" t="str">
        <f>IF('Sch A. Input'!D314="","",'Sch A. Input'!D314)</f>
        <v/>
      </c>
      <c r="E316" s="71">
        <f>'Sch A. Input'!E314</f>
        <v>45016</v>
      </c>
      <c r="F316" s="71">
        <f>'Sch A. Input'!F314</f>
        <v>0</v>
      </c>
      <c r="G316" s="226">
        <f>SUMIFS('Sch A. Input'!H314:CJ314,'Sch A. Input'!$H$13:$CJ$13,$L$11,'Sch A. Input'!$H$14:$CJ$14,"Recurring")</f>
        <v>0</v>
      </c>
      <c r="H316" s="226">
        <f>SUMIFS('Sch A. Input'!H314:CJ314,'Sch A. Input'!$H$13:$CJ$13,$L$11,'Sch A. Input'!$H$14:$CJ$14,"One-time")</f>
        <v>0</v>
      </c>
      <c r="I316" s="227">
        <f t="shared" si="51"/>
        <v>0</v>
      </c>
      <c r="J316" s="228">
        <f>SUMIFS('Sch A. Input'!H314:CJ314,'Sch A. Input'!$H$14:$CJ$14,"Recurring",'Sch A. Input'!$H$13:$CJ$13,"&lt;="&amp;$L$11)</f>
        <v>0</v>
      </c>
      <c r="K316" s="228">
        <f>SUMIFS('Sch A. Input'!H314:CJ314,'Sch A. Input'!$H$14:$CJ$14,"One-time",'Sch A. Input'!$H$13:$CJ$13,"&lt;="&amp;$L$11)</f>
        <v>0</v>
      </c>
      <c r="L316" s="229">
        <f t="shared" si="52"/>
        <v>0</v>
      </c>
      <c r="M316" s="228">
        <f t="shared" si="53"/>
        <v>0</v>
      </c>
      <c r="N316" s="228">
        <f t="shared" si="54"/>
        <v>0</v>
      </c>
      <c r="O316" s="259">
        <f t="shared" si="55"/>
        <v>0</v>
      </c>
      <c r="P316" s="268">
        <f t="shared" si="49"/>
        <v>0</v>
      </c>
      <c r="Q316" s="231">
        <f t="shared" si="50"/>
        <v>0</v>
      </c>
      <c r="R316" s="97">
        <f t="shared" si="56"/>
        <v>0</v>
      </c>
      <c r="S316" s="237">
        <f>IF(AND(LARGE('Sch A. Input'!$CL$15:$CL$41,COUNTIF('Sch A. Input'!$CL$15:$CL$41,"&gt;="&amp;F316))&lt;E316,F316&lt;&gt;0),"Leaver",J316-G316)</f>
        <v>0</v>
      </c>
      <c r="T316" s="237">
        <f>IF(AND(LARGE('Sch A. Input'!$CL$15:$CL$41,COUNTIF('Sch A. Input'!$CL$15:$CL$41,"&gt;="&amp;F316))&lt;E316,F316&lt;&gt;0),"Leaver",K316-H316)</f>
        <v>0</v>
      </c>
      <c r="U316" s="238">
        <f>IF(AND(LARGE('Sch A. Input'!$CL$15:$CL$41,COUNTIF('Sch A. Input'!$CL$15:$CL$41,"&gt;="&amp;F316))&lt;E316,F316&lt;&gt;0),"Leaver",L316-I316)</f>
        <v>0</v>
      </c>
      <c r="V316" s="238">
        <f>IF(AND(LARGE('Sch A. Input'!$CL$15:$CL$41,COUNTIF('Sch A. Input'!$CL$15:$CL$41,"&gt;="&amp;F316))&lt;E316,F316&lt;&gt;0),"Leaver",IFERROR(S316/X316*$M$9,0))</f>
        <v>0</v>
      </c>
      <c r="W316" s="238">
        <f>IF(AND(LARGE('Sch A. Input'!$CL$15:$CL$41,COUNTIF('Sch A. Input'!$CL$15:$CL$41,"&gt;="&amp;F316))&lt;E316,F316&lt;&gt;0),"Leaver",V316+T316)</f>
        <v>0</v>
      </c>
      <c r="X316" s="264">
        <f>IF(AND(LARGE('Sch A. Input'!$CL$15:$CL$41,COUNTIF('Sch A. Input'!$CL$15:$CL$41,"&gt;="&amp;F316))&lt;E316,F316&lt;&gt;0),"Leaver",IF(OR(D316="",D316&gt;$L$11,($L$11-14)&lt;$K$9),0,(E316+1-D316)/14-1))</f>
        <v>0</v>
      </c>
      <c r="Y316" s="265">
        <f>IF(AND(LARGE('Sch A. Input'!$CL$15:$CL$41,COUNTIF('Sch A. Input'!$CL$15:$CL$41,"&gt;="&amp;F316))&lt;E316,F316&lt;&gt;0),"Leaver",IFERROR(IF((S316/$X316*$M$9+T316)&gt;$D$12,"YES","NO"),0))</f>
        <v>0</v>
      </c>
      <c r="Z316" s="225">
        <f>IF(AND(LARGE('Sch A. Input'!$CL$15:$CL$41,COUNTIF('Sch A. Input'!$CL$15:$CL$41,"&gt;="&amp;F316))&lt;E316,F316&lt;&gt;0),"Leaver",IFERROR(IF($Y316="YES",MIN($U316*($G$12/$D$12),$G$12),(SUMPRODUCT(--((MIN(W316,$D$12))&gt;$C$9:$C$12),((MIN(W316,$D$12))-$C$9:$C$12),$H$9:$H$12))-((1-(X316/$M$9))*(SUMPRODUCT(--((MIN(V316,$D$12))&gt;$C$9:$C$12),((MIN(V316,$D$12))-$C$9:$C$12),$H$9:$H$12)))),0))</f>
        <v>0</v>
      </c>
      <c r="AA316" s="169">
        <f>IF(AND(LARGE('Sch A. Input'!$CL$15:$CL$41,COUNTIF('Sch A. Input'!$CL$15:$CL$41,"&gt;="&amp;F316))&lt;E316,F316&lt;&gt;0),"Leaver",IFERROR(Z316/U316,0))</f>
        <v>0</v>
      </c>
      <c r="AB316" s="170">
        <f>IF(AND(LARGE('Sch A. Input'!$CL$15:$CL$41,COUNTIF('Sch A. Input'!$CL$15:$CL$41,"&gt;="&amp;F316))&lt;E316,F316&lt;&gt;0),"Leaver",Q316-Z316)</f>
        <v>0</v>
      </c>
      <c r="AC316" s="94">
        <f t="shared" si="57"/>
        <v>0</v>
      </c>
      <c r="BK316" s="2"/>
      <c r="BL316" s="2"/>
      <c r="CI316"/>
    </row>
    <row r="317" spans="2:87" x14ac:dyDescent="0.35">
      <c r="B317" s="70" t="str">
        <f>IF('Sch A. Input'!B315="","",'Sch A. Input'!B315)</f>
        <v/>
      </c>
      <c r="C317" s="75" t="str">
        <f>IF('Sch A. Input'!C315="","",'Sch A. Input'!C315)</f>
        <v/>
      </c>
      <c r="D317" s="71" t="str">
        <f>IF('Sch A. Input'!D315="","",'Sch A. Input'!D315)</f>
        <v/>
      </c>
      <c r="E317" s="71">
        <f>'Sch A. Input'!E315</f>
        <v>45016</v>
      </c>
      <c r="F317" s="71">
        <f>'Sch A. Input'!F315</f>
        <v>0</v>
      </c>
      <c r="G317" s="226">
        <f>SUMIFS('Sch A. Input'!H315:CJ315,'Sch A. Input'!$H$13:$CJ$13,$L$11,'Sch A. Input'!$H$14:$CJ$14,"Recurring")</f>
        <v>0</v>
      </c>
      <c r="H317" s="226">
        <f>SUMIFS('Sch A. Input'!H315:CJ315,'Sch A. Input'!$H$13:$CJ$13,$L$11,'Sch A. Input'!$H$14:$CJ$14,"One-time")</f>
        <v>0</v>
      </c>
      <c r="I317" s="227">
        <f t="shared" si="51"/>
        <v>0</v>
      </c>
      <c r="J317" s="228">
        <f>SUMIFS('Sch A. Input'!H315:CJ315,'Sch A. Input'!$H$14:$CJ$14,"Recurring",'Sch A. Input'!$H$13:$CJ$13,"&lt;="&amp;$L$11)</f>
        <v>0</v>
      </c>
      <c r="K317" s="228">
        <f>SUMIFS('Sch A. Input'!H315:CJ315,'Sch A. Input'!$H$14:$CJ$14,"One-time",'Sch A. Input'!$H$13:$CJ$13,"&lt;="&amp;$L$11)</f>
        <v>0</v>
      </c>
      <c r="L317" s="229">
        <f t="shared" si="52"/>
        <v>0</v>
      </c>
      <c r="M317" s="228">
        <f t="shared" si="53"/>
        <v>0</v>
      </c>
      <c r="N317" s="228">
        <f t="shared" si="54"/>
        <v>0</v>
      </c>
      <c r="O317" s="259">
        <f t="shared" si="55"/>
        <v>0</v>
      </c>
      <c r="P317" s="268">
        <f t="shared" si="49"/>
        <v>0</v>
      </c>
      <c r="Q317" s="231">
        <f t="shared" si="50"/>
        <v>0</v>
      </c>
      <c r="R317" s="97">
        <f t="shared" si="56"/>
        <v>0</v>
      </c>
      <c r="S317" s="237">
        <f>IF(AND(LARGE('Sch A. Input'!$CL$15:$CL$41,COUNTIF('Sch A. Input'!$CL$15:$CL$41,"&gt;="&amp;F317))&lt;E317,F317&lt;&gt;0),"Leaver",J317-G317)</f>
        <v>0</v>
      </c>
      <c r="T317" s="237">
        <f>IF(AND(LARGE('Sch A. Input'!$CL$15:$CL$41,COUNTIF('Sch A. Input'!$CL$15:$CL$41,"&gt;="&amp;F317))&lt;E317,F317&lt;&gt;0),"Leaver",K317-H317)</f>
        <v>0</v>
      </c>
      <c r="U317" s="238">
        <f>IF(AND(LARGE('Sch A. Input'!$CL$15:$CL$41,COUNTIF('Sch A. Input'!$CL$15:$CL$41,"&gt;="&amp;F317))&lt;E317,F317&lt;&gt;0),"Leaver",L317-I317)</f>
        <v>0</v>
      </c>
      <c r="V317" s="238">
        <f>IF(AND(LARGE('Sch A. Input'!$CL$15:$CL$41,COUNTIF('Sch A. Input'!$CL$15:$CL$41,"&gt;="&amp;F317))&lt;E317,F317&lt;&gt;0),"Leaver",IFERROR(S317/X317*$M$9,0))</f>
        <v>0</v>
      </c>
      <c r="W317" s="238">
        <f>IF(AND(LARGE('Sch A. Input'!$CL$15:$CL$41,COUNTIF('Sch A. Input'!$CL$15:$CL$41,"&gt;="&amp;F317))&lt;E317,F317&lt;&gt;0),"Leaver",V317+T317)</f>
        <v>0</v>
      </c>
      <c r="X317" s="264">
        <f>IF(AND(LARGE('Sch A. Input'!$CL$15:$CL$41,COUNTIF('Sch A. Input'!$CL$15:$CL$41,"&gt;="&amp;F317))&lt;E317,F317&lt;&gt;0),"Leaver",IF(OR(D317="",D317&gt;$L$11,($L$11-14)&lt;$K$9),0,(E317+1-D317)/14-1))</f>
        <v>0</v>
      </c>
      <c r="Y317" s="265">
        <f>IF(AND(LARGE('Sch A. Input'!$CL$15:$CL$41,COUNTIF('Sch A. Input'!$CL$15:$CL$41,"&gt;="&amp;F317))&lt;E317,F317&lt;&gt;0),"Leaver",IFERROR(IF((S317/$X317*$M$9+T317)&gt;$D$12,"YES","NO"),0))</f>
        <v>0</v>
      </c>
      <c r="Z317" s="225">
        <f>IF(AND(LARGE('Sch A. Input'!$CL$15:$CL$41,COUNTIF('Sch A. Input'!$CL$15:$CL$41,"&gt;="&amp;F317))&lt;E317,F317&lt;&gt;0),"Leaver",IFERROR(IF($Y317="YES",MIN($U317*($G$12/$D$12),$G$12),(SUMPRODUCT(--((MIN(W317,$D$12))&gt;$C$9:$C$12),((MIN(W317,$D$12))-$C$9:$C$12),$H$9:$H$12))-((1-(X317/$M$9))*(SUMPRODUCT(--((MIN(V317,$D$12))&gt;$C$9:$C$12),((MIN(V317,$D$12))-$C$9:$C$12),$H$9:$H$12)))),0))</f>
        <v>0</v>
      </c>
      <c r="AA317" s="169">
        <f>IF(AND(LARGE('Sch A. Input'!$CL$15:$CL$41,COUNTIF('Sch A. Input'!$CL$15:$CL$41,"&gt;="&amp;F317))&lt;E317,F317&lt;&gt;0),"Leaver",IFERROR(Z317/U317,0))</f>
        <v>0</v>
      </c>
      <c r="AB317" s="170">
        <f>IF(AND(LARGE('Sch A. Input'!$CL$15:$CL$41,COUNTIF('Sch A. Input'!$CL$15:$CL$41,"&gt;="&amp;F317))&lt;E317,F317&lt;&gt;0),"Leaver",Q317-Z317)</f>
        <v>0</v>
      </c>
      <c r="AC317" s="94">
        <f t="shared" si="57"/>
        <v>0</v>
      </c>
      <c r="BK317" s="2"/>
      <c r="BL317" s="2"/>
      <c r="CI317"/>
    </row>
    <row r="318" spans="2:87" x14ac:dyDescent="0.35">
      <c r="B318" s="70" t="str">
        <f>IF('Sch A. Input'!B316="","",'Sch A. Input'!B316)</f>
        <v/>
      </c>
      <c r="C318" s="75" t="str">
        <f>IF('Sch A. Input'!C316="","",'Sch A. Input'!C316)</f>
        <v/>
      </c>
      <c r="D318" s="71" t="str">
        <f>IF('Sch A. Input'!D316="","",'Sch A. Input'!D316)</f>
        <v/>
      </c>
      <c r="E318" s="71">
        <f>'Sch A. Input'!E316</f>
        <v>45016</v>
      </c>
      <c r="F318" s="71">
        <f>'Sch A. Input'!F316</f>
        <v>0</v>
      </c>
      <c r="G318" s="226">
        <f>SUMIFS('Sch A. Input'!H316:CJ316,'Sch A. Input'!$H$13:$CJ$13,$L$11,'Sch A. Input'!$H$14:$CJ$14,"Recurring")</f>
        <v>0</v>
      </c>
      <c r="H318" s="226">
        <f>SUMIFS('Sch A. Input'!H316:CJ316,'Sch A. Input'!$H$13:$CJ$13,$L$11,'Sch A. Input'!$H$14:$CJ$14,"One-time")</f>
        <v>0</v>
      </c>
      <c r="I318" s="227">
        <f t="shared" si="51"/>
        <v>0</v>
      </c>
      <c r="J318" s="228">
        <f>SUMIFS('Sch A. Input'!H316:CJ316,'Sch A. Input'!$H$14:$CJ$14,"Recurring",'Sch A. Input'!$H$13:$CJ$13,"&lt;="&amp;$L$11)</f>
        <v>0</v>
      </c>
      <c r="K318" s="228">
        <f>SUMIFS('Sch A. Input'!H316:CJ316,'Sch A. Input'!$H$14:$CJ$14,"One-time",'Sch A. Input'!$H$13:$CJ$13,"&lt;="&amp;$L$11)</f>
        <v>0</v>
      </c>
      <c r="L318" s="229">
        <f t="shared" si="52"/>
        <v>0</v>
      </c>
      <c r="M318" s="228">
        <f t="shared" si="53"/>
        <v>0</v>
      </c>
      <c r="N318" s="228">
        <f t="shared" si="54"/>
        <v>0</v>
      </c>
      <c r="O318" s="259">
        <f t="shared" si="55"/>
        <v>0</v>
      </c>
      <c r="P318" s="268">
        <f t="shared" si="49"/>
        <v>0</v>
      </c>
      <c r="Q318" s="231">
        <f t="shared" si="50"/>
        <v>0</v>
      </c>
      <c r="R318" s="97">
        <f t="shared" si="56"/>
        <v>0</v>
      </c>
      <c r="S318" s="237">
        <f>IF(AND(LARGE('Sch A. Input'!$CL$15:$CL$41,COUNTIF('Sch A. Input'!$CL$15:$CL$41,"&gt;="&amp;F318))&lt;E318,F318&lt;&gt;0),"Leaver",J318-G318)</f>
        <v>0</v>
      </c>
      <c r="T318" s="237">
        <f>IF(AND(LARGE('Sch A. Input'!$CL$15:$CL$41,COUNTIF('Sch A. Input'!$CL$15:$CL$41,"&gt;="&amp;F318))&lt;E318,F318&lt;&gt;0),"Leaver",K318-H318)</f>
        <v>0</v>
      </c>
      <c r="U318" s="238">
        <f>IF(AND(LARGE('Sch A. Input'!$CL$15:$CL$41,COUNTIF('Sch A. Input'!$CL$15:$CL$41,"&gt;="&amp;F318))&lt;E318,F318&lt;&gt;0),"Leaver",L318-I318)</f>
        <v>0</v>
      </c>
      <c r="V318" s="238">
        <f>IF(AND(LARGE('Sch A. Input'!$CL$15:$CL$41,COUNTIF('Sch A. Input'!$CL$15:$CL$41,"&gt;="&amp;F318))&lt;E318,F318&lt;&gt;0),"Leaver",IFERROR(S318/X318*$M$9,0))</f>
        <v>0</v>
      </c>
      <c r="W318" s="238">
        <f>IF(AND(LARGE('Sch A. Input'!$CL$15:$CL$41,COUNTIF('Sch A. Input'!$CL$15:$CL$41,"&gt;="&amp;F318))&lt;E318,F318&lt;&gt;0),"Leaver",V318+T318)</f>
        <v>0</v>
      </c>
      <c r="X318" s="264">
        <f>IF(AND(LARGE('Sch A. Input'!$CL$15:$CL$41,COUNTIF('Sch A. Input'!$CL$15:$CL$41,"&gt;="&amp;F318))&lt;E318,F318&lt;&gt;0),"Leaver",IF(OR(D318="",D318&gt;$L$11,($L$11-14)&lt;$K$9),0,(E318+1-D318)/14-1))</f>
        <v>0</v>
      </c>
      <c r="Y318" s="265">
        <f>IF(AND(LARGE('Sch A. Input'!$CL$15:$CL$41,COUNTIF('Sch A. Input'!$CL$15:$CL$41,"&gt;="&amp;F318))&lt;E318,F318&lt;&gt;0),"Leaver",IFERROR(IF((S318/$X318*$M$9+T318)&gt;$D$12,"YES","NO"),0))</f>
        <v>0</v>
      </c>
      <c r="Z318" s="225">
        <f>IF(AND(LARGE('Sch A. Input'!$CL$15:$CL$41,COUNTIF('Sch A. Input'!$CL$15:$CL$41,"&gt;="&amp;F318))&lt;E318,F318&lt;&gt;0),"Leaver",IFERROR(IF($Y318="YES",MIN($U318*($G$12/$D$12),$G$12),(SUMPRODUCT(--((MIN(W318,$D$12))&gt;$C$9:$C$12),((MIN(W318,$D$12))-$C$9:$C$12),$H$9:$H$12))-((1-(X318/$M$9))*(SUMPRODUCT(--((MIN(V318,$D$12))&gt;$C$9:$C$12),((MIN(V318,$D$12))-$C$9:$C$12),$H$9:$H$12)))),0))</f>
        <v>0</v>
      </c>
      <c r="AA318" s="169">
        <f>IF(AND(LARGE('Sch A. Input'!$CL$15:$CL$41,COUNTIF('Sch A. Input'!$CL$15:$CL$41,"&gt;="&amp;F318))&lt;E318,F318&lt;&gt;0),"Leaver",IFERROR(Z318/U318,0))</f>
        <v>0</v>
      </c>
      <c r="AB318" s="170">
        <f>IF(AND(LARGE('Sch A. Input'!$CL$15:$CL$41,COUNTIF('Sch A. Input'!$CL$15:$CL$41,"&gt;="&amp;F318))&lt;E318,F318&lt;&gt;0),"Leaver",Q318-Z318)</f>
        <v>0</v>
      </c>
      <c r="AC318" s="94">
        <f t="shared" si="57"/>
        <v>0</v>
      </c>
      <c r="BK318" s="2"/>
      <c r="BL318" s="2"/>
      <c r="CI318"/>
    </row>
    <row r="319" spans="2:87" x14ac:dyDescent="0.35">
      <c r="B319" s="70" t="str">
        <f>IF('Sch A. Input'!B317="","",'Sch A. Input'!B317)</f>
        <v/>
      </c>
      <c r="C319" s="75" t="str">
        <f>IF('Sch A. Input'!C317="","",'Sch A. Input'!C317)</f>
        <v/>
      </c>
      <c r="D319" s="71" t="str">
        <f>IF('Sch A. Input'!D317="","",'Sch A. Input'!D317)</f>
        <v/>
      </c>
      <c r="E319" s="71">
        <f>'Sch A. Input'!E317</f>
        <v>45016</v>
      </c>
      <c r="F319" s="71">
        <f>'Sch A. Input'!F317</f>
        <v>0</v>
      </c>
      <c r="G319" s="226">
        <f>SUMIFS('Sch A. Input'!H317:CJ317,'Sch A. Input'!$H$13:$CJ$13,$L$11,'Sch A. Input'!$H$14:$CJ$14,"Recurring")</f>
        <v>0</v>
      </c>
      <c r="H319" s="226">
        <f>SUMIFS('Sch A. Input'!H317:CJ317,'Sch A. Input'!$H$13:$CJ$13,$L$11,'Sch A. Input'!$H$14:$CJ$14,"One-time")</f>
        <v>0</v>
      </c>
      <c r="I319" s="227">
        <f t="shared" si="51"/>
        <v>0</v>
      </c>
      <c r="J319" s="228">
        <f>SUMIFS('Sch A. Input'!H317:CJ317,'Sch A. Input'!$H$14:$CJ$14,"Recurring",'Sch A. Input'!$H$13:$CJ$13,"&lt;="&amp;$L$11)</f>
        <v>0</v>
      </c>
      <c r="K319" s="228">
        <f>SUMIFS('Sch A. Input'!H317:CJ317,'Sch A. Input'!$H$14:$CJ$14,"One-time",'Sch A. Input'!$H$13:$CJ$13,"&lt;="&amp;$L$11)</f>
        <v>0</v>
      </c>
      <c r="L319" s="229">
        <f t="shared" si="52"/>
        <v>0</v>
      </c>
      <c r="M319" s="228">
        <f t="shared" si="53"/>
        <v>0</v>
      </c>
      <c r="N319" s="228">
        <f t="shared" si="54"/>
        <v>0</v>
      </c>
      <c r="O319" s="259">
        <f t="shared" si="55"/>
        <v>0</v>
      </c>
      <c r="P319" s="268">
        <f t="shared" si="49"/>
        <v>0</v>
      </c>
      <c r="Q319" s="231">
        <f t="shared" si="50"/>
        <v>0</v>
      </c>
      <c r="R319" s="97">
        <f t="shared" si="56"/>
        <v>0</v>
      </c>
      <c r="S319" s="237">
        <f>IF(AND(LARGE('Sch A. Input'!$CL$15:$CL$41,COUNTIF('Sch A. Input'!$CL$15:$CL$41,"&gt;="&amp;F319))&lt;E319,F319&lt;&gt;0),"Leaver",J319-G319)</f>
        <v>0</v>
      </c>
      <c r="T319" s="237">
        <f>IF(AND(LARGE('Sch A. Input'!$CL$15:$CL$41,COUNTIF('Sch A. Input'!$CL$15:$CL$41,"&gt;="&amp;F319))&lt;E319,F319&lt;&gt;0),"Leaver",K319-H319)</f>
        <v>0</v>
      </c>
      <c r="U319" s="238">
        <f>IF(AND(LARGE('Sch A. Input'!$CL$15:$CL$41,COUNTIF('Sch A. Input'!$CL$15:$CL$41,"&gt;="&amp;F319))&lt;E319,F319&lt;&gt;0),"Leaver",L319-I319)</f>
        <v>0</v>
      </c>
      <c r="V319" s="238">
        <f>IF(AND(LARGE('Sch A. Input'!$CL$15:$CL$41,COUNTIF('Sch A. Input'!$CL$15:$CL$41,"&gt;="&amp;F319))&lt;E319,F319&lt;&gt;0),"Leaver",IFERROR(S319/X319*$M$9,0))</f>
        <v>0</v>
      </c>
      <c r="W319" s="238">
        <f>IF(AND(LARGE('Sch A. Input'!$CL$15:$CL$41,COUNTIF('Sch A. Input'!$CL$15:$CL$41,"&gt;="&amp;F319))&lt;E319,F319&lt;&gt;0),"Leaver",V319+T319)</f>
        <v>0</v>
      </c>
      <c r="X319" s="264">
        <f>IF(AND(LARGE('Sch A. Input'!$CL$15:$CL$41,COUNTIF('Sch A. Input'!$CL$15:$CL$41,"&gt;="&amp;F319))&lt;E319,F319&lt;&gt;0),"Leaver",IF(OR(D319="",D319&gt;$L$11,($L$11-14)&lt;$K$9),0,(E319+1-D319)/14-1))</f>
        <v>0</v>
      </c>
      <c r="Y319" s="265">
        <f>IF(AND(LARGE('Sch A. Input'!$CL$15:$CL$41,COUNTIF('Sch A. Input'!$CL$15:$CL$41,"&gt;="&amp;F319))&lt;E319,F319&lt;&gt;0),"Leaver",IFERROR(IF((S319/$X319*$M$9+T319)&gt;$D$12,"YES","NO"),0))</f>
        <v>0</v>
      </c>
      <c r="Z319" s="225">
        <f>IF(AND(LARGE('Sch A. Input'!$CL$15:$CL$41,COUNTIF('Sch A. Input'!$CL$15:$CL$41,"&gt;="&amp;F319))&lt;E319,F319&lt;&gt;0),"Leaver",IFERROR(IF($Y319="YES",MIN($U319*($G$12/$D$12),$G$12),(SUMPRODUCT(--((MIN(W319,$D$12))&gt;$C$9:$C$12),((MIN(W319,$D$12))-$C$9:$C$12),$H$9:$H$12))-((1-(X319/$M$9))*(SUMPRODUCT(--((MIN(V319,$D$12))&gt;$C$9:$C$12),((MIN(V319,$D$12))-$C$9:$C$12),$H$9:$H$12)))),0))</f>
        <v>0</v>
      </c>
      <c r="AA319" s="169">
        <f>IF(AND(LARGE('Sch A. Input'!$CL$15:$CL$41,COUNTIF('Sch A. Input'!$CL$15:$CL$41,"&gt;="&amp;F319))&lt;E319,F319&lt;&gt;0),"Leaver",IFERROR(Z319/U319,0))</f>
        <v>0</v>
      </c>
      <c r="AB319" s="170">
        <f>IF(AND(LARGE('Sch A. Input'!$CL$15:$CL$41,COUNTIF('Sch A. Input'!$CL$15:$CL$41,"&gt;="&amp;F319))&lt;E319,F319&lt;&gt;0),"Leaver",Q319-Z319)</f>
        <v>0</v>
      </c>
      <c r="AC319" s="94">
        <f t="shared" si="57"/>
        <v>0</v>
      </c>
      <c r="BK319" s="2"/>
      <c r="BL319" s="2"/>
      <c r="CI319"/>
    </row>
    <row r="320" spans="2:87" x14ac:dyDescent="0.35">
      <c r="B320" s="70" t="str">
        <f>IF('Sch A. Input'!B318="","",'Sch A. Input'!B318)</f>
        <v/>
      </c>
      <c r="C320" s="75" t="str">
        <f>IF('Sch A. Input'!C318="","",'Sch A. Input'!C318)</f>
        <v/>
      </c>
      <c r="D320" s="71" t="str">
        <f>IF('Sch A. Input'!D318="","",'Sch A. Input'!D318)</f>
        <v/>
      </c>
      <c r="E320" s="71">
        <f>'Sch A. Input'!E318</f>
        <v>45016</v>
      </c>
      <c r="F320" s="71">
        <f>'Sch A. Input'!F318</f>
        <v>0</v>
      </c>
      <c r="G320" s="226">
        <f>SUMIFS('Sch A. Input'!H318:CJ318,'Sch A. Input'!$H$13:$CJ$13,$L$11,'Sch A. Input'!$H$14:$CJ$14,"Recurring")</f>
        <v>0</v>
      </c>
      <c r="H320" s="226">
        <f>SUMIFS('Sch A. Input'!H318:CJ318,'Sch A. Input'!$H$13:$CJ$13,$L$11,'Sch A. Input'!$H$14:$CJ$14,"One-time")</f>
        <v>0</v>
      </c>
      <c r="I320" s="227">
        <f t="shared" si="51"/>
        <v>0</v>
      </c>
      <c r="J320" s="228">
        <f>SUMIFS('Sch A. Input'!H318:CJ318,'Sch A. Input'!$H$14:$CJ$14,"Recurring",'Sch A. Input'!$H$13:$CJ$13,"&lt;="&amp;$L$11)</f>
        <v>0</v>
      </c>
      <c r="K320" s="228">
        <f>SUMIFS('Sch A. Input'!H318:CJ318,'Sch A. Input'!$H$14:$CJ$14,"One-time",'Sch A. Input'!$H$13:$CJ$13,"&lt;="&amp;$L$11)</f>
        <v>0</v>
      </c>
      <c r="L320" s="229">
        <f t="shared" si="52"/>
        <v>0</v>
      </c>
      <c r="M320" s="228">
        <f t="shared" si="53"/>
        <v>0</v>
      </c>
      <c r="N320" s="228">
        <f t="shared" si="54"/>
        <v>0</v>
      </c>
      <c r="O320" s="259">
        <f t="shared" si="55"/>
        <v>0</v>
      </c>
      <c r="P320" s="268">
        <f t="shared" si="49"/>
        <v>0</v>
      </c>
      <c r="Q320" s="231">
        <f t="shared" si="50"/>
        <v>0</v>
      </c>
      <c r="R320" s="97">
        <f t="shared" si="56"/>
        <v>0</v>
      </c>
      <c r="S320" s="237">
        <f>IF(AND(LARGE('Sch A. Input'!$CL$15:$CL$41,COUNTIF('Sch A. Input'!$CL$15:$CL$41,"&gt;="&amp;F320))&lt;E320,F320&lt;&gt;0),"Leaver",J320-G320)</f>
        <v>0</v>
      </c>
      <c r="T320" s="237">
        <f>IF(AND(LARGE('Sch A. Input'!$CL$15:$CL$41,COUNTIF('Sch A. Input'!$CL$15:$CL$41,"&gt;="&amp;F320))&lt;E320,F320&lt;&gt;0),"Leaver",K320-H320)</f>
        <v>0</v>
      </c>
      <c r="U320" s="238">
        <f>IF(AND(LARGE('Sch A. Input'!$CL$15:$CL$41,COUNTIF('Sch A. Input'!$CL$15:$CL$41,"&gt;="&amp;F320))&lt;E320,F320&lt;&gt;0),"Leaver",L320-I320)</f>
        <v>0</v>
      </c>
      <c r="V320" s="238">
        <f>IF(AND(LARGE('Sch A. Input'!$CL$15:$CL$41,COUNTIF('Sch A. Input'!$CL$15:$CL$41,"&gt;="&amp;F320))&lt;E320,F320&lt;&gt;0),"Leaver",IFERROR(S320/X320*$M$9,0))</f>
        <v>0</v>
      </c>
      <c r="W320" s="238">
        <f>IF(AND(LARGE('Sch A. Input'!$CL$15:$CL$41,COUNTIF('Sch A. Input'!$CL$15:$CL$41,"&gt;="&amp;F320))&lt;E320,F320&lt;&gt;0),"Leaver",V320+T320)</f>
        <v>0</v>
      </c>
      <c r="X320" s="264">
        <f>IF(AND(LARGE('Sch A. Input'!$CL$15:$CL$41,COUNTIF('Sch A. Input'!$CL$15:$CL$41,"&gt;="&amp;F320))&lt;E320,F320&lt;&gt;0),"Leaver",IF(OR(D320="",D320&gt;$L$11,($L$11-14)&lt;$K$9),0,(E320+1-D320)/14-1))</f>
        <v>0</v>
      </c>
      <c r="Y320" s="265">
        <f>IF(AND(LARGE('Sch A. Input'!$CL$15:$CL$41,COUNTIF('Sch A. Input'!$CL$15:$CL$41,"&gt;="&amp;F320))&lt;E320,F320&lt;&gt;0),"Leaver",IFERROR(IF((S320/$X320*$M$9+T320)&gt;$D$12,"YES","NO"),0))</f>
        <v>0</v>
      </c>
      <c r="Z320" s="225">
        <f>IF(AND(LARGE('Sch A. Input'!$CL$15:$CL$41,COUNTIF('Sch A. Input'!$CL$15:$CL$41,"&gt;="&amp;F320))&lt;E320,F320&lt;&gt;0),"Leaver",IFERROR(IF($Y320="YES",MIN($U320*($G$12/$D$12),$G$12),(SUMPRODUCT(--((MIN(W320,$D$12))&gt;$C$9:$C$12),((MIN(W320,$D$12))-$C$9:$C$12),$H$9:$H$12))-((1-(X320/$M$9))*(SUMPRODUCT(--((MIN(V320,$D$12))&gt;$C$9:$C$12),((MIN(V320,$D$12))-$C$9:$C$12),$H$9:$H$12)))),0))</f>
        <v>0</v>
      </c>
      <c r="AA320" s="169">
        <f>IF(AND(LARGE('Sch A. Input'!$CL$15:$CL$41,COUNTIF('Sch A. Input'!$CL$15:$CL$41,"&gt;="&amp;F320))&lt;E320,F320&lt;&gt;0),"Leaver",IFERROR(Z320/U320,0))</f>
        <v>0</v>
      </c>
      <c r="AB320" s="170">
        <f>IF(AND(LARGE('Sch A. Input'!$CL$15:$CL$41,COUNTIF('Sch A. Input'!$CL$15:$CL$41,"&gt;="&amp;F320))&lt;E320,F320&lt;&gt;0),"Leaver",Q320-Z320)</f>
        <v>0</v>
      </c>
      <c r="AC320" s="94">
        <f t="shared" si="57"/>
        <v>0</v>
      </c>
      <c r="BK320" s="2"/>
      <c r="BL320" s="2"/>
      <c r="CI320"/>
    </row>
    <row r="321" spans="2:87" x14ac:dyDescent="0.35">
      <c r="B321" s="70" t="str">
        <f>IF('Sch A. Input'!B319="","",'Sch A. Input'!B319)</f>
        <v/>
      </c>
      <c r="C321" s="75" t="str">
        <f>IF('Sch A. Input'!C319="","",'Sch A. Input'!C319)</f>
        <v/>
      </c>
      <c r="D321" s="71" t="str">
        <f>IF('Sch A. Input'!D319="","",'Sch A. Input'!D319)</f>
        <v/>
      </c>
      <c r="E321" s="71">
        <f>'Sch A. Input'!E319</f>
        <v>45016</v>
      </c>
      <c r="F321" s="71">
        <f>'Sch A. Input'!F319</f>
        <v>0</v>
      </c>
      <c r="G321" s="226">
        <f>SUMIFS('Sch A. Input'!H319:CJ319,'Sch A. Input'!$H$13:$CJ$13,$L$11,'Sch A. Input'!$H$14:$CJ$14,"Recurring")</f>
        <v>0</v>
      </c>
      <c r="H321" s="226">
        <f>SUMIFS('Sch A. Input'!H319:CJ319,'Sch A. Input'!$H$13:$CJ$13,$L$11,'Sch A. Input'!$H$14:$CJ$14,"One-time")</f>
        <v>0</v>
      </c>
      <c r="I321" s="227">
        <f t="shared" si="51"/>
        <v>0</v>
      </c>
      <c r="J321" s="228">
        <f>SUMIFS('Sch A. Input'!H319:CJ319,'Sch A. Input'!$H$14:$CJ$14,"Recurring",'Sch A. Input'!$H$13:$CJ$13,"&lt;="&amp;$L$11)</f>
        <v>0</v>
      </c>
      <c r="K321" s="228">
        <f>SUMIFS('Sch A. Input'!H319:CJ319,'Sch A. Input'!$H$14:$CJ$14,"One-time",'Sch A. Input'!$H$13:$CJ$13,"&lt;="&amp;$L$11)</f>
        <v>0</v>
      </c>
      <c r="L321" s="229">
        <f t="shared" si="52"/>
        <v>0</v>
      </c>
      <c r="M321" s="228">
        <f t="shared" si="53"/>
        <v>0</v>
      </c>
      <c r="N321" s="228">
        <f t="shared" si="54"/>
        <v>0</v>
      </c>
      <c r="O321" s="259">
        <f t="shared" si="55"/>
        <v>0</v>
      </c>
      <c r="P321" s="268">
        <f t="shared" si="49"/>
        <v>0</v>
      </c>
      <c r="Q321" s="231">
        <f t="shared" si="50"/>
        <v>0</v>
      </c>
      <c r="R321" s="97">
        <f t="shared" si="56"/>
        <v>0</v>
      </c>
      <c r="S321" s="237">
        <f>IF(AND(LARGE('Sch A. Input'!$CL$15:$CL$41,COUNTIF('Sch A. Input'!$CL$15:$CL$41,"&gt;="&amp;F321))&lt;E321,F321&lt;&gt;0),"Leaver",J321-G321)</f>
        <v>0</v>
      </c>
      <c r="T321" s="237">
        <f>IF(AND(LARGE('Sch A. Input'!$CL$15:$CL$41,COUNTIF('Sch A. Input'!$CL$15:$CL$41,"&gt;="&amp;F321))&lt;E321,F321&lt;&gt;0),"Leaver",K321-H321)</f>
        <v>0</v>
      </c>
      <c r="U321" s="238">
        <f>IF(AND(LARGE('Sch A. Input'!$CL$15:$CL$41,COUNTIF('Sch A. Input'!$CL$15:$CL$41,"&gt;="&amp;F321))&lt;E321,F321&lt;&gt;0),"Leaver",L321-I321)</f>
        <v>0</v>
      </c>
      <c r="V321" s="238">
        <f>IF(AND(LARGE('Sch A. Input'!$CL$15:$CL$41,COUNTIF('Sch A. Input'!$CL$15:$CL$41,"&gt;="&amp;F321))&lt;E321,F321&lt;&gt;0),"Leaver",IFERROR(S321/X321*$M$9,0))</f>
        <v>0</v>
      </c>
      <c r="W321" s="238">
        <f>IF(AND(LARGE('Sch A. Input'!$CL$15:$CL$41,COUNTIF('Sch A. Input'!$CL$15:$CL$41,"&gt;="&amp;F321))&lt;E321,F321&lt;&gt;0),"Leaver",V321+T321)</f>
        <v>0</v>
      </c>
      <c r="X321" s="264">
        <f>IF(AND(LARGE('Sch A. Input'!$CL$15:$CL$41,COUNTIF('Sch A. Input'!$CL$15:$CL$41,"&gt;="&amp;F321))&lt;E321,F321&lt;&gt;0),"Leaver",IF(OR(D321="",D321&gt;$L$11,($L$11-14)&lt;$K$9),0,(E321+1-D321)/14-1))</f>
        <v>0</v>
      </c>
      <c r="Y321" s="265">
        <f>IF(AND(LARGE('Sch A. Input'!$CL$15:$CL$41,COUNTIF('Sch A. Input'!$CL$15:$CL$41,"&gt;="&amp;F321))&lt;E321,F321&lt;&gt;0),"Leaver",IFERROR(IF((S321/$X321*$M$9+T321)&gt;$D$12,"YES","NO"),0))</f>
        <v>0</v>
      </c>
      <c r="Z321" s="225">
        <f>IF(AND(LARGE('Sch A. Input'!$CL$15:$CL$41,COUNTIF('Sch A. Input'!$CL$15:$CL$41,"&gt;="&amp;F321))&lt;E321,F321&lt;&gt;0),"Leaver",IFERROR(IF($Y321="YES",MIN($U321*($G$12/$D$12),$G$12),(SUMPRODUCT(--((MIN(W321,$D$12))&gt;$C$9:$C$12),((MIN(W321,$D$12))-$C$9:$C$12),$H$9:$H$12))-((1-(X321/$M$9))*(SUMPRODUCT(--((MIN(V321,$D$12))&gt;$C$9:$C$12),((MIN(V321,$D$12))-$C$9:$C$12),$H$9:$H$12)))),0))</f>
        <v>0</v>
      </c>
      <c r="AA321" s="169">
        <f>IF(AND(LARGE('Sch A. Input'!$CL$15:$CL$41,COUNTIF('Sch A. Input'!$CL$15:$CL$41,"&gt;="&amp;F321))&lt;E321,F321&lt;&gt;0),"Leaver",IFERROR(Z321/U321,0))</f>
        <v>0</v>
      </c>
      <c r="AB321" s="170">
        <f>IF(AND(LARGE('Sch A. Input'!$CL$15:$CL$41,COUNTIF('Sch A. Input'!$CL$15:$CL$41,"&gt;="&amp;F321))&lt;E321,F321&lt;&gt;0),"Leaver",Q321-Z321)</f>
        <v>0</v>
      </c>
      <c r="AC321" s="94">
        <f t="shared" si="57"/>
        <v>0</v>
      </c>
      <c r="BK321" s="2"/>
      <c r="BL321" s="2"/>
      <c r="CI321"/>
    </row>
    <row r="322" spans="2:87" x14ac:dyDescent="0.35">
      <c r="B322" s="70" t="str">
        <f>IF('Sch A. Input'!B320="","",'Sch A. Input'!B320)</f>
        <v/>
      </c>
      <c r="C322" s="75" t="str">
        <f>IF('Sch A. Input'!C320="","",'Sch A. Input'!C320)</f>
        <v/>
      </c>
      <c r="D322" s="71" t="str">
        <f>IF('Sch A. Input'!D320="","",'Sch A. Input'!D320)</f>
        <v/>
      </c>
      <c r="E322" s="71">
        <f>'Sch A. Input'!E320</f>
        <v>45016</v>
      </c>
      <c r="F322" s="71">
        <f>'Sch A. Input'!F320</f>
        <v>0</v>
      </c>
      <c r="G322" s="226">
        <f>SUMIFS('Sch A. Input'!H320:CJ320,'Sch A. Input'!$H$13:$CJ$13,$L$11,'Sch A. Input'!$H$14:$CJ$14,"Recurring")</f>
        <v>0</v>
      </c>
      <c r="H322" s="226">
        <f>SUMIFS('Sch A. Input'!H320:CJ320,'Sch A. Input'!$H$13:$CJ$13,$L$11,'Sch A. Input'!$H$14:$CJ$14,"One-time")</f>
        <v>0</v>
      </c>
      <c r="I322" s="227">
        <f t="shared" si="51"/>
        <v>0</v>
      </c>
      <c r="J322" s="228">
        <f>SUMIFS('Sch A. Input'!H320:CJ320,'Sch A. Input'!$H$14:$CJ$14,"Recurring",'Sch A. Input'!$H$13:$CJ$13,"&lt;="&amp;$L$11)</f>
        <v>0</v>
      </c>
      <c r="K322" s="228">
        <f>SUMIFS('Sch A. Input'!H320:CJ320,'Sch A. Input'!$H$14:$CJ$14,"One-time",'Sch A. Input'!$H$13:$CJ$13,"&lt;="&amp;$L$11)</f>
        <v>0</v>
      </c>
      <c r="L322" s="229">
        <f t="shared" si="52"/>
        <v>0</v>
      </c>
      <c r="M322" s="228">
        <f t="shared" si="53"/>
        <v>0</v>
      </c>
      <c r="N322" s="228">
        <f t="shared" si="54"/>
        <v>0</v>
      </c>
      <c r="O322" s="259">
        <f t="shared" si="55"/>
        <v>0</v>
      </c>
      <c r="P322" s="268">
        <f t="shared" si="49"/>
        <v>0</v>
      </c>
      <c r="Q322" s="231">
        <f t="shared" si="50"/>
        <v>0</v>
      </c>
      <c r="R322" s="97">
        <f t="shared" si="56"/>
        <v>0</v>
      </c>
      <c r="S322" s="237">
        <f>IF(AND(LARGE('Sch A. Input'!$CL$15:$CL$41,COUNTIF('Sch A. Input'!$CL$15:$CL$41,"&gt;="&amp;F322))&lt;E322,F322&lt;&gt;0),"Leaver",J322-G322)</f>
        <v>0</v>
      </c>
      <c r="T322" s="237">
        <f>IF(AND(LARGE('Sch A. Input'!$CL$15:$CL$41,COUNTIF('Sch A. Input'!$CL$15:$CL$41,"&gt;="&amp;F322))&lt;E322,F322&lt;&gt;0),"Leaver",K322-H322)</f>
        <v>0</v>
      </c>
      <c r="U322" s="238">
        <f>IF(AND(LARGE('Sch A. Input'!$CL$15:$CL$41,COUNTIF('Sch A. Input'!$CL$15:$CL$41,"&gt;="&amp;F322))&lt;E322,F322&lt;&gt;0),"Leaver",L322-I322)</f>
        <v>0</v>
      </c>
      <c r="V322" s="238">
        <f>IF(AND(LARGE('Sch A. Input'!$CL$15:$CL$41,COUNTIF('Sch A. Input'!$CL$15:$CL$41,"&gt;="&amp;F322))&lt;E322,F322&lt;&gt;0),"Leaver",IFERROR(S322/X322*$M$9,0))</f>
        <v>0</v>
      </c>
      <c r="W322" s="238">
        <f>IF(AND(LARGE('Sch A. Input'!$CL$15:$CL$41,COUNTIF('Sch A. Input'!$CL$15:$CL$41,"&gt;="&amp;F322))&lt;E322,F322&lt;&gt;0),"Leaver",V322+T322)</f>
        <v>0</v>
      </c>
      <c r="X322" s="264">
        <f>IF(AND(LARGE('Sch A. Input'!$CL$15:$CL$41,COUNTIF('Sch A. Input'!$CL$15:$CL$41,"&gt;="&amp;F322))&lt;E322,F322&lt;&gt;0),"Leaver",IF(OR(D322="",D322&gt;$L$11,($L$11-14)&lt;$K$9),0,(E322+1-D322)/14-1))</f>
        <v>0</v>
      </c>
      <c r="Y322" s="265">
        <f>IF(AND(LARGE('Sch A. Input'!$CL$15:$CL$41,COUNTIF('Sch A. Input'!$CL$15:$CL$41,"&gt;="&amp;F322))&lt;E322,F322&lt;&gt;0),"Leaver",IFERROR(IF((S322/$X322*$M$9+T322)&gt;$D$12,"YES","NO"),0))</f>
        <v>0</v>
      </c>
      <c r="Z322" s="225">
        <f>IF(AND(LARGE('Sch A. Input'!$CL$15:$CL$41,COUNTIF('Sch A. Input'!$CL$15:$CL$41,"&gt;="&amp;F322))&lt;E322,F322&lt;&gt;0),"Leaver",IFERROR(IF($Y322="YES",MIN($U322*($G$12/$D$12),$G$12),(SUMPRODUCT(--((MIN(W322,$D$12))&gt;$C$9:$C$12),((MIN(W322,$D$12))-$C$9:$C$12),$H$9:$H$12))-((1-(X322/$M$9))*(SUMPRODUCT(--((MIN(V322,$D$12))&gt;$C$9:$C$12),((MIN(V322,$D$12))-$C$9:$C$12),$H$9:$H$12)))),0))</f>
        <v>0</v>
      </c>
      <c r="AA322" s="169">
        <f>IF(AND(LARGE('Sch A. Input'!$CL$15:$CL$41,COUNTIF('Sch A. Input'!$CL$15:$CL$41,"&gt;="&amp;F322))&lt;E322,F322&lt;&gt;0),"Leaver",IFERROR(Z322/U322,0))</f>
        <v>0</v>
      </c>
      <c r="AB322" s="170">
        <f>IF(AND(LARGE('Sch A. Input'!$CL$15:$CL$41,COUNTIF('Sch A. Input'!$CL$15:$CL$41,"&gt;="&amp;F322))&lt;E322,F322&lt;&gt;0),"Leaver",Q322-Z322)</f>
        <v>0</v>
      </c>
      <c r="AC322" s="94">
        <f t="shared" si="57"/>
        <v>0</v>
      </c>
      <c r="BK322" s="2"/>
      <c r="BL322" s="2"/>
      <c r="CI322"/>
    </row>
    <row r="323" spans="2:87" x14ac:dyDescent="0.35">
      <c r="B323" s="70" t="str">
        <f>IF('Sch A. Input'!B321="","",'Sch A. Input'!B321)</f>
        <v/>
      </c>
      <c r="C323" s="75" t="str">
        <f>IF('Sch A. Input'!C321="","",'Sch A. Input'!C321)</f>
        <v/>
      </c>
      <c r="D323" s="71" t="str">
        <f>IF('Sch A. Input'!D321="","",'Sch A. Input'!D321)</f>
        <v/>
      </c>
      <c r="E323" s="71">
        <f>'Sch A. Input'!E321</f>
        <v>45016</v>
      </c>
      <c r="F323" s="71">
        <f>'Sch A. Input'!F321</f>
        <v>0</v>
      </c>
      <c r="G323" s="226">
        <f>SUMIFS('Sch A. Input'!H321:CJ321,'Sch A. Input'!$H$13:$CJ$13,$L$11,'Sch A. Input'!$H$14:$CJ$14,"Recurring")</f>
        <v>0</v>
      </c>
      <c r="H323" s="226">
        <f>SUMIFS('Sch A. Input'!H321:CJ321,'Sch A. Input'!$H$13:$CJ$13,$L$11,'Sch A. Input'!$H$14:$CJ$14,"One-time")</f>
        <v>0</v>
      </c>
      <c r="I323" s="227">
        <f t="shared" si="51"/>
        <v>0</v>
      </c>
      <c r="J323" s="228">
        <f>SUMIFS('Sch A. Input'!H321:CJ321,'Sch A. Input'!$H$14:$CJ$14,"Recurring",'Sch A. Input'!$H$13:$CJ$13,"&lt;="&amp;$L$11)</f>
        <v>0</v>
      </c>
      <c r="K323" s="228">
        <f>SUMIFS('Sch A. Input'!H321:CJ321,'Sch A. Input'!$H$14:$CJ$14,"One-time",'Sch A. Input'!$H$13:$CJ$13,"&lt;="&amp;$L$11)</f>
        <v>0</v>
      </c>
      <c r="L323" s="229">
        <f t="shared" si="52"/>
        <v>0</v>
      </c>
      <c r="M323" s="228">
        <f t="shared" si="53"/>
        <v>0</v>
      </c>
      <c r="N323" s="228">
        <f t="shared" si="54"/>
        <v>0</v>
      </c>
      <c r="O323" s="259">
        <f t="shared" si="55"/>
        <v>0</v>
      </c>
      <c r="P323" s="268">
        <f t="shared" si="49"/>
        <v>0</v>
      </c>
      <c r="Q323" s="231">
        <f t="shared" si="50"/>
        <v>0</v>
      </c>
      <c r="R323" s="97">
        <f t="shared" si="56"/>
        <v>0</v>
      </c>
      <c r="S323" s="237">
        <f>IF(AND(LARGE('Sch A. Input'!$CL$15:$CL$41,COUNTIF('Sch A. Input'!$CL$15:$CL$41,"&gt;="&amp;F323))&lt;E323,F323&lt;&gt;0),"Leaver",J323-G323)</f>
        <v>0</v>
      </c>
      <c r="T323" s="237">
        <f>IF(AND(LARGE('Sch A. Input'!$CL$15:$CL$41,COUNTIF('Sch A. Input'!$CL$15:$CL$41,"&gt;="&amp;F323))&lt;E323,F323&lt;&gt;0),"Leaver",K323-H323)</f>
        <v>0</v>
      </c>
      <c r="U323" s="238">
        <f>IF(AND(LARGE('Sch A. Input'!$CL$15:$CL$41,COUNTIF('Sch A. Input'!$CL$15:$CL$41,"&gt;="&amp;F323))&lt;E323,F323&lt;&gt;0),"Leaver",L323-I323)</f>
        <v>0</v>
      </c>
      <c r="V323" s="238">
        <f>IF(AND(LARGE('Sch A. Input'!$CL$15:$CL$41,COUNTIF('Sch A. Input'!$CL$15:$CL$41,"&gt;="&amp;F323))&lt;E323,F323&lt;&gt;0),"Leaver",IFERROR(S323/X323*$M$9,0))</f>
        <v>0</v>
      </c>
      <c r="W323" s="238">
        <f>IF(AND(LARGE('Sch A. Input'!$CL$15:$CL$41,COUNTIF('Sch A. Input'!$CL$15:$CL$41,"&gt;="&amp;F323))&lt;E323,F323&lt;&gt;0),"Leaver",V323+T323)</f>
        <v>0</v>
      </c>
      <c r="X323" s="264">
        <f>IF(AND(LARGE('Sch A. Input'!$CL$15:$CL$41,COUNTIF('Sch A. Input'!$CL$15:$CL$41,"&gt;="&amp;F323))&lt;E323,F323&lt;&gt;0),"Leaver",IF(OR(D323="",D323&gt;$L$11,($L$11-14)&lt;$K$9),0,(E323+1-D323)/14-1))</f>
        <v>0</v>
      </c>
      <c r="Y323" s="265">
        <f>IF(AND(LARGE('Sch A. Input'!$CL$15:$CL$41,COUNTIF('Sch A. Input'!$CL$15:$CL$41,"&gt;="&amp;F323))&lt;E323,F323&lt;&gt;0),"Leaver",IFERROR(IF((S323/$X323*$M$9+T323)&gt;$D$12,"YES","NO"),0))</f>
        <v>0</v>
      </c>
      <c r="Z323" s="225">
        <f>IF(AND(LARGE('Sch A. Input'!$CL$15:$CL$41,COUNTIF('Sch A. Input'!$CL$15:$CL$41,"&gt;="&amp;F323))&lt;E323,F323&lt;&gt;0),"Leaver",IFERROR(IF($Y323="YES",MIN($U323*($G$12/$D$12),$G$12),(SUMPRODUCT(--((MIN(W323,$D$12))&gt;$C$9:$C$12),((MIN(W323,$D$12))-$C$9:$C$12),$H$9:$H$12))-((1-(X323/$M$9))*(SUMPRODUCT(--((MIN(V323,$D$12))&gt;$C$9:$C$12),((MIN(V323,$D$12))-$C$9:$C$12),$H$9:$H$12)))),0))</f>
        <v>0</v>
      </c>
      <c r="AA323" s="169">
        <f>IF(AND(LARGE('Sch A. Input'!$CL$15:$CL$41,COUNTIF('Sch A. Input'!$CL$15:$CL$41,"&gt;="&amp;F323))&lt;E323,F323&lt;&gt;0),"Leaver",IFERROR(Z323/U323,0))</f>
        <v>0</v>
      </c>
      <c r="AB323" s="170">
        <f>IF(AND(LARGE('Sch A. Input'!$CL$15:$CL$41,COUNTIF('Sch A. Input'!$CL$15:$CL$41,"&gt;="&amp;F323))&lt;E323,F323&lt;&gt;0),"Leaver",Q323-Z323)</f>
        <v>0</v>
      </c>
      <c r="AC323" s="94">
        <f t="shared" si="57"/>
        <v>0</v>
      </c>
      <c r="BK323" s="2"/>
      <c r="BL323" s="2"/>
      <c r="CI323"/>
    </row>
    <row r="324" spans="2:87" x14ac:dyDescent="0.35">
      <c r="B324" s="70" t="str">
        <f>IF('Sch A. Input'!B322="","",'Sch A. Input'!B322)</f>
        <v/>
      </c>
      <c r="C324" s="75" t="str">
        <f>IF('Sch A. Input'!C322="","",'Sch A. Input'!C322)</f>
        <v/>
      </c>
      <c r="D324" s="71" t="str">
        <f>IF('Sch A. Input'!D322="","",'Sch A. Input'!D322)</f>
        <v/>
      </c>
      <c r="E324" s="71">
        <f>'Sch A. Input'!E322</f>
        <v>45016</v>
      </c>
      <c r="F324" s="71">
        <f>'Sch A. Input'!F322</f>
        <v>0</v>
      </c>
      <c r="G324" s="226">
        <f>SUMIFS('Sch A. Input'!H322:CJ322,'Sch A. Input'!$H$13:$CJ$13,$L$11,'Sch A. Input'!$H$14:$CJ$14,"Recurring")</f>
        <v>0</v>
      </c>
      <c r="H324" s="226">
        <f>SUMIFS('Sch A. Input'!H322:CJ322,'Sch A. Input'!$H$13:$CJ$13,$L$11,'Sch A. Input'!$H$14:$CJ$14,"One-time")</f>
        <v>0</v>
      </c>
      <c r="I324" s="227">
        <f t="shared" si="51"/>
        <v>0</v>
      </c>
      <c r="J324" s="228">
        <f>SUMIFS('Sch A. Input'!H322:CJ322,'Sch A. Input'!$H$14:$CJ$14,"Recurring",'Sch A. Input'!$H$13:$CJ$13,"&lt;="&amp;$L$11)</f>
        <v>0</v>
      </c>
      <c r="K324" s="228">
        <f>SUMIFS('Sch A. Input'!H322:CJ322,'Sch A. Input'!$H$14:$CJ$14,"One-time",'Sch A. Input'!$H$13:$CJ$13,"&lt;="&amp;$L$11)</f>
        <v>0</v>
      </c>
      <c r="L324" s="229">
        <f t="shared" si="52"/>
        <v>0</v>
      </c>
      <c r="M324" s="228">
        <f t="shared" si="53"/>
        <v>0</v>
      </c>
      <c r="N324" s="228">
        <f t="shared" si="54"/>
        <v>0</v>
      </c>
      <c r="O324" s="259">
        <f t="shared" si="55"/>
        <v>0</v>
      </c>
      <c r="P324" s="268">
        <f t="shared" si="49"/>
        <v>0</v>
      </c>
      <c r="Q324" s="231">
        <f t="shared" si="50"/>
        <v>0</v>
      </c>
      <c r="R324" s="97">
        <f t="shared" si="56"/>
        <v>0</v>
      </c>
      <c r="S324" s="237">
        <f>IF(AND(LARGE('Sch A. Input'!$CL$15:$CL$41,COUNTIF('Sch A. Input'!$CL$15:$CL$41,"&gt;="&amp;F324))&lt;E324,F324&lt;&gt;0),"Leaver",J324-G324)</f>
        <v>0</v>
      </c>
      <c r="T324" s="237">
        <f>IF(AND(LARGE('Sch A. Input'!$CL$15:$CL$41,COUNTIF('Sch A. Input'!$CL$15:$CL$41,"&gt;="&amp;F324))&lt;E324,F324&lt;&gt;0),"Leaver",K324-H324)</f>
        <v>0</v>
      </c>
      <c r="U324" s="238">
        <f>IF(AND(LARGE('Sch A. Input'!$CL$15:$CL$41,COUNTIF('Sch A. Input'!$CL$15:$CL$41,"&gt;="&amp;F324))&lt;E324,F324&lt;&gt;0),"Leaver",L324-I324)</f>
        <v>0</v>
      </c>
      <c r="V324" s="238">
        <f>IF(AND(LARGE('Sch A. Input'!$CL$15:$CL$41,COUNTIF('Sch A. Input'!$CL$15:$CL$41,"&gt;="&amp;F324))&lt;E324,F324&lt;&gt;0),"Leaver",IFERROR(S324/X324*$M$9,0))</f>
        <v>0</v>
      </c>
      <c r="W324" s="238">
        <f>IF(AND(LARGE('Sch A. Input'!$CL$15:$CL$41,COUNTIF('Sch A. Input'!$CL$15:$CL$41,"&gt;="&amp;F324))&lt;E324,F324&lt;&gt;0),"Leaver",V324+T324)</f>
        <v>0</v>
      </c>
      <c r="X324" s="264">
        <f>IF(AND(LARGE('Sch A. Input'!$CL$15:$CL$41,COUNTIF('Sch A. Input'!$CL$15:$CL$41,"&gt;="&amp;F324))&lt;E324,F324&lt;&gt;0),"Leaver",IF(OR(D324="",D324&gt;$L$11,($L$11-14)&lt;$K$9),0,(E324+1-D324)/14-1))</f>
        <v>0</v>
      </c>
      <c r="Y324" s="265">
        <f>IF(AND(LARGE('Sch A. Input'!$CL$15:$CL$41,COUNTIF('Sch A. Input'!$CL$15:$CL$41,"&gt;="&amp;F324))&lt;E324,F324&lt;&gt;0),"Leaver",IFERROR(IF((S324/$X324*$M$9+T324)&gt;$D$12,"YES","NO"),0))</f>
        <v>0</v>
      </c>
      <c r="Z324" s="225">
        <f>IF(AND(LARGE('Sch A. Input'!$CL$15:$CL$41,COUNTIF('Sch A. Input'!$CL$15:$CL$41,"&gt;="&amp;F324))&lt;E324,F324&lt;&gt;0),"Leaver",IFERROR(IF($Y324="YES",MIN($U324*($G$12/$D$12),$G$12),(SUMPRODUCT(--((MIN(W324,$D$12))&gt;$C$9:$C$12),((MIN(W324,$D$12))-$C$9:$C$12),$H$9:$H$12))-((1-(X324/$M$9))*(SUMPRODUCT(--((MIN(V324,$D$12))&gt;$C$9:$C$12),((MIN(V324,$D$12))-$C$9:$C$12),$H$9:$H$12)))),0))</f>
        <v>0</v>
      </c>
      <c r="AA324" s="169">
        <f>IF(AND(LARGE('Sch A. Input'!$CL$15:$CL$41,COUNTIF('Sch A. Input'!$CL$15:$CL$41,"&gt;="&amp;F324))&lt;E324,F324&lt;&gt;0),"Leaver",IFERROR(Z324/U324,0))</f>
        <v>0</v>
      </c>
      <c r="AB324" s="170">
        <f>IF(AND(LARGE('Sch A. Input'!$CL$15:$CL$41,COUNTIF('Sch A. Input'!$CL$15:$CL$41,"&gt;="&amp;F324))&lt;E324,F324&lt;&gt;0),"Leaver",Q324-Z324)</f>
        <v>0</v>
      </c>
      <c r="AC324" s="94">
        <f t="shared" si="57"/>
        <v>0</v>
      </c>
      <c r="BK324" s="2"/>
      <c r="BL324" s="2"/>
      <c r="CI324"/>
    </row>
    <row r="325" spans="2:87" x14ac:dyDescent="0.35">
      <c r="B325" s="70" t="str">
        <f>IF('Sch A. Input'!B323="","",'Sch A. Input'!B323)</f>
        <v/>
      </c>
      <c r="C325" s="75" t="str">
        <f>IF('Sch A. Input'!C323="","",'Sch A. Input'!C323)</f>
        <v/>
      </c>
      <c r="D325" s="71" t="str">
        <f>IF('Sch A. Input'!D323="","",'Sch A. Input'!D323)</f>
        <v/>
      </c>
      <c r="E325" s="71">
        <f>'Sch A. Input'!E323</f>
        <v>45016</v>
      </c>
      <c r="F325" s="71">
        <f>'Sch A. Input'!F323</f>
        <v>0</v>
      </c>
      <c r="G325" s="226">
        <f>SUMIFS('Sch A. Input'!H323:CJ323,'Sch A. Input'!$H$13:$CJ$13,$L$11,'Sch A. Input'!$H$14:$CJ$14,"Recurring")</f>
        <v>0</v>
      </c>
      <c r="H325" s="226">
        <f>SUMIFS('Sch A. Input'!H323:CJ323,'Sch A. Input'!$H$13:$CJ$13,$L$11,'Sch A. Input'!$H$14:$CJ$14,"One-time")</f>
        <v>0</v>
      </c>
      <c r="I325" s="227">
        <f t="shared" si="51"/>
        <v>0</v>
      </c>
      <c r="J325" s="228">
        <f>SUMIFS('Sch A. Input'!H323:CJ323,'Sch A. Input'!$H$14:$CJ$14,"Recurring",'Sch A. Input'!$H$13:$CJ$13,"&lt;="&amp;$L$11)</f>
        <v>0</v>
      </c>
      <c r="K325" s="228">
        <f>SUMIFS('Sch A. Input'!H323:CJ323,'Sch A. Input'!$H$14:$CJ$14,"One-time",'Sch A. Input'!$H$13:$CJ$13,"&lt;="&amp;$L$11)</f>
        <v>0</v>
      </c>
      <c r="L325" s="229">
        <f t="shared" si="52"/>
        <v>0</v>
      </c>
      <c r="M325" s="228">
        <f t="shared" si="53"/>
        <v>0</v>
      </c>
      <c r="N325" s="228">
        <f t="shared" si="54"/>
        <v>0</v>
      </c>
      <c r="O325" s="259">
        <f t="shared" si="55"/>
        <v>0</v>
      </c>
      <c r="P325" s="268">
        <f t="shared" si="49"/>
        <v>0</v>
      </c>
      <c r="Q325" s="231">
        <f t="shared" si="50"/>
        <v>0</v>
      </c>
      <c r="R325" s="97">
        <f t="shared" si="56"/>
        <v>0</v>
      </c>
      <c r="S325" s="237">
        <f>IF(AND(LARGE('Sch A. Input'!$CL$15:$CL$41,COUNTIF('Sch A. Input'!$CL$15:$CL$41,"&gt;="&amp;F325))&lt;E325,F325&lt;&gt;0),"Leaver",J325-G325)</f>
        <v>0</v>
      </c>
      <c r="T325" s="237">
        <f>IF(AND(LARGE('Sch A. Input'!$CL$15:$CL$41,COUNTIF('Sch A. Input'!$CL$15:$CL$41,"&gt;="&amp;F325))&lt;E325,F325&lt;&gt;0),"Leaver",K325-H325)</f>
        <v>0</v>
      </c>
      <c r="U325" s="238">
        <f>IF(AND(LARGE('Sch A. Input'!$CL$15:$CL$41,COUNTIF('Sch A. Input'!$CL$15:$CL$41,"&gt;="&amp;F325))&lt;E325,F325&lt;&gt;0),"Leaver",L325-I325)</f>
        <v>0</v>
      </c>
      <c r="V325" s="238">
        <f>IF(AND(LARGE('Sch A. Input'!$CL$15:$CL$41,COUNTIF('Sch A. Input'!$CL$15:$CL$41,"&gt;="&amp;F325))&lt;E325,F325&lt;&gt;0),"Leaver",IFERROR(S325/X325*$M$9,0))</f>
        <v>0</v>
      </c>
      <c r="W325" s="238">
        <f>IF(AND(LARGE('Sch A. Input'!$CL$15:$CL$41,COUNTIF('Sch A. Input'!$CL$15:$CL$41,"&gt;="&amp;F325))&lt;E325,F325&lt;&gt;0),"Leaver",V325+T325)</f>
        <v>0</v>
      </c>
      <c r="X325" s="264">
        <f>IF(AND(LARGE('Sch A. Input'!$CL$15:$CL$41,COUNTIF('Sch A. Input'!$CL$15:$CL$41,"&gt;="&amp;F325))&lt;E325,F325&lt;&gt;0),"Leaver",IF(OR(D325="",D325&gt;$L$11,($L$11-14)&lt;$K$9),0,(E325+1-D325)/14-1))</f>
        <v>0</v>
      </c>
      <c r="Y325" s="265">
        <f>IF(AND(LARGE('Sch A. Input'!$CL$15:$CL$41,COUNTIF('Sch A. Input'!$CL$15:$CL$41,"&gt;="&amp;F325))&lt;E325,F325&lt;&gt;0),"Leaver",IFERROR(IF((S325/$X325*$M$9+T325)&gt;$D$12,"YES","NO"),0))</f>
        <v>0</v>
      </c>
      <c r="Z325" s="225">
        <f>IF(AND(LARGE('Sch A. Input'!$CL$15:$CL$41,COUNTIF('Sch A. Input'!$CL$15:$CL$41,"&gt;="&amp;F325))&lt;E325,F325&lt;&gt;0),"Leaver",IFERROR(IF($Y325="YES",MIN($U325*($G$12/$D$12),$G$12),(SUMPRODUCT(--((MIN(W325,$D$12))&gt;$C$9:$C$12),((MIN(W325,$D$12))-$C$9:$C$12),$H$9:$H$12))-((1-(X325/$M$9))*(SUMPRODUCT(--((MIN(V325,$D$12))&gt;$C$9:$C$12),((MIN(V325,$D$12))-$C$9:$C$12),$H$9:$H$12)))),0))</f>
        <v>0</v>
      </c>
      <c r="AA325" s="169">
        <f>IF(AND(LARGE('Sch A. Input'!$CL$15:$CL$41,COUNTIF('Sch A. Input'!$CL$15:$CL$41,"&gt;="&amp;F325))&lt;E325,F325&lt;&gt;0),"Leaver",IFERROR(Z325/U325,0))</f>
        <v>0</v>
      </c>
      <c r="AB325" s="170">
        <f>IF(AND(LARGE('Sch A. Input'!$CL$15:$CL$41,COUNTIF('Sch A. Input'!$CL$15:$CL$41,"&gt;="&amp;F325))&lt;E325,F325&lt;&gt;0),"Leaver",Q325-Z325)</f>
        <v>0</v>
      </c>
      <c r="AC325" s="94">
        <f t="shared" si="57"/>
        <v>0</v>
      </c>
      <c r="BK325" s="2"/>
      <c r="BL325" s="2"/>
      <c r="CI325"/>
    </row>
    <row r="326" spans="2:87" x14ac:dyDescent="0.35">
      <c r="B326" s="70" t="str">
        <f>IF('Sch A. Input'!B324="","",'Sch A. Input'!B324)</f>
        <v/>
      </c>
      <c r="C326" s="75" t="str">
        <f>IF('Sch A. Input'!C324="","",'Sch A. Input'!C324)</f>
        <v/>
      </c>
      <c r="D326" s="71" t="str">
        <f>IF('Sch A. Input'!D324="","",'Sch A. Input'!D324)</f>
        <v/>
      </c>
      <c r="E326" s="71">
        <f>'Sch A. Input'!E324</f>
        <v>45016</v>
      </c>
      <c r="F326" s="71">
        <f>'Sch A. Input'!F324</f>
        <v>0</v>
      </c>
      <c r="G326" s="226">
        <f>SUMIFS('Sch A. Input'!H324:CJ324,'Sch A. Input'!$H$13:$CJ$13,$L$11,'Sch A. Input'!$H$14:$CJ$14,"Recurring")</f>
        <v>0</v>
      </c>
      <c r="H326" s="226">
        <f>SUMIFS('Sch A. Input'!H324:CJ324,'Sch A. Input'!$H$13:$CJ$13,$L$11,'Sch A. Input'!$H$14:$CJ$14,"One-time")</f>
        <v>0</v>
      </c>
      <c r="I326" s="227">
        <f t="shared" si="51"/>
        <v>0</v>
      </c>
      <c r="J326" s="228">
        <f>SUMIFS('Sch A. Input'!H324:CJ324,'Sch A. Input'!$H$14:$CJ$14,"Recurring",'Sch A. Input'!$H$13:$CJ$13,"&lt;="&amp;$L$11)</f>
        <v>0</v>
      </c>
      <c r="K326" s="228">
        <f>SUMIFS('Sch A. Input'!H324:CJ324,'Sch A. Input'!$H$14:$CJ$14,"One-time",'Sch A. Input'!$H$13:$CJ$13,"&lt;="&amp;$L$11)</f>
        <v>0</v>
      </c>
      <c r="L326" s="229">
        <f t="shared" si="52"/>
        <v>0</v>
      </c>
      <c r="M326" s="228">
        <f t="shared" si="53"/>
        <v>0</v>
      </c>
      <c r="N326" s="228">
        <f t="shared" si="54"/>
        <v>0</v>
      </c>
      <c r="O326" s="259">
        <f t="shared" si="55"/>
        <v>0</v>
      </c>
      <c r="P326" s="268">
        <f t="shared" si="49"/>
        <v>0</v>
      </c>
      <c r="Q326" s="231">
        <f t="shared" si="50"/>
        <v>0</v>
      </c>
      <c r="R326" s="97">
        <f t="shared" si="56"/>
        <v>0</v>
      </c>
      <c r="S326" s="237">
        <f>IF(AND(LARGE('Sch A. Input'!$CL$15:$CL$41,COUNTIF('Sch A. Input'!$CL$15:$CL$41,"&gt;="&amp;F326))&lt;E326,F326&lt;&gt;0),"Leaver",J326-G326)</f>
        <v>0</v>
      </c>
      <c r="T326" s="237">
        <f>IF(AND(LARGE('Sch A. Input'!$CL$15:$CL$41,COUNTIF('Sch A. Input'!$CL$15:$CL$41,"&gt;="&amp;F326))&lt;E326,F326&lt;&gt;0),"Leaver",K326-H326)</f>
        <v>0</v>
      </c>
      <c r="U326" s="238">
        <f>IF(AND(LARGE('Sch A. Input'!$CL$15:$CL$41,COUNTIF('Sch A. Input'!$CL$15:$CL$41,"&gt;="&amp;F326))&lt;E326,F326&lt;&gt;0),"Leaver",L326-I326)</f>
        <v>0</v>
      </c>
      <c r="V326" s="238">
        <f>IF(AND(LARGE('Sch A. Input'!$CL$15:$CL$41,COUNTIF('Sch A. Input'!$CL$15:$CL$41,"&gt;="&amp;F326))&lt;E326,F326&lt;&gt;0),"Leaver",IFERROR(S326/X326*$M$9,0))</f>
        <v>0</v>
      </c>
      <c r="W326" s="238">
        <f>IF(AND(LARGE('Sch A. Input'!$CL$15:$CL$41,COUNTIF('Sch A. Input'!$CL$15:$CL$41,"&gt;="&amp;F326))&lt;E326,F326&lt;&gt;0),"Leaver",V326+T326)</f>
        <v>0</v>
      </c>
      <c r="X326" s="264">
        <f>IF(AND(LARGE('Sch A. Input'!$CL$15:$CL$41,COUNTIF('Sch A. Input'!$CL$15:$CL$41,"&gt;="&amp;F326))&lt;E326,F326&lt;&gt;0),"Leaver",IF(OR(D326="",D326&gt;$L$11,($L$11-14)&lt;$K$9),0,(E326+1-D326)/14-1))</f>
        <v>0</v>
      </c>
      <c r="Y326" s="265">
        <f>IF(AND(LARGE('Sch A. Input'!$CL$15:$CL$41,COUNTIF('Sch A. Input'!$CL$15:$CL$41,"&gt;="&amp;F326))&lt;E326,F326&lt;&gt;0),"Leaver",IFERROR(IF((S326/$X326*$M$9+T326)&gt;$D$12,"YES","NO"),0))</f>
        <v>0</v>
      </c>
      <c r="Z326" s="225">
        <f>IF(AND(LARGE('Sch A. Input'!$CL$15:$CL$41,COUNTIF('Sch A. Input'!$CL$15:$CL$41,"&gt;="&amp;F326))&lt;E326,F326&lt;&gt;0),"Leaver",IFERROR(IF($Y326="YES",MIN($U326*($G$12/$D$12),$G$12),(SUMPRODUCT(--((MIN(W326,$D$12))&gt;$C$9:$C$12),((MIN(W326,$D$12))-$C$9:$C$12),$H$9:$H$12))-((1-(X326/$M$9))*(SUMPRODUCT(--((MIN(V326,$D$12))&gt;$C$9:$C$12),((MIN(V326,$D$12))-$C$9:$C$12),$H$9:$H$12)))),0))</f>
        <v>0</v>
      </c>
      <c r="AA326" s="169">
        <f>IF(AND(LARGE('Sch A. Input'!$CL$15:$CL$41,COUNTIF('Sch A. Input'!$CL$15:$CL$41,"&gt;="&amp;F326))&lt;E326,F326&lt;&gt;0),"Leaver",IFERROR(Z326/U326,0))</f>
        <v>0</v>
      </c>
      <c r="AB326" s="170">
        <f>IF(AND(LARGE('Sch A. Input'!$CL$15:$CL$41,COUNTIF('Sch A. Input'!$CL$15:$CL$41,"&gt;="&amp;F326))&lt;E326,F326&lt;&gt;0),"Leaver",Q326-Z326)</f>
        <v>0</v>
      </c>
      <c r="AC326" s="94">
        <f t="shared" si="57"/>
        <v>0</v>
      </c>
      <c r="BK326" s="2"/>
      <c r="BL326" s="2"/>
      <c r="CI326"/>
    </row>
    <row r="327" spans="2:87" x14ac:dyDescent="0.35">
      <c r="B327" s="70" t="str">
        <f>IF('Sch A. Input'!B325="","",'Sch A. Input'!B325)</f>
        <v/>
      </c>
      <c r="C327" s="75" t="str">
        <f>IF('Sch A. Input'!C325="","",'Sch A. Input'!C325)</f>
        <v/>
      </c>
      <c r="D327" s="71" t="str">
        <f>IF('Sch A. Input'!D325="","",'Sch A. Input'!D325)</f>
        <v/>
      </c>
      <c r="E327" s="71">
        <f>'Sch A. Input'!E325</f>
        <v>45016</v>
      </c>
      <c r="F327" s="71">
        <f>'Sch A. Input'!F325</f>
        <v>0</v>
      </c>
      <c r="G327" s="226">
        <f>SUMIFS('Sch A. Input'!H325:CJ325,'Sch A. Input'!$H$13:$CJ$13,$L$11,'Sch A. Input'!$H$14:$CJ$14,"Recurring")</f>
        <v>0</v>
      </c>
      <c r="H327" s="226">
        <f>SUMIFS('Sch A. Input'!H325:CJ325,'Sch A. Input'!$H$13:$CJ$13,$L$11,'Sch A. Input'!$H$14:$CJ$14,"One-time")</f>
        <v>0</v>
      </c>
      <c r="I327" s="227">
        <f t="shared" si="51"/>
        <v>0</v>
      </c>
      <c r="J327" s="228">
        <f>SUMIFS('Sch A. Input'!H325:CJ325,'Sch A. Input'!$H$14:$CJ$14,"Recurring",'Sch A. Input'!$H$13:$CJ$13,"&lt;="&amp;$L$11)</f>
        <v>0</v>
      </c>
      <c r="K327" s="228">
        <f>SUMIFS('Sch A. Input'!H325:CJ325,'Sch A. Input'!$H$14:$CJ$14,"One-time",'Sch A. Input'!$H$13:$CJ$13,"&lt;="&amp;$L$11)</f>
        <v>0</v>
      </c>
      <c r="L327" s="229">
        <f t="shared" si="52"/>
        <v>0</v>
      </c>
      <c r="M327" s="228">
        <f t="shared" si="53"/>
        <v>0</v>
      </c>
      <c r="N327" s="228">
        <f t="shared" si="54"/>
        <v>0</v>
      </c>
      <c r="O327" s="259">
        <f t="shared" si="55"/>
        <v>0</v>
      </c>
      <c r="P327" s="268">
        <f t="shared" si="49"/>
        <v>0</v>
      </c>
      <c r="Q327" s="231">
        <f t="shared" si="50"/>
        <v>0</v>
      </c>
      <c r="R327" s="97">
        <f t="shared" si="56"/>
        <v>0</v>
      </c>
      <c r="S327" s="237">
        <f>IF(AND(LARGE('Sch A. Input'!$CL$15:$CL$41,COUNTIF('Sch A. Input'!$CL$15:$CL$41,"&gt;="&amp;F327))&lt;E327,F327&lt;&gt;0),"Leaver",J327-G327)</f>
        <v>0</v>
      </c>
      <c r="T327" s="237">
        <f>IF(AND(LARGE('Sch A. Input'!$CL$15:$CL$41,COUNTIF('Sch A. Input'!$CL$15:$CL$41,"&gt;="&amp;F327))&lt;E327,F327&lt;&gt;0),"Leaver",K327-H327)</f>
        <v>0</v>
      </c>
      <c r="U327" s="238">
        <f>IF(AND(LARGE('Sch A. Input'!$CL$15:$CL$41,COUNTIF('Sch A. Input'!$CL$15:$CL$41,"&gt;="&amp;F327))&lt;E327,F327&lt;&gt;0),"Leaver",L327-I327)</f>
        <v>0</v>
      </c>
      <c r="V327" s="238">
        <f>IF(AND(LARGE('Sch A. Input'!$CL$15:$CL$41,COUNTIF('Sch A. Input'!$CL$15:$CL$41,"&gt;="&amp;F327))&lt;E327,F327&lt;&gt;0),"Leaver",IFERROR(S327/X327*$M$9,0))</f>
        <v>0</v>
      </c>
      <c r="W327" s="238">
        <f>IF(AND(LARGE('Sch A. Input'!$CL$15:$CL$41,COUNTIF('Sch A. Input'!$CL$15:$CL$41,"&gt;="&amp;F327))&lt;E327,F327&lt;&gt;0),"Leaver",V327+T327)</f>
        <v>0</v>
      </c>
      <c r="X327" s="264">
        <f>IF(AND(LARGE('Sch A. Input'!$CL$15:$CL$41,COUNTIF('Sch A. Input'!$CL$15:$CL$41,"&gt;="&amp;F327))&lt;E327,F327&lt;&gt;0),"Leaver",IF(OR(D327="",D327&gt;$L$11,($L$11-14)&lt;$K$9),0,(E327+1-D327)/14-1))</f>
        <v>0</v>
      </c>
      <c r="Y327" s="265">
        <f>IF(AND(LARGE('Sch A. Input'!$CL$15:$CL$41,COUNTIF('Sch A. Input'!$CL$15:$CL$41,"&gt;="&amp;F327))&lt;E327,F327&lt;&gt;0),"Leaver",IFERROR(IF((S327/$X327*$M$9+T327)&gt;$D$12,"YES","NO"),0))</f>
        <v>0</v>
      </c>
      <c r="Z327" s="225">
        <f>IF(AND(LARGE('Sch A. Input'!$CL$15:$CL$41,COUNTIF('Sch A. Input'!$CL$15:$CL$41,"&gt;="&amp;F327))&lt;E327,F327&lt;&gt;0),"Leaver",IFERROR(IF($Y327="YES",MIN($U327*($G$12/$D$12),$G$12),(SUMPRODUCT(--((MIN(W327,$D$12))&gt;$C$9:$C$12),((MIN(W327,$D$12))-$C$9:$C$12),$H$9:$H$12))-((1-(X327/$M$9))*(SUMPRODUCT(--((MIN(V327,$D$12))&gt;$C$9:$C$12),((MIN(V327,$D$12))-$C$9:$C$12),$H$9:$H$12)))),0))</f>
        <v>0</v>
      </c>
      <c r="AA327" s="169">
        <f>IF(AND(LARGE('Sch A. Input'!$CL$15:$CL$41,COUNTIF('Sch A. Input'!$CL$15:$CL$41,"&gt;="&amp;F327))&lt;E327,F327&lt;&gt;0),"Leaver",IFERROR(Z327/U327,0))</f>
        <v>0</v>
      </c>
      <c r="AB327" s="170">
        <f>IF(AND(LARGE('Sch A. Input'!$CL$15:$CL$41,COUNTIF('Sch A. Input'!$CL$15:$CL$41,"&gt;="&amp;F327))&lt;E327,F327&lt;&gt;0),"Leaver",Q327-Z327)</f>
        <v>0</v>
      </c>
      <c r="AC327" s="94">
        <f t="shared" si="57"/>
        <v>0</v>
      </c>
      <c r="BK327" s="2"/>
      <c r="BL327" s="2"/>
      <c r="CI327"/>
    </row>
    <row r="328" spans="2:87" x14ac:dyDescent="0.35">
      <c r="B328" s="70" t="str">
        <f>IF('Sch A. Input'!B326="","",'Sch A. Input'!B326)</f>
        <v/>
      </c>
      <c r="C328" s="75" t="str">
        <f>IF('Sch A. Input'!C326="","",'Sch A. Input'!C326)</f>
        <v/>
      </c>
      <c r="D328" s="71" t="str">
        <f>IF('Sch A. Input'!D326="","",'Sch A. Input'!D326)</f>
        <v/>
      </c>
      <c r="E328" s="71">
        <f>'Sch A. Input'!E326</f>
        <v>45016</v>
      </c>
      <c r="F328" s="71">
        <f>'Sch A. Input'!F326</f>
        <v>0</v>
      </c>
      <c r="G328" s="226">
        <f>SUMIFS('Sch A. Input'!H326:CJ326,'Sch A. Input'!$H$13:$CJ$13,$L$11,'Sch A. Input'!$H$14:$CJ$14,"Recurring")</f>
        <v>0</v>
      </c>
      <c r="H328" s="226">
        <f>SUMIFS('Sch A. Input'!H326:CJ326,'Sch A. Input'!$H$13:$CJ$13,$L$11,'Sch A. Input'!$H$14:$CJ$14,"One-time")</f>
        <v>0</v>
      </c>
      <c r="I328" s="227">
        <f t="shared" si="51"/>
        <v>0</v>
      </c>
      <c r="J328" s="228">
        <f>SUMIFS('Sch A. Input'!H326:CJ326,'Sch A. Input'!$H$14:$CJ$14,"Recurring",'Sch A. Input'!$H$13:$CJ$13,"&lt;="&amp;$L$11)</f>
        <v>0</v>
      </c>
      <c r="K328" s="228">
        <f>SUMIFS('Sch A. Input'!H326:CJ326,'Sch A. Input'!$H$14:$CJ$14,"One-time",'Sch A. Input'!$H$13:$CJ$13,"&lt;="&amp;$L$11)</f>
        <v>0</v>
      </c>
      <c r="L328" s="229">
        <f t="shared" si="52"/>
        <v>0</v>
      </c>
      <c r="M328" s="228">
        <f t="shared" si="53"/>
        <v>0</v>
      </c>
      <c r="N328" s="228">
        <f t="shared" si="54"/>
        <v>0</v>
      </c>
      <c r="O328" s="259">
        <f t="shared" si="55"/>
        <v>0</v>
      </c>
      <c r="P328" s="268">
        <f t="shared" si="49"/>
        <v>0</v>
      </c>
      <c r="Q328" s="231">
        <f t="shared" si="50"/>
        <v>0</v>
      </c>
      <c r="R328" s="97">
        <f t="shared" si="56"/>
        <v>0</v>
      </c>
      <c r="S328" s="237">
        <f>IF(AND(LARGE('Sch A. Input'!$CL$15:$CL$41,COUNTIF('Sch A. Input'!$CL$15:$CL$41,"&gt;="&amp;F328))&lt;E328,F328&lt;&gt;0),"Leaver",J328-G328)</f>
        <v>0</v>
      </c>
      <c r="T328" s="237">
        <f>IF(AND(LARGE('Sch A. Input'!$CL$15:$CL$41,COUNTIF('Sch A. Input'!$CL$15:$CL$41,"&gt;="&amp;F328))&lt;E328,F328&lt;&gt;0),"Leaver",K328-H328)</f>
        <v>0</v>
      </c>
      <c r="U328" s="238">
        <f>IF(AND(LARGE('Sch A. Input'!$CL$15:$CL$41,COUNTIF('Sch A. Input'!$CL$15:$CL$41,"&gt;="&amp;F328))&lt;E328,F328&lt;&gt;0),"Leaver",L328-I328)</f>
        <v>0</v>
      </c>
      <c r="V328" s="238">
        <f>IF(AND(LARGE('Sch A. Input'!$CL$15:$CL$41,COUNTIF('Sch A. Input'!$CL$15:$CL$41,"&gt;="&amp;F328))&lt;E328,F328&lt;&gt;0),"Leaver",IFERROR(S328/X328*$M$9,0))</f>
        <v>0</v>
      </c>
      <c r="W328" s="238">
        <f>IF(AND(LARGE('Sch A. Input'!$CL$15:$CL$41,COUNTIF('Sch A. Input'!$CL$15:$CL$41,"&gt;="&amp;F328))&lt;E328,F328&lt;&gt;0),"Leaver",V328+T328)</f>
        <v>0</v>
      </c>
      <c r="X328" s="264">
        <f>IF(AND(LARGE('Sch A. Input'!$CL$15:$CL$41,COUNTIF('Sch A. Input'!$CL$15:$CL$41,"&gt;="&amp;F328))&lt;E328,F328&lt;&gt;0),"Leaver",IF(OR(D328="",D328&gt;$L$11,($L$11-14)&lt;$K$9),0,(E328+1-D328)/14-1))</f>
        <v>0</v>
      </c>
      <c r="Y328" s="265">
        <f>IF(AND(LARGE('Sch A. Input'!$CL$15:$CL$41,COUNTIF('Sch A. Input'!$CL$15:$CL$41,"&gt;="&amp;F328))&lt;E328,F328&lt;&gt;0),"Leaver",IFERROR(IF((S328/$X328*$M$9+T328)&gt;$D$12,"YES","NO"),0))</f>
        <v>0</v>
      </c>
      <c r="Z328" s="225">
        <f>IF(AND(LARGE('Sch A. Input'!$CL$15:$CL$41,COUNTIF('Sch A. Input'!$CL$15:$CL$41,"&gt;="&amp;F328))&lt;E328,F328&lt;&gt;0),"Leaver",IFERROR(IF($Y328="YES",MIN($U328*($G$12/$D$12),$G$12),(SUMPRODUCT(--((MIN(W328,$D$12))&gt;$C$9:$C$12),((MIN(W328,$D$12))-$C$9:$C$12),$H$9:$H$12))-((1-(X328/$M$9))*(SUMPRODUCT(--((MIN(V328,$D$12))&gt;$C$9:$C$12),((MIN(V328,$D$12))-$C$9:$C$12),$H$9:$H$12)))),0))</f>
        <v>0</v>
      </c>
      <c r="AA328" s="169">
        <f>IF(AND(LARGE('Sch A. Input'!$CL$15:$CL$41,COUNTIF('Sch A. Input'!$CL$15:$CL$41,"&gt;="&amp;F328))&lt;E328,F328&lt;&gt;0),"Leaver",IFERROR(Z328/U328,0))</f>
        <v>0</v>
      </c>
      <c r="AB328" s="170">
        <f>IF(AND(LARGE('Sch A. Input'!$CL$15:$CL$41,COUNTIF('Sch A. Input'!$CL$15:$CL$41,"&gt;="&amp;F328))&lt;E328,F328&lt;&gt;0),"Leaver",Q328-Z328)</f>
        <v>0</v>
      </c>
      <c r="AC328" s="94">
        <f t="shared" si="57"/>
        <v>0</v>
      </c>
      <c r="BK328" s="2"/>
      <c r="BL328" s="2"/>
      <c r="CI328"/>
    </row>
    <row r="329" spans="2:87" x14ac:dyDescent="0.35">
      <c r="B329" s="70" t="str">
        <f>IF('Sch A. Input'!B327="","",'Sch A. Input'!B327)</f>
        <v/>
      </c>
      <c r="C329" s="75" t="str">
        <f>IF('Sch A. Input'!C327="","",'Sch A. Input'!C327)</f>
        <v/>
      </c>
      <c r="D329" s="71" t="str">
        <f>IF('Sch A. Input'!D327="","",'Sch A. Input'!D327)</f>
        <v/>
      </c>
      <c r="E329" s="71">
        <f>'Sch A. Input'!E327</f>
        <v>45016</v>
      </c>
      <c r="F329" s="71">
        <f>'Sch A. Input'!F327</f>
        <v>0</v>
      </c>
      <c r="G329" s="226">
        <f>SUMIFS('Sch A. Input'!H327:CJ327,'Sch A. Input'!$H$13:$CJ$13,$L$11,'Sch A. Input'!$H$14:$CJ$14,"Recurring")</f>
        <v>0</v>
      </c>
      <c r="H329" s="226">
        <f>SUMIFS('Sch A. Input'!H327:CJ327,'Sch A. Input'!$H$13:$CJ$13,$L$11,'Sch A. Input'!$H$14:$CJ$14,"One-time")</f>
        <v>0</v>
      </c>
      <c r="I329" s="227">
        <f t="shared" si="51"/>
        <v>0</v>
      </c>
      <c r="J329" s="228">
        <f>SUMIFS('Sch A. Input'!H327:CJ327,'Sch A. Input'!$H$14:$CJ$14,"Recurring",'Sch A. Input'!$H$13:$CJ$13,"&lt;="&amp;$L$11)</f>
        <v>0</v>
      </c>
      <c r="K329" s="228">
        <f>SUMIFS('Sch A. Input'!H327:CJ327,'Sch A. Input'!$H$14:$CJ$14,"One-time",'Sch A. Input'!$H$13:$CJ$13,"&lt;="&amp;$L$11)</f>
        <v>0</v>
      </c>
      <c r="L329" s="229">
        <f t="shared" si="52"/>
        <v>0</v>
      </c>
      <c r="M329" s="228">
        <f t="shared" si="53"/>
        <v>0</v>
      </c>
      <c r="N329" s="228">
        <f t="shared" si="54"/>
        <v>0</v>
      </c>
      <c r="O329" s="259">
        <f t="shared" si="55"/>
        <v>0</v>
      </c>
      <c r="P329" s="268">
        <f t="shared" si="49"/>
        <v>0</v>
      </c>
      <c r="Q329" s="231">
        <f t="shared" si="50"/>
        <v>0</v>
      </c>
      <c r="R329" s="97">
        <f t="shared" si="56"/>
        <v>0</v>
      </c>
      <c r="S329" s="237">
        <f>IF(AND(LARGE('Sch A. Input'!$CL$15:$CL$41,COUNTIF('Sch A. Input'!$CL$15:$CL$41,"&gt;="&amp;F329))&lt;E329,F329&lt;&gt;0),"Leaver",J329-G329)</f>
        <v>0</v>
      </c>
      <c r="T329" s="237">
        <f>IF(AND(LARGE('Sch A. Input'!$CL$15:$CL$41,COUNTIF('Sch A. Input'!$CL$15:$CL$41,"&gt;="&amp;F329))&lt;E329,F329&lt;&gt;0),"Leaver",K329-H329)</f>
        <v>0</v>
      </c>
      <c r="U329" s="238">
        <f>IF(AND(LARGE('Sch A. Input'!$CL$15:$CL$41,COUNTIF('Sch A. Input'!$CL$15:$CL$41,"&gt;="&amp;F329))&lt;E329,F329&lt;&gt;0),"Leaver",L329-I329)</f>
        <v>0</v>
      </c>
      <c r="V329" s="238">
        <f>IF(AND(LARGE('Sch A. Input'!$CL$15:$CL$41,COUNTIF('Sch A. Input'!$CL$15:$CL$41,"&gt;="&amp;F329))&lt;E329,F329&lt;&gt;0),"Leaver",IFERROR(S329/X329*$M$9,0))</f>
        <v>0</v>
      </c>
      <c r="W329" s="238">
        <f>IF(AND(LARGE('Sch A. Input'!$CL$15:$CL$41,COUNTIF('Sch A. Input'!$CL$15:$CL$41,"&gt;="&amp;F329))&lt;E329,F329&lt;&gt;0),"Leaver",V329+T329)</f>
        <v>0</v>
      </c>
      <c r="X329" s="264">
        <f>IF(AND(LARGE('Sch A. Input'!$CL$15:$CL$41,COUNTIF('Sch A. Input'!$CL$15:$CL$41,"&gt;="&amp;F329))&lt;E329,F329&lt;&gt;0),"Leaver",IF(OR(D329="",D329&gt;$L$11,($L$11-14)&lt;$K$9),0,(E329+1-D329)/14-1))</f>
        <v>0</v>
      </c>
      <c r="Y329" s="265">
        <f>IF(AND(LARGE('Sch A. Input'!$CL$15:$CL$41,COUNTIF('Sch A. Input'!$CL$15:$CL$41,"&gt;="&amp;F329))&lt;E329,F329&lt;&gt;0),"Leaver",IFERROR(IF((S329/$X329*$M$9+T329)&gt;$D$12,"YES","NO"),0))</f>
        <v>0</v>
      </c>
      <c r="Z329" s="225">
        <f>IF(AND(LARGE('Sch A. Input'!$CL$15:$CL$41,COUNTIF('Sch A. Input'!$CL$15:$CL$41,"&gt;="&amp;F329))&lt;E329,F329&lt;&gt;0),"Leaver",IFERROR(IF($Y329="YES",MIN($U329*($G$12/$D$12),$G$12),(SUMPRODUCT(--((MIN(W329,$D$12))&gt;$C$9:$C$12),((MIN(W329,$D$12))-$C$9:$C$12),$H$9:$H$12))-((1-(X329/$M$9))*(SUMPRODUCT(--((MIN(V329,$D$12))&gt;$C$9:$C$12),((MIN(V329,$D$12))-$C$9:$C$12),$H$9:$H$12)))),0))</f>
        <v>0</v>
      </c>
      <c r="AA329" s="169">
        <f>IF(AND(LARGE('Sch A. Input'!$CL$15:$CL$41,COUNTIF('Sch A. Input'!$CL$15:$CL$41,"&gt;="&amp;F329))&lt;E329,F329&lt;&gt;0),"Leaver",IFERROR(Z329/U329,0))</f>
        <v>0</v>
      </c>
      <c r="AB329" s="170">
        <f>IF(AND(LARGE('Sch A. Input'!$CL$15:$CL$41,COUNTIF('Sch A. Input'!$CL$15:$CL$41,"&gt;="&amp;F329))&lt;E329,F329&lt;&gt;0),"Leaver",Q329-Z329)</f>
        <v>0</v>
      </c>
      <c r="AC329" s="94">
        <f t="shared" si="57"/>
        <v>0</v>
      </c>
      <c r="BK329" s="2"/>
      <c r="BL329" s="2"/>
      <c r="CI329"/>
    </row>
    <row r="330" spans="2:87" x14ac:dyDescent="0.35">
      <c r="B330" s="70" t="str">
        <f>IF('Sch A. Input'!B328="","",'Sch A. Input'!B328)</f>
        <v/>
      </c>
      <c r="C330" s="75" t="str">
        <f>IF('Sch A. Input'!C328="","",'Sch A. Input'!C328)</f>
        <v/>
      </c>
      <c r="D330" s="71" t="str">
        <f>IF('Sch A. Input'!D328="","",'Sch A. Input'!D328)</f>
        <v/>
      </c>
      <c r="E330" s="71">
        <f>'Sch A. Input'!E328</f>
        <v>45016</v>
      </c>
      <c r="F330" s="71">
        <f>'Sch A. Input'!F328</f>
        <v>0</v>
      </c>
      <c r="G330" s="226">
        <f>SUMIFS('Sch A. Input'!H328:CJ328,'Sch A. Input'!$H$13:$CJ$13,$L$11,'Sch A. Input'!$H$14:$CJ$14,"Recurring")</f>
        <v>0</v>
      </c>
      <c r="H330" s="226">
        <f>SUMIFS('Sch A. Input'!H328:CJ328,'Sch A. Input'!$H$13:$CJ$13,$L$11,'Sch A. Input'!$H$14:$CJ$14,"One-time")</f>
        <v>0</v>
      </c>
      <c r="I330" s="227">
        <f t="shared" si="51"/>
        <v>0</v>
      </c>
      <c r="J330" s="228">
        <f>SUMIFS('Sch A. Input'!H328:CJ328,'Sch A. Input'!$H$14:$CJ$14,"Recurring",'Sch A. Input'!$H$13:$CJ$13,"&lt;="&amp;$L$11)</f>
        <v>0</v>
      </c>
      <c r="K330" s="228">
        <f>SUMIFS('Sch A. Input'!H328:CJ328,'Sch A. Input'!$H$14:$CJ$14,"One-time",'Sch A. Input'!$H$13:$CJ$13,"&lt;="&amp;$L$11)</f>
        <v>0</v>
      </c>
      <c r="L330" s="229">
        <f t="shared" si="52"/>
        <v>0</v>
      </c>
      <c r="M330" s="228">
        <f t="shared" si="53"/>
        <v>0</v>
      </c>
      <c r="N330" s="228">
        <f t="shared" si="54"/>
        <v>0</v>
      </c>
      <c r="O330" s="259">
        <f t="shared" si="55"/>
        <v>0</v>
      </c>
      <c r="P330" s="268">
        <f t="shared" si="49"/>
        <v>0</v>
      </c>
      <c r="Q330" s="231">
        <f t="shared" si="50"/>
        <v>0</v>
      </c>
      <c r="R330" s="97">
        <f t="shared" si="56"/>
        <v>0</v>
      </c>
      <c r="S330" s="237">
        <f>IF(AND(LARGE('Sch A. Input'!$CL$15:$CL$41,COUNTIF('Sch A. Input'!$CL$15:$CL$41,"&gt;="&amp;F330))&lt;E330,F330&lt;&gt;0),"Leaver",J330-G330)</f>
        <v>0</v>
      </c>
      <c r="T330" s="237">
        <f>IF(AND(LARGE('Sch A. Input'!$CL$15:$CL$41,COUNTIF('Sch A. Input'!$CL$15:$CL$41,"&gt;="&amp;F330))&lt;E330,F330&lt;&gt;0),"Leaver",K330-H330)</f>
        <v>0</v>
      </c>
      <c r="U330" s="238">
        <f>IF(AND(LARGE('Sch A. Input'!$CL$15:$CL$41,COUNTIF('Sch A. Input'!$CL$15:$CL$41,"&gt;="&amp;F330))&lt;E330,F330&lt;&gt;0),"Leaver",L330-I330)</f>
        <v>0</v>
      </c>
      <c r="V330" s="238">
        <f>IF(AND(LARGE('Sch A. Input'!$CL$15:$CL$41,COUNTIF('Sch A. Input'!$CL$15:$CL$41,"&gt;="&amp;F330))&lt;E330,F330&lt;&gt;0),"Leaver",IFERROR(S330/X330*$M$9,0))</f>
        <v>0</v>
      </c>
      <c r="W330" s="238">
        <f>IF(AND(LARGE('Sch A. Input'!$CL$15:$CL$41,COUNTIF('Sch A. Input'!$CL$15:$CL$41,"&gt;="&amp;F330))&lt;E330,F330&lt;&gt;0),"Leaver",V330+T330)</f>
        <v>0</v>
      </c>
      <c r="X330" s="264">
        <f>IF(AND(LARGE('Sch A. Input'!$CL$15:$CL$41,COUNTIF('Sch A. Input'!$CL$15:$CL$41,"&gt;="&amp;F330))&lt;E330,F330&lt;&gt;0),"Leaver",IF(OR(D330="",D330&gt;$L$11,($L$11-14)&lt;$K$9),0,(E330+1-D330)/14-1))</f>
        <v>0</v>
      </c>
      <c r="Y330" s="265">
        <f>IF(AND(LARGE('Sch A. Input'!$CL$15:$CL$41,COUNTIF('Sch A. Input'!$CL$15:$CL$41,"&gt;="&amp;F330))&lt;E330,F330&lt;&gt;0),"Leaver",IFERROR(IF((S330/$X330*$M$9+T330)&gt;$D$12,"YES","NO"),0))</f>
        <v>0</v>
      </c>
      <c r="Z330" s="225">
        <f>IF(AND(LARGE('Sch A. Input'!$CL$15:$CL$41,COUNTIF('Sch A. Input'!$CL$15:$CL$41,"&gt;="&amp;F330))&lt;E330,F330&lt;&gt;0),"Leaver",IFERROR(IF($Y330="YES",MIN($U330*($G$12/$D$12),$G$12),(SUMPRODUCT(--((MIN(W330,$D$12))&gt;$C$9:$C$12),((MIN(W330,$D$12))-$C$9:$C$12),$H$9:$H$12))-((1-(X330/$M$9))*(SUMPRODUCT(--((MIN(V330,$D$12))&gt;$C$9:$C$12),((MIN(V330,$D$12))-$C$9:$C$12),$H$9:$H$12)))),0))</f>
        <v>0</v>
      </c>
      <c r="AA330" s="169">
        <f>IF(AND(LARGE('Sch A. Input'!$CL$15:$CL$41,COUNTIF('Sch A. Input'!$CL$15:$CL$41,"&gt;="&amp;F330))&lt;E330,F330&lt;&gt;0),"Leaver",IFERROR(Z330/U330,0))</f>
        <v>0</v>
      </c>
      <c r="AB330" s="170">
        <f>IF(AND(LARGE('Sch A. Input'!$CL$15:$CL$41,COUNTIF('Sch A. Input'!$CL$15:$CL$41,"&gt;="&amp;F330))&lt;E330,F330&lt;&gt;0),"Leaver",Q330-Z330)</f>
        <v>0</v>
      </c>
      <c r="AC330" s="94">
        <f t="shared" si="57"/>
        <v>0</v>
      </c>
      <c r="BK330" s="2"/>
      <c r="BL330" s="2"/>
      <c r="CI330"/>
    </row>
    <row r="331" spans="2:87" x14ac:dyDescent="0.35">
      <c r="B331" s="70" t="str">
        <f>IF('Sch A. Input'!B329="","",'Sch A. Input'!B329)</f>
        <v/>
      </c>
      <c r="C331" s="75" t="str">
        <f>IF('Sch A. Input'!C329="","",'Sch A. Input'!C329)</f>
        <v/>
      </c>
      <c r="D331" s="71" t="str">
        <f>IF('Sch A. Input'!D329="","",'Sch A. Input'!D329)</f>
        <v/>
      </c>
      <c r="E331" s="71">
        <f>'Sch A. Input'!E329</f>
        <v>45016</v>
      </c>
      <c r="F331" s="71">
        <f>'Sch A. Input'!F329</f>
        <v>0</v>
      </c>
      <c r="G331" s="226">
        <f>SUMIFS('Sch A. Input'!H329:CJ329,'Sch A. Input'!$H$13:$CJ$13,$L$11,'Sch A. Input'!$H$14:$CJ$14,"Recurring")</f>
        <v>0</v>
      </c>
      <c r="H331" s="226">
        <f>SUMIFS('Sch A. Input'!H329:CJ329,'Sch A. Input'!$H$13:$CJ$13,$L$11,'Sch A. Input'!$H$14:$CJ$14,"One-time")</f>
        <v>0</v>
      </c>
      <c r="I331" s="227">
        <f t="shared" si="51"/>
        <v>0</v>
      </c>
      <c r="J331" s="228">
        <f>SUMIFS('Sch A. Input'!H329:CJ329,'Sch A. Input'!$H$14:$CJ$14,"Recurring",'Sch A. Input'!$H$13:$CJ$13,"&lt;="&amp;$L$11)</f>
        <v>0</v>
      </c>
      <c r="K331" s="228">
        <f>SUMIFS('Sch A. Input'!H329:CJ329,'Sch A. Input'!$H$14:$CJ$14,"One-time",'Sch A. Input'!$H$13:$CJ$13,"&lt;="&amp;$L$11)</f>
        <v>0</v>
      </c>
      <c r="L331" s="229">
        <f t="shared" si="52"/>
        <v>0</v>
      </c>
      <c r="M331" s="228">
        <f t="shared" si="53"/>
        <v>0</v>
      </c>
      <c r="N331" s="228">
        <f t="shared" si="54"/>
        <v>0</v>
      </c>
      <c r="O331" s="259">
        <f t="shared" si="55"/>
        <v>0</v>
      </c>
      <c r="P331" s="268">
        <f t="shared" si="49"/>
        <v>0</v>
      </c>
      <c r="Q331" s="231">
        <f t="shared" si="50"/>
        <v>0</v>
      </c>
      <c r="R331" s="97">
        <f t="shared" si="56"/>
        <v>0</v>
      </c>
      <c r="S331" s="237">
        <f>IF(AND(LARGE('Sch A. Input'!$CL$15:$CL$41,COUNTIF('Sch A. Input'!$CL$15:$CL$41,"&gt;="&amp;F331))&lt;E331,F331&lt;&gt;0),"Leaver",J331-G331)</f>
        <v>0</v>
      </c>
      <c r="T331" s="237">
        <f>IF(AND(LARGE('Sch A. Input'!$CL$15:$CL$41,COUNTIF('Sch A. Input'!$CL$15:$CL$41,"&gt;="&amp;F331))&lt;E331,F331&lt;&gt;0),"Leaver",K331-H331)</f>
        <v>0</v>
      </c>
      <c r="U331" s="238">
        <f>IF(AND(LARGE('Sch A. Input'!$CL$15:$CL$41,COUNTIF('Sch A. Input'!$CL$15:$CL$41,"&gt;="&amp;F331))&lt;E331,F331&lt;&gt;0),"Leaver",L331-I331)</f>
        <v>0</v>
      </c>
      <c r="V331" s="238">
        <f>IF(AND(LARGE('Sch A. Input'!$CL$15:$CL$41,COUNTIF('Sch A. Input'!$CL$15:$CL$41,"&gt;="&amp;F331))&lt;E331,F331&lt;&gt;0),"Leaver",IFERROR(S331/X331*$M$9,0))</f>
        <v>0</v>
      </c>
      <c r="W331" s="238">
        <f>IF(AND(LARGE('Sch A. Input'!$CL$15:$CL$41,COUNTIF('Sch A. Input'!$CL$15:$CL$41,"&gt;="&amp;F331))&lt;E331,F331&lt;&gt;0),"Leaver",V331+T331)</f>
        <v>0</v>
      </c>
      <c r="X331" s="264">
        <f>IF(AND(LARGE('Sch A. Input'!$CL$15:$CL$41,COUNTIF('Sch A. Input'!$CL$15:$CL$41,"&gt;="&amp;F331))&lt;E331,F331&lt;&gt;0),"Leaver",IF(OR(D331="",D331&gt;$L$11,($L$11-14)&lt;$K$9),0,(E331+1-D331)/14-1))</f>
        <v>0</v>
      </c>
      <c r="Y331" s="265">
        <f>IF(AND(LARGE('Sch A. Input'!$CL$15:$CL$41,COUNTIF('Sch A. Input'!$CL$15:$CL$41,"&gt;="&amp;F331))&lt;E331,F331&lt;&gt;0),"Leaver",IFERROR(IF((S331/$X331*$M$9+T331)&gt;$D$12,"YES","NO"),0))</f>
        <v>0</v>
      </c>
      <c r="Z331" s="225">
        <f>IF(AND(LARGE('Sch A. Input'!$CL$15:$CL$41,COUNTIF('Sch A. Input'!$CL$15:$CL$41,"&gt;="&amp;F331))&lt;E331,F331&lt;&gt;0),"Leaver",IFERROR(IF($Y331="YES",MIN($U331*($G$12/$D$12),$G$12),(SUMPRODUCT(--((MIN(W331,$D$12))&gt;$C$9:$C$12),((MIN(W331,$D$12))-$C$9:$C$12),$H$9:$H$12))-((1-(X331/$M$9))*(SUMPRODUCT(--((MIN(V331,$D$12))&gt;$C$9:$C$12),((MIN(V331,$D$12))-$C$9:$C$12),$H$9:$H$12)))),0))</f>
        <v>0</v>
      </c>
      <c r="AA331" s="169">
        <f>IF(AND(LARGE('Sch A. Input'!$CL$15:$CL$41,COUNTIF('Sch A. Input'!$CL$15:$CL$41,"&gt;="&amp;F331))&lt;E331,F331&lt;&gt;0),"Leaver",IFERROR(Z331/U331,0))</f>
        <v>0</v>
      </c>
      <c r="AB331" s="170">
        <f>IF(AND(LARGE('Sch A. Input'!$CL$15:$CL$41,COUNTIF('Sch A. Input'!$CL$15:$CL$41,"&gt;="&amp;F331))&lt;E331,F331&lt;&gt;0),"Leaver",Q331-Z331)</f>
        <v>0</v>
      </c>
      <c r="AC331" s="94">
        <f t="shared" si="57"/>
        <v>0</v>
      </c>
      <c r="BK331" s="2"/>
      <c r="BL331" s="2"/>
      <c r="CI331"/>
    </row>
    <row r="332" spans="2:87" x14ac:dyDescent="0.35">
      <c r="B332" s="70" t="str">
        <f>IF('Sch A. Input'!B330="","",'Sch A. Input'!B330)</f>
        <v/>
      </c>
      <c r="C332" s="75" t="str">
        <f>IF('Sch A. Input'!C330="","",'Sch A. Input'!C330)</f>
        <v/>
      </c>
      <c r="D332" s="71" t="str">
        <f>IF('Sch A. Input'!D330="","",'Sch A. Input'!D330)</f>
        <v/>
      </c>
      <c r="E332" s="71">
        <f>'Sch A. Input'!E330</f>
        <v>45016</v>
      </c>
      <c r="F332" s="71">
        <f>'Sch A. Input'!F330</f>
        <v>0</v>
      </c>
      <c r="G332" s="226">
        <f>SUMIFS('Sch A. Input'!H330:CJ330,'Sch A. Input'!$H$13:$CJ$13,$L$11,'Sch A. Input'!$H$14:$CJ$14,"Recurring")</f>
        <v>0</v>
      </c>
      <c r="H332" s="226">
        <f>SUMIFS('Sch A. Input'!H330:CJ330,'Sch A. Input'!$H$13:$CJ$13,$L$11,'Sch A. Input'!$H$14:$CJ$14,"One-time")</f>
        <v>0</v>
      </c>
      <c r="I332" s="227">
        <f t="shared" si="51"/>
        <v>0</v>
      </c>
      <c r="J332" s="228">
        <f>SUMIFS('Sch A. Input'!H330:CJ330,'Sch A. Input'!$H$14:$CJ$14,"Recurring",'Sch A. Input'!$H$13:$CJ$13,"&lt;="&amp;$L$11)</f>
        <v>0</v>
      </c>
      <c r="K332" s="228">
        <f>SUMIFS('Sch A. Input'!H330:CJ330,'Sch A. Input'!$H$14:$CJ$14,"One-time",'Sch A. Input'!$H$13:$CJ$13,"&lt;="&amp;$L$11)</f>
        <v>0</v>
      </c>
      <c r="L332" s="229">
        <f t="shared" si="52"/>
        <v>0</v>
      </c>
      <c r="M332" s="228">
        <f t="shared" si="53"/>
        <v>0</v>
      </c>
      <c r="N332" s="228">
        <f t="shared" si="54"/>
        <v>0</v>
      </c>
      <c r="O332" s="259">
        <f t="shared" si="55"/>
        <v>0</v>
      </c>
      <c r="P332" s="268">
        <f t="shared" si="49"/>
        <v>0</v>
      </c>
      <c r="Q332" s="231">
        <f t="shared" si="50"/>
        <v>0</v>
      </c>
      <c r="R332" s="97">
        <f t="shared" si="56"/>
        <v>0</v>
      </c>
      <c r="S332" s="237">
        <f>IF(AND(LARGE('Sch A. Input'!$CL$15:$CL$41,COUNTIF('Sch A. Input'!$CL$15:$CL$41,"&gt;="&amp;F332))&lt;E332,F332&lt;&gt;0),"Leaver",J332-G332)</f>
        <v>0</v>
      </c>
      <c r="T332" s="237">
        <f>IF(AND(LARGE('Sch A. Input'!$CL$15:$CL$41,COUNTIF('Sch A. Input'!$CL$15:$CL$41,"&gt;="&amp;F332))&lt;E332,F332&lt;&gt;0),"Leaver",K332-H332)</f>
        <v>0</v>
      </c>
      <c r="U332" s="238">
        <f>IF(AND(LARGE('Sch A. Input'!$CL$15:$CL$41,COUNTIF('Sch A. Input'!$CL$15:$CL$41,"&gt;="&amp;F332))&lt;E332,F332&lt;&gt;0),"Leaver",L332-I332)</f>
        <v>0</v>
      </c>
      <c r="V332" s="238">
        <f>IF(AND(LARGE('Sch A. Input'!$CL$15:$CL$41,COUNTIF('Sch A. Input'!$CL$15:$CL$41,"&gt;="&amp;F332))&lt;E332,F332&lt;&gt;0),"Leaver",IFERROR(S332/X332*$M$9,0))</f>
        <v>0</v>
      </c>
      <c r="W332" s="238">
        <f>IF(AND(LARGE('Sch A. Input'!$CL$15:$CL$41,COUNTIF('Sch A. Input'!$CL$15:$CL$41,"&gt;="&amp;F332))&lt;E332,F332&lt;&gt;0),"Leaver",V332+T332)</f>
        <v>0</v>
      </c>
      <c r="X332" s="264">
        <f>IF(AND(LARGE('Sch A. Input'!$CL$15:$CL$41,COUNTIF('Sch A. Input'!$CL$15:$CL$41,"&gt;="&amp;F332))&lt;E332,F332&lt;&gt;0),"Leaver",IF(OR(D332="",D332&gt;$L$11,($L$11-14)&lt;$K$9),0,(E332+1-D332)/14-1))</f>
        <v>0</v>
      </c>
      <c r="Y332" s="265">
        <f>IF(AND(LARGE('Sch A. Input'!$CL$15:$CL$41,COUNTIF('Sch A. Input'!$CL$15:$CL$41,"&gt;="&amp;F332))&lt;E332,F332&lt;&gt;0),"Leaver",IFERROR(IF((S332/$X332*$M$9+T332)&gt;$D$12,"YES","NO"),0))</f>
        <v>0</v>
      </c>
      <c r="Z332" s="225">
        <f>IF(AND(LARGE('Sch A. Input'!$CL$15:$CL$41,COUNTIF('Sch A. Input'!$CL$15:$CL$41,"&gt;="&amp;F332))&lt;E332,F332&lt;&gt;0),"Leaver",IFERROR(IF($Y332="YES",MIN($U332*($G$12/$D$12),$G$12),(SUMPRODUCT(--((MIN(W332,$D$12))&gt;$C$9:$C$12),((MIN(W332,$D$12))-$C$9:$C$12),$H$9:$H$12))-((1-(X332/$M$9))*(SUMPRODUCT(--((MIN(V332,$D$12))&gt;$C$9:$C$12),((MIN(V332,$D$12))-$C$9:$C$12),$H$9:$H$12)))),0))</f>
        <v>0</v>
      </c>
      <c r="AA332" s="169">
        <f>IF(AND(LARGE('Sch A. Input'!$CL$15:$CL$41,COUNTIF('Sch A. Input'!$CL$15:$CL$41,"&gt;="&amp;F332))&lt;E332,F332&lt;&gt;0),"Leaver",IFERROR(Z332/U332,0))</f>
        <v>0</v>
      </c>
      <c r="AB332" s="170">
        <f>IF(AND(LARGE('Sch A. Input'!$CL$15:$CL$41,COUNTIF('Sch A. Input'!$CL$15:$CL$41,"&gt;="&amp;F332))&lt;E332,F332&lt;&gt;0),"Leaver",Q332-Z332)</f>
        <v>0</v>
      </c>
      <c r="AC332" s="94">
        <f t="shared" si="57"/>
        <v>0</v>
      </c>
      <c r="BK332" s="2"/>
      <c r="BL332" s="2"/>
      <c r="CI332"/>
    </row>
    <row r="333" spans="2:87" x14ac:dyDescent="0.35">
      <c r="B333" s="70" t="str">
        <f>IF('Sch A. Input'!B331="","",'Sch A. Input'!B331)</f>
        <v/>
      </c>
      <c r="C333" s="75" t="str">
        <f>IF('Sch A. Input'!C331="","",'Sch A. Input'!C331)</f>
        <v/>
      </c>
      <c r="D333" s="71" t="str">
        <f>IF('Sch A. Input'!D331="","",'Sch A. Input'!D331)</f>
        <v/>
      </c>
      <c r="E333" s="71">
        <f>'Sch A. Input'!E331</f>
        <v>45016</v>
      </c>
      <c r="F333" s="71">
        <f>'Sch A. Input'!F331</f>
        <v>0</v>
      </c>
      <c r="G333" s="226">
        <f>SUMIFS('Sch A. Input'!H331:CJ331,'Sch A. Input'!$H$13:$CJ$13,$L$11,'Sch A. Input'!$H$14:$CJ$14,"Recurring")</f>
        <v>0</v>
      </c>
      <c r="H333" s="226">
        <f>SUMIFS('Sch A. Input'!H331:CJ331,'Sch A. Input'!$H$13:$CJ$13,$L$11,'Sch A. Input'!$H$14:$CJ$14,"One-time")</f>
        <v>0</v>
      </c>
      <c r="I333" s="227">
        <f t="shared" si="51"/>
        <v>0</v>
      </c>
      <c r="J333" s="228">
        <f>SUMIFS('Sch A. Input'!H331:CJ331,'Sch A. Input'!$H$14:$CJ$14,"Recurring",'Sch A. Input'!$H$13:$CJ$13,"&lt;="&amp;$L$11)</f>
        <v>0</v>
      </c>
      <c r="K333" s="228">
        <f>SUMIFS('Sch A. Input'!H331:CJ331,'Sch A. Input'!$H$14:$CJ$14,"One-time",'Sch A. Input'!$H$13:$CJ$13,"&lt;="&amp;$L$11)</f>
        <v>0</v>
      </c>
      <c r="L333" s="229">
        <f t="shared" si="52"/>
        <v>0</v>
      </c>
      <c r="M333" s="228">
        <f t="shared" si="53"/>
        <v>0</v>
      </c>
      <c r="N333" s="228">
        <f t="shared" si="54"/>
        <v>0</v>
      </c>
      <c r="O333" s="259">
        <f t="shared" si="55"/>
        <v>0</v>
      </c>
      <c r="P333" s="268">
        <f t="shared" si="49"/>
        <v>0</v>
      </c>
      <c r="Q333" s="231">
        <f t="shared" si="50"/>
        <v>0</v>
      </c>
      <c r="R333" s="97">
        <f t="shared" si="56"/>
        <v>0</v>
      </c>
      <c r="S333" s="237">
        <f>IF(AND(LARGE('Sch A. Input'!$CL$15:$CL$41,COUNTIF('Sch A. Input'!$CL$15:$CL$41,"&gt;="&amp;F333))&lt;E333,F333&lt;&gt;0),"Leaver",J333-G333)</f>
        <v>0</v>
      </c>
      <c r="T333" s="237">
        <f>IF(AND(LARGE('Sch A. Input'!$CL$15:$CL$41,COUNTIF('Sch A. Input'!$CL$15:$CL$41,"&gt;="&amp;F333))&lt;E333,F333&lt;&gt;0),"Leaver",K333-H333)</f>
        <v>0</v>
      </c>
      <c r="U333" s="238">
        <f>IF(AND(LARGE('Sch A. Input'!$CL$15:$CL$41,COUNTIF('Sch A. Input'!$CL$15:$CL$41,"&gt;="&amp;F333))&lt;E333,F333&lt;&gt;0),"Leaver",L333-I333)</f>
        <v>0</v>
      </c>
      <c r="V333" s="238">
        <f>IF(AND(LARGE('Sch A. Input'!$CL$15:$CL$41,COUNTIF('Sch A. Input'!$CL$15:$CL$41,"&gt;="&amp;F333))&lt;E333,F333&lt;&gt;0),"Leaver",IFERROR(S333/X333*$M$9,0))</f>
        <v>0</v>
      </c>
      <c r="W333" s="238">
        <f>IF(AND(LARGE('Sch A. Input'!$CL$15:$CL$41,COUNTIF('Sch A. Input'!$CL$15:$CL$41,"&gt;="&amp;F333))&lt;E333,F333&lt;&gt;0),"Leaver",V333+T333)</f>
        <v>0</v>
      </c>
      <c r="X333" s="264">
        <f>IF(AND(LARGE('Sch A. Input'!$CL$15:$CL$41,COUNTIF('Sch A. Input'!$CL$15:$CL$41,"&gt;="&amp;F333))&lt;E333,F333&lt;&gt;0),"Leaver",IF(OR(D333="",D333&gt;$L$11,($L$11-14)&lt;$K$9),0,(E333+1-D333)/14-1))</f>
        <v>0</v>
      </c>
      <c r="Y333" s="265">
        <f>IF(AND(LARGE('Sch A. Input'!$CL$15:$CL$41,COUNTIF('Sch A. Input'!$CL$15:$CL$41,"&gt;="&amp;F333))&lt;E333,F333&lt;&gt;0),"Leaver",IFERROR(IF((S333/$X333*$M$9+T333)&gt;$D$12,"YES","NO"),0))</f>
        <v>0</v>
      </c>
      <c r="Z333" s="225">
        <f>IF(AND(LARGE('Sch A. Input'!$CL$15:$CL$41,COUNTIF('Sch A. Input'!$CL$15:$CL$41,"&gt;="&amp;F333))&lt;E333,F333&lt;&gt;0),"Leaver",IFERROR(IF($Y333="YES",MIN($U333*($G$12/$D$12),$G$12),(SUMPRODUCT(--((MIN(W333,$D$12))&gt;$C$9:$C$12),((MIN(W333,$D$12))-$C$9:$C$12),$H$9:$H$12))-((1-(X333/$M$9))*(SUMPRODUCT(--((MIN(V333,$D$12))&gt;$C$9:$C$12),((MIN(V333,$D$12))-$C$9:$C$12),$H$9:$H$12)))),0))</f>
        <v>0</v>
      </c>
      <c r="AA333" s="169">
        <f>IF(AND(LARGE('Sch A. Input'!$CL$15:$CL$41,COUNTIF('Sch A. Input'!$CL$15:$CL$41,"&gt;="&amp;F333))&lt;E333,F333&lt;&gt;0),"Leaver",IFERROR(Z333/U333,0))</f>
        <v>0</v>
      </c>
      <c r="AB333" s="170">
        <f>IF(AND(LARGE('Sch A. Input'!$CL$15:$CL$41,COUNTIF('Sch A. Input'!$CL$15:$CL$41,"&gt;="&amp;F333))&lt;E333,F333&lt;&gt;0),"Leaver",Q333-Z333)</f>
        <v>0</v>
      </c>
      <c r="AC333" s="94">
        <f t="shared" si="57"/>
        <v>0</v>
      </c>
      <c r="BK333" s="2"/>
      <c r="BL333" s="2"/>
      <c r="CI333"/>
    </row>
    <row r="334" spans="2:87" x14ac:dyDescent="0.35">
      <c r="B334" s="70" t="str">
        <f>IF('Sch A. Input'!B332="","",'Sch A. Input'!B332)</f>
        <v/>
      </c>
      <c r="C334" s="75" t="str">
        <f>IF('Sch A. Input'!C332="","",'Sch A. Input'!C332)</f>
        <v/>
      </c>
      <c r="D334" s="71" t="str">
        <f>IF('Sch A. Input'!D332="","",'Sch A. Input'!D332)</f>
        <v/>
      </c>
      <c r="E334" s="71">
        <f>'Sch A. Input'!E332</f>
        <v>45016</v>
      </c>
      <c r="F334" s="71">
        <f>'Sch A. Input'!F332</f>
        <v>0</v>
      </c>
      <c r="G334" s="226">
        <f>SUMIFS('Sch A. Input'!H332:CJ332,'Sch A. Input'!$H$13:$CJ$13,$L$11,'Sch A. Input'!$H$14:$CJ$14,"Recurring")</f>
        <v>0</v>
      </c>
      <c r="H334" s="226">
        <f>SUMIFS('Sch A. Input'!H332:CJ332,'Sch A. Input'!$H$13:$CJ$13,$L$11,'Sch A. Input'!$H$14:$CJ$14,"One-time")</f>
        <v>0</v>
      </c>
      <c r="I334" s="227">
        <f t="shared" si="51"/>
        <v>0</v>
      </c>
      <c r="J334" s="228">
        <f>SUMIFS('Sch A. Input'!H332:CJ332,'Sch A. Input'!$H$14:$CJ$14,"Recurring",'Sch A. Input'!$H$13:$CJ$13,"&lt;="&amp;$L$11)</f>
        <v>0</v>
      </c>
      <c r="K334" s="228">
        <f>SUMIFS('Sch A. Input'!H332:CJ332,'Sch A. Input'!$H$14:$CJ$14,"One-time",'Sch A. Input'!$H$13:$CJ$13,"&lt;="&amp;$L$11)</f>
        <v>0</v>
      </c>
      <c r="L334" s="229">
        <f t="shared" si="52"/>
        <v>0</v>
      </c>
      <c r="M334" s="228">
        <f t="shared" si="53"/>
        <v>0</v>
      </c>
      <c r="N334" s="228">
        <f t="shared" si="54"/>
        <v>0</v>
      </c>
      <c r="O334" s="259">
        <f t="shared" si="55"/>
        <v>0</v>
      </c>
      <c r="P334" s="268">
        <f t="shared" si="49"/>
        <v>0</v>
      </c>
      <c r="Q334" s="231">
        <f t="shared" si="50"/>
        <v>0</v>
      </c>
      <c r="R334" s="97">
        <f t="shared" si="56"/>
        <v>0</v>
      </c>
      <c r="S334" s="237">
        <f>IF(AND(LARGE('Sch A. Input'!$CL$15:$CL$41,COUNTIF('Sch A. Input'!$CL$15:$CL$41,"&gt;="&amp;F334))&lt;E334,F334&lt;&gt;0),"Leaver",J334-G334)</f>
        <v>0</v>
      </c>
      <c r="T334" s="237">
        <f>IF(AND(LARGE('Sch A. Input'!$CL$15:$CL$41,COUNTIF('Sch A. Input'!$CL$15:$CL$41,"&gt;="&amp;F334))&lt;E334,F334&lt;&gt;0),"Leaver",K334-H334)</f>
        <v>0</v>
      </c>
      <c r="U334" s="238">
        <f>IF(AND(LARGE('Sch A. Input'!$CL$15:$CL$41,COUNTIF('Sch A. Input'!$CL$15:$CL$41,"&gt;="&amp;F334))&lt;E334,F334&lt;&gt;0),"Leaver",L334-I334)</f>
        <v>0</v>
      </c>
      <c r="V334" s="238">
        <f>IF(AND(LARGE('Sch A. Input'!$CL$15:$CL$41,COUNTIF('Sch A. Input'!$CL$15:$CL$41,"&gt;="&amp;F334))&lt;E334,F334&lt;&gt;0),"Leaver",IFERROR(S334/X334*$M$9,0))</f>
        <v>0</v>
      </c>
      <c r="W334" s="238">
        <f>IF(AND(LARGE('Sch A. Input'!$CL$15:$CL$41,COUNTIF('Sch A. Input'!$CL$15:$CL$41,"&gt;="&amp;F334))&lt;E334,F334&lt;&gt;0),"Leaver",V334+T334)</f>
        <v>0</v>
      </c>
      <c r="X334" s="264">
        <f>IF(AND(LARGE('Sch A. Input'!$CL$15:$CL$41,COUNTIF('Sch A. Input'!$CL$15:$CL$41,"&gt;="&amp;F334))&lt;E334,F334&lt;&gt;0),"Leaver",IF(OR(D334="",D334&gt;$L$11,($L$11-14)&lt;$K$9),0,(E334+1-D334)/14-1))</f>
        <v>0</v>
      </c>
      <c r="Y334" s="265">
        <f>IF(AND(LARGE('Sch A. Input'!$CL$15:$CL$41,COUNTIF('Sch A. Input'!$CL$15:$CL$41,"&gt;="&amp;F334))&lt;E334,F334&lt;&gt;0),"Leaver",IFERROR(IF((S334/$X334*$M$9+T334)&gt;$D$12,"YES","NO"),0))</f>
        <v>0</v>
      </c>
      <c r="Z334" s="225">
        <f>IF(AND(LARGE('Sch A. Input'!$CL$15:$CL$41,COUNTIF('Sch A. Input'!$CL$15:$CL$41,"&gt;="&amp;F334))&lt;E334,F334&lt;&gt;0),"Leaver",IFERROR(IF($Y334="YES",MIN($U334*($G$12/$D$12),$G$12),(SUMPRODUCT(--((MIN(W334,$D$12))&gt;$C$9:$C$12),((MIN(W334,$D$12))-$C$9:$C$12),$H$9:$H$12))-((1-(X334/$M$9))*(SUMPRODUCT(--((MIN(V334,$D$12))&gt;$C$9:$C$12),((MIN(V334,$D$12))-$C$9:$C$12),$H$9:$H$12)))),0))</f>
        <v>0</v>
      </c>
      <c r="AA334" s="169">
        <f>IF(AND(LARGE('Sch A. Input'!$CL$15:$CL$41,COUNTIF('Sch A. Input'!$CL$15:$CL$41,"&gt;="&amp;F334))&lt;E334,F334&lt;&gt;0),"Leaver",IFERROR(Z334/U334,0))</f>
        <v>0</v>
      </c>
      <c r="AB334" s="170">
        <f>IF(AND(LARGE('Sch A. Input'!$CL$15:$CL$41,COUNTIF('Sch A. Input'!$CL$15:$CL$41,"&gt;="&amp;F334))&lt;E334,F334&lt;&gt;0),"Leaver",Q334-Z334)</f>
        <v>0</v>
      </c>
      <c r="AC334" s="94">
        <f t="shared" si="57"/>
        <v>0</v>
      </c>
      <c r="BK334" s="2"/>
      <c r="BL334" s="2"/>
      <c r="CI334"/>
    </row>
    <row r="335" spans="2:87" x14ac:dyDescent="0.35">
      <c r="B335" s="70" t="str">
        <f>IF('Sch A. Input'!B333="","",'Sch A. Input'!B333)</f>
        <v/>
      </c>
      <c r="C335" s="75" t="str">
        <f>IF('Sch A. Input'!C333="","",'Sch A. Input'!C333)</f>
        <v/>
      </c>
      <c r="D335" s="71" t="str">
        <f>IF('Sch A. Input'!D333="","",'Sch A. Input'!D333)</f>
        <v/>
      </c>
      <c r="E335" s="71">
        <f>'Sch A. Input'!E333</f>
        <v>45016</v>
      </c>
      <c r="F335" s="71">
        <f>'Sch A. Input'!F333</f>
        <v>0</v>
      </c>
      <c r="G335" s="226">
        <f>SUMIFS('Sch A. Input'!H333:CJ333,'Sch A. Input'!$H$13:$CJ$13,$L$11,'Sch A. Input'!$H$14:$CJ$14,"Recurring")</f>
        <v>0</v>
      </c>
      <c r="H335" s="226">
        <f>SUMIFS('Sch A. Input'!H333:CJ333,'Sch A. Input'!$H$13:$CJ$13,$L$11,'Sch A. Input'!$H$14:$CJ$14,"One-time")</f>
        <v>0</v>
      </c>
      <c r="I335" s="227">
        <f t="shared" si="51"/>
        <v>0</v>
      </c>
      <c r="J335" s="228">
        <f>SUMIFS('Sch A. Input'!H333:CJ333,'Sch A. Input'!$H$14:$CJ$14,"Recurring",'Sch A. Input'!$H$13:$CJ$13,"&lt;="&amp;$L$11)</f>
        <v>0</v>
      </c>
      <c r="K335" s="228">
        <f>SUMIFS('Sch A. Input'!H333:CJ333,'Sch A. Input'!$H$14:$CJ$14,"One-time",'Sch A. Input'!$H$13:$CJ$13,"&lt;="&amp;$L$11)</f>
        <v>0</v>
      </c>
      <c r="L335" s="229">
        <f t="shared" si="52"/>
        <v>0</v>
      </c>
      <c r="M335" s="228">
        <f t="shared" si="53"/>
        <v>0</v>
      </c>
      <c r="N335" s="228">
        <f t="shared" si="54"/>
        <v>0</v>
      </c>
      <c r="O335" s="259">
        <f t="shared" si="55"/>
        <v>0</v>
      </c>
      <c r="P335" s="268">
        <f t="shared" si="49"/>
        <v>0</v>
      </c>
      <c r="Q335" s="231">
        <f t="shared" si="50"/>
        <v>0</v>
      </c>
      <c r="R335" s="97">
        <f t="shared" si="56"/>
        <v>0</v>
      </c>
      <c r="S335" s="237">
        <f>IF(AND(LARGE('Sch A. Input'!$CL$15:$CL$41,COUNTIF('Sch A. Input'!$CL$15:$CL$41,"&gt;="&amp;F335))&lt;E335,F335&lt;&gt;0),"Leaver",J335-G335)</f>
        <v>0</v>
      </c>
      <c r="T335" s="237">
        <f>IF(AND(LARGE('Sch A. Input'!$CL$15:$CL$41,COUNTIF('Sch A. Input'!$CL$15:$CL$41,"&gt;="&amp;F335))&lt;E335,F335&lt;&gt;0),"Leaver",K335-H335)</f>
        <v>0</v>
      </c>
      <c r="U335" s="238">
        <f>IF(AND(LARGE('Sch A. Input'!$CL$15:$CL$41,COUNTIF('Sch A. Input'!$CL$15:$CL$41,"&gt;="&amp;F335))&lt;E335,F335&lt;&gt;0),"Leaver",L335-I335)</f>
        <v>0</v>
      </c>
      <c r="V335" s="238">
        <f>IF(AND(LARGE('Sch A. Input'!$CL$15:$CL$41,COUNTIF('Sch A. Input'!$CL$15:$CL$41,"&gt;="&amp;F335))&lt;E335,F335&lt;&gt;0),"Leaver",IFERROR(S335/X335*$M$9,0))</f>
        <v>0</v>
      </c>
      <c r="W335" s="238">
        <f>IF(AND(LARGE('Sch A. Input'!$CL$15:$CL$41,COUNTIF('Sch A. Input'!$CL$15:$CL$41,"&gt;="&amp;F335))&lt;E335,F335&lt;&gt;0),"Leaver",V335+T335)</f>
        <v>0</v>
      </c>
      <c r="X335" s="264">
        <f>IF(AND(LARGE('Sch A. Input'!$CL$15:$CL$41,COUNTIF('Sch A. Input'!$CL$15:$CL$41,"&gt;="&amp;F335))&lt;E335,F335&lt;&gt;0),"Leaver",IF(OR(D335="",D335&gt;$L$11,($L$11-14)&lt;$K$9),0,(E335+1-D335)/14-1))</f>
        <v>0</v>
      </c>
      <c r="Y335" s="265">
        <f>IF(AND(LARGE('Sch A. Input'!$CL$15:$CL$41,COUNTIF('Sch A. Input'!$CL$15:$CL$41,"&gt;="&amp;F335))&lt;E335,F335&lt;&gt;0),"Leaver",IFERROR(IF((S335/$X335*$M$9+T335)&gt;$D$12,"YES","NO"),0))</f>
        <v>0</v>
      </c>
      <c r="Z335" s="225">
        <f>IF(AND(LARGE('Sch A. Input'!$CL$15:$CL$41,COUNTIF('Sch A. Input'!$CL$15:$CL$41,"&gt;="&amp;F335))&lt;E335,F335&lt;&gt;0),"Leaver",IFERROR(IF($Y335="YES",MIN($U335*($G$12/$D$12),$G$12),(SUMPRODUCT(--((MIN(W335,$D$12))&gt;$C$9:$C$12),((MIN(W335,$D$12))-$C$9:$C$12),$H$9:$H$12))-((1-(X335/$M$9))*(SUMPRODUCT(--((MIN(V335,$D$12))&gt;$C$9:$C$12),((MIN(V335,$D$12))-$C$9:$C$12),$H$9:$H$12)))),0))</f>
        <v>0</v>
      </c>
      <c r="AA335" s="169">
        <f>IF(AND(LARGE('Sch A. Input'!$CL$15:$CL$41,COUNTIF('Sch A. Input'!$CL$15:$CL$41,"&gt;="&amp;F335))&lt;E335,F335&lt;&gt;0),"Leaver",IFERROR(Z335/U335,0))</f>
        <v>0</v>
      </c>
      <c r="AB335" s="170">
        <f>IF(AND(LARGE('Sch A. Input'!$CL$15:$CL$41,COUNTIF('Sch A. Input'!$CL$15:$CL$41,"&gt;="&amp;F335))&lt;E335,F335&lt;&gt;0),"Leaver",Q335-Z335)</f>
        <v>0</v>
      </c>
      <c r="AC335" s="94">
        <f t="shared" si="57"/>
        <v>0</v>
      </c>
      <c r="BK335" s="2"/>
      <c r="BL335" s="2"/>
      <c r="CI335"/>
    </row>
    <row r="336" spans="2:87" x14ac:dyDescent="0.35">
      <c r="B336" s="70" t="str">
        <f>IF('Sch A. Input'!B334="","",'Sch A. Input'!B334)</f>
        <v/>
      </c>
      <c r="C336" s="75" t="str">
        <f>IF('Sch A. Input'!C334="","",'Sch A. Input'!C334)</f>
        <v/>
      </c>
      <c r="D336" s="71" t="str">
        <f>IF('Sch A. Input'!D334="","",'Sch A. Input'!D334)</f>
        <v/>
      </c>
      <c r="E336" s="71">
        <f>'Sch A. Input'!E334</f>
        <v>45016</v>
      </c>
      <c r="F336" s="71">
        <f>'Sch A. Input'!F334</f>
        <v>0</v>
      </c>
      <c r="G336" s="226">
        <f>SUMIFS('Sch A. Input'!H334:CJ334,'Sch A. Input'!$H$13:$CJ$13,$L$11,'Sch A. Input'!$H$14:$CJ$14,"Recurring")</f>
        <v>0</v>
      </c>
      <c r="H336" s="226">
        <f>SUMIFS('Sch A. Input'!H334:CJ334,'Sch A. Input'!$H$13:$CJ$13,$L$11,'Sch A. Input'!$H$14:$CJ$14,"One-time")</f>
        <v>0</v>
      </c>
      <c r="I336" s="227">
        <f t="shared" si="51"/>
        <v>0</v>
      </c>
      <c r="J336" s="228">
        <f>SUMIFS('Sch A. Input'!H334:CJ334,'Sch A. Input'!$H$14:$CJ$14,"Recurring",'Sch A. Input'!$H$13:$CJ$13,"&lt;="&amp;$L$11)</f>
        <v>0</v>
      </c>
      <c r="K336" s="228">
        <f>SUMIFS('Sch A. Input'!H334:CJ334,'Sch A. Input'!$H$14:$CJ$14,"One-time",'Sch A. Input'!$H$13:$CJ$13,"&lt;="&amp;$L$11)</f>
        <v>0</v>
      </c>
      <c r="L336" s="229">
        <f t="shared" si="52"/>
        <v>0</v>
      </c>
      <c r="M336" s="228">
        <f t="shared" si="53"/>
        <v>0</v>
      </c>
      <c r="N336" s="228">
        <f t="shared" si="54"/>
        <v>0</v>
      </c>
      <c r="O336" s="259">
        <f t="shared" si="55"/>
        <v>0</v>
      </c>
      <c r="P336" s="268">
        <f t="shared" si="49"/>
        <v>0</v>
      </c>
      <c r="Q336" s="231">
        <f t="shared" si="50"/>
        <v>0</v>
      </c>
      <c r="R336" s="97">
        <f t="shared" si="56"/>
        <v>0</v>
      </c>
      <c r="S336" s="237">
        <f>IF(AND(LARGE('Sch A. Input'!$CL$15:$CL$41,COUNTIF('Sch A. Input'!$CL$15:$CL$41,"&gt;="&amp;F336))&lt;E336,F336&lt;&gt;0),"Leaver",J336-G336)</f>
        <v>0</v>
      </c>
      <c r="T336" s="237">
        <f>IF(AND(LARGE('Sch A. Input'!$CL$15:$CL$41,COUNTIF('Sch A. Input'!$CL$15:$CL$41,"&gt;="&amp;F336))&lt;E336,F336&lt;&gt;0),"Leaver",K336-H336)</f>
        <v>0</v>
      </c>
      <c r="U336" s="238">
        <f>IF(AND(LARGE('Sch A. Input'!$CL$15:$CL$41,COUNTIF('Sch A. Input'!$CL$15:$CL$41,"&gt;="&amp;F336))&lt;E336,F336&lt;&gt;0),"Leaver",L336-I336)</f>
        <v>0</v>
      </c>
      <c r="V336" s="238">
        <f>IF(AND(LARGE('Sch A. Input'!$CL$15:$CL$41,COUNTIF('Sch A. Input'!$CL$15:$CL$41,"&gt;="&amp;F336))&lt;E336,F336&lt;&gt;0),"Leaver",IFERROR(S336/X336*$M$9,0))</f>
        <v>0</v>
      </c>
      <c r="W336" s="238">
        <f>IF(AND(LARGE('Sch A. Input'!$CL$15:$CL$41,COUNTIF('Sch A. Input'!$CL$15:$CL$41,"&gt;="&amp;F336))&lt;E336,F336&lt;&gt;0),"Leaver",V336+T336)</f>
        <v>0</v>
      </c>
      <c r="X336" s="264">
        <f>IF(AND(LARGE('Sch A. Input'!$CL$15:$CL$41,COUNTIF('Sch A. Input'!$CL$15:$CL$41,"&gt;="&amp;F336))&lt;E336,F336&lt;&gt;0),"Leaver",IF(OR(D336="",D336&gt;$L$11,($L$11-14)&lt;$K$9),0,(E336+1-D336)/14-1))</f>
        <v>0</v>
      </c>
      <c r="Y336" s="265">
        <f>IF(AND(LARGE('Sch A. Input'!$CL$15:$CL$41,COUNTIF('Sch A. Input'!$CL$15:$CL$41,"&gt;="&amp;F336))&lt;E336,F336&lt;&gt;0),"Leaver",IFERROR(IF((S336/$X336*$M$9+T336)&gt;$D$12,"YES","NO"),0))</f>
        <v>0</v>
      </c>
      <c r="Z336" s="225">
        <f>IF(AND(LARGE('Sch A. Input'!$CL$15:$CL$41,COUNTIF('Sch A. Input'!$CL$15:$CL$41,"&gt;="&amp;F336))&lt;E336,F336&lt;&gt;0),"Leaver",IFERROR(IF($Y336="YES",MIN($U336*($G$12/$D$12),$G$12),(SUMPRODUCT(--((MIN(W336,$D$12))&gt;$C$9:$C$12),((MIN(W336,$D$12))-$C$9:$C$12),$H$9:$H$12))-((1-(X336/$M$9))*(SUMPRODUCT(--((MIN(V336,$D$12))&gt;$C$9:$C$12),((MIN(V336,$D$12))-$C$9:$C$12),$H$9:$H$12)))),0))</f>
        <v>0</v>
      </c>
      <c r="AA336" s="169">
        <f>IF(AND(LARGE('Sch A. Input'!$CL$15:$CL$41,COUNTIF('Sch A. Input'!$CL$15:$CL$41,"&gt;="&amp;F336))&lt;E336,F336&lt;&gt;0),"Leaver",IFERROR(Z336/U336,0))</f>
        <v>0</v>
      </c>
      <c r="AB336" s="170">
        <f>IF(AND(LARGE('Sch A. Input'!$CL$15:$CL$41,COUNTIF('Sch A. Input'!$CL$15:$CL$41,"&gt;="&amp;F336))&lt;E336,F336&lt;&gt;0),"Leaver",Q336-Z336)</f>
        <v>0</v>
      </c>
      <c r="AC336" s="94">
        <f t="shared" si="57"/>
        <v>0</v>
      </c>
      <c r="BK336" s="2"/>
      <c r="BL336" s="2"/>
      <c r="CI336"/>
    </row>
    <row r="337" spans="2:87" x14ac:dyDescent="0.35">
      <c r="B337" s="70" t="str">
        <f>IF('Sch A. Input'!B335="","",'Sch A. Input'!B335)</f>
        <v/>
      </c>
      <c r="C337" s="75" t="str">
        <f>IF('Sch A. Input'!C335="","",'Sch A. Input'!C335)</f>
        <v/>
      </c>
      <c r="D337" s="71" t="str">
        <f>IF('Sch A. Input'!D335="","",'Sch A. Input'!D335)</f>
        <v/>
      </c>
      <c r="E337" s="71">
        <f>'Sch A. Input'!E335</f>
        <v>45016</v>
      </c>
      <c r="F337" s="71">
        <f>'Sch A. Input'!F335</f>
        <v>0</v>
      </c>
      <c r="G337" s="226">
        <f>SUMIFS('Sch A. Input'!H335:CJ335,'Sch A. Input'!$H$13:$CJ$13,$L$11,'Sch A. Input'!$H$14:$CJ$14,"Recurring")</f>
        <v>0</v>
      </c>
      <c r="H337" s="226">
        <f>SUMIFS('Sch A. Input'!H335:CJ335,'Sch A. Input'!$H$13:$CJ$13,$L$11,'Sch A. Input'!$H$14:$CJ$14,"One-time")</f>
        <v>0</v>
      </c>
      <c r="I337" s="227">
        <f t="shared" si="51"/>
        <v>0</v>
      </c>
      <c r="J337" s="228">
        <f>SUMIFS('Sch A. Input'!H335:CJ335,'Sch A. Input'!$H$14:$CJ$14,"Recurring",'Sch A. Input'!$H$13:$CJ$13,"&lt;="&amp;$L$11)</f>
        <v>0</v>
      </c>
      <c r="K337" s="228">
        <f>SUMIFS('Sch A. Input'!H335:CJ335,'Sch A. Input'!$H$14:$CJ$14,"One-time",'Sch A. Input'!$H$13:$CJ$13,"&lt;="&amp;$L$11)</f>
        <v>0</v>
      </c>
      <c r="L337" s="229">
        <f t="shared" si="52"/>
        <v>0</v>
      </c>
      <c r="M337" s="228">
        <f t="shared" si="53"/>
        <v>0</v>
      </c>
      <c r="N337" s="228">
        <f t="shared" si="54"/>
        <v>0</v>
      </c>
      <c r="O337" s="259">
        <f t="shared" si="55"/>
        <v>0</v>
      </c>
      <c r="P337" s="268">
        <f t="shared" ref="P337:P400" si="58">IFERROR(IF((J337/$O337*$M$9+K337)&gt;$D$12,"YES","NO"),0)</f>
        <v>0</v>
      </c>
      <c r="Q337" s="231">
        <f t="shared" ref="Q337:Q400" si="59">IFERROR(IF(P337="YES",MIN(L337*($G$12/$D$12),$G$12),((SUMPRODUCT(--((MIN(N337,$D$12))&gt;$C$9:$C$12),((MIN(N337,$D$12))-$C$9:$C$12),$H$9:$H$12))-((1-O337/$M$9)*((SUMPRODUCT(--((MIN(M337,$D$12))&gt;$C$9:$C$12),((MIN(M337,$D$12))-$C$9:$C$12),$H$9:$H$12)))))),0)</f>
        <v>0</v>
      </c>
      <c r="R337" s="97">
        <f t="shared" si="56"/>
        <v>0</v>
      </c>
      <c r="S337" s="237">
        <f>IF(AND(LARGE('Sch A. Input'!$CL$15:$CL$41,COUNTIF('Sch A. Input'!$CL$15:$CL$41,"&gt;="&amp;F337))&lt;E337,F337&lt;&gt;0),"Leaver",J337-G337)</f>
        <v>0</v>
      </c>
      <c r="T337" s="237">
        <f>IF(AND(LARGE('Sch A. Input'!$CL$15:$CL$41,COUNTIF('Sch A. Input'!$CL$15:$CL$41,"&gt;="&amp;F337))&lt;E337,F337&lt;&gt;0),"Leaver",K337-H337)</f>
        <v>0</v>
      </c>
      <c r="U337" s="238">
        <f>IF(AND(LARGE('Sch A. Input'!$CL$15:$CL$41,COUNTIF('Sch A. Input'!$CL$15:$CL$41,"&gt;="&amp;F337))&lt;E337,F337&lt;&gt;0),"Leaver",L337-I337)</f>
        <v>0</v>
      </c>
      <c r="V337" s="238">
        <f>IF(AND(LARGE('Sch A. Input'!$CL$15:$CL$41,COUNTIF('Sch A. Input'!$CL$15:$CL$41,"&gt;="&amp;F337))&lt;E337,F337&lt;&gt;0),"Leaver",IFERROR(S337/X337*$M$9,0))</f>
        <v>0</v>
      </c>
      <c r="W337" s="238">
        <f>IF(AND(LARGE('Sch A. Input'!$CL$15:$CL$41,COUNTIF('Sch A. Input'!$CL$15:$CL$41,"&gt;="&amp;F337))&lt;E337,F337&lt;&gt;0),"Leaver",V337+T337)</f>
        <v>0</v>
      </c>
      <c r="X337" s="264">
        <f>IF(AND(LARGE('Sch A. Input'!$CL$15:$CL$41,COUNTIF('Sch A. Input'!$CL$15:$CL$41,"&gt;="&amp;F337))&lt;E337,F337&lt;&gt;0),"Leaver",IF(OR(D337="",D337&gt;$L$11,($L$11-14)&lt;$K$9),0,(E337+1-D337)/14-1))</f>
        <v>0</v>
      </c>
      <c r="Y337" s="265">
        <f>IF(AND(LARGE('Sch A. Input'!$CL$15:$CL$41,COUNTIF('Sch A. Input'!$CL$15:$CL$41,"&gt;="&amp;F337))&lt;E337,F337&lt;&gt;0),"Leaver",IFERROR(IF((S337/$X337*$M$9+T337)&gt;$D$12,"YES","NO"),0))</f>
        <v>0</v>
      </c>
      <c r="Z337" s="225">
        <f>IF(AND(LARGE('Sch A. Input'!$CL$15:$CL$41,COUNTIF('Sch A. Input'!$CL$15:$CL$41,"&gt;="&amp;F337))&lt;E337,F337&lt;&gt;0),"Leaver",IFERROR(IF($Y337="YES",MIN($U337*($G$12/$D$12),$G$12),(SUMPRODUCT(--((MIN(W337,$D$12))&gt;$C$9:$C$12),((MIN(W337,$D$12))-$C$9:$C$12),$H$9:$H$12))-((1-(X337/$M$9))*(SUMPRODUCT(--((MIN(V337,$D$12))&gt;$C$9:$C$12),((MIN(V337,$D$12))-$C$9:$C$12),$H$9:$H$12)))),0))</f>
        <v>0</v>
      </c>
      <c r="AA337" s="169">
        <f>IF(AND(LARGE('Sch A. Input'!$CL$15:$CL$41,COUNTIF('Sch A. Input'!$CL$15:$CL$41,"&gt;="&amp;F337))&lt;E337,F337&lt;&gt;0),"Leaver",IFERROR(Z337/U337,0))</f>
        <v>0</v>
      </c>
      <c r="AB337" s="170">
        <f>IF(AND(LARGE('Sch A. Input'!$CL$15:$CL$41,COUNTIF('Sch A. Input'!$CL$15:$CL$41,"&gt;="&amp;F337))&lt;E337,F337&lt;&gt;0),"Leaver",Q337-Z337)</f>
        <v>0</v>
      </c>
      <c r="AC337" s="94">
        <f t="shared" si="57"/>
        <v>0</v>
      </c>
      <c r="BK337" s="2"/>
      <c r="BL337" s="2"/>
      <c r="CI337"/>
    </row>
    <row r="338" spans="2:87" x14ac:dyDescent="0.35">
      <c r="B338" s="70" t="str">
        <f>IF('Sch A. Input'!B336="","",'Sch A. Input'!B336)</f>
        <v/>
      </c>
      <c r="C338" s="75" t="str">
        <f>IF('Sch A. Input'!C336="","",'Sch A. Input'!C336)</f>
        <v/>
      </c>
      <c r="D338" s="71" t="str">
        <f>IF('Sch A. Input'!D336="","",'Sch A. Input'!D336)</f>
        <v/>
      </c>
      <c r="E338" s="71">
        <f>'Sch A. Input'!E336</f>
        <v>45016</v>
      </c>
      <c r="F338" s="71">
        <f>'Sch A. Input'!F336</f>
        <v>0</v>
      </c>
      <c r="G338" s="226">
        <f>SUMIFS('Sch A. Input'!H336:CJ336,'Sch A. Input'!$H$13:$CJ$13,$L$11,'Sch A. Input'!$H$14:$CJ$14,"Recurring")</f>
        <v>0</v>
      </c>
      <c r="H338" s="226">
        <f>SUMIFS('Sch A. Input'!H336:CJ336,'Sch A. Input'!$H$13:$CJ$13,$L$11,'Sch A. Input'!$H$14:$CJ$14,"One-time")</f>
        <v>0</v>
      </c>
      <c r="I338" s="227">
        <f t="shared" si="51"/>
        <v>0</v>
      </c>
      <c r="J338" s="228">
        <f>SUMIFS('Sch A. Input'!H336:CJ336,'Sch A. Input'!$H$14:$CJ$14,"Recurring",'Sch A. Input'!$H$13:$CJ$13,"&lt;="&amp;$L$11)</f>
        <v>0</v>
      </c>
      <c r="K338" s="228">
        <f>SUMIFS('Sch A. Input'!H336:CJ336,'Sch A. Input'!$H$14:$CJ$14,"One-time",'Sch A. Input'!$H$13:$CJ$13,"&lt;="&amp;$L$11)</f>
        <v>0</v>
      </c>
      <c r="L338" s="229">
        <f t="shared" si="52"/>
        <v>0</v>
      </c>
      <c r="M338" s="228">
        <f t="shared" si="53"/>
        <v>0</v>
      </c>
      <c r="N338" s="228">
        <f t="shared" si="54"/>
        <v>0</v>
      </c>
      <c r="O338" s="259">
        <f t="shared" si="55"/>
        <v>0</v>
      </c>
      <c r="P338" s="268">
        <f t="shared" si="58"/>
        <v>0</v>
      </c>
      <c r="Q338" s="231">
        <f t="shared" si="59"/>
        <v>0</v>
      </c>
      <c r="R338" s="97">
        <f t="shared" si="56"/>
        <v>0</v>
      </c>
      <c r="S338" s="237">
        <f>IF(AND(LARGE('Sch A. Input'!$CL$15:$CL$41,COUNTIF('Sch A. Input'!$CL$15:$CL$41,"&gt;="&amp;F338))&lt;E338,F338&lt;&gt;0),"Leaver",J338-G338)</f>
        <v>0</v>
      </c>
      <c r="T338" s="237">
        <f>IF(AND(LARGE('Sch A. Input'!$CL$15:$CL$41,COUNTIF('Sch A. Input'!$CL$15:$CL$41,"&gt;="&amp;F338))&lt;E338,F338&lt;&gt;0),"Leaver",K338-H338)</f>
        <v>0</v>
      </c>
      <c r="U338" s="238">
        <f>IF(AND(LARGE('Sch A. Input'!$CL$15:$CL$41,COUNTIF('Sch A. Input'!$CL$15:$CL$41,"&gt;="&amp;F338))&lt;E338,F338&lt;&gt;0),"Leaver",L338-I338)</f>
        <v>0</v>
      </c>
      <c r="V338" s="238">
        <f>IF(AND(LARGE('Sch A. Input'!$CL$15:$CL$41,COUNTIF('Sch A. Input'!$CL$15:$CL$41,"&gt;="&amp;F338))&lt;E338,F338&lt;&gt;0),"Leaver",IFERROR(S338/X338*$M$9,0))</f>
        <v>0</v>
      </c>
      <c r="W338" s="238">
        <f>IF(AND(LARGE('Sch A. Input'!$CL$15:$CL$41,COUNTIF('Sch A. Input'!$CL$15:$CL$41,"&gt;="&amp;F338))&lt;E338,F338&lt;&gt;0),"Leaver",V338+T338)</f>
        <v>0</v>
      </c>
      <c r="X338" s="264">
        <f>IF(AND(LARGE('Sch A. Input'!$CL$15:$CL$41,COUNTIF('Sch A. Input'!$CL$15:$CL$41,"&gt;="&amp;F338))&lt;E338,F338&lt;&gt;0),"Leaver",IF(OR(D338="",D338&gt;$L$11,($L$11-14)&lt;$K$9),0,(E338+1-D338)/14-1))</f>
        <v>0</v>
      </c>
      <c r="Y338" s="265">
        <f>IF(AND(LARGE('Sch A. Input'!$CL$15:$CL$41,COUNTIF('Sch A. Input'!$CL$15:$CL$41,"&gt;="&amp;F338))&lt;E338,F338&lt;&gt;0),"Leaver",IFERROR(IF((S338/$X338*$M$9+T338)&gt;$D$12,"YES","NO"),0))</f>
        <v>0</v>
      </c>
      <c r="Z338" s="225">
        <f>IF(AND(LARGE('Sch A. Input'!$CL$15:$CL$41,COUNTIF('Sch A. Input'!$CL$15:$CL$41,"&gt;="&amp;F338))&lt;E338,F338&lt;&gt;0),"Leaver",IFERROR(IF($Y338="YES",MIN($U338*($G$12/$D$12),$G$12),(SUMPRODUCT(--((MIN(W338,$D$12))&gt;$C$9:$C$12),((MIN(W338,$D$12))-$C$9:$C$12),$H$9:$H$12))-((1-(X338/$M$9))*(SUMPRODUCT(--((MIN(V338,$D$12))&gt;$C$9:$C$12),((MIN(V338,$D$12))-$C$9:$C$12),$H$9:$H$12)))),0))</f>
        <v>0</v>
      </c>
      <c r="AA338" s="169">
        <f>IF(AND(LARGE('Sch A. Input'!$CL$15:$CL$41,COUNTIF('Sch A. Input'!$CL$15:$CL$41,"&gt;="&amp;F338))&lt;E338,F338&lt;&gt;0),"Leaver",IFERROR(Z338/U338,0))</f>
        <v>0</v>
      </c>
      <c r="AB338" s="170">
        <f>IF(AND(LARGE('Sch A. Input'!$CL$15:$CL$41,COUNTIF('Sch A. Input'!$CL$15:$CL$41,"&gt;="&amp;F338))&lt;E338,F338&lt;&gt;0),"Leaver",Q338-Z338)</f>
        <v>0</v>
      </c>
      <c r="AC338" s="94">
        <f t="shared" si="57"/>
        <v>0</v>
      </c>
      <c r="BK338" s="2"/>
      <c r="BL338" s="2"/>
      <c r="CI338"/>
    </row>
    <row r="339" spans="2:87" x14ac:dyDescent="0.35">
      <c r="B339" s="70" t="str">
        <f>IF('Sch A. Input'!B337="","",'Sch A. Input'!B337)</f>
        <v/>
      </c>
      <c r="C339" s="75" t="str">
        <f>IF('Sch A. Input'!C337="","",'Sch A. Input'!C337)</f>
        <v/>
      </c>
      <c r="D339" s="71" t="str">
        <f>IF('Sch A. Input'!D337="","",'Sch A. Input'!D337)</f>
        <v/>
      </c>
      <c r="E339" s="71">
        <f>'Sch A. Input'!E337</f>
        <v>45016</v>
      </c>
      <c r="F339" s="71">
        <f>'Sch A. Input'!F337</f>
        <v>0</v>
      </c>
      <c r="G339" s="226">
        <f>SUMIFS('Sch A. Input'!H337:CJ337,'Sch A. Input'!$H$13:$CJ$13,$L$11,'Sch A. Input'!$H$14:$CJ$14,"Recurring")</f>
        <v>0</v>
      </c>
      <c r="H339" s="226">
        <f>SUMIFS('Sch A. Input'!H337:CJ337,'Sch A. Input'!$H$13:$CJ$13,$L$11,'Sch A. Input'!$H$14:$CJ$14,"One-time")</f>
        <v>0</v>
      </c>
      <c r="I339" s="227">
        <f t="shared" ref="I339:I402" si="60">SUM(G339:H339)</f>
        <v>0</v>
      </c>
      <c r="J339" s="228">
        <f>SUMIFS('Sch A. Input'!H337:CJ337,'Sch A. Input'!$H$14:$CJ$14,"Recurring",'Sch A. Input'!$H$13:$CJ$13,"&lt;="&amp;$L$11)</f>
        <v>0</v>
      </c>
      <c r="K339" s="228">
        <f>SUMIFS('Sch A. Input'!H337:CJ337,'Sch A. Input'!$H$14:$CJ$14,"One-time",'Sch A. Input'!$H$13:$CJ$13,"&lt;="&amp;$L$11)</f>
        <v>0</v>
      </c>
      <c r="L339" s="229">
        <f t="shared" ref="L339:L402" si="61">SUM(J339:K339)</f>
        <v>0</v>
      </c>
      <c r="M339" s="228">
        <f t="shared" ref="M339:M402" si="62">+IFERROR(J339/$O339*$M$9,0)</f>
        <v>0</v>
      </c>
      <c r="N339" s="228">
        <f t="shared" ref="N339:N402" si="63">M339+K339</f>
        <v>0</v>
      </c>
      <c r="O339" s="259">
        <f t="shared" ref="O339:O402" si="64">IF(OR(D339="",D339&gt;$L$11),0,IF(AND(F339&lt;E339,F339&gt;0),((F339+1-D339)/14),(((E339+1-D339)/14))))</f>
        <v>0</v>
      </c>
      <c r="P339" s="268">
        <f t="shared" si="58"/>
        <v>0</v>
      </c>
      <c r="Q339" s="231">
        <f t="shared" si="59"/>
        <v>0</v>
      </c>
      <c r="R339" s="97">
        <f t="shared" ref="R339:R402" si="65">IFERROR(Q339/L339,0)</f>
        <v>0</v>
      </c>
      <c r="S339" s="237">
        <f>IF(AND(LARGE('Sch A. Input'!$CL$15:$CL$41,COUNTIF('Sch A. Input'!$CL$15:$CL$41,"&gt;="&amp;F339))&lt;E339,F339&lt;&gt;0),"Leaver",J339-G339)</f>
        <v>0</v>
      </c>
      <c r="T339" s="237">
        <f>IF(AND(LARGE('Sch A. Input'!$CL$15:$CL$41,COUNTIF('Sch A. Input'!$CL$15:$CL$41,"&gt;="&amp;F339))&lt;E339,F339&lt;&gt;0),"Leaver",K339-H339)</f>
        <v>0</v>
      </c>
      <c r="U339" s="238">
        <f>IF(AND(LARGE('Sch A. Input'!$CL$15:$CL$41,COUNTIF('Sch A. Input'!$CL$15:$CL$41,"&gt;="&amp;F339))&lt;E339,F339&lt;&gt;0),"Leaver",L339-I339)</f>
        <v>0</v>
      </c>
      <c r="V339" s="238">
        <f>IF(AND(LARGE('Sch A. Input'!$CL$15:$CL$41,COUNTIF('Sch A. Input'!$CL$15:$CL$41,"&gt;="&amp;F339))&lt;E339,F339&lt;&gt;0),"Leaver",IFERROR(S339/X339*$M$9,0))</f>
        <v>0</v>
      </c>
      <c r="W339" s="238">
        <f>IF(AND(LARGE('Sch A. Input'!$CL$15:$CL$41,COUNTIF('Sch A. Input'!$CL$15:$CL$41,"&gt;="&amp;F339))&lt;E339,F339&lt;&gt;0),"Leaver",V339+T339)</f>
        <v>0</v>
      </c>
      <c r="X339" s="264">
        <f>IF(AND(LARGE('Sch A. Input'!$CL$15:$CL$41,COUNTIF('Sch A. Input'!$CL$15:$CL$41,"&gt;="&amp;F339))&lt;E339,F339&lt;&gt;0),"Leaver",IF(OR(D339="",D339&gt;$L$11,($L$11-14)&lt;$K$9),0,(E339+1-D339)/14-1))</f>
        <v>0</v>
      </c>
      <c r="Y339" s="265">
        <f>IF(AND(LARGE('Sch A. Input'!$CL$15:$CL$41,COUNTIF('Sch A. Input'!$CL$15:$CL$41,"&gt;="&amp;F339))&lt;E339,F339&lt;&gt;0),"Leaver",IFERROR(IF((S339/$X339*$M$9+T339)&gt;$D$12,"YES","NO"),0))</f>
        <v>0</v>
      </c>
      <c r="Z339" s="225">
        <f>IF(AND(LARGE('Sch A. Input'!$CL$15:$CL$41,COUNTIF('Sch A. Input'!$CL$15:$CL$41,"&gt;="&amp;F339))&lt;E339,F339&lt;&gt;0),"Leaver",IFERROR(IF($Y339="YES",MIN($U339*($G$12/$D$12),$G$12),(SUMPRODUCT(--((MIN(W339,$D$12))&gt;$C$9:$C$12),((MIN(W339,$D$12))-$C$9:$C$12),$H$9:$H$12))-((1-(X339/$M$9))*(SUMPRODUCT(--((MIN(V339,$D$12))&gt;$C$9:$C$12),((MIN(V339,$D$12))-$C$9:$C$12),$H$9:$H$12)))),0))</f>
        <v>0</v>
      </c>
      <c r="AA339" s="169">
        <f>IF(AND(LARGE('Sch A. Input'!$CL$15:$CL$41,COUNTIF('Sch A. Input'!$CL$15:$CL$41,"&gt;="&amp;F339))&lt;E339,F339&lt;&gt;0),"Leaver",IFERROR(Z339/U339,0))</f>
        <v>0</v>
      </c>
      <c r="AB339" s="170">
        <f>IF(AND(LARGE('Sch A. Input'!$CL$15:$CL$41,COUNTIF('Sch A. Input'!$CL$15:$CL$41,"&gt;="&amp;F339))&lt;E339,F339&lt;&gt;0),"Leaver",Q339-Z339)</f>
        <v>0</v>
      </c>
      <c r="AC339" s="94">
        <f t="shared" ref="AC339:AC402" si="66">+IFERROR(AB339/I339,0)</f>
        <v>0</v>
      </c>
      <c r="BK339" s="2"/>
      <c r="BL339" s="2"/>
      <c r="CI339"/>
    </row>
    <row r="340" spans="2:87" x14ac:dyDescent="0.35">
      <c r="B340" s="70" t="str">
        <f>IF('Sch A. Input'!B338="","",'Sch A. Input'!B338)</f>
        <v/>
      </c>
      <c r="C340" s="75" t="str">
        <f>IF('Sch A. Input'!C338="","",'Sch A. Input'!C338)</f>
        <v/>
      </c>
      <c r="D340" s="71" t="str">
        <f>IF('Sch A. Input'!D338="","",'Sch A. Input'!D338)</f>
        <v/>
      </c>
      <c r="E340" s="71">
        <f>'Sch A. Input'!E338</f>
        <v>45016</v>
      </c>
      <c r="F340" s="71">
        <f>'Sch A. Input'!F338</f>
        <v>0</v>
      </c>
      <c r="G340" s="226">
        <f>SUMIFS('Sch A. Input'!H338:CJ338,'Sch A. Input'!$H$13:$CJ$13,$L$11,'Sch A. Input'!$H$14:$CJ$14,"Recurring")</f>
        <v>0</v>
      </c>
      <c r="H340" s="226">
        <f>SUMIFS('Sch A. Input'!H338:CJ338,'Sch A. Input'!$H$13:$CJ$13,$L$11,'Sch A. Input'!$H$14:$CJ$14,"One-time")</f>
        <v>0</v>
      </c>
      <c r="I340" s="227">
        <f t="shared" si="60"/>
        <v>0</v>
      </c>
      <c r="J340" s="228">
        <f>SUMIFS('Sch A. Input'!H338:CJ338,'Sch A. Input'!$H$14:$CJ$14,"Recurring",'Sch A. Input'!$H$13:$CJ$13,"&lt;="&amp;$L$11)</f>
        <v>0</v>
      </c>
      <c r="K340" s="228">
        <f>SUMIFS('Sch A. Input'!H338:CJ338,'Sch A. Input'!$H$14:$CJ$14,"One-time",'Sch A. Input'!$H$13:$CJ$13,"&lt;="&amp;$L$11)</f>
        <v>0</v>
      </c>
      <c r="L340" s="229">
        <f t="shared" si="61"/>
        <v>0</v>
      </c>
      <c r="M340" s="228">
        <f t="shared" si="62"/>
        <v>0</v>
      </c>
      <c r="N340" s="228">
        <f t="shared" si="63"/>
        <v>0</v>
      </c>
      <c r="O340" s="259">
        <f t="shared" si="64"/>
        <v>0</v>
      </c>
      <c r="P340" s="268">
        <f t="shared" si="58"/>
        <v>0</v>
      </c>
      <c r="Q340" s="231">
        <f t="shared" si="59"/>
        <v>0</v>
      </c>
      <c r="R340" s="97">
        <f t="shared" si="65"/>
        <v>0</v>
      </c>
      <c r="S340" s="237">
        <f>IF(AND(LARGE('Sch A. Input'!$CL$15:$CL$41,COUNTIF('Sch A. Input'!$CL$15:$CL$41,"&gt;="&amp;F340))&lt;E340,F340&lt;&gt;0),"Leaver",J340-G340)</f>
        <v>0</v>
      </c>
      <c r="T340" s="237">
        <f>IF(AND(LARGE('Sch A. Input'!$CL$15:$CL$41,COUNTIF('Sch A. Input'!$CL$15:$CL$41,"&gt;="&amp;F340))&lt;E340,F340&lt;&gt;0),"Leaver",K340-H340)</f>
        <v>0</v>
      </c>
      <c r="U340" s="238">
        <f>IF(AND(LARGE('Sch A. Input'!$CL$15:$CL$41,COUNTIF('Sch A. Input'!$CL$15:$CL$41,"&gt;="&amp;F340))&lt;E340,F340&lt;&gt;0),"Leaver",L340-I340)</f>
        <v>0</v>
      </c>
      <c r="V340" s="238">
        <f>IF(AND(LARGE('Sch A. Input'!$CL$15:$CL$41,COUNTIF('Sch A. Input'!$CL$15:$CL$41,"&gt;="&amp;F340))&lt;E340,F340&lt;&gt;0),"Leaver",IFERROR(S340/X340*$M$9,0))</f>
        <v>0</v>
      </c>
      <c r="W340" s="238">
        <f>IF(AND(LARGE('Sch A. Input'!$CL$15:$CL$41,COUNTIF('Sch A. Input'!$CL$15:$CL$41,"&gt;="&amp;F340))&lt;E340,F340&lt;&gt;0),"Leaver",V340+T340)</f>
        <v>0</v>
      </c>
      <c r="X340" s="264">
        <f>IF(AND(LARGE('Sch A. Input'!$CL$15:$CL$41,COUNTIF('Sch A. Input'!$CL$15:$CL$41,"&gt;="&amp;F340))&lt;E340,F340&lt;&gt;0),"Leaver",IF(OR(D340="",D340&gt;$L$11,($L$11-14)&lt;$K$9),0,(E340+1-D340)/14-1))</f>
        <v>0</v>
      </c>
      <c r="Y340" s="265">
        <f>IF(AND(LARGE('Sch A. Input'!$CL$15:$CL$41,COUNTIF('Sch A. Input'!$CL$15:$CL$41,"&gt;="&amp;F340))&lt;E340,F340&lt;&gt;0),"Leaver",IFERROR(IF((S340/$X340*$M$9+T340)&gt;$D$12,"YES","NO"),0))</f>
        <v>0</v>
      </c>
      <c r="Z340" s="225">
        <f>IF(AND(LARGE('Sch A. Input'!$CL$15:$CL$41,COUNTIF('Sch A. Input'!$CL$15:$CL$41,"&gt;="&amp;F340))&lt;E340,F340&lt;&gt;0),"Leaver",IFERROR(IF($Y340="YES",MIN($U340*($G$12/$D$12),$G$12),(SUMPRODUCT(--((MIN(W340,$D$12))&gt;$C$9:$C$12),((MIN(W340,$D$12))-$C$9:$C$12),$H$9:$H$12))-((1-(X340/$M$9))*(SUMPRODUCT(--((MIN(V340,$D$12))&gt;$C$9:$C$12),((MIN(V340,$D$12))-$C$9:$C$12),$H$9:$H$12)))),0))</f>
        <v>0</v>
      </c>
      <c r="AA340" s="169">
        <f>IF(AND(LARGE('Sch A. Input'!$CL$15:$CL$41,COUNTIF('Sch A. Input'!$CL$15:$CL$41,"&gt;="&amp;F340))&lt;E340,F340&lt;&gt;0),"Leaver",IFERROR(Z340/U340,0))</f>
        <v>0</v>
      </c>
      <c r="AB340" s="170">
        <f>IF(AND(LARGE('Sch A. Input'!$CL$15:$CL$41,COUNTIF('Sch A. Input'!$CL$15:$CL$41,"&gt;="&amp;F340))&lt;E340,F340&lt;&gt;0),"Leaver",Q340-Z340)</f>
        <v>0</v>
      </c>
      <c r="AC340" s="94">
        <f t="shared" si="66"/>
        <v>0</v>
      </c>
      <c r="BK340" s="2"/>
      <c r="BL340" s="2"/>
      <c r="CI340"/>
    </row>
    <row r="341" spans="2:87" x14ac:dyDescent="0.35">
      <c r="B341" s="70" t="str">
        <f>IF('Sch A. Input'!B339="","",'Sch A. Input'!B339)</f>
        <v/>
      </c>
      <c r="C341" s="75" t="str">
        <f>IF('Sch A. Input'!C339="","",'Sch A. Input'!C339)</f>
        <v/>
      </c>
      <c r="D341" s="71" t="str">
        <f>IF('Sch A. Input'!D339="","",'Sch A. Input'!D339)</f>
        <v/>
      </c>
      <c r="E341" s="71">
        <f>'Sch A. Input'!E339</f>
        <v>45016</v>
      </c>
      <c r="F341" s="71">
        <f>'Sch A. Input'!F339</f>
        <v>0</v>
      </c>
      <c r="G341" s="226">
        <f>SUMIFS('Sch A. Input'!H339:CJ339,'Sch A. Input'!$H$13:$CJ$13,$L$11,'Sch A. Input'!$H$14:$CJ$14,"Recurring")</f>
        <v>0</v>
      </c>
      <c r="H341" s="226">
        <f>SUMIFS('Sch A. Input'!H339:CJ339,'Sch A. Input'!$H$13:$CJ$13,$L$11,'Sch A. Input'!$H$14:$CJ$14,"One-time")</f>
        <v>0</v>
      </c>
      <c r="I341" s="227">
        <f t="shared" si="60"/>
        <v>0</v>
      </c>
      <c r="J341" s="228">
        <f>SUMIFS('Sch A. Input'!H339:CJ339,'Sch A. Input'!$H$14:$CJ$14,"Recurring",'Sch A. Input'!$H$13:$CJ$13,"&lt;="&amp;$L$11)</f>
        <v>0</v>
      </c>
      <c r="K341" s="228">
        <f>SUMIFS('Sch A. Input'!H339:CJ339,'Sch A. Input'!$H$14:$CJ$14,"One-time",'Sch A. Input'!$H$13:$CJ$13,"&lt;="&amp;$L$11)</f>
        <v>0</v>
      </c>
      <c r="L341" s="229">
        <f t="shared" si="61"/>
        <v>0</v>
      </c>
      <c r="M341" s="228">
        <f t="shared" si="62"/>
        <v>0</v>
      </c>
      <c r="N341" s="228">
        <f t="shared" si="63"/>
        <v>0</v>
      </c>
      <c r="O341" s="259">
        <f t="shared" si="64"/>
        <v>0</v>
      </c>
      <c r="P341" s="268">
        <f t="shared" si="58"/>
        <v>0</v>
      </c>
      <c r="Q341" s="231">
        <f t="shared" si="59"/>
        <v>0</v>
      </c>
      <c r="R341" s="97">
        <f t="shared" si="65"/>
        <v>0</v>
      </c>
      <c r="S341" s="237">
        <f>IF(AND(LARGE('Sch A. Input'!$CL$15:$CL$41,COUNTIF('Sch A. Input'!$CL$15:$CL$41,"&gt;="&amp;F341))&lt;E341,F341&lt;&gt;0),"Leaver",J341-G341)</f>
        <v>0</v>
      </c>
      <c r="T341" s="237">
        <f>IF(AND(LARGE('Sch A. Input'!$CL$15:$CL$41,COUNTIF('Sch A. Input'!$CL$15:$CL$41,"&gt;="&amp;F341))&lt;E341,F341&lt;&gt;0),"Leaver",K341-H341)</f>
        <v>0</v>
      </c>
      <c r="U341" s="238">
        <f>IF(AND(LARGE('Sch A. Input'!$CL$15:$CL$41,COUNTIF('Sch A. Input'!$CL$15:$CL$41,"&gt;="&amp;F341))&lt;E341,F341&lt;&gt;0),"Leaver",L341-I341)</f>
        <v>0</v>
      </c>
      <c r="V341" s="238">
        <f>IF(AND(LARGE('Sch A. Input'!$CL$15:$CL$41,COUNTIF('Sch A. Input'!$CL$15:$CL$41,"&gt;="&amp;F341))&lt;E341,F341&lt;&gt;0),"Leaver",IFERROR(S341/X341*$M$9,0))</f>
        <v>0</v>
      </c>
      <c r="W341" s="238">
        <f>IF(AND(LARGE('Sch A. Input'!$CL$15:$CL$41,COUNTIF('Sch A. Input'!$CL$15:$CL$41,"&gt;="&amp;F341))&lt;E341,F341&lt;&gt;0),"Leaver",V341+T341)</f>
        <v>0</v>
      </c>
      <c r="X341" s="264">
        <f>IF(AND(LARGE('Sch A. Input'!$CL$15:$CL$41,COUNTIF('Sch A. Input'!$CL$15:$CL$41,"&gt;="&amp;F341))&lt;E341,F341&lt;&gt;0),"Leaver",IF(OR(D341="",D341&gt;$L$11,($L$11-14)&lt;$K$9),0,(E341+1-D341)/14-1))</f>
        <v>0</v>
      </c>
      <c r="Y341" s="265">
        <f>IF(AND(LARGE('Sch A. Input'!$CL$15:$CL$41,COUNTIF('Sch A. Input'!$CL$15:$CL$41,"&gt;="&amp;F341))&lt;E341,F341&lt;&gt;0),"Leaver",IFERROR(IF((S341/$X341*$M$9+T341)&gt;$D$12,"YES","NO"),0))</f>
        <v>0</v>
      </c>
      <c r="Z341" s="225">
        <f>IF(AND(LARGE('Sch A. Input'!$CL$15:$CL$41,COUNTIF('Sch A. Input'!$CL$15:$CL$41,"&gt;="&amp;F341))&lt;E341,F341&lt;&gt;0),"Leaver",IFERROR(IF($Y341="YES",MIN($U341*($G$12/$D$12),$G$12),(SUMPRODUCT(--((MIN(W341,$D$12))&gt;$C$9:$C$12),((MIN(W341,$D$12))-$C$9:$C$12),$H$9:$H$12))-((1-(X341/$M$9))*(SUMPRODUCT(--((MIN(V341,$D$12))&gt;$C$9:$C$12),((MIN(V341,$D$12))-$C$9:$C$12),$H$9:$H$12)))),0))</f>
        <v>0</v>
      </c>
      <c r="AA341" s="169">
        <f>IF(AND(LARGE('Sch A. Input'!$CL$15:$CL$41,COUNTIF('Sch A. Input'!$CL$15:$CL$41,"&gt;="&amp;F341))&lt;E341,F341&lt;&gt;0),"Leaver",IFERROR(Z341/U341,0))</f>
        <v>0</v>
      </c>
      <c r="AB341" s="170">
        <f>IF(AND(LARGE('Sch A. Input'!$CL$15:$CL$41,COUNTIF('Sch A. Input'!$CL$15:$CL$41,"&gt;="&amp;F341))&lt;E341,F341&lt;&gt;0),"Leaver",Q341-Z341)</f>
        <v>0</v>
      </c>
      <c r="AC341" s="94">
        <f t="shared" si="66"/>
        <v>0</v>
      </c>
      <c r="BK341" s="2"/>
      <c r="BL341" s="2"/>
      <c r="CI341"/>
    </row>
    <row r="342" spans="2:87" x14ac:dyDescent="0.35">
      <c r="B342" s="70" t="str">
        <f>IF('Sch A. Input'!B340="","",'Sch A. Input'!B340)</f>
        <v/>
      </c>
      <c r="C342" s="75" t="str">
        <f>IF('Sch A. Input'!C340="","",'Sch A. Input'!C340)</f>
        <v/>
      </c>
      <c r="D342" s="71" t="str">
        <f>IF('Sch A. Input'!D340="","",'Sch A. Input'!D340)</f>
        <v/>
      </c>
      <c r="E342" s="71">
        <f>'Sch A. Input'!E340</f>
        <v>45016</v>
      </c>
      <c r="F342" s="71">
        <f>'Sch A. Input'!F340</f>
        <v>0</v>
      </c>
      <c r="G342" s="226">
        <f>SUMIFS('Sch A. Input'!H340:CJ340,'Sch A. Input'!$H$13:$CJ$13,$L$11,'Sch A. Input'!$H$14:$CJ$14,"Recurring")</f>
        <v>0</v>
      </c>
      <c r="H342" s="226">
        <f>SUMIFS('Sch A. Input'!H340:CJ340,'Sch A. Input'!$H$13:$CJ$13,$L$11,'Sch A. Input'!$H$14:$CJ$14,"One-time")</f>
        <v>0</v>
      </c>
      <c r="I342" s="227">
        <f t="shared" si="60"/>
        <v>0</v>
      </c>
      <c r="J342" s="228">
        <f>SUMIFS('Sch A. Input'!H340:CJ340,'Sch A. Input'!$H$14:$CJ$14,"Recurring",'Sch A. Input'!$H$13:$CJ$13,"&lt;="&amp;$L$11)</f>
        <v>0</v>
      </c>
      <c r="K342" s="228">
        <f>SUMIFS('Sch A. Input'!H340:CJ340,'Sch A. Input'!$H$14:$CJ$14,"One-time",'Sch A. Input'!$H$13:$CJ$13,"&lt;="&amp;$L$11)</f>
        <v>0</v>
      </c>
      <c r="L342" s="229">
        <f t="shared" si="61"/>
        <v>0</v>
      </c>
      <c r="M342" s="228">
        <f t="shared" si="62"/>
        <v>0</v>
      </c>
      <c r="N342" s="228">
        <f t="shared" si="63"/>
        <v>0</v>
      </c>
      <c r="O342" s="259">
        <f t="shared" si="64"/>
        <v>0</v>
      </c>
      <c r="P342" s="268">
        <f t="shared" si="58"/>
        <v>0</v>
      </c>
      <c r="Q342" s="231">
        <f t="shared" si="59"/>
        <v>0</v>
      </c>
      <c r="R342" s="97">
        <f t="shared" si="65"/>
        <v>0</v>
      </c>
      <c r="S342" s="237">
        <f>IF(AND(LARGE('Sch A. Input'!$CL$15:$CL$41,COUNTIF('Sch A. Input'!$CL$15:$CL$41,"&gt;="&amp;F342))&lt;E342,F342&lt;&gt;0),"Leaver",J342-G342)</f>
        <v>0</v>
      </c>
      <c r="T342" s="237">
        <f>IF(AND(LARGE('Sch A. Input'!$CL$15:$CL$41,COUNTIF('Sch A. Input'!$CL$15:$CL$41,"&gt;="&amp;F342))&lt;E342,F342&lt;&gt;0),"Leaver",K342-H342)</f>
        <v>0</v>
      </c>
      <c r="U342" s="238">
        <f>IF(AND(LARGE('Sch A. Input'!$CL$15:$CL$41,COUNTIF('Sch A. Input'!$CL$15:$CL$41,"&gt;="&amp;F342))&lt;E342,F342&lt;&gt;0),"Leaver",L342-I342)</f>
        <v>0</v>
      </c>
      <c r="V342" s="238">
        <f>IF(AND(LARGE('Sch A. Input'!$CL$15:$CL$41,COUNTIF('Sch A. Input'!$CL$15:$CL$41,"&gt;="&amp;F342))&lt;E342,F342&lt;&gt;0),"Leaver",IFERROR(S342/X342*$M$9,0))</f>
        <v>0</v>
      </c>
      <c r="W342" s="238">
        <f>IF(AND(LARGE('Sch A. Input'!$CL$15:$CL$41,COUNTIF('Sch A. Input'!$CL$15:$CL$41,"&gt;="&amp;F342))&lt;E342,F342&lt;&gt;0),"Leaver",V342+T342)</f>
        <v>0</v>
      </c>
      <c r="X342" s="264">
        <f>IF(AND(LARGE('Sch A. Input'!$CL$15:$CL$41,COUNTIF('Sch A. Input'!$CL$15:$CL$41,"&gt;="&amp;F342))&lt;E342,F342&lt;&gt;0),"Leaver",IF(OR(D342="",D342&gt;$L$11,($L$11-14)&lt;$K$9),0,(E342+1-D342)/14-1))</f>
        <v>0</v>
      </c>
      <c r="Y342" s="265">
        <f>IF(AND(LARGE('Sch A. Input'!$CL$15:$CL$41,COUNTIF('Sch A. Input'!$CL$15:$CL$41,"&gt;="&amp;F342))&lt;E342,F342&lt;&gt;0),"Leaver",IFERROR(IF((S342/$X342*$M$9+T342)&gt;$D$12,"YES","NO"),0))</f>
        <v>0</v>
      </c>
      <c r="Z342" s="225">
        <f>IF(AND(LARGE('Sch A. Input'!$CL$15:$CL$41,COUNTIF('Sch A. Input'!$CL$15:$CL$41,"&gt;="&amp;F342))&lt;E342,F342&lt;&gt;0),"Leaver",IFERROR(IF($Y342="YES",MIN($U342*($G$12/$D$12),$G$12),(SUMPRODUCT(--((MIN(W342,$D$12))&gt;$C$9:$C$12),((MIN(W342,$D$12))-$C$9:$C$12),$H$9:$H$12))-((1-(X342/$M$9))*(SUMPRODUCT(--((MIN(V342,$D$12))&gt;$C$9:$C$12),((MIN(V342,$D$12))-$C$9:$C$12),$H$9:$H$12)))),0))</f>
        <v>0</v>
      </c>
      <c r="AA342" s="169">
        <f>IF(AND(LARGE('Sch A. Input'!$CL$15:$CL$41,COUNTIF('Sch A. Input'!$CL$15:$CL$41,"&gt;="&amp;F342))&lt;E342,F342&lt;&gt;0),"Leaver",IFERROR(Z342/U342,0))</f>
        <v>0</v>
      </c>
      <c r="AB342" s="170">
        <f>IF(AND(LARGE('Sch A. Input'!$CL$15:$CL$41,COUNTIF('Sch A. Input'!$CL$15:$CL$41,"&gt;="&amp;F342))&lt;E342,F342&lt;&gt;0),"Leaver",Q342-Z342)</f>
        <v>0</v>
      </c>
      <c r="AC342" s="94">
        <f t="shared" si="66"/>
        <v>0</v>
      </c>
      <c r="BK342" s="2"/>
      <c r="BL342" s="2"/>
      <c r="CI342"/>
    </row>
    <row r="343" spans="2:87" x14ac:dyDescent="0.35">
      <c r="B343" s="70" t="str">
        <f>IF('Sch A. Input'!B341="","",'Sch A. Input'!B341)</f>
        <v/>
      </c>
      <c r="C343" s="75" t="str">
        <f>IF('Sch A. Input'!C341="","",'Sch A. Input'!C341)</f>
        <v/>
      </c>
      <c r="D343" s="71" t="str">
        <f>IF('Sch A. Input'!D341="","",'Sch A. Input'!D341)</f>
        <v/>
      </c>
      <c r="E343" s="71">
        <f>'Sch A. Input'!E341</f>
        <v>45016</v>
      </c>
      <c r="F343" s="71">
        <f>'Sch A. Input'!F341</f>
        <v>0</v>
      </c>
      <c r="G343" s="226">
        <f>SUMIFS('Sch A. Input'!H341:CJ341,'Sch A. Input'!$H$13:$CJ$13,$L$11,'Sch A. Input'!$H$14:$CJ$14,"Recurring")</f>
        <v>0</v>
      </c>
      <c r="H343" s="226">
        <f>SUMIFS('Sch A. Input'!H341:CJ341,'Sch A. Input'!$H$13:$CJ$13,$L$11,'Sch A. Input'!$H$14:$CJ$14,"One-time")</f>
        <v>0</v>
      </c>
      <c r="I343" s="227">
        <f t="shared" si="60"/>
        <v>0</v>
      </c>
      <c r="J343" s="228">
        <f>SUMIFS('Sch A. Input'!H341:CJ341,'Sch A. Input'!$H$14:$CJ$14,"Recurring",'Sch A. Input'!$H$13:$CJ$13,"&lt;="&amp;$L$11)</f>
        <v>0</v>
      </c>
      <c r="K343" s="228">
        <f>SUMIFS('Sch A. Input'!H341:CJ341,'Sch A. Input'!$H$14:$CJ$14,"One-time",'Sch A. Input'!$H$13:$CJ$13,"&lt;="&amp;$L$11)</f>
        <v>0</v>
      </c>
      <c r="L343" s="229">
        <f t="shared" si="61"/>
        <v>0</v>
      </c>
      <c r="M343" s="228">
        <f t="shared" si="62"/>
        <v>0</v>
      </c>
      <c r="N343" s="228">
        <f t="shared" si="63"/>
        <v>0</v>
      </c>
      <c r="O343" s="259">
        <f t="shared" si="64"/>
        <v>0</v>
      </c>
      <c r="P343" s="268">
        <f t="shared" si="58"/>
        <v>0</v>
      </c>
      <c r="Q343" s="231">
        <f t="shared" si="59"/>
        <v>0</v>
      </c>
      <c r="R343" s="97">
        <f t="shared" si="65"/>
        <v>0</v>
      </c>
      <c r="S343" s="237">
        <f>IF(AND(LARGE('Sch A. Input'!$CL$15:$CL$41,COUNTIF('Sch A. Input'!$CL$15:$CL$41,"&gt;="&amp;F343))&lt;E343,F343&lt;&gt;0),"Leaver",J343-G343)</f>
        <v>0</v>
      </c>
      <c r="T343" s="237">
        <f>IF(AND(LARGE('Sch A. Input'!$CL$15:$CL$41,COUNTIF('Sch A. Input'!$CL$15:$CL$41,"&gt;="&amp;F343))&lt;E343,F343&lt;&gt;0),"Leaver",K343-H343)</f>
        <v>0</v>
      </c>
      <c r="U343" s="238">
        <f>IF(AND(LARGE('Sch A. Input'!$CL$15:$CL$41,COUNTIF('Sch A. Input'!$CL$15:$CL$41,"&gt;="&amp;F343))&lt;E343,F343&lt;&gt;0),"Leaver",L343-I343)</f>
        <v>0</v>
      </c>
      <c r="V343" s="238">
        <f>IF(AND(LARGE('Sch A. Input'!$CL$15:$CL$41,COUNTIF('Sch A. Input'!$CL$15:$CL$41,"&gt;="&amp;F343))&lt;E343,F343&lt;&gt;0),"Leaver",IFERROR(S343/X343*$M$9,0))</f>
        <v>0</v>
      </c>
      <c r="W343" s="238">
        <f>IF(AND(LARGE('Sch A. Input'!$CL$15:$CL$41,COUNTIF('Sch A. Input'!$CL$15:$CL$41,"&gt;="&amp;F343))&lt;E343,F343&lt;&gt;0),"Leaver",V343+T343)</f>
        <v>0</v>
      </c>
      <c r="X343" s="264">
        <f>IF(AND(LARGE('Sch A. Input'!$CL$15:$CL$41,COUNTIF('Sch A. Input'!$CL$15:$CL$41,"&gt;="&amp;F343))&lt;E343,F343&lt;&gt;0),"Leaver",IF(OR(D343="",D343&gt;$L$11,($L$11-14)&lt;$K$9),0,(E343+1-D343)/14-1))</f>
        <v>0</v>
      </c>
      <c r="Y343" s="265">
        <f>IF(AND(LARGE('Sch A. Input'!$CL$15:$CL$41,COUNTIF('Sch A. Input'!$CL$15:$CL$41,"&gt;="&amp;F343))&lt;E343,F343&lt;&gt;0),"Leaver",IFERROR(IF((S343/$X343*$M$9+T343)&gt;$D$12,"YES","NO"),0))</f>
        <v>0</v>
      </c>
      <c r="Z343" s="225">
        <f>IF(AND(LARGE('Sch A. Input'!$CL$15:$CL$41,COUNTIF('Sch A. Input'!$CL$15:$CL$41,"&gt;="&amp;F343))&lt;E343,F343&lt;&gt;0),"Leaver",IFERROR(IF($Y343="YES",MIN($U343*($G$12/$D$12),$G$12),(SUMPRODUCT(--((MIN(W343,$D$12))&gt;$C$9:$C$12),((MIN(W343,$D$12))-$C$9:$C$12),$H$9:$H$12))-((1-(X343/$M$9))*(SUMPRODUCT(--((MIN(V343,$D$12))&gt;$C$9:$C$12),((MIN(V343,$D$12))-$C$9:$C$12),$H$9:$H$12)))),0))</f>
        <v>0</v>
      </c>
      <c r="AA343" s="169">
        <f>IF(AND(LARGE('Sch A. Input'!$CL$15:$CL$41,COUNTIF('Sch A. Input'!$CL$15:$CL$41,"&gt;="&amp;F343))&lt;E343,F343&lt;&gt;0),"Leaver",IFERROR(Z343/U343,0))</f>
        <v>0</v>
      </c>
      <c r="AB343" s="170">
        <f>IF(AND(LARGE('Sch A. Input'!$CL$15:$CL$41,COUNTIF('Sch A. Input'!$CL$15:$CL$41,"&gt;="&amp;F343))&lt;E343,F343&lt;&gt;0),"Leaver",Q343-Z343)</f>
        <v>0</v>
      </c>
      <c r="AC343" s="94">
        <f t="shared" si="66"/>
        <v>0</v>
      </c>
      <c r="BK343" s="2"/>
      <c r="BL343" s="2"/>
      <c r="CI343"/>
    </row>
    <row r="344" spans="2:87" x14ac:dyDescent="0.35">
      <c r="B344" s="70" t="str">
        <f>IF('Sch A. Input'!B342="","",'Sch A. Input'!B342)</f>
        <v/>
      </c>
      <c r="C344" s="75" t="str">
        <f>IF('Sch A. Input'!C342="","",'Sch A. Input'!C342)</f>
        <v/>
      </c>
      <c r="D344" s="71" t="str">
        <f>IF('Sch A. Input'!D342="","",'Sch A. Input'!D342)</f>
        <v/>
      </c>
      <c r="E344" s="71">
        <f>'Sch A. Input'!E342</f>
        <v>45016</v>
      </c>
      <c r="F344" s="71">
        <f>'Sch A. Input'!F342</f>
        <v>0</v>
      </c>
      <c r="G344" s="226">
        <f>SUMIFS('Sch A. Input'!H342:CJ342,'Sch A. Input'!$H$13:$CJ$13,$L$11,'Sch A. Input'!$H$14:$CJ$14,"Recurring")</f>
        <v>0</v>
      </c>
      <c r="H344" s="226">
        <f>SUMIFS('Sch A. Input'!H342:CJ342,'Sch A. Input'!$H$13:$CJ$13,$L$11,'Sch A. Input'!$H$14:$CJ$14,"One-time")</f>
        <v>0</v>
      </c>
      <c r="I344" s="227">
        <f t="shared" si="60"/>
        <v>0</v>
      </c>
      <c r="J344" s="228">
        <f>SUMIFS('Sch A. Input'!H342:CJ342,'Sch A. Input'!$H$14:$CJ$14,"Recurring",'Sch A. Input'!$H$13:$CJ$13,"&lt;="&amp;$L$11)</f>
        <v>0</v>
      </c>
      <c r="K344" s="228">
        <f>SUMIFS('Sch A. Input'!H342:CJ342,'Sch A. Input'!$H$14:$CJ$14,"One-time",'Sch A. Input'!$H$13:$CJ$13,"&lt;="&amp;$L$11)</f>
        <v>0</v>
      </c>
      <c r="L344" s="229">
        <f t="shared" si="61"/>
        <v>0</v>
      </c>
      <c r="M344" s="228">
        <f t="shared" si="62"/>
        <v>0</v>
      </c>
      <c r="N344" s="228">
        <f t="shared" si="63"/>
        <v>0</v>
      </c>
      <c r="O344" s="259">
        <f t="shared" si="64"/>
        <v>0</v>
      </c>
      <c r="P344" s="268">
        <f t="shared" si="58"/>
        <v>0</v>
      </c>
      <c r="Q344" s="231">
        <f t="shared" si="59"/>
        <v>0</v>
      </c>
      <c r="R344" s="97">
        <f t="shared" si="65"/>
        <v>0</v>
      </c>
      <c r="S344" s="237">
        <f>IF(AND(LARGE('Sch A. Input'!$CL$15:$CL$41,COUNTIF('Sch A. Input'!$CL$15:$CL$41,"&gt;="&amp;F344))&lt;E344,F344&lt;&gt;0),"Leaver",J344-G344)</f>
        <v>0</v>
      </c>
      <c r="T344" s="237">
        <f>IF(AND(LARGE('Sch A. Input'!$CL$15:$CL$41,COUNTIF('Sch A. Input'!$CL$15:$CL$41,"&gt;="&amp;F344))&lt;E344,F344&lt;&gt;0),"Leaver",K344-H344)</f>
        <v>0</v>
      </c>
      <c r="U344" s="238">
        <f>IF(AND(LARGE('Sch A. Input'!$CL$15:$CL$41,COUNTIF('Sch A. Input'!$CL$15:$CL$41,"&gt;="&amp;F344))&lt;E344,F344&lt;&gt;0),"Leaver",L344-I344)</f>
        <v>0</v>
      </c>
      <c r="V344" s="238">
        <f>IF(AND(LARGE('Sch A. Input'!$CL$15:$CL$41,COUNTIF('Sch A. Input'!$CL$15:$CL$41,"&gt;="&amp;F344))&lt;E344,F344&lt;&gt;0),"Leaver",IFERROR(S344/X344*$M$9,0))</f>
        <v>0</v>
      </c>
      <c r="W344" s="238">
        <f>IF(AND(LARGE('Sch A. Input'!$CL$15:$CL$41,COUNTIF('Sch A. Input'!$CL$15:$CL$41,"&gt;="&amp;F344))&lt;E344,F344&lt;&gt;0),"Leaver",V344+T344)</f>
        <v>0</v>
      </c>
      <c r="X344" s="264">
        <f>IF(AND(LARGE('Sch A. Input'!$CL$15:$CL$41,COUNTIF('Sch A. Input'!$CL$15:$CL$41,"&gt;="&amp;F344))&lt;E344,F344&lt;&gt;0),"Leaver",IF(OR(D344="",D344&gt;$L$11,($L$11-14)&lt;$K$9),0,(E344+1-D344)/14-1))</f>
        <v>0</v>
      </c>
      <c r="Y344" s="265">
        <f>IF(AND(LARGE('Sch A. Input'!$CL$15:$CL$41,COUNTIF('Sch A. Input'!$CL$15:$CL$41,"&gt;="&amp;F344))&lt;E344,F344&lt;&gt;0),"Leaver",IFERROR(IF((S344/$X344*$M$9+T344)&gt;$D$12,"YES","NO"),0))</f>
        <v>0</v>
      </c>
      <c r="Z344" s="225">
        <f>IF(AND(LARGE('Sch A. Input'!$CL$15:$CL$41,COUNTIF('Sch A. Input'!$CL$15:$CL$41,"&gt;="&amp;F344))&lt;E344,F344&lt;&gt;0),"Leaver",IFERROR(IF($Y344="YES",MIN($U344*($G$12/$D$12),$G$12),(SUMPRODUCT(--((MIN(W344,$D$12))&gt;$C$9:$C$12),((MIN(W344,$D$12))-$C$9:$C$12),$H$9:$H$12))-((1-(X344/$M$9))*(SUMPRODUCT(--((MIN(V344,$D$12))&gt;$C$9:$C$12),((MIN(V344,$D$12))-$C$9:$C$12),$H$9:$H$12)))),0))</f>
        <v>0</v>
      </c>
      <c r="AA344" s="169">
        <f>IF(AND(LARGE('Sch A. Input'!$CL$15:$CL$41,COUNTIF('Sch A. Input'!$CL$15:$CL$41,"&gt;="&amp;F344))&lt;E344,F344&lt;&gt;0),"Leaver",IFERROR(Z344/U344,0))</f>
        <v>0</v>
      </c>
      <c r="AB344" s="170">
        <f>IF(AND(LARGE('Sch A. Input'!$CL$15:$CL$41,COUNTIF('Sch A. Input'!$CL$15:$CL$41,"&gt;="&amp;F344))&lt;E344,F344&lt;&gt;0),"Leaver",Q344-Z344)</f>
        <v>0</v>
      </c>
      <c r="AC344" s="94">
        <f t="shared" si="66"/>
        <v>0</v>
      </c>
      <c r="BK344" s="2"/>
      <c r="BL344" s="2"/>
      <c r="CI344"/>
    </row>
    <row r="345" spans="2:87" x14ac:dyDescent="0.35">
      <c r="B345" s="70" t="str">
        <f>IF('Sch A. Input'!B343="","",'Sch A. Input'!B343)</f>
        <v/>
      </c>
      <c r="C345" s="75" t="str">
        <f>IF('Sch A. Input'!C343="","",'Sch A. Input'!C343)</f>
        <v/>
      </c>
      <c r="D345" s="71" t="str">
        <f>IF('Sch A. Input'!D343="","",'Sch A. Input'!D343)</f>
        <v/>
      </c>
      <c r="E345" s="71">
        <f>'Sch A. Input'!E343</f>
        <v>45016</v>
      </c>
      <c r="F345" s="71">
        <f>'Sch A. Input'!F343</f>
        <v>0</v>
      </c>
      <c r="G345" s="226">
        <f>SUMIFS('Sch A. Input'!H343:CJ343,'Sch A. Input'!$H$13:$CJ$13,$L$11,'Sch A. Input'!$H$14:$CJ$14,"Recurring")</f>
        <v>0</v>
      </c>
      <c r="H345" s="226">
        <f>SUMIFS('Sch A. Input'!H343:CJ343,'Sch A. Input'!$H$13:$CJ$13,$L$11,'Sch A. Input'!$H$14:$CJ$14,"One-time")</f>
        <v>0</v>
      </c>
      <c r="I345" s="227">
        <f t="shared" si="60"/>
        <v>0</v>
      </c>
      <c r="J345" s="228">
        <f>SUMIFS('Sch A. Input'!H343:CJ343,'Sch A. Input'!$H$14:$CJ$14,"Recurring",'Sch A. Input'!$H$13:$CJ$13,"&lt;="&amp;$L$11)</f>
        <v>0</v>
      </c>
      <c r="K345" s="228">
        <f>SUMIFS('Sch A. Input'!H343:CJ343,'Sch A. Input'!$H$14:$CJ$14,"One-time",'Sch A. Input'!$H$13:$CJ$13,"&lt;="&amp;$L$11)</f>
        <v>0</v>
      </c>
      <c r="L345" s="229">
        <f t="shared" si="61"/>
        <v>0</v>
      </c>
      <c r="M345" s="228">
        <f t="shared" si="62"/>
        <v>0</v>
      </c>
      <c r="N345" s="228">
        <f t="shared" si="63"/>
        <v>0</v>
      </c>
      <c r="O345" s="259">
        <f t="shared" si="64"/>
        <v>0</v>
      </c>
      <c r="P345" s="268">
        <f t="shared" si="58"/>
        <v>0</v>
      </c>
      <c r="Q345" s="231">
        <f t="shared" si="59"/>
        <v>0</v>
      </c>
      <c r="R345" s="97">
        <f t="shared" si="65"/>
        <v>0</v>
      </c>
      <c r="S345" s="237">
        <f>IF(AND(LARGE('Sch A. Input'!$CL$15:$CL$41,COUNTIF('Sch A. Input'!$CL$15:$CL$41,"&gt;="&amp;F345))&lt;E345,F345&lt;&gt;0),"Leaver",J345-G345)</f>
        <v>0</v>
      </c>
      <c r="T345" s="237">
        <f>IF(AND(LARGE('Sch A. Input'!$CL$15:$CL$41,COUNTIF('Sch A. Input'!$CL$15:$CL$41,"&gt;="&amp;F345))&lt;E345,F345&lt;&gt;0),"Leaver",K345-H345)</f>
        <v>0</v>
      </c>
      <c r="U345" s="238">
        <f>IF(AND(LARGE('Sch A. Input'!$CL$15:$CL$41,COUNTIF('Sch A. Input'!$CL$15:$CL$41,"&gt;="&amp;F345))&lt;E345,F345&lt;&gt;0),"Leaver",L345-I345)</f>
        <v>0</v>
      </c>
      <c r="V345" s="238">
        <f>IF(AND(LARGE('Sch A. Input'!$CL$15:$CL$41,COUNTIF('Sch A. Input'!$CL$15:$CL$41,"&gt;="&amp;F345))&lt;E345,F345&lt;&gt;0),"Leaver",IFERROR(S345/X345*$M$9,0))</f>
        <v>0</v>
      </c>
      <c r="W345" s="238">
        <f>IF(AND(LARGE('Sch A. Input'!$CL$15:$CL$41,COUNTIF('Sch A. Input'!$CL$15:$CL$41,"&gt;="&amp;F345))&lt;E345,F345&lt;&gt;0),"Leaver",V345+T345)</f>
        <v>0</v>
      </c>
      <c r="X345" s="264">
        <f>IF(AND(LARGE('Sch A. Input'!$CL$15:$CL$41,COUNTIF('Sch A. Input'!$CL$15:$CL$41,"&gt;="&amp;F345))&lt;E345,F345&lt;&gt;0),"Leaver",IF(OR(D345="",D345&gt;$L$11,($L$11-14)&lt;$K$9),0,(E345+1-D345)/14-1))</f>
        <v>0</v>
      </c>
      <c r="Y345" s="265">
        <f>IF(AND(LARGE('Sch A. Input'!$CL$15:$CL$41,COUNTIF('Sch A. Input'!$CL$15:$CL$41,"&gt;="&amp;F345))&lt;E345,F345&lt;&gt;0),"Leaver",IFERROR(IF((S345/$X345*$M$9+T345)&gt;$D$12,"YES","NO"),0))</f>
        <v>0</v>
      </c>
      <c r="Z345" s="225">
        <f>IF(AND(LARGE('Sch A. Input'!$CL$15:$CL$41,COUNTIF('Sch A. Input'!$CL$15:$CL$41,"&gt;="&amp;F345))&lt;E345,F345&lt;&gt;0),"Leaver",IFERROR(IF($Y345="YES",MIN($U345*($G$12/$D$12),$G$12),(SUMPRODUCT(--((MIN(W345,$D$12))&gt;$C$9:$C$12),((MIN(W345,$D$12))-$C$9:$C$12),$H$9:$H$12))-((1-(X345/$M$9))*(SUMPRODUCT(--((MIN(V345,$D$12))&gt;$C$9:$C$12),((MIN(V345,$D$12))-$C$9:$C$12),$H$9:$H$12)))),0))</f>
        <v>0</v>
      </c>
      <c r="AA345" s="169">
        <f>IF(AND(LARGE('Sch A. Input'!$CL$15:$CL$41,COUNTIF('Sch A. Input'!$CL$15:$CL$41,"&gt;="&amp;F345))&lt;E345,F345&lt;&gt;0),"Leaver",IFERROR(Z345/U345,0))</f>
        <v>0</v>
      </c>
      <c r="AB345" s="170">
        <f>IF(AND(LARGE('Sch A. Input'!$CL$15:$CL$41,COUNTIF('Sch A. Input'!$CL$15:$CL$41,"&gt;="&amp;F345))&lt;E345,F345&lt;&gt;0),"Leaver",Q345-Z345)</f>
        <v>0</v>
      </c>
      <c r="AC345" s="94">
        <f t="shared" si="66"/>
        <v>0</v>
      </c>
      <c r="BK345" s="2"/>
      <c r="BL345" s="2"/>
      <c r="CI345"/>
    </row>
    <row r="346" spans="2:87" x14ac:dyDescent="0.35">
      <c r="B346" s="70" t="str">
        <f>IF('Sch A. Input'!B344="","",'Sch A. Input'!B344)</f>
        <v/>
      </c>
      <c r="C346" s="75" t="str">
        <f>IF('Sch A. Input'!C344="","",'Sch A. Input'!C344)</f>
        <v/>
      </c>
      <c r="D346" s="71" t="str">
        <f>IF('Sch A. Input'!D344="","",'Sch A. Input'!D344)</f>
        <v/>
      </c>
      <c r="E346" s="71">
        <f>'Sch A. Input'!E344</f>
        <v>45016</v>
      </c>
      <c r="F346" s="71">
        <f>'Sch A. Input'!F344</f>
        <v>0</v>
      </c>
      <c r="G346" s="226">
        <f>SUMIFS('Sch A. Input'!H344:CJ344,'Sch A. Input'!$H$13:$CJ$13,$L$11,'Sch A. Input'!$H$14:$CJ$14,"Recurring")</f>
        <v>0</v>
      </c>
      <c r="H346" s="226">
        <f>SUMIFS('Sch A. Input'!H344:CJ344,'Sch A. Input'!$H$13:$CJ$13,$L$11,'Sch A. Input'!$H$14:$CJ$14,"One-time")</f>
        <v>0</v>
      </c>
      <c r="I346" s="227">
        <f t="shared" si="60"/>
        <v>0</v>
      </c>
      <c r="J346" s="228">
        <f>SUMIFS('Sch A. Input'!H344:CJ344,'Sch A. Input'!$H$14:$CJ$14,"Recurring",'Sch A. Input'!$H$13:$CJ$13,"&lt;="&amp;$L$11)</f>
        <v>0</v>
      </c>
      <c r="K346" s="228">
        <f>SUMIFS('Sch A. Input'!H344:CJ344,'Sch A. Input'!$H$14:$CJ$14,"One-time",'Sch A. Input'!$H$13:$CJ$13,"&lt;="&amp;$L$11)</f>
        <v>0</v>
      </c>
      <c r="L346" s="229">
        <f t="shared" si="61"/>
        <v>0</v>
      </c>
      <c r="M346" s="228">
        <f t="shared" si="62"/>
        <v>0</v>
      </c>
      <c r="N346" s="228">
        <f t="shared" si="63"/>
        <v>0</v>
      </c>
      <c r="O346" s="259">
        <f t="shared" si="64"/>
        <v>0</v>
      </c>
      <c r="P346" s="268">
        <f t="shared" si="58"/>
        <v>0</v>
      </c>
      <c r="Q346" s="231">
        <f t="shared" si="59"/>
        <v>0</v>
      </c>
      <c r="R346" s="97">
        <f t="shared" si="65"/>
        <v>0</v>
      </c>
      <c r="S346" s="237">
        <f>IF(AND(LARGE('Sch A. Input'!$CL$15:$CL$41,COUNTIF('Sch A. Input'!$CL$15:$CL$41,"&gt;="&amp;F346))&lt;E346,F346&lt;&gt;0),"Leaver",J346-G346)</f>
        <v>0</v>
      </c>
      <c r="T346" s="237">
        <f>IF(AND(LARGE('Sch A. Input'!$CL$15:$CL$41,COUNTIF('Sch A. Input'!$CL$15:$CL$41,"&gt;="&amp;F346))&lt;E346,F346&lt;&gt;0),"Leaver",K346-H346)</f>
        <v>0</v>
      </c>
      <c r="U346" s="238">
        <f>IF(AND(LARGE('Sch A. Input'!$CL$15:$CL$41,COUNTIF('Sch A. Input'!$CL$15:$CL$41,"&gt;="&amp;F346))&lt;E346,F346&lt;&gt;0),"Leaver",L346-I346)</f>
        <v>0</v>
      </c>
      <c r="V346" s="238">
        <f>IF(AND(LARGE('Sch A. Input'!$CL$15:$CL$41,COUNTIF('Sch A. Input'!$CL$15:$CL$41,"&gt;="&amp;F346))&lt;E346,F346&lt;&gt;0),"Leaver",IFERROR(S346/X346*$M$9,0))</f>
        <v>0</v>
      </c>
      <c r="W346" s="238">
        <f>IF(AND(LARGE('Sch A. Input'!$CL$15:$CL$41,COUNTIF('Sch A. Input'!$CL$15:$CL$41,"&gt;="&amp;F346))&lt;E346,F346&lt;&gt;0),"Leaver",V346+T346)</f>
        <v>0</v>
      </c>
      <c r="X346" s="264">
        <f>IF(AND(LARGE('Sch A. Input'!$CL$15:$CL$41,COUNTIF('Sch A. Input'!$CL$15:$CL$41,"&gt;="&amp;F346))&lt;E346,F346&lt;&gt;0),"Leaver",IF(OR(D346="",D346&gt;$L$11,($L$11-14)&lt;$K$9),0,(E346+1-D346)/14-1))</f>
        <v>0</v>
      </c>
      <c r="Y346" s="265">
        <f>IF(AND(LARGE('Sch A. Input'!$CL$15:$CL$41,COUNTIF('Sch A. Input'!$CL$15:$CL$41,"&gt;="&amp;F346))&lt;E346,F346&lt;&gt;0),"Leaver",IFERROR(IF((S346/$X346*$M$9+T346)&gt;$D$12,"YES","NO"),0))</f>
        <v>0</v>
      </c>
      <c r="Z346" s="225">
        <f>IF(AND(LARGE('Sch A. Input'!$CL$15:$CL$41,COUNTIF('Sch A. Input'!$CL$15:$CL$41,"&gt;="&amp;F346))&lt;E346,F346&lt;&gt;0),"Leaver",IFERROR(IF($Y346="YES",MIN($U346*($G$12/$D$12),$G$12),(SUMPRODUCT(--((MIN(W346,$D$12))&gt;$C$9:$C$12),((MIN(W346,$D$12))-$C$9:$C$12),$H$9:$H$12))-((1-(X346/$M$9))*(SUMPRODUCT(--((MIN(V346,$D$12))&gt;$C$9:$C$12),((MIN(V346,$D$12))-$C$9:$C$12),$H$9:$H$12)))),0))</f>
        <v>0</v>
      </c>
      <c r="AA346" s="169">
        <f>IF(AND(LARGE('Sch A. Input'!$CL$15:$CL$41,COUNTIF('Sch A. Input'!$CL$15:$CL$41,"&gt;="&amp;F346))&lt;E346,F346&lt;&gt;0),"Leaver",IFERROR(Z346/U346,0))</f>
        <v>0</v>
      </c>
      <c r="AB346" s="170">
        <f>IF(AND(LARGE('Sch A. Input'!$CL$15:$CL$41,COUNTIF('Sch A. Input'!$CL$15:$CL$41,"&gt;="&amp;F346))&lt;E346,F346&lt;&gt;0),"Leaver",Q346-Z346)</f>
        <v>0</v>
      </c>
      <c r="AC346" s="94">
        <f t="shared" si="66"/>
        <v>0</v>
      </c>
      <c r="BK346" s="2"/>
      <c r="BL346" s="2"/>
      <c r="CI346"/>
    </row>
    <row r="347" spans="2:87" x14ac:dyDescent="0.35">
      <c r="B347" s="70" t="str">
        <f>IF('Sch A. Input'!B345="","",'Sch A. Input'!B345)</f>
        <v/>
      </c>
      <c r="C347" s="75" t="str">
        <f>IF('Sch A. Input'!C345="","",'Sch A. Input'!C345)</f>
        <v/>
      </c>
      <c r="D347" s="71" t="str">
        <f>IF('Sch A. Input'!D345="","",'Sch A. Input'!D345)</f>
        <v/>
      </c>
      <c r="E347" s="71">
        <f>'Sch A. Input'!E345</f>
        <v>45016</v>
      </c>
      <c r="F347" s="71">
        <f>'Sch A. Input'!F345</f>
        <v>0</v>
      </c>
      <c r="G347" s="226">
        <f>SUMIFS('Sch A. Input'!H345:CJ345,'Sch A. Input'!$H$13:$CJ$13,$L$11,'Sch A. Input'!$H$14:$CJ$14,"Recurring")</f>
        <v>0</v>
      </c>
      <c r="H347" s="226">
        <f>SUMIFS('Sch A. Input'!H345:CJ345,'Sch A. Input'!$H$13:$CJ$13,$L$11,'Sch A. Input'!$H$14:$CJ$14,"One-time")</f>
        <v>0</v>
      </c>
      <c r="I347" s="227">
        <f t="shared" si="60"/>
        <v>0</v>
      </c>
      <c r="J347" s="228">
        <f>SUMIFS('Sch A. Input'!H345:CJ345,'Sch A. Input'!$H$14:$CJ$14,"Recurring",'Sch A. Input'!$H$13:$CJ$13,"&lt;="&amp;$L$11)</f>
        <v>0</v>
      </c>
      <c r="K347" s="228">
        <f>SUMIFS('Sch A. Input'!H345:CJ345,'Sch A. Input'!$H$14:$CJ$14,"One-time",'Sch A. Input'!$H$13:$CJ$13,"&lt;="&amp;$L$11)</f>
        <v>0</v>
      </c>
      <c r="L347" s="229">
        <f t="shared" si="61"/>
        <v>0</v>
      </c>
      <c r="M347" s="228">
        <f t="shared" si="62"/>
        <v>0</v>
      </c>
      <c r="N347" s="228">
        <f t="shared" si="63"/>
        <v>0</v>
      </c>
      <c r="O347" s="259">
        <f t="shared" si="64"/>
        <v>0</v>
      </c>
      <c r="P347" s="268">
        <f t="shared" si="58"/>
        <v>0</v>
      </c>
      <c r="Q347" s="231">
        <f t="shared" si="59"/>
        <v>0</v>
      </c>
      <c r="R347" s="97">
        <f t="shared" si="65"/>
        <v>0</v>
      </c>
      <c r="S347" s="237">
        <f>IF(AND(LARGE('Sch A. Input'!$CL$15:$CL$41,COUNTIF('Sch A. Input'!$CL$15:$CL$41,"&gt;="&amp;F347))&lt;E347,F347&lt;&gt;0),"Leaver",J347-G347)</f>
        <v>0</v>
      </c>
      <c r="T347" s="237">
        <f>IF(AND(LARGE('Sch A. Input'!$CL$15:$CL$41,COUNTIF('Sch A. Input'!$CL$15:$CL$41,"&gt;="&amp;F347))&lt;E347,F347&lt;&gt;0),"Leaver",K347-H347)</f>
        <v>0</v>
      </c>
      <c r="U347" s="238">
        <f>IF(AND(LARGE('Sch A. Input'!$CL$15:$CL$41,COUNTIF('Sch A. Input'!$CL$15:$CL$41,"&gt;="&amp;F347))&lt;E347,F347&lt;&gt;0),"Leaver",L347-I347)</f>
        <v>0</v>
      </c>
      <c r="V347" s="238">
        <f>IF(AND(LARGE('Sch A. Input'!$CL$15:$CL$41,COUNTIF('Sch A. Input'!$CL$15:$CL$41,"&gt;="&amp;F347))&lt;E347,F347&lt;&gt;0),"Leaver",IFERROR(S347/X347*$M$9,0))</f>
        <v>0</v>
      </c>
      <c r="W347" s="238">
        <f>IF(AND(LARGE('Sch A. Input'!$CL$15:$CL$41,COUNTIF('Sch A. Input'!$CL$15:$CL$41,"&gt;="&amp;F347))&lt;E347,F347&lt;&gt;0),"Leaver",V347+T347)</f>
        <v>0</v>
      </c>
      <c r="X347" s="264">
        <f>IF(AND(LARGE('Sch A. Input'!$CL$15:$CL$41,COUNTIF('Sch A. Input'!$CL$15:$CL$41,"&gt;="&amp;F347))&lt;E347,F347&lt;&gt;0),"Leaver",IF(OR(D347="",D347&gt;$L$11,($L$11-14)&lt;$K$9),0,(E347+1-D347)/14-1))</f>
        <v>0</v>
      </c>
      <c r="Y347" s="265">
        <f>IF(AND(LARGE('Sch A. Input'!$CL$15:$CL$41,COUNTIF('Sch A. Input'!$CL$15:$CL$41,"&gt;="&amp;F347))&lt;E347,F347&lt;&gt;0),"Leaver",IFERROR(IF((S347/$X347*$M$9+T347)&gt;$D$12,"YES","NO"),0))</f>
        <v>0</v>
      </c>
      <c r="Z347" s="225">
        <f>IF(AND(LARGE('Sch A. Input'!$CL$15:$CL$41,COUNTIF('Sch A. Input'!$CL$15:$CL$41,"&gt;="&amp;F347))&lt;E347,F347&lt;&gt;0),"Leaver",IFERROR(IF($Y347="YES",MIN($U347*($G$12/$D$12),$G$12),(SUMPRODUCT(--((MIN(W347,$D$12))&gt;$C$9:$C$12),((MIN(W347,$D$12))-$C$9:$C$12),$H$9:$H$12))-((1-(X347/$M$9))*(SUMPRODUCT(--((MIN(V347,$D$12))&gt;$C$9:$C$12),((MIN(V347,$D$12))-$C$9:$C$12),$H$9:$H$12)))),0))</f>
        <v>0</v>
      </c>
      <c r="AA347" s="169">
        <f>IF(AND(LARGE('Sch A. Input'!$CL$15:$CL$41,COUNTIF('Sch A. Input'!$CL$15:$CL$41,"&gt;="&amp;F347))&lt;E347,F347&lt;&gt;0),"Leaver",IFERROR(Z347/U347,0))</f>
        <v>0</v>
      </c>
      <c r="AB347" s="170">
        <f>IF(AND(LARGE('Sch A. Input'!$CL$15:$CL$41,COUNTIF('Sch A. Input'!$CL$15:$CL$41,"&gt;="&amp;F347))&lt;E347,F347&lt;&gt;0),"Leaver",Q347-Z347)</f>
        <v>0</v>
      </c>
      <c r="AC347" s="94">
        <f t="shared" si="66"/>
        <v>0</v>
      </c>
      <c r="BK347" s="2"/>
      <c r="BL347" s="2"/>
      <c r="CI347"/>
    </row>
    <row r="348" spans="2:87" x14ac:dyDescent="0.35">
      <c r="B348" s="70" t="str">
        <f>IF('Sch A. Input'!B346="","",'Sch A. Input'!B346)</f>
        <v/>
      </c>
      <c r="C348" s="75" t="str">
        <f>IF('Sch A. Input'!C346="","",'Sch A. Input'!C346)</f>
        <v/>
      </c>
      <c r="D348" s="71" t="str">
        <f>IF('Sch A. Input'!D346="","",'Sch A. Input'!D346)</f>
        <v/>
      </c>
      <c r="E348" s="71">
        <f>'Sch A. Input'!E346</f>
        <v>45016</v>
      </c>
      <c r="F348" s="71">
        <f>'Sch A. Input'!F346</f>
        <v>0</v>
      </c>
      <c r="G348" s="226">
        <f>SUMIFS('Sch A. Input'!H346:CJ346,'Sch A. Input'!$H$13:$CJ$13,$L$11,'Sch A. Input'!$H$14:$CJ$14,"Recurring")</f>
        <v>0</v>
      </c>
      <c r="H348" s="226">
        <f>SUMIFS('Sch A. Input'!H346:CJ346,'Sch A. Input'!$H$13:$CJ$13,$L$11,'Sch A. Input'!$H$14:$CJ$14,"One-time")</f>
        <v>0</v>
      </c>
      <c r="I348" s="227">
        <f t="shared" si="60"/>
        <v>0</v>
      </c>
      <c r="J348" s="228">
        <f>SUMIFS('Sch A. Input'!H346:CJ346,'Sch A. Input'!$H$14:$CJ$14,"Recurring",'Sch A. Input'!$H$13:$CJ$13,"&lt;="&amp;$L$11)</f>
        <v>0</v>
      </c>
      <c r="K348" s="228">
        <f>SUMIFS('Sch A. Input'!H346:CJ346,'Sch A. Input'!$H$14:$CJ$14,"One-time",'Sch A. Input'!$H$13:$CJ$13,"&lt;="&amp;$L$11)</f>
        <v>0</v>
      </c>
      <c r="L348" s="229">
        <f t="shared" si="61"/>
        <v>0</v>
      </c>
      <c r="M348" s="228">
        <f t="shared" si="62"/>
        <v>0</v>
      </c>
      <c r="N348" s="228">
        <f t="shared" si="63"/>
        <v>0</v>
      </c>
      <c r="O348" s="259">
        <f t="shared" si="64"/>
        <v>0</v>
      </c>
      <c r="P348" s="268">
        <f t="shared" si="58"/>
        <v>0</v>
      </c>
      <c r="Q348" s="231">
        <f t="shared" si="59"/>
        <v>0</v>
      </c>
      <c r="R348" s="97">
        <f t="shared" si="65"/>
        <v>0</v>
      </c>
      <c r="S348" s="237">
        <f>IF(AND(LARGE('Sch A. Input'!$CL$15:$CL$41,COUNTIF('Sch A. Input'!$CL$15:$CL$41,"&gt;="&amp;F348))&lt;E348,F348&lt;&gt;0),"Leaver",J348-G348)</f>
        <v>0</v>
      </c>
      <c r="T348" s="237">
        <f>IF(AND(LARGE('Sch A. Input'!$CL$15:$CL$41,COUNTIF('Sch A. Input'!$CL$15:$CL$41,"&gt;="&amp;F348))&lt;E348,F348&lt;&gt;0),"Leaver",K348-H348)</f>
        <v>0</v>
      </c>
      <c r="U348" s="238">
        <f>IF(AND(LARGE('Sch A. Input'!$CL$15:$CL$41,COUNTIF('Sch A. Input'!$CL$15:$CL$41,"&gt;="&amp;F348))&lt;E348,F348&lt;&gt;0),"Leaver",L348-I348)</f>
        <v>0</v>
      </c>
      <c r="V348" s="238">
        <f>IF(AND(LARGE('Sch A. Input'!$CL$15:$CL$41,COUNTIF('Sch A. Input'!$CL$15:$CL$41,"&gt;="&amp;F348))&lt;E348,F348&lt;&gt;0),"Leaver",IFERROR(S348/X348*$M$9,0))</f>
        <v>0</v>
      </c>
      <c r="W348" s="238">
        <f>IF(AND(LARGE('Sch A. Input'!$CL$15:$CL$41,COUNTIF('Sch A. Input'!$CL$15:$CL$41,"&gt;="&amp;F348))&lt;E348,F348&lt;&gt;0),"Leaver",V348+T348)</f>
        <v>0</v>
      </c>
      <c r="X348" s="264">
        <f>IF(AND(LARGE('Sch A. Input'!$CL$15:$CL$41,COUNTIF('Sch A. Input'!$CL$15:$CL$41,"&gt;="&amp;F348))&lt;E348,F348&lt;&gt;0),"Leaver",IF(OR(D348="",D348&gt;$L$11,($L$11-14)&lt;$K$9),0,(E348+1-D348)/14-1))</f>
        <v>0</v>
      </c>
      <c r="Y348" s="265">
        <f>IF(AND(LARGE('Sch A. Input'!$CL$15:$CL$41,COUNTIF('Sch A. Input'!$CL$15:$CL$41,"&gt;="&amp;F348))&lt;E348,F348&lt;&gt;0),"Leaver",IFERROR(IF((S348/$X348*$M$9+T348)&gt;$D$12,"YES","NO"),0))</f>
        <v>0</v>
      </c>
      <c r="Z348" s="225">
        <f>IF(AND(LARGE('Sch A. Input'!$CL$15:$CL$41,COUNTIF('Sch A. Input'!$CL$15:$CL$41,"&gt;="&amp;F348))&lt;E348,F348&lt;&gt;0),"Leaver",IFERROR(IF($Y348="YES",MIN($U348*($G$12/$D$12),$G$12),(SUMPRODUCT(--((MIN(W348,$D$12))&gt;$C$9:$C$12),((MIN(W348,$D$12))-$C$9:$C$12),$H$9:$H$12))-((1-(X348/$M$9))*(SUMPRODUCT(--((MIN(V348,$D$12))&gt;$C$9:$C$12),((MIN(V348,$D$12))-$C$9:$C$12),$H$9:$H$12)))),0))</f>
        <v>0</v>
      </c>
      <c r="AA348" s="169">
        <f>IF(AND(LARGE('Sch A. Input'!$CL$15:$CL$41,COUNTIF('Sch A. Input'!$CL$15:$CL$41,"&gt;="&amp;F348))&lt;E348,F348&lt;&gt;0),"Leaver",IFERROR(Z348/U348,0))</f>
        <v>0</v>
      </c>
      <c r="AB348" s="170">
        <f>IF(AND(LARGE('Sch A. Input'!$CL$15:$CL$41,COUNTIF('Sch A. Input'!$CL$15:$CL$41,"&gt;="&amp;F348))&lt;E348,F348&lt;&gt;0),"Leaver",Q348-Z348)</f>
        <v>0</v>
      </c>
      <c r="AC348" s="94">
        <f t="shared" si="66"/>
        <v>0</v>
      </c>
      <c r="BK348" s="2"/>
      <c r="BL348" s="2"/>
      <c r="CI348"/>
    </row>
    <row r="349" spans="2:87" x14ac:dyDescent="0.35">
      <c r="B349" s="70" t="str">
        <f>IF('Sch A. Input'!B347="","",'Sch A. Input'!B347)</f>
        <v/>
      </c>
      <c r="C349" s="75" t="str">
        <f>IF('Sch A. Input'!C347="","",'Sch A. Input'!C347)</f>
        <v/>
      </c>
      <c r="D349" s="71" t="str">
        <f>IF('Sch A. Input'!D347="","",'Sch A. Input'!D347)</f>
        <v/>
      </c>
      <c r="E349" s="71">
        <f>'Sch A. Input'!E347</f>
        <v>45016</v>
      </c>
      <c r="F349" s="71">
        <f>'Sch A. Input'!F347</f>
        <v>0</v>
      </c>
      <c r="G349" s="226">
        <f>SUMIFS('Sch A. Input'!H347:CJ347,'Sch A. Input'!$H$13:$CJ$13,$L$11,'Sch A. Input'!$H$14:$CJ$14,"Recurring")</f>
        <v>0</v>
      </c>
      <c r="H349" s="226">
        <f>SUMIFS('Sch A. Input'!H347:CJ347,'Sch A. Input'!$H$13:$CJ$13,$L$11,'Sch A. Input'!$H$14:$CJ$14,"One-time")</f>
        <v>0</v>
      </c>
      <c r="I349" s="227">
        <f t="shared" si="60"/>
        <v>0</v>
      </c>
      <c r="J349" s="228">
        <f>SUMIFS('Sch A. Input'!H347:CJ347,'Sch A. Input'!$H$14:$CJ$14,"Recurring",'Sch A. Input'!$H$13:$CJ$13,"&lt;="&amp;$L$11)</f>
        <v>0</v>
      </c>
      <c r="K349" s="228">
        <f>SUMIFS('Sch A. Input'!H347:CJ347,'Sch A. Input'!$H$14:$CJ$14,"One-time",'Sch A. Input'!$H$13:$CJ$13,"&lt;="&amp;$L$11)</f>
        <v>0</v>
      </c>
      <c r="L349" s="229">
        <f t="shared" si="61"/>
        <v>0</v>
      </c>
      <c r="M349" s="228">
        <f t="shared" si="62"/>
        <v>0</v>
      </c>
      <c r="N349" s="228">
        <f t="shared" si="63"/>
        <v>0</v>
      </c>
      <c r="O349" s="259">
        <f t="shared" si="64"/>
        <v>0</v>
      </c>
      <c r="P349" s="268">
        <f t="shared" si="58"/>
        <v>0</v>
      </c>
      <c r="Q349" s="231">
        <f t="shared" si="59"/>
        <v>0</v>
      </c>
      <c r="R349" s="97">
        <f t="shared" si="65"/>
        <v>0</v>
      </c>
      <c r="S349" s="237">
        <f>IF(AND(LARGE('Sch A. Input'!$CL$15:$CL$41,COUNTIF('Sch A. Input'!$CL$15:$CL$41,"&gt;="&amp;F349))&lt;E349,F349&lt;&gt;0),"Leaver",J349-G349)</f>
        <v>0</v>
      </c>
      <c r="T349" s="237">
        <f>IF(AND(LARGE('Sch A. Input'!$CL$15:$CL$41,COUNTIF('Sch A. Input'!$CL$15:$CL$41,"&gt;="&amp;F349))&lt;E349,F349&lt;&gt;0),"Leaver",K349-H349)</f>
        <v>0</v>
      </c>
      <c r="U349" s="238">
        <f>IF(AND(LARGE('Sch A. Input'!$CL$15:$CL$41,COUNTIF('Sch A. Input'!$CL$15:$CL$41,"&gt;="&amp;F349))&lt;E349,F349&lt;&gt;0),"Leaver",L349-I349)</f>
        <v>0</v>
      </c>
      <c r="V349" s="238">
        <f>IF(AND(LARGE('Sch A. Input'!$CL$15:$CL$41,COUNTIF('Sch A. Input'!$CL$15:$CL$41,"&gt;="&amp;F349))&lt;E349,F349&lt;&gt;0),"Leaver",IFERROR(S349/X349*$M$9,0))</f>
        <v>0</v>
      </c>
      <c r="W349" s="238">
        <f>IF(AND(LARGE('Sch A. Input'!$CL$15:$CL$41,COUNTIF('Sch A. Input'!$CL$15:$CL$41,"&gt;="&amp;F349))&lt;E349,F349&lt;&gt;0),"Leaver",V349+T349)</f>
        <v>0</v>
      </c>
      <c r="X349" s="264">
        <f>IF(AND(LARGE('Sch A. Input'!$CL$15:$CL$41,COUNTIF('Sch A. Input'!$CL$15:$CL$41,"&gt;="&amp;F349))&lt;E349,F349&lt;&gt;0),"Leaver",IF(OR(D349="",D349&gt;$L$11,($L$11-14)&lt;$K$9),0,(E349+1-D349)/14-1))</f>
        <v>0</v>
      </c>
      <c r="Y349" s="265">
        <f>IF(AND(LARGE('Sch A. Input'!$CL$15:$CL$41,COUNTIF('Sch A. Input'!$CL$15:$CL$41,"&gt;="&amp;F349))&lt;E349,F349&lt;&gt;0),"Leaver",IFERROR(IF((S349/$X349*$M$9+T349)&gt;$D$12,"YES","NO"),0))</f>
        <v>0</v>
      </c>
      <c r="Z349" s="225">
        <f>IF(AND(LARGE('Sch A. Input'!$CL$15:$CL$41,COUNTIF('Sch A. Input'!$CL$15:$CL$41,"&gt;="&amp;F349))&lt;E349,F349&lt;&gt;0),"Leaver",IFERROR(IF($Y349="YES",MIN($U349*($G$12/$D$12),$G$12),(SUMPRODUCT(--((MIN(W349,$D$12))&gt;$C$9:$C$12),((MIN(W349,$D$12))-$C$9:$C$12),$H$9:$H$12))-((1-(X349/$M$9))*(SUMPRODUCT(--((MIN(V349,$D$12))&gt;$C$9:$C$12),((MIN(V349,$D$12))-$C$9:$C$12),$H$9:$H$12)))),0))</f>
        <v>0</v>
      </c>
      <c r="AA349" s="169">
        <f>IF(AND(LARGE('Sch A. Input'!$CL$15:$CL$41,COUNTIF('Sch A. Input'!$CL$15:$CL$41,"&gt;="&amp;F349))&lt;E349,F349&lt;&gt;0),"Leaver",IFERROR(Z349/U349,0))</f>
        <v>0</v>
      </c>
      <c r="AB349" s="170">
        <f>IF(AND(LARGE('Sch A. Input'!$CL$15:$CL$41,COUNTIF('Sch A. Input'!$CL$15:$CL$41,"&gt;="&amp;F349))&lt;E349,F349&lt;&gt;0),"Leaver",Q349-Z349)</f>
        <v>0</v>
      </c>
      <c r="AC349" s="94">
        <f t="shared" si="66"/>
        <v>0</v>
      </c>
      <c r="BK349" s="2"/>
      <c r="BL349" s="2"/>
      <c r="CI349"/>
    </row>
    <row r="350" spans="2:87" x14ac:dyDescent="0.35">
      <c r="B350" s="70" t="str">
        <f>IF('Sch A. Input'!B348="","",'Sch A. Input'!B348)</f>
        <v/>
      </c>
      <c r="C350" s="75" t="str">
        <f>IF('Sch A. Input'!C348="","",'Sch A. Input'!C348)</f>
        <v/>
      </c>
      <c r="D350" s="71" t="str">
        <f>IF('Sch A. Input'!D348="","",'Sch A. Input'!D348)</f>
        <v/>
      </c>
      <c r="E350" s="71">
        <f>'Sch A. Input'!E348</f>
        <v>45016</v>
      </c>
      <c r="F350" s="71">
        <f>'Sch A. Input'!F348</f>
        <v>0</v>
      </c>
      <c r="G350" s="226">
        <f>SUMIFS('Sch A. Input'!H348:CJ348,'Sch A. Input'!$H$13:$CJ$13,$L$11,'Sch A. Input'!$H$14:$CJ$14,"Recurring")</f>
        <v>0</v>
      </c>
      <c r="H350" s="226">
        <f>SUMIFS('Sch A. Input'!H348:CJ348,'Sch A. Input'!$H$13:$CJ$13,$L$11,'Sch A. Input'!$H$14:$CJ$14,"One-time")</f>
        <v>0</v>
      </c>
      <c r="I350" s="227">
        <f t="shared" si="60"/>
        <v>0</v>
      </c>
      <c r="J350" s="228">
        <f>SUMIFS('Sch A. Input'!H348:CJ348,'Sch A. Input'!$H$14:$CJ$14,"Recurring",'Sch A. Input'!$H$13:$CJ$13,"&lt;="&amp;$L$11)</f>
        <v>0</v>
      </c>
      <c r="K350" s="228">
        <f>SUMIFS('Sch A. Input'!H348:CJ348,'Sch A. Input'!$H$14:$CJ$14,"One-time",'Sch A. Input'!$H$13:$CJ$13,"&lt;="&amp;$L$11)</f>
        <v>0</v>
      </c>
      <c r="L350" s="229">
        <f t="shared" si="61"/>
        <v>0</v>
      </c>
      <c r="M350" s="228">
        <f t="shared" si="62"/>
        <v>0</v>
      </c>
      <c r="N350" s="228">
        <f t="shared" si="63"/>
        <v>0</v>
      </c>
      <c r="O350" s="259">
        <f t="shared" si="64"/>
        <v>0</v>
      </c>
      <c r="P350" s="268">
        <f t="shared" si="58"/>
        <v>0</v>
      </c>
      <c r="Q350" s="231">
        <f t="shared" si="59"/>
        <v>0</v>
      </c>
      <c r="R350" s="97">
        <f t="shared" si="65"/>
        <v>0</v>
      </c>
      <c r="S350" s="237">
        <f>IF(AND(LARGE('Sch A. Input'!$CL$15:$CL$41,COUNTIF('Sch A. Input'!$CL$15:$CL$41,"&gt;="&amp;F350))&lt;E350,F350&lt;&gt;0),"Leaver",J350-G350)</f>
        <v>0</v>
      </c>
      <c r="T350" s="237">
        <f>IF(AND(LARGE('Sch A. Input'!$CL$15:$CL$41,COUNTIF('Sch A. Input'!$CL$15:$CL$41,"&gt;="&amp;F350))&lt;E350,F350&lt;&gt;0),"Leaver",K350-H350)</f>
        <v>0</v>
      </c>
      <c r="U350" s="238">
        <f>IF(AND(LARGE('Sch A. Input'!$CL$15:$CL$41,COUNTIF('Sch A. Input'!$CL$15:$CL$41,"&gt;="&amp;F350))&lt;E350,F350&lt;&gt;0),"Leaver",L350-I350)</f>
        <v>0</v>
      </c>
      <c r="V350" s="238">
        <f>IF(AND(LARGE('Sch A. Input'!$CL$15:$CL$41,COUNTIF('Sch A. Input'!$CL$15:$CL$41,"&gt;="&amp;F350))&lt;E350,F350&lt;&gt;0),"Leaver",IFERROR(S350/X350*$M$9,0))</f>
        <v>0</v>
      </c>
      <c r="W350" s="238">
        <f>IF(AND(LARGE('Sch A. Input'!$CL$15:$CL$41,COUNTIF('Sch A. Input'!$CL$15:$CL$41,"&gt;="&amp;F350))&lt;E350,F350&lt;&gt;0),"Leaver",V350+T350)</f>
        <v>0</v>
      </c>
      <c r="X350" s="264">
        <f>IF(AND(LARGE('Sch A. Input'!$CL$15:$CL$41,COUNTIF('Sch A. Input'!$CL$15:$CL$41,"&gt;="&amp;F350))&lt;E350,F350&lt;&gt;0),"Leaver",IF(OR(D350="",D350&gt;$L$11,($L$11-14)&lt;$K$9),0,(E350+1-D350)/14-1))</f>
        <v>0</v>
      </c>
      <c r="Y350" s="265">
        <f>IF(AND(LARGE('Sch A. Input'!$CL$15:$CL$41,COUNTIF('Sch A. Input'!$CL$15:$CL$41,"&gt;="&amp;F350))&lt;E350,F350&lt;&gt;0),"Leaver",IFERROR(IF((S350/$X350*$M$9+T350)&gt;$D$12,"YES","NO"),0))</f>
        <v>0</v>
      </c>
      <c r="Z350" s="225">
        <f>IF(AND(LARGE('Sch A. Input'!$CL$15:$CL$41,COUNTIF('Sch A. Input'!$CL$15:$CL$41,"&gt;="&amp;F350))&lt;E350,F350&lt;&gt;0),"Leaver",IFERROR(IF($Y350="YES",MIN($U350*($G$12/$D$12),$G$12),(SUMPRODUCT(--((MIN(W350,$D$12))&gt;$C$9:$C$12),((MIN(W350,$D$12))-$C$9:$C$12),$H$9:$H$12))-((1-(X350/$M$9))*(SUMPRODUCT(--((MIN(V350,$D$12))&gt;$C$9:$C$12),((MIN(V350,$D$12))-$C$9:$C$12),$H$9:$H$12)))),0))</f>
        <v>0</v>
      </c>
      <c r="AA350" s="169">
        <f>IF(AND(LARGE('Sch A. Input'!$CL$15:$CL$41,COUNTIF('Sch A. Input'!$CL$15:$CL$41,"&gt;="&amp;F350))&lt;E350,F350&lt;&gt;0),"Leaver",IFERROR(Z350/U350,0))</f>
        <v>0</v>
      </c>
      <c r="AB350" s="170">
        <f>IF(AND(LARGE('Sch A. Input'!$CL$15:$CL$41,COUNTIF('Sch A. Input'!$CL$15:$CL$41,"&gt;="&amp;F350))&lt;E350,F350&lt;&gt;0),"Leaver",Q350-Z350)</f>
        <v>0</v>
      </c>
      <c r="AC350" s="94">
        <f t="shared" si="66"/>
        <v>0</v>
      </c>
      <c r="BK350" s="2"/>
      <c r="BL350" s="2"/>
      <c r="CI350"/>
    </row>
    <row r="351" spans="2:87" x14ac:dyDescent="0.35">
      <c r="B351" s="70" t="str">
        <f>IF('Sch A. Input'!B349="","",'Sch A. Input'!B349)</f>
        <v/>
      </c>
      <c r="C351" s="75" t="str">
        <f>IF('Sch A. Input'!C349="","",'Sch A. Input'!C349)</f>
        <v/>
      </c>
      <c r="D351" s="71" t="str">
        <f>IF('Sch A. Input'!D349="","",'Sch A. Input'!D349)</f>
        <v/>
      </c>
      <c r="E351" s="71">
        <f>'Sch A. Input'!E349</f>
        <v>45016</v>
      </c>
      <c r="F351" s="71">
        <f>'Sch A. Input'!F349</f>
        <v>0</v>
      </c>
      <c r="G351" s="226">
        <f>SUMIFS('Sch A. Input'!H349:CJ349,'Sch A. Input'!$H$13:$CJ$13,$L$11,'Sch A. Input'!$H$14:$CJ$14,"Recurring")</f>
        <v>0</v>
      </c>
      <c r="H351" s="226">
        <f>SUMIFS('Sch A. Input'!H349:CJ349,'Sch A. Input'!$H$13:$CJ$13,$L$11,'Sch A. Input'!$H$14:$CJ$14,"One-time")</f>
        <v>0</v>
      </c>
      <c r="I351" s="227">
        <f t="shared" si="60"/>
        <v>0</v>
      </c>
      <c r="J351" s="228">
        <f>SUMIFS('Sch A. Input'!H349:CJ349,'Sch A. Input'!$H$14:$CJ$14,"Recurring",'Sch A. Input'!$H$13:$CJ$13,"&lt;="&amp;$L$11)</f>
        <v>0</v>
      </c>
      <c r="K351" s="228">
        <f>SUMIFS('Sch A. Input'!H349:CJ349,'Sch A. Input'!$H$14:$CJ$14,"One-time",'Sch A. Input'!$H$13:$CJ$13,"&lt;="&amp;$L$11)</f>
        <v>0</v>
      </c>
      <c r="L351" s="229">
        <f t="shared" si="61"/>
        <v>0</v>
      </c>
      <c r="M351" s="228">
        <f t="shared" si="62"/>
        <v>0</v>
      </c>
      <c r="N351" s="228">
        <f t="shared" si="63"/>
        <v>0</v>
      </c>
      <c r="O351" s="259">
        <f t="shared" si="64"/>
        <v>0</v>
      </c>
      <c r="P351" s="268">
        <f t="shared" si="58"/>
        <v>0</v>
      </c>
      <c r="Q351" s="231">
        <f t="shared" si="59"/>
        <v>0</v>
      </c>
      <c r="R351" s="97">
        <f t="shared" si="65"/>
        <v>0</v>
      </c>
      <c r="S351" s="237">
        <f>IF(AND(LARGE('Sch A. Input'!$CL$15:$CL$41,COUNTIF('Sch A. Input'!$CL$15:$CL$41,"&gt;="&amp;F351))&lt;E351,F351&lt;&gt;0),"Leaver",J351-G351)</f>
        <v>0</v>
      </c>
      <c r="T351" s="237">
        <f>IF(AND(LARGE('Sch A. Input'!$CL$15:$CL$41,COUNTIF('Sch A. Input'!$CL$15:$CL$41,"&gt;="&amp;F351))&lt;E351,F351&lt;&gt;0),"Leaver",K351-H351)</f>
        <v>0</v>
      </c>
      <c r="U351" s="238">
        <f>IF(AND(LARGE('Sch A. Input'!$CL$15:$CL$41,COUNTIF('Sch A. Input'!$CL$15:$CL$41,"&gt;="&amp;F351))&lt;E351,F351&lt;&gt;0),"Leaver",L351-I351)</f>
        <v>0</v>
      </c>
      <c r="V351" s="238">
        <f>IF(AND(LARGE('Sch A. Input'!$CL$15:$CL$41,COUNTIF('Sch A. Input'!$CL$15:$CL$41,"&gt;="&amp;F351))&lt;E351,F351&lt;&gt;0),"Leaver",IFERROR(S351/X351*$M$9,0))</f>
        <v>0</v>
      </c>
      <c r="W351" s="238">
        <f>IF(AND(LARGE('Sch A. Input'!$CL$15:$CL$41,COUNTIF('Sch A. Input'!$CL$15:$CL$41,"&gt;="&amp;F351))&lt;E351,F351&lt;&gt;0),"Leaver",V351+T351)</f>
        <v>0</v>
      </c>
      <c r="X351" s="264">
        <f>IF(AND(LARGE('Sch A. Input'!$CL$15:$CL$41,COUNTIF('Sch A. Input'!$CL$15:$CL$41,"&gt;="&amp;F351))&lt;E351,F351&lt;&gt;0),"Leaver",IF(OR(D351="",D351&gt;$L$11,($L$11-14)&lt;$K$9),0,(E351+1-D351)/14-1))</f>
        <v>0</v>
      </c>
      <c r="Y351" s="265">
        <f>IF(AND(LARGE('Sch A. Input'!$CL$15:$CL$41,COUNTIF('Sch A. Input'!$CL$15:$CL$41,"&gt;="&amp;F351))&lt;E351,F351&lt;&gt;0),"Leaver",IFERROR(IF((S351/$X351*$M$9+T351)&gt;$D$12,"YES","NO"),0))</f>
        <v>0</v>
      </c>
      <c r="Z351" s="225">
        <f>IF(AND(LARGE('Sch A. Input'!$CL$15:$CL$41,COUNTIF('Sch A. Input'!$CL$15:$CL$41,"&gt;="&amp;F351))&lt;E351,F351&lt;&gt;0),"Leaver",IFERROR(IF($Y351="YES",MIN($U351*($G$12/$D$12),$G$12),(SUMPRODUCT(--((MIN(W351,$D$12))&gt;$C$9:$C$12),((MIN(W351,$D$12))-$C$9:$C$12),$H$9:$H$12))-((1-(X351/$M$9))*(SUMPRODUCT(--((MIN(V351,$D$12))&gt;$C$9:$C$12),((MIN(V351,$D$12))-$C$9:$C$12),$H$9:$H$12)))),0))</f>
        <v>0</v>
      </c>
      <c r="AA351" s="169">
        <f>IF(AND(LARGE('Sch A. Input'!$CL$15:$CL$41,COUNTIF('Sch A. Input'!$CL$15:$CL$41,"&gt;="&amp;F351))&lt;E351,F351&lt;&gt;0),"Leaver",IFERROR(Z351/U351,0))</f>
        <v>0</v>
      </c>
      <c r="AB351" s="170">
        <f>IF(AND(LARGE('Sch A. Input'!$CL$15:$CL$41,COUNTIF('Sch A. Input'!$CL$15:$CL$41,"&gt;="&amp;F351))&lt;E351,F351&lt;&gt;0),"Leaver",Q351-Z351)</f>
        <v>0</v>
      </c>
      <c r="AC351" s="94">
        <f t="shared" si="66"/>
        <v>0</v>
      </c>
      <c r="BK351" s="2"/>
      <c r="BL351" s="2"/>
      <c r="CI351"/>
    </row>
    <row r="352" spans="2:87" x14ac:dyDescent="0.35">
      <c r="B352" s="70" t="str">
        <f>IF('Sch A. Input'!B350="","",'Sch A. Input'!B350)</f>
        <v/>
      </c>
      <c r="C352" s="75" t="str">
        <f>IF('Sch A. Input'!C350="","",'Sch A. Input'!C350)</f>
        <v/>
      </c>
      <c r="D352" s="71" t="str">
        <f>IF('Sch A. Input'!D350="","",'Sch A. Input'!D350)</f>
        <v/>
      </c>
      <c r="E352" s="71">
        <f>'Sch A. Input'!E350</f>
        <v>45016</v>
      </c>
      <c r="F352" s="71">
        <f>'Sch A. Input'!F350</f>
        <v>0</v>
      </c>
      <c r="G352" s="226">
        <f>SUMIFS('Sch A. Input'!H350:CJ350,'Sch A. Input'!$H$13:$CJ$13,$L$11,'Sch A. Input'!$H$14:$CJ$14,"Recurring")</f>
        <v>0</v>
      </c>
      <c r="H352" s="226">
        <f>SUMIFS('Sch A. Input'!H350:CJ350,'Sch A. Input'!$H$13:$CJ$13,$L$11,'Sch A. Input'!$H$14:$CJ$14,"One-time")</f>
        <v>0</v>
      </c>
      <c r="I352" s="227">
        <f t="shared" si="60"/>
        <v>0</v>
      </c>
      <c r="J352" s="228">
        <f>SUMIFS('Sch A. Input'!H350:CJ350,'Sch A. Input'!$H$14:$CJ$14,"Recurring",'Sch A. Input'!$H$13:$CJ$13,"&lt;="&amp;$L$11)</f>
        <v>0</v>
      </c>
      <c r="K352" s="228">
        <f>SUMIFS('Sch A. Input'!H350:CJ350,'Sch A. Input'!$H$14:$CJ$14,"One-time",'Sch A. Input'!$H$13:$CJ$13,"&lt;="&amp;$L$11)</f>
        <v>0</v>
      </c>
      <c r="L352" s="229">
        <f t="shared" si="61"/>
        <v>0</v>
      </c>
      <c r="M352" s="228">
        <f t="shared" si="62"/>
        <v>0</v>
      </c>
      <c r="N352" s="228">
        <f t="shared" si="63"/>
        <v>0</v>
      </c>
      <c r="O352" s="259">
        <f t="shared" si="64"/>
        <v>0</v>
      </c>
      <c r="P352" s="268">
        <f t="shared" si="58"/>
        <v>0</v>
      </c>
      <c r="Q352" s="231">
        <f t="shared" si="59"/>
        <v>0</v>
      </c>
      <c r="R352" s="97">
        <f t="shared" si="65"/>
        <v>0</v>
      </c>
      <c r="S352" s="237">
        <f>IF(AND(LARGE('Sch A. Input'!$CL$15:$CL$41,COUNTIF('Sch A. Input'!$CL$15:$CL$41,"&gt;="&amp;F352))&lt;E352,F352&lt;&gt;0),"Leaver",J352-G352)</f>
        <v>0</v>
      </c>
      <c r="T352" s="237">
        <f>IF(AND(LARGE('Sch A. Input'!$CL$15:$CL$41,COUNTIF('Sch A. Input'!$CL$15:$CL$41,"&gt;="&amp;F352))&lt;E352,F352&lt;&gt;0),"Leaver",K352-H352)</f>
        <v>0</v>
      </c>
      <c r="U352" s="238">
        <f>IF(AND(LARGE('Sch A. Input'!$CL$15:$CL$41,COUNTIF('Sch A. Input'!$CL$15:$CL$41,"&gt;="&amp;F352))&lt;E352,F352&lt;&gt;0),"Leaver",L352-I352)</f>
        <v>0</v>
      </c>
      <c r="V352" s="238">
        <f>IF(AND(LARGE('Sch A. Input'!$CL$15:$CL$41,COUNTIF('Sch A. Input'!$CL$15:$CL$41,"&gt;="&amp;F352))&lt;E352,F352&lt;&gt;0),"Leaver",IFERROR(S352/X352*$M$9,0))</f>
        <v>0</v>
      </c>
      <c r="W352" s="238">
        <f>IF(AND(LARGE('Sch A. Input'!$CL$15:$CL$41,COUNTIF('Sch A. Input'!$CL$15:$CL$41,"&gt;="&amp;F352))&lt;E352,F352&lt;&gt;0),"Leaver",V352+T352)</f>
        <v>0</v>
      </c>
      <c r="X352" s="264">
        <f>IF(AND(LARGE('Sch A. Input'!$CL$15:$CL$41,COUNTIF('Sch A. Input'!$CL$15:$CL$41,"&gt;="&amp;F352))&lt;E352,F352&lt;&gt;0),"Leaver",IF(OR(D352="",D352&gt;$L$11,($L$11-14)&lt;$K$9),0,(E352+1-D352)/14-1))</f>
        <v>0</v>
      </c>
      <c r="Y352" s="265">
        <f>IF(AND(LARGE('Sch A. Input'!$CL$15:$CL$41,COUNTIF('Sch A. Input'!$CL$15:$CL$41,"&gt;="&amp;F352))&lt;E352,F352&lt;&gt;0),"Leaver",IFERROR(IF((S352/$X352*$M$9+T352)&gt;$D$12,"YES","NO"),0))</f>
        <v>0</v>
      </c>
      <c r="Z352" s="225">
        <f>IF(AND(LARGE('Sch A. Input'!$CL$15:$CL$41,COUNTIF('Sch A. Input'!$CL$15:$CL$41,"&gt;="&amp;F352))&lt;E352,F352&lt;&gt;0),"Leaver",IFERROR(IF($Y352="YES",MIN($U352*($G$12/$D$12),$G$12),(SUMPRODUCT(--((MIN(W352,$D$12))&gt;$C$9:$C$12),((MIN(W352,$D$12))-$C$9:$C$12),$H$9:$H$12))-((1-(X352/$M$9))*(SUMPRODUCT(--((MIN(V352,$D$12))&gt;$C$9:$C$12),((MIN(V352,$D$12))-$C$9:$C$12),$H$9:$H$12)))),0))</f>
        <v>0</v>
      </c>
      <c r="AA352" s="169">
        <f>IF(AND(LARGE('Sch A. Input'!$CL$15:$CL$41,COUNTIF('Sch A. Input'!$CL$15:$CL$41,"&gt;="&amp;F352))&lt;E352,F352&lt;&gt;0),"Leaver",IFERROR(Z352/U352,0))</f>
        <v>0</v>
      </c>
      <c r="AB352" s="170">
        <f>IF(AND(LARGE('Sch A. Input'!$CL$15:$CL$41,COUNTIF('Sch A. Input'!$CL$15:$CL$41,"&gt;="&amp;F352))&lt;E352,F352&lt;&gt;0),"Leaver",Q352-Z352)</f>
        <v>0</v>
      </c>
      <c r="AC352" s="94">
        <f t="shared" si="66"/>
        <v>0</v>
      </c>
      <c r="BK352" s="2"/>
      <c r="BL352" s="2"/>
      <c r="CI352"/>
    </row>
    <row r="353" spans="2:87" x14ac:dyDescent="0.35">
      <c r="B353" s="70" t="str">
        <f>IF('Sch A. Input'!B351="","",'Sch A. Input'!B351)</f>
        <v/>
      </c>
      <c r="C353" s="75" t="str">
        <f>IF('Sch A. Input'!C351="","",'Sch A. Input'!C351)</f>
        <v/>
      </c>
      <c r="D353" s="71" t="str">
        <f>IF('Sch A. Input'!D351="","",'Sch A. Input'!D351)</f>
        <v/>
      </c>
      <c r="E353" s="71">
        <f>'Sch A. Input'!E351</f>
        <v>45016</v>
      </c>
      <c r="F353" s="71">
        <f>'Sch A. Input'!F351</f>
        <v>0</v>
      </c>
      <c r="G353" s="226">
        <f>SUMIFS('Sch A. Input'!H351:CJ351,'Sch A. Input'!$H$13:$CJ$13,$L$11,'Sch A. Input'!$H$14:$CJ$14,"Recurring")</f>
        <v>0</v>
      </c>
      <c r="H353" s="226">
        <f>SUMIFS('Sch A. Input'!H351:CJ351,'Sch A. Input'!$H$13:$CJ$13,$L$11,'Sch A. Input'!$H$14:$CJ$14,"One-time")</f>
        <v>0</v>
      </c>
      <c r="I353" s="227">
        <f t="shared" si="60"/>
        <v>0</v>
      </c>
      <c r="J353" s="228">
        <f>SUMIFS('Sch A. Input'!H351:CJ351,'Sch A. Input'!$H$14:$CJ$14,"Recurring",'Sch A. Input'!$H$13:$CJ$13,"&lt;="&amp;$L$11)</f>
        <v>0</v>
      </c>
      <c r="K353" s="228">
        <f>SUMIFS('Sch A. Input'!H351:CJ351,'Sch A. Input'!$H$14:$CJ$14,"One-time",'Sch A. Input'!$H$13:$CJ$13,"&lt;="&amp;$L$11)</f>
        <v>0</v>
      </c>
      <c r="L353" s="229">
        <f t="shared" si="61"/>
        <v>0</v>
      </c>
      <c r="M353" s="228">
        <f t="shared" si="62"/>
        <v>0</v>
      </c>
      <c r="N353" s="228">
        <f t="shared" si="63"/>
        <v>0</v>
      </c>
      <c r="O353" s="259">
        <f t="shared" si="64"/>
        <v>0</v>
      </c>
      <c r="P353" s="268">
        <f t="shared" si="58"/>
        <v>0</v>
      </c>
      <c r="Q353" s="231">
        <f t="shared" si="59"/>
        <v>0</v>
      </c>
      <c r="R353" s="97">
        <f t="shared" si="65"/>
        <v>0</v>
      </c>
      <c r="S353" s="237">
        <f>IF(AND(LARGE('Sch A. Input'!$CL$15:$CL$41,COUNTIF('Sch A. Input'!$CL$15:$CL$41,"&gt;="&amp;F353))&lt;E353,F353&lt;&gt;0),"Leaver",J353-G353)</f>
        <v>0</v>
      </c>
      <c r="T353" s="237">
        <f>IF(AND(LARGE('Sch A. Input'!$CL$15:$CL$41,COUNTIF('Sch A. Input'!$CL$15:$CL$41,"&gt;="&amp;F353))&lt;E353,F353&lt;&gt;0),"Leaver",K353-H353)</f>
        <v>0</v>
      </c>
      <c r="U353" s="238">
        <f>IF(AND(LARGE('Sch A. Input'!$CL$15:$CL$41,COUNTIF('Sch A. Input'!$CL$15:$CL$41,"&gt;="&amp;F353))&lt;E353,F353&lt;&gt;0),"Leaver",L353-I353)</f>
        <v>0</v>
      </c>
      <c r="V353" s="238">
        <f>IF(AND(LARGE('Sch A. Input'!$CL$15:$CL$41,COUNTIF('Sch A. Input'!$CL$15:$CL$41,"&gt;="&amp;F353))&lt;E353,F353&lt;&gt;0),"Leaver",IFERROR(S353/X353*$M$9,0))</f>
        <v>0</v>
      </c>
      <c r="W353" s="238">
        <f>IF(AND(LARGE('Sch A. Input'!$CL$15:$CL$41,COUNTIF('Sch A. Input'!$CL$15:$CL$41,"&gt;="&amp;F353))&lt;E353,F353&lt;&gt;0),"Leaver",V353+T353)</f>
        <v>0</v>
      </c>
      <c r="X353" s="264">
        <f>IF(AND(LARGE('Sch A. Input'!$CL$15:$CL$41,COUNTIF('Sch A. Input'!$CL$15:$CL$41,"&gt;="&amp;F353))&lt;E353,F353&lt;&gt;0),"Leaver",IF(OR(D353="",D353&gt;$L$11,($L$11-14)&lt;$K$9),0,(E353+1-D353)/14-1))</f>
        <v>0</v>
      </c>
      <c r="Y353" s="265">
        <f>IF(AND(LARGE('Sch A. Input'!$CL$15:$CL$41,COUNTIF('Sch A. Input'!$CL$15:$CL$41,"&gt;="&amp;F353))&lt;E353,F353&lt;&gt;0),"Leaver",IFERROR(IF((S353/$X353*$M$9+T353)&gt;$D$12,"YES","NO"),0))</f>
        <v>0</v>
      </c>
      <c r="Z353" s="225">
        <f>IF(AND(LARGE('Sch A. Input'!$CL$15:$CL$41,COUNTIF('Sch A. Input'!$CL$15:$CL$41,"&gt;="&amp;F353))&lt;E353,F353&lt;&gt;0),"Leaver",IFERROR(IF($Y353="YES",MIN($U353*($G$12/$D$12),$G$12),(SUMPRODUCT(--((MIN(W353,$D$12))&gt;$C$9:$C$12),((MIN(W353,$D$12))-$C$9:$C$12),$H$9:$H$12))-((1-(X353/$M$9))*(SUMPRODUCT(--((MIN(V353,$D$12))&gt;$C$9:$C$12),((MIN(V353,$D$12))-$C$9:$C$12),$H$9:$H$12)))),0))</f>
        <v>0</v>
      </c>
      <c r="AA353" s="169">
        <f>IF(AND(LARGE('Sch A. Input'!$CL$15:$CL$41,COUNTIF('Sch A. Input'!$CL$15:$CL$41,"&gt;="&amp;F353))&lt;E353,F353&lt;&gt;0),"Leaver",IFERROR(Z353/U353,0))</f>
        <v>0</v>
      </c>
      <c r="AB353" s="170">
        <f>IF(AND(LARGE('Sch A. Input'!$CL$15:$CL$41,COUNTIF('Sch A. Input'!$CL$15:$CL$41,"&gt;="&amp;F353))&lt;E353,F353&lt;&gt;0),"Leaver",Q353-Z353)</f>
        <v>0</v>
      </c>
      <c r="AC353" s="94">
        <f t="shared" si="66"/>
        <v>0</v>
      </c>
      <c r="BK353" s="2"/>
      <c r="BL353" s="2"/>
      <c r="CI353"/>
    </row>
    <row r="354" spans="2:87" x14ac:dyDescent="0.35">
      <c r="B354" s="70" t="str">
        <f>IF('Sch A. Input'!B352="","",'Sch A. Input'!B352)</f>
        <v/>
      </c>
      <c r="C354" s="75" t="str">
        <f>IF('Sch A. Input'!C352="","",'Sch A. Input'!C352)</f>
        <v/>
      </c>
      <c r="D354" s="71" t="str">
        <f>IF('Sch A. Input'!D352="","",'Sch A. Input'!D352)</f>
        <v/>
      </c>
      <c r="E354" s="71">
        <f>'Sch A. Input'!E352</f>
        <v>45016</v>
      </c>
      <c r="F354" s="71">
        <f>'Sch A. Input'!F352</f>
        <v>0</v>
      </c>
      <c r="G354" s="226">
        <f>SUMIFS('Sch A. Input'!H352:CJ352,'Sch A. Input'!$H$13:$CJ$13,$L$11,'Sch A. Input'!$H$14:$CJ$14,"Recurring")</f>
        <v>0</v>
      </c>
      <c r="H354" s="226">
        <f>SUMIFS('Sch A. Input'!H352:CJ352,'Sch A. Input'!$H$13:$CJ$13,$L$11,'Sch A. Input'!$H$14:$CJ$14,"One-time")</f>
        <v>0</v>
      </c>
      <c r="I354" s="227">
        <f t="shared" si="60"/>
        <v>0</v>
      </c>
      <c r="J354" s="228">
        <f>SUMIFS('Sch A. Input'!H352:CJ352,'Sch A. Input'!$H$14:$CJ$14,"Recurring",'Sch A. Input'!$H$13:$CJ$13,"&lt;="&amp;$L$11)</f>
        <v>0</v>
      </c>
      <c r="K354" s="228">
        <f>SUMIFS('Sch A. Input'!H352:CJ352,'Sch A. Input'!$H$14:$CJ$14,"One-time",'Sch A. Input'!$H$13:$CJ$13,"&lt;="&amp;$L$11)</f>
        <v>0</v>
      </c>
      <c r="L354" s="229">
        <f t="shared" si="61"/>
        <v>0</v>
      </c>
      <c r="M354" s="228">
        <f t="shared" si="62"/>
        <v>0</v>
      </c>
      <c r="N354" s="228">
        <f t="shared" si="63"/>
        <v>0</v>
      </c>
      <c r="O354" s="259">
        <f t="shared" si="64"/>
        <v>0</v>
      </c>
      <c r="P354" s="268">
        <f t="shared" si="58"/>
        <v>0</v>
      </c>
      <c r="Q354" s="231">
        <f t="shared" si="59"/>
        <v>0</v>
      </c>
      <c r="R354" s="97">
        <f t="shared" si="65"/>
        <v>0</v>
      </c>
      <c r="S354" s="237">
        <f>IF(AND(LARGE('Sch A. Input'!$CL$15:$CL$41,COUNTIF('Sch A. Input'!$CL$15:$CL$41,"&gt;="&amp;F354))&lt;E354,F354&lt;&gt;0),"Leaver",J354-G354)</f>
        <v>0</v>
      </c>
      <c r="T354" s="237">
        <f>IF(AND(LARGE('Sch A. Input'!$CL$15:$CL$41,COUNTIF('Sch A. Input'!$CL$15:$CL$41,"&gt;="&amp;F354))&lt;E354,F354&lt;&gt;0),"Leaver",K354-H354)</f>
        <v>0</v>
      </c>
      <c r="U354" s="238">
        <f>IF(AND(LARGE('Sch A. Input'!$CL$15:$CL$41,COUNTIF('Sch A. Input'!$CL$15:$CL$41,"&gt;="&amp;F354))&lt;E354,F354&lt;&gt;0),"Leaver",L354-I354)</f>
        <v>0</v>
      </c>
      <c r="V354" s="238">
        <f>IF(AND(LARGE('Sch A. Input'!$CL$15:$CL$41,COUNTIF('Sch A. Input'!$CL$15:$CL$41,"&gt;="&amp;F354))&lt;E354,F354&lt;&gt;0),"Leaver",IFERROR(S354/X354*$M$9,0))</f>
        <v>0</v>
      </c>
      <c r="W354" s="238">
        <f>IF(AND(LARGE('Sch A. Input'!$CL$15:$CL$41,COUNTIF('Sch A. Input'!$CL$15:$CL$41,"&gt;="&amp;F354))&lt;E354,F354&lt;&gt;0),"Leaver",V354+T354)</f>
        <v>0</v>
      </c>
      <c r="X354" s="264">
        <f>IF(AND(LARGE('Sch A. Input'!$CL$15:$CL$41,COUNTIF('Sch A. Input'!$CL$15:$CL$41,"&gt;="&amp;F354))&lt;E354,F354&lt;&gt;0),"Leaver",IF(OR(D354="",D354&gt;$L$11,($L$11-14)&lt;$K$9),0,(E354+1-D354)/14-1))</f>
        <v>0</v>
      </c>
      <c r="Y354" s="265">
        <f>IF(AND(LARGE('Sch A. Input'!$CL$15:$CL$41,COUNTIF('Sch A. Input'!$CL$15:$CL$41,"&gt;="&amp;F354))&lt;E354,F354&lt;&gt;0),"Leaver",IFERROR(IF((S354/$X354*$M$9+T354)&gt;$D$12,"YES","NO"),0))</f>
        <v>0</v>
      </c>
      <c r="Z354" s="225">
        <f>IF(AND(LARGE('Sch A. Input'!$CL$15:$CL$41,COUNTIF('Sch A. Input'!$CL$15:$CL$41,"&gt;="&amp;F354))&lt;E354,F354&lt;&gt;0),"Leaver",IFERROR(IF($Y354="YES",MIN($U354*($G$12/$D$12),$G$12),(SUMPRODUCT(--((MIN(W354,$D$12))&gt;$C$9:$C$12),((MIN(W354,$D$12))-$C$9:$C$12),$H$9:$H$12))-((1-(X354/$M$9))*(SUMPRODUCT(--((MIN(V354,$D$12))&gt;$C$9:$C$12),((MIN(V354,$D$12))-$C$9:$C$12),$H$9:$H$12)))),0))</f>
        <v>0</v>
      </c>
      <c r="AA354" s="169">
        <f>IF(AND(LARGE('Sch A. Input'!$CL$15:$CL$41,COUNTIF('Sch A. Input'!$CL$15:$CL$41,"&gt;="&amp;F354))&lt;E354,F354&lt;&gt;0),"Leaver",IFERROR(Z354/U354,0))</f>
        <v>0</v>
      </c>
      <c r="AB354" s="170">
        <f>IF(AND(LARGE('Sch A. Input'!$CL$15:$CL$41,COUNTIF('Sch A. Input'!$CL$15:$CL$41,"&gt;="&amp;F354))&lt;E354,F354&lt;&gt;0),"Leaver",Q354-Z354)</f>
        <v>0</v>
      </c>
      <c r="AC354" s="94">
        <f t="shared" si="66"/>
        <v>0</v>
      </c>
      <c r="BK354" s="2"/>
      <c r="BL354" s="2"/>
      <c r="CI354"/>
    </row>
    <row r="355" spans="2:87" x14ac:dyDescent="0.35">
      <c r="B355" s="70" t="str">
        <f>IF('Sch A. Input'!B353="","",'Sch A. Input'!B353)</f>
        <v/>
      </c>
      <c r="C355" s="75" t="str">
        <f>IF('Sch A. Input'!C353="","",'Sch A. Input'!C353)</f>
        <v/>
      </c>
      <c r="D355" s="71" t="str">
        <f>IF('Sch A. Input'!D353="","",'Sch A. Input'!D353)</f>
        <v/>
      </c>
      <c r="E355" s="71">
        <f>'Sch A. Input'!E353</f>
        <v>45016</v>
      </c>
      <c r="F355" s="71">
        <f>'Sch A. Input'!F353</f>
        <v>0</v>
      </c>
      <c r="G355" s="226">
        <f>SUMIFS('Sch A. Input'!H353:CJ353,'Sch A. Input'!$H$13:$CJ$13,$L$11,'Sch A. Input'!$H$14:$CJ$14,"Recurring")</f>
        <v>0</v>
      </c>
      <c r="H355" s="226">
        <f>SUMIFS('Sch A. Input'!H353:CJ353,'Sch A. Input'!$H$13:$CJ$13,$L$11,'Sch A. Input'!$H$14:$CJ$14,"One-time")</f>
        <v>0</v>
      </c>
      <c r="I355" s="227">
        <f t="shared" si="60"/>
        <v>0</v>
      </c>
      <c r="J355" s="228">
        <f>SUMIFS('Sch A. Input'!H353:CJ353,'Sch A. Input'!$H$14:$CJ$14,"Recurring",'Sch A. Input'!$H$13:$CJ$13,"&lt;="&amp;$L$11)</f>
        <v>0</v>
      </c>
      <c r="K355" s="228">
        <f>SUMIFS('Sch A. Input'!H353:CJ353,'Sch A. Input'!$H$14:$CJ$14,"One-time",'Sch A. Input'!$H$13:$CJ$13,"&lt;="&amp;$L$11)</f>
        <v>0</v>
      </c>
      <c r="L355" s="229">
        <f t="shared" si="61"/>
        <v>0</v>
      </c>
      <c r="M355" s="228">
        <f t="shared" si="62"/>
        <v>0</v>
      </c>
      <c r="N355" s="228">
        <f t="shared" si="63"/>
        <v>0</v>
      </c>
      <c r="O355" s="259">
        <f t="shared" si="64"/>
        <v>0</v>
      </c>
      <c r="P355" s="268">
        <f t="shared" si="58"/>
        <v>0</v>
      </c>
      <c r="Q355" s="231">
        <f t="shared" si="59"/>
        <v>0</v>
      </c>
      <c r="R355" s="97">
        <f t="shared" si="65"/>
        <v>0</v>
      </c>
      <c r="S355" s="237">
        <f>IF(AND(LARGE('Sch A. Input'!$CL$15:$CL$41,COUNTIF('Sch A. Input'!$CL$15:$CL$41,"&gt;="&amp;F355))&lt;E355,F355&lt;&gt;0),"Leaver",J355-G355)</f>
        <v>0</v>
      </c>
      <c r="T355" s="237">
        <f>IF(AND(LARGE('Sch A. Input'!$CL$15:$CL$41,COUNTIF('Sch A. Input'!$CL$15:$CL$41,"&gt;="&amp;F355))&lt;E355,F355&lt;&gt;0),"Leaver",K355-H355)</f>
        <v>0</v>
      </c>
      <c r="U355" s="238">
        <f>IF(AND(LARGE('Sch A. Input'!$CL$15:$CL$41,COUNTIF('Sch A. Input'!$CL$15:$CL$41,"&gt;="&amp;F355))&lt;E355,F355&lt;&gt;0),"Leaver",L355-I355)</f>
        <v>0</v>
      </c>
      <c r="V355" s="238">
        <f>IF(AND(LARGE('Sch A. Input'!$CL$15:$CL$41,COUNTIF('Sch A. Input'!$CL$15:$CL$41,"&gt;="&amp;F355))&lt;E355,F355&lt;&gt;0),"Leaver",IFERROR(S355/X355*$M$9,0))</f>
        <v>0</v>
      </c>
      <c r="W355" s="238">
        <f>IF(AND(LARGE('Sch A. Input'!$CL$15:$CL$41,COUNTIF('Sch A. Input'!$CL$15:$CL$41,"&gt;="&amp;F355))&lt;E355,F355&lt;&gt;0),"Leaver",V355+T355)</f>
        <v>0</v>
      </c>
      <c r="X355" s="264">
        <f>IF(AND(LARGE('Sch A. Input'!$CL$15:$CL$41,COUNTIF('Sch A. Input'!$CL$15:$CL$41,"&gt;="&amp;F355))&lt;E355,F355&lt;&gt;0),"Leaver",IF(OR(D355="",D355&gt;$L$11,($L$11-14)&lt;$K$9),0,(E355+1-D355)/14-1))</f>
        <v>0</v>
      </c>
      <c r="Y355" s="265">
        <f>IF(AND(LARGE('Sch A. Input'!$CL$15:$CL$41,COUNTIF('Sch A. Input'!$CL$15:$CL$41,"&gt;="&amp;F355))&lt;E355,F355&lt;&gt;0),"Leaver",IFERROR(IF((S355/$X355*$M$9+T355)&gt;$D$12,"YES","NO"),0))</f>
        <v>0</v>
      </c>
      <c r="Z355" s="225">
        <f>IF(AND(LARGE('Sch A. Input'!$CL$15:$CL$41,COUNTIF('Sch A. Input'!$CL$15:$CL$41,"&gt;="&amp;F355))&lt;E355,F355&lt;&gt;0),"Leaver",IFERROR(IF($Y355="YES",MIN($U355*($G$12/$D$12),$G$12),(SUMPRODUCT(--((MIN(W355,$D$12))&gt;$C$9:$C$12),((MIN(W355,$D$12))-$C$9:$C$12),$H$9:$H$12))-((1-(X355/$M$9))*(SUMPRODUCT(--((MIN(V355,$D$12))&gt;$C$9:$C$12),((MIN(V355,$D$12))-$C$9:$C$12),$H$9:$H$12)))),0))</f>
        <v>0</v>
      </c>
      <c r="AA355" s="169">
        <f>IF(AND(LARGE('Sch A. Input'!$CL$15:$CL$41,COUNTIF('Sch A. Input'!$CL$15:$CL$41,"&gt;="&amp;F355))&lt;E355,F355&lt;&gt;0),"Leaver",IFERROR(Z355/U355,0))</f>
        <v>0</v>
      </c>
      <c r="AB355" s="170">
        <f>IF(AND(LARGE('Sch A. Input'!$CL$15:$CL$41,COUNTIF('Sch A. Input'!$CL$15:$CL$41,"&gt;="&amp;F355))&lt;E355,F355&lt;&gt;0),"Leaver",Q355-Z355)</f>
        <v>0</v>
      </c>
      <c r="AC355" s="94">
        <f t="shared" si="66"/>
        <v>0</v>
      </c>
      <c r="BK355" s="2"/>
      <c r="BL355" s="2"/>
      <c r="CI355"/>
    </row>
    <row r="356" spans="2:87" x14ac:dyDescent="0.35">
      <c r="B356" s="70" t="str">
        <f>IF('Sch A. Input'!B354="","",'Sch A. Input'!B354)</f>
        <v/>
      </c>
      <c r="C356" s="75" t="str">
        <f>IF('Sch A. Input'!C354="","",'Sch A. Input'!C354)</f>
        <v/>
      </c>
      <c r="D356" s="71" t="str">
        <f>IF('Sch A. Input'!D354="","",'Sch A. Input'!D354)</f>
        <v/>
      </c>
      <c r="E356" s="71">
        <f>'Sch A. Input'!E354</f>
        <v>45016</v>
      </c>
      <c r="F356" s="71">
        <f>'Sch A. Input'!F354</f>
        <v>0</v>
      </c>
      <c r="G356" s="226">
        <f>SUMIFS('Sch A. Input'!H354:CJ354,'Sch A. Input'!$H$13:$CJ$13,$L$11,'Sch A. Input'!$H$14:$CJ$14,"Recurring")</f>
        <v>0</v>
      </c>
      <c r="H356" s="226">
        <f>SUMIFS('Sch A. Input'!H354:CJ354,'Sch A. Input'!$H$13:$CJ$13,$L$11,'Sch A. Input'!$H$14:$CJ$14,"One-time")</f>
        <v>0</v>
      </c>
      <c r="I356" s="227">
        <f t="shared" si="60"/>
        <v>0</v>
      </c>
      <c r="J356" s="228">
        <f>SUMIFS('Sch A. Input'!H354:CJ354,'Sch A. Input'!$H$14:$CJ$14,"Recurring",'Sch A. Input'!$H$13:$CJ$13,"&lt;="&amp;$L$11)</f>
        <v>0</v>
      </c>
      <c r="K356" s="228">
        <f>SUMIFS('Sch A. Input'!H354:CJ354,'Sch A. Input'!$H$14:$CJ$14,"One-time",'Sch A. Input'!$H$13:$CJ$13,"&lt;="&amp;$L$11)</f>
        <v>0</v>
      </c>
      <c r="L356" s="229">
        <f t="shared" si="61"/>
        <v>0</v>
      </c>
      <c r="M356" s="228">
        <f t="shared" si="62"/>
        <v>0</v>
      </c>
      <c r="N356" s="228">
        <f t="shared" si="63"/>
        <v>0</v>
      </c>
      <c r="O356" s="259">
        <f t="shared" si="64"/>
        <v>0</v>
      </c>
      <c r="P356" s="268">
        <f t="shared" si="58"/>
        <v>0</v>
      </c>
      <c r="Q356" s="231">
        <f t="shared" si="59"/>
        <v>0</v>
      </c>
      <c r="R356" s="97">
        <f t="shared" si="65"/>
        <v>0</v>
      </c>
      <c r="S356" s="237">
        <f>IF(AND(LARGE('Sch A. Input'!$CL$15:$CL$41,COUNTIF('Sch A. Input'!$CL$15:$CL$41,"&gt;="&amp;F356))&lt;E356,F356&lt;&gt;0),"Leaver",J356-G356)</f>
        <v>0</v>
      </c>
      <c r="T356" s="237">
        <f>IF(AND(LARGE('Sch A. Input'!$CL$15:$CL$41,COUNTIF('Sch A. Input'!$CL$15:$CL$41,"&gt;="&amp;F356))&lt;E356,F356&lt;&gt;0),"Leaver",K356-H356)</f>
        <v>0</v>
      </c>
      <c r="U356" s="238">
        <f>IF(AND(LARGE('Sch A. Input'!$CL$15:$CL$41,COUNTIF('Sch A. Input'!$CL$15:$CL$41,"&gt;="&amp;F356))&lt;E356,F356&lt;&gt;0),"Leaver",L356-I356)</f>
        <v>0</v>
      </c>
      <c r="V356" s="238">
        <f>IF(AND(LARGE('Sch A. Input'!$CL$15:$CL$41,COUNTIF('Sch A. Input'!$CL$15:$CL$41,"&gt;="&amp;F356))&lt;E356,F356&lt;&gt;0),"Leaver",IFERROR(S356/X356*$M$9,0))</f>
        <v>0</v>
      </c>
      <c r="W356" s="238">
        <f>IF(AND(LARGE('Sch A. Input'!$CL$15:$CL$41,COUNTIF('Sch A. Input'!$CL$15:$CL$41,"&gt;="&amp;F356))&lt;E356,F356&lt;&gt;0),"Leaver",V356+T356)</f>
        <v>0</v>
      </c>
      <c r="X356" s="264">
        <f>IF(AND(LARGE('Sch A. Input'!$CL$15:$CL$41,COUNTIF('Sch A. Input'!$CL$15:$CL$41,"&gt;="&amp;F356))&lt;E356,F356&lt;&gt;0),"Leaver",IF(OR(D356="",D356&gt;$L$11,($L$11-14)&lt;$K$9),0,(E356+1-D356)/14-1))</f>
        <v>0</v>
      </c>
      <c r="Y356" s="265">
        <f>IF(AND(LARGE('Sch A. Input'!$CL$15:$CL$41,COUNTIF('Sch A. Input'!$CL$15:$CL$41,"&gt;="&amp;F356))&lt;E356,F356&lt;&gt;0),"Leaver",IFERROR(IF((S356/$X356*$M$9+T356)&gt;$D$12,"YES","NO"),0))</f>
        <v>0</v>
      </c>
      <c r="Z356" s="225">
        <f>IF(AND(LARGE('Sch A. Input'!$CL$15:$CL$41,COUNTIF('Sch A. Input'!$CL$15:$CL$41,"&gt;="&amp;F356))&lt;E356,F356&lt;&gt;0),"Leaver",IFERROR(IF($Y356="YES",MIN($U356*($G$12/$D$12),$G$12),(SUMPRODUCT(--((MIN(W356,$D$12))&gt;$C$9:$C$12),((MIN(W356,$D$12))-$C$9:$C$12),$H$9:$H$12))-((1-(X356/$M$9))*(SUMPRODUCT(--((MIN(V356,$D$12))&gt;$C$9:$C$12),((MIN(V356,$D$12))-$C$9:$C$12),$H$9:$H$12)))),0))</f>
        <v>0</v>
      </c>
      <c r="AA356" s="169">
        <f>IF(AND(LARGE('Sch A. Input'!$CL$15:$CL$41,COUNTIF('Sch A. Input'!$CL$15:$CL$41,"&gt;="&amp;F356))&lt;E356,F356&lt;&gt;0),"Leaver",IFERROR(Z356/U356,0))</f>
        <v>0</v>
      </c>
      <c r="AB356" s="170">
        <f>IF(AND(LARGE('Sch A. Input'!$CL$15:$CL$41,COUNTIF('Sch A. Input'!$CL$15:$CL$41,"&gt;="&amp;F356))&lt;E356,F356&lt;&gt;0),"Leaver",Q356-Z356)</f>
        <v>0</v>
      </c>
      <c r="AC356" s="94">
        <f t="shared" si="66"/>
        <v>0</v>
      </c>
      <c r="BK356" s="2"/>
      <c r="BL356" s="2"/>
      <c r="CI356"/>
    </row>
    <row r="357" spans="2:87" x14ac:dyDescent="0.35">
      <c r="B357" s="70" t="str">
        <f>IF('Sch A. Input'!B355="","",'Sch A. Input'!B355)</f>
        <v/>
      </c>
      <c r="C357" s="75" t="str">
        <f>IF('Sch A. Input'!C355="","",'Sch A. Input'!C355)</f>
        <v/>
      </c>
      <c r="D357" s="71" t="str">
        <f>IF('Sch A. Input'!D355="","",'Sch A. Input'!D355)</f>
        <v/>
      </c>
      <c r="E357" s="71">
        <f>'Sch A. Input'!E355</f>
        <v>45016</v>
      </c>
      <c r="F357" s="71">
        <f>'Sch A. Input'!F355</f>
        <v>0</v>
      </c>
      <c r="G357" s="226">
        <f>SUMIFS('Sch A. Input'!H355:CJ355,'Sch A. Input'!$H$13:$CJ$13,$L$11,'Sch A. Input'!$H$14:$CJ$14,"Recurring")</f>
        <v>0</v>
      </c>
      <c r="H357" s="226">
        <f>SUMIFS('Sch A. Input'!H355:CJ355,'Sch A. Input'!$H$13:$CJ$13,$L$11,'Sch A. Input'!$H$14:$CJ$14,"One-time")</f>
        <v>0</v>
      </c>
      <c r="I357" s="227">
        <f t="shared" si="60"/>
        <v>0</v>
      </c>
      <c r="J357" s="228">
        <f>SUMIFS('Sch A. Input'!H355:CJ355,'Sch A. Input'!$H$14:$CJ$14,"Recurring",'Sch A. Input'!$H$13:$CJ$13,"&lt;="&amp;$L$11)</f>
        <v>0</v>
      </c>
      <c r="K357" s="228">
        <f>SUMIFS('Sch A. Input'!H355:CJ355,'Sch A. Input'!$H$14:$CJ$14,"One-time",'Sch A. Input'!$H$13:$CJ$13,"&lt;="&amp;$L$11)</f>
        <v>0</v>
      </c>
      <c r="L357" s="229">
        <f t="shared" si="61"/>
        <v>0</v>
      </c>
      <c r="M357" s="228">
        <f t="shared" si="62"/>
        <v>0</v>
      </c>
      <c r="N357" s="228">
        <f t="shared" si="63"/>
        <v>0</v>
      </c>
      <c r="O357" s="259">
        <f t="shared" si="64"/>
        <v>0</v>
      </c>
      <c r="P357" s="268">
        <f t="shared" si="58"/>
        <v>0</v>
      </c>
      <c r="Q357" s="231">
        <f t="shared" si="59"/>
        <v>0</v>
      </c>
      <c r="R357" s="97">
        <f t="shared" si="65"/>
        <v>0</v>
      </c>
      <c r="S357" s="237">
        <f>IF(AND(LARGE('Sch A. Input'!$CL$15:$CL$41,COUNTIF('Sch A. Input'!$CL$15:$CL$41,"&gt;="&amp;F357))&lt;E357,F357&lt;&gt;0),"Leaver",J357-G357)</f>
        <v>0</v>
      </c>
      <c r="T357" s="237">
        <f>IF(AND(LARGE('Sch A. Input'!$CL$15:$CL$41,COUNTIF('Sch A. Input'!$CL$15:$CL$41,"&gt;="&amp;F357))&lt;E357,F357&lt;&gt;0),"Leaver",K357-H357)</f>
        <v>0</v>
      </c>
      <c r="U357" s="238">
        <f>IF(AND(LARGE('Sch A. Input'!$CL$15:$CL$41,COUNTIF('Sch A. Input'!$CL$15:$CL$41,"&gt;="&amp;F357))&lt;E357,F357&lt;&gt;0),"Leaver",L357-I357)</f>
        <v>0</v>
      </c>
      <c r="V357" s="238">
        <f>IF(AND(LARGE('Sch A. Input'!$CL$15:$CL$41,COUNTIF('Sch A. Input'!$CL$15:$CL$41,"&gt;="&amp;F357))&lt;E357,F357&lt;&gt;0),"Leaver",IFERROR(S357/X357*$M$9,0))</f>
        <v>0</v>
      </c>
      <c r="W357" s="238">
        <f>IF(AND(LARGE('Sch A. Input'!$CL$15:$CL$41,COUNTIF('Sch A. Input'!$CL$15:$CL$41,"&gt;="&amp;F357))&lt;E357,F357&lt;&gt;0),"Leaver",V357+T357)</f>
        <v>0</v>
      </c>
      <c r="X357" s="264">
        <f>IF(AND(LARGE('Sch A. Input'!$CL$15:$CL$41,COUNTIF('Sch A. Input'!$CL$15:$CL$41,"&gt;="&amp;F357))&lt;E357,F357&lt;&gt;0),"Leaver",IF(OR(D357="",D357&gt;$L$11,($L$11-14)&lt;$K$9),0,(E357+1-D357)/14-1))</f>
        <v>0</v>
      </c>
      <c r="Y357" s="265">
        <f>IF(AND(LARGE('Sch A. Input'!$CL$15:$CL$41,COUNTIF('Sch A. Input'!$CL$15:$CL$41,"&gt;="&amp;F357))&lt;E357,F357&lt;&gt;0),"Leaver",IFERROR(IF((S357/$X357*$M$9+T357)&gt;$D$12,"YES","NO"),0))</f>
        <v>0</v>
      </c>
      <c r="Z357" s="225">
        <f>IF(AND(LARGE('Sch A. Input'!$CL$15:$CL$41,COUNTIF('Sch A. Input'!$CL$15:$CL$41,"&gt;="&amp;F357))&lt;E357,F357&lt;&gt;0),"Leaver",IFERROR(IF($Y357="YES",MIN($U357*($G$12/$D$12),$G$12),(SUMPRODUCT(--((MIN(W357,$D$12))&gt;$C$9:$C$12),((MIN(W357,$D$12))-$C$9:$C$12),$H$9:$H$12))-((1-(X357/$M$9))*(SUMPRODUCT(--((MIN(V357,$D$12))&gt;$C$9:$C$12),((MIN(V357,$D$12))-$C$9:$C$12),$H$9:$H$12)))),0))</f>
        <v>0</v>
      </c>
      <c r="AA357" s="169">
        <f>IF(AND(LARGE('Sch A. Input'!$CL$15:$CL$41,COUNTIF('Sch A. Input'!$CL$15:$CL$41,"&gt;="&amp;F357))&lt;E357,F357&lt;&gt;0),"Leaver",IFERROR(Z357/U357,0))</f>
        <v>0</v>
      </c>
      <c r="AB357" s="170">
        <f>IF(AND(LARGE('Sch A. Input'!$CL$15:$CL$41,COUNTIF('Sch A. Input'!$CL$15:$CL$41,"&gt;="&amp;F357))&lt;E357,F357&lt;&gt;0),"Leaver",Q357-Z357)</f>
        <v>0</v>
      </c>
      <c r="AC357" s="94">
        <f t="shared" si="66"/>
        <v>0</v>
      </c>
      <c r="BK357" s="2"/>
      <c r="BL357" s="2"/>
      <c r="CI357"/>
    </row>
    <row r="358" spans="2:87" x14ac:dyDescent="0.35">
      <c r="B358" s="70" t="str">
        <f>IF('Sch A. Input'!B356="","",'Sch A. Input'!B356)</f>
        <v/>
      </c>
      <c r="C358" s="75" t="str">
        <f>IF('Sch A. Input'!C356="","",'Sch A. Input'!C356)</f>
        <v/>
      </c>
      <c r="D358" s="71" t="str">
        <f>IF('Sch A. Input'!D356="","",'Sch A. Input'!D356)</f>
        <v/>
      </c>
      <c r="E358" s="71">
        <f>'Sch A. Input'!E356</f>
        <v>45016</v>
      </c>
      <c r="F358" s="71">
        <f>'Sch A. Input'!F356</f>
        <v>0</v>
      </c>
      <c r="G358" s="226">
        <f>SUMIFS('Sch A. Input'!H356:CJ356,'Sch A. Input'!$H$13:$CJ$13,$L$11,'Sch A. Input'!$H$14:$CJ$14,"Recurring")</f>
        <v>0</v>
      </c>
      <c r="H358" s="226">
        <f>SUMIFS('Sch A. Input'!H356:CJ356,'Sch A. Input'!$H$13:$CJ$13,$L$11,'Sch A. Input'!$H$14:$CJ$14,"One-time")</f>
        <v>0</v>
      </c>
      <c r="I358" s="227">
        <f t="shared" si="60"/>
        <v>0</v>
      </c>
      <c r="J358" s="228">
        <f>SUMIFS('Sch A. Input'!H356:CJ356,'Sch A. Input'!$H$14:$CJ$14,"Recurring",'Sch A. Input'!$H$13:$CJ$13,"&lt;="&amp;$L$11)</f>
        <v>0</v>
      </c>
      <c r="K358" s="228">
        <f>SUMIFS('Sch A. Input'!H356:CJ356,'Sch A. Input'!$H$14:$CJ$14,"One-time",'Sch A. Input'!$H$13:$CJ$13,"&lt;="&amp;$L$11)</f>
        <v>0</v>
      </c>
      <c r="L358" s="229">
        <f t="shared" si="61"/>
        <v>0</v>
      </c>
      <c r="M358" s="228">
        <f t="shared" si="62"/>
        <v>0</v>
      </c>
      <c r="N358" s="228">
        <f t="shared" si="63"/>
        <v>0</v>
      </c>
      <c r="O358" s="259">
        <f t="shared" si="64"/>
        <v>0</v>
      </c>
      <c r="P358" s="268">
        <f t="shared" si="58"/>
        <v>0</v>
      </c>
      <c r="Q358" s="231">
        <f t="shared" si="59"/>
        <v>0</v>
      </c>
      <c r="R358" s="97">
        <f t="shared" si="65"/>
        <v>0</v>
      </c>
      <c r="S358" s="237">
        <f>IF(AND(LARGE('Sch A. Input'!$CL$15:$CL$41,COUNTIF('Sch A. Input'!$CL$15:$CL$41,"&gt;="&amp;F358))&lt;E358,F358&lt;&gt;0),"Leaver",J358-G358)</f>
        <v>0</v>
      </c>
      <c r="T358" s="237">
        <f>IF(AND(LARGE('Sch A. Input'!$CL$15:$CL$41,COUNTIF('Sch A. Input'!$CL$15:$CL$41,"&gt;="&amp;F358))&lt;E358,F358&lt;&gt;0),"Leaver",K358-H358)</f>
        <v>0</v>
      </c>
      <c r="U358" s="238">
        <f>IF(AND(LARGE('Sch A. Input'!$CL$15:$CL$41,COUNTIF('Sch A. Input'!$CL$15:$CL$41,"&gt;="&amp;F358))&lt;E358,F358&lt;&gt;0),"Leaver",L358-I358)</f>
        <v>0</v>
      </c>
      <c r="V358" s="238">
        <f>IF(AND(LARGE('Sch A. Input'!$CL$15:$CL$41,COUNTIF('Sch A. Input'!$CL$15:$CL$41,"&gt;="&amp;F358))&lt;E358,F358&lt;&gt;0),"Leaver",IFERROR(S358/X358*$M$9,0))</f>
        <v>0</v>
      </c>
      <c r="W358" s="238">
        <f>IF(AND(LARGE('Sch A. Input'!$CL$15:$CL$41,COUNTIF('Sch A. Input'!$CL$15:$CL$41,"&gt;="&amp;F358))&lt;E358,F358&lt;&gt;0),"Leaver",V358+T358)</f>
        <v>0</v>
      </c>
      <c r="X358" s="264">
        <f>IF(AND(LARGE('Sch A. Input'!$CL$15:$CL$41,COUNTIF('Sch A. Input'!$CL$15:$CL$41,"&gt;="&amp;F358))&lt;E358,F358&lt;&gt;0),"Leaver",IF(OR(D358="",D358&gt;$L$11,($L$11-14)&lt;$K$9),0,(E358+1-D358)/14-1))</f>
        <v>0</v>
      </c>
      <c r="Y358" s="265">
        <f>IF(AND(LARGE('Sch A. Input'!$CL$15:$CL$41,COUNTIF('Sch A. Input'!$CL$15:$CL$41,"&gt;="&amp;F358))&lt;E358,F358&lt;&gt;0),"Leaver",IFERROR(IF((S358/$X358*$M$9+T358)&gt;$D$12,"YES","NO"),0))</f>
        <v>0</v>
      </c>
      <c r="Z358" s="225">
        <f>IF(AND(LARGE('Sch A. Input'!$CL$15:$CL$41,COUNTIF('Sch A. Input'!$CL$15:$CL$41,"&gt;="&amp;F358))&lt;E358,F358&lt;&gt;0),"Leaver",IFERROR(IF($Y358="YES",MIN($U358*($G$12/$D$12),$G$12),(SUMPRODUCT(--((MIN(W358,$D$12))&gt;$C$9:$C$12),((MIN(W358,$D$12))-$C$9:$C$12),$H$9:$H$12))-((1-(X358/$M$9))*(SUMPRODUCT(--((MIN(V358,$D$12))&gt;$C$9:$C$12),((MIN(V358,$D$12))-$C$9:$C$12),$H$9:$H$12)))),0))</f>
        <v>0</v>
      </c>
      <c r="AA358" s="169">
        <f>IF(AND(LARGE('Sch A. Input'!$CL$15:$CL$41,COUNTIF('Sch A. Input'!$CL$15:$CL$41,"&gt;="&amp;F358))&lt;E358,F358&lt;&gt;0),"Leaver",IFERROR(Z358/U358,0))</f>
        <v>0</v>
      </c>
      <c r="AB358" s="170">
        <f>IF(AND(LARGE('Sch A. Input'!$CL$15:$CL$41,COUNTIF('Sch A. Input'!$CL$15:$CL$41,"&gt;="&amp;F358))&lt;E358,F358&lt;&gt;0),"Leaver",Q358-Z358)</f>
        <v>0</v>
      </c>
      <c r="AC358" s="94">
        <f t="shared" si="66"/>
        <v>0</v>
      </c>
      <c r="BK358" s="2"/>
      <c r="BL358" s="2"/>
      <c r="CI358"/>
    </row>
    <row r="359" spans="2:87" x14ac:dyDescent="0.35">
      <c r="B359" s="70" t="str">
        <f>IF('Sch A. Input'!B357="","",'Sch A. Input'!B357)</f>
        <v/>
      </c>
      <c r="C359" s="75" t="str">
        <f>IF('Sch A. Input'!C357="","",'Sch A. Input'!C357)</f>
        <v/>
      </c>
      <c r="D359" s="71" t="str">
        <f>IF('Sch A. Input'!D357="","",'Sch A. Input'!D357)</f>
        <v/>
      </c>
      <c r="E359" s="71">
        <f>'Sch A. Input'!E357</f>
        <v>45016</v>
      </c>
      <c r="F359" s="71">
        <f>'Sch A. Input'!F357</f>
        <v>0</v>
      </c>
      <c r="G359" s="226">
        <f>SUMIFS('Sch A. Input'!H357:CJ357,'Sch A. Input'!$H$13:$CJ$13,$L$11,'Sch A. Input'!$H$14:$CJ$14,"Recurring")</f>
        <v>0</v>
      </c>
      <c r="H359" s="226">
        <f>SUMIFS('Sch A. Input'!H357:CJ357,'Sch A. Input'!$H$13:$CJ$13,$L$11,'Sch A. Input'!$H$14:$CJ$14,"One-time")</f>
        <v>0</v>
      </c>
      <c r="I359" s="227">
        <f t="shared" si="60"/>
        <v>0</v>
      </c>
      <c r="J359" s="228">
        <f>SUMIFS('Sch A. Input'!H357:CJ357,'Sch A. Input'!$H$14:$CJ$14,"Recurring",'Sch A. Input'!$H$13:$CJ$13,"&lt;="&amp;$L$11)</f>
        <v>0</v>
      </c>
      <c r="K359" s="228">
        <f>SUMIFS('Sch A. Input'!H357:CJ357,'Sch A. Input'!$H$14:$CJ$14,"One-time",'Sch A. Input'!$H$13:$CJ$13,"&lt;="&amp;$L$11)</f>
        <v>0</v>
      </c>
      <c r="L359" s="229">
        <f t="shared" si="61"/>
        <v>0</v>
      </c>
      <c r="M359" s="228">
        <f t="shared" si="62"/>
        <v>0</v>
      </c>
      <c r="N359" s="228">
        <f t="shared" si="63"/>
        <v>0</v>
      </c>
      <c r="O359" s="259">
        <f t="shared" si="64"/>
        <v>0</v>
      </c>
      <c r="P359" s="268">
        <f t="shared" si="58"/>
        <v>0</v>
      </c>
      <c r="Q359" s="231">
        <f t="shared" si="59"/>
        <v>0</v>
      </c>
      <c r="R359" s="97">
        <f t="shared" si="65"/>
        <v>0</v>
      </c>
      <c r="S359" s="237">
        <f>IF(AND(LARGE('Sch A. Input'!$CL$15:$CL$41,COUNTIF('Sch A. Input'!$CL$15:$CL$41,"&gt;="&amp;F359))&lt;E359,F359&lt;&gt;0),"Leaver",J359-G359)</f>
        <v>0</v>
      </c>
      <c r="T359" s="237">
        <f>IF(AND(LARGE('Sch A. Input'!$CL$15:$CL$41,COUNTIF('Sch A. Input'!$CL$15:$CL$41,"&gt;="&amp;F359))&lt;E359,F359&lt;&gt;0),"Leaver",K359-H359)</f>
        <v>0</v>
      </c>
      <c r="U359" s="238">
        <f>IF(AND(LARGE('Sch A. Input'!$CL$15:$CL$41,COUNTIF('Sch A. Input'!$CL$15:$CL$41,"&gt;="&amp;F359))&lt;E359,F359&lt;&gt;0),"Leaver",L359-I359)</f>
        <v>0</v>
      </c>
      <c r="V359" s="238">
        <f>IF(AND(LARGE('Sch A. Input'!$CL$15:$CL$41,COUNTIF('Sch A. Input'!$CL$15:$CL$41,"&gt;="&amp;F359))&lt;E359,F359&lt;&gt;0),"Leaver",IFERROR(S359/X359*$M$9,0))</f>
        <v>0</v>
      </c>
      <c r="W359" s="238">
        <f>IF(AND(LARGE('Sch A. Input'!$CL$15:$CL$41,COUNTIF('Sch A. Input'!$CL$15:$CL$41,"&gt;="&amp;F359))&lt;E359,F359&lt;&gt;0),"Leaver",V359+T359)</f>
        <v>0</v>
      </c>
      <c r="X359" s="264">
        <f>IF(AND(LARGE('Sch A. Input'!$CL$15:$CL$41,COUNTIF('Sch A. Input'!$CL$15:$CL$41,"&gt;="&amp;F359))&lt;E359,F359&lt;&gt;0),"Leaver",IF(OR(D359="",D359&gt;$L$11,($L$11-14)&lt;$K$9),0,(E359+1-D359)/14-1))</f>
        <v>0</v>
      </c>
      <c r="Y359" s="265">
        <f>IF(AND(LARGE('Sch A. Input'!$CL$15:$CL$41,COUNTIF('Sch A. Input'!$CL$15:$CL$41,"&gt;="&amp;F359))&lt;E359,F359&lt;&gt;0),"Leaver",IFERROR(IF((S359/$X359*$M$9+T359)&gt;$D$12,"YES","NO"),0))</f>
        <v>0</v>
      </c>
      <c r="Z359" s="225">
        <f>IF(AND(LARGE('Sch A. Input'!$CL$15:$CL$41,COUNTIF('Sch A. Input'!$CL$15:$CL$41,"&gt;="&amp;F359))&lt;E359,F359&lt;&gt;0),"Leaver",IFERROR(IF($Y359="YES",MIN($U359*($G$12/$D$12),$G$12),(SUMPRODUCT(--((MIN(W359,$D$12))&gt;$C$9:$C$12),((MIN(W359,$D$12))-$C$9:$C$12),$H$9:$H$12))-((1-(X359/$M$9))*(SUMPRODUCT(--((MIN(V359,$D$12))&gt;$C$9:$C$12),((MIN(V359,$D$12))-$C$9:$C$12),$H$9:$H$12)))),0))</f>
        <v>0</v>
      </c>
      <c r="AA359" s="169">
        <f>IF(AND(LARGE('Sch A. Input'!$CL$15:$CL$41,COUNTIF('Sch A. Input'!$CL$15:$CL$41,"&gt;="&amp;F359))&lt;E359,F359&lt;&gt;0),"Leaver",IFERROR(Z359/U359,0))</f>
        <v>0</v>
      </c>
      <c r="AB359" s="170">
        <f>IF(AND(LARGE('Sch A. Input'!$CL$15:$CL$41,COUNTIF('Sch A. Input'!$CL$15:$CL$41,"&gt;="&amp;F359))&lt;E359,F359&lt;&gt;0),"Leaver",Q359-Z359)</f>
        <v>0</v>
      </c>
      <c r="AC359" s="94">
        <f t="shared" si="66"/>
        <v>0</v>
      </c>
      <c r="BK359" s="2"/>
      <c r="BL359" s="2"/>
      <c r="CI359"/>
    </row>
    <row r="360" spans="2:87" x14ac:dyDescent="0.35">
      <c r="B360" s="70" t="str">
        <f>IF('Sch A. Input'!B358="","",'Sch A. Input'!B358)</f>
        <v/>
      </c>
      <c r="C360" s="75" t="str">
        <f>IF('Sch A. Input'!C358="","",'Sch A. Input'!C358)</f>
        <v/>
      </c>
      <c r="D360" s="71" t="str">
        <f>IF('Sch A. Input'!D358="","",'Sch A. Input'!D358)</f>
        <v/>
      </c>
      <c r="E360" s="71">
        <f>'Sch A. Input'!E358</f>
        <v>45016</v>
      </c>
      <c r="F360" s="71">
        <f>'Sch A. Input'!F358</f>
        <v>0</v>
      </c>
      <c r="G360" s="226">
        <f>SUMIFS('Sch A. Input'!H358:CJ358,'Sch A. Input'!$H$13:$CJ$13,$L$11,'Sch A. Input'!$H$14:$CJ$14,"Recurring")</f>
        <v>0</v>
      </c>
      <c r="H360" s="226">
        <f>SUMIFS('Sch A. Input'!H358:CJ358,'Sch A. Input'!$H$13:$CJ$13,$L$11,'Sch A. Input'!$H$14:$CJ$14,"One-time")</f>
        <v>0</v>
      </c>
      <c r="I360" s="227">
        <f t="shared" si="60"/>
        <v>0</v>
      </c>
      <c r="J360" s="228">
        <f>SUMIFS('Sch A. Input'!H358:CJ358,'Sch A. Input'!$H$14:$CJ$14,"Recurring",'Sch A. Input'!$H$13:$CJ$13,"&lt;="&amp;$L$11)</f>
        <v>0</v>
      </c>
      <c r="K360" s="228">
        <f>SUMIFS('Sch A. Input'!H358:CJ358,'Sch A. Input'!$H$14:$CJ$14,"One-time",'Sch A. Input'!$H$13:$CJ$13,"&lt;="&amp;$L$11)</f>
        <v>0</v>
      </c>
      <c r="L360" s="229">
        <f t="shared" si="61"/>
        <v>0</v>
      </c>
      <c r="M360" s="228">
        <f t="shared" si="62"/>
        <v>0</v>
      </c>
      <c r="N360" s="228">
        <f t="shared" si="63"/>
        <v>0</v>
      </c>
      <c r="O360" s="259">
        <f t="shared" si="64"/>
        <v>0</v>
      </c>
      <c r="P360" s="268">
        <f t="shared" si="58"/>
        <v>0</v>
      </c>
      <c r="Q360" s="231">
        <f t="shared" si="59"/>
        <v>0</v>
      </c>
      <c r="R360" s="97">
        <f t="shared" si="65"/>
        <v>0</v>
      </c>
      <c r="S360" s="237">
        <f>IF(AND(LARGE('Sch A. Input'!$CL$15:$CL$41,COUNTIF('Sch A. Input'!$CL$15:$CL$41,"&gt;="&amp;F360))&lt;E360,F360&lt;&gt;0),"Leaver",J360-G360)</f>
        <v>0</v>
      </c>
      <c r="T360" s="237">
        <f>IF(AND(LARGE('Sch A. Input'!$CL$15:$CL$41,COUNTIF('Sch A. Input'!$CL$15:$CL$41,"&gt;="&amp;F360))&lt;E360,F360&lt;&gt;0),"Leaver",K360-H360)</f>
        <v>0</v>
      </c>
      <c r="U360" s="238">
        <f>IF(AND(LARGE('Sch A. Input'!$CL$15:$CL$41,COUNTIF('Sch A. Input'!$CL$15:$CL$41,"&gt;="&amp;F360))&lt;E360,F360&lt;&gt;0),"Leaver",L360-I360)</f>
        <v>0</v>
      </c>
      <c r="V360" s="238">
        <f>IF(AND(LARGE('Sch A. Input'!$CL$15:$CL$41,COUNTIF('Sch A. Input'!$CL$15:$CL$41,"&gt;="&amp;F360))&lt;E360,F360&lt;&gt;0),"Leaver",IFERROR(S360/X360*$M$9,0))</f>
        <v>0</v>
      </c>
      <c r="W360" s="238">
        <f>IF(AND(LARGE('Sch A. Input'!$CL$15:$CL$41,COUNTIF('Sch A. Input'!$CL$15:$CL$41,"&gt;="&amp;F360))&lt;E360,F360&lt;&gt;0),"Leaver",V360+T360)</f>
        <v>0</v>
      </c>
      <c r="X360" s="264">
        <f>IF(AND(LARGE('Sch A. Input'!$CL$15:$CL$41,COUNTIF('Sch A. Input'!$CL$15:$CL$41,"&gt;="&amp;F360))&lt;E360,F360&lt;&gt;0),"Leaver",IF(OR(D360="",D360&gt;$L$11,($L$11-14)&lt;$K$9),0,(E360+1-D360)/14-1))</f>
        <v>0</v>
      </c>
      <c r="Y360" s="265">
        <f>IF(AND(LARGE('Sch A. Input'!$CL$15:$CL$41,COUNTIF('Sch A. Input'!$CL$15:$CL$41,"&gt;="&amp;F360))&lt;E360,F360&lt;&gt;0),"Leaver",IFERROR(IF((S360/$X360*$M$9+T360)&gt;$D$12,"YES","NO"),0))</f>
        <v>0</v>
      </c>
      <c r="Z360" s="225">
        <f>IF(AND(LARGE('Sch A. Input'!$CL$15:$CL$41,COUNTIF('Sch A. Input'!$CL$15:$CL$41,"&gt;="&amp;F360))&lt;E360,F360&lt;&gt;0),"Leaver",IFERROR(IF($Y360="YES",MIN($U360*($G$12/$D$12),$G$12),(SUMPRODUCT(--((MIN(W360,$D$12))&gt;$C$9:$C$12),((MIN(W360,$D$12))-$C$9:$C$12),$H$9:$H$12))-((1-(X360/$M$9))*(SUMPRODUCT(--((MIN(V360,$D$12))&gt;$C$9:$C$12),((MIN(V360,$D$12))-$C$9:$C$12),$H$9:$H$12)))),0))</f>
        <v>0</v>
      </c>
      <c r="AA360" s="169">
        <f>IF(AND(LARGE('Sch A. Input'!$CL$15:$CL$41,COUNTIF('Sch A. Input'!$CL$15:$CL$41,"&gt;="&amp;F360))&lt;E360,F360&lt;&gt;0),"Leaver",IFERROR(Z360/U360,0))</f>
        <v>0</v>
      </c>
      <c r="AB360" s="170">
        <f>IF(AND(LARGE('Sch A. Input'!$CL$15:$CL$41,COUNTIF('Sch A. Input'!$CL$15:$CL$41,"&gt;="&amp;F360))&lt;E360,F360&lt;&gt;0),"Leaver",Q360-Z360)</f>
        <v>0</v>
      </c>
      <c r="AC360" s="94">
        <f t="shared" si="66"/>
        <v>0</v>
      </c>
      <c r="BK360" s="2"/>
      <c r="BL360" s="2"/>
      <c r="CI360"/>
    </row>
    <row r="361" spans="2:87" x14ac:dyDescent="0.35">
      <c r="B361" s="70" t="str">
        <f>IF('Sch A. Input'!B359="","",'Sch A. Input'!B359)</f>
        <v/>
      </c>
      <c r="C361" s="75" t="str">
        <f>IF('Sch A. Input'!C359="","",'Sch A. Input'!C359)</f>
        <v/>
      </c>
      <c r="D361" s="71" t="str">
        <f>IF('Sch A. Input'!D359="","",'Sch A. Input'!D359)</f>
        <v/>
      </c>
      <c r="E361" s="71">
        <f>'Sch A. Input'!E359</f>
        <v>45016</v>
      </c>
      <c r="F361" s="71">
        <f>'Sch A. Input'!F359</f>
        <v>0</v>
      </c>
      <c r="G361" s="226">
        <f>SUMIFS('Sch A. Input'!H359:CJ359,'Sch A. Input'!$H$13:$CJ$13,$L$11,'Sch A. Input'!$H$14:$CJ$14,"Recurring")</f>
        <v>0</v>
      </c>
      <c r="H361" s="226">
        <f>SUMIFS('Sch A. Input'!H359:CJ359,'Sch A. Input'!$H$13:$CJ$13,$L$11,'Sch A. Input'!$H$14:$CJ$14,"One-time")</f>
        <v>0</v>
      </c>
      <c r="I361" s="227">
        <f t="shared" si="60"/>
        <v>0</v>
      </c>
      <c r="J361" s="228">
        <f>SUMIFS('Sch A. Input'!H359:CJ359,'Sch A. Input'!$H$14:$CJ$14,"Recurring",'Sch A. Input'!$H$13:$CJ$13,"&lt;="&amp;$L$11)</f>
        <v>0</v>
      </c>
      <c r="K361" s="228">
        <f>SUMIFS('Sch A. Input'!H359:CJ359,'Sch A. Input'!$H$14:$CJ$14,"One-time",'Sch A. Input'!$H$13:$CJ$13,"&lt;="&amp;$L$11)</f>
        <v>0</v>
      </c>
      <c r="L361" s="229">
        <f t="shared" si="61"/>
        <v>0</v>
      </c>
      <c r="M361" s="228">
        <f t="shared" si="62"/>
        <v>0</v>
      </c>
      <c r="N361" s="228">
        <f t="shared" si="63"/>
        <v>0</v>
      </c>
      <c r="O361" s="259">
        <f t="shared" si="64"/>
        <v>0</v>
      </c>
      <c r="P361" s="268">
        <f t="shared" si="58"/>
        <v>0</v>
      </c>
      <c r="Q361" s="231">
        <f t="shared" si="59"/>
        <v>0</v>
      </c>
      <c r="R361" s="97">
        <f t="shared" si="65"/>
        <v>0</v>
      </c>
      <c r="S361" s="237">
        <f>IF(AND(LARGE('Sch A. Input'!$CL$15:$CL$41,COUNTIF('Sch A. Input'!$CL$15:$CL$41,"&gt;="&amp;F361))&lt;E361,F361&lt;&gt;0),"Leaver",J361-G361)</f>
        <v>0</v>
      </c>
      <c r="T361" s="237">
        <f>IF(AND(LARGE('Sch A. Input'!$CL$15:$CL$41,COUNTIF('Sch A. Input'!$CL$15:$CL$41,"&gt;="&amp;F361))&lt;E361,F361&lt;&gt;0),"Leaver",K361-H361)</f>
        <v>0</v>
      </c>
      <c r="U361" s="238">
        <f>IF(AND(LARGE('Sch A. Input'!$CL$15:$CL$41,COUNTIF('Sch A. Input'!$CL$15:$CL$41,"&gt;="&amp;F361))&lt;E361,F361&lt;&gt;0),"Leaver",L361-I361)</f>
        <v>0</v>
      </c>
      <c r="V361" s="238">
        <f>IF(AND(LARGE('Sch A. Input'!$CL$15:$CL$41,COUNTIF('Sch A. Input'!$CL$15:$CL$41,"&gt;="&amp;F361))&lt;E361,F361&lt;&gt;0),"Leaver",IFERROR(S361/X361*$M$9,0))</f>
        <v>0</v>
      </c>
      <c r="W361" s="238">
        <f>IF(AND(LARGE('Sch A. Input'!$CL$15:$CL$41,COUNTIF('Sch A. Input'!$CL$15:$CL$41,"&gt;="&amp;F361))&lt;E361,F361&lt;&gt;0),"Leaver",V361+T361)</f>
        <v>0</v>
      </c>
      <c r="X361" s="264">
        <f>IF(AND(LARGE('Sch A. Input'!$CL$15:$CL$41,COUNTIF('Sch A. Input'!$CL$15:$CL$41,"&gt;="&amp;F361))&lt;E361,F361&lt;&gt;0),"Leaver",IF(OR(D361="",D361&gt;$L$11,($L$11-14)&lt;$K$9),0,(E361+1-D361)/14-1))</f>
        <v>0</v>
      </c>
      <c r="Y361" s="265">
        <f>IF(AND(LARGE('Sch A. Input'!$CL$15:$CL$41,COUNTIF('Sch A. Input'!$CL$15:$CL$41,"&gt;="&amp;F361))&lt;E361,F361&lt;&gt;0),"Leaver",IFERROR(IF((S361/$X361*$M$9+T361)&gt;$D$12,"YES","NO"),0))</f>
        <v>0</v>
      </c>
      <c r="Z361" s="225">
        <f>IF(AND(LARGE('Sch A. Input'!$CL$15:$CL$41,COUNTIF('Sch A. Input'!$CL$15:$CL$41,"&gt;="&amp;F361))&lt;E361,F361&lt;&gt;0),"Leaver",IFERROR(IF($Y361="YES",MIN($U361*($G$12/$D$12),$G$12),(SUMPRODUCT(--((MIN(W361,$D$12))&gt;$C$9:$C$12),((MIN(W361,$D$12))-$C$9:$C$12),$H$9:$H$12))-((1-(X361/$M$9))*(SUMPRODUCT(--((MIN(V361,$D$12))&gt;$C$9:$C$12),((MIN(V361,$D$12))-$C$9:$C$12),$H$9:$H$12)))),0))</f>
        <v>0</v>
      </c>
      <c r="AA361" s="169">
        <f>IF(AND(LARGE('Sch A. Input'!$CL$15:$CL$41,COUNTIF('Sch A. Input'!$CL$15:$CL$41,"&gt;="&amp;F361))&lt;E361,F361&lt;&gt;0),"Leaver",IFERROR(Z361/U361,0))</f>
        <v>0</v>
      </c>
      <c r="AB361" s="170">
        <f>IF(AND(LARGE('Sch A. Input'!$CL$15:$CL$41,COUNTIF('Sch A. Input'!$CL$15:$CL$41,"&gt;="&amp;F361))&lt;E361,F361&lt;&gt;0),"Leaver",Q361-Z361)</f>
        <v>0</v>
      </c>
      <c r="AC361" s="94">
        <f t="shared" si="66"/>
        <v>0</v>
      </c>
      <c r="BK361" s="2"/>
      <c r="BL361" s="2"/>
      <c r="CI361"/>
    </row>
    <row r="362" spans="2:87" x14ac:dyDescent="0.35">
      <c r="B362" s="70" t="str">
        <f>IF('Sch A. Input'!B360="","",'Sch A. Input'!B360)</f>
        <v/>
      </c>
      <c r="C362" s="75" t="str">
        <f>IF('Sch A. Input'!C360="","",'Sch A. Input'!C360)</f>
        <v/>
      </c>
      <c r="D362" s="71" t="str">
        <f>IF('Sch A. Input'!D360="","",'Sch A. Input'!D360)</f>
        <v/>
      </c>
      <c r="E362" s="71">
        <f>'Sch A. Input'!E360</f>
        <v>45016</v>
      </c>
      <c r="F362" s="71">
        <f>'Sch A. Input'!F360</f>
        <v>0</v>
      </c>
      <c r="G362" s="226">
        <f>SUMIFS('Sch A. Input'!H360:CJ360,'Sch A. Input'!$H$13:$CJ$13,$L$11,'Sch A. Input'!$H$14:$CJ$14,"Recurring")</f>
        <v>0</v>
      </c>
      <c r="H362" s="226">
        <f>SUMIFS('Sch A. Input'!H360:CJ360,'Sch A. Input'!$H$13:$CJ$13,$L$11,'Sch A. Input'!$H$14:$CJ$14,"One-time")</f>
        <v>0</v>
      </c>
      <c r="I362" s="227">
        <f t="shared" si="60"/>
        <v>0</v>
      </c>
      <c r="J362" s="228">
        <f>SUMIFS('Sch A. Input'!H360:CJ360,'Sch A. Input'!$H$14:$CJ$14,"Recurring",'Sch A. Input'!$H$13:$CJ$13,"&lt;="&amp;$L$11)</f>
        <v>0</v>
      </c>
      <c r="K362" s="228">
        <f>SUMIFS('Sch A. Input'!H360:CJ360,'Sch A. Input'!$H$14:$CJ$14,"One-time",'Sch A. Input'!$H$13:$CJ$13,"&lt;="&amp;$L$11)</f>
        <v>0</v>
      </c>
      <c r="L362" s="229">
        <f t="shared" si="61"/>
        <v>0</v>
      </c>
      <c r="M362" s="228">
        <f t="shared" si="62"/>
        <v>0</v>
      </c>
      <c r="N362" s="228">
        <f t="shared" si="63"/>
        <v>0</v>
      </c>
      <c r="O362" s="259">
        <f t="shared" si="64"/>
        <v>0</v>
      </c>
      <c r="P362" s="268">
        <f t="shared" si="58"/>
        <v>0</v>
      </c>
      <c r="Q362" s="231">
        <f t="shared" si="59"/>
        <v>0</v>
      </c>
      <c r="R362" s="97">
        <f t="shared" si="65"/>
        <v>0</v>
      </c>
      <c r="S362" s="237">
        <f>IF(AND(LARGE('Sch A. Input'!$CL$15:$CL$41,COUNTIF('Sch A. Input'!$CL$15:$CL$41,"&gt;="&amp;F362))&lt;E362,F362&lt;&gt;0),"Leaver",J362-G362)</f>
        <v>0</v>
      </c>
      <c r="T362" s="237">
        <f>IF(AND(LARGE('Sch A. Input'!$CL$15:$CL$41,COUNTIF('Sch A. Input'!$CL$15:$CL$41,"&gt;="&amp;F362))&lt;E362,F362&lt;&gt;0),"Leaver",K362-H362)</f>
        <v>0</v>
      </c>
      <c r="U362" s="238">
        <f>IF(AND(LARGE('Sch A. Input'!$CL$15:$CL$41,COUNTIF('Sch A. Input'!$CL$15:$CL$41,"&gt;="&amp;F362))&lt;E362,F362&lt;&gt;0),"Leaver",L362-I362)</f>
        <v>0</v>
      </c>
      <c r="V362" s="238">
        <f>IF(AND(LARGE('Sch A. Input'!$CL$15:$CL$41,COUNTIF('Sch A. Input'!$CL$15:$CL$41,"&gt;="&amp;F362))&lt;E362,F362&lt;&gt;0),"Leaver",IFERROR(S362/X362*$M$9,0))</f>
        <v>0</v>
      </c>
      <c r="W362" s="238">
        <f>IF(AND(LARGE('Sch A. Input'!$CL$15:$CL$41,COUNTIF('Sch A. Input'!$CL$15:$CL$41,"&gt;="&amp;F362))&lt;E362,F362&lt;&gt;0),"Leaver",V362+T362)</f>
        <v>0</v>
      </c>
      <c r="X362" s="264">
        <f>IF(AND(LARGE('Sch A. Input'!$CL$15:$CL$41,COUNTIF('Sch A. Input'!$CL$15:$CL$41,"&gt;="&amp;F362))&lt;E362,F362&lt;&gt;0),"Leaver",IF(OR(D362="",D362&gt;$L$11,($L$11-14)&lt;$K$9),0,(E362+1-D362)/14-1))</f>
        <v>0</v>
      </c>
      <c r="Y362" s="265">
        <f>IF(AND(LARGE('Sch A. Input'!$CL$15:$CL$41,COUNTIF('Sch A. Input'!$CL$15:$CL$41,"&gt;="&amp;F362))&lt;E362,F362&lt;&gt;0),"Leaver",IFERROR(IF((S362/$X362*$M$9+T362)&gt;$D$12,"YES","NO"),0))</f>
        <v>0</v>
      </c>
      <c r="Z362" s="225">
        <f>IF(AND(LARGE('Sch A. Input'!$CL$15:$CL$41,COUNTIF('Sch A. Input'!$CL$15:$CL$41,"&gt;="&amp;F362))&lt;E362,F362&lt;&gt;0),"Leaver",IFERROR(IF($Y362="YES",MIN($U362*($G$12/$D$12),$G$12),(SUMPRODUCT(--((MIN(W362,$D$12))&gt;$C$9:$C$12),((MIN(W362,$D$12))-$C$9:$C$12),$H$9:$H$12))-((1-(X362/$M$9))*(SUMPRODUCT(--((MIN(V362,$D$12))&gt;$C$9:$C$12),((MIN(V362,$D$12))-$C$9:$C$12),$H$9:$H$12)))),0))</f>
        <v>0</v>
      </c>
      <c r="AA362" s="169">
        <f>IF(AND(LARGE('Sch A. Input'!$CL$15:$CL$41,COUNTIF('Sch A. Input'!$CL$15:$CL$41,"&gt;="&amp;F362))&lt;E362,F362&lt;&gt;0),"Leaver",IFERROR(Z362/U362,0))</f>
        <v>0</v>
      </c>
      <c r="AB362" s="170">
        <f>IF(AND(LARGE('Sch A. Input'!$CL$15:$CL$41,COUNTIF('Sch A. Input'!$CL$15:$CL$41,"&gt;="&amp;F362))&lt;E362,F362&lt;&gt;0),"Leaver",Q362-Z362)</f>
        <v>0</v>
      </c>
      <c r="AC362" s="94">
        <f t="shared" si="66"/>
        <v>0</v>
      </c>
      <c r="BK362" s="2"/>
      <c r="BL362" s="2"/>
      <c r="CI362"/>
    </row>
    <row r="363" spans="2:87" x14ac:dyDescent="0.35">
      <c r="B363" s="70" t="str">
        <f>IF('Sch A. Input'!B361="","",'Sch A. Input'!B361)</f>
        <v/>
      </c>
      <c r="C363" s="75" t="str">
        <f>IF('Sch A. Input'!C361="","",'Sch A. Input'!C361)</f>
        <v/>
      </c>
      <c r="D363" s="71" t="str">
        <f>IF('Sch A. Input'!D361="","",'Sch A. Input'!D361)</f>
        <v/>
      </c>
      <c r="E363" s="71">
        <f>'Sch A. Input'!E361</f>
        <v>45016</v>
      </c>
      <c r="F363" s="71">
        <f>'Sch A. Input'!F361</f>
        <v>0</v>
      </c>
      <c r="G363" s="226">
        <f>SUMIFS('Sch A. Input'!H361:CJ361,'Sch A. Input'!$H$13:$CJ$13,$L$11,'Sch A. Input'!$H$14:$CJ$14,"Recurring")</f>
        <v>0</v>
      </c>
      <c r="H363" s="226">
        <f>SUMIFS('Sch A. Input'!H361:CJ361,'Sch A. Input'!$H$13:$CJ$13,$L$11,'Sch A. Input'!$H$14:$CJ$14,"One-time")</f>
        <v>0</v>
      </c>
      <c r="I363" s="227">
        <f t="shared" si="60"/>
        <v>0</v>
      </c>
      <c r="J363" s="228">
        <f>SUMIFS('Sch A. Input'!H361:CJ361,'Sch A. Input'!$H$14:$CJ$14,"Recurring",'Sch A. Input'!$H$13:$CJ$13,"&lt;="&amp;$L$11)</f>
        <v>0</v>
      </c>
      <c r="K363" s="228">
        <f>SUMIFS('Sch A. Input'!H361:CJ361,'Sch A. Input'!$H$14:$CJ$14,"One-time",'Sch A. Input'!$H$13:$CJ$13,"&lt;="&amp;$L$11)</f>
        <v>0</v>
      </c>
      <c r="L363" s="229">
        <f t="shared" si="61"/>
        <v>0</v>
      </c>
      <c r="M363" s="228">
        <f t="shared" si="62"/>
        <v>0</v>
      </c>
      <c r="N363" s="228">
        <f t="shared" si="63"/>
        <v>0</v>
      </c>
      <c r="O363" s="259">
        <f t="shared" si="64"/>
        <v>0</v>
      </c>
      <c r="P363" s="268">
        <f t="shared" si="58"/>
        <v>0</v>
      </c>
      <c r="Q363" s="231">
        <f t="shared" si="59"/>
        <v>0</v>
      </c>
      <c r="R363" s="97">
        <f t="shared" si="65"/>
        <v>0</v>
      </c>
      <c r="S363" s="237">
        <f>IF(AND(LARGE('Sch A. Input'!$CL$15:$CL$41,COUNTIF('Sch A. Input'!$CL$15:$CL$41,"&gt;="&amp;F363))&lt;E363,F363&lt;&gt;0),"Leaver",J363-G363)</f>
        <v>0</v>
      </c>
      <c r="T363" s="237">
        <f>IF(AND(LARGE('Sch A. Input'!$CL$15:$CL$41,COUNTIF('Sch A. Input'!$CL$15:$CL$41,"&gt;="&amp;F363))&lt;E363,F363&lt;&gt;0),"Leaver",K363-H363)</f>
        <v>0</v>
      </c>
      <c r="U363" s="238">
        <f>IF(AND(LARGE('Sch A. Input'!$CL$15:$CL$41,COUNTIF('Sch A. Input'!$CL$15:$CL$41,"&gt;="&amp;F363))&lt;E363,F363&lt;&gt;0),"Leaver",L363-I363)</f>
        <v>0</v>
      </c>
      <c r="V363" s="238">
        <f>IF(AND(LARGE('Sch A. Input'!$CL$15:$CL$41,COUNTIF('Sch A. Input'!$CL$15:$CL$41,"&gt;="&amp;F363))&lt;E363,F363&lt;&gt;0),"Leaver",IFERROR(S363/X363*$M$9,0))</f>
        <v>0</v>
      </c>
      <c r="W363" s="238">
        <f>IF(AND(LARGE('Sch A. Input'!$CL$15:$CL$41,COUNTIF('Sch A. Input'!$CL$15:$CL$41,"&gt;="&amp;F363))&lt;E363,F363&lt;&gt;0),"Leaver",V363+T363)</f>
        <v>0</v>
      </c>
      <c r="X363" s="264">
        <f>IF(AND(LARGE('Sch A. Input'!$CL$15:$CL$41,COUNTIF('Sch A. Input'!$CL$15:$CL$41,"&gt;="&amp;F363))&lt;E363,F363&lt;&gt;0),"Leaver",IF(OR(D363="",D363&gt;$L$11,($L$11-14)&lt;$K$9),0,(E363+1-D363)/14-1))</f>
        <v>0</v>
      </c>
      <c r="Y363" s="265">
        <f>IF(AND(LARGE('Sch A. Input'!$CL$15:$CL$41,COUNTIF('Sch A. Input'!$CL$15:$CL$41,"&gt;="&amp;F363))&lt;E363,F363&lt;&gt;0),"Leaver",IFERROR(IF((S363/$X363*$M$9+T363)&gt;$D$12,"YES","NO"),0))</f>
        <v>0</v>
      </c>
      <c r="Z363" s="225">
        <f>IF(AND(LARGE('Sch A. Input'!$CL$15:$CL$41,COUNTIF('Sch A. Input'!$CL$15:$CL$41,"&gt;="&amp;F363))&lt;E363,F363&lt;&gt;0),"Leaver",IFERROR(IF($Y363="YES",MIN($U363*($G$12/$D$12),$G$12),(SUMPRODUCT(--((MIN(W363,$D$12))&gt;$C$9:$C$12),((MIN(W363,$D$12))-$C$9:$C$12),$H$9:$H$12))-((1-(X363/$M$9))*(SUMPRODUCT(--((MIN(V363,$D$12))&gt;$C$9:$C$12),((MIN(V363,$D$12))-$C$9:$C$12),$H$9:$H$12)))),0))</f>
        <v>0</v>
      </c>
      <c r="AA363" s="169">
        <f>IF(AND(LARGE('Sch A. Input'!$CL$15:$CL$41,COUNTIF('Sch A. Input'!$CL$15:$CL$41,"&gt;="&amp;F363))&lt;E363,F363&lt;&gt;0),"Leaver",IFERROR(Z363/U363,0))</f>
        <v>0</v>
      </c>
      <c r="AB363" s="170">
        <f>IF(AND(LARGE('Sch A. Input'!$CL$15:$CL$41,COUNTIF('Sch A. Input'!$CL$15:$CL$41,"&gt;="&amp;F363))&lt;E363,F363&lt;&gt;0),"Leaver",Q363-Z363)</f>
        <v>0</v>
      </c>
      <c r="AC363" s="94">
        <f t="shared" si="66"/>
        <v>0</v>
      </c>
      <c r="BK363" s="2"/>
      <c r="BL363" s="2"/>
      <c r="CI363"/>
    </row>
    <row r="364" spans="2:87" x14ac:dyDescent="0.35">
      <c r="B364" s="70" t="str">
        <f>IF('Sch A. Input'!B362="","",'Sch A. Input'!B362)</f>
        <v/>
      </c>
      <c r="C364" s="75" t="str">
        <f>IF('Sch A. Input'!C362="","",'Sch A. Input'!C362)</f>
        <v/>
      </c>
      <c r="D364" s="71" t="str">
        <f>IF('Sch A. Input'!D362="","",'Sch A. Input'!D362)</f>
        <v/>
      </c>
      <c r="E364" s="71">
        <f>'Sch A. Input'!E362</f>
        <v>45016</v>
      </c>
      <c r="F364" s="71">
        <f>'Sch A. Input'!F362</f>
        <v>0</v>
      </c>
      <c r="G364" s="226">
        <f>SUMIFS('Sch A. Input'!H362:CJ362,'Sch A. Input'!$H$13:$CJ$13,$L$11,'Sch A. Input'!$H$14:$CJ$14,"Recurring")</f>
        <v>0</v>
      </c>
      <c r="H364" s="226">
        <f>SUMIFS('Sch A. Input'!H362:CJ362,'Sch A. Input'!$H$13:$CJ$13,$L$11,'Sch A. Input'!$H$14:$CJ$14,"One-time")</f>
        <v>0</v>
      </c>
      <c r="I364" s="227">
        <f t="shared" si="60"/>
        <v>0</v>
      </c>
      <c r="J364" s="228">
        <f>SUMIFS('Sch A. Input'!H362:CJ362,'Sch A. Input'!$H$14:$CJ$14,"Recurring",'Sch A. Input'!$H$13:$CJ$13,"&lt;="&amp;$L$11)</f>
        <v>0</v>
      </c>
      <c r="K364" s="228">
        <f>SUMIFS('Sch A. Input'!H362:CJ362,'Sch A. Input'!$H$14:$CJ$14,"One-time",'Sch A. Input'!$H$13:$CJ$13,"&lt;="&amp;$L$11)</f>
        <v>0</v>
      </c>
      <c r="L364" s="229">
        <f t="shared" si="61"/>
        <v>0</v>
      </c>
      <c r="M364" s="228">
        <f t="shared" si="62"/>
        <v>0</v>
      </c>
      <c r="N364" s="228">
        <f t="shared" si="63"/>
        <v>0</v>
      </c>
      <c r="O364" s="259">
        <f t="shared" si="64"/>
        <v>0</v>
      </c>
      <c r="P364" s="268">
        <f t="shared" si="58"/>
        <v>0</v>
      </c>
      <c r="Q364" s="231">
        <f t="shared" si="59"/>
        <v>0</v>
      </c>
      <c r="R364" s="97">
        <f t="shared" si="65"/>
        <v>0</v>
      </c>
      <c r="S364" s="237">
        <f>IF(AND(LARGE('Sch A. Input'!$CL$15:$CL$41,COUNTIF('Sch A. Input'!$CL$15:$CL$41,"&gt;="&amp;F364))&lt;E364,F364&lt;&gt;0),"Leaver",J364-G364)</f>
        <v>0</v>
      </c>
      <c r="T364" s="237">
        <f>IF(AND(LARGE('Sch A. Input'!$CL$15:$CL$41,COUNTIF('Sch A. Input'!$CL$15:$CL$41,"&gt;="&amp;F364))&lt;E364,F364&lt;&gt;0),"Leaver",K364-H364)</f>
        <v>0</v>
      </c>
      <c r="U364" s="238">
        <f>IF(AND(LARGE('Sch A. Input'!$CL$15:$CL$41,COUNTIF('Sch A. Input'!$CL$15:$CL$41,"&gt;="&amp;F364))&lt;E364,F364&lt;&gt;0),"Leaver",L364-I364)</f>
        <v>0</v>
      </c>
      <c r="V364" s="238">
        <f>IF(AND(LARGE('Sch A. Input'!$CL$15:$CL$41,COUNTIF('Sch A. Input'!$CL$15:$CL$41,"&gt;="&amp;F364))&lt;E364,F364&lt;&gt;0),"Leaver",IFERROR(S364/X364*$M$9,0))</f>
        <v>0</v>
      </c>
      <c r="W364" s="238">
        <f>IF(AND(LARGE('Sch A. Input'!$CL$15:$CL$41,COUNTIF('Sch A. Input'!$CL$15:$CL$41,"&gt;="&amp;F364))&lt;E364,F364&lt;&gt;0),"Leaver",V364+T364)</f>
        <v>0</v>
      </c>
      <c r="X364" s="264">
        <f>IF(AND(LARGE('Sch A. Input'!$CL$15:$CL$41,COUNTIF('Sch A. Input'!$CL$15:$CL$41,"&gt;="&amp;F364))&lt;E364,F364&lt;&gt;0),"Leaver",IF(OR(D364="",D364&gt;$L$11,($L$11-14)&lt;$K$9),0,(E364+1-D364)/14-1))</f>
        <v>0</v>
      </c>
      <c r="Y364" s="265">
        <f>IF(AND(LARGE('Sch A. Input'!$CL$15:$CL$41,COUNTIF('Sch A. Input'!$CL$15:$CL$41,"&gt;="&amp;F364))&lt;E364,F364&lt;&gt;0),"Leaver",IFERROR(IF((S364/$X364*$M$9+T364)&gt;$D$12,"YES","NO"),0))</f>
        <v>0</v>
      </c>
      <c r="Z364" s="225">
        <f>IF(AND(LARGE('Sch A. Input'!$CL$15:$CL$41,COUNTIF('Sch A. Input'!$CL$15:$CL$41,"&gt;="&amp;F364))&lt;E364,F364&lt;&gt;0),"Leaver",IFERROR(IF($Y364="YES",MIN($U364*($G$12/$D$12),$G$12),(SUMPRODUCT(--((MIN(W364,$D$12))&gt;$C$9:$C$12),((MIN(W364,$D$12))-$C$9:$C$12),$H$9:$H$12))-((1-(X364/$M$9))*(SUMPRODUCT(--((MIN(V364,$D$12))&gt;$C$9:$C$12),((MIN(V364,$D$12))-$C$9:$C$12),$H$9:$H$12)))),0))</f>
        <v>0</v>
      </c>
      <c r="AA364" s="169">
        <f>IF(AND(LARGE('Sch A. Input'!$CL$15:$CL$41,COUNTIF('Sch A. Input'!$CL$15:$CL$41,"&gt;="&amp;F364))&lt;E364,F364&lt;&gt;0),"Leaver",IFERROR(Z364/U364,0))</f>
        <v>0</v>
      </c>
      <c r="AB364" s="170">
        <f>IF(AND(LARGE('Sch A. Input'!$CL$15:$CL$41,COUNTIF('Sch A. Input'!$CL$15:$CL$41,"&gt;="&amp;F364))&lt;E364,F364&lt;&gt;0),"Leaver",Q364-Z364)</f>
        <v>0</v>
      </c>
      <c r="AC364" s="94">
        <f t="shared" si="66"/>
        <v>0</v>
      </c>
      <c r="BK364" s="2"/>
      <c r="BL364" s="2"/>
      <c r="CI364"/>
    </row>
    <row r="365" spans="2:87" x14ac:dyDescent="0.35">
      <c r="B365" s="70" t="str">
        <f>IF('Sch A. Input'!B363="","",'Sch A. Input'!B363)</f>
        <v/>
      </c>
      <c r="C365" s="75" t="str">
        <f>IF('Sch A. Input'!C363="","",'Sch A. Input'!C363)</f>
        <v/>
      </c>
      <c r="D365" s="71" t="str">
        <f>IF('Sch A. Input'!D363="","",'Sch A. Input'!D363)</f>
        <v/>
      </c>
      <c r="E365" s="71">
        <f>'Sch A. Input'!E363</f>
        <v>45016</v>
      </c>
      <c r="F365" s="71">
        <f>'Sch A. Input'!F363</f>
        <v>0</v>
      </c>
      <c r="G365" s="226">
        <f>SUMIFS('Sch A. Input'!H363:CJ363,'Sch A. Input'!$H$13:$CJ$13,$L$11,'Sch A. Input'!$H$14:$CJ$14,"Recurring")</f>
        <v>0</v>
      </c>
      <c r="H365" s="226">
        <f>SUMIFS('Sch A. Input'!H363:CJ363,'Sch A. Input'!$H$13:$CJ$13,$L$11,'Sch A. Input'!$H$14:$CJ$14,"One-time")</f>
        <v>0</v>
      </c>
      <c r="I365" s="227">
        <f t="shared" si="60"/>
        <v>0</v>
      </c>
      <c r="J365" s="228">
        <f>SUMIFS('Sch A. Input'!H363:CJ363,'Sch A. Input'!$H$14:$CJ$14,"Recurring",'Sch A. Input'!$H$13:$CJ$13,"&lt;="&amp;$L$11)</f>
        <v>0</v>
      </c>
      <c r="K365" s="228">
        <f>SUMIFS('Sch A. Input'!H363:CJ363,'Sch A. Input'!$H$14:$CJ$14,"One-time",'Sch A. Input'!$H$13:$CJ$13,"&lt;="&amp;$L$11)</f>
        <v>0</v>
      </c>
      <c r="L365" s="229">
        <f t="shared" si="61"/>
        <v>0</v>
      </c>
      <c r="M365" s="228">
        <f t="shared" si="62"/>
        <v>0</v>
      </c>
      <c r="N365" s="228">
        <f t="shared" si="63"/>
        <v>0</v>
      </c>
      <c r="O365" s="259">
        <f t="shared" si="64"/>
        <v>0</v>
      </c>
      <c r="P365" s="268">
        <f t="shared" si="58"/>
        <v>0</v>
      </c>
      <c r="Q365" s="231">
        <f t="shared" si="59"/>
        <v>0</v>
      </c>
      <c r="R365" s="97">
        <f t="shared" si="65"/>
        <v>0</v>
      </c>
      <c r="S365" s="237">
        <f>IF(AND(LARGE('Sch A. Input'!$CL$15:$CL$41,COUNTIF('Sch A. Input'!$CL$15:$CL$41,"&gt;="&amp;F365))&lt;E365,F365&lt;&gt;0),"Leaver",J365-G365)</f>
        <v>0</v>
      </c>
      <c r="T365" s="237">
        <f>IF(AND(LARGE('Sch A. Input'!$CL$15:$CL$41,COUNTIF('Sch A. Input'!$CL$15:$CL$41,"&gt;="&amp;F365))&lt;E365,F365&lt;&gt;0),"Leaver",K365-H365)</f>
        <v>0</v>
      </c>
      <c r="U365" s="238">
        <f>IF(AND(LARGE('Sch A. Input'!$CL$15:$CL$41,COUNTIF('Sch A. Input'!$CL$15:$CL$41,"&gt;="&amp;F365))&lt;E365,F365&lt;&gt;0),"Leaver",L365-I365)</f>
        <v>0</v>
      </c>
      <c r="V365" s="238">
        <f>IF(AND(LARGE('Sch A. Input'!$CL$15:$CL$41,COUNTIF('Sch A. Input'!$CL$15:$CL$41,"&gt;="&amp;F365))&lt;E365,F365&lt;&gt;0),"Leaver",IFERROR(S365/X365*$M$9,0))</f>
        <v>0</v>
      </c>
      <c r="W365" s="238">
        <f>IF(AND(LARGE('Sch A. Input'!$CL$15:$CL$41,COUNTIF('Sch A. Input'!$CL$15:$CL$41,"&gt;="&amp;F365))&lt;E365,F365&lt;&gt;0),"Leaver",V365+T365)</f>
        <v>0</v>
      </c>
      <c r="X365" s="264">
        <f>IF(AND(LARGE('Sch A. Input'!$CL$15:$CL$41,COUNTIF('Sch A. Input'!$CL$15:$CL$41,"&gt;="&amp;F365))&lt;E365,F365&lt;&gt;0),"Leaver",IF(OR(D365="",D365&gt;$L$11,($L$11-14)&lt;$K$9),0,(E365+1-D365)/14-1))</f>
        <v>0</v>
      </c>
      <c r="Y365" s="265">
        <f>IF(AND(LARGE('Sch A. Input'!$CL$15:$CL$41,COUNTIF('Sch A. Input'!$CL$15:$CL$41,"&gt;="&amp;F365))&lt;E365,F365&lt;&gt;0),"Leaver",IFERROR(IF((S365/$X365*$M$9+T365)&gt;$D$12,"YES","NO"),0))</f>
        <v>0</v>
      </c>
      <c r="Z365" s="225">
        <f>IF(AND(LARGE('Sch A. Input'!$CL$15:$CL$41,COUNTIF('Sch A. Input'!$CL$15:$CL$41,"&gt;="&amp;F365))&lt;E365,F365&lt;&gt;0),"Leaver",IFERROR(IF($Y365="YES",MIN($U365*($G$12/$D$12),$G$12),(SUMPRODUCT(--((MIN(W365,$D$12))&gt;$C$9:$C$12),((MIN(W365,$D$12))-$C$9:$C$12),$H$9:$H$12))-((1-(X365/$M$9))*(SUMPRODUCT(--((MIN(V365,$D$12))&gt;$C$9:$C$12),((MIN(V365,$D$12))-$C$9:$C$12),$H$9:$H$12)))),0))</f>
        <v>0</v>
      </c>
      <c r="AA365" s="169">
        <f>IF(AND(LARGE('Sch A. Input'!$CL$15:$CL$41,COUNTIF('Sch A. Input'!$CL$15:$CL$41,"&gt;="&amp;F365))&lt;E365,F365&lt;&gt;0),"Leaver",IFERROR(Z365/U365,0))</f>
        <v>0</v>
      </c>
      <c r="AB365" s="170">
        <f>IF(AND(LARGE('Sch A. Input'!$CL$15:$CL$41,COUNTIF('Sch A. Input'!$CL$15:$CL$41,"&gt;="&amp;F365))&lt;E365,F365&lt;&gt;0),"Leaver",Q365-Z365)</f>
        <v>0</v>
      </c>
      <c r="AC365" s="94">
        <f t="shared" si="66"/>
        <v>0</v>
      </c>
      <c r="BK365" s="2"/>
      <c r="BL365" s="2"/>
      <c r="CI365"/>
    </row>
    <row r="366" spans="2:87" x14ac:dyDescent="0.35">
      <c r="B366" s="70" t="str">
        <f>IF('Sch A. Input'!B364="","",'Sch A. Input'!B364)</f>
        <v/>
      </c>
      <c r="C366" s="75" t="str">
        <f>IF('Sch A. Input'!C364="","",'Sch A. Input'!C364)</f>
        <v/>
      </c>
      <c r="D366" s="71" t="str">
        <f>IF('Sch A. Input'!D364="","",'Sch A. Input'!D364)</f>
        <v/>
      </c>
      <c r="E366" s="71">
        <f>'Sch A. Input'!E364</f>
        <v>45016</v>
      </c>
      <c r="F366" s="71">
        <f>'Sch A. Input'!F364</f>
        <v>0</v>
      </c>
      <c r="G366" s="226">
        <f>SUMIFS('Sch A. Input'!H364:CJ364,'Sch A. Input'!$H$13:$CJ$13,$L$11,'Sch A. Input'!$H$14:$CJ$14,"Recurring")</f>
        <v>0</v>
      </c>
      <c r="H366" s="226">
        <f>SUMIFS('Sch A. Input'!H364:CJ364,'Sch A. Input'!$H$13:$CJ$13,$L$11,'Sch A. Input'!$H$14:$CJ$14,"One-time")</f>
        <v>0</v>
      </c>
      <c r="I366" s="227">
        <f t="shared" si="60"/>
        <v>0</v>
      </c>
      <c r="J366" s="228">
        <f>SUMIFS('Sch A. Input'!H364:CJ364,'Sch A. Input'!$H$14:$CJ$14,"Recurring",'Sch A. Input'!$H$13:$CJ$13,"&lt;="&amp;$L$11)</f>
        <v>0</v>
      </c>
      <c r="K366" s="228">
        <f>SUMIFS('Sch A. Input'!H364:CJ364,'Sch A. Input'!$H$14:$CJ$14,"One-time",'Sch A. Input'!$H$13:$CJ$13,"&lt;="&amp;$L$11)</f>
        <v>0</v>
      </c>
      <c r="L366" s="229">
        <f t="shared" si="61"/>
        <v>0</v>
      </c>
      <c r="M366" s="228">
        <f t="shared" si="62"/>
        <v>0</v>
      </c>
      <c r="N366" s="228">
        <f t="shared" si="63"/>
        <v>0</v>
      </c>
      <c r="O366" s="259">
        <f t="shared" si="64"/>
        <v>0</v>
      </c>
      <c r="P366" s="268">
        <f t="shared" si="58"/>
        <v>0</v>
      </c>
      <c r="Q366" s="231">
        <f t="shared" si="59"/>
        <v>0</v>
      </c>
      <c r="R366" s="97">
        <f t="shared" si="65"/>
        <v>0</v>
      </c>
      <c r="S366" s="237">
        <f>IF(AND(LARGE('Sch A. Input'!$CL$15:$CL$41,COUNTIF('Sch A. Input'!$CL$15:$CL$41,"&gt;="&amp;F366))&lt;E366,F366&lt;&gt;0),"Leaver",J366-G366)</f>
        <v>0</v>
      </c>
      <c r="T366" s="237">
        <f>IF(AND(LARGE('Sch A. Input'!$CL$15:$CL$41,COUNTIF('Sch A. Input'!$CL$15:$CL$41,"&gt;="&amp;F366))&lt;E366,F366&lt;&gt;0),"Leaver",K366-H366)</f>
        <v>0</v>
      </c>
      <c r="U366" s="238">
        <f>IF(AND(LARGE('Sch A. Input'!$CL$15:$CL$41,COUNTIF('Sch A. Input'!$CL$15:$CL$41,"&gt;="&amp;F366))&lt;E366,F366&lt;&gt;0),"Leaver",L366-I366)</f>
        <v>0</v>
      </c>
      <c r="V366" s="238">
        <f>IF(AND(LARGE('Sch A. Input'!$CL$15:$CL$41,COUNTIF('Sch A. Input'!$CL$15:$CL$41,"&gt;="&amp;F366))&lt;E366,F366&lt;&gt;0),"Leaver",IFERROR(S366/X366*$M$9,0))</f>
        <v>0</v>
      </c>
      <c r="W366" s="238">
        <f>IF(AND(LARGE('Sch A. Input'!$CL$15:$CL$41,COUNTIF('Sch A. Input'!$CL$15:$CL$41,"&gt;="&amp;F366))&lt;E366,F366&lt;&gt;0),"Leaver",V366+T366)</f>
        <v>0</v>
      </c>
      <c r="X366" s="264">
        <f>IF(AND(LARGE('Sch A. Input'!$CL$15:$CL$41,COUNTIF('Sch A. Input'!$CL$15:$CL$41,"&gt;="&amp;F366))&lt;E366,F366&lt;&gt;0),"Leaver",IF(OR(D366="",D366&gt;$L$11,($L$11-14)&lt;$K$9),0,(E366+1-D366)/14-1))</f>
        <v>0</v>
      </c>
      <c r="Y366" s="265">
        <f>IF(AND(LARGE('Sch A. Input'!$CL$15:$CL$41,COUNTIF('Sch A. Input'!$CL$15:$CL$41,"&gt;="&amp;F366))&lt;E366,F366&lt;&gt;0),"Leaver",IFERROR(IF((S366/$X366*$M$9+T366)&gt;$D$12,"YES","NO"),0))</f>
        <v>0</v>
      </c>
      <c r="Z366" s="225">
        <f>IF(AND(LARGE('Sch A. Input'!$CL$15:$CL$41,COUNTIF('Sch A. Input'!$CL$15:$CL$41,"&gt;="&amp;F366))&lt;E366,F366&lt;&gt;0),"Leaver",IFERROR(IF($Y366="YES",MIN($U366*($G$12/$D$12),$G$12),(SUMPRODUCT(--((MIN(W366,$D$12))&gt;$C$9:$C$12),((MIN(W366,$D$12))-$C$9:$C$12),$H$9:$H$12))-((1-(X366/$M$9))*(SUMPRODUCT(--((MIN(V366,$D$12))&gt;$C$9:$C$12),((MIN(V366,$D$12))-$C$9:$C$12),$H$9:$H$12)))),0))</f>
        <v>0</v>
      </c>
      <c r="AA366" s="169">
        <f>IF(AND(LARGE('Sch A. Input'!$CL$15:$CL$41,COUNTIF('Sch A. Input'!$CL$15:$CL$41,"&gt;="&amp;F366))&lt;E366,F366&lt;&gt;0),"Leaver",IFERROR(Z366/U366,0))</f>
        <v>0</v>
      </c>
      <c r="AB366" s="170">
        <f>IF(AND(LARGE('Sch A. Input'!$CL$15:$CL$41,COUNTIF('Sch A. Input'!$CL$15:$CL$41,"&gt;="&amp;F366))&lt;E366,F366&lt;&gt;0),"Leaver",Q366-Z366)</f>
        <v>0</v>
      </c>
      <c r="AC366" s="94">
        <f t="shared" si="66"/>
        <v>0</v>
      </c>
      <c r="BK366" s="2"/>
      <c r="BL366" s="2"/>
      <c r="CI366"/>
    </row>
    <row r="367" spans="2:87" x14ac:dyDescent="0.35">
      <c r="B367" s="70" t="str">
        <f>IF('Sch A. Input'!B365="","",'Sch A. Input'!B365)</f>
        <v/>
      </c>
      <c r="C367" s="75" t="str">
        <f>IF('Sch A. Input'!C365="","",'Sch A. Input'!C365)</f>
        <v/>
      </c>
      <c r="D367" s="71" t="str">
        <f>IF('Sch A. Input'!D365="","",'Sch A. Input'!D365)</f>
        <v/>
      </c>
      <c r="E367" s="71">
        <f>'Sch A. Input'!E365</f>
        <v>45016</v>
      </c>
      <c r="F367" s="71">
        <f>'Sch A. Input'!F365</f>
        <v>0</v>
      </c>
      <c r="G367" s="226">
        <f>SUMIFS('Sch A. Input'!H365:CJ365,'Sch A. Input'!$H$13:$CJ$13,$L$11,'Sch A. Input'!$H$14:$CJ$14,"Recurring")</f>
        <v>0</v>
      </c>
      <c r="H367" s="226">
        <f>SUMIFS('Sch A. Input'!H365:CJ365,'Sch A. Input'!$H$13:$CJ$13,$L$11,'Sch A. Input'!$H$14:$CJ$14,"One-time")</f>
        <v>0</v>
      </c>
      <c r="I367" s="227">
        <f t="shared" si="60"/>
        <v>0</v>
      </c>
      <c r="J367" s="228">
        <f>SUMIFS('Sch A. Input'!H365:CJ365,'Sch A. Input'!$H$14:$CJ$14,"Recurring",'Sch A. Input'!$H$13:$CJ$13,"&lt;="&amp;$L$11)</f>
        <v>0</v>
      </c>
      <c r="K367" s="228">
        <f>SUMIFS('Sch A. Input'!H365:CJ365,'Sch A. Input'!$H$14:$CJ$14,"One-time",'Sch A. Input'!$H$13:$CJ$13,"&lt;="&amp;$L$11)</f>
        <v>0</v>
      </c>
      <c r="L367" s="229">
        <f t="shared" si="61"/>
        <v>0</v>
      </c>
      <c r="M367" s="228">
        <f t="shared" si="62"/>
        <v>0</v>
      </c>
      <c r="N367" s="228">
        <f t="shared" si="63"/>
        <v>0</v>
      </c>
      <c r="O367" s="259">
        <f t="shared" si="64"/>
        <v>0</v>
      </c>
      <c r="P367" s="268">
        <f t="shared" si="58"/>
        <v>0</v>
      </c>
      <c r="Q367" s="231">
        <f t="shared" si="59"/>
        <v>0</v>
      </c>
      <c r="R367" s="97">
        <f t="shared" si="65"/>
        <v>0</v>
      </c>
      <c r="S367" s="237">
        <f>IF(AND(LARGE('Sch A. Input'!$CL$15:$CL$41,COUNTIF('Sch A. Input'!$CL$15:$CL$41,"&gt;="&amp;F367))&lt;E367,F367&lt;&gt;0),"Leaver",J367-G367)</f>
        <v>0</v>
      </c>
      <c r="T367" s="237">
        <f>IF(AND(LARGE('Sch A. Input'!$CL$15:$CL$41,COUNTIF('Sch A. Input'!$CL$15:$CL$41,"&gt;="&amp;F367))&lt;E367,F367&lt;&gt;0),"Leaver",K367-H367)</f>
        <v>0</v>
      </c>
      <c r="U367" s="238">
        <f>IF(AND(LARGE('Sch A. Input'!$CL$15:$CL$41,COUNTIF('Sch A. Input'!$CL$15:$CL$41,"&gt;="&amp;F367))&lt;E367,F367&lt;&gt;0),"Leaver",L367-I367)</f>
        <v>0</v>
      </c>
      <c r="V367" s="238">
        <f>IF(AND(LARGE('Sch A. Input'!$CL$15:$CL$41,COUNTIF('Sch A. Input'!$CL$15:$CL$41,"&gt;="&amp;F367))&lt;E367,F367&lt;&gt;0),"Leaver",IFERROR(S367/X367*$M$9,0))</f>
        <v>0</v>
      </c>
      <c r="W367" s="238">
        <f>IF(AND(LARGE('Sch A. Input'!$CL$15:$CL$41,COUNTIF('Sch A. Input'!$CL$15:$CL$41,"&gt;="&amp;F367))&lt;E367,F367&lt;&gt;0),"Leaver",V367+T367)</f>
        <v>0</v>
      </c>
      <c r="X367" s="264">
        <f>IF(AND(LARGE('Sch A. Input'!$CL$15:$CL$41,COUNTIF('Sch A. Input'!$CL$15:$CL$41,"&gt;="&amp;F367))&lt;E367,F367&lt;&gt;0),"Leaver",IF(OR(D367="",D367&gt;$L$11,($L$11-14)&lt;$K$9),0,(E367+1-D367)/14-1))</f>
        <v>0</v>
      </c>
      <c r="Y367" s="265">
        <f>IF(AND(LARGE('Sch A. Input'!$CL$15:$CL$41,COUNTIF('Sch A. Input'!$CL$15:$CL$41,"&gt;="&amp;F367))&lt;E367,F367&lt;&gt;0),"Leaver",IFERROR(IF((S367/$X367*$M$9+T367)&gt;$D$12,"YES","NO"),0))</f>
        <v>0</v>
      </c>
      <c r="Z367" s="225">
        <f>IF(AND(LARGE('Sch A. Input'!$CL$15:$CL$41,COUNTIF('Sch A. Input'!$CL$15:$CL$41,"&gt;="&amp;F367))&lt;E367,F367&lt;&gt;0),"Leaver",IFERROR(IF($Y367="YES",MIN($U367*($G$12/$D$12),$G$12),(SUMPRODUCT(--((MIN(W367,$D$12))&gt;$C$9:$C$12),((MIN(W367,$D$12))-$C$9:$C$12),$H$9:$H$12))-((1-(X367/$M$9))*(SUMPRODUCT(--((MIN(V367,$D$12))&gt;$C$9:$C$12),((MIN(V367,$D$12))-$C$9:$C$12),$H$9:$H$12)))),0))</f>
        <v>0</v>
      </c>
      <c r="AA367" s="169">
        <f>IF(AND(LARGE('Sch A. Input'!$CL$15:$CL$41,COUNTIF('Sch A. Input'!$CL$15:$CL$41,"&gt;="&amp;F367))&lt;E367,F367&lt;&gt;0),"Leaver",IFERROR(Z367/U367,0))</f>
        <v>0</v>
      </c>
      <c r="AB367" s="170">
        <f>IF(AND(LARGE('Sch A. Input'!$CL$15:$CL$41,COUNTIF('Sch A. Input'!$CL$15:$CL$41,"&gt;="&amp;F367))&lt;E367,F367&lt;&gt;0),"Leaver",Q367-Z367)</f>
        <v>0</v>
      </c>
      <c r="AC367" s="94">
        <f t="shared" si="66"/>
        <v>0</v>
      </c>
      <c r="BK367" s="2"/>
      <c r="BL367" s="2"/>
      <c r="CI367"/>
    </row>
    <row r="368" spans="2:87" x14ac:dyDescent="0.35">
      <c r="B368" s="70" t="str">
        <f>IF('Sch A. Input'!B366="","",'Sch A. Input'!B366)</f>
        <v/>
      </c>
      <c r="C368" s="75" t="str">
        <f>IF('Sch A. Input'!C366="","",'Sch A. Input'!C366)</f>
        <v/>
      </c>
      <c r="D368" s="71" t="str">
        <f>IF('Sch A. Input'!D366="","",'Sch A. Input'!D366)</f>
        <v/>
      </c>
      <c r="E368" s="71">
        <f>'Sch A. Input'!E366</f>
        <v>45016</v>
      </c>
      <c r="F368" s="71">
        <f>'Sch A. Input'!F366</f>
        <v>0</v>
      </c>
      <c r="G368" s="226">
        <f>SUMIFS('Sch A. Input'!H366:CJ366,'Sch A. Input'!$H$13:$CJ$13,$L$11,'Sch A. Input'!$H$14:$CJ$14,"Recurring")</f>
        <v>0</v>
      </c>
      <c r="H368" s="226">
        <f>SUMIFS('Sch A. Input'!H366:CJ366,'Sch A. Input'!$H$13:$CJ$13,$L$11,'Sch A. Input'!$H$14:$CJ$14,"One-time")</f>
        <v>0</v>
      </c>
      <c r="I368" s="227">
        <f t="shared" si="60"/>
        <v>0</v>
      </c>
      <c r="J368" s="228">
        <f>SUMIFS('Sch A. Input'!H366:CJ366,'Sch A. Input'!$H$14:$CJ$14,"Recurring",'Sch A. Input'!$H$13:$CJ$13,"&lt;="&amp;$L$11)</f>
        <v>0</v>
      </c>
      <c r="K368" s="228">
        <f>SUMIFS('Sch A. Input'!H366:CJ366,'Sch A. Input'!$H$14:$CJ$14,"One-time",'Sch A. Input'!$H$13:$CJ$13,"&lt;="&amp;$L$11)</f>
        <v>0</v>
      </c>
      <c r="L368" s="229">
        <f t="shared" si="61"/>
        <v>0</v>
      </c>
      <c r="M368" s="228">
        <f t="shared" si="62"/>
        <v>0</v>
      </c>
      <c r="N368" s="228">
        <f t="shared" si="63"/>
        <v>0</v>
      </c>
      <c r="O368" s="259">
        <f t="shared" si="64"/>
        <v>0</v>
      </c>
      <c r="P368" s="268">
        <f t="shared" si="58"/>
        <v>0</v>
      </c>
      <c r="Q368" s="231">
        <f t="shared" si="59"/>
        <v>0</v>
      </c>
      <c r="R368" s="97">
        <f t="shared" si="65"/>
        <v>0</v>
      </c>
      <c r="S368" s="237">
        <f>IF(AND(LARGE('Sch A. Input'!$CL$15:$CL$41,COUNTIF('Sch A. Input'!$CL$15:$CL$41,"&gt;="&amp;F368))&lt;E368,F368&lt;&gt;0),"Leaver",J368-G368)</f>
        <v>0</v>
      </c>
      <c r="T368" s="237">
        <f>IF(AND(LARGE('Sch A. Input'!$CL$15:$CL$41,COUNTIF('Sch A. Input'!$CL$15:$CL$41,"&gt;="&amp;F368))&lt;E368,F368&lt;&gt;0),"Leaver",K368-H368)</f>
        <v>0</v>
      </c>
      <c r="U368" s="238">
        <f>IF(AND(LARGE('Sch A. Input'!$CL$15:$CL$41,COUNTIF('Sch A. Input'!$CL$15:$CL$41,"&gt;="&amp;F368))&lt;E368,F368&lt;&gt;0),"Leaver",L368-I368)</f>
        <v>0</v>
      </c>
      <c r="V368" s="238">
        <f>IF(AND(LARGE('Sch A. Input'!$CL$15:$CL$41,COUNTIF('Sch A. Input'!$CL$15:$CL$41,"&gt;="&amp;F368))&lt;E368,F368&lt;&gt;0),"Leaver",IFERROR(S368/X368*$M$9,0))</f>
        <v>0</v>
      </c>
      <c r="W368" s="238">
        <f>IF(AND(LARGE('Sch A. Input'!$CL$15:$CL$41,COUNTIF('Sch A. Input'!$CL$15:$CL$41,"&gt;="&amp;F368))&lt;E368,F368&lt;&gt;0),"Leaver",V368+T368)</f>
        <v>0</v>
      </c>
      <c r="X368" s="264">
        <f>IF(AND(LARGE('Sch A. Input'!$CL$15:$CL$41,COUNTIF('Sch A. Input'!$CL$15:$CL$41,"&gt;="&amp;F368))&lt;E368,F368&lt;&gt;0),"Leaver",IF(OR(D368="",D368&gt;$L$11,($L$11-14)&lt;$K$9),0,(E368+1-D368)/14-1))</f>
        <v>0</v>
      </c>
      <c r="Y368" s="265">
        <f>IF(AND(LARGE('Sch A. Input'!$CL$15:$CL$41,COUNTIF('Sch A. Input'!$CL$15:$CL$41,"&gt;="&amp;F368))&lt;E368,F368&lt;&gt;0),"Leaver",IFERROR(IF((S368/$X368*$M$9+T368)&gt;$D$12,"YES","NO"),0))</f>
        <v>0</v>
      </c>
      <c r="Z368" s="225">
        <f>IF(AND(LARGE('Sch A. Input'!$CL$15:$CL$41,COUNTIF('Sch A. Input'!$CL$15:$CL$41,"&gt;="&amp;F368))&lt;E368,F368&lt;&gt;0),"Leaver",IFERROR(IF($Y368="YES",MIN($U368*($G$12/$D$12),$G$12),(SUMPRODUCT(--((MIN(W368,$D$12))&gt;$C$9:$C$12),((MIN(W368,$D$12))-$C$9:$C$12),$H$9:$H$12))-((1-(X368/$M$9))*(SUMPRODUCT(--((MIN(V368,$D$12))&gt;$C$9:$C$12),((MIN(V368,$D$12))-$C$9:$C$12),$H$9:$H$12)))),0))</f>
        <v>0</v>
      </c>
      <c r="AA368" s="169">
        <f>IF(AND(LARGE('Sch A. Input'!$CL$15:$CL$41,COUNTIF('Sch A. Input'!$CL$15:$CL$41,"&gt;="&amp;F368))&lt;E368,F368&lt;&gt;0),"Leaver",IFERROR(Z368/U368,0))</f>
        <v>0</v>
      </c>
      <c r="AB368" s="170">
        <f>IF(AND(LARGE('Sch A. Input'!$CL$15:$CL$41,COUNTIF('Sch A. Input'!$CL$15:$CL$41,"&gt;="&amp;F368))&lt;E368,F368&lt;&gt;0),"Leaver",Q368-Z368)</f>
        <v>0</v>
      </c>
      <c r="AC368" s="94">
        <f t="shared" si="66"/>
        <v>0</v>
      </c>
      <c r="BK368" s="2"/>
      <c r="BL368" s="2"/>
      <c r="CI368"/>
    </row>
    <row r="369" spans="2:87" x14ac:dyDescent="0.35">
      <c r="B369" s="70" t="str">
        <f>IF('Sch A. Input'!B367="","",'Sch A. Input'!B367)</f>
        <v/>
      </c>
      <c r="C369" s="75" t="str">
        <f>IF('Sch A. Input'!C367="","",'Sch A. Input'!C367)</f>
        <v/>
      </c>
      <c r="D369" s="71" t="str">
        <f>IF('Sch A. Input'!D367="","",'Sch A. Input'!D367)</f>
        <v/>
      </c>
      <c r="E369" s="71">
        <f>'Sch A. Input'!E367</f>
        <v>45016</v>
      </c>
      <c r="F369" s="71">
        <f>'Sch A. Input'!F367</f>
        <v>0</v>
      </c>
      <c r="G369" s="226">
        <f>SUMIFS('Sch A. Input'!H367:CJ367,'Sch A. Input'!$H$13:$CJ$13,$L$11,'Sch A. Input'!$H$14:$CJ$14,"Recurring")</f>
        <v>0</v>
      </c>
      <c r="H369" s="226">
        <f>SUMIFS('Sch A. Input'!H367:CJ367,'Sch A. Input'!$H$13:$CJ$13,$L$11,'Sch A. Input'!$H$14:$CJ$14,"One-time")</f>
        <v>0</v>
      </c>
      <c r="I369" s="227">
        <f t="shared" si="60"/>
        <v>0</v>
      </c>
      <c r="J369" s="228">
        <f>SUMIFS('Sch A. Input'!H367:CJ367,'Sch A. Input'!$H$14:$CJ$14,"Recurring",'Sch A. Input'!$H$13:$CJ$13,"&lt;="&amp;$L$11)</f>
        <v>0</v>
      </c>
      <c r="K369" s="228">
        <f>SUMIFS('Sch A. Input'!H367:CJ367,'Sch A. Input'!$H$14:$CJ$14,"One-time",'Sch A. Input'!$H$13:$CJ$13,"&lt;="&amp;$L$11)</f>
        <v>0</v>
      </c>
      <c r="L369" s="229">
        <f t="shared" si="61"/>
        <v>0</v>
      </c>
      <c r="M369" s="228">
        <f t="shared" si="62"/>
        <v>0</v>
      </c>
      <c r="N369" s="228">
        <f t="shared" si="63"/>
        <v>0</v>
      </c>
      <c r="O369" s="259">
        <f t="shared" si="64"/>
        <v>0</v>
      </c>
      <c r="P369" s="268">
        <f t="shared" si="58"/>
        <v>0</v>
      </c>
      <c r="Q369" s="231">
        <f t="shared" si="59"/>
        <v>0</v>
      </c>
      <c r="R369" s="97">
        <f t="shared" si="65"/>
        <v>0</v>
      </c>
      <c r="S369" s="237">
        <f>IF(AND(LARGE('Sch A. Input'!$CL$15:$CL$41,COUNTIF('Sch A. Input'!$CL$15:$CL$41,"&gt;="&amp;F369))&lt;E369,F369&lt;&gt;0),"Leaver",J369-G369)</f>
        <v>0</v>
      </c>
      <c r="T369" s="237">
        <f>IF(AND(LARGE('Sch A. Input'!$CL$15:$CL$41,COUNTIF('Sch A. Input'!$CL$15:$CL$41,"&gt;="&amp;F369))&lt;E369,F369&lt;&gt;0),"Leaver",K369-H369)</f>
        <v>0</v>
      </c>
      <c r="U369" s="238">
        <f>IF(AND(LARGE('Sch A. Input'!$CL$15:$CL$41,COUNTIF('Sch A. Input'!$CL$15:$CL$41,"&gt;="&amp;F369))&lt;E369,F369&lt;&gt;0),"Leaver",L369-I369)</f>
        <v>0</v>
      </c>
      <c r="V369" s="238">
        <f>IF(AND(LARGE('Sch A. Input'!$CL$15:$CL$41,COUNTIF('Sch A. Input'!$CL$15:$CL$41,"&gt;="&amp;F369))&lt;E369,F369&lt;&gt;0),"Leaver",IFERROR(S369/X369*$M$9,0))</f>
        <v>0</v>
      </c>
      <c r="W369" s="238">
        <f>IF(AND(LARGE('Sch A. Input'!$CL$15:$CL$41,COUNTIF('Sch A. Input'!$CL$15:$CL$41,"&gt;="&amp;F369))&lt;E369,F369&lt;&gt;0),"Leaver",V369+T369)</f>
        <v>0</v>
      </c>
      <c r="X369" s="264">
        <f>IF(AND(LARGE('Sch A. Input'!$CL$15:$CL$41,COUNTIF('Sch A. Input'!$CL$15:$CL$41,"&gt;="&amp;F369))&lt;E369,F369&lt;&gt;0),"Leaver",IF(OR(D369="",D369&gt;$L$11,($L$11-14)&lt;$K$9),0,(E369+1-D369)/14-1))</f>
        <v>0</v>
      </c>
      <c r="Y369" s="265">
        <f>IF(AND(LARGE('Sch A. Input'!$CL$15:$CL$41,COUNTIF('Sch A. Input'!$CL$15:$CL$41,"&gt;="&amp;F369))&lt;E369,F369&lt;&gt;0),"Leaver",IFERROR(IF((S369/$X369*$M$9+T369)&gt;$D$12,"YES","NO"),0))</f>
        <v>0</v>
      </c>
      <c r="Z369" s="225">
        <f>IF(AND(LARGE('Sch A. Input'!$CL$15:$CL$41,COUNTIF('Sch A. Input'!$CL$15:$CL$41,"&gt;="&amp;F369))&lt;E369,F369&lt;&gt;0),"Leaver",IFERROR(IF($Y369="YES",MIN($U369*($G$12/$D$12),$G$12),(SUMPRODUCT(--((MIN(W369,$D$12))&gt;$C$9:$C$12),((MIN(W369,$D$12))-$C$9:$C$12),$H$9:$H$12))-((1-(X369/$M$9))*(SUMPRODUCT(--((MIN(V369,$D$12))&gt;$C$9:$C$12),((MIN(V369,$D$12))-$C$9:$C$12),$H$9:$H$12)))),0))</f>
        <v>0</v>
      </c>
      <c r="AA369" s="169">
        <f>IF(AND(LARGE('Sch A. Input'!$CL$15:$CL$41,COUNTIF('Sch A. Input'!$CL$15:$CL$41,"&gt;="&amp;F369))&lt;E369,F369&lt;&gt;0),"Leaver",IFERROR(Z369/U369,0))</f>
        <v>0</v>
      </c>
      <c r="AB369" s="170">
        <f>IF(AND(LARGE('Sch A. Input'!$CL$15:$CL$41,COUNTIF('Sch A. Input'!$CL$15:$CL$41,"&gt;="&amp;F369))&lt;E369,F369&lt;&gt;0),"Leaver",Q369-Z369)</f>
        <v>0</v>
      </c>
      <c r="AC369" s="94">
        <f t="shared" si="66"/>
        <v>0</v>
      </c>
      <c r="BK369" s="2"/>
      <c r="BL369" s="2"/>
      <c r="CI369"/>
    </row>
    <row r="370" spans="2:87" x14ac:dyDescent="0.35">
      <c r="B370" s="70" t="str">
        <f>IF('Sch A. Input'!B368="","",'Sch A. Input'!B368)</f>
        <v/>
      </c>
      <c r="C370" s="75" t="str">
        <f>IF('Sch A. Input'!C368="","",'Sch A. Input'!C368)</f>
        <v/>
      </c>
      <c r="D370" s="71" t="str">
        <f>IF('Sch A. Input'!D368="","",'Sch A. Input'!D368)</f>
        <v/>
      </c>
      <c r="E370" s="71">
        <f>'Sch A. Input'!E368</f>
        <v>45016</v>
      </c>
      <c r="F370" s="71">
        <f>'Sch A. Input'!F368</f>
        <v>0</v>
      </c>
      <c r="G370" s="226">
        <f>SUMIFS('Sch A. Input'!H368:CJ368,'Sch A. Input'!$H$13:$CJ$13,$L$11,'Sch A. Input'!$H$14:$CJ$14,"Recurring")</f>
        <v>0</v>
      </c>
      <c r="H370" s="226">
        <f>SUMIFS('Sch A. Input'!H368:CJ368,'Sch A. Input'!$H$13:$CJ$13,$L$11,'Sch A. Input'!$H$14:$CJ$14,"One-time")</f>
        <v>0</v>
      </c>
      <c r="I370" s="227">
        <f t="shared" si="60"/>
        <v>0</v>
      </c>
      <c r="J370" s="228">
        <f>SUMIFS('Sch A. Input'!H368:CJ368,'Sch A. Input'!$H$14:$CJ$14,"Recurring",'Sch A. Input'!$H$13:$CJ$13,"&lt;="&amp;$L$11)</f>
        <v>0</v>
      </c>
      <c r="K370" s="228">
        <f>SUMIFS('Sch A. Input'!H368:CJ368,'Sch A. Input'!$H$14:$CJ$14,"One-time",'Sch A. Input'!$H$13:$CJ$13,"&lt;="&amp;$L$11)</f>
        <v>0</v>
      </c>
      <c r="L370" s="229">
        <f t="shared" si="61"/>
        <v>0</v>
      </c>
      <c r="M370" s="228">
        <f t="shared" si="62"/>
        <v>0</v>
      </c>
      <c r="N370" s="228">
        <f t="shared" si="63"/>
        <v>0</v>
      </c>
      <c r="O370" s="259">
        <f t="shared" si="64"/>
        <v>0</v>
      </c>
      <c r="P370" s="268">
        <f t="shared" si="58"/>
        <v>0</v>
      </c>
      <c r="Q370" s="231">
        <f t="shared" si="59"/>
        <v>0</v>
      </c>
      <c r="R370" s="97">
        <f t="shared" si="65"/>
        <v>0</v>
      </c>
      <c r="S370" s="237">
        <f>IF(AND(LARGE('Sch A. Input'!$CL$15:$CL$41,COUNTIF('Sch A. Input'!$CL$15:$CL$41,"&gt;="&amp;F370))&lt;E370,F370&lt;&gt;0),"Leaver",J370-G370)</f>
        <v>0</v>
      </c>
      <c r="T370" s="237">
        <f>IF(AND(LARGE('Sch A. Input'!$CL$15:$CL$41,COUNTIF('Sch A. Input'!$CL$15:$CL$41,"&gt;="&amp;F370))&lt;E370,F370&lt;&gt;0),"Leaver",K370-H370)</f>
        <v>0</v>
      </c>
      <c r="U370" s="238">
        <f>IF(AND(LARGE('Sch A. Input'!$CL$15:$CL$41,COUNTIF('Sch A. Input'!$CL$15:$CL$41,"&gt;="&amp;F370))&lt;E370,F370&lt;&gt;0),"Leaver",L370-I370)</f>
        <v>0</v>
      </c>
      <c r="V370" s="238">
        <f>IF(AND(LARGE('Sch A. Input'!$CL$15:$CL$41,COUNTIF('Sch A. Input'!$CL$15:$CL$41,"&gt;="&amp;F370))&lt;E370,F370&lt;&gt;0),"Leaver",IFERROR(S370/X370*$M$9,0))</f>
        <v>0</v>
      </c>
      <c r="W370" s="238">
        <f>IF(AND(LARGE('Sch A. Input'!$CL$15:$CL$41,COUNTIF('Sch A. Input'!$CL$15:$CL$41,"&gt;="&amp;F370))&lt;E370,F370&lt;&gt;0),"Leaver",V370+T370)</f>
        <v>0</v>
      </c>
      <c r="X370" s="264">
        <f>IF(AND(LARGE('Sch A. Input'!$CL$15:$CL$41,COUNTIF('Sch A. Input'!$CL$15:$CL$41,"&gt;="&amp;F370))&lt;E370,F370&lt;&gt;0),"Leaver",IF(OR(D370="",D370&gt;$L$11,($L$11-14)&lt;$K$9),0,(E370+1-D370)/14-1))</f>
        <v>0</v>
      </c>
      <c r="Y370" s="265">
        <f>IF(AND(LARGE('Sch A. Input'!$CL$15:$CL$41,COUNTIF('Sch A. Input'!$CL$15:$CL$41,"&gt;="&amp;F370))&lt;E370,F370&lt;&gt;0),"Leaver",IFERROR(IF((S370/$X370*$M$9+T370)&gt;$D$12,"YES","NO"),0))</f>
        <v>0</v>
      </c>
      <c r="Z370" s="225">
        <f>IF(AND(LARGE('Sch A. Input'!$CL$15:$CL$41,COUNTIF('Sch A. Input'!$CL$15:$CL$41,"&gt;="&amp;F370))&lt;E370,F370&lt;&gt;0),"Leaver",IFERROR(IF($Y370="YES",MIN($U370*($G$12/$D$12),$G$12),(SUMPRODUCT(--((MIN(W370,$D$12))&gt;$C$9:$C$12),((MIN(W370,$D$12))-$C$9:$C$12),$H$9:$H$12))-((1-(X370/$M$9))*(SUMPRODUCT(--((MIN(V370,$D$12))&gt;$C$9:$C$12),((MIN(V370,$D$12))-$C$9:$C$12),$H$9:$H$12)))),0))</f>
        <v>0</v>
      </c>
      <c r="AA370" s="169">
        <f>IF(AND(LARGE('Sch A. Input'!$CL$15:$CL$41,COUNTIF('Sch A. Input'!$CL$15:$CL$41,"&gt;="&amp;F370))&lt;E370,F370&lt;&gt;0),"Leaver",IFERROR(Z370/U370,0))</f>
        <v>0</v>
      </c>
      <c r="AB370" s="170">
        <f>IF(AND(LARGE('Sch A. Input'!$CL$15:$CL$41,COUNTIF('Sch A. Input'!$CL$15:$CL$41,"&gt;="&amp;F370))&lt;E370,F370&lt;&gt;0),"Leaver",Q370-Z370)</f>
        <v>0</v>
      </c>
      <c r="AC370" s="94">
        <f t="shared" si="66"/>
        <v>0</v>
      </c>
      <c r="BK370" s="2"/>
      <c r="BL370" s="2"/>
      <c r="CI370"/>
    </row>
    <row r="371" spans="2:87" x14ac:dyDescent="0.35">
      <c r="B371" s="70" t="str">
        <f>IF('Sch A. Input'!B369="","",'Sch A. Input'!B369)</f>
        <v/>
      </c>
      <c r="C371" s="75" t="str">
        <f>IF('Sch A. Input'!C369="","",'Sch A. Input'!C369)</f>
        <v/>
      </c>
      <c r="D371" s="71" t="str">
        <f>IF('Sch A. Input'!D369="","",'Sch A. Input'!D369)</f>
        <v/>
      </c>
      <c r="E371" s="71">
        <f>'Sch A. Input'!E369</f>
        <v>45016</v>
      </c>
      <c r="F371" s="71">
        <f>'Sch A. Input'!F369</f>
        <v>0</v>
      </c>
      <c r="G371" s="226">
        <f>SUMIFS('Sch A. Input'!H369:CJ369,'Sch A. Input'!$H$13:$CJ$13,$L$11,'Sch A. Input'!$H$14:$CJ$14,"Recurring")</f>
        <v>0</v>
      </c>
      <c r="H371" s="226">
        <f>SUMIFS('Sch A. Input'!H369:CJ369,'Sch A. Input'!$H$13:$CJ$13,$L$11,'Sch A. Input'!$H$14:$CJ$14,"One-time")</f>
        <v>0</v>
      </c>
      <c r="I371" s="227">
        <f t="shared" si="60"/>
        <v>0</v>
      </c>
      <c r="J371" s="228">
        <f>SUMIFS('Sch A. Input'!H369:CJ369,'Sch A. Input'!$H$14:$CJ$14,"Recurring",'Sch A. Input'!$H$13:$CJ$13,"&lt;="&amp;$L$11)</f>
        <v>0</v>
      </c>
      <c r="K371" s="228">
        <f>SUMIFS('Sch A. Input'!H369:CJ369,'Sch A. Input'!$H$14:$CJ$14,"One-time",'Sch A. Input'!$H$13:$CJ$13,"&lt;="&amp;$L$11)</f>
        <v>0</v>
      </c>
      <c r="L371" s="229">
        <f t="shared" si="61"/>
        <v>0</v>
      </c>
      <c r="M371" s="228">
        <f t="shared" si="62"/>
        <v>0</v>
      </c>
      <c r="N371" s="228">
        <f t="shared" si="63"/>
        <v>0</v>
      </c>
      <c r="O371" s="259">
        <f t="shared" si="64"/>
        <v>0</v>
      </c>
      <c r="P371" s="268">
        <f t="shared" si="58"/>
        <v>0</v>
      </c>
      <c r="Q371" s="231">
        <f t="shared" si="59"/>
        <v>0</v>
      </c>
      <c r="R371" s="97">
        <f t="shared" si="65"/>
        <v>0</v>
      </c>
      <c r="S371" s="237">
        <f>IF(AND(LARGE('Sch A. Input'!$CL$15:$CL$41,COUNTIF('Sch A. Input'!$CL$15:$CL$41,"&gt;="&amp;F371))&lt;E371,F371&lt;&gt;0),"Leaver",J371-G371)</f>
        <v>0</v>
      </c>
      <c r="T371" s="237">
        <f>IF(AND(LARGE('Sch A. Input'!$CL$15:$CL$41,COUNTIF('Sch A. Input'!$CL$15:$CL$41,"&gt;="&amp;F371))&lt;E371,F371&lt;&gt;0),"Leaver",K371-H371)</f>
        <v>0</v>
      </c>
      <c r="U371" s="238">
        <f>IF(AND(LARGE('Sch A. Input'!$CL$15:$CL$41,COUNTIF('Sch A. Input'!$CL$15:$CL$41,"&gt;="&amp;F371))&lt;E371,F371&lt;&gt;0),"Leaver",L371-I371)</f>
        <v>0</v>
      </c>
      <c r="V371" s="238">
        <f>IF(AND(LARGE('Sch A. Input'!$CL$15:$CL$41,COUNTIF('Sch A. Input'!$CL$15:$CL$41,"&gt;="&amp;F371))&lt;E371,F371&lt;&gt;0),"Leaver",IFERROR(S371/X371*$M$9,0))</f>
        <v>0</v>
      </c>
      <c r="W371" s="238">
        <f>IF(AND(LARGE('Sch A. Input'!$CL$15:$CL$41,COUNTIF('Sch A. Input'!$CL$15:$CL$41,"&gt;="&amp;F371))&lt;E371,F371&lt;&gt;0),"Leaver",V371+T371)</f>
        <v>0</v>
      </c>
      <c r="X371" s="264">
        <f>IF(AND(LARGE('Sch A. Input'!$CL$15:$CL$41,COUNTIF('Sch A. Input'!$CL$15:$CL$41,"&gt;="&amp;F371))&lt;E371,F371&lt;&gt;0),"Leaver",IF(OR(D371="",D371&gt;$L$11,($L$11-14)&lt;$K$9),0,(E371+1-D371)/14-1))</f>
        <v>0</v>
      </c>
      <c r="Y371" s="265">
        <f>IF(AND(LARGE('Sch A. Input'!$CL$15:$CL$41,COUNTIF('Sch A. Input'!$CL$15:$CL$41,"&gt;="&amp;F371))&lt;E371,F371&lt;&gt;0),"Leaver",IFERROR(IF((S371/$X371*$M$9+T371)&gt;$D$12,"YES","NO"),0))</f>
        <v>0</v>
      </c>
      <c r="Z371" s="225">
        <f>IF(AND(LARGE('Sch A. Input'!$CL$15:$CL$41,COUNTIF('Sch A. Input'!$CL$15:$CL$41,"&gt;="&amp;F371))&lt;E371,F371&lt;&gt;0),"Leaver",IFERROR(IF($Y371="YES",MIN($U371*($G$12/$D$12),$G$12),(SUMPRODUCT(--((MIN(W371,$D$12))&gt;$C$9:$C$12),((MIN(W371,$D$12))-$C$9:$C$12),$H$9:$H$12))-((1-(X371/$M$9))*(SUMPRODUCT(--((MIN(V371,$D$12))&gt;$C$9:$C$12),((MIN(V371,$D$12))-$C$9:$C$12),$H$9:$H$12)))),0))</f>
        <v>0</v>
      </c>
      <c r="AA371" s="169">
        <f>IF(AND(LARGE('Sch A. Input'!$CL$15:$CL$41,COUNTIF('Sch A. Input'!$CL$15:$CL$41,"&gt;="&amp;F371))&lt;E371,F371&lt;&gt;0),"Leaver",IFERROR(Z371/U371,0))</f>
        <v>0</v>
      </c>
      <c r="AB371" s="170">
        <f>IF(AND(LARGE('Sch A. Input'!$CL$15:$CL$41,COUNTIF('Sch A. Input'!$CL$15:$CL$41,"&gt;="&amp;F371))&lt;E371,F371&lt;&gt;0),"Leaver",Q371-Z371)</f>
        <v>0</v>
      </c>
      <c r="AC371" s="94">
        <f t="shared" si="66"/>
        <v>0</v>
      </c>
      <c r="BK371" s="2"/>
      <c r="BL371" s="2"/>
      <c r="CI371"/>
    </row>
    <row r="372" spans="2:87" x14ac:dyDescent="0.35">
      <c r="B372" s="70" t="str">
        <f>IF('Sch A. Input'!B370="","",'Sch A. Input'!B370)</f>
        <v/>
      </c>
      <c r="C372" s="75" t="str">
        <f>IF('Sch A. Input'!C370="","",'Sch A. Input'!C370)</f>
        <v/>
      </c>
      <c r="D372" s="71" t="str">
        <f>IF('Sch A. Input'!D370="","",'Sch A. Input'!D370)</f>
        <v/>
      </c>
      <c r="E372" s="71">
        <f>'Sch A. Input'!E370</f>
        <v>45016</v>
      </c>
      <c r="F372" s="71">
        <f>'Sch A. Input'!F370</f>
        <v>0</v>
      </c>
      <c r="G372" s="226">
        <f>SUMIFS('Sch A. Input'!H370:CJ370,'Sch A. Input'!$H$13:$CJ$13,$L$11,'Sch A. Input'!$H$14:$CJ$14,"Recurring")</f>
        <v>0</v>
      </c>
      <c r="H372" s="226">
        <f>SUMIFS('Sch A. Input'!H370:CJ370,'Sch A. Input'!$H$13:$CJ$13,$L$11,'Sch A. Input'!$H$14:$CJ$14,"One-time")</f>
        <v>0</v>
      </c>
      <c r="I372" s="227">
        <f t="shared" si="60"/>
        <v>0</v>
      </c>
      <c r="J372" s="228">
        <f>SUMIFS('Sch A. Input'!H370:CJ370,'Sch A. Input'!$H$14:$CJ$14,"Recurring",'Sch A. Input'!$H$13:$CJ$13,"&lt;="&amp;$L$11)</f>
        <v>0</v>
      </c>
      <c r="K372" s="228">
        <f>SUMIFS('Sch A. Input'!H370:CJ370,'Sch A. Input'!$H$14:$CJ$14,"One-time",'Sch A. Input'!$H$13:$CJ$13,"&lt;="&amp;$L$11)</f>
        <v>0</v>
      </c>
      <c r="L372" s="229">
        <f t="shared" si="61"/>
        <v>0</v>
      </c>
      <c r="M372" s="228">
        <f t="shared" si="62"/>
        <v>0</v>
      </c>
      <c r="N372" s="228">
        <f t="shared" si="63"/>
        <v>0</v>
      </c>
      <c r="O372" s="259">
        <f t="shared" si="64"/>
        <v>0</v>
      </c>
      <c r="P372" s="268">
        <f t="shared" si="58"/>
        <v>0</v>
      </c>
      <c r="Q372" s="231">
        <f t="shared" si="59"/>
        <v>0</v>
      </c>
      <c r="R372" s="97">
        <f t="shared" si="65"/>
        <v>0</v>
      </c>
      <c r="S372" s="237">
        <f>IF(AND(LARGE('Sch A. Input'!$CL$15:$CL$41,COUNTIF('Sch A. Input'!$CL$15:$CL$41,"&gt;="&amp;F372))&lt;E372,F372&lt;&gt;0),"Leaver",J372-G372)</f>
        <v>0</v>
      </c>
      <c r="T372" s="237">
        <f>IF(AND(LARGE('Sch A. Input'!$CL$15:$CL$41,COUNTIF('Sch A. Input'!$CL$15:$CL$41,"&gt;="&amp;F372))&lt;E372,F372&lt;&gt;0),"Leaver",K372-H372)</f>
        <v>0</v>
      </c>
      <c r="U372" s="238">
        <f>IF(AND(LARGE('Sch A. Input'!$CL$15:$CL$41,COUNTIF('Sch A. Input'!$CL$15:$CL$41,"&gt;="&amp;F372))&lt;E372,F372&lt;&gt;0),"Leaver",L372-I372)</f>
        <v>0</v>
      </c>
      <c r="V372" s="238">
        <f>IF(AND(LARGE('Sch A. Input'!$CL$15:$CL$41,COUNTIF('Sch A. Input'!$CL$15:$CL$41,"&gt;="&amp;F372))&lt;E372,F372&lt;&gt;0),"Leaver",IFERROR(S372/X372*$M$9,0))</f>
        <v>0</v>
      </c>
      <c r="W372" s="238">
        <f>IF(AND(LARGE('Sch A. Input'!$CL$15:$CL$41,COUNTIF('Sch A. Input'!$CL$15:$CL$41,"&gt;="&amp;F372))&lt;E372,F372&lt;&gt;0),"Leaver",V372+T372)</f>
        <v>0</v>
      </c>
      <c r="X372" s="264">
        <f>IF(AND(LARGE('Sch A. Input'!$CL$15:$CL$41,COUNTIF('Sch A. Input'!$CL$15:$CL$41,"&gt;="&amp;F372))&lt;E372,F372&lt;&gt;0),"Leaver",IF(OR(D372="",D372&gt;$L$11,($L$11-14)&lt;$K$9),0,(E372+1-D372)/14-1))</f>
        <v>0</v>
      </c>
      <c r="Y372" s="265">
        <f>IF(AND(LARGE('Sch A. Input'!$CL$15:$CL$41,COUNTIF('Sch A. Input'!$CL$15:$CL$41,"&gt;="&amp;F372))&lt;E372,F372&lt;&gt;0),"Leaver",IFERROR(IF((S372/$X372*$M$9+T372)&gt;$D$12,"YES","NO"),0))</f>
        <v>0</v>
      </c>
      <c r="Z372" s="225">
        <f>IF(AND(LARGE('Sch A. Input'!$CL$15:$CL$41,COUNTIF('Sch A. Input'!$CL$15:$CL$41,"&gt;="&amp;F372))&lt;E372,F372&lt;&gt;0),"Leaver",IFERROR(IF($Y372="YES",MIN($U372*($G$12/$D$12),$G$12),(SUMPRODUCT(--((MIN(W372,$D$12))&gt;$C$9:$C$12),((MIN(W372,$D$12))-$C$9:$C$12),$H$9:$H$12))-((1-(X372/$M$9))*(SUMPRODUCT(--((MIN(V372,$D$12))&gt;$C$9:$C$12),((MIN(V372,$D$12))-$C$9:$C$12),$H$9:$H$12)))),0))</f>
        <v>0</v>
      </c>
      <c r="AA372" s="169">
        <f>IF(AND(LARGE('Sch A. Input'!$CL$15:$CL$41,COUNTIF('Sch A. Input'!$CL$15:$CL$41,"&gt;="&amp;F372))&lt;E372,F372&lt;&gt;0),"Leaver",IFERROR(Z372/U372,0))</f>
        <v>0</v>
      </c>
      <c r="AB372" s="170">
        <f>IF(AND(LARGE('Sch A. Input'!$CL$15:$CL$41,COUNTIF('Sch A. Input'!$CL$15:$CL$41,"&gt;="&amp;F372))&lt;E372,F372&lt;&gt;0),"Leaver",Q372-Z372)</f>
        <v>0</v>
      </c>
      <c r="AC372" s="94">
        <f t="shared" si="66"/>
        <v>0</v>
      </c>
      <c r="BK372" s="2"/>
      <c r="BL372" s="2"/>
      <c r="CI372"/>
    </row>
    <row r="373" spans="2:87" x14ac:dyDescent="0.35">
      <c r="B373" s="70" t="str">
        <f>IF('Sch A. Input'!B371="","",'Sch A. Input'!B371)</f>
        <v/>
      </c>
      <c r="C373" s="75" t="str">
        <f>IF('Sch A. Input'!C371="","",'Sch A. Input'!C371)</f>
        <v/>
      </c>
      <c r="D373" s="71" t="str">
        <f>IF('Sch A. Input'!D371="","",'Sch A. Input'!D371)</f>
        <v/>
      </c>
      <c r="E373" s="71">
        <f>'Sch A. Input'!E371</f>
        <v>45016</v>
      </c>
      <c r="F373" s="71">
        <f>'Sch A. Input'!F371</f>
        <v>0</v>
      </c>
      <c r="G373" s="226">
        <f>SUMIFS('Sch A. Input'!H371:CJ371,'Sch A. Input'!$H$13:$CJ$13,$L$11,'Sch A. Input'!$H$14:$CJ$14,"Recurring")</f>
        <v>0</v>
      </c>
      <c r="H373" s="226">
        <f>SUMIFS('Sch A. Input'!H371:CJ371,'Sch A. Input'!$H$13:$CJ$13,$L$11,'Sch A. Input'!$H$14:$CJ$14,"One-time")</f>
        <v>0</v>
      </c>
      <c r="I373" s="227">
        <f t="shared" si="60"/>
        <v>0</v>
      </c>
      <c r="J373" s="228">
        <f>SUMIFS('Sch A. Input'!H371:CJ371,'Sch A. Input'!$H$14:$CJ$14,"Recurring",'Sch A. Input'!$H$13:$CJ$13,"&lt;="&amp;$L$11)</f>
        <v>0</v>
      </c>
      <c r="K373" s="228">
        <f>SUMIFS('Sch A. Input'!H371:CJ371,'Sch A. Input'!$H$14:$CJ$14,"One-time",'Sch A. Input'!$H$13:$CJ$13,"&lt;="&amp;$L$11)</f>
        <v>0</v>
      </c>
      <c r="L373" s="229">
        <f t="shared" si="61"/>
        <v>0</v>
      </c>
      <c r="M373" s="228">
        <f t="shared" si="62"/>
        <v>0</v>
      </c>
      <c r="N373" s="228">
        <f t="shared" si="63"/>
        <v>0</v>
      </c>
      <c r="O373" s="259">
        <f t="shared" si="64"/>
        <v>0</v>
      </c>
      <c r="P373" s="268">
        <f t="shared" si="58"/>
        <v>0</v>
      </c>
      <c r="Q373" s="231">
        <f t="shared" si="59"/>
        <v>0</v>
      </c>
      <c r="R373" s="97">
        <f t="shared" si="65"/>
        <v>0</v>
      </c>
      <c r="S373" s="237">
        <f>IF(AND(LARGE('Sch A. Input'!$CL$15:$CL$41,COUNTIF('Sch A. Input'!$CL$15:$CL$41,"&gt;="&amp;F373))&lt;E373,F373&lt;&gt;0),"Leaver",J373-G373)</f>
        <v>0</v>
      </c>
      <c r="T373" s="237">
        <f>IF(AND(LARGE('Sch A. Input'!$CL$15:$CL$41,COUNTIF('Sch A. Input'!$CL$15:$CL$41,"&gt;="&amp;F373))&lt;E373,F373&lt;&gt;0),"Leaver",K373-H373)</f>
        <v>0</v>
      </c>
      <c r="U373" s="238">
        <f>IF(AND(LARGE('Sch A. Input'!$CL$15:$CL$41,COUNTIF('Sch A. Input'!$CL$15:$CL$41,"&gt;="&amp;F373))&lt;E373,F373&lt;&gt;0),"Leaver",L373-I373)</f>
        <v>0</v>
      </c>
      <c r="V373" s="238">
        <f>IF(AND(LARGE('Sch A. Input'!$CL$15:$CL$41,COUNTIF('Sch A. Input'!$CL$15:$CL$41,"&gt;="&amp;F373))&lt;E373,F373&lt;&gt;0),"Leaver",IFERROR(S373/X373*$M$9,0))</f>
        <v>0</v>
      </c>
      <c r="W373" s="238">
        <f>IF(AND(LARGE('Sch A. Input'!$CL$15:$CL$41,COUNTIF('Sch A. Input'!$CL$15:$CL$41,"&gt;="&amp;F373))&lt;E373,F373&lt;&gt;0),"Leaver",V373+T373)</f>
        <v>0</v>
      </c>
      <c r="X373" s="264">
        <f>IF(AND(LARGE('Sch A. Input'!$CL$15:$CL$41,COUNTIF('Sch A. Input'!$CL$15:$CL$41,"&gt;="&amp;F373))&lt;E373,F373&lt;&gt;0),"Leaver",IF(OR(D373="",D373&gt;$L$11,($L$11-14)&lt;$K$9),0,(E373+1-D373)/14-1))</f>
        <v>0</v>
      </c>
      <c r="Y373" s="265">
        <f>IF(AND(LARGE('Sch A. Input'!$CL$15:$CL$41,COUNTIF('Sch A. Input'!$CL$15:$CL$41,"&gt;="&amp;F373))&lt;E373,F373&lt;&gt;0),"Leaver",IFERROR(IF((S373/$X373*$M$9+T373)&gt;$D$12,"YES","NO"),0))</f>
        <v>0</v>
      </c>
      <c r="Z373" s="225">
        <f>IF(AND(LARGE('Sch A. Input'!$CL$15:$CL$41,COUNTIF('Sch A. Input'!$CL$15:$CL$41,"&gt;="&amp;F373))&lt;E373,F373&lt;&gt;0),"Leaver",IFERROR(IF($Y373="YES",MIN($U373*($G$12/$D$12),$G$12),(SUMPRODUCT(--((MIN(W373,$D$12))&gt;$C$9:$C$12),((MIN(W373,$D$12))-$C$9:$C$12),$H$9:$H$12))-((1-(X373/$M$9))*(SUMPRODUCT(--((MIN(V373,$D$12))&gt;$C$9:$C$12),((MIN(V373,$D$12))-$C$9:$C$12),$H$9:$H$12)))),0))</f>
        <v>0</v>
      </c>
      <c r="AA373" s="169">
        <f>IF(AND(LARGE('Sch A. Input'!$CL$15:$CL$41,COUNTIF('Sch A. Input'!$CL$15:$CL$41,"&gt;="&amp;F373))&lt;E373,F373&lt;&gt;0),"Leaver",IFERROR(Z373/U373,0))</f>
        <v>0</v>
      </c>
      <c r="AB373" s="170">
        <f>IF(AND(LARGE('Sch A. Input'!$CL$15:$CL$41,COUNTIF('Sch A. Input'!$CL$15:$CL$41,"&gt;="&amp;F373))&lt;E373,F373&lt;&gt;0),"Leaver",Q373-Z373)</f>
        <v>0</v>
      </c>
      <c r="AC373" s="94">
        <f t="shared" si="66"/>
        <v>0</v>
      </c>
      <c r="BK373" s="2"/>
      <c r="BL373" s="2"/>
      <c r="CI373"/>
    </row>
    <row r="374" spans="2:87" x14ac:dyDescent="0.35">
      <c r="B374" s="70" t="str">
        <f>IF('Sch A. Input'!B372="","",'Sch A. Input'!B372)</f>
        <v/>
      </c>
      <c r="C374" s="75" t="str">
        <f>IF('Sch A. Input'!C372="","",'Sch A. Input'!C372)</f>
        <v/>
      </c>
      <c r="D374" s="71" t="str">
        <f>IF('Sch A. Input'!D372="","",'Sch A. Input'!D372)</f>
        <v/>
      </c>
      <c r="E374" s="71">
        <f>'Sch A. Input'!E372</f>
        <v>45016</v>
      </c>
      <c r="F374" s="71">
        <f>'Sch A. Input'!F372</f>
        <v>0</v>
      </c>
      <c r="G374" s="226">
        <f>SUMIFS('Sch A. Input'!H372:CJ372,'Sch A. Input'!$H$13:$CJ$13,$L$11,'Sch A. Input'!$H$14:$CJ$14,"Recurring")</f>
        <v>0</v>
      </c>
      <c r="H374" s="226">
        <f>SUMIFS('Sch A. Input'!H372:CJ372,'Sch A. Input'!$H$13:$CJ$13,$L$11,'Sch A. Input'!$H$14:$CJ$14,"One-time")</f>
        <v>0</v>
      </c>
      <c r="I374" s="227">
        <f t="shared" si="60"/>
        <v>0</v>
      </c>
      <c r="J374" s="228">
        <f>SUMIFS('Sch A. Input'!H372:CJ372,'Sch A. Input'!$H$14:$CJ$14,"Recurring",'Sch A. Input'!$H$13:$CJ$13,"&lt;="&amp;$L$11)</f>
        <v>0</v>
      </c>
      <c r="K374" s="228">
        <f>SUMIFS('Sch A. Input'!H372:CJ372,'Sch A. Input'!$H$14:$CJ$14,"One-time",'Sch A. Input'!$H$13:$CJ$13,"&lt;="&amp;$L$11)</f>
        <v>0</v>
      </c>
      <c r="L374" s="229">
        <f t="shared" si="61"/>
        <v>0</v>
      </c>
      <c r="M374" s="228">
        <f t="shared" si="62"/>
        <v>0</v>
      </c>
      <c r="N374" s="228">
        <f t="shared" si="63"/>
        <v>0</v>
      </c>
      <c r="O374" s="259">
        <f t="shared" si="64"/>
        <v>0</v>
      </c>
      <c r="P374" s="268">
        <f t="shared" si="58"/>
        <v>0</v>
      </c>
      <c r="Q374" s="231">
        <f t="shared" si="59"/>
        <v>0</v>
      </c>
      <c r="R374" s="97">
        <f t="shared" si="65"/>
        <v>0</v>
      </c>
      <c r="S374" s="237">
        <f>IF(AND(LARGE('Sch A. Input'!$CL$15:$CL$41,COUNTIF('Sch A. Input'!$CL$15:$CL$41,"&gt;="&amp;F374))&lt;E374,F374&lt;&gt;0),"Leaver",J374-G374)</f>
        <v>0</v>
      </c>
      <c r="T374" s="237">
        <f>IF(AND(LARGE('Sch A. Input'!$CL$15:$CL$41,COUNTIF('Sch A. Input'!$CL$15:$CL$41,"&gt;="&amp;F374))&lt;E374,F374&lt;&gt;0),"Leaver",K374-H374)</f>
        <v>0</v>
      </c>
      <c r="U374" s="238">
        <f>IF(AND(LARGE('Sch A. Input'!$CL$15:$CL$41,COUNTIF('Sch A. Input'!$CL$15:$CL$41,"&gt;="&amp;F374))&lt;E374,F374&lt;&gt;0),"Leaver",L374-I374)</f>
        <v>0</v>
      </c>
      <c r="V374" s="238">
        <f>IF(AND(LARGE('Sch A. Input'!$CL$15:$CL$41,COUNTIF('Sch A. Input'!$CL$15:$CL$41,"&gt;="&amp;F374))&lt;E374,F374&lt;&gt;0),"Leaver",IFERROR(S374/X374*$M$9,0))</f>
        <v>0</v>
      </c>
      <c r="W374" s="238">
        <f>IF(AND(LARGE('Sch A. Input'!$CL$15:$CL$41,COUNTIF('Sch A. Input'!$CL$15:$CL$41,"&gt;="&amp;F374))&lt;E374,F374&lt;&gt;0),"Leaver",V374+T374)</f>
        <v>0</v>
      </c>
      <c r="X374" s="264">
        <f>IF(AND(LARGE('Sch A. Input'!$CL$15:$CL$41,COUNTIF('Sch A. Input'!$CL$15:$CL$41,"&gt;="&amp;F374))&lt;E374,F374&lt;&gt;0),"Leaver",IF(OR(D374="",D374&gt;$L$11,($L$11-14)&lt;$K$9),0,(E374+1-D374)/14-1))</f>
        <v>0</v>
      </c>
      <c r="Y374" s="265">
        <f>IF(AND(LARGE('Sch A. Input'!$CL$15:$CL$41,COUNTIF('Sch A. Input'!$CL$15:$CL$41,"&gt;="&amp;F374))&lt;E374,F374&lt;&gt;0),"Leaver",IFERROR(IF((S374/$X374*$M$9+T374)&gt;$D$12,"YES","NO"),0))</f>
        <v>0</v>
      </c>
      <c r="Z374" s="225">
        <f>IF(AND(LARGE('Sch A. Input'!$CL$15:$CL$41,COUNTIF('Sch A. Input'!$CL$15:$CL$41,"&gt;="&amp;F374))&lt;E374,F374&lt;&gt;0),"Leaver",IFERROR(IF($Y374="YES",MIN($U374*($G$12/$D$12),$G$12),(SUMPRODUCT(--((MIN(W374,$D$12))&gt;$C$9:$C$12),((MIN(W374,$D$12))-$C$9:$C$12),$H$9:$H$12))-((1-(X374/$M$9))*(SUMPRODUCT(--((MIN(V374,$D$12))&gt;$C$9:$C$12),((MIN(V374,$D$12))-$C$9:$C$12),$H$9:$H$12)))),0))</f>
        <v>0</v>
      </c>
      <c r="AA374" s="169">
        <f>IF(AND(LARGE('Sch A. Input'!$CL$15:$CL$41,COUNTIF('Sch A. Input'!$CL$15:$CL$41,"&gt;="&amp;F374))&lt;E374,F374&lt;&gt;0),"Leaver",IFERROR(Z374/U374,0))</f>
        <v>0</v>
      </c>
      <c r="AB374" s="170">
        <f>IF(AND(LARGE('Sch A. Input'!$CL$15:$CL$41,COUNTIF('Sch A. Input'!$CL$15:$CL$41,"&gt;="&amp;F374))&lt;E374,F374&lt;&gt;0),"Leaver",Q374-Z374)</f>
        <v>0</v>
      </c>
      <c r="AC374" s="94">
        <f t="shared" si="66"/>
        <v>0</v>
      </c>
      <c r="BK374" s="2"/>
      <c r="BL374" s="2"/>
      <c r="CI374"/>
    </row>
    <row r="375" spans="2:87" x14ac:dyDescent="0.35">
      <c r="B375" s="70" t="str">
        <f>IF('Sch A. Input'!B373="","",'Sch A. Input'!B373)</f>
        <v/>
      </c>
      <c r="C375" s="75" t="str">
        <f>IF('Sch A. Input'!C373="","",'Sch A. Input'!C373)</f>
        <v/>
      </c>
      <c r="D375" s="71" t="str">
        <f>IF('Sch A. Input'!D373="","",'Sch A. Input'!D373)</f>
        <v/>
      </c>
      <c r="E375" s="71">
        <f>'Sch A. Input'!E373</f>
        <v>45016</v>
      </c>
      <c r="F375" s="71">
        <f>'Sch A. Input'!F373</f>
        <v>0</v>
      </c>
      <c r="G375" s="226">
        <f>SUMIFS('Sch A. Input'!H373:CJ373,'Sch A. Input'!$H$13:$CJ$13,$L$11,'Sch A. Input'!$H$14:$CJ$14,"Recurring")</f>
        <v>0</v>
      </c>
      <c r="H375" s="226">
        <f>SUMIFS('Sch A. Input'!H373:CJ373,'Sch A. Input'!$H$13:$CJ$13,$L$11,'Sch A. Input'!$H$14:$CJ$14,"One-time")</f>
        <v>0</v>
      </c>
      <c r="I375" s="227">
        <f t="shared" si="60"/>
        <v>0</v>
      </c>
      <c r="J375" s="228">
        <f>SUMIFS('Sch A. Input'!H373:CJ373,'Sch A. Input'!$H$14:$CJ$14,"Recurring",'Sch A. Input'!$H$13:$CJ$13,"&lt;="&amp;$L$11)</f>
        <v>0</v>
      </c>
      <c r="K375" s="228">
        <f>SUMIFS('Sch A. Input'!H373:CJ373,'Sch A. Input'!$H$14:$CJ$14,"One-time",'Sch A. Input'!$H$13:$CJ$13,"&lt;="&amp;$L$11)</f>
        <v>0</v>
      </c>
      <c r="L375" s="229">
        <f t="shared" si="61"/>
        <v>0</v>
      </c>
      <c r="M375" s="228">
        <f t="shared" si="62"/>
        <v>0</v>
      </c>
      <c r="N375" s="228">
        <f t="shared" si="63"/>
        <v>0</v>
      </c>
      <c r="O375" s="259">
        <f t="shared" si="64"/>
        <v>0</v>
      </c>
      <c r="P375" s="268">
        <f t="shared" si="58"/>
        <v>0</v>
      </c>
      <c r="Q375" s="231">
        <f t="shared" si="59"/>
        <v>0</v>
      </c>
      <c r="R375" s="97">
        <f t="shared" si="65"/>
        <v>0</v>
      </c>
      <c r="S375" s="237">
        <f>IF(AND(LARGE('Sch A. Input'!$CL$15:$CL$41,COUNTIF('Sch A. Input'!$CL$15:$CL$41,"&gt;="&amp;F375))&lt;E375,F375&lt;&gt;0),"Leaver",J375-G375)</f>
        <v>0</v>
      </c>
      <c r="T375" s="237">
        <f>IF(AND(LARGE('Sch A. Input'!$CL$15:$CL$41,COUNTIF('Sch A. Input'!$CL$15:$CL$41,"&gt;="&amp;F375))&lt;E375,F375&lt;&gt;0),"Leaver",K375-H375)</f>
        <v>0</v>
      </c>
      <c r="U375" s="238">
        <f>IF(AND(LARGE('Sch A. Input'!$CL$15:$CL$41,COUNTIF('Sch A. Input'!$CL$15:$CL$41,"&gt;="&amp;F375))&lt;E375,F375&lt;&gt;0),"Leaver",L375-I375)</f>
        <v>0</v>
      </c>
      <c r="V375" s="238">
        <f>IF(AND(LARGE('Sch A. Input'!$CL$15:$CL$41,COUNTIF('Sch A. Input'!$CL$15:$CL$41,"&gt;="&amp;F375))&lt;E375,F375&lt;&gt;0),"Leaver",IFERROR(S375/X375*$M$9,0))</f>
        <v>0</v>
      </c>
      <c r="W375" s="238">
        <f>IF(AND(LARGE('Sch A. Input'!$CL$15:$CL$41,COUNTIF('Sch A. Input'!$CL$15:$CL$41,"&gt;="&amp;F375))&lt;E375,F375&lt;&gt;0),"Leaver",V375+T375)</f>
        <v>0</v>
      </c>
      <c r="X375" s="264">
        <f>IF(AND(LARGE('Sch A. Input'!$CL$15:$CL$41,COUNTIF('Sch A. Input'!$CL$15:$CL$41,"&gt;="&amp;F375))&lt;E375,F375&lt;&gt;0),"Leaver",IF(OR(D375="",D375&gt;$L$11,($L$11-14)&lt;$K$9),0,(E375+1-D375)/14-1))</f>
        <v>0</v>
      </c>
      <c r="Y375" s="265">
        <f>IF(AND(LARGE('Sch A. Input'!$CL$15:$CL$41,COUNTIF('Sch A. Input'!$CL$15:$CL$41,"&gt;="&amp;F375))&lt;E375,F375&lt;&gt;0),"Leaver",IFERROR(IF((S375/$X375*$M$9+T375)&gt;$D$12,"YES","NO"),0))</f>
        <v>0</v>
      </c>
      <c r="Z375" s="225">
        <f>IF(AND(LARGE('Sch A. Input'!$CL$15:$CL$41,COUNTIF('Sch A. Input'!$CL$15:$CL$41,"&gt;="&amp;F375))&lt;E375,F375&lt;&gt;0),"Leaver",IFERROR(IF($Y375="YES",MIN($U375*($G$12/$D$12),$G$12),(SUMPRODUCT(--((MIN(W375,$D$12))&gt;$C$9:$C$12),((MIN(W375,$D$12))-$C$9:$C$12),$H$9:$H$12))-((1-(X375/$M$9))*(SUMPRODUCT(--((MIN(V375,$D$12))&gt;$C$9:$C$12),((MIN(V375,$D$12))-$C$9:$C$12),$H$9:$H$12)))),0))</f>
        <v>0</v>
      </c>
      <c r="AA375" s="169">
        <f>IF(AND(LARGE('Sch A. Input'!$CL$15:$CL$41,COUNTIF('Sch A. Input'!$CL$15:$CL$41,"&gt;="&amp;F375))&lt;E375,F375&lt;&gt;0),"Leaver",IFERROR(Z375/U375,0))</f>
        <v>0</v>
      </c>
      <c r="AB375" s="170">
        <f>IF(AND(LARGE('Sch A. Input'!$CL$15:$CL$41,COUNTIF('Sch A. Input'!$CL$15:$CL$41,"&gt;="&amp;F375))&lt;E375,F375&lt;&gt;0),"Leaver",Q375-Z375)</f>
        <v>0</v>
      </c>
      <c r="AC375" s="94">
        <f t="shared" si="66"/>
        <v>0</v>
      </c>
      <c r="BK375" s="2"/>
      <c r="BL375" s="2"/>
      <c r="CI375"/>
    </row>
    <row r="376" spans="2:87" x14ac:dyDescent="0.35">
      <c r="B376" s="70" t="str">
        <f>IF('Sch A. Input'!B374="","",'Sch A. Input'!B374)</f>
        <v/>
      </c>
      <c r="C376" s="75" t="str">
        <f>IF('Sch A. Input'!C374="","",'Sch A. Input'!C374)</f>
        <v/>
      </c>
      <c r="D376" s="71" t="str">
        <f>IF('Sch A. Input'!D374="","",'Sch A. Input'!D374)</f>
        <v/>
      </c>
      <c r="E376" s="71">
        <f>'Sch A. Input'!E374</f>
        <v>45016</v>
      </c>
      <c r="F376" s="71">
        <f>'Sch A. Input'!F374</f>
        <v>0</v>
      </c>
      <c r="G376" s="226">
        <f>SUMIFS('Sch A. Input'!H374:CJ374,'Sch A. Input'!$H$13:$CJ$13,$L$11,'Sch A. Input'!$H$14:$CJ$14,"Recurring")</f>
        <v>0</v>
      </c>
      <c r="H376" s="226">
        <f>SUMIFS('Sch A. Input'!H374:CJ374,'Sch A. Input'!$H$13:$CJ$13,$L$11,'Sch A. Input'!$H$14:$CJ$14,"One-time")</f>
        <v>0</v>
      </c>
      <c r="I376" s="227">
        <f t="shared" si="60"/>
        <v>0</v>
      </c>
      <c r="J376" s="228">
        <f>SUMIFS('Sch A. Input'!H374:CJ374,'Sch A. Input'!$H$14:$CJ$14,"Recurring",'Sch A. Input'!$H$13:$CJ$13,"&lt;="&amp;$L$11)</f>
        <v>0</v>
      </c>
      <c r="K376" s="228">
        <f>SUMIFS('Sch A. Input'!H374:CJ374,'Sch A. Input'!$H$14:$CJ$14,"One-time",'Sch A. Input'!$H$13:$CJ$13,"&lt;="&amp;$L$11)</f>
        <v>0</v>
      </c>
      <c r="L376" s="229">
        <f t="shared" si="61"/>
        <v>0</v>
      </c>
      <c r="M376" s="228">
        <f t="shared" si="62"/>
        <v>0</v>
      </c>
      <c r="N376" s="228">
        <f t="shared" si="63"/>
        <v>0</v>
      </c>
      <c r="O376" s="259">
        <f t="shared" si="64"/>
        <v>0</v>
      </c>
      <c r="P376" s="268">
        <f t="shared" si="58"/>
        <v>0</v>
      </c>
      <c r="Q376" s="231">
        <f t="shared" si="59"/>
        <v>0</v>
      </c>
      <c r="R376" s="97">
        <f t="shared" si="65"/>
        <v>0</v>
      </c>
      <c r="S376" s="237">
        <f>IF(AND(LARGE('Sch A. Input'!$CL$15:$CL$41,COUNTIF('Sch A. Input'!$CL$15:$CL$41,"&gt;="&amp;F376))&lt;E376,F376&lt;&gt;0),"Leaver",J376-G376)</f>
        <v>0</v>
      </c>
      <c r="T376" s="237">
        <f>IF(AND(LARGE('Sch A. Input'!$CL$15:$CL$41,COUNTIF('Sch A. Input'!$CL$15:$CL$41,"&gt;="&amp;F376))&lt;E376,F376&lt;&gt;0),"Leaver",K376-H376)</f>
        <v>0</v>
      </c>
      <c r="U376" s="238">
        <f>IF(AND(LARGE('Sch A. Input'!$CL$15:$CL$41,COUNTIF('Sch A. Input'!$CL$15:$CL$41,"&gt;="&amp;F376))&lt;E376,F376&lt;&gt;0),"Leaver",L376-I376)</f>
        <v>0</v>
      </c>
      <c r="V376" s="238">
        <f>IF(AND(LARGE('Sch A. Input'!$CL$15:$CL$41,COUNTIF('Sch A. Input'!$CL$15:$CL$41,"&gt;="&amp;F376))&lt;E376,F376&lt;&gt;0),"Leaver",IFERROR(S376/X376*$M$9,0))</f>
        <v>0</v>
      </c>
      <c r="W376" s="238">
        <f>IF(AND(LARGE('Sch A. Input'!$CL$15:$CL$41,COUNTIF('Sch A. Input'!$CL$15:$CL$41,"&gt;="&amp;F376))&lt;E376,F376&lt;&gt;0),"Leaver",V376+T376)</f>
        <v>0</v>
      </c>
      <c r="X376" s="264">
        <f>IF(AND(LARGE('Sch A. Input'!$CL$15:$CL$41,COUNTIF('Sch A. Input'!$CL$15:$CL$41,"&gt;="&amp;F376))&lt;E376,F376&lt;&gt;0),"Leaver",IF(OR(D376="",D376&gt;$L$11,($L$11-14)&lt;$K$9),0,(E376+1-D376)/14-1))</f>
        <v>0</v>
      </c>
      <c r="Y376" s="265">
        <f>IF(AND(LARGE('Sch A. Input'!$CL$15:$CL$41,COUNTIF('Sch A. Input'!$CL$15:$CL$41,"&gt;="&amp;F376))&lt;E376,F376&lt;&gt;0),"Leaver",IFERROR(IF((S376/$X376*$M$9+T376)&gt;$D$12,"YES","NO"),0))</f>
        <v>0</v>
      </c>
      <c r="Z376" s="225">
        <f>IF(AND(LARGE('Sch A. Input'!$CL$15:$CL$41,COUNTIF('Sch A. Input'!$CL$15:$CL$41,"&gt;="&amp;F376))&lt;E376,F376&lt;&gt;0),"Leaver",IFERROR(IF($Y376="YES",MIN($U376*($G$12/$D$12),$G$12),(SUMPRODUCT(--((MIN(W376,$D$12))&gt;$C$9:$C$12),((MIN(W376,$D$12))-$C$9:$C$12),$H$9:$H$12))-((1-(X376/$M$9))*(SUMPRODUCT(--((MIN(V376,$D$12))&gt;$C$9:$C$12),((MIN(V376,$D$12))-$C$9:$C$12),$H$9:$H$12)))),0))</f>
        <v>0</v>
      </c>
      <c r="AA376" s="169">
        <f>IF(AND(LARGE('Sch A. Input'!$CL$15:$CL$41,COUNTIF('Sch A. Input'!$CL$15:$CL$41,"&gt;="&amp;F376))&lt;E376,F376&lt;&gt;0),"Leaver",IFERROR(Z376/U376,0))</f>
        <v>0</v>
      </c>
      <c r="AB376" s="170">
        <f>IF(AND(LARGE('Sch A. Input'!$CL$15:$CL$41,COUNTIF('Sch A. Input'!$CL$15:$CL$41,"&gt;="&amp;F376))&lt;E376,F376&lt;&gt;0),"Leaver",Q376-Z376)</f>
        <v>0</v>
      </c>
      <c r="AC376" s="94">
        <f t="shared" si="66"/>
        <v>0</v>
      </c>
      <c r="BK376" s="2"/>
      <c r="BL376" s="2"/>
      <c r="CI376"/>
    </row>
    <row r="377" spans="2:87" x14ac:dyDescent="0.35">
      <c r="B377" s="70" t="str">
        <f>IF('Sch A. Input'!B375="","",'Sch A. Input'!B375)</f>
        <v/>
      </c>
      <c r="C377" s="75" t="str">
        <f>IF('Sch A. Input'!C375="","",'Sch A. Input'!C375)</f>
        <v/>
      </c>
      <c r="D377" s="71" t="str">
        <f>IF('Sch A. Input'!D375="","",'Sch A. Input'!D375)</f>
        <v/>
      </c>
      <c r="E377" s="71">
        <f>'Sch A. Input'!E375</f>
        <v>45016</v>
      </c>
      <c r="F377" s="71">
        <f>'Sch A. Input'!F375</f>
        <v>0</v>
      </c>
      <c r="G377" s="226">
        <f>SUMIFS('Sch A. Input'!H375:CJ375,'Sch A. Input'!$H$13:$CJ$13,$L$11,'Sch A. Input'!$H$14:$CJ$14,"Recurring")</f>
        <v>0</v>
      </c>
      <c r="H377" s="226">
        <f>SUMIFS('Sch A. Input'!H375:CJ375,'Sch A. Input'!$H$13:$CJ$13,$L$11,'Sch A. Input'!$H$14:$CJ$14,"One-time")</f>
        <v>0</v>
      </c>
      <c r="I377" s="227">
        <f t="shared" si="60"/>
        <v>0</v>
      </c>
      <c r="J377" s="228">
        <f>SUMIFS('Sch A. Input'!H375:CJ375,'Sch A. Input'!$H$14:$CJ$14,"Recurring",'Sch A. Input'!$H$13:$CJ$13,"&lt;="&amp;$L$11)</f>
        <v>0</v>
      </c>
      <c r="K377" s="228">
        <f>SUMIFS('Sch A. Input'!H375:CJ375,'Sch A. Input'!$H$14:$CJ$14,"One-time",'Sch A. Input'!$H$13:$CJ$13,"&lt;="&amp;$L$11)</f>
        <v>0</v>
      </c>
      <c r="L377" s="229">
        <f t="shared" si="61"/>
        <v>0</v>
      </c>
      <c r="M377" s="228">
        <f t="shared" si="62"/>
        <v>0</v>
      </c>
      <c r="N377" s="228">
        <f t="shared" si="63"/>
        <v>0</v>
      </c>
      <c r="O377" s="259">
        <f t="shared" si="64"/>
        <v>0</v>
      </c>
      <c r="P377" s="268">
        <f t="shared" si="58"/>
        <v>0</v>
      </c>
      <c r="Q377" s="231">
        <f t="shared" si="59"/>
        <v>0</v>
      </c>
      <c r="R377" s="97">
        <f t="shared" si="65"/>
        <v>0</v>
      </c>
      <c r="S377" s="237">
        <f>IF(AND(LARGE('Sch A. Input'!$CL$15:$CL$41,COUNTIF('Sch A. Input'!$CL$15:$CL$41,"&gt;="&amp;F377))&lt;E377,F377&lt;&gt;0),"Leaver",J377-G377)</f>
        <v>0</v>
      </c>
      <c r="T377" s="237">
        <f>IF(AND(LARGE('Sch A. Input'!$CL$15:$CL$41,COUNTIF('Sch A. Input'!$CL$15:$CL$41,"&gt;="&amp;F377))&lt;E377,F377&lt;&gt;0),"Leaver",K377-H377)</f>
        <v>0</v>
      </c>
      <c r="U377" s="238">
        <f>IF(AND(LARGE('Sch A. Input'!$CL$15:$CL$41,COUNTIF('Sch A. Input'!$CL$15:$CL$41,"&gt;="&amp;F377))&lt;E377,F377&lt;&gt;0),"Leaver",L377-I377)</f>
        <v>0</v>
      </c>
      <c r="V377" s="238">
        <f>IF(AND(LARGE('Sch A. Input'!$CL$15:$CL$41,COUNTIF('Sch A. Input'!$CL$15:$CL$41,"&gt;="&amp;F377))&lt;E377,F377&lt;&gt;0),"Leaver",IFERROR(S377/X377*$M$9,0))</f>
        <v>0</v>
      </c>
      <c r="W377" s="238">
        <f>IF(AND(LARGE('Sch A. Input'!$CL$15:$CL$41,COUNTIF('Sch A. Input'!$CL$15:$CL$41,"&gt;="&amp;F377))&lt;E377,F377&lt;&gt;0),"Leaver",V377+T377)</f>
        <v>0</v>
      </c>
      <c r="X377" s="264">
        <f>IF(AND(LARGE('Sch A. Input'!$CL$15:$CL$41,COUNTIF('Sch A. Input'!$CL$15:$CL$41,"&gt;="&amp;F377))&lt;E377,F377&lt;&gt;0),"Leaver",IF(OR(D377="",D377&gt;$L$11,($L$11-14)&lt;$K$9),0,(E377+1-D377)/14-1))</f>
        <v>0</v>
      </c>
      <c r="Y377" s="265">
        <f>IF(AND(LARGE('Sch A. Input'!$CL$15:$CL$41,COUNTIF('Sch A. Input'!$CL$15:$CL$41,"&gt;="&amp;F377))&lt;E377,F377&lt;&gt;0),"Leaver",IFERROR(IF((S377/$X377*$M$9+T377)&gt;$D$12,"YES","NO"),0))</f>
        <v>0</v>
      </c>
      <c r="Z377" s="225">
        <f>IF(AND(LARGE('Sch A. Input'!$CL$15:$CL$41,COUNTIF('Sch A. Input'!$CL$15:$CL$41,"&gt;="&amp;F377))&lt;E377,F377&lt;&gt;0),"Leaver",IFERROR(IF($Y377="YES",MIN($U377*($G$12/$D$12),$G$12),(SUMPRODUCT(--((MIN(W377,$D$12))&gt;$C$9:$C$12),((MIN(W377,$D$12))-$C$9:$C$12),$H$9:$H$12))-((1-(X377/$M$9))*(SUMPRODUCT(--((MIN(V377,$D$12))&gt;$C$9:$C$12),((MIN(V377,$D$12))-$C$9:$C$12),$H$9:$H$12)))),0))</f>
        <v>0</v>
      </c>
      <c r="AA377" s="169">
        <f>IF(AND(LARGE('Sch A. Input'!$CL$15:$CL$41,COUNTIF('Sch A. Input'!$CL$15:$CL$41,"&gt;="&amp;F377))&lt;E377,F377&lt;&gt;0),"Leaver",IFERROR(Z377/U377,0))</f>
        <v>0</v>
      </c>
      <c r="AB377" s="170">
        <f>IF(AND(LARGE('Sch A. Input'!$CL$15:$CL$41,COUNTIF('Sch A. Input'!$CL$15:$CL$41,"&gt;="&amp;F377))&lt;E377,F377&lt;&gt;0),"Leaver",Q377-Z377)</f>
        <v>0</v>
      </c>
      <c r="AC377" s="94">
        <f t="shared" si="66"/>
        <v>0</v>
      </c>
      <c r="BK377" s="2"/>
      <c r="BL377" s="2"/>
      <c r="CI377"/>
    </row>
    <row r="378" spans="2:87" x14ac:dyDescent="0.35">
      <c r="B378" s="70" t="str">
        <f>IF('Sch A. Input'!B376="","",'Sch A. Input'!B376)</f>
        <v/>
      </c>
      <c r="C378" s="75" t="str">
        <f>IF('Sch A. Input'!C376="","",'Sch A. Input'!C376)</f>
        <v/>
      </c>
      <c r="D378" s="71" t="str">
        <f>IF('Sch A. Input'!D376="","",'Sch A. Input'!D376)</f>
        <v/>
      </c>
      <c r="E378" s="71">
        <f>'Sch A. Input'!E376</f>
        <v>45016</v>
      </c>
      <c r="F378" s="71">
        <f>'Sch A. Input'!F376</f>
        <v>0</v>
      </c>
      <c r="G378" s="226">
        <f>SUMIFS('Sch A. Input'!H376:CJ376,'Sch A. Input'!$H$13:$CJ$13,$L$11,'Sch A. Input'!$H$14:$CJ$14,"Recurring")</f>
        <v>0</v>
      </c>
      <c r="H378" s="226">
        <f>SUMIFS('Sch A. Input'!H376:CJ376,'Sch A. Input'!$H$13:$CJ$13,$L$11,'Sch A. Input'!$H$14:$CJ$14,"One-time")</f>
        <v>0</v>
      </c>
      <c r="I378" s="227">
        <f t="shared" si="60"/>
        <v>0</v>
      </c>
      <c r="J378" s="228">
        <f>SUMIFS('Sch A. Input'!H376:CJ376,'Sch A. Input'!$H$14:$CJ$14,"Recurring",'Sch A. Input'!$H$13:$CJ$13,"&lt;="&amp;$L$11)</f>
        <v>0</v>
      </c>
      <c r="K378" s="228">
        <f>SUMIFS('Sch A. Input'!H376:CJ376,'Sch A. Input'!$H$14:$CJ$14,"One-time",'Sch A. Input'!$H$13:$CJ$13,"&lt;="&amp;$L$11)</f>
        <v>0</v>
      </c>
      <c r="L378" s="229">
        <f t="shared" si="61"/>
        <v>0</v>
      </c>
      <c r="M378" s="228">
        <f t="shared" si="62"/>
        <v>0</v>
      </c>
      <c r="N378" s="228">
        <f t="shared" si="63"/>
        <v>0</v>
      </c>
      <c r="O378" s="259">
        <f t="shared" si="64"/>
        <v>0</v>
      </c>
      <c r="P378" s="268">
        <f t="shared" si="58"/>
        <v>0</v>
      </c>
      <c r="Q378" s="231">
        <f t="shared" si="59"/>
        <v>0</v>
      </c>
      <c r="R378" s="97">
        <f t="shared" si="65"/>
        <v>0</v>
      </c>
      <c r="S378" s="237">
        <f>IF(AND(LARGE('Sch A. Input'!$CL$15:$CL$41,COUNTIF('Sch A. Input'!$CL$15:$CL$41,"&gt;="&amp;F378))&lt;E378,F378&lt;&gt;0),"Leaver",J378-G378)</f>
        <v>0</v>
      </c>
      <c r="T378" s="237">
        <f>IF(AND(LARGE('Sch A. Input'!$CL$15:$CL$41,COUNTIF('Sch A. Input'!$CL$15:$CL$41,"&gt;="&amp;F378))&lt;E378,F378&lt;&gt;0),"Leaver",K378-H378)</f>
        <v>0</v>
      </c>
      <c r="U378" s="238">
        <f>IF(AND(LARGE('Sch A. Input'!$CL$15:$CL$41,COUNTIF('Sch A. Input'!$CL$15:$CL$41,"&gt;="&amp;F378))&lt;E378,F378&lt;&gt;0),"Leaver",L378-I378)</f>
        <v>0</v>
      </c>
      <c r="V378" s="238">
        <f>IF(AND(LARGE('Sch A. Input'!$CL$15:$CL$41,COUNTIF('Sch A. Input'!$CL$15:$CL$41,"&gt;="&amp;F378))&lt;E378,F378&lt;&gt;0),"Leaver",IFERROR(S378/X378*$M$9,0))</f>
        <v>0</v>
      </c>
      <c r="W378" s="238">
        <f>IF(AND(LARGE('Sch A. Input'!$CL$15:$CL$41,COUNTIF('Sch A. Input'!$CL$15:$CL$41,"&gt;="&amp;F378))&lt;E378,F378&lt;&gt;0),"Leaver",V378+T378)</f>
        <v>0</v>
      </c>
      <c r="X378" s="264">
        <f>IF(AND(LARGE('Sch A. Input'!$CL$15:$CL$41,COUNTIF('Sch A. Input'!$CL$15:$CL$41,"&gt;="&amp;F378))&lt;E378,F378&lt;&gt;0),"Leaver",IF(OR(D378="",D378&gt;$L$11,($L$11-14)&lt;$K$9),0,(E378+1-D378)/14-1))</f>
        <v>0</v>
      </c>
      <c r="Y378" s="265">
        <f>IF(AND(LARGE('Sch A. Input'!$CL$15:$CL$41,COUNTIF('Sch A. Input'!$CL$15:$CL$41,"&gt;="&amp;F378))&lt;E378,F378&lt;&gt;0),"Leaver",IFERROR(IF((S378/$X378*$M$9+T378)&gt;$D$12,"YES","NO"),0))</f>
        <v>0</v>
      </c>
      <c r="Z378" s="225">
        <f>IF(AND(LARGE('Sch A. Input'!$CL$15:$CL$41,COUNTIF('Sch A. Input'!$CL$15:$CL$41,"&gt;="&amp;F378))&lt;E378,F378&lt;&gt;0),"Leaver",IFERROR(IF($Y378="YES",MIN($U378*($G$12/$D$12),$G$12),(SUMPRODUCT(--((MIN(W378,$D$12))&gt;$C$9:$C$12),((MIN(W378,$D$12))-$C$9:$C$12),$H$9:$H$12))-((1-(X378/$M$9))*(SUMPRODUCT(--((MIN(V378,$D$12))&gt;$C$9:$C$12),((MIN(V378,$D$12))-$C$9:$C$12),$H$9:$H$12)))),0))</f>
        <v>0</v>
      </c>
      <c r="AA378" s="169">
        <f>IF(AND(LARGE('Sch A. Input'!$CL$15:$CL$41,COUNTIF('Sch A. Input'!$CL$15:$CL$41,"&gt;="&amp;F378))&lt;E378,F378&lt;&gt;0),"Leaver",IFERROR(Z378/U378,0))</f>
        <v>0</v>
      </c>
      <c r="AB378" s="170">
        <f>IF(AND(LARGE('Sch A. Input'!$CL$15:$CL$41,COUNTIF('Sch A. Input'!$CL$15:$CL$41,"&gt;="&amp;F378))&lt;E378,F378&lt;&gt;0),"Leaver",Q378-Z378)</f>
        <v>0</v>
      </c>
      <c r="AC378" s="94">
        <f t="shared" si="66"/>
        <v>0</v>
      </c>
      <c r="BK378" s="2"/>
      <c r="BL378" s="2"/>
      <c r="CI378"/>
    </row>
    <row r="379" spans="2:87" x14ac:dyDescent="0.35">
      <c r="B379" s="70" t="str">
        <f>IF('Sch A. Input'!B377="","",'Sch A. Input'!B377)</f>
        <v/>
      </c>
      <c r="C379" s="75" t="str">
        <f>IF('Sch A. Input'!C377="","",'Sch A. Input'!C377)</f>
        <v/>
      </c>
      <c r="D379" s="71" t="str">
        <f>IF('Sch A. Input'!D377="","",'Sch A. Input'!D377)</f>
        <v/>
      </c>
      <c r="E379" s="71">
        <f>'Sch A. Input'!E377</f>
        <v>45016</v>
      </c>
      <c r="F379" s="71">
        <f>'Sch A. Input'!F377</f>
        <v>0</v>
      </c>
      <c r="G379" s="226">
        <f>SUMIFS('Sch A. Input'!H377:CJ377,'Sch A. Input'!$H$13:$CJ$13,$L$11,'Sch A. Input'!$H$14:$CJ$14,"Recurring")</f>
        <v>0</v>
      </c>
      <c r="H379" s="226">
        <f>SUMIFS('Sch A. Input'!H377:CJ377,'Sch A. Input'!$H$13:$CJ$13,$L$11,'Sch A. Input'!$H$14:$CJ$14,"One-time")</f>
        <v>0</v>
      </c>
      <c r="I379" s="227">
        <f t="shared" si="60"/>
        <v>0</v>
      </c>
      <c r="J379" s="228">
        <f>SUMIFS('Sch A. Input'!H377:CJ377,'Sch A. Input'!$H$14:$CJ$14,"Recurring",'Sch A. Input'!$H$13:$CJ$13,"&lt;="&amp;$L$11)</f>
        <v>0</v>
      </c>
      <c r="K379" s="228">
        <f>SUMIFS('Sch A. Input'!H377:CJ377,'Sch A. Input'!$H$14:$CJ$14,"One-time",'Sch A. Input'!$H$13:$CJ$13,"&lt;="&amp;$L$11)</f>
        <v>0</v>
      </c>
      <c r="L379" s="229">
        <f t="shared" si="61"/>
        <v>0</v>
      </c>
      <c r="M379" s="228">
        <f t="shared" si="62"/>
        <v>0</v>
      </c>
      <c r="N379" s="228">
        <f t="shared" si="63"/>
        <v>0</v>
      </c>
      <c r="O379" s="259">
        <f t="shared" si="64"/>
        <v>0</v>
      </c>
      <c r="P379" s="268">
        <f t="shared" si="58"/>
        <v>0</v>
      </c>
      <c r="Q379" s="231">
        <f t="shared" si="59"/>
        <v>0</v>
      </c>
      <c r="R379" s="97">
        <f t="shared" si="65"/>
        <v>0</v>
      </c>
      <c r="S379" s="237">
        <f>IF(AND(LARGE('Sch A. Input'!$CL$15:$CL$41,COUNTIF('Sch A. Input'!$CL$15:$CL$41,"&gt;="&amp;F379))&lt;E379,F379&lt;&gt;0),"Leaver",J379-G379)</f>
        <v>0</v>
      </c>
      <c r="T379" s="237">
        <f>IF(AND(LARGE('Sch A. Input'!$CL$15:$CL$41,COUNTIF('Sch A. Input'!$CL$15:$CL$41,"&gt;="&amp;F379))&lt;E379,F379&lt;&gt;0),"Leaver",K379-H379)</f>
        <v>0</v>
      </c>
      <c r="U379" s="238">
        <f>IF(AND(LARGE('Sch A. Input'!$CL$15:$CL$41,COUNTIF('Sch A. Input'!$CL$15:$CL$41,"&gt;="&amp;F379))&lt;E379,F379&lt;&gt;0),"Leaver",L379-I379)</f>
        <v>0</v>
      </c>
      <c r="V379" s="238">
        <f>IF(AND(LARGE('Sch A. Input'!$CL$15:$CL$41,COUNTIF('Sch A. Input'!$CL$15:$CL$41,"&gt;="&amp;F379))&lt;E379,F379&lt;&gt;0),"Leaver",IFERROR(S379/X379*$M$9,0))</f>
        <v>0</v>
      </c>
      <c r="W379" s="238">
        <f>IF(AND(LARGE('Sch A. Input'!$CL$15:$CL$41,COUNTIF('Sch A. Input'!$CL$15:$CL$41,"&gt;="&amp;F379))&lt;E379,F379&lt;&gt;0),"Leaver",V379+T379)</f>
        <v>0</v>
      </c>
      <c r="X379" s="264">
        <f>IF(AND(LARGE('Sch A. Input'!$CL$15:$CL$41,COUNTIF('Sch A. Input'!$CL$15:$CL$41,"&gt;="&amp;F379))&lt;E379,F379&lt;&gt;0),"Leaver",IF(OR(D379="",D379&gt;$L$11,($L$11-14)&lt;$K$9),0,(E379+1-D379)/14-1))</f>
        <v>0</v>
      </c>
      <c r="Y379" s="265">
        <f>IF(AND(LARGE('Sch A. Input'!$CL$15:$CL$41,COUNTIF('Sch A. Input'!$CL$15:$CL$41,"&gt;="&amp;F379))&lt;E379,F379&lt;&gt;0),"Leaver",IFERROR(IF((S379/$X379*$M$9+T379)&gt;$D$12,"YES","NO"),0))</f>
        <v>0</v>
      </c>
      <c r="Z379" s="225">
        <f>IF(AND(LARGE('Sch A. Input'!$CL$15:$CL$41,COUNTIF('Sch A. Input'!$CL$15:$CL$41,"&gt;="&amp;F379))&lt;E379,F379&lt;&gt;0),"Leaver",IFERROR(IF($Y379="YES",MIN($U379*($G$12/$D$12),$G$12),(SUMPRODUCT(--((MIN(W379,$D$12))&gt;$C$9:$C$12),((MIN(W379,$D$12))-$C$9:$C$12),$H$9:$H$12))-((1-(X379/$M$9))*(SUMPRODUCT(--((MIN(V379,$D$12))&gt;$C$9:$C$12),((MIN(V379,$D$12))-$C$9:$C$12),$H$9:$H$12)))),0))</f>
        <v>0</v>
      </c>
      <c r="AA379" s="169">
        <f>IF(AND(LARGE('Sch A. Input'!$CL$15:$CL$41,COUNTIF('Sch A. Input'!$CL$15:$CL$41,"&gt;="&amp;F379))&lt;E379,F379&lt;&gt;0),"Leaver",IFERROR(Z379/U379,0))</f>
        <v>0</v>
      </c>
      <c r="AB379" s="170">
        <f>IF(AND(LARGE('Sch A. Input'!$CL$15:$CL$41,COUNTIF('Sch A. Input'!$CL$15:$CL$41,"&gt;="&amp;F379))&lt;E379,F379&lt;&gt;0),"Leaver",Q379-Z379)</f>
        <v>0</v>
      </c>
      <c r="AC379" s="94">
        <f t="shared" si="66"/>
        <v>0</v>
      </c>
      <c r="BK379" s="2"/>
      <c r="BL379" s="2"/>
      <c r="CI379"/>
    </row>
    <row r="380" spans="2:87" x14ac:dyDescent="0.35">
      <c r="B380" s="70" t="str">
        <f>IF('Sch A. Input'!B378="","",'Sch A. Input'!B378)</f>
        <v/>
      </c>
      <c r="C380" s="75" t="str">
        <f>IF('Sch A. Input'!C378="","",'Sch A. Input'!C378)</f>
        <v/>
      </c>
      <c r="D380" s="71" t="str">
        <f>IF('Sch A. Input'!D378="","",'Sch A. Input'!D378)</f>
        <v/>
      </c>
      <c r="E380" s="71">
        <f>'Sch A. Input'!E378</f>
        <v>45016</v>
      </c>
      <c r="F380" s="71">
        <f>'Sch A. Input'!F378</f>
        <v>0</v>
      </c>
      <c r="G380" s="226">
        <f>SUMIFS('Sch A. Input'!H378:CJ378,'Sch A. Input'!$H$13:$CJ$13,$L$11,'Sch A. Input'!$H$14:$CJ$14,"Recurring")</f>
        <v>0</v>
      </c>
      <c r="H380" s="226">
        <f>SUMIFS('Sch A. Input'!H378:CJ378,'Sch A. Input'!$H$13:$CJ$13,$L$11,'Sch A. Input'!$H$14:$CJ$14,"One-time")</f>
        <v>0</v>
      </c>
      <c r="I380" s="227">
        <f t="shared" si="60"/>
        <v>0</v>
      </c>
      <c r="J380" s="228">
        <f>SUMIFS('Sch A. Input'!H378:CJ378,'Sch A. Input'!$H$14:$CJ$14,"Recurring",'Sch A. Input'!$H$13:$CJ$13,"&lt;="&amp;$L$11)</f>
        <v>0</v>
      </c>
      <c r="K380" s="228">
        <f>SUMIFS('Sch A. Input'!H378:CJ378,'Sch A. Input'!$H$14:$CJ$14,"One-time",'Sch A. Input'!$H$13:$CJ$13,"&lt;="&amp;$L$11)</f>
        <v>0</v>
      </c>
      <c r="L380" s="229">
        <f t="shared" si="61"/>
        <v>0</v>
      </c>
      <c r="M380" s="228">
        <f t="shared" si="62"/>
        <v>0</v>
      </c>
      <c r="N380" s="228">
        <f t="shared" si="63"/>
        <v>0</v>
      </c>
      <c r="O380" s="259">
        <f t="shared" si="64"/>
        <v>0</v>
      </c>
      <c r="P380" s="268">
        <f t="shared" si="58"/>
        <v>0</v>
      </c>
      <c r="Q380" s="231">
        <f t="shared" si="59"/>
        <v>0</v>
      </c>
      <c r="R380" s="97">
        <f t="shared" si="65"/>
        <v>0</v>
      </c>
      <c r="S380" s="237">
        <f>IF(AND(LARGE('Sch A. Input'!$CL$15:$CL$41,COUNTIF('Sch A. Input'!$CL$15:$CL$41,"&gt;="&amp;F380))&lt;E380,F380&lt;&gt;0),"Leaver",J380-G380)</f>
        <v>0</v>
      </c>
      <c r="T380" s="237">
        <f>IF(AND(LARGE('Sch A. Input'!$CL$15:$CL$41,COUNTIF('Sch A. Input'!$CL$15:$CL$41,"&gt;="&amp;F380))&lt;E380,F380&lt;&gt;0),"Leaver",K380-H380)</f>
        <v>0</v>
      </c>
      <c r="U380" s="238">
        <f>IF(AND(LARGE('Sch A. Input'!$CL$15:$CL$41,COUNTIF('Sch A. Input'!$CL$15:$CL$41,"&gt;="&amp;F380))&lt;E380,F380&lt;&gt;0),"Leaver",L380-I380)</f>
        <v>0</v>
      </c>
      <c r="V380" s="238">
        <f>IF(AND(LARGE('Sch A. Input'!$CL$15:$CL$41,COUNTIF('Sch A. Input'!$CL$15:$CL$41,"&gt;="&amp;F380))&lt;E380,F380&lt;&gt;0),"Leaver",IFERROR(S380/X380*$M$9,0))</f>
        <v>0</v>
      </c>
      <c r="W380" s="238">
        <f>IF(AND(LARGE('Sch A. Input'!$CL$15:$CL$41,COUNTIF('Sch A. Input'!$CL$15:$CL$41,"&gt;="&amp;F380))&lt;E380,F380&lt;&gt;0),"Leaver",V380+T380)</f>
        <v>0</v>
      </c>
      <c r="X380" s="264">
        <f>IF(AND(LARGE('Sch A. Input'!$CL$15:$CL$41,COUNTIF('Sch A. Input'!$CL$15:$CL$41,"&gt;="&amp;F380))&lt;E380,F380&lt;&gt;0),"Leaver",IF(OR(D380="",D380&gt;$L$11,($L$11-14)&lt;$K$9),0,(E380+1-D380)/14-1))</f>
        <v>0</v>
      </c>
      <c r="Y380" s="265">
        <f>IF(AND(LARGE('Sch A. Input'!$CL$15:$CL$41,COUNTIF('Sch A. Input'!$CL$15:$CL$41,"&gt;="&amp;F380))&lt;E380,F380&lt;&gt;0),"Leaver",IFERROR(IF((S380/$X380*$M$9+T380)&gt;$D$12,"YES","NO"),0))</f>
        <v>0</v>
      </c>
      <c r="Z380" s="225">
        <f>IF(AND(LARGE('Sch A. Input'!$CL$15:$CL$41,COUNTIF('Sch A. Input'!$CL$15:$CL$41,"&gt;="&amp;F380))&lt;E380,F380&lt;&gt;0),"Leaver",IFERROR(IF($Y380="YES",MIN($U380*($G$12/$D$12),$G$12),(SUMPRODUCT(--((MIN(W380,$D$12))&gt;$C$9:$C$12),((MIN(W380,$D$12))-$C$9:$C$12),$H$9:$H$12))-((1-(X380/$M$9))*(SUMPRODUCT(--((MIN(V380,$D$12))&gt;$C$9:$C$12),((MIN(V380,$D$12))-$C$9:$C$12),$H$9:$H$12)))),0))</f>
        <v>0</v>
      </c>
      <c r="AA380" s="169">
        <f>IF(AND(LARGE('Sch A. Input'!$CL$15:$CL$41,COUNTIF('Sch A. Input'!$CL$15:$CL$41,"&gt;="&amp;F380))&lt;E380,F380&lt;&gt;0),"Leaver",IFERROR(Z380/U380,0))</f>
        <v>0</v>
      </c>
      <c r="AB380" s="170">
        <f>IF(AND(LARGE('Sch A. Input'!$CL$15:$CL$41,COUNTIF('Sch A. Input'!$CL$15:$CL$41,"&gt;="&amp;F380))&lt;E380,F380&lt;&gt;0),"Leaver",Q380-Z380)</f>
        <v>0</v>
      </c>
      <c r="AC380" s="94">
        <f t="shared" si="66"/>
        <v>0</v>
      </c>
      <c r="BK380" s="2"/>
      <c r="BL380" s="2"/>
      <c r="CI380"/>
    </row>
    <row r="381" spans="2:87" x14ac:dyDescent="0.35">
      <c r="B381" s="70" t="str">
        <f>IF('Sch A. Input'!B379="","",'Sch A. Input'!B379)</f>
        <v/>
      </c>
      <c r="C381" s="75" t="str">
        <f>IF('Sch A. Input'!C379="","",'Sch A. Input'!C379)</f>
        <v/>
      </c>
      <c r="D381" s="71" t="str">
        <f>IF('Sch A. Input'!D379="","",'Sch A. Input'!D379)</f>
        <v/>
      </c>
      <c r="E381" s="71">
        <f>'Sch A. Input'!E379</f>
        <v>45016</v>
      </c>
      <c r="F381" s="71">
        <f>'Sch A. Input'!F379</f>
        <v>0</v>
      </c>
      <c r="G381" s="226">
        <f>SUMIFS('Sch A. Input'!H379:CJ379,'Sch A. Input'!$H$13:$CJ$13,$L$11,'Sch A. Input'!$H$14:$CJ$14,"Recurring")</f>
        <v>0</v>
      </c>
      <c r="H381" s="226">
        <f>SUMIFS('Sch A. Input'!H379:CJ379,'Sch A. Input'!$H$13:$CJ$13,$L$11,'Sch A. Input'!$H$14:$CJ$14,"One-time")</f>
        <v>0</v>
      </c>
      <c r="I381" s="227">
        <f t="shared" si="60"/>
        <v>0</v>
      </c>
      <c r="J381" s="228">
        <f>SUMIFS('Sch A. Input'!H379:CJ379,'Sch A. Input'!$H$14:$CJ$14,"Recurring",'Sch A. Input'!$H$13:$CJ$13,"&lt;="&amp;$L$11)</f>
        <v>0</v>
      </c>
      <c r="K381" s="228">
        <f>SUMIFS('Sch A. Input'!H379:CJ379,'Sch A. Input'!$H$14:$CJ$14,"One-time",'Sch A. Input'!$H$13:$CJ$13,"&lt;="&amp;$L$11)</f>
        <v>0</v>
      </c>
      <c r="L381" s="229">
        <f t="shared" si="61"/>
        <v>0</v>
      </c>
      <c r="M381" s="228">
        <f t="shared" si="62"/>
        <v>0</v>
      </c>
      <c r="N381" s="228">
        <f t="shared" si="63"/>
        <v>0</v>
      </c>
      <c r="O381" s="259">
        <f t="shared" si="64"/>
        <v>0</v>
      </c>
      <c r="P381" s="268">
        <f t="shared" si="58"/>
        <v>0</v>
      </c>
      <c r="Q381" s="231">
        <f t="shared" si="59"/>
        <v>0</v>
      </c>
      <c r="R381" s="97">
        <f t="shared" si="65"/>
        <v>0</v>
      </c>
      <c r="S381" s="237">
        <f>IF(AND(LARGE('Sch A. Input'!$CL$15:$CL$41,COUNTIF('Sch A. Input'!$CL$15:$CL$41,"&gt;="&amp;F381))&lt;E381,F381&lt;&gt;0),"Leaver",J381-G381)</f>
        <v>0</v>
      </c>
      <c r="T381" s="237">
        <f>IF(AND(LARGE('Sch A. Input'!$CL$15:$CL$41,COUNTIF('Sch A. Input'!$CL$15:$CL$41,"&gt;="&amp;F381))&lt;E381,F381&lt;&gt;0),"Leaver",K381-H381)</f>
        <v>0</v>
      </c>
      <c r="U381" s="238">
        <f>IF(AND(LARGE('Sch A. Input'!$CL$15:$CL$41,COUNTIF('Sch A. Input'!$CL$15:$CL$41,"&gt;="&amp;F381))&lt;E381,F381&lt;&gt;0),"Leaver",L381-I381)</f>
        <v>0</v>
      </c>
      <c r="V381" s="238">
        <f>IF(AND(LARGE('Sch A. Input'!$CL$15:$CL$41,COUNTIF('Sch A. Input'!$CL$15:$CL$41,"&gt;="&amp;F381))&lt;E381,F381&lt;&gt;0),"Leaver",IFERROR(S381/X381*$M$9,0))</f>
        <v>0</v>
      </c>
      <c r="W381" s="238">
        <f>IF(AND(LARGE('Sch A. Input'!$CL$15:$CL$41,COUNTIF('Sch A. Input'!$CL$15:$CL$41,"&gt;="&amp;F381))&lt;E381,F381&lt;&gt;0),"Leaver",V381+T381)</f>
        <v>0</v>
      </c>
      <c r="X381" s="264">
        <f>IF(AND(LARGE('Sch A. Input'!$CL$15:$CL$41,COUNTIF('Sch A. Input'!$CL$15:$CL$41,"&gt;="&amp;F381))&lt;E381,F381&lt;&gt;0),"Leaver",IF(OR(D381="",D381&gt;$L$11,($L$11-14)&lt;$K$9),0,(E381+1-D381)/14-1))</f>
        <v>0</v>
      </c>
      <c r="Y381" s="265">
        <f>IF(AND(LARGE('Sch A. Input'!$CL$15:$CL$41,COUNTIF('Sch A. Input'!$CL$15:$CL$41,"&gt;="&amp;F381))&lt;E381,F381&lt;&gt;0),"Leaver",IFERROR(IF((S381/$X381*$M$9+T381)&gt;$D$12,"YES","NO"),0))</f>
        <v>0</v>
      </c>
      <c r="Z381" s="225">
        <f>IF(AND(LARGE('Sch A. Input'!$CL$15:$CL$41,COUNTIF('Sch A. Input'!$CL$15:$CL$41,"&gt;="&amp;F381))&lt;E381,F381&lt;&gt;0),"Leaver",IFERROR(IF($Y381="YES",MIN($U381*($G$12/$D$12),$G$12),(SUMPRODUCT(--((MIN(W381,$D$12))&gt;$C$9:$C$12),((MIN(W381,$D$12))-$C$9:$C$12),$H$9:$H$12))-((1-(X381/$M$9))*(SUMPRODUCT(--((MIN(V381,$D$12))&gt;$C$9:$C$12),((MIN(V381,$D$12))-$C$9:$C$12),$H$9:$H$12)))),0))</f>
        <v>0</v>
      </c>
      <c r="AA381" s="169">
        <f>IF(AND(LARGE('Sch A. Input'!$CL$15:$CL$41,COUNTIF('Sch A. Input'!$CL$15:$CL$41,"&gt;="&amp;F381))&lt;E381,F381&lt;&gt;0),"Leaver",IFERROR(Z381/U381,0))</f>
        <v>0</v>
      </c>
      <c r="AB381" s="170">
        <f>IF(AND(LARGE('Sch A. Input'!$CL$15:$CL$41,COUNTIF('Sch A. Input'!$CL$15:$CL$41,"&gt;="&amp;F381))&lt;E381,F381&lt;&gt;0),"Leaver",Q381-Z381)</f>
        <v>0</v>
      </c>
      <c r="AC381" s="94">
        <f t="shared" si="66"/>
        <v>0</v>
      </c>
      <c r="BK381" s="2"/>
      <c r="BL381" s="2"/>
      <c r="CI381"/>
    </row>
    <row r="382" spans="2:87" x14ac:dyDescent="0.35">
      <c r="B382" s="70" t="str">
        <f>IF('Sch A. Input'!B380="","",'Sch A. Input'!B380)</f>
        <v/>
      </c>
      <c r="C382" s="75" t="str">
        <f>IF('Sch A. Input'!C380="","",'Sch A. Input'!C380)</f>
        <v/>
      </c>
      <c r="D382" s="71" t="str">
        <f>IF('Sch A. Input'!D380="","",'Sch A. Input'!D380)</f>
        <v/>
      </c>
      <c r="E382" s="71">
        <f>'Sch A. Input'!E380</f>
        <v>45016</v>
      </c>
      <c r="F382" s="71">
        <f>'Sch A. Input'!F380</f>
        <v>0</v>
      </c>
      <c r="G382" s="226">
        <f>SUMIFS('Sch A. Input'!H380:CJ380,'Sch A. Input'!$H$13:$CJ$13,$L$11,'Sch A. Input'!$H$14:$CJ$14,"Recurring")</f>
        <v>0</v>
      </c>
      <c r="H382" s="226">
        <f>SUMIFS('Sch A. Input'!H380:CJ380,'Sch A. Input'!$H$13:$CJ$13,$L$11,'Sch A. Input'!$H$14:$CJ$14,"One-time")</f>
        <v>0</v>
      </c>
      <c r="I382" s="227">
        <f t="shared" si="60"/>
        <v>0</v>
      </c>
      <c r="J382" s="228">
        <f>SUMIFS('Sch A. Input'!H380:CJ380,'Sch A. Input'!$H$14:$CJ$14,"Recurring",'Sch A. Input'!$H$13:$CJ$13,"&lt;="&amp;$L$11)</f>
        <v>0</v>
      </c>
      <c r="K382" s="228">
        <f>SUMIFS('Sch A. Input'!H380:CJ380,'Sch A. Input'!$H$14:$CJ$14,"One-time",'Sch A. Input'!$H$13:$CJ$13,"&lt;="&amp;$L$11)</f>
        <v>0</v>
      </c>
      <c r="L382" s="229">
        <f t="shared" si="61"/>
        <v>0</v>
      </c>
      <c r="M382" s="228">
        <f t="shared" si="62"/>
        <v>0</v>
      </c>
      <c r="N382" s="228">
        <f t="shared" si="63"/>
        <v>0</v>
      </c>
      <c r="O382" s="259">
        <f t="shared" si="64"/>
        <v>0</v>
      </c>
      <c r="P382" s="268">
        <f t="shared" si="58"/>
        <v>0</v>
      </c>
      <c r="Q382" s="231">
        <f t="shared" si="59"/>
        <v>0</v>
      </c>
      <c r="R382" s="97">
        <f t="shared" si="65"/>
        <v>0</v>
      </c>
      <c r="S382" s="237">
        <f>IF(AND(LARGE('Sch A. Input'!$CL$15:$CL$41,COUNTIF('Sch A. Input'!$CL$15:$CL$41,"&gt;="&amp;F382))&lt;E382,F382&lt;&gt;0),"Leaver",J382-G382)</f>
        <v>0</v>
      </c>
      <c r="T382" s="237">
        <f>IF(AND(LARGE('Sch A. Input'!$CL$15:$CL$41,COUNTIF('Sch A. Input'!$CL$15:$CL$41,"&gt;="&amp;F382))&lt;E382,F382&lt;&gt;0),"Leaver",K382-H382)</f>
        <v>0</v>
      </c>
      <c r="U382" s="238">
        <f>IF(AND(LARGE('Sch A. Input'!$CL$15:$CL$41,COUNTIF('Sch A. Input'!$CL$15:$CL$41,"&gt;="&amp;F382))&lt;E382,F382&lt;&gt;0),"Leaver",L382-I382)</f>
        <v>0</v>
      </c>
      <c r="V382" s="238">
        <f>IF(AND(LARGE('Sch A. Input'!$CL$15:$CL$41,COUNTIF('Sch A. Input'!$CL$15:$CL$41,"&gt;="&amp;F382))&lt;E382,F382&lt;&gt;0),"Leaver",IFERROR(S382/X382*$M$9,0))</f>
        <v>0</v>
      </c>
      <c r="W382" s="238">
        <f>IF(AND(LARGE('Sch A. Input'!$CL$15:$CL$41,COUNTIF('Sch A. Input'!$CL$15:$CL$41,"&gt;="&amp;F382))&lt;E382,F382&lt;&gt;0),"Leaver",V382+T382)</f>
        <v>0</v>
      </c>
      <c r="X382" s="264">
        <f>IF(AND(LARGE('Sch A. Input'!$CL$15:$CL$41,COUNTIF('Sch A. Input'!$CL$15:$CL$41,"&gt;="&amp;F382))&lt;E382,F382&lt;&gt;0),"Leaver",IF(OR(D382="",D382&gt;$L$11,($L$11-14)&lt;$K$9),0,(E382+1-D382)/14-1))</f>
        <v>0</v>
      </c>
      <c r="Y382" s="265">
        <f>IF(AND(LARGE('Sch A. Input'!$CL$15:$CL$41,COUNTIF('Sch A. Input'!$CL$15:$CL$41,"&gt;="&amp;F382))&lt;E382,F382&lt;&gt;0),"Leaver",IFERROR(IF((S382/$X382*$M$9+T382)&gt;$D$12,"YES","NO"),0))</f>
        <v>0</v>
      </c>
      <c r="Z382" s="225">
        <f>IF(AND(LARGE('Sch A. Input'!$CL$15:$CL$41,COUNTIF('Sch A. Input'!$CL$15:$CL$41,"&gt;="&amp;F382))&lt;E382,F382&lt;&gt;0),"Leaver",IFERROR(IF($Y382="YES",MIN($U382*($G$12/$D$12),$G$12),(SUMPRODUCT(--((MIN(W382,$D$12))&gt;$C$9:$C$12),((MIN(W382,$D$12))-$C$9:$C$12),$H$9:$H$12))-((1-(X382/$M$9))*(SUMPRODUCT(--((MIN(V382,$D$12))&gt;$C$9:$C$12),((MIN(V382,$D$12))-$C$9:$C$12),$H$9:$H$12)))),0))</f>
        <v>0</v>
      </c>
      <c r="AA382" s="169">
        <f>IF(AND(LARGE('Sch A. Input'!$CL$15:$CL$41,COUNTIF('Sch A. Input'!$CL$15:$CL$41,"&gt;="&amp;F382))&lt;E382,F382&lt;&gt;0),"Leaver",IFERROR(Z382/U382,0))</f>
        <v>0</v>
      </c>
      <c r="AB382" s="170">
        <f>IF(AND(LARGE('Sch A. Input'!$CL$15:$CL$41,COUNTIF('Sch A. Input'!$CL$15:$CL$41,"&gt;="&amp;F382))&lt;E382,F382&lt;&gt;0),"Leaver",Q382-Z382)</f>
        <v>0</v>
      </c>
      <c r="AC382" s="94">
        <f t="shared" si="66"/>
        <v>0</v>
      </c>
      <c r="BK382" s="2"/>
      <c r="BL382" s="2"/>
      <c r="CI382"/>
    </row>
    <row r="383" spans="2:87" x14ac:dyDescent="0.35">
      <c r="B383" s="70" t="str">
        <f>IF('Sch A. Input'!B381="","",'Sch A. Input'!B381)</f>
        <v/>
      </c>
      <c r="C383" s="75" t="str">
        <f>IF('Sch A. Input'!C381="","",'Sch A. Input'!C381)</f>
        <v/>
      </c>
      <c r="D383" s="71" t="str">
        <f>IF('Sch A. Input'!D381="","",'Sch A. Input'!D381)</f>
        <v/>
      </c>
      <c r="E383" s="71">
        <f>'Sch A. Input'!E381</f>
        <v>45016</v>
      </c>
      <c r="F383" s="71">
        <f>'Sch A. Input'!F381</f>
        <v>0</v>
      </c>
      <c r="G383" s="226">
        <f>SUMIFS('Sch A. Input'!H381:CJ381,'Sch A. Input'!$H$13:$CJ$13,$L$11,'Sch A. Input'!$H$14:$CJ$14,"Recurring")</f>
        <v>0</v>
      </c>
      <c r="H383" s="226">
        <f>SUMIFS('Sch A. Input'!H381:CJ381,'Sch A. Input'!$H$13:$CJ$13,$L$11,'Sch A. Input'!$H$14:$CJ$14,"One-time")</f>
        <v>0</v>
      </c>
      <c r="I383" s="227">
        <f t="shared" si="60"/>
        <v>0</v>
      </c>
      <c r="J383" s="228">
        <f>SUMIFS('Sch A. Input'!H381:CJ381,'Sch A. Input'!$H$14:$CJ$14,"Recurring",'Sch A. Input'!$H$13:$CJ$13,"&lt;="&amp;$L$11)</f>
        <v>0</v>
      </c>
      <c r="K383" s="228">
        <f>SUMIFS('Sch A. Input'!H381:CJ381,'Sch A. Input'!$H$14:$CJ$14,"One-time",'Sch A. Input'!$H$13:$CJ$13,"&lt;="&amp;$L$11)</f>
        <v>0</v>
      </c>
      <c r="L383" s="229">
        <f t="shared" si="61"/>
        <v>0</v>
      </c>
      <c r="M383" s="228">
        <f t="shared" si="62"/>
        <v>0</v>
      </c>
      <c r="N383" s="228">
        <f t="shared" si="63"/>
        <v>0</v>
      </c>
      <c r="O383" s="259">
        <f t="shared" si="64"/>
        <v>0</v>
      </c>
      <c r="P383" s="268">
        <f t="shared" si="58"/>
        <v>0</v>
      </c>
      <c r="Q383" s="231">
        <f t="shared" si="59"/>
        <v>0</v>
      </c>
      <c r="R383" s="97">
        <f t="shared" si="65"/>
        <v>0</v>
      </c>
      <c r="S383" s="237">
        <f>IF(AND(LARGE('Sch A. Input'!$CL$15:$CL$41,COUNTIF('Sch A. Input'!$CL$15:$CL$41,"&gt;="&amp;F383))&lt;E383,F383&lt;&gt;0),"Leaver",J383-G383)</f>
        <v>0</v>
      </c>
      <c r="T383" s="237">
        <f>IF(AND(LARGE('Sch A. Input'!$CL$15:$CL$41,COUNTIF('Sch A. Input'!$CL$15:$CL$41,"&gt;="&amp;F383))&lt;E383,F383&lt;&gt;0),"Leaver",K383-H383)</f>
        <v>0</v>
      </c>
      <c r="U383" s="238">
        <f>IF(AND(LARGE('Sch A. Input'!$CL$15:$CL$41,COUNTIF('Sch A. Input'!$CL$15:$CL$41,"&gt;="&amp;F383))&lt;E383,F383&lt;&gt;0),"Leaver",L383-I383)</f>
        <v>0</v>
      </c>
      <c r="V383" s="238">
        <f>IF(AND(LARGE('Sch A. Input'!$CL$15:$CL$41,COUNTIF('Sch A. Input'!$CL$15:$CL$41,"&gt;="&amp;F383))&lt;E383,F383&lt;&gt;0),"Leaver",IFERROR(S383/X383*$M$9,0))</f>
        <v>0</v>
      </c>
      <c r="W383" s="238">
        <f>IF(AND(LARGE('Sch A. Input'!$CL$15:$CL$41,COUNTIF('Sch A. Input'!$CL$15:$CL$41,"&gt;="&amp;F383))&lt;E383,F383&lt;&gt;0),"Leaver",V383+T383)</f>
        <v>0</v>
      </c>
      <c r="X383" s="264">
        <f>IF(AND(LARGE('Sch A. Input'!$CL$15:$CL$41,COUNTIF('Sch A. Input'!$CL$15:$CL$41,"&gt;="&amp;F383))&lt;E383,F383&lt;&gt;0),"Leaver",IF(OR(D383="",D383&gt;$L$11,($L$11-14)&lt;$K$9),0,(E383+1-D383)/14-1))</f>
        <v>0</v>
      </c>
      <c r="Y383" s="265">
        <f>IF(AND(LARGE('Sch A. Input'!$CL$15:$CL$41,COUNTIF('Sch A. Input'!$CL$15:$CL$41,"&gt;="&amp;F383))&lt;E383,F383&lt;&gt;0),"Leaver",IFERROR(IF((S383/$X383*$M$9+T383)&gt;$D$12,"YES","NO"),0))</f>
        <v>0</v>
      </c>
      <c r="Z383" s="225">
        <f>IF(AND(LARGE('Sch A. Input'!$CL$15:$CL$41,COUNTIF('Sch A. Input'!$CL$15:$CL$41,"&gt;="&amp;F383))&lt;E383,F383&lt;&gt;0),"Leaver",IFERROR(IF($Y383="YES",MIN($U383*($G$12/$D$12),$G$12),(SUMPRODUCT(--((MIN(W383,$D$12))&gt;$C$9:$C$12),((MIN(W383,$D$12))-$C$9:$C$12),$H$9:$H$12))-((1-(X383/$M$9))*(SUMPRODUCT(--((MIN(V383,$D$12))&gt;$C$9:$C$12),((MIN(V383,$D$12))-$C$9:$C$12),$H$9:$H$12)))),0))</f>
        <v>0</v>
      </c>
      <c r="AA383" s="169">
        <f>IF(AND(LARGE('Sch A. Input'!$CL$15:$CL$41,COUNTIF('Sch A. Input'!$CL$15:$CL$41,"&gt;="&amp;F383))&lt;E383,F383&lt;&gt;0),"Leaver",IFERROR(Z383/U383,0))</f>
        <v>0</v>
      </c>
      <c r="AB383" s="170">
        <f>IF(AND(LARGE('Sch A. Input'!$CL$15:$CL$41,COUNTIF('Sch A. Input'!$CL$15:$CL$41,"&gt;="&amp;F383))&lt;E383,F383&lt;&gt;0),"Leaver",Q383-Z383)</f>
        <v>0</v>
      </c>
      <c r="AC383" s="94">
        <f t="shared" si="66"/>
        <v>0</v>
      </c>
      <c r="BK383" s="2"/>
      <c r="BL383" s="2"/>
      <c r="CI383"/>
    </row>
    <row r="384" spans="2:87" x14ac:dyDescent="0.35">
      <c r="B384" s="70" t="str">
        <f>IF('Sch A. Input'!B382="","",'Sch A. Input'!B382)</f>
        <v/>
      </c>
      <c r="C384" s="75" t="str">
        <f>IF('Sch A. Input'!C382="","",'Sch A. Input'!C382)</f>
        <v/>
      </c>
      <c r="D384" s="71" t="str">
        <f>IF('Sch A. Input'!D382="","",'Sch A. Input'!D382)</f>
        <v/>
      </c>
      <c r="E384" s="71">
        <f>'Sch A. Input'!E382</f>
        <v>45016</v>
      </c>
      <c r="F384" s="71">
        <f>'Sch A. Input'!F382</f>
        <v>0</v>
      </c>
      <c r="G384" s="226">
        <f>SUMIFS('Sch A. Input'!H382:CJ382,'Sch A. Input'!$H$13:$CJ$13,$L$11,'Sch A. Input'!$H$14:$CJ$14,"Recurring")</f>
        <v>0</v>
      </c>
      <c r="H384" s="226">
        <f>SUMIFS('Sch A. Input'!H382:CJ382,'Sch A. Input'!$H$13:$CJ$13,$L$11,'Sch A. Input'!$H$14:$CJ$14,"One-time")</f>
        <v>0</v>
      </c>
      <c r="I384" s="227">
        <f t="shared" si="60"/>
        <v>0</v>
      </c>
      <c r="J384" s="228">
        <f>SUMIFS('Sch A. Input'!H382:CJ382,'Sch A. Input'!$H$14:$CJ$14,"Recurring",'Sch A. Input'!$H$13:$CJ$13,"&lt;="&amp;$L$11)</f>
        <v>0</v>
      </c>
      <c r="K384" s="228">
        <f>SUMIFS('Sch A. Input'!H382:CJ382,'Sch A. Input'!$H$14:$CJ$14,"One-time",'Sch A. Input'!$H$13:$CJ$13,"&lt;="&amp;$L$11)</f>
        <v>0</v>
      </c>
      <c r="L384" s="229">
        <f t="shared" si="61"/>
        <v>0</v>
      </c>
      <c r="M384" s="228">
        <f t="shared" si="62"/>
        <v>0</v>
      </c>
      <c r="N384" s="228">
        <f t="shared" si="63"/>
        <v>0</v>
      </c>
      <c r="O384" s="259">
        <f t="shared" si="64"/>
        <v>0</v>
      </c>
      <c r="P384" s="268">
        <f t="shared" si="58"/>
        <v>0</v>
      </c>
      <c r="Q384" s="231">
        <f t="shared" si="59"/>
        <v>0</v>
      </c>
      <c r="R384" s="97">
        <f t="shared" si="65"/>
        <v>0</v>
      </c>
      <c r="S384" s="237">
        <f>IF(AND(LARGE('Sch A. Input'!$CL$15:$CL$41,COUNTIF('Sch A. Input'!$CL$15:$CL$41,"&gt;="&amp;F384))&lt;E384,F384&lt;&gt;0),"Leaver",J384-G384)</f>
        <v>0</v>
      </c>
      <c r="T384" s="237">
        <f>IF(AND(LARGE('Sch A. Input'!$CL$15:$CL$41,COUNTIF('Sch A. Input'!$CL$15:$CL$41,"&gt;="&amp;F384))&lt;E384,F384&lt;&gt;0),"Leaver",K384-H384)</f>
        <v>0</v>
      </c>
      <c r="U384" s="238">
        <f>IF(AND(LARGE('Sch A. Input'!$CL$15:$CL$41,COUNTIF('Sch A. Input'!$CL$15:$CL$41,"&gt;="&amp;F384))&lt;E384,F384&lt;&gt;0),"Leaver",L384-I384)</f>
        <v>0</v>
      </c>
      <c r="V384" s="238">
        <f>IF(AND(LARGE('Sch A. Input'!$CL$15:$CL$41,COUNTIF('Sch A. Input'!$CL$15:$CL$41,"&gt;="&amp;F384))&lt;E384,F384&lt;&gt;0),"Leaver",IFERROR(S384/X384*$M$9,0))</f>
        <v>0</v>
      </c>
      <c r="W384" s="238">
        <f>IF(AND(LARGE('Sch A. Input'!$CL$15:$CL$41,COUNTIF('Sch A. Input'!$CL$15:$CL$41,"&gt;="&amp;F384))&lt;E384,F384&lt;&gt;0),"Leaver",V384+T384)</f>
        <v>0</v>
      </c>
      <c r="X384" s="264">
        <f>IF(AND(LARGE('Sch A. Input'!$CL$15:$CL$41,COUNTIF('Sch A. Input'!$CL$15:$CL$41,"&gt;="&amp;F384))&lt;E384,F384&lt;&gt;0),"Leaver",IF(OR(D384="",D384&gt;$L$11,($L$11-14)&lt;$K$9),0,(E384+1-D384)/14-1))</f>
        <v>0</v>
      </c>
      <c r="Y384" s="265">
        <f>IF(AND(LARGE('Sch A. Input'!$CL$15:$CL$41,COUNTIF('Sch A. Input'!$CL$15:$CL$41,"&gt;="&amp;F384))&lt;E384,F384&lt;&gt;0),"Leaver",IFERROR(IF((S384/$X384*$M$9+T384)&gt;$D$12,"YES","NO"),0))</f>
        <v>0</v>
      </c>
      <c r="Z384" s="225">
        <f>IF(AND(LARGE('Sch A. Input'!$CL$15:$CL$41,COUNTIF('Sch A. Input'!$CL$15:$CL$41,"&gt;="&amp;F384))&lt;E384,F384&lt;&gt;0),"Leaver",IFERROR(IF($Y384="YES",MIN($U384*($G$12/$D$12),$G$12),(SUMPRODUCT(--((MIN(W384,$D$12))&gt;$C$9:$C$12),((MIN(W384,$D$12))-$C$9:$C$12),$H$9:$H$12))-((1-(X384/$M$9))*(SUMPRODUCT(--((MIN(V384,$D$12))&gt;$C$9:$C$12),((MIN(V384,$D$12))-$C$9:$C$12),$H$9:$H$12)))),0))</f>
        <v>0</v>
      </c>
      <c r="AA384" s="169">
        <f>IF(AND(LARGE('Sch A. Input'!$CL$15:$CL$41,COUNTIF('Sch A. Input'!$CL$15:$CL$41,"&gt;="&amp;F384))&lt;E384,F384&lt;&gt;0),"Leaver",IFERROR(Z384/U384,0))</f>
        <v>0</v>
      </c>
      <c r="AB384" s="170">
        <f>IF(AND(LARGE('Sch A. Input'!$CL$15:$CL$41,COUNTIF('Sch A. Input'!$CL$15:$CL$41,"&gt;="&amp;F384))&lt;E384,F384&lt;&gt;0),"Leaver",Q384-Z384)</f>
        <v>0</v>
      </c>
      <c r="AC384" s="94">
        <f t="shared" si="66"/>
        <v>0</v>
      </c>
      <c r="BK384" s="2"/>
      <c r="BL384" s="2"/>
      <c r="CI384"/>
    </row>
    <row r="385" spans="2:87" x14ac:dyDescent="0.35">
      <c r="B385" s="70" t="str">
        <f>IF('Sch A. Input'!B383="","",'Sch A. Input'!B383)</f>
        <v/>
      </c>
      <c r="C385" s="75" t="str">
        <f>IF('Sch A. Input'!C383="","",'Sch A. Input'!C383)</f>
        <v/>
      </c>
      <c r="D385" s="71" t="str">
        <f>IF('Sch A. Input'!D383="","",'Sch A. Input'!D383)</f>
        <v/>
      </c>
      <c r="E385" s="71">
        <f>'Sch A. Input'!E383</f>
        <v>45016</v>
      </c>
      <c r="F385" s="71">
        <f>'Sch A. Input'!F383</f>
        <v>0</v>
      </c>
      <c r="G385" s="226">
        <f>SUMIFS('Sch A. Input'!H383:CJ383,'Sch A. Input'!$H$13:$CJ$13,$L$11,'Sch A. Input'!$H$14:$CJ$14,"Recurring")</f>
        <v>0</v>
      </c>
      <c r="H385" s="226">
        <f>SUMIFS('Sch A. Input'!H383:CJ383,'Sch A. Input'!$H$13:$CJ$13,$L$11,'Sch A. Input'!$H$14:$CJ$14,"One-time")</f>
        <v>0</v>
      </c>
      <c r="I385" s="227">
        <f t="shared" si="60"/>
        <v>0</v>
      </c>
      <c r="J385" s="228">
        <f>SUMIFS('Sch A. Input'!H383:CJ383,'Sch A. Input'!$H$14:$CJ$14,"Recurring",'Sch A. Input'!$H$13:$CJ$13,"&lt;="&amp;$L$11)</f>
        <v>0</v>
      </c>
      <c r="K385" s="228">
        <f>SUMIFS('Sch A. Input'!H383:CJ383,'Sch A. Input'!$H$14:$CJ$14,"One-time",'Sch A. Input'!$H$13:$CJ$13,"&lt;="&amp;$L$11)</f>
        <v>0</v>
      </c>
      <c r="L385" s="229">
        <f t="shared" si="61"/>
        <v>0</v>
      </c>
      <c r="M385" s="228">
        <f t="shared" si="62"/>
        <v>0</v>
      </c>
      <c r="N385" s="228">
        <f t="shared" si="63"/>
        <v>0</v>
      </c>
      <c r="O385" s="259">
        <f t="shared" si="64"/>
        <v>0</v>
      </c>
      <c r="P385" s="268">
        <f t="shared" si="58"/>
        <v>0</v>
      </c>
      <c r="Q385" s="231">
        <f t="shared" si="59"/>
        <v>0</v>
      </c>
      <c r="R385" s="97">
        <f t="shared" si="65"/>
        <v>0</v>
      </c>
      <c r="S385" s="237">
        <f>IF(AND(LARGE('Sch A. Input'!$CL$15:$CL$41,COUNTIF('Sch A. Input'!$CL$15:$CL$41,"&gt;="&amp;F385))&lt;E385,F385&lt;&gt;0),"Leaver",J385-G385)</f>
        <v>0</v>
      </c>
      <c r="T385" s="237">
        <f>IF(AND(LARGE('Sch A. Input'!$CL$15:$CL$41,COUNTIF('Sch A. Input'!$CL$15:$CL$41,"&gt;="&amp;F385))&lt;E385,F385&lt;&gt;0),"Leaver",K385-H385)</f>
        <v>0</v>
      </c>
      <c r="U385" s="238">
        <f>IF(AND(LARGE('Sch A. Input'!$CL$15:$CL$41,COUNTIF('Sch A. Input'!$CL$15:$CL$41,"&gt;="&amp;F385))&lt;E385,F385&lt;&gt;0),"Leaver",L385-I385)</f>
        <v>0</v>
      </c>
      <c r="V385" s="238">
        <f>IF(AND(LARGE('Sch A. Input'!$CL$15:$CL$41,COUNTIF('Sch A. Input'!$CL$15:$CL$41,"&gt;="&amp;F385))&lt;E385,F385&lt;&gt;0),"Leaver",IFERROR(S385/X385*$M$9,0))</f>
        <v>0</v>
      </c>
      <c r="W385" s="238">
        <f>IF(AND(LARGE('Sch A. Input'!$CL$15:$CL$41,COUNTIF('Sch A. Input'!$CL$15:$CL$41,"&gt;="&amp;F385))&lt;E385,F385&lt;&gt;0),"Leaver",V385+T385)</f>
        <v>0</v>
      </c>
      <c r="X385" s="264">
        <f>IF(AND(LARGE('Sch A. Input'!$CL$15:$CL$41,COUNTIF('Sch A. Input'!$CL$15:$CL$41,"&gt;="&amp;F385))&lt;E385,F385&lt;&gt;0),"Leaver",IF(OR(D385="",D385&gt;$L$11,($L$11-14)&lt;$K$9),0,(E385+1-D385)/14-1))</f>
        <v>0</v>
      </c>
      <c r="Y385" s="265">
        <f>IF(AND(LARGE('Sch A. Input'!$CL$15:$CL$41,COUNTIF('Sch A. Input'!$CL$15:$CL$41,"&gt;="&amp;F385))&lt;E385,F385&lt;&gt;0),"Leaver",IFERROR(IF((S385/$X385*$M$9+T385)&gt;$D$12,"YES","NO"),0))</f>
        <v>0</v>
      </c>
      <c r="Z385" s="225">
        <f>IF(AND(LARGE('Sch A. Input'!$CL$15:$CL$41,COUNTIF('Sch A. Input'!$CL$15:$CL$41,"&gt;="&amp;F385))&lt;E385,F385&lt;&gt;0),"Leaver",IFERROR(IF($Y385="YES",MIN($U385*($G$12/$D$12),$G$12),(SUMPRODUCT(--((MIN(W385,$D$12))&gt;$C$9:$C$12),((MIN(W385,$D$12))-$C$9:$C$12),$H$9:$H$12))-((1-(X385/$M$9))*(SUMPRODUCT(--((MIN(V385,$D$12))&gt;$C$9:$C$12),((MIN(V385,$D$12))-$C$9:$C$12),$H$9:$H$12)))),0))</f>
        <v>0</v>
      </c>
      <c r="AA385" s="169">
        <f>IF(AND(LARGE('Sch A. Input'!$CL$15:$CL$41,COUNTIF('Sch A. Input'!$CL$15:$CL$41,"&gt;="&amp;F385))&lt;E385,F385&lt;&gt;0),"Leaver",IFERROR(Z385/U385,0))</f>
        <v>0</v>
      </c>
      <c r="AB385" s="170">
        <f>IF(AND(LARGE('Sch A. Input'!$CL$15:$CL$41,COUNTIF('Sch A. Input'!$CL$15:$CL$41,"&gt;="&amp;F385))&lt;E385,F385&lt;&gt;0),"Leaver",Q385-Z385)</f>
        <v>0</v>
      </c>
      <c r="AC385" s="94">
        <f t="shared" si="66"/>
        <v>0</v>
      </c>
      <c r="BK385" s="2"/>
      <c r="BL385" s="2"/>
      <c r="CI385"/>
    </row>
    <row r="386" spans="2:87" x14ac:dyDescent="0.35">
      <c r="B386" s="70" t="str">
        <f>IF('Sch A. Input'!B384="","",'Sch A. Input'!B384)</f>
        <v/>
      </c>
      <c r="C386" s="75" t="str">
        <f>IF('Sch A. Input'!C384="","",'Sch A. Input'!C384)</f>
        <v/>
      </c>
      <c r="D386" s="71" t="str">
        <f>IF('Sch A. Input'!D384="","",'Sch A. Input'!D384)</f>
        <v/>
      </c>
      <c r="E386" s="71">
        <f>'Sch A. Input'!E384</f>
        <v>45016</v>
      </c>
      <c r="F386" s="71">
        <f>'Sch A. Input'!F384</f>
        <v>0</v>
      </c>
      <c r="G386" s="226">
        <f>SUMIFS('Sch A. Input'!H384:CJ384,'Sch A. Input'!$H$13:$CJ$13,$L$11,'Sch A. Input'!$H$14:$CJ$14,"Recurring")</f>
        <v>0</v>
      </c>
      <c r="H386" s="226">
        <f>SUMIFS('Sch A. Input'!H384:CJ384,'Sch A. Input'!$H$13:$CJ$13,$L$11,'Sch A. Input'!$H$14:$CJ$14,"One-time")</f>
        <v>0</v>
      </c>
      <c r="I386" s="227">
        <f t="shared" si="60"/>
        <v>0</v>
      </c>
      <c r="J386" s="228">
        <f>SUMIFS('Sch A. Input'!H384:CJ384,'Sch A. Input'!$H$14:$CJ$14,"Recurring",'Sch A. Input'!$H$13:$CJ$13,"&lt;="&amp;$L$11)</f>
        <v>0</v>
      </c>
      <c r="K386" s="228">
        <f>SUMIFS('Sch A. Input'!H384:CJ384,'Sch A. Input'!$H$14:$CJ$14,"One-time",'Sch A. Input'!$H$13:$CJ$13,"&lt;="&amp;$L$11)</f>
        <v>0</v>
      </c>
      <c r="L386" s="229">
        <f t="shared" si="61"/>
        <v>0</v>
      </c>
      <c r="M386" s="228">
        <f t="shared" si="62"/>
        <v>0</v>
      </c>
      <c r="N386" s="228">
        <f t="shared" si="63"/>
        <v>0</v>
      </c>
      <c r="O386" s="259">
        <f t="shared" si="64"/>
        <v>0</v>
      </c>
      <c r="P386" s="268">
        <f t="shared" si="58"/>
        <v>0</v>
      </c>
      <c r="Q386" s="231">
        <f t="shared" si="59"/>
        <v>0</v>
      </c>
      <c r="R386" s="97">
        <f t="shared" si="65"/>
        <v>0</v>
      </c>
      <c r="S386" s="237">
        <f>IF(AND(LARGE('Sch A. Input'!$CL$15:$CL$41,COUNTIF('Sch A. Input'!$CL$15:$CL$41,"&gt;="&amp;F386))&lt;E386,F386&lt;&gt;0),"Leaver",J386-G386)</f>
        <v>0</v>
      </c>
      <c r="T386" s="237">
        <f>IF(AND(LARGE('Sch A. Input'!$CL$15:$CL$41,COUNTIF('Sch A. Input'!$CL$15:$CL$41,"&gt;="&amp;F386))&lt;E386,F386&lt;&gt;0),"Leaver",K386-H386)</f>
        <v>0</v>
      </c>
      <c r="U386" s="238">
        <f>IF(AND(LARGE('Sch A. Input'!$CL$15:$CL$41,COUNTIF('Sch A. Input'!$CL$15:$CL$41,"&gt;="&amp;F386))&lt;E386,F386&lt;&gt;0),"Leaver",L386-I386)</f>
        <v>0</v>
      </c>
      <c r="V386" s="238">
        <f>IF(AND(LARGE('Sch A. Input'!$CL$15:$CL$41,COUNTIF('Sch A. Input'!$CL$15:$CL$41,"&gt;="&amp;F386))&lt;E386,F386&lt;&gt;0),"Leaver",IFERROR(S386/X386*$M$9,0))</f>
        <v>0</v>
      </c>
      <c r="W386" s="238">
        <f>IF(AND(LARGE('Sch A. Input'!$CL$15:$CL$41,COUNTIF('Sch A. Input'!$CL$15:$CL$41,"&gt;="&amp;F386))&lt;E386,F386&lt;&gt;0),"Leaver",V386+T386)</f>
        <v>0</v>
      </c>
      <c r="X386" s="264">
        <f>IF(AND(LARGE('Sch A. Input'!$CL$15:$CL$41,COUNTIF('Sch A. Input'!$CL$15:$CL$41,"&gt;="&amp;F386))&lt;E386,F386&lt;&gt;0),"Leaver",IF(OR(D386="",D386&gt;$L$11,($L$11-14)&lt;$K$9),0,(E386+1-D386)/14-1))</f>
        <v>0</v>
      </c>
      <c r="Y386" s="265">
        <f>IF(AND(LARGE('Sch A. Input'!$CL$15:$CL$41,COUNTIF('Sch A. Input'!$CL$15:$CL$41,"&gt;="&amp;F386))&lt;E386,F386&lt;&gt;0),"Leaver",IFERROR(IF((S386/$X386*$M$9+T386)&gt;$D$12,"YES","NO"),0))</f>
        <v>0</v>
      </c>
      <c r="Z386" s="225">
        <f>IF(AND(LARGE('Sch A. Input'!$CL$15:$CL$41,COUNTIF('Sch A. Input'!$CL$15:$CL$41,"&gt;="&amp;F386))&lt;E386,F386&lt;&gt;0),"Leaver",IFERROR(IF($Y386="YES",MIN($U386*($G$12/$D$12),$G$12),(SUMPRODUCT(--((MIN(W386,$D$12))&gt;$C$9:$C$12),((MIN(W386,$D$12))-$C$9:$C$12),$H$9:$H$12))-((1-(X386/$M$9))*(SUMPRODUCT(--((MIN(V386,$D$12))&gt;$C$9:$C$12),((MIN(V386,$D$12))-$C$9:$C$12),$H$9:$H$12)))),0))</f>
        <v>0</v>
      </c>
      <c r="AA386" s="169">
        <f>IF(AND(LARGE('Sch A. Input'!$CL$15:$CL$41,COUNTIF('Sch A. Input'!$CL$15:$CL$41,"&gt;="&amp;F386))&lt;E386,F386&lt;&gt;0),"Leaver",IFERROR(Z386/U386,0))</f>
        <v>0</v>
      </c>
      <c r="AB386" s="170">
        <f>IF(AND(LARGE('Sch A. Input'!$CL$15:$CL$41,COUNTIF('Sch A. Input'!$CL$15:$CL$41,"&gt;="&amp;F386))&lt;E386,F386&lt;&gt;0),"Leaver",Q386-Z386)</f>
        <v>0</v>
      </c>
      <c r="AC386" s="94">
        <f t="shared" si="66"/>
        <v>0</v>
      </c>
      <c r="BK386" s="2"/>
      <c r="BL386" s="2"/>
      <c r="CI386"/>
    </row>
    <row r="387" spans="2:87" x14ac:dyDescent="0.35">
      <c r="B387" s="70" t="str">
        <f>IF('Sch A. Input'!B385="","",'Sch A. Input'!B385)</f>
        <v/>
      </c>
      <c r="C387" s="75" t="str">
        <f>IF('Sch A. Input'!C385="","",'Sch A. Input'!C385)</f>
        <v/>
      </c>
      <c r="D387" s="71" t="str">
        <f>IF('Sch A. Input'!D385="","",'Sch A. Input'!D385)</f>
        <v/>
      </c>
      <c r="E387" s="71">
        <f>'Sch A. Input'!E385</f>
        <v>45016</v>
      </c>
      <c r="F387" s="71">
        <f>'Sch A. Input'!F385</f>
        <v>0</v>
      </c>
      <c r="G387" s="226">
        <f>SUMIFS('Sch A. Input'!H385:CJ385,'Sch A. Input'!$H$13:$CJ$13,$L$11,'Sch A. Input'!$H$14:$CJ$14,"Recurring")</f>
        <v>0</v>
      </c>
      <c r="H387" s="226">
        <f>SUMIFS('Sch A. Input'!H385:CJ385,'Sch A. Input'!$H$13:$CJ$13,$L$11,'Sch A. Input'!$H$14:$CJ$14,"One-time")</f>
        <v>0</v>
      </c>
      <c r="I387" s="227">
        <f t="shared" si="60"/>
        <v>0</v>
      </c>
      <c r="J387" s="228">
        <f>SUMIFS('Sch A. Input'!H385:CJ385,'Sch A. Input'!$H$14:$CJ$14,"Recurring",'Sch A. Input'!$H$13:$CJ$13,"&lt;="&amp;$L$11)</f>
        <v>0</v>
      </c>
      <c r="K387" s="228">
        <f>SUMIFS('Sch A. Input'!H385:CJ385,'Sch A. Input'!$H$14:$CJ$14,"One-time",'Sch A. Input'!$H$13:$CJ$13,"&lt;="&amp;$L$11)</f>
        <v>0</v>
      </c>
      <c r="L387" s="229">
        <f t="shared" si="61"/>
        <v>0</v>
      </c>
      <c r="M387" s="228">
        <f t="shared" si="62"/>
        <v>0</v>
      </c>
      <c r="N387" s="228">
        <f t="shared" si="63"/>
        <v>0</v>
      </c>
      <c r="O387" s="259">
        <f t="shared" si="64"/>
        <v>0</v>
      </c>
      <c r="P387" s="268">
        <f t="shared" si="58"/>
        <v>0</v>
      </c>
      <c r="Q387" s="231">
        <f t="shared" si="59"/>
        <v>0</v>
      </c>
      <c r="R387" s="97">
        <f t="shared" si="65"/>
        <v>0</v>
      </c>
      <c r="S387" s="237">
        <f>IF(AND(LARGE('Sch A. Input'!$CL$15:$CL$41,COUNTIF('Sch A. Input'!$CL$15:$CL$41,"&gt;="&amp;F387))&lt;E387,F387&lt;&gt;0),"Leaver",J387-G387)</f>
        <v>0</v>
      </c>
      <c r="T387" s="237">
        <f>IF(AND(LARGE('Sch A. Input'!$CL$15:$CL$41,COUNTIF('Sch A. Input'!$CL$15:$CL$41,"&gt;="&amp;F387))&lt;E387,F387&lt;&gt;0),"Leaver",K387-H387)</f>
        <v>0</v>
      </c>
      <c r="U387" s="238">
        <f>IF(AND(LARGE('Sch A. Input'!$CL$15:$CL$41,COUNTIF('Sch A. Input'!$CL$15:$CL$41,"&gt;="&amp;F387))&lt;E387,F387&lt;&gt;0),"Leaver",L387-I387)</f>
        <v>0</v>
      </c>
      <c r="V387" s="238">
        <f>IF(AND(LARGE('Sch A. Input'!$CL$15:$CL$41,COUNTIF('Sch A. Input'!$CL$15:$CL$41,"&gt;="&amp;F387))&lt;E387,F387&lt;&gt;0),"Leaver",IFERROR(S387/X387*$M$9,0))</f>
        <v>0</v>
      </c>
      <c r="W387" s="238">
        <f>IF(AND(LARGE('Sch A. Input'!$CL$15:$CL$41,COUNTIF('Sch A. Input'!$CL$15:$CL$41,"&gt;="&amp;F387))&lt;E387,F387&lt;&gt;0),"Leaver",V387+T387)</f>
        <v>0</v>
      </c>
      <c r="X387" s="264">
        <f>IF(AND(LARGE('Sch A. Input'!$CL$15:$CL$41,COUNTIF('Sch A. Input'!$CL$15:$CL$41,"&gt;="&amp;F387))&lt;E387,F387&lt;&gt;0),"Leaver",IF(OR(D387="",D387&gt;$L$11,($L$11-14)&lt;$K$9),0,(E387+1-D387)/14-1))</f>
        <v>0</v>
      </c>
      <c r="Y387" s="265">
        <f>IF(AND(LARGE('Sch A. Input'!$CL$15:$CL$41,COUNTIF('Sch A. Input'!$CL$15:$CL$41,"&gt;="&amp;F387))&lt;E387,F387&lt;&gt;0),"Leaver",IFERROR(IF((S387/$X387*$M$9+T387)&gt;$D$12,"YES","NO"),0))</f>
        <v>0</v>
      </c>
      <c r="Z387" s="225">
        <f>IF(AND(LARGE('Sch A. Input'!$CL$15:$CL$41,COUNTIF('Sch A. Input'!$CL$15:$CL$41,"&gt;="&amp;F387))&lt;E387,F387&lt;&gt;0),"Leaver",IFERROR(IF($Y387="YES",MIN($U387*($G$12/$D$12),$G$12),(SUMPRODUCT(--((MIN(W387,$D$12))&gt;$C$9:$C$12),((MIN(W387,$D$12))-$C$9:$C$12),$H$9:$H$12))-((1-(X387/$M$9))*(SUMPRODUCT(--((MIN(V387,$D$12))&gt;$C$9:$C$12),((MIN(V387,$D$12))-$C$9:$C$12),$H$9:$H$12)))),0))</f>
        <v>0</v>
      </c>
      <c r="AA387" s="169">
        <f>IF(AND(LARGE('Sch A. Input'!$CL$15:$CL$41,COUNTIF('Sch A. Input'!$CL$15:$CL$41,"&gt;="&amp;F387))&lt;E387,F387&lt;&gt;0),"Leaver",IFERROR(Z387/U387,0))</f>
        <v>0</v>
      </c>
      <c r="AB387" s="170">
        <f>IF(AND(LARGE('Sch A. Input'!$CL$15:$CL$41,COUNTIF('Sch A. Input'!$CL$15:$CL$41,"&gt;="&amp;F387))&lt;E387,F387&lt;&gt;0),"Leaver",Q387-Z387)</f>
        <v>0</v>
      </c>
      <c r="AC387" s="94">
        <f t="shared" si="66"/>
        <v>0</v>
      </c>
      <c r="BK387" s="2"/>
      <c r="BL387" s="2"/>
      <c r="CI387"/>
    </row>
    <row r="388" spans="2:87" x14ac:dyDescent="0.35">
      <c r="B388" s="70" t="str">
        <f>IF('Sch A. Input'!B386="","",'Sch A. Input'!B386)</f>
        <v/>
      </c>
      <c r="C388" s="75" t="str">
        <f>IF('Sch A. Input'!C386="","",'Sch A. Input'!C386)</f>
        <v/>
      </c>
      <c r="D388" s="71" t="str">
        <f>IF('Sch A. Input'!D386="","",'Sch A. Input'!D386)</f>
        <v/>
      </c>
      <c r="E388" s="71">
        <f>'Sch A. Input'!E386</f>
        <v>45016</v>
      </c>
      <c r="F388" s="71">
        <f>'Sch A. Input'!F386</f>
        <v>0</v>
      </c>
      <c r="G388" s="226">
        <f>SUMIFS('Sch A. Input'!H386:CJ386,'Sch A. Input'!$H$13:$CJ$13,$L$11,'Sch A. Input'!$H$14:$CJ$14,"Recurring")</f>
        <v>0</v>
      </c>
      <c r="H388" s="226">
        <f>SUMIFS('Sch A. Input'!H386:CJ386,'Sch A. Input'!$H$13:$CJ$13,$L$11,'Sch A. Input'!$H$14:$CJ$14,"One-time")</f>
        <v>0</v>
      </c>
      <c r="I388" s="227">
        <f t="shared" si="60"/>
        <v>0</v>
      </c>
      <c r="J388" s="228">
        <f>SUMIFS('Sch A. Input'!H386:CJ386,'Sch A. Input'!$H$14:$CJ$14,"Recurring",'Sch A. Input'!$H$13:$CJ$13,"&lt;="&amp;$L$11)</f>
        <v>0</v>
      </c>
      <c r="K388" s="228">
        <f>SUMIFS('Sch A. Input'!H386:CJ386,'Sch A. Input'!$H$14:$CJ$14,"One-time",'Sch A. Input'!$H$13:$CJ$13,"&lt;="&amp;$L$11)</f>
        <v>0</v>
      </c>
      <c r="L388" s="229">
        <f t="shared" si="61"/>
        <v>0</v>
      </c>
      <c r="M388" s="228">
        <f t="shared" si="62"/>
        <v>0</v>
      </c>
      <c r="N388" s="228">
        <f t="shared" si="63"/>
        <v>0</v>
      </c>
      <c r="O388" s="259">
        <f t="shared" si="64"/>
        <v>0</v>
      </c>
      <c r="P388" s="268">
        <f t="shared" si="58"/>
        <v>0</v>
      </c>
      <c r="Q388" s="231">
        <f t="shared" si="59"/>
        <v>0</v>
      </c>
      <c r="R388" s="97">
        <f t="shared" si="65"/>
        <v>0</v>
      </c>
      <c r="S388" s="237">
        <f>IF(AND(LARGE('Sch A. Input'!$CL$15:$CL$41,COUNTIF('Sch A. Input'!$CL$15:$CL$41,"&gt;="&amp;F388))&lt;E388,F388&lt;&gt;0),"Leaver",J388-G388)</f>
        <v>0</v>
      </c>
      <c r="T388" s="237">
        <f>IF(AND(LARGE('Sch A. Input'!$CL$15:$CL$41,COUNTIF('Sch A. Input'!$CL$15:$CL$41,"&gt;="&amp;F388))&lt;E388,F388&lt;&gt;0),"Leaver",K388-H388)</f>
        <v>0</v>
      </c>
      <c r="U388" s="238">
        <f>IF(AND(LARGE('Sch A. Input'!$CL$15:$CL$41,COUNTIF('Sch A. Input'!$CL$15:$CL$41,"&gt;="&amp;F388))&lt;E388,F388&lt;&gt;0),"Leaver",L388-I388)</f>
        <v>0</v>
      </c>
      <c r="V388" s="238">
        <f>IF(AND(LARGE('Sch A. Input'!$CL$15:$CL$41,COUNTIF('Sch A. Input'!$CL$15:$CL$41,"&gt;="&amp;F388))&lt;E388,F388&lt;&gt;0),"Leaver",IFERROR(S388/X388*$M$9,0))</f>
        <v>0</v>
      </c>
      <c r="W388" s="238">
        <f>IF(AND(LARGE('Sch A. Input'!$CL$15:$CL$41,COUNTIF('Sch A. Input'!$CL$15:$CL$41,"&gt;="&amp;F388))&lt;E388,F388&lt;&gt;0),"Leaver",V388+T388)</f>
        <v>0</v>
      </c>
      <c r="X388" s="264">
        <f>IF(AND(LARGE('Sch A. Input'!$CL$15:$CL$41,COUNTIF('Sch A. Input'!$CL$15:$CL$41,"&gt;="&amp;F388))&lt;E388,F388&lt;&gt;0),"Leaver",IF(OR(D388="",D388&gt;$L$11,($L$11-14)&lt;$K$9),0,(E388+1-D388)/14-1))</f>
        <v>0</v>
      </c>
      <c r="Y388" s="265">
        <f>IF(AND(LARGE('Sch A. Input'!$CL$15:$CL$41,COUNTIF('Sch A. Input'!$CL$15:$CL$41,"&gt;="&amp;F388))&lt;E388,F388&lt;&gt;0),"Leaver",IFERROR(IF((S388/$X388*$M$9+T388)&gt;$D$12,"YES","NO"),0))</f>
        <v>0</v>
      </c>
      <c r="Z388" s="225">
        <f>IF(AND(LARGE('Sch A. Input'!$CL$15:$CL$41,COUNTIF('Sch A. Input'!$CL$15:$CL$41,"&gt;="&amp;F388))&lt;E388,F388&lt;&gt;0),"Leaver",IFERROR(IF($Y388="YES",MIN($U388*($G$12/$D$12),$G$12),(SUMPRODUCT(--((MIN(W388,$D$12))&gt;$C$9:$C$12),((MIN(W388,$D$12))-$C$9:$C$12),$H$9:$H$12))-((1-(X388/$M$9))*(SUMPRODUCT(--((MIN(V388,$D$12))&gt;$C$9:$C$12),((MIN(V388,$D$12))-$C$9:$C$12),$H$9:$H$12)))),0))</f>
        <v>0</v>
      </c>
      <c r="AA388" s="169">
        <f>IF(AND(LARGE('Sch A. Input'!$CL$15:$CL$41,COUNTIF('Sch A. Input'!$CL$15:$CL$41,"&gt;="&amp;F388))&lt;E388,F388&lt;&gt;0),"Leaver",IFERROR(Z388/U388,0))</f>
        <v>0</v>
      </c>
      <c r="AB388" s="170">
        <f>IF(AND(LARGE('Sch A. Input'!$CL$15:$CL$41,COUNTIF('Sch A. Input'!$CL$15:$CL$41,"&gt;="&amp;F388))&lt;E388,F388&lt;&gt;0),"Leaver",Q388-Z388)</f>
        <v>0</v>
      </c>
      <c r="AC388" s="94">
        <f t="shared" si="66"/>
        <v>0</v>
      </c>
      <c r="BK388" s="2"/>
      <c r="BL388" s="2"/>
      <c r="CI388"/>
    </row>
    <row r="389" spans="2:87" x14ac:dyDescent="0.35">
      <c r="B389" s="70" t="str">
        <f>IF('Sch A. Input'!B387="","",'Sch A. Input'!B387)</f>
        <v/>
      </c>
      <c r="C389" s="75" t="str">
        <f>IF('Sch A. Input'!C387="","",'Sch A. Input'!C387)</f>
        <v/>
      </c>
      <c r="D389" s="71" t="str">
        <f>IF('Sch A. Input'!D387="","",'Sch A. Input'!D387)</f>
        <v/>
      </c>
      <c r="E389" s="71">
        <f>'Sch A. Input'!E387</f>
        <v>45016</v>
      </c>
      <c r="F389" s="71">
        <f>'Sch A. Input'!F387</f>
        <v>0</v>
      </c>
      <c r="G389" s="226">
        <f>SUMIFS('Sch A. Input'!H387:CJ387,'Sch A. Input'!$H$13:$CJ$13,$L$11,'Sch A. Input'!$H$14:$CJ$14,"Recurring")</f>
        <v>0</v>
      </c>
      <c r="H389" s="226">
        <f>SUMIFS('Sch A. Input'!H387:CJ387,'Sch A. Input'!$H$13:$CJ$13,$L$11,'Sch A. Input'!$H$14:$CJ$14,"One-time")</f>
        <v>0</v>
      </c>
      <c r="I389" s="227">
        <f t="shared" si="60"/>
        <v>0</v>
      </c>
      <c r="J389" s="228">
        <f>SUMIFS('Sch A. Input'!H387:CJ387,'Sch A. Input'!$H$14:$CJ$14,"Recurring",'Sch A. Input'!$H$13:$CJ$13,"&lt;="&amp;$L$11)</f>
        <v>0</v>
      </c>
      <c r="K389" s="228">
        <f>SUMIFS('Sch A. Input'!H387:CJ387,'Sch A. Input'!$H$14:$CJ$14,"One-time",'Sch A. Input'!$H$13:$CJ$13,"&lt;="&amp;$L$11)</f>
        <v>0</v>
      </c>
      <c r="L389" s="229">
        <f t="shared" si="61"/>
        <v>0</v>
      </c>
      <c r="M389" s="228">
        <f t="shared" si="62"/>
        <v>0</v>
      </c>
      <c r="N389" s="228">
        <f t="shared" si="63"/>
        <v>0</v>
      </c>
      <c r="O389" s="259">
        <f t="shared" si="64"/>
        <v>0</v>
      </c>
      <c r="P389" s="268">
        <f t="shared" si="58"/>
        <v>0</v>
      </c>
      <c r="Q389" s="231">
        <f t="shared" si="59"/>
        <v>0</v>
      </c>
      <c r="R389" s="97">
        <f t="shared" si="65"/>
        <v>0</v>
      </c>
      <c r="S389" s="237">
        <f>IF(AND(LARGE('Sch A. Input'!$CL$15:$CL$41,COUNTIF('Sch A. Input'!$CL$15:$CL$41,"&gt;="&amp;F389))&lt;E389,F389&lt;&gt;0),"Leaver",J389-G389)</f>
        <v>0</v>
      </c>
      <c r="T389" s="237">
        <f>IF(AND(LARGE('Sch A. Input'!$CL$15:$CL$41,COUNTIF('Sch A. Input'!$CL$15:$CL$41,"&gt;="&amp;F389))&lt;E389,F389&lt;&gt;0),"Leaver",K389-H389)</f>
        <v>0</v>
      </c>
      <c r="U389" s="238">
        <f>IF(AND(LARGE('Sch A. Input'!$CL$15:$CL$41,COUNTIF('Sch A. Input'!$CL$15:$CL$41,"&gt;="&amp;F389))&lt;E389,F389&lt;&gt;0),"Leaver",L389-I389)</f>
        <v>0</v>
      </c>
      <c r="V389" s="238">
        <f>IF(AND(LARGE('Sch A. Input'!$CL$15:$CL$41,COUNTIF('Sch A. Input'!$CL$15:$CL$41,"&gt;="&amp;F389))&lt;E389,F389&lt;&gt;0),"Leaver",IFERROR(S389/X389*$M$9,0))</f>
        <v>0</v>
      </c>
      <c r="W389" s="238">
        <f>IF(AND(LARGE('Sch A. Input'!$CL$15:$CL$41,COUNTIF('Sch A. Input'!$CL$15:$CL$41,"&gt;="&amp;F389))&lt;E389,F389&lt;&gt;0),"Leaver",V389+T389)</f>
        <v>0</v>
      </c>
      <c r="X389" s="264">
        <f>IF(AND(LARGE('Sch A. Input'!$CL$15:$CL$41,COUNTIF('Sch A. Input'!$CL$15:$CL$41,"&gt;="&amp;F389))&lt;E389,F389&lt;&gt;0),"Leaver",IF(OR(D389="",D389&gt;$L$11,($L$11-14)&lt;$K$9),0,(E389+1-D389)/14-1))</f>
        <v>0</v>
      </c>
      <c r="Y389" s="265">
        <f>IF(AND(LARGE('Sch A. Input'!$CL$15:$CL$41,COUNTIF('Sch A. Input'!$CL$15:$CL$41,"&gt;="&amp;F389))&lt;E389,F389&lt;&gt;0),"Leaver",IFERROR(IF((S389/$X389*$M$9+T389)&gt;$D$12,"YES","NO"),0))</f>
        <v>0</v>
      </c>
      <c r="Z389" s="225">
        <f>IF(AND(LARGE('Sch A. Input'!$CL$15:$CL$41,COUNTIF('Sch A. Input'!$CL$15:$CL$41,"&gt;="&amp;F389))&lt;E389,F389&lt;&gt;0),"Leaver",IFERROR(IF($Y389="YES",MIN($U389*($G$12/$D$12),$G$12),(SUMPRODUCT(--((MIN(W389,$D$12))&gt;$C$9:$C$12),((MIN(W389,$D$12))-$C$9:$C$12),$H$9:$H$12))-((1-(X389/$M$9))*(SUMPRODUCT(--((MIN(V389,$D$12))&gt;$C$9:$C$12),((MIN(V389,$D$12))-$C$9:$C$12),$H$9:$H$12)))),0))</f>
        <v>0</v>
      </c>
      <c r="AA389" s="169">
        <f>IF(AND(LARGE('Sch A. Input'!$CL$15:$CL$41,COUNTIF('Sch A. Input'!$CL$15:$CL$41,"&gt;="&amp;F389))&lt;E389,F389&lt;&gt;0),"Leaver",IFERROR(Z389/U389,0))</f>
        <v>0</v>
      </c>
      <c r="AB389" s="170">
        <f>IF(AND(LARGE('Sch A. Input'!$CL$15:$CL$41,COUNTIF('Sch A. Input'!$CL$15:$CL$41,"&gt;="&amp;F389))&lt;E389,F389&lt;&gt;0),"Leaver",Q389-Z389)</f>
        <v>0</v>
      </c>
      <c r="AC389" s="94">
        <f t="shared" si="66"/>
        <v>0</v>
      </c>
      <c r="BK389" s="2"/>
      <c r="BL389" s="2"/>
      <c r="CI389"/>
    </row>
    <row r="390" spans="2:87" x14ac:dyDescent="0.35">
      <c r="B390" s="70" t="str">
        <f>IF('Sch A. Input'!B388="","",'Sch A. Input'!B388)</f>
        <v/>
      </c>
      <c r="C390" s="75" t="str">
        <f>IF('Sch A. Input'!C388="","",'Sch A. Input'!C388)</f>
        <v/>
      </c>
      <c r="D390" s="71" t="str">
        <f>IF('Sch A. Input'!D388="","",'Sch A. Input'!D388)</f>
        <v/>
      </c>
      <c r="E390" s="71">
        <f>'Sch A. Input'!E388</f>
        <v>45016</v>
      </c>
      <c r="F390" s="71">
        <f>'Sch A. Input'!F388</f>
        <v>0</v>
      </c>
      <c r="G390" s="226">
        <f>SUMIFS('Sch A. Input'!H388:CJ388,'Sch A. Input'!$H$13:$CJ$13,$L$11,'Sch A. Input'!$H$14:$CJ$14,"Recurring")</f>
        <v>0</v>
      </c>
      <c r="H390" s="226">
        <f>SUMIFS('Sch A. Input'!H388:CJ388,'Sch A. Input'!$H$13:$CJ$13,$L$11,'Sch A. Input'!$H$14:$CJ$14,"One-time")</f>
        <v>0</v>
      </c>
      <c r="I390" s="227">
        <f t="shared" si="60"/>
        <v>0</v>
      </c>
      <c r="J390" s="228">
        <f>SUMIFS('Sch A. Input'!H388:CJ388,'Sch A. Input'!$H$14:$CJ$14,"Recurring",'Sch A. Input'!$H$13:$CJ$13,"&lt;="&amp;$L$11)</f>
        <v>0</v>
      </c>
      <c r="K390" s="228">
        <f>SUMIFS('Sch A. Input'!H388:CJ388,'Sch A. Input'!$H$14:$CJ$14,"One-time",'Sch A. Input'!$H$13:$CJ$13,"&lt;="&amp;$L$11)</f>
        <v>0</v>
      </c>
      <c r="L390" s="229">
        <f t="shared" si="61"/>
        <v>0</v>
      </c>
      <c r="M390" s="228">
        <f t="shared" si="62"/>
        <v>0</v>
      </c>
      <c r="N390" s="228">
        <f t="shared" si="63"/>
        <v>0</v>
      </c>
      <c r="O390" s="259">
        <f t="shared" si="64"/>
        <v>0</v>
      </c>
      <c r="P390" s="268">
        <f t="shared" si="58"/>
        <v>0</v>
      </c>
      <c r="Q390" s="231">
        <f t="shared" si="59"/>
        <v>0</v>
      </c>
      <c r="R390" s="97">
        <f t="shared" si="65"/>
        <v>0</v>
      </c>
      <c r="S390" s="237">
        <f>IF(AND(LARGE('Sch A. Input'!$CL$15:$CL$41,COUNTIF('Sch A. Input'!$CL$15:$CL$41,"&gt;="&amp;F390))&lt;E390,F390&lt;&gt;0),"Leaver",J390-G390)</f>
        <v>0</v>
      </c>
      <c r="T390" s="237">
        <f>IF(AND(LARGE('Sch A. Input'!$CL$15:$CL$41,COUNTIF('Sch A. Input'!$CL$15:$CL$41,"&gt;="&amp;F390))&lt;E390,F390&lt;&gt;0),"Leaver",K390-H390)</f>
        <v>0</v>
      </c>
      <c r="U390" s="238">
        <f>IF(AND(LARGE('Sch A. Input'!$CL$15:$CL$41,COUNTIF('Sch A. Input'!$CL$15:$CL$41,"&gt;="&amp;F390))&lt;E390,F390&lt;&gt;0),"Leaver",L390-I390)</f>
        <v>0</v>
      </c>
      <c r="V390" s="238">
        <f>IF(AND(LARGE('Sch A. Input'!$CL$15:$CL$41,COUNTIF('Sch A. Input'!$CL$15:$CL$41,"&gt;="&amp;F390))&lt;E390,F390&lt;&gt;0),"Leaver",IFERROR(S390/X390*$M$9,0))</f>
        <v>0</v>
      </c>
      <c r="W390" s="238">
        <f>IF(AND(LARGE('Sch A. Input'!$CL$15:$CL$41,COUNTIF('Sch A. Input'!$CL$15:$CL$41,"&gt;="&amp;F390))&lt;E390,F390&lt;&gt;0),"Leaver",V390+T390)</f>
        <v>0</v>
      </c>
      <c r="X390" s="264">
        <f>IF(AND(LARGE('Sch A. Input'!$CL$15:$CL$41,COUNTIF('Sch A. Input'!$CL$15:$CL$41,"&gt;="&amp;F390))&lt;E390,F390&lt;&gt;0),"Leaver",IF(OR(D390="",D390&gt;$L$11,($L$11-14)&lt;$K$9),0,(E390+1-D390)/14-1))</f>
        <v>0</v>
      </c>
      <c r="Y390" s="265">
        <f>IF(AND(LARGE('Sch A. Input'!$CL$15:$CL$41,COUNTIF('Sch A. Input'!$CL$15:$CL$41,"&gt;="&amp;F390))&lt;E390,F390&lt;&gt;0),"Leaver",IFERROR(IF((S390/$X390*$M$9+T390)&gt;$D$12,"YES","NO"),0))</f>
        <v>0</v>
      </c>
      <c r="Z390" s="225">
        <f>IF(AND(LARGE('Sch A. Input'!$CL$15:$CL$41,COUNTIF('Sch A. Input'!$CL$15:$CL$41,"&gt;="&amp;F390))&lt;E390,F390&lt;&gt;0),"Leaver",IFERROR(IF($Y390="YES",MIN($U390*($G$12/$D$12),$G$12),(SUMPRODUCT(--((MIN(W390,$D$12))&gt;$C$9:$C$12),((MIN(W390,$D$12))-$C$9:$C$12),$H$9:$H$12))-((1-(X390/$M$9))*(SUMPRODUCT(--((MIN(V390,$D$12))&gt;$C$9:$C$12),((MIN(V390,$D$12))-$C$9:$C$12),$H$9:$H$12)))),0))</f>
        <v>0</v>
      </c>
      <c r="AA390" s="169">
        <f>IF(AND(LARGE('Sch A. Input'!$CL$15:$CL$41,COUNTIF('Sch A. Input'!$CL$15:$CL$41,"&gt;="&amp;F390))&lt;E390,F390&lt;&gt;0),"Leaver",IFERROR(Z390/U390,0))</f>
        <v>0</v>
      </c>
      <c r="AB390" s="170">
        <f>IF(AND(LARGE('Sch A. Input'!$CL$15:$CL$41,COUNTIF('Sch A. Input'!$CL$15:$CL$41,"&gt;="&amp;F390))&lt;E390,F390&lt;&gt;0),"Leaver",Q390-Z390)</f>
        <v>0</v>
      </c>
      <c r="AC390" s="94">
        <f t="shared" si="66"/>
        <v>0</v>
      </c>
      <c r="BK390" s="2"/>
      <c r="BL390" s="2"/>
      <c r="CI390"/>
    </row>
    <row r="391" spans="2:87" x14ac:dyDescent="0.35">
      <c r="B391" s="70" t="str">
        <f>IF('Sch A. Input'!B389="","",'Sch A. Input'!B389)</f>
        <v/>
      </c>
      <c r="C391" s="75" t="str">
        <f>IF('Sch A. Input'!C389="","",'Sch A. Input'!C389)</f>
        <v/>
      </c>
      <c r="D391" s="71" t="str">
        <f>IF('Sch A. Input'!D389="","",'Sch A. Input'!D389)</f>
        <v/>
      </c>
      <c r="E391" s="71">
        <f>'Sch A. Input'!E389</f>
        <v>45016</v>
      </c>
      <c r="F391" s="71">
        <f>'Sch A. Input'!F389</f>
        <v>0</v>
      </c>
      <c r="G391" s="226">
        <f>SUMIFS('Sch A. Input'!H389:CJ389,'Sch A. Input'!$H$13:$CJ$13,$L$11,'Sch A. Input'!$H$14:$CJ$14,"Recurring")</f>
        <v>0</v>
      </c>
      <c r="H391" s="226">
        <f>SUMIFS('Sch A. Input'!H389:CJ389,'Sch A. Input'!$H$13:$CJ$13,$L$11,'Sch A. Input'!$H$14:$CJ$14,"One-time")</f>
        <v>0</v>
      </c>
      <c r="I391" s="227">
        <f t="shared" si="60"/>
        <v>0</v>
      </c>
      <c r="J391" s="228">
        <f>SUMIFS('Sch A. Input'!H389:CJ389,'Sch A. Input'!$H$14:$CJ$14,"Recurring",'Sch A. Input'!$H$13:$CJ$13,"&lt;="&amp;$L$11)</f>
        <v>0</v>
      </c>
      <c r="K391" s="228">
        <f>SUMIFS('Sch A. Input'!H389:CJ389,'Sch A. Input'!$H$14:$CJ$14,"One-time",'Sch A. Input'!$H$13:$CJ$13,"&lt;="&amp;$L$11)</f>
        <v>0</v>
      </c>
      <c r="L391" s="229">
        <f t="shared" si="61"/>
        <v>0</v>
      </c>
      <c r="M391" s="228">
        <f t="shared" si="62"/>
        <v>0</v>
      </c>
      <c r="N391" s="228">
        <f t="shared" si="63"/>
        <v>0</v>
      </c>
      <c r="O391" s="259">
        <f t="shared" si="64"/>
        <v>0</v>
      </c>
      <c r="P391" s="268">
        <f t="shared" si="58"/>
        <v>0</v>
      </c>
      <c r="Q391" s="231">
        <f t="shared" si="59"/>
        <v>0</v>
      </c>
      <c r="R391" s="97">
        <f t="shared" si="65"/>
        <v>0</v>
      </c>
      <c r="S391" s="237">
        <f>IF(AND(LARGE('Sch A. Input'!$CL$15:$CL$41,COUNTIF('Sch A. Input'!$CL$15:$CL$41,"&gt;="&amp;F391))&lt;E391,F391&lt;&gt;0),"Leaver",J391-G391)</f>
        <v>0</v>
      </c>
      <c r="T391" s="237">
        <f>IF(AND(LARGE('Sch A. Input'!$CL$15:$CL$41,COUNTIF('Sch A. Input'!$CL$15:$CL$41,"&gt;="&amp;F391))&lt;E391,F391&lt;&gt;0),"Leaver",K391-H391)</f>
        <v>0</v>
      </c>
      <c r="U391" s="238">
        <f>IF(AND(LARGE('Sch A. Input'!$CL$15:$CL$41,COUNTIF('Sch A. Input'!$CL$15:$CL$41,"&gt;="&amp;F391))&lt;E391,F391&lt;&gt;0),"Leaver",L391-I391)</f>
        <v>0</v>
      </c>
      <c r="V391" s="238">
        <f>IF(AND(LARGE('Sch A. Input'!$CL$15:$CL$41,COUNTIF('Sch A. Input'!$CL$15:$CL$41,"&gt;="&amp;F391))&lt;E391,F391&lt;&gt;0),"Leaver",IFERROR(S391/X391*$M$9,0))</f>
        <v>0</v>
      </c>
      <c r="W391" s="238">
        <f>IF(AND(LARGE('Sch A. Input'!$CL$15:$CL$41,COUNTIF('Sch A. Input'!$CL$15:$CL$41,"&gt;="&amp;F391))&lt;E391,F391&lt;&gt;0),"Leaver",V391+T391)</f>
        <v>0</v>
      </c>
      <c r="X391" s="264">
        <f>IF(AND(LARGE('Sch A. Input'!$CL$15:$CL$41,COUNTIF('Sch A. Input'!$CL$15:$CL$41,"&gt;="&amp;F391))&lt;E391,F391&lt;&gt;0),"Leaver",IF(OR(D391="",D391&gt;$L$11,($L$11-14)&lt;$K$9),0,(E391+1-D391)/14-1))</f>
        <v>0</v>
      </c>
      <c r="Y391" s="265">
        <f>IF(AND(LARGE('Sch A. Input'!$CL$15:$CL$41,COUNTIF('Sch A. Input'!$CL$15:$CL$41,"&gt;="&amp;F391))&lt;E391,F391&lt;&gt;0),"Leaver",IFERROR(IF((S391/$X391*$M$9+T391)&gt;$D$12,"YES","NO"),0))</f>
        <v>0</v>
      </c>
      <c r="Z391" s="225">
        <f>IF(AND(LARGE('Sch A. Input'!$CL$15:$CL$41,COUNTIF('Sch A. Input'!$CL$15:$CL$41,"&gt;="&amp;F391))&lt;E391,F391&lt;&gt;0),"Leaver",IFERROR(IF($Y391="YES",MIN($U391*($G$12/$D$12),$G$12),(SUMPRODUCT(--((MIN(W391,$D$12))&gt;$C$9:$C$12),((MIN(W391,$D$12))-$C$9:$C$12),$H$9:$H$12))-((1-(X391/$M$9))*(SUMPRODUCT(--((MIN(V391,$D$12))&gt;$C$9:$C$12),((MIN(V391,$D$12))-$C$9:$C$12),$H$9:$H$12)))),0))</f>
        <v>0</v>
      </c>
      <c r="AA391" s="169">
        <f>IF(AND(LARGE('Sch A. Input'!$CL$15:$CL$41,COUNTIF('Sch A. Input'!$CL$15:$CL$41,"&gt;="&amp;F391))&lt;E391,F391&lt;&gt;0),"Leaver",IFERROR(Z391/U391,0))</f>
        <v>0</v>
      </c>
      <c r="AB391" s="170">
        <f>IF(AND(LARGE('Sch A. Input'!$CL$15:$CL$41,COUNTIF('Sch A. Input'!$CL$15:$CL$41,"&gt;="&amp;F391))&lt;E391,F391&lt;&gt;0),"Leaver",Q391-Z391)</f>
        <v>0</v>
      </c>
      <c r="AC391" s="94">
        <f t="shared" si="66"/>
        <v>0</v>
      </c>
      <c r="BK391" s="2"/>
      <c r="BL391" s="2"/>
      <c r="CI391"/>
    </row>
    <row r="392" spans="2:87" x14ac:dyDescent="0.35">
      <c r="B392" s="70" t="str">
        <f>IF('Sch A. Input'!B390="","",'Sch A. Input'!B390)</f>
        <v/>
      </c>
      <c r="C392" s="75" t="str">
        <f>IF('Sch A. Input'!C390="","",'Sch A. Input'!C390)</f>
        <v/>
      </c>
      <c r="D392" s="71" t="str">
        <f>IF('Sch A. Input'!D390="","",'Sch A. Input'!D390)</f>
        <v/>
      </c>
      <c r="E392" s="71">
        <f>'Sch A. Input'!E390</f>
        <v>45016</v>
      </c>
      <c r="F392" s="71">
        <f>'Sch A. Input'!F390</f>
        <v>0</v>
      </c>
      <c r="G392" s="226">
        <f>SUMIFS('Sch A. Input'!H390:CJ390,'Sch A. Input'!$H$13:$CJ$13,$L$11,'Sch A. Input'!$H$14:$CJ$14,"Recurring")</f>
        <v>0</v>
      </c>
      <c r="H392" s="226">
        <f>SUMIFS('Sch A. Input'!H390:CJ390,'Sch A. Input'!$H$13:$CJ$13,$L$11,'Sch A. Input'!$H$14:$CJ$14,"One-time")</f>
        <v>0</v>
      </c>
      <c r="I392" s="227">
        <f t="shared" si="60"/>
        <v>0</v>
      </c>
      <c r="J392" s="228">
        <f>SUMIFS('Sch A. Input'!H390:CJ390,'Sch A. Input'!$H$14:$CJ$14,"Recurring",'Sch A. Input'!$H$13:$CJ$13,"&lt;="&amp;$L$11)</f>
        <v>0</v>
      </c>
      <c r="K392" s="228">
        <f>SUMIFS('Sch A. Input'!H390:CJ390,'Sch A. Input'!$H$14:$CJ$14,"One-time",'Sch A. Input'!$H$13:$CJ$13,"&lt;="&amp;$L$11)</f>
        <v>0</v>
      </c>
      <c r="L392" s="229">
        <f t="shared" si="61"/>
        <v>0</v>
      </c>
      <c r="M392" s="228">
        <f t="shared" si="62"/>
        <v>0</v>
      </c>
      <c r="N392" s="228">
        <f t="shared" si="63"/>
        <v>0</v>
      </c>
      <c r="O392" s="259">
        <f t="shared" si="64"/>
        <v>0</v>
      </c>
      <c r="P392" s="268">
        <f t="shared" si="58"/>
        <v>0</v>
      </c>
      <c r="Q392" s="231">
        <f t="shared" si="59"/>
        <v>0</v>
      </c>
      <c r="R392" s="97">
        <f t="shared" si="65"/>
        <v>0</v>
      </c>
      <c r="S392" s="237">
        <f>IF(AND(LARGE('Sch A. Input'!$CL$15:$CL$41,COUNTIF('Sch A. Input'!$CL$15:$CL$41,"&gt;="&amp;F392))&lt;E392,F392&lt;&gt;0),"Leaver",J392-G392)</f>
        <v>0</v>
      </c>
      <c r="T392" s="237">
        <f>IF(AND(LARGE('Sch A. Input'!$CL$15:$CL$41,COUNTIF('Sch A. Input'!$CL$15:$CL$41,"&gt;="&amp;F392))&lt;E392,F392&lt;&gt;0),"Leaver",K392-H392)</f>
        <v>0</v>
      </c>
      <c r="U392" s="238">
        <f>IF(AND(LARGE('Sch A. Input'!$CL$15:$CL$41,COUNTIF('Sch A. Input'!$CL$15:$CL$41,"&gt;="&amp;F392))&lt;E392,F392&lt;&gt;0),"Leaver",L392-I392)</f>
        <v>0</v>
      </c>
      <c r="V392" s="238">
        <f>IF(AND(LARGE('Sch A. Input'!$CL$15:$CL$41,COUNTIF('Sch A. Input'!$CL$15:$CL$41,"&gt;="&amp;F392))&lt;E392,F392&lt;&gt;0),"Leaver",IFERROR(S392/X392*$M$9,0))</f>
        <v>0</v>
      </c>
      <c r="W392" s="238">
        <f>IF(AND(LARGE('Sch A. Input'!$CL$15:$CL$41,COUNTIF('Sch A. Input'!$CL$15:$CL$41,"&gt;="&amp;F392))&lt;E392,F392&lt;&gt;0),"Leaver",V392+T392)</f>
        <v>0</v>
      </c>
      <c r="X392" s="264">
        <f>IF(AND(LARGE('Sch A. Input'!$CL$15:$CL$41,COUNTIF('Sch A. Input'!$CL$15:$CL$41,"&gt;="&amp;F392))&lt;E392,F392&lt;&gt;0),"Leaver",IF(OR(D392="",D392&gt;$L$11,($L$11-14)&lt;$K$9),0,(E392+1-D392)/14-1))</f>
        <v>0</v>
      </c>
      <c r="Y392" s="265">
        <f>IF(AND(LARGE('Sch A. Input'!$CL$15:$CL$41,COUNTIF('Sch A. Input'!$CL$15:$CL$41,"&gt;="&amp;F392))&lt;E392,F392&lt;&gt;0),"Leaver",IFERROR(IF((S392/$X392*$M$9+T392)&gt;$D$12,"YES","NO"),0))</f>
        <v>0</v>
      </c>
      <c r="Z392" s="225">
        <f>IF(AND(LARGE('Sch A. Input'!$CL$15:$CL$41,COUNTIF('Sch A. Input'!$CL$15:$CL$41,"&gt;="&amp;F392))&lt;E392,F392&lt;&gt;0),"Leaver",IFERROR(IF($Y392="YES",MIN($U392*($G$12/$D$12),$G$12),(SUMPRODUCT(--((MIN(W392,$D$12))&gt;$C$9:$C$12),((MIN(W392,$D$12))-$C$9:$C$12),$H$9:$H$12))-((1-(X392/$M$9))*(SUMPRODUCT(--((MIN(V392,$D$12))&gt;$C$9:$C$12),((MIN(V392,$D$12))-$C$9:$C$12),$H$9:$H$12)))),0))</f>
        <v>0</v>
      </c>
      <c r="AA392" s="169">
        <f>IF(AND(LARGE('Sch A. Input'!$CL$15:$CL$41,COUNTIF('Sch A. Input'!$CL$15:$CL$41,"&gt;="&amp;F392))&lt;E392,F392&lt;&gt;0),"Leaver",IFERROR(Z392/U392,0))</f>
        <v>0</v>
      </c>
      <c r="AB392" s="170">
        <f>IF(AND(LARGE('Sch A. Input'!$CL$15:$CL$41,COUNTIF('Sch A. Input'!$CL$15:$CL$41,"&gt;="&amp;F392))&lt;E392,F392&lt;&gt;0),"Leaver",Q392-Z392)</f>
        <v>0</v>
      </c>
      <c r="AC392" s="94">
        <f t="shared" si="66"/>
        <v>0</v>
      </c>
      <c r="BK392" s="2"/>
      <c r="BL392" s="2"/>
      <c r="CI392"/>
    </row>
    <row r="393" spans="2:87" x14ac:dyDescent="0.35">
      <c r="B393" s="70" t="str">
        <f>IF('Sch A. Input'!B391="","",'Sch A. Input'!B391)</f>
        <v/>
      </c>
      <c r="C393" s="75" t="str">
        <f>IF('Sch A. Input'!C391="","",'Sch A. Input'!C391)</f>
        <v/>
      </c>
      <c r="D393" s="71" t="str">
        <f>IF('Sch A. Input'!D391="","",'Sch A. Input'!D391)</f>
        <v/>
      </c>
      <c r="E393" s="71">
        <f>'Sch A. Input'!E391</f>
        <v>45016</v>
      </c>
      <c r="F393" s="71">
        <f>'Sch A. Input'!F391</f>
        <v>0</v>
      </c>
      <c r="G393" s="226">
        <f>SUMIFS('Sch A. Input'!H391:CJ391,'Sch A. Input'!$H$13:$CJ$13,$L$11,'Sch A. Input'!$H$14:$CJ$14,"Recurring")</f>
        <v>0</v>
      </c>
      <c r="H393" s="226">
        <f>SUMIFS('Sch A. Input'!H391:CJ391,'Sch A. Input'!$H$13:$CJ$13,$L$11,'Sch A. Input'!$H$14:$CJ$14,"One-time")</f>
        <v>0</v>
      </c>
      <c r="I393" s="227">
        <f t="shared" si="60"/>
        <v>0</v>
      </c>
      <c r="J393" s="228">
        <f>SUMIFS('Sch A. Input'!H391:CJ391,'Sch A. Input'!$H$14:$CJ$14,"Recurring",'Sch A. Input'!$H$13:$CJ$13,"&lt;="&amp;$L$11)</f>
        <v>0</v>
      </c>
      <c r="K393" s="228">
        <f>SUMIFS('Sch A. Input'!H391:CJ391,'Sch A. Input'!$H$14:$CJ$14,"One-time",'Sch A. Input'!$H$13:$CJ$13,"&lt;="&amp;$L$11)</f>
        <v>0</v>
      </c>
      <c r="L393" s="229">
        <f t="shared" si="61"/>
        <v>0</v>
      </c>
      <c r="M393" s="228">
        <f t="shared" si="62"/>
        <v>0</v>
      </c>
      <c r="N393" s="228">
        <f t="shared" si="63"/>
        <v>0</v>
      </c>
      <c r="O393" s="259">
        <f t="shared" si="64"/>
        <v>0</v>
      </c>
      <c r="P393" s="268">
        <f t="shared" si="58"/>
        <v>0</v>
      </c>
      <c r="Q393" s="231">
        <f t="shared" si="59"/>
        <v>0</v>
      </c>
      <c r="R393" s="97">
        <f t="shared" si="65"/>
        <v>0</v>
      </c>
      <c r="S393" s="237">
        <f>IF(AND(LARGE('Sch A. Input'!$CL$15:$CL$41,COUNTIF('Sch A. Input'!$CL$15:$CL$41,"&gt;="&amp;F393))&lt;E393,F393&lt;&gt;0),"Leaver",J393-G393)</f>
        <v>0</v>
      </c>
      <c r="T393" s="237">
        <f>IF(AND(LARGE('Sch A. Input'!$CL$15:$CL$41,COUNTIF('Sch A. Input'!$CL$15:$CL$41,"&gt;="&amp;F393))&lt;E393,F393&lt;&gt;0),"Leaver",K393-H393)</f>
        <v>0</v>
      </c>
      <c r="U393" s="238">
        <f>IF(AND(LARGE('Sch A. Input'!$CL$15:$CL$41,COUNTIF('Sch A. Input'!$CL$15:$CL$41,"&gt;="&amp;F393))&lt;E393,F393&lt;&gt;0),"Leaver",L393-I393)</f>
        <v>0</v>
      </c>
      <c r="V393" s="238">
        <f>IF(AND(LARGE('Sch A. Input'!$CL$15:$CL$41,COUNTIF('Sch A. Input'!$CL$15:$CL$41,"&gt;="&amp;F393))&lt;E393,F393&lt;&gt;0),"Leaver",IFERROR(S393/X393*$M$9,0))</f>
        <v>0</v>
      </c>
      <c r="W393" s="238">
        <f>IF(AND(LARGE('Sch A. Input'!$CL$15:$CL$41,COUNTIF('Sch A. Input'!$CL$15:$CL$41,"&gt;="&amp;F393))&lt;E393,F393&lt;&gt;0),"Leaver",V393+T393)</f>
        <v>0</v>
      </c>
      <c r="X393" s="264">
        <f>IF(AND(LARGE('Sch A. Input'!$CL$15:$CL$41,COUNTIF('Sch A. Input'!$CL$15:$CL$41,"&gt;="&amp;F393))&lt;E393,F393&lt;&gt;0),"Leaver",IF(OR(D393="",D393&gt;$L$11,($L$11-14)&lt;$K$9),0,(E393+1-D393)/14-1))</f>
        <v>0</v>
      </c>
      <c r="Y393" s="265">
        <f>IF(AND(LARGE('Sch A. Input'!$CL$15:$CL$41,COUNTIF('Sch A. Input'!$CL$15:$CL$41,"&gt;="&amp;F393))&lt;E393,F393&lt;&gt;0),"Leaver",IFERROR(IF((S393/$X393*$M$9+T393)&gt;$D$12,"YES","NO"),0))</f>
        <v>0</v>
      </c>
      <c r="Z393" s="225">
        <f>IF(AND(LARGE('Sch A. Input'!$CL$15:$CL$41,COUNTIF('Sch A. Input'!$CL$15:$CL$41,"&gt;="&amp;F393))&lt;E393,F393&lt;&gt;0),"Leaver",IFERROR(IF($Y393="YES",MIN($U393*($G$12/$D$12),$G$12),(SUMPRODUCT(--((MIN(W393,$D$12))&gt;$C$9:$C$12),((MIN(W393,$D$12))-$C$9:$C$12),$H$9:$H$12))-((1-(X393/$M$9))*(SUMPRODUCT(--((MIN(V393,$D$12))&gt;$C$9:$C$12),((MIN(V393,$D$12))-$C$9:$C$12),$H$9:$H$12)))),0))</f>
        <v>0</v>
      </c>
      <c r="AA393" s="169">
        <f>IF(AND(LARGE('Sch A. Input'!$CL$15:$CL$41,COUNTIF('Sch A. Input'!$CL$15:$CL$41,"&gt;="&amp;F393))&lt;E393,F393&lt;&gt;0),"Leaver",IFERROR(Z393/U393,0))</f>
        <v>0</v>
      </c>
      <c r="AB393" s="170">
        <f>IF(AND(LARGE('Sch A. Input'!$CL$15:$CL$41,COUNTIF('Sch A. Input'!$CL$15:$CL$41,"&gt;="&amp;F393))&lt;E393,F393&lt;&gt;0),"Leaver",Q393-Z393)</f>
        <v>0</v>
      </c>
      <c r="AC393" s="94">
        <f t="shared" si="66"/>
        <v>0</v>
      </c>
      <c r="BK393" s="2"/>
      <c r="BL393" s="2"/>
      <c r="CI393"/>
    </row>
    <row r="394" spans="2:87" x14ac:dyDescent="0.35">
      <c r="B394" s="70" t="str">
        <f>IF('Sch A. Input'!B392="","",'Sch A. Input'!B392)</f>
        <v/>
      </c>
      <c r="C394" s="75" t="str">
        <f>IF('Sch A. Input'!C392="","",'Sch A. Input'!C392)</f>
        <v/>
      </c>
      <c r="D394" s="71" t="str">
        <f>IF('Sch A. Input'!D392="","",'Sch A. Input'!D392)</f>
        <v/>
      </c>
      <c r="E394" s="71">
        <f>'Sch A. Input'!E392</f>
        <v>45016</v>
      </c>
      <c r="F394" s="71">
        <f>'Sch A. Input'!F392</f>
        <v>0</v>
      </c>
      <c r="G394" s="226">
        <f>SUMIFS('Sch A. Input'!H392:CJ392,'Sch A. Input'!$H$13:$CJ$13,$L$11,'Sch A. Input'!$H$14:$CJ$14,"Recurring")</f>
        <v>0</v>
      </c>
      <c r="H394" s="226">
        <f>SUMIFS('Sch A. Input'!H392:CJ392,'Sch A. Input'!$H$13:$CJ$13,$L$11,'Sch A. Input'!$H$14:$CJ$14,"One-time")</f>
        <v>0</v>
      </c>
      <c r="I394" s="227">
        <f t="shared" si="60"/>
        <v>0</v>
      </c>
      <c r="J394" s="228">
        <f>SUMIFS('Sch A. Input'!H392:CJ392,'Sch A. Input'!$H$14:$CJ$14,"Recurring",'Sch A. Input'!$H$13:$CJ$13,"&lt;="&amp;$L$11)</f>
        <v>0</v>
      </c>
      <c r="K394" s="228">
        <f>SUMIFS('Sch A. Input'!H392:CJ392,'Sch A. Input'!$H$14:$CJ$14,"One-time",'Sch A. Input'!$H$13:$CJ$13,"&lt;="&amp;$L$11)</f>
        <v>0</v>
      </c>
      <c r="L394" s="229">
        <f t="shared" si="61"/>
        <v>0</v>
      </c>
      <c r="M394" s="228">
        <f t="shared" si="62"/>
        <v>0</v>
      </c>
      <c r="N394" s="228">
        <f t="shared" si="63"/>
        <v>0</v>
      </c>
      <c r="O394" s="259">
        <f t="shared" si="64"/>
        <v>0</v>
      </c>
      <c r="P394" s="268">
        <f t="shared" si="58"/>
        <v>0</v>
      </c>
      <c r="Q394" s="231">
        <f t="shared" si="59"/>
        <v>0</v>
      </c>
      <c r="R394" s="97">
        <f t="shared" si="65"/>
        <v>0</v>
      </c>
      <c r="S394" s="237">
        <f>IF(AND(LARGE('Sch A. Input'!$CL$15:$CL$41,COUNTIF('Sch A. Input'!$CL$15:$CL$41,"&gt;="&amp;F394))&lt;E394,F394&lt;&gt;0),"Leaver",J394-G394)</f>
        <v>0</v>
      </c>
      <c r="T394" s="237">
        <f>IF(AND(LARGE('Sch A. Input'!$CL$15:$CL$41,COUNTIF('Sch A. Input'!$CL$15:$CL$41,"&gt;="&amp;F394))&lt;E394,F394&lt;&gt;0),"Leaver",K394-H394)</f>
        <v>0</v>
      </c>
      <c r="U394" s="238">
        <f>IF(AND(LARGE('Sch A. Input'!$CL$15:$CL$41,COUNTIF('Sch A. Input'!$CL$15:$CL$41,"&gt;="&amp;F394))&lt;E394,F394&lt;&gt;0),"Leaver",L394-I394)</f>
        <v>0</v>
      </c>
      <c r="V394" s="238">
        <f>IF(AND(LARGE('Sch A. Input'!$CL$15:$CL$41,COUNTIF('Sch A. Input'!$CL$15:$CL$41,"&gt;="&amp;F394))&lt;E394,F394&lt;&gt;0),"Leaver",IFERROR(S394/X394*$M$9,0))</f>
        <v>0</v>
      </c>
      <c r="W394" s="238">
        <f>IF(AND(LARGE('Sch A. Input'!$CL$15:$CL$41,COUNTIF('Sch A. Input'!$CL$15:$CL$41,"&gt;="&amp;F394))&lt;E394,F394&lt;&gt;0),"Leaver",V394+T394)</f>
        <v>0</v>
      </c>
      <c r="X394" s="264">
        <f>IF(AND(LARGE('Sch A. Input'!$CL$15:$CL$41,COUNTIF('Sch A. Input'!$CL$15:$CL$41,"&gt;="&amp;F394))&lt;E394,F394&lt;&gt;0),"Leaver",IF(OR(D394="",D394&gt;$L$11,($L$11-14)&lt;$K$9),0,(E394+1-D394)/14-1))</f>
        <v>0</v>
      </c>
      <c r="Y394" s="265">
        <f>IF(AND(LARGE('Sch A. Input'!$CL$15:$CL$41,COUNTIF('Sch A. Input'!$CL$15:$CL$41,"&gt;="&amp;F394))&lt;E394,F394&lt;&gt;0),"Leaver",IFERROR(IF((S394/$X394*$M$9+T394)&gt;$D$12,"YES","NO"),0))</f>
        <v>0</v>
      </c>
      <c r="Z394" s="225">
        <f>IF(AND(LARGE('Sch A. Input'!$CL$15:$CL$41,COUNTIF('Sch A. Input'!$CL$15:$CL$41,"&gt;="&amp;F394))&lt;E394,F394&lt;&gt;0),"Leaver",IFERROR(IF($Y394="YES",MIN($U394*($G$12/$D$12),$G$12),(SUMPRODUCT(--((MIN(W394,$D$12))&gt;$C$9:$C$12),((MIN(W394,$D$12))-$C$9:$C$12),$H$9:$H$12))-((1-(X394/$M$9))*(SUMPRODUCT(--((MIN(V394,$D$12))&gt;$C$9:$C$12),((MIN(V394,$D$12))-$C$9:$C$12),$H$9:$H$12)))),0))</f>
        <v>0</v>
      </c>
      <c r="AA394" s="169">
        <f>IF(AND(LARGE('Sch A. Input'!$CL$15:$CL$41,COUNTIF('Sch A. Input'!$CL$15:$CL$41,"&gt;="&amp;F394))&lt;E394,F394&lt;&gt;0),"Leaver",IFERROR(Z394/U394,0))</f>
        <v>0</v>
      </c>
      <c r="AB394" s="170">
        <f>IF(AND(LARGE('Sch A. Input'!$CL$15:$CL$41,COUNTIF('Sch A. Input'!$CL$15:$CL$41,"&gt;="&amp;F394))&lt;E394,F394&lt;&gt;0),"Leaver",Q394-Z394)</f>
        <v>0</v>
      </c>
      <c r="AC394" s="94">
        <f t="shared" si="66"/>
        <v>0</v>
      </c>
      <c r="BK394" s="2"/>
      <c r="BL394" s="2"/>
      <c r="CI394"/>
    </row>
    <row r="395" spans="2:87" x14ac:dyDescent="0.35">
      <c r="B395" s="70" t="str">
        <f>IF('Sch A. Input'!B393="","",'Sch A. Input'!B393)</f>
        <v/>
      </c>
      <c r="C395" s="75" t="str">
        <f>IF('Sch A. Input'!C393="","",'Sch A. Input'!C393)</f>
        <v/>
      </c>
      <c r="D395" s="71" t="str">
        <f>IF('Sch A. Input'!D393="","",'Sch A. Input'!D393)</f>
        <v/>
      </c>
      <c r="E395" s="71">
        <f>'Sch A. Input'!E393</f>
        <v>45016</v>
      </c>
      <c r="F395" s="71">
        <f>'Sch A. Input'!F393</f>
        <v>0</v>
      </c>
      <c r="G395" s="226">
        <f>SUMIFS('Sch A. Input'!H393:CJ393,'Sch A. Input'!$H$13:$CJ$13,$L$11,'Sch A. Input'!$H$14:$CJ$14,"Recurring")</f>
        <v>0</v>
      </c>
      <c r="H395" s="226">
        <f>SUMIFS('Sch A. Input'!H393:CJ393,'Sch A. Input'!$H$13:$CJ$13,$L$11,'Sch A. Input'!$H$14:$CJ$14,"One-time")</f>
        <v>0</v>
      </c>
      <c r="I395" s="227">
        <f t="shared" si="60"/>
        <v>0</v>
      </c>
      <c r="J395" s="228">
        <f>SUMIFS('Sch A. Input'!H393:CJ393,'Sch A. Input'!$H$14:$CJ$14,"Recurring",'Sch A. Input'!$H$13:$CJ$13,"&lt;="&amp;$L$11)</f>
        <v>0</v>
      </c>
      <c r="K395" s="228">
        <f>SUMIFS('Sch A. Input'!H393:CJ393,'Sch A. Input'!$H$14:$CJ$14,"One-time",'Sch A. Input'!$H$13:$CJ$13,"&lt;="&amp;$L$11)</f>
        <v>0</v>
      </c>
      <c r="L395" s="229">
        <f t="shared" si="61"/>
        <v>0</v>
      </c>
      <c r="M395" s="228">
        <f t="shared" si="62"/>
        <v>0</v>
      </c>
      <c r="N395" s="228">
        <f t="shared" si="63"/>
        <v>0</v>
      </c>
      <c r="O395" s="259">
        <f t="shared" si="64"/>
        <v>0</v>
      </c>
      <c r="P395" s="268">
        <f t="shared" si="58"/>
        <v>0</v>
      </c>
      <c r="Q395" s="231">
        <f t="shared" si="59"/>
        <v>0</v>
      </c>
      <c r="R395" s="97">
        <f t="shared" si="65"/>
        <v>0</v>
      </c>
      <c r="S395" s="237">
        <f>IF(AND(LARGE('Sch A. Input'!$CL$15:$CL$41,COUNTIF('Sch A. Input'!$CL$15:$CL$41,"&gt;="&amp;F395))&lt;E395,F395&lt;&gt;0),"Leaver",J395-G395)</f>
        <v>0</v>
      </c>
      <c r="T395" s="237">
        <f>IF(AND(LARGE('Sch A. Input'!$CL$15:$CL$41,COUNTIF('Sch A. Input'!$CL$15:$CL$41,"&gt;="&amp;F395))&lt;E395,F395&lt;&gt;0),"Leaver",K395-H395)</f>
        <v>0</v>
      </c>
      <c r="U395" s="238">
        <f>IF(AND(LARGE('Sch A. Input'!$CL$15:$CL$41,COUNTIF('Sch A. Input'!$CL$15:$CL$41,"&gt;="&amp;F395))&lt;E395,F395&lt;&gt;0),"Leaver",L395-I395)</f>
        <v>0</v>
      </c>
      <c r="V395" s="238">
        <f>IF(AND(LARGE('Sch A. Input'!$CL$15:$CL$41,COUNTIF('Sch A. Input'!$CL$15:$CL$41,"&gt;="&amp;F395))&lt;E395,F395&lt;&gt;0),"Leaver",IFERROR(S395/X395*$M$9,0))</f>
        <v>0</v>
      </c>
      <c r="W395" s="238">
        <f>IF(AND(LARGE('Sch A. Input'!$CL$15:$CL$41,COUNTIF('Sch A. Input'!$CL$15:$CL$41,"&gt;="&amp;F395))&lt;E395,F395&lt;&gt;0),"Leaver",V395+T395)</f>
        <v>0</v>
      </c>
      <c r="X395" s="264">
        <f>IF(AND(LARGE('Sch A. Input'!$CL$15:$CL$41,COUNTIF('Sch A. Input'!$CL$15:$CL$41,"&gt;="&amp;F395))&lt;E395,F395&lt;&gt;0),"Leaver",IF(OR(D395="",D395&gt;$L$11,($L$11-14)&lt;$K$9),0,(E395+1-D395)/14-1))</f>
        <v>0</v>
      </c>
      <c r="Y395" s="265">
        <f>IF(AND(LARGE('Sch A. Input'!$CL$15:$CL$41,COUNTIF('Sch A. Input'!$CL$15:$CL$41,"&gt;="&amp;F395))&lt;E395,F395&lt;&gt;0),"Leaver",IFERROR(IF((S395/$X395*$M$9+T395)&gt;$D$12,"YES","NO"),0))</f>
        <v>0</v>
      </c>
      <c r="Z395" s="225">
        <f>IF(AND(LARGE('Sch A. Input'!$CL$15:$CL$41,COUNTIF('Sch A. Input'!$CL$15:$CL$41,"&gt;="&amp;F395))&lt;E395,F395&lt;&gt;0),"Leaver",IFERROR(IF($Y395="YES",MIN($U395*($G$12/$D$12),$G$12),(SUMPRODUCT(--((MIN(W395,$D$12))&gt;$C$9:$C$12),((MIN(W395,$D$12))-$C$9:$C$12),$H$9:$H$12))-((1-(X395/$M$9))*(SUMPRODUCT(--((MIN(V395,$D$12))&gt;$C$9:$C$12),((MIN(V395,$D$12))-$C$9:$C$12),$H$9:$H$12)))),0))</f>
        <v>0</v>
      </c>
      <c r="AA395" s="169">
        <f>IF(AND(LARGE('Sch A. Input'!$CL$15:$CL$41,COUNTIF('Sch A. Input'!$CL$15:$CL$41,"&gt;="&amp;F395))&lt;E395,F395&lt;&gt;0),"Leaver",IFERROR(Z395/U395,0))</f>
        <v>0</v>
      </c>
      <c r="AB395" s="170">
        <f>IF(AND(LARGE('Sch A. Input'!$CL$15:$CL$41,COUNTIF('Sch A. Input'!$CL$15:$CL$41,"&gt;="&amp;F395))&lt;E395,F395&lt;&gt;0),"Leaver",Q395-Z395)</f>
        <v>0</v>
      </c>
      <c r="AC395" s="94">
        <f t="shared" si="66"/>
        <v>0</v>
      </c>
      <c r="BK395" s="2"/>
      <c r="BL395" s="2"/>
      <c r="CI395"/>
    </row>
    <row r="396" spans="2:87" x14ac:dyDescent="0.35">
      <c r="B396" s="70" t="str">
        <f>IF('Sch A. Input'!B394="","",'Sch A. Input'!B394)</f>
        <v/>
      </c>
      <c r="C396" s="75" t="str">
        <f>IF('Sch A. Input'!C394="","",'Sch A. Input'!C394)</f>
        <v/>
      </c>
      <c r="D396" s="71" t="str">
        <f>IF('Sch A. Input'!D394="","",'Sch A. Input'!D394)</f>
        <v/>
      </c>
      <c r="E396" s="71">
        <f>'Sch A. Input'!E394</f>
        <v>45016</v>
      </c>
      <c r="F396" s="71">
        <f>'Sch A. Input'!F394</f>
        <v>0</v>
      </c>
      <c r="G396" s="226">
        <f>SUMIFS('Sch A. Input'!H394:CJ394,'Sch A. Input'!$H$13:$CJ$13,$L$11,'Sch A. Input'!$H$14:$CJ$14,"Recurring")</f>
        <v>0</v>
      </c>
      <c r="H396" s="226">
        <f>SUMIFS('Sch A. Input'!H394:CJ394,'Sch A. Input'!$H$13:$CJ$13,$L$11,'Sch A. Input'!$H$14:$CJ$14,"One-time")</f>
        <v>0</v>
      </c>
      <c r="I396" s="227">
        <f t="shared" si="60"/>
        <v>0</v>
      </c>
      <c r="J396" s="228">
        <f>SUMIFS('Sch A. Input'!H394:CJ394,'Sch A. Input'!$H$14:$CJ$14,"Recurring",'Sch A. Input'!$H$13:$CJ$13,"&lt;="&amp;$L$11)</f>
        <v>0</v>
      </c>
      <c r="K396" s="228">
        <f>SUMIFS('Sch A. Input'!H394:CJ394,'Sch A. Input'!$H$14:$CJ$14,"One-time",'Sch A. Input'!$H$13:$CJ$13,"&lt;="&amp;$L$11)</f>
        <v>0</v>
      </c>
      <c r="L396" s="229">
        <f t="shared" si="61"/>
        <v>0</v>
      </c>
      <c r="M396" s="228">
        <f t="shared" si="62"/>
        <v>0</v>
      </c>
      <c r="N396" s="228">
        <f t="shared" si="63"/>
        <v>0</v>
      </c>
      <c r="O396" s="259">
        <f t="shared" si="64"/>
        <v>0</v>
      </c>
      <c r="P396" s="268">
        <f t="shared" si="58"/>
        <v>0</v>
      </c>
      <c r="Q396" s="231">
        <f t="shared" si="59"/>
        <v>0</v>
      </c>
      <c r="R396" s="97">
        <f t="shared" si="65"/>
        <v>0</v>
      </c>
      <c r="S396" s="237">
        <f>IF(AND(LARGE('Sch A. Input'!$CL$15:$CL$41,COUNTIF('Sch A. Input'!$CL$15:$CL$41,"&gt;="&amp;F396))&lt;E396,F396&lt;&gt;0),"Leaver",J396-G396)</f>
        <v>0</v>
      </c>
      <c r="T396" s="237">
        <f>IF(AND(LARGE('Sch A. Input'!$CL$15:$CL$41,COUNTIF('Sch A. Input'!$CL$15:$CL$41,"&gt;="&amp;F396))&lt;E396,F396&lt;&gt;0),"Leaver",K396-H396)</f>
        <v>0</v>
      </c>
      <c r="U396" s="238">
        <f>IF(AND(LARGE('Sch A. Input'!$CL$15:$CL$41,COUNTIF('Sch A. Input'!$CL$15:$CL$41,"&gt;="&amp;F396))&lt;E396,F396&lt;&gt;0),"Leaver",L396-I396)</f>
        <v>0</v>
      </c>
      <c r="V396" s="238">
        <f>IF(AND(LARGE('Sch A. Input'!$CL$15:$CL$41,COUNTIF('Sch A. Input'!$CL$15:$CL$41,"&gt;="&amp;F396))&lt;E396,F396&lt;&gt;0),"Leaver",IFERROR(S396/X396*$M$9,0))</f>
        <v>0</v>
      </c>
      <c r="W396" s="238">
        <f>IF(AND(LARGE('Sch A. Input'!$CL$15:$CL$41,COUNTIF('Sch A. Input'!$CL$15:$CL$41,"&gt;="&amp;F396))&lt;E396,F396&lt;&gt;0),"Leaver",V396+T396)</f>
        <v>0</v>
      </c>
      <c r="X396" s="264">
        <f>IF(AND(LARGE('Sch A. Input'!$CL$15:$CL$41,COUNTIF('Sch A. Input'!$CL$15:$CL$41,"&gt;="&amp;F396))&lt;E396,F396&lt;&gt;0),"Leaver",IF(OR(D396="",D396&gt;$L$11,($L$11-14)&lt;$K$9),0,(E396+1-D396)/14-1))</f>
        <v>0</v>
      </c>
      <c r="Y396" s="265">
        <f>IF(AND(LARGE('Sch A. Input'!$CL$15:$CL$41,COUNTIF('Sch A. Input'!$CL$15:$CL$41,"&gt;="&amp;F396))&lt;E396,F396&lt;&gt;0),"Leaver",IFERROR(IF((S396/$X396*$M$9+T396)&gt;$D$12,"YES","NO"),0))</f>
        <v>0</v>
      </c>
      <c r="Z396" s="225">
        <f>IF(AND(LARGE('Sch A. Input'!$CL$15:$CL$41,COUNTIF('Sch A. Input'!$CL$15:$CL$41,"&gt;="&amp;F396))&lt;E396,F396&lt;&gt;0),"Leaver",IFERROR(IF($Y396="YES",MIN($U396*($G$12/$D$12),$G$12),(SUMPRODUCT(--((MIN(W396,$D$12))&gt;$C$9:$C$12),((MIN(W396,$D$12))-$C$9:$C$12),$H$9:$H$12))-((1-(X396/$M$9))*(SUMPRODUCT(--((MIN(V396,$D$12))&gt;$C$9:$C$12),((MIN(V396,$D$12))-$C$9:$C$12),$H$9:$H$12)))),0))</f>
        <v>0</v>
      </c>
      <c r="AA396" s="169">
        <f>IF(AND(LARGE('Sch A. Input'!$CL$15:$CL$41,COUNTIF('Sch A. Input'!$CL$15:$CL$41,"&gt;="&amp;F396))&lt;E396,F396&lt;&gt;0),"Leaver",IFERROR(Z396/U396,0))</f>
        <v>0</v>
      </c>
      <c r="AB396" s="170">
        <f>IF(AND(LARGE('Sch A. Input'!$CL$15:$CL$41,COUNTIF('Sch A. Input'!$CL$15:$CL$41,"&gt;="&amp;F396))&lt;E396,F396&lt;&gt;0),"Leaver",Q396-Z396)</f>
        <v>0</v>
      </c>
      <c r="AC396" s="94">
        <f t="shared" si="66"/>
        <v>0</v>
      </c>
      <c r="BK396" s="2"/>
      <c r="BL396" s="2"/>
      <c r="CI396"/>
    </row>
    <row r="397" spans="2:87" x14ac:dyDescent="0.35">
      <c r="B397" s="70" t="str">
        <f>IF('Sch A. Input'!B395="","",'Sch A. Input'!B395)</f>
        <v/>
      </c>
      <c r="C397" s="75" t="str">
        <f>IF('Sch A. Input'!C395="","",'Sch A. Input'!C395)</f>
        <v/>
      </c>
      <c r="D397" s="71" t="str">
        <f>IF('Sch A. Input'!D395="","",'Sch A. Input'!D395)</f>
        <v/>
      </c>
      <c r="E397" s="71">
        <f>'Sch A. Input'!E395</f>
        <v>45016</v>
      </c>
      <c r="F397" s="71">
        <f>'Sch A. Input'!F395</f>
        <v>0</v>
      </c>
      <c r="G397" s="226">
        <f>SUMIFS('Sch A. Input'!H395:CJ395,'Sch A. Input'!$H$13:$CJ$13,$L$11,'Sch A. Input'!$H$14:$CJ$14,"Recurring")</f>
        <v>0</v>
      </c>
      <c r="H397" s="226">
        <f>SUMIFS('Sch A. Input'!H395:CJ395,'Sch A. Input'!$H$13:$CJ$13,$L$11,'Sch A. Input'!$H$14:$CJ$14,"One-time")</f>
        <v>0</v>
      </c>
      <c r="I397" s="227">
        <f t="shared" si="60"/>
        <v>0</v>
      </c>
      <c r="J397" s="228">
        <f>SUMIFS('Sch A. Input'!H395:CJ395,'Sch A. Input'!$H$14:$CJ$14,"Recurring",'Sch A. Input'!$H$13:$CJ$13,"&lt;="&amp;$L$11)</f>
        <v>0</v>
      </c>
      <c r="K397" s="228">
        <f>SUMIFS('Sch A. Input'!H395:CJ395,'Sch A. Input'!$H$14:$CJ$14,"One-time",'Sch A. Input'!$H$13:$CJ$13,"&lt;="&amp;$L$11)</f>
        <v>0</v>
      </c>
      <c r="L397" s="229">
        <f t="shared" si="61"/>
        <v>0</v>
      </c>
      <c r="M397" s="228">
        <f t="shared" si="62"/>
        <v>0</v>
      </c>
      <c r="N397" s="228">
        <f t="shared" si="63"/>
        <v>0</v>
      </c>
      <c r="O397" s="259">
        <f t="shared" si="64"/>
        <v>0</v>
      </c>
      <c r="P397" s="268">
        <f t="shared" si="58"/>
        <v>0</v>
      </c>
      <c r="Q397" s="231">
        <f t="shared" si="59"/>
        <v>0</v>
      </c>
      <c r="R397" s="97">
        <f t="shared" si="65"/>
        <v>0</v>
      </c>
      <c r="S397" s="237">
        <f>IF(AND(LARGE('Sch A. Input'!$CL$15:$CL$41,COUNTIF('Sch A. Input'!$CL$15:$CL$41,"&gt;="&amp;F397))&lt;E397,F397&lt;&gt;0),"Leaver",J397-G397)</f>
        <v>0</v>
      </c>
      <c r="T397" s="237">
        <f>IF(AND(LARGE('Sch A. Input'!$CL$15:$CL$41,COUNTIF('Sch A. Input'!$CL$15:$CL$41,"&gt;="&amp;F397))&lt;E397,F397&lt;&gt;0),"Leaver",K397-H397)</f>
        <v>0</v>
      </c>
      <c r="U397" s="238">
        <f>IF(AND(LARGE('Sch A. Input'!$CL$15:$CL$41,COUNTIF('Sch A. Input'!$CL$15:$CL$41,"&gt;="&amp;F397))&lt;E397,F397&lt;&gt;0),"Leaver",L397-I397)</f>
        <v>0</v>
      </c>
      <c r="V397" s="238">
        <f>IF(AND(LARGE('Sch A. Input'!$CL$15:$CL$41,COUNTIF('Sch A. Input'!$CL$15:$CL$41,"&gt;="&amp;F397))&lt;E397,F397&lt;&gt;0),"Leaver",IFERROR(S397/X397*$M$9,0))</f>
        <v>0</v>
      </c>
      <c r="W397" s="238">
        <f>IF(AND(LARGE('Sch A. Input'!$CL$15:$CL$41,COUNTIF('Sch A. Input'!$CL$15:$CL$41,"&gt;="&amp;F397))&lt;E397,F397&lt;&gt;0),"Leaver",V397+T397)</f>
        <v>0</v>
      </c>
      <c r="X397" s="264">
        <f>IF(AND(LARGE('Sch A. Input'!$CL$15:$CL$41,COUNTIF('Sch A. Input'!$CL$15:$CL$41,"&gt;="&amp;F397))&lt;E397,F397&lt;&gt;0),"Leaver",IF(OR(D397="",D397&gt;$L$11,($L$11-14)&lt;$K$9),0,(E397+1-D397)/14-1))</f>
        <v>0</v>
      </c>
      <c r="Y397" s="265">
        <f>IF(AND(LARGE('Sch A. Input'!$CL$15:$CL$41,COUNTIF('Sch A. Input'!$CL$15:$CL$41,"&gt;="&amp;F397))&lt;E397,F397&lt;&gt;0),"Leaver",IFERROR(IF((S397/$X397*$M$9+T397)&gt;$D$12,"YES","NO"),0))</f>
        <v>0</v>
      </c>
      <c r="Z397" s="225">
        <f>IF(AND(LARGE('Sch A. Input'!$CL$15:$CL$41,COUNTIF('Sch A. Input'!$CL$15:$CL$41,"&gt;="&amp;F397))&lt;E397,F397&lt;&gt;0),"Leaver",IFERROR(IF($Y397="YES",MIN($U397*($G$12/$D$12),$G$12),(SUMPRODUCT(--((MIN(W397,$D$12))&gt;$C$9:$C$12),((MIN(W397,$D$12))-$C$9:$C$12),$H$9:$H$12))-((1-(X397/$M$9))*(SUMPRODUCT(--((MIN(V397,$D$12))&gt;$C$9:$C$12),((MIN(V397,$D$12))-$C$9:$C$12),$H$9:$H$12)))),0))</f>
        <v>0</v>
      </c>
      <c r="AA397" s="169">
        <f>IF(AND(LARGE('Sch A. Input'!$CL$15:$CL$41,COUNTIF('Sch A. Input'!$CL$15:$CL$41,"&gt;="&amp;F397))&lt;E397,F397&lt;&gt;0),"Leaver",IFERROR(Z397/U397,0))</f>
        <v>0</v>
      </c>
      <c r="AB397" s="170">
        <f>IF(AND(LARGE('Sch A. Input'!$CL$15:$CL$41,COUNTIF('Sch A. Input'!$CL$15:$CL$41,"&gt;="&amp;F397))&lt;E397,F397&lt;&gt;0),"Leaver",Q397-Z397)</f>
        <v>0</v>
      </c>
      <c r="AC397" s="94">
        <f t="shared" si="66"/>
        <v>0</v>
      </c>
      <c r="BK397" s="2"/>
      <c r="BL397" s="2"/>
      <c r="CI397"/>
    </row>
    <row r="398" spans="2:87" x14ac:dyDescent="0.35">
      <c r="B398" s="70" t="str">
        <f>IF('Sch A. Input'!B396="","",'Sch A. Input'!B396)</f>
        <v/>
      </c>
      <c r="C398" s="75" t="str">
        <f>IF('Sch A. Input'!C396="","",'Sch A. Input'!C396)</f>
        <v/>
      </c>
      <c r="D398" s="71" t="str">
        <f>IF('Sch A. Input'!D396="","",'Sch A. Input'!D396)</f>
        <v/>
      </c>
      <c r="E398" s="71">
        <f>'Sch A. Input'!E396</f>
        <v>45016</v>
      </c>
      <c r="F398" s="71">
        <f>'Sch A. Input'!F396</f>
        <v>0</v>
      </c>
      <c r="G398" s="226">
        <f>SUMIFS('Sch A. Input'!H396:CJ396,'Sch A. Input'!$H$13:$CJ$13,$L$11,'Sch A. Input'!$H$14:$CJ$14,"Recurring")</f>
        <v>0</v>
      </c>
      <c r="H398" s="226">
        <f>SUMIFS('Sch A. Input'!H396:CJ396,'Sch A. Input'!$H$13:$CJ$13,$L$11,'Sch A. Input'!$H$14:$CJ$14,"One-time")</f>
        <v>0</v>
      </c>
      <c r="I398" s="227">
        <f t="shared" si="60"/>
        <v>0</v>
      </c>
      <c r="J398" s="228">
        <f>SUMIFS('Sch A. Input'!H396:CJ396,'Sch A. Input'!$H$14:$CJ$14,"Recurring",'Sch A. Input'!$H$13:$CJ$13,"&lt;="&amp;$L$11)</f>
        <v>0</v>
      </c>
      <c r="K398" s="228">
        <f>SUMIFS('Sch A. Input'!H396:CJ396,'Sch A. Input'!$H$14:$CJ$14,"One-time",'Sch A. Input'!$H$13:$CJ$13,"&lt;="&amp;$L$11)</f>
        <v>0</v>
      </c>
      <c r="L398" s="229">
        <f t="shared" si="61"/>
        <v>0</v>
      </c>
      <c r="M398" s="228">
        <f t="shared" si="62"/>
        <v>0</v>
      </c>
      <c r="N398" s="228">
        <f t="shared" si="63"/>
        <v>0</v>
      </c>
      <c r="O398" s="259">
        <f t="shared" si="64"/>
        <v>0</v>
      </c>
      <c r="P398" s="268">
        <f t="shared" si="58"/>
        <v>0</v>
      </c>
      <c r="Q398" s="231">
        <f t="shared" si="59"/>
        <v>0</v>
      </c>
      <c r="R398" s="97">
        <f t="shared" si="65"/>
        <v>0</v>
      </c>
      <c r="S398" s="237">
        <f>IF(AND(LARGE('Sch A. Input'!$CL$15:$CL$41,COUNTIF('Sch A. Input'!$CL$15:$CL$41,"&gt;="&amp;F398))&lt;E398,F398&lt;&gt;0),"Leaver",J398-G398)</f>
        <v>0</v>
      </c>
      <c r="T398" s="237">
        <f>IF(AND(LARGE('Sch A. Input'!$CL$15:$CL$41,COUNTIF('Sch A. Input'!$CL$15:$CL$41,"&gt;="&amp;F398))&lt;E398,F398&lt;&gt;0),"Leaver",K398-H398)</f>
        <v>0</v>
      </c>
      <c r="U398" s="238">
        <f>IF(AND(LARGE('Sch A. Input'!$CL$15:$CL$41,COUNTIF('Sch A. Input'!$CL$15:$CL$41,"&gt;="&amp;F398))&lt;E398,F398&lt;&gt;0),"Leaver",L398-I398)</f>
        <v>0</v>
      </c>
      <c r="V398" s="238">
        <f>IF(AND(LARGE('Sch A. Input'!$CL$15:$CL$41,COUNTIF('Sch A. Input'!$CL$15:$CL$41,"&gt;="&amp;F398))&lt;E398,F398&lt;&gt;0),"Leaver",IFERROR(S398/X398*$M$9,0))</f>
        <v>0</v>
      </c>
      <c r="W398" s="238">
        <f>IF(AND(LARGE('Sch A. Input'!$CL$15:$CL$41,COUNTIF('Sch A. Input'!$CL$15:$CL$41,"&gt;="&amp;F398))&lt;E398,F398&lt;&gt;0),"Leaver",V398+T398)</f>
        <v>0</v>
      </c>
      <c r="X398" s="264">
        <f>IF(AND(LARGE('Sch A. Input'!$CL$15:$CL$41,COUNTIF('Sch A. Input'!$CL$15:$CL$41,"&gt;="&amp;F398))&lt;E398,F398&lt;&gt;0),"Leaver",IF(OR(D398="",D398&gt;$L$11,($L$11-14)&lt;$K$9),0,(E398+1-D398)/14-1))</f>
        <v>0</v>
      </c>
      <c r="Y398" s="265">
        <f>IF(AND(LARGE('Sch A. Input'!$CL$15:$CL$41,COUNTIF('Sch A. Input'!$CL$15:$CL$41,"&gt;="&amp;F398))&lt;E398,F398&lt;&gt;0),"Leaver",IFERROR(IF((S398/$X398*$M$9+T398)&gt;$D$12,"YES","NO"),0))</f>
        <v>0</v>
      </c>
      <c r="Z398" s="225">
        <f>IF(AND(LARGE('Sch A. Input'!$CL$15:$CL$41,COUNTIF('Sch A. Input'!$CL$15:$CL$41,"&gt;="&amp;F398))&lt;E398,F398&lt;&gt;0),"Leaver",IFERROR(IF($Y398="YES",MIN($U398*($G$12/$D$12),$G$12),(SUMPRODUCT(--((MIN(W398,$D$12))&gt;$C$9:$C$12),((MIN(W398,$D$12))-$C$9:$C$12),$H$9:$H$12))-((1-(X398/$M$9))*(SUMPRODUCT(--((MIN(V398,$D$12))&gt;$C$9:$C$12),((MIN(V398,$D$12))-$C$9:$C$12),$H$9:$H$12)))),0))</f>
        <v>0</v>
      </c>
      <c r="AA398" s="169">
        <f>IF(AND(LARGE('Sch A. Input'!$CL$15:$CL$41,COUNTIF('Sch A. Input'!$CL$15:$CL$41,"&gt;="&amp;F398))&lt;E398,F398&lt;&gt;0),"Leaver",IFERROR(Z398/U398,0))</f>
        <v>0</v>
      </c>
      <c r="AB398" s="170">
        <f>IF(AND(LARGE('Sch A. Input'!$CL$15:$CL$41,COUNTIF('Sch A. Input'!$CL$15:$CL$41,"&gt;="&amp;F398))&lt;E398,F398&lt;&gt;0),"Leaver",Q398-Z398)</f>
        <v>0</v>
      </c>
      <c r="AC398" s="94">
        <f t="shared" si="66"/>
        <v>0</v>
      </c>
      <c r="BK398" s="2"/>
      <c r="BL398" s="2"/>
      <c r="CI398"/>
    </row>
    <row r="399" spans="2:87" x14ac:dyDescent="0.35">
      <c r="B399" s="70" t="str">
        <f>IF('Sch A. Input'!B397="","",'Sch A. Input'!B397)</f>
        <v/>
      </c>
      <c r="C399" s="75" t="str">
        <f>IF('Sch A. Input'!C397="","",'Sch A. Input'!C397)</f>
        <v/>
      </c>
      <c r="D399" s="71" t="str">
        <f>IF('Sch A. Input'!D397="","",'Sch A. Input'!D397)</f>
        <v/>
      </c>
      <c r="E399" s="71">
        <f>'Sch A. Input'!E397</f>
        <v>45016</v>
      </c>
      <c r="F399" s="71">
        <f>'Sch A. Input'!F397</f>
        <v>0</v>
      </c>
      <c r="G399" s="226">
        <f>SUMIFS('Sch A. Input'!H397:CJ397,'Sch A. Input'!$H$13:$CJ$13,$L$11,'Sch A. Input'!$H$14:$CJ$14,"Recurring")</f>
        <v>0</v>
      </c>
      <c r="H399" s="226">
        <f>SUMIFS('Sch A. Input'!H397:CJ397,'Sch A. Input'!$H$13:$CJ$13,$L$11,'Sch A. Input'!$H$14:$CJ$14,"One-time")</f>
        <v>0</v>
      </c>
      <c r="I399" s="227">
        <f t="shared" si="60"/>
        <v>0</v>
      </c>
      <c r="J399" s="228">
        <f>SUMIFS('Sch A. Input'!H397:CJ397,'Sch A. Input'!$H$14:$CJ$14,"Recurring",'Sch A. Input'!$H$13:$CJ$13,"&lt;="&amp;$L$11)</f>
        <v>0</v>
      </c>
      <c r="K399" s="228">
        <f>SUMIFS('Sch A. Input'!H397:CJ397,'Sch A. Input'!$H$14:$CJ$14,"One-time",'Sch A. Input'!$H$13:$CJ$13,"&lt;="&amp;$L$11)</f>
        <v>0</v>
      </c>
      <c r="L399" s="229">
        <f t="shared" si="61"/>
        <v>0</v>
      </c>
      <c r="M399" s="228">
        <f t="shared" si="62"/>
        <v>0</v>
      </c>
      <c r="N399" s="228">
        <f t="shared" si="63"/>
        <v>0</v>
      </c>
      <c r="O399" s="259">
        <f t="shared" si="64"/>
        <v>0</v>
      </c>
      <c r="P399" s="268">
        <f t="shared" si="58"/>
        <v>0</v>
      </c>
      <c r="Q399" s="231">
        <f t="shared" si="59"/>
        <v>0</v>
      </c>
      <c r="R399" s="97">
        <f t="shared" si="65"/>
        <v>0</v>
      </c>
      <c r="S399" s="237">
        <f>IF(AND(LARGE('Sch A. Input'!$CL$15:$CL$41,COUNTIF('Sch A. Input'!$CL$15:$CL$41,"&gt;="&amp;F399))&lt;E399,F399&lt;&gt;0),"Leaver",J399-G399)</f>
        <v>0</v>
      </c>
      <c r="T399" s="237">
        <f>IF(AND(LARGE('Sch A. Input'!$CL$15:$CL$41,COUNTIF('Sch A. Input'!$CL$15:$CL$41,"&gt;="&amp;F399))&lt;E399,F399&lt;&gt;0),"Leaver",K399-H399)</f>
        <v>0</v>
      </c>
      <c r="U399" s="238">
        <f>IF(AND(LARGE('Sch A. Input'!$CL$15:$CL$41,COUNTIF('Sch A. Input'!$CL$15:$CL$41,"&gt;="&amp;F399))&lt;E399,F399&lt;&gt;0),"Leaver",L399-I399)</f>
        <v>0</v>
      </c>
      <c r="V399" s="238">
        <f>IF(AND(LARGE('Sch A. Input'!$CL$15:$CL$41,COUNTIF('Sch A. Input'!$CL$15:$CL$41,"&gt;="&amp;F399))&lt;E399,F399&lt;&gt;0),"Leaver",IFERROR(S399/X399*$M$9,0))</f>
        <v>0</v>
      </c>
      <c r="W399" s="238">
        <f>IF(AND(LARGE('Sch A. Input'!$CL$15:$CL$41,COUNTIF('Sch A. Input'!$CL$15:$CL$41,"&gt;="&amp;F399))&lt;E399,F399&lt;&gt;0),"Leaver",V399+T399)</f>
        <v>0</v>
      </c>
      <c r="X399" s="264">
        <f>IF(AND(LARGE('Sch A. Input'!$CL$15:$CL$41,COUNTIF('Sch A. Input'!$CL$15:$CL$41,"&gt;="&amp;F399))&lt;E399,F399&lt;&gt;0),"Leaver",IF(OR(D399="",D399&gt;$L$11,($L$11-14)&lt;$K$9),0,(E399+1-D399)/14-1))</f>
        <v>0</v>
      </c>
      <c r="Y399" s="265">
        <f>IF(AND(LARGE('Sch A. Input'!$CL$15:$CL$41,COUNTIF('Sch A. Input'!$CL$15:$CL$41,"&gt;="&amp;F399))&lt;E399,F399&lt;&gt;0),"Leaver",IFERROR(IF((S399/$X399*$M$9+T399)&gt;$D$12,"YES","NO"),0))</f>
        <v>0</v>
      </c>
      <c r="Z399" s="225">
        <f>IF(AND(LARGE('Sch A. Input'!$CL$15:$CL$41,COUNTIF('Sch A. Input'!$CL$15:$CL$41,"&gt;="&amp;F399))&lt;E399,F399&lt;&gt;0),"Leaver",IFERROR(IF($Y399="YES",MIN($U399*($G$12/$D$12),$G$12),(SUMPRODUCT(--((MIN(W399,$D$12))&gt;$C$9:$C$12),((MIN(W399,$D$12))-$C$9:$C$12),$H$9:$H$12))-((1-(X399/$M$9))*(SUMPRODUCT(--((MIN(V399,$D$12))&gt;$C$9:$C$12),((MIN(V399,$D$12))-$C$9:$C$12),$H$9:$H$12)))),0))</f>
        <v>0</v>
      </c>
      <c r="AA399" s="169">
        <f>IF(AND(LARGE('Sch A. Input'!$CL$15:$CL$41,COUNTIF('Sch A. Input'!$CL$15:$CL$41,"&gt;="&amp;F399))&lt;E399,F399&lt;&gt;0),"Leaver",IFERROR(Z399/U399,0))</f>
        <v>0</v>
      </c>
      <c r="AB399" s="170">
        <f>IF(AND(LARGE('Sch A. Input'!$CL$15:$CL$41,COUNTIF('Sch A. Input'!$CL$15:$CL$41,"&gt;="&amp;F399))&lt;E399,F399&lt;&gt;0),"Leaver",Q399-Z399)</f>
        <v>0</v>
      </c>
      <c r="AC399" s="94">
        <f t="shared" si="66"/>
        <v>0</v>
      </c>
      <c r="BK399" s="2"/>
      <c r="BL399" s="2"/>
      <c r="CI399"/>
    </row>
    <row r="400" spans="2:87" x14ac:dyDescent="0.35">
      <c r="B400" s="70" t="str">
        <f>IF('Sch A. Input'!B398="","",'Sch A. Input'!B398)</f>
        <v/>
      </c>
      <c r="C400" s="75" t="str">
        <f>IF('Sch A. Input'!C398="","",'Sch A. Input'!C398)</f>
        <v/>
      </c>
      <c r="D400" s="71" t="str">
        <f>IF('Sch A. Input'!D398="","",'Sch A. Input'!D398)</f>
        <v/>
      </c>
      <c r="E400" s="71">
        <f>'Sch A. Input'!E398</f>
        <v>45016</v>
      </c>
      <c r="F400" s="71">
        <f>'Sch A. Input'!F398</f>
        <v>0</v>
      </c>
      <c r="G400" s="226">
        <f>SUMIFS('Sch A. Input'!H398:CJ398,'Sch A. Input'!$H$13:$CJ$13,$L$11,'Sch A. Input'!$H$14:$CJ$14,"Recurring")</f>
        <v>0</v>
      </c>
      <c r="H400" s="226">
        <f>SUMIFS('Sch A. Input'!H398:CJ398,'Sch A. Input'!$H$13:$CJ$13,$L$11,'Sch A. Input'!$H$14:$CJ$14,"One-time")</f>
        <v>0</v>
      </c>
      <c r="I400" s="227">
        <f t="shared" si="60"/>
        <v>0</v>
      </c>
      <c r="J400" s="228">
        <f>SUMIFS('Sch A. Input'!H398:CJ398,'Sch A. Input'!$H$14:$CJ$14,"Recurring",'Sch A. Input'!$H$13:$CJ$13,"&lt;="&amp;$L$11)</f>
        <v>0</v>
      </c>
      <c r="K400" s="228">
        <f>SUMIFS('Sch A. Input'!H398:CJ398,'Sch A. Input'!$H$14:$CJ$14,"One-time",'Sch A. Input'!$H$13:$CJ$13,"&lt;="&amp;$L$11)</f>
        <v>0</v>
      </c>
      <c r="L400" s="229">
        <f t="shared" si="61"/>
        <v>0</v>
      </c>
      <c r="M400" s="228">
        <f t="shared" si="62"/>
        <v>0</v>
      </c>
      <c r="N400" s="228">
        <f t="shared" si="63"/>
        <v>0</v>
      </c>
      <c r="O400" s="259">
        <f t="shared" si="64"/>
        <v>0</v>
      </c>
      <c r="P400" s="268">
        <f t="shared" si="58"/>
        <v>0</v>
      </c>
      <c r="Q400" s="231">
        <f t="shared" si="59"/>
        <v>0</v>
      </c>
      <c r="R400" s="97">
        <f t="shared" si="65"/>
        <v>0</v>
      </c>
      <c r="S400" s="237">
        <f>IF(AND(LARGE('Sch A. Input'!$CL$15:$CL$41,COUNTIF('Sch A. Input'!$CL$15:$CL$41,"&gt;="&amp;F400))&lt;E400,F400&lt;&gt;0),"Leaver",J400-G400)</f>
        <v>0</v>
      </c>
      <c r="T400" s="237">
        <f>IF(AND(LARGE('Sch A. Input'!$CL$15:$CL$41,COUNTIF('Sch A. Input'!$CL$15:$CL$41,"&gt;="&amp;F400))&lt;E400,F400&lt;&gt;0),"Leaver",K400-H400)</f>
        <v>0</v>
      </c>
      <c r="U400" s="238">
        <f>IF(AND(LARGE('Sch A. Input'!$CL$15:$CL$41,COUNTIF('Sch A. Input'!$CL$15:$CL$41,"&gt;="&amp;F400))&lt;E400,F400&lt;&gt;0),"Leaver",L400-I400)</f>
        <v>0</v>
      </c>
      <c r="V400" s="238">
        <f>IF(AND(LARGE('Sch A. Input'!$CL$15:$CL$41,COUNTIF('Sch A. Input'!$CL$15:$CL$41,"&gt;="&amp;F400))&lt;E400,F400&lt;&gt;0),"Leaver",IFERROR(S400/X400*$M$9,0))</f>
        <v>0</v>
      </c>
      <c r="W400" s="238">
        <f>IF(AND(LARGE('Sch A. Input'!$CL$15:$CL$41,COUNTIF('Sch A. Input'!$CL$15:$CL$41,"&gt;="&amp;F400))&lt;E400,F400&lt;&gt;0),"Leaver",V400+T400)</f>
        <v>0</v>
      </c>
      <c r="X400" s="264">
        <f>IF(AND(LARGE('Sch A. Input'!$CL$15:$CL$41,COUNTIF('Sch A. Input'!$CL$15:$CL$41,"&gt;="&amp;F400))&lt;E400,F400&lt;&gt;0),"Leaver",IF(OR(D400="",D400&gt;$L$11,($L$11-14)&lt;$K$9),0,(E400+1-D400)/14-1))</f>
        <v>0</v>
      </c>
      <c r="Y400" s="265">
        <f>IF(AND(LARGE('Sch A. Input'!$CL$15:$CL$41,COUNTIF('Sch A. Input'!$CL$15:$CL$41,"&gt;="&amp;F400))&lt;E400,F400&lt;&gt;0),"Leaver",IFERROR(IF((S400/$X400*$M$9+T400)&gt;$D$12,"YES","NO"),0))</f>
        <v>0</v>
      </c>
      <c r="Z400" s="225">
        <f>IF(AND(LARGE('Sch A. Input'!$CL$15:$CL$41,COUNTIF('Sch A. Input'!$CL$15:$CL$41,"&gt;="&amp;F400))&lt;E400,F400&lt;&gt;0),"Leaver",IFERROR(IF($Y400="YES",MIN($U400*($G$12/$D$12),$G$12),(SUMPRODUCT(--((MIN(W400,$D$12))&gt;$C$9:$C$12),((MIN(W400,$D$12))-$C$9:$C$12),$H$9:$H$12))-((1-(X400/$M$9))*(SUMPRODUCT(--((MIN(V400,$D$12))&gt;$C$9:$C$12),((MIN(V400,$D$12))-$C$9:$C$12),$H$9:$H$12)))),0))</f>
        <v>0</v>
      </c>
      <c r="AA400" s="169">
        <f>IF(AND(LARGE('Sch A. Input'!$CL$15:$CL$41,COUNTIF('Sch A. Input'!$CL$15:$CL$41,"&gt;="&amp;F400))&lt;E400,F400&lt;&gt;0),"Leaver",IFERROR(Z400/U400,0))</f>
        <v>0</v>
      </c>
      <c r="AB400" s="170">
        <f>IF(AND(LARGE('Sch A. Input'!$CL$15:$CL$41,COUNTIF('Sch A. Input'!$CL$15:$CL$41,"&gt;="&amp;F400))&lt;E400,F400&lt;&gt;0),"Leaver",Q400-Z400)</f>
        <v>0</v>
      </c>
      <c r="AC400" s="94">
        <f t="shared" si="66"/>
        <v>0</v>
      </c>
      <c r="BK400" s="2"/>
      <c r="BL400" s="2"/>
      <c r="CI400"/>
    </row>
    <row r="401" spans="2:87" x14ac:dyDescent="0.35">
      <c r="B401" s="70" t="str">
        <f>IF('Sch A. Input'!B399="","",'Sch A. Input'!B399)</f>
        <v/>
      </c>
      <c r="C401" s="75" t="str">
        <f>IF('Sch A. Input'!C399="","",'Sch A. Input'!C399)</f>
        <v/>
      </c>
      <c r="D401" s="71" t="str">
        <f>IF('Sch A. Input'!D399="","",'Sch A. Input'!D399)</f>
        <v/>
      </c>
      <c r="E401" s="71">
        <f>'Sch A. Input'!E399</f>
        <v>45016</v>
      </c>
      <c r="F401" s="71">
        <f>'Sch A. Input'!F399</f>
        <v>0</v>
      </c>
      <c r="G401" s="226">
        <f>SUMIFS('Sch A. Input'!H399:CJ399,'Sch A. Input'!$H$13:$CJ$13,$L$11,'Sch A. Input'!$H$14:$CJ$14,"Recurring")</f>
        <v>0</v>
      </c>
      <c r="H401" s="226">
        <f>SUMIFS('Sch A. Input'!H399:CJ399,'Sch A. Input'!$H$13:$CJ$13,$L$11,'Sch A. Input'!$H$14:$CJ$14,"One-time")</f>
        <v>0</v>
      </c>
      <c r="I401" s="227">
        <f t="shared" si="60"/>
        <v>0</v>
      </c>
      <c r="J401" s="228">
        <f>SUMIFS('Sch A. Input'!H399:CJ399,'Sch A. Input'!$H$14:$CJ$14,"Recurring",'Sch A. Input'!$H$13:$CJ$13,"&lt;="&amp;$L$11)</f>
        <v>0</v>
      </c>
      <c r="K401" s="228">
        <f>SUMIFS('Sch A. Input'!H399:CJ399,'Sch A. Input'!$H$14:$CJ$14,"One-time",'Sch A. Input'!$H$13:$CJ$13,"&lt;="&amp;$L$11)</f>
        <v>0</v>
      </c>
      <c r="L401" s="229">
        <f t="shared" si="61"/>
        <v>0</v>
      </c>
      <c r="M401" s="228">
        <f t="shared" si="62"/>
        <v>0</v>
      </c>
      <c r="N401" s="228">
        <f t="shared" si="63"/>
        <v>0</v>
      </c>
      <c r="O401" s="259">
        <f t="shared" si="64"/>
        <v>0</v>
      </c>
      <c r="P401" s="268">
        <f t="shared" ref="P401:P464" si="67">IFERROR(IF((J401/$O401*$M$9+K401)&gt;$D$12,"YES","NO"),0)</f>
        <v>0</v>
      </c>
      <c r="Q401" s="231">
        <f t="shared" ref="Q401:Q464" si="68">IFERROR(IF(P401="YES",MIN(L401*($G$12/$D$12),$G$12),((SUMPRODUCT(--((MIN(N401,$D$12))&gt;$C$9:$C$12),((MIN(N401,$D$12))-$C$9:$C$12),$H$9:$H$12))-((1-O401/$M$9)*((SUMPRODUCT(--((MIN(M401,$D$12))&gt;$C$9:$C$12),((MIN(M401,$D$12))-$C$9:$C$12),$H$9:$H$12)))))),0)</f>
        <v>0</v>
      </c>
      <c r="R401" s="97">
        <f t="shared" si="65"/>
        <v>0</v>
      </c>
      <c r="S401" s="237">
        <f>IF(AND(LARGE('Sch A. Input'!$CL$15:$CL$41,COUNTIF('Sch A. Input'!$CL$15:$CL$41,"&gt;="&amp;F401))&lt;E401,F401&lt;&gt;0),"Leaver",J401-G401)</f>
        <v>0</v>
      </c>
      <c r="T401" s="237">
        <f>IF(AND(LARGE('Sch A. Input'!$CL$15:$CL$41,COUNTIF('Sch A. Input'!$CL$15:$CL$41,"&gt;="&amp;F401))&lt;E401,F401&lt;&gt;0),"Leaver",K401-H401)</f>
        <v>0</v>
      </c>
      <c r="U401" s="238">
        <f>IF(AND(LARGE('Sch A. Input'!$CL$15:$CL$41,COUNTIF('Sch A. Input'!$CL$15:$CL$41,"&gt;="&amp;F401))&lt;E401,F401&lt;&gt;0),"Leaver",L401-I401)</f>
        <v>0</v>
      </c>
      <c r="V401" s="238">
        <f>IF(AND(LARGE('Sch A. Input'!$CL$15:$CL$41,COUNTIF('Sch A. Input'!$CL$15:$CL$41,"&gt;="&amp;F401))&lt;E401,F401&lt;&gt;0),"Leaver",IFERROR(S401/X401*$M$9,0))</f>
        <v>0</v>
      </c>
      <c r="W401" s="238">
        <f>IF(AND(LARGE('Sch A. Input'!$CL$15:$CL$41,COUNTIF('Sch A. Input'!$CL$15:$CL$41,"&gt;="&amp;F401))&lt;E401,F401&lt;&gt;0),"Leaver",V401+T401)</f>
        <v>0</v>
      </c>
      <c r="X401" s="264">
        <f>IF(AND(LARGE('Sch A. Input'!$CL$15:$CL$41,COUNTIF('Sch A. Input'!$CL$15:$CL$41,"&gt;="&amp;F401))&lt;E401,F401&lt;&gt;0),"Leaver",IF(OR(D401="",D401&gt;$L$11,($L$11-14)&lt;$K$9),0,(E401+1-D401)/14-1))</f>
        <v>0</v>
      </c>
      <c r="Y401" s="265">
        <f>IF(AND(LARGE('Sch A. Input'!$CL$15:$CL$41,COUNTIF('Sch A. Input'!$CL$15:$CL$41,"&gt;="&amp;F401))&lt;E401,F401&lt;&gt;0),"Leaver",IFERROR(IF((S401/$X401*$M$9+T401)&gt;$D$12,"YES","NO"),0))</f>
        <v>0</v>
      </c>
      <c r="Z401" s="225">
        <f>IF(AND(LARGE('Sch A. Input'!$CL$15:$CL$41,COUNTIF('Sch A. Input'!$CL$15:$CL$41,"&gt;="&amp;F401))&lt;E401,F401&lt;&gt;0),"Leaver",IFERROR(IF($Y401="YES",MIN($U401*($G$12/$D$12),$G$12),(SUMPRODUCT(--((MIN(W401,$D$12))&gt;$C$9:$C$12),((MIN(W401,$D$12))-$C$9:$C$12),$H$9:$H$12))-((1-(X401/$M$9))*(SUMPRODUCT(--((MIN(V401,$D$12))&gt;$C$9:$C$12),((MIN(V401,$D$12))-$C$9:$C$12),$H$9:$H$12)))),0))</f>
        <v>0</v>
      </c>
      <c r="AA401" s="169">
        <f>IF(AND(LARGE('Sch A. Input'!$CL$15:$CL$41,COUNTIF('Sch A. Input'!$CL$15:$CL$41,"&gt;="&amp;F401))&lt;E401,F401&lt;&gt;0),"Leaver",IFERROR(Z401/U401,0))</f>
        <v>0</v>
      </c>
      <c r="AB401" s="170">
        <f>IF(AND(LARGE('Sch A. Input'!$CL$15:$CL$41,COUNTIF('Sch A. Input'!$CL$15:$CL$41,"&gt;="&amp;F401))&lt;E401,F401&lt;&gt;0),"Leaver",Q401-Z401)</f>
        <v>0</v>
      </c>
      <c r="AC401" s="94">
        <f t="shared" si="66"/>
        <v>0</v>
      </c>
      <c r="BK401" s="2"/>
      <c r="BL401" s="2"/>
      <c r="CI401"/>
    </row>
    <row r="402" spans="2:87" x14ac:dyDescent="0.35">
      <c r="B402" s="70" t="str">
        <f>IF('Sch A. Input'!B400="","",'Sch A. Input'!B400)</f>
        <v/>
      </c>
      <c r="C402" s="75" t="str">
        <f>IF('Sch A. Input'!C400="","",'Sch A. Input'!C400)</f>
        <v/>
      </c>
      <c r="D402" s="71" t="str">
        <f>IF('Sch A. Input'!D400="","",'Sch A. Input'!D400)</f>
        <v/>
      </c>
      <c r="E402" s="71">
        <f>'Sch A. Input'!E400</f>
        <v>45016</v>
      </c>
      <c r="F402" s="71">
        <f>'Sch A. Input'!F400</f>
        <v>0</v>
      </c>
      <c r="G402" s="226">
        <f>SUMIFS('Sch A. Input'!H400:CJ400,'Sch A. Input'!$H$13:$CJ$13,$L$11,'Sch A. Input'!$H$14:$CJ$14,"Recurring")</f>
        <v>0</v>
      </c>
      <c r="H402" s="226">
        <f>SUMIFS('Sch A. Input'!H400:CJ400,'Sch A. Input'!$H$13:$CJ$13,$L$11,'Sch A. Input'!$H$14:$CJ$14,"One-time")</f>
        <v>0</v>
      </c>
      <c r="I402" s="227">
        <f t="shared" si="60"/>
        <v>0</v>
      </c>
      <c r="J402" s="228">
        <f>SUMIFS('Sch A. Input'!H400:CJ400,'Sch A. Input'!$H$14:$CJ$14,"Recurring",'Sch A. Input'!$H$13:$CJ$13,"&lt;="&amp;$L$11)</f>
        <v>0</v>
      </c>
      <c r="K402" s="228">
        <f>SUMIFS('Sch A. Input'!H400:CJ400,'Sch A. Input'!$H$14:$CJ$14,"One-time",'Sch A. Input'!$H$13:$CJ$13,"&lt;="&amp;$L$11)</f>
        <v>0</v>
      </c>
      <c r="L402" s="229">
        <f t="shared" si="61"/>
        <v>0</v>
      </c>
      <c r="M402" s="228">
        <f t="shared" si="62"/>
        <v>0</v>
      </c>
      <c r="N402" s="228">
        <f t="shared" si="63"/>
        <v>0</v>
      </c>
      <c r="O402" s="259">
        <f t="shared" si="64"/>
        <v>0</v>
      </c>
      <c r="P402" s="268">
        <f t="shared" si="67"/>
        <v>0</v>
      </c>
      <c r="Q402" s="231">
        <f t="shared" si="68"/>
        <v>0</v>
      </c>
      <c r="R402" s="97">
        <f t="shared" si="65"/>
        <v>0</v>
      </c>
      <c r="S402" s="237">
        <f>IF(AND(LARGE('Sch A. Input'!$CL$15:$CL$41,COUNTIF('Sch A. Input'!$CL$15:$CL$41,"&gt;="&amp;F402))&lt;E402,F402&lt;&gt;0),"Leaver",J402-G402)</f>
        <v>0</v>
      </c>
      <c r="T402" s="237">
        <f>IF(AND(LARGE('Sch A. Input'!$CL$15:$CL$41,COUNTIF('Sch A. Input'!$CL$15:$CL$41,"&gt;="&amp;F402))&lt;E402,F402&lt;&gt;0),"Leaver",K402-H402)</f>
        <v>0</v>
      </c>
      <c r="U402" s="238">
        <f>IF(AND(LARGE('Sch A. Input'!$CL$15:$CL$41,COUNTIF('Sch A. Input'!$CL$15:$CL$41,"&gt;="&amp;F402))&lt;E402,F402&lt;&gt;0),"Leaver",L402-I402)</f>
        <v>0</v>
      </c>
      <c r="V402" s="238">
        <f>IF(AND(LARGE('Sch A. Input'!$CL$15:$CL$41,COUNTIF('Sch A. Input'!$CL$15:$CL$41,"&gt;="&amp;F402))&lt;E402,F402&lt;&gt;0),"Leaver",IFERROR(S402/X402*$M$9,0))</f>
        <v>0</v>
      </c>
      <c r="W402" s="238">
        <f>IF(AND(LARGE('Sch A. Input'!$CL$15:$CL$41,COUNTIF('Sch A. Input'!$CL$15:$CL$41,"&gt;="&amp;F402))&lt;E402,F402&lt;&gt;0),"Leaver",V402+T402)</f>
        <v>0</v>
      </c>
      <c r="X402" s="264">
        <f>IF(AND(LARGE('Sch A. Input'!$CL$15:$CL$41,COUNTIF('Sch A. Input'!$CL$15:$CL$41,"&gt;="&amp;F402))&lt;E402,F402&lt;&gt;0),"Leaver",IF(OR(D402="",D402&gt;$L$11,($L$11-14)&lt;$K$9),0,(E402+1-D402)/14-1))</f>
        <v>0</v>
      </c>
      <c r="Y402" s="265">
        <f>IF(AND(LARGE('Sch A. Input'!$CL$15:$CL$41,COUNTIF('Sch A. Input'!$CL$15:$CL$41,"&gt;="&amp;F402))&lt;E402,F402&lt;&gt;0),"Leaver",IFERROR(IF((S402/$X402*$M$9+T402)&gt;$D$12,"YES","NO"),0))</f>
        <v>0</v>
      </c>
      <c r="Z402" s="225">
        <f>IF(AND(LARGE('Sch A. Input'!$CL$15:$CL$41,COUNTIF('Sch A. Input'!$CL$15:$CL$41,"&gt;="&amp;F402))&lt;E402,F402&lt;&gt;0),"Leaver",IFERROR(IF($Y402="YES",MIN($U402*($G$12/$D$12),$G$12),(SUMPRODUCT(--((MIN(W402,$D$12))&gt;$C$9:$C$12),((MIN(W402,$D$12))-$C$9:$C$12),$H$9:$H$12))-((1-(X402/$M$9))*(SUMPRODUCT(--((MIN(V402,$D$12))&gt;$C$9:$C$12),((MIN(V402,$D$12))-$C$9:$C$12),$H$9:$H$12)))),0))</f>
        <v>0</v>
      </c>
      <c r="AA402" s="169">
        <f>IF(AND(LARGE('Sch A. Input'!$CL$15:$CL$41,COUNTIF('Sch A. Input'!$CL$15:$CL$41,"&gt;="&amp;F402))&lt;E402,F402&lt;&gt;0),"Leaver",IFERROR(Z402/U402,0))</f>
        <v>0</v>
      </c>
      <c r="AB402" s="170">
        <f>IF(AND(LARGE('Sch A. Input'!$CL$15:$CL$41,COUNTIF('Sch A. Input'!$CL$15:$CL$41,"&gt;="&amp;F402))&lt;E402,F402&lt;&gt;0),"Leaver",Q402-Z402)</f>
        <v>0</v>
      </c>
      <c r="AC402" s="94">
        <f t="shared" si="66"/>
        <v>0</v>
      </c>
      <c r="BK402" s="2"/>
      <c r="BL402" s="2"/>
      <c r="CI402"/>
    </row>
    <row r="403" spans="2:87" x14ac:dyDescent="0.35">
      <c r="B403" s="70" t="str">
        <f>IF('Sch A. Input'!B401="","",'Sch A. Input'!B401)</f>
        <v/>
      </c>
      <c r="C403" s="75" t="str">
        <f>IF('Sch A. Input'!C401="","",'Sch A. Input'!C401)</f>
        <v/>
      </c>
      <c r="D403" s="71" t="str">
        <f>IF('Sch A. Input'!D401="","",'Sch A. Input'!D401)</f>
        <v/>
      </c>
      <c r="E403" s="71">
        <f>'Sch A. Input'!E401</f>
        <v>45016</v>
      </c>
      <c r="F403" s="71">
        <f>'Sch A. Input'!F401</f>
        <v>0</v>
      </c>
      <c r="G403" s="226">
        <f>SUMIFS('Sch A. Input'!H401:CJ401,'Sch A. Input'!$H$13:$CJ$13,$L$11,'Sch A. Input'!$H$14:$CJ$14,"Recurring")</f>
        <v>0</v>
      </c>
      <c r="H403" s="226">
        <f>SUMIFS('Sch A. Input'!H401:CJ401,'Sch A. Input'!$H$13:$CJ$13,$L$11,'Sch A. Input'!$H$14:$CJ$14,"One-time")</f>
        <v>0</v>
      </c>
      <c r="I403" s="227">
        <f t="shared" ref="I403:I411" si="69">SUM(G403:H403)</f>
        <v>0</v>
      </c>
      <c r="J403" s="228">
        <f>SUMIFS('Sch A. Input'!H401:CJ401,'Sch A. Input'!$H$14:$CJ$14,"Recurring",'Sch A. Input'!$H$13:$CJ$13,"&lt;="&amp;$L$11)</f>
        <v>0</v>
      </c>
      <c r="K403" s="228">
        <f>SUMIFS('Sch A. Input'!H401:CJ401,'Sch A. Input'!$H$14:$CJ$14,"One-time",'Sch A. Input'!$H$13:$CJ$13,"&lt;="&amp;$L$11)</f>
        <v>0</v>
      </c>
      <c r="L403" s="229">
        <f t="shared" ref="L403:L411" si="70">SUM(J403:K403)</f>
        <v>0</v>
      </c>
      <c r="M403" s="228">
        <f t="shared" ref="M403:M411" si="71">+IFERROR(J403/$O403*$M$9,0)</f>
        <v>0</v>
      </c>
      <c r="N403" s="228">
        <f t="shared" ref="N403:N411" si="72">M403+K403</f>
        <v>0</v>
      </c>
      <c r="O403" s="259">
        <f t="shared" ref="O403:O411" si="73">IF(OR(D403="",D403&gt;$L$11),0,IF(AND(F403&lt;E403,F403&gt;0),((F403+1-D403)/14),(((E403+1-D403)/14))))</f>
        <v>0</v>
      </c>
      <c r="P403" s="268">
        <f t="shared" si="67"/>
        <v>0</v>
      </c>
      <c r="Q403" s="231">
        <f t="shared" si="68"/>
        <v>0</v>
      </c>
      <c r="R403" s="97">
        <f t="shared" ref="R403:R411" si="74">IFERROR(Q403/L403,0)</f>
        <v>0</v>
      </c>
      <c r="S403" s="237">
        <f>IF(AND(LARGE('Sch A. Input'!$CL$15:$CL$41,COUNTIF('Sch A. Input'!$CL$15:$CL$41,"&gt;="&amp;F403))&lt;E403,F403&lt;&gt;0),"Leaver",J403-G403)</f>
        <v>0</v>
      </c>
      <c r="T403" s="237">
        <f>IF(AND(LARGE('Sch A. Input'!$CL$15:$CL$41,COUNTIF('Sch A. Input'!$CL$15:$CL$41,"&gt;="&amp;F403))&lt;E403,F403&lt;&gt;0),"Leaver",K403-H403)</f>
        <v>0</v>
      </c>
      <c r="U403" s="238">
        <f>IF(AND(LARGE('Sch A. Input'!$CL$15:$CL$41,COUNTIF('Sch A. Input'!$CL$15:$CL$41,"&gt;="&amp;F403))&lt;E403,F403&lt;&gt;0),"Leaver",L403-I403)</f>
        <v>0</v>
      </c>
      <c r="V403" s="238">
        <f>IF(AND(LARGE('Sch A. Input'!$CL$15:$CL$41,COUNTIF('Sch A. Input'!$CL$15:$CL$41,"&gt;="&amp;F403))&lt;E403,F403&lt;&gt;0),"Leaver",IFERROR(S403/X403*$M$9,0))</f>
        <v>0</v>
      </c>
      <c r="W403" s="238">
        <f>IF(AND(LARGE('Sch A. Input'!$CL$15:$CL$41,COUNTIF('Sch A. Input'!$CL$15:$CL$41,"&gt;="&amp;F403))&lt;E403,F403&lt;&gt;0),"Leaver",V403+T403)</f>
        <v>0</v>
      </c>
      <c r="X403" s="264">
        <f>IF(AND(LARGE('Sch A. Input'!$CL$15:$CL$41,COUNTIF('Sch A. Input'!$CL$15:$CL$41,"&gt;="&amp;F403))&lt;E403,F403&lt;&gt;0),"Leaver",IF(OR(D403="",D403&gt;$L$11,($L$11-14)&lt;$K$9),0,(E403+1-D403)/14-1))</f>
        <v>0</v>
      </c>
      <c r="Y403" s="265">
        <f>IF(AND(LARGE('Sch A. Input'!$CL$15:$CL$41,COUNTIF('Sch A. Input'!$CL$15:$CL$41,"&gt;="&amp;F403))&lt;E403,F403&lt;&gt;0),"Leaver",IFERROR(IF((S403/$X403*$M$9+T403)&gt;$D$12,"YES","NO"),0))</f>
        <v>0</v>
      </c>
      <c r="Z403" s="225">
        <f>IF(AND(LARGE('Sch A. Input'!$CL$15:$CL$41,COUNTIF('Sch A. Input'!$CL$15:$CL$41,"&gt;="&amp;F403))&lt;E403,F403&lt;&gt;0),"Leaver",IFERROR(IF($Y403="YES",MIN($U403*($G$12/$D$12),$G$12),(SUMPRODUCT(--((MIN(W403,$D$12))&gt;$C$9:$C$12),((MIN(W403,$D$12))-$C$9:$C$12),$H$9:$H$12))-((1-(X403/$M$9))*(SUMPRODUCT(--((MIN(V403,$D$12))&gt;$C$9:$C$12),((MIN(V403,$D$12))-$C$9:$C$12),$H$9:$H$12)))),0))</f>
        <v>0</v>
      </c>
      <c r="AA403" s="169">
        <f>IF(AND(LARGE('Sch A. Input'!$CL$15:$CL$41,COUNTIF('Sch A. Input'!$CL$15:$CL$41,"&gt;="&amp;F403))&lt;E403,F403&lt;&gt;0),"Leaver",IFERROR(Z403/U403,0))</f>
        <v>0</v>
      </c>
      <c r="AB403" s="170">
        <f>IF(AND(LARGE('Sch A. Input'!$CL$15:$CL$41,COUNTIF('Sch A. Input'!$CL$15:$CL$41,"&gt;="&amp;F403))&lt;E403,F403&lt;&gt;0),"Leaver",Q403-Z403)</f>
        <v>0</v>
      </c>
      <c r="AC403" s="94">
        <f t="shared" ref="AC403:AC411" si="75">+IFERROR(AB403/I403,0)</f>
        <v>0</v>
      </c>
      <c r="BK403" s="2"/>
      <c r="BL403" s="2"/>
      <c r="CI403"/>
    </row>
    <row r="404" spans="2:87" x14ac:dyDescent="0.35">
      <c r="B404" s="70" t="str">
        <f>IF('Sch A. Input'!B402="","",'Sch A. Input'!B402)</f>
        <v/>
      </c>
      <c r="C404" s="75" t="str">
        <f>IF('Sch A. Input'!C402="","",'Sch A. Input'!C402)</f>
        <v/>
      </c>
      <c r="D404" s="71" t="str">
        <f>IF('Sch A. Input'!D402="","",'Sch A. Input'!D402)</f>
        <v/>
      </c>
      <c r="E404" s="71">
        <f>'Sch A. Input'!E402</f>
        <v>45016</v>
      </c>
      <c r="F404" s="71">
        <f>'Sch A. Input'!F402</f>
        <v>0</v>
      </c>
      <c r="G404" s="226">
        <f>SUMIFS('Sch A. Input'!H402:CJ402,'Sch A. Input'!$H$13:$CJ$13,$L$11,'Sch A. Input'!$H$14:$CJ$14,"Recurring")</f>
        <v>0</v>
      </c>
      <c r="H404" s="226">
        <f>SUMIFS('Sch A. Input'!H402:CJ402,'Sch A. Input'!$H$13:$CJ$13,$L$11,'Sch A. Input'!$H$14:$CJ$14,"One-time")</f>
        <v>0</v>
      </c>
      <c r="I404" s="227">
        <f t="shared" si="69"/>
        <v>0</v>
      </c>
      <c r="J404" s="228">
        <f>SUMIFS('Sch A. Input'!H402:CJ402,'Sch A. Input'!$H$14:$CJ$14,"Recurring",'Sch A. Input'!$H$13:$CJ$13,"&lt;="&amp;$L$11)</f>
        <v>0</v>
      </c>
      <c r="K404" s="228">
        <f>SUMIFS('Sch A. Input'!H402:CJ402,'Sch A. Input'!$H$14:$CJ$14,"One-time",'Sch A. Input'!$H$13:$CJ$13,"&lt;="&amp;$L$11)</f>
        <v>0</v>
      </c>
      <c r="L404" s="229">
        <f t="shared" si="70"/>
        <v>0</v>
      </c>
      <c r="M404" s="228">
        <f t="shared" si="71"/>
        <v>0</v>
      </c>
      <c r="N404" s="228">
        <f t="shared" si="72"/>
        <v>0</v>
      </c>
      <c r="O404" s="259">
        <f t="shared" si="73"/>
        <v>0</v>
      </c>
      <c r="P404" s="268">
        <f t="shared" si="67"/>
        <v>0</v>
      </c>
      <c r="Q404" s="231">
        <f t="shared" si="68"/>
        <v>0</v>
      </c>
      <c r="R404" s="97">
        <f t="shared" si="74"/>
        <v>0</v>
      </c>
      <c r="S404" s="237">
        <f>IF(AND(LARGE('Sch A. Input'!$CL$15:$CL$41,COUNTIF('Sch A. Input'!$CL$15:$CL$41,"&gt;="&amp;F404))&lt;E404,F404&lt;&gt;0),"Leaver",J404-G404)</f>
        <v>0</v>
      </c>
      <c r="T404" s="237">
        <f>IF(AND(LARGE('Sch A. Input'!$CL$15:$CL$41,COUNTIF('Sch A. Input'!$CL$15:$CL$41,"&gt;="&amp;F404))&lt;E404,F404&lt;&gt;0),"Leaver",K404-H404)</f>
        <v>0</v>
      </c>
      <c r="U404" s="238">
        <f>IF(AND(LARGE('Sch A. Input'!$CL$15:$CL$41,COUNTIF('Sch A. Input'!$CL$15:$CL$41,"&gt;="&amp;F404))&lt;E404,F404&lt;&gt;0),"Leaver",L404-I404)</f>
        <v>0</v>
      </c>
      <c r="V404" s="238">
        <f>IF(AND(LARGE('Sch A. Input'!$CL$15:$CL$41,COUNTIF('Sch A. Input'!$CL$15:$CL$41,"&gt;="&amp;F404))&lt;E404,F404&lt;&gt;0),"Leaver",IFERROR(S404/X404*$M$9,0))</f>
        <v>0</v>
      </c>
      <c r="W404" s="238">
        <f>IF(AND(LARGE('Sch A. Input'!$CL$15:$CL$41,COUNTIF('Sch A. Input'!$CL$15:$CL$41,"&gt;="&amp;F404))&lt;E404,F404&lt;&gt;0),"Leaver",V404+T404)</f>
        <v>0</v>
      </c>
      <c r="X404" s="264">
        <f>IF(AND(LARGE('Sch A. Input'!$CL$15:$CL$41,COUNTIF('Sch A. Input'!$CL$15:$CL$41,"&gt;="&amp;F404))&lt;E404,F404&lt;&gt;0),"Leaver",IF(OR(D404="",D404&gt;$L$11,($L$11-14)&lt;$K$9),0,(E404+1-D404)/14-1))</f>
        <v>0</v>
      </c>
      <c r="Y404" s="265">
        <f>IF(AND(LARGE('Sch A. Input'!$CL$15:$CL$41,COUNTIF('Sch A. Input'!$CL$15:$CL$41,"&gt;="&amp;F404))&lt;E404,F404&lt;&gt;0),"Leaver",IFERROR(IF((S404/$X404*$M$9+T404)&gt;$D$12,"YES","NO"),0))</f>
        <v>0</v>
      </c>
      <c r="Z404" s="225">
        <f>IF(AND(LARGE('Sch A. Input'!$CL$15:$CL$41,COUNTIF('Sch A. Input'!$CL$15:$CL$41,"&gt;="&amp;F404))&lt;E404,F404&lt;&gt;0),"Leaver",IFERROR(IF($Y404="YES",MIN($U404*($G$12/$D$12),$G$12),(SUMPRODUCT(--((MIN(W404,$D$12))&gt;$C$9:$C$12),((MIN(W404,$D$12))-$C$9:$C$12),$H$9:$H$12))-((1-(X404/$M$9))*(SUMPRODUCT(--((MIN(V404,$D$12))&gt;$C$9:$C$12),((MIN(V404,$D$12))-$C$9:$C$12),$H$9:$H$12)))),0))</f>
        <v>0</v>
      </c>
      <c r="AA404" s="169">
        <f>IF(AND(LARGE('Sch A. Input'!$CL$15:$CL$41,COUNTIF('Sch A. Input'!$CL$15:$CL$41,"&gt;="&amp;F404))&lt;E404,F404&lt;&gt;0),"Leaver",IFERROR(Z404/U404,0))</f>
        <v>0</v>
      </c>
      <c r="AB404" s="170">
        <f>IF(AND(LARGE('Sch A. Input'!$CL$15:$CL$41,COUNTIF('Sch A. Input'!$CL$15:$CL$41,"&gt;="&amp;F404))&lt;E404,F404&lt;&gt;0),"Leaver",Q404-Z404)</f>
        <v>0</v>
      </c>
      <c r="AC404" s="94">
        <f t="shared" si="75"/>
        <v>0</v>
      </c>
      <c r="BK404" s="2"/>
      <c r="BL404" s="2"/>
      <c r="CI404"/>
    </row>
    <row r="405" spans="2:87" x14ac:dyDescent="0.35">
      <c r="B405" s="70" t="str">
        <f>IF('Sch A. Input'!B403="","",'Sch A. Input'!B403)</f>
        <v/>
      </c>
      <c r="C405" s="75" t="str">
        <f>IF('Sch A. Input'!C403="","",'Sch A. Input'!C403)</f>
        <v/>
      </c>
      <c r="D405" s="71" t="str">
        <f>IF('Sch A. Input'!D403="","",'Sch A. Input'!D403)</f>
        <v/>
      </c>
      <c r="E405" s="71">
        <f>'Sch A. Input'!E403</f>
        <v>45016</v>
      </c>
      <c r="F405" s="71">
        <f>'Sch A. Input'!F403</f>
        <v>0</v>
      </c>
      <c r="G405" s="226">
        <f>SUMIFS('Sch A. Input'!H403:CJ403,'Sch A. Input'!$H$13:$CJ$13,$L$11,'Sch A. Input'!$H$14:$CJ$14,"Recurring")</f>
        <v>0</v>
      </c>
      <c r="H405" s="226">
        <f>SUMIFS('Sch A. Input'!H403:CJ403,'Sch A. Input'!$H$13:$CJ$13,$L$11,'Sch A. Input'!$H$14:$CJ$14,"One-time")</f>
        <v>0</v>
      </c>
      <c r="I405" s="227">
        <f t="shared" si="69"/>
        <v>0</v>
      </c>
      <c r="J405" s="228">
        <f>SUMIFS('Sch A. Input'!H403:CJ403,'Sch A. Input'!$H$14:$CJ$14,"Recurring",'Sch A. Input'!$H$13:$CJ$13,"&lt;="&amp;$L$11)</f>
        <v>0</v>
      </c>
      <c r="K405" s="228">
        <f>SUMIFS('Sch A. Input'!H403:CJ403,'Sch A. Input'!$H$14:$CJ$14,"One-time",'Sch A. Input'!$H$13:$CJ$13,"&lt;="&amp;$L$11)</f>
        <v>0</v>
      </c>
      <c r="L405" s="229">
        <f t="shared" si="70"/>
        <v>0</v>
      </c>
      <c r="M405" s="228">
        <f t="shared" si="71"/>
        <v>0</v>
      </c>
      <c r="N405" s="228">
        <f t="shared" si="72"/>
        <v>0</v>
      </c>
      <c r="O405" s="259">
        <f t="shared" si="73"/>
        <v>0</v>
      </c>
      <c r="P405" s="268">
        <f t="shared" si="67"/>
        <v>0</v>
      </c>
      <c r="Q405" s="231">
        <f t="shared" si="68"/>
        <v>0</v>
      </c>
      <c r="R405" s="97">
        <f t="shared" si="74"/>
        <v>0</v>
      </c>
      <c r="S405" s="237">
        <f>IF(AND(LARGE('Sch A. Input'!$CL$15:$CL$41,COUNTIF('Sch A. Input'!$CL$15:$CL$41,"&gt;="&amp;F405))&lt;E405,F405&lt;&gt;0),"Leaver",J405-G405)</f>
        <v>0</v>
      </c>
      <c r="T405" s="237">
        <f>IF(AND(LARGE('Sch A. Input'!$CL$15:$CL$41,COUNTIF('Sch A. Input'!$CL$15:$CL$41,"&gt;="&amp;F405))&lt;E405,F405&lt;&gt;0),"Leaver",K405-H405)</f>
        <v>0</v>
      </c>
      <c r="U405" s="238">
        <f>IF(AND(LARGE('Sch A. Input'!$CL$15:$CL$41,COUNTIF('Sch A. Input'!$CL$15:$CL$41,"&gt;="&amp;F405))&lt;E405,F405&lt;&gt;0),"Leaver",L405-I405)</f>
        <v>0</v>
      </c>
      <c r="V405" s="238">
        <f>IF(AND(LARGE('Sch A. Input'!$CL$15:$CL$41,COUNTIF('Sch A. Input'!$CL$15:$CL$41,"&gt;="&amp;F405))&lt;E405,F405&lt;&gt;0),"Leaver",IFERROR(S405/X405*$M$9,0))</f>
        <v>0</v>
      </c>
      <c r="W405" s="238">
        <f>IF(AND(LARGE('Sch A. Input'!$CL$15:$CL$41,COUNTIF('Sch A. Input'!$CL$15:$CL$41,"&gt;="&amp;F405))&lt;E405,F405&lt;&gt;0),"Leaver",V405+T405)</f>
        <v>0</v>
      </c>
      <c r="X405" s="264">
        <f>IF(AND(LARGE('Sch A. Input'!$CL$15:$CL$41,COUNTIF('Sch A. Input'!$CL$15:$CL$41,"&gt;="&amp;F405))&lt;E405,F405&lt;&gt;0),"Leaver",IF(OR(D405="",D405&gt;$L$11,($L$11-14)&lt;$K$9),0,(E405+1-D405)/14-1))</f>
        <v>0</v>
      </c>
      <c r="Y405" s="265">
        <f>IF(AND(LARGE('Sch A. Input'!$CL$15:$CL$41,COUNTIF('Sch A. Input'!$CL$15:$CL$41,"&gt;="&amp;F405))&lt;E405,F405&lt;&gt;0),"Leaver",IFERROR(IF((S405/$X405*$M$9+T405)&gt;$D$12,"YES","NO"),0))</f>
        <v>0</v>
      </c>
      <c r="Z405" s="225">
        <f>IF(AND(LARGE('Sch A. Input'!$CL$15:$CL$41,COUNTIF('Sch A. Input'!$CL$15:$CL$41,"&gt;="&amp;F405))&lt;E405,F405&lt;&gt;0),"Leaver",IFERROR(IF($Y405="YES",MIN($U405*($G$12/$D$12),$G$12),(SUMPRODUCT(--((MIN(W405,$D$12))&gt;$C$9:$C$12),((MIN(W405,$D$12))-$C$9:$C$12),$H$9:$H$12))-((1-(X405/$M$9))*(SUMPRODUCT(--((MIN(V405,$D$12))&gt;$C$9:$C$12),((MIN(V405,$D$12))-$C$9:$C$12),$H$9:$H$12)))),0))</f>
        <v>0</v>
      </c>
      <c r="AA405" s="169">
        <f>IF(AND(LARGE('Sch A. Input'!$CL$15:$CL$41,COUNTIF('Sch A. Input'!$CL$15:$CL$41,"&gt;="&amp;F405))&lt;E405,F405&lt;&gt;0),"Leaver",IFERROR(Z405/U405,0))</f>
        <v>0</v>
      </c>
      <c r="AB405" s="170">
        <f>IF(AND(LARGE('Sch A. Input'!$CL$15:$CL$41,COUNTIF('Sch A. Input'!$CL$15:$CL$41,"&gt;="&amp;F405))&lt;E405,F405&lt;&gt;0),"Leaver",Q405-Z405)</f>
        <v>0</v>
      </c>
      <c r="AC405" s="94">
        <f t="shared" si="75"/>
        <v>0</v>
      </c>
      <c r="BK405" s="2"/>
      <c r="BL405" s="2"/>
      <c r="CI405"/>
    </row>
    <row r="406" spans="2:87" x14ac:dyDescent="0.35">
      <c r="B406" s="70" t="str">
        <f>IF('Sch A. Input'!B404="","",'Sch A. Input'!B404)</f>
        <v/>
      </c>
      <c r="C406" s="75" t="str">
        <f>IF('Sch A. Input'!C404="","",'Sch A. Input'!C404)</f>
        <v/>
      </c>
      <c r="D406" s="71" t="str">
        <f>IF('Sch A. Input'!D404="","",'Sch A. Input'!D404)</f>
        <v/>
      </c>
      <c r="E406" s="71">
        <f>'Sch A. Input'!E404</f>
        <v>45016</v>
      </c>
      <c r="F406" s="71">
        <f>'Sch A. Input'!F404</f>
        <v>0</v>
      </c>
      <c r="G406" s="226">
        <f>SUMIFS('Sch A. Input'!H404:CJ404,'Sch A. Input'!$H$13:$CJ$13,$L$11,'Sch A. Input'!$H$14:$CJ$14,"Recurring")</f>
        <v>0</v>
      </c>
      <c r="H406" s="226">
        <f>SUMIFS('Sch A. Input'!H404:CJ404,'Sch A. Input'!$H$13:$CJ$13,$L$11,'Sch A. Input'!$H$14:$CJ$14,"One-time")</f>
        <v>0</v>
      </c>
      <c r="I406" s="227">
        <f t="shared" si="69"/>
        <v>0</v>
      </c>
      <c r="J406" s="228">
        <f>SUMIFS('Sch A. Input'!H404:CJ404,'Sch A. Input'!$H$14:$CJ$14,"Recurring",'Sch A. Input'!$H$13:$CJ$13,"&lt;="&amp;$L$11)</f>
        <v>0</v>
      </c>
      <c r="K406" s="228">
        <f>SUMIFS('Sch A. Input'!H404:CJ404,'Sch A. Input'!$H$14:$CJ$14,"One-time",'Sch A. Input'!$H$13:$CJ$13,"&lt;="&amp;$L$11)</f>
        <v>0</v>
      </c>
      <c r="L406" s="229">
        <f t="shared" si="70"/>
        <v>0</v>
      </c>
      <c r="M406" s="228">
        <f t="shared" si="71"/>
        <v>0</v>
      </c>
      <c r="N406" s="228">
        <f t="shared" si="72"/>
        <v>0</v>
      </c>
      <c r="O406" s="259">
        <f t="shared" si="73"/>
        <v>0</v>
      </c>
      <c r="P406" s="268">
        <f t="shared" si="67"/>
        <v>0</v>
      </c>
      <c r="Q406" s="231">
        <f t="shared" si="68"/>
        <v>0</v>
      </c>
      <c r="R406" s="97">
        <f t="shared" si="74"/>
        <v>0</v>
      </c>
      <c r="S406" s="237">
        <f>IF(AND(LARGE('Sch A. Input'!$CL$15:$CL$41,COUNTIF('Sch A. Input'!$CL$15:$CL$41,"&gt;="&amp;F406))&lt;E406,F406&lt;&gt;0),"Leaver",J406-G406)</f>
        <v>0</v>
      </c>
      <c r="T406" s="237">
        <f>IF(AND(LARGE('Sch A. Input'!$CL$15:$CL$41,COUNTIF('Sch A. Input'!$CL$15:$CL$41,"&gt;="&amp;F406))&lt;E406,F406&lt;&gt;0),"Leaver",K406-H406)</f>
        <v>0</v>
      </c>
      <c r="U406" s="238">
        <f>IF(AND(LARGE('Sch A. Input'!$CL$15:$CL$41,COUNTIF('Sch A. Input'!$CL$15:$CL$41,"&gt;="&amp;F406))&lt;E406,F406&lt;&gt;0),"Leaver",L406-I406)</f>
        <v>0</v>
      </c>
      <c r="V406" s="238">
        <f>IF(AND(LARGE('Sch A. Input'!$CL$15:$CL$41,COUNTIF('Sch A. Input'!$CL$15:$CL$41,"&gt;="&amp;F406))&lt;E406,F406&lt;&gt;0),"Leaver",IFERROR(S406/X406*$M$9,0))</f>
        <v>0</v>
      </c>
      <c r="W406" s="238">
        <f>IF(AND(LARGE('Sch A. Input'!$CL$15:$CL$41,COUNTIF('Sch A. Input'!$CL$15:$CL$41,"&gt;="&amp;F406))&lt;E406,F406&lt;&gt;0),"Leaver",V406+T406)</f>
        <v>0</v>
      </c>
      <c r="X406" s="264">
        <f>IF(AND(LARGE('Sch A. Input'!$CL$15:$CL$41,COUNTIF('Sch A. Input'!$CL$15:$CL$41,"&gt;="&amp;F406))&lt;E406,F406&lt;&gt;0),"Leaver",IF(OR(D406="",D406&gt;$L$11,($L$11-14)&lt;$K$9),0,(E406+1-D406)/14-1))</f>
        <v>0</v>
      </c>
      <c r="Y406" s="265">
        <f>IF(AND(LARGE('Sch A. Input'!$CL$15:$CL$41,COUNTIF('Sch A. Input'!$CL$15:$CL$41,"&gt;="&amp;F406))&lt;E406,F406&lt;&gt;0),"Leaver",IFERROR(IF((S406/$X406*$M$9+T406)&gt;$D$12,"YES","NO"),0))</f>
        <v>0</v>
      </c>
      <c r="Z406" s="225">
        <f>IF(AND(LARGE('Sch A. Input'!$CL$15:$CL$41,COUNTIF('Sch A. Input'!$CL$15:$CL$41,"&gt;="&amp;F406))&lt;E406,F406&lt;&gt;0),"Leaver",IFERROR(IF($Y406="YES",MIN($U406*($G$12/$D$12),$G$12),(SUMPRODUCT(--((MIN(W406,$D$12))&gt;$C$9:$C$12),((MIN(W406,$D$12))-$C$9:$C$12),$H$9:$H$12))-((1-(X406/$M$9))*(SUMPRODUCT(--((MIN(V406,$D$12))&gt;$C$9:$C$12),((MIN(V406,$D$12))-$C$9:$C$12),$H$9:$H$12)))),0))</f>
        <v>0</v>
      </c>
      <c r="AA406" s="169">
        <f>IF(AND(LARGE('Sch A. Input'!$CL$15:$CL$41,COUNTIF('Sch A. Input'!$CL$15:$CL$41,"&gt;="&amp;F406))&lt;E406,F406&lt;&gt;0),"Leaver",IFERROR(Z406/U406,0))</f>
        <v>0</v>
      </c>
      <c r="AB406" s="170">
        <f>IF(AND(LARGE('Sch A. Input'!$CL$15:$CL$41,COUNTIF('Sch A. Input'!$CL$15:$CL$41,"&gt;="&amp;F406))&lt;E406,F406&lt;&gt;0),"Leaver",Q406-Z406)</f>
        <v>0</v>
      </c>
      <c r="AC406" s="94">
        <f t="shared" si="75"/>
        <v>0</v>
      </c>
      <c r="BK406" s="2"/>
      <c r="BL406" s="2"/>
      <c r="CI406"/>
    </row>
    <row r="407" spans="2:87" x14ac:dyDescent="0.35">
      <c r="B407" s="70" t="str">
        <f>IF('Sch A. Input'!B405="","",'Sch A. Input'!B405)</f>
        <v/>
      </c>
      <c r="C407" s="75" t="str">
        <f>IF('Sch A. Input'!C405="","",'Sch A. Input'!C405)</f>
        <v/>
      </c>
      <c r="D407" s="71" t="str">
        <f>IF('Sch A. Input'!D405="","",'Sch A. Input'!D405)</f>
        <v/>
      </c>
      <c r="E407" s="71">
        <f>'Sch A. Input'!E405</f>
        <v>45016</v>
      </c>
      <c r="F407" s="71">
        <f>'Sch A. Input'!F405</f>
        <v>0</v>
      </c>
      <c r="G407" s="226">
        <f>SUMIFS('Sch A. Input'!H405:CJ405,'Sch A. Input'!$H$13:$CJ$13,$L$11,'Sch A. Input'!$H$14:$CJ$14,"Recurring")</f>
        <v>0</v>
      </c>
      <c r="H407" s="226">
        <f>SUMIFS('Sch A. Input'!H405:CJ405,'Sch A. Input'!$H$13:$CJ$13,$L$11,'Sch A. Input'!$H$14:$CJ$14,"One-time")</f>
        <v>0</v>
      </c>
      <c r="I407" s="227">
        <f t="shared" si="69"/>
        <v>0</v>
      </c>
      <c r="J407" s="228">
        <f>SUMIFS('Sch A. Input'!H405:CJ405,'Sch A. Input'!$H$14:$CJ$14,"Recurring",'Sch A. Input'!$H$13:$CJ$13,"&lt;="&amp;$L$11)</f>
        <v>0</v>
      </c>
      <c r="K407" s="228">
        <f>SUMIFS('Sch A. Input'!H405:CJ405,'Sch A. Input'!$H$14:$CJ$14,"One-time",'Sch A. Input'!$H$13:$CJ$13,"&lt;="&amp;$L$11)</f>
        <v>0</v>
      </c>
      <c r="L407" s="229">
        <f t="shared" si="70"/>
        <v>0</v>
      </c>
      <c r="M407" s="228">
        <f t="shared" si="71"/>
        <v>0</v>
      </c>
      <c r="N407" s="228">
        <f t="shared" si="72"/>
        <v>0</v>
      </c>
      <c r="O407" s="259">
        <f t="shared" si="73"/>
        <v>0</v>
      </c>
      <c r="P407" s="268">
        <f t="shared" si="67"/>
        <v>0</v>
      </c>
      <c r="Q407" s="231">
        <f t="shared" si="68"/>
        <v>0</v>
      </c>
      <c r="R407" s="97">
        <f t="shared" si="74"/>
        <v>0</v>
      </c>
      <c r="S407" s="237">
        <f>IF(AND(LARGE('Sch A. Input'!$CL$15:$CL$41,COUNTIF('Sch A. Input'!$CL$15:$CL$41,"&gt;="&amp;F407))&lt;E407,F407&lt;&gt;0),"Leaver",J407-G407)</f>
        <v>0</v>
      </c>
      <c r="T407" s="237">
        <f>IF(AND(LARGE('Sch A. Input'!$CL$15:$CL$41,COUNTIF('Sch A. Input'!$CL$15:$CL$41,"&gt;="&amp;F407))&lt;E407,F407&lt;&gt;0),"Leaver",K407-H407)</f>
        <v>0</v>
      </c>
      <c r="U407" s="238">
        <f>IF(AND(LARGE('Sch A. Input'!$CL$15:$CL$41,COUNTIF('Sch A. Input'!$CL$15:$CL$41,"&gt;="&amp;F407))&lt;E407,F407&lt;&gt;0),"Leaver",L407-I407)</f>
        <v>0</v>
      </c>
      <c r="V407" s="238">
        <f>IF(AND(LARGE('Sch A. Input'!$CL$15:$CL$41,COUNTIF('Sch A. Input'!$CL$15:$CL$41,"&gt;="&amp;F407))&lt;E407,F407&lt;&gt;0),"Leaver",IFERROR(S407/X407*$M$9,0))</f>
        <v>0</v>
      </c>
      <c r="W407" s="238">
        <f>IF(AND(LARGE('Sch A. Input'!$CL$15:$CL$41,COUNTIF('Sch A. Input'!$CL$15:$CL$41,"&gt;="&amp;F407))&lt;E407,F407&lt;&gt;0),"Leaver",V407+T407)</f>
        <v>0</v>
      </c>
      <c r="X407" s="264">
        <f>IF(AND(LARGE('Sch A. Input'!$CL$15:$CL$41,COUNTIF('Sch A. Input'!$CL$15:$CL$41,"&gt;="&amp;F407))&lt;E407,F407&lt;&gt;0),"Leaver",IF(OR(D407="",D407&gt;$L$11,($L$11-14)&lt;$K$9),0,(E407+1-D407)/14-1))</f>
        <v>0</v>
      </c>
      <c r="Y407" s="265">
        <f>IF(AND(LARGE('Sch A. Input'!$CL$15:$CL$41,COUNTIF('Sch A. Input'!$CL$15:$CL$41,"&gt;="&amp;F407))&lt;E407,F407&lt;&gt;0),"Leaver",IFERROR(IF((S407/$X407*$M$9+T407)&gt;$D$12,"YES","NO"),0))</f>
        <v>0</v>
      </c>
      <c r="Z407" s="225">
        <f>IF(AND(LARGE('Sch A. Input'!$CL$15:$CL$41,COUNTIF('Sch A. Input'!$CL$15:$CL$41,"&gt;="&amp;F407))&lt;E407,F407&lt;&gt;0),"Leaver",IFERROR(IF($Y407="YES",MIN($U407*($G$12/$D$12),$G$12),(SUMPRODUCT(--((MIN(W407,$D$12))&gt;$C$9:$C$12),((MIN(W407,$D$12))-$C$9:$C$12),$H$9:$H$12))-((1-(X407/$M$9))*(SUMPRODUCT(--((MIN(V407,$D$12))&gt;$C$9:$C$12),((MIN(V407,$D$12))-$C$9:$C$12),$H$9:$H$12)))),0))</f>
        <v>0</v>
      </c>
      <c r="AA407" s="169">
        <f>IF(AND(LARGE('Sch A. Input'!$CL$15:$CL$41,COUNTIF('Sch A. Input'!$CL$15:$CL$41,"&gt;="&amp;F407))&lt;E407,F407&lt;&gt;0),"Leaver",IFERROR(Z407/U407,0))</f>
        <v>0</v>
      </c>
      <c r="AB407" s="170">
        <f>IF(AND(LARGE('Sch A. Input'!$CL$15:$CL$41,COUNTIF('Sch A. Input'!$CL$15:$CL$41,"&gt;="&amp;F407))&lt;E407,F407&lt;&gt;0),"Leaver",Q407-Z407)</f>
        <v>0</v>
      </c>
      <c r="AC407" s="94">
        <f t="shared" si="75"/>
        <v>0</v>
      </c>
      <c r="BK407" s="2"/>
      <c r="BL407" s="2"/>
      <c r="CI407"/>
    </row>
    <row r="408" spans="2:87" x14ac:dyDescent="0.35">
      <c r="B408" s="70" t="str">
        <f>IF('Sch A. Input'!B406="","",'Sch A. Input'!B406)</f>
        <v/>
      </c>
      <c r="C408" s="75" t="str">
        <f>IF('Sch A. Input'!C406="","",'Sch A. Input'!C406)</f>
        <v/>
      </c>
      <c r="D408" s="71" t="str">
        <f>IF('Sch A. Input'!D406="","",'Sch A. Input'!D406)</f>
        <v/>
      </c>
      <c r="E408" s="71">
        <f>'Sch A. Input'!E406</f>
        <v>45016</v>
      </c>
      <c r="F408" s="71">
        <f>'Sch A. Input'!F406</f>
        <v>0</v>
      </c>
      <c r="G408" s="226">
        <f>SUMIFS('Sch A. Input'!H406:CJ406,'Sch A. Input'!$H$13:$CJ$13,$L$11,'Sch A. Input'!$H$14:$CJ$14,"Recurring")</f>
        <v>0</v>
      </c>
      <c r="H408" s="226">
        <f>SUMIFS('Sch A. Input'!H406:CJ406,'Sch A. Input'!$H$13:$CJ$13,$L$11,'Sch A. Input'!$H$14:$CJ$14,"One-time")</f>
        <v>0</v>
      </c>
      <c r="I408" s="227">
        <f t="shared" si="69"/>
        <v>0</v>
      </c>
      <c r="J408" s="228">
        <f>SUMIFS('Sch A. Input'!H406:CJ406,'Sch A. Input'!$H$14:$CJ$14,"Recurring",'Sch A. Input'!$H$13:$CJ$13,"&lt;="&amp;$L$11)</f>
        <v>0</v>
      </c>
      <c r="K408" s="228">
        <f>SUMIFS('Sch A. Input'!H406:CJ406,'Sch A. Input'!$H$14:$CJ$14,"One-time",'Sch A. Input'!$H$13:$CJ$13,"&lt;="&amp;$L$11)</f>
        <v>0</v>
      </c>
      <c r="L408" s="229">
        <f t="shared" si="70"/>
        <v>0</v>
      </c>
      <c r="M408" s="228">
        <f t="shared" si="71"/>
        <v>0</v>
      </c>
      <c r="N408" s="228">
        <f t="shared" si="72"/>
        <v>0</v>
      </c>
      <c r="O408" s="259">
        <f t="shared" si="73"/>
        <v>0</v>
      </c>
      <c r="P408" s="268">
        <f t="shared" si="67"/>
        <v>0</v>
      </c>
      <c r="Q408" s="231">
        <f t="shared" si="68"/>
        <v>0</v>
      </c>
      <c r="R408" s="97">
        <f t="shared" si="74"/>
        <v>0</v>
      </c>
      <c r="S408" s="237">
        <f>IF(AND(LARGE('Sch A. Input'!$CL$15:$CL$41,COUNTIF('Sch A. Input'!$CL$15:$CL$41,"&gt;="&amp;F408))&lt;E408,F408&lt;&gt;0),"Leaver",J408-G408)</f>
        <v>0</v>
      </c>
      <c r="T408" s="237">
        <f>IF(AND(LARGE('Sch A. Input'!$CL$15:$CL$41,COUNTIF('Sch A. Input'!$CL$15:$CL$41,"&gt;="&amp;F408))&lt;E408,F408&lt;&gt;0),"Leaver",K408-H408)</f>
        <v>0</v>
      </c>
      <c r="U408" s="238">
        <f>IF(AND(LARGE('Sch A. Input'!$CL$15:$CL$41,COUNTIF('Sch A. Input'!$CL$15:$CL$41,"&gt;="&amp;F408))&lt;E408,F408&lt;&gt;0),"Leaver",L408-I408)</f>
        <v>0</v>
      </c>
      <c r="V408" s="238">
        <f>IF(AND(LARGE('Sch A. Input'!$CL$15:$CL$41,COUNTIF('Sch A. Input'!$CL$15:$CL$41,"&gt;="&amp;F408))&lt;E408,F408&lt;&gt;0),"Leaver",IFERROR(S408/X408*$M$9,0))</f>
        <v>0</v>
      </c>
      <c r="W408" s="238">
        <f>IF(AND(LARGE('Sch A. Input'!$CL$15:$CL$41,COUNTIF('Sch A. Input'!$CL$15:$CL$41,"&gt;="&amp;F408))&lt;E408,F408&lt;&gt;0),"Leaver",V408+T408)</f>
        <v>0</v>
      </c>
      <c r="X408" s="264">
        <f>IF(AND(LARGE('Sch A. Input'!$CL$15:$CL$41,COUNTIF('Sch A. Input'!$CL$15:$CL$41,"&gt;="&amp;F408))&lt;E408,F408&lt;&gt;0),"Leaver",IF(OR(D408="",D408&gt;$L$11,($L$11-14)&lt;$K$9),0,(E408+1-D408)/14-1))</f>
        <v>0</v>
      </c>
      <c r="Y408" s="265">
        <f>IF(AND(LARGE('Sch A. Input'!$CL$15:$CL$41,COUNTIF('Sch A. Input'!$CL$15:$CL$41,"&gt;="&amp;F408))&lt;E408,F408&lt;&gt;0),"Leaver",IFERROR(IF((S408/$X408*$M$9+T408)&gt;$D$12,"YES","NO"),0))</f>
        <v>0</v>
      </c>
      <c r="Z408" s="225">
        <f>IF(AND(LARGE('Sch A. Input'!$CL$15:$CL$41,COUNTIF('Sch A. Input'!$CL$15:$CL$41,"&gt;="&amp;F408))&lt;E408,F408&lt;&gt;0),"Leaver",IFERROR(IF($Y408="YES",MIN($U408*($G$12/$D$12),$G$12),(SUMPRODUCT(--((MIN(W408,$D$12))&gt;$C$9:$C$12),((MIN(W408,$D$12))-$C$9:$C$12),$H$9:$H$12))-((1-(X408/$M$9))*(SUMPRODUCT(--((MIN(V408,$D$12))&gt;$C$9:$C$12),((MIN(V408,$D$12))-$C$9:$C$12),$H$9:$H$12)))),0))</f>
        <v>0</v>
      </c>
      <c r="AA408" s="169">
        <f>IF(AND(LARGE('Sch A. Input'!$CL$15:$CL$41,COUNTIF('Sch A. Input'!$CL$15:$CL$41,"&gt;="&amp;F408))&lt;E408,F408&lt;&gt;0),"Leaver",IFERROR(Z408/U408,0))</f>
        <v>0</v>
      </c>
      <c r="AB408" s="170">
        <f>IF(AND(LARGE('Sch A. Input'!$CL$15:$CL$41,COUNTIF('Sch A. Input'!$CL$15:$CL$41,"&gt;="&amp;F408))&lt;E408,F408&lt;&gt;0),"Leaver",Q408-Z408)</f>
        <v>0</v>
      </c>
      <c r="AC408" s="94">
        <f t="shared" si="75"/>
        <v>0</v>
      </c>
      <c r="BK408" s="2"/>
      <c r="BL408" s="2"/>
      <c r="CI408"/>
    </row>
    <row r="409" spans="2:87" x14ac:dyDescent="0.35">
      <c r="B409" s="70" t="str">
        <f>IF('Sch A. Input'!B407="","",'Sch A. Input'!B407)</f>
        <v/>
      </c>
      <c r="C409" s="75" t="str">
        <f>IF('Sch A. Input'!C407="","",'Sch A. Input'!C407)</f>
        <v/>
      </c>
      <c r="D409" s="71" t="str">
        <f>IF('Sch A. Input'!D407="","",'Sch A. Input'!D407)</f>
        <v/>
      </c>
      <c r="E409" s="71">
        <f>'Sch A. Input'!E407</f>
        <v>45016</v>
      </c>
      <c r="F409" s="71">
        <f>'Sch A. Input'!F407</f>
        <v>0</v>
      </c>
      <c r="G409" s="226">
        <f>SUMIFS('Sch A. Input'!H407:CJ407,'Sch A. Input'!$H$13:$CJ$13,$L$11,'Sch A. Input'!$H$14:$CJ$14,"Recurring")</f>
        <v>0</v>
      </c>
      <c r="H409" s="226">
        <f>SUMIFS('Sch A. Input'!H407:CJ407,'Sch A. Input'!$H$13:$CJ$13,$L$11,'Sch A. Input'!$H$14:$CJ$14,"One-time")</f>
        <v>0</v>
      </c>
      <c r="I409" s="227">
        <f t="shared" si="69"/>
        <v>0</v>
      </c>
      <c r="J409" s="228">
        <f>SUMIFS('Sch A. Input'!H407:CJ407,'Sch A. Input'!$H$14:$CJ$14,"Recurring",'Sch A. Input'!$H$13:$CJ$13,"&lt;="&amp;$L$11)</f>
        <v>0</v>
      </c>
      <c r="K409" s="228">
        <f>SUMIFS('Sch A. Input'!H407:CJ407,'Sch A. Input'!$H$14:$CJ$14,"One-time",'Sch A. Input'!$H$13:$CJ$13,"&lt;="&amp;$L$11)</f>
        <v>0</v>
      </c>
      <c r="L409" s="229">
        <f t="shared" si="70"/>
        <v>0</v>
      </c>
      <c r="M409" s="228">
        <f t="shared" si="71"/>
        <v>0</v>
      </c>
      <c r="N409" s="228">
        <f t="shared" si="72"/>
        <v>0</v>
      </c>
      <c r="O409" s="259">
        <f t="shared" si="73"/>
        <v>0</v>
      </c>
      <c r="P409" s="268">
        <f t="shared" si="67"/>
        <v>0</v>
      </c>
      <c r="Q409" s="231">
        <f t="shared" si="68"/>
        <v>0</v>
      </c>
      <c r="R409" s="97">
        <f t="shared" si="74"/>
        <v>0</v>
      </c>
      <c r="S409" s="237">
        <f>IF(AND(LARGE('Sch A. Input'!$CL$15:$CL$41,COUNTIF('Sch A. Input'!$CL$15:$CL$41,"&gt;="&amp;F409))&lt;E409,F409&lt;&gt;0),"Leaver",J409-G409)</f>
        <v>0</v>
      </c>
      <c r="T409" s="237">
        <f>IF(AND(LARGE('Sch A. Input'!$CL$15:$CL$41,COUNTIF('Sch A. Input'!$CL$15:$CL$41,"&gt;="&amp;F409))&lt;E409,F409&lt;&gt;0),"Leaver",K409-H409)</f>
        <v>0</v>
      </c>
      <c r="U409" s="238">
        <f>IF(AND(LARGE('Sch A. Input'!$CL$15:$CL$41,COUNTIF('Sch A. Input'!$CL$15:$CL$41,"&gt;="&amp;F409))&lt;E409,F409&lt;&gt;0),"Leaver",L409-I409)</f>
        <v>0</v>
      </c>
      <c r="V409" s="238">
        <f>IF(AND(LARGE('Sch A. Input'!$CL$15:$CL$41,COUNTIF('Sch A. Input'!$CL$15:$CL$41,"&gt;="&amp;F409))&lt;E409,F409&lt;&gt;0),"Leaver",IFERROR(S409/X409*$M$9,0))</f>
        <v>0</v>
      </c>
      <c r="W409" s="238">
        <f>IF(AND(LARGE('Sch A. Input'!$CL$15:$CL$41,COUNTIF('Sch A. Input'!$CL$15:$CL$41,"&gt;="&amp;F409))&lt;E409,F409&lt;&gt;0),"Leaver",V409+T409)</f>
        <v>0</v>
      </c>
      <c r="X409" s="264">
        <f>IF(AND(LARGE('Sch A. Input'!$CL$15:$CL$41,COUNTIF('Sch A. Input'!$CL$15:$CL$41,"&gt;="&amp;F409))&lt;E409,F409&lt;&gt;0),"Leaver",IF(OR(D409="",D409&gt;$L$11,($L$11-14)&lt;$K$9),0,(E409+1-D409)/14-1))</f>
        <v>0</v>
      </c>
      <c r="Y409" s="265">
        <f>IF(AND(LARGE('Sch A. Input'!$CL$15:$CL$41,COUNTIF('Sch A. Input'!$CL$15:$CL$41,"&gt;="&amp;F409))&lt;E409,F409&lt;&gt;0),"Leaver",IFERROR(IF((S409/$X409*$M$9+T409)&gt;$D$12,"YES","NO"),0))</f>
        <v>0</v>
      </c>
      <c r="Z409" s="225">
        <f>IF(AND(LARGE('Sch A. Input'!$CL$15:$CL$41,COUNTIF('Sch A. Input'!$CL$15:$CL$41,"&gt;="&amp;F409))&lt;E409,F409&lt;&gt;0),"Leaver",IFERROR(IF($Y409="YES",MIN($U409*($G$12/$D$12),$G$12),(SUMPRODUCT(--((MIN(W409,$D$12))&gt;$C$9:$C$12),((MIN(W409,$D$12))-$C$9:$C$12),$H$9:$H$12))-((1-(X409/$M$9))*(SUMPRODUCT(--((MIN(V409,$D$12))&gt;$C$9:$C$12),((MIN(V409,$D$12))-$C$9:$C$12),$H$9:$H$12)))),0))</f>
        <v>0</v>
      </c>
      <c r="AA409" s="169">
        <f>IF(AND(LARGE('Sch A. Input'!$CL$15:$CL$41,COUNTIF('Sch A. Input'!$CL$15:$CL$41,"&gt;="&amp;F409))&lt;E409,F409&lt;&gt;0),"Leaver",IFERROR(Z409/U409,0))</f>
        <v>0</v>
      </c>
      <c r="AB409" s="170">
        <f>IF(AND(LARGE('Sch A. Input'!$CL$15:$CL$41,COUNTIF('Sch A. Input'!$CL$15:$CL$41,"&gt;="&amp;F409))&lt;E409,F409&lt;&gt;0),"Leaver",Q409-Z409)</f>
        <v>0</v>
      </c>
      <c r="AC409" s="94">
        <f t="shared" si="75"/>
        <v>0</v>
      </c>
      <c r="BK409" s="2"/>
      <c r="BL409" s="2"/>
      <c r="CI409"/>
    </row>
    <row r="410" spans="2:87" x14ac:dyDescent="0.35">
      <c r="B410" s="70" t="str">
        <f>IF('Sch A. Input'!B408="","",'Sch A. Input'!B408)</f>
        <v/>
      </c>
      <c r="C410" s="75" t="str">
        <f>IF('Sch A. Input'!C408="","",'Sch A. Input'!C408)</f>
        <v/>
      </c>
      <c r="D410" s="71" t="str">
        <f>IF('Sch A. Input'!D408="","",'Sch A. Input'!D408)</f>
        <v/>
      </c>
      <c r="E410" s="71">
        <f>'Sch A. Input'!E408</f>
        <v>45016</v>
      </c>
      <c r="F410" s="71">
        <f>'Sch A. Input'!F408</f>
        <v>0</v>
      </c>
      <c r="G410" s="226">
        <f>SUMIFS('Sch A. Input'!H408:CJ408,'Sch A. Input'!$H$13:$CJ$13,$L$11,'Sch A. Input'!$H$14:$CJ$14,"Recurring")</f>
        <v>0</v>
      </c>
      <c r="H410" s="226">
        <f>SUMIFS('Sch A. Input'!H408:CJ408,'Sch A. Input'!$H$13:$CJ$13,$L$11,'Sch A. Input'!$H$14:$CJ$14,"One-time")</f>
        <v>0</v>
      </c>
      <c r="I410" s="227">
        <f t="shared" si="69"/>
        <v>0</v>
      </c>
      <c r="J410" s="228">
        <f>SUMIFS('Sch A. Input'!H408:CJ408,'Sch A. Input'!$H$14:$CJ$14,"Recurring",'Sch A. Input'!$H$13:$CJ$13,"&lt;="&amp;$L$11)</f>
        <v>0</v>
      </c>
      <c r="K410" s="228">
        <f>SUMIFS('Sch A. Input'!H408:CJ408,'Sch A. Input'!$H$14:$CJ$14,"One-time",'Sch A. Input'!$H$13:$CJ$13,"&lt;="&amp;$L$11)</f>
        <v>0</v>
      </c>
      <c r="L410" s="229">
        <f t="shared" si="70"/>
        <v>0</v>
      </c>
      <c r="M410" s="228">
        <f t="shared" si="71"/>
        <v>0</v>
      </c>
      <c r="N410" s="228">
        <f t="shared" si="72"/>
        <v>0</v>
      </c>
      <c r="O410" s="259">
        <f t="shared" si="73"/>
        <v>0</v>
      </c>
      <c r="P410" s="268">
        <f t="shared" si="67"/>
        <v>0</v>
      </c>
      <c r="Q410" s="231">
        <f t="shared" si="68"/>
        <v>0</v>
      </c>
      <c r="R410" s="97">
        <f t="shared" si="74"/>
        <v>0</v>
      </c>
      <c r="S410" s="237">
        <f>IF(AND(LARGE('Sch A. Input'!$CL$15:$CL$41,COUNTIF('Sch A. Input'!$CL$15:$CL$41,"&gt;="&amp;F410))&lt;E410,F410&lt;&gt;0),"Leaver",J410-G410)</f>
        <v>0</v>
      </c>
      <c r="T410" s="237">
        <f>IF(AND(LARGE('Sch A. Input'!$CL$15:$CL$41,COUNTIF('Sch A. Input'!$CL$15:$CL$41,"&gt;="&amp;F410))&lt;E410,F410&lt;&gt;0),"Leaver",K410-H410)</f>
        <v>0</v>
      </c>
      <c r="U410" s="238">
        <f>IF(AND(LARGE('Sch A. Input'!$CL$15:$CL$41,COUNTIF('Sch A. Input'!$CL$15:$CL$41,"&gt;="&amp;F410))&lt;E410,F410&lt;&gt;0),"Leaver",L410-I410)</f>
        <v>0</v>
      </c>
      <c r="V410" s="238">
        <f>IF(AND(LARGE('Sch A. Input'!$CL$15:$CL$41,COUNTIF('Sch A. Input'!$CL$15:$CL$41,"&gt;="&amp;F410))&lt;E410,F410&lt;&gt;0),"Leaver",IFERROR(S410/X410*$M$9,0))</f>
        <v>0</v>
      </c>
      <c r="W410" s="238">
        <f>IF(AND(LARGE('Sch A. Input'!$CL$15:$CL$41,COUNTIF('Sch A. Input'!$CL$15:$CL$41,"&gt;="&amp;F410))&lt;E410,F410&lt;&gt;0),"Leaver",V410+T410)</f>
        <v>0</v>
      </c>
      <c r="X410" s="264">
        <f>IF(AND(LARGE('Sch A. Input'!$CL$15:$CL$41,COUNTIF('Sch A. Input'!$CL$15:$CL$41,"&gt;="&amp;F410))&lt;E410,F410&lt;&gt;0),"Leaver",IF(OR(D410="",D410&gt;$L$11,($L$11-14)&lt;$K$9),0,(E410+1-D410)/14-1))</f>
        <v>0</v>
      </c>
      <c r="Y410" s="265">
        <f>IF(AND(LARGE('Sch A. Input'!$CL$15:$CL$41,COUNTIF('Sch A. Input'!$CL$15:$CL$41,"&gt;="&amp;F410))&lt;E410,F410&lt;&gt;0),"Leaver",IFERROR(IF((S410/$X410*$M$9+T410)&gt;$D$12,"YES","NO"),0))</f>
        <v>0</v>
      </c>
      <c r="Z410" s="225">
        <f>IF(AND(LARGE('Sch A. Input'!$CL$15:$CL$41,COUNTIF('Sch A. Input'!$CL$15:$CL$41,"&gt;="&amp;F410))&lt;E410,F410&lt;&gt;0),"Leaver",IFERROR(IF($Y410="YES",MIN($U410*($G$12/$D$12),$G$12),(SUMPRODUCT(--((MIN(W410,$D$12))&gt;$C$9:$C$12),((MIN(W410,$D$12))-$C$9:$C$12),$H$9:$H$12))-((1-(X410/$M$9))*(SUMPRODUCT(--((MIN(V410,$D$12))&gt;$C$9:$C$12),((MIN(V410,$D$12))-$C$9:$C$12),$H$9:$H$12)))),0))</f>
        <v>0</v>
      </c>
      <c r="AA410" s="169">
        <f>IF(AND(LARGE('Sch A. Input'!$CL$15:$CL$41,COUNTIF('Sch A. Input'!$CL$15:$CL$41,"&gt;="&amp;F410))&lt;E410,F410&lt;&gt;0),"Leaver",IFERROR(Z410/U410,0))</f>
        <v>0</v>
      </c>
      <c r="AB410" s="170">
        <f>IF(AND(LARGE('Sch A. Input'!$CL$15:$CL$41,COUNTIF('Sch A. Input'!$CL$15:$CL$41,"&gt;="&amp;F410))&lt;E410,F410&lt;&gt;0),"Leaver",Q410-Z410)</f>
        <v>0</v>
      </c>
      <c r="AC410" s="94">
        <f t="shared" si="75"/>
        <v>0</v>
      </c>
      <c r="BK410" s="2"/>
      <c r="BL410" s="2"/>
      <c r="CI410"/>
    </row>
    <row r="411" spans="2:87" x14ac:dyDescent="0.35">
      <c r="B411" s="70" t="str">
        <f>IF('Sch A. Input'!B409="","",'Sch A. Input'!B409)</f>
        <v/>
      </c>
      <c r="C411" s="75" t="str">
        <f>IF('Sch A. Input'!C409="","",'Sch A. Input'!C409)</f>
        <v/>
      </c>
      <c r="D411" s="71" t="str">
        <f>IF('Sch A. Input'!D409="","",'Sch A. Input'!D409)</f>
        <v/>
      </c>
      <c r="E411" s="71">
        <f>'Sch A. Input'!E409</f>
        <v>45016</v>
      </c>
      <c r="F411" s="71">
        <f>'Sch A. Input'!F409</f>
        <v>0</v>
      </c>
      <c r="G411" s="226">
        <f>SUMIFS('Sch A. Input'!H409:CJ409,'Sch A. Input'!$H$13:$CJ$13,$L$11,'Sch A. Input'!$H$14:$CJ$14,"Recurring")</f>
        <v>0</v>
      </c>
      <c r="H411" s="226">
        <f>SUMIFS('Sch A. Input'!H409:CJ409,'Sch A. Input'!$H$13:$CJ$13,$L$11,'Sch A. Input'!$H$14:$CJ$14,"One-time")</f>
        <v>0</v>
      </c>
      <c r="I411" s="227">
        <f t="shared" si="69"/>
        <v>0</v>
      </c>
      <c r="J411" s="228">
        <f>SUMIFS('Sch A. Input'!H409:CJ409,'Sch A. Input'!$H$14:$CJ$14,"Recurring",'Sch A. Input'!$H$13:$CJ$13,"&lt;="&amp;$L$11)</f>
        <v>0</v>
      </c>
      <c r="K411" s="228">
        <f>SUMIFS('Sch A. Input'!H409:CJ409,'Sch A. Input'!$H$14:$CJ$14,"One-time",'Sch A. Input'!$H$13:$CJ$13,"&lt;="&amp;$L$11)</f>
        <v>0</v>
      </c>
      <c r="L411" s="229">
        <f t="shared" si="70"/>
        <v>0</v>
      </c>
      <c r="M411" s="228">
        <f t="shared" si="71"/>
        <v>0</v>
      </c>
      <c r="N411" s="228">
        <f t="shared" si="72"/>
        <v>0</v>
      </c>
      <c r="O411" s="259">
        <f t="shared" si="73"/>
        <v>0</v>
      </c>
      <c r="P411" s="268">
        <f t="shared" si="67"/>
        <v>0</v>
      </c>
      <c r="Q411" s="231">
        <f t="shared" si="68"/>
        <v>0</v>
      </c>
      <c r="R411" s="97">
        <f t="shared" si="74"/>
        <v>0</v>
      </c>
      <c r="S411" s="237">
        <f>IF(AND(LARGE('Sch A. Input'!$CL$15:$CL$41,COUNTIF('Sch A. Input'!$CL$15:$CL$41,"&gt;="&amp;F411))&lt;E411,F411&lt;&gt;0),"Leaver",J411-G411)</f>
        <v>0</v>
      </c>
      <c r="T411" s="237">
        <f>IF(AND(LARGE('Sch A. Input'!$CL$15:$CL$41,COUNTIF('Sch A. Input'!$CL$15:$CL$41,"&gt;="&amp;F411))&lt;E411,F411&lt;&gt;0),"Leaver",K411-H411)</f>
        <v>0</v>
      </c>
      <c r="U411" s="238">
        <f>IF(AND(LARGE('Sch A. Input'!$CL$15:$CL$41,COUNTIF('Sch A. Input'!$CL$15:$CL$41,"&gt;="&amp;F411))&lt;E411,F411&lt;&gt;0),"Leaver",L411-I411)</f>
        <v>0</v>
      </c>
      <c r="V411" s="238">
        <f>IF(AND(LARGE('Sch A. Input'!$CL$15:$CL$41,COUNTIF('Sch A. Input'!$CL$15:$CL$41,"&gt;="&amp;F411))&lt;E411,F411&lt;&gt;0),"Leaver",IFERROR(S411/X411*$M$9,0))</f>
        <v>0</v>
      </c>
      <c r="W411" s="238">
        <f>IF(AND(LARGE('Sch A. Input'!$CL$15:$CL$41,COUNTIF('Sch A. Input'!$CL$15:$CL$41,"&gt;="&amp;F411))&lt;E411,F411&lt;&gt;0),"Leaver",V411+T411)</f>
        <v>0</v>
      </c>
      <c r="X411" s="264">
        <f>IF(AND(LARGE('Sch A. Input'!$CL$15:$CL$41,COUNTIF('Sch A. Input'!$CL$15:$CL$41,"&gt;="&amp;F411))&lt;E411,F411&lt;&gt;0),"Leaver",IF(OR(D411="",D411&gt;$L$11,($L$11-14)&lt;$K$9),0,(E411+1-D411)/14-1))</f>
        <v>0</v>
      </c>
      <c r="Y411" s="265">
        <f>IF(AND(LARGE('Sch A. Input'!$CL$15:$CL$41,COUNTIF('Sch A. Input'!$CL$15:$CL$41,"&gt;="&amp;F411))&lt;E411,F411&lt;&gt;0),"Leaver",IFERROR(IF((S411/$X411*$M$9+T411)&gt;$D$12,"YES","NO"),0))</f>
        <v>0</v>
      </c>
      <c r="Z411" s="225">
        <f>IF(AND(LARGE('Sch A. Input'!$CL$15:$CL$41,COUNTIF('Sch A. Input'!$CL$15:$CL$41,"&gt;="&amp;F411))&lt;E411,F411&lt;&gt;0),"Leaver",IFERROR(IF($Y411="YES",MIN($U411*($G$12/$D$12),$G$12),(SUMPRODUCT(--((MIN(W411,$D$12))&gt;$C$9:$C$12),((MIN(W411,$D$12))-$C$9:$C$12),$H$9:$H$12))-((1-(X411/$M$9))*(SUMPRODUCT(--((MIN(V411,$D$12))&gt;$C$9:$C$12),((MIN(V411,$D$12))-$C$9:$C$12),$H$9:$H$12)))),0))</f>
        <v>0</v>
      </c>
      <c r="AA411" s="169">
        <f>IF(AND(LARGE('Sch A. Input'!$CL$15:$CL$41,COUNTIF('Sch A. Input'!$CL$15:$CL$41,"&gt;="&amp;F411))&lt;E411,F411&lt;&gt;0),"Leaver",IFERROR(Z411/U411,0))</f>
        <v>0</v>
      </c>
      <c r="AB411" s="170">
        <f>IF(AND(LARGE('Sch A. Input'!$CL$15:$CL$41,COUNTIF('Sch A. Input'!$CL$15:$CL$41,"&gt;="&amp;F411))&lt;E411,F411&lt;&gt;0),"Leaver",Q411-Z411)</f>
        <v>0</v>
      </c>
      <c r="AC411" s="94">
        <f t="shared" si="75"/>
        <v>0</v>
      </c>
      <c r="BK411" s="2"/>
      <c r="BL411" s="2"/>
      <c r="CI411"/>
    </row>
    <row r="412" spans="2:87" x14ac:dyDescent="0.35">
      <c r="B412" s="70" t="str">
        <f>IF('Sch A. Input'!B410="","",'Sch A. Input'!B410)</f>
        <v/>
      </c>
      <c r="C412" s="75" t="str">
        <f>IF('Sch A. Input'!C410="","",'Sch A. Input'!C410)</f>
        <v/>
      </c>
      <c r="D412" s="71" t="str">
        <f>IF('Sch A. Input'!D410="","",'Sch A. Input'!D410)</f>
        <v/>
      </c>
      <c r="E412" s="71">
        <f>'Sch A. Input'!E410</f>
        <v>45016</v>
      </c>
      <c r="F412" s="71">
        <f>'Sch A. Input'!F410</f>
        <v>0</v>
      </c>
      <c r="G412" s="226">
        <f>SUMIFS('Sch A. Input'!H410:CJ410,'Sch A. Input'!$H$13:$CJ$13,$L$11,'Sch A. Input'!$H$14:$CJ$14,"Recurring")</f>
        <v>0</v>
      </c>
      <c r="H412" s="226">
        <f>SUMIFS('Sch A. Input'!H410:CJ410,'Sch A. Input'!$H$13:$CJ$13,$L$11,'Sch A. Input'!$H$14:$CJ$14,"One-time")</f>
        <v>0</v>
      </c>
      <c r="I412" s="227">
        <f t="shared" ref="I412:I475" si="76">SUM(G412:H412)</f>
        <v>0</v>
      </c>
      <c r="J412" s="228">
        <f>SUMIFS('Sch A. Input'!H410:CJ410,'Sch A. Input'!$H$14:$CJ$14,"Recurring",'Sch A. Input'!$H$13:$CJ$13,"&lt;="&amp;$L$11)</f>
        <v>0</v>
      </c>
      <c r="K412" s="228">
        <f>SUMIFS('Sch A. Input'!H410:CJ410,'Sch A. Input'!$H$14:$CJ$14,"One-time",'Sch A. Input'!$H$13:$CJ$13,"&lt;="&amp;$L$11)</f>
        <v>0</v>
      </c>
      <c r="L412" s="229">
        <f t="shared" ref="L412:L475" si="77">SUM(J412:K412)</f>
        <v>0</v>
      </c>
      <c r="M412" s="228">
        <f t="shared" ref="M412:M475" si="78">+IFERROR(J412/$O412*$M$9,0)</f>
        <v>0</v>
      </c>
      <c r="N412" s="228">
        <f t="shared" ref="N412:N475" si="79">M412+K412</f>
        <v>0</v>
      </c>
      <c r="O412" s="259">
        <f t="shared" ref="O412:O475" si="80">IF(OR(D412="",D412&gt;$L$11),0,IF(AND(F412&lt;E412,F412&gt;0),((F412+1-D412)/14),(((E412+1-D412)/14))))</f>
        <v>0</v>
      </c>
      <c r="P412" s="268">
        <f t="shared" si="67"/>
        <v>0</v>
      </c>
      <c r="Q412" s="231">
        <f t="shared" si="68"/>
        <v>0</v>
      </c>
      <c r="R412" s="97">
        <f t="shared" ref="R412:R475" si="81">IFERROR(Q412/L412,0)</f>
        <v>0</v>
      </c>
      <c r="S412" s="237">
        <f>IF(AND(LARGE('Sch A. Input'!$CL$15:$CL$41,COUNTIF('Sch A. Input'!$CL$15:$CL$41,"&gt;="&amp;F412))&lt;E412,F412&lt;&gt;0),"Leaver",J412-G412)</f>
        <v>0</v>
      </c>
      <c r="T412" s="237">
        <f>IF(AND(LARGE('Sch A. Input'!$CL$15:$CL$41,COUNTIF('Sch A. Input'!$CL$15:$CL$41,"&gt;="&amp;F412))&lt;E412,F412&lt;&gt;0),"Leaver",K412-H412)</f>
        <v>0</v>
      </c>
      <c r="U412" s="238">
        <f>IF(AND(LARGE('Sch A. Input'!$CL$15:$CL$41,COUNTIF('Sch A. Input'!$CL$15:$CL$41,"&gt;="&amp;F412))&lt;E412,F412&lt;&gt;0),"Leaver",L412-I412)</f>
        <v>0</v>
      </c>
      <c r="V412" s="238">
        <f>IF(AND(LARGE('Sch A. Input'!$CL$15:$CL$41,COUNTIF('Sch A. Input'!$CL$15:$CL$41,"&gt;="&amp;F412))&lt;E412,F412&lt;&gt;0),"Leaver",IFERROR(S412/X412*$M$9,0))</f>
        <v>0</v>
      </c>
      <c r="W412" s="238">
        <f>IF(AND(LARGE('Sch A. Input'!$CL$15:$CL$41,COUNTIF('Sch A. Input'!$CL$15:$CL$41,"&gt;="&amp;F412))&lt;E412,F412&lt;&gt;0),"Leaver",V412+T412)</f>
        <v>0</v>
      </c>
      <c r="X412" s="264">
        <f>IF(AND(LARGE('Sch A. Input'!$CL$15:$CL$41,COUNTIF('Sch A. Input'!$CL$15:$CL$41,"&gt;="&amp;F412))&lt;E412,F412&lt;&gt;0),"Leaver",IF(OR(D412="",D412&gt;$L$11,($L$11-14)&lt;$K$9),0,(E412+1-D412)/14-1))</f>
        <v>0</v>
      </c>
      <c r="Y412" s="265">
        <f>IF(AND(LARGE('Sch A. Input'!$CL$15:$CL$41,COUNTIF('Sch A. Input'!$CL$15:$CL$41,"&gt;="&amp;F412))&lt;E412,F412&lt;&gt;0),"Leaver",IFERROR(IF((S412/$X412*$M$9+T412)&gt;$D$12,"YES","NO"),0))</f>
        <v>0</v>
      </c>
      <c r="Z412" s="225">
        <f>IF(AND(LARGE('Sch A. Input'!$CL$15:$CL$41,COUNTIF('Sch A. Input'!$CL$15:$CL$41,"&gt;="&amp;F412))&lt;E412,F412&lt;&gt;0),"Leaver",IFERROR(IF($Y412="YES",MIN($U412*($G$12/$D$12),$G$12),(SUMPRODUCT(--((MIN(W412,$D$12))&gt;$C$9:$C$12),((MIN(W412,$D$12))-$C$9:$C$12),$H$9:$H$12))-((1-(X412/$M$9))*(SUMPRODUCT(--((MIN(V412,$D$12))&gt;$C$9:$C$12),((MIN(V412,$D$12))-$C$9:$C$12),$H$9:$H$12)))),0))</f>
        <v>0</v>
      </c>
      <c r="AA412" s="169">
        <f>IF(AND(LARGE('Sch A. Input'!$CL$15:$CL$41,COUNTIF('Sch A. Input'!$CL$15:$CL$41,"&gt;="&amp;F412))&lt;E412,F412&lt;&gt;0),"Leaver",IFERROR(Z412/U412,0))</f>
        <v>0</v>
      </c>
      <c r="AB412" s="170">
        <f>IF(AND(LARGE('Sch A. Input'!$CL$15:$CL$41,COUNTIF('Sch A. Input'!$CL$15:$CL$41,"&gt;="&amp;F412))&lt;E412,F412&lt;&gt;0),"Leaver",Q412-Z412)</f>
        <v>0</v>
      </c>
      <c r="AC412" s="94">
        <f t="shared" ref="AC412:AC475" si="82">+IFERROR(AB412/I412,0)</f>
        <v>0</v>
      </c>
      <c r="BK412" s="2"/>
      <c r="BL412" s="2"/>
      <c r="CI412"/>
    </row>
    <row r="413" spans="2:87" x14ac:dyDescent="0.35">
      <c r="B413" s="70" t="str">
        <f>IF('Sch A. Input'!B411="","",'Sch A. Input'!B411)</f>
        <v/>
      </c>
      <c r="C413" s="75" t="str">
        <f>IF('Sch A. Input'!C411="","",'Sch A. Input'!C411)</f>
        <v/>
      </c>
      <c r="D413" s="71" t="str">
        <f>IF('Sch A. Input'!D411="","",'Sch A. Input'!D411)</f>
        <v/>
      </c>
      <c r="E413" s="71">
        <f>'Sch A. Input'!E411</f>
        <v>45016</v>
      </c>
      <c r="F413" s="71">
        <f>'Sch A. Input'!F411</f>
        <v>0</v>
      </c>
      <c r="G413" s="226">
        <f>SUMIFS('Sch A. Input'!H411:CJ411,'Sch A. Input'!$H$13:$CJ$13,$L$11,'Sch A. Input'!$H$14:$CJ$14,"Recurring")</f>
        <v>0</v>
      </c>
      <c r="H413" s="226">
        <f>SUMIFS('Sch A. Input'!H411:CJ411,'Sch A. Input'!$H$13:$CJ$13,$L$11,'Sch A. Input'!$H$14:$CJ$14,"One-time")</f>
        <v>0</v>
      </c>
      <c r="I413" s="227">
        <f t="shared" si="76"/>
        <v>0</v>
      </c>
      <c r="J413" s="228">
        <f>SUMIFS('Sch A. Input'!H411:CJ411,'Sch A. Input'!$H$14:$CJ$14,"Recurring",'Sch A. Input'!$H$13:$CJ$13,"&lt;="&amp;$L$11)</f>
        <v>0</v>
      </c>
      <c r="K413" s="228">
        <f>SUMIFS('Sch A. Input'!H411:CJ411,'Sch A. Input'!$H$14:$CJ$14,"One-time",'Sch A. Input'!$H$13:$CJ$13,"&lt;="&amp;$L$11)</f>
        <v>0</v>
      </c>
      <c r="L413" s="229">
        <f t="shared" si="77"/>
        <v>0</v>
      </c>
      <c r="M413" s="228">
        <f t="shared" si="78"/>
        <v>0</v>
      </c>
      <c r="N413" s="228">
        <f t="shared" si="79"/>
        <v>0</v>
      </c>
      <c r="O413" s="259">
        <f t="shared" si="80"/>
        <v>0</v>
      </c>
      <c r="P413" s="268">
        <f t="shared" si="67"/>
        <v>0</v>
      </c>
      <c r="Q413" s="231">
        <f t="shared" si="68"/>
        <v>0</v>
      </c>
      <c r="R413" s="97">
        <f t="shared" si="81"/>
        <v>0</v>
      </c>
      <c r="S413" s="237">
        <f>IF(AND(LARGE('Sch A. Input'!$CL$15:$CL$41,COUNTIF('Sch A. Input'!$CL$15:$CL$41,"&gt;="&amp;F413))&lt;E413,F413&lt;&gt;0),"Leaver",J413-G413)</f>
        <v>0</v>
      </c>
      <c r="T413" s="237">
        <f>IF(AND(LARGE('Sch A. Input'!$CL$15:$CL$41,COUNTIF('Sch A. Input'!$CL$15:$CL$41,"&gt;="&amp;F413))&lt;E413,F413&lt;&gt;0),"Leaver",K413-H413)</f>
        <v>0</v>
      </c>
      <c r="U413" s="238">
        <f>IF(AND(LARGE('Sch A. Input'!$CL$15:$CL$41,COUNTIF('Sch A. Input'!$CL$15:$CL$41,"&gt;="&amp;F413))&lt;E413,F413&lt;&gt;0),"Leaver",L413-I413)</f>
        <v>0</v>
      </c>
      <c r="V413" s="238">
        <f>IF(AND(LARGE('Sch A. Input'!$CL$15:$CL$41,COUNTIF('Sch A. Input'!$CL$15:$CL$41,"&gt;="&amp;F413))&lt;E413,F413&lt;&gt;0),"Leaver",IFERROR(S413/X413*$M$9,0))</f>
        <v>0</v>
      </c>
      <c r="W413" s="238">
        <f>IF(AND(LARGE('Sch A. Input'!$CL$15:$CL$41,COUNTIF('Sch A. Input'!$CL$15:$CL$41,"&gt;="&amp;F413))&lt;E413,F413&lt;&gt;0),"Leaver",V413+T413)</f>
        <v>0</v>
      </c>
      <c r="X413" s="264">
        <f>IF(AND(LARGE('Sch A. Input'!$CL$15:$CL$41,COUNTIF('Sch A. Input'!$CL$15:$CL$41,"&gt;="&amp;F413))&lt;E413,F413&lt;&gt;0),"Leaver",IF(OR(D413="",D413&gt;$L$11,($L$11-14)&lt;$K$9),0,(E413+1-D413)/14-1))</f>
        <v>0</v>
      </c>
      <c r="Y413" s="265">
        <f>IF(AND(LARGE('Sch A. Input'!$CL$15:$CL$41,COUNTIF('Sch A. Input'!$CL$15:$CL$41,"&gt;="&amp;F413))&lt;E413,F413&lt;&gt;0),"Leaver",IFERROR(IF((S413/$X413*$M$9+T413)&gt;$D$12,"YES","NO"),0))</f>
        <v>0</v>
      </c>
      <c r="Z413" s="225">
        <f>IF(AND(LARGE('Sch A. Input'!$CL$15:$CL$41,COUNTIF('Sch A. Input'!$CL$15:$CL$41,"&gt;="&amp;F413))&lt;E413,F413&lt;&gt;0),"Leaver",IFERROR(IF($Y413="YES",MIN($U413*($G$12/$D$12),$G$12),(SUMPRODUCT(--((MIN(W413,$D$12))&gt;$C$9:$C$12),((MIN(W413,$D$12))-$C$9:$C$12),$H$9:$H$12))-((1-(X413/$M$9))*(SUMPRODUCT(--((MIN(V413,$D$12))&gt;$C$9:$C$12),((MIN(V413,$D$12))-$C$9:$C$12),$H$9:$H$12)))),0))</f>
        <v>0</v>
      </c>
      <c r="AA413" s="169">
        <f>IF(AND(LARGE('Sch A. Input'!$CL$15:$CL$41,COUNTIF('Sch A. Input'!$CL$15:$CL$41,"&gt;="&amp;F413))&lt;E413,F413&lt;&gt;0),"Leaver",IFERROR(Z413/U413,0))</f>
        <v>0</v>
      </c>
      <c r="AB413" s="170">
        <f>IF(AND(LARGE('Sch A. Input'!$CL$15:$CL$41,COUNTIF('Sch A. Input'!$CL$15:$CL$41,"&gt;="&amp;F413))&lt;E413,F413&lt;&gt;0),"Leaver",Q413-Z413)</f>
        <v>0</v>
      </c>
      <c r="AC413" s="94">
        <f t="shared" si="82"/>
        <v>0</v>
      </c>
      <c r="BK413" s="2"/>
      <c r="BL413" s="2"/>
      <c r="CI413"/>
    </row>
    <row r="414" spans="2:87" x14ac:dyDescent="0.35">
      <c r="B414" s="70" t="str">
        <f>IF('Sch A. Input'!B412="","",'Sch A. Input'!B412)</f>
        <v/>
      </c>
      <c r="C414" s="75" t="str">
        <f>IF('Sch A. Input'!C412="","",'Sch A. Input'!C412)</f>
        <v/>
      </c>
      <c r="D414" s="71" t="str">
        <f>IF('Sch A. Input'!D412="","",'Sch A. Input'!D412)</f>
        <v/>
      </c>
      <c r="E414" s="71">
        <f>'Sch A. Input'!E412</f>
        <v>45016</v>
      </c>
      <c r="F414" s="71">
        <f>'Sch A. Input'!F412</f>
        <v>0</v>
      </c>
      <c r="G414" s="226">
        <f>SUMIFS('Sch A. Input'!H412:CJ412,'Sch A. Input'!$H$13:$CJ$13,$L$11,'Sch A. Input'!$H$14:$CJ$14,"Recurring")</f>
        <v>0</v>
      </c>
      <c r="H414" s="226">
        <f>SUMIFS('Sch A. Input'!H412:CJ412,'Sch A. Input'!$H$13:$CJ$13,$L$11,'Sch A. Input'!$H$14:$CJ$14,"One-time")</f>
        <v>0</v>
      </c>
      <c r="I414" s="227">
        <f t="shared" si="76"/>
        <v>0</v>
      </c>
      <c r="J414" s="228">
        <f>SUMIFS('Sch A. Input'!H412:CJ412,'Sch A. Input'!$H$14:$CJ$14,"Recurring",'Sch A. Input'!$H$13:$CJ$13,"&lt;="&amp;$L$11)</f>
        <v>0</v>
      </c>
      <c r="K414" s="228">
        <f>SUMIFS('Sch A. Input'!H412:CJ412,'Sch A. Input'!$H$14:$CJ$14,"One-time",'Sch A. Input'!$H$13:$CJ$13,"&lt;="&amp;$L$11)</f>
        <v>0</v>
      </c>
      <c r="L414" s="229">
        <f t="shared" si="77"/>
        <v>0</v>
      </c>
      <c r="M414" s="228">
        <f t="shared" si="78"/>
        <v>0</v>
      </c>
      <c r="N414" s="228">
        <f t="shared" si="79"/>
        <v>0</v>
      </c>
      <c r="O414" s="259">
        <f t="shared" si="80"/>
        <v>0</v>
      </c>
      <c r="P414" s="268">
        <f t="shared" si="67"/>
        <v>0</v>
      </c>
      <c r="Q414" s="231">
        <f t="shared" si="68"/>
        <v>0</v>
      </c>
      <c r="R414" s="97">
        <f t="shared" si="81"/>
        <v>0</v>
      </c>
      <c r="S414" s="237">
        <f>IF(AND(LARGE('Sch A. Input'!$CL$15:$CL$41,COUNTIF('Sch A. Input'!$CL$15:$CL$41,"&gt;="&amp;F414))&lt;E414,F414&lt;&gt;0),"Leaver",J414-G414)</f>
        <v>0</v>
      </c>
      <c r="T414" s="237">
        <f>IF(AND(LARGE('Sch A. Input'!$CL$15:$CL$41,COUNTIF('Sch A. Input'!$CL$15:$CL$41,"&gt;="&amp;F414))&lt;E414,F414&lt;&gt;0),"Leaver",K414-H414)</f>
        <v>0</v>
      </c>
      <c r="U414" s="238">
        <f>IF(AND(LARGE('Sch A. Input'!$CL$15:$CL$41,COUNTIF('Sch A. Input'!$CL$15:$CL$41,"&gt;="&amp;F414))&lt;E414,F414&lt;&gt;0),"Leaver",L414-I414)</f>
        <v>0</v>
      </c>
      <c r="V414" s="238">
        <f>IF(AND(LARGE('Sch A. Input'!$CL$15:$CL$41,COUNTIF('Sch A. Input'!$CL$15:$CL$41,"&gt;="&amp;F414))&lt;E414,F414&lt;&gt;0),"Leaver",IFERROR(S414/X414*$M$9,0))</f>
        <v>0</v>
      </c>
      <c r="W414" s="238">
        <f>IF(AND(LARGE('Sch A. Input'!$CL$15:$CL$41,COUNTIF('Sch A. Input'!$CL$15:$CL$41,"&gt;="&amp;F414))&lt;E414,F414&lt;&gt;0),"Leaver",V414+T414)</f>
        <v>0</v>
      </c>
      <c r="X414" s="264">
        <f>IF(AND(LARGE('Sch A. Input'!$CL$15:$CL$41,COUNTIF('Sch A. Input'!$CL$15:$CL$41,"&gt;="&amp;F414))&lt;E414,F414&lt;&gt;0),"Leaver",IF(OR(D414="",D414&gt;$L$11,($L$11-14)&lt;$K$9),0,(E414+1-D414)/14-1))</f>
        <v>0</v>
      </c>
      <c r="Y414" s="265">
        <f>IF(AND(LARGE('Sch A. Input'!$CL$15:$CL$41,COUNTIF('Sch A. Input'!$CL$15:$CL$41,"&gt;="&amp;F414))&lt;E414,F414&lt;&gt;0),"Leaver",IFERROR(IF((S414/$X414*$M$9+T414)&gt;$D$12,"YES","NO"),0))</f>
        <v>0</v>
      </c>
      <c r="Z414" s="225">
        <f>IF(AND(LARGE('Sch A. Input'!$CL$15:$CL$41,COUNTIF('Sch A. Input'!$CL$15:$CL$41,"&gt;="&amp;F414))&lt;E414,F414&lt;&gt;0),"Leaver",IFERROR(IF($Y414="YES",MIN($U414*($G$12/$D$12),$G$12),(SUMPRODUCT(--((MIN(W414,$D$12))&gt;$C$9:$C$12),((MIN(W414,$D$12))-$C$9:$C$12),$H$9:$H$12))-((1-(X414/$M$9))*(SUMPRODUCT(--((MIN(V414,$D$12))&gt;$C$9:$C$12),((MIN(V414,$D$12))-$C$9:$C$12),$H$9:$H$12)))),0))</f>
        <v>0</v>
      </c>
      <c r="AA414" s="169">
        <f>IF(AND(LARGE('Sch A. Input'!$CL$15:$CL$41,COUNTIF('Sch A. Input'!$CL$15:$CL$41,"&gt;="&amp;F414))&lt;E414,F414&lt;&gt;0),"Leaver",IFERROR(Z414/U414,0))</f>
        <v>0</v>
      </c>
      <c r="AB414" s="170">
        <f>IF(AND(LARGE('Sch A. Input'!$CL$15:$CL$41,COUNTIF('Sch A. Input'!$CL$15:$CL$41,"&gt;="&amp;F414))&lt;E414,F414&lt;&gt;0),"Leaver",Q414-Z414)</f>
        <v>0</v>
      </c>
      <c r="AC414" s="94">
        <f t="shared" si="82"/>
        <v>0</v>
      </c>
      <c r="BK414" s="2"/>
      <c r="BL414" s="2"/>
      <c r="CI414"/>
    </row>
    <row r="415" spans="2:87" x14ac:dyDescent="0.35">
      <c r="B415" s="70" t="str">
        <f>IF('Sch A. Input'!B413="","",'Sch A. Input'!B413)</f>
        <v/>
      </c>
      <c r="C415" s="75" t="str">
        <f>IF('Sch A. Input'!C413="","",'Sch A. Input'!C413)</f>
        <v/>
      </c>
      <c r="D415" s="71" t="str">
        <f>IF('Sch A. Input'!D413="","",'Sch A. Input'!D413)</f>
        <v/>
      </c>
      <c r="E415" s="71">
        <f>'Sch A. Input'!E413</f>
        <v>45016</v>
      </c>
      <c r="F415" s="71">
        <f>'Sch A. Input'!F413</f>
        <v>0</v>
      </c>
      <c r="G415" s="226">
        <f>SUMIFS('Sch A. Input'!H413:CJ413,'Sch A. Input'!$H$13:$CJ$13,$L$11,'Sch A. Input'!$H$14:$CJ$14,"Recurring")</f>
        <v>0</v>
      </c>
      <c r="H415" s="226">
        <f>SUMIFS('Sch A. Input'!H413:CJ413,'Sch A. Input'!$H$13:$CJ$13,$L$11,'Sch A. Input'!$H$14:$CJ$14,"One-time")</f>
        <v>0</v>
      </c>
      <c r="I415" s="227">
        <f t="shared" si="76"/>
        <v>0</v>
      </c>
      <c r="J415" s="228">
        <f>SUMIFS('Sch A. Input'!H413:CJ413,'Sch A. Input'!$H$14:$CJ$14,"Recurring",'Sch A. Input'!$H$13:$CJ$13,"&lt;="&amp;$L$11)</f>
        <v>0</v>
      </c>
      <c r="K415" s="228">
        <f>SUMIFS('Sch A. Input'!H413:CJ413,'Sch A. Input'!$H$14:$CJ$14,"One-time",'Sch A. Input'!$H$13:$CJ$13,"&lt;="&amp;$L$11)</f>
        <v>0</v>
      </c>
      <c r="L415" s="229">
        <f t="shared" si="77"/>
        <v>0</v>
      </c>
      <c r="M415" s="228">
        <f t="shared" si="78"/>
        <v>0</v>
      </c>
      <c r="N415" s="228">
        <f t="shared" si="79"/>
        <v>0</v>
      </c>
      <c r="O415" s="259">
        <f t="shared" si="80"/>
        <v>0</v>
      </c>
      <c r="P415" s="268">
        <f t="shared" si="67"/>
        <v>0</v>
      </c>
      <c r="Q415" s="231">
        <f t="shared" si="68"/>
        <v>0</v>
      </c>
      <c r="R415" s="97">
        <f t="shared" si="81"/>
        <v>0</v>
      </c>
      <c r="S415" s="237">
        <f>IF(AND(LARGE('Sch A. Input'!$CL$15:$CL$41,COUNTIF('Sch A. Input'!$CL$15:$CL$41,"&gt;="&amp;F415))&lt;E415,F415&lt;&gt;0),"Leaver",J415-G415)</f>
        <v>0</v>
      </c>
      <c r="T415" s="237">
        <f>IF(AND(LARGE('Sch A. Input'!$CL$15:$CL$41,COUNTIF('Sch A. Input'!$CL$15:$CL$41,"&gt;="&amp;F415))&lt;E415,F415&lt;&gt;0),"Leaver",K415-H415)</f>
        <v>0</v>
      </c>
      <c r="U415" s="238">
        <f>IF(AND(LARGE('Sch A. Input'!$CL$15:$CL$41,COUNTIF('Sch A. Input'!$CL$15:$CL$41,"&gt;="&amp;F415))&lt;E415,F415&lt;&gt;0),"Leaver",L415-I415)</f>
        <v>0</v>
      </c>
      <c r="V415" s="238">
        <f>IF(AND(LARGE('Sch A. Input'!$CL$15:$CL$41,COUNTIF('Sch A. Input'!$CL$15:$CL$41,"&gt;="&amp;F415))&lt;E415,F415&lt;&gt;0),"Leaver",IFERROR(S415/X415*$M$9,0))</f>
        <v>0</v>
      </c>
      <c r="W415" s="238">
        <f>IF(AND(LARGE('Sch A. Input'!$CL$15:$CL$41,COUNTIF('Sch A. Input'!$CL$15:$CL$41,"&gt;="&amp;F415))&lt;E415,F415&lt;&gt;0),"Leaver",V415+T415)</f>
        <v>0</v>
      </c>
      <c r="X415" s="264">
        <f>IF(AND(LARGE('Sch A. Input'!$CL$15:$CL$41,COUNTIF('Sch A. Input'!$CL$15:$CL$41,"&gt;="&amp;F415))&lt;E415,F415&lt;&gt;0),"Leaver",IF(OR(D415="",D415&gt;$L$11,($L$11-14)&lt;$K$9),0,(E415+1-D415)/14-1))</f>
        <v>0</v>
      </c>
      <c r="Y415" s="265">
        <f>IF(AND(LARGE('Sch A. Input'!$CL$15:$CL$41,COUNTIF('Sch A. Input'!$CL$15:$CL$41,"&gt;="&amp;F415))&lt;E415,F415&lt;&gt;0),"Leaver",IFERROR(IF((S415/$X415*$M$9+T415)&gt;$D$12,"YES","NO"),0))</f>
        <v>0</v>
      </c>
      <c r="Z415" s="225">
        <f>IF(AND(LARGE('Sch A. Input'!$CL$15:$CL$41,COUNTIF('Sch A. Input'!$CL$15:$CL$41,"&gt;="&amp;F415))&lt;E415,F415&lt;&gt;0),"Leaver",IFERROR(IF($Y415="YES",MIN($U415*($G$12/$D$12),$G$12),(SUMPRODUCT(--((MIN(W415,$D$12))&gt;$C$9:$C$12),((MIN(W415,$D$12))-$C$9:$C$12),$H$9:$H$12))-((1-(X415/$M$9))*(SUMPRODUCT(--((MIN(V415,$D$12))&gt;$C$9:$C$12),((MIN(V415,$D$12))-$C$9:$C$12),$H$9:$H$12)))),0))</f>
        <v>0</v>
      </c>
      <c r="AA415" s="169">
        <f>IF(AND(LARGE('Sch A. Input'!$CL$15:$CL$41,COUNTIF('Sch A. Input'!$CL$15:$CL$41,"&gt;="&amp;F415))&lt;E415,F415&lt;&gt;0),"Leaver",IFERROR(Z415/U415,0))</f>
        <v>0</v>
      </c>
      <c r="AB415" s="170">
        <f>IF(AND(LARGE('Sch A. Input'!$CL$15:$CL$41,COUNTIF('Sch A. Input'!$CL$15:$CL$41,"&gt;="&amp;F415))&lt;E415,F415&lt;&gt;0),"Leaver",Q415-Z415)</f>
        <v>0</v>
      </c>
      <c r="AC415" s="94">
        <f t="shared" si="82"/>
        <v>0</v>
      </c>
      <c r="BK415" s="2"/>
      <c r="BL415" s="2"/>
      <c r="CI415"/>
    </row>
    <row r="416" spans="2:87" x14ac:dyDescent="0.35">
      <c r="B416" s="70" t="str">
        <f>IF('Sch A. Input'!B414="","",'Sch A. Input'!B414)</f>
        <v/>
      </c>
      <c r="C416" s="75" t="str">
        <f>IF('Sch A. Input'!C414="","",'Sch A. Input'!C414)</f>
        <v/>
      </c>
      <c r="D416" s="71" t="str">
        <f>IF('Sch A. Input'!D414="","",'Sch A. Input'!D414)</f>
        <v/>
      </c>
      <c r="E416" s="71">
        <f>'Sch A. Input'!E414</f>
        <v>45016</v>
      </c>
      <c r="F416" s="71">
        <f>'Sch A. Input'!F414</f>
        <v>0</v>
      </c>
      <c r="G416" s="226">
        <f>SUMIFS('Sch A. Input'!H414:CJ414,'Sch A. Input'!$H$13:$CJ$13,$L$11,'Sch A. Input'!$H$14:$CJ$14,"Recurring")</f>
        <v>0</v>
      </c>
      <c r="H416" s="226">
        <f>SUMIFS('Sch A. Input'!H414:CJ414,'Sch A. Input'!$H$13:$CJ$13,$L$11,'Sch A. Input'!$H$14:$CJ$14,"One-time")</f>
        <v>0</v>
      </c>
      <c r="I416" s="227">
        <f t="shared" si="76"/>
        <v>0</v>
      </c>
      <c r="J416" s="228">
        <f>SUMIFS('Sch A. Input'!H414:CJ414,'Sch A. Input'!$H$14:$CJ$14,"Recurring",'Sch A. Input'!$H$13:$CJ$13,"&lt;="&amp;$L$11)</f>
        <v>0</v>
      </c>
      <c r="K416" s="228">
        <f>SUMIFS('Sch A. Input'!H414:CJ414,'Sch A. Input'!$H$14:$CJ$14,"One-time",'Sch A. Input'!$H$13:$CJ$13,"&lt;="&amp;$L$11)</f>
        <v>0</v>
      </c>
      <c r="L416" s="229">
        <f t="shared" si="77"/>
        <v>0</v>
      </c>
      <c r="M416" s="228">
        <f t="shared" si="78"/>
        <v>0</v>
      </c>
      <c r="N416" s="228">
        <f t="shared" si="79"/>
        <v>0</v>
      </c>
      <c r="O416" s="259">
        <f t="shared" si="80"/>
        <v>0</v>
      </c>
      <c r="P416" s="268">
        <f t="shared" si="67"/>
        <v>0</v>
      </c>
      <c r="Q416" s="231">
        <f t="shared" si="68"/>
        <v>0</v>
      </c>
      <c r="R416" s="97">
        <f t="shared" si="81"/>
        <v>0</v>
      </c>
      <c r="S416" s="237">
        <f>IF(AND(LARGE('Sch A. Input'!$CL$15:$CL$41,COUNTIF('Sch A. Input'!$CL$15:$CL$41,"&gt;="&amp;F416))&lt;E416,F416&lt;&gt;0),"Leaver",J416-G416)</f>
        <v>0</v>
      </c>
      <c r="T416" s="237">
        <f>IF(AND(LARGE('Sch A. Input'!$CL$15:$CL$41,COUNTIF('Sch A. Input'!$CL$15:$CL$41,"&gt;="&amp;F416))&lt;E416,F416&lt;&gt;0),"Leaver",K416-H416)</f>
        <v>0</v>
      </c>
      <c r="U416" s="238">
        <f>IF(AND(LARGE('Sch A. Input'!$CL$15:$CL$41,COUNTIF('Sch A. Input'!$CL$15:$CL$41,"&gt;="&amp;F416))&lt;E416,F416&lt;&gt;0),"Leaver",L416-I416)</f>
        <v>0</v>
      </c>
      <c r="V416" s="238">
        <f>IF(AND(LARGE('Sch A. Input'!$CL$15:$CL$41,COUNTIF('Sch A. Input'!$CL$15:$CL$41,"&gt;="&amp;F416))&lt;E416,F416&lt;&gt;0),"Leaver",IFERROR(S416/X416*$M$9,0))</f>
        <v>0</v>
      </c>
      <c r="W416" s="238">
        <f>IF(AND(LARGE('Sch A. Input'!$CL$15:$CL$41,COUNTIF('Sch A. Input'!$CL$15:$CL$41,"&gt;="&amp;F416))&lt;E416,F416&lt;&gt;0),"Leaver",V416+T416)</f>
        <v>0</v>
      </c>
      <c r="X416" s="264">
        <f>IF(AND(LARGE('Sch A. Input'!$CL$15:$CL$41,COUNTIF('Sch A. Input'!$CL$15:$CL$41,"&gt;="&amp;F416))&lt;E416,F416&lt;&gt;0),"Leaver",IF(OR(D416="",D416&gt;$L$11,($L$11-14)&lt;$K$9),0,(E416+1-D416)/14-1))</f>
        <v>0</v>
      </c>
      <c r="Y416" s="265">
        <f>IF(AND(LARGE('Sch A. Input'!$CL$15:$CL$41,COUNTIF('Sch A. Input'!$CL$15:$CL$41,"&gt;="&amp;F416))&lt;E416,F416&lt;&gt;0),"Leaver",IFERROR(IF((S416/$X416*$M$9+T416)&gt;$D$12,"YES","NO"),0))</f>
        <v>0</v>
      </c>
      <c r="Z416" s="225">
        <f>IF(AND(LARGE('Sch A. Input'!$CL$15:$CL$41,COUNTIF('Sch A. Input'!$CL$15:$CL$41,"&gt;="&amp;F416))&lt;E416,F416&lt;&gt;0),"Leaver",IFERROR(IF($Y416="YES",MIN($U416*($G$12/$D$12),$G$12),(SUMPRODUCT(--((MIN(W416,$D$12))&gt;$C$9:$C$12),((MIN(W416,$D$12))-$C$9:$C$12),$H$9:$H$12))-((1-(X416/$M$9))*(SUMPRODUCT(--((MIN(V416,$D$12))&gt;$C$9:$C$12),((MIN(V416,$D$12))-$C$9:$C$12),$H$9:$H$12)))),0))</f>
        <v>0</v>
      </c>
      <c r="AA416" s="169">
        <f>IF(AND(LARGE('Sch A. Input'!$CL$15:$CL$41,COUNTIF('Sch A. Input'!$CL$15:$CL$41,"&gt;="&amp;F416))&lt;E416,F416&lt;&gt;0),"Leaver",IFERROR(Z416/U416,0))</f>
        <v>0</v>
      </c>
      <c r="AB416" s="170">
        <f>IF(AND(LARGE('Sch A. Input'!$CL$15:$CL$41,COUNTIF('Sch A. Input'!$CL$15:$CL$41,"&gt;="&amp;F416))&lt;E416,F416&lt;&gt;0),"Leaver",Q416-Z416)</f>
        <v>0</v>
      </c>
      <c r="AC416" s="94">
        <f t="shared" si="82"/>
        <v>0</v>
      </c>
      <c r="BK416" s="2"/>
      <c r="BL416" s="2"/>
      <c r="CI416"/>
    </row>
    <row r="417" spans="2:87" x14ac:dyDescent="0.35">
      <c r="B417" s="70" t="str">
        <f>IF('Sch A. Input'!B415="","",'Sch A. Input'!B415)</f>
        <v/>
      </c>
      <c r="C417" s="75" t="str">
        <f>IF('Sch A. Input'!C415="","",'Sch A. Input'!C415)</f>
        <v/>
      </c>
      <c r="D417" s="71" t="str">
        <f>IF('Sch A. Input'!D415="","",'Sch A. Input'!D415)</f>
        <v/>
      </c>
      <c r="E417" s="71">
        <f>'Sch A. Input'!E415</f>
        <v>45016</v>
      </c>
      <c r="F417" s="71">
        <f>'Sch A. Input'!F415</f>
        <v>0</v>
      </c>
      <c r="G417" s="226">
        <f>SUMIFS('Sch A. Input'!H415:CJ415,'Sch A. Input'!$H$13:$CJ$13,$L$11,'Sch A. Input'!$H$14:$CJ$14,"Recurring")</f>
        <v>0</v>
      </c>
      <c r="H417" s="226">
        <f>SUMIFS('Sch A. Input'!H415:CJ415,'Sch A. Input'!$H$13:$CJ$13,$L$11,'Sch A. Input'!$H$14:$CJ$14,"One-time")</f>
        <v>0</v>
      </c>
      <c r="I417" s="227">
        <f t="shared" si="76"/>
        <v>0</v>
      </c>
      <c r="J417" s="228">
        <f>SUMIFS('Sch A. Input'!H415:CJ415,'Sch A. Input'!$H$14:$CJ$14,"Recurring",'Sch A. Input'!$H$13:$CJ$13,"&lt;="&amp;$L$11)</f>
        <v>0</v>
      </c>
      <c r="K417" s="228">
        <f>SUMIFS('Sch A. Input'!H415:CJ415,'Sch A. Input'!$H$14:$CJ$14,"One-time",'Sch A. Input'!$H$13:$CJ$13,"&lt;="&amp;$L$11)</f>
        <v>0</v>
      </c>
      <c r="L417" s="229">
        <f t="shared" si="77"/>
        <v>0</v>
      </c>
      <c r="M417" s="228">
        <f t="shared" si="78"/>
        <v>0</v>
      </c>
      <c r="N417" s="228">
        <f t="shared" si="79"/>
        <v>0</v>
      </c>
      <c r="O417" s="259">
        <f t="shared" si="80"/>
        <v>0</v>
      </c>
      <c r="P417" s="268">
        <f t="shared" si="67"/>
        <v>0</v>
      </c>
      <c r="Q417" s="231">
        <f t="shared" si="68"/>
        <v>0</v>
      </c>
      <c r="R417" s="97">
        <f t="shared" si="81"/>
        <v>0</v>
      </c>
      <c r="S417" s="237">
        <f>IF(AND(LARGE('Sch A. Input'!$CL$15:$CL$41,COUNTIF('Sch A. Input'!$CL$15:$CL$41,"&gt;="&amp;F417))&lt;E417,F417&lt;&gt;0),"Leaver",J417-G417)</f>
        <v>0</v>
      </c>
      <c r="T417" s="237">
        <f>IF(AND(LARGE('Sch A. Input'!$CL$15:$CL$41,COUNTIF('Sch A. Input'!$CL$15:$CL$41,"&gt;="&amp;F417))&lt;E417,F417&lt;&gt;0),"Leaver",K417-H417)</f>
        <v>0</v>
      </c>
      <c r="U417" s="238">
        <f>IF(AND(LARGE('Sch A. Input'!$CL$15:$CL$41,COUNTIF('Sch A. Input'!$CL$15:$CL$41,"&gt;="&amp;F417))&lt;E417,F417&lt;&gt;0),"Leaver",L417-I417)</f>
        <v>0</v>
      </c>
      <c r="V417" s="238">
        <f>IF(AND(LARGE('Sch A. Input'!$CL$15:$CL$41,COUNTIF('Sch A. Input'!$CL$15:$CL$41,"&gt;="&amp;F417))&lt;E417,F417&lt;&gt;0),"Leaver",IFERROR(S417/X417*$M$9,0))</f>
        <v>0</v>
      </c>
      <c r="W417" s="238">
        <f>IF(AND(LARGE('Sch A. Input'!$CL$15:$CL$41,COUNTIF('Sch A. Input'!$CL$15:$CL$41,"&gt;="&amp;F417))&lt;E417,F417&lt;&gt;0),"Leaver",V417+T417)</f>
        <v>0</v>
      </c>
      <c r="X417" s="264">
        <f>IF(AND(LARGE('Sch A. Input'!$CL$15:$CL$41,COUNTIF('Sch A. Input'!$CL$15:$CL$41,"&gt;="&amp;F417))&lt;E417,F417&lt;&gt;0),"Leaver",IF(OR(D417="",D417&gt;$L$11,($L$11-14)&lt;$K$9),0,(E417+1-D417)/14-1))</f>
        <v>0</v>
      </c>
      <c r="Y417" s="265">
        <f>IF(AND(LARGE('Sch A. Input'!$CL$15:$CL$41,COUNTIF('Sch A. Input'!$CL$15:$CL$41,"&gt;="&amp;F417))&lt;E417,F417&lt;&gt;0),"Leaver",IFERROR(IF((S417/$X417*$M$9+T417)&gt;$D$12,"YES","NO"),0))</f>
        <v>0</v>
      </c>
      <c r="Z417" s="225">
        <f>IF(AND(LARGE('Sch A. Input'!$CL$15:$CL$41,COUNTIF('Sch A. Input'!$CL$15:$CL$41,"&gt;="&amp;F417))&lt;E417,F417&lt;&gt;0),"Leaver",IFERROR(IF($Y417="YES",MIN($U417*($G$12/$D$12),$G$12),(SUMPRODUCT(--((MIN(W417,$D$12))&gt;$C$9:$C$12),((MIN(W417,$D$12))-$C$9:$C$12),$H$9:$H$12))-((1-(X417/$M$9))*(SUMPRODUCT(--((MIN(V417,$D$12))&gt;$C$9:$C$12),((MIN(V417,$D$12))-$C$9:$C$12),$H$9:$H$12)))),0))</f>
        <v>0</v>
      </c>
      <c r="AA417" s="169">
        <f>IF(AND(LARGE('Sch A. Input'!$CL$15:$CL$41,COUNTIF('Sch A. Input'!$CL$15:$CL$41,"&gt;="&amp;F417))&lt;E417,F417&lt;&gt;0),"Leaver",IFERROR(Z417/U417,0))</f>
        <v>0</v>
      </c>
      <c r="AB417" s="170">
        <f>IF(AND(LARGE('Sch A. Input'!$CL$15:$CL$41,COUNTIF('Sch A. Input'!$CL$15:$CL$41,"&gt;="&amp;F417))&lt;E417,F417&lt;&gt;0),"Leaver",Q417-Z417)</f>
        <v>0</v>
      </c>
      <c r="AC417" s="94">
        <f t="shared" si="82"/>
        <v>0</v>
      </c>
      <c r="BK417" s="2"/>
      <c r="BL417" s="2"/>
      <c r="CI417"/>
    </row>
    <row r="418" spans="2:87" x14ac:dyDescent="0.35">
      <c r="B418" s="70" t="str">
        <f>IF('Sch A. Input'!B416="","",'Sch A. Input'!B416)</f>
        <v/>
      </c>
      <c r="C418" s="75" t="str">
        <f>IF('Sch A. Input'!C416="","",'Sch A. Input'!C416)</f>
        <v/>
      </c>
      <c r="D418" s="71" t="str">
        <f>IF('Sch A. Input'!D416="","",'Sch A. Input'!D416)</f>
        <v/>
      </c>
      <c r="E418" s="71">
        <f>'Sch A. Input'!E416</f>
        <v>45016</v>
      </c>
      <c r="F418" s="71">
        <f>'Sch A. Input'!F416</f>
        <v>0</v>
      </c>
      <c r="G418" s="226">
        <f>SUMIFS('Sch A. Input'!H416:CJ416,'Sch A. Input'!$H$13:$CJ$13,$L$11,'Sch A. Input'!$H$14:$CJ$14,"Recurring")</f>
        <v>0</v>
      </c>
      <c r="H418" s="226">
        <f>SUMIFS('Sch A. Input'!H416:CJ416,'Sch A. Input'!$H$13:$CJ$13,$L$11,'Sch A. Input'!$H$14:$CJ$14,"One-time")</f>
        <v>0</v>
      </c>
      <c r="I418" s="227">
        <f t="shared" si="76"/>
        <v>0</v>
      </c>
      <c r="J418" s="228">
        <f>SUMIFS('Sch A. Input'!H416:CJ416,'Sch A. Input'!$H$14:$CJ$14,"Recurring",'Sch A. Input'!$H$13:$CJ$13,"&lt;="&amp;$L$11)</f>
        <v>0</v>
      </c>
      <c r="K418" s="228">
        <f>SUMIFS('Sch A. Input'!H416:CJ416,'Sch A. Input'!$H$14:$CJ$14,"One-time",'Sch A. Input'!$H$13:$CJ$13,"&lt;="&amp;$L$11)</f>
        <v>0</v>
      </c>
      <c r="L418" s="229">
        <f t="shared" si="77"/>
        <v>0</v>
      </c>
      <c r="M418" s="228">
        <f t="shared" si="78"/>
        <v>0</v>
      </c>
      <c r="N418" s="228">
        <f t="shared" si="79"/>
        <v>0</v>
      </c>
      <c r="O418" s="259">
        <f t="shared" si="80"/>
        <v>0</v>
      </c>
      <c r="P418" s="268">
        <f t="shared" si="67"/>
        <v>0</v>
      </c>
      <c r="Q418" s="231">
        <f t="shared" si="68"/>
        <v>0</v>
      </c>
      <c r="R418" s="97">
        <f t="shared" si="81"/>
        <v>0</v>
      </c>
      <c r="S418" s="237">
        <f>IF(AND(LARGE('Sch A. Input'!$CL$15:$CL$41,COUNTIF('Sch A. Input'!$CL$15:$CL$41,"&gt;="&amp;F418))&lt;E418,F418&lt;&gt;0),"Leaver",J418-G418)</f>
        <v>0</v>
      </c>
      <c r="T418" s="237">
        <f>IF(AND(LARGE('Sch A. Input'!$CL$15:$CL$41,COUNTIF('Sch A. Input'!$CL$15:$CL$41,"&gt;="&amp;F418))&lt;E418,F418&lt;&gt;0),"Leaver",K418-H418)</f>
        <v>0</v>
      </c>
      <c r="U418" s="238">
        <f>IF(AND(LARGE('Sch A. Input'!$CL$15:$CL$41,COUNTIF('Sch A. Input'!$CL$15:$CL$41,"&gt;="&amp;F418))&lt;E418,F418&lt;&gt;0),"Leaver",L418-I418)</f>
        <v>0</v>
      </c>
      <c r="V418" s="238">
        <f>IF(AND(LARGE('Sch A. Input'!$CL$15:$CL$41,COUNTIF('Sch A. Input'!$CL$15:$CL$41,"&gt;="&amp;F418))&lt;E418,F418&lt;&gt;0),"Leaver",IFERROR(S418/X418*$M$9,0))</f>
        <v>0</v>
      </c>
      <c r="W418" s="238">
        <f>IF(AND(LARGE('Sch A. Input'!$CL$15:$CL$41,COUNTIF('Sch A. Input'!$CL$15:$CL$41,"&gt;="&amp;F418))&lt;E418,F418&lt;&gt;0),"Leaver",V418+T418)</f>
        <v>0</v>
      </c>
      <c r="X418" s="264">
        <f>IF(AND(LARGE('Sch A. Input'!$CL$15:$CL$41,COUNTIF('Sch A. Input'!$CL$15:$CL$41,"&gt;="&amp;F418))&lt;E418,F418&lt;&gt;0),"Leaver",IF(OR(D418="",D418&gt;$L$11,($L$11-14)&lt;$K$9),0,(E418+1-D418)/14-1))</f>
        <v>0</v>
      </c>
      <c r="Y418" s="265">
        <f>IF(AND(LARGE('Sch A. Input'!$CL$15:$CL$41,COUNTIF('Sch A. Input'!$CL$15:$CL$41,"&gt;="&amp;F418))&lt;E418,F418&lt;&gt;0),"Leaver",IFERROR(IF((S418/$X418*$M$9+T418)&gt;$D$12,"YES","NO"),0))</f>
        <v>0</v>
      </c>
      <c r="Z418" s="225">
        <f>IF(AND(LARGE('Sch A. Input'!$CL$15:$CL$41,COUNTIF('Sch A. Input'!$CL$15:$CL$41,"&gt;="&amp;F418))&lt;E418,F418&lt;&gt;0),"Leaver",IFERROR(IF($Y418="YES",MIN($U418*($G$12/$D$12),$G$12),(SUMPRODUCT(--((MIN(W418,$D$12))&gt;$C$9:$C$12),((MIN(W418,$D$12))-$C$9:$C$12),$H$9:$H$12))-((1-(X418/$M$9))*(SUMPRODUCT(--((MIN(V418,$D$12))&gt;$C$9:$C$12),((MIN(V418,$D$12))-$C$9:$C$12),$H$9:$H$12)))),0))</f>
        <v>0</v>
      </c>
      <c r="AA418" s="169">
        <f>IF(AND(LARGE('Sch A. Input'!$CL$15:$CL$41,COUNTIF('Sch A. Input'!$CL$15:$CL$41,"&gt;="&amp;F418))&lt;E418,F418&lt;&gt;0),"Leaver",IFERROR(Z418/U418,0))</f>
        <v>0</v>
      </c>
      <c r="AB418" s="170">
        <f>IF(AND(LARGE('Sch A. Input'!$CL$15:$CL$41,COUNTIF('Sch A. Input'!$CL$15:$CL$41,"&gt;="&amp;F418))&lt;E418,F418&lt;&gt;0),"Leaver",Q418-Z418)</f>
        <v>0</v>
      </c>
      <c r="AC418" s="94">
        <f t="shared" si="82"/>
        <v>0</v>
      </c>
      <c r="BK418" s="2"/>
      <c r="BL418" s="2"/>
      <c r="CI418"/>
    </row>
    <row r="419" spans="2:87" x14ac:dyDescent="0.35">
      <c r="B419" s="70" t="str">
        <f>IF('Sch A. Input'!B417="","",'Sch A. Input'!B417)</f>
        <v/>
      </c>
      <c r="C419" s="75" t="str">
        <f>IF('Sch A. Input'!C417="","",'Sch A. Input'!C417)</f>
        <v/>
      </c>
      <c r="D419" s="71" t="str">
        <f>IF('Sch A. Input'!D417="","",'Sch A. Input'!D417)</f>
        <v/>
      </c>
      <c r="E419" s="71">
        <f>'Sch A. Input'!E417</f>
        <v>45016</v>
      </c>
      <c r="F419" s="71">
        <f>'Sch A. Input'!F417</f>
        <v>0</v>
      </c>
      <c r="G419" s="226">
        <f>SUMIFS('Sch A. Input'!H417:CJ417,'Sch A. Input'!$H$13:$CJ$13,$L$11,'Sch A. Input'!$H$14:$CJ$14,"Recurring")</f>
        <v>0</v>
      </c>
      <c r="H419" s="226">
        <f>SUMIFS('Sch A. Input'!H417:CJ417,'Sch A. Input'!$H$13:$CJ$13,$L$11,'Sch A. Input'!$H$14:$CJ$14,"One-time")</f>
        <v>0</v>
      </c>
      <c r="I419" s="227">
        <f t="shared" si="76"/>
        <v>0</v>
      </c>
      <c r="J419" s="228">
        <f>SUMIFS('Sch A. Input'!H417:CJ417,'Sch A. Input'!$H$14:$CJ$14,"Recurring",'Sch A. Input'!$H$13:$CJ$13,"&lt;="&amp;$L$11)</f>
        <v>0</v>
      </c>
      <c r="K419" s="228">
        <f>SUMIFS('Sch A. Input'!H417:CJ417,'Sch A. Input'!$H$14:$CJ$14,"One-time",'Sch A. Input'!$H$13:$CJ$13,"&lt;="&amp;$L$11)</f>
        <v>0</v>
      </c>
      <c r="L419" s="229">
        <f t="shared" si="77"/>
        <v>0</v>
      </c>
      <c r="M419" s="228">
        <f t="shared" si="78"/>
        <v>0</v>
      </c>
      <c r="N419" s="228">
        <f t="shared" si="79"/>
        <v>0</v>
      </c>
      <c r="O419" s="259">
        <f t="shared" si="80"/>
        <v>0</v>
      </c>
      <c r="P419" s="268">
        <f t="shared" si="67"/>
        <v>0</v>
      </c>
      <c r="Q419" s="231">
        <f t="shared" si="68"/>
        <v>0</v>
      </c>
      <c r="R419" s="97">
        <f t="shared" si="81"/>
        <v>0</v>
      </c>
      <c r="S419" s="237">
        <f>IF(AND(LARGE('Sch A. Input'!$CL$15:$CL$41,COUNTIF('Sch A. Input'!$CL$15:$CL$41,"&gt;="&amp;F419))&lt;E419,F419&lt;&gt;0),"Leaver",J419-G419)</f>
        <v>0</v>
      </c>
      <c r="T419" s="237">
        <f>IF(AND(LARGE('Sch A. Input'!$CL$15:$CL$41,COUNTIF('Sch A. Input'!$CL$15:$CL$41,"&gt;="&amp;F419))&lt;E419,F419&lt;&gt;0),"Leaver",K419-H419)</f>
        <v>0</v>
      </c>
      <c r="U419" s="238">
        <f>IF(AND(LARGE('Sch A. Input'!$CL$15:$CL$41,COUNTIF('Sch A. Input'!$CL$15:$CL$41,"&gt;="&amp;F419))&lt;E419,F419&lt;&gt;0),"Leaver",L419-I419)</f>
        <v>0</v>
      </c>
      <c r="V419" s="238">
        <f>IF(AND(LARGE('Sch A. Input'!$CL$15:$CL$41,COUNTIF('Sch A. Input'!$CL$15:$CL$41,"&gt;="&amp;F419))&lt;E419,F419&lt;&gt;0),"Leaver",IFERROR(S419/X419*$M$9,0))</f>
        <v>0</v>
      </c>
      <c r="W419" s="238">
        <f>IF(AND(LARGE('Sch A. Input'!$CL$15:$CL$41,COUNTIF('Sch A. Input'!$CL$15:$CL$41,"&gt;="&amp;F419))&lt;E419,F419&lt;&gt;0),"Leaver",V419+T419)</f>
        <v>0</v>
      </c>
      <c r="X419" s="264">
        <f>IF(AND(LARGE('Sch A. Input'!$CL$15:$CL$41,COUNTIF('Sch A. Input'!$CL$15:$CL$41,"&gt;="&amp;F419))&lt;E419,F419&lt;&gt;0),"Leaver",IF(OR(D419="",D419&gt;$L$11,($L$11-14)&lt;$K$9),0,(E419+1-D419)/14-1))</f>
        <v>0</v>
      </c>
      <c r="Y419" s="265">
        <f>IF(AND(LARGE('Sch A. Input'!$CL$15:$CL$41,COUNTIF('Sch A. Input'!$CL$15:$CL$41,"&gt;="&amp;F419))&lt;E419,F419&lt;&gt;0),"Leaver",IFERROR(IF((S419/$X419*$M$9+T419)&gt;$D$12,"YES","NO"),0))</f>
        <v>0</v>
      </c>
      <c r="Z419" s="225">
        <f>IF(AND(LARGE('Sch A. Input'!$CL$15:$CL$41,COUNTIF('Sch A. Input'!$CL$15:$CL$41,"&gt;="&amp;F419))&lt;E419,F419&lt;&gt;0),"Leaver",IFERROR(IF($Y419="YES",MIN($U419*($G$12/$D$12),$G$12),(SUMPRODUCT(--((MIN(W419,$D$12))&gt;$C$9:$C$12),((MIN(W419,$D$12))-$C$9:$C$12),$H$9:$H$12))-((1-(X419/$M$9))*(SUMPRODUCT(--((MIN(V419,$D$12))&gt;$C$9:$C$12),((MIN(V419,$D$12))-$C$9:$C$12),$H$9:$H$12)))),0))</f>
        <v>0</v>
      </c>
      <c r="AA419" s="169">
        <f>IF(AND(LARGE('Sch A. Input'!$CL$15:$CL$41,COUNTIF('Sch A. Input'!$CL$15:$CL$41,"&gt;="&amp;F419))&lt;E419,F419&lt;&gt;0),"Leaver",IFERROR(Z419/U419,0))</f>
        <v>0</v>
      </c>
      <c r="AB419" s="170">
        <f>IF(AND(LARGE('Sch A. Input'!$CL$15:$CL$41,COUNTIF('Sch A. Input'!$CL$15:$CL$41,"&gt;="&amp;F419))&lt;E419,F419&lt;&gt;0),"Leaver",Q419-Z419)</f>
        <v>0</v>
      </c>
      <c r="AC419" s="94">
        <f t="shared" si="82"/>
        <v>0</v>
      </c>
      <c r="BK419" s="2"/>
      <c r="BL419" s="2"/>
      <c r="CI419"/>
    </row>
    <row r="420" spans="2:87" x14ac:dyDescent="0.35">
      <c r="B420" s="70" t="str">
        <f>IF('Sch A. Input'!B418="","",'Sch A. Input'!B418)</f>
        <v/>
      </c>
      <c r="C420" s="75" t="str">
        <f>IF('Sch A. Input'!C418="","",'Sch A. Input'!C418)</f>
        <v/>
      </c>
      <c r="D420" s="71" t="str">
        <f>IF('Sch A. Input'!D418="","",'Sch A. Input'!D418)</f>
        <v/>
      </c>
      <c r="E420" s="71">
        <f>'Sch A. Input'!E418</f>
        <v>45016</v>
      </c>
      <c r="F420" s="71">
        <f>'Sch A. Input'!F418</f>
        <v>0</v>
      </c>
      <c r="G420" s="226">
        <f>SUMIFS('Sch A. Input'!H418:CJ418,'Sch A. Input'!$H$13:$CJ$13,$L$11,'Sch A. Input'!$H$14:$CJ$14,"Recurring")</f>
        <v>0</v>
      </c>
      <c r="H420" s="226">
        <f>SUMIFS('Sch A. Input'!H418:CJ418,'Sch A. Input'!$H$13:$CJ$13,$L$11,'Sch A. Input'!$H$14:$CJ$14,"One-time")</f>
        <v>0</v>
      </c>
      <c r="I420" s="227">
        <f t="shared" si="76"/>
        <v>0</v>
      </c>
      <c r="J420" s="228">
        <f>SUMIFS('Sch A. Input'!H418:CJ418,'Sch A. Input'!$H$14:$CJ$14,"Recurring",'Sch A. Input'!$H$13:$CJ$13,"&lt;="&amp;$L$11)</f>
        <v>0</v>
      </c>
      <c r="K420" s="228">
        <f>SUMIFS('Sch A. Input'!H418:CJ418,'Sch A. Input'!$H$14:$CJ$14,"One-time",'Sch A. Input'!$H$13:$CJ$13,"&lt;="&amp;$L$11)</f>
        <v>0</v>
      </c>
      <c r="L420" s="229">
        <f t="shared" si="77"/>
        <v>0</v>
      </c>
      <c r="M420" s="228">
        <f t="shared" si="78"/>
        <v>0</v>
      </c>
      <c r="N420" s="228">
        <f t="shared" si="79"/>
        <v>0</v>
      </c>
      <c r="O420" s="259">
        <f t="shared" si="80"/>
        <v>0</v>
      </c>
      <c r="P420" s="268">
        <f t="shared" si="67"/>
        <v>0</v>
      </c>
      <c r="Q420" s="231">
        <f t="shared" si="68"/>
        <v>0</v>
      </c>
      <c r="R420" s="97">
        <f t="shared" si="81"/>
        <v>0</v>
      </c>
      <c r="S420" s="237">
        <f>IF(AND(LARGE('Sch A. Input'!$CL$15:$CL$41,COUNTIF('Sch A. Input'!$CL$15:$CL$41,"&gt;="&amp;F420))&lt;E420,F420&lt;&gt;0),"Leaver",J420-G420)</f>
        <v>0</v>
      </c>
      <c r="T420" s="237">
        <f>IF(AND(LARGE('Sch A. Input'!$CL$15:$CL$41,COUNTIF('Sch A. Input'!$CL$15:$CL$41,"&gt;="&amp;F420))&lt;E420,F420&lt;&gt;0),"Leaver",K420-H420)</f>
        <v>0</v>
      </c>
      <c r="U420" s="238">
        <f>IF(AND(LARGE('Sch A. Input'!$CL$15:$CL$41,COUNTIF('Sch A. Input'!$CL$15:$CL$41,"&gt;="&amp;F420))&lt;E420,F420&lt;&gt;0),"Leaver",L420-I420)</f>
        <v>0</v>
      </c>
      <c r="V420" s="238">
        <f>IF(AND(LARGE('Sch A. Input'!$CL$15:$CL$41,COUNTIF('Sch A. Input'!$CL$15:$CL$41,"&gt;="&amp;F420))&lt;E420,F420&lt;&gt;0),"Leaver",IFERROR(S420/X420*$M$9,0))</f>
        <v>0</v>
      </c>
      <c r="W420" s="238">
        <f>IF(AND(LARGE('Sch A. Input'!$CL$15:$CL$41,COUNTIF('Sch A. Input'!$CL$15:$CL$41,"&gt;="&amp;F420))&lt;E420,F420&lt;&gt;0),"Leaver",V420+T420)</f>
        <v>0</v>
      </c>
      <c r="X420" s="264">
        <f>IF(AND(LARGE('Sch A. Input'!$CL$15:$CL$41,COUNTIF('Sch A. Input'!$CL$15:$CL$41,"&gt;="&amp;F420))&lt;E420,F420&lt;&gt;0),"Leaver",IF(OR(D420="",D420&gt;$L$11,($L$11-14)&lt;$K$9),0,(E420+1-D420)/14-1))</f>
        <v>0</v>
      </c>
      <c r="Y420" s="265">
        <f>IF(AND(LARGE('Sch A. Input'!$CL$15:$CL$41,COUNTIF('Sch A. Input'!$CL$15:$CL$41,"&gt;="&amp;F420))&lt;E420,F420&lt;&gt;0),"Leaver",IFERROR(IF((S420/$X420*$M$9+T420)&gt;$D$12,"YES","NO"),0))</f>
        <v>0</v>
      </c>
      <c r="Z420" s="225">
        <f>IF(AND(LARGE('Sch A. Input'!$CL$15:$CL$41,COUNTIF('Sch A. Input'!$CL$15:$CL$41,"&gt;="&amp;F420))&lt;E420,F420&lt;&gt;0),"Leaver",IFERROR(IF($Y420="YES",MIN($U420*($G$12/$D$12),$G$12),(SUMPRODUCT(--((MIN(W420,$D$12))&gt;$C$9:$C$12),((MIN(W420,$D$12))-$C$9:$C$12),$H$9:$H$12))-((1-(X420/$M$9))*(SUMPRODUCT(--((MIN(V420,$D$12))&gt;$C$9:$C$12),((MIN(V420,$D$12))-$C$9:$C$12),$H$9:$H$12)))),0))</f>
        <v>0</v>
      </c>
      <c r="AA420" s="169">
        <f>IF(AND(LARGE('Sch A. Input'!$CL$15:$CL$41,COUNTIF('Sch A. Input'!$CL$15:$CL$41,"&gt;="&amp;F420))&lt;E420,F420&lt;&gt;0),"Leaver",IFERROR(Z420/U420,0))</f>
        <v>0</v>
      </c>
      <c r="AB420" s="170">
        <f>IF(AND(LARGE('Sch A. Input'!$CL$15:$CL$41,COUNTIF('Sch A. Input'!$CL$15:$CL$41,"&gt;="&amp;F420))&lt;E420,F420&lt;&gt;0),"Leaver",Q420-Z420)</f>
        <v>0</v>
      </c>
      <c r="AC420" s="94">
        <f t="shared" si="82"/>
        <v>0</v>
      </c>
      <c r="BK420" s="2"/>
      <c r="BL420" s="2"/>
      <c r="CI420"/>
    </row>
    <row r="421" spans="2:87" x14ac:dyDescent="0.35">
      <c r="B421" s="70" t="str">
        <f>IF('Sch A. Input'!B419="","",'Sch A. Input'!B419)</f>
        <v/>
      </c>
      <c r="C421" s="75" t="str">
        <f>IF('Sch A. Input'!C419="","",'Sch A. Input'!C419)</f>
        <v/>
      </c>
      <c r="D421" s="71" t="str">
        <f>IF('Sch A. Input'!D419="","",'Sch A. Input'!D419)</f>
        <v/>
      </c>
      <c r="E421" s="71">
        <f>'Sch A. Input'!E419</f>
        <v>45016</v>
      </c>
      <c r="F421" s="71">
        <f>'Sch A. Input'!F419</f>
        <v>0</v>
      </c>
      <c r="G421" s="226">
        <f>SUMIFS('Sch A. Input'!H419:CJ419,'Sch A. Input'!$H$13:$CJ$13,$L$11,'Sch A. Input'!$H$14:$CJ$14,"Recurring")</f>
        <v>0</v>
      </c>
      <c r="H421" s="226">
        <f>SUMIFS('Sch A. Input'!H419:CJ419,'Sch A. Input'!$H$13:$CJ$13,$L$11,'Sch A. Input'!$H$14:$CJ$14,"One-time")</f>
        <v>0</v>
      </c>
      <c r="I421" s="227">
        <f t="shared" si="76"/>
        <v>0</v>
      </c>
      <c r="J421" s="228">
        <f>SUMIFS('Sch A. Input'!H419:CJ419,'Sch A. Input'!$H$14:$CJ$14,"Recurring",'Sch A. Input'!$H$13:$CJ$13,"&lt;="&amp;$L$11)</f>
        <v>0</v>
      </c>
      <c r="K421" s="228">
        <f>SUMIFS('Sch A. Input'!H419:CJ419,'Sch A. Input'!$H$14:$CJ$14,"One-time",'Sch A. Input'!$H$13:$CJ$13,"&lt;="&amp;$L$11)</f>
        <v>0</v>
      </c>
      <c r="L421" s="229">
        <f t="shared" si="77"/>
        <v>0</v>
      </c>
      <c r="M421" s="228">
        <f t="shared" si="78"/>
        <v>0</v>
      </c>
      <c r="N421" s="228">
        <f t="shared" si="79"/>
        <v>0</v>
      </c>
      <c r="O421" s="259">
        <f t="shared" si="80"/>
        <v>0</v>
      </c>
      <c r="P421" s="268">
        <f t="shared" si="67"/>
        <v>0</v>
      </c>
      <c r="Q421" s="231">
        <f t="shared" si="68"/>
        <v>0</v>
      </c>
      <c r="R421" s="97">
        <f t="shared" si="81"/>
        <v>0</v>
      </c>
      <c r="S421" s="237">
        <f>IF(AND(LARGE('Sch A. Input'!$CL$15:$CL$41,COUNTIF('Sch A. Input'!$CL$15:$CL$41,"&gt;="&amp;F421))&lt;E421,F421&lt;&gt;0),"Leaver",J421-G421)</f>
        <v>0</v>
      </c>
      <c r="T421" s="237">
        <f>IF(AND(LARGE('Sch A. Input'!$CL$15:$CL$41,COUNTIF('Sch A. Input'!$CL$15:$CL$41,"&gt;="&amp;F421))&lt;E421,F421&lt;&gt;0),"Leaver",K421-H421)</f>
        <v>0</v>
      </c>
      <c r="U421" s="238">
        <f>IF(AND(LARGE('Sch A. Input'!$CL$15:$CL$41,COUNTIF('Sch A. Input'!$CL$15:$CL$41,"&gt;="&amp;F421))&lt;E421,F421&lt;&gt;0),"Leaver",L421-I421)</f>
        <v>0</v>
      </c>
      <c r="V421" s="238">
        <f>IF(AND(LARGE('Sch A. Input'!$CL$15:$CL$41,COUNTIF('Sch A. Input'!$CL$15:$CL$41,"&gt;="&amp;F421))&lt;E421,F421&lt;&gt;0),"Leaver",IFERROR(S421/X421*$M$9,0))</f>
        <v>0</v>
      </c>
      <c r="W421" s="238">
        <f>IF(AND(LARGE('Sch A. Input'!$CL$15:$CL$41,COUNTIF('Sch A. Input'!$CL$15:$CL$41,"&gt;="&amp;F421))&lt;E421,F421&lt;&gt;0),"Leaver",V421+T421)</f>
        <v>0</v>
      </c>
      <c r="X421" s="264">
        <f>IF(AND(LARGE('Sch A. Input'!$CL$15:$CL$41,COUNTIF('Sch A. Input'!$CL$15:$CL$41,"&gt;="&amp;F421))&lt;E421,F421&lt;&gt;0),"Leaver",IF(OR(D421="",D421&gt;$L$11,($L$11-14)&lt;$K$9),0,(E421+1-D421)/14-1))</f>
        <v>0</v>
      </c>
      <c r="Y421" s="265">
        <f>IF(AND(LARGE('Sch A. Input'!$CL$15:$CL$41,COUNTIF('Sch A. Input'!$CL$15:$CL$41,"&gt;="&amp;F421))&lt;E421,F421&lt;&gt;0),"Leaver",IFERROR(IF((S421/$X421*$M$9+T421)&gt;$D$12,"YES","NO"),0))</f>
        <v>0</v>
      </c>
      <c r="Z421" s="225">
        <f>IF(AND(LARGE('Sch A. Input'!$CL$15:$CL$41,COUNTIF('Sch A. Input'!$CL$15:$CL$41,"&gt;="&amp;F421))&lt;E421,F421&lt;&gt;0),"Leaver",IFERROR(IF($Y421="YES",MIN($U421*($G$12/$D$12),$G$12),(SUMPRODUCT(--((MIN(W421,$D$12))&gt;$C$9:$C$12),((MIN(W421,$D$12))-$C$9:$C$12),$H$9:$H$12))-((1-(X421/$M$9))*(SUMPRODUCT(--((MIN(V421,$D$12))&gt;$C$9:$C$12),((MIN(V421,$D$12))-$C$9:$C$12),$H$9:$H$12)))),0))</f>
        <v>0</v>
      </c>
      <c r="AA421" s="169">
        <f>IF(AND(LARGE('Sch A. Input'!$CL$15:$CL$41,COUNTIF('Sch A. Input'!$CL$15:$CL$41,"&gt;="&amp;F421))&lt;E421,F421&lt;&gt;0),"Leaver",IFERROR(Z421/U421,0))</f>
        <v>0</v>
      </c>
      <c r="AB421" s="170">
        <f>IF(AND(LARGE('Sch A. Input'!$CL$15:$CL$41,COUNTIF('Sch A. Input'!$CL$15:$CL$41,"&gt;="&amp;F421))&lt;E421,F421&lt;&gt;0),"Leaver",Q421-Z421)</f>
        <v>0</v>
      </c>
      <c r="AC421" s="94">
        <f t="shared" si="82"/>
        <v>0</v>
      </c>
      <c r="BK421" s="2"/>
      <c r="BL421" s="2"/>
      <c r="CI421"/>
    </row>
    <row r="422" spans="2:87" x14ac:dyDescent="0.35">
      <c r="B422" s="70" t="str">
        <f>IF('Sch A. Input'!B420="","",'Sch A. Input'!B420)</f>
        <v/>
      </c>
      <c r="C422" s="75" t="str">
        <f>IF('Sch A. Input'!C420="","",'Sch A. Input'!C420)</f>
        <v/>
      </c>
      <c r="D422" s="71" t="str">
        <f>IF('Sch A. Input'!D420="","",'Sch A. Input'!D420)</f>
        <v/>
      </c>
      <c r="E422" s="71">
        <f>'Sch A. Input'!E420</f>
        <v>45016</v>
      </c>
      <c r="F422" s="71">
        <f>'Sch A. Input'!F420</f>
        <v>0</v>
      </c>
      <c r="G422" s="226">
        <f>SUMIFS('Sch A. Input'!H420:CJ420,'Sch A. Input'!$H$13:$CJ$13,$L$11,'Sch A. Input'!$H$14:$CJ$14,"Recurring")</f>
        <v>0</v>
      </c>
      <c r="H422" s="226">
        <f>SUMIFS('Sch A. Input'!H420:CJ420,'Sch A. Input'!$H$13:$CJ$13,$L$11,'Sch A. Input'!$H$14:$CJ$14,"One-time")</f>
        <v>0</v>
      </c>
      <c r="I422" s="227">
        <f t="shared" si="76"/>
        <v>0</v>
      </c>
      <c r="J422" s="228">
        <f>SUMIFS('Sch A. Input'!H420:CJ420,'Sch A. Input'!$H$14:$CJ$14,"Recurring",'Sch A. Input'!$H$13:$CJ$13,"&lt;="&amp;$L$11)</f>
        <v>0</v>
      </c>
      <c r="K422" s="228">
        <f>SUMIFS('Sch A. Input'!H420:CJ420,'Sch A. Input'!$H$14:$CJ$14,"One-time",'Sch A. Input'!$H$13:$CJ$13,"&lt;="&amp;$L$11)</f>
        <v>0</v>
      </c>
      <c r="L422" s="229">
        <f t="shared" si="77"/>
        <v>0</v>
      </c>
      <c r="M422" s="228">
        <f t="shared" si="78"/>
        <v>0</v>
      </c>
      <c r="N422" s="228">
        <f t="shared" si="79"/>
        <v>0</v>
      </c>
      <c r="O422" s="259">
        <f t="shared" si="80"/>
        <v>0</v>
      </c>
      <c r="P422" s="268">
        <f t="shared" si="67"/>
        <v>0</v>
      </c>
      <c r="Q422" s="231">
        <f t="shared" si="68"/>
        <v>0</v>
      </c>
      <c r="R422" s="97">
        <f t="shared" si="81"/>
        <v>0</v>
      </c>
      <c r="S422" s="237">
        <f>IF(AND(LARGE('Sch A. Input'!$CL$15:$CL$41,COUNTIF('Sch A. Input'!$CL$15:$CL$41,"&gt;="&amp;F422))&lt;E422,F422&lt;&gt;0),"Leaver",J422-G422)</f>
        <v>0</v>
      </c>
      <c r="T422" s="237">
        <f>IF(AND(LARGE('Sch A. Input'!$CL$15:$CL$41,COUNTIF('Sch A. Input'!$CL$15:$CL$41,"&gt;="&amp;F422))&lt;E422,F422&lt;&gt;0),"Leaver",K422-H422)</f>
        <v>0</v>
      </c>
      <c r="U422" s="238">
        <f>IF(AND(LARGE('Sch A. Input'!$CL$15:$CL$41,COUNTIF('Sch A. Input'!$CL$15:$CL$41,"&gt;="&amp;F422))&lt;E422,F422&lt;&gt;0),"Leaver",L422-I422)</f>
        <v>0</v>
      </c>
      <c r="V422" s="238">
        <f>IF(AND(LARGE('Sch A. Input'!$CL$15:$CL$41,COUNTIF('Sch A. Input'!$CL$15:$CL$41,"&gt;="&amp;F422))&lt;E422,F422&lt;&gt;0),"Leaver",IFERROR(S422/X422*$M$9,0))</f>
        <v>0</v>
      </c>
      <c r="W422" s="238">
        <f>IF(AND(LARGE('Sch A. Input'!$CL$15:$CL$41,COUNTIF('Sch A. Input'!$CL$15:$CL$41,"&gt;="&amp;F422))&lt;E422,F422&lt;&gt;0),"Leaver",V422+T422)</f>
        <v>0</v>
      </c>
      <c r="X422" s="264">
        <f>IF(AND(LARGE('Sch A. Input'!$CL$15:$CL$41,COUNTIF('Sch A. Input'!$CL$15:$CL$41,"&gt;="&amp;F422))&lt;E422,F422&lt;&gt;0),"Leaver",IF(OR(D422="",D422&gt;$L$11,($L$11-14)&lt;$K$9),0,(E422+1-D422)/14-1))</f>
        <v>0</v>
      </c>
      <c r="Y422" s="265">
        <f>IF(AND(LARGE('Sch A. Input'!$CL$15:$CL$41,COUNTIF('Sch A. Input'!$CL$15:$CL$41,"&gt;="&amp;F422))&lt;E422,F422&lt;&gt;0),"Leaver",IFERROR(IF((S422/$X422*$M$9+T422)&gt;$D$12,"YES","NO"),0))</f>
        <v>0</v>
      </c>
      <c r="Z422" s="225">
        <f>IF(AND(LARGE('Sch A. Input'!$CL$15:$CL$41,COUNTIF('Sch A. Input'!$CL$15:$CL$41,"&gt;="&amp;F422))&lt;E422,F422&lt;&gt;0),"Leaver",IFERROR(IF($Y422="YES",MIN($U422*($G$12/$D$12),$G$12),(SUMPRODUCT(--((MIN(W422,$D$12))&gt;$C$9:$C$12),((MIN(W422,$D$12))-$C$9:$C$12),$H$9:$H$12))-((1-(X422/$M$9))*(SUMPRODUCT(--((MIN(V422,$D$12))&gt;$C$9:$C$12),((MIN(V422,$D$12))-$C$9:$C$12),$H$9:$H$12)))),0))</f>
        <v>0</v>
      </c>
      <c r="AA422" s="169">
        <f>IF(AND(LARGE('Sch A. Input'!$CL$15:$CL$41,COUNTIF('Sch A. Input'!$CL$15:$CL$41,"&gt;="&amp;F422))&lt;E422,F422&lt;&gt;0),"Leaver",IFERROR(Z422/U422,0))</f>
        <v>0</v>
      </c>
      <c r="AB422" s="170">
        <f>IF(AND(LARGE('Sch A. Input'!$CL$15:$CL$41,COUNTIF('Sch A. Input'!$CL$15:$CL$41,"&gt;="&amp;F422))&lt;E422,F422&lt;&gt;0),"Leaver",Q422-Z422)</f>
        <v>0</v>
      </c>
      <c r="AC422" s="94">
        <f t="shared" si="82"/>
        <v>0</v>
      </c>
      <c r="BK422" s="2"/>
      <c r="BL422" s="2"/>
      <c r="CI422"/>
    </row>
    <row r="423" spans="2:87" x14ac:dyDescent="0.35">
      <c r="B423" s="70" t="str">
        <f>IF('Sch A. Input'!B421="","",'Sch A. Input'!B421)</f>
        <v/>
      </c>
      <c r="C423" s="75" t="str">
        <f>IF('Sch A. Input'!C421="","",'Sch A. Input'!C421)</f>
        <v/>
      </c>
      <c r="D423" s="71" t="str">
        <f>IF('Sch A. Input'!D421="","",'Sch A. Input'!D421)</f>
        <v/>
      </c>
      <c r="E423" s="71">
        <f>'Sch A. Input'!E421</f>
        <v>45016</v>
      </c>
      <c r="F423" s="71">
        <f>'Sch A. Input'!F421</f>
        <v>0</v>
      </c>
      <c r="G423" s="226">
        <f>SUMIFS('Sch A. Input'!H421:CJ421,'Sch A. Input'!$H$13:$CJ$13,$L$11,'Sch A. Input'!$H$14:$CJ$14,"Recurring")</f>
        <v>0</v>
      </c>
      <c r="H423" s="226">
        <f>SUMIFS('Sch A. Input'!H421:CJ421,'Sch A. Input'!$H$13:$CJ$13,$L$11,'Sch A. Input'!$H$14:$CJ$14,"One-time")</f>
        <v>0</v>
      </c>
      <c r="I423" s="227">
        <f t="shared" si="76"/>
        <v>0</v>
      </c>
      <c r="J423" s="228">
        <f>SUMIFS('Sch A. Input'!H421:CJ421,'Sch A. Input'!$H$14:$CJ$14,"Recurring",'Sch A. Input'!$H$13:$CJ$13,"&lt;="&amp;$L$11)</f>
        <v>0</v>
      </c>
      <c r="K423" s="228">
        <f>SUMIFS('Sch A. Input'!H421:CJ421,'Sch A. Input'!$H$14:$CJ$14,"One-time",'Sch A. Input'!$H$13:$CJ$13,"&lt;="&amp;$L$11)</f>
        <v>0</v>
      </c>
      <c r="L423" s="229">
        <f t="shared" si="77"/>
        <v>0</v>
      </c>
      <c r="M423" s="228">
        <f t="shared" si="78"/>
        <v>0</v>
      </c>
      <c r="N423" s="228">
        <f t="shared" si="79"/>
        <v>0</v>
      </c>
      <c r="O423" s="259">
        <f t="shared" si="80"/>
        <v>0</v>
      </c>
      <c r="P423" s="268">
        <f t="shared" si="67"/>
        <v>0</v>
      </c>
      <c r="Q423" s="231">
        <f t="shared" si="68"/>
        <v>0</v>
      </c>
      <c r="R423" s="97">
        <f t="shared" si="81"/>
        <v>0</v>
      </c>
      <c r="S423" s="237">
        <f>IF(AND(LARGE('Sch A. Input'!$CL$15:$CL$41,COUNTIF('Sch A. Input'!$CL$15:$CL$41,"&gt;="&amp;F423))&lt;E423,F423&lt;&gt;0),"Leaver",J423-G423)</f>
        <v>0</v>
      </c>
      <c r="T423" s="237">
        <f>IF(AND(LARGE('Sch A. Input'!$CL$15:$CL$41,COUNTIF('Sch A. Input'!$CL$15:$CL$41,"&gt;="&amp;F423))&lt;E423,F423&lt;&gt;0),"Leaver",K423-H423)</f>
        <v>0</v>
      </c>
      <c r="U423" s="238">
        <f>IF(AND(LARGE('Sch A. Input'!$CL$15:$CL$41,COUNTIF('Sch A. Input'!$CL$15:$CL$41,"&gt;="&amp;F423))&lt;E423,F423&lt;&gt;0),"Leaver",L423-I423)</f>
        <v>0</v>
      </c>
      <c r="V423" s="238">
        <f>IF(AND(LARGE('Sch A. Input'!$CL$15:$CL$41,COUNTIF('Sch A. Input'!$CL$15:$CL$41,"&gt;="&amp;F423))&lt;E423,F423&lt;&gt;0),"Leaver",IFERROR(S423/X423*$M$9,0))</f>
        <v>0</v>
      </c>
      <c r="W423" s="238">
        <f>IF(AND(LARGE('Sch A. Input'!$CL$15:$CL$41,COUNTIF('Sch A. Input'!$CL$15:$CL$41,"&gt;="&amp;F423))&lt;E423,F423&lt;&gt;0),"Leaver",V423+T423)</f>
        <v>0</v>
      </c>
      <c r="X423" s="264">
        <f>IF(AND(LARGE('Sch A. Input'!$CL$15:$CL$41,COUNTIF('Sch A. Input'!$CL$15:$CL$41,"&gt;="&amp;F423))&lt;E423,F423&lt;&gt;0),"Leaver",IF(OR(D423="",D423&gt;$L$11,($L$11-14)&lt;$K$9),0,(E423+1-D423)/14-1))</f>
        <v>0</v>
      </c>
      <c r="Y423" s="265">
        <f>IF(AND(LARGE('Sch A. Input'!$CL$15:$CL$41,COUNTIF('Sch A. Input'!$CL$15:$CL$41,"&gt;="&amp;F423))&lt;E423,F423&lt;&gt;0),"Leaver",IFERROR(IF((S423/$X423*$M$9+T423)&gt;$D$12,"YES","NO"),0))</f>
        <v>0</v>
      </c>
      <c r="Z423" s="225">
        <f>IF(AND(LARGE('Sch A. Input'!$CL$15:$CL$41,COUNTIF('Sch A. Input'!$CL$15:$CL$41,"&gt;="&amp;F423))&lt;E423,F423&lt;&gt;0),"Leaver",IFERROR(IF($Y423="YES",MIN($U423*($G$12/$D$12),$G$12),(SUMPRODUCT(--((MIN(W423,$D$12))&gt;$C$9:$C$12),((MIN(W423,$D$12))-$C$9:$C$12),$H$9:$H$12))-((1-(X423/$M$9))*(SUMPRODUCT(--((MIN(V423,$D$12))&gt;$C$9:$C$12),((MIN(V423,$D$12))-$C$9:$C$12),$H$9:$H$12)))),0))</f>
        <v>0</v>
      </c>
      <c r="AA423" s="169">
        <f>IF(AND(LARGE('Sch A. Input'!$CL$15:$CL$41,COUNTIF('Sch A. Input'!$CL$15:$CL$41,"&gt;="&amp;F423))&lt;E423,F423&lt;&gt;0),"Leaver",IFERROR(Z423/U423,0))</f>
        <v>0</v>
      </c>
      <c r="AB423" s="170">
        <f>IF(AND(LARGE('Sch A. Input'!$CL$15:$CL$41,COUNTIF('Sch A. Input'!$CL$15:$CL$41,"&gt;="&amp;F423))&lt;E423,F423&lt;&gt;0),"Leaver",Q423-Z423)</f>
        <v>0</v>
      </c>
      <c r="AC423" s="94">
        <f t="shared" si="82"/>
        <v>0</v>
      </c>
      <c r="BK423" s="2"/>
      <c r="BL423" s="2"/>
      <c r="CI423"/>
    </row>
    <row r="424" spans="2:87" x14ac:dyDescent="0.35">
      <c r="B424" s="70" t="str">
        <f>IF('Sch A. Input'!B422="","",'Sch A. Input'!B422)</f>
        <v/>
      </c>
      <c r="C424" s="75" t="str">
        <f>IF('Sch A. Input'!C422="","",'Sch A. Input'!C422)</f>
        <v/>
      </c>
      <c r="D424" s="71" t="str">
        <f>IF('Sch A. Input'!D422="","",'Sch A. Input'!D422)</f>
        <v/>
      </c>
      <c r="E424" s="71">
        <f>'Sch A. Input'!E422</f>
        <v>45016</v>
      </c>
      <c r="F424" s="71">
        <f>'Sch A. Input'!F422</f>
        <v>0</v>
      </c>
      <c r="G424" s="226">
        <f>SUMIFS('Sch A. Input'!H422:CJ422,'Sch A. Input'!$H$13:$CJ$13,$L$11,'Sch A. Input'!$H$14:$CJ$14,"Recurring")</f>
        <v>0</v>
      </c>
      <c r="H424" s="226">
        <f>SUMIFS('Sch A. Input'!H422:CJ422,'Sch A. Input'!$H$13:$CJ$13,$L$11,'Sch A. Input'!$H$14:$CJ$14,"One-time")</f>
        <v>0</v>
      </c>
      <c r="I424" s="227">
        <f t="shared" si="76"/>
        <v>0</v>
      </c>
      <c r="J424" s="228">
        <f>SUMIFS('Sch A. Input'!H422:CJ422,'Sch A. Input'!$H$14:$CJ$14,"Recurring",'Sch A. Input'!$H$13:$CJ$13,"&lt;="&amp;$L$11)</f>
        <v>0</v>
      </c>
      <c r="K424" s="228">
        <f>SUMIFS('Sch A. Input'!H422:CJ422,'Sch A. Input'!$H$14:$CJ$14,"One-time",'Sch A. Input'!$H$13:$CJ$13,"&lt;="&amp;$L$11)</f>
        <v>0</v>
      </c>
      <c r="L424" s="229">
        <f t="shared" si="77"/>
        <v>0</v>
      </c>
      <c r="M424" s="228">
        <f t="shared" si="78"/>
        <v>0</v>
      </c>
      <c r="N424" s="228">
        <f t="shared" si="79"/>
        <v>0</v>
      </c>
      <c r="O424" s="259">
        <f t="shared" si="80"/>
        <v>0</v>
      </c>
      <c r="P424" s="268">
        <f t="shared" si="67"/>
        <v>0</v>
      </c>
      <c r="Q424" s="231">
        <f t="shared" si="68"/>
        <v>0</v>
      </c>
      <c r="R424" s="97">
        <f t="shared" si="81"/>
        <v>0</v>
      </c>
      <c r="S424" s="237">
        <f>IF(AND(LARGE('Sch A. Input'!$CL$15:$CL$41,COUNTIF('Sch A. Input'!$CL$15:$CL$41,"&gt;="&amp;F424))&lt;E424,F424&lt;&gt;0),"Leaver",J424-G424)</f>
        <v>0</v>
      </c>
      <c r="T424" s="237">
        <f>IF(AND(LARGE('Sch A. Input'!$CL$15:$CL$41,COUNTIF('Sch A. Input'!$CL$15:$CL$41,"&gt;="&amp;F424))&lt;E424,F424&lt;&gt;0),"Leaver",K424-H424)</f>
        <v>0</v>
      </c>
      <c r="U424" s="238">
        <f>IF(AND(LARGE('Sch A. Input'!$CL$15:$CL$41,COUNTIF('Sch A. Input'!$CL$15:$CL$41,"&gt;="&amp;F424))&lt;E424,F424&lt;&gt;0),"Leaver",L424-I424)</f>
        <v>0</v>
      </c>
      <c r="V424" s="238">
        <f>IF(AND(LARGE('Sch A. Input'!$CL$15:$CL$41,COUNTIF('Sch A. Input'!$CL$15:$CL$41,"&gt;="&amp;F424))&lt;E424,F424&lt;&gt;0),"Leaver",IFERROR(S424/X424*$M$9,0))</f>
        <v>0</v>
      </c>
      <c r="W424" s="238">
        <f>IF(AND(LARGE('Sch A. Input'!$CL$15:$CL$41,COUNTIF('Sch A. Input'!$CL$15:$CL$41,"&gt;="&amp;F424))&lt;E424,F424&lt;&gt;0),"Leaver",V424+T424)</f>
        <v>0</v>
      </c>
      <c r="X424" s="264">
        <f>IF(AND(LARGE('Sch A. Input'!$CL$15:$CL$41,COUNTIF('Sch A. Input'!$CL$15:$CL$41,"&gt;="&amp;F424))&lt;E424,F424&lt;&gt;0),"Leaver",IF(OR(D424="",D424&gt;$L$11,($L$11-14)&lt;$K$9),0,(E424+1-D424)/14-1))</f>
        <v>0</v>
      </c>
      <c r="Y424" s="265">
        <f>IF(AND(LARGE('Sch A. Input'!$CL$15:$CL$41,COUNTIF('Sch A. Input'!$CL$15:$CL$41,"&gt;="&amp;F424))&lt;E424,F424&lt;&gt;0),"Leaver",IFERROR(IF((S424/$X424*$M$9+T424)&gt;$D$12,"YES","NO"),0))</f>
        <v>0</v>
      </c>
      <c r="Z424" s="225">
        <f>IF(AND(LARGE('Sch A. Input'!$CL$15:$CL$41,COUNTIF('Sch A. Input'!$CL$15:$CL$41,"&gt;="&amp;F424))&lt;E424,F424&lt;&gt;0),"Leaver",IFERROR(IF($Y424="YES",MIN($U424*($G$12/$D$12),$G$12),(SUMPRODUCT(--((MIN(W424,$D$12))&gt;$C$9:$C$12),((MIN(W424,$D$12))-$C$9:$C$12),$H$9:$H$12))-((1-(X424/$M$9))*(SUMPRODUCT(--((MIN(V424,$D$12))&gt;$C$9:$C$12),((MIN(V424,$D$12))-$C$9:$C$12),$H$9:$H$12)))),0))</f>
        <v>0</v>
      </c>
      <c r="AA424" s="169">
        <f>IF(AND(LARGE('Sch A. Input'!$CL$15:$CL$41,COUNTIF('Sch A. Input'!$CL$15:$CL$41,"&gt;="&amp;F424))&lt;E424,F424&lt;&gt;0),"Leaver",IFERROR(Z424/U424,0))</f>
        <v>0</v>
      </c>
      <c r="AB424" s="170">
        <f>IF(AND(LARGE('Sch A. Input'!$CL$15:$CL$41,COUNTIF('Sch A. Input'!$CL$15:$CL$41,"&gt;="&amp;F424))&lt;E424,F424&lt;&gt;0),"Leaver",Q424-Z424)</f>
        <v>0</v>
      </c>
      <c r="AC424" s="94">
        <f t="shared" si="82"/>
        <v>0</v>
      </c>
      <c r="BK424" s="2"/>
      <c r="BL424" s="2"/>
      <c r="CI424"/>
    </row>
    <row r="425" spans="2:87" x14ac:dyDescent="0.35">
      <c r="B425" s="70" t="str">
        <f>IF('Sch A. Input'!B423="","",'Sch A. Input'!B423)</f>
        <v/>
      </c>
      <c r="C425" s="75" t="str">
        <f>IF('Sch A. Input'!C423="","",'Sch A. Input'!C423)</f>
        <v/>
      </c>
      <c r="D425" s="71" t="str">
        <f>IF('Sch A. Input'!D423="","",'Sch A. Input'!D423)</f>
        <v/>
      </c>
      <c r="E425" s="71">
        <f>'Sch A. Input'!E423</f>
        <v>45016</v>
      </c>
      <c r="F425" s="71">
        <f>'Sch A. Input'!F423</f>
        <v>0</v>
      </c>
      <c r="G425" s="226">
        <f>SUMIFS('Sch A. Input'!H423:CJ423,'Sch A. Input'!$H$13:$CJ$13,$L$11,'Sch A. Input'!$H$14:$CJ$14,"Recurring")</f>
        <v>0</v>
      </c>
      <c r="H425" s="226">
        <f>SUMIFS('Sch A. Input'!H423:CJ423,'Sch A. Input'!$H$13:$CJ$13,$L$11,'Sch A. Input'!$H$14:$CJ$14,"One-time")</f>
        <v>0</v>
      </c>
      <c r="I425" s="227">
        <f t="shared" si="76"/>
        <v>0</v>
      </c>
      <c r="J425" s="228">
        <f>SUMIFS('Sch A. Input'!H423:CJ423,'Sch A. Input'!$H$14:$CJ$14,"Recurring",'Sch A. Input'!$H$13:$CJ$13,"&lt;="&amp;$L$11)</f>
        <v>0</v>
      </c>
      <c r="K425" s="228">
        <f>SUMIFS('Sch A. Input'!H423:CJ423,'Sch A. Input'!$H$14:$CJ$14,"One-time",'Sch A. Input'!$H$13:$CJ$13,"&lt;="&amp;$L$11)</f>
        <v>0</v>
      </c>
      <c r="L425" s="229">
        <f t="shared" si="77"/>
        <v>0</v>
      </c>
      <c r="M425" s="228">
        <f t="shared" si="78"/>
        <v>0</v>
      </c>
      <c r="N425" s="228">
        <f t="shared" si="79"/>
        <v>0</v>
      </c>
      <c r="O425" s="259">
        <f t="shared" si="80"/>
        <v>0</v>
      </c>
      <c r="P425" s="268">
        <f t="shared" si="67"/>
        <v>0</v>
      </c>
      <c r="Q425" s="231">
        <f t="shared" si="68"/>
        <v>0</v>
      </c>
      <c r="R425" s="97">
        <f t="shared" si="81"/>
        <v>0</v>
      </c>
      <c r="S425" s="237">
        <f>IF(AND(LARGE('Sch A. Input'!$CL$15:$CL$41,COUNTIF('Sch A. Input'!$CL$15:$CL$41,"&gt;="&amp;F425))&lt;E425,F425&lt;&gt;0),"Leaver",J425-G425)</f>
        <v>0</v>
      </c>
      <c r="T425" s="237">
        <f>IF(AND(LARGE('Sch A. Input'!$CL$15:$CL$41,COUNTIF('Sch A. Input'!$CL$15:$CL$41,"&gt;="&amp;F425))&lt;E425,F425&lt;&gt;0),"Leaver",K425-H425)</f>
        <v>0</v>
      </c>
      <c r="U425" s="238">
        <f>IF(AND(LARGE('Sch A. Input'!$CL$15:$CL$41,COUNTIF('Sch A. Input'!$CL$15:$CL$41,"&gt;="&amp;F425))&lt;E425,F425&lt;&gt;0),"Leaver",L425-I425)</f>
        <v>0</v>
      </c>
      <c r="V425" s="238">
        <f>IF(AND(LARGE('Sch A. Input'!$CL$15:$CL$41,COUNTIF('Sch A. Input'!$CL$15:$CL$41,"&gt;="&amp;F425))&lt;E425,F425&lt;&gt;0),"Leaver",IFERROR(S425/X425*$M$9,0))</f>
        <v>0</v>
      </c>
      <c r="W425" s="238">
        <f>IF(AND(LARGE('Sch A. Input'!$CL$15:$CL$41,COUNTIF('Sch A. Input'!$CL$15:$CL$41,"&gt;="&amp;F425))&lt;E425,F425&lt;&gt;0),"Leaver",V425+T425)</f>
        <v>0</v>
      </c>
      <c r="X425" s="264">
        <f>IF(AND(LARGE('Sch A. Input'!$CL$15:$CL$41,COUNTIF('Sch A. Input'!$CL$15:$CL$41,"&gt;="&amp;F425))&lt;E425,F425&lt;&gt;0),"Leaver",IF(OR(D425="",D425&gt;$L$11,($L$11-14)&lt;$K$9),0,(E425+1-D425)/14-1))</f>
        <v>0</v>
      </c>
      <c r="Y425" s="265">
        <f>IF(AND(LARGE('Sch A. Input'!$CL$15:$CL$41,COUNTIF('Sch A. Input'!$CL$15:$CL$41,"&gt;="&amp;F425))&lt;E425,F425&lt;&gt;0),"Leaver",IFERROR(IF((S425/$X425*$M$9+T425)&gt;$D$12,"YES","NO"),0))</f>
        <v>0</v>
      </c>
      <c r="Z425" s="225">
        <f>IF(AND(LARGE('Sch A. Input'!$CL$15:$CL$41,COUNTIF('Sch A. Input'!$CL$15:$CL$41,"&gt;="&amp;F425))&lt;E425,F425&lt;&gt;0),"Leaver",IFERROR(IF($Y425="YES",MIN($U425*($G$12/$D$12),$G$12),(SUMPRODUCT(--((MIN(W425,$D$12))&gt;$C$9:$C$12),((MIN(W425,$D$12))-$C$9:$C$12),$H$9:$H$12))-((1-(X425/$M$9))*(SUMPRODUCT(--((MIN(V425,$D$12))&gt;$C$9:$C$12),((MIN(V425,$D$12))-$C$9:$C$12),$H$9:$H$12)))),0))</f>
        <v>0</v>
      </c>
      <c r="AA425" s="169">
        <f>IF(AND(LARGE('Sch A. Input'!$CL$15:$CL$41,COUNTIF('Sch A. Input'!$CL$15:$CL$41,"&gt;="&amp;F425))&lt;E425,F425&lt;&gt;0),"Leaver",IFERROR(Z425/U425,0))</f>
        <v>0</v>
      </c>
      <c r="AB425" s="170">
        <f>IF(AND(LARGE('Sch A. Input'!$CL$15:$CL$41,COUNTIF('Sch A. Input'!$CL$15:$CL$41,"&gt;="&amp;F425))&lt;E425,F425&lt;&gt;0),"Leaver",Q425-Z425)</f>
        <v>0</v>
      </c>
      <c r="AC425" s="94">
        <f t="shared" si="82"/>
        <v>0</v>
      </c>
      <c r="BK425" s="2"/>
      <c r="BL425" s="2"/>
      <c r="CI425"/>
    </row>
    <row r="426" spans="2:87" x14ac:dyDescent="0.35">
      <c r="B426" s="70" t="str">
        <f>IF('Sch A. Input'!B424="","",'Sch A. Input'!B424)</f>
        <v/>
      </c>
      <c r="C426" s="75" t="str">
        <f>IF('Sch A. Input'!C424="","",'Sch A. Input'!C424)</f>
        <v/>
      </c>
      <c r="D426" s="71" t="str">
        <f>IF('Sch A. Input'!D424="","",'Sch A. Input'!D424)</f>
        <v/>
      </c>
      <c r="E426" s="71">
        <f>'Sch A. Input'!E424</f>
        <v>45016</v>
      </c>
      <c r="F426" s="71">
        <f>'Sch A. Input'!F424</f>
        <v>0</v>
      </c>
      <c r="G426" s="226">
        <f>SUMIFS('Sch A. Input'!H424:CJ424,'Sch A. Input'!$H$13:$CJ$13,$L$11,'Sch A. Input'!$H$14:$CJ$14,"Recurring")</f>
        <v>0</v>
      </c>
      <c r="H426" s="226">
        <f>SUMIFS('Sch A. Input'!H424:CJ424,'Sch A. Input'!$H$13:$CJ$13,$L$11,'Sch A. Input'!$H$14:$CJ$14,"One-time")</f>
        <v>0</v>
      </c>
      <c r="I426" s="227">
        <f t="shared" si="76"/>
        <v>0</v>
      </c>
      <c r="J426" s="228">
        <f>SUMIFS('Sch A. Input'!H424:CJ424,'Sch A. Input'!$H$14:$CJ$14,"Recurring",'Sch A. Input'!$H$13:$CJ$13,"&lt;="&amp;$L$11)</f>
        <v>0</v>
      </c>
      <c r="K426" s="228">
        <f>SUMIFS('Sch A. Input'!H424:CJ424,'Sch A. Input'!$H$14:$CJ$14,"One-time",'Sch A. Input'!$H$13:$CJ$13,"&lt;="&amp;$L$11)</f>
        <v>0</v>
      </c>
      <c r="L426" s="229">
        <f t="shared" si="77"/>
        <v>0</v>
      </c>
      <c r="M426" s="228">
        <f t="shared" si="78"/>
        <v>0</v>
      </c>
      <c r="N426" s="228">
        <f t="shared" si="79"/>
        <v>0</v>
      </c>
      <c r="O426" s="259">
        <f t="shared" si="80"/>
        <v>0</v>
      </c>
      <c r="P426" s="268">
        <f t="shared" si="67"/>
        <v>0</v>
      </c>
      <c r="Q426" s="231">
        <f t="shared" si="68"/>
        <v>0</v>
      </c>
      <c r="R426" s="97">
        <f t="shared" si="81"/>
        <v>0</v>
      </c>
      <c r="S426" s="237">
        <f>IF(AND(LARGE('Sch A. Input'!$CL$15:$CL$41,COUNTIF('Sch A. Input'!$CL$15:$CL$41,"&gt;="&amp;F426))&lt;E426,F426&lt;&gt;0),"Leaver",J426-G426)</f>
        <v>0</v>
      </c>
      <c r="T426" s="237">
        <f>IF(AND(LARGE('Sch A. Input'!$CL$15:$CL$41,COUNTIF('Sch A. Input'!$CL$15:$CL$41,"&gt;="&amp;F426))&lt;E426,F426&lt;&gt;0),"Leaver",K426-H426)</f>
        <v>0</v>
      </c>
      <c r="U426" s="238">
        <f>IF(AND(LARGE('Sch A. Input'!$CL$15:$CL$41,COUNTIF('Sch A. Input'!$CL$15:$CL$41,"&gt;="&amp;F426))&lt;E426,F426&lt;&gt;0),"Leaver",L426-I426)</f>
        <v>0</v>
      </c>
      <c r="V426" s="238">
        <f>IF(AND(LARGE('Sch A. Input'!$CL$15:$CL$41,COUNTIF('Sch A. Input'!$CL$15:$CL$41,"&gt;="&amp;F426))&lt;E426,F426&lt;&gt;0),"Leaver",IFERROR(S426/X426*$M$9,0))</f>
        <v>0</v>
      </c>
      <c r="W426" s="238">
        <f>IF(AND(LARGE('Sch A. Input'!$CL$15:$CL$41,COUNTIF('Sch A. Input'!$CL$15:$CL$41,"&gt;="&amp;F426))&lt;E426,F426&lt;&gt;0),"Leaver",V426+T426)</f>
        <v>0</v>
      </c>
      <c r="X426" s="264">
        <f>IF(AND(LARGE('Sch A. Input'!$CL$15:$CL$41,COUNTIF('Sch A. Input'!$CL$15:$CL$41,"&gt;="&amp;F426))&lt;E426,F426&lt;&gt;0),"Leaver",IF(OR(D426="",D426&gt;$L$11,($L$11-14)&lt;$K$9),0,(E426+1-D426)/14-1))</f>
        <v>0</v>
      </c>
      <c r="Y426" s="265">
        <f>IF(AND(LARGE('Sch A. Input'!$CL$15:$CL$41,COUNTIF('Sch A. Input'!$CL$15:$CL$41,"&gt;="&amp;F426))&lt;E426,F426&lt;&gt;0),"Leaver",IFERROR(IF((S426/$X426*$M$9+T426)&gt;$D$12,"YES","NO"),0))</f>
        <v>0</v>
      </c>
      <c r="Z426" s="225">
        <f>IF(AND(LARGE('Sch A. Input'!$CL$15:$CL$41,COUNTIF('Sch A. Input'!$CL$15:$CL$41,"&gt;="&amp;F426))&lt;E426,F426&lt;&gt;0),"Leaver",IFERROR(IF($Y426="YES",MIN($U426*($G$12/$D$12),$G$12),(SUMPRODUCT(--((MIN(W426,$D$12))&gt;$C$9:$C$12),((MIN(W426,$D$12))-$C$9:$C$12),$H$9:$H$12))-((1-(X426/$M$9))*(SUMPRODUCT(--((MIN(V426,$D$12))&gt;$C$9:$C$12),((MIN(V426,$D$12))-$C$9:$C$12),$H$9:$H$12)))),0))</f>
        <v>0</v>
      </c>
      <c r="AA426" s="169">
        <f>IF(AND(LARGE('Sch A. Input'!$CL$15:$CL$41,COUNTIF('Sch A. Input'!$CL$15:$CL$41,"&gt;="&amp;F426))&lt;E426,F426&lt;&gt;0),"Leaver",IFERROR(Z426/U426,0))</f>
        <v>0</v>
      </c>
      <c r="AB426" s="170">
        <f>IF(AND(LARGE('Sch A. Input'!$CL$15:$CL$41,COUNTIF('Sch A. Input'!$CL$15:$CL$41,"&gt;="&amp;F426))&lt;E426,F426&lt;&gt;0),"Leaver",Q426-Z426)</f>
        <v>0</v>
      </c>
      <c r="AC426" s="94">
        <f t="shared" si="82"/>
        <v>0</v>
      </c>
      <c r="BK426" s="2"/>
      <c r="BL426" s="2"/>
      <c r="CI426"/>
    </row>
    <row r="427" spans="2:87" x14ac:dyDescent="0.35">
      <c r="B427" s="70" t="str">
        <f>IF('Sch A. Input'!B425="","",'Sch A. Input'!B425)</f>
        <v/>
      </c>
      <c r="C427" s="75" t="str">
        <f>IF('Sch A. Input'!C425="","",'Sch A. Input'!C425)</f>
        <v/>
      </c>
      <c r="D427" s="71" t="str">
        <f>IF('Sch A. Input'!D425="","",'Sch A. Input'!D425)</f>
        <v/>
      </c>
      <c r="E427" s="71">
        <f>'Sch A. Input'!E425</f>
        <v>45016</v>
      </c>
      <c r="F427" s="71">
        <f>'Sch A. Input'!F425</f>
        <v>0</v>
      </c>
      <c r="G427" s="226">
        <f>SUMIFS('Sch A. Input'!H425:CJ425,'Sch A. Input'!$H$13:$CJ$13,$L$11,'Sch A. Input'!$H$14:$CJ$14,"Recurring")</f>
        <v>0</v>
      </c>
      <c r="H427" s="226">
        <f>SUMIFS('Sch A. Input'!H425:CJ425,'Sch A. Input'!$H$13:$CJ$13,$L$11,'Sch A. Input'!$H$14:$CJ$14,"One-time")</f>
        <v>0</v>
      </c>
      <c r="I427" s="227">
        <f t="shared" si="76"/>
        <v>0</v>
      </c>
      <c r="J427" s="228">
        <f>SUMIFS('Sch A. Input'!H425:CJ425,'Sch A. Input'!$H$14:$CJ$14,"Recurring",'Sch A. Input'!$H$13:$CJ$13,"&lt;="&amp;$L$11)</f>
        <v>0</v>
      </c>
      <c r="K427" s="228">
        <f>SUMIFS('Sch A. Input'!H425:CJ425,'Sch A. Input'!$H$14:$CJ$14,"One-time",'Sch A. Input'!$H$13:$CJ$13,"&lt;="&amp;$L$11)</f>
        <v>0</v>
      </c>
      <c r="L427" s="229">
        <f t="shared" si="77"/>
        <v>0</v>
      </c>
      <c r="M427" s="228">
        <f t="shared" si="78"/>
        <v>0</v>
      </c>
      <c r="N427" s="228">
        <f t="shared" si="79"/>
        <v>0</v>
      </c>
      <c r="O427" s="259">
        <f t="shared" si="80"/>
        <v>0</v>
      </c>
      <c r="P427" s="268">
        <f t="shared" si="67"/>
        <v>0</v>
      </c>
      <c r="Q427" s="231">
        <f t="shared" si="68"/>
        <v>0</v>
      </c>
      <c r="R427" s="97">
        <f t="shared" si="81"/>
        <v>0</v>
      </c>
      <c r="S427" s="237">
        <f>IF(AND(LARGE('Sch A. Input'!$CL$15:$CL$41,COUNTIF('Sch A. Input'!$CL$15:$CL$41,"&gt;="&amp;F427))&lt;E427,F427&lt;&gt;0),"Leaver",J427-G427)</f>
        <v>0</v>
      </c>
      <c r="T427" s="237">
        <f>IF(AND(LARGE('Sch A. Input'!$CL$15:$CL$41,COUNTIF('Sch A. Input'!$CL$15:$CL$41,"&gt;="&amp;F427))&lt;E427,F427&lt;&gt;0),"Leaver",K427-H427)</f>
        <v>0</v>
      </c>
      <c r="U427" s="238">
        <f>IF(AND(LARGE('Sch A. Input'!$CL$15:$CL$41,COUNTIF('Sch A. Input'!$CL$15:$CL$41,"&gt;="&amp;F427))&lt;E427,F427&lt;&gt;0),"Leaver",L427-I427)</f>
        <v>0</v>
      </c>
      <c r="V427" s="238">
        <f>IF(AND(LARGE('Sch A. Input'!$CL$15:$CL$41,COUNTIF('Sch A. Input'!$CL$15:$CL$41,"&gt;="&amp;F427))&lt;E427,F427&lt;&gt;0),"Leaver",IFERROR(S427/X427*$M$9,0))</f>
        <v>0</v>
      </c>
      <c r="W427" s="238">
        <f>IF(AND(LARGE('Sch A. Input'!$CL$15:$CL$41,COUNTIF('Sch A. Input'!$CL$15:$CL$41,"&gt;="&amp;F427))&lt;E427,F427&lt;&gt;0),"Leaver",V427+T427)</f>
        <v>0</v>
      </c>
      <c r="X427" s="264">
        <f>IF(AND(LARGE('Sch A. Input'!$CL$15:$CL$41,COUNTIF('Sch A. Input'!$CL$15:$CL$41,"&gt;="&amp;F427))&lt;E427,F427&lt;&gt;0),"Leaver",IF(OR(D427="",D427&gt;$L$11,($L$11-14)&lt;$K$9),0,(E427+1-D427)/14-1))</f>
        <v>0</v>
      </c>
      <c r="Y427" s="265">
        <f>IF(AND(LARGE('Sch A. Input'!$CL$15:$CL$41,COUNTIF('Sch A. Input'!$CL$15:$CL$41,"&gt;="&amp;F427))&lt;E427,F427&lt;&gt;0),"Leaver",IFERROR(IF((S427/$X427*$M$9+T427)&gt;$D$12,"YES","NO"),0))</f>
        <v>0</v>
      </c>
      <c r="Z427" s="225">
        <f>IF(AND(LARGE('Sch A. Input'!$CL$15:$CL$41,COUNTIF('Sch A. Input'!$CL$15:$CL$41,"&gt;="&amp;F427))&lt;E427,F427&lt;&gt;0),"Leaver",IFERROR(IF($Y427="YES",MIN($U427*($G$12/$D$12),$G$12),(SUMPRODUCT(--((MIN(W427,$D$12))&gt;$C$9:$C$12),((MIN(W427,$D$12))-$C$9:$C$12),$H$9:$H$12))-((1-(X427/$M$9))*(SUMPRODUCT(--((MIN(V427,$D$12))&gt;$C$9:$C$12),((MIN(V427,$D$12))-$C$9:$C$12),$H$9:$H$12)))),0))</f>
        <v>0</v>
      </c>
      <c r="AA427" s="169">
        <f>IF(AND(LARGE('Sch A. Input'!$CL$15:$CL$41,COUNTIF('Sch A. Input'!$CL$15:$CL$41,"&gt;="&amp;F427))&lt;E427,F427&lt;&gt;0),"Leaver",IFERROR(Z427/U427,0))</f>
        <v>0</v>
      </c>
      <c r="AB427" s="170">
        <f>IF(AND(LARGE('Sch A. Input'!$CL$15:$CL$41,COUNTIF('Sch A. Input'!$CL$15:$CL$41,"&gt;="&amp;F427))&lt;E427,F427&lt;&gt;0),"Leaver",Q427-Z427)</f>
        <v>0</v>
      </c>
      <c r="AC427" s="94">
        <f t="shared" si="82"/>
        <v>0</v>
      </c>
      <c r="BK427" s="2"/>
      <c r="BL427" s="2"/>
      <c r="CI427"/>
    </row>
    <row r="428" spans="2:87" x14ac:dyDescent="0.35">
      <c r="B428" s="70" t="str">
        <f>IF('Sch A. Input'!B426="","",'Sch A. Input'!B426)</f>
        <v/>
      </c>
      <c r="C428" s="75" t="str">
        <f>IF('Sch A. Input'!C426="","",'Sch A. Input'!C426)</f>
        <v/>
      </c>
      <c r="D428" s="71" t="str">
        <f>IF('Sch A. Input'!D426="","",'Sch A. Input'!D426)</f>
        <v/>
      </c>
      <c r="E428" s="71">
        <f>'Sch A. Input'!E426</f>
        <v>45016</v>
      </c>
      <c r="F428" s="71">
        <f>'Sch A. Input'!F426</f>
        <v>0</v>
      </c>
      <c r="G428" s="226">
        <f>SUMIFS('Sch A. Input'!H426:CJ426,'Sch A. Input'!$H$13:$CJ$13,$L$11,'Sch A. Input'!$H$14:$CJ$14,"Recurring")</f>
        <v>0</v>
      </c>
      <c r="H428" s="226">
        <f>SUMIFS('Sch A. Input'!H426:CJ426,'Sch A. Input'!$H$13:$CJ$13,$L$11,'Sch A. Input'!$H$14:$CJ$14,"One-time")</f>
        <v>0</v>
      </c>
      <c r="I428" s="227">
        <f t="shared" si="76"/>
        <v>0</v>
      </c>
      <c r="J428" s="228">
        <f>SUMIFS('Sch A. Input'!H426:CJ426,'Sch A. Input'!$H$14:$CJ$14,"Recurring",'Sch A. Input'!$H$13:$CJ$13,"&lt;="&amp;$L$11)</f>
        <v>0</v>
      </c>
      <c r="K428" s="228">
        <f>SUMIFS('Sch A. Input'!H426:CJ426,'Sch A. Input'!$H$14:$CJ$14,"One-time",'Sch A. Input'!$H$13:$CJ$13,"&lt;="&amp;$L$11)</f>
        <v>0</v>
      </c>
      <c r="L428" s="229">
        <f t="shared" si="77"/>
        <v>0</v>
      </c>
      <c r="M428" s="228">
        <f t="shared" si="78"/>
        <v>0</v>
      </c>
      <c r="N428" s="228">
        <f t="shared" si="79"/>
        <v>0</v>
      </c>
      <c r="O428" s="259">
        <f t="shared" si="80"/>
        <v>0</v>
      </c>
      <c r="P428" s="268">
        <f t="shared" si="67"/>
        <v>0</v>
      </c>
      <c r="Q428" s="231">
        <f t="shared" si="68"/>
        <v>0</v>
      </c>
      <c r="R428" s="97">
        <f t="shared" si="81"/>
        <v>0</v>
      </c>
      <c r="S428" s="237">
        <f>IF(AND(LARGE('Sch A. Input'!$CL$15:$CL$41,COUNTIF('Sch A. Input'!$CL$15:$CL$41,"&gt;="&amp;F428))&lt;E428,F428&lt;&gt;0),"Leaver",J428-G428)</f>
        <v>0</v>
      </c>
      <c r="T428" s="237">
        <f>IF(AND(LARGE('Sch A. Input'!$CL$15:$CL$41,COUNTIF('Sch A. Input'!$CL$15:$CL$41,"&gt;="&amp;F428))&lt;E428,F428&lt;&gt;0),"Leaver",K428-H428)</f>
        <v>0</v>
      </c>
      <c r="U428" s="238">
        <f>IF(AND(LARGE('Sch A. Input'!$CL$15:$CL$41,COUNTIF('Sch A. Input'!$CL$15:$CL$41,"&gt;="&amp;F428))&lt;E428,F428&lt;&gt;0),"Leaver",L428-I428)</f>
        <v>0</v>
      </c>
      <c r="V428" s="238">
        <f>IF(AND(LARGE('Sch A. Input'!$CL$15:$CL$41,COUNTIF('Sch A. Input'!$CL$15:$CL$41,"&gt;="&amp;F428))&lt;E428,F428&lt;&gt;0),"Leaver",IFERROR(S428/X428*$M$9,0))</f>
        <v>0</v>
      </c>
      <c r="W428" s="238">
        <f>IF(AND(LARGE('Sch A. Input'!$CL$15:$CL$41,COUNTIF('Sch A. Input'!$CL$15:$CL$41,"&gt;="&amp;F428))&lt;E428,F428&lt;&gt;0),"Leaver",V428+T428)</f>
        <v>0</v>
      </c>
      <c r="X428" s="264">
        <f>IF(AND(LARGE('Sch A. Input'!$CL$15:$CL$41,COUNTIF('Sch A. Input'!$CL$15:$CL$41,"&gt;="&amp;F428))&lt;E428,F428&lt;&gt;0),"Leaver",IF(OR(D428="",D428&gt;$L$11,($L$11-14)&lt;$K$9),0,(E428+1-D428)/14-1))</f>
        <v>0</v>
      </c>
      <c r="Y428" s="265">
        <f>IF(AND(LARGE('Sch A. Input'!$CL$15:$CL$41,COUNTIF('Sch A. Input'!$CL$15:$CL$41,"&gt;="&amp;F428))&lt;E428,F428&lt;&gt;0),"Leaver",IFERROR(IF((S428/$X428*$M$9+T428)&gt;$D$12,"YES","NO"),0))</f>
        <v>0</v>
      </c>
      <c r="Z428" s="225">
        <f>IF(AND(LARGE('Sch A. Input'!$CL$15:$CL$41,COUNTIF('Sch A. Input'!$CL$15:$CL$41,"&gt;="&amp;F428))&lt;E428,F428&lt;&gt;0),"Leaver",IFERROR(IF($Y428="YES",MIN($U428*($G$12/$D$12),$G$12),(SUMPRODUCT(--((MIN(W428,$D$12))&gt;$C$9:$C$12),((MIN(W428,$D$12))-$C$9:$C$12),$H$9:$H$12))-((1-(X428/$M$9))*(SUMPRODUCT(--((MIN(V428,$D$12))&gt;$C$9:$C$12),((MIN(V428,$D$12))-$C$9:$C$12),$H$9:$H$12)))),0))</f>
        <v>0</v>
      </c>
      <c r="AA428" s="169">
        <f>IF(AND(LARGE('Sch A. Input'!$CL$15:$CL$41,COUNTIF('Sch A. Input'!$CL$15:$CL$41,"&gt;="&amp;F428))&lt;E428,F428&lt;&gt;0),"Leaver",IFERROR(Z428/U428,0))</f>
        <v>0</v>
      </c>
      <c r="AB428" s="170">
        <f>IF(AND(LARGE('Sch A. Input'!$CL$15:$CL$41,COUNTIF('Sch A. Input'!$CL$15:$CL$41,"&gt;="&amp;F428))&lt;E428,F428&lt;&gt;0),"Leaver",Q428-Z428)</f>
        <v>0</v>
      </c>
      <c r="AC428" s="94">
        <f t="shared" si="82"/>
        <v>0</v>
      </c>
      <c r="BK428" s="2"/>
      <c r="BL428" s="2"/>
      <c r="CI428"/>
    </row>
    <row r="429" spans="2:87" x14ac:dyDescent="0.35">
      <c r="B429" s="70" t="str">
        <f>IF('Sch A. Input'!B427="","",'Sch A. Input'!B427)</f>
        <v/>
      </c>
      <c r="C429" s="75" t="str">
        <f>IF('Sch A. Input'!C427="","",'Sch A. Input'!C427)</f>
        <v/>
      </c>
      <c r="D429" s="71" t="str">
        <f>IF('Sch A. Input'!D427="","",'Sch A. Input'!D427)</f>
        <v/>
      </c>
      <c r="E429" s="71">
        <f>'Sch A. Input'!E427</f>
        <v>45016</v>
      </c>
      <c r="F429" s="71">
        <f>'Sch A. Input'!F427</f>
        <v>0</v>
      </c>
      <c r="G429" s="226">
        <f>SUMIFS('Sch A. Input'!H427:CJ427,'Sch A. Input'!$H$13:$CJ$13,$L$11,'Sch A. Input'!$H$14:$CJ$14,"Recurring")</f>
        <v>0</v>
      </c>
      <c r="H429" s="226">
        <f>SUMIFS('Sch A. Input'!H427:CJ427,'Sch A. Input'!$H$13:$CJ$13,$L$11,'Sch A. Input'!$H$14:$CJ$14,"One-time")</f>
        <v>0</v>
      </c>
      <c r="I429" s="227">
        <f t="shared" si="76"/>
        <v>0</v>
      </c>
      <c r="J429" s="228">
        <f>SUMIFS('Sch A. Input'!H427:CJ427,'Sch A. Input'!$H$14:$CJ$14,"Recurring",'Sch A. Input'!$H$13:$CJ$13,"&lt;="&amp;$L$11)</f>
        <v>0</v>
      </c>
      <c r="K429" s="228">
        <f>SUMIFS('Sch A. Input'!H427:CJ427,'Sch A. Input'!$H$14:$CJ$14,"One-time",'Sch A. Input'!$H$13:$CJ$13,"&lt;="&amp;$L$11)</f>
        <v>0</v>
      </c>
      <c r="L429" s="229">
        <f t="shared" si="77"/>
        <v>0</v>
      </c>
      <c r="M429" s="228">
        <f t="shared" si="78"/>
        <v>0</v>
      </c>
      <c r="N429" s="228">
        <f t="shared" si="79"/>
        <v>0</v>
      </c>
      <c r="O429" s="259">
        <f t="shared" si="80"/>
        <v>0</v>
      </c>
      <c r="P429" s="268">
        <f t="shared" si="67"/>
        <v>0</v>
      </c>
      <c r="Q429" s="231">
        <f t="shared" si="68"/>
        <v>0</v>
      </c>
      <c r="R429" s="97">
        <f t="shared" si="81"/>
        <v>0</v>
      </c>
      <c r="S429" s="237">
        <f>IF(AND(LARGE('Sch A. Input'!$CL$15:$CL$41,COUNTIF('Sch A. Input'!$CL$15:$CL$41,"&gt;="&amp;F429))&lt;E429,F429&lt;&gt;0),"Leaver",J429-G429)</f>
        <v>0</v>
      </c>
      <c r="T429" s="237">
        <f>IF(AND(LARGE('Sch A. Input'!$CL$15:$CL$41,COUNTIF('Sch A. Input'!$CL$15:$CL$41,"&gt;="&amp;F429))&lt;E429,F429&lt;&gt;0),"Leaver",K429-H429)</f>
        <v>0</v>
      </c>
      <c r="U429" s="238">
        <f>IF(AND(LARGE('Sch A. Input'!$CL$15:$CL$41,COUNTIF('Sch A. Input'!$CL$15:$CL$41,"&gt;="&amp;F429))&lt;E429,F429&lt;&gt;0),"Leaver",L429-I429)</f>
        <v>0</v>
      </c>
      <c r="V429" s="238">
        <f>IF(AND(LARGE('Sch A. Input'!$CL$15:$CL$41,COUNTIF('Sch A. Input'!$CL$15:$CL$41,"&gt;="&amp;F429))&lt;E429,F429&lt;&gt;0),"Leaver",IFERROR(S429/X429*$M$9,0))</f>
        <v>0</v>
      </c>
      <c r="W429" s="238">
        <f>IF(AND(LARGE('Sch A. Input'!$CL$15:$CL$41,COUNTIF('Sch A. Input'!$CL$15:$CL$41,"&gt;="&amp;F429))&lt;E429,F429&lt;&gt;0),"Leaver",V429+T429)</f>
        <v>0</v>
      </c>
      <c r="X429" s="264">
        <f>IF(AND(LARGE('Sch A. Input'!$CL$15:$CL$41,COUNTIF('Sch A. Input'!$CL$15:$CL$41,"&gt;="&amp;F429))&lt;E429,F429&lt;&gt;0),"Leaver",IF(OR(D429="",D429&gt;$L$11,($L$11-14)&lt;$K$9),0,(E429+1-D429)/14-1))</f>
        <v>0</v>
      </c>
      <c r="Y429" s="265">
        <f>IF(AND(LARGE('Sch A. Input'!$CL$15:$CL$41,COUNTIF('Sch A. Input'!$CL$15:$CL$41,"&gt;="&amp;F429))&lt;E429,F429&lt;&gt;0),"Leaver",IFERROR(IF((S429/$X429*$M$9+T429)&gt;$D$12,"YES","NO"),0))</f>
        <v>0</v>
      </c>
      <c r="Z429" s="225">
        <f>IF(AND(LARGE('Sch A. Input'!$CL$15:$CL$41,COUNTIF('Sch A. Input'!$CL$15:$CL$41,"&gt;="&amp;F429))&lt;E429,F429&lt;&gt;0),"Leaver",IFERROR(IF($Y429="YES",MIN($U429*($G$12/$D$12),$G$12),(SUMPRODUCT(--((MIN(W429,$D$12))&gt;$C$9:$C$12),((MIN(W429,$D$12))-$C$9:$C$12),$H$9:$H$12))-((1-(X429/$M$9))*(SUMPRODUCT(--((MIN(V429,$D$12))&gt;$C$9:$C$12),((MIN(V429,$D$12))-$C$9:$C$12),$H$9:$H$12)))),0))</f>
        <v>0</v>
      </c>
      <c r="AA429" s="169">
        <f>IF(AND(LARGE('Sch A. Input'!$CL$15:$CL$41,COUNTIF('Sch A. Input'!$CL$15:$CL$41,"&gt;="&amp;F429))&lt;E429,F429&lt;&gt;0),"Leaver",IFERROR(Z429/U429,0))</f>
        <v>0</v>
      </c>
      <c r="AB429" s="170">
        <f>IF(AND(LARGE('Sch A. Input'!$CL$15:$CL$41,COUNTIF('Sch A. Input'!$CL$15:$CL$41,"&gt;="&amp;F429))&lt;E429,F429&lt;&gt;0),"Leaver",Q429-Z429)</f>
        <v>0</v>
      </c>
      <c r="AC429" s="94">
        <f t="shared" si="82"/>
        <v>0</v>
      </c>
      <c r="BK429" s="2"/>
      <c r="BL429" s="2"/>
      <c r="CI429"/>
    </row>
    <row r="430" spans="2:87" x14ac:dyDescent="0.35">
      <c r="B430" s="70" t="str">
        <f>IF('Sch A. Input'!B428="","",'Sch A. Input'!B428)</f>
        <v/>
      </c>
      <c r="C430" s="75" t="str">
        <f>IF('Sch A. Input'!C428="","",'Sch A. Input'!C428)</f>
        <v/>
      </c>
      <c r="D430" s="71" t="str">
        <f>IF('Sch A. Input'!D428="","",'Sch A. Input'!D428)</f>
        <v/>
      </c>
      <c r="E430" s="71">
        <f>'Sch A. Input'!E428</f>
        <v>45016</v>
      </c>
      <c r="F430" s="71">
        <f>'Sch A. Input'!F428</f>
        <v>0</v>
      </c>
      <c r="G430" s="226">
        <f>SUMIFS('Sch A. Input'!H428:CJ428,'Sch A. Input'!$H$13:$CJ$13,$L$11,'Sch A. Input'!$H$14:$CJ$14,"Recurring")</f>
        <v>0</v>
      </c>
      <c r="H430" s="226">
        <f>SUMIFS('Sch A. Input'!H428:CJ428,'Sch A. Input'!$H$13:$CJ$13,$L$11,'Sch A. Input'!$H$14:$CJ$14,"One-time")</f>
        <v>0</v>
      </c>
      <c r="I430" s="227">
        <f t="shared" si="76"/>
        <v>0</v>
      </c>
      <c r="J430" s="228">
        <f>SUMIFS('Sch A. Input'!H428:CJ428,'Sch A. Input'!$H$14:$CJ$14,"Recurring",'Sch A. Input'!$H$13:$CJ$13,"&lt;="&amp;$L$11)</f>
        <v>0</v>
      </c>
      <c r="K430" s="228">
        <f>SUMIFS('Sch A. Input'!H428:CJ428,'Sch A. Input'!$H$14:$CJ$14,"One-time",'Sch A. Input'!$H$13:$CJ$13,"&lt;="&amp;$L$11)</f>
        <v>0</v>
      </c>
      <c r="L430" s="229">
        <f t="shared" si="77"/>
        <v>0</v>
      </c>
      <c r="M430" s="228">
        <f t="shared" si="78"/>
        <v>0</v>
      </c>
      <c r="N430" s="228">
        <f t="shared" si="79"/>
        <v>0</v>
      </c>
      <c r="O430" s="259">
        <f t="shared" si="80"/>
        <v>0</v>
      </c>
      <c r="P430" s="268">
        <f t="shared" si="67"/>
        <v>0</v>
      </c>
      <c r="Q430" s="231">
        <f t="shared" si="68"/>
        <v>0</v>
      </c>
      <c r="R430" s="97">
        <f t="shared" si="81"/>
        <v>0</v>
      </c>
      <c r="S430" s="237">
        <f>IF(AND(LARGE('Sch A. Input'!$CL$15:$CL$41,COUNTIF('Sch A. Input'!$CL$15:$CL$41,"&gt;="&amp;F430))&lt;E430,F430&lt;&gt;0),"Leaver",J430-G430)</f>
        <v>0</v>
      </c>
      <c r="T430" s="237">
        <f>IF(AND(LARGE('Sch A. Input'!$CL$15:$CL$41,COUNTIF('Sch A. Input'!$CL$15:$CL$41,"&gt;="&amp;F430))&lt;E430,F430&lt;&gt;0),"Leaver",K430-H430)</f>
        <v>0</v>
      </c>
      <c r="U430" s="238">
        <f>IF(AND(LARGE('Sch A. Input'!$CL$15:$CL$41,COUNTIF('Sch A. Input'!$CL$15:$CL$41,"&gt;="&amp;F430))&lt;E430,F430&lt;&gt;0),"Leaver",L430-I430)</f>
        <v>0</v>
      </c>
      <c r="V430" s="238">
        <f>IF(AND(LARGE('Sch A. Input'!$CL$15:$CL$41,COUNTIF('Sch A. Input'!$CL$15:$CL$41,"&gt;="&amp;F430))&lt;E430,F430&lt;&gt;0),"Leaver",IFERROR(S430/X430*$M$9,0))</f>
        <v>0</v>
      </c>
      <c r="W430" s="238">
        <f>IF(AND(LARGE('Sch A. Input'!$CL$15:$CL$41,COUNTIF('Sch A. Input'!$CL$15:$CL$41,"&gt;="&amp;F430))&lt;E430,F430&lt;&gt;0),"Leaver",V430+T430)</f>
        <v>0</v>
      </c>
      <c r="X430" s="264">
        <f>IF(AND(LARGE('Sch A. Input'!$CL$15:$CL$41,COUNTIF('Sch A. Input'!$CL$15:$CL$41,"&gt;="&amp;F430))&lt;E430,F430&lt;&gt;0),"Leaver",IF(OR(D430="",D430&gt;$L$11,($L$11-14)&lt;$K$9),0,(E430+1-D430)/14-1))</f>
        <v>0</v>
      </c>
      <c r="Y430" s="265">
        <f>IF(AND(LARGE('Sch A. Input'!$CL$15:$CL$41,COUNTIF('Sch A. Input'!$CL$15:$CL$41,"&gt;="&amp;F430))&lt;E430,F430&lt;&gt;0),"Leaver",IFERROR(IF((S430/$X430*$M$9+T430)&gt;$D$12,"YES","NO"),0))</f>
        <v>0</v>
      </c>
      <c r="Z430" s="225">
        <f>IF(AND(LARGE('Sch A. Input'!$CL$15:$CL$41,COUNTIF('Sch A. Input'!$CL$15:$CL$41,"&gt;="&amp;F430))&lt;E430,F430&lt;&gt;0),"Leaver",IFERROR(IF($Y430="YES",MIN($U430*($G$12/$D$12),$G$12),(SUMPRODUCT(--((MIN(W430,$D$12))&gt;$C$9:$C$12),((MIN(W430,$D$12))-$C$9:$C$12),$H$9:$H$12))-((1-(X430/$M$9))*(SUMPRODUCT(--((MIN(V430,$D$12))&gt;$C$9:$C$12),((MIN(V430,$D$12))-$C$9:$C$12),$H$9:$H$12)))),0))</f>
        <v>0</v>
      </c>
      <c r="AA430" s="169">
        <f>IF(AND(LARGE('Sch A. Input'!$CL$15:$CL$41,COUNTIF('Sch A. Input'!$CL$15:$CL$41,"&gt;="&amp;F430))&lt;E430,F430&lt;&gt;0),"Leaver",IFERROR(Z430/U430,0))</f>
        <v>0</v>
      </c>
      <c r="AB430" s="170">
        <f>IF(AND(LARGE('Sch A. Input'!$CL$15:$CL$41,COUNTIF('Sch A. Input'!$CL$15:$CL$41,"&gt;="&amp;F430))&lt;E430,F430&lt;&gt;0),"Leaver",Q430-Z430)</f>
        <v>0</v>
      </c>
      <c r="AC430" s="94">
        <f t="shared" si="82"/>
        <v>0</v>
      </c>
      <c r="BK430" s="2"/>
      <c r="BL430" s="2"/>
      <c r="CI430"/>
    </row>
    <row r="431" spans="2:87" x14ac:dyDescent="0.35">
      <c r="B431" s="70" t="str">
        <f>IF('Sch A. Input'!B429="","",'Sch A. Input'!B429)</f>
        <v/>
      </c>
      <c r="C431" s="75" t="str">
        <f>IF('Sch A. Input'!C429="","",'Sch A. Input'!C429)</f>
        <v/>
      </c>
      <c r="D431" s="71" t="str">
        <f>IF('Sch A. Input'!D429="","",'Sch A. Input'!D429)</f>
        <v/>
      </c>
      <c r="E431" s="71">
        <f>'Sch A. Input'!E429</f>
        <v>45016</v>
      </c>
      <c r="F431" s="71">
        <f>'Sch A. Input'!F429</f>
        <v>0</v>
      </c>
      <c r="G431" s="226">
        <f>SUMIFS('Sch A. Input'!H429:CJ429,'Sch A. Input'!$H$13:$CJ$13,$L$11,'Sch A. Input'!$H$14:$CJ$14,"Recurring")</f>
        <v>0</v>
      </c>
      <c r="H431" s="226">
        <f>SUMIFS('Sch A. Input'!H429:CJ429,'Sch A. Input'!$H$13:$CJ$13,$L$11,'Sch A. Input'!$H$14:$CJ$14,"One-time")</f>
        <v>0</v>
      </c>
      <c r="I431" s="227">
        <f t="shared" si="76"/>
        <v>0</v>
      </c>
      <c r="J431" s="228">
        <f>SUMIFS('Sch A. Input'!H429:CJ429,'Sch A. Input'!$H$14:$CJ$14,"Recurring",'Sch A. Input'!$H$13:$CJ$13,"&lt;="&amp;$L$11)</f>
        <v>0</v>
      </c>
      <c r="K431" s="228">
        <f>SUMIFS('Sch A. Input'!H429:CJ429,'Sch A. Input'!$H$14:$CJ$14,"One-time",'Sch A. Input'!$H$13:$CJ$13,"&lt;="&amp;$L$11)</f>
        <v>0</v>
      </c>
      <c r="L431" s="229">
        <f t="shared" si="77"/>
        <v>0</v>
      </c>
      <c r="M431" s="228">
        <f t="shared" si="78"/>
        <v>0</v>
      </c>
      <c r="N431" s="228">
        <f t="shared" si="79"/>
        <v>0</v>
      </c>
      <c r="O431" s="259">
        <f t="shared" si="80"/>
        <v>0</v>
      </c>
      <c r="P431" s="268">
        <f t="shared" si="67"/>
        <v>0</v>
      </c>
      <c r="Q431" s="231">
        <f t="shared" si="68"/>
        <v>0</v>
      </c>
      <c r="R431" s="97">
        <f t="shared" si="81"/>
        <v>0</v>
      </c>
      <c r="S431" s="237">
        <f>IF(AND(LARGE('Sch A. Input'!$CL$15:$CL$41,COUNTIF('Sch A. Input'!$CL$15:$CL$41,"&gt;="&amp;F431))&lt;E431,F431&lt;&gt;0),"Leaver",J431-G431)</f>
        <v>0</v>
      </c>
      <c r="T431" s="237">
        <f>IF(AND(LARGE('Sch A. Input'!$CL$15:$CL$41,COUNTIF('Sch A. Input'!$CL$15:$CL$41,"&gt;="&amp;F431))&lt;E431,F431&lt;&gt;0),"Leaver",K431-H431)</f>
        <v>0</v>
      </c>
      <c r="U431" s="238">
        <f>IF(AND(LARGE('Sch A. Input'!$CL$15:$CL$41,COUNTIF('Sch A. Input'!$CL$15:$CL$41,"&gt;="&amp;F431))&lt;E431,F431&lt;&gt;0),"Leaver",L431-I431)</f>
        <v>0</v>
      </c>
      <c r="V431" s="238">
        <f>IF(AND(LARGE('Sch A. Input'!$CL$15:$CL$41,COUNTIF('Sch A. Input'!$CL$15:$CL$41,"&gt;="&amp;F431))&lt;E431,F431&lt;&gt;0),"Leaver",IFERROR(S431/X431*$M$9,0))</f>
        <v>0</v>
      </c>
      <c r="W431" s="238">
        <f>IF(AND(LARGE('Sch A. Input'!$CL$15:$CL$41,COUNTIF('Sch A. Input'!$CL$15:$CL$41,"&gt;="&amp;F431))&lt;E431,F431&lt;&gt;0),"Leaver",V431+T431)</f>
        <v>0</v>
      </c>
      <c r="X431" s="264">
        <f>IF(AND(LARGE('Sch A. Input'!$CL$15:$CL$41,COUNTIF('Sch A. Input'!$CL$15:$CL$41,"&gt;="&amp;F431))&lt;E431,F431&lt;&gt;0),"Leaver",IF(OR(D431="",D431&gt;$L$11,($L$11-14)&lt;$K$9),0,(E431+1-D431)/14-1))</f>
        <v>0</v>
      </c>
      <c r="Y431" s="265">
        <f>IF(AND(LARGE('Sch A. Input'!$CL$15:$CL$41,COUNTIF('Sch A. Input'!$CL$15:$CL$41,"&gt;="&amp;F431))&lt;E431,F431&lt;&gt;0),"Leaver",IFERROR(IF((S431/$X431*$M$9+T431)&gt;$D$12,"YES","NO"),0))</f>
        <v>0</v>
      </c>
      <c r="Z431" s="225">
        <f>IF(AND(LARGE('Sch A. Input'!$CL$15:$CL$41,COUNTIF('Sch A. Input'!$CL$15:$CL$41,"&gt;="&amp;F431))&lt;E431,F431&lt;&gt;0),"Leaver",IFERROR(IF($Y431="YES",MIN($U431*($G$12/$D$12),$G$12),(SUMPRODUCT(--((MIN(W431,$D$12))&gt;$C$9:$C$12),((MIN(W431,$D$12))-$C$9:$C$12),$H$9:$H$12))-((1-(X431/$M$9))*(SUMPRODUCT(--((MIN(V431,$D$12))&gt;$C$9:$C$12),((MIN(V431,$D$12))-$C$9:$C$12),$H$9:$H$12)))),0))</f>
        <v>0</v>
      </c>
      <c r="AA431" s="169">
        <f>IF(AND(LARGE('Sch A. Input'!$CL$15:$CL$41,COUNTIF('Sch A. Input'!$CL$15:$CL$41,"&gt;="&amp;F431))&lt;E431,F431&lt;&gt;0),"Leaver",IFERROR(Z431/U431,0))</f>
        <v>0</v>
      </c>
      <c r="AB431" s="170">
        <f>IF(AND(LARGE('Sch A. Input'!$CL$15:$CL$41,COUNTIF('Sch A. Input'!$CL$15:$CL$41,"&gt;="&amp;F431))&lt;E431,F431&lt;&gt;0),"Leaver",Q431-Z431)</f>
        <v>0</v>
      </c>
      <c r="AC431" s="94">
        <f t="shared" si="82"/>
        <v>0</v>
      </c>
      <c r="BK431" s="2"/>
      <c r="BL431" s="2"/>
      <c r="CI431"/>
    </row>
    <row r="432" spans="2:87" x14ac:dyDescent="0.35">
      <c r="B432" s="70" t="str">
        <f>IF('Sch A. Input'!B430="","",'Sch A. Input'!B430)</f>
        <v/>
      </c>
      <c r="C432" s="75" t="str">
        <f>IF('Sch A. Input'!C430="","",'Sch A. Input'!C430)</f>
        <v/>
      </c>
      <c r="D432" s="71" t="str">
        <f>IF('Sch A. Input'!D430="","",'Sch A. Input'!D430)</f>
        <v/>
      </c>
      <c r="E432" s="71">
        <f>'Sch A. Input'!E430</f>
        <v>45016</v>
      </c>
      <c r="F432" s="71">
        <f>'Sch A. Input'!F430</f>
        <v>0</v>
      </c>
      <c r="G432" s="226">
        <f>SUMIFS('Sch A. Input'!H430:CJ430,'Sch A. Input'!$H$13:$CJ$13,$L$11,'Sch A. Input'!$H$14:$CJ$14,"Recurring")</f>
        <v>0</v>
      </c>
      <c r="H432" s="226">
        <f>SUMIFS('Sch A. Input'!H430:CJ430,'Sch A. Input'!$H$13:$CJ$13,$L$11,'Sch A. Input'!$H$14:$CJ$14,"One-time")</f>
        <v>0</v>
      </c>
      <c r="I432" s="227">
        <f t="shared" si="76"/>
        <v>0</v>
      </c>
      <c r="J432" s="228">
        <f>SUMIFS('Sch A. Input'!H430:CJ430,'Sch A. Input'!$H$14:$CJ$14,"Recurring",'Sch A. Input'!$H$13:$CJ$13,"&lt;="&amp;$L$11)</f>
        <v>0</v>
      </c>
      <c r="K432" s="228">
        <f>SUMIFS('Sch A. Input'!H430:CJ430,'Sch A. Input'!$H$14:$CJ$14,"One-time",'Sch A. Input'!$H$13:$CJ$13,"&lt;="&amp;$L$11)</f>
        <v>0</v>
      </c>
      <c r="L432" s="229">
        <f t="shared" si="77"/>
        <v>0</v>
      </c>
      <c r="M432" s="228">
        <f t="shared" si="78"/>
        <v>0</v>
      </c>
      <c r="N432" s="228">
        <f t="shared" si="79"/>
        <v>0</v>
      </c>
      <c r="O432" s="259">
        <f t="shared" si="80"/>
        <v>0</v>
      </c>
      <c r="P432" s="268">
        <f t="shared" si="67"/>
        <v>0</v>
      </c>
      <c r="Q432" s="231">
        <f t="shared" si="68"/>
        <v>0</v>
      </c>
      <c r="R432" s="97">
        <f t="shared" si="81"/>
        <v>0</v>
      </c>
      <c r="S432" s="237">
        <f>IF(AND(LARGE('Sch A. Input'!$CL$15:$CL$41,COUNTIF('Sch A. Input'!$CL$15:$CL$41,"&gt;="&amp;F432))&lt;E432,F432&lt;&gt;0),"Leaver",J432-G432)</f>
        <v>0</v>
      </c>
      <c r="T432" s="237">
        <f>IF(AND(LARGE('Sch A. Input'!$CL$15:$CL$41,COUNTIF('Sch A. Input'!$CL$15:$CL$41,"&gt;="&amp;F432))&lt;E432,F432&lt;&gt;0),"Leaver",K432-H432)</f>
        <v>0</v>
      </c>
      <c r="U432" s="238">
        <f>IF(AND(LARGE('Sch A. Input'!$CL$15:$CL$41,COUNTIF('Sch A. Input'!$CL$15:$CL$41,"&gt;="&amp;F432))&lt;E432,F432&lt;&gt;0),"Leaver",L432-I432)</f>
        <v>0</v>
      </c>
      <c r="V432" s="238">
        <f>IF(AND(LARGE('Sch A. Input'!$CL$15:$CL$41,COUNTIF('Sch A. Input'!$CL$15:$CL$41,"&gt;="&amp;F432))&lt;E432,F432&lt;&gt;0),"Leaver",IFERROR(S432/X432*$M$9,0))</f>
        <v>0</v>
      </c>
      <c r="W432" s="238">
        <f>IF(AND(LARGE('Sch A. Input'!$CL$15:$CL$41,COUNTIF('Sch A. Input'!$CL$15:$CL$41,"&gt;="&amp;F432))&lt;E432,F432&lt;&gt;0),"Leaver",V432+T432)</f>
        <v>0</v>
      </c>
      <c r="X432" s="264">
        <f>IF(AND(LARGE('Sch A. Input'!$CL$15:$CL$41,COUNTIF('Sch A. Input'!$CL$15:$CL$41,"&gt;="&amp;F432))&lt;E432,F432&lt;&gt;0),"Leaver",IF(OR(D432="",D432&gt;$L$11,($L$11-14)&lt;$K$9),0,(E432+1-D432)/14-1))</f>
        <v>0</v>
      </c>
      <c r="Y432" s="265">
        <f>IF(AND(LARGE('Sch A. Input'!$CL$15:$CL$41,COUNTIF('Sch A. Input'!$CL$15:$CL$41,"&gt;="&amp;F432))&lt;E432,F432&lt;&gt;0),"Leaver",IFERROR(IF((S432/$X432*$M$9+T432)&gt;$D$12,"YES","NO"),0))</f>
        <v>0</v>
      </c>
      <c r="Z432" s="225">
        <f>IF(AND(LARGE('Sch A. Input'!$CL$15:$CL$41,COUNTIF('Sch A. Input'!$CL$15:$CL$41,"&gt;="&amp;F432))&lt;E432,F432&lt;&gt;0),"Leaver",IFERROR(IF($Y432="YES",MIN($U432*($G$12/$D$12),$G$12),(SUMPRODUCT(--((MIN(W432,$D$12))&gt;$C$9:$C$12),((MIN(W432,$D$12))-$C$9:$C$12),$H$9:$H$12))-((1-(X432/$M$9))*(SUMPRODUCT(--((MIN(V432,$D$12))&gt;$C$9:$C$12),((MIN(V432,$D$12))-$C$9:$C$12),$H$9:$H$12)))),0))</f>
        <v>0</v>
      </c>
      <c r="AA432" s="169">
        <f>IF(AND(LARGE('Sch A. Input'!$CL$15:$CL$41,COUNTIF('Sch A. Input'!$CL$15:$CL$41,"&gt;="&amp;F432))&lt;E432,F432&lt;&gt;0),"Leaver",IFERROR(Z432/U432,0))</f>
        <v>0</v>
      </c>
      <c r="AB432" s="170">
        <f>IF(AND(LARGE('Sch A. Input'!$CL$15:$CL$41,COUNTIF('Sch A. Input'!$CL$15:$CL$41,"&gt;="&amp;F432))&lt;E432,F432&lt;&gt;0),"Leaver",Q432-Z432)</f>
        <v>0</v>
      </c>
      <c r="AC432" s="94">
        <f t="shared" si="82"/>
        <v>0</v>
      </c>
      <c r="BK432" s="2"/>
      <c r="BL432" s="2"/>
      <c r="CI432"/>
    </row>
    <row r="433" spans="2:87" x14ac:dyDescent="0.35">
      <c r="B433" s="70" t="str">
        <f>IF('Sch A. Input'!B431="","",'Sch A. Input'!B431)</f>
        <v/>
      </c>
      <c r="C433" s="75" t="str">
        <f>IF('Sch A. Input'!C431="","",'Sch A. Input'!C431)</f>
        <v/>
      </c>
      <c r="D433" s="71" t="str">
        <f>IF('Sch A. Input'!D431="","",'Sch A. Input'!D431)</f>
        <v/>
      </c>
      <c r="E433" s="71">
        <f>'Sch A. Input'!E431</f>
        <v>45016</v>
      </c>
      <c r="F433" s="71">
        <f>'Sch A. Input'!F431</f>
        <v>0</v>
      </c>
      <c r="G433" s="226">
        <f>SUMIFS('Sch A. Input'!H431:CJ431,'Sch A. Input'!$H$13:$CJ$13,$L$11,'Sch A. Input'!$H$14:$CJ$14,"Recurring")</f>
        <v>0</v>
      </c>
      <c r="H433" s="226">
        <f>SUMIFS('Sch A. Input'!H431:CJ431,'Sch A. Input'!$H$13:$CJ$13,$L$11,'Sch A. Input'!$H$14:$CJ$14,"One-time")</f>
        <v>0</v>
      </c>
      <c r="I433" s="227">
        <f t="shared" si="76"/>
        <v>0</v>
      </c>
      <c r="J433" s="228">
        <f>SUMIFS('Sch A. Input'!H431:CJ431,'Sch A. Input'!$H$14:$CJ$14,"Recurring",'Sch A. Input'!$H$13:$CJ$13,"&lt;="&amp;$L$11)</f>
        <v>0</v>
      </c>
      <c r="K433" s="228">
        <f>SUMIFS('Sch A. Input'!H431:CJ431,'Sch A. Input'!$H$14:$CJ$14,"One-time",'Sch A. Input'!$H$13:$CJ$13,"&lt;="&amp;$L$11)</f>
        <v>0</v>
      </c>
      <c r="L433" s="229">
        <f t="shared" si="77"/>
        <v>0</v>
      </c>
      <c r="M433" s="228">
        <f t="shared" si="78"/>
        <v>0</v>
      </c>
      <c r="N433" s="228">
        <f t="shared" si="79"/>
        <v>0</v>
      </c>
      <c r="O433" s="259">
        <f t="shared" si="80"/>
        <v>0</v>
      </c>
      <c r="P433" s="268">
        <f t="shared" si="67"/>
        <v>0</v>
      </c>
      <c r="Q433" s="231">
        <f t="shared" si="68"/>
        <v>0</v>
      </c>
      <c r="R433" s="97">
        <f t="shared" si="81"/>
        <v>0</v>
      </c>
      <c r="S433" s="237">
        <f>IF(AND(LARGE('Sch A. Input'!$CL$15:$CL$41,COUNTIF('Sch A. Input'!$CL$15:$CL$41,"&gt;="&amp;F433))&lt;E433,F433&lt;&gt;0),"Leaver",J433-G433)</f>
        <v>0</v>
      </c>
      <c r="T433" s="237">
        <f>IF(AND(LARGE('Sch A. Input'!$CL$15:$CL$41,COUNTIF('Sch A. Input'!$CL$15:$CL$41,"&gt;="&amp;F433))&lt;E433,F433&lt;&gt;0),"Leaver",K433-H433)</f>
        <v>0</v>
      </c>
      <c r="U433" s="238">
        <f>IF(AND(LARGE('Sch A. Input'!$CL$15:$CL$41,COUNTIF('Sch A. Input'!$CL$15:$CL$41,"&gt;="&amp;F433))&lt;E433,F433&lt;&gt;0),"Leaver",L433-I433)</f>
        <v>0</v>
      </c>
      <c r="V433" s="238">
        <f>IF(AND(LARGE('Sch A. Input'!$CL$15:$CL$41,COUNTIF('Sch A. Input'!$CL$15:$CL$41,"&gt;="&amp;F433))&lt;E433,F433&lt;&gt;0),"Leaver",IFERROR(S433/X433*$M$9,0))</f>
        <v>0</v>
      </c>
      <c r="W433" s="238">
        <f>IF(AND(LARGE('Sch A. Input'!$CL$15:$CL$41,COUNTIF('Sch A. Input'!$CL$15:$CL$41,"&gt;="&amp;F433))&lt;E433,F433&lt;&gt;0),"Leaver",V433+T433)</f>
        <v>0</v>
      </c>
      <c r="X433" s="264">
        <f>IF(AND(LARGE('Sch A. Input'!$CL$15:$CL$41,COUNTIF('Sch A. Input'!$CL$15:$CL$41,"&gt;="&amp;F433))&lt;E433,F433&lt;&gt;0),"Leaver",IF(OR(D433="",D433&gt;$L$11,($L$11-14)&lt;$K$9),0,(E433+1-D433)/14-1))</f>
        <v>0</v>
      </c>
      <c r="Y433" s="265">
        <f>IF(AND(LARGE('Sch A. Input'!$CL$15:$CL$41,COUNTIF('Sch A. Input'!$CL$15:$CL$41,"&gt;="&amp;F433))&lt;E433,F433&lt;&gt;0),"Leaver",IFERROR(IF((S433/$X433*$M$9+T433)&gt;$D$12,"YES","NO"),0))</f>
        <v>0</v>
      </c>
      <c r="Z433" s="225">
        <f>IF(AND(LARGE('Sch A. Input'!$CL$15:$CL$41,COUNTIF('Sch A. Input'!$CL$15:$CL$41,"&gt;="&amp;F433))&lt;E433,F433&lt;&gt;0),"Leaver",IFERROR(IF($Y433="YES",MIN($U433*($G$12/$D$12),$G$12),(SUMPRODUCT(--((MIN(W433,$D$12))&gt;$C$9:$C$12),((MIN(W433,$D$12))-$C$9:$C$12),$H$9:$H$12))-((1-(X433/$M$9))*(SUMPRODUCT(--((MIN(V433,$D$12))&gt;$C$9:$C$12),((MIN(V433,$D$12))-$C$9:$C$12),$H$9:$H$12)))),0))</f>
        <v>0</v>
      </c>
      <c r="AA433" s="169">
        <f>IF(AND(LARGE('Sch A. Input'!$CL$15:$CL$41,COUNTIF('Sch A. Input'!$CL$15:$CL$41,"&gt;="&amp;F433))&lt;E433,F433&lt;&gt;0),"Leaver",IFERROR(Z433/U433,0))</f>
        <v>0</v>
      </c>
      <c r="AB433" s="170">
        <f>IF(AND(LARGE('Sch A. Input'!$CL$15:$CL$41,COUNTIF('Sch A. Input'!$CL$15:$CL$41,"&gt;="&amp;F433))&lt;E433,F433&lt;&gt;0),"Leaver",Q433-Z433)</f>
        <v>0</v>
      </c>
      <c r="AC433" s="94">
        <f t="shared" si="82"/>
        <v>0</v>
      </c>
      <c r="BK433" s="2"/>
      <c r="BL433" s="2"/>
      <c r="CI433"/>
    </row>
    <row r="434" spans="2:87" x14ac:dyDescent="0.35">
      <c r="B434" s="70" t="str">
        <f>IF('Sch A. Input'!B432="","",'Sch A. Input'!B432)</f>
        <v/>
      </c>
      <c r="C434" s="75" t="str">
        <f>IF('Sch A. Input'!C432="","",'Sch A. Input'!C432)</f>
        <v/>
      </c>
      <c r="D434" s="71" t="str">
        <f>IF('Sch A. Input'!D432="","",'Sch A. Input'!D432)</f>
        <v/>
      </c>
      <c r="E434" s="71">
        <f>'Sch A. Input'!E432</f>
        <v>45016</v>
      </c>
      <c r="F434" s="71">
        <f>'Sch A. Input'!F432</f>
        <v>0</v>
      </c>
      <c r="G434" s="226">
        <f>SUMIFS('Sch A. Input'!H432:CJ432,'Sch A. Input'!$H$13:$CJ$13,$L$11,'Sch A. Input'!$H$14:$CJ$14,"Recurring")</f>
        <v>0</v>
      </c>
      <c r="H434" s="226">
        <f>SUMIFS('Sch A. Input'!H432:CJ432,'Sch A. Input'!$H$13:$CJ$13,$L$11,'Sch A. Input'!$H$14:$CJ$14,"One-time")</f>
        <v>0</v>
      </c>
      <c r="I434" s="227">
        <f t="shared" si="76"/>
        <v>0</v>
      </c>
      <c r="J434" s="228">
        <f>SUMIFS('Sch A. Input'!H432:CJ432,'Sch A. Input'!$H$14:$CJ$14,"Recurring",'Sch A. Input'!$H$13:$CJ$13,"&lt;="&amp;$L$11)</f>
        <v>0</v>
      </c>
      <c r="K434" s="228">
        <f>SUMIFS('Sch A. Input'!H432:CJ432,'Sch A. Input'!$H$14:$CJ$14,"One-time",'Sch A. Input'!$H$13:$CJ$13,"&lt;="&amp;$L$11)</f>
        <v>0</v>
      </c>
      <c r="L434" s="229">
        <f t="shared" si="77"/>
        <v>0</v>
      </c>
      <c r="M434" s="228">
        <f t="shared" si="78"/>
        <v>0</v>
      </c>
      <c r="N434" s="228">
        <f t="shared" si="79"/>
        <v>0</v>
      </c>
      <c r="O434" s="259">
        <f t="shared" si="80"/>
        <v>0</v>
      </c>
      <c r="P434" s="268">
        <f t="shared" si="67"/>
        <v>0</v>
      </c>
      <c r="Q434" s="231">
        <f t="shared" si="68"/>
        <v>0</v>
      </c>
      <c r="R434" s="97">
        <f t="shared" si="81"/>
        <v>0</v>
      </c>
      <c r="S434" s="237">
        <f>IF(AND(LARGE('Sch A. Input'!$CL$15:$CL$41,COUNTIF('Sch A. Input'!$CL$15:$CL$41,"&gt;="&amp;F434))&lt;E434,F434&lt;&gt;0),"Leaver",J434-G434)</f>
        <v>0</v>
      </c>
      <c r="T434" s="237">
        <f>IF(AND(LARGE('Sch A. Input'!$CL$15:$CL$41,COUNTIF('Sch A. Input'!$CL$15:$CL$41,"&gt;="&amp;F434))&lt;E434,F434&lt;&gt;0),"Leaver",K434-H434)</f>
        <v>0</v>
      </c>
      <c r="U434" s="238">
        <f>IF(AND(LARGE('Sch A. Input'!$CL$15:$CL$41,COUNTIF('Sch A. Input'!$CL$15:$CL$41,"&gt;="&amp;F434))&lt;E434,F434&lt;&gt;0),"Leaver",L434-I434)</f>
        <v>0</v>
      </c>
      <c r="V434" s="238">
        <f>IF(AND(LARGE('Sch A. Input'!$CL$15:$CL$41,COUNTIF('Sch A. Input'!$CL$15:$CL$41,"&gt;="&amp;F434))&lt;E434,F434&lt;&gt;0),"Leaver",IFERROR(S434/X434*$M$9,0))</f>
        <v>0</v>
      </c>
      <c r="W434" s="238">
        <f>IF(AND(LARGE('Sch A. Input'!$CL$15:$CL$41,COUNTIF('Sch A. Input'!$CL$15:$CL$41,"&gt;="&amp;F434))&lt;E434,F434&lt;&gt;0),"Leaver",V434+T434)</f>
        <v>0</v>
      </c>
      <c r="X434" s="264">
        <f>IF(AND(LARGE('Sch A. Input'!$CL$15:$CL$41,COUNTIF('Sch A. Input'!$CL$15:$CL$41,"&gt;="&amp;F434))&lt;E434,F434&lt;&gt;0),"Leaver",IF(OR(D434="",D434&gt;$L$11,($L$11-14)&lt;$K$9),0,(E434+1-D434)/14-1))</f>
        <v>0</v>
      </c>
      <c r="Y434" s="265">
        <f>IF(AND(LARGE('Sch A. Input'!$CL$15:$CL$41,COUNTIF('Sch A. Input'!$CL$15:$CL$41,"&gt;="&amp;F434))&lt;E434,F434&lt;&gt;0),"Leaver",IFERROR(IF((S434/$X434*$M$9+T434)&gt;$D$12,"YES","NO"),0))</f>
        <v>0</v>
      </c>
      <c r="Z434" s="225">
        <f>IF(AND(LARGE('Sch A. Input'!$CL$15:$CL$41,COUNTIF('Sch A. Input'!$CL$15:$CL$41,"&gt;="&amp;F434))&lt;E434,F434&lt;&gt;0),"Leaver",IFERROR(IF($Y434="YES",MIN($U434*($G$12/$D$12),$G$12),(SUMPRODUCT(--((MIN(W434,$D$12))&gt;$C$9:$C$12),((MIN(W434,$D$12))-$C$9:$C$12),$H$9:$H$12))-((1-(X434/$M$9))*(SUMPRODUCT(--((MIN(V434,$D$12))&gt;$C$9:$C$12),((MIN(V434,$D$12))-$C$9:$C$12),$H$9:$H$12)))),0))</f>
        <v>0</v>
      </c>
      <c r="AA434" s="169">
        <f>IF(AND(LARGE('Sch A. Input'!$CL$15:$CL$41,COUNTIF('Sch A. Input'!$CL$15:$CL$41,"&gt;="&amp;F434))&lt;E434,F434&lt;&gt;0),"Leaver",IFERROR(Z434/U434,0))</f>
        <v>0</v>
      </c>
      <c r="AB434" s="170">
        <f>IF(AND(LARGE('Sch A. Input'!$CL$15:$CL$41,COUNTIF('Sch A. Input'!$CL$15:$CL$41,"&gt;="&amp;F434))&lt;E434,F434&lt;&gt;0),"Leaver",Q434-Z434)</f>
        <v>0</v>
      </c>
      <c r="AC434" s="94">
        <f t="shared" si="82"/>
        <v>0</v>
      </c>
      <c r="BK434" s="2"/>
      <c r="BL434" s="2"/>
      <c r="CI434"/>
    </row>
    <row r="435" spans="2:87" x14ac:dyDescent="0.35">
      <c r="B435" s="70" t="str">
        <f>IF('Sch A. Input'!B433="","",'Sch A. Input'!B433)</f>
        <v/>
      </c>
      <c r="C435" s="75" t="str">
        <f>IF('Sch A. Input'!C433="","",'Sch A. Input'!C433)</f>
        <v/>
      </c>
      <c r="D435" s="71" t="str">
        <f>IF('Sch A. Input'!D433="","",'Sch A. Input'!D433)</f>
        <v/>
      </c>
      <c r="E435" s="71">
        <f>'Sch A. Input'!E433</f>
        <v>45016</v>
      </c>
      <c r="F435" s="71">
        <f>'Sch A. Input'!F433</f>
        <v>0</v>
      </c>
      <c r="G435" s="226">
        <f>SUMIFS('Sch A. Input'!H433:CJ433,'Sch A. Input'!$H$13:$CJ$13,$L$11,'Sch A. Input'!$H$14:$CJ$14,"Recurring")</f>
        <v>0</v>
      </c>
      <c r="H435" s="226">
        <f>SUMIFS('Sch A. Input'!H433:CJ433,'Sch A. Input'!$H$13:$CJ$13,$L$11,'Sch A. Input'!$H$14:$CJ$14,"One-time")</f>
        <v>0</v>
      </c>
      <c r="I435" s="227">
        <f t="shared" si="76"/>
        <v>0</v>
      </c>
      <c r="J435" s="228">
        <f>SUMIFS('Sch A. Input'!H433:CJ433,'Sch A. Input'!$H$14:$CJ$14,"Recurring",'Sch A. Input'!$H$13:$CJ$13,"&lt;="&amp;$L$11)</f>
        <v>0</v>
      </c>
      <c r="K435" s="228">
        <f>SUMIFS('Sch A. Input'!H433:CJ433,'Sch A. Input'!$H$14:$CJ$14,"One-time",'Sch A. Input'!$H$13:$CJ$13,"&lt;="&amp;$L$11)</f>
        <v>0</v>
      </c>
      <c r="L435" s="229">
        <f t="shared" si="77"/>
        <v>0</v>
      </c>
      <c r="M435" s="228">
        <f t="shared" si="78"/>
        <v>0</v>
      </c>
      <c r="N435" s="228">
        <f t="shared" si="79"/>
        <v>0</v>
      </c>
      <c r="O435" s="259">
        <f t="shared" si="80"/>
        <v>0</v>
      </c>
      <c r="P435" s="268">
        <f t="shared" si="67"/>
        <v>0</v>
      </c>
      <c r="Q435" s="231">
        <f t="shared" si="68"/>
        <v>0</v>
      </c>
      <c r="R435" s="97">
        <f t="shared" si="81"/>
        <v>0</v>
      </c>
      <c r="S435" s="237">
        <f>IF(AND(LARGE('Sch A. Input'!$CL$15:$CL$41,COUNTIF('Sch A. Input'!$CL$15:$CL$41,"&gt;="&amp;F435))&lt;E435,F435&lt;&gt;0),"Leaver",J435-G435)</f>
        <v>0</v>
      </c>
      <c r="T435" s="237">
        <f>IF(AND(LARGE('Sch A. Input'!$CL$15:$CL$41,COUNTIF('Sch A. Input'!$CL$15:$CL$41,"&gt;="&amp;F435))&lt;E435,F435&lt;&gt;0),"Leaver",K435-H435)</f>
        <v>0</v>
      </c>
      <c r="U435" s="238">
        <f>IF(AND(LARGE('Sch A. Input'!$CL$15:$CL$41,COUNTIF('Sch A. Input'!$CL$15:$CL$41,"&gt;="&amp;F435))&lt;E435,F435&lt;&gt;0),"Leaver",L435-I435)</f>
        <v>0</v>
      </c>
      <c r="V435" s="238">
        <f>IF(AND(LARGE('Sch A. Input'!$CL$15:$CL$41,COUNTIF('Sch A. Input'!$CL$15:$CL$41,"&gt;="&amp;F435))&lt;E435,F435&lt;&gt;0),"Leaver",IFERROR(S435/X435*$M$9,0))</f>
        <v>0</v>
      </c>
      <c r="W435" s="238">
        <f>IF(AND(LARGE('Sch A. Input'!$CL$15:$CL$41,COUNTIF('Sch A. Input'!$CL$15:$CL$41,"&gt;="&amp;F435))&lt;E435,F435&lt;&gt;0),"Leaver",V435+T435)</f>
        <v>0</v>
      </c>
      <c r="X435" s="264">
        <f>IF(AND(LARGE('Sch A. Input'!$CL$15:$CL$41,COUNTIF('Sch A. Input'!$CL$15:$CL$41,"&gt;="&amp;F435))&lt;E435,F435&lt;&gt;0),"Leaver",IF(OR(D435="",D435&gt;$L$11,($L$11-14)&lt;$K$9),0,(E435+1-D435)/14-1))</f>
        <v>0</v>
      </c>
      <c r="Y435" s="265">
        <f>IF(AND(LARGE('Sch A. Input'!$CL$15:$CL$41,COUNTIF('Sch A. Input'!$CL$15:$CL$41,"&gt;="&amp;F435))&lt;E435,F435&lt;&gt;0),"Leaver",IFERROR(IF((S435/$X435*$M$9+T435)&gt;$D$12,"YES","NO"),0))</f>
        <v>0</v>
      </c>
      <c r="Z435" s="225">
        <f>IF(AND(LARGE('Sch A. Input'!$CL$15:$CL$41,COUNTIF('Sch A. Input'!$CL$15:$CL$41,"&gt;="&amp;F435))&lt;E435,F435&lt;&gt;0),"Leaver",IFERROR(IF($Y435="YES",MIN($U435*($G$12/$D$12),$G$12),(SUMPRODUCT(--((MIN(W435,$D$12))&gt;$C$9:$C$12),((MIN(W435,$D$12))-$C$9:$C$12),$H$9:$H$12))-((1-(X435/$M$9))*(SUMPRODUCT(--((MIN(V435,$D$12))&gt;$C$9:$C$12),((MIN(V435,$D$12))-$C$9:$C$12),$H$9:$H$12)))),0))</f>
        <v>0</v>
      </c>
      <c r="AA435" s="169">
        <f>IF(AND(LARGE('Sch A. Input'!$CL$15:$CL$41,COUNTIF('Sch A. Input'!$CL$15:$CL$41,"&gt;="&amp;F435))&lt;E435,F435&lt;&gt;0),"Leaver",IFERROR(Z435/U435,0))</f>
        <v>0</v>
      </c>
      <c r="AB435" s="170">
        <f>IF(AND(LARGE('Sch A. Input'!$CL$15:$CL$41,COUNTIF('Sch A. Input'!$CL$15:$CL$41,"&gt;="&amp;F435))&lt;E435,F435&lt;&gt;0),"Leaver",Q435-Z435)</f>
        <v>0</v>
      </c>
      <c r="AC435" s="94">
        <f t="shared" si="82"/>
        <v>0</v>
      </c>
      <c r="BK435" s="2"/>
      <c r="BL435" s="2"/>
      <c r="CI435"/>
    </row>
    <row r="436" spans="2:87" x14ac:dyDescent="0.35">
      <c r="B436" s="70" t="str">
        <f>IF('Sch A. Input'!B434="","",'Sch A. Input'!B434)</f>
        <v/>
      </c>
      <c r="C436" s="75" t="str">
        <f>IF('Sch A. Input'!C434="","",'Sch A. Input'!C434)</f>
        <v/>
      </c>
      <c r="D436" s="71" t="str">
        <f>IF('Sch A. Input'!D434="","",'Sch A. Input'!D434)</f>
        <v/>
      </c>
      <c r="E436" s="71">
        <f>'Sch A. Input'!E434</f>
        <v>45016</v>
      </c>
      <c r="F436" s="71">
        <f>'Sch A. Input'!F434</f>
        <v>0</v>
      </c>
      <c r="G436" s="226">
        <f>SUMIFS('Sch A. Input'!H434:CJ434,'Sch A. Input'!$H$13:$CJ$13,$L$11,'Sch A. Input'!$H$14:$CJ$14,"Recurring")</f>
        <v>0</v>
      </c>
      <c r="H436" s="226">
        <f>SUMIFS('Sch A. Input'!H434:CJ434,'Sch A. Input'!$H$13:$CJ$13,$L$11,'Sch A. Input'!$H$14:$CJ$14,"One-time")</f>
        <v>0</v>
      </c>
      <c r="I436" s="227">
        <f t="shared" si="76"/>
        <v>0</v>
      </c>
      <c r="J436" s="228">
        <f>SUMIFS('Sch A. Input'!H434:CJ434,'Sch A. Input'!$H$14:$CJ$14,"Recurring",'Sch A. Input'!$H$13:$CJ$13,"&lt;="&amp;$L$11)</f>
        <v>0</v>
      </c>
      <c r="K436" s="228">
        <f>SUMIFS('Sch A. Input'!H434:CJ434,'Sch A. Input'!$H$14:$CJ$14,"One-time",'Sch A. Input'!$H$13:$CJ$13,"&lt;="&amp;$L$11)</f>
        <v>0</v>
      </c>
      <c r="L436" s="229">
        <f t="shared" si="77"/>
        <v>0</v>
      </c>
      <c r="M436" s="228">
        <f t="shared" si="78"/>
        <v>0</v>
      </c>
      <c r="N436" s="228">
        <f t="shared" si="79"/>
        <v>0</v>
      </c>
      <c r="O436" s="259">
        <f t="shared" si="80"/>
        <v>0</v>
      </c>
      <c r="P436" s="268">
        <f t="shared" si="67"/>
        <v>0</v>
      </c>
      <c r="Q436" s="231">
        <f t="shared" si="68"/>
        <v>0</v>
      </c>
      <c r="R436" s="97">
        <f t="shared" si="81"/>
        <v>0</v>
      </c>
      <c r="S436" s="237">
        <f>IF(AND(LARGE('Sch A. Input'!$CL$15:$CL$41,COUNTIF('Sch A. Input'!$CL$15:$CL$41,"&gt;="&amp;F436))&lt;E436,F436&lt;&gt;0),"Leaver",J436-G436)</f>
        <v>0</v>
      </c>
      <c r="T436" s="237">
        <f>IF(AND(LARGE('Sch A. Input'!$CL$15:$CL$41,COUNTIF('Sch A. Input'!$CL$15:$CL$41,"&gt;="&amp;F436))&lt;E436,F436&lt;&gt;0),"Leaver",K436-H436)</f>
        <v>0</v>
      </c>
      <c r="U436" s="238">
        <f>IF(AND(LARGE('Sch A. Input'!$CL$15:$CL$41,COUNTIF('Sch A. Input'!$CL$15:$CL$41,"&gt;="&amp;F436))&lt;E436,F436&lt;&gt;0),"Leaver",L436-I436)</f>
        <v>0</v>
      </c>
      <c r="V436" s="238">
        <f>IF(AND(LARGE('Sch A. Input'!$CL$15:$CL$41,COUNTIF('Sch A. Input'!$CL$15:$CL$41,"&gt;="&amp;F436))&lt;E436,F436&lt;&gt;0),"Leaver",IFERROR(S436/X436*$M$9,0))</f>
        <v>0</v>
      </c>
      <c r="W436" s="238">
        <f>IF(AND(LARGE('Sch A. Input'!$CL$15:$CL$41,COUNTIF('Sch A. Input'!$CL$15:$CL$41,"&gt;="&amp;F436))&lt;E436,F436&lt;&gt;0),"Leaver",V436+T436)</f>
        <v>0</v>
      </c>
      <c r="X436" s="264">
        <f>IF(AND(LARGE('Sch A. Input'!$CL$15:$CL$41,COUNTIF('Sch A. Input'!$CL$15:$CL$41,"&gt;="&amp;F436))&lt;E436,F436&lt;&gt;0),"Leaver",IF(OR(D436="",D436&gt;$L$11,($L$11-14)&lt;$K$9),0,(E436+1-D436)/14-1))</f>
        <v>0</v>
      </c>
      <c r="Y436" s="265">
        <f>IF(AND(LARGE('Sch A. Input'!$CL$15:$CL$41,COUNTIF('Sch A. Input'!$CL$15:$CL$41,"&gt;="&amp;F436))&lt;E436,F436&lt;&gt;0),"Leaver",IFERROR(IF((S436/$X436*$M$9+T436)&gt;$D$12,"YES","NO"),0))</f>
        <v>0</v>
      </c>
      <c r="Z436" s="225">
        <f>IF(AND(LARGE('Sch A. Input'!$CL$15:$CL$41,COUNTIF('Sch A. Input'!$CL$15:$CL$41,"&gt;="&amp;F436))&lt;E436,F436&lt;&gt;0),"Leaver",IFERROR(IF($Y436="YES",MIN($U436*($G$12/$D$12),$G$12),(SUMPRODUCT(--((MIN(W436,$D$12))&gt;$C$9:$C$12),((MIN(W436,$D$12))-$C$9:$C$12),$H$9:$H$12))-((1-(X436/$M$9))*(SUMPRODUCT(--((MIN(V436,$D$12))&gt;$C$9:$C$12),((MIN(V436,$D$12))-$C$9:$C$12),$H$9:$H$12)))),0))</f>
        <v>0</v>
      </c>
      <c r="AA436" s="169">
        <f>IF(AND(LARGE('Sch A. Input'!$CL$15:$CL$41,COUNTIF('Sch A. Input'!$CL$15:$CL$41,"&gt;="&amp;F436))&lt;E436,F436&lt;&gt;0),"Leaver",IFERROR(Z436/U436,0))</f>
        <v>0</v>
      </c>
      <c r="AB436" s="170">
        <f>IF(AND(LARGE('Sch A. Input'!$CL$15:$CL$41,COUNTIF('Sch A. Input'!$CL$15:$CL$41,"&gt;="&amp;F436))&lt;E436,F436&lt;&gt;0),"Leaver",Q436-Z436)</f>
        <v>0</v>
      </c>
      <c r="AC436" s="94">
        <f t="shared" si="82"/>
        <v>0</v>
      </c>
      <c r="BK436" s="2"/>
      <c r="BL436" s="2"/>
      <c r="CI436"/>
    </row>
    <row r="437" spans="2:87" x14ac:dyDescent="0.35">
      <c r="B437" s="70" t="str">
        <f>IF('Sch A. Input'!B435="","",'Sch A. Input'!B435)</f>
        <v/>
      </c>
      <c r="C437" s="75" t="str">
        <f>IF('Sch A. Input'!C435="","",'Sch A. Input'!C435)</f>
        <v/>
      </c>
      <c r="D437" s="71" t="str">
        <f>IF('Sch A. Input'!D435="","",'Sch A. Input'!D435)</f>
        <v/>
      </c>
      <c r="E437" s="71">
        <f>'Sch A. Input'!E435</f>
        <v>45016</v>
      </c>
      <c r="F437" s="71">
        <f>'Sch A. Input'!F435</f>
        <v>0</v>
      </c>
      <c r="G437" s="226">
        <f>SUMIFS('Sch A. Input'!H435:CJ435,'Sch A. Input'!$H$13:$CJ$13,$L$11,'Sch A. Input'!$H$14:$CJ$14,"Recurring")</f>
        <v>0</v>
      </c>
      <c r="H437" s="226">
        <f>SUMIFS('Sch A. Input'!H435:CJ435,'Sch A. Input'!$H$13:$CJ$13,$L$11,'Sch A. Input'!$H$14:$CJ$14,"One-time")</f>
        <v>0</v>
      </c>
      <c r="I437" s="227">
        <f t="shared" si="76"/>
        <v>0</v>
      </c>
      <c r="J437" s="228">
        <f>SUMIFS('Sch A. Input'!H435:CJ435,'Sch A. Input'!$H$14:$CJ$14,"Recurring",'Sch A. Input'!$H$13:$CJ$13,"&lt;="&amp;$L$11)</f>
        <v>0</v>
      </c>
      <c r="K437" s="228">
        <f>SUMIFS('Sch A. Input'!H435:CJ435,'Sch A. Input'!$H$14:$CJ$14,"One-time",'Sch A. Input'!$H$13:$CJ$13,"&lt;="&amp;$L$11)</f>
        <v>0</v>
      </c>
      <c r="L437" s="229">
        <f t="shared" si="77"/>
        <v>0</v>
      </c>
      <c r="M437" s="228">
        <f t="shared" si="78"/>
        <v>0</v>
      </c>
      <c r="N437" s="228">
        <f t="shared" si="79"/>
        <v>0</v>
      </c>
      <c r="O437" s="259">
        <f t="shared" si="80"/>
        <v>0</v>
      </c>
      <c r="P437" s="268">
        <f t="shared" si="67"/>
        <v>0</v>
      </c>
      <c r="Q437" s="231">
        <f t="shared" si="68"/>
        <v>0</v>
      </c>
      <c r="R437" s="97">
        <f t="shared" si="81"/>
        <v>0</v>
      </c>
      <c r="S437" s="237">
        <f>IF(AND(LARGE('Sch A. Input'!$CL$15:$CL$41,COUNTIF('Sch A. Input'!$CL$15:$CL$41,"&gt;="&amp;F437))&lt;E437,F437&lt;&gt;0),"Leaver",J437-G437)</f>
        <v>0</v>
      </c>
      <c r="T437" s="237">
        <f>IF(AND(LARGE('Sch A. Input'!$CL$15:$CL$41,COUNTIF('Sch A. Input'!$CL$15:$CL$41,"&gt;="&amp;F437))&lt;E437,F437&lt;&gt;0),"Leaver",K437-H437)</f>
        <v>0</v>
      </c>
      <c r="U437" s="238">
        <f>IF(AND(LARGE('Sch A. Input'!$CL$15:$CL$41,COUNTIF('Sch A. Input'!$CL$15:$CL$41,"&gt;="&amp;F437))&lt;E437,F437&lt;&gt;0),"Leaver",L437-I437)</f>
        <v>0</v>
      </c>
      <c r="V437" s="238">
        <f>IF(AND(LARGE('Sch A. Input'!$CL$15:$CL$41,COUNTIF('Sch A. Input'!$CL$15:$CL$41,"&gt;="&amp;F437))&lt;E437,F437&lt;&gt;0),"Leaver",IFERROR(S437/X437*$M$9,0))</f>
        <v>0</v>
      </c>
      <c r="W437" s="238">
        <f>IF(AND(LARGE('Sch A. Input'!$CL$15:$CL$41,COUNTIF('Sch A. Input'!$CL$15:$CL$41,"&gt;="&amp;F437))&lt;E437,F437&lt;&gt;0),"Leaver",V437+T437)</f>
        <v>0</v>
      </c>
      <c r="X437" s="264">
        <f>IF(AND(LARGE('Sch A. Input'!$CL$15:$CL$41,COUNTIF('Sch A. Input'!$CL$15:$CL$41,"&gt;="&amp;F437))&lt;E437,F437&lt;&gt;0),"Leaver",IF(OR(D437="",D437&gt;$L$11,($L$11-14)&lt;$K$9),0,(E437+1-D437)/14-1))</f>
        <v>0</v>
      </c>
      <c r="Y437" s="265">
        <f>IF(AND(LARGE('Sch A. Input'!$CL$15:$CL$41,COUNTIF('Sch A. Input'!$CL$15:$CL$41,"&gt;="&amp;F437))&lt;E437,F437&lt;&gt;0),"Leaver",IFERROR(IF((S437/$X437*$M$9+T437)&gt;$D$12,"YES","NO"),0))</f>
        <v>0</v>
      </c>
      <c r="Z437" s="225">
        <f>IF(AND(LARGE('Sch A. Input'!$CL$15:$CL$41,COUNTIF('Sch A. Input'!$CL$15:$CL$41,"&gt;="&amp;F437))&lt;E437,F437&lt;&gt;0),"Leaver",IFERROR(IF($Y437="YES",MIN($U437*($G$12/$D$12),$G$12),(SUMPRODUCT(--((MIN(W437,$D$12))&gt;$C$9:$C$12),((MIN(W437,$D$12))-$C$9:$C$12),$H$9:$H$12))-((1-(X437/$M$9))*(SUMPRODUCT(--((MIN(V437,$D$12))&gt;$C$9:$C$12),((MIN(V437,$D$12))-$C$9:$C$12),$H$9:$H$12)))),0))</f>
        <v>0</v>
      </c>
      <c r="AA437" s="169">
        <f>IF(AND(LARGE('Sch A. Input'!$CL$15:$CL$41,COUNTIF('Sch A. Input'!$CL$15:$CL$41,"&gt;="&amp;F437))&lt;E437,F437&lt;&gt;0),"Leaver",IFERROR(Z437/U437,0))</f>
        <v>0</v>
      </c>
      <c r="AB437" s="170">
        <f>IF(AND(LARGE('Sch A. Input'!$CL$15:$CL$41,COUNTIF('Sch A. Input'!$CL$15:$CL$41,"&gt;="&amp;F437))&lt;E437,F437&lt;&gt;0),"Leaver",Q437-Z437)</f>
        <v>0</v>
      </c>
      <c r="AC437" s="94">
        <f t="shared" si="82"/>
        <v>0</v>
      </c>
      <c r="BK437" s="2"/>
      <c r="BL437" s="2"/>
      <c r="CI437"/>
    </row>
    <row r="438" spans="2:87" x14ac:dyDescent="0.35">
      <c r="B438" s="70" t="str">
        <f>IF('Sch A. Input'!B436="","",'Sch A. Input'!B436)</f>
        <v/>
      </c>
      <c r="C438" s="75" t="str">
        <f>IF('Sch A. Input'!C436="","",'Sch A. Input'!C436)</f>
        <v/>
      </c>
      <c r="D438" s="71" t="str">
        <f>IF('Sch A. Input'!D436="","",'Sch A. Input'!D436)</f>
        <v/>
      </c>
      <c r="E438" s="71">
        <f>'Sch A. Input'!E436</f>
        <v>45016</v>
      </c>
      <c r="F438" s="71">
        <f>'Sch A. Input'!F436</f>
        <v>0</v>
      </c>
      <c r="G438" s="226">
        <f>SUMIFS('Sch A. Input'!H436:CJ436,'Sch A. Input'!$H$13:$CJ$13,$L$11,'Sch A. Input'!$H$14:$CJ$14,"Recurring")</f>
        <v>0</v>
      </c>
      <c r="H438" s="226">
        <f>SUMIFS('Sch A. Input'!H436:CJ436,'Sch A. Input'!$H$13:$CJ$13,$L$11,'Sch A. Input'!$H$14:$CJ$14,"One-time")</f>
        <v>0</v>
      </c>
      <c r="I438" s="227">
        <f t="shared" si="76"/>
        <v>0</v>
      </c>
      <c r="J438" s="228">
        <f>SUMIFS('Sch A. Input'!H436:CJ436,'Sch A. Input'!$H$14:$CJ$14,"Recurring",'Sch A. Input'!$H$13:$CJ$13,"&lt;="&amp;$L$11)</f>
        <v>0</v>
      </c>
      <c r="K438" s="228">
        <f>SUMIFS('Sch A. Input'!H436:CJ436,'Sch A. Input'!$H$14:$CJ$14,"One-time",'Sch A. Input'!$H$13:$CJ$13,"&lt;="&amp;$L$11)</f>
        <v>0</v>
      </c>
      <c r="L438" s="229">
        <f t="shared" si="77"/>
        <v>0</v>
      </c>
      <c r="M438" s="228">
        <f t="shared" si="78"/>
        <v>0</v>
      </c>
      <c r="N438" s="228">
        <f t="shared" si="79"/>
        <v>0</v>
      </c>
      <c r="O438" s="259">
        <f t="shared" si="80"/>
        <v>0</v>
      </c>
      <c r="P438" s="268">
        <f t="shared" si="67"/>
        <v>0</v>
      </c>
      <c r="Q438" s="231">
        <f t="shared" si="68"/>
        <v>0</v>
      </c>
      <c r="R438" s="97">
        <f t="shared" si="81"/>
        <v>0</v>
      </c>
      <c r="S438" s="237">
        <f>IF(AND(LARGE('Sch A. Input'!$CL$15:$CL$41,COUNTIF('Sch A. Input'!$CL$15:$CL$41,"&gt;="&amp;F438))&lt;E438,F438&lt;&gt;0),"Leaver",J438-G438)</f>
        <v>0</v>
      </c>
      <c r="T438" s="237">
        <f>IF(AND(LARGE('Sch A. Input'!$CL$15:$CL$41,COUNTIF('Sch A. Input'!$CL$15:$CL$41,"&gt;="&amp;F438))&lt;E438,F438&lt;&gt;0),"Leaver",K438-H438)</f>
        <v>0</v>
      </c>
      <c r="U438" s="238">
        <f>IF(AND(LARGE('Sch A. Input'!$CL$15:$CL$41,COUNTIF('Sch A. Input'!$CL$15:$CL$41,"&gt;="&amp;F438))&lt;E438,F438&lt;&gt;0),"Leaver",L438-I438)</f>
        <v>0</v>
      </c>
      <c r="V438" s="238">
        <f>IF(AND(LARGE('Sch A. Input'!$CL$15:$CL$41,COUNTIF('Sch A. Input'!$CL$15:$CL$41,"&gt;="&amp;F438))&lt;E438,F438&lt;&gt;0),"Leaver",IFERROR(S438/X438*$M$9,0))</f>
        <v>0</v>
      </c>
      <c r="W438" s="238">
        <f>IF(AND(LARGE('Sch A. Input'!$CL$15:$CL$41,COUNTIF('Sch A. Input'!$CL$15:$CL$41,"&gt;="&amp;F438))&lt;E438,F438&lt;&gt;0),"Leaver",V438+T438)</f>
        <v>0</v>
      </c>
      <c r="X438" s="264">
        <f>IF(AND(LARGE('Sch A. Input'!$CL$15:$CL$41,COUNTIF('Sch A. Input'!$CL$15:$CL$41,"&gt;="&amp;F438))&lt;E438,F438&lt;&gt;0),"Leaver",IF(OR(D438="",D438&gt;$L$11,($L$11-14)&lt;$K$9),0,(E438+1-D438)/14-1))</f>
        <v>0</v>
      </c>
      <c r="Y438" s="265">
        <f>IF(AND(LARGE('Sch A. Input'!$CL$15:$CL$41,COUNTIF('Sch A. Input'!$CL$15:$CL$41,"&gt;="&amp;F438))&lt;E438,F438&lt;&gt;0),"Leaver",IFERROR(IF((S438/$X438*$M$9+T438)&gt;$D$12,"YES","NO"),0))</f>
        <v>0</v>
      </c>
      <c r="Z438" s="225">
        <f>IF(AND(LARGE('Sch A. Input'!$CL$15:$CL$41,COUNTIF('Sch A. Input'!$CL$15:$CL$41,"&gt;="&amp;F438))&lt;E438,F438&lt;&gt;0),"Leaver",IFERROR(IF($Y438="YES",MIN($U438*($G$12/$D$12),$G$12),(SUMPRODUCT(--((MIN(W438,$D$12))&gt;$C$9:$C$12),((MIN(W438,$D$12))-$C$9:$C$12),$H$9:$H$12))-((1-(X438/$M$9))*(SUMPRODUCT(--((MIN(V438,$D$12))&gt;$C$9:$C$12),((MIN(V438,$D$12))-$C$9:$C$12),$H$9:$H$12)))),0))</f>
        <v>0</v>
      </c>
      <c r="AA438" s="169">
        <f>IF(AND(LARGE('Sch A. Input'!$CL$15:$CL$41,COUNTIF('Sch A. Input'!$CL$15:$CL$41,"&gt;="&amp;F438))&lt;E438,F438&lt;&gt;0),"Leaver",IFERROR(Z438/U438,0))</f>
        <v>0</v>
      </c>
      <c r="AB438" s="170">
        <f>IF(AND(LARGE('Sch A. Input'!$CL$15:$CL$41,COUNTIF('Sch A. Input'!$CL$15:$CL$41,"&gt;="&amp;F438))&lt;E438,F438&lt;&gt;0),"Leaver",Q438-Z438)</f>
        <v>0</v>
      </c>
      <c r="AC438" s="94">
        <f t="shared" si="82"/>
        <v>0</v>
      </c>
      <c r="BK438" s="2"/>
      <c r="BL438" s="2"/>
      <c r="CI438"/>
    </row>
    <row r="439" spans="2:87" x14ac:dyDescent="0.35">
      <c r="B439" s="70" t="str">
        <f>IF('Sch A. Input'!B437="","",'Sch A. Input'!B437)</f>
        <v/>
      </c>
      <c r="C439" s="75" t="str">
        <f>IF('Sch A. Input'!C437="","",'Sch A. Input'!C437)</f>
        <v/>
      </c>
      <c r="D439" s="71" t="str">
        <f>IF('Sch A. Input'!D437="","",'Sch A. Input'!D437)</f>
        <v/>
      </c>
      <c r="E439" s="71">
        <f>'Sch A. Input'!E437</f>
        <v>45016</v>
      </c>
      <c r="F439" s="71">
        <f>'Sch A. Input'!F437</f>
        <v>0</v>
      </c>
      <c r="G439" s="226">
        <f>SUMIFS('Sch A. Input'!H437:CJ437,'Sch A. Input'!$H$13:$CJ$13,$L$11,'Sch A. Input'!$H$14:$CJ$14,"Recurring")</f>
        <v>0</v>
      </c>
      <c r="H439" s="226">
        <f>SUMIFS('Sch A. Input'!H437:CJ437,'Sch A. Input'!$H$13:$CJ$13,$L$11,'Sch A. Input'!$H$14:$CJ$14,"One-time")</f>
        <v>0</v>
      </c>
      <c r="I439" s="227">
        <f t="shared" si="76"/>
        <v>0</v>
      </c>
      <c r="J439" s="228">
        <f>SUMIFS('Sch A. Input'!H437:CJ437,'Sch A. Input'!$H$14:$CJ$14,"Recurring",'Sch A. Input'!$H$13:$CJ$13,"&lt;="&amp;$L$11)</f>
        <v>0</v>
      </c>
      <c r="K439" s="228">
        <f>SUMIFS('Sch A. Input'!H437:CJ437,'Sch A. Input'!$H$14:$CJ$14,"One-time",'Sch A. Input'!$H$13:$CJ$13,"&lt;="&amp;$L$11)</f>
        <v>0</v>
      </c>
      <c r="L439" s="229">
        <f t="shared" si="77"/>
        <v>0</v>
      </c>
      <c r="M439" s="228">
        <f t="shared" si="78"/>
        <v>0</v>
      </c>
      <c r="N439" s="228">
        <f t="shared" si="79"/>
        <v>0</v>
      </c>
      <c r="O439" s="259">
        <f t="shared" si="80"/>
        <v>0</v>
      </c>
      <c r="P439" s="268">
        <f t="shared" si="67"/>
        <v>0</v>
      </c>
      <c r="Q439" s="231">
        <f t="shared" si="68"/>
        <v>0</v>
      </c>
      <c r="R439" s="97">
        <f t="shared" si="81"/>
        <v>0</v>
      </c>
      <c r="S439" s="237">
        <f>IF(AND(LARGE('Sch A. Input'!$CL$15:$CL$41,COUNTIF('Sch A. Input'!$CL$15:$CL$41,"&gt;="&amp;F439))&lt;E439,F439&lt;&gt;0),"Leaver",J439-G439)</f>
        <v>0</v>
      </c>
      <c r="T439" s="237">
        <f>IF(AND(LARGE('Sch A. Input'!$CL$15:$CL$41,COUNTIF('Sch A. Input'!$CL$15:$CL$41,"&gt;="&amp;F439))&lt;E439,F439&lt;&gt;0),"Leaver",K439-H439)</f>
        <v>0</v>
      </c>
      <c r="U439" s="238">
        <f>IF(AND(LARGE('Sch A. Input'!$CL$15:$CL$41,COUNTIF('Sch A. Input'!$CL$15:$CL$41,"&gt;="&amp;F439))&lt;E439,F439&lt;&gt;0),"Leaver",L439-I439)</f>
        <v>0</v>
      </c>
      <c r="V439" s="238">
        <f>IF(AND(LARGE('Sch A. Input'!$CL$15:$CL$41,COUNTIF('Sch A. Input'!$CL$15:$CL$41,"&gt;="&amp;F439))&lt;E439,F439&lt;&gt;0),"Leaver",IFERROR(S439/X439*$M$9,0))</f>
        <v>0</v>
      </c>
      <c r="W439" s="238">
        <f>IF(AND(LARGE('Sch A. Input'!$CL$15:$CL$41,COUNTIF('Sch A. Input'!$CL$15:$CL$41,"&gt;="&amp;F439))&lt;E439,F439&lt;&gt;0),"Leaver",V439+T439)</f>
        <v>0</v>
      </c>
      <c r="X439" s="264">
        <f>IF(AND(LARGE('Sch A. Input'!$CL$15:$CL$41,COUNTIF('Sch A. Input'!$CL$15:$CL$41,"&gt;="&amp;F439))&lt;E439,F439&lt;&gt;0),"Leaver",IF(OR(D439="",D439&gt;$L$11,($L$11-14)&lt;$K$9),0,(E439+1-D439)/14-1))</f>
        <v>0</v>
      </c>
      <c r="Y439" s="265">
        <f>IF(AND(LARGE('Sch A. Input'!$CL$15:$CL$41,COUNTIF('Sch A. Input'!$CL$15:$CL$41,"&gt;="&amp;F439))&lt;E439,F439&lt;&gt;0),"Leaver",IFERROR(IF((S439/$X439*$M$9+T439)&gt;$D$12,"YES","NO"),0))</f>
        <v>0</v>
      </c>
      <c r="Z439" s="225">
        <f>IF(AND(LARGE('Sch A. Input'!$CL$15:$CL$41,COUNTIF('Sch A. Input'!$CL$15:$CL$41,"&gt;="&amp;F439))&lt;E439,F439&lt;&gt;0),"Leaver",IFERROR(IF($Y439="YES",MIN($U439*($G$12/$D$12),$G$12),(SUMPRODUCT(--((MIN(W439,$D$12))&gt;$C$9:$C$12),((MIN(W439,$D$12))-$C$9:$C$12),$H$9:$H$12))-((1-(X439/$M$9))*(SUMPRODUCT(--((MIN(V439,$D$12))&gt;$C$9:$C$12),((MIN(V439,$D$12))-$C$9:$C$12),$H$9:$H$12)))),0))</f>
        <v>0</v>
      </c>
      <c r="AA439" s="169">
        <f>IF(AND(LARGE('Sch A. Input'!$CL$15:$CL$41,COUNTIF('Sch A. Input'!$CL$15:$CL$41,"&gt;="&amp;F439))&lt;E439,F439&lt;&gt;0),"Leaver",IFERROR(Z439/U439,0))</f>
        <v>0</v>
      </c>
      <c r="AB439" s="170">
        <f>IF(AND(LARGE('Sch A. Input'!$CL$15:$CL$41,COUNTIF('Sch A. Input'!$CL$15:$CL$41,"&gt;="&amp;F439))&lt;E439,F439&lt;&gt;0),"Leaver",Q439-Z439)</f>
        <v>0</v>
      </c>
      <c r="AC439" s="94">
        <f t="shared" si="82"/>
        <v>0</v>
      </c>
      <c r="BK439" s="2"/>
      <c r="BL439" s="2"/>
      <c r="CI439"/>
    </row>
    <row r="440" spans="2:87" x14ac:dyDescent="0.35">
      <c r="B440" s="70" t="str">
        <f>IF('Sch A. Input'!B438="","",'Sch A. Input'!B438)</f>
        <v/>
      </c>
      <c r="C440" s="75" t="str">
        <f>IF('Sch A. Input'!C438="","",'Sch A. Input'!C438)</f>
        <v/>
      </c>
      <c r="D440" s="71" t="str">
        <f>IF('Sch A. Input'!D438="","",'Sch A. Input'!D438)</f>
        <v/>
      </c>
      <c r="E440" s="71">
        <f>'Sch A. Input'!E438</f>
        <v>45016</v>
      </c>
      <c r="F440" s="71">
        <f>'Sch A. Input'!F438</f>
        <v>0</v>
      </c>
      <c r="G440" s="226">
        <f>SUMIFS('Sch A. Input'!H438:CJ438,'Sch A. Input'!$H$13:$CJ$13,$L$11,'Sch A. Input'!$H$14:$CJ$14,"Recurring")</f>
        <v>0</v>
      </c>
      <c r="H440" s="226">
        <f>SUMIFS('Sch A. Input'!H438:CJ438,'Sch A. Input'!$H$13:$CJ$13,$L$11,'Sch A. Input'!$H$14:$CJ$14,"One-time")</f>
        <v>0</v>
      </c>
      <c r="I440" s="227">
        <f t="shared" si="76"/>
        <v>0</v>
      </c>
      <c r="J440" s="228">
        <f>SUMIFS('Sch A. Input'!H438:CJ438,'Sch A. Input'!$H$14:$CJ$14,"Recurring",'Sch A. Input'!$H$13:$CJ$13,"&lt;="&amp;$L$11)</f>
        <v>0</v>
      </c>
      <c r="K440" s="228">
        <f>SUMIFS('Sch A. Input'!H438:CJ438,'Sch A. Input'!$H$14:$CJ$14,"One-time",'Sch A. Input'!$H$13:$CJ$13,"&lt;="&amp;$L$11)</f>
        <v>0</v>
      </c>
      <c r="L440" s="229">
        <f t="shared" si="77"/>
        <v>0</v>
      </c>
      <c r="M440" s="228">
        <f t="shared" si="78"/>
        <v>0</v>
      </c>
      <c r="N440" s="228">
        <f t="shared" si="79"/>
        <v>0</v>
      </c>
      <c r="O440" s="259">
        <f t="shared" si="80"/>
        <v>0</v>
      </c>
      <c r="P440" s="268">
        <f t="shared" si="67"/>
        <v>0</v>
      </c>
      <c r="Q440" s="231">
        <f t="shared" si="68"/>
        <v>0</v>
      </c>
      <c r="R440" s="97">
        <f t="shared" si="81"/>
        <v>0</v>
      </c>
      <c r="S440" s="237">
        <f>IF(AND(LARGE('Sch A. Input'!$CL$15:$CL$41,COUNTIF('Sch A. Input'!$CL$15:$CL$41,"&gt;="&amp;F440))&lt;E440,F440&lt;&gt;0),"Leaver",J440-G440)</f>
        <v>0</v>
      </c>
      <c r="T440" s="237">
        <f>IF(AND(LARGE('Sch A. Input'!$CL$15:$CL$41,COUNTIF('Sch A. Input'!$CL$15:$CL$41,"&gt;="&amp;F440))&lt;E440,F440&lt;&gt;0),"Leaver",K440-H440)</f>
        <v>0</v>
      </c>
      <c r="U440" s="238">
        <f>IF(AND(LARGE('Sch A. Input'!$CL$15:$CL$41,COUNTIF('Sch A. Input'!$CL$15:$CL$41,"&gt;="&amp;F440))&lt;E440,F440&lt;&gt;0),"Leaver",L440-I440)</f>
        <v>0</v>
      </c>
      <c r="V440" s="238">
        <f>IF(AND(LARGE('Sch A. Input'!$CL$15:$CL$41,COUNTIF('Sch A. Input'!$CL$15:$CL$41,"&gt;="&amp;F440))&lt;E440,F440&lt;&gt;0),"Leaver",IFERROR(S440/X440*$M$9,0))</f>
        <v>0</v>
      </c>
      <c r="W440" s="238">
        <f>IF(AND(LARGE('Sch A. Input'!$CL$15:$CL$41,COUNTIF('Sch A. Input'!$CL$15:$CL$41,"&gt;="&amp;F440))&lt;E440,F440&lt;&gt;0),"Leaver",V440+T440)</f>
        <v>0</v>
      </c>
      <c r="X440" s="264">
        <f>IF(AND(LARGE('Sch A. Input'!$CL$15:$CL$41,COUNTIF('Sch A. Input'!$CL$15:$CL$41,"&gt;="&amp;F440))&lt;E440,F440&lt;&gt;0),"Leaver",IF(OR(D440="",D440&gt;$L$11,($L$11-14)&lt;$K$9),0,(E440+1-D440)/14-1))</f>
        <v>0</v>
      </c>
      <c r="Y440" s="265">
        <f>IF(AND(LARGE('Sch A. Input'!$CL$15:$CL$41,COUNTIF('Sch A. Input'!$CL$15:$CL$41,"&gt;="&amp;F440))&lt;E440,F440&lt;&gt;0),"Leaver",IFERROR(IF((S440/$X440*$M$9+T440)&gt;$D$12,"YES","NO"),0))</f>
        <v>0</v>
      </c>
      <c r="Z440" s="225">
        <f>IF(AND(LARGE('Sch A. Input'!$CL$15:$CL$41,COUNTIF('Sch A. Input'!$CL$15:$CL$41,"&gt;="&amp;F440))&lt;E440,F440&lt;&gt;0),"Leaver",IFERROR(IF($Y440="YES",MIN($U440*($G$12/$D$12),$G$12),(SUMPRODUCT(--((MIN(W440,$D$12))&gt;$C$9:$C$12),((MIN(W440,$D$12))-$C$9:$C$12),$H$9:$H$12))-((1-(X440/$M$9))*(SUMPRODUCT(--((MIN(V440,$D$12))&gt;$C$9:$C$12),((MIN(V440,$D$12))-$C$9:$C$12),$H$9:$H$12)))),0))</f>
        <v>0</v>
      </c>
      <c r="AA440" s="169">
        <f>IF(AND(LARGE('Sch A. Input'!$CL$15:$CL$41,COUNTIF('Sch A. Input'!$CL$15:$CL$41,"&gt;="&amp;F440))&lt;E440,F440&lt;&gt;0),"Leaver",IFERROR(Z440/U440,0))</f>
        <v>0</v>
      </c>
      <c r="AB440" s="170">
        <f>IF(AND(LARGE('Sch A. Input'!$CL$15:$CL$41,COUNTIF('Sch A. Input'!$CL$15:$CL$41,"&gt;="&amp;F440))&lt;E440,F440&lt;&gt;0),"Leaver",Q440-Z440)</f>
        <v>0</v>
      </c>
      <c r="AC440" s="94">
        <f t="shared" si="82"/>
        <v>0</v>
      </c>
      <c r="BK440" s="2"/>
      <c r="BL440" s="2"/>
      <c r="CI440"/>
    </row>
    <row r="441" spans="2:87" x14ac:dyDescent="0.35">
      <c r="B441" s="70" t="str">
        <f>IF('Sch A. Input'!B439="","",'Sch A. Input'!B439)</f>
        <v/>
      </c>
      <c r="C441" s="75" t="str">
        <f>IF('Sch A. Input'!C439="","",'Sch A. Input'!C439)</f>
        <v/>
      </c>
      <c r="D441" s="71" t="str">
        <f>IF('Sch A. Input'!D439="","",'Sch A. Input'!D439)</f>
        <v/>
      </c>
      <c r="E441" s="71">
        <f>'Sch A. Input'!E439</f>
        <v>45016</v>
      </c>
      <c r="F441" s="71">
        <f>'Sch A. Input'!F439</f>
        <v>0</v>
      </c>
      <c r="G441" s="226">
        <f>SUMIFS('Sch A. Input'!H439:CJ439,'Sch A. Input'!$H$13:$CJ$13,$L$11,'Sch A. Input'!$H$14:$CJ$14,"Recurring")</f>
        <v>0</v>
      </c>
      <c r="H441" s="226">
        <f>SUMIFS('Sch A. Input'!H439:CJ439,'Sch A. Input'!$H$13:$CJ$13,$L$11,'Sch A. Input'!$H$14:$CJ$14,"One-time")</f>
        <v>0</v>
      </c>
      <c r="I441" s="227">
        <f t="shared" si="76"/>
        <v>0</v>
      </c>
      <c r="J441" s="228">
        <f>SUMIFS('Sch A. Input'!H439:CJ439,'Sch A. Input'!$H$14:$CJ$14,"Recurring",'Sch A. Input'!$H$13:$CJ$13,"&lt;="&amp;$L$11)</f>
        <v>0</v>
      </c>
      <c r="K441" s="228">
        <f>SUMIFS('Sch A. Input'!H439:CJ439,'Sch A. Input'!$H$14:$CJ$14,"One-time",'Sch A. Input'!$H$13:$CJ$13,"&lt;="&amp;$L$11)</f>
        <v>0</v>
      </c>
      <c r="L441" s="229">
        <f t="shared" si="77"/>
        <v>0</v>
      </c>
      <c r="M441" s="228">
        <f t="shared" si="78"/>
        <v>0</v>
      </c>
      <c r="N441" s="228">
        <f t="shared" si="79"/>
        <v>0</v>
      </c>
      <c r="O441" s="259">
        <f t="shared" si="80"/>
        <v>0</v>
      </c>
      <c r="P441" s="268">
        <f t="shared" si="67"/>
        <v>0</v>
      </c>
      <c r="Q441" s="231">
        <f t="shared" si="68"/>
        <v>0</v>
      </c>
      <c r="R441" s="97">
        <f t="shared" si="81"/>
        <v>0</v>
      </c>
      <c r="S441" s="237">
        <f>IF(AND(LARGE('Sch A. Input'!$CL$15:$CL$41,COUNTIF('Sch A. Input'!$CL$15:$CL$41,"&gt;="&amp;F441))&lt;E441,F441&lt;&gt;0),"Leaver",J441-G441)</f>
        <v>0</v>
      </c>
      <c r="T441" s="237">
        <f>IF(AND(LARGE('Sch A. Input'!$CL$15:$CL$41,COUNTIF('Sch A. Input'!$CL$15:$CL$41,"&gt;="&amp;F441))&lt;E441,F441&lt;&gt;0),"Leaver",K441-H441)</f>
        <v>0</v>
      </c>
      <c r="U441" s="238">
        <f>IF(AND(LARGE('Sch A. Input'!$CL$15:$CL$41,COUNTIF('Sch A. Input'!$CL$15:$CL$41,"&gt;="&amp;F441))&lt;E441,F441&lt;&gt;0),"Leaver",L441-I441)</f>
        <v>0</v>
      </c>
      <c r="V441" s="238">
        <f>IF(AND(LARGE('Sch A. Input'!$CL$15:$CL$41,COUNTIF('Sch A. Input'!$CL$15:$CL$41,"&gt;="&amp;F441))&lt;E441,F441&lt;&gt;0),"Leaver",IFERROR(S441/X441*$M$9,0))</f>
        <v>0</v>
      </c>
      <c r="W441" s="238">
        <f>IF(AND(LARGE('Sch A. Input'!$CL$15:$CL$41,COUNTIF('Sch A. Input'!$CL$15:$CL$41,"&gt;="&amp;F441))&lt;E441,F441&lt;&gt;0),"Leaver",V441+T441)</f>
        <v>0</v>
      </c>
      <c r="X441" s="264">
        <f>IF(AND(LARGE('Sch A. Input'!$CL$15:$CL$41,COUNTIF('Sch A. Input'!$CL$15:$CL$41,"&gt;="&amp;F441))&lt;E441,F441&lt;&gt;0),"Leaver",IF(OR(D441="",D441&gt;$L$11,($L$11-14)&lt;$K$9),0,(E441+1-D441)/14-1))</f>
        <v>0</v>
      </c>
      <c r="Y441" s="265">
        <f>IF(AND(LARGE('Sch A. Input'!$CL$15:$CL$41,COUNTIF('Sch A. Input'!$CL$15:$CL$41,"&gt;="&amp;F441))&lt;E441,F441&lt;&gt;0),"Leaver",IFERROR(IF((S441/$X441*$M$9+T441)&gt;$D$12,"YES","NO"),0))</f>
        <v>0</v>
      </c>
      <c r="Z441" s="225">
        <f>IF(AND(LARGE('Sch A. Input'!$CL$15:$CL$41,COUNTIF('Sch A. Input'!$CL$15:$CL$41,"&gt;="&amp;F441))&lt;E441,F441&lt;&gt;0),"Leaver",IFERROR(IF($Y441="YES",MIN($U441*($G$12/$D$12),$G$12),(SUMPRODUCT(--((MIN(W441,$D$12))&gt;$C$9:$C$12),((MIN(W441,$D$12))-$C$9:$C$12),$H$9:$H$12))-((1-(X441/$M$9))*(SUMPRODUCT(--((MIN(V441,$D$12))&gt;$C$9:$C$12),((MIN(V441,$D$12))-$C$9:$C$12),$H$9:$H$12)))),0))</f>
        <v>0</v>
      </c>
      <c r="AA441" s="169">
        <f>IF(AND(LARGE('Sch A. Input'!$CL$15:$CL$41,COUNTIF('Sch A. Input'!$CL$15:$CL$41,"&gt;="&amp;F441))&lt;E441,F441&lt;&gt;0),"Leaver",IFERROR(Z441/U441,0))</f>
        <v>0</v>
      </c>
      <c r="AB441" s="170">
        <f>IF(AND(LARGE('Sch A. Input'!$CL$15:$CL$41,COUNTIF('Sch A. Input'!$CL$15:$CL$41,"&gt;="&amp;F441))&lt;E441,F441&lt;&gt;0),"Leaver",Q441-Z441)</f>
        <v>0</v>
      </c>
      <c r="AC441" s="94">
        <f t="shared" si="82"/>
        <v>0</v>
      </c>
      <c r="BK441" s="2"/>
      <c r="BL441" s="2"/>
      <c r="CI441"/>
    </row>
    <row r="442" spans="2:87" x14ac:dyDescent="0.35">
      <c r="B442" s="70" t="str">
        <f>IF('Sch A. Input'!B440="","",'Sch A. Input'!B440)</f>
        <v/>
      </c>
      <c r="C442" s="75" t="str">
        <f>IF('Sch A. Input'!C440="","",'Sch A. Input'!C440)</f>
        <v/>
      </c>
      <c r="D442" s="71" t="str">
        <f>IF('Sch A. Input'!D440="","",'Sch A. Input'!D440)</f>
        <v/>
      </c>
      <c r="E442" s="71">
        <f>'Sch A. Input'!E440</f>
        <v>45016</v>
      </c>
      <c r="F442" s="71">
        <f>'Sch A. Input'!F440</f>
        <v>0</v>
      </c>
      <c r="G442" s="226">
        <f>SUMIFS('Sch A. Input'!H440:CJ440,'Sch A. Input'!$H$13:$CJ$13,$L$11,'Sch A. Input'!$H$14:$CJ$14,"Recurring")</f>
        <v>0</v>
      </c>
      <c r="H442" s="226">
        <f>SUMIFS('Sch A. Input'!H440:CJ440,'Sch A. Input'!$H$13:$CJ$13,$L$11,'Sch A. Input'!$H$14:$CJ$14,"One-time")</f>
        <v>0</v>
      </c>
      <c r="I442" s="227">
        <f t="shared" si="76"/>
        <v>0</v>
      </c>
      <c r="J442" s="228">
        <f>SUMIFS('Sch A. Input'!H440:CJ440,'Sch A. Input'!$H$14:$CJ$14,"Recurring",'Sch A. Input'!$H$13:$CJ$13,"&lt;="&amp;$L$11)</f>
        <v>0</v>
      </c>
      <c r="K442" s="228">
        <f>SUMIFS('Sch A. Input'!H440:CJ440,'Sch A. Input'!$H$14:$CJ$14,"One-time",'Sch A. Input'!$H$13:$CJ$13,"&lt;="&amp;$L$11)</f>
        <v>0</v>
      </c>
      <c r="L442" s="229">
        <f t="shared" si="77"/>
        <v>0</v>
      </c>
      <c r="M442" s="228">
        <f t="shared" si="78"/>
        <v>0</v>
      </c>
      <c r="N442" s="228">
        <f t="shared" si="79"/>
        <v>0</v>
      </c>
      <c r="O442" s="259">
        <f t="shared" si="80"/>
        <v>0</v>
      </c>
      <c r="P442" s="268">
        <f t="shared" si="67"/>
        <v>0</v>
      </c>
      <c r="Q442" s="231">
        <f t="shared" si="68"/>
        <v>0</v>
      </c>
      <c r="R442" s="97">
        <f t="shared" si="81"/>
        <v>0</v>
      </c>
      <c r="S442" s="237">
        <f>IF(AND(LARGE('Sch A. Input'!$CL$15:$CL$41,COUNTIF('Sch A. Input'!$CL$15:$CL$41,"&gt;="&amp;F442))&lt;E442,F442&lt;&gt;0),"Leaver",J442-G442)</f>
        <v>0</v>
      </c>
      <c r="T442" s="237">
        <f>IF(AND(LARGE('Sch A. Input'!$CL$15:$CL$41,COUNTIF('Sch A. Input'!$CL$15:$CL$41,"&gt;="&amp;F442))&lt;E442,F442&lt;&gt;0),"Leaver",K442-H442)</f>
        <v>0</v>
      </c>
      <c r="U442" s="238">
        <f>IF(AND(LARGE('Sch A. Input'!$CL$15:$CL$41,COUNTIF('Sch A. Input'!$CL$15:$CL$41,"&gt;="&amp;F442))&lt;E442,F442&lt;&gt;0),"Leaver",L442-I442)</f>
        <v>0</v>
      </c>
      <c r="V442" s="238">
        <f>IF(AND(LARGE('Sch A. Input'!$CL$15:$CL$41,COUNTIF('Sch A. Input'!$CL$15:$CL$41,"&gt;="&amp;F442))&lt;E442,F442&lt;&gt;0),"Leaver",IFERROR(S442/X442*$M$9,0))</f>
        <v>0</v>
      </c>
      <c r="W442" s="238">
        <f>IF(AND(LARGE('Sch A. Input'!$CL$15:$CL$41,COUNTIF('Sch A. Input'!$CL$15:$CL$41,"&gt;="&amp;F442))&lt;E442,F442&lt;&gt;0),"Leaver",V442+T442)</f>
        <v>0</v>
      </c>
      <c r="X442" s="264">
        <f>IF(AND(LARGE('Sch A. Input'!$CL$15:$CL$41,COUNTIF('Sch A. Input'!$CL$15:$CL$41,"&gt;="&amp;F442))&lt;E442,F442&lt;&gt;0),"Leaver",IF(OR(D442="",D442&gt;$L$11,($L$11-14)&lt;$K$9),0,(E442+1-D442)/14-1))</f>
        <v>0</v>
      </c>
      <c r="Y442" s="265">
        <f>IF(AND(LARGE('Sch A. Input'!$CL$15:$CL$41,COUNTIF('Sch A. Input'!$CL$15:$CL$41,"&gt;="&amp;F442))&lt;E442,F442&lt;&gt;0),"Leaver",IFERROR(IF((S442/$X442*$M$9+T442)&gt;$D$12,"YES","NO"),0))</f>
        <v>0</v>
      </c>
      <c r="Z442" s="225">
        <f>IF(AND(LARGE('Sch A. Input'!$CL$15:$CL$41,COUNTIF('Sch A. Input'!$CL$15:$CL$41,"&gt;="&amp;F442))&lt;E442,F442&lt;&gt;0),"Leaver",IFERROR(IF($Y442="YES",MIN($U442*($G$12/$D$12),$G$12),(SUMPRODUCT(--((MIN(W442,$D$12))&gt;$C$9:$C$12),((MIN(W442,$D$12))-$C$9:$C$12),$H$9:$H$12))-((1-(X442/$M$9))*(SUMPRODUCT(--((MIN(V442,$D$12))&gt;$C$9:$C$12),((MIN(V442,$D$12))-$C$9:$C$12),$H$9:$H$12)))),0))</f>
        <v>0</v>
      </c>
      <c r="AA442" s="169">
        <f>IF(AND(LARGE('Sch A. Input'!$CL$15:$CL$41,COUNTIF('Sch A. Input'!$CL$15:$CL$41,"&gt;="&amp;F442))&lt;E442,F442&lt;&gt;0),"Leaver",IFERROR(Z442/U442,0))</f>
        <v>0</v>
      </c>
      <c r="AB442" s="170">
        <f>IF(AND(LARGE('Sch A. Input'!$CL$15:$CL$41,COUNTIF('Sch A. Input'!$CL$15:$CL$41,"&gt;="&amp;F442))&lt;E442,F442&lt;&gt;0),"Leaver",Q442-Z442)</f>
        <v>0</v>
      </c>
      <c r="AC442" s="94">
        <f t="shared" si="82"/>
        <v>0</v>
      </c>
      <c r="BK442" s="2"/>
      <c r="BL442" s="2"/>
      <c r="CI442"/>
    </row>
    <row r="443" spans="2:87" x14ac:dyDescent="0.35">
      <c r="B443" s="70" t="str">
        <f>IF('Sch A. Input'!B441="","",'Sch A. Input'!B441)</f>
        <v/>
      </c>
      <c r="C443" s="75" t="str">
        <f>IF('Sch A. Input'!C441="","",'Sch A. Input'!C441)</f>
        <v/>
      </c>
      <c r="D443" s="71" t="str">
        <f>IF('Sch A. Input'!D441="","",'Sch A. Input'!D441)</f>
        <v/>
      </c>
      <c r="E443" s="71">
        <f>'Sch A. Input'!E441</f>
        <v>45016</v>
      </c>
      <c r="F443" s="71">
        <f>'Sch A. Input'!F441</f>
        <v>0</v>
      </c>
      <c r="G443" s="226">
        <f>SUMIFS('Sch A. Input'!H441:CJ441,'Sch A. Input'!$H$13:$CJ$13,$L$11,'Sch A. Input'!$H$14:$CJ$14,"Recurring")</f>
        <v>0</v>
      </c>
      <c r="H443" s="226">
        <f>SUMIFS('Sch A. Input'!H441:CJ441,'Sch A. Input'!$H$13:$CJ$13,$L$11,'Sch A. Input'!$H$14:$CJ$14,"One-time")</f>
        <v>0</v>
      </c>
      <c r="I443" s="227">
        <f t="shared" si="76"/>
        <v>0</v>
      </c>
      <c r="J443" s="228">
        <f>SUMIFS('Sch A. Input'!H441:CJ441,'Sch A. Input'!$H$14:$CJ$14,"Recurring",'Sch A. Input'!$H$13:$CJ$13,"&lt;="&amp;$L$11)</f>
        <v>0</v>
      </c>
      <c r="K443" s="228">
        <f>SUMIFS('Sch A. Input'!H441:CJ441,'Sch A. Input'!$H$14:$CJ$14,"One-time",'Sch A. Input'!$H$13:$CJ$13,"&lt;="&amp;$L$11)</f>
        <v>0</v>
      </c>
      <c r="L443" s="229">
        <f t="shared" si="77"/>
        <v>0</v>
      </c>
      <c r="M443" s="228">
        <f t="shared" si="78"/>
        <v>0</v>
      </c>
      <c r="N443" s="228">
        <f t="shared" si="79"/>
        <v>0</v>
      </c>
      <c r="O443" s="259">
        <f t="shared" si="80"/>
        <v>0</v>
      </c>
      <c r="P443" s="268">
        <f t="shared" si="67"/>
        <v>0</v>
      </c>
      <c r="Q443" s="231">
        <f t="shared" si="68"/>
        <v>0</v>
      </c>
      <c r="R443" s="97">
        <f t="shared" si="81"/>
        <v>0</v>
      </c>
      <c r="S443" s="237">
        <f>IF(AND(LARGE('Sch A. Input'!$CL$15:$CL$41,COUNTIF('Sch A. Input'!$CL$15:$CL$41,"&gt;="&amp;F443))&lt;E443,F443&lt;&gt;0),"Leaver",J443-G443)</f>
        <v>0</v>
      </c>
      <c r="T443" s="237">
        <f>IF(AND(LARGE('Sch A. Input'!$CL$15:$CL$41,COUNTIF('Sch A. Input'!$CL$15:$CL$41,"&gt;="&amp;F443))&lt;E443,F443&lt;&gt;0),"Leaver",K443-H443)</f>
        <v>0</v>
      </c>
      <c r="U443" s="238">
        <f>IF(AND(LARGE('Sch A. Input'!$CL$15:$CL$41,COUNTIF('Sch A. Input'!$CL$15:$CL$41,"&gt;="&amp;F443))&lt;E443,F443&lt;&gt;0),"Leaver",L443-I443)</f>
        <v>0</v>
      </c>
      <c r="V443" s="238">
        <f>IF(AND(LARGE('Sch A. Input'!$CL$15:$CL$41,COUNTIF('Sch A. Input'!$CL$15:$CL$41,"&gt;="&amp;F443))&lt;E443,F443&lt;&gt;0),"Leaver",IFERROR(S443/X443*$M$9,0))</f>
        <v>0</v>
      </c>
      <c r="W443" s="238">
        <f>IF(AND(LARGE('Sch A. Input'!$CL$15:$CL$41,COUNTIF('Sch A. Input'!$CL$15:$CL$41,"&gt;="&amp;F443))&lt;E443,F443&lt;&gt;0),"Leaver",V443+T443)</f>
        <v>0</v>
      </c>
      <c r="X443" s="264">
        <f>IF(AND(LARGE('Sch A. Input'!$CL$15:$CL$41,COUNTIF('Sch A. Input'!$CL$15:$CL$41,"&gt;="&amp;F443))&lt;E443,F443&lt;&gt;0),"Leaver",IF(OR(D443="",D443&gt;$L$11,($L$11-14)&lt;$K$9),0,(E443+1-D443)/14-1))</f>
        <v>0</v>
      </c>
      <c r="Y443" s="265">
        <f>IF(AND(LARGE('Sch A. Input'!$CL$15:$CL$41,COUNTIF('Sch A. Input'!$CL$15:$CL$41,"&gt;="&amp;F443))&lt;E443,F443&lt;&gt;0),"Leaver",IFERROR(IF((S443/$X443*$M$9+T443)&gt;$D$12,"YES","NO"),0))</f>
        <v>0</v>
      </c>
      <c r="Z443" s="225">
        <f>IF(AND(LARGE('Sch A. Input'!$CL$15:$CL$41,COUNTIF('Sch A. Input'!$CL$15:$CL$41,"&gt;="&amp;F443))&lt;E443,F443&lt;&gt;0),"Leaver",IFERROR(IF($Y443="YES",MIN($U443*($G$12/$D$12),$G$12),(SUMPRODUCT(--((MIN(W443,$D$12))&gt;$C$9:$C$12),((MIN(W443,$D$12))-$C$9:$C$12),$H$9:$H$12))-((1-(X443/$M$9))*(SUMPRODUCT(--((MIN(V443,$D$12))&gt;$C$9:$C$12),((MIN(V443,$D$12))-$C$9:$C$12),$H$9:$H$12)))),0))</f>
        <v>0</v>
      </c>
      <c r="AA443" s="169">
        <f>IF(AND(LARGE('Sch A. Input'!$CL$15:$CL$41,COUNTIF('Sch A. Input'!$CL$15:$CL$41,"&gt;="&amp;F443))&lt;E443,F443&lt;&gt;0),"Leaver",IFERROR(Z443/U443,0))</f>
        <v>0</v>
      </c>
      <c r="AB443" s="170">
        <f>IF(AND(LARGE('Sch A. Input'!$CL$15:$CL$41,COUNTIF('Sch A. Input'!$CL$15:$CL$41,"&gt;="&amp;F443))&lt;E443,F443&lt;&gt;0),"Leaver",Q443-Z443)</f>
        <v>0</v>
      </c>
      <c r="AC443" s="94">
        <f t="shared" si="82"/>
        <v>0</v>
      </c>
      <c r="BK443" s="2"/>
      <c r="BL443" s="2"/>
      <c r="CI443"/>
    </row>
    <row r="444" spans="2:87" x14ac:dyDescent="0.35">
      <c r="B444" s="70" t="str">
        <f>IF('Sch A. Input'!B442="","",'Sch A. Input'!B442)</f>
        <v/>
      </c>
      <c r="C444" s="75" t="str">
        <f>IF('Sch A. Input'!C442="","",'Sch A. Input'!C442)</f>
        <v/>
      </c>
      <c r="D444" s="71" t="str">
        <f>IF('Sch A. Input'!D442="","",'Sch A. Input'!D442)</f>
        <v/>
      </c>
      <c r="E444" s="71">
        <f>'Sch A. Input'!E442</f>
        <v>45016</v>
      </c>
      <c r="F444" s="71">
        <f>'Sch A. Input'!F442</f>
        <v>0</v>
      </c>
      <c r="G444" s="226">
        <f>SUMIFS('Sch A. Input'!H442:CJ442,'Sch A. Input'!$H$13:$CJ$13,$L$11,'Sch A. Input'!$H$14:$CJ$14,"Recurring")</f>
        <v>0</v>
      </c>
      <c r="H444" s="226">
        <f>SUMIFS('Sch A. Input'!H442:CJ442,'Sch A. Input'!$H$13:$CJ$13,$L$11,'Sch A. Input'!$H$14:$CJ$14,"One-time")</f>
        <v>0</v>
      </c>
      <c r="I444" s="227">
        <f t="shared" si="76"/>
        <v>0</v>
      </c>
      <c r="J444" s="228">
        <f>SUMIFS('Sch A. Input'!H442:CJ442,'Sch A. Input'!$H$14:$CJ$14,"Recurring",'Sch A. Input'!$H$13:$CJ$13,"&lt;="&amp;$L$11)</f>
        <v>0</v>
      </c>
      <c r="K444" s="228">
        <f>SUMIFS('Sch A. Input'!H442:CJ442,'Sch A. Input'!$H$14:$CJ$14,"One-time",'Sch A. Input'!$H$13:$CJ$13,"&lt;="&amp;$L$11)</f>
        <v>0</v>
      </c>
      <c r="L444" s="229">
        <f t="shared" si="77"/>
        <v>0</v>
      </c>
      <c r="M444" s="228">
        <f t="shared" si="78"/>
        <v>0</v>
      </c>
      <c r="N444" s="228">
        <f t="shared" si="79"/>
        <v>0</v>
      </c>
      <c r="O444" s="259">
        <f t="shared" si="80"/>
        <v>0</v>
      </c>
      <c r="P444" s="268">
        <f t="shared" si="67"/>
        <v>0</v>
      </c>
      <c r="Q444" s="231">
        <f t="shared" si="68"/>
        <v>0</v>
      </c>
      <c r="R444" s="97">
        <f t="shared" si="81"/>
        <v>0</v>
      </c>
      <c r="S444" s="237">
        <f>IF(AND(LARGE('Sch A. Input'!$CL$15:$CL$41,COUNTIF('Sch A. Input'!$CL$15:$CL$41,"&gt;="&amp;F444))&lt;E444,F444&lt;&gt;0),"Leaver",J444-G444)</f>
        <v>0</v>
      </c>
      <c r="T444" s="237">
        <f>IF(AND(LARGE('Sch A. Input'!$CL$15:$CL$41,COUNTIF('Sch A. Input'!$CL$15:$CL$41,"&gt;="&amp;F444))&lt;E444,F444&lt;&gt;0),"Leaver",K444-H444)</f>
        <v>0</v>
      </c>
      <c r="U444" s="238">
        <f>IF(AND(LARGE('Sch A. Input'!$CL$15:$CL$41,COUNTIF('Sch A. Input'!$CL$15:$CL$41,"&gt;="&amp;F444))&lt;E444,F444&lt;&gt;0),"Leaver",L444-I444)</f>
        <v>0</v>
      </c>
      <c r="V444" s="238">
        <f>IF(AND(LARGE('Sch A. Input'!$CL$15:$CL$41,COUNTIF('Sch A. Input'!$CL$15:$CL$41,"&gt;="&amp;F444))&lt;E444,F444&lt;&gt;0),"Leaver",IFERROR(S444/X444*$M$9,0))</f>
        <v>0</v>
      </c>
      <c r="W444" s="238">
        <f>IF(AND(LARGE('Sch A. Input'!$CL$15:$CL$41,COUNTIF('Sch A. Input'!$CL$15:$CL$41,"&gt;="&amp;F444))&lt;E444,F444&lt;&gt;0),"Leaver",V444+T444)</f>
        <v>0</v>
      </c>
      <c r="X444" s="264">
        <f>IF(AND(LARGE('Sch A. Input'!$CL$15:$CL$41,COUNTIF('Sch A. Input'!$CL$15:$CL$41,"&gt;="&amp;F444))&lt;E444,F444&lt;&gt;0),"Leaver",IF(OR(D444="",D444&gt;$L$11,($L$11-14)&lt;$K$9),0,(E444+1-D444)/14-1))</f>
        <v>0</v>
      </c>
      <c r="Y444" s="265">
        <f>IF(AND(LARGE('Sch A. Input'!$CL$15:$CL$41,COUNTIF('Sch A. Input'!$CL$15:$CL$41,"&gt;="&amp;F444))&lt;E444,F444&lt;&gt;0),"Leaver",IFERROR(IF((S444/$X444*$M$9+T444)&gt;$D$12,"YES","NO"),0))</f>
        <v>0</v>
      </c>
      <c r="Z444" s="225">
        <f>IF(AND(LARGE('Sch A. Input'!$CL$15:$CL$41,COUNTIF('Sch A. Input'!$CL$15:$CL$41,"&gt;="&amp;F444))&lt;E444,F444&lt;&gt;0),"Leaver",IFERROR(IF($Y444="YES",MIN($U444*($G$12/$D$12),$G$12),(SUMPRODUCT(--((MIN(W444,$D$12))&gt;$C$9:$C$12),((MIN(W444,$D$12))-$C$9:$C$12),$H$9:$H$12))-((1-(X444/$M$9))*(SUMPRODUCT(--((MIN(V444,$D$12))&gt;$C$9:$C$12),((MIN(V444,$D$12))-$C$9:$C$12),$H$9:$H$12)))),0))</f>
        <v>0</v>
      </c>
      <c r="AA444" s="169">
        <f>IF(AND(LARGE('Sch A. Input'!$CL$15:$CL$41,COUNTIF('Sch A. Input'!$CL$15:$CL$41,"&gt;="&amp;F444))&lt;E444,F444&lt;&gt;0),"Leaver",IFERROR(Z444/U444,0))</f>
        <v>0</v>
      </c>
      <c r="AB444" s="170">
        <f>IF(AND(LARGE('Sch A. Input'!$CL$15:$CL$41,COUNTIF('Sch A. Input'!$CL$15:$CL$41,"&gt;="&amp;F444))&lt;E444,F444&lt;&gt;0),"Leaver",Q444-Z444)</f>
        <v>0</v>
      </c>
      <c r="AC444" s="94">
        <f t="shared" si="82"/>
        <v>0</v>
      </c>
      <c r="BK444" s="2"/>
      <c r="BL444" s="2"/>
      <c r="CI444"/>
    </row>
    <row r="445" spans="2:87" x14ac:dyDescent="0.35">
      <c r="B445" s="70" t="str">
        <f>IF('Sch A. Input'!B443="","",'Sch A. Input'!B443)</f>
        <v/>
      </c>
      <c r="C445" s="75" t="str">
        <f>IF('Sch A. Input'!C443="","",'Sch A. Input'!C443)</f>
        <v/>
      </c>
      <c r="D445" s="71" t="str">
        <f>IF('Sch A. Input'!D443="","",'Sch A. Input'!D443)</f>
        <v/>
      </c>
      <c r="E445" s="71">
        <f>'Sch A. Input'!E443</f>
        <v>45016</v>
      </c>
      <c r="F445" s="71">
        <f>'Sch A. Input'!F443</f>
        <v>0</v>
      </c>
      <c r="G445" s="226">
        <f>SUMIFS('Sch A. Input'!H443:CJ443,'Sch A. Input'!$H$13:$CJ$13,$L$11,'Sch A. Input'!$H$14:$CJ$14,"Recurring")</f>
        <v>0</v>
      </c>
      <c r="H445" s="226">
        <f>SUMIFS('Sch A. Input'!H443:CJ443,'Sch A. Input'!$H$13:$CJ$13,$L$11,'Sch A. Input'!$H$14:$CJ$14,"One-time")</f>
        <v>0</v>
      </c>
      <c r="I445" s="227">
        <f t="shared" si="76"/>
        <v>0</v>
      </c>
      <c r="J445" s="228">
        <f>SUMIFS('Sch A. Input'!H443:CJ443,'Sch A. Input'!$H$14:$CJ$14,"Recurring",'Sch A. Input'!$H$13:$CJ$13,"&lt;="&amp;$L$11)</f>
        <v>0</v>
      </c>
      <c r="K445" s="228">
        <f>SUMIFS('Sch A. Input'!H443:CJ443,'Sch A. Input'!$H$14:$CJ$14,"One-time",'Sch A. Input'!$H$13:$CJ$13,"&lt;="&amp;$L$11)</f>
        <v>0</v>
      </c>
      <c r="L445" s="229">
        <f t="shared" si="77"/>
        <v>0</v>
      </c>
      <c r="M445" s="228">
        <f t="shared" si="78"/>
        <v>0</v>
      </c>
      <c r="N445" s="228">
        <f t="shared" si="79"/>
        <v>0</v>
      </c>
      <c r="O445" s="259">
        <f t="shared" si="80"/>
        <v>0</v>
      </c>
      <c r="P445" s="268">
        <f t="shared" si="67"/>
        <v>0</v>
      </c>
      <c r="Q445" s="231">
        <f t="shared" si="68"/>
        <v>0</v>
      </c>
      <c r="R445" s="97">
        <f t="shared" si="81"/>
        <v>0</v>
      </c>
      <c r="S445" s="237">
        <f>IF(AND(LARGE('Sch A. Input'!$CL$15:$CL$41,COUNTIF('Sch A. Input'!$CL$15:$CL$41,"&gt;="&amp;F445))&lt;E445,F445&lt;&gt;0),"Leaver",J445-G445)</f>
        <v>0</v>
      </c>
      <c r="T445" s="237">
        <f>IF(AND(LARGE('Sch A. Input'!$CL$15:$CL$41,COUNTIF('Sch A. Input'!$CL$15:$CL$41,"&gt;="&amp;F445))&lt;E445,F445&lt;&gt;0),"Leaver",K445-H445)</f>
        <v>0</v>
      </c>
      <c r="U445" s="238">
        <f>IF(AND(LARGE('Sch A. Input'!$CL$15:$CL$41,COUNTIF('Sch A. Input'!$CL$15:$CL$41,"&gt;="&amp;F445))&lt;E445,F445&lt;&gt;0),"Leaver",L445-I445)</f>
        <v>0</v>
      </c>
      <c r="V445" s="238">
        <f>IF(AND(LARGE('Sch A. Input'!$CL$15:$CL$41,COUNTIF('Sch A. Input'!$CL$15:$CL$41,"&gt;="&amp;F445))&lt;E445,F445&lt;&gt;0),"Leaver",IFERROR(S445/X445*$M$9,0))</f>
        <v>0</v>
      </c>
      <c r="W445" s="238">
        <f>IF(AND(LARGE('Sch A. Input'!$CL$15:$CL$41,COUNTIF('Sch A. Input'!$CL$15:$CL$41,"&gt;="&amp;F445))&lt;E445,F445&lt;&gt;0),"Leaver",V445+T445)</f>
        <v>0</v>
      </c>
      <c r="X445" s="264">
        <f>IF(AND(LARGE('Sch A. Input'!$CL$15:$CL$41,COUNTIF('Sch A. Input'!$CL$15:$CL$41,"&gt;="&amp;F445))&lt;E445,F445&lt;&gt;0),"Leaver",IF(OR(D445="",D445&gt;$L$11,($L$11-14)&lt;$K$9),0,(E445+1-D445)/14-1))</f>
        <v>0</v>
      </c>
      <c r="Y445" s="265">
        <f>IF(AND(LARGE('Sch A. Input'!$CL$15:$CL$41,COUNTIF('Sch A. Input'!$CL$15:$CL$41,"&gt;="&amp;F445))&lt;E445,F445&lt;&gt;0),"Leaver",IFERROR(IF((S445/$X445*$M$9+T445)&gt;$D$12,"YES","NO"),0))</f>
        <v>0</v>
      </c>
      <c r="Z445" s="225">
        <f>IF(AND(LARGE('Sch A. Input'!$CL$15:$CL$41,COUNTIF('Sch A. Input'!$CL$15:$CL$41,"&gt;="&amp;F445))&lt;E445,F445&lt;&gt;0),"Leaver",IFERROR(IF($Y445="YES",MIN($U445*($G$12/$D$12),$G$12),(SUMPRODUCT(--((MIN(W445,$D$12))&gt;$C$9:$C$12),((MIN(W445,$D$12))-$C$9:$C$12),$H$9:$H$12))-((1-(X445/$M$9))*(SUMPRODUCT(--((MIN(V445,$D$12))&gt;$C$9:$C$12),((MIN(V445,$D$12))-$C$9:$C$12),$H$9:$H$12)))),0))</f>
        <v>0</v>
      </c>
      <c r="AA445" s="169">
        <f>IF(AND(LARGE('Sch A. Input'!$CL$15:$CL$41,COUNTIF('Sch A. Input'!$CL$15:$CL$41,"&gt;="&amp;F445))&lt;E445,F445&lt;&gt;0),"Leaver",IFERROR(Z445/U445,0))</f>
        <v>0</v>
      </c>
      <c r="AB445" s="170">
        <f>IF(AND(LARGE('Sch A. Input'!$CL$15:$CL$41,COUNTIF('Sch A. Input'!$CL$15:$CL$41,"&gt;="&amp;F445))&lt;E445,F445&lt;&gt;0),"Leaver",Q445-Z445)</f>
        <v>0</v>
      </c>
      <c r="AC445" s="94">
        <f t="shared" si="82"/>
        <v>0</v>
      </c>
      <c r="BK445" s="2"/>
      <c r="BL445" s="2"/>
      <c r="CI445"/>
    </row>
    <row r="446" spans="2:87" x14ac:dyDescent="0.35">
      <c r="B446" s="70" t="str">
        <f>IF('Sch A. Input'!B444="","",'Sch A. Input'!B444)</f>
        <v/>
      </c>
      <c r="C446" s="75" t="str">
        <f>IF('Sch A. Input'!C444="","",'Sch A. Input'!C444)</f>
        <v/>
      </c>
      <c r="D446" s="71" t="str">
        <f>IF('Sch A. Input'!D444="","",'Sch A. Input'!D444)</f>
        <v/>
      </c>
      <c r="E446" s="71">
        <f>'Sch A. Input'!E444</f>
        <v>45016</v>
      </c>
      <c r="F446" s="71">
        <f>'Sch A. Input'!F444</f>
        <v>0</v>
      </c>
      <c r="G446" s="226">
        <f>SUMIFS('Sch A. Input'!H444:CJ444,'Sch A. Input'!$H$13:$CJ$13,$L$11,'Sch A. Input'!$H$14:$CJ$14,"Recurring")</f>
        <v>0</v>
      </c>
      <c r="H446" s="226">
        <f>SUMIFS('Sch A. Input'!H444:CJ444,'Sch A. Input'!$H$13:$CJ$13,$L$11,'Sch A. Input'!$H$14:$CJ$14,"One-time")</f>
        <v>0</v>
      </c>
      <c r="I446" s="227">
        <f t="shared" si="76"/>
        <v>0</v>
      </c>
      <c r="J446" s="228">
        <f>SUMIFS('Sch A. Input'!H444:CJ444,'Sch A. Input'!$H$14:$CJ$14,"Recurring",'Sch A. Input'!$H$13:$CJ$13,"&lt;="&amp;$L$11)</f>
        <v>0</v>
      </c>
      <c r="K446" s="228">
        <f>SUMIFS('Sch A. Input'!H444:CJ444,'Sch A. Input'!$H$14:$CJ$14,"One-time",'Sch A. Input'!$H$13:$CJ$13,"&lt;="&amp;$L$11)</f>
        <v>0</v>
      </c>
      <c r="L446" s="229">
        <f t="shared" si="77"/>
        <v>0</v>
      </c>
      <c r="M446" s="228">
        <f t="shared" si="78"/>
        <v>0</v>
      </c>
      <c r="N446" s="228">
        <f t="shared" si="79"/>
        <v>0</v>
      </c>
      <c r="O446" s="259">
        <f t="shared" si="80"/>
        <v>0</v>
      </c>
      <c r="P446" s="268">
        <f t="shared" si="67"/>
        <v>0</v>
      </c>
      <c r="Q446" s="231">
        <f t="shared" si="68"/>
        <v>0</v>
      </c>
      <c r="R446" s="97">
        <f t="shared" si="81"/>
        <v>0</v>
      </c>
      <c r="S446" s="237">
        <f>IF(AND(LARGE('Sch A. Input'!$CL$15:$CL$41,COUNTIF('Sch A. Input'!$CL$15:$CL$41,"&gt;="&amp;F446))&lt;E446,F446&lt;&gt;0),"Leaver",J446-G446)</f>
        <v>0</v>
      </c>
      <c r="T446" s="237">
        <f>IF(AND(LARGE('Sch A. Input'!$CL$15:$CL$41,COUNTIF('Sch A. Input'!$CL$15:$CL$41,"&gt;="&amp;F446))&lt;E446,F446&lt;&gt;0),"Leaver",K446-H446)</f>
        <v>0</v>
      </c>
      <c r="U446" s="238">
        <f>IF(AND(LARGE('Sch A. Input'!$CL$15:$CL$41,COUNTIF('Sch A. Input'!$CL$15:$CL$41,"&gt;="&amp;F446))&lt;E446,F446&lt;&gt;0),"Leaver",L446-I446)</f>
        <v>0</v>
      </c>
      <c r="V446" s="238">
        <f>IF(AND(LARGE('Sch A. Input'!$CL$15:$CL$41,COUNTIF('Sch A. Input'!$CL$15:$CL$41,"&gt;="&amp;F446))&lt;E446,F446&lt;&gt;0),"Leaver",IFERROR(S446/X446*$M$9,0))</f>
        <v>0</v>
      </c>
      <c r="W446" s="238">
        <f>IF(AND(LARGE('Sch A. Input'!$CL$15:$CL$41,COUNTIF('Sch A. Input'!$CL$15:$CL$41,"&gt;="&amp;F446))&lt;E446,F446&lt;&gt;0),"Leaver",V446+T446)</f>
        <v>0</v>
      </c>
      <c r="X446" s="264">
        <f>IF(AND(LARGE('Sch A. Input'!$CL$15:$CL$41,COUNTIF('Sch A. Input'!$CL$15:$CL$41,"&gt;="&amp;F446))&lt;E446,F446&lt;&gt;0),"Leaver",IF(OR(D446="",D446&gt;$L$11,($L$11-14)&lt;$K$9),0,(E446+1-D446)/14-1))</f>
        <v>0</v>
      </c>
      <c r="Y446" s="265">
        <f>IF(AND(LARGE('Sch A. Input'!$CL$15:$CL$41,COUNTIF('Sch A. Input'!$CL$15:$CL$41,"&gt;="&amp;F446))&lt;E446,F446&lt;&gt;0),"Leaver",IFERROR(IF((S446/$X446*$M$9+T446)&gt;$D$12,"YES","NO"),0))</f>
        <v>0</v>
      </c>
      <c r="Z446" s="225">
        <f>IF(AND(LARGE('Sch A. Input'!$CL$15:$CL$41,COUNTIF('Sch A. Input'!$CL$15:$CL$41,"&gt;="&amp;F446))&lt;E446,F446&lt;&gt;0),"Leaver",IFERROR(IF($Y446="YES",MIN($U446*($G$12/$D$12),$G$12),(SUMPRODUCT(--((MIN(W446,$D$12))&gt;$C$9:$C$12),((MIN(W446,$D$12))-$C$9:$C$12),$H$9:$H$12))-((1-(X446/$M$9))*(SUMPRODUCT(--((MIN(V446,$D$12))&gt;$C$9:$C$12),((MIN(V446,$D$12))-$C$9:$C$12),$H$9:$H$12)))),0))</f>
        <v>0</v>
      </c>
      <c r="AA446" s="169">
        <f>IF(AND(LARGE('Sch A. Input'!$CL$15:$CL$41,COUNTIF('Sch A. Input'!$CL$15:$CL$41,"&gt;="&amp;F446))&lt;E446,F446&lt;&gt;0),"Leaver",IFERROR(Z446/U446,0))</f>
        <v>0</v>
      </c>
      <c r="AB446" s="170">
        <f>IF(AND(LARGE('Sch A. Input'!$CL$15:$CL$41,COUNTIF('Sch A. Input'!$CL$15:$CL$41,"&gt;="&amp;F446))&lt;E446,F446&lt;&gt;0),"Leaver",Q446-Z446)</f>
        <v>0</v>
      </c>
      <c r="AC446" s="94">
        <f t="shared" si="82"/>
        <v>0</v>
      </c>
      <c r="BK446" s="2"/>
      <c r="BL446" s="2"/>
      <c r="CI446"/>
    </row>
    <row r="447" spans="2:87" x14ac:dyDescent="0.35">
      <c r="B447" s="70" t="str">
        <f>IF('Sch A. Input'!B445="","",'Sch A. Input'!B445)</f>
        <v/>
      </c>
      <c r="C447" s="75" t="str">
        <f>IF('Sch A. Input'!C445="","",'Sch A. Input'!C445)</f>
        <v/>
      </c>
      <c r="D447" s="71" t="str">
        <f>IF('Sch A. Input'!D445="","",'Sch A. Input'!D445)</f>
        <v/>
      </c>
      <c r="E447" s="71">
        <f>'Sch A. Input'!E445</f>
        <v>45016</v>
      </c>
      <c r="F447" s="71">
        <f>'Sch A. Input'!F445</f>
        <v>0</v>
      </c>
      <c r="G447" s="226">
        <f>SUMIFS('Sch A. Input'!H445:CJ445,'Sch A. Input'!$H$13:$CJ$13,$L$11,'Sch A. Input'!$H$14:$CJ$14,"Recurring")</f>
        <v>0</v>
      </c>
      <c r="H447" s="226">
        <f>SUMIFS('Sch A. Input'!H445:CJ445,'Sch A. Input'!$H$13:$CJ$13,$L$11,'Sch A. Input'!$H$14:$CJ$14,"One-time")</f>
        <v>0</v>
      </c>
      <c r="I447" s="227">
        <f t="shared" si="76"/>
        <v>0</v>
      </c>
      <c r="J447" s="228">
        <f>SUMIFS('Sch A. Input'!H445:CJ445,'Sch A. Input'!$H$14:$CJ$14,"Recurring",'Sch A. Input'!$H$13:$CJ$13,"&lt;="&amp;$L$11)</f>
        <v>0</v>
      </c>
      <c r="K447" s="228">
        <f>SUMIFS('Sch A. Input'!H445:CJ445,'Sch A. Input'!$H$14:$CJ$14,"One-time",'Sch A. Input'!$H$13:$CJ$13,"&lt;="&amp;$L$11)</f>
        <v>0</v>
      </c>
      <c r="L447" s="229">
        <f t="shared" si="77"/>
        <v>0</v>
      </c>
      <c r="M447" s="228">
        <f t="shared" si="78"/>
        <v>0</v>
      </c>
      <c r="N447" s="228">
        <f t="shared" si="79"/>
        <v>0</v>
      </c>
      <c r="O447" s="259">
        <f t="shared" si="80"/>
        <v>0</v>
      </c>
      <c r="P447" s="268">
        <f t="shared" si="67"/>
        <v>0</v>
      </c>
      <c r="Q447" s="231">
        <f t="shared" si="68"/>
        <v>0</v>
      </c>
      <c r="R447" s="97">
        <f t="shared" si="81"/>
        <v>0</v>
      </c>
      <c r="S447" s="237">
        <f>IF(AND(LARGE('Sch A. Input'!$CL$15:$CL$41,COUNTIF('Sch A. Input'!$CL$15:$CL$41,"&gt;="&amp;F447))&lt;E447,F447&lt;&gt;0),"Leaver",J447-G447)</f>
        <v>0</v>
      </c>
      <c r="T447" s="237">
        <f>IF(AND(LARGE('Sch A. Input'!$CL$15:$CL$41,COUNTIF('Sch A. Input'!$CL$15:$CL$41,"&gt;="&amp;F447))&lt;E447,F447&lt;&gt;0),"Leaver",K447-H447)</f>
        <v>0</v>
      </c>
      <c r="U447" s="238">
        <f>IF(AND(LARGE('Sch A. Input'!$CL$15:$CL$41,COUNTIF('Sch A. Input'!$CL$15:$CL$41,"&gt;="&amp;F447))&lt;E447,F447&lt;&gt;0),"Leaver",L447-I447)</f>
        <v>0</v>
      </c>
      <c r="V447" s="238">
        <f>IF(AND(LARGE('Sch A. Input'!$CL$15:$CL$41,COUNTIF('Sch A. Input'!$CL$15:$CL$41,"&gt;="&amp;F447))&lt;E447,F447&lt;&gt;0),"Leaver",IFERROR(S447/X447*$M$9,0))</f>
        <v>0</v>
      </c>
      <c r="W447" s="238">
        <f>IF(AND(LARGE('Sch A. Input'!$CL$15:$CL$41,COUNTIF('Sch A. Input'!$CL$15:$CL$41,"&gt;="&amp;F447))&lt;E447,F447&lt;&gt;0),"Leaver",V447+T447)</f>
        <v>0</v>
      </c>
      <c r="X447" s="264">
        <f>IF(AND(LARGE('Sch A. Input'!$CL$15:$CL$41,COUNTIF('Sch A. Input'!$CL$15:$CL$41,"&gt;="&amp;F447))&lt;E447,F447&lt;&gt;0),"Leaver",IF(OR(D447="",D447&gt;$L$11,($L$11-14)&lt;$K$9),0,(E447+1-D447)/14-1))</f>
        <v>0</v>
      </c>
      <c r="Y447" s="265">
        <f>IF(AND(LARGE('Sch A. Input'!$CL$15:$CL$41,COUNTIF('Sch A. Input'!$CL$15:$CL$41,"&gt;="&amp;F447))&lt;E447,F447&lt;&gt;0),"Leaver",IFERROR(IF((S447/$X447*$M$9+T447)&gt;$D$12,"YES","NO"),0))</f>
        <v>0</v>
      </c>
      <c r="Z447" s="225">
        <f>IF(AND(LARGE('Sch A. Input'!$CL$15:$CL$41,COUNTIF('Sch A. Input'!$CL$15:$CL$41,"&gt;="&amp;F447))&lt;E447,F447&lt;&gt;0),"Leaver",IFERROR(IF($Y447="YES",MIN($U447*($G$12/$D$12),$G$12),(SUMPRODUCT(--((MIN(W447,$D$12))&gt;$C$9:$C$12),((MIN(W447,$D$12))-$C$9:$C$12),$H$9:$H$12))-((1-(X447/$M$9))*(SUMPRODUCT(--((MIN(V447,$D$12))&gt;$C$9:$C$12),((MIN(V447,$D$12))-$C$9:$C$12),$H$9:$H$12)))),0))</f>
        <v>0</v>
      </c>
      <c r="AA447" s="169">
        <f>IF(AND(LARGE('Sch A. Input'!$CL$15:$CL$41,COUNTIF('Sch A. Input'!$CL$15:$CL$41,"&gt;="&amp;F447))&lt;E447,F447&lt;&gt;0),"Leaver",IFERROR(Z447/U447,0))</f>
        <v>0</v>
      </c>
      <c r="AB447" s="170">
        <f>IF(AND(LARGE('Sch A. Input'!$CL$15:$CL$41,COUNTIF('Sch A. Input'!$CL$15:$CL$41,"&gt;="&amp;F447))&lt;E447,F447&lt;&gt;0),"Leaver",Q447-Z447)</f>
        <v>0</v>
      </c>
      <c r="AC447" s="94">
        <f t="shared" si="82"/>
        <v>0</v>
      </c>
      <c r="BK447" s="2"/>
      <c r="BL447" s="2"/>
      <c r="CI447"/>
    </row>
    <row r="448" spans="2:87" x14ac:dyDescent="0.35">
      <c r="B448" s="70" t="str">
        <f>IF('Sch A. Input'!B446="","",'Sch A. Input'!B446)</f>
        <v/>
      </c>
      <c r="C448" s="75" t="str">
        <f>IF('Sch A. Input'!C446="","",'Sch A. Input'!C446)</f>
        <v/>
      </c>
      <c r="D448" s="71" t="str">
        <f>IF('Sch A. Input'!D446="","",'Sch A. Input'!D446)</f>
        <v/>
      </c>
      <c r="E448" s="71">
        <f>'Sch A. Input'!E446</f>
        <v>45016</v>
      </c>
      <c r="F448" s="71">
        <f>'Sch A. Input'!F446</f>
        <v>0</v>
      </c>
      <c r="G448" s="226">
        <f>SUMIFS('Sch A. Input'!H446:CJ446,'Sch A. Input'!$H$13:$CJ$13,$L$11,'Sch A. Input'!$H$14:$CJ$14,"Recurring")</f>
        <v>0</v>
      </c>
      <c r="H448" s="226">
        <f>SUMIFS('Sch A. Input'!H446:CJ446,'Sch A. Input'!$H$13:$CJ$13,$L$11,'Sch A. Input'!$H$14:$CJ$14,"One-time")</f>
        <v>0</v>
      </c>
      <c r="I448" s="227">
        <f t="shared" si="76"/>
        <v>0</v>
      </c>
      <c r="J448" s="228">
        <f>SUMIFS('Sch A. Input'!H446:CJ446,'Sch A. Input'!$H$14:$CJ$14,"Recurring",'Sch A. Input'!$H$13:$CJ$13,"&lt;="&amp;$L$11)</f>
        <v>0</v>
      </c>
      <c r="K448" s="228">
        <f>SUMIFS('Sch A. Input'!H446:CJ446,'Sch A. Input'!$H$14:$CJ$14,"One-time",'Sch A. Input'!$H$13:$CJ$13,"&lt;="&amp;$L$11)</f>
        <v>0</v>
      </c>
      <c r="L448" s="229">
        <f t="shared" si="77"/>
        <v>0</v>
      </c>
      <c r="M448" s="228">
        <f t="shared" si="78"/>
        <v>0</v>
      </c>
      <c r="N448" s="228">
        <f t="shared" si="79"/>
        <v>0</v>
      </c>
      <c r="O448" s="259">
        <f t="shared" si="80"/>
        <v>0</v>
      </c>
      <c r="P448" s="268">
        <f t="shared" si="67"/>
        <v>0</v>
      </c>
      <c r="Q448" s="231">
        <f t="shared" si="68"/>
        <v>0</v>
      </c>
      <c r="R448" s="97">
        <f t="shared" si="81"/>
        <v>0</v>
      </c>
      <c r="S448" s="237">
        <f>IF(AND(LARGE('Sch A. Input'!$CL$15:$CL$41,COUNTIF('Sch A. Input'!$CL$15:$CL$41,"&gt;="&amp;F448))&lt;E448,F448&lt;&gt;0),"Leaver",J448-G448)</f>
        <v>0</v>
      </c>
      <c r="T448" s="237">
        <f>IF(AND(LARGE('Sch A. Input'!$CL$15:$CL$41,COUNTIF('Sch A. Input'!$CL$15:$CL$41,"&gt;="&amp;F448))&lt;E448,F448&lt;&gt;0),"Leaver",K448-H448)</f>
        <v>0</v>
      </c>
      <c r="U448" s="238">
        <f>IF(AND(LARGE('Sch A. Input'!$CL$15:$CL$41,COUNTIF('Sch A. Input'!$CL$15:$CL$41,"&gt;="&amp;F448))&lt;E448,F448&lt;&gt;0),"Leaver",L448-I448)</f>
        <v>0</v>
      </c>
      <c r="V448" s="238">
        <f>IF(AND(LARGE('Sch A. Input'!$CL$15:$CL$41,COUNTIF('Sch A. Input'!$CL$15:$CL$41,"&gt;="&amp;F448))&lt;E448,F448&lt;&gt;0),"Leaver",IFERROR(S448/X448*$M$9,0))</f>
        <v>0</v>
      </c>
      <c r="W448" s="238">
        <f>IF(AND(LARGE('Sch A. Input'!$CL$15:$CL$41,COUNTIF('Sch A. Input'!$CL$15:$CL$41,"&gt;="&amp;F448))&lt;E448,F448&lt;&gt;0),"Leaver",V448+T448)</f>
        <v>0</v>
      </c>
      <c r="X448" s="264">
        <f>IF(AND(LARGE('Sch A. Input'!$CL$15:$CL$41,COUNTIF('Sch A. Input'!$CL$15:$CL$41,"&gt;="&amp;F448))&lt;E448,F448&lt;&gt;0),"Leaver",IF(OR(D448="",D448&gt;$L$11,($L$11-14)&lt;$K$9),0,(E448+1-D448)/14-1))</f>
        <v>0</v>
      </c>
      <c r="Y448" s="265">
        <f>IF(AND(LARGE('Sch A. Input'!$CL$15:$CL$41,COUNTIF('Sch A. Input'!$CL$15:$CL$41,"&gt;="&amp;F448))&lt;E448,F448&lt;&gt;0),"Leaver",IFERROR(IF((S448/$X448*$M$9+T448)&gt;$D$12,"YES","NO"),0))</f>
        <v>0</v>
      </c>
      <c r="Z448" s="225">
        <f>IF(AND(LARGE('Sch A. Input'!$CL$15:$CL$41,COUNTIF('Sch A. Input'!$CL$15:$CL$41,"&gt;="&amp;F448))&lt;E448,F448&lt;&gt;0),"Leaver",IFERROR(IF($Y448="YES",MIN($U448*($G$12/$D$12),$G$12),(SUMPRODUCT(--((MIN(W448,$D$12))&gt;$C$9:$C$12),((MIN(W448,$D$12))-$C$9:$C$12),$H$9:$H$12))-((1-(X448/$M$9))*(SUMPRODUCT(--((MIN(V448,$D$12))&gt;$C$9:$C$12),((MIN(V448,$D$12))-$C$9:$C$12),$H$9:$H$12)))),0))</f>
        <v>0</v>
      </c>
      <c r="AA448" s="169">
        <f>IF(AND(LARGE('Sch A. Input'!$CL$15:$CL$41,COUNTIF('Sch A. Input'!$CL$15:$CL$41,"&gt;="&amp;F448))&lt;E448,F448&lt;&gt;0),"Leaver",IFERROR(Z448/U448,0))</f>
        <v>0</v>
      </c>
      <c r="AB448" s="170">
        <f>IF(AND(LARGE('Sch A. Input'!$CL$15:$CL$41,COUNTIF('Sch A. Input'!$CL$15:$CL$41,"&gt;="&amp;F448))&lt;E448,F448&lt;&gt;0),"Leaver",Q448-Z448)</f>
        <v>0</v>
      </c>
      <c r="AC448" s="94">
        <f t="shared" si="82"/>
        <v>0</v>
      </c>
      <c r="BK448" s="2"/>
      <c r="BL448" s="2"/>
      <c r="CI448"/>
    </row>
    <row r="449" spans="2:87" x14ac:dyDescent="0.35">
      <c r="B449" s="70" t="str">
        <f>IF('Sch A. Input'!B447="","",'Sch A. Input'!B447)</f>
        <v/>
      </c>
      <c r="C449" s="75" t="str">
        <f>IF('Sch A. Input'!C447="","",'Sch A. Input'!C447)</f>
        <v/>
      </c>
      <c r="D449" s="71" t="str">
        <f>IF('Sch A. Input'!D447="","",'Sch A. Input'!D447)</f>
        <v/>
      </c>
      <c r="E449" s="71">
        <f>'Sch A. Input'!E447</f>
        <v>45016</v>
      </c>
      <c r="F449" s="71">
        <f>'Sch A. Input'!F447</f>
        <v>0</v>
      </c>
      <c r="G449" s="226">
        <f>SUMIFS('Sch A. Input'!H447:CJ447,'Sch A. Input'!$H$13:$CJ$13,$L$11,'Sch A. Input'!$H$14:$CJ$14,"Recurring")</f>
        <v>0</v>
      </c>
      <c r="H449" s="226">
        <f>SUMIFS('Sch A. Input'!H447:CJ447,'Sch A. Input'!$H$13:$CJ$13,$L$11,'Sch A. Input'!$H$14:$CJ$14,"One-time")</f>
        <v>0</v>
      </c>
      <c r="I449" s="227">
        <f t="shared" si="76"/>
        <v>0</v>
      </c>
      <c r="J449" s="228">
        <f>SUMIFS('Sch A. Input'!H447:CJ447,'Sch A. Input'!$H$14:$CJ$14,"Recurring",'Sch A. Input'!$H$13:$CJ$13,"&lt;="&amp;$L$11)</f>
        <v>0</v>
      </c>
      <c r="K449" s="228">
        <f>SUMIFS('Sch A. Input'!H447:CJ447,'Sch A. Input'!$H$14:$CJ$14,"One-time",'Sch A. Input'!$H$13:$CJ$13,"&lt;="&amp;$L$11)</f>
        <v>0</v>
      </c>
      <c r="L449" s="229">
        <f t="shared" si="77"/>
        <v>0</v>
      </c>
      <c r="M449" s="228">
        <f t="shared" si="78"/>
        <v>0</v>
      </c>
      <c r="N449" s="228">
        <f t="shared" si="79"/>
        <v>0</v>
      </c>
      <c r="O449" s="259">
        <f t="shared" si="80"/>
        <v>0</v>
      </c>
      <c r="P449" s="268">
        <f t="shared" si="67"/>
        <v>0</v>
      </c>
      <c r="Q449" s="231">
        <f t="shared" si="68"/>
        <v>0</v>
      </c>
      <c r="R449" s="97">
        <f t="shared" si="81"/>
        <v>0</v>
      </c>
      <c r="S449" s="237">
        <f>IF(AND(LARGE('Sch A. Input'!$CL$15:$CL$41,COUNTIF('Sch A. Input'!$CL$15:$CL$41,"&gt;="&amp;F449))&lt;E449,F449&lt;&gt;0),"Leaver",J449-G449)</f>
        <v>0</v>
      </c>
      <c r="T449" s="237">
        <f>IF(AND(LARGE('Sch A. Input'!$CL$15:$CL$41,COUNTIF('Sch A. Input'!$CL$15:$CL$41,"&gt;="&amp;F449))&lt;E449,F449&lt;&gt;0),"Leaver",K449-H449)</f>
        <v>0</v>
      </c>
      <c r="U449" s="238">
        <f>IF(AND(LARGE('Sch A. Input'!$CL$15:$CL$41,COUNTIF('Sch A. Input'!$CL$15:$CL$41,"&gt;="&amp;F449))&lt;E449,F449&lt;&gt;0),"Leaver",L449-I449)</f>
        <v>0</v>
      </c>
      <c r="V449" s="238">
        <f>IF(AND(LARGE('Sch A. Input'!$CL$15:$CL$41,COUNTIF('Sch A. Input'!$CL$15:$CL$41,"&gt;="&amp;F449))&lt;E449,F449&lt;&gt;0),"Leaver",IFERROR(S449/X449*$M$9,0))</f>
        <v>0</v>
      </c>
      <c r="W449" s="238">
        <f>IF(AND(LARGE('Sch A. Input'!$CL$15:$CL$41,COUNTIF('Sch A. Input'!$CL$15:$CL$41,"&gt;="&amp;F449))&lt;E449,F449&lt;&gt;0),"Leaver",V449+T449)</f>
        <v>0</v>
      </c>
      <c r="X449" s="264">
        <f>IF(AND(LARGE('Sch A. Input'!$CL$15:$CL$41,COUNTIF('Sch A. Input'!$CL$15:$CL$41,"&gt;="&amp;F449))&lt;E449,F449&lt;&gt;0),"Leaver",IF(OR(D449="",D449&gt;$L$11,($L$11-14)&lt;$K$9),0,(E449+1-D449)/14-1))</f>
        <v>0</v>
      </c>
      <c r="Y449" s="265">
        <f>IF(AND(LARGE('Sch A. Input'!$CL$15:$CL$41,COUNTIF('Sch A. Input'!$CL$15:$CL$41,"&gt;="&amp;F449))&lt;E449,F449&lt;&gt;0),"Leaver",IFERROR(IF((S449/$X449*$M$9+T449)&gt;$D$12,"YES","NO"),0))</f>
        <v>0</v>
      </c>
      <c r="Z449" s="225">
        <f>IF(AND(LARGE('Sch A. Input'!$CL$15:$CL$41,COUNTIF('Sch A. Input'!$CL$15:$CL$41,"&gt;="&amp;F449))&lt;E449,F449&lt;&gt;0),"Leaver",IFERROR(IF($Y449="YES",MIN($U449*($G$12/$D$12),$G$12),(SUMPRODUCT(--((MIN(W449,$D$12))&gt;$C$9:$C$12),((MIN(W449,$D$12))-$C$9:$C$12),$H$9:$H$12))-((1-(X449/$M$9))*(SUMPRODUCT(--((MIN(V449,$D$12))&gt;$C$9:$C$12),((MIN(V449,$D$12))-$C$9:$C$12),$H$9:$H$12)))),0))</f>
        <v>0</v>
      </c>
      <c r="AA449" s="169">
        <f>IF(AND(LARGE('Sch A. Input'!$CL$15:$CL$41,COUNTIF('Sch A. Input'!$CL$15:$CL$41,"&gt;="&amp;F449))&lt;E449,F449&lt;&gt;0),"Leaver",IFERROR(Z449/U449,0))</f>
        <v>0</v>
      </c>
      <c r="AB449" s="170">
        <f>IF(AND(LARGE('Sch A. Input'!$CL$15:$CL$41,COUNTIF('Sch A. Input'!$CL$15:$CL$41,"&gt;="&amp;F449))&lt;E449,F449&lt;&gt;0),"Leaver",Q449-Z449)</f>
        <v>0</v>
      </c>
      <c r="AC449" s="94">
        <f t="shared" si="82"/>
        <v>0</v>
      </c>
      <c r="BK449" s="2"/>
      <c r="BL449" s="2"/>
      <c r="CI449"/>
    </row>
    <row r="450" spans="2:87" x14ac:dyDescent="0.35">
      <c r="B450" s="70" t="str">
        <f>IF('Sch A. Input'!B448="","",'Sch A. Input'!B448)</f>
        <v/>
      </c>
      <c r="C450" s="75" t="str">
        <f>IF('Sch A. Input'!C448="","",'Sch A. Input'!C448)</f>
        <v/>
      </c>
      <c r="D450" s="71" t="str">
        <f>IF('Sch A. Input'!D448="","",'Sch A. Input'!D448)</f>
        <v/>
      </c>
      <c r="E450" s="71">
        <f>'Sch A. Input'!E448</f>
        <v>45016</v>
      </c>
      <c r="F450" s="71">
        <f>'Sch A. Input'!F448</f>
        <v>0</v>
      </c>
      <c r="G450" s="226">
        <f>SUMIFS('Sch A. Input'!H448:CJ448,'Sch A. Input'!$H$13:$CJ$13,$L$11,'Sch A. Input'!$H$14:$CJ$14,"Recurring")</f>
        <v>0</v>
      </c>
      <c r="H450" s="226">
        <f>SUMIFS('Sch A. Input'!H448:CJ448,'Sch A. Input'!$H$13:$CJ$13,$L$11,'Sch A. Input'!$H$14:$CJ$14,"One-time")</f>
        <v>0</v>
      </c>
      <c r="I450" s="227">
        <f t="shared" si="76"/>
        <v>0</v>
      </c>
      <c r="J450" s="228">
        <f>SUMIFS('Sch A. Input'!H448:CJ448,'Sch A. Input'!$H$14:$CJ$14,"Recurring",'Sch A. Input'!$H$13:$CJ$13,"&lt;="&amp;$L$11)</f>
        <v>0</v>
      </c>
      <c r="K450" s="228">
        <f>SUMIFS('Sch A. Input'!H448:CJ448,'Sch A. Input'!$H$14:$CJ$14,"One-time",'Sch A. Input'!$H$13:$CJ$13,"&lt;="&amp;$L$11)</f>
        <v>0</v>
      </c>
      <c r="L450" s="229">
        <f t="shared" si="77"/>
        <v>0</v>
      </c>
      <c r="M450" s="228">
        <f t="shared" si="78"/>
        <v>0</v>
      </c>
      <c r="N450" s="228">
        <f t="shared" si="79"/>
        <v>0</v>
      </c>
      <c r="O450" s="259">
        <f t="shared" si="80"/>
        <v>0</v>
      </c>
      <c r="P450" s="268">
        <f t="shared" si="67"/>
        <v>0</v>
      </c>
      <c r="Q450" s="231">
        <f t="shared" si="68"/>
        <v>0</v>
      </c>
      <c r="R450" s="97">
        <f t="shared" si="81"/>
        <v>0</v>
      </c>
      <c r="S450" s="237">
        <f>IF(AND(LARGE('Sch A. Input'!$CL$15:$CL$41,COUNTIF('Sch A. Input'!$CL$15:$CL$41,"&gt;="&amp;F450))&lt;E450,F450&lt;&gt;0),"Leaver",J450-G450)</f>
        <v>0</v>
      </c>
      <c r="T450" s="237">
        <f>IF(AND(LARGE('Sch A. Input'!$CL$15:$CL$41,COUNTIF('Sch A. Input'!$CL$15:$CL$41,"&gt;="&amp;F450))&lt;E450,F450&lt;&gt;0),"Leaver",K450-H450)</f>
        <v>0</v>
      </c>
      <c r="U450" s="238">
        <f>IF(AND(LARGE('Sch A. Input'!$CL$15:$CL$41,COUNTIF('Sch A. Input'!$CL$15:$CL$41,"&gt;="&amp;F450))&lt;E450,F450&lt;&gt;0),"Leaver",L450-I450)</f>
        <v>0</v>
      </c>
      <c r="V450" s="238">
        <f>IF(AND(LARGE('Sch A. Input'!$CL$15:$CL$41,COUNTIF('Sch A. Input'!$CL$15:$CL$41,"&gt;="&amp;F450))&lt;E450,F450&lt;&gt;0),"Leaver",IFERROR(S450/X450*$M$9,0))</f>
        <v>0</v>
      </c>
      <c r="W450" s="238">
        <f>IF(AND(LARGE('Sch A. Input'!$CL$15:$CL$41,COUNTIF('Sch A. Input'!$CL$15:$CL$41,"&gt;="&amp;F450))&lt;E450,F450&lt;&gt;0),"Leaver",V450+T450)</f>
        <v>0</v>
      </c>
      <c r="X450" s="264">
        <f>IF(AND(LARGE('Sch A. Input'!$CL$15:$CL$41,COUNTIF('Sch A. Input'!$CL$15:$CL$41,"&gt;="&amp;F450))&lt;E450,F450&lt;&gt;0),"Leaver",IF(OR(D450="",D450&gt;$L$11,($L$11-14)&lt;$K$9),0,(E450+1-D450)/14-1))</f>
        <v>0</v>
      </c>
      <c r="Y450" s="265">
        <f>IF(AND(LARGE('Sch A. Input'!$CL$15:$CL$41,COUNTIF('Sch A. Input'!$CL$15:$CL$41,"&gt;="&amp;F450))&lt;E450,F450&lt;&gt;0),"Leaver",IFERROR(IF((S450/$X450*$M$9+T450)&gt;$D$12,"YES","NO"),0))</f>
        <v>0</v>
      </c>
      <c r="Z450" s="225">
        <f>IF(AND(LARGE('Sch A. Input'!$CL$15:$CL$41,COUNTIF('Sch A. Input'!$CL$15:$CL$41,"&gt;="&amp;F450))&lt;E450,F450&lt;&gt;0),"Leaver",IFERROR(IF($Y450="YES",MIN($U450*($G$12/$D$12),$G$12),(SUMPRODUCT(--((MIN(W450,$D$12))&gt;$C$9:$C$12),((MIN(W450,$D$12))-$C$9:$C$12),$H$9:$H$12))-((1-(X450/$M$9))*(SUMPRODUCT(--((MIN(V450,$D$12))&gt;$C$9:$C$12),((MIN(V450,$D$12))-$C$9:$C$12),$H$9:$H$12)))),0))</f>
        <v>0</v>
      </c>
      <c r="AA450" s="169">
        <f>IF(AND(LARGE('Sch A. Input'!$CL$15:$CL$41,COUNTIF('Sch A. Input'!$CL$15:$CL$41,"&gt;="&amp;F450))&lt;E450,F450&lt;&gt;0),"Leaver",IFERROR(Z450/U450,0))</f>
        <v>0</v>
      </c>
      <c r="AB450" s="170">
        <f>IF(AND(LARGE('Sch A. Input'!$CL$15:$CL$41,COUNTIF('Sch A. Input'!$CL$15:$CL$41,"&gt;="&amp;F450))&lt;E450,F450&lt;&gt;0),"Leaver",Q450-Z450)</f>
        <v>0</v>
      </c>
      <c r="AC450" s="94">
        <f t="shared" si="82"/>
        <v>0</v>
      </c>
      <c r="BK450" s="2"/>
      <c r="BL450" s="2"/>
      <c r="CI450"/>
    </row>
    <row r="451" spans="2:87" x14ac:dyDescent="0.35">
      <c r="B451" s="70" t="str">
        <f>IF('Sch A. Input'!B449="","",'Sch A. Input'!B449)</f>
        <v/>
      </c>
      <c r="C451" s="75" t="str">
        <f>IF('Sch A. Input'!C449="","",'Sch A. Input'!C449)</f>
        <v/>
      </c>
      <c r="D451" s="71" t="str">
        <f>IF('Sch A. Input'!D449="","",'Sch A. Input'!D449)</f>
        <v/>
      </c>
      <c r="E451" s="71">
        <f>'Sch A. Input'!E449</f>
        <v>45016</v>
      </c>
      <c r="F451" s="71">
        <f>'Sch A. Input'!F449</f>
        <v>0</v>
      </c>
      <c r="G451" s="226">
        <f>SUMIFS('Sch A. Input'!H449:CJ449,'Sch A. Input'!$H$13:$CJ$13,$L$11,'Sch A. Input'!$H$14:$CJ$14,"Recurring")</f>
        <v>0</v>
      </c>
      <c r="H451" s="226">
        <f>SUMIFS('Sch A. Input'!H449:CJ449,'Sch A. Input'!$H$13:$CJ$13,$L$11,'Sch A. Input'!$H$14:$CJ$14,"One-time")</f>
        <v>0</v>
      </c>
      <c r="I451" s="227">
        <f t="shared" si="76"/>
        <v>0</v>
      </c>
      <c r="J451" s="228">
        <f>SUMIFS('Sch A. Input'!H449:CJ449,'Sch A. Input'!$H$14:$CJ$14,"Recurring",'Sch A. Input'!$H$13:$CJ$13,"&lt;="&amp;$L$11)</f>
        <v>0</v>
      </c>
      <c r="K451" s="228">
        <f>SUMIFS('Sch A. Input'!H449:CJ449,'Sch A. Input'!$H$14:$CJ$14,"One-time",'Sch A. Input'!$H$13:$CJ$13,"&lt;="&amp;$L$11)</f>
        <v>0</v>
      </c>
      <c r="L451" s="229">
        <f t="shared" si="77"/>
        <v>0</v>
      </c>
      <c r="M451" s="228">
        <f t="shared" si="78"/>
        <v>0</v>
      </c>
      <c r="N451" s="228">
        <f t="shared" si="79"/>
        <v>0</v>
      </c>
      <c r="O451" s="259">
        <f t="shared" si="80"/>
        <v>0</v>
      </c>
      <c r="P451" s="268">
        <f t="shared" si="67"/>
        <v>0</v>
      </c>
      <c r="Q451" s="231">
        <f t="shared" si="68"/>
        <v>0</v>
      </c>
      <c r="R451" s="97">
        <f t="shared" si="81"/>
        <v>0</v>
      </c>
      <c r="S451" s="237">
        <f>IF(AND(LARGE('Sch A. Input'!$CL$15:$CL$41,COUNTIF('Sch A. Input'!$CL$15:$CL$41,"&gt;="&amp;F451))&lt;E451,F451&lt;&gt;0),"Leaver",J451-G451)</f>
        <v>0</v>
      </c>
      <c r="T451" s="237">
        <f>IF(AND(LARGE('Sch A. Input'!$CL$15:$CL$41,COUNTIF('Sch A. Input'!$CL$15:$CL$41,"&gt;="&amp;F451))&lt;E451,F451&lt;&gt;0),"Leaver",K451-H451)</f>
        <v>0</v>
      </c>
      <c r="U451" s="238">
        <f>IF(AND(LARGE('Sch A. Input'!$CL$15:$CL$41,COUNTIF('Sch A. Input'!$CL$15:$CL$41,"&gt;="&amp;F451))&lt;E451,F451&lt;&gt;0),"Leaver",L451-I451)</f>
        <v>0</v>
      </c>
      <c r="V451" s="238">
        <f>IF(AND(LARGE('Sch A. Input'!$CL$15:$CL$41,COUNTIF('Sch A. Input'!$CL$15:$CL$41,"&gt;="&amp;F451))&lt;E451,F451&lt;&gt;0),"Leaver",IFERROR(S451/X451*$M$9,0))</f>
        <v>0</v>
      </c>
      <c r="W451" s="238">
        <f>IF(AND(LARGE('Sch A. Input'!$CL$15:$CL$41,COUNTIF('Sch A. Input'!$CL$15:$CL$41,"&gt;="&amp;F451))&lt;E451,F451&lt;&gt;0),"Leaver",V451+T451)</f>
        <v>0</v>
      </c>
      <c r="X451" s="264">
        <f>IF(AND(LARGE('Sch A. Input'!$CL$15:$CL$41,COUNTIF('Sch A. Input'!$CL$15:$CL$41,"&gt;="&amp;F451))&lt;E451,F451&lt;&gt;0),"Leaver",IF(OR(D451="",D451&gt;$L$11,($L$11-14)&lt;$K$9),0,(E451+1-D451)/14-1))</f>
        <v>0</v>
      </c>
      <c r="Y451" s="265">
        <f>IF(AND(LARGE('Sch A. Input'!$CL$15:$CL$41,COUNTIF('Sch A. Input'!$CL$15:$CL$41,"&gt;="&amp;F451))&lt;E451,F451&lt;&gt;0),"Leaver",IFERROR(IF((S451/$X451*$M$9+T451)&gt;$D$12,"YES","NO"),0))</f>
        <v>0</v>
      </c>
      <c r="Z451" s="225">
        <f>IF(AND(LARGE('Sch A. Input'!$CL$15:$CL$41,COUNTIF('Sch A. Input'!$CL$15:$CL$41,"&gt;="&amp;F451))&lt;E451,F451&lt;&gt;0),"Leaver",IFERROR(IF($Y451="YES",MIN($U451*($G$12/$D$12),$G$12),(SUMPRODUCT(--((MIN(W451,$D$12))&gt;$C$9:$C$12),((MIN(W451,$D$12))-$C$9:$C$12),$H$9:$H$12))-((1-(X451/$M$9))*(SUMPRODUCT(--((MIN(V451,$D$12))&gt;$C$9:$C$12),((MIN(V451,$D$12))-$C$9:$C$12),$H$9:$H$12)))),0))</f>
        <v>0</v>
      </c>
      <c r="AA451" s="169">
        <f>IF(AND(LARGE('Sch A. Input'!$CL$15:$CL$41,COUNTIF('Sch A. Input'!$CL$15:$CL$41,"&gt;="&amp;F451))&lt;E451,F451&lt;&gt;0),"Leaver",IFERROR(Z451/U451,0))</f>
        <v>0</v>
      </c>
      <c r="AB451" s="170">
        <f>IF(AND(LARGE('Sch A. Input'!$CL$15:$CL$41,COUNTIF('Sch A. Input'!$CL$15:$CL$41,"&gt;="&amp;F451))&lt;E451,F451&lt;&gt;0),"Leaver",Q451-Z451)</f>
        <v>0</v>
      </c>
      <c r="AC451" s="94">
        <f t="shared" si="82"/>
        <v>0</v>
      </c>
      <c r="BK451" s="2"/>
      <c r="BL451" s="2"/>
      <c r="CI451"/>
    </row>
    <row r="452" spans="2:87" x14ac:dyDescent="0.35">
      <c r="B452" s="70" t="str">
        <f>IF('Sch A. Input'!B450="","",'Sch A. Input'!B450)</f>
        <v/>
      </c>
      <c r="C452" s="75" t="str">
        <f>IF('Sch A. Input'!C450="","",'Sch A. Input'!C450)</f>
        <v/>
      </c>
      <c r="D452" s="71" t="str">
        <f>IF('Sch A. Input'!D450="","",'Sch A. Input'!D450)</f>
        <v/>
      </c>
      <c r="E452" s="71">
        <f>'Sch A. Input'!E450</f>
        <v>45016</v>
      </c>
      <c r="F452" s="71">
        <f>'Sch A. Input'!F450</f>
        <v>0</v>
      </c>
      <c r="G452" s="226">
        <f>SUMIFS('Sch A. Input'!H450:CJ450,'Sch A. Input'!$H$13:$CJ$13,$L$11,'Sch A. Input'!$H$14:$CJ$14,"Recurring")</f>
        <v>0</v>
      </c>
      <c r="H452" s="226">
        <f>SUMIFS('Sch A. Input'!H450:CJ450,'Sch A. Input'!$H$13:$CJ$13,$L$11,'Sch A. Input'!$H$14:$CJ$14,"One-time")</f>
        <v>0</v>
      </c>
      <c r="I452" s="227">
        <f t="shared" si="76"/>
        <v>0</v>
      </c>
      <c r="J452" s="228">
        <f>SUMIFS('Sch A. Input'!H450:CJ450,'Sch A. Input'!$H$14:$CJ$14,"Recurring",'Sch A. Input'!$H$13:$CJ$13,"&lt;="&amp;$L$11)</f>
        <v>0</v>
      </c>
      <c r="K452" s="228">
        <f>SUMIFS('Sch A. Input'!H450:CJ450,'Sch A. Input'!$H$14:$CJ$14,"One-time",'Sch A. Input'!$H$13:$CJ$13,"&lt;="&amp;$L$11)</f>
        <v>0</v>
      </c>
      <c r="L452" s="229">
        <f t="shared" si="77"/>
        <v>0</v>
      </c>
      <c r="M452" s="228">
        <f t="shared" si="78"/>
        <v>0</v>
      </c>
      <c r="N452" s="228">
        <f t="shared" si="79"/>
        <v>0</v>
      </c>
      <c r="O452" s="259">
        <f t="shared" si="80"/>
        <v>0</v>
      </c>
      <c r="P452" s="268">
        <f t="shared" si="67"/>
        <v>0</v>
      </c>
      <c r="Q452" s="231">
        <f t="shared" si="68"/>
        <v>0</v>
      </c>
      <c r="R452" s="97">
        <f t="shared" si="81"/>
        <v>0</v>
      </c>
      <c r="S452" s="237">
        <f>IF(AND(LARGE('Sch A. Input'!$CL$15:$CL$41,COUNTIF('Sch A. Input'!$CL$15:$CL$41,"&gt;="&amp;F452))&lt;E452,F452&lt;&gt;0),"Leaver",J452-G452)</f>
        <v>0</v>
      </c>
      <c r="T452" s="237">
        <f>IF(AND(LARGE('Sch A. Input'!$CL$15:$CL$41,COUNTIF('Sch A. Input'!$CL$15:$CL$41,"&gt;="&amp;F452))&lt;E452,F452&lt;&gt;0),"Leaver",K452-H452)</f>
        <v>0</v>
      </c>
      <c r="U452" s="238">
        <f>IF(AND(LARGE('Sch A. Input'!$CL$15:$CL$41,COUNTIF('Sch A. Input'!$CL$15:$CL$41,"&gt;="&amp;F452))&lt;E452,F452&lt;&gt;0),"Leaver",L452-I452)</f>
        <v>0</v>
      </c>
      <c r="V452" s="238">
        <f>IF(AND(LARGE('Sch A. Input'!$CL$15:$CL$41,COUNTIF('Sch A. Input'!$CL$15:$CL$41,"&gt;="&amp;F452))&lt;E452,F452&lt;&gt;0),"Leaver",IFERROR(S452/X452*$M$9,0))</f>
        <v>0</v>
      </c>
      <c r="W452" s="238">
        <f>IF(AND(LARGE('Sch A. Input'!$CL$15:$CL$41,COUNTIF('Sch A. Input'!$CL$15:$CL$41,"&gt;="&amp;F452))&lt;E452,F452&lt;&gt;0),"Leaver",V452+T452)</f>
        <v>0</v>
      </c>
      <c r="X452" s="264">
        <f>IF(AND(LARGE('Sch A. Input'!$CL$15:$CL$41,COUNTIF('Sch A. Input'!$CL$15:$CL$41,"&gt;="&amp;F452))&lt;E452,F452&lt;&gt;0),"Leaver",IF(OR(D452="",D452&gt;$L$11,($L$11-14)&lt;$K$9),0,(E452+1-D452)/14-1))</f>
        <v>0</v>
      </c>
      <c r="Y452" s="265">
        <f>IF(AND(LARGE('Sch A. Input'!$CL$15:$CL$41,COUNTIF('Sch A. Input'!$CL$15:$CL$41,"&gt;="&amp;F452))&lt;E452,F452&lt;&gt;0),"Leaver",IFERROR(IF((S452/$X452*$M$9+T452)&gt;$D$12,"YES","NO"),0))</f>
        <v>0</v>
      </c>
      <c r="Z452" s="225">
        <f>IF(AND(LARGE('Sch A. Input'!$CL$15:$CL$41,COUNTIF('Sch A. Input'!$CL$15:$CL$41,"&gt;="&amp;F452))&lt;E452,F452&lt;&gt;0),"Leaver",IFERROR(IF($Y452="YES",MIN($U452*($G$12/$D$12),$G$12),(SUMPRODUCT(--((MIN(W452,$D$12))&gt;$C$9:$C$12),((MIN(W452,$D$12))-$C$9:$C$12),$H$9:$H$12))-((1-(X452/$M$9))*(SUMPRODUCT(--((MIN(V452,$D$12))&gt;$C$9:$C$12),((MIN(V452,$D$12))-$C$9:$C$12),$H$9:$H$12)))),0))</f>
        <v>0</v>
      </c>
      <c r="AA452" s="169">
        <f>IF(AND(LARGE('Sch A. Input'!$CL$15:$CL$41,COUNTIF('Sch A. Input'!$CL$15:$CL$41,"&gt;="&amp;F452))&lt;E452,F452&lt;&gt;0),"Leaver",IFERROR(Z452/U452,0))</f>
        <v>0</v>
      </c>
      <c r="AB452" s="170">
        <f>IF(AND(LARGE('Sch A. Input'!$CL$15:$CL$41,COUNTIF('Sch A. Input'!$CL$15:$CL$41,"&gt;="&amp;F452))&lt;E452,F452&lt;&gt;0),"Leaver",Q452-Z452)</f>
        <v>0</v>
      </c>
      <c r="AC452" s="94">
        <f t="shared" si="82"/>
        <v>0</v>
      </c>
      <c r="BK452" s="2"/>
      <c r="BL452" s="2"/>
      <c r="CI452"/>
    </row>
    <row r="453" spans="2:87" x14ac:dyDescent="0.35">
      <c r="B453" s="70" t="str">
        <f>IF('Sch A. Input'!B451="","",'Sch A. Input'!B451)</f>
        <v/>
      </c>
      <c r="C453" s="75" t="str">
        <f>IF('Sch A. Input'!C451="","",'Sch A. Input'!C451)</f>
        <v/>
      </c>
      <c r="D453" s="71" t="str">
        <f>IF('Sch A. Input'!D451="","",'Sch A. Input'!D451)</f>
        <v/>
      </c>
      <c r="E453" s="71">
        <f>'Sch A. Input'!E451</f>
        <v>45016</v>
      </c>
      <c r="F453" s="71">
        <f>'Sch A. Input'!F451</f>
        <v>0</v>
      </c>
      <c r="G453" s="226">
        <f>SUMIFS('Sch A. Input'!H451:CJ451,'Sch A. Input'!$H$13:$CJ$13,$L$11,'Sch A. Input'!$H$14:$CJ$14,"Recurring")</f>
        <v>0</v>
      </c>
      <c r="H453" s="226">
        <f>SUMIFS('Sch A. Input'!H451:CJ451,'Sch A. Input'!$H$13:$CJ$13,$L$11,'Sch A. Input'!$H$14:$CJ$14,"One-time")</f>
        <v>0</v>
      </c>
      <c r="I453" s="227">
        <f t="shared" si="76"/>
        <v>0</v>
      </c>
      <c r="J453" s="228">
        <f>SUMIFS('Sch A. Input'!H451:CJ451,'Sch A. Input'!$H$14:$CJ$14,"Recurring",'Sch A. Input'!$H$13:$CJ$13,"&lt;="&amp;$L$11)</f>
        <v>0</v>
      </c>
      <c r="K453" s="228">
        <f>SUMIFS('Sch A. Input'!H451:CJ451,'Sch A. Input'!$H$14:$CJ$14,"One-time",'Sch A. Input'!$H$13:$CJ$13,"&lt;="&amp;$L$11)</f>
        <v>0</v>
      </c>
      <c r="L453" s="229">
        <f t="shared" si="77"/>
        <v>0</v>
      </c>
      <c r="M453" s="228">
        <f t="shared" si="78"/>
        <v>0</v>
      </c>
      <c r="N453" s="228">
        <f t="shared" si="79"/>
        <v>0</v>
      </c>
      <c r="O453" s="259">
        <f t="shared" si="80"/>
        <v>0</v>
      </c>
      <c r="P453" s="268">
        <f t="shared" si="67"/>
        <v>0</v>
      </c>
      <c r="Q453" s="231">
        <f t="shared" si="68"/>
        <v>0</v>
      </c>
      <c r="R453" s="97">
        <f t="shared" si="81"/>
        <v>0</v>
      </c>
      <c r="S453" s="237">
        <f>IF(AND(LARGE('Sch A. Input'!$CL$15:$CL$41,COUNTIF('Sch A. Input'!$CL$15:$CL$41,"&gt;="&amp;F453))&lt;E453,F453&lt;&gt;0),"Leaver",J453-G453)</f>
        <v>0</v>
      </c>
      <c r="T453" s="237">
        <f>IF(AND(LARGE('Sch A. Input'!$CL$15:$CL$41,COUNTIF('Sch A. Input'!$CL$15:$CL$41,"&gt;="&amp;F453))&lt;E453,F453&lt;&gt;0),"Leaver",K453-H453)</f>
        <v>0</v>
      </c>
      <c r="U453" s="238">
        <f>IF(AND(LARGE('Sch A. Input'!$CL$15:$CL$41,COUNTIF('Sch A. Input'!$CL$15:$CL$41,"&gt;="&amp;F453))&lt;E453,F453&lt;&gt;0),"Leaver",L453-I453)</f>
        <v>0</v>
      </c>
      <c r="V453" s="238">
        <f>IF(AND(LARGE('Sch A. Input'!$CL$15:$CL$41,COUNTIF('Sch A. Input'!$CL$15:$CL$41,"&gt;="&amp;F453))&lt;E453,F453&lt;&gt;0),"Leaver",IFERROR(S453/X453*$M$9,0))</f>
        <v>0</v>
      </c>
      <c r="W453" s="238">
        <f>IF(AND(LARGE('Sch A. Input'!$CL$15:$CL$41,COUNTIF('Sch A. Input'!$CL$15:$CL$41,"&gt;="&amp;F453))&lt;E453,F453&lt;&gt;0),"Leaver",V453+T453)</f>
        <v>0</v>
      </c>
      <c r="X453" s="264">
        <f>IF(AND(LARGE('Sch A. Input'!$CL$15:$CL$41,COUNTIF('Sch A. Input'!$CL$15:$CL$41,"&gt;="&amp;F453))&lt;E453,F453&lt;&gt;0),"Leaver",IF(OR(D453="",D453&gt;$L$11,($L$11-14)&lt;$K$9),0,(E453+1-D453)/14-1))</f>
        <v>0</v>
      </c>
      <c r="Y453" s="265">
        <f>IF(AND(LARGE('Sch A. Input'!$CL$15:$CL$41,COUNTIF('Sch A. Input'!$CL$15:$CL$41,"&gt;="&amp;F453))&lt;E453,F453&lt;&gt;0),"Leaver",IFERROR(IF((S453/$X453*$M$9+T453)&gt;$D$12,"YES","NO"),0))</f>
        <v>0</v>
      </c>
      <c r="Z453" s="225">
        <f>IF(AND(LARGE('Sch A. Input'!$CL$15:$CL$41,COUNTIF('Sch A. Input'!$CL$15:$CL$41,"&gt;="&amp;F453))&lt;E453,F453&lt;&gt;0),"Leaver",IFERROR(IF($Y453="YES",MIN($U453*($G$12/$D$12),$G$12),(SUMPRODUCT(--((MIN(W453,$D$12))&gt;$C$9:$C$12),((MIN(W453,$D$12))-$C$9:$C$12),$H$9:$H$12))-((1-(X453/$M$9))*(SUMPRODUCT(--((MIN(V453,$D$12))&gt;$C$9:$C$12),((MIN(V453,$D$12))-$C$9:$C$12),$H$9:$H$12)))),0))</f>
        <v>0</v>
      </c>
      <c r="AA453" s="169">
        <f>IF(AND(LARGE('Sch A. Input'!$CL$15:$CL$41,COUNTIF('Sch A. Input'!$CL$15:$CL$41,"&gt;="&amp;F453))&lt;E453,F453&lt;&gt;0),"Leaver",IFERROR(Z453/U453,0))</f>
        <v>0</v>
      </c>
      <c r="AB453" s="170">
        <f>IF(AND(LARGE('Sch A. Input'!$CL$15:$CL$41,COUNTIF('Sch A. Input'!$CL$15:$CL$41,"&gt;="&amp;F453))&lt;E453,F453&lt;&gt;0),"Leaver",Q453-Z453)</f>
        <v>0</v>
      </c>
      <c r="AC453" s="94">
        <f t="shared" si="82"/>
        <v>0</v>
      </c>
      <c r="BK453" s="2"/>
      <c r="BL453" s="2"/>
      <c r="CI453"/>
    </row>
    <row r="454" spans="2:87" x14ac:dyDescent="0.35">
      <c r="B454" s="70" t="str">
        <f>IF('Sch A. Input'!B452="","",'Sch A. Input'!B452)</f>
        <v/>
      </c>
      <c r="C454" s="75" t="str">
        <f>IF('Sch A. Input'!C452="","",'Sch A. Input'!C452)</f>
        <v/>
      </c>
      <c r="D454" s="71" t="str">
        <f>IF('Sch A. Input'!D452="","",'Sch A. Input'!D452)</f>
        <v/>
      </c>
      <c r="E454" s="71">
        <f>'Sch A. Input'!E452</f>
        <v>45016</v>
      </c>
      <c r="F454" s="71">
        <f>'Sch A. Input'!F452</f>
        <v>0</v>
      </c>
      <c r="G454" s="226">
        <f>SUMIFS('Sch A. Input'!H452:CJ452,'Sch A. Input'!$H$13:$CJ$13,$L$11,'Sch A. Input'!$H$14:$CJ$14,"Recurring")</f>
        <v>0</v>
      </c>
      <c r="H454" s="226">
        <f>SUMIFS('Sch A. Input'!H452:CJ452,'Sch A. Input'!$H$13:$CJ$13,$L$11,'Sch A. Input'!$H$14:$CJ$14,"One-time")</f>
        <v>0</v>
      </c>
      <c r="I454" s="227">
        <f t="shared" si="76"/>
        <v>0</v>
      </c>
      <c r="J454" s="228">
        <f>SUMIFS('Sch A. Input'!H452:CJ452,'Sch A. Input'!$H$14:$CJ$14,"Recurring",'Sch A. Input'!$H$13:$CJ$13,"&lt;="&amp;$L$11)</f>
        <v>0</v>
      </c>
      <c r="K454" s="228">
        <f>SUMIFS('Sch A. Input'!H452:CJ452,'Sch A. Input'!$H$14:$CJ$14,"One-time",'Sch A. Input'!$H$13:$CJ$13,"&lt;="&amp;$L$11)</f>
        <v>0</v>
      </c>
      <c r="L454" s="229">
        <f t="shared" si="77"/>
        <v>0</v>
      </c>
      <c r="M454" s="228">
        <f t="shared" si="78"/>
        <v>0</v>
      </c>
      <c r="N454" s="228">
        <f t="shared" si="79"/>
        <v>0</v>
      </c>
      <c r="O454" s="259">
        <f t="shared" si="80"/>
        <v>0</v>
      </c>
      <c r="P454" s="268">
        <f t="shared" si="67"/>
        <v>0</v>
      </c>
      <c r="Q454" s="231">
        <f t="shared" si="68"/>
        <v>0</v>
      </c>
      <c r="R454" s="97">
        <f t="shared" si="81"/>
        <v>0</v>
      </c>
      <c r="S454" s="237">
        <f>IF(AND(LARGE('Sch A. Input'!$CL$15:$CL$41,COUNTIF('Sch A. Input'!$CL$15:$CL$41,"&gt;="&amp;F454))&lt;E454,F454&lt;&gt;0),"Leaver",J454-G454)</f>
        <v>0</v>
      </c>
      <c r="T454" s="237">
        <f>IF(AND(LARGE('Sch A. Input'!$CL$15:$CL$41,COUNTIF('Sch A. Input'!$CL$15:$CL$41,"&gt;="&amp;F454))&lt;E454,F454&lt;&gt;0),"Leaver",K454-H454)</f>
        <v>0</v>
      </c>
      <c r="U454" s="238">
        <f>IF(AND(LARGE('Sch A. Input'!$CL$15:$CL$41,COUNTIF('Sch A. Input'!$CL$15:$CL$41,"&gt;="&amp;F454))&lt;E454,F454&lt;&gt;0),"Leaver",L454-I454)</f>
        <v>0</v>
      </c>
      <c r="V454" s="238">
        <f>IF(AND(LARGE('Sch A. Input'!$CL$15:$CL$41,COUNTIF('Sch A. Input'!$CL$15:$CL$41,"&gt;="&amp;F454))&lt;E454,F454&lt;&gt;0),"Leaver",IFERROR(S454/X454*$M$9,0))</f>
        <v>0</v>
      </c>
      <c r="W454" s="238">
        <f>IF(AND(LARGE('Sch A. Input'!$CL$15:$CL$41,COUNTIF('Sch A. Input'!$CL$15:$CL$41,"&gt;="&amp;F454))&lt;E454,F454&lt;&gt;0),"Leaver",V454+T454)</f>
        <v>0</v>
      </c>
      <c r="X454" s="264">
        <f>IF(AND(LARGE('Sch A. Input'!$CL$15:$CL$41,COUNTIF('Sch A. Input'!$CL$15:$CL$41,"&gt;="&amp;F454))&lt;E454,F454&lt;&gt;0),"Leaver",IF(OR(D454="",D454&gt;$L$11,($L$11-14)&lt;$K$9),0,(E454+1-D454)/14-1))</f>
        <v>0</v>
      </c>
      <c r="Y454" s="265">
        <f>IF(AND(LARGE('Sch A. Input'!$CL$15:$CL$41,COUNTIF('Sch A. Input'!$CL$15:$CL$41,"&gt;="&amp;F454))&lt;E454,F454&lt;&gt;0),"Leaver",IFERROR(IF((S454/$X454*$M$9+T454)&gt;$D$12,"YES","NO"),0))</f>
        <v>0</v>
      </c>
      <c r="Z454" s="225">
        <f>IF(AND(LARGE('Sch A. Input'!$CL$15:$CL$41,COUNTIF('Sch A. Input'!$CL$15:$CL$41,"&gt;="&amp;F454))&lt;E454,F454&lt;&gt;0),"Leaver",IFERROR(IF($Y454="YES",MIN($U454*($G$12/$D$12),$G$12),(SUMPRODUCT(--((MIN(W454,$D$12))&gt;$C$9:$C$12),((MIN(W454,$D$12))-$C$9:$C$12),$H$9:$H$12))-((1-(X454/$M$9))*(SUMPRODUCT(--((MIN(V454,$D$12))&gt;$C$9:$C$12),((MIN(V454,$D$12))-$C$9:$C$12),$H$9:$H$12)))),0))</f>
        <v>0</v>
      </c>
      <c r="AA454" s="169">
        <f>IF(AND(LARGE('Sch A. Input'!$CL$15:$CL$41,COUNTIF('Sch A. Input'!$CL$15:$CL$41,"&gt;="&amp;F454))&lt;E454,F454&lt;&gt;0),"Leaver",IFERROR(Z454/U454,0))</f>
        <v>0</v>
      </c>
      <c r="AB454" s="170">
        <f>IF(AND(LARGE('Sch A. Input'!$CL$15:$CL$41,COUNTIF('Sch A. Input'!$CL$15:$CL$41,"&gt;="&amp;F454))&lt;E454,F454&lt;&gt;0),"Leaver",Q454-Z454)</f>
        <v>0</v>
      </c>
      <c r="AC454" s="94">
        <f t="shared" si="82"/>
        <v>0</v>
      </c>
      <c r="BK454" s="2"/>
      <c r="BL454" s="2"/>
      <c r="CI454"/>
    </row>
    <row r="455" spans="2:87" x14ac:dyDescent="0.35">
      <c r="B455" s="70" t="str">
        <f>IF('Sch A. Input'!B453="","",'Sch A. Input'!B453)</f>
        <v/>
      </c>
      <c r="C455" s="75" t="str">
        <f>IF('Sch A. Input'!C453="","",'Sch A. Input'!C453)</f>
        <v/>
      </c>
      <c r="D455" s="71" t="str">
        <f>IF('Sch A. Input'!D453="","",'Sch A. Input'!D453)</f>
        <v/>
      </c>
      <c r="E455" s="71">
        <f>'Sch A. Input'!E453</f>
        <v>45016</v>
      </c>
      <c r="F455" s="71">
        <f>'Sch A. Input'!F453</f>
        <v>0</v>
      </c>
      <c r="G455" s="226">
        <f>SUMIFS('Sch A. Input'!H453:CJ453,'Sch A. Input'!$H$13:$CJ$13,$L$11,'Sch A. Input'!$H$14:$CJ$14,"Recurring")</f>
        <v>0</v>
      </c>
      <c r="H455" s="226">
        <f>SUMIFS('Sch A. Input'!H453:CJ453,'Sch A. Input'!$H$13:$CJ$13,$L$11,'Sch A. Input'!$H$14:$CJ$14,"One-time")</f>
        <v>0</v>
      </c>
      <c r="I455" s="227">
        <f t="shared" si="76"/>
        <v>0</v>
      </c>
      <c r="J455" s="228">
        <f>SUMIFS('Sch A. Input'!H453:CJ453,'Sch A. Input'!$H$14:$CJ$14,"Recurring",'Sch A. Input'!$H$13:$CJ$13,"&lt;="&amp;$L$11)</f>
        <v>0</v>
      </c>
      <c r="K455" s="228">
        <f>SUMIFS('Sch A. Input'!H453:CJ453,'Sch A. Input'!$H$14:$CJ$14,"One-time",'Sch A. Input'!$H$13:$CJ$13,"&lt;="&amp;$L$11)</f>
        <v>0</v>
      </c>
      <c r="L455" s="229">
        <f t="shared" si="77"/>
        <v>0</v>
      </c>
      <c r="M455" s="228">
        <f t="shared" si="78"/>
        <v>0</v>
      </c>
      <c r="N455" s="228">
        <f t="shared" si="79"/>
        <v>0</v>
      </c>
      <c r="O455" s="259">
        <f t="shared" si="80"/>
        <v>0</v>
      </c>
      <c r="P455" s="268">
        <f t="shared" si="67"/>
        <v>0</v>
      </c>
      <c r="Q455" s="231">
        <f t="shared" si="68"/>
        <v>0</v>
      </c>
      <c r="R455" s="97">
        <f t="shared" si="81"/>
        <v>0</v>
      </c>
      <c r="S455" s="237">
        <f>IF(AND(LARGE('Sch A. Input'!$CL$15:$CL$41,COUNTIF('Sch A. Input'!$CL$15:$CL$41,"&gt;="&amp;F455))&lt;E455,F455&lt;&gt;0),"Leaver",J455-G455)</f>
        <v>0</v>
      </c>
      <c r="T455" s="237">
        <f>IF(AND(LARGE('Sch A. Input'!$CL$15:$CL$41,COUNTIF('Sch A. Input'!$CL$15:$CL$41,"&gt;="&amp;F455))&lt;E455,F455&lt;&gt;0),"Leaver",K455-H455)</f>
        <v>0</v>
      </c>
      <c r="U455" s="238">
        <f>IF(AND(LARGE('Sch A. Input'!$CL$15:$CL$41,COUNTIF('Sch A. Input'!$CL$15:$CL$41,"&gt;="&amp;F455))&lt;E455,F455&lt;&gt;0),"Leaver",L455-I455)</f>
        <v>0</v>
      </c>
      <c r="V455" s="238">
        <f>IF(AND(LARGE('Sch A. Input'!$CL$15:$CL$41,COUNTIF('Sch A. Input'!$CL$15:$CL$41,"&gt;="&amp;F455))&lt;E455,F455&lt;&gt;0),"Leaver",IFERROR(S455/X455*$M$9,0))</f>
        <v>0</v>
      </c>
      <c r="W455" s="238">
        <f>IF(AND(LARGE('Sch A. Input'!$CL$15:$CL$41,COUNTIF('Sch A. Input'!$CL$15:$CL$41,"&gt;="&amp;F455))&lt;E455,F455&lt;&gt;0),"Leaver",V455+T455)</f>
        <v>0</v>
      </c>
      <c r="X455" s="264">
        <f>IF(AND(LARGE('Sch A. Input'!$CL$15:$CL$41,COUNTIF('Sch A. Input'!$CL$15:$CL$41,"&gt;="&amp;F455))&lt;E455,F455&lt;&gt;0),"Leaver",IF(OR(D455="",D455&gt;$L$11,($L$11-14)&lt;$K$9),0,(E455+1-D455)/14-1))</f>
        <v>0</v>
      </c>
      <c r="Y455" s="265">
        <f>IF(AND(LARGE('Sch A. Input'!$CL$15:$CL$41,COUNTIF('Sch A. Input'!$CL$15:$CL$41,"&gt;="&amp;F455))&lt;E455,F455&lt;&gt;0),"Leaver",IFERROR(IF((S455/$X455*$M$9+T455)&gt;$D$12,"YES","NO"),0))</f>
        <v>0</v>
      </c>
      <c r="Z455" s="225">
        <f>IF(AND(LARGE('Sch A. Input'!$CL$15:$CL$41,COUNTIF('Sch A. Input'!$CL$15:$CL$41,"&gt;="&amp;F455))&lt;E455,F455&lt;&gt;0),"Leaver",IFERROR(IF($Y455="YES",MIN($U455*($G$12/$D$12),$G$12),(SUMPRODUCT(--((MIN(W455,$D$12))&gt;$C$9:$C$12),((MIN(W455,$D$12))-$C$9:$C$12),$H$9:$H$12))-((1-(X455/$M$9))*(SUMPRODUCT(--((MIN(V455,$D$12))&gt;$C$9:$C$12),((MIN(V455,$D$12))-$C$9:$C$12),$H$9:$H$12)))),0))</f>
        <v>0</v>
      </c>
      <c r="AA455" s="169">
        <f>IF(AND(LARGE('Sch A. Input'!$CL$15:$CL$41,COUNTIF('Sch A. Input'!$CL$15:$CL$41,"&gt;="&amp;F455))&lt;E455,F455&lt;&gt;0),"Leaver",IFERROR(Z455/U455,0))</f>
        <v>0</v>
      </c>
      <c r="AB455" s="170">
        <f>IF(AND(LARGE('Sch A. Input'!$CL$15:$CL$41,COUNTIF('Sch A. Input'!$CL$15:$CL$41,"&gt;="&amp;F455))&lt;E455,F455&lt;&gt;0),"Leaver",Q455-Z455)</f>
        <v>0</v>
      </c>
      <c r="AC455" s="94">
        <f t="shared" si="82"/>
        <v>0</v>
      </c>
      <c r="BK455" s="2"/>
      <c r="BL455" s="2"/>
      <c r="CI455"/>
    </row>
    <row r="456" spans="2:87" x14ac:dyDescent="0.35">
      <c r="B456" s="70" t="str">
        <f>IF('Sch A. Input'!B454="","",'Sch A. Input'!B454)</f>
        <v/>
      </c>
      <c r="C456" s="75" t="str">
        <f>IF('Sch A. Input'!C454="","",'Sch A. Input'!C454)</f>
        <v/>
      </c>
      <c r="D456" s="71" t="str">
        <f>IF('Sch A. Input'!D454="","",'Sch A. Input'!D454)</f>
        <v/>
      </c>
      <c r="E456" s="71">
        <f>'Sch A. Input'!E454</f>
        <v>45016</v>
      </c>
      <c r="F456" s="71">
        <f>'Sch A. Input'!F454</f>
        <v>0</v>
      </c>
      <c r="G456" s="226">
        <f>SUMIFS('Sch A. Input'!H454:CJ454,'Sch A. Input'!$H$13:$CJ$13,$L$11,'Sch A. Input'!$H$14:$CJ$14,"Recurring")</f>
        <v>0</v>
      </c>
      <c r="H456" s="226">
        <f>SUMIFS('Sch A. Input'!H454:CJ454,'Sch A. Input'!$H$13:$CJ$13,$L$11,'Sch A. Input'!$H$14:$CJ$14,"One-time")</f>
        <v>0</v>
      </c>
      <c r="I456" s="227">
        <f t="shared" si="76"/>
        <v>0</v>
      </c>
      <c r="J456" s="228">
        <f>SUMIFS('Sch A. Input'!H454:CJ454,'Sch A. Input'!$H$14:$CJ$14,"Recurring",'Sch A. Input'!$H$13:$CJ$13,"&lt;="&amp;$L$11)</f>
        <v>0</v>
      </c>
      <c r="K456" s="228">
        <f>SUMIFS('Sch A. Input'!H454:CJ454,'Sch A. Input'!$H$14:$CJ$14,"One-time",'Sch A. Input'!$H$13:$CJ$13,"&lt;="&amp;$L$11)</f>
        <v>0</v>
      </c>
      <c r="L456" s="229">
        <f t="shared" si="77"/>
        <v>0</v>
      </c>
      <c r="M456" s="228">
        <f t="shared" si="78"/>
        <v>0</v>
      </c>
      <c r="N456" s="228">
        <f t="shared" si="79"/>
        <v>0</v>
      </c>
      <c r="O456" s="259">
        <f t="shared" si="80"/>
        <v>0</v>
      </c>
      <c r="P456" s="268">
        <f t="shared" si="67"/>
        <v>0</v>
      </c>
      <c r="Q456" s="231">
        <f t="shared" si="68"/>
        <v>0</v>
      </c>
      <c r="R456" s="97">
        <f t="shared" si="81"/>
        <v>0</v>
      </c>
      <c r="S456" s="237">
        <f>IF(AND(LARGE('Sch A. Input'!$CL$15:$CL$41,COUNTIF('Sch A. Input'!$CL$15:$CL$41,"&gt;="&amp;F456))&lt;E456,F456&lt;&gt;0),"Leaver",J456-G456)</f>
        <v>0</v>
      </c>
      <c r="T456" s="237">
        <f>IF(AND(LARGE('Sch A. Input'!$CL$15:$CL$41,COUNTIF('Sch A. Input'!$CL$15:$CL$41,"&gt;="&amp;F456))&lt;E456,F456&lt;&gt;0),"Leaver",K456-H456)</f>
        <v>0</v>
      </c>
      <c r="U456" s="238">
        <f>IF(AND(LARGE('Sch A. Input'!$CL$15:$CL$41,COUNTIF('Sch A. Input'!$CL$15:$CL$41,"&gt;="&amp;F456))&lt;E456,F456&lt;&gt;0),"Leaver",L456-I456)</f>
        <v>0</v>
      </c>
      <c r="V456" s="238">
        <f>IF(AND(LARGE('Sch A. Input'!$CL$15:$CL$41,COUNTIF('Sch A. Input'!$CL$15:$CL$41,"&gt;="&amp;F456))&lt;E456,F456&lt;&gt;0),"Leaver",IFERROR(S456/X456*$M$9,0))</f>
        <v>0</v>
      </c>
      <c r="W456" s="238">
        <f>IF(AND(LARGE('Sch A. Input'!$CL$15:$CL$41,COUNTIF('Sch A. Input'!$CL$15:$CL$41,"&gt;="&amp;F456))&lt;E456,F456&lt;&gt;0),"Leaver",V456+T456)</f>
        <v>0</v>
      </c>
      <c r="X456" s="264">
        <f>IF(AND(LARGE('Sch A. Input'!$CL$15:$CL$41,COUNTIF('Sch A. Input'!$CL$15:$CL$41,"&gt;="&amp;F456))&lt;E456,F456&lt;&gt;0),"Leaver",IF(OR(D456="",D456&gt;$L$11,($L$11-14)&lt;$K$9),0,(E456+1-D456)/14-1))</f>
        <v>0</v>
      </c>
      <c r="Y456" s="265">
        <f>IF(AND(LARGE('Sch A. Input'!$CL$15:$CL$41,COUNTIF('Sch A. Input'!$CL$15:$CL$41,"&gt;="&amp;F456))&lt;E456,F456&lt;&gt;0),"Leaver",IFERROR(IF((S456/$X456*$M$9+T456)&gt;$D$12,"YES","NO"),0))</f>
        <v>0</v>
      </c>
      <c r="Z456" s="225">
        <f>IF(AND(LARGE('Sch A. Input'!$CL$15:$CL$41,COUNTIF('Sch A. Input'!$CL$15:$CL$41,"&gt;="&amp;F456))&lt;E456,F456&lt;&gt;0),"Leaver",IFERROR(IF($Y456="YES",MIN($U456*($G$12/$D$12),$G$12),(SUMPRODUCT(--((MIN(W456,$D$12))&gt;$C$9:$C$12),((MIN(W456,$D$12))-$C$9:$C$12),$H$9:$H$12))-((1-(X456/$M$9))*(SUMPRODUCT(--((MIN(V456,$D$12))&gt;$C$9:$C$12),((MIN(V456,$D$12))-$C$9:$C$12),$H$9:$H$12)))),0))</f>
        <v>0</v>
      </c>
      <c r="AA456" s="169">
        <f>IF(AND(LARGE('Sch A. Input'!$CL$15:$CL$41,COUNTIF('Sch A. Input'!$CL$15:$CL$41,"&gt;="&amp;F456))&lt;E456,F456&lt;&gt;0),"Leaver",IFERROR(Z456/U456,0))</f>
        <v>0</v>
      </c>
      <c r="AB456" s="170">
        <f>IF(AND(LARGE('Sch A. Input'!$CL$15:$CL$41,COUNTIF('Sch A. Input'!$CL$15:$CL$41,"&gt;="&amp;F456))&lt;E456,F456&lt;&gt;0),"Leaver",Q456-Z456)</f>
        <v>0</v>
      </c>
      <c r="AC456" s="94">
        <f t="shared" si="82"/>
        <v>0</v>
      </c>
      <c r="BK456" s="2"/>
      <c r="BL456" s="2"/>
      <c r="CI456"/>
    </row>
    <row r="457" spans="2:87" x14ac:dyDescent="0.35">
      <c r="B457" s="70" t="str">
        <f>IF('Sch A. Input'!B455="","",'Sch A. Input'!B455)</f>
        <v/>
      </c>
      <c r="C457" s="75" t="str">
        <f>IF('Sch A. Input'!C455="","",'Sch A. Input'!C455)</f>
        <v/>
      </c>
      <c r="D457" s="71" t="str">
        <f>IF('Sch A. Input'!D455="","",'Sch A. Input'!D455)</f>
        <v/>
      </c>
      <c r="E457" s="71">
        <f>'Sch A. Input'!E455</f>
        <v>45016</v>
      </c>
      <c r="F457" s="71">
        <f>'Sch A. Input'!F455</f>
        <v>0</v>
      </c>
      <c r="G457" s="226">
        <f>SUMIFS('Sch A. Input'!H455:CJ455,'Sch A. Input'!$H$13:$CJ$13,$L$11,'Sch A. Input'!$H$14:$CJ$14,"Recurring")</f>
        <v>0</v>
      </c>
      <c r="H457" s="226">
        <f>SUMIFS('Sch A. Input'!H455:CJ455,'Sch A. Input'!$H$13:$CJ$13,$L$11,'Sch A. Input'!$H$14:$CJ$14,"One-time")</f>
        <v>0</v>
      </c>
      <c r="I457" s="227">
        <f t="shared" si="76"/>
        <v>0</v>
      </c>
      <c r="J457" s="228">
        <f>SUMIFS('Sch A. Input'!H455:CJ455,'Sch A. Input'!$H$14:$CJ$14,"Recurring",'Sch A. Input'!$H$13:$CJ$13,"&lt;="&amp;$L$11)</f>
        <v>0</v>
      </c>
      <c r="K457" s="228">
        <f>SUMIFS('Sch A. Input'!H455:CJ455,'Sch A. Input'!$H$14:$CJ$14,"One-time",'Sch A. Input'!$H$13:$CJ$13,"&lt;="&amp;$L$11)</f>
        <v>0</v>
      </c>
      <c r="L457" s="229">
        <f t="shared" si="77"/>
        <v>0</v>
      </c>
      <c r="M457" s="228">
        <f t="shared" si="78"/>
        <v>0</v>
      </c>
      <c r="N457" s="228">
        <f t="shared" si="79"/>
        <v>0</v>
      </c>
      <c r="O457" s="259">
        <f t="shared" si="80"/>
        <v>0</v>
      </c>
      <c r="P457" s="268">
        <f t="shared" si="67"/>
        <v>0</v>
      </c>
      <c r="Q457" s="231">
        <f t="shared" si="68"/>
        <v>0</v>
      </c>
      <c r="R457" s="97">
        <f t="shared" si="81"/>
        <v>0</v>
      </c>
      <c r="S457" s="237">
        <f>IF(AND(LARGE('Sch A. Input'!$CL$15:$CL$41,COUNTIF('Sch A. Input'!$CL$15:$CL$41,"&gt;="&amp;F457))&lt;E457,F457&lt;&gt;0),"Leaver",J457-G457)</f>
        <v>0</v>
      </c>
      <c r="T457" s="237">
        <f>IF(AND(LARGE('Sch A. Input'!$CL$15:$CL$41,COUNTIF('Sch A. Input'!$CL$15:$CL$41,"&gt;="&amp;F457))&lt;E457,F457&lt;&gt;0),"Leaver",K457-H457)</f>
        <v>0</v>
      </c>
      <c r="U457" s="238">
        <f>IF(AND(LARGE('Sch A. Input'!$CL$15:$CL$41,COUNTIF('Sch A. Input'!$CL$15:$CL$41,"&gt;="&amp;F457))&lt;E457,F457&lt;&gt;0),"Leaver",L457-I457)</f>
        <v>0</v>
      </c>
      <c r="V457" s="238">
        <f>IF(AND(LARGE('Sch A. Input'!$CL$15:$CL$41,COUNTIF('Sch A. Input'!$CL$15:$CL$41,"&gt;="&amp;F457))&lt;E457,F457&lt;&gt;0),"Leaver",IFERROR(S457/X457*$M$9,0))</f>
        <v>0</v>
      </c>
      <c r="W457" s="238">
        <f>IF(AND(LARGE('Sch A. Input'!$CL$15:$CL$41,COUNTIF('Sch A. Input'!$CL$15:$CL$41,"&gt;="&amp;F457))&lt;E457,F457&lt;&gt;0),"Leaver",V457+T457)</f>
        <v>0</v>
      </c>
      <c r="X457" s="264">
        <f>IF(AND(LARGE('Sch A. Input'!$CL$15:$CL$41,COUNTIF('Sch A. Input'!$CL$15:$CL$41,"&gt;="&amp;F457))&lt;E457,F457&lt;&gt;0),"Leaver",IF(OR(D457="",D457&gt;$L$11,($L$11-14)&lt;$K$9),0,(E457+1-D457)/14-1))</f>
        <v>0</v>
      </c>
      <c r="Y457" s="265">
        <f>IF(AND(LARGE('Sch A. Input'!$CL$15:$CL$41,COUNTIF('Sch A. Input'!$CL$15:$CL$41,"&gt;="&amp;F457))&lt;E457,F457&lt;&gt;0),"Leaver",IFERROR(IF((S457/$X457*$M$9+T457)&gt;$D$12,"YES","NO"),0))</f>
        <v>0</v>
      </c>
      <c r="Z457" s="225">
        <f>IF(AND(LARGE('Sch A. Input'!$CL$15:$CL$41,COUNTIF('Sch A. Input'!$CL$15:$CL$41,"&gt;="&amp;F457))&lt;E457,F457&lt;&gt;0),"Leaver",IFERROR(IF($Y457="YES",MIN($U457*($G$12/$D$12),$G$12),(SUMPRODUCT(--((MIN(W457,$D$12))&gt;$C$9:$C$12),((MIN(W457,$D$12))-$C$9:$C$12),$H$9:$H$12))-((1-(X457/$M$9))*(SUMPRODUCT(--((MIN(V457,$D$12))&gt;$C$9:$C$12),((MIN(V457,$D$12))-$C$9:$C$12),$H$9:$H$12)))),0))</f>
        <v>0</v>
      </c>
      <c r="AA457" s="169">
        <f>IF(AND(LARGE('Sch A. Input'!$CL$15:$CL$41,COUNTIF('Sch A. Input'!$CL$15:$CL$41,"&gt;="&amp;F457))&lt;E457,F457&lt;&gt;0),"Leaver",IFERROR(Z457/U457,0))</f>
        <v>0</v>
      </c>
      <c r="AB457" s="170">
        <f>IF(AND(LARGE('Sch A. Input'!$CL$15:$CL$41,COUNTIF('Sch A. Input'!$CL$15:$CL$41,"&gt;="&amp;F457))&lt;E457,F457&lt;&gt;0),"Leaver",Q457-Z457)</f>
        <v>0</v>
      </c>
      <c r="AC457" s="94">
        <f t="shared" si="82"/>
        <v>0</v>
      </c>
      <c r="BK457" s="2"/>
      <c r="BL457" s="2"/>
      <c r="CI457"/>
    </row>
    <row r="458" spans="2:87" x14ac:dyDescent="0.35">
      <c r="B458" s="70" t="str">
        <f>IF('Sch A. Input'!B456="","",'Sch A. Input'!B456)</f>
        <v/>
      </c>
      <c r="C458" s="75" t="str">
        <f>IF('Sch A. Input'!C456="","",'Sch A. Input'!C456)</f>
        <v/>
      </c>
      <c r="D458" s="71" t="str">
        <f>IF('Sch A. Input'!D456="","",'Sch A. Input'!D456)</f>
        <v/>
      </c>
      <c r="E458" s="71">
        <f>'Sch A. Input'!E456</f>
        <v>45016</v>
      </c>
      <c r="F458" s="71">
        <f>'Sch A. Input'!F456</f>
        <v>0</v>
      </c>
      <c r="G458" s="226">
        <f>SUMIFS('Sch A. Input'!H456:CJ456,'Sch A. Input'!$H$13:$CJ$13,$L$11,'Sch A. Input'!$H$14:$CJ$14,"Recurring")</f>
        <v>0</v>
      </c>
      <c r="H458" s="226">
        <f>SUMIFS('Sch A. Input'!H456:CJ456,'Sch A. Input'!$H$13:$CJ$13,$L$11,'Sch A. Input'!$H$14:$CJ$14,"One-time")</f>
        <v>0</v>
      </c>
      <c r="I458" s="227">
        <f t="shared" si="76"/>
        <v>0</v>
      </c>
      <c r="J458" s="228">
        <f>SUMIFS('Sch A. Input'!H456:CJ456,'Sch A. Input'!$H$14:$CJ$14,"Recurring",'Sch A. Input'!$H$13:$CJ$13,"&lt;="&amp;$L$11)</f>
        <v>0</v>
      </c>
      <c r="K458" s="228">
        <f>SUMIFS('Sch A. Input'!H456:CJ456,'Sch A. Input'!$H$14:$CJ$14,"One-time",'Sch A. Input'!$H$13:$CJ$13,"&lt;="&amp;$L$11)</f>
        <v>0</v>
      </c>
      <c r="L458" s="229">
        <f t="shared" si="77"/>
        <v>0</v>
      </c>
      <c r="M458" s="228">
        <f t="shared" si="78"/>
        <v>0</v>
      </c>
      <c r="N458" s="228">
        <f t="shared" si="79"/>
        <v>0</v>
      </c>
      <c r="O458" s="259">
        <f t="shared" si="80"/>
        <v>0</v>
      </c>
      <c r="P458" s="268">
        <f t="shared" si="67"/>
        <v>0</v>
      </c>
      <c r="Q458" s="231">
        <f t="shared" si="68"/>
        <v>0</v>
      </c>
      <c r="R458" s="97">
        <f t="shared" si="81"/>
        <v>0</v>
      </c>
      <c r="S458" s="237">
        <f>IF(AND(LARGE('Sch A. Input'!$CL$15:$CL$41,COUNTIF('Sch A. Input'!$CL$15:$CL$41,"&gt;="&amp;F458))&lt;E458,F458&lt;&gt;0),"Leaver",J458-G458)</f>
        <v>0</v>
      </c>
      <c r="T458" s="237">
        <f>IF(AND(LARGE('Sch A. Input'!$CL$15:$CL$41,COUNTIF('Sch A. Input'!$CL$15:$CL$41,"&gt;="&amp;F458))&lt;E458,F458&lt;&gt;0),"Leaver",K458-H458)</f>
        <v>0</v>
      </c>
      <c r="U458" s="238">
        <f>IF(AND(LARGE('Sch A. Input'!$CL$15:$CL$41,COUNTIF('Sch A. Input'!$CL$15:$CL$41,"&gt;="&amp;F458))&lt;E458,F458&lt;&gt;0),"Leaver",L458-I458)</f>
        <v>0</v>
      </c>
      <c r="V458" s="238">
        <f>IF(AND(LARGE('Sch A. Input'!$CL$15:$CL$41,COUNTIF('Sch A. Input'!$CL$15:$CL$41,"&gt;="&amp;F458))&lt;E458,F458&lt;&gt;0),"Leaver",IFERROR(S458/X458*$M$9,0))</f>
        <v>0</v>
      </c>
      <c r="W458" s="238">
        <f>IF(AND(LARGE('Sch A. Input'!$CL$15:$CL$41,COUNTIF('Sch A. Input'!$CL$15:$CL$41,"&gt;="&amp;F458))&lt;E458,F458&lt;&gt;0),"Leaver",V458+T458)</f>
        <v>0</v>
      </c>
      <c r="X458" s="264">
        <f>IF(AND(LARGE('Sch A. Input'!$CL$15:$CL$41,COUNTIF('Sch A. Input'!$CL$15:$CL$41,"&gt;="&amp;F458))&lt;E458,F458&lt;&gt;0),"Leaver",IF(OR(D458="",D458&gt;$L$11,($L$11-14)&lt;$K$9),0,(E458+1-D458)/14-1))</f>
        <v>0</v>
      </c>
      <c r="Y458" s="265">
        <f>IF(AND(LARGE('Sch A. Input'!$CL$15:$CL$41,COUNTIF('Sch A. Input'!$CL$15:$CL$41,"&gt;="&amp;F458))&lt;E458,F458&lt;&gt;0),"Leaver",IFERROR(IF((S458/$X458*$M$9+T458)&gt;$D$12,"YES","NO"),0))</f>
        <v>0</v>
      </c>
      <c r="Z458" s="225">
        <f>IF(AND(LARGE('Sch A. Input'!$CL$15:$CL$41,COUNTIF('Sch A. Input'!$CL$15:$CL$41,"&gt;="&amp;F458))&lt;E458,F458&lt;&gt;0),"Leaver",IFERROR(IF($Y458="YES",MIN($U458*($G$12/$D$12),$G$12),(SUMPRODUCT(--((MIN(W458,$D$12))&gt;$C$9:$C$12),((MIN(W458,$D$12))-$C$9:$C$12),$H$9:$H$12))-((1-(X458/$M$9))*(SUMPRODUCT(--((MIN(V458,$D$12))&gt;$C$9:$C$12),((MIN(V458,$D$12))-$C$9:$C$12),$H$9:$H$12)))),0))</f>
        <v>0</v>
      </c>
      <c r="AA458" s="169">
        <f>IF(AND(LARGE('Sch A. Input'!$CL$15:$CL$41,COUNTIF('Sch A. Input'!$CL$15:$CL$41,"&gt;="&amp;F458))&lt;E458,F458&lt;&gt;0),"Leaver",IFERROR(Z458/U458,0))</f>
        <v>0</v>
      </c>
      <c r="AB458" s="170">
        <f>IF(AND(LARGE('Sch A. Input'!$CL$15:$CL$41,COUNTIF('Sch A. Input'!$CL$15:$CL$41,"&gt;="&amp;F458))&lt;E458,F458&lt;&gt;0),"Leaver",Q458-Z458)</f>
        <v>0</v>
      </c>
      <c r="AC458" s="94">
        <f t="shared" si="82"/>
        <v>0</v>
      </c>
      <c r="BK458" s="2"/>
      <c r="BL458" s="2"/>
      <c r="CI458"/>
    </row>
    <row r="459" spans="2:87" x14ac:dyDescent="0.35">
      <c r="B459" s="70" t="str">
        <f>IF('Sch A. Input'!B457="","",'Sch A. Input'!B457)</f>
        <v/>
      </c>
      <c r="C459" s="75" t="str">
        <f>IF('Sch A. Input'!C457="","",'Sch A. Input'!C457)</f>
        <v/>
      </c>
      <c r="D459" s="71" t="str">
        <f>IF('Sch A. Input'!D457="","",'Sch A. Input'!D457)</f>
        <v/>
      </c>
      <c r="E459" s="71">
        <f>'Sch A. Input'!E457</f>
        <v>45016</v>
      </c>
      <c r="F459" s="71">
        <f>'Sch A. Input'!F457</f>
        <v>0</v>
      </c>
      <c r="G459" s="226">
        <f>SUMIFS('Sch A. Input'!H457:CJ457,'Sch A. Input'!$H$13:$CJ$13,$L$11,'Sch A. Input'!$H$14:$CJ$14,"Recurring")</f>
        <v>0</v>
      </c>
      <c r="H459" s="226">
        <f>SUMIFS('Sch A. Input'!H457:CJ457,'Sch A. Input'!$H$13:$CJ$13,$L$11,'Sch A. Input'!$H$14:$CJ$14,"One-time")</f>
        <v>0</v>
      </c>
      <c r="I459" s="227">
        <f t="shared" si="76"/>
        <v>0</v>
      </c>
      <c r="J459" s="228">
        <f>SUMIFS('Sch A. Input'!H457:CJ457,'Sch A. Input'!$H$14:$CJ$14,"Recurring",'Sch A. Input'!$H$13:$CJ$13,"&lt;="&amp;$L$11)</f>
        <v>0</v>
      </c>
      <c r="K459" s="228">
        <f>SUMIFS('Sch A. Input'!H457:CJ457,'Sch A. Input'!$H$14:$CJ$14,"One-time",'Sch A. Input'!$H$13:$CJ$13,"&lt;="&amp;$L$11)</f>
        <v>0</v>
      </c>
      <c r="L459" s="229">
        <f t="shared" si="77"/>
        <v>0</v>
      </c>
      <c r="M459" s="228">
        <f t="shared" si="78"/>
        <v>0</v>
      </c>
      <c r="N459" s="228">
        <f t="shared" si="79"/>
        <v>0</v>
      </c>
      <c r="O459" s="259">
        <f t="shared" si="80"/>
        <v>0</v>
      </c>
      <c r="P459" s="268">
        <f t="shared" si="67"/>
        <v>0</v>
      </c>
      <c r="Q459" s="231">
        <f t="shared" si="68"/>
        <v>0</v>
      </c>
      <c r="R459" s="97">
        <f t="shared" si="81"/>
        <v>0</v>
      </c>
      <c r="S459" s="237">
        <f>IF(AND(LARGE('Sch A. Input'!$CL$15:$CL$41,COUNTIF('Sch A. Input'!$CL$15:$CL$41,"&gt;="&amp;F459))&lt;E459,F459&lt;&gt;0),"Leaver",J459-G459)</f>
        <v>0</v>
      </c>
      <c r="T459" s="237">
        <f>IF(AND(LARGE('Sch A. Input'!$CL$15:$CL$41,COUNTIF('Sch A. Input'!$CL$15:$CL$41,"&gt;="&amp;F459))&lt;E459,F459&lt;&gt;0),"Leaver",K459-H459)</f>
        <v>0</v>
      </c>
      <c r="U459" s="238">
        <f>IF(AND(LARGE('Sch A. Input'!$CL$15:$CL$41,COUNTIF('Sch A. Input'!$CL$15:$CL$41,"&gt;="&amp;F459))&lt;E459,F459&lt;&gt;0),"Leaver",L459-I459)</f>
        <v>0</v>
      </c>
      <c r="V459" s="238">
        <f>IF(AND(LARGE('Sch A. Input'!$CL$15:$CL$41,COUNTIF('Sch A. Input'!$CL$15:$CL$41,"&gt;="&amp;F459))&lt;E459,F459&lt;&gt;0),"Leaver",IFERROR(S459/X459*$M$9,0))</f>
        <v>0</v>
      </c>
      <c r="W459" s="238">
        <f>IF(AND(LARGE('Sch A. Input'!$CL$15:$CL$41,COUNTIF('Sch A. Input'!$CL$15:$CL$41,"&gt;="&amp;F459))&lt;E459,F459&lt;&gt;0),"Leaver",V459+T459)</f>
        <v>0</v>
      </c>
      <c r="X459" s="264">
        <f>IF(AND(LARGE('Sch A. Input'!$CL$15:$CL$41,COUNTIF('Sch A. Input'!$CL$15:$CL$41,"&gt;="&amp;F459))&lt;E459,F459&lt;&gt;0),"Leaver",IF(OR(D459="",D459&gt;$L$11,($L$11-14)&lt;$K$9),0,(E459+1-D459)/14-1))</f>
        <v>0</v>
      </c>
      <c r="Y459" s="265">
        <f>IF(AND(LARGE('Sch A. Input'!$CL$15:$CL$41,COUNTIF('Sch A. Input'!$CL$15:$CL$41,"&gt;="&amp;F459))&lt;E459,F459&lt;&gt;0),"Leaver",IFERROR(IF((S459/$X459*$M$9+T459)&gt;$D$12,"YES","NO"),0))</f>
        <v>0</v>
      </c>
      <c r="Z459" s="225">
        <f>IF(AND(LARGE('Sch A. Input'!$CL$15:$CL$41,COUNTIF('Sch A. Input'!$CL$15:$CL$41,"&gt;="&amp;F459))&lt;E459,F459&lt;&gt;0),"Leaver",IFERROR(IF($Y459="YES",MIN($U459*($G$12/$D$12),$G$12),(SUMPRODUCT(--((MIN(W459,$D$12))&gt;$C$9:$C$12),((MIN(W459,$D$12))-$C$9:$C$12),$H$9:$H$12))-((1-(X459/$M$9))*(SUMPRODUCT(--((MIN(V459,$D$12))&gt;$C$9:$C$12),((MIN(V459,$D$12))-$C$9:$C$12),$H$9:$H$12)))),0))</f>
        <v>0</v>
      </c>
      <c r="AA459" s="169">
        <f>IF(AND(LARGE('Sch A. Input'!$CL$15:$CL$41,COUNTIF('Sch A. Input'!$CL$15:$CL$41,"&gt;="&amp;F459))&lt;E459,F459&lt;&gt;0),"Leaver",IFERROR(Z459/U459,0))</f>
        <v>0</v>
      </c>
      <c r="AB459" s="170">
        <f>IF(AND(LARGE('Sch A. Input'!$CL$15:$CL$41,COUNTIF('Sch A. Input'!$CL$15:$CL$41,"&gt;="&amp;F459))&lt;E459,F459&lt;&gt;0),"Leaver",Q459-Z459)</f>
        <v>0</v>
      </c>
      <c r="AC459" s="94">
        <f t="shared" si="82"/>
        <v>0</v>
      </c>
      <c r="BK459" s="2"/>
      <c r="BL459" s="2"/>
      <c r="CI459"/>
    </row>
    <row r="460" spans="2:87" x14ac:dyDescent="0.35">
      <c r="B460" s="70" t="str">
        <f>IF('Sch A. Input'!B458="","",'Sch A. Input'!B458)</f>
        <v/>
      </c>
      <c r="C460" s="75" t="str">
        <f>IF('Sch A. Input'!C458="","",'Sch A. Input'!C458)</f>
        <v/>
      </c>
      <c r="D460" s="71" t="str">
        <f>IF('Sch A. Input'!D458="","",'Sch A. Input'!D458)</f>
        <v/>
      </c>
      <c r="E460" s="71">
        <f>'Sch A. Input'!E458</f>
        <v>45016</v>
      </c>
      <c r="F460" s="71">
        <f>'Sch A. Input'!F458</f>
        <v>0</v>
      </c>
      <c r="G460" s="226">
        <f>SUMIFS('Sch A. Input'!H458:CJ458,'Sch A. Input'!$H$13:$CJ$13,$L$11,'Sch A. Input'!$H$14:$CJ$14,"Recurring")</f>
        <v>0</v>
      </c>
      <c r="H460" s="226">
        <f>SUMIFS('Sch A. Input'!H458:CJ458,'Sch A. Input'!$H$13:$CJ$13,$L$11,'Sch A. Input'!$H$14:$CJ$14,"One-time")</f>
        <v>0</v>
      </c>
      <c r="I460" s="227">
        <f t="shared" si="76"/>
        <v>0</v>
      </c>
      <c r="J460" s="228">
        <f>SUMIFS('Sch A. Input'!H458:CJ458,'Sch A. Input'!$H$14:$CJ$14,"Recurring",'Sch A. Input'!$H$13:$CJ$13,"&lt;="&amp;$L$11)</f>
        <v>0</v>
      </c>
      <c r="K460" s="228">
        <f>SUMIFS('Sch A. Input'!H458:CJ458,'Sch A. Input'!$H$14:$CJ$14,"One-time",'Sch A. Input'!$H$13:$CJ$13,"&lt;="&amp;$L$11)</f>
        <v>0</v>
      </c>
      <c r="L460" s="229">
        <f t="shared" si="77"/>
        <v>0</v>
      </c>
      <c r="M460" s="228">
        <f t="shared" si="78"/>
        <v>0</v>
      </c>
      <c r="N460" s="228">
        <f t="shared" si="79"/>
        <v>0</v>
      </c>
      <c r="O460" s="259">
        <f t="shared" si="80"/>
        <v>0</v>
      </c>
      <c r="P460" s="268">
        <f t="shared" si="67"/>
        <v>0</v>
      </c>
      <c r="Q460" s="231">
        <f t="shared" si="68"/>
        <v>0</v>
      </c>
      <c r="R460" s="97">
        <f t="shared" si="81"/>
        <v>0</v>
      </c>
      <c r="S460" s="237">
        <f>IF(AND(LARGE('Sch A. Input'!$CL$15:$CL$41,COUNTIF('Sch A. Input'!$CL$15:$CL$41,"&gt;="&amp;F460))&lt;E460,F460&lt;&gt;0),"Leaver",J460-G460)</f>
        <v>0</v>
      </c>
      <c r="T460" s="237">
        <f>IF(AND(LARGE('Sch A. Input'!$CL$15:$CL$41,COUNTIF('Sch A. Input'!$CL$15:$CL$41,"&gt;="&amp;F460))&lt;E460,F460&lt;&gt;0),"Leaver",K460-H460)</f>
        <v>0</v>
      </c>
      <c r="U460" s="238">
        <f>IF(AND(LARGE('Sch A. Input'!$CL$15:$CL$41,COUNTIF('Sch A. Input'!$CL$15:$CL$41,"&gt;="&amp;F460))&lt;E460,F460&lt;&gt;0),"Leaver",L460-I460)</f>
        <v>0</v>
      </c>
      <c r="V460" s="238">
        <f>IF(AND(LARGE('Sch A. Input'!$CL$15:$CL$41,COUNTIF('Sch A. Input'!$CL$15:$CL$41,"&gt;="&amp;F460))&lt;E460,F460&lt;&gt;0),"Leaver",IFERROR(S460/X460*$M$9,0))</f>
        <v>0</v>
      </c>
      <c r="W460" s="238">
        <f>IF(AND(LARGE('Sch A. Input'!$CL$15:$CL$41,COUNTIF('Sch A. Input'!$CL$15:$CL$41,"&gt;="&amp;F460))&lt;E460,F460&lt;&gt;0),"Leaver",V460+T460)</f>
        <v>0</v>
      </c>
      <c r="X460" s="264">
        <f>IF(AND(LARGE('Sch A. Input'!$CL$15:$CL$41,COUNTIF('Sch A. Input'!$CL$15:$CL$41,"&gt;="&amp;F460))&lt;E460,F460&lt;&gt;0),"Leaver",IF(OR(D460="",D460&gt;$L$11,($L$11-14)&lt;$K$9),0,(E460+1-D460)/14-1))</f>
        <v>0</v>
      </c>
      <c r="Y460" s="265">
        <f>IF(AND(LARGE('Sch A. Input'!$CL$15:$CL$41,COUNTIF('Sch A. Input'!$CL$15:$CL$41,"&gt;="&amp;F460))&lt;E460,F460&lt;&gt;0),"Leaver",IFERROR(IF((S460/$X460*$M$9+T460)&gt;$D$12,"YES","NO"),0))</f>
        <v>0</v>
      </c>
      <c r="Z460" s="225">
        <f>IF(AND(LARGE('Sch A. Input'!$CL$15:$CL$41,COUNTIF('Sch A. Input'!$CL$15:$CL$41,"&gt;="&amp;F460))&lt;E460,F460&lt;&gt;0),"Leaver",IFERROR(IF($Y460="YES",MIN($U460*($G$12/$D$12),$G$12),(SUMPRODUCT(--((MIN(W460,$D$12))&gt;$C$9:$C$12),((MIN(W460,$D$12))-$C$9:$C$12),$H$9:$H$12))-((1-(X460/$M$9))*(SUMPRODUCT(--((MIN(V460,$D$12))&gt;$C$9:$C$12),((MIN(V460,$D$12))-$C$9:$C$12),$H$9:$H$12)))),0))</f>
        <v>0</v>
      </c>
      <c r="AA460" s="169">
        <f>IF(AND(LARGE('Sch A. Input'!$CL$15:$CL$41,COUNTIF('Sch A. Input'!$CL$15:$CL$41,"&gt;="&amp;F460))&lt;E460,F460&lt;&gt;0),"Leaver",IFERROR(Z460/U460,0))</f>
        <v>0</v>
      </c>
      <c r="AB460" s="170">
        <f>IF(AND(LARGE('Sch A. Input'!$CL$15:$CL$41,COUNTIF('Sch A. Input'!$CL$15:$CL$41,"&gt;="&amp;F460))&lt;E460,F460&lt;&gt;0),"Leaver",Q460-Z460)</f>
        <v>0</v>
      </c>
      <c r="AC460" s="94">
        <f t="shared" si="82"/>
        <v>0</v>
      </c>
      <c r="BK460" s="2"/>
      <c r="BL460" s="2"/>
      <c r="CI460"/>
    </row>
    <row r="461" spans="2:87" x14ac:dyDescent="0.35">
      <c r="B461" s="70" t="str">
        <f>IF('Sch A. Input'!B459="","",'Sch A. Input'!B459)</f>
        <v/>
      </c>
      <c r="C461" s="75" t="str">
        <f>IF('Sch A. Input'!C459="","",'Sch A. Input'!C459)</f>
        <v/>
      </c>
      <c r="D461" s="71" t="str">
        <f>IF('Sch A. Input'!D459="","",'Sch A. Input'!D459)</f>
        <v/>
      </c>
      <c r="E461" s="71">
        <f>'Sch A. Input'!E459</f>
        <v>45016</v>
      </c>
      <c r="F461" s="71">
        <f>'Sch A. Input'!F459</f>
        <v>0</v>
      </c>
      <c r="G461" s="226">
        <f>SUMIFS('Sch A. Input'!H459:CJ459,'Sch A. Input'!$H$13:$CJ$13,$L$11,'Sch A. Input'!$H$14:$CJ$14,"Recurring")</f>
        <v>0</v>
      </c>
      <c r="H461" s="226">
        <f>SUMIFS('Sch A. Input'!H459:CJ459,'Sch A. Input'!$H$13:$CJ$13,$L$11,'Sch A. Input'!$H$14:$CJ$14,"One-time")</f>
        <v>0</v>
      </c>
      <c r="I461" s="227">
        <f t="shared" si="76"/>
        <v>0</v>
      </c>
      <c r="J461" s="228">
        <f>SUMIFS('Sch A. Input'!H459:CJ459,'Sch A. Input'!$H$14:$CJ$14,"Recurring",'Sch A. Input'!$H$13:$CJ$13,"&lt;="&amp;$L$11)</f>
        <v>0</v>
      </c>
      <c r="K461" s="228">
        <f>SUMIFS('Sch A. Input'!H459:CJ459,'Sch A. Input'!$H$14:$CJ$14,"One-time",'Sch A. Input'!$H$13:$CJ$13,"&lt;="&amp;$L$11)</f>
        <v>0</v>
      </c>
      <c r="L461" s="229">
        <f t="shared" si="77"/>
        <v>0</v>
      </c>
      <c r="M461" s="228">
        <f t="shared" si="78"/>
        <v>0</v>
      </c>
      <c r="N461" s="228">
        <f t="shared" si="79"/>
        <v>0</v>
      </c>
      <c r="O461" s="259">
        <f t="shared" si="80"/>
        <v>0</v>
      </c>
      <c r="P461" s="268">
        <f t="shared" si="67"/>
        <v>0</v>
      </c>
      <c r="Q461" s="231">
        <f t="shared" si="68"/>
        <v>0</v>
      </c>
      <c r="R461" s="97">
        <f t="shared" si="81"/>
        <v>0</v>
      </c>
      <c r="S461" s="237">
        <f>IF(AND(LARGE('Sch A. Input'!$CL$15:$CL$41,COUNTIF('Sch A. Input'!$CL$15:$CL$41,"&gt;="&amp;F461))&lt;E461,F461&lt;&gt;0),"Leaver",J461-G461)</f>
        <v>0</v>
      </c>
      <c r="T461" s="237">
        <f>IF(AND(LARGE('Sch A. Input'!$CL$15:$CL$41,COUNTIF('Sch A. Input'!$CL$15:$CL$41,"&gt;="&amp;F461))&lt;E461,F461&lt;&gt;0),"Leaver",K461-H461)</f>
        <v>0</v>
      </c>
      <c r="U461" s="238">
        <f>IF(AND(LARGE('Sch A. Input'!$CL$15:$CL$41,COUNTIF('Sch A. Input'!$CL$15:$CL$41,"&gt;="&amp;F461))&lt;E461,F461&lt;&gt;0),"Leaver",L461-I461)</f>
        <v>0</v>
      </c>
      <c r="V461" s="238">
        <f>IF(AND(LARGE('Sch A. Input'!$CL$15:$CL$41,COUNTIF('Sch A. Input'!$CL$15:$CL$41,"&gt;="&amp;F461))&lt;E461,F461&lt;&gt;0),"Leaver",IFERROR(S461/X461*$M$9,0))</f>
        <v>0</v>
      </c>
      <c r="W461" s="238">
        <f>IF(AND(LARGE('Sch A. Input'!$CL$15:$CL$41,COUNTIF('Sch A. Input'!$CL$15:$CL$41,"&gt;="&amp;F461))&lt;E461,F461&lt;&gt;0),"Leaver",V461+T461)</f>
        <v>0</v>
      </c>
      <c r="X461" s="264">
        <f>IF(AND(LARGE('Sch A. Input'!$CL$15:$CL$41,COUNTIF('Sch A. Input'!$CL$15:$CL$41,"&gt;="&amp;F461))&lt;E461,F461&lt;&gt;0),"Leaver",IF(OR(D461="",D461&gt;$L$11,($L$11-14)&lt;$K$9),0,(E461+1-D461)/14-1))</f>
        <v>0</v>
      </c>
      <c r="Y461" s="265">
        <f>IF(AND(LARGE('Sch A. Input'!$CL$15:$CL$41,COUNTIF('Sch A. Input'!$CL$15:$CL$41,"&gt;="&amp;F461))&lt;E461,F461&lt;&gt;0),"Leaver",IFERROR(IF((S461/$X461*$M$9+T461)&gt;$D$12,"YES","NO"),0))</f>
        <v>0</v>
      </c>
      <c r="Z461" s="225">
        <f>IF(AND(LARGE('Sch A. Input'!$CL$15:$CL$41,COUNTIF('Sch A. Input'!$CL$15:$CL$41,"&gt;="&amp;F461))&lt;E461,F461&lt;&gt;0),"Leaver",IFERROR(IF($Y461="YES",MIN($U461*($G$12/$D$12),$G$12),(SUMPRODUCT(--((MIN(W461,$D$12))&gt;$C$9:$C$12),((MIN(W461,$D$12))-$C$9:$C$12),$H$9:$H$12))-((1-(X461/$M$9))*(SUMPRODUCT(--((MIN(V461,$D$12))&gt;$C$9:$C$12),((MIN(V461,$D$12))-$C$9:$C$12),$H$9:$H$12)))),0))</f>
        <v>0</v>
      </c>
      <c r="AA461" s="169">
        <f>IF(AND(LARGE('Sch A. Input'!$CL$15:$CL$41,COUNTIF('Sch A. Input'!$CL$15:$CL$41,"&gt;="&amp;F461))&lt;E461,F461&lt;&gt;0),"Leaver",IFERROR(Z461/U461,0))</f>
        <v>0</v>
      </c>
      <c r="AB461" s="170">
        <f>IF(AND(LARGE('Sch A. Input'!$CL$15:$CL$41,COUNTIF('Sch A. Input'!$CL$15:$CL$41,"&gt;="&amp;F461))&lt;E461,F461&lt;&gt;0),"Leaver",Q461-Z461)</f>
        <v>0</v>
      </c>
      <c r="AC461" s="94">
        <f t="shared" si="82"/>
        <v>0</v>
      </c>
      <c r="BK461" s="2"/>
      <c r="BL461" s="2"/>
      <c r="CI461"/>
    </row>
    <row r="462" spans="2:87" x14ac:dyDescent="0.35">
      <c r="B462" s="70" t="str">
        <f>IF('Sch A. Input'!B460="","",'Sch A. Input'!B460)</f>
        <v/>
      </c>
      <c r="C462" s="75" t="str">
        <f>IF('Sch A. Input'!C460="","",'Sch A. Input'!C460)</f>
        <v/>
      </c>
      <c r="D462" s="71" t="str">
        <f>IF('Sch A. Input'!D460="","",'Sch A. Input'!D460)</f>
        <v/>
      </c>
      <c r="E462" s="71">
        <f>'Sch A. Input'!E460</f>
        <v>45016</v>
      </c>
      <c r="F462" s="71">
        <f>'Sch A. Input'!F460</f>
        <v>0</v>
      </c>
      <c r="G462" s="226">
        <f>SUMIFS('Sch A. Input'!H460:CJ460,'Sch A. Input'!$H$13:$CJ$13,$L$11,'Sch A. Input'!$H$14:$CJ$14,"Recurring")</f>
        <v>0</v>
      </c>
      <c r="H462" s="226">
        <f>SUMIFS('Sch A. Input'!H460:CJ460,'Sch A. Input'!$H$13:$CJ$13,$L$11,'Sch A. Input'!$H$14:$CJ$14,"One-time")</f>
        <v>0</v>
      </c>
      <c r="I462" s="227">
        <f t="shared" si="76"/>
        <v>0</v>
      </c>
      <c r="J462" s="228">
        <f>SUMIFS('Sch A. Input'!H460:CJ460,'Sch A. Input'!$H$14:$CJ$14,"Recurring",'Sch A. Input'!$H$13:$CJ$13,"&lt;="&amp;$L$11)</f>
        <v>0</v>
      </c>
      <c r="K462" s="228">
        <f>SUMIFS('Sch A. Input'!H460:CJ460,'Sch A. Input'!$H$14:$CJ$14,"One-time",'Sch A. Input'!$H$13:$CJ$13,"&lt;="&amp;$L$11)</f>
        <v>0</v>
      </c>
      <c r="L462" s="229">
        <f t="shared" si="77"/>
        <v>0</v>
      </c>
      <c r="M462" s="228">
        <f t="shared" si="78"/>
        <v>0</v>
      </c>
      <c r="N462" s="228">
        <f t="shared" si="79"/>
        <v>0</v>
      </c>
      <c r="O462" s="259">
        <f t="shared" si="80"/>
        <v>0</v>
      </c>
      <c r="P462" s="268">
        <f t="shared" si="67"/>
        <v>0</v>
      </c>
      <c r="Q462" s="231">
        <f t="shared" si="68"/>
        <v>0</v>
      </c>
      <c r="R462" s="97">
        <f t="shared" si="81"/>
        <v>0</v>
      </c>
      <c r="S462" s="237">
        <f>IF(AND(LARGE('Sch A. Input'!$CL$15:$CL$41,COUNTIF('Sch A. Input'!$CL$15:$CL$41,"&gt;="&amp;F462))&lt;E462,F462&lt;&gt;0),"Leaver",J462-G462)</f>
        <v>0</v>
      </c>
      <c r="T462" s="237">
        <f>IF(AND(LARGE('Sch A. Input'!$CL$15:$CL$41,COUNTIF('Sch A. Input'!$CL$15:$CL$41,"&gt;="&amp;F462))&lt;E462,F462&lt;&gt;0),"Leaver",K462-H462)</f>
        <v>0</v>
      </c>
      <c r="U462" s="238">
        <f>IF(AND(LARGE('Sch A. Input'!$CL$15:$CL$41,COUNTIF('Sch A. Input'!$CL$15:$CL$41,"&gt;="&amp;F462))&lt;E462,F462&lt;&gt;0),"Leaver",L462-I462)</f>
        <v>0</v>
      </c>
      <c r="V462" s="238">
        <f>IF(AND(LARGE('Sch A. Input'!$CL$15:$CL$41,COUNTIF('Sch A. Input'!$CL$15:$CL$41,"&gt;="&amp;F462))&lt;E462,F462&lt;&gt;0),"Leaver",IFERROR(S462/X462*$M$9,0))</f>
        <v>0</v>
      </c>
      <c r="W462" s="238">
        <f>IF(AND(LARGE('Sch A. Input'!$CL$15:$CL$41,COUNTIF('Sch A. Input'!$CL$15:$CL$41,"&gt;="&amp;F462))&lt;E462,F462&lt;&gt;0),"Leaver",V462+T462)</f>
        <v>0</v>
      </c>
      <c r="X462" s="264">
        <f>IF(AND(LARGE('Sch A. Input'!$CL$15:$CL$41,COUNTIF('Sch A. Input'!$CL$15:$CL$41,"&gt;="&amp;F462))&lt;E462,F462&lt;&gt;0),"Leaver",IF(OR(D462="",D462&gt;$L$11,($L$11-14)&lt;$K$9),0,(E462+1-D462)/14-1))</f>
        <v>0</v>
      </c>
      <c r="Y462" s="265">
        <f>IF(AND(LARGE('Sch A. Input'!$CL$15:$CL$41,COUNTIF('Sch A. Input'!$CL$15:$CL$41,"&gt;="&amp;F462))&lt;E462,F462&lt;&gt;0),"Leaver",IFERROR(IF((S462/$X462*$M$9+T462)&gt;$D$12,"YES","NO"),0))</f>
        <v>0</v>
      </c>
      <c r="Z462" s="225">
        <f>IF(AND(LARGE('Sch A. Input'!$CL$15:$CL$41,COUNTIF('Sch A. Input'!$CL$15:$CL$41,"&gt;="&amp;F462))&lt;E462,F462&lt;&gt;0),"Leaver",IFERROR(IF($Y462="YES",MIN($U462*($G$12/$D$12),$G$12),(SUMPRODUCT(--((MIN(W462,$D$12))&gt;$C$9:$C$12),((MIN(W462,$D$12))-$C$9:$C$12),$H$9:$H$12))-((1-(X462/$M$9))*(SUMPRODUCT(--((MIN(V462,$D$12))&gt;$C$9:$C$12),((MIN(V462,$D$12))-$C$9:$C$12),$H$9:$H$12)))),0))</f>
        <v>0</v>
      </c>
      <c r="AA462" s="169">
        <f>IF(AND(LARGE('Sch A. Input'!$CL$15:$CL$41,COUNTIF('Sch A. Input'!$CL$15:$CL$41,"&gt;="&amp;F462))&lt;E462,F462&lt;&gt;0),"Leaver",IFERROR(Z462/U462,0))</f>
        <v>0</v>
      </c>
      <c r="AB462" s="170">
        <f>IF(AND(LARGE('Sch A. Input'!$CL$15:$CL$41,COUNTIF('Sch A. Input'!$CL$15:$CL$41,"&gt;="&amp;F462))&lt;E462,F462&lt;&gt;0),"Leaver",Q462-Z462)</f>
        <v>0</v>
      </c>
      <c r="AC462" s="94">
        <f t="shared" si="82"/>
        <v>0</v>
      </c>
      <c r="BK462" s="2"/>
      <c r="BL462" s="2"/>
      <c r="CI462"/>
    </row>
    <row r="463" spans="2:87" x14ac:dyDescent="0.35">
      <c r="B463" s="70" t="str">
        <f>IF('Sch A. Input'!B461="","",'Sch A. Input'!B461)</f>
        <v/>
      </c>
      <c r="C463" s="75" t="str">
        <f>IF('Sch A. Input'!C461="","",'Sch A. Input'!C461)</f>
        <v/>
      </c>
      <c r="D463" s="71" t="str">
        <f>IF('Sch A. Input'!D461="","",'Sch A. Input'!D461)</f>
        <v/>
      </c>
      <c r="E463" s="71">
        <f>'Sch A. Input'!E461</f>
        <v>45016</v>
      </c>
      <c r="F463" s="71">
        <f>'Sch A. Input'!F461</f>
        <v>0</v>
      </c>
      <c r="G463" s="226">
        <f>SUMIFS('Sch A. Input'!H461:CJ461,'Sch A. Input'!$H$13:$CJ$13,$L$11,'Sch A. Input'!$H$14:$CJ$14,"Recurring")</f>
        <v>0</v>
      </c>
      <c r="H463" s="226">
        <f>SUMIFS('Sch A. Input'!H461:CJ461,'Sch A. Input'!$H$13:$CJ$13,$L$11,'Sch A. Input'!$H$14:$CJ$14,"One-time")</f>
        <v>0</v>
      </c>
      <c r="I463" s="227">
        <f t="shared" si="76"/>
        <v>0</v>
      </c>
      <c r="J463" s="228">
        <f>SUMIFS('Sch A. Input'!H461:CJ461,'Sch A. Input'!$H$14:$CJ$14,"Recurring",'Sch A. Input'!$H$13:$CJ$13,"&lt;="&amp;$L$11)</f>
        <v>0</v>
      </c>
      <c r="K463" s="228">
        <f>SUMIFS('Sch A. Input'!H461:CJ461,'Sch A. Input'!$H$14:$CJ$14,"One-time",'Sch A. Input'!$H$13:$CJ$13,"&lt;="&amp;$L$11)</f>
        <v>0</v>
      </c>
      <c r="L463" s="229">
        <f t="shared" si="77"/>
        <v>0</v>
      </c>
      <c r="M463" s="228">
        <f t="shared" si="78"/>
        <v>0</v>
      </c>
      <c r="N463" s="228">
        <f t="shared" si="79"/>
        <v>0</v>
      </c>
      <c r="O463" s="259">
        <f t="shared" si="80"/>
        <v>0</v>
      </c>
      <c r="P463" s="268">
        <f t="shared" si="67"/>
        <v>0</v>
      </c>
      <c r="Q463" s="231">
        <f t="shared" si="68"/>
        <v>0</v>
      </c>
      <c r="R463" s="97">
        <f t="shared" si="81"/>
        <v>0</v>
      </c>
      <c r="S463" s="237">
        <f>IF(AND(LARGE('Sch A. Input'!$CL$15:$CL$41,COUNTIF('Sch A. Input'!$CL$15:$CL$41,"&gt;="&amp;F463))&lt;E463,F463&lt;&gt;0),"Leaver",J463-G463)</f>
        <v>0</v>
      </c>
      <c r="T463" s="237">
        <f>IF(AND(LARGE('Sch A. Input'!$CL$15:$CL$41,COUNTIF('Sch A. Input'!$CL$15:$CL$41,"&gt;="&amp;F463))&lt;E463,F463&lt;&gt;0),"Leaver",K463-H463)</f>
        <v>0</v>
      </c>
      <c r="U463" s="238">
        <f>IF(AND(LARGE('Sch A. Input'!$CL$15:$CL$41,COUNTIF('Sch A. Input'!$CL$15:$CL$41,"&gt;="&amp;F463))&lt;E463,F463&lt;&gt;0),"Leaver",L463-I463)</f>
        <v>0</v>
      </c>
      <c r="V463" s="238">
        <f>IF(AND(LARGE('Sch A. Input'!$CL$15:$CL$41,COUNTIF('Sch A. Input'!$CL$15:$CL$41,"&gt;="&amp;F463))&lt;E463,F463&lt;&gt;0),"Leaver",IFERROR(S463/X463*$M$9,0))</f>
        <v>0</v>
      </c>
      <c r="W463" s="238">
        <f>IF(AND(LARGE('Sch A. Input'!$CL$15:$CL$41,COUNTIF('Sch A. Input'!$CL$15:$CL$41,"&gt;="&amp;F463))&lt;E463,F463&lt;&gt;0),"Leaver",V463+T463)</f>
        <v>0</v>
      </c>
      <c r="X463" s="264">
        <f>IF(AND(LARGE('Sch A. Input'!$CL$15:$CL$41,COUNTIF('Sch A. Input'!$CL$15:$CL$41,"&gt;="&amp;F463))&lt;E463,F463&lt;&gt;0),"Leaver",IF(OR(D463="",D463&gt;$L$11,($L$11-14)&lt;$K$9),0,(E463+1-D463)/14-1))</f>
        <v>0</v>
      </c>
      <c r="Y463" s="265">
        <f>IF(AND(LARGE('Sch A. Input'!$CL$15:$CL$41,COUNTIF('Sch A. Input'!$CL$15:$CL$41,"&gt;="&amp;F463))&lt;E463,F463&lt;&gt;0),"Leaver",IFERROR(IF((S463/$X463*$M$9+T463)&gt;$D$12,"YES","NO"),0))</f>
        <v>0</v>
      </c>
      <c r="Z463" s="225">
        <f>IF(AND(LARGE('Sch A. Input'!$CL$15:$CL$41,COUNTIF('Sch A. Input'!$CL$15:$CL$41,"&gt;="&amp;F463))&lt;E463,F463&lt;&gt;0),"Leaver",IFERROR(IF($Y463="YES",MIN($U463*($G$12/$D$12),$G$12),(SUMPRODUCT(--((MIN(W463,$D$12))&gt;$C$9:$C$12),((MIN(W463,$D$12))-$C$9:$C$12),$H$9:$H$12))-((1-(X463/$M$9))*(SUMPRODUCT(--((MIN(V463,$D$12))&gt;$C$9:$C$12),((MIN(V463,$D$12))-$C$9:$C$12),$H$9:$H$12)))),0))</f>
        <v>0</v>
      </c>
      <c r="AA463" s="169">
        <f>IF(AND(LARGE('Sch A. Input'!$CL$15:$CL$41,COUNTIF('Sch A. Input'!$CL$15:$CL$41,"&gt;="&amp;F463))&lt;E463,F463&lt;&gt;0),"Leaver",IFERROR(Z463/U463,0))</f>
        <v>0</v>
      </c>
      <c r="AB463" s="170">
        <f>IF(AND(LARGE('Sch A. Input'!$CL$15:$CL$41,COUNTIF('Sch A. Input'!$CL$15:$CL$41,"&gt;="&amp;F463))&lt;E463,F463&lt;&gt;0),"Leaver",Q463-Z463)</f>
        <v>0</v>
      </c>
      <c r="AC463" s="94">
        <f t="shared" si="82"/>
        <v>0</v>
      </c>
      <c r="BK463" s="2"/>
      <c r="BL463" s="2"/>
      <c r="CI463"/>
    </row>
    <row r="464" spans="2:87" x14ac:dyDescent="0.35">
      <c r="B464" s="70" t="str">
        <f>IF('Sch A. Input'!B462="","",'Sch A. Input'!B462)</f>
        <v/>
      </c>
      <c r="C464" s="75" t="str">
        <f>IF('Sch A. Input'!C462="","",'Sch A. Input'!C462)</f>
        <v/>
      </c>
      <c r="D464" s="71" t="str">
        <f>IF('Sch A. Input'!D462="","",'Sch A. Input'!D462)</f>
        <v/>
      </c>
      <c r="E464" s="71">
        <f>'Sch A. Input'!E462</f>
        <v>45016</v>
      </c>
      <c r="F464" s="71">
        <f>'Sch A. Input'!F462</f>
        <v>0</v>
      </c>
      <c r="G464" s="226">
        <f>SUMIFS('Sch A. Input'!H462:CJ462,'Sch A. Input'!$H$13:$CJ$13,$L$11,'Sch A. Input'!$H$14:$CJ$14,"Recurring")</f>
        <v>0</v>
      </c>
      <c r="H464" s="226">
        <f>SUMIFS('Sch A. Input'!H462:CJ462,'Sch A. Input'!$H$13:$CJ$13,$L$11,'Sch A. Input'!$H$14:$CJ$14,"One-time")</f>
        <v>0</v>
      </c>
      <c r="I464" s="227">
        <f t="shared" si="76"/>
        <v>0</v>
      </c>
      <c r="J464" s="228">
        <f>SUMIFS('Sch A. Input'!H462:CJ462,'Sch A. Input'!$H$14:$CJ$14,"Recurring",'Sch A. Input'!$H$13:$CJ$13,"&lt;="&amp;$L$11)</f>
        <v>0</v>
      </c>
      <c r="K464" s="228">
        <f>SUMIFS('Sch A. Input'!H462:CJ462,'Sch A. Input'!$H$14:$CJ$14,"One-time",'Sch A. Input'!$H$13:$CJ$13,"&lt;="&amp;$L$11)</f>
        <v>0</v>
      </c>
      <c r="L464" s="229">
        <f t="shared" si="77"/>
        <v>0</v>
      </c>
      <c r="M464" s="228">
        <f t="shared" si="78"/>
        <v>0</v>
      </c>
      <c r="N464" s="228">
        <f t="shared" si="79"/>
        <v>0</v>
      </c>
      <c r="O464" s="259">
        <f t="shared" si="80"/>
        <v>0</v>
      </c>
      <c r="P464" s="268">
        <f t="shared" si="67"/>
        <v>0</v>
      </c>
      <c r="Q464" s="231">
        <f t="shared" si="68"/>
        <v>0</v>
      </c>
      <c r="R464" s="97">
        <f t="shared" si="81"/>
        <v>0</v>
      </c>
      <c r="S464" s="237">
        <f>IF(AND(LARGE('Sch A. Input'!$CL$15:$CL$41,COUNTIF('Sch A. Input'!$CL$15:$CL$41,"&gt;="&amp;F464))&lt;E464,F464&lt;&gt;0),"Leaver",J464-G464)</f>
        <v>0</v>
      </c>
      <c r="T464" s="237">
        <f>IF(AND(LARGE('Sch A. Input'!$CL$15:$CL$41,COUNTIF('Sch A. Input'!$CL$15:$CL$41,"&gt;="&amp;F464))&lt;E464,F464&lt;&gt;0),"Leaver",K464-H464)</f>
        <v>0</v>
      </c>
      <c r="U464" s="238">
        <f>IF(AND(LARGE('Sch A. Input'!$CL$15:$CL$41,COUNTIF('Sch A. Input'!$CL$15:$CL$41,"&gt;="&amp;F464))&lt;E464,F464&lt;&gt;0),"Leaver",L464-I464)</f>
        <v>0</v>
      </c>
      <c r="V464" s="238">
        <f>IF(AND(LARGE('Sch A. Input'!$CL$15:$CL$41,COUNTIF('Sch A. Input'!$CL$15:$CL$41,"&gt;="&amp;F464))&lt;E464,F464&lt;&gt;0),"Leaver",IFERROR(S464/X464*$M$9,0))</f>
        <v>0</v>
      </c>
      <c r="W464" s="238">
        <f>IF(AND(LARGE('Sch A. Input'!$CL$15:$CL$41,COUNTIF('Sch A. Input'!$CL$15:$CL$41,"&gt;="&amp;F464))&lt;E464,F464&lt;&gt;0),"Leaver",V464+T464)</f>
        <v>0</v>
      </c>
      <c r="X464" s="264">
        <f>IF(AND(LARGE('Sch A. Input'!$CL$15:$CL$41,COUNTIF('Sch A. Input'!$CL$15:$CL$41,"&gt;="&amp;F464))&lt;E464,F464&lt;&gt;0),"Leaver",IF(OR(D464="",D464&gt;$L$11,($L$11-14)&lt;$K$9),0,(E464+1-D464)/14-1))</f>
        <v>0</v>
      </c>
      <c r="Y464" s="265">
        <f>IF(AND(LARGE('Sch A. Input'!$CL$15:$CL$41,COUNTIF('Sch A. Input'!$CL$15:$CL$41,"&gt;="&amp;F464))&lt;E464,F464&lt;&gt;0),"Leaver",IFERROR(IF((S464/$X464*$M$9+T464)&gt;$D$12,"YES","NO"),0))</f>
        <v>0</v>
      </c>
      <c r="Z464" s="225">
        <f>IF(AND(LARGE('Sch A. Input'!$CL$15:$CL$41,COUNTIF('Sch A. Input'!$CL$15:$CL$41,"&gt;="&amp;F464))&lt;E464,F464&lt;&gt;0),"Leaver",IFERROR(IF($Y464="YES",MIN($U464*($G$12/$D$12),$G$12),(SUMPRODUCT(--((MIN(W464,$D$12))&gt;$C$9:$C$12),((MIN(W464,$D$12))-$C$9:$C$12),$H$9:$H$12))-((1-(X464/$M$9))*(SUMPRODUCT(--((MIN(V464,$D$12))&gt;$C$9:$C$12),((MIN(V464,$D$12))-$C$9:$C$12),$H$9:$H$12)))),0))</f>
        <v>0</v>
      </c>
      <c r="AA464" s="169">
        <f>IF(AND(LARGE('Sch A. Input'!$CL$15:$CL$41,COUNTIF('Sch A. Input'!$CL$15:$CL$41,"&gt;="&amp;F464))&lt;E464,F464&lt;&gt;0),"Leaver",IFERROR(Z464/U464,0))</f>
        <v>0</v>
      </c>
      <c r="AB464" s="170">
        <f>IF(AND(LARGE('Sch A. Input'!$CL$15:$CL$41,COUNTIF('Sch A. Input'!$CL$15:$CL$41,"&gt;="&amp;F464))&lt;E464,F464&lt;&gt;0),"Leaver",Q464-Z464)</f>
        <v>0</v>
      </c>
      <c r="AC464" s="94">
        <f t="shared" si="82"/>
        <v>0</v>
      </c>
      <c r="BK464" s="2"/>
      <c r="BL464" s="2"/>
      <c r="CI464"/>
    </row>
    <row r="465" spans="2:87" x14ac:dyDescent="0.35">
      <c r="B465" s="70" t="str">
        <f>IF('Sch A. Input'!B463="","",'Sch A. Input'!B463)</f>
        <v/>
      </c>
      <c r="C465" s="75" t="str">
        <f>IF('Sch A. Input'!C463="","",'Sch A. Input'!C463)</f>
        <v/>
      </c>
      <c r="D465" s="71" t="str">
        <f>IF('Sch A. Input'!D463="","",'Sch A. Input'!D463)</f>
        <v/>
      </c>
      <c r="E465" s="71">
        <f>'Sch A. Input'!E463</f>
        <v>45016</v>
      </c>
      <c r="F465" s="71">
        <f>'Sch A. Input'!F463</f>
        <v>0</v>
      </c>
      <c r="G465" s="226">
        <f>SUMIFS('Sch A. Input'!H463:CJ463,'Sch A. Input'!$H$13:$CJ$13,$L$11,'Sch A. Input'!$H$14:$CJ$14,"Recurring")</f>
        <v>0</v>
      </c>
      <c r="H465" s="226">
        <f>SUMIFS('Sch A. Input'!H463:CJ463,'Sch A. Input'!$H$13:$CJ$13,$L$11,'Sch A. Input'!$H$14:$CJ$14,"One-time")</f>
        <v>0</v>
      </c>
      <c r="I465" s="227">
        <f t="shared" si="76"/>
        <v>0</v>
      </c>
      <c r="J465" s="228">
        <f>SUMIFS('Sch A. Input'!H463:CJ463,'Sch A. Input'!$H$14:$CJ$14,"Recurring",'Sch A. Input'!$H$13:$CJ$13,"&lt;="&amp;$L$11)</f>
        <v>0</v>
      </c>
      <c r="K465" s="228">
        <f>SUMIFS('Sch A. Input'!H463:CJ463,'Sch A. Input'!$H$14:$CJ$14,"One-time",'Sch A. Input'!$H$13:$CJ$13,"&lt;="&amp;$L$11)</f>
        <v>0</v>
      </c>
      <c r="L465" s="229">
        <f t="shared" si="77"/>
        <v>0</v>
      </c>
      <c r="M465" s="228">
        <f t="shared" si="78"/>
        <v>0</v>
      </c>
      <c r="N465" s="228">
        <f t="shared" si="79"/>
        <v>0</v>
      </c>
      <c r="O465" s="259">
        <f t="shared" si="80"/>
        <v>0</v>
      </c>
      <c r="P465" s="268">
        <f t="shared" ref="P465:P528" si="83">IFERROR(IF((J465/$O465*$M$9+K465)&gt;$D$12,"YES","NO"),0)</f>
        <v>0</v>
      </c>
      <c r="Q465" s="231">
        <f t="shared" ref="Q465:Q528" si="84">IFERROR(IF(P465="YES",MIN(L465*($G$12/$D$12),$G$12),((SUMPRODUCT(--((MIN(N465,$D$12))&gt;$C$9:$C$12),((MIN(N465,$D$12))-$C$9:$C$12),$H$9:$H$12))-((1-O465/$M$9)*((SUMPRODUCT(--((MIN(M465,$D$12))&gt;$C$9:$C$12),((MIN(M465,$D$12))-$C$9:$C$12),$H$9:$H$12)))))),0)</f>
        <v>0</v>
      </c>
      <c r="R465" s="97">
        <f t="shared" si="81"/>
        <v>0</v>
      </c>
      <c r="S465" s="237">
        <f>IF(AND(LARGE('Sch A. Input'!$CL$15:$CL$41,COUNTIF('Sch A. Input'!$CL$15:$CL$41,"&gt;="&amp;F465))&lt;E465,F465&lt;&gt;0),"Leaver",J465-G465)</f>
        <v>0</v>
      </c>
      <c r="T465" s="237">
        <f>IF(AND(LARGE('Sch A. Input'!$CL$15:$CL$41,COUNTIF('Sch A. Input'!$CL$15:$CL$41,"&gt;="&amp;F465))&lt;E465,F465&lt;&gt;0),"Leaver",K465-H465)</f>
        <v>0</v>
      </c>
      <c r="U465" s="238">
        <f>IF(AND(LARGE('Sch A. Input'!$CL$15:$CL$41,COUNTIF('Sch A. Input'!$CL$15:$CL$41,"&gt;="&amp;F465))&lt;E465,F465&lt;&gt;0),"Leaver",L465-I465)</f>
        <v>0</v>
      </c>
      <c r="V465" s="238">
        <f>IF(AND(LARGE('Sch A. Input'!$CL$15:$CL$41,COUNTIF('Sch A. Input'!$CL$15:$CL$41,"&gt;="&amp;F465))&lt;E465,F465&lt;&gt;0),"Leaver",IFERROR(S465/X465*$M$9,0))</f>
        <v>0</v>
      </c>
      <c r="W465" s="238">
        <f>IF(AND(LARGE('Sch A. Input'!$CL$15:$CL$41,COUNTIF('Sch A. Input'!$CL$15:$CL$41,"&gt;="&amp;F465))&lt;E465,F465&lt;&gt;0),"Leaver",V465+T465)</f>
        <v>0</v>
      </c>
      <c r="X465" s="264">
        <f>IF(AND(LARGE('Sch A. Input'!$CL$15:$CL$41,COUNTIF('Sch A. Input'!$CL$15:$CL$41,"&gt;="&amp;F465))&lt;E465,F465&lt;&gt;0),"Leaver",IF(OR(D465="",D465&gt;$L$11,($L$11-14)&lt;$K$9),0,(E465+1-D465)/14-1))</f>
        <v>0</v>
      </c>
      <c r="Y465" s="265">
        <f>IF(AND(LARGE('Sch A. Input'!$CL$15:$CL$41,COUNTIF('Sch A. Input'!$CL$15:$CL$41,"&gt;="&amp;F465))&lt;E465,F465&lt;&gt;0),"Leaver",IFERROR(IF((S465/$X465*$M$9+T465)&gt;$D$12,"YES","NO"),0))</f>
        <v>0</v>
      </c>
      <c r="Z465" s="225">
        <f>IF(AND(LARGE('Sch A. Input'!$CL$15:$CL$41,COUNTIF('Sch A. Input'!$CL$15:$CL$41,"&gt;="&amp;F465))&lt;E465,F465&lt;&gt;0),"Leaver",IFERROR(IF($Y465="YES",MIN($U465*($G$12/$D$12),$G$12),(SUMPRODUCT(--((MIN(W465,$D$12))&gt;$C$9:$C$12),((MIN(W465,$D$12))-$C$9:$C$12),$H$9:$H$12))-((1-(X465/$M$9))*(SUMPRODUCT(--((MIN(V465,$D$12))&gt;$C$9:$C$12),((MIN(V465,$D$12))-$C$9:$C$12),$H$9:$H$12)))),0))</f>
        <v>0</v>
      </c>
      <c r="AA465" s="169">
        <f>IF(AND(LARGE('Sch A. Input'!$CL$15:$CL$41,COUNTIF('Sch A. Input'!$CL$15:$CL$41,"&gt;="&amp;F465))&lt;E465,F465&lt;&gt;0),"Leaver",IFERROR(Z465/U465,0))</f>
        <v>0</v>
      </c>
      <c r="AB465" s="170">
        <f>IF(AND(LARGE('Sch A. Input'!$CL$15:$CL$41,COUNTIF('Sch A. Input'!$CL$15:$CL$41,"&gt;="&amp;F465))&lt;E465,F465&lt;&gt;0),"Leaver",Q465-Z465)</f>
        <v>0</v>
      </c>
      <c r="AC465" s="94">
        <f t="shared" si="82"/>
        <v>0</v>
      </c>
      <c r="BK465" s="2"/>
      <c r="BL465" s="2"/>
      <c r="CI465"/>
    </row>
    <row r="466" spans="2:87" x14ac:dyDescent="0.35">
      <c r="B466" s="70" t="str">
        <f>IF('Sch A. Input'!B464="","",'Sch A. Input'!B464)</f>
        <v/>
      </c>
      <c r="C466" s="75" t="str">
        <f>IF('Sch A. Input'!C464="","",'Sch A. Input'!C464)</f>
        <v/>
      </c>
      <c r="D466" s="71" t="str">
        <f>IF('Sch A. Input'!D464="","",'Sch A. Input'!D464)</f>
        <v/>
      </c>
      <c r="E466" s="71">
        <f>'Sch A. Input'!E464</f>
        <v>45016</v>
      </c>
      <c r="F466" s="71">
        <f>'Sch A. Input'!F464</f>
        <v>0</v>
      </c>
      <c r="G466" s="226">
        <f>SUMIFS('Sch A. Input'!H464:CJ464,'Sch A. Input'!$H$13:$CJ$13,$L$11,'Sch A. Input'!$H$14:$CJ$14,"Recurring")</f>
        <v>0</v>
      </c>
      <c r="H466" s="226">
        <f>SUMIFS('Sch A. Input'!H464:CJ464,'Sch A. Input'!$H$13:$CJ$13,$L$11,'Sch A. Input'!$H$14:$CJ$14,"One-time")</f>
        <v>0</v>
      </c>
      <c r="I466" s="227">
        <f t="shared" si="76"/>
        <v>0</v>
      </c>
      <c r="J466" s="228">
        <f>SUMIFS('Sch A. Input'!H464:CJ464,'Sch A. Input'!$H$14:$CJ$14,"Recurring",'Sch A. Input'!$H$13:$CJ$13,"&lt;="&amp;$L$11)</f>
        <v>0</v>
      </c>
      <c r="K466" s="228">
        <f>SUMIFS('Sch A. Input'!H464:CJ464,'Sch A. Input'!$H$14:$CJ$14,"One-time",'Sch A. Input'!$H$13:$CJ$13,"&lt;="&amp;$L$11)</f>
        <v>0</v>
      </c>
      <c r="L466" s="229">
        <f t="shared" si="77"/>
        <v>0</v>
      </c>
      <c r="M466" s="228">
        <f t="shared" si="78"/>
        <v>0</v>
      </c>
      <c r="N466" s="228">
        <f t="shared" si="79"/>
        <v>0</v>
      </c>
      <c r="O466" s="259">
        <f t="shared" si="80"/>
        <v>0</v>
      </c>
      <c r="P466" s="268">
        <f t="shared" si="83"/>
        <v>0</v>
      </c>
      <c r="Q466" s="231">
        <f t="shared" si="84"/>
        <v>0</v>
      </c>
      <c r="R466" s="97">
        <f t="shared" si="81"/>
        <v>0</v>
      </c>
      <c r="S466" s="237">
        <f>IF(AND(LARGE('Sch A. Input'!$CL$15:$CL$41,COUNTIF('Sch A. Input'!$CL$15:$CL$41,"&gt;="&amp;F466))&lt;E466,F466&lt;&gt;0),"Leaver",J466-G466)</f>
        <v>0</v>
      </c>
      <c r="T466" s="237">
        <f>IF(AND(LARGE('Sch A. Input'!$CL$15:$CL$41,COUNTIF('Sch A. Input'!$CL$15:$CL$41,"&gt;="&amp;F466))&lt;E466,F466&lt;&gt;0),"Leaver",K466-H466)</f>
        <v>0</v>
      </c>
      <c r="U466" s="238">
        <f>IF(AND(LARGE('Sch A. Input'!$CL$15:$CL$41,COUNTIF('Sch A. Input'!$CL$15:$CL$41,"&gt;="&amp;F466))&lt;E466,F466&lt;&gt;0),"Leaver",L466-I466)</f>
        <v>0</v>
      </c>
      <c r="V466" s="238">
        <f>IF(AND(LARGE('Sch A. Input'!$CL$15:$CL$41,COUNTIF('Sch A. Input'!$CL$15:$CL$41,"&gt;="&amp;F466))&lt;E466,F466&lt;&gt;0),"Leaver",IFERROR(S466/X466*$M$9,0))</f>
        <v>0</v>
      </c>
      <c r="W466" s="238">
        <f>IF(AND(LARGE('Sch A. Input'!$CL$15:$CL$41,COUNTIF('Sch A. Input'!$CL$15:$CL$41,"&gt;="&amp;F466))&lt;E466,F466&lt;&gt;0),"Leaver",V466+T466)</f>
        <v>0</v>
      </c>
      <c r="X466" s="264">
        <f>IF(AND(LARGE('Sch A. Input'!$CL$15:$CL$41,COUNTIF('Sch A. Input'!$CL$15:$CL$41,"&gt;="&amp;F466))&lt;E466,F466&lt;&gt;0),"Leaver",IF(OR(D466="",D466&gt;$L$11,($L$11-14)&lt;$K$9),0,(E466+1-D466)/14-1))</f>
        <v>0</v>
      </c>
      <c r="Y466" s="265">
        <f>IF(AND(LARGE('Sch A. Input'!$CL$15:$CL$41,COUNTIF('Sch A. Input'!$CL$15:$CL$41,"&gt;="&amp;F466))&lt;E466,F466&lt;&gt;0),"Leaver",IFERROR(IF((S466/$X466*$M$9+T466)&gt;$D$12,"YES","NO"),0))</f>
        <v>0</v>
      </c>
      <c r="Z466" s="225">
        <f>IF(AND(LARGE('Sch A. Input'!$CL$15:$CL$41,COUNTIF('Sch A. Input'!$CL$15:$CL$41,"&gt;="&amp;F466))&lt;E466,F466&lt;&gt;0),"Leaver",IFERROR(IF($Y466="YES",MIN($U466*($G$12/$D$12),$G$12),(SUMPRODUCT(--((MIN(W466,$D$12))&gt;$C$9:$C$12),((MIN(W466,$D$12))-$C$9:$C$12),$H$9:$H$12))-((1-(X466/$M$9))*(SUMPRODUCT(--((MIN(V466,$D$12))&gt;$C$9:$C$12),((MIN(V466,$D$12))-$C$9:$C$12),$H$9:$H$12)))),0))</f>
        <v>0</v>
      </c>
      <c r="AA466" s="169">
        <f>IF(AND(LARGE('Sch A. Input'!$CL$15:$CL$41,COUNTIF('Sch A. Input'!$CL$15:$CL$41,"&gt;="&amp;F466))&lt;E466,F466&lt;&gt;0),"Leaver",IFERROR(Z466/U466,0))</f>
        <v>0</v>
      </c>
      <c r="AB466" s="170">
        <f>IF(AND(LARGE('Sch A. Input'!$CL$15:$CL$41,COUNTIF('Sch A. Input'!$CL$15:$CL$41,"&gt;="&amp;F466))&lt;E466,F466&lt;&gt;0),"Leaver",Q466-Z466)</f>
        <v>0</v>
      </c>
      <c r="AC466" s="94">
        <f t="shared" si="82"/>
        <v>0</v>
      </c>
      <c r="BK466" s="2"/>
      <c r="BL466" s="2"/>
      <c r="CI466"/>
    </row>
    <row r="467" spans="2:87" x14ac:dyDescent="0.35">
      <c r="B467" s="70" t="str">
        <f>IF('Sch A. Input'!B465="","",'Sch A. Input'!B465)</f>
        <v/>
      </c>
      <c r="C467" s="75" t="str">
        <f>IF('Sch A. Input'!C465="","",'Sch A. Input'!C465)</f>
        <v/>
      </c>
      <c r="D467" s="71" t="str">
        <f>IF('Sch A. Input'!D465="","",'Sch A. Input'!D465)</f>
        <v/>
      </c>
      <c r="E467" s="71">
        <f>'Sch A. Input'!E465</f>
        <v>45016</v>
      </c>
      <c r="F467" s="71">
        <f>'Sch A. Input'!F465</f>
        <v>0</v>
      </c>
      <c r="G467" s="226">
        <f>SUMIFS('Sch A. Input'!H465:CJ465,'Sch A. Input'!$H$13:$CJ$13,$L$11,'Sch A. Input'!$H$14:$CJ$14,"Recurring")</f>
        <v>0</v>
      </c>
      <c r="H467" s="226">
        <f>SUMIFS('Sch A. Input'!H465:CJ465,'Sch A. Input'!$H$13:$CJ$13,$L$11,'Sch A. Input'!$H$14:$CJ$14,"One-time")</f>
        <v>0</v>
      </c>
      <c r="I467" s="227">
        <f t="shared" si="76"/>
        <v>0</v>
      </c>
      <c r="J467" s="228">
        <f>SUMIFS('Sch A. Input'!H465:CJ465,'Sch A. Input'!$H$14:$CJ$14,"Recurring",'Sch A. Input'!$H$13:$CJ$13,"&lt;="&amp;$L$11)</f>
        <v>0</v>
      </c>
      <c r="K467" s="228">
        <f>SUMIFS('Sch A. Input'!H465:CJ465,'Sch A. Input'!$H$14:$CJ$14,"One-time",'Sch A. Input'!$H$13:$CJ$13,"&lt;="&amp;$L$11)</f>
        <v>0</v>
      </c>
      <c r="L467" s="229">
        <f t="shared" si="77"/>
        <v>0</v>
      </c>
      <c r="M467" s="228">
        <f t="shared" si="78"/>
        <v>0</v>
      </c>
      <c r="N467" s="228">
        <f t="shared" si="79"/>
        <v>0</v>
      </c>
      <c r="O467" s="259">
        <f t="shared" si="80"/>
        <v>0</v>
      </c>
      <c r="P467" s="268">
        <f t="shared" si="83"/>
        <v>0</v>
      </c>
      <c r="Q467" s="231">
        <f t="shared" si="84"/>
        <v>0</v>
      </c>
      <c r="R467" s="97">
        <f t="shared" si="81"/>
        <v>0</v>
      </c>
      <c r="S467" s="237">
        <f>IF(AND(LARGE('Sch A. Input'!$CL$15:$CL$41,COUNTIF('Sch A. Input'!$CL$15:$CL$41,"&gt;="&amp;F467))&lt;E467,F467&lt;&gt;0),"Leaver",J467-G467)</f>
        <v>0</v>
      </c>
      <c r="T467" s="237">
        <f>IF(AND(LARGE('Sch A. Input'!$CL$15:$CL$41,COUNTIF('Sch A. Input'!$CL$15:$CL$41,"&gt;="&amp;F467))&lt;E467,F467&lt;&gt;0),"Leaver",K467-H467)</f>
        <v>0</v>
      </c>
      <c r="U467" s="238">
        <f>IF(AND(LARGE('Sch A. Input'!$CL$15:$CL$41,COUNTIF('Sch A. Input'!$CL$15:$CL$41,"&gt;="&amp;F467))&lt;E467,F467&lt;&gt;0),"Leaver",L467-I467)</f>
        <v>0</v>
      </c>
      <c r="V467" s="238">
        <f>IF(AND(LARGE('Sch A. Input'!$CL$15:$CL$41,COUNTIF('Sch A. Input'!$CL$15:$CL$41,"&gt;="&amp;F467))&lt;E467,F467&lt;&gt;0),"Leaver",IFERROR(S467/X467*$M$9,0))</f>
        <v>0</v>
      </c>
      <c r="W467" s="238">
        <f>IF(AND(LARGE('Sch A. Input'!$CL$15:$CL$41,COUNTIF('Sch A. Input'!$CL$15:$CL$41,"&gt;="&amp;F467))&lt;E467,F467&lt;&gt;0),"Leaver",V467+T467)</f>
        <v>0</v>
      </c>
      <c r="X467" s="264">
        <f>IF(AND(LARGE('Sch A. Input'!$CL$15:$CL$41,COUNTIF('Sch A. Input'!$CL$15:$CL$41,"&gt;="&amp;F467))&lt;E467,F467&lt;&gt;0),"Leaver",IF(OR(D467="",D467&gt;$L$11,($L$11-14)&lt;$K$9),0,(E467+1-D467)/14-1))</f>
        <v>0</v>
      </c>
      <c r="Y467" s="265">
        <f>IF(AND(LARGE('Sch A. Input'!$CL$15:$CL$41,COUNTIF('Sch A. Input'!$CL$15:$CL$41,"&gt;="&amp;F467))&lt;E467,F467&lt;&gt;0),"Leaver",IFERROR(IF((S467/$X467*$M$9+T467)&gt;$D$12,"YES","NO"),0))</f>
        <v>0</v>
      </c>
      <c r="Z467" s="225">
        <f>IF(AND(LARGE('Sch A. Input'!$CL$15:$CL$41,COUNTIF('Sch A. Input'!$CL$15:$CL$41,"&gt;="&amp;F467))&lt;E467,F467&lt;&gt;0),"Leaver",IFERROR(IF($Y467="YES",MIN($U467*($G$12/$D$12),$G$12),(SUMPRODUCT(--((MIN(W467,$D$12))&gt;$C$9:$C$12),((MIN(W467,$D$12))-$C$9:$C$12),$H$9:$H$12))-((1-(X467/$M$9))*(SUMPRODUCT(--((MIN(V467,$D$12))&gt;$C$9:$C$12),((MIN(V467,$D$12))-$C$9:$C$12),$H$9:$H$12)))),0))</f>
        <v>0</v>
      </c>
      <c r="AA467" s="169">
        <f>IF(AND(LARGE('Sch A. Input'!$CL$15:$CL$41,COUNTIF('Sch A. Input'!$CL$15:$CL$41,"&gt;="&amp;F467))&lt;E467,F467&lt;&gt;0),"Leaver",IFERROR(Z467/U467,0))</f>
        <v>0</v>
      </c>
      <c r="AB467" s="170">
        <f>IF(AND(LARGE('Sch A. Input'!$CL$15:$CL$41,COUNTIF('Sch A. Input'!$CL$15:$CL$41,"&gt;="&amp;F467))&lt;E467,F467&lt;&gt;0),"Leaver",Q467-Z467)</f>
        <v>0</v>
      </c>
      <c r="AC467" s="94">
        <f t="shared" si="82"/>
        <v>0</v>
      </c>
      <c r="BK467" s="2"/>
      <c r="BL467" s="2"/>
      <c r="CI467"/>
    </row>
    <row r="468" spans="2:87" x14ac:dyDescent="0.35">
      <c r="B468" s="70" t="str">
        <f>IF('Sch A. Input'!B466="","",'Sch A. Input'!B466)</f>
        <v/>
      </c>
      <c r="C468" s="75" t="str">
        <f>IF('Sch A. Input'!C466="","",'Sch A. Input'!C466)</f>
        <v/>
      </c>
      <c r="D468" s="71" t="str">
        <f>IF('Sch A. Input'!D466="","",'Sch A. Input'!D466)</f>
        <v/>
      </c>
      <c r="E468" s="71">
        <f>'Sch A. Input'!E466</f>
        <v>45016</v>
      </c>
      <c r="F468" s="71">
        <f>'Sch A. Input'!F466</f>
        <v>0</v>
      </c>
      <c r="G468" s="226">
        <f>SUMIFS('Sch A. Input'!H466:CJ466,'Sch A. Input'!$H$13:$CJ$13,$L$11,'Sch A. Input'!$H$14:$CJ$14,"Recurring")</f>
        <v>0</v>
      </c>
      <c r="H468" s="226">
        <f>SUMIFS('Sch A. Input'!H466:CJ466,'Sch A. Input'!$H$13:$CJ$13,$L$11,'Sch A. Input'!$H$14:$CJ$14,"One-time")</f>
        <v>0</v>
      </c>
      <c r="I468" s="227">
        <f t="shared" si="76"/>
        <v>0</v>
      </c>
      <c r="J468" s="228">
        <f>SUMIFS('Sch A. Input'!H466:CJ466,'Sch A. Input'!$H$14:$CJ$14,"Recurring",'Sch A. Input'!$H$13:$CJ$13,"&lt;="&amp;$L$11)</f>
        <v>0</v>
      </c>
      <c r="K468" s="228">
        <f>SUMIFS('Sch A. Input'!H466:CJ466,'Sch A. Input'!$H$14:$CJ$14,"One-time",'Sch A. Input'!$H$13:$CJ$13,"&lt;="&amp;$L$11)</f>
        <v>0</v>
      </c>
      <c r="L468" s="229">
        <f t="shared" si="77"/>
        <v>0</v>
      </c>
      <c r="M468" s="228">
        <f t="shared" si="78"/>
        <v>0</v>
      </c>
      <c r="N468" s="228">
        <f t="shared" si="79"/>
        <v>0</v>
      </c>
      <c r="O468" s="259">
        <f t="shared" si="80"/>
        <v>0</v>
      </c>
      <c r="P468" s="268">
        <f t="shared" si="83"/>
        <v>0</v>
      </c>
      <c r="Q468" s="231">
        <f t="shared" si="84"/>
        <v>0</v>
      </c>
      <c r="R468" s="97">
        <f t="shared" si="81"/>
        <v>0</v>
      </c>
      <c r="S468" s="237">
        <f>IF(AND(LARGE('Sch A. Input'!$CL$15:$CL$41,COUNTIF('Sch A. Input'!$CL$15:$CL$41,"&gt;="&amp;F468))&lt;E468,F468&lt;&gt;0),"Leaver",J468-G468)</f>
        <v>0</v>
      </c>
      <c r="T468" s="237">
        <f>IF(AND(LARGE('Sch A. Input'!$CL$15:$CL$41,COUNTIF('Sch A. Input'!$CL$15:$CL$41,"&gt;="&amp;F468))&lt;E468,F468&lt;&gt;0),"Leaver",K468-H468)</f>
        <v>0</v>
      </c>
      <c r="U468" s="238">
        <f>IF(AND(LARGE('Sch A. Input'!$CL$15:$CL$41,COUNTIF('Sch A. Input'!$CL$15:$CL$41,"&gt;="&amp;F468))&lt;E468,F468&lt;&gt;0),"Leaver",L468-I468)</f>
        <v>0</v>
      </c>
      <c r="V468" s="238">
        <f>IF(AND(LARGE('Sch A. Input'!$CL$15:$CL$41,COUNTIF('Sch A. Input'!$CL$15:$CL$41,"&gt;="&amp;F468))&lt;E468,F468&lt;&gt;0),"Leaver",IFERROR(S468/X468*$M$9,0))</f>
        <v>0</v>
      </c>
      <c r="W468" s="238">
        <f>IF(AND(LARGE('Sch A. Input'!$CL$15:$CL$41,COUNTIF('Sch A. Input'!$CL$15:$CL$41,"&gt;="&amp;F468))&lt;E468,F468&lt;&gt;0),"Leaver",V468+T468)</f>
        <v>0</v>
      </c>
      <c r="X468" s="264">
        <f>IF(AND(LARGE('Sch A. Input'!$CL$15:$CL$41,COUNTIF('Sch A. Input'!$CL$15:$CL$41,"&gt;="&amp;F468))&lt;E468,F468&lt;&gt;0),"Leaver",IF(OR(D468="",D468&gt;$L$11,($L$11-14)&lt;$K$9),0,(E468+1-D468)/14-1))</f>
        <v>0</v>
      </c>
      <c r="Y468" s="265">
        <f>IF(AND(LARGE('Sch A. Input'!$CL$15:$CL$41,COUNTIF('Sch A. Input'!$CL$15:$CL$41,"&gt;="&amp;F468))&lt;E468,F468&lt;&gt;0),"Leaver",IFERROR(IF((S468/$X468*$M$9+T468)&gt;$D$12,"YES","NO"),0))</f>
        <v>0</v>
      </c>
      <c r="Z468" s="225">
        <f>IF(AND(LARGE('Sch A. Input'!$CL$15:$CL$41,COUNTIF('Sch A. Input'!$CL$15:$CL$41,"&gt;="&amp;F468))&lt;E468,F468&lt;&gt;0),"Leaver",IFERROR(IF($Y468="YES",MIN($U468*($G$12/$D$12),$G$12),(SUMPRODUCT(--((MIN(W468,$D$12))&gt;$C$9:$C$12),((MIN(W468,$D$12))-$C$9:$C$12),$H$9:$H$12))-((1-(X468/$M$9))*(SUMPRODUCT(--((MIN(V468,$D$12))&gt;$C$9:$C$12),((MIN(V468,$D$12))-$C$9:$C$12),$H$9:$H$12)))),0))</f>
        <v>0</v>
      </c>
      <c r="AA468" s="169">
        <f>IF(AND(LARGE('Sch A. Input'!$CL$15:$CL$41,COUNTIF('Sch A. Input'!$CL$15:$CL$41,"&gt;="&amp;F468))&lt;E468,F468&lt;&gt;0),"Leaver",IFERROR(Z468/U468,0))</f>
        <v>0</v>
      </c>
      <c r="AB468" s="170">
        <f>IF(AND(LARGE('Sch A. Input'!$CL$15:$CL$41,COUNTIF('Sch A. Input'!$CL$15:$CL$41,"&gt;="&amp;F468))&lt;E468,F468&lt;&gt;0),"Leaver",Q468-Z468)</f>
        <v>0</v>
      </c>
      <c r="AC468" s="94">
        <f t="shared" si="82"/>
        <v>0</v>
      </c>
      <c r="BK468" s="2"/>
      <c r="BL468" s="2"/>
      <c r="CI468"/>
    </row>
    <row r="469" spans="2:87" x14ac:dyDescent="0.35">
      <c r="B469" s="70" t="str">
        <f>IF('Sch A. Input'!B467="","",'Sch A. Input'!B467)</f>
        <v/>
      </c>
      <c r="C469" s="75" t="str">
        <f>IF('Sch A. Input'!C467="","",'Sch A. Input'!C467)</f>
        <v/>
      </c>
      <c r="D469" s="71" t="str">
        <f>IF('Sch A. Input'!D467="","",'Sch A. Input'!D467)</f>
        <v/>
      </c>
      <c r="E469" s="71">
        <f>'Sch A. Input'!E467</f>
        <v>45016</v>
      </c>
      <c r="F469" s="71">
        <f>'Sch A. Input'!F467</f>
        <v>0</v>
      </c>
      <c r="G469" s="226">
        <f>SUMIFS('Sch A. Input'!H467:CJ467,'Sch A. Input'!$H$13:$CJ$13,$L$11,'Sch A. Input'!$H$14:$CJ$14,"Recurring")</f>
        <v>0</v>
      </c>
      <c r="H469" s="226">
        <f>SUMIFS('Sch A. Input'!H467:CJ467,'Sch A. Input'!$H$13:$CJ$13,$L$11,'Sch A. Input'!$H$14:$CJ$14,"One-time")</f>
        <v>0</v>
      </c>
      <c r="I469" s="227">
        <f t="shared" si="76"/>
        <v>0</v>
      </c>
      <c r="J469" s="228">
        <f>SUMIFS('Sch A. Input'!H467:CJ467,'Sch A. Input'!$H$14:$CJ$14,"Recurring",'Sch A. Input'!$H$13:$CJ$13,"&lt;="&amp;$L$11)</f>
        <v>0</v>
      </c>
      <c r="K469" s="228">
        <f>SUMIFS('Sch A. Input'!H467:CJ467,'Sch A. Input'!$H$14:$CJ$14,"One-time",'Sch A. Input'!$H$13:$CJ$13,"&lt;="&amp;$L$11)</f>
        <v>0</v>
      </c>
      <c r="L469" s="229">
        <f t="shared" si="77"/>
        <v>0</v>
      </c>
      <c r="M469" s="228">
        <f t="shared" si="78"/>
        <v>0</v>
      </c>
      <c r="N469" s="228">
        <f t="shared" si="79"/>
        <v>0</v>
      </c>
      <c r="O469" s="259">
        <f t="shared" si="80"/>
        <v>0</v>
      </c>
      <c r="P469" s="268">
        <f t="shared" si="83"/>
        <v>0</v>
      </c>
      <c r="Q469" s="231">
        <f t="shared" si="84"/>
        <v>0</v>
      </c>
      <c r="R469" s="97">
        <f t="shared" si="81"/>
        <v>0</v>
      </c>
      <c r="S469" s="237">
        <f>IF(AND(LARGE('Sch A. Input'!$CL$15:$CL$41,COUNTIF('Sch A. Input'!$CL$15:$CL$41,"&gt;="&amp;F469))&lt;E469,F469&lt;&gt;0),"Leaver",J469-G469)</f>
        <v>0</v>
      </c>
      <c r="T469" s="237">
        <f>IF(AND(LARGE('Sch A. Input'!$CL$15:$CL$41,COUNTIF('Sch A. Input'!$CL$15:$CL$41,"&gt;="&amp;F469))&lt;E469,F469&lt;&gt;0),"Leaver",K469-H469)</f>
        <v>0</v>
      </c>
      <c r="U469" s="238">
        <f>IF(AND(LARGE('Sch A. Input'!$CL$15:$CL$41,COUNTIF('Sch A. Input'!$CL$15:$CL$41,"&gt;="&amp;F469))&lt;E469,F469&lt;&gt;0),"Leaver",L469-I469)</f>
        <v>0</v>
      </c>
      <c r="V469" s="238">
        <f>IF(AND(LARGE('Sch A. Input'!$CL$15:$CL$41,COUNTIF('Sch A. Input'!$CL$15:$CL$41,"&gt;="&amp;F469))&lt;E469,F469&lt;&gt;0),"Leaver",IFERROR(S469/X469*$M$9,0))</f>
        <v>0</v>
      </c>
      <c r="W469" s="238">
        <f>IF(AND(LARGE('Sch A. Input'!$CL$15:$CL$41,COUNTIF('Sch A. Input'!$CL$15:$CL$41,"&gt;="&amp;F469))&lt;E469,F469&lt;&gt;0),"Leaver",V469+T469)</f>
        <v>0</v>
      </c>
      <c r="X469" s="264">
        <f>IF(AND(LARGE('Sch A. Input'!$CL$15:$CL$41,COUNTIF('Sch A. Input'!$CL$15:$CL$41,"&gt;="&amp;F469))&lt;E469,F469&lt;&gt;0),"Leaver",IF(OR(D469="",D469&gt;$L$11,($L$11-14)&lt;$K$9),0,(E469+1-D469)/14-1))</f>
        <v>0</v>
      </c>
      <c r="Y469" s="265">
        <f>IF(AND(LARGE('Sch A. Input'!$CL$15:$CL$41,COUNTIF('Sch A. Input'!$CL$15:$CL$41,"&gt;="&amp;F469))&lt;E469,F469&lt;&gt;0),"Leaver",IFERROR(IF((S469/$X469*$M$9+T469)&gt;$D$12,"YES","NO"),0))</f>
        <v>0</v>
      </c>
      <c r="Z469" s="225">
        <f>IF(AND(LARGE('Sch A. Input'!$CL$15:$CL$41,COUNTIF('Sch A. Input'!$CL$15:$CL$41,"&gt;="&amp;F469))&lt;E469,F469&lt;&gt;0),"Leaver",IFERROR(IF($Y469="YES",MIN($U469*($G$12/$D$12),$G$12),(SUMPRODUCT(--((MIN(W469,$D$12))&gt;$C$9:$C$12),((MIN(W469,$D$12))-$C$9:$C$12),$H$9:$H$12))-((1-(X469/$M$9))*(SUMPRODUCT(--((MIN(V469,$D$12))&gt;$C$9:$C$12),((MIN(V469,$D$12))-$C$9:$C$12),$H$9:$H$12)))),0))</f>
        <v>0</v>
      </c>
      <c r="AA469" s="169">
        <f>IF(AND(LARGE('Sch A. Input'!$CL$15:$CL$41,COUNTIF('Sch A. Input'!$CL$15:$CL$41,"&gt;="&amp;F469))&lt;E469,F469&lt;&gt;0),"Leaver",IFERROR(Z469/U469,0))</f>
        <v>0</v>
      </c>
      <c r="AB469" s="170">
        <f>IF(AND(LARGE('Sch A. Input'!$CL$15:$CL$41,COUNTIF('Sch A. Input'!$CL$15:$CL$41,"&gt;="&amp;F469))&lt;E469,F469&lt;&gt;0),"Leaver",Q469-Z469)</f>
        <v>0</v>
      </c>
      <c r="AC469" s="94">
        <f t="shared" si="82"/>
        <v>0</v>
      </c>
      <c r="BK469" s="2"/>
      <c r="BL469" s="2"/>
      <c r="CI469"/>
    </row>
    <row r="470" spans="2:87" x14ac:dyDescent="0.35">
      <c r="B470" s="70" t="str">
        <f>IF('Sch A. Input'!B468="","",'Sch A. Input'!B468)</f>
        <v/>
      </c>
      <c r="C470" s="75" t="str">
        <f>IF('Sch A. Input'!C468="","",'Sch A. Input'!C468)</f>
        <v/>
      </c>
      <c r="D470" s="71" t="str">
        <f>IF('Sch A. Input'!D468="","",'Sch A. Input'!D468)</f>
        <v/>
      </c>
      <c r="E470" s="71">
        <f>'Sch A. Input'!E468</f>
        <v>45016</v>
      </c>
      <c r="F470" s="71">
        <f>'Sch A. Input'!F468</f>
        <v>0</v>
      </c>
      <c r="G470" s="226">
        <f>SUMIFS('Sch A. Input'!H468:CJ468,'Sch A. Input'!$H$13:$CJ$13,$L$11,'Sch A. Input'!$H$14:$CJ$14,"Recurring")</f>
        <v>0</v>
      </c>
      <c r="H470" s="226">
        <f>SUMIFS('Sch A. Input'!H468:CJ468,'Sch A. Input'!$H$13:$CJ$13,$L$11,'Sch A. Input'!$H$14:$CJ$14,"One-time")</f>
        <v>0</v>
      </c>
      <c r="I470" s="227">
        <f t="shared" si="76"/>
        <v>0</v>
      </c>
      <c r="J470" s="228">
        <f>SUMIFS('Sch A. Input'!H468:CJ468,'Sch A. Input'!$H$14:$CJ$14,"Recurring",'Sch A. Input'!$H$13:$CJ$13,"&lt;="&amp;$L$11)</f>
        <v>0</v>
      </c>
      <c r="K470" s="228">
        <f>SUMIFS('Sch A. Input'!H468:CJ468,'Sch A. Input'!$H$14:$CJ$14,"One-time",'Sch A. Input'!$H$13:$CJ$13,"&lt;="&amp;$L$11)</f>
        <v>0</v>
      </c>
      <c r="L470" s="229">
        <f t="shared" si="77"/>
        <v>0</v>
      </c>
      <c r="M470" s="228">
        <f t="shared" si="78"/>
        <v>0</v>
      </c>
      <c r="N470" s="228">
        <f t="shared" si="79"/>
        <v>0</v>
      </c>
      <c r="O470" s="259">
        <f t="shared" si="80"/>
        <v>0</v>
      </c>
      <c r="P470" s="268">
        <f t="shared" si="83"/>
        <v>0</v>
      </c>
      <c r="Q470" s="231">
        <f t="shared" si="84"/>
        <v>0</v>
      </c>
      <c r="R470" s="97">
        <f t="shared" si="81"/>
        <v>0</v>
      </c>
      <c r="S470" s="237">
        <f>IF(AND(LARGE('Sch A. Input'!$CL$15:$CL$41,COUNTIF('Sch A. Input'!$CL$15:$CL$41,"&gt;="&amp;F470))&lt;E470,F470&lt;&gt;0),"Leaver",J470-G470)</f>
        <v>0</v>
      </c>
      <c r="T470" s="237">
        <f>IF(AND(LARGE('Sch A. Input'!$CL$15:$CL$41,COUNTIF('Sch A. Input'!$CL$15:$CL$41,"&gt;="&amp;F470))&lt;E470,F470&lt;&gt;0),"Leaver",K470-H470)</f>
        <v>0</v>
      </c>
      <c r="U470" s="238">
        <f>IF(AND(LARGE('Sch A. Input'!$CL$15:$CL$41,COUNTIF('Sch A. Input'!$CL$15:$CL$41,"&gt;="&amp;F470))&lt;E470,F470&lt;&gt;0),"Leaver",L470-I470)</f>
        <v>0</v>
      </c>
      <c r="V470" s="238">
        <f>IF(AND(LARGE('Sch A. Input'!$CL$15:$CL$41,COUNTIF('Sch A. Input'!$CL$15:$CL$41,"&gt;="&amp;F470))&lt;E470,F470&lt;&gt;0),"Leaver",IFERROR(S470/X470*$M$9,0))</f>
        <v>0</v>
      </c>
      <c r="W470" s="238">
        <f>IF(AND(LARGE('Sch A. Input'!$CL$15:$CL$41,COUNTIF('Sch A. Input'!$CL$15:$CL$41,"&gt;="&amp;F470))&lt;E470,F470&lt;&gt;0),"Leaver",V470+T470)</f>
        <v>0</v>
      </c>
      <c r="X470" s="264">
        <f>IF(AND(LARGE('Sch A. Input'!$CL$15:$CL$41,COUNTIF('Sch A. Input'!$CL$15:$CL$41,"&gt;="&amp;F470))&lt;E470,F470&lt;&gt;0),"Leaver",IF(OR(D470="",D470&gt;$L$11,($L$11-14)&lt;$K$9),0,(E470+1-D470)/14-1))</f>
        <v>0</v>
      </c>
      <c r="Y470" s="265">
        <f>IF(AND(LARGE('Sch A. Input'!$CL$15:$CL$41,COUNTIF('Sch A. Input'!$CL$15:$CL$41,"&gt;="&amp;F470))&lt;E470,F470&lt;&gt;0),"Leaver",IFERROR(IF((S470/$X470*$M$9+T470)&gt;$D$12,"YES","NO"),0))</f>
        <v>0</v>
      </c>
      <c r="Z470" s="225">
        <f>IF(AND(LARGE('Sch A. Input'!$CL$15:$CL$41,COUNTIF('Sch A. Input'!$CL$15:$CL$41,"&gt;="&amp;F470))&lt;E470,F470&lt;&gt;0),"Leaver",IFERROR(IF($Y470="YES",MIN($U470*($G$12/$D$12),$G$12),(SUMPRODUCT(--((MIN(W470,$D$12))&gt;$C$9:$C$12),((MIN(W470,$D$12))-$C$9:$C$12),$H$9:$H$12))-((1-(X470/$M$9))*(SUMPRODUCT(--((MIN(V470,$D$12))&gt;$C$9:$C$12),((MIN(V470,$D$12))-$C$9:$C$12),$H$9:$H$12)))),0))</f>
        <v>0</v>
      </c>
      <c r="AA470" s="169">
        <f>IF(AND(LARGE('Sch A. Input'!$CL$15:$CL$41,COUNTIF('Sch A. Input'!$CL$15:$CL$41,"&gt;="&amp;F470))&lt;E470,F470&lt;&gt;0),"Leaver",IFERROR(Z470/U470,0))</f>
        <v>0</v>
      </c>
      <c r="AB470" s="170">
        <f>IF(AND(LARGE('Sch A. Input'!$CL$15:$CL$41,COUNTIF('Sch A. Input'!$CL$15:$CL$41,"&gt;="&amp;F470))&lt;E470,F470&lt;&gt;0),"Leaver",Q470-Z470)</f>
        <v>0</v>
      </c>
      <c r="AC470" s="94">
        <f t="shared" si="82"/>
        <v>0</v>
      </c>
      <c r="BK470" s="2"/>
      <c r="BL470" s="2"/>
      <c r="CI470"/>
    </row>
    <row r="471" spans="2:87" x14ac:dyDescent="0.35">
      <c r="B471" s="70" t="str">
        <f>IF('Sch A. Input'!B469="","",'Sch A. Input'!B469)</f>
        <v/>
      </c>
      <c r="C471" s="75" t="str">
        <f>IF('Sch A. Input'!C469="","",'Sch A. Input'!C469)</f>
        <v/>
      </c>
      <c r="D471" s="71" t="str">
        <f>IF('Sch A. Input'!D469="","",'Sch A. Input'!D469)</f>
        <v/>
      </c>
      <c r="E471" s="71">
        <f>'Sch A. Input'!E469</f>
        <v>45016</v>
      </c>
      <c r="F471" s="71">
        <f>'Sch A. Input'!F469</f>
        <v>0</v>
      </c>
      <c r="G471" s="226">
        <f>SUMIFS('Sch A. Input'!H469:CJ469,'Sch A. Input'!$H$13:$CJ$13,$L$11,'Sch A. Input'!$H$14:$CJ$14,"Recurring")</f>
        <v>0</v>
      </c>
      <c r="H471" s="226">
        <f>SUMIFS('Sch A. Input'!H469:CJ469,'Sch A. Input'!$H$13:$CJ$13,$L$11,'Sch A. Input'!$H$14:$CJ$14,"One-time")</f>
        <v>0</v>
      </c>
      <c r="I471" s="227">
        <f t="shared" si="76"/>
        <v>0</v>
      </c>
      <c r="J471" s="228">
        <f>SUMIFS('Sch A. Input'!H469:CJ469,'Sch A. Input'!$H$14:$CJ$14,"Recurring",'Sch A. Input'!$H$13:$CJ$13,"&lt;="&amp;$L$11)</f>
        <v>0</v>
      </c>
      <c r="K471" s="228">
        <f>SUMIFS('Sch A. Input'!H469:CJ469,'Sch A. Input'!$H$14:$CJ$14,"One-time",'Sch A. Input'!$H$13:$CJ$13,"&lt;="&amp;$L$11)</f>
        <v>0</v>
      </c>
      <c r="L471" s="229">
        <f t="shared" si="77"/>
        <v>0</v>
      </c>
      <c r="M471" s="228">
        <f t="shared" si="78"/>
        <v>0</v>
      </c>
      <c r="N471" s="228">
        <f t="shared" si="79"/>
        <v>0</v>
      </c>
      <c r="O471" s="259">
        <f t="shared" si="80"/>
        <v>0</v>
      </c>
      <c r="P471" s="268">
        <f t="shared" si="83"/>
        <v>0</v>
      </c>
      <c r="Q471" s="231">
        <f t="shared" si="84"/>
        <v>0</v>
      </c>
      <c r="R471" s="97">
        <f t="shared" si="81"/>
        <v>0</v>
      </c>
      <c r="S471" s="237">
        <f>IF(AND(LARGE('Sch A. Input'!$CL$15:$CL$41,COUNTIF('Sch A. Input'!$CL$15:$CL$41,"&gt;="&amp;F471))&lt;E471,F471&lt;&gt;0),"Leaver",J471-G471)</f>
        <v>0</v>
      </c>
      <c r="T471" s="237">
        <f>IF(AND(LARGE('Sch A. Input'!$CL$15:$CL$41,COUNTIF('Sch A. Input'!$CL$15:$CL$41,"&gt;="&amp;F471))&lt;E471,F471&lt;&gt;0),"Leaver",K471-H471)</f>
        <v>0</v>
      </c>
      <c r="U471" s="238">
        <f>IF(AND(LARGE('Sch A. Input'!$CL$15:$CL$41,COUNTIF('Sch A. Input'!$CL$15:$CL$41,"&gt;="&amp;F471))&lt;E471,F471&lt;&gt;0),"Leaver",L471-I471)</f>
        <v>0</v>
      </c>
      <c r="V471" s="238">
        <f>IF(AND(LARGE('Sch A. Input'!$CL$15:$CL$41,COUNTIF('Sch A. Input'!$CL$15:$CL$41,"&gt;="&amp;F471))&lt;E471,F471&lt;&gt;0),"Leaver",IFERROR(S471/X471*$M$9,0))</f>
        <v>0</v>
      </c>
      <c r="W471" s="238">
        <f>IF(AND(LARGE('Sch A. Input'!$CL$15:$CL$41,COUNTIF('Sch A. Input'!$CL$15:$CL$41,"&gt;="&amp;F471))&lt;E471,F471&lt;&gt;0),"Leaver",V471+T471)</f>
        <v>0</v>
      </c>
      <c r="X471" s="264">
        <f>IF(AND(LARGE('Sch A. Input'!$CL$15:$CL$41,COUNTIF('Sch A. Input'!$CL$15:$CL$41,"&gt;="&amp;F471))&lt;E471,F471&lt;&gt;0),"Leaver",IF(OR(D471="",D471&gt;$L$11,($L$11-14)&lt;$K$9),0,(E471+1-D471)/14-1))</f>
        <v>0</v>
      </c>
      <c r="Y471" s="265">
        <f>IF(AND(LARGE('Sch A. Input'!$CL$15:$CL$41,COUNTIF('Sch A. Input'!$CL$15:$CL$41,"&gt;="&amp;F471))&lt;E471,F471&lt;&gt;0),"Leaver",IFERROR(IF((S471/$X471*$M$9+T471)&gt;$D$12,"YES","NO"),0))</f>
        <v>0</v>
      </c>
      <c r="Z471" s="225">
        <f>IF(AND(LARGE('Sch A. Input'!$CL$15:$CL$41,COUNTIF('Sch A. Input'!$CL$15:$CL$41,"&gt;="&amp;F471))&lt;E471,F471&lt;&gt;0),"Leaver",IFERROR(IF($Y471="YES",MIN($U471*($G$12/$D$12),$G$12),(SUMPRODUCT(--((MIN(W471,$D$12))&gt;$C$9:$C$12),((MIN(W471,$D$12))-$C$9:$C$12),$H$9:$H$12))-((1-(X471/$M$9))*(SUMPRODUCT(--((MIN(V471,$D$12))&gt;$C$9:$C$12),((MIN(V471,$D$12))-$C$9:$C$12),$H$9:$H$12)))),0))</f>
        <v>0</v>
      </c>
      <c r="AA471" s="169">
        <f>IF(AND(LARGE('Sch A. Input'!$CL$15:$CL$41,COUNTIF('Sch A. Input'!$CL$15:$CL$41,"&gt;="&amp;F471))&lt;E471,F471&lt;&gt;0),"Leaver",IFERROR(Z471/U471,0))</f>
        <v>0</v>
      </c>
      <c r="AB471" s="170">
        <f>IF(AND(LARGE('Sch A. Input'!$CL$15:$CL$41,COUNTIF('Sch A. Input'!$CL$15:$CL$41,"&gt;="&amp;F471))&lt;E471,F471&lt;&gt;0),"Leaver",Q471-Z471)</f>
        <v>0</v>
      </c>
      <c r="AC471" s="94">
        <f t="shared" si="82"/>
        <v>0</v>
      </c>
      <c r="BK471" s="2"/>
      <c r="BL471" s="2"/>
      <c r="CI471"/>
    </row>
    <row r="472" spans="2:87" x14ac:dyDescent="0.35">
      <c r="B472" s="70" t="str">
        <f>IF('Sch A. Input'!B470="","",'Sch A. Input'!B470)</f>
        <v/>
      </c>
      <c r="C472" s="75" t="str">
        <f>IF('Sch A. Input'!C470="","",'Sch A. Input'!C470)</f>
        <v/>
      </c>
      <c r="D472" s="71" t="str">
        <f>IF('Sch A. Input'!D470="","",'Sch A. Input'!D470)</f>
        <v/>
      </c>
      <c r="E472" s="71">
        <f>'Sch A. Input'!E470</f>
        <v>45016</v>
      </c>
      <c r="F472" s="71">
        <f>'Sch A. Input'!F470</f>
        <v>0</v>
      </c>
      <c r="G472" s="226">
        <f>SUMIFS('Sch A. Input'!H470:CJ470,'Sch A. Input'!$H$13:$CJ$13,$L$11,'Sch A. Input'!$H$14:$CJ$14,"Recurring")</f>
        <v>0</v>
      </c>
      <c r="H472" s="226">
        <f>SUMIFS('Sch A. Input'!H470:CJ470,'Sch A. Input'!$H$13:$CJ$13,$L$11,'Sch A. Input'!$H$14:$CJ$14,"One-time")</f>
        <v>0</v>
      </c>
      <c r="I472" s="227">
        <f t="shared" si="76"/>
        <v>0</v>
      </c>
      <c r="J472" s="228">
        <f>SUMIFS('Sch A. Input'!H470:CJ470,'Sch A. Input'!$H$14:$CJ$14,"Recurring",'Sch A. Input'!$H$13:$CJ$13,"&lt;="&amp;$L$11)</f>
        <v>0</v>
      </c>
      <c r="K472" s="228">
        <f>SUMIFS('Sch A. Input'!H470:CJ470,'Sch A. Input'!$H$14:$CJ$14,"One-time",'Sch A. Input'!$H$13:$CJ$13,"&lt;="&amp;$L$11)</f>
        <v>0</v>
      </c>
      <c r="L472" s="229">
        <f t="shared" si="77"/>
        <v>0</v>
      </c>
      <c r="M472" s="228">
        <f t="shared" si="78"/>
        <v>0</v>
      </c>
      <c r="N472" s="228">
        <f t="shared" si="79"/>
        <v>0</v>
      </c>
      <c r="O472" s="259">
        <f t="shared" si="80"/>
        <v>0</v>
      </c>
      <c r="P472" s="268">
        <f t="shared" si="83"/>
        <v>0</v>
      </c>
      <c r="Q472" s="231">
        <f t="shared" si="84"/>
        <v>0</v>
      </c>
      <c r="R472" s="97">
        <f t="shared" si="81"/>
        <v>0</v>
      </c>
      <c r="S472" s="237">
        <f>IF(AND(LARGE('Sch A. Input'!$CL$15:$CL$41,COUNTIF('Sch A. Input'!$CL$15:$CL$41,"&gt;="&amp;F472))&lt;E472,F472&lt;&gt;0),"Leaver",J472-G472)</f>
        <v>0</v>
      </c>
      <c r="T472" s="237">
        <f>IF(AND(LARGE('Sch A. Input'!$CL$15:$CL$41,COUNTIF('Sch A. Input'!$CL$15:$CL$41,"&gt;="&amp;F472))&lt;E472,F472&lt;&gt;0),"Leaver",K472-H472)</f>
        <v>0</v>
      </c>
      <c r="U472" s="238">
        <f>IF(AND(LARGE('Sch A. Input'!$CL$15:$CL$41,COUNTIF('Sch A. Input'!$CL$15:$CL$41,"&gt;="&amp;F472))&lt;E472,F472&lt;&gt;0),"Leaver",L472-I472)</f>
        <v>0</v>
      </c>
      <c r="V472" s="238">
        <f>IF(AND(LARGE('Sch A. Input'!$CL$15:$CL$41,COUNTIF('Sch A. Input'!$CL$15:$CL$41,"&gt;="&amp;F472))&lt;E472,F472&lt;&gt;0),"Leaver",IFERROR(S472/X472*$M$9,0))</f>
        <v>0</v>
      </c>
      <c r="W472" s="238">
        <f>IF(AND(LARGE('Sch A. Input'!$CL$15:$CL$41,COUNTIF('Sch A. Input'!$CL$15:$CL$41,"&gt;="&amp;F472))&lt;E472,F472&lt;&gt;0),"Leaver",V472+T472)</f>
        <v>0</v>
      </c>
      <c r="X472" s="264">
        <f>IF(AND(LARGE('Sch A. Input'!$CL$15:$CL$41,COUNTIF('Sch A. Input'!$CL$15:$CL$41,"&gt;="&amp;F472))&lt;E472,F472&lt;&gt;0),"Leaver",IF(OR(D472="",D472&gt;$L$11,($L$11-14)&lt;$K$9),0,(E472+1-D472)/14-1))</f>
        <v>0</v>
      </c>
      <c r="Y472" s="265">
        <f>IF(AND(LARGE('Sch A. Input'!$CL$15:$CL$41,COUNTIF('Sch A. Input'!$CL$15:$CL$41,"&gt;="&amp;F472))&lt;E472,F472&lt;&gt;0),"Leaver",IFERROR(IF((S472/$X472*$M$9+T472)&gt;$D$12,"YES","NO"),0))</f>
        <v>0</v>
      </c>
      <c r="Z472" s="225">
        <f>IF(AND(LARGE('Sch A. Input'!$CL$15:$CL$41,COUNTIF('Sch A. Input'!$CL$15:$CL$41,"&gt;="&amp;F472))&lt;E472,F472&lt;&gt;0),"Leaver",IFERROR(IF($Y472="YES",MIN($U472*($G$12/$D$12),$G$12),(SUMPRODUCT(--((MIN(W472,$D$12))&gt;$C$9:$C$12),((MIN(W472,$D$12))-$C$9:$C$12),$H$9:$H$12))-((1-(X472/$M$9))*(SUMPRODUCT(--((MIN(V472,$D$12))&gt;$C$9:$C$12),((MIN(V472,$D$12))-$C$9:$C$12),$H$9:$H$12)))),0))</f>
        <v>0</v>
      </c>
      <c r="AA472" s="169">
        <f>IF(AND(LARGE('Sch A. Input'!$CL$15:$CL$41,COUNTIF('Sch A. Input'!$CL$15:$CL$41,"&gt;="&amp;F472))&lt;E472,F472&lt;&gt;0),"Leaver",IFERROR(Z472/U472,0))</f>
        <v>0</v>
      </c>
      <c r="AB472" s="170">
        <f>IF(AND(LARGE('Sch A. Input'!$CL$15:$CL$41,COUNTIF('Sch A. Input'!$CL$15:$CL$41,"&gt;="&amp;F472))&lt;E472,F472&lt;&gt;0),"Leaver",Q472-Z472)</f>
        <v>0</v>
      </c>
      <c r="AC472" s="94">
        <f t="shared" si="82"/>
        <v>0</v>
      </c>
      <c r="BK472" s="2"/>
      <c r="BL472" s="2"/>
      <c r="CI472"/>
    </row>
    <row r="473" spans="2:87" x14ac:dyDescent="0.35">
      <c r="B473" s="70" t="str">
        <f>IF('Sch A. Input'!B471="","",'Sch A. Input'!B471)</f>
        <v/>
      </c>
      <c r="C473" s="75" t="str">
        <f>IF('Sch A. Input'!C471="","",'Sch A. Input'!C471)</f>
        <v/>
      </c>
      <c r="D473" s="71" t="str">
        <f>IF('Sch A. Input'!D471="","",'Sch A. Input'!D471)</f>
        <v/>
      </c>
      <c r="E473" s="71">
        <f>'Sch A. Input'!E471</f>
        <v>45016</v>
      </c>
      <c r="F473" s="71">
        <f>'Sch A. Input'!F471</f>
        <v>0</v>
      </c>
      <c r="G473" s="226">
        <f>SUMIFS('Sch A. Input'!H471:CJ471,'Sch A. Input'!$H$13:$CJ$13,$L$11,'Sch A. Input'!$H$14:$CJ$14,"Recurring")</f>
        <v>0</v>
      </c>
      <c r="H473" s="226">
        <f>SUMIFS('Sch A. Input'!H471:CJ471,'Sch A. Input'!$H$13:$CJ$13,$L$11,'Sch A. Input'!$H$14:$CJ$14,"One-time")</f>
        <v>0</v>
      </c>
      <c r="I473" s="227">
        <f t="shared" si="76"/>
        <v>0</v>
      </c>
      <c r="J473" s="228">
        <f>SUMIFS('Sch A. Input'!H471:CJ471,'Sch A. Input'!$H$14:$CJ$14,"Recurring",'Sch A. Input'!$H$13:$CJ$13,"&lt;="&amp;$L$11)</f>
        <v>0</v>
      </c>
      <c r="K473" s="228">
        <f>SUMIFS('Sch A. Input'!H471:CJ471,'Sch A. Input'!$H$14:$CJ$14,"One-time",'Sch A. Input'!$H$13:$CJ$13,"&lt;="&amp;$L$11)</f>
        <v>0</v>
      </c>
      <c r="L473" s="229">
        <f t="shared" si="77"/>
        <v>0</v>
      </c>
      <c r="M473" s="228">
        <f t="shared" si="78"/>
        <v>0</v>
      </c>
      <c r="N473" s="228">
        <f t="shared" si="79"/>
        <v>0</v>
      </c>
      <c r="O473" s="259">
        <f t="shared" si="80"/>
        <v>0</v>
      </c>
      <c r="P473" s="268">
        <f t="shared" si="83"/>
        <v>0</v>
      </c>
      <c r="Q473" s="231">
        <f t="shared" si="84"/>
        <v>0</v>
      </c>
      <c r="R473" s="97">
        <f t="shared" si="81"/>
        <v>0</v>
      </c>
      <c r="S473" s="237">
        <f>IF(AND(LARGE('Sch A. Input'!$CL$15:$CL$41,COUNTIF('Sch A. Input'!$CL$15:$CL$41,"&gt;="&amp;F473))&lt;E473,F473&lt;&gt;0),"Leaver",J473-G473)</f>
        <v>0</v>
      </c>
      <c r="T473" s="237">
        <f>IF(AND(LARGE('Sch A. Input'!$CL$15:$CL$41,COUNTIF('Sch A. Input'!$CL$15:$CL$41,"&gt;="&amp;F473))&lt;E473,F473&lt;&gt;0),"Leaver",K473-H473)</f>
        <v>0</v>
      </c>
      <c r="U473" s="238">
        <f>IF(AND(LARGE('Sch A. Input'!$CL$15:$CL$41,COUNTIF('Sch A. Input'!$CL$15:$CL$41,"&gt;="&amp;F473))&lt;E473,F473&lt;&gt;0),"Leaver",L473-I473)</f>
        <v>0</v>
      </c>
      <c r="V473" s="238">
        <f>IF(AND(LARGE('Sch A. Input'!$CL$15:$CL$41,COUNTIF('Sch A. Input'!$CL$15:$CL$41,"&gt;="&amp;F473))&lt;E473,F473&lt;&gt;0),"Leaver",IFERROR(S473/X473*$M$9,0))</f>
        <v>0</v>
      </c>
      <c r="W473" s="238">
        <f>IF(AND(LARGE('Sch A. Input'!$CL$15:$CL$41,COUNTIF('Sch A. Input'!$CL$15:$CL$41,"&gt;="&amp;F473))&lt;E473,F473&lt;&gt;0),"Leaver",V473+T473)</f>
        <v>0</v>
      </c>
      <c r="X473" s="264">
        <f>IF(AND(LARGE('Sch A. Input'!$CL$15:$CL$41,COUNTIF('Sch A. Input'!$CL$15:$CL$41,"&gt;="&amp;F473))&lt;E473,F473&lt;&gt;0),"Leaver",IF(OR(D473="",D473&gt;$L$11,($L$11-14)&lt;$K$9),0,(E473+1-D473)/14-1))</f>
        <v>0</v>
      </c>
      <c r="Y473" s="265">
        <f>IF(AND(LARGE('Sch A. Input'!$CL$15:$CL$41,COUNTIF('Sch A. Input'!$CL$15:$CL$41,"&gt;="&amp;F473))&lt;E473,F473&lt;&gt;0),"Leaver",IFERROR(IF((S473/$X473*$M$9+T473)&gt;$D$12,"YES","NO"),0))</f>
        <v>0</v>
      </c>
      <c r="Z473" s="225">
        <f>IF(AND(LARGE('Sch A. Input'!$CL$15:$CL$41,COUNTIF('Sch A. Input'!$CL$15:$CL$41,"&gt;="&amp;F473))&lt;E473,F473&lt;&gt;0),"Leaver",IFERROR(IF($Y473="YES",MIN($U473*($G$12/$D$12),$G$12),(SUMPRODUCT(--((MIN(W473,$D$12))&gt;$C$9:$C$12),((MIN(W473,$D$12))-$C$9:$C$12),$H$9:$H$12))-((1-(X473/$M$9))*(SUMPRODUCT(--((MIN(V473,$D$12))&gt;$C$9:$C$12),((MIN(V473,$D$12))-$C$9:$C$12),$H$9:$H$12)))),0))</f>
        <v>0</v>
      </c>
      <c r="AA473" s="169">
        <f>IF(AND(LARGE('Sch A. Input'!$CL$15:$CL$41,COUNTIF('Sch A. Input'!$CL$15:$CL$41,"&gt;="&amp;F473))&lt;E473,F473&lt;&gt;0),"Leaver",IFERROR(Z473/U473,0))</f>
        <v>0</v>
      </c>
      <c r="AB473" s="170">
        <f>IF(AND(LARGE('Sch A. Input'!$CL$15:$CL$41,COUNTIF('Sch A. Input'!$CL$15:$CL$41,"&gt;="&amp;F473))&lt;E473,F473&lt;&gt;0),"Leaver",Q473-Z473)</f>
        <v>0</v>
      </c>
      <c r="AC473" s="94">
        <f t="shared" si="82"/>
        <v>0</v>
      </c>
      <c r="BK473" s="2"/>
      <c r="BL473" s="2"/>
      <c r="CI473"/>
    </row>
    <row r="474" spans="2:87" x14ac:dyDescent="0.35">
      <c r="B474" s="70" t="str">
        <f>IF('Sch A. Input'!B472="","",'Sch A. Input'!B472)</f>
        <v/>
      </c>
      <c r="C474" s="75" t="str">
        <f>IF('Sch A. Input'!C472="","",'Sch A. Input'!C472)</f>
        <v/>
      </c>
      <c r="D474" s="71" t="str">
        <f>IF('Sch A. Input'!D472="","",'Sch A. Input'!D472)</f>
        <v/>
      </c>
      <c r="E474" s="71">
        <f>'Sch A. Input'!E472</f>
        <v>45016</v>
      </c>
      <c r="F474" s="71">
        <f>'Sch A. Input'!F472</f>
        <v>0</v>
      </c>
      <c r="G474" s="226">
        <f>SUMIFS('Sch A. Input'!H472:CJ472,'Sch A. Input'!$H$13:$CJ$13,$L$11,'Sch A. Input'!$H$14:$CJ$14,"Recurring")</f>
        <v>0</v>
      </c>
      <c r="H474" s="226">
        <f>SUMIFS('Sch A. Input'!H472:CJ472,'Sch A. Input'!$H$13:$CJ$13,$L$11,'Sch A. Input'!$H$14:$CJ$14,"One-time")</f>
        <v>0</v>
      </c>
      <c r="I474" s="227">
        <f t="shared" si="76"/>
        <v>0</v>
      </c>
      <c r="J474" s="228">
        <f>SUMIFS('Sch A. Input'!H472:CJ472,'Sch A. Input'!$H$14:$CJ$14,"Recurring",'Sch A. Input'!$H$13:$CJ$13,"&lt;="&amp;$L$11)</f>
        <v>0</v>
      </c>
      <c r="K474" s="228">
        <f>SUMIFS('Sch A. Input'!H472:CJ472,'Sch A. Input'!$H$14:$CJ$14,"One-time",'Sch A. Input'!$H$13:$CJ$13,"&lt;="&amp;$L$11)</f>
        <v>0</v>
      </c>
      <c r="L474" s="229">
        <f t="shared" si="77"/>
        <v>0</v>
      </c>
      <c r="M474" s="228">
        <f t="shared" si="78"/>
        <v>0</v>
      </c>
      <c r="N474" s="228">
        <f t="shared" si="79"/>
        <v>0</v>
      </c>
      <c r="O474" s="259">
        <f t="shared" si="80"/>
        <v>0</v>
      </c>
      <c r="P474" s="268">
        <f t="shared" si="83"/>
        <v>0</v>
      </c>
      <c r="Q474" s="231">
        <f t="shared" si="84"/>
        <v>0</v>
      </c>
      <c r="R474" s="97">
        <f t="shared" si="81"/>
        <v>0</v>
      </c>
      <c r="S474" s="237">
        <f>IF(AND(LARGE('Sch A. Input'!$CL$15:$CL$41,COUNTIF('Sch A. Input'!$CL$15:$CL$41,"&gt;="&amp;F474))&lt;E474,F474&lt;&gt;0),"Leaver",J474-G474)</f>
        <v>0</v>
      </c>
      <c r="T474" s="237">
        <f>IF(AND(LARGE('Sch A. Input'!$CL$15:$CL$41,COUNTIF('Sch A. Input'!$CL$15:$CL$41,"&gt;="&amp;F474))&lt;E474,F474&lt;&gt;0),"Leaver",K474-H474)</f>
        <v>0</v>
      </c>
      <c r="U474" s="238">
        <f>IF(AND(LARGE('Sch A. Input'!$CL$15:$CL$41,COUNTIF('Sch A. Input'!$CL$15:$CL$41,"&gt;="&amp;F474))&lt;E474,F474&lt;&gt;0),"Leaver",L474-I474)</f>
        <v>0</v>
      </c>
      <c r="V474" s="238">
        <f>IF(AND(LARGE('Sch A. Input'!$CL$15:$CL$41,COUNTIF('Sch A. Input'!$CL$15:$CL$41,"&gt;="&amp;F474))&lt;E474,F474&lt;&gt;0),"Leaver",IFERROR(S474/X474*$M$9,0))</f>
        <v>0</v>
      </c>
      <c r="W474" s="238">
        <f>IF(AND(LARGE('Sch A. Input'!$CL$15:$CL$41,COUNTIF('Sch A. Input'!$CL$15:$CL$41,"&gt;="&amp;F474))&lt;E474,F474&lt;&gt;0),"Leaver",V474+T474)</f>
        <v>0</v>
      </c>
      <c r="X474" s="264">
        <f>IF(AND(LARGE('Sch A. Input'!$CL$15:$CL$41,COUNTIF('Sch A. Input'!$CL$15:$CL$41,"&gt;="&amp;F474))&lt;E474,F474&lt;&gt;0),"Leaver",IF(OR(D474="",D474&gt;$L$11,($L$11-14)&lt;$K$9),0,(E474+1-D474)/14-1))</f>
        <v>0</v>
      </c>
      <c r="Y474" s="265">
        <f>IF(AND(LARGE('Sch A. Input'!$CL$15:$CL$41,COUNTIF('Sch A. Input'!$CL$15:$CL$41,"&gt;="&amp;F474))&lt;E474,F474&lt;&gt;0),"Leaver",IFERROR(IF((S474/$X474*$M$9+T474)&gt;$D$12,"YES","NO"),0))</f>
        <v>0</v>
      </c>
      <c r="Z474" s="225">
        <f>IF(AND(LARGE('Sch A. Input'!$CL$15:$CL$41,COUNTIF('Sch A. Input'!$CL$15:$CL$41,"&gt;="&amp;F474))&lt;E474,F474&lt;&gt;0),"Leaver",IFERROR(IF($Y474="YES",MIN($U474*($G$12/$D$12),$G$12),(SUMPRODUCT(--((MIN(W474,$D$12))&gt;$C$9:$C$12),((MIN(W474,$D$12))-$C$9:$C$12),$H$9:$H$12))-((1-(X474/$M$9))*(SUMPRODUCT(--((MIN(V474,$D$12))&gt;$C$9:$C$12),((MIN(V474,$D$12))-$C$9:$C$12),$H$9:$H$12)))),0))</f>
        <v>0</v>
      </c>
      <c r="AA474" s="169">
        <f>IF(AND(LARGE('Sch A. Input'!$CL$15:$CL$41,COUNTIF('Sch A. Input'!$CL$15:$CL$41,"&gt;="&amp;F474))&lt;E474,F474&lt;&gt;0),"Leaver",IFERROR(Z474/U474,0))</f>
        <v>0</v>
      </c>
      <c r="AB474" s="170">
        <f>IF(AND(LARGE('Sch A. Input'!$CL$15:$CL$41,COUNTIF('Sch A. Input'!$CL$15:$CL$41,"&gt;="&amp;F474))&lt;E474,F474&lt;&gt;0),"Leaver",Q474-Z474)</f>
        <v>0</v>
      </c>
      <c r="AC474" s="94">
        <f t="shared" si="82"/>
        <v>0</v>
      </c>
      <c r="BK474" s="2"/>
      <c r="BL474" s="2"/>
      <c r="CI474"/>
    </row>
    <row r="475" spans="2:87" x14ac:dyDescent="0.35">
      <c r="B475" s="70" t="str">
        <f>IF('Sch A. Input'!B473="","",'Sch A. Input'!B473)</f>
        <v/>
      </c>
      <c r="C475" s="75" t="str">
        <f>IF('Sch A. Input'!C473="","",'Sch A. Input'!C473)</f>
        <v/>
      </c>
      <c r="D475" s="71" t="str">
        <f>IF('Sch A. Input'!D473="","",'Sch A. Input'!D473)</f>
        <v/>
      </c>
      <c r="E475" s="71">
        <f>'Sch A. Input'!E473</f>
        <v>45016</v>
      </c>
      <c r="F475" s="71">
        <f>'Sch A. Input'!F473</f>
        <v>0</v>
      </c>
      <c r="G475" s="226">
        <f>SUMIFS('Sch A. Input'!H473:CJ473,'Sch A. Input'!$H$13:$CJ$13,$L$11,'Sch A. Input'!$H$14:$CJ$14,"Recurring")</f>
        <v>0</v>
      </c>
      <c r="H475" s="226">
        <f>SUMIFS('Sch A. Input'!H473:CJ473,'Sch A. Input'!$H$13:$CJ$13,$L$11,'Sch A. Input'!$H$14:$CJ$14,"One-time")</f>
        <v>0</v>
      </c>
      <c r="I475" s="227">
        <f t="shared" si="76"/>
        <v>0</v>
      </c>
      <c r="J475" s="228">
        <f>SUMIFS('Sch A. Input'!H473:CJ473,'Sch A. Input'!$H$14:$CJ$14,"Recurring",'Sch A. Input'!$H$13:$CJ$13,"&lt;="&amp;$L$11)</f>
        <v>0</v>
      </c>
      <c r="K475" s="228">
        <f>SUMIFS('Sch A. Input'!H473:CJ473,'Sch A. Input'!$H$14:$CJ$14,"One-time",'Sch A. Input'!$H$13:$CJ$13,"&lt;="&amp;$L$11)</f>
        <v>0</v>
      </c>
      <c r="L475" s="229">
        <f t="shared" si="77"/>
        <v>0</v>
      </c>
      <c r="M475" s="228">
        <f t="shared" si="78"/>
        <v>0</v>
      </c>
      <c r="N475" s="228">
        <f t="shared" si="79"/>
        <v>0</v>
      </c>
      <c r="O475" s="259">
        <f t="shared" si="80"/>
        <v>0</v>
      </c>
      <c r="P475" s="268">
        <f t="shared" si="83"/>
        <v>0</v>
      </c>
      <c r="Q475" s="231">
        <f t="shared" si="84"/>
        <v>0</v>
      </c>
      <c r="R475" s="97">
        <f t="shared" si="81"/>
        <v>0</v>
      </c>
      <c r="S475" s="237">
        <f>IF(AND(LARGE('Sch A. Input'!$CL$15:$CL$41,COUNTIF('Sch A. Input'!$CL$15:$CL$41,"&gt;="&amp;F475))&lt;E475,F475&lt;&gt;0),"Leaver",J475-G475)</f>
        <v>0</v>
      </c>
      <c r="T475" s="237">
        <f>IF(AND(LARGE('Sch A. Input'!$CL$15:$CL$41,COUNTIF('Sch A. Input'!$CL$15:$CL$41,"&gt;="&amp;F475))&lt;E475,F475&lt;&gt;0),"Leaver",K475-H475)</f>
        <v>0</v>
      </c>
      <c r="U475" s="238">
        <f>IF(AND(LARGE('Sch A. Input'!$CL$15:$CL$41,COUNTIF('Sch A. Input'!$CL$15:$CL$41,"&gt;="&amp;F475))&lt;E475,F475&lt;&gt;0),"Leaver",L475-I475)</f>
        <v>0</v>
      </c>
      <c r="V475" s="238">
        <f>IF(AND(LARGE('Sch A. Input'!$CL$15:$CL$41,COUNTIF('Sch A. Input'!$CL$15:$CL$41,"&gt;="&amp;F475))&lt;E475,F475&lt;&gt;0),"Leaver",IFERROR(S475/X475*$M$9,0))</f>
        <v>0</v>
      </c>
      <c r="W475" s="238">
        <f>IF(AND(LARGE('Sch A. Input'!$CL$15:$CL$41,COUNTIF('Sch A. Input'!$CL$15:$CL$41,"&gt;="&amp;F475))&lt;E475,F475&lt;&gt;0),"Leaver",V475+T475)</f>
        <v>0</v>
      </c>
      <c r="X475" s="264">
        <f>IF(AND(LARGE('Sch A. Input'!$CL$15:$CL$41,COUNTIF('Sch A. Input'!$CL$15:$CL$41,"&gt;="&amp;F475))&lt;E475,F475&lt;&gt;0),"Leaver",IF(OR(D475="",D475&gt;$L$11,($L$11-14)&lt;$K$9),0,(E475+1-D475)/14-1))</f>
        <v>0</v>
      </c>
      <c r="Y475" s="265">
        <f>IF(AND(LARGE('Sch A. Input'!$CL$15:$CL$41,COUNTIF('Sch A. Input'!$CL$15:$CL$41,"&gt;="&amp;F475))&lt;E475,F475&lt;&gt;0),"Leaver",IFERROR(IF((S475/$X475*$M$9+T475)&gt;$D$12,"YES","NO"),0))</f>
        <v>0</v>
      </c>
      <c r="Z475" s="225">
        <f>IF(AND(LARGE('Sch A. Input'!$CL$15:$CL$41,COUNTIF('Sch A. Input'!$CL$15:$CL$41,"&gt;="&amp;F475))&lt;E475,F475&lt;&gt;0),"Leaver",IFERROR(IF($Y475="YES",MIN($U475*($G$12/$D$12),$G$12),(SUMPRODUCT(--((MIN(W475,$D$12))&gt;$C$9:$C$12),((MIN(W475,$D$12))-$C$9:$C$12),$H$9:$H$12))-((1-(X475/$M$9))*(SUMPRODUCT(--((MIN(V475,$D$12))&gt;$C$9:$C$12),((MIN(V475,$D$12))-$C$9:$C$12),$H$9:$H$12)))),0))</f>
        <v>0</v>
      </c>
      <c r="AA475" s="169">
        <f>IF(AND(LARGE('Sch A. Input'!$CL$15:$CL$41,COUNTIF('Sch A. Input'!$CL$15:$CL$41,"&gt;="&amp;F475))&lt;E475,F475&lt;&gt;0),"Leaver",IFERROR(Z475/U475,0))</f>
        <v>0</v>
      </c>
      <c r="AB475" s="170">
        <f>IF(AND(LARGE('Sch A. Input'!$CL$15:$CL$41,COUNTIF('Sch A. Input'!$CL$15:$CL$41,"&gt;="&amp;F475))&lt;E475,F475&lt;&gt;0),"Leaver",Q475-Z475)</f>
        <v>0</v>
      </c>
      <c r="AC475" s="94">
        <f t="shared" si="82"/>
        <v>0</v>
      </c>
      <c r="BK475" s="2"/>
      <c r="BL475" s="2"/>
      <c r="CI475"/>
    </row>
    <row r="476" spans="2:87" x14ac:dyDescent="0.35">
      <c r="B476" s="70" t="str">
        <f>IF('Sch A. Input'!B474="","",'Sch A. Input'!B474)</f>
        <v/>
      </c>
      <c r="C476" s="75" t="str">
        <f>IF('Sch A. Input'!C474="","",'Sch A. Input'!C474)</f>
        <v/>
      </c>
      <c r="D476" s="71" t="str">
        <f>IF('Sch A. Input'!D474="","",'Sch A. Input'!D474)</f>
        <v/>
      </c>
      <c r="E476" s="71">
        <f>'Sch A. Input'!E474</f>
        <v>45016</v>
      </c>
      <c r="F476" s="71">
        <f>'Sch A. Input'!F474</f>
        <v>0</v>
      </c>
      <c r="G476" s="226">
        <f>SUMIFS('Sch A. Input'!H474:CJ474,'Sch A. Input'!$H$13:$CJ$13,$L$11,'Sch A. Input'!$H$14:$CJ$14,"Recurring")</f>
        <v>0</v>
      </c>
      <c r="H476" s="226">
        <f>SUMIFS('Sch A. Input'!H474:CJ474,'Sch A. Input'!$H$13:$CJ$13,$L$11,'Sch A. Input'!$H$14:$CJ$14,"One-time")</f>
        <v>0</v>
      </c>
      <c r="I476" s="227">
        <f t="shared" ref="I476:I539" si="85">SUM(G476:H476)</f>
        <v>0</v>
      </c>
      <c r="J476" s="228">
        <f>SUMIFS('Sch A. Input'!H474:CJ474,'Sch A. Input'!$H$14:$CJ$14,"Recurring",'Sch A. Input'!$H$13:$CJ$13,"&lt;="&amp;$L$11)</f>
        <v>0</v>
      </c>
      <c r="K476" s="228">
        <f>SUMIFS('Sch A. Input'!H474:CJ474,'Sch A. Input'!$H$14:$CJ$14,"One-time",'Sch A. Input'!$H$13:$CJ$13,"&lt;="&amp;$L$11)</f>
        <v>0</v>
      </c>
      <c r="L476" s="229">
        <f t="shared" ref="L476:L539" si="86">SUM(J476:K476)</f>
        <v>0</v>
      </c>
      <c r="M476" s="228">
        <f t="shared" ref="M476:M539" si="87">+IFERROR(J476/$O476*$M$9,0)</f>
        <v>0</v>
      </c>
      <c r="N476" s="228">
        <f t="shared" ref="N476:N539" si="88">M476+K476</f>
        <v>0</v>
      </c>
      <c r="O476" s="259">
        <f t="shared" ref="O476:O539" si="89">IF(OR(D476="",D476&gt;$L$11),0,IF(AND(F476&lt;E476,F476&gt;0),((F476+1-D476)/14),(((E476+1-D476)/14))))</f>
        <v>0</v>
      </c>
      <c r="P476" s="268">
        <f t="shared" si="83"/>
        <v>0</v>
      </c>
      <c r="Q476" s="231">
        <f t="shared" si="84"/>
        <v>0</v>
      </c>
      <c r="R476" s="97">
        <f t="shared" ref="R476:R539" si="90">IFERROR(Q476/L476,0)</f>
        <v>0</v>
      </c>
      <c r="S476" s="237">
        <f>IF(AND(LARGE('Sch A. Input'!$CL$15:$CL$41,COUNTIF('Sch A. Input'!$CL$15:$CL$41,"&gt;="&amp;F476))&lt;E476,F476&lt;&gt;0),"Leaver",J476-G476)</f>
        <v>0</v>
      </c>
      <c r="T476" s="237">
        <f>IF(AND(LARGE('Sch A. Input'!$CL$15:$CL$41,COUNTIF('Sch A. Input'!$CL$15:$CL$41,"&gt;="&amp;F476))&lt;E476,F476&lt;&gt;0),"Leaver",K476-H476)</f>
        <v>0</v>
      </c>
      <c r="U476" s="238">
        <f>IF(AND(LARGE('Sch A. Input'!$CL$15:$CL$41,COUNTIF('Sch A. Input'!$CL$15:$CL$41,"&gt;="&amp;F476))&lt;E476,F476&lt;&gt;0),"Leaver",L476-I476)</f>
        <v>0</v>
      </c>
      <c r="V476" s="238">
        <f>IF(AND(LARGE('Sch A. Input'!$CL$15:$CL$41,COUNTIF('Sch A. Input'!$CL$15:$CL$41,"&gt;="&amp;F476))&lt;E476,F476&lt;&gt;0),"Leaver",IFERROR(S476/X476*$M$9,0))</f>
        <v>0</v>
      </c>
      <c r="W476" s="238">
        <f>IF(AND(LARGE('Sch A. Input'!$CL$15:$CL$41,COUNTIF('Sch A. Input'!$CL$15:$CL$41,"&gt;="&amp;F476))&lt;E476,F476&lt;&gt;0),"Leaver",V476+T476)</f>
        <v>0</v>
      </c>
      <c r="X476" s="264">
        <f>IF(AND(LARGE('Sch A. Input'!$CL$15:$CL$41,COUNTIF('Sch A. Input'!$CL$15:$CL$41,"&gt;="&amp;F476))&lt;E476,F476&lt;&gt;0),"Leaver",IF(OR(D476="",D476&gt;$L$11,($L$11-14)&lt;$K$9),0,(E476+1-D476)/14-1))</f>
        <v>0</v>
      </c>
      <c r="Y476" s="265">
        <f>IF(AND(LARGE('Sch A. Input'!$CL$15:$CL$41,COUNTIF('Sch A. Input'!$CL$15:$CL$41,"&gt;="&amp;F476))&lt;E476,F476&lt;&gt;0),"Leaver",IFERROR(IF((S476/$X476*$M$9+T476)&gt;$D$12,"YES","NO"),0))</f>
        <v>0</v>
      </c>
      <c r="Z476" s="225">
        <f>IF(AND(LARGE('Sch A. Input'!$CL$15:$CL$41,COUNTIF('Sch A. Input'!$CL$15:$CL$41,"&gt;="&amp;F476))&lt;E476,F476&lt;&gt;0),"Leaver",IFERROR(IF($Y476="YES",MIN($U476*($G$12/$D$12),$G$12),(SUMPRODUCT(--((MIN(W476,$D$12))&gt;$C$9:$C$12),((MIN(W476,$D$12))-$C$9:$C$12),$H$9:$H$12))-((1-(X476/$M$9))*(SUMPRODUCT(--((MIN(V476,$D$12))&gt;$C$9:$C$12),((MIN(V476,$D$12))-$C$9:$C$12),$H$9:$H$12)))),0))</f>
        <v>0</v>
      </c>
      <c r="AA476" s="169">
        <f>IF(AND(LARGE('Sch A. Input'!$CL$15:$CL$41,COUNTIF('Sch A. Input'!$CL$15:$CL$41,"&gt;="&amp;F476))&lt;E476,F476&lt;&gt;0),"Leaver",IFERROR(Z476/U476,0))</f>
        <v>0</v>
      </c>
      <c r="AB476" s="170">
        <f>IF(AND(LARGE('Sch A. Input'!$CL$15:$CL$41,COUNTIF('Sch A. Input'!$CL$15:$CL$41,"&gt;="&amp;F476))&lt;E476,F476&lt;&gt;0),"Leaver",Q476-Z476)</f>
        <v>0</v>
      </c>
      <c r="AC476" s="94">
        <f t="shared" ref="AC476:AC539" si="91">+IFERROR(AB476/I476,0)</f>
        <v>0</v>
      </c>
      <c r="BK476" s="2"/>
      <c r="BL476" s="2"/>
      <c r="CI476"/>
    </row>
    <row r="477" spans="2:87" x14ac:dyDescent="0.35">
      <c r="B477" s="70" t="str">
        <f>IF('Sch A. Input'!B475="","",'Sch A. Input'!B475)</f>
        <v/>
      </c>
      <c r="C477" s="75" t="str">
        <f>IF('Sch A. Input'!C475="","",'Sch A. Input'!C475)</f>
        <v/>
      </c>
      <c r="D477" s="71" t="str">
        <f>IF('Sch A. Input'!D475="","",'Sch A. Input'!D475)</f>
        <v/>
      </c>
      <c r="E477" s="71">
        <f>'Sch A. Input'!E475</f>
        <v>45016</v>
      </c>
      <c r="F477" s="71">
        <f>'Sch A. Input'!F475</f>
        <v>0</v>
      </c>
      <c r="G477" s="226">
        <f>SUMIFS('Sch A. Input'!H475:CJ475,'Sch A. Input'!$H$13:$CJ$13,$L$11,'Sch A. Input'!$H$14:$CJ$14,"Recurring")</f>
        <v>0</v>
      </c>
      <c r="H477" s="226">
        <f>SUMIFS('Sch A. Input'!H475:CJ475,'Sch A. Input'!$H$13:$CJ$13,$L$11,'Sch A. Input'!$H$14:$CJ$14,"One-time")</f>
        <v>0</v>
      </c>
      <c r="I477" s="227">
        <f t="shared" si="85"/>
        <v>0</v>
      </c>
      <c r="J477" s="228">
        <f>SUMIFS('Sch A. Input'!H475:CJ475,'Sch A. Input'!$H$14:$CJ$14,"Recurring",'Sch A. Input'!$H$13:$CJ$13,"&lt;="&amp;$L$11)</f>
        <v>0</v>
      </c>
      <c r="K477" s="228">
        <f>SUMIFS('Sch A. Input'!H475:CJ475,'Sch A. Input'!$H$14:$CJ$14,"One-time",'Sch A. Input'!$H$13:$CJ$13,"&lt;="&amp;$L$11)</f>
        <v>0</v>
      </c>
      <c r="L477" s="229">
        <f t="shared" si="86"/>
        <v>0</v>
      </c>
      <c r="M477" s="228">
        <f t="shared" si="87"/>
        <v>0</v>
      </c>
      <c r="N477" s="228">
        <f t="shared" si="88"/>
        <v>0</v>
      </c>
      <c r="O477" s="259">
        <f t="shared" si="89"/>
        <v>0</v>
      </c>
      <c r="P477" s="268">
        <f t="shared" si="83"/>
        <v>0</v>
      </c>
      <c r="Q477" s="231">
        <f t="shared" si="84"/>
        <v>0</v>
      </c>
      <c r="R477" s="97">
        <f t="shared" si="90"/>
        <v>0</v>
      </c>
      <c r="S477" s="237">
        <f>IF(AND(LARGE('Sch A. Input'!$CL$15:$CL$41,COUNTIF('Sch A. Input'!$CL$15:$CL$41,"&gt;="&amp;F477))&lt;E477,F477&lt;&gt;0),"Leaver",J477-G477)</f>
        <v>0</v>
      </c>
      <c r="T477" s="237">
        <f>IF(AND(LARGE('Sch A. Input'!$CL$15:$CL$41,COUNTIF('Sch A. Input'!$CL$15:$CL$41,"&gt;="&amp;F477))&lt;E477,F477&lt;&gt;0),"Leaver",K477-H477)</f>
        <v>0</v>
      </c>
      <c r="U477" s="238">
        <f>IF(AND(LARGE('Sch A. Input'!$CL$15:$CL$41,COUNTIF('Sch A. Input'!$CL$15:$CL$41,"&gt;="&amp;F477))&lt;E477,F477&lt;&gt;0),"Leaver",L477-I477)</f>
        <v>0</v>
      </c>
      <c r="V477" s="238">
        <f>IF(AND(LARGE('Sch A. Input'!$CL$15:$CL$41,COUNTIF('Sch A. Input'!$CL$15:$CL$41,"&gt;="&amp;F477))&lt;E477,F477&lt;&gt;0),"Leaver",IFERROR(S477/X477*$M$9,0))</f>
        <v>0</v>
      </c>
      <c r="W477" s="238">
        <f>IF(AND(LARGE('Sch A. Input'!$CL$15:$CL$41,COUNTIF('Sch A. Input'!$CL$15:$CL$41,"&gt;="&amp;F477))&lt;E477,F477&lt;&gt;0),"Leaver",V477+T477)</f>
        <v>0</v>
      </c>
      <c r="X477" s="264">
        <f>IF(AND(LARGE('Sch A. Input'!$CL$15:$CL$41,COUNTIF('Sch A. Input'!$CL$15:$CL$41,"&gt;="&amp;F477))&lt;E477,F477&lt;&gt;0),"Leaver",IF(OR(D477="",D477&gt;$L$11,($L$11-14)&lt;$K$9),0,(E477+1-D477)/14-1))</f>
        <v>0</v>
      </c>
      <c r="Y477" s="265">
        <f>IF(AND(LARGE('Sch A. Input'!$CL$15:$CL$41,COUNTIF('Sch A. Input'!$CL$15:$CL$41,"&gt;="&amp;F477))&lt;E477,F477&lt;&gt;0),"Leaver",IFERROR(IF((S477/$X477*$M$9+T477)&gt;$D$12,"YES","NO"),0))</f>
        <v>0</v>
      </c>
      <c r="Z477" s="225">
        <f>IF(AND(LARGE('Sch A. Input'!$CL$15:$CL$41,COUNTIF('Sch A. Input'!$CL$15:$CL$41,"&gt;="&amp;F477))&lt;E477,F477&lt;&gt;0),"Leaver",IFERROR(IF($Y477="YES",MIN($U477*($G$12/$D$12),$G$12),(SUMPRODUCT(--((MIN(W477,$D$12))&gt;$C$9:$C$12),((MIN(W477,$D$12))-$C$9:$C$12),$H$9:$H$12))-((1-(X477/$M$9))*(SUMPRODUCT(--((MIN(V477,$D$12))&gt;$C$9:$C$12),((MIN(V477,$D$12))-$C$9:$C$12),$H$9:$H$12)))),0))</f>
        <v>0</v>
      </c>
      <c r="AA477" s="169">
        <f>IF(AND(LARGE('Sch A. Input'!$CL$15:$CL$41,COUNTIF('Sch A. Input'!$CL$15:$CL$41,"&gt;="&amp;F477))&lt;E477,F477&lt;&gt;0),"Leaver",IFERROR(Z477/U477,0))</f>
        <v>0</v>
      </c>
      <c r="AB477" s="170">
        <f>IF(AND(LARGE('Sch A. Input'!$CL$15:$CL$41,COUNTIF('Sch A. Input'!$CL$15:$CL$41,"&gt;="&amp;F477))&lt;E477,F477&lt;&gt;0),"Leaver",Q477-Z477)</f>
        <v>0</v>
      </c>
      <c r="AC477" s="94">
        <f t="shared" si="91"/>
        <v>0</v>
      </c>
      <c r="BK477" s="2"/>
      <c r="BL477" s="2"/>
      <c r="CI477"/>
    </row>
    <row r="478" spans="2:87" x14ac:dyDescent="0.35">
      <c r="B478" s="70" t="str">
        <f>IF('Sch A. Input'!B476="","",'Sch A. Input'!B476)</f>
        <v/>
      </c>
      <c r="C478" s="75" t="str">
        <f>IF('Sch A. Input'!C476="","",'Sch A. Input'!C476)</f>
        <v/>
      </c>
      <c r="D478" s="71" t="str">
        <f>IF('Sch A. Input'!D476="","",'Sch A. Input'!D476)</f>
        <v/>
      </c>
      <c r="E478" s="71">
        <f>'Sch A. Input'!E476</f>
        <v>45016</v>
      </c>
      <c r="F478" s="71">
        <f>'Sch A. Input'!F476</f>
        <v>0</v>
      </c>
      <c r="G478" s="226">
        <f>SUMIFS('Sch A. Input'!H476:CJ476,'Sch A. Input'!$H$13:$CJ$13,$L$11,'Sch A. Input'!$H$14:$CJ$14,"Recurring")</f>
        <v>0</v>
      </c>
      <c r="H478" s="226">
        <f>SUMIFS('Sch A. Input'!H476:CJ476,'Sch A. Input'!$H$13:$CJ$13,$L$11,'Sch A. Input'!$H$14:$CJ$14,"One-time")</f>
        <v>0</v>
      </c>
      <c r="I478" s="227">
        <f t="shared" si="85"/>
        <v>0</v>
      </c>
      <c r="J478" s="228">
        <f>SUMIFS('Sch A. Input'!H476:CJ476,'Sch A. Input'!$H$14:$CJ$14,"Recurring",'Sch A. Input'!$H$13:$CJ$13,"&lt;="&amp;$L$11)</f>
        <v>0</v>
      </c>
      <c r="K478" s="228">
        <f>SUMIFS('Sch A. Input'!H476:CJ476,'Sch A. Input'!$H$14:$CJ$14,"One-time",'Sch A. Input'!$H$13:$CJ$13,"&lt;="&amp;$L$11)</f>
        <v>0</v>
      </c>
      <c r="L478" s="229">
        <f t="shared" si="86"/>
        <v>0</v>
      </c>
      <c r="M478" s="228">
        <f t="shared" si="87"/>
        <v>0</v>
      </c>
      <c r="N478" s="228">
        <f t="shared" si="88"/>
        <v>0</v>
      </c>
      <c r="O478" s="259">
        <f t="shared" si="89"/>
        <v>0</v>
      </c>
      <c r="P478" s="268">
        <f t="shared" si="83"/>
        <v>0</v>
      </c>
      <c r="Q478" s="231">
        <f t="shared" si="84"/>
        <v>0</v>
      </c>
      <c r="R478" s="97">
        <f t="shared" si="90"/>
        <v>0</v>
      </c>
      <c r="S478" s="237">
        <f>IF(AND(LARGE('Sch A. Input'!$CL$15:$CL$41,COUNTIF('Sch A. Input'!$CL$15:$CL$41,"&gt;="&amp;F478))&lt;E478,F478&lt;&gt;0),"Leaver",J478-G478)</f>
        <v>0</v>
      </c>
      <c r="T478" s="237">
        <f>IF(AND(LARGE('Sch A. Input'!$CL$15:$CL$41,COUNTIF('Sch A. Input'!$CL$15:$CL$41,"&gt;="&amp;F478))&lt;E478,F478&lt;&gt;0),"Leaver",K478-H478)</f>
        <v>0</v>
      </c>
      <c r="U478" s="238">
        <f>IF(AND(LARGE('Sch A. Input'!$CL$15:$CL$41,COUNTIF('Sch A. Input'!$CL$15:$CL$41,"&gt;="&amp;F478))&lt;E478,F478&lt;&gt;0),"Leaver",L478-I478)</f>
        <v>0</v>
      </c>
      <c r="V478" s="238">
        <f>IF(AND(LARGE('Sch A. Input'!$CL$15:$CL$41,COUNTIF('Sch A. Input'!$CL$15:$CL$41,"&gt;="&amp;F478))&lt;E478,F478&lt;&gt;0),"Leaver",IFERROR(S478/X478*$M$9,0))</f>
        <v>0</v>
      </c>
      <c r="W478" s="238">
        <f>IF(AND(LARGE('Sch A. Input'!$CL$15:$CL$41,COUNTIF('Sch A. Input'!$CL$15:$CL$41,"&gt;="&amp;F478))&lt;E478,F478&lt;&gt;0),"Leaver",V478+T478)</f>
        <v>0</v>
      </c>
      <c r="X478" s="264">
        <f>IF(AND(LARGE('Sch A. Input'!$CL$15:$CL$41,COUNTIF('Sch A. Input'!$CL$15:$CL$41,"&gt;="&amp;F478))&lt;E478,F478&lt;&gt;0),"Leaver",IF(OR(D478="",D478&gt;$L$11,($L$11-14)&lt;$K$9),0,(E478+1-D478)/14-1))</f>
        <v>0</v>
      </c>
      <c r="Y478" s="265">
        <f>IF(AND(LARGE('Sch A. Input'!$CL$15:$CL$41,COUNTIF('Sch A. Input'!$CL$15:$CL$41,"&gt;="&amp;F478))&lt;E478,F478&lt;&gt;0),"Leaver",IFERROR(IF((S478/$X478*$M$9+T478)&gt;$D$12,"YES","NO"),0))</f>
        <v>0</v>
      </c>
      <c r="Z478" s="225">
        <f>IF(AND(LARGE('Sch A. Input'!$CL$15:$CL$41,COUNTIF('Sch A. Input'!$CL$15:$CL$41,"&gt;="&amp;F478))&lt;E478,F478&lt;&gt;0),"Leaver",IFERROR(IF($Y478="YES",MIN($U478*($G$12/$D$12),$G$12),(SUMPRODUCT(--((MIN(W478,$D$12))&gt;$C$9:$C$12),((MIN(W478,$D$12))-$C$9:$C$12),$H$9:$H$12))-((1-(X478/$M$9))*(SUMPRODUCT(--((MIN(V478,$D$12))&gt;$C$9:$C$12),((MIN(V478,$D$12))-$C$9:$C$12),$H$9:$H$12)))),0))</f>
        <v>0</v>
      </c>
      <c r="AA478" s="169">
        <f>IF(AND(LARGE('Sch A. Input'!$CL$15:$CL$41,COUNTIF('Sch A. Input'!$CL$15:$CL$41,"&gt;="&amp;F478))&lt;E478,F478&lt;&gt;0),"Leaver",IFERROR(Z478/U478,0))</f>
        <v>0</v>
      </c>
      <c r="AB478" s="170">
        <f>IF(AND(LARGE('Sch A. Input'!$CL$15:$CL$41,COUNTIF('Sch A. Input'!$CL$15:$CL$41,"&gt;="&amp;F478))&lt;E478,F478&lt;&gt;0),"Leaver",Q478-Z478)</f>
        <v>0</v>
      </c>
      <c r="AC478" s="94">
        <f t="shared" si="91"/>
        <v>0</v>
      </c>
      <c r="BK478" s="2"/>
      <c r="BL478" s="2"/>
      <c r="CI478"/>
    </row>
    <row r="479" spans="2:87" x14ac:dyDescent="0.35">
      <c r="B479" s="70" t="str">
        <f>IF('Sch A. Input'!B477="","",'Sch A. Input'!B477)</f>
        <v/>
      </c>
      <c r="C479" s="75" t="str">
        <f>IF('Sch A. Input'!C477="","",'Sch A. Input'!C477)</f>
        <v/>
      </c>
      <c r="D479" s="71" t="str">
        <f>IF('Sch A. Input'!D477="","",'Sch A. Input'!D477)</f>
        <v/>
      </c>
      <c r="E479" s="71">
        <f>'Sch A. Input'!E477</f>
        <v>45016</v>
      </c>
      <c r="F479" s="71">
        <f>'Sch A. Input'!F477</f>
        <v>0</v>
      </c>
      <c r="G479" s="226">
        <f>SUMIFS('Sch A. Input'!H477:CJ477,'Sch A. Input'!$H$13:$CJ$13,$L$11,'Sch A. Input'!$H$14:$CJ$14,"Recurring")</f>
        <v>0</v>
      </c>
      <c r="H479" s="226">
        <f>SUMIFS('Sch A. Input'!H477:CJ477,'Sch A. Input'!$H$13:$CJ$13,$L$11,'Sch A. Input'!$H$14:$CJ$14,"One-time")</f>
        <v>0</v>
      </c>
      <c r="I479" s="227">
        <f t="shared" si="85"/>
        <v>0</v>
      </c>
      <c r="J479" s="228">
        <f>SUMIFS('Sch A. Input'!H477:CJ477,'Sch A. Input'!$H$14:$CJ$14,"Recurring",'Sch A. Input'!$H$13:$CJ$13,"&lt;="&amp;$L$11)</f>
        <v>0</v>
      </c>
      <c r="K479" s="228">
        <f>SUMIFS('Sch A. Input'!H477:CJ477,'Sch A. Input'!$H$14:$CJ$14,"One-time",'Sch A. Input'!$H$13:$CJ$13,"&lt;="&amp;$L$11)</f>
        <v>0</v>
      </c>
      <c r="L479" s="229">
        <f t="shared" si="86"/>
        <v>0</v>
      </c>
      <c r="M479" s="228">
        <f t="shared" si="87"/>
        <v>0</v>
      </c>
      <c r="N479" s="228">
        <f t="shared" si="88"/>
        <v>0</v>
      </c>
      <c r="O479" s="259">
        <f t="shared" si="89"/>
        <v>0</v>
      </c>
      <c r="P479" s="268">
        <f t="shared" si="83"/>
        <v>0</v>
      </c>
      <c r="Q479" s="231">
        <f t="shared" si="84"/>
        <v>0</v>
      </c>
      <c r="R479" s="97">
        <f t="shared" si="90"/>
        <v>0</v>
      </c>
      <c r="S479" s="237">
        <f>IF(AND(LARGE('Sch A. Input'!$CL$15:$CL$41,COUNTIF('Sch A. Input'!$CL$15:$CL$41,"&gt;="&amp;F479))&lt;E479,F479&lt;&gt;0),"Leaver",J479-G479)</f>
        <v>0</v>
      </c>
      <c r="T479" s="237">
        <f>IF(AND(LARGE('Sch A. Input'!$CL$15:$CL$41,COUNTIF('Sch A. Input'!$CL$15:$CL$41,"&gt;="&amp;F479))&lt;E479,F479&lt;&gt;0),"Leaver",K479-H479)</f>
        <v>0</v>
      </c>
      <c r="U479" s="238">
        <f>IF(AND(LARGE('Sch A. Input'!$CL$15:$CL$41,COUNTIF('Sch A. Input'!$CL$15:$CL$41,"&gt;="&amp;F479))&lt;E479,F479&lt;&gt;0),"Leaver",L479-I479)</f>
        <v>0</v>
      </c>
      <c r="V479" s="238">
        <f>IF(AND(LARGE('Sch A. Input'!$CL$15:$CL$41,COUNTIF('Sch A. Input'!$CL$15:$CL$41,"&gt;="&amp;F479))&lt;E479,F479&lt;&gt;0),"Leaver",IFERROR(S479/X479*$M$9,0))</f>
        <v>0</v>
      </c>
      <c r="W479" s="238">
        <f>IF(AND(LARGE('Sch A. Input'!$CL$15:$CL$41,COUNTIF('Sch A. Input'!$CL$15:$CL$41,"&gt;="&amp;F479))&lt;E479,F479&lt;&gt;0),"Leaver",V479+T479)</f>
        <v>0</v>
      </c>
      <c r="X479" s="264">
        <f>IF(AND(LARGE('Sch A. Input'!$CL$15:$CL$41,COUNTIF('Sch A. Input'!$CL$15:$CL$41,"&gt;="&amp;F479))&lt;E479,F479&lt;&gt;0),"Leaver",IF(OR(D479="",D479&gt;$L$11,($L$11-14)&lt;$K$9),0,(E479+1-D479)/14-1))</f>
        <v>0</v>
      </c>
      <c r="Y479" s="265">
        <f>IF(AND(LARGE('Sch A. Input'!$CL$15:$CL$41,COUNTIF('Sch A. Input'!$CL$15:$CL$41,"&gt;="&amp;F479))&lt;E479,F479&lt;&gt;0),"Leaver",IFERROR(IF((S479/$X479*$M$9+T479)&gt;$D$12,"YES","NO"),0))</f>
        <v>0</v>
      </c>
      <c r="Z479" s="225">
        <f>IF(AND(LARGE('Sch A. Input'!$CL$15:$CL$41,COUNTIF('Sch A. Input'!$CL$15:$CL$41,"&gt;="&amp;F479))&lt;E479,F479&lt;&gt;0),"Leaver",IFERROR(IF($Y479="YES",MIN($U479*($G$12/$D$12),$G$12),(SUMPRODUCT(--((MIN(W479,$D$12))&gt;$C$9:$C$12),((MIN(W479,$D$12))-$C$9:$C$12),$H$9:$H$12))-((1-(X479/$M$9))*(SUMPRODUCT(--((MIN(V479,$D$12))&gt;$C$9:$C$12),((MIN(V479,$D$12))-$C$9:$C$12),$H$9:$H$12)))),0))</f>
        <v>0</v>
      </c>
      <c r="AA479" s="169">
        <f>IF(AND(LARGE('Sch A. Input'!$CL$15:$CL$41,COUNTIF('Sch A. Input'!$CL$15:$CL$41,"&gt;="&amp;F479))&lt;E479,F479&lt;&gt;0),"Leaver",IFERROR(Z479/U479,0))</f>
        <v>0</v>
      </c>
      <c r="AB479" s="170">
        <f>IF(AND(LARGE('Sch A. Input'!$CL$15:$CL$41,COUNTIF('Sch A. Input'!$CL$15:$CL$41,"&gt;="&amp;F479))&lt;E479,F479&lt;&gt;0),"Leaver",Q479-Z479)</f>
        <v>0</v>
      </c>
      <c r="AC479" s="94">
        <f t="shared" si="91"/>
        <v>0</v>
      </c>
      <c r="BK479" s="2"/>
      <c r="BL479" s="2"/>
      <c r="CI479"/>
    </row>
    <row r="480" spans="2:87" x14ac:dyDescent="0.35">
      <c r="B480" s="70" t="str">
        <f>IF('Sch A. Input'!B478="","",'Sch A. Input'!B478)</f>
        <v/>
      </c>
      <c r="C480" s="75" t="str">
        <f>IF('Sch A. Input'!C478="","",'Sch A. Input'!C478)</f>
        <v/>
      </c>
      <c r="D480" s="71" t="str">
        <f>IF('Sch A. Input'!D478="","",'Sch A. Input'!D478)</f>
        <v/>
      </c>
      <c r="E480" s="71">
        <f>'Sch A. Input'!E478</f>
        <v>45016</v>
      </c>
      <c r="F480" s="71">
        <f>'Sch A. Input'!F478</f>
        <v>0</v>
      </c>
      <c r="G480" s="226">
        <f>SUMIFS('Sch A. Input'!H478:CJ478,'Sch A. Input'!$H$13:$CJ$13,$L$11,'Sch A. Input'!$H$14:$CJ$14,"Recurring")</f>
        <v>0</v>
      </c>
      <c r="H480" s="226">
        <f>SUMIFS('Sch A. Input'!H478:CJ478,'Sch A. Input'!$H$13:$CJ$13,$L$11,'Sch A. Input'!$H$14:$CJ$14,"One-time")</f>
        <v>0</v>
      </c>
      <c r="I480" s="227">
        <f t="shared" si="85"/>
        <v>0</v>
      </c>
      <c r="J480" s="228">
        <f>SUMIFS('Sch A. Input'!H478:CJ478,'Sch A. Input'!$H$14:$CJ$14,"Recurring",'Sch A. Input'!$H$13:$CJ$13,"&lt;="&amp;$L$11)</f>
        <v>0</v>
      </c>
      <c r="K480" s="228">
        <f>SUMIFS('Sch A. Input'!H478:CJ478,'Sch A. Input'!$H$14:$CJ$14,"One-time",'Sch A. Input'!$H$13:$CJ$13,"&lt;="&amp;$L$11)</f>
        <v>0</v>
      </c>
      <c r="L480" s="229">
        <f t="shared" si="86"/>
        <v>0</v>
      </c>
      <c r="M480" s="228">
        <f t="shared" si="87"/>
        <v>0</v>
      </c>
      <c r="N480" s="228">
        <f t="shared" si="88"/>
        <v>0</v>
      </c>
      <c r="O480" s="259">
        <f t="shared" si="89"/>
        <v>0</v>
      </c>
      <c r="P480" s="268">
        <f t="shared" si="83"/>
        <v>0</v>
      </c>
      <c r="Q480" s="231">
        <f t="shared" si="84"/>
        <v>0</v>
      </c>
      <c r="R480" s="97">
        <f t="shared" si="90"/>
        <v>0</v>
      </c>
      <c r="S480" s="237">
        <f>IF(AND(LARGE('Sch A. Input'!$CL$15:$CL$41,COUNTIF('Sch A. Input'!$CL$15:$CL$41,"&gt;="&amp;F480))&lt;E480,F480&lt;&gt;0),"Leaver",J480-G480)</f>
        <v>0</v>
      </c>
      <c r="T480" s="237">
        <f>IF(AND(LARGE('Sch A. Input'!$CL$15:$CL$41,COUNTIF('Sch A. Input'!$CL$15:$CL$41,"&gt;="&amp;F480))&lt;E480,F480&lt;&gt;0),"Leaver",K480-H480)</f>
        <v>0</v>
      </c>
      <c r="U480" s="238">
        <f>IF(AND(LARGE('Sch A. Input'!$CL$15:$CL$41,COUNTIF('Sch A. Input'!$CL$15:$CL$41,"&gt;="&amp;F480))&lt;E480,F480&lt;&gt;0),"Leaver",L480-I480)</f>
        <v>0</v>
      </c>
      <c r="V480" s="238">
        <f>IF(AND(LARGE('Sch A. Input'!$CL$15:$CL$41,COUNTIF('Sch A. Input'!$CL$15:$CL$41,"&gt;="&amp;F480))&lt;E480,F480&lt;&gt;0),"Leaver",IFERROR(S480/X480*$M$9,0))</f>
        <v>0</v>
      </c>
      <c r="W480" s="238">
        <f>IF(AND(LARGE('Sch A. Input'!$CL$15:$CL$41,COUNTIF('Sch A. Input'!$CL$15:$CL$41,"&gt;="&amp;F480))&lt;E480,F480&lt;&gt;0),"Leaver",V480+T480)</f>
        <v>0</v>
      </c>
      <c r="X480" s="264">
        <f>IF(AND(LARGE('Sch A. Input'!$CL$15:$CL$41,COUNTIF('Sch A. Input'!$CL$15:$CL$41,"&gt;="&amp;F480))&lt;E480,F480&lt;&gt;0),"Leaver",IF(OR(D480="",D480&gt;$L$11,($L$11-14)&lt;$K$9),0,(E480+1-D480)/14-1))</f>
        <v>0</v>
      </c>
      <c r="Y480" s="265">
        <f>IF(AND(LARGE('Sch A. Input'!$CL$15:$CL$41,COUNTIF('Sch A. Input'!$CL$15:$CL$41,"&gt;="&amp;F480))&lt;E480,F480&lt;&gt;0),"Leaver",IFERROR(IF((S480/$X480*$M$9+T480)&gt;$D$12,"YES","NO"),0))</f>
        <v>0</v>
      </c>
      <c r="Z480" s="225">
        <f>IF(AND(LARGE('Sch A. Input'!$CL$15:$CL$41,COUNTIF('Sch A. Input'!$CL$15:$CL$41,"&gt;="&amp;F480))&lt;E480,F480&lt;&gt;0),"Leaver",IFERROR(IF($Y480="YES",MIN($U480*($G$12/$D$12),$G$12),(SUMPRODUCT(--((MIN(W480,$D$12))&gt;$C$9:$C$12),((MIN(W480,$D$12))-$C$9:$C$12),$H$9:$H$12))-((1-(X480/$M$9))*(SUMPRODUCT(--((MIN(V480,$D$12))&gt;$C$9:$C$12),((MIN(V480,$D$12))-$C$9:$C$12),$H$9:$H$12)))),0))</f>
        <v>0</v>
      </c>
      <c r="AA480" s="169">
        <f>IF(AND(LARGE('Sch A. Input'!$CL$15:$CL$41,COUNTIF('Sch A. Input'!$CL$15:$CL$41,"&gt;="&amp;F480))&lt;E480,F480&lt;&gt;0),"Leaver",IFERROR(Z480/U480,0))</f>
        <v>0</v>
      </c>
      <c r="AB480" s="170">
        <f>IF(AND(LARGE('Sch A. Input'!$CL$15:$CL$41,COUNTIF('Sch A. Input'!$CL$15:$CL$41,"&gt;="&amp;F480))&lt;E480,F480&lt;&gt;0),"Leaver",Q480-Z480)</f>
        <v>0</v>
      </c>
      <c r="AC480" s="94">
        <f t="shared" si="91"/>
        <v>0</v>
      </c>
      <c r="BK480" s="2"/>
      <c r="BL480" s="2"/>
      <c r="CI480"/>
    </row>
    <row r="481" spans="2:87" x14ac:dyDescent="0.35">
      <c r="B481" s="70" t="str">
        <f>IF('Sch A. Input'!B479="","",'Sch A. Input'!B479)</f>
        <v/>
      </c>
      <c r="C481" s="75" t="str">
        <f>IF('Sch A. Input'!C479="","",'Sch A. Input'!C479)</f>
        <v/>
      </c>
      <c r="D481" s="71" t="str">
        <f>IF('Sch A. Input'!D479="","",'Sch A. Input'!D479)</f>
        <v/>
      </c>
      <c r="E481" s="71">
        <f>'Sch A. Input'!E479</f>
        <v>45016</v>
      </c>
      <c r="F481" s="71">
        <f>'Sch A. Input'!F479</f>
        <v>0</v>
      </c>
      <c r="G481" s="226">
        <f>SUMIFS('Sch A. Input'!H479:CJ479,'Sch A. Input'!$H$13:$CJ$13,$L$11,'Sch A. Input'!$H$14:$CJ$14,"Recurring")</f>
        <v>0</v>
      </c>
      <c r="H481" s="226">
        <f>SUMIFS('Sch A. Input'!H479:CJ479,'Sch A. Input'!$H$13:$CJ$13,$L$11,'Sch A. Input'!$H$14:$CJ$14,"One-time")</f>
        <v>0</v>
      </c>
      <c r="I481" s="227">
        <f t="shared" si="85"/>
        <v>0</v>
      </c>
      <c r="J481" s="228">
        <f>SUMIFS('Sch A. Input'!H479:CJ479,'Sch A. Input'!$H$14:$CJ$14,"Recurring",'Sch A. Input'!$H$13:$CJ$13,"&lt;="&amp;$L$11)</f>
        <v>0</v>
      </c>
      <c r="K481" s="228">
        <f>SUMIFS('Sch A. Input'!H479:CJ479,'Sch A. Input'!$H$14:$CJ$14,"One-time",'Sch A. Input'!$H$13:$CJ$13,"&lt;="&amp;$L$11)</f>
        <v>0</v>
      </c>
      <c r="L481" s="229">
        <f t="shared" si="86"/>
        <v>0</v>
      </c>
      <c r="M481" s="228">
        <f t="shared" si="87"/>
        <v>0</v>
      </c>
      <c r="N481" s="228">
        <f t="shared" si="88"/>
        <v>0</v>
      </c>
      <c r="O481" s="259">
        <f t="shared" si="89"/>
        <v>0</v>
      </c>
      <c r="P481" s="268">
        <f t="shared" si="83"/>
        <v>0</v>
      </c>
      <c r="Q481" s="231">
        <f t="shared" si="84"/>
        <v>0</v>
      </c>
      <c r="R481" s="97">
        <f t="shared" si="90"/>
        <v>0</v>
      </c>
      <c r="S481" s="237">
        <f>IF(AND(LARGE('Sch A. Input'!$CL$15:$CL$41,COUNTIF('Sch A. Input'!$CL$15:$CL$41,"&gt;="&amp;F481))&lt;E481,F481&lt;&gt;0),"Leaver",J481-G481)</f>
        <v>0</v>
      </c>
      <c r="T481" s="237">
        <f>IF(AND(LARGE('Sch A. Input'!$CL$15:$CL$41,COUNTIF('Sch A. Input'!$CL$15:$CL$41,"&gt;="&amp;F481))&lt;E481,F481&lt;&gt;0),"Leaver",K481-H481)</f>
        <v>0</v>
      </c>
      <c r="U481" s="238">
        <f>IF(AND(LARGE('Sch A. Input'!$CL$15:$CL$41,COUNTIF('Sch A. Input'!$CL$15:$CL$41,"&gt;="&amp;F481))&lt;E481,F481&lt;&gt;0),"Leaver",L481-I481)</f>
        <v>0</v>
      </c>
      <c r="V481" s="238">
        <f>IF(AND(LARGE('Sch A. Input'!$CL$15:$CL$41,COUNTIF('Sch A. Input'!$CL$15:$CL$41,"&gt;="&amp;F481))&lt;E481,F481&lt;&gt;0),"Leaver",IFERROR(S481/X481*$M$9,0))</f>
        <v>0</v>
      </c>
      <c r="W481" s="238">
        <f>IF(AND(LARGE('Sch A. Input'!$CL$15:$CL$41,COUNTIF('Sch A. Input'!$CL$15:$CL$41,"&gt;="&amp;F481))&lt;E481,F481&lt;&gt;0),"Leaver",V481+T481)</f>
        <v>0</v>
      </c>
      <c r="X481" s="264">
        <f>IF(AND(LARGE('Sch A. Input'!$CL$15:$CL$41,COUNTIF('Sch A. Input'!$CL$15:$CL$41,"&gt;="&amp;F481))&lt;E481,F481&lt;&gt;0),"Leaver",IF(OR(D481="",D481&gt;$L$11,($L$11-14)&lt;$K$9),0,(E481+1-D481)/14-1))</f>
        <v>0</v>
      </c>
      <c r="Y481" s="265">
        <f>IF(AND(LARGE('Sch A. Input'!$CL$15:$CL$41,COUNTIF('Sch A. Input'!$CL$15:$CL$41,"&gt;="&amp;F481))&lt;E481,F481&lt;&gt;0),"Leaver",IFERROR(IF((S481/$X481*$M$9+T481)&gt;$D$12,"YES","NO"),0))</f>
        <v>0</v>
      </c>
      <c r="Z481" s="225">
        <f>IF(AND(LARGE('Sch A. Input'!$CL$15:$CL$41,COUNTIF('Sch A. Input'!$CL$15:$CL$41,"&gt;="&amp;F481))&lt;E481,F481&lt;&gt;0),"Leaver",IFERROR(IF($Y481="YES",MIN($U481*($G$12/$D$12),$G$12),(SUMPRODUCT(--((MIN(W481,$D$12))&gt;$C$9:$C$12),((MIN(W481,$D$12))-$C$9:$C$12),$H$9:$H$12))-((1-(X481/$M$9))*(SUMPRODUCT(--((MIN(V481,$D$12))&gt;$C$9:$C$12),((MIN(V481,$D$12))-$C$9:$C$12),$H$9:$H$12)))),0))</f>
        <v>0</v>
      </c>
      <c r="AA481" s="169">
        <f>IF(AND(LARGE('Sch A. Input'!$CL$15:$CL$41,COUNTIF('Sch A. Input'!$CL$15:$CL$41,"&gt;="&amp;F481))&lt;E481,F481&lt;&gt;0),"Leaver",IFERROR(Z481/U481,0))</f>
        <v>0</v>
      </c>
      <c r="AB481" s="170">
        <f>IF(AND(LARGE('Sch A. Input'!$CL$15:$CL$41,COUNTIF('Sch A. Input'!$CL$15:$CL$41,"&gt;="&amp;F481))&lt;E481,F481&lt;&gt;0),"Leaver",Q481-Z481)</f>
        <v>0</v>
      </c>
      <c r="AC481" s="94">
        <f t="shared" si="91"/>
        <v>0</v>
      </c>
      <c r="BK481" s="2"/>
      <c r="BL481" s="2"/>
      <c r="CI481"/>
    </row>
    <row r="482" spans="2:87" x14ac:dyDescent="0.35">
      <c r="B482" s="70" t="str">
        <f>IF('Sch A. Input'!B480="","",'Sch A. Input'!B480)</f>
        <v/>
      </c>
      <c r="C482" s="75" t="str">
        <f>IF('Sch A. Input'!C480="","",'Sch A. Input'!C480)</f>
        <v/>
      </c>
      <c r="D482" s="71" t="str">
        <f>IF('Sch A. Input'!D480="","",'Sch A. Input'!D480)</f>
        <v/>
      </c>
      <c r="E482" s="71">
        <f>'Sch A. Input'!E480</f>
        <v>45016</v>
      </c>
      <c r="F482" s="71">
        <f>'Sch A. Input'!F480</f>
        <v>0</v>
      </c>
      <c r="G482" s="226">
        <f>SUMIFS('Sch A. Input'!H480:CJ480,'Sch A. Input'!$H$13:$CJ$13,$L$11,'Sch A. Input'!$H$14:$CJ$14,"Recurring")</f>
        <v>0</v>
      </c>
      <c r="H482" s="226">
        <f>SUMIFS('Sch A. Input'!H480:CJ480,'Sch A. Input'!$H$13:$CJ$13,$L$11,'Sch A. Input'!$H$14:$CJ$14,"One-time")</f>
        <v>0</v>
      </c>
      <c r="I482" s="227">
        <f t="shared" si="85"/>
        <v>0</v>
      </c>
      <c r="J482" s="228">
        <f>SUMIFS('Sch A. Input'!H480:CJ480,'Sch A. Input'!$H$14:$CJ$14,"Recurring",'Sch A. Input'!$H$13:$CJ$13,"&lt;="&amp;$L$11)</f>
        <v>0</v>
      </c>
      <c r="K482" s="228">
        <f>SUMIFS('Sch A. Input'!H480:CJ480,'Sch A. Input'!$H$14:$CJ$14,"One-time",'Sch A. Input'!$H$13:$CJ$13,"&lt;="&amp;$L$11)</f>
        <v>0</v>
      </c>
      <c r="L482" s="229">
        <f t="shared" si="86"/>
        <v>0</v>
      </c>
      <c r="M482" s="228">
        <f t="shared" si="87"/>
        <v>0</v>
      </c>
      <c r="N482" s="228">
        <f t="shared" si="88"/>
        <v>0</v>
      </c>
      <c r="O482" s="259">
        <f t="shared" si="89"/>
        <v>0</v>
      </c>
      <c r="P482" s="268">
        <f t="shared" si="83"/>
        <v>0</v>
      </c>
      <c r="Q482" s="231">
        <f t="shared" si="84"/>
        <v>0</v>
      </c>
      <c r="R482" s="97">
        <f t="shared" si="90"/>
        <v>0</v>
      </c>
      <c r="S482" s="237">
        <f>IF(AND(LARGE('Sch A. Input'!$CL$15:$CL$41,COUNTIF('Sch A. Input'!$CL$15:$CL$41,"&gt;="&amp;F482))&lt;E482,F482&lt;&gt;0),"Leaver",J482-G482)</f>
        <v>0</v>
      </c>
      <c r="T482" s="237">
        <f>IF(AND(LARGE('Sch A. Input'!$CL$15:$CL$41,COUNTIF('Sch A. Input'!$CL$15:$CL$41,"&gt;="&amp;F482))&lt;E482,F482&lt;&gt;0),"Leaver",K482-H482)</f>
        <v>0</v>
      </c>
      <c r="U482" s="238">
        <f>IF(AND(LARGE('Sch A. Input'!$CL$15:$CL$41,COUNTIF('Sch A. Input'!$CL$15:$CL$41,"&gt;="&amp;F482))&lt;E482,F482&lt;&gt;0),"Leaver",L482-I482)</f>
        <v>0</v>
      </c>
      <c r="V482" s="238">
        <f>IF(AND(LARGE('Sch A. Input'!$CL$15:$CL$41,COUNTIF('Sch A. Input'!$CL$15:$CL$41,"&gt;="&amp;F482))&lt;E482,F482&lt;&gt;0),"Leaver",IFERROR(S482/X482*$M$9,0))</f>
        <v>0</v>
      </c>
      <c r="W482" s="238">
        <f>IF(AND(LARGE('Sch A. Input'!$CL$15:$CL$41,COUNTIF('Sch A. Input'!$CL$15:$CL$41,"&gt;="&amp;F482))&lt;E482,F482&lt;&gt;0),"Leaver",V482+T482)</f>
        <v>0</v>
      </c>
      <c r="X482" s="264">
        <f>IF(AND(LARGE('Sch A. Input'!$CL$15:$CL$41,COUNTIF('Sch A. Input'!$CL$15:$CL$41,"&gt;="&amp;F482))&lt;E482,F482&lt;&gt;0),"Leaver",IF(OR(D482="",D482&gt;$L$11,($L$11-14)&lt;$K$9),0,(E482+1-D482)/14-1))</f>
        <v>0</v>
      </c>
      <c r="Y482" s="265">
        <f>IF(AND(LARGE('Sch A. Input'!$CL$15:$CL$41,COUNTIF('Sch A. Input'!$CL$15:$CL$41,"&gt;="&amp;F482))&lt;E482,F482&lt;&gt;0),"Leaver",IFERROR(IF((S482/$X482*$M$9+T482)&gt;$D$12,"YES","NO"),0))</f>
        <v>0</v>
      </c>
      <c r="Z482" s="225">
        <f>IF(AND(LARGE('Sch A. Input'!$CL$15:$CL$41,COUNTIF('Sch A. Input'!$CL$15:$CL$41,"&gt;="&amp;F482))&lt;E482,F482&lt;&gt;0),"Leaver",IFERROR(IF($Y482="YES",MIN($U482*($G$12/$D$12),$G$12),(SUMPRODUCT(--((MIN(W482,$D$12))&gt;$C$9:$C$12),((MIN(W482,$D$12))-$C$9:$C$12),$H$9:$H$12))-((1-(X482/$M$9))*(SUMPRODUCT(--((MIN(V482,$D$12))&gt;$C$9:$C$12),((MIN(V482,$D$12))-$C$9:$C$12),$H$9:$H$12)))),0))</f>
        <v>0</v>
      </c>
      <c r="AA482" s="169">
        <f>IF(AND(LARGE('Sch A. Input'!$CL$15:$CL$41,COUNTIF('Sch A. Input'!$CL$15:$CL$41,"&gt;="&amp;F482))&lt;E482,F482&lt;&gt;0),"Leaver",IFERROR(Z482/U482,0))</f>
        <v>0</v>
      </c>
      <c r="AB482" s="170">
        <f>IF(AND(LARGE('Sch A. Input'!$CL$15:$CL$41,COUNTIF('Sch A. Input'!$CL$15:$CL$41,"&gt;="&amp;F482))&lt;E482,F482&lt;&gt;0),"Leaver",Q482-Z482)</f>
        <v>0</v>
      </c>
      <c r="AC482" s="94">
        <f t="shared" si="91"/>
        <v>0</v>
      </c>
      <c r="BK482" s="2"/>
      <c r="BL482" s="2"/>
      <c r="CI482"/>
    </row>
    <row r="483" spans="2:87" x14ac:dyDescent="0.35">
      <c r="B483" s="70" t="str">
        <f>IF('Sch A. Input'!B481="","",'Sch A. Input'!B481)</f>
        <v/>
      </c>
      <c r="C483" s="75" t="str">
        <f>IF('Sch A. Input'!C481="","",'Sch A. Input'!C481)</f>
        <v/>
      </c>
      <c r="D483" s="71" t="str">
        <f>IF('Sch A. Input'!D481="","",'Sch A. Input'!D481)</f>
        <v/>
      </c>
      <c r="E483" s="71">
        <f>'Sch A. Input'!E481</f>
        <v>45016</v>
      </c>
      <c r="F483" s="71">
        <f>'Sch A. Input'!F481</f>
        <v>0</v>
      </c>
      <c r="G483" s="226">
        <f>SUMIFS('Sch A. Input'!H481:CJ481,'Sch A. Input'!$H$13:$CJ$13,$L$11,'Sch A. Input'!$H$14:$CJ$14,"Recurring")</f>
        <v>0</v>
      </c>
      <c r="H483" s="226">
        <f>SUMIFS('Sch A. Input'!H481:CJ481,'Sch A. Input'!$H$13:$CJ$13,$L$11,'Sch A. Input'!$H$14:$CJ$14,"One-time")</f>
        <v>0</v>
      </c>
      <c r="I483" s="227">
        <f t="shared" si="85"/>
        <v>0</v>
      </c>
      <c r="J483" s="228">
        <f>SUMIFS('Sch A. Input'!H481:CJ481,'Sch A. Input'!$H$14:$CJ$14,"Recurring",'Sch A. Input'!$H$13:$CJ$13,"&lt;="&amp;$L$11)</f>
        <v>0</v>
      </c>
      <c r="K483" s="228">
        <f>SUMIFS('Sch A. Input'!H481:CJ481,'Sch A. Input'!$H$14:$CJ$14,"One-time",'Sch A. Input'!$H$13:$CJ$13,"&lt;="&amp;$L$11)</f>
        <v>0</v>
      </c>
      <c r="L483" s="229">
        <f t="shared" si="86"/>
        <v>0</v>
      </c>
      <c r="M483" s="228">
        <f t="shared" si="87"/>
        <v>0</v>
      </c>
      <c r="N483" s="228">
        <f t="shared" si="88"/>
        <v>0</v>
      </c>
      <c r="O483" s="259">
        <f t="shared" si="89"/>
        <v>0</v>
      </c>
      <c r="P483" s="268">
        <f t="shared" si="83"/>
        <v>0</v>
      </c>
      <c r="Q483" s="231">
        <f t="shared" si="84"/>
        <v>0</v>
      </c>
      <c r="R483" s="97">
        <f t="shared" si="90"/>
        <v>0</v>
      </c>
      <c r="S483" s="237">
        <f>IF(AND(LARGE('Sch A. Input'!$CL$15:$CL$41,COUNTIF('Sch A. Input'!$CL$15:$CL$41,"&gt;="&amp;F483))&lt;E483,F483&lt;&gt;0),"Leaver",J483-G483)</f>
        <v>0</v>
      </c>
      <c r="T483" s="237">
        <f>IF(AND(LARGE('Sch A. Input'!$CL$15:$CL$41,COUNTIF('Sch A. Input'!$CL$15:$CL$41,"&gt;="&amp;F483))&lt;E483,F483&lt;&gt;0),"Leaver",K483-H483)</f>
        <v>0</v>
      </c>
      <c r="U483" s="238">
        <f>IF(AND(LARGE('Sch A. Input'!$CL$15:$CL$41,COUNTIF('Sch A. Input'!$CL$15:$CL$41,"&gt;="&amp;F483))&lt;E483,F483&lt;&gt;0),"Leaver",L483-I483)</f>
        <v>0</v>
      </c>
      <c r="V483" s="238">
        <f>IF(AND(LARGE('Sch A. Input'!$CL$15:$CL$41,COUNTIF('Sch A. Input'!$CL$15:$CL$41,"&gt;="&amp;F483))&lt;E483,F483&lt;&gt;0),"Leaver",IFERROR(S483/X483*$M$9,0))</f>
        <v>0</v>
      </c>
      <c r="W483" s="238">
        <f>IF(AND(LARGE('Sch A. Input'!$CL$15:$CL$41,COUNTIF('Sch A. Input'!$CL$15:$CL$41,"&gt;="&amp;F483))&lt;E483,F483&lt;&gt;0),"Leaver",V483+T483)</f>
        <v>0</v>
      </c>
      <c r="X483" s="264">
        <f>IF(AND(LARGE('Sch A. Input'!$CL$15:$CL$41,COUNTIF('Sch A. Input'!$CL$15:$CL$41,"&gt;="&amp;F483))&lt;E483,F483&lt;&gt;0),"Leaver",IF(OR(D483="",D483&gt;$L$11,($L$11-14)&lt;$K$9),0,(E483+1-D483)/14-1))</f>
        <v>0</v>
      </c>
      <c r="Y483" s="265">
        <f>IF(AND(LARGE('Sch A. Input'!$CL$15:$CL$41,COUNTIF('Sch A. Input'!$CL$15:$CL$41,"&gt;="&amp;F483))&lt;E483,F483&lt;&gt;0),"Leaver",IFERROR(IF((S483/$X483*$M$9+T483)&gt;$D$12,"YES","NO"),0))</f>
        <v>0</v>
      </c>
      <c r="Z483" s="225">
        <f>IF(AND(LARGE('Sch A. Input'!$CL$15:$CL$41,COUNTIF('Sch A. Input'!$CL$15:$CL$41,"&gt;="&amp;F483))&lt;E483,F483&lt;&gt;0),"Leaver",IFERROR(IF($Y483="YES",MIN($U483*($G$12/$D$12),$G$12),(SUMPRODUCT(--((MIN(W483,$D$12))&gt;$C$9:$C$12),((MIN(W483,$D$12))-$C$9:$C$12),$H$9:$H$12))-((1-(X483/$M$9))*(SUMPRODUCT(--((MIN(V483,$D$12))&gt;$C$9:$C$12),((MIN(V483,$D$12))-$C$9:$C$12),$H$9:$H$12)))),0))</f>
        <v>0</v>
      </c>
      <c r="AA483" s="169">
        <f>IF(AND(LARGE('Sch A. Input'!$CL$15:$CL$41,COUNTIF('Sch A. Input'!$CL$15:$CL$41,"&gt;="&amp;F483))&lt;E483,F483&lt;&gt;0),"Leaver",IFERROR(Z483/U483,0))</f>
        <v>0</v>
      </c>
      <c r="AB483" s="170">
        <f>IF(AND(LARGE('Sch A. Input'!$CL$15:$CL$41,COUNTIF('Sch A. Input'!$CL$15:$CL$41,"&gt;="&amp;F483))&lt;E483,F483&lt;&gt;0),"Leaver",Q483-Z483)</f>
        <v>0</v>
      </c>
      <c r="AC483" s="94">
        <f t="shared" si="91"/>
        <v>0</v>
      </c>
      <c r="BK483" s="2"/>
      <c r="BL483" s="2"/>
      <c r="CI483"/>
    </row>
    <row r="484" spans="2:87" x14ac:dyDescent="0.35">
      <c r="B484" s="70" t="str">
        <f>IF('Sch A. Input'!B482="","",'Sch A. Input'!B482)</f>
        <v/>
      </c>
      <c r="C484" s="75" t="str">
        <f>IF('Sch A. Input'!C482="","",'Sch A. Input'!C482)</f>
        <v/>
      </c>
      <c r="D484" s="71" t="str">
        <f>IF('Sch A. Input'!D482="","",'Sch A. Input'!D482)</f>
        <v/>
      </c>
      <c r="E484" s="71">
        <f>'Sch A. Input'!E482</f>
        <v>45016</v>
      </c>
      <c r="F484" s="71">
        <f>'Sch A. Input'!F482</f>
        <v>0</v>
      </c>
      <c r="G484" s="226">
        <f>SUMIFS('Sch A. Input'!H482:CJ482,'Sch A. Input'!$H$13:$CJ$13,$L$11,'Sch A. Input'!$H$14:$CJ$14,"Recurring")</f>
        <v>0</v>
      </c>
      <c r="H484" s="226">
        <f>SUMIFS('Sch A. Input'!H482:CJ482,'Sch A. Input'!$H$13:$CJ$13,$L$11,'Sch A. Input'!$H$14:$CJ$14,"One-time")</f>
        <v>0</v>
      </c>
      <c r="I484" s="227">
        <f t="shared" si="85"/>
        <v>0</v>
      </c>
      <c r="J484" s="228">
        <f>SUMIFS('Sch A. Input'!H482:CJ482,'Sch A. Input'!$H$14:$CJ$14,"Recurring",'Sch A. Input'!$H$13:$CJ$13,"&lt;="&amp;$L$11)</f>
        <v>0</v>
      </c>
      <c r="K484" s="228">
        <f>SUMIFS('Sch A. Input'!H482:CJ482,'Sch A. Input'!$H$14:$CJ$14,"One-time",'Sch A. Input'!$H$13:$CJ$13,"&lt;="&amp;$L$11)</f>
        <v>0</v>
      </c>
      <c r="L484" s="229">
        <f t="shared" si="86"/>
        <v>0</v>
      </c>
      <c r="M484" s="228">
        <f t="shared" si="87"/>
        <v>0</v>
      </c>
      <c r="N484" s="228">
        <f t="shared" si="88"/>
        <v>0</v>
      </c>
      <c r="O484" s="259">
        <f t="shared" si="89"/>
        <v>0</v>
      </c>
      <c r="P484" s="268">
        <f t="shared" si="83"/>
        <v>0</v>
      </c>
      <c r="Q484" s="231">
        <f t="shared" si="84"/>
        <v>0</v>
      </c>
      <c r="R484" s="97">
        <f t="shared" si="90"/>
        <v>0</v>
      </c>
      <c r="S484" s="237">
        <f>IF(AND(LARGE('Sch A. Input'!$CL$15:$CL$41,COUNTIF('Sch A. Input'!$CL$15:$CL$41,"&gt;="&amp;F484))&lt;E484,F484&lt;&gt;0),"Leaver",J484-G484)</f>
        <v>0</v>
      </c>
      <c r="T484" s="237">
        <f>IF(AND(LARGE('Sch A. Input'!$CL$15:$CL$41,COUNTIF('Sch A. Input'!$CL$15:$CL$41,"&gt;="&amp;F484))&lt;E484,F484&lt;&gt;0),"Leaver",K484-H484)</f>
        <v>0</v>
      </c>
      <c r="U484" s="238">
        <f>IF(AND(LARGE('Sch A. Input'!$CL$15:$CL$41,COUNTIF('Sch A. Input'!$CL$15:$CL$41,"&gt;="&amp;F484))&lt;E484,F484&lt;&gt;0),"Leaver",L484-I484)</f>
        <v>0</v>
      </c>
      <c r="V484" s="238">
        <f>IF(AND(LARGE('Sch A. Input'!$CL$15:$CL$41,COUNTIF('Sch A. Input'!$CL$15:$CL$41,"&gt;="&amp;F484))&lt;E484,F484&lt;&gt;0),"Leaver",IFERROR(S484/X484*$M$9,0))</f>
        <v>0</v>
      </c>
      <c r="W484" s="238">
        <f>IF(AND(LARGE('Sch A. Input'!$CL$15:$CL$41,COUNTIF('Sch A. Input'!$CL$15:$CL$41,"&gt;="&amp;F484))&lt;E484,F484&lt;&gt;0),"Leaver",V484+T484)</f>
        <v>0</v>
      </c>
      <c r="X484" s="264">
        <f>IF(AND(LARGE('Sch A. Input'!$CL$15:$CL$41,COUNTIF('Sch A. Input'!$CL$15:$CL$41,"&gt;="&amp;F484))&lt;E484,F484&lt;&gt;0),"Leaver",IF(OR(D484="",D484&gt;$L$11,($L$11-14)&lt;$K$9),0,(E484+1-D484)/14-1))</f>
        <v>0</v>
      </c>
      <c r="Y484" s="265">
        <f>IF(AND(LARGE('Sch A. Input'!$CL$15:$CL$41,COUNTIF('Sch A. Input'!$CL$15:$CL$41,"&gt;="&amp;F484))&lt;E484,F484&lt;&gt;0),"Leaver",IFERROR(IF((S484/$X484*$M$9+T484)&gt;$D$12,"YES","NO"),0))</f>
        <v>0</v>
      </c>
      <c r="Z484" s="225">
        <f>IF(AND(LARGE('Sch A. Input'!$CL$15:$CL$41,COUNTIF('Sch A. Input'!$CL$15:$CL$41,"&gt;="&amp;F484))&lt;E484,F484&lt;&gt;0),"Leaver",IFERROR(IF($Y484="YES",MIN($U484*($G$12/$D$12),$G$12),(SUMPRODUCT(--((MIN(W484,$D$12))&gt;$C$9:$C$12),((MIN(W484,$D$12))-$C$9:$C$12),$H$9:$H$12))-((1-(X484/$M$9))*(SUMPRODUCT(--((MIN(V484,$D$12))&gt;$C$9:$C$12),((MIN(V484,$D$12))-$C$9:$C$12),$H$9:$H$12)))),0))</f>
        <v>0</v>
      </c>
      <c r="AA484" s="169">
        <f>IF(AND(LARGE('Sch A. Input'!$CL$15:$CL$41,COUNTIF('Sch A. Input'!$CL$15:$CL$41,"&gt;="&amp;F484))&lt;E484,F484&lt;&gt;0),"Leaver",IFERROR(Z484/U484,0))</f>
        <v>0</v>
      </c>
      <c r="AB484" s="170">
        <f>IF(AND(LARGE('Sch A. Input'!$CL$15:$CL$41,COUNTIF('Sch A. Input'!$CL$15:$CL$41,"&gt;="&amp;F484))&lt;E484,F484&lt;&gt;0),"Leaver",Q484-Z484)</f>
        <v>0</v>
      </c>
      <c r="AC484" s="94">
        <f t="shared" si="91"/>
        <v>0</v>
      </c>
      <c r="BK484" s="2"/>
      <c r="BL484" s="2"/>
      <c r="CI484"/>
    </row>
    <row r="485" spans="2:87" x14ac:dyDescent="0.35">
      <c r="B485" s="70" t="str">
        <f>IF('Sch A. Input'!B483="","",'Sch A. Input'!B483)</f>
        <v/>
      </c>
      <c r="C485" s="75" t="str">
        <f>IF('Sch A. Input'!C483="","",'Sch A. Input'!C483)</f>
        <v/>
      </c>
      <c r="D485" s="71" t="str">
        <f>IF('Sch A. Input'!D483="","",'Sch A. Input'!D483)</f>
        <v/>
      </c>
      <c r="E485" s="71">
        <f>'Sch A. Input'!E483</f>
        <v>45016</v>
      </c>
      <c r="F485" s="71">
        <f>'Sch A. Input'!F483</f>
        <v>0</v>
      </c>
      <c r="G485" s="226">
        <f>SUMIFS('Sch A. Input'!H483:CJ483,'Sch A. Input'!$H$13:$CJ$13,$L$11,'Sch A. Input'!$H$14:$CJ$14,"Recurring")</f>
        <v>0</v>
      </c>
      <c r="H485" s="226">
        <f>SUMIFS('Sch A. Input'!H483:CJ483,'Sch A. Input'!$H$13:$CJ$13,$L$11,'Sch A. Input'!$H$14:$CJ$14,"One-time")</f>
        <v>0</v>
      </c>
      <c r="I485" s="227">
        <f t="shared" si="85"/>
        <v>0</v>
      </c>
      <c r="J485" s="228">
        <f>SUMIFS('Sch A. Input'!H483:CJ483,'Sch A. Input'!$H$14:$CJ$14,"Recurring",'Sch A. Input'!$H$13:$CJ$13,"&lt;="&amp;$L$11)</f>
        <v>0</v>
      </c>
      <c r="K485" s="228">
        <f>SUMIFS('Sch A. Input'!H483:CJ483,'Sch A. Input'!$H$14:$CJ$14,"One-time",'Sch A. Input'!$H$13:$CJ$13,"&lt;="&amp;$L$11)</f>
        <v>0</v>
      </c>
      <c r="L485" s="229">
        <f t="shared" si="86"/>
        <v>0</v>
      </c>
      <c r="M485" s="228">
        <f t="shared" si="87"/>
        <v>0</v>
      </c>
      <c r="N485" s="228">
        <f t="shared" si="88"/>
        <v>0</v>
      </c>
      <c r="O485" s="259">
        <f t="shared" si="89"/>
        <v>0</v>
      </c>
      <c r="P485" s="268">
        <f t="shared" si="83"/>
        <v>0</v>
      </c>
      <c r="Q485" s="231">
        <f t="shared" si="84"/>
        <v>0</v>
      </c>
      <c r="R485" s="97">
        <f t="shared" si="90"/>
        <v>0</v>
      </c>
      <c r="S485" s="237">
        <f>IF(AND(LARGE('Sch A. Input'!$CL$15:$CL$41,COUNTIF('Sch A. Input'!$CL$15:$CL$41,"&gt;="&amp;F485))&lt;E485,F485&lt;&gt;0),"Leaver",J485-G485)</f>
        <v>0</v>
      </c>
      <c r="T485" s="237">
        <f>IF(AND(LARGE('Sch A. Input'!$CL$15:$CL$41,COUNTIF('Sch A. Input'!$CL$15:$CL$41,"&gt;="&amp;F485))&lt;E485,F485&lt;&gt;0),"Leaver",K485-H485)</f>
        <v>0</v>
      </c>
      <c r="U485" s="238">
        <f>IF(AND(LARGE('Sch A. Input'!$CL$15:$CL$41,COUNTIF('Sch A. Input'!$CL$15:$CL$41,"&gt;="&amp;F485))&lt;E485,F485&lt;&gt;0),"Leaver",L485-I485)</f>
        <v>0</v>
      </c>
      <c r="V485" s="238">
        <f>IF(AND(LARGE('Sch A. Input'!$CL$15:$CL$41,COUNTIF('Sch A. Input'!$CL$15:$CL$41,"&gt;="&amp;F485))&lt;E485,F485&lt;&gt;0),"Leaver",IFERROR(S485/X485*$M$9,0))</f>
        <v>0</v>
      </c>
      <c r="W485" s="238">
        <f>IF(AND(LARGE('Sch A. Input'!$CL$15:$CL$41,COUNTIF('Sch A. Input'!$CL$15:$CL$41,"&gt;="&amp;F485))&lt;E485,F485&lt;&gt;0),"Leaver",V485+T485)</f>
        <v>0</v>
      </c>
      <c r="X485" s="264">
        <f>IF(AND(LARGE('Sch A. Input'!$CL$15:$CL$41,COUNTIF('Sch A. Input'!$CL$15:$CL$41,"&gt;="&amp;F485))&lt;E485,F485&lt;&gt;0),"Leaver",IF(OR(D485="",D485&gt;$L$11,($L$11-14)&lt;$K$9),0,(E485+1-D485)/14-1))</f>
        <v>0</v>
      </c>
      <c r="Y485" s="265">
        <f>IF(AND(LARGE('Sch A. Input'!$CL$15:$CL$41,COUNTIF('Sch A. Input'!$CL$15:$CL$41,"&gt;="&amp;F485))&lt;E485,F485&lt;&gt;0),"Leaver",IFERROR(IF((S485/$X485*$M$9+T485)&gt;$D$12,"YES","NO"),0))</f>
        <v>0</v>
      </c>
      <c r="Z485" s="225">
        <f>IF(AND(LARGE('Sch A. Input'!$CL$15:$CL$41,COUNTIF('Sch A. Input'!$CL$15:$CL$41,"&gt;="&amp;F485))&lt;E485,F485&lt;&gt;0),"Leaver",IFERROR(IF($Y485="YES",MIN($U485*($G$12/$D$12),$G$12),(SUMPRODUCT(--((MIN(W485,$D$12))&gt;$C$9:$C$12),((MIN(W485,$D$12))-$C$9:$C$12),$H$9:$H$12))-((1-(X485/$M$9))*(SUMPRODUCT(--((MIN(V485,$D$12))&gt;$C$9:$C$12),((MIN(V485,$D$12))-$C$9:$C$12),$H$9:$H$12)))),0))</f>
        <v>0</v>
      </c>
      <c r="AA485" s="169">
        <f>IF(AND(LARGE('Sch A. Input'!$CL$15:$CL$41,COUNTIF('Sch A. Input'!$CL$15:$CL$41,"&gt;="&amp;F485))&lt;E485,F485&lt;&gt;0),"Leaver",IFERROR(Z485/U485,0))</f>
        <v>0</v>
      </c>
      <c r="AB485" s="170">
        <f>IF(AND(LARGE('Sch A. Input'!$CL$15:$CL$41,COUNTIF('Sch A. Input'!$CL$15:$CL$41,"&gt;="&amp;F485))&lt;E485,F485&lt;&gt;0),"Leaver",Q485-Z485)</f>
        <v>0</v>
      </c>
      <c r="AC485" s="94">
        <f t="shared" si="91"/>
        <v>0</v>
      </c>
      <c r="BK485" s="2"/>
      <c r="BL485" s="2"/>
      <c r="CI485"/>
    </row>
    <row r="486" spans="2:87" x14ac:dyDescent="0.35">
      <c r="B486" s="70" t="str">
        <f>IF('Sch A. Input'!B484="","",'Sch A. Input'!B484)</f>
        <v/>
      </c>
      <c r="C486" s="75" t="str">
        <f>IF('Sch A. Input'!C484="","",'Sch A. Input'!C484)</f>
        <v/>
      </c>
      <c r="D486" s="71" t="str">
        <f>IF('Sch A. Input'!D484="","",'Sch A. Input'!D484)</f>
        <v/>
      </c>
      <c r="E486" s="71">
        <f>'Sch A. Input'!E484</f>
        <v>45016</v>
      </c>
      <c r="F486" s="71">
        <f>'Sch A. Input'!F484</f>
        <v>0</v>
      </c>
      <c r="G486" s="226">
        <f>SUMIFS('Sch A. Input'!H484:CJ484,'Sch A. Input'!$H$13:$CJ$13,$L$11,'Sch A. Input'!$H$14:$CJ$14,"Recurring")</f>
        <v>0</v>
      </c>
      <c r="H486" s="226">
        <f>SUMIFS('Sch A. Input'!H484:CJ484,'Sch A. Input'!$H$13:$CJ$13,$L$11,'Sch A. Input'!$H$14:$CJ$14,"One-time")</f>
        <v>0</v>
      </c>
      <c r="I486" s="227">
        <f t="shared" si="85"/>
        <v>0</v>
      </c>
      <c r="J486" s="228">
        <f>SUMIFS('Sch A. Input'!H484:CJ484,'Sch A. Input'!$H$14:$CJ$14,"Recurring",'Sch A. Input'!$H$13:$CJ$13,"&lt;="&amp;$L$11)</f>
        <v>0</v>
      </c>
      <c r="K486" s="228">
        <f>SUMIFS('Sch A. Input'!H484:CJ484,'Sch A. Input'!$H$14:$CJ$14,"One-time",'Sch A. Input'!$H$13:$CJ$13,"&lt;="&amp;$L$11)</f>
        <v>0</v>
      </c>
      <c r="L486" s="229">
        <f t="shared" si="86"/>
        <v>0</v>
      </c>
      <c r="M486" s="228">
        <f t="shared" si="87"/>
        <v>0</v>
      </c>
      <c r="N486" s="228">
        <f t="shared" si="88"/>
        <v>0</v>
      </c>
      <c r="O486" s="259">
        <f t="shared" si="89"/>
        <v>0</v>
      </c>
      <c r="P486" s="268">
        <f t="shared" si="83"/>
        <v>0</v>
      </c>
      <c r="Q486" s="231">
        <f t="shared" si="84"/>
        <v>0</v>
      </c>
      <c r="R486" s="97">
        <f t="shared" si="90"/>
        <v>0</v>
      </c>
      <c r="S486" s="237">
        <f>IF(AND(LARGE('Sch A. Input'!$CL$15:$CL$41,COUNTIF('Sch A. Input'!$CL$15:$CL$41,"&gt;="&amp;F486))&lt;E486,F486&lt;&gt;0),"Leaver",J486-G486)</f>
        <v>0</v>
      </c>
      <c r="T486" s="237">
        <f>IF(AND(LARGE('Sch A. Input'!$CL$15:$CL$41,COUNTIF('Sch A. Input'!$CL$15:$CL$41,"&gt;="&amp;F486))&lt;E486,F486&lt;&gt;0),"Leaver",K486-H486)</f>
        <v>0</v>
      </c>
      <c r="U486" s="238">
        <f>IF(AND(LARGE('Sch A. Input'!$CL$15:$CL$41,COUNTIF('Sch A. Input'!$CL$15:$CL$41,"&gt;="&amp;F486))&lt;E486,F486&lt;&gt;0),"Leaver",L486-I486)</f>
        <v>0</v>
      </c>
      <c r="V486" s="238">
        <f>IF(AND(LARGE('Sch A. Input'!$CL$15:$CL$41,COUNTIF('Sch A. Input'!$CL$15:$CL$41,"&gt;="&amp;F486))&lt;E486,F486&lt;&gt;0),"Leaver",IFERROR(S486/X486*$M$9,0))</f>
        <v>0</v>
      </c>
      <c r="W486" s="238">
        <f>IF(AND(LARGE('Sch A. Input'!$CL$15:$CL$41,COUNTIF('Sch A. Input'!$CL$15:$CL$41,"&gt;="&amp;F486))&lt;E486,F486&lt;&gt;0),"Leaver",V486+T486)</f>
        <v>0</v>
      </c>
      <c r="X486" s="264">
        <f>IF(AND(LARGE('Sch A. Input'!$CL$15:$CL$41,COUNTIF('Sch A. Input'!$CL$15:$CL$41,"&gt;="&amp;F486))&lt;E486,F486&lt;&gt;0),"Leaver",IF(OR(D486="",D486&gt;$L$11,($L$11-14)&lt;$K$9),0,(E486+1-D486)/14-1))</f>
        <v>0</v>
      </c>
      <c r="Y486" s="265">
        <f>IF(AND(LARGE('Sch A. Input'!$CL$15:$CL$41,COUNTIF('Sch A. Input'!$CL$15:$CL$41,"&gt;="&amp;F486))&lt;E486,F486&lt;&gt;0),"Leaver",IFERROR(IF((S486/$X486*$M$9+T486)&gt;$D$12,"YES","NO"),0))</f>
        <v>0</v>
      </c>
      <c r="Z486" s="225">
        <f>IF(AND(LARGE('Sch A. Input'!$CL$15:$CL$41,COUNTIF('Sch A. Input'!$CL$15:$CL$41,"&gt;="&amp;F486))&lt;E486,F486&lt;&gt;0),"Leaver",IFERROR(IF($Y486="YES",MIN($U486*($G$12/$D$12),$G$12),(SUMPRODUCT(--((MIN(W486,$D$12))&gt;$C$9:$C$12),((MIN(W486,$D$12))-$C$9:$C$12),$H$9:$H$12))-((1-(X486/$M$9))*(SUMPRODUCT(--((MIN(V486,$D$12))&gt;$C$9:$C$12),((MIN(V486,$D$12))-$C$9:$C$12),$H$9:$H$12)))),0))</f>
        <v>0</v>
      </c>
      <c r="AA486" s="169">
        <f>IF(AND(LARGE('Sch A. Input'!$CL$15:$CL$41,COUNTIF('Sch A. Input'!$CL$15:$CL$41,"&gt;="&amp;F486))&lt;E486,F486&lt;&gt;0),"Leaver",IFERROR(Z486/U486,0))</f>
        <v>0</v>
      </c>
      <c r="AB486" s="170">
        <f>IF(AND(LARGE('Sch A. Input'!$CL$15:$CL$41,COUNTIF('Sch A. Input'!$CL$15:$CL$41,"&gt;="&amp;F486))&lt;E486,F486&lt;&gt;0),"Leaver",Q486-Z486)</f>
        <v>0</v>
      </c>
      <c r="AC486" s="94">
        <f t="shared" si="91"/>
        <v>0</v>
      </c>
      <c r="BK486" s="2"/>
      <c r="BL486" s="2"/>
      <c r="CI486"/>
    </row>
    <row r="487" spans="2:87" x14ac:dyDescent="0.35">
      <c r="B487" s="70" t="str">
        <f>IF('Sch A. Input'!B485="","",'Sch A. Input'!B485)</f>
        <v/>
      </c>
      <c r="C487" s="75" t="str">
        <f>IF('Sch A. Input'!C485="","",'Sch A. Input'!C485)</f>
        <v/>
      </c>
      <c r="D487" s="71" t="str">
        <f>IF('Sch A. Input'!D485="","",'Sch A. Input'!D485)</f>
        <v/>
      </c>
      <c r="E487" s="71">
        <f>'Sch A. Input'!E485</f>
        <v>45016</v>
      </c>
      <c r="F487" s="71">
        <f>'Sch A. Input'!F485</f>
        <v>0</v>
      </c>
      <c r="G487" s="226">
        <f>SUMIFS('Sch A. Input'!H485:CJ485,'Sch A. Input'!$H$13:$CJ$13,$L$11,'Sch A. Input'!$H$14:$CJ$14,"Recurring")</f>
        <v>0</v>
      </c>
      <c r="H487" s="226">
        <f>SUMIFS('Sch A. Input'!H485:CJ485,'Sch A. Input'!$H$13:$CJ$13,$L$11,'Sch A. Input'!$H$14:$CJ$14,"One-time")</f>
        <v>0</v>
      </c>
      <c r="I487" s="227">
        <f t="shared" si="85"/>
        <v>0</v>
      </c>
      <c r="J487" s="228">
        <f>SUMIFS('Sch A. Input'!H485:CJ485,'Sch A. Input'!$H$14:$CJ$14,"Recurring",'Sch A. Input'!$H$13:$CJ$13,"&lt;="&amp;$L$11)</f>
        <v>0</v>
      </c>
      <c r="K487" s="228">
        <f>SUMIFS('Sch A. Input'!H485:CJ485,'Sch A. Input'!$H$14:$CJ$14,"One-time",'Sch A. Input'!$H$13:$CJ$13,"&lt;="&amp;$L$11)</f>
        <v>0</v>
      </c>
      <c r="L487" s="229">
        <f t="shared" si="86"/>
        <v>0</v>
      </c>
      <c r="M487" s="228">
        <f t="shared" si="87"/>
        <v>0</v>
      </c>
      <c r="N487" s="228">
        <f t="shared" si="88"/>
        <v>0</v>
      </c>
      <c r="O487" s="259">
        <f t="shared" si="89"/>
        <v>0</v>
      </c>
      <c r="P487" s="268">
        <f t="shared" si="83"/>
        <v>0</v>
      </c>
      <c r="Q487" s="231">
        <f t="shared" si="84"/>
        <v>0</v>
      </c>
      <c r="R487" s="97">
        <f t="shared" si="90"/>
        <v>0</v>
      </c>
      <c r="S487" s="237">
        <f>IF(AND(LARGE('Sch A. Input'!$CL$15:$CL$41,COUNTIF('Sch A. Input'!$CL$15:$CL$41,"&gt;="&amp;F487))&lt;E487,F487&lt;&gt;0),"Leaver",J487-G487)</f>
        <v>0</v>
      </c>
      <c r="T487" s="237">
        <f>IF(AND(LARGE('Sch A. Input'!$CL$15:$CL$41,COUNTIF('Sch A. Input'!$CL$15:$CL$41,"&gt;="&amp;F487))&lt;E487,F487&lt;&gt;0),"Leaver",K487-H487)</f>
        <v>0</v>
      </c>
      <c r="U487" s="238">
        <f>IF(AND(LARGE('Sch A. Input'!$CL$15:$CL$41,COUNTIF('Sch A. Input'!$CL$15:$CL$41,"&gt;="&amp;F487))&lt;E487,F487&lt;&gt;0),"Leaver",L487-I487)</f>
        <v>0</v>
      </c>
      <c r="V487" s="238">
        <f>IF(AND(LARGE('Sch A. Input'!$CL$15:$CL$41,COUNTIF('Sch A. Input'!$CL$15:$CL$41,"&gt;="&amp;F487))&lt;E487,F487&lt;&gt;0),"Leaver",IFERROR(S487/X487*$M$9,0))</f>
        <v>0</v>
      </c>
      <c r="W487" s="238">
        <f>IF(AND(LARGE('Sch A. Input'!$CL$15:$CL$41,COUNTIF('Sch A. Input'!$CL$15:$CL$41,"&gt;="&amp;F487))&lt;E487,F487&lt;&gt;0),"Leaver",V487+T487)</f>
        <v>0</v>
      </c>
      <c r="X487" s="264">
        <f>IF(AND(LARGE('Sch A. Input'!$CL$15:$CL$41,COUNTIF('Sch A. Input'!$CL$15:$CL$41,"&gt;="&amp;F487))&lt;E487,F487&lt;&gt;0),"Leaver",IF(OR(D487="",D487&gt;$L$11,($L$11-14)&lt;$K$9),0,(E487+1-D487)/14-1))</f>
        <v>0</v>
      </c>
      <c r="Y487" s="265">
        <f>IF(AND(LARGE('Sch A. Input'!$CL$15:$CL$41,COUNTIF('Sch A. Input'!$CL$15:$CL$41,"&gt;="&amp;F487))&lt;E487,F487&lt;&gt;0),"Leaver",IFERROR(IF((S487/$X487*$M$9+T487)&gt;$D$12,"YES","NO"),0))</f>
        <v>0</v>
      </c>
      <c r="Z487" s="225">
        <f>IF(AND(LARGE('Sch A. Input'!$CL$15:$CL$41,COUNTIF('Sch A. Input'!$CL$15:$CL$41,"&gt;="&amp;F487))&lt;E487,F487&lt;&gt;0),"Leaver",IFERROR(IF($Y487="YES",MIN($U487*($G$12/$D$12),$G$12),(SUMPRODUCT(--((MIN(W487,$D$12))&gt;$C$9:$C$12),((MIN(W487,$D$12))-$C$9:$C$12),$H$9:$H$12))-((1-(X487/$M$9))*(SUMPRODUCT(--((MIN(V487,$D$12))&gt;$C$9:$C$12),((MIN(V487,$D$12))-$C$9:$C$12),$H$9:$H$12)))),0))</f>
        <v>0</v>
      </c>
      <c r="AA487" s="169">
        <f>IF(AND(LARGE('Sch A. Input'!$CL$15:$CL$41,COUNTIF('Sch A. Input'!$CL$15:$CL$41,"&gt;="&amp;F487))&lt;E487,F487&lt;&gt;0),"Leaver",IFERROR(Z487/U487,0))</f>
        <v>0</v>
      </c>
      <c r="AB487" s="170">
        <f>IF(AND(LARGE('Sch A. Input'!$CL$15:$CL$41,COUNTIF('Sch A. Input'!$CL$15:$CL$41,"&gt;="&amp;F487))&lt;E487,F487&lt;&gt;0),"Leaver",Q487-Z487)</f>
        <v>0</v>
      </c>
      <c r="AC487" s="94">
        <f t="shared" si="91"/>
        <v>0</v>
      </c>
      <c r="BK487" s="2"/>
      <c r="BL487" s="2"/>
      <c r="CI487"/>
    </row>
    <row r="488" spans="2:87" x14ac:dyDescent="0.35">
      <c r="B488" s="70" t="str">
        <f>IF('Sch A. Input'!B486="","",'Sch A. Input'!B486)</f>
        <v/>
      </c>
      <c r="C488" s="75" t="str">
        <f>IF('Sch A. Input'!C486="","",'Sch A. Input'!C486)</f>
        <v/>
      </c>
      <c r="D488" s="71" t="str">
        <f>IF('Sch A. Input'!D486="","",'Sch A. Input'!D486)</f>
        <v/>
      </c>
      <c r="E488" s="71">
        <f>'Sch A. Input'!E486</f>
        <v>45016</v>
      </c>
      <c r="F488" s="71">
        <f>'Sch A. Input'!F486</f>
        <v>0</v>
      </c>
      <c r="G488" s="226">
        <f>SUMIFS('Sch A. Input'!H486:CJ486,'Sch A. Input'!$H$13:$CJ$13,$L$11,'Sch A. Input'!$H$14:$CJ$14,"Recurring")</f>
        <v>0</v>
      </c>
      <c r="H488" s="226">
        <f>SUMIFS('Sch A. Input'!H486:CJ486,'Sch A. Input'!$H$13:$CJ$13,$L$11,'Sch A. Input'!$H$14:$CJ$14,"One-time")</f>
        <v>0</v>
      </c>
      <c r="I488" s="227">
        <f t="shared" si="85"/>
        <v>0</v>
      </c>
      <c r="J488" s="228">
        <f>SUMIFS('Sch A. Input'!H486:CJ486,'Sch A. Input'!$H$14:$CJ$14,"Recurring",'Sch A. Input'!$H$13:$CJ$13,"&lt;="&amp;$L$11)</f>
        <v>0</v>
      </c>
      <c r="K488" s="228">
        <f>SUMIFS('Sch A. Input'!H486:CJ486,'Sch A. Input'!$H$14:$CJ$14,"One-time",'Sch A. Input'!$H$13:$CJ$13,"&lt;="&amp;$L$11)</f>
        <v>0</v>
      </c>
      <c r="L488" s="229">
        <f t="shared" si="86"/>
        <v>0</v>
      </c>
      <c r="M488" s="228">
        <f t="shared" si="87"/>
        <v>0</v>
      </c>
      <c r="N488" s="228">
        <f t="shared" si="88"/>
        <v>0</v>
      </c>
      <c r="O488" s="259">
        <f t="shared" si="89"/>
        <v>0</v>
      </c>
      <c r="P488" s="268">
        <f t="shared" si="83"/>
        <v>0</v>
      </c>
      <c r="Q488" s="231">
        <f t="shared" si="84"/>
        <v>0</v>
      </c>
      <c r="R488" s="97">
        <f t="shared" si="90"/>
        <v>0</v>
      </c>
      <c r="S488" s="237">
        <f>IF(AND(LARGE('Sch A. Input'!$CL$15:$CL$41,COUNTIF('Sch A. Input'!$CL$15:$CL$41,"&gt;="&amp;F488))&lt;E488,F488&lt;&gt;0),"Leaver",J488-G488)</f>
        <v>0</v>
      </c>
      <c r="T488" s="237">
        <f>IF(AND(LARGE('Sch A. Input'!$CL$15:$CL$41,COUNTIF('Sch A. Input'!$CL$15:$CL$41,"&gt;="&amp;F488))&lt;E488,F488&lt;&gt;0),"Leaver",K488-H488)</f>
        <v>0</v>
      </c>
      <c r="U488" s="238">
        <f>IF(AND(LARGE('Sch A. Input'!$CL$15:$CL$41,COUNTIF('Sch A. Input'!$CL$15:$CL$41,"&gt;="&amp;F488))&lt;E488,F488&lt;&gt;0),"Leaver",L488-I488)</f>
        <v>0</v>
      </c>
      <c r="V488" s="238">
        <f>IF(AND(LARGE('Sch A. Input'!$CL$15:$CL$41,COUNTIF('Sch A. Input'!$CL$15:$CL$41,"&gt;="&amp;F488))&lt;E488,F488&lt;&gt;0),"Leaver",IFERROR(S488/X488*$M$9,0))</f>
        <v>0</v>
      </c>
      <c r="W488" s="238">
        <f>IF(AND(LARGE('Sch A. Input'!$CL$15:$CL$41,COUNTIF('Sch A. Input'!$CL$15:$CL$41,"&gt;="&amp;F488))&lt;E488,F488&lt;&gt;0),"Leaver",V488+T488)</f>
        <v>0</v>
      </c>
      <c r="X488" s="264">
        <f>IF(AND(LARGE('Sch A. Input'!$CL$15:$CL$41,COUNTIF('Sch A. Input'!$CL$15:$CL$41,"&gt;="&amp;F488))&lt;E488,F488&lt;&gt;0),"Leaver",IF(OR(D488="",D488&gt;$L$11,($L$11-14)&lt;$K$9),0,(E488+1-D488)/14-1))</f>
        <v>0</v>
      </c>
      <c r="Y488" s="265">
        <f>IF(AND(LARGE('Sch A. Input'!$CL$15:$CL$41,COUNTIF('Sch A. Input'!$CL$15:$CL$41,"&gt;="&amp;F488))&lt;E488,F488&lt;&gt;0),"Leaver",IFERROR(IF((S488/$X488*$M$9+T488)&gt;$D$12,"YES","NO"),0))</f>
        <v>0</v>
      </c>
      <c r="Z488" s="225">
        <f>IF(AND(LARGE('Sch A. Input'!$CL$15:$CL$41,COUNTIF('Sch A. Input'!$CL$15:$CL$41,"&gt;="&amp;F488))&lt;E488,F488&lt;&gt;0),"Leaver",IFERROR(IF($Y488="YES",MIN($U488*($G$12/$D$12),$G$12),(SUMPRODUCT(--((MIN(W488,$D$12))&gt;$C$9:$C$12),((MIN(W488,$D$12))-$C$9:$C$12),$H$9:$H$12))-((1-(X488/$M$9))*(SUMPRODUCT(--((MIN(V488,$D$12))&gt;$C$9:$C$12),((MIN(V488,$D$12))-$C$9:$C$12),$H$9:$H$12)))),0))</f>
        <v>0</v>
      </c>
      <c r="AA488" s="169">
        <f>IF(AND(LARGE('Sch A. Input'!$CL$15:$CL$41,COUNTIF('Sch A. Input'!$CL$15:$CL$41,"&gt;="&amp;F488))&lt;E488,F488&lt;&gt;0),"Leaver",IFERROR(Z488/U488,0))</f>
        <v>0</v>
      </c>
      <c r="AB488" s="170">
        <f>IF(AND(LARGE('Sch A. Input'!$CL$15:$CL$41,COUNTIF('Sch A. Input'!$CL$15:$CL$41,"&gt;="&amp;F488))&lt;E488,F488&lt;&gt;0),"Leaver",Q488-Z488)</f>
        <v>0</v>
      </c>
      <c r="AC488" s="94">
        <f t="shared" si="91"/>
        <v>0</v>
      </c>
      <c r="BK488" s="2"/>
      <c r="BL488" s="2"/>
      <c r="CI488"/>
    </row>
    <row r="489" spans="2:87" x14ac:dyDescent="0.35">
      <c r="B489" s="70" t="str">
        <f>IF('Sch A. Input'!B487="","",'Sch A. Input'!B487)</f>
        <v/>
      </c>
      <c r="C489" s="75" t="str">
        <f>IF('Sch A. Input'!C487="","",'Sch A. Input'!C487)</f>
        <v/>
      </c>
      <c r="D489" s="71" t="str">
        <f>IF('Sch A. Input'!D487="","",'Sch A. Input'!D487)</f>
        <v/>
      </c>
      <c r="E489" s="71">
        <f>'Sch A. Input'!E487</f>
        <v>45016</v>
      </c>
      <c r="F489" s="71">
        <f>'Sch A. Input'!F487</f>
        <v>0</v>
      </c>
      <c r="G489" s="226">
        <f>SUMIFS('Sch A. Input'!H487:CJ487,'Sch A. Input'!$H$13:$CJ$13,$L$11,'Sch A. Input'!$H$14:$CJ$14,"Recurring")</f>
        <v>0</v>
      </c>
      <c r="H489" s="226">
        <f>SUMIFS('Sch A. Input'!H487:CJ487,'Sch A. Input'!$H$13:$CJ$13,$L$11,'Sch A. Input'!$H$14:$CJ$14,"One-time")</f>
        <v>0</v>
      </c>
      <c r="I489" s="227">
        <f t="shared" si="85"/>
        <v>0</v>
      </c>
      <c r="J489" s="228">
        <f>SUMIFS('Sch A. Input'!H487:CJ487,'Sch A. Input'!$H$14:$CJ$14,"Recurring",'Sch A. Input'!$H$13:$CJ$13,"&lt;="&amp;$L$11)</f>
        <v>0</v>
      </c>
      <c r="K489" s="228">
        <f>SUMIFS('Sch A. Input'!H487:CJ487,'Sch A. Input'!$H$14:$CJ$14,"One-time",'Sch A. Input'!$H$13:$CJ$13,"&lt;="&amp;$L$11)</f>
        <v>0</v>
      </c>
      <c r="L489" s="229">
        <f t="shared" si="86"/>
        <v>0</v>
      </c>
      <c r="M489" s="228">
        <f t="shared" si="87"/>
        <v>0</v>
      </c>
      <c r="N489" s="228">
        <f t="shared" si="88"/>
        <v>0</v>
      </c>
      <c r="O489" s="259">
        <f t="shared" si="89"/>
        <v>0</v>
      </c>
      <c r="P489" s="268">
        <f t="shared" si="83"/>
        <v>0</v>
      </c>
      <c r="Q489" s="231">
        <f t="shared" si="84"/>
        <v>0</v>
      </c>
      <c r="R489" s="97">
        <f t="shared" si="90"/>
        <v>0</v>
      </c>
      <c r="S489" s="237">
        <f>IF(AND(LARGE('Sch A. Input'!$CL$15:$CL$41,COUNTIF('Sch A. Input'!$CL$15:$CL$41,"&gt;="&amp;F489))&lt;E489,F489&lt;&gt;0),"Leaver",J489-G489)</f>
        <v>0</v>
      </c>
      <c r="T489" s="237">
        <f>IF(AND(LARGE('Sch A. Input'!$CL$15:$CL$41,COUNTIF('Sch A. Input'!$CL$15:$CL$41,"&gt;="&amp;F489))&lt;E489,F489&lt;&gt;0),"Leaver",K489-H489)</f>
        <v>0</v>
      </c>
      <c r="U489" s="238">
        <f>IF(AND(LARGE('Sch A. Input'!$CL$15:$CL$41,COUNTIF('Sch A. Input'!$CL$15:$CL$41,"&gt;="&amp;F489))&lt;E489,F489&lt;&gt;0),"Leaver",L489-I489)</f>
        <v>0</v>
      </c>
      <c r="V489" s="238">
        <f>IF(AND(LARGE('Sch A. Input'!$CL$15:$CL$41,COUNTIF('Sch A. Input'!$CL$15:$CL$41,"&gt;="&amp;F489))&lt;E489,F489&lt;&gt;0),"Leaver",IFERROR(S489/X489*$M$9,0))</f>
        <v>0</v>
      </c>
      <c r="W489" s="238">
        <f>IF(AND(LARGE('Sch A. Input'!$CL$15:$CL$41,COUNTIF('Sch A. Input'!$CL$15:$CL$41,"&gt;="&amp;F489))&lt;E489,F489&lt;&gt;0),"Leaver",V489+T489)</f>
        <v>0</v>
      </c>
      <c r="X489" s="264">
        <f>IF(AND(LARGE('Sch A. Input'!$CL$15:$CL$41,COUNTIF('Sch A. Input'!$CL$15:$CL$41,"&gt;="&amp;F489))&lt;E489,F489&lt;&gt;0),"Leaver",IF(OR(D489="",D489&gt;$L$11,($L$11-14)&lt;$K$9),0,(E489+1-D489)/14-1))</f>
        <v>0</v>
      </c>
      <c r="Y489" s="265">
        <f>IF(AND(LARGE('Sch A. Input'!$CL$15:$CL$41,COUNTIF('Sch A. Input'!$CL$15:$CL$41,"&gt;="&amp;F489))&lt;E489,F489&lt;&gt;0),"Leaver",IFERROR(IF((S489/$X489*$M$9+T489)&gt;$D$12,"YES","NO"),0))</f>
        <v>0</v>
      </c>
      <c r="Z489" s="225">
        <f>IF(AND(LARGE('Sch A. Input'!$CL$15:$CL$41,COUNTIF('Sch A. Input'!$CL$15:$CL$41,"&gt;="&amp;F489))&lt;E489,F489&lt;&gt;0),"Leaver",IFERROR(IF($Y489="YES",MIN($U489*($G$12/$D$12),$G$12),(SUMPRODUCT(--((MIN(W489,$D$12))&gt;$C$9:$C$12),((MIN(W489,$D$12))-$C$9:$C$12),$H$9:$H$12))-((1-(X489/$M$9))*(SUMPRODUCT(--((MIN(V489,$D$12))&gt;$C$9:$C$12),((MIN(V489,$D$12))-$C$9:$C$12),$H$9:$H$12)))),0))</f>
        <v>0</v>
      </c>
      <c r="AA489" s="169">
        <f>IF(AND(LARGE('Sch A. Input'!$CL$15:$CL$41,COUNTIF('Sch A. Input'!$CL$15:$CL$41,"&gt;="&amp;F489))&lt;E489,F489&lt;&gt;0),"Leaver",IFERROR(Z489/U489,0))</f>
        <v>0</v>
      </c>
      <c r="AB489" s="170">
        <f>IF(AND(LARGE('Sch A. Input'!$CL$15:$CL$41,COUNTIF('Sch A. Input'!$CL$15:$CL$41,"&gt;="&amp;F489))&lt;E489,F489&lt;&gt;0),"Leaver",Q489-Z489)</f>
        <v>0</v>
      </c>
      <c r="AC489" s="94">
        <f t="shared" si="91"/>
        <v>0</v>
      </c>
      <c r="BK489" s="2"/>
      <c r="BL489" s="2"/>
      <c r="CI489"/>
    </row>
    <row r="490" spans="2:87" x14ac:dyDescent="0.35">
      <c r="B490" s="70" t="str">
        <f>IF('Sch A. Input'!B488="","",'Sch A. Input'!B488)</f>
        <v/>
      </c>
      <c r="C490" s="75" t="str">
        <f>IF('Sch A. Input'!C488="","",'Sch A. Input'!C488)</f>
        <v/>
      </c>
      <c r="D490" s="71" t="str">
        <f>IF('Sch A. Input'!D488="","",'Sch A. Input'!D488)</f>
        <v/>
      </c>
      <c r="E490" s="71">
        <f>'Sch A. Input'!E488</f>
        <v>45016</v>
      </c>
      <c r="F490" s="71">
        <f>'Sch A. Input'!F488</f>
        <v>0</v>
      </c>
      <c r="G490" s="226">
        <f>SUMIFS('Sch A. Input'!H488:CJ488,'Sch A. Input'!$H$13:$CJ$13,$L$11,'Sch A. Input'!$H$14:$CJ$14,"Recurring")</f>
        <v>0</v>
      </c>
      <c r="H490" s="226">
        <f>SUMIFS('Sch A. Input'!H488:CJ488,'Sch A. Input'!$H$13:$CJ$13,$L$11,'Sch A. Input'!$H$14:$CJ$14,"One-time")</f>
        <v>0</v>
      </c>
      <c r="I490" s="227">
        <f t="shared" si="85"/>
        <v>0</v>
      </c>
      <c r="J490" s="228">
        <f>SUMIFS('Sch A. Input'!H488:CJ488,'Sch A. Input'!$H$14:$CJ$14,"Recurring",'Sch A. Input'!$H$13:$CJ$13,"&lt;="&amp;$L$11)</f>
        <v>0</v>
      </c>
      <c r="K490" s="228">
        <f>SUMIFS('Sch A. Input'!H488:CJ488,'Sch A. Input'!$H$14:$CJ$14,"One-time",'Sch A. Input'!$H$13:$CJ$13,"&lt;="&amp;$L$11)</f>
        <v>0</v>
      </c>
      <c r="L490" s="229">
        <f t="shared" si="86"/>
        <v>0</v>
      </c>
      <c r="M490" s="228">
        <f t="shared" si="87"/>
        <v>0</v>
      </c>
      <c r="N490" s="228">
        <f t="shared" si="88"/>
        <v>0</v>
      </c>
      <c r="O490" s="259">
        <f t="shared" si="89"/>
        <v>0</v>
      </c>
      <c r="P490" s="268">
        <f t="shared" si="83"/>
        <v>0</v>
      </c>
      <c r="Q490" s="231">
        <f t="shared" si="84"/>
        <v>0</v>
      </c>
      <c r="R490" s="97">
        <f t="shared" si="90"/>
        <v>0</v>
      </c>
      <c r="S490" s="237">
        <f>IF(AND(LARGE('Sch A. Input'!$CL$15:$CL$41,COUNTIF('Sch A. Input'!$CL$15:$CL$41,"&gt;="&amp;F490))&lt;E490,F490&lt;&gt;0),"Leaver",J490-G490)</f>
        <v>0</v>
      </c>
      <c r="T490" s="237">
        <f>IF(AND(LARGE('Sch A. Input'!$CL$15:$CL$41,COUNTIF('Sch A. Input'!$CL$15:$CL$41,"&gt;="&amp;F490))&lt;E490,F490&lt;&gt;0),"Leaver",K490-H490)</f>
        <v>0</v>
      </c>
      <c r="U490" s="238">
        <f>IF(AND(LARGE('Sch A. Input'!$CL$15:$CL$41,COUNTIF('Sch A. Input'!$CL$15:$CL$41,"&gt;="&amp;F490))&lt;E490,F490&lt;&gt;0),"Leaver",L490-I490)</f>
        <v>0</v>
      </c>
      <c r="V490" s="238">
        <f>IF(AND(LARGE('Sch A. Input'!$CL$15:$CL$41,COUNTIF('Sch A. Input'!$CL$15:$CL$41,"&gt;="&amp;F490))&lt;E490,F490&lt;&gt;0),"Leaver",IFERROR(S490/X490*$M$9,0))</f>
        <v>0</v>
      </c>
      <c r="W490" s="238">
        <f>IF(AND(LARGE('Sch A. Input'!$CL$15:$CL$41,COUNTIF('Sch A. Input'!$CL$15:$CL$41,"&gt;="&amp;F490))&lt;E490,F490&lt;&gt;0),"Leaver",V490+T490)</f>
        <v>0</v>
      </c>
      <c r="X490" s="264">
        <f>IF(AND(LARGE('Sch A. Input'!$CL$15:$CL$41,COUNTIF('Sch A. Input'!$CL$15:$CL$41,"&gt;="&amp;F490))&lt;E490,F490&lt;&gt;0),"Leaver",IF(OR(D490="",D490&gt;$L$11,($L$11-14)&lt;$K$9),0,(E490+1-D490)/14-1))</f>
        <v>0</v>
      </c>
      <c r="Y490" s="265">
        <f>IF(AND(LARGE('Sch A. Input'!$CL$15:$CL$41,COUNTIF('Sch A. Input'!$CL$15:$CL$41,"&gt;="&amp;F490))&lt;E490,F490&lt;&gt;0),"Leaver",IFERROR(IF((S490/$X490*$M$9+T490)&gt;$D$12,"YES","NO"),0))</f>
        <v>0</v>
      </c>
      <c r="Z490" s="225">
        <f>IF(AND(LARGE('Sch A. Input'!$CL$15:$CL$41,COUNTIF('Sch A. Input'!$CL$15:$CL$41,"&gt;="&amp;F490))&lt;E490,F490&lt;&gt;0),"Leaver",IFERROR(IF($Y490="YES",MIN($U490*($G$12/$D$12),$G$12),(SUMPRODUCT(--((MIN(W490,$D$12))&gt;$C$9:$C$12),((MIN(W490,$D$12))-$C$9:$C$12),$H$9:$H$12))-((1-(X490/$M$9))*(SUMPRODUCT(--((MIN(V490,$D$12))&gt;$C$9:$C$12),((MIN(V490,$D$12))-$C$9:$C$12),$H$9:$H$12)))),0))</f>
        <v>0</v>
      </c>
      <c r="AA490" s="169">
        <f>IF(AND(LARGE('Sch A. Input'!$CL$15:$CL$41,COUNTIF('Sch A. Input'!$CL$15:$CL$41,"&gt;="&amp;F490))&lt;E490,F490&lt;&gt;0),"Leaver",IFERROR(Z490/U490,0))</f>
        <v>0</v>
      </c>
      <c r="AB490" s="170">
        <f>IF(AND(LARGE('Sch A. Input'!$CL$15:$CL$41,COUNTIF('Sch A. Input'!$CL$15:$CL$41,"&gt;="&amp;F490))&lt;E490,F490&lt;&gt;0),"Leaver",Q490-Z490)</f>
        <v>0</v>
      </c>
      <c r="AC490" s="94">
        <f t="shared" si="91"/>
        <v>0</v>
      </c>
      <c r="BK490" s="2"/>
      <c r="BL490" s="2"/>
      <c r="CI490"/>
    </row>
    <row r="491" spans="2:87" x14ac:dyDescent="0.35">
      <c r="B491" s="70" t="str">
        <f>IF('Sch A. Input'!B489="","",'Sch A. Input'!B489)</f>
        <v/>
      </c>
      <c r="C491" s="75" t="str">
        <f>IF('Sch A. Input'!C489="","",'Sch A. Input'!C489)</f>
        <v/>
      </c>
      <c r="D491" s="71" t="str">
        <f>IF('Sch A. Input'!D489="","",'Sch A. Input'!D489)</f>
        <v/>
      </c>
      <c r="E491" s="71">
        <f>'Sch A. Input'!E489</f>
        <v>45016</v>
      </c>
      <c r="F491" s="71">
        <f>'Sch A. Input'!F489</f>
        <v>0</v>
      </c>
      <c r="G491" s="226">
        <f>SUMIFS('Sch A. Input'!H489:CJ489,'Sch A. Input'!$H$13:$CJ$13,$L$11,'Sch A. Input'!$H$14:$CJ$14,"Recurring")</f>
        <v>0</v>
      </c>
      <c r="H491" s="226">
        <f>SUMIFS('Sch A. Input'!H489:CJ489,'Sch A. Input'!$H$13:$CJ$13,$L$11,'Sch A. Input'!$H$14:$CJ$14,"One-time")</f>
        <v>0</v>
      </c>
      <c r="I491" s="227">
        <f t="shared" si="85"/>
        <v>0</v>
      </c>
      <c r="J491" s="228">
        <f>SUMIFS('Sch A. Input'!H489:CJ489,'Sch A. Input'!$H$14:$CJ$14,"Recurring",'Sch A. Input'!$H$13:$CJ$13,"&lt;="&amp;$L$11)</f>
        <v>0</v>
      </c>
      <c r="K491" s="228">
        <f>SUMIFS('Sch A. Input'!H489:CJ489,'Sch A. Input'!$H$14:$CJ$14,"One-time",'Sch A. Input'!$H$13:$CJ$13,"&lt;="&amp;$L$11)</f>
        <v>0</v>
      </c>
      <c r="L491" s="229">
        <f t="shared" si="86"/>
        <v>0</v>
      </c>
      <c r="M491" s="228">
        <f t="shared" si="87"/>
        <v>0</v>
      </c>
      <c r="N491" s="228">
        <f t="shared" si="88"/>
        <v>0</v>
      </c>
      <c r="O491" s="259">
        <f t="shared" si="89"/>
        <v>0</v>
      </c>
      <c r="P491" s="268">
        <f t="shared" si="83"/>
        <v>0</v>
      </c>
      <c r="Q491" s="231">
        <f t="shared" si="84"/>
        <v>0</v>
      </c>
      <c r="R491" s="97">
        <f t="shared" si="90"/>
        <v>0</v>
      </c>
      <c r="S491" s="237">
        <f>IF(AND(LARGE('Sch A. Input'!$CL$15:$CL$41,COUNTIF('Sch A. Input'!$CL$15:$CL$41,"&gt;="&amp;F491))&lt;E491,F491&lt;&gt;0),"Leaver",J491-G491)</f>
        <v>0</v>
      </c>
      <c r="T491" s="237">
        <f>IF(AND(LARGE('Sch A. Input'!$CL$15:$CL$41,COUNTIF('Sch A. Input'!$CL$15:$CL$41,"&gt;="&amp;F491))&lt;E491,F491&lt;&gt;0),"Leaver",K491-H491)</f>
        <v>0</v>
      </c>
      <c r="U491" s="238">
        <f>IF(AND(LARGE('Sch A. Input'!$CL$15:$CL$41,COUNTIF('Sch A. Input'!$CL$15:$CL$41,"&gt;="&amp;F491))&lt;E491,F491&lt;&gt;0),"Leaver",L491-I491)</f>
        <v>0</v>
      </c>
      <c r="V491" s="238">
        <f>IF(AND(LARGE('Sch A. Input'!$CL$15:$CL$41,COUNTIF('Sch A. Input'!$CL$15:$CL$41,"&gt;="&amp;F491))&lt;E491,F491&lt;&gt;0),"Leaver",IFERROR(S491/X491*$M$9,0))</f>
        <v>0</v>
      </c>
      <c r="W491" s="238">
        <f>IF(AND(LARGE('Sch A. Input'!$CL$15:$CL$41,COUNTIF('Sch A. Input'!$CL$15:$CL$41,"&gt;="&amp;F491))&lt;E491,F491&lt;&gt;0),"Leaver",V491+T491)</f>
        <v>0</v>
      </c>
      <c r="X491" s="264">
        <f>IF(AND(LARGE('Sch A. Input'!$CL$15:$CL$41,COUNTIF('Sch A. Input'!$CL$15:$CL$41,"&gt;="&amp;F491))&lt;E491,F491&lt;&gt;0),"Leaver",IF(OR(D491="",D491&gt;$L$11,($L$11-14)&lt;$K$9),0,(E491+1-D491)/14-1))</f>
        <v>0</v>
      </c>
      <c r="Y491" s="265">
        <f>IF(AND(LARGE('Sch A. Input'!$CL$15:$CL$41,COUNTIF('Sch A. Input'!$CL$15:$CL$41,"&gt;="&amp;F491))&lt;E491,F491&lt;&gt;0),"Leaver",IFERROR(IF((S491/$X491*$M$9+T491)&gt;$D$12,"YES","NO"),0))</f>
        <v>0</v>
      </c>
      <c r="Z491" s="225">
        <f>IF(AND(LARGE('Sch A. Input'!$CL$15:$CL$41,COUNTIF('Sch A. Input'!$CL$15:$CL$41,"&gt;="&amp;F491))&lt;E491,F491&lt;&gt;0),"Leaver",IFERROR(IF($Y491="YES",MIN($U491*($G$12/$D$12),$G$12),(SUMPRODUCT(--((MIN(W491,$D$12))&gt;$C$9:$C$12),((MIN(W491,$D$12))-$C$9:$C$12),$H$9:$H$12))-((1-(X491/$M$9))*(SUMPRODUCT(--((MIN(V491,$D$12))&gt;$C$9:$C$12),((MIN(V491,$D$12))-$C$9:$C$12),$H$9:$H$12)))),0))</f>
        <v>0</v>
      </c>
      <c r="AA491" s="169">
        <f>IF(AND(LARGE('Sch A. Input'!$CL$15:$CL$41,COUNTIF('Sch A. Input'!$CL$15:$CL$41,"&gt;="&amp;F491))&lt;E491,F491&lt;&gt;0),"Leaver",IFERROR(Z491/U491,0))</f>
        <v>0</v>
      </c>
      <c r="AB491" s="170">
        <f>IF(AND(LARGE('Sch A. Input'!$CL$15:$CL$41,COUNTIF('Sch A. Input'!$CL$15:$CL$41,"&gt;="&amp;F491))&lt;E491,F491&lt;&gt;0),"Leaver",Q491-Z491)</f>
        <v>0</v>
      </c>
      <c r="AC491" s="94">
        <f t="shared" si="91"/>
        <v>0</v>
      </c>
      <c r="BK491" s="2"/>
      <c r="BL491" s="2"/>
      <c r="CI491"/>
    </row>
    <row r="492" spans="2:87" x14ac:dyDescent="0.35">
      <c r="B492" s="70" t="str">
        <f>IF('Sch A. Input'!B490="","",'Sch A. Input'!B490)</f>
        <v/>
      </c>
      <c r="C492" s="75" t="str">
        <f>IF('Sch A. Input'!C490="","",'Sch A. Input'!C490)</f>
        <v/>
      </c>
      <c r="D492" s="71" t="str">
        <f>IF('Sch A. Input'!D490="","",'Sch A. Input'!D490)</f>
        <v/>
      </c>
      <c r="E492" s="71">
        <f>'Sch A. Input'!E490</f>
        <v>45016</v>
      </c>
      <c r="F492" s="71">
        <f>'Sch A. Input'!F490</f>
        <v>0</v>
      </c>
      <c r="G492" s="226">
        <f>SUMIFS('Sch A. Input'!H490:CJ490,'Sch A. Input'!$H$13:$CJ$13,$L$11,'Sch A. Input'!$H$14:$CJ$14,"Recurring")</f>
        <v>0</v>
      </c>
      <c r="H492" s="226">
        <f>SUMIFS('Sch A. Input'!H490:CJ490,'Sch A. Input'!$H$13:$CJ$13,$L$11,'Sch A. Input'!$H$14:$CJ$14,"One-time")</f>
        <v>0</v>
      </c>
      <c r="I492" s="227">
        <f t="shared" si="85"/>
        <v>0</v>
      </c>
      <c r="J492" s="228">
        <f>SUMIFS('Sch A. Input'!H490:CJ490,'Sch A. Input'!$H$14:$CJ$14,"Recurring",'Sch A. Input'!$H$13:$CJ$13,"&lt;="&amp;$L$11)</f>
        <v>0</v>
      </c>
      <c r="K492" s="228">
        <f>SUMIFS('Sch A. Input'!H490:CJ490,'Sch A. Input'!$H$14:$CJ$14,"One-time",'Sch A. Input'!$H$13:$CJ$13,"&lt;="&amp;$L$11)</f>
        <v>0</v>
      </c>
      <c r="L492" s="229">
        <f t="shared" si="86"/>
        <v>0</v>
      </c>
      <c r="M492" s="228">
        <f t="shared" si="87"/>
        <v>0</v>
      </c>
      <c r="N492" s="228">
        <f t="shared" si="88"/>
        <v>0</v>
      </c>
      <c r="O492" s="259">
        <f t="shared" si="89"/>
        <v>0</v>
      </c>
      <c r="P492" s="268">
        <f t="shared" si="83"/>
        <v>0</v>
      </c>
      <c r="Q492" s="231">
        <f t="shared" si="84"/>
        <v>0</v>
      </c>
      <c r="R492" s="97">
        <f t="shared" si="90"/>
        <v>0</v>
      </c>
      <c r="S492" s="237">
        <f>IF(AND(LARGE('Sch A. Input'!$CL$15:$CL$41,COUNTIF('Sch A. Input'!$CL$15:$CL$41,"&gt;="&amp;F492))&lt;E492,F492&lt;&gt;0),"Leaver",J492-G492)</f>
        <v>0</v>
      </c>
      <c r="T492" s="237">
        <f>IF(AND(LARGE('Sch A. Input'!$CL$15:$CL$41,COUNTIF('Sch A. Input'!$CL$15:$CL$41,"&gt;="&amp;F492))&lt;E492,F492&lt;&gt;0),"Leaver",K492-H492)</f>
        <v>0</v>
      </c>
      <c r="U492" s="238">
        <f>IF(AND(LARGE('Sch A. Input'!$CL$15:$CL$41,COUNTIF('Sch A. Input'!$CL$15:$CL$41,"&gt;="&amp;F492))&lt;E492,F492&lt;&gt;0),"Leaver",L492-I492)</f>
        <v>0</v>
      </c>
      <c r="V492" s="238">
        <f>IF(AND(LARGE('Sch A. Input'!$CL$15:$CL$41,COUNTIF('Sch A. Input'!$CL$15:$CL$41,"&gt;="&amp;F492))&lt;E492,F492&lt;&gt;0),"Leaver",IFERROR(S492/X492*$M$9,0))</f>
        <v>0</v>
      </c>
      <c r="W492" s="238">
        <f>IF(AND(LARGE('Sch A. Input'!$CL$15:$CL$41,COUNTIF('Sch A. Input'!$CL$15:$CL$41,"&gt;="&amp;F492))&lt;E492,F492&lt;&gt;0),"Leaver",V492+T492)</f>
        <v>0</v>
      </c>
      <c r="X492" s="264">
        <f>IF(AND(LARGE('Sch A. Input'!$CL$15:$CL$41,COUNTIF('Sch A. Input'!$CL$15:$CL$41,"&gt;="&amp;F492))&lt;E492,F492&lt;&gt;0),"Leaver",IF(OR(D492="",D492&gt;$L$11,($L$11-14)&lt;$K$9),0,(E492+1-D492)/14-1))</f>
        <v>0</v>
      </c>
      <c r="Y492" s="265">
        <f>IF(AND(LARGE('Sch A. Input'!$CL$15:$CL$41,COUNTIF('Sch A. Input'!$CL$15:$CL$41,"&gt;="&amp;F492))&lt;E492,F492&lt;&gt;0),"Leaver",IFERROR(IF((S492/$X492*$M$9+T492)&gt;$D$12,"YES","NO"),0))</f>
        <v>0</v>
      </c>
      <c r="Z492" s="225">
        <f>IF(AND(LARGE('Sch A. Input'!$CL$15:$CL$41,COUNTIF('Sch A. Input'!$CL$15:$CL$41,"&gt;="&amp;F492))&lt;E492,F492&lt;&gt;0),"Leaver",IFERROR(IF($Y492="YES",MIN($U492*($G$12/$D$12),$G$12),(SUMPRODUCT(--((MIN(W492,$D$12))&gt;$C$9:$C$12),((MIN(W492,$D$12))-$C$9:$C$12),$H$9:$H$12))-((1-(X492/$M$9))*(SUMPRODUCT(--((MIN(V492,$D$12))&gt;$C$9:$C$12),((MIN(V492,$D$12))-$C$9:$C$12),$H$9:$H$12)))),0))</f>
        <v>0</v>
      </c>
      <c r="AA492" s="169">
        <f>IF(AND(LARGE('Sch A. Input'!$CL$15:$CL$41,COUNTIF('Sch A. Input'!$CL$15:$CL$41,"&gt;="&amp;F492))&lt;E492,F492&lt;&gt;0),"Leaver",IFERROR(Z492/U492,0))</f>
        <v>0</v>
      </c>
      <c r="AB492" s="170">
        <f>IF(AND(LARGE('Sch A. Input'!$CL$15:$CL$41,COUNTIF('Sch A. Input'!$CL$15:$CL$41,"&gt;="&amp;F492))&lt;E492,F492&lt;&gt;0),"Leaver",Q492-Z492)</f>
        <v>0</v>
      </c>
      <c r="AC492" s="94">
        <f t="shared" si="91"/>
        <v>0</v>
      </c>
      <c r="BK492" s="2"/>
      <c r="BL492" s="2"/>
      <c r="CI492"/>
    </row>
    <row r="493" spans="2:87" x14ac:dyDescent="0.35">
      <c r="B493" s="70" t="str">
        <f>IF('Sch A. Input'!B491="","",'Sch A. Input'!B491)</f>
        <v/>
      </c>
      <c r="C493" s="75" t="str">
        <f>IF('Sch A. Input'!C491="","",'Sch A. Input'!C491)</f>
        <v/>
      </c>
      <c r="D493" s="71" t="str">
        <f>IF('Sch A. Input'!D491="","",'Sch A. Input'!D491)</f>
        <v/>
      </c>
      <c r="E493" s="71">
        <f>'Sch A. Input'!E491</f>
        <v>45016</v>
      </c>
      <c r="F493" s="71">
        <f>'Sch A. Input'!F491</f>
        <v>0</v>
      </c>
      <c r="G493" s="226">
        <f>SUMIFS('Sch A. Input'!H491:CJ491,'Sch A. Input'!$H$13:$CJ$13,$L$11,'Sch A. Input'!$H$14:$CJ$14,"Recurring")</f>
        <v>0</v>
      </c>
      <c r="H493" s="226">
        <f>SUMIFS('Sch A. Input'!H491:CJ491,'Sch A. Input'!$H$13:$CJ$13,$L$11,'Sch A. Input'!$H$14:$CJ$14,"One-time")</f>
        <v>0</v>
      </c>
      <c r="I493" s="227">
        <f t="shared" si="85"/>
        <v>0</v>
      </c>
      <c r="J493" s="228">
        <f>SUMIFS('Sch A. Input'!H491:CJ491,'Sch A. Input'!$H$14:$CJ$14,"Recurring",'Sch A. Input'!$H$13:$CJ$13,"&lt;="&amp;$L$11)</f>
        <v>0</v>
      </c>
      <c r="K493" s="228">
        <f>SUMIFS('Sch A. Input'!H491:CJ491,'Sch A. Input'!$H$14:$CJ$14,"One-time",'Sch A. Input'!$H$13:$CJ$13,"&lt;="&amp;$L$11)</f>
        <v>0</v>
      </c>
      <c r="L493" s="229">
        <f t="shared" si="86"/>
        <v>0</v>
      </c>
      <c r="M493" s="228">
        <f t="shared" si="87"/>
        <v>0</v>
      </c>
      <c r="N493" s="228">
        <f t="shared" si="88"/>
        <v>0</v>
      </c>
      <c r="O493" s="259">
        <f t="shared" si="89"/>
        <v>0</v>
      </c>
      <c r="P493" s="268">
        <f t="shared" si="83"/>
        <v>0</v>
      </c>
      <c r="Q493" s="231">
        <f t="shared" si="84"/>
        <v>0</v>
      </c>
      <c r="R493" s="97">
        <f t="shared" si="90"/>
        <v>0</v>
      </c>
      <c r="S493" s="237">
        <f>IF(AND(LARGE('Sch A. Input'!$CL$15:$CL$41,COUNTIF('Sch A. Input'!$CL$15:$CL$41,"&gt;="&amp;F493))&lt;E493,F493&lt;&gt;0),"Leaver",J493-G493)</f>
        <v>0</v>
      </c>
      <c r="T493" s="237">
        <f>IF(AND(LARGE('Sch A. Input'!$CL$15:$CL$41,COUNTIF('Sch A. Input'!$CL$15:$CL$41,"&gt;="&amp;F493))&lt;E493,F493&lt;&gt;0),"Leaver",K493-H493)</f>
        <v>0</v>
      </c>
      <c r="U493" s="238">
        <f>IF(AND(LARGE('Sch A. Input'!$CL$15:$CL$41,COUNTIF('Sch A. Input'!$CL$15:$CL$41,"&gt;="&amp;F493))&lt;E493,F493&lt;&gt;0),"Leaver",L493-I493)</f>
        <v>0</v>
      </c>
      <c r="V493" s="238">
        <f>IF(AND(LARGE('Sch A. Input'!$CL$15:$CL$41,COUNTIF('Sch A. Input'!$CL$15:$CL$41,"&gt;="&amp;F493))&lt;E493,F493&lt;&gt;0),"Leaver",IFERROR(S493/X493*$M$9,0))</f>
        <v>0</v>
      </c>
      <c r="W493" s="238">
        <f>IF(AND(LARGE('Sch A. Input'!$CL$15:$CL$41,COUNTIF('Sch A. Input'!$CL$15:$CL$41,"&gt;="&amp;F493))&lt;E493,F493&lt;&gt;0),"Leaver",V493+T493)</f>
        <v>0</v>
      </c>
      <c r="X493" s="264">
        <f>IF(AND(LARGE('Sch A. Input'!$CL$15:$CL$41,COUNTIF('Sch A. Input'!$CL$15:$CL$41,"&gt;="&amp;F493))&lt;E493,F493&lt;&gt;0),"Leaver",IF(OR(D493="",D493&gt;$L$11,($L$11-14)&lt;$K$9),0,(E493+1-D493)/14-1))</f>
        <v>0</v>
      </c>
      <c r="Y493" s="265">
        <f>IF(AND(LARGE('Sch A. Input'!$CL$15:$CL$41,COUNTIF('Sch A. Input'!$CL$15:$CL$41,"&gt;="&amp;F493))&lt;E493,F493&lt;&gt;0),"Leaver",IFERROR(IF((S493/$X493*$M$9+T493)&gt;$D$12,"YES","NO"),0))</f>
        <v>0</v>
      </c>
      <c r="Z493" s="225">
        <f>IF(AND(LARGE('Sch A. Input'!$CL$15:$CL$41,COUNTIF('Sch A. Input'!$CL$15:$CL$41,"&gt;="&amp;F493))&lt;E493,F493&lt;&gt;0),"Leaver",IFERROR(IF($Y493="YES",MIN($U493*($G$12/$D$12),$G$12),(SUMPRODUCT(--((MIN(W493,$D$12))&gt;$C$9:$C$12),((MIN(W493,$D$12))-$C$9:$C$12),$H$9:$H$12))-((1-(X493/$M$9))*(SUMPRODUCT(--((MIN(V493,$D$12))&gt;$C$9:$C$12),((MIN(V493,$D$12))-$C$9:$C$12),$H$9:$H$12)))),0))</f>
        <v>0</v>
      </c>
      <c r="AA493" s="169">
        <f>IF(AND(LARGE('Sch A. Input'!$CL$15:$CL$41,COUNTIF('Sch A. Input'!$CL$15:$CL$41,"&gt;="&amp;F493))&lt;E493,F493&lt;&gt;0),"Leaver",IFERROR(Z493/U493,0))</f>
        <v>0</v>
      </c>
      <c r="AB493" s="170">
        <f>IF(AND(LARGE('Sch A. Input'!$CL$15:$CL$41,COUNTIF('Sch A. Input'!$CL$15:$CL$41,"&gt;="&amp;F493))&lt;E493,F493&lt;&gt;0),"Leaver",Q493-Z493)</f>
        <v>0</v>
      </c>
      <c r="AC493" s="94">
        <f t="shared" si="91"/>
        <v>0</v>
      </c>
      <c r="BK493" s="2"/>
      <c r="BL493" s="2"/>
      <c r="CI493"/>
    </row>
    <row r="494" spans="2:87" x14ac:dyDescent="0.35">
      <c r="B494" s="70" t="str">
        <f>IF('Sch A. Input'!B492="","",'Sch A. Input'!B492)</f>
        <v/>
      </c>
      <c r="C494" s="75" t="str">
        <f>IF('Sch A. Input'!C492="","",'Sch A. Input'!C492)</f>
        <v/>
      </c>
      <c r="D494" s="71" t="str">
        <f>IF('Sch A. Input'!D492="","",'Sch A. Input'!D492)</f>
        <v/>
      </c>
      <c r="E494" s="71">
        <f>'Sch A. Input'!E492</f>
        <v>45016</v>
      </c>
      <c r="F494" s="71">
        <f>'Sch A. Input'!F492</f>
        <v>0</v>
      </c>
      <c r="G494" s="226">
        <f>SUMIFS('Sch A. Input'!H492:CJ492,'Sch A. Input'!$H$13:$CJ$13,$L$11,'Sch A. Input'!$H$14:$CJ$14,"Recurring")</f>
        <v>0</v>
      </c>
      <c r="H494" s="226">
        <f>SUMIFS('Sch A. Input'!H492:CJ492,'Sch A. Input'!$H$13:$CJ$13,$L$11,'Sch A. Input'!$H$14:$CJ$14,"One-time")</f>
        <v>0</v>
      </c>
      <c r="I494" s="227">
        <f t="shared" si="85"/>
        <v>0</v>
      </c>
      <c r="J494" s="228">
        <f>SUMIFS('Sch A. Input'!H492:CJ492,'Sch A. Input'!$H$14:$CJ$14,"Recurring",'Sch A. Input'!$H$13:$CJ$13,"&lt;="&amp;$L$11)</f>
        <v>0</v>
      </c>
      <c r="K494" s="228">
        <f>SUMIFS('Sch A. Input'!H492:CJ492,'Sch A. Input'!$H$14:$CJ$14,"One-time",'Sch A. Input'!$H$13:$CJ$13,"&lt;="&amp;$L$11)</f>
        <v>0</v>
      </c>
      <c r="L494" s="229">
        <f t="shared" si="86"/>
        <v>0</v>
      </c>
      <c r="M494" s="228">
        <f t="shared" si="87"/>
        <v>0</v>
      </c>
      <c r="N494" s="228">
        <f t="shared" si="88"/>
        <v>0</v>
      </c>
      <c r="O494" s="259">
        <f t="shared" si="89"/>
        <v>0</v>
      </c>
      <c r="P494" s="268">
        <f t="shared" si="83"/>
        <v>0</v>
      </c>
      <c r="Q494" s="231">
        <f t="shared" si="84"/>
        <v>0</v>
      </c>
      <c r="R494" s="97">
        <f t="shared" si="90"/>
        <v>0</v>
      </c>
      <c r="S494" s="237">
        <f>IF(AND(LARGE('Sch A. Input'!$CL$15:$CL$41,COUNTIF('Sch A. Input'!$CL$15:$CL$41,"&gt;="&amp;F494))&lt;E494,F494&lt;&gt;0),"Leaver",J494-G494)</f>
        <v>0</v>
      </c>
      <c r="T494" s="237">
        <f>IF(AND(LARGE('Sch A. Input'!$CL$15:$CL$41,COUNTIF('Sch A. Input'!$CL$15:$CL$41,"&gt;="&amp;F494))&lt;E494,F494&lt;&gt;0),"Leaver",K494-H494)</f>
        <v>0</v>
      </c>
      <c r="U494" s="238">
        <f>IF(AND(LARGE('Sch A. Input'!$CL$15:$CL$41,COUNTIF('Sch A. Input'!$CL$15:$CL$41,"&gt;="&amp;F494))&lt;E494,F494&lt;&gt;0),"Leaver",L494-I494)</f>
        <v>0</v>
      </c>
      <c r="V494" s="238">
        <f>IF(AND(LARGE('Sch A. Input'!$CL$15:$CL$41,COUNTIF('Sch A. Input'!$CL$15:$CL$41,"&gt;="&amp;F494))&lt;E494,F494&lt;&gt;0),"Leaver",IFERROR(S494/X494*$M$9,0))</f>
        <v>0</v>
      </c>
      <c r="W494" s="238">
        <f>IF(AND(LARGE('Sch A. Input'!$CL$15:$CL$41,COUNTIF('Sch A. Input'!$CL$15:$CL$41,"&gt;="&amp;F494))&lt;E494,F494&lt;&gt;0),"Leaver",V494+T494)</f>
        <v>0</v>
      </c>
      <c r="X494" s="264">
        <f>IF(AND(LARGE('Sch A. Input'!$CL$15:$CL$41,COUNTIF('Sch A. Input'!$CL$15:$CL$41,"&gt;="&amp;F494))&lt;E494,F494&lt;&gt;0),"Leaver",IF(OR(D494="",D494&gt;$L$11,($L$11-14)&lt;$K$9),0,(E494+1-D494)/14-1))</f>
        <v>0</v>
      </c>
      <c r="Y494" s="265">
        <f>IF(AND(LARGE('Sch A. Input'!$CL$15:$CL$41,COUNTIF('Sch A. Input'!$CL$15:$CL$41,"&gt;="&amp;F494))&lt;E494,F494&lt;&gt;0),"Leaver",IFERROR(IF((S494/$X494*$M$9+T494)&gt;$D$12,"YES","NO"),0))</f>
        <v>0</v>
      </c>
      <c r="Z494" s="225">
        <f>IF(AND(LARGE('Sch A. Input'!$CL$15:$CL$41,COUNTIF('Sch A. Input'!$CL$15:$CL$41,"&gt;="&amp;F494))&lt;E494,F494&lt;&gt;0),"Leaver",IFERROR(IF($Y494="YES",MIN($U494*($G$12/$D$12),$G$12),(SUMPRODUCT(--((MIN(W494,$D$12))&gt;$C$9:$C$12),((MIN(W494,$D$12))-$C$9:$C$12),$H$9:$H$12))-((1-(X494/$M$9))*(SUMPRODUCT(--((MIN(V494,$D$12))&gt;$C$9:$C$12),((MIN(V494,$D$12))-$C$9:$C$12),$H$9:$H$12)))),0))</f>
        <v>0</v>
      </c>
      <c r="AA494" s="169">
        <f>IF(AND(LARGE('Sch A. Input'!$CL$15:$CL$41,COUNTIF('Sch A. Input'!$CL$15:$CL$41,"&gt;="&amp;F494))&lt;E494,F494&lt;&gt;0),"Leaver",IFERROR(Z494/U494,0))</f>
        <v>0</v>
      </c>
      <c r="AB494" s="170">
        <f>IF(AND(LARGE('Sch A. Input'!$CL$15:$CL$41,COUNTIF('Sch A. Input'!$CL$15:$CL$41,"&gt;="&amp;F494))&lt;E494,F494&lt;&gt;0),"Leaver",Q494-Z494)</f>
        <v>0</v>
      </c>
      <c r="AC494" s="94">
        <f t="shared" si="91"/>
        <v>0</v>
      </c>
      <c r="BK494" s="2"/>
      <c r="BL494" s="2"/>
      <c r="CI494"/>
    </row>
    <row r="495" spans="2:87" x14ac:dyDescent="0.35">
      <c r="B495" s="70" t="str">
        <f>IF('Sch A. Input'!B493="","",'Sch A. Input'!B493)</f>
        <v/>
      </c>
      <c r="C495" s="75" t="str">
        <f>IF('Sch A. Input'!C493="","",'Sch A. Input'!C493)</f>
        <v/>
      </c>
      <c r="D495" s="71" t="str">
        <f>IF('Sch A. Input'!D493="","",'Sch A. Input'!D493)</f>
        <v/>
      </c>
      <c r="E495" s="71">
        <f>'Sch A. Input'!E493</f>
        <v>45016</v>
      </c>
      <c r="F495" s="71">
        <f>'Sch A. Input'!F493</f>
        <v>0</v>
      </c>
      <c r="G495" s="226">
        <f>SUMIFS('Sch A. Input'!H493:CJ493,'Sch A. Input'!$H$13:$CJ$13,$L$11,'Sch A. Input'!$H$14:$CJ$14,"Recurring")</f>
        <v>0</v>
      </c>
      <c r="H495" s="226">
        <f>SUMIFS('Sch A. Input'!H493:CJ493,'Sch A. Input'!$H$13:$CJ$13,$L$11,'Sch A. Input'!$H$14:$CJ$14,"One-time")</f>
        <v>0</v>
      </c>
      <c r="I495" s="227">
        <f t="shared" si="85"/>
        <v>0</v>
      </c>
      <c r="J495" s="228">
        <f>SUMIFS('Sch A. Input'!H493:CJ493,'Sch A. Input'!$H$14:$CJ$14,"Recurring",'Sch A. Input'!$H$13:$CJ$13,"&lt;="&amp;$L$11)</f>
        <v>0</v>
      </c>
      <c r="K495" s="228">
        <f>SUMIFS('Sch A. Input'!H493:CJ493,'Sch A. Input'!$H$14:$CJ$14,"One-time",'Sch A. Input'!$H$13:$CJ$13,"&lt;="&amp;$L$11)</f>
        <v>0</v>
      </c>
      <c r="L495" s="229">
        <f t="shared" si="86"/>
        <v>0</v>
      </c>
      <c r="M495" s="228">
        <f t="shared" si="87"/>
        <v>0</v>
      </c>
      <c r="N495" s="228">
        <f t="shared" si="88"/>
        <v>0</v>
      </c>
      <c r="O495" s="259">
        <f t="shared" si="89"/>
        <v>0</v>
      </c>
      <c r="P495" s="268">
        <f t="shared" si="83"/>
        <v>0</v>
      </c>
      <c r="Q495" s="231">
        <f t="shared" si="84"/>
        <v>0</v>
      </c>
      <c r="R495" s="97">
        <f t="shared" si="90"/>
        <v>0</v>
      </c>
      <c r="S495" s="237">
        <f>IF(AND(LARGE('Sch A. Input'!$CL$15:$CL$41,COUNTIF('Sch A. Input'!$CL$15:$CL$41,"&gt;="&amp;F495))&lt;E495,F495&lt;&gt;0),"Leaver",J495-G495)</f>
        <v>0</v>
      </c>
      <c r="T495" s="237">
        <f>IF(AND(LARGE('Sch A. Input'!$CL$15:$CL$41,COUNTIF('Sch A. Input'!$CL$15:$CL$41,"&gt;="&amp;F495))&lt;E495,F495&lt;&gt;0),"Leaver",K495-H495)</f>
        <v>0</v>
      </c>
      <c r="U495" s="238">
        <f>IF(AND(LARGE('Sch A. Input'!$CL$15:$CL$41,COUNTIF('Sch A. Input'!$CL$15:$CL$41,"&gt;="&amp;F495))&lt;E495,F495&lt;&gt;0),"Leaver",L495-I495)</f>
        <v>0</v>
      </c>
      <c r="V495" s="238">
        <f>IF(AND(LARGE('Sch A. Input'!$CL$15:$CL$41,COUNTIF('Sch A. Input'!$CL$15:$CL$41,"&gt;="&amp;F495))&lt;E495,F495&lt;&gt;0),"Leaver",IFERROR(S495/X495*$M$9,0))</f>
        <v>0</v>
      </c>
      <c r="W495" s="238">
        <f>IF(AND(LARGE('Sch A. Input'!$CL$15:$CL$41,COUNTIF('Sch A. Input'!$CL$15:$CL$41,"&gt;="&amp;F495))&lt;E495,F495&lt;&gt;0),"Leaver",V495+T495)</f>
        <v>0</v>
      </c>
      <c r="X495" s="264">
        <f>IF(AND(LARGE('Sch A. Input'!$CL$15:$CL$41,COUNTIF('Sch A. Input'!$CL$15:$CL$41,"&gt;="&amp;F495))&lt;E495,F495&lt;&gt;0),"Leaver",IF(OR(D495="",D495&gt;$L$11,($L$11-14)&lt;$K$9),0,(E495+1-D495)/14-1))</f>
        <v>0</v>
      </c>
      <c r="Y495" s="265">
        <f>IF(AND(LARGE('Sch A. Input'!$CL$15:$CL$41,COUNTIF('Sch A. Input'!$CL$15:$CL$41,"&gt;="&amp;F495))&lt;E495,F495&lt;&gt;0),"Leaver",IFERROR(IF((S495/$X495*$M$9+T495)&gt;$D$12,"YES","NO"),0))</f>
        <v>0</v>
      </c>
      <c r="Z495" s="225">
        <f>IF(AND(LARGE('Sch A. Input'!$CL$15:$CL$41,COUNTIF('Sch A. Input'!$CL$15:$CL$41,"&gt;="&amp;F495))&lt;E495,F495&lt;&gt;0),"Leaver",IFERROR(IF($Y495="YES",MIN($U495*($G$12/$D$12),$G$12),(SUMPRODUCT(--((MIN(W495,$D$12))&gt;$C$9:$C$12),((MIN(W495,$D$12))-$C$9:$C$12),$H$9:$H$12))-((1-(X495/$M$9))*(SUMPRODUCT(--((MIN(V495,$D$12))&gt;$C$9:$C$12),((MIN(V495,$D$12))-$C$9:$C$12),$H$9:$H$12)))),0))</f>
        <v>0</v>
      </c>
      <c r="AA495" s="169">
        <f>IF(AND(LARGE('Sch A. Input'!$CL$15:$CL$41,COUNTIF('Sch A. Input'!$CL$15:$CL$41,"&gt;="&amp;F495))&lt;E495,F495&lt;&gt;0),"Leaver",IFERROR(Z495/U495,0))</f>
        <v>0</v>
      </c>
      <c r="AB495" s="170">
        <f>IF(AND(LARGE('Sch A. Input'!$CL$15:$CL$41,COUNTIF('Sch A. Input'!$CL$15:$CL$41,"&gt;="&amp;F495))&lt;E495,F495&lt;&gt;0),"Leaver",Q495-Z495)</f>
        <v>0</v>
      </c>
      <c r="AC495" s="94">
        <f t="shared" si="91"/>
        <v>0</v>
      </c>
      <c r="BK495" s="2"/>
      <c r="BL495" s="2"/>
      <c r="CI495"/>
    </row>
    <row r="496" spans="2:87" x14ac:dyDescent="0.35">
      <c r="B496" s="70" t="str">
        <f>IF('Sch A. Input'!B494="","",'Sch A. Input'!B494)</f>
        <v/>
      </c>
      <c r="C496" s="75" t="str">
        <f>IF('Sch A. Input'!C494="","",'Sch A. Input'!C494)</f>
        <v/>
      </c>
      <c r="D496" s="71" t="str">
        <f>IF('Sch A. Input'!D494="","",'Sch A. Input'!D494)</f>
        <v/>
      </c>
      <c r="E496" s="71">
        <f>'Sch A. Input'!E494</f>
        <v>45016</v>
      </c>
      <c r="F496" s="71">
        <f>'Sch A. Input'!F494</f>
        <v>0</v>
      </c>
      <c r="G496" s="226">
        <f>SUMIFS('Sch A. Input'!H494:CJ494,'Sch A. Input'!$H$13:$CJ$13,$L$11,'Sch A. Input'!$H$14:$CJ$14,"Recurring")</f>
        <v>0</v>
      </c>
      <c r="H496" s="226">
        <f>SUMIFS('Sch A. Input'!H494:CJ494,'Sch A. Input'!$H$13:$CJ$13,$L$11,'Sch A. Input'!$H$14:$CJ$14,"One-time")</f>
        <v>0</v>
      </c>
      <c r="I496" s="227">
        <f t="shared" si="85"/>
        <v>0</v>
      </c>
      <c r="J496" s="228">
        <f>SUMIFS('Sch A. Input'!H494:CJ494,'Sch A. Input'!$H$14:$CJ$14,"Recurring",'Sch A. Input'!$H$13:$CJ$13,"&lt;="&amp;$L$11)</f>
        <v>0</v>
      </c>
      <c r="K496" s="228">
        <f>SUMIFS('Sch A. Input'!H494:CJ494,'Sch A. Input'!$H$14:$CJ$14,"One-time",'Sch A. Input'!$H$13:$CJ$13,"&lt;="&amp;$L$11)</f>
        <v>0</v>
      </c>
      <c r="L496" s="229">
        <f t="shared" si="86"/>
        <v>0</v>
      </c>
      <c r="M496" s="228">
        <f t="shared" si="87"/>
        <v>0</v>
      </c>
      <c r="N496" s="228">
        <f t="shared" si="88"/>
        <v>0</v>
      </c>
      <c r="O496" s="259">
        <f t="shared" si="89"/>
        <v>0</v>
      </c>
      <c r="P496" s="268">
        <f t="shared" si="83"/>
        <v>0</v>
      </c>
      <c r="Q496" s="231">
        <f t="shared" si="84"/>
        <v>0</v>
      </c>
      <c r="R496" s="97">
        <f t="shared" si="90"/>
        <v>0</v>
      </c>
      <c r="S496" s="237">
        <f>IF(AND(LARGE('Sch A. Input'!$CL$15:$CL$41,COUNTIF('Sch A. Input'!$CL$15:$CL$41,"&gt;="&amp;F496))&lt;E496,F496&lt;&gt;0),"Leaver",J496-G496)</f>
        <v>0</v>
      </c>
      <c r="T496" s="237">
        <f>IF(AND(LARGE('Sch A. Input'!$CL$15:$CL$41,COUNTIF('Sch A. Input'!$CL$15:$CL$41,"&gt;="&amp;F496))&lt;E496,F496&lt;&gt;0),"Leaver",K496-H496)</f>
        <v>0</v>
      </c>
      <c r="U496" s="238">
        <f>IF(AND(LARGE('Sch A. Input'!$CL$15:$CL$41,COUNTIF('Sch A. Input'!$CL$15:$CL$41,"&gt;="&amp;F496))&lt;E496,F496&lt;&gt;0),"Leaver",L496-I496)</f>
        <v>0</v>
      </c>
      <c r="V496" s="238">
        <f>IF(AND(LARGE('Sch A. Input'!$CL$15:$CL$41,COUNTIF('Sch A. Input'!$CL$15:$CL$41,"&gt;="&amp;F496))&lt;E496,F496&lt;&gt;0),"Leaver",IFERROR(S496/X496*$M$9,0))</f>
        <v>0</v>
      </c>
      <c r="W496" s="238">
        <f>IF(AND(LARGE('Sch A. Input'!$CL$15:$CL$41,COUNTIF('Sch A. Input'!$CL$15:$CL$41,"&gt;="&amp;F496))&lt;E496,F496&lt;&gt;0),"Leaver",V496+T496)</f>
        <v>0</v>
      </c>
      <c r="X496" s="264">
        <f>IF(AND(LARGE('Sch A. Input'!$CL$15:$CL$41,COUNTIF('Sch A. Input'!$CL$15:$CL$41,"&gt;="&amp;F496))&lt;E496,F496&lt;&gt;0),"Leaver",IF(OR(D496="",D496&gt;$L$11,($L$11-14)&lt;$K$9),0,(E496+1-D496)/14-1))</f>
        <v>0</v>
      </c>
      <c r="Y496" s="265">
        <f>IF(AND(LARGE('Sch A. Input'!$CL$15:$CL$41,COUNTIF('Sch A. Input'!$CL$15:$CL$41,"&gt;="&amp;F496))&lt;E496,F496&lt;&gt;0),"Leaver",IFERROR(IF((S496/$X496*$M$9+T496)&gt;$D$12,"YES","NO"),0))</f>
        <v>0</v>
      </c>
      <c r="Z496" s="225">
        <f>IF(AND(LARGE('Sch A. Input'!$CL$15:$CL$41,COUNTIF('Sch A. Input'!$CL$15:$CL$41,"&gt;="&amp;F496))&lt;E496,F496&lt;&gt;0),"Leaver",IFERROR(IF($Y496="YES",MIN($U496*($G$12/$D$12),$G$12),(SUMPRODUCT(--((MIN(W496,$D$12))&gt;$C$9:$C$12),((MIN(W496,$D$12))-$C$9:$C$12),$H$9:$H$12))-((1-(X496/$M$9))*(SUMPRODUCT(--((MIN(V496,$D$12))&gt;$C$9:$C$12),((MIN(V496,$D$12))-$C$9:$C$12),$H$9:$H$12)))),0))</f>
        <v>0</v>
      </c>
      <c r="AA496" s="169">
        <f>IF(AND(LARGE('Sch A. Input'!$CL$15:$CL$41,COUNTIF('Sch A. Input'!$CL$15:$CL$41,"&gt;="&amp;F496))&lt;E496,F496&lt;&gt;0),"Leaver",IFERROR(Z496/U496,0))</f>
        <v>0</v>
      </c>
      <c r="AB496" s="170">
        <f>IF(AND(LARGE('Sch A. Input'!$CL$15:$CL$41,COUNTIF('Sch A. Input'!$CL$15:$CL$41,"&gt;="&amp;F496))&lt;E496,F496&lt;&gt;0),"Leaver",Q496-Z496)</f>
        <v>0</v>
      </c>
      <c r="AC496" s="94">
        <f t="shared" si="91"/>
        <v>0</v>
      </c>
      <c r="BK496" s="2"/>
      <c r="BL496" s="2"/>
      <c r="CI496"/>
    </row>
    <row r="497" spans="2:87" x14ac:dyDescent="0.35">
      <c r="B497" s="70" t="str">
        <f>IF('Sch A. Input'!B495="","",'Sch A. Input'!B495)</f>
        <v/>
      </c>
      <c r="C497" s="75" t="str">
        <f>IF('Sch A. Input'!C495="","",'Sch A. Input'!C495)</f>
        <v/>
      </c>
      <c r="D497" s="71" t="str">
        <f>IF('Sch A. Input'!D495="","",'Sch A. Input'!D495)</f>
        <v/>
      </c>
      <c r="E497" s="71">
        <f>'Sch A. Input'!E495</f>
        <v>45016</v>
      </c>
      <c r="F497" s="71">
        <f>'Sch A. Input'!F495</f>
        <v>0</v>
      </c>
      <c r="G497" s="226">
        <f>SUMIFS('Sch A. Input'!H495:CJ495,'Sch A. Input'!$H$13:$CJ$13,$L$11,'Sch A. Input'!$H$14:$CJ$14,"Recurring")</f>
        <v>0</v>
      </c>
      <c r="H497" s="226">
        <f>SUMIFS('Sch A. Input'!H495:CJ495,'Sch A. Input'!$H$13:$CJ$13,$L$11,'Sch A. Input'!$H$14:$CJ$14,"One-time")</f>
        <v>0</v>
      </c>
      <c r="I497" s="227">
        <f t="shared" si="85"/>
        <v>0</v>
      </c>
      <c r="J497" s="228">
        <f>SUMIFS('Sch A. Input'!H495:CJ495,'Sch A. Input'!$H$14:$CJ$14,"Recurring",'Sch A. Input'!$H$13:$CJ$13,"&lt;="&amp;$L$11)</f>
        <v>0</v>
      </c>
      <c r="K497" s="228">
        <f>SUMIFS('Sch A. Input'!H495:CJ495,'Sch A. Input'!$H$14:$CJ$14,"One-time",'Sch A. Input'!$H$13:$CJ$13,"&lt;="&amp;$L$11)</f>
        <v>0</v>
      </c>
      <c r="L497" s="229">
        <f t="shared" si="86"/>
        <v>0</v>
      </c>
      <c r="M497" s="228">
        <f t="shared" si="87"/>
        <v>0</v>
      </c>
      <c r="N497" s="228">
        <f t="shared" si="88"/>
        <v>0</v>
      </c>
      <c r="O497" s="259">
        <f t="shared" si="89"/>
        <v>0</v>
      </c>
      <c r="P497" s="268">
        <f t="shared" si="83"/>
        <v>0</v>
      </c>
      <c r="Q497" s="231">
        <f t="shared" si="84"/>
        <v>0</v>
      </c>
      <c r="R497" s="97">
        <f t="shared" si="90"/>
        <v>0</v>
      </c>
      <c r="S497" s="237">
        <f>IF(AND(LARGE('Sch A. Input'!$CL$15:$CL$41,COUNTIF('Sch A. Input'!$CL$15:$CL$41,"&gt;="&amp;F497))&lt;E497,F497&lt;&gt;0),"Leaver",J497-G497)</f>
        <v>0</v>
      </c>
      <c r="T497" s="237">
        <f>IF(AND(LARGE('Sch A. Input'!$CL$15:$CL$41,COUNTIF('Sch A. Input'!$CL$15:$CL$41,"&gt;="&amp;F497))&lt;E497,F497&lt;&gt;0),"Leaver",K497-H497)</f>
        <v>0</v>
      </c>
      <c r="U497" s="238">
        <f>IF(AND(LARGE('Sch A. Input'!$CL$15:$CL$41,COUNTIF('Sch A. Input'!$CL$15:$CL$41,"&gt;="&amp;F497))&lt;E497,F497&lt;&gt;0),"Leaver",L497-I497)</f>
        <v>0</v>
      </c>
      <c r="V497" s="238">
        <f>IF(AND(LARGE('Sch A. Input'!$CL$15:$CL$41,COUNTIF('Sch A. Input'!$CL$15:$CL$41,"&gt;="&amp;F497))&lt;E497,F497&lt;&gt;0),"Leaver",IFERROR(S497/X497*$M$9,0))</f>
        <v>0</v>
      </c>
      <c r="W497" s="238">
        <f>IF(AND(LARGE('Sch A. Input'!$CL$15:$CL$41,COUNTIF('Sch A. Input'!$CL$15:$CL$41,"&gt;="&amp;F497))&lt;E497,F497&lt;&gt;0),"Leaver",V497+T497)</f>
        <v>0</v>
      </c>
      <c r="X497" s="264">
        <f>IF(AND(LARGE('Sch A. Input'!$CL$15:$CL$41,COUNTIF('Sch A. Input'!$CL$15:$CL$41,"&gt;="&amp;F497))&lt;E497,F497&lt;&gt;0),"Leaver",IF(OR(D497="",D497&gt;$L$11,($L$11-14)&lt;$K$9),0,(E497+1-D497)/14-1))</f>
        <v>0</v>
      </c>
      <c r="Y497" s="265">
        <f>IF(AND(LARGE('Sch A. Input'!$CL$15:$CL$41,COUNTIF('Sch A. Input'!$CL$15:$CL$41,"&gt;="&amp;F497))&lt;E497,F497&lt;&gt;0),"Leaver",IFERROR(IF((S497/$X497*$M$9+T497)&gt;$D$12,"YES","NO"),0))</f>
        <v>0</v>
      </c>
      <c r="Z497" s="225">
        <f>IF(AND(LARGE('Sch A. Input'!$CL$15:$CL$41,COUNTIF('Sch A. Input'!$CL$15:$CL$41,"&gt;="&amp;F497))&lt;E497,F497&lt;&gt;0),"Leaver",IFERROR(IF($Y497="YES",MIN($U497*($G$12/$D$12),$G$12),(SUMPRODUCT(--((MIN(W497,$D$12))&gt;$C$9:$C$12),((MIN(W497,$D$12))-$C$9:$C$12),$H$9:$H$12))-((1-(X497/$M$9))*(SUMPRODUCT(--((MIN(V497,$D$12))&gt;$C$9:$C$12),((MIN(V497,$D$12))-$C$9:$C$12),$H$9:$H$12)))),0))</f>
        <v>0</v>
      </c>
      <c r="AA497" s="169">
        <f>IF(AND(LARGE('Sch A. Input'!$CL$15:$CL$41,COUNTIF('Sch A. Input'!$CL$15:$CL$41,"&gt;="&amp;F497))&lt;E497,F497&lt;&gt;0),"Leaver",IFERROR(Z497/U497,0))</f>
        <v>0</v>
      </c>
      <c r="AB497" s="170">
        <f>IF(AND(LARGE('Sch A. Input'!$CL$15:$CL$41,COUNTIF('Sch A. Input'!$CL$15:$CL$41,"&gt;="&amp;F497))&lt;E497,F497&lt;&gt;0),"Leaver",Q497-Z497)</f>
        <v>0</v>
      </c>
      <c r="AC497" s="94">
        <f t="shared" si="91"/>
        <v>0</v>
      </c>
      <c r="BK497" s="2"/>
      <c r="BL497" s="2"/>
      <c r="CI497"/>
    </row>
    <row r="498" spans="2:87" x14ac:dyDescent="0.35">
      <c r="B498" s="70" t="str">
        <f>IF('Sch A. Input'!B496="","",'Sch A. Input'!B496)</f>
        <v/>
      </c>
      <c r="C498" s="75" t="str">
        <f>IF('Sch A. Input'!C496="","",'Sch A. Input'!C496)</f>
        <v/>
      </c>
      <c r="D498" s="71" t="str">
        <f>IF('Sch A. Input'!D496="","",'Sch A. Input'!D496)</f>
        <v/>
      </c>
      <c r="E498" s="71">
        <f>'Sch A. Input'!E496</f>
        <v>45016</v>
      </c>
      <c r="F498" s="71">
        <f>'Sch A. Input'!F496</f>
        <v>0</v>
      </c>
      <c r="G498" s="226">
        <f>SUMIFS('Sch A. Input'!H496:CJ496,'Sch A. Input'!$H$13:$CJ$13,$L$11,'Sch A. Input'!$H$14:$CJ$14,"Recurring")</f>
        <v>0</v>
      </c>
      <c r="H498" s="226">
        <f>SUMIFS('Sch A. Input'!H496:CJ496,'Sch A. Input'!$H$13:$CJ$13,$L$11,'Sch A. Input'!$H$14:$CJ$14,"One-time")</f>
        <v>0</v>
      </c>
      <c r="I498" s="227">
        <f t="shared" si="85"/>
        <v>0</v>
      </c>
      <c r="J498" s="228">
        <f>SUMIFS('Sch A. Input'!H496:CJ496,'Sch A. Input'!$H$14:$CJ$14,"Recurring",'Sch A. Input'!$H$13:$CJ$13,"&lt;="&amp;$L$11)</f>
        <v>0</v>
      </c>
      <c r="K498" s="228">
        <f>SUMIFS('Sch A. Input'!H496:CJ496,'Sch A. Input'!$H$14:$CJ$14,"One-time",'Sch A. Input'!$H$13:$CJ$13,"&lt;="&amp;$L$11)</f>
        <v>0</v>
      </c>
      <c r="L498" s="229">
        <f t="shared" si="86"/>
        <v>0</v>
      </c>
      <c r="M498" s="228">
        <f t="shared" si="87"/>
        <v>0</v>
      </c>
      <c r="N498" s="228">
        <f t="shared" si="88"/>
        <v>0</v>
      </c>
      <c r="O498" s="259">
        <f t="shared" si="89"/>
        <v>0</v>
      </c>
      <c r="P498" s="268">
        <f t="shared" si="83"/>
        <v>0</v>
      </c>
      <c r="Q498" s="231">
        <f t="shared" si="84"/>
        <v>0</v>
      </c>
      <c r="R498" s="97">
        <f t="shared" si="90"/>
        <v>0</v>
      </c>
      <c r="S498" s="237">
        <f>IF(AND(LARGE('Sch A. Input'!$CL$15:$CL$41,COUNTIF('Sch A. Input'!$CL$15:$CL$41,"&gt;="&amp;F498))&lt;E498,F498&lt;&gt;0),"Leaver",J498-G498)</f>
        <v>0</v>
      </c>
      <c r="T498" s="237">
        <f>IF(AND(LARGE('Sch A. Input'!$CL$15:$CL$41,COUNTIF('Sch A. Input'!$CL$15:$CL$41,"&gt;="&amp;F498))&lt;E498,F498&lt;&gt;0),"Leaver",K498-H498)</f>
        <v>0</v>
      </c>
      <c r="U498" s="238">
        <f>IF(AND(LARGE('Sch A. Input'!$CL$15:$CL$41,COUNTIF('Sch A. Input'!$CL$15:$CL$41,"&gt;="&amp;F498))&lt;E498,F498&lt;&gt;0),"Leaver",L498-I498)</f>
        <v>0</v>
      </c>
      <c r="V498" s="238">
        <f>IF(AND(LARGE('Sch A. Input'!$CL$15:$CL$41,COUNTIF('Sch A. Input'!$CL$15:$CL$41,"&gt;="&amp;F498))&lt;E498,F498&lt;&gt;0),"Leaver",IFERROR(S498/X498*$M$9,0))</f>
        <v>0</v>
      </c>
      <c r="W498" s="238">
        <f>IF(AND(LARGE('Sch A. Input'!$CL$15:$CL$41,COUNTIF('Sch A. Input'!$CL$15:$CL$41,"&gt;="&amp;F498))&lt;E498,F498&lt;&gt;0),"Leaver",V498+T498)</f>
        <v>0</v>
      </c>
      <c r="X498" s="264">
        <f>IF(AND(LARGE('Sch A. Input'!$CL$15:$CL$41,COUNTIF('Sch A. Input'!$CL$15:$CL$41,"&gt;="&amp;F498))&lt;E498,F498&lt;&gt;0),"Leaver",IF(OR(D498="",D498&gt;$L$11,($L$11-14)&lt;$K$9),0,(E498+1-D498)/14-1))</f>
        <v>0</v>
      </c>
      <c r="Y498" s="265">
        <f>IF(AND(LARGE('Sch A. Input'!$CL$15:$CL$41,COUNTIF('Sch A. Input'!$CL$15:$CL$41,"&gt;="&amp;F498))&lt;E498,F498&lt;&gt;0),"Leaver",IFERROR(IF((S498/$X498*$M$9+T498)&gt;$D$12,"YES","NO"),0))</f>
        <v>0</v>
      </c>
      <c r="Z498" s="225">
        <f>IF(AND(LARGE('Sch A. Input'!$CL$15:$CL$41,COUNTIF('Sch A. Input'!$CL$15:$CL$41,"&gt;="&amp;F498))&lt;E498,F498&lt;&gt;0),"Leaver",IFERROR(IF($Y498="YES",MIN($U498*($G$12/$D$12),$G$12),(SUMPRODUCT(--((MIN(W498,$D$12))&gt;$C$9:$C$12),((MIN(W498,$D$12))-$C$9:$C$12),$H$9:$H$12))-((1-(X498/$M$9))*(SUMPRODUCT(--((MIN(V498,$D$12))&gt;$C$9:$C$12),((MIN(V498,$D$12))-$C$9:$C$12),$H$9:$H$12)))),0))</f>
        <v>0</v>
      </c>
      <c r="AA498" s="169">
        <f>IF(AND(LARGE('Sch A. Input'!$CL$15:$CL$41,COUNTIF('Sch A. Input'!$CL$15:$CL$41,"&gt;="&amp;F498))&lt;E498,F498&lt;&gt;0),"Leaver",IFERROR(Z498/U498,0))</f>
        <v>0</v>
      </c>
      <c r="AB498" s="170">
        <f>IF(AND(LARGE('Sch A. Input'!$CL$15:$CL$41,COUNTIF('Sch A. Input'!$CL$15:$CL$41,"&gt;="&amp;F498))&lt;E498,F498&lt;&gt;0),"Leaver",Q498-Z498)</f>
        <v>0</v>
      </c>
      <c r="AC498" s="94">
        <f t="shared" si="91"/>
        <v>0</v>
      </c>
      <c r="BK498" s="2"/>
      <c r="BL498" s="2"/>
      <c r="CI498"/>
    </row>
    <row r="499" spans="2:87" x14ac:dyDescent="0.35">
      <c r="B499" s="70" t="str">
        <f>IF('Sch A. Input'!B497="","",'Sch A. Input'!B497)</f>
        <v/>
      </c>
      <c r="C499" s="75" t="str">
        <f>IF('Sch A. Input'!C497="","",'Sch A. Input'!C497)</f>
        <v/>
      </c>
      <c r="D499" s="71" t="str">
        <f>IF('Sch A. Input'!D497="","",'Sch A. Input'!D497)</f>
        <v/>
      </c>
      <c r="E499" s="71">
        <f>'Sch A. Input'!E497</f>
        <v>45016</v>
      </c>
      <c r="F499" s="71">
        <f>'Sch A. Input'!F497</f>
        <v>0</v>
      </c>
      <c r="G499" s="226">
        <f>SUMIFS('Sch A. Input'!H497:CJ497,'Sch A. Input'!$H$13:$CJ$13,$L$11,'Sch A. Input'!$H$14:$CJ$14,"Recurring")</f>
        <v>0</v>
      </c>
      <c r="H499" s="226">
        <f>SUMIFS('Sch A. Input'!H497:CJ497,'Sch A. Input'!$H$13:$CJ$13,$L$11,'Sch A. Input'!$H$14:$CJ$14,"One-time")</f>
        <v>0</v>
      </c>
      <c r="I499" s="227">
        <f t="shared" si="85"/>
        <v>0</v>
      </c>
      <c r="J499" s="228">
        <f>SUMIFS('Sch A. Input'!H497:CJ497,'Sch A. Input'!$H$14:$CJ$14,"Recurring",'Sch A. Input'!$H$13:$CJ$13,"&lt;="&amp;$L$11)</f>
        <v>0</v>
      </c>
      <c r="K499" s="228">
        <f>SUMIFS('Sch A. Input'!H497:CJ497,'Sch A. Input'!$H$14:$CJ$14,"One-time",'Sch A. Input'!$H$13:$CJ$13,"&lt;="&amp;$L$11)</f>
        <v>0</v>
      </c>
      <c r="L499" s="229">
        <f t="shared" si="86"/>
        <v>0</v>
      </c>
      <c r="M499" s="228">
        <f t="shared" si="87"/>
        <v>0</v>
      </c>
      <c r="N499" s="228">
        <f t="shared" si="88"/>
        <v>0</v>
      </c>
      <c r="O499" s="259">
        <f t="shared" si="89"/>
        <v>0</v>
      </c>
      <c r="P499" s="268">
        <f t="shared" si="83"/>
        <v>0</v>
      </c>
      <c r="Q499" s="231">
        <f t="shared" si="84"/>
        <v>0</v>
      </c>
      <c r="R499" s="97">
        <f t="shared" si="90"/>
        <v>0</v>
      </c>
      <c r="S499" s="237">
        <f>IF(AND(LARGE('Sch A. Input'!$CL$15:$CL$41,COUNTIF('Sch A. Input'!$CL$15:$CL$41,"&gt;="&amp;F499))&lt;E499,F499&lt;&gt;0),"Leaver",J499-G499)</f>
        <v>0</v>
      </c>
      <c r="T499" s="237">
        <f>IF(AND(LARGE('Sch A. Input'!$CL$15:$CL$41,COUNTIF('Sch A. Input'!$CL$15:$CL$41,"&gt;="&amp;F499))&lt;E499,F499&lt;&gt;0),"Leaver",K499-H499)</f>
        <v>0</v>
      </c>
      <c r="U499" s="238">
        <f>IF(AND(LARGE('Sch A. Input'!$CL$15:$CL$41,COUNTIF('Sch A. Input'!$CL$15:$CL$41,"&gt;="&amp;F499))&lt;E499,F499&lt;&gt;0),"Leaver",L499-I499)</f>
        <v>0</v>
      </c>
      <c r="V499" s="238">
        <f>IF(AND(LARGE('Sch A. Input'!$CL$15:$CL$41,COUNTIF('Sch A. Input'!$CL$15:$CL$41,"&gt;="&amp;F499))&lt;E499,F499&lt;&gt;0),"Leaver",IFERROR(S499/X499*$M$9,0))</f>
        <v>0</v>
      </c>
      <c r="W499" s="238">
        <f>IF(AND(LARGE('Sch A. Input'!$CL$15:$CL$41,COUNTIF('Sch A. Input'!$CL$15:$CL$41,"&gt;="&amp;F499))&lt;E499,F499&lt;&gt;0),"Leaver",V499+T499)</f>
        <v>0</v>
      </c>
      <c r="X499" s="264">
        <f>IF(AND(LARGE('Sch A. Input'!$CL$15:$CL$41,COUNTIF('Sch A. Input'!$CL$15:$CL$41,"&gt;="&amp;F499))&lt;E499,F499&lt;&gt;0),"Leaver",IF(OR(D499="",D499&gt;$L$11,($L$11-14)&lt;$K$9),0,(E499+1-D499)/14-1))</f>
        <v>0</v>
      </c>
      <c r="Y499" s="265">
        <f>IF(AND(LARGE('Sch A. Input'!$CL$15:$CL$41,COUNTIF('Sch A. Input'!$CL$15:$CL$41,"&gt;="&amp;F499))&lt;E499,F499&lt;&gt;0),"Leaver",IFERROR(IF((S499/$X499*$M$9+T499)&gt;$D$12,"YES","NO"),0))</f>
        <v>0</v>
      </c>
      <c r="Z499" s="225">
        <f>IF(AND(LARGE('Sch A. Input'!$CL$15:$CL$41,COUNTIF('Sch A. Input'!$CL$15:$CL$41,"&gt;="&amp;F499))&lt;E499,F499&lt;&gt;0),"Leaver",IFERROR(IF($Y499="YES",MIN($U499*($G$12/$D$12),$G$12),(SUMPRODUCT(--((MIN(W499,$D$12))&gt;$C$9:$C$12),((MIN(W499,$D$12))-$C$9:$C$12),$H$9:$H$12))-((1-(X499/$M$9))*(SUMPRODUCT(--((MIN(V499,$D$12))&gt;$C$9:$C$12),((MIN(V499,$D$12))-$C$9:$C$12),$H$9:$H$12)))),0))</f>
        <v>0</v>
      </c>
      <c r="AA499" s="169">
        <f>IF(AND(LARGE('Sch A. Input'!$CL$15:$CL$41,COUNTIF('Sch A. Input'!$CL$15:$CL$41,"&gt;="&amp;F499))&lt;E499,F499&lt;&gt;0),"Leaver",IFERROR(Z499/U499,0))</f>
        <v>0</v>
      </c>
      <c r="AB499" s="170">
        <f>IF(AND(LARGE('Sch A. Input'!$CL$15:$CL$41,COUNTIF('Sch A. Input'!$CL$15:$CL$41,"&gt;="&amp;F499))&lt;E499,F499&lt;&gt;0),"Leaver",Q499-Z499)</f>
        <v>0</v>
      </c>
      <c r="AC499" s="94">
        <f t="shared" si="91"/>
        <v>0</v>
      </c>
      <c r="BK499" s="2"/>
      <c r="BL499" s="2"/>
      <c r="CI499"/>
    </row>
    <row r="500" spans="2:87" x14ac:dyDescent="0.35">
      <c r="B500" s="70" t="str">
        <f>IF('Sch A. Input'!B498="","",'Sch A. Input'!B498)</f>
        <v/>
      </c>
      <c r="C500" s="75" t="str">
        <f>IF('Sch A. Input'!C498="","",'Sch A. Input'!C498)</f>
        <v/>
      </c>
      <c r="D500" s="71" t="str">
        <f>IF('Sch A. Input'!D498="","",'Sch A. Input'!D498)</f>
        <v/>
      </c>
      <c r="E500" s="71">
        <f>'Sch A. Input'!E498</f>
        <v>45016</v>
      </c>
      <c r="F500" s="71">
        <f>'Sch A. Input'!F498</f>
        <v>0</v>
      </c>
      <c r="G500" s="226">
        <f>SUMIFS('Sch A. Input'!H498:CJ498,'Sch A. Input'!$H$13:$CJ$13,$L$11,'Sch A. Input'!$H$14:$CJ$14,"Recurring")</f>
        <v>0</v>
      </c>
      <c r="H500" s="226">
        <f>SUMIFS('Sch A. Input'!H498:CJ498,'Sch A. Input'!$H$13:$CJ$13,$L$11,'Sch A. Input'!$H$14:$CJ$14,"One-time")</f>
        <v>0</v>
      </c>
      <c r="I500" s="227">
        <f t="shared" si="85"/>
        <v>0</v>
      </c>
      <c r="J500" s="228">
        <f>SUMIFS('Sch A. Input'!H498:CJ498,'Sch A. Input'!$H$14:$CJ$14,"Recurring",'Sch A. Input'!$H$13:$CJ$13,"&lt;="&amp;$L$11)</f>
        <v>0</v>
      </c>
      <c r="K500" s="228">
        <f>SUMIFS('Sch A. Input'!H498:CJ498,'Sch A. Input'!$H$14:$CJ$14,"One-time",'Sch A. Input'!$H$13:$CJ$13,"&lt;="&amp;$L$11)</f>
        <v>0</v>
      </c>
      <c r="L500" s="229">
        <f t="shared" si="86"/>
        <v>0</v>
      </c>
      <c r="M500" s="228">
        <f t="shared" si="87"/>
        <v>0</v>
      </c>
      <c r="N500" s="228">
        <f t="shared" si="88"/>
        <v>0</v>
      </c>
      <c r="O500" s="259">
        <f t="shared" si="89"/>
        <v>0</v>
      </c>
      <c r="P500" s="268">
        <f t="shared" si="83"/>
        <v>0</v>
      </c>
      <c r="Q500" s="231">
        <f t="shared" si="84"/>
        <v>0</v>
      </c>
      <c r="R500" s="97">
        <f t="shared" si="90"/>
        <v>0</v>
      </c>
      <c r="S500" s="237">
        <f>IF(AND(LARGE('Sch A. Input'!$CL$15:$CL$41,COUNTIF('Sch A. Input'!$CL$15:$CL$41,"&gt;="&amp;F500))&lt;E500,F500&lt;&gt;0),"Leaver",J500-G500)</f>
        <v>0</v>
      </c>
      <c r="T500" s="237">
        <f>IF(AND(LARGE('Sch A. Input'!$CL$15:$CL$41,COUNTIF('Sch A. Input'!$CL$15:$CL$41,"&gt;="&amp;F500))&lt;E500,F500&lt;&gt;0),"Leaver",K500-H500)</f>
        <v>0</v>
      </c>
      <c r="U500" s="238">
        <f>IF(AND(LARGE('Sch A. Input'!$CL$15:$CL$41,COUNTIF('Sch A. Input'!$CL$15:$CL$41,"&gt;="&amp;F500))&lt;E500,F500&lt;&gt;0),"Leaver",L500-I500)</f>
        <v>0</v>
      </c>
      <c r="V500" s="238">
        <f>IF(AND(LARGE('Sch A. Input'!$CL$15:$CL$41,COUNTIF('Sch A. Input'!$CL$15:$CL$41,"&gt;="&amp;F500))&lt;E500,F500&lt;&gt;0),"Leaver",IFERROR(S500/X500*$M$9,0))</f>
        <v>0</v>
      </c>
      <c r="W500" s="238">
        <f>IF(AND(LARGE('Sch A. Input'!$CL$15:$CL$41,COUNTIF('Sch A. Input'!$CL$15:$CL$41,"&gt;="&amp;F500))&lt;E500,F500&lt;&gt;0),"Leaver",V500+T500)</f>
        <v>0</v>
      </c>
      <c r="X500" s="264">
        <f>IF(AND(LARGE('Sch A. Input'!$CL$15:$CL$41,COUNTIF('Sch A. Input'!$CL$15:$CL$41,"&gt;="&amp;F500))&lt;E500,F500&lt;&gt;0),"Leaver",IF(OR(D500="",D500&gt;$L$11,($L$11-14)&lt;$K$9),0,(E500+1-D500)/14-1))</f>
        <v>0</v>
      </c>
      <c r="Y500" s="265">
        <f>IF(AND(LARGE('Sch A. Input'!$CL$15:$CL$41,COUNTIF('Sch A. Input'!$CL$15:$CL$41,"&gt;="&amp;F500))&lt;E500,F500&lt;&gt;0),"Leaver",IFERROR(IF((S500/$X500*$M$9+T500)&gt;$D$12,"YES","NO"),0))</f>
        <v>0</v>
      </c>
      <c r="Z500" s="225">
        <f>IF(AND(LARGE('Sch A. Input'!$CL$15:$CL$41,COUNTIF('Sch A. Input'!$CL$15:$CL$41,"&gt;="&amp;F500))&lt;E500,F500&lt;&gt;0),"Leaver",IFERROR(IF($Y500="YES",MIN($U500*($G$12/$D$12),$G$12),(SUMPRODUCT(--((MIN(W500,$D$12))&gt;$C$9:$C$12),((MIN(W500,$D$12))-$C$9:$C$12),$H$9:$H$12))-((1-(X500/$M$9))*(SUMPRODUCT(--((MIN(V500,$D$12))&gt;$C$9:$C$12),((MIN(V500,$D$12))-$C$9:$C$12),$H$9:$H$12)))),0))</f>
        <v>0</v>
      </c>
      <c r="AA500" s="169">
        <f>IF(AND(LARGE('Sch A. Input'!$CL$15:$CL$41,COUNTIF('Sch A. Input'!$CL$15:$CL$41,"&gt;="&amp;F500))&lt;E500,F500&lt;&gt;0),"Leaver",IFERROR(Z500/U500,0))</f>
        <v>0</v>
      </c>
      <c r="AB500" s="170">
        <f>IF(AND(LARGE('Sch A. Input'!$CL$15:$CL$41,COUNTIF('Sch A. Input'!$CL$15:$CL$41,"&gt;="&amp;F500))&lt;E500,F500&lt;&gt;0),"Leaver",Q500-Z500)</f>
        <v>0</v>
      </c>
      <c r="AC500" s="94">
        <f t="shared" si="91"/>
        <v>0</v>
      </c>
      <c r="BK500" s="2"/>
      <c r="BL500" s="2"/>
      <c r="CI500"/>
    </row>
    <row r="501" spans="2:87" x14ac:dyDescent="0.35">
      <c r="B501" s="70" t="str">
        <f>IF('Sch A. Input'!B499="","",'Sch A. Input'!B499)</f>
        <v/>
      </c>
      <c r="C501" s="75" t="str">
        <f>IF('Sch A. Input'!C499="","",'Sch A. Input'!C499)</f>
        <v/>
      </c>
      <c r="D501" s="71" t="str">
        <f>IF('Sch A. Input'!D499="","",'Sch A. Input'!D499)</f>
        <v/>
      </c>
      <c r="E501" s="71">
        <f>'Sch A. Input'!E499</f>
        <v>45016</v>
      </c>
      <c r="F501" s="71">
        <f>'Sch A. Input'!F499</f>
        <v>0</v>
      </c>
      <c r="G501" s="226">
        <f>SUMIFS('Sch A. Input'!H499:CJ499,'Sch A. Input'!$H$13:$CJ$13,$L$11,'Sch A. Input'!$H$14:$CJ$14,"Recurring")</f>
        <v>0</v>
      </c>
      <c r="H501" s="226">
        <f>SUMIFS('Sch A. Input'!H499:CJ499,'Sch A. Input'!$H$13:$CJ$13,$L$11,'Sch A. Input'!$H$14:$CJ$14,"One-time")</f>
        <v>0</v>
      </c>
      <c r="I501" s="227">
        <f t="shared" si="85"/>
        <v>0</v>
      </c>
      <c r="J501" s="228">
        <f>SUMIFS('Sch A. Input'!H499:CJ499,'Sch A. Input'!$H$14:$CJ$14,"Recurring",'Sch A. Input'!$H$13:$CJ$13,"&lt;="&amp;$L$11)</f>
        <v>0</v>
      </c>
      <c r="K501" s="228">
        <f>SUMIFS('Sch A. Input'!H499:CJ499,'Sch A. Input'!$H$14:$CJ$14,"One-time",'Sch A. Input'!$H$13:$CJ$13,"&lt;="&amp;$L$11)</f>
        <v>0</v>
      </c>
      <c r="L501" s="229">
        <f t="shared" si="86"/>
        <v>0</v>
      </c>
      <c r="M501" s="228">
        <f t="shared" si="87"/>
        <v>0</v>
      </c>
      <c r="N501" s="228">
        <f t="shared" si="88"/>
        <v>0</v>
      </c>
      <c r="O501" s="259">
        <f t="shared" si="89"/>
        <v>0</v>
      </c>
      <c r="P501" s="268">
        <f t="shared" si="83"/>
        <v>0</v>
      </c>
      <c r="Q501" s="231">
        <f t="shared" si="84"/>
        <v>0</v>
      </c>
      <c r="R501" s="97">
        <f t="shared" si="90"/>
        <v>0</v>
      </c>
      <c r="S501" s="237">
        <f>IF(AND(LARGE('Sch A. Input'!$CL$15:$CL$41,COUNTIF('Sch A. Input'!$CL$15:$CL$41,"&gt;="&amp;F501))&lt;E501,F501&lt;&gt;0),"Leaver",J501-G501)</f>
        <v>0</v>
      </c>
      <c r="T501" s="237">
        <f>IF(AND(LARGE('Sch A. Input'!$CL$15:$CL$41,COUNTIF('Sch A. Input'!$CL$15:$CL$41,"&gt;="&amp;F501))&lt;E501,F501&lt;&gt;0),"Leaver",K501-H501)</f>
        <v>0</v>
      </c>
      <c r="U501" s="238">
        <f>IF(AND(LARGE('Sch A. Input'!$CL$15:$CL$41,COUNTIF('Sch A. Input'!$CL$15:$CL$41,"&gt;="&amp;F501))&lt;E501,F501&lt;&gt;0),"Leaver",L501-I501)</f>
        <v>0</v>
      </c>
      <c r="V501" s="238">
        <f>IF(AND(LARGE('Sch A. Input'!$CL$15:$CL$41,COUNTIF('Sch A. Input'!$CL$15:$CL$41,"&gt;="&amp;F501))&lt;E501,F501&lt;&gt;0),"Leaver",IFERROR(S501/X501*$M$9,0))</f>
        <v>0</v>
      </c>
      <c r="W501" s="238">
        <f>IF(AND(LARGE('Sch A. Input'!$CL$15:$CL$41,COUNTIF('Sch A. Input'!$CL$15:$CL$41,"&gt;="&amp;F501))&lt;E501,F501&lt;&gt;0),"Leaver",V501+T501)</f>
        <v>0</v>
      </c>
      <c r="X501" s="264">
        <f>IF(AND(LARGE('Sch A. Input'!$CL$15:$CL$41,COUNTIF('Sch A. Input'!$CL$15:$CL$41,"&gt;="&amp;F501))&lt;E501,F501&lt;&gt;0),"Leaver",IF(OR(D501="",D501&gt;$L$11,($L$11-14)&lt;$K$9),0,(E501+1-D501)/14-1))</f>
        <v>0</v>
      </c>
      <c r="Y501" s="265">
        <f>IF(AND(LARGE('Sch A. Input'!$CL$15:$CL$41,COUNTIF('Sch A. Input'!$CL$15:$CL$41,"&gt;="&amp;F501))&lt;E501,F501&lt;&gt;0),"Leaver",IFERROR(IF((S501/$X501*$M$9+T501)&gt;$D$12,"YES","NO"),0))</f>
        <v>0</v>
      </c>
      <c r="Z501" s="225">
        <f>IF(AND(LARGE('Sch A. Input'!$CL$15:$CL$41,COUNTIF('Sch A. Input'!$CL$15:$CL$41,"&gt;="&amp;F501))&lt;E501,F501&lt;&gt;0),"Leaver",IFERROR(IF($Y501="YES",MIN($U501*($G$12/$D$12),$G$12),(SUMPRODUCT(--((MIN(W501,$D$12))&gt;$C$9:$C$12),((MIN(W501,$D$12))-$C$9:$C$12),$H$9:$H$12))-((1-(X501/$M$9))*(SUMPRODUCT(--((MIN(V501,$D$12))&gt;$C$9:$C$12),((MIN(V501,$D$12))-$C$9:$C$12),$H$9:$H$12)))),0))</f>
        <v>0</v>
      </c>
      <c r="AA501" s="169">
        <f>IF(AND(LARGE('Sch A. Input'!$CL$15:$CL$41,COUNTIF('Sch A. Input'!$CL$15:$CL$41,"&gt;="&amp;F501))&lt;E501,F501&lt;&gt;0),"Leaver",IFERROR(Z501/U501,0))</f>
        <v>0</v>
      </c>
      <c r="AB501" s="170">
        <f>IF(AND(LARGE('Sch A. Input'!$CL$15:$CL$41,COUNTIF('Sch A. Input'!$CL$15:$CL$41,"&gt;="&amp;F501))&lt;E501,F501&lt;&gt;0),"Leaver",Q501-Z501)</f>
        <v>0</v>
      </c>
      <c r="AC501" s="94">
        <f t="shared" si="91"/>
        <v>0</v>
      </c>
      <c r="BK501" s="2"/>
      <c r="BL501" s="2"/>
      <c r="CI501"/>
    </row>
    <row r="502" spans="2:87" x14ac:dyDescent="0.35">
      <c r="B502" s="70" t="str">
        <f>IF('Sch A. Input'!B500="","",'Sch A. Input'!B500)</f>
        <v/>
      </c>
      <c r="C502" s="75" t="str">
        <f>IF('Sch A. Input'!C500="","",'Sch A. Input'!C500)</f>
        <v/>
      </c>
      <c r="D502" s="71" t="str">
        <f>IF('Sch A. Input'!D500="","",'Sch A. Input'!D500)</f>
        <v/>
      </c>
      <c r="E502" s="71">
        <f>'Sch A. Input'!E500</f>
        <v>45016</v>
      </c>
      <c r="F502" s="71">
        <f>'Sch A. Input'!F500</f>
        <v>0</v>
      </c>
      <c r="G502" s="226">
        <f>SUMIFS('Sch A. Input'!H500:CJ500,'Sch A. Input'!$H$13:$CJ$13,$L$11,'Sch A. Input'!$H$14:$CJ$14,"Recurring")</f>
        <v>0</v>
      </c>
      <c r="H502" s="226">
        <f>SUMIFS('Sch A. Input'!H500:CJ500,'Sch A. Input'!$H$13:$CJ$13,$L$11,'Sch A. Input'!$H$14:$CJ$14,"One-time")</f>
        <v>0</v>
      </c>
      <c r="I502" s="227">
        <f t="shared" si="85"/>
        <v>0</v>
      </c>
      <c r="J502" s="228">
        <f>SUMIFS('Sch A. Input'!H500:CJ500,'Sch A. Input'!$H$14:$CJ$14,"Recurring",'Sch A. Input'!$H$13:$CJ$13,"&lt;="&amp;$L$11)</f>
        <v>0</v>
      </c>
      <c r="K502" s="228">
        <f>SUMIFS('Sch A. Input'!H500:CJ500,'Sch A. Input'!$H$14:$CJ$14,"One-time",'Sch A. Input'!$H$13:$CJ$13,"&lt;="&amp;$L$11)</f>
        <v>0</v>
      </c>
      <c r="L502" s="229">
        <f t="shared" si="86"/>
        <v>0</v>
      </c>
      <c r="M502" s="228">
        <f t="shared" si="87"/>
        <v>0</v>
      </c>
      <c r="N502" s="228">
        <f t="shared" si="88"/>
        <v>0</v>
      </c>
      <c r="O502" s="259">
        <f t="shared" si="89"/>
        <v>0</v>
      </c>
      <c r="P502" s="268">
        <f t="shared" si="83"/>
        <v>0</v>
      </c>
      <c r="Q502" s="231">
        <f t="shared" si="84"/>
        <v>0</v>
      </c>
      <c r="R502" s="97">
        <f t="shared" si="90"/>
        <v>0</v>
      </c>
      <c r="S502" s="237">
        <f>IF(AND(LARGE('Sch A. Input'!$CL$15:$CL$41,COUNTIF('Sch A. Input'!$CL$15:$CL$41,"&gt;="&amp;F502))&lt;E502,F502&lt;&gt;0),"Leaver",J502-G502)</f>
        <v>0</v>
      </c>
      <c r="T502" s="237">
        <f>IF(AND(LARGE('Sch A. Input'!$CL$15:$CL$41,COUNTIF('Sch A. Input'!$CL$15:$CL$41,"&gt;="&amp;F502))&lt;E502,F502&lt;&gt;0),"Leaver",K502-H502)</f>
        <v>0</v>
      </c>
      <c r="U502" s="238">
        <f>IF(AND(LARGE('Sch A. Input'!$CL$15:$CL$41,COUNTIF('Sch A. Input'!$CL$15:$CL$41,"&gt;="&amp;F502))&lt;E502,F502&lt;&gt;0),"Leaver",L502-I502)</f>
        <v>0</v>
      </c>
      <c r="V502" s="238">
        <f>IF(AND(LARGE('Sch A. Input'!$CL$15:$CL$41,COUNTIF('Sch A. Input'!$CL$15:$CL$41,"&gt;="&amp;F502))&lt;E502,F502&lt;&gt;0),"Leaver",IFERROR(S502/X502*$M$9,0))</f>
        <v>0</v>
      </c>
      <c r="W502" s="238">
        <f>IF(AND(LARGE('Sch A. Input'!$CL$15:$CL$41,COUNTIF('Sch A. Input'!$CL$15:$CL$41,"&gt;="&amp;F502))&lt;E502,F502&lt;&gt;0),"Leaver",V502+T502)</f>
        <v>0</v>
      </c>
      <c r="X502" s="264">
        <f>IF(AND(LARGE('Sch A. Input'!$CL$15:$CL$41,COUNTIF('Sch A. Input'!$CL$15:$CL$41,"&gt;="&amp;F502))&lt;E502,F502&lt;&gt;0),"Leaver",IF(OR(D502="",D502&gt;$L$11,($L$11-14)&lt;$K$9),0,(E502+1-D502)/14-1))</f>
        <v>0</v>
      </c>
      <c r="Y502" s="265">
        <f>IF(AND(LARGE('Sch A. Input'!$CL$15:$CL$41,COUNTIF('Sch A. Input'!$CL$15:$CL$41,"&gt;="&amp;F502))&lt;E502,F502&lt;&gt;0),"Leaver",IFERROR(IF((S502/$X502*$M$9+T502)&gt;$D$12,"YES","NO"),0))</f>
        <v>0</v>
      </c>
      <c r="Z502" s="225">
        <f>IF(AND(LARGE('Sch A. Input'!$CL$15:$CL$41,COUNTIF('Sch A. Input'!$CL$15:$CL$41,"&gt;="&amp;F502))&lt;E502,F502&lt;&gt;0),"Leaver",IFERROR(IF($Y502="YES",MIN($U502*($G$12/$D$12),$G$12),(SUMPRODUCT(--((MIN(W502,$D$12))&gt;$C$9:$C$12),((MIN(W502,$D$12))-$C$9:$C$12),$H$9:$H$12))-((1-(X502/$M$9))*(SUMPRODUCT(--((MIN(V502,$D$12))&gt;$C$9:$C$12),((MIN(V502,$D$12))-$C$9:$C$12),$H$9:$H$12)))),0))</f>
        <v>0</v>
      </c>
      <c r="AA502" s="169">
        <f>IF(AND(LARGE('Sch A. Input'!$CL$15:$CL$41,COUNTIF('Sch A. Input'!$CL$15:$CL$41,"&gt;="&amp;F502))&lt;E502,F502&lt;&gt;0),"Leaver",IFERROR(Z502/U502,0))</f>
        <v>0</v>
      </c>
      <c r="AB502" s="170">
        <f>IF(AND(LARGE('Sch A. Input'!$CL$15:$CL$41,COUNTIF('Sch A. Input'!$CL$15:$CL$41,"&gt;="&amp;F502))&lt;E502,F502&lt;&gt;0),"Leaver",Q502-Z502)</f>
        <v>0</v>
      </c>
      <c r="AC502" s="94">
        <f t="shared" si="91"/>
        <v>0</v>
      </c>
      <c r="BK502" s="2"/>
      <c r="BL502" s="2"/>
      <c r="CI502"/>
    </row>
    <row r="503" spans="2:87" x14ac:dyDescent="0.35">
      <c r="B503" s="70" t="str">
        <f>IF('Sch A. Input'!B501="","",'Sch A. Input'!B501)</f>
        <v/>
      </c>
      <c r="C503" s="75" t="str">
        <f>IF('Sch A. Input'!C501="","",'Sch A. Input'!C501)</f>
        <v/>
      </c>
      <c r="D503" s="71" t="str">
        <f>IF('Sch A. Input'!D501="","",'Sch A. Input'!D501)</f>
        <v/>
      </c>
      <c r="E503" s="71">
        <f>'Sch A. Input'!E501</f>
        <v>45016</v>
      </c>
      <c r="F503" s="71">
        <f>'Sch A. Input'!F501</f>
        <v>0</v>
      </c>
      <c r="G503" s="226">
        <f>SUMIFS('Sch A. Input'!H501:CJ501,'Sch A. Input'!$H$13:$CJ$13,$L$11,'Sch A. Input'!$H$14:$CJ$14,"Recurring")</f>
        <v>0</v>
      </c>
      <c r="H503" s="226">
        <f>SUMIFS('Sch A. Input'!H501:CJ501,'Sch A. Input'!$H$13:$CJ$13,$L$11,'Sch A. Input'!$H$14:$CJ$14,"One-time")</f>
        <v>0</v>
      </c>
      <c r="I503" s="227">
        <f t="shared" si="85"/>
        <v>0</v>
      </c>
      <c r="J503" s="228">
        <f>SUMIFS('Sch A. Input'!H501:CJ501,'Sch A. Input'!$H$14:$CJ$14,"Recurring",'Sch A. Input'!$H$13:$CJ$13,"&lt;="&amp;$L$11)</f>
        <v>0</v>
      </c>
      <c r="K503" s="228">
        <f>SUMIFS('Sch A. Input'!H501:CJ501,'Sch A. Input'!$H$14:$CJ$14,"One-time",'Sch A. Input'!$H$13:$CJ$13,"&lt;="&amp;$L$11)</f>
        <v>0</v>
      </c>
      <c r="L503" s="229">
        <f t="shared" si="86"/>
        <v>0</v>
      </c>
      <c r="M503" s="228">
        <f t="shared" si="87"/>
        <v>0</v>
      </c>
      <c r="N503" s="228">
        <f t="shared" si="88"/>
        <v>0</v>
      </c>
      <c r="O503" s="259">
        <f t="shared" si="89"/>
        <v>0</v>
      </c>
      <c r="P503" s="268">
        <f t="shared" si="83"/>
        <v>0</v>
      </c>
      <c r="Q503" s="231">
        <f t="shared" si="84"/>
        <v>0</v>
      </c>
      <c r="R503" s="97">
        <f t="shared" si="90"/>
        <v>0</v>
      </c>
      <c r="S503" s="237">
        <f>IF(AND(LARGE('Sch A. Input'!$CL$15:$CL$41,COUNTIF('Sch A. Input'!$CL$15:$CL$41,"&gt;="&amp;F503))&lt;E503,F503&lt;&gt;0),"Leaver",J503-G503)</f>
        <v>0</v>
      </c>
      <c r="T503" s="237">
        <f>IF(AND(LARGE('Sch A. Input'!$CL$15:$CL$41,COUNTIF('Sch A. Input'!$CL$15:$CL$41,"&gt;="&amp;F503))&lt;E503,F503&lt;&gt;0),"Leaver",K503-H503)</f>
        <v>0</v>
      </c>
      <c r="U503" s="238">
        <f>IF(AND(LARGE('Sch A. Input'!$CL$15:$CL$41,COUNTIF('Sch A. Input'!$CL$15:$CL$41,"&gt;="&amp;F503))&lt;E503,F503&lt;&gt;0),"Leaver",L503-I503)</f>
        <v>0</v>
      </c>
      <c r="V503" s="238">
        <f>IF(AND(LARGE('Sch A. Input'!$CL$15:$CL$41,COUNTIF('Sch A. Input'!$CL$15:$CL$41,"&gt;="&amp;F503))&lt;E503,F503&lt;&gt;0),"Leaver",IFERROR(S503/X503*$M$9,0))</f>
        <v>0</v>
      </c>
      <c r="W503" s="238">
        <f>IF(AND(LARGE('Sch A. Input'!$CL$15:$CL$41,COUNTIF('Sch A. Input'!$CL$15:$CL$41,"&gt;="&amp;F503))&lt;E503,F503&lt;&gt;0),"Leaver",V503+T503)</f>
        <v>0</v>
      </c>
      <c r="X503" s="264">
        <f>IF(AND(LARGE('Sch A. Input'!$CL$15:$CL$41,COUNTIF('Sch A. Input'!$CL$15:$CL$41,"&gt;="&amp;F503))&lt;E503,F503&lt;&gt;0),"Leaver",IF(OR(D503="",D503&gt;$L$11,($L$11-14)&lt;$K$9),0,(E503+1-D503)/14-1))</f>
        <v>0</v>
      </c>
      <c r="Y503" s="265">
        <f>IF(AND(LARGE('Sch A. Input'!$CL$15:$CL$41,COUNTIF('Sch A. Input'!$CL$15:$CL$41,"&gt;="&amp;F503))&lt;E503,F503&lt;&gt;0),"Leaver",IFERROR(IF((S503/$X503*$M$9+T503)&gt;$D$12,"YES","NO"),0))</f>
        <v>0</v>
      </c>
      <c r="Z503" s="225">
        <f>IF(AND(LARGE('Sch A. Input'!$CL$15:$CL$41,COUNTIF('Sch A. Input'!$CL$15:$CL$41,"&gt;="&amp;F503))&lt;E503,F503&lt;&gt;0),"Leaver",IFERROR(IF($Y503="YES",MIN($U503*($G$12/$D$12),$G$12),(SUMPRODUCT(--((MIN(W503,$D$12))&gt;$C$9:$C$12),((MIN(W503,$D$12))-$C$9:$C$12),$H$9:$H$12))-((1-(X503/$M$9))*(SUMPRODUCT(--((MIN(V503,$D$12))&gt;$C$9:$C$12),((MIN(V503,$D$12))-$C$9:$C$12),$H$9:$H$12)))),0))</f>
        <v>0</v>
      </c>
      <c r="AA503" s="169">
        <f>IF(AND(LARGE('Sch A. Input'!$CL$15:$CL$41,COUNTIF('Sch A. Input'!$CL$15:$CL$41,"&gt;="&amp;F503))&lt;E503,F503&lt;&gt;0),"Leaver",IFERROR(Z503/U503,0))</f>
        <v>0</v>
      </c>
      <c r="AB503" s="170">
        <f>IF(AND(LARGE('Sch A. Input'!$CL$15:$CL$41,COUNTIF('Sch A. Input'!$CL$15:$CL$41,"&gt;="&amp;F503))&lt;E503,F503&lt;&gt;0),"Leaver",Q503-Z503)</f>
        <v>0</v>
      </c>
      <c r="AC503" s="94">
        <f t="shared" si="91"/>
        <v>0</v>
      </c>
      <c r="BK503" s="2"/>
      <c r="BL503" s="2"/>
      <c r="CI503"/>
    </row>
    <row r="504" spans="2:87" x14ac:dyDescent="0.35">
      <c r="B504" s="70" t="str">
        <f>IF('Sch A. Input'!B502="","",'Sch A. Input'!B502)</f>
        <v/>
      </c>
      <c r="C504" s="75" t="str">
        <f>IF('Sch A. Input'!C502="","",'Sch A. Input'!C502)</f>
        <v/>
      </c>
      <c r="D504" s="71" t="str">
        <f>IF('Sch A. Input'!D502="","",'Sch A. Input'!D502)</f>
        <v/>
      </c>
      <c r="E504" s="71">
        <f>'Sch A. Input'!E502</f>
        <v>45016</v>
      </c>
      <c r="F504" s="71">
        <f>'Sch A. Input'!F502</f>
        <v>0</v>
      </c>
      <c r="G504" s="226">
        <f>SUMIFS('Sch A. Input'!H502:CJ502,'Sch A. Input'!$H$13:$CJ$13,$L$11,'Sch A. Input'!$H$14:$CJ$14,"Recurring")</f>
        <v>0</v>
      </c>
      <c r="H504" s="226">
        <f>SUMIFS('Sch A. Input'!H502:CJ502,'Sch A. Input'!$H$13:$CJ$13,$L$11,'Sch A. Input'!$H$14:$CJ$14,"One-time")</f>
        <v>0</v>
      </c>
      <c r="I504" s="227">
        <f t="shared" si="85"/>
        <v>0</v>
      </c>
      <c r="J504" s="228">
        <f>SUMIFS('Sch A. Input'!H502:CJ502,'Sch A. Input'!$H$14:$CJ$14,"Recurring",'Sch A. Input'!$H$13:$CJ$13,"&lt;="&amp;$L$11)</f>
        <v>0</v>
      </c>
      <c r="K504" s="228">
        <f>SUMIFS('Sch A. Input'!H502:CJ502,'Sch A. Input'!$H$14:$CJ$14,"One-time",'Sch A. Input'!$H$13:$CJ$13,"&lt;="&amp;$L$11)</f>
        <v>0</v>
      </c>
      <c r="L504" s="229">
        <f t="shared" si="86"/>
        <v>0</v>
      </c>
      <c r="M504" s="228">
        <f t="shared" si="87"/>
        <v>0</v>
      </c>
      <c r="N504" s="228">
        <f t="shared" si="88"/>
        <v>0</v>
      </c>
      <c r="O504" s="259">
        <f t="shared" si="89"/>
        <v>0</v>
      </c>
      <c r="P504" s="268">
        <f t="shared" si="83"/>
        <v>0</v>
      </c>
      <c r="Q504" s="231">
        <f t="shared" si="84"/>
        <v>0</v>
      </c>
      <c r="R504" s="97">
        <f t="shared" si="90"/>
        <v>0</v>
      </c>
      <c r="S504" s="237">
        <f>IF(AND(LARGE('Sch A. Input'!$CL$15:$CL$41,COUNTIF('Sch A. Input'!$CL$15:$CL$41,"&gt;="&amp;F504))&lt;E504,F504&lt;&gt;0),"Leaver",J504-G504)</f>
        <v>0</v>
      </c>
      <c r="T504" s="237">
        <f>IF(AND(LARGE('Sch A. Input'!$CL$15:$CL$41,COUNTIF('Sch A. Input'!$CL$15:$CL$41,"&gt;="&amp;F504))&lt;E504,F504&lt;&gt;0),"Leaver",K504-H504)</f>
        <v>0</v>
      </c>
      <c r="U504" s="238">
        <f>IF(AND(LARGE('Sch A. Input'!$CL$15:$CL$41,COUNTIF('Sch A. Input'!$CL$15:$CL$41,"&gt;="&amp;F504))&lt;E504,F504&lt;&gt;0),"Leaver",L504-I504)</f>
        <v>0</v>
      </c>
      <c r="V504" s="238">
        <f>IF(AND(LARGE('Sch A. Input'!$CL$15:$CL$41,COUNTIF('Sch A. Input'!$CL$15:$CL$41,"&gt;="&amp;F504))&lt;E504,F504&lt;&gt;0),"Leaver",IFERROR(S504/X504*$M$9,0))</f>
        <v>0</v>
      </c>
      <c r="W504" s="238">
        <f>IF(AND(LARGE('Sch A. Input'!$CL$15:$CL$41,COUNTIF('Sch A. Input'!$CL$15:$CL$41,"&gt;="&amp;F504))&lt;E504,F504&lt;&gt;0),"Leaver",V504+T504)</f>
        <v>0</v>
      </c>
      <c r="X504" s="264">
        <f>IF(AND(LARGE('Sch A. Input'!$CL$15:$CL$41,COUNTIF('Sch A. Input'!$CL$15:$CL$41,"&gt;="&amp;F504))&lt;E504,F504&lt;&gt;0),"Leaver",IF(OR(D504="",D504&gt;$L$11,($L$11-14)&lt;$K$9),0,(E504+1-D504)/14-1))</f>
        <v>0</v>
      </c>
      <c r="Y504" s="265">
        <f>IF(AND(LARGE('Sch A. Input'!$CL$15:$CL$41,COUNTIF('Sch A. Input'!$CL$15:$CL$41,"&gt;="&amp;F504))&lt;E504,F504&lt;&gt;0),"Leaver",IFERROR(IF((S504/$X504*$M$9+T504)&gt;$D$12,"YES","NO"),0))</f>
        <v>0</v>
      </c>
      <c r="Z504" s="225">
        <f>IF(AND(LARGE('Sch A. Input'!$CL$15:$CL$41,COUNTIF('Sch A. Input'!$CL$15:$CL$41,"&gt;="&amp;F504))&lt;E504,F504&lt;&gt;0),"Leaver",IFERROR(IF($Y504="YES",MIN($U504*($G$12/$D$12),$G$12),(SUMPRODUCT(--((MIN(W504,$D$12))&gt;$C$9:$C$12),((MIN(W504,$D$12))-$C$9:$C$12),$H$9:$H$12))-((1-(X504/$M$9))*(SUMPRODUCT(--((MIN(V504,$D$12))&gt;$C$9:$C$12),((MIN(V504,$D$12))-$C$9:$C$12),$H$9:$H$12)))),0))</f>
        <v>0</v>
      </c>
      <c r="AA504" s="169">
        <f>IF(AND(LARGE('Sch A. Input'!$CL$15:$CL$41,COUNTIF('Sch A. Input'!$CL$15:$CL$41,"&gt;="&amp;F504))&lt;E504,F504&lt;&gt;0),"Leaver",IFERROR(Z504/U504,0))</f>
        <v>0</v>
      </c>
      <c r="AB504" s="170">
        <f>IF(AND(LARGE('Sch A. Input'!$CL$15:$CL$41,COUNTIF('Sch A. Input'!$CL$15:$CL$41,"&gt;="&amp;F504))&lt;E504,F504&lt;&gt;0),"Leaver",Q504-Z504)</f>
        <v>0</v>
      </c>
      <c r="AC504" s="94">
        <f t="shared" si="91"/>
        <v>0</v>
      </c>
      <c r="BK504" s="2"/>
      <c r="BL504" s="2"/>
      <c r="CI504"/>
    </row>
    <row r="505" spans="2:87" x14ac:dyDescent="0.35">
      <c r="B505" s="70" t="str">
        <f>IF('Sch A. Input'!B503="","",'Sch A. Input'!B503)</f>
        <v/>
      </c>
      <c r="C505" s="75" t="str">
        <f>IF('Sch A. Input'!C503="","",'Sch A. Input'!C503)</f>
        <v/>
      </c>
      <c r="D505" s="71" t="str">
        <f>IF('Sch A. Input'!D503="","",'Sch A. Input'!D503)</f>
        <v/>
      </c>
      <c r="E505" s="71">
        <f>'Sch A. Input'!E503</f>
        <v>45016</v>
      </c>
      <c r="F505" s="71">
        <f>'Sch A. Input'!F503</f>
        <v>0</v>
      </c>
      <c r="G505" s="226">
        <f>SUMIFS('Sch A. Input'!H503:CJ503,'Sch A. Input'!$H$13:$CJ$13,$L$11,'Sch A. Input'!$H$14:$CJ$14,"Recurring")</f>
        <v>0</v>
      </c>
      <c r="H505" s="226">
        <f>SUMIFS('Sch A. Input'!H503:CJ503,'Sch A. Input'!$H$13:$CJ$13,$L$11,'Sch A. Input'!$H$14:$CJ$14,"One-time")</f>
        <v>0</v>
      </c>
      <c r="I505" s="227">
        <f t="shared" si="85"/>
        <v>0</v>
      </c>
      <c r="J505" s="228">
        <f>SUMIFS('Sch A. Input'!H503:CJ503,'Sch A. Input'!$H$14:$CJ$14,"Recurring",'Sch A. Input'!$H$13:$CJ$13,"&lt;="&amp;$L$11)</f>
        <v>0</v>
      </c>
      <c r="K505" s="228">
        <f>SUMIFS('Sch A. Input'!H503:CJ503,'Sch A. Input'!$H$14:$CJ$14,"One-time",'Sch A. Input'!$H$13:$CJ$13,"&lt;="&amp;$L$11)</f>
        <v>0</v>
      </c>
      <c r="L505" s="229">
        <f t="shared" si="86"/>
        <v>0</v>
      </c>
      <c r="M505" s="228">
        <f t="shared" si="87"/>
        <v>0</v>
      </c>
      <c r="N505" s="228">
        <f t="shared" si="88"/>
        <v>0</v>
      </c>
      <c r="O505" s="259">
        <f t="shared" si="89"/>
        <v>0</v>
      </c>
      <c r="P505" s="268">
        <f t="shared" si="83"/>
        <v>0</v>
      </c>
      <c r="Q505" s="231">
        <f t="shared" si="84"/>
        <v>0</v>
      </c>
      <c r="R505" s="97">
        <f t="shared" si="90"/>
        <v>0</v>
      </c>
      <c r="S505" s="237">
        <f>IF(AND(LARGE('Sch A. Input'!$CL$15:$CL$41,COUNTIF('Sch A. Input'!$CL$15:$CL$41,"&gt;="&amp;F505))&lt;E505,F505&lt;&gt;0),"Leaver",J505-G505)</f>
        <v>0</v>
      </c>
      <c r="T505" s="237">
        <f>IF(AND(LARGE('Sch A. Input'!$CL$15:$CL$41,COUNTIF('Sch A. Input'!$CL$15:$CL$41,"&gt;="&amp;F505))&lt;E505,F505&lt;&gt;0),"Leaver",K505-H505)</f>
        <v>0</v>
      </c>
      <c r="U505" s="238">
        <f>IF(AND(LARGE('Sch A. Input'!$CL$15:$CL$41,COUNTIF('Sch A. Input'!$CL$15:$CL$41,"&gt;="&amp;F505))&lt;E505,F505&lt;&gt;0),"Leaver",L505-I505)</f>
        <v>0</v>
      </c>
      <c r="V505" s="238">
        <f>IF(AND(LARGE('Sch A. Input'!$CL$15:$CL$41,COUNTIF('Sch A. Input'!$CL$15:$CL$41,"&gt;="&amp;F505))&lt;E505,F505&lt;&gt;0),"Leaver",IFERROR(S505/X505*$M$9,0))</f>
        <v>0</v>
      </c>
      <c r="W505" s="238">
        <f>IF(AND(LARGE('Sch A. Input'!$CL$15:$CL$41,COUNTIF('Sch A. Input'!$CL$15:$CL$41,"&gt;="&amp;F505))&lt;E505,F505&lt;&gt;0),"Leaver",V505+T505)</f>
        <v>0</v>
      </c>
      <c r="X505" s="264">
        <f>IF(AND(LARGE('Sch A. Input'!$CL$15:$CL$41,COUNTIF('Sch A. Input'!$CL$15:$CL$41,"&gt;="&amp;F505))&lt;E505,F505&lt;&gt;0),"Leaver",IF(OR(D505="",D505&gt;$L$11,($L$11-14)&lt;$K$9),0,(E505+1-D505)/14-1))</f>
        <v>0</v>
      </c>
      <c r="Y505" s="265">
        <f>IF(AND(LARGE('Sch A. Input'!$CL$15:$CL$41,COUNTIF('Sch A. Input'!$CL$15:$CL$41,"&gt;="&amp;F505))&lt;E505,F505&lt;&gt;0),"Leaver",IFERROR(IF((S505/$X505*$M$9+T505)&gt;$D$12,"YES","NO"),0))</f>
        <v>0</v>
      </c>
      <c r="Z505" s="225">
        <f>IF(AND(LARGE('Sch A. Input'!$CL$15:$CL$41,COUNTIF('Sch A. Input'!$CL$15:$CL$41,"&gt;="&amp;F505))&lt;E505,F505&lt;&gt;0),"Leaver",IFERROR(IF($Y505="YES",MIN($U505*($G$12/$D$12),$G$12),(SUMPRODUCT(--((MIN(W505,$D$12))&gt;$C$9:$C$12),((MIN(W505,$D$12))-$C$9:$C$12),$H$9:$H$12))-((1-(X505/$M$9))*(SUMPRODUCT(--((MIN(V505,$D$12))&gt;$C$9:$C$12),((MIN(V505,$D$12))-$C$9:$C$12),$H$9:$H$12)))),0))</f>
        <v>0</v>
      </c>
      <c r="AA505" s="169">
        <f>IF(AND(LARGE('Sch A. Input'!$CL$15:$CL$41,COUNTIF('Sch A. Input'!$CL$15:$CL$41,"&gt;="&amp;F505))&lt;E505,F505&lt;&gt;0),"Leaver",IFERROR(Z505/U505,0))</f>
        <v>0</v>
      </c>
      <c r="AB505" s="170">
        <f>IF(AND(LARGE('Sch A. Input'!$CL$15:$CL$41,COUNTIF('Sch A. Input'!$CL$15:$CL$41,"&gt;="&amp;F505))&lt;E505,F505&lt;&gt;0),"Leaver",Q505-Z505)</f>
        <v>0</v>
      </c>
      <c r="AC505" s="94">
        <f t="shared" si="91"/>
        <v>0</v>
      </c>
      <c r="BK505" s="2"/>
      <c r="BL505" s="2"/>
      <c r="CI505"/>
    </row>
    <row r="506" spans="2:87" x14ac:dyDescent="0.35">
      <c r="B506" s="70" t="str">
        <f>IF('Sch A. Input'!B504="","",'Sch A. Input'!B504)</f>
        <v/>
      </c>
      <c r="C506" s="75" t="str">
        <f>IF('Sch A. Input'!C504="","",'Sch A. Input'!C504)</f>
        <v/>
      </c>
      <c r="D506" s="71" t="str">
        <f>IF('Sch A. Input'!D504="","",'Sch A. Input'!D504)</f>
        <v/>
      </c>
      <c r="E506" s="71">
        <f>'Sch A. Input'!E504</f>
        <v>45016</v>
      </c>
      <c r="F506" s="71">
        <f>'Sch A. Input'!F504</f>
        <v>0</v>
      </c>
      <c r="G506" s="226">
        <f>SUMIFS('Sch A. Input'!H504:CJ504,'Sch A. Input'!$H$13:$CJ$13,$L$11,'Sch A. Input'!$H$14:$CJ$14,"Recurring")</f>
        <v>0</v>
      </c>
      <c r="H506" s="226">
        <f>SUMIFS('Sch A. Input'!H504:CJ504,'Sch A. Input'!$H$13:$CJ$13,$L$11,'Sch A. Input'!$H$14:$CJ$14,"One-time")</f>
        <v>0</v>
      </c>
      <c r="I506" s="227">
        <f t="shared" si="85"/>
        <v>0</v>
      </c>
      <c r="J506" s="228">
        <f>SUMIFS('Sch A. Input'!H504:CJ504,'Sch A. Input'!$H$14:$CJ$14,"Recurring",'Sch A. Input'!$H$13:$CJ$13,"&lt;="&amp;$L$11)</f>
        <v>0</v>
      </c>
      <c r="K506" s="228">
        <f>SUMIFS('Sch A. Input'!H504:CJ504,'Sch A. Input'!$H$14:$CJ$14,"One-time",'Sch A. Input'!$H$13:$CJ$13,"&lt;="&amp;$L$11)</f>
        <v>0</v>
      </c>
      <c r="L506" s="229">
        <f t="shared" si="86"/>
        <v>0</v>
      </c>
      <c r="M506" s="228">
        <f t="shared" si="87"/>
        <v>0</v>
      </c>
      <c r="N506" s="228">
        <f t="shared" si="88"/>
        <v>0</v>
      </c>
      <c r="O506" s="259">
        <f t="shared" si="89"/>
        <v>0</v>
      </c>
      <c r="P506" s="268">
        <f t="shared" si="83"/>
        <v>0</v>
      </c>
      <c r="Q506" s="231">
        <f t="shared" si="84"/>
        <v>0</v>
      </c>
      <c r="R506" s="97">
        <f t="shared" si="90"/>
        <v>0</v>
      </c>
      <c r="S506" s="237">
        <f>IF(AND(LARGE('Sch A. Input'!$CL$15:$CL$41,COUNTIF('Sch A. Input'!$CL$15:$CL$41,"&gt;="&amp;F506))&lt;E506,F506&lt;&gt;0),"Leaver",J506-G506)</f>
        <v>0</v>
      </c>
      <c r="T506" s="237">
        <f>IF(AND(LARGE('Sch A. Input'!$CL$15:$CL$41,COUNTIF('Sch A. Input'!$CL$15:$CL$41,"&gt;="&amp;F506))&lt;E506,F506&lt;&gt;0),"Leaver",K506-H506)</f>
        <v>0</v>
      </c>
      <c r="U506" s="238">
        <f>IF(AND(LARGE('Sch A. Input'!$CL$15:$CL$41,COUNTIF('Sch A. Input'!$CL$15:$CL$41,"&gt;="&amp;F506))&lt;E506,F506&lt;&gt;0),"Leaver",L506-I506)</f>
        <v>0</v>
      </c>
      <c r="V506" s="238">
        <f>IF(AND(LARGE('Sch A. Input'!$CL$15:$CL$41,COUNTIF('Sch A. Input'!$CL$15:$CL$41,"&gt;="&amp;F506))&lt;E506,F506&lt;&gt;0),"Leaver",IFERROR(S506/X506*$M$9,0))</f>
        <v>0</v>
      </c>
      <c r="W506" s="238">
        <f>IF(AND(LARGE('Sch A. Input'!$CL$15:$CL$41,COUNTIF('Sch A. Input'!$CL$15:$CL$41,"&gt;="&amp;F506))&lt;E506,F506&lt;&gt;0),"Leaver",V506+T506)</f>
        <v>0</v>
      </c>
      <c r="X506" s="264">
        <f>IF(AND(LARGE('Sch A. Input'!$CL$15:$CL$41,COUNTIF('Sch A. Input'!$CL$15:$CL$41,"&gt;="&amp;F506))&lt;E506,F506&lt;&gt;0),"Leaver",IF(OR(D506="",D506&gt;$L$11,($L$11-14)&lt;$K$9),0,(E506+1-D506)/14-1))</f>
        <v>0</v>
      </c>
      <c r="Y506" s="265">
        <f>IF(AND(LARGE('Sch A. Input'!$CL$15:$CL$41,COUNTIF('Sch A. Input'!$CL$15:$CL$41,"&gt;="&amp;F506))&lt;E506,F506&lt;&gt;0),"Leaver",IFERROR(IF((S506/$X506*$M$9+T506)&gt;$D$12,"YES","NO"),0))</f>
        <v>0</v>
      </c>
      <c r="Z506" s="225">
        <f>IF(AND(LARGE('Sch A. Input'!$CL$15:$CL$41,COUNTIF('Sch A. Input'!$CL$15:$CL$41,"&gt;="&amp;F506))&lt;E506,F506&lt;&gt;0),"Leaver",IFERROR(IF($Y506="YES",MIN($U506*($G$12/$D$12),$G$12),(SUMPRODUCT(--((MIN(W506,$D$12))&gt;$C$9:$C$12),((MIN(W506,$D$12))-$C$9:$C$12),$H$9:$H$12))-((1-(X506/$M$9))*(SUMPRODUCT(--((MIN(V506,$D$12))&gt;$C$9:$C$12),((MIN(V506,$D$12))-$C$9:$C$12),$H$9:$H$12)))),0))</f>
        <v>0</v>
      </c>
      <c r="AA506" s="169">
        <f>IF(AND(LARGE('Sch A. Input'!$CL$15:$CL$41,COUNTIF('Sch A. Input'!$CL$15:$CL$41,"&gt;="&amp;F506))&lt;E506,F506&lt;&gt;0),"Leaver",IFERROR(Z506/U506,0))</f>
        <v>0</v>
      </c>
      <c r="AB506" s="170">
        <f>IF(AND(LARGE('Sch A. Input'!$CL$15:$CL$41,COUNTIF('Sch A. Input'!$CL$15:$CL$41,"&gt;="&amp;F506))&lt;E506,F506&lt;&gt;0),"Leaver",Q506-Z506)</f>
        <v>0</v>
      </c>
      <c r="AC506" s="94">
        <f t="shared" si="91"/>
        <v>0</v>
      </c>
      <c r="BK506" s="2"/>
      <c r="BL506" s="2"/>
      <c r="CI506"/>
    </row>
    <row r="507" spans="2:87" x14ac:dyDescent="0.35">
      <c r="B507" s="70" t="str">
        <f>IF('Sch A. Input'!B505="","",'Sch A. Input'!B505)</f>
        <v/>
      </c>
      <c r="C507" s="75" t="str">
        <f>IF('Sch A. Input'!C505="","",'Sch A. Input'!C505)</f>
        <v/>
      </c>
      <c r="D507" s="71" t="str">
        <f>IF('Sch A. Input'!D505="","",'Sch A. Input'!D505)</f>
        <v/>
      </c>
      <c r="E507" s="71">
        <f>'Sch A. Input'!E505</f>
        <v>45016</v>
      </c>
      <c r="F507" s="71">
        <f>'Sch A. Input'!F505</f>
        <v>0</v>
      </c>
      <c r="G507" s="226">
        <f>SUMIFS('Sch A. Input'!H505:CJ505,'Sch A. Input'!$H$13:$CJ$13,$L$11,'Sch A. Input'!$H$14:$CJ$14,"Recurring")</f>
        <v>0</v>
      </c>
      <c r="H507" s="226">
        <f>SUMIFS('Sch A. Input'!H505:CJ505,'Sch A. Input'!$H$13:$CJ$13,$L$11,'Sch A. Input'!$H$14:$CJ$14,"One-time")</f>
        <v>0</v>
      </c>
      <c r="I507" s="227">
        <f t="shared" si="85"/>
        <v>0</v>
      </c>
      <c r="J507" s="228">
        <f>SUMIFS('Sch A. Input'!H505:CJ505,'Sch A. Input'!$H$14:$CJ$14,"Recurring",'Sch A. Input'!$H$13:$CJ$13,"&lt;="&amp;$L$11)</f>
        <v>0</v>
      </c>
      <c r="K507" s="228">
        <f>SUMIFS('Sch A. Input'!H505:CJ505,'Sch A. Input'!$H$14:$CJ$14,"One-time",'Sch A. Input'!$H$13:$CJ$13,"&lt;="&amp;$L$11)</f>
        <v>0</v>
      </c>
      <c r="L507" s="229">
        <f t="shared" si="86"/>
        <v>0</v>
      </c>
      <c r="M507" s="228">
        <f t="shared" si="87"/>
        <v>0</v>
      </c>
      <c r="N507" s="228">
        <f t="shared" si="88"/>
        <v>0</v>
      </c>
      <c r="O507" s="259">
        <f t="shared" si="89"/>
        <v>0</v>
      </c>
      <c r="P507" s="268">
        <f t="shared" si="83"/>
        <v>0</v>
      </c>
      <c r="Q507" s="231">
        <f t="shared" si="84"/>
        <v>0</v>
      </c>
      <c r="R507" s="97">
        <f t="shared" si="90"/>
        <v>0</v>
      </c>
      <c r="S507" s="237">
        <f>IF(AND(LARGE('Sch A. Input'!$CL$15:$CL$41,COUNTIF('Sch A. Input'!$CL$15:$CL$41,"&gt;="&amp;F507))&lt;E507,F507&lt;&gt;0),"Leaver",J507-G507)</f>
        <v>0</v>
      </c>
      <c r="T507" s="237">
        <f>IF(AND(LARGE('Sch A. Input'!$CL$15:$CL$41,COUNTIF('Sch A. Input'!$CL$15:$CL$41,"&gt;="&amp;F507))&lt;E507,F507&lt;&gt;0),"Leaver",K507-H507)</f>
        <v>0</v>
      </c>
      <c r="U507" s="238">
        <f>IF(AND(LARGE('Sch A. Input'!$CL$15:$CL$41,COUNTIF('Sch A. Input'!$CL$15:$CL$41,"&gt;="&amp;F507))&lt;E507,F507&lt;&gt;0),"Leaver",L507-I507)</f>
        <v>0</v>
      </c>
      <c r="V507" s="238">
        <f>IF(AND(LARGE('Sch A. Input'!$CL$15:$CL$41,COUNTIF('Sch A. Input'!$CL$15:$CL$41,"&gt;="&amp;F507))&lt;E507,F507&lt;&gt;0),"Leaver",IFERROR(S507/X507*$M$9,0))</f>
        <v>0</v>
      </c>
      <c r="W507" s="238">
        <f>IF(AND(LARGE('Sch A. Input'!$CL$15:$CL$41,COUNTIF('Sch A. Input'!$CL$15:$CL$41,"&gt;="&amp;F507))&lt;E507,F507&lt;&gt;0),"Leaver",V507+T507)</f>
        <v>0</v>
      </c>
      <c r="X507" s="264">
        <f>IF(AND(LARGE('Sch A. Input'!$CL$15:$CL$41,COUNTIF('Sch A. Input'!$CL$15:$CL$41,"&gt;="&amp;F507))&lt;E507,F507&lt;&gt;0),"Leaver",IF(OR(D507="",D507&gt;$L$11,($L$11-14)&lt;$K$9),0,(E507+1-D507)/14-1))</f>
        <v>0</v>
      </c>
      <c r="Y507" s="265">
        <f>IF(AND(LARGE('Sch A. Input'!$CL$15:$CL$41,COUNTIF('Sch A. Input'!$CL$15:$CL$41,"&gt;="&amp;F507))&lt;E507,F507&lt;&gt;0),"Leaver",IFERROR(IF((S507/$X507*$M$9+T507)&gt;$D$12,"YES","NO"),0))</f>
        <v>0</v>
      </c>
      <c r="Z507" s="225">
        <f>IF(AND(LARGE('Sch A. Input'!$CL$15:$CL$41,COUNTIF('Sch A. Input'!$CL$15:$CL$41,"&gt;="&amp;F507))&lt;E507,F507&lt;&gt;0),"Leaver",IFERROR(IF($Y507="YES",MIN($U507*($G$12/$D$12),$G$12),(SUMPRODUCT(--((MIN(W507,$D$12))&gt;$C$9:$C$12),((MIN(W507,$D$12))-$C$9:$C$12),$H$9:$H$12))-((1-(X507/$M$9))*(SUMPRODUCT(--((MIN(V507,$D$12))&gt;$C$9:$C$12),((MIN(V507,$D$12))-$C$9:$C$12),$H$9:$H$12)))),0))</f>
        <v>0</v>
      </c>
      <c r="AA507" s="169">
        <f>IF(AND(LARGE('Sch A. Input'!$CL$15:$CL$41,COUNTIF('Sch A. Input'!$CL$15:$CL$41,"&gt;="&amp;F507))&lt;E507,F507&lt;&gt;0),"Leaver",IFERROR(Z507/U507,0))</f>
        <v>0</v>
      </c>
      <c r="AB507" s="170">
        <f>IF(AND(LARGE('Sch A. Input'!$CL$15:$CL$41,COUNTIF('Sch A. Input'!$CL$15:$CL$41,"&gt;="&amp;F507))&lt;E507,F507&lt;&gt;0),"Leaver",Q507-Z507)</f>
        <v>0</v>
      </c>
      <c r="AC507" s="94">
        <f t="shared" si="91"/>
        <v>0</v>
      </c>
      <c r="BK507" s="2"/>
      <c r="BL507" s="2"/>
      <c r="CI507"/>
    </row>
    <row r="508" spans="2:87" x14ac:dyDescent="0.35">
      <c r="B508" s="70" t="str">
        <f>IF('Sch A. Input'!B506="","",'Sch A. Input'!B506)</f>
        <v/>
      </c>
      <c r="C508" s="75" t="str">
        <f>IF('Sch A. Input'!C506="","",'Sch A. Input'!C506)</f>
        <v/>
      </c>
      <c r="D508" s="71" t="str">
        <f>IF('Sch A. Input'!D506="","",'Sch A. Input'!D506)</f>
        <v/>
      </c>
      <c r="E508" s="71">
        <f>'Sch A. Input'!E506</f>
        <v>45016</v>
      </c>
      <c r="F508" s="71">
        <f>'Sch A. Input'!F506</f>
        <v>0</v>
      </c>
      <c r="G508" s="226">
        <f>SUMIFS('Sch A. Input'!H506:CJ506,'Sch A. Input'!$H$13:$CJ$13,$L$11,'Sch A. Input'!$H$14:$CJ$14,"Recurring")</f>
        <v>0</v>
      </c>
      <c r="H508" s="226">
        <f>SUMIFS('Sch A. Input'!H506:CJ506,'Sch A. Input'!$H$13:$CJ$13,$L$11,'Sch A. Input'!$H$14:$CJ$14,"One-time")</f>
        <v>0</v>
      </c>
      <c r="I508" s="227">
        <f t="shared" si="85"/>
        <v>0</v>
      </c>
      <c r="J508" s="228">
        <f>SUMIFS('Sch A. Input'!H506:CJ506,'Sch A. Input'!$H$14:$CJ$14,"Recurring",'Sch A. Input'!$H$13:$CJ$13,"&lt;="&amp;$L$11)</f>
        <v>0</v>
      </c>
      <c r="K508" s="228">
        <f>SUMIFS('Sch A. Input'!H506:CJ506,'Sch A. Input'!$H$14:$CJ$14,"One-time",'Sch A. Input'!$H$13:$CJ$13,"&lt;="&amp;$L$11)</f>
        <v>0</v>
      </c>
      <c r="L508" s="229">
        <f t="shared" si="86"/>
        <v>0</v>
      </c>
      <c r="M508" s="228">
        <f t="shared" si="87"/>
        <v>0</v>
      </c>
      <c r="N508" s="228">
        <f t="shared" si="88"/>
        <v>0</v>
      </c>
      <c r="O508" s="259">
        <f t="shared" si="89"/>
        <v>0</v>
      </c>
      <c r="P508" s="268">
        <f t="shared" si="83"/>
        <v>0</v>
      </c>
      <c r="Q508" s="231">
        <f t="shared" si="84"/>
        <v>0</v>
      </c>
      <c r="R508" s="97">
        <f t="shared" si="90"/>
        <v>0</v>
      </c>
      <c r="S508" s="237">
        <f>IF(AND(LARGE('Sch A. Input'!$CL$15:$CL$41,COUNTIF('Sch A. Input'!$CL$15:$CL$41,"&gt;="&amp;F508))&lt;E508,F508&lt;&gt;0),"Leaver",J508-G508)</f>
        <v>0</v>
      </c>
      <c r="T508" s="237">
        <f>IF(AND(LARGE('Sch A. Input'!$CL$15:$CL$41,COUNTIF('Sch A. Input'!$CL$15:$CL$41,"&gt;="&amp;F508))&lt;E508,F508&lt;&gt;0),"Leaver",K508-H508)</f>
        <v>0</v>
      </c>
      <c r="U508" s="238">
        <f>IF(AND(LARGE('Sch A. Input'!$CL$15:$CL$41,COUNTIF('Sch A. Input'!$CL$15:$CL$41,"&gt;="&amp;F508))&lt;E508,F508&lt;&gt;0),"Leaver",L508-I508)</f>
        <v>0</v>
      </c>
      <c r="V508" s="238">
        <f>IF(AND(LARGE('Sch A. Input'!$CL$15:$CL$41,COUNTIF('Sch A. Input'!$CL$15:$CL$41,"&gt;="&amp;F508))&lt;E508,F508&lt;&gt;0),"Leaver",IFERROR(S508/X508*$M$9,0))</f>
        <v>0</v>
      </c>
      <c r="W508" s="238">
        <f>IF(AND(LARGE('Sch A. Input'!$CL$15:$CL$41,COUNTIF('Sch A. Input'!$CL$15:$CL$41,"&gt;="&amp;F508))&lt;E508,F508&lt;&gt;0),"Leaver",V508+T508)</f>
        <v>0</v>
      </c>
      <c r="X508" s="264">
        <f>IF(AND(LARGE('Sch A. Input'!$CL$15:$CL$41,COUNTIF('Sch A. Input'!$CL$15:$CL$41,"&gt;="&amp;F508))&lt;E508,F508&lt;&gt;0),"Leaver",IF(OR(D508="",D508&gt;$L$11,($L$11-14)&lt;$K$9),0,(E508+1-D508)/14-1))</f>
        <v>0</v>
      </c>
      <c r="Y508" s="265">
        <f>IF(AND(LARGE('Sch A. Input'!$CL$15:$CL$41,COUNTIF('Sch A. Input'!$CL$15:$CL$41,"&gt;="&amp;F508))&lt;E508,F508&lt;&gt;0),"Leaver",IFERROR(IF((S508/$X508*$M$9+T508)&gt;$D$12,"YES","NO"),0))</f>
        <v>0</v>
      </c>
      <c r="Z508" s="225">
        <f>IF(AND(LARGE('Sch A. Input'!$CL$15:$CL$41,COUNTIF('Sch A. Input'!$CL$15:$CL$41,"&gt;="&amp;F508))&lt;E508,F508&lt;&gt;0),"Leaver",IFERROR(IF($Y508="YES",MIN($U508*($G$12/$D$12),$G$12),(SUMPRODUCT(--((MIN(W508,$D$12))&gt;$C$9:$C$12),((MIN(W508,$D$12))-$C$9:$C$12),$H$9:$H$12))-((1-(X508/$M$9))*(SUMPRODUCT(--((MIN(V508,$D$12))&gt;$C$9:$C$12),((MIN(V508,$D$12))-$C$9:$C$12),$H$9:$H$12)))),0))</f>
        <v>0</v>
      </c>
      <c r="AA508" s="169">
        <f>IF(AND(LARGE('Sch A. Input'!$CL$15:$CL$41,COUNTIF('Sch A. Input'!$CL$15:$CL$41,"&gt;="&amp;F508))&lt;E508,F508&lt;&gt;0),"Leaver",IFERROR(Z508/U508,0))</f>
        <v>0</v>
      </c>
      <c r="AB508" s="170">
        <f>IF(AND(LARGE('Sch A. Input'!$CL$15:$CL$41,COUNTIF('Sch A. Input'!$CL$15:$CL$41,"&gt;="&amp;F508))&lt;E508,F508&lt;&gt;0),"Leaver",Q508-Z508)</f>
        <v>0</v>
      </c>
      <c r="AC508" s="94">
        <f t="shared" si="91"/>
        <v>0</v>
      </c>
      <c r="BK508" s="2"/>
      <c r="BL508" s="2"/>
      <c r="CI508"/>
    </row>
    <row r="509" spans="2:87" x14ac:dyDescent="0.35">
      <c r="B509" s="70" t="str">
        <f>IF('Sch A. Input'!B507="","",'Sch A. Input'!B507)</f>
        <v/>
      </c>
      <c r="C509" s="75" t="str">
        <f>IF('Sch A. Input'!C507="","",'Sch A. Input'!C507)</f>
        <v/>
      </c>
      <c r="D509" s="71" t="str">
        <f>IF('Sch A. Input'!D507="","",'Sch A. Input'!D507)</f>
        <v/>
      </c>
      <c r="E509" s="71">
        <f>'Sch A. Input'!E507</f>
        <v>45016</v>
      </c>
      <c r="F509" s="71">
        <f>'Sch A. Input'!F507</f>
        <v>0</v>
      </c>
      <c r="G509" s="226">
        <f>SUMIFS('Sch A. Input'!H507:CJ507,'Sch A. Input'!$H$13:$CJ$13,$L$11,'Sch A. Input'!$H$14:$CJ$14,"Recurring")</f>
        <v>0</v>
      </c>
      <c r="H509" s="226">
        <f>SUMIFS('Sch A. Input'!H507:CJ507,'Sch A. Input'!$H$13:$CJ$13,$L$11,'Sch A. Input'!$H$14:$CJ$14,"One-time")</f>
        <v>0</v>
      </c>
      <c r="I509" s="227">
        <f t="shared" si="85"/>
        <v>0</v>
      </c>
      <c r="J509" s="228">
        <f>SUMIFS('Sch A. Input'!H507:CJ507,'Sch A. Input'!$H$14:$CJ$14,"Recurring",'Sch A. Input'!$H$13:$CJ$13,"&lt;="&amp;$L$11)</f>
        <v>0</v>
      </c>
      <c r="K509" s="228">
        <f>SUMIFS('Sch A. Input'!H507:CJ507,'Sch A. Input'!$H$14:$CJ$14,"One-time",'Sch A. Input'!$H$13:$CJ$13,"&lt;="&amp;$L$11)</f>
        <v>0</v>
      </c>
      <c r="L509" s="229">
        <f t="shared" si="86"/>
        <v>0</v>
      </c>
      <c r="M509" s="228">
        <f t="shared" si="87"/>
        <v>0</v>
      </c>
      <c r="N509" s="228">
        <f t="shared" si="88"/>
        <v>0</v>
      </c>
      <c r="O509" s="259">
        <f t="shared" si="89"/>
        <v>0</v>
      </c>
      <c r="P509" s="268">
        <f t="shared" si="83"/>
        <v>0</v>
      </c>
      <c r="Q509" s="231">
        <f t="shared" si="84"/>
        <v>0</v>
      </c>
      <c r="R509" s="97">
        <f t="shared" si="90"/>
        <v>0</v>
      </c>
      <c r="S509" s="237">
        <f>IF(AND(LARGE('Sch A. Input'!$CL$15:$CL$41,COUNTIF('Sch A. Input'!$CL$15:$CL$41,"&gt;="&amp;F509))&lt;E509,F509&lt;&gt;0),"Leaver",J509-G509)</f>
        <v>0</v>
      </c>
      <c r="T509" s="237">
        <f>IF(AND(LARGE('Sch A. Input'!$CL$15:$CL$41,COUNTIF('Sch A. Input'!$CL$15:$CL$41,"&gt;="&amp;F509))&lt;E509,F509&lt;&gt;0),"Leaver",K509-H509)</f>
        <v>0</v>
      </c>
      <c r="U509" s="238">
        <f>IF(AND(LARGE('Sch A. Input'!$CL$15:$CL$41,COUNTIF('Sch A. Input'!$CL$15:$CL$41,"&gt;="&amp;F509))&lt;E509,F509&lt;&gt;0),"Leaver",L509-I509)</f>
        <v>0</v>
      </c>
      <c r="V509" s="238">
        <f>IF(AND(LARGE('Sch A. Input'!$CL$15:$CL$41,COUNTIF('Sch A. Input'!$CL$15:$CL$41,"&gt;="&amp;F509))&lt;E509,F509&lt;&gt;0),"Leaver",IFERROR(S509/X509*$M$9,0))</f>
        <v>0</v>
      </c>
      <c r="W509" s="238">
        <f>IF(AND(LARGE('Sch A. Input'!$CL$15:$CL$41,COUNTIF('Sch A. Input'!$CL$15:$CL$41,"&gt;="&amp;F509))&lt;E509,F509&lt;&gt;0),"Leaver",V509+T509)</f>
        <v>0</v>
      </c>
      <c r="X509" s="264">
        <f>IF(AND(LARGE('Sch A. Input'!$CL$15:$CL$41,COUNTIF('Sch A. Input'!$CL$15:$CL$41,"&gt;="&amp;F509))&lt;E509,F509&lt;&gt;0),"Leaver",IF(OR(D509="",D509&gt;$L$11,($L$11-14)&lt;$K$9),0,(E509+1-D509)/14-1))</f>
        <v>0</v>
      </c>
      <c r="Y509" s="265">
        <f>IF(AND(LARGE('Sch A. Input'!$CL$15:$CL$41,COUNTIF('Sch A. Input'!$CL$15:$CL$41,"&gt;="&amp;F509))&lt;E509,F509&lt;&gt;0),"Leaver",IFERROR(IF((S509/$X509*$M$9+T509)&gt;$D$12,"YES","NO"),0))</f>
        <v>0</v>
      </c>
      <c r="Z509" s="225">
        <f>IF(AND(LARGE('Sch A. Input'!$CL$15:$CL$41,COUNTIF('Sch A. Input'!$CL$15:$CL$41,"&gt;="&amp;F509))&lt;E509,F509&lt;&gt;0),"Leaver",IFERROR(IF($Y509="YES",MIN($U509*($G$12/$D$12),$G$12),(SUMPRODUCT(--((MIN(W509,$D$12))&gt;$C$9:$C$12),((MIN(W509,$D$12))-$C$9:$C$12),$H$9:$H$12))-((1-(X509/$M$9))*(SUMPRODUCT(--((MIN(V509,$D$12))&gt;$C$9:$C$12),((MIN(V509,$D$12))-$C$9:$C$12),$H$9:$H$12)))),0))</f>
        <v>0</v>
      </c>
      <c r="AA509" s="169">
        <f>IF(AND(LARGE('Sch A. Input'!$CL$15:$CL$41,COUNTIF('Sch A. Input'!$CL$15:$CL$41,"&gt;="&amp;F509))&lt;E509,F509&lt;&gt;0),"Leaver",IFERROR(Z509/U509,0))</f>
        <v>0</v>
      </c>
      <c r="AB509" s="170">
        <f>IF(AND(LARGE('Sch A. Input'!$CL$15:$CL$41,COUNTIF('Sch A. Input'!$CL$15:$CL$41,"&gt;="&amp;F509))&lt;E509,F509&lt;&gt;0),"Leaver",Q509-Z509)</f>
        <v>0</v>
      </c>
      <c r="AC509" s="94">
        <f t="shared" si="91"/>
        <v>0</v>
      </c>
      <c r="BK509" s="2"/>
      <c r="BL509" s="2"/>
      <c r="CI509"/>
    </row>
    <row r="510" spans="2:87" x14ac:dyDescent="0.35">
      <c r="B510" s="70" t="str">
        <f>IF('Sch A. Input'!B508="","",'Sch A. Input'!B508)</f>
        <v/>
      </c>
      <c r="C510" s="75" t="str">
        <f>IF('Sch A. Input'!C508="","",'Sch A. Input'!C508)</f>
        <v/>
      </c>
      <c r="D510" s="71" t="str">
        <f>IF('Sch A. Input'!D508="","",'Sch A. Input'!D508)</f>
        <v/>
      </c>
      <c r="E510" s="71">
        <f>'Sch A. Input'!E508</f>
        <v>45016</v>
      </c>
      <c r="F510" s="71">
        <f>'Sch A. Input'!F508</f>
        <v>0</v>
      </c>
      <c r="G510" s="226">
        <f>SUMIFS('Sch A. Input'!H508:CJ508,'Sch A. Input'!$H$13:$CJ$13,$L$11,'Sch A. Input'!$H$14:$CJ$14,"Recurring")</f>
        <v>0</v>
      </c>
      <c r="H510" s="226">
        <f>SUMIFS('Sch A. Input'!H508:CJ508,'Sch A. Input'!$H$13:$CJ$13,$L$11,'Sch A. Input'!$H$14:$CJ$14,"One-time")</f>
        <v>0</v>
      </c>
      <c r="I510" s="227">
        <f t="shared" si="85"/>
        <v>0</v>
      </c>
      <c r="J510" s="228">
        <f>SUMIFS('Sch A. Input'!H508:CJ508,'Sch A. Input'!$H$14:$CJ$14,"Recurring",'Sch A. Input'!$H$13:$CJ$13,"&lt;="&amp;$L$11)</f>
        <v>0</v>
      </c>
      <c r="K510" s="228">
        <f>SUMIFS('Sch A. Input'!H508:CJ508,'Sch A. Input'!$H$14:$CJ$14,"One-time",'Sch A. Input'!$H$13:$CJ$13,"&lt;="&amp;$L$11)</f>
        <v>0</v>
      </c>
      <c r="L510" s="229">
        <f t="shared" si="86"/>
        <v>0</v>
      </c>
      <c r="M510" s="228">
        <f t="shared" si="87"/>
        <v>0</v>
      </c>
      <c r="N510" s="228">
        <f t="shared" si="88"/>
        <v>0</v>
      </c>
      <c r="O510" s="259">
        <f t="shared" si="89"/>
        <v>0</v>
      </c>
      <c r="P510" s="268">
        <f t="shared" si="83"/>
        <v>0</v>
      </c>
      <c r="Q510" s="231">
        <f t="shared" si="84"/>
        <v>0</v>
      </c>
      <c r="R510" s="97">
        <f t="shared" si="90"/>
        <v>0</v>
      </c>
      <c r="S510" s="237">
        <f>IF(AND(LARGE('Sch A. Input'!$CL$15:$CL$41,COUNTIF('Sch A. Input'!$CL$15:$CL$41,"&gt;="&amp;F510))&lt;E510,F510&lt;&gt;0),"Leaver",J510-G510)</f>
        <v>0</v>
      </c>
      <c r="T510" s="237">
        <f>IF(AND(LARGE('Sch A. Input'!$CL$15:$CL$41,COUNTIF('Sch A. Input'!$CL$15:$CL$41,"&gt;="&amp;F510))&lt;E510,F510&lt;&gt;0),"Leaver",K510-H510)</f>
        <v>0</v>
      </c>
      <c r="U510" s="238">
        <f>IF(AND(LARGE('Sch A. Input'!$CL$15:$CL$41,COUNTIF('Sch A. Input'!$CL$15:$CL$41,"&gt;="&amp;F510))&lt;E510,F510&lt;&gt;0),"Leaver",L510-I510)</f>
        <v>0</v>
      </c>
      <c r="V510" s="238">
        <f>IF(AND(LARGE('Sch A. Input'!$CL$15:$CL$41,COUNTIF('Sch A. Input'!$CL$15:$CL$41,"&gt;="&amp;F510))&lt;E510,F510&lt;&gt;0),"Leaver",IFERROR(S510/X510*$M$9,0))</f>
        <v>0</v>
      </c>
      <c r="W510" s="238">
        <f>IF(AND(LARGE('Sch A. Input'!$CL$15:$CL$41,COUNTIF('Sch A. Input'!$CL$15:$CL$41,"&gt;="&amp;F510))&lt;E510,F510&lt;&gt;0),"Leaver",V510+T510)</f>
        <v>0</v>
      </c>
      <c r="X510" s="264">
        <f>IF(AND(LARGE('Sch A. Input'!$CL$15:$CL$41,COUNTIF('Sch A. Input'!$CL$15:$CL$41,"&gt;="&amp;F510))&lt;E510,F510&lt;&gt;0),"Leaver",IF(OR(D510="",D510&gt;$L$11,($L$11-14)&lt;$K$9),0,(E510+1-D510)/14-1))</f>
        <v>0</v>
      </c>
      <c r="Y510" s="265">
        <f>IF(AND(LARGE('Sch A. Input'!$CL$15:$CL$41,COUNTIF('Sch A. Input'!$CL$15:$CL$41,"&gt;="&amp;F510))&lt;E510,F510&lt;&gt;0),"Leaver",IFERROR(IF((S510/$X510*$M$9+T510)&gt;$D$12,"YES","NO"),0))</f>
        <v>0</v>
      </c>
      <c r="Z510" s="225">
        <f>IF(AND(LARGE('Sch A. Input'!$CL$15:$CL$41,COUNTIF('Sch A. Input'!$CL$15:$CL$41,"&gt;="&amp;F510))&lt;E510,F510&lt;&gt;0),"Leaver",IFERROR(IF($Y510="YES",MIN($U510*($G$12/$D$12),$G$12),(SUMPRODUCT(--((MIN(W510,$D$12))&gt;$C$9:$C$12),((MIN(W510,$D$12))-$C$9:$C$12),$H$9:$H$12))-((1-(X510/$M$9))*(SUMPRODUCT(--((MIN(V510,$D$12))&gt;$C$9:$C$12),((MIN(V510,$D$12))-$C$9:$C$12),$H$9:$H$12)))),0))</f>
        <v>0</v>
      </c>
      <c r="AA510" s="169">
        <f>IF(AND(LARGE('Sch A. Input'!$CL$15:$CL$41,COUNTIF('Sch A. Input'!$CL$15:$CL$41,"&gt;="&amp;F510))&lt;E510,F510&lt;&gt;0),"Leaver",IFERROR(Z510/U510,0))</f>
        <v>0</v>
      </c>
      <c r="AB510" s="170">
        <f>IF(AND(LARGE('Sch A. Input'!$CL$15:$CL$41,COUNTIF('Sch A. Input'!$CL$15:$CL$41,"&gt;="&amp;F510))&lt;E510,F510&lt;&gt;0),"Leaver",Q510-Z510)</f>
        <v>0</v>
      </c>
      <c r="AC510" s="94">
        <f t="shared" si="91"/>
        <v>0</v>
      </c>
      <c r="BK510" s="2"/>
      <c r="BL510" s="2"/>
      <c r="CI510"/>
    </row>
    <row r="511" spans="2:87" x14ac:dyDescent="0.35">
      <c r="B511" s="70" t="str">
        <f>IF('Sch A. Input'!B509="","",'Sch A. Input'!B509)</f>
        <v/>
      </c>
      <c r="C511" s="75" t="str">
        <f>IF('Sch A. Input'!C509="","",'Sch A. Input'!C509)</f>
        <v/>
      </c>
      <c r="D511" s="71" t="str">
        <f>IF('Sch A. Input'!D509="","",'Sch A. Input'!D509)</f>
        <v/>
      </c>
      <c r="E511" s="71">
        <f>'Sch A. Input'!E509</f>
        <v>45016</v>
      </c>
      <c r="F511" s="71">
        <f>'Sch A. Input'!F509</f>
        <v>0</v>
      </c>
      <c r="G511" s="226">
        <f>SUMIFS('Sch A. Input'!H509:CJ509,'Sch A. Input'!$H$13:$CJ$13,$L$11,'Sch A. Input'!$H$14:$CJ$14,"Recurring")</f>
        <v>0</v>
      </c>
      <c r="H511" s="226">
        <f>SUMIFS('Sch A. Input'!H509:CJ509,'Sch A. Input'!$H$13:$CJ$13,$L$11,'Sch A. Input'!$H$14:$CJ$14,"One-time")</f>
        <v>0</v>
      </c>
      <c r="I511" s="227">
        <f t="shared" si="85"/>
        <v>0</v>
      </c>
      <c r="J511" s="228">
        <f>SUMIFS('Sch A. Input'!H509:CJ509,'Sch A. Input'!$H$14:$CJ$14,"Recurring",'Sch A. Input'!$H$13:$CJ$13,"&lt;="&amp;$L$11)</f>
        <v>0</v>
      </c>
      <c r="K511" s="228">
        <f>SUMIFS('Sch A. Input'!H509:CJ509,'Sch A. Input'!$H$14:$CJ$14,"One-time",'Sch A. Input'!$H$13:$CJ$13,"&lt;="&amp;$L$11)</f>
        <v>0</v>
      </c>
      <c r="L511" s="229">
        <f t="shared" si="86"/>
        <v>0</v>
      </c>
      <c r="M511" s="228">
        <f t="shared" si="87"/>
        <v>0</v>
      </c>
      <c r="N511" s="228">
        <f t="shared" si="88"/>
        <v>0</v>
      </c>
      <c r="O511" s="259">
        <f t="shared" si="89"/>
        <v>0</v>
      </c>
      <c r="P511" s="268">
        <f t="shared" si="83"/>
        <v>0</v>
      </c>
      <c r="Q511" s="231">
        <f t="shared" si="84"/>
        <v>0</v>
      </c>
      <c r="R511" s="97">
        <f t="shared" si="90"/>
        <v>0</v>
      </c>
      <c r="S511" s="237">
        <f>IF(AND(LARGE('Sch A. Input'!$CL$15:$CL$41,COUNTIF('Sch A. Input'!$CL$15:$CL$41,"&gt;="&amp;F511))&lt;E511,F511&lt;&gt;0),"Leaver",J511-G511)</f>
        <v>0</v>
      </c>
      <c r="T511" s="237">
        <f>IF(AND(LARGE('Sch A. Input'!$CL$15:$CL$41,COUNTIF('Sch A. Input'!$CL$15:$CL$41,"&gt;="&amp;F511))&lt;E511,F511&lt;&gt;0),"Leaver",K511-H511)</f>
        <v>0</v>
      </c>
      <c r="U511" s="238">
        <f>IF(AND(LARGE('Sch A. Input'!$CL$15:$CL$41,COUNTIF('Sch A. Input'!$CL$15:$CL$41,"&gt;="&amp;F511))&lt;E511,F511&lt;&gt;0),"Leaver",L511-I511)</f>
        <v>0</v>
      </c>
      <c r="V511" s="238">
        <f>IF(AND(LARGE('Sch A. Input'!$CL$15:$CL$41,COUNTIF('Sch A. Input'!$CL$15:$CL$41,"&gt;="&amp;F511))&lt;E511,F511&lt;&gt;0),"Leaver",IFERROR(S511/X511*$M$9,0))</f>
        <v>0</v>
      </c>
      <c r="W511" s="238">
        <f>IF(AND(LARGE('Sch A. Input'!$CL$15:$CL$41,COUNTIF('Sch A. Input'!$CL$15:$CL$41,"&gt;="&amp;F511))&lt;E511,F511&lt;&gt;0),"Leaver",V511+T511)</f>
        <v>0</v>
      </c>
      <c r="X511" s="264">
        <f>IF(AND(LARGE('Sch A. Input'!$CL$15:$CL$41,COUNTIF('Sch A. Input'!$CL$15:$CL$41,"&gt;="&amp;F511))&lt;E511,F511&lt;&gt;0),"Leaver",IF(OR(D511="",D511&gt;$L$11,($L$11-14)&lt;$K$9),0,(E511+1-D511)/14-1))</f>
        <v>0</v>
      </c>
      <c r="Y511" s="265">
        <f>IF(AND(LARGE('Sch A. Input'!$CL$15:$CL$41,COUNTIF('Sch A. Input'!$CL$15:$CL$41,"&gt;="&amp;F511))&lt;E511,F511&lt;&gt;0),"Leaver",IFERROR(IF((S511/$X511*$M$9+T511)&gt;$D$12,"YES","NO"),0))</f>
        <v>0</v>
      </c>
      <c r="Z511" s="225">
        <f>IF(AND(LARGE('Sch A. Input'!$CL$15:$CL$41,COUNTIF('Sch A. Input'!$CL$15:$CL$41,"&gt;="&amp;F511))&lt;E511,F511&lt;&gt;0),"Leaver",IFERROR(IF($Y511="YES",MIN($U511*($G$12/$D$12),$G$12),(SUMPRODUCT(--((MIN(W511,$D$12))&gt;$C$9:$C$12),((MIN(W511,$D$12))-$C$9:$C$12),$H$9:$H$12))-((1-(X511/$M$9))*(SUMPRODUCT(--((MIN(V511,$D$12))&gt;$C$9:$C$12),((MIN(V511,$D$12))-$C$9:$C$12),$H$9:$H$12)))),0))</f>
        <v>0</v>
      </c>
      <c r="AA511" s="169">
        <f>IF(AND(LARGE('Sch A. Input'!$CL$15:$CL$41,COUNTIF('Sch A. Input'!$CL$15:$CL$41,"&gt;="&amp;F511))&lt;E511,F511&lt;&gt;0),"Leaver",IFERROR(Z511/U511,0))</f>
        <v>0</v>
      </c>
      <c r="AB511" s="170">
        <f>IF(AND(LARGE('Sch A. Input'!$CL$15:$CL$41,COUNTIF('Sch A. Input'!$CL$15:$CL$41,"&gt;="&amp;F511))&lt;E511,F511&lt;&gt;0),"Leaver",Q511-Z511)</f>
        <v>0</v>
      </c>
      <c r="AC511" s="94">
        <f t="shared" si="91"/>
        <v>0</v>
      </c>
      <c r="BK511" s="2"/>
      <c r="BL511" s="2"/>
      <c r="CI511"/>
    </row>
    <row r="512" spans="2:87" x14ac:dyDescent="0.35">
      <c r="B512" s="70" t="str">
        <f>IF('Sch A. Input'!B510="","",'Sch A. Input'!B510)</f>
        <v/>
      </c>
      <c r="C512" s="75" t="str">
        <f>IF('Sch A. Input'!C510="","",'Sch A. Input'!C510)</f>
        <v/>
      </c>
      <c r="D512" s="71" t="str">
        <f>IF('Sch A. Input'!D510="","",'Sch A. Input'!D510)</f>
        <v/>
      </c>
      <c r="E512" s="71">
        <f>'Sch A. Input'!E510</f>
        <v>45016</v>
      </c>
      <c r="F512" s="71">
        <f>'Sch A. Input'!F510</f>
        <v>0</v>
      </c>
      <c r="G512" s="226">
        <f>SUMIFS('Sch A. Input'!H510:CJ510,'Sch A. Input'!$H$13:$CJ$13,$L$11,'Sch A. Input'!$H$14:$CJ$14,"Recurring")</f>
        <v>0</v>
      </c>
      <c r="H512" s="226">
        <f>SUMIFS('Sch A. Input'!H510:CJ510,'Sch A. Input'!$H$13:$CJ$13,$L$11,'Sch A. Input'!$H$14:$CJ$14,"One-time")</f>
        <v>0</v>
      </c>
      <c r="I512" s="227">
        <f t="shared" si="85"/>
        <v>0</v>
      </c>
      <c r="J512" s="228">
        <f>SUMIFS('Sch A. Input'!H510:CJ510,'Sch A. Input'!$H$14:$CJ$14,"Recurring",'Sch A. Input'!$H$13:$CJ$13,"&lt;="&amp;$L$11)</f>
        <v>0</v>
      </c>
      <c r="K512" s="228">
        <f>SUMIFS('Sch A. Input'!H510:CJ510,'Sch A. Input'!$H$14:$CJ$14,"One-time",'Sch A. Input'!$H$13:$CJ$13,"&lt;="&amp;$L$11)</f>
        <v>0</v>
      </c>
      <c r="L512" s="229">
        <f t="shared" si="86"/>
        <v>0</v>
      </c>
      <c r="M512" s="228">
        <f t="shared" si="87"/>
        <v>0</v>
      </c>
      <c r="N512" s="228">
        <f t="shared" si="88"/>
        <v>0</v>
      </c>
      <c r="O512" s="259">
        <f t="shared" si="89"/>
        <v>0</v>
      </c>
      <c r="P512" s="268">
        <f t="shared" si="83"/>
        <v>0</v>
      </c>
      <c r="Q512" s="231">
        <f t="shared" si="84"/>
        <v>0</v>
      </c>
      <c r="R512" s="97">
        <f t="shared" si="90"/>
        <v>0</v>
      </c>
      <c r="S512" s="237">
        <f>IF(AND(LARGE('Sch A. Input'!$CL$15:$CL$41,COUNTIF('Sch A. Input'!$CL$15:$CL$41,"&gt;="&amp;F512))&lt;E512,F512&lt;&gt;0),"Leaver",J512-G512)</f>
        <v>0</v>
      </c>
      <c r="T512" s="237">
        <f>IF(AND(LARGE('Sch A. Input'!$CL$15:$CL$41,COUNTIF('Sch A. Input'!$CL$15:$CL$41,"&gt;="&amp;F512))&lt;E512,F512&lt;&gt;0),"Leaver",K512-H512)</f>
        <v>0</v>
      </c>
      <c r="U512" s="238">
        <f>IF(AND(LARGE('Sch A. Input'!$CL$15:$CL$41,COUNTIF('Sch A. Input'!$CL$15:$CL$41,"&gt;="&amp;F512))&lt;E512,F512&lt;&gt;0),"Leaver",L512-I512)</f>
        <v>0</v>
      </c>
      <c r="V512" s="238">
        <f>IF(AND(LARGE('Sch A. Input'!$CL$15:$CL$41,COUNTIF('Sch A. Input'!$CL$15:$CL$41,"&gt;="&amp;F512))&lt;E512,F512&lt;&gt;0),"Leaver",IFERROR(S512/X512*$M$9,0))</f>
        <v>0</v>
      </c>
      <c r="W512" s="238">
        <f>IF(AND(LARGE('Sch A. Input'!$CL$15:$CL$41,COUNTIF('Sch A. Input'!$CL$15:$CL$41,"&gt;="&amp;F512))&lt;E512,F512&lt;&gt;0),"Leaver",V512+T512)</f>
        <v>0</v>
      </c>
      <c r="X512" s="264">
        <f>IF(AND(LARGE('Sch A. Input'!$CL$15:$CL$41,COUNTIF('Sch A. Input'!$CL$15:$CL$41,"&gt;="&amp;F512))&lt;E512,F512&lt;&gt;0),"Leaver",IF(OR(D512="",D512&gt;$L$11,($L$11-14)&lt;$K$9),0,(E512+1-D512)/14-1))</f>
        <v>0</v>
      </c>
      <c r="Y512" s="265">
        <f>IF(AND(LARGE('Sch A. Input'!$CL$15:$CL$41,COUNTIF('Sch A. Input'!$CL$15:$CL$41,"&gt;="&amp;F512))&lt;E512,F512&lt;&gt;0),"Leaver",IFERROR(IF((S512/$X512*$M$9+T512)&gt;$D$12,"YES","NO"),0))</f>
        <v>0</v>
      </c>
      <c r="Z512" s="225">
        <f>IF(AND(LARGE('Sch A. Input'!$CL$15:$CL$41,COUNTIF('Sch A. Input'!$CL$15:$CL$41,"&gt;="&amp;F512))&lt;E512,F512&lt;&gt;0),"Leaver",IFERROR(IF($Y512="YES",MIN($U512*($G$12/$D$12),$G$12),(SUMPRODUCT(--((MIN(W512,$D$12))&gt;$C$9:$C$12),((MIN(W512,$D$12))-$C$9:$C$12),$H$9:$H$12))-((1-(X512/$M$9))*(SUMPRODUCT(--((MIN(V512,$D$12))&gt;$C$9:$C$12),((MIN(V512,$D$12))-$C$9:$C$12),$H$9:$H$12)))),0))</f>
        <v>0</v>
      </c>
      <c r="AA512" s="169">
        <f>IF(AND(LARGE('Sch A. Input'!$CL$15:$CL$41,COUNTIF('Sch A. Input'!$CL$15:$CL$41,"&gt;="&amp;F512))&lt;E512,F512&lt;&gt;0),"Leaver",IFERROR(Z512/U512,0))</f>
        <v>0</v>
      </c>
      <c r="AB512" s="170">
        <f>IF(AND(LARGE('Sch A. Input'!$CL$15:$CL$41,COUNTIF('Sch A. Input'!$CL$15:$CL$41,"&gt;="&amp;F512))&lt;E512,F512&lt;&gt;0),"Leaver",Q512-Z512)</f>
        <v>0</v>
      </c>
      <c r="AC512" s="94">
        <f t="shared" si="91"/>
        <v>0</v>
      </c>
      <c r="BK512" s="2"/>
      <c r="BL512" s="2"/>
      <c r="CI512"/>
    </row>
    <row r="513" spans="2:87" x14ac:dyDescent="0.35">
      <c r="B513" s="70" t="str">
        <f>IF('Sch A. Input'!B511="","",'Sch A. Input'!B511)</f>
        <v/>
      </c>
      <c r="C513" s="75" t="str">
        <f>IF('Sch A. Input'!C511="","",'Sch A. Input'!C511)</f>
        <v/>
      </c>
      <c r="D513" s="71" t="str">
        <f>IF('Sch A. Input'!D511="","",'Sch A. Input'!D511)</f>
        <v/>
      </c>
      <c r="E513" s="71">
        <f>'Sch A. Input'!E511</f>
        <v>45016</v>
      </c>
      <c r="F513" s="71">
        <f>'Sch A. Input'!F511</f>
        <v>0</v>
      </c>
      <c r="G513" s="226">
        <f>SUMIFS('Sch A. Input'!H511:CJ511,'Sch A. Input'!$H$13:$CJ$13,$L$11,'Sch A. Input'!$H$14:$CJ$14,"Recurring")</f>
        <v>0</v>
      </c>
      <c r="H513" s="226">
        <f>SUMIFS('Sch A. Input'!H511:CJ511,'Sch A. Input'!$H$13:$CJ$13,$L$11,'Sch A. Input'!$H$14:$CJ$14,"One-time")</f>
        <v>0</v>
      </c>
      <c r="I513" s="227">
        <f t="shared" si="85"/>
        <v>0</v>
      </c>
      <c r="J513" s="228">
        <f>SUMIFS('Sch A. Input'!H511:CJ511,'Sch A. Input'!$H$14:$CJ$14,"Recurring",'Sch A. Input'!$H$13:$CJ$13,"&lt;="&amp;$L$11)</f>
        <v>0</v>
      </c>
      <c r="K513" s="228">
        <f>SUMIFS('Sch A. Input'!H511:CJ511,'Sch A. Input'!$H$14:$CJ$14,"One-time",'Sch A. Input'!$H$13:$CJ$13,"&lt;="&amp;$L$11)</f>
        <v>0</v>
      </c>
      <c r="L513" s="229">
        <f t="shared" si="86"/>
        <v>0</v>
      </c>
      <c r="M513" s="228">
        <f t="shared" si="87"/>
        <v>0</v>
      </c>
      <c r="N513" s="228">
        <f t="shared" si="88"/>
        <v>0</v>
      </c>
      <c r="O513" s="259">
        <f t="shared" si="89"/>
        <v>0</v>
      </c>
      <c r="P513" s="268">
        <f t="shared" si="83"/>
        <v>0</v>
      </c>
      <c r="Q513" s="231">
        <f t="shared" si="84"/>
        <v>0</v>
      </c>
      <c r="R513" s="97">
        <f t="shared" si="90"/>
        <v>0</v>
      </c>
      <c r="S513" s="237">
        <f>IF(AND(LARGE('Sch A. Input'!$CL$15:$CL$41,COUNTIF('Sch A. Input'!$CL$15:$CL$41,"&gt;="&amp;F513))&lt;E513,F513&lt;&gt;0),"Leaver",J513-G513)</f>
        <v>0</v>
      </c>
      <c r="T513" s="237">
        <f>IF(AND(LARGE('Sch A. Input'!$CL$15:$CL$41,COUNTIF('Sch A. Input'!$CL$15:$CL$41,"&gt;="&amp;F513))&lt;E513,F513&lt;&gt;0),"Leaver",K513-H513)</f>
        <v>0</v>
      </c>
      <c r="U513" s="238">
        <f>IF(AND(LARGE('Sch A. Input'!$CL$15:$CL$41,COUNTIF('Sch A. Input'!$CL$15:$CL$41,"&gt;="&amp;F513))&lt;E513,F513&lt;&gt;0),"Leaver",L513-I513)</f>
        <v>0</v>
      </c>
      <c r="V513" s="238">
        <f>IF(AND(LARGE('Sch A. Input'!$CL$15:$CL$41,COUNTIF('Sch A. Input'!$CL$15:$CL$41,"&gt;="&amp;F513))&lt;E513,F513&lt;&gt;0),"Leaver",IFERROR(S513/X513*$M$9,0))</f>
        <v>0</v>
      </c>
      <c r="W513" s="238">
        <f>IF(AND(LARGE('Sch A. Input'!$CL$15:$CL$41,COUNTIF('Sch A. Input'!$CL$15:$CL$41,"&gt;="&amp;F513))&lt;E513,F513&lt;&gt;0),"Leaver",V513+T513)</f>
        <v>0</v>
      </c>
      <c r="X513" s="264">
        <f>IF(AND(LARGE('Sch A. Input'!$CL$15:$CL$41,COUNTIF('Sch A. Input'!$CL$15:$CL$41,"&gt;="&amp;F513))&lt;E513,F513&lt;&gt;0),"Leaver",IF(OR(D513="",D513&gt;$L$11,($L$11-14)&lt;$K$9),0,(E513+1-D513)/14-1))</f>
        <v>0</v>
      </c>
      <c r="Y513" s="265">
        <f>IF(AND(LARGE('Sch A. Input'!$CL$15:$CL$41,COUNTIF('Sch A. Input'!$CL$15:$CL$41,"&gt;="&amp;F513))&lt;E513,F513&lt;&gt;0),"Leaver",IFERROR(IF((S513/$X513*$M$9+T513)&gt;$D$12,"YES","NO"),0))</f>
        <v>0</v>
      </c>
      <c r="Z513" s="225">
        <f>IF(AND(LARGE('Sch A. Input'!$CL$15:$CL$41,COUNTIF('Sch A. Input'!$CL$15:$CL$41,"&gt;="&amp;F513))&lt;E513,F513&lt;&gt;0),"Leaver",IFERROR(IF($Y513="YES",MIN($U513*($G$12/$D$12),$G$12),(SUMPRODUCT(--((MIN(W513,$D$12))&gt;$C$9:$C$12),((MIN(W513,$D$12))-$C$9:$C$12),$H$9:$H$12))-((1-(X513/$M$9))*(SUMPRODUCT(--((MIN(V513,$D$12))&gt;$C$9:$C$12),((MIN(V513,$D$12))-$C$9:$C$12),$H$9:$H$12)))),0))</f>
        <v>0</v>
      </c>
      <c r="AA513" s="169">
        <f>IF(AND(LARGE('Sch A. Input'!$CL$15:$CL$41,COUNTIF('Sch A. Input'!$CL$15:$CL$41,"&gt;="&amp;F513))&lt;E513,F513&lt;&gt;0),"Leaver",IFERROR(Z513/U513,0))</f>
        <v>0</v>
      </c>
      <c r="AB513" s="170">
        <f>IF(AND(LARGE('Sch A. Input'!$CL$15:$CL$41,COUNTIF('Sch A. Input'!$CL$15:$CL$41,"&gt;="&amp;F513))&lt;E513,F513&lt;&gt;0),"Leaver",Q513-Z513)</f>
        <v>0</v>
      </c>
      <c r="AC513" s="94">
        <f t="shared" si="91"/>
        <v>0</v>
      </c>
      <c r="BK513" s="2"/>
      <c r="BL513" s="2"/>
      <c r="CI513"/>
    </row>
    <row r="514" spans="2:87" x14ac:dyDescent="0.35">
      <c r="B514" s="70" t="str">
        <f>IF('Sch A. Input'!B512="","",'Sch A. Input'!B512)</f>
        <v/>
      </c>
      <c r="C514" s="75" t="str">
        <f>IF('Sch A. Input'!C512="","",'Sch A. Input'!C512)</f>
        <v/>
      </c>
      <c r="D514" s="71" t="str">
        <f>IF('Sch A. Input'!D512="","",'Sch A. Input'!D512)</f>
        <v/>
      </c>
      <c r="E514" s="71">
        <f>'Sch A. Input'!E512</f>
        <v>45016</v>
      </c>
      <c r="F514" s="71">
        <f>'Sch A. Input'!F512</f>
        <v>0</v>
      </c>
      <c r="G514" s="226">
        <f>SUMIFS('Sch A. Input'!H512:CJ512,'Sch A. Input'!$H$13:$CJ$13,$L$11,'Sch A. Input'!$H$14:$CJ$14,"Recurring")</f>
        <v>0</v>
      </c>
      <c r="H514" s="226">
        <f>SUMIFS('Sch A. Input'!H512:CJ512,'Sch A. Input'!$H$13:$CJ$13,$L$11,'Sch A. Input'!$H$14:$CJ$14,"One-time")</f>
        <v>0</v>
      </c>
      <c r="I514" s="227">
        <f t="shared" si="85"/>
        <v>0</v>
      </c>
      <c r="J514" s="228">
        <f>SUMIFS('Sch A. Input'!H512:CJ512,'Sch A. Input'!$H$14:$CJ$14,"Recurring",'Sch A. Input'!$H$13:$CJ$13,"&lt;="&amp;$L$11)</f>
        <v>0</v>
      </c>
      <c r="K514" s="228">
        <f>SUMIFS('Sch A. Input'!H512:CJ512,'Sch A. Input'!$H$14:$CJ$14,"One-time",'Sch A. Input'!$H$13:$CJ$13,"&lt;="&amp;$L$11)</f>
        <v>0</v>
      </c>
      <c r="L514" s="229">
        <f t="shared" si="86"/>
        <v>0</v>
      </c>
      <c r="M514" s="228">
        <f t="shared" si="87"/>
        <v>0</v>
      </c>
      <c r="N514" s="228">
        <f t="shared" si="88"/>
        <v>0</v>
      </c>
      <c r="O514" s="259">
        <f t="shared" si="89"/>
        <v>0</v>
      </c>
      <c r="P514" s="268">
        <f t="shared" si="83"/>
        <v>0</v>
      </c>
      <c r="Q514" s="231">
        <f t="shared" si="84"/>
        <v>0</v>
      </c>
      <c r="R514" s="97">
        <f t="shared" si="90"/>
        <v>0</v>
      </c>
      <c r="S514" s="237">
        <f>IF(AND(LARGE('Sch A. Input'!$CL$15:$CL$41,COUNTIF('Sch A. Input'!$CL$15:$CL$41,"&gt;="&amp;F514))&lt;E514,F514&lt;&gt;0),"Leaver",J514-G514)</f>
        <v>0</v>
      </c>
      <c r="T514" s="237">
        <f>IF(AND(LARGE('Sch A. Input'!$CL$15:$CL$41,COUNTIF('Sch A. Input'!$CL$15:$CL$41,"&gt;="&amp;F514))&lt;E514,F514&lt;&gt;0),"Leaver",K514-H514)</f>
        <v>0</v>
      </c>
      <c r="U514" s="238">
        <f>IF(AND(LARGE('Sch A. Input'!$CL$15:$CL$41,COUNTIF('Sch A. Input'!$CL$15:$CL$41,"&gt;="&amp;F514))&lt;E514,F514&lt;&gt;0),"Leaver",L514-I514)</f>
        <v>0</v>
      </c>
      <c r="V514" s="238">
        <f>IF(AND(LARGE('Sch A. Input'!$CL$15:$CL$41,COUNTIF('Sch A. Input'!$CL$15:$CL$41,"&gt;="&amp;F514))&lt;E514,F514&lt;&gt;0),"Leaver",IFERROR(S514/X514*$M$9,0))</f>
        <v>0</v>
      </c>
      <c r="W514" s="238">
        <f>IF(AND(LARGE('Sch A. Input'!$CL$15:$CL$41,COUNTIF('Sch A. Input'!$CL$15:$CL$41,"&gt;="&amp;F514))&lt;E514,F514&lt;&gt;0),"Leaver",V514+T514)</f>
        <v>0</v>
      </c>
      <c r="X514" s="264">
        <f>IF(AND(LARGE('Sch A. Input'!$CL$15:$CL$41,COUNTIF('Sch A. Input'!$CL$15:$CL$41,"&gt;="&amp;F514))&lt;E514,F514&lt;&gt;0),"Leaver",IF(OR(D514="",D514&gt;$L$11,($L$11-14)&lt;$K$9),0,(E514+1-D514)/14-1))</f>
        <v>0</v>
      </c>
      <c r="Y514" s="265">
        <f>IF(AND(LARGE('Sch A. Input'!$CL$15:$CL$41,COUNTIF('Sch A. Input'!$CL$15:$CL$41,"&gt;="&amp;F514))&lt;E514,F514&lt;&gt;0),"Leaver",IFERROR(IF((S514/$X514*$M$9+T514)&gt;$D$12,"YES","NO"),0))</f>
        <v>0</v>
      </c>
      <c r="Z514" s="225">
        <f>IF(AND(LARGE('Sch A. Input'!$CL$15:$CL$41,COUNTIF('Sch A. Input'!$CL$15:$CL$41,"&gt;="&amp;F514))&lt;E514,F514&lt;&gt;0),"Leaver",IFERROR(IF($Y514="YES",MIN($U514*($G$12/$D$12),$G$12),(SUMPRODUCT(--((MIN(W514,$D$12))&gt;$C$9:$C$12),((MIN(W514,$D$12))-$C$9:$C$12),$H$9:$H$12))-((1-(X514/$M$9))*(SUMPRODUCT(--((MIN(V514,$D$12))&gt;$C$9:$C$12),((MIN(V514,$D$12))-$C$9:$C$12),$H$9:$H$12)))),0))</f>
        <v>0</v>
      </c>
      <c r="AA514" s="169">
        <f>IF(AND(LARGE('Sch A. Input'!$CL$15:$CL$41,COUNTIF('Sch A. Input'!$CL$15:$CL$41,"&gt;="&amp;F514))&lt;E514,F514&lt;&gt;0),"Leaver",IFERROR(Z514/U514,0))</f>
        <v>0</v>
      </c>
      <c r="AB514" s="170">
        <f>IF(AND(LARGE('Sch A. Input'!$CL$15:$CL$41,COUNTIF('Sch A. Input'!$CL$15:$CL$41,"&gt;="&amp;F514))&lt;E514,F514&lt;&gt;0),"Leaver",Q514-Z514)</f>
        <v>0</v>
      </c>
      <c r="AC514" s="94">
        <f t="shared" si="91"/>
        <v>0</v>
      </c>
      <c r="BK514" s="2"/>
      <c r="BL514" s="2"/>
      <c r="CI514"/>
    </row>
    <row r="515" spans="2:87" x14ac:dyDescent="0.35">
      <c r="B515" s="70" t="str">
        <f>IF('Sch A. Input'!B513="","",'Sch A. Input'!B513)</f>
        <v/>
      </c>
      <c r="C515" s="75" t="str">
        <f>IF('Sch A. Input'!C513="","",'Sch A. Input'!C513)</f>
        <v/>
      </c>
      <c r="D515" s="71" t="str">
        <f>IF('Sch A. Input'!D513="","",'Sch A. Input'!D513)</f>
        <v/>
      </c>
      <c r="E515" s="71">
        <f>'Sch A. Input'!E513</f>
        <v>45016</v>
      </c>
      <c r="F515" s="71">
        <f>'Sch A. Input'!F513</f>
        <v>0</v>
      </c>
      <c r="G515" s="226">
        <f>SUMIFS('Sch A. Input'!H513:CJ513,'Sch A. Input'!$H$13:$CJ$13,$L$11,'Sch A. Input'!$H$14:$CJ$14,"Recurring")</f>
        <v>0</v>
      </c>
      <c r="H515" s="226">
        <f>SUMIFS('Sch A. Input'!H513:CJ513,'Sch A. Input'!$H$13:$CJ$13,$L$11,'Sch A. Input'!$H$14:$CJ$14,"One-time")</f>
        <v>0</v>
      </c>
      <c r="I515" s="227">
        <f t="shared" si="85"/>
        <v>0</v>
      </c>
      <c r="J515" s="228">
        <f>SUMIFS('Sch A. Input'!H513:CJ513,'Sch A. Input'!$H$14:$CJ$14,"Recurring",'Sch A. Input'!$H$13:$CJ$13,"&lt;="&amp;$L$11)</f>
        <v>0</v>
      </c>
      <c r="K515" s="228">
        <f>SUMIFS('Sch A. Input'!H513:CJ513,'Sch A. Input'!$H$14:$CJ$14,"One-time",'Sch A. Input'!$H$13:$CJ$13,"&lt;="&amp;$L$11)</f>
        <v>0</v>
      </c>
      <c r="L515" s="229">
        <f t="shared" si="86"/>
        <v>0</v>
      </c>
      <c r="M515" s="228">
        <f t="shared" si="87"/>
        <v>0</v>
      </c>
      <c r="N515" s="228">
        <f t="shared" si="88"/>
        <v>0</v>
      </c>
      <c r="O515" s="259">
        <f t="shared" si="89"/>
        <v>0</v>
      </c>
      <c r="P515" s="268">
        <f t="shared" si="83"/>
        <v>0</v>
      </c>
      <c r="Q515" s="231">
        <f t="shared" si="84"/>
        <v>0</v>
      </c>
      <c r="R515" s="97">
        <f t="shared" si="90"/>
        <v>0</v>
      </c>
      <c r="S515" s="237">
        <f>IF(AND(LARGE('Sch A. Input'!$CL$15:$CL$41,COUNTIF('Sch A. Input'!$CL$15:$CL$41,"&gt;="&amp;F515))&lt;E515,F515&lt;&gt;0),"Leaver",J515-G515)</f>
        <v>0</v>
      </c>
      <c r="T515" s="237">
        <f>IF(AND(LARGE('Sch A. Input'!$CL$15:$CL$41,COUNTIF('Sch A. Input'!$CL$15:$CL$41,"&gt;="&amp;F515))&lt;E515,F515&lt;&gt;0),"Leaver",K515-H515)</f>
        <v>0</v>
      </c>
      <c r="U515" s="238">
        <f>IF(AND(LARGE('Sch A. Input'!$CL$15:$CL$41,COUNTIF('Sch A. Input'!$CL$15:$CL$41,"&gt;="&amp;F515))&lt;E515,F515&lt;&gt;0),"Leaver",L515-I515)</f>
        <v>0</v>
      </c>
      <c r="V515" s="238">
        <f>IF(AND(LARGE('Sch A. Input'!$CL$15:$CL$41,COUNTIF('Sch A. Input'!$CL$15:$CL$41,"&gt;="&amp;F515))&lt;E515,F515&lt;&gt;0),"Leaver",IFERROR(S515/X515*$M$9,0))</f>
        <v>0</v>
      </c>
      <c r="W515" s="238">
        <f>IF(AND(LARGE('Sch A. Input'!$CL$15:$CL$41,COUNTIF('Sch A. Input'!$CL$15:$CL$41,"&gt;="&amp;F515))&lt;E515,F515&lt;&gt;0),"Leaver",V515+T515)</f>
        <v>0</v>
      </c>
      <c r="X515" s="264">
        <f>IF(AND(LARGE('Sch A. Input'!$CL$15:$CL$41,COUNTIF('Sch A. Input'!$CL$15:$CL$41,"&gt;="&amp;F515))&lt;E515,F515&lt;&gt;0),"Leaver",IF(OR(D515="",D515&gt;$L$11,($L$11-14)&lt;$K$9),0,(E515+1-D515)/14-1))</f>
        <v>0</v>
      </c>
      <c r="Y515" s="265">
        <f>IF(AND(LARGE('Sch A. Input'!$CL$15:$CL$41,COUNTIF('Sch A. Input'!$CL$15:$CL$41,"&gt;="&amp;F515))&lt;E515,F515&lt;&gt;0),"Leaver",IFERROR(IF((S515/$X515*$M$9+T515)&gt;$D$12,"YES","NO"),0))</f>
        <v>0</v>
      </c>
      <c r="Z515" s="225">
        <f>IF(AND(LARGE('Sch A. Input'!$CL$15:$CL$41,COUNTIF('Sch A. Input'!$CL$15:$CL$41,"&gt;="&amp;F515))&lt;E515,F515&lt;&gt;0),"Leaver",IFERROR(IF($Y515="YES",MIN($U515*($G$12/$D$12),$G$12),(SUMPRODUCT(--((MIN(W515,$D$12))&gt;$C$9:$C$12),((MIN(W515,$D$12))-$C$9:$C$12),$H$9:$H$12))-((1-(X515/$M$9))*(SUMPRODUCT(--((MIN(V515,$D$12))&gt;$C$9:$C$12),((MIN(V515,$D$12))-$C$9:$C$12),$H$9:$H$12)))),0))</f>
        <v>0</v>
      </c>
      <c r="AA515" s="169">
        <f>IF(AND(LARGE('Sch A. Input'!$CL$15:$CL$41,COUNTIF('Sch A. Input'!$CL$15:$CL$41,"&gt;="&amp;F515))&lt;E515,F515&lt;&gt;0),"Leaver",IFERROR(Z515/U515,0))</f>
        <v>0</v>
      </c>
      <c r="AB515" s="170">
        <f>IF(AND(LARGE('Sch A. Input'!$CL$15:$CL$41,COUNTIF('Sch A. Input'!$CL$15:$CL$41,"&gt;="&amp;F515))&lt;E515,F515&lt;&gt;0),"Leaver",Q515-Z515)</f>
        <v>0</v>
      </c>
      <c r="AC515" s="94">
        <f t="shared" si="91"/>
        <v>0</v>
      </c>
      <c r="BK515" s="2"/>
      <c r="BL515" s="2"/>
      <c r="CI515"/>
    </row>
    <row r="516" spans="2:87" x14ac:dyDescent="0.35">
      <c r="B516" s="70" t="str">
        <f>IF('Sch A. Input'!B514="","",'Sch A. Input'!B514)</f>
        <v/>
      </c>
      <c r="C516" s="75" t="str">
        <f>IF('Sch A. Input'!C514="","",'Sch A. Input'!C514)</f>
        <v/>
      </c>
      <c r="D516" s="71" t="str">
        <f>IF('Sch A. Input'!D514="","",'Sch A. Input'!D514)</f>
        <v/>
      </c>
      <c r="E516" s="71">
        <f>'Sch A. Input'!E514</f>
        <v>45016</v>
      </c>
      <c r="F516" s="71">
        <f>'Sch A. Input'!F514</f>
        <v>0</v>
      </c>
      <c r="G516" s="226">
        <f>SUMIFS('Sch A. Input'!H514:CJ514,'Sch A. Input'!$H$13:$CJ$13,$L$11,'Sch A. Input'!$H$14:$CJ$14,"Recurring")</f>
        <v>0</v>
      </c>
      <c r="H516" s="226">
        <f>SUMIFS('Sch A. Input'!H514:CJ514,'Sch A. Input'!$H$13:$CJ$13,$L$11,'Sch A. Input'!$H$14:$CJ$14,"One-time")</f>
        <v>0</v>
      </c>
      <c r="I516" s="227">
        <f t="shared" si="85"/>
        <v>0</v>
      </c>
      <c r="J516" s="228">
        <f>SUMIFS('Sch A. Input'!H514:CJ514,'Sch A. Input'!$H$14:$CJ$14,"Recurring",'Sch A. Input'!$H$13:$CJ$13,"&lt;="&amp;$L$11)</f>
        <v>0</v>
      </c>
      <c r="K516" s="228">
        <f>SUMIFS('Sch A. Input'!H514:CJ514,'Sch A. Input'!$H$14:$CJ$14,"One-time",'Sch A. Input'!$H$13:$CJ$13,"&lt;="&amp;$L$11)</f>
        <v>0</v>
      </c>
      <c r="L516" s="229">
        <f t="shared" si="86"/>
        <v>0</v>
      </c>
      <c r="M516" s="228">
        <f t="shared" si="87"/>
        <v>0</v>
      </c>
      <c r="N516" s="228">
        <f t="shared" si="88"/>
        <v>0</v>
      </c>
      <c r="O516" s="259">
        <f t="shared" si="89"/>
        <v>0</v>
      </c>
      <c r="P516" s="268">
        <f t="shared" si="83"/>
        <v>0</v>
      </c>
      <c r="Q516" s="231">
        <f t="shared" si="84"/>
        <v>0</v>
      </c>
      <c r="R516" s="97">
        <f t="shared" si="90"/>
        <v>0</v>
      </c>
      <c r="S516" s="237">
        <f>IF(AND(LARGE('Sch A. Input'!$CL$15:$CL$41,COUNTIF('Sch A. Input'!$CL$15:$CL$41,"&gt;="&amp;F516))&lt;E516,F516&lt;&gt;0),"Leaver",J516-G516)</f>
        <v>0</v>
      </c>
      <c r="T516" s="237">
        <f>IF(AND(LARGE('Sch A. Input'!$CL$15:$CL$41,COUNTIF('Sch A. Input'!$CL$15:$CL$41,"&gt;="&amp;F516))&lt;E516,F516&lt;&gt;0),"Leaver",K516-H516)</f>
        <v>0</v>
      </c>
      <c r="U516" s="238">
        <f>IF(AND(LARGE('Sch A. Input'!$CL$15:$CL$41,COUNTIF('Sch A. Input'!$CL$15:$CL$41,"&gt;="&amp;F516))&lt;E516,F516&lt;&gt;0),"Leaver",L516-I516)</f>
        <v>0</v>
      </c>
      <c r="V516" s="238">
        <f>IF(AND(LARGE('Sch A. Input'!$CL$15:$CL$41,COUNTIF('Sch A. Input'!$CL$15:$CL$41,"&gt;="&amp;F516))&lt;E516,F516&lt;&gt;0),"Leaver",IFERROR(S516/X516*$M$9,0))</f>
        <v>0</v>
      </c>
      <c r="W516" s="238">
        <f>IF(AND(LARGE('Sch A. Input'!$CL$15:$CL$41,COUNTIF('Sch A. Input'!$CL$15:$CL$41,"&gt;="&amp;F516))&lt;E516,F516&lt;&gt;0),"Leaver",V516+T516)</f>
        <v>0</v>
      </c>
      <c r="X516" s="264">
        <f>IF(AND(LARGE('Sch A. Input'!$CL$15:$CL$41,COUNTIF('Sch A. Input'!$CL$15:$CL$41,"&gt;="&amp;F516))&lt;E516,F516&lt;&gt;0),"Leaver",IF(OR(D516="",D516&gt;$L$11,($L$11-14)&lt;$K$9),0,(E516+1-D516)/14-1))</f>
        <v>0</v>
      </c>
      <c r="Y516" s="265">
        <f>IF(AND(LARGE('Sch A. Input'!$CL$15:$CL$41,COUNTIF('Sch A. Input'!$CL$15:$CL$41,"&gt;="&amp;F516))&lt;E516,F516&lt;&gt;0),"Leaver",IFERROR(IF((S516/$X516*$M$9+T516)&gt;$D$12,"YES","NO"),0))</f>
        <v>0</v>
      </c>
      <c r="Z516" s="225">
        <f>IF(AND(LARGE('Sch A. Input'!$CL$15:$CL$41,COUNTIF('Sch A. Input'!$CL$15:$CL$41,"&gt;="&amp;F516))&lt;E516,F516&lt;&gt;0),"Leaver",IFERROR(IF($Y516="YES",MIN($U516*($G$12/$D$12),$G$12),(SUMPRODUCT(--((MIN(W516,$D$12))&gt;$C$9:$C$12),((MIN(W516,$D$12))-$C$9:$C$12),$H$9:$H$12))-((1-(X516/$M$9))*(SUMPRODUCT(--((MIN(V516,$D$12))&gt;$C$9:$C$12),((MIN(V516,$D$12))-$C$9:$C$12),$H$9:$H$12)))),0))</f>
        <v>0</v>
      </c>
      <c r="AA516" s="169">
        <f>IF(AND(LARGE('Sch A. Input'!$CL$15:$CL$41,COUNTIF('Sch A. Input'!$CL$15:$CL$41,"&gt;="&amp;F516))&lt;E516,F516&lt;&gt;0),"Leaver",IFERROR(Z516/U516,0))</f>
        <v>0</v>
      </c>
      <c r="AB516" s="170">
        <f>IF(AND(LARGE('Sch A. Input'!$CL$15:$CL$41,COUNTIF('Sch A. Input'!$CL$15:$CL$41,"&gt;="&amp;F516))&lt;E516,F516&lt;&gt;0),"Leaver",Q516-Z516)</f>
        <v>0</v>
      </c>
      <c r="AC516" s="94">
        <f t="shared" si="91"/>
        <v>0</v>
      </c>
      <c r="BK516" s="2"/>
      <c r="BL516" s="2"/>
      <c r="CI516"/>
    </row>
    <row r="517" spans="2:87" x14ac:dyDescent="0.35">
      <c r="B517" s="70" t="str">
        <f>IF('Sch A. Input'!B515="","",'Sch A. Input'!B515)</f>
        <v/>
      </c>
      <c r="C517" s="75" t="str">
        <f>IF('Sch A. Input'!C515="","",'Sch A. Input'!C515)</f>
        <v/>
      </c>
      <c r="D517" s="71" t="str">
        <f>IF('Sch A. Input'!D515="","",'Sch A. Input'!D515)</f>
        <v/>
      </c>
      <c r="E517" s="71">
        <f>'Sch A. Input'!E515</f>
        <v>45016</v>
      </c>
      <c r="F517" s="71">
        <f>'Sch A. Input'!F515</f>
        <v>0</v>
      </c>
      <c r="G517" s="226">
        <f>SUMIFS('Sch A. Input'!H515:CJ515,'Sch A. Input'!$H$13:$CJ$13,$L$11,'Sch A. Input'!$H$14:$CJ$14,"Recurring")</f>
        <v>0</v>
      </c>
      <c r="H517" s="226">
        <f>SUMIFS('Sch A. Input'!H515:CJ515,'Sch A. Input'!$H$13:$CJ$13,$L$11,'Sch A. Input'!$H$14:$CJ$14,"One-time")</f>
        <v>0</v>
      </c>
      <c r="I517" s="227">
        <f t="shared" si="85"/>
        <v>0</v>
      </c>
      <c r="J517" s="228">
        <f>SUMIFS('Sch A. Input'!H515:CJ515,'Sch A. Input'!$H$14:$CJ$14,"Recurring",'Sch A. Input'!$H$13:$CJ$13,"&lt;="&amp;$L$11)</f>
        <v>0</v>
      </c>
      <c r="K517" s="228">
        <f>SUMIFS('Sch A. Input'!H515:CJ515,'Sch A. Input'!$H$14:$CJ$14,"One-time",'Sch A. Input'!$H$13:$CJ$13,"&lt;="&amp;$L$11)</f>
        <v>0</v>
      </c>
      <c r="L517" s="229">
        <f t="shared" si="86"/>
        <v>0</v>
      </c>
      <c r="M517" s="228">
        <f t="shared" si="87"/>
        <v>0</v>
      </c>
      <c r="N517" s="228">
        <f t="shared" si="88"/>
        <v>0</v>
      </c>
      <c r="O517" s="259">
        <f t="shared" si="89"/>
        <v>0</v>
      </c>
      <c r="P517" s="268">
        <f t="shared" si="83"/>
        <v>0</v>
      </c>
      <c r="Q517" s="231">
        <f t="shared" si="84"/>
        <v>0</v>
      </c>
      <c r="R517" s="97">
        <f t="shared" si="90"/>
        <v>0</v>
      </c>
      <c r="S517" s="237">
        <f>IF(AND(LARGE('Sch A. Input'!$CL$15:$CL$41,COUNTIF('Sch A. Input'!$CL$15:$CL$41,"&gt;="&amp;F517))&lt;E517,F517&lt;&gt;0),"Leaver",J517-G517)</f>
        <v>0</v>
      </c>
      <c r="T517" s="237">
        <f>IF(AND(LARGE('Sch A. Input'!$CL$15:$CL$41,COUNTIF('Sch A. Input'!$CL$15:$CL$41,"&gt;="&amp;F517))&lt;E517,F517&lt;&gt;0),"Leaver",K517-H517)</f>
        <v>0</v>
      </c>
      <c r="U517" s="238">
        <f>IF(AND(LARGE('Sch A. Input'!$CL$15:$CL$41,COUNTIF('Sch A. Input'!$CL$15:$CL$41,"&gt;="&amp;F517))&lt;E517,F517&lt;&gt;0),"Leaver",L517-I517)</f>
        <v>0</v>
      </c>
      <c r="V517" s="238">
        <f>IF(AND(LARGE('Sch A. Input'!$CL$15:$CL$41,COUNTIF('Sch A. Input'!$CL$15:$CL$41,"&gt;="&amp;F517))&lt;E517,F517&lt;&gt;0),"Leaver",IFERROR(S517/X517*$M$9,0))</f>
        <v>0</v>
      </c>
      <c r="W517" s="238">
        <f>IF(AND(LARGE('Sch A. Input'!$CL$15:$CL$41,COUNTIF('Sch A. Input'!$CL$15:$CL$41,"&gt;="&amp;F517))&lt;E517,F517&lt;&gt;0),"Leaver",V517+T517)</f>
        <v>0</v>
      </c>
      <c r="X517" s="264">
        <f>IF(AND(LARGE('Sch A. Input'!$CL$15:$CL$41,COUNTIF('Sch A. Input'!$CL$15:$CL$41,"&gt;="&amp;F517))&lt;E517,F517&lt;&gt;0),"Leaver",IF(OR(D517="",D517&gt;$L$11,($L$11-14)&lt;$K$9),0,(E517+1-D517)/14-1))</f>
        <v>0</v>
      </c>
      <c r="Y517" s="265">
        <f>IF(AND(LARGE('Sch A. Input'!$CL$15:$CL$41,COUNTIF('Sch A. Input'!$CL$15:$CL$41,"&gt;="&amp;F517))&lt;E517,F517&lt;&gt;0),"Leaver",IFERROR(IF((S517/$X517*$M$9+T517)&gt;$D$12,"YES","NO"),0))</f>
        <v>0</v>
      </c>
      <c r="Z517" s="225">
        <f>IF(AND(LARGE('Sch A. Input'!$CL$15:$CL$41,COUNTIF('Sch A. Input'!$CL$15:$CL$41,"&gt;="&amp;F517))&lt;E517,F517&lt;&gt;0),"Leaver",IFERROR(IF($Y517="YES",MIN($U517*($G$12/$D$12),$G$12),(SUMPRODUCT(--((MIN(W517,$D$12))&gt;$C$9:$C$12),((MIN(W517,$D$12))-$C$9:$C$12),$H$9:$H$12))-((1-(X517/$M$9))*(SUMPRODUCT(--((MIN(V517,$D$12))&gt;$C$9:$C$12),((MIN(V517,$D$12))-$C$9:$C$12),$H$9:$H$12)))),0))</f>
        <v>0</v>
      </c>
      <c r="AA517" s="169">
        <f>IF(AND(LARGE('Sch A. Input'!$CL$15:$CL$41,COUNTIF('Sch A. Input'!$CL$15:$CL$41,"&gt;="&amp;F517))&lt;E517,F517&lt;&gt;0),"Leaver",IFERROR(Z517/U517,0))</f>
        <v>0</v>
      </c>
      <c r="AB517" s="170">
        <f>IF(AND(LARGE('Sch A. Input'!$CL$15:$CL$41,COUNTIF('Sch A. Input'!$CL$15:$CL$41,"&gt;="&amp;F517))&lt;E517,F517&lt;&gt;0),"Leaver",Q517-Z517)</f>
        <v>0</v>
      </c>
      <c r="AC517" s="94">
        <f t="shared" si="91"/>
        <v>0</v>
      </c>
      <c r="BK517" s="2"/>
      <c r="BL517" s="2"/>
      <c r="CI517"/>
    </row>
    <row r="518" spans="2:87" x14ac:dyDescent="0.35">
      <c r="B518" s="70" t="str">
        <f>IF('Sch A. Input'!B516="","",'Sch A. Input'!B516)</f>
        <v/>
      </c>
      <c r="C518" s="75" t="str">
        <f>IF('Sch A. Input'!C516="","",'Sch A. Input'!C516)</f>
        <v/>
      </c>
      <c r="D518" s="71" t="str">
        <f>IF('Sch A. Input'!D516="","",'Sch A. Input'!D516)</f>
        <v/>
      </c>
      <c r="E518" s="71">
        <f>'Sch A. Input'!E516</f>
        <v>45016</v>
      </c>
      <c r="F518" s="71">
        <f>'Sch A. Input'!F516</f>
        <v>0</v>
      </c>
      <c r="G518" s="226">
        <f>SUMIFS('Sch A. Input'!H516:CJ516,'Sch A. Input'!$H$13:$CJ$13,$L$11,'Sch A. Input'!$H$14:$CJ$14,"Recurring")</f>
        <v>0</v>
      </c>
      <c r="H518" s="226">
        <f>SUMIFS('Sch A. Input'!H516:CJ516,'Sch A. Input'!$H$13:$CJ$13,$L$11,'Sch A. Input'!$H$14:$CJ$14,"One-time")</f>
        <v>0</v>
      </c>
      <c r="I518" s="227">
        <f t="shared" si="85"/>
        <v>0</v>
      </c>
      <c r="J518" s="228">
        <f>SUMIFS('Sch A. Input'!H516:CJ516,'Sch A. Input'!$H$14:$CJ$14,"Recurring",'Sch A. Input'!$H$13:$CJ$13,"&lt;="&amp;$L$11)</f>
        <v>0</v>
      </c>
      <c r="K518" s="228">
        <f>SUMIFS('Sch A. Input'!H516:CJ516,'Sch A. Input'!$H$14:$CJ$14,"One-time",'Sch A. Input'!$H$13:$CJ$13,"&lt;="&amp;$L$11)</f>
        <v>0</v>
      </c>
      <c r="L518" s="229">
        <f t="shared" si="86"/>
        <v>0</v>
      </c>
      <c r="M518" s="228">
        <f t="shared" si="87"/>
        <v>0</v>
      </c>
      <c r="N518" s="228">
        <f t="shared" si="88"/>
        <v>0</v>
      </c>
      <c r="O518" s="259">
        <f t="shared" si="89"/>
        <v>0</v>
      </c>
      <c r="P518" s="268">
        <f t="shared" si="83"/>
        <v>0</v>
      </c>
      <c r="Q518" s="231">
        <f t="shared" si="84"/>
        <v>0</v>
      </c>
      <c r="R518" s="97">
        <f t="shared" si="90"/>
        <v>0</v>
      </c>
      <c r="S518" s="237">
        <f>IF(AND(LARGE('Sch A. Input'!$CL$15:$CL$41,COUNTIF('Sch A. Input'!$CL$15:$CL$41,"&gt;="&amp;F518))&lt;E518,F518&lt;&gt;0),"Leaver",J518-G518)</f>
        <v>0</v>
      </c>
      <c r="T518" s="237">
        <f>IF(AND(LARGE('Sch A. Input'!$CL$15:$CL$41,COUNTIF('Sch A. Input'!$CL$15:$CL$41,"&gt;="&amp;F518))&lt;E518,F518&lt;&gt;0),"Leaver",K518-H518)</f>
        <v>0</v>
      </c>
      <c r="U518" s="238">
        <f>IF(AND(LARGE('Sch A. Input'!$CL$15:$CL$41,COUNTIF('Sch A. Input'!$CL$15:$CL$41,"&gt;="&amp;F518))&lt;E518,F518&lt;&gt;0),"Leaver",L518-I518)</f>
        <v>0</v>
      </c>
      <c r="V518" s="238">
        <f>IF(AND(LARGE('Sch A. Input'!$CL$15:$CL$41,COUNTIF('Sch A. Input'!$CL$15:$CL$41,"&gt;="&amp;F518))&lt;E518,F518&lt;&gt;0),"Leaver",IFERROR(S518/X518*$M$9,0))</f>
        <v>0</v>
      </c>
      <c r="W518" s="238">
        <f>IF(AND(LARGE('Sch A. Input'!$CL$15:$CL$41,COUNTIF('Sch A. Input'!$CL$15:$CL$41,"&gt;="&amp;F518))&lt;E518,F518&lt;&gt;0),"Leaver",V518+T518)</f>
        <v>0</v>
      </c>
      <c r="X518" s="264">
        <f>IF(AND(LARGE('Sch A. Input'!$CL$15:$CL$41,COUNTIF('Sch A. Input'!$CL$15:$CL$41,"&gt;="&amp;F518))&lt;E518,F518&lt;&gt;0),"Leaver",IF(OR(D518="",D518&gt;$L$11,($L$11-14)&lt;$K$9),0,(E518+1-D518)/14-1))</f>
        <v>0</v>
      </c>
      <c r="Y518" s="265">
        <f>IF(AND(LARGE('Sch A. Input'!$CL$15:$CL$41,COUNTIF('Sch A. Input'!$CL$15:$CL$41,"&gt;="&amp;F518))&lt;E518,F518&lt;&gt;0),"Leaver",IFERROR(IF((S518/$X518*$M$9+T518)&gt;$D$12,"YES","NO"),0))</f>
        <v>0</v>
      </c>
      <c r="Z518" s="225">
        <f>IF(AND(LARGE('Sch A. Input'!$CL$15:$CL$41,COUNTIF('Sch A. Input'!$CL$15:$CL$41,"&gt;="&amp;F518))&lt;E518,F518&lt;&gt;0),"Leaver",IFERROR(IF($Y518="YES",MIN($U518*($G$12/$D$12),$G$12),(SUMPRODUCT(--((MIN(W518,$D$12))&gt;$C$9:$C$12),((MIN(W518,$D$12))-$C$9:$C$12),$H$9:$H$12))-((1-(X518/$M$9))*(SUMPRODUCT(--((MIN(V518,$D$12))&gt;$C$9:$C$12),((MIN(V518,$D$12))-$C$9:$C$12),$H$9:$H$12)))),0))</f>
        <v>0</v>
      </c>
      <c r="AA518" s="169">
        <f>IF(AND(LARGE('Sch A. Input'!$CL$15:$CL$41,COUNTIF('Sch A. Input'!$CL$15:$CL$41,"&gt;="&amp;F518))&lt;E518,F518&lt;&gt;0),"Leaver",IFERROR(Z518/U518,0))</f>
        <v>0</v>
      </c>
      <c r="AB518" s="170">
        <f>IF(AND(LARGE('Sch A. Input'!$CL$15:$CL$41,COUNTIF('Sch A. Input'!$CL$15:$CL$41,"&gt;="&amp;F518))&lt;E518,F518&lt;&gt;0),"Leaver",Q518-Z518)</f>
        <v>0</v>
      </c>
      <c r="AC518" s="94">
        <f t="shared" si="91"/>
        <v>0</v>
      </c>
      <c r="BK518" s="2"/>
      <c r="BL518" s="2"/>
      <c r="CI518"/>
    </row>
    <row r="519" spans="2:87" x14ac:dyDescent="0.35">
      <c r="B519" s="70" t="str">
        <f>IF('Sch A. Input'!B517="","",'Sch A. Input'!B517)</f>
        <v/>
      </c>
      <c r="C519" s="75" t="str">
        <f>IF('Sch A. Input'!C517="","",'Sch A. Input'!C517)</f>
        <v/>
      </c>
      <c r="D519" s="71" t="str">
        <f>IF('Sch A. Input'!D517="","",'Sch A. Input'!D517)</f>
        <v/>
      </c>
      <c r="E519" s="71">
        <f>'Sch A. Input'!E517</f>
        <v>45016</v>
      </c>
      <c r="F519" s="71">
        <f>'Sch A. Input'!F517</f>
        <v>0</v>
      </c>
      <c r="G519" s="226">
        <f>SUMIFS('Sch A. Input'!H517:CJ517,'Sch A. Input'!$H$13:$CJ$13,$L$11,'Sch A. Input'!$H$14:$CJ$14,"Recurring")</f>
        <v>0</v>
      </c>
      <c r="H519" s="226">
        <f>SUMIFS('Sch A. Input'!H517:CJ517,'Sch A. Input'!$H$13:$CJ$13,$L$11,'Sch A. Input'!$H$14:$CJ$14,"One-time")</f>
        <v>0</v>
      </c>
      <c r="I519" s="227">
        <f t="shared" si="85"/>
        <v>0</v>
      </c>
      <c r="J519" s="228">
        <f>SUMIFS('Sch A. Input'!H517:CJ517,'Sch A. Input'!$H$14:$CJ$14,"Recurring",'Sch A. Input'!$H$13:$CJ$13,"&lt;="&amp;$L$11)</f>
        <v>0</v>
      </c>
      <c r="K519" s="228">
        <f>SUMIFS('Sch A. Input'!H517:CJ517,'Sch A. Input'!$H$14:$CJ$14,"One-time",'Sch A. Input'!$H$13:$CJ$13,"&lt;="&amp;$L$11)</f>
        <v>0</v>
      </c>
      <c r="L519" s="229">
        <f t="shared" si="86"/>
        <v>0</v>
      </c>
      <c r="M519" s="228">
        <f t="shared" si="87"/>
        <v>0</v>
      </c>
      <c r="N519" s="228">
        <f t="shared" si="88"/>
        <v>0</v>
      </c>
      <c r="O519" s="259">
        <f t="shared" si="89"/>
        <v>0</v>
      </c>
      <c r="P519" s="268">
        <f t="shared" si="83"/>
        <v>0</v>
      </c>
      <c r="Q519" s="231">
        <f t="shared" si="84"/>
        <v>0</v>
      </c>
      <c r="R519" s="97">
        <f t="shared" si="90"/>
        <v>0</v>
      </c>
      <c r="S519" s="237">
        <f>IF(AND(LARGE('Sch A. Input'!$CL$15:$CL$41,COUNTIF('Sch A. Input'!$CL$15:$CL$41,"&gt;="&amp;F519))&lt;E519,F519&lt;&gt;0),"Leaver",J519-G519)</f>
        <v>0</v>
      </c>
      <c r="T519" s="237">
        <f>IF(AND(LARGE('Sch A. Input'!$CL$15:$CL$41,COUNTIF('Sch A. Input'!$CL$15:$CL$41,"&gt;="&amp;F519))&lt;E519,F519&lt;&gt;0),"Leaver",K519-H519)</f>
        <v>0</v>
      </c>
      <c r="U519" s="238">
        <f>IF(AND(LARGE('Sch A. Input'!$CL$15:$CL$41,COUNTIF('Sch A. Input'!$CL$15:$CL$41,"&gt;="&amp;F519))&lt;E519,F519&lt;&gt;0),"Leaver",L519-I519)</f>
        <v>0</v>
      </c>
      <c r="V519" s="238">
        <f>IF(AND(LARGE('Sch A. Input'!$CL$15:$CL$41,COUNTIF('Sch A. Input'!$CL$15:$CL$41,"&gt;="&amp;F519))&lt;E519,F519&lt;&gt;0),"Leaver",IFERROR(S519/X519*$M$9,0))</f>
        <v>0</v>
      </c>
      <c r="W519" s="238">
        <f>IF(AND(LARGE('Sch A. Input'!$CL$15:$CL$41,COUNTIF('Sch A. Input'!$CL$15:$CL$41,"&gt;="&amp;F519))&lt;E519,F519&lt;&gt;0),"Leaver",V519+T519)</f>
        <v>0</v>
      </c>
      <c r="X519" s="264">
        <f>IF(AND(LARGE('Sch A. Input'!$CL$15:$CL$41,COUNTIF('Sch A. Input'!$CL$15:$CL$41,"&gt;="&amp;F519))&lt;E519,F519&lt;&gt;0),"Leaver",IF(OR(D519="",D519&gt;$L$11,($L$11-14)&lt;$K$9),0,(E519+1-D519)/14-1))</f>
        <v>0</v>
      </c>
      <c r="Y519" s="265">
        <f>IF(AND(LARGE('Sch A. Input'!$CL$15:$CL$41,COUNTIF('Sch A. Input'!$CL$15:$CL$41,"&gt;="&amp;F519))&lt;E519,F519&lt;&gt;0),"Leaver",IFERROR(IF((S519/$X519*$M$9+T519)&gt;$D$12,"YES","NO"),0))</f>
        <v>0</v>
      </c>
      <c r="Z519" s="225">
        <f>IF(AND(LARGE('Sch A. Input'!$CL$15:$CL$41,COUNTIF('Sch A. Input'!$CL$15:$CL$41,"&gt;="&amp;F519))&lt;E519,F519&lt;&gt;0),"Leaver",IFERROR(IF($Y519="YES",MIN($U519*($G$12/$D$12),$G$12),(SUMPRODUCT(--((MIN(W519,$D$12))&gt;$C$9:$C$12),((MIN(W519,$D$12))-$C$9:$C$12),$H$9:$H$12))-((1-(X519/$M$9))*(SUMPRODUCT(--((MIN(V519,$D$12))&gt;$C$9:$C$12),((MIN(V519,$D$12))-$C$9:$C$12),$H$9:$H$12)))),0))</f>
        <v>0</v>
      </c>
      <c r="AA519" s="169">
        <f>IF(AND(LARGE('Sch A. Input'!$CL$15:$CL$41,COUNTIF('Sch A. Input'!$CL$15:$CL$41,"&gt;="&amp;F519))&lt;E519,F519&lt;&gt;0),"Leaver",IFERROR(Z519/U519,0))</f>
        <v>0</v>
      </c>
      <c r="AB519" s="170">
        <f>IF(AND(LARGE('Sch A. Input'!$CL$15:$CL$41,COUNTIF('Sch A. Input'!$CL$15:$CL$41,"&gt;="&amp;F519))&lt;E519,F519&lt;&gt;0),"Leaver",Q519-Z519)</f>
        <v>0</v>
      </c>
      <c r="AC519" s="94">
        <f t="shared" si="91"/>
        <v>0</v>
      </c>
      <c r="BK519" s="2"/>
      <c r="BL519" s="2"/>
      <c r="CI519"/>
    </row>
    <row r="520" spans="2:87" x14ac:dyDescent="0.35">
      <c r="B520" s="70" t="str">
        <f>IF('Sch A. Input'!B518="","",'Sch A. Input'!B518)</f>
        <v/>
      </c>
      <c r="C520" s="75" t="str">
        <f>IF('Sch A. Input'!C518="","",'Sch A. Input'!C518)</f>
        <v/>
      </c>
      <c r="D520" s="71" t="str">
        <f>IF('Sch A. Input'!D518="","",'Sch A. Input'!D518)</f>
        <v/>
      </c>
      <c r="E520" s="71">
        <f>'Sch A. Input'!E518</f>
        <v>45016</v>
      </c>
      <c r="F520" s="71">
        <f>'Sch A. Input'!F518</f>
        <v>0</v>
      </c>
      <c r="G520" s="226">
        <f>SUMIFS('Sch A. Input'!H518:CJ518,'Sch A. Input'!$H$13:$CJ$13,$L$11,'Sch A. Input'!$H$14:$CJ$14,"Recurring")</f>
        <v>0</v>
      </c>
      <c r="H520" s="226">
        <f>SUMIFS('Sch A. Input'!H518:CJ518,'Sch A. Input'!$H$13:$CJ$13,$L$11,'Sch A. Input'!$H$14:$CJ$14,"One-time")</f>
        <v>0</v>
      </c>
      <c r="I520" s="227">
        <f t="shared" si="85"/>
        <v>0</v>
      </c>
      <c r="J520" s="228">
        <f>SUMIFS('Sch A. Input'!H518:CJ518,'Sch A. Input'!$H$14:$CJ$14,"Recurring",'Sch A. Input'!$H$13:$CJ$13,"&lt;="&amp;$L$11)</f>
        <v>0</v>
      </c>
      <c r="K520" s="228">
        <f>SUMIFS('Sch A. Input'!H518:CJ518,'Sch A. Input'!$H$14:$CJ$14,"One-time",'Sch A. Input'!$H$13:$CJ$13,"&lt;="&amp;$L$11)</f>
        <v>0</v>
      </c>
      <c r="L520" s="229">
        <f t="shared" si="86"/>
        <v>0</v>
      </c>
      <c r="M520" s="228">
        <f t="shared" si="87"/>
        <v>0</v>
      </c>
      <c r="N520" s="228">
        <f t="shared" si="88"/>
        <v>0</v>
      </c>
      <c r="O520" s="259">
        <f t="shared" si="89"/>
        <v>0</v>
      </c>
      <c r="P520" s="268">
        <f t="shared" si="83"/>
        <v>0</v>
      </c>
      <c r="Q520" s="231">
        <f t="shared" si="84"/>
        <v>0</v>
      </c>
      <c r="R520" s="97">
        <f t="shared" si="90"/>
        <v>0</v>
      </c>
      <c r="S520" s="237">
        <f>IF(AND(LARGE('Sch A. Input'!$CL$15:$CL$41,COUNTIF('Sch A. Input'!$CL$15:$CL$41,"&gt;="&amp;F520))&lt;E520,F520&lt;&gt;0),"Leaver",J520-G520)</f>
        <v>0</v>
      </c>
      <c r="T520" s="237">
        <f>IF(AND(LARGE('Sch A. Input'!$CL$15:$CL$41,COUNTIF('Sch A. Input'!$CL$15:$CL$41,"&gt;="&amp;F520))&lt;E520,F520&lt;&gt;0),"Leaver",K520-H520)</f>
        <v>0</v>
      </c>
      <c r="U520" s="238">
        <f>IF(AND(LARGE('Sch A. Input'!$CL$15:$CL$41,COUNTIF('Sch A. Input'!$CL$15:$CL$41,"&gt;="&amp;F520))&lt;E520,F520&lt;&gt;0),"Leaver",L520-I520)</f>
        <v>0</v>
      </c>
      <c r="V520" s="238">
        <f>IF(AND(LARGE('Sch A. Input'!$CL$15:$CL$41,COUNTIF('Sch A. Input'!$CL$15:$CL$41,"&gt;="&amp;F520))&lt;E520,F520&lt;&gt;0),"Leaver",IFERROR(S520/X520*$M$9,0))</f>
        <v>0</v>
      </c>
      <c r="W520" s="238">
        <f>IF(AND(LARGE('Sch A. Input'!$CL$15:$CL$41,COUNTIF('Sch A. Input'!$CL$15:$CL$41,"&gt;="&amp;F520))&lt;E520,F520&lt;&gt;0),"Leaver",V520+T520)</f>
        <v>0</v>
      </c>
      <c r="X520" s="264">
        <f>IF(AND(LARGE('Sch A. Input'!$CL$15:$CL$41,COUNTIF('Sch A. Input'!$CL$15:$CL$41,"&gt;="&amp;F520))&lt;E520,F520&lt;&gt;0),"Leaver",IF(OR(D520="",D520&gt;$L$11,($L$11-14)&lt;$K$9),0,(E520+1-D520)/14-1))</f>
        <v>0</v>
      </c>
      <c r="Y520" s="265">
        <f>IF(AND(LARGE('Sch A. Input'!$CL$15:$CL$41,COUNTIF('Sch A. Input'!$CL$15:$CL$41,"&gt;="&amp;F520))&lt;E520,F520&lt;&gt;0),"Leaver",IFERROR(IF((S520/$X520*$M$9+T520)&gt;$D$12,"YES","NO"),0))</f>
        <v>0</v>
      </c>
      <c r="Z520" s="225">
        <f>IF(AND(LARGE('Sch A. Input'!$CL$15:$CL$41,COUNTIF('Sch A. Input'!$CL$15:$CL$41,"&gt;="&amp;F520))&lt;E520,F520&lt;&gt;0),"Leaver",IFERROR(IF($Y520="YES",MIN($U520*($G$12/$D$12),$G$12),(SUMPRODUCT(--((MIN(W520,$D$12))&gt;$C$9:$C$12),((MIN(W520,$D$12))-$C$9:$C$12),$H$9:$H$12))-((1-(X520/$M$9))*(SUMPRODUCT(--((MIN(V520,$D$12))&gt;$C$9:$C$12),((MIN(V520,$D$12))-$C$9:$C$12),$H$9:$H$12)))),0))</f>
        <v>0</v>
      </c>
      <c r="AA520" s="169">
        <f>IF(AND(LARGE('Sch A. Input'!$CL$15:$CL$41,COUNTIF('Sch A. Input'!$CL$15:$CL$41,"&gt;="&amp;F520))&lt;E520,F520&lt;&gt;0),"Leaver",IFERROR(Z520/U520,0))</f>
        <v>0</v>
      </c>
      <c r="AB520" s="170">
        <f>IF(AND(LARGE('Sch A. Input'!$CL$15:$CL$41,COUNTIF('Sch A. Input'!$CL$15:$CL$41,"&gt;="&amp;F520))&lt;E520,F520&lt;&gt;0),"Leaver",Q520-Z520)</f>
        <v>0</v>
      </c>
      <c r="AC520" s="94">
        <f t="shared" si="91"/>
        <v>0</v>
      </c>
      <c r="BK520" s="2"/>
      <c r="BL520" s="2"/>
      <c r="CI520"/>
    </row>
    <row r="521" spans="2:87" x14ac:dyDescent="0.35">
      <c r="B521" s="70" t="str">
        <f>IF('Sch A. Input'!B519="","",'Sch A. Input'!B519)</f>
        <v/>
      </c>
      <c r="C521" s="75" t="str">
        <f>IF('Sch A. Input'!C519="","",'Sch A. Input'!C519)</f>
        <v/>
      </c>
      <c r="D521" s="71" t="str">
        <f>IF('Sch A. Input'!D519="","",'Sch A. Input'!D519)</f>
        <v/>
      </c>
      <c r="E521" s="71">
        <f>'Sch A. Input'!E519</f>
        <v>45016</v>
      </c>
      <c r="F521" s="71">
        <f>'Sch A. Input'!F519</f>
        <v>0</v>
      </c>
      <c r="G521" s="226">
        <f>SUMIFS('Sch A. Input'!H519:CJ519,'Sch A. Input'!$H$13:$CJ$13,$L$11,'Sch A. Input'!$H$14:$CJ$14,"Recurring")</f>
        <v>0</v>
      </c>
      <c r="H521" s="226">
        <f>SUMIFS('Sch A. Input'!H519:CJ519,'Sch A. Input'!$H$13:$CJ$13,$L$11,'Sch A. Input'!$H$14:$CJ$14,"One-time")</f>
        <v>0</v>
      </c>
      <c r="I521" s="227">
        <f t="shared" si="85"/>
        <v>0</v>
      </c>
      <c r="J521" s="228">
        <f>SUMIFS('Sch A. Input'!H519:CJ519,'Sch A. Input'!$H$14:$CJ$14,"Recurring",'Sch A. Input'!$H$13:$CJ$13,"&lt;="&amp;$L$11)</f>
        <v>0</v>
      </c>
      <c r="K521" s="228">
        <f>SUMIFS('Sch A. Input'!H519:CJ519,'Sch A. Input'!$H$14:$CJ$14,"One-time",'Sch A. Input'!$H$13:$CJ$13,"&lt;="&amp;$L$11)</f>
        <v>0</v>
      </c>
      <c r="L521" s="229">
        <f t="shared" si="86"/>
        <v>0</v>
      </c>
      <c r="M521" s="228">
        <f t="shared" si="87"/>
        <v>0</v>
      </c>
      <c r="N521" s="228">
        <f t="shared" si="88"/>
        <v>0</v>
      </c>
      <c r="O521" s="259">
        <f t="shared" si="89"/>
        <v>0</v>
      </c>
      <c r="P521" s="268">
        <f t="shared" si="83"/>
        <v>0</v>
      </c>
      <c r="Q521" s="231">
        <f t="shared" si="84"/>
        <v>0</v>
      </c>
      <c r="R521" s="97">
        <f t="shared" si="90"/>
        <v>0</v>
      </c>
      <c r="S521" s="237">
        <f>IF(AND(LARGE('Sch A. Input'!$CL$15:$CL$41,COUNTIF('Sch A. Input'!$CL$15:$CL$41,"&gt;="&amp;F521))&lt;E521,F521&lt;&gt;0),"Leaver",J521-G521)</f>
        <v>0</v>
      </c>
      <c r="T521" s="237">
        <f>IF(AND(LARGE('Sch A. Input'!$CL$15:$CL$41,COUNTIF('Sch A. Input'!$CL$15:$CL$41,"&gt;="&amp;F521))&lt;E521,F521&lt;&gt;0),"Leaver",K521-H521)</f>
        <v>0</v>
      </c>
      <c r="U521" s="238">
        <f>IF(AND(LARGE('Sch A. Input'!$CL$15:$CL$41,COUNTIF('Sch A. Input'!$CL$15:$CL$41,"&gt;="&amp;F521))&lt;E521,F521&lt;&gt;0),"Leaver",L521-I521)</f>
        <v>0</v>
      </c>
      <c r="V521" s="238">
        <f>IF(AND(LARGE('Sch A. Input'!$CL$15:$CL$41,COUNTIF('Sch A. Input'!$CL$15:$CL$41,"&gt;="&amp;F521))&lt;E521,F521&lt;&gt;0),"Leaver",IFERROR(S521/X521*$M$9,0))</f>
        <v>0</v>
      </c>
      <c r="W521" s="238">
        <f>IF(AND(LARGE('Sch A. Input'!$CL$15:$CL$41,COUNTIF('Sch A. Input'!$CL$15:$CL$41,"&gt;="&amp;F521))&lt;E521,F521&lt;&gt;0),"Leaver",V521+T521)</f>
        <v>0</v>
      </c>
      <c r="X521" s="264">
        <f>IF(AND(LARGE('Sch A. Input'!$CL$15:$CL$41,COUNTIF('Sch A. Input'!$CL$15:$CL$41,"&gt;="&amp;F521))&lt;E521,F521&lt;&gt;0),"Leaver",IF(OR(D521="",D521&gt;$L$11,($L$11-14)&lt;$K$9),0,(E521+1-D521)/14-1))</f>
        <v>0</v>
      </c>
      <c r="Y521" s="265">
        <f>IF(AND(LARGE('Sch A. Input'!$CL$15:$CL$41,COUNTIF('Sch A. Input'!$CL$15:$CL$41,"&gt;="&amp;F521))&lt;E521,F521&lt;&gt;0),"Leaver",IFERROR(IF((S521/$X521*$M$9+T521)&gt;$D$12,"YES","NO"),0))</f>
        <v>0</v>
      </c>
      <c r="Z521" s="225">
        <f>IF(AND(LARGE('Sch A. Input'!$CL$15:$CL$41,COUNTIF('Sch A. Input'!$CL$15:$CL$41,"&gt;="&amp;F521))&lt;E521,F521&lt;&gt;0),"Leaver",IFERROR(IF($Y521="YES",MIN($U521*($G$12/$D$12),$G$12),(SUMPRODUCT(--((MIN(W521,$D$12))&gt;$C$9:$C$12),((MIN(W521,$D$12))-$C$9:$C$12),$H$9:$H$12))-((1-(X521/$M$9))*(SUMPRODUCT(--((MIN(V521,$D$12))&gt;$C$9:$C$12),((MIN(V521,$D$12))-$C$9:$C$12),$H$9:$H$12)))),0))</f>
        <v>0</v>
      </c>
      <c r="AA521" s="169">
        <f>IF(AND(LARGE('Sch A. Input'!$CL$15:$CL$41,COUNTIF('Sch A. Input'!$CL$15:$CL$41,"&gt;="&amp;F521))&lt;E521,F521&lt;&gt;0),"Leaver",IFERROR(Z521/U521,0))</f>
        <v>0</v>
      </c>
      <c r="AB521" s="170">
        <f>IF(AND(LARGE('Sch A. Input'!$CL$15:$CL$41,COUNTIF('Sch A. Input'!$CL$15:$CL$41,"&gt;="&amp;F521))&lt;E521,F521&lt;&gt;0),"Leaver",Q521-Z521)</f>
        <v>0</v>
      </c>
      <c r="AC521" s="94">
        <f t="shared" si="91"/>
        <v>0</v>
      </c>
      <c r="BK521" s="2"/>
      <c r="BL521" s="2"/>
      <c r="CI521"/>
    </row>
    <row r="522" spans="2:87" x14ac:dyDescent="0.35">
      <c r="B522" s="70" t="str">
        <f>IF('Sch A. Input'!B520="","",'Sch A. Input'!B520)</f>
        <v/>
      </c>
      <c r="C522" s="75" t="str">
        <f>IF('Sch A. Input'!C520="","",'Sch A. Input'!C520)</f>
        <v/>
      </c>
      <c r="D522" s="71" t="str">
        <f>IF('Sch A. Input'!D520="","",'Sch A. Input'!D520)</f>
        <v/>
      </c>
      <c r="E522" s="71">
        <f>'Sch A. Input'!E520</f>
        <v>45016</v>
      </c>
      <c r="F522" s="71">
        <f>'Sch A. Input'!F520</f>
        <v>0</v>
      </c>
      <c r="G522" s="226">
        <f>SUMIFS('Sch A. Input'!H520:CJ520,'Sch A. Input'!$H$13:$CJ$13,$L$11,'Sch A. Input'!$H$14:$CJ$14,"Recurring")</f>
        <v>0</v>
      </c>
      <c r="H522" s="226">
        <f>SUMIFS('Sch A. Input'!H520:CJ520,'Sch A. Input'!$H$13:$CJ$13,$L$11,'Sch A. Input'!$H$14:$CJ$14,"One-time")</f>
        <v>0</v>
      </c>
      <c r="I522" s="227">
        <f t="shared" si="85"/>
        <v>0</v>
      </c>
      <c r="J522" s="228">
        <f>SUMIFS('Sch A. Input'!H520:CJ520,'Sch A. Input'!$H$14:$CJ$14,"Recurring",'Sch A. Input'!$H$13:$CJ$13,"&lt;="&amp;$L$11)</f>
        <v>0</v>
      </c>
      <c r="K522" s="228">
        <f>SUMIFS('Sch A. Input'!H520:CJ520,'Sch A. Input'!$H$14:$CJ$14,"One-time",'Sch A. Input'!$H$13:$CJ$13,"&lt;="&amp;$L$11)</f>
        <v>0</v>
      </c>
      <c r="L522" s="229">
        <f t="shared" si="86"/>
        <v>0</v>
      </c>
      <c r="M522" s="228">
        <f t="shared" si="87"/>
        <v>0</v>
      </c>
      <c r="N522" s="228">
        <f t="shared" si="88"/>
        <v>0</v>
      </c>
      <c r="O522" s="259">
        <f t="shared" si="89"/>
        <v>0</v>
      </c>
      <c r="P522" s="268">
        <f t="shared" si="83"/>
        <v>0</v>
      </c>
      <c r="Q522" s="231">
        <f t="shared" si="84"/>
        <v>0</v>
      </c>
      <c r="R522" s="97">
        <f t="shared" si="90"/>
        <v>0</v>
      </c>
      <c r="S522" s="237">
        <f>IF(AND(LARGE('Sch A. Input'!$CL$15:$CL$41,COUNTIF('Sch A. Input'!$CL$15:$CL$41,"&gt;="&amp;F522))&lt;E522,F522&lt;&gt;0),"Leaver",J522-G522)</f>
        <v>0</v>
      </c>
      <c r="T522" s="237">
        <f>IF(AND(LARGE('Sch A. Input'!$CL$15:$CL$41,COUNTIF('Sch A. Input'!$CL$15:$CL$41,"&gt;="&amp;F522))&lt;E522,F522&lt;&gt;0),"Leaver",K522-H522)</f>
        <v>0</v>
      </c>
      <c r="U522" s="238">
        <f>IF(AND(LARGE('Sch A. Input'!$CL$15:$CL$41,COUNTIF('Sch A. Input'!$CL$15:$CL$41,"&gt;="&amp;F522))&lt;E522,F522&lt;&gt;0),"Leaver",L522-I522)</f>
        <v>0</v>
      </c>
      <c r="V522" s="238">
        <f>IF(AND(LARGE('Sch A. Input'!$CL$15:$CL$41,COUNTIF('Sch A. Input'!$CL$15:$CL$41,"&gt;="&amp;F522))&lt;E522,F522&lt;&gt;0),"Leaver",IFERROR(S522/X522*$M$9,0))</f>
        <v>0</v>
      </c>
      <c r="W522" s="238">
        <f>IF(AND(LARGE('Sch A. Input'!$CL$15:$CL$41,COUNTIF('Sch A. Input'!$CL$15:$CL$41,"&gt;="&amp;F522))&lt;E522,F522&lt;&gt;0),"Leaver",V522+T522)</f>
        <v>0</v>
      </c>
      <c r="X522" s="264">
        <f>IF(AND(LARGE('Sch A. Input'!$CL$15:$CL$41,COUNTIF('Sch A. Input'!$CL$15:$CL$41,"&gt;="&amp;F522))&lt;E522,F522&lt;&gt;0),"Leaver",IF(OR(D522="",D522&gt;$L$11,($L$11-14)&lt;$K$9),0,(E522+1-D522)/14-1))</f>
        <v>0</v>
      </c>
      <c r="Y522" s="265">
        <f>IF(AND(LARGE('Sch A. Input'!$CL$15:$CL$41,COUNTIF('Sch A. Input'!$CL$15:$CL$41,"&gt;="&amp;F522))&lt;E522,F522&lt;&gt;0),"Leaver",IFERROR(IF((S522/$X522*$M$9+T522)&gt;$D$12,"YES","NO"),0))</f>
        <v>0</v>
      </c>
      <c r="Z522" s="225">
        <f>IF(AND(LARGE('Sch A. Input'!$CL$15:$CL$41,COUNTIF('Sch A. Input'!$CL$15:$CL$41,"&gt;="&amp;F522))&lt;E522,F522&lt;&gt;0),"Leaver",IFERROR(IF($Y522="YES",MIN($U522*($G$12/$D$12),$G$12),(SUMPRODUCT(--((MIN(W522,$D$12))&gt;$C$9:$C$12),((MIN(W522,$D$12))-$C$9:$C$12),$H$9:$H$12))-((1-(X522/$M$9))*(SUMPRODUCT(--((MIN(V522,$D$12))&gt;$C$9:$C$12),((MIN(V522,$D$12))-$C$9:$C$12),$H$9:$H$12)))),0))</f>
        <v>0</v>
      </c>
      <c r="AA522" s="169">
        <f>IF(AND(LARGE('Sch A. Input'!$CL$15:$CL$41,COUNTIF('Sch A. Input'!$CL$15:$CL$41,"&gt;="&amp;F522))&lt;E522,F522&lt;&gt;0),"Leaver",IFERROR(Z522/U522,0))</f>
        <v>0</v>
      </c>
      <c r="AB522" s="170">
        <f>IF(AND(LARGE('Sch A. Input'!$CL$15:$CL$41,COUNTIF('Sch A. Input'!$CL$15:$CL$41,"&gt;="&amp;F522))&lt;E522,F522&lt;&gt;0),"Leaver",Q522-Z522)</f>
        <v>0</v>
      </c>
      <c r="AC522" s="94">
        <f t="shared" si="91"/>
        <v>0</v>
      </c>
      <c r="BK522" s="2"/>
      <c r="BL522" s="2"/>
      <c r="CI522"/>
    </row>
    <row r="523" spans="2:87" x14ac:dyDescent="0.35">
      <c r="B523" s="70" t="str">
        <f>IF('Sch A. Input'!B521="","",'Sch A. Input'!B521)</f>
        <v/>
      </c>
      <c r="C523" s="75" t="str">
        <f>IF('Sch A. Input'!C521="","",'Sch A. Input'!C521)</f>
        <v/>
      </c>
      <c r="D523" s="71" t="str">
        <f>IF('Sch A. Input'!D521="","",'Sch A. Input'!D521)</f>
        <v/>
      </c>
      <c r="E523" s="71">
        <f>'Sch A. Input'!E521</f>
        <v>45016</v>
      </c>
      <c r="F523" s="71">
        <f>'Sch A. Input'!F521</f>
        <v>0</v>
      </c>
      <c r="G523" s="226">
        <f>SUMIFS('Sch A. Input'!H521:CJ521,'Sch A. Input'!$H$13:$CJ$13,$L$11,'Sch A. Input'!$H$14:$CJ$14,"Recurring")</f>
        <v>0</v>
      </c>
      <c r="H523" s="226">
        <f>SUMIFS('Sch A. Input'!H521:CJ521,'Sch A. Input'!$H$13:$CJ$13,$L$11,'Sch A. Input'!$H$14:$CJ$14,"One-time")</f>
        <v>0</v>
      </c>
      <c r="I523" s="227">
        <f t="shared" si="85"/>
        <v>0</v>
      </c>
      <c r="J523" s="228">
        <f>SUMIFS('Sch A. Input'!H521:CJ521,'Sch A. Input'!$H$14:$CJ$14,"Recurring",'Sch A. Input'!$H$13:$CJ$13,"&lt;="&amp;$L$11)</f>
        <v>0</v>
      </c>
      <c r="K523" s="228">
        <f>SUMIFS('Sch A. Input'!H521:CJ521,'Sch A. Input'!$H$14:$CJ$14,"One-time",'Sch A. Input'!$H$13:$CJ$13,"&lt;="&amp;$L$11)</f>
        <v>0</v>
      </c>
      <c r="L523" s="229">
        <f t="shared" si="86"/>
        <v>0</v>
      </c>
      <c r="M523" s="228">
        <f t="shared" si="87"/>
        <v>0</v>
      </c>
      <c r="N523" s="228">
        <f t="shared" si="88"/>
        <v>0</v>
      </c>
      <c r="O523" s="259">
        <f t="shared" si="89"/>
        <v>0</v>
      </c>
      <c r="P523" s="268">
        <f t="shared" si="83"/>
        <v>0</v>
      </c>
      <c r="Q523" s="231">
        <f t="shared" si="84"/>
        <v>0</v>
      </c>
      <c r="R523" s="97">
        <f t="shared" si="90"/>
        <v>0</v>
      </c>
      <c r="S523" s="237">
        <f>IF(AND(LARGE('Sch A. Input'!$CL$15:$CL$41,COUNTIF('Sch A. Input'!$CL$15:$CL$41,"&gt;="&amp;F523))&lt;E523,F523&lt;&gt;0),"Leaver",J523-G523)</f>
        <v>0</v>
      </c>
      <c r="T523" s="237">
        <f>IF(AND(LARGE('Sch A. Input'!$CL$15:$CL$41,COUNTIF('Sch A. Input'!$CL$15:$CL$41,"&gt;="&amp;F523))&lt;E523,F523&lt;&gt;0),"Leaver",K523-H523)</f>
        <v>0</v>
      </c>
      <c r="U523" s="238">
        <f>IF(AND(LARGE('Sch A. Input'!$CL$15:$CL$41,COUNTIF('Sch A. Input'!$CL$15:$CL$41,"&gt;="&amp;F523))&lt;E523,F523&lt;&gt;0),"Leaver",L523-I523)</f>
        <v>0</v>
      </c>
      <c r="V523" s="238">
        <f>IF(AND(LARGE('Sch A. Input'!$CL$15:$CL$41,COUNTIF('Sch A. Input'!$CL$15:$CL$41,"&gt;="&amp;F523))&lt;E523,F523&lt;&gt;0),"Leaver",IFERROR(S523/X523*$M$9,0))</f>
        <v>0</v>
      </c>
      <c r="W523" s="238">
        <f>IF(AND(LARGE('Sch A. Input'!$CL$15:$CL$41,COUNTIF('Sch A. Input'!$CL$15:$CL$41,"&gt;="&amp;F523))&lt;E523,F523&lt;&gt;0),"Leaver",V523+T523)</f>
        <v>0</v>
      </c>
      <c r="X523" s="264">
        <f>IF(AND(LARGE('Sch A. Input'!$CL$15:$CL$41,COUNTIF('Sch A. Input'!$CL$15:$CL$41,"&gt;="&amp;F523))&lt;E523,F523&lt;&gt;0),"Leaver",IF(OR(D523="",D523&gt;$L$11,($L$11-14)&lt;$K$9),0,(E523+1-D523)/14-1))</f>
        <v>0</v>
      </c>
      <c r="Y523" s="265">
        <f>IF(AND(LARGE('Sch A. Input'!$CL$15:$CL$41,COUNTIF('Sch A. Input'!$CL$15:$CL$41,"&gt;="&amp;F523))&lt;E523,F523&lt;&gt;0),"Leaver",IFERROR(IF((S523/$X523*$M$9+T523)&gt;$D$12,"YES","NO"),0))</f>
        <v>0</v>
      </c>
      <c r="Z523" s="225">
        <f>IF(AND(LARGE('Sch A. Input'!$CL$15:$CL$41,COUNTIF('Sch A. Input'!$CL$15:$CL$41,"&gt;="&amp;F523))&lt;E523,F523&lt;&gt;0),"Leaver",IFERROR(IF($Y523="YES",MIN($U523*($G$12/$D$12),$G$12),(SUMPRODUCT(--((MIN(W523,$D$12))&gt;$C$9:$C$12),((MIN(W523,$D$12))-$C$9:$C$12),$H$9:$H$12))-((1-(X523/$M$9))*(SUMPRODUCT(--((MIN(V523,$D$12))&gt;$C$9:$C$12),((MIN(V523,$D$12))-$C$9:$C$12),$H$9:$H$12)))),0))</f>
        <v>0</v>
      </c>
      <c r="AA523" s="169">
        <f>IF(AND(LARGE('Sch A. Input'!$CL$15:$CL$41,COUNTIF('Sch A. Input'!$CL$15:$CL$41,"&gt;="&amp;F523))&lt;E523,F523&lt;&gt;0),"Leaver",IFERROR(Z523/U523,0))</f>
        <v>0</v>
      </c>
      <c r="AB523" s="170">
        <f>IF(AND(LARGE('Sch A. Input'!$CL$15:$CL$41,COUNTIF('Sch A. Input'!$CL$15:$CL$41,"&gt;="&amp;F523))&lt;E523,F523&lt;&gt;0),"Leaver",Q523-Z523)</f>
        <v>0</v>
      </c>
      <c r="AC523" s="94">
        <f t="shared" si="91"/>
        <v>0</v>
      </c>
      <c r="BK523" s="2"/>
      <c r="BL523" s="2"/>
      <c r="CI523"/>
    </row>
    <row r="524" spans="2:87" x14ac:dyDescent="0.35">
      <c r="B524" s="70" t="str">
        <f>IF('Sch A. Input'!B522="","",'Sch A. Input'!B522)</f>
        <v/>
      </c>
      <c r="C524" s="75" t="str">
        <f>IF('Sch A. Input'!C522="","",'Sch A. Input'!C522)</f>
        <v/>
      </c>
      <c r="D524" s="71" t="str">
        <f>IF('Sch A. Input'!D522="","",'Sch A. Input'!D522)</f>
        <v/>
      </c>
      <c r="E524" s="71">
        <f>'Sch A. Input'!E522</f>
        <v>45016</v>
      </c>
      <c r="F524" s="71">
        <f>'Sch A. Input'!F522</f>
        <v>0</v>
      </c>
      <c r="G524" s="226">
        <f>SUMIFS('Sch A. Input'!H522:CJ522,'Sch A. Input'!$H$13:$CJ$13,$L$11,'Sch A. Input'!$H$14:$CJ$14,"Recurring")</f>
        <v>0</v>
      </c>
      <c r="H524" s="226">
        <f>SUMIFS('Sch A. Input'!H522:CJ522,'Sch A. Input'!$H$13:$CJ$13,$L$11,'Sch A. Input'!$H$14:$CJ$14,"One-time")</f>
        <v>0</v>
      </c>
      <c r="I524" s="227">
        <f t="shared" si="85"/>
        <v>0</v>
      </c>
      <c r="J524" s="228">
        <f>SUMIFS('Sch A. Input'!H522:CJ522,'Sch A. Input'!$H$14:$CJ$14,"Recurring",'Sch A. Input'!$H$13:$CJ$13,"&lt;="&amp;$L$11)</f>
        <v>0</v>
      </c>
      <c r="K524" s="228">
        <f>SUMIFS('Sch A. Input'!H522:CJ522,'Sch A. Input'!$H$14:$CJ$14,"One-time",'Sch A. Input'!$H$13:$CJ$13,"&lt;="&amp;$L$11)</f>
        <v>0</v>
      </c>
      <c r="L524" s="229">
        <f t="shared" si="86"/>
        <v>0</v>
      </c>
      <c r="M524" s="228">
        <f t="shared" si="87"/>
        <v>0</v>
      </c>
      <c r="N524" s="228">
        <f t="shared" si="88"/>
        <v>0</v>
      </c>
      <c r="O524" s="259">
        <f t="shared" si="89"/>
        <v>0</v>
      </c>
      <c r="P524" s="268">
        <f t="shared" si="83"/>
        <v>0</v>
      </c>
      <c r="Q524" s="231">
        <f t="shared" si="84"/>
        <v>0</v>
      </c>
      <c r="R524" s="97">
        <f t="shared" si="90"/>
        <v>0</v>
      </c>
      <c r="S524" s="237">
        <f>IF(AND(LARGE('Sch A. Input'!$CL$15:$CL$41,COUNTIF('Sch A. Input'!$CL$15:$CL$41,"&gt;="&amp;F524))&lt;E524,F524&lt;&gt;0),"Leaver",J524-G524)</f>
        <v>0</v>
      </c>
      <c r="T524" s="237">
        <f>IF(AND(LARGE('Sch A. Input'!$CL$15:$CL$41,COUNTIF('Sch A. Input'!$CL$15:$CL$41,"&gt;="&amp;F524))&lt;E524,F524&lt;&gt;0),"Leaver",K524-H524)</f>
        <v>0</v>
      </c>
      <c r="U524" s="238">
        <f>IF(AND(LARGE('Sch A. Input'!$CL$15:$CL$41,COUNTIF('Sch A. Input'!$CL$15:$CL$41,"&gt;="&amp;F524))&lt;E524,F524&lt;&gt;0),"Leaver",L524-I524)</f>
        <v>0</v>
      </c>
      <c r="V524" s="238">
        <f>IF(AND(LARGE('Sch A. Input'!$CL$15:$CL$41,COUNTIF('Sch A. Input'!$CL$15:$CL$41,"&gt;="&amp;F524))&lt;E524,F524&lt;&gt;0),"Leaver",IFERROR(S524/X524*$M$9,0))</f>
        <v>0</v>
      </c>
      <c r="W524" s="238">
        <f>IF(AND(LARGE('Sch A. Input'!$CL$15:$CL$41,COUNTIF('Sch A. Input'!$CL$15:$CL$41,"&gt;="&amp;F524))&lt;E524,F524&lt;&gt;0),"Leaver",V524+T524)</f>
        <v>0</v>
      </c>
      <c r="X524" s="264">
        <f>IF(AND(LARGE('Sch A. Input'!$CL$15:$CL$41,COUNTIF('Sch A. Input'!$CL$15:$CL$41,"&gt;="&amp;F524))&lt;E524,F524&lt;&gt;0),"Leaver",IF(OR(D524="",D524&gt;$L$11,($L$11-14)&lt;$K$9),0,(E524+1-D524)/14-1))</f>
        <v>0</v>
      </c>
      <c r="Y524" s="265">
        <f>IF(AND(LARGE('Sch A. Input'!$CL$15:$CL$41,COUNTIF('Sch A. Input'!$CL$15:$CL$41,"&gt;="&amp;F524))&lt;E524,F524&lt;&gt;0),"Leaver",IFERROR(IF((S524/$X524*$M$9+T524)&gt;$D$12,"YES","NO"),0))</f>
        <v>0</v>
      </c>
      <c r="Z524" s="225">
        <f>IF(AND(LARGE('Sch A. Input'!$CL$15:$CL$41,COUNTIF('Sch A. Input'!$CL$15:$CL$41,"&gt;="&amp;F524))&lt;E524,F524&lt;&gt;0),"Leaver",IFERROR(IF($Y524="YES",MIN($U524*($G$12/$D$12),$G$12),(SUMPRODUCT(--((MIN(W524,$D$12))&gt;$C$9:$C$12),((MIN(W524,$D$12))-$C$9:$C$12),$H$9:$H$12))-((1-(X524/$M$9))*(SUMPRODUCT(--((MIN(V524,$D$12))&gt;$C$9:$C$12),((MIN(V524,$D$12))-$C$9:$C$12),$H$9:$H$12)))),0))</f>
        <v>0</v>
      </c>
      <c r="AA524" s="169">
        <f>IF(AND(LARGE('Sch A. Input'!$CL$15:$CL$41,COUNTIF('Sch A. Input'!$CL$15:$CL$41,"&gt;="&amp;F524))&lt;E524,F524&lt;&gt;0),"Leaver",IFERROR(Z524/U524,0))</f>
        <v>0</v>
      </c>
      <c r="AB524" s="170">
        <f>IF(AND(LARGE('Sch A. Input'!$CL$15:$CL$41,COUNTIF('Sch A. Input'!$CL$15:$CL$41,"&gt;="&amp;F524))&lt;E524,F524&lt;&gt;0),"Leaver",Q524-Z524)</f>
        <v>0</v>
      </c>
      <c r="AC524" s="94">
        <f t="shared" si="91"/>
        <v>0</v>
      </c>
      <c r="BK524" s="2"/>
      <c r="BL524" s="2"/>
      <c r="CI524"/>
    </row>
    <row r="525" spans="2:87" x14ac:dyDescent="0.35">
      <c r="B525" s="70" t="str">
        <f>IF('Sch A. Input'!B523="","",'Sch A. Input'!B523)</f>
        <v/>
      </c>
      <c r="C525" s="75" t="str">
        <f>IF('Sch A. Input'!C523="","",'Sch A. Input'!C523)</f>
        <v/>
      </c>
      <c r="D525" s="71" t="str">
        <f>IF('Sch A. Input'!D523="","",'Sch A. Input'!D523)</f>
        <v/>
      </c>
      <c r="E525" s="71">
        <f>'Sch A. Input'!E523</f>
        <v>45016</v>
      </c>
      <c r="F525" s="71">
        <f>'Sch A. Input'!F523</f>
        <v>0</v>
      </c>
      <c r="G525" s="226">
        <f>SUMIFS('Sch A. Input'!H523:CJ523,'Sch A. Input'!$H$13:$CJ$13,$L$11,'Sch A. Input'!$H$14:$CJ$14,"Recurring")</f>
        <v>0</v>
      </c>
      <c r="H525" s="226">
        <f>SUMIFS('Sch A. Input'!H523:CJ523,'Sch A. Input'!$H$13:$CJ$13,$L$11,'Sch A. Input'!$H$14:$CJ$14,"One-time")</f>
        <v>0</v>
      </c>
      <c r="I525" s="227">
        <f t="shared" si="85"/>
        <v>0</v>
      </c>
      <c r="J525" s="228">
        <f>SUMIFS('Sch A. Input'!H523:CJ523,'Sch A. Input'!$H$14:$CJ$14,"Recurring",'Sch A. Input'!$H$13:$CJ$13,"&lt;="&amp;$L$11)</f>
        <v>0</v>
      </c>
      <c r="K525" s="228">
        <f>SUMIFS('Sch A. Input'!H523:CJ523,'Sch A. Input'!$H$14:$CJ$14,"One-time",'Sch A. Input'!$H$13:$CJ$13,"&lt;="&amp;$L$11)</f>
        <v>0</v>
      </c>
      <c r="L525" s="229">
        <f t="shared" si="86"/>
        <v>0</v>
      </c>
      <c r="M525" s="228">
        <f t="shared" si="87"/>
        <v>0</v>
      </c>
      <c r="N525" s="228">
        <f t="shared" si="88"/>
        <v>0</v>
      </c>
      <c r="O525" s="259">
        <f t="shared" si="89"/>
        <v>0</v>
      </c>
      <c r="P525" s="268">
        <f t="shared" si="83"/>
        <v>0</v>
      </c>
      <c r="Q525" s="231">
        <f t="shared" si="84"/>
        <v>0</v>
      </c>
      <c r="R525" s="97">
        <f t="shared" si="90"/>
        <v>0</v>
      </c>
      <c r="S525" s="237">
        <f>IF(AND(LARGE('Sch A. Input'!$CL$15:$CL$41,COUNTIF('Sch A. Input'!$CL$15:$CL$41,"&gt;="&amp;F525))&lt;E525,F525&lt;&gt;0),"Leaver",J525-G525)</f>
        <v>0</v>
      </c>
      <c r="T525" s="237">
        <f>IF(AND(LARGE('Sch A. Input'!$CL$15:$CL$41,COUNTIF('Sch A. Input'!$CL$15:$CL$41,"&gt;="&amp;F525))&lt;E525,F525&lt;&gt;0),"Leaver",K525-H525)</f>
        <v>0</v>
      </c>
      <c r="U525" s="238">
        <f>IF(AND(LARGE('Sch A. Input'!$CL$15:$CL$41,COUNTIF('Sch A. Input'!$CL$15:$CL$41,"&gt;="&amp;F525))&lt;E525,F525&lt;&gt;0),"Leaver",L525-I525)</f>
        <v>0</v>
      </c>
      <c r="V525" s="238">
        <f>IF(AND(LARGE('Sch A. Input'!$CL$15:$CL$41,COUNTIF('Sch A. Input'!$CL$15:$CL$41,"&gt;="&amp;F525))&lt;E525,F525&lt;&gt;0),"Leaver",IFERROR(S525/X525*$M$9,0))</f>
        <v>0</v>
      </c>
      <c r="W525" s="238">
        <f>IF(AND(LARGE('Sch A. Input'!$CL$15:$CL$41,COUNTIF('Sch A. Input'!$CL$15:$CL$41,"&gt;="&amp;F525))&lt;E525,F525&lt;&gt;0),"Leaver",V525+T525)</f>
        <v>0</v>
      </c>
      <c r="X525" s="264">
        <f>IF(AND(LARGE('Sch A. Input'!$CL$15:$CL$41,COUNTIF('Sch A. Input'!$CL$15:$CL$41,"&gt;="&amp;F525))&lt;E525,F525&lt;&gt;0),"Leaver",IF(OR(D525="",D525&gt;$L$11,($L$11-14)&lt;$K$9),0,(E525+1-D525)/14-1))</f>
        <v>0</v>
      </c>
      <c r="Y525" s="265">
        <f>IF(AND(LARGE('Sch A. Input'!$CL$15:$CL$41,COUNTIF('Sch A. Input'!$CL$15:$CL$41,"&gt;="&amp;F525))&lt;E525,F525&lt;&gt;0),"Leaver",IFERROR(IF((S525/$X525*$M$9+T525)&gt;$D$12,"YES","NO"),0))</f>
        <v>0</v>
      </c>
      <c r="Z525" s="225">
        <f>IF(AND(LARGE('Sch A. Input'!$CL$15:$CL$41,COUNTIF('Sch A. Input'!$CL$15:$CL$41,"&gt;="&amp;F525))&lt;E525,F525&lt;&gt;0),"Leaver",IFERROR(IF($Y525="YES",MIN($U525*($G$12/$D$12),$G$12),(SUMPRODUCT(--((MIN(W525,$D$12))&gt;$C$9:$C$12),((MIN(W525,$D$12))-$C$9:$C$12),$H$9:$H$12))-((1-(X525/$M$9))*(SUMPRODUCT(--((MIN(V525,$D$12))&gt;$C$9:$C$12),((MIN(V525,$D$12))-$C$9:$C$12),$H$9:$H$12)))),0))</f>
        <v>0</v>
      </c>
      <c r="AA525" s="169">
        <f>IF(AND(LARGE('Sch A. Input'!$CL$15:$CL$41,COUNTIF('Sch A. Input'!$CL$15:$CL$41,"&gt;="&amp;F525))&lt;E525,F525&lt;&gt;0),"Leaver",IFERROR(Z525/U525,0))</f>
        <v>0</v>
      </c>
      <c r="AB525" s="170">
        <f>IF(AND(LARGE('Sch A. Input'!$CL$15:$CL$41,COUNTIF('Sch A. Input'!$CL$15:$CL$41,"&gt;="&amp;F525))&lt;E525,F525&lt;&gt;0),"Leaver",Q525-Z525)</f>
        <v>0</v>
      </c>
      <c r="AC525" s="94">
        <f t="shared" si="91"/>
        <v>0</v>
      </c>
      <c r="BK525" s="2"/>
      <c r="BL525" s="2"/>
      <c r="CI525"/>
    </row>
    <row r="526" spans="2:87" x14ac:dyDescent="0.35">
      <c r="B526" s="70" t="str">
        <f>IF('Sch A. Input'!B524="","",'Sch A. Input'!B524)</f>
        <v/>
      </c>
      <c r="C526" s="75" t="str">
        <f>IF('Sch A. Input'!C524="","",'Sch A. Input'!C524)</f>
        <v/>
      </c>
      <c r="D526" s="71" t="str">
        <f>IF('Sch A. Input'!D524="","",'Sch A. Input'!D524)</f>
        <v/>
      </c>
      <c r="E526" s="71">
        <f>'Sch A. Input'!E524</f>
        <v>45016</v>
      </c>
      <c r="F526" s="71">
        <f>'Sch A. Input'!F524</f>
        <v>0</v>
      </c>
      <c r="G526" s="226">
        <f>SUMIFS('Sch A. Input'!H524:CJ524,'Sch A. Input'!$H$13:$CJ$13,$L$11,'Sch A. Input'!$H$14:$CJ$14,"Recurring")</f>
        <v>0</v>
      </c>
      <c r="H526" s="226">
        <f>SUMIFS('Sch A. Input'!H524:CJ524,'Sch A. Input'!$H$13:$CJ$13,$L$11,'Sch A. Input'!$H$14:$CJ$14,"One-time")</f>
        <v>0</v>
      </c>
      <c r="I526" s="227">
        <f t="shared" si="85"/>
        <v>0</v>
      </c>
      <c r="J526" s="228">
        <f>SUMIFS('Sch A. Input'!H524:CJ524,'Sch A. Input'!$H$14:$CJ$14,"Recurring",'Sch A. Input'!$H$13:$CJ$13,"&lt;="&amp;$L$11)</f>
        <v>0</v>
      </c>
      <c r="K526" s="228">
        <f>SUMIFS('Sch A. Input'!H524:CJ524,'Sch A. Input'!$H$14:$CJ$14,"One-time",'Sch A. Input'!$H$13:$CJ$13,"&lt;="&amp;$L$11)</f>
        <v>0</v>
      </c>
      <c r="L526" s="229">
        <f t="shared" si="86"/>
        <v>0</v>
      </c>
      <c r="M526" s="228">
        <f t="shared" si="87"/>
        <v>0</v>
      </c>
      <c r="N526" s="228">
        <f t="shared" si="88"/>
        <v>0</v>
      </c>
      <c r="O526" s="259">
        <f t="shared" si="89"/>
        <v>0</v>
      </c>
      <c r="P526" s="268">
        <f t="shared" si="83"/>
        <v>0</v>
      </c>
      <c r="Q526" s="231">
        <f t="shared" si="84"/>
        <v>0</v>
      </c>
      <c r="R526" s="97">
        <f t="shared" si="90"/>
        <v>0</v>
      </c>
      <c r="S526" s="237">
        <f>IF(AND(LARGE('Sch A. Input'!$CL$15:$CL$41,COUNTIF('Sch A. Input'!$CL$15:$CL$41,"&gt;="&amp;F526))&lt;E526,F526&lt;&gt;0),"Leaver",J526-G526)</f>
        <v>0</v>
      </c>
      <c r="T526" s="237">
        <f>IF(AND(LARGE('Sch A. Input'!$CL$15:$CL$41,COUNTIF('Sch A. Input'!$CL$15:$CL$41,"&gt;="&amp;F526))&lt;E526,F526&lt;&gt;0),"Leaver",K526-H526)</f>
        <v>0</v>
      </c>
      <c r="U526" s="238">
        <f>IF(AND(LARGE('Sch A. Input'!$CL$15:$CL$41,COUNTIF('Sch A. Input'!$CL$15:$CL$41,"&gt;="&amp;F526))&lt;E526,F526&lt;&gt;0),"Leaver",L526-I526)</f>
        <v>0</v>
      </c>
      <c r="V526" s="238">
        <f>IF(AND(LARGE('Sch A. Input'!$CL$15:$CL$41,COUNTIF('Sch A. Input'!$CL$15:$CL$41,"&gt;="&amp;F526))&lt;E526,F526&lt;&gt;0),"Leaver",IFERROR(S526/X526*$M$9,0))</f>
        <v>0</v>
      </c>
      <c r="W526" s="238">
        <f>IF(AND(LARGE('Sch A. Input'!$CL$15:$CL$41,COUNTIF('Sch A. Input'!$CL$15:$CL$41,"&gt;="&amp;F526))&lt;E526,F526&lt;&gt;0),"Leaver",V526+T526)</f>
        <v>0</v>
      </c>
      <c r="X526" s="264">
        <f>IF(AND(LARGE('Sch A. Input'!$CL$15:$CL$41,COUNTIF('Sch A. Input'!$CL$15:$CL$41,"&gt;="&amp;F526))&lt;E526,F526&lt;&gt;0),"Leaver",IF(OR(D526="",D526&gt;$L$11,($L$11-14)&lt;$K$9),0,(E526+1-D526)/14-1))</f>
        <v>0</v>
      </c>
      <c r="Y526" s="265">
        <f>IF(AND(LARGE('Sch A. Input'!$CL$15:$CL$41,COUNTIF('Sch A. Input'!$CL$15:$CL$41,"&gt;="&amp;F526))&lt;E526,F526&lt;&gt;0),"Leaver",IFERROR(IF((S526/$X526*$M$9+T526)&gt;$D$12,"YES","NO"),0))</f>
        <v>0</v>
      </c>
      <c r="Z526" s="225">
        <f>IF(AND(LARGE('Sch A. Input'!$CL$15:$CL$41,COUNTIF('Sch A. Input'!$CL$15:$CL$41,"&gt;="&amp;F526))&lt;E526,F526&lt;&gt;0),"Leaver",IFERROR(IF($Y526="YES",MIN($U526*($G$12/$D$12),$G$12),(SUMPRODUCT(--((MIN(W526,$D$12))&gt;$C$9:$C$12),((MIN(W526,$D$12))-$C$9:$C$12),$H$9:$H$12))-((1-(X526/$M$9))*(SUMPRODUCT(--((MIN(V526,$D$12))&gt;$C$9:$C$12),((MIN(V526,$D$12))-$C$9:$C$12),$H$9:$H$12)))),0))</f>
        <v>0</v>
      </c>
      <c r="AA526" s="169">
        <f>IF(AND(LARGE('Sch A. Input'!$CL$15:$CL$41,COUNTIF('Sch A. Input'!$CL$15:$CL$41,"&gt;="&amp;F526))&lt;E526,F526&lt;&gt;0),"Leaver",IFERROR(Z526/U526,0))</f>
        <v>0</v>
      </c>
      <c r="AB526" s="170">
        <f>IF(AND(LARGE('Sch A. Input'!$CL$15:$CL$41,COUNTIF('Sch A. Input'!$CL$15:$CL$41,"&gt;="&amp;F526))&lt;E526,F526&lt;&gt;0),"Leaver",Q526-Z526)</f>
        <v>0</v>
      </c>
      <c r="AC526" s="94">
        <f t="shared" si="91"/>
        <v>0</v>
      </c>
      <c r="BK526" s="2"/>
      <c r="BL526" s="2"/>
      <c r="CI526"/>
    </row>
    <row r="527" spans="2:87" x14ac:dyDescent="0.35">
      <c r="B527" s="70" t="str">
        <f>IF('Sch A. Input'!B525="","",'Sch A. Input'!B525)</f>
        <v/>
      </c>
      <c r="C527" s="75" t="str">
        <f>IF('Sch A. Input'!C525="","",'Sch A. Input'!C525)</f>
        <v/>
      </c>
      <c r="D527" s="71" t="str">
        <f>IF('Sch A. Input'!D525="","",'Sch A. Input'!D525)</f>
        <v/>
      </c>
      <c r="E527" s="71">
        <f>'Sch A. Input'!E525</f>
        <v>45016</v>
      </c>
      <c r="F527" s="71">
        <f>'Sch A. Input'!F525</f>
        <v>0</v>
      </c>
      <c r="G527" s="226">
        <f>SUMIFS('Sch A. Input'!H525:CJ525,'Sch A. Input'!$H$13:$CJ$13,$L$11,'Sch A. Input'!$H$14:$CJ$14,"Recurring")</f>
        <v>0</v>
      </c>
      <c r="H527" s="226">
        <f>SUMIFS('Sch A. Input'!H525:CJ525,'Sch A. Input'!$H$13:$CJ$13,$L$11,'Sch A. Input'!$H$14:$CJ$14,"One-time")</f>
        <v>0</v>
      </c>
      <c r="I527" s="227">
        <f t="shared" si="85"/>
        <v>0</v>
      </c>
      <c r="J527" s="228">
        <f>SUMIFS('Sch A. Input'!H525:CJ525,'Sch A. Input'!$H$14:$CJ$14,"Recurring",'Sch A. Input'!$H$13:$CJ$13,"&lt;="&amp;$L$11)</f>
        <v>0</v>
      </c>
      <c r="K527" s="228">
        <f>SUMIFS('Sch A. Input'!H525:CJ525,'Sch A. Input'!$H$14:$CJ$14,"One-time",'Sch A. Input'!$H$13:$CJ$13,"&lt;="&amp;$L$11)</f>
        <v>0</v>
      </c>
      <c r="L527" s="229">
        <f t="shared" si="86"/>
        <v>0</v>
      </c>
      <c r="M527" s="228">
        <f t="shared" si="87"/>
        <v>0</v>
      </c>
      <c r="N527" s="228">
        <f t="shared" si="88"/>
        <v>0</v>
      </c>
      <c r="O527" s="259">
        <f t="shared" si="89"/>
        <v>0</v>
      </c>
      <c r="P527" s="268">
        <f t="shared" si="83"/>
        <v>0</v>
      </c>
      <c r="Q527" s="231">
        <f t="shared" si="84"/>
        <v>0</v>
      </c>
      <c r="R527" s="97">
        <f t="shared" si="90"/>
        <v>0</v>
      </c>
      <c r="S527" s="237">
        <f>IF(AND(LARGE('Sch A. Input'!$CL$15:$CL$41,COUNTIF('Sch A. Input'!$CL$15:$CL$41,"&gt;="&amp;F527))&lt;E527,F527&lt;&gt;0),"Leaver",J527-G527)</f>
        <v>0</v>
      </c>
      <c r="T527" s="237">
        <f>IF(AND(LARGE('Sch A. Input'!$CL$15:$CL$41,COUNTIF('Sch A. Input'!$CL$15:$CL$41,"&gt;="&amp;F527))&lt;E527,F527&lt;&gt;0),"Leaver",K527-H527)</f>
        <v>0</v>
      </c>
      <c r="U527" s="238">
        <f>IF(AND(LARGE('Sch A. Input'!$CL$15:$CL$41,COUNTIF('Sch A. Input'!$CL$15:$CL$41,"&gt;="&amp;F527))&lt;E527,F527&lt;&gt;0),"Leaver",L527-I527)</f>
        <v>0</v>
      </c>
      <c r="V527" s="238">
        <f>IF(AND(LARGE('Sch A. Input'!$CL$15:$CL$41,COUNTIF('Sch A. Input'!$CL$15:$CL$41,"&gt;="&amp;F527))&lt;E527,F527&lt;&gt;0),"Leaver",IFERROR(S527/X527*$M$9,0))</f>
        <v>0</v>
      </c>
      <c r="W527" s="238">
        <f>IF(AND(LARGE('Sch A. Input'!$CL$15:$CL$41,COUNTIF('Sch A. Input'!$CL$15:$CL$41,"&gt;="&amp;F527))&lt;E527,F527&lt;&gt;0),"Leaver",V527+T527)</f>
        <v>0</v>
      </c>
      <c r="X527" s="264">
        <f>IF(AND(LARGE('Sch A. Input'!$CL$15:$CL$41,COUNTIF('Sch A. Input'!$CL$15:$CL$41,"&gt;="&amp;F527))&lt;E527,F527&lt;&gt;0),"Leaver",IF(OR(D527="",D527&gt;$L$11,($L$11-14)&lt;$K$9),0,(E527+1-D527)/14-1))</f>
        <v>0</v>
      </c>
      <c r="Y527" s="265">
        <f>IF(AND(LARGE('Sch A. Input'!$CL$15:$CL$41,COUNTIF('Sch A. Input'!$CL$15:$CL$41,"&gt;="&amp;F527))&lt;E527,F527&lt;&gt;0),"Leaver",IFERROR(IF((S527/$X527*$M$9+T527)&gt;$D$12,"YES","NO"),0))</f>
        <v>0</v>
      </c>
      <c r="Z527" s="225">
        <f>IF(AND(LARGE('Sch A. Input'!$CL$15:$CL$41,COUNTIF('Sch A. Input'!$CL$15:$CL$41,"&gt;="&amp;F527))&lt;E527,F527&lt;&gt;0),"Leaver",IFERROR(IF($Y527="YES",MIN($U527*($G$12/$D$12),$G$12),(SUMPRODUCT(--((MIN(W527,$D$12))&gt;$C$9:$C$12),((MIN(W527,$D$12))-$C$9:$C$12),$H$9:$H$12))-((1-(X527/$M$9))*(SUMPRODUCT(--((MIN(V527,$D$12))&gt;$C$9:$C$12),((MIN(V527,$D$12))-$C$9:$C$12),$H$9:$H$12)))),0))</f>
        <v>0</v>
      </c>
      <c r="AA527" s="169">
        <f>IF(AND(LARGE('Sch A. Input'!$CL$15:$CL$41,COUNTIF('Sch A. Input'!$CL$15:$CL$41,"&gt;="&amp;F527))&lt;E527,F527&lt;&gt;0),"Leaver",IFERROR(Z527/U527,0))</f>
        <v>0</v>
      </c>
      <c r="AB527" s="170">
        <f>IF(AND(LARGE('Sch A. Input'!$CL$15:$CL$41,COUNTIF('Sch A. Input'!$CL$15:$CL$41,"&gt;="&amp;F527))&lt;E527,F527&lt;&gt;0),"Leaver",Q527-Z527)</f>
        <v>0</v>
      </c>
      <c r="AC527" s="94">
        <f t="shared" si="91"/>
        <v>0</v>
      </c>
      <c r="BK527" s="2"/>
      <c r="BL527" s="2"/>
      <c r="CI527"/>
    </row>
    <row r="528" spans="2:87" x14ac:dyDescent="0.35">
      <c r="B528" s="70" t="str">
        <f>IF('Sch A. Input'!B526="","",'Sch A. Input'!B526)</f>
        <v/>
      </c>
      <c r="C528" s="75" t="str">
        <f>IF('Sch A. Input'!C526="","",'Sch A. Input'!C526)</f>
        <v/>
      </c>
      <c r="D528" s="71" t="str">
        <f>IF('Sch A. Input'!D526="","",'Sch A. Input'!D526)</f>
        <v/>
      </c>
      <c r="E528" s="71">
        <f>'Sch A. Input'!E526</f>
        <v>45016</v>
      </c>
      <c r="F528" s="71">
        <f>'Sch A. Input'!F526</f>
        <v>0</v>
      </c>
      <c r="G528" s="226">
        <f>SUMIFS('Sch A. Input'!H526:CJ526,'Sch A. Input'!$H$13:$CJ$13,$L$11,'Sch A. Input'!$H$14:$CJ$14,"Recurring")</f>
        <v>0</v>
      </c>
      <c r="H528" s="226">
        <f>SUMIFS('Sch A. Input'!H526:CJ526,'Sch A. Input'!$H$13:$CJ$13,$L$11,'Sch A. Input'!$H$14:$CJ$14,"One-time")</f>
        <v>0</v>
      </c>
      <c r="I528" s="227">
        <f t="shared" si="85"/>
        <v>0</v>
      </c>
      <c r="J528" s="228">
        <f>SUMIFS('Sch A. Input'!H526:CJ526,'Sch A. Input'!$H$14:$CJ$14,"Recurring",'Sch A. Input'!$H$13:$CJ$13,"&lt;="&amp;$L$11)</f>
        <v>0</v>
      </c>
      <c r="K528" s="228">
        <f>SUMIFS('Sch A. Input'!H526:CJ526,'Sch A. Input'!$H$14:$CJ$14,"One-time",'Sch A. Input'!$H$13:$CJ$13,"&lt;="&amp;$L$11)</f>
        <v>0</v>
      </c>
      <c r="L528" s="229">
        <f t="shared" si="86"/>
        <v>0</v>
      </c>
      <c r="M528" s="228">
        <f t="shared" si="87"/>
        <v>0</v>
      </c>
      <c r="N528" s="228">
        <f t="shared" si="88"/>
        <v>0</v>
      </c>
      <c r="O528" s="259">
        <f t="shared" si="89"/>
        <v>0</v>
      </c>
      <c r="P528" s="268">
        <f t="shared" si="83"/>
        <v>0</v>
      </c>
      <c r="Q528" s="231">
        <f t="shared" si="84"/>
        <v>0</v>
      </c>
      <c r="R528" s="97">
        <f t="shared" si="90"/>
        <v>0</v>
      </c>
      <c r="S528" s="237">
        <f>IF(AND(LARGE('Sch A. Input'!$CL$15:$CL$41,COUNTIF('Sch A. Input'!$CL$15:$CL$41,"&gt;="&amp;F528))&lt;E528,F528&lt;&gt;0),"Leaver",J528-G528)</f>
        <v>0</v>
      </c>
      <c r="T528" s="237">
        <f>IF(AND(LARGE('Sch A. Input'!$CL$15:$CL$41,COUNTIF('Sch A. Input'!$CL$15:$CL$41,"&gt;="&amp;F528))&lt;E528,F528&lt;&gt;0),"Leaver",K528-H528)</f>
        <v>0</v>
      </c>
      <c r="U528" s="238">
        <f>IF(AND(LARGE('Sch A. Input'!$CL$15:$CL$41,COUNTIF('Sch A. Input'!$CL$15:$CL$41,"&gt;="&amp;F528))&lt;E528,F528&lt;&gt;0),"Leaver",L528-I528)</f>
        <v>0</v>
      </c>
      <c r="V528" s="238">
        <f>IF(AND(LARGE('Sch A. Input'!$CL$15:$CL$41,COUNTIF('Sch A. Input'!$CL$15:$CL$41,"&gt;="&amp;F528))&lt;E528,F528&lt;&gt;0),"Leaver",IFERROR(S528/X528*$M$9,0))</f>
        <v>0</v>
      </c>
      <c r="W528" s="238">
        <f>IF(AND(LARGE('Sch A. Input'!$CL$15:$CL$41,COUNTIF('Sch A. Input'!$CL$15:$CL$41,"&gt;="&amp;F528))&lt;E528,F528&lt;&gt;0),"Leaver",V528+T528)</f>
        <v>0</v>
      </c>
      <c r="X528" s="264">
        <f>IF(AND(LARGE('Sch A. Input'!$CL$15:$CL$41,COUNTIF('Sch A. Input'!$CL$15:$CL$41,"&gt;="&amp;F528))&lt;E528,F528&lt;&gt;0),"Leaver",IF(OR(D528="",D528&gt;$L$11,($L$11-14)&lt;$K$9),0,(E528+1-D528)/14-1))</f>
        <v>0</v>
      </c>
      <c r="Y528" s="265">
        <f>IF(AND(LARGE('Sch A. Input'!$CL$15:$CL$41,COUNTIF('Sch A. Input'!$CL$15:$CL$41,"&gt;="&amp;F528))&lt;E528,F528&lt;&gt;0),"Leaver",IFERROR(IF((S528/$X528*$M$9+T528)&gt;$D$12,"YES","NO"),0))</f>
        <v>0</v>
      </c>
      <c r="Z528" s="225">
        <f>IF(AND(LARGE('Sch A. Input'!$CL$15:$CL$41,COUNTIF('Sch A. Input'!$CL$15:$CL$41,"&gt;="&amp;F528))&lt;E528,F528&lt;&gt;0),"Leaver",IFERROR(IF($Y528="YES",MIN($U528*($G$12/$D$12),$G$12),(SUMPRODUCT(--((MIN(W528,$D$12))&gt;$C$9:$C$12),((MIN(W528,$D$12))-$C$9:$C$12),$H$9:$H$12))-((1-(X528/$M$9))*(SUMPRODUCT(--((MIN(V528,$D$12))&gt;$C$9:$C$12),((MIN(V528,$D$12))-$C$9:$C$12),$H$9:$H$12)))),0))</f>
        <v>0</v>
      </c>
      <c r="AA528" s="169">
        <f>IF(AND(LARGE('Sch A. Input'!$CL$15:$CL$41,COUNTIF('Sch A. Input'!$CL$15:$CL$41,"&gt;="&amp;F528))&lt;E528,F528&lt;&gt;0),"Leaver",IFERROR(Z528/U528,0))</f>
        <v>0</v>
      </c>
      <c r="AB528" s="170">
        <f>IF(AND(LARGE('Sch A. Input'!$CL$15:$CL$41,COUNTIF('Sch A. Input'!$CL$15:$CL$41,"&gt;="&amp;F528))&lt;E528,F528&lt;&gt;0),"Leaver",Q528-Z528)</f>
        <v>0</v>
      </c>
      <c r="AC528" s="94">
        <f t="shared" si="91"/>
        <v>0</v>
      </c>
      <c r="BK528" s="2"/>
      <c r="BL528" s="2"/>
      <c r="CI528"/>
    </row>
    <row r="529" spans="2:87" x14ac:dyDescent="0.35">
      <c r="B529" s="70" t="str">
        <f>IF('Sch A. Input'!B527="","",'Sch A. Input'!B527)</f>
        <v/>
      </c>
      <c r="C529" s="75" t="str">
        <f>IF('Sch A. Input'!C527="","",'Sch A. Input'!C527)</f>
        <v/>
      </c>
      <c r="D529" s="71" t="str">
        <f>IF('Sch A. Input'!D527="","",'Sch A. Input'!D527)</f>
        <v/>
      </c>
      <c r="E529" s="71">
        <f>'Sch A. Input'!E527</f>
        <v>45016</v>
      </c>
      <c r="F529" s="71">
        <f>'Sch A. Input'!F527</f>
        <v>0</v>
      </c>
      <c r="G529" s="226">
        <f>SUMIFS('Sch A. Input'!H527:CJ527,'Sch A. Input'!$H$13:$CJ$13,$L$11,'Sch A. Input'!$H$14:$CJ$14,"Recurring")</f>
        <v>0</v>
      </c>
      <c r="H529" s="226">
        <f>SUMIFS('Sch A. Input'!H527:CJ527,'Sch A. Input'!$H$13:$CJ$13,$L$11,'Sch A. Input'!$H$14:$CJ$14,"One-time")</f>
        <v>0</v>
      </c>
      <c r="I529" s="227">
        <f t="shared" si="85"/>
        <v>0</v>
      </c>
      <c r="J529" s="228">
        <f>SUMIFS('Sch A. Input'!H527:CJ527,'Sch A. Input'!$H$14:$CJ$14,"Recurring",'Sch A. Input'!$H$13:$CJ$13,"&lt;="&amp;$L$11)</f>
        <v>0</v>
      </c>
      <c r="K529" s="228">
        <f>SUMIFS('Sch A. Input'!H527:CJ527,'Sch A. Input'!$H$14:$CJ$14,"One-time",'Sch A. Input'!$H$13:$CJ$13,"&lt;="&amp;$L$11)</f>
        <v>0</v>
      </c>
      <c r="L529" s="229">
        <f t="shared" si="86"/>
        <v>0</v>
      </c>
      <c r="M529" s="228">
        <f t="shared" si="87"/>
        <v>0</v>
      </c>
      <c r="N529" s="228">
        <f t="shared" si="88"/>
        <v>0</v>
      </c>
      <c r="O529" s="259">
        <f t="shared" si="89"/>
        <v>0</v>
      </c>
      <c r="P529" s="268">
        <f t="shared" ref="P529:P592" si="92">IFERROR(IF((J529/$O529*$M$9+K529)&gt;$D$12,"YES","NO"),0)</f>
        <v>0</v>
      </c>
      <c r="Q529" s="231">
        <f t="shared" ref="Q529:Q592" si="93">IFERROR(IF(P529="YES",MIN(L529*($G$12/$D$12),$G$12),((SUMPRODUCT(--((MIN(N529,$D$12))&gt;$C$9:$C$12),((MIN(N529,$D$12))-$C$9:$C$12),$H$9:$H$12))-((1-O529/$M$9)*((SUMPRODUCT(--((MIN(M529,$D$12))&gt;$C$9:$C$12),((MIN(M529,$D$12))-$C$9:$C$12),$H$9:$H$12)))))),0)</f>
        <v>0</v>
      </c>
      <c r="R529" s="97">
        <f t="shared" si="90"/>
        <v>0</v>
      </c>
      <c r="S529" s="237">
        <f>IF(AND(LARGE('Sch A. Input'!$CL$15:$CL$41,COUNTIF('Sch A. Input'!$CL$15:$CL$41,"&gt;="&amp;F529))&lt;E529,F529&lt;&gt;0),"Leaver",J529-G529)</f>
        <v>0</v>
      </c>
      <c r="T529" s="237">
        <f>IF(AND(LARGE('Sch A. Input'!$CL$15:$CL$41,COUNTIF('Sch A. Input'!$CL$15:$CL$41,"&gt;="&amp;F529))&lt;E529,F529&lt;&gt;0),"Leaver",K529-H529)</f>
        <v>0</v>
      </c>
      <c r="U529" s="238">
        <f>IF(AND(LARGE('Sch A. Input'!$CL$15:$CL$41,COUNTIF('Sch A. Input'!$CL$15:$CL$41,"&gt;="&amp;F529))&lt;E529,F529&lt;&gt;0),"Leaver",L529-I529)</f>
        <v>0</v>
      </c>
      <c r="V529" s="238">
        <f>IF(AND(LARGE('Sch A. Input'!$CL$15:$CL$41,COUNTIF('Sch A. Input'!$CL$15:$CL$41,"&gt;="&amp;F529))&lt;E529,F529&lt;&gt;0),"Leaver",IFERROR(S529/X529*$M$9,0))</f>
        <v>0</v>
      </c>
      <c r="W529" s="238">
        <f>IF(AND(LARGE('Sch A. Input'!$CL$15:$CL$41,COUNTIF('Sch A. Input'!$CL$15:$CL$41,"&gt;="&amp;F529))&lt;E529,F529&lt;&gt;0),"Leaver",V529+T529)</f>
        <v>0</v>
      </c>
      <c r="X529" s="264">
        <f>IF(AND(LARGE('Sch A. Input'!$CL$15:$CL$41,COUNTIF('Sch A. Input'!$CL$15:$CL$41,"&gt;="&amp;F529))&lt;E529,F529&lt;&gt;0),"Leaver",IF(OR(D529="",D529&gt;$L$11,($L$11-14)&lt;$K$9),0,(E529+1-D529)/14-1))</f>
        <v>0</v>
      </c>
      <c r="Y529" s="265">
        <f>IF(AND(LARGE('Sch A. Input'!$CL$15:$CL$41,COUNTIF('Sch A. Input'!$CL$15:$CL$41,"&gt;="&amp;F529))&lt;E529,F529&lt;&gt;0),"Leaver",IFERROR(IF((S529/$X529*$M$9+T529)&gt;$D$12,"YES","NO"),0))</f>
        <v>0</v>
      </c>
      <c r="Z529" s="225">
        <f>IF(AND(LARGE('Sch A. Input'!$CL$15:$CL$41,COUNTIF('Sch A. Input'!$CL$15:$CL$41,"&gt;="&amp;F529))&lt;E529,F529&lt;&gt;0),"Leaver",IFERROR(IF($Y529="YES",MIN($U529*($G$12/$D$12),$G$12),(SUMPRODUCT(--((MIN(W529,$D$12))&gt;$C$9:$C$12),((MIN(W529,$D$12))-$C$9:$C$12),$H$9:$H$12))-((1-(X529/$M$9))*(SUMPRODUCT(--((MIN(V529,$D$12))&gt;$C$9:$C$12),((MIN(V529,$D$12))-$C$9:$C$12),$H$9:$H$12)))),0))</f>
        <v>0</v>
      </c>
      <c r="AA529" s="169">
        <f>IF(AND(LARGE('Sch A. Input'!$CL$15:$CL$41,COUNTIF('Sch A. Input'!$CL$15:$CL$41,"&gt;="&amp;F529))&lt;E529,F529&lt;&gt;0),"Leaver",IFERROR(Z529/U529,0))</f>
        <v>0</v>
      </c>
      <c r="AB529" s="170">
        <f>IF(AND(LARGE('Sch A. Input'!$CL$15:$CL$41,COUNTIF('Sch A. Input'!$CL$15:$CL$41,"&gt;="&amp;F529))&lt;E529,F529&lt;&gt;0),"Leaver",Q529-Z529)</f>
        <v>0</v>
      </c>
      <c r="AC529" s="94">
        <f t="shared" si="91"/>
        <v>0</v>
      </c>
      <c r="BK529" s="2"/>
      <c r="BL529" s="2"/>
      <c r="CI529"/>
    </row>
    <row r="530" spans="2:87" x14ac:dyDescent="0.35">
      <c r="B530" s="70" t="str">
        <f>IF('Sch A. Input'!B528="","",'Sch A. Input'!B528)</f>
        <v/>
      </c>
      <c r="C530" s="75" t="str">
        <f>IF('Sch A. Input'!C528="","",'Sch A. Input'!C528)</f>
        <v/>
      </c>
      <c r="D530" s="71" t="str">
        <f>IF('Sch A. Input'!D528="","",'Sch A. Input'!D528)</f>
        <v/>
      </c>
      <c r="E530" s="71">
        <f>'Sch A. Input'!E528</f>
        <v>45016</v>
      </c>
      <c r="F530" s="71">
        <f>'Sch A. Input'!F528</f>
        <v>0</v>
      </c>
      <c r="G530" s="226">
        <f>SUMIFS('Sch A. Input'!H528:CJ528,'Sch A. Input'!$H$13:$CJ$13,$L$11,'Sch A. Input'!$H$14:$CJ$14,"Recurring")</f>
        <v>0</v>
      </c>
      <c r="H530" s="226">
        <f>SUMIFS('Sch A. Input'!H528:CJ528,'Sch A. Input'!$H$13:$CJ$13,$L$11,'Sch A. Input'!$H$14:$CJ$14,"One-time")</f>
        <v>0</v>
      </c>
      <c r="I530" s="227">
        <f t="shared" si="85"/>
        <v>0</v>
      </c>
      <c r="J530" s="228">
        <f>SUMIFS('Sch A. Input'!H528:CJ528,'Sch A. Input'!$H$14:$CJ$14,"Recurring",'Sch A. Input'!$H$13:$CJ$13,"&lt;="&amp;$L$11)</f>
        <v>0</v>
      </c>
      <c r="K530" s="228">
        <f>SUMIFS('Sch A. Input'!H528:CJ528,'Sch A. Input'!$H$14:$CJ$14,"One-time",'Sch A. Input'!$H$13:$CJ$13,"&lt;="&amp;$L$11)</f>
        <v>0</v>
      </c>
      <c r="L530" s="229">
        <f t="shared" si="86"/>
        <v>0</v>
      </c>
      <c r="M530" s="228">
        <f t="shared" si="87"/>
        <v>0</v>
      </c>
      <c r="N530" s="228">
        <f t="shared" si="88"/>
        <v>0</v>
      </c>
      <c r="O530" s="259">
        <f t="shared" si="89"/>
        <v>0</v>
      </c>
      <c r="P530" s="268">
        <f t="shared" si="92"/>
        <v>0</v>
      </c>
      <c r="Q530" s="231">
        <f t="shared" si="93"/>
        <v>0</v>
      </c>
      <c r="R530" s="97">
        <f t="shared" si="90"/>
        <v>0</v>
      </c>
      <c r="S530" s="237">
        <f>IF(AND(LARGE('Sch A. Input'!$CL$15:$CL$41,COUNTIF('Sch A. Input'!$CL$15:$CL$41,"&gt;="&amp;F530))&lt;E530,F530&lt;&gt;0),"Leaver",J530-G530)</f>
        <v>0</v>
      </c>
      <c r="T530" s="237">
        <f>IF(AND(LARGE('Sch A. Input'!$CL$15:$CL$41,COUNTIF('Sch A. Input'!$CL$15:$CL$41,"&gt;="&amp;F530))&lt;E530,F530&lt;&gt;0),"Leaver",K530-H530)</f>
        <v>0</v>
      </c>
      <c r="U530" s="238">
        <f>IF(AND(LARGE('Sch A. Input'!$CL$15:$CL$41,COUNTIF('Sch A. Input'!$CL$15:$CL$41,"&gt;="&amp;F530))&lt;E530,F530&lt;&gt;0),"Leaver",L530-I530)</f>
        <v>0</v>
      </c>
      <c r="V530" s="238">
        <f>IF(AND(LARGE('Sch A. Input'!$CL$15:$CL$41,COUNTIF('Sch A. Input'!$CL$15:$CL$41,"&gt;="&amp;F530))&lt;E530,F530&lt;&gt;0),"Leaver",IFERROR(S530/X530*$M$9,0))</f>
        <v>0</v>
      </c>
      <c r="W530" s="238">
        <f>IF(AND(LARGE('Sch A. Input'!$CL$15:$CL$41,COUNTIF('Sch A. Input'!$CL$15:$CL$41,"&gt;="&amp;F530))&lt;E530,F530&lt;&gt;0),"Leaver",V530+T530)</f>
        <v>0</v>
      </c>
      <c r="X530" s="264">
        <f>IF(AND(LARGE('Sch A. Input'!$CL$15:$CL$41,COUNTIF('Sch A. Input'!$CL$15:$CL$41,"&gt;="&amp;F530))&lt;E530,F530&lt;&gt;0),"Leaver",IF(OR(D530="",D530&gt;$L$11,($L$11-14)&lt;$K$9),0,(E530+1-D530)/14-1))</f>
        <v>0</v>
      </c>
      <c r="Y530" s="265">
        <f>IF(AND(LARGE('Sch A. Input'!$CL$15:$CL$41,COUNTIF('Sch A. Input'!$CL$15:$CL$41,"&gt;="&amp;F530))&lt;E530,F530&lt;&gt;0),"Leaver",IFERROR(IF((S530/$X530*$M$9+T530)&gt;$D$12,"YES","NO"),0))</f>
        <v>0</v>
      </c>
      <c r="Z530" s="225">
        <f>IF(AND(LARGE('Sch A. Input'!$CL$15:$CL$41,COUNTIF('Sch A. Input'!$CL$15:$CL$41,"&gt;="&amp;F530))&lt;E530,F530&lt;&gt;0),"Leaver",IFERROR(IF($Y530="YES",MIN($U530*($G$12/$D$12),$G$12),(SUMPRODUCT(--((MIN(W530,$D$12))&gt;$C$9:$C$12),((MIN(W530,$D$12))-$C$9:$C$12),$H$9:$H$12))-((1-(X530/$M$9))*(SUMPRODUCT(--((MIN(V530,$D$12))&gt;$C$9:$C$12),((MIN(V530,$D$12))-$C$9:$C$12),$H$9:$H$12)))),0))</f>
        <v>0</v>
      </c>
      <c r="AA530" s="169">
        <f>IF(AND(LARGE('Sch A. Input'!$CL$15:$CL$41,COUNTIF('Sch A. Input'!$CL$15:$CL$41,"&gt;="&amp;F530))&lt;E530,F530&lt;&gt;0),"Leaver",IFERROR(Z530/U530,0))</f>
        <v>0</v>
      </c>
      <c r="AB530" s="170">
        <f>IF(AND(LARGE('Sch A. Input'!$CL$15:$CL$41,COUNTIF('Sch A. Input'!$CL$15:$CL$41,"&gt;="&amp;F530))&lt;E530,F530&lt;&gt;0),"Leaver",Q530-Z530)</f>
        <v>0</v>
      </c>
      <c r="AC530" s="94">
        <f t="shared" si="91"/>
        <v>0</v>
      </c>
      <c r="BK530" s="2"/>
      <c r="BL530" s="2"/>
      <c r="CI530"/>
    </row>
    <row r="531" spans="2:87" x14ac:dyDescent="0.35">
      <c r="B531" s="70" t="str">
        <f>IF('Sch A. Input'!B529="","",'Sch A. Input'!B529)</f>
        <v/>
      </c>
      <c r="C531" s="75" t="str">
        <f>IF('Sch A. Input'!C529="","",'Sch A. Input'!C529)</f>
        <v/>
      </c>
      <c r="D531" s="71" t="str">
        <f>IF('Sch A. Input'!D529="","",'Sch A. Input'!D529)</f>
        <v/>
      </c>
      <c r="E531" s="71">
        <f>'Sch A. Input'!E529</f>
        <v>45016</v>
      </c>
      <c r="F531" s="71">
        <f>'Sch A. Input'!F529</f>
        <v>0</v>
      </c>
      <c r="G531" s="226">
        <f>SUMIFS('Sch A. Input'!H529:CJ529,'Sch A. Input'!$H$13:$CJ$13,$L$11,'Sch A. Input'!$H$14:$CJ$14,"Recurring")</f>
        <v>0</v>
      </c>
      <c r="H531" s="226">
        <f>SUMIFS('Sch A. Input'!H529:CJ529,'Sch A. Input'!$H$13:$CJ$13,$L$11,'Sch A. Input'!$H$14:$CJ$14,"One-time")</f>
        <v>0</v>
      </c>
      <c r="I531" s="227">
        <f t="shared" si="85"/>
        <v>0</v>
      </c>
      <c r="J531" s="228">
        <f>SUMIFS('Sch A. Input'!H529:CJ529,'Sch A. Input'!$H$14:$CJ$14,"Recurring",'Sch A. Input'!$H$13:$CJ$13,"&lt;="&amp;$L$11)</f>
        <v>0</v>
      </c>
      <c r="K531" s="228">
        <f>SUMIFS('Sch A. Input'!H529:CJ529,'Sch A. Input'!$H$14:$CJ$14,"One-time",'Sch A. Input'!$H$13:$CJ$13,"&lt;="&amp;$L$11)</f>
        <v>0</v>
      </c>
      <c r="L531" s="229">
        <f t="shared" si="86"/>
        <v>0</v>
      </c>
      <c r="M531" s="228">
        <f t="shared" si="87"/>
        <v>0</v>
      </c>
      <c r="N531" s="228">
        <f t="shared" si="88"/>
        <v>0</v>
      </c>
      <c r="O531" s="259">
        <f t="shared" si="89"/>
        <v>0</v>
      </c>
      <c r="P531" s="268">
        <f t="shared" si="92"/>
        <v>0</v>
      </c>
      <c r="Q531" s="231">
        <f t="shared" si="93"/>
        <v>0</v>
      </c>
      <c r="R531" s="97">
        <f t="shared" si="90"/>
        <v>0</v>
      </c>
      <c r="S531" s="237">
        <f>IF(AND(LARGE('Sch A. Input'!$CL$15:$CL$41,COUNTIF('Sch A. Input'!$CL$15:$CL$41,"&gt;="&amp;F531))&lt;E531,F531&lt;&gt;0),"Leaver",J531-G531)</f>
        <v>0</v>
      </c>
      <c r="T531" s="237">
        <f>IF(AND(LARGE('Sch A. Input'!$CL$15:$CL$41,COUNTIF('Sch A. Input'!$CL$15:$CL$41,"&gt;="&amp;F531))&lt;E531,F531&lt;&gt;0),"Leaver",K531-H531)</f>
        <v>0</v>
      </c>
      <c r="U531" s="238">
        <f>IF(AND(LARGE('Sch A. Input'!$CL$15:$CL$41,COUNTIF('Sch A. Input'!$CL$15:$CL$41,"&gt;="&amp;F531))&lt;E531,F531&lt;&gt;0),"Leaver",L531-I531)</f>
        <v>0</v>
      </c>
      <c r="V531" s="238">
        <f>IF(AND(LARGE('Sch A. Input'!$CL$15:$CL$41,COUNTIF('Sch A. Input'!$CL$15:$CL$41,"&gt;="&amp;F531))&lt;E531,F531&lt;&gt;0),"Leaver",IFERROR(S531/X531*$M$9,0))</f>
        <v>0</v>
      </c>
      <c r="W531" s="238">
        <f>IF(AND(LARGE('Sch A. Input'!$CL$15:$CL$41,COUNTIF('Sch A. Input'!$CL$15:$CL$41,"&gt;="&amp;F531))&lt;E531,F531&lt;&gt;0),"Leaver",V531+T531)</f>
        <v>0</v>
      </c>
      <c r="X531" s="264">
        <f>IF(AND(LARGE('Sch A. Input'!$CL$15:$CL$41,COUNTIF('Sch A. Input'!$CL$15:$CL$41,"&gt;="&amp;F531))&lt;E531,F531&lt;&gt;0),"Leaver",IF(OR(D531="",D531&gt;$L$11,($L$11-14)&lt;$K$9),0,(E531+1-D531)/14-1))</f>
        <v>0</v>
      </c>
      <c r="Y531" s="265">
        <f>IF(AND(LARGE('Sch A. Input'!$CL$15:$CL$41,COUNTIF('Sch A. Input'!$CL$15:$CL$41,"&gt;="&amp;F531))&lt;E531,F531&lt;&gt;0),"Leaver",IFERROR(IF((S531/$X531*$M$9+T531)&gt;$D$12,"YES","NO"),0))</f>
        <v>0</v>
      </c>
      <c r="Z531" s="225">
        <f>IF(AND(LARGE('Sch A. Input'!$CL$15:$CL$41,COUNTIF('Sch A. Input'!$CL$15:$CL$41,"&gt;="&amp;F531))&lt;E531,F531&lt;&gt;0),"Leaver",IFERROR(IF($Y531="YES",MIN($U531*($G$12/$D$12),$G$12),(SUMPRODUCT(--((MIN(W531,$D$12))&gt;$C$9:$C$12),((MIN(W531,$D$12))-$C$9:$C$12),$H$9:$H$12))-((1-(X531/$M$9))*(SUMPRODUCT(--((MIN(V531,$D$12))&gt;$C$9:$C$12),((MIN(V531,$D$12))-$C$9:$C$12),$H$9:$H$12)))),0))</f>
        <v>0</v>
      </c>
      <c r="AA531" s="169">
        <f>IF(AND(LARGE('Sch A. Input'!$CL$15:$CL$41,COUNTIF('Sch A. Input'!$CL$15:$CL$41,"&gt;="&amp;F531))&lt;E531,F531&lt;&gt;0),"Leaver",IFERROR(Z531/U531,0))</f>
        <v>0</v>
      </c>
      <c r="AB531" s="170">
        <f>IF(AND(LARGE('Sch A. Input'!$CL$15:$CL$41,COUNTIF('Sch A. Input'!$CL$15:$CL$41,"&gt;="&amp;F531))&lt;E531,F531&lt;&gt;0),"Leaver",Q531-Z531)</f>
        <v>0</v>
      </c>
      <c r="AC531" s="94">
        <f t="shared" si="91"/>
        <v>0</v>
      </c>
      <c r="BK531" s="2"/>
      <c r="BL531" s="2"/>
      <c r="CI531"/>
    </row>
    <row r="532" spans="2:87" x14ac:dyDescent="0.35">
      <c r="B532" s="70" t="str">
        <f>IF('Sch A. Input'!B530="","",'Sch A. Input'!B530)</f>
        <v/>
      </c>
      <c r="C532" s="75" t="str">
        <f>IF('Sch A. Input'!C530="","",'Sch A. Input'!C530)</f>
        <v/>
      </c>
      <c r="D532" s="71" t="str">
        <f>IF('Sch A. Input'!D530="","",'Sch A. Input'!D530)</f>
        <v/>
      </c>
      <c r="E532" s="71">
        <f>'Sch A. Input'!E530</f>
        <v>45016</v>
      </c>
      <c r="F532" s="71">
        <f>'Sch A. Input'!F530</f>
        <v>0</v>
      </c>
      <c r="G532" s="226">
        <f>SUMIFS('Sch A. Input'!H530:CJ530,'Sch A. Input'!$H$13:$CJ$13,$L$11,'Sch A. Input'!$H$14:$CJ$14,"Recurring")</f>
        <v>0</v>
      </c>
      <c r="H532" s="226">
        <f>SUMIFS('Sch A. Input'!H530:CJ530,'Sch A. Input'!$H$13:$CJ$13,$L$11,'Sch A. Input'!$H$14:$CJ$14,"One-time")</f>
        <v>0</v>
      </c>
      <c r="I532" s="227">
        <f t="shared" si="85"/>
        <v>0</v>
      </c>
      <c r="J532" s="228">
        <f>SUMIFS('Sch A. Input'!H530:CJ530,'Sch A. Input'!$H$14:$CJ$14,"Recurring",'Sch A. Input'!$H$13:$CJ$13,"&lt;="&amp;$L$11)</f>
        <v>0</v>
      </c>
      <c r="K532" s="228">
        <f>SUMIFS('Sch A. Input'!H530:CJ530,'Sch A. Input'!$H$14:$CJ$14,"One-time",'Sch A. Input'!$H$13:$CJ$13,"&lt;="&amp;$L$11)</f>
        <v>0</v>
      </c>
      <c r="L532" s="229">
        <f t="shared" si="86"/>
        <v>0</v>
      </c>
      <c r="M532" s="228">
        <f t="shared" si="87"/>
        <v>0</v>
      </c>
      <c r="N532" s="228">
        <f t="shared" si="88"/>
        <v>0</v>
      </c>
      <c r="O532" s="259">
        <f t="shared" si="89"/>
        <v>0</v>
      </c>
      <c r="P532" s="268">
        <f t="shared" si="92"/>
        <v>0</v>
      </c>
      <c r="Q532" s="231">
        <f t="shared" si="93"/>
        <v>0</v>
      </c>
      <c r="R532" s="97">
        <f t="shared" si="90"/>
        <v>0</v>
      </c>
      <c r="S532" s="237">
        <f>IF(AND(LARGE('Sch A. Input'!$CL$15:$CL$41,COUNTIF('Sch A. Input'!$CL$15:$CL$41,"&gt;="&amp;F532))&lt;E532,F532&lt;&gt;0),"Leaver",J532-G532)</f>
        <v>0</v>
      </c>
      <c r="T532" s="237">
        <f>IF(AND(LARGE('Sch A. Input'!$CL$15:$CL$41,COUNTIF('Sch A. Input'!$CL$15:$CL$41,"&gt;="&amp;F532))&lt;E532,F532&lt;&gt;0),"Leaver",K532-H532)</f>
        <v>0</v>
      </c>
      <c r="U532" s="238">
        <f>IF(AND(LARGE('Sch A. Input'!$CL$15:$CL$41,COUNTIF('Sch A. Input'!$CL$15:$CL$41,"&gt;="&amp;F532))&lt;E532,F532&lt;&gt;0),"Leaver",L532-I532)</f>
        <v>0</v>
      </c>
      <c r="V532" s="238">
        <f>IF(AND(LARGE('Sch A. Input'!$CL$15:$CL$41,COUNTIF('Sch A. Input'!$CL$15:$CL$41,"&gt;="&amp;F532))&lt;E532,F532&lt;&gt;0),"Leaver",IFERROR(S532/X532*$M$9,0))</f>
        <v>0</v>
      </c>
      <c r="W532" s="238">
        <f>IF(AND(LARGE('Sch A. Input'!$CL$15:$CL$41,COUNTIF('Sch A. Input'!$CL$15:$CL$41,"&gt;="&amp;F532))&lt;E532,F532&lt;&gt;0),"Leaver",V532+T532)</f>
        <v>0</v>
      </c>
      <c r="X532" s="264">
        <f>IF(AND(LARGE('Sch A. Input'!$CL$15:$CL$41,COUNTIF('Sch A. Input'!$CL$15:$CL$41,"&gt;="&amp;F532))&lt;E532,F532&lt;&gt;0),"Leaver",IF(OR(D532="",D532&gt;$L$11,($L$11-14)&lt;$K$9),0,(E532+1-D532)/14-1))</f>
        <v>0</v>
      </c>
      <c r="Y532" s="265">
        <f>IF(AND(LARGE('Sch A. Input'!$CL$15:$CL$41,COUNTIF('Sch A. Input'!$CL$15:$CL$41,"&gt;="&amp;F532))&lt;E532,F532&lt;&gt;0),"Leaver",IFERROR(IF((S532/$X532*$M$9+T532)&gt;$D$12,"YES","NO"),0))</f>
        <v>0</v>
      </c>
      <c r="Z532" s="225">
        <f>IF(AND(LARGE('Sch A. Input'!$CL$15:$CL$41,COUNTIF('Sch A. Input'!$CL$15:$CL$41,"&gt;="&amp;F532))&lt;E532,F532&lt;&gt;0),"Leaver",IFERROR(IF($Y532="YES",MIN($U532*($G$12/$D$12),$G$12),(SUMPRODUCT(--((MIN(W532,$D$12))&gt;$C$9:$C$12),((MIN(W532,$D$12))-$C$9:$C$12),$H$9:$H$12))-((1-(X532/$M$9))*(SUMPRODUCT(--((MIN(V532,$D$12))&gt;$C$9:$C$12),((MIN(V532,$D$12))-$C$9:$C$12),$H$9:$H$12)))),0))</f>
        <v>0</v>
      </c>
      <c r="AA532" s="169">
        <f>IF(AND(LARGE('Sch A. Input'!$CL$15:$CL$41,COUNTIF('Sch A. Input'!$CL$15:$CL$41,"&gt;="&amp;F532))&lt;E532,F532&lt;&gt;0),"Leaver",IFERROR(Z532/U532,0))</f>
        <v>0</v>
      </c>
      <c r="AB532" s="170">
        <f>IF(AND(LARGE('Sch A. Input'!$CL$15:$CL$41,COUNTIF('Sch A. Input'!$CL$15:$CL$41,"&gt;="&amp;F532))&lt;E532,F532&lt;&gt;0),"Leaver",Q532-Z532)</f>
        <v>0</v>
      </c>
      <c r="AC532" s="94">
        <f t="shared" si="91"/>
        <v>0</v>
      </c>
      <c r="BK532" s="2"/>
      <c r="BL532" s="2"/>
      <c r="CI532"/>
    </row>
    <row r="533" spans="2:87" x14ac:dyDescent="0.35">
      <c r="B533" s="70" t="str">
        <f>IF('Sch A. Input'!B531="","",'Sch A. Input'!B531)</f>
        <v/>
      </c>
      <c r="C533" s="75" t="str">
        <f>IF('Sch A. Input'!C531="","",'Sch A. Input'!C531)</f>
        <v/>
      </c>
      <c r="D533" s="71" t="str">
        <f>IF('Sch A. Input'!D531="","",'Sch A. Input'!D531)</f>
        <v/>
      </c>
      <c r="E533" s="71">
        <f>'Sch A. Input'!E531</f>
        <v>45016</v>
      </c>
      <c r="F533" s="71">
        <f>'Sch A. Input'!F531</f>
        <v>0</v>
      </c>
      <c r="G533" s="226">
        <f>SUMIFS('Sch A. Input'!H531:CJ531,'Sch A. Input'!$H$13:$CJ$13,$L$11,'Sch A. Input'!$H$14:$CJ$14,"Recurring")</f>
        <v>0</v>
      </c>
      <c r="H533" s="226">
        <f>SUMIFS('Sch A. Input'!H531:CJ531,'Sch A. Input'!$H$13:$CJ$13,$L$11,'Sch A. Input'!$H$14:$CJ$14,"One-time")</f>
        <v>0</v>
      </c>
      <c r="I533" s="227">
        <f t="shared" si="85"/>
        <v>0</v>
      </c>
      <c r="J533" s="228">
        <f>SUMIFS('Sch A. Input'!H531:CJ531,'Sch A. Input'!$H$14:$CJ$14,"Recurring",'Sch A. Input'!$H$13:$CJ$13,"&lt;="&amp;$L$11)</f>
        <v>0</v>
      </c>
      <c r="K533" s="228">
        <f>SUMIFS('Sch A. Input'!H531:CJ531,'Sch A. Input'!$H$14:$CJ$14,"One-time",'Sch A. Input'!$H$13:$CJ$13,"&lt;="&amp;$L$11)</f>
        <v>0</v>
      </c>
      <c r="L533" s="229">
        <f t="shared" si="86"/>
        <v>0</v>
      </c>
      <c r="M533" s="228">
        <f t="shared" si="87"/>
        <v>0</v>
      </c>
      <c r="N533" s="228">
        <f t="shared" si="88"/>
        <v>0</v>
      </c>
      <c r="O533" s="259">
        <f t="shared" si="89"/>
        <v>0</v>
      </c>
      <c r="P533" s="268">
        <f t="shared" si="92"/>
        <v>0</v>
      </c>
      <c r="Q533" s="231">
        <f t="shared" si="93"/>
        <v>0</v>
      </c>
      <c r="R533" s="97">
        <f t="shared" si="90"/>
        <v>0</v>
      </c>
      <c r="S533" s="237">
        <f>IF(AND(LARGE('Sch A. Input'!$CL$15:$CL$41,COUNTIF('Sch A. Input'!$CL$15:$CL$41,"&gt;="&amp;F533))&lt;E533,F533&lt;&gt;0),"Leaver",J533-G533)</f>
        <v>0</v>
      </c>
      <c r="T533" s="237">
        <f>IF(AND(LARGE('Sch A. Input'!$CL$15:$CL$41,COUNTIF('Sch A. Input'!$CL$15:$CL$41,"&gt;="&amp;F533))&lt;E533,F533&lt;&gt;0),"Leaver",K533-H533)</f>
        <v>0</v>
      </c>
      <c r="U533" s="238">
        <f>IF(AND(LARGE('Sch A. Input'!$CL$15:$CL$41,COUNTIF('Sch A. Input'!$CL$15:$CL$41,"&gt;="&amp;F533))&lt;E533,F533&lt;&gt;0),"Leaver",L533-I533)</f>
        <v>0</v>
      </c>
      <c r="V533" s="238">
        <f>IF(AND(LARGE('Sch A. Input'!$CL$15:$CL$41,COUNTIF('Sch A. Input'!$CL$15:$CL$41,"&gt;="&amp;F533))&lt;E533,F533&lt;&gt;0),"Leaver",IFERROR(S533/X533*$M$9,0))</f>
        <v>0</v>
      </c>
      <c r="W533" s="238">
        <f>IF(AND(LARGE('Sch A. Input'!$CL$15:$CL$41,COUNTIF('Sch A. Input'!$CL$15:$CL$41,"&gt;="&amp;F533))&lt;E533,F533&lt;&gt;0),"Leaver",V533+T533)</f>
        <v>0</v>
      </c>
      <c r="X533" s="264">
        <f>IF(AND(LARGE('Sch A. Input'!$CL$15:$CL$41,COUNTIF('Sch A. Input'!$CL$15:$CL$41,"&gt;="&amp;F533))&lt;E533,F533&lt;&gt;0),"Leaver",IF(OR(D533="",D533&gt;$L$11,($L$11-14)&lt;$K$9),0,(E533+1-D533)/14-1))</f>
        <v>0</v>
      </c>
      <c r="Y533" s="265">
        <f>IF(AND(LARGE('Sch A. Input'!$CL$15:$CL$41,COUNTIF('Sch A. Input'!$CL$15:$CL$41,"&gt;="&amp;F533))&lt;E533,F533&lt;&gt;0),"Leaver",IFERROR(IF((S533/$X533*$M$9+T533)&gt;$D$12,"YES","NO"),0))</f>
        <v>0</v>
      </c>
      <c r="Z533" s="225">
        <f>IF(AND(LARGE('Sch A. Input'!$CL$15:$CL$41,COUNTIF('Sch A. Input'!$CL$15:$CL$41,"&gt;="&amp;F533))&lt;E533,F533&lt;&gt;0),"Leaver",IFERROR(IF($Y533="YES",MIN($U533*($G$12/$D$12),$G$12),(SUMPRODUCT(--((MIN(W533,$D$12))&gt;$C$9:$C$12),((MIN(W533,$D$12))-$C$9:$C$12),$H$9:$H$12))-((1-(X533/$M$9))*(SUMPRODUCT(--((MIN(V533,$D$12))&gt;$C$9:$C$12),((MIN(V533,$D$12))-$C$9:$C$12),$H$9:$H$12)))),0))</f>
        <v>0</v>
      </c>
      <c r="AA533" s="169">
        <f>IF(AND(LARGE('Sch A. Input'!$CL$15:$CL$41,COUNTIF('Sch A. Input'!$CL$15:$CL$41,"&gt;="&amp;F533))&lt;E533,F533&lt;&gt;0),"Leaver",IFERROR(Z533/U533,0))</f>
        <v>0</v>
      </c>
      <c r="AB533" s="170">
        <f>IF(AND(LARGE('Sch A. Input'!$CL$15:$CL$41,COUNTIF('Sch A. Input'!$CL$15:$CL$41,"&gt;="&amp;F533))&lt;E533,F533&lt;&gt;0),"Leaver",Q533-Z533)</f>
        <v>0</v>
      </c>
      <c r="AC533" s="94">
        <f t="shared" si="91"/>
        <v>0</v>
      </c>
      <c r="BK533" s="2"/>
      <c r="BL533" s="2"/>
      <c r="CI533"/>
    </row>
    <row r="534" spans="2:87" x14ac:dyDescent="0.35">
      <c r="B534" s="70" t="str">
        <f>IF('Sch A. Input'!B532="","",'Sch A. Input'!B532)</f>
        <v/>
      </c>
      <c r="C534" s="75" t="str">
        <f>IF('Sch A. Input'!C532="","",'Sch A. Input'!C532)</f>
        <v/>
      </c>
      <c r="D534" s="71" t="str">
        <f>IF('Sch A. Input'!D532="","",'Sch A. Input'!D532)</f>
        <v/>
      </c>
      <c r="E534" s="71">
        <f>'Sch A. Input'!E532</f>
        <v>45016</v>
      </c>
      <c r="F534" s="71">
        <f>'Sch A. Input'!F532</f>
        <v>0</v>
      </c>
      <c r="G534" s="226">
        <f>SUMIFS('Sch A. Input'!H532:CJ532,'Sch A. Input'!$H$13:$CJ$13,$L$11,'Sch A. Input'!$H$14:$CJ$14,"Recurring")</f>
        <v>0</v>
      </c>
      <c r="H534" s="226">
        <f>SUMIFS('Sch A. Input'!H532:CJ532,'Sch A. Input'!$H$13:$CJ$13,$L$11,'Sch A. Input'!$H$14:$CJ$14,"One-time")</f>
        <v>0</v>
      </c>
      <c r="I534" s="227">
        <f t="shared" si="85"/>
        <v>0</v>
      </c>
      <c r="J534" s="228">
        <f>SUMIFS('Sch A. Input'!H532:CJ532,'Sch A. Input'!$H$14:$CJ$14,"Recurring",'Sch A. Input'!$H$13:$CJ$13,"&lt;="&amp;$L$11)</f>
        <v>0</v>
      </c>
      <c r="K534" s="228">
        <f>SUMIFS('Sch A. Input'!H532:CJ532,'Sch A. Input'!$H$14:$CJ$14,"One-time",'Sch A. Input'!$H$13:$CJ$13,"&lt;="&amp;$L$11)</f>
        <v>0</v>
      </c>
      <c r="L534" s="229">
        <f t="shared" si="86"/>
        <v>0</v>
      </c>
      <c r="M534" s="228">
        <f t="shared" si="87"/>
        <v>0</v>
      </c>
      <c r="N534" s="228">
        <f t="shared" si="88"/>
        <v>0</v>
      </c>
      <c r="O534" s="259">
        <f t="shared" si="89"/>
        <v>0</v>
      </c>
      <c r="P534" s="268">
        <f t="shared" si="92"/>
        <v>0</v>
      </c>
      <c r="Q534" s="231">
        <f t="shared" si="93"/>
        <v>0</v>
      </c>
      <c r="R534" s="97">
        <f t="shared" si="90"/>
        <v>0</v>
      </c>
      <c r="S534" s="237">
        <f>IF(AND(LARGE('Sch A. Input'!$CL$15:$CL$41,COUNTIF('Sch A. Input'!$CL$15:$CL$41,"&gt;="&amp;F534))&lt;E534,F534&lt;&gt;0),"Leaver",J534-G534)</f>
        <v>0</v>
      </c>
      <c r="T534" s="237">
        <f>IF(AND(LARGE('Sch A. Input'!$CL$15:$CL$41,COUNTIF('Sch A. Input'!$CL$15:$CL$41,"&gt;="&amp;F534))&lt;E534,F534&lt;&gt;0),"Leaver",K534-H534)</f>
        <v>0</v>
      </c>
      <c r="U534" s="238">
        <f>IF(AND(LARGE('Sch A. Input'!$CL$15:$CL$41,COUNTIF('Sch A. Input'!$CL$15:$CL$41,"&gt;="&amp;F534))&lt;E534,F534&lt;&gt;0),"Leaver",L534-I534)</f>
        <v>0</v>
      </c>
      <c r="V534" s="238">
        <f>IF(AND(LARGE('Sch A. Input'!$CL$15:$CL$41,COUNTIF('Sch A. Input'!$CL$15:$CL$41,"&gt;="&amp;F534))&lt;E534,F534&lt;&gt;0),"Leaver",IFERROR(S534/X534*$M$9,0))</f>
        <v>0</v>
      </c>
      <c r="W534" s="238">
        <f>IF(AND(LARGE('Sch A. Input'!$CL$15:$CL$41,COUNTIF('Sch A. Input'!$CL$15:$CL$41,"&gt;="&amp;F534))&lt;E534,F534&lt;&gt;0),"Leaver",V534+T534)</f>
        <v>0</v>
      </c>
      <c r="X534" s="264">
        <f>IF(AND(LARGE('Sch A. Input'!$CL$15:$CL$41,COUNTIF('Sch A. Input'!$CL$15:$CL$41,"&gt;="&amp;F534))&lt;E534,F534&lt;&gt;0),"Leaver",IF(OR(D534="",D534&gt;$L$11,($L$11-14)&lt;$K$9),0,(E534+1-D534)/14-1))</f>
        <v>0</v>
      </c>
      <c r="Y534" s="265">
        <f>IF(AND(LARGE('Sch A. Input'!$CL$15:$CL$41,COUNTIF('Sch A. Input'!$CL$15:$CL$41,"&gt;="&amp;F534))&lt;E534,F534&lt;&gt;0),"Leaver",IFERROR(IF((S534/$X534*$M$9+T534)&gt;$D$12,"YES","NO"),0))</f>
        <v>0</v>
      </c>
      <c r="Z534" s="225">
        <f>IF(AND(LARGE('Sch A. Input'!$CL$15:$CL$41,COUNTIF('Sch A. Input'!$CL$15:$CL$41,"&gt;="&amp;F534))&lt;E534,F534&lt;&gt;0),"Leaver",IFERROR(IF($Y534="YES",MIN($U534*($G$12/$D$12),$G$12),(SUMPRODUCT(--((MIN(W534,$D$12))&gt;$C$9:$C$12),((MIN(W534,$D$12))-$C$9:$C$12),$H$9:$H$12))-((1-(X534/$M$9))*(SUMPRODUCT(--((MIN(V534,$D$12))&gt;$C$9:$C$12),((MIN(V534,$D$12))-$C$9:$C$12),$H$9:$H$12)))),0))</f>
        <v>0</v>
      </c>
      <c r="AA534" s="169">
        <f>IF(AND(LARGE('Sch A. Input'!$CL$15:$CL$41,COUNTIF('Sch A. Input'!$CL$15:$CL$41,"&gt;="&amp;F534))&lt;E534,F534&lt;&gt;0),"Leaver",IFERROR(Z534/U534,0))</f>
        <v>0</v>
      </c>
      <c r="AB534" s="170">
        <f>IF(AND(LARGE('Sch A. Input'!$CL$15:$CL$41,COUNTIF('Sch A. Input'!$CL$15:$CL$41,"&gt;="&amp;F534))&lt;E534,F534&lt;&gt;0),"Leaver",Q534-Z534)</f>
        <v>0</v>
      </c>
      <c r="AC534" s="94">
        <f t="shared" si="91"/>
        <v>0</v>
      </c>
      <c r="BK534" s="2"/>
      <c r="BL534" s="2"/>
      <c r="CI534"/>
    </row>
    <row r="535" spans="2:87" x14ac:dyDescent="0.35">
      <c r="B535" s="70" t="str">
        <f>IF('Sch A. Input'!B533="","",'Sch A. Input'!B533)</f>
        <v/>
      </c>
      <c r="C535" s="75" t="str">
        <f>IF('Sch A. Input'!C533="","",'Sch A. Input'!C533)</f>
        <v/>
      </c>
      <c r="D535" s="71" t="str">
        <f>IF('Sch A. Input'!D533="","",'Sch A. Input'!D533)</f>
        <v/>
      </c>
      <c r="E535" s="71">
        <f>'Sch A. Input'!E533</f>
        <v>45016</v>
      </c>
      <c r="F535" s="71">
        <f>'Sch A. Input'!F533</f>
        <v>0</v>
      </c>
      <c r="G535" s="226">
        <f>SUMIFS('Sch A. Input'!H533:CJ533,'Sch A. Input'!$H$13:$CJ$13,$L$11,'Sch A. Input'!$H$14:$CJ$14,"Recurring")</f>
        <v>0</v>
      </c>
      <c r="H535" s="226">
        <f>SUMIFS('Sch A. Input'!H533:CJ533,'Sch A. Input'!$H$13:$CJ$13,$L$11,'Sch A. Input'!$H$14:$CJ$14,"One-time")</f>
        <v>0</v>
      </c>
      <c r="I535" s="227">
        <f t="shared" si="85"/>
        <v>0</v>
      </c>
      <c r="J535" s="228">
        <f>SUMIFS('Sch A. Input'!H533:CJ533,'Sch A. Input'!$H$14:$CJ$14,"Recurring",'Sch A. Input'!$H$13:$CJ$13,"&lt;="&amp;$L$11)</f>
        <v>0</v>
      </c>
      <c r="K535" s="228">
        <f>SUMIFS('Sch A. Input'!H533:CJ533,'Sch A. Input'!$H$14:$CJ$14,"One-time",'Sch A. Input'!$H$13:$CJ$13,"&lt;="&amp;$L$11)</f>
        <v>0</v>
      </c>
      <c r="L535" s="229">
        <f t="shared" si="86"/>
        <v>0</v>
      </c>
      <c r="M535" s="228">
        <f t="shared" si="87"/>
        <v>0</v>
      </c>
      <c r="N535" s="228">
        <f t="shared" si="88"/>
        <v>0</v>
      </c>
      <c r="O535" s="259">
        <f t="shared" si="89"/>
        <v>0</v>
      </c>
      <c r="P535" s="268">
        <f t="shared" si="92"/>
        <v>0</v>
      </c>
      <c r="Q535" s="231">
        <f t="shared" si="93"/>
        <v>0</v>
      </c>
      <c r="R535" s="97">
        <f t="shared" si="90"/>
        <v>0</v>
      </c>
      <c r="S535" s="237">
        <f>IF(AND(LARGE('Sch A. Input'!$CL$15:$CL$41,COUNTIF('Sch A. Input'!$CL$15:$CL$41,"&gt;="&amp;F535))&lt;E535,F535&lt;&gt;0),"Leaver",J535-G535)</f>
        <v>0</v>
      </c>
      <c r="T535" s="237">
        <f>IF(AND(LARGE('Sch A. Input'!$CL$15:$CL$41,COUNTIF('Sch A. Input'!$CL$15:$CL$41,"&gt;="&amp;F535))&lt;E535,F535&lt;&gt;0),"Leaver",K535-H535)</f>
        <v>0</v>
      </c>
      <c r="U535" s="238">
        <f>IF(AND(LARGE('Sch A. Input'!$CL$15:$CL$41,COUNTIF('Sch A. Input'!$CL$15:$CL$41,"&gt;="&amp;F535))&lt;E535,F535&lt;&gt;0),"Leaver",L535-I535)</f>
        <v>0</v>
      </c>
      <c r="V535" s="238">
        <f>IF(AND(LARGE('Sch A. Input'!$CL$15:$CL$41,COUNTIF('Sch A. Input'!$CL$15:$CL$41,"&gt;="&amp;F535))&lt;E535,F535&lt;&gt;0),"Leaver",IFERROR(S535/X535*$M$9,0))</f>
        <v>0</v>
      </c>
      <c r="W535" s="238">
        <f>IF(AND(LARGE('Sch A. Input'!$CL$15:$CL$41,COUNTIF('Sch A. Input'!$CL$15:$CL$41,"&gt;="&amp;F535))&lt;E535,F535&lt;&gt;0),"Leaver",V535+T535)</f>
        <v>0</v>
      </c>
      <c r="X535" s="264">
        <f>IF(AND(LARGE('Sch A. Input'!$CL$15:$CL$41,COUNTIF('Sch A. Input'!$CL$15:$CL$41,"&gt;="&amp;F535))&lt;E535,F535&lt;&gt;0),"Leaver",IF(OR(D535="",D535&gt;$L$11,($L$11-14)&lt;$K$9),0,(E535+1-D535)/14-1))</f>
        <v>0</v>
      </c>
      <c r="Y535" s="265">
        <f>IF(AND(LARGE('Sch A. Input'!$CL$15:$CL$41,COUNTIF('Sch A. Input'!$CL$15:$CL$41,"&gt;="&amp;F535))&lt;E535,F535&lt;&gt;0),"Leaver",IFERROR(IF((S535/$X535*$M$9+T535)&gt;$D$12,"YES","NO"),0))</f>
        <v>0</v>
      </c>
      <c r="Z535" s="225">
        <f>IF(AND(LARGE('Sch A. Input'!$CL$15:$CL$41,COUNTIF('Sch A. Input'!$CL$15:$CL$41,"&gt;="&amp;F535))&lt;E535,F535&lt;&gt;0),"Leaver",IFERROR(IF($Y535="YES",MIN($U535*($G$12/$D$12),$G$12),(SUMPRODUCT(--((MIN(W535,$D$12))&gt;$C$9:$C$12),((MIN(W535,$D$12))-$C$9:$C$12),$H$9:$H$12))-((1-(X535/$M$9))*(SUMPRODUCT(--((MIN(V535,$D$12))&gt;$C$9:$C$12),((MIN(V535,$D$12))-$C$9:$C$12),$H$9:$H$12)))),0))</f>
        <v>0</v>
      </c>
      <c r="AA535" s="169">
        <f>IF(AND(LARGE('Sch A. Input'!$CL$15:$CL$41,COUNTIF('Sch A. Input'!$CL$15:$CL$41,"&gt;="&amp;F535))&lt;E535,F535&lt;&gt;0),"Leaver",IFERROR(Z535/U535,0))</f>
        <v>0</v>
      </c>
      <c r="AB535" s="170">
        <f>IF(AND(LARGE('Sch A. Input'!$CL$15:$CL$41,COUNTIF('Sch A. Input'!$CL$15:$CL$41,"&gt;="&amp;F535))&lt;E535,F535&lt;&gt;0),"Leaver",Q535-Z535)</f>
        <v>0</v>
      </c>
      <c r="AC535" s="94">
        <f t="shared" si="91"/>
        <v>0</v>
      </c>
      <c r="BK535" s="2"/>
      <c r="BL535" s="2"/>
      <c r="CI535"/>
    </row>
    <row r="536" spans="2:87" x14ac:dyDescent="0.35">
      <c r="B536" s="70" t="str">
        <f>IF('Sch A. Input'!B534="","",'Sch A. Input'!B534)</f>
        <v/>
      </c>
      <c r="C536" s="75" t="str">
        <f>IF('Sch A. Input'!C534="","",'Sch A. Input'!C534)</f>
        <v/>
      </c>
      <c r="D536" s="71" t="str">
        <f>IF('Sch A. Input'!D534="","",'Sch A. Input'!D534)</f>
        <v/>
      </c>
      <c r="E536" s="71">
        <f>'Sch A. Input'!E534</f>
        <v>45016</v>
      </c>
      <c r="F536" s="71">
        <f>'Sch A. Input'!F534</f>
        <v>0</v>
      </c>
      <c r="G536" s="226">
        <f>SUMIFS('Sch A. Input'!H534:CJ534,'Sch A. Input'!$H$13:$CJ$13,$L$11,'Sch A. Input'!$H$14:$CJ$14,"Recurring")</f>
        <v>0</v>
      </c>
      <c r="H536" s="226">
        <f>SUMIFS('Sch A. Input'!H534:CJ534,'Sch A. Input'!$H$13:$CJ$13,$L$11,'Sch A. Input'!$H$14:$CJ$14,"One-time")</f>
        <v>0</v>
      </c>
      <c r="I536" s="227">
        <f t="shared" si="85"/>
        <v>0</v>
      </c>
      <c r="J536" s="228">
        <f>SUMIFS('Sch A. Input'!H534:CJ534,'Sch A. Input'!$H$14:$CJ$14,"Recurring",'Sch A. Input'!$H$13:$CJ$13,"&lt;="&amp;$L$11)</f>
        <v>0</v>
      </c>
      <c r="K536" s="228">
        <f>SUMIFS('Sch A. Input'!H534:CJ534,'Sch A. Input'!$H$14:$CJ$14,"One-time",'Sch A. Input'!$H$13:$CJ$13,"&lt;="&amp;$L$11)</f>
        <v>0</v>
      </c>
      <c r="L536" s="229">
        <f t="shared" si="86"/>
        <v>0</v>
      </c>
      <c r="M536" s="228">
        <f t="shared" si="87"/>
        <v>0</v>
      </c>
      <c r="N536" s="228">
        <f t="shared" si="88"/>
        <v>0</v>
      </c>
      <c r="O536" s="259">
        <f t="shared" si="89"/>
        <v>0</v>
      </c>
      <c r="P536" s="268">
        <f t="shared" si="92"/>
        <v>0</v>
      </c>
      <c r="Q536" s="231">
        <f t="shared" si="93"/>
        <v>0</v>
      </c>
      <c r="R536" s="97">
        <f t="shared" si="90"/>
        <v>0</v>
      </c>
      <c r="S536" s="237">
        <f>IF(AND(LARGE('Sch A. Input'!$CL$15:$CL$41,COUNTIF('Sch A. Input'!$CL$15:$CL$41,"&gt;="&amp;F536))&lt;E536,F536&lt;&gt;0),"Leaver",J536-G536)</f>
        <v>0</v>
      </c>
      <c r="T536" s="237">
        <f>IF(AND(LARGE('Sch A. Input'!$CL$15:$CL$41,COUNTIF('Sch A. Input'!$CL$15:$CL$41,"&gt;="&amp;F536))&lt;E536,F536&lt;&gt;0),"Leaver",K536-H536)</f>
        <v>0</v>
      </c>
      <c r="U536" s="238">
        <f>IF(AND(LARGE('Sch A. Input'!$CL$15:$CL$41,COUNTIF('Sch A. Input'!$CL$15:$CL$41,"&gt;="&amp;F536))&lt;E536,F536&lt;&gt;0),"Leaver",L536-I536)</f>
        <v>0</v>
      </c>
      <c r="V536" s="238">
        <f>IF(AND(LARGE('Sch A. Input'!$CL$15:$CL$41,COUNTIF('Sch A. Input'!$CL$15:$CL$41,"&gt;="&amp;F536))&lt;E536,F536&lt;&gt;0),"Leaver",IFERROR(S536/X536*$M$9,0))</f>
        <v>0</v>
      </c>
      <c r="W536" s="238">
        <f>IF(AND(LARGE('Sch A. Input'!$CL$15:$CL$41,COUNTIF('Sch A. Input'!$CL$15:$CL$41,"&gt;="&amp;F536))&lt;E536,F536&lt;&gt;0),"Leaver",V536+T536)</f>
        <v>0</v>
      </c>
      <c r="X536" s="264">
        <f>IF(AND(LARGE('Sch A. Input'!$CL$15:$CL$41,COUNTIF('Sch A. Input'!$CL$15:$CL$41,"&gt;="&amp;F536))&lt;E536,F536&lt;&gt;0),"Leaver",IF(OR(D536="",D536&gt;$L$11,($L$11-14)&lt;$K$9),0,(E536+1-D536)/14-1))</f>
        <v>0</v>
      </c>
      <c r="Y536" s="265">
        <f>IF(AND(LARGE('Sch A. Input'!$CL$15:$CL$41,COUNTIF('Sch A. Input'!$CL$15:$CL$41,"&gt;="&amp;F536))&lt;E536,F536&lt;&gt;0),"Leaver",IFERROR(IF((S536/$X536*$M$9+T536)&gt;$D$12,"YES","NO"),0))</f>
        <v>0</v>
      </c>
      <c r="Z536" s="225">
        <f>IF(AND(LARGE('Sch A. Input'!$CL$15:$CL$41,COUNTIF('Sch A. Input'!$CL$15:$CL$41,"&gt;="&amp;F536))&lt;E536,F536&lt;&gt;0),"Leaver",IFERROR(IF($Y536="YES",MIN($U536*($G$12/$D$12),$G$12),(SUMPRODUCT(--((MIN(W536,$D$12))&gt;$C$9:$C$12),((MIN(W536,$D$12))-$C$9:$C$12),$H$9:$H$12))-((1-(X536/$M$9))*(SUMPRODUCT(--((MIN(V536,$D$12))&gt;$C$9:$C$12),((MIN(V536,$D$12))-$C$9:$C$12),$H$9:$H$12)))),0))</f>
        <v>0</v>
      </c>
      <c r="AA536" s="169">
        <f>IF(AND(LARGE('Sch A. Input'!$CL$15:$CL$41,COUNTIF('Sch A. Input'!$CL$15:$CL$41,"&gt;="&amp;F536))&lt;E536,F536&lt;&gt;0),"Leaver",IFERROR(Z536/U536,0))</f>
        <v>0</v>
      </c>
      <c r="AB536" s="170">
        <f>IF(AND(LARGE('Sch A. Input'!$CL$15:$CL$41,COUNTIF('Sch A. Input'!$CL$15:$CL$41,"&gt;="&amp;F536))&lt;E536,F536&lt;&gt;0),"Leaver",Q536-Z536)</f>
        <v>0</v>
      </c>
      <c r="AC536" s="94">
        <f t="shared" si="91"/>
        <v>0</v>
      </c>
      <c r="BK536" s="2"/>
      <c r="BL536" s="2"/>
      <c r="CI536"/>
    </row>
    <row r="537" spans="2:87" x14ac:dyDescent="0.35">
      <c r="B537" s="70" t="str">
        <f>IF('Sch A. Input'!B535="","",'Sch A. Input'!B535)</f>
        <v/>
      </c>
      <c r="C537" s="75" t="str">
        <f>IF('Sch A. Input'!C535="","",'Sch A. Input'!C535)</f>
        <v/>
      </c>
      <c r="D537" s="71" t="str">
        <f>IF('Sch A. Input'!D535="","",'Sch A. Input'!D535)</f>
        <v/>
      </c>
      <c r="E537" s="71">
        <f>'Sch A. Input'!E535</f>
        <v>45016</v>
      </c>
      <c r="F537" s="71">
        <f>'Sch A. Input'!F535</f>
        <v>0</v>
      </c>
      <c r="G537" s="226">
        <f>SUMIFS('Sch A. Input'!H535:CJ535,'Sch A. Input'!$H$13:$CJ$13,$L$11,'Sch A. Input'!$H$14:$CJ$14,"Recurring")</f>
        <v>0</v>
      </c>
      <c r="H537" s="226">
        <f>SUMIFS('Sch A. Input'!H535:CJ535,'Sch A. Input'!$H$13:$CJ$13,$L$11,'Sch A. Input'!$H$14:$CJ$14,"One-time")</f>
        <v>0</v>
      </c>
      <c r="I537" s="227">
        <f t="shared" si="85"/>
        <v>0</v>
      </c>
      <c r="J537" s="228">
        <f>SUMIFS('Sch A. Input'!H535:CJ535,'Sch A. Input'!$H$14:$CJ$14,"Recurring",'Sch A. Input'!$H$13:$CJ$13,"&lt;="&amp;$L$11)</f>
        <v>0</v>
      </c>
      <c r="K537" s="228">
        <f>SUMIFS('Sch A. Input'!H535:CJ535,'Sch A. Input'!$H$14:$CJ$14,"One-time",'Sch A. Input'!$H$13:$CJ$13,"&lt;="&amp;$L$11)</f>
        <v>0</v>
      </c>
      <c r="L537" s="229">
        <f t="shared" si="86"/>
        <v>0</v>
      </c>
      <c r="M537" s="228">
        <f t="shared" si="87"/>
        <v>0</v>
      </c>
      <c r="N537" s="228">
        <f t="shared" si="88"/>
        <v>0</v>
      </c>
      <c r="O537" s="259">
        <f t="shared" si="89"/>
        <v>0</v>
      </c>
      <c r="P537" s="268">
        <f t="shared" si="92"/>
        <v>0</v>
      </c>
      <c r="Q537" s="231">
        <f t="shared" si="93"/>
        <v>0</v>
      </c>
      <c r="R537" s="97">
        <f t="shared" si="90"/>
        <v>0</v>
      </c>
      <c r="S537" s="237">
        <f>IF(AND(LARGE('Sch A. Input'!$CL$15:$CL$41,COUNTIF('Sch A. Input'!$CL$15:$CL$41,"&gt;="&amp;F537))&lt;E537,F537&lt;&gt;0),"Leaver",J537-G537)</f>
        <v>0</v>
      </c>
      <c r="T537" s="237">
        <f>IF(AND(LARGE('Sch A. Input'!$CL$15:$CL$41,COUNTIF('Sch A. Input'!$CL$15:$CL$41,"&gt;="&amp;F537))&lt;E537,F537&lt;&gt;0),"Leaver",K537-H537)</f>
        <v>0</v>
      </c>
      <c r="U537" s="238">
        <f>IF(AND(LARGE('Sch A. Input'!$CL$15:$CL$41,COUNTIF('Sch A. Input'!$CL$15:$CL$41,"&gt;="&amp;F537))&lt;E537,F537&lt;&gt;0),"Leaver",L537-I537)</f>
        <v>0</v>
      </c>
      <c r="V537" s="238">
        <f>IF(AND(LARGE('Sch A. Input'!$CL$15:$CL$41,COUNTIF('Sch A. Input'!$CL$15:$CL$41,"&gt;="&amp;F537))&lt;E537,F537&lt;&gt;0),"Leaver",IFERROR(S537/X537*$M$9,0))</f>
        <v>0</v>
      </c>
      <c r="W537" s="238">
        <f>IF(AND(LARGE('Sch A. Input'!$CL$15:$CL$41,COUNTIF('Sch A. Input'!$CL$15:$CL$41,"&gt;="&amp;F537))&lt;E537,F537&lt;&gt;0),"Leaver",V537+T537)</f>
        <v>0</v>
      </c>
      <c r="X537" s="264">
        <f>IF(AND(LARGE('Sch A. Input'!$CL$15:$CL$41,COUNTIF('Sch A. Input'!$CL$15:$CL$41,"&gt;="&amp;F537))&lt;E537,F537&lt;&gt;0),"Leaver",IF(OR(D537="",D537&gt;$L$11,($L$11-14)&lt;$K$9),0,(E537+1-D537)/14-1))</f>
        <v>0</v>
      </c>
      <c r="Y537" s="265">
        <f>IF(AND(LARGE('Sch A. Input'!$CL$15:$CL$41,COUNTIF('Sch A. Input'!$CL$15:$CL$41,"&gt;="&amp;F537))&lt;E537,F537&lt;&gt;0),"Leaver",IFERROR(IF((S537/$X537*$M$9+T537)&gt;$D$12,"YES","NO"),0))</f>
        <v>0</v>
      </c>
      <c r="Z537" s="225">
        <f>IF(AND(LARGE('Sch A. Input'!$CL$15:$CL$41,COUNTIF('Sch A. Input'!$CL$15:$CL$41,"&gt;="&amp;F537))&lt;E537,F537&lt;&gt;0),"Leaver",IFERROR(IF($Y537="YES",MIN($U537*($G$12/$D$12),$G$12),(SUMPRODUCT(--((MIN(W537,$D$12))&gt;$C$9:$C$12),((MIN(W537,$D$12))-$C$9:$C$12),$H$9:$H$12))-((1-(X537/$M$9))*(SUMPRODUCT(--((MIN(V537,$D$12))&gt;$C$9:$C$12),((MIN(V537,$D$12))-$C$9:$C$12),$H$9:$H$12)))),0))</f>
        <v>0</v>
      </c>
      <c r="AA537" s="169">
        <f>IF(AND(LARGE('Sch A. Input'!$CL$15:$CL$41,COUNTIF('Sch A. Input'!$CL$15:$CL$41,"&gt;="&amp;F537))&lt;E537,F537&lt;&gt;0),"Leaver",IFERROR(Z537/U537,0))</f>
        <v>0</v>
      </c>
      <c r="AB537" s="170">
        <f>IF(AND(LARGE('Sch A. Input'!$CL$15:$CL$41,COUNTIF('Sch A. Input'!$CL$15:$CL$41,"&gt;="&amp;F537))&lt;E537,F537&lt;&gt;0),"Leaver",Q537-Z537)</f>
        <v>0</v>
      </c>
      <c r="AC537" s="94">
        <f t="shared" si="91"/>
        <v>0</v>
      </c>
      <c r="BK537" s="2"/>
      <c r="BL537" s="2"/>
      <c r="CI537"/>
    </row>
    <row r="538" spans="2:87" x14ac:dyDescent="0.35">
      <c r="B538" s="70" t="str">
        <f>IF('Sch A. Input'!B536="","",'Sch A. Input'!B536)</f>
        <v/>
      </c>
      <c r="C538" s="75" t="str">
        <f>IF('Sch A. Input'!C536="","",'Sch A. Input'!C536)</f>
        <v/>
      </c>
      <c r="D538" s="71" t="str">
        <f>IF('Sch A. Input'!D536="","",'Sch A. Input'!D536)</f>
        <v/>
      </c>
      <c r="E538" s="71">
        <f>'Sch A. Input'!E536</f>
        <v>45016</v>
      </c>
      <c r="F538" s="71">
        <f>'Sch A. Input'!F536</f>
        <v>0</v>
      </c>
      <c r="G538" s="226">
        <f>SUMIFS('Sch A. Input'!H536:CJ536,'Sch A. Input'!$H$13:$CJ$13,$L$11,'Sch A. Input'!$H$14:$CJ$14,"Recurring")</f>
        <v>0</v>
      </c>
      <c r="H538" s="226">
        <f>SUMIFS('Sch A. Input'!H536:CJ536,'Sch A. Input'!$H$13:$CJ$13,$L$11,'Sch A. Input'!$H$14:$CJ$14,"One-time")</f>
        <v>0</v>
      </c>
      <c r="I538" s="227">
        <f t="shared" si="85"/>
        <v>0</v>
      </c>
      <c r="J538" s="228">
        <f>SUMIFS('Sch A. Input'!H536:CJ536,'Sch A. Input'!$H$14:$CJ$14,"Recurring",'Sch A. Input'!$H$13:$CJ$13,"&lt;="&amp;$L$11)</f>
        <v>0</v>
      </c>
      <c r="K538" s="228">
        <f>SUMIFS('Sch A. Input'!H536:CJ536,'Sch A. Input'!$H$14:$CJ$14,"One-time",'Sch A. Input'!$H$13:$CJ$13,"&lt;="&amp;$L$11)</f>
        <v>0</v>
      </c>
      <c r="L538" s="229">
        <f t="shared" si="86"/>
        <v>0</v>
      </c>
      <c r="M538" s="228">
        <f t="shared" si="87"/>
        <v>0</v>
      </c>
      <c r="N538" s="228">
        <f t="shared" si="88"/>
        <v>0</v>
      </c>
      <c r="O538" s="259">
        <f t="shared" si="89"/>
        <v>0</v>
      </c>
      <c r="P538" s="268">
        <f t="shared" si="92"/>
        <v>0</v>
      </c>
      <c r="Q538" s="231">
        <f t="shared" si="93"/>
        <v>0</v>
      </c>
      <c r="R538" s="97">
        <f t="shared" si="90"/>
        <v>0</v>
      </c>
      <c r="S538" s="237">
        <f>IF(AND(LARGE('Sch A. Input'!$CL$15:$CL$41,COUNTIF('Sch A. Input'!$CL$15:$CL$41,"&gt;="&amp;F538))&lt;E538,F538&lt;&gt;0),"Leaver",J538-G538)</f>
        <v>0</v>
      </c>
      <c r="T538" s="237">
        <f>IF(AND(LARGE('Sch A. Input'!$CL$15:$CL$41,COUNTIF('Sch A. Input'!$CL$15:$CL$41,"&gt;="&amp;F538))&lt;E538,F538&lt;&gt;0),"Leaver",K538-H538)</f>
        <v>0</v>
      </c>
      <c r="U538" s="238">
        <f>IF(AND(LARGE('Sch A. Input'!$CL$15:$CL$41,COUNTIF('Sch A. Input'!$CL$15:$CL$41,"&gt;="&amp;F538))&lt;E538,F538&lt;&gt;0),"Leaver",L538-I538)</f>
        <v>0</v>
      </c>
      <c r="V538" s="238">
        <f>IF(AND(LARGE('Sch A. Input'!$CL$15:$CL$41,COUNTIF('Sch A. Input'!$CL$15:$CL$41,"&gt;="&amp;F538))&lt;E538,F538&lt;&gt;0),"Leaver",IFERROR(S538/X538*$M$9,0))</f>
        <v>0</v>
      </c>
      <c r="W538" s="238">
        <f>IF(AND(LARGE('Sch A. Input'!$CL$15:$CL$41,COUNTIF('Sch A. Input'!$CL$15:$CL$41,"&gt;="&amp;F538))&lt;E538,F538&lt;&gt;0),"Leaver",V538+T538)</f>
        <v>0</v>
      </c>
      <c r="X538" s="264">
        <f>IF(AND(LARGE('Sch A. Input'!$CL$15:$CL$41,COUNTIF('Sch A. Input'!$CL$15:$CL$41,"&gt;="&amp;F538))&lt;E538,F538&lt;&gt;0),"Leaver",IF(OR(D538="",D538&gt;$L$11,($L$11-14)&lt;$K$9),0,(E538+1-D538)/14-1))</f>
        <v>0</v>
      </c>
      <c r="Y538" s="265">
        <f>IF(AND(LARGE('Sch A. Input'!$CL$15:$CL$41,COUNTIF('Sch A. Input'!$CL$15:$CL$41,"&gt;="&amp;F538))&lt;E538,F538&lt;&gt;0),"Leaver",IFERROR(IF((S538/$X538*$M$9+T538)&gt;$D$12,"YES","NO"),0))</f>
        <v>0</v>
      </c>
      <c r="Z538" s="225">
        <f>IF(AND(LARGE('Sch A. Input'!$CL$15:$CL$41,COUNTIF('Sch A. Input'!$CL$15:$CL$41,"&gt;="&amp;F538))&lt;E538,F538&lt;&gt;0),"Leaver",IFERROR(IF($Y538="YES",MIN($U538*($G$12/$D$12),$G$12),(SUMPRODUCT(--((MIN(W538,$D$12))&gt;$C$9:$C$12),((MIN(W538,$D$12))-$C$9:$C$12),$H$9:$H$12))-((1-(X538/$M$9))*(SUMPRODUCT(--((MIN(V538,$D$12))&gt;$C$9:$C$12),((MIN(V538,$D$12))-$C$9:$C$12),$H$9:$H$12)))),0))</f>
        <v>0</v>
      </c>
      <c r="AA538" s="169">
        <f>IF(AND(LARGE('Sch A. Input'!$CL$15:$CL$41,COUNTIF('Sch A. Input'!$CL$15:$CL$41,"&gt;="&amp;F538))&lt;E538,F538&lt;&gt;0),"Leaver",IFERROR(Z538/U538,0))</f>
        <v>0</v>
      </c>
      <c r="AB538" s="170">
        <f>IF(AND(LARGE('Sch A. Input'!$CL$15:$CL$41,COUNTIF('Sch A. Input'!$CL$15:$CL$41,"&gt;="&amp;F538))&lt;E538,F538&lt;&gt;0),"Leaver",Q538-Z538)</f>
        <v>0</v>
      </c>
      <c r="AC538" s="94">
        <f t="shared" si="91"/>
        <v>0</v>
      </c>
      <c r="BK538" s="2"/>
      <c r="BL538" s="2"/>
      <c r="CI538"/>
    </row>
    <row r="539" spans="2:87" x14ac:dyDescent="0.35">
      <c r="B539" s="70" t="str">
        <f>IF('Sch A. Input'!B537="","",'Sch A. Input'!B537)</f>
        <v/>
      </c>
      <c r="C539" s="75" t="str">
        <f>IF('Sch A. Input'!C537="","",'Sch A. Input'!C537)</f>
        <v/>
      </c>
      <c r="D539" s="71" t="str">
        <f>IF('Sch A. Input'!D537="","",'Sch A. Input'!D537)</f>
        <v/>
      </c>
      <c r="E539" s="71">
        <f>'Sch A. Input'!E537</f>
        <v>45016</v>
      </c>
      <c r="F539" s="71">
        <f>'Sch A. Input'!F537</f>
        <v>0</v>
      </c>
      <c r="G539" s="226">
        <f>SUMIFS('Sch A. Input'!H537:CJ537,'Sch A. Input'!$H$13:$CJ$13,$L$11,'Sch A. Input'!$H$14:$CJ$14,"Recurring")</f>
        <v>0</v>
      </c>
      <c r="H539" s="226">
        <f>SUMIFS('Sch A. Input'!H537:CJ537,'Sch A. Input'!$H$13:$CJ$13,$L$11,'Sch A. Input'!$H$14:$CJ$14,"One-time")</f>
        <v>0</v>
      </c>
      <c r="I539" s="227">
        <f t="shared" si="85"/>
        <v>0</v>
      </c>
      <c r="J539" s="228">
        <f>SUMIFS('Sch A. Input'!H537:CJ537,'Sch A. Input'!$H$14:$CJ$14,"Recurring",'Sch A. Input'!$H$13:$CJ$13,"&lt;="&amp;$L$11)</f>
        <v>0</v>
      </c>
      <c r="K539" s="228">
        <f>SUMIFS('Sch A. Input'!H537:CJ537,'Sch A. Input'!$H$14:$CJ$14,"One-time",'Sch A. Input'!$H$13:$CJ$13,"&lt;="&amp;$L$11)</f>
        <v>0</v>
      </c>
      <c r="L539" s="229">
        <f t="shared" si="86"/>
        <v>0</v>
      </c>
      <c r="M539" s="228">
        <f t="shared" si="87"/>
        <v>0</v>
      </c>
      <c r="N539" s="228">
        <f t="shared" si="88"/>
        <v>0</v>
      </c>
      <c r="O539" s="259">
        <f t="shared" si="89"/>
        <v>0</v>
      </c>
      <c r="P539" s="268">
        <f t="shared" si="92"/>
        <v>0</v>
      </c>
      <c r="Q539" s="231">
        <f t="shared" si="93"/>
        <v>0</v>
      </c>
      <c r="R539" s="97">
        <f t="shared" si="90"/>
        <v>0</v>
      </c>
      <c r="S539" s="237">
        <f>IF(AND(LARGE('Sch A. Input'!$CL$15:$CL$41,COUNTIF('Sch A. Input'!$CL$15:$CL$41,"&gt;="&amp;F539))&lt;E539,F539&lt;&gt;0),"Leaver",J539-G539)</f>
        <v>0</v>
      </c>
      <c r="T539" s="237">
        <f>IF(AND(LARGE('Sch A. Input'!$CL$15:$CL$41,COUNTIF('Sch A. Input'!$CL$15:$CL$41,"&gt;="&amp;F539))&lt;E539,F539&lt;&gt;0),"Leaver",K539-H539)</f>
        <v>0</v>
      </c>
      <c r="U539" s="238">
        <f>IF(AND(LARGE('Sch A. Input'!$CL$15:$CL$41,COUNTIF('Sch A. Input'!$CL$15:$CL$41,"&gt;="&amp;F539))&lt;E539,F539&lt;&gt;0),"Leaver",L539-I539)</f>
        <v>0</v>
      </c>
      <c r="V539" s="238">
        <f>IF(AND(LARGE('Sch A. Input'!$CL$15:$CL$41,COUNTIF('Sch A. Input'!$CL$15:$CL$41,"&gt;="&amp;F539))&lt;E539,F539&lt;&gt;0),"Leaver",IFERROR(S539/X539*$M$9,0))</f>
        <v>0</v>
      </c>
      <c r="W539" s="238">
        <f>IF(AND(LARGE('Sch A. Input'!$CL$15:$CL$41,COUNTIF('Sch A. Input'!$CL$15:$CL$41,"&gt;="&amp;F539))&lt;E539,F539&lt;&gt;0),"Leaver",V539+T539)</f>
        <v>0</v>
      </c>
      <c r="X539" s="264">
        <f>IF(AND(LARGE('Sch A. Input'!$CL$15:$CL$41,COUNTIF('Sch A. Input'!$CL$15:$CL$41,"&gt;="&amp;F539))&lt;E539,F539&lt;&gt;0),"Leaver",IF(OR(D539="",D539&gt;$L$11,($L$11-14)&lt;$K$9),0,(E539+1-D539)/14-1))</f>
        <v>0</v>
      </c>
      <c r="Y539" s="265">
        <f>IF(AND(LARGE('Sch A. Input'!$CL$15:$CL$41,COUNTIF('Sch A. Input'!$CL$15:$CL$41,"&gt;="&amp;F539))&lt;E539,F539&lt;&gt;0),"Leaver",IFERROR(IF((S539/$X539*$M$9+T539)&gt;$D$12,"YES","NO"),0))</f>
        <v>0</v>
      </c>
      <c r="Z539" s="225">
        <f>IF(AND(LARGE('Sch A. Input'!$CL$15:$CL$41,COUNTIF('Sch A. Input'!$CL$15:$CL$41,"&gt;="&amp;F539))&lt;E539,F539&lt;&gt;0),"Leaver",IFERROR(IF($Y539="YES",MIN($U539*($G$12/$D$12),$G$12),(SUMPRODUCT(--((MIN(W539,$D$12))&gt;$C$9:$C$12),((MIN(W539,$D$12))-$C$9:$C$12),$H$9:$H$12))-((1-(X539/$M$9))*(SUMPRODUCT(--((MIN(V539,$D$12))&gt;$C$9:$C$12),((MIN(V539,$D$12))-$C$9:$C$12),$H$9:$H$12)))),0))</f>
        <v>0</v>
      </c>
      <c r="AA539" s="169">
        <f>IF(AND(LARGE('Sch A. Input'!$CL$15:$CL$41,COUNTIF('Sch A. Input'!$CL$15:$CL$41,"&gt;="&amp;F539))&lt;E539,F539&lt;&gt;0),"Leaver",IFERROR(Z539/U539,0))</f>
        <v>0</v>
      </c>
      <c r="AB539" s="170">
        <f>IF(AND(LARGE('Sch A. Input'!$CL$15:$CL$41,COUNTIF('Sch A. Input'!$CL$15:$CL$41,"&gt;="&amp;F539))&lt;E539,F539&lt;&gt;0),"Leaver",Q539-Z539)</f>
        <v>0</v>
      </c>
      <c r="AC539" s="94">
        <f t="shared" si="91"/>
        <v>0</v>
      </c>
      <c r="BK539" s="2"/>
      <c r="BL539" s="2"/>
      <c r="CI539"/>
    </row>
    <row r="540" spans="2:87" x14ac:dyDescent="0.35">
      <c r="B540" s="70" t="str">
        <f>IF('Sch A. Input'!B538="","",'Sch A. Input'!B538)</f>
        <v/>
      </c>
      <c r="C540" s="75" t="str">
        <f>IF('Sch A. Input'!C538="","",'Sch A. Input'!C538)</f>
        <v/>
      </c>
      <c r="D540" s="71" t="str">
        <f>IF('Sch A. Input'!D538="","",'Sch A. Input'!D538)</f>
        <v/>
      </c>
      <c r="E540" s="71">
        <f>'Sch A. Input'!E538</f>
        <v>45016</v>
      </c>
      <c r="F540" s="71">
        <f>'Sch A. Input'!F538</f>
        <v>0</v>
      </c>
      <c r="G540" s="226">
        <f>SUMIFS('Sch A. Input'!H538:CJ538,'Sch A. Input'!$H$13:$CJ$13,$L$11,'Sch A. Input'!$H$14:$CJ$14,"Recurring")</f>
        <v>0</v>
      </c>
      <c r="H540" s="226">
        <f>SUMIFS('Sch A. Input'!H538:CJ538,'Sch A. Input'!$H$13:$CJ$13,$L$11,'Sch A. Input'!$H$14:$CJ$14,"One-time")</f>
        <v>0</v>
      </c>
      <c r="I540" s="227">
        <f t="shared" ref="I540:I603" si="94">SUM(G540:H540)</f>
        <v>0</v>
      </c>
      <c r="J540" s="228">
        <f>SUMIFS('Sch A. Input'!H538:CJ538,'Sch A. Input'!$H$14:$CJ$14,"Recurring",'Sch A. Input'!$H$13:$CJ$13,"&lt;="&amp;$L$11)</f>
        <v>0</v>
      </c>
      <c r="K540" s="228">
        <f>SUMIFS('Sch A. Input'!H538:CJ538,'Sch A. Input'!$H$14:$CJ$14,"One-time",'Sch A. Input'!$H$13:$CJ$13,"&lt;="&amp;$L$11)</f>
        <v>0</v>
      </c>
      <c r="L540" s="229">
        <f t="shared" ref="L540:L603" si="95">SUM(J540:K540)</f>
        <v>0</v>
      </c>
      <c r="M540" s="228">
        <f t="shared" ref="M540:M603" si="96">+IFERROR(J540/$O540*$M$9,0)</f>
        <v>0</v>
      </c>
      <c r="N540" s="228">
        <f t="shared" ref="N540:N603" si="97">M540+K540</f>
        <v>0</v>
      </c>
      <c r="O540" s="259">
        <f t="shared" ref="O540:O603" si="98">IF(OR(D540="",D540&gt;$L$11),0,IF(AND(F540&lt;E540,F540&gt;0),((F540+1-D540)/14),(((E540+1-D540)/14))))</f>
        <v>0</v>
      </c>
      <c r="P540" s="268">
        <f t="shared" si="92"/>
        <v>0</v>
      </c>
      <c r="Q540" s="231">
        <f t="shared" si="93"/>
        <v>0</v>
      </c>
      <c r="R540" s="97">
        <f t="shared" ref="R540:R603" si="99">IFERROR(Q540/L540,0)</f>
        <v>0</v>
      </c>
      <c r="S540" s="237">
        <f>IF(AND(LARGE('Sch A. Input'!$CL$15:$CL$41,COUNTIF('Sch A. Input'!$CL$15:$CL$41,"&gt;="&amp;F540))&lt;E540,F540&lt;&gt;0),"Leaver",J540-G540)</f>
        <v>0</v>
      </c>
      <c r="T540" s="237">
        <f>IF(AND(LARGE('Sch A. Input'!$CL$15:$CL$41,COUNTIF('Sch A. Input'!$CL$15:$CL$41,"&gt;="&amp;F540))&lt;E540,F540&lt;&gt;0),"Leaver",K540-H540)</f>
        <v>0</v>
      </c>
      <c r="U540" s="238">
        <f>IF(AND(LARGE('Sch A. Input'!$CL$15:$CL$41,COUNTIF('Sch A. Input'!$CL$15:$CL$41,"&gt;="&amp;F540))&lt;E540,F540&lt;&gt;0),"Leaver",L540-I540)</f>
        <v>0</v>
      </c>
      <c r="V540" s="238">
        <f>IF(AND(LARGE('Sch A. Input'!$CL$15:$CL$41,COUNTIF('Sch A. Input'!$CL$15:$CL$41,"&gt;="&amp;F540))&lt;E540,F540&lt;&gt;0),"Leaver",IFERROR(S540/X540*$M$9,0))</f>
        <v>0</v>
      </c>
      <c r="W540" s="238">
        <f>IF(AND(LARGE('Sch A. Input'!$CL$15:$CL$41,COUNTIF('Sch A. Input'!$CL$15:$CL$41,"&gt;="&amp;F540))&lt;E540,F540&lt;&gt;0),"Leaver",V540+T540)</f>
        <v>0</v>
      </c>
      <c r="X540" s="264">
        <f>IF(AND(LARGE('Sch A. Input'!$CL$15:$CL$41,COUNTIF('Sch A. Input'!$CL$15:$CL$41,"&gt;="&amp;F540))&lt;E540,F540&lt;&gt;0),"Leaver",IF(OR(D540="",D540&gt;$L$11,($L$11-14)&lt;$K$9),0,(E540+1-D540)/14-1))</f>
        <v>0</v>
      </c>
      <c r="Y540" s="265">
        <f>IF(AND(LARGE('Sch A. Input'!$CL$15:$CL$41,COUNTIF('Sch A. Input'!$CL$15:$CL$41,"&gt;="&amp;F540))&lt;E540,F540&lt;&gt;0),"Leaver",IFERROR(IF((S540/$X540*$M$9+T540)&gt;$D$12,"YES","NO"),0))</f>
        <v>0</v>
      </c>
      <c r="Z540" s="225">
        <f>IF(AND(LARGE('Sch A. Input'!$CL$15:$CL$41,COUNTIF('Sch A. Input'!$CL$15:$CL$41,"&gt;="&amp;F540))&lt;E540,F540&lt;&gt;0),"Leaver",IFERROR(IF($Y540="YES",MIN($U540*($G$12/$D$12),$G$12),(SUMPRODUCT(--((MIN(W540,$D$12))&gt;$C$9:$C$12),((MIN(W540,$D$12))-$C$9:$C$12),$H$9:$H$12))-((1-(X540/$M$9))*(SUMPRODUCT(--((MIN(V540,$D$12))&gt;$C$9:$C$12),((MIN(V540,$D$12))-$C$9:$C$12),$H$9:$H$12)))),0))</f>
        <v>0</v>
      </c>
      <c r="AA540" s="169">
        <f>IF(AND(LARGE('Sch A. Input'!$CL$15:$CL$41,COUNTIF('Sch A. Input'!$CL$15:$CL$41,"&gt;="&amp;F540))&lt;E540,F540&lt;&gt;0),"Leaver",IFERROR(Z540/U540,0))</f>
        <v>0</v>
      </c>
      <c r="AB540" s="170">
        <f>IF(AND(LARGE('Sch A. Input'!$CL$15:$CL$41,COUNTIF('Sch A. Input'!$CL$15:$CL$41,"&gt;="&amp;F540))&lt;E540,F540&lt;&gt;0),"Leaver",Q540-Z540)</f>
        <v>0</v>
      </c>
      <c r="AC540" s="94">
        <f t="shared" ref="AC540:AC603" si="100">+IFERROR(AB540/I540,0)</f>
        <v>0</v>
      </c>
      <c r="BK540" s="2"/>
      <c r="BL540" s="2"/>
      <c r="CI540"/>
    </row>
    <row r="541" spans="2:87" x14ac:dyDescent="0.35">
      <c r="B541" s="70" t="str">
        <f>IF('Sch A. Input'!B539="","",'Sch A. Input'!B539)</f>
        <v/>
      </c>
      <c r="C541" s="75" t="str">
        <f>IF('Sch A. Input'!C539="","",'Sch A. Input'!C539)</f>
        <v/>
      </c>
      <c r="D541" s="71" t="str">
        <f>IF('Sch A. Input'!D539="","",'Sch A. Input'!D539)</f>
        <v/>
      </c>
      <c r="E541" s="71">
        <f>'Sch A. Input'!E539</f>
        <v>45016</v>
      </c>
      <c r="F541" s="71">
        <f>'Sch A. Input'!F539</f>
        <v>0</v>
      </c>
      <c r="G541" s="226">
        <f>SUMIFS('Sch A. Input'!H539:CJ539,'Sch A. Input'!$H$13:$CJ$13,$L$11,'Sch A. Input'!$H$14:$CJ$14,"Recurring")</f>
        <v>0</v>
      </c>
      <c r="H541" s="226">
        <f>SUMIFS('Sch A. Input'!H539:CJ539,'Sch A. Input'!$H$13:$CJ$13,$L$11,'Sch A. Input'!$H$14:$CJ$14,"One-time")</f>
        <v>0</v>
      </c>
      <c r="I541" s="227">
        <f t="shared" si="94"/>
        <v>0</v>
      </c>
      <c r="J541" s="228">
        <f>SUMIFS('Sch A. Input'!H539:CJ539,'Sch A. Input'!$H$14:$CJ$14,"Recurring",'Sch A. Input'!$H$13:$CJ$13,"&lt;="&amp;$L$11)</f>
        <v>0</v>
      </c>
      <c r="K541" s="228">
        <f>SUMIFS('Sch A. Input'!H539:CJ539,'Sch A. Input'!$H$14:$CJ$14,"One-time",'Sch A. Input'!$H$13:$CJ$13,"&lt;="&amp;$L$11)</f>
        <v>0</v>
      </c>
      <c r="L541" s="229">
        <f t="shared" si="95"/>
        <v>0</v>
      </c>
      <c r="M541" s="228">
        <f t="shared" si="96"/>
        <v>0</v>
      </c>
      <c r="N541" s="228">
        <f t="shared" si="97"/>
        <v>0</v>
      </c>
      <c r="O541" s="259">
        <f t="shared" si="98"/>
        <v>0</v>
      </c>
      <c r="P541" s="268">
        <f t="shared" si="92"/>
        <v>0</v>
      </c>
      <c r="Q541" s="231">
        <f t="shared" si="93"/>
        <v>0</v>
      </c>
      <c r="R541" s="97">
        <f t="shared" si="99"/>
        <v>0</v>
      </c>
      <c r="S541" s="237">
        <f>IF(AND(LARGE('Sch A. Input'!$CL$15:$CL$41,COUNTIF('Sch A. Input'!$CL$15:$CL$41,"&gt;="&amp;F541))&lt;E541,F541&lt;&gt;0),"Leaver",J541-G541)</f>
        <v>0</v>
      </c>
      <c r="T541" s="237">
        <f>IF(AND(LARGE('Sch A. Input'!$CL$15:$CL$41,COUNTIF('Sch A. Input'!$CL$15:$CL$41,"&gt;="&amp;F541))&lt;E541,F541&lt;&gt;0),"Leaver",K541-H541)</f>
        <v>0</v>
      </c>
      <c r="U541" s="238">
        <f>IF(AND(LARGE('Sch A. Input'!$CL$15:$CL$41,COUNTIF('Sch A. Input'!$CL$15:$CL$41,"&gt;="&amp;F541))&lt;E541,F541&lt;&gt;0),"Leaver",L541-I541)</f>
        <v>0</v>
      </c>
      <c r="V541" s="238">
        <f>IF(AND(LARGE('Sch A. Input'!$CL$15:$CL$41,COUNTIF('Sch A. Input'!$CL$15:$CL$41,"&gt;="&amp;F541))&lt;E541,F541&lt;&gt;0),"Leaver",IFERROR(S541/X541*$M$9,0))</f>
        <v>0</v>
      </c>
      <c r="W541" s="238">
        <f>IF(AND(LARGE('Sch A. Input'!$CL$15:$CL$41,COUNTIF('Sch A. Input'!$CL$15:$CL$41,"&gt;="&amp;F541))&lt;E541,F541&lt;&gt;0),"Leaver",V541+T541)</f>
        <v>0</v>
      </c>
      <c r="X541" s="264">
        <f>IF(AND(LARGE('Sch A. Input'!$CL$15:$CL$41,COUNTIF('Sch A. Input'!$CL$15:$CL$41,"&gt;="&amp;F541))&lt;E541,F541&lt;&gt;0),"Leaver",IF(OR(D541="",D541&gt;$L$11,($L$11-14)&lt;$K$9),0,(E541+1-D541)/14-1))</f>
        <v>0</v>
      </c>
      <c r="Y541" s="265">
        <f>IF(AND(LARGE('Sch A. Input'!$CL$15:$CL$41,COUNTIF('Sch A. Input'!$CL$15:$CL$41,"&gt;="&amp;F541))&lt;E541,F541&lt;&gt;0),"Leaver",IFERROR(IF((S541/$X541*$M$9+T541)&gt;$D$12,"YES","NO"),0))</f>
        <v>0</v>
      </c>
      <c r="Z541" s="225">
        <f>IF(AND(LARGE('Sch A. Input'!$CL$15:$CL$41,COUNTIF('Sch A. Input'!$CL$15:$CL$41,"&gt;="&amp;F541))&lt;E541,F541&lt;&gt;0),"Leaver",IFERROR(IF($Y541="YES",MIN($U541*($G$12/$D$12),$G$12),(SUMPRODUCT(--((MIN(W541,$D$12))&gt;$C$9:$C$12),((MIN(W541,$D$12))-$C$9:$C$12),$H$9:$H$12))-((1-(X541/$M$9))*(SUMPRODUCT(--((MIN(V541,$D$12))&gt;$C$9:$C$12),((MIN(V541,$D$12))-$C$9:$C$12),$H$9:$H$12)))),0))</f>
        <v>0</v>
      </c>
      <c r="AA541" s="169">
        <f>IF(AND(LARGE('Sch A. Input'!$CL$15:$CL$41,COUNTIF('Sch A. Input'!$CL$15:$CL$41,"&gt;="&amp;F541))&lt;E541,F541&lt;&gt;0),"Leaver",IFERROR(Z541/U541,0))</f>
        <v>0</v>
      </c>
      <c r="AB541" s="170">
        <f>IF(AND(LARGE('Sch A. Input'!$CL$15:$CL$41,COUNTIF('Sch A. Input'!$CL$15:$CL$41,"&gt;="&amp;F541))&lt;E541,F541&lt;&gt;0),"Leaver",Q541-Z541)</f>
        <v>0</v>
      </c>
      <c r="AC541" s="94">
        <f t="shared" si="100"/>
        <v>0</v>
      </c>
      <c r="BK541" s="2"/>
      <c r="BL541" s="2"/>
      <c r="CI541"/>
    </row>
    <row r="542" spans="2:87" x14ac:dyDescent="0.35">
      <c r="B542" s="70" t="str">
        <f>IF('Sch A. Input'!B540="","",'Sch A. Input'!B540)</f>
        <v/>
      </c>
      <c r="C542" s="75" t="str">
        <f>IF('Sch A. Input'!C540="","",'Sch A. Input'!C540)</f>
        <v/>
      </c>
      <c r="D542" s="71" t="str">
        <f>IF('Sch A. Input'!D540="","",'Sch A. Input'!D540)</f>
        <v/>
      </c>
      <c r="E542" s="71">
        <f>'Sch A. Input'!E540</f>
        <v>45016</v>
      </c>
      <c r="F542" s="71">
        <f>'Sch A. Input'!F540</f>
        <v>0</v>
      </c>
      <c r="G542" s="226">
        <f>SUMIFS('Sch A. Input'!H540:CJ540,'Sch A. Input'!$H$13:$CJ$13,$L$11,'Sch A. Input'!$H$14:$CJ$14,"Recurring")</f>
        <v>0</v>
      </c>
      <c r="H542" s="226">
        <f>SUMIFS('Sch A. Input'!H540:CJ540,'Sch A. Input'!$H$13:$CJ$13,$L$11,'Sch A. Input'!$H$14:$CJ$14,"One-time")</f>
        <v>0</v>
      </c>
      <c r="I542" s="227">
        <f t="shared" si="94"/>
        <v>0</v>
      </c>
      <c r="J542" s="228">
        <f>SUMIFS('Sch A. Input'!H540:CJ540,'Sch A. Input'!$H$14:$CJ$14,"Recurring",'Sch A. Input'!$H$13:$CJ$13,"&lt;="&amp;$L$11)</f>
        <v>0</v>
      </c>
      <c r="K542" s="228">
        <f>SUMIFS('Sch A. Input'!H540:CJ540,'Sch A. Input'!$H$14:$CJ$14,"One-time",'Sch A. Input'!$H$13:$CJ$13,"&lt;="&amp;$L$11)</f>
        <v>0</v>
      </c>
      <c r="L542" s="229">
        <f t="shared" si="95"/>
        <v>0</v>
      </c>
      <c r="M542" s="228">
        <f t="shared" si="96"/>
        <v>0</v>
      </c>
      <c r="N542" s="228">
        <f t="shared" si="97"/>
        <v>0</v>
      </c>
      <c r="O542" s="259">
        <f t="shared" si="98"/>
        <v>0</v>
      </c>
      <c r="P542" s="268">
        <f t="shared" si="92"/>
        <v>0</v>
      </c>
      <c r="Q542" s="231">
        <f t="shared" si="93"/>
        <v>0</v>
      </c>
      <c r="R542" s="97">
        <f t="shared" si="99"/>
        <v>0</v>
      </c>
      <c r="S542" s="237">
        <f>IF(AND(LARGE('Sch A. Input'!$CL$15:$CL$41,COUNTIF('Sch A. Input'!$CL$15:$CL$41,"&gt;="&amp;F542))&lt;E542,F542&lt;&gt;0),"Leaver",J542-G542)</f>
        <v>0</v>
      </c>
      <c r="T542" s="237">
        <f>IF(AND(LARGE('Sch A. Input'!$CL$15:$CL$41,COUNTIF('Sch A. Input'!$CL$15:$CL$41,"&gt;="&amp;F542))&lt;E542,F542&lt;&gt;0),"Leaver",K542-H542)</f>
        <v>0</v>
      </c>
      <c r="U542" s="238">
        <f>IF(AND(LARGE('Sch A. Input'!$CL$15:$CL$41,COUNTIF('Sch A. Input'!$CL$15:$CL$41,"&gt;="&amp;F542))&lt;E542,F542&lt;&gt;0),"Leaver",L542-I542)</f>
        <v>0</v>
      </c>
      <c r="V542" s="238">
        <f>IF(AND(LARGE('Sch A. Input'!$CL$15:$CL$41,COUNTIF('Sch A. Input'!$CL$15:$CL$41,"&gt;="&amp;F542))&lt;E542,F542&lt;&gt;0),"Leaver",IFERROR(S542/X542*$M$9,0))</f>
        <v>0</v>
      </c>
      <c r="W542" s="238">
        <f>IF(AND(LARGE('Sch A. Input'!$CL$15:$CL$41,COUNTIF('Sch A. Input'!$CL$15:$CL$41,"&gt;="&amp;F542))&lt;E542,F542&lt;&gt;0),"Leaver",V542+T542)</f>
        <v>0</v>
      </c>
      <c r="X542" s="264">
        <f>IF(AND(LARGE('Sch A. Input'!$CL$15:$CL$41,COUNTIF('Sch A. Input'!$CL$15:$CL$41,"&gt;="&amp;F542))&lt;E542,F542&lt;&gt;0),"Leaver",IF(OR(D542="",D542&gt;$L$11,($L$11-14)&lt;$K$9),0,(E542+1-D542)/14-1))</f>
        <v>0</v>
      </c>
      <c r="Y542" s="265">
        <f>IF(AND(LARGE('Sch A. Input'!$CL$15:$CL$41,COUNTIF('Sch A. Input'!$CL$15:$CL$41,"&gt;="&amp;F542))&lt;E542,F542&lt;&gt;0),"Leaver",IFERROR(IF((S542/$X542*$M$9+T542)&gt;$D$12,"YES","NO"),0))</f>
        <v>0</v>
      </c>
      <c r="Z542" s="225">
        <f>IF(AND(LARGE('Sch A. Input'!$CL$15:$CL$41,COUNTIF('Sch A. Input'!$CL$15:$CL$41,"&gt;="&amp;F542))&lt;E542,F542&lt;&gt;0),"Leaver",IFERROR(IF($Y542="YES",MIN($U542*($G$12/$D$12),$G$12),(SUMPRODUCT(--((MIN(W542,$D$12))&gt;$C$9:$C$12),((MIN(W542,$D$12))-$C$9:$C$12),$H$9:$H$12))-((1-(X542/$M$9))*(SUMPRODUCT(--((MIN(V542,$D$12))&gt;$C$9:$C$12),((MIN(V542,$D$12))-$C$9:$C$12),$H$9:$H$12)))),0))</f>
        <v>0</v>
      </c>
      <c r="AA542" s="169">
        <f>IF(AND(LARGE('Sch A. Input'!$CL$15:$CL$41,COUNTIF('Sch A. Input'!$CL$15:$CL$41,"&gt;="&amp;F542))&lt;E542,F542&lt;&gt;0),"Leaver",IFERROR(Z542/U542,0))</f>
        <v>0</v>
      </c>
      <c r="AB542" s="170">
        <f>IF(AND(LARGE('Sch A. Input'!$CL$15:$CL$41,COUNTIF('Sch A. Input'!$CL$15:$CL$41,"&gt;="&amp;F542))&lt;E542,F542&lt;&gt;0),"Leaver",Q542-Z542)</f>
        <v>0</v>
      </c>
      <c r="AC542" s="94">
        <f t="shared" si="100"/>
        <v>0</v>
      </c>
      <c r="BK542" s="2"/>
      <c r="BL542" s="2"/>
      <c r="CI542"/>
    </row>
    <row r="543" spans="2:87" x14ac:dyDescent="0.35">
      <c r="B543" s="70" t="str">
        <f>IF('Sch A. Input'!B541="","",'Sch A. Input'!B541)</f>
        <v/>
      </c>
      <c r="C543" s="75" t="str">
        <f>IF('Sch A. Input'!C541="","",'Sch A. Input'!C541)</f>
        <v/>
      </c>
      <c r="D543" s="71" t="str">
        <f>IF('Sch A. Input'!D541="","",'Sch A. Input'!D541)</f>
        <v/>
      </c>
      <c r="E543" s="71">
        <f>'Sch A. Input'!E541</f>
        <v>45016</v>
      </c>
      <c r="F543" s="71">
        <f>'Sch A. Input'!F541</f>
        <v>0</v>
      </c>
      <c r="G543" s="226">
        <f>SUMIFS('Sch A. Input'!H541:CJ541,'Sch A. Input'!$H$13:$CJ$13,$L$11,'Sch A. Input'!$H$14:$CJ$14,"Recurring")</f>
        <v>0</v>
      </c>
      <c r="H543" s="226">
        <f>SUMIFS('Sch A. Input'!H541:CJ541,'Sch A. Input'!$H$13:$CJ$13,$L$11,'Sch A. Input'!$H$14:$CJ$14,"One-time")</f>
        <v>0</v>
      </c>
      <c r="I543" s="227">
        <f t="shared" si="94"/>
        <v>0</v>
      </c>
      <c r="J543" s="228">
        <f>SUMIFS('Sch A. Input'!H541:CJ541,'Sch A. Input'!$H$14:$CJ$14,"Recurring",'Sch A. Input'!$H$13:$CJ$13,"&lt;="&amp;$L$11)</f>
        <v>0</v>
      </c>
      <c r="K543" s="228">
        <f>SUMIFS('Sch A. Input'!H541:CJ541,'Sch A. Input'!$H$14:$CJ$14,"One-time",'Sch A. Input'!$H$13:$CJ$13,"&lt;="&amp;$L$11)</f>
        <v>0</v>
      </c>
      <c r="L543" s="229">
        <f t="shared" si="95"/>
        <v>0</v>
      </c>
      <c r="M543" s="228">
        <f t="shared" si="96"/>
        <v>0</v>
      </c>
      <c r="N543" s="228">
        <f t="shared" si="97"/>
        <v>0</v>
      </c>
      <c r="O543" s="259">
        <f t="shared" si="98"/>
        <v>0</v>
      </c>
      <c r="P543" s="268">
        <f t="shared" si="92"/>
        <v>0</v>
      </c>
      <c r="Q543" s="231">
        <f t="shared" si="93"/>
        <v>0</v>
      </c>
      <c r="R543" s="97">
        <f t="shared" si="99"/>
        <v>0</v>
      </c>
      <c r="S543" s="237">
        <f>IF(AND(LARGE('Sch A. Input'!$CL$15:$CL$41,COUNTIF('Sch A. Input'!$CL$15:$CL$41,"&gt;="&amp;F543))&lt;E543,F543&lt;&gt;0),"Leaver",J543-G543)</f>
        <v>0</v>
      </c>
      <c r="T543" s="237">
        <f>IF(AND(LARGE('Sch A. Input'!$CL$15:$CL$41,COUNTIF('Sch A. Input'!$CL$15:$CL$41,"&gt;="&amp;F543))&lt;E543,F543&lt;&gt;0),"Leaver",K543-H543)</f>
        <v>0</v>
      </c>
      <c r="U543" s="238">
        <f>IF(AND(LARGE('Sch A. Input'!$CL$15:$CL$41,COUNTIF('Sch A. Input'!$CL$15:$CL$41,"&gt;="&amp;F543))&lt;E543,F543&lt;&gt;0),"Leaver",L543-I543)</f>
        <v>0</v>
      </c>
      <c r="V543" s="238">
        <f>IF(AND(LARGE('Sch A. Input'!$CL$15:$CL$41,COUNTIF('Sch A. Input'!$CL$15:$CL$41,"&gt;="&amp;F543))&lt;E543,F543&lt;&gt;0),"Leaver",IFERROR(S543/X543*$M$9,0))</f>
        <v>0</v>
      </c>
      <c r="W543" s="238">
        <f>IF(AND(LARGE('Sch A. Input'!$CL$15:$CL$41,COUNTIF('Sch A. Input'!$CL$15:$CL$41,"&gt;="&amp;F543))&lt;E543,F543&lt;&gt;0),"Leaver",V543+T543)</f>
        <v>0</v>
      </c>
      <c r="X543" s="264">
        <f>IF(AND(LARGE('Sch A. Input'!$CL$15:$CL$41,COUNTIF('Sch A. Input'!$CL$15:$CL$41,"&gt;="&amp;F543))&lt;E543,F543&lt;&gt;0),"Leaver",IF(OR(D543="",D543&gt;$L$11,($L$11-14)&lt;$K$9),0,(E543+1-D543)/14-1))</f>
        <v>0</v>
      </c>
      <c r="Y543" s="265">
        <f>IF(AND(LARGE('Sch A. Input'!$CL$15:$CL$41,COUNTIF('Sch A. Input'!$CL$15:$CL$41,"&gt;="&amp;F543))&lt;E543,F543&lt;&gt;0),"Leaver",IFERROR(IF((S543/$X543*$M$9+T543)&gt;$D$12,"YES","NO"),0))</f>
        <v>0</v>
      </c>
      <c r="Z543" s="225">
        <f>IF(AND(LARGE('Sch A. Input'!$CL$15:$CL$41,COUNTIF('Sch A. Input'!$CL$15:$CL$41,"&gt;="&amp;F543))&lt;E543,F543&lt;&gt;0),"Leaver",IFERROR(IF($Y543="YES",MIN($U543*($G$12/$D$12),$G$12),(SUMPRODUCT(--((MIN(W543,$D$12))&gt;$C$9:$C$12),((MIN(W543,$D$12))-$C$9:$C$12),$H$9:$H$12))-((1-(X543/$M$9))*(SUMPRODUCT(--((MIN(V543,$D$12))&gt;$C$9:$C$12),((MIN(V543,$D$12))-$C$9:$C$12),$H$9:$H$12)))),0))</f>
        <v>0</v>
      </c>
      <c r="AA543" s="169">
        <f>IF(AND(LARGE('Sch A. Input'!$CL$15:$CL$41,COUNTIF('Sch A. Input'!$CL$15:$CL$41,"&gt;="&amp;F543))&lt;E543,F543&lt;&gt;0),"Leaver",IFERROR(Z543/U543,0))</f>
        <v>0</v>
      </c>
      <c r="AB543" s="170">
        <f>IF(AND(LARGE('Sch A. Input'!$CL$15:$CL$41,COUNTIF('Sch A. Input'!$CL$15:$CL$41,"&gt;="&amp;F543))&lt;E543,F543&lt;&gt;0),"Leaver",Q543-Z543)</f>
        <v>0</v>
      </c>
      <c r="AC543" s="94">
        <f t="shared" si="100"/>
        <v>0</v>
      </c>
      <c r="BK543" s="2"/>
      <c r="BL543" s="2"/>
      <c r="CI543"/>
    </row>
    <row r="544" spans="2:87" x14ac:dyDescent="0.35">
      <c r="B544" s="70" t="str">
        <f>IF('Sch A. Input'!B542="","",'Sch A. Input'!B542)</f>
        <v/>
      </c>
      <c r="C544" s="75" t="str">
        <f>IF('Sch A. Input'!C542="","",'Sch A. Input'!C542)</f>
        <v/>
      </c>
      <c r="D544" s="71" t="str">
        <f>IF('Sch A. Input'!D542="","",'Sch A. Input'!D542)</f>
        <v/>
      </c>
      <c r="E544" s="71">
        <f>'Sch A. Input'!E542</f>
        <v>45016</v>
      </c>
      <c r="F544" s="71">
        <f>'Sch A. Input'!F542</f>
        <v>0</v>
      </c>
      <c r="G544" s="226">
        <f>SUMIFS('Sch A. Input'!H542:CJ542,'Sch A. Input'!$H$13:$CJ$13,$L$11,'Sch A. Input'!$H$14:$CJ$14,"Recurring")</f>
        <v>0</v>
      </c>
      <c r="H544" s="226">
        <f>SUMIFS('Sch A. Input'!H542:CJ542,'Sch A. Input'!$H$13:$CJ$13,$L$11,'Sch A. Input'!$H$14:$CJ$14,"One-time")</f>
        <v>0</v>
      </c>
      <c r="I544" s="227">
        <f t="shared" si="94"/>
        <v>0</v>
      </c>
      <c r="J544" s="228">
        <f>SUMIFS('Sch A. Input'!H542:CJ542,'Sch A. Input'!$H$14:$CJ$14,"Recurring",'Sch A. Input'!$H$13:$CJ$13,"&lt;="&amp;$L$11)</f>
        <v>0</v>
      </c>
      <c r="K544" s="228">
        <f>SUMIFS('Sch A. Input'!H542:CJ542,'Sch A. Input'!$H$14:$CJ$14,"One-time",'Sch A. Input'!$H$13:$CJ$13,"&lt;="&amp;$L$11)</f>
        <v>0</v>
      </c>
      <c r="L544" s="229">
        <f t="shared" si="95"/>
        <v>0</v>
      </c>
      <c r="M544" s="228">
        <f t="shared" si="96"/>
        <v>0</v>
      </c>
      <c r="N544" s="228">
        <f t="shared" si="97"/>
        <v>0</v>
      </c>
      <c r="O544" s="259">
        <f t="shared" si="98"/>
        <v>0</v>
      </c>
      <c r="P544" s="268">
        <f t="shared" si="92"/>
        <v>0</v>
      </c>
      <c r="Q544" s="231">
        <f t="shared" si="93"/>
        <v>0</v>
      </c>
      <c r="R544" s="97">
        <f t="shared" si="99"/>
        <v>0</v>
      </c>
      <c r="S544" s="237">
        <f>IF(AND(LARGE('Sch A. Input'!$CL$15:$CL$41,COUNTIF('Sch A. Input'!$CL$15:$CL$41,"&gt;="&amp;F544))&lt;E544,F544&lt;&gt;0),"Leaver",J544-G544)</f>
        <v>0</v>
      </c>
      <c r="T544" s="237">
        <f>IF(AND(LARGE('Sch A. Input'!$CL$15:$CL$41,COUNTIF('Sch A. Input'!$CL$15:$CL$41,"&gt;="&amp;F544))&lt;E544,F544&lt;&gt;0),"Leaver",K544-H544)</f>
        <v>0</v>
      </c>
      <c r="U544" s="238">
        <f>IF(AND(LARGE('Sch A. Input'!$CL$15:$CL$41,COUNTIF('Sch A. Input'!$CL$15:$CL$41,"&gt;="&amp;F544))&lt;E544,F544&lt;&gt;0),"Leaver",L544-I544)</f>
        <v>0</v>
      </c>
      <c r="V544" s="238">
        <f>IF(AND(LARGE('Sch A. Input'!$CL$15:$CL$41,COUNTIF('Sch A. Input'!$CL$15:$CL$41,"&gt;="&amp;F544))&lt;E544,F544&lt;&gt;0),"Leaver",IFERROR(S544/X544*$M$9,0))</f>
        <v>0</v>
      </c>
      <c r="W544" s="238">
        <f>IF(AND(LARGE('Sch A. Input'!$CL$15:$CL$41,COUNTIF('Sch A. Input'!$CL$15:$CL$41,"&gt;="&amp;F544))&lt;E544,F544&lt;&gt;0),"Leaver",V544+T544)</f>
        <v>0</v>
      </c>
      <c r="X544" s="264">
        <f>IF(AND(LARGE('Sch A. Input'!$CL$15:$CL$41,COUNTIF('Sch A. Input'!$CL$15:$CL$41,"&gt;="&amp;F544))&lt;E544,F544&lt;&gt;0),"Leaver",IF(OR(D544="",D544&gt;$L$11,($L$11-14)&lt;$K$9),0,(E544+1-D544)/14-1))</f>
        <v>0</v>
      </c>
      <c r="Y544" s="265">
        <f>IF(AND(LARGE('Sch A. Input'!$CL$15:$CL$41,COUNTIF('Sch A. Input'!$CL$15:$CL$41,"&gt;="&amp;F544))&lt;E544,F544&lt;&gt;0),"Leaver",IFERROR(IF((S544/$X544*$M$9+T544)&gt;$D$12,"YES","NO"),0))</f>
        <v>0</v>
      </c>
      <c r="Z544" s="225">
        <f>IF(AND(LARGE('Sch A. Input'!$CL$15:$CL$41,COUNTIF('Sch A. Input'!$CL$15:$CL$41,"&gt;="&amp;F544))&lt;E544,F544&lt;&gt;0),"Leaver",IFERROR(IF($Y544="YES",MIN($U544*($G$12/$D$12),$G$12),(SUMPRODUCT(--((MIN(W544,$D$12))&gt;$C$9:$C$12),((MIN(W544,$D$12))-$C$9:$C$12),$H$9:$H$12))-((1-(X544/$M$9))*(SUMPRODUCT(--((MIN(V544,$D$12))&gt;$C$9:$C$12),((MIN(V544,$D$12))-$C$9:$C$12),$H$9:$H$12)))),0))</f>
        <v>0</v>
      </c>
      <c r="AA544" s="169">
        <f>IF(AND(LARGE('Sch A. Input'!$CL$15:$CL$41,COUNTIF('Sch A. Input'!$CL$15:$CL$41,"&gt;="&amp;F544))&lt;E544,F544&lt;&gt;0),"Leaver",IFERROR(Z544/U544,0))</f>
        <v>0</v>
      </c>
      <c r="AB544" s="170">
        <f>IF(AND(LARGE('Sch A. Input'!$CL$15:$CL$41,COUNTIF('Sch A. Input'!$CL$15:$CL$41,"&gt;="&amp;F544))&lt;E544,F544&lt;&gt;0),"Leaver",Q544-Z544)</f>
        <v>0</v>
      </c>
      <c r="AC544" s="94">
        <f t="shared" si="100"/>
        <v>0</v>
      </c>
      <c r="BK544" s="2"/>
      <c r="BL544" s="2"/>
      <c r="CI544"/>
    </row>
    <row r="545" spans="2:87" x14ac:dyDescent="0.35">
      <c r="B545" s="70" t="str">
        <f>IF('Sch A. Input'!B543="","",'Sch A. Input'!B543)</f>
        <v/>
      </c>
      <c r="C545" s="75" t="str">
        <f>IF('Sch A. Input'!C543="","",'Sch A. Input'!C543)</f>
        <v/>
      </c>
      <c r="D545" s="71" t="str">
        <f>IF('Sch A. Input'!D543="","",'Sch A. Input'!D543)</f>
        <v/>
      </c>
      <c r="E545" s="71">
        <f>'Sch A. Input'!E543</f>
        <v>45016</v>
      </c>
      <c r="F545" s="71">
        <f>'Sch A. Input'!F543</f>
        <v>0</v>
      </c>
      <c r="G545" s="226">
        <f>SUMIFS('Sch A. Input'!H543:CJ543,'Sch A. Input'!$H$13:$CJ$13,$L$11,'Sch A. Input'!$H$14:$CJ$14,"Recurring")</f>
        <v>0</v>
      </c>
      <c r="H545" s="226">
        <f>SUMIFS('Sch A. Input'!H543:CJ543,'Sch A. Input'!$H$13:$CJ$13,$L$11,'Sch A. Input'!$H$14:$CJ$14,"One-time")</f>
        <v>0</v>
      </c>
      <c r="I545" s="227">
        <f t="shared" si="94"/>
        <v>0</v>
      </c>
      <c r="J545" s="228">
        <f>SUMIFS('Sch A. Input'!H543:CJ543,'Sch A. Input'!$H$14:$CJ$14,"Recurring",'Sch A. Input'!$H$13:$CJ$13,"&lt;="&amp;$L$11)</f>
        <v>0</v>
      </c>
      <c r="K545" s="228">
        <f>SUMIFS('Sch A. Input'!H543:CJ543,'Sch A. Input'!$H$14:$CJ$14,"One-time",'Sch A. Input'!$H$13:$CJ$13,"&lt;="&amp;$L$11)</f>
        <v>0</v>
      </c>
      <c r="L545" s="229">
        <f t="shared" si="95"/>
        <v>0</v>
      </c>
      <c r="M545" s="228">
        <f t="shared" si="96"/>
        <v>0</v>
      </c>
      <c r="N545" s="228">
        <f t="shared" si="97"/>
        <v>0</v>
      </c>
      <c r="O545" s="259">
        <f t="shared" si="98"/>
        <v>0</v>
      </c>
      <c r="P545" s="268">
        <f t="shared" si="92"/>
        <v>0</v>
      </c>
      <c r="Q545" s="231">
        <f t="shared" si="93"/>
        <v>0</v>
      </c>
      <c r="R545" s="97">
        <f t="shared" si="99"/>
        <v>0</v>
      </c>
      <c r="S545" s="237">
        <f>IF(AND(LARGE('Sch A. Input'!$CL$15:$CL$41,COUNTIF('Sch A. Input'!$CL$15:$CL$41,"&gt;="&amp;F545))&lt;E545,F545&lt;&gt;0),"Leaver",J545-G545)</f>
        <v>0</v>
      </c>
      <c r="T545" s="237">
        <f>IF(AND(LARGE('Sch A. Input'!$CL$15:$CL$41,COUNTIF('Sch A. Input'!$CL$15:$CL$41,"&gt;="&amp;F545))&lt;E545,F545&lt;&gt;0),"Leaver",K545-H545)</f>
        <v>0</v>
      </c>
      <c r="U545" s="238">
        <f>IF(AND(LARGE('Sch A. Input'!$CL$15:$CL$41,COUNTIF('Sch A. Input'!$CL$15:$CL$41,"&gt;="&amp;F545))&lt;E545,F545&lt;&gt;0),"Leaver",L545-I545)</f>
        <v>0</v>
      </c>
      <c r="V545" s="238">
        <f>IF(AND(LARGE('Sch A. Input'!$CL$15:$CL$41,COUNTIF('Sch A. Input'!$CL$15:$CL$41,"&gt;="&amp;F545))&lt;E545,F545&lt;&gt;0),"Leaver",IFERROR(S545/X545*$M$9,0))</f>
        <v>0</v>
      </c>
      <c r="W545" s="238">
        <f>IF(AND(LARGE('Sch A. Input'!$CL$15:$CL$41,COUNTIF('Sch A. Input'!$CL$15:$CL$41,"&gt;="&amp;F545))&lt;E545,F545&lt;&gt;0),"Leaver",V545+T545)</f>
        <v>0</v>
      </c>
      <c r="X545" s="264">
        <f>IF(AND(LARGE('Sch A. Input'!$CL$15:$CL$41,COUNTIF('Sch A. Input'!$CL$15:$CL$41,"&gt;="&amp;F545))&lt;E545,F545&lt;&gt;0),"Leaver",IF(OR(D545="",D545&gt;$L$11,($L$11-14)&lt;$K$9),0,(E545+1-D545)/14-1))</f>
        <v>0</v>
      </c>
      <c r="Y545" s="265">
        <f>IF(AND(LARGE('Sch A. Input'!$CL$15:$CL$41,COUNTIF('Sch A. Input'!$CL$15:$CL$41,"&gt;="&amp;F545))&lt;E545,F545&lt;&gt;0),"Leaver",IFERROR(IF((S545/$X545*$M$9+T545)&gt;$D$12,"YES","NO"),0))</f>
        <v>0</v>
      </c>
      <c r="Z545" s="225">
        <f>IF(AND(LARGE('Sch A. Input'!$CL$15:$CL$41,COUNTIF('Sch A. Input'!$CL$15:$CL$41,"&gt;="&amp;F545))&lt;E545,F545&lt;&gt;0),"Leaver",IFERROR(IF($Y545="YES",MIN($U545*($G$12/$D$12),$G$12),(SUMPRODUCT(--((MIN(W545,$D$12))&gt;$C$9:$C$12),((MIN(W545,$D$12))-$C$9:$C$12),$H$9:$H$12))-((1-(X545/$M$9))*(SUMPRODUCT(--((MIN(V545,$D$12))&gt;$C$9:$C$12),((MIN(V545,$D$12))-$C$9:$C$12),$H$9:$H$12)))),0))</f>
        <v>0</v>
      </c>
      <c r="AA545" s="169">
        <f>IF(AND(LARGE('Sch A. Input'!$CL$15:$CL$41,COUNTIF('Sch A. Input'!$CL$15:$CL$41,"&gt;="&amp;F545))&lt;E545,F545&lt;&gt;0),"Leaver",IFERROR(Z545/U545,0))</f>
        <v>0</v>
      </c>
      <c r="AB545" s="170">
        <f>IF(AND(LARGE('Sch A. Input'!$CL$15:$CL$41,COUNTIF('Sch A. Input'!$CL$15:$CL$41,"&gt;="&amp;F545))&lt;E545,F545&lt;&gt;0),"Leaver",Q545-Z545)</f>
        <v>0</v>
      </c>
      <c r="AC545" s="94">
        <f t="shared" si="100"/>
        <v>0</v>
      </c>
      <c r="BK545" s="2"/>
      <c r="BL545" s="2"/>
      <c r="CI545"/>
    </row>
    <row r="546" spans="2:87" x14ac:dyDescent="0.35">
      <c r="B546" s="70" t="str">
        <f>IF('Sch A. Input'!B544="","",'Sch A. Input'!B544)</f>
        <v/>
      </c>
      <c r="C546" s="75" t="str">
        <f>IF('Sch A. Input'!C544="","",'Sch A. Input'!C544)</f>
        <v/>
      </c>
      <c r="D546" s="71" t="str">
        <f>IF('Sch A. Input'!D544="","",'Sch A. Input'!D544)</f>
        <v/>
      </c>
      <c r="E546" s="71">
        <f>'Sch A. Input'!E544</f>
        <v>45016</v>
      </c>
      <c r="F546" s="71">
        <f>'Sch A. Input'!F544</f>
        <v>0</v>
      </c>
      <c r="G546" s="226">
        <f>SUMIFS('Sch A. Input'!H544:CJ544,'Sch A. Input'!$H$13:$CJ$13,$L$11,'Sch A. Input'!$H$14:$CJ$14,"Recurring")</f>
        <v>0</v>
      </c>
      <c r="H546" s="226">
        <f>SUMIFS('Sch A. Input'!H544:CJ544,'Sch A. Input'!$H$13:$CJ$13,$L$11,'Sch A. Input'!$H$14:$CJ$14,"One-time")</f>
        <v>0</v>
      </c>
      <c r="I546" s="227">
        <f t="shared" si="94"/>
        <v>0</v>
      </c>
      <c r="J546" s="228">
        <f>SUMIFS('Sch A. Input'!H544:CJ544,'Sch A. Input'!$H$14:$CJ$14,"Recurring",'Sch A. Input'!$H$13:$CJ$13,"&lt;="&amp;$L$11)</f>
        <v>0</v>
      </c>
      <c r="K546" s="228">
        <f>SUMIFS('Sch A. Input'!H544:CJ544,'Sch A. Input'!$H$14:$CJ$14,"One-time",'Sch A. Input'!$H$13:$CJ$13,"&lt;="&amp;$L$11)</f>
        <v>0</v>
      </c>
      <c r="L546" s="229">
        <f t="shared" si="95"/>
        <v>0</v>
      </c>
      <c r="M546" s="228">
        <f t="shared" si="96"/>
        <v>0</v>
      </c>
      <c r="N546" s="228">
        <f t="shared" si="97"/>
        <v>0</v>
      </c>
      <c r="O546" s="259">
        <f t="shared" si="98"/>
        <v>0</v>
      </c>
      <c r="P546" s="268">
        <f t="shared" si="92"/>
        <v>0</v>
      </c>
      <c r="Q546" s="231">
        <f t="shared" si="93"/>
        <v>0</v>
      </c>
      <c r="R546" s="97">
        <f t="shared" si="99"/>
        <v>0</v>
      </c>
      <c r="S546" s="237">
        <f>IF(AND(LARGE('Sch A. Input'!$CL$15:$CL$41,COUNTIF('Sch A. Input'!$CL$15:$CL$41,"&gt;="&amp;F546))&lt;E546,F546&lt;&gt;0),"Leaver",J546-G546)</f>
        <v>0</v>
      </c>
      <c r="T546" s="237">
        <f>IF(AND(LARGE('Sch A. Input'!$CL$15:$CL$41,COUNTIF('Sch A. Input'!$CL$15:$CL$41,"&gt;="&amp;F546))&lt;E546,F546&lt;&gt;0),"Leaver",K546-H546)</f>
        <v>0</v>
      </c>
      <c r="U546" s="238">
        <f>IF(AND(LARGE('Sch A. Input'!$CL$15:$CL$41,COUNTIF('Sch A. Input'!$CL$15:$CL$41,"&gt;="&amp;F546))&lt;E546,F546&lt;&gt;0),"Leaver",L546-I546)</f>
        <v>0</v>
      </c>
      <c r="V546" s="238">
        <f>IF(AND(LARGE('Sch A. Input'!$CL$15:$CL$41,COUNTIF('Sch A. Input'!$CL$15:$CL$41,"&gt;="&amp;F546))&lt;E546,F546&lt;&gt;0),"Leaver",IFERROR(S546/X546*$M$9,0))</f>
        <v>0</v>
      </c>
      <c r="W546" s="238">
        <f>IF(AND(LARGE('Sch A. Input'!$CL$15:$CL$41,COUNTIF('Sch A. Input'!$CL$15:$CL$41,"&gt;="&amp;F546))&lt;E546,F546&lt;&gt;0),"Leaver",V546+T546)</f>
        <v>0</v>
      </c>
      <c r="X546" s="264">
        <f>IF(AND(LARGE('Sch A. Input'!$CL$15:$CL$41,COUNTIF('Sch A. Input'!$CL$15:$CL$41,"&gt;="&amp;F546))&lt;E546,F546&lt;&gt;0),"Leaver",IF(OR(D546="",D546&gt;$L$11,($L$11-14)&lt;$K$9),0,(E546+1-D546)/14-1))</f>
        <v>0</v>
      </c>
      <c r="Y546" s="265">
        <f>IF(AND(LARGE('Sch A. Input'!$CL$15:$CL$41,COUNTIF('Sch A. Input'!$CL$15:$CL$41,"&gt;="&amp;F546))&lt;E546,F546&lt;&gt;0),"Leaver",IFERROR(IF((S546/$X546*$M$9+T546)&gt;$D$12,"YES","NO"),0))</f>
        <v>0</v>
      </c>
      <c r="Z546" s="225">
        <f>IF(AND(LARGE('Sch A. Input'!$CL$15:$CL$41,COUNTIF('Sch A. Input'!$CL$15:$CL$41,"&gt;="&amp;F546))&lt;E546,F546&lt;&gt;0),"Leaver",IFERROR(IF($Y546="YES",MIN($U546*($G$12/$D$12),$G$12),(SUMPRODUCT(--((MIN(W546,$D$12))&gt;$C$9:$C$12),((MIN(W546,$D$12))-$C$9:$C$12),$H$9:$H$12))-((1-(X546/$M$9))*(SUMPRODUCT(--((MIN(V546,$D$12))&gt;$C$9:$C$12),((MIN(V546,$D$12))-$C$9:$C$12),$H$9:$H$12)))),0))</f>
        <v>0</v>
      </c>
      <c r="AA546" s="169">
        <f>IF(AND(LARGE('Sch A. Input'!$CL$15:$CL$41,COUNTIF('Sch A. Input'!$CL$15:$CL$41,"&gt;="&amp;F546))&lt;E546,F546&lt;&gt;0),"Leaver",IFERROR(Z546/U546,0))</f>
        <v>0</v>
      </c>
      <c r="AB546" s="170">
        <f>IF(AND(LARGE('Sch A. Input'!$CL$15:$CL$41,COUNTIF('Sch A. Input'!$CL$15:$CL$41,"&gt;="&amp;F546))&lt;E546,F546&lt;&gt;0),"Leaver",Q546-Z546)</f>
        <v>0</v>
      </c>
      <c r="AC546" s="94">
        <f t="shared" si="100"/>
        <v>0</v>
      </c>
      <c r="BK546" s="2"/>
      <c r="BL546" s="2"/>
      <c r="CI546"/>
    </row>
    <row r="547" spans="2:87" x14ac:dyDescent="0.35">
      <c r="B547" s="70" t="str">
        <f>IF('Sch A. Input'!B545="","",'Sch A. Input'!B545)</f>
        <v/>
      </c>
      <c r="C547" s="75" t="str">
        <f>IF('Sch A. Input'!C545="","",'Sch A. Input'!C545)</f>
        <v/>
      </c>
      <c r="D547" s="71" t="str">
        <f>IF('Sch A. Input'!D545="","",'Sch A. Input'!D545)</f>
        <v/>
      </c>
      <c r="E547" s="71">
        <f>'Sch A. Input'!E545</f>
        <v>45016</v>
      </c>
      <c r="F547" s="71">
        <f>'Sch A. Input'!F545</f>
        <v>0</v>
      </c>
      <c r="G547" s="226">
        <f>SUMIFS('Sch A. Input'!H545:CJ545,'Sch A. Input'!$H$13:$CJ$13,$L$11,'Sch A. Input'!$H$14:$CJ$14,"Recurring")</f>
        <v>0</v>
      </c>
      <c r="H547" s="226">
        <f>SUMIFS('Sch A. Input'!H545:CJ545,'Sch A. Input'!$H$13:$CJ$13,$L$11,'Sch A. Input'!$H$14:$CJ$14,"One-time")</f>
        <v>0</v>
      </c>
      <c r="I547" s="227">
        <f t="shared" si="94"/>
        <v>0</v>
      </c>
      <c r="J547" s="228">
        <f>SUMIFS('Sch A. Input'!H545:CJ545,'Sch A. Input'!$H$14:$CJ$14,"Recurring",'Sch A. Input'!$H$13:$CJ$13,"&lt;="&amp;$L$11)</f>
        <v>0</v>
      </c>
      <c r="K547" s="228">
        <f>SUMIFS('Sch A. Input'!H545:CJ545,'Sch A. Input'!$H$14:$CJ$14,"One-time",'Sch A. Input'!$H$13:$CJ$13,"&lt;="&amp;$L$11)</f>
        <v>0</v>
      </c>
      <c r="L547" s="229">
        <f t="shared" si="95"/>
        <v>0</v>
      </c>
      <c r="M547" s="228">
        <f t="shared" si="96"/>
        <v>0</v>
      </c>
      <c r="N547" s="228">
        <f t="shared" si="97"/>
        <v>0</v>
      </c>
      <c r="O547" s="259">
        <f t="shared" si="98"/>
        <v>0</v>
      </c>
      <c r="P547" s="268">
        <f t="shared" si="92"/>
        <v>0</v>
      </c>
      <c r="Q547" s="231">
        <f t="shared" si="93"/>
        <v>0</v>
      </c>
      <c r="R547" s="97">
        <f t="shared" si="99"/>
        <v>0</v>
      </c>
      <c r="S547" s="237">
        <f>IF(AND(LARGE('Sch A. Input'!$CL$15:$CL$41,COUNTIF('Sch A. Input'!$CL$15:$CL$41,"&gt;="&amp;F547))&lt;E547,F547&lt;&gt;0),"Leaver",J547-G547)</f>
        <v>0</v>
      </c>
      <c r="T547" s="237">
        <f>IF(AND(LARGE('Sch A. Input'!$CL$15:$CL$41,COUNTIF('Sch A. Input'!$CL$15:$CL$41,"&gt;="&amp;F547))&lt;E547,F547&lt;&gt;0),"Leaver",K547-H547)</f>
        <v>0</v>
      </c>
      <c r="U547" s="238">
        <f>IF(AND(LARGE('Sch A. Input'!$CL$15:$CL$41,COUNTIF('Sch A. Input'!$CL$15:$CL$41,"&gt;="&amp;F547))&lt;E547,F547&lt;&gt;0),"Leaver",L547-I547)</f>
        <v>0</v>
      </c>
      <c r="V547" s="238">
        <f>IF(AND(LARGE('Sch A. Input'!$CL$15:$CL$41,COUNTIF('Sch A. Input'!$CL$15:$CL$41,"&gt;="&amp;F547))&lt;E547,F547&lt;&gt;0),"Leaver",IFERROR(S547/X547*$M$9,0))</f>
        <v>0</v>
      </c>
      <c r="W547" s="238">
        <f>IF(AND(LARGE('Sch A. Input'!$CL$15:$CL$41,COUNTIF('Sch A. Input'!$CL$15:$CL$41,"&gt;="&amp;F547))&lt;E547,F547&lt;&gt;0),"Leaver",V547+T547)</f>
        <v>0</v>
      </c>
      <c r="X547" s="264">
        <f>IF(AND(LARGE('Sch A. Input'!$CL$15:$CL$41,COUNTIF('Sch A. Input'!$CL$15:$CL$41,"&gt;="&amp;F547))&lt;E547,F547&lt;&gt;0),"Leaver",IF(OR(D547="",D547&gt;$L$11,($L$11-14)&lt;$K$9),0,(E547+1-D547)/14-1))</f>
        <v>0</v>
      </c>
      <c r="Y547" s="265">
        <f>IF(AND(LARGE('Sch A. Input'!$CL$15:$CL$41,COUNTIF('Sch A. Input'!$CL$15:$CL$41,"&gt;="&amp;F547))&lt;E547,F547&lt;&gt;0),"Leaver",IFERROR(IF((S547/$X547*$M$9+T547)&gt;$D$12,"YES","NO"),0))</f>
        <v>0</v>
      </c>
      <c r="Z547" s="225">
        <f>IF(AND(LARGE('Sch A. Input'!$CL$15:$CL$41,COUNTIF('Sch A. Input'!$CL$15:$CL$41,"&gt;="&amp;F547))&lt;E547,F547&lt;&gt;0),"Leaver",IFERROR(IF($Y547="YES",MIN($U547*($G$12/$D$12),$G$12),(SUMPRODUCT(--((MIN(W547,$D$12))&gt;$C$9:$C$12),((MIN(W547,$D$12))-$C$9:$C$12),$H$9:$H$12))-((1-(X547/$M$9))*(SUMPRODUCT(--((MIN(V547,$D$12))&gt;$C$9:$C$12),((MIN(V547,$D$12))-$C$9:$C$12),$H$9:$H$12)))),0))</f>
        <v>0</v>
      </c>
      <c r="AA547" s="169">
        <f>IF(AND(LARGE('Sch A. Input'!$CL$15:$CL$41,COUNTIF('Sch A. Input'!$CL$15:$CL$41,"&gt;="&amp;F547))&lt;E547,F547&lt;&gt;0),"Leaver",IFERROR(Z547/U547,0))</f>
        <v>0</v>
      </c>
      <c r="AB547" s="170">
        <f>IF(AND(LARGE('Sch A. Input'!$CL$15:$CL$41,COUNTIF('Sch A. Input'!$CL$15:$CL$41,"&gt;="&amp;F547))&lt;E547,F547&lt;&gt;0),"Leaver",Q547-Z547)</f>
        <v>0</v>
      </c>
      <c r="AC547" s="94">
        <f t="shared" si="100"/>
        <v>0</v>
      </c>
      <c r="BK547" s="2"/>
      <c r="BL547" s="2"/>
      <c r="CI547"/>
    </row>
    <row r="548" spans="2:87" x14ac:dyDescent="0.35">
      <c r="B548" s="70" t="str">
        <f>IF('Sch A. Input'!B546="","",'Sch A. Input'!B546)</f>
        <v/>
      </c>
      <c r="C548" s="75" t="str">
        <f>IF('Sch A. Input'!C546="","",'Sch A. Input'!C546)</f>
        <v/>
      </c>
      <c r="D548" s="71" t="str">
        <f>IF('Sch A. Input'!D546="","",'Sch A. Input'!D546)</f>
        <v/>
      </c>
      <c r="E548" s="71">
        <f>'Sch A. Input'!E546</f>
        <v>45016</v>
      </c>
      <c r="F548" s="71">
        <f>'Sch A. Input'!F546</f>
        <v>0</v>
      </c>
      <c r="G548" s="226">
        <f>SUMIFS('Sch A. Input'!H546:CJ546,'Sch A. Input'!$H$13:$CJ$13,$L$11,'Sch A. Input'!$H$14:$CJ$14,"Recurring")</f>
        <v>0</v>
      </c>
      <c r="H548" s="226">
        <f>SUMIFS('Sch A. Input'!H546:CJ546,'Sch A. Input'!$H$13:$CJ$13,$L$11,'Sch A. Input'!$H$14:$CJ$14,"One-time")</f>
        <v>0</v>
      </c>
      <c r="I548" s="227">
        <f t="shared" si="94"/>
        <v>0</v>
      </c>
      <c r="J548" s="228">
        <f>SUMIFS('Sch A. Input'!H546:CJ546,'Sch A. Input'!$H$14:$CJ$14,"Recurring",'Sch A. Input'!$H$13:$CJ$13,"&lt;="&amp;$L$11)</f>
        <v>0</v>
      </c>
      <c r="K548" s="228">
        <f>SUMIFS('Sch A. Input'!H546:CJ546,'Sch A. Input'!$H$14:$CJ$14,"One-time",'Sch A. Input'!$H$13:$CJ$13,"&lt;="&amp;$L$11)</f>
        <v>0</v>
      </c>
      <c r="L548" s="229">
        <f t="shared" si="95"/>
        <v>0</v>
      </c>
      <c r="M548" s="228">
        <f t="shared" si="96"/>
        <v>0</v>
      </c>
      <c r="N548" s="228">
        <f t="shared" si="97"/>
        <v>0</v>
      </c>
      <c r="O548" s="259">
        <f t="shared" si="98"/>
        <v>0</v>
      </c>
      <c r="P548" s="268">
        <f t="shared" si="92"/>
        <v>0</v>
      </c>
      <c r="Q548" s="231">
        <f t="shared" si="93"/>
        <v>0</v>
      </c>
      <c r="R548" s="97">
        <f t="shared" si="99"/>
        <v>0</v>
      </c>
      <c r="S548" s="237">
        <f>IF(AND(LARGE('Sch A. Input'!$CL$15:$CL$41,COUNTIF('Sch A. Input'!$CL$15:$CL$41,"&gt;="&amp;F548))&lt;E548,F548&lt;&gt;0),"Leaver",J548-G548)</f>
        <v>0</v>
      </c>
      <c r="T548" s="237">
        <f>IF(AND(LARGE('Sch A. Input'!$CL$15:$CL$41,COUNTIF('Sch A. Input'!$CL$15:$CL$41,"&gt;="&amp;F548))&lt;E548,F548&lt;&gt;0),"Leaver",K548-H548)</f>
        <v>0</v>
      </c>
      <c r="U548" s="238">
        <f>IF(AND(LARGE('Sch A. Input'!$CL$15:$CL$41,COUNTIF('Sch A. Input'!$CL$15:$CL$41,"&gt;="&amp;F548))&lt;E548,F548&lt;&gt;0),"Leaver",L548-I548)</f>
        <v>0</v>
      </c>
      <c r="V548" s="238">
        <f>IF(AND(LARGE('Sch A. Input'!$CL$15:$CL$41,COUNTIF('Sch A. Input'!$CL$15:$CL$41,"&gt;="&amp;F548))&lt;E548,F548&lt;&gt;0),"Leaver",IFERROR(S548/X548*$M$9,0))</f>
        <v>0</v>
      </c>
      <c r="W548" s="238">
        <f>IF(AND(LARGE('Sch A. Input'!$CL$15:$CL$41,COUNTIF('Sch A. Input'!$CL$15:$CL$41,"&gt;="&amp;F548))&lt;E548,F548&lt;&gt;0),"Leaver",V548+T548)</f>
        <v>0</v>
      </c>
      <c r="X548" s="264">
        <f>IF(AND(LARGE('Sch A. Input'!$CL$15:$CL$41,COUNTIF('Sch A. Input'!$CL$15:$CL$41,"&gt;="&amp;F548))&lt;E548,F548&lt;&gt;0),"Leaver",IF(OR(D548="",D548&gt;$L$11,($L$11-14)&lt;$K$9),0,(E548+1-D548)/14-1))</f>
        <v>0</v>
      </c>
      <c r="Y548" s="265">
        <f>IF(AND(LARGE('Sch A. Input'!$CL$15:$CL$41,COUNTIF('Sch A. Input'!$CL$15:$CL$41,"&gt;="&amp;F548))&lt;E548,F548&lt;&gt;0),"Leaver",IFERROR(IF((S548/$X548*$M$9+T548)&gt;$D$12,"YES","NO"),0))</f>
        <v>0</v>
      </c>
      <c r="Z548" s="225">
        <f>IF(AND(LARGE('Sch A. Input'!$CL$15:$CL$41,COUNTIF('Sch A. Input'!$CL$15:$CL$41,"&gt;="&amp;F548))&lt;E548,F548&lt;&gt;0),"Leaver",IFERROR(IF($Y548="YES",MIN($U548*($G$12/$D$12),$G$12),(SUMPRODUCT(--((MIN(W548,$D$12))&gt;$C$9:$C$12),((MIN(W548,$D$12))-$C$9:$C$12),$H$9:$H$12))-((1-(X548/$M$9))*(SUMPRODUCT(--((MIN(V548,$D$12))&gt;$C$9:$C$12),((MIN(V548,$D$12))-$C$9:$C$12),$H$9:$H$12)))),0))</f>
        <v>0</v>
      </c>
      <c r="AA548" s="169">
        <f>IF(AND(LARGE('Sch A. Input'!$CL$15:$CL$41,COUNTIF('Sch A. Input'!$CL$15:$CL$41,"&gt;="&amp;F548))&lt;E548,F548&lt;&gt;0),"Leaver",IFERROR(Z548/U548,0))</f>
        <v>0</v>
      </c>
      <c r="AB548" s="170">
        <f>IF(AND(LARGE('Sch A. Input'!$CL$15:$CL$41,COUNTIF('Sch A. Input'!$CL$15:$CL$41,"&gt;="&amp;F548))&lt;E548,F548&lt;&gt;0),"Leaver",Q548-Z548)</f>
        <v>0</v>
      </c>
      <c r="AC548" s="94">
        <f t="shared" si="100"/>
        <v>0</v>
      </c>
      <c r="BK548" s="2"/>
      <c r="BL548" s="2"/>
      <c r="CI548"/>
    </row>
    <row r="549" spans="2:87" x14ac:dyDescent="0.35">
      <c r="B549" s="70" t="str">
        <f>IF('Sch A. Input'!B547="","",'Sch A. Input'!B547)</f>
        <v/>
      </c>
      <c r="C549" s="75" t="str">
        <f>IF('Sch A. Input'!C547="","",'Sch A. Input'!C547)</f>
        <v/>
      </c>
      <c r="D549" s="71" t="str">
        <f>IF('Sch A. Input'!D547="","",'Sch A. Input'!D547)</f>
        <v/>
      </c>
      <c r="E549" s="71">
        <f>'Sch A. Input'!E547</f>
        <v>45016</v>
      </c>
      <c r="F549" s="71">
        <f>'Sch A. Input'!F547</f>
        <v>0</v>
      </c>
      <c r="G549" s="226">
        <f>SUMIFS('Sch A. Input'!H547:CJ547,'Sch A. Input'!$H$13:$CJ$13,$L$11,'Sch A. Input'!$H$14:$CJ$14,"Recurring")</f>
        <v>0</v>
      </c>
      <c r="H549" s="226">
        <f>SUMIFS('Sch A. Input'!H547:CJ547,'Sch A. Input'!$H$13:$CJ$13,$L$11,'Sch A. Input'!$H$14:$CJ$14,"One-time")</f>
        <v>0</v>
      </c>
      <c r="I549" s="227">
        <f t="shared" si="94"/>
        <v>0</v>
      </c>
      <c r="J549" s="228">
        <f>SUMIFS('Sch A. Input'!H547:CJ547,'Sch A. Input'!$H$14:$CJ$14,"Recurring",'Sch A. Input'!$H$13:$CJ$13,"&lt;="&amp;$L$11)</f>
        <v>0</v>
      </c>
      <c r="K549" s="228">
        <f>SUMIFS('Sch A. Input'!H547:CJ547,'Sch A. Input'!$H$14:$CJ$14,"One-time",'Sch A. Input'!$H$13:$CJ$13,"&lt;="&amp;$L$11)</f>
        <v>0</v>
      </c>
      <c r="L549" s="229">
        <f t="shared" si="95"/>
        <v>0</v>
      </c>
      <c r="M549" s="228">
        <f t="shared" si="96"/>
        <v>0</v>
      </c>
      <c r="N549" s="228">
        <f t="shared" si="97"/>
        <v>0</v>
      </c>
      <c r="O549" s="259">
        <f t="shared" si="98"/>
        <v>0</v>
      </c>
      <c r="P549" s="268">
        <f t="shared" si="92"/>
        <v>0</v>
      </c>
      <c r="Q549" s="231">
        <f t="shared" si="93"/>
        <v>0</v>
      </c>
      <c r="R549" s="97">
        <f t="shared" si="99"/>
        <v>0</v>
      </c>
      <c r="S549" s="237">
        <f>IF(AND(LARGE('Sch A. Input'!$CL$15:$CL$41,COUNTIF('Sch A. Input'!$CL$15:$CL$41,"&gt;="&amp;F549))&lt;E549,F549&lt;&gt;0),"Leaver",J549-G549)</f>
        <v>0</v>
      </c>
      <c r="T549" s="237">
        <f>IF(AND(LARGE('Sch A. Input'!$CL$15:$CL$41,COUNTIF('Sch A. Input'!$CL$15:$CL$41,"&gt;="&amp;F549))&lt;E549,F549&lt;&gt;0),"Leaver",K549-H549)</f>
        <v>0</v>
      </c>
      <c r="U549" s="238">
        <f>IF(AND(LARGE('Sch A. Input'!$CL$15:$CL$41,COUNTIF('Sch A. Input'!$CL$15:$CL$41,"&gt;="&amp;F549))&lt;E549,F549&lt;&gt;0),"Leaver",L549-I549)</f>
        <v>0</v>
      </c>
      <c r="V549" s="238">
        <f>IF(AND(LARGE('Sch A. Input'!$CL$15:$CL$41,COUNTIF('Sch A. Input'!$CL$15:$CL$41,"&gt;="&amp;F549))&lt;E549,F549&lt;&gt;0),"Leaver",IFERROR(S549/X549*$M$9,0))</f>
        <v>0</v>
      </c>
      <c r="W549" s="238">
        <f>IF(AND(LARGE('Sch A. Input'!$CL$15:$CL$41,COUNTIF('Sch A. Input'!$CL$15:$CL$41,"&gt;="&amp;F549))&lt;E549,F549&lt;&gt;0),"Leaver",V549+T549)</f>
        <v>0</v>
      </c>
      <c r="X549" s="264">
        <f>IF(AND(LARGE('Sch A. Input'!$CL$15:$CL$41,COUNTIF('Sch A. Input'!$CL$15:$CL$41,"&gt;="&amp;F549))&lt;E549,F549&lt;&gt;0),"Leaver",IF(OR(D549="",D549&gt;$L$11,($L$11-14)&lt;$K$9),0,(E549+1-D549)/14-1))</f>
        <v>0</v>
      </c>
      <c r="Y549" s="265">
        <f>IF(AND(LARGE('Sch A. Input'!$CL$15:$CL$41,COUNTIF('Sch A. Input'!$CL$15:$CL$41,"&gt;="&amp;F549))&lt;E549,F549&lt;&gt;0),"Leaver",IFERROR(IF((S549/$X549*$M$9+T549)&gt;$D$12,"YES","NO"),0))</f>
        <v>0</v>
      </c>
      <c r="Z549" s="225">
        <f>IF(AND(LARGE('Sch A. Input'!$CL$15:$CL$41,COUNTIF('Sch A. Input'!$CL$15:$CL$41,"&gt;="&amp;F549))&lt;E549,F549&lt;&gt;0),"Leaver",IFERROR(IF($Y549="YES",MIN($U549*($G$12/$D$12),$G$12),(SUMPRODUCT(--((MIN(W549,$D$12))&gt;$C$9:$C$12),((MIN(W549,$D$12))-$C$9:$C$12),$H$9:$H$12))-((1-(X549/$M$9))*(SUMPRODUCT(--((MIN(V549,$D$12))&gt;$C$9:$C$12),((MIN(V549,$D$12))-$C$9:$C$12),$H$9:$H$12)))),0))</f>
        <v>0</v>
      </c>
      <c r="AA549" s="169">
        <f>IF(AND(LARGE('Sch A. Input'!$CL$15:$CL$41,COUNTIF('Sch A. Input'!$CL$15:$CL$41,"&gt;="&amp;F549))&lt;E549,F549&lt;&gt;0),"Leaver",IFERROR(Z549/U549,0))</f>
        <v>0</v>
      </c>
      <c r="AB549" s="170">
        <f>IF(AND(LARGE('Sch A. Input'!$CL$15:$CL$41,COUNTIF('Sch A. Input'!$CL$15:$CL$41,"&gt;="&amp;F549))&lt;E549,F549&lt;&gt;0),"Leaver",Q549-Z549)</f>
        <v>0</v>
      </c>
      <c r="AC549" s="94">
        <f t="shared" si="100"/>
        <v>0</v>
      </c>
      <c r="BK549" s="2"/>
      <c r="BL549" s="2"/>
      <c r="CI549"/>
    </row>
    <row r="550" spans="2:87" x14ac:dyDescent="0.35">
      <c r="B550" s="70" t="str">
        <f>IF('Sch A. Input'!B548="","",'Sch A. Input'!B548)</f>
        <v/>
      </c>
      <c r="C550" s="75" t="str">
        <f>IF('Sch A. Input'!C548="","",'Sch A. Input'!C548)</f>
        <v/>
      </c>
      <c r="D550" s="71" t="str">
        <f>IF('Sch A. Input'!D548="","",'Sch A. Input'!D548)</f>
        <v/>
      </c>
      <c r="E550" s="71">
        <f>'Sch A. Input'!E548</f>
        <v>45016</v>
      </c>
      <c r="F550" s="71">
        <f>'Sch A. Input'!F548</f>
        <v>0</v>
      </c>
      <c r="G550" s="226">
        <f>SUMIFS('Sch A. Input'!H548:CJ548,'Sch A. Input'!$H$13:$CJ$13,$L$11,'Sch A. Input'!$H$14:$CJ$14,"Recurring")</f>
        <v>0</v>
      </c>
      <c r="H550" s="226">
        <f>SUMIFS('Sch A. Input'!H548:CJ548,'Sch A. Input'!$H$13:$CJ$13,$L$11,'Sch A. Input'!$H$14:$CJ$14,"One-time")</f>
        <v>0</v>
      </c>
      <c r="I550" s="227">
        <f t="shared" si="94"/>
        <v>0</v>
      </c>
      <c r="J550" s="228">
        <f>SUMIFS('Sch A. Input'!H548:CJ548,'Sch A. Input'!$H$14:$CJ$14,"Recurring",'Sch A. Input'!$H$13:$CJ$13,"&lt;="&amp;$L$11)</f>
        <v>0</v>
      </c>
      <c r="K550" s="228">
        <f>SUMIFS('Sch A. Input'!H548:CJ548,'Sch A. Input'!$H$14:$CJ$14,"One-time",'Sch A. Input'!$H$13:$CJ$13,"&lt;="&amp;$L$11)</f>
        <v>0</v>
      </c>
      <c r="L550" s="229">
        <f t="shared" si="95"/>
        <v>0</v>
      </c>
      <c r="M550" s="228">
        <f t="shared" si="96"/>
        <v>0</v>
      </c>
      <c r="N550" s="228">
        <f t="shared" si="97"/>
        <v>0</v>
      </c>
      <c r="O550" s="259">
        <f t="shared" si="98"/>
        <v>0</v>
      </c>
      <c r="P550" s="268">
        <f t="shared" si="92"/>
        <v>0</v>
      </c>
      <c r="Q550" s="231">
        <f t="shared" si="93"/>
        <v>0</v>
      </c>
      <c r="R550" s="97">
        <f t="shared" si="99"/>
        <v>0</v>
      </c>
      <c r="S550" s="237">
        <f>IF(AND(LARGE('Sch A. Input'!$CL$15:$CL$41,COUNTIF('Sch A. Input'!$CL$15:$CL$41,"&gt;="&amp;F550))&lt;E550,F550&lt;&gt;0),"Leaver",J550-G550)</f>
        <v>0</v>
      </c>
      <c r="T550" s="237">
        <f>IF(AND(LARGE('Sch A. Input'!$CL$15:$CL$41,COUNTIF('Sch A. Input'!$CL$15:$CL$41,"&gt;="&amp;F550))&lt;E550,F550&lt;&gt;0),"Leaver",K550-H550)</f>
        <v>0</v>
      </c>
      <c r="U550" s="238">
        <f>IF(AND(LARGE('Sch A. Input'!$CL$15:$CL$41,COUNTIF('Sch A. Input'!$CL$15:$CL$41,"&gt;="&amp;F550))&lt;E550,F550&lt;&gt;0),"Leaver",L550-I550)</f>
        <v>0</v>
      </c>
      <c r="V550" s="238">
        <f>IF(AND(LARGE('Sch A. Input'!$CL$15:$CL$41,COUNTIF('Sch A. Input'!$CL$15:$CL$41,"&gt;="&amp;F550))&lt;E550,F550&lt;&gt;0),"Leaver",IFERROR(S550/X550*$M$9,0))</f>
        <v>0</v>
      </c>
      <c r="W550" s="238">
        <f>IF(AND(LARGE('Sch A. Input'!$CL$15:$CL$41,COUNTIF('Sch A. Input'!$CL$15:$CL$41,"&gt;="&amp;F550))&lt;E550,F550&lt;&gt;0),"Leaver",V550+T550)</f>
        <v>0</v>
      </c>
      <c r="X550" s="264">
        <f>IF(AND(LARGE('Sch A. Input'!$CL$15:$CL$41,COUNTIF('Sch A. Input'!$CL$15:$CL$41,"&gt;="&amp;F550))&lt;E550,F550&lt;&gt;0),"Leaver",IF(OR(D550="",D550&gt;$L$11,($L$11-14)&lt;$K$9),0,(E550+1-D550)/14-1))</f>
        <v>0</v>
      </c>
      <c r="Y550" s="265">
        <f>IF(AND(LARGE('Sch A. Input'!$CL$15:$CL$41,COUNTIF('Sch A. Input'!$CL$15:$CL$41,"&gt;="&amp;F550))&lt;E550,F550&lt;&gt;0),"Leaver",IFERROR(IF((S550/$X550*$M$9+T550)&gt;$D$12,"YES","NO"),0))</f>
        <v>0</v>
      </c>
      <c r="Z550" s="225">
        <f>IF(AND(LARGE('Sch A. Input'!$CL$15:$CL$41,COUNTIF('Sch A. Input'!$CL$15:$CL$41,"&gt;="&amp;F550))&lt;E550,F550&lt;&gt;0),"Leaver",IFERROR(IF($Y550="YES",MIN($U550*($G$12/$D$12),$G$12),(SUMPRODUCT(--((MIN(W550,$D$12))&gt;$C$9:$C$12),((MIN(W550,$D$12))-$C$9:$C$12),$H$9:$H$12))-((1-(X550/$M$9))*(SUMPRODUCT(--((MIN(V550,$D$12))&gt;$C$9:$C$12),((MIN(V550,$D$12))-$C$9:$C$12),$H$9:$H$12)))),0))</f>
        <v>0</v>
      </c>
      <c r="AA550" s="169">
        <f>IF(AND(LARGE('Sch A. Input'!$CL$15:$CL$41,COUNTIF('Sch A. Input'!$CL$15:$CL$41,"&gt;="&amp;F550))&lt;E550,F550&lt;&gt;0),"Leaver",IFERROR(Z550/U550,0))</f>
        <v>0</v>
      </c>
      <c r="AB550" s="170">
        <f>IF(AND(LARGE('Sch A. Input'!$CL$15:$CL$41,COUNTIF('Sch A. Input'!$CL$15:$CL$41,"&gt;="&amp;F550))&lt;E550,F550&lt;&gt;0),"Leaver",Q550-Z550)</f>
        <v>0</v>
      </c>
      <c r="AC550" s="94">
        <f t="shared" si="100"/>
        <v>0</v>
      </c>
      <c r="BK550" s="2"/>
      <c r="BL550" s="2"/>
      <c r="CI550"/>
    </row>
    <row r="551" spans="2:87" x14ac:dyDescent="0.35">
      <c r="B551" s="70" t="str">
        <f>IF('Sch A. Input'!B549="","",'Sch A. Input'!B549)</f>
        <v/>
      </c>
      <c r="C551" s="75" t="str">
        <f>IF('Sch A. Input'!C549="","",'Sch A. Input'!C549)</f>
        <v/>
      </c>
      <c r="D551" s="71" t="str">
        <f>IF('Sch A. Input'!D549="","",'Sch A. Input'!D549)</f>
        <v/>
      </c>
      <c r="E551" s="71">
        <f>'Sch A. Input'!E549</f>
        <v>45016</v>
      </c>
      <c r="F551" s="71">
        <f>'Sch A. Input'!F549</f>
        <v>0</v>
      </c>
      <c r="G551" s="226">
        <f>SUMIFS('Sch A. Input'!H549:CJ549,'Sch A. Input'!$H$13:$CJ$13,$L$11,'Sch A. Input'!$H$14:$CJ$14,"Recurring")</f>
        <v>0</v>
      </c>
      <c r="H551" s="226">
        <f>SUMIFS('Sch A. Input'!H549:CJ549,'Sch A. Input'!$H$13:$CJ$13,$L$11,'Sch A. Input'!$H$14:$CJ$14,"One-time")</f>
        <v>0</v>
      </c>
      <c r="I551" s="227">
        <f t="shared" si="94"/>
        <v>0</v>
      </c>
      <c r="J551" s="228">
        <f>SUMIFS('Sch A. Input'!H549:CJ549,'Sch A. Input'!$H$14:$CJ$14,"Recurring",'Sch A. Input'!$H$13:$CJ$13,"&lt;="&amp;$L$11)</f>
        <v>0</v>
      </c>
      <c r="K551" s="228">
        <f>SUMIFS('Sch A. Input'!H549:CJ549,'Sch A. Input'!$H$14:$CJ$14,"One-time",'Sch A. Input'!$H$13:$CJ$13,"&lt;="&amp;$L$11)</f>
        <v>0</v>
      </c>
      <c r="L551" s="229">
        <f t="shared" si="95"/>
        <v>0</v>
      </c>
      <c r="M551" s="228">
        <f t="shared" si="96"/>
        <v>0</v>
      </c>
      <c r="N551" s="228">
        <f t="shared" si="97"/>
        <v>0</v>
      </c>
      <c r="O551" s="259">
        <f t="shared" si="98"/>
        <v>0</v>
      </c>
      <c r="P551" s="268">
        <f t="shared" si="92"/>
        <v>0</v>
      </c>
      <c r="Q551" s="231">
        <f t="shared" si="93"/>
        <v>0</v>
      </c>
      <c r="R551" s="97">
        <f t="shared" si="99"/>
        <v>0</v>
      </c>
      <c r="S551" s="237">
        <f>IF(AND(LARGE('Sch A. Input'!$CL$15:$CL$41,COUNTIF('Sch A. Input'!$CL$15:$CL$41,"&gt;="&amp;F551))&lt;E551,F551&lt;&gt;0),"Leaver",J551-G551)</f>
        <v>0</v>
      </c>
      <c r="T551" s="237">
        <f>IF(AND(LARGE('Sch A. Input'!$CL$15:$CL$41,COUNTIF('Sch A. Input'!$CL$15:$CL$41,"&gt;="&amp;F551))&lt;E551,F551&lt;&gt;0),"Leaver",K551-H551)</f>
        <v>0</v>
      </c>
      <c r="U551" s="238">
        <f>IF(AND(LARGE('Sch A. Input'!$CL$15:$CL$41,COUNTIF('Sch A. Input'!$CL$15:$CL$41,"&gt;="&amp;F551))&lt;E551,F551&lt;&gt;0),"Leaver",L551-I551)</f>
        <v>0</v>
      </c>
      <c r="V551" s="238">
        <f>IF(AND(LARGE('Sch A. Input'!$CL$15:$CL$41,COUNTIF('Sch A. Input'!$CL$15:$CL$41,"&gt;="&amp;F551))&lt;E551,F551&lt;&gt;0),"Leaver",IFERROR(S551/X551*$M$9,0))</f>
        <v>0</v>
      </c>
      <c r="W551" s="238">
        <f>IF(AND(LARGE('Sch A. Input'!$CL$15:$CL$41,COUNTIF('Sch A. Input'!$CL$15:$CL$41,"&gt;="&amp;F551))&lt;E551,F551&lt;&gt;0),"Leaver",V551+T551)</f>
        <v>0</v>
      </c>
      <c r="X551" s="264">
        <f>IF(AND(LARGE('Sch A. Input'!$CL$15:$CL$41,COUNTIF('Sch A. Input'!$CL$15:$CL$41,"&gt;="&amp;F551))&lt;E551,F551&lt;&gt;0),"Leaver",IF(OR(D551="",D551&gt;$L$11,($L$11-14)&lt;$K$9),0,(E551+1-D551)/14-1))</f>
        <v>0</v>
      </c>
      <c r="Y551" s="265">
        <f>IF(AND(LARGE('Sch A. Input'!$CL$15:$CL$41,COUNTIF('Sch A. Input'!$CL$15:$CL$41,"&gt;="&amp;F551))&lt;E551,F551&lt;&gt;0),"Leaver",IFERROR(IF((S551/$X551*$M$9+T551)&gt;$D$12,"YES","NO"),0))</f>
        <v>0</v>
      </c>
      <c r="Z551" s="225">
        <f>IF(AND(LARGE('Sch A. Input'!$CL$15:$CL$41,COUNTIF('Sch A. Input'!$CL$15:$CL$41,"&gt;="&amp;F551))&lt;E551,F551&lt;&gt;0),"Leaver",IFERROR(IF($Y551="YES",MIN($U551*($G$12/$D$12),$G$12),(SUMPRODUCT(--((MIN(W551,$D$12))&gt;$C$9:$C$12),((MIN(W551,$D$12))-$C$9:$C$12),$H$9:$H$12))-((1-(X551/$M$9))*(SUMPRODUCT(--((MIN(V551,$D$12))&gt;$C$9:$C$12),((MIN(V551,$D$12))-$C$9:$C$12),$H$9:$H$12)))),0))</f>
        <v>0</v>
      </c>
      <c r="AA551" s="169">
        <f>IF(AND(LARGE('Sch A. Input'!$CL$15:$CL$41,COUNTIF('Sch A. Input'!$CL$15:$CL$41,"&gt;="&amp;F551))&lt;E551,F551&lt;&gt;0),"Leaver",IFERROR(Z551/U551,0))</f>
        <v>0</v>
      </c>
      <c r="AB551" s="170">
        <f>IF(AND(LARGE('Sch A. Input'!$CL$15:$CL$41,COUNTIF('Sch A. Input'!$CL$15:$CL$41,"&gt;="&amp;F551))&lt;E551,F551&lt;&gt;0),"Leaver",Q551-Z551)</f>
        <v>0</v>
      </c>
      <c r="AC551" s="94">
        <f t="shared" si="100"/>
        <v>0</v>
      </c>
      <c r="BK551" s="2"/>
      <c r="BL551" s="2"/>
      <c r="CI551"/>
    </row>
    <row r="552" spans="2:87" x14ac:dyDescent="0.35">
      <c r="B552" s="70" t="str">
        <f>IF('Sch A. Input'!B550="","",'Sch A. Input'!B550)</f>
        <v/>
      </c>
      <c r="C552" s="75" t="str">
        <f>IF('Sch A. Input'!C550="","",'Sch A. Input'!C550)</f>
        <v/>
      </c>
      <c r="D552" s="71" t="str">
        <f>IF('Sch A. Input'!D550="","",'Sch A. Input'!D550)</f>
        <v/>
      </c>
      <c r="E552" s="71">
        <f>'Sch A. Input'!E550</f>
        <v>45016</v>
      </c>
      <c r="F552" s="71">
        <f>'Sch A. Input'!F550</f>
        <v>0</v>
      </c>
      <c r="G552" s="226">
        <f>SUMIFS('Sch A. Input'!H550:CJ550,'Sch A. Input'!$H$13:$CJ$13,$L$11,'Sch A. Input'!$H$14:$CJ$14,"Recurring")</f>
        <v>0</v>
      </c>
      <c r="H552" s="226">
        <f>SUMIFS('Sch A. Input'!H550:CJ550,'Sch A. Input'!$H$13:$CJ$13,$L$11,'Sch A. Input'!$H$14:$CJ$14,"One-time")</f>
        <v>0</v>
      </c>
      <c r="I552" s="227">
        <f t="shared" si="94"/>
        <v>0</v>
      </c>
      <c r="J552" s="228">
        <f>SUMIFS('Sch A. Input'!H550:CJ550,'Sch A. Input'!$H$14:$CJ$14,"Recurring",'Sch A. Input'!$H$13:$CJ$13,"&lt;="&amp;$L$11)</f>
        <v>0</v>
      </c>
      <c r="K552" s="228">
        <f>SUMIFS('Sch A. Input'!H550:CJ550,'Sch A. Input'!$H$14:$CJ$14,"One-time",'Sch A. Input'!$H$13:$CJ$13,"&lt;="&amp;$L$11)</f>
        <v>0</v>
      </c>
      <c r="L552" s="229">
        <f t="shared" si="95"/>
        <v>0</v>
      </c>
      <c r="M552" s="228">
        <f t="shared" si="96"/>
        <v>0</v>
      </c>
      <c r="N552" s="228">
        <f t="shared" si="97"/>
        <v>0</v>
      </c>
      <c r="O552" s="259">
        <f t="shared" si="98"/>
        <v>0</v>
      </c>
      <c r="P552" s="268">
        <f t="shared" si="92"/>
        <v>0</v>
      </c>
      <c r="Q552" s="231">
        <f t="shared" si="93"/>
        <v>0</v>
      </c>
      <c r="R552" s="97">
        <f t="shared" si="99"/>
        <v>0</v>
      </c>
      <c r="S552" s="237">
        <f>IF(AND(LARGE('Sch A. Input'!$CL$15:$CL$41,COUNTIF('Sch A. Input'!$CL$15:$CL$41,"&gt;="&amp;F552))&lt;E552,F552&lt;&gt;0),"Leaver",J552-G552)</f>
        <v>0</v>
      </c>
      <c r="T552" s="237">
        <f>IF(AND(LARGE('Sch A. Input'!$CL$15:$CL$41,COUNTIF('Sch A. Input'!$CL$15:$CL$41,"&gt;="&amp;F552))&lt;E552,F552&lt;&gt;0),"Leaver",K552-H552)</f>
        <v>0</v>
      </c>
      <c r="U552" s="238">
        <f>IF(AND(LARGE('Sch A. Input'!$CL$15:$CL$41,COUNTIF('Sch A. Input'!$CL$15:$CL$41,"&gt;="&amp;F552))&lt;E552,F552&lt;&gt;0),"Leaver",L552-I552)</f>
        <v>0</v>
      </c>
      <c r="V552" s="238">
        <f>IF(AND(LARGE('Sch A. Input'!$CL$15:$CL$41,COUNTIF('Sch A. Input'!$CL$15:$CL$41,"&gt;="&amp;F552))&lt;E552,F552&lt;&gt;0),"Leaver",IFERROR(S552/X552*$M$9,0))</f>
        <v>0</v>
      </c>
      <c r="W552" s="238">
        <f>IF(AND(LARGE('Sch A. Input'!$CL$15:$CL$41,COUNTIF('Sch A. Input'!$CL$15:$CL$41,"&gt;="&amp;F552))&lt;E552,F552&lt;&gt;0),"Leaver",V552+T552)</f>
        <v>0</v>
      </c>
      <c r="X552" s="264">
        <f>IF(AND(LARGE('Sch A. Input'!$CL$15:$CL$41,COUNTIF('Sch A. Input'!$CL$15:$CL$41,"&gt;="&amp;F552))&lt;E552,F552&lt;&gt;0),"Leaver",IF(OR(D552="",D552&gt;$L$11,($L$11-14)&lt;$K$9),0,(E552+1-D552)/14-1))</f>
        <v>0</v>
      </c>
      <c r="Y552" s="265">
        <f>IF(AND(LARGE('Sch A. Input'!$CL$15:$CL$41,COUNTIF('Sch A. Input'!$CL$15:$CL$41,"&gt;="&amp;F552))&lt;E552,F552&lt;&gt;0),"Leaver",IFERROR(IF((S552/$X552*$M$9+T552)&gt;$D$12,"YES","NO"),0))</f>
        <v>0</v>
      </c>
      <c r="Z552" s="225">
        <f>IF(AND(LARGE('Sch A. Input'!$CL$15:$CL$41,COUNTIF('Sch A. Input'!$CL$15:$CL$41,"&gt;="&amp;F552))&lt;E552,F552&lt;&gt;0),"Leaver",IFERROR(IF($Y552="YES",MIN($U552*($G$12/$D$12),$G$12),(SUMPRODUCT(--((MIN(W552,$D$12))&gt;$C$9:$C$12),((MIN(W552,$D$12))-$C$9:$C$12),$H$9:$H$12))-((1-(X552/$M$9))*(SUMPRODUCT(--((MIN(V552,$D$12))&gt;$C$9:$C$12),((MIN(V552,$D$12))-$C$9:$C$12),$H$9:$H$12)))),0))</f>
        <v>0</v>
      </c>
      <c r="AA552" s="169">
        <f>IF(AND(LARGE('Sch A. Input'!$CL$15:$CL$41,COUNTIF('Sch A. Input'!$CL$15:$CL$41,"&gt;="&amp;F552))&lt;E552,F552&lt;&gt;0),"Leaver",IFERROR(Z552/U552,0))</f>
        <v>0</v>
      </c>
      <c r="AB552" s="170">
        <f>IF(AND(LARGE('Sch A. Input'!$CL$15:$CL$41,COUNTIF('Sch A. Input'!$CL$15:$CL$41,"&gt;="&amp;F552))&lt;E552,F552&lt;&gt;0),"Leaver",Q552-Z552)</f>
        <v>0</v>
      </c>
      <c r="AC552" s="94">
        <f t="shared" si="100"/>
        <v>0</v>
      </c>
      <c r="BK552" s="2"/>
      <c r="BL552" s="2"/>
      <c r="CI552"/>
    </row>
    <row r="553" spans="2:87" x14ac:dyDescent="0.35">
      <c r="B553" s="70" t="str">
        <f>IF('Sch A. Input'!B551="","",'Sch A. Input'!B551)</f>
        <v/>
      </c>
      <c r="C553" s="75" t="str">
        <f>IF('Sch A. Input'!C551="","",'Sch A. Input'!C551)</f>
        <v/>
      </c>
      <c r="D553" s="71" t="str">
        <f>IF('Sch A. Input'!D551="","",'Sch A. Input'!D551)</f>
        <v/>
      </c>
      <c r="E553" s="71">
        <f>'Sch A. Input'!E551</f>
        <v>45016</v>
      </c>
      <c r="F553" s="71">
        <f>'Sch A. Input'!F551</f>
        <v>0</v>
      </c>
      <c r="G553" s="226">
        <f>SUMIFS('Sch A. Input'!H551:CJ551,'Sch A. Input'!$H$13:$CJ$13,$L$11,'Sch A. Input'!$H$14:$CJ$14,"Recurring")</f>
        <v>0</v>
      </c>
      <c r="H553" s="226">
        <f>SUMIFS('Sch A. Input'!H551:CJ551,'Sch A. Input'!$H$13:$CJ$13,$L$11,'Sch A. Input'!$H$14:$CJ$14,"One-time")</f>
        <v>0</v>
      </c>
      <c r="I553" s="227">
        <f t="shared" si="94"/>
        <v>0</v>
      </c>
      <c r="J553" s="228">
        <f>SUMIFS('Sch A. Input'!H551:CJ551,'Sch A. Input'!$H$14:$CJ$14,"Recurring",'Sch A. Input'!$H$13:$CJ$13,"&lt;="&amp;$L$11)</f>
        <v>0</v>
      </c>
      <c r="K553" s="228">
        <f>SUMIFS('Sch A. Input'!H551:CJ551,'Sch A. Input'!$H$14:$CJ$14,"One-time",'Sch A. Input'!$H$13:$CJ$13,"&lt;="&amp;$L$11)</f>
        <v>0</v>
      </c>
      <c r="L553" s="229">
        <f t="shared" si="95"/>
        <v>0</v>
      </c>
      <c r="M553" s="228">
        <f t="shared" si="96"/>
        <v>0</v>
      </c>
      <c r="N553" s="228">
        <f t="shared" si="97"/>
        <v>0</v>
      </c>
      <c r="O553" s="259">
        <f t="shared" si="98"/>
        <v>0</v>
      </c>
      <c r="P553" s="268">
        <f t="shared" si="92"/>
        <v>0</v>
      </c>
      <c r="Q553" s="231">
        <f t="shared" si="93"/>
        <v>0</v>
      </c>
      <c r="R553" s="97">
        <f t="shared" si="99"/>
        <v>0</v>
      </c>
      <c r="S553" s="237">
        <f>IF(AND(LARGE('Sch A. Input'!$CL$15:$CL$41,COUNTIF('Sch A. Input'!$CL$15:$CL$41,"&gt;="&amp;F553))&lt;E553,F553&lt;&gt;0),"Leaver",J553-G553)</f>
        <v>0</v>
      </c>
      <c r="T553" s="237">
        <f>IF(AND(LARGE('Sch A. Input'!$CL$15:$CL$41,COUNTIF('Sch A. Input'!$CL$15:$CL$41,"&gt;="&amp;F553))&lt;E553,F553&lt;&gt;0),"Leaver",K553-H553)</f>
        <v>0</v>
      </c>
      <c r="U553" s="238">
        <f>IF(AND(LARGE('Sch A. Input'!$CL$15:$CL$41,COUNTIF('Sch A. Input'!$CL$15:$CL$41,"&gt;="&amp;F553))&lt;E553,F553&lt;&gt;0),"Leaver",L553-I553)</f>
        <v>0</v>
      </c>
      <c r="V553" s="238">
        <f>IF(AND(LARGE('Sch A. Input'!$CL$15:$CL$41,COUNTIF('Sch A. Input'!$CL$15:$CL$41,"&gt;="&amp;F553))&lt;E553,F553&lt;&gt;0),"Leaver",IFERROR(S553/X553*$M$9,0))</f>
        <v>0</v>
      </c>
      <c r="W553" s="238">
        <f>IF(AND(LARGE('Sch A. Input'!$CL$15:$CL$41,COUNTIF('Sch A. Input'!$CL$15:$CL$41,"&gt;="&amp;F553))&lt;E553,F553&lt;&gt;0),"Leaver",V553+T553)</f>
        <v>0</v>
      </c>
      <c r="X553" s="264">
        <f>IF(AND(LARGE('Sch A. Input'!$CL$15:$CL$41,COUNTIF('Sch A. Input'!$CL$15:$CL$41,"&gt;="&amp;F553))&lt;E553,F553&lt;&gt;0),"Leaver",IF(OR(D553="",D553&gt;$L$11,($L$11-14)&lt;$K$9),0,(E553+1-D553)/14-1))</f>
        <v>0</v>
      </c>
      <c r="Y553" s="265">
        <f>IF(AND(LARGE('Sch A. Input'!$CL$15:$CL$41,COUNTIF('Sch A. Input'!$CL$15:$CL$41,"&gt;="&amp;F553))&lt;E553,F553&lt;&gt;0),"Leaver",IFERROR(IF((S553/$X553*$M$9+T553)&gt;$D$12,"YES","NO"),0))</f>
        <v>0</v>
      </c>
      <c r="Z553" s="225">
        <f>IF(AND(LARGE('Sch A. Input'!$CL$15:$CL$41,COUNTIF('Sch A. Input'!$CL$15:$CL$41,"&gt;="&amp;F553))&lt;E553,F553&lt;&gt;0),"Leaver",IFERROR(IF($Y553="YES",MIN($U553*($G$12/$D$12),$G$12),(SUMPRODUCT(--((MIN(W553,$D$12))&gt;$C$9:$C$12),((MIN(W553,$D$12))-$C$9:$C$12),$H$9:$H$12))-((1-(X553/$M$9))*(SUMPRODUCT(--((MIN(V553,$D$12))&gt;$C$9:$C$12),((MIN(V553,$D$12))-$C$9:$C$12),$H$9:$H$12)))),0))</f>
        <v>0</v>
      </c>
      <c r="AA553" s="169">
        <f>IF(AND(LARGE('Sch A. Input'!$CL$15:$CL$41,COUNTIF('Sch A. Input'!$CL$15:$CL$41,"&gt;="&amp;F553))&lt;E553,F553&lt;&gt;0),"Leaver",IFERROR(Z553/U553,0))</f>
        <v>0</v>
      </c>
      <c r="AB553" s="170">
        <f>IF(AND(LARGE('Sch A. Input'!$CL$15:$CL$41,COUNTIF('Sch A. Input'!$CL$15:$CL$41,"&gt;="&amp;F553))&lt;E553,F553&lt;&gt;0),"Leaver",Q553-Z553)</f>
        <v>0</v>
      </c>
      <c r="AC553" s="94">
        <f t="shared" si="100"/>
        <v>0</v>
      </c>
      <c r="BK553" s="2"/>
      <c r="BL553" s="2"/>
      <c r="CI553"/>
    </row>
    <row r="554" spans="2:87" x14ac:dyDescent="0.35">
      <c r="B554" s="70" t="str">
        <f>IF('Sch A. Input'!B552="","",'Sch A. Input'!B552)</f>
        <v/>
      </c>
      <c r="C554" s="75" t="str">
        <f>IF('Sch A. Input'!C552="","",'Sch A. Input'!C552)</f>
        <v/>
      </c>
      <c r="D554" s="71" t="str">
        <f>IF('Sch A. Input'!D552="","",'Sch A. Input'!D552)</f>
        <v/>
      </c>
      <c r="E554" s="71">
        <f>'Sch A. Input'!E552</f>
        <v>45016</v>
      </c>
      <c r="F554" s="71">
        <f>'Sch A. Input'!F552</f>
        <v>0</v>
      </c>
      <c r="G554" s="226">
        <f>SUMIFS('Sch A. Input'!H552:CJ552,'Sch A. Input'!$H$13:$CJ$13,$L$11,'Sch A. Input'!$H$14:$CJ$14,"Recurring")</f>
        <v>0</v>
      </c>
      <c r="H554" s="226">
        <f>SUMIFS('Sch A. Input'!H552:CJ552,'Sch A. Input'!$H$13:$CJ$13,$L$11,'Sch A. Input'!$H$14:$CJ$14,"One-time")</f>
        <v>0</v>
      </c>
      <c r="I554" s="227">
        <f t="shared" si="94"/>
        <v>0</v>
      </c>
      <c r="J554" s="228">
        <f>SUMIFS('Sch A. Input'!H552:CJ552,'Sch A. Input'!$H$14:$CJ$14,"Recurring",'Sch A. Input'!$H$13:$CJ$13,"&lt;="&amp;$L$11)</f>
        <v>0</v>
      </c>
      <c r="K554" s="228">
        <f>SUMIFS('Sch A. Input'!H552:CJ552,'Sch A. Input'!$H$14:$CJ$14,"One-time",'Sch A. Input'!$H$13:$CJ$13,"&lt;="&amp;$L$11)</f>
        <v>0</v>
      </c>
      <c r="L554" s="229">
        <f t="shared" si="95"/>
        <v>0</v>
      </c>
      <c r="M554" s="228">
        <f t="shared" si="96"/>
        <v>0</v>
      </c>
      <c r="N554" s="228">
        <f t="shared" si="97"/>
        <v>0</v>
      </c>
      <c r="O554" s="259">
        <f t="shared" si="98"/>
        <v>0</v>
      </c>
      <c r="P554" s="268">
        <f t="shared" si="92"/>
        <v>0</v>
      </c>
      <c r="Q554" s="231">
        <f t="shared" si="93"/>
        <v>0</v>
      </c>
      <c r="R554" s="97">
        <f t="shared" si="99"/>
        <v>0</v>
      </c>
      <c r="S554" s="237">
        <f>IF(AND(LARGE('Sch A. Input'!$CL$15:$CL$41,COUNTIF('Sch A. Input'!$CL$15:$CL$41,"&gt;="&amp;F554))&lt;E554,F554&lt;&gt;0),"Leaver",J554-G554)</f>
        <v>0</v>
      </c>
      <c r="T554" s="237">
        <f>IF(AND(LARGE('Sch A. Input'!$CL$15:$CL$41,COUNTIF('Sch A. Input'!$CL$15:$CL$41,"&gt;="&amp;F554))&lt;E554,F554&lt;&gt;0),"Leaver",K554-H554)</f>
        <v>0</v>
      </c>
      <c r="U554" s="238">
        <f>IF(AND(LARGE('Sch A. Input'!$CL$15:$CL$41,COUNTIF('Sch A. Input'!$CL$15:$CL$41,"&gt;="&amp;F554))&lt;E554,F554&lt;&gt;0),"Leaver",L554-I554)</f>
        <v>0</v>
      </c>
      <c r="V554" s="238">
        <f>IF(AND(LARGE('Sch A. Input'!$CL$15:$CL$41,COUNTIF('Sch A. Input'!$CL$15:$CL$41,"&gt;="&amp;F554))&lt;E554,F554&lt;&gt;0),"Leaver",IFERROR(S554/X554*$M$9,0))</f>
        <v>0</v>
      </c>
      <c r="W554" s="238">
        <f>IF(AND(LARGE('Sch A. Input'!$CL$15:$CL$41,COUNTIF('Sch A. Input'!$CL$15:$CL$41,"&gt;="&amp;F554))&lt;E554,F554&lt;&gt;0),"Leaver",V554+T554)</f>
        <v>0</v>
      </c>
      <c r="X554" s="264">
        <f>IF(AND(LARGE('Sch A. Input'!$CL$15:$CL$41,COUNTIF('Sch A. Input'!$CL$15:$CL$41,"&gt;="&amp;F554))&lt;E554,F554&lt;&gt;0),"Leaver",IF(OR(D554="",D554&gt;$L$11,($L$11-14)&lt;$K$9),0,(E554+1-D554)/14-1))</f>
        <v>0</v>
      </c>
      <c r="Y554" s="265">
        <f>IF(AND(LARGE('Sch A. Input'!$CL$15:$CL$41,COUNTIF('Sch A. Input'!$CL$15:$CL$41,"&gt;="&amp;F554))&lt;E554,F554&lt;&gt;0),"Leaver",IFERROR(IF((S554/$X554*$M$9+T554)&gt;$D$12,"YES","NO"),0))</f>
        <v>0</v>
      </c>
      <c r="Z554" s="225">
        <f>IF(AND(LARGE('Sch A. Input'!$CL$15:$CL$41,COUNTIF('Sch A. Input'!$CL$15:$CL$41,"&gt;="&amp;F554))&lt;E554,F554&lt;&gt;0),"Leaver",IFERROR(IF($Y554="YES",MIN($U554*($G$12/$D$12),$G$12),(SUMPRODUCT(--((MIN(W554,$D$12))&gt;$C$9:$C$12),((MIN(W554,$D$12))-$C$9:$C$12),$H$9:$H$12))-((1-(X554/$M$9))*(SUMPRODUCT(--((MIN(V554,$D$12))&gt;$C$9:$C$12),((MIN(V554,$D$12))-$C$9:$C$12),$H$9:$H$12)))),0))</f>
        <v>0</v>
      </c>
      <c r="AA554" s="169">
        <f>IF(AND(LARGE('Sch A. Input'!$CL$15:$CL$41,COUNTIF('Sch A. Input'!$CL$15:$CL$41,"&gt;="&amp;F554))&lt;E554,F554&lt;&gt;0),"Leaver",IFERROR(Z554/U554,0))</f>
        <v>0</v>
      </c>
      <c r="AB554" s="170">
        <f>IF(AND(LARGE('Sch A. Input'!$CL$15:$CL$41,COUNTIF('Sch A. Input'!$CL$15:$CL$41,"&gt;="&amp;F554))&lt;E554,F554&lt;&gt;0),"Leaver",Q554-Z554)</f>
        <v>0</v>
      </c>
      <c r="AC554" s="94">
        <f t="shared" si="100"/>
        <v>0</v>
      </c>
      <c r="BK554" s="2"/>
      <c r="BL554" s="2"/>
      <c r="CI554"/>
    </row>
    <row r="555" spans="2:87" x14ac:dyDescent="0.35">
      <c r="B555" s="70" t="str">
        <f>IF('Sch A. Input'!B553="","",'Sch A. Input'!B553)</f>
        <v/>
      </c>
      <c r="C555" s="75" t="str">
        <f>IF('Sch A. Input'!C553="","",'Sch A. Input'!C553)</f>
        <v/>
      </c>
      <c r="D555" s="71" t="str">
        <f>IF('Sch A. Input'!D553="","",'Sch A. Input'!D553)</f>
        <v/>
      </c>
      <c r="E555" s="71">
        <f>'Sch A. Input'!E553</f>
        <v>45016</v>
      </c>
      <c r="F555" s="71">
        <f>'Sch A. Input'!F553</f>
        <v>0</v>
      </c>
      <c r="G555" s="226">
        <f>SUMIFS('Sch A. Input'!H553:CJ553,'Sch A. Input'!$H$13:$CJ$13,$L$11,'Sch A. Input'!$H$14:$CJ$14,"Recurring")</f>
        <v>0</v>
      </c>
      <c r="H555" s="226">
        <f>SUMIFS('Sch A. Input'!H553:CJ553,'Sch A. Input'!$H$13:$CJ$13,$L$11,'Sch A. Input'!$H$14:$CJ$14,"One-time")</f>
        <v>0</v>
      </c>
      <c r="I555" s="227">
        <f t="shared" si="94"/>
        <v>0</v>
      </c>
      <c r="J555" s="228">
        <f>SUMIFS('Sch A. Input'!H553:CJ553,'Sch A. Input'!$H$14:$CJ$14,"Recurring",'Sch A. Input'!$H$13:$CJ$13,"&lt;="&amp;$L$11)</f>
        <v>0</v>
      </c>
      <c r="K555" s="228">
        <f>SUMIFS('Sch A. Input'!H553:CJ553,'Sch A. Input'!$H$14:$CJ$14,"One-time",'Sch A. Input'!$H$13:$CJ$13,"&lt;="&amp;$L$11)</f>
        <v>0</v>
      </c>
      <c r="L555" s="229">
        <f t="shared" si="95"/>
        <v>0</v>
      </c>
      <c r="M555" s="228">
        <f t="shared" si="96"/>
        <v>0</v>
      </c>
      <c r="N555" s="228">
        <f t="shared" si="97"/>
        <v>0</v>
      </c>
      <c r="O555" s="259">
        <f t="shared" si="98"/>
        <v>0</v>
      </c>
      <c r="P555" s="268">
        <f t="shared" si="92"/>
        <v>0</v>
      </c>
      <c r="Q555" s="231">
        <f t="shared" si="93"/>
        <v>0</v>
      </c>
      <c r="R555" s="97">
        <f t="shared" si="99"/>
        <v>0</v>
      </c>
      <c r="S555" s="237">
        <f>IF(AND(LARGE('Sch A. Input'!$CL$15:$CL$41,COUNTIF('Sch A. Input'!$CL$15:$CL$41,"&gt;="&amp;F555))&lt;E555,F555&lt;&gt;0),"Leaver",J555-G555)</f>
        <v>0</v>
      </c>
      <c r="T555" s="237">
        <f>IF(AND(LARGE('Sch A. Input'!$CL$15:$CL$41,COUNTIF('Sch A. Input'!$CL$15:$CL$41,"&gt;="&amp;F555))&lt;E555,F555&lt;&gt;0),"Leaver",K555-H555)</f>
        <v>0</v>
      </c>
      <c r="U555" s="238">
        <f>IF(AND(LARGE('Sch A. Input'!$CL$15:$CL$41,COUNTIF('Sch A. Input'!$CL$15:$CL$41,"&gt;="&amp;F555))&lt;E555,F555&lt;&gt;0),"Leaver",L555-I555)</f>
        <v>0</v>
      </c>
      <c r="V555" s="238">
        <f>IF(AND(LARGE('Sch A. Input'!$CL$15:$CL$41,COUNTIF('Sch A. Input'!$CL$15:$CL$41,"&gt;="&amp;F555))&lt;E555,F555&lt;&gt;0),"Leaver",IFERROR(S555/X555*$M$9,0))</f>
        <v>0</v>
      </c>
      <c r="W555" s="238">
        <f>IF(AND(LARGE('Sch A. Input'!$CL$15:$CL$41,COUNTIF('Sch A. Input'!$CL$15:$CL$41,"&gt;="&amp;F555))&lt;E555,F555&lt;&gt;0),"Leaver",V555+T555)</f>
        <v>0</v>
      </c>
      <c r="X555" s="264">
        <f>IF(AND(LARGE('Sch A. Input'!$CL$15:$CL$41,COUNTIF('Sch A. Input'!$CL$15:$CL$41,"&gt;="&amp;F555))&lt;E555,F555&lt;&gt;0),"Leaver",IF(OR(D555="",D555&gt;$L$11,($L$11-14)&lt;$K$9),0,(E555+1-D555)/14-1))</f>
        <v>0</v>
      </c>
      <c r="Y555" s="265">
        <f>IF(AND(LARGE('Sch A. Input'!$CL$15:$CL$41,COUNTIF('Sch A. Input'!$CL$15:$CL$41,"&gt;="&amp;F555))&lt;E555,F555&lt;&gt;0),"Leaver",IFERROR(IF((S555/$X555*$M$9+T555)&gt;$D$12,"YES","NO"),0))</f>
        <v>0</v>
      </c>
      <c r="Z555" s="225">
        <f>IF(AND(LARGE('Sch A. Input'!$CL$15:$CL$41,COUNTIF('Sch A. Input'!$CL$15:$CL$41,"&gt;="&amp;F555))&lt;E555,F555&lt;&gt;0),"Leaver",IFERROR(IF($Y555="YES",MIN($U555*($G$12/$D$12),$G$12),(SUMPRODUCT(--((MIN(W555,$D$12))&gt;$C$9:$C$12),((MIN(W555,$D$12))-$C$9:$C$12),$H$9:$H$12))-((1-(X555/$M$9))*(SUMPRODUCT(--((MIN(V555,$D$12))&gt;$C$9:$C$12),((MIN(V555,$D$12))-$C$9:$C$12),$H$9:$H$12)))),0))</f>
        <v>0</v>
      </c>
      <c r="AA555" s="169">
        <f>IF(AND(LARGE('Sch A. Input'!$CL$15:$CL$41,COUNTIF('Sch A. Input'!$CL$15:$CL$41,"&gt;="&amp;F555))&lt;E555,F555&lt;&gt;0),"Leaver",IFERROR(Z555/U555,0))</f>
        <v>0</v>
      </c>
      <c r="AB555" s="170">
        <f>IF(AND(LARGE('Sch A. Input'!$CL$15:$CL$41,COUNTIF('Sch A. Input'!$CL$15:$CL$41,"&gt;="&amp;F555))&lt;E555,F555&lt;&gt;0),"Leaver",Q555-Z555)</f>
        <v>0</v>
      </c>
      <c r="AC555" s="94">
        <f t="shared" si="100"/>
        <v>0</v>
      </c>
      <c r="BK555" s="2"/>
      <c r="BL555" s="2"/>
      <c r="CI555"/>
    </row>
    <row r="556" spans="2:87" x14ac:dyDescent="0.35">
      <c r="B556" s="70" t="str">
        <f>IF('Sch A. Input'!B554="","",'Sch A. Input'!B554)</f>
        <v/>
      </c>
      <c r="C556" s="75" t="str">
        <f>IF('Sch A. Input'!C554="","",'Sch A. Input'!C554)</f>
        <v/>
      </c>
      <c r="D556" s="71" t="str">
        <f>IF('Sch A. Input'!D554="","",'Sch A. Input'!D554)</f>
        <v/>
      </c>
      <c r="E556" s="71">
        <f>'Sch A. Input'!E554</f>
        <v>45016</v>
      </c>
      <c r="F556" s="71">
        <f>'Sch A. Input'!F554</f>
        <v>0</v>
      </c>
      <c r="G556" s="226">
        <f>SUMIFS('Sch A. Input'!H554:CJ554,'Sch A. Input'!$H$13:$CJ$13,$L$11,'Sch A. Input'!$H$14:$CJ$14,"Recurring")</f>
        <v>0</v>
      </c>
      <c r="H556" s="226">
        <f>SUMIFS('Sch A. Input'!H554:CJ554,'Sch A. Input'!$H$13:$CJ$13,$L$11,'Sch A. Input'!$H$14:$CJ$14,"One-time")</f>
        <v>0</v>
      </c>
      <c r="I556" s="227">
        <f t="shared" si="94"/>
        <v>0</v>
      </c>
      <c r="J556" s="228">
        <f>SUMIFS('Sch A. Input'!H554:CJ554,'Sch A. Input'!$H$14:$CJ$14,"Recurring",'Sch A. Input'!$H$13:$CJ$13,"&lt;="&amp;$L$11)</f>
        <v>0</v>
      </c>
      <c r="K556" s="228">
        <f>SUMIFS('Sch A. Input'!H554:CJ554,'Sch A. Input'!$H$14:$CJ$14,"One-time",'Sch A. Input'!$H$13:$CJ$13,"&lt;="&amp;$L$11)</f>
        <v>0</v>
      </c>
      <c r="L556" s="229">
        <f t="shared" si="95"/>
        <v>0</v>
      </c>
      <c r="M556" s="228">
        <f t="shared" si="96"/>
        <v>0</v>
      </c>
      <c r="N556" s="228">
        <f t="shared" si="97"/>
        <v>0</v>
      </c>
      <c r="O556" s="259">
        <f t="shared" si="98"/>
        <v>0</v>
      </c>
      <c r="P556" s="268">
        <f t="shared" si="92"/>
        <v>0</v>
      </c>
      <c r="Q556" s="231">
        <f t="shared" si="93"/>
        <v>0</v>
      </c>
      <c r="R556" s="97">
        <f t="shared" si="99"/>
        <v>0</v>
      </c>
      <c r="S556" s="237">
        <f>IF(AND(LARGE('Sch A. Input'!$CL$15:$CL$41,COUNTIF('Sch A. Input'!$CL$15:$CL$41,"&gt;="&amp;F556))&lt;E556,F556&lt;&gt;0),"Leaver",J556-G556)</f>
        <v>0</v>
      </c>
      <c r="T556" s="237">
        <f>IF(AND(LARGE('Sch A. Input'!$CL$15:$CL$41,COUNTIF('Sch A. Input'!$CL$15:$CL$41,"&gt;="&amp;F556))&lt;E556,F556&lt;&gt;0),"Leaver",K556-H556)</f>
        <v>0</v>
      </c>
      <c r="U556" s="238">
        <f>IF(AND(LARGE('Sch A. Input'!$CL$15:$CL$41,COUNTIF('Sch A. Input'!$CL$15:$CL$41,"&gt;="&amp;F556))&lt;E556,F556&lt;&gt;0),"Leaver",L556-I556)</f>
        <v>0</v>
      </c>
      <c r="V556" s="238">
        <f>IF(AND(LARGE('Sch A. Input'!$CL$15:$CL$41,COUNTIF('Sch A. Input'!$CL$15:$CL$41,"&gt;="&amp;F556))&lt;E556,F556&lt;&gt;0),"Leaver",IFERROR(S556/X556*$M$9,0))</f>
        <v>0</v>
      </c>
      <c r="W556" s="238">
        <f>IF(AND(LARGE('Sch A. Input'!$CL$15:$CL$41,COUNTIF('Sch A. Input'!$CL$15:$CL$41,"&gt;="&amp;F556))&lt;E556,F556&lt;&gt;0),"Leaver",V556+T556)</f>
        <v>0</v>
      </c>
      <c r="X556" s="264">
        <f>IF(AND(LARGE('Sch A. Input'!$CL$15:$CL$41,COUNTIF('Sch A. Input'!$CL$15:$CL$41,"&gt;="&amp;F556))&lt;E556,F556&lt;&gt;0),"Leaver",IF(OR(D556="",D556&gt;$L$11,($L$11-14)&lt;$K$9),0,(E556+1-D556)/14-1))</f>
        <v>0</v>
      </c>
      <c r="Y556" s="265">
        <f>IF(AND(LARGE('Sch A. Input'!$CL$15:$CL$41,COUNTIF('Sch A. Input'!$CL$15:$CL$41,"&gt;="&amp;F556))&lt;E556,F556&lt;&gt;0),"Leaver",IFERROR(IF((S556/$X556*$M$9+T556)&gt;$D$12,"YES","NO"),0))</f>
        <v>0</v>
      </c>
      <c r="Z556" s="225">
        <f>IF(AND(LARGE('Sch A. Input'!$CL$15:$CL$41,COUNTIF('Sch A. Input'!$CL$15:$CL$41,"&gt;="&amp;F556))&lt;E556,F556&lt;&gt;0),"Leaver",IFERROR(IF($Y556="YES",MIN($U556*($G$12/$D$12),$G$12),(SUMPRODUCT(--((MIN(W556,$D$12))&gt;$C$9:$C$12),((MIN(W556,$D$12))-$C$9:$C$12),$H$9:$H$12))-((1-(X556/$M$9))*(SUMPRODUCT(--((MIN(V556,$D$12))&gt;$C$9:$C$12),((MIN(V556,$D$12))-$C$9:$C$12),$H$9:$H$12)))),0))</f>
        <v>0</v>
      </c>
      <c r="AA556" s="169">
        <f>IF(AND(LARGE('Sch A. Input'!$CL$15:$CL$41,COUNTIF('Sch A. Input'!$CL$15:$CL$41,"&gt;="&amp;F556))&lt;E556,F556&lt;&gt;0),"Leaver",IFERROR(Z556/U556,0))</f>
        <v>0</v>
      </c>
      <c r="AB556" s="170">
        <f>IF(AND(LARGE('Sch A. Input'!$CL$15:$CL$41,COUNTIF('Sch A. Input'!$CL$15:$CL$41,"&gt;="&amp;F556))&lt;E556,F556&lt;&gt;0),"Leaver",Q556-Z556)</f>
        <v>0</v>
      </c>
      <c r="AC556" s="94">
        <f t="shared" si="100"/>
        <v>0</v>
      </c>
      <c r="BK556" s="2"/>
      <c r="BL556" s="2"/>
      <c r="CI556"/>
    </row>
    <row r="557" spans="2:87" x14ac:dyDescent="0.35">
      <c r="B557" s="70" t="str">
        <f>IF('Sch A. Input'!B555="","",'Sch A. Input'!B555)</f>
        <v/>
      </c>
      <c r="C557" s="75" t="str">
        <f>IF('Sch A. Input'!C555="","",'Sch A. Input'!C555)</f>
        <v/>
      </c>
      <c r="D557" s="71" t="str">
        <f>IF('Sch A. Input'!D555="","",'Sch A. Input'!D555)</f>
        <v/>
      </c>
      <c r="E557" s="71">
        <f>'Sch A. Input'!E555</f>
        <v>45016</v>
      </c>
      <c r="F557" s="71">
        <f>'Sch A. Input'!F555</f>
        <v>0</v>
      </c>
      <c r="G557" s="226">
        <f>SUMIFS('Sch A. Input'!H555:CJ555,'Sch A. Input'!$H$13:$CJ$13,$L$11,'Sch A. Input'!$H$14:$CJ$14,"Recurring")</f>
        <v>0</v>
      </c>
      <c r="H557" s="226">
        <f>SUMIFS('Sch A. Input'!H555:CJ555,'Sch A. Input'!$H$13:$CJ$13,$L$11,'Sch A. Input'!$H$14:$CJ$14,"One-time")</f>
        <v>0</v>
      </c>
      <c r="I557" s="227">
        <f t="shared" si="94"/>
        <v>0</v>
      </c>
      <c r="J557" s="228">
        <f>SUMIFS('Sch A. Input'!H555:CJ555,'Sch A. Input'!$H$14:$CJ$14,"Recurring",'Sch A. Input'!$H$13:$CJ$13,"&lt;="&amp;$L$11)</f>
        <v>0</v>
      </c>
      <c r="K557" s="228">
        <f>SUMIFS('Sch A. Input'!H555:CJ555,'Sch A. Input'!$H$14:$CJ$14,"One-time",'Sch A. Input'!$H$13:$CJ$13,"&lt;="&amp;$L$11)</f>
        <v>0</v>
      </c>
      <c r="L557" s="229">
        <f t="shared" si="95"/>
        <v>0</v>
      </c>
      <c r="M557" s="228">
        <f t="shared" si="96"/>
        <v>0</v>
      </c>
      <c r="N557" s="228">
        <f t="shared" si="97"/>
        <v>0</v>
      </c>
      <c r="O557" s="259">
        <f t="shared" si="98"/>
        <v>0</v>
      </c>
      <c r="P557" s="268">
        <f t="shared" si="92"/>
        <v>0</v>
      </c>
      <c r="Q557" s="231">
        <f t="shared" si="93"/>
        <v>0</v>
      </c>
      <c r="R557" s="97">
        <f t="shared" si="99"/>
        <v>0</v>
      </c>
      <c r="S557" s="237">
        <f>IF(AND(LARGE('Sch A. Input'!$CL$15:$CL$41,COUNTIF('Sch A. Input'!$CL$15:$CL$41,"&gt;="&amp;F557))&lt;E557,F557&lt;&gt;0),"Leaver",J557-G557)</f>
        <v>0</v>
      </c>
      <c r="T557" s="237">
        <f>IF(AND(LARGE('Sch A. Input'!$CL$15:$CL$41,COUNTIF('Sch A. Input'!$CL$15:$CL$41,"&gt;="&amp;F557))&lt;E557,F557&lt;&gt;0),"Leaver",K557-H557)</f>
        <v>0</v>
      </c>
      <c r="U557" s="238">
        <f>IF(AND(LARGE('Sch A. Input'!$CL$15:$CL$41,COUNTIF('Sch A. Input'!$CL$15:$CL$41,"&gt;="&amp;F557))&lt;E557,F557&lt;&gt;0),"Leaver",L557-I557)</f>
        <v>0</v>
      </c>
      <c r="V557" s="238">
        <f>IF(AND(LARGE('Sch A. Input'!$CL$15:$CL$41,COUNTIF('Sch A. Input'!$CL$15:$CL$41,"&gt;="&amp;F557))&lt;E557,F557&lt;&gt;0),"Leaver",IFERROR(S557/X557*$M$9,0))</f>
        <v>0</v>
      </c>
      <c r="W557" s="238">
        <f>IF(AND(LARGE('Sch A. Input'!$CL$15:$CL$41,COUNTIF('Sch A. Input'!$CL$15:$CL$41,"&gt;="&amp;F557))&lt;E557,F557&lt;&gt;0),"Leaver",V557+T557)</f>
        <v>0</v>
      </c>
      <c r="X557" s="264">
        <f>IF(AND(LARGE('Sch A. Input'!$CL$15:$CL$41,COUNTIF('Sch A. Input'!$CL$15:$CL$41,"&gt;="&amp;F557))&lt;E557,F557&lt;&gt;0),"Leaver",IF(OR(D557="",D557&gt;$L$11,($L$11-14)&lt;$K$9),0,(E557+1-D557)/14-1))</f>
        <v>0</v>
      </c>
      <c r="Y557" s="265">
        <f>IF(AND(LARGE('Sch A. Input'!$CL$15:$CL$41,COUNTIF('Sch A. Input'!$CL$15:$CL$41,"&gt;="&amp;F557))&lt;E557,F557&lt;&gt;0),"Leaver",IFERROR(IF((S557/$X557*$M$9+T557)&gt;$D$12,"YES","NO"),0))</f>
        <v>0</v>
      </c>
      <c r="Z557" s="225">
        <f>IF(AND(LARGE('Sch A. Input'!$CL$15:$CL$41,COUNTIF('Sch A. Input'!$CL$15:$CL$41,"&gt;="&amp;F557))&lt;E557,F557&lt;&gt;0),"Leaver",IFERROR(IF($Y557="YES",MIN($U557*($G$12/$D$12),$G$12),(SUMPRODUCT(--((MIN(W557,$D$12))&gt;$C$9:$C$12),((MIN(W557,$D$12))-$C$9:$C$12),$H$9:$H$12))-((1-(X557/$M$9))*(SUMPRODUCT(--((MIN(V557,$D$12))&gt;$C$9:$C$12),((MIN(V557,$D$12))-$C$9:$C$12),$H$9:$H$12)))),0))</f>
        <v>0</v>
      </c>
      <c r="AA557" s="169">
        <f>IF(AND(LARGE('Sch A. Input'!$CL$15:$CL$41,COUNTIF('Sch A. Input'!$CL$15:$CL$41,"&gt;="&amp;F557))&lt;E557,F557&lt;&gt;0),"Leaver",IFERROR(Z557/U557,0))</f>
        <v>0</v>
      </c>
      <c r="AB557" s="170">
        <f>IF(AND(LARGE('Sch A. Input'!$CL$15:$CL$41,COUNTIF('Sch A. Input'!$CL$15:$CL$41,"&gt;="&amp;F557))&lt;E557,F557&lt;&gt;0),"Leaver",Q557-Z557)</f>
        <v>0</v>
      </c>
      <c r="AC557" s="94">
        <f t="shared" si="100"/>
        <v>0</v>
      </c>
      <c r="BK557" s="2"/>
      <c r="BL557" s="2"/>
      <c r="CI557"/>
    </row>
    <row r="558" spans="2:87" x14ac:dyDescent="0.35">
      <c r="B558" s="70" t="str">
        <f>IF('Sch A. Input'!B556="","",'Sch A. Input'!B556)</f>
        <v/>
      </c>
      <c r="C558" s="75" t="str">
        <f>IF('Sch A. Input'!C556="","",'Sch A. Input'!C556)</f>
        <v/>
      </c>
      <c r="D558" s="71" t="str">
        <f>IF('Sch A. Input'!D556="","",'Sch A. Input'!D556)</f>
        <v/>
      </c>
      <c r="E558" s="71">
        <f>'Sch A. Input'!E556</f>
        <v>45016</v>
      </c>
      <c r="F558" s="71">
        <f>'Sch A. Input'!F556</f>
        <v>0</v>
      </c>
      <c r="G558" s="226">
        <f>SUMIFS('Sch A. Input'!H556:CJ556,'Sch A. Input'!$H$13:$CJ$13,$L$11,'Sch A. Input'!$H$14:$CJ$14,"Recurring")</f>
        <v>0</v>
      </c>
      <c r="H558" s="226">
        <f>SUMIFS('Sch A. Input'!H556:CJ556,'Sch A. Input'!$H$13:$CJ$13,$L$11,'Sch A. Input'!$H$14:$CJ$14,"One-time")</f>
        <v>0</v>
      </c>
      <c r="I558" s="227">
        <f t="shared" si="94"/>
        <v>0</v>
      </c>
      <c r="J558" s="228">
        <f>SUMIFS('Sch A. Input'!H556:CJ556,'Sch A. Input'!$H$14:$CJ$14,"Recurring",'Sch A. Input'!$H$13:$CJ$13,"&lt;="&amp;$L$11)</f>
        <v>0</v>
      </c>
      <c r="K558" s="228">
        <f>SUMIFS('Sch A. Input'!H556:CJ556,'Sch A. Input'!$H$14:$CJ$14,"One-time",'Sch A. Input'!$H$13:$CJ$13,"&lt;="&amp;$L$11)</f>
        <v>0</v>
      </c>
      <c r="L558" s="229">
        <f t="shared" si="95"/>
        <v>0</v>
      </c>
      <c r="M558" s="228">
        <f t="shared" si="96"/>
        <v>0</v>
      </c>
      <c r="N558" s="228">
        <f t="shared" si="97"/>
        <v>0</v>
      </c>
      <c r="O558" s="259">
        <f t="shared" si="98"/>
        <v>0</v>
      </c>
      <c r="P558" s="268">
        <f t="shared" si="92"/>
        <v>0</v>
      </c>
      <c r="Q558" s="231">
        <f t="shared" si="93"/>
        <v>0</v>
      </c>
      <c r="R558" s="97">
        <f t="shared" si="99"/>
        <v>0</v>
      </c>
      <c r="S558" s="237">
        <f>IF(AND(LARGE('Sch A. Input'!$CL$15:$CL$41,COUNTIF('Sch A. Input'!$CL$15:$CL$41,"&gt;="&amp;F558))&lt;E558,F558&lt;&gt;0),"Leaver",J558-G558)</f>
        <v>0</v>
      </c>
      <c r="T558" s="237">
        <f>IF(AND(LARGE('Sch A. Input'!$CL$15:$CL$41,COUNTIF('Sch A. Input'!$CL$15:$CL$41,"&gt;="&amp;F558))&lt;E558,F558&lt;&gt;0),"Leaver",K558-H558)</f>
        <v>0</v>
      </c>
      <c r="U558" s="238">
        <f>IF(AND(LARGE('Sch A. Input'!$CL$15:$CL$41,COUNTIF('Sch A. Input'!$CL$15:$CL$41,"&gt;="&amp;F558))&lt;E558,F558&lt;&gt;0),"Leaver",L558-I558)</f>
        <v>0</v>
      </c>
      <c r="V558" s="238">
        <f>IF(AND(LARGE('Sch A. Input'!$CL$15:$CL$41,COUNTIF('Sch A. Input'!$CL$15:$CL$41,"&gt;="&amp;F558))&lt;E558,F558&lt;&gt;0),"Leaver",IFERROR(S558/X558*$M$9,0))</f>
        <v>0</v>
      </c>
      <c r="W558" s="238">
        <f>IF(AND(LARGE('Sch A. Input'!$CL$15:$CL$41,COUNTIF('Sch A. Input'!$CL$15:$CL$41,"&gt;="&amp;F558))&lt;E558,F558&lt;&gt;0),"Leaver",V558+T558)</f>
        <v>0</v>
      </c>
      <c r="X558" s="264">
        <f>IF(AND(LARGE('Sch A. Input'!$CL$15:$CL$41,COUNTIF('Sch A. Input'!$CL$15:$CL$41,"&gt;="&amp;F558))&lt;E558,F558&lt;&gt;0),"Leaver",IF(OR(D558="",D558&gt;$L$11,($L$11-14)&lt;$K$9),0,(E558+1-D558)/14-1))</f>
        <v>0</v>
      </c>
      <c r="Y558" s="265">
        <f>IF(AND(LARGE('Sch A. Input'!$CL$15:$CL$41,COUNTIF('Sch A. Input'!$CL$15:$CL$41,"&gt;="&amp;F558))&lt;E558,F558&lt;&gt;0),"Leaver",IFERROR(IF((S558/$X558*$M$9+T558)&gt;$D$12,"YES","NO"),0))</f>
        <v>0</v>
      </c>
      <c r="Z558" s="225">
        <f>IF(AND(LARGE('Sch A. Input'!$CL$15:$CL$41,COUNTIF('Sch A. Input'!$CL$15:$CL$41,"&gt;="&amp;F558))&lt;E558,F558&lt;&gt;0),"Leaver",IFERROR(IF($Y558="YES",MIN($U558*($G$12/$D$12),$G$12),(SUMPRODUCT(--((MIN(W558,$D$12))&gt;$C$9:$C$12),((MIN(W558,$D$12))-$C$9:$C$12),$H$9:$H$12))-((1-(X558/$M$9))*(SUMPRODUCT(--((MIN(V558,$D$12))&gt;$C$9:$C$12),((MIN(V558,$D$12))-$C$9:$C$12),$H$9:$H$12)))),0))</f>
        <v>0</v>
      </c>
      <c r="AA558" s="169">
        <f>IF(AND(LARGE('Sch A. Input'!$CL$15:$CL$41,COUNTIF('Sch A. Input'!$CL$15:$CL$41,"&gt;="&amp;F558))&lt;E558,F558&lt;&gt;0),"Leaver",IFERROR(Z558/U558,0))</f>
        <v>0</v>
      </c>
      <c r="AB558" s="170">
        <f>IF(AND(LARGE('Sch A. Input'!$CL$15:$CL$41,COUNTIF('Sch A. Input'!$CL$15:$CL$41,"&gt;="&amp;F558))&lt;E558,F558&lt;&gt;0),"Leaver",Q558-Z558)</f>
        <v>0</v>
      </c>
      <c r="AC558" s="94">
        <f t="shared" si="100"/>
        <v>0</v>
      </c>
      <c r="BK558" s="2"/>
      <c r="BL558" s="2"/>
      <c r="CI558"/>
    </row>
    <row r="559" spans="2:87" x14ac:dyDescent="0.35">
      <c r="B559" s="70" t="str">
        <f>IF('Sch A. Input'!B557="","",'Sch A. Input'!B557)</f>
        <v/>
      </c>
      <c r="C559" s="75" t="str">
        <f>IF('Sch A. Input'!C557="","",'Sch A. Input'!C557)</f>
        <v/>
      </c>
      <c r="D559" s="71" t="str">
        <f>IF('Sch A. Input'!D557="","",'Sch A. Input'!D557)</f>
        <v/>
      </c>
      <c r="E559" s="71">
        <f>'Sch A. Input'!E557</f>
        <v>45016</v>
      </c>
      <c r="F559" s="71">
        <f>'Sch A. Input'!F557</f>
        <v>0</v>
      </c>
      <c r="G559" s="226">
        <f>SUMIFS('Sch A. Input'!H557:CJ557,'Sch A. Input'!$H$13:$CJ$13,$L$11,'Sch A. Input'!$H$14:$CJ$14,"Recurring")</f>
        <v>0</v>
      </c>
      <c r="H559" s="226">
        <f>SUMIFS('Sch A. Input'!H557:CJ557,'Sch A. Input'!$H$13:$CJ$13,$L$11,'Sch A. Input'!$H$14:$CJ$14,"One-time")</f>
        <v>0</v>
      </c>
      <c r="I559" s="227">
        <f t="shared" si="94"/>
        <v>0</v>
      </c>
      <c r="J559" s="228">
        <f>SUMIFS('Sch A. Input'!H557:CJ557,'Sch A. Input'!$H$14:$CJ$14,"Recurring",'Sch A. Input'!$H$13:$CJ$13,"&lt;="&amp;$L$11)</f>
        <v>0</v>
      </c>
      <c r="K559" s="228">
        <f>SUMIFS('Sch A. Input'!H557:CJ557,'Sch A. Input'!$H$14:$CJ$14,"One-time",'Sch A. Input'!$H$13:$CJ$13,"&lt;="&amp;$L$11)</f>
        <v>0</v>
      </c>
      <c r="L559" s="229">
        <f t="shared" si="95"/>
        <v>0</v>
      </c>
      <c r="M559" s="228">
        <f t="shared" si="96"/>
        <v>0</v>
      </c>
      <c r="N559" s="228">
        <f t="shared" si="97"/>
        <v>0</v>
      </c>
      <c r="O559" s="259">
        <f t="shared" si="98"/>
        <v>0</v>
      </c>
      <c r="P559" s="268">
        <f t="shared" si="92"/>
        <v>0</v>
      </c>
      <c r="Q559" s="231">
        <f t="shared" si="93"/>
        <v>0</v>
      </c>
      <c r="R559" s="97">
        <f t="shared" si="99"/>
        <v>0</v>
      </c>
      <c r="S559" s="237">
        <f>IF(AND(LARGE('Sch A. Input'!$CL$15:$CL$41,COUNTIF('Sch A. Input'!$CL$15:$CL$41,"&gt;="&amp;F559))&lt;E559,F559&lt;&gt;0),"Leaver",J559-G559)</f>
        <v>0</v>
      </c>
      <c r="T559" s="237">
        <f>IF(AND(LARGE('Sch A. Input'!$CL$15:$CL$41,COUNTIF('Sch A. Input'!$CL$15:$CL$41,"&gt;="&amp;F559))&lt;E559,F559&lt;&gt;0),"Leaver",K559-H559)</f>
        <v>0</v>
      </c>
      <c r="U559" s="238">
        <f>IF(AND(LARGE('Sch A. Input'!$CL$15:$CL$41,COUNTIF('Sch A. Input'!$CL$15:$CL$41,"&gt;="&amp;F559))&lt;E559,F559&lt;&gt;0),"Leaver",L559-I559)</f>
        <v>0</v>
      </c>
      <c r="V559" s="238">
        <f>IF(AND(LARGE('Sch A. Input'!$CL$15:$CL$41,COUNTIF('Sch A. Input'!$CL$15:$CL$41,"&gt;="&amp;F559))&lt;E559,F559&lt;&gt;0),"Leaver",IFERROR(S559/X559*$M$9,0))</f>
        <v>0</v>
      </c>
      <c r="W559" s="238">
        <f>IF(AND(LARGE('Sch A. Input'!$CL$15:$CL$41,COUNTIF('Sch A. Input'!$CL$15:$CL$41,"&gt;="&amp;F559))&lt;E559,F559&lt;&gt;0),"Leaver",V559+T559)</f>
        <v>0</v>
      </c>
      <c r="X559" s="264">
        <f>IF(AND(LARGE('Sch A. Input'!$CL$15:$CL$41,COUNTIF('Sch A. Input'!$CL$15:$CL$41,"&gt;="&amp;F559))&lt;E559,F559&lt;&gt;0),"Leaver",IF(OR(D559="",D559&gt;$L$11,($L$11-14)&lt;$K$9),0,(E559+1-D559)/14-1))</f>
        <v>0</v>
      </c>
      <c r="Y559" s="265">
        <f>IF(AND(LARGE('Sch A. Input'!$CL$15:$CL$41,COUNTIF('Sch A. Input'!$CL$15:$CL$41,"&gt;="&amp;F559))&lt;E559,F559&lt;&gt;0),"Leaver",IFERROR(IF((S559/$X559*$M$9+T559)&gt;$D$12,"YES","NO"),0))</f>
        <v>0</v>
      </c>
      <c r="Z559" s="225">
        <f>IF(AND(LARGE('Sch A. Input'!$CL$15:$CL$41,COUNTIF('Sch A. Input'!$CL$15:$CL$41,"&gt;="&amp;F559))&lt;E559,F559&lt;&gt;0),"Leaver",IFERROR(IF($Y559="YES",MIN($U559*($G$12/$D$12),$G$12),(SUMPRODUCT(--((MIN(W559,$D$12))&gt;$C$9:$C$12),((MIN(W559,$D$12))-$C$9:$C$12),$H$9:$H$12))-((1-(X559/$M$9))*(SUMPRODUCT(--((MIN(V559,$D$12))&gt;$C$9:$C$12),((MIN(V559,$D$12))-$C$9:$C$12),$H$9:$H$12)))),0))</f>
        <v>0</v>
      </c>
      <c r="AA559" s="169">
        <f>IF(AND(LARGE('Sch A. Input'!$CL$15:$CL$41,COUNTIF('Sch A. Input'!$CL$15:$CL$41,"&gt;="&amp;F559))&lt;E559,F559&lt;&gt;0),"Leaver",IFERROR(Z559/U559,0))</f>
        <v>0</v>
      </c>
      <c r="AB559" s="170">
        <f>IF(AND(LARGE('Sch A. Input'!$CL$15:$CL$41,COUNTIF('Sch A. Input'!$CL$15:$CL$41,"&gt;="&amp;F559))&lt;E559,F559&lt;&gt;0),"Leaver",Q559-Z559)</f>
        <v>0</v>
      </c>
      <c r="AC559" s="94">
        <f t="shared" si="100"/>
        <v>0</v>
      </c>
      <c r="BK559" s="2"/>
      <c r="BL559" s="2"/>
      <c r="CI559"/>
    </row>
    <row r="560" spans="2:87" x14ac:dyDescent="0.35">
      <c r="B560" s="70" t="str">
        <f>IF('Sch A. Input'!B558="","",'Sch A. Input'!B558)</f>
        <v/>
      </c>
      <c r="C560" s="75" t="str">
        <f>IF('Sch A. Input'!C558="","",'Sch A. Input'!C558)</f>
        <v/>
      </c>
      <c r="D560" s="71" t="str">
        <f>IF('Sch A. Input'!D558="","",'Sch A. Input'!D558)</f>
        <v/>
      </c>
      <c r="E560" s="71">
        <f>'Sch A. Input'!E558</f>
        <v>45016</v>
      </c>
      <c r="F560" s="71">
        <f>'Sch A. Input'!F558</f>
        <v>0</v>
      </c>
      <c r="G560" s="226">
        <f>SUMIFS('Sch A. Input'!H558:CJ558,'Sch A. Input'!$H$13:$CJ$13,$L$11,'Sch A. Input'!$H$14:$CJ$14,"Recurring")</f>
        <v>0</v>
      </c>
      <c r="H560" s="226">
        <f>SUMIFS('Sch A. Input'!H558:CJ558,'Sch A. Input'!$H$13:$CJ$13,$L$11,'Sch A. Input'!$H$14:$CJ$14,"One-time")</f>
        <v>0</v>
      </c>
      <c r="I560" s="227">
        <f t="shared" si="94"/>
        <v>0</v>
      </c>
      <c r="J560" s="228">
        <f>SUMIFS('Sch A. Input'!H558:CJ558,'Sch A. Input'!$H$14:$CJ$14,"Recurring",'Sch A. Input'!$H$13:$CJ$13,"&lt;="&amp;$L$11)</f>
        <v>0</v>
      </c>
      <c r="K560" s="228">
        <f>SUMIFS('Sch A. Input'!H558:CJ558,'Sch A. Input'!$H$14:$CJ$14,"One-time",'Sch A. Input'!$H$13:$CJ$13,"&lt;="&amp;$L$11)</f>
        <v>0</v>
      </c>
      <c r="L560" s="229">
        <f t="shared" si="95"/>
        <v>0</v>
      </c>
      <c r="M560" s="228">
        <f t="shared" si="96"/>
        <v>0</v>
      </c>
      <c r="N560" s="228">
        <f t="shared" si="97"/>
        <v>0</v>
      </c>
      <c r="O560" s="259">
        <f t="shared" si="98"/>
        <v>0</v>
      </c>
      <c r="P560" s="268">
        <f t="shared" si="92"/>
        <v>0</v>
      </c>
      <c r="Q560" s="231">
        <f t="shared" si="93"/>
        <v>0</v>
      </c>
      <c r="R560" s="97">
        <f t="shared" si="99"/>
        <v>0</v>
      </c>
      <c r="S560" s="237">
        <f>IF(AND(LARGE('Sch A. Input'!$CL$15:$CL$41,COUNTIF('Sch A. Input'!$CL$15:$CL$41,"&gt;="&amp;F560))&lt;E560,F560&lt;&gt;0),"Leaver",J560-G560)</f>
        <v>0</v>
      </c>
      <c r="T560" s="237">
        <f>IF(AND(LARGE('Sch A. Input'!$CL$15:$CL$41,COUNTIF('Sch A. Input'!$CL$15:$CL$41,"&gt;="&amp;F560))&lt;E560,F560&lt;&gt;0),"Leaver",K560-H560)</f>
        <v>0</v>
      </c>
      <c r="U560" s="238">
        <f>IF(AND(LARGE('Sch A. Input'!$CL$15:$CL$41,COUNTIF('Sch A. Input'!$CL$15:$CL$41,"&gt;="&amp;F560))&lt;E560,F560&lt;&gt;0),"Leaver",L560-I560)</f>
        <v>0</v>
      </c>
      <c r="V560" s="238">
        <f>IF(AND(LARGE('Sch A. Input'!$CL$15:$CL$41,COUNTIF('Sch A. Input'!$CL$15:$CL$41,"&gt;="&amp;F560))&lt;E560,F560&lt;&gt;0),"Leaver",IFERROR(S560/X560*$M$9,0))</f>
        <v>0</v>
      </c>
      <c r="W560" s="238">
        <f>IF(AND(LARGE('Sch A. Input'!$CL$15:$CL$41,COUNTIF('Sch A. Input'!$CL$15:$CL$41,"&gt;="&amp;F560))&lt;E560,F560&lt;&gt;0),"Leaver",V560+T560)</f>
        <v>0</v>
      </c>
      <c r="X560" s="264">
        <f>IF(AND(LARGE('Sch A. Input'!$CL$15:$CL$41,COUNTIF('Sch A. Input'!$CL$15:$CL$41,"&gt;="&amp;F560))&lt;E560,F560&lt;&gt;0),"Leaver",IF(OR(D560="",D560&gt;$L$11,($L$11-14)&lt;$K$9),0,(E560+1-D560)/14-1))</f>
        <v>0</v>
      </c>
      <c r="Y560" s="265">
        <f>IF(AND(LARGE('Sch A. Input'!$CL$15:$CL$41,COUNTIF('Sch A. Input'!$CL$15:$CL$41,"&gt;="&amp;F560))&lt;E560,F560&lt;&gt;0),"Leaver",IFERROR(IF((S560/$X560*$M$9+T560)&gt;$D$12,"YES","NO"),0))</f>
        <v>0</v>
      </c>
      <c r="Z560" s="225">
        <f>IF(AND(LARGE('Sch A. Input'!$CL$15:$CL$41,COUNTIF('Sch A. Input'!$CL$15:$CL$41,"&gt;="&amp;F560))&lt;E560,F560&lt;&gt;0),"Leaver",IFERROR(IF($Y560="YES",MIN($U560*($G$12/$D$12),$G$12),(SUMPRODUCT(--((MIN(W560,$D$12))&gt;$C$9:$C$12),((MIN(W560,$D$12))-$C$9:$C$12),$H$9:$H$12))-((1-(X560/$M$9))*(SUMPRODUCT(--((MIN(V560,$D$12))&gt;$C$9:$C$12),((MIN(V560,$D$12))-$C$9:$C$12),$H$9:$H$12)))),0))</f>
        <v>0</v>
      </c>
      <c r="AA560" s="169">
        <f>IF(AND(LARGE('Sch A. Input'!$CL$15:$CL$41,COUNTIF('Sch A. Input'!$CL$15:$CL$41,"&gt;="&amp;F560))&lt;E560,F560&lt;&gt;0),"Leaver",IFERROR(Z560/U560,0))</f>
        <v>0</v>
      </c>
      <c r="AB560" s="170">
        <f>IF(AND(LARGE('Sch A. Input'!$CL$15:$CL$41,COUNTIF('Sch A. Input'!$CL$15:$CL$41,"&gt;="&amp;F560))&lt;E560,F560&lt;&gt;0),"Leaver",Q560-Z560)</f>
        <v>0</v>
      </c>
      <c r="AC560" s="94">
        <f t="shared" si="100"/>
        <v>0</v>
      </c>
      <c r="BK560" s="2"/>
      <c r="BL560" s="2"/>
      <c r="CI560"/>
    </row>
    <row r="561" spans="2:87" x14ac:dyDescent="0.35">
      <c r="B561" s="70" t="str">
        <f>IF('Sch A. Input'!B559="","",'Sch A. Input'!B559)</f>
        <v/>
      </c>
      <c r="C561" s="75" t="str">
        <f>IF('Sch A. Input'!C559="","",'Sch A. Input'!C559)</f>
        <v/>
      </c>
      <c r="D561" s="71" t="str">
        <f>IF('Sch A. Input'!D559="","",'Sch A. Input'!D559)</f>
        <v/>
      </c>
      <c r="E561" s="71">
        <f>'Sch A. Input'!E559</f>
        <v>45016</v>
      </c>
      <c r="F561" s="71">
        <f>'Sch A. Input'!F559</f>
        <v>0</v>
      </c>
      <c r="G561" s="226">
        <f>SUMIFS('Sch A. Input'!H559:CJ559,'Sch A. Input'!$H$13:$CJ$13,$L$11,'Sch A. Input'!$H$14:$CJ$14,"Recurring")</f>
        <v>0</v>
      </c>
      <c r="H561" s="226">
        <f>SUMIFS('Sch A. Input'!H559:CJ559,'Sch A. Input'!$H$13:$CJ$13,$L$11,'Sch A. Input'!$H$14:$CJ$14,"One-time")</f>
        <v>0</v>
      </c>
      <c r="I561" s="227">
        <f t="shared" si="94"/>
        <v>0</v>
      </c>
      <c r="J561" s="228">
        <f>SUMIFS('Sch A. Input'!H559:CJ559,'Sch A. Input'!$H$14:$CJ$14,"Recurring",'Sch A. Input'!$H$13:$CJ$13,"&lt;="&amp;$L$11)</f>
        <v>0</v>
      </c>
      <c r="K561" s="228">
        <f>SUMIFS('Sch A. Input'!H559:CJ559,'Sch A. Input'!$H$14:$CJ$14,"One-time",'Sch A. Input'!$H$13:$CJ$13,"&lt;="&amp;$L$11)</f>
        <v>0</v>
      </c>
      <c r="L561" s="229">
        <f t="shared" si="95"/>
        <v>0</v>
      </c>
      <c r="M561" s="228">
        <f t="shared" si="96"/>
        <v>0</v>
      </c>
      <c r="N561" s="228">
        <f t="shared" si="97"/>
        <v>0</v>
      </c>
      <c r="O561" s="259">
        <f t="shared" si="98"/>
        <v>0</v>
      </c>
      <c r="P561" s="268">
        <f t="shared" si="92"/>
        <v>0</v>
      </c>
      <c r="Q561" s="231">
        <f t="shared" si="93"/>
        <v>0</v>
      </c>
      <c r="R561" s="97">
        <f t="shared" si="99"/>
        <v>0</v>
      </c>
      <c r="S561" s="237">
        <f>IF(AND(LARGE('Sch A. Input'!$CL$15:$CL$41,COUNTIF('Sch A. Input'!$CL$15:$CL$41,"&gt;="&amp;F561))&lt;E561,F561&lt;&gt;0),"Leaver",J561-G561)</f>
        <v>0</v>
      </c>
      <c r="T561" s="237">
        <f>IF(AND(LARGE('Sch A. Input'!$CL$15:$CL$41,COUNTIF('Sch A. Input'!$CL$15:$CL$41,"&gt;="&amp;F561))&lt;E561,F561&lt;&gt;0),"Leaver",K561-H561)</f>
        <v>0</v>
      </c>
      <c r="U561" s="238">
        <f>IF(AND(LARGE('Sch A. Input'!$CL$15:$CL$41,COUNTIF('Sch A. Input'!$CL$15:$CL$41,"&gt;="&amp;F561))&lt;E561,F561&lt;&gt;0),"Leaver",L561-I561)</f>
        <v>0</v>
      </c>
      <c r="V561" s="238">
        <f>IF(AND(LARGE('Sch A. Input'!$CL$15:$CL$41,COUNTIF('Sch A. Input'!$CL$15:$CL$41,"&gt;="&amp;F561))&lt;E561,F561&lt;&gt;0),"Leaver",IFERROR(S561/X561*$M$9,0))</f>
        <v>0</v>
      </c>
      <c r="W561" s="238">
        <f>IF(AND(LARGE('Sch A. Input'!$CL$15:$CL$41,COUNTIF('Sch A. Input'!$CL$15:$CL$41,"&gt;="&amp;F561))&lt;E561,F561&lt;&gt;0),"Leaver",V561+T561)</f>
        <v>0</v>
      </c>
      <c r="X561" s="264">
        <f>IF(AND(LARGE('Sch A. Input'!$CL$15:$CL$41,COUNTIF('Sch A. Input'!$CL$15:$CL$41,"&gt;="&amp;F561))&lt;E561,F561&lt;&gt;0),"Leaver",IF(OR(D561="",D561&gt;$L$11,($L$11-14)&lt;$K$9),0,(E561+1-D561)/14-1))</f>
        <v>0</v>
      </c>
      <c r="Y561" s="265">
        <f>IF(AND(LARGE('Sch A. Input'!$CL$15:$CL$41,COUNTIF('Sch A. Input'!$CL$15:$CL$41,"&gt;="&amp;F561))&lt;E561,F561&lt;&gt;0),"Leaver",IFERROR(IF((S561/$X561*$M$9+T561)&gt;$D$12,"YES","NO"),0))</f>
        <v>0</v>
      </c>
      <c r="Z561" s="225">
        <f>IF(AND(LARGE('Sch A. Input'!$CL$15:$CL$41,COUNTIF('Sch A. Input'!$CL$15:$CL$41,"&gt;="&amp;F561))&lt;E561,F561&lt;&gt;0),"Leaver",IFERROR(IF($Y561="YES",MIN($U561*($G$12/$D$12),$G$12),(SUMPRODUCT(--((MIN(W561,$D$12))&gt;$C$9:$C$12),((MIN(W561,$D$12))-$C$9:$C$12),$H$9:$H$12))-((1-(X561/$M$9))*(SUMPRODUCT(--((MIN(V561,$D$12))&gt;$C$9:$C$12),((MIN(V561,$D$12))-$C$9:$C$12),$H$9:$H$12)))),0))</f>
        <v>0</v>
      </c>
      <c r="AA561" s="169">
        <f>IF(AND(LARGE('Sch A. Input'!$CL$15:$CL$41,COUNTIF('Sch A. Input'!$CL$15:$CL$41,"&gt;="&amp;F561))&lt;E561,F561&lt;&gt;0),"Leaver",IFERROR(Z561/U561,0))</f>
        <v>0</v>
      </c>
      <c r="AB561" s="170">
        <f>IF(AND(LARGE('Sch A. Input'!$CL$15:$CL$41,COUNTIF('Sch A. Input'!$CL$15:$CL$41,"&gt;="&amp;F561))&lt;E561,F561&lt;&gt;0),"Leaver",Q561-Z561)</f>
        <v>0</v>
      </c>
      <c r="AC561" s="94">
        <f t="shared" si="100"/>
        <v>0</v>
      </c>
      <c r="BK561" s="2"/>
      <c r="BL561" s="2"/>
      <c r="CI561"/>
    </row>
    <row r="562" spans="2:87" x14ac:dyDescent="0.35">
      <c r="B562" s="70" t="str">
        <f>IF('Sch A. Input'!B560="","",'Sch A. Input'!B560)</f>
        <v/>
      </c>
      <c r="C562" s="75" t="str">
        <f>IF('Sch A. Input'!C560="","",'Sch A. Input'!C560)</f>
        <v/>
      </c>
      <c r="D562" s="71" t="str">
        <f>IF('Sch A. Input'!D560="","",'Sch A. Input'!D560)</f>
        <v/>
      </c>
      <c r="E562" s="71">
        <f>'Sch A. Input'!E560</f>
        <v>45016</v>
      </c>
      <c r="F562" s="71">
        <f>'Sch A. Input'!F560</f>
        <v>0</v>
      </c>
      <c r="G562" s="226">
        <f>SUMIFS('Sch A. Input'!H560:CJ560,'Sch A. Input'!$H$13:$CJ$13,$L$11,'Sch A. Input'!$H$14:$CJ$14,"Recurring")</f>
        <v>0</v>
      </c>
      <c r="H562" s="226">
        <f>SUMIFS('Sch A. Input'!H560:CJ560,'Sch A. Input'!$H$13:$CJ$13,$L$11,'Sch A. Input'!$H$14:$CJ$14,"One-time")</f>
        <v>0</v>
      </c>
      <c r="I562" s="227">
        <f t="shared" si="94"/>
        <v>0</v>
      </c>
      <c r="J562" s="228">
        <f>SUMIFS('Sch A. Input'!H560:CJ560,'Sch A. Input'!$H$14:$CJ$14,"Recurring",'Sch A. Input'!$H$13:$CJ$13,"&lt;="&amp;$L$11)</f>
        <v>0</v>
      </c>
      <c r="K562" s="228">
        <f>SUMIFS('Sch A. Input'!H560:CJ560,'Sch A. Input'!$H$14:$CJ$14,"One-time",'Sch A. Input'!$H$13:$CJ$13,"&lt;="&amp;$L$11)</f>
        <v>0</v>
      </c>
      <c r="L562" s="229">
        <f t="shared" si="95"/>
        <v>0</v>
      </c>
      <c r="M562" s="228">
        <f t="shared" si="96"/>
        <v>0</v>
      </c>
      <c r="N562" s="228">
        <f t="shared" si="97"/>
        <v>0</v>
      </c>
      <c r="O562" s="259">
        <f t="shared" si="98"/>
        <v>0</v>
      </c>
      <c r="P562" s="268">
        <f t="shared" si="92"/>
        <v>0</v>
      </c>
      <c r="Q562" s="231">
        <f t="shared" si="93"/>
        <v>0</v>
      </c>
      <c r="R562" s="97">
        <f t="shared" si="99"/>
        <v>0</v>
      </c>
      <c r="S562" s="237">
        <f>IF(AND(LARGE('Sch A. Input'!$CL$15:$CL$41,COUNTIF('Sch A. Input'!$CL$15:$CL$41,"&gt;="&amp;F562))&lt;E562,F562&lt;&gt;0),"Leaver",J562-G562)</f>
        <v>0</v>
      </c>
      <c r="T562" s="237">
        <f>IF(AND(LARGE('Sch A. Input'!$CL$15:$CL$41,COUNTIF('Sch A. Input'!$CL$15:$CL$41,"&gt;="&amp;F562))&lt;E562,F562&lt;&gt;0),"Leaver",K562-H562)</f>
        <v>0</v>
      </c>
      <c r="U562" s="238">
        <f>IF(AND(LARGE('Sch A. Input'!$CL$15:$CL$41,COUNTIF('Sch A. Input'!$CL$15:$CL$41,"&gt;="&amp;F562))&lt;E562,F562&lt;&gt;0),"Leaver",L562-I562)</f>
        <v>0</v>
      </c>
      <c r="V562" s="238">
        <f>IF(AND(LARGE('Sch A. Input'!$CL$15:$CL$41,COUNTIF('Sch A. Input'!$CL$15:$CL$41,"&gt;="&amp;F562))&lt;E562,F562&lt;&gt;0),"Leaver",IFERROR(S562/X562*$M$9,0))</f>
        <v>0</v>
      </c>
      <c r="W562" s="238">
        <f>IF(AND(LARGE('Sch A. Input'!$CL$15:$CL$41,COUNTIF('Sch A. Input'!$CL$15:$CL$41,"&gt;="&amp;F562))&lt;E562,F562&lt;&gt;0),"Leaver",V562+T562)</f>
        <v>0</v>
      </c>
      <c r="X562" s="264">
        <f>IF(AND(LARGE('Sch A. Input'!$CL$15:$CL$41,COUNTIF('Sch A. Input'!$CL$15:$CL$41,"&gt;="&amp;F562))&lt;E562,F562&lt;&gt;0),"Leaver",IF(OR(D562="",D562&gt;$L$11,($L$11-14)&lt;$K$9),0,(E562+1-D562)/14-1))</f>
        <v>0</v>
      </c>
      <c r="Y562" s="265">
        <f>IF(AND(LARGE('Sch A. Input'!$CL$15:$CL$41,COUNTIF('Sch A. Input'!$CL$15:$CL$41,"&gt;="&amp;F562))&lt;E562,F562&lt;&gt;0),"Leaver",IFERROR(IF((S562/$X562*$M$9+T562)&gt;$D$12,"YES","NO"),0))</f>
        <v>0</v>
      </c>
      <c r="Z562" s="225">
        <f>IF(AND(LARGE('Sch A. Input'!$CL$15:$CL$41,COUNTIF('Sch A. Input'!$CL$15:$CL$41,"&gt;="&amp;F562))&lt;E562,F562&lt;&gt;0),"Leaver",IFERROR(IF($Y562="YES",MIN($U562*($G$12/$D$12),$G$12),(SUMPRODUCT(--((MIN(W562,$D$12))&gt;$C$9:$C$12),((MIN(W562,$D$12))-$C$9:$C$12),$H$9:$H$12))-((1-(X562/$M$9))*(SUMPRODUCT(--((MIN(V562,$D$12))&gt;$C$9:$C$12),((MIN(V562,$D$12))-$C$9:$C$12),$H$9:$H$12)))),0))</f>
        <v>0</v>
      </c>
      <c r="AA562" s="169">
        <f>IF(AND(LARGE('Sch A. Input'!$CL$15:$CL$41,COUNTIF('Sch A. Input'!$CL$15:$CL$41,"&gt;="&amp;F562))&lt;E562,F562&lt;&gt;0),"Leaver",IFERROR(Z562/U562,0))</f>
        <v>0</v>
      </c>
      <c r="AB562" s="170">
        <f>IF(AND(LARGE('Sch A. Input'!$CL$15:$CL$41,COUNTIF('Sch A. Input'!$CL$15:$CL$41,"&gt;="&amp;F562))&lt;E562,F562&lt;&gt;0),"Leaver",Q562-Z562)</f>
        <v>0</v>
      </c>
      <c r="AC562" s="94">
        <f t="shared" si="100"/>
        <v>0</v>
      </c>
      <c r="BK562" s="2"/>
      <c r="BL562" s="2"/>
      <c r="CI562"/>
    </row>
    <row r="563" spans="2:87" x14ac:dyDescent="0.35">
      <c r="B563" s="70" t="str">
        <f>IF('Sch A. Input'!B561="","",'Sch A. Input'!B561)</f>
        <v/>
      </c>
      <c r="C563" s="75" t="str">
        <f>IF('Sch A. Input'!C561="","",'Sch A. Input'!C561)</f>
        <v/>
      </c>
      <c r="D563" s="71" t="str">
        <f>IF('Sch A. Input'!D561="","",'Sch A. Input'!D561)</f>
        <v/>
      </c>
      <c r="E563" s="71">
        <f>'Sch A. Input'!E561</f>
        <v>45016</v>
      </c>
      <c r="F563" s="71">
        <f>'Sch A. Input'!F561</f>
        <v>0</v>
      </c>
      <c r="G563" s="226">
        <f>SUMIFS('Sch A. Input'!H561:CJ561,'Sch A. Input'!$H$13:$CJ$13,$L$11,'Sch A. Input'!$H$14:$CJ$14,"Recurring")</f>
        <v>0</v>
      </c>
      <c r="H563" s="226">
        <f>SUMIFS('Sch A. Input'!H561:CJ561,'Sch A. Input'!$H$13:$CJ$13,$L$11,'Sch A. Input'!$H$14:$CJ$14,"One-time")</f>
        <v>0</v>
      </c>
      <c r="I563" s="227">
        <f t="shared" si="94"/>
        <v>0</v>
      </c>
      <c r="J563" s="228">
        <f>SUMIFS('Sch A. Input'!H561:CJ561,'Sch A. Input'!$H$14:$CJ$14,"Recurring",'Sch A. Input'!$H$13:$CJ$13,"&lt;="&amp;$L$11)</f>
        <v>0</v>
      </c>
      <c r="K563" s="228">
        <f>SUMIFS('Sch A. Input'!H561:CJ561,'Sch A. Input'!$H$14:$CJ$14,"One-time",'Sch A. Input'!$H$13:$CJ$13,"&lt;="&amp;$L$11)</f>
        <v>0</v>
      </c>
      <c r="L563" s="229">
        <f t="shared" si="95"/>
        <v>0</v>
      </c>
      <c r="M563" s="228">
        <f t="shared" si="96"/>
        <v>0</v>
      </c>
      <c r="N563" s="228">
        <f t="shared" si="97"/>
        <v>0</v>
      </c>
      <c r="O563" s="259">
        <f t="shared" si="98"/>
        <v>0</v>
      </c>
      <c r="P563" s="268">
        <f t="shared" si="92"/>
        <v>0</v>
      </c>
      <c r="Q563" s="231">
        <f t="shared" si="93"/>
        <v>0</v>
      </c>
      <c r="R563" s="97">
        <f t="shared" si="99"/>
        <v>0</v>
      </c>
      <c r="S563" s="237">
        <f>IF(AND(LARGE('Sch A. Input'!$CL$15:$CL$41,COUNTIF('Sch A. Input'!$CL$15:$CL$41,"&gt;="&amp;F563))&lt;E563,F563&lt;&gt;0),"Leaver",J563-G563)</f>
        <v>0</v>
      </c>
      <c r="T563" s="237">
        <f>IF(AND(LARGE('Sch A. Input'!$CL$15:$CL$41,COUNTIF('Sch A. Input'!$CL$15:$CL$41,"&gt;="&amp;F563))&lt;E563,F563&lt;&gt;0),"Leaver",K563-H563)</f>
        <v>0</v>
      </c>
      <c r="U563" s="238">
        <f>IF(AND(LARGE('Sch A. Input'!$CL$15:$CL$41,COUNTIF('Sch A. Input'!$CL$15:$CL$41,"&gt;="&amp;F563))&lt;E563,F563&lt;&gt;0),"Leaver",L563-I563)</f>
        <v>0</v>
      </c>
      <c r="V563" s="238">
        <f>IF(AND(LARGE('Sch A. Input'!$CL$15:$CL$41,COUNTIF('Sch A. Input'!$CL$15:$CL$41,"&gt;="&amp;F563))&lt;E563,F563&lt;&gt;0),"Leaver",IFERROR(S563/X563*$M$9,0))</f>
        <v>0</v>
      </c>
      <c r="W563" s="238">
        <f>IF(AND(LARGE('Sch A. Input'!$CL$15:$CL$41,COUNTIF('Sch A. Input'!$CL$15:$CL$41,"&gt;="&amp;F563))&lt;E563,F563&lt;&gt;0),"Leaver",V563+T563)</f>
        <v>0</v>
      </c>
      <c r="X563" s="264">
        <f>IF(AND(LARGE('Sch A. Input'!$CL$15:$CL$41,COUNTIF('Sch A. Input'!$CL$15:$CL$41,"&gt;="&amp;F563))&lt;E563,F563&lt;&gt;0),"Leaver",IF(OR(D563="",D563&gt;$L$11,($L$11-14)&lt;$K$9),0,(E563+1-D563)/14-1))</f>
        <v>0</v>
      </c>
      <c r="Y563" s="265">
        <f>IF(AND(LARGE('Sch A. Input'!$CL$15:$CL$41,COUNTIF('Sch A. Input'!$CL$15:$CL$41,"&gt;="&amp;F563))&lt;E563,F563&lt;&gt;0),"Leaver",IFERROR(IF((S563/$X563*$M$9+T563)&gt;$D$12,"YES","NO"),0))</f>
        <v>0</v>
      </c>
      <c r="Z563" s="225">
        <f>IF(AND(LARGE('Sch A. Input'!$CL$15:$CL$41,COUNTIF('Sch A. Input'!$CL$15:$CL$41,"&gt;="&amp;F563))&lt;E563,F563&lt;&gt;0),"Leaver",IFERROR(IF($Y563="YES",MIN($U563*($G$12/$D$12),$G$12),(SUMPRODUCT(--((MIN(W563,$D$12))&gt;$C$9:$C$12),((MIN(W563,$D$12))-$C$9:$C$12),$H$9:$H$12))-((1-(X563/$M$9))*(SUMPRODUCT(--((MIN(V563,$D$12))&gt;$C$9:$C$12),((MIN(V563,$D$12))-$C$9:$C$12),$H$9:$H$12)))),0))</f>
        <v>0</v>
      </c>
      <c r="AA563" s="169">
        <f>IF(AND(LARGE('Sch A. Input'!$CL$15:$CL$41,COUNTIF('Sch A. Input'!$CL$15:$CL$41,"&gt;="&amp;F563))&lt;E563,F563&lt;&gt;0),"Leaver",IFERROR(Z563/U563,0))</f>
        <v>0</v>
      </c>
      <c r="AB563" s="170">
        <f>IF(AND(LARGE('Sch A. Input'!$CL$15:$CL$41,COUNTIF('Sch A. Input'!$CL$15:$CL$41,"&gt;="&amp;F563))&lt;E563,F563&lt;&gt;0),"Leaver",Q563-Z563)</f>
        <v>0</v>
      </c>
      <c r="AC563" s="94">
        <f t="shared" si="100"/>
        <v>0</v>
      </c>
      <c r="BK563" s="2"/>
      <c r="BL563" s="2"/>
      <c r="CI563"/>
    </row>
    <row r="564" spans="2:87" x14ac:dyDescent="0.35">
      <c r="B564" s="70" t="str">
        <f>IF('Sch A. Input'!B562="","",'Sch A. Input'!B562)</f>
        <v/>
      </c>
      <c r="C564" s="75" t="str">
        <f>IF('Sch A. Input'!C562="","",'Sch A. Input'!C562)</f>
        <v/>
      </c>
      <c r="D564" s="71" t="str">
        <f>IF('Sch A. Input'!D562="","",'Sch A. Input'!D562)</f>
        <v/>
      </c>
      <c r="E564" s="71">
        <f>'Sch A. Input'!E562</f>
        <v>45016</v>
      </c>
      <c r="F564" s="71">
        <f>'Sch A. Input'!F562</f>
        <v>0</v>
      </c>
      <c r="G564" s="226">
        <f>SUMIFS('Sch A. Input'!H562:CJ562,'Sch A. Input'!$H$13:$CJ$13,$L$11,'Sch A. Input'!$H$14:$CJ$14,"Recurring")</f>
        <v>0</v>
      </c>
      <c r="H564" s="226">
        <f>SUMIFS('Sch A. Input'!H562:CJ562,'Sch A. Input'!$H$13:$CJ$13,$L$11,'Sch A. Input'!$H$14:$CJ$14,"One-time")</f>
        <v>0</v>
      </c>
      <c r="I564" s="227">
        <f t="shared" si="94"/>
        <v>0</v>
      </c>
      <c r="J564" s="228">
        <f>SUMIFS('Sch A. Input'!H562:CJ562,'Sch A. Input'!$H$14:$CJ$14,"Recurring",'Sch A. Input'!$H$13:$CJ$13,"&lt;="&amp;$L$11)</f>
        <v>0</v>
      </c>
      <c r="K564" s="228">
        <f>SUMIFS('Sch A. Input'!H562:CJ562,'Sch A. Input'!$H$14:$CJ$14,"One-time",'Sch A. Input'!$H$13:$CJ$13,"&lt;="&amp;$L$11)</f>
        <v>0</v>
      </c>
      <c r="L564" s="229">
        <f t="shared" si="95"/>
        <v>0</v>
      </c>
      <c r="M564" s="228">
        <f t="shared" si="96"/>
        <v>0</v>
      </c>
      <c r="N564" s="228">
        <f t="shared" si="97"/>
        <v>0</v>
      </c>
      <c r="O564" s="259">
        <f t="shared" si="98"/>
        <v>0</v>
      </c>
      <c r="P564" s="268">
        <f t="shared" si="92"/>
        <v>0</v>
      </c>
      <c r="Q564" s="231">
        <f t="shared" si="93"/>
        <v>0</v>
      </c>
      <c r="R564" s="97">
        <f t="shared" si="99"/>
        <v>0</v>
      </c>
      <c r="S564" s="237">
        <f>IF(AND(LARGE('Sch A. Input'!$CL$15:$CL$41,COUNTIF('Sch A. Input'!$CL$15:$CL$41,"&gt;="&amp;F564))&lt;E564,F564&lt;&gt;0),"Leaver",J564-G564)</f>
        <v>0</v>
      </c>
      <c r="T564" s="237">
        <f>IF(AND(LARGE('Sch A. Input'!$CL$15:$CL$41,COUNTIF('Sch A. Input'!$CL$15:$CL$41,"&gt;="&amp;F564))&lt;E564,F564&lt;&gt;0),"Leaver",K564-H564)</f>
        <v>0</v>
      </c>
      <c r="U564" s="238">
        <f>IF(AND(LARGE('Sch A. Input'!$CL$15:$CL$41,COUNTIF('Sch A. Input'!$CL$15:$CL$41,"&gt;="&amp;F564))&lt;E564,F564&lt;&gt;0),"Leaver",L564-I564)</f>
        <v>0</v>
      </c>
      <c r="V564" s="238">
        <f>IF(AND(LARGE('Sch A. Input'!$CL$15:$CL$41,COUNTIF('Sch A. Input'!$CL$15:$CL$41,"&gt;="&amp;F564))&lt;E564,F564&lt;&gt;0),"Leaver",IFERROR(S564/X564*$M$9,0))</f>
        <v>0</v>
      </c>
      <c r="W564" s="238">
        <f>IF(AND(LARGE('Sch A. Input'!$CL$15:$CL$41,COUNTIF('Sch A. Input'!$CL$15:$CL$41,"&gt;="&amp;F564))&lt;E564,F564&lt;&gt;0),"Leaver",V564+T564)</f>
        <v>0</v>
      </c>
      <c r="X564" s="264">
        <f>IF(AND(LARGE('Sch A. Input'!$CL$15:$CL$41,COUNTIF('Sch A. Input'!$CL$15:$CL$41,"&gt;="&amp;F564))&lt;E564,F564&lt;&gt;0),"Leaver",IF(OR(D564="",D564&gt;$L$11,($L$11-14)&lt;$K$9),0,(E564+1-D564)/14-1))</f>
        <v>0</v>
      </c>
      <c r="Y564" s="265">
        <f>IF(AND(LARGE('Sch A. Input'!$CL$15:$CL$41,COUNTIF('Sch A. Input'!$CL$15:$CL$41,"&gt;="&amp;F564))&lt;E564,F564&lt;&gt;0),"Leaver",IFERROR(IF((S564/$X564*$M$9+T564)&gt;$D$12,"YES","NO"),0))</f>
        <v>0</v>
      </c>
      <c r="Z564" s="225">
        <f>IF(AND(LARGE('Sch A. Input'!$CL$15:$CL$41,COUNTIF('Sch A. Input'!$CL$15:$CL$41,"&gt;="&amp;F564))&lt;E564,F564&lt;&gt;0),"Leaver",IFERROR(IF($Y564="YES",MIN($U564*($G$12/$D$12),$G$12),(SUMPRODUCT(--((MIN(W564,$D$12))&gt;$C$9:$C$12),((MIN(W564,$D$12))-$C$9:$C$12),$H$9:$H$12))-((1-(X564/$M$9))*(SUMPRODUCT(--((MIN(V564,$D$12))&gt;$C$9:$C$12),((MIN(V564,$D$12))-$C$9:$C$12),$H$9:$H$12)))),0))</f>
        <v>0</v>
      </c>
      <c r="AA564" s="169">
        <f>IF(AND(LARGE('Sch A. Input'!$CL$15:$CL$41,COUNTIF('Sch A. Input'!$CL$15:$CL$41,"&gt;="&amp;F564))&lt;E564,F564&lt;&gt;0),"Leaver",IFERROR(Z564/U564,0))</f>
        <v>0</v>
      </c>
      <c r="AB564" s="170">
        <f>IF(AND(LARGE('Sch A. Input'!$CL$15:$CL$41,COUNTIF('Sch A. Input'!$CL$15:$CL$41,"&gt;="&amp;F564))&lt;E564,F564&lt;&gt;0),"Leaver",Q564-Z564)</f>
        <v>0</v>
      </c>
      <c r="AC564" s="94">
        <f t="shared" si="100"/>
        <v>0</v>
      </c>
      <c r="BK564" s="2"/>
      <c r="BL564" s="2"/>
      <c r="CI564"/>
    </row>
    <row r="565" spans="2:87" x14ac:dyDescent="0.35">
      <c r="B565" s="70" t="str">
        <f>IF('Sch A. Input'!B563="","",'Sch A. Input'!B563)</f>
        <v/>
      </c>
      <c r="C565" s="75" t="str">
        <f>IF('Sch A. Input'!C563="","",'Sch A. Input'!C563)</f>
        <v/>
      </c>
      <c r="D565" s="71" t="str">
        <f>IF('Sch A. Input'!D563="","",'Sch A. Input'!D563)</f>
        <v/>
      </c>
      <c r="E565" s="71">
        <f>'Sch A. Input'!E563</f>
        <v>45016</v>
      </c>
      <c r="F565" s="71">
        <f>'Sch A. Input'!F563</f>
        <v>0</v>
      </c>
      <c r="G565" s="226">
        <f>SUMIFS('Sch A. Input'!H563:CJ563,'Sch A. Input'!$H$13:$CJ$13,$L$11,'Sch A. Input'!$H$14:$CJ$14,"Recurring")</f>
        <v>0</v>
      </c>
      <c r="H565" s="226">
        <f>SUMIFS('Sch A. Input'!H563:CJ563,'Sch A. Input'!$H$13:$CJ$13,$L$11,'Sch A. Input'!$H$14:$CJ$14,"One-time")</f>
        <v>0</v>
      </c>
      <c r="I565" s="227">
        <f t="shared" si="94"/>
        <v>0</v>
      </c>
      <c r="J565" s="228">
        <f>SUMIFS('Sch A. Input'!H563:CJ563,'Sch A. Input'!$H$14:$CJ$14,"Recurring",'Sch A. Input'!$H$13:$CJ$13,"&lt;="&amp;$L$11)</f>
        <v>0</v>
      </c>
      <c r="K565" s="228">
        <f>SUMIFS('Sch A. Input'!H563:CJ563,'Sch A. Input'!$H$14:$CJ$14,"One-time",'Sch A. Input'!$H$13:$CJ$13,"&lt;="&amp;$L$11)</f>
        <v>0</v>
      </c>
      <c r="L565" s="229">
        <f t="shared" si="95"/>
        <v>0</v>
      </c>
      <c r="M565" s="228">
        <f t="shared" si="96"/>
        <v>0</v>
      </c>
      <c r="N565" s="228">
        <f t="shared" si="97"/>
        <v>0</v>
      </c>
      <c r="O565" s="259">
        <f t="shared" si="98"/>
        <v>0</v>
      </c>
      <c r="P565" s="268">
        <f t="shared" si="92"/>
        <v>0</v>
      </c>
      <c r="Q565" s="231">
        <f t="shared" si="93"/>
        <v>0</v>
      </c>
      <c r="R565" s="97">
        <f t="shared" si="99"/>
        <v>0</v>
      </c>
      <c r="S565" s="237">
        <f>IF(AND(LARGE('Sch A. Input'!$CL$15:$CL$41,COUNTIF('Sch A. Input'!$CL$15:$CL$41,"&gt;="&amp;F565))&lt;E565,F565&lt;&gt;0),"Leaver",J565-G565)</f>
        <v>0</v>
      </c>
      <c r="T565" s="237">
        <f>IF(AND(LARGE('Sch A. Input'!$CL$15:$CL$41,COUNTIF('Sch A. Input'!$CL$15:$CL$41,"&gt;="&amp;F565))&lt;E565,F565&lt;&gt;0),"Leaver",K565-H565)</f>
        <v>0</v>
      </c>
      <c r="U565" s="238">
        <f>IF(AND(LARGE('Sch A. Input'!$CL$15:$CL$41,COUNTIF('Sch A. Input'!$CL$15:$CL$41,"&gt;="&amp;F565))&lt;E565,F565&lt;&gt;0),"Leaver",L565-I565)</f>
        <v>0</v>
      </c>
      <c r="V565" s="238">
        <f>IF(AND(LARGE('Sch A. Input'!$CL$15:$CL$41,COUNTIF('Sch A. Input'!$CL$15:$CL$41,"&gt;="&amp;F565))&lt;E565,F565&lt;&gt;0),"Leaver",IFERROR(S565/X565*$M$9,0))</f>
        <v>0</v>
      </c>
      <c r="W565" s="238">
        <f>IF(AND(LARGE('Sch A. Input'!$CL$15:$CL$41,COUNTIF('Sch A. Input'!$CL$15:$CL$41,"&gt;="&amp;F565))&lt;E565,F565&lt;&gt;0),"Leaver",V565+T565)</f>
        <v>0</v>
      </c>
      <c r="X565" s="264">
        <f>IF(AND(LARGE('Sch A. Input'!$CL$15:$CL$41,COUNTIF('Sch A. Input'!$CL$15:$CL$41,"&gt;="&amp;F565))&lt;E565,F565&lt;&gt;0),"Leaver",IF(OR(D565="",D565&gt;$L$11,($L$11-14)&lt;$K$9),0,(E565+1-D565)/14-1))</f>
        <v>0</v>
      </c>
      <c r="Y565" s="265">
        <f>IF(AND(LARGE('Sch A. Input'!$CL$15:$CL$41,COUNTIF('Sch A. Input'!$CL$15:$CL$41,"&gt;="&amp;F565))&lt;E565,F565&lt;&gt;0),"Leaver",IFERROR(IF((S565/$X565*$M$9+T565)&gt;$D$12,"YES","NO"),0))</f>
        <v>0</v>
      </c>
      <c r="Z565" s="225">
        <f>IF(AND(LARGE('Sch A. Input'!$CL$15:$CL$41,COUNTIF('Sch A. Input'!$CL$15:$CL$41,"&gt;="&amp;F565))&lt;E565,F565&lt;&gt;0),"Leaver",IFERROR(IF($Y565="YES",MIN($U565*($G$12/$D$12),$G$12),(SUMPRODUCT(--((MIN(W565,$D$12))&gt;$C$9:$C$12),((MIN(W565,$D$12))-$C$9:$C$12),$H$9:$H$12))-((1-(X565/$M$9))*(SUMPRODUCT(--((MIN(V565,$D$12))&gt;$C$9:$C$12),((MIN(V565,$D$12))-$C$9:$C$12),$H$9:$H$12)))),0))</f>
        <v>0</v>
      </c>
      <c r="AA565" s="169">
        <f>IF(AND(LARGE('Sch A. Input'!$CL$15:$CL$41,COUNTIF('Sch A. Input'!$CL$15:$CL$41,"&gt;="&amp;F565))&lt;E565,F565&lt;&gt;0),"Leaver",IFERROR(Z565/U565,0))</f>
        <v>0</v>
      </c>
      <c r="AB565" s="170">
        <f>IF(AND(LARGE('Sch A. Input'!$CL$15:$CL$41,COUNTIF('Sch A. Input'!$CL$15:$CL$41,"&gt;="&amp;F565))&lt;E565,F565&lt;&gt;0),"Leaver",Q565-Z565)</f>
        <v>0</v>
      </c>
      <c r="AC565" s="94">
        <f t="shared" si="100"/>
        <v>0</v>
      </c>
      <c r="BK565" s="2"/>
      <c r="BL565" s="2"/>
      <c r="CI565"/>
    </row>
    <row r="566" spans="2:87" x14ac:dyDescent="0.35">
      <c r="B566" s="70" t="str">
        <f>IF('Sch A. Input'!B564="","",'Sch A. Input'!B564)</f>
        <v/>
      </c>
      <c r="C566" s="75" t="str">
        <f>IF('Sch A. Input'!C564="","",'Sch A. Input'!C564)</f>
        <v/>
      </c>
      <c r="D566" s="71" t="str">
        <f>IF('Sch A. Input'!D564="","",'Sch A. Input'!D564)</f>
        <v/>
      </c>
      <c r="E566" s="71">
        <f>'Sch A. Input'!E564</f>
        <v>45016</v>
      </c>
      <c r="F566" s="71">
        <f>'Sch A. Input'!F564</f>
        <v>0</v>
      </c>
      <c r="G566" s="226">
        <f>SUMIFS('Sch A. Input'!H564:CJ564,'Sch A. Input'!$H$13:$CJ$13,$L$11,'Sch A. Input'!$H$14:$CJ$14,"Recurring")</f>
        <v>0</v>
      </c>
      <c r="H566" s="226">
        <f>SUMIFS('Sch A. Input'!H564:CJ564,'Sch A. Input'!$H$13:$CJ$13,$L$11,'Sch A. Input'!$H$14:$CJ$14,"One-time")</f>
        <v>0</v>
      </c>
      <c r="I566" s="227">
        <f t="shared" si="94"/>
        <v>0</v>
      </c>
      <c r="J566" s="228">
        <f>SUMIFS('Sch A. Input'!H564:CJ564,'Sch A. Input'!$H$14:$CJ$14,"Recurring",'Sch A. Input'!$H$13:$CJ$13,"&lt;="&amp;$L$11)</f>
        <v>0</v>
      </c>
      <c r="K566" s="228">
        <f>SUMIFS('Sch A. Input'!H564:CJ564,'Sch A. Input'!$H$14:$CJ$14,"One-time",'Sch A. Input'!$H$13:$CJ$13,"&lt;="&amp;$L$11)</f>
        <v>0</v>
      </c>
      <c r="L566" s="229">
        <f t="shared" si="95"/>
        <v>0</v>
      </c>
      <c r="M566" s="228">
        <f t="shared" si="96"/>
        <v>0</v>
      </c>
      <c r="N566" s="228">
        <f t="shared" si="97"/>
        <v>0</v>
      </c>
      <c r="O566" s="259">
        <f t="shared" si="98"/>
        <v>0</v>
      </c>
      <c r="P566" s="268">
        <f t="shared" si="92"/>
        <v>0</v>
      </c>
      <c r="Q566" s="231">
        <f t="shared" si="93"/>
        <v>0</v>
      </c>
      <c r="R566" s="97">
        <f t="shared" si="99"/>
        <v>0</v>
      </c>
      <c r="S566" s="237">
        <f>IF(AND(LARGE('Sch A. Input'!$CL$15:$CL$41,COUNTIF('Sch A. Input'!$CL$15:$CL$41,"&gt;="&amp;F566))&lt;E566,F566&lt;&gt;0),"Leaver",J566-G566)</f>
        <v>0</v>
      </c>
      <c r="T566" s="237">
        <f>IF(AND(LARGE('Sch A. Input'!$CL$15:$CL$41,COUNTIF('Sch A. Input'!$CL$15:$CL$41,"&gt;="&amp;F566))&lt;E566,F566&lt;&gt;0),"Leaver",K566-H566)</f>
        <v>0</v>
      </c>
      <c r="U566" s="238">
        <f>IF(AND(LARGE('Sch A. Input'!$CL$15:$CL$41,COUNTIF('Sch A. Input'!$CL$15:$CL$41,"&gt;="&amp;F566))&lt;E566,F566&lt;&gt;0),"Leaver",L566-I566)</f>
        <v>0</v>
      </c>
      <c r="V566" s="238">
        <f>IF(AND(LARGE('Sch A. Input'!$CL$15:$CL$41,COUNTIF('Sch A. Input'!$CL$15:$CL$41,"&gt;="&amp;F566))&lt;E566,F566&lt;&gt;0),"Leaver",IFERROR(S566/X566*$M$9,0))</f>
        <v>0</v>
      </c>
      <c r="W566" s="238">
        <f>IF(AND(LARGE('Sch A. Input'!$CL$15:$CL$41,COUNTIF('Sch A. Input'!$CL$15:$CL$41,"&gt;="&amp;F566))&lt;E566,F566&lt;&gt;0),"Leaver",V566+T566)</f>
        <v>0</v>
      </c>
      <c r="X566" s="264">
        <f>IF(AND(LARGE('Sch A. Input'!$CL$15:$CL$41,COUNTIF('Sch A. Input'!$CL$15:$CL$41,"&gt;="&amp;F566))&lt;E566,F566&lt;&gt;0),"Leaver",IF(OR(D566="",D566&gt;$L$11,($L$11-14)&lt;$K$9),0,(E566+1-D566)/14-1))</f>
        <v>0</v>
      </c>
      <c r="Y566" s="265">
        <f>IF(AND(LARGE('Sch A. Input'!$CL$15:$CL$41,COUNTIF('Sch A. Input'!$CL$15:$CL$41,"&gt;="&amp;F566))&lt;E566,F566&lt;&gt;0),"Leaver",IFERROR(IF((S566/$X566*$M$9+T566)&gt;$D$12,"YES","NO"),0))</f>
        <v>0</v>
      </c>
      <c r="Z566" s="225">
        <f>IF(AND(LARGE('Sch A. Input'!$CL$15:$CL$41,COUNTIF('Sch A. Input'!$CL$15:$CL$41,"&gt;="&amp;F566))&lt;E566,F566&lt;&gt;0),"Leaver",IFERROR(IF($Y566="YES",MIN($U566*($G$12/$D$12),$G$12),(SUMPRODUCT(--((MIN(W566,$D$12))&gt;$C$9:$C$12),((MIN(W566,$D$12))-$C$9:$C$12),$H$9:$H$12))-((1-(X566/$M$9))*(SUMPRODUCT(--((MIN(V566,$D$12))&gt;$C$9:$C$12),((MIN(V566,$D$12))-$C$9:$C$12),$H$9:$H$12)))),0))</f>
        <v>0</v>
      </c>
      <c r="AA566" s="169">
        <f>IF(AND(LARGE('Sch A. Input'!$CL$15:$CL$41,COUNTIF('Sch A. Input'!$CL$15:$CL$41,"&gt;="&amp;F566))&lt;E566,F566&lt;&gt;0),"Leaver",IFERROR(Z566/U566,0))</f>
        <v>0</v>
      </c>
      <c r="AB566" s="170">
        <f>IF(AND(LARGE('Sch A. Input'!$CL$15:$CL$41,COUNTIF('Sch A. Input'!$CL$15:$CL$41,"&gt;="&amp;F566))&lt;E566,F566&lt;&gt;0),"Leaver",Q566-Z566)</f>
        <v>0</v>
      </c>
      <c r="AC566" s="94">
        <f t="shared" si="100"/>
        <v>0</v>
      </c>
      <c r="BK566" s="2"/>
      <c r="BL566" s="2"/>
      <c r="CI566"/>
    </row>
    <row r="567" spans="2:87" x14ac:dyDescent="0.35">
      <c r="B567" s="70" t="str">
        <f>IF('Sch A. Input'!B565="","",'Sch A. Input'!B565)</f>
        <v/>
      </c>
      <c r="C567" s="75" t="str">
        <f>IF('Sch A. Input'!C565="","",'Sch A. Input'!C565)</f>
        <v/>
      </c>
      <c r="D567" s="71" t="str">
        <f>IF('Sch A. Input'!D565="","",'Sch A. Input'!D565)</f>
        <v/>
      </c>
      <c r="E567" s="71">
        <f>'Sch A. Input'!E565</f>
        <v>45016</v>
      </c>
      <c r="F567" s="71">
        <f>'Sch A. Input'!F565</f>
        <v>0</v>
      </c>
      <c r="G567" s="226">
        <f>SUMIFS('Sch A. Input'!H565:CJ565,'Sch A. Input'!$H$13:$CJ$13,$L$11,'Sch A. Input'!$H$14:$CJ$14,"Recurring")</f>
        <v>0</v>
      </c>
      <c r="H567" s="226">
        <f>SUMIFS('Sch A. Input'!H565:CJ565,'Sch A. Input'!$H$13:$CJ$13,$L$11,'Sch A. Input'!$H$14:$CJ$14,"One-time")</f>
        <v>0</v>
      </c>
      <c r="I567" s="227">
        <f t="shared" si="94"/>
        <v>0</v>
      </c>
      <c r="J567" s="228">
        <f>SUMIFS('Sch A. Input'!H565:CJ565,'Sch A. Input'!$H$14:$CJ$14,"Recurring",'Sch A. Input'!$H$13:$CJ$13,"&lt;="&amp;$L$11)</f>
        <v>0</v>
      </c>
      <c r="K567" s="228">
        <f>SUMIFS('Sch A. Input'!H565:CJ565,'Sch A. Input'!$H$14:$CJ$14,"One-time",'Sch A. Input'!$H$13:$CJ$13,"&lt;="&amp;$L$11)</f>
        <v>0</v>
      </c>
      <c r="L567" s="229">
        <f t="shared" si="95"/>
        <v>0</v>
      </c>
      <c r="M567" s="228">
        <f t="shared" si="96"/>
        <v>0</v>
      </c>
      <c r="N567" s="228">
        <f t="shared" si="97"/>
        <v>0</v>
      </c>
      <c r="O567" s="259">
        <f t="shared" si="98"/>
        <v>0</v>
      </c>
      <c r="P567" s="268">
        <f t="shared" si="92"/>
        <v>0</v>
      </c>
      <c r="Q567" s="231">
        <f t="shared" si="93"/>
        <v>0</v>
      </c>
      <c r="R567" s="97">
        <f t="shared" si="99"/>
        <v>0</v>
      </c>
      <c r="S567" s="237">
        <f>IF(AND(LARGE('Sch A. Input'!$CL$15:$CL$41,COUNTIF('Sch A. Input'!$CL$15:$CL$41,"&gt;="&amp;F567))&lt;E567,F567&lt;&gt;0),"Leaver",J567-G567)</f>
        <v>0</v>
      </c>
      <c r="T567" s="237">
        <f>IF(AND(LARGE('Sch A. Input'!$CL$15:$CL$41,COUNTIF('Sch A. Input'!$CL$15:$CL$41,"&gt;="&amp;F567))&lt;E567,F567&lt;&gt;0),"Leaver",K567-H567)</f>
        <v>0</v>
      </c>
      <c r="U567" s="238">
        <f>IF(AND(LARGE('Sch A. Input'!$CL$15:$CL$41,COUNTIF('Sch A. Input'!$CL$15:$CL$41,"&gt;="&amp;F567))&lt;E567,F567&lt;&gt;0),"Leaver",L567-I567)</f>
        <v>0</v>
      </c>
      <c r="V567" s="238">
        <f>IF(AND(LARGE('Sch A. Input'!$CL$15:$CL$41,COUNTIF('Sch A. Input'!$CL$15:$CL$41,"&gt;="&amp;F567))&lt;E567,F567&lt;&gt;0),"Leaver",IFERROR(S567/X567*$M$9,0))</f>
        <v>0</v>
      </c>
      <c r="W567" s="238">
        <f>IF(AND(LARGE('Sch A. Input'!$CL$15:$CL$41,COUNTIF('Sch A. Input'!$CL$15:$CL$41,"&gt;="&amp;F567))&lt;E567,F567&lt;&gt;0),"Leaver",V567+T567)</f>
        <v>0</v>
      </c>
      <c r="X567" s="264">
        <f>IF(AND(LARGE('Sch A. Input'!$CL$15:$CL$41,COUNTIF('Sch A. Input'!$CL$15:$CL$41,"&gt;="&amp;F567))&lt;E567,F567&lt;&gt;0),"Leaver",IF(OR(D567="",D567&gt;$L$11,($L$11-14)&lt;$K$9),0,(E567+1-D567)/14-1))</f>
        <v>0</v>
      </c>
      <c r="Y567" s="265">
        <f>IF(AND(LARGE('Sch A. Input'!$CL$15:$CL$41,COUNTIF('Sch A. Input'!$CL$15:$CL$41,"&gt;="&amp;F567))&lt;E567,F567&lt;&gt;0),"Leaver",IFERROR(IF((S567/$X567*$M$9+T567)&gt;$D$12,"YES","NO"),0))</f>
        <v>0</v>
      </c>
      <c r="Z567" s="225">
        <f>IF(AND(LARGE('Sch A. Input'!$CL$15:$CL$41,COUNTIF('Sch A. Input'!$CL$15:$CL$41,"&gt;="&amp;F567))&lt;E567,F567&lt;&gt;0),"Leaver",IFERROR(IF($Y567="YES",MIN($U567*($G$12/$D$12),$G$12),(SUMPRODUCT(--((MIN(W567,$D$12))&gt;$C$9:$C$12),((MIN(W567,$D$12))-$C$9:$C$12),$H$9:$H$12))-((1-(X567/$M$9))*(SUMPRODUCT(--((MIN(V567,$D$12))&gt;$C$9:$C$12),((MIN(V567,$D$12))-$C$9:$C$12),$H$9:$H$12)))),0))</f>
        <v>0</v>
      </c>
      <c r="AA567" s="169">
        <f>IF(AND(LARGE('Sch A. Input'!$CL$15:$CL$41,COUNTIF('Sch A. Input'!$CL$15:$CL$41,"&gt;="&amp;F567))&lt;E567,F567&lt;&gt;0),"Leaver",IFERROR(Z567/U567,0))</f>
        <v>0</v>
      </c>
      <c r="AB567" s="170">
        <f>IF(AND(LARGE('Sch A. Input'!$CL$15:$CL$41,COUNTIF('Sch A. Input'!$CL$15:$CL$41,"&gt;="&amp;F567))&lt;E567,F567&lt;&gt;0),"Leaver",Q567-Z567)</f>
        <v>0</v>
      </c>
      <c r="AC567" s="94">
        <f t="shared" si="100"/>
        <v>0</v>
      </c>
      <c r="BK567" s="2"/>
      <c r="BL567" s="2"/>
      <c r="CI567"/>
    </row>
    <row r="568" spans="2:87" x14ac:dyDescent="0.35">
      <c r="B568" s="70" t="str">
        <f>IF('Sch A. Input'!B566="","",'Sch A. Input'!B566)</f>
        <v/>
      </c>
      <c r="C568" s="75" t="str">
        <f>IF('Sch A. Input'!C566="","",'Sch A. Input'!C566)</f>
        <v/>
      </c>
      <c r="D568" s="71" t="str">
        <f>IF('Sch A. Input'!D566="","",'Sch A. Input'!D566)</f>
        <v/>
      </c>
      <c r="E568" s="71">
        <f>'Sch A. Input'!E566</f>
        <v>45016</v>
      </c>
      <c r="F568" s="71">
        <f>'Sch A. Input'!F566</f>
        <v>0</v>
      </c>
      <c r="G568" s="226">
        <f>SUMIFS('Sch A. Input'!H566:CJ566,'Sch A. Input'!$H$13:$CJ$13,$L$11,'Sch A. Input'!$H$14:$CJ$14,"Recurring")</f>
        <v>0</v>
      </c>
      <c r="H568" s="226">
        <f>SUMIFS('Sch A. Input'!H566:CJ566,'Sch A. Input'!$H$13:$CJ$13,$L$11,'Sch A. Input'!$H$14:$CJ$14,"One-time")</f>
        <v>0</v>
      </c>
      <c r="I568" s="227">
        <f t="shared" si="94"/>
        <v>0</v>
      </c>
      <c r="J568" s="228">
        <f>SUMIFS('Sch A. Input'!H566:CJ566,'Sch A. Input'!$H$14:$CJ$14,"Recurring",'Sch A. Input'!$H$13:$CJ$13,"&lt;="&amp;$L$11)</f>
        <v>0</v>
      </c>
      <c r="K568" s="228">
        <f>SUMIFS('Sch A. Input'!H566:CJ566,'Sch A. Input'!$H$14:$CJ$14,"One-time",'Sch A. Input'!$H$13:$CJ$13,"&lt;="&amp;$L$11)</f>
        <v>0</v>
      </c>
      <c r="L568" s="229">
        <f t="shared" si="95"/>
        <v>0</v>
      </c>
      <c r="M568" s="228">
        <f t="shared" si="96"/>
        <v>0</v>
      </c>
      <c r="N568" s="228">
        <f t="shared" si="97"/>
        <v>0</v>
      </c>
      <c r="O568" s="259">
        <f t="shared" si="98"/>
        <v>0</v>
      </c>
      <c r="P568" s="268">
        <f t="shared" si="92"/>
        <v>0</v>
      </c>
      <c r="Q568" s="231">
        <f t="shared" si="93"/>
        <v>0</v>
      </c>
      <c r="R568" s="97">
        <f t="shared" si="99"/>
        <v>0</v>
      </c>
      <c r="S568" s="237">
        <f>IF(AND(LARGE('Sch A. Input'!$CL$15:$CL$41,COUNTIF('Sch A. Input'!$CL$15:$CL$41,"&gt;="&amp;F568))&lt;E568,F568&lt;&gt;0),"Leaver",J568-G568)</f>
        <v>0</v>
      </c>
      <c r="T568" s="237">
        <f>IF(AND(LARGE('Sch A. Input'!$CL$15:$CL$41,COUNTIF('Sch A. Input'!$CL$15:$CL$41,"&gt;="&amp;F568))&lt;E568,F568&lt;&gt;0),"Leaver",K568-H568)</f>
        <v>0</v>
      </c>
      <c r="U568" s="238">
        <f>IF(AND(LARGE('Sch A. Input'!$CL$15:$CL$41,COUNTIF('Sch A. Input'!$CL$15:$CL$41,"&gt;="&amp;F568))&lt;E568,F568&lt;&gt;0),"Leaver",L568-I568)</f>
        <v>0</v>
      </c>
      <c r="V568" s="238">
        <f>IF(AND(LARGE('Sch A. Input'!$CL$15:$CL$41,COUNTIF('Sch A. Input'!$CL$15:$CL$41,"&gt;="&amp;F568))&lt;E568,F568&lt;&gt;0),"Leaver",IFERROR(S568/X568*$M$9,0))</f>
        <v>0</v>
      </c>
      <c r="W568" s="238">
        <f>IF(AND(LARGE('Sch A. Input'!$CL$15:$CL$41,COUNTIF('Sch A. Input'!$CL$15:$CL$41,"&gt;="&amp;F568))&lt;E568,F568&lt;&gt;0),"Leaver",V568+T568)</f>
        <v>0</v>
      </c>
      <c r="X568" s="264">
        <f>IF(AND(LARGE('Sch A. Input'!$CL$15:$CL$41,COUNTIF('Sch A. Input'!$CL$15:$CL$41,"&gt;="&amp;F568))&lt;E568,F568&lt;&gt;0),"Leaver",IF(OR(D568="",D568&gt;$L$11,($L$11-14)&lt;$K$9),0,(E568+1-D568)/14-1))</f>
        <v>0</v>
      </c>
      <c r="Y568" s="265">
        <f>IF(AND(LARGE('Sch A. Input'!$CL$15:$CL$41,COUNTIF('Sch A. Input'!$CL$15:$CL$41,"&gt;="&amp;F568))&lt;E568,F568&lt;&gt;0),"Leaver",IFERROR(IF((S568/$X568*$M$9+T568)&gt;$D$12,"YES","NO"),0))</f>
        <v>0</v>
      </c>
      <c r="Z568" s="225">
        <f>IF(AND(LARGE('Sch A. Input'!$CL$15:$CL$41,COUNTIF('Sch A. Input'!$CL$15:$CL$41,"&gt;="&amp;F568))&lt;E568,F568&lt;&gt;0),"Leaver",IFERROR(IF($Y568="YES",MIN($U568*($G$12/$D$12),$G$12),(SUMPRODUCT(--((MIN(W568,$D$12))&gt;$C$9:$C$12),((MIN(W568,$D$12))-$C$9:$C$12),$H$9:$H$12))-((1-(X568/$M$9))*(SUMPRODUCT(--((MIN(V568,$D$12))&gt;$C$9:$C$12),((MIN(V568,$D$12))-$C$9:$C$12),$H$9:$H$12)))),0))</f>
        <v>0</v>
      </c>
      <c r="AA568" s="169">
        <f>IF(AND(LARGE('Sch A. Input'!$CL$15:$CL$41,COUNTIF('Sch A. Input'!$CL$15:$CL$41,"&gt;="&amp;F568))&lt;E568,F568&lt;&gt;0),"Leaver",IFERROR(Z568/U568,0))</f>
        <v>0</v>
      </c>
      <c r="AB568" s="170">
        <f>IF(AND(LARGE('Sch A. Input'!$CL$15:$CL$41,COUNTIF('Sch A. Input'!$CL$15:$CL$41,"&gt;="&amp;F568))&lt;E568,F568&lt;&gt;0),"Leaver",Q568-Z568)</f>
        <v>0</v>
      </c>
      <c r="AC568" s="94">
        <f t="shared" si="100"/>
        <v>0</v>
      </c>
      <c r="BK568" s="2"/>
      <c r="BL568" s="2"/>
      <c r="CI568"/>
    </row>
    <row r="569" spans="2:87" x14ac:dyDescent="0.35">
      <c r="B569" s="70" t="str">
        <f>IF('Sch A. Input'!B567="","",'Sch A. Input'!B567)</f>
        <v/>
      </c>
      <c r="C569" s="75" t="str">
        <f>IF('Sch A. Input'!C567="","",'Sch A. Input'!C567)</f>
        <v/>
      </c>
      <c r="D569" s="71" t="str">
        <f>IF('Sch A. Input'!D567="","",'Sch A. Input'!D567)</f>
        <v/>
      </c>
      <c r="E569" s="71">
        <f>'Sch A. Input'!E567</f>
        <v>45016</v>
      </c>
      <c r="F569" s="71">
        <f>'Sch A. Input'!F567</f>
        <v>0</v>
      </c>
      <c r="G569" s="226">
        <f>SUMIFS('Sch A. Input'!H567:CJ567,'Sch A. Input'!$H$13:$CJ$13,$L$11,'Sch A. Input'!$H$14:$CJ$14,"Recurring")</f>
        <v>0</v>
      </c>
      <c r="H569" s="226">
        <f>SUMIFS('Sch A. Input'!H567:CJ567,'Sch A. Input'!$H$13:$CJ$13,$L$11,'Sch A. Input'!$H$14:$CJ$14,"One-time")</f>
        <v>0</v>
      </c>
      <c r="I569" s="227">
        <f t="shared" si="94"/>
        <v>0</v>
      </c>
      <c r="J569" s="228">
        <f>SUMIFS('Sch A. Input'!H567:CJ567,'Sch A. Input'!$H$14:$CJ$14,"Recurring",'Sch A. Input'!$H$13:$CJ$13,"&lt;="&amp;$L$11)</f>
        <v>0</v>
      </c>
      <c r="K569" s="228">
        <f>SUMIFS('Sch A. Input'!H567:CJ567,'Sch A. Input'!$H$14:$CJ$14,"One-time",'Sch A. Input'!$H$13:$CJ$13,"&lt;="&amp;$L$11)</f>
        <v>0</v>
      </c>
      <c r="L569" s="229">
        <f t="shared" si="95"/>
        <v>0</v>
      </c>
      <c r="M569" s="228">
        <f t="shared" si="96"/>
        <v>0</v>
      </c>
      <c r="N569" s="228">
        <f t="shared" si="97"/>
        <v>0</v>
      </c>
      <c r="O569" s="259">
        <f t="shared" si="98"/>
        <v>0</v>
      </c>
      <c r="P569" s="268">
        <f t="shared" si="92"/>
        <v>0</v>
      </c>
      <c r="Q569" s="231">
        <f t="shared" si="93"/>
        <v>0</v>
      </c>
      <c r="R569" s="97">
        <f t="shared" si="99"/>
        <v>0</v>
      </c>
      <c r="S569" s="237">
        <f>IF(AND(LARGE('Sch A. Input'!$CL$15:$CL$41,COUNTIF('Sch A. Input'!$CL$15:$CL$41,"&gt;="&amp;F569))&lt;E569,F569&lt;&gt;0),"Leaver",J569-G569)</f>
        <v>0</v>
      </c>
      <c r="T569" s="237">
        <f>IF(AND(LARGE('Sch A. Input'!$CL$15:$CL$41,COUNTIF('Sch A. Input'!$CL$15:$CL$41,"&gt;="&amp;F569))&lt;E569,F569&lt;&gt;0),"Leaver",K569-H569)</f>
        <v>0</v>
      </c>
      <c r="U569" s="238">
        <f>IF(AND(LARGE('Sch A. Input'!$CL$15:$CL$41,COUNTIF('Sch A. Input'!$CL$15:$CL$41,"&gt;="&amp;F569))&lt;E569,F569&lt;&gt;0),"Leaver",L569-I569)</f>
        <v>0</v>
      </c>
      <c r="V569" s="238">
        <f>IF(AND(LARGE('Sch A. Input'!$CL$15:$CL$41,COUNTIF('Sch A. Input'!$CL$15:$CL$41,"&gt;="&amp;F569))&lt;E569,F569&lt;&gt;0),"Leaver",IFERROR(S569/X569*$M$9,0))</f>
        <v>0</v>
      </c>
      <c r="W569" s="238">
        <f>IF(AND(LARGE('Sch A. Input'!$CL$15:$CL$41,COUNTIF('Sch A. Input'!$CL$15:$CL$41,"&gt;="&amp;F569))&lt;E569,F569&lt;&gt;0),"Leaver",V569+T569)</f>
        <v>0</v>
      </c>
      <c r="X569" s="264">
        <f>IF(AND(LARGE('Sch A. Input'!$CL$15:$CL$41,COUNTIF('Sch A. Input'!$CL$15:$CL$41,"&gt;="&amp;F569))&lt;E569,F569&lt;&gt;0),"Leaver",IF(OR(D569="",D569&gt;$L$11,($L$11-14)&lt;$K$9),0,(E569+1-D569)/14-1))</f>
        <v>0</v>
      </c>
      <c r="Y569" s="265">
        <f>IF(AND(LARGE('Sch A. Input'!$CL$15:$CL$41,COUNTIF('Sch A. Input'!$CL$15:$CL$41,"&gt;="&amp;F569))&lt;E569,F569&lt;&gt;0),"Leaver",IFERROR(IF((S569/$X569*$M$9+T569)&gt;$D$12,"YES","NO"),0))</f>
        <v>0</v>
      </c>
      <c r="Z569" s="225">
        <f>IF(AND(LARGE('Sch A. Input'!$CL$15:$CL$41,COUNTIF('Sch A. Input'!$CL$15:$CL$41,"&gt;="&amp;F569))&lt;E569,F569&lt;&gt;0),"Leaver",IFERROR(IF($Y569="YES",MIN($U569*($G$12/$D$12),$G$12),(SUMPRODUCT(--((MIN(W569,$D$12))&gt;$C$9:$C$12),((MIN(W569,$D$12))-$C$9:$C$12),$H$9:$H$12))-((1-(X569/$M$9))*(SUMPRODUCT(--((MIN(V569,$D$12))&gt;$C$9:$C$12),((MIN(V569,$D$12))-$C$9:$C$12),$H$9:$H$12)))),0))</f>
        <v>0</v>
      </c>
      <c r="AA569" s="169">
        <f>IF(AND(LARGE('Sch A. Input'!$CL$15:$CL$41,COUNTIF('Sch A. Input'!$CL$15:$CL$41,"&gt;="&amp;F569))&lt;E569,F569&lt;&gt;0),"Leaver",IFERROR(Z569/U569,0))</f>
        <v>0</v>
      </c>
      <c r="AB569" s="170">
        <f>IF(AND(LARGE('Sch A. Input'!$CL$15:$CL$41,COUNTIF('Sch A. Input'!$CL$15:$CL$41,"&gt;="&amp;F569))&lt;E569,F569&lt;&gt;0),"Leaver",Q569-Z569)</f>
        <v>0</v>
      </c>
      <c r="AC569" s="94">
        <f t="shared" si="100"/>
        <v>0</v>
      </c>
      <c r="BK569" s="2"/>
      <c r="BL569" s="2"/>
      <c r="CI569"/>
    </row>
    <row r="570" spans="2:87" x14ac:dyDescent="0.35">
      <c r="B570" s="70" t="str">
        <f>IF('Sch A. Input'!B568="","",'Sch A. Input'!B568)</f>
        <v/>
      </c>
      <c r="C570" s="75" t="str">
        <f>IF('Sch A. Input'!C568="","",'Sch A. Input'!C568)</f>
        <v/>
      </c>
      <c r="D570" s="71" t="str">
        <f>IF('Sch A. Input'!D568="","",'Sch A. Input'!D568)</f>
        <v/>
      </c>
      <c r="E570" s="71">
        <f>'Sch A. Input'!E568</f>
        <v>45016</v>
      </c>
      <c r="F570" s="71">
        <f>'Sch A. Input'!F568</f>
        <v>0</v>
      </c>
      <c r="G570" s="226">
        <f>SUMIFS('Sch A. Input'!H568:CJ568,'Sch A. Input'!$H$13:$CJ$13,$L$11,'Sch A. Input'!$H$14:$CJ$14,"Recurring")</f>
        <v>0</v>
      </c>
      <c r="H570" s="226">
        <f>SUMIFS('Sch A. Input'!H568:CJ568,'Sch A. Input'!$H$13:$CJ$13,$L$11,'Sch A. Input'!$H$14:$CJ$14,"One-time")</f>
        <v>0</v>
      </c>
      <c r="I570" s="227">
        <f t="shared" si="94"/>
        <v>0</v>
      </c>
      <c r="J570" s="228">
        <f>SUMIFS('Sch A. Input'!H568:CJ568,'Sch A. Input'!$H$14:$CJ$14,"Recurring",'Sch A. Input'!$H$13:$CJ$13,"&lt;="&amp;$L$11)</f>
        <v>0</v>
      </c>
      <c r="K570" s="228">
        <f>SUMIFS('Sch A. Input'!H568:CJ568,'Sch A. Input'!$H$14:$CJ$14,"One-time",'Sch A. Input'!$H$13:$CJ$13,"&lt;="&amp;$L$11)</f>
        <v>0</v>
      </c>
      <c r="L570" s="229">
        <f t="shared" si="95"/>
        <v>0</v>
      </c>
      <c r="M570" s="228">
        <f t="shared" si="96"/>
        <v>0</v>
      </c>
      <c r="N570" s="228">
        <f t="shared" si="97"/>
        <v>0</v>
      </c>
      <c r="O570" s="259">
        <f t="shared" si="98"/>
        <v>0</v>
      </c>
      <c r="P570" s="268">
        <f t="shared" si="92"/>
        <v>0</v>
      </c>
      <c r="Q570" s="231">
        <f t="shared" si="93"/>
        <v>0</v>
      </c>
      <c r="R570" s="97">
        <f t="shared" si="99"/>
        <v>0</v>
      </c>
      <c r="S570" s="237">
        <f>IF(AND(LARGE('Sch A. Input'!$CL$15:$CL$41,COUNTIF('Sch A. Input'!$CL$15:$CL$41,"&gt;="&amp;F570))&lt;E570,F570&lt;&gt;0),"Leaver",J570-G570)</f>
        <v>0</v>
      </c>
      <c r="T570" s="237">
        <f>IF(AND(LARGE('Sch A. Input'!$CL$15:$CL$41,COUNTIF('Sch A. Input'!$CL$15:$CL$41,"&gt;="&amp;F570))&lt;E570,F570&lt;&gt;0),"Leaver",K570-H570)</f>
        <v>0</v>
      </c>
      <c r="U570" s="238">
        <f>IF(AND(LARGE('Sch A. Input'!$CL$15:$CL$41,COUNTIF('Sch A. Input'!$CL$15:$CL$41,"&gt;="&amp;F570))&lt;E570,F570&lt;&gt;0),"Leaver",L570-I570)</f>
        <v>0</v>
      </c>
      <c r="V570" s="238">
        <f>IF(AND(LARGE('Sch A. Input'!$CL$15:$CL$41,COUNTIF('Sch A. Input'!$CL$15:$CL$41,"&gt;="&amp;F570))&lt;E570,F570&lt;&gt;0),"Leaver",IFERROR(S570/X570*$M$9,0))</f>
        <v>0</v>
      </c>
      <c r="W570" s="238">
        <f>IF(AND(LARGE('Sch A. Input'!$CL$15:$CL$41,COUNTIF('Sch A. Input'!$CL$15:$CL$41,"&gt;="&amp;F570))&lt;E570,F570&lt;&gt;0),"Leaver",V570+T570)</f>
        <v>0</v>
      </c>
      <c r="X570" s="264">
        <f>IF(AND(LARGE('Sch A. Input'!$CL$15:$CL$41,COUNTIF('Sch A. Input'!$CL$15:$CL$41,"&gt;="&amp;F570))&lt;E570,F570&lt;&gt;0),"Leaver",IF(OR(D570="",D570&gt;$L$11,($L$11-14)&lt;$K$9),0,(E570+1-D570)/14-1))</f>
        <v>0</v>
      </c>
      <c r="Y570" s="265">
        <f>IF(AND(LARGE('Sch A. Input'!$CL$15:$CL$41,COUNTIF('Sch A. Input'!$CL$15:$CL$41,"&gt;="&amp;F570))&lt;E570,F570&lt;&gt;0),"Leaver",IFERROR(IF((S570/$X570*$M$9+T570)&gt;$D$12,"YES","NO"),0))</f>
        <v>0</v>
      </c>
      <c r="Z570" s="225">
        <f>IF(AND(LARGE('Sch A. Input'!$CL$15:$CL$41,COUNTIF('Sch A. Input'!$CL$15:$CL$41,"&gt;="&amp;F570))&lt;E570,F570&lt;&gt;0),"Leaver",IFERROR(IF($Y570="YES",MIN($U570*($G$12/$D$12),$G$12),(SUMPRODUCT(--((MIN(W570,$D$12))&gt;$C$9:$C$12),((MIN(W570,$D$12))-$C$9:$C$12),$H$9:$H$12))-((1-(X570/$M$9))*(SUMPRODUCT(--((MIN(V570,$D$12))&gt;$C$9:$C$12),((MIN(V570,$D$12))-$C$9:$C$12),$H$9:$H$12)))),0))</f>
        <v>0</v>
      </c>
      <c r="AA570" s="169">
        <f>IF(AND(LARGE('Sch A. Input'!$CL$15:$CL$41,COUNTIF('Sch A. Input'!$CL$15:$CL$41,"&gt;="&amp;F570))&lt;E570,F570&lt;&gt;0),"Leaver",IFERROR(Z570/U570,0))</f>
        <v>0</v>
      </c>
      <c r="AB570" s="170">
        <f>IF(AND(LARGE('Sch A. Input'!$CL$15:$CL$41,COUNTIF('Sch A. Input'!$CL$15:$CL$41,"&gt;="&amp;F570))&lt;E570,F570&lt;&gt;0),"Leaver",Q570-Z570)</f>
        <v>0</v>
      </c>
      <c r="AC570" s="94">
        <f t="shared" si="100"/>
        <v>0</v>
      </c>
      <c r="BK570" s="2"/>
      <c r="BL570" s="2"/>
      <c r="CI570"/>
    </row>
    <row r="571" spans="2:87" x14ac:dyDescent="0.35">
      <c r="B571" s="70" t="str">
        <f>IF('Sch A. Input'!B569="","",'Sch A. Input'!B569)</f>
        <v/>
      </c>
      <c r="C571" s="75" t="str">
        <f>IF('Sch A. Input'!C569="","",'Sch A. Input'!C569)</f>
        <v/>
      </c>
      <c r="D571" s="71" t="str">
        <f>IF('Sch A. Input'!D569="","",'Sch A. Input'!D569)</f>
        <v/>
      </c>
      <c r="E571" s="71">
        <f>'Sch A. Input'!E569</f>
        <v>45016</v>
      </c>
      <c r="F571" s="71">
        <f>'Sch A. Input'!F569</f>
        <v>0</v>
      </c>
      <c r="G571" s="226">
        <f>SUMIFS('Sch A. Input'!H569:CJ569,'Sch A. Input'!$H$13:$CJ$13,$L$11,'Sch A. Input'!$H$14:$CJ$14,"Recurring")</f>
        <v>0</v>
      </c>
      <c r="H571" s="226">
        <f>SUMIFS('Sch A. Input'!H569:CJ569,'Sch A. Input'!$H$13:$CJ$13,$L$11,'Sch A. Input'!$H$14:$CJ$14,"One-time")</f>
        <v>0</v>
      </c>
      <c r="I571" s="227">
        <f t="shared" si="94"/>
        <v>0</v>
      </c>
      <c r="J571" s="228">
        <f>SUMIFS('Sch A. Input'!H569:CJ569,'Sch A. Input'!$H$14:$CJ$14,"Recurring",'Sch A. Input'!$H$13:$CJ$13,"&lt;="&amp;$L$11)</f>
        <v>0</v>
      </c>
      <c r="K571" s="228">
        <f>SUMIFS('Sch A. Input'!H569:CJ569,'Sch A. Input'!$H$14:$CJ$14,"One-time",'Sch A. Input'!$H$13:$CJ$13,"&lt;="&amp;$L$11)</f>
        <v>0</v>
      </c>
      <c r="L571" s="229">
        <f t="shared" si="95"/>
        <v>0</v>
      </c>
      <c r="M571" s="228">
        <f t="shared" si="96"/>
        <v>0</v>
      </c>
      <c r="N571" s="228">
        <f t="shared" si="97"/>
        <v>0</v>
      </c>
      <c r="O571" s="259">
        <f t="shared" si="98"/>
        <v>0</v>
      </c>
      <c r="P571" s="268">
        <f t="shared" si="92"/>
        <v>0</v>
      </c>
      <c r="Q571" s="231">
        <f t="shared" si="93"/>
        <v>0</v>
      </c>
      <c r="R571" s="97">
        <f t="shared" si="99"/>
        <v>0</v>
      </c>
      <c r="S571" s="237">
        <f>IF(AND(LARGE('Sch A. Input'!$CL$15:$CL$41,COUNTIF('Sch A. Input'!$CL$15:$CL$41,"&gt;="&amp;F571))&lt;E571,F571&lt;&gt;0),"Leaver",J571-G571)</f>
        <v>0</v>
      </c>
      <c r="T571" s="237">
        <f>IF(AND(LARGE('Sch A. Input'!$CL$15:$CL$41,COUNTIF('Sch A. Input'!$CL$15:$CL$41,"&gt;="&amp;F571))&lt;E571,F571&lt;&gt;0),"Leaver",K571-H571)</f>
        <v>0</v>
      </c>
      <c r="U571" s="238">
        <f>IF(AND(LARGE('Sch A. Input'!$CL$15:$CL$41,COUNTIF('Sch A. Input'!$CL$15:$CL$41,"&gt;="&amp;F571))&lt;E571,F571&lt;&gt;0),"Leaver",L571-I571)</f>
        <v>0</v>
      </c>
      <c r="V571" s="238">
        <f>IF(AND(LARGE('Sch A. Input'!$CL$15:$CL$41,COUNTIF('Sch A. Input'!$CL$15:$CL$41,"&gt;="&amp;F571))&lt;E571,F571&lt;&gt;0),"Leaver",IFERROR(S571/X571*$M$9,0))</f>
        <v>0</v>
      </c>
      <c r="W571" s="238">
        <f>IF(AND(LARGE('Sch A. Input'!$CL$15:$CL$41,COUNTIF('Sch A. Input'!$CL$15:$CL$41,"&gt;="&amp;F571))&lt;E571,F571&lt;&gt;0),"Leaver",V571+T571)</f>
        <v>0</v>
      </c>
      <c r="X571" s="264">
        <f>IF(AND(LARGE('Sch A. Input'!$CL$15:$CL$41,COUNTIF('Sch A. Input'!$CL$15:$CL$41,"&gt;="&amp;F571))&lt;E571,F571&lt;&gt;0),"Leaver",IF(OR(D571="",D571&gt;$L$11,($L$11-14)&lt;$K$9),0,(E571+1-D571)/14-1))</f>
        <v>0</v>
      </c>
      <c r="Y571" s="265">
        <f>IF(AND(LARGE('Sch A. Input'!$CL$15:$CL$41,COUNTIF('Sch A. Input'!$CL$15:$CL$41,"&gt;="&amp;F571))&lt;E571,F571&lt;&gt;0),"Leaver",IFERROR(IF((S571/$X571*$M$9+T571)&gt;$D$12,"YES","NO"),0))</f>
        <v>0</v>
      </c>
      <c r="Z571" s="225">
        <f>IF(AND(LARGE('Sch A. Input'!$CL$15:$CL$41,COUNTIF('Sch A. Input'!$CL$15:$CL$41,"&gt;="&amp;F571))&lt;E571,F571&lt;&gt;0),"Leaver",IFERROR(IF($Y571="YES",MIN($U571*($G$12/$D$12),$G$12),(SUMPRODUCT(--((MIN(W571,$D$12))&gt;$C$9:$C$12),((MIN(W571,$D$12))-$C$9:$C$12),$H$9:$H$12))-((1-(X571/$M$9))*(SUMPRODUCT(--((MIN(V571,$D$12))&gt;$C$9:$C$12),((MIN(V571,$D$12))-$C$9:$C$12),$H$9:$H$12)))),0))</f>
        <v>0</v>
      </c>
      <c r="AA571" s="169">
        <f>IF(AND(LARGE('Sch A. Input'!$CL$15:$CL$41,COUNTIF('Sch A. Input'!$CL$15:$CL$41,"&gt;="&amp;F571))&lt;E571,F571&lt;&gt;0),"Leaver",IFERROR(Z571/U571,0))</f>
        <v>0</v>
      </c>
      <c r="AB571" s="170">
        <f>IF(AND(LARGE('Sch A. Input'!$CL$15:$CL$41,COUNTIF('Sch A. Input'!$CL$15:$CL$41,"&gt;="&amp;F571))&lt;E571,F571&lt;&gt;0),"Leaver",Q571-Z571)</f>
        <v>0</v>
      </c>
      <c r="AC571" s="94">
        <f t="shared" si="100"/>
        <v>0</v>
      </c>
      <c r="BK571" s="2"/>
      <c r="BL571" s="2"/>
      <c r="CI571"/>
    </row>
    <row r="572" spans="2:87" x14ac:dyDescent="0.35">
      <c r="B572" s="70" t="str">
        <f>IF('Sch A. Input'!B570="","",'Sch A. Input'!B570)</f>
        <v/>
      </c>
      <c r="C572" s="75" t="str">
        <f>IF('Sch A. Input'!C570="","",'Sch A. Input'!C570)</f>
        <v/>
      </c>
      <c r="D572" s="71" t="str">
        <f>IF('Sch A. Input'!D570="","",'Sch A. Input'!D570)</f>
        <v/>
      </c>
      <c r="E572" s="71">
        <f>'Sch A. Input'!E570</f>
        <v>45016</v>
      </c>
      <c r="F572" s="71">
        <f>'Sch A. Input'!F570</f>
        <v>0</v>
      </c>
      <c r="G572" s="226">
        <f>SUMIFS('Sch A. Input'!H570:CJ570,'Sch A. Input'!$H$13:$CJ$13,$L$11,'Sch A. Input'!$H$14:$CJ$14,"Recurring")</f>
        <v>0</v>
      </c>
      <c r="H572" s="226">
        <f>SUMIFS('Sch A. Input'!H570:CJ570,'Sch A. Input'!$H$13:$CJ$13,$L$11,'Sch A. Input'!$H$14:$CJ$14,"One-time")</f>
        <v>0</v>
      </c>
      <c r="I572" s="227">
        <f t="shared" si="94"/>
        <v>0</v>
      </c>
      <c r="J572" s="228">
        <f>SUMIFS('Sch A. Input'!H570:CJ570,'Sch A. Input'!$H$14:$CJ$14,"Recurring",'Sch A. Input'!$H$13:$CJ$13,"&lt;="&amp;$L$11)</f>
        <v>0</v>
      </c>
      <c r="K572" s="228">
        <f>SUMIFS('Sch A. Input'!H570:CJ570,'Sch A. Input'!$H$14:$CJ$14,"One-time",'Sch A. Input'!$H$13:$CJ$13,"&lt;="&amp;$L$11)</f>
        <v>0</v>
      </c>
      <c r="L572" s="229">
        <f t="shared" si="95"/>
        <v>0</v>
      </c>
      <c r="M572" s="228">
        <f t="shared" si="96"/>
        <v>0</v>
      </c>
      <c r="N572" s="228">
        <f t="shared" si="97"/>
        <v>0</v>
      </c>
      <c r="O572" s="259">
        <f t="shared" si="98"/>
        <v>0</v>
      </c>
      <c r="P572" s="268">
        <f t="shared" si="92"/>
        <v>0</v>
      </c>
      <c r="Q572" s="231">
        <f t="shared" si="93"/>
        <v>0</v>
      </c>
      <c r="R572" s="97">
        <f t="shared" si="99"/>
        <v>0</v>
      </c>
      <c r="S572" s="237">
        <f>IF(AND(LARGE('Sch A. Input'!$CL$15:$CL$41,COUNTIF('Sch A. Input'!$CL$15:$CL$41,"&gt;="&amp;F572))&lt;E572,F572&lt;&gt;0),"Leaver",J572-G572)</f>
        <v>0</v>
      </c>
      <c r="T572" s="237">
        <f>IF(AND(LARGE('Sch A. Input'!$CL$15:$CL$41,COUNTIF('Sch A. Input'!$CL$15:$CL$41,"&gt;="&amp;F572))&lt;E572,F572&lt;&gt;0),"Leaver",K572-H572)</f>
        <v>0</v>
      </c>
      <c r="U572" s="238">
        <f>IF(AND(LARGE('Sch A. Input'!$CL$15:$CL$41,COUNTIF('Sch A. Input'!$CL$15:$CL$41,"&gt;="&amp;F572))&lt;E572,F572&lt;&gt;0),"Leaver",L572-I572)</f>
        <v>0</v>
      </c>
      <c r="V572" s="238">
        <f>IF(AND(LARGE('Sch A. Input'!$CL$15:$CL$41,COUNTIF('Sch A. Input'!$CL$15:$CL$41,"&gt;="&amp;F572))&lt;E572,F572&lt;&gt;0),"Leaver",IFERROR(S572/X572*$M$9,0))</f>
        <v>0</v>
      </c>
      <c r="W572" s="238">
        <f>IF(AND(LARGE('Sch A. Input'!$CL$15:$CL$41,COUNTIF('Sch A. Input'!$CL$15:$CL$41,"&gt;="&amp;F572))&lt;E572,F572&lt;&gt;0),"Leaver",V572+T572)</f>
        <v>0</v>
      </c>
      <c r="X572" s="264">
        <f>IF(AND(LARGE('Sch A. Input'!$CL$15:$CL$41,COUNTIF('Sch A. Input'!$CL$15:$CL$41,"&gt;="&amp;F572))&lt;E572,F572&lt;&gt;0),"Leaver",IF(OR(D572="",D572&gt;$L$11,($L$11-14)&lt;$K$9),0,(E572+1-D572)/14-1))</f>
        <v>0</v>
      </c>
      <c r="Y572" s="265">
        <f>IF(AND(LARGE('Sch A. Input'!$CL$15:$CL$41,COUNTIF('Sch A. Input'!$CL$15:$CL$41,"&gt;="&amp;F572))&lt;E572,F572&lt;&gt;0),"Leaver",IFERROR(IF((S572/$X572*$M$9+T572)&gt;$D$12,"YES","NO"),0))</f>
        <v>0</v>
      </c>
      <c r="Z572" s="225">
        <f>IF(AND(LARGE('Sch A. Input'!$CL$15:$CL$41,COUNTIF('Sch A. Input'!$CL$15:$CL$41,"&gt;="&amp;F572))&lt;E572,F572&lt;&gt;0),"Leaver",IFERROR(IF($Y572="YES",MIN($U572*($G$12/$D$12),$G$12),(SUMPRODUCT(--((MIN(W572,$D$12))&gt;$C$9:$C$12),((MIN(W572,$D$12))-$C$9:$C$12),$H$9:$H$12))-((1-(X572/$M$9))*(SUMPRODUCT(--((MIN(V572,$D$12))&gt;$C$9:$C$12),((MIN(V572,$D$12))-$C$9:$C$12),$H$9:$H$12)))),0))</f>
        <v>0</v>
      </c>
      <c r="AA572" s="169">
        <f>IF(AND(LARGE('Sch A. Input'!$CL$15:$CL$41,COUNTIF('Sch A. Input'!$CL$15:$CL$41,"&gt;="&amp;F572))&lt;E572,F572&lt;&gt;0),"Leaver",IFERROR(Z572/U572,0))</f>
        <v>0</v>
      </c>
      <c r="AB572" s="170">
        <f>IF(AND(LARGE('Sch A. Input'!$CL$15:$CL$41,COUNTIF('Sch A. Input'!$CL$15:$CL$41,"&gt;="&amp;F572))&lt;E572,F572&lt;&gt;0),"Leaver",Q572-Z572)</f>
        <v>0</v>
      </c>
      <c r="AC572" s="94">
        <f t="shared" si="100"/>
        <v>0</v>
      </c>
      <c r="BK572" s="2"/>
      <c r="BL572" s="2"/>
      <c r="CI572"/>
    </row>
    <row r="573" spans="2:87" x14ac:dyDescent="0.35">
      <c r="B573" s="70" t="str">
        <f>IF('Sch A. Input'!B571="","",'Sch A. Input'!B571)</f>
        <v/>
      </c>
      <c r="C573" s="75" t="str">
        <f>IF('Sch A. Input'!C571="","",'Sch A. Input'!C571)</f>
        <v/>
      </c>
      <c r="D573" s="71" t="str">
        <f>IF('Sch A. Input'!D571="","",'Sch A. Input'!D571)</f>
        <v/>
      </c>
      <c r="E573" s="71">
        <f>'Sch A. Input'!E571</f>
        <v>45016</v>
      </c>
      <c r="F573" s="71">
        <f>'Sch A. Input'!F571</f>
        <v>0</v>
      </c>
      <c r="G573" s="226">
        <f>SUMIFS('Sch A. Input'!H571:CJ571,'Sch A. Input'!$H$13:$CJ$13,$L$11,'Sch A. Input'!$H$14:$CJ$14,"Recurring")</f>
        <v>0</v>
      </c>
      <c r="H573" s="226">
        <f>SUMIFS('Sch A. Input'!H571:CJ571,'Sch A. Input'!$H$13:$CJ$13,$L$11,'Sch A. Input'!$H$14:$CJ$14,"One-time")</f>
        <v>0</v>
      </c>
      <c r="I573" s="227">
        <f t="shared" si="94"/>
        <v>0</v>
      </c>
      <c r="J573" s="228">
        <f>SUMIFS('Sch A. Input'!H571:CJ571,'Sch A. Input'!$H$14:$CJ$14,"Recurring",'Sch A. Input'!$H$13:$CJ$13,"&lt;="&amp;$L$11)</f>
        <v>0</v>
      </c>
      <c r="K573" s="228">
        <f>SUMIFS('Sch A. Input'!H571:CJ571,'Sch A. Input'!$H$14:$CJ$14,"One-time",'Sch A. Input'!$H$13:$CJ$13,"&lt;="&amp;$L$11)</f>
        <v>0</v>
      </c>
      <c r="L573" s="229">
        <f t="shared" si="95"/>
        <v>0</v>
      </c>
      <c r="M573" s="228">
        <f t="shared" si="96"/>
        <v>0</v>
      </c>
      <c r="N573" s="228">
        <f t="shared" si="97"/>
        <v>0</v>
      </c>
      <c r="O573" s="259">
        <f t="shared" si="98"/>
        <v>0</v>
      </c>
      <c r="P573" s="268">
        <f t="shared" si="92"/>
        <v>0</v>
      </c>
      <c r="Q573" s="231">
        <f t="shared" si="93"/>
        <v>0</v>
      </c>
      <c r="R573" s="97">
        <f t="shared" si="99"/>
        <v>0</v>
      </c>
      <c r="S573" s="237">
        <f>IF(AND(LARGE('Sch A. Input'!$CL$15:$CL$41,COUNTIF('Sch A. Input'!$CL$15:$CL$41,"&gt;="&amp;F573))&lt;E573,F573&lt;&gt;0),"Leaver",J573-G573)</f>
        <v>0</v>
      </c>
      <c r="T573" s="237">
        <f>IF(AND(LARGE('Sch A. Input'!$CL$15:$CL$41,COUNTIF('Sch A. Input'!$CL$15:$CL$41,"&gt;="&amp;F573))&lt;E573,F573&lt;&gt;0),"Leaver",K573-H573)</f>
        <v>0</v>
      </c>
      <c r="U573" s="238">
        <f>IF(AND(LARGE('Sch A. Input'!$CL$15:$CL$41,COUNTIF('Sch A. Input'!$CL$15:$CL$41,"&gt;="&amp;F573))&lt;E573,F573&lt;&gt;0),"Leaver",L573-I573)</f>
        <v>0</v>
      </c>
      <c r="V573" s="238">
        <f>IF(AND(LARGE('Sch A. Input'!$CL$15:$CL$41,COUNTIF('Sch A. Input'!$CL$15:$CL$41,"&gt;="&amp;F573))&lt;E573,F573&lt;&gt;0),"Leaver",IFERROR(S573/X573*$M$9,0))</f>
        <v>0</v>
      </c>
      <c r="W573" s="238">
        <f>IF(AND(LARGE('Sch A. Input'!$CL$15:$CL$41,COUNTIF('Sch A. Input'!$CL$15:$CL$41,"&gt;="&amp;F573))&lt;E573,F573&lt;&gt;0),"Leaver",V573+T573)</f>
        <v>0</v>
      </c>
      <c r="X573" s="264">
        <f>IF(AND(LARGE('Sch A. Input'!$CL$15:$CL$41,COUNTIF('Sch A. Input'!$CL$15:$CL$41,"&gt;="&amp;F573))&lt;E573,F573&lt;&gt;0),"Leaver",IF(OR(D573="",D573&gt;$L$11,($L$11-14)&lt;$K$9),0,(E573+1-D573)/14-1))</f>
        <v>0</v>
      </c>
      <c r="Y573" s="265">
        <f>IF(AND(LARGE('Sch A. Input'!$CL$15:$CL$41,COUNTIF('Sch A. Input'!$CL$15:$CL$41,"&gt;="&amp;F573))&lt;E573,F573&lt;&gt;0),"Leaver",IFERROR(IF((S573/$X573*$M$9+T573)&gt;$D$12,"YES","NO"),0))</f>
        <v>0</v>
      </c>
      <c r="Z573" s="225">
        <f>IF(AND(LARGE('Sch A. Input'!$CL$15:$CL$41,COUNTIF('Sch A. Input'!$CL$15:$CL$41,"&gt;="&amp;F573))&lt;E573,F573&lt;&gt;0),"Leaver",IFERROR(IF($Y573="YES",MIN($U573*($G$12/$D$12),$G$12),(SUMPRODUCT(--((MIN(W573,$D$12))&gt;$C$9:$C$12),((MIN(W573,$D$12))-$C$9:$C$12),$H$9:$H$12))-((1-(X573/$M$9))*(SUMPRODUCT(--((MIN(V573,$D$12))&gt;$C$9:$C$12),((MIN(V573,$D$12))-$C$9:$C$12),$H$9:$H$12)))),0))</f>
        <v>0</v>
      </c>
      <c r="AA573" s="169">
        <f>IF(AND(LARGE('Sch A. Input'!$CL$15:$CL$41,COUNTIF('Sch A. Input'!$CL$15:$CL$41,"&gt;="&amp;F573))&lt;E573,F573&lt;&gt;0),"Leaver",IFERROR(Z573/U573,0))</f>
        <v>0</v>
      </c>
      <c r="AB573" s="170">
        <f>IF(AND(LARGE('Sch A. Input'!$CL$15:$CL$41,COUNTIF('Sch A. Input'!$CL$15:$CL$41,"&gt;="&amp;F573))&lt;E573,F573&lt;&gt;0),"Leaver",Q573-Z573)</f>
        <v>0</v>
      </c>
      <c r="AC573" s="94">
        <f t="shared" si="100"/>
        <v>0</v>
      </c>
      <c r="BK573" s="2"/>
      <c r="BL573" s="2"/>
      <c r="CI573"/>
    </row>
    <row r="574" spans="2:87" x14ac:dyDescent="0.35">
      <c r="B574" s="70" t="str">
        <f>IF('Sch A. Input'!B572="","",'Sch A. Input'!B572)</f>
        <v/>
      </c>
      <c r="C574" s="75" t="str">
        <f>IF('Sch A. Input'!C572="","",'Sch A. Input'!C572)</f>
        <v/>
      </c>
      <c r="D574" s="71" t="str">
        <f>IF('Sch A. Input'!D572="","",'Sch A. Input'!D572)</f>
        <v/>
      </c>
      <c r="E574" s="71">
        <f>'Sch A. Input'!E572</f>
        <v>45016</v>
      </c>
      <c r="F574" s="71">
        <f>'Sch A. Input'!F572</f>
        <v>0</v>
      </c>
      <c r="G574" s="226">
        <f>SUMIFS('Sch A. Input'!H572:CJ572,'Sch A. Input'!$H$13:$CJ$13,$L$11,'Sch A. Input'!$H$14:$CJ$14,"Recurring")</f>
        <v>0</v>
      </c>
      <c r="H574" s="226">
        <f>SUMIFS('Sch A. Input'!H572:CJ572,'Sch A. Input'!$H$13:$CJ$13,$L$11,'Sch A. Input'!$H$14:$CJ$14,"One-time")</f>
        <v>0</v>
      </c>
      <c r="I574" s="227">
        <f t="shared" si="94"/>
        <v>0</v>
      </c>
      <c r="J574" s="228">
        <f>SUMIFS('Sch A. Input'!H572:CJ572,'Sch A. Input'!$H$14:$CJ$14,"Recurring",'Sch A. Input'!$H$13:$CJ$13,"&lt;="&amp;$L$11)</f>
        <v>0</v>
      </c>
      <c r="K574" s="228">
        <f>SUMIFS('Sch A. Input'!H572:CJ572,'Sch A. Input'!$H$14:$CJ$14,"One-time",'Sch A. Input'!$H$13:$CJ$13,"&lt;="&amp;$L$11)</f>
        <v>0</v>
      </c>
      <c r="L574" s="229">
        <f t="shared" si="95"/>
        <v>0</v>
      </c>
      <c r="M574" s="228">
        <f t="shared" si="96"/>
        <v>0</v>
      </c>
      <c r="N574" s="228">
        <f t="shared" si="97"/>
        <v>0</v>
      </c>
      <c r="O574" s="259">
        <f t="shared" si="98"/>
        <v>0</v>
      </c>
      <c r="P574" s="268">
        <f t="shared" si="92"/>
        <v>0</v>
      </c>
      <c r="Q574" s="231">
        <f t="shared" si="93"/>
        <v>0</v>
      </c>
      <c r="R574" s="97">
        <f t="shared" si="99"/>
        <v>0</v>
      </c>
      <c r="S574" s="237">
        <f>IF(AND(LARGE('Sch A. Input'!$CL$15:$CL$41,COUNTIF('Sch A. Input'!$CL$15:$CL$41,"&gt;="&amp;F574))&lt;E574,F574&lt;&gt;0),"Leaver",J574-G574)</f>
        <v>0</v>
      </c>
      <c r="T574" s="237">
        <f>IF(AND(LARGE('Sch A. Input'!$CL$15:$CL$41,COUNTIF('Sch A. Input'!$CL$15:$CL$41,"&gt;="&amp;F574))&lt;E574,F574&lt;&gt;0),"Leaver",K574-H574)</f>
        <v>0</v>
      </c>
      <c r="U574" s="238">
        <f>IF(AND(LARGE('Sch A. Input'!$CL$15:$CL$41,COUNTIF('Sch A. Input'!$CL$15:$CL$41,"&gt;="&amp;F574))&lt;E574,F574&lt;&gt;0),"Leaver",L574-I574)</f>
        <v>0</v>
      </c>
      <c r="V574" s="238">
        <f>IF(AND(LARGE('Sch A. Input'!$CL$15:$CL$41,COUNTIF('Sch A. Input'!$CL$15:$CL$41,"&gt;="&amp;F574))&lt;E574,F574&lt;&gt;0),"Leaver",IFERROR(S574/X574*$M$9,0))</f>
        <v>0</v>
      </c>
      <c r="W574" s="238">
        <f>IF(AND(LARGE('Sch A. Input'!$CL$15:$CL$41,COUNTIF('Sch A. Input'!$CL$15:$CL$41,"&gt;="&amp;F574))&lt;E574,F574&lt;&gt;0),"Leaver",V574+T574)</f>
        <v>0</v>
      </c>
      <c r="X574" s="264">
        <f>IF(AND(LARGE('Sch A. Input'!$CL$15:$CL$41,COUNTIF('Sch A. Input'!$CL$15:$CL$41,"&gt;="&amp;F574))&lt;E574,F574&lt;&gt;0),"Leaver",IF(OR(D574="",D574&gt;$L$11,($L$11-14)&lt;$K$9),0,(E574+1-D574)/14-1))</f>
        <v>0</v>
      </c>
      <c r="Y574" s="265">
        <f>IF(AND(LARGE('Sch A. Input'!$CL$15:$CL$41,COUNTIF('Sch A. Input'!$CL$15:$CL$41,"&gt;="&amp;F574))&lt;E574,F574&lt;&gt;0),"Leaver",IFERROR(IF((S574/$X574*$M$9+T574)&gt;$D$12,"YES","NO"),0))</f>
        <v>0</v>
      </c>
      <c r="Z574" s="225">
        <f>IF(AND(LARGE('Sch A. Input'!$CL$15:$CL$41,COUNTIF('Sch A. Input'!$CL$15:$CL$41,"&gt;="&amp;F574))&lt;E574,F574&lt;&gt;0),"Leaver",IFERROR(IF($Y574="YES",MIN($U574*($G$12/$D$12),$G$12),(SUMPRODUCT(--((MIN(W574,$D$12))&gt;$C$9:$C$12),((MIN(W574,$D$12))-$C$9:$C$12),$H$9:$H$12))-((1-(X574/$M$9))*(SUMPRODUCT(--((MIN(V574,$D$12))&gt;$C$9:$C$12),((MIN(V574,$D$12))-$C$9:$C$12),$H$9:$H$12)))),0))</f>
        <v>0</v>
      </c>
      <c r="AA574" s="169">
        <f>IF(AND(LARGE('Sch A. Input'!$CL$15:$CL$41,COUNTIF('Sch A. Input'!$CL$15:$CL$41,"&gt;="&amp;F574))&lt;E574,F574&lt;&gt;0),"Leaver",IFERROR(Z574/U574,0))</f>
        <v>0</v>
      </c>
      <c r="AB574" s="170">
        <f>IF(AND(LARGE('Sch A. Input'!$CL$15:$CL$41,COUNTIF('Sch A. Input'!$CL$15:$CL$41,"&gt;="&amp;F574))&lt;E574,F574&lt;&gt;0),"Leaver",Q574-Z574)</f>
        <v>0</v>
      </c>
      <c r="AC574" s="94">
        <f t="shared" si="100"/>
        <v>0</v>
      </c>
      <c r="BK574" s="2"/>
      <c r="BL574" s="2"/>
      <c r="CI574"/>
    </row>
    <row r="575" spans="2:87" x14ac:dyDescent="0.35">
      <c r="B575" s="70" t="str">
        <f>IF('Sch A. Input'!B573="","",'Sch A. Input'!B573)</f>
        <v/>
      </c>
      <c r="C575" s="75" t="str">
        <f>IF('Sch A. Input'!C573="","",'Sch A. Input'!C573)</f>
        <v/>
      </c>
      <c r="D575" s="71" t="str">
        <f>IF('Sch A. Input'!D573="","",'Sch A. Input'!D573)</f>
        <v/>
      </c>
      <c r="E575" s="71">
        <f>'Sch A. Input'!E573</f>
        <v>45016</v>
      </c>
      <c r="F575" s="71">
        <f>'Sch A. Input'!F573</f>
        <v>0</v>
      </c>
      <c r="G575" s="226">
        <f>SUMIFS('Sch A. Input'!H573:CJ573,'Sch A. Input'!$H$13:$CJ$13,$L$11,'Sch A. Input'!$H$14:$CJ$14,"Recurring")</f>
        <v>0</v>
      </c>
      <c r="H575" s="226">
        <f>SUMIFS('Sch A. Input'!H573:CJ573,'Sch A. Input'!$H$13:$CJ$13,$L$11,'Sch A. Input'!$H$14:$CJ$14,"One-time")</f>
        <v>0</v>
      </c>
      <c r="I575" s="227">
        <f t="shared" si="94"/>
        <v>0</v>
      </c>
      <c r="J575" s="228">
        <f>SUMIFS('Sch A. Input'!H573:CJ573,'Sch A. Input'!$H$14:$CJ$14,"Recurring",'Sch A. Input'!$H$13:$CJ$13,"&lt;="&amp;$L$11)</f>
        <v>0</v>
      </c>
      <c r="K575" s="228">
        <f>SUMIFS('Sch A. Input'!H573:CJ573,'Sch A. Input'!$H$14:$CJ$14,"One-time",'Sch A. Input'!$H$13:$CJ$13,"&lt;="&amp;$L$11)</f>
        <v>0</v>
      </c>
      <c r="L575" s="229">
        <f t="shared" si="95"/>
        <v>0</v>
      </c>
      <c r="M575" s="228">
        <f t="shared" si="96"/>
        <v>0</v>
      </c>
      <c r="N575" s="228">
        <f t="shared" si="97"/>
        <v>0</v>
      </c>
      <c r="O575" s="259">
        <f t="shared" si="98"/>
        <v>0</v>
      </c>
      <c r="P575" s="268">
        <f t="shared" si="92"/>
        <v>0</v>
      </c>
      <c r="Q575" s="231">
        <f t="shared" si="93"/>
        <v>0</v>
      </c>
      <c r="R575" s="97">
        <f t="shared" si="99"/>
        <v>0</v>
      </c>
      <c r="S575" s="237">
        <f>IF(AND(LARGE('Sch A. Input'!$CL$15:$CL$41,COUNTIF('Sch A. Input'!$CL$15:$CL$41,"&gt;="&amp;F575))&lt;E575,F575&lt;&gt;0),"Leaver",J575-G575)</f>
        <v>0</v>
      </c>
      <c r="T575" s="237">
        <f>IF(AND(LARGE('Sch A. Input'!$CL$15:$CL$41,COUNTIF('Sch A. Input'!$CL$15:$CL$41,"&gt;="&amp;F575))&lt;E575,F575&lt;&gt;0),"Leaver",K575-H575)</f>
        <v>0</v>
      </c>
      <c r="U575" s="238">
        <f>IF(AND(LARGE('Sch A. Input'!$CL$15:$CL$41,COUNTIF('Sch A. Input'!$CL$15:$CL$41,"&gt;="&amp;F575))&lt;E575,F575&lt;&gt;0),"Leaver",L575-I575)</f>
        <v>0</v>
      </c>
      <c r="V575" s="238">
        <f>IF(AND(LARGE('Sch A. Input'!$CL$15:$CL$41,COUNTIF('Sch A. Input'!$CL$15:$CL$41,"&gt;="&amp;F575))&lt;E575,F575&lt;&gt;0),"Leaver",IFERROR(S575/X575*$M$9,0))</f>
        <v>0</v>
      </c>
      <c r="W575" s="238">
        <f>IF(AND(LARGE('Sch A. Input'!$CL$15:$CL$41,COUNTIF('Sch A. Input'!$CL$15:$CL$41,"&gt;="&amp;F575))&lt;E575,F575&lt;&gt;0),"Leaver",V575+T575)</f>
        <v>0</v>
      </c>
      <c r="X575" s="264">
        <f>IF(AND(LARGE('Sch A. Input'!$CL$15:$CL$41,COUNTIF('Sch A. Input'!$CL$15:$CL$41,"&gt;="&amp;F575))&lt;E575,F575&lt;&gt;0),"Leaver",IF(OR(D575="",D575&gt;$L$11,($L$11-14)&lt;$K$9),0,(E575+1-D575)/14-1))</f>
        <v>0</v>
      </c>
      <c r="Y575" s="265">
        <f>IF(AND(LARGE('Sch A. Input'!$CL$15:$CL$41,COUNTIF('Sch A. Input'!$CL$15:$CL$41,"&gt;="&amp;F575))&lt;E575,F575&lt;&gt;0),"Leaver",IFERROR(IF((S575/$X575*$M$9+T575)&gt;$D$12,"YES","NO"),0))</f>
        <v>0</v>
      </c>
      <c r="Z575" s="225">
        <f>IF(AND(LARGE('Sch A. Input'!$CL$15:$CL$41,COUNTIF('Sch A. Input'!$CL$15:$CL$41,"&gt;="&amp;F575))&lt;E575,F575&lt;&gt;0),"Leaver",IFERROR(IF($Y575="YES",MIN($U575*($G$12/$D$12),$G$12),(SUMPRODUCT(--((MIN(W575,$D$12))&gt;$C$9:$C$12),((MIN(W575,$D$12))-$C$9:$C$12),$H$9:$H$12))-((1-(X575/$M$9))*(SUMPRODUCT(--((MIN(V575,$D$12))&gt;$C$9:$C$12),((MIN(V575,$D$12))-$C$9:$C$12),$H$9:$H$12)))),0))</f>
        <v>0</v>
      </c>
      <c r="AA575" s="169">
        <f>IF(AND(LARGE('Sch A. Input'!$CL$15:$CL$41,COUNTIF('Sch A. Input'!$CL$15:$CL$41,"&gt;="&amp;F575))&lt;E575,F575&lt;&gt;0),"Leaver",IFERROR(Z575/U575,0))</f>
        <v>0</v>
      </c>
      <c r="AB575" s="170">
        <f>IF(AND(LARGE('Sch A. Input'!$CL$15:$CL$41,COUNTIF('Sch A. Input'!$CL$15:$CL$41,"&gt;="&amp;F575))&lt;E575,F575&lt;&gt;0),"Leaver",Q575-Z575)</f>
        <v>0</v>
      </c>
      <c r="AC575" s="94">
        <f t="shared" si="100"/>
        <v>0</v>
      </c>
      <c r="BK575" s="2"/>
      <c r="BL575" s="2"/>
      <c r="CI575"/>
    </row>
    <row r="576" spans="2:87" x14ac:dyDescent="0.35">
      <c r="B576" s="70" t="str">
        <f>IF('Sch A. Input'!B574="","",'Sch A. Input'!B574)</f>
        <v/>
      </c>
      <c r="C576" s="75" t="str">
        <f>IF('Sch A. Input'!C574="","",'Sch A. Input'!C574)</f>
        <v/>
      </c>
      <c r="D576" s="71" t="str">
        <f>IF('Sch A. Input'!D574="","",'Sch A. Input'!D574)</f>
        <v/>
      </c>
      <c r="E576" s="71">
        <f>'Sch A. Input'!E574</f>
        <v>45016</v>
      </c>
      <c r="F576" s="71">
        <f>'Sch A. Input'!F574</f>
        <v>0</v>
      </c>
      <c r="G576" s="226">
        <f>SUMIFS('Sch A. Input'!H574:CJ574,'Sch A. Input'!$H$13:$CJ$13,$L$11,'Sch A. Input'!$H$14:$CJ$14,"Recurring")</f>
        <v>0</v>
      </c>
      <c r="H576" s="226">
        <f>SUMIFS('Sch A. Input'!H574:CJ574,'Sch A. Input'!$H$13:$CJ$13,$L$11,'Sch A. Input'!$H$14:$CJ$14,"One-time")</f>
        <v>0</v>
      </c>
      <c r="I576" s="227">
        <f t="shared" si="94"/>
        <v>0</v>
      </c>
      <c r="J576" s="228">
        <f>SUMIFS('Sch A. Input'!H574:CJ574,'Sch A. Input'!$H$14:$CJ$14,"Recurring",'Sch A. Input'!$H$13:$CJ$13,"&lt;="&amp;$L$11)</f>
        <v>0</v>
      </c>
      <c r="K576" s="228">
        <f>SUMIFS('Sch A. Input'!H574:CJ574,'Sch A. Input'!$H$14:$CJ$14,"One-time",'Sch A. Input'!$H$13:$CJ$13,"&lt;="&amp;$L$11)</f>
        <v>0</v>
      </c>
      <c r="L576" s="229">
        <f t="shared" si="95"/>
        <v>0</v>
      </c>
      <c r="M576" s="228">
        <f t="shared" si="96"/>
        <v>0</v>
      </c>
      <c r="N576" s="228">
        <f t="shared" si="97"/>
        <v>0</v>
      </c>
      <c r="O576" s="259">
        <f t="shared" si="98"/>
        <v>0</v>
      </c>
      <c r="P576" s="268">
        <f t="shared" si="92"/>
        <v>0</v>
      </c>
      <c r="Q576" s="231">
        <f t="shared" si="93"/>
        <v>0</v>
      </c>
      <c r="R576" s="97">
        <f t="shared" si="99"/>
        <v>0</v>
      </c>
      <c r="S576" s="237">
        <f>IF(AND(LARGE('Sch A. Input'!$CL$15:$CL$41,COUNTIF('Sch A. Input'!$CL$15:$CL$41,"&gt;="&amp;F576))&lt;E576,F576&lt;&gt;0),"Leaver",J576-G576)</f>
        <v>0</v>
      </c>
      <c r="T576" s="237">
        <f>IF(AND(LARGE('Sch A. Input'!$CL$15:$CL$41,COUNTIF('Sch A. Input'!$CL$15:$CL$41,"&gt;="&amp;F576))&lt;E576,F576&lt;&gt;0),"Leaver",K576-H576)</f>
        <v>0</v>
      </c>
      <c r="U576" s="238">
        <f>IF(AND(LARGE('Sch A. Input'!$CL$15:$CL$41,COUNTIF('Sch A. Input'!$CL$15:$CL$41,"&gt;="&amp;F576))&lt;E576,F576&lt;&gt;0),"Leaver",L576-I576)</f>
        <v>0</v>
      </c>
      <c r="V576" s="238">
        <f>IF(AND(LARGE('Sch A. Input'!$CL$15:$CL$41,COUNTIF('Sch A. Input'!$CL$15:$CL$41,"&gt;="&amp;F576))&lt;E576,F576&lt;&gt;0),"Leaver",IFERROR(S576/X576*$M$9,0))</f>
        <v>0</v>
      </c>
      <c r="W576" s="238">
        <f>IF(AND(LARGE('Sch A. Input'!$CL$15:$CL$41,COUNTIF('Sch A. Input'!$CL$15:$CL$41,"&gt;="&amp;F576))&lt;E576,F576&lt;&gt;0),"Leaver",V576+T576)</f>
        <v>0</v>
      </c>
      <c r="X576" s="264">
        <f>IF(AND(LARGE('Sch A. Input'!$CL$15:$CL$41,COUNTIF('Sch A. Input'!$CL$15:$CL$41,"&gt;="&amp;F576))&lt;E576,F576&lt;&gt;0),"Leaver",IF(OR(D576="",D576&gt;$L$11,($L$11-14)&lt;$K$9),0,(E576+1-D576)/14-1))</f>
        <v>0</v>
      </c>
      <c r="Y576" s="265">
        <f>IF(AND(LARGE('Sch A. Input'!$CL$15:$CL$41,COUNTIF('Sch A. Input'!$CL$15:$CL$41,"&gt;="&amp;F576))&lt;E576,F576&lt;&gt;0),"Leaver",IFERROR(IF((S576/$X576*$M$9+T576)&gt;$D$12,"YES","NO"),0))</f>
        <v>0</v>
      </c>
      <c r="Z576" s="225">
        <f>IF(AND(LARGE('Sch A. Input'!$CL$15:$CL$41,COUNTIF('Sch A. Input'!$CL$15:$CL$41,"&gt;="&amp;F576))&lt;E576,F576&lt;&gt;0),"Leaver",IFERROR(IF($Y576="YES",MIN($U576*($G$12/$D$12),$G$12),(SUMPRODUCT(--((MIN(W576,$D$12))&gt;$C$9:$C$12),((MIN(W576,$D$12))-$C$9:$C$12),$H$9:$H$12))-((1-(X576/$M$9))*(SUMPRODUCT(--((MIN(V576,$D$12))&gt;$C$9:$C$12),((MIN(V576,$D$12))-$C$9:$C$12),$H$9:$H$12)))),0))</f>
        <v>0</v>
      </c>
      <c r="AA576" s="169">
        <f>IF(AND(LARGE('Sch A. Input'!$CL$15:$CL$41,COUNTIF('Sch A. Input'!$CL$15:$CL$41,"&gt;="&amp;F576))&lt;E576,F576&lt;&gt;0),"Leaver",IFERROR(Z576/U576,0))</f>
        <v>0</v>
      </c>
      <c r="AB576" s="170">
        <f>IF(AND(LARGE('Sch A. Input'!$CL$15:$CL$41,COUNTIF('Sch A. Input'!$CL$15:$CL$41,"&gt;="&amp;F576))&lt;E576,F576&lt;&gt;0),"Leaver",Q576-Z576)</f>
        <v>0</v>
      </c>
      <c r="AC576" s="94">
        <f t="shared" si="100"/>
        <v>0</v>
      </c>
      <c r="BK576" s="2"/>
      <c r="BL576" s="2"/>
      <c r="CI576"/>
    </row>
    <row r="577" spans="2:87" x14ac:dyDescent="0.35">
      <c r="B577" s="70" t="str">
        <f>IF('Sch A. Input'!B575="","",'Sch A. Input'!B575)</f>
        <v/>
      </c>
      <c r="C577" s="75" t="str">
        <f>IF('Sch A. Input'!C575="","",'Sch A. Input'!C575)</f>
        <v/>
      </c>
      <c r="D577" s="71" t="str">
        <f>IF('Sch A. Input'!D575="","",'Sch A. Input'!D575)</f>
        <v/>
      </c>
      <c r="E577" s="71">
        <f>'Sch A. Input'!E575</f>
        <v>45016</v>
      </c>
      <c r="F577" s="71">
        <f>'Sch A. Input'!F575</f>
        <v>0</v>
      </c>
      <c r="G577" s="226">
        <f>SUMIFS('Sch A. Input'!H575:CJ575,'Sch A. Input'!$H$13:$CJ$13,$L$11,'Sch A. Input'!$H$14:$CJ$14,"Recurring")</f>
        <v>0</v>
      </c>
      <c r="H577" s="226">
        <f>SUMIFS('Sch A. Input'!H575:CJ575,'Sch A. Input'!$H$13:$CJ$13,$L$11,'Sch A. Input'!$H$14:$CJ$14,"One-time")</f>
        <v>0</v>
      </c>
      <c r="I577" s="227">
        <f t="shared" si="94"/>
        <v>0</v>
      </c>
      <c r="J577" s="228">
        <f>SUMIFS('Sch A. Input'!H575:CJ575,'Sch A. Input'!$H$14:$CJ$14,"Recurring",'Sch A. Input'!$H$13:$CJ$13,"&lt;="&amp;$L$11)</f>
        <v>0</v>
      </c>
      <c r="K577" s="228">
        <f>SUMIFS('Sch A. Input'!H575:CJ575,'Sch A. Input'!$H$14:$CJ$14,"One-time",'Sch A. Input'!$H$13:$CJ$13,"&lt;="&amp;$L$11)</f>
        <v>0</v>
      </c>
      <c r="L577" s="229">
        <f t="shared" si="95"/>
        <v>0</v>
      </c>
      <c r="M577" s="228">
        <f t="shared" si="96"/>
        <v>0</v>
      </c>
      <c r="N577" s="228">
        <f t="shared" si="97"/>
        <v>0</v>
      </c>
      <c r="O577" s="259">
        <f t="shared" si="98"/>
        <v>0</v>
      </c>
      <c r="P577" s="268">
        <f t="shared" si="92"/>
        <v>0</v>
      </c>
      <c r="Q577" s="231">
        <f t="shared" si="93"/>
        <v>0</v>
      </c>
      <c r="R577" s="97">
        <f t="shared" si="99"/>
        <v>0</v>
      </c>
      <c r="S577" s="237">
        <f>IF(AND(LARGE('Sch A. Input'!$CL$15:$CL$41,COUNTIF('Sch A. Input'!$CL$15:$CL$41,"&gt;="&amp;F577))&lt;E577,F577&lt;&gt;0),"Leaver",J577-G577)</f>
        <v>0</v>
      </c>
      <c r="T577" s="237">
        <f>IF(AND(LARGE('Sch A. Input'!$CL$15:$CL$41,COUNTIF('Sch A. Input'!$CL$15:$CL$41,"&gt;="&amp;F577))&lt;E577,F577&lt;&gt;0),"Leaver",K577-H577)</f>
        <v>0</v>
      </c>
      <c r="U577" s="238">
        <f>IF(AND(LARGE('Sch A. Input'!$CL$15:$CL$41,COUNTIF('Sch A. Input'!$CL$15:$CL$41,"&gt;="&amp;F577))&lt;E577,F577&lt;&gt;0),"Leaver",L577-I577)</f>
        <v>0</v>
      </c>
      <c r="V577" s="238">
        <f>IF(AND(LARGE('Sch A. Input'!$CL$15:$CL$41,COUNTIF('Sch A. Input'!$CL$15:$CL$41,"&gt;="&amp;F577))&lt;E577,F577&lt;&gt;0),"Leaver",IFERROR(S577/X577*$M$9,0))</f>
        <v>0</v>
      </c>
      <c r="W577" s="238">
        <f>IF(AND(LARGE('Sch A. Input'!$CL$15:$CL$41,COUNTIF('Sch A. Input'!$CL$15:$CL$41,"&gt;="&amp;F577))&lt;E577,F577&lt;&gt;0),"Leaver",V577+T577)</f>
        <v>0</v>
      </c>
      <c r="X577" s="264">
        <f>IF(AND(LARGE('Sch A. Input'!$CL$15:$CL$41,COUNTIF('Sch A. Input'!$CL$15:$CL$41,"&gt;="&amp;F577))&lt;E577,F577&lt;&gt;0),"Leaver",IF(OR(D577="",D577&gt;$L$11,($L$11-14)&lt;$K$9),0,(E577+1-D577)/14-1))</f>
        <v>0</v>
      </c>
      <c r="Y577" s="265">
        <f>IF(AND(LARGE('Sch A. Input'!$CL$15:$CL$41,COUNTIF('Sch A. Input'!$CL$15:$CL$41,"&gt;="&amp;F577))&lt;E577,F577&lt;&gt;0),"Leaver",IFERROR(IF((S577/$X577*$M$9+T577)&gt;$D$12,"YES","NO"),0))</f>
        <v>0</v>
      </c>
      <c r="Z577" s="225">
        <f>IF(AND(LARGE('Sch A. Input'!$CL$15:$CL$41,COUNTIF('Sch A. Input'!$CL$15:$CL$41,"&gt;="&amp;F577))&lt;E577,F577&lt;&gt;0),"Leaver",IFERROR(IF($Y577="YES",MIN($U577*($G$12/$D$12),$G$12),(SUMPRODUCT(--((MIN(W577,$D$12))&gt;$C$9:$C$12),((MIN(W577,$D$12))-$C$9:$C$12),$H$9:$H$12))-((1-(X577/$M$9))*(SUMPRODUCT(--((MIN(V577,$D$12))&gt;$C$9:$C$12),((MIN(V577,$D$12))-$C$9:$C$12),$H$9:$H$12)))),0))</f>
        <v>0</v>
      </c>
      <c r="AA577" s="169">
        <f>IF(AND(LARGE('Sch A. Input'!$CL$15:$CL$41,COUNTIF('Sch A. Input'!$CL$15:$CL$41,"&gt;="&amp;F577))&lt;E577,F577&lt;&gt;0),"Leaver",IFERROR(Z577/U577,0))</f>
        <v>0</v>
      </c>
      <c r="AB577" s="170">
        <f>IF(AND(LARGE('Sch A. Input'!$CL$15:$CL$41,COUNTIF('Sch A. Input'!$CL$15:$CL$41,"&gt;="&amp;F577))&lt;E577,F577&lt;&gt;0),"Leaver",Q577-Z577)</f>
        <v>0</v>
      </c>
      <c r="AC577" s="94">
        <f t="shared" si="100"/>
        <v>0</v>
      </c>
      <c r="BK577" s="2"/>
      <c r="BL577" s="2"/>
      <c r="CI577"/>
    </row>
    <row r="578" spans="2:87" x14ac:dyDescent="0.35">
      <c r="B578" s="70" t="str">
        <f>IF('Sch A. Input'!B576="","",'Sch A. Input'!B576)</f>
        <v/>
      </c>
      <c r="C578" s="75" t="str">
        <f>IF('Sch A. Input'!C576="","",'Sch A. Input'!C576)</f>
        <v/>
      </c>
      <c r="D578" s="71" t="str">
        <f>IF('Sch A. Input'!D576="","",'Sch A. Input'!D576)</f>
        <v/>
      </c>
      <c r="E578" s="71">
        <f>'Sch A. Input'!E576</f>
        <v>45016</v>
      </c>
      <c r="F578" s="71">
        <f>'Sch A. Input'!F576</f>
        <v>0</v>
      </c>
      <c r="G578" s="226">
        <f>SUMIFS('Sch A. Input'!H576:CJ576,'Sch A. Input'!$H$13:$CJ$13,$L$11,'Sch A. Input'!$H$14:$CJ$14,"Recurring")</f>
        <v>0</v>
      </c>
      <c r="H578" s="226">
        <f>SUMIFS('Sch A. Input'!H576:CJ576,'Sch A. Input'!$H$13:$CJ$13,$L$11,'Sch A. Input'!$H$14:$CJ$14,"One-time")</f>
        <v>0</v>
      </c>
      <c r="I578" s="227">
        <f t="shared" si="94"/>
        <v>0</v>
      </c>
      <c r="J578" s="228">
        <f>SUMIFS('Sch A. Input'!H576:CJ576,'Sch A. Input'!$H$14:$CJ$14,"Recurring",'Sch A. Input'!$H$13:$CJ$13,"&lt;="&amp;$L$11)</f>
        <v>0</v>
      </c>
      <c r="K578" s="228">
        <f>SUMIFS('Sch A. Input'!H576:CJ576,'Sch A. Input'!$H$14:$CJ$14,"One-time",'Sch A. Input'!$H$13:$CJ$13,"&lt;="&amp;$L$11)</f>
        <v>0</v>
      </c>
      <c r="L578" s="229">
        <f t="shared" si="95"/>
        <v>0</v>
      </c>
      <c r="M578" s="228">
        <f t="shared" si="96"/>
        <v>0</v>
      </c>
      <c r="N578" s="228">
        <f t="shared" si="97"/>
        <v>0</v>
      </c>
      <c r="O578" s="259">
        <f t="shared" si="98"/>
        <v>0</v>
      </c>
      <c r="P578" s="268">
        <f t="shared" si="92"/>
        <v>0</v>
      </c>
      <c r="Q578" s="231">
        <f t="shared" si="93"/>
        <v>0</v>
      </c>
      <c r="R578" s="97">
        <f t="shared" si="99"/>
        <v>0</v>
      </c>
      <c r="S578" s="237">
        <f>IF(AND(LARGE('Sch A. Input'!$CL$15:$CL$41,COUNTIF('Sch A. Input'!$CL$15:$CL$41,"&gt;="&amp;F578))&lt;E578,F578&lt;&gt;0),"Leaver",J578-G578)</f>
        <v>0</v>
      </c>
      <c r="T578" s="237">
        <f>IF(AND(LARGE('Sch A. Input'!$CL$15:$CL$41,COUNTIF('Sch A. Input'!$CL$15:$CL$41,"&gt;="&amp;F578))&lt;E578,F578&lt;&gt;0),"Leaver",K578-H578)</f>
        <v>0</v>
      </c>
      <c r="U578" s="238">
        <f>IF(AND(LARGE('Sch A. Input'!$CL$15:$CL$41,COUNTIF('Sch A. Input'!$CL$15:$CL$41,"&gt;="&amp;F578))&lt;E578,F578&lt;&gt;0),"Leaver",L578-I578)</f>
        <v>0</v>
      </c>
      <c r="V578" s="238">
        <f>IF(AND(LARGE('Sch A. Input'!$CL$15:$CL$41,COUNTIF('Sch A. Input'!$CL$15:$CL$41,"&gt;="&amp;F578))&lt;E578,F578&lt;&gt;0),"Leaver",IFERROR(S578/X578*$M$9,0))</f>
        <v>0</v>
      </c>
      <c r="W578" s="238">
        <f>IF(AND(LARGE('Sch A. Input'!$CL$15:$CL$41,COUNTIF('Sch A. Input'!$CL$15:$CL$41,"&gt;="&amp;F578))&lt;E578,F578&lt;&gt;0),"Leaver",V578+T578)</f>
        <v>0</v>
      </c>
      <c r="X578" s="264">
        <f>IF(AND(LARGE('Sch A. Input'!$CL$15:$CL$41,COUNTIF('Sch A. Input'!$CL$15:$CL$41,"&gt;="&amp;F578))&lt;E578,F578&lt;&gt;0),"Leaver",IF(OR(D578="",D578&gt;$L$11,($L$11-14)&lt;$K$9),0,(E578+1-D578)/14-1))</f>
        <v>0</v>
      </c>
      <c r="Y578" s="265">
        <f>IF(AND(LARGE('Sch A. Input'!$CL$15:$CL$41,COUNTIF('Sch A. Input'!$CL$15:$CL$41,"&gt;="&amp;F578))&lt;E578,F578&lt;&gt;0),"Leaver",IFERROR(IF((S578/$X578*$M$9+T578)&gt;$D$12,"YES","NO"),0))</f>
        <v>0</v>
      </c>
      <c r="Z578" s="225">
        <f>IF(AND(LARGE('Sch A. Input'!$CL$15:$CL$41,COUNTIF('Sch A. Input'!$CL$15:$CL$41,"&gt;="&amp;F578))&lt;E578,F578&lt;&gt;0),"Leaver",IFERROR(IF($Y578="YES",MIN($U578*($G$12/$D$12),$G$12),(SUMPRODUCT(--((MIN(W578,$D$12))&gt;$C$9:$C$12),((MIN(W578,$D$12))-$C$9:$C$12),$H$9:$H$12))-((1-(X578/$M$9))*(SUMPRODUCT(--((MIN(V578,$D$12))&gt;$C$9:$C$12),((MIN(V578,$D$12))-$C$9:$C$12),$H$9:$H$12)))),0))</f>
        <v>0</v>
      </c>
      <c r="AA578" s="169">
        <f>IF(AND(LARGE('Sch A. Input'!$CL$15:$CL$41,COUNTIF('Sch A. Input'!$CL$15:$CL$41,"&gt;="&amp;F578))&lt;E578,F578&lt;&gt;0),"Leaver",IFERROR(Z578/U578,0))</f>
        <v>0</v>
      </c>
      <c r="AB578" s="170">
        <f>IF(AND(LARGE('Sch A. Input'!$CL$15:$CL$41,COUNTIF('Sch A. Input'!$CL$15:$CL$41,"&gt;="&amp;F578))&lt;E578,F578&lt;&gt;0),"Leaver",Q578-Z578)</f>
        <v>0</v>
      </c>
      <c r="AC578" s="94">
        <f t="shared" si="100"/>
        <v>0</v>
      </c>
      <c r="BK578" s="2"/>
      <c r="BL578" s="2"/>
      <c r="CI578"/>
    </row>
    <row r="579" spans="2:87" x14ac:dyDescent="0.35">
      <c r="B579" s="70" t="str">
        <f>IF('Sch A. Input'!B577="","",'Sch A. Input'!B577)</f>
        <v/>
      </c>
      <c r="C579" s="75" t="str">
        <f>IF('Sch A. Input'!C577="","",'Sch A. Input'!C577)</f>
        <v/>
      </c>
      <c r="D579" s="71" t="str">
        <f>IF('Sch A. Input'!D577="","",'Sch A. Input'!D577)</f>
        <v/>
      </c>
      <c r="E579" s="71">
        <f>'Sch A. Input'!E577</f>
        <v>45016</v>
      </c>
      <c r="F579" s="71">
        <f>'Sch A. Input'!F577</f>
        <v>0</v>
      </c>
      <c r="G579" s="226">
        <f>SUMIFS('Sch A. Input'!H577:CJ577,'Sch A. Input'!$H$13:$CJ$13,$L$11,'Sch A. Input'!$H$14:$CJ$14,"Recurring")</f>
        <v>0</v>
      </c>
      <c r="H579" s="226">
        <f>SUMIFS('Sch A. Input'!H577:CJ577,'Sch A. Input'!$H$13:$CJ$13,$L$11,'Sch A. Input'!$H$14:$CJ$14,"One-time")</f>
        <v>0</v>
      </c>
      <c r="I579" s="227">
        <f t="shared" si="94"/>
        <v>0</v>
      </c>
      <c r="J579" s="228">
        <f>SUMIFS('Sch A. Input'!H577:CJ577,'Sch A. Input'!$H$14:$CJ$14,"Recurring",'Sch A. Input'!$H$13:$CJ$13,"&lt;="&amp;$L$11)</f>
        <v>0</v>
      </c>
      <c r="K579" s="228">
        <f>SUMIFS('Sch A. Input'!H577:CJ577,'Sch A. Input'!$H$14:$CJ$14,"One-time",'Sch A. Input'!$H$13:$CJ$13,"&lt;="&amp;$L$11)</f>
        <v>0</v>
      </c>
      <c r="L579" s="229">
        <f t="shared" si="95"/>
        <v>0</v>
      </c>
      <c r="M579" s="228">
        <f t="shared" si="96"/>
        <v>0</v>
      </c>
      <c r="N579" s="228">
        <f t="shared" si="97"/>
        <v>0</v>
      </c>
      <c r="O579" s="259">
        <f t="shared" si="98"/>
        <v>0</v>
      </c>
      <c r="P579" s="268">
        <f t="shared" si="92"/>
        <v>0</v>
      </c>
      <c r="Q579" s="231">
        <f t="shared" si="93"/>
        <v>0</v>
      </c>
      <c r="R579" s="97">
        <f t="shared" si="99"/>
        <v>0</v>
      </c>
      <c r="S579" s="237">
        <f>IF(AND(LARGE('Sch A. Input'!$CL$15:$CL$41,COUNTIF('Sch A. Input'!$CL$15:$CL$41,"&gt;="&amp;F579))&lt;E579,F579&lt;&gt;0),"Leaver",J579-G579)</f>
        <v>0</v>
      </c>
      <c r="T579" s="237">
        <f>IF(AND(LARGE('Sch A. Input'!$CL$15:$CL$41,COUNTIF('Sch A. Input'!$CL$15:$CL$41,"&gt;="&amp;F579))&lt;E579,F579&lt;&gt;0),"Leaver",K579-H579)</f>
        <v>0</v>
      </c>
      <c r="U579" s="238">
        <f>IF(AND(LARGE('Sch A. Input'!$CL$15:$CL$41,COUNTIF('Sch A. Input'!$CL$15:$CL$41,"&gt;="&amp;F579))&lt;E579,F579&lt;&gt;0),"Leaver",L579-I579)</f>
        <v>0</v>
      </c>
      <c r="V579" s="238">
        <f>IF(AND(LARGE('Sch A. Input'!$CL$15:$CL$41,COUNTIF('Sch A. Input'!$CL$15:$CL$41,"&gt;="&amp;F579))&lt;E579,F579&lt;&gt;0),"Leaver",IFERROR(S579/X579*$M$9,0))</f>
        <v>0</v>
      </c>
      <c r="W579" s="238">
        <f>IF(AND(LARGE('Sch A. Input'!$CL$15:$CL$41,COUNTIF('Sch A. Input'!$CL$15:$CL$41,"&gt;="&amp;F579))&lt;E579,F579&lt;&gt;0),"Leaver",V579+T579)</f>
        <v>0</v>
      </c>
      <c r="X579" s="264">
        <f>IF(AND(LARGE('Sch A. Input'!$CL$15:$CL$41,COUNTIF('Sch A. Input'!$CL$15:$CL$41,"&gt;="&amp;F579))&lt;E579,F579&lt;&gt;0),"Leaver",IF(OR(D579="",D579&gt;$L$11,($L$11-14)&lt;$K$9),0,(E579+1-D579)/14-1))</f>
        <v>0</v>
      </c>
      <c r="Y579" s="265">
        <f>IF(AND(LARGE('Sch A. Input'!$CL$15:$CL$41,COUNTIF('Sch A. Input'!$CL$15:$CL$41,"&gt;="&amp;F579))&lt;E579,F579&lt;&gt;0),"Leaver",IFERROR(IF((S579/$X579*$M$9+T579)&gt;$D$12,"YES","NO"),0))</f>
        <v>0</v>
      </c>
      <c r="Z579" s="225">
        <f>IF(AND(LARGE('Sch A. Input'!$CL$15:$CL$41,COUNTIF('Sch A. Input'!$CL$15:$CL$41,"&gt;="&amp;F579))&lt;E579,F579&lt;&gt;0),"Leaver",IFERROR(IF($Y579="YES",MIN($U579*($G$12/$D$12),$G$12),(SUMPRODUCT(--((MIN(W579,$D$12))&gt;$C$9:$C$12),((MIN(W579,$D$12))-$C$9:$C$12),$H$9:$H$12))-((1-(X579/$M$9))*(SUMPRODUCT(--((MIN(V579,$D$12))&gt;$C$9:$C$12),((MIN(V579,$D$12))-$C$9:$C$12),$H$9:$H$12)))),0))</f>
        <v>0</v>
      </c>
      <c r="AA579" s="169">
        <f>IF(AND(LARGE('Sch A. Input'!$CL$15:$CL$41,COUNTIF('Sch A. Input'!$CL$15:$CL$41,"&gt;="&amp;F579))&lt;E579,F579&lt;&gt;0),"Leaver",IFERROR(Z579/U579,0))</f>
        <v>0</v>
      </c>
      <c r="AB579" s="170">
        <f>IF(AND(LARGE('Sch A. Input'!$CL$15:$CL$41,COUNTIF('Sch A. Input'!$CL$15:$CL$41,"&gt;="&amp;F579))&lt;E579,F579&lt;&gt;0),"Leaver",Q579-Z579)</f>
        <v>0</v>
      </c>
      <c r="AC579" s="94">
        <f t="shared" si="100"/>
        <v>0</v>
      </c>
      <c r="BK579" s="2"/>
      <c r="BL579" s="2"/>
      <c r="CI579"/>
    </row>
    <row r="580" spans="2:87" x14ac:dyDescent="0.35">
      <c r="B580" s="70" t="str">
        <f>IF('Sch A. Input'!B578="","",'Sch A. Input'!B578)</f>
        <v/>
      </c>
      <c r="C580" s="75" t="str">
        <f>IF('Sch A. Input'!C578="","",'Sch A. Input'!C578)</f>
        <v/>
      </c>
      <c r="D580" s="71" t="str">
        <f>IF('Sch A. Input'!D578="","",'Sch A. Input'!D578)</f>
        <v/>
      </c>
      <c r="E580" s="71">
        <f>'Sch A. Input'!E578</f>
        <v>45016</v>
      </c>
      <c r="F580" s="71">
        <f>'Sch A. Input'!F578</f>
        <v>0</v>
      </c>
      <c r="G580" s="226">
        <f>SUMIFS('Sch A. Input'!H578:CJ578,'Sch A. Input'!$H$13:$CJ$13,$L$11,'Sch A. Input'!$H$14:$CJ$14,"Recurring")</f>
        <v>0</v>
      </c>
      <c r="H580" s="226">
        <f>SUMIFS('Sch A. Input'!H578:CJ578,'Sch A. Input'!$H$13:$CJ$13,$L$11,'Sch A. Input'!$H$14:$CJ$14,"One-time")</f>
        <v>0</v>
      </c>
      <c r="I580" s="227">
        <f t="shared" si="94"/>
        <v>0</v>
      </c>
      <c r="J580" s="228">
        <f>SUMIFS('Sch A. Input'!H578:CJ578,'Sch A. Input'!$H$14:$CJ$14,"Recurring",'Sch A. Input'!$H$13:$CJ$13,"&lt;="&amp;$L$11)</f>
        <v>0</v>
      </c>
      <c r="K580" s="228">
        <f>SUMIFS('Sch A. Input'!H578:CJ578,'Sch A. Input'!$H$14:$CJ$14,"One-time",'Sch A. Input'!$H$13:$CJ$13,"&lt;="&amp;$L$11)</f>
        <v>0</v>
      </c>
      <c r="L580" s="229">
        <f t="shared" si="95"/>
        <v>0</v>
      </c>
      <c r="M580" s="228">
        <f t="shared" si="96"/>
        <v>0</v>
      </c>
      <c r="N580" s="228">
        <f t="shared" si="97"/>
        <v>0</v>
      </c>
      <c r="O580" s="259">
        <f t="shared" si="98"/>
        <v>0</v>
      </c>
      <c r="P580" s="268">
        <f t="shared" si="92"/>
        <v>0</v>
      </c>
      <c r="Q580" s="231">
        <f t="shared" si="93"/>
        <v>0</v>
      </c>
      <c r="R580" s="97">
        <f t="shared" si="99"/>
        <v>0</v>
      </c>
      <c r="S580" s="237">
        <f>IF(AND(LARGE('Sch A. Input'!$CL$15:$CL$41,COUNTIF('Sch A. Input'!$CL$15:$CL$41,"&gt;="&amp;F580))&lt;E580,F580&lt;&gt;0),"Leaver",J580-G580)</f>
        <v>0</v>
      </c>
      <c r="T580" s="237">
        <f>IF(AND(LARGE('Sch A. Input'!$CL$15:$CL$41,COUNTIF('Sch A. Input'!$CL$15:$CL$41,"&gt;="&amp;F580))&lt;E580,F580&lt;&gt;0),"Leaver",K580-H580)</f>
        <v>0</v>
      </c>
      <c r="U580" s="238">
        <f>IF(AND(LARGE('Sch A. Input'!$CL$15:$CL$41,COUNTIF('Sch A. Input'!$CL$15:$CL$41,"&gt;="&amp;F580))&lt;E580,F580&lt;&gt;0),"Leaver",L580-I580)</f>
        <v>0</v>
      </c>
      <c r="V580" s="238">
        <f>IF(AND(LARGE('Sch A. Input'!$CL$15:$CL$41,COUNTIF('Sch A. Input'!$CL$15:$CL$41,"&gt;="&amp;F580))&lt;E580,F580&lt;&gt;0),"Leaver",IFERROR(S580/X580*$M$9,0))</f>
        <v>0</v>
      </c>
      <c r="W580" s="238">
        <f>IF(AND(LARGE('Sch A. Input'!$CL$15:$CL$41,COUNTIF('Sch A. Input'!$CL$15:$CL$41,"&gt;="&amp;F580))&lt;E580,F580&lt;&gt;0),"Leaver",V580+T580)</f>
        <v>0</v>
      </c>
      <c r="X580" s="264">
        <f>IF(AND(LARGE('Sch A. Input'!$CL$15:$CL$41,COUNTIF('Sch A. Input'!$CL$15:$CL$41,"&gt;="&amp;F580))&lt;E580,F580&lt;&gt;0),"Leaver",IF(OR(D580="",D580&gt;$L$11,($L$11-14)&lt;$K$9),0,(E580+1-D580)/14-1))</f>
        <v>0</v>
      </c>
      <c r="Y580" s="265">
        <f>IF(AND(LARGE('Sch A. Input'!$CL$15:$CL$41,COUNTIF('Sch A. Input'!$CL$15:$CL$41,"&gt;="&amp;F580))&lt;E580,F580&lt;&gt;0),"Leaver",IFERROR(IF((S580/$X580*$M$9+T580)&gt;$D$12,"YES","NO"),0))</f>
        <v>0</v>
      </c>
      <c r="Z580" s="225">
        <f>IF(AND(LARGE('Sch A. Input'!$CL$15:$CL$41,COUNTIF('Sch A. Input'!$CL$15:$CL$41,"&gt;="&amp;F580))&lt;E580,F580&lt;&gt;0),"Leaver",IFERROR(IF($Y580="YES",MIN($U580*($G$12/$D$12),$G$12),(SUMPRODUCT(--((MIN(W580,$D$12))&gt;$C$9:$C$12),((MIN(W580,$D$12))-$C$9:$C$12),$H$9:$H$12))-((1-(X580/$M$9))*(SUMPRODUCT(--((MIN(V580,$D$12))&gt;$C$9:$C$12),((MIN(V580,$D$12))-$C$9:$C$12),$H$9:$H$12)))),0))</f>
        <v>0</v>
      </c>
      <c r="AA580" s="169">
        <f>IF(AND(LARGE('Sch A. Input'!$CL$15:$CL$41,COUNTIF('Sch A. Input'!$CL$15:$CL$41,"&gt;="&amp;F580))&lt;E580,F580&lt;&gt;0),"Leaver",IFERROR(Z580/U580,0))</f>
        <v>0</v>
      </c>
      <c r="AB580" s="170">
        <f>IF(AND(LARGE('Sch A. Input'!$CL$15:$CL$41,COUNTIF('Sch A. Input'!$CL$15:$CL$41,"&gt;="&amp;F580))&lt;E580,F580&lt;&gt;0),"Leaver",Q580-Z580)</f>
        <v>0</v>
      </c>
      <c r="AC580" s="94">
        <f t="shared" si="100"/>
        <v>0</v>
      </c>
      <c r="BK580" s="2"/>
      <c r="BL580" s="2"/>
      <c r="CI580"/>
    </row>
    <row r="581" spans="2:87" x14ac:dyDescent="0.35">
      <c r="B581" s="70" t="str">
        <f>IF('Sch A. Input'!B579="","",'Sch A. Input'!B579)</f>
        <v/>
      </c>
      <c r="C581" s="75" t="str">
        <f>IF('Sch A. Input'!C579="","",'Sch A. Input'!C579)</f>
        <v/>
      </c>
      <c r="D581" s="71" t="str">
        <f>IF('Sch A. Input'!D579="","",'Sch A. Input'!D579)</f>
        <v/>
      </c>
      <c r="E581" s="71">
        <f>'Sch A. Input'!E579</f>
        <v>45016</v>
      </c>
      <c r="F581" s="71">
        <f>'Sch A. Input'!F579</f>
        <v>0</v>
      </c>
      <c r="G581" s="226">
        <f>SUMIFS('Sch A. Input'!H579:CJ579,'Sch A. Input'!$H$13:$CJ$13,$L$11,'Sch A. Input'!$H$14:$CJ$14,"Recurring")</f>
        <v>0</v>
      </c>
      <c r="H581" s="226">
        <f>SUMIFS('Sch A. Input'!H579:CJ579,'Sch A. Input'!$H$13:$CJ$13,$L$11,'Sch A. Input'!$H$14:$CJ$14,"One-time")</f>
        <v>0</v>
      </c>
      <c r="I581" s="227">
        <f t="shared" si="94"/>
        <v>0</v>
      </c>
      <c r="J581" s="228">
        <f>SUMIFS('Sch A. Input'!H579:CJ579,'Sch A. Input'!$H$14:$CJ$14,"Recurring",'Sch A. Input'!$H$13:$CJ$13,"&lt;="&amp;$L$11)</f>
        <v>0</v>
      </c>
      <c r="K581" s="228">
        <f>SUMIFS('Sch A. Input'!H579:CJ579,'Sch A. Input'!$H$14:$CJ$14,"One-time",'Sch A. Input'!$H$13:$CJ$13,"&lt;="&amp;$L$11)</f>
        <v>0</v>
      </c>
      <c r="L581" s="229">
        <f t="shared" si="95"/>
        <v>0</v>
      </c>
      <c r="M581" s="228">
        <f t="shared" si="96"/>
        <v>0</v>
      </c>
      <c r="N581" s="228">
        <f t="shared" si="97"/>
        <v>0</v>
      </c>
      <c r="O581" s="259">
        <f t="shared" si="98"/>
        <v>0</v>
      </c>
      <c r="P581" s="268">
        <f t="shared" si="92"/>
        <v>0</v>
      </c>
      <c r="Q581" s="231">
        <f t="shared" si="93"/>
        <v>0</v>
      </c>
      <c r="R581" s="97">
        <f t="shared" si="99"/>
        <v>0</v>
      </c>
      <c r="S581" s="237">
        <f>IF(AND(LARGE('Sch A. Input'!$CL$15:$CL$41,COUNTIF('Sch A. Input'!$CL$15:$CL$41,"&gt;="&amp;F581))&lt;E581,F581&lt;&gt;0),"Leaver",J581-G581)</f>
        <v>0</v>
      </c>
      <c r="T581" s="237">
        <f>IF(AND(LARGE('Sch A. Input'!$CL$15:$CL$41,COUNTIF('Sch A. Input'!$CL$15:$CL$41,"&gt;="&amp;F581))&lt;E581,F581&lt;&gt;0),"Leaver",K581-H581)</f>
        <v>0</v>
      </c>
      <c r="U581" s="238">
        <f>IF(AND(LARGE('Sch A. Input'!$CL$15:$CL$41,COUNTIF('Sch A. Input'!$CL$15:$CL$41,"&gt;="&amp;F581))&lt;E581,F581&lt;&gt;0),"Leaver",L581-I581)</f>
        <v>0</v>
      </c>
      <c r="V581" s="238">
        <f>IF(AND(LARGE('Sch A. Input'!$CL$15:$CL$41,COUNTIF('Sch A. Input'!$CL$15:$CL$41,"&gt;="&amp;F581))&lt;E581,F581&lt;&gt;0),"Leaver",IFERROR(S581/X581*$M$9,0))</f>
        <v>0</v>
      </c>
      <c r="W581" s="238">
        <f>IF(AND(LARGE('Sch A. Input'!$CL$15:$CL$41,COUNTIF('Sch A. Input'!$CL$15:$CL$41,"&gt;="&amp;F581))&lt;E581,F581&lt;&gt;0),"Leaver",V581+T581)</f>
        <v>0</v>
      </c>
      <c r="X581" s="264">
        <f>IF(AND(LARGE('Sch A. Input'!$CL$15:$CL$41,COUNTIF('Sch A. Input'!$CL$15:$CL$41,"&gt;="&amp;F581))&lt;E581,F581&lt;&gt;0),"Leaver",IF(OR(D581="",D581&gt;$L$11,($L$11-14)&lt;$K$9),0,(E581+1-D581)/14-1))</f>
        <v>0</v>
      </c>
      <c r="Y581" s="265">
        <f>IF(AND(LARGE('Sch A. Input'!$CL$15:$CL$41,COUNTIF('Sch A. Input'!$CL$15:$CL$41,"&gt;="&amp;F581))&lt;E581,F581&lt;&gt;0),"Leaver",IFERROR(IF((S581/$X581*$M$9+T581)&gt;$D$12,"YES","NO"),0))</f>
        <v>0</v>
      </c>
      <c r="Z581" s="225">
        <f>IF(AND(LARGE('Sch A. Input'!$CL$15:$CL$41,COUNTIF('Sch A. Input'!$CL$15:$CL$41,"&gt;="&amp;F581))&lt;E581,F581&lt;&gt;0),"Leaver",IFERROR(IF($Y581="YES",MIN($U581*($G$12/$D$12),$G$12),(SUMPRODUCT(--((MIN(W581,$D$12))&gt;$C$9:$C$12),((MIN(W581,$D$12))-$C$9:$C$12),$H$9:$H$12))-((1-(X581/$M$9))*(SUMPRODUCT(--((MIN(V581,$D$12))&gt;$C$9:$C$12),((MIN(V581,$D$12))-$C$9:$C$12),$H$9:$H$12)))),0))</f>
        <v>0</v>
      </c>
      <c r="AA581" s="169">
        <f>IF(AND(LARGE('Sch A. Input'!$CL$15:$CL$41,COUNTIF('Sch A. Input'!$CL$15:$CL$41,"&gt;="&amp;F581))&lt;E581,F581&lt;&gt;0),"Leaver",IFERROR(Z581/U581,0))</f>
        <v>0</v>
      </c>
      <c r="AB581" s="170">
        <f>IF(AND(LARGE('Sch A. Input'!$CL$15:$CL$41,COUNTIF('Sch A. Input'!$CL$15:$CL$41,"&gt;="&amp;F581))&lt;E581,F581&lt;&gt;0),"Leaver",Q581-Z581)</f>
        <v>0</v>
      </c>
      <c r="AC581" s="94">
        <f t="shared" si="100"/>
        <v>0</v>
      </c>
      <c r="BK581" s="2"/>
      <c r="BL581" s="2"/>
      <c r="CI581"/>
    </row>
    <row r="582" spans="2:87" x14ac:dyDescent="0.35">
      <c r="B582" s="70" t="str">
        <f>IF('Sch A. Input'!B580="","",'Sch A. Input'!B580)</f>
        <v/>
      </c>
      <c r="C582" s="75" t="str">
        <f>IF('Sch A. Input'!C580="","",'Sch A. Input'!C580)</f>
        <v/>
      </c>
      <c r="D582" s="71" t="str">
        <f>IF('Sch A. Input'!D580="","",'Sch A. Input'!D580)</f>
        <v/>
      </c>
      <c r="E582" s="71">
        <f>'Sch A. Input'!E580</f>
        <v>45016</v>
      </c>
      <c r="F582" s="71">
        <f>'Sch A. Input'!F580</f>
        <v>0</v>
      </c>
      <c r="G582" s="226">
        <f>SUMIFS('Sch A. Input'!H580:CJ580,'Sch A. Input'!$H$13:$CJ$13,$L$11,'Sch A. Input'!$H$14:$CJ$14,"Recurring")</f>
        <v>0</v>
      </c>
      <c r="H582" s="226">
        <f>SUMIFS('Sch A. Input'!H580:CJ580,'Sch A. Input'!$H$13:$CJ$13,$L$11,'Sch A. Input'!$H$14:$CJ$14,"One-time")</f>
        <v>0</v>
      </c>
      <c r="I582" s="227">
        <f t="shared" si="94"/>
        <v>0</v>
      </c>
      <c r="J582" s="228">
        <f>SUMIFS('Sch A. Input'!H580:CJ580,'Sch A. Input'!$H$14:$CJ$14,"Recurring",'Sch A. Input'!$H$13:$CJ$13,"&lt;="&amp;$L$11)</f>
        <v>0</v>
      </c>
      <c r="K582" s="228">
        <f>SUMIFS('Sch A. Input'!H580:CJ580,'Sch A. Input'!$H$14:$CJ$14,"One-time",'Sch A. Input'!$H$13:$CJ$13,"&lt;="&amp;$L$11)</f>
        <v>0</v>
      </c>
      <c r="L582" s="229">
        <f t="shared" si="95"/>
        <v>0</v>
      </c>
      <c r="M582" s="228">
        <f t="shared" si="96"/>
        <v>0</v>
      </c>
      <c r="N582" s="228">
        <f t="shared" si="97"/>
        <v>0</v>
      </c>
      <c r="O582" s="259">
        <f t="shared" si="98"/>
        <v>0</v>
      </c>
      <c r="P582" s="268">
        <f t="shared" si="92"/>
        <v>0</v>
      </c>
      <c r="Q582" s="231">
        <f t="shared" si="93"/>
        <v>0</v>
      </c>
      <c r="R582" s="97">
        <f t="shared" si="99"/>
        <v>0</v>
      </c>
      <c r="S582" s="237">
        <f>IF(AND(LARGE('Sch A. Input'!$CL$15:$CL$41,COUNTIF('Sch A. Input'!$CL$15:$CL$41,"&gt;="&amp;F582))&lt;E582,F582&lt;&gt;0),"Leaver",J582-G582)</f>
        <v>0</v>
      </c>
      <c r="T582" s="237">
        <f>IF(AND(LARGE('Sch A. Input'!$CL$15:$CL$41,COUNTIF('Sch A. Input'!$CL$15:$CL$41,"&gt;="&amp;F582))&lt;E582,F582&lt;&gt;0),"Leaver",K582-H582)</f>
        <v>0</v>
      </c>
      <c r="U582" s="238">
        <f>IF(AND(LARGE('Sch A. Input'!$CL$15:$CL$41,COUNTIF('Sch A. Input'!$CL$15:$CL$41,"&gt;="&amp;F582))&lt;E582,F582&lt;&gt;0),"Leaver",L582-I582)</f>
        <v>0</v>
      </c>
      <c r="V582" s="238">
        <f>IF(AND(LARGE('Sch A. Input'!$CL$15:$CL$41,COUNTIF('Sch A. Input'!$CL$15:$CL$41,"&gt;="&amp;F582))&lt;E582,F582&lt;&gt;0),"Leaver",IFERROR(S582/X582*$M$9,0))</f>
        <v>0</v>
      </c>
      <c r="W582" s="238">
        <f>IF(AND(LARGE('Sch A. Input'!$CL$15:$CL$41,COUNTIF('Sch A. Input'!$CL$15:$CL$41,"&gt;="&amp;F582))&lt;E582,F582&lt;&gt;0),"Leaver",V582+T582)</f>
        <v>0</v>
      </c>
      <c r="X582" s="264">
        <f>IF(AND(LARGE('Sch A. Input'!$CL$15:$CL$41,COUNTIF('Sch A. Input'!$CL$15:$CL$41,"&gt;="&amp;F582))&lt;E582,F582&lt;&gt;0),"Leaver",IF(OR(D582="",D582&gt;$L$11,($L$11-14)&lt;$K$9),0,(E582+1-D582)/14-1))</f>
        <v>0</v>
      </c>
      <c r="Y582" s="265">
        <f>IF(AND(LARGE('Sch A. Input'!$CL$15:$CL$41,COUNTIF('Sch A. Input'!$CL$15:$CL$41,"&gt;="&amp;F582))&lt;E582,F582&lt;&gt;0),"Leaver",IFERROR(IF((S582/$X582*$M$9+T582)&gt;$D$12,"YES","NO"),0))</f>
        <v>0</v>
      </c>
      <c r="Z582" s="225">
        <f>IF(AND(LARGE('Sch A. Input'!$CL$15:$CL$41,COUNTIF('Sch A. Input'!$CL$15:$CL$41,"&gt;="&amp;F582))&lt;E582,F582&lt;&gt;0),"Leaver",IFERROR(IF($Y582="YES",MIN($U582*($G$12/$D$12),$G$12),(SUMPRODUCT(--((MIN(W582,$D$12))&gt;$C$9:$C$12),((MIN(W582,$D$12))-$C$9:$C$12),$H$9:$H$12))-((1-(X582/$M$9))*(SUMPRODUCT(--((MIN(V582,$D$12))&gt;$C$9:$C$12),((MIN(V582,$D$12))-$C$9:$C$12),$H$9:$H$12)))),0))</f>
        <v>0</v>
      </c>
      <c r="AA582" s="169">
        <f>IF(AND(LARGE('Sch A. Input'!$CL$15:$CL$41,COUNTIF('Sch A. Input'!$CL$15:$CL$41,"&gt;="&amp;F582))&lt;E582,F582&lt;&gt;0),"Leaver",IFERROR(Z582/U582,0))</f>
        <v>0</v>
      </c>
      <c r="AB582" s="170">
        <f>IF(AND(LARGE('Sch A. Input'!$CL$15:$CL$41,COUNTIF('Sch A. Input'!$CL$15:$CL$41,"&gt;="&amp;F582))&lt;E582,F582&lt;&gt;0),"Leaver",Q582-Z582)</f>
        <v>0</v>
      </c>
      <c r="AC582" s="94">
        <f t="shared" si="100"/>
        <v>0</v>
      </c>
      <c r="BK582" s="2"/>
      <c r="BL582" s="2"/>
      <c r="CI582"/>
    </row>
    <row r="583" spans="2:87" x14ac:dyDescent="0.35">
      <c r="B583" s="70" t="str">
        <f>IF('Sch A. Input'!B581="","",'Sch A. Input'!B581)</f>
        <v/>
      </c>
      <c r="C583" s="75" t="str">
        <f>IF('Sch A. Input'!C581="","",'Sch A. Input'!C581)</f>
        <v/>
      </c>
      <c r="D583" s="71" t="str">
        <f>IF('Sch A. Input'!D581="","",'Sch A. Input'!D581)</f>
        <v/>
      </c>
      <c r="E583" s="71">
        <f>'Sch A. Input'!E581</f>
        <v>45016</v>
      </c>
      <c r="F583" s="71">
        <f>'Sch A. Input'!F581</f>
        <v>0</v>
      </c>
      <c r="G583" s="226">
        <f>SUMIFS('Sch A. Input'!H581:CJ581,'Sch A. Input'!$H$13:$CJ$13,$L$11,'Sch A. Input'!$H$14:$CJ$14,"Recurring")</f>
        <v>0</v>
      </c>
      <c r="H583" s="226">
        <f>SUMIFS('Sch A. Input'!H581:CJ581,'Sch A. Input'!$H$13:$CJ$13,$L$11,'Sch A. Input'!$H$14:$CJ$14,"One-time")</f>
        <v>0</v>
      </c>
      <c r="I583" s="227">
        <f t="shared" si="94"/>
        <v>0</v>
      </c>
      <c r="J583" s="228">
        <f>SUMIFS('Sch A. Input'!H581:CJ581,'Sch A. Input'!$H$14:$CJ$14,"Recurring",'Sch A. Input'!$H$13:$CJ$13,"&lt;="&amp;$L$11)</f>
        <v>0</v>
      </c>
      <c r="K583" s="228">
        <f>SUMIFS('Sch A. Input'!H581:CJ581,'Sch A. Input'!$H$14:$CJ$14,"One-time",'Sch A. Input'!$H$13:$CJ$13,"&lt;="&amp;$L$11)</f>
        <v>0</v>
      </c>
      <c r="L583" s="229">
        <f t="shared" si="95"/>
        <v>0</v>
      </c>
      <c r="M583" s="228">
        <f t="shared" si="96"/>
        <v>0</v>
      </c>
      <c r="N583" s="228">
        <f t="shared" si="97"/>
        <v>0</v>
      </c>
      <c r="O583" s="259">
        <f t="shared" si="98"/>
        <v>0</v>
      </c>
      <c r="P583" s="268">
        <f t="shared" si="92"/>
        <v>0</v>
      </c>
      <c r="Q583" s="231">
        <f t="shared" si="93"/>
        <v>0</v>
      </c>
      <c r="R583" s="97">
        <f t="shared" si="99"/>
        <v>0</v>
      </c>
      <c r="S583" s="237">
        <f>IF(AND(LARGE('Sch A. Input'!$CL$15:$CL$41,COUNTIF('Sch A. Input'!$CL$15:$CL$41,"&gt;="&amp;F583))&lt;E583,F583&lt;&gt;0),"Leaver",J583-G583)</f>
        <v>0</v>
      </c>
      <c r="T583" s="237">
        <f>IF(AND(LARGE('Sch A. Input'!$CL$15:$CL$41,COUNTIF('Sch A. Input'!$CL$15:$CL$41,"&gt;="&amp;F583))&lt;E583,F583&lt;&gt;0),"Leaver",K583-H583)</f>
        <v>0</v>
      </c>
      <c r="U583" s="238">
        <f>IF(AND(LARGE('Sch A. Input'!$CL$15:$CL$41,COUNTIF('Sch A. Input'!$CL$15:$CL$41,"&gt;="&amp;F583))&lt;E583,F583&lt;&gt;0),"Leaver",L583-I583)</f>
        <v>0</v>
      </c>
      <c r="V583" s="238">
        <f>IF(AND(LARGE('Sch A. Input'!$CL$15:$CL$41,COUNTIF('Sch A. Input'!$CL$15:$CL$41,"&gt;="&amp;F583))&lt;E583,F583&lt;&gt;0),"Leaver",IFERROR(S583/X583*$M$9,0))</f>
        <v>0</v>
      </c>
      <c r="W583" s="238">
        <f>IF(AND(LARGE('Sch A. Input'!$CL$15:$CL$41,COUNTIF('Sch A. Input'!$CL$15:$CL$41,"&gt;="&amp;F583))&lt;E583,F583&lt;&gt;0),"Leaver",V583+T583)</f>
        <v>0</v>
      </c>
      <c r="X583" s="264">
        <f>IF(AND(LARGE('Sch A. Input'!$CL$15:$CL$41,COUNTIF('Sch A. Input'!$CL$15:$CL$41,"&gt;="&amp;F583))&lt;E583,F583&lt;&gt;0),"Leaver",IF(OR(D583="",D583&gt;$L$11,($L$11-14)&lt;$K$9),0,(E583+1-D583)/14-1))</f>
        <v>0</v>
      </c>
      <c r="Y583" s="265">
        <f>IF(AND(LARGE('Sch A. Input'!$CL$15:$CL$41,COUNTIF('Sch A. Input'!$CL$15:$CL$41,"&gt;="&amp;F583))&lt;E583,F583&lt;&gt;0),"Leaver",IFERROR(IF((S583/$X583*$M$9+T583)&gt;$D$12,"YES","NO"),0))</f>
        <v>0</v>
      </c>
      <c r="Z583" s="225">
        <f>IF(AND(LARGE('Sch A. Input'!$CL$15:$CL$41,COUNTIF('Sch A. Input'!$CL$15:$CL$41,"&gt;="&amp;F583))&lt;E583,F583&lt;&gt;0),"Leaver",IFERROR(IF($Y583="YES",MIN($U583*($G$12/$D$12),$G$12),(SUMPRODUCT(--((MIN(W583,$D$12))&gt;$C$9:$C$12),((MIN(W583,$D$12))-$C$9:$C$12),$H$9:$H$12))-((1-(X583/$M$9))*(SUMPRODUCT(--((MIN(V583,$D$12))&gt;$C$9:$C$12),((MIN(V583,$D$12))-$C$9:$C$12),$H$9:$H$12)))),0))</f>
        <v>0</v>
      </c>
      <c r="AA583" s="169">
        <f>IF(AND(LARGE('Sch A. Input'!$CL$15:$CL$41,COUNTIF('Sch A. Input'!$CL$15:$CL$41,"&gt;="&amp;F583))&lt;E583,F583&lt;&gt;0),"Leaver",IFERROR(Z583/U583,0))</f>
        <v>0</v>
      </c>
      <c r="AB583" s="170">
        <f>IF(AND(LARGE('Sch A. Input'!$CL$15:$CL$41,COUNTIF('Sch A. Input'!$CL$15:$CL$41,"&gt;="&amp;F583))&lt;E583,F583&lt;&gt;0),"Leaver",Q583-Z583)</f>
        <v>0</v>
      </c>
      <c r="AC583" s="94">
        <f t="shared" si="100"/>
        <v>0</v>
      </c>
      <c r="BK583" s="2"/>
      <c r="BL583" s="2"/>
      <c r="CI583"/>
    </row>
    <row r="584" spans="2:87" x14ac:dyDescent="0.35">
      <c r="B584" s="70" t="str">
        <f>IF('Sch A. Input'!B582="","",'Sch A. Input'!B582)</f>
        <v/>
      </c>
      <c r="C584" s="75" t="str">
        <f>IF('Sch A. Input'!C582="","",'Sch A. Input'!C582)</f>
        <v/>
      </c>
      <c r="D584" s="71" t="str">
        <f>IF('Sch A. Input'!D582="","",'Sch A. Input'!D582)</f>
        <v/>
      </c>
      <c r="E584" s="71">
        <f>'Sch A. Input'!E582</f>
        <v>45016</v>
      </c>
      <c r="F584" s="71">
        <f>'Sch A. Input'!F582</f>
        <v>0</v>
      </c>
      <c r="G584" s="226">
        <f>SUMIFS('Sch A. Input'!H582:CJ582,'Sch A. Input'!$H$13:$CJ$13,$L$11,'Sch A. Input'!$H$14:$CJ$14,"Recurring")</f>
        <v>0</v>
      </c>
      <c r="H584" s="226">
        <f>SUMIFS('Sch A. Input'!H582:CJ582,'Sch A. Input'!$H$13:$CJ$13,$L$11,'Sch A. Input'!$H$14:$CJ$14,"One-time")</f>
        <v>0</v>
      </c>
      <c r="I584" s="227">
        <f t="shared" si="94"/>
        <v>0</v>
      </c>
      <c r="J584" s="228">
        <f>SUMIFS('Sch A. Input'!H582:CJ582,'Sch A. Input'!$H$14:$CJ$14,"Recurring",'Sch A. Input'!$H$13:$CJ$13,"&lt;="&amp;$L$11)</f>
        <v>0</v>
      </c>
      <c r="K584" s="228">
        <f>SUMIFS('Sch A. Input'!H582:CJ582,'Sch A. Input'!$H$14:$CJ$14,"One-time",'Sch A. Input'!$H$13:$CJ$13,"&lt;="&amp;$L$11)</f>
        <v>0</v>
      </c>
      <c r="L584" s="229">
        <f t="shared" si="95"/>
        <v>0</v>
      </c>
      <c r="M584" s="228">
        <f t="shared" si="96"/>
        <v>0</v>
      </c>
      <c r="N584" s="228">
        <f t="shared" si="97"/>
        <v>0</v>
      </c>
      <c r="O584" s="259">
        <f t="shared" si="98"/>
        <v>0</v>
      </c>
      <c r="P584" s="268">
        <f t="shared" si="92"/>
        <v>0</v>
      </c>
      <c r="Q584" s="231">
        <f t="shared" si="93"/>
        <v>0</v>
      </c>
      <c r="R584" s="97">
        <f t="shared" si="99"/>
        <v>0</v>
      </c>
      <c r="S584" s="237">
        <f>IF(AND(LARGE('Sch A. Input'!$CL$15:$CL$41,COUNTIF('Sch A. Input'!$CL$15:$CL$41,"&gt;="&amp;F584))&lt;E584,F584&lt;&gt;0),"Leaver",J584-G584)</f>
        <v>0</v>
      </c>
      <c r="T584" s="237">
        <f>IF(AND(LARGE('Sch A. Input'!$CL$15:$CL$41,COUNTIF('Sch A. Input'!$CL$15:$CL$41,"&gt;="&amp;F584))&lt;E584,F584&lt;&gt;0),"Leaver",K584-H584)</f>
        <v>0</v>
      </c>
      <c r="U584" s="238">
        <f>IF(AND(LARGE('Sch A. Input'!$CL$15:$CL$41,COUNTIF('Sch A. Input'!$CL$15:$CL$41,"&gt;="&amp;F584))&lt;E584,F584&lt;&gt;0),"Leaver",L584-I584)</f>
        <v>0</v>
      </c>
      <c r="V584" s="238">
        <f>IF(AND(LARGE('Sch A. Input'!$CL$15:$CL$41,COUNTIF('Sch A. Input'!$CL$15:$CL$41,"&gt;="&amp;F584))&lt;E584,F584&lt;&gt;0),"Leaver",IFERROR(S584/X584*$M$9,0))</f>
        <v>0</v>
      </c>
      <c r="W584" s="238">
        <f>IF(AND(LARGE('Sch A. Input'!$CL$15:$CL$41,COUNTIF('Sch A. Input'!$CL$15:$CL$41,"&gt;="&amp;F584))&lt;E584,F584&lt;&gt;0),"Leaver",V584+T584)</f>
        <v>0</v>
      </c>
      <c r="X584" s="264">
        <f>IF(AND(LARGE('Sch A. Input'!$CL$15:$CL$41,COUNTIF('Sch A. Input'!$CL$15:$CL$41,"&gt;="&amp;F584))&lt;E584,F584&lt;&gt;0),"Leaver",IF(OR(D584="",D584&gt;$L$11,($L$11-14)&lt;$K$9),0,(E584+1-D584)/14-1))</f>
        <v>0</v>
      </c>
      <c r="Y584" s="265">
        <f>IF(AND(LARGE('Sch A. Input'!$CL$15:$CL$41,COUNTIF('Sch A. Input'!$CL$15:$CL$41,"&gt;="&amp;F584))&lt;E584,F584&lt;&gt;0),"Leaver",IFERROR(IF((S584/$X584*$M$9+T584)&gt;$D$12,"YES","NO"),0))</f>
        <v>0</v>
      </c>
      <c r="Z584" s="225">
        <f>IF(AND(LARGE('Sch A. Input'!$CL$15:$CL$41,COUNTIF('Sch A. Input'!$CL$15:$CL$41,"&gt;="&amp;F584))&lt;E584,F584&lt;&gt;0),"Leaver",IFERROR(IF($Y584="YES",MIN($U584*($G$12/$D$12),$G$12),(SUMPRODUCT(--((MIN(W584,$D$12))&gt;$C$9:$C$12),((MIN(W584,$D$12))-$C$9:$C$12),$H$9:$H$12))-((1-(X584/$M$9))*(SUMPRODUCT(--((MIN(V584,$D$12))&gt;$C$9:$C$12),((MIN(V584,$D$12))-$C$9:$C$12),$H$9:$H$12)))),0))</f>
        <v>0</v>
      </c>
      <c r="AA584" s="169">
        <f>IF(AND(LARGE('Sch A. Input'!$CL$15:$CL$41,COUNTIF('Sch A. Input'!$CL$15:$CL$41,"&gt;="&amp;F584))&lt;E584,F584&lt;&gt;0),"Leaver",IFERROR(Z584/U584,0))</f>
        <v>0</v>
      </c>
      <c r="AB584" s="170">
        <f>IF(AND(LARGE('Sch A. Input'!$CL$15:$CL$41,COUNTIF('Sch A. Input'!$CL$15:$CL$41,"&gt;="&amp;F584))&lt;E584,F584&lt;&gt;0),"Leaver",Q584-Z584)</f>
        <v>0</v>
      </c>
      <c r="AC584" s="94">
        <f t="shared" si="100"/>
        <v>0</v>
      </c>
      <c r="BK584" s="2"/>
      <c r="BL584" s="2"/>
      <c r="CI584"/>
    </row>
    <row r="585" spans="2:87" x14ac:dyDescent="0.35">
      <c r="B585" s="70" t="str">
        <f>IF('Sch A. Input'!B583="","",'Sch A. Input'!B583)</f>
        <v/>
      </c>
      <c r="C585" s="75" t="str">
        <f>IF('Sch A. Input'!C583="","",'Sch A. Input'!C583)</f>
        <v/>
      </c>
      <c r="D585" s="71" t="str">
        <f>IF('Sch A. Input'!D583="","",'Sch A. Input'!D583)</f>
        <v/>
      </c>
      <c r="E585" s="71">
        <f>'Sch A. Input'!E583</f>
        <v>45016</v>
      </c>
      <c r="F585" s="71">
        <f>'Sch A. Input'!F583</f>
        <v>0</v>
      </c>
      <c r="G585" s="226">
        <f>SUMIFS('Sch A. Input'!H583:CJ583,'Sch A. Input'!$H$13:$CJ$13,$L$11,'Sch A. Input'!$H$14:$CJ$14,"Recurring")</f>
        <v>0</v>
      </c>
      <c r="H585" s="226">
        <f>SUMIFS('Sch A. Input'!H583:CJ583,'Sch A. Input'!$H$13:$CJ$13,$L$11,'Sch A. Input'!$H$14:$CJ$14,"One-time")</f>
        <v>0</v>
      </c>
      <c r="I585" s="227">
        <f t="shared" si="94"/>
        <v>0</v>
      </c>
      <c r="J585" s="228">
        <f>SUMIFS('Sch A. Input'!H583:CJ583,'Sch A. Input'!$H$14:$CJ$14,"Recurring",'Sch A. Input'!$H$13:$CJ$13,"&lt;="&amp;$L$11)</f>
        <v>0</v>
      </c>
      <c r="K585" s="228">
        <f>SUMIFS('Sch A. Input'!H583:CJ583,'Sch A. Input'!$H$14:$CJ$14,"One-time",'Sch A. Input'!$H$13:$CJ$13,"&lt;="&amp;$L$11)</f>
        <v>0</v>
      </c>
      <c r="L585" s="229">
        <f t="shared" si="95"/>
        <v>0</v>
      </c>
      <c r="M585" s="228">
        <f t="shared" si="96"/>
        <v>0</v>
      </c>
      <c r="N585" s="228">
        <f t="shared" si="97"/>
        <v>0</v>
      </c>
      <c r="O585" s="259">
        <f t="shared" si="98"/>
        <v>0</v>
      </c>
      <c r="P585" s="268">
        <f t="shared" si="92"/>
        <v>0</v>
      </c>
      <c r="Q585" s="231">
        <f t="shared" si="93"/>
        <v>0</v>
      </c>
      <c r="R585" s="97">
        <f t="shared" si="99"/>
        <v>0</v>
      </c>
      <c r="S585" s="237">
        <f>IF(AND(LARGE('Sch A. Input'!$CL$15:$CL$41,COUNTIF('Sch A. Input'!$CL$15:$CL$41,"&gt;="&amp;F585))&lt;E585,F585&lt;&gt;0),"Leaver",J585-G585)</f>
        <v>0</v>
      </c>
      <c r="T585" s="237">
        <f>IF(AND(LARGE('Sch A. Input'!$CL$15:$CL$41,COUNTIF('Sch A. Input'!$CL$15:$CL$41,"&gt;="&amp;F585))&lt;E585,F585&lt;&gt;0),"Leaver",K585-H585)</f>
        <v>0</v>
      </c>
      <c r="U585" s="238">
        <f>IF(AND(LARGE('Sch A. Input'!$CL$15:$CL$41,COUNTIF('Sch A. Input'!$CL$15:$CL$41,"&gt;="&amp;F585))&lt;E585,F585&lt;&gt;0),"Leaver",L585-I585)</f>
        <v>0</v>
      </c>
      <c r="V585" s="238">
        <f>IF(AND(LARGE('Sch A. Input'!$CL$15:$CL$41,COUNTIF('Sch A. Input'!$CL$15:$CL$41,"&gt;="&amp;F585))&lt;E585,F585&lt;&gt;0),"Leaver",IFERROR(S585/X585*$M$9,0))</f>
        <v>0</v>
      </c>
      <c r="W585" s="238">
        <f>IF(AND(LARGE('Sch A. Input'!$CL$15:$CL$41,COUNTIF('Sch A. Input'!$CL$15:$CL$41,"&gt;="&amp;F585))&lt;E585,F585&lt;&gt;0),"Leaver",V585+T585)</f>
        <v>0</v>
      </c>
      <c r="X585" s="264">
        <f>IF(AND(LARGE('Sch A. Input'!$CL$15:$CL$41,COUNTIF('Sch A. Input'!$CL$15:$CL$41,"&gt;="&amp;F585))&lt;E585,F585&lt;&gt;0),"Leaver",IF(OR(D585="",D585&gt;$L$11,($L$11-14)&lt;$K$9),0,(E585+1-D585)/14-1))</f>
        <v>0</v>
      </c>
      <c r="Y585" s="265">
        <f>IF(AND(LARGE('Sch A. Input'!$CL$15:$CL$41,COUNTIF('Sch A. Input'!$CL$15:$CL$41,"&gt;="&amp;F585))&lt;E585,F585&lt;&gt;0),"Leaver",IFERROR(IF((S585/$X585*$M$9+T585)&gt;$D$12,"YES","NO"),0))</f>
        <v>0</v>
      </c>
      <c r="Z585" s="225">
        <f>IF(AND(LARGE('Sch A. Input'!$CL$15:$CL$41,COUNTIF('Sch A. Input'!$CL$15:$CL$41,"&gt;="&amp;F585))&lt;E585,F585&lt;&gt;0),"Leaver",IFERROR(IF($Y585="YES",MIN($U585*($G$12/$D$12),$G$12),(SUMPRODUCT(--((MIN(W585,$D$12))&gt;$C$9:$C$12),((MIN(W585,$D$12))-$C$9:$C$12),$H$9:$H$12))-((1-(X585/$M$9))*(SUMPRODUCT(--((MIN(V585,$D$12))&gt;$C$9:$C$12),((MIN(V585,$D$12))-$C$9:$C$12),$H$9:$H$12)))),0))</f>
        <v>0</v>
      </c>
      <c r="AA585" s="169">
        <f>IF(AND(LARGE('Sch A. Input'!$CL$15:$CL$41,COUNTIF('Sch A. Input'!$CL$15:$CL$41,"&gt;="&amp;F585))&lt;E585,F585&lt;&gt;0),"Leaver",IFERROR(Z585/U585,0))</f>
        <v>0</v>
      </c>
      <c r="AB585" s="170">
        <f>IF(AND(LARGE('Sch A. Input'!$CL$15:$CL$41,COUNTIF('Sch A. Input'!$CL$15:$CL$41,"&gt;="&amp;F585))&lt;E585,F585&lt;&gt;0),"Leaver",Q585-Z585)</f>
        <v>0</v>
      </c>
      <c r="AC585" s="94">
        <f t="shared" si="100"/>
        <v>0</v>
      </c>
      <c r="BK585" s="2"/>
      <c r="BL585" s="2"/>
      <c r="CI585"/>
    </row>
    <row r="586" spans="2:87" x14ac:dyDescent="0.35">
      <c r="B586" s="70" t="str">
        <f>IF('Sch A. Input'!B584="","",'Sch A. Input'!B584)</f>
        <v/>
      </c>
      <c r="C586" s="75" t="str">
        <f>IF('Sch A. Input'!C584="","",'Sch A. Input'!C584)</f>
        <v/>
      </c>
      <c r="D586" s="71" t="str">
        <f>IF('Sch A. Input'!D584="","",'Sch A. Input'!D584)</f>
        <v/>
      </c>
      <c r="E586" s="71">
        <f>'Sch A. Input'!E584</f>
        <v>45016</v>
      </c>
      <c r="F586" s="71">
        <f>'Sch A. Input'!F584</f>
        <v>0</v>
      </c>
      <c r="G586" s="226">
        <f>SUMIFS('Sch A. Input'!H584:CJ584,'Sch A. Input'!$H$13:$CJ$13,$L$11,'Sch A. Input'!$H$14:$CJ$14,"Recurring")</f>
        <v>0</v>
      </c>
      <c r="H586" s="226">
        <f>SUMIFS('Sch A. Input'!H584:CJ584,'Sch A. Input'!$H$13:$CJ$13,$L$11,'Sch A. Input'!$H$14:$CJ$14,"One-time")</f>
        <v>0</v>
      </c>
      <c r="I586" s="227">
        <f t="shared" si="94"/>
        <v>0</v>
      </c>
      <c r="J586" s="228">
        <f>SUMIFS('Sch A. Input'!H584:CJ584,'Sch A. Input'!$H$14:$CJ$14,"Recurring",'Sch A. Input'!$H$13:$CJ$13,"&lt;="&amp;$L$11)</f>
        <v>0</v>
      </c>
      <c r="K586" s="228">
        <f>SUMIFS('Sch A. Input'!H584:CJ584,'Sch A. Input'!$H$14:$CJ$14,"One-time",'Sch A. Input'!$H$13:$CJ$13,"&lt;="&amp;$L$11)</f>
        <v>0</v>
      </c>
      <c r="L586" s="229">
        <f t="shared" si="95"/>
        <v>0</v>
      </c>
      <c r="M586" s="228">
        <f t="shared" si="96"/>
        <v>0</v>
      </c>
      <c r="N586" s="228">
        <f t="shared" si="97"/>
        <v>0</v>
      </c>
      <c r="O586" s="259">
        <f t="shared" si="98"/>
        <v>0</v>
      </c>
      <c r="P586" s="268">
        <f t="shared" si="92"/>
        <v>0</v>
      </c>
      <c r="Q586" s="231">
        <f t="shared" si="93"/>
        <v>0</v>
      </c>
      <c r="R586" s="97">
        <f t="shared" si="99"/>
        <v>0</v>
      </c>
      <c r="S586" s="237">
        <f>IF(AND(LARGE('Sch A. Input'!$CL$15:$CL$41,COUNTIF('Sch A. Input'!$CL$15:$CL$41,"&gt;="&amp;F586))&lt;E586,F586&lt;&gt;0),"Leaver",J586-G586)</f>
        <v>0</v>
      </c>
      <c r="T586" s="237">
        <f>IF(AND(LARGE('Sch A. Input'!$CL$15:$CL$41,COUNTIF('Sch A. Input'!$CL$15:$CL$41,"&gt;="&amp;F586))&lt;E586,F586&lt;&gt;0),"Leaver",K586-H586)</f>
        <v>0</v>
      </c>
      <c r="U586" s="238">
        <f>IF(AND(LARGE('Sch A. Input'!$CL$15:$CL$41,COUNTIF('Sch A. Input'!$CL$15:$CL$41,"&gt;="&amp;F586))&lt;E586,F586&lt;&gt;0),"Leaver",L586-I586)</f>
        <v>0</v>
      </c>
      <c r="V586" s="238">
        <f>IF(AND(LARGE('Sch A. Input'!$CL$15:$CL$41,COUNTIF('Sch A. Input'!$CL$15:$CL$41,"&gt;="&amp;F586))&lt;E586,F586&lt;&gt;0),"Leaver",IFERROR(S586/X586*$M$9,0))</f>
        <v>0</v>
      </c>
      <c r="W586" s="238">
        <f>IF(AND(LARGE('Sch A. Input'!$CL$15:$CL$41,COUNTIF('Sch A. Input'!$CL$15:$CL$41,"&gt;="&amp;F586))&lt;E586,F586&lt;&gt;0),"Leaver",V586+T586)</f>
        <v>0</v>
      </c>
      <c r="X586" s="264">
        <f>IF(AND(LARGE('Sch A. Input'!$CL$15:$CL$41,COUNTIF('Sch A. Input'!$CL$15:$CL$41,"&gt;="&amp;F586))&lt;E586,F586&lt;&gt;0),"Leaver",IF(OR(D586="",D586&gt;$L$11,($L$11-14)&lt;$K$9),0,(E586+1-D586)/14-1))</f>
        <v>0</v>
      </c>
      <c r="Y586" s="265">
        <f>IF(AND(LARGE('Sch A. Input'!$CL$15:$CL$41,COUNTIF('Sch A. Input'!$CL$15:$CL$41,"&gt;="&amp;F586))&lt;E586,F586&lt;&gt;0),"Leaver",IFERROR(IF((S586/$X586*$M$9+T586)&gt;$D$12,"YES","NO"),0))</f>
        <v>0</v>
      </c>
      <c r="Z586" s="225">
        <f>IF(AND(LARGE('Sch A. Input'!$CL$15:$CL$41,COUNTIF('Sch A. Input'!$CL$15:$CL$41,"&gt;="&amp;F586))&lt;E586,F586&lt;&gt;0),"Leaver",IFERROR(IF($Y586="YES",MIN($U586*($G$12/$D$12),$G$12),(SUMPRODUCT(--((MIN(W586,$D$12))&gt;$C$9:$C$12),((MIN(W586,$D$12))-$C$9:$C$12),$H$9:$H$12))-((1-(X586/$M$9))*(SUMPRODUCT(--((MIN(V586,$D$12))&gt;$C$9:$C$12),((MIN(V586,$D$12))-$C$9:$C$12),$H$9:$H$12)))),0))</f>
        <v>0</v>
      </c>
      <c r="AA586" s="169">
        <f>IF(AND(LARGE('Sch A. Input'!$CL$15:$CL$41,COUNTIF('Sch A. Input'!$CL$15:$CL$41,"&gt;="&amp;F586))&lt;E586,F586&lt;&gt;0),"Leaver",IFERROR(Z586/U586,0))</f>
        <v>0</v>
      </c>
      <c r="AB586" s="170">
        <f>IF(AND(LARGE('Sch A. Input'!$CL$15:$CL$41,COUNTIF('Sch A. Input'!$CL$15:$CL$41,"&gt;="&amp;F586))&lt;E586,F586&lt;&gt;0),"Leaver",Q586-Z586)</f>
        <v>0</v>
      </c>
      <c r="AC586" s="94">
        <f t="shared" si="100"/>
        <v>0</v>
      </c>
      <c r="BK586" s="2"/>
      <c r="BL586" s="2"/>
      <c r="CI586"/>
    </row>
    <row r="587" spans="2:87" x14ac:dyDescent="0.35">
      <c r="B587" s="70" t="str">
        <f>IF('Sch A. Input'!B585="","",'Sch A. Input'!B585)</f>
        <v/>
      </c>
      <c r="C587" s="75" t="str">
        <f>IF('Sch A. Input'!C585="","",'Sch A. Input'!C585)</f>
        <v/>
      </c>
      <c r="D587" s="71" t="str">
        <f>IF('Sch A. Input'!D585="","",'Sch A. Input'!D585)</f>
        <v/>
      </c>
      <c r="E587" s="71">
        <f>'Sch A. Input'!E585</f>
        <v>45016</v>
      </c>
      <c r="F587" s="71">
        <f>'Sch A. Input'!F585</f>
        <v>0</v>
      </c>
      <c r="G587" s="226">
        <f>SUMIFS('Sch A. Input'!H585:CJ585,'Sch A. Input'!$H$13:$CJ$13,$L$11,'Sch A. Input'!$H$14:$CJ$14,"Recurring")</f>
        <v>0</v>
      </c>
      <c r="H587" s="226">
        <f>SUMIFS('Sch A. Input'!H585:CJ585,'Sch A. Input'!$H$13:$CJ$13,$L$11,'Sch A. Input'!$H$14:$CJ$14,"One-time")</f>
        <v>0</v>
      </c>
      <c r="I587" s="227">
        <f t="shared" si="94"/>
        <v>0</v>
      </c>
      <c r="J587" s="228">
        <f>SUMIFS('Sch A. Input'!H585:CJ585,'Sch A. Input'!$H$14:$CJ$14,"Recurring",'Sch A. Input'!$H$13:$CJ$13,"&lt;="&amp;$L$11)</f>
        <v>0</v>
      </c>
      <c r="K587" s="228">
        <f>SUMIFS('Sch A. Input'!H585:CJ585,'Sch A. Input'!$H$14:$CJ$14,"One-time",'Sch A. Input'!$H$13:$CJ$13,"&lt;="&amp;$L$11)</f>
        <v>0</v>
      </c>
      <c r="L587" s="229">
        <f t="shared" si="95"/>
        <v>0</v>
      </c>
      <c r="M587" s="228">
        <f t="shared" si="96"/>
        <v>0</v>
      </c>
      <c r="N587" s="228">
        <f t="shared" si="97"/>
        <v>0</v>
      </c>
      <c r="O587" s="259">
        <f t="shared" si="98"/>
        <v>0</v>
      </c>
      <c r="P587" s="268">
        <f t="shared" si="92"/>
        <v>0</v>
      </c>
      <c r="Q587" s="231">
        <f t="shared" si="93"/>
        <v>0</v>
      </c>
      <c r="R587" s="97">
        <f t="shared" si="99"/>
        <v>0</v>
      </c>
      <c r="S587" s="237">
        <f>IF(AND(LARGE('Sch A. Input'!$CL$15:$CL$41,COUNTIF('Sch A. Input'!$CL$15:$CL$41,"&gt;="&amp;F587))&lt;E587,F587&lt;&gt;0),"Leaver",J587-G587)</f>
        <v>0</v>
      </c>
      <c r="T587" s="237">
        <f>IF(AND(LARGE('Sch A. Input'!$CL$15:$CL$41,COUNTIF('Sch A. Input'!$CL$15:$CL$41,"&gt;="&amp;F587))&lt;E587,F587&lt;&gt;0),"Leaver",K587-H587)</f>
        <v>0</v>
      </c>
      <c r="U587" s="238">
        <f>IF(AND(LARGE('Sch A. Input'!$CL$15:$CL$41,COUNTIF('Sch A. Input'!$CL$15:$CL$41,"&gt;="&amp;F587))&lt;E587,F587&lt;&gt;0),"Leaver",L587-I587)</f>
        <v>0</v>
      </c>
      <c r="V587" s="238">
        <f>IF(AND(LARGE('Sch A. Input'!$CL$15:$CL$41,COUNTIF('Sch A. Input'!$CL$15:$CL$41,"&gt;="&amp;F587))&lt;E587,F587&lt;&gt;0),"Leaver",IFERROR(S587/X587*$M$9,0))</f>
        <v>0</v>
      </c>
      <c r="W587" s="238">
        <f>IF(AND(LARGE('Sch A. Input'!$CL$15:$CL$41,COUNTIF('Sch A. Input'!$CL$15:$CL$41,"&gt;="&amp;F587))&lt;E587,F587&lt;&gt;0),"Leaver",V587+T587)</f>
        <v>0</v>
      </c>
      <c r="X587" s="264">
        <f>IF(AND(LARGE('Sch A. Input'!$CL$15:$CL$41,COUNTIF('Sch A. Input'!$CL$15:$CL$41,"&gt;="&amp;F587))&lt;E587,F587&lt;&gt;0),"Leaver",IF(OR(D587="",D587&gt;$L$11,($L$11-14)&lt;$K$9),0,(E587+1-D587)/14-1))</f>
        <v>0</v>
      </c>
      <c r="Y587" s="265">
        <f>IF(AND(LARGE('Sch A. Input'!$CL$15:$CL$41,COUNTIF('Sch A. Input'!$CL$15:$CL$41,"&gt;="&amp;F587))&lt;E587,F587&lt;&gt;0),"Leaver",IFERROR(IF((S587/$X587*$M$9+T587)&gt;$D$12,"YES","NO"),0))</f>
        <v>0</v>
      </c>
      <c r="Z587" s="225">
        <f>IF(AND(LARGE('Sch A. Input'!$CL$15:$CL$41,COUNTIF('Sch A. Input'!$CL$15:$CL$41,"&gt;="&amp;F587))&lt;E587,F587&lt;&gt;0),"Leaver",IFERROR(IF($Y587="YES",MIN($U587*($G$12/$D$12),$G$12),(SUMPRODUCT(--((MIN(W587,$D$12))&gt;$C$9:$C$12),((MIN(W587,$D$12))-$C$9:$C$12),$H$9:$H$12))-((1-(X587/$M$9))*(SUMPRODUCT(--((MIN(V587,$D$12))&gt;$C$9:$C$12),((MIN(V587,$D$12))-$C$9:$C$12),$H$9:$H$12)))),0))</f>
        <v>0</v>
      </c>
      <c r="AA587" s="169">
        <f>IF(AND(LARGE('Sch A. Input'!$CL$15:$CL$41,COUNTIF('Sch A. Input'!$CL$15:$CL$41,"&gt;="&amp;F587))&lt;E587,F587&lt;&gt;0),"Leaver",IFERROR(Z587/U587,0))</f>
        <v>0</v>
      </c>
      <c r="AB587" s="170">
        <f>IF(AND(LARGE('Sch A. Input'!$CL$15:$CL$41,COUNTIF('Sch A. Input'!$CL$15:$CL$41,"&gt;="&amp;F587))&lt;E587,F587&lt;&gt;0),"Leaver",Q587-Z587)</f>
        <v>0</v>
      </c>
      <c r="AC587" s="94">
        <f t="shared" si="100"/>
        <v>0</v>
      </c>
      <c r="BK587" s="2"/>
      <c r="BL587" s="2"/>
      <c r="CI587"/>
    </row>
    <row r="588" spans="2:87" x14ac:dyDescent="0.35">
      <c r="B588" s="70" t="str">
        <f>IF('Sch A. Input'!B586="","",'Sch A. Input'!B586)</f>
        <v/>
      </c>
      <c r="C588" s="75" t="str">
        <f>IF('Sch A. Input'!C586="","",'Sch A. Input'!C586)</f>
        <v/>
      </c>
      <c r="D588" s="71" t="str">
        <f>IF('Sch A. Input'!D586="","",'Sch A. Input'!D586)</f>
        <v/>
      </c>
      <c r="E588" s="71">
        <f>'Sch A. Input'!E586</f>
        <v>45016</v>
      </c>
      <c r="F588" s="71">
        <f>'Sch A. Input'!F586</f>
        <v>0</v>
      </c>
      <c r="G588" s="226">
        <f>SUMIFS('Sch A. Input'!H586:CJ586,'Sch A. Input'!$H$13:$CJ$13,$L$11,'Sch A. Input'!$H$14:$CJ$14,"Recurring")</f>
        <v>0</v>
      </c>
      <c r="H588" s="226">
        <f>SUMIFS('Sch A. Input'!H586:CJ586,'Sch A. Input'!$H$13:$CJ$13,$L$11,'Sch A. Input'!$H$14:$CJ$14,"One-time")</f>
        <v>0</v>
      </c>
      <c r="I588" s="227">
        <f t="shared" si="94"/>
        <v>0</v>
      </c>
      <c r="J588" s="228">
        <f>SUMIFS('Sch A. Input'!H586:CJ586,'Sch A. Input'!$H$14:$CJ$14,"Recurring",'Sch A. Input'!$H$13:$CJ$13,"&lt;="&amp;$L$11)</f>
        <v>0</v>
      </c>
      <c r="K588" s="228">
        <f>SUMIFS('Sch A. Input'!H586:CJ586,'Sch A. Input'!$H$14:$CJ$14,"One-time",'Sch A. Input'!$H$13:$CJ$13,"&lt;="&amp;$L$11)</f>
        <v>0</v>
      </c>
      <c r="L588" s="229">
        <f t="shared" si="95"/>
        <v>0</v>
      </c>
      <c r="M588" s="228">
        <f t="shared" si="96"/>
        <v>0</v>
      </c>
      <c r="N588" s="228">
        <f t="shared" si="97"/>
        <v>0</v>
      </c>
      <c r="O588" s="259">
        <f t="shared" si="98"/>
        <v>0</v>
      </c>
      <c r="P588" s="268">
        <f t="shared" si="92"/>
        <v>0</v>
      </c>
      <c r="Q588" s="231">
        <f t="shared" si="93"/>
        <v>0</v>
      </c>
      <c r="R588" s="97">
        <f t="shared" si="99"/>
        <v>0</v>
      </c>
      <c r="S588" s="237">
        <f>IF(AND(LARGE('Sch A. Input'!$CL$15:$CL$41,COUNTIF('Sch A. Input'!$CL$15:$CL$41,"&gt;="&amp;F588))&lt;E588,F588&lt;&gt;0),"Leaver",J588-G588)</f>
        <v>0</v>
      </c>
      <c r="T588" s="237">
        <f>IF(AND(LARGE('Sch A. Input'!$CL$15:$CL$41,COUNTIF('Sch A. Input'!$CL$15:$CL$41,"&gt;="&amp;F588))&lt;E588,F588&lt;&gt;0),"Leaver",K588-H588)</f>
        <v>0</v>
      </c>
      <c r="U588" s="238">
        <f>IF(AND(LARGE('Sch A. Input'!$CL$15:$CL$41,COUNTIF('Sch A. Input'!$CL$15:$CL$41,"&gt;="&amp;F588))&lt;E588,F588&lt;&gt;0),"Leaver",L588-I588)</f>
        <v>0</v>
      </c>
      <c r="V588" s="238">
        <f>IF(AND(LARGE('Sch A. Input'!$CL$15:$CL$41,COUNTIF('Sch A. Input'!$CL$15:$CL$41,"&gt;="&amp;F588))&lt;E588,F588&lt;&gt;0),"Leaver",IFERROR(S588/X588*$M$9,0))</f>
        <v>0</v>
      </c>
      <c r="W588" s="238">
        <f>IF(AND(LARGE('Sch A. Input'!$CL$15:$CL$41,COUNTIF('Sch A. Input'!$CL$15:$CL$41,"&gt;="&amp;F588))&lt;E588,F588&lt;&gt;0),"Leaver",V588+T588)</f>
        <v>0</v>
      </c>
      <c r="X588" s="264">
        <f>IF(AND(LARGE('Sch A. Input'!$CL$15:$CL$41,COUNTIF('Sch A. Input'!$CL$15:$CL$41,"&gt;="&amp;F588))&lt;E588,F588&lt;&gt;0),"Leaver",IF(OR(D588="",D588&gt;$L$11,($L$11-14)&lt;$K$9),0,(E588+1-D588)/14-1))</f>
        <v>0</v>
      </c>
      <c r="Y588" s="265">
        <f>IF(AND(LARGE('Sch A. Input'!$CL$15:$CL$41,COUNTIF('Sch A. Input'!$CL$15:$CL$41,"&gt;="&amp;F588))&lt;E588,F588&lt;&gt;0),"Leaver",IFERROR(IF((S588/$X588*$M$9+T588)&gt;$D$12,"YES","NO"),0))</f>
        <v>0</v>
      </c>
      <c r="Z588" s="225">
        <f>IF(AND(LARGE('Sch A. Input'!$CL$15:$CL$41,COUNTIF('Sch A. Input'!$CL$15:$CL$41,"&gt;="&amp;F588))&lt;E588,F588&lt;&gt;0),"Leaver",IFERROR(IF($Y588="YES",MIN($U588*($G$12/$D$12),$G$12),(SUMPRODUCT(--((MIN(W588,$D$12))&gt;$C$9:$C$12),((MIN(W588,$D$12))-$C$9:$C$12),$H$9:$H$12))-((1-(X588/$M$9))*(SUMPRODUCT(--((MIN(V588,$D$12))&gt;$C$9:$C$12),((MIN(V588,$D$12))-$C$9:$C$12),$H$9:$H$12)))),0))</f>
        <v>0</v>
      </c>
      <c r="AA588" s="169">
        <f>IF(AND(LARGE('Sch A. Input'!$CL$15:$CL$41,COUNTIF('Sch A. Input'!$CL$15:$CL$41,"&gt;="&amp;F588))&lt;E588,F588&lt;&gt;0),"Leaver",IFERROR(Z588/U588,0))</f>
        <v>0</v>
      </c>
      <c r="AB588" s="170">
        <f>IF(AND(LARGE('Sch A. Input'!$CL$15:$CL$41,COUNTIF('Sch A. Input'!$CL$15:$CL$41,"&gt;="&amp;F588))&lt;E588,F588&lt;&gt;0),"Leaver",Q588-Z588)</f>
        <v>0</v>
      </c>
      <c r="AC588" s="94">
        <f t="shared" si="100"/>
        <v>0</v>
      </c>
      <c r="BK588" s="2"/>
      <c r="BL588" s="2"/>
      <c r="CI588"/>
    </row>
    <row r="589" spans="2:87" x14ac:dyDescent="0.35">
      <c r="B589" s="70" t="str">
        <f>IF('Sch A. Input'!B587="","",'Sch A. Input'!B587)</f>
        <v/>
      </c>
      <c r="C589" s="75" t="str">
        <f>IF('Sch A. Input'!C587="","",'Sch A. Input'!C587)</f>
        <v/>
      </c>
      <c r="D589" s="71" t="str">
        <f>IF('Sch A. Input'!D587="","",'Sch A. Input'!D587)</f>
        <v/>
      </c>
      <c r="E589" s="71">
        <f>'Sch A. Input'!E587</f>
        <v>45016</v>
      </c>
      <c r="F589" s="71">
        <f>'Sch A. Input'!F587</f>
        <v>0</v>
      </c>
      <c r="G589" s="226">
        <f>SUMIFS('Sch A. Input'!H587:CJ587,'Sch A. Input'!$H$13:$CJ$13,$L$11,'Sch A. Input'!$H$14:$CJ$14,"Recurring")</f>
        <v>0</v>
      </c>
      <c r="H589" s="226">
        <f>SUMIFS('Sch A. Input'!H587:CJ587,'Sch A. Input'!$H$13:$CJ$13,$L$11,'Sch A. Input'!$H$14:$CJ$14,"One-time")</f>
        <v>0</v>
      </c>
      <c r="I589" s="227">
        <f t="shared" si="94"/>
        <v>0</v>
      </c>
      <c r="J589" s="228">
        <f>SUMIFS('Sch A. Input'!H587:CJ587,'Sch A. Input'!$H$14:$CJ$14,"Recurring",'Sch A. Input'!$H$13:$CJ$13,"&lt;="&amp;$L$11)</f>
        <v>0</v>
      </c>
      <c r="K589" s="228">
        <f>SUMIFS('Sch A. Input'!H587:CJ587,'Sch A. Input'!$H$14:$CJ$14,"One-time",'Sch A. Input'!$H$13:$CJ$13,"&lt;="&amp;$L$11)</f>
        <v>0</v>
      </c>
      <c r="L589" s="229">
        <f t="shared" si="95"/>
        <v>0</v>
      </c>
      <c r="M589" s="228">
        <f t="shared" si="96"/>
        <v>0</v>
      </c>
      <c r="N589" s="228">
        <f t="shared" si="97"/>
        <v>0</v>
      </c>
      <c r="O589" s="259">
        <f t="shared" si="98"/>
        <v>0</v>
      </c>
      <c r="P589" s="268">
        <f t="shared" si="92"/>
        <v>0</v>
      </c>
      <c r="Q589" s="231">
        <f t="shared" si="93"/>
        <v>0</v>
      </c>
      <c r="R589" s="97">
        <f t="shared" si="99"/>
        <v>0</v>
      </c>
      <c r="S589" s="237">
        <f>IF(AND(LARGE('Sch A. Input'!$CL$15:$CL$41,COUNTIF('Sch A. Input'!$CL$15:$CL$41,"&gt;="&amp;F589))&lt;E589,F589&lt;&gt;0),"Leaver",J589-G589)</f>
        <v>0</v>
      </c>
      <c r="T589" s="237">
        <f>IF(AND(LARGE('Sch A. Input'!$CL$15:$CL$41,COUNTIF('Sch A. Input'!$CL$15:$CL$41,"&gt;="&amp;F589))&lt;E589,F589&lt;&gt;0),"Leaver",K589-H589)</f>
        <v>0</v>
      </c>
      <c r="U589" s="238">
        <f>IF(AND(LARGE('Sch A. Input'!$CL$15:$CL$41,COUNTIF('Sch A. Input'!$CL$15:$CL$41,"&gt;="&amp;F589))&lt;E589,F589&lt;&gt;0),"Leaver",L589-I589)</f>
        <v>0</v>
      </c>
      <c r="V589" s="238">
        <f>IF(AND(LARGE('Sch A. Input'!$CL$15:$CL$41,COUNTIF('Sch A. Input'!$CL$15:$CL$41,"&gt;="&amp;F589))&lt;E589,F589&lt;&gt;0),"Leaver",IFERROR(S589/X589*$M$9,0))</f>
        <v>0</v>
      </c>
      <c r="W589" s="238">
        <f>IF(AND(LARGE('Sch A. Input'!$CL$15:$CL$41,COUNTIF('Sch A. Input'!$CL$15:$CL$41,"&gt;="&amp;F589))&lt;E589,F589&lt;&gt;0),"Leaver",V589+T589)</f>
        <v>0</v>
      </c>
      <c r="X589" s="264">
        <f>IF(AND(LARGE('Sch A. Input'!$CL$15:$CL$41,COUNTIF('Sch A. Input'!$CL$15:$CL$41,"&gt;="&amp;F589))&lt;E589,F589&lt;&gt;0),"Leaver",IF(OR(D589="",D589&gt;$L$11,($L$11-14)&lt;$K$9),0,(E589+1-D589)/14-1))</f>
        <v>0</v>
      </c>
      <c r="Y589" s="265">
        <f>IF(AND(LARGE('Sch A. Input'!$CL$15:$CL$41,COUNTIF('Sch A. Input'!$CL$15:$CL$41,"&gt;="&amp;F589))&lt;E589,F589&lt;&gt;0),"Leaver",IFERROR(IF((S589/$X589*$M$9+T589)&gt;$D$12,"YES","NO"),0))</f>
        <v>0</v>
      </c>
      <c r="Z589" s="225">
        <f>IF(AND(LARGE('Sch A. Input'!$CL$15:$CL$41,COUNTIF('Sch A. Input'!$CL$15:$CL$41,"&gt;="&amp;F589))&lt;E589,F589&lt;&gt;0),"Leaver",IFERROR(IF($Y589="YES",MIN($U589*($G$12/$D$12),$G$12),(SUMPRODUCT(--((MIN(W589,$D$12))&gt;$C$9:$C$12),((MIN(W589,$D$12))-$C$9:$C$12),$H$9:$H$12))-((1-(X589/$M$9))*(SUMPRODUCT(--((MIN(V589,$D$12))&gt;$C$9:$C$12),((MIN(V589,$D$12))-$C$9:$C$12),$H$9:$H$12)))),0))</f>
        <v>0</v>
      </c>
      <c r="AA589" s="169">
        <f>IF(AND(LARGE('Sch A. Input'!$CL$15:$CL$41,COUNTIF('Sch A. Input'!$CL$15:$CL$41,"&gt;="&amp;F589))&lt;E589,F589&lt;&gt;0),"Leaver",IFERROR(Z589/U589,0))</f>
        <v>0</v>
      </c>
      <c r="AB589" s="170">
        <f>IF(AND(LARGE('Sch A. Input'!$CL$15:$CL$41,COUNTIF('Sch A. Input'!$CL$15:$CL$41,"&gt;="&amp;F589))&lt;E589,F589&lt;&gt;0),"Leaver",Q589-Z589)</f>
        <v>0</v>
      </c>
      <c r="AC589" s="94">
        <f t="shared" si="100"/>
        <v>0</v>
      </c>
      <c r="BK589" s="2"/>
      <c r="BL589" s="2"/>
      <c r="CI589"/>
    </row>
    <row r="590" spans="2:87" x14ac:dyDescent="0.35">
      <c r="B590" s="70" t="str">
        <f>IF('Sch A. Input'!B588="","",'Sch A. Input'!B588)</f>
        <v/>
      </c>
      <c r="C590" s="75" t="str">
        <f>IF('Sch A. Input'!C588="","",'Sch A. Input'!C588)</f>
        <v/>
      </c>
      <c r="D590" s="71" t="str">
        <f>IF('Sch A. Input'!D588="","",'Sch A. Input'!D588)</f>
        <v/>
      </c>
      <c r="E590" s="71">
        <f>'Sch A. Input'!E588</f>
        <v>45016</v>
      </c>
      <c r="F590" s="71">
        <f>'Sch A. Input'!F588</f>
        <v>0</v>
      </c>
      <c r="G590" s="226">
        <f>SUMIFS('Sch A. Input'!H588:CJ588,'Sch A. Input'!$H$13:$CJ$13,$L$11,'Sch A. Input'!$H$14:$CJ$14,"Recurring")</f>
        <v>0</v>
      </c>
      <c r="H590" s="226">
        <f>SUMIFS('Sch A. Input'!H588:CJ588,'Sch A. Input'!$H$13:$CJ$13,$L$11,'Sch A. Input'!$H$14:$CJ$14,"One-time")</f>
        <v>0</v>
      </c>
      <c r="I590" s="227">
        <f t="shared" si="94"/>
        <v>0</v>
      </c>
      <c r="J590" s="228">
        <f>SUMIFS('Sch A. Input'!H588:CJ588,'Sch A. Input'!$H$14:$CJ$14,"Recurring",'Sch A. Input'!$H$13:$CJ$13,"&lt;="&amp;$L$11)</f>
        <v>0</v>
      </c>
      <c r="K590" s="228">
        <f>SUMIFS('Sch A. Input'!H588:CJ588,'Sch A. Input'!$H$14:$CJ$14,"One-time",'Sch A. Input'!$H$13:$CJ$13,"&lt;="&amp;$L$11)</f>
        <v>0</v>
      </c>
      <c r="L590" s="229">
        <f t="shared" si="95"/>
        <v>0</v>
      </c>
      <c r="M590" s="228">
        <f t="shared" si="96"/>
        <v>0</v>
      </c>
      <c r="N590" s="228">
        <f t="shared" si="97"/>
        <v>0</v>
      </c>
      <c r="O590" s="259">
        <f t="shared" si="98"/>
        <v>0</v>
      </c>
      <c r="P590" s="268">
        <f t="shared" si="92"/>
        <v>0</v>
      </c>
      <c r="Q590" s="231">
        <f t="shared" si="93"/>
        <v>0</v>
      </c>
      <c r="R590" s="97">
        <f t="shared" si="99"/>
        <v>0</v>
      </c>
      <c r="S590" s="237">
        <f>IF(AND(LARGE('Sch A. Input'!$CL$15:$CL$41,COUNTIF('Sch A. Input'!$CL$15:$CL$41,"&gt;="&amp;F590))&lt;E590,F590&lt;&gt;0),"Leaver",J590-G590)</f>
        <v>0</v>
      </c>
      <c r="T590" s="237">
        <f>IF(AND(LARGE('Sch A. Input'!$CL$15:$CL$41,COUNTIF('Sch A. Input'!$CL$15:$CL$41,"&gt;="&amp;F590))&lt;E590,F590&lt;&gt;0),"Leaver",K590-H590)</f>
        <v>0</v>
      </c>
      <c r="U590" s="238">
        <f>IF(AND(LARGE('Sch A. Input'!$CL$15:$CL$41,COUNTIF('Sch A. Input'!$CL$15:$CL$41,"&gt;="&amp;F590))&lt;E590,F590&lt;&gt;0),"Leaver",L590-I590)</f>
        <v>0</v>
      </c>
      <c r="V590" s="238">
        <f>IF(AND(LARGE('Sch A. Input'!$CL$15:$CL$41,COUNTIF('Sch A. Input'!$CL$15:$CL$41,"&gt;="&amp;F590))&lt;E590,F590&lt;&gt;0),"Leaver",IFERROR(S590/X590*$M$9,0))</f>
        <v>0</v>
      </c>
      <c r="W590" s="238">
        <f>IF(AND(LARGE('Sch A. Input'!$CL$15:$CL$41,COUNTIF('Sch A. Input'!$CL$15:$CL$41,"&gt;="&amp;F590))&lt;E590,F590&lt;&gt;0),"Leaver",V590+T590)</f>
        <v>0</v>
      </c>
      <c r="X590" s="264">
        <f>IF(AND(LARGE('Sch A. Input'!$CL$15:$CL$41,COUNTIF('Sch A. Input'!$CL$15:$CL$41,"&gt;="&amp;F590))&lt;E590,F590&lt;&gt;0),"Leaver",IF(OR(D590="",D590&gt;$L$11,($L$11-14)&lt;$K$9),0,(E590+1-D590)/14-1))</f>
        <v>0</v>
      </c>
      <c r="Y590" s="265">
        <f>IF(AND(LARGE('Sch A. Input'!$CL$15:$CL$41,COUNTIF('Sch A. Input'!$CL$15:$CL$41,"&gt;="&amp;F590))&lt;E590,F590&lt;&gt;0),"Leaver",IFERROR(IF((S590/$X590*$M$9+T590)&gt;$D$12,"YES","NO"),0))</f>
        <v>0</v>
      </c>
      <c r="Z590" s="225">
        <f>IF(AND(LARGE('Sch A. Input'!$CL$15:$CL$41,COUNTIF('Sch A. Input'!$CL$15:$CL$41,"&gt;="&amp;F590))&lt;E590,F590&lt;&gt;0),"Leaver",IFERROR(IF($Y590="YES",MIN($U590*($G$12/$D$12),$G$12),(SUMPRODUCT(--((MIN(W590,$D$12))&gt;$C$9:$C$12),((MIN(W590,$D$12))-$C$9:$C$12),$H$9:$H$12))-((1-(X590/$M$9))*(SUMPRODUCT(--((MIN(V590,$D$12))&gt;$C$9:$C$12),((MIN(V590,$D$12))-$C$9:$C$12),$H$9:$H$12)))),0))</f>
        <v>0</v>
      </c>
      <c r="AA590" s="169">
        <f>IF(AND(LARGE('Sch A. Input'!$CL$15:$CL$41,COUNTIF('Sch A. Input'!$CL$15:$CL$41,"&gt;="&amp;F590))&lt;E590,F590&lt;&gt;0),"Leaver",IFERROR(Z590/U590,0))</f>
        <v>0</v>
      </c>
      <c r="AB590" s="170">
        <f>IF(AND(LARGE('Sch A. Input'!$CL$15:$CL$41,COUNTIF('Sch A. Input'!$CL$15:$CL$41,"&gt;="&amp;F590))&lt;E590,F590&lt;&gt;0),"Leaver",Q590-Z590)</f>
        <v>0</v>
      </c>
      <c r="AC590" s="94">
        <f t="shared" si="100"/>
        <v>0</v>
      </c>
      <c r="BK590" s="2"/>
      <c r="BL590" s="2"/>
      <c r="CI590"/>
    </row>
    <row r="591" spans="2:87" x14ac:dyDescent="0.35">
      <c r="B591" s="70" t="str">
        <f>IF('Sch A. Input'!B589="","",'Sch A. Input'!B589)</f>
        <v/>
      </c>
      <c r="C591" s="75" t="str">
        <f>IF('Sch A. Input'!C589="","",'Sch A. Input'!C589)</f>
        <v/>
      </c>
      <c r="D591" s="71" t="str">
        <f>IF('Sch A. Input'!D589="","",'Sch A. Input'!D589)</f>
        <v/>
      </c>
      <c r="E591" s="71">
        <f>'Sch A. Input'!E589</f>
        <v>45016</v>
      </c>
      <c r="F591" s="71">
        <f>'Sch A. Input'!F589</f>
        <v>0</v>
      </c>
      <c r="G591" s="226">
        <f>SUMIFS('Sch A. Input'!H589:CJ589,'Sch A. Input'!$H$13:$CJ$13,$L$11,'Sch A. Input'!$H$14:$CJ$14,"Recurring")</f>
        <v>0</v>
      </c>
      <c r="H591" s="226">
        <f>SUMIFS('Sch A. Input'!H589:CJ589,'Sch A. Input'!$H$13:$CJ$13,$L$11,'Sch A. Input'!$H$14:$CJ$14,"One-time")</f>
        <v>0</v>
      </c>
      <c r="I591" s="227">
        <f t="shared" si="94"/>
        <v>0</v>
      </c>
      <c r="J591" s="228">
        <f>SUMIFS('Sch A. Input'!H589:CJ589,'Sch A. Input'!$H$14:$CJ$14,"Recurring",'Sch A. Input'!$H$13:$CJ$13,"&lt;="&amp;$L$11)</f>
        <v>0</v>
      </c>
      <c r="K591" s="228">
        <f>SUMIFS('Sch A. Input'!H589:CJ589,'Sch A. Input'!$H$14:$CJ$14,"One-time",'Sch A. Input'!$H$13:$CJ$13,"&lt;="&amp;$L$11)</f>
        <v>0</v>
      </c>
      <c r="L591" s="229">
        <f t="shared" si="95"/>
        <v>0</v>
      </c>
      <c r="M591" s="228">
        <f t="shared" si="96"/>
        <v>0</v>
      </c>
      <c r="N591" s="228">
        <f t="shared" si="97"/>
        <v>0</v>
      </c>
      <c r="O591" s="259">
        <f t="shared" si="98"/>
        <v>0</v>
      </c>
      <c r="P591" s="268">
        <f t="shared" si="92"/>
        <v>0</v>
      </c>
      <c r="Q591" s="231">
        <f t="shared" si="93"/>
        <v>0</v>
      </c>
      <c r="R591" s="97">
        <f t="shared" si="99"/>
        <v>0</v>
      </c>
      <c r="S591" s="237">
        <f>IF(AND(LARGE('Sch A. Input'!$CL$15:$CL$41,COUNTIF('Sch A. Input'!$CL$15:$CL$41,"&gt;="&amp;F591))&lt;E591,F591&lt;&gt;0),"Leaver",J591-G591)</f>
        <v>0</v>
      </c>
      <c r="T591" s="237">
        <f>IF(AND(LARGE('Sch A. Input'!$CL$15:$CL$41,COUNTIF('Sch A. Input'!$CL$15:$CL$41,"&gt;="&amp;F591))&lt;E591,F591&lt;&gt;0),"Leaver",K591-H591)</f>
        <v>0</v>
      </c>
      <c r="U591" s="238">
        <f>IF(AND(LARGE('Sch A. Input'!$CL$15:$CL$41,COUNTIF('Sch A. Input'!$CL$15:$CL$41,"&gt;="&amp;F591))&lt;E591,F591&lt;&gt;0),"Leaver",L591-I591)</f>
        <v>0</v>
      </c>
      <c r="V591" s="238">
        <f>IF(AND(LARGE('Sch A. Input'!$CL$15:$CL$41,COUNTIF('Sch A. Input'!$CL$15:$CL$41,"&gt;="&amp;F591))&lt;E591,F591&lt;&gt;0),"Leaver",IFERROR(S591/X591*$M$9,0))</f>
        <v>0</v>
      </c>
      <c r="W591" s="238">
        <f>IF(AND(LARGE('Sch A. Input'!$CL$15:$CL$41,COUNTIF('Sch A. Input'!$CL$15:$CL$41,"&gt;="&amp;F591))&lt;E591,F591&lt;&gt;0),"Leaver",V591+T591)</f>
        <v>0</v>
      </c>
      <c r="X591" s="264">
        <f>IF(AND(LARGE('Sch A. Input'!$CL$15:$CL$41,COUNTIF('Sch A. Input'!$CL$15:$CL$41,"&gt;="&amp;F591))&lt;E591,F591&lt;&gt;0),"Leaver",IF(OR(D591="",D591&gt;$L$11,($L$11-14)&lt;$K$9),0,(E591+1-D591)/14-1))</f>
        <v>0</v>
      </c>
      <c r="Y591" s="265">
        <f>IF(AND(LARGE('Sch A. Input'!$CL$15:$CL$41,COUNTIF('Sch A. Input'!$CL$15:$CL$41,"&gt;="&amp;F591))&lt;E591,F591&lt;&gt;0),"Leaver",IFERROR(IF((S591/$X591*$M$9+T591)&gt;$D$12,"YES","NO"),0))</f>
        <v>0</v>
      </c>
      <c r="Z591" s="225">
        <f>IF(AND(LARGE('Sch A. Input'!$CL$15:$CL$41,COUNTIF('Sch A. Input'!$CL$15:$CL$41,"&gt;="&amp;F591))&lt;E591,F591&lt;&gt;0),"Leaver",IFERROR(IF($Y591="YES",MIN($U591*($G$12/$D$12),$G$12),(SUMPRODUCT(--((MIN(W591,$D$12))&gt;$C$9:$C$12),((MIN(W591,$D$12))-$C$9:$C$12),$H$9:$H$12))-((1-(X591/$M$9))*(SUMPRODUCT(--((MIN(V591,$D$12))&gt;$C$9:$C$12),((MIN(V591,$D$12))-$C$9:$C$12),$H$9:$H$12)))),0))</f>
        <v>0</v>
      </c>
      <c r="AA591" s="169">
        <f>IF(AND(LARGE('Sch A. Input'!$CL$15:$CL$41,COUNTIF('Sch A. Input'!$CL$15:$CL$41,"&gt;="&amp;F591))&lt;E591,F591&lt;&gt;0),"Leaver",IFERROR(Z591/U591,0))</f>
        <v>0</v>
      </c>
      <c r="AB591" s="170">
        <f>IF(AND(LARGE('Sch A. Input'!$CL$15:$CL$41,COUNTIF('Sch A. Input'!$CL$15:$CL$41,"&gt;="&amp;F591))&lt;E591,F591&lt;&gt;0),"Leaver",Q591-Z591)</f>
        <v>0</v>
      </c>
      <c r="AC591" s="94">
        <f t="shared" si="100"/>
        <v>0</v>
      </c>
      <c r="BK591" s="2"/>
      <c r="BL591" s="2"/>
      <c r="CI591"/>
    </row>
    <row r="592" spans="2:87" x14ac:dyDescent="0.35">
      <c r="B592" s="70" t="str">
        <f>IF('Sch A. Input'!B590="","",'Sch A. Input'!B590)</f>
        <v/>
      </c>
      <c r="C592" s="75" t="str">
        <f>IF('Sch A. Input'!C590="","",'Sch A. Input'!C590)</f>
        <v/>
      </c>
      <c r="D592" s="71" t="str">
        <f>IF('Sch A. Input'!D590="","",'Sch A. Input'!D590)</f>
        <v/>
      </c>
      <c r="E592" s="71">
        <f>'Sch A. Input'!E590</f>
        <v>45016</v>
      </c>
      <c r="F592" s="71">
        <f>'Sch A. Input'!F590</f>
        <v>0</v>
      </c>
      <c r="G592" s="226">
        <f>SUMIFS('Sch A. Input'!H590:CJ590,'Sch A. Input'!$H$13:$CJ$13,$L$11,'Sch A. Input'!$H$14:$CJ$14,"Recurring")</f>
        <v>0</v>
      </c>
      <c r="H592" s="226">
        <f>SUMIFS('Sch A. Input'!H590:CJ590,'Sch A. Input'!$H$13:$CJ$13,$L$11,'Sch A. Input'!$H$14:$CJ$14,"One-time")</f>
        <v>0</v>
      </c>
      <c r="I592" s="227">
        <f t="shared" si="94"/>
        <v>0</v>
      </c>
      <c r="J592" s="228">
        <f>SUMIFS('Sch A. Input'!H590:CJ590,'Sch A. Input'!$H$14:$CJ$14,"Recurring",'Sch A. Input'!$H$13:$CJ$13,"&lt;="&amp;$L$11)</f>
        <v>0</v>
      </c>
      <c r="K592" s="228">
        <f>SUMIFS('Sch A. Input'!H590:CJ590,'Sch A. Input'!$H$14:$CJ$14,"One-time",'Sch A. Input'!$H$13:$CJ$13,"&lt;="&amp;$L$11)</f>
        <v>0</v>
      </c>
      <c r="L592" s="229">
        <f t="shared" si="95"/>
        <v>0</v>
      </c>
      <c r="M592" s="228">
        <f t="shared" si="96"/>
        <v>0</v>
      </c>
      <c r="N592" s="228">
        <f t="shared" si="97"/>
        <v>0</v>
      </c>
      <c r="O592" s="259">
        <f t="shared" si="98"/>
        <v>0</v>
      </c>
      <c r="P592" s="268">
        <f t="shared" si="92"/>
        <v>0</v>
      </c>
      <c r="Q592" s="231">
        <f t="shared" si="93"/>
        <v>0</v>
      </c>
      <c r="R592" s="97">
        <f t="shared" si="99"/>
        <v>0</v>
      </c>
      <c r="S592" s="237">
        <f>IF(AND(LARGE('Sch A. Input'!$CL$15:$CL$41,COUNTIF('Sch A. Input'!$CL$15:$CL$41,"&gt;="&amp;F592))&lt;E592,F592&lt;&gt;0),"Leaver",J592-G592)</f>
        <v>0</v>
      </c>
      <c r="T592" s="237">
        <f>IF(AND(LARGE('Sch A. Input'!$CL$15:$CL$41,COUNTIF('Sch A. Input'!$CL$15:$CL$41,"&gt;="&amp;F592))&lt;E592,F592&lt;&gt;0),"Leaver",K592-H592)</f>
        <v>0</v>
      </c>
      <c r="U592" s="238">
        <f>IF(AND(LARGE('Sch A. Input'!$CL$15:$CL$41,COUNTIF('Sch A. Input'!$CL$15:$CL$41,"&gt;="&amp;F592))&lt;E592,F592&lt;&gt;0),"Leaver",L592-I592)</f>
        <v>0</v>
      </c>
      <c r="V592" s="238">
        <f>IF(AND(LARGE('Sch A. Input'!$CL$15:$CL$41,COUNTIF('Sch A. Input'!$CL$15:$CL$41,"&gt;="&amp;F592))&lt;E592,F592&lt;&gt;0),"Leaver",IFERROR(S592/X592*$M$9,0))</f>
        <v>0</v>
      </c>
      <c r="W592" s="238">
        <f>IF(AND(LARGE('Sch A. Input'!$CL$15:$CL$41,COUNTIF('Sch A. Input'!$CL$15:$CL$41,"&gt;="&amp;F592))&lt;E592,F592&lt;&gt;0),"Leaver",V592+T592)</f>
        <v>0</v>
      </c>
      <c r="X592" s="264">
        <f>IF(AND(LARGE('Sch A. Input'!$CL$15:$CL$41,COUNTIF('Sch A. Input'!$CL$15:$CL$41,"&gt;="&amp;F592))&lt;E592,F592&lt;&gt;0),"Leaver",IF(OR(D592="",D592&gt;$L$11,($L$11-14)&lt;$K$9),0,(E592+1-D592)/14-1))</f>
        <v>0</v>
      </c>
      <c r="Y592" s="265">
        <f>IF(AND(LARGE('Sch A. Input'!$CL$15:$CL$41,COUNTIF('Sch A. Input'!$CL$15:$CL$41,"&gt;="&amp;F592))&lt;E592,F592&lt;&gt;0),"Leaver",IFERROR(IF((S592/$X592*$M$9+T592)&gt;$D$12,"YES","NO"),0))</f>
        <v>0</v>
      </c>
      <c r="Z592" s="225">
        <f>IF(AND(LARGE('Sch A. Input'!$CL$15:$CL$41,COUNTIF('Sch A. Input'!$CL$15:$CL$41,"&gt;="&amp;F592))&lt;E592,F592&lt;&gt;0),"Leaver",IFERROR(IF($Y592="YES",MIN($U592*($G$12/$D$12),$G$12),(SUMPRODUCT(--((MIN(W592,$D$12))&gt;$C$9:$C$12),((MIN(W592,$D$12))-$C$9:$C$12),$H$9:$H$12))-((1-(X592/$M$9))*(SUMPRODUCT(--((MIN(V592,$D$12))&gt;$C$9:$C$12),((MIN(V592,$D$12))-$C$9:$C$12),$H$9:$H$12)))),0))</f>
        <v>0</v>
      </c>
      <c r="AA592" s="169">
        <f>IF(AND(LARGE('Sch A. Input'!$CL$15:$CL$41,COUNTIF('Sch A. Input'!$CL$15:$CL$41,"&gt;="&amp;F592))&lt;E592,F592&lt;&gt;0),"Leaver",IFERROR(Z592/U592,0))</f>
        <v>0</v>
      </c>
      <c r="AB592" s="170">
        <f>IF(AND(LARGE('Sch A. Input'!$CL$15:$CL$41,COUNTIF('Sch A. Input'!$CL$15:$CL$41,"&gt;="&amp;F592))&lt;E592,F592&lt;&gt;0),"Leaver",Q592-Z592)</f>
        <v>0</v>
      </c>
      <c r="AC592" s="94">
        <f t="shared" si="100"/>
        <v>0</v>
      </c>
      <c r="BK592" s="2"/>
      <c r="BL592" s="2"/>
      <c r="CI592"/>
    </row>
    <row r="593" spans="2:87" x14ac:dyDescent="0.35">
      <c r="B593" s="70" t="str">
        <f>IF('Sch A. Input'!B591="","",'Sch A. Input'!B591)</f>
        <v/>
      </c>
      <c r="C593" s="75" t="str">
        <f>IF('Sch A. Input'!C591="","",'Sch A. Input'!C591)</f>
        <v/>
      </c>
      <c r="D593" s="71" t="str">
        <f>IF('Sch A. Input'!D591="","",'Sch A. Input'!D591)</f>
        <v/>
      </c>
      <c r="E593" s="71">
        <f>'Sch A. Input'!E591</f>
        <v>45016</v>
      </c>
      <c r="F593" s="71">
        <f>'Sch A. Input'!F591</f>
        <v>0</v>
      </c>
      <c r="G593" s="226">
        <f>SUMIFS('Sch A. Input'!H591:CJ591,'Sch A. Input'!$H$13:$CJ$13,$L$11,'Sch A. Input'!$H$14:$CJ$14,"Recurring")</f>
        <v>0</v>
      </c>
      <c r="H593" s="226">
        <f>SUMIFS('Sch A. Input'!H591:CJ591,'Sch A. Input'!$H$13:$CJ$13,$L$11,'Sch A. Input'!$H$14:$CJ$14,"One-time")</f>
        <v>0</v>
      </c>
      <c r="I593" s="227">
        <f t="shared" si="94"/>
        <v>0</v>
      </c>
      <c r="J593" s="228">
        <f>SUMIFS('Sch A. Input'!H591:CJ591,'Sch A. Input'!$H$14:$CJ$14,"Recurring",'Sch A. Input'!$H$13:$CJ$13,"&lt;="&amp;$L$11)</f>
        <v>0</v>
      </c>
      <c r="K593" s="228">
        <f>SUMIFS('Sch A. Input'!H591:CJ591,'Sch A. Input'!$H$14:$CJ$14,"One-time",'Sch A. Input'!$H$13:$CJ$13,"&lt;="&amp;$L$11)</f>
        <v>0</v>
      </c>
      <c r="L593" s="229">
        <f t="shared" si="95"/>
        <v>0</v>
      </c>
      <c r="M593" s="228">
        <f t="shared" si="96"/>
        <v>0</v>
      </c>
      <c r="N593" s="228">
        <f t="shared" si="97"/>
        <v>0</v>
      </c>
      <c r="O593" s="259">
        <f t="shared" si="98"/>
        <v>0</v>
      </c>
      <c r="P593" s="268">
        <f t="shared" ref="P593:P656" si="101">IFERROR(IF((J593/$O593*$M$9+K593)&gt;$D$12,"YES","NO"),0)</f>
        <v>0</v>
      </c>
      <c r="Q593" s="231">
        <f t="shared" ref="Q593:Q656" si="102">IFERROR(IF(P593="YES",MIN(L593*($G$12/$D$12),$G$12),((SUMPRODUCT(--((MIN(N593,$D$12))&gt;$C$9:$C$12),((MIN(N593,$D$12))-$C$9:$C$12),$H$9:$H$12))-((1-O593/$M$9)*((SUMPRODUCT(--((MIN(M593,$D$12))&gt;$C$9:$C$12),((MIN(M593,$D$12))-$C$9:$C$12),$H$9:$H$12)))))),0)</f>
        <v>0</v>
      </c>
      <c r="R593" s="97">
        <f t="shared" si="99"/>
        <v>0</v>
      </c>
      <c r="S593" s="237">
        <f>IF(AND(LARGE('Sch A. Input'!$CL$15:$CL$41,COUNTIF('Sch A. Input'!$CL$15:$CL$41,"&gt;="&amp;F593))&lt;E593,F593&lt;&gt;0),"Leaver",J593-G593)</f>
        <v>0</v>
      </c>
      <c r="T593" s="237">
        <f>IF(AND(LARGE('Sch A. Input'!$CL$15:$CL$41,COUNTIF('Sch A. Input'!$CL$15:$CL$41,"&gt;="&amp;F593))&lt;E593,F593&lt;&gt;0),"Leaver",K593-H593)</f>
        <v>0</v>
      </c>
      <c r="U593" s="238">
        <f>IF(AND(LARGE('Sch A. Input'!$CL$15:$CL$41,COUNTIF('Sch A. Input'!$CL$15:$CL$41,"&gt;="&amp;F593))&lt;E593,F593&lt;&gt;0),"Leaver",L593-I593)</f>
        <v>0</v>
      </c>
      <c r="V593" s="238">
        <f>IF(AND(LARGE('Sch A. Input'!$CL$15:$CL$41,COUNTIF('Sch A. Input'!$CL$15:$CL$41,"&gt;="&amp;F593))&lt;E593,F593&lt;&gt;0),"Leaver",IFERROR(S593/X593*$M$9,0))</f>
        <v>0</v>
      </c>
      <c r="W593" s="238">
        <f>IF(AND(LARGE('Sch A. Input'!$CL$15:$CL$41,COUNTIF('Sch A. Input'!$CL$15:$CL$41,"&gt;="&amp;F593))&lt;E593,F593&lt;&gt;0),"Leaver",V593+T593)</f>
        <v>0</v>
      </c>
      <c r="X593" s="264">
        <f>IF(AND(LARGE('Sch A. Input'!$CL$15:$CL$41,COUNTIF('Sch A. Input'!$CL$15:$CL$41,"&gt;="&amp;F593))&lt;E593,F593&lt;&gt;0),"Leaver",IF(OR(D593="",D593&gt;$L$11,($L$11-14)&lt;$K$9),0,(E593+1-D593)/14-1))</f>
        <v>0</v>
      </c>
      <c r="Y593" s="265">
        <f>IF(AND(LARGE('Sch A. Input'!$CL$15:$CL$41,COUNTIF('Sch A. Input'!$CL$15:$CL$41,"&gt;="&amp;F593))&lt;E593,F593&lt;&gt;0),"Leaver",IFERROR(IF((S593/$X593*$M$9+T593)&gt;$D$12,"YES","NO"),0))</f>
        <v>0</v>
      </c>
      <c r="Z593" s="225">
        <f>IF(AND(LARGE('Sch A. Input'!$CL$15:$CL$41,COUNTIF('Sch A. Input'!$CL$15:$CL$41,"&gt;="&amp;F593))&lt;E593,F593&lt;&gt;0),"Leaver",IFERROR(IF($Y593="YES",MIN($U593*($G$12/$D$12),$G$12),(SUMPRODUCT(--((MIN(W593,$D$12))&gt;$C$9:$C$12),((MIN(W593,$D$12))-$C$9:$C$12),$H$9:$H$12))-((1-(X593/$M$9))*(SUMPRODUCT(--((MIN(V593,$D$12))&gt;$C$9:$C$12),((MIN(V593,$D$12))-$C$9:$C$12),$H$9:$H$12)))),0))</f>
        <v>0</v>
      </c>
      <c r="AA593" s="169">
        <f>IF(AND(LARGE('Sch A. Input'!$CL$15:$CL$41,COUNTIF('Sch A. Input'!$CL$15:$CL$41,"&gt;="&amp;F593))&lt;E593,F593&lt;&gt;0),"Leaver",IFERROR(Z593/U593,0))</f>
        <v>0</v>
      </c>
      <c r="AB593" s="170">
        <f>IF(AND(LARGE('Sch A. Input'!$CL$15:$CL$41,COUNTIF('Sch A. Input'!$CL$15:$CL$41,"&gt;="&amp;F593))&lt;E593,F593&lt;&gt;0),"Leaver",Q593-Z593)</f>
        <v>0</v>
      </c>
      <c r="AC593" s="94">
        <f t="shared" si="100"/>
        <v>0</v>
      </c>
      <c r="BK593" s="2"/>
      <c r="BL593" s="2"/>
      <c r="CI593"/>
    </row>
    <row r="594" spans="2:87" x14ac:dyDescent="0.35">
      <c r="B594" s="70" t="str">
        <f>IF('Sch A. Input'!B592="","",'Sch A. Input'!B592)</f>
        <v/>
      </c>
      <c r="C594" s="75" t="str">
        <f>IF('Sch A. Input'!C592="","",'Sch A. Input'!C592)</f>
        <v/>
      </c>
      <c r="D594" s="71" t="str">
        <f>IF('Sch A. Input'!D592="","",'Sch A. Input'!D592)</f>
        <v/>
      </c>
      <c r="E594" s="71">
        <f>'Sch A. Input'!E592</f>
        <v>45016</v>
      </c>
      <c r="F594" s="71">
        <f>'Sch A. Input'!F592</f>
        <v>0</v>
      </c>
      <c r="G594" s="226">
        <f>SUMIFS('Sch A. Input'!H592:CJ592,'Sch A. Input'!$H$13:$CJ$13,$L$11,'Sch A. Input'!$H$14:$CJ$14,"Recurring")</f>
        <v>0</v>
      </c>
      <c r="H594" s="226">
        <f>SUMIFS('Sch A. Input'!H592:CJ592,'Sch A. Input'!$H$13:$CJ$13,$L$11,'Sch A. Input'!$H$14:$CJ$14,"One-time")</f>
        <v>0</v>
      </c>
      <c r="I594" s="227">
        <f t="shared" si="94"/>
        <v>0</v>
      </c>
      <c r="J594" s="228">
        <f>SUMIFS('Sch A. Input'!H592:CJ592,'Sch A. Input'!$H$14:$CJ$14,"Recurring",'Sch A. Input'!$H$13:$CJ$13,"&lt;="&amp;$L$11)</f>
        <v>0</v>
      </c>
      <c r="K594" s="228">
        <f>SUMIFS('Sch A. Input'!H592:CJ592,'Sch A. Input'!$H$14:$CJ$14,"One-time",'Sch A. Input'!$H$13:$CJ$13,"&lt;="&amp;$L$11)</f>
        <v>0</v>
      </c>
      <c r="L594" s="229">
        <f t="shared" si="95"/>
        <v>0</v>
      </c>
      <c r="M594" s="228">
        <f t="shared" si="96"/>
        <v>0</v>
      </c>
      <c r="N594" s="228">
        <f t="shared" si="97"/>
        <v>0</v>
      </c>
      <c r="O594" s="259">
        <f t="shared" si="98"/>
        <v>0</v>
      </c>
      <c r="P594" s="268">
        <f t="shared" si="101"/>
        <v>0</v>
      </c>
      <c r="Q594" s="231">
        <f t="shared" si="102"/>
        <v>0</v>
      </c>
      <c r="R594" s="97">
        <f t="shared" si="99"/>
        <v>0</v>
      </c>
      <c r="S594" s="237">
        <f>IF(AND(LARGE('Sch A. Input'!$CL$15:$CL$41,COUNTIF('Sch A. Input'!$CL$15:$CL$41,"&gt;="&amp;F594))&lt;E594,F594&lt;&gt;0),"Leaver",J594-G594)</f>
        <v>0</v>
      </c>
      <c r="T594" s="237">
        <f>IF(AND(LARGE('Sch A. Input'!$CL$15:$CL$41,COUNTIF('Sch A. Input'!$CL$15:$CL$41,"&gt;="&amp;F594))&lt;E594,F594&lt;&gt;0),"Leaver",K594-H594)</f>
        <v>0</v>
      </c>
      <c r="U594" s="238">
        <f>IF(AND(LARGE('Sch A. Input'!$CL$15:$CL$41,COUNTIF('Sch A. Input'!$CL$15:$CL$41,"&gt;="&amp;F594))&lt;E594,F594&lt;&gt;0),"Leaver",L594-I594)</f>
        <v>0</v>
      </c>
      <c r="V594" s="238">
        <f>IF(AND(LARGE('Sch A. Input'!$CL$15:$CL$41,COUNTIF('Sch A. Input'!$CL$15:$CL$41,"&gt;="&amp;F594))&lt;E594,F594&lt;&gt;0),"Leaver",IFERROR(S594/X594*$M$9,0))</f>
        <v>0</v>
      </c>
      <c r="W594" s="238">
        <f>IF(AND(LARGE('Sch A. Input'!$CL$15:$CL$41,COUNTIF('Sch A. Input'!$CL$15:$CL$41,"&gt;="&amp;F594))&lt;E594,F594&lt;&gt;0),"Leaver",V594+T594)</f>
        <v>0</v>
      </c>
      <c r="X594" s="264">
        <f>IF(AND(LARGE('Sch A. Input'!$CL$15:$CL$41,COUNTIF('Sch A. Input'!$CL$15:$CL$41,"&gt;="&amp;F594))&lt;E594,F594&lt;&gt;0),"Leaver",IF(OR(D594="",D594&gt;$L$11,($L$11-14)&lt;$K$9),0,(E594+1-D594)/14-1))</f>
        <v>0</v>
      </c>
      <c r="Y594" s="265">
        <f>IF(AND(LARGE('Sch A. Input'!$CL$15:$CL$41,COUNTIF('Sch A. Input'!$CL$15:$CL$41,"&gt;="&amp;F594))&lt;E594,F594&lt;&gt;0),"Leaver",IFERROR(IF((S594/$X594*$M$9+T594)&gt;$D$12,"YES","NO"),0))</f>
        <v>0</v>
      </c>
      <c r="Z594" s="225">
        <f>IF(AND(LARGE('Sch A. Input'!$CL$15:$CL$41,COUNTIF('Sch A. Input'!$CL$15:$CL$41,"&gt;="&amp;F594))&lt;E594,F594&lt;&gt;0),"Leaver",IFERROR(IF($Y594="YES",MIN($U594*($G$12/$D$12),$G$12),(SUMPRODUCT(--((MIN(W594,$D$12))&gt;$C$9:$C$12),((MIN(W594,$D$12))-$C$9:$C$12),$H$9:$H$12))-((1-(X594/$M$9))*(SUMPRODUCT(--((MIN(V594,$D$12))&gt;$C$9:$C$12),((MIN(V594,$D$12))-$C$9:$C$12),$H$9:$H$12)))),0))</f>
        <v>0</v>
      </c>
      <c r="AA594" s="169">
        <f>IF(AND(LARGE('Sch A. Input'!$CL$15:$CL$41,COUNTIF('Sch A. Input'!$CL$15:$CL$41,"&gt;="&amp;F594))&lt;E594,F594&lt;&gt;0),"Leaver",IFERROR(Z594/U594,0))</f>
        <v>0</v>
      </c>
      <c r="AB594" s="170">
        <f>IF(AND(LARGE('Sch A. Input'!$CL$15:$CL$41,COUNTIF('Sch A. Input'!$CL$15:$CL$41,"&gt;="&amp;F594))&lt;E594,F594&lt;&gt;0),"Leaver",Q594-Z594)</f>
        <v>0</v>
      </c>
      <c r="AC594" s="94">
        <f t="shared" si="100"/>
        <v>0</v>
      </c>
      <c r="BK594" s="2"/>
      <c r="BL594" s="2"/>
      <c r="CI594"/>
    </row>
    <row r="595" spans="2:87" x14ac:dyDescent="0.35">
      <c r="B595" s="70" t="str">
        <f>IF('Sch A. Input'!B593="","",'Sch A. Input'!B593)</f>
        <v/>
      </c>
      <c r="C595" s="75" t="str">
        <f>IF('Sch A. Input'!C593="","",'Sch A. Input'!C593)</f>
        <v/>
      </c>
      <c r="D595" s="71" t="str">
        <f>IF('Sch A. Input'!D593="","",'Sch A. Input'!D593)</f>
        <v/>
      </c>
      <c r="E595" s="71">
        <f>'Sch A. Input'!E593</f>
        <v>45016</v>
      </c>
      <c r="F595" s="71">
        <f>'Sch A. Input'!F593</f>
        <v>0</v>
      </c>
      <c r="G595" s="226">
        <f>SUMIFS('Sch A. Input'!H593:CJ593,'Sch A. Input'!$H$13:$CJ$13,$L$11,'Sch A. Input'!$H$14:$CJ$14,"Recurring")</f>
        <v>0</v>
      </c>
      <c r="H595" s="226">
        <f>SUMIFS('Sch A. Input'!H593:CJ593,'Sch A. Input'!$H$13:$CJ$13,$L$11,'Sch A. Input'!$H$14:$CJ$14,"One-time")</f>
        <v>0</v>
      </c>
      <c r="I595" s="227">
        <f t="shared" si="94"/>
        <v>0</v>
      </c>
      <c r="J595" s="228">
        <f>SUMIFS('Sch A. Input'!H593:CJ593,'Sch A. Input'!$H$14:$CJ$14,"Recurring",'Sch A. Input'!$H$13:$CJ$13,"&lt;="&amp;$L$11)</f>
        <v>0</v>
      </c>
      <c r="K595" s="228">
        <f>SUMIFS('Sch A. Input'!H593:CJ593,'Sch A. Input'!$H$14:$CJ$14,"One-time",'Sch A. Input'!$H$13:$CJ$13,"&lt;="&amp;$L$11)</f>
        <v>0</v>
      </c>
      <c r="L595" s="229">
        <f t="shared" si="95"/>
        <v>0</v>
      </c>
      <c r="M595" s="228">
        <f t="shared" si="96"/>
        <v>0</v>
      </c>
      <c r="N595" s="228">
        <f t="shared" si="97"/>
        <v>0</v>
      </c>
      <c r="O595" s="259">
        <f t="shared" si="98"/>
        <v>0</v>
      </c>
      <c r="P595" s="268">
        <f t="shared" si="101"/>
        <v>0</v>
      </c>
      <c r="Q595" s="231">
        <f t="shared" si="102"/>
        <v>0</v>
      </c>
      <c r="R595" s="97">
        <f t="shared" si="99"/>
        <v>0</v>
      </c>
      <c r="S595" s="237">
        <f>IF(AND(LARGE('Sch A. Input'!$CL$15:$CL$41,COUNTIF('Sch A. Input'!$CL$15:$CL$41,"&gt;="&amp;F595))&lt;E595,F595&lt;&gt;0),"Leaver",J595-G595)</f>
        <v>0</v>
      </c>
      <c r="T595" s="237">
        <f>IF(AND(LARGE('Sch A. Input'!$CL$15:$CL$41,COUNTIF('Sch A. Input'!$CL$15:$CL$41,"&gt;="&amp;F595))&lt;E595,F595&lt;&gt;0),"Leaver",K595-H595)</f>
        <v>0</v>
      </c>
      <c r="U595" s="238">
        <f>IF(AND(LARGE('Sch A. Input'!$CL$15:$CL$41,COUNTIF('Sch A. Input'!$CL$15:$CL$41,"&gt;="&amp;F595))&lt;E595,F595&lt;&gt;0),"Leaver",L595-I595)</f>
        <v>0</v>
      </c>
      <c r="V595" s="238">
        <f>IF(AND(LARGE('Sch A. Input'!$CL$15:$CL$41,COUNTIF('Sch A. Input'!$CL$15:$CL$41,"&gt;="&amp;F595))&lt;E595,F595&lt;&gt;0),"Leaver",IFERROR(S595/X595*$M$9,0))</f>
        <v>0</v>
      </c>
      <c r="W595" s="238">
        <f>IF(AND(LARGE('Sch A. Input'!$CL$15:$CL$41,COUNTIF('Sch A. Input'!$CL$15:$CL$41,"&gt;="&amp;F595))&lt;E595,F595&lt;&gt;0),"Leaver",V595+T595)</f>
        <v>0</v>
      </c>
      <c r="X595" s="264">
        <f>IF(AND(LARGE('Sch A. Input'!$CL$15:$CL$41,COUNTIF('Sch A. Input'!$CL$15:$CL$41,"&gt;="&amp;F595))&lt;E595,F595&lt;&gt;0),"Leaver",IF(OR(D595="",D595&gt;$L$11,($L$11-14)&lt;$K$9),0,(E595+1-D595)/14-1))</f>
        <v>0</v>
      </c>
      <c r="Y595" s="265">
        <f>IF(AND(LARGE('Sch A. Input'!$CL$15:$CL$41,COUNTIF('Sch A. Input'!$CL$15:$CL$41,"&gt;="&amp;F595))&lt;E595,F595&lt;&gt;0),"Leaver",IFERROR(IF((S595/$X595*$M$9+T595)&gt;$D$12,"YES","NO"),0))</f>
        <v>0</v>
      </c>
      <c r="Z595" s="225">
        <f>IF(AND(LARGE('Sch A. Input'!$CL$15:$CL$41,COUNTIF('Sch A. Input'!$CL$15:$CL$41,"&gt;="&amp;F595))&lt;E595,F595&lt;&gt;0),"Leaver",IFERROR(IF($Y595="YES",MIN($U595*($G$12/$D$12),$G$12),(SUMPRODUCT(--((MIN(W595,$D$12))&gt;$C$9:$C$12),((MIN(W595,$D$12))-$C$9:$C$12),$H$9:$H$12))-((1-(X595/$M$9))*(SUMPRODUCT(--((MIN(V595,$D$12))&gt;$C$9:$C$12),((MIN(V595,$D$12))-$C$9:$C$12),$H$9:$H$12)))),0))</f>
        <v>0</v>
      </c>
      <c r="AA595" s="169">
        <f>IF(AND(LARGE('Sch A. Input'!$CL$15:$CL$41,COUNTIF('Sch A. Input'!$CL$15:$CL$41,"&gt;="&amp;F595))&lt;E595,F595&lt;&gt;0),"Leaver",IFERROR(Z595/U595,0))</f>
        <v>0</v>
      </c>
      <c r="AB595" s="170">
        <f>IF(AND(LARGE('Sch A. Input'!$CL$15:$CL$41,COUNTIF('Sch A. Input'!$CL$15:$CL$41,"&gt;="&amp;F595))&lt;E595,F595&lt;&gt;0),"Leaver",Q595-Z595)</f>
        <v>0</v>
      </c>
      <c r="AC595" s="94">
        <f t="shared" si="100"/>
        <v>0</v>
      </c>
      <c r="BK595" s="2"/>
      <c r="BL595" s="2"/>
      <c r="CI595"/>
    </row>
    <row r="596" spans="2:87" x14ac:dyDescent="0.35">
      <c r="B596" s="70" t="str">
        <f>IF('Sch A. Input'!B594="","",'Sch A. Input'!B594)</f>
        <v/>
      </c>
      <c r="C596" s="75" t="str">
        <f>IF('Sch A. Input'!C594="","",'Sch A. Input'!C594)</f>
        <v/>
      </c>
      <c r="D596" s="71" t="str">
        <f>IF('Sch A. Input'!D594="","",'Sch A. Input'!D594)</f>
        <v/>
      </c>
      <c r="E596" s="71">
        <f>'Sch A. Input'!E594</f>
        <v>45016</v>
      </c>
      <c r="F596" s="71">
        <f>'Sch A. Input'!F594</f>
        <v>0</v>
      </c>
      <c r="G596" s="226">
        <f>SUMIFS('Sch A. Input'!H594:CJ594,'Sch A. Input'!$H$13:$CJ$13,$L$11,'Sch A. Input'!$H$14:$CJ$14,"Recurring")</f>
        <v>0</v>
      </c>
      <c r="H596" s="226">
        <f>SUMIFS('Sch A. Input'!H594:CJ594,'Sch A. Input'!$H$13:$CJ$13,$L$11,'Sch A. Input'!$H$14:$CJ$14,"One-time")</f>
        <v>0</v>
      </c>
      <c r="I596" s="227">
        <f t="shared" si="94"/>
        <v>0</v>
      </c>
      <c r="J596" s="228">
        <f>SUMIFS('Sch A. Input'!H594:CJ594,'Sch A. Input'!$H$14:$CJ$14,"Recurring",'Sch A. Input'!$H$13:$CJ$13,"&lt;="&amp;$L$11)</f>
        <v>0</v>
      </c>
      <c r="K596" s="228">
        <f>SUMIFS('Sch A. Input'!H594:CJ594,'Sch A. Input'!$H$14:$CJ$14,"One-time",'Sch A. Input'!$H$13:$CJ$13,"&lt;="&amp;$L$11)</f>
        <v>0</v>
      </c>
      <c r="L596" s="229">
        <f t="shared" si="95"/>
        <v>0</v>
      </c>
      <c r="M596" s="228">
        <f t="shared" si="96"/>
        <v>0</v>
      </c>
      <c r="N596" s="228">
        <f t="shared" si="97"/>
        <v>0</v>
      </c>
      <c r="O596" s="259">
        <f t="shared" si="98"/>
        <v>0</v>
      </c>
      <c r="P596" s="268">
        <f t="shared" si="101"/>
        <v>0</v>
      </c>
      <c r="Q596" s="231">
        <f t="shared" si="102"/>
        <v>0</v>
      </c>
      <c r="R596" s="97">
        <f t="shared" si="99"/>
        <v>0</v>
      </c>
      <c r="S596" s="237">
        <f>IF(AND(LARGE('Sch A. Input'!$CL$15:$CL$41,COUNTIF('Sch A. Input'!$CL$15:$CL$41,"&gt;="&amp;F596))&lt;E596,F596&lt;&gt;0),"Leaver",J596-G596)</f>
        <v>0</v>
      </c>
      <c r="T596" s="237">
        <f>IF(AND(LARGE('Sch A. Input'!$CL$15:$CL$41,COUNTIF('Sch A. Input'!$CL$15:$CL$41,"&gt;="&amp;F596))&lt;E596,F596&lt;&gt;0),"Leaver",K596-H596)</f>
        <v>0</v>
      </c>
      <c r="U596" s="238">
        <f>IF(AND(LARGE('Sch A. Input'!$CL$15:$CL$41,COUNTIF('Sch A. Input'!$CL$15:$CL$41,"&gt;="&amp;F596))&lt;E596,F596&lt;&gt;0),"Leaver",L596-I596)</f>
        <v>0</v>
      </c>
      <c r="V596" s="238">
        <f>IF(AND(LARGE('Sch A. Input'!$CL$15:$CL$41,COUNTIF('Sch A. Input'!$CL$15:$CL$41,"&gt;="&amp;F596))&lt;E596,F596&lt;&gt;0),"Leaver",IFERROR(S596/X596*$M$9,0))</f>
        <v>0</v>
      </c>
      <c r="W596" s="238">
        <f>IF(AND(LARGE('Sch A. Input'!$CL$15:$CL$41,COUNTIF('Sch A. Input'!$CL$15:$CL$41,"&gt;="&amp;F596))&lt;E596,F596&lt;&gt;0),"Leaver",V596+T596)</f>
        <v>0</v>
      </c>
      <c r="X596" s="264">
        <f>IF(AND(LARGE('Sch A. Input'!$CL$15:$CL$41,COUNTIF('Sch A. Input'!$CL$15:$CL$41,"&gt;="&amp;F596))&lt;E596,F596&lt;&gt;0),"Leaver",IF(OR(D596="",D596&gt;$L$11,($L$11-14)&lt;$K$9),0,(E596+1-D596)/14-1))</f>
        <v>0</v>
      </c>
      <c r="Y596" s="265">
        <f>IF(AND(LARGE('Sch A. Input'!$CL$15:$CL$41,COUNTIF('Sch A. Input'!$CL$15:$CL$41,"&gt;="&amp;F596))&lt;E596,F596&lt;&gt;0),"Leaver",IFERROR(IF((S596/$X596*$M$9+T596)&gt;$D$12,"YES","NO"),0))</f>
        <v>0</v>
      </c>
      <c r="Z596" s="225">
        <f>IF(AND(LARGE('Sch A. Input'!$CL$15:$CL$41,COUNTIF('Sch A. Input'!$CL$15:$CL$41,"&gt;="&amp;F596))&lt;E596,F596&lt;&gt;0),"Leaver",IFERROR(IF($Y596="YES",MIN($U596*($G$12/$D$12),$G$12),(SUMPRODUCT(--((MIN(W596,$D$12))&gt;$C$9:$C$12),((MIN(W596,$D$12))-$C$9:$C$12),$H$9:$H$12))-((1-(X596/$M$9))*(SUMPRODUCT(--((MIN(V596,$D$12))&gt;$C$9:$C$12),((MIN(V596,$D$12))-$C$9:$C$12),$H$9:$H$12)))),0))</f>
        <v>0</v>
      </c>
      <c r="AA596" s="169">
        <f>IF(AND(LARGE('Sch A. Input'!$CL$15:$CL$41,COUNTIF('Sch A. Input'!$CL$15:$CL$41,"&gt;="&amp;F596))&lt;E596,F596&lt;&gt;0),"Leaver",IFERROR(Z596/U596,0))</f>
        <v>0</v>
      </c>
      <c r="AB596" s="170">
        <f>IF(AND(LARGE('Sch A. Input'!$CL$15:$CL$41,COUNTIF('Sch A. Input'!$CL$15:$CL$41,"&gt;="&amp;F596))&lt;E596,F596&lt;&gt;0),"Leaver",Q596-Z596)</f>
        <v>0</v>
      </c>
      <c r="AC596" s="94">
        <f t="shared" si="100"/>
        <v>0</v>
      </c>
      <c r="BK596" s="2"/>
      <c r="BL596" s="2"/>
      <c r="CI596"/>
    </row>
    <row r="597" spans="2:87" x14ac:dyDescent="0.35">
      <c r="B597" s="70" t="str">
        <f>IF('Sch A. Input'!B595="","",'Sch A. Input'!B595)</f>
        <v/>
      </c>
      <c r="C597" s="75" t="str">
        <f>IF('Sch A. Input'!C595="","",'Sch A. Input'!C595)</f>
        <v/>
      </c>
      <c r="D597" s="71" t="str">
        <f>IF('Sch A. Input'!D595="","",'Sch A. Input'!D595)</f>
        <v/>
      </c>
      <c r="E597" s="71">
        <f>'Sch A. Input'!E595</f>
        <v>45016</v>
      </c>
      <c r="F597" s="71">
        <f>'Sch A. Input'!F595</f>
        <v>0</v>
      </c>
      <c r="G597" s="226">
        <f>SUMIFS('Sch A. Input'!H595:CJ595,'Sch A. Input'!$H$13:$CJ$13,$L$11,'Sch A. Input'!$H$14:$CJ$14,"Recurring")</f>
        <v>0</v>
      </c>
      <c r="H597" s="226">
        <f>SUMIFS('Sch A. Input'!H595:CJ595,'Sch A. Input'!$H$13:$CJ$13,$L$11,'Sch A. Input'!$H$14:$CJ$14,"One-time")</f>
        <v>0</v>
      </c>
      <c r="I597" s="227">
        <f t="shared" si="94"/>
        <v>0</v>
      </c>
      <c r="J597" s="228">
        <f>SUMIFS('Sch A. Input'!H595:CJ595,'Sch A. Input'!$H$14:$CJ$14,"Recurring",'Sch A. Input'!$H$13:$CJ$13,"&lt;="&amp;$L$11)</f>
        <v>0</v>
      </c>
      <c r="K597" s="228">
        <f>SUMIFS('Sch A. Input'!H595:CJ595,'Sch A. Input'!$H$14:$CJ$14,"One-time",'Sch A. Input'!$H$13:$CJ$13,"&lt;="&amp;$L$11)</f>
        <v>0</v>
      </c>
      <c r="L597" s="229">
        <f t="shared" si="95"/>
        <v>0</v>
      </c>
      <c r="M597" s="228">
        <f t="shared" si="96"/>
        <v>0</v>
      </c>
      <c r="N597" s="228">
        <f t="shared" si="97"/>
        <v>0</v>
      </c>
      <c r="O597" s="259">
        <f t="shared" si="98"/>
        <v>0</v>
      </c>
      <c r="P597" s="268">
        <f t="shared" si="101"/>
        <v>0</v>
      </c>
      <c r="Q597" s="231">
        <f t="shared" si="102"/>
        <v>0</v>
      </c>
      <c r="R597" s="97">
        <f t="shared" si="99"/>
        <v>0</v>
      </c>
      <c r="S597" s="237">
        <f>IF(AND(LARGE('Sch A. Input'!$CL$15:$CL$41,COUNTIF('Sch A. Input'!$CL$15:$CL$41,"&gt;="&amp;F597))&lt;E597,F597&lt;&gt;0),"Leaver",J597-G597)</f>
        <v>0</v>
      </c>
      <c r="T597" s="237">
        <f>IF(AND(LARGE('Sch A. Input'!$CL$15:$CL$41,COUNTIF('Sch A. Input'!$CL$15:$CL$41,"&gt;="&amp;F597))&lt;E597,F597&lt;&gt;0),"Leaver",K597-H597)</f>
        <v>0</v>
      </c>
      <c r="U597" s="238">
        <f>IF(AND(LARGE('Sch A. Input'!$CL$15:$CL$41,COUNTIF('Sch A. Input'!$CL$15:$CL$41,"&gt;="&amp;F597))&lt;E597,F597&lt;&gt;0),"Leaver",L597-I597)</f>
        <v>0</v>
      </c>
      <c r="V597" s="238">
        <f>IF(AND(LARGE('Sch A. Input'!$CL$15:$CL$41,COUNTIF('Sch A. Input'!$CL$15:$CL$41,"&gt;="&amp;F597))&lt;E597,F597&lt;&gt;0),"Leaver",IFERROR(S597/X597*$M$9,0))</f>
        <v>0</v>
      </c>
      <c r="W597" s="238">
        <f>IF(AND(LARGE('Sch A. Input'!$CL$15:$CL$41,COUNTIF('Sch A. Input'!$CL$15:$CL$41,"&gt;="&amp;F597))&lt;E597,F597&lt;&gt;0),"Leaver",V597+T597)</f>
        <v>0</v>
      </c>
      <c r="X597" s="264">
        <f>IF(AND(LARGE('Sch A. Input'!$CL$15:$CL$41,COUNTIF('Sch A. Input'!$CL$15:$CL$41,"&gt;="&amp;F597))&lt;E597,F597&lt;&gt;0),"Leaver",IF(OR(D597="",D597&gt;$L$11,($L$11-14)&lt;$K$9),0,(E597+1-D597)/14-1))</f>
        <v>0</v>
      </c>
      <c r="Y597" s="265">
        <f>IF(AND(LARGE('Sch A. Input'!$CL$15:$CL$41,COUNTIF('Sch A. Input'!$CL$15:$CL$41,"&gt;="&amp;F597))&lt;E597,F597&lt;&gt;0),"Leaver",IFERROR(IF((S597/$X597*$M$9+T597)&gt;$D$12,"YES","NO"),0))</f>
        <v>0</v>
      </c>
      <c r="Z597" s="225">
        <f>IF(AND(LARGE('Sch A. Input'!$CL$15:$CL$41,COUNTIF('Sch A. Input'!$CL$15:$CL$41,"&gt;="&amp;F597))&lt;E597,F597&lt;&gt;0),"Leaver",IFERROR(IF($Y597="YES",MIN($U597*($G$12/$D$12),$G$12),(SUMPRODUCT(--((MIN(W597,$D$12))&gt;$C$9:$C$12),((MIN(W597,$D$12))-$C$9:$C$12),$H$9:$H$12))-((1-(X597/$M$9))*(SUMPRODUCT(--((MIN(V597,$D$12))&gt;$C$9:$C$12),((MIN(V597,$D$12))-$C$9:$C$12),$H$9:$H$12)))),0))</f>
        <v>0</v>
      </c>
      <c r="AA597" s="169">
        <f>IF(AND(LARGE('Sch A. Input'!$CL$15:$CL$41,COUNTIF('Sch A. Input'!$CL$15:$CL$41,"&gt;="&amp;F597))&lt;E597,F597&lt;&gt;0),"Leaver",IFERROR(Z597/U597,0))</f>
        <v>0</v>
      </c>
      <c r="AB597" s="170">
        <f>IF(AND(LARGE('Sch A. Input'!$CL$15:$CL$41,COUNTIF('Sch A. Input'!$CL$15:$CL$41,"&gt;="&amp;F597))&lt;E597,F597&lt;&gt;0),"Leaver",Q597-Z597)</f>
        <v>0</v>
      </c>
      <c r="AC597" s="94">
        <f t="shared" si="100"/>
        <v>0</v>
      </c>
      <c r="BK597" s="2"/>
      <c r="BL597" s="2"/>
      <c r="CI597"/>
    </row>
    <row r="598" spans="2:87" x14ac:dyDescent="0.35">
      <c r="B598" s="70" t="str">
        <f>IF('Sch A. Input'!B596="","",'Sch A. Input'!B596)</f>
        <v/>
      </c>
      <c r="C598" s="75" t="str">
        <f>IF('Sch A. Input'!C596="","",'Sch A. Input'!C596)</f>
        <v/>
      </c>
      <c r="D598" s="71" t="str">
        <f>IF('Sch A. Input'!D596="","",'Sch A. Input'!D596)</f>
        <v/>
      </c>
      <c r="E598" s="71">
        <f>'Sch A. Input'!E596</f>
        <v>45016</v>
      </c>
      <c r="F598" s="71">
        <f>'Sch A. Input'!F596</f>
        <v>0</v>
      </c>
      <c r="G598" s="226">
        <f>SUMIFS('Sch A. Input'!H596:CJ596,'Sch A. Input'!$H$13:$CJ$13,$L$11,'Sch A. Input'!$H$14:$CJ$14,"Recurring")</f>
        <v>0</v>
      </c>
      <c r="H598" s="226">
        <f>SUMIFS('Sch A. Input'!H596:CJ596,'Sch A. Input'!$H$13:$CJ$13,$L$11,'Sch A. Input'!$H$14:$CJ$14,"One-time")</f>
        <v>0</v>
      </c>
      <c r="I598" s="227">
        <f t="shared" si="94"/>
        <v>0</v>
      </c>
      <c r="J598" s="228">
        <f>SUMIFS('Sch A. Input'!H596:CJ596,'Sch A. Input'!$H$14:$CJ$14,"Recurring",'Sch A. Input'!$H$13:$CJ$13,"&lt;="&amp;$L$11)</f>
        <v>0</v>
      </c>
      <c r="K598" s="228">
        <f>SUMIFS('Sch A. Input'!H596:CJ596,'Sch A. Input'!$H$14:$CJ$14,"One-time",'Sch A. Input'!$H$13:$CJ$13,"&lt;="&amp;$L$11)</f>
        <v>0</v>
      </c>
      <c r="L598" s="229">
        <f t="shared" si="95"/>
        <v>0</v>
      </c>
      <c r="M598" s="228">
        <f t="shared" si="96"/>
        <v>0</v>
      </c>
      <c r="N598" s="228">
        <f t="shared" si="97"/>
        <v>0</v>
      </c>
      <c r="O598" s="259">
        <f t="shared" si="98"/>
        <v>0</v>
      </c>
      <c r="P598" s="268">
        <f t="shared" si="101"/>
        <v>0</v>
      </c>
      <c r="Q598" s="231">
        <f t="shared" si="102"/>
        <v>0</v>
      </c>
      <c r="R598" s="97">
        <f t="shared" si="99"/>
        <v>0</v>
      </c>
      <c r="S598" s="237">
        <f>IF(AND(LARGE('Sch A. Input'!$CL$15:$CL$41,COUNTIF('Sch A. Input'!$CL$15:$CL$41,"&gt;="&amp;F598))&lt;E598,F598&lt;&gt;0),"Leaver",J598-G598)</f>
        <v>0</v>
      </c>
      <c r="T598" s="237">
        <f>IF(AND(LARGE('Sch A. Input'!$CL$15:$CL$41,COUNTIF('Sch A. Input'!$CL$15:$CL$41,"&gt;="&amp;F598))&lt;E598,F598&lt;&gt;0),"Leaver",K598-H598)</f>
        <v>0</v>
      </c>
      <c r="U598" s="238">
        <f>IF(AND(LARGE('Sch A. Input'!$CL$15:$CL$41,COUNTIF('Sch A. Input'!$CL$15:$CL$41,"&gt;="&amp;F598))&lt;E598,F598&lt;&gt;0),"Leaver",L598-I598)</f>
        <v>0</v>
      </c>
      <c r="V598" s="238">
        <f>IF(AND(LARGE('Sch A. Input'!$CL$15:$CL$41,COUNTIF('Sch A. Input'!$CL$15:$CL$41,"&gt;="&amp;F598))&lt;E598,F598&lt;&gt;0),"Leaver",IFERROR(S598/X598*$M$9,0))</f>
        <v>0</v>
      </c>
      <c r="W598" s="238">
        <f>IF(AND(LARGE('Sch A. Input'!$CL$15:$CL$41,COUNTIF('Sch A. Input'!$CL$15:$CL$41,"&gt;="&amp;F598))&lt;E598,F598&lt;&gt;0),"Leaver",V598+T598)</f>
        <v>0</v>
      </c>
      <c r="X598" s="264">
        <f>IF(AND(LARGE('Sch A. Input'!$CL$15:$CL$41,COUNTIF('Sch A. Input'!$CL$15:$CL$41,"&gt;="&amp;F598))&lt;E598,F598&lt;&gt;0),"Leaver",IF(OR(D598="",D598&gt;$L$11,($L$11-14)&lt;$K$9),0,(E598+1-D598)/14-1))</f>
        <v>0</v>
      </c>
      <c r="Y598" s="265">
        <f>IF(AND(LARGE('Sch A. Input'!$CL$15:$CL$41,COUNTIF('Sch A. Input'!$CL$15:$CL$41,"&gt;="&amp;F598))&lt;E598,F598&lt;&gt;0),"Leaver",IFERROR(IF((S598/$X598*$M$9+T598)&gt;$D$12,"YES","NO"),0))</f>
        <v>0</v>
      </c>
      <c r="Z598" s="225">
        <f>IF(AND(LARGE('Sch A. Input'!$CL$15:$CL$41,COUNTIF('Sch A. Input'!$CL$15:$CL$41,"&gt;="&amp;F598))&lt;E598,F598&lt;&gt;0),"Leaver",IFERROR(IF($Y598="YES",MIN($U598*($G$12/$D$12),$G$12),(SUMPRODUCT(--((MIN(W598,$D$12))&gt;$C$9:$C$12),((MIN(W598,$D$12))-$C$9:$C$12),$H$9:$H$12))-((1-(X598/$M$9))*(SUMPRODUCT(--((MIN(V598,$D$12))&gt;$C$9:$C$12),((MIN(V598,$D$12))-$C$9:$C$12),$H$9:$H$12)))),0))</f>
        <v>0</v>
      </c>
      <c r="AA598" s="169">
        <f>IF(AND(LARGE('Sch A. Input'!$CL$15:$CL$41,COUNTIF('Sch A. Input'!$CL$15:$CL$41,"&gt;="&amp;F598))&lt;E598,F598&lt;&gt;0),"Leaver",IFERROR(Z598/U598,0))</f>
        <v>0</v>
      </c>
      <c r="AB598" s="170">
        <f>IF(AND(LARGE('Sch A. Input'!$CL$15:$CL$41,COUNTIF('Sch A. Input'!$CL$15:$CL$41,"&gt;="&amp;F598))&lt;E598,F598&lt;&gt;0),"Leaver",Q598-Z598)</f>
        <v>0</v>
      </c>
      <c r="AC598" s="94">
        <f t="shared" si="100"/>
        <v>0</v>
      </c>
      <c r="BK598" s="2"/>
      <c r="BL598" s="2"/>
      <c r="CI598"/>
    </row>
    <row r="599" spans="2:87" x14ac:dyDescent="0.35">
      <c r="B599" s="70" t="str">
        <f>IF('Sch A. Input'!B597="","",'Sch A. Input'!B597)</f>
        <v/>
      </c>
      <c r="C599" s="75" t="str">
        <f>IF('Sch A. Input'!C597="","",'Sch A. Input'!C597)</f>
        <v/>
      </c>
      <c r="D599" s="71" t="str">
        <f>IF('Sch A. Input'!D597="","",'Sch A. Input'!D597)</f>
        <v/>
      </c>
      <c r="E599" s="71">
        <f>'Sch A. Input'!E597</f>
        <v>45016</v>
      </c>
      <c r="F599" s="71">
        <f>'Sch A. Input'!F597</f>
        <v>0</v>
      </c>
      <c r="G599" s="226">
        <f>SUMIFS('Sch A. Input'!H597:CJ597,'Sch A. Input'!$H$13:$CJ$13,$L$11,'Sch A. Input'!$H$14:$CJ$14,"Recurring")</f>
        <v>0</v>
      </c>
      <c r="H599" s="226">
        <f>SUMIFS('Sch A. Input'!H597:CJ597,'Sch A. Input'!$H$13:$CJ$13,$L$11,'Sch A. Input'!$H$14:$CJ$14,"One-time")</f>
        <v>0</v>
      </c>
      <c r="I599" s="227">
        <f t="shared" si="94"/>
        <v>0</v>
      </c>
      <c r="J599" s="228">
        <f>SUMIFS('Sch A. Input'!H597:CJ597,'Sch A. Input'!$H$14:$CJ$14,"Recurring",'Sch A. Input'!$H$13:$CJ$13,"&lt;="&amp;$L$11)</f>
        <v>0</v>
      </c>
      <c r="K599" s="228">
        <f>SUMIFS('Sch A. Input'!H597:CJ597,'Sch A. Input'!$H$14:$CJ$14,"One-time",'Sch A. Input'!$H$13:$CJ$13,"&lt;="&amp;$L$11)</f>
        <v>0</v>
      </c>
      <c r="L599" s="229">
        <f t="shared" si="95"/>
        <v>0</v>
      </c>
      <c r="M599" s="228">
        <f t="shared" si="96"/>
        <v>0</v>
      </c>
      <c r="N599" s="228">
        <f t="shared" si="97"/>
        <v>0</v>
      </c>
      <c r="O599" s="259">
        <f t="shared" si="98"/>
        <v>0</v>
      </c>
      <c r="P599" s="268">
        <f t="shared" si="101"/>
        <v>0</v>
      </c>
      <c r="Q599" s="231">
        <f t="shared" si="102"/>
        <v>0</v>
      </c>
      <c r="R599" s="97">
        <f t="shared" si="99"/>
        <v>0</v>
      </c>
      <c r="S599" s="237">
        <f>IF(AND(LARGE('Sch A. Input'!$CL$15:$CL$41,COUNTIF('Sch A. Input'!$CL$15:$CL$41,"&gt;="&amp;F599))&lt;E599,F599&lt;&gt;0),"Leaver",J599-G599)</f>
        <v>0</v>
      </c>
      <c r="T599" s="237">
        <f>IF(AND(LARGE('Sch A. Input'!$CL$15:$CL$41,COUNTIF('Sch A. Input'!$CL$15:$CL$41,"&gt;="&amp;F599))&lt;E599,F599&lt;&gt;0),"Leaver",K599-H599)</f>
        <v>0</v>
      </c>
      <c r="U599" s="238">
        <f>IF(AND(LARGE('Sch A. Input'!$CL$15:$CL$41,COUNTIF('Sch A. Input'!$CL$15:$CL$41,"&gt;="&amp;F599))&lt;E599,F599&lt;&gt;0),"Leaver",L599-I599)</f>
        <v>0</v>
      </c>
      <c r="V599" s="238">
        <f>IF(AND(LARGE('Sch A. Input'!$CL$15:$CL$41,COUNTIF('Sch A. Input'!$CL$15:$CL$41,"&gt;="&amp;F599))&lt;E599,F599&lt;&gt;0),"Leaver",IFERROR(S599/X599*$M$9,0))</f>
        <v>0</v>
      </c>
      <c r="W599" s="238">
        <f>IF(AND(LARGE('Sch A. Input'!$CL$15:$CL$41,COUNTIF('Sch A. Input'!$CL$15:$CL$41,"&gt;="&amp;F599))&lt;E599,F599&lt;&gt;0),"Leaver",V599+T599)</f>
        <v>0</v>
      </c>
      <c r="X599" s="264">
        <f>IF(AND(LARGE('Sch A. Input'!$CL$15:$CL$41,COUNTIF('Sch A. Input'!$CL$15:$CL$41,"&gt;="&amp;F599))&lt;E599,F599&lt;&gt;0),"Leaver",IF(OR(D599="",D599&gt;$L$11,($L$11-14)&lt;$K$9),0,(E599+1-D599)/14-1))</f>
        <v>0</v>
      </c>
      <c r="Y599" s="265">
        <f>IF(AND(LARGE('Sch A. Input'!$CL$15:$CL$41,COUNTIF('Sch A. Input'!$CL$15:$CL$41,"&gt;="&amp;F599))&lt;E599,F599&lt;&gt;0),"Leaver",IFERROR(IF((S599/$X599*$M$9+T599)&gt;$D$12,"YES","NO"),0))</f>
        <v>0</v>
      </c>
      <c r="Z599" s="225">
        <f>IF(AND(LARGE('Sch A. Input'!$CL$15:$CL$41,COUNTIF('Sch A. Input'!$CL$15:$CL$41,"&gt;="&amp;F599))&lt;E599,F599&lt;&gt;0),"Leaver",IFERROR(IF($Y599="YES",MIN($U599*($G$12/$D$12),$G$12),(SUMPRODUCT(--((MIN(W599,$D$12))&gt;$C$9:$C$12),((MIN(W599,$D$12))-$C$9:$C$12),$H$9:$H$12))-((1-(X599/$M$9))*(SUMPRODUCT(--((MIN(V599,$D$12))&gt;$C$9:$C$12),((MIN(V599,$D$12))-$C$9:$C$12),$H$9:$H$12)))),0))</f>
        <v>0</v>
      </c>
      <c r="AA599" s="169">
        <f>IF(AND(LARGE('Sch A. Input'!$CL$15:$CL$41,COUNTIF('Sch A. Input'!$CL$15:$CL$41,"&gt;="&amp;F599))&lt;E599,F599&lt;&gt;0),"Leaver",IFERROR(Z599/U599,0))</f>
        <v>0</v>
      </c>
      <c r="AB599" s="170">
        <f>IF(AND(LARGE('Sch A. Input'!$CL$15:$CL$41,COUNTIF('Sch A. Input'!$CL$15:$CL$41,"&gt;="&amp;F599))&lt;E599,F599&lt;&gt;0),"Leaver",Q599-Z599)</f>
        <v>0</v>
      </c>
      <c r="AC599" s="94">
        <f t="shared" si="100"/>
        <v>0</v>
      </c>
      <c r="BK599" s="2"/>
      <c r="BL599" s="2"/>
      <c r="CI599"/>
    </row>
    <row r="600" spans="2:87" x14ac:dyDescent="0.35">
      <c r="B600" s="70" t="str">
        <f>IF('Sch A. Input'!B598="","",'Sch A. Input'!B598)</f>
        <v/>
      </c>
      <c r="C600" s="75" t="str">
        <f>IF('Sch A. Input'!C598="","",'Sch A. Input'!C598)</f>
        <v/>
      </c>
      <c r="D600" s="71" t="str">
        <f>IF('Sch A. Input'!D598="","",'Sch A. Input'!D598)</f>
        <v/>
      </c>
      <c r="E600" s="71">
        <f>'Sch A. Input'!E598</f>
        <v>45016</v>
      </c>
      <c r="F600" s="71">
        <f>'Sch A. Input'!F598</f>
        <v>0</v>
      </c>
      <c r="G600" s="226">
        <f>SUMIFS('Sch A. Input'!H598:CJ598,'Sch A. Input'!$H$13:$CJ$13,$L$11,'Sch A. Input'!$H$14:$CJ$14,"Recurring")</f>
        <v>0</v>
      </c>
      <c r="H600" s="226">
        <f>SUMIFS('Sch A. Input'!H598:CJ598,'Sch A. Input'!$H$13:$CJ$13,$L$11,'Sch A. Input'!$H$14:$CJ$14,"One-time")</f>
        <v>0</v>
      </c>
      <c r="I600" s="227">
        <f t="shared" si="94"/>
        <v>0</v>
      </c>
      <c r="J600" s="228">
        <f>SUMIFS('Sch A. Input'!H598:CJ598,'Sch A. Input'!$H$14:$CJ$14,"Recurring",'Sch A. Input'!$H$13:$CJ$13,"&lt;="&amp;$L$11)</f>
        <v>0</v>
      </c>
      <c r="K600" s="228">
        <f>SUMIFS('Sch A. Input'!H598:CJ598,'Sch A. Input'!$H$14:$CJ$14,"One-time",'Sch A. Input'!$H$13:$CJ$13,"&lt;="&amp;$L$11)</f>
        <v>0</v>
      </c>
      <c r="L600" s="229">
        <f t="shared" si="95"/>
        <v>0</v>
      </c>
      <c r="M600" s="228">
        <f t="shared" si="96"/>
        <v>0</v>
      </c>
      <c r="N600" s="228">
        <f t="shared" si="97"/>
        <v>0</v>
      </c>
      <c r="O600" s="259">
        <f t="shared" si="98"/>
        <v>0</v>
      </c>
      <c r="P600" s="268">
        <f t="shared" si="101"/>
        <v>0</v>
      </c>
      <c r="Q600" s="231">
        <f t="shared" si="102"/>
        <v>0</v>
      </c>
      <c r="R600" s="97">
        <f t="shared" si="99"/>
        <v>0</v>
      </c>
      <c r="S600" s="237">
        <f>IF(AND(LARGE('Sch A. Input'!$CL$15:$CL$41,COUNTIF('Sch A. Input'!$CL$15:$CL$41,"&gt;="&amp;F600))&lt;E600,F600&lt;&gt;0),"Leaver",J600-G600)</f>
        <v>0</v>
      </c>
      <c r="T600" s="237">
        <f>IF(AND(LARGE('Sch A. Input'!$CL$15:$CL$41,COUNTIF('Sch A. Input'!$CL$15:$CL$41,"&gt;="&amp;F600))&lt;E600,F600&lt;&gt;0),"Leaver",K600-H600)</f>
        <v>0</v>
      </c>
      <c r="U600" s="238">
        <f>IF(AND(LARGE('Sch A. Input'!$CL$15:$CL$41,COUNTIF('Sch A. Input'!$CL$15:$CL$41,"&gt;="&amp;F600))&lt;E600,F600&lt;&gt;0),"Leaver",L600-I600)</f>
        <v>0</v>
      </c>
      <c r="V600" s="238">
        <f>IF(AND(LARGE('Sch A. Input'!$CL$15:$CL$41,COUNTIF('Sch A. Input'!$CL$15:$CL$41,"&gt;="&amp;F600))&lt;E600,F600&lt;&gt;0),"Leaver",IFERROR(S600/X600*$M$9,0))</f>
        <v>0</v>
      </c>
      <c r="W600" s="238">
        <f>IF(AND(LARGE('Sch A. Input'!$CL$15:$CL$41,COUNTIF('Sch A. Input'!$CL$15:$CL$41,"&gt;="&amp;F600))&lt;E600,F600&lt;&gt;0),"Leaver",V600+T600)</f>
        <v>0</v>
      </c>
      <c r="X600" s="264">
        <f>IF(AND(LARGE('Sch A. Input'!$CL$15:$CL$41,COUNTIF('Sch A. Input'!$CL$15:$CL$41,"&gt;="&amp;F600))&lt;E600,F600&lt;&gt;0),"Leaver",IF(OR(D600="",D600&gt;$L$11,($L$11-14)&lt;$K$9),0,(E600+1-D600)/14-1))</f>
        <v>0</v>
      </c>
      <c r="Y600" s="265">
        <f>IF(AND(LARGE('Sch A. Input'!$CL$15:$CL$41,COUNTIF('Sch A. Input'!$CL$15:$CL$41,"&gt;="&amp;F600))&lt;E600,F600&lt;&gt;0),"Leaver",IFERROR(IF((S600/$X600*$M$9+T600)&gt;$D$12,"YES","NO"),0))</f>
        <v>0</v>
      </c>
      <c r="Z600" s="225">
        <f>IF(AND(LARGE('Sch A. Input'!$CL$15:$CL$41,COUNTIF('Sch A. Input'!$CL$15:$CL$41,"&gt;="&amp;F600))&lt;E600,F600&lt;&gt;0),"Leaver",IFERROR(IF($Y600="YES",MIN($U600*($G$12/$D$12),$G$12),(SUMPRODUCT(--((MIN(W600,$D$12))&gt;$C$9:$C$12),((MIN(W600,$D$12))-$C$9:$C$12),$H$9:$H$12))-((1-(X600/$M$9))*(SUMPRODUCT(--((MIN(V600,$D$12))&gt;$C$9:$C$12),((MIN(V600,$D$12))-$C$9:$C$12),$H$9:$H$12)))),0))</f>
        <v>0</v>
      </c>
      <c r="AA600" s="169">
        <f>IF(AND(LARGE('Sch A. Input'!$CL$15:$CL$41,COUNTIF('Sch A. Input'!$CL$15:$CL$41,"&gt;="&amp;F600))&lt;E600,F600&lt;&gt;0),"Leaver",IFERROR(Z600/U600,0))</f>
        <v>0</v>
      </c>
      <c r="AB600" s="170">
        <f>IF(AND(LARGE('Sch A. Input'!$CL$15:$CL$41,COUNTIF('Sch A. Input'!$CL$15:$CL$41,"&gt;="&amp;F600))&lt;E600,F600&lt;&gt;0),"Leaver",Q600-Z600)</f>
        <v>0</v>
      </c>
      <c r="AC600" s="94">
        <f t="shared" si="100"/>
        <v>0</v>
      </c>
      <c r="BK600" s="2"/>
      <c r="BL600" s="2"/>
      <c r="CI600"/>
    </row>
    <row r="601" spans="2:87" x14ac:dyDescent="0.35">
      <c r="B601" s="70" t="str">
        <f>IF('Sch A. Input'!B599="","",'Sch A. Input'!B599)</f>
        <v/>
      </c>
      <c r="C601" s="75" t="str">
        <f>IF('Sch A. Input'!C599="","",'Sch A. Input'!C599)</f>
        <v/>
      </c>
      <c r="D601" s="71" t="str">
        <f>IF('Sch A. Input'!D599="","",'Sch A. Input'!D599)</f>
        <v/>
      </c>
      <c r="E601" s="71">
        <f>'Sch A. Input'!E599</f>
        <v>45016</v>
      </c>
      <c r="F601" s="71">
        <f>'Sch A. Input'!F599</f>
        <v>0</v>
      </c>
      <c r="G601" s="226">
        <f>SUMIFS('Sch A. Input'!H599:CJ599,'Sch A. Input'!$H$13:$CJ$13,$L$11,'Sch A. Input'!$H$14:$CJ$14,"Recurring")</f>
        <v>0</v>
      </c>
      <c r="H601" s="226">
        <f>SUMIFS('Sch A. Input'!H599:CJ599,'Sch A. Input'!$H$13:$CJ$13,$L$11,'Sch A. Input'!$H$14:$CJ$14,"One-time")</f>
        <v>0</v>
      </c>
      <c r="I601" s="227">
        <f t="shared" si="94"/>
        <v>0</v>
      </c>
      <c r="J601" s="228">
        <f>SUMIFS('Sch A. Input'!H599:CJ599,'Sch A. Input'!$H$14:$CJ$14,"Recurring",'Sch A. Input'!$H$13:$CJ$13,"&lt;="&amp;$L$11)</f>
        <v>0</v>
      </c>
      <c r="K601" s="228">
        <f>SUMIFS('Sch A. Input'!H599:CJ599,'Sch A. Input'!$H$14:$CJ$14,"One-time",'Sch A. Input'!$H$13:$CJ$13,"&lt;="&amp;$L$11)</f>
        <v>0</v>
      </c>
      <c r="L601" s="229">
        <f t="shared" si="95"/>
        <v>0</v>
      </c>
      <c r="M601" s="228">
        <f t="shared" si="96"/>
        <v>0</v>
      </c>
      <c r="N601" s="228">
        <f t="shared" si="97"/>
        <v>0</v>
      </c>
      <c r="O601" s="259">
        <f t="shared" si="98"/>
        <v>0</v>
      </c>
      <c r="P601" s="268">
        <f t="shared" si="101"/>
        <v>0</v>
      </c>
      <c r="Q601" s="231">
        <f t="shared" si="102"/>
        <v>0</v>
      </c>
      <c r="R601" s="97">
        <f t="shared" si="99"/>
        <v>0</v>
      </c>
      <c r="S601" s="237">
        <f>IF(AND(LARGE('Sch A. Input'!$CL$15:$CL$41,COUNTIF('Sch A. Input'!$CL$15:$CL$41,"&gt;="&amp;F601))&lt;E601,F601&lt;&gt;0),"Leaver",J601-G601)</f>
        <v>0</v>
      </c>
      <c r="T601" s="237">
        <f>IF(AND(LARGE('Sch A. Input'!$CL$15:$CL$41,COUNTIF('Sch A. Input'!$CL$15:$CL$41,"&gt;="&amp;F601))&lt;E601,F601&lt;&gt;0),"Leaver",K601-H601)</f>
        <v>0</v>
      </c>
      <c r="U601" s="238">
        <f>IF(AND(LARGE('Sch A. Input'!$CL$15:$CL$41,COUNTIF('Sch A. Input'!$CL$15:$CL$41,"&gt;="&amp;F601))&lt;E601,F601&lt;&gt;0),"Leaver",L601-I601)</f>
        <v>0</v>
      </c>
      <c r="V601" s="238">
        <f>IF(AND(LARGE('Sch A. Input'!$CL$15:$CL$41,COUNTIF('Sch A. Input'!$CL$15:$CL$41,"&gt;="&amp;F601))&lt;E601,F601&lt;&gt;0),"Leaver",IFERROR(S601/X601*$M$9,0))</f>
        <v>0</v>
      </c>
      <c r="W601" s="238">
        <f>IF(AND(LARGE('Sch A. Input'!$CL$15:$CL$41,COUNTIF('Sch A. Input'!$CL$15:$CL$41,"&gt;="&amp;F601))&lt;E601,F601&lt;&gt;0),"Leaver",V601+T601)</f>
        <v>0</v>
      </c>
      <c r="X601" s="264">
        <f>IF(AND(LARGE('Sch A. Input'!$CL$15:$CL$41,COUNTIF('Sch A. Input'!$CL$15:$CL$41,"&gt;="&amp;F601))&lt;E601,F601&lt;&gt;0),"Leaver",IF(OR(D601="",D601&gt;$L$11,($L$11-14)&lt;$K$9),0,(E601+1-D601)/14-1))</f>
        <v>0</v>
      </c>
      <c r="Y601" s="265">
        <f>IF(AND(LARGE('Sch A. Input'!$CL$15:$CL$41,COUNTIF('Sch A. Input'!$CL$15:$CL$41,"&gt;="&amp;F601))&lt;E601,F601&lt;&gt;0),"Leaver",IFERROR(IF((S601/$X601*$M$9+T601)&gt;$D$12,"YES","NO"),0))</f>
        <v>0</v>
      </c>
      <c r="Z601" s="225">
        <f>IF(AND(LARGE('Sch A. Input'!$CL$15:$CL$41,COUNTIF('Sch A. Input'!$CL$15:$CL$41,"&gt;="&amp;F601))&lt;E601,F601&lt;&gt;0),"Leaver",IFERROR(IF($Y601="YES",MIN($U601*($G$12/$D$12),$G$12),(SUMPRODUCT(--((MIN(W601,$D$12))&gt;$C$9:$C$12),((MIN(W601,$D$12))-$C$9:$C$12),$H$9:$H$12))-((1-(X601/$M$9))*(SUMPRODUCT(--((MIN(V601,$D$12))&gt;$C$9:$C$12),((MIN(V601,$D$12))-$C$9:$C$12),$H$9:$H$12)))),0))</f>
        <v>0</v>
      </c>
      <c r="AA601" s="169">
        <f>IF(AND(LARGE('Sch A. Input'!$CL$15:$CL$41,COUNTIF('Sch A. Input'!$CL$15:$CL$41,"&gt;="&amp;F601))&lt;E601,F601&lt;&gt;0),"Leaver",IFERROR(Z601/U601,0))</f>
        <v>0</v>
      </c>
      <c r="AB601" s="170">
        <f>IF(AND(LARGE('Sch A. Input'!$CL$15:$CL$41,COUNTIF('Sch A. Input'!$CL$15:$CL$41,"&gt;="&amp;F601))&lt;E601,F601&lt;&gt;0),"Leaver",Q601-Z601)</f>
        <v>0</v>
      </c>
      <c r="AC601" s="94">
        <f t="shared" si="100"/>
        <v>0</v>
      </c>
      <c r="BK601" s="2"/>
      <c r="BL601" s="2"/>
      <c r="CI601"/>
    </row>
    <row r="602" spans="2:87" x14ac:dyDescent="0.35">
      <c r="B602" s="70" t="str">
        <f>IF('Sch A. Input'!B600="","",'Sch A. Input'!B600)</f>
        <v/>
      </c>
      <c r="C602" s="75" t="str">
        <f>IF('Sch A. Input'!C600="","",'Sch A. Input'!C600)</f>
        <v/>
      </c>
      <c r="D602" s="71" t="str">
        <f>IF('Sch A. Input'!D600="","",'Sch A. Input'!D600)</f>
        <v/>
      </c>
      <c r="E602" s="71">
        <f>'Sch A. Input'!E600</f>
        <v>45016</v>
      </c>
      <c r="F602" s="71">
        <f>'Sch A. Input'!F600</f>
        <v>0</v>
      </c>
      <c r="G602" s="226">
        <f>SUMIFS('Sch A. Input'!H600:CJ600,'Sch A. Input'!$H$13:$CJ$13,$L$11,'Sch A. Input'!$H$14:$CJ$14,"Recurring")</f>
        <v>0</v>
      </c>
      <c r="H602" s="226">
        <f>SUMIFS('Sch A. Input'!H600:CJ600,'Sch A. Input'!$H$13:$CJ$13,$L$11,'Sch A. Input'!$H$14:$CJ$14,"One-time")</f>
        <v>0</v>
      </c>
      <c r="I602" s="227">
        <f t="shared" si="94"/>
        <v>0</v>
      </c>
      <c r="J602" s="228">
        <f>SUMIFS('Sch A. Input'!H600:CJ600,'Sch A. Input'!$H$14:$CJ$14,"Recurring",'Sch A. Input'!$H$13:$CJ$13,"&lt;="&amp;$L$11)</f>
        <v>0</v>
      </c>
      <c r="K602" s="228">
        <f>SUMIFS('Sch A. Input'!H600:CJ600,'Sch A. Input'!$H$14:$CJ$14,"One-time",'Sch A. Input'!$H$13:$CJ$13,"&lt;="&amp;$L$11)</f>
        <v>0</v>
      </c>
      <c r="L602" s="229">
        <f t="shared" si="95"/>
        <v>0</v>
      </c>
      <c r="M602" s="228">
        <f t="shared" si="96"/>
        <v>0</v>
      </c>
      <c r="N602" s="228">
        <f t="shared" si="97"/>
        <v>0</v>
      </c>
      <c r="O602" s="259">
        <f t="shared" si="98"/>
        <v>0</v>
      </c>
      <c r="P602" s="268">
        <f t="shared" si="101"/>
        <v>0</v>
      </c>
      <c r="Q602" s="231">
        <f t="shared" si="102"/>
        <v>0</v>
      </c>
      <c r="R602" s="97">
        <f t="shared" si="99"/>
        <v>0</v>
      </c>
      <c r="S602" s="237">
        <f>IF(AND(LARGE('Sch A. Input'!$CL$15:$CL$41,COUNTIF('Sch A. Input'!$CL$15:$CL$41,"&gt;="&amp;F602))&lt;E602,F602&lt;&gt;0),"Leaver",J602-G602)</f>
        <v>0</v>
      </c>
      <c r="T602" s="237">
        <f>IF(AND(LARGE('Sch A. Input'!$CL$15:$CL$41,COUNTIF('Sch A. Input'!$CL$15:$CL$41,"&gt;="&amp;F602))&lt;E602,F602&lt;&gt;0),"Leaver",K602-H602)</f>
        <v>0</v>
      </c>
      <c r="U602" s="238">
        <f>IF(AND(LARGE('Sch A. Input'!$CL$15:$CL$41,COUNTIF('Sch A. Input'!$CL$15:$CL$41,"&gt;="&amp;F602))&lt;E602,F602&lt;&gt;0),"Leaver",L602-I602)</f>
        <v>0</v>
      </c>
      <c r="V602" s="238">
        <f>IF(AND(LARGE('Sch A. Input'!$CL$15:$CL$41,COUNTIF('Sch A. Input'!$CL$15:$CL$41,"&gt;="&amp;F602))&lt;E602,F602&lt;&gt;0),"Leaver",IFERROR(S602/X602*$M$9,0))</f>
        <v>0</v>
      </c>
      <c r="W602" s="238">
        <f>IF(AND(LARGE('Sch A. Input'!$CL$15:$CL$41,COUNTIF('Sch A. Input'!$CL$15:$CL$41,"&gt;="&amp;F602))&lt;E602,F602&lt;&gt;0),"Leaver",V602+T602)</f>
        <v>0</v>
      </c>
      <c r="X602" s="264">
        <f>IF(AND(LARGE('Sch A. Input'!$CL$15:$CL$41,COUNTIF('Sch A. Input'!$CL$15:$CL$41,"&gt;="&amp;F602))&lt;E602,F602&lt;&gt;0),"Leaver",IF(OR(D602="",D602&gt;$L$11,($L$11-14)&lt;$K$9),0,(E602+1-D602)/14-1))</f>
        <v>0</v>
      </c>
      <c r="Y602" s="265">
        <f>IF(AND(LARGE('Sch A. Input'!$CL$15:$CL$41,COUNTIF('Sch A. Input'!$CL$15:$CL$41,"&gt;="&amp;F602))&lt;E602,F602&lt;&gt;0),"Leaver",IFERROR(IF((S602/$X602*$M$9+T602)&gt;$D$12,"YES","NO"),0))</f>
        <v>0</v>
      </c>
      <c r="Z602" s="225">
        <f>IF(AND(LARGE('Sch A. Input'!$CL$15:$CL$41,COUNTIF('Sch A. Input'!$CL$15:$CL$41,"&gt;="&amp;F602))&lt;E602,F602&lt;&gt;0),"Leaver",IFERROR(IF($Y602="YES",MIN($U602*($G$12/$D$12),$G$12),(SUMPRODUCT(--((MIN(W602,$D$12))&gt;$C$9:$C$12),((MIN(W602,$D$12))-$C$9:$C$12),$H$9:$H$12))-((1-(X602/$M$9))*(SUMPRODUCT(--((MIN(V602,$D$12))&gt;$C$9:$C$12),((MIN(V602,$D$12))-$C$9:$C$12),$H$9:$H$12)))),0))</f>
        <v>0</v>
      </c>
      <c r="AA602" s="169">
        <f>IF(AND(LARGE('Sch A. Input'!$CL$15:$CL$41,COUNTIF('Sch A. Input'!$CL$15:$CL$41,"&gt;="&amp;F602))&lt;E602,F602&lt;&gt;0),"Leaver",IFERROR(Z602/U602,0))</f>
        <v>0</v>
      </c>
      <c r="AB602" s="170">
        <f>IF(AND(LARGE('Sch A. Input'!$CL$15:$CL$41,COUNTIF('Sch A. Input'!$CL$15:$CL$41,"&gt;="&amp;F602))&lt;E602,F602&lt;&gt;0),"Leaver",Q602-Z602)</f>
        <v>0</v>
      </c>
      <c r="AC602" s="94">
        <f t="shared" si="100"/>
        <v>0</v>
      </c>
      <c r="BK602" s="2"/>
      <c r="BL602" s="2"/>
      <c r="CI602"/>
    </row>
    <row r="603" spans="2:87" x14ac:dyDescent="0.35">
      <c r="B603" s="70" t="str">
        <f>IF('Sch A. Input'!B601="","",'Sch A. Input'!B601)</f>
        <v/>
      </c>
      <c r="C603" s="75" t="str">
        <f>IF('Sch A. Input'!C601="","",'Sch A. Input'!C601)</f>
        <v/>
      </c>
      <c r="D603" s="71" t="str">
        <f>IF('Sch A. Input'!D601="","",'Sch A. Input'!D601)</f>
        <v/>
      </c>
      <c r="E603" s="71">
        <f>'Sch A. Input'!E601</f>
        <v>45016</v>
      </c>
      <c r="F603" s="71">
        <f>'Sch A. Input'!F601</f>
        <v>0</v>
      </c>
      <c r="G603" s="226">
        <f>SUMIFS('Sch A. Input'!H601:CJ601,'Sch A. Input'!$H$13:$CJ$13,$L$11,'Sch A. Input'!$H$14:$CJ$14,"Recurring")</f>
        <v>0</v>
      </c>
      <c r="H603" s="226">
        <f>SUMIFS('Sch A. Input'!H601:CJ601,'Sch A. Input'!$H$13:$CJ$13,$L$11,'Sch A. Input'!$H$14:$CJ$14,"One-time")</f>
        <v>0</v>
      </c>
      <c r="I603" s="227">
        <f t="shared" si="94"/>
        <v>0</v>
      </c>
      <c r="J603" s="228">
        <f>SUMIFS('Sch A. Input'!H601:CJ601,'Sch A. Input'!$H$14:$CJ$14,"Recurring",'Sch A. Input'!$H$13:$CJ$13,"&lt;="&amp;$L$11)</f>
        <v>0</v>
      </c>
      <c r="K603" s="228">
        <f>SUMIFS('Sch A. Input'!H601:CJ601,'Sch A. Input'!$H$14:$CJ$14,"One-time",'Sch A. Input'!$H$13:$CJ$13,"&lt;="&amp;$L$11)</f>
        <v>0</v>
      </c>
      <c r="L603" s="229">
        <f t="shared" si="95"/>
        <v>0</v>
      </c>
      <c r="M603" s="228">
        <f t="shared" si="96"/>
        <v>0</v>
      </c>
      <c r="N603" s="228">
        <f t="shared" si="97"/>
        <v>0</v>
      </c>
      <c r="O603" s="259">
        <f t="shared" si="98"/>
        <v>0</v>
      </c>
      <c r="P603" s="268">
        <f t="shared" si="101"/>
        <v>0</v>
      </c>
      <c r="Q603" s="231">
        <f t="shared" si="102"/>
        <v>0</v>
      </c>
      <c r="R603" s="97">
        <f t="shared" si="99"/>
        <v>0</v>
      </c>
      <c r="S603" s="237">
        <f>IF(AND(LARGE('Sch A. Input'!$CL$15:$CL$41,COUNTIF('Sch A. Input'!$CL$15:$CL$41,"&gt;="&amp;F603))&lt;E603,F603&lt;&gt;0),"Leaver",J603-G603)</f>
        <v>0</v>
      </c>
      <c r="T603" s="237">
        <f>IF(AND(LARGE('Sch A. Input'!$CL$15:$CL$41,COUNTIF('Sch A. Input'!$CL$15:$CL$41,"&gt;="&amp;F603))&lt;E603,F603&lt;&gt;0),"Leaver",K603-H603)</f>
        <v>0</v>
      </c>
      <c r="U603" s="238">
        <f>IF(AND(LARGE('Sch A. Input'!$CL$15:$CL$41,COUNTIF('Sch A. Input'!$CL$15:$CL$41,"&gt;="&amp;F603))&lt;E603,F603&lt;&gt;0),"Leaver",L603-I603)</f>
        <v>0</v>
      </c>
      <c r="V603" s="238">
        <f>IF(AND(LARGE('Sch A. Input'!$CL$15:$CL$41,COUNTIF('Sch A. Input'!$CL$15:$CL$41,"&gt;="&amp;F603))&lt;E603,F603&lt;&gt;0),"Leaver",IFERROR(S603/X603*$M$9,0))</f>
        <v>0</v>
      </c>
      <c r="W603" s="238">
        <f>IF(AND(LARGE('Sch A. Input'!$CL$15:$CL$41,COUNTIF('Sch A. Input'!$CL$15:$CL$41,"&gt;="&amp;F603))&lt;E603,F603&lt;&gt;0),"Leaver",V603+T603)</f>
        <v>0</v>
      </c>
      <c r="X603" s="264">
        <f>IF(AND(LARGE('Sch A. Input'!$CL$15:$CL$41,COUNTIF('Sch A. Input'!$CL$15:$CL$41,"&gt;="&amp;F603))&lt;E603,F603&lt;&gt;0),"Leaver",IF(OR(D603="",D603&gt;$L$11,($L$11-14)&lt;$K$9),0,(E603+1-D603)/14-1))</f>
        <v>0</v>
      </c>
      <c r="Y603" s="265">
        <f>IF(AND(LARGE('Sch A. Input'!$CL$15:$CL$41,COUNTIF('Sch A. Input'!$CL$15:$CL$41,"&gt;="&amp;F603))&lt;E603,F603&lt;&gt;0),"Leaver",IFERROR(IF((S603/$X603*$M$9+T603)&gt;$D$12,"YES","NO"),0))</f>
        <v>0</v>
      </c>
      <c r="Z603" s="225">
        <f>IF(AND(LARGE('Sch A. Input'!$CL$15:$CL$41,COUNTIF('Sch A. Input'!$CL$15:$CL$41,"&gt;="&amp;F603))&lt;E603,F603&lt;&gt;0),"Leaver",IFERROR(IF($Y603="YES",MIN($U603*($G$12/$D$12),$G$12),(SUMPRODUCT(--((MIN(W603,$D$12))&gt;$C$9:$C$12),((MIN(W603,$D$12))-$C$9:$C$12),$H$9:$H$12))-((1-(X603/$M$9))*(SUMPRODUCT(--((MIN(V603,$D$12))&gt;$C$9:$C$12),((MIN(V603,$D$12))-$C$9:$C$12),$H$9:$H$12)))),0))</f>
        <v>0</v>
      </c>
      <c r="AA603" s="169">
        <f>IF(AND(LARGE('Sch A. Input'!$CL$15:$CL$41,COUNTIF('Sch A. Input'!$CL$15:$CL$41,"&gt;="&amp;F603))&lt;E603,F603&lt;&gt;0),"Leaver",IFERROR(Z603/U603,0))</f>
        <v>0</v>
      </c>
      <c r="AB603" s="170">
        <f>IF(AND(LARGE('Sch A. Input'!$CL$15:$CL$41,COUNTIF('Sch A. Input'!$CL$15:$CL$41,"&gt;="&amp;F603))&lt;E603,F603&lt;&gt;0),"Leaver",Q603-Z603)</f>
        <v>0</v>
      </c>
      <c r="AC603" s="94">
        <f t="shared" si="100"/>
        <v>0</v>
      </c>
      <c r="BK603" s="2"/>
      <c r="BL603" s="2"/>
      <c r="CI603"/>
    </row>
    <row r="604" spans="2:87" x14ac:dyDescent="0.35">
      <c r="B604" s="70" t="str">
        <f>IF('Sch A. Input'!B602="","",'Sch A. Input'!B602)</f>
        <v/>
      </c>
      <c r="C604" s="75" t="str">
        <f>IF('Sch A. Input'!C602="","",'Sch A. Input'!C602)</f>
        <v/>
      </c>
      <c r="D604" s="71" t="str">
        <f>IF('Sch A. Input'!D602="","",'Sch A. Input'!D602)</f>
        <v/>
      </c>
      <c r="E604" s="71">
        <f>'Sch A. Input'!E602</f>
        <v>45016</v>
      </c>
      <c r="F604" s="71">
        <f>'Sch A. Input'!F602</f>
        <v>0</v>
      </c>
      <c r="G604" s="226">
        <f>SUMIFS('Sch A. Input'!H602:CJ602,'Sch A. Input'!$H$13:$CJ$13,$L$11,'Sch A. Input'!$H$14:$CJ$14,"Recurring")</f>
        <v>0</v>
      </c>
      <c r="H604" s="226">
        <f>SUMIFS('Sch A. Input'!H602:CJ602,'Sch A. Input'!$H$13:$CJ$13,$L$11,'Sch A. Input'!$H$14:$CJ$14,"One-time")</f>
        <v>0</v>
      </c>
      <c r="I604" s="227">
        <f t="shared" ref="I604:I667" si="103">SUM(G604:H604)</f>
        <v>0</v>
      </c>
      <c r="J604" s="228">
        <f>SUMIFS('Sch A. Input'!H602:CJ602,'Sch A. Input'!$H$14:$CJ$14,"Recurring",'Sch A. Input'!$H$13:$CJ$13,"&lt;="&amp;$L$11)</f>
        <v>0</v>
      </c>
      <c r="K604" s="228">
        <f>SUMIFS('Sch A. Input'!H602:CJ602,'Sch A. Input'!$H$14:$CJ$14,"One-time",'Sch A. Input'!$H$13:$CJ$13,"&lt;="&amp;$L$11)</f>
        <v>0</v>
      </c>
      <c r="L604" s="229">
        <f t="shared" ref="L604:L667" si="104">SUM(J604:K604)</f>
        <v>0</v>
      </c>
      <c r="M604" s="228">
        <f t="shared" ref="M604:M667" si="105">+IFERROR(J604/$O604*$M$9,0)</f>
        <v>0</v>
      </c>
      <c r="N604" s="228">
        <f t="shared" ref="N604:N667" si="106">M604+K604</f>
        <v>0</v>
      </c>
      <c r="O604" s="259">
        <f t="shared" ref="O604:O667" si="107">IF(OR(D604="",D604&gt;$L$11),0,IF(AND(F604&lt;E604,F604&gt;0),((F604+1-D604)/14),(((E604+1-D604)/14))))</f>
        <v>0</v>
      </c>
      <c r="P604" s="268">
        <f t="shared" si="101"/>
        <v>0</v>
      </c>
      <c r="Q604" s="231">
        <f t="shared" si="102"/>
        <v>0</v>
      </c>
      <c r="R604" s="97">
        <f t="shared" ref="R604:R667" si="108">IFERROR(Q604/L604,0)</f>
        <v>0</v>
      </c>
      <c r="S604" s="237">
        <f>IF(AND(LARGE('Sch A. Input'!$CL$15:$CL$41,COUNTIF('Sch A. Input'!$CL$15:$CL$41,"&gt;="&amp;F604))&lt;E604,F604&lt;&gt;0),"Leaver",J604-G604)</f>
        <v>0</v>
      </c>
      <c r="T604" s="237">
        <f>IF(AND(LARGE('Sch A. Input'!$CL$15:$CL$41,COUNTIF('Sch A. Input'!$CL$15:$CL$41,"&gt;="&amp;F604))&lt;E604,F604&lt;&gt;0),"Leaver",K604-H604)</f>
        <v>0</v>
      </c>
      <c r="U604" s="238">
        <f>IF(AND(LARGE('Sch A. Input'!$CL$15:$CL$41,COUNTIF('Sch A. Input'!$CL$15:$CL$41,"&gt;="&amp;F604))&lt;E604,F604&lt;&gt;0),"Leaver",L604-I604)</f>
        <v>0</v>
      </c>
      <c r="V604" s="238">
        <f>IF(AND(LARGE('Sch A. Input'!$CL$15:$CL$41,COUNTIF('Sch A. Input'!$CL$15:$CL$41,"&gt;="&amp;F604))&lt;E604,F604&lt;&gt;0),"Leaver",IFERROR(S604/X604*$M$9,0))</f>
        <v>0</v>
      </c>
      <c r="W604" s="238">
        <f>IF(AND(LARGE('Sch A. Input'!$CL$15:$CL$41,COUNTIF('Sch A. Input'!$CL$15:$CL$41,"&gt;="&amp;F604))&lt;E604,F604&lt;&gt;0),"Leaver",V604+T604)</f>
        <v>0</v>
      </c>
      <c r="X604" s="264">
        <f>IF(AND(LARGE('Sch A. Input'!$CL$15:$CL$41,COUNTIF('Sch A. Input'!$CL$15:$CL$41,"&gt;="&amp;F604))&lt;E604,F604&lt;&gt;0),"Leaver",IF(OR(D604="",D604&gt;$L$11,($L$11-14)&lt;$K$9),0,(E604+1-D604)/14-1))</f>
        <v>0</v>
      </c>
      <c r="Y604" s="265">
        <f>IF(AND(LARGE('Sch A. Input'!$CL$15:$CL$41,COUNTIF('Sch A. Input'!$CL$15:$CL$41,"&gt;="&amp;F604))&lt;E604,F604&lt;&gt;0),"Leaver",IFERROR(IF((S604/$X604*$M$9+T604)&gt;$D$12,"YES","NO"),0))</f>
        <v>0</v>
      </c>
      <c r="Z604" s="225">
        <f>IF(AND(LARGE('Sch A. Input'!$CL$15:$CL$41,COUNTIF('Sch A. Input'!$CL$15:$CL$41,"&gt;="&amp;F604))&lt;E604,F604&lt;&gt;0),"Leaver",IFERROR(IF($Y604="YES",MIN($U604*($G$12/$D$12),$G$12),(SUMPRODUCT(--((MIN(W604,$D$12))&gt;$C$9:$C$12),((MIN(W604,$D$12))-$C$9:$C$12),$H$9:$H$12))-((1-(X604/$M$9))*(SUMPRODUCT(--((MIN(V604,$D$12))&gt;$C$9:$C$12),((MIN(V604,$D$12))-$C$9:$C$12),$H$9:$H$12)))),0))</f>
        <v>0</v>
      </c>
      <c r="AA604" s="169">
        <f>IF(AND(LARGE('Sch A. Input'!$CL$15:$CL$41,COUNTIF('Sch A. Input'!$CL$15:$CL$41,"&gt;="&amp;F604))&lt;E604,F604&lt;&gt;0),"Leaver",IFERROR(Z604/U604,0))</f>
        <v>0</v>
      </c>
      <c r="AB604" s="170">
        <f>IF(AND(LARGE('Sch A. Input'!$CL$15:$CL$41,COUNTIF('Sch A. Input'!$CL$15:$CL$41,"&gt;="&amp;F604))&lt;E604,F604&lt;&gt;0),"Leaver",Q604-Z604)</f>
        <v>0</v>
      </c>
      <c r="AC604" s="94">
        <f t="shared" ref="AC604:AC667" si="109">+IFERROR(AB604/I604,0)</f>
        <v>0</v>
      </c>
      <c r="BK604" s="2"/>
      <c r="BL604" s="2"/>
      <c r="CI604"/>
    </row>
    <row r="605" spans="2:87" x14ac:dyDescent="0.35">
      <c r="B605" s="70" t="str">
        <f>IF('Sch A. Input'!B603="","",'Sch A. Input'!B603)</f>
        <v/>
      </c>
      <c r="C605" s="75" t="str">
        <f>IF('Sch A. Input'!C603="","",'Sch A. Input'!C603)</f>
        <v/>
      </c>
      <c r="D605" s="71" t="str">
        <f>IF('Sch A. Input'!D603="","",'Sch A. Input'!D603)</f>
        <v/>
      </c>
      <c r="E605" s="71">
        <f>'Sch A. Input'!E603</f>
        <v>45016</v>
      </c>
      <c r="F605" s="71">
        <f>'Sch A. Input'!F603</f>
        <v>0</v>
      </c>
      <c r="G605" s="226">
        <f>SUMIFS('Sch A. Input'!H603:CJ603,'Sch A. Input'!$H$13:$CJ$13,$L$11,'Sch A. Input'!$H$14:$CJ$14,"Recurring")</f>
        <v>0</v>
      </c>
      <c r="H605" s="226">
        <f>SUMIFS('Sch A. Input'!H603:CJ603,'Sch A. Input'!$H$13:$CJ$13,$L$11,'Sch A. Input'!$H$14:$CJ$14,"One-time")</f>
        <v>0</v>
      </c>
      <c r="I605" s="227">
        <f t="shared" si="103"/>
        <v>0</v>
      </c>
      <c r="J605" s="228">
        <f>SUMIFS('Sch A. Input'!H603:CJ603,'Sch A. Input'!$H$14:$CJ$14,"Recurring",'Sch A. Input'!$H$13:$CJ$13,"&lt;="&amp;$L$11)</f>
        <v>0</v>
      </c>
      <c r="K605" s="228">
        <f>SUMIFS('Sch A. Input'!H603:CJ603,'Sch A. Input'!$H$14:$CJ$14,"One-time",'Sch A. Input'!$H$13:$CJ$13,"&lt;="&amp;$L$11)</f>
        <v>0</v>
      </c>
      <c r="L605" s="229">
        <f t="shared" si="104"/>
        <v>0</v>
      </c>
      <c r="M605" s="228">
        <f t="shared" si="105"/>
        <v>0</v>
      </c>
      <c r="N605" s="228">
        <f t="shared" si="106"/>
        <v>0</v>
      </c>
      <c r="O605" s="259">
        <f t="shared" si="107"/>
        <v>0</v>
      </c>
      <c r="P605" s="268">
        <f t="shared" si="101"/>
        <v>0</v>
      </c>
      <c r="Q605" s="231">
        <f t="shared" si="102"/>
        <v>0</v>
      </c>
      <c r="R605" s="97">
        <f t="shared" si="108"/>
        <v>0</v>
      </c>
      <c r="S605" s="237">
        <f>IF(AND(LARGE('Sch A. Input'!$CL$15:$CL$41,COUNTIF('Sch A. Input'!$CL$15:$CL$41,"&gt;="&amp;F605))&lt;E605,F605&lt;&gt;0),"Leaver",J605-G605)</f>
        <v>0</v>
      </c>
      <c r="T605" s="237">
        <f>IF(AND(LARGE('Sch A. Input'!$CL$15:$CL$41,COUNTIF('Sch A. Input'!$CL$15:$CL$41,"&gt;="&amp;F605))&lt;E605,F605&lt;&gt;0),"Leaver",K605-H605)</f>
        <v>0</v>
      </c>
      <c r="U605" s="238">
        <f>IF(AND(LARGE('Sch A. Input'!$CL$15:$CL$41,COUNTIF('Sch A. Input'!$CL$15:$CL$41,"&gt;="&amp;F605))&lt;E605,F605&lt;&gt;0),"Leaver",L605-I605)</f>
        <v>0</v>
      </c>
      <c r="V605" s="238">
        <f>IF(AND(LARGE('Sch A. Input'!$CL$15:$CL$41,COUNTIF('Sch A. Input'!$CL$15:$CL$41,"&gt;="&amp;F605))&lt;E605,F605&lt;&gt;0),"Leaver",IFERROR(S605/X605*$M$9,0))</f>
        <v>0</v>
      </c>
      <c r="W605" s="238">
        <f>IF(AND(LARGE('Sch A. Input'!$CL$15:$CL$41,COUNTIF('Sch A. Input'!$CL$15:$CL$41,"&gt;="&amp;F605))&lt;E605,F605&lt;&gt;0),"Leaver",V605+T605)</f>
        <v>0</v>
      </c>
      <c r="X605" s="264">
        <f>IF(AND(LARGE('Sch A. Input'!$CL$15:$CL$41,COUNTIF('Sch A. Input'!$CL$15:$CL$41,"&gt;="&amp;F605))&lt;E605,F605&lt;&gt;0),"Leaver",IF(OR(D605="",D605&gt;$L$11,($L$11-14)&lt;$K$9),0,(E605+1-D605)/14-1))</f>
        <v>0</v>
      </c>
      <c r="Y605" s="265">
        <f>IF(AND(LARGE('Sch A. Input'!$CL$15:$CL$41,COUNTIF('Sch A. Input'!$CL$15:$CL$41,"&gt;="&amp;F605))&lt;E605,F605&lt;&gt;0),"Leaver",IFERROR(IF((S605/$X605*$M$9+T605)&gt;$D$12,"YES","NO"),0))</f>
        <v>0</v>
      </c>
      <c r="Z605" s="225">
        <f>IF(AND(LARGE('Sch A. Input'!$CL$15:$CL$41,COUNTIF('Sch A. Input'!$CL$15:$CL$41,"&gt;="&amp;F605))&lt;E605,F605&lt;&gt;0),"Leaver",IFERROR(IF($Y605="YES",MIN($U605*($G$12/$D$12),$G$12),(SUMPRODUCT(--((MIN(W605,$D$12))&gt;$C$9:$C$12),((MIN(W605,$D$12))-$C$9:$C$12),$H$9:$H$12))-((1-(X605/$M$9))*(SUMPRODUCT(--((MIN(V605,$D$12))&gt;$C$9:$C$12),((MIN(V605,$D$12))-$C$9:$C$12),$H$9:$H$12)))),0))</f>
        <v>0</v>
      </c>
      <c r="AA605" s="169">
        <f>IF(AND(LARGE('Sch A. Input'!$CL$15:$CL$41,COUNTIF('Sch A. Input'!$CL$15:$CL$41,"&gt;="&amp;F605))&lt;E605,F605&lt;&gt;0),"Leaver",IFERROR(Z605/U605,0))</f>
        <v>0</v>
      </c>
      <c r="AB605" s="170">
        <f>IF(AND(LARGE('Sch A. Input'!$CL$15:$CL$41,COUNTIF('Sch A. Input'!$CL$15:$CL$41,"&gt;="&amp;F605))&lt;E605,F605&lt;&gt;0),"Leaver",Q605-Z605)</f>
        <v>0</v>
      </c>
      <c r="AC605" s="94">
        <f t="shared" si="109"/>
        <v>0</v>
      </c>
      <c r="BK605" s="2"/>
      <c r="BL605" s="2"/>
      <c r="CI605"/>
    </row>
    <row r="606" spans="2:87" x14ac:dyDescent="0.35">
      <c r="B606" s="70" t="str">
        <f>IF('Sch A. Input'!B604="","",'Sch A. Input'!B604)</f>
        <v/>
      </c>
      <c r="C606" s="75" t="str">
        <f>IF('Sch A. Input'!C604="","",'Sch A. Input'!C604)</f>
        <v/>
      </c>
      <c r="D606" s="71" t="str">
        <f>IF('Sch A. Input'!D604="","",'Sch A. Input'!D604)</f>
        <v/>
      </c>
      <c r="E606" s="71">
        <f>'Sch A. Input'!E604</f>
        <v>45016</v>
      </c>
      <c r="F606" s="71">
        <f>'Sch A. Input'!F604</f>
        <v>0</v>
      </c>
      <c r="G606" s="226">
        <f>SUMIFS('Sch A. Input'!H604:CJ604,'Sch A. Input'!$H$13:$CJ$13,$L$11,'Sch A. Input'!$H$14:$CJ$14,"Recurring")</f>
        <v>0</v>
      </c>
      <c r="H606" s="226">
        <f>SUMIFS('Sch A. Input'!H604:CJ604,'Sch A. Input'!$H$13:$CJ$13,$L$11,'Sch A. Input'!$H$14:$CJ$14,"One-time")</f>
        <v>0</v>
      </c>
      <c r="I606" s="227">
        <f t="shared" si="103"/>
        <v>0</v>
      </c>
      <c r="J606" s="228">
        <f>SUMIFS('Sch A. Input'!H604:CJ604,'Sch A. Input'!$H$14:$CJ$14,"Recurring",'Sch A. Input'!$H$13:$CJ$13,"&lt;="&amp;$L$11)</f>
        <v>0</v>
      </c>
      <c r="K606" s="228">
        <f>SUMIFS('Sch A. Input'!H604:CJ604,'Sch A. Input'!$H$14:$CJ$14,"One-time",'Sch A. Input'!$H$13:$CJ$13,"&lt;="&amp;$L$11)</f>
        <v>0</v>
      </c>
      <c r="L606" s="229">
        <f t="shared" si="104"/>
        <v>0</v>
      </c>
      <c r="M606" s="228">
        <f t="shared" si="105"/>
        <v>0</v>
      </c>
      <c r="N606" s="228">
        <f t="shared" si="106"/>
        <v>0</v>
      </c>
      <c r="O606" s="259">
        <f t="shared" si="107"/>
        <v>0</v>
      </c>
      <c r="P606" s="268">
        <f t="shared" si="101"/>
        <v>0</v>
      </c>
      <c r="Q606" s="231">
        <f t="shared" si="102"/>
        <v>0</v>
      </c>
      <c r="R606" s="97">
        <f t="shared" si="108"/>
        <v>0</v>
      </c>
      <c r="S606" s="237">
        <f>IF(AND(LARGE('Sch A. Input'!$CL$15:$CL$41,COUNTIF('Sch A. Input'!$CL$15:$CL$41,"&gt;="&amp;F606))&lt;E606,F606&lt;&gt;0),"Leaver",J606-G606)</f>
        <v>0</v>
      </c>
      <c r="T606" s="237">
        <f>IF(AND(LARGE('Sch A. Input'!$CL$15:$CL$41,COUNTIF('Sch A. Input'!$CL$15:$CL$41,"&gt;="&amp;F606))&lt;E606,F606&lt;&gt;0),"Leaver",K606-H606)</f>
        <v>0</v>
      </c>
      <c r="U606" s="238">
        <f>IF(AND(LARGE('Sch A. Input'!$CL$15:$CL$41,COUNTIF('Sch A. Input'!$CL$15:$CL$41,"&gt;="&amp;F606))&lt;E606,F606&lt;&gt;0),"Leaver",L606-I606)</f>
        <v>0</v>
      </c>
      <c r="V606" s="238">
        <f>IF(AND(LARGE('Sch A. Input'!$CL$15:$CL$41,COUNTIF('Sch A. Input'!$CL$15:$CL$41,"&gt;="&amp;F606))&lt;E606,F606&lt;&gt;0),"Leaver",IFERROR(S606/X606*$M$9,0))</f>
        <v>0</v>
      </c>
      <c r="W606" s="238">
        <f>IF(AND(LARGE('Sch A. Input'!$CL$15:$CL$41,COUNTIF('Sch A. Input'!$CL$15:$CL$41,"&gt;="&amp;F606))&lt;E606,F606&lt;&gt;0),"Leaver",V606+T606)</f>
        <v>0</v>
      </c>
      <c r="X606" s="264">
        <f>IF(AND(LARGE('Sch A. Input'!$CL$15:$CL$41,COUNTIF('Sch A. Input'!$CL$15:$CL$41,"&gt;="&amp;F606))&lt;E606,F606&lt;&gt;0),"Leaver",IF(OR(D606="",D606&gt;$L$11,($L$11-14)&lt;$K$9),0,(E606+1-D606)/14-1))</f>
        <v>0</v>
      </c>
      <c r="Y606" s="265">
        <f>IF(AND(LARGE('Sch A. Input'!$CL$15:$CL$41,COUNTIF('Sch A. Input'!$CL$15:$CL$41,"&gt;="&amp;F606))&lt;E606,F606&lt;&gt;0),"Leaver",IFERROR(IF((S606/$X606*$M$9+T606)&gt;$D$12,"YES","NO"),0))</f>
        <v>0</v>
      </c>
      <c r="Z606" s="225">
        <f>IF(AND(LARGE('Sch A. Input'!$CL$15:$CL$41,COUNTIF('Sch A. Input'!$CL$15:$CL$41,"&gt;="&amp;F606))&lt;E606,F606&lt;&gt;0),"Leaver",IFERROR(IF($Y606="YES",MIN($U606*($G$12/$D$12),$G$12),(SUMPRODUCT(--((MIN(W606,$D$12))&gt;$C$9:$C$12),((MIN(W606,$D$12))-$C$9:$C$12),$H$9:$H$12))-((1-(X606/$M$9))*(SUMPRODUCT(--((MIN(V606,$D$12))&gt;$C$9:$C$12),((MIN(V606,$D$12))-$C$9:$C$12),$H$9:$H$12)))),0))</f>
        <v>0</v>
      </c>
      <c r="AA606" s="169">
        <f>IF(AND(LARGE('Sch A. Input'!$CL$15:$CL$41,COUNTIF('Sch A. Input'!$CL$15:$CL$41,"&gt;="&amp;F606))&lt;E606,F606&lt;&gt;0),"Leaver",IFERROR(Z606/U606,0))</f>
        <v>0</v>
      </c>
      <c r="AB606" s="170">
        <f>IF(AND(LARGE('Sch A. Input'!$CL$15:$CL$41,COUNTIF('Sch A. Input'!$CL$15:$CL$41,"&gt;="&amp;F606))&lt;E606,F606&lt;&gt;0),"Leaver",Q606-Z606)</f>
        <v>0</v>
      </c>
      <c r="AC606" s="94">
        <f t="shared" si="109"/>
        <v>0</v>
      </c>
      <c r="BK606" s="2"/>
      <c r="BL606" s="2"/>
      <c r="CI606"/>
    </row>
    <row r="607" spans="2:87" x14ac:dyDescent="0.35">
      <c r="B607" s="70" t="str">
        <f>IF('Sch A. Input'!B605="","",'Sch A. Input'!B605)</f>
        <v/>
      </c>
      <c r="C607" s="75" t="str">
        <f>IF('Sch A. Input'!C605="","",'Sch A. Input'!C605)</f>
        <v/>
      </c>
      <c r="D607" s="71" t="str">
        <f>IF('Sch A. Input'!D605="","",'Sch A. Input'!D605)</f>
        <v/>
      </c>
      <c r="E607" s="71">
        <f>'Sch A. Input'!E605</f>
        <v>45016</v>
      </c>
      <c r="F607" s="71">
        <f>'Sch A. Input'!F605</f>
        <v>0</v>
      </c>
      <c r="G607" s="226">
        <f>SUMIFS('Sch A. Input'!H605:CJ605,'Sch A. Input'!$H$13:$CJ$13,$L$11,'Sch A. Input'!$H$14:$CJ$14,"Recurring")</f>
        <v>0</v>
      </c>
      <c r="H607" s="226">
        <f>SUMIFS('Sch A. Input'!H605:CJ605,'Sch A. Input'!$H$13:$CJ$13,$L$11,'Sch A. Input'!$H$14:$CJ$14,"One-time")</f>
        <v>0</v>
      </c>
      <c r="I607" s="227">
        <f t="shared" si="103"/>
        <v>0</v>
      </c>
      <c r="J607" s="228">
        <f>SUMIFS('Sch A. Input'!H605:CJ605,'Sch A. Input'!$H$14:$CJ$14,"Recurring",'Sch A. Input'!$H$13:$CJ$13,"&lt;="&amp;$L$11)</f>
        <v>0</v>
      </c>
      <c r="K607" s="228">
        <f>SUMIFS('Sch A. Input'!H605:CJ605,'Sch A. Input'!$H$14:$CJ$14,"One-time",'Sch A. Input'!$H$13:$CJ$13,"&lt;="&amp;$L$11)</f>
        <v>0</v>
      </c>
      <c r="L607" s="229">
        <f t="shared" si="104"/>
        <v>0</v>
      </c>
      <c r="M607" s="228">
        <f t="shared" si="105"/>
        <v>0</v>
      </c>
      <c r="N607" s="228">
        <f t="shared" si="106"/>
        <v>0</v>
      </c>
      <c r="O607" s="259">
        <f t="shared" si="107"/>
        <v>0</v>
      </c>
      <c r="P607" s="268">
        <f t="shared" si="101"/>
        <v>0</v>
      </c>
      <c r="Q607" s="231">
        <f t="shared" si="102"/>
        <v>0</v>
      </c>
      <c r="R607" s="97">
        <f t="shared" si="108"/>
        <v>0</v>
      </c>
      <c r="S607" s="237">
        <f>IF(AND(LARGE('Sch A. Input'!$CL$15:$CL$41,COUNTIF('Sch A. Input'!$CL$15:$CL$41,"&gt;="&amp;F607))&lt;E607,F607&lt;&gt;0),"Leaver",J607-G607)</f>
        <v>0</v>
      </c>
      <c r="T607" s="237">
        <f>IF(AND(LARGE('Sch A. Input'!$CL$15:$CL$41,COUNTIF('Sch A. Input'!$CL$15:$CL$41,"&gt;="&amp;F607))&lt;E607,F607&lt;&gt;0),"Leaver",K607-H607)</f>
        <v>0</v>
      </c>
      <c r="U607" s="238">
        <f>IF(AND(LARGE('Sch A. Input'!$CL$15:$CL$41,COUNTIF('Sch A. Input'!$CL$15:$CL$41,"&gt;="&amp;F607))&lt;E607,F607&lt;&gt;0),"Leaver",L607-I607)</f>
        <v>0</v>
      </c>
      <c r="V607" s="238">
        <f>IF(AND(LARGE('Sch A. Input'!$CL$15:$CL$41,COUNTIF('Sch A. Input'!$CL$15:$CL$41,"&gt;="&amp;F607))&lt;E607,F607&lt;&gt;0),"Leaver",IFERROR(S607/X607*$M$9,0))</f>
        <v>0</v>
      </c>
      <c r="W607" s="238">
        <f>IF(AND(LARGE('Sch A. Input'!$CL$15:$CL$41,COUNTIF('Sch A. Input'!$CL$15:$CL$41,"&gt;="&amp;F607))&lt;E607,F607&lt;&gt;0),"Leaver",V607+T607)</f>
        <v>0</v>
      </c>
      <c r="X607" s="264">
        <f>IF(AND(LARGE('Sch A. Input'!$CL$15:$CL$41,COUNTIF('Sch A. Input'!$CL$15:$CL$41,"&gt;="&amp;F607))&lt;E607,F607&lt;&gt;0),"Leaver",IF(OR(D607="",D607&gt;$L$11,($L$11-14)&lt;$K$9),0,(E607+1-D607)/14-1))</f>
        <v>0</v>
      </c>
      <c r="Y607" s="265">
        <f>IF(AND(LARGE('Sch A. Input'!$CL$15:$CL$41,COUNTIF('Sch A. Input'!$CL$15:$CL$41,"&gt;="&amp;F607))&lt;E607,F607&lt;&gt;0),"Leaver",IFERROR(IF((S607/$X607*$M$9+T607)&gt;$D$12,"YES","NO"),0))</f>
        <v>0</v>
      </c>
      <c r="Z607" s="225">
        <f>IF(AND(LARGE('Sch A. Input'!$CL$15:$CL$41,COUNTIF('Sch A. Input'!$CL$15:$CL$41,"&gt;="&amp;F607))&lt;E607,F607&lt;&gt;0),"Leaver",IFERROR(IF($Y607="YES",MIN($U607*($G$12/$D$12),$G$12),(SUMPRODUCT(--((MIN(W607,$D$12))&gt;$C$9:$C$12),((MIN(W607,$D$12))-$C$9:$C$12),$H$9:$H$12))-((1-(X607/$M$9))*(SUMPRODUCT(--((MIN(V607,$D$12))&gt;$C$9:$C$12),((MIN(V607,$D$12))-$C$9:$C$12),$H$9:$H$12)))),0))</f>
        <v>0</v>
      </c>
      <c r="AA607" s="169">
        <f>IF(AND(LARGE('Sch A. Input'!$CL$15:$CL$41,COUNTIF('Sch A. Input'!$CL$15:$CL$41,"&gt;="&amp;F607))&lt;E607,F607&lt;&gt;0),"Leaver",IFERROR(Z607/U607,0))</f>
        <v>0</v>
      </c>
      <c r="AB607" s="170">
        <f>IF(AND(LARGE('Sch A. Input'!$CL$15:$CL$41,COUNTIF('Sch A. Input'!$CL$15:$CL$41,"&gt;="&amp;F607))&lt;E607,F607&lt;&gt;0),"Leaver",Q607-Z607)</f>
        <v>0</v>
      </c>
      <c r="AC607" s="94">
        <f t="shared" si="109"/>
        <v>0</v>
      </c>
      <c r="BK607" s="2"/>
      <c r="BL607" s="2"/>
      <c r="CI607"/>
    </row>
    <row r="608" spans="2:87" x14ac:dyDescent="0.35">
      <c r="B608" s="70" t="str">
        <f>IF('Sch A. Input'!B606="","",'Sch A. Input'!B606)</f>
        <v/>
      </c>
      <c r="C608" s="75" t="str">
        <f>IF('Sch A. Input'!C606="","",'Sch A. Input'!C606)</f>
        <v/>
      </c>
      <c r="D608" s="71" t="str">
        <f>IF('Sch A. Input'!D606="","",'Sch A. Input'!D606)</f>
        <v/>
      </c>
      <c r="E608" s="71">
        <f>'Sch A. Input'!E606</f>
        <v>45016</v>
      </c>
      <c r="F608" s="71">
        <f>'Sch A. Input'!F606</f>
        <v>0</v>
      </c>
      <c r="G608" s="226">
        <f>SUMIFS('Sch A. Input'!H606:CJ606,'Sch A. Input'!$H$13:$CJ$13,$L$11,'Sch A. Input'!$H$14:$CJ$14,"Recurring")</f>
        <v>0</v>
      </c>
      <c r="H608" s="226">
        <f>SUMIFS('Sch A. Input'!H606:CJ606,'Sch A. Input'!$H$13:$CJ$13,$L$11,'Sch A. Input'!$H$14:$CJ$14,"One-time")</f>
        <v>0</v>
      </c>
      <c r="I608" s="227">
        <f t="shared" si="103"/>
        <v>0</v>
      </c>
      <c r="J608" s="228">
        <f>SUMIFS('Sch A. Input'!H606:CJ606,'Sch A. Input'!$H$14:$CJ$14,"Recurring",'Sch A. Input'!$H$13:$CJ$13,"&lt;="&amp;$L$11)</f>
        <v>0</v>
      </c>
      <c r="K608" s="228">
        <f>SUMIFS('Sch A. Input'!H606:CJ606,'Sch A. Input'!$H$14:$CJ$14,"One-time",'Sch A. Input'!$H$13:$CJ$13,"&lt;="&amp;$L$11)</f>
        <v>0</v>
      </c>
      <c r="L608" s="229">
        <f t="shared" si="104"/>
        <v>0</v>
      </c>
      <c r="M608" s="228">
        <f t="shared" si="105"/>
        <v>0</v>
      </c>
      <c r="N608" s="228">
        <f t="shared" si="106"/>
        <v>0</v>
      </c>
      <c r="O608" s="259">
        <f t="shared" si="107"/>
        <v>0</v>
      </c>
      <c r="P608" s="268">
        <f t="shared" si="101"/>
        <v>0</v>
      </c>
      <c r="Q608" s="231">
        <f t="shared" si="102"/>
        <v>0</v>
      </c>
      <c r="R608" s="97">
        <f t="shared" si="108"/>
        <v>0</v>
      </c>
      <c r="S608" s="237">
        <f>IF(AND(LARGE('Sch A. Input'!$CL$15:$CL$41,COUNTIF('Sch A. Input'!$CL$15:$CL$41,"&gt;="&amp;F608))&lt;E608,F608&lt;&gt;0),"Leaver",J608-G608)</f>
        <v>0</v>
      </c>
      <c r="T608" s="237">
        <f>IF(AND(LARGE('Sch A. Input'!$CL$15:$CL$41,COUNTIF('Sch A. Input'!$CL$15:$CL$41,"&gt;="&amp;F608))&lt;E608,F608&lt;&gt;0),"Leaver",K608-H608)</f>
        <v>0</v>
      </c>
      <c r="U608" s="238">
        <f>IF(AND(LARGE('Sch A. Input'!$CL$15:$CL$41,COUNTIF('Sch A. Input'!$CL$15:$CL$41,"&gt;="&amp;F608))&lt;E608,F608&lt;&gt;0),"Leaver",L608-I608)</f>
        <v>0</v>
      </c>
      <c r="V608" s="238">
        <f>IF(AND(LARGE('Sch A. Input'!$CL$15:$CL$41,COUNTIF('Sch A. Input'!$CL$15:$CL$41,"&gt;="&amp;F608))&lt;E608,F608&lt;&gt;0),"Leaver",IFERROR(S608/X608*$M$9,0))</f>
        <v>0</v>
      </c>
      <c r="W608" s="238">
        <f>IF(AND(LARGE('Sch A. Input'!$CL$15:$CL$41,COUNTIF('Sch A. Input'!$CL$15:$CL$41,"&gt;="&amp;F608))&lt;E608,F608&lt;&gt;0),"Leaver",V608+T608)</f>
        <v>0</v>
      </c>
      <c r="X608" s="264">
        <f>IF(AND(LARGE('Sch A. Input'!$CL$15:$CL$41,COUNTIF('Sch A. Input'!$CL$15:$CL$41,"&gt;="&amp;F608))&lt;E608,F608&lt;&gt;0),"Leaver",IF(OR(D608="",D608&gt;$L$11,($L$11-14)&lt;$K$9),0,(E608+1-D608)/14-1))</f>
        <v>0</v>
      </c>
      <c r="Y608" s="265">
        <f>IF(AND(LARGE('Sch A. Input'!$CL$15:$CL$41,COUNTIF('Sch A. Input'!$CL$15:$CL$41,"&gt;="&amp;F608))&lt;E608,F608&lt;&gt;0),"Leaver",IFERROR(IF((S608/$X608*$M$9+T608)&gt;$D$12,"YES","NO"),0))</f>
        <v>0</v>
      </c>
      <c r="Z608" s="225">
        <f>IF(AND(LARGE('Sch A. Input'!$CL$15:$CL$41,COUNTIF('Sch A. Input'!$CL$15:$CL$41,"&gt;="&amp;F608))&lt;E608,F608&lt;&gt;0),"Leaver",IFERROR(IF($Y608="YES",MIN($U608*($G$12/$D$12),$G$12),(SUMPRODUCT(--((MIN(W608,$D$12))&gt;$C$9:$C$12),((MIN(W608,$D$12))-$C$9:$C$12),$H$9:$H$12))-((1-(X608/$M$9))*(SUMPRODUCT(--((MIN(V608,$D$12))&gt;$C$9:$C$12),((MIN(V608,$D$12))-$C$9:$C$12),$H$9:$H$12)))),0))</f>
        <v>0</v>
      </c>
      <c r="AA608" s="169">
        <f>IF(AND(LARGE('Sch A. Input'!$CL$15:$CL$41,COUNTIF('Sch A. Input'!$CL$15:$CL$41,"&gt;="&amp;F608))&lt;E608,F608&lt;&gt;0),"Leaver",IFERROR(Z608/U608,0))</f>
        <v>0</v>
      </c>
      <c r="AB608" s="170">
        <f>IF(AND(LARGE('Sch A. Input'!$CL$15:$CL$41,COUNTIF('Sch A. Input'!$CL$15:$CL$41,"&gt;="&amp;F608))&lt;E608,F608&lt;&gt;0),"Leaver",Q608-Z608)</f>
        <v>0</v>
      </c>
      <c r="AC608" s="94">
        <f t="shared" si="109"/>
        <v>0</v>
      </c>
      <c r="BK608" s="2"/>
      <c r="BL608" s="2"/>
      <c r="CI608"/>
    </row>
    <row r="609" spans="2:87" x14ac:dyDescent="0.35">
      <c r="B609" s="70" t="str">
        <f>IF('Sch A. Input'!B607="","",'Sch A. Input'!B607)</f>
        <v/>
      </c>
      <c r="C609" s="75" t="str">
        <f>IF('Sch A. Input'!C607="","",'Sch A. Input'!C607)</f>
        <v/>
      </c>
      <c r="D609" s="71" t="str">
        <f>IF('Sch A. Input'!D607="","",'Sch A. Input'!D607)</f>
        <v/>
      </c>
      <c r="E609" s="71">
        <f>'Sch A. Input'!E607</f>
        <v>45016</v>
      </c>
      <c r="F609" s="71">
        <f>'Sch A. Input'!F607</f>
        <v>0</v>
      </c>
      <c r="G609" s="226">
        <f>SUMIFS('Sch A. Input'!H607:CJ607,'Sch A. Input'!$H$13:$CJ$13,$L$11,'Sch A. Input'!$H$14:$CJ$14,"Recurring")</f>
        <v>0</v>
      </c>
      <c r="H609" s="226">
        <f>SUMIFS('Sch A. Input'!H607:CJ607,'Sch A. Input'!$H$13:$CJ$13,$L$11,'Sch A. Input'!$H$14:$CJ$14,"One-time")</f>
        <v>0</v>
      </c>
      <c r="I609" s="227">
        <f t="shared" si="103"/>
        <v>0</v>
      </c>
      <c r="J609" s="228">
        <f>SUMIFS('Sch A. Input'!H607:CJ607,'Sch A. Input'!$H$14:$CJ$14,"Recurring",'Sch A. Input'!$H$13:$CJ$13,"&lt;="&amp;$L$11)</f>
        <v>0</v>
      </c>
      <c r="K609" s="228">
        <f>SUMIFS('Sch A. Input'!H607:CJ607,'Sch A. Input'!$H$14:$CJ$14,"One-time",'Sch A. Input'!$H$13:$CJ$13,"&lt;="&amp;$L$11)</f>
        <v>0</v>
      </c>
      <c r="L609" s="229">
        <f t="shared" si="104"/>
        <v>0</v>
      </c>
      <c r="M609" s="228">
        <f t="shared" si="105"/>
        <v>0</v>
      </c>
      <c r="N609" s="228">
        <f t="shared" si="106"/>
        <v>0</v>
      </c>
      <c r="O609" s="259">
        <f t="shared" si="107"/>
        <v>0</v>
      </c>
      <c r="P609" s="268">
        <f t="shared" si="101"/>
        <v>0</v>
      </c>
      <c r="Q609" s="231">
        <f t="shared" si="102"/>
        <v>0</v>
      </c>
      <c r="R609" s="97">
        <f t="shared" si="108"/>
        <v>0</v>
      </c>
      <c r="S609" s="237">
        <f>IF(AND(LARGE('Sch A. Input'!$CL$15:$CL$41,COUNTIF('Sch A. Input'!$CL$15:$CL$41,"&gt;="&amp;F609))&lt;E609,F609&lt;&gt;0),"Leaver",J609-G609)</f>
        <v>0</v>
      </c>
      <c r="T609" s="237">
        <f>IF(AND(LARGE('Sch A. Input'!$CL$15:$CL$41,COUNTIF('Sch A. Input'!$CL$15:$CL$41,"&gt;="&amp;F609))&lt;E609,F609&lt;&gt;0),"Leaver",K609-H609)</f>
        <v>0</v>
      </c>
      <c r="U609" s="238">
        <f>IF(AND(LARGE('Sch A. Input'!$CL$15:$CL$41,COUNTIF('Sch A. Input'!$CL$15:$CL$41,"&gt;="&amp;F609))&lt;E609,F609&lt;&gt;0),"Leaver",L609-I609)</f>
        <v>0</v>
      </c>
      <c r="V609" s="238">
        <f>IF(AND(LARGE('Sch A. Input'!$CL$15:$CL$41,COUNTIF('Sch A. Input'!$CL$15:$CL$41,"&gt;="&amp;F609))&lt;E609,F609&lt;&gt;0),"Leaver",IFERROR(S609/X609*$M$9,0))</f>
        <v>0</v>
      </c>
      <c r="W609" s="238">
        <f>IF(AND(LARGE('Sch A. Input'!$CL$15:$CL$41,COUNTIF('Sch A. Input'!$CL$15:$CL$41,"&gt;="&amp;F609))&lt;E609,F609&lt;&gt;0),"Leaver",V609+T609)</f>
        <v>0</v>
      </c>
      <c r="X609" s="264">
        <f>IF(AND(LARGE('Sch A. Input'!$CL$15:$CL$41,COUNTIF('Sch A. Input'!$CL$15:$CL$41,"&gt;="&amp;F609))&lt;E609,F609&lt;&gt;0),"Leaver",IF(OR(D609="",D609&gt;$L$11,($L$11-14)&lt;$K$9),0,(E609+1-D609)/14-1))</f>
        <v>0</v>
      </c>
      <c r="Y609" s="265">
        <f>IF(AND(LARGE('Sch A. Input'!$CL$15:$CL$41,COUNTIF('Sch A. Input'!$CL$15:$CL$41,"&gt;="&amp;F609))&lt;E609,F609&lt;&gt;0),"Leaver",IFERROR(IF((S609/$X609*$M$9+T609)&gt;$D$12,"YES","NO"),0))</f>
        <v>0</v>
      </c>
      <c r="Z609" s="225">
        <f>IF(AND(LARGE('Sch A. Input'!$CL$15:$CL$41,COUNTIF('Sch A. Input'!$CL$15:$CL$41,"&gt;="&amp;F609))&lt;E609,F609&lt;&gt;0),"Leaver",IFERROR(IF($Y609="YES",MIN($U609*($G$12/$D$12),$G$12),(SUMPRODUCT(--((MIN(W609,$D$12))&gt;$C$9:$C$12),((MIN(W609,$D$12))-$C$9:$C$12),$H$9:$H$12))-((1-(X609/$M$9))*(SUMPRODUCT(--((MIN(V609,$D$12))&gt;$C$9:$C$12),((MIN(V609,$D$12))-$C$9:$C$12),$H$9:$H$12)))),0))</f>
        <v>0</v>
      </c>
      <c r="AA609" s="169">
        <f>IF(AND(LARGE('Sch A. Input'!$CL$15:$CL$41,COUNTIF('Sch A. Input'!$CL$15:$CL$41,"&gt;="&amp;F609))&lt;E609,F609&lt;&gt;0),"Leaver",IFERROR(Z609/U609,0))</f>
        <v>0</v>
      </c>
      <c r="AB609" s="170">
        <f>IF(AND(LARGE('Sch A. Input'!$CL$15:$CL$41,COUNTIF('Sch A. Input'!$CL$15:$CL$41,"&gt;="&amp;F609))&lt;E609,F609&lt;&gt;0),"Leaver",Q609-Z609)</f>
        <v>0</v>
      </c>
      <c r="AC609" s="94">
        <f t="shared" si="109"/>
        <v>0</v>
      </c>
      <c r="BK609" s="2"/>
      <c r="BL609" s="2"/>
      <c r="CI609"/>
    </row>
    <row r="610" spans="2:87" x14ac:dyDescent="0.35">
      <c r="B610" s="70" t="str">
        <f>IF('Sch A. Input'!B608="","",'Sch A. Input'!B608)</f>
        <v/>
      </c>
      <c r="C610" s="75" t="str">
        <f>IF('Sch A. Input'!C608="","",'Sch A. Input'!C608)</f>
        <v/>
      </c>
      <c r="D610" s="71" t="str">
        <f>IF('Sch A. Input'!D608="","",'Sch A. Input'!D608)</f>
        <v/>
      </c>
      <c r="E610" s="71">
        <f>'Sch A. Input'!E608</f>
        <v>45016</v>
      </c>
      <c r="F610" s="71">
        <f>'Sch A. Input'!F608</f>
        <v>0</v>
      </c>
      <c r="G610" s="226">
        <f>SUMIFS('Sch A. Input'!H608:CJ608,'Sch A. Input'!$H$13:$CJ$13,$L$11,'Sch A. Input'!$H$14:$CJ$14,"Recurring")</f>
        <v>0</v>
      </c>
      <c r="H610" s="226">
        <f>SUMIFS('Sch A. Input'!H608:CJ608,'Sch A. Input'!$H$13:$CJ$13,$L$11,'Sch A. Input'!$H$14:$CJ$14,"One-time")</f>
        <v>0</v>
      </c>
      <c r="I610" s="227">
        <f t="shared" si="103"/>
        <v>0</v>
      </c>
      <c r="J610" s="228">
        <f>SUMIFS('Sch A. Input'!H608:CJ608,'Sch A. Input'!$H$14:$CJ$14,"Recurring",'Sch A. Input'!$H$13:$CJ$13,"&lt;="&amp;$L$11)</f>
        <v>0</v>
      </c>
      <c r="K610" s="228">
        <f>SUMIFS('Sch A. Input'!H608:CJ608,'Sch A. Input'!$H$14:$CJ$14,"One-time",'Sch A. Input'!$H$13:$CJ$13,"&lt;="&amp;$L$11)</f>
        <v>0</v>
      </c>
      <c r="L610" s="229">
        <f t="shared" si="104"/>
        <v>0</v>
      </c>
      <c r="M610" s="228">
        <f t="shared" si="105"/>
        <v>0</v>
      </c>
      <c r="N610" s="228">
        <f t="shared" si="106"/>
        <v>0</v>
      </c>
      <c r="O610" s="259">
        <f t="shared" si="107"/>
        <v>0</v>
      </c>
      <c r="P610" s="268">
        <f t="shared" si="101"/>
        <v>0</v>
      </c>
      <c r="Q610" s="231">
        <f t="shared" si="102"/>
        <v>0</v>
      </c>
      <c r="R610" s="97">
        <f t="shared" si="108"/>
        <v>0</v>
      </c>
      <c r="S610" s="237">
        <f>IF(AND(LARGE('Sch A. Input'!$CL$15:$CL$41,COUNTIF('Sch A. Input'!$CL$15:$CL$41,"&gt;="&amp;F610))&lt;E610,F610&lt;&gt;0),"Leaver",J610-G610)</f>
        <v>0</v>
      </c>
      <c r="T610" s="237">
        <f>IF(AND(LARGE('Sch A. Input'!$CL$15:$CL$41,COUNTIF('Sch A. Input'!$CL$15:$CL$41,"&gt;="&amp;F610))&lt;E610,F610&lt;&gt;0),"Leaver",K610-H610)</f>
        <v>0</v>
      </c>
      <c r="U610" s="238">
        <f>IF(AND(LARGE('Sch A. Input'!$CL$15:$CL$41,COUNTIF('Sch A. Input'!$CL$15:$CL$41,"&gt;="&amp;F610))&lt;E610,F610&lt;&gt;0),"Leaver",L610-I610)</f>
        <v>0</v>
      </c>
      <c r="V610" s="238">
        <f>IF(AND(LARGE('Sch A. Input'!$CL$15:$CL$41,COUNTIF('Sch A. Input'!$CL$15:$CL$41,"&gt;="&amp;F610))&lt;E610,F610&lt;&gt;0),"Leaver",IFERROR(S610/X610*$M$9,0))</f>
        <v>0</v>
      </c>
      <c r="W610" s="238">
        <f>IF(AND(LARGE('Sch A. Input'!$CL$15:$CL$41,COUNTIF('Sch A. Input'!$CL$15:$CL$41,"&gt;="&amp;F610))&lt;E610,F610&lt;&gt;0),"Leaver",V610+T610)</f>
        <v>0</v>
      </c>
      <c r="X610" s="264">
        <f>IF(AND(LARGE('Sch A. Input'!$CL$15:$CL$41,COUNTIF('Sch A. Input'!$CL$15:$CL$41,"&gt;="&amp;F610))&lt;E610,F610&lt;&gt;0),"Leaver",IF(OR(D610="",D610&gt;$L$11,($L$11-14)&lt;$K$9),0,(E610+1-D610)/14-1))</f>
        <v>0</v>
      </c>
      <c r="Y610" s="265">
        <f>IF(AND(LARGE('Sch A. Input'!$CL$15:$CL$41,COUNTIF('Sch A. Input'!$CL$15:$CL$41,"&gt;="&amp;F610))&lt;E610,F610&lt;&gt;0),"Leaver",IFERROR(IF((S610/$X610*$M$9+T610)&gt;$D$12,"YES","NO"),0))</f>
        <v>0</v>
      </c>
      <c r="Z610" s="225">
        <f>IF(AND(LARGE('Sch A. Input'!$CL$15:$CL$41,COUNTIF('Sch A. Input'!$CL$15:$CL$41,"&gt;="&amp;F610))&lt;E610,F610&lt;&gt;0),"Leaver",IFERROR(IF($Y610="YES",MIN($U610*($G$12/$D$12),$G$12),(SUMPRODUCT(--((MIN(W610,$D$12))&gt;$C$9:$C$12),((MIN(W610,$D$12))-$C$9:$C$12),$H$9:$H$12))-((1-(X610/$M$9))*(SUMPRODUCT(--((MIN(V610,$D$12))&gt;$C$9:$C$12),((MIN(V610,$D$12))-$C$9:$C$12),$H$9:$H$12)))),0))</f>
        <v>0</v>
      </c>
      <c r="AA610" s="169">
        <f>IF(AND(LARGE('Sch A. Input'!$CL$15:$CL$41,COUNTIF('Sch A. Input'!$CL$15:$CL$41,"&gt;="&amp;F610))&lt;E610,F610&lt;&gt;0),"Leaver",IFERROR(Z610/U610,0))</f>
        <v>0</v>
      </c>
      <c r="AB610" s="170">
        <f>IF(AND(LARGE('Sch A. Input'!$CL$15:$CL$41,COUNTIF('Sch A. Input'!$CL$15:$CL$41,"&gt;="&amp;F610))&lt;E610,F610&lt;&gt;0),"Leaver",Q610-Z610)</f>
        <v>0</v>
      </c>
      <c r="AC610" s="94">
        <f t="shared" si="109"/>
        <v>0</v>
      </c>
      <c r="BK610" s="2"/>
      <c r="BL610" s="2"/>
      <c r="CI610"/>
    </row>
    <row r="611" spans="2:87" x14ac:dyDescent="0.35">
      <c r="B611" s="70" t="str">
        <f>IF('Sch A. Input'!B609="","",'Sch A. Input'!B609)</f>
        <v/>
      </c>
      <c r="C611" s="75" t="str">
        <f>IF('Sch A. Input'!C609="","",'Sch A. Input'!C609)</f>
        <v/>
      </c>
      <c r="D611" s="71" t="str">
        <f>IF('Sch A. Input'!D609="","",'Sch A. Input'!D609)</f>
        <v/>
      </c>
      <c r="E611" s="71">
        <f>'Sch A. Input'!E609</f>
        <v>45016</v>
      </c>
      <c r="F611" s="71">
        <f>'Sch A. Input'!F609</f>
        <v>0</v>
      </c>
      <c r="G611" s="226">
        <f>SUMIFS('Sch A. Input'!H609:CJ609,'Sch A. Input'!$H$13:$CJ$13,$L$11,'Sch A. Input'!$H$14:$CJ$14,"Recurring")</f>
        <v>0</v>
      </c>
      <c r="H611" s="226">
        <f>SUMIFS('Sch A. Input'!H609:CJ609,'Sch A. Input'!$H$13:$CJ$13,$L$11,'Sch A. Input'!$H$14:$CJ$14,"One-time")</f>
        <v>0</v>
      </c>
      <c r="I611" s="227">
        <f t="shared" si="103"/>
        <v>0</v>
      </c>
      <c r="J611" s="228">
        <f>SUMIFS('Sch A. Input'!H609:CJ609,'Sch A. Input'!$H$14:$CJ$14,"Recurring",'Sch A. Input'!$H$13:$CJ$13,"&lt;="&amp;$L$11)</f>
        <v>0</v>
      </c>
      <c r="K611" s="228">
        <f>SUMIFS('Sch A. Input'!H609:CJ609,'Sch A. Input'!$H$14:$CJ$14,"One-time",'Sch A. Input'!$H$13:$CJ$13,"&lt;="&amp;$L$11)</f>
        <v>0</v>
      </c>
      <c r="L611" s="229">
        <f t="shared" si="104"/>
        <v>0</v>
      </c>
      <c r="M611" s="228">
        <f t="shared" si="105"/>
        <v>0</v>
      </c>
      <c r="N611" s="228">
        <f t="shared" si="106"/>
        <v>0</v>
      </c>
      <c r="O611" s="259">
        <f t="shared" si="107"/>
        <v>0</v>
      </c>
      <c r="P611" s="268">
        <f t="shared" si="101"/>
        <v>0</v>
      </c>
      <c r="Q611" s="231">
        <f t="shared" si="102"/>
        <v>0</v>
      </c>
      <c r="R611" s="97">
        <f t="shared" si="108"/>
        <v>0</v>
      </c>
      <c r="S611" s="237">
        <f>IF(AND(LARGE('Sch A. Input'!$CL$15:$CL$41,COUNTIF('Sch A. Input'!$CL$15:$CL$41,"&gt;="&amp;F611))&lt;E611,F611&lt;&gt;0),"Leaver",J611-G611)</f>
        <v>0</v>
      </c>
      <c r="T611" s="237">
        <f>IF(AND(LARGE('Sch A. Input'!$CL$15:$CL$41,COUNTIF('Sch A. Input'!$CL$15:$CL$41,"&gt;="&amp;F611))&lt;E611,F611&lt;&gt;0),"Leaver",K611-H611)</f>
        <v>0</v>
      </c>
      <c r="U611" s="238">
        <f>IF(AND(LARGE('Sch A. Input'!$CL$15:$CL$41,COUNTIF('Sch A. Input'!$CL$15:$CL$41,"&gt;="&amp;F611))&lt;E611,F611&lt;&gt;0),"Leaver",L611-I611)</f>
        <v>0</v>
      </c>
      <c r="V611" s="238">
        <f>IF(AND(LARGE('Sch A. Input'!$CL$15:$CL$41,COUNTIF('Sch A. Input'!$CL$15:$CL$41,"&gt;="&amp;F611))&lt;E611,F611&lt;&gt;0),"Leaver",IFERROR(S611/X611*$M$9,0))</f>
        <v>0</v>
      </c>
      <c r="W611" s="238">
        <f>IF(AND(LARGE('Sch A. Input'!$CL$15:$CL$41,COUNTIF('Sch A. Input'!$CL$15:$CL$41,"&gt;="&amp;F611))&lt;E611,F611&lt;&gt;0),"Leaver",V611+T611)</f>
        <v>0</v>
      </c>
      <c r="X611" s="264">
        <f>IF(AND(LARGE('Sch A. Input'!$CL$15:$CL$41,COUNTIF('Sch A. Input'!$CL$15:$CL$41,"&gt;="&amp;F611))&lt;E611,F611&lt;&gt;0),"Leaver",IF(OR(D611="",D611&gt;$L$11,($L$11-14)&lt;$K$9),0,(E611+1-D611)/14-1))</f>
        <v>0</v>
      </c>
      <c r="Y611" s="265">
        <f>IF(AND(LARGE('Sch A. Input'!$CL$15:$CL$41,COUNTIF('Sch A. Input'!$CL$15:$CL$41,"&gt;="&amp;F611))&lt;E611,F611&lt;&gt;0),"Leaver",IFERROR(IF((S611/$X611*$M$9+T611)&gt;$D$12,"YES","NO"),0))</f>
        <v>0</v>
      </c>
      <c r="Z611" s="225">
        <f>IF(AND(LARGE('Sch A. Input'!$CL$15:$CL$41,COUNTIF('Sch A. Input'!$CL$15:$CL$41,"&gt;="&amp;F611))&lt;E611,F611&lt;&gt;0),"Leaver",IFERROR(IF($Y611="YES",MIN($U611*($G$12/$D$12),$G$12),(SUMPRODUCT(--((MIN(W611,$D$12))&gt;$C$9:$C$12),((MIN(W611,$D$12))-$C$9:$C$12),$H$9:$H$12))-((1-(X611/$M$9))*(SUMPRODUCT(--((MIN(V611,$D$12))&gt;$C$9:$C$12),((MIN(V611,$D$12))-$C$9:$C$12),$H$9:$H$12)))),0))</f>
        <v>0</v>
      </c>
      <c r="AA611" s="169">
        <f>IF(AND(LARGE('Sch A. Input'!$CL$15:$CL$41,COUNTIF('Sch A. Input'!$CL$15:$CL$41,"&gt;="&amp;F611))&lt;E611,F611&lt;&gt;0),"Leaver",IFERROR(Z611/U611,0))</f>
        <v>0</v>
      </c>
      <c r="AB611" s="170">
        <f>IF(AND(LARGE('Sch A. Input'!$CL$15:$CL$41,COUNTIF('Sch A. Input'!$CL$15:$CL$41,"&gt;="&amp;F611))&lt;E611,F611&lt;&gt;0),"Leaver",Q611-Z611)</f>
        <v>0</v>
      </c>
      <c r="AC611" s="94">
        <f t="shared" si="109"/>
        <v>0</v>
      </c>
      <c r="BK611" s="2"/>
      <c r="BL611" s="2"/>
      <c r="CI611"/>
    </row>
    <row r="612" spans="2:87" x14ac:dyDescent="0.35">
      <c r="B612" s="70" t="str">
        <f>IF('Sch A. Input'!B610="","",'Sch A. Input'!B610)</f>
        <v/>
      </c>
      <c r="C612" s="75" t="str">
        <f>IF('Sch A. Input'!C610="","",'Sch A. Input'!C610)</f>
        <v/>
      </c>
      <c r="D612" s="71" t="str">
        <f>IF('Sch A. Input'!D610="","",'Sch A. Input'!D610)</f>
        <v/>
      </c>
      <c r="E612" s="71">
        <f>'Sch A. Input'!E610</f>
        <v>45016</v>
      </c>
      <c r="F612" s="71">
        <f>'Sch A. Input'!F610</f>
        <v>0</v>
      </c>
      <c r="G612" s="226">
        <f>SUMIFS('Sch A. Input'!H610:CJ610,'Sch A. Input'!$H$13:$CJ$13,$L$11,'Sch A. Input'!$H$14:$CJ$14,"Recurring")</f>
        <v>0</v>
      </c>
      <c r="H612" s="226">
        <f>SUMIFS('Sch A. Input'!H610:CJ610,'Sch A. Input'!$H$13:$CJ$13,$L$11,'Sch A. Input'!$H$14:$CJ$14,"One-time")</f>
        <v>0</v>
      </c>
      <c r="I612" s="227">
        <f t="shared" si="103"/>
        <v>0</v>
      </c>
      <c r="J612" s="228">
        <f>SUMIFS('Sch A. Input'!H610:CJ610,'Sch A. Input'!$H$14:$CJ$14,"Recurring",'Sch A. Input'!$H$13:$CJ$13,"&lt;="&amp;$L$11)</f>
        <v>0</v>
      </c>
      <c r="K612" s="228">
        <f>SUMIFS('Sch A. Input'!H610:CJ610,'Sch A. Input'!$H$14:$CJ$14,"One-time",'Sch A. Input'!$H$13:$CJ$13,"&lt;="&amp;$L$11)</f>
        <v>0</v>
      </c>
      <c r="L612" s="229">
        <f t="shared" si="104"/>
        <v>0</v>
      </c>
      <c r="M612" s="228">
        <f t="shared" si="105"/>
        <v>0</v>
      </c>
      <c r="N612" s="228">
        <f t="shared" si="106"/>
        <v>0</v>
      </c>
      <c r="O612" s="259">
        <f t="shared" si="107"/>
        <v>0</v>
      </c>
      <c r="P612" s="268">
        <f t="shared" si="101"/>
        <v>0</v>
      </c>
      <c r="Q612" s="231">
        <f t="shared" si="102"/>
        <v>0</v>
      </c>
      <c r="R612" s="97">
        <f t="shared" si="108"/>
        <v>0</v>
      </c>
      <c r="S612" s="237">
        <f>IF(AND(LARGE('Sch A. Input'!$CL$15:$CL$41,COUNTIF('Sch A. Input'!$CL$15:$CL$41,"&gt;="&amp;F612))&lt;E612,F612&lt;&gt;0),"Leaver",J612-G612)</f>
        <v>0</v>
      </c>
      <c r="T612" s="237">
        <f>IF(AND(LARGE('Sch A. Input'!$CL$15:$CL$41,COUNTIF('Sch A. Input'!$CL$15:$CL$41,"&gt;="&amp;F612))&lt;E612,F612&lt;&gt;0),"Leaver",K612-H612)</f>
        <v>0</v>
      </c>
      <c r="U612" s="238">
        <f>IF(AND(LARGE('Sch A. Input'!$CL$15:$CL$41,COUNTIF('Sch A. Input'!$CL$15:$CL$41,"&gt;="&amp;F612))&lt;E612,F612&lt;&gt;0),"Leaver",L612-I612)</f>
        <v>0</v>
      </c>
      <c r="V612" s="238">
        <f>IF(AND(LARGE('Sch A. Input'!$CL$15:$CL$41,COUNTIF('Sch A. Input'!$CL$15:$CL$41,"&gt;="&amp;F612))&lt;E612,F612&lt;&gt;0),"Leaver",IFERROR(S612/X612*$M$9,0))</f>
        <v>0</v>
      </c>
      <c r="W612" s="238">
        <f>IF(AND(LARGE('Sch A. Input'!$CL$15:$CL$41,COUNTIF('Sch A. Input'!$CL$15:$CL$41,"&gt;="&amp;F612))&lt;E612,F612&lt;&gt;0),"Leaver",V612+T612)</f>
        <v>0</v>
      </c>
      <c r="X612" s="264">
        <f>IF(AND(LARGE('Sch A. Input'!$CL$15:$CL$41,COUNTIF('Sch A. Input'!$CL$15:$CL$41,"&gt;="&amp;F612))&lt;E612,F612&lt;&gt;0),"Leaver",IF(OR(D612="",D612&gt;$L$11,($L$11-14)&lt;$K$9),0,(E612+1-D612)/14-1))</f>
        <v>0</v>
      </c>
      <c r="Y612" s="265">
        <f>IF(AND(LARGE('Sch A. Input'!$CL$15:$CL$41,COUNTIF('Sch A. Input'!$CL$15:$CL$41,"&gt;="&amp;F612))&lt;E612,F612&lt;&gt;0),"Leaver",IFERROR(IF((S612/$X612*$M$9+T612)&gt;$D$12,"YES","NO"),0))</f>
        <v>0</v>
      </c>
      <c r="Z612" s="225">
        <f>IF(AND(LARGE('Sch A. Input'!$CL$15:$CL$41,COUNTIF('Sch A. Input'!$CL$15:$CL$41,"&gt;="&amp;F612))&lt;E612,F612&lt;&gt;0),"Leaver",IFERROR(IF($Y612="YES",MIN($U612*($G$12/$D$12),$G$12),(SUMPRODUCT(--((MIN(W612,$D$12))&gt;$C$9:$C$12),((MIN(W612,$D$12))-$C$9:$C$12),$H$9:$H$12))-((1-(X612/$M$9))*(SUMPRODUCT(--((MIN(V612,$D$12))&gt;$C$9:$C$12),((MIN(V612,$D$12))-$C$9:$C$12),$H$9:$H$12)))),0))</f>
        <v>0</v>
      </c>
      <c r="AA612" s="169">
        <f>IF(AND(LARGE('Sch A. Input'!$CL$15:$CL$41,COUNTIF('Sch A. Input'!$CL$15:$CL$41,"&gt;="&amp;F612))&lt;E612,F612&lt;&gt;0),"Leaver",IFERROR(Z612/U612,0))</f>
        <v>0</v>
      </c>
      <c r="AB612" s="170">
        <f>IF(AND(LARGE('Sch A. Input'!$CL$15:$CL$41,COUNTIF('Sch A. Input'!$CL$15:$CL$41,"&gt;="&amp;F612))&lt;E612,F612&lt;&gt;0),"Leaver",Q612-Z612)</f>
        <v>0</v>
      </c>
      <c r="AC612" s="94">
        <f t="shared" si="109"/>
        <v>0</v>
      </c>
      <c r="BK612" s="2"/>
      <c r="BL612" s="2"/>
      <c r="CI612"/>
    </row>
    <row r="613" spans="2:87" x14ac:dyDescent="0.35">
      <c r="B613" s="70" t="str">
        <f>IF('Sch A. Input'!B611="","",'Sch A. Input'!B611)</f>
        <v/>
      </c>
      <c r="C613" s="75" t="str">
        <f>IF('Sch A. Input'!C611="","",'Sch A. Input'!C611)</f>
        <v/>
      </c>
      <c r="D613" s="71" t="str">
        <f>IF('Sch A. Input'!D611="","",'Sch A. Input'!D611)</f>
        <v/>
      </c>
      <c r="E613" s="71">
        <f>'Sch A. Input'!E611</f>
        <v>45016</v>
      </c>
      <c r="F613" s="71">
        <f>'Sch A. Input'!F611</f>
        <v>0</v>
      </c>
      <c r="G613" s="226">
        <f>SUMIFS('Sch A. Input'!H611:CJ611,'Sch A. Input'!$H$13:$CJ$13,$L$11,'Sch A. Input'!$H$14:$CJ$14,"Recurring")</f>
        <v>0</v>
      </c>
      <c r="H613" s="226">
        <f>SUMIFS('Sch A. Input'!H611:CJ611,'Sch A. Input'!$H$13:$CJ$13,$L$11,'Sch A. Input'!$H$14:$CJ$14,"One-time")</f>
        <v>0</v>
      </c>
      <c r="I613" s="227">
        <f t="shared" si="103"/>
        <v>0</v>
      </c>
      <c r="J613" s="228">
        <f>SUMIFS('Sch A. Input'!H611:CJ611,'Sch A. Input'!$H$14:$CJ$14,"Recurring",'Sch A. Input'!$H$13:$CJ$13,"&lt;="&amp;$L$11)</f>
        <v>0</v>
      </c>
      <c r="K613" s="228">
        <f>SUMIFS('Sch A. Input'!H611:CJ611,'Sch A. Input'!$H$14:$CJ$14,"One-time",'Sch A. Input'!$H$13:$CJ$13,"&lt;="&amp;$L$11)</f>
        <v>0</v>
      </c>
      <c r="L613" s="229">
        <f t="shared" si="104"/>
        <v>0</v>
      </c>
      <c r="M613" s="228">
        <f t="shared" si="105"/>
        <v>0</v>
      </c>
      <c r="N613" s="228">
        <f t="shared" si="106"/>
        <v>0</v>
      </c>
      <c r="O613" s="259">
        <f t="shared" si="107"/>
        <v>0</v>
      </c>
      <c r="P613" s="268">
        <f t="shared" si="101"/>
        <v>0</v>
      </c>
      <c r="Q613" s="231">
        <f t="shared" si="102"/>
        <v>0</v>
      </c>
      <c r="R613" s="97">
        <f t="shared" si="108"/>
        <v>0</v>
      </c>
      <c r="S613" s="237">
        <f>IF(AND(LARGE('Sch A. Input'!$CL$15:$CL$41,COUNTIF('Sch A. Input'!$CL$15:$CL$41,"&gt;="&amp;F613))&lt;E613,F613&lt;&gt;0),"Leaver",J613-G613)</f>
        <v>0</v>
      </c>
      <c r="T613" s="237">
        <f>IF(AND(LARGE('Sch A. Input'!$CL$15:$CL$41,COUNTIF('Sch A. Input'!$CL$15:$CL$41,"&gt;="&amp;F613))&lt;E613,F613&lt;&gt;0),"Leaver",K613-H613)</f>
        <v>0</v>
      </c>
      <c r="U613" s="238">
        <f>IF(AND(LARGE('Sch A. Input'!$CL$15:$CL$41,COUNTIF('Sch A. Input'!$CL$15:$CL$41,"&gt;="&amp;F613))&lt;E613,F613&lt;&gt;0),"Leaver",L613-I613)</f>
        <v>0</v>
      </c>
      <c r="V613" s="238">
        <f>IF(AND(LARGE('Sch A. Input'!$CL$15:$CL$41,COUNTIF('Sch A. Input'!$CL$15:$CL$41,"&gt;="&amp;F613))&lt;E613,F613&lt;&gt;0),"Leaver",IFERROR(S613/X613*$M$9,0))</f>
        <v>0</v>
      </c>
      <c r="W613" s="238">
        <f>IF(AND(LARGE('Sch A. Input'!$CL$15:$CL$41,COUNTIF('Sch A. Input'!$CL$15:$CL$41,"&gt;="&amp;F613))&lt;E613,F613&lt;&gt;0),"Leaver",V613+T613)</f>
        <v>0</v>
      </c>
      <c r="X613" s="264">
        <f>IF(AND(LARGE('Sch A. Input'!$CL$15:$CL$41,COUNTIF('Sch A. Input'!$CL$15:$CL$41,"&gt;="&amp;F613))&lt;E613,F613&lt;&gt;0),"Leaver",IF(OR(D613="",D613&gt;$L$11,($L$11-14)&lt;$K$9),0,(E613+1-D613)/14-1))</f>
        <v>0</v>
      </c>
      <c r="Y613" s="265">
        <f>IF(AND(LARGE('Sch A. Input'!$CL$15:$CL$41,COUNTIF('Sch A. Input'!$CL$15:$CL$41,"&gt;="&amp;F613))&lt;E613,F613&lt;&gt;0),"Leaver",IFERROR(IF((S613/$X613*$M$9+T613)&gt;$D$12,"YES","NO"),0))</f>
        <v>0</v>
      </c>
      <c r="Z613" s="225">
        <f>IF(AND(LARGE('Sch A. Input'!$CL$15:$CL$41,COUNTIF('Sch A. Input'!$CL$15:$CL$41,"&gt;="&amp;F613))&lt;E613,F613&lt;&gt;0),"Leaver",IFERROR(IF($Y613="YES",MIN($U613*($G$12/$D$12),$G$12),(SUMPRODUCT(--((MIN(W613,$D$12))&gt;$C$9:$C$12),((MIN(W613,$D$12))-$C$9:$C$12),$H$9:$H$12))-((1-(X613/$M$9))*(SUMPRODUCT(--((MIN(V613,$D$12))&gt;$C$9:$C$12),((MIN(V613,$D$12))-$C$9:$C$12),$H$9:$H$12)))),0))</f>
        <v>0</v>
      </c>
      <c r="AA613" s="169">
        <f>IF(AND(LARGE('Sch A. Input'!$CL$15:$CL$41,COUNTIF('Sch A. Input'!$CL$15:$CL$41,"&gt;="&amp;F613))&lt;E613,F613&lt;&gt;0),"Leaver",IFERROR(Z613/U613,0))</f>
        <v>0</v>
      </c>
      <c r="AB613" s="170">
        <f>IF(AND(LARGE('Sch A. Input'!$CL$15:$CL$41,COUNTIF('Sch A. Input'!$CL$15:$CL$41,"&gt;="&amp;F613))&lt;E613,F613&lt;&gt;0),"Leaver",Q613-Z613)</f>
        <v>0</v>
      </c>
      <c r="AC613" s="94">
        <f t="shared" si="109"/>
        <v>0</v>
      </c>
      <c r="BK613" s="2"/>
      <c r="BL613" s="2"/>
      <c r="CI613"/>
    </row>
    <row r="614" spans="2:87" x14ac:dyDescent="0.35">
      <c r="B614" s="70" t="str">
        <f>IF('Sch A. Input'!B612="","",'Sch A. Input'!B612)</f>
        <v/>
      </c>
      <c r="C614" s="75" t="str">
        <f>IF('Sch A. Input'!C612="","",'Sch A. Input'!C612)</f>
        <v/>
      </c>
      <c r="D614" s="71" t="str">
        <f>IF('Sch A. Input'!D612="","",'Sch A. Input'!D612)</f>
        <v/>
      </c>
      <c r="E614" s="71">
        <f>'Sch A. Input'!E612</f>
        <v>45016</v>
      </c>
      <c r="F614" s="71">
        <f>'Sch A. Input'!F612</f>
        <v>0</v>
      </c>
      <c r="G614" s="226">
        <f>SUMIFS('Sch A. Input'!H612:CJ612,'Sch A. Input'!$H$13:$CJ$13,$L$11,'Sch A. Input'!$H$14:$CJ$14,"Recurring")</f>
        <v>0</v>
      </c>
      <c r="H614" s="226">
        <f>SUMIFS('Sch A. Input'!H612:CJ612,'Sch A. Input'!$H$13:$CJ$13,$L$11,'Sch A. Input'!$H$14:$CJ$14,"One-time")</f>
        <v>0</v>
      </c>
      <c r="I614" s="227">
        <f t="shared" si="103"/>
        <v>0</v>
      </c>
      <c r="J614" s="228">
        <f>SUMIFS('Sch A. Input'!H612:CJ612,'Sch A. Input'!$H$14:$CJ$14,"Recurring",'Sch A. Input'!$H$13:$CJ$13,"&lt;="&amp;$L$11)</f>
        <v>0</v>
      </c>
      <c r="K614" s="228">
        <f>SUMIFS('Sch A. Input'!H612:CJ612,'Sch A. Input'!$H$14:$CJ$14,"One-time",'Sch A. Input'!$H$13:$CJ$13,"&lt;="&amp;$L$11)</f>
        <v>0</v>
      </c>
      <c r="L614" s="229">
        <f t="shared" si="104"/>
        <v>0</v>
      </c>
      <c r="M614" s="228">
        <f t="shared" si="105"/>
        <v>0</v>
      </c>
      <c r="N614" s="228">
        <f t="shared" si="106"/>
        <v>0</v>
      </c>
      <c r="O614" s="259">
        <f t="shared" si="107"/>
        <v>0</v>
      </c>
      <c r="P614" s="268">
        <f t="shared" si="101"/>
        <v>0</v>
      </c>
      <c r="Q614" s="231">
        <f t="shared" si="102"/>
        <v>0</v>
      </c>
      <c r="R614" s="97">
        <f t="shared" si="108"/>
        <v>0</v>
      </c>
      <c r="S614" s="237">
        <f>IF(AND(LARGE('Sch A. Input'!$CL$15:$CL$41,COUNTIF('Sch A. Input'!$CL$15:$CL$41,"&gt;="&amp;F614))&lt;E614,F614&lt;&gt;0),"Leaver",J614-G614)</f>
        <v>0</v>
      </c>
      <c r="T614" s="237">
        <f>IF(AND(LARGE('Sch A. Input'!$CL$15:$CL$41,COUNTIF('Sch A. Input'!$CL$15:$CL$41,"&gt;="&amp;F614))&lt;E614,F614&lt;&gt;0),"Leaver",K614-H614)</f>
        <v>0</v>
      </c>
      <c r="U614" s="238">
        <f>IF(AND(LARGE('Sch A. Input'!$CL$15:$CL$41,COUNTIF('Sch A. Input'!$CL$15:$CL$41,"&gt;="&amp;F614))&lt;E614,F614&lt;&gt;0),"Leaver",L614-I614)</f>
        <v>0</v>
      </c>
      <c r="V614" s="238">
        <f>IF(AND(LARGE('Sch A. Input'!$CL$15:$CL$41,COUNTIF('Sch A. Input'!$CL$15:$CL$41,"&gt;="&amp;F614))&lt;E614,F614&lt;&gt;0),"Leaver",IFERROR(S614/X614*$M$9,0))</f>
        <v>0</v>
      </c>
      <c r="W614" s="238">
        <f>IF(AND(LARGE('Sch A. Input'!$CL$15:$CL$41,COUNTIF('Sch A. Input'!$CL$15:$CL$41,"&gt;="&amp;F614))&lt;E614,F614&lt;&gt;0),"Leaver",V614+T614)</f>
        <v>0</v>
      </c>
      <c r="X614" s="264">
        <f>IF(AND(LARGE('Sch A. Input'!$CL$15:$CL$41,COUNTIF('Sch A. Input'!$CL$15:$CL$41,"&gt;="&amp;F614))&lt;E614,F614&lt;&gt;0),"Leaver",IF(OR(D614="",D614&gt;$L$11,($L$11-14)&lt;$K$9),0,(E614+1-D614)/14-1))</f>
        <v>0</v>
      </c>
      <c r="Y614" s="265">
        <f>IF(AND(LARGE('Sch A. Input'!$CL$15:$CL$41,COUNTIF('Sch A. Input'!$CL$15:$CL$41,"&gt;="&amp;F614))&lt;E614,F614&lt;&gt;0),"Leaver",IFERROR(IF((S614/$X614*$M$9+T614)&gt;$D$12,"YES","NO"),0))</f>
        <v>0</v>
      </c>
      <c r="Z614" s="225">
        <f>IF(AND(LARGE('Sch A. Input'!$CL$15:$CL$41,COUNTIF('Sch A. Input'!$CL$15:$CL$41,"&gt;="&amp;F614))&lt;E614,F614&lt;&gt;0),"Leaver",IFERROR(IF($Y614="YES",MIN($U614*($G$12/$D$12),$G$12),(SUMPRODUCT(--((MIN(W614,$D$12))&gt;$C$9:$C$12),((MIN(W614,$D$12))-$C$9:$C$12),$H$9:$H$12))-((1-(X614/$M$9))*(SUMPRODUCT(--((MIN(V614,$D$12))&gt;$C$9:$C$12),((MIN(V614,$D$12))-$C$9:$C$12),$H$9:$H$12)))),0))</f>
        <v>0</v>
      </c>
      <c r="AA614" s="169">
        <f>IF(AND(LARGE('Sch A. Input'!$CL$15:$CL$41,COUNTIF('Sch A. Input'!$CL$15:$CL$41,"&gt;="&amp;F614))&lt;E614,F614&lt;&gt;0),"Leaver",IFERROR(Z614/U614,0))</f>
        <v>0</v>
      </c>
      <c r="AB614" s="170">
        <f>IF(AND(LARGE('Sch A. Input'!$CL$15:$CL$41,COUNTIF('Sch A. Input'!$CL$15:$CL$41,"&gt;="&amp;F614))&lt;E614,F614&lt;&gt;0),"Leaver",Q614-Z614)</f>
        <v>0</v>
      </c>
      <c r="AC614" s="94">
        <f t="shared" si="109"/>
        <v>0</v>
      </c>
      <c r="BK614" s="2"/>
      <c r="BL614" s="2"/>
      <c r="CI614"/>
    </row>
    <row r="615" spans="2:87" x14ac:dyDescent="0.35">
      <c r="B615" s="70" t="str">
        <f>IF('Sch A. Input'!B613="","",'Sch A. Input'!B613)</f>
        <v/>
      </c>
      <c r="C615" s="75" t="str">
        <f>IF('Sch A. Input'!C613="","",'Sch A. Input'!C613)</f>
        <v/>
      </c>
      <c r="D615" s="71" t="str">
        <f>IF('Sch A. Input'!D613="","",'Sch A. Input'!D613)</f>
        <v/>
      </c>
      <c r="E615" s="71">
        <f>'Sch A. Input'!E613</f>
        <v>45016</v>
      </c>
      <c r="F615" s="71">
        <f>'Sch A. Input'!F613</f>
        <v>0</v>
      </c>
      <c r="G615" s="226">
        <f>SUMIFS('Sch A. Input'!H613:CJ613,'Sch A. Input'!$H$13:$CJ$13,$L$11,'Sch A. Input'!$H$14:$CJ$14,"Recurring")</f>
        <v>0</v>
      </c>
      <c r="H615" s="226">
        <f>SUMIFS('Sch A. Input'!H613:CJ613,'Sch A. Input'!$H$13:$CJ$13,$L$11,'Sch A. Input'!$H$14:$CJ$14,"One-time")</f>
        <v>0</v>
      </c>
      <c r="I615" s="227">
        <f t="shared" si="103"/>
        <v>0</v>
      </c>
      <c r="J615" s="228">
        <f>SUMIFS('Sch A. Input'!H613:CJ613,'Sch A. Input'!$H$14:$CJ$14,"Recurring",'Sch A. Input'!$H$13:$CJ$13,"&lt;="&amp;$L$11)</f>
        <v>0</v>
      </c>
      <c r="K615" s="228">
        <f>SUMIFS('Sch A. Input'!H613:CJ613,'Sch A. Input'!$H$14:$CJ$14,"One-time",'Sch A. Input'!$H$13:$CJ$13,"&lt;="&amp;$L$11)</f>
        <v>0</v>
      </c>
      <c r="L615" s="229">
        <f t="shared" si="104"/>
        <v>0</v>
      </c>
      <c r="M615" s="228">
        <f t="shared" si="105"/>
        <v>0</v>
      </c>
      <c r="N615" s="228">
        <f t="shared" si="106"/>
        <v>0</v>
      </c>
      <c r="O615" s="259">
        <f t="shared" si="107"/>
        <v>0</v>
      </c>
      <c r="P615" s="268">
        <f t="shared" si="101"/>
        <v>0</v>
      </c>
      <c r="Q615" s="231">
        <f t="shared" si="102"/>
        <v>0</v>
      </c>
      <c r="R615" s="97">
        <f t="shared" si="108"/>
        <v>0</v>
      </c>
      <c r="S615" s="237">
        <f>IF(AND(LARGE('Sch A. Input'!$CL$15:$CL$41,COUNTIF('Sch A. Input'!$CL$15:$CL$41,"&gt;="&amp;F615))&lt;E615,F615&lt;&gt;0),"Leaver",J615-G615)</f>
        <v>0</v>
      </c>
      <c r="T615" s="237">
        <f>IF(AND(LARGE('Sch A. Input'!$CL$15:$CL$41,COUNTIF('Sch A. Input'!$CL$15:$CL$41,"&gt;="&amp;F615))&lt;E615,F615&lt;&gt;0),"Leaver",K615-H615)</f>
        <v>0</v>
      </c>
      <c r="U615" s="238">
        <f>IF(AND(LARGE('Sch A. Input'!$CL$15:$CL$41,COUNTIF('Sch A. Input'!$CL$15:$CL$41,"&gt;="&amp;F615))&lt;E615,F615&lt;&gt;0),"Leaver",L615-I615)</f>
        <v>0</v>
      </c>
      <c r="V615" s="238">
        <f>IF(AND(LARGE('Sch A. Input'!$CL$15:$CL$41,COUNTIF('Sch A. Input'!$CL$15:$CL$41,"&gt;="&amp;F615))&lt;E615,F615&lt;&gt;0),"Leaver",IFERROR(S615/X615*$M$9,0))</f>
        <v>0</v>
      </c>
      <c r="W615" s="238">
        <f>IF(AND(LARGE('Sch A. Input'!$CL$15:$CL$41,COUNTIF('Sch A. Input'!$CL$15:$CL$41,"&gt;="&amp;F615))&lt;E615,F615&lt;&gt;0),"Leaver",V615+T615)</f>
        <v>0</v>
      </c>
      <c r="X615" s="264">
        <f>IF(AND(LARGE('Sch A. Input'!$CL$15:$CL$41,COUNTIF('Sch A. Input'!$CL$15:$CL$41,"&gt;="&amp;F615))&lt;E615,F615&lt;&gt;0),"Leaver",IF(OR(D615="",D615&gt;$L$11,($L$11-14)&lt;$K$9),0,(E615+1-D615)/14-1))</f>
        <v>0</v>
      </c>
      <c r="Y615" s="265">
        <f>IF(AND(LARGE('Sch A. Input'!$CL$15:$CL$41,COUNTIF('Sch A. Input'!$CL$15:$CL$41,"&gt;="&amp;F615))&lt;E615,F615&lt;&gt;0),"Leaver",IFERROR(IF((S615/$X615*$M$9+T615)&gt;$D$12,"YES","NO"),0))</f>
        <v>0</v>
      </c>
      <c r="Z615" s="225">
        <f>IF(AND(LARGE('Sch A. Input'!$CL$15:$CL$41,COUNTIF('Sch A. Input'!$CL$15:$CL$41,"&gt;="&amp;F615))&lt;E615,F615&lt;&gt;0),"Leaver",IFERROR(IF($Y615="YES",MIN($U615*($G$12/$D$12),$G$12),(SUMPRODUCT(--((MIN(W615,$D$12))&gt;$C$9:$C$12),((MIN(W615,$D$12))-$C$9:$C$12),$H$9:$H$12))-((1-(X615/$M$9))*(SUMPRODUCT(--((MIN(V615,$D$12))&gt;$C$9:$C$12),((MIN(V615,$D$12))-$C$9:$C$12),$H$9:$H$12)))),0))</f>
        <v>0</v>
      </c>
      <c r="AA615" s="169">
        <f>IF(AND(LARGE('Sch A. Input'!$CL$15:$CL$41,COUNTIF('Sch A. Input'!$CL$15:$CL$41,"&gt;="&amp;F615))&lt;E615,F615&lt;&gt;0),"Leaver",IFERROR(Z615/U615,0))</f>
        <v>0</v>
      </c>
      <c r="AB615" s="170">
        <f>IF(AND(LARGE('Sch A. Input'!$CL$15:$CL$41,COUNTIF('Sch A. Input'!$CL$15:$CL$41,"&gt;="&amp;F615))&lt;E615,F615&lt;&gt;0),"Leaver",Q615-Z615)</f>
        <v>0</v>
      </c>
      <c r="AC615" s="94">
        <f t="shared" si="109"/>
        <v>0</v>
      </c>
      <c r="BK615" s="2"/>
      <c r="BL615" s="2"/>
      <c r="CI615"/>
    </row>
    <row r="616" spans="2:87" x14ac:dyDescent="0.35">
      <c r="B616" s="70" t="str">
        <f>IF('Sch A. Input'!B614="","",'Sch A. Input'!B614)</f>
        <v/>
      </c>
      <c r="C616" s="75" t="str">
        <f>IF('Sch A. Input'!C614="","",'Sch A. Input'!C614)</f>
        <v/>
      </c>
      <c r="D616" s="71" t="str">
        <f>IF('Sch A. Input'!D614="","",'Sch A. Input'!D614)</f>
        <v/>
      </c>
      <c r="E616" s="71">
        <f>'Sch A. Input'!E614</f>
        <v>45016</v>
      </c>
      <c r="F616" s="71">
        <f>'Sch A. Input'!F614</f>
        <v>0</v>
      </c>
      <c r="G616" s="226">
        <f>SUMIFS('Sch A. Input'!H614:CJ614,'Sch A. Input'!$H$13:$CJ$13,$L$11,'Sch A. Input'!$H$14:$CJ$14,"Recurring")</f>
        <v>0</v>
      </c>
      <c r="H616" s="226">
        <f>SUMIFS('Sch A. Input'!H614:CJ614,'Sch A. Input'!$H$13:$CJ$13,$L$11,'Sch A. Input'!$H$14:$CJ$14,"One-time")</f>
        <v>0</v>
      </c>
      <c r="I616" s="227">
        <f t="shared" si="103"/>
        <v>0</v>
      </c>
      <c r="J616" s="228">
        <f>SUMIFS('Sch A. Input'!H614:CJ614,'Sch A. Input'!$H$14:$CJ$14,"Recurring",'Sch A. Input'!$H$13:$CJ$13,"&lt;="&amp;$L$11)</f>
        <v>0</v>
      </c>
      <c r="K616" s="228">
        <f>SUMIFS('Sch A. Input'!H614:CJ614,'Sch A. Input'!$H$14:$CJ$14,"One-time",'Sch A. Input'!$H$13:$CJ$13,"&lt;="&amp;$L$11)</f>
        <v>0</v>
      </c>
      <c r="L616" s="229">
        <f t="shared" si="104"/>
        <v>0</v>
      </c>
      <c r="M616" s="228">
        <f t="shared" si="105"/>
        <v>0</v>
      </c>
      <c r="N616" s="228">
        <f t="shared" si="106"/>
        <v>0</v>
      </c>
      <c r="O616" s="259">
        <f t="shared" si="107"/>
        <v>0</v>
      </c>
      <c r="P616" s="268">
        <f t="shared" si="101"/>
        <v>0</v>
      </c>
      <c r="Q616" s="231">
        <f t="shared" si="102"/>
        <v>0</v>
      </c>
      <c r="R616" s="97">
        <f t="shared" si="108"/>
        <v>0</v>
      </c>
      <c r="S616" s="237">
        <f>IF(AND(LARGE('Sch A. Input'!$CL$15:$CL$41,COUNTIF('Sch A. Input'!$CL$15:$CL$41,"&gt;="&amp;F616))&lt;E616,F616&lt;&gt;0),"Leaver",J616-G616)</f>
        <v>0</v>
      </c>
      <c r="T616" s="237">
        <f>IF(AND(LARGE('Sch A. Input'!$CL$15:$CL$41,COUNTIF('Sch A. Input'!$CL$15:$CL$41,"&gt;="&amp;F616))&lt;E616,F616&lt;&gt;0),"Leaver",K616-H616)</f>
        <v>0</v>
      </c>
      <c r="U616" s="238">
        <f>IF(AND(LARGE('Sch A. Input'!$CL$15:$CL$41,COUNTIF('Sch A. Input'!$CL$15:$CL$41,"&gt;="&amp;F616))&lt;E616,F616&lt;&gt;0),"Leaver",L616-I616)</f>
        <v>0</v>
      </c>
      <c r="V616" s="238">
        <f>IF(AND(LARGE('Sch A. Input'!$CL$15:$CL$41,COUNTIF('Sch A. Input'!$CL$15:$CL$41,"&gt;="&amp;F616))&lt;E616,F616&lt;&gt;0),"Leaver",IFERROR(S616/X616*$M$9,0))</f>
        <v>0</v>
      </c>
      <c r="W616" s="238">
        <f>IF(AND(LARGE('Sch A. Input'!$CL$15:$CL$41,COUNTIF('Sch A. Input'!$CL$15:$CL$41,"&gt;="&amp;F616))&lt;E616,F616&lt;&gt;0),"Leaver",V616+T616)</f>
        <v>0</v>
      </c>
      <c r="X616" s="264">
        <f>IF(AND(LARGE('Sch A. Input'!$CL$15:$CL$41,COUNTIF('Sch A. Input'!$CL$15:$CL$41,"&gt;="&amp;F616))&lt;E616,F616&lt;&gt;0),"Leaver",IF(OR(D616="",D616&gt;$L$11,($L$11-14)&lt;$K$9),0,(E616+1-D616)/14-1))</f>
        <v>0</v>
      </c>
      <c r="Y616" s="265">
        <f>IF(AND(LARGE('Sch A. Input'!$CL$15:$CL$41,COUNTIF('Sch A. Input'!$CL$15:$CL$41,"&gt;="&amp;F616))&lt;E616,F616&lt;&gt;0),"Leaver",IFERROR(IF((S616/$X616*$M$9+T616)&gt;$D$12,"YES","NO"),0))</f>
        <v>0</v>
      </c>
      <c r="Z616" s="225">
        <f>IF(AND(LARGE('Sch A. Input'!$CL$15:$CL$41,COUNTIF('Sch A. Input'!$CL$15:$CL$41,"&gt;="&amp;F616))&lt;E616,F616&lt;&gt;0),"Leaver",IFERROR(IF($Y616="YES",MIN($U616*($G$12/$D$12),$G$12),(SUMPRODUCT(--((MIN(W616,$D$12))&gt;$C$9:$C$12),((MIN(W616,$D$12))-$C$9:$C$12),$H$9:$H$12))-((1-(X616/$M$9))*(SUMPRODUCT(--((MIN(V616,$D$12))&gt;$C$9:$C$12),((MIN(V616,$D$12))-$C$9:$C$12),$H$9:$H$12)))),0))</f>
        <v>0</v>
      </c>
      <c r="AA616" s="169">
        <f>IF(AND(LARGE('Sch A. Input'!$CL$15:$CL$41,COUNTIF('Sch A. Input'!$CL$15:$CL$41,"&gt;="&amp;F616))&lt;E616,F616&lt;&gt;0),"Leaver",IFERROR(Z616/U616,0))</f>
        <v>0</v>
      </c>
      <c r="AB616" s="170">
        <f>IF(AND(LARGE('Sch A. Input'!$CL$15:$CL$41,COUNTIF('Sch A. Input'!$CL$15:$CL$41,"&gt;="&amp;F616))&lt;E616,F616&lt;&gt;0),"Leaver",Q616-Z616)</f>
        <v>0</v>
      </c>
      <c r="AC616" s="94">
        <f t="shared" si="109"/>
        <v>0</v>
      </c>
      <c r="BK616" s="2"/>
      <c r="BL616" s="2"/>
      <c r="CI616"/>
    </row>
    <row r="617" spans="2:87" x14ac:dyDescent="0.35">
      <c r="B617" s="70" t="str">
        <f>IF('Sch A. Input'!B615="","",'Sch A. Input'!B615)</f>
        <v/>
      </c>
      <c r="C617" s="75" t="str">
        <f>IF('Sch A. Input'!C615="","",'Sch A. Input'!C615)</f>
        <v/>
      </c>
      <c r="D617" s="71" t="str">
        <f>IF('Sch A. Input'!D615="","",'Sch A. Input'!D615)</f>
        <v/>
      </c>
      <c r="E617" s="71">
        <f>'Sch A. Input'!E615</f>
        <v>45016</v>
      </c>
      <c r="F617" s="71">
        <f>'Sch A. Input'!F615</f>
        <v>0</v>
      </c>
      <c r="G617" s="226">
        <f>SUMIFS('Sch A. Input'!H615:CJ615,'Sch A. Input'!$H$13:$CJ$13,$L$11,'Sch A. Input'!$H$14:$CJ$14,"Recurring")</f>
        <v>0</v>
      </c>
      <c r="H617" s="226">
        <f>SUMIFS('Sch A. Input'!H615:CJ615,'Sch A. Input'!$H$13:$CJ$13,$L$11,'Sch A. Input'!$H$14:$CJ$14,"One-time")</f>
        <v>0</v>
      </c>
      <c r="I617" s="227">
        <f t="shared" si="103"/>
        <v>0</v>
      </c>
      <c r="J617" s="228">
        <f>SUMIFS('Sch A. Input'!H615:CJ615,'Sch A. Input'!$H$14:$CJ$14,"Recurring",'Sch A. Input'!$H$13:$CJ$13,"&lt;="&amp;$L$11)</f>
        <v>0</v>
      </c>
      <c r="K617" s="228">
        <f>SUMIFS('Sch A. Input'!H615:CJ615,'Sch A. Input'!$H$14:$CJ$14,"One-time",'Sch A. Input'!$H$13:$CJ$13,"&lt;="&amp;$L$11)</f>
        <v>0</v>
      </c>
      <c r="L617" s="229">
        <f t="shared" si="104"/>
        <v>0</v>
      </c>
      <c r="M617" s="228">
        <f t="shared" si="105"/>
        <v>0</v>
      </c>
      <c r="N617" s="228">
        <f t="shared" si="106"/>
        <v>0</v>
      </c>
      <c r="O617" s="259">
        <f t="shared" si="107"/>
        <v>0</v>
      </c>
      <c r="P617" s="268">
        <f t="shared" si="101"/>
        <v>0</v>
      </c>
      <c r="Q617" s="231">
        <f t="shared" si="102"/>
        <v>0</v>
      </c>
      <c r="R617" s="97">
        <f t="shared" si="108"/>
        <v>0</v>
      </c>
      <c r="S617" s="237">
        <f>IF(AND(LARGE('Sch A. Input'!$CL$15:$CL$41,COUNTIF('Sch A. Input'!$CL$15:$CL$41,"&gt;="&amp;F617))&lt;E617,F617&lt;&gt;0),"Leaver",J617-G617)</f>
        <v>0</v>
      </c>
      <c r="T617" s="237">
        <f>IF(AND(LARGE('Sch A. Input'!$CL$15:$CL$41,COUNTIF('Sch A. Input'!$CL$15:$CL$41,"&gt;="&amp;F617))&lt;E617,F617&lt;&gt;0),"Leaver",K617-H617)</f>
        <v>0</v>
      </c>
      <c r="U617" s="238">
        <f>IF(AND(LARGE('Sch A. Input'!$CL$15:$CL$41,COUNTIF('Sch A. Input'!$CL$15:$CL$41,"&gt;="&amp;F617))&lt;E617,F617&lt;&gt;0),"Leaver",L617-I617)</f>
        <v>0</v>
      </c>
      <c r="V617" s="238">
        <f>IF(AND(LARGE('Sch A. Input'!$CL$15:$CL$41,COUNTIF('Sch A. Input'!$CL$15:$CL$41,"&gt;="&amp;F617))&lt;E617,F617&lt;&gt;0),"Leaver",IFERROR(S617/X617*$M$9,0))</f>
        <v>0</v>
      </c>
      <c r="W617" s="238">
        <f>IF(AND(LARGE('Sch A. Input'!$CL$15:$CL$41,COUNTIF('Sch A. Input'!$CL$15:$CL$41,"&gt;="&amp;F617))&lt;E617,F617&lt;&gt;0),"Leaver",V617+T617)</f>
        <v>0</v>
      </c>
      <c r="X617" s="264">
        <f>IF(AND(LARGE('Sch A. Input'!$CL$15:$CL$41,COUNTIF('Sch A. Input'!$CL$15:$CL$41,"&gt;="&amp;F617))&lt;E617,F617&lt;&gt;0),"Leaver",IF(OR(D617="",D617&gt;$L$11,($L$11-14)&lt;$K$9),0,(E617+1-D617)/14-1))</f>
        <v>0</v>
      </c>
      <c r="Y617" s="265">
        <f>IF(AND(LARGE('Sch A. Input'!$CL$15:$CL$41,COUNTIF('Sch A. Input'!$CL$15:$CL$41,"&gt;="&amp;F617))&lt;E617,F617&lt;&gt;0),"Leaver",IFERROR(IF((S617/$X617*$M$9+T617)&gt;$D$12,"YES","NO"),0))</f>
        <v>0</v>
      </c>
      <c r="Z617" s="225">
        <f>IF(AND(LARGE('Sch A. Input'!$CL$15:$CL$41,COUNTIF('Sch A. Input'!$CL$15:$CL$41,"&gt;="&amp;F617))&lt;E617,F617&lt;&gt;0),"Leaver",IFERROR(IF($Y617="YES",MIN($U617*($G$12/$D$12),$G$12),(SUMPRODUCT(--((MIN(W617,$D$12))&gt;$C$9:$C$12),((MIN(W617,$D$12))-$C$9:$C$12),$H$9:$H$12))-((1-(X617/$M$9))*(SUMPRODUCT(--((MIN(V617,$D$12))&gt;$C$9:$C$12),((MIN(V617,$D$12))-$C$9:$C$12),$H$9:$H$12)))),0))</f>
        <v>0</v>
      </c>
      <c r="AA617" s="169">
        <f>IF(AND(LARGE('Sch A. Input'!$CL$15:$CL$41,COUNTIF('Sch A. Input'!$CL$15:$CL$41,"&gt;="&amp;F617))&lt;E617,F617&lt;&gt;0),"Leaver",IFERROR(Z617/U617,0))</f>
        <v>0</v>
      </c>
      <c r="AB617" s="170">
        <f>IF(AND(LARGE('Sch A. Input'!$CL$15:$CL$41,COUNTIF('Sch A. Input'!$CL$15:$CL$41,"&gt;="&amp;F617))&lt;E617,F617&lt;&gt;0),"Leaver",Q617-Z617)</f>
        <v>0</v>
      </c>
      <c r="AC617" s="94">
        <f t="shared" si="109"/>
        <v>0</v>
      </c>
      <c r="BK617" s="2"/>
      <c r="BL617" s="2"/>
      <c r="CI617"/>
    </row>
    <row r="618" spans="2:87" x14ac:dyDescent="0.35">
      <c r="B618" s="70" t="str">
        <f>IF('Sch A. Input'!B616="","",'Sch A. Input'!B616)</f>
        <v/>
      </c>
      <c r="C618" s="75" t="str">
        <f>IF('Sch A. Input'!C616="","",'Sch A. Input'!C616)</f>
        <v/>
      </c>
      <c r="D618" s="71" t="str">
        <f>IF('Sch A. Input'!D616="","",'Sch A. Input'!D616)</f>
        <v/>
      </c>
      <c r="E618" s="71">
        <f>'Sch A. Input'!E616</f>
        <v>45016</v>
      </c>
      <c r="F618" s="71">
        <f>'Sch A. Input'!F616</f>
        <v>0</v>
      </c>
      <c r="G618" s="226">
        <f>SUMIFS('Sch A. Input'!H616:CJ616,'Sch A. Input'!$H$13:$CJ$13,$L$11,'Sch A. Input'!$H$14:$CJ$14,"Recurring")</f>
        <v>0</v>
      </c>
      <c r="H618" s="226">
        <f>SUMIFS('Sch A. Input'!H616:CJ616,'Sch A. Input'!$H$13:$CJ$13,$L$11,'Sch A. Input'!$H$14:$CJ$14,"One-time")</f>
        <v>0</v>
      </c>
      <c r="I618" s="227">
        <f t="shared" si="103"/>
        <v>0</v>
      </c>
      <c r="J618" s="228">
        <f>SUMIFS('Sch A. Input'!H616:CJ616,'Sch A. Input'!$H$14:$CJ$14,"Recurring",'Sch A. Input'!$H$13:$CJ$13,"&lt;="&amp;$L$11)</f>
        <v>0</v>
      </c>
      <c r="K618" s="228">
        <f>SUMIFS('Sch A. Input'!H616:CJ616,'Sch A. Input'!$H$14:$CJ$14,"One-time",'Sch A. Input'!$H$13:$CJ$13,"&lt;="&amp;$L$11)</f>
        <v>0</v>
      </c>
      <c r="L618" s="229">
        <f t="shared" si="104"/>
        <v>0</v>
      </c>
      <c r="M618" s="228">
        <f t="shared" si="105"/>
        <v>0</v>
      </c>
      <c r="N618" s="228">
        <f t="shared" si="106"/>
        <v>0</v>
      </c>
      <c r="O618" s="259">
        <f t="shared" si="107"/>
        <v>0</v>
      </c>
      <c r="P618" s="268">
        <f t="shared" si="101"/>
        <v>0</v>
      </c>
      <c r="Q618" s="231">
        <f t="shared" si="102"/>
        <v>0</v>
      </c>
      <c r="R618" s="97">
        <f t="shared" si="108"/>
        <v>0</v>
      </c>
      <c r="S618" s="237">
        <f>IF(AND(LARGE('Sch A. Input'!$CL$15:$CL$41,COUNTIF('Sch A. Input'!$CL$15:$CL$41,"&gt;="&amp;F618))&lt;E618,F618&lt;&gt;0),"Leaver",J618-G618)</f>
        <v>0</v>
      </c>
      <c r="T618" s="237">
        <f>IF(AND(LARGE('Sch A. Input'!$CL$15:$CL$41,COUNTIF('Sch A. Input'!$CL$15:$CL$41,"&gt;="&amp;F618))&lt;E618,F618&lt;&gt;0),"Leaver",K618-H618)</f>
        <v>0</v>
      </c>
      <c r="U618" s="238">
        <f>IF(AND(LARGE('Sch A. Input'!$CL$15:$CL$41,COUNTIF('Sch A. Input'!$CL$15:$CL$41,"&gt;="&amp;F618))&lt;E618,F618&lt;&gt;0),"Leaver",L618-I618)</f>
        <v>0</v>
      </c>
      <c r="V618" s="238">
        <f>IF(AND(LARGE('Sch A. Input'!$CL$15:$CL$41,COUNTIF('Sch A. Input'!$CL$15:$CL$41,"&gt;="&amp;F618))&lt;E618,F618&lt;&gt;0),"Leaver",IFERROR(S618/X618*$M$9,0))</f>
        <v>0</v>
      </c>
      <c r="W618" s="238">
        <f>IF(AND(LARGE('Sch A. Input'!$CL$15:$CL$41,COUNTIF('Sch A. Input'!$CL$15:$CL$41,"&gt;="&amp;F618))&lt;E618,F618&lt;&gt;0),"Leaver",V618+T618)</f>
        <v>0</v>
      </c>
      <c r="X618" s="264">
        <f>IF(AND(LARGE('Sch A. Input'!$CL$15:$CL$41,COUNTIF('Sch A. Input'!$CL$15:$CL$41,"&gt;="&amp;F618))&lt;E618,F618&lt;&gt;0),"Leaver",IF(OR(D618="",D618&gt;$L$11,($L$11-14)&lt;$K$9),0,(E618+1-D618)/14-1))</f>
        <v>0</v>
      </c>
      <c r="Y618" s="265">
        <f>IF(AND(LARGE('Sch A. Input'!$CL$15:$CL$41,COUNTIF('Sch A. Input'!$CL$15:$CL$41,"&gt;="&amp;F618))&lt;E618,F618&lt;&gt;0),"Leaver",IFERROR(IF((S618/$X618*$M$9+T618)&gt;$D$12,"YES","NO"),0))</f>
        <v>0</v>
      </c>
      <c r="Z618" s="225">
        <f>IF(AND(LARGE('Sch A. Input'!$CL$15:$CL$41,COUNTIF('Sch A. Input'!$CL$15:$CL$41,"&gt;="&amp;F618))&lt;E618,F618&lt;&gt;0),"Leaver",IFERROR(IF($Y618="YES",MIN($U618*($G$12/$D$12),$G$12),(SUMPRODUCT(--((MIN(W618,$D$12))&gt;$C$9:$C$12),((MIN(W618,$D$12))-$C$9:$C$12),$H$9:$H$12))-((1-(X618/$M$9))*(SUMPRODUCT(--((MIN(V618,$D$12))&gt;$C$9:$C$12),((MIN(V618,$D$12))-$C$9:$C$12),$H$9:$H$12)))),0))</f>
        <v>0</v>
      </c>
      <c r="AA618" s="169">
        <f>IF(AND(LARGE('Sch A. Input'!$CL$15:$CL$41,COUNTIF('Sch A. Input'!$CL$15:$CL$41,"&gt;="&amp;F618))&lt;E618,F618&lt;&gt;0),"Leaver",IFERROR(Z618/U618,0))</f>
        <v>0</v>
      </c>
      <c r="AB618" s="170">
        <f>IF(AND(LARGE('Sch A. Input'!$CL$15:$CL$41,COUNTIF('Sch A. Input'!$CL$15:$CL$41,"&gt;="&amp;F618))&lt;E618,F618&lt;&gt;0),"Leaver",Q618-Z618)</f>
        <v>0</v>
      </c>
      <c r="AC618" s="94">
        <f t="shared" si="109"/>
        <v>0</v>
      </c>
      <c r="BK618" s="2"/>
      <c r="BL618" s="2"/>
      <c r="CI618"/>
    </row>
    <row r="619" spans="2:87" x14ac:dyDescent="0.35">
      <c r="B619" s="70" t="str">
        <f>IF('Sch A. Input'!B617="","",'Sch A. Input'!B617)</f>
        <v/>
      </c>
      <c r="C619" s="75" t="str">
        <f>IF('Sch A. Input'!C617="","",'Sch A. Input'!C617)</f>
        <v/>
      </c>
      <c r="D619" s="71" t="str">
        <f>IF('Sch A. Input'!D617="","",'Sch A. Input'!D617)</f>
        <v/>
      </c>
      <c r="E619" s="71">
        <f>'Sch A. Input'!E617</f>
        <v>45016</v>
      </c>
      <c r="F619" s="71">
        <f>'Sch A. Input'!F617</f>
        <v>0</v>
      </c>
      <c r="G619" s="226">
        <f>SUMIFS('Sch A. Input'!H617:CJ617,'Sch A. Input'!$H$13:$CJ$13,$L$11,'Sch A. Input'!$H$14:$CJ$14,"Recurring")</f>
        <v>0</v>
      </c>
      <c r="H619" s="226">
        <f>SUMIFS('Sch A. Input'!H617:CJ617,'Sch A. Input'!$H$13:$CJ$13,$L$11,'Sch A. Input'!$H$14:$CJ$14,"One-time")</f>
        <v>0</v>
      </c>
      <c r="I619" s="227">
        <f t="shared" si="103"/>
        <v>0</v>
      </c>
      <c r="J619" s="228">
        <f>SUMIFS('Sch A. Input'!H617:CJ617,'Sch A. Input'!$H$14:$CJ$14,"Recurring",'Sch A. Input'!$H$13:$CJ$13,"&lt;="&amp;$L$11)</f>
        <v>0</v>
      </c>
      <c r="K619" s="228">
        <f>SUMIFS('Sch A. Input'!H617:CJ617,'Sch A. Input'!$H$14:$CJ$14,"One-time",'Sch A. Input'!$H$13:$CJ$13,"&lt;="&amp;$L$11)</f>
        <v>0</v>
      </c>
      <c r="L619" s="229">
        <f t="shared" si="104"/>
        <v>0</v>
      </c>
      <c r="M619" s="228">
        <f t="shared" si="105"/>
        <v>0</v>
      </c>
      <c r="N619" s="228">
        <f t="shared" si="106"/>
        <v>0</v>
      </c>
      <c r="O619" s="259">
        <f t="shared" si="107"/>
        <v>0</v>
      </c>
      <c r="P619" s="268">
        <f t="shared" si="101"/>
        <v>0</v>
      </c>
      <c r="Q619" s="231">
        <f t="shared" si="102"/>
        <v>0</v>
      </c>
      <c r="R619" s="97">
        <f t="shared" si="108"/>
        <v>0</v>
      </c>
      <c r="S619" s="237">
        <f>IF(AND(LARGE('Sch A. Input'!$CL$15:$CL$41,COUNTIF('Sch A. Input'!$CL$15:$CL$41,"&gt;="&amp;F619))&lt;E619,F619&lt;&gt;0),"Leaver",J619-G619)</f>
        <v>0</v>
      </c>
      <c r="T619" s="237">
        <f>IF(AND(LARGE('Sch A. Input'!$CL$15:$CL$41,COUNTIF('Sch A. Input'!$CL$15:$CL$41,"&gt;="&amp;F619))&lt;E619,F619&lt;&gt;0),"Leaver",K619-H619)</f>
        <v>0</v>
      </c>
      <c r="U619" s="238">
        <f>IF(AND(LARGE('Sch A. Input'!$CL$15:$CL$41,COUNTIF('Sch A. Input'!$CL$15:$CL$41,"&gt;="&amp;F619))&lt;E619,F619&lt;&gt;0),"Leaver",L619-I619)</f>
        <v>0</v>
      </c>
      <c r="V619" s="238">
        <f>IF(AND(LARGE('Sch A. Input'!$CL$15:$CL$41,COUNTIF('Sch A. Input'!$CL$15:$CL$41,"&gt;="&amp;F619))&lt;E619,F619&lt;&gt;0),"Leaver",IFERROR(S619/X619*$M$9,0))</f>
        <v>0</v>
      </c>
      <c r="W619" s="238">
        <f>IF(AND(LARGE('Sch A. Input'!$CL$15:$CL$41,COUNTIF('Sch A. Input'!$CL$15:$CL$41,"&gt;="&amp;F619))&lt;E619,F619&lt;&gt;0),"Leaver",V619+T619)</f>
        <v>0</v>
      </c>
      <c r="X619" s="264">
        <f>IF(AND(LARGE('Sch A. Input'!$CL$15:$CL$41,COUNTIF('Sch A. Input'!$CL$15:$CL$41,"&gt;="&amp;F619))&lt;E619,F619&lt;&gt;0),"Leaver",IF(OR(D619="",D619&gt;$L$11,($L$11-14)&lt;$K$9),0,(E619+1-D619)/14-1))</f>
        <v>0</v>
      </c>
      <c r="Y619" s="265">
        <f>IF(AND(LARGE('Sch A. Input'!$CL$15:$CL$41,COUNTIF('Sch A. Input'!$CL$15:$CL$41,"&gt;="&amp;F619))&lt;E619,F619&lt;&gt;0),"Leaver",IFERROR(IF((S619/$X619*$M$9+T619)&gt;$D$12,"YES","NO"),0))</f>
        <v>0</v>
      </c>
      <c r="Z619" s="225">
        <f>IF(AND(LARGE('Sch A. Input'!$CL$15:$CL$41,COUNTIF('Sch A. Input'!$CL$15:$CL$41,"&gt;="&amp;F619))&lt;E619,F619&lt;&gt;0),"Leaver",IFERROR(IF($Y619="YES",MIN($U619*($G$12/$D$12),$G$12),(SUMPRODUCT(--((MIN(W619,$D$12))&gt;$C$9:$C$12),((MIN(W619,$D$12))-$C$9:$C$12),$H$9:$H$12))-((1-(X619/$M$9))*(SUMPRODUCT(--((MIN(V619,$D$12))&gt;$C$9:$C$12),((MIN(V619,$D$12))-$C$9:$C$12),$H$9:$H$12)))),0))</f>
        <v>0</v>
      </c>
      <c r="AA619" s="169">
        <f>IF(AND(LARGE('Sch A. Input'!$CL$15:$CL$41,COUNTIF('Sch A. Input'!$CL$15:$CL$41,"&gt;="&amp;F619))&lt;E619,F619&lt;&gt;0),"Leaver",IFERROR(Z619/U619,0))</f>
        <v>0</v>
      </c>
      <c r="AB619" s="170">
        <f>IF(AND(LARGE('Sch A. Input'!$CL$15:$CL$41,COUNTIF('Sch A. Input'!$CL$15:$CL$41,"&gt;="&amp;F619))&lt;E619,F619&lt;&gt;0),"Leaver",Q619-Z619)</f>
        <v>0</v>
      </c>
      <c r="AC619" s="94">
        <f t="shared" si="109"/>
        <v>0</v>
      </c>
      <c r="BK619" s="2"/>
      <c r="BL619" s="2"/>
      <c r="CI619"/>
    </row>
    <row r="620" spans="2:87" x14ac:dyDescent="0.35">
      <c r="B620" s="70" t="str">
        <f>IF('Sch A. Input'!B618="","",'Sch A. Input'!B618)</f>
        <v/>
      </c>
      <c r="C620" s="75" t="str">
        <f>IF('Sch A. Input'!C618="","",'Sch A. Input'!C618)</f>
        <v/>
      </c>
      <c r="D620" s="71" t="str">
        <f>IF('Sch A. Input'!D618="","",'Sch A. Input'!D618)</f>
        <v/>
      </c>
      <c r="E620" s="71">
        <f>'Sch A. Input'!E618</f>
        <v>45016</v>
      </c>
      <c r="F620" s="71">
        <f>'Sch A. Input'!F618</f>
        <v>0</v>
      </c>
      <c r="G620" s="226">
        <f>SUMIFS('Sch A. Input'!H618:CJ618,'Sch A. Input'!$H$13:$CJ$13,$L$11,'Sch A. Input'!$H$14:$CJ$14,"Recurring")</f>
        <v>0</v>
      </c>
      <c r="H620" s="226">
        <f>SUMIFS('Sch A. Input'!H618:CJ618,'Sch A. Input'!$H$13:$CJ$13,$L$11,'Sch A. Input'!$H$14:$CJ$14,"One-time")</f>
        <v>0</v>
      </c>
      <c r="I620" s="227">
        <f t="shared" si="103"/>
        <v>0</v>
      </c>
      <c r="J620" s="228">
        <f>SUMIFS('Sch A. Input'!H618:CJ618,'Sch A. Input'!$H$14:$CJ$14,"Recurring",'Sch A. Input'!$H$13:$CJ$13,"&lt;="&amp;$L$11)</f>
        <v>0</v>
      </c>
      <c r="K620" s="228">
        <f>SUMIFS('Sch A. Input'!H618:CJ618,'Sch A. Input'!$H$14:$CJ$14,"One-time",'Sch A. Input'!$H$13:$CJ$13,"&lt;="&amp;$L$11)</f>
        <v>0</v>
      </c>
      <c r="L620" s="229">
        <f t="shared" si="104"/>
        <v>0</v>
      </c>
      <c r="M620" s="228">
        <f t="shared" si="105"/>
        <v>0</v>
      </c>
      <c r="N620" s="228">
        <f t="shared" si="106"/>
        <v>0</v>
      </c>
      <c r="O620" s="259">
        <f t="shared" si="107"/>
        <v>0</v>
      </c>
      <c r="P620" s="268">
        <f t="shared" si="101"/>
        <v>0</v>
      </c>
      <c r="Q620" s="231">
        <f t="shared" si="102"/>
        <v>0</v>
      </c>
      <c r="R620" s="97">
        <f t="shared" si="108"/>
        <v>0</v>
      </c>
      <c r="S620" s="237">
        <f>IF(AND(LARGE('Sch A. Input'!$CL$15:$CL$41,COUNTIF('Sch A. Input'!$CL$15:$CL$41,"&gt;="&amp;F620))&lt;E620,F620&lt;&gt;0),"Leaver",J620-G620)</f>
        <v>0</v>
      </c>
      <c r="T620" s="237">
        <f>IF(AND(LARGE('Sch A. Input'!$CL$15:$CL$41,COUNTIF('Sch A. Input'!$CL$15:$CL$41,"&gt;="&amp;F620))&lt;E620,F620&lt;&gt;0),"Leaver",K620-H620)</f>
        <v>0</v>
      </c>
      <c r="U620" s="238">
        <f>IF(AND(LARGE('Sch A. Input'!$CL$15:$CL$41,COUNTIF('Sch A. Input'!$CL$15:$CL$41,"&gt;="&amp;F620))&lt;E620,F620&lt;&gt;0),"Leaver",L620-I620)</f>
        <v>0</v>
      </c>
      <c r="V620" s="238">
        <f>IF(AND(LARGE('Sch A. Input'!$CL$15:$CL$41,COUNTIF('Sch A. Input'!$CL$15:$CL$41,"&gt;="&amp;F620))&lt;E620,F620&lt;&gt;0),"Leaver",IFERROR(S620/X620*$M$9,0))</f>
        <v>0</v>
      </c>
      <c r="W620" s="238">
        <f>IF(AND(LARGE('Sch A. Input'!$CL$15:$CL$41,COUNTIF('Sch A. Input'!$CL$15:$CL$41,"&gt;="&amp;F620))&lt;E620,F620&lt;&gt;0),"Leaver",V620+T620)</f>
        <v>0</v>
      </c>
      <c r="X620" s="264">
        <f>IF(AND(LARGE('Sch A. Input'!$CL$15:$CL$41,COUNTIF('Sch A. Input'!$CL$15:$CL$41,"&gt;="&amp;F620))&lt;E620,F620&lt;&gt;0),"Leaver",IF(OR(D620="",D620&gt;$L$11,($L$11-14)&lt;$K$9),0,(E620+1-D620)/14-1))</f>
        <v>0</v>
      </c>
      <c r="Y620" s="265">
        <f>IF(AND(LARGE('Sch A. Input'!$CL$15:$CL$41,COUNTIF('Sch A. Input'!$CL$15:$CL$41,"&gt;="&amp;F620))&lt;E620,F620&lt;&gt;0),"Leaver",IFERROR(IF((S620/$X620*$M$9+T620)&gt;$D$12,"YES","NO"),0))</f>
        <v>0</v>
      </c>
      <c r="Z620" s="225">
        <f>IF(AND(LARGE('Sch A. Input'!$CL$15:$CL$41,COUNTIF('Sch A. Input'!$CL$15:$CL$41,"&gt;="&amp;F620))&lt;E620,F620&lt;&gt;0),"Leaver",IFERROR(IF($Y620="YES",MIN($U620*($G$12/$D$12),$G$12),(SUMPRODUCT(--((MIN(W620,$D$12))&gt;$C$9:$C$12),((MIN(W620,$D$12))-$C$9:$C$12),$H$9:$H$12))-((1-(X620/$M$9))*(SUMPRODUCT(--((MIN(V620,$D$12))&gt;$C$9:$C$12),((MIN(V620,$D$12))-$C$9:$C$12),$H$9:$H$12)))),0))</f>
        <v>0</v>
      </c>
      <c r="AA620" s="169">
        <f>IF(AND(LARGE('Sch A. Input'!$CL$15:$CL$41,COUNTIF('Sch A. Input'!$CL$15:$CL$41,"&gt;="&amp;F620))&lt;E620,F620&lt;&gt;0),"Leaver",IFERROR(Z620/U620,0))</f>
        <v>0</v>
      </c>
      <c r="AB620" s="170">
        <f>IF(AND(LARGE('Sch A. Input'!$CL$15:$CL$41,COUNTIF('Sch A. Input'!$CL$15:$CL$41,"&gt;="&amp;F620))&lt;E620,F620&lt;&gt;0),"Leaver",Q620-Z620)</f>
        <v>0</v>
      </c>
      <c r="AC620" s="94">
        <f t="shared" si="109"/>
        <v>0</v>
      </c>
      <c r="BK620" s="2"/>
      <c r="BL620" s="2"/>
      <c r="CI620"/>
    </row>
    <row r="621" spans="2:87" x14ac:dyDescent="0.35">
      <c r="B621" s="70" t="str">
        <f>IF('Sch A. Input'!B619="","",'Sch A. Input'!B619)</f>
        <v/>
      </c>
      <c r="C621" s="75" t="str">
        <f>IF('Sch A. Input'!C619="","",'Sch A. Input'!C619)</f>
        <v/>
      </c>
      <c r="D621" s="71" t="str">
        <f>IF('Sch A. Input'!D619="","",'Sch A. Input'!D619)</f>
        <v/>
      </c>
      <c r="E621" s="71">
        <f>'Sch A. Input'!E619</f>
        <v>45016</v>
      </c>
      <c r="F621" s="71">
        <f>'Sch A. Input'!F619</f>
        <v>0</v>
      </c>
      <c r="G621" s="226">
        <f>SUMIFS('Sch A. Input'!H619:CJ619,'Sch A. Input'!$H$13:$CJ$13,$L$11,'Sch A. Input'!$H$14:$CJ$14,"Recurring")</f>
        <v>0</v>
      </c>
      <c r="H621" s="226">
        <f>SUMIFS('Sch A. Input'!H619:CJ619,'Sch A. Input'!$H$13:$CJ$13,$L$11,'Sch A. Input'!$H$14:$CJ$14,"One-time")</f>
        <v>0</v>
      </c>
      <c r="I621" s="227">
        <f t="shared" si="103"/>
        <v>0</v>
      </c>
      <c r="J621" s="228">
        <f>SUMIFS('Sch A. Input'!H619:CJ619,'Sch A. Input'!$H$14:$CJ$14,"Recurring",'Sch A. Input'!$H$13:$CJ$13,"&lt;="&amp;$L$11)</f>
        <v>0</v>
      </c>
      <c r="K621" s="228">
        <f>SUMIFS('Sch A. Input'!H619:CJ619,'Sch A. Input'!$H$14:$CJ$14,"One-time",'Sch A. Input'!$H$13:$CJ$13,"&lt;="&amp;$L$11)</f>
        <v>0</v>
      </c>
      <c r="L621" s="229">
        <f t="shared" si="104"/>
        <v>0</v>
      </c>
      <c r="M621" s="228">
        <f t="shared" si="105"/>
        <v>0</v>
      </c>
      <c r="N621" s="228">
        <f t="shared" si="106"/>
        <v>0</v>
      </c>
      <c r="O621" s="259">
        <f t="shared" si="107"/>
        <v>0</v>
      </c>
      <c r="P621" s="268">
        <f t="shared" si="101"/>
        <v>0</v>
      </c>
      <c r="Q621" s="231">
        <f t="shared" si="102"/>
        <v>0</v>
      </c>
      <c r="R621" s="97">
        <f t="shared" si="108"/>
        <v>0</v>
      </c>
      <c r="S621" s="237">
        <f>IF(AND(LARGE('Sch A. Input'!$CL$15:$CL$41,COUNTIF('Sch A. Input'!$CL$15:$CL$41,"&gt;="&amp;F621))&lt;E621,F621&lt;&gt;0),"Leaver",J621-G621)</f>
        <v>0</v>
      </c>
      <c r="T621" s="237">
        <f>IF(AND(LARGE('Sch A. Input'!$CL$15:$CL$41,COUNTIF('Sch A. Input'!$CL$15:$CL$41,"&gt;="&amp;F621))&lt;E621,F621&lt;&gt;0),"Leaver",K621-H621)</f>
        <v>0</v>
      </c>
      <c r="U621" s="238">
        <f>IF(AND(LARGE('Sch A. Input'!$CL$15:$CL$41,COUNTIF('Sch A. Input'!$CL$15:$CL$41,"&gt;="&amp;F621))&lt;E621,F621&lt;&gt;0),"Leaver",L621-I621)</f>
        <v>0</v>
      </c>
      <c r="V621" s="238">
        <f>IF(AND(LARGE('Sch A. Input'!$CL$15:$CL$41,COUNTIF('Sch A. Input'!$CL$15:$CL$41,"&gt;="&amp;F621))&lt;E621,F621&lt;&gt;0),"Leaver",IFERROR(S621/X621*$M$9,0))</f>
        <v>0</v>
      </c>
      <c r="W621" s="238">
        <f>IF(AND(LARGE('Sch A. Input'!$CL$15:$CL$41,COUNTIF('Sch A. Input'!$CL$15:$CL$41,"&gt;="&amp;F621))&lt;E621,F621&lt;&gt;0),"Leaver",V621+T621)</f>
        <v>0</v>
      </c>
      <c r="X621" s="264">
        <f>IF(AND(LARGE('Sch A. Input'!$CL$15:$CL$41,COUNTIF('Sch A. Input'!$CL$15:$CL$41,"&gt;="&amp;F621))&lt;E621,F621&lt;&gt;0),"Leaver",IF(OR(D621="",D621&gt;$L$11,($L$11-14)&lt;$K$9),0,(E621+1-D621)/14-1))</f>
        <v>0</v>
      </c>
      <c r="Y621" s="265">
        <f>IF(AND(LARGE('Sch A. Input'!$CL$15:$CL$41,COUNTIF('Sch A. Input'!$CL$15:$CL$41,"&gt;="&amp;F621))&lt;E621,F621&lt;&gt;0),"Leaver",IFERROR(IF((S621/$X621*$M$9+T621)&gt;$D$12,"YES","NO"),0))</f>
        <v>0</v>
      </c>
      <c r="Z621" s="225">
        <f>IF(AND(LARGE('Sch A. Input'!$CL$15:$CL$41,COUNTIF('Sch A. Input'!$CL$15:$CL$41,"&gt;="&amp;F621))&lt;E621,F621&lt;&gt;0),"Leaver",IFERROR(IF($Y621="YES",MIN($U621*($G$12/$D$12),$G$12),(SUMPRODUCT(--((MIN(W621,$D$12))&gt;$C$9:$C$12),((MIN(W621,$D$12))-$C$9:$C$12),$H$9:$H$12))-((1-(X621/$M$9))*(SUMPRODUCT(--((MIN(V621,$D$12))&gt;$C$9:$C$12),((MIN(V621,$D$12))-$C$9:$C$12),$H$9:$H$12)))),0))</f>
        <v>0</v>
      </c>
      <c r="AA621" s="169">
        <f>IF(AND(LARGE('Sch A. Input'!$CL$15:$CL$41,COUNTIF('Sch A. Input'!$CL$15:$CL$41,"&gt;="&amp;F621))&lt;E621,F621&lt;&gt;0),"Leaver",IFERROR(Z621/U621,0))</f>
        <v>0</v>
      </c>
      <c r="AB621" s="170">
        <f>IF(AND(LARGE('Sch A. Input'!$CL$15:$CL$41,COUNTIF('Sch A. Input'!$CL$15:$CL$41,"&gt;="&amp;F621))&lt;E621,F621&lt;&gt;0),"Leaver",Q621-Z621)</f>
        <v>0</v>
      </c>
      <c r="AC621" s="94">
        <f t="shared" si="109"/>
        <v>0</v>
      </c>
      <c r="BK621" s="2"/>
      <c r="BL621" s="2"/>
      <c r="CI621"/>
    </row>
    <row r="622" spans="2:87" x14ac:dyDescent="0.35">
      <c r="B622" s="70" t="str">
        <f>IF('Sch A. Input'!B620="","",'Sch A. Input'!B620)</f>
        <v/>
      </c>
      <c r="C622" s="75" t="str">
        <f>IF('Sch A. Input'!C620="","",'Sch A. Input'!C620)</f>
        <v/>
      </c>
      <c r="D622" s="71" t="str">
        <f>IF('Sch A. Input'!D620="","",'Sch A. Input'!D620)</f>
        <v/>
      </c>
      <c r="E622" s="71">
        <f>'Sch A. Input'!E620</f>
        <v>45016</v>
      </c>
      <c r="F622" s="71">
        <f>'Sch A. Input'!F620</f>
        <v>0</v>
      </c>
      <c r="G622" s="226">
        <f>SUMIFS('Sch A. Input'!H620:CJ620,'Sch A. Input'!$H$13:$CJ$13,$L$11,'Sch A. Input'!$H$14:$CJ$14,"Recurring")</f>
        <v>0</v>
      </c>
      <c r="H622" s="226">
        <f>SUMIFS('Sch A. Input'!H620:CJ620,'Sch A. Input'!$H$13:$CJ$13,$L$11,'Sch A. Input'!$H$14:$CJ$14,"One-time")</f>
        <v>0</v>
      </c>
      <c r="I622" s="227">
        <f t="shared" si="103"/>
        <v>0</v>
      </c>
      <c r="J622" s="228">
        <f>SUMIFS('Sch A. Input'!H620:CJ620,'Sch A. Input'!$H$14:$CJ$14,"Recurring",'Sch A. Input'!$H$13:$CJ$13,"&lt;="&amp;$L$11)</f>
        <v>0</v>
      </c>
      <c r="K622" s="228">
        <f>SUMIFS('Sch A. Input'!H620:CJ620,'Sch A. Input'!$H$14:$CJ$14,"One-time",'Sch A. Input'!$H$13:$CJ$13,"&lt;="&amp;$L$11)</f>
        <v>0</v>
      </c>
      <c r="L622" s="229">
        <f t="shared" si="104"/>
        <v>0</v>
      </c>
      <c r="M622" s="228">
        <f t="shared" si="105"/>
        <v>0</v>
      </c>
      <c r="N622" s="228">
        <f t="shared" si="106"/>
        <v>0</v>
      </c>
      <c r="O622" s="259">
        <f t="shared" si="107"/>
        <v>0</v>
      </c>
      <c r="P622" s="268">
        <f t="shared" si="101"/>
        <v>0</v>
      </c>
      <c r="Q622" s="231">
        <f t="shared" si="102"/>
        <v>0</v>
      </c>
      <c r="R622" s="97">
        <f t="shared" si="108"/>
        <v>0</v>
      </c>
      <c r="S622" s="237">
        <f>IF(AND(LARGE('Sch A. Input'!$CL$15:$CL$41,COUNTIF('Sch A. Input'!$CL$15:$CL$41,"&gt;="&amp;F622))&lt;E622,F622&lt;&gt;0),"Leaver",J622-G622)</f>
        <v>0</v>
      </c>
      <c r="T622" s="237">
        <f>IF(AND(LARGE('Sch A. Input'!$CL$15:$CL$41,COUNTIF('Sch A. Input'!$CL$15:$CL$41,"&gt;="&amp;F622))&lt;E622,F622&lt;&gt;0),"Leaver",K622-H622)</f>
        <v>0</v>
      </c>
      <c r="U622" s="238">
        <f>IF(AND(LARGE('Sch A. Input'!$CL$15:$CL$41,COUNTIF('Sch A. Input'!$CL$15:$CL$41,"&gt;="&amp;F622))&lt;E622,F622&lt;&gt;0),"Leaver",L622-I622)</f>
        <v>0</v>
      </c>
      <c r="V622" s="238">
        <f>IF(AND(LARGE('Sch A. Input'!$CL$15:$CL$41,COUNTIF('Sch A. Input'!$CL$15:$CL$41,"&gt;="&amp;F622))&lt;E622,F622&lt;&gt;0),"Leaver",IFERROR(S622/X622*$M$9,0))</f>
        <v>0</v>
      </c>
      <c r="W622" s="238">
        <f>IF(AND(LARGE('Sch A. Input'!$CL$15:$CL$41,COUNTIF('Sch A. Input'!$CL$15:$CL$41,"&gt;="&amp;F622))&lt;E622,F622&lt;&gt;0),"Leaver",V622+T622)</f>
        <v>0</v>
      </c>
      <c r="X622" s="264">
        <f>IF(AND(LARGE('Sch A. Input'!$CL$15:$CL$41,COUNTIF('Sch A. Input'!$CL$15:$CL$41,"&gt;="&amp;F622))&lt;E622,F622&lt;&gt;0),"Leaver",IF(OR(D622="",D622&gt;$L$11,($L$11-14)&lt;$K$9),0,(E622+1-D622)/14-1))</f>
        <v>0</v>
      </c>
      <c r="Y622" s="265">
        <f>IF(AND(LARGE('Sch A. Input'!$CL$15:$CL$41,COUNTIF('Sch A. Input'!$CL$15:$CL$41,"&gt;="&amp;F622))&lt;E622,F622&lt;&gt;0),"Leaver",IFERROR(IF((S622/$X622*$M$9+T622)&gt;$D$12,"YES","NO"),0))</f>
        <v>0</v>
      </c>
      <c r="Z622" s="225">
        <f>IF(AND(LARGE('Sch A. Input'!$CL$15:$CL$41,COUNTIF('Sch A. Input'!$CL$15:$CL$41,"&gt;="&amp;F622))&lt;E622,F622&lt;&gt;0),"Leaver",IFERROR(IF($Y622="YES",MIN($U622*($G$12/$D$12),$G$12),(SUMPRODUCT(--((MIN(W622,$D$12))&gt;$C$9:$C$12),((MIN(W622,$D$12))-$C$9:$C$12),$H$9:$H$12))-((1-(X622/$M$9))*(SUMPRODUCT(--((MIN(V622,$D$12))&gt;$C$9:$C$12),((MIN(V622,$D$12))-$C$9:$C$12),$H$9:$H$12)))),0))</f>
        <v>0</v>
      </c>
      <c r="AA622" s="169">
        <f>IF(AND(LARGE('Sch A. Input'!$CL$15:$CL$41,COUNTIF('Sch A. Input'!$CL$15:$CL$41,"&gt;="&amp;F622))&lt;E622,F622&lt;&gt;0),"Leaver",IFERROR(Z622/U622,0))</f>
        <v>0</v>
      </c>
      <c r="AB622" s="170">
        <f>IF(AND(LARGE('Sch A. Input'!$CL$15:$CL$41,COUNTIF('Sch A. Input'!$CL$15:$CL$41,"&gt;="&amp;F622))&lt;E622,F622&lt;&gt;0),"Leaver",Q622-Z622)</f>
        <v>0</v>
      </c>
      <c r="AC622" s="94">
        <f t="shared" si="109"/>
        <v>0</v>
      </c>
      <c r="BK622" s="2"/>
      <c r="BL622" s="2"/>
      <c r="CI622"/>
    </row>
    <row r="623" spans="2:87" x14ac:dyDescent="0.35">
      <c r="B623" s="70" t="str">
        <f>IF('Sch A. Input'!B621="","",'Sch A. Input'!B621)</f>
        <v/>
      </c>
      <c r="C623" s="75" t="str">
        <f>IF('Sch A. Input'!C621="","",'Sch A. Input'!C621)</f>
        <v/>
      </c>
      <c r="D623" s="71" t="str">
        <f>IF('Sch A. Input'!D621="","",'Sch A. Input'!D621)</f>
        <v/>
      </c>
      <c r="E623" s="71">
        <f>'Sch A. Input'!E621</f>
        <v>45016</v>
      </c>
      <c r="F623" s="71">
        <f>'Sch A. Input'!F621</f>
        <v>0</v>
      </c>
      <c r="G623" s="226">
        <f>SUMIFS('Sch A. Input'!H621:CJ621,'Sch A. Input'!$H$13:$CJ$13,$L$11,'Sch A. Input'!$H$14:$CJ$14,"Recurring")</f>
        <v>0</v>
      </c>
      <c r="H623" s="226">
        <f>SUMIFS('Sch A. Input'!H621:CJ621,'Sch A. Input'!$H$13:$CJ$13,$L$11,'Sch A. Input'!$H$14:$CJ$14,"One-time")</f>
        <v>0</v>
      </c>
      <c r="I623" s="227">
        <f t="shared" si="103"/>
        <v>0</v>
      </c>
      <c r="J623" s="228">
        <f>SUMIFS('Sch A. Input'!H621:CJ621,'Sch A. Input'!$H$14:$CJ$14,"Recurring",'Sch A. Input'!$H$13:$CJ$13,"&lt;="&amp;$L$11)</f>
        <v>0</v>
      </c>
      <c r="K623" s="228">
        <f>SUMIFS('Sch A. Input'!H621:CJ621,'Sch A. Input'!$H$14:$CJ$14,"One-time",'Sch A. Input'!$H$13:$CJ$13,"&lt;="&amp;$L$11)</f>
        <v>0</v>
      </c>
      <c r="L623" s="229">
        <f t="shared" si="104"/>
        <v>0</v>
      </c>
      <c r="M623" s="228">
        <f t="shared" si="105"/>
        <v>0</v>
      </c>
      <c r="N623" s="228">
        <f t="shared" si="106"/>
        <v>0</v>
      </c>
      <c r="O623" s="259">
        <f t="shared" si="107"/>
        <v>0</v>
      </c>
      <c r="P623" s="268">
        <f t="shared" si="101"/>
        <v>0</v>
      </c>
      <c r="Q623" s="231">
        <f t="shared" si="102"/>
        <v>0</v>
      </c>
      <c r="R623" s="97">
        <f t="shared" si="108"/>
        <v>0</v>
      </c>
      <c r="S623" s="237">
        <f>IF(AND(LARGE('Sch A. Input'!$CL$15:$CL$41,COUNTIF('Sch A. Input'!$CL$15:$CL$41,"&gt;="&amp;F623))&lt;E623,F623&lt;&gt;0),"Leaver",J623-G623)</f>
        <v>0</v>
      </c>
      <c r="T623" s="237">
        <f>IF(AND(LARGE('Sch A. Input'!$CL$15:$CL$41,COUNTIF('Sch A. Input'!$CL$15:$CL$41,"&gt;="&amp;F623))&lt;E623,F623&lt;&gt;0),"Leaver",K623-H623)</f>
        <v>0</v>
      </c>
      <c r="U623" s="238">
        <f>IF(AND(LARGE('Sch A. Input'!$CL$15:$CL$41,COUNTIF('Sch A. Input'!$CL$15:$CL$41,"&gt;="&amp;F623))&lt;E623,F623&lt;&gt;0),"Leaver",L623-I623)</f>
        <v>0</v>
      </c>
      <c r="V623" s="238">
        <f>IF(AND(LARGE('Sch A. Input'!$CL$15:$CL$41,COUNTIF('Sch A. Input'!$CL$15:$CL$41,"&gt;="&amp;F623))&lt;E623,F623&lt;&gt;0),"Leaver",IFERROR(S623/X623*$M$9,0))</f>
        <v>0</v>
      </c>
      <c r="W623" s="238">
        <f>IF(AND(LARGE('Sch A. Input'!$CL$15:$CL$41,COUNTIF('Sch A. Input'!$CL$15:$CL$41,"&gt;="&amp;F623))&lt;E623,F623&lt;&gt;0),"Leaver",V623+T623)</f>
        <v>0</v>
      </c>
      <c r="X623" s="264">
        <f>IF(AND(LARGE('Sch A. Input'!$CL$15:$CL$41,COUNTIF('Sch A. Input'!$CL$15:$CL$41,"&gt;="&amp;F623))&lt;E623,F623&lt;&gt;0),"Leaver",IF(OR(D623="",D623&gt;$L$11,($L$11-14)&lt;$K$9),0,(E623+1-D623)/14-1))</f>
        <v>0</v>
      </c>
      <c r="Y623" s="265">
        <f>IF(AND(LARGE('Sch A. Input'!$CL$15:$CL$41,COUNTIF('Sch A. Input'!$CL$15:$CL$41,"&gt;="&amp;F623))&lt;E623,F623&lt;&gt;0),"Leaver",IFERROR(IF((S623/$X623*$M$9+T623)&gt;$D$12,"YES","NO"),0))</f>
        <v>0</v>
      </c>
      <c r="Z623" s="225">
        <f>IF(AND(LARGE('Sch A. Input'!$CL$15:$CL$41,COUNTIF('Sch A. Input'!$CL$15:$CL$41,"&gt;="&amp;F623))&lt;E623,F623&lt;&gt;0),"Leaver",IFERROR(IF($Y623="YES",MIN($U623*($G$12/$D$12),$G$12),(SUMPRODUCT(--((MIN(W623,$D$12))&gt;$C$9:$C$12),((MIN(W623,$D$12))-$C$9:$C$12),$H$9:$H$12))-((1-(X623/$M$9))*(SUMPRODUCT(--((MIN(V623,$D$12))&gt;$C$9:$C$12),((MIN(V623,$D$12))-$C$9:$C$12),$H$9:$H$12)))),0))</f>
        <v>0</v>
      </c>
      <c r="AA623" s="169">
        <f>IF(AND(LARGE('Sch A. Input'!$CL$15:$CL$41,COUNTIF('Sch A. Input'!$CL$15:$CL$41,"&gt;="&amp;F623))&lt;E623,F623&lt;&gt;0),"Leaver",IFERROR(Z623/U623,0))</f>
        <v>0</v>
      </c>
      <c r="AB623" s="170">
        <f>IF(AND(LARGE('Sch A. Input'!$CL$15:$CL$41,COUNTIF('Sch A. Input'!$CL$15:$CL$41,"&gt;="&amp;F623))&lt;E623,F623&lt;&gt;0),"Leaver",Q623-Z623)</f>
        <v>0</v>
      </c>
      <c r="AC623" s="94">
        <f t="shared" si="109"/>
        <v>0</v>
      </c>
      <c r="BK623" s="2"/>
      <c r="BL623" s="2"/>
      <c r="CI623"/>
    </row>
    <row r="624" spans="2:87" x14ac:dyDescent="0.35">
      <c r="B624" s="70" t="str">
        <f>IF('Sch A. Input'!B622="","",'Sch A. Input'!B622)</f>
        <v/>
      </c>
      <c r="C624" s="75" t="str">
        <f>IF('Sch A. Input'!C622="","",'Sch A. Input'!C622)</f>
        <v/>
      </c>
      <c r="D624" s="71" t="str">
        <f>IF('Sch A. Input'!D622="","",'Sch A. Input'!D622)</f>
        <v/>
      </c>
      <c r="E624" s="71">
        <f>'Sch A. Input'!E622</f>
        <v>45016</v>
      </c>
      <c r="F624" s="71">
        <f>'Sch A. Input'!F622</f>
        <v>0</v>
      </c>
      <c r="G624" s="226">
        <f>SUMIFS('Sch A. Input'!H622:CJ622,'Sch A. Input'!$H$13:$CJ$13,$L$11,'Sch A. Input'!$H$14:$CJ$14,"Recurring")</f>
        <v>0</v>
      </c>
      <c r="H624" s="226">
        <f>SUMIFS('Sch A. Input'!H622:CJ622,'Sch A. Input'!$H$13:$CJ$13,$L$11,'Sch A. Input'!$H$14:$CJ$14,"One-time")</f>
        <v>0</v>
      </c>
      <c r="I624" s="227">
        <f t="shared" si="103"/>
        <v>0</v>
      </c>
      <c r="J624" s="228">
        <f>SUMIFS('Sch A. Input'!H622:CJ622,'Sch A. Input'!$H$14:$CJ$14,"Recurring",'Sch A. Input'!$H$13:$CJ$13,"&lt;="&amp;$L$11)</f>
        <v>0</v>
      </c>
      <c r="K624" s="228">
        <f>SUMIFS('Sch A. Input'!H622:CJ622,'Sch A. Input'!$H$14:$CJ$14,"One-time",'Sch A. Input'!$H$13:$CJ$13,"&lt;="&amp;$L$11)</f>
        <v>0</v>
      </c>
      <c r="L624" s="229">
        <f t="shared" si="104"/>
        <v>0</v>
      </c>
      <c r="M624" s="228">
        <f t="shared" si="105"/>
        <v>0</v>
      </c>
      <c r="N624" s="228">
        <f t="shared" si="106"/>
        <v>0</v>
      </c>
      <c r="O624" s="259">
        <f t="shared" si="107"/>
        <v>0</v>
      </c>
      <c r="P624" s="268">
        <f t="shared" si="101"/>
        <v>0</v>
      </c>
      <c r="Q624" s="231">
        <f t="shared" si="102"/>
        <v>0</v>
      </c>
      <c r="R624" s="97">
        <f t="shared" si="108"/>
        <v>0</v>
      </c>
      <c r="S624" s="237">
        <f>IF(AND(LARGE('Sch A. Input'!$CL$15:$CL$41,COUNTIF('Sch A. Input'!$CL$15:$CL$41,"&gt;="&amp;F624))&lt;E624,F624&lt;&gt;0),"Leaver",J624-G624)</f>
        <v>0</v>
      </c>
      <c r="T624" s="237">
        <f>IF(AND(LARGE('Sch A. Input'!$CL$15:$CL$41,COUNTIF('Sch A. Input'!$CL$15:$CL$41,"&gt;="&amp;F624))&lt;E624,F624&lt;&gt;0),"Leaver",K624-H624)</f>
        <v>0</v>
      </c>
      <c r="U624" s="238">
        <f>IF(AND(LARGE('Sch A. Input'!$CL$15:$CL$41,COUNTIF('Sch A. Input'!$CL$15:$CL$41,"&gt;="&amp;F624))&lt;E624,F624&lt;&gt;0),"Leaver",L624-I624)</f>
        <v>0</v>
      </c>
      <c r="V624" s="238">
        <f>IF(AND(LARGE('Sch A. Input'!$CL$15:$CL$41,COUNTIF('Sch A. Input'!$CL$15:$CL$41,"&gt;="&amp;F624))&lt;E624,F624&lt;&gt;0),"Leaver",IFERROR(S624/X624*$M$9,0))</f>
        <v>0</v>
      </c>
      <c r="W624" s="238">
        <f>IF(AND(LARGE('Sch A. Input'!$CL$15:$CL$41,COUNTIF('Sch A. Input'!$CL$15:$CL$41,"&gt;="&amp;F624))&lt;E624,F624&lt;&gt;0),"Leaver",V624+T624)</f>
        <v>0</v>
      </c>
      <c r="X624" s="264">
        <f>IF(AND(LARGE('Sch A. Input'!$CL$15:$CL$41,COUNTIF('Sch A. Input'!$CL$15:$CL$41,"&gt;="&amp;F624))&lt;E624,F624&lt;&gt;0),"Leaver",IF(OR(D624="",D624&gt;$L$11,($L$11-14)&lt;$K$9),0,(E624+1-D624)/14-1))</f>
        <v>0</v>
      </c>
      <c r="Y624" s="265">
        <f>IF(AND(LARGE('Sch A. Input'!$CL$15:$CL$41,COUNTIF('Sch A. Input'!$CL$15:$CL$41,"&gt;="&amp;F624))&lt;E624,F624&lt;&gt;0),"Leaver",IFERROR(IF((S624/$X624*$M$9+T624)&gt;$D$12,"YES","NO"),0))</f>
        <v>0</v>
      </c>
      <c r="Z624" s="225">
        <f>IF(AND(LARGE('Sch A. Input'!$CL$15:$CL$41,COUNTIF('Sch A. Input'!$CL$15:$CL$41,"&gt;="&amp;F624))&lt;E624,F624&lt;&gt;0),"Leaver",IFERROR(IF($Y624="YES",MIN($U624*($G$12/$D$12),$G$12),(SUMPRODUCT(--((MIN(W624,$D$12))&gt;$C$9:$C$12),((MIN(W624,$D$12))-$C$9:$C$12),$H$9:$H$12))-((1-(X624/$M$9))*(SUMPRODUCT(--((MIN(V624,$D$12))&gt;$C$9:$C$12),((MIN(V624,$D$12))-$C$9:$C$12),$H$9:$H$12)))),0))</f>
        <v>0</v>
      </c>
      <c r="AA624" s="169">
        <f>IF(AND(LARGE('Sch A. Input'!$CL$15:$CL$41,COUNTIF('Sch A. Input'!$CL$15:$CL$41,"&gt;="&amp;F624))&lt;E624,F624&lt;&gt;0),"Leaver",IFERROR(Z624/U624,0))</f>
        <v>0</v>
      </c>
      <c r="AB624" s="170">
        <f>IF(AND(LARGE('Sch A. Input'!$CL$15:$CL$41,COUNTIF('Sch A. Input'!$CL$15:$CL$41,"&gt;="&amp;F624))&lt;E624,F624&lt;&gt;0),"Leaver",Q624-Z624)</f>
        <v>0</v>
      </c>
      <c r="AC624" s="94">
        <f t="shared" si="109"/>
        <v>0</v>
      </c>
      <c r="BK624" s="2"/>
      <c r="BL624" s="2"/>
      <c r="CI624"/>
    </row>
    <row r="625" spans="2:87" x14ac:dyDescent="0.35">
      <c r="B625" s="70" t="str">
        <f>IF('Sch A. Input'!B623="","",'Sch A. Input'!B623)</f>
        <v/>
      </c>
      <c r="C625" s="75" t="str">
        <f>IF('Sch A. Input'!C623="","",'Sch A. Input'!C623)</f>
        <v/>
      </c>
      <c r="D625" s="71" t="str">
        <f>IF('Sch A. Input'!D623="","",'Sch A. Input'!D623)</f>
        <v/>
      </c>
      <c r="E625" s="71">
        <f>'Sch A. Input'!E623</f>
        <v>45016</v>
      </c>
      <c r="F625" s="71">
        <f>'Sch A. Input'!F623</f>
        <v>0</v>
      </c>
      <c r="G625" s="226">
        <f>SUMIFS('Sch A. Input'!H623:CJ623,'Sch A. Input'!$H$13:$CJ$13,$L$11,'Sch A. Input'!$H$14:$CJ$14,"Recurring")</f>
        <v>0</v>
      </c>
      <c r="H625" s="226">
        <f>SUMIFS('Sch A. Input'!H623:CJ623,'Sch A. Input'!$H$13:$CJ$13,$L$11,'Sch A. Input'!$H$14:$CJ$14,"One-time")</f>
        <v>0</v>
      </c>
      <c r="I625" s="227">
        <f t="shared" si="103"/>
        <v>0</v>
      </c>
      <c r="J625" s="228">
        <f>SUMIFS('Sch A. Input'!H623:CJ623,'Sch A. Input'!$H$14:$CJ$14,"Recurring",'Sch A. Input'!$H$13:$CJ$13,"&lt;="&amp;$L$11)</f>
        <v>0</v>
      </c>
      <c r="K625" s="228">
        <f>SUMIFS('Sch A. Input'!H623:CJ623,'Sch A. Input'!$H$14:$CJ$14,"One-time",'Sch A. Input'!$H$13:$CJ$13,"&lt;="&amp;$L$11)</f>
        <v>0</v>
      </c>
      <c r="L625" s="229">
        <f t="shared" si="104"/>
        <v>0</v>
      </c>
      <c r="M625" s="228">
        <f t="shared" si="105"/>
        <v>0</v>
      </c>
      <c r="N625" s="228">
        <f t="shared" si="106"/>
        <v>0</v>
      </c>
      <c r="O625" s="259">
        <f t="shared" si="107"/>
        <v>0</v>
      </c>
      <c r="P625" s="268">
        <f t="shared" si="101"/>
        <v>0</v>
      </c>
      <c r="Q625" s="231">
        <f t="shared" si="102"/>
        <v>0</v>
      </c>
      <c r="R625" s="97">
        <f t="shared" si="108"/>
        <v>0</v>
      </c>
      <c r="S625" s="237">
        <f>IF(AND(LARGE('Sch A. Input'!$CL$15:$CL$41,COUNTIF('Sch A. Input'!$CL$15:$CL$41,"&gt;="&amp;F625))&lt;E625,F625&lt;&gt;0),"Leaver",J625-G625)</f>
        <v>0</v>
      </c>
      <c r="T625" s="237">
        <f>IF(AND(LARGE('Sch A. Input'!$CL$15:$CL$41,COUNTIF('Sch A. Input'!$CL$15:$CL$41,"&gt;="&amp;F625))&lt;E625,F625&lt;&gt;0),"Leaver",K625-H625)</f>
        <v>0</v>
      </c>
      <c r="U625" s="238">
        <f>IF(AND(LARGE('Sch A. Input'!$CL$15:$CL$41,COUNTIF('Sch A. Input'!$CL$15:$CL$41,"&gt;="&amp;F625))&lt;E625,F625&lt;&gt;0),"Leaver",L625-I625)</f>
        <v>0</v>
      </c>
      <c r="V625" s="238">
        <f>IF(AND(LARGE('Sch A. Input'!$CL$15:$CL$41,COUNTIF('Sch A. Input'!$CL$15:$CL$41,"&gt;="&amp;F625))&lt;E625,F625&lt;&gt;0),"Leaver",IFERROR(S625/X625*$M$9,0))</f>
        <v>0</v>
      </c>
      <c r="W625" s="238">
        <f>IF(AND(LARGE('Sch A. Input'!$CL$15:$CL$41,COUNTIF('Sch A. Input'!$CL$15:$CL$41,"&gt;="&amp;F625))&lt;E625,F625&lt;&gt;0),"Leaver",V625+T625)</f>
        <v>0</v>
      </c>
      <c r="X625" s="264">
        <f>IF(AND(LARGE('Sch A. Input'!$CL$15:$CL$41,COUNTIF('Sch A. Input'!$CL$15:$CL$41,"&gt;="&amp;F625))&lt;E625,F625&lt;&gt;0),"Leaver",IF(OR(D625="",D625&gt;$L$11,($L$11-14)&lt;$K$9),0,(E625+1-D625)/14-1))</f>
        <v>0</v>
      </c>
      <c r="Y625" s="265">
        <f>IF(AND(LARGE('Sch A. Input'!$CL$15:$CL$41,COUNTIF('Sch A. Input'!$CL$15:$CL$41,"&gt;="&amp;F625))&lt;E625,F625&lt;&gt;0),"Leaver",IFERROR(IF((S625/$X625*$M$9+T625)&gt;$D$12,"YES","NO"),0))</f>
        <v>0</v>
      </c>
      <c r="Z625" s="225">
        <f>IF(AND(LARGE('Sch A. Input'!$CL$15:$CL$41,COUNTIF('Sch A. Input'!$CL$15:$CL$41,"&gt;="&amp;F625))&lt;E625,F625&lt;&gt;0),"Leaver",IFERROR(IF($Y625="YES",MIN($U625*($G$12/$D$12),$G$12),(SUMPRODUCT(--((MIN(W625,$D$12))&gt;$C$9:$C$12),((MIN(W625,$D$12))-$C$9:$C$12),$H$9:$H$12))-((1-(X625/$M$9))*(SUMPRODUCT(--((MIN(V625,$D$12))&gt;$C$9:$C$12),((MIN(V625,$D$12))-$C$9:$C$12),$H$9:$H$12)))),0))</f>
        <v>0</v>
      </c>
      <c r="AA625" s="169">
        <f>IF(AND(LARGE('Sch A. Input'!$CL$15:$CL$41,COUNTIF('Sch A. Input'!$CL$15:$CL$41,"&gt;="&amp;F625))&lt;E625,F625&lt;&gt;0),"Leaver",IFERROR(Z625/U625,0))</f>
        <v>0</v>
      </c>
      <c r="AB625" s="170">
        <f>IF(AND(LARGE('Sch A. Input'!$CL$15:$CL$41,COUNTIF('Sch A. Input'!$CL$15:$CL$41,"&gt;="&amp;F625))&lt;E625,F625&lt;&gt;0),"Leaver",Q625-Z625)</f>
        <v>0</v>
      </c>
      <c r="AC625" s="94">
        <f t="shared" si="109"/>
        <v>0</v>
      </c>
      <c r="BK625" s="2"/>
      <c r="BL625" s="2"/>
      <c r="CI625"/>
    </row>
    <row r="626" spans="2:87" x14ac:dyDescent="0.35">
      <c r="B626" s="70" t="str">
        <f>IF('Sch A. Input'!B624="","",'Sch A. Input'!B624)</f>
        <v/>
      </c>
      <c r="C626" s="75" t="str">
        <f>IF('Sch A. Input'!C624="","",'Sch A. Input'!C624)</f>
        <v/>
      </c>
      <c r="D626" s="71" t="str">
        <f>IF('Sch A. Input'!D624="","",'Sch A. Input'!D624)</f>
        <v/>
      </c>
      <c r="E626" s="71">
        <f>'Sch A. Input'!E624</f>
        <v>45016</v>
      </c>
      <c r="F626" s="71">
        <f>'Sch A. Input'!F624</f>
        <v>0</v>
      </c>
      <c r="G626" s="226">
        <f>SUMIFS('Sch A. Input'!H624:CJ624,'Sch A. Input'!$H$13:$CJ$13,$L$11,'Sch A. Input'!$H$14:$CJ$14,"Recurring")</f>
        <v>0</v>
      </c>
      <c r="H626" s="226">
        <f>SUMIFS('Sch A. Input'!H624:CJ624,'Sch A. Input'!$H$13:$CJ$13,$L$11,'Sch A. Input'!$H$14:$CJ$14,"One-time")</f>
        <v>0</v>
      </c>
      <c r="I626" s="227">
        <f t="shared" si="103"/>
        <v>0</v>
      </c>
      <c r="J626" s="228">
        <f>SUMIFS('Sch A. Input'!H624:CJ624,'Sch A. Input'!$H$14:$CJ$14,"Recurring",'Sch A. Input'!$H$13:$CJ$13,"&lt;="&amp;$L$11)</f>
        <v>0</v>
      </c>
      <c r="K626" s="228">
        <f>SUMIFS('Sch A. Input'!H624:CJ624,'Sch A. Input'!$H$14:$CJ$14,"One-time",'Sch A. Input'!$H$13:$CJ$13,"&lt;="&amp;$L$11)</f>
        <v>0</v>
      </c>
      <c r="L626" s="229">
        <f t="shared" si="104"/>
        <v>0</v>
      </c>
      <c r="M626" s="228">
        <f t="shared" si="105"/>
        <v>0</v>
      </c>
      <c r="N626" s="228">
        <f t="shared" si="106"/>
        <v>0</v>
      </c>
      <c r="O626" s="259">
        <f t="shared" si="107"/>
        <v>0</v>
      </c>
      <c r="P626" s="268">
        <f t="shared" si="101"/>
        <v>0</v>
      </c>
      <c r="Q626" s="231">
        <f t="shared" si="102"/>
        <v>0</v>
      </c>
      <c r="R626" s="97">
        <f t="shared" si="108"/>
        <v>0</v>
      </c>
      <c r="S626" s="237">
        <f>IF(AND(LARGE('Sch A. Input'!$CL$15:$CL$41,COUNTIF('Sch A. Input'!$CL$15:$CL$41,"&gt;="&amp;F626))&lt;E626,F626&lt;&gt;0),"Leaver",J626-G626)</f>
        <v>0</v>
      </c>
      <c r="T626" s="237">
        <f>IF(AND(LARGE('Sch A. Input'!$CL$15:$CL$41,COUNTIF('Sch A. Input'!$CL$15:$CL$41,"&gt;="&amp;F626))&lt;E626,F626&lt;&gt;0),"Leaver",K626-H626)</f>
        <v>0</v>
      </c>
      <c r="U626" s="238">
        <f>IF(AND(LARGE('Sch A. Input'!$CL$15:$CL$41,COUNTIF('Sch A. Input'!$CL$15:$CL$41,"&gt;="&amp;F626))&lt;E626,F626&lt;&gt;0),"Leaver",L626-I626)</f>
        <v>0</v>
      </c>
      <c r="V626" s="238">
        <f>IF(AND(LARGE('Sch A. Input'!$CL$15:$CL$41,COUNTIF('Sch A. Input'!$CL$15:$CL$41,"&gt;="&amp;F626))&lt;E626,F626&lt;&gt;0),"Leaver",IFERROR(S626/X626*$M$9,0))</f>
        <v>0</v>
      </c>
      <c r="W626" s="238">
        <f>IF(AND(LARGE('Sch A. Input'!$CL$15:$CL$41,COUNTIF('Sch A. Input'!$CL$15:$CL$41,"&gt;="&amp;F626))&lt;E626,F626&lt;&gt;0),"Leaver",V626+T626)</f>
        <v>0</v>
      </c>
      <c r="X626" s="264">
        <f>IF(AND(LARGE('Sch A. Input'!$CL$15:$CL$41,COUNTIF('Sch A. Input'!$CL$15:$CL$41,"&gt;="&amp;F626))&lt;E626,F626&lt;&gt;0),"Leaver",IF(OR(D626="",D626&gt;$L$11,($L$11-14)&lt;$K$9),0,(E626+1-D626)/14-1))</f>
        <v>0</v>
      </c>
      <c r="Y626" s="265">
        <f>IF(AND(LARGE('Sch A. Input'!$CL$15:$CL$41,COUNTIF('Sch A. Input'!$CL$15:$CL$41,"&gt;="&amp;F626))&lt;E626,F626&lt;&gt;0),"Leaver",IFERROR(IF((S626/$X626*$M$9+T626)&gt;$D$12,"YES","NO"),0))</f>
        <v>0</v>
      </c>
      <c r="Z626" s="225">
        <f>IF(AND(LARGE('Sch A. Input'!$CL$15:$CL$41,COUNTIF('Sch A. Input'!$CL$15:$CL$41,"&gt;="&amp;F626))&lt;E626,F626&lt;&gt;0),"Leaver",IFERROR(IF($Y626="YES",MIN($U626*($G$12/$D$12),$G$12),(SUMPRODUCT(--((MIN(W626,$D$12))&gt;$C$9:$C$12),((MIN(W626,$D$12))-$C$9:$C$12),$H$9:$H$12))-((1-(X626/$M$9))*(SUMPRODUCT(--((MIN(V626,$D$12))&gt;$C$9:$C$12),((MIN(V626,$D$12))-$C$9:$C$12),$H$9:$H$12)))),0))</f>
        <v>0</v>
      </c>
      <c r="AA626" s="169">
        <f>IF(AND(LARGE('Sch A. Input'!$CL$15:$CL$41,COUNTIF('Sch A. Input'!$CL$15:$CL$41,"&gt;="&amp;F626))&lt;E626,F626&lt;&gt;0),"Leaver",IFERROR(Z626/U626,0))</f>
        <v>0</v>
      </c>
      <c r="AB626" s="170">
        <f>IF(AND(LARGE('Sch A. Input'!$CL$15:$CL$41,COUNTIF('Sch A. Input'!$CL$15:$CL$41,"&gt;="&amp;F626))&lt;E626,F626&lt;&gt;0),"Leaver",Q626-Z626)</f>
        <v>0</v>
      </c>
      <c r="AC626" s="94">
        <f t="shared" si="109"/>
        <v>0</v>
      </c>
      <c r="BK626" s="2"/>
      <c r="BL626" s="2"/>
      <c r="CI626"/>
    </row>
    <row r="627" spans="2:87" x14ac:dyDescent="0.35">
      <c r="B627" s="70" t="str">
        <f>IF('Sch A. Input'!B625="","",'Sch A. Input'!B625)</f>
        <v/>
      </c>
      <c r="C627" s="75" t="str">
        <f>IF('Sch A. Input'!C625="","",'Sch A. Input'!C625)</f>
        <v/>
      </c>
      <c r="D627" s="71" t="str">
        <f>IF('Sch A. Input'!D625="","",'Sch A. Input'!D625)</f>
        <v/>
      </c>
      <c r="E627" s="71">
        <f>'Sch A. Input'!E625</f>
        <v>45016</v>
      </c>
      <c r="F627" s="71">
        <f>'Sch A. Input'!F625</f>
        <v>0</v>
      </c>
      <c r="G627" s="226">
        <f>SUMIFS('Sch A. Input'!H625:CJ625,'Sch A. Input'!$H$13:$CJ$13,$L$11,'Sch A. Input'!$H$14:$CJ$14,"Recurring")</f>
        <v>0</v>
      </c>
      <c r="H627" s="226">
        <f>SUMIFS('Sch A. Input'!H625:CJ625,'Sch A. Input'!$H$13:$CJ$13,$L$11,'Sch A. Input'!$H$14:$CJ$14,"One-time")</f>
        <v>0</v>
      </c>
      <c r="I627" s="227">
        <f t="shared" si="103"/>
        <v>0</v>
      </c>
      <c r="J627" s="228">
        <f>SUMIFS('Sch A. Input'!H625:CJ625,'Sch A. Input'!$H$14:$CJ$14,"Recurring",'Sch A. Input'!$H$13:$CJ$13,"&lt;="&amp;$L$11)</f>
        <v>0</v>
      </c>
      <c r="K627" s="228">
        <f>SUMIFS('Sch A. Input'!H625:CJ625,'Sch A. Input'!$H$14:$CJ$14,"One-time",'Sch A. Input'!$H$13:$CJ$13,"&lt;="&amp;$L$11)</f>
        <v>0</v>
      </c>
      <c r="L627" s="229">
        <f t="shared" si="104"/>
        <v>0</v>
      </c>
      <c r="M627" s="228">
        <f t="shared" si="105"/>
        <v>0</v>
      </c>
      <c r="N627" s="228">
        <f t="shared" si="106"/>
        <v>0</v>
      </c>
      <c r="O627" s="259">
        <f t="shared" si="107"/>
        <v>0</v>
      </c>
      <c r="P627" s="268">
        <f t="shared" si="101"/>
        <v>0</v>
      </c>
      <c r="Q627" s="231">
        <f t="shared" si="102"/>
        <v>0</v>
      </c>
      <c r="R627" s="97">
        <f t="shared" si="108"/>
        <v>0</v>
      </c>
      <c r="S627" s="237">
        <f>IF(AND(LARGE('Sch A. Input'!$CL$15:$CL$41,COUNTIF('Sch A. Input'!$CL$15:$CL$41,"&gt;="&amp;F627))&lt;E627,F627&lt;&gt;0),"Leaver",J627-G627)</f>
        <v>0</v>
      </c>
      <c r="T627" s="237">
        <f>IF(AND(LARGE('Sch A. Input'!$CL$15:$CL$41,COUNTIF('Sch A. Input'!$CL$15:$CL$41,"&gt;="&amp;F627))&lt;E627,F627&lt;&gt;0),"Leaver",K627-H627)</f>
        <v>0</v>
      </c>
      <c r="U627" s="238">
        <f>IF(AND(LARGE('Sch A. Input'!$CL$15:$CL$41,COUNTIF('Sch A. Input'!$CL$15:$CL$41,"&gt;="&amp;F627))&lt;E627,F627&lt;&gt;0),"Leaver",L627-I627)</f>
        <v>0</v>
      </c>
      <c r="V627" s="238">
        <f>IF(AND(LARGE('Sch A. Input'!$CL$15:$CL$41,COUNTIF('Sch A. Input'!$CL$15:$CL$41,"&gt;="&amp;F627))&lt;E627,F627&lt;&gt;0),"Leaver",IFERROR(S627/X627*$M$9,0))</f>
        <v>0</v>
      </c>
      <c r="W627" s="238">
        <f>IF(AND(LARGE('Sch A. Input'!$CL$15:$CL$41,COUNTIF('Sch A. Input'!$CL$15:$CL$41,"&gt;="&amp;F627))&lt;E627,F627&lt;&gt;0),"Leaver",V627+T627)</f>
        <v>0</v>
      </c>
      <c r="X627" s="264">
        <f>IF(AND(LARGE('Sch A. Input'!$CL$15:$CL$41,COUNTIF('Sch A. Input'!$CL$15:$CL$41,"&gt;="&amp;F627))&lt;E627,F627&lt;&gt;0),"Leaver",IF(OR(D627="",D627&gt;$L$11,($L$11-14)&lt;$K$9),0,(E627+1-D627)/14-1))</f>
        <v>0</v>
      </c>
      <c r="Y627" s="265">
        <f>IF(AND(LARGE('Sch A. Input'!$CL$15:$CL$41,COUNTIF('Sch A. Input'!$CL$15:$CL$41,"&gt;="&amp;F627))&lt;E627,F627&lt;&gt;0),"Leaver",IFERROR(IF((S627/$X627*$M$9+T627)&gt;$D$12,"YES","NO"),0))</f>
        <v>0</v>
      </c>
      <c r="Z627" s="225">
        <f>IF(AND(LARGE('Sch A. Input'!$CL$15:$CL$41,COUNTIF('Sch A. Input'!$CL$15:$CL$41,"&gt;="&amp;F627))&lt;E627,F627&lt;&gt;0),"Leaver",IFERROR(IF($Y627="YES",MIN($U627*($G$12/$D$12),$G$12),(SUMPRODUCT(--((MIN(W627,$D$12))&gt;$C$9:$C$12),((MIN(W627,$D$12))-$C$9:$C$12),$H$9:$H$12))-((1-(X627/$M$9))*(SUMPRODUCT(--((MIN(V627,$D$12))&gt;$C$9:$C$12),((MIN(V627,$D$12))-$C$9:$C$12),$H$9:$H$12)))),0))</f>
        <v>0</v>
      </c>
      <c r="AA627" s="169">
        <f>IF(AND(LARGE('Sch A. Input'!$CL$15:$CL$41,COUNTIF('Sch A. Input'!$CL$15:$CL$41,"&gt;="&amp;F627))&lt;E627,F627&lt;&gt;0),"Leaver",IFERROR(Z627/U627,0))</f>
        <v>0</v>
      </c>
      <c r="AB627" s="170">
        <f>IF(AND(LARGE('Sch A. Input'!$CL$15:$CL$41,COUNTIF('Sch A. Input'!$CL$15:$CL$41,"&gt;="&amp;F627))&lt;E627,F627&lt;&gt;0),"Leaver",Q627-Z627)</f>
        <v>0</v>
      </c>
      <c r="AC627" s="94">
        <f t="shared" si="109"/>
        <v>0</v>
      </c>
      <c r="BK627" s="2"/>
      <c r="BL627" s="2"/>
      <c r="CI627"/>
    </row>
    <row r="628" spans="2:87" x14ac:dyDescent="0.35">
      <c r="B628" s="70" t="str">
        <f>IF('Sch A. Input'!B626="","",'Sch A. Input'!B626)</f>
        <v/>
      </c>
      <c r="C628" s="75" t="str">
        <f>IF('Sch A. Input'!C626="","",'Sch A. Input'!C626)</f>
        <v/>
      </c>
      <c r="D628" s="71" t="str">
        <f>IF('Sch A. Input'!D626="","",'Sch A. Input'!D626)</f>
        <v/>
      </c>
      <c r="E628" s="71">
        <f>'Sch A. Input'!E626</f>
        <v>45016</v>
      </c>
      <c r="F628" s="71">
        <f>'Sch A. Input'!F626</f>
        <v>0</v>
      </c>
      <c r="G628" s="226">
        <f>SUMIFS('Sch A. Input'!H626:CJ626,'Sch A. Input'!$H$13:$CJ$13,$L$11,'Sch A. Input'!$H$14:$CJ$14,"Recurring")</f>
        <v>0</v>
      </c>
      <c r="H628" s="226">
        <f>SUMIFS('Sch A. Input'!H626:CJ626,'Sch A. Input'!$H$13:$CJ$13,$L$11,'Sch A. Input'!$H$14:$CJ$14,"One-time")</f>
        <v>0</v>
      </c>
      <c r="I628" s="227">
        <f t="shared" si="103"/>
        <v>0</v>
      </c>
      <c r="J628" s="228">
        <f>SUMIFS('Sch A. Input'!H626:CJ626,'Sch A. Input'!$H$14:$CJ$14,"Recurring",'Sch A. Input'!$H$13:$CJ$13,"&lt;="&amp;$L$11)</f>
        <v>0</v>
      </c>
      <c r="K628" s="228">
        <f>SUMIFS('Sch A. Input'!H626:CJ626,'Sch A. Input'!$H$14:$CJ$14,"One-time",'Sch A. Input'!$H$13:$CJ$13,"&lt;="&amp;$L$11)</f>
        <v>0</v>
      </c>
      <c r="L628" s="229">
        <f t="shared" si="104"/>
        <v>0</v>
      </c>
      <c r="M628" s="228">
        <f t="shared" si="105"/>
        <v>0</v>
      </c>
      <c r="N628" s="228">
        <f t="shared" si="106"/>
        <v>0</v>
      </c>
      <c r="O628" s="259">
        <f t="shared" si="107"/>
        <v>0</v>
      </c>
      <c r="P628" s="268">
        <f t="shared" si="101"/>
        <v>0</v>
      </c>
      <c r="Q628" s="231">
        <f t="shared" si="102"/>
        <v>0</v>
      </c>
      <c r="R628" s="97">
        <f t="shared" si="108"/>
        <v>0</v>
      </c>
      <c r="S628" s="237">
        <f>IF(AND(LARGE('Sch A. Input'!$CL$15:$CL$41,COUNTIF('Sch A. Input'!$CL$15:$CL$41,"&gt;="&amp;F628))&lt;E628,F628&lt;&gt;0),"Leaver",J628-G628)</f>
        <v>0</v>
      </c>
      <c r="T628" s="237">
        <f>IF(AND(LARGE('Sch A. Input'!$CL$15:$CL$41,COUNTIF('Sch A. Input'!$CL$15:$CL$41,"&gt;="&amp;F628))&lt;E628,F628&lt;&gt;0),"Leaver",K628-H628)</f>
        <v>0</v>
      </c>
      <c r="U628" s="238">
        <f>IF(AND(LARGE('Sch A. Input'!$CL$15:$CL$41,COUNTIF('Sch A. Input'!$CL$15:$CL$41,"&gt;="&amp;F628))&lt;E628,F628&lt;&gt;0),"Leaver",L628-I628)</f>
        <v>0</v>
      </c>
      <c r="V628" s="238">
        <f>IF(AND(LARGE('Sch A. Input'!$CL$15:$CL$41,COUNTIF('Sch A. Input'!$CL$15:$CL$41,"&gt;="&amp;F628))&lt;E628,F628&lt;&gt;0),"Leaver",IFERROR(S628/X628*$M$9,0))</f>
        <v>0</v>
      </c>
      <c r="W628" s="238">
        <f>IF(AND(LARGE('Sch A. Input'!$CL$15:$CL$41,COUNTIF('Sch A. Input'!$CL$15:$CL$41,"&gt;="&amp;F628))&lt;E628,F628&lt;&gt;0),"Leaver",V628+T628)</f>
        <v>0</v>
      </c>
      <c r="X628" s="264">
        <f>IF(AND(LARGE('Sch A. Input'!$CL$15:$CL$41,COUNTIF('Sch A. Input'!$CL$15:$CL$41,"&gt;="&amp;F628))&lt;E628,F628&lt;&gt;0),"Leaver",IF(OR(D628="",D628&gt;$L$11,($L$11-14)&lt;$K$9),0,(E628+1-D628)/14-1))</f>
        <v>0</v>
      </c>
      <c r="Y628" s="265">
        <f>IF(AND(LARGE('Sch A. Input'!$CL$15:$CL$41,COUNTIF('Sch A. Input'!$CL$15:$CL$41,"&gt;="&amp;F628))&lt;E628,F628&lt;&gt;0),"Leaver",IFERROR(IF((S628/$X628*$M$9+T628)&gt;$D$12,"YES","NO"),0))</f>
        <v>0</v>
      </c>
      <c r="Z628" s="225">
        <f>IF(AND(LARGE('Sch A. Input'!$CL$15:$CL$41,COUNTIF('Sch A. Input'!$CL$15:$CL$41,"&gt;="&amp;F628))&lt;E628,F628&lt;&gt;0),"Leaver",IFERROR(IF($Y628="YES",MIN($U628*($G$12/$D$12),$G$12),(SUMPRODUCT(--((MIN(W628,$D$12))&gt;$C$9:$C$12),((MIN(W628,$D$12))-$C$9:$C$12),$H$9:$H$12))-((1-(X628/$M$9))*(SUMPRODUCT(--((MIN(V628,$D$12))&gt;$C$9:$C$12),((MIN(V628,$D$12))-$C$9:$C$12),$H$9:$H$12)))),0))</f>
        <v>0</v>
      </c>
      <c r="AA628" s="169">
        <f>IF(AND(LARGE('Sch A. Input'!$CL$15:$CL$41,COUNTIF('Sch A. Input'!$CL$15:$CL$41,"&gt;="&amp;F628))&lt;E628,F628&lt;&gt;0),"Leaver",IFERROR(Z628/U628,0))</f>
        <v>0</v>
      </c>
      <c r="AB628" s="170">
        <f>IF(AND(LARGE('Sch A. Input'!$CL$15:$CL$41,COUNTIF('Sch A. Input'!$CL$15:$CL$41,"&gt;="&amp;F628))&lt;E628,F628&lt;&gt;0),"Leaver",Q628-Z628)</f>
        <v>0</v>
      </c>
      <c r="AC628" s="94">
        <f t="shared" si="109"/>
        <v>0</v>
      </c>
      <c r="BK628" s="2"/>
      <c r="BL628" s="2"/>
      <c r="CI628"/>
    </row>
    <row r="629" spans="2:87" x14ac:dyDescent="0.35">
      <c r="B629" s="70" t="str">
        <f>IF('Sch A. Input'!B627="","",'Sch A. Input'!B627)</f>
        <v/>
      </c>
      <c r="C629" s="75" t="str">
        <f>IF('Sch A. Input'!C627="","",'Sch A. Input'!C627)</f>
        <v/>
      </c>
      <c r="D629" s="71" t="str">
        <f>IF('Sch A. Input'!D627="","",'Sch A. Input'!D627)</f>
        <v/>
      </c>
      <c r="E629" s="71">
        <f>'Sch A. Input'!E627</f>
        <v>45016</v>
      </c>
      <c r="F629" s="71">
        <f>'Sch A. Input'!F627</f>
        <v>0</v>
      </c>
      <c r="G629" s="226">
        <f>SUMIFS('Sch A. Input'!H627:CJ627,'Sch A. Input'!$H$13:$CJ$13,$L$11,'Sch A. Input'!$H$14:$CJ$14,"Recurring")</f>
        <v>0</v>
      </c>
      <c r="H629" s="226">
        <f>SUMIFS('Sch A. Input'!H627:CJ627,'Sch A. Input'!$H$13:$CJ$13,$L$11,'Sch A. Input'!$H$14:$CJ$14,"One-time")</f>
        <v>0</v>
      </c>
      <c r="I629" s="227">
        <f t="shared" si="103"/>
        <v>0</v>
      </c>
      <c r="J629" s="228">
        <f>SUMIFS('Sch A. Input'!H627:CJ627,'Sch A. Input'!$H$14:$CJ$14,"Recurring",'Sch A. Input'!$H$13:$CJ$13,"&lt;="&amp;$L$11)</f>
        <v>0</v>
      </c>
      <c r="K629" s="228">
        <f>SUMIFS('Sch A. Input'!H627:CJ627,'Sch A. Input'!$H$14:$CJ$14,"One-time",'Sch A. Input'!$H$13:$CJ$13,"&lt;="&amp;$L$11)</f>
        <v>0</v>
      </c>
      <c r="L629" s="229">
        <f t="shared" si="104"/>
        <v>0</v>
      </c>
      <c r="M629" s="228">
        <f t="shared" si="105"/>
        <v>0</v>
      </c>
      <c r="N629" s="228">
        <f t="shared" si="106"/>
        <v>0</v>
      </c>
      <c r="O629" s="259">
        <f t="shared" si="107"/>
        <v>0</v>
      </c>
      <c r="P629" s="268">
        <f t="shared" si="101"/>
        <v>0</v>
      </c>
      <c r="Q629" s="231">
        <f t="shared" si="102"/>
        <v>0</v>
      </c>
      <c r="R629" s="97">
        <f t="shared" si="108"/>
        <v>0</v>
      </c>
      <c r="S629" s="237">
        <f>IF(AND(LARGE('Sch A. Input'!$CL$15:$CL$41,COUNTIF('Sch A. Input'!$CL$15:$CL$41,"&gt;="&amp;F629))&lt;E629,F629&lt;&gt;0),"Leaver",J629-G629)</f>
        <v>0</v>
      </c>
      <c r="T629" s="237">
        <f>IF(AND(LARGE('Sch A. Input'!$CL$15:$CL$41,COUNTIF('Sch A. Input'!$CL$15:$CL$41,"&gt;="&amp;F629))&lt;E629,F629&lt;&gt;0),"Leaver",K629-H629)</f>
        <v>0</v>
      </c>
      <c r="U629" s="238">
        <f>IF(AND(LARGE('Sch A. Input'!$CL$15:$CL$41,COUNTIF('Sch A. Input'!$CL$15:$CL$41,"&gt;="&amp;F629))&lt;E629,F629&lt;&gt;0),"Leaver",L629-I629)</f>
        <v>0</v>
      </c>
      <c r="V629" s="238">
        <f>IF(AND(LARGE('Sch A. Input'!$CL$15:$CL$41,COUNTIF('Sch A. Input'!$CL$15:$CL$41,"&gt;="&amp;F629))&lt;E629,F629&lt;&gt;0),"Leaver",IFERROR(S629/X629*$M$9,0))</f>
        <v>0</v>
      </c>
      <c r="W629" s="238">
        <f>IF(AND(LARGE('Sch A. Input'!$CL$15:$CL$41,COUNTIF('Sch A. Input'!$CL$15:$CL$41,"&gt;="&amp;F629))&lt;E629,F629&lt;&gt;0),"Leaver",V629+T629)</f>
        <v>0</v>
      </c>
      <c r="X629" s="264">
        <f>IF(AND(LARGE('Sch A. Input'!$CL$15:$CL$41,COUNTIF('Sch A. Input'!$CL$15:$CL$41,"&gt;="&amp;F629))&lt;E629,F629&lt;&gt;0),"Leaver",IF(OR(D629="",D629&gt;$L$11,($L$11-14)&lt;$K$9),0,(E629+1-D629)/14-1))</f>
        <v>0</v>
      </c>
      <c r="Y629" s="265">
        <f>IF(AND(LARGE('Sch A. Input'!$CL$15:$CL$41,COUNTIF('Sch A. Input'!$CL$15:$CL$41,"&gt;="&amp;F629))&lt;E629,F629&lt;&gt;0),"Leaver",IFERROR(IF((S629/$X629*$M$9+T629)&gt;$D$12,"YES","NO"),0))</f>
        <v>0</v>
      </c>
      <c r="Z629" s="225">
        <f>IF(AND(LARGE('Sch A. Input'!$CL$15:$CL$41,COUNTIF('Sch A. Input'!$CL$15:$CL$41,"&gt;="&amp;F629))&lt;E629,F629&lt;&gt;0),"Leaver",IFERROR(IF($Y629="YES",MIN($U629*($G$12/$D$12),$G$12),(SUMPRODUCT(--((MIN(W629,$D$12))&gt;$C$9:$C$12),((MIN(W629,$D$12))-$C$9:$C$12),$H$9:$H$12))-((1-(X629/$M$9))*(SUMPRODUCT(--((MIN(V629,$D$12))&gt;$C$9:$C$12),((MIN(V629,$D$12))-$C$9:$C$12),$H$9:$H$12)))),0))</f>
        <v>0</v>
      </c>
      <c r="AA629" s="169">
        <f>IF(AND(LARGE('Sch A. Input'!$CL$15:$CL$41,COUNTIF('Sch A. Input'!$CL$15:$CL$41,"&gt;="&amp;F629))&lt;E629,F629&lt;&gt;0),"Leaver",IFERROR(Z629/U629,0))</f>
        <v>0</v>
      </c>
      <c r="AB629" s="170">
        <f>IF(AND(LARGE('Sch A. Input'!$CL$15:$CL$41,COUNTIF('Sch A. Input'!$CL$15:$CL$41,"&gt;="&amp;F629))&lt;E629,F629&lt;&gt;0),"Leaver",Q629-Z629)</f>
        <v>0</v>
      </c>
      <c r="AC629" s="94">
        <f t="shared" si="109"/>
        <v>0</v>
      </c>
      <c r="BK629" s="2"/>
      <c r="BL629" s="2"/>
      <c r="CI629"/>
    </row>
    <row r="630" spans="2:87" x14ac:dyDescent="0.35">
      <c r="B630" s="70" t="str">
        <f>IF('Sch A. Input'!B628="","",'Sch A. Input'!B628)</f>
        <v/>
      </c>
      <c r="C630" s="75" t="str">
        <f>IF('Sch A. Input'!C628="","",'Sch A. Input'!C628)</f>
        <v/>
      </c>
      <c r="D630" s="71" t="str">
        <f>IF('Sch A. Input'!D628="","",'Sch A. Input'!D628)</f>
        <v/>
      </c>
      <c r="E630" s="71">
        <f>'Sch A. Input'!E628</f>
        <v>45016</v>
      </c>
      <c r="F630" s="71">
        <f>'Sch A. Input'!F628</f>
        <v>0</v>
      </c>
      <c r="G630" s="226">
        <f>SUMIFS('Sch A. Input'!H628:CJ628,'Sch A. Input'!$H$13:$CJ$13,$L$11,'Sch A. Input'!$H$14:$CJ$14,"Recurring")</f>
        <v>0</v>
      </c>
      <c r="H630" s="226">
        <f>SUMIFS('Sch A. Input'!H628:CJ628,'Sch A. Input'!$H$13:$CJ$13,$L$11,'Sch A. Input'!$H$14:$CJ$14,"One-time")</f>
        <v>0</v>
      </c>
      <c r="I630" s="227">
        <f t="shared" si="103"/>
        <v>0</v>
      </c>
      <c r="J630" s="228">
        <f>SUMIFS('Sch A. Input'!H628:CJ628,'Sch A. Input'!$H$14:$CJ$14,"Recurring",'Sch A. Input'!$H$13:$CJ$13,"&lt;="&amp;$L$11)</f>
        <v>0</v>
      </c>
      <c r="K630" s="228">
        <f>SUMIFS('Sch A. Input'!H628:CJ628,'Sch A. Input'!$H$14:$CJ$14,"One-time",'Sch A. Input'!$H$13:$CJ$13,"&lt;="&amp;$L$11)</f>
        <v>0</v>
      </c>
      <c r="L630" s="229">
        <f t="shared" si="104"/>
        <v>0</v>
      </c>
      <c r="M630" s="228">
        <f t="shared" si="105"/>
        <v>0</v>
      </c>
      <c r="N630" s="228">
        <f t="shared" si="106"/>
        <v>0</v>
      </c>
      <c r="O630" s="259">
        <f t="shared" si="107"/>
        <v>0</v>
      </c>
      <c r="P630" s="268">
        <f t="shared" si="101"/>
        <v>0</v>
      </c>
      <c r="Q630" s="231">
        <f t="shared" si="102"/>
        <v>0</v>
      </c>
      <c r="R630" s="97">
        <f t="shared" si="108"/>
        <v>0</v>
      </c>
      <c r="S630" s="237">
        <f>IF(AND(LARGE('Sch A. Input'!$CL$15:$CL$41,COUNTIF('Sch A. Input'!$CL$15:$CL$41,"&gt;="&amp;F630))&lt;E630,F630&lt;&gt;0),"Leaver",J630-G630)</f>
        <v>0</v>
      </c>
      <c r="T630" s="237">
        <f>IF(AND(LARGE('Sch A. Input'!$CL$15:$CL$41,COUNTIF('Sch A. Input'!$CL$15:$CL$41,"&gt;="&amp;F630))&lt;E630,F630&lt;&gt;0),"Leaver",K630-H630)</f>
        <v>0</v>
      </c>
      <c r="U630" s="238">
        <f>IF(AND(LARGE('Sch A. Input'!$CL$15:$CL$41,COUNTIF('Sch A. Input'!$CL$15:$CL$41,"&gt;="&amp;F630))&lt;E630,F630&lt;&gt;0),"Leaver",L630-I630)</f>
        <v>0</v>
      </c>
      <c r="V630" s="238">
        <f>IF(AND(LARGE('Sch A. Input'!$CL$15:$CL$41,COUNTIF('Sch A. Input'!$CL$15:$CL$41,"&gt;="&amp;F630))&lt;E630,F630&lt;&gt;0),"Leaver",IFERROR(S630/X630*$M$9,0))</f>
        <v>0</v>
      </c>
      <c r="W630" s="238">
        <f>IF(AND(LARGE('Sch A. Input'!$CL$15:$CL$41,COUNTIF('Sch A. Input'!$CL$15:$CL$41,"&gt;="&amp;F630))&lt;E630,F630&lt;&gt;0),"Leaver",V630+T630)</f>
        <v>0</v>
      </c>
      <c r="X630" s="264">
        <f>IF(AND(LARGE('Sch A. Input'!$CL$15:$CL$41,COUNTIF('Sch A. Input'!$CL$15:$CL$41,"&gt;="&amp;F630))&lt;E630,F630&lt;&gt;0),"Leaver",IF(OR(D630="",D630&gt;$L$11,($L$11-14)&lt;$K$9),0,(E630+1-D630)/14-1))</f>
        <v>0</v>
      </c>
      <c r="Y630" s="265">
        <f>IF(AND(LARGE('Sch A. Input'!$CL$15:$CL$41,COUNTIF('Sch A. Input'!$CL$15:$CL$41,"&gt;="&amp;F630))&lt;E630,F630&lt;&gt;0),"Leaver",IFERROR(IF((S630/$X630*$M$9+T630)&gt;$D$12,"YES","NO"),0))</f>
        <v>0</v>
      </c>
      <c r="Z630" s="225">
        <f>IF(AND(LARGE('Sch A. Input'!$CL$15:$CL$41,COUNTIF('Sch A. Input'!$CL$15:$CL$41,"&gt;="&amp;F630))&lt;E630,F630&lt;&gt;0),"Leaver",IFERROR(IF($Y630="YES",MIN($U630*($G$12/$D$12),$G$12),(SUMPRODUCT(--((MIN(W630,$D$12))&gt;$C$9:$C$12),((MIN(W630,$D$12))-$C$9:$C$12),$H$9:$H$12))-((1-(X630/$M$9))*(SUMPRODUCT(--((MIN(V630,$D$12))&gt;$C$9:$C$12),((MIN(V630,$D$12))-$C$9:$C$12),$H$9:$H$12)))),0))</f>
        <v>0</v>
      </c>
      <c r="AA630" s="169">
        <f>IF(AND(LARGE('Sch A. Input'!$CL$15:$CL$41,COUNTIF('Sch A. Input'!$CL$15:$CL$41,"&gt;="&amp;F630))&lt;E630,F630&lt;&gt;0),"Leaver",IFERROR(Z630/U630,0))</f>
        <v>0</v>
      </c>
      <c r="AB630" s="170">
        <f>IF(AND(LARGE('Sch A. Input'!$CL$15:$CL$41,COUNTIF('Sch A. Input'!$CL$15:$CL$41,"&gt;="&amp;F630))&lt;E630,F630&lt;&gt;0),"Leaver",Q630-Z630)</f>
        <v>0</v>
      </c>
      <c r="AC630" s="94">
        <f t="shared" si="109"/>
        <v>0</v>
      </c>
      <c r="BK630" s="2"/>
      <c r="BL630" s="2"/>
      <c r="CI630"/>
    </row>
    <row r="631" spans="2:87" x14ac:dyDescent="0.35">
      <c r="B631" s="70" t="str">
        <f>IF('Sch A. Input'!B629="","",'Sch A. Input'!B629)</f>
        <v/>
      </c>
      <c r="C631" s="75" t="str">
        <f>IF('Sch A. Input'!C629="","",'Sch A. Input'!C629)</f>
        <v/>
      </c>
      <c r="D631" s="71" t="str">
        <f>IF('Sch A. Input'!D629="","",'Sch A. Input'!D629)</f>
        <v/>
      </c>
      <c r="E631" s="71">
        <f>'Sch A. Input'!E629</f>
        <v>45016</v>
      </c>
      <c r="F631" s="71">
        <f>'Sch A. Input'!F629</f>
        <v>0</v>
      </c>
      <c r="G631" s="226">
        <f>SUMIFS('Sch A. Input'!H629:CJ629,'Sch A. Input'!$H$13:$CJ$13,$L$11,'Sch A. Input'!$H$14:$CJ$14,"Recurring")</f>
        <v>0</v>
      </c>
      <c r="H631" s="226">
        <f>SUMIFS('Sch A. Input'!H629:CJ629,'Sch A. Input'!$H$13:$CJ$13,$L$11,'Sch A. Input'!$H$14:$CJ$14,"One-time")</f>
        <v>0</v>
      </c>
      <c r="I631" s="227">
        <f t="shared" si="103"/>
        <v>0</v>
      </c>
      <c r="J631" s="228">
        <f>SUMIFS('Sch A. Input'!H629:CJ629,'Sch A. Input'!$H$14:$CJ$14,"Recurring",'Sch A. Input'!$H$13:$CJ$13,"&lt;="&amp;$L$11)</f>
        <v>0</v>
      </c>
      <c r="K631" s="228">
        <f>SUMIFS('Sch A. Input'!H629:CJ629,'Sch A. Input'!$H$14:$CJ$14,"One-time",'Sch A. Input'!$H$13:$CJ$13,"&lt;="&amp;$L$11)</f>
        <v>0</v>
      </c>
      <c r="L631" s="229">
        <f t="shared" si="104"/>
        <v>0</v>
      </c>
      <c r="M631" s="228">
        <f t="shared" si="105"/>
        <v>0</v>
      </c>
      <c r="N631" s="228">
        <f t="shared" si="106"/>
        <v>0</v>
      </c>
      <c r="O631" s="259">
        <f t="shared" si="107"/>
        <v>0</v>
      </c>
      <c r="P631" s="268">
        <f t="shared" si="101"/>
        <v>0</v>
      </c>
      <c r="Q631" s="231">
        <f t="shared" si="102"/>
        <v>0</v>
      </c>
      <c r="R631" s="97">
        <f t="shared" si="108"/>
        <v>0</v>
      </c>
      <c r="S631" s="237">
        <f>IF(AND(LARGE('Sch A. Input'!$CL$15:$CL$41,COUNTIF('Sch A. Input'!$CL$15:$CL$41,"&gt;="&amp;F631))&lt;E631,F631&lt;&gt;0),"Leaver",J631-G631)</f>
        <v>0</v>
      </c>
      <c r="T631" s="237">
        <f>IF(AND(LARGE('Sch A. Input'!$CL$15:$CL$41,COUNTIF('Sch A. Input'!$CL$15:$CL$41,"&gt;="&amp;F631))&lt;E631,F631&lt;&gt;0),"Leaver",K631-H631)</f>
        <v>0</v>
      </c>
      <c r="U631" s="238">
        <f>IF(AND(LARGE('Sch A. Input'!$CL$15:$CL$41,COUNTIF('Sch A. Input'!$CL$15:$CL$41,"&gt;="&amp;F631))&lt;E631,F631&lt;&gt;0),"Leaver",L631-I631)</f>
        <v>0</v>
      </c>
      <c r="V631" s="238">
        <f>IF(AND(LARGE('Sch A. Input'!$CL$15:$CL$41,COUNTIF('Sch A. Input'!$CL$15:$CL$41,"&gt;="&amp;F631))&lt;E631,F631&lt;&gt;0),"Leaver",IFERROR(S631/X631*$M$9,0))</f>
        <v>0</v>
      </c>
      <c r="W631" s="238">
        <f>IF(AND(LARGE('Sch A. Input'!$CL$15:$CL$41,COUNTIF('Sch A. Input'!$CL$15:$CL$41,"&gt;="&amp;F631))&lt;E631,F631&lt;&gt;0),"Leaver",V631+T631)</f>
        <v>0</v>
      </c>
      <c r="X631" s="264">
        <f>IF(AND(LARGE('Sch A. Input'!$CL$15:$CL$41,COUNTIF('Sch A. Input'!$CL$15:$CL$41,"&gt;="&amp;F631))&lt;E631,F631&lt;&gt;0),"Leaver",IF(OR(D631="",D631&gt;$L$11,($L$11-14)&lt;$K$9),0,(E631+1-D631)/14-1))</f>
        <v>0</v>
      </c>
      <c r="Y631" s="265">
        <f>IF(AND(LARGE('Sch A. Input'!$CL$15:$CL$41,COUNTIF('Sch A. Input'!$CL$15:$CL$41,"&gt;="&amp;F631))&lt;E631,F631&lt;&gt;0),"Leaver",IFERROR(IF((S631/$X631*$M$9+T631)&gt;$D$12,"YES","NO"),0))</f>
        <v>0</v>
      </c>
      <c r="Z631" s="225">
        <f>IF(AND(LARGE('Sch A. Input'!$CL$15:$CL$41,COUNTIF('Sch A. Input'!$CL$15:$CL$41,"&gt;="&amp;F631))&lt;E631,F631&lt;&gt;0),"Leaver",IFERROR(IF($Y631="YES",MIN($U631*($G$12/$D$12),$G$12),(SUMPRODUCT(--((MIN(W631,$D$12))&gt;$C$9:$C$12),((MIN(W631,$D$12))-$C$9:$C$12),$H$9:$H$12))-((1-(X631/$M$9))*(SUMPRODUCT(--((MIN(V631,$D$12))&gt;$C$9:$C$12),((MIN(V631,$D$12))-$C$9:$C$12),$H$9:$H$12)))),0))</f>
        <v>0</v>
      </c>
      <c r="AA631" s="169">
        <f>IF(AND(LARGE('Sch A. Input'!$CL$15:$CL$41,COUNTIF('Sch A. Input'!$CL$15:$CL$41,"&gt;="&amp;F631))&lt;E631,F631&lt;&gt;0),"Leaver",IFERROR(Z631/U631,0))</f>
        <v>0</v>
      </c>
      <c r="AB631" s="170">
        <f>IF(AND(LARGE('Sch A. Input'!$CL$15:$CL$41,COUNTIF('Sch A. Input'!$CL$15:$CL$41,"&gt;="&amp;F631))&lt;E631,F631&lt;&gt;0),"Leaver",Q631-Z631)</f>
        <v>0</v>
      </c>
      <c r="AC631" s="94">
        <f t="shared" si="109"/>
        <v>0</v>
      </c>
      <c r="BK631" s="2"/>
      <c r="BL631" s="2"/>
      <c r="CI631"/>
    </row>
    <row r="632" spans="2:87" x14ac:dyDescent="0.35">
      <c r="B632" s="70" t="str">
        <f>IF('Sch A. Input'!B630="","",'Sch A. Input'!B630)</f>
        <v/>
      </c>
      <c r="C632" s="75" t="str">
        <f>IF('Sch A. Input'!C630="","",'Sch A. Input'!C630)</f>
        <v/>
      </c>
      <c r="D632" s="71" t="str">
        <f>IF('Sch A. Input'!D630="","",'Sch A. Input'!D630)</f>
        <v/>
      </c>
      <c r="E632" s="71">
        <f>'Sch A. Input'!E630</f>
        <v>45016</v>
      </c>
      <c r="F632" s="71">
        <f>'Sch A. Input'!F630</f>
        <v>0</v>
      </c>
      <c r="G632" s="226">
        <f>SUMIFS('Sch A. Input'!H630:CJ630,'Sch A. Input'!$H$13:$CJ$13,$L$11,'Sch A. Input'!$H$14:$CJ$14,"Recurring")</f>
        <v>0</v>
      </c>
      <c r="H632" s="226">
        <f>SUMIFS('Sch A. Input'!H630:CJ630,'Sch A. Input'!$H$13:$CJ$13,$L$11,'Sch A. Input'!$H$14:$CJ$14,"One-time")</f>
        <v>0</v>
      </c>
      <c r="I632" s="227">
        <f t="shared" si="103"/>
        <v>0</v>
      </c>
      <c r="J632" s="228">
        <f>SUMIFS('Sch A. Input'!H630:CJ630,'Sch A. Input'!$H$14:$CJ$14,"Recurring",'Sch A. Input'!$H$13:$CJ$13,"&lt;="&amp;$L$11)</f>
        <v>0</v>
      </c>
      <c r="K632" s="228">
        <f>SUMIFS('Sch A. Input'!H630:CJ630,'Sch A. Input'!$H$14:$CJ$14,"One-time",'Sch A. Input'!$H$13:$CJ$13,"&lt;="&amp;$L$11)</f>
        <v>0</v>
      </c>
      <c r="L632" s="229">
        <f t="shared" si="104"/>
        <v>0</v>
      </c>
      <c r="M632" s="228">
        <f t="shared" si="105"/>
        <v>0</v>
      </c>
      <c r="N632" s="228">
        <f t="shared" si="106"/>
        <v>0</v>
      </c>
      <c r="O632" s="259">
        <f t="shared" si="107"/>
        <v>0</v>
      </c>
      <c r="P632" s="268">
        <f t="shared" si="101"/>
        <v>0</v>
      </c>
      <c r="Q632" s="231">
        <f t="shared" si="102"/>
        <v>0</v>
      </c>
      <c r="R632" s="97">
        <f t="shared" si="108"/>
        <v>0</v>
      </c>
      <c r="S632" s="237">
        <f>IF(AND(LARGE('Sch A. Input'!$CL$15:$CL$41,COUNTIF('Sch A. Input'!$CL$15:$CL$41,"&gt;="&amp;F632))&lt;E632,F632&lt;&gt;0),"Leaver",J632-G632)</f>
        <v>0</v>
      </c>
      <c r="T632" s="237">
        <f>IF(AND(LARGE('Sch A. Input'!$CL$15:$CL$41,COUNTIF('Sch A. Input'!$CL$15:$CL$41,"&gt;="&amp;F632))&lt;E632,F632&lt;&gt;0),"Leaver",K632-H632)</f>
        <v>0</v>
      </c>
      <c r="U632" s="238">
        <f>IF(AND(LARGE('Sch A. Input'!$CL$15:$CL$41,COUNTIF('Sch A. Input'!$CL$15:$CL$41,"&gt;="&amp;F632))&lt;E632,F632&lt;&gt;0),"Leaver",L632-I632)</f>
        <v>0</v>
      </c>
      <c r="V632" s="238">
        <f>IF(AND(LARGE('Sch A. Input'!$CL$15:$CL$41,COUNTIF('Sch A. Input'!$CL$15:$CL$41,"&gt;="&amp;F632))&lt;E632,F632&lt;&gt;0),"Leaver",IFERROR(S632/X632*$M$9,0))</f>
        <v>0</v>
      </c>
      <c r="W632" s="238">
        <f>IF(AND(LARGE('Sch A. Input'!$CL$15:$CL$41,COUNTIF('Sch A. Input'!$CL$15:$CL$41,"&gt;="&amp;F632))&lt;E632,F632&lt;&gt;0),"Leaver",V632+T632)</f>
        <v>0</v>
      </c>
      <c r="X632" s="264">
        <f>IF(AND(LARGE('Sch A. Input'!$CL$15:$CL$41,COUNTIF('Sch A. Input'!$CL$15:$CL$41,"&gt;="&amp;F632))&lt;E632,F632&lt;&gt;0),"Leaver",IF(OR(D632="",D632&gt;$L$11,($L$11-14)&lt;$K$9),0,(E632+1-D632)/14-1))</f>
        <v>0</v>
      </c>
      <c r="Y632" s="265">
        <f>IF(AND(LARGE('Sch A. Input'!$CL$15:$CL$41,COUNTIF('Sch A. Input'!$CL$15:$CL$41,"&gt;="&amp;F632))&lt;E632,F632&lt;&gt;0),"Leaver",IFERROR(IF((S632/$X632*$M$9+T632)&gt;$D$12,"YES","NO"),0))</f>
        <v>0</v>
      </c>
      <c r="Z632" s="225">
        <f>IF(AND(LARGE('Sch A. Input'!$CL$15:$CL$41,COUNTIF('Sch A. Input'!$CL$15:$CL$41,"&gt;="&amp;F632))&lt;E632,F632&lt;&gt;0),"Leaver",IFERROR(IF($Y632="YES",MIN($U632*($G$12/$D$12),$G$12),(SUMPRODUCT(--((MIN(W632,$D$12))&gt;$C$9:$C$12),((MIN(W632,$D$12))-$C$9:$C$12),$H$9:$H$12))-((1-(X632/$M$9))*(SUMPRODUCT(--((MIN(V632,$D$12))&gt;$C$9:$C$12),((MIN(V632,$D$12))-$C$9:$C$12),$H$9:$H$12)))),0))</f>
        <v>0</v>
      </c>
      <c r="AA632" s="169">
        <f>IF(AND(LARGE('Sch A. Input'!$CL$15:$CL$41,COUNTIF('Sch A. Input'!$CL$15:$CL$41,"&gt;="&amp;F632))&lt;E632,F632&lt;&gt;0),"Leaver",IFERROR(Z632/U632,0))</f>
        <v>0</v>
      </c>
      <c r="AB632" s="170">
        <f>IF(AND(LARGE('Sch A. Input'!$CL$15:$CL$41,COUNTIF('Sch A. Input'!$CL$15:$CL$41,"&gt;="&amp;F632))&lt;E632,F632&lt;&gt;0),"Leaver",Q632-Z632)</f>
        <v>0</v>
      </c>
      <c r="AC632" s="94">
        <f t="shared" si="109"/>
        <v>0</v>
      </c>
      <c r="BK632" s="2"/>
      <c r="BL632" s="2"/>
      <c r="CI632"/>
    </row>
    <row r="633" spans="2:87" x14ac:dyDescent="0.35">
      <c r="B633" s="70" t="str">
        <f>IF('Sch A. Input'!B631="","",'Sch A. Input'!B631)</f>
        <v/>
      </c>
      <c r="C633" s="75" t="str">
        <f>IF('Sch A. Input'!C631="","",'Sch A. Input'!C631)</f>
        <v/>
      </c>
      <c r="D633" s="71" t="str">
        <f>IF('Sch A. Input'!D631="","",'Sch A. Input'!D631)</f>
        <v/>
      </c>
      <c r="E633" s="71">
        <f>'Sch A. Input'!E631</f>
        <v>45016</v>
      </c>
      <c r="F633" s="71">
        <f>'Sch A. Input'!F631</f>
        <v>0</v>
      </c>
      <c r="G633" s="226">
        <f>SUMIFS('Sch A. Input'!H631:CJ631,'Sch A. Input'!$H$13:$CJ$13,$L$11,'Sch A. Input'!$H$14:$CJ$14,"Recurring")</f>
        <v>0</v>
      </c>
      <c r="H633" s="226">
        <f>SUMIFS('Sch A. Input'!H631:CJ631,'Sch A. Input'!$H$13:$CJ$13,$L$11,'Sch A. Input'!$H$14:$CJ$14,"One-time")</f>
        <v>0</v>
      </c>
      <c r="I633" s="227">
        <f t="shared" si="103"/>
        <v>0</v>
      </c>
      <c r="J633" s="228">
        <f>SUMIFS('Sch A. Input'!H631:CJ631,'Sch A. Input'!$H$14:$CJ$14,"Recurring",'Sch A. Input'!$H$13:$CJ$13,"&lt;="&amp;$L$11)</f>
        <v>0</v>
      </c>
      <c r="K633" s="228">
        <f>SUMIFS('Sch A. Input'!H631:CJ631,'Sch A. Input'!$H$14:$CJ$14,"One-time",'Sch A. Input'!$H$13:$CJ$13,"&lt;="&amp;$L$11)</f>
        <v>0</v>
      </c>
      <c r="L633" s="229">
        <f t="shared" si="104"/>
        <v>0</v>
      </c>
      <c r="M633" s="228">
        <f t="shared" si="105"/>
        <v>0</v>
      </c>
      <c r="N633" s="228">
        <f t="shared" si="106"/>
        <v>0</v>
      </c>
      <c r="O633" s="259">
        <f t="shared" si="107"/>
        <v>0</v>
      </c>
      <c r="P633" s="268">
        <f t="shared" si="101"/>
        <v>0</v>
      </c>
      <c r="Q633" s="231">
        <f t="shared" si="102"/>
        <v>0</v>
      </c>
      <c r="R633" s="97">
        <f t="shared" si="108"/>
        <v>0</v>
      </c>
      <c r="S633" s="237">
        <f>IF(AND(LARGE('Sch A. Input'!$CL$15:$CL$41,COUNTIF('Sch A. Input'!$CL$15:$CL$41,"&gt;="&amp;F633))&lt;E633,F633&lt;&gt;0),"Leaver",J633-G633)</f>
        <v>0</v>
      </c>
      <c r="T633" s="237">
        <f>IF(AND(LARGE('Sch A. Input'!$CL$15:$CL$41,COUNTIF('Sch A. Input'!$CL$15:$CL$41,"&gt;="&amp;F633))&lt;E633,F633&lt;&gt;0),"Leaver",K633-H633)</f>
        <v>0</v>
      </c>
      <c r="U633" s="238">
        <f>IF(AND(LARGE('Sch A. Input'!$CL$15:$CL$41,COUNTIF('Sch A. Input'!$CL$15:$CL$41,"&gt;="&amp;F633))&lt;E633,F633&lt;&gt;0),"Leaver",L633-I633)</f>
        <v>0</v>
      </c>
      <c r="V633" s="238">
        <f>IF(AND(LARGE('Sch A. Input'!$CL$15:$CL$41,COUNTIF('Sch A. Input'!$CL$15:$CL$41,"&gt;="&amp;F633))&lt;E633,F633&lt;&gt;0),"Leaver",IFERROR(S633/X633*$M$9,0))</f>
        <v>0</v>
      </c>
      <c r="W633" s="238">
        <f>IF(AND(LARGE('Sch A. Input'!$CL$15:$CL$41,COUNTIF('Sch A. Input'!$CL$15:$CL$41,"&gt;="&amp;F633))&lt;E633,F633&lt;&gt;0),"Leaver",V633+T633)</f>
        <v>0</v>
      </c>
      <c r="X633" s="264">
        <f>IF(AND(LARGE('Sch A. Input'!$CL$15:$CL$41,COUNTIF('Sch A. Input'!$CL$15:$CL$41,"&gt;="&amp;F633))&lt;E633,F633&lt;&gt;0),"Leaver",IF(OR(D633="",D633&gt;$L$11,($L$11-14)&lt;$K$9),0,(E633+1-D633)/14-1))</f>
        <v>0</v>
      </c>
      <c r="Y633" s="265">
        <f>IF(AND(LARGE('Sch A. Input'!$CL$15:$CL$41,COUNTIF('Sch A. Input'!$CL$15:$CL$41,"&gt;="&amp;F633))&lt;E633,F633&lt;&gt;0),"Leaver",IFERROR(IF((S633/$X633*$M$9+T633)&gt;$D$12,"YES","NO"),0))</f>
        <v>0</v>
      </c>
      <c r="Z633" s="225">
        <f>IF(AND(LARGE('Sch A. Input'!$CL$15:$CL$41,COUNTIF('Sch A. Input'!$CL$15:$CL$41,"&gt;="&amp;F633))&lt;E633,F633&lt;&gt;0),"Leaver",IFERROR(IF($Y633="YES",MIN($U633*($G$12/$D$12),$G$12),(SUMPRODUCT(--((MIN(W633,$D$12))&gt;$C$9:$C$12),((MIN(W633,$D$12))-$C$9:$C$12),$H$9:$H$12))-((1-(X633/$M$9))*(SUMPRODUCT(--((MIN(V633,$D$12))&gt;$C$9:$C$12),((MIN(V633,$D$12))-$C$9:$C$12),$H$9:$H$12)))),0))</f>
        <v>0</v>
      </c>
      <c r="AA633" s="169">
        <f>IF(AND(LARGE('Sch A. Input'!$CL$15:$CL$41,COUNTIF('Sch A. Input'!$CL$15:$CL$41,"&gt;="&amp;F633))&lt;E633,F633&lt;&gt;0),"Leaver",IFERROR(Z633/U633,0))</f>
        <v>0</v>
      </c>
      <c r="AB633" s="170">
        <f>IF(AND(LARGE('Sch A. Input'!$CL$15:$CL$41,COUNTIF('Sch A. Input'!$CL$15:$CL$41,"&gt;="&amp;F633))&lt;E633,F633&lt;&gt;0),"Leaver",Q633-Z633)</f>
        <v>0</v>
      </c>
      <c r="AC633" s="94">
        <f t="shared" si="109"/>
        <v>0</v>
      </c>
      <c r="BK633" s="2"/>
      <c r="BL633" s="2"/>
      <c r="CI633"/>
    </row>
    <row r="634" spans="2:87" x14ac:dyDescent="0.35">
      <c r="B634" s="70" t="str">
        <f>IF('Sch A. Input'!B632="","",'Sch A. Input'!B632)</f>
        <v/>
      </c>
      <c r="C634" s="75" t="str">
        <f>IF('Sch A. Input'!C632="","",'Sch A. Input'!C632)</f>
        <v/>
      </c>
      <c r="D634" s="71" t="str">
        <f>IF('Sch A. Input'!D632="","",'Sch A. Input'!D632)</f>
        <v/>
      </c>
      <c r="E634" s="71">
        <f>'Sch A. Input'!E632</f>
        <v>45016</v>
      </c>
      <c r="F634" s="71">
        <f>'Sch A. Input'!F632</f>
        <v>0</v>
      </c>
      <c r="G634" s="226">
        <f>SUMIFS('Sch A. Input'!H632:CJ632,'Sch A. Input'!$H$13:$CJ$13,$L$11,'Sch A. Input'!$H$14:$CJ$14,"Recurring")</f>
        <v>0</v>
      </c>
      <c r="H634" s="226">
        <f>SUMIFS('Sch A. Input'!H632:CJ632,'Sch A. Input'!$H$13:$CJ$13,$L$11,'Sch A. Input'!$H$14:$CJ$14,"One-time")</f>
        <v>0</v>
      </c>
      <c r="I634" s="227">
        <f t="shared" si="103"/>
        <v>0</v>
      </c>
      <c r="J634" s="228">
        <f>SUMIFS('Sch A. Input'!H632:CJ632,'Sch A. Input'!$H$14:$CJ$14,"Recurring",'Sch A. Input'!$H$13:$CJ$13,"&lt;="&amp;$L$11)</f>
        <v>0</v>
      </c>
      <c r="K634" s="228">
        <f>SUMIFS('Sch A. Input'!H632:CJ632,'Sch A. Input'!$H$14:$CJ$14,"One-time",'Sch A. Input'!$H$13:$CJ$13,"&lt;="&amp;$L$11)</f>
        <v>0</v>
      </c>
      <c r="L634" s="229">
        <f t="shared" si="104"/>
        <v>0</v>
      </c>
      <c r="M634" s="228">
        <f t="shared" si="105"/>
        <v>0</v>
      </c>
      <c r="N634" s="228">
        <f t="shared" si="106"/>
        <v>0</v>
      </c>
      <c r="O634" s="259">
        <f t="shared" si="107"/>
        <v>0</v>
      </c>
      <c r="P634" s="268">
        <f t="shared" si="101"/>
        <v>0</v>
      </c>
      <c r="Q634" s="231">
        <f t="shared" si="102"/>
        <v>0</v>
      </c>
      <c r="R634" s="97">
        <f t="shared" si="108"/>
        <v>0</v>
      </c>
      <c r="S634" s="237">
        <f>IF(AND(LARGE('Sch A. Input'!$CL$15:$CL$41,COUNTIF('Sch A. Input'!$CL$15:$CL$41,"&gt;="&amp;F634))&lt;E634,F634&lt;&gt;0),"Leaver",J634-G634)</f>
        <v>0</v>
      </c>
      <c r="T634" s="237">
        <f>IF(AND(LARGE('Sch A. Input'!$CL$15:$CL$41,COUNTIF('Sch A. Input'!$CL$15:$CL$41,"&gt;="&amp;F634))&lt;E634,F634&lt;&gt;0),"Leaver",K634-H634)</f>
        <v>0</v>
      </c>
      <c r="U634" s="238">
        <f>IF(AND(LARGE('Sch A. Input'!$CL$15:$CL$41,COUNTIF('Sch A. Input'!$CL$15:$CL$41,"&gt;="&amp;F634))&lt;E634,F634&lt;&gt;0),"Leaver",L634-I634)</f>
        <v>0</v>
      </c>
      <c r="V634" s="238">
        <f>IF(AND(LARGE('Sch A. Input'!$CL$15:$CL$41,COUNTIF('Sch A. Input'!$CL$15:$CL$41,"&gt;="&amp;F634))&lt;E634,F634&lt;&gt;0),"Leaver",IFERROR(S634/X634*$M$9,0))</f>
        <v>0</v>
      </c>
      <c r="W634" s="238">
        <f>IF(AND(LARGE('Sch A. Input'!$CL$15:$CL$41,COUNTIF('Sch A. Input'!$CL$15:$CL$41,"&gt;="&amp;F634))&lt;E634,F634&lt;&gt;0),"Leaver",V634+T634)</f>
        <v>0</v>
      </c>
      <c r="X634" s="264">
        <f>IF(AND(LARGE('Sch A. Input'!$CL$15:$CL$41,COUNTIF('Sch A. Input'!$CL$15:$CL$41,"&gt;="&amp;F634))&lt;E634,F634&lt;&gt;0),"Leaver",IF(OR(D634="",D634&gt;$L$11,($L$11-14)&lt;$K$9),0,(E634+1-D634)/14-1))</f>
        <v>0</v>
      </c>
      <c r="Y634" s="265">
        <f>IF(AND(LARGE('Sch A. Input'!$CL$15:$CL$41,COUNTIF('Sch A. Input'!$CL$15:$CL$41,"&gt;="&amp;F634))&lt;E634,F634&lt;&gt;0),"Leaver",IFERROR(IF((S634/$X634*$M$9+T634)&gt;$D$12,"YES","NO"),0))</f>
        <v>0</v>
      </c>
      <c r="Z634" s="225">
        <f>IF(AND(LARGE('Sch A. Input'!$CL$15:$CL$41,COUNTIF('Sch A. Input'!$CL$15:$CL$41,"&gt;="&amp;F634))&lt;E634,F634&lt;&gt;0),"Leaver",IFERROR(IF($Y634="YES",MIN($U634*($G$12/$D$12),$G$12),(SUMPRODUCT(--((MIN(W634,$D$12))&gt;$C$9:$C$12),((MIN(W634,$D$12))-$C$9:$C$12),$H$9:$H$12))-((1-(X634/$M$9))*(SUMPRODUCT(--((MIN(V634,$D$12))&gt;$C$9:$C$12),((MIN(V634,$D$12))-$C$9:$C$12),$H$9:$H$12)))),0))</f>
        <v>0</v>
      </c>
      <c r="AA634" s="169">
        <f>IF(AND(LARGE('Sch A. Input'!$CL$15:$CL$41,COUNTIF('Sch A. Input'!$CL$15:$CL$41,"&gt;="&amp;F634))&lt;E634,F634&lt;&gt;0),"Leaver",IFERROR(Z634/U634,0))</f>
        <v>0</v>
      </c>
      <c r="AB634" s="170">
        <f>IF(AND(LARGE('Sch A. Input'!$CL$15:$CL$41,COUNTIF('Sch A. Input'!$CL$15:$CL$41,"&gt;="&amp;F634))&lt;E634,F634&lt;&gt;0),"Leaver",Q634-Z634)</f>
        <v>0</v>
      </c>
      <c r="AC634" s="94">
        <f t="shared" si="109"/>
        <v>0</v>
      </c>
      <c r="BK634" s="2"/>
      <c r="BL634" s="2"/>
      <c r="CI634"/>
    </row>
    <row r="635" spans="2:87" x14ac:dyDescent="0.35">
      <c r="B635" s="70" t="str">
        <f>IF('Sch A. Input'!B633="","",'Sch A. Input'!B633)</f>
        <v/>
      </c>
      <c r="C635" s="75" t="str">
        <f>IF('Sch A. Input'!C633="","",'Sch A. Input'!C633)</f>
        <v/>
      </c>
      <c r="D635" s="71" t="str">
        <f>IF('Sch A. Input'!D633="","",'Sch A. Input'!D633)</f>
        <v/>
      </c>
      <c r="E635" s="71">
        <f>'Sch A. Input'!E633</f>
        <v>45016</v>
      </c>
      <c r="F635" s="71">
        <f>'Sch A. Input'!F633</f>
        <v>0</v>
      </c>
      <c r="G635" s="226">
        <f>SUMIFS('Sch A. Input'!H633:CJ633,'Sch A. Input'!$H$13:$CJ$13,$L$11,'Sch A. Input'!$H$14:$CJ$14,"Recurring")</f>
        <v>0</v>
      </c>
      <c r="H635" s="226">
        <f>SUMIFS('Sch A. Input'!H633:CJ633,'Sch A. Input'!$H$13:$CJ$13,$L$11,'Sch A. Input'!$H$14:$CJ$14,"One-time")</f>
        <v>0</v>
      </c>
      <c r="I635" s="227">
        <f t="shared" si="103"/>
        <v>0</v>
      </c>
      <c r="J635" s="228">
        <f>SUMIFS('Sch A. Input'!H633:CJ633,'Sch A. Input'!$H$14:$CJ$14,"Recurring",'Sch A. Input'!$H$13:$CJ$13,"&lt;="&amp;$L$11)</f>
        <v>0</v>
      </c>
      <c r="K635" s="228">
        <f>SUMIFS('Sch A. Input'!H633:CJ633,'Sch A. Input'!$H$14:$CJ$14,"One-time",'Sch A. Input'!$H$13:$CJ$13,"&lt;="&amp;$L$11)</f>
        <v>0</v>
      </c>
      <c r="L635" s="229">
        <f t="shared" si="104"/>
        <v>0</v>
      </c>
      <c r="M635" s="228">
        <f t="shared" si="105"/>
        <v>0</v>
      </c>
      <c r="N635" s="228">
        <f t="shared" si="106"/>
        <v>0</v>
      </c>
      <c r="O635" s="259">
        <f t="shared" si="107"/>
        <v>0</v>
      </c>
      <c r="P635" s="268">
        <f t="shared" si="101"/>
        <v>0</v>
      </c>
      <c r="Q635" s="231">
        <f t="shared" si="102"/>
        <v>0</v>
      </c>
      <c r="R635" s="97">
        <f t="shared" si="108"/>
        <v>0</v>
      </c>
      <c r="S635" s="237">
        <f>IF(AND(LARGE('Sch A. Input'!$CL$15:$CL$41,COUNTIF('Sch A. Input'!$CL$15:$CL$41,"&gt;="&amp;F635))&lt;E635,F635&lt;&gt;0),"Leaver",J635-G635)</f>
        <v>0</v>
      </c>
      <c r="T635" s="237">
        <f>IF(AND(LARGE('Sch A. Input'!$CL$15:$CL$41,COUNTIF('Sch A. Input'!$CL$15:$CL$41,"&gt;="&amp;F635))&lt;E635,F635&lt;&gt;0),"Leaver",K635-H635)</f>
        <v>0</v>
      </c>
      <c r="U635" s="238">
        <f>IF(AND(LARGE('Sch A. Input'!$CL$15:$CL$41,COUNTIF('Sch A. Input'!$CL$15:$CL$41,"&gt;="&amp;F635))&lt;E635,F635&lt;&gt;0),"Leaver",L635-I635)</f>
        <v>0</v>
      </c>
      <c r="V635" s="238">
        <f>IF(AND(LARGE('Sch A. Input'!$CL$15:$CL$41,COUNTIF('Sch A. Input'!$CL$15:$CL$41,"&gt;="&amp;F635))&lt;E635,F635&lt;&gt;0),"Leaver",IFERROR(S635/X635*$M$9,0))</f>
        <v>0</v>
      </c>
      <c r="W635" s="238">
        <f>IF(AND(LARGE('Sch A. Input'!$CL$15:$CL$41,COUNTIF('Sch A. Input'!$CL$15:$CL$41,"&gt;="&amp;F635))&lt;E635,F635&lt;&gt;0),"Leaver",V635+T635)</f>
        <v>0</v>
      </c>
      <c r="X635" s="264">
        <f>IF(AND(LARGE('Sch A. Input'!$CL$15:$CL$41,COUNTIF('Sch A. Input'!$CL$15:$CL$41,"&gt;="&amp;F635))&lt;E635,F635&lt;&gt;0),"Leaver",IF(OR(D635="",D635&gt;$L$11,($L$11-14)&lt;$K$9),0,(E635+1-D635)/14-1))</f>
        <v>0</v>
      </c>
      <c r="Y635" s="265">
        <f>IF(AND(LARGE('Sch A. Input'!$CL$15:$CL$41,COUNTIF('Sch A. Input'!$CL$15:$CL$41,"&gt;="&amp;F635))&lt;E635,F635&lt;&gt;0),"Leaver",IFERROR(IF((S635/$X635*$M$9+T635)&gt;$D$12,"YES","NO"),0))</f>
        <v>0</v>
      </c>
      <c r="Z635" s="225">
        <f>IF(AND(LARGE('Sch A. Input'!$CL$15:$CL$41,COUNTIF('Sch A. Input'!$CL$15:$CL$41,"&gt;="&amp;F635))&lt;E635,F635&lt;&gt;0),"Leaver",IFERROR(IF($Y635="YES",MIN($U635*($G$12/$D$12),$G$12),(SUMPRODUCT(--((MIN(W635,$D$12))&gt;$C$9:$C$12),((MIN(W635,$D$12))-$C$9:$C$12),$H$9:$H$12))-((1-(X635/$M$9))*(SUMPRODUCT(--((MIN(V635,$D$12))&gt;$C$9:$C$12),((MIN(V635,$D$12))-$C$9:$C$12),$H$9:$H$12)))),0))</f>
        <v>0</v>
      </c>
      <c r="AA635" s="169">
        <f>IF(AND(LARGE('Sch A. Input'!$CL$15:$CL$41,COUNTIF('Sch A. Input'!$CL$15:$CL$41,"&gt;="&amp;F635))&lt;E635,F635&lt;&gt;0),"Leaver",IFERROR(Z635/U635,0))</f>
        <v>0</v>
      </c>
      <c r="AB635" s="170">
        <f>IF(AND(LARGE('Sch A. Input'!$CL$15:$CL$41,COUNTIF('Sch A. Input'!$CL$15:$CL$41,"&gt;="&amp;F635))&lt;E635,F635&lt;&gt;0),"Leaver",Q635-Z635)</f>
        <v>0</v>
      </c>
      <c r="AC635" s="94">
        <f t="shared" si="109"/>
        <v>0</v>
      </c>
      <c r="BK635" s="2"/>
      <c r="BL635" s="2"/>
      <c r="CI635"/>
    </row>
    <row r="636" spans="2:87" x14ac:dyDescent="0.35">
      <c r="B636" s="70" t="str">
        <f>IF('Sch A. Input'!B634="","",'Sch A. Input'!B634)</f>
        <v/>
      </c>
      <c r="C636" s="75" t="str">
        <f>IF('Sch A. Input'!C634="","",'Sch A. Input'!C634)</f>
        <v/>
      </c>
      <c r="D636" s="71" t="str">
        <f>IF('Sch A. Input'!D634="","",'Sch A. Input'!D634)</f>
        <v/>
      </c>
      <c r="E636" s="71">
        <f>'Sch A. Input'!E634</f>
        <v>45016</v>
      </c>
      <c r="F636" s="71">
        <f>'Sch A. Input'!F634</f>
        <v>0</v>
      </c>
      <c r="G636" s="226">
        <f>SUMIFS('Sch A. Input'!H634:CJ634,'Sch A. Input'!$H$13:$CJ$13,$L$11,'Sch A. Input'!$H$14:$CJ$14,"Recurring")</f>
        <v>0</v>
      </c>
      <c r="H636" s="226">
        <f>SUMIFS('Sch A. Input'!H634:CJ634,'Sch A. Input'!$H$13:$CJ$13,$L$11,'Sch A. Input'!$H$14:$CJ$14,"One-time")</f>
        <v>0</v>
      </c>
      <c r="I636" s="227">
        <f t="shared" si="103"/>
        <v>0</v>
      </c>
      <c r="J636" s="228">
        <f>SUMIFS('Sch A. Input'!H634:CJ634,'Sch A. Input'!$H$14:$CJ$14,"Recurring",'Sch A. Input'!$H$13:$CJ$13,"&lt;="&amp;$L$11)</f>
        <v>0</v>
      </c>
      <c r="K636" s="228">
        <f>SUMIFS('Sch A. Input'!H634:CJ634,'Sch A. Input'!$H$14:$CJ$14,"One-time",'Sch A. Input'!$H$13:$CJ$13,"&lt;="&amp;$L$11)</f>
        <v>0</v>
      </c>
      <c r="L636" s="229">
        <f t="shared" si="104"/>
        <v>0</v>
      </c>
      <c r="M636" s="228">
        <f t="shared" si="105"/>
        <v>0</v>
      </c>
      <c r="N636" s="228">
        <f t="shared" si="106"/>
        <v>0</v>
      </c>
      <c r="O636" s="259">
        <f t="shared" si="107"/>
        <v>0</v>
      </c>
      <c r="P636" s="268">
        <f t="shared" si="101"/>
        <v>0</v>
      </c>
      <c r="Q636" s="231">
        <f t="shared" si="102"/>
        <v>0</v>
      </c>
      <c r="R636" s="97">
        <f t="shared" si="108"/>
        <v>0</v>
      </c>
      <c r="S636" s="237">
        <f>IF(AND(LARGE('Sch A. Input'!$CL$15:$CL$41,COUNTIF('Sch A. Input'!$CL$15:$CL$41,"&gt;="&amp;F636))&lt;E636,F636&lt;&gt;0),"Leaver",J636-G636)</f>
        <v>0</v>
      </c>
      <c r="T636" s="237">
        <f>IF(AND(LARGE('Sch A. Input'!$CL$15:$CL$41,COUNTIF('Sch A. Input'!$CL$15:$CL$41,"&gt;="&amp;F636))&lt;E636,F636&lt;&gt;0),"Leaver",K636-H636)</f>
        <v>0</v>
      </c>
      <c r="U636" s="238">
        <f>IF(AND(LARGE('Sch A. Input'!$CL$15:$CL$41,COUNTIF('Sch A. Input'!$CL$15:$CL$41,"&gt;="&amp;F636))&lt;E636,F636&lt;&gt;0),"Leaver",L636-I636)</f>
        <v>0</v>
      </c>
      <c r="V636" s="238">
        <f>IF(AND(LARGE('Sch A. Input'!$CL$15:$CL$41,COUNTIF('Sch A. Input'!$CL$15:$CL$41,"&gt;="&amp;F636))&lt;E636,F636&lt;&gt;0),"Leaver",IFERROR(S636/X636*$M$9,0))</f>
        <v>0</v>
      </c>
      <c r="W636" s="238">
        <f>IF(AND(LARGE('Sch A. Input'!$CL$15:$CL$41,COUNTIF('Sch A. Input'!$CL$15:$CL$41,"&gt;="&amp;F636))&lt;E636,F636&lt;&gt;0),"Leaver",V636+T636)</f>
        <v>0</v>
      </c>
      <c r="X636" s="264">
        <f>IF(AND(LARGE('Sch A. Input'!$CL$15:$CL$41,COUNTIF('Sch A. Input'!$CL$15:$CL$41,"&gt;="&amp;F636))&lt;E636,F636&lt;&gt;0),"Leaver",IF(OR(D636="",D636&gt;$L$11,($L$11-14)&lt;$K$9),0,(E636+1-D636)/14-1))</f>
        <v>0</v>
      </c>
      <c r="Y636" s="265">
        <f>IF(AND(LARGE('Sch A. Input'!$CL$15:$CL$41,COUNTIF('Sch A. Input'!$CL$15:$CL$41,"&gt;="&amp;F636))&lt;E636,F636&lt;&gt;0),"Leaver",IFERROR(IF((S636/$X636*$M$9+T636)&gt;$D$12,"YES","NO"),0))</f>
        <v>0</v>
      </c>
      <c r="Z636" s="225">
        <f>IF(AND(LARGE('Sch A. Input'!$CL$15:$CL$41,COUNTIF('Sch A. Input'!$CL$15:$CL$41,"&gt;="&amp;F636))&lt;E636,F636&lt;&gt;0),"Leaver",IFERROR(IF($Y636="YES",MIN($U636*($G$12/$D$12),$G$12),(SUMPRODUCT(--((MIN(W636,$D$12))&gt;$C$9:$C$12),((MIN(W636,$D$12))-$C$9:$C$12),$H$9:$H$12))-((1-(X636/$M$9))*(SUMPRODUCT(--((MIN(V636,$D$12))&gt;$C$9:$C$12),((MIN(V636,$D$12))-$C$9:$C$12),$H$9:$H$12)))),0))</f>
        <v>0</v>
      </c>
      <c r="AA636" s="169">
        <f>IF(AND(LARGE('Sch A. Input'!$CL$15:$CL$41,COUNTIF('Sch A. Input'!$CL$15:$CL$41,"&gt;="&amp;F636))&lt;E636,F636&lt;&gt;0),"Leaver",IFERROR(Z636/U636,0))</f>
        <v>0</v>
      </c>
      <c r="AB636" s="170">
        <f>IF(AND(LARGE('Sch A. Input'!$CL$15:$CL$41,COUNTIF('Sch A. Input'!$CL$15:$CL$41,"&gt;="&amp;F636))&lt;E636,F636&lt;&gt;0),"Leaver",Q636-Z636)</f>
        <v>0</v>
      </c>
      <c r="AC636" s="94">
        <f t="shared" si="109"/>
        <v>0</v>
      </c>
      <c r="BK636" s="2"/>
      <c r="BL636" s="2"/>
      <c r="CI636"/>
    </row>
    <row r="637" spans="2:87" x14ac:dyDescent="0.35">
      <c r="B637" s="70" t="str">
        <f>IF('Sch A. Input'!B635="","",'Sch A. Input'!B635)</f>
        <v/>
      </c>
      <c r="C637" s="75" t="str">
        <f>IF('Sch A. Input'!C635="","",'Sch A. Input'!C635)</f>
        <v/>
      </c>
      <c r="D637" s="71" t="str">
        <f>IF('Sch A. Input'!D635="","",'Sch A. Input'!D635)</f>
        <v/>
      </c>
      <c r="E637" s="71">
        <f>'Sch A. Input'!E635</f>
        <v>45016</v>
      </c>
      <c r="F637" s="71">
        <f>'Sch A. Input'!F635</f>
        <v>0</v>
      </c>
      <c r="G637" s="226">
        <f>SUMIFS('Sch A. Input'!H635:CJ635,'Sch A. Input'!$H$13:$CJ$13,$L$11,'Sch A. Input'!$H$14:$CJ$14,"Recurring")</f>
        <v>0</v>
      </c>
      <c r="H637" s="226">
        <f>SUMIFS('Sch A. Input'!H635:CJ635,'Sch A. Input'!$H$13:$CJ$13,$L$11,'Sch A. Input'!$H$14:$CJ$14,"One-time")</f>
        <v>0</v>
      </c>
      <c r="I637" s="227">
        <f t="shared" si="103"/>
        <v>0</v>
      </c>
      <c r="J637" s="228">
        <f>SUMIFS('Sch A. Input'!H635:CJ635,'Sch A. Input'!$H$14:$CJ$14,"Recurring",'Sch A. Input'!$H$13:$CJ$13,"&lt;="&amp;$L$11)</f>
        <v>0</v>
      </c>
      <c r="K637" s="228">
        <f>SUMIFS('Sch A. Input'!H635:CJ635,'Sch A. Input'!$H$14:$CJ$14,"One-time",'Sch A. Input'!$H$13:$CJ$13,"&lt;="&amp;$L$11)</f>
        <v>0</v>
      </c>
      <c r="L637" s="229">
        <f t="shared" si="104"/>
        <v>0</v>
      </c>
      <c r="M637" s="228">
        <f t="shared" si="105"/>
        <v>0</v>
      </c>
      <c r="N637" s="228">
        <f t="shared" si="106"/>
        <v>0</v>
      </c>
      <c r="O637" s="259">
        <f t="shared" si="107"/>
        <v>0</v>
      </c>
      <c r="P637" s="268">
        <f t="shared" si="101"/>
        <v>0</v>
      </c>
      <c r="Q637" s="231">
        <f t="shared" si="102"/>
        <v>0</v>
      </c>
      <c r="R637" s="97">
        <f t="shared" si="108"/>
        <v>0</v>
      </c>
      <c r="S637" s="237">
        <f>IF(AND(LARGE('Sch A. Input'!$CL$15:$CL$41,COUNTIF('Sch A. Input'!$CL$15:$CL$41,"&gt;="&amp;F637))&lt;E637,F637&lt;&gt;0),"Leaver",J637-G637)</f>
        <v>0</v>
      </c>
      <c r="T637" s="237">
        <f>IF(AND(LARGE('Sch A. Input'!$CL$15:$CL$41,COUNTIF('Sch A. Input'!$CL$15:$CL$41,"&gt;="&amp;F637))&lt;E637,F637&lt;&gt;0),"Leaver",K637-H637)</f>
        <v>0</v>
      </c>
      <c r="U637" s="238">
        <f>IF(AND(LARGE('Sch A. Input'!$CL$15:$CL$41,COUNTIF('Sch A. Input'!$CL$15:$CL$41,"&gt;="&amp;F637))&lt;E637,F637&lt;&gt;0),"Leaver",L637-I637)</f>
        <v>0</v>
      </c>
      <c r="V637" s="238">
        <f>IF(AND(LARGE('Sch A. Input'!$CL$15:$CL$41,COUNTIF('Sch A. Input'!$CL$15:$CL$41,"&gt;="&amp;F637))&lt;E637,F637&lt;&gt;0),"Leaver",IFERROR(S637/X637*$M$9,0))</f>
        <v>0</v>
      </c>
      <c r="W637" s="238">
        <f>IF(AND(LARGE('Sch A. Input'!$CL$15:$CL$41,COUNTIF('Sch A. Input'!$CL$15:$CL$41,"&gt;="&amp;F637))&lt;E637,F637&lt;&gt;0),"Leaver",V637+T637)</f>
        <v>0</v>
      </c>
      <c r="X637" s="264">
        <f>IF(AND(LARGE('Sch A. Input'!$CL$15:$CL$41,COUNTIF('Sch A. Input'!$CL$15:$CL$41,"&gt;="&amp;F637))&lt;E637,F637&lt;&gt;0),"Leaver",IF(OR(D637="",D637&gt;$L$11,($L$11-14)&lt;$K$9),0,(E637+1-D637)/14-1))</f>
        <v>0</v>
      </c>
      <c r="Y637" s="265">
        <f>IF(AND(LARGE('Sch A. Input'!$CL$15:$CL$41,COUNTIF('Sch A. Input'!$CL$15:$CL$41,"&gt;="&amp;F637))&lt;E637,F637&lt;&gt;0),"Leaver",IFERROR(IF((S637/$X637*$M$9+T637)&gt;$D$12,"YES","NO"),0))</f>
        <v>0</v>
      </c>
      <c r="Z637" s="225">
        <f>IF(AND(LARGE('Sch A. Input'!$CL$15:$CL$41,COUNTIF('Sch A. Input'!$CL$15:$CL$41,"&gt;="&amp;F637))&lt;E637,F637&lt;&gt;0),"Leaver",IFERROR(IF($Y637="YES",MIN($U637*($G$12/$D$12),$G$12),(SUMPRODUCT(--((MIN(W637,$D$12))&gt;$C$9:$C$12),((MIN(W637,$D$12))-$C$9:$C$12),$H$9:$H$12))-((1-(X637/$M$9))*(SUMPRODUCT(--((MIN(V637,$D$12))&gt;$C$9:$C$12),((MIN(V637,$D$12))-$C$9:$C$12),$H$9:$H$12)))),0))</f>
        <v>0</v>
      </c>
      <c r="AA637" s="169">
        <f>IF(AND(LARGE('Sch A. Input'!$CL$15:$CL$41,COUNTIF('Sch A. Input'!$CL$15:$CL$41,"&gt;="&amp;F637))&lt;E637,F637&lt;&gt;0),"Leaver",IFERROR(Z637/U637,0))</f>
        <v>0</v>
      </c>
      <c r="AB637" s="170">
        <f>IF(AND(LARGE('Sch A. Input'!$CL$15:$CL$41,COUNTIF('Sch A. Input'!$CL$15:$CL$41,"&gt;="&amp;F637))&lt;E637,F637&lt;&gt;0),"Leaver",Q637-Z637)</f>
        <v>0</v>
      </c>
      <c r="AC637" s="94">
        <f t="shared" si="109"/>
        <v>0</v>
      </c>
      <c r="BK637" s="2"/>
      <c r="BL637" s="2"/>
      <c r="CI637"/>
    </row>
    <row r="638" spans="2:87" x14ac:dyDescent="0.35">
      <c r="B638" s="70" t="str">
        <f>IF('Sch A. Input'!B636="","",'Sch A. Input'!B636)</f>
        <v/>
      </c>
      <c r="C638" s="75" t="str">
        <f>IF('Sch A. Input'!C636="","",'Sch A. Input'!C636)</f>
        <v/>
      </c>
      <c r="D638" s="71" t="str">
        <f>IF('Sch A. Input'!D636="","",'Sch A. Input'!D636)</f>
        <v/>
      </c>
      <c r="E638" s="71">
        <f>'Sch A. Input'!E636</f>
        <v>45016</v>
      </c>
      <c r="F638" s="71">
        <f>'Sch A. Input'!F636</f>
        <v>0</v>
      </c>
      <c r="G638" s="226">
        <f>SUMIFS('Sch A. Input'!H636:CJ636,'Sch A. Input'!$H$13:$CJ$13,$L$11,'Sch A. Input'!$H$14:$CJ$14,"Recurring")</f>
        <v>0</v>
      </c>
      <c r="H638" s="226">
        <f>SUMIFS('Sch A. Input'!H636:CJ636,'Sch A. Input'!$H$13:$CJ$13,$L$11,'Sch A. Input'!$H$14:$CJ$14,"One-time")</f>
        <v>0</v>
      </c>
      <c r="I638" s="227">
        <f t="shared" si="103"/>
        <v>0</v>
      </c>
      <c r="J638" s="228">
        <f>SUMIFS('Sch A. Input'!H636:CJ636,'Sch A. Input'!$H$14:$CJ$14,"Recurring",'Sch A. Input'!$H$13:$CJ$13,"&lt;="&amp;$L$11)</f>
        <v>0</v>
      </c>
      <c r="K638" s="228">
        <f>SUMIFS('Sch A. Input'!H636:CJ636,'Sch A. Input'!$H$14:$CJ$14,"One-time",'Sch A. Input'!$H$13:$CJ$13,"&lt;="&amp;$L$11)</f>
        <v>0</v>
      </c>
      <c r="L638" s="229">
        <f t="shared" si="104"/>
        <v>0</v>
      </c>
      <c r="M638" s="228">
        <f t="shared" si="105"/>
        <v>0</v>
      </c>
      <c r="N638" s="228">
        <f t="shared" si="106"/>
        <v>0</v>
      </c>
      <c r="O638" s="259">
        <f t="shared" si="107"/>
        <v>0</v>
      </c>
      <c r="P638" s="268">
        <f t="shared" si="101"/>
        <v>0</v>
      </c>
      <c r="Q638" s="231">
        <f t="shared" si="102"/>
        <v>0</v>
      </c>
      <c r="R638" s="97">
        <f t="shared" si="108"/>
        <v>0</v>
      </c>
      <c r="S638" s="237">
        <f>IF(AND(LARGE('Sch A. Input'!$CL$15:$CL$41,COUNTIF('Sch A. Input'!$CL$15:$CL$41,"&gt;="&amp;F638))&lt;E638,F638&lt;&gt;0),"Leaver",J638-G638)</f>
        <v>0</v>
      </c>
      <c r="T638" s="237">
        <f>IF(AND(LARGE('Sch A. Input'!$CL$15:$CL$41,COUNTIF('Sch A. Input'!$CL$15:$CL$41,"&gt;="&amp;F638))&lt;E638,F638&lt;&gt;0),"Leaver",K638-H638)</f>
        <v>0</v>
      </c>
      <c r="U638" s="238">
        <f>IF(AND(LARGE('Sch A. Input'!$CL$15:$CL$41,COUNTIF('Sch A. Input'!$CL$15:$CL$41,"&gt;="&amp;F638))&lt;E638,F638&lt;&gt;0),"Leaver",L638-I638)</f>
        <v>0</v>
      </c>
      <c r="V638" s="238">
        <f>IF(AND(LARGE('Sch A. Input'!$CL$15:$CL$41,COUNTIF('Sch A. Input'!$CL$15:$CL$41,"&gt;="&amp;F638))&lt;E638,F638&lt;&gt;0),"Leaver",IFERROR(S638/X638*$M$9,0))</f>
        <v>0</v>
      </c>
      <c r="W638" s="238">
        <f>IF(AND(LARGE('Sch A. Input'!$CL$15:$CL$41,COUNTIF('Sch A. Input'!$CL$15:$CL$41,"&gt;="&amp;F638))&lt;E638,F638&lt;&gt;0),"Leaver",V638+T638)</f>
        <v>0</v>
      </c>
      <c r="X638" s="264">
        <f>IF(AND(LARGE('Sch A. Input'!$CL$15:$CL$41,COUNTIF('Sch A. Input'!$CL$15:$CL$41,"&gt;="&amp;F638))&lt;E638,F638&lt;&gt;0),"Leaver",IF(OR(D638="",D638&gt;$L$11,($L$11-14)&lt;$K$9),0,(E638+1-D638)/14-1))</f>
        <v>0</v>
      </c>
      <c r="Y638" s="265">
        <f>IF(AND(LARGE('Sch A. Input'!$CL$15:$CL$41,COUNTIF('Sch A. Input'!$CL$15:$CL$41,"&gt;="&amp;F638))&lt;E638,F638&lt;&gt;0),"Leaver",IFERROR(IF((S638/$X638*$M$9+T638)&gt;$D$12,"YES","NO"),0))</f>
        <v>0</v>
      </c>
      <c r="Z638" s="225">
        <f>IF(AND(LARGE('Sch A. Input'!$CL$15:$CL$41,COUNTIF('Sch A. Input'!$CL$15:$CL$41,"&gt;="&amp;F638))&lt;E638,F638&lt;&gt;0),"Leaver",IFERROR(IF($Y638="YES",MIN($U638*($G$12/$D$12),$G$12),(SUMPRODUCT(--((MIN(W638,$D$12))&gt;$C$9:$C$12),((MIN(W638,$D$12))-$C$9:$C$12),$H$9:$H$12))-((1-(X638/$M$9))*(SUMPRODUCT(--((MIN(V638,$D$12))&gt;$C$9:$C$12),((MIN(V638,$D$12))-$C$9:$C$12),$H$9:$H$12)))),0))</f>
        <v>0</v>
      </c>
      <c r="AA638" s="169">
        <f>IF(AND(LARGE('Sch A. Input'!$CL$15:$CL$41,COUNTIF('Sch A. Input'!$CL$15:$CL$41,"&gt;="&amp;F638))&lt;E638,F638&lt;&gt;0),"Leaver",IFERROR(Z638/U638,0))</f>
        <v>0</v>
      </c>
      <c r="AB638" s="170">
        <f>IF(AND(LARGE('Sch A. Input'!$CL$15:$CL$41,COUNTIF('Sch A. Input'!$CL$15:$CL$41,"&gt;="&amp;F638))&lt;E638,F638&lt;&gt;0),"Leaver",Q638-Z638)</f>
        <v>0</v>
      </c>
      <c r="AC638" s="94">
        <f t="shared" si="109"/>
        <v>0</v>
      </c>
      <c r="BK638" s="2"/>
      <c r="BL638" s="2"/>
      <c r="CI638"/>
    </row>
    <row r="639" spans="2:87" x14ac:dyDescent="0.35">
      <c r="B639" s="70" t="str">
        <f>IF('Sch A. Input'!B637="","",'Sch A. Input'!B637)</f>
        <v/>
      </c>
      <c r="C639" s="75" t="str">
        <f>IF('Sch A. Input'!C637="","",'Sch A. Input'!C637)</f>
        <v/>
      </c>
      <c r="D639" s="71" t="str">
        <f>IF('Sch A. Input'!D637="","",'Sch A. Input'!D637)</f>
        <v/>
      </c>
      <c r="E639" s="71">
        <f>'Sch A. Input'!E637</f>
        <v>45016</v>
      </c>
      <c r="F639" s="71">
        <f>'Sch A. Input'!F637</f>
        <v>0</v>
      </c>
      <c r="G639" s="226">
        <f>SUMIFS('Sch A. Input'!H637:CJ637,'Sch A. Input'!$H$13:$CJ$13,$L$11,'Sch A. Input'!$H$14:$CJ$14,"Recurring")</f>
        <v>0</v>
      </c>
      <c r="H639" s="226">
        <f>SUMIFS('Sch A. Input'!H637:CJ637,'Sch A. Input'!$H$13:$CJ$13,$L$11,'Sch A. Input'!$H$14:$CJ$14,"One-time")</f>
        <v>0</v>
      </c>
      <c r="I639" s="227">
        <f t="shared" si="103"/>
        <v>0</v>
      </c>
      <c r="J639" s="228">
        <f>SUMIFS('Sch A. Input'!H637:CJ637,'Sch A. Input'!$H$14:$CJ$14,"Recurring",'Sch A. Input'!$H$13:$CJ$13,"&lt;="&amp;$L$11)</f>
        <v>0</v>
      </c>
      <c r="K639" s="228">
        <f>SUMIFS('Sch A. Input'!H637:CJ637,'Sch A. Input'!$H$14:$CJ$14,"One-time",'Sch A. Input'!$H$13:$CJ$13,"&lt;="&amp;$L$11)</f>
        <v>0</v>
      </c>
      <c r="L639" s="229">
        <f t="shared" si="104"/>
        <v>0</v>
      </c>
      <c r="M639" s="228">
        <f t="shared" si="105"/>
        <v>0</v>
      </c>
      <c r="N639" s="228">
        <f t="shared" si="106"/>
        <v>0</v>
      </c>
      <c r="O639" s="259">
        <f t="shared" si="107"/>
        <v>0</v>
      </c>
      <c r="P639" s="268">
        <f t="shared" si="101"/>
        <v>0</v>
      </c>
      <c r="Q639" s="231">
        <f t="shared" si="102"/>
        <v>0</v>
      </c>
      <c r="R639" s="97">
        <f t="shared" si="108"/>
        <v>0</v>
      </c>
      <c r="S639" s="237">
        <f>IF(AND(LARGE('Sch A. Input'!$CL$15:$CL$41,COUNTIF('Sch A. Input'!$CL$15:$CL$41,"&gt;="&amp;F639))&lt;E639,F639&lt;&gt;0),"Leaver",J639-G639)</f>
        <v>0</v>
      </c>
      <c r="T639" s="237">
        <f>IF(AND(LARGE('Sch A. Input'!$CL$15:$CL$41,COUNTIF('Sch A. Input'!$CL$15:$CL$41,"&gt;="&amp;F639))&lt;E639,F639&lt;&gt;0),"Leaver",K639-H639)</f>
        <v>0</v>
      </c>
      <c r="U639" s="238">
        <f>IF(AND(LARGE('Sch A. Input'!$CL$15:$CL$41,COUNTIF('Sch A. Input'!$CL$15:$CL$41,"&gt;="&amp;F639))&lt;E639,F639&lt;&gt;0),"Leaver",L639-I639)</f>
        <v>0</v>
      </c>
      <c r="V639" s="238">
        <f>IF(AND(LARGE('Sch A. Input'!$CL$15:$CL$41,COUNTIF('Sch A. Input'!$CL$15:$CL$41,"&gt;="&amp;F639))&lt;E639,F639&lt;&gt;0),"Leaver",IFERROR(S639/X639*$M$9,0))</f>
        <v>0</v>
      </c>
      <c r="W639" s="238">
        <f>IF(AND(LARGE('Sch A. Input'!$CL$15:$CL$41,COUNTIF('Sch A. Input'!$CL$15:$CL$41,"&gt;="&amp;F639))&lt;E639,F639&lt;&gt;0),"Leaver",V639+T639)</f>
        <v>0</v>
      </c>
      <c r="X639" s="264">
        <f>IF(AND(LARGE('Sch A. Input'!$CL$15:$CL$41,COUNTIF('Sch A. Input'!$CL$15:$CL$41,"&gt;="&amp;F639))&lt;E639,F639&lt;&gt;0),"Leaver",IF(OR(D639="",D639&gt;$L$11,($L$11-14)&lt;$K$9),0,(E639+1-D639)/14-1))</f>
        <v>0</v>
      </c>
      <c r="Y639" s="265">
        <f>IF(AND(LARGE('Sch A. Input'!$CL$15:$CL$41,COUNTIF('Sch A. Input'!$CL$15:$CL$41,"&gt;="&amp;F639))&lt;E639,F639&lt;&gt;0),"Leaver",IFERROR(IF((S639/$X639*$M$9+T639)&gt;$D$12,"YES","NO"),0))</f>
        <v>0</v>
      </c>
      <c r="Z639" s="225">
        <f>IF(AND(LARGE('Sch A. Input'!$CL$15:$CL$41,COUNTIF('Sch A. Input'!$CL$15:$CL$41,"&gt;="&amp;F639))&lt;E639,F639&lt;&gt;0),"Leaver",IFERROR(IF($Y639="YES",MIN($U639*($G$12/$D$12),$G$12),(SUMPRODUCT(--((MIN(W639,$D$12))&gt;$C$9:$C$12),((MIN(W639,$D$12))-$C$9:$C$12),$H$9:$H$12))-((1-(X639/$M$9))*(SUMPRODUCT(--((MIN(V639,$D$12))&gt;$C$9:$C$12),((MIN(V639,$D$12))-$C$9:$C$12),$H$9:$H$12)))),0))</f>
        <v>0</v>
      </c>
      <c r="AA639" s="169">
        <f>IF(AND(LARGE('Sch A. Input'!$CL$15:$CL$41,COUNTIF('Sch A. Input'!$CL$15:$CL$41,"&gt;="&amp;F639))&lt;E639,F639&lt;&gt;0),"Leaver",IFERROR(Z639/U639,0))</f>
        <v>0</v>
      </c>
      <c r="AB639" s="170">
        <f>IF(AND(LARGE('Sch A. Input'!$CL$15:$CL$41,COUNTIF('Sch A. Input'!$CL$15:$CL$41,"&gt;="&amp;F639))&lt;E639,F639&lt;&gt;0),"Leaver",Q639-Z639)</f>
        <v>0</v>
      </c>
      <c r="AC639" s="94">
        <f t="shared" si="109"/>
        <v>0</v>
      </c>
      <c r="BK639" s="2"/>
      <c r="BL639" s="2"/>
      <c r="CI639"/>
    </row>
    <row r="640" spans="2:87" x14ac:dyDescent="0.35">
      <c r="B640" s="70" t="str">
        <f>IF('Sch A. Input'!B638="","",'Sch A. Input'!B638)</f>
        <v/>
      </c>
      <c r="C640" s="75" t="str">
        <f>IF('Sch A. Input'!C638="","",'Sch A. Input'!C638)</f>
        <v/>
      </c>
      <c r="D640" s="71" t="str">
        <f>IF('Sch A. Input'!D638="","",'Sch A. Input'!D638)</f>
        <v/>
      </c>
      <c r="E640" s="71">
        <f>'Sch A. Input'!E638</f>
        <v>45016</v>
      </c>
      <c r="F640" s="71">
        <f>'Sch A. Input'!F638</f>
        <v>0</v>
      </c>
      <c r="G640" s="226">
        <f>SUMIFS('Sch A. Input'!H638:CJ638,'Sch A. Input'!$H$13:$CJ$13,$L$11,'Sch A. Input'!$H$14:$CJ$14,"Recurring")</f>
        <v>0</v>
      </c>
      <c r="H640" s="226">
        <f>SUMIFS('Sch A. Input'!H638:CJ638,'Sch A. Input'!$H$13:$CJ$13,$L$11,'Sch A. Input'!$H$14:$CJ$14,"One-time")</f>
        <v>0</v>
      </c>
      <c r="I640" s="227">
        <f t="shared" si="103"/>
        <v>0</v>
      </c>
      <c r="J640" s="228">
        <f>SUMIFS('Sch A. Input'!H638:CJ638,'Sch A. Input'!$H$14:$CJ$14,"Recurring",'Sch A. Input'!$H$13:$CJ$13,"&lt;="&amp;$L$11)</f>
        <v>0</v>
      </c>
      <c r="K640" s="228">
        <f>SUMIFS('Sch A. Input'!H638:CJ638,'Sch A. Input'!$H$14:$CJ$14,"One-time",'Sch A. Input'!$H$13:$CJ$13,"&lt;="&amp;$L$11)</f>
        <v>0</v>
      </c>
      <c r="L640" s="229">
        <f t="shared" si="104"/>
        <v>0</v>
      </c>
      <c r="M640" s="228">
        <f t="shared" si="105"/>
        <v>0</v>
      </c>
      <c r="N640" s="228">
        <f t="shared" si="106"/>
        <v>0</v>
      </c>
      <c r="O640" s="259">
        <f t="shared" si="107"/>
        <v>0</v>
      </c>
      <c r="P640" s="268">
        <f t="shared" si="101"/>
        <v>0</v>
      </c>
      <c r="Q640" s="231">
        <f t="shared" si="102"/>
        <v>0</v>
      </c>
      <c r="R640" s="97">
        <f t="shared" si="108"/>
        <v>0</v>
      </c>
      <c r="S640" s="237">
        <f>IF(AND(LARGE('Sch A. Input'!$CL$15:$CL$41,COUNTIF('Sch A. Input'!$CL$15:$CL$41,"&gt;="&amp;F640))&lt;E640,F640&lt;&gt;0),"Leaver",J640-G640)</f>
        <v>0</v>
      </c>
      <c r="T640" s="237">
        <f>IF(AND(LARGE('Sch A. Input'!$CL$15:$CL$41,COUNTIF('Sch A. Input'!$CL$15:$CL$41,"&gt;="&amp;F640))&lt;E640,F640&lt;&gt;0),"Leaver",K640-H640)</f>
        <v>0</v>
      </c>
      <c r="U640" s="238">
        <f>IF(AND(LARGE('Sch A. Input'!$CL$15:$CL$41,COUNTIF('Sch A. Input'!$CL$15:$CL$41,"&gt;="&amp;F640))&lt;E640,F640&lt;&gt;0),"Leaver",L640-I640)</f>
        <v>0</v>
      </c>
      <c r="V640" s="238">
        <f>IF(AND(LARGE('Sch A. Input'!$CL$15:$CL$41,COUNTIF('Sch A. Input'!$CL$15:$CL$41,"&gt;="&amp;F640))&lt;E640,F640&lt;&gt;0),"Leaver",IFERROR(S640/X640*$M$9,0))</f>
        <v>0</v>
      </c>
      <c r="W640" s="238">
        <f>IF(AND(LARGE('Sch A. Input'!$CL$15:$CL$41,COUNTIF('Sch A. Input'!$CL$15:$CL$41,"&gt;="&amp;F640))&lt;E640,F640&lt;&gt;0),"Leaver",V640+T640)</f>
        <v>0</v>
      </c>
      <c r="X640" s="264">
        <f>IF(AND(LARGE('Sch A. Input'!$CL$15:$CL$41,COUNTIF('Sch A. Input'!$CL$15:$CL$41,"&gt;="&amp;F640))&lt;E640,F640&lt;&gt;0),"Leaver",IF(OR(D640="",D640&gt;$L$11,($L$11-14)&lt;$K$9),0,(E640+1-D640)/14-1))</f>
        <v>0</v>
      </c>
      <c r="Y640" s="265">
        <f>IF(AND(LARGE('Sch A. Input'!$CL$15:$CL$41,COUNTIF('Sch A. Input'!$CL$15:$CL$41,"&gt;="&amp;F640))&lt;E640,F640&lt;&gt;0),"Leaver",IFERROR(IF((S640/$X640*$M$9+T640)&gt;$D$12,"YES","NO"),0))</f>
        <v>0</v>
      </c>
      <c r="Z640" s="225">
        <f>IF(AND(LARGE('Sch A. Input'!$CL$15:$CL$41,COUNTIF('Sch A. Input'!$CL$15:$CL$41,"&gt;="&amp;F640))&lt;E640,F640&lt;&gt;0),"Leaver",IFERROR(IF($Y640="YES",MIN($U640*($G$12/$D$12),$G$12),(SUMPRODUCT(--((MIN(W640,$D$12))&gt;$C$9:$C$12),((MIN(W640,$D$12))-$C$9:$C$12),$H$9:$H$12))-((1-(X640/$M$9))*(SUMPRODUCT(--((MIN(V640,$D$12))&gt;$C$9:$C$12),((MIN(V640,$D$12))-$C$9:$C$12),$H$9:$H$12)))),0))</f>
        <v>0</v>
      </c>
      <c r="AA640" s="169">
        <f>IF(AND(LARGE('Sch A. Input'!$CL$15:$CL$41,COUNTIF('Sch A. Input'!$CL$15:$CL$41,"&gt;="&amp;F640))&lt;E640,F640&lt;&gt;0),"Leaver",IFERROR(Z640/U640,0))</f>
        <v>0</v>
      </c>
      <c r="AB640" s="170">
        <f>IF(AND(LARGE('Sch A. Input'!$CL$15:$CL$41,COUNTIF('Sch A. Input'!$CL$15:$CL$41,"&gt;="&amp;F640))&lt;E640,F640&lt;&gt;0),"Leaver",Q640-Z640)</f>
        <v>0</v>
      </c>
      <c r="AC640" s="94">
        <f t="shared" si="109"/>
        <v>0</v>
      </c>
      <c r="BK640" s="2"/>
      <c r="BL640" s="2"/>
      <c r="CI640"/>
    </row>
    <row r="641" spans="2:87" x14ac:dyDescent="0.35">
      <c r="B641" s="70" t="str">
        <f>IF('Sch A. Input'!B639="","",'Sch A. Input'!B639)</f>
        <v/>
      </c>
      <c r="C641" s="75" t="str">
        <f>IF('Sch A. Input'!C639="","",'Sch A. Input'!C639)</f>
        <v/>
      </c>
      <c r="D641" s="71" t="str">
        <f>IF('Sch A. Input'!D639="","",'Sch A. Input'!D639)</f>
        <v/>
      </c>
      <c r="E641" s="71">
        <f>'Sch A. Input'!E639</f>
        <v>45016</v>
      </c>
      <c r="F641" s="71">
        <f>'Sch A. Input'!F639</f>
        <v>0</v>
      </c>
      <c r="G641" s="226">
        <f>SUMIFS('Sch A. Input'!H639:CJ639,'Sch A. Input'!$H$13:$CJ$13,$L$11,'Sch A. Input'!$H$14:$CJ$14,"Recurring")</f>
        <v>0</v>
      </c>
      <c r="H641" s="226">
        <f>SUMIFS('Sch A. Input'!H639:CJ639,'Sch A. Input'!$H$13:$CJ$13,$L$11,'Sch A. Input'!$H$14:$CJ$14,"One-time")</f>
        <v>0</v>
      </c>
      <c r="I641" s="227">
        <f t="shared" si="103"/>
        <v>0</v>
      </c>
      <c r="J641" s="228">
        <f>SUMIFS('Sch A. Input'!H639:CJ639,'Sch A. Input'!$H$14:$CJ$14,"Recurring",'Sch A. Input'!$H$13:$CJ$13,"&lt;="&amp;$L$11)</f>
        <v>0</v>
      </c>
      <c r="K641" s="228">
        <f>SUMIFS('Sch A. Input'!H639:CJ639,'Sch A. Input'!$H$14:$CJ$14,"One-time",'Sch A. Input'!$H$13:$CJ$13,"&lt;="&amp;$L$11)</f>
        <v>0</v>
      </c>
      <c r="L641" s="229">
        <f t="shared" si="104"/>
        <v>0</v>
      </c>
      <c r="M641" s="228">
        <f t="shared" si="105"/>
        <v>0</v>
      </c>
      <c r="N641" s="228">
        <f t="shared" si="106"/>
        <v>0</v>
      </c>
      <c r="O641" s="259">
        <f t="shared" si="107"/>
        <v>0</v>
      </c>
      <c r="P641" s="268">
        <f t="shared" si="101"/>
        <v>0</v>
      </c>
      <c r="Q641" s="231">
        <f t="shared" si="102"/>
        <v>0</v>
      </c>
      <c r="R641" s="97">
        <f t="shared" si="108"/>
        <v>0</v>
      </c>
      <c r="S641" s="237">
        <f>IF(AND(LARGE('Sch A. Input'!$CL$15:$CL$41,COUNTIF('Sch A. Input'!$CL$15:$CL$41,"&gt;="&amp;F641))&lt;E641,F641&lt;&gt;0),"Leaver",J641-G641)</f>
        <v>0</v>
      </c>
      <c r="T641" s="237">
        <f>IF(AND(LARGE('Sch A. Input'!$CL$15:$CL$41,COUNTIF('Sch A. Input'!$CL$15:$CL$41,"&gt;="&amp;F641))&lt;E641,F641&lt;&gt;0),"Leaver",K641-H641)</f>
        <v>0</v>
      </c>
      <c r="U641" s="238">
        <f>IF(AND(LARGE('Sch A. Input'!$CL$15:$CL$41,COUNTIF('Sch A. Input'!$CL$15:$CL$41,"&gt;="&amp;F641))&lt;E641,F641&lt;&gt;0),"Leaver",L641-I641)</f>
        <v>0</v>
      </c>
      <c r="V641" s="238">
        <f>IF(AND(LARGE('Sch A. Input'!$CL$15:$CL$41,COUNTIF('Sch A. Input'!$CL$15:$CL$41,"&gt;="&amp;F641))&lt;E641,F641&lt;&gt;0),"Leaver",IFERROR(S641/X641*$M$9,0))</f>
        <v>0</v>
      </c>
      <c r="W641" s="238">
        <f>IF(AND(LARGE('Sch A. Input'!$CL$15:$CL$41,COUNTIF('Sch A. Input'!$CL$15:$CL$41,"&gt;="&amp;F641))&lt;E641,F641&lt;&gt;0),"Leaver",V641+T641)</f>
        <v>0</v>
      </c>
      <c r="X641" s="264">
        <f>IF(AND(LARGE('Sch A. Input'!$CL$15:$CL$41,COUNTIF('Sch A. Input'!$CL$15:$CL$41,"&gt;="&amp;F641))&lt;E641,F641&lt;&gt;0),"Leaver",IF(OR(D641="",D641&gt;$L$11,($L$11-14)&lt;$K$9),0,(E641+1-D641)/14-1))</f>
        <v>0</v>
      </c>
      <c r="Y641" s="265">
        <f>IF(AND(LARGE('Sch A. Input'!$CL$15:$CL$41,COUNTIF('Sch A. Input'!$CL$15:$CL$41,"&gt;="&amp;F641))&lt;E641,F641&lt;&gt;0),"Leaver",IFERROR(IF((S641/$X641*$M$9+T641)&gt;$D$12,"YES","NO"),0))</f>
        <v>0</v>
      </c>
      <c r="Z641" s="225">
        <f>IF(AND(LARGE('Sch A. Input'!$CL$15:$CL$41,COUNTIF('Sch A. Input'!$CL$15:$CL$41,"&gt;="&amp;F641))&lt;E641,F641&lt;&gt;0),"Leaver",IFERROR(IF($Y641="YES",MIN($U641*($G$12/$D$12),$G$12),(SUMPRODUCT(--((MIN(W641,$D$12))&gt;$C$9:$C$12),((MIN(W641,$D$12))-$C$9:$C$12),$H$9:$H$12))-((1-(X641/$M$9))*(SUMPRODUCT(--((MIN(V641,$D$12))&gt;$C$9:$C$12),((MIN(V641,$D$12))-$C$9:$C$12),$H$9:$H$12)))),0))</f>
        <v>0</v>
      </c>
      <c r="AA641" s="169">
        <f>IF(AND(LARGE('Sch A. Input'!$CL$15:$CL$41,COUNTIF('Sch A. Input'!$CL$15:$CL$41,"&gt;="&amp;F641))&lt;E641,F641&lt;&gt;0),"Leaver",IFERROR(Z641/U641,0))</f>
        <v>0</v>
      </c>
      <c r="AB641" s="170">
        <f>IF(AND(LARGE('Sch A. Input'!$CL$15:$CL$41,COUNTIF('Sch A. Input'!$CL$15:$CL$41,"&gt;="&amp;F641))&lt;E641,F641&lt;&gt;0),"Leaver",Q641-Z641)</f>
        <v>0</v>
      </c>
      <c r="AC641" s="94">
        <f t="shared" si="109"/>
        <v>0</v>
      </c>
      <c r="BK641" s="2"/>
      <c r="BL641" s="2"/>
      <c r="CI641"/>
    </row>
    <row r="642" spans="2:87" x14ac:dyDescent="0.35">
      <c r="B642" s="70" t="str">
        <f>IF('Sch A. Input'!B640="","",'Sch A. Input'!B640)</f>
        <v/>
      </c>
      <c r="C642" s="75" t="str">
        <f>IF('Sch A. Input'!C640="","",'Sch A. Input'!C640)</f>
        <v/>
      </c>
      <c r="D642" s="71" t="str">
        <f>IF('Sch A. Input'!D640="","",'Sch A. Input'!D640)</f>
        <v/>
      </c>
      <c r="E642" s="71">
        <f>'Sch A. Input'!E640</f>
        <v>45016</v>
      </c>
      <c r="F642" s="71">
        <f>'Sch A. Input'!F640</f>
        <v>0</v>
      </c>
      <c r="G642" s="226">
        <f>SUMIFS('Sch A. Input'!H640:CJ640,'Sch A. Input'!$H$13:$CJ$13,$L$11,'Sch A. Input'!$H$14:$CJ$14,"Recurring")</f>
        <v>0</v>
      </c>
      <c r="H642" s="226">
        <f>SUMIFS('Sch A. Input'!H640:CJ640,'Sch A. Input'!$H$13:$CJ$13,$L$11,'Sch A. Input'!$H$14:$CJ$14,"One-time")</f>
        <v>0</v>
      </c>
      <c r="I642" s="227">
        <f t="shared" si="103"/>
        <v>0</v>
      </c>
      <c r="J642" s="228">
        <f>SUMIFS('Sch A. Input'!H640:CJ640,'Sch A. Input'!$H$14:$CJ$14,"Recurring",'Sch A. Input'!$H$13:$CJ$13,"&lt;="&amp;$L$11)</f>
        <v>0</v>
      </c>
      <c r="K642" s="228">
        <f>SUMIFS('Sch A. Input'!H640:CJ640,'Sch A. Input'!$H$14:$CJ$14,"One-time",'Sch A. Input'!$H$13:$CJ$13,"&lt;="&amp;$L$11)</f>
        <v>0</v>
      </c>
      <c r="L642" s="229">
        <f t="shared" si="104"/>
        <v>0</v>
      </c>
      <c r="M642" s="228">
        <f t="shared" si="105"/>
        <v>0</v>
      </c>
      <c r="N642" s="228">
        <f t="shared" si="106"/>
        <v>0</v>
      </c>
      <c r="O642" s="259">
        <f t="shared" si="107"/>
        <v>0</v>
      </c>
      <c r="P642" s="268">
        <f t="shared" si="101"/>
        <v>0</v>
      </c>
      <c r="Q642" s="231">
        <f t="shared" si="102"/>
        <v>0</v>
      </c>
      <c r="R642" s="97">
        <f t="shared" si="108"/>
        <v>0</v>
      </c>
      <c r="S642" s="237">
        <f>IF(AND(LARGE('Sch A. Input'!$CL$15:$CL$41,COUNTIF('Sch A. Input'!$CL$15:$CL$41,"&gt;="&amp;F642))&lt;E642,F642&lt;&gt;0),"Leaver",J642-G642)</f>
        <v>0</v>
      </c>
      <c r="T642" s="237">
        <f>IF(AND(LARGE('Sch A. Input'!$CL$15:$CL$41,COUNTIF('Sch A. Input'!$CL$15:$CL$41,"&gt;="&amp;F642))&lt;E642,F642&lt;&gt;0),"Leaver",K642-H642)</f>
        <v>0</v>
      </c>
      <c r="U642" s="238">
        <f>IF(AND(LARGE('Sch A. Input'!$CL$15:$CL$41,COUNTIF('Sch A. Input'!$CL$15:$CL$41,"&gt;="&amp;F642))&lt;E642,F642&lt;&gt;0),"Leaver",L642-I642)</f>
        <v>0</v>
      </c>
      <c r="V642" s="238">
        <f>IF(AND(LARGE('Sch A. Input'!$CL$15:$CL$41,COUNTIF('Sch A. Input'!$CL$15:$CL$41,"&gt;="&amp;F642))&lt;E642,F642&lt;&gt;0),"Leaver",IFERROR(S642/X642*$M$9,0))</f>
        <v>0</v>
      </c>
      <c r="W642" s="238">
        <f>IF(AND(LARGE('Sch A. Input'!$CL$15:$CL$41,COUNTIF('Sch A. Input'!$CL$15:$CL$41,"&gt;="&amp;F642))&lt;E642,F642&lt;&gt;0),"Leaver",V642+T642)</f>
        <v>0</v>
      </c>
      <c r="X642" s="264">
        <f>IF(AND(LARGE('Sch A. Input'!$CL$15:$CL$41,COUNTIF('Sch A. Input'!$CL$15:$CL$41,"&gt;="&amp;F642))&lt;E642,F642&lt;&gt;0),"Leaver",IF(OR(D642="",D642&gt;$L$11,($L$11-14)&lt;$K$9),0,(E642+1-D642)/14-1))</f>
        <v>0</v>
      </c>
      <c r="Y642" s="265">
        <f>IF(AND(LARGE('Sch A. Input'!$CL$15:$CL$41,COUNTIF('Sch A. Input'!$CL$15:$CL$41,"&gt;="&amp;F642))&lt;E642,F642&lt;&gt;0),"Leaver",IFERROR(IF((S642/$X642*$M$9+T642)&gt;$D$12,"YES","NO"),0))</f>
        <v>0</v>
      </c>
      <c r="Z642" s="225">
        <f>IF(AND(LARGE('Sch A. Input'!$CL$15:$CL$41,COUNTIF('Sch A. Input'!$CL$15:$CL$41,"&gt;="&amp;F642))&lt;E642,F642&lt;&gt;0),"Leaver",IFERROR(IF($Y642="YES",MIN($U642*($G$12/$D$12),$G$12),(SUMPRODUCT(--((MIN(W642,$D$12))&gt;$C$9:$C$12),((MIN(W642,$D$12))-$C$9:$C$12),$H$9:$H$12))-((1-(X642/$M$9))*(SUMPRODUCT(--((MIN(V642,$D$12))&gt;$C$9:$C$12),((MIN(V642,$D$12))-$C$9:$C$12),$H$9:$H$12)))),0))</f>
        <v>0</v>
      </c>
      <c r="AA642" s="169">
        <f>IF(AND(LARGE('Sch A. Input'!$CL$15:$CL$41,COUNTIF('Sch A. Input'!$CL$15:$CL$41,"&gt;="&amp;F642))&lt;E642,F642&lt;&gt;0),"Leaver",IFERROR(Z642/U642,0))</f>
        <v>0</v>
      </c>
      <c r="AB642" s="170">
        <f>IF(AND(LARGE('Sch A. Input'!$CL$15:$CL$41,COUNTIF('Sch A. Input'!$CL$15:$CL$41,"&gt;="&amp;F642))&lt;E642,F642&lt;&gt;0),"Leaver",Q642-Z642)</f>
        <v>0</v>
      </c>
      <c r="AC642" s="94">
        <f t="shared" si="109"/>
        <v>0</v>
      </c>
      <c r="BK642" s="2"/>
      <c r="BL642" s="2"/>
      <c r="CI642"/>
    </row>
    <row r="643" spans="2:87" x14ac:dyDescent="0.35">
      <c r="B643" s="70" t="str">
        <f>IF('Sch A. Input'!B641="","",'Sch A. Input'!B641)</f>
        <v/>
      </c>
      <c r="C643" s="75" t="str">
        <f>IF('Sch A. Input'!C641="","",'Sch A. Input'!C641)</f>
        <v/>
      </c>
      <c r="D643" s="71" t="str">
        <f>IF('Sch A. Input'!D641="","",'Sch A. Input'!D641)</f>
        <v/>
      </c>
      <c r="E643" s="71">
        <f>'Sch A. Input'!E641</f>
        <v>45016</v>
      </c>
      <c r="F643" s="71">
        <f>'Sch A. Input'!F641</f>
        <v>0</v>
      </c>
      <c r="G643" s="226">
        <f>SUMIFS('Sch A. Input'!H641:CJ641,'Sch A. Input'!$H$13:$CJ$13,$L$11,'Sch A. Input'!$H$14:$CJ$14,"Recurring")</f>
        <v>0</v>
      </c>
      <c r="H643" s="226">
        <f>SUMIFS('Sch A. Input'!H641:CJ641,'Sch A. Input'!$H$13:$CJ$13,$L$11,'Sch A. Input'!$H$14:$CJ$14,"One-time")</f>
        <v>0</v>
      </c>
      <c r="I643" s="227">
        <f t="shared" si="103"/>
        <v>0</v>
      </c>
      <c r="J643" s="228">
        <f>SUMIFS('Sch A. Input'!H641:CJ641,'Sch A. Input'!$H$14:$CJ$14,"Recurring",'Sch A. Input'!$H$13:$CJ$13,"&lt;="&amp;$L$11)</f>
        <v>0</v>
      </c>
      <c r="K643" s="228">
        <f>SUMIFS('Sch A. Input'!H641:CJ641,'Sch A. Input'!$H$14:$CJ$14,"One-time",'Sch A. Input'!$H$13:$CJ$13,"&lt;="&amp;$L$11)</f>
        <v>0</v>
      </c>
      <c r="L643" s="229">
        <f t="shared" si="104"/>
        <v>0</v>
      </c>
      <c r="M643" s="228">
        <f t="shared" si="105"/>
        <v>0</v>
      </c>
      <c r="N643" s="228">
        <f t="shared" si="106"/>
        <v>0</v>
      </c>
      <c r="O643" s="259">
        <f t="shared" si="107"/>
        <v>0</v>
      </c>
      <c r="P643" s="268">
        <f t="shared" si="101"/>
        <v>0</v>
      </c>
      <c r="Q643" s="231">
        <f t="shared" si="102"/>
        <v>0</v>
      </c>
      <c r="R643" s="97">
        <f t="shared" si="108"/>
        <v>0</v>
      </c>
      <c r="S643" s="237">
        <f>IF(AND(LARGE('Sch A. Input'!$CL$15:$CL$41,COUNTIF('Sch A. Input'!$CL$15:$CL$41,"&gt;="&amp;F643))&lt;E643,F643&lt;&gt;0),"Leaver",J643-G643)</f>
        <v>0</v>
      </c>
      <c r="T643" s="237">
        <f>IF(AND(LARGE('Sch A. Input'!$CL$15:$CL$41,COUNTIF('Sch A. Input'!$CL$15:$CL$41,"&gt;="&amp;F643))&lt;E643,F643&lt;&gt;0),"Leaver",K643-H643)</f>
        <v>0</v>
      </c>
      <c r="U643" s="238">
        <f>IF(AND(LARGE('Sch A. Input'!$CL$15:$CL$41,COUNTIF('Sch A. Input'!$CL$15:$CL$41,"&gt;="&amp;F643))&lt;E643,F643&lt;&gt;0),"Leaver",L643-I643)</f>
        <v>0</v>
      </c>
      <c r="V643" s="238">
        <f>IF(AND(LARGE('Sch A. Input'!$CL$15:$CL$41,COUNTIF('Sch A. Input'!$CL$15:$CL$41,"&gt;="&amp;F643))&lt;E643,F643&lt;&gt;0),"Leaver",IFERROR(S643/X643*$M$9,0))</f>
        <v>0</v>
      </c>
      <c r="W643" s="238">
        <f>IF(AND(LARGE('Sch A. Input'!$CL$15:$CL$41,COUNTIF('Sch A. Input'!$CL$15:$CL$41,"&gt;="&amp;F643))&lt;E643,F643&lt;&gt;0),"Leaver",V643+T643)</f>
        <v>0</v>
      </c>
      <c r="X643" s="264">
        <f>IF(AND(LARGE('Sch A. Input'!$CL$15:$CL$41,COUNTIF('Sch A. Input'!$CL$15:$CL$41,"&gt;="&amp;F643))&lt;E643,F643&lt;&gt;0),"Leaver",IF(OR(D643="",D643&gt;$L$11,($L$11-14)&lt;$K$9),0,(E643+1-D643)/14-1))</f>
        <v>0</v>
      </c>
      <c r="Y643" s="265">
        <f>IF(AND(LARGE('Sch A. Input'!$CL$15:$CL$41,COUNTIF('Sch A. Input'!$CL$15:$CL$41,"&gt;="&amp;F643))&lt;E643,F643&lt;&gt;0),"Leaver",IFERROR(IF((S643/$X643*$M$9+T643)&gt;$D$12,"YES","NO"),0))</f>
        <v>0</v>
      </c>
      <c r="Z643" s="225">
        <f>IF(AND(LARGE('Sch A. Input'!$CL$15:$CL$41,COUNTIF('Sch A. Input'!$CL$15:$CL$41,"&gt;="&amp;F643))&lt;E643,F643&lt;&gt;0),"Leaver",IFERROR(IF($Y643="YES",MIN($U643*($G$12/$D$12),$G$12),(SUMPRODUCT(--((MIN(W643,$D$12))&gt;$C$9:$C$12),((MIN(W643,$D$12))-$C$9:$C$12),$H$9:$H$12))-((1-(X643/$M$9))*(SUMPRODUCT(--((MIN(V643,$D$12))&gt;$C$9:$C$12),((MIN(V643,$D$12))-$C$9:$C$12),$H$9:$H$12)))),0))</f>
        <v>0</v>
      </c>
      <c r="AA643" s="169">
        <f>IF(AND(LARGE('Sch A. Input'!$CL$15:$CL$41,COUNTIF('Sch A. Input'!$CL$15:$CL$41,"&gt;="&amp;F643))&lt;E643,F643&lt;&gt;0),"Leaver",IFERROR(Z643/U643,0))</f>
        <v>0</v>
      </c>
      <c r="AB643" s="170">
        <f>IF(AND(LARGE('Sch A. Input'!$CL$15:$CL$41,COUNTIF('Sch A. Input'!$CL$15:$CL$41,"&gt;="&amp;F643))&lt;E643,F643&lt;&gt;0),"Leaver",Q643-Z643)</f>
        <v>0</v>
      </c>
      <c r="AC643" s="94">
        <f t="shared" si="109"/>
        <v>0</v>
      </c>
      <c r="BK643" s="2"/>
      <c r="BL643" s="2"/>
      <c r="CI643"/>
    </row>
    <row r="644" spans="2:87" x14ac:dyDescent="0.35">
      <c r="B644" s="70" t="str">
        <f>IF('Sch A. Input'!B642="","",'Sch A. Input'!B642)</f>
        <v/>
      </c>
      <c r="C644" s="75" t="str">
        <f>IF('Sch A. Input'!C642="","",'Sch A. Input'!C642)</f>
        <v/>
      </c>
      <c r="D644" s="71" t="str">
        <f>IF('Sch A. Input'!D642="","",'Sch A. Input'!D642)</f>
        <v/>
      </c>
      <c r="E644" s="71">
        <f>'Sch A. Input'!E642</f>
        <v>45016</v>
      </c>
      <c r="F644" s="71">
        <f>'Sch A. Input'!F642</f>
        <v>0</v>
      </c>
      <c r="G644" s="226">
        <f>SUMIFS('Sch A. Input'!H642:CJ642,'Sch A. Input'!$H$13:$CJ$13,$L$11,'Sch A. Input'!$H$14:$CJ$14,"Recurring")</f>
        <v>0</v>
      </c>
      <c r="H644" s="226">
        <f>SUMIFS('Sch A. Input'!H642:CJ642,'Sch A. Input'!$H$13:$CJ$13,$L$11,'Sch A. Input'!$H$14:$CJ$14,"One-time")</f>
        <v>0</v>
      </c>
      <c r="I644" s="227">
        <f t="shared" si="103"/>
        <v>0</v>
      </c>
      <c r="J644" s="228">
        <f>SUMIFS('Sch A. Input'!H642:CJ642,'Sch A. Input'!$H$14:$CJ$14,"Recurring",'Sch A. Input'!$H$13:$CJ$13,"&lt;="&amp;$L$11)</f>
        <v>0</v>
      </c>
      <c r="K644" s="228">
        <f>SUMIFS('Sch A. Input'!H642:CJ642,'Sch A. Input'!$H$14:$CJ$14,"One-time",'Sch A. Input'!$H$13:$CJ$13,"&lt;="&amp;$L$11)</f>
        <v>0</v>
      </c>
      <c r="L644" s="229">
        <f t="shared" si="104"/>
        <v>0</v>
      </c>
      <c r="M644" s="228">
        <f t="shared" si="105"/>
        <v>0</v>
      </c>
      <c r="N644" s="228">
        <f t="shared" si="106"/>
        <v>0</v>
      </c>
      <c r="O644" s="259">
        <f t="shared" si="107"/>
        <v>0</v>
      </c>
      <c r="P644" s="268">
        <f t="shared" si="101"/>
        <v>0</v>
      </c>
      <c r="Q644" s="231">
        <f t="shared" si="102"/>
        <v>0</v>
      </c>
      <c r="R644" s="97">
        <f t="shared" si="108"/>
        <v>0</v>
      </c>
      <c r="S644" s="237">
        <f>IF(AND(LARGE('Sch A. Input'!$CL$15:$CL$41,COUNTIF('Sch A. Input'!$CL$15:$CL$41,"&gt;="&amp;F644))&lt;E644,F644&lt;&gt;0),"Leaver",J644-G644)</f>
        <v>0</v>
      </c>
      <c r="T644" s="237">
        <f>IF(AND(LARGE('Sch A. Input'!$CL$15:$CL$41,COUNTIF('Sch A. Input'!$CL$15:$CL$41,"&gt;="&amp;F644))&lt;E644,F644&lt;&gt;0),"Leaver",K644-H644)</f>
        <v>0</v>
      </c>
      <c r="U644" s="238">
        <f>IF(AND(LARGE('Sch A. Input'!$CL$15:$CL$41,COUNTIF('Sch A. Input'!$CL$15:$CL$41,"&gt;="&amp;F644))&lt;E644,F644&lt;&gt;0),"Leaver",L644-I644)</f>
        <v>0</v>
      </c>
      <c r="V644" s="238">
        <f>IF(AND(LARGE('Sch A. Input'!$CL$15:$CL$41,COUNTIF('Sch A. Input'!$CL$15:$CL$41,"&gt;="&amp;F644))&lt;E644,F644&lt;&gt;0),"Leaver",IFERROR(S644/X644*$M$9,0))</f>
        <v>0</v>
      </c>
      <c r="W644" s="238">
        <f>IF(AND(LARGE('Sch A. Input'!$CL$15:$CL$41,COUNTIF('Sch A. Input'!$CL$15:$CL$41,"&gt;="&amp;F644))&lt;E644,F644&lt;&gt;0),"Leaver",V644+T644)</f>
        <v>0</v>
      </c>
      <c r="X644" s="264">
        <f>IF(AND(LARGE('Sch A. Input'!$CL$15:$CL$41,COUNTIF('Sch A. Input'!$CL$15:$CL$41,"&gt;="&amp;F644))&lt;E644,F644&lt;&gt;0),"Leaver",IF(OR(D644="",D644&gt;$L$11,($L$11-14)&lt;$K$9),0,(E644+1-D644)/14-1))</f>
        <v>0</v>
      </c>
      <c r="Y644" s="265">
        <f>IF(AND(LARGE('Sch A. Input'!$CL$15:$CL$41,COUNTIF('Sch A. Input'!$CL$15:$CL$41,"&gt;="&amp;F644))&lt;E644,F644&lt;&gt;0),"Leaver",IFERROR(IF((S644/$X644*$M$9+T644)&gt;$D$12,"YES","NO"),0))</f>
        <v>0</v>
      </c>
      <c r="Z644" s="225">
        <f>IF(AND(LARGE('Sch A. Input'!$CL$15:$CL$41,COUNTIF('Sch A. Input'!$CL$15:$CL$41,"&gt;="&amp;F644))&lt;E644,F644&lt;&gt;0),"Leaver",IFERROR(IF($Y644="YES",MIN($U644*($G$12/$D$12),$G$12),(SUMPRODUCT(--((MIN(W644,$D$12))&gt;$C$9:$C$12),((MIN(W644,$D$12))-$C$9:$C$12),$H$9:$H$12))-((1-(X644/$M$9))*(SUMPRODUCT(--((MIN(V644,$D$12))&gt;$C$9:$C$12),((MIN(V644,$D$12))-$C$9:$C$12),$H$9:$H$12)))),0))</f>
        <v>0</v>
      </c>
      <c r="AA644" s="169">
        <f>IF(AND(LARGE('Sch A. Input'!$CL$15:$CL$41,COUNTIF('Sch A. Input'!$CL$15:$CL$41,"&gt;="&amp;F644))&lt;E644,F644&lt;&gt;0),"Leaver",IFERROR(Z644/U644,0))</f>
        <v>0</v>
      </c>
      <c r="AB644" s="170">
        <f>IF(AND(LARGE('Sch A. Input'!$CL$15:$CL$41,COUNTIF('Sch A. Input'!$CL$15:$CL$41,"&gt;="&amp;F644))&lt;E644,F644&lt;&gt;0),"Leaver",Q644-Z644)</f>
        <v>0</v>
      </c>
      <c r="AC644" s="94">
        <f t="shared" si="109"/>
        <v>0</v>
      </c>
      <c r="BK644" s="2"/>
      <c r="BL644" s="2"/>
      <c r="CI644"/>
    </row>
    <row r="645" spans="2:87" x14ac:dyDescent="0.35">
      <c r="B645" s="70" t="str">
        <f>IF('Sch A. Input'!B643="","",'Sch A. Input'!B643)</f>
        <v/>
      </c>
      <c r="C645" s="75" t="str">
        <f>IF('Sch A. Input'!C643="","",'Sch A. Input'!C643)</f>
        <v/>
      </c>
      <c r="D645" s="71" t="str">
        <f>IF('Sch A. Input'!D643="","",'Sch A. Input'!D643)</f>
        <v/>
      </c>
      <c r="E645" s="71">
        <f>'Sch A. Input'!E643</f>
        <v>45016</v>
      </c>
      <c r="F645" s="71">
        <f>'Sch A. Input'!F643</f>
        <v>0</v>
      </c>
      <c r="G645" s="226">
        <f>SUMIFS('Sch A. Input'!H643:CJ643,'Sch A. Input'!$H$13:$CJ$13,$L$11,'Sch A. Input'!$H$14:$CJ$14,"Recurring")</f>
        <v>0</v>
      </c>
      <c r="H645" s="226">
        <f>SUMIFS('Sch A. Input'!H643:CJ643,'Sch A. Input'!$H$13:$CJ$13,$L$11,'Sch A. Input'!$H$14:$CJ$14,"One-time")</f>
        <v>0</v>
      </c>
      <c r="I645" s="227">
        <f t="shared" si="103"/>
        <v>0</v>
      </c>
      <c r="J645" s="228">
        <f>SUMIFS('Sch A. Input'!H643:CJ643,'Sch A. Input'!$H$14:$CJ$14,"Recurring",'Sch A. Input'!$H$13:$CJ$13,"&lt;="&amp;$L$11)</f>
        <v>0</v>
      </c>
      <c r="K645" s="228">
        <f>SUMIFS('Sch A. Input'!H643:CJ643,'Sch A. Input'!$H$14:$CJ$14,"One-time",'Sch A. Input'!$H$13:$CJ$13,"&lt;="&amp;$L$11)</f>
        <v>0</v>
      </c>
      <c r="L645" s="229">
        <f t="shared" si="104"/>
        <v>0</v>
      </c>
      <c r="M645" s="228">
        <f t="shared" si="105"/>
        <v>0</v>
      </c>
      <c r="N645" s="228">
        <f t="shared" si="106"/>
        <v>0</v>
      </c>
      <c r="O645" s="259">
        <f t="shared" si="107"/>
        <v>0</v>
      </c>
      <c r="P645" s="268">
        <f t="shared" si="101"/>
        <v>0</v>
      </c>
      <c r="Q645" s="231">
        <f t="shared" si="102"/>
        <v>0</v>
      </c>
      <c r="R645" s="97">
        <f t="shared" si="108"/>
        <v>0</v>
      </c>
      <c r="S645" s="237">
        <f>IF(AND(LARGE('Sch A. Input'!$CL$15:$CL$41,COUNTIF('Sch A. Input'!$CL$15:$CL$41,"&gt;="&amp;F645))&lt;E645,F645&lt;&gt;0),"Leaver",J645-G645)</f>
        <v>0</v>
      </c>
      <c r="T645" s="237">
        <f>IF(AND(LARGE('Sch A. Input'!$CL$15:$CL$41,COUNTIF('Sch A. Input'!$CL$15:$CL$41,"&gt;="&amp;F645))&lt;E645,F645&lt;&gt;0),"Leaver",K645-H645)</f>
        <v>0</v>
      </c>
      <c r="U645" s="238">
        <f>IF(AND(LARGE('Sch A. Input'!$CL$15:$CL$41,COUNTIF('Sch A. Input'!$CL$15:$CL$41,"&gt;="&amp;F645))&lt;E645,F645&lt;&gt;0),"Leaver",L645-I645)</f>
        <v>0</v>
      </c>
      <c r="V645" s="238">
        <f>IF(AND(LARGE('Sch A. Input'!$CL$15:$CL$41,COUNTIF('Sch A. Input'!$CL$15:$CL$41,"&gt;="&amp;F645))&lt;E645,F645&lt;&gt;0),"Leaver",IFERROR(S645/X645*$M$9,0))</f>
        <v>0</v>
      </c>
      <c r="W645" s="238">
        <f>IF(AND(LARGE('Sch A. Input'!$CL$15:$CL$41,COUNTIF('Sch A. Input'!$CL$15:$CL$41,"&gt;="&amp;F645))&lt;E645,F645&lt;&gt;0),"Leaver",V645+T645)</f>
        <v>0</v>
      </c>
      <c r="X645" s="264">
        <f>IF(AND(LARGE('Sch A. Input'!$CL$15:$CL$41,COUNTIF('Sch A. Input'!$CL$15:$CL$41,"&gt;="&amp;F645))&lt;E645,F645&lt;&gt;0),"Leaver",IF(OR(D645="",D645&gt;$L$11,($L$11-14)&lt;$K$9),0,(E645+1-D645)/14-1))</f>
        <v>0</v>
      </c>
      <c r="Y645" s="265">
        <f>IF(AND(LARGE('Sch A. Input'!$CL$15:$CL$41,COUNTIF('Sch A. Input'!$CL$15:$CL$41,"&gt;="&amp;F645))&lt;E645,F645&lt;&gt;0),"Leaver",IFERROR(IF((S645/$X645*$M$9+T645)&gt;$D$12,"YES","NO"),0))</f>
        <v>0</v>
      </c>
      <c r="Z645" s="225">
        <f>IF(AND(LARGE('Sch A. Input'!$CL$15:$CL$41,COUNTIF('Sch A. Input'!$CL$15:$CL$41,"&gt;="&amp;F645))&lt;E645,F645&lt;&gt;0),"Leaver",IFERROR(IF($Y645="YES",MIN($U645*($G$12/$D$12),$G$12),(SUMPRODUCT(--((MIN(W645,$D$12))&gt;$C$9:$C$12),((MIN(W645,$D$12))-$C$9:$C$12),$H$9:$H$12))-((1-(X645/$M$9))*(SUMPRODUCT(--((MIN(V645,$D$12))&gt;$C$9:$C$12),((MIN(V645,$D$12))-$C$9:$C$12),$H$9:$H$12)))),0))</f>
        <v>0</v>
      </c>
      <c r="AA645" s="169">
        <f>IF(AND(LARGE('Sch A. Input'!$CL$15:$CL$41,COUNTIF('Sch A. Input'!$CL$15:$CL$41,"&gt;="&amp;F645))&lt;E645,F645&lt;&gt;0),"Leaver",IFERROR(Z645/U645,0))</f>
        <v>0</v>
      </c>
      <c r="AB645" s="170">
        <f>IF(AND(LARGE('Sch A. Input'!$CL$15:$CL$41,COUNTIF('Sch A. Input'!$CL$15:$CL$41,"&gt;="&amp;F645))&lt;E645,F645&lt;&gt;0),"Leaver",Q645-Z645)</f>
        <v>0</v>
      </c>
      <c r="AC645" s="94">
        <f t="shared" si="109"/>
        <v>0</v>
      </c>
      <c r="BK645" s="2"/>
      <c r="BL645" s="2"/>
      <c r="CI645"/>
    </row>
    <row r="646" spans="2:87" x14ac:dyDescent="0.35">
      <c r="B646" s="70" t="str">
        <f>IF('Sch A. Input'!B644="","",'Sch A. Input'!B644)</f>
        <v/>
      </c>
      <c r="C646" s="75" t="str">
        <f>IF('Sch A. Input'!C644="","",'Sch A. Input'!C644)</f>
        <v/>
      </c>
      <c r="D646" s="71" t="str">
        <f>IF('Sch A. Input'!D644="","",'Sch A. Input'!D644)</f>
        <v/>
      </c>
      <c r="E646" s="71">
        <f>'Sch A. Input'!E644</f>
        <v>45016</v>
      </c>
      <c r="F646" s="71">
        <f>'Sch A. Input'!F644</f>
        <v>0</v>
      </c>
      <c r="G646" s="226">
        <f>SUMIFS('Sch A. Input'!H644:CJ644,'Sch A. Input'!$H$13:$CJ$13,$L$11,'Sch A. Input'!$H$14:$CJ$14,"Recurring")</f>
        <v>0</v>
      </c>
      <c r="H646" s="226">
        <f>SUMIFS('Sch A. Input'!H644:CJ644,'Sch A. Input'!$H$13:$CJ$13,$L$11,'Sch A. Input'!$H$14:$CJ$14,"One-time")</f>
        <v>0</v>
      </c>
      <c r="I646" s="227">
        <f t="shared" si="103"/>
        <v>0</v>
      </c>
      <c r="J646" s="228">
        <f>SUMIFS('Sch A. Input'!H644:CJ644,'Sch A. Input'!$H$14:$CJ$14,"Recurring",'Sch A. Input'!$H$13:$CJ$13,"&lt;="&amp;$L$11)</f>
        <v>0</v>
      </c>
      <c r="K646" s="228">
        <f>SUMIFS('Sch A. Input'!H644:CJ644,'Sch A. Input'!$H$14:$CJ$14,"One-time",'Sch A. Input'!$H$13:$CJ$13,"&lt;="&amp;$L$11)</f>
        <v>0</v>
      </c>
      <c r="L646" s="229">
        <f t="shared" si="104"/>
        <v>0</v>
      </c>
      <c r="M646" s="228">
        <f t="shared" si="105"/>
        <v>0</v>
      </c>
      <c r="N646" s="228">
        <f t="shared" si="106"/>
        <v>0</v>
      </c>
      <c r="O646" s="259">
        <f t="shared" si="107"/>
        <v>0</v>
      </c>
      <c r="P646" s="268">
        <f t="shared" si="101"/>
        <v>0</v>
      </c>
      <c r="Q646" s="231">
        <f t="shared" si="102"/>
        <v>0</v>
      </c>
      <c r="R646" s="97">
        <f t="shared" si="108"/>
        <v>0</v>
      </c>
      <c r="S646" s="237">
        <f>IF(AND(LARGE('Sch A. Input'!$CL$15:$CL$41,COUNTIF('Sch A. Input'!$CL$15:$CL$41,"&gt;="&amp;F646))&lt;E646,F646&lt;&gt;0),"Leaver",J646-G646)</f>
        <v>0</v>
      </c>
      <c r="T646" s="237">
        <f>IF(AND(LARGE('Sch A. Input'!$CL$15:$CL$41,COUNTIF('Sch A. Input'!$CL$15:$CL$41,"&gt;="&amp;F646))&lt;E646,F646&lt;&gt;0),"Leaver",K646-H646)</f>
        <v>0</v>
      </c>
      <c r="U646" s="238">
        <f>IF(AND(LARGE('Sch A. Input'!$CL$15:$CL$41,COUNTIF('Sch A. Input'!$CL$15:$CL$41,"&gt;="&amp;F646))&lt;E646,F646&lt;&gt;0),"Leaver",L646-I646)</f>
        <v>0</v>
      </c>
      <c r="V646" s="238">
        <f>IF(AND(LARGE('Sch A. Input'!$CL$15:$CL$41,COUNTIF('Sch A. Input'!$CL$15:$CL$41,"&gt;="&amp;F646))&lt;E646,F646&lt;&gt;0),"Leaver",IFERROR(S646/X646*$M$9,0))</f>
        <v>0</v>
      </c>
      <c r="W646" s="238">
        <f>IF(AND(LARGE('Sch A. Input'!$CL$15:$CL$41,COUNTIF('Sch A. Input'!$CL$15:$CL$41,"&gt;="&amp;F646))&lt;E646,F646&lt;&gt;0),"Leaver",V646+T646)</f>
        <v>0</v>
      </c>
      <c r="X646" s="264">
        <f>IF(AND(LARGE('Sch A. Input'!$CL$15:$CL$41,COUNTIF('Sch A. Input'!$CL$15:$CL$41,"&gt;="&amp;F646))&lt;E646,F646&lt;&gt;0),"Leaver",IF(OR(D646="",D646&gt;$L$11,($L$11-14)&lt;$K$9),0,(E646+1-D646)/14-1))</f>
        <v>0</v>
      </c>
      <c r="Y646" s="265">
        <f>IF(AND(LARGE('Sch A. Input'!$CL$15:$CL$41,COUNTIF('Sch A. Input'!$CL$15:$CL$41,"&gt;="&amp;F646))&lt;E646,F646&lt;&gt;0),"Leaver",IFERROR(IF((S646/$X646*$M$9+T646)&gt;$D$12,"YES","NO"),0))</f>
        <v>0</v>
      </c>
      <c r="Z646" s="225">
        <f>IF(AND(LARGE('Sch A. Input'!$CL$15:$CL$41,COUNTIF('Sch A. Input'!$CL$15:$CL$41,"&gt;="&amp;F646))&lt;E646,F646&lt;&gt;0),"Leaver",IFERROR(IF($Y646="YES",MIN($U646*($G$12/$D$12),$G$12),(SUMPRODUCT(--((MIN(W646,$D$12))&gt;$C$9:$C$12),((MIN(W646,$D$12))-$C$9:$C$12),$H$9:$H$12))-((1-(X646/$M$9))*(SUMPRODUCT(--((MIN(V646,$D$12))&gt;$C$9:$C$12),((MIN(V646,$D$12))-$C$9:$C$12),$H$9:$H$12)))),0))</f>
        <v>0</v>
      </c>
      <c r="AA646" s="169">
        <f>IF(AND(LARGE('Sch A. Input'!$CL$15:$CL$41,COUNTIF('Sch A. Input'!$CL$15:$CL$41,"&gt;="&amp;F646))&lt;E646,F646&lt;&gt;0),"Leaver",IFERROR(Z646/U646,0))</f>
        <v>0</v>
      </c>
      <c r="AB646" s="170">
        <f>IF(AND(LARGE('Sch A. Input'!$CL$15:$CL$41,COUNTIF('Sch A. Input'!$CL$15:$CL$41,"&gt;="&amp;F646))&lt;E646,F646&lt;&gt;0),"Leaver",Q646-Z646)</f>
        <v>0</v>
      </c>
      <c r="AC646" s="94">
        <f t="shared" si="109"/>
        <v>0</v>
      </c>
      <c r="BK646" s="2"/>
      <c r="BL646" s="2"/>
      <c r="CI646"/>
    </row>
    <row r="647" spans="2:87" x14ac:dyDescent="0.35">
      <c r="B647" s="70" t="str">
        <f>IF('Sch A. Input'!B645="","",'Sch A. Input'!B645)</f>
        <v/>
      </c>
      <c r="C647" s="75" t="str">
        <f>IF('Sch A. Input'!C645="","",'Sch A. Input'!C645)</f>
        <v/>
      </c>
      <c r="D647" s="71" t="str">
        <f>IF('Sch A. Input'!D645="","",'Sch A. Input'!D645)</f>
        <v/>
      </c>
      <c r="E647" s="71">
        <f>'Sch A. Input'!E645</f>
        <v>45016</v>
      </c>
      <c r="F647" s="71">
        <f>'Sch A. Input'!F645</f>
        <v>0</v>
      </c>
      <c r="G647" s="226">
        <f>SUMIFS('Sch A. Input'!H645:CJ645,'Sch A. Input'!$H$13:$CJ$13,$L$11,'Sch A. Input'!$H$14:$CJ$14,"Recurring")</f>
        <v>0</v>
      </c>
      <c r="H647" s="226">
        <f>SUMIFS('Sch A. Input'!H645:CJ645,'Sch A. Input'!$H$13:$CJ$13,$L$11,'Sch A. Input'!$H$14:$CJ$14,"One-time")</f>
        <v>0</v>
      </c>
      <c r="I647" s="227">
        <f t="shared" si="103"/>
        <v>0</v>
      </c>
      <c r="J647" s="228">
        <f>SUMIFS('Sch A. Input'!H645:CJ645,'Sch A. Input'!$H$14:$CJ$14,"Recurring",'Sch A. Input'!$H$13:$CJ$13,"&lt;="&amp;$L$11)</f>
        <v>0</v>
      </c>
      <c r="K647" s="228">
        <f>SUMIFS('Sch A. Input'!H645:CJ645,'Sch A. Input'!$H$14:$CJ$14,"One-time",'Sch A. Input'!$H$13:$CJ$13,"&lt;="&amp;$L$11)</f>
        <v>0</v>
      </c>
      <c r="L647" s="229">
        <f t="shared" si="104"/>
        <v>0</v>
      </c>
      <c r="M647" s="228">
        <f t="shared" si="105"/>
        <v>0</v>
      </c>
      <c r="N647" s="228">
        <f t="shared" si="106"/>
        <v>0</v>
      </c>
      <c r="O647" s="259">
        <f t="shared" si="107"/>
        <v>0</v>
      </c>
      <c r="P647" s="268">
        <f t="shared" si="101"/>
        <v>0</v>
      </c>
      <c r="Q647" s="231">
        <f t="shared" si="102"/>
        <v>0</v>
      </c>
      <c r="R647" s="97">
        <f t="shared" si="108"/>
        <v>0</v>
      </c>
      <c r="S647" s="237">
        <f>IF(AND(LARGE('Sch A. Input'!$CL$15:$CL$41,COUNTIF('Sch A. Input'!$CL$15:$CL$41,"&gt;="&amp;F647))&lt;E647,F647&lt;&gt;0),"Leaver",J647-G647)</f>
        <v>0</v>
      </c>
      <c r="T647" s="237">
        <f>IF(AND(LARGE('Sch A. Input'!$CL$15:$CL$41,COUNTIF('Sch A. Input'!$CL$15:$CL$41,"&gt;="&amp;F647))&lt;E647,F647&lt;&gt;0),"Leaver",K647-H647)</f>
        <v>0</v>
      </c>
      <c r="U647" s="238">
        <f>IF(AND(LARGE('Sch A. Input'!$CL$15:$CL$41,COUNTIF('Sch A. Input'!$CL$15:$CL$41,"&gt;="&amp;F647))&lt;E647,F647&lt;&gt;0),"Leaver",L647-I647)</f>
        <v>0</v>
      </c>
      <c r="V647" s="238">
        <f>IF(AND(LARGE('Sch A. Input'!$CL$15:$CL$41,COUNTIF('Sch A. Input'!$CL$15:$CL$41,"&gt;="&amp;F647))&lt;E647,F647&lt;&gt;0),"Leaver",IFERROR(S647/X647*$M$9,0))</f>
        <v>0</v>
      </c>
      <c r="W647" s="238">
        <f>IF(AND(LARGE('Sch A. Input'!$CL$15:$CL$41,COUNTIF('Sch A. Input'!$CL$15:$CL$41,"&gt;="&amp;F647))&lt;E647,F647&lt;&gt;0),"Leaver",V647+T647)</f>
        <v>0</v>
      </c>
      <c r="X647" s="264">
        <f>IF(AND(LARGE('Sch A. Input'!$CL$15:$CL$41,COUNTIF('Sch A. Input'!$CL$15:$CL$41,"&gt;="&amp;F647))&lt;E647,F647&lt;&gt;0),"Leaver",IF(OR(D647="",D647&gt;$L$11,($L$11-14)&lt;$K$9),0,(E647+1-D647)/14-1))</f>
        <v>0</v>
      </c>
      <c r="Y647" s="265">
        <f>IF(AND(LARGE('Sch A. Input'!$CL$15:$CL$41,COUNTIF('Sch A. Input'!$CL$15:$CL$41,"&gt;="&amp;F647))&lt;E647,F647&lt;&gt;0),"Leaver",IFERROR(IF((S647/$X647*$M$9+T647)&gt;$D$12,"YES","NO"),0))</f>
        <v>0</v>
      </c>
      <c r="Z647" s="225">
        <f>IF(AND(LARGE('Sch A. Input'!$CL$15:$CL$41,COUNTIF('Sch A. Input'!$CL$15:$CL$41,"&gt;="&amp;F647))&lt;E647,F647&lt;&gt;0),"Leaver",IFERROR(IF($Y647="YES",MIN($U647*($G$12/$D$12),$G$12),(SUMPRODUCT(--((MIN(W647,$D$12))&gt;$C$9:$C$12),((MIN(W647,$D$12))-$C$9:$C$12),$H$9:$H$12))-((1-(X647/$M$9))*(SUMPRODUCT(--((MIN(V647,$D$12))&gt;$C$9:$C$12),((MIN(V647,$D$12))-$C$9:$C$12),$H$9:$H$12)))),0))</f>
        <v>0</v>
      </c>
      <c r="AA647" s="169">
        <f>IF(AND(LARGE('Sch A. Input'!$CL$15:$CL$41,COUNTIF('Sch A. Input'!$CL$15:$CL$41,"&gt;="&amp;F647))&lt;E647,F647&lt;&gt;0),"Leaver",IFERROR(Z647/U647,0))</f>
        <v>0</v>
      </c>
      <c r="AB647" s="170">
        <f>IF(AND(LARGE('Sch A. Input'!$CL$15:$CL$41,COUNTIF('Sch A. Input'!$CL$15:$CL$41,"&gt;="&amp;F647))&lt;E647,F647&lt;&gt;0),"Leaver",Q647-Z647)</f>
        <v>0</v>
      </c>
      <c r="AC647" s="94">
        <f t="shared" si="109"/>
        <v>0</v>
      </c>
      <c r="BK647" s="2"/>
      <c r="BL647" s="2"/>
      <c r="CI647"/>
    </row>
    <row r="648" spans="2:87" x14ac:dyDescent="0.35">
      <c r="B648" s="70" t="str">
        <f>IF('Sch A. Input'!B646="","",'Sch A. Input'!B646)</f>
        <v/>
      </c>
      <c r="C648" s="75" t="str">
        <f>IF('Sch A. Input'!C646="","",'Sch A. Input'!C646)</f>
        <v/>
      </c>
      <c r="D648" s="71" t="str">
        <f>IF('Sch A. Input'!D646="","",'Sch A. Input'!D646)</f>
        <v/>
      </c>
      <c r="E648" s="71">
        <f>'Sch A. Input'!E646</f>
        <v>45016</v>
      </c>
      <c r="F648" s="71">
        <f>'Sch A. Input'!F646</f>
        <v>0</v>
      </c>
      <c r="G648" s="226">
        <f>SUMIFS('Sch A. Input'!H646:CJ646,'Sch A. Input'!$H$13:$CJ$13,$L$11,'Sch A. Input'!$H$14:$CJ$14,"Recurring")</f>
        <v>0</v>
      </c>
      <c r="H648" s="226">
        <f>SUMIFS('Sch A. Input'!H646:CJ646,'Sch A. Input'!$H$13:$CJ$13,$L$11,'Sch A. Input'!$H$14:$CJ$14,"One-time")</f>
        <v>0</v>
      </c>
      <c r="I648" s="227">
        <f t="shared" si="103"/>
        <v>0</v>
      </c>
      <c r="J648" s="228">
        <f>SUMIFS('Sch A. Input'!H646:CJ646,'Sch A. Input'!$H$14:$CJ$14,"Recurring",'Sch A. Input'!$H$13:$CJ$13,"&lt;="&amp;$L$11)</f>
        <v>0</v>
      </c>
      <c r="K648" s="228">
        <f>SUMIFS('Sch A. Input'!H646:CJ646,'Sch A. Input'!$H$14:$CJ$14,"One-time",'Sch A. Input'!$H$13:$CJ$13,"&lt;="&amp;$L$11)</f>
        <v>0</v>
      </c>
      <c r="L648" s="229">
        <f t="shared" si="104"/>
        <v>0</v>
      </c>
      <c r="M648" s="228">
        <f t="shared" si="105"/>
        <v>0</v>
      </c>
      <c r="N648" s="228">
        <f t="shared" si="106"/>
        <v>0</v>
      </c>
      <c r="O648" s="259">
        <f t="shared" si="107"/>
        <v>0</v>
      </c>
      <c r="P648" s="268">
        <f t="shared" si="101"/>
        <v>0</v>
      </c>
      <c r="Q648" s="231">
        <f t="shared" si="102"/>
        <v>0</v>
      </c>
      <c r="R648" s="97">
        <f t="shared" si="108"/>
        <v>0</v>
      </c>
      <c r="S648" s="237">
        <f>IF(AND(LARGE('Sch A. Input'!$CL$15:$CL$41,COUNTIF('Sch A. Input'!$CL$15:$CL$41,"&gt;="&amp;F648))&lt;E648,F648&lt;&gt;0),"Leaver",J648-G648)</f>
        <v>0</v>
      </c>
      <c r="T648" s="237">
        <f>IF(AND(LARGE('Sch A. Input'!$CL$15:$CL$41,COUNTIF('Sch A. Input'!$CL$15:$CL$41,"&gt;="&amp;F648))&lt;E648,F648&lt;&gt;0),"Leaver",K648-H648)</f>
        <v>0</v>
      </c>
      <c r="U648" s="238">
        <f>IF(AND(LARGE('Sch A. Input'!$CL$15:$CL$41,COUNTIF('Sch A. Input'!$CL$15:$CL$41,"&gt;="&amp;F648))&lt;E648,F648&lt;&gt;0),"Leaver",L648-I648)</f>
        <v>0</v>
      </c>
      <c r="V648" s="238">
        <f>IF(AND(LARGE('Sch A. Input'!$CL$15:$CL$41,COUNTIF('Sch A. Input'!$CL$15:$CL$41,"&gt;="&amp;F648))&lt;E648,F648&lt;&gt;0),"Leaver",IFERROR(S648/X648*$M$9,0))</f>
        <v>0</v>
      </c>
      <c r="W648" s="238">
        <f>IF(AND(LARGE('Sch A. Input'!$CL$15:$CL$41,COUNTIF('Sch A. Input'!$CL$15:$CL$41,"&gt;="&amp;F648))&lt;E648,F648&lt;&gt;0),"Leaver",V648+T648)</f>
        <v>0</v>
      </c>
      <c r="X648" s="264">
        <f>IF(AND(LARGE('Sch A. Input'!$CL$15:$CL$41,COUNTIF('Sch A. Input'!$CL$15:$CL$41,"&gt;="&amp;F648))&lt;E648,F648&lt;&gt;0),"Leaver",IF(OR(D648="",D648&gt;$L$11,($L$11-14)&lt;$K$9),0,(E648+1-D648)/14-1))</f>
        <v>0</v>
      </c>
      <c r="Y648" s="265">
        <f>IF(AND(LARGE('Sch A. Input'!$CL$15:$CL$41,COUNTIF('Sch A. Input'!$CL$15:$CL$41,"&gt;="&amp;F648))&lt;E648,F648&lt;&gt;0),"Leaver",IFERROR(IF((S648/$X648*$M$9+T648)&gt;$D$12,"YES","NO"),0))</f>
        <v>0</v>
      </c>
      <c r="Z648" s="225">
        <f>IF(AND(LARGE('Sch A. Input'!$CL$15:$CL$41,COUNTIF('Sch A. Input'!$CL$15:$CL$41,"&gt;="&amp;F648))&lt;E648,F648&lt;&gt;0),"Leaver",IFERROR(IF($Y648="YES",MIN($U648*($G$12/$D$12),$G$12),(SUMPRODUCT(--((MIN(W648,$D$12))&gt;$C$9:$C$12),((MIN(W648,$D$12))-$C$9:$C$12),$H$9:$H$12))-((1-(X648/$M$9))*(SUMPRODUCT(--((MIN(V648,$D$12))&gt;$C$9:$C$12),((MIN(V648,$D$12))-$C$9:$C$12),$H$9:$H$12)))),0))</f>
        <v>0</v>
      </c>
      <c r="AA648" s="169">
        <f>IF(AND(LARGE('Sch A. Input'!$CL$15:$CL$41,COUNTIF('Sch A. Input'!$CL$15:$CL$41,"&gt;="&amp;F648))&lt;E648,F648&lt;&gt;0),"Leaver",IFERROR(Z648/U648,0))</f>
        <v>0</v>
      </c>
      <c r="AB648" s="170">
        <f>IF(AND(LARGE('Sch A. Input'!$CL$15:$CL$41,COUNTIF('Sch A. Input'!$CL$15:$CL$41,"&gt;="&amp;F648))&lt;E648,F648&lt;&gt;0),"Leaver",Q648-Z648)</f>
        <v>0</v>
      </c>
      <c r="AC648" s="94">
        <f t="shared" si="109"/>
        <v>0</v>
      </c>
      <c r="BK648" s="2"/>
      <c r="BL648" s="2"/>
      <c r="CI648"/>
    </row>
    <row r="649" spans="2:87" x14ac:dyDescent="0.35">
      <c r="B649" s="70" t="str">
        <f>IF('Sch A. Input'!B647="","",'Sch A. Input'!B647)</f>
        <v/>
      </c>
      <c r="C649" s="75" t="str">
        <f>IF('Sch A. Input'!C647="","",'Sch A. Input'!C647)</f>
        <v/>
      </c>
      <c r="D649" s="71" t="str">
        <f>IF('Sch A. Input'!D647="","",'Sch A. Input'!D647)</f>
        <v/>
      </c>
      <c r="E649" s="71">
        <f>'Sch A. Input'!E647</f>
        <v>45016</v>
      </c>
      <c r="F649" s="71">
        <f>'Sch A. Input'!F647</f>
        <v>0</v>
      </c>
      <c r="G649" s="226">
        <f>SUMIFS('Sch A. Input'!H647:CJ647,'Sch A. Input'!$H$13:$CJ$13,$L$11,'Sch A. Input'!$H$14:$CJ$14,"Recurring")</f>
        <v>0</v>
      </c>
      <c r="H649" s="226">
        <f>SUMIFS('Sch A. Input'!H647:CJ647,'Sch A. Input'!$H$13:$CJ$13,$L$11,'Sch A. Input'!$H$14:$CJ$14,"One-time")</f>
        <v>0</v>
      </c>
      <c r="I649" s="227">
        <f t="shared" si="103"/>
        <v>0</v>
      </c>
      <c r="J649" s="228">
        <f>SUMIFS('Sch A. Input'!H647:CJ647,'Sch A. Input'!$H$14:$CJ$14,"Recurring",'Sch A. Input'!$H$13:$CJ$13,"&lt;="&amp;$L$11)</f>
        <v>0</v>
      </c>
      <c r="K649" s="228">
        <f>SUMIFS('Sch A. Input'!H647:CJ647,'Sch A. Input'!$H$14:$CJ$14,"One-time",'Sch A. Input'!$H$13:$CJ$13,"&lt;="&amp;$L$11)</f>
        <v>0</v>
      </c>
      <c r="L649" s="229">
        <f t="shared" si="104"/>
        <v>0</v>
      </c>
      <c r="M649" s="228">
        <f t="shared" si="105"/>
        <v>0</v>
      </c>
      <c r="N649" s="228">
        <f t="shared" si="106"/>
        <v>0</v>
      </c>
      <c r="O649" s="259">
        <f t="shared" si="107"/>
        <v>0</v>
      </c>
      <c r="P649" s="268">
        <f t="shared" si="101"/>
        <v>0</v>
      </c>
      <c r="Q649" s="231">
        <f t="shared" si="102"/>
        <v>0</v>
      </c>
      <c r="R649" s="97">
        <f t="shared" si="108"/>
        <v>0</v>
      </c>
      <c r="S649" s="237">
        <f>IF(AND(LARGE('Sch A. Input'!$CL$15:$CL$41,COUNTIF('Sch A. Input'!$CL$15:$CL$41,"&gt;="&amp;F649))&lt;E649,F649&lt;&gt;0),"Leaver",J649-G649)</f>
        <v>0</v>
      </c>
      <c r="T649" s="237">
        <f>IF(AND(LARGE('Sch A. Input'!$CL$15:$CL$41,COUNTIF('Sch A. Input'!$CL$15:$CL$41,"&gt;="&amp;F649))&lt;E649,F649&lt;&gt;0),"Leaver",K649-H649)</f>
        <v>0</v>
      </c>
      <c r="U649" s="238">
        <f>IF(AND(LARGE('Sch A. Input'!$CL$15:$CL$41,COUNTIF('Sch A. Input'!$CL$15:$CL$41,"&gt;="&amp;F649))&lt;E649,F649&lt;&gt;0),"Leaver",L649-I649)</f>
        <v>0</v>
      </c>
      <c r="V649" s="238">
        <f>IF(AND(LARGE('Sch A. Input'!$CL$15:$CL$41,COUNTIF('Sch A. Input'!$CL$15:$CL$41,"&gt;="&amp;F649))&lt;E649,F649&lt;&gt;0),"Leaver",IFERROR(S649/X649*$M$9,0))</f>
        <v>0</v>
      </c>
      <c r="W649" s="238">
        <f>IF(AND(LARGE('Sch A. Input'!$CL$15:$CL$41,COUNTIF('Sch A. Input'!$CL$15:$CL$41,"&gt;="&amp;F649))&lt;E649,F649&lt;&gt;0),"Leaver",V649+T649)</f>
        <v>0</v>
      </c>
      <c r="X649" s="264">
        <f>IF(AND(LARGE('Sch A. Input'!$CL$15:$CL$41,COUNTIF('Sch A. Input'!$CL$15:$CL$41,"&gt;="&amp;F649))&lt;E649,F649&lt;&gt;0),"Leaver",IF(OR(D649="",D649&gt;$L$11,($L$11-14)&lt;$K$9),0,(E649+1-D649)/14-1))</f>
        <v>0</v>
      </c>
      <c r="Y649" s="265">
        <f>IF(AND(LARGE('Sch A. Input'!$CL$15:$CL$41,COUNTIF('Sch A. Input'!$CL$15:$CL$41,"&gt;="&amp;F649))&lt;E649,F649&lt;&gt;0),"Leaver",IFERROR(IF((S649/$X649*$M$9+T649)&gt;$D$12,"YES","NO"),0))</f>
        <v>0</v>
      </c>
      <c r="Z649" s="225">
        <f>IF(AND(LARGE('Sch A. Input'!$CL$15:$CL$41,COUNTIF('Sch A. Input'!$CL$15:$CL$41,"&gt;="&amp;F649))&lt;E649,F649&lt;&gt;0),"Leaver",IFERROR(IF($Y649="YES",MIN($U649*($G$12/$D$12),$G$12),(SUMPRODUCT(--((MIN(W649,$D$12))&gt;$C$9:$C$12),((MIN(W649,$D$12))-$C$9:$C$12),$H$9:$H$12))-((1-(X649/$M$9))*(SUMPRODUCT(--((MIN(V649,$D$12))&gt;$C$9:$C$12),((MIN(V649,$D$12))-$C$9:$C$12),$H$9:$H$12)))),0))</f>
        <v>0</v>
      </c>
      <c r="AA649" s="169">
        <f>IF(AND(LARGE('Sch A. Input'!$CL$15:$CL$41,COUNTIF('Sch A. Input'!$CL$15:$CL$41,"&gt;="&amp;F649))&lt;E649,F649&lt;&gt;0),"Leaver",IFERROR(Z649/U649,0))</f>
        <v>0</v>
      </c>
      <c r="AB649" s="170">
        <f>IF(AND(LARGE('Sch A. Input'!$CL$15:$CL$41,COUNTIF('Sch A. Input'!$CL$15:$CL$41,"&gt;="&amp;F649))&lt;E649,F649&lt;&gt;0),"Leaver",Q649-Z649)</f>
        <v>0</v>
      </c>
      <c r="AC649" s="94">
        <f t="shared" si="109"/>
        <v>0</v>
      </c>
      <c r="BK649" s="2"/>
      <c r="BL649" s="2"/>
      <c r="CI649"/>
    </row>
    <row r="650" spans="2:87" x14ac:dyDescent="0.35">
      <c r="B650" s="70" t="str">
        <f>IF('Sch A. Input'!B648="","",'Sch A. Input'!B648)</f>
        <v/>
      </c>
      <c r="C650" s="75" t="str">
        <f>IF('Sch A. Input'!C648="","",'Sch A. Input'!C648)</f>
        <v/>
      </c>
      <c r="D650" s="71" t="str">
        <f>IF('Sch A. Input'!D648="","",'Sch A. Input'!D648)</f>
        <v/>
      </c>
      <c r="E650" s="71">
        <f>'Sch A. Input'!E648</f>
        <v>45016</v>
      </c>
      <c r="F650" s="71">
        <f>'Sch A. Input'!F648</f>
        <v>0</v>
      </c>
      <c r="G650" s="226">
        <f>SUMIFS('Sch A. Input'!H648:CJ648,'Sch A. Input'!$H$13:$CJ$13,$L$11,'Sch A. Input'!$H$14:$CJ$14,"Recurring")</f>
        <v>0</v>
      </c>
      <c r="H650" s="226">
        <f>SUMIFS('Sch A. Input'!H648:CJ648,'Sch A. Input'!$H$13:$CJ$13,$L$11,'Sch A. Input'!$H$14:$CJ$14,"One-time")</f>
        <v>0</v>
      </c>
      <c r="I650" s="227">
        <f t="shared" si="103"/>
        <v>0</v>
      </c>
      <c r="J650" s="228">
        <f>SUMIFS('Sch A. Input'!H648:CJ648,'Sch A. Input'!$H$14:$CJ$14,"Recurring",'Sch A. Input'!$H$13:$CJ$13,"&lt;="&amp;$L$11)</f>
        <v>0</v>
      </c>
      <c r="K650" s="228">
        <f>SUMIFS('Sch A. Input'!H648:CJ648,'Sch A. Input'!$H$14:$CJ$14,"One-time",'Sch A. Input'!$H$13:$CJ$13,"&lt;="&amp;$L$11)</f>
        <v>0</v>
      </c>
      <c r="L650" s="229">
        <f t="shared" si="104"/>
        <v>0</v>
      </c>
      <c r="M650" s="228">
        <f t="shared" si="105"/>
        <v>0</v>
      </c>
      <c r="N650" s="228">
        <f t="shared" si="106"/>
        <v>0</v>
      </c>
      <c r="O650" s="259">
        <f t="shared" si="107"/>
        <v>0</v>
      </c>
      <c r="P650" s="268">
        <f t="shared" si="101"/>
        <v>0</v>
      </c>
      <c r="Q650" s="231">
        <f t="shared" si="102"/>
        <v>0</v>
      </c>
      <c r="R650" s="97">
        <f t="shared" si="108"/>
        <v>0</v>
      </c>
      <c r="S650" s="237">
        <f>IF(AND(LARGE('Sch A. Input'!$CL$15:$CL$41,COUNTIF('Sch A. Input'!$CL$15:$CL$41,"&gt;="&amp;F650))&lt;E650,F650&lt;&gt;0),"Leaver",J650-G650)</f>
        <v>0</v>
      </c>
      <c r="T650" s="237">
        <f>IF(AND(LARGE('Sch A. Input'!$CL$15:$CL$41,COUNTIF('Sch A. Input'!$CL$15:$CL$41,"&gt;="&amp;F650))&lt;E650,F650&lt;&gt;0),"Leaver",K650-H650)</f>
        <v>0</v>
      </c>
      <c r="U650" s="238">
        <f>IF(AND(LARGE('Sch A. Input'!$CL$15:$CL$41,COUNTIF('Sch A. Input'!$CL$15:$CL$41,"&gt;="&amp;F650))&lt;E650,F650&lt;&gt;0),"Leaver",L650-I650)</f>
        <v>0</v>
      </c>
      <c r="V650" s="238">
        <f>IF(AND(LARGE('Sch A. Input'!$CL$15:$CL$41,COUNTIF('Sch A. Input'!$CL$15:$CL$41,"&gt;="&amp;F650))&lt;E650,F650&lt;&gt;0),"Leaver",IFERROR(S650/X650*$M$9,0))</f>
        <v>0</v>
      </c>
      <c r="W650" s="238">
        <f>IF(AND(LARGE('Sch A. Input'!$CL$15:$CL$41,COUNTIF('Sch A. Input'!$CL$15:$CL$41,"&gt;="&amp;F650))&lt;E650,F650&lt;&gt;0),"Leaver",V650+T650)</f>
        <v>0</v>
      </c>
      <c r="X650" s="264">
        <f>IF(AND(LARGE('Sch A. Input'!$CL$15:$CL$41,COUNTIF('Sch A. Input'!$CL$15:$CL$41,"&gt;="&amp;F650))&lt;E650,F650&lt;&gt;0),"Leaver",IF(OR(D650="",D650&gt;$L$11,($L$11-14)&lt;$K$9),0,(E650+1-D650)/14-1))</f>
        <v>0</v>
      </c>
      <c r="Y650" s="265">
        <f>IF(AND(LARGE('Sch A. Input'!$CL$15:$CL$41,COUNTIF('Sch A. Input'!$CL$15:$CL$41,"&gt;="&amp;F650))&lt;E650,F650&lt;&gt;0),"Leaver",IFERROR(IF((S650/$X650*$M$9+T650)&gt;$D$12,"YES","NO"),0))</f>
        <v>0</v>
      </c>
      <c r="Z650" s="225">
        <f>IF(AND(LARGE('Sch A. Input'!$CL$15:$CL$41,COUNTIF('Sch A. Input'!$CL$15:$CL$41,"&gt;="&amp;F650))&lt;E650,F650&lt;&gt;0),"Leaver",IFERROR(IF($Y650="YES",MIN($U650*($G$12/$D$12),$G$12),(SUMPRODUCT(--((MIN(W650,$D$12))&gt;$C$9:$C$12),((MIN(W650,$D$12))-$C$9:$C$12),$H$9:$H$12))-((1-(X650/$M$9))*(SUMPRODUCT(--((MIN(V650,$D$12))&gt;$C$9:$C$12),((MIN(V650,$D$12))-$C$9:$C$12),$H$9:$H$12)))),0))</f>
        <v>0</v>
      </c>
      <c r="AA650" s="169">
        <f>IF(AND(LARGE('Sch A. Input'!$CL$15:$CL$41,COUNTIF('Sch A. Input'!$CL$15:$CL$41,"&gt;="&amp;F650))&lt;E650,F650&lt;&gt;0),"Leaver",IFERROR(Z650/U650,0))</f>
        <v>0</v>
      </c>
      <c r="AB650" s="170">
        <f>IF(AND(LARGE('Sch A. Input'!$CL$15:$CL$41,COUNTIF('Sch A. Input'!$CL$15:$CL$41,"&gt;="&amp;F650))&lt;E650,F650&lt;&gt;0),"Leaver",Q650-Z650)</f>
        <v>0</v>
      </c>
      <c r="AC650" s="94">
        <f t="shared" si="109"/>
        <v>0</v>
      </c>
      <c r="BK650" s="2"/>
      <c r="BL650" s="2"/>
      <c r="CI650"/>
    </row>
    <row r="651" spans="2:87" x14ac:dyDescent="0.35">
      <c r="B651" s="70" t="str">
        <f>IF('Sch A. Input'!B649="","",'Sch A. Input'!B649)</f>
        <v/>
      </c>
      <c r="C651" s="75" t="str">
        <f>IF('Sch A. Input'!C649="","",'Sch A. Input'!C649)</f>
        <v/>
      </c>
      <c r="D651" s="71" t="str">
        <f>IF('Sch A. Input'!D649="","",'Sch A. Input'!D649)</f>
        <v/>
      </c>
      <c r="E651" s="71">
        <f>'Sch A. Input'!E649</f>
        <v>45016</v>
      </c>
      <c r="F651" s="71">
        <f>'Sch A. Input'!F649</f>
        <v>0</v>
      </c>
      <c r="G651" s="226">
        <f>SUMIFS('Sch A. Input'!H649:CJ649,'Sch A. Input'!$H$13:$CJ$13,$L$11,'Sch A. Input'!$H$14:$CJ$14,"Recurring")</f>
        <v>0</v>
      </c>
      <c r="H651" s="226">
        <f>SUMIFS('Sch A. Input'!H649:CJ649,'Sch A. Input'!$H$13:$CJ$13,$L$11,'Sch A. Input'!$H$14:$CJ$14,"One-time")</f>
        <v>0</v>
      </c>
      <c r="I651" s="227">
        <f t="shared" si="103"/>
        <v>0</v>
      </c>
      <c r="J651" s="228">
        <f>SUMIFS('Sch A. Input'!H649:CJ649,'Sch A. Input'!$H$14:$CJ$14,"Recurring",'Sch A. Input'!$H$13:$CJ$13,"&lt;="&amp;$L$11)</f>
        <v>0</v>
      </c>
      <c r="K651" s="228">
        <f>SUMIFS('Sch A. Input'!H649:CJ649,'Sch A. Input'!$H$14:$CJ$14,"One-time",'Sch A. Input'!$H$13:$CJ$13,"&lt;="&amp;$L$11)</f>
        <v>0</v>
      </c>
      <c r="L651" s="229">
        <f t="shared" si="104"/>
        <v>0</v>
      </c>
      <c r="M651" s="228">
        <f t="shared" si="105"/>
        <v>0</v>
      </c>
      <c r="N651" s="228">
        <f t="shared" si="106"/>
        <v>0</v>
      </c>
      <c r="O651" s="259">
        <f t="shared" si="107"/>
        <v>0</v>
      </c>
      <c r="P651" s="268">
        <f t="shared" si="101"/>
        <v>0</v>
      </c>
      <c r="Q651" s="231">
        <f t="shared" si="102"/>
        <v>0</v>
      </c>
      <c r="R651" s="97">
        <f t="shared" si="108"/>
        <v>0</v>
      </c>
      <c r="S651" s="237">
        <f>IF(AND(LARGE('Sch A. Input'!$CL$15:$CL$41,COUNTIF('Sch A. Input'!$CL$15:$CL$41,"&gt;="&amp;F651))&lt;E651,F651&lt;&gt;0),"Leaver",J651-G651)</f>
        <v>0</v>
      </c>
      <c r="T651" s="237">
        <f>IF(AND(LARGE('Sch A. Input'!$CL$15:$CL$41,COUNTIF('Sch A. Input'!$CL$15:$CL$41,"&gt;="&amp;F651))&lt;E651,F651&lt;&gt;0),"Leaver",K651-H651)</f>
        <v>0</v>
      </c>
      <c r="U651" s="238">
        <f>IF(AND(LARGE('Sch A. Input'!$CL$15:$CL$41,COUNTIF('Sch A. Input'!$CL$15:$CL$41,"&gt;="&amp;F651))&lt;E651,F651&lt;&gt;0),"Leaver",L651-I651)</f>
        <v>0</v>
      </c>
      <c r="V651" s="238">
        <f>IF(AND(LARGE('Sch A. Input'!$CL$15:$CL$41,COUNTIF('Sch A. Input'!$CL$15:$CL$41,"&gt;="&amp;F651))&lt;E651,F651&lt;&gt;0),"Leaver",IFERROR(S651/X651*$M$9,0))</f>
        <v>0</v>
      </c>
      <c r="W651" s="238">
        <f>IF(AND(LARGE('Sch A. Input'!$CL$15:$CL$41,COUNTIF('Sch A. Input'!$CL$15:$CL$41,"&gt;="&amp;F651))&lt;E651,F651&lt;&gt;0),"Leaver",V651+T651)</f>
        <v>0</v>
      </c>
      <c r="X651" s="264">
        <f>IF(AND(LARGE('Sch A. Input'!$CL$15:$CL$41,COUNTIF('Sch A. Input'!$CL$15:$CL$41,"&gt;="&amp;F651))&lt;E651,F651&lt;&gt;0),"Leaver",IF(OR(D651="",D651&gt;$L$11,($L$11-14)&lt;$K$9),0,(E651+1-D651)/14-1))</f>
        <v>0</v>
      </c>
      <c r="Y651" s="265">
        <f>IF(AND(LARGE('Sch A. Input'!$CL$15:$CL$41,COUNTIF('Sch A. Input'!$CL$15:$CL$41,"&gt;="&amp;F651))&lt;E651,F651&lt;&gt;0),"Leaver",IFERROR(IF((S651/$X651*$M$9+T651)&gt;$D$12,"YES","NO"),0))</f>
        <v>0</v>
      </c>
      <c r="Z651" s="225">
        <f>IF(AND(LARGE('Sch A. Input'!$CL$15:$CL$41,COUNTIF('Sch A. Input'!$CL$15:$CL$41,"&gt;="&amp;F651))&lt;E651,F651&lt;&gt;0),"Leaver",IFERROR(IF($Y651="YES",MIN($U651*($G$12/$D$12),$G$12),(SUMPRODUCT(--((MIN(W651,$D$12))&gt;$C$9:$C$12),((MIN(W651,$D$12))-$C$9:$C$12),$H$9:$H$12))-((1-(X651/$M$9))*(SUMPRODUCT(--((MIN(V651,$D$12))&gt;$C$9:$C$12),((MIN(V651,$D$12))-$C$9:$C$12),$H$9:$H$12)))),0))</f>
        <v>0</v>
      </c>
      <c r="AA651" s="169">
        <f>IF(AND(LARGE('Sch A. Input'!$CL$15:$CL$41,COUNTIF('Sch A. Input'!$CL$15:$CL$41,"&gt;="&amp;F651))&lt;E651,F651&lt;&gt;0),"Leaver",IFERROR(Z651/U651,0))</f>
        <v>0</v>
      </c>
      <c r="AB651" s="170">
        <f>IF(AND(LARGE('Sch A. Input'!$CL$15:$CL$41,COUNTIF('Sch A. Input'!$CL$15:$CL$41,"&gt;="&amp;F651))&lt;E651,F651&lt;&gt;0),"Leaver",Q651-Z651)</f>
        <v>0</v>
      </c>
      <c r="AC651" s="94">
        <f t="shared" si="109"/>
        <v>0</v>
      </c>
      <c r="BK651" s="2"/>
      <c r="BL651" s="2"/>
      <c r="CI651"/>
    </row>
    <row r="652" spans="2:87" x14ac:dyDescent="0.35">
      <c r="B652" s="70" t="str">
        <f>IF('Sch A. Input'!B650="","",'Sch A. Input'!B650)</f>
        <v/>
      </c>
      <c r="C652" s="75" t="str">
        <f>IF('Sch A. Input'!C650="","",'Sch A. Input'!C650)</f>
        <v/>
      </c>
      <c r="D652" s="71" t="str">
        <f>IF('Sch A. Input'!D650="","",'Sch A. Input'!D650)</f>
        <v/>
      </c>
      <c r="E652" s="71">
        <f>'Sch A. Input'!E650</f>
        <v>45016</v>
      </c>
      <c r="F652" s="71">
        <f>'Sch A. Input'!F650</f>
        <v>0</v>
      </c>
      <c r="G652" s="226">
        <f>SUMIFS('Sch A. Input'!H650:CJ650,'Sch A. Input'!$H$13:$CJ$13,$L$11,'Sch A. Input'!$H$14:$CJ$14,"Recurring")</f>
        <v>0</v>
      </c>
      <c r="H652" s="226">
        <f>SUMIFS('Sch A. Input'!H650:CJ650,'Sch A. Input'!$H$13:$CJ$13,$L$11,'Sch A. Input'!$H$14:$CJ$14,"One-time")</f>
        <v>0</v>
      </c>
      <c r="I652" s="227">
        <f t="shared" si="103"/>
        <v>0</v>
      </c>
      <c r="J652" s="228">
        <f>SUMIFS('Sch A. Input'!H650:CJ650,'Sch A. Input'!$H$14:$CJ$14,"Recurring",'Sch A. Input'!$H$13:$CJ$13,"&lt;="&amp;$L$11)</f>
        <v>0</v>
      </c>
      <c r="K652" s="228">
        <f>SUMIFS('Sch A. Input'!H650:CJ650,'Sch A. Input'!$H$14:$CJ$14,"One-time",'Sch A. Input'!$H$13:$CJ$13,"&lt;="&amp;$L$11)</f>
        <v>0</v>
      </c>
      <c r="L652" s="229">
        <f t="shared" si="104"/>
        <v>0</v>
      </c>
      <c r="M652" s="228">
        <f t="shared" si="105"/>
        <v>0</v>
      </c>
      <c r="N652" s="228">
        <f t="shared" si="106"/>
        <v>0</v>
      </c>
      <c r="O652" s="259">
        <f t="shared" si="107"/>
        <v>0</v>
      </c>
      <c r="P652" s="268">
        <f t="shared" si="101"/>
        <v>0</v>
      </c>
      <c r="Q652" s="231">
        <f t="shared" si="102"/>
        <v>0</v>
      </c>
      <c r="R652" s="97">
        <f t="shared" si="108"/>
        <v>0</v>
      </c>
      <c r="S652" s="237">
        <f>IF(AND(LARGE('Sch A. Input'!$CL$15:$CL$41,COUNTIF('Sch A. Input'!$CL$15:$CL$41,"&gt;="&amp;F652))&lt;E652,F652&lt;&gt;0),"Leaver",J652-G652)</f>
        <v>0</v>
      </c>
      <c r="T652" s="237">
        <f>IF(AND(LARGE('Sch A. Input'!$CL$15:$CL$41,COUNTIF('Sch A. Input'!$CL$15:$CL$41,"&gt;="&amp;F652))&lt;E652,F652&lt;&gt;0),"Leaver",K652-H652)</f>
        <v>0</v>
      </c>
      <c r="U652" s="238">
        <f>IF(AND(LARGE('Sch A. Input'!$CL$15:$CL$41,COUNTIF('Sch A. Input'!$CL$15:$CL$41,"&gt;="&amp;F652))&lt;E652,F652&lt;&gt;0),"Leaver",L652-I652)</f>
        <v>0</v>
      </c>
      <c r="V652" s="238">
        <f>IF(AND(LARGE('Sch A. Input'!$CL$15:$CL$41,COUNTIF('Sch A. Input'!$CL$15:$CL$41,"&gt;="&amp;F652))&lt;E652,F652&lt;&gt;0),"Leaver",IFERROR(S652/X652*$M$9,0))</f>
        <v>0</v>
      </c>
      <c r="W652" s="238">
        <f>IF(AND(LARGE('Sch A. Input'!$CL$15:$CL$41,COUNTIF('Sch A. Input'!$CL$15:$CL$41,"&gt;="&amp;F652))&lt;E652,F652&lt;&gt;0),"Leaver",V652+T652)</f>
        <v>0</v>
      </c>
      <c r="X652" s="264">
        <f>IF(AND(LARGE('Sch A. Input'!$CL$15:$CL$41,COUNTIF('Sch A. Input'!$CL$15:$CL$41,"&gt;="&amp;F652))&lt;E652,F652&lt;&gt;0),"Leaver",IF(OR(D652="",D652&gt;$L$11,($L$11-14)&lt;$K$9),0,(E652+1-D652)/14-1))</f>
        <v>0</v>
      </c>
      <c r="Y652" s="265">
        <f>IF(AND(LARGE('Sch A. Input'!$CL$15:$CL$41,COUNTIF('Sch A. Input'!$CL$15:$CL$41,"&gt;="&amp;F652))&lt;E652,F652&lt;&gt;0),"Leaver",IFERROR(IF((S652/$X652*$M$9+T652)&gt;$D$12,"YES","NO"),0))</f>
        <v>0</v>
      </c>
      <c r="Z652" s="225">
        <f>IF(AND(LARGE('Sch A. Input'!$CL$15:$CL$41,COUNTIF('Sch A. Input'!$CL$15:$CL$41,"&gt;="&amp;F652))&lt;E652,F652&lt;&gt;0),"Leaver",IFERROR(IF($Y652="YES",MIN($U652*($G$12/$D$12),$G$12),(SUMPRODUCT(--((MIN(W652,$D$12))&gt;$C$9:$C$12),((MIN(W652,$D$12))-$C$9:$C$12),$H$9:$H$12))-((1-(X652/$M$9))*(SUMPRODUCT(--((MIN(V652,$D$12))&gt;$C$9:$C$12),((MIN(V652,$D$12))-$C$9:$C$12),$H$9:$H$12)))),0))</f>
        <v>0</v>
      </c>
      <c r="AA652" s="169">
        <f>IF(AND(LARGE('Sch A. Input'!$CL$15:$CL$41,COUNTIF('Sch A. Input'!$CL$15:$CL$41,"&gt;="&amp;F652))&lt;E652,F652&lt;&gt;0),"Leaver",IFERROR(Z652/U652,0))</f>
        <v>0</v>
      </c>
      <c r="AB652" s="170">
        <f>IF(AND(LARGE('Sch A. Input'!$CL$15:$CL$41,COUNTIF('Sch A. Input'!$CL$15:$CL$41,"&gt;="&amp;F652))&lt;E652,F652&lt;&gt;0),"Leaver",Q652-Z652)</f>
        <v>0</v>
      </c>
      <c r="AC652" s="94">
        <f t="shared" si="109"/>
        <v>0</v>
      </c>
      <c r="BK652" s="2"/>
      <c r="BL652" s="2"/>
      <c r="CI652"/>
    </row>
    <row r="653" spans="2:87" x14ac:dyDescent="0.35">
      <c r="B653" s="70" t="str">
        <f>IF('Sch A. Input'!B651="","",'Sch A. Input'!B651)</f>
        <v/>
      </c>
      <c r="C653" s="75" t="str">
        <f>IF('Sch A. Input'!C651="","",'Sch A. Input'!C651)</f>
        <v/>
      </c>
      <c r="D653" s="71" t="str">
        <f>IF('Sch A. Input'!D651="","",'Sch A. Input'!D651)</f>
        <v/>
      </c>
      <c r="E653" s="71">
        <f>'Sch A. Input'!E651</f>
        <v>45016</v>
      </c>
      <c r="F653" s="71">
        <f>'Sch A. Input'!F651</f>
        <v>0</v>
      </c>
      <c r="G653" s="226">
        <f>SUMIFS('Sch A. Input'!H651:CJ651,'Sch A. Input'!$H$13:$CJ$13,$L$11,'Sch A. Input'!$H$14:$CJ$14,"Recurring")</f>
        <v>0</v>
      </c>
      <c r="H653" s="226">
        <f>SUMIFS('Sch A. Input'!H651:CJ651,'Sch A. Input'!$H$13:$CJ$13,$L$11,'Sch A. Input'!$H$14:$CJ$14,"One-time")</f>
        <v>0</v>
      </c>
      <c r="I653" s="227">
        <f t="shared" si="103"/>
        <v>0</v>
      </c>
      <c r="J653" s="228">
        <f>SUMIFS('Sch A. Input'!H651:CJ651,'Sch A. Input'!$H$14:$CJ$14,"Recurring",'Sch A. Input'!$H$13:$CJ$13,"&lt;="&amp;$L$11)</f>
        <v>0</v>
      </c>
      <c r="K653" s="228">
        <f>SUMIFS('Sch A. Input'!H651:CJ651,'Sch A. Input'!$H$14:$CJ$14,"One-time",'Sch A. Input'!$H$13:$CJ$13,"&lt;="&amp;$L$11)</f>
        <v>0</v>
      </c>
      <c r="L653" s="229">
        <f t="shared" si="104"/>
        <v>0</v>
      </c>
      <c r="M653" s="228">
        <f t="shared" si="105"/>
        <v>0</v>
      </c>
      <c r="N653" s="228">
        <f t="shared" si="106"/>
        <v>0</v>
      </c>
      <c r="O653" s="259">
        <f t="shared" si="107"/>
        <v>0</v>
      </c>
      <c r="P653" s="268">
        <f t="shared" si="101"/>
        <v>0</v>
      </c>
      <c r="Q653" s="231">
        <f t="shared" si="102"/>
        <v>0</v>
      </c>
      <c r="R653" s="97">
        <f t="shared" si="108"/>
        <v>0</v>
      </c>
      <c r="S653" s="237">
        <f>IF(AND(LARGE('Sch A. Input'!$CL$15:$CL$41,COUNTIF('Sch A. Input'!$CL$15:$CL$41,"&gt;="&amp;F653))&lt;E653,F653&lt;&gt;0),"Leaver",J653-G653)</f>
        <v>0</v>
      </c>
      <c r="T653" s="237">
        <f>IF(AND(LARGE('Sch A. Input'!$CL$15:$CL$41,COUNTIF('Sch A. Input'!$CL$15:$CL$41,"&gt;="&amp;F653))&lt;E653,F653&lt;&gt;0),"Leaver",K653-H653)</f>
        <v>0</v>
      </c>
      <c r="U653" s="238">
        <f>IF(AND(LARGE('Sch A. Input'!$CL$15:$CL$41,COUNTIF('Sch A. Input'!$CL$15:$CL$41,"&gt;="&amp;F653))&lt;E653,F653&lt;&gt;0),"Leaver",L653-I653)</f>
        <v>0</v>
      </c>
      <c r="V653" s="238">
        <f>IF(AND(LARGE('Sch A. Input'!$CL$15:$CL$41,COUNTIF('Sch A. Input'!$CL$15:$CL$41,"&gt;="&amp;F653))&lt;E653,F653&lt;&gt;0),"Leaver",IFERROR(S653/X653*$M$9,0))</f>
        <v>0</v>
      </c>
      <c r="W653" s="238">
        <f>IF(AND(LARGE('Sch A. Input'!$CL$15:$CL$41,COUNTIF('Sch A. Input'!$CL$15:$CL$41,"&gt;="&amp;F653))&lt;E653,F653&lt;&gt;0),"Leaver",V653+T653)</f>
        <v>0</v>
      </c>
      <c r="X653" s="264">
        <f>IF(AND(LARGE('Sch A. Input'!$CL$15:$CL$41,COUNTIF('Sch A. Input'!$CL$15:$CL$41,"&gt;="&amp;F653))&lt;E653,F653&lt;&gt;0),"Leaver",IF(OR(D653="",D653&gt;$L$11,($L$11-14)&lt;$K$9),0,(E653+1-D653)/14-1))</f>
        <v>0</v>
      </c>
      <c r="Y653" s="265">
        <f>IF(AND(LARGE('Sch A. Input'!$CL$15:$CL$41,COUNTIF('Sch A. Input'!$CL$15:$CL$41,"&gt;="&amp;F653))&lt;E653,F653&lt;&gt;0),"Leaver",IFERROR(IF((S653/$X653*$M$9+T653)&gt;$D$12,"YES","NO"),0))</f>
        <v>0</v>
      </c>
      <c r="Z653" s="225">
        <f>IF(AND(LARGE('Sch A. Input'!$CL$15:$CL$41,COUNTIF('Sch A. Input'!$CL$15:$CL$41,"&gt;="&amp;F653))&lt;E653,F653&lt;&gt;0),"Leaver",IFERROR(IF($Y653="YES",MIN($U653*($G$12/$D$12),$G$12),(SUMPRODUCT(--((MIN(W653,$D$12))&gt;$C$9:$C$12),((MIN(W653,$D$12))-$C$9:$C$12),$H$9:$H$12))-((1-(X653/$M$9))*(SUMPRODUCT(--((MIN(V653,$D$12))&gt;$C$9:$C$12),((MIN(V653,$D$12))-$C$9:$C$12),$H$9:$H$12)))),0))</f>
        <v>0</v>
      </c>
      <c r="AA653" s="169">
        <f>IF(AND(LARGE('Sch A. Input'!$CL$15:$CL$41,COUNTIF('Sch A. Input'!$CL$15:$CL$41,"&gt;="&amp;F653))&lt;E653,F653&lt;&gt;0),"Leaver",IFERROR(Z653/U653,0))</f>
        <v>0</v>
      </c>
      <c r="AB653" s="170">
        <f>IF(AND(LARGE('Sch A. Input'!$CL$15:$CL$41,COUNTIF('Sch A. Input'!$CL$15:$CL$41,"&gt;="&amp;F653))&lt;E653,F653&lt;&gt;0),"Leaver",Q653-Z653)</f>
        <v>0</v>
      </c>
      <c r="AC653" s="94">
        <f t="shared" si="109"/>
        <v>0</v>
      </c>
      <c r="BK653" s="2"/>
      <c r="BL653" s="2"/>
      <c r="CI653"/>
    </row>
    <row r="654" spans="2:87" x14ac:dyDescent="0.35">
      <c r="B654" s="70" t="str">
        <f>IF('Sch A. Input'!B652="","",'Sch A. Input'!B652)</f>
        <v/>
      </c>
      <c r="C654" s="75" t="str">
        <f>IF('Sch A. Input'!C652="","",'Sch A. Input'!C652)</f>
        <v/>
      </c>
      <c r="D654" s="71" t="str">
        <f>IF('Sch A. Input'!D652="","",'Sch A. Input'!D652)</f>
        <v/>
      </c>
      <c r="E654" s="71">
        <f>'Sch A. Input'!E652</f>
        <v>45016</v>
      </c>
      <c r="F654" s="71">
        <f>'Sch A. Input'!F652</f>
        <v>0</v>
      </c>
      <c r="G654" s="226">
        <f>SUMIFS('Sch A. Input'!H652:CJ652,'Sch A. Input'!$H$13:$CJ$13,$L$11,'Sch A. Input'!$H$14:$CJ$14,"Recurring")</f>
        <v>0</v>
      </c>
      <c r="H654" s="226">
        <f>SUMIFS('Sch A. Input'!H652:CJ652,'Sch A. Input'!$H$13:$CJ$13,$L$11,'Sch A. Input'!$H$14:$CJ$14,"One-time")</f>
        <v>0</v>
      </c>
      <c r="I654" s="227">
        <f t="shared" si="103"/>
        <v>0</v>
      </c>
      <c r="J654" s="228">
        <f>SUMIFS('Sch A. Input'!H652:CJ652,'Sch A. Input'!$H$14:$CJ$14,"Recurring",'Sch A. Input'!$H$13:$CJ$13,"&lt;="&amp;$L$11)</f>
        <v>0</v>
      </c>
      <c r="K654" s="228">
        <f>SUMIFS('Sch A. Input'!H652:CJ652,'Sch A. Input'!$H$14:$CJ$14,"One-time",'Sch A. Input'!$H$13:$CJ$13,"&lt;="&amp;$L$11)</f>
        <v>0</v>
      </c>
      <c r="L654" s="229">
        <f t="shared" si="104"/>
        <v>0</v>
      </c>
      <c r="M654" s="228">
        <f t="shared" si="105"/>
        <v>0</v>
      </c>
      <c r="N654" s="228">
        <f t="shared" si="106"/>
        <v>0</v>
      </c>
      <c r="O654" s="259">
        <f t="shared" si="107"/>
        <v>0</v>
      </c>
      <c r="P654" s="268">
        <f t="shared" si="101"/>
        <v>0</v>
      </c>
      <c r="Q654" s="231">
        <f t="shared" si="102"/>
        <v>0</v>
      </c>
      <c r="R654" s="97">
        <f t="shared" si="108"/>
        <v>0</v>
      </c>
      <c r="S654" s="237">
        <f>IF(AND(LARGE('Sch A. Input'!$CL$15:$CL$41,COUNTIF('Sch A. Input'!$CL$15:$CL$41,"&gt;="&amp;F654))&lt;E654,F654&lt;&gt;0),"Leaver",J654-G654)</f>
        <v>0</v>
      </c>
      <c r="T654" s="237">
        <f>IF(AND(LARGE('Sch A. Input'!$CL$15:$CL$41,COUNTIF('Sch A. Input'!$CL$15:$CL$41,"&gt;="&amp;F654))&lt;E654,F654&lt;&gt;0),"Leaver",K654-H654)</f>
        <v>0</v>
      </c>
      <c r="U654" s="238">
        <f>IF(AND(LARGE('Sch A. Input'!$CL$15:$CL$41,COUNTIF('Sch A. Input'!$CL$15:$CL$41,"&gt;="&amp;F654))&lt;E654,F654&lt;&gt;0),"Leaver",L654-I654)</f>
        <v>0</v>
      </c>
      <c r="V654" s="238">
        <f>IF(AND(LARGE('Sch A. Input'!$CL$15:$CL$41,COUNTIF('Sch A. Input'!$CL$15:$CL$41,"&gt;="&amp;F654))&lt;E654,F654&lt;&gt;0),"Leaver",IFERROR(S654/X654*$M$9,0))</f>
        <v>0</v>
      </c>
      <c r="W654" s="238">
        <f>IF(AND(LARGE('Sch A. Input'!$CL$15:$CL$41,COUNTIF('Sch A. Input'!$CL$15:$CL$41,"&gt;="&amp;F654))&lt;E654,F654&lt;&gt;0),"Leaver",V654+T654)</f>
        <v>0</v>
      </c>
      <c r="X654" s="264">
        <f>IF(AND(LARGE('Sch A. Input'!$CL$15:$CL$41,COUNTIF('Sch A. Input'!$CL$15:$CL$41,"&gt;="&amp;F654))&lt;E654,F654&lt;&gt;0),"Leaver",IF(OR(D654="",D654&gt;$L$11,($L$11-14)&lt;$K$9),0,(E654+1-D654)/14-1))</f>
        <v>0</v>
      </c>
      <c r="Y654" s="265">
        <f>IF(AND(LARGE('Sch A. Input'!$CL$15:$CL$41,COUNTIF('Sch A. Input'!$CL$15:$CL$41,"&gt;="&amp;F654))&lt;E654,F654&lt;&gt;0),"Leaver",IFERROR(IF((S654/$X654*$M$9+T654)&gt;$D$12,"YES","NO"),0))</f>
        <v>0</v>
      </c>
      <c r="Z654" s="225">
        <f>IF(AND(LARGE('Sch A. Input'!$CL$15:$CL$41,COUNTIF('Sch A. Input'!$CL$15:$CL$41,"&gt;="&amp;F654))&lt;E654,F654&lt;&gt;0),"Leaver",IFERROR(IF($Y654="YES",MIN($U654*($G$12/$D$12),$G$12),(SUMPRODUCT(--((MIN(W654,$D$12))&gt;$C$9:$C$12),((MIN(W654,$D$12))-$C$9:$C$12),$H$9:$H$12))-((1-(X654/$M$9))*(SUMPRODUCT(--((MIN(V654,$D$12))&gt;$C$9:$C$12),((MIN(V654,$D$12))-$C$9:$C$12),$H$9:$H$12)))),0))</f>
        <v>0</v>
      </c>
      <c r="AA654" s="169">
        <f>IF(AND(LARGE('Sch A. Input'!$CL$15:$CL$41,COUNTIF('Sch A. Input'!$CL$15:$CL$41,"&gt;="&amp;F654))&lt;E654,F654&lt;&gt;0),"Leaver",IFERROR(Z654/U654,0))</f>
        <v>0</v>
      </c>
      <c r="AB654" s="170">
        <f>IF(AND(LARGE('Sch A. Input'!$CL$15:$CL$41,COUNTIF('Sch A. Input'!$CL$15:$CL$41,"&gt;="&amp;F654))&lt;E654,F654&lt;&gt;0),"Leaver",Q654-Z654)</f>
        <v>0</v>
      </c>
      <c r="AC654" s="94">
        <f t="shared" si="109"/>
        <v>0</v>
      </c>
      <c r="BK654" s="2"/>
      <c r="BL654" s="2"/>
      <c r="CI654"/>
    </row>
    <row r="655" spans="2:87" x14ac:dyDescent="0.35">
      <c r="B655" s="70" t="str">
        <f>IF('Sch A. Input'!B653="","",'Sch A. Input'!B653)</f>
        <v/>
      </c>
      <c r="C655" s="75" t="str">
        <f>IF('Sch A. Input'!C653="","",'Sch A. Input'!C653)</f>
        <v/>
      </c>
      <c r="D655" s="71" t="str">
        <f>IF('Sch A. Input'!D653="","",'Sch A. Input'!D653)</f>
        <v/>
      </c>
      <c r="E655" s="71">
        <f>'Sch A. Input'!E653</f>
        <v>45016</v>
      </c>
      <c r="F655" s="71">
        <f>'Sch A. Input'!F653</f>
        <v>0</v>
      </c>
      <c r="G655" s="226">
        <f>SUMIFS('Sch A. Input'!H653:CJ653,'Sch A. Input'!$H$13:$CJ$13,$L$11,'Sch A. Input'!$H$14:$CJ$14,"Recurring")</f>
        <v>0</v>
      </c>
      <c r="H655" s="226">
        <f>SUMIFS('Sch A. Input'!H653:CJ653,'Sch A. Input'!$H$13:$CJ$13,$L$11,'Sch A. Input'!$H$14:$CJ$14,"One-time")</f>
        <v>0</v>
      </c>
      <c r="I655" s="227">
        <f t="shared" si="103"/>
        <v>0</v>
      </c>
      <c r="J655" s="228">
        <f>SUMIFS('Sch A. Input'!H653:CJ653,'Sch A. Input'!$H$14:$CJ$14,"Recurring",'Sch A. Input'!$H$13:$CJ$13,"&lt;="&amp;$L$11)</f>
        <v>0</v>
      </c>
      <c r="K655" s="228">
        <f>SUMIFS('Sch A. Input'!H653:CJ653,'Sch A. Input'!$H$14:$CJ$14,"One-time",'Sch A. Input'!$H$13:$CJ$13,"&lt;="&amp;$L$11)</f>
        <v>0</v>
      </c>
      <c r="L655" s="229">
        <f t="shared" si="104"/>
        <v>0</v>
      </c>
      <c r="M655" s="228">
        <f t="shared" si="105"/>
        <v>0</v>
      </c>
      <c r="N655" s="228">
        <f t="shared" si="106"/>
        <v>0</v>
      </c>
      <c r="O655" s="259">
        <f t="shared" si="107"/>
        <v>0</v>
      </c>
      <c r="P655" s="268">
        <f t="shared" si="101"/>
        <v>0</v>
      </c>
      <c r="Q655" s="231">
        <f t="shared" si="102"/>
        <v>0</v>
      </c>
      <c r="R655" s="97">
        <f t="shared" si="108"/>
        <v>0</v>
      </c>
      <c r="S655" s="237">
        <f>IF(AND(LARGE('Sch A. Input'!$CL$15:$CL$41,COUNTIF('Sch A. Input'!$CL$15:$CL$41,"&gt;="&amp;F655))&lt;E655,F655&lt;&gt;0),"Leaver",J655-G655)</f>
        <v>0</v>
      </c>
      <c r="T655" s="237">
        <f>IF(AND(LARGE('Sch A. Input'!$CL$15:$CL$41,COUNTIF('Sch A. Input'!$CL$15:$CL$41,"&gt;="&amp;F655))&lt;E655,F655&lt;&gt;0),"Leaver",K655-H655)</f>
        <v>0</v>
      </c>
      <c r="U655" s="238">
        <f>IF(AND(LARGE('Sch A. Input'!$CL$15:$CL$41,COUNTIF('Sch A. Input'!$CL$15:$CL$41,"&gt;="&amp;F655))&lt;E655,F655&lt;&gt;0),"Leaver",L655-I655)</f>
        <v>0</v>
      </c>
      <c r="V655" s="238">
        <f>IF(AND(LARGE('Sch A. Input'!$CL$15:$CL$41,COUNTIF('Sch A. Input'!$CL$15:$CL$41,"&gt;="&amp;F655))&lt;E655,F655&lt;&gt;0),"Leaver",IFERROR(S655/X655*$M$9,0))</f>
        <v>0</v>
      </c>
      <c r="W655" s="238">
        <f>IF(AND(LARGE('Sch A. Input'!$CL$15:$CL$41,COUNTIF('Sch A. Input'!$CL$15:$CL$41,"&gt;="&amp;F655))&lt;E655,F655&lt;&gt;0),"Leaver",V655+T655)</f>
        <v>0</v>
      </c>
      <c r="X655" s="264">
        <f>IF(AND(LARGE('Sch A. Input'!$CL$15:$CL$41,COUNTIF('Sch A. Input'!$CL$15:$CL$41,"&gt;="&amp;F655))&lt;E655,F655&lt;&gt;0),"Leaver",IF(OR(D655="",D655&gt;$L$11,($L$11-14)&lt;$K$9),0,(E655+1-D655)/14-1))</f>
        <v>0</v>
      </c>
      <c r="Y655" s="265">
        <f>IF(AND(LARGE('Sch A. Input'!$CL$15:$CL$41,COUNTIF('Sch A. Input'!$CL$15:$CL$41,"&gt;="&amp;F655))&lt;E655,F655&lt;&gt;0),"Leaver",IFERROR(IF((S655/$X655*$M$9+T655)&gt;$D$12,"YES","NO"),0))</f>
        <v>0</v>
      </c>
      <c r="Z655" s="225">
        <f>IF(AND(LARGE('Sch A. Input'!$CL$15:$CL$41,COUNTIF('Sch A. Input'!$CL$15:$CL$41,"&gt;="&amp;F655))&lt;E655,F655&lt;&gt;0),"Leaver",IFERROR(IF($Y655="YES",MIN($U655*($G$12/$D$12),$G$12),(SUMPRODUCT(--((MIN(W655,$D$12))&gt;$C$9:$C$12),((MIN(W655,$D$12))-$C$9:$C$12),$H$9:$H$12))-((1-(X655/$M$9))*(SUMPRODUCT(--((MIN(V655,$D$12))&gt;$C$9:$C$12),((MIN(V655,$D$12))-$C$9:$C$12),$H$9:$H$12)))),0))</f>
        <v>0</v>
      </c>
      <c r="AA655" s="169">
        <f>IF(AND(LARGE('Sch A. Input'!$CL$15:$CL$41,COUNTIF('Sch A. Input'!$CL$15:$CL$41,"&gt;="&amp;F655))&lt;E655,F655&lt;&gt;0),"Leaver",IFERROR(Z655/U655,0))</f>
        <v>0</v>
      </c>
      <c r="AB655" s="170">
        <f>IF(AND(LARGE('Sch A. Input'!$CL$15:$CL$41,COUNTIF('Sch A. Input'!$CL$15:$CL$41,"&gt;="&amp;F655))&lt;E655,F655&lt;&gt;0),"Leaver",Q655-Z655)</f>
        <v>0</v>
      </c>
      <c r="AC655" s="94">
        <f t="shared" si="109"/>
        <v>0</v>
      </c>
      <c r="BK655" s="2"/>
      <c r="BL655" s="2"/>
      <c r="CI655"/>
    </row>
    <row r="656" spans="2:87" x14ac:dyDescent="0.35">
      <c r="B656" s="70" t="str">
        <f>IF('Sch A. Input'!B654="","",'Sch A. Input'!B654)</f>
        <v/>
      </c>
      <c r="C656" s="75" t="str">
        <f>IF('Sch A. Input'!C654="","",'Sch A. Input'!C654)</f>
        <v/>
      </c>
      <c r="D656" s="71" t="str">
        <f>IF('Sch A. Input'!D654="","",'Sch A. Input'!D654)</f>
        <v/>
      </c>
      <c r="E656" s="71">
        <f>'Sch A. Input'!E654</f>
        <v>45016</v>
      </c>
      <c r="F656" s="71">
        <f>'Sch A. Input'!F654</f>
        <v>0</v>
      </c>
      <c r="G656" s="226">
        <f>SUMIFS('Sch A. Input'!H654:CJ654,'Sch A. Input'!$H$13:$CJ$13,$L$11,'Sch A. Input'!$H$14:$CJ$14,"Recurring")</f>
        <v>0</v>
      </c>
      <c r="H656" s="226">
        <f>SUMIFS('Sch A. Input'!H654:CJ654,'Sch A. Input'!$H$13:$CJ$13,$L$11,'Sch A. Input'!$H$14:$CJ$14,"One-time")</f>
        <v>0</v>
      </c>
      <c r="I656" s="227">
        <f t="shared" si="103"/>
        <v>0</v>
      </c>
      <c r="J656" s="228">
        <f>SUMIFS('Sch A. Input'!H654:CJ654,'Sch A. Input'!$H$14:$CJ$14,"Recurring",'Sch A. Input'!$H$13:$CJ$13,"&lt;="&amp;$L$11)</f>
        <v>0</v>
      </c>
      <c r="K656" s="228">
        <f>SUMIFS('Sch A. Input'!H654:CJ654,'Sch A. Input'!$H$14:$CJ$14,"One-time",'Sch A. Input'!$H$13:$CJ$13,"&lt;="&amp;$L$11)</f>
        <v>0</v>
      </c>
      <c r="L656" s="229">
        <f t="shared" si="104"/>
        <v>0</v>
      </c>
      <c r="M656" s="228">
        <f t="shared" si="105"/>
        <v>0</v>
      </c>
      <c r="N656" s="228">
        <f t="shared" si="106"/>
        <v>0</v>
      </c>
      <c r="O656" s="259">
        <f t="shared" si="107"/>
        <v>0</v>
      </c>
      <c r="P656" s="268">
        <f t="shared" si="101"/>
        <v>0</v>
      </c>
      <c r="Q656" s="231">
        <f t="shared" si="102"/>
        <v>0</v>
      </c>
      <c r="R656" s="97">
        <f t="shared" si="108"/>
        <v>0</v>
      </c>
      <c r="S656" s="237">
        <f>IF(AND(LARGE('Sch A. Input'!$CL$15:$CL$41,COUNTIF('Sch A. Input'!$CL$15:$CL$41,"&gt;="&amp;F656))&lt;E656,F656&lt;&gt;0),"Leaver",J656-G656)</f>
        <v>0</v>
      </c>
      <c r="T656" s="237">
        <f>IF(AND(LARGE('Sch A. Input'!$CL$15:$CL$41,COUNTIF('Sch A. Input'!$CL$15:$CL$41,"&gt;="&amp;F656))&lt;E656,F656&lt;&gt;0),"Leaver",K656-H656)</f>
        <v>0</v>
      </c>
      <c r="U656" s="238">
        <f>IF(AND(LARGE('Sch A. Input'!$CL$15:$CL$41,COUNTIF('Sch A. Input'!$CL$15:$CL$41,"&gt;="&amp;F656))&lt;E656,F656&lt;&gt;0),"Leaver",L656-I656)</f>
        <v>0</v>
      </c>
      <c r="V656" s="238">
        <f>IF(AND(LARGE('Sch A. Input'!$CL$15:$CL$41,COUNTIF('Sch A. Input'!$CL$15:$CL$41,"&gt;="&amp;F656))&lt;E656,F656&lt;&gt;0),"Leaver",IFERROR(S656/X656*$M$9,0))</f>
        <v>0</v>
      </c>
      <c r="W656" s="238">
        <f>IF(AND(LARGE('Sch A. Input'!$CL$15:$CL$41,COUNTIF('Sch A. Input'!$CL$15:$CL$41,"&gt;="&amp;F656))&lt;E656,F656&lt;&gt;0),"Leaver",V656+T656)</f>
        <v>0</v>
      </c>
      <c r="X656" s="264">
        <f>IF(AND(LARGE('Sch A. Input'!$CL$15:$CL$41,COUNTIF('Sch A. Input'!$CL$15:$CL$41,"&gt;="&amp;F656))&lt;E656,F656&lt;&gt;0),"Leaver",IF(OR(D656="",D656&gt;$L$11,($L$11-14)&lt;$K$9),0,(E656+1-D656)/14-1))</f>
        <v>0</v>
      </c>
      <c r="Y656" s="265">
        <f>IF(AND(LARGE('Sch A. Input'!$CL$15:$CL$41,COUNTIF('Sch A. Input'!$CL$15:$CL$41,"&gt;="&amp;F656))&lt;E656,F656&lt;&gt;0),"Leaver",IFERROR(IF((S656/$X656*$M$9+T656)&gt;$D$12,"YES","NO"),0))</f>
        <v>0</v>
      </c>
      <c r="Z656" s="225">
        <f>IF(AND(LARGE('Sch A. Input'!$CL$15:$CL$41,COUNTIF('Sch A. Input'!$CL$15:$CL$41,"&gt;="&amp;F656))&lt;E656,F656&lt;&gt;0),"Leaver",IFERROR(IF($Y656="YES",MIN($U656*($G$12/$D$12),$G$12),(SUMPRODUCT(--((MIN(W656,$D$12))&gt;$C$9:$C$12),((MIN(W656,$D$12))-$C$9:$C$12),$H$9:$H$12))-((1-(X656/$M$9))*(SUMPRODUCT(--((MIN(V656,$D$12))&gt;$C$9:$C$12),((MIN(V656,$D$12))-$C$9:$C$12),$H$9:$H$12)))),0))</f>
        <v>0</v>
      </c>
      <c r="AA656" s="169">
        <f>IF(AND(LARGE('Sch A. Input'!$CL$15:$CL$41,COUNTIF('Sch A. Input'!$CL$15:$CL$41,"&gt;="&amp;F656))&lt;E656,F656&lt;&gt;0),"Leaver",IFERROR(Z656/U656,0))</f>
        <v>0</v>
      </c>
      <c r="AB656" s="170">
        <f>IF(AND(LARGE('Sch A. Input'!$CL$15:$CL$41,COUNTIF('Sch A. Input'!$CL$15:$CL$41,"&gt;="&amp;F656))&lt;E656,F656&lt;&gt;0),"Leaver",Q656-Z656)</f>
        <v>0</v>
      </c>
      <c r="AC656" s="94">
        <f t="shared" si="109"/>
        <v>0</v>
      </c>
      <c r="BK656" s="2"/>
      <c r="BL656" s="2"/>
      <c r="CI656"/>
    </row>
    <row r="657" spans="2:87" x14ac:dyDescent="0.35">
      <c r="B657" s="70" t="str">
        <f>IF('Sch A. Input'!B655="","",'Sch A. Input'!B655)</f>
        <v/>
      </c>
      <c r="C657" s="75" t="str">
        <f>IF('Sch A. Input'!C655="","",'Sch A. Input'!C655)</f>
        <v/>
      </c>
      <c r="D657" s="71" t="str">
        <f>IF('Sch A. Input'!D655="","",'Sch A. Input'!D655)</f>
        <v/>
      </c>
      <c r="E657" s="71">
        <f>'Sch A. Input'!E655</f>
        <v>45016</v>
      </c>
      <c r="F657" s="71">
        <f>'Sch A. Input'!F655</f>
        <v>0</v>
      </c>
      <c r="G657" s="226">
        <f>SUMIFS('Sch A. Input'!H655:CJ655,'Sch A. Input'!$H$13:$CJ$13,$L$11,'Sch A. Input'!$H$14:$CJ$14,"Recurring")</f>
        <v>0</v>
      </c>
      <c r="H657" s="226">
        <f>SUMIFS('Sch A. Input'!H655:CJ655,'Sch A. Input'!$H$13:$CJ$13,$L$11,'Sch A. Input'!$H$14:$CJ$14,"One-time")</f>
        <v>0</v>
      </c>
      <c r="I657" s="227">
        <f t="shared" si="103"/>
        <v>0</v>
      </c>
      <c r="J657" s="228">
        <f>SUMIFS('Sch A. Input'!H655:CJ655,'Sch A. Input'!$H$14:$CJ$14,"Recurring",'Sch A. Input'!$H$13:$CJ$13,"&lt;="&amp;$L$11)</f>
        <v>0</v>
      </c>
      <c r="K657" s="228">
        <f>SUMIFS('Sch A. Input'!H655:CJ655,'Sch A. Input'!$H$14:$CJ$14,"One-time",'Sch A. Input'!$H$13:$CJ$13,"&lt;="&amp;$L$11)</f>
        <v>0</v>
      </c>
      <c r="L657" s="229">
        <f t="shared" si="104"/>
        <v>0</v>
      </c>
      <c r="M657" s="228">
        <f t="shared" si="105"/>
        <v>0</v>
      </c>
      <c r="N657" s="228">
        <f t="shared" si="106"/>
        <v>0</v>
      </c>
      <c r="O657" s="259">
        <f t="shared" si="107"/>
        <v>0</v>
      </c>
      <c r="P657" s="268">
        <f t="shared" ref="P657:P720" si="110">IFERROR(IF((J657/$O657*$M$9+K657)&gt;$D$12,"YES","NO"),0)</f>
        <v>0</v>
      </c>
      <c r="Q657" s="231">
        <f t="shared" ref="Q657:Q720" si="111">IFERROR(IF(P657="YES",MIN(L657*($G$12/$D$12),$G$12),((SUMPRODUCT(--((MIN(N657,$D$12))&gt;$C$9:$C$12),((MIN(N657,$D$12))-$C$9:$C$12),$H$9:$H$12))-((1-O657/$M$9)*((SUMPRODUCT(--((MIN(M657,$D$12))&gt;$C$9:$C$12),((MIN(M657,$D$12))-$C$9:$C$12),$H$9:$H$12)))))),0)</f>
        <v>0</v>
      </c>
      <c r="R657" s="97">
        <f t="shared" si="108"/>
        <v>0</v>
      </c>
      <c r="S657" s="237">
        <f>IF(AND(LARGE('Sch A. Input'!$CL$15:$CL$41,COUNTIF('Sch A. Input'!$CL$15:$CL$41,"&gt;="&amp;F657))&lt;E657,F657&lt;&gt;0),"Leaver",J657-G657)</f>
        <v>0</v>
      </c>
      <c r="T657" s="237">
        <f>IF(AND(LARGE('Sch A. Input'!$CL$15:$CL$41,COUNTIF('Sch A. Input'!$CL$15:$CL$41,"&gt;="&amp;F657))&lt;E657,F657&lt;&gt;0),"Leaver",K657-H657)</f>
        <v>0</v>
      </c>
      <c r="U657" s="238">
        <f>IF(AND(LARGE('Sch A. Input'!$CL$15:$CL$41,COUNTIF('Sch A. Input'!$CL$15:$CL$41,"&gt;="&amp;F657))&lt;E657,F657&lt;&gt;0),"Leaver",L657-I657)</f>
        <v>0</v>
      </c>
      <c r="V657" s="238">
        <f>IF(AND(LARGE('Sch A. Input'!$CL$15:$CL$41,COUNTIF('Sch A. Input'!$CL$15:$CL$41,"&gt;="&amp;F657))&lt;E657,F657&lt;&gt;0),"Leaver",IFERROR(S657/X657*$M$9,0))</f>
        <v>0</v>
      </c>
      <c r="W657" s="238">
        <f>IF(AND(LARGE('Sch A. Input'!$CL$15:$CL$41,COUNTIF('Sch A. Input'!$CL$15:$CL$41,"&gt;="&amp;F657))&lt;E657,F657&lt;&gt;0),"Leaver",V657+T657)</f>
        <v>0</v>
      </c>
      <c r="X657" s="264">
        <f>IF(AND(LARGE('Sch A. Input'!$CL$15:$CL$41,COUNTIF('Sch A. Input'!$CL$15:$CL$41,"&gt;="&amp;F657))&lt;E657,F657&lt;&gt;0),"Leaver",IF(OR(D657="",D657&gt;$L$11,($L$11-14)&lt;$K$9),0,(E657+1-D657)/14-1))</f>
        <v>0</v>
      </c>
      <c r="Y657" s="265">
        <f>IF(AND(LARGE('Sch A. Input'!$CL$15:$CL$41,COUNTIF('Sch A. Input'!$CL$15:$CL$41,"&gt;="&amp;F657))&lt;E657,F657&lt;&gt;0),"Leaver",IFERROR(IF((S657/$X657*$M$9+T657)&gt;$D$12,"YES","NO"),0))</f>
        <v>0</v>
      </c>
      <c r="Z657" s="225">
        <f>IF(AND(LARGE('Sch A. Input'!$CL$15:$CL$41,COUNTIF('Sch A. Input'!$CL$15:$CL$41,"&gt;="&amp;F657))&lt;E657,F657&lt;&gt;0),"Leaver",IFERROR(IF($Y657="YES",MIN($U657*($G$12/$D$12),$G$12),(SUMPRODUCT(--((MIN(W657,$D$12))&gt;$C$9:$C$12),((MIN(W657,$D$12))-$C$9:$C$12),$H$9:$H$12))-((1-(X657/$M$9))*(SUMPRODUCT(--((MIN(V657,$D$12))&gt;$C$9:$C$12),((MIN(V657,$D$12))-$C$9:$C$12),$H$9:$H$12)))),0))</f>
        <v>0</v>
      </c>
      <c r="AA657" s="169">
        <f>IF(AND(LARGE('Sch A. Input'!$CL$15:$CL$41,COUNTIF('Sch A. Input'!$CL$15:$CL$41,"&gt;="&amp;F657))&lt;E657,F657&lt;&gt;0),"Leaver",IFERROR(Z657/U657,0))</f>
        <v>0</v>
      </c>
      <c r="AB657" s="170">
        <f>IF(AND(LARGE('Sch A. Input'!$CL$15:$CL$41,COUNTIF('Sch A. Input'!$CL$15:$CL$41,"&gt;="&amp;F657))&lt;E657,F657&lt;&gt;0),"Leaver",Q657-Z657)</f>
        <v>0</v>
      </c>
      <c r="AC657" s="94">
        <f t="shared" si="109"/>
        <v>0</v>
      </c>
      <c r="BK657" s="2"/>
      <c r="BL657" s="2"/>
      <c r="CI657"/>
    </row>
    <row r="658" spans="2:87" x14ac:dyDescent="0.35">
      <c r="B658" s="70" t="str">
        <f>IF('Sch A. Input'!B656="","",'Sch A. Input'!B656)</f>
        <v/>
      </c>
      <c r="C658" s="75" t="str">
        <f>IF('Sch A. Input'!C656="","",'Sch A. Input'!C656)</f>
        <v/>
      </c>
      <c r="D658" s="71" t="str">
        <f>IF('Sch A. Input'!D656="","",'Sch A. Input'!D656)</f>
        <v/>
      </c>
      <c r="E658" s="71">
        <f>'Sch A. Input'!E656</f>
        <v>45016</v>
      </c>
      <c r="F658" s="71">
        <f>'Sch A. Input'!F656</f>
        <v>0</v>
      </c>
      <c r="G658" s="226">
        <f>SUMIFS('Sch A. Input'!H656:CJ656,'Sch A. Input'!$H$13:$CJ$13,$L$11,'Sch A. Input'!$H$14:$CJ$14,"Recurring")</f>
        <v>0</v>
      </c>
      <c r="H658" s="226">
        <f>SUMIFS('Sch A. Input'!H656:CJ656,'Sch A. Input'!$H$13:$CJ$13,$L$11,'Sch A. Input'!$H$14:$CJ$14,"One-time")</f>
        <v>0</v>
      </c>
      <c r="I658" s="227">
        <f t="shared" si="103"/>
        <v>0</v>
      </c>
      <c r="J658" s="228">
        <f>SUMIFS('Sch A. Input'!H656:CJ656,'Sch A. Input'!$H$14:$CJ$14,"Recurring",'Sch A. Input'!$H$13:$CJ$13,"&lt;="&amp;$L$11)</f>
        <v>0</v>
      </c>
      <c r="K658" s="228">
        <f>SUMIFS('Sch A. Input'!H656:CJ656,'Sch A. Input'!$H$14:$CJ$14,"One-time",'Sch A. Input'!$H$13:$CJ$13,"&lt;="&amp;$L$11)</f>
        <v>0</v>
      </c>
      <c r="L658" s="229">
        <f t="shared" si="104"/>
        <v>0</v>
      </c>
      <c r="M658" s="228">
        <f t="shared" si="105"/>
        <v>0</v>
      </c>
      <c r="N658" s="228">
        <f t="shared" si="106"/>
        <v>0</v>
      </c>
      <c r="O658" s="259">
        <f t="shared" si="107"/>
        <v>0</v>
      </c>
      <c r="P658" s="268">
        <f t="shared" si="110"/>
        <v>0</v>
      </c>
      <c r="Q658" s="231">
        <f t="shared" si="111"/>
        <v>0</v>
      </c>
      <c r="R658" s="97">
        <f t="shared" si="108"/>
        <v>0</v>
      </c>
      <c r="S658" s="237">
        <f>IF(AND(LARGE('Sch A. Input'!$CL$15:$CL$41,COUNTIF('Sch A. Input'!$CL$15:$CL$41,"&gt;="&amp;F658))&lt;E658,F658&lt;&gt;0),"Leaver",J658-G658)</f>
        <v>0</v>
      </c>
      <c r="T658" s="237">
        <f>IF(AND(LARGE('Sch A. Input'!$CL$15:$CL$41,COUNTIF('Sch A. Input'!$CL$15:$CL$41,"&gt;="&amp;F658))&lt;E658,F658&lt;&gt;0),"Leaver",K658-H658)</f>
        <v>0</v>
      </c>
      <c r="U658" s="238">
        <f>IF(AND(LARGE('Sch A. Input'!$CL$15:$CL$41,COUNTIF('Sch A. Input'!$CL$15:$CL$41,"&gt;="&amp;F658))&lt;E658,F658&lt;&gt;0),"Leaver",L658-I658)</f>
        <v>0</v>
      </c>
      <c r="V658" s="238">
        <f>IF(AND(LARGE('Sch A. Input'!$CL$15:$CL$41,COUNTIF('Sch A. Input'!$CL$15:$CL$41,"&gt;="&amp;F658))&lt;E658,F658&lt;&gt;0),"Leaver",IFERROR(S658/X658*$M$9,0))</f>
        <v>0</v>
      </c>
      <c r="W658" s="238">
        <f>IF(AND(LARGE('Sch A. Input'!$CL$15:$CL$41,COUNTIF('Sch A. Input'!$CL$15:$CL$41,"&gt;="&amp;F658))&lt;E658,F658&lt;&gt;0),"Leaver",V658+T658)</f>
        <v>0</v>
      </c>
      <c r="X658" s="264">
        <f>IF(AND(LARGE('Sch A. Input'!$CL$15:$CL$41,COUNTIF('Sch A. Input'!$CL$15:$CL$41,"&gt;="&amp;F658))&lt;E658,F658&lt;&gt;0),"Leaver",IF(OR(D658="",D658&gt;$L$11,($L$11-14)&lt;$K$9),0,(E658+1-D658)/14-1))</f>
        <v>0</v>
      </c>
      <c r="Y658" s="265">
        <f>IF(AND(LARGE('Sch A. Input'!$CL$15:$CL$41,COUNTIF('Sch A. Input'!$CL$15:$CL$41,"&gt;="&amp;F658))&lt;E658,F658&lt;&gt;0),"Leaver",IFERROR(IF((S658/$X658*$M$9+T658)&gt;$D$12,"YES","NO"),0))</f>
        <v>0</v>
      </c>
      <c r="Z658" s="225">
        <f>IF(AND(LARGE('Sch A. Input'!$CL$15:$CL$41,COUNTIF('Sch A. Input'!$CL$15:$CL$41,"&gt;="&amp;F658))&lt;E658,F658&lt;&gt;0),"Leaver",IFERROR(IF($Y658="YES",MIN($U658*($G$12/$D$12),$G$12),(SUMPRODUCT(--((MIN(W658,$D$12))&gt;$C$9:$C$12),((MIN(W658,$D$12))-$C$9:$C$12),$H$9:$H$12))-((1-(X658/$M$9))*(SUMPRODUCT(--((MIN(V658,$D$12))&gt;$C$9:$C$12),((MIN(V658,$D$12))-$C$9:$C$12),$H$9:$H$12)))),0))</f>
        <v>0</v>
      </c>
      <c r="AA658" s="169">
        <f>IF(AND(LARGE('Sch A. Input'!$CL$15:$CL$41,COUNTIF('Sch A. Input'!$CL$15:$CL$41,"&gt;="&amp;F658))&lt;E658,F658&lt;&gt;0),"Leaver",IFERROR(Z658/U658,0))</f>
        <v>0</v>
      </c>
      <c r="AB658" s="170">
        <f>IF(AND(LARGE('Sch A. Input'!$CL$15:$CL$41,COUNTIF('Sch A. Input'!$CL$15:$CL$41,"&gt;="&amp;F658))&lt;E658,F658&lt;&gt;0),"Leaver",Q658-Z658)</f>
        <v>0</v>
      </c>
      <c r="AC658" s="94">
        <f t="shared" si="109"/>
        <v>0</v>
      </c>
      <c r="BK658" s="2"/>
      <c r="BL658" s="2"/>
      <c r="CI658"/>
    </row>
    <row r="659" spans="2:87" x14ac:dyDescent="0.35">
      <c r="B659" s="70" t="str">
        <f>IF('Sch A. Input'!B657="","",'Sch A. Input'!B657)</f>
        <v/>
      </c>
      <c r="C659" s="75" t="str">
        <f>IF('Sch A. Input'!C657="","",'Sch A. Input'!C657)</f>
        <v/>
      </c>
      <c r="D659" s="71" t="str">
        <f>IF('Sch A. Input'!D657="","",'Sch A. Input'!D657)</f>
        <v/>
      </c>
      <c r="E659" s="71">
        <f>'Sch A. Input'!E657</f>
        <v>45016</v>
      </c>
      <c r="F659" s="71">
        <f>'Sch A. Input'!F657</f>
        <v>0</v>
      </c>
      <c r="G659" s="226">
        <f>SUMIFS('Sch A. Input'!H657:CJ657,'Sch A. Input'!$H$13:$CJ$13,$L$11,'Sch A. Input'!$H$14:$CJ$14,"Recurring")</f>
        <v>0</v>
      </c>
      <c r="H659" s="226">
        <f>SUMIFS('Sch A. Input'!H657:CJ657,'Sch A. Input'!$H$13:$CJ$13,$L$11,'Sch A. Input'!$H$14:$CJ$14,"One-time")</f>
        <v>0</v>
      </c>
      <c r="I659" s="227">
        <f t="shared" si="103"/>
        <v>0</v>
      </c>
      <c r="J659" s="228">
        <f>SUMIFS('Sch A. Input'!H657:CJ657,'Sch A. Input'!$H$14:$CJ$14,"Recurring",'Sch A. Input'!$H$13:$CJ$13,"&lt;="&amp;$L$11)</f>
        <v>0</v>
      </c>
      <c r="K659" s="228">
        <f>SUMIFS('Sch A. Input'!H657:CJ657,'Sch A. Input'!$H$14:$CJ$14,"One-time",'Sch A. Input'!$H$13:$CJ$13,"&lt;="&amp;$L$11)</f>
        <v>0</v>
      </c>
      <c r="L659" s="229">
        <f t="shared" si="104"/>
        <v>0</v>
      </c>
      <c r="M659" s="228">
        <f t="shared" si="105"/>
        <v>0</v>
      </c>
      <c r="N659" s="228">
        <f t="shared" si="106"/>
        <v>0</v>
      </c>
      <c r="O659" s="259">
        <f t="shared" si="107"/>
        <v>0</v>
      </c>
      <c r="P659" s="268">
        <f t="shared" si="110"/>
        <v>0</v>
      </c>
      <c r="Q659" s="231">
        <f t="shared" si="111"/>
        <v>0</v>
      </c>
      <c r="R659" s="97">
        <f t="shared" si="108"/>
        <v>0</v>
      </c>
      <c r="S659" s="237">
        <f>IF(AND(LARGE('Sch A. Input'!$CL$15:$CL$41,COUNTIF('Sch A. Input'!$CL$15:$CL$41,"&gt;="&amp;F659))&lt;E659,F659&lt;&gt;0),"Leaver",J659-G659)</f>
        <v>0</v>
      </c>
      <c r="T659" s="237">
        <f>IF(AND(LARGE('Sch A. Input'!$CL$15:$CL$41,COUNTIF('Sch A. Input'!$CL$15:$CL$41,"&gt;="&amp;F659))&lt;E659,F659&lt;&gt;0),"Leaver",K659-H659)</f>
        <v>0</v>
      </c>
      <c r="U659" s="238">
        <f>IF(AND(LARGE('Sch A. Input'!$CL$15:$CL$41,COUNTIF('Sch A. Input'!$CL$15:$CL$41,"&gt;="&amp;F659))&lt;E659,F659&lt;&gt;0),"Leaver",L659-I659)</f>
        <v>0</v>
      </c>
      <c r="V659" s="238">
        <f>IF(AND(LARGE('Sch A. Input'!$CL$15:$CL$41,COUNTIF('Sch A. Input'!$CL$15:$CL$41,"&gt;="&amp;F659))&lt;E659,F659&lt;&gt;0),"Leaver",IFERROR(S659/X659*$M$9,0))</f>
        <v>0</v>
      </c>
      <c r="W659" s="238">
        <f>IF(AND(LARGE('Sch A. Input'!$CL$15:$CL$41,COUNTIF('Sch A. Input'!$CL$15:$CL$41,"&gt;="&amp;F659))&lt;E659,F659&lt;&gt;0),"Leaver",V659+T659)</f>
        <v>0</v>
      </c>
      <c r="X659" s="264">
        <f>IF(AND(LARGE('Sch A. Input'!$CL$15:$CL$41,COUNTIF('Sch A. Input'!$CL$15:$CL$41,"&gt;="&amp;F659))&lt;E659,F659&lt;&gt;0),"Leaver",IF(OR(D659="",D659&gt;$L$11,($L$11-14)&lt;$K$9),0,(E659+1-D659)/14-1))</f>
        <v>0</v>
      </c>
      <c r="Y659" s="265">
        <f>IF(AND(LARGE('Sch A. Input'!$CL$15:$CL$41,COUNTIF('Sch A. Input'!$CL$15:$CL$41,"&gt;="&amp;F659))&lt;E659,F659&lt;&gt;0),"Leaver",IFERROR(IF((S659/$X659*$M$9+T659)&gt;$D$12,"YES","NO"),0))</f>
        <v>0</v>
      </c>
      <c r="Z659" s="225">
        <f>IF(AND(LARGE('Sch A. Input'!$CL$15:$CL$41,COUNTIF('Sch A. Input'!$CL$15:$CL$41,"&gt;="&amp;F659))&lt;E659,F659&lt;&gt;0),"Leaver",IFERROR(IF($Y659="YES",MIN($U659*($G$12/$D$12),$G$12),(SUMPRODUCT(--((MIN(W659,$D$12))&gt;$C$9:$C$12),((MIN(W659,$D$12))-$C$9:$C$12),$H$9:$H$12))-((1-(X659/$M$9))*(SUMPRODUCT(--((MIN(V659,$D$12))&gt;$C$9:$C$12),((MIN(V659,$D$12))-$C$9:$C$12),$H$9:$H$12)))),0))</f>
        <v>0</v>
      </c>
      <c r="AA659" s="169">
        <f>IF(AND(LARGE('Sch A. Input'!$CL$15:$CL$41,COUNTIF('Sch A. Input'!$CL$15:$CL$41,"&gt;="&amp;F659))&lt;E659,F659&lt;&gt;0),"Leaver",IFERROR(Z659/U659,0))</f>
        <v>0</v>
      </c>
      <c r="AB659" s="170">
        <f>IF(AND(LARGE('Sch A. Input'!$CL$15:$CL$41,COUNTIF('Sch A. Input'!$CL$15:$CL$41,"&gt;="&amp;F659))&lt;E659,F659&lt;&gt;0),"Leaver",Q659-Z659)</f>
        <v>0</v>
      </c>
      <c r="AC659" s="94">
        <f t="shared" si="109"/>
        <v>0</v>
      </c>
      <c r="BK659" s="2"/>
      <c r="BL659" s="2"/>
      <c r="CI659"/>
    </row>
    <row r="660" spans="2:87" x14ac:dyDescent="0.35">
      <c r="B660" s="70" t="str">
        <f>IF('Sch A. Input'!B658="","",'Sch A. Input'!B658)</f>
        <v/>
      </c>
      <c r="C660" s="75" t="str">
        <f>IF('Sch A. Input'!C658="","",'Sch A. Input'!C658)</f>
        <v/>
      </c>
      <c r="D660" s="71" t="str">
        <f>IF('Sch A. Input'!D658="","",'Sch A. Input'!D658)</f>
        <v/>
      </c>
      <c r="E660" s="71">
        <f>'Sch A. Input'!E658</f>
        <v>45016</v>
      </c>
      <c r="F660" s="71">
        <f>'Sch A. Input'!F658</f>
        <v>0</v>
      </c>
      <c r="G660" s="226">
        <f>SUMIFS('Sch A. Input'!H658:CJ658,'Sch A. Input'!$H$13:$CJ$13,$L$11,'Sch A. Input'!$H$14:$CJ$14,"Recurring")</f>
        <v>0</v>
      </c>
      <c r="H660" s="226">
        <f>SUMIFS('Sch A. Input'!H658:CJ658,'Sch A. Input'!$H$13:$CJ$13,$L$11,'Sch A. Input'!$H$14:$CJ$14,"One-time")</f>
        <v>0</v>
      </c>
      <c r="I660" s="227">
        <f t="shared" si="103"/>
        <v>0</v>
      </c>
      <c r="J660" s="228">
        <f>SUMIFS('Sch A. Input'!H658:CJ658,'Sch A. Input'!$H$14:$CJ$14,"Recurring",'Sch A. Input'!$H$13:$CJ$13,"&lt;="&amp;$L$11)</f>
        <v>0</v>
      </c>
      <c r="K660" s="228">
        <f>SUMIFS('Sch A. Input'!H658:CJ658,'Sch A. Input'!$H$14:$CJ$14,"One-time",'Sch A. Input'!$H$13:$CJ$13,"&lt;="&amp;$L$11)</f>
        <v>0</v>
      </c>
      <c r="L660" s="229">
        <f t="shared" si="104"/>
        <v>0</v>
      </c>
      <c r="M660" s="228">
        <f t="shared" si="105"/>
        <v>0</v>
      </c>
      <c r="N660" s="228">
        <f t="shared" si="106"/>
        <v>0</v>
      </c>
      <c r="O660" s="259">
        <f t="shared" si="107"/>
        <v>0</v>
      </c>
      <c r="P660" s="268">
        <f t="shared" si="110"/>
        <v>0</v>
      </c>
      <c r="Q660" s="231">
        <f t="shared" si="111"/>
        <v>0</v>
      </c>
      <c r="R660" s="97">
        <f t="shared" si="108"/>
        <v>0</v>
      </c>
      <c r="S660" s="237">
        <f>IF(AND(LARGE('Sch A. Input'!$CL$15:$CL$41,COUNTIF('Sch A. Input'!$CL$15:$CL$41,"&gt;="&amp;F660))&lt;E660,F660&lt;&gt;0),"Leaver",J660-G660)</f>
        <v>0</v>
      </c>
      <c r="T660" s="237">
        <f>IF(AND(LARGE('Sch A. Input'!$CL$15:$CL$41,COUNTIF('Sch A. Input'!$CL$15:$CL$41,"&gt;="&amp;F660))&lt;E660,F660&lt;&gt;0),"Leaver",K660-H660)</f>
        <v>0</v>
      </c>
      <c r="U660" s="238">
        <f>IF(AND(LARGE('Sch A. Input'!$CL$15:$CL$41,COUNTIF('Sch A. Input'!$CL$15:$CL$41,"&gt;="&amp;F660))&lt;E660,F660&lt;&gt;0),"Leaver",L660-I660)</f>
        <v>0</v>
      </c>
      <c r="V660" s="238">
        <f>IF(AND(LARGE('Sch A. Input'!$CL$15:$CL$41,COUNTIF('Sch A. Input'!$CL$15:$CL$41,"&gt;="&amp;F660))&lt;E660,F660&lt;&gt;0),"Leaver",IFERROR(S660/X660*$M$9,0))</f>
        <v>0</v>
      </c>
      <c r="W660" s="238">
        <f>IF(AND(LARGE('Sch A. Input'!$CL$15:$CL$41,COUNTIF('Sch A. Input'!$CL$15:$CL$41,"&gt;="&amp;F660))&lt;E660,F660&lt;&gt;0),"Leaver",V660+T660)</f>
        <v>0</v>
      </c>
      <c r="X660" s="264">
        <f>IF(AND(LARGE('Sch A. Input'!$CL$15:$CL$41,COUNTIF('Sch A. Input'!$CL$15:$CL$41,"&gt;="&amp;F660))&lt;E660,F660&lt;&gt;0),"Leaver",IF(OR(D660="",D660&gt;$L$11,($L$11-14)&lt;$K$9),0,(E660+1-D660)/14-1))</f>
        <v>0</v>
      </c>
      <c r="Y660" s="265">
        <f>IF(AND(LARGE('Sch A. Input'!$CL$15:$CL$41,COUNTIF('Sch A. Input'!$CL$15:$CL$41,"&gt;="&amp;F660))&lt;E660,F660&lt;&gt;0),"Leaver",IFERROR(IF((S660/$X660*$M$9+T660)&gt;$D$12,"YES","NO"),0))</f>
        <v>0</v>
      </c>
      <c r="Z660" s="225">
        <f>IF(AND(LARGE('Sch A. Input'!$CL$15:$CL$41,COUNTIF('Sch A. Input'!$CL$15:$CL$41,"&gt;="&amp;F660))&lt;E660,F660&lt;&gt;0),"Leaver",IFERROR(IF($Y660="YES",MIN($U660*($G$12/$D$12),$G$12),(SUMPRODUCT(--((MIN(W660,$D$12))&gt;$C$9:$C$12),((MIN(W660,$D$12))-$C$9:$C$12),$H$9:$H$12))-((1-(X660/$M$9))*(SUMPRODUCT(--((MIN(V660,$D$12))&gt;$C$9:$C$12),((MIN(V660,$D$12))-$C$9:$C$12),$H$9:$H$12)))),0))</f>
        <v>0</v>
      </c>
      <c r="AA660" s="169">
        <f>IF(AND(LARGE('Sch A. Input'!$CL$15:$CL$41,COUNTIF('Sch A. Input'!$CL$15:$CL$41,"&gt;="&amp;F660))&lt;E660,F660&lt;&gt;0),"Leaver",IFERROR(Z660/U660,0))</f>
        <v>0</v>
      </c>
      <c r="AB660" s="170">
        <f>IF(AND(LARGE('Sch A. Input'!$CL$15:$CL$41,COUNTIF('Sch A. Input'!$CL$15:$CL$41,"&gt;="&amp;F660))&lt;E660,F660&lt;&gt;0),"Leaver",Q660-Z660)</f>
        <v>0</v>
      </c>
      <c r="AC660" s="94">
        <f t="shared" si="109"/>
        <v>0</v>
      </c>
      <c r="BK660" s="2"/>
      <c r="BL660" s="2"/>
      <c r="CI660"/>
    </row>
    <row r="661" spans="2:87" x14ac:dyDescent="0.35">
      <c r="B661" s="70" t="str">
        <f>IF('Sch A. Input'!B659="","",'Sch A. Input'!B659)</f>
        <v/>
      </c>
      <c r="C661" s="75" t="str">
        <f>IF('Sch A. Input'!C659="","",'Sch A. Input'!C659)</f>
        <v/>
      </c>
      <c r="D661" s="71" t="str">
        <f>IF('Sch A. Input'!D659="","",'Sch A. Input'!D659)</f>
        <v/>
      </c>
      <c r="E661" s="71">
        <f>'Sch A. Input'!E659</f>
        <v>45016</v>
      </c>
      <c r="F661" s="71">
        <f>'Sch A. Input'!F659</f>
        <v>0</v>
      </c>
      <c r="G661" s="226">
        <f>SUMIFS('Sch A. Input'!H659:CJ659,'Sch A. Input'!$H$13:$CJ$13,$L$11,'Sch A. Input'!$H$14:$CJ$14,"Recurring")</f>
        <v>0</v>
      </c>
      <c r="H661" s="226">
        <f>SUMIFS('Sch A. Input'!H659:CJ659,'Sch A. Input'!$H$13:$CJ$13,$L$11,'Sch A. Input'!$H$14:$CJ$14,"One-time")</f>
        <v>0</v>
      </c>
      <c r="I661" s="227">
        <f t="shared" si="103"/>
        <v>0</v>
      </c>
      <c r="J661" s="228">
        <f>SUMIFS('Sch A. Input'!H659:CJ659,'Sch A. Input'!$H$14:$CJ$14,"Recurring",'Sch A. Input'!$H$13:$CJ$13,"&lt;="&amp;$L$11)</f>
        <v>0</v>
      </c>
      <c r="K661" s="228">
        <f>SUMIFS('Sch A. Input'!H659:CJ659,'Sch A. Input'!$H$14:$CJ$14,"One-time",'Sch A. Input'!$H$13:$CJ$13,"&lt;="&amp;$L$11)</f>
        <v>0</v>
      </c>
      <c r="L661" s="229">
        <f t="shared" si="104"/>
        <v>0</v>
      </c>
      <c r="M661" s="228">
        <f t="shared" si="105"/>
        <v>0</v>
      </c>
      <c r="N661" s="228">
        <f t="shared" si="106"/>
        <v>0</v>
      </c>
      <c r="O661" s="259">
        <f t="shared" si="107"/>
        <v>0</v>
      </c>
      <c r="P661" s="268">
        <f t="shared" si="110"/>
        <v>0</v>
      </c>
      <c r="Q661" s="231">
        <f t="shared" si="111"/>
        <v>0</v>
      </c>
      <c r="R661" s="97">
        <f t="shared" si="108"/>
        <v>0</v>
      </c>
      <c r="S661" s="237">
        <f>IF(AND(LARGE('Sch A. Input'!$CL$15:$CL$41,COUNTIF('Sch A. Input'!$CL$15:$CL$41,"&gt;="&amp;F661))&lt;E661,F661&lt;&gt;0),"Leaver",J661-G661)</f>
        <v>0</v>
      </c>
      <c r="T661" s="237">
        <f>IF(AND(LARGE('Sch A. Input'!$CL$15:$CL$41,COUNTIF('Sch A. Input'!$CL$15:$CL$41,"&gt;="&amp;F661))&lt;E661,F661&lt;&gt;0),"Leaver",K661-H661)</f>
        <v>0</v>
      </c>
      <c r="U661" s="238">
        <f>IF(AND(LARGE('Sch A. Input'!$CL$15:$CL$41,COUNTIF('Sch A. Input'!$CL$15:$CL$41,"&gt;="&amp;F661))&lt;E661,F661&lt;&gt;0),"Leaver",L661-I661)</f>
        <v>0</v>
      </c>
      <c r="V661" s="238">
        <f>IF(AND(LARGE('Sch A. Input'!$CL$15:$CL$41,COUNTIF('Sch A. Input'!$CL$15:$CL$41,"&gt;="&amp;F661))&lt;E661,F661&lt;&gt;0),"Leaver",IFERROR(S661/X661*$M$9,0))</f>
        <v>0</v>
      </c>
      <c r="W661" s="238">
        <f>IF(AND(LARGE('Sch A. Input'!$CL$15:$CL$41,COUNTIF('Sch A. Input'!$CL$15:$CL$41,"&gt;="&amp;F661))&lt;E661,F661&lt;&gt;0),"Leaver",V661+T661)</f>
        <v>0</v>
      </c>
      <c r="X661" s="264">
        <f>IF(AND(LARGE('Sch A. Input'!$CL$15:$CL$41,COUNTIF('Sch A. Input'!$CL$15:$CL$41,"&gt;="&amp;F661))&lt;E661,F661&lt;&gt;0),"Leaver",IF(OR(D661="",D661&gt;$L$11,($L$11-14)&lt;$K$9),0,(E661+1-D661)/14-1))</f>
        <v>0</v>
      </c>
      <c r="Y661" s="265">
        <f>IF(AND(LARGE('Sch A. Input'!$CL$15:$CL$41,COUNTIF('Sch A. Input'!$CL$15:$CL$41,"&gt;="&amp;F661))&lt;E661,F661&lt;&gt;0),"Leaver",IFERROR(IF((S661/$X661*$M$9+T661)&gt;$D$12,"YES","NO"),0))</f>
        <v>0</v>
      </c>
      <c r="Z661" s="225">
        <f>IF(AND(LARGE('Sch A. Input'!$CL$15:$CL$41,COUNTIF('Sch A. Input'!$CL$15:$CL$41,"&gt;="&amp;F661))&lt;E661,F661&lt;&gt;0),"Leaver",IFERROR(IF($Y661="YES",MIN($U661*($G$12/$D$12),$G$12),(SUMPRODUCT(--((MIN(W661,$D$12))&gt;$C$9:$C$12),((MIN(W661,$D$12))-$C$9:$C$12),$H$9:$H$12))-((1-(X661/$M$9))*(SUMPRODUCT(--((MIN(V661,$D$12))&gt;$C$9:$C$12),((MIN(V661,$D$12))-$C$9:$C$12),$H$9:$H$12)))),0))</f>
        <v>0</v>
      </c>
      <c r="AA661" s="169">
        <f>IF(AND(LARGE('Sch A. Input'!$CL$15:$CL$41,COUNTIF('Sch A. Input'!$CL$15:$CL$41,"&gt;="&amp;F661))&lt;E661,F661&lt;&gt;0),"Leaver",IFERROR(Z661/U661,0))</f>
        <v>0</v>
      </c>
      <c r="AB661" s="170">
        <f>IF(AND(LARGE('Sch A. Input'!$CL$15:$CL$41,COUNTIF('Sch A. Input'!$CL$15:$CL$41,"&gt;="&amp;F661))&lt;E661,F661&lt;&gt;0),"Leaver",Q661-Z661)</f>
        <v>0</v>
      </c>
      <c r="AC661" s="94">
        <f t="shared" si="109"/>
        <v>0</v>
      </c>
      <c r="BK661" s="2"/>
      <c r="BL661" s="2"/>
      <c r="CI661"/>
    </row>
    <row r="662" spans="2:87" x14ac:dyDescent="0.35">
      <c r="B662" s="70" t="str">
        <f>IF('Sch A. Input'!B660="","",'Sch A. Input'!B660)</f>
        <v/>
      </c>
      <c r="C662" s="75" t="str">
        <f>IF('Sch A. Input'!C660="","",'Sch A. Input'!C660)</f>
        <v/>
      </c>
      <c r="D662" s="71" t="str">
        <f>IF('Sch A. Input'!D660="","",'Sch A. Input'!D660)</f>
        <v/>
      </c>
      <c r="E662" s="71">
        <f>'Sch A. Input'!E660</f>
        <v>45016</v>
      </c>
      <c r="F662" s="71">
        <f>'Sch A. Input'!F660</f>
        <v>0</v>
      </c>
      <c r="G662" s="226">
        <f>SUMIFS('Sch A. Input'!H660:CJ660,'Sch A. Input'!$H$13:$CJ$13,$L$11,'Sch A. Input'!$H$14:$CJ$14,"Recurring")</f>
        <v>0</v>
      </c>
      <c r="H662" s="226">
        <f>SUMIFS('Sch A. Input'!H660:CJ660,'Sch A. Input'!$H$13:$CJ$13,$L$11,'Sch A. Input'!$H$14:$CJ$14,"One-time")</f>
        <v>0</v>
      </c>
      <c r="I662" s="227">
        <f t="shared" si="103"/>
        <v>0</v>
      </c>
      <c r="J662" s="228">
        <f>SUMIFS('Sch A. Input'!H660:CJ660,'Sch A. Input'!$H$14:$CJ$14,"Recurring",'Sch A. Input'!$H$13:$CJ$13,"&lt;="&amp;$L$11)</f>
        <v>0</v>
      </c>
      <c r="K662" s="228">
        <f>SUMIFS('Sch A. Input'!H660:CJ660,'Sch A. Input'!$H$14:$CJ$14,"One-time",'Sch A. Input'!$H$13:$CJ$13,"&lt;="&amp;$L$11)</f>
        <v>0</v>
      </c>
      <c r="L662" s="229">
        <f t="shared" si="104"/>
        <v>0</v>
      </c>
      <c r="M662" s="228">
        <f t="shared" si="105"/>
        <v>0</v>
      </c>
      <c r="N662" s="228">
        <f t="shared" si="106"/>
        <v>0</v>
      </c>
      <c r="O662" s="259">
        <f t="shared" si="107"/>
        <v>0</v>
      </c>
      <c r="P662" s="268">
        <f t="shared" si="110"/>
        <v>0</v>
      </c>
      <c r="Q662" s="231">
        <f t="shared" si="111"/>
        <v>0</v>
      </c>
      <c r="R662" s="97">
        <f t="shared" si="108"/>
        <v>0</v>
      </c>
      <c r="S662" s="237">
        <f>IF(AND(LARGE('Sch A. Input'!$CL$15:$CL$41,COUNTIF('Sch A. Input'!$CL$15:$CL$41,"&gt;="&amp;F662))&lt;E662,F662&lt;&gt;0),"Leaver",J662-G662)</f>
        <v>0</v>
      </c>
      <c r="T662" s="237">
        <f>IF(AND(LARGE('Sch A. Input'!$CL$15:$CL$41,COUNTIF('Sch A. Input'!$CL$15:$CL$41,"&gt;="&amp;F662))&lt;E662,F662&lt;&gt;0),"Leaver",K662-H662)</f>
        <v>0</v>
      </c>
      <c r="U662" s="238">
        <f>IF(AND(LARGE('Sch A. Input'!$CL$15:$CL$41,COUNTIF('Sch A. Input'!$CL$15:$CL$41,"&gt;="&amp;F662))&lt;E662,F662&lt;&gt;0),"Leaver",L662-I662)</f>
        <v>0</v>
      </c>
      <c r="V662" s="238">
        <f>IF(AND(LARGE('Sch A. Input'!$CL$15:$CL$41,COUNTIF('Sch A. Input'!$CL$15:$CL$41,"&gt;="&amp;F662))&lt;E662,F662&lt;&gt;0),"Leaver",IFERROR(S662/X662*$M$9,0))</f>
        <v>0</v>
      </c>
      <c r="W662" s="238">
        <f>IF(AND(LARGE('Sch A. Input'!$CL$15:$CL$41,COUNTIF('Sch A. Input'!$CL$15:$CL$41,"&gt;="&amp;F662))&lt;E662,F662&lt;&gt;0),"Leaver",V662+T662)</f>
        <v>0</v>
      </c>
      <c r="X662" s="264">
        <f>IF(AND(LARGE('Sch A. Input'!$CL$15:$CL$41,COUNTIF('Sch A. Input'!$CL$15:$CL$41,"&gt;="&amp;F662))&lt;E662,F662&lt;&gt;0),"Leaver",IF(OR(D662="",D662&gt;$L$11,($L$11-14)&lt;$K$9),0,(E662+1-D662)/14-1))</f>
        <v>0</v>
      </c>
      <c r="Y662" s="265">
        <f>IF(AND(LARGE('Sch A. Input'!$CL$15:$CL$41,COUNTIF('Sch A. Input'!$CL$15:$CL$41,"&gt;="&amp;F662))&lt;E662,F662&lt;&gt;0),"Leaver",IFERROR(IF((S662/$X662*$M$9+T662)&gt;$D$12,"YES","NO"),0))</f>
        <v>0</v>
      </c>
      <c r="Z662" s="225">
        <f>IF(AND(LARGE('Sch A. Input'!$CL$15:$CL$41,COUNTIF('Sch A. Input'!$CL$15:$CL$41,"&gt;="&amp;F662))&lt;E662,F662&lt;&gt;0),"Leaver",IFERROR(IF($Y662="YES",MIN($U662*($G$12/$D$12),$G$12),(SUMPRODUCT(--((MIN(W662,$D$12))&gt;$C$9:$C$12),((MIN(W662,$D$12))-$C$9:$C$12),$H$9:$H$12))-((1-(X662/$M$9))*(SUMPRODUCT(--((MIN(V662,$D$12))&gt;$C$9:$C$12),((MIN(V662,$D$12))-$C$9:$C$12),$H$9:$H$12)))),0))</f>
        <v>0</v>
      </c>
      <c r="AA662" s="169">
        <f>IF(AND(LARGE('Sch A. Input'!$CL$15:$CL$41,COUNTIF('Sch A. Input'!$CL$15:$CL$41,"&gt;="&amp;F662))&lt;E662,F662&lt;&gt;0),"Leaver",IFERROR(Z662/U662,0))</f>
        <v>0</v>
      </c>
      <c r="AB662" s="170">
        <f>IF(AND(LARGE('Sch A. Input'!$CL$15:$CL$41,COUNTIF('Sch A. Input'!$CL$15:$CL$41,"&gt;="&amp;F662))&lt;E662,F662&lt;&gt;0),"Leaver",Q662-Z662)</f>
        <v>0</v>
      </c>
      <c r="AC662" s="94">
        <f t="shared" si="109"/>
        <v>0</v>
      </c>
      <c r="BK662" s="2"/>
      <c r="BL662" s="2"/>
      <c r="CI662"/>
    </row>
    <row r="663" spans="2:87" x14ac:dyDescent="0.35">
      <c r="B663" s="70" t="str">
        <f>IF('Sch A. Input'!B661="","",'Sch A. Input'!B661)</f>
        <v/>
      </c>
      <c r="C663" s="75" t="str">
        <f>IF('Sch A. Input'!C661="","",'Sch A. Input'!C661)</f>
        <v/>
      </c>
      <c r="D663" s="71" t="str">
        <f>IF('Sch A. Input'!D661="","",'Sch A. Input'!D661)</f>
        <v/>
      </c>
      <c r="E663" s="71">
        <f>'Sch A. Input'!E661</f>
        <v>45016</v>
      </c>
      <c r="F663" s="71">
        <f>'Sch A. Input'!F661</f>
        <v>0</v>
      </c>
      <c r="G663" s="226">
        <f>SUMIFS('Sch A. Input'!H661:CJ661,'Sch A. Input'!$H$13:$CJ$13,$L$11,'Sch A. Input'!$H$14:$CJ$14,"Recurring")</f>
        <v>0</v>
      </c>
      <c r="H663" s="226">
        <f>SUMIFS('Sch A. Input'!H661:CJ661,'Sch A. Input'!$H$13:$CJ$13,$L$11,'Sch A. Input'!$H$14:$CJ$14,"One-time")</f>
        <v>0</v>
      </c>
      <c r="I663" s="227">
        <f t="shared" si="103"/>
        <v>0</v>
      </c>
      <c r="J663" s="228">
        <f>SUMIFS('Sch A. Input'!H661:CJ661,'Sch A. Input'!$H$14:$CJ$14,"Recurring",'Sch A. Input'!$H$13:$CJ$13,"&lt;="&amp;$L$11)</f>
        <v>0</v>
      </c>
      <c r="K663" s="228">
        <f>SUMIFS('Sch A. Input'!H661:CJ661,'Sch A. Input'!$H$14:$CJ$14,"One-time",'Sch A. Input'!$H$13:$CJ$13,"&lt;="&amp;$L$11)</f>
        <v>0</v>
      </c>
      <c r="L663" s="229">
        <f t="shared" si="104"/>
        <v>0</v>
      </c>
      <c r="M663" s="228">
        <f t="shared" si="105"/>
        <v>0</v>
      </c>
      <c r="N663" s="228">
        <f t="shared" si="106"/>
        <v>0</v>
      </c>
      <c r="O663" s="259">
        <f t="shared" si="107"/>
        <v>0</v>
      </c>
      <c r="P663" s="268">
        <f t="shared" si="110"/>
        <v>0</v>
      </c>
      <c r="Q663" s="231">
        <f t="shared" si="111"/>
        <v>0</v>
      </c>
      <c r="R663" s="97">
        <f t="shared" si="108"/>
        <v>0</v>
      </c>
      <c r="S663" s="237">
        <f>IF(AND(LARGE('Sch A. Input'!$CL$15:$CL$41,COUNTIF('Sch A. Input'!$CL$15:$CL$41,"&gt;="&amp;F663))&lt;E663,F663&lt;&gt;0),"Leaver",J663-G663)</f>
        <v>0</v>
      </c>
      <c r="T663" s="237">
        <f>IF(AND(LARGE('Sch A. Input'!$CL$15:$CL$41,COUNTIF('Sch A. Input'!$CL$15:$CL$41,"&gt;="&amp;F663))&lt;E663,F663&lt;&gt;0),"Leaver",K663-H663)</f>
        <v>0</v>
      </c>
      <c r="U663" s="238">
        <f>IF(AND(LARGE('Sch A. Input'!$CL$15:$CL$41,COUNTIF('Sch A. Input'!$CL$15:$CL$41,"&gt;="&amp;F663))&lt;E663,F663&lt;&gt;0),"Leaver",L663-I663)</f>
        <v>0</v>
      </c>
      <c r="V663" s="238">
        <f>IF(AND(LARGE('Sch A. Input'!$CL$15:$CL$41,COUNTIF('Sch A. Input'!$CL$15:$CL$41,"&gt;="&amp;F663))&lt;E663,F663&lt;&gt;0),"Leaver",IFERROR(S663/X663*$M$9,0))</f>
        <v>0</v>
      </c>
      <c r="W663" s="238">
        <f>IF(AND(LARGE('Sch A. Input'!$CL$15:$CL$41,COUNTIF('Sch A. Input'!$CL$15:$CL$41,"&gt;="&amp;F663))&lt;E663,F663&lt;&gt;0),"Leaver",V663+T663)</f>
        <v>0</v>
      </c>
      <c r="X663" s="264">
        <f>IF(AND(LARGE('Sch A. Input'!$CL$15:$CL$41,COUNTIF('Sch A. Input'!$CL$15:$CL$41,"&gt;="&amp;F663))&lt;E663,F663&lt;&gt;0),"Leaver",IF(OR(D663="",D663&gt;$L$11,($L$11-14)&lt;$K$9),0,(E663+1-D663)/14-1))</f>
        <v>0</v>
      </c>
      <c r="Y663" s="265">
        <f>IF(AND(LARGE('Sch A. Input'!$CL$15:$CL$41,COUNTIF('Sch A. Input'!$CL$15:$CL$41,"&gt;="&amp;F663))&lt;E663,F663&lt;&gt;0),"Leaver",IFERROR(IF((S663/$X663*$M$9+T663)&gt;$D$12,"YES","NO"),0))</f>
        <v>0</v>
      </c>
      <c r="Z663" s="225">
        <f>IF(AND(LARGE('Sch A. Input'!$CL$15:$CL$41,COUNTIF('Sch A. Input'!$CL$15:$CL$41,"&gt;="&amp;F663))&lt;E663,F663&lt;&gt;0),"Leaver",IFERROR(IF($Y663="YES",MIN($U663*($G$12/$D$12),$G$12),(SUMPRODUCT(--((MIN(W663,$D$12))&gt;$C$9:$C$12),((MIN(W663,$D$12))-$C$9:$C$12),$H$9:$H$12))-((1-(X663/$M$9))*(SUMPRODUCT(--((MIN(V663,$D$12))&gt;$C$9:$C$12),((MIN(V663,$D$12))-$C$9:$C$12),$H$9:$H$12)))),0))</f>
        <v>0</v>
      </c>
      <c r="AA663" s="169">
        <f>IF(AND(LARGE('Sch A. Input'!$CL$15:$CL$41,COUNTIF('Sch A. Input'!$CL$15:$CL$41,"&gt;="&amp;F663))&lt;E663,F663&lt;&gt;0),"Leaver",IFERROR(Z663/U663,0))</f>
        <v>0</v>
      </c>
      <c r="AB663" s="170">
        <f>IF(AND(LARGE('Sch A. Input'!$CL$15:$CL$41,COUNTIF('Sch A. Input'!$CL$15:$CL$41,"&gt;="&amp;F663))&lt;E663,F663&lt;&gt;0),"Leaver",Q663-Z663)</f>
        <v>0</v>
      </c>
      <c r="AC663" s="94">
        <f t="shared" si="109"/>
        <v>0</v>
      </c>
      <c r="BK663" s="2"/>
      <c r="BL663" s="2"/>
      <c r="CI663"/>
    </row>
    <row r="664" spans="2:87" x14ac:dyDescent="0.35">
      <c r="B664" s="70" t="str">
        <f>IF('Sch A. Input'!B662="","",'Sch A. Input'!B662)</f>
        <v/>
      </c>
      <c r="C664" s="75" t="str">
        <f>IF('Sch A. Input'!C662="","",'Sch A. Input'!C662)</f>
        <v/>
      </c>
      <c r="D664" s="71" t="str">
        <f>IF('Sch A. Input'!D662="","",'Sch A. Input'!D662)</f>
        <v/>
      </c>
      <c r="E664" s="71">
        <f>'Sch A. Input'!E662</f>
        <v>45016</v>
      </c>
      <c r="F664" s="71">
        <f>'Sch A. Input'!F662</f>
        <v>0</v>
      </c>
      <c r="G664" s="226">
        <f>SUMIFS('Sch A. Input'!H662:CJ662,'Sch A. Input'!$H$13:$CJ$13,$L$11,'Sch A. Input'!$H$14:$CJ$14,"Recurring")</f>
        <v>0</v>
      </c>
      <c r="H664" s="226">
        <f>SUMIFS('Sch A. Input'!H662:CJ662,'Sch A. Input'!$H$13:$CJ$13,$L$11,'Sch A. Input'!$H$14:$CJ$14,"One-time")</f>
        <v>0</v>
      </c>
      <c r="I664" s="227">
        <f t="shared" si="103"/>
        <v>0</v>
      </c>
      <c r="J664" s="228">
        <f>SUMIFS('Sch A. Input'!H662:CJ662,'Sch A. Input'!$H$14:$CJ$14,"Recurring",'Sch A. Input'!$H$13:$CJ$13,"&lt;="&amp;$L$11)</f>
        <v>0</v>
      </c>
      <c r="K664" s="228">
        <f>SUMIFS('Sch A. Input'!H662:CJ662,'Sch A. Input'!$H$14:$CJ$14,"One-time",'Sch A. Input'!$H$13:$CJ$13,"&lt;="&amp;$L$11)</f>
        <v>0</v>
      </c>
      <c r="L664" s="229">
        <f t="shared" si="104"/>
        <v>0</v>
      </c>
      <c r="M664" s="228">
        <f t="shared" si="105"/>
        <v>0</v>
      </c>
      <c r="N664" s="228">
        <f t="shared" si="106"/>
        <v>0</v>
      </c>
      <c r="O664" s="259">
        <f t="shared" si="107"/>
        <v>0</v>
      </c>
      <c r="P664" s="268">
        <f t="shared" si="110"/>
        <v>0</v>
      </c>
      <c r="Q664" s="231">
        <f t="shared" si="111"/>
        <v>0</v>
      </c>
      <c r="R664" s="97">
        <f t="shared" si="108"/>
        <v>0</v>
      </c>
      <c r="S664" s="237">
        <f>IF(AND(LARGE('Sch A. Input'!$CL$15:$CL$41,COUNTIF('Sch A. Input'!$CL$15:$CL$41,"&gt;="&amp;F664))&lt;E664,F664&lt;&gt;0),"Leaver",J664-G664)</f>
        <v>0</v>
      </c>
      <c r="T664" s="237">
        <f>IF(AND(LARGE('Sch A. Input'!$CL$15:$CL$41,COUNTIF('Sch A. Input'!$CL$15:$CL$41,"&gt;="&amp;F664))&lt;E664,F664&lt;&gt;0),"Leaver",K664-H664)</f>
        <v>0</v>
      </c>
      <c r="U664" s="238">
        <f>IF(AND(LARGE('Sch A. Input'!$CL$15:$CL$41,COUNTIF('Sch A. Input'!$CL$15:$CL$41,"&gt;="&amp;F664))&lt;E664,F664&lt;&gt;0),"Leaver",L664-I664)</f>
        <v>0</v>
      </c>
      <c r="V664" s="238">
        <f>IF(AND(LARGE('Sch A. Input'!$CL$15:$CL$41,COUNTIF('Sch A. Input'!$CL$15:$CL$41,"&gt;="&amp;F664))&lt;E664,F664&lt;&gt;0),"Leaver",IFERROR(S664/X664*$M$9,0))</f>
        <v>0</v>
      </c>
      <c r="W664" s="238">
        <f>IF(AND(LARGE('Sch A. Input'!$CL$15:$CL$41,COUNTIF('Sch A. Input'!$CL$15:$CL$41,"&gt;="&amp;F664))&lt;E664,F664&lt;&gt;0),"Leaver",V664+T664)</f>
        <v>0</v>
      </c>
      <c r="X664" s="264">
        <f>IF(AND(LARGE('Sch A. Input'!$CL$15:$CL$41,COUNTIF('Sch A. Input'!$CL$15:$CL$41,"&gt;="&amp;F664))&lt;E664,F664&lt;&gt;0),"Leaver",IF(OR(D664="",D664&gt;$L$11,($L$11-14)&lt;$K$9),0,(E664+1-D664)/14-1))</f>
        <v>0</v>
      </c>
      <c r="Y664" s="265">
        <f>IF(AND(LARGE('Sch A. Input'!$CL$15:$CL$41,COUNTIF('Sch A. Input'!$CL$15:$CL$41,"&gt;="&amp;F664))&lt;E664,F664&lt;&gt;0),"Leaver",IFERROR(IF((S664/$X664*$M$9+T664)&gt;$D$12,"YES","NO"),0))</f>
        <v>0</v>
      </c>
      <c r="Z664" s="225">
        <f>IF(AND(LARGE('Sch A. Input'!$CL$15:$CL$41,COUNTIF('Sch A. Input'!$CL$15:$CL$41,"&gt;="&amp;F664))&lt;E664,F664&lt;&gt;0),"Leaver",IFERROR(IF($Y664="YES",MIN($U664*($G$12/$D$12),$G$12),(SUMPRODUCT(--((MIN(W664,$D$12))&gt;$C$9:$C$12),((MIN(W664,$D$12))-$C$9:$C$12),$H$9:$H$12))-((1-(X664/$M$9))*(SUMPRODUCT(--((MIN(V664,$D$12))&gt;$C$9:$C$12),((MIN(V664,$D$12))-$C$9:$C$12),$H$9:$H$12)))),0))</f>
        <v>0</v>
      </c>
      <c r="AA664" s="169">
        <f>IF(AND(LARGE('Sch A. Input'!$CL$15:$CL$41,COUNTIF('Sch A. Input'!$CL$15:$CL$41,"&gt;="&amp;F664))&lt;E664,F664&lt;&gt;0),"Leaver",IFERROR(Z664/U664,0))</f>
        <v>0</v>
      </c>
      <c r="AB664" s="170">
        <f>IF(AND(LARGE('Sch A. Input'!$CL$15:$CL$41,COUNTIF('Sch A. Input'!$CL$15:$CL$41,"&gt;="&amp;F664))&lt;E664,F664&lt;&gt;0),"Leaver",Q664-Z664)</f>
        <v>0</v>
      </c>
      <c r="AC664" s="94">
        <f t="shared" si="109"/>
        <v>0</v>
      </c>
      <c r="BK664" s="2"/>
      <c r="BL664" s="2"/>
      <c r="CI664"/>
    </row>
    <row r="665" spans="2:87" x14ac:dyDescent="0.35">
      <c r="B665" s="70" t="str">
        <f>IF('Sch A. Input'!B663="","",'Sch A. Input'!B663)</f>
        <v/>
      </c>
      <c r="C665" s="75" t="str">
        <f>IF('Sch A. Input'!C663="","",'Sch A. Input'!C663)</f>
        <v/>
      </c>
      <c r="D665" s="71" t="str">
        <f>IF('Sch A. Input'!D663="","",'Sch A. Input'!D663)</f>
        <v/>
      </c>
      <c r="E665" s="71">
        <f>'Sch A. Input'!E663</f>
        <v>45016</v>
      </c>
      <c r="F665" s="71">
        <f>'Sch A. Input'!F663</f>
        <v>0</v>
      </c>
      <c r="G665" s="226">
        <f>SUMIFS('Sch A. Input'!H663:CJ663,'Sch A. Input'!$H$13:$CJ$13,$L$11,'Sch A. Input'!$H$14:$CJ$14,"Recurring")</f>
        <v>0</v>
      </c>
      <c r="H665" s="226">
        <f>SUMIFS('Sch A. Input'!H663:CJ663,'Sch A. Input'!$H$13:$CJ$13,$L$11,'Sch A. Input'!$H$14:$CJ$14,"One-time")</f>
        <v>0</v>
      </c>
      <c r="I665" s="227">
        <f t="shared" si="103"/>
        <v>0</v>
      </c>
      <c r="J665" s="228">
        <f>SUMIFS('Sch A. Input'!H663:CJ663,'Sch A. Input'!$H$14:$CJ$14,"Recurring",'Sch A. Input'!$H$13:$CJ$13,"&lt;="&amp;$L$11)</f>
        <v>0</v>
      </c>
      <c r="K665" s="228">
        <f>SUMIFS('Sch A. Input'!H663:CJ663,'Sch A. Input'!$H$14:$CJ$14,"One-time",'Sch A. Input'!$H$13:$CJ$13,"&lt;="&amp;$L$11)</f>
        <v>0</v>
      </c>
      <c r="L665" s="229">
        <f t="shared" si="104"/>
        <v>0</v>
      </c>
      <c r="M665" s="228">
        <f t="shared" si="105"/>
        <v>0</v>
      </c>
      <c r="N665" s="228">
        <f t="shared" si="106"/>
        <v>0</v>
      </c>
      <c r="O665" s="259">
        <f t="shared" si="107"/>
        <v>0</v>
      </c>
      <c r="P665" s="268">
        <f t="shared" si="110"/>
        <v>0</v>
      </c>
      <c r="Q665" s="231">
        <f t="shared" si="111"/>
        <v>0</v>
      </c>
      <c r="R665" s="97">
        <f t="shared" si="108"/>
        <v>0</v>
      </c>
      <c r="S665" s="237">
        <f>IF(AND(LARGE('Sch A. Input'!$CL$15:$CL$41,COUNTIF('Sch A. Input'!$CL$15:$CL$41,"&gt;="&amp;F665))&lt;E665,F665&lt;&gt;0),"Leaver",J665-G665)</f>
        <v>0</v>
      </c>
      <c r="T665" s="237">
        <f>IF(AND(LARGE('Sch A. Input'!$CL$15:$CL$41,COUNTIF('Sch A. Input'!$CL$15:$CL$41,"&gt;="&amp;F665))&lt;E665,F665&lt;&gt;0),"Leaver",K665-H665)</f>
        <v>0</v>
      </c>
      <c r="U665" s="238">
        <f>IF(AND(LARGE('Sch A. Input'!$CL$15:$CL$41,COUNTIF('Sch A. Input'!$CL$15:$CL$41,"&gt;="&amp;F665))&lt;E665,F665&lt;&gt;0),"Leaver",L665-I665)</f>
        <v>0</v>
      </c>
      <c r="V665" s="238">
        <f>IF(AND(LARGE('Sch A. Input'!$CL$15:$CL$41,COUNTIF('Sch A. Input'!$CL$15:$CL$41,"&gt;="&amp;F665))&lt;E665,F665&lt;&gt;0),"Leaver",IFERROR(S665/X665*$M$9,0))</f>
        <v>0</v>
      </c>
      <c r="W665" s="238">
        <f>IF(AND(LARGE('Sch A. Input'!$CL$15:$CL$41,COUNTIF('Sch A. Input'!$CL$15:$CL$41,"&gt;="&amp;F665))&lt;E665,F665&lt;&gt;0),"Leaver",V665+T665)</f>
        <v>0</v>
      </c>
      <c r="X665" s="264">
        <f>IF(AND(LARGE('Sch A. Input'!$CL$15:$CL$41,COUNTIF('Sch A. Input'!$CL$15:$CL$41,"&gt;="&amp;F665))&lt;E665,F665&lt;&gt;0),"Leaver",IF(OR(D665="",D665&gt;$L$11,($L$11-14)&lt;$K$9),0,(E665+1-D665)/14-1))</f>
        <v>0</v>
      </c>
      <c r="Y665" s="265">
        <f>IF(AND(LARGE('Sch A. Input'!$CL$15:$CL$41,COUNTIF('Sch A. Input'!$CL$15:$CL$41,"&gt;="&amp;F665))&lt;E665,F665&lt;&gt;0),"Leaver",IFERROR(IF((S665/$X665*$M$9+T665)&gt;$D$12,"YES","NO"),0))</f>
        <v>0</v>
      </c>
      <c r="Z665" s="225">
        <f>IF(AND(LARGE('Sch A. Input'!$CL$15:$CL$41,COUNTIF('Sch A. Input'!$CL$15:$CL$41,"&gt;="&amp;F665))&lt;E665,F665&lt;&gt;0),"Leaver",IFERROR(IF($Y665="YES",MIN($U665*($G$12/$D$12),$G$12),(SUMPRODUCT(--((MIN(W665,$D$12))&gt;$C$9:$C$12),((MIN(W665,$D$12))-$C$9:$C$12),$H$9:$H$12))-((1-(X665/$M$9))*(SUMPRODUCT(--((MIN(V665,$D$12))&gt;$C$9:$C$12),((MIN(V665,$D$12))-$C$9:$C$12),$H$9:$H$12)))),0))</f>
        <v>0</v>
      </c>
      <c r="AA665" s="169">
        <f>IF(AND(LARGE('Sch A. Input'!$CL$15:$CL$41,COUNTIF('Sch A. Input'!$CL$15:$CL$41,"&gt;="&amp;F665))&lt;E665,F665&lt;&gt;0),"Leaver",IFERROR(Z665/U665,0))</f>
        <v>0</v>
      </c>
      <c r="AB665" s="170">
        <f>IF(AND(LARGE('Sch A. Input'!$CL$15:$CL$41,COUNTIF('Sch A. Input'!$CL$15:$CL$41,"&gt;="&amp;F665))&lt;E665,F665&lt;&gt;0),"Leaver",Q665-Z665)</f>
        <v>0</v>
      </c>
      <c r="AC665" s="94">
        <f t="shared" si="109"/>
        <v>0</v>
      </c>
      <c r="BK665" s="2"/>
      <c r="BL665" s="2"/>
      <c r="CI665"/>
    </row>
    <row r="666" spans="2:87" x14ac:dyDescent="0.35">
      <c r="B666" s="70" t="str">
        <f>IF('Sch A. Input'!B664="","",'Sch A. Input'!B664)</f>
        <v/>
      </c>
      <c r="C666" s="75" t="str">
        <f>IF('Sch A. Input'!C664="","",'Sch A. Input'!C664)</f>
        <v/>
      </c>
      <c r="D666" s="71" t="str">
        <f>IF('Sch A. Input'!D664="","",'Sch A. Input'!D664)</f>
        <v/>
      </c>
      <c r="E666" s="71">
        <f>'Sch A. Input'!E664</f>
        <v>45016</v>
      </c>
      <c r="F666" s="71">
        <f>'Sch A. Input'!F664</f>
        <v>0</v>
      </c>
      <c r="G666" s="226">
        <f>SUMIFS('Sch A. Input'!H664:CJ664,'Sch A. Input'!$H$13:$CJ$13,$L$11,'Sch A. Input'!$H$14:$CJ$14,"Recurring")</f>
        <v>0</v>
      </c>
      <c r="H666" s="226">
        <f>SUMIFS('Sch A. Input'!H664:CJ664,'Sch A. Input'!$H$13:$CJ$13,$L$11,'Sch A. Input'!$H$14:$CJ$14,"One-time")</f>
        <v>0</v>
      </c>
      <c r="I666" s="227">
        <f t="shared" si="103"/>
        <v>0</v>
      </c>
      <c r="J666" s="228">
        <f>SUMIFS('Sch A. Input'!H664:CJ664,'Sch A. Input'!$H$14:$CJ$14,"Recurring",'Sch A. Input'!$H$13:$CJ$13,"&lt;="&amp;$L$11)</f>
        <v>0</v>
      </c>
      <c r="K666" s="228">
        <f>SUMIFS('Sch A. Input'!H664:CJ664,'Sch A. Input'!$H$14:$CJ$14,"One-time",'Sch A. Input'!$H$13:$CJ$13,"&lt;="&amp;$L$11)</f>
        <v>0</v>
      </c>
      <c r="L666" s="229">
        <f t="shared" si="104"/>
        <v>0</v>
      </c>
      <c r="M666" s="228">
        <f t="shared" si="105"/>
        <v>0</v>
      </c>
      <c r="N666" s="228">
        <f t="shared" si="106"/>
        <v>0</v>
      </c>
      <c r="O666" s="259">
        <f t="shared" si="107"/>
        <v>0</v>
      </c>
      <c r="P666" s="268">
        <f t="shared" si="110"/>
        <v>0</v>
      </c>
      <c r="Q666" s="231">
        <f t="shared" si="111"/>
        <v>0</v>
      </c>
      <c r="R666" s="97">
        <f t="shared" si="108"/>
        <v>0</v>
      </c>
      <c r="S666" s="237">
        <f>IF(AND(LARGE('Sch A. Input'!$CL$15:$CL$41,COUNTIF('Sch A. Input'!$CL$15:$CL$41,"&gt;="&amp;F666))&lt;E666,F666&lt;&gt;0),"Leaver",J666-G666)</f>
        <v>0</v>
      </c>
      <c r="T666" s="237">
        <f>IF(AND(LARGE('Sch A. Input'!$CL$15:$CL$41,COUNTIF('Sch A. Input'!$CL$15:$CL$41,"&gt;="&amp;F666))&lt;E666,F666&lt;&gt;0),"Leaver",K666-H666)</f>
        <v>0</v>
      </c>
      <c r="U666" s="238">
        <f>IF(AND(LARGE('Sch A. Input'!$CL$15:$CL$41,COUNTIF('Sch A. Input'!$CL$15:$CL$41,"&gt;="&amp;F666))&lt;E666,F666&lt;&gt;0),"Leaver",L666-I666)</f>
        <v>0</v>
      </c>
      <c r="V666" s="238">
        <f>IF(AND(LARGE('Sch A. Input'!$CL$15:$CL$41,COUNTIF('Sch A. Input'!$CL$15:$CL$41,"&gt;="&amp;F666))&lt;E666,F666&lt;&gt;0),"Leaver",IFERROR(S666/X666*$M$9,0))</f>
        <v>0</v>
      </c>
      <c r="W666" s="238">
        <f>IF(AND(LARGE('Sch A. Input'!$CL$15:$CL$41,COUNTIF('Sch A. Input'!$CL$15:$CL$41,"&gt;="&amp;F666))&lt;E666,F666&lt;&gt;0),"Leaver",V666+T666)</f>
        <v>0</v>
      </c>
      <c r="X666" s="264">
        <f>IF(AND(LARGE('Sch A. Input'!$CL$15:$CL$41,COUNTIF('Sch A. Input'!$CL$15:$CL$41,"&gt;="&amp;F666))&lt;E666,F666&lt;&gt;0),"Leaver",IF(OR(D666="",D666&gt;$L$11,($L$11-14)&lt;$K$9),0,(E666+1-D666)/14-1))</f>
        <v>0</v>
      </c>
      <c r="Y666" s="265">
        <f>IF(AND(LARGE('Sch A. Input'!$CL$15:$CL$41,COUNTIF('Sch A. Input'!$CL$15:$CL$41,"&gt;="&amp;F666))&lt;E666,F666&lt;&gt;0),"Leaver",IFERROR(IF((S666/$X666*$M$9+T666)&gt;$D$12,"YES","NO"),0))</f>
        <v>0</v>
      </c>
      <c r="Z666" s="225">
        <f>IF(AND(LARGE('Sch A. Input'!$CL$15:$CL$41,COUNTIF('Sch A. Input'!$CL$15:$CL$41,"&gt;="&amp;F666))&lt;E666,F666&lt;&gt;0),"Leaver",IFERROR(IF($Y666="YES",MIN($U666*($G$12/$D$12),$G$12),(SUMPRODUCT(--((MIN(W666,$D$12))&gt;$C$9:$C$12),((MIN(W666,$D$12))-$C$9:$C$12),$H$9:$H$12))-((1-(X666/$M$9))*(SUMPRODUCT(--((MIN(V666,$D$12))&gt;$C$9:$C$12),((MIN(V666,$D$12))-$C$9:$C$12),$H$9:$H$12)))),0))</f>
        <v>0</v>
      </c>
      <c r="AA666" s="169">
        <f>IF(AND(LARGE('Sch A. Input'!$CL$15:$CL$41,COUNTIF('Sch A. Input'!$CL$15:$CL$41,"&gt;="&amp;F666))&lt;E666,F666&lt;&gt;0),"Leaver",IFERROR(Z666/U666,0))</f>
        <v>0</v>
      </c>
      <c r="AB666" s="170">
        <f>IF(AND(LARGE('Sch A. Input'!$CL$15:$CL$41,COUNTIF('Sch A. Input'!$CL$15:$CL$41,"&gt;="&amp;F666))&lt;E666,F666&lt;&gt;0),"Leaver",Q666-Z666)</f>
        <v>0</v>
      </c>
      <c r="AC666" s="94">
        <f t="shared" si="109"/>
        <v>0</v>
      </c>
      <c r="BK666" s="2"/>
      <c r="BL666" s="2"/>
      <c r="CI666"/>
    </row>
    <row r="667" spans="2:87" x14ac:dyDescent="0.35">
      <c r="B667" s="70" t="str">
        <f>IF('Sch A. Input'!B665="","",'Sch A. Input'!B665)</f>
        <v/>
      </c>
      <c r="C667" s="75" t="str">
        <f>IF('Sch A. Input'!C665="","",'Sch A. Input'!C665)</f>
        <v/>
      </c>
      <c r="D667" s="71" t="str">
        <f>IF('Sch A. Input'!D665="","",'Sch A. Input'!D665)</f>
        <v/>
      </c>
      <c r="E667" s="71">
        <f>'Sch A. Input'!E665</f>
        <v>45016</v>
      </c>
      <c r="F667" s="71">
        <f>'Sch A. Input'!F665</f>
        <v>0</v>
      </c>
      <c r="G667" s="226">
        <f>SUMIFS('Sch A. Input'!H665:CJ665,'Sch A. Input'!$H$13:$CJ$13,$L$11,'Sch A. Input'!$H$14:$CJ$14,"Recurring")</f>
        <v>0</v>
      </c>
      <c r="H667" s="226">
        <f>SUMIFS('Sch A. Input'!H665:CJ665,'Sch A. Input'!$H$13:$CJ$13,$L$11,'Sch A. Input'!$H$14:$CJ$14,"One-time")</f>
        <v>0</v>
      </c>
      <c r="I667" s="227">
        <f t="shared" si="103"/>
        <v>0</v>
      </c>
      <c r="J667" s="228">
        <f>SUMIFS('Sch A. Input'!H665:CJ665,'Sch A. Input'!$H$14:$CJ$14,"Recurring",'Sch A. Input'!$H$13:$CJ$13,"&lt;="&amp;$L$11)</f>
        <v>0</v>
      </c>
      <c r="K667" s="228">
        <f>SUMIFS('Sch A. Input'!H665:CJ665,'Sch A. Input'!$H$14:$CJ$14,"One-time",'Sch A. Input'!$H$13:$CJ$13,"&lt;="&amp;$L$11)</f>
        <v>0</v>
      </c>
      <c r="L667" s="229">
        <f t="shared" si="104"/>
        <v>0</v>
      </c>
      <c r="M667" s="228">
        <f t="shared" si="105"/>
        <v>0</v>
      </c>
      <c r="N667" s="228">
        <f t="shared" si="106"/>
        <v>0</v>
      </c>
      <c r="O667" s="259">
        <f t="shared" si="107"/>
        <v>0</v>
      </c>
      <c r="P667" s="268">
        <f t="shared" si="110"/>
        <v>0</v>
      </c>
      <c r="Q667" s="231">
        <f t="shared" si="111"/>
        <v>0</v>
      </c>
      <c r="R667" s="97">
        <f t="shared" si="108"/>
        <v>0</v>
      </c>
      <c r="S667" s="237">
        <f>IF(AND(LARGE('Sch A. Input'!$CL$15:$CL$41,COUNTIF('Sch A. Input'!$CL$15:$CL$41,"&gt;="&amp;F667))&lt;E667,F667&lt;&gt;0),"Leaver",J667-G667)</f>
        <v>0</v>
      </c>
      <c r="T667" s="237">
        <f>IF(AND(LARGE('Sch A. Input'!$CL$15:$CL$41,COUNTIF('Sch A. Input'!$CL$15:$CL$41,"&gt;="&amp;F667))&lt;E667,F667&lt;&gt;0),"Leaver",K667-H667)</f>
        <v>0</v>
      </c>
      <c r="U667" s="238">
        <f>IF(AND(LARGE('Sch A. Input'!$CL$15:$CL$41,COUNTIF('Sch A. Input'!$CL$15:$CL$41,"&gt;="&amp;F667))&lt;E667,F667&lt;&gt;0),"Leaver",L667-I667)</f>
        <v>0</v>
      </c>
      <c r="V667" s="238">
        <f>IF(AND(LARGE('Sch A. Input'!$CL$15:$CL$41,COUNTIF('Sch A. Input'!$CL$15:$CL$41,"&gt;="&amp;F667))&lt;E667,F667&lt;&gt;0),"Leaver",IFERROR(S667/X667*$M$9,0))</f>
        <v>0</v>
      </c>
      <c r="W667" s="238">
        <f>IF(AND(LARGE('Sch A. Input'!$CL$15:$CL$41,COUNTIF('Sch A. Input'!$CL$15:$CL$41,"&gt;="&amp;F667))&lt;E667,F667&lt;&gt;0),"Leaver",V667+T667)</f>
        <v>0</v>
      </c>
      <c r="X667" s="264">
        <f>IF(AND(LARGE('Sch A. Input'!$CL$15:$CL$41,COUNTIF('Sch A. Input'!$CL$15:$CL$41,"&gt;="&amp;F667))&lt;E667,F667&lt;&gt;0),"Leaver",IF(OR(D667="",D667&gt;$L$11,($L$11-14)&lt;$K$9),0,(E667+1-D667)/14-1))</f>
        <v>0</v>
      </c>
      <c r="Y667" s="265">
        <f>IF(AND(LARGE('Sch A. Input'!$CL$15:$CL$41,COUNTIF('Sch A. Input'!$CL$15:$CL$41,"&gt;="&amp;F667))&lt;E667,F667&lt;&gt;0),"Leaver",IFERROR(IF((S667/$X667*$M$9+T667)&gt;$D$12,"YES","NO"),0))</f>
        <v>0</v>
      </c>
      <c r="Z667" s="225">
        <f>IF(AND(LARGE('Sch A. Input'!$CL$15:$CL$41,COUNTIF('Sch A. Input'!$CL$15:$CL$41,"&gt;="&amp;F667))&lt;E667,F667&lt;&gt;0),"Leaver",IFERROR(IF($Y667="YES",MIN($U667*($G$12/$D$12),$G$12),(SUMPRODUCT(--((MIN(W667,$D$12))&gt;$C$9:$C$12),((MIN(W667,$D$12))-$C$9:$C$12),$H$9:$H$12))-((1-(X667/$M$9))*(SUMPRODUCT(--((MIN(V667,$D$12))&gt;$C$9:$C$12),((MIN(V667,$D$12))-$C$9:$C$12),$H$9:$H$12)))),0))</f>
        <v>0</v>
      </c>
      <c r="AA667" s="169">
        <f>IF(AND(LARGE('Sch A. Input'!$CL$15:$CL$41,COUNTIF('Sch A. Input'!$CL$15:$CL$41,"&gt;="&amp;F667))&lt;E667,F667&lt;&gt;0),"Leaver",IFERROR(Z667/U667,0))</f>
        <v>0</v>
      </c>
      <c r="AB667" s="170">
        <f>IF(AND(LARGE('Sch A. Input'!$CL$15:$CL$41,COUNTIF('Sch A. Input'!$CL$15:$CL$41,"&gt;="&amp;F667))&lt;E667,F667&lt;&gt;0),"Leaver",Q667-Z667)</f>
        <v>0</v>
      </c>
      <c r="AC667" s="94">
        <f t="shared" si="109"/>
        <v>0</v>
      </c>
      <c r="BK667" s="2"/>
      <c r="BL667" s="2"/>
      <c r="CI667"/>
    </row>
    <row r="668" spans="2:87" x14ac:dyDescent="0.35">
      <c r="B668" s="70" t="str">
        <f>IF('Sch A. Input'!B666="","",'Sch A. Input'!B666)</f>
        <v/>
      </c>
      <c r="C668" s="75" t="str">
        <f>IF('Sch A. Input'!C666="","",'Sch A. Input'!C666)</f>
        <v/>
      </c>
      <c r="D668" s="71" t="str">
        <f>IF('Sch A. Input'!D666="","",'Sch A. Input'!D666)</f>
        <v/>
      </c>
      <c r="E668" s="71">
        <f>'Sch A. Input'!E666</f>
        <v>45016</v>
      </c>
      <c r="F668" s="71">
        <f>'Sch A. Input'!F666</f>
        <v>0</v>
      </c>
      <c r="G668" s="226">
        <f>SUMIFS('Sch A. Input'!H666:CJ666,'Sch A. Input'!$H$13:$CJ$13,$L$11,'Sch A. Input'!$H$14:$CJ$14,"Recurring")</f>
        <v>0</v>
      </c>
      <c r="H668" s="226">
        <f>SUMIFS('Sch A. Input'!H666:CJ666,'Sch A. Input'!$H$13:$CJ$13,$L$11,'Sch A. Input'!$H$14:$CJ$14,"One-time")</f>
        <v>0</v>
      </c>
      <c r="I668" s="227">
        <f t="shared" ref="I668:I731" si="112">SUM(G668:H668)</f>
        <v>0</v>
      </c>
      <c r="J668" s="228">
        <f>SUMIFS('Sch A. Input'!H666:CJ666,'Sch A. Input'!$H$14:$CJ$14,"Recurring",'Sch A. Input'!$H$13:$CJ$13,"&lt;="&amp;$L$11)</f>
        <v>0</v>
      </c>
      <c r="K668" s="228">
        <f>SUMIFS('Sch A. Input'!H666:CJ666,'Sch A. Input'!$H$14:$CJ$14,"One-time",'Sch A. Input'!$H$13:$CJ$13,"&lt;="&amp;$L$11)</f>
        <v>0</v>
      </c>
      <c r="L668" s="229">
        <f t="shared" ref="L668:L731" si="113">SUM(J668:K668)</f>
        <v>0</v>
      </c>
      <c r="M668" s="228">
        <f t="shared" ref="M668:M731" si="114">+IFERROR(J668/$O668*$M$9,0)</f>
        <v>0</v>
      </c>
      <c r="N668" s="228">
        <f t="shared" ref="N668:N731" si="115">M668+K668</f>
        <v>0</v>
      </c>
      <c r="O668" s="259">
        <f t="shared" ref="O668:O731" si="116">IF(OR(D668="",D668&gt;$L$11),0,IF(AND(F668&lt;E668,F668&gt;0),((F668+1-D668)/14),(((E668+1-D668)/14))))</f>
        <v>0</v>
      </c>
      <c r="P668" s="268">
        <f t="shared" si="110"/>
        <v>0</v>
      </c>
      <c r="Q668" s="231">
        <f t="shared" si="111"/>
        <v>0</v>
      </c>
      <c r="R668" s="97">
        <f t="shared" ref="R668:R731" si="117">IFERROR(Q668/L668,0)</f>
        <v>0</v>
      </c>
      <c r="S668" s="237">
        <f>IF(AND(LARGE('Sch A. Input'!$CL$15:$CL$41,COUNTIF('Sch A. Input'!$CL$15:$CL$41,"&gt;="&amp;F668))&lt;E668,F668&lt;&gt;0),"Leaver",J668-G668)</f>
        <v>0</v>
      </c>
      <c r="T668" s="237">
        <f>IF(AND(LARGE('Sch A. Input'!$CL$15:$CL$41,COUNTIF('Sch A. Input'!$CL$15:$CL$41,"&gt;="&amp;F668))&lt;E668,F668&lt;&gt;0),"Leaver",K668-H668)</f>
        <v>0</v>
      </c>
      <c r="U668" s="238">
        <f>IF(AND(LARGE('Sch A. Input'!$CL$15:$CL$41,COUNTIF('Sch A. Input'!$CL$15:$CL$41,"&gt;="&amp;F668))&lt;E668,F668&lt;&gt;0),"Leaver",L668-I668)</f>
        <v>0</v>
      </c>
      <c r="V668" s="238">
        <f>IF(AND(LARGE('Sch A. Input'!$CL$15:$CL$41,COUNTIF('Sch A. Input'!$CL$15:$CL$41,"&gt;="&amp;F668))&lt;E668,F668&lt;&gt;0),"Leaver",IFERROR(S668/X668*$M$9,0))</f>
        <v>0</v>
      </c>
      <c r="W668" s="238">
        <f>IF(AND(LARGE('Sch A. Input'!$CL$15:$CL$41,COUNTIF('Sch A. Input'!$CL$15:$CL$41,"&gt;="&amp;F668))&lt;E668,F668&lt;&gt;0),"Leaver",V668+T668)</f>
        <v>0</v>
      </c>
      <c r="X668" s="264">
        <f>IF(AND(LARGE('Sch A. Input'!$CL$15:$CL$41,COUNTIF('Sch A. Input'!$CL$15:$CL$41,"&gt;="&amp;F668))&lt;E668,F668&lt;&gt;0),"Leaver",IF(OR(D668="",D668&gt;$L$11,($L$11-14)&lt;$K$9),0,(E668+1-D668)/14-1))</f>
        <v>0</v>
      </c>
      <c r="Y668" s="265">
        <f>IF(AND(LARGE('Sch A. Input'!$CL$15:$CL$41,COUNTIF('Sch A. Input'!$CL$15:$CL$41,"&gt;="&amp;F668))&lt;E668,F668&lt;&gt;0),"Leaver",IFERROR(IF((S668/$X668*$M$9+T668)&gt;$D$12,"YES","NO"),0))</f>
        <v>0</v>
      </c>
      <c r="Z668" s="225">
        <f>IF(AND(LARGE('Sch A. Input'!$CL$15:$CL$41,COUNTIF('Sch A. Input'!$CL$15:$CL$41,"&gt;="&amp;F668))&lt;E668,F668&lt;&gt;0),"Leaver",IFERROR(IF($Y668="YES",MIN($U668*($G$12/$D$12),$G$12),(SUMPRODUCT(--((MIN(W668,$D$12))&gt;$C$9:$C$12),((MIN(W668,$D$12))-$C$9:$C$12),$H$9:$H$12))-((1-(X668/$M$9))*(SUMPRODUCT(--((MIN(V668,$D$12))&gt;$C$9:$C$12),((MIN(V668,$D$12))-$C$9:$C$12),$H$9:$H$12)))),0))</f>
        <v>0</v>
      </c>
      <c r="AA668" s="169">
        <f>IF(AND(LARGE('Sch A. Input'!$CL$15:$CL$41,COUNTIF('Sch A. Input'!$CL$15:$CL$41,"&gt;="&amp;F668))&lt;E668,F668&lt;&gt;0),"Leaver",IFERROR(Z668/U668,0))</f>
        <v>0</v>
      </c>
      <c r="AB668" s="170">
        <f>IF(AND(LARGE('Sch A. Input'!$CL$15:$CL$41,COUNTIF('Sch A. Input'!$CL$15:$CL$41,"&gt;="&amp;F668))&lt;E668,F668&lt;&gt;0),"Leaver",Q668-Z668)</f>
        <v>0</v>
      </c>
      <c r="AC668" s="94">
        <f t="shared" ref="AC668:AC731" si="118">+IFERROR(AB668/I668,0)</f>
        <v>0</v>
      </c>
      <c r="BK668" s="2"/>
      <c r="BL668" s="2"/>
      <c r="CI668"/>
    </row>
    <row r="669" spans="2:87" x14ac:dyDescent="0.35">
      <c r="B669" s="70" t="str">
        <f>IF('Sch A. Input'!B667="","",'Sch A. Input'!B667)</f>
        <v/>
      </c>
      <c r="C669" s="75" t="str">
        <f>IF('Sch A. Input'!C667="","",'Sch A. Input'!C667)</f>
        <v/>
      </c>
      <c r="D669" s="71" t="str">
        <f>IF('Sch A. Input'!D667="","",'Sch A. Input'!D667)</f>
        <v/>
      </c>
      <c r="E669" s="71">
        <f>'Sch A. Input'!E667</f>
        <v>45016</v>
      </c>
      <c r="F669" s="71">
        <f>'Sch A. Input'!F667</f>
        <v>0</v>
      </c>
      <c r="G669" s="226">
        <f>SUMIFS('Sch A. Input'!H667:CJ667,'Sch A. Input'!$H$13:$CJ$13,$L$11,'Sch A. Input'!$H$14:$CJ$14,"Recurring")</f>
        <v>0</v>
      </c>
      <c r="H669" s="226">
        <f>SUMIFS('Sch A. Input'!H667:CJ667,'Sch A. Input'!$H$13:$CJ$13,$L$11,'Sch A. Input'!$H$14:$CJ$14,"One-time")</f>
        <v>0</v>
      </c>
      <c r="I669" s="227">
        <f t="shared" si="112"/>
        <v>0</v>
      </c>
      <c r="J669" s="228">
        <f>SUMIFS('Sch A. Input'!H667:CJ667,'Sch A. Input'!$H$14:$CJ$14,"Recurring",'Sch A. Input'!$H$13:$CJ$13,"&lt;="&amp;$L$11)</f>
        <v>0</v>
      </c>
      <c r="K669" s="228">
        <f>SUMIFS('Sch A. Input'!H667:CJ667,'Sch A. Input'!$H$14:$CJ$14,"One-time",'Sch A. Input'!$H$13:$CJ$13,"&lt;="&amp;$L$11)</f>
        <v>0</v>
      </c>
      <c r="L669" s="229">
        <f t="shared" si="113"/>
        <v>0</v>
      </c>
      <c r="M669" s="228">
        <f t="shared" si="114"/>
        <v>0</v>
      </c>
      <c r="N669" s="228">
        <f t="shared" si="115"/>
        <v>0</v>
      </c>
      <c r="O669" s="259">
        <f t="shared" si="116"/>
        <v>0</v>
      </c>
      <c r="P669" s="268">
        <f t="shared" si="110"/>
        <v>0</v>
      </c>
      <c r="Q669" s="231">
        <f t="shared" si="111"/>
        <v>0</v>
      </c>
      <c r="R669" s="97">
        <f t="shared" si="117"/>
        <v>0</v>
      </c>
      <c r="S669" s="237">
        <f>IF(AND(LARGE('Sch A. Input'!$CL$15:$CL$41,COUNTIF('Sch A. Input'!$CL$15:$CL$41,"&gt;="&amp;F669))&lt;E669,F669&lt;&gt;0),"Leaver",J669-G669)</f>
        <v>0</v>
      </c>
      <c r="T669" s="237">
        <f>IF(AND(LARGE('Sch A. Input'!$CL$15:$CL$41,COUNTIF('Sch A. Input'!$CL$15:$CL$41,"&gt;="&amp;F669))&lt;E669,F669&lt;&gt;0),"Leaver",K669-H669)</f>
        <v>0</v>
      </c>
      <c r="U669" s="238">
        <f>IF(AND(LARGE('Sch A. Input'!$CL$15:$CL$41,COUNTIF('Sch A. Input'!$CL$15:$CL$41,"&gt;="&amp;F669))&lt;E669,F669&lt;&gt;0),"Leaver",L669-I669)</f>
        <v>0</v>
      </c>
      <c r="V669" s="238">
        <f>IF(AND(LARGE('Sch A. Input'!$CL$15:$CL$41,COUNTIF('Sch A. Input'!$CL$15:$CL$41,"&gt;="&amp;F669))&lt;E669,F669&lt;&gt;0),"Leaver",IFERROR(S669/X669*$M$9,0))</f>
        <v>0</v>
      </c>
      <c r="W669" s="238">
        <f>IF(AND(LARGE('Sch A. Input'!$CL$15:$CL$41,COUNTIF('Sch A. Input'!$CL$15:$CL$41,"&gt;="&amp;F669))&lt;E669,F669&lt;&gt;0),"Leaver",V669+T669)</f>
        <v>0</v>
      </c>
      <c r="X669" s="264">
        <f>IF(AND(LARGE('Sch A. Input'!$CL$15:$CL$41,COUNTIF('Sch A. Input'!$CL$15:$CL$41,"&gt;="&amp;F669))&lt;E669,F669&lt;&gt;0),"Leaver",IF(OR(D669="",D669&gt;$L$11,($L$11-14)&lt;$K$9),0,(E669+1-D669)/14-1))</f>
        <v>0</v>
      </c>
      <c r="Y669" s="265">
        <f>IF(AND(LARGE('Sch A. Input'!$CL$15:$CL$41,COUNTIF('Sch A. Input'!$CL$15:$CL$41,"&gt;="&amp;F669))&lt;E669,F669&lt;&gt;0),"Leaver",IFERROR(IF((S669/$X669*$M$9+T669)&gt;$D$12,"YES","NO"),0))</f>
        <v>0</v>
      </c>
      <c r="Z669" s="225">
        <f>IF(AND(LARGE('Sch A. Input'!$CL$15:$CL$41,COUNTIF('Sch A. Input'!$CL$15:$CL$41,"&gt;="&amp;F669))&lt;E669,F669&lt;&gt;0),"Leaver",IFERROR(IF($Y669="YES",MIN($U669*($G$12/$D$12),$G$12),(SUMPRODUCT(--((MIN(W669,$D$12))&gt;$C$9:$C$12),((MIN(W669,$D$12))-$C$9:$C$12),$H$9:$H$12))-((1-(X669/$M$9))*(SUMPRODUCT(--((MIN(V669,$D$12))&gt;$C$9:$C$12),((MIN(V669,$D$12))-$C$9:$C$12),$H$9:$H$12)))),0))</f>
        <v>0</v>
      </c>
      <c r="AA669" s="169">
        <f>IF(AND(LARGE('Sch A. Input'!$CL$15:$CL$41,COUNTIF('Sch A. Input'!$CL$15:$CL$41,"&gt;="&amp;F669))&lt;E669,F669&lt;&gt;0),"Leaver",IFERROR(Z669/U669,0))</f>
        <v>0</v>
      </c>
      <c r="AB669" s="170">
        <f>IF(AND(LARGE('Sch A. Input'!$CL$15:$CL$41,COUNTIF('Sch A. Input'!$CL$15:$CL$41,"&gt;="&amp;F669))&lt;E669,F669&lt;&gt;0),"Leaver",Q669-Z669)</f>
        <v>0</v>
      </c>
      <c r="AC669" s="94">
        <f t="shared" si="118"/>
        <v>0</v>
      </c>
      <c r="BK669" s="2"/>
      <c r="BL669" s="2"/>
      <c r="CI669"/>
    </row>
    <row r="670" spans="2:87" x14ac:dyDescent="0.35">
      <c r="B670" s="70" t="str">
        <f>IF('Sch A. Input'!B668="","",'Sch A. Input'!B668)</f>
        <v/>
      </c>
      <c r="C670" s="75" t="str">
        <f>IF('Sch A. Input'!C668="","",'Sch A. Input'!C668)</f>
        <v/>
      </c>
      <c r="D670" s="71" t="str">
        <f>IF('Sch A. Input'!D668="","",'Sch A. Input'!D668)</f>
        <v/>
      </c>
      <c r="E670" s="71">
        <f>'Sch A. Input'!E668</f>
        <v>45016</v>
      </c>
      <c r="F670" s="71">
        <f>'Sch A. Input'!F668</f>
        <v>0</v>
      </c>
      <c r="G670" s="226">
        <f>SUMIFS('Sch A. Input'!H668:CJ668,'Sch A. Input'!$H$13:$CJ$13,$L$11,'Sch A. Input'!$H$14:$CJ$14,"Recurring")</f>
        <v>0</v>
      </c>
      <c r="H670" s="226">
        <f>SUMIFS('Sch A. Input'!H668:CJ668,'Sch A. Input'!$H$13:$CJ$13,$L$11,'Sch A. Input'!$H$14:$CJ$14,"One-time")</f>
        <v>0</v>
      </c>
      <c r="I670" s="227">
        <f t="shared" si="112"/>
        <v>0</v>
      </c>
      <c r="J670" s="228">
        <f>SUMIFS('Sch A. Input'!H668:CJ668,'Sch A. Input'!$H$14:$CJ$14,"Recurring",'Sch A. Input'!$H$13:$CJ$13,"&lt;="&amp;$L$11)</f>
        <v>0</v>
      </c>
      <c r="K670" s="228">
        <f>SUMIFS('Sch A. Input'!H668:CJ668,'Sch A. Input'!$H$14:$CJ$14,"One-time",'Sch A. Input'!$H$13:$CJ$13,"&lt;="&amp;$L$11)</f>
        <v>0</v>
      </c>
      <c r="L670" s="229">
        <f t="shared" si="113"/>
        <v>0</v>
      </c>
      <c r="M670" s="228">
        <f t="shared" si="114"/>
        <v>0</v>
      </c>
      <c r="N670" s="228">
        <f t="shared" si="115"/>
        <v>0</v>
      </c>
      <c r="O670" s="259">
        <f t="shared" si="116"/>
        <v>0</v>
      </c>
      <c r="P670" s="268">
        <f t="shared" si="110"/>
        <v>0</v>
      </c>
      <c r="Q670" s="231">
        <f t="shared" si="111"/>
        <v>0</v>
      </c>
      <c r="R670" s="97">
        <f t="shared" si="117"/>
        <v>0</v>
      </c>
      <c r="S670" s="237">
        <f>IF(AND(LARGE('Sch A. Input'!$CL$15:$CL$41,COUNTIF('Sch A. Input'!$CL$15:$CL$41,"&gt;="&amp;F670))&lt;E670,F670&lt;&gt;0),"Leaver",J670-G670)</f>
        <v>0</v>
      </c>
      <c r="T670" s="237">
        <f>IF(AND(LARGE('Sch A. Input'!$CL$15:$CL$41,COUNTIF('Sch A. Input'!$CL$15:$CL$41,"&gt;="&amp;F670))&lt;E670,F670&lt;&gt;0),"Leaver",K670-H670)</f>
        <v>0</v>
      </c>
      <c r="U670" s="238">
        <f>IF(AND(LARGE('Sch A. Input'!$CL$15:$CL$41,COUNTIF('Sch A. Input'!$CL$15:$CL$41,"&gt;="&amp;F670))&lt;E670,F670&lt;&gt;0),"Leaver",L670-I670)</f>
        <v>0</v>
      </c>
      <c r="V670" s="238">
        <f>IF(AND(LARGE('Sch A. Input'!$CL$15:$CL$41,COUNTIF('Sch A. Input'!$CL$15:$CL$41,"&gt;="&amp;F670))&lt;E670,F670&lt;&gt;0),"Leaver",IFERROR(S670/X670*$M$9,0))</f>
        <v>0</v>
      </c>
      <c r="W670" s="238">
        <f>IF(AND(LARGE('Sch A. Input'!$CL$15:$CL$41,COUNTIF('Sch A. Input'!$CL$15:$CL$41,"&gt;="&amp;F670))&lt;E670,F670&lt;&gt;0),"Leaver",V670+T670)</f>
        <v>0</v>
      </c>
      <c r="X670" s="264">
        <f>IF(AND(LARGE('Sch A. Input'!$CL$15:$CL$41,COUNTIF('Sch A. Input'!$CL$15:$CL$41,"&gt;="&amp;F670))&lt;E670,F670&lt;&gt;0),"Leaver",IF(OR(D670="",D670&gt;$L$11,($L$11-14)&lt;$K$9),0,(E670+1-D670)/14-1))</f>
        <v>0</v>
      </c>
      <c r="Y670" s="265">
        <f>IF(AND(LARGE('Sch A. Input'!$CL$15:$CL$41,COUNTIF('Sch A. Input'!$CL$15:$CL$41,"&gt;="&amp;F670))&lt;E670,F670&lt;&gt;0),"Leaver",IFERROR(IF((S670/$X670*$M$9+T670)&gt;$D$12,"YES","NO"),0))</f>
        <v>0</v>
      </c>
      <c r="Z670" s="225">
        <f>IF(AND(LARGE('Sch A. Input'!$CL$15:$CL$41,COUNTIF('Sch A. Input'!$CL$15:$CL$41,"&gt;="&amp;F670))&lt;E670,F670&lt;&gt;0),"Leaver",IFERROR(IF($Y670="YES",MIN($U670*($G$12/$D$12),$G$12),(SUMPRODUCT(--((MIN(W670,$D$12))&gt;$C$9:$C$12),((MIN(W670,$D$12))-$C$9:$C$12),$H$9:$H$12))-((1-(X670/$M$9))*(SUMPRODUCT(--((MIN(V670,$D$12))&gt;$C$9:$C$12),((MIN(V670,$D$12))-$C$9:$C$12),$H$9:$H$12)))),0))</f>
        <v>0</v>
      </c>
      <c r="AA670" s="169">
        <f>IF(AND(LARGE('Sch A. Input'!$CL$15:$CL$41,COUNTIF('Sch A. Input'!$CL$15:$CL$41,"&gt;="&amp;F670))&lt;E670,F670&lt;&gt;0),"Leaver",IFERROR(Z670/U670,0))</f>
        <v>0</v>
      </c>
      <c r="AB670" s="170">
        <f>IF(AND(LARGE('Sch A. Input'!$CL$15:$CL$41,COUNTIF('Sch A. Input'!$CL$15:$CL$41,"&gt;="&amp;F670))&lt;E670,F670&lt;&gt;0),"Leaver",Q670-Z670)</f>
        <v>0</v>
      </c>
      <c r="AC670" s="94">
        <f t="shared" si="118"/>
        <v>0</v>
      </c>
      <c r="BK670" s="2"/>
      <c r="BL670" s="2"/>
      <c r="CI670"/>
    </row>
    <row r="671" spans="2:87" x14ac:dyDescent="0.35">
      <c r="B671" s="70" t="str">
        <f>IF('Sch A. Input'!B669="","",'Sch A. Input'!B669)</f>
        <v/>
      </c>
      <c r="C671" s="75" t="str">
        <f>IF('Sch A. Input'!C669="","",'Sch A. Input'!C669)</f>
        <v/>
      </c>
      <c r="D671" s="71" t="str">
        <f>IF('Sch A. Input'!D669="","",'Sch A. Input'!D669)</f>
        <v/>
      </c>
      <c r="E671" s="71">
        <f>'Sch A. Input'!E669</f>
        <v>45016</v>
      </c>
      <c r="F671" s="71">
        <f>'Sch A. Input'!F669</f>
        <v>0</v>
      </c>
      <c r="G671" s="226">
        <f>SUMIFS('Sch A. Input'!H669:CJ669,'Sch A. Input'!$H$13:$CJ$13,$L$11,'Sch A. Input'!$H$14:$CJ$14,"Recurring")</f>
        <v>0</v>
      </c>
      <c r="H671" s="226">
        <f>SUMIFS('Sch A. Input'!H669:CJ669,'Sch A. Input'!$H$13:$CJ$13,$L$11,'Sch A. Input'!$H$14:$CJ$14,"One-time")</f>
        <v>0</v>
      </c>
      <c r="I671" s="227">
        <f t="shared" si="112"/>
        <v>0</v>
      </c>
      <c r="J671" s="228">
        <f>SUMIFS('Sch A. Input'!H669:CJ669,'Sch A. Input'!$H$14:$CJ$14,"Recurring",'Sch A. Input'!$H$13:$CJ$13,"&lt;="&amp;$L$11)</f>
        <v>0</v>
      </c>
      <c r="K671" s="228">
        <f>SUMIFS('Sch A. Input'!H669:CJ669,'Sch A. Input'!$H$14:$CJ$14,"One-time",'Sch A. Input'!$H$13:$CJ$13,"&lt;="&amp;$L$11)</f>
        <v>0</v>
      </c>
      <c r="L671" s="229">
        <f t="shared" si="113"/>
        <v>0</v>
      </c>
      <c r="M671" s="228">
        <f t="shared" si="114"/>
        <v>0</v>
      </c>
      <c r="N671" s="228">
        <f t="shared" si="115"/>
        <v>0</v>
      </c>
      <c r="O671" s="259">
        <f t="shared" si="116"/>
        <v>0</v>
      </c>
      <c r="P671" s="268">
        <f t="shared" si="110"/>
        <v>0</v>
      </c>
      <c r="Q671" s="231">
        <f t="shared" si="111"/>
        <v>0</v>
      </c>
      <c r="R671" s="97">
        <f t="shared" si="117"/>
        <v>0</v>
      </c>
      <c r="S671" s="237">
        <f>IF(AND(LARGE('Sch A. Input'!$CL$15:$CL$41,COUNTIF('Sch A. Input'!$CL$15:$CL$41,"&gt;="&amp;F671))&lt;E671,F671&lt;&gt;0),"Leaver",J671-G671)</f>
        <v>0</v>
      </c>
      <c r="T671" s="237">
        <f>IF(AND(LARGE('Sch A. Input'!$CL$15:$CL$41,COUNTIF('Sch A. Input'!$CL$15:$CL$41,"&gt;="&amp;F671))&lt;E671,F671&lt;&gt;0),"Leaver",K671-H671)</f>
        <v>0</v>
      </c>
      <c r="U671" s="238">
        <f>IF(AND(LARGE('Sch A. Input'!$CL$15:$CL$41,COUNTIF('Sch A. Input'!$CL$15:$CL$41,"&gt;="&amp;F671))&lt;E671,F671&lt;&gt;0),"Leaver",L671-I671)</f>
        <v>0</v>
      </c>
      <c r="V671" s="238">
        <f>IF(AND(LARGE('Sch A. Input'!$CL$15:$CL$41,COUNTIF('Sch A. Input'!$CL$15:$CL$41,"&gt;="&amp;F671))&lt;E671,F671&lt;&gt;0),"Leaver",IFERROR(S671/X671*$M$9,0))</f>
        <v>0</v>
      </c>
      <c r="W671" s="238">
        <f>IF(AND(LARGE('Sch A. Input'!$CL$15:$CL$41,COUNTIF('Sch A. Input'!$CL$15:$CL$41,"&gt;="&amp;F671))&lt;E671,F671&lt;&gt;0),"Leaver",V671+T671)</f>
        <v>0</v>
      </c>
      <c r="X671" s="264">
        <f>IF(AND(LARGE('Sch A. Input'!$CL$15:$CL$41,COUNTIF('Sch A. Input'!$CL$15:$CL$41,"&gt;="&amp;F671))&lt;E671,F671&lt;&gt;0),"Leaver",IF(OR(D671="",D671&gt;$L$11,($L$11-14)&lt;$K$9),0,(E671+1-D671)/14-1))</f>
        <v>0</v>
      </c>
      <c r="Y671" s="265">
        <f>IF(AND(LARGE('Sch A. Input'!$CL$15:$CL$41,COUNTIF('Sch A. Input'!$CL$15:$CL$41,"&gt;="&amp;F671))&lt;E671,F671&lt;&gt;0),"Leaver",IFERROR(IF((S671/$X671*$M$9+T671)&gt;$D$12,"YES","NO"),0))</f>
        <v>0</v>
      </c>
      <c r="Z671" s="225">
        <f>IF(AND(LARGE('Sch A. Input'!$CL$15:$CL$41,COUNTIF('Sch A. Input'!$CL$15:$CL$41,"&gt;="&amp;F671))&lt;E671,F671&lt;&gt;0),"Leaver",IFERROR(IF($Y671="YES",MIN($U671*($G$12/$D$12),$G$12),(SUMPRODUCT(--((MIN(W671,$D$12))&gt;$C$9:$C$12),((MIN(W671,$D$12))-$C$9:$C$12),$H$9:$H$12))-((1-(X671/$M$9))*(SUMPRODUCT(--((MIN(V671,$D$12))&gt;$C$9:$C$12),((MIN(V671,$D$12))-$C$9:$C$12),$H$9:$H$12)))),0))</f>
        <v>0</v>
      </c>
      <c r="AA671" s="169">
        <f>IF(AND(LARGE('Sch A. Input'!$CL$15:$CL$41,COUNTIF('Sch A. Input'!$CL$15:$CL$41,"&gt;="&amp;F671))&lt;E671,F671&lt;&gt;0),"Leaver",IFERROR(Z671/U671,0))</f>
        <v>0</v>
      </c>
      <c r="AB671" s="170">
        <f>IF(AND(LARGE('Sch A. Input'!$CL$15:$CL$41,COUNTIF('Sch A. Input'!$CL$15:$CL$41,"&gt;="&amp;F671))&lt;E671,F671&lt;&gt;0),"Leaver",Q671-Z671)</f>
        <v>0</v>
      </c>
      <c r="AC671" s="94">
        <f t="shared" si="118"/>
        <v>0</v>
      </c>
      <c r="BK671" s="2"/>
      <c r="BL671" s="2"/>
      <c r="CI671"/>
    </row>
    <row r="672" spans="2:87" x14ac:dyDescent="0.35">
      <c r="B672" s="70" t="str">
        <f>IF('Sch A. Input'!B670="","",'Sch A. Input'!B670)</f>
        <v/>
      </c>
      <c r="C672" s="75" t="str">
        <f>IF('Sch A. Input'!C670="","",'Sch A. Input'!C670)</f>
        <v/>
      </c>
      <c r="D672" s="71" t="str">
        <f>IF('Sch A. Input'!D670="","",'Sch A. Input'!D670)</f>
        <v/>
      </c>
      <c r="E672" s="71">
        <f>'Sch A. Input'!E670</f>
        <v>45016</v>
      </c>
      <c r="F672" s="71">
        <f>'Sch A. Input'!F670</f>
        <v>0</v>
      </c>
      <c r="G672" s="226">
        <f>SUMIFS('Sch A. Input'!H670:CJ670,'Sch A. Input'!$H$13:$CJ$13,$L$11,'Sch A. Input'!$H$14:$CJ$14,"Recurring")</f>
        <v>0</v>
      </c>
      <c r="H672" s="226">
        <f>SUMIFS('Sch A. Input'!H670:CJ670,'Sch A. Input'!$H$13:$CJ$13,$L$11,'Sch A. Input'!$H$14:$CJ$14,"One-time")</f>
        <v>0</v>
      </c>
      <c r="I672" s="227">
        <f t="shared" si="112"/>
        <v>0</v>
      </c>
      <c r="J672" s="228">
        <f>SUMIFS('Sch A. Input'!H670:CJ670,'Sch A. Input'!$H$14:$CJ$14,"Recurring",'Sch A. Input'!$H$13:$CJ$13,"&lt;="&amp;$L$11)</f>
        <v>0</v>
      </c>
      <c r="K672" s="228">
        <f>SUMIFS('Sch A. Input'!H670:CJ670,'Sch A. Input'!$H$14:$CJ$14,"One-time",'Sch A. Input'!$H$13:$CJ$13,"&lt;="&amp;$L$11)</f>
        <v>0</v>
      </c>
      <c r="L672" s="229">
        <f t="shared" si="113"/>
        <v>0</v>
      </c>
      <c r="M672" s="228">
        <f t="shared" si="114"/>
        <v>0</v>
      </c>
      <c r="N672" s="228">
        <f t="shared" si="115"/>
        <v>0</v>
      </c>
      <c r="O672" s="259">
        <f t="shared" si="116"/>
        <v>0</v>
      </c>
      <c r="P672" s="268">
        <f t="shared" si="110"/>
        <v>0</v>
      </c>
      <c r="Q672" s="231">
        <f t="shared" si="111"/>
        <v>0</v>
      </c>
      <c r="R672" s="97">
        <f t="shared" si="117"/>
        <v>0</v>
      </c>
      <c r="S672" s="237">
        <f>IF(AND(LARGE('Sch A. Input'!$CL$15:$CL$41,COUNTIF('Sch A. Input'!$CL$15:$CL$41,"&gt;="&amp;F672))&lt;E672,F672&lt;&gt;0),"Leaver",J672-G672)</f>
        <v>0</v>
      </c>
      <c r="T672" s="237">
        <f>IF(AND(LARGE('Sch A. Input'!$CL$15:$CL$41,COUNTIF('Sch A. Input'!$CL$15:$CL$41,"&gt;="&amp;F672))&lt;E672,F672&lt;&gt;0),"Leaver",K672-H672)</f>
        <v>0</v>
      </c>
      <c r="U672" s="238">
        <f>IF(AND(LARGE('Sch A. Input'!$CL$15:$CL$41,COUNTIF('Sch A. Input'!$CL$15:$CL$41,"&gt;="&amp;F672))&lt;E672,F672&lt;&gt;0),"Leaver",L672-I672)</f>
        <v>0</v>
      </c>
      <c r="V672" s="238">
        <f>IF(AND(LARGE('Sch A. Input'!$CL$15:$CL$41,COUNTIF('Sch A. Input'!$CL$15:$CL$41,"&gt;="&amp;F672))&lt;E672,F672&lt;&gt;0),"Leaver",IFERROR(S672/X672*$M$9,0))</f>
        <v>0</v>
      </c>
      <c r="W672" s="238">
        <f>IF(AND(LARGE('Sch A. Input'!$CL$15:$CL$41,COUNTIF('Sch A. Input'!$CL$15:$CL$41,"&gt;="&amp;F672))&lt;E672,F672&lt;&gt;0),"Leaver",V672+T672)</f>
        <v>0</v>
      </c>
      <c r="X672" s="264">
        <f>IF(AND(LARGE('Sch A. Input'!$CL$15:$CL$41,COUNTIF('Sch A. Input'!$CL$15:$CL$41,"&gt;="&amp;F672))&lt;E672,F672&lt;&gt;0),"Leaver",IF(OR(D672="",D672&gt;$L$11,($L$11-14)&lt;$K$9),0,(E672+1-D672)/14-1))</f>
        <v>0</v>
      </c>
      <c r="Y672" s="265">
        <f>IF(AND(LARGE('Sch A. Input'!$CL$15:$CL$41,COUNTIF('Sch A. Input'!$CL$15:$CL$41,"&gt;="&amp;F672))&lt;E672,F672&lt;&gt;0),"Leaver",IFERROR(IF((S672/$X672*$M$9+T672)&gt;$D$12,"YES","NO"),0))</f>
        <v>0</v>
      </c>
      <c r="Z672" s="225">
        <f>IF(AND(LARGE('Sch A. Input'!$CL$15:$CL$41,COUNTIF('Sch A. Input'!$CL$15:$CL$41,"&gt;="&amp;F672))&lt;E672,F672&lt;&gt;0),"Leaver",IFERROR(IF($Y672="YES",MIN($U672*($G$12/$D$12),$G$12),(SUMPRODUCT(--((MIN(W672,$D$12))&gt;$C$9:$C$12),((MIN(W672,$D$12))-$C$9:$C$12),$H$9:$H$12))-((1-(X672/$M$9))*(SUMPRODUCT(--((MIN(V672,$D$12))&gt;$C$9:$C$12),((MIN(V672,$D$12))-$C$9:$C$12),$H$9:$H$12)))),0))</f>
        <v>0</v>
      </c>
      <c r="AA672" s="169">
        <f>IF(AND(LARGE('Sch A. Input'!$CL$15:$CL$41,COUNTIF('Sch A. Input'!$CL$15:$CL$41,"&gt;="&amp;F672))&lt;E672,F672&lt;&gt;0),"Leaver",IFERROR(Z672/U672,0))</f>
        <v>0</v>
      </c>
      <c r="AB672" s="170">
        <f>IF(AND(LARGE('Sch A. Input'!$CL$15:$CL$41,COUNTIF('Sch A. Input'!$CL$15:$CL$41,"&gt;="&amp;F672))&lt;E672,F672&lt;&gt;0),"Leaver",Q672-Z672)</f>
        <v>0</v>
      </c>
      <c r="AC672" s="94">
        <f t="shared" si="118"/>
        <v>0</v>
      </c>
      <c r="BK672" s="2"/>
      <c r="BL672" s="2"/>
      <c r="CI672"/>
    </row>
    <row r="673" spans="2:87" x14ac:dyDescent="0.35">
      <c r="B673" s="70" t="str">
        <f>IF('Sch A. Input'!B671="","",'Sch A. Input'!B671)</f>
        <v/>
      </c>
      <c r="C673" s="75" t="str">
        <f>IF('Sch A. Input'!C671="","",'Sch A. Input'!C671)</f>
        <v/>
      </c>
      <c r="D673" s="71" t="str">
        <f>IF('Sch A. Input'!D671="","",'Sch A. Input'!D671)</f>
        <v/>
      </c>
      <c r="E673" s="71">
        <f>'Sch A. Input'!E671</f>
        <v>45016</v>
      </c>
      <c r="F673" s="71">
        <f>'Sch A. Input'!F671</f>
        <v>0</v>
      </c>
      <c r="G673" s="226">
        <f>SUMIFS('Sch A. Input'!H671:CJ671,'Sch A. Input'!$H$13:$CJ$13,$L$11,'Sch A. Input'!$H$14:$CJ$14,"Recurring")</f>
        <v>0</v>
      </c>
      <c r="H673" s="226">
        <f>SUMIFS('Sch A. Input'!H671:CJ671,'Sch A. Input'!$H$13:$CJ$13,$L$11,'Sch A. Input'!$H$14:$CJ$14,"One-time")</f>
        <v>0</v>
      </c>
      <c r="I673" s="227">
        <f t="shared" si="112"/>
        <v>0</v>
      </c>
      <c r="J673" s="228">
        <f>SUMIFS('Sch A. Input'!H671:CJ671,'Sch A. Input'!$H$14:$CJ$14,"Recurring",'Sch A. Input'!$H$13:$CJ$13,"&lt;="&amp;$L$11)</f>
        <v>0</v>
      </c>
      <c r="K673" s="228">
        <f>SUMIFS('Sch A. Input'!H671:CJ671,'Sch A. Input'!$H$14:$CJ$14,"One-time",'Sch A. Input'!$H$13:$CJ$13,"&lt;="&amp;$L$11)</f>
        <v>0</v>
      </c>
      <c r="L673" s="229">
        <f t="shared" si="113"/>
        <v>0</v>
      </c>
      <c r="M673" s="228">
        <f t="shared" si="114"/>
        <v>0</v>
      </c>
      <c r="N673" s="228">
        <f t="shared" si="115"/>
        <v>0</v>
      </c>
      <c r="O673" s="259">
        <f t="shared" si="116"/>
        <v>0</v>
      </c>
      <c r="P673" s="268">
        <f t="shared" si="110"/>
        <v>0</v>
      </c>
      <c r="Q673" s="231">
        <f t="shared" si="111"/>
        <v>0</v>
      </c>
      <c r="R673" s="97">
        <f t="shared" si="117"/>
        <v>0</v>
      </c>
      <c r="S673" s="237">
        <f>IF(AND(LARGE('Sch A. Input'!$CL$15:$CL$41,COUNTIF('Sch A. Input'!$CL$15:$CL$41,"&gt;="&amp;F673))&lt;E673,F673&lt;&gt;0),"Leaver",J673-G673)</f>
        <v>0</v>
      </c>
      <c r="T673" s="237">
        <f>IF(AND(LARGE('Sch A. Input'!$CL$15:$CL$41,COUNTIF('Sch A. Input'!$CL$15:$CL$41,"&gt;="&amp;F673))&lt;E673,F673&lt;&gt;0),"Leaver",K673-H673)</f>
        <v>0</v>
      </c>
      <c r="U673" s="238">
        <f>IF(AND(LARGE('Sch A. Input'!$CL$15:$CL$41,COUNTIF('Sch A. Input'!$CL$15:$CL$41,"&gt;="&amp;F673))&lt;E673,F673&lt;&gt;0),"Leaver",L673-I673)</f>
        <v>0</v>
      </c>
      <c r="V673" s="238">
        <f>IF(AND(LARGE('Sch A. Input'!$CL$15:$CL$41,COUNTIF('Sch A. Input'!$CL$15:$CL$41,"&gt;="&amp;F673))&lt;E673,F673&lt;&gt;0),"Leaver",IFERROR(S673/X673*$M$9,0))</f>
        <v>0</v>
      </c>
      <c r="W673" s="238">
        <f>IF(AND(LARGE('Sch A. Input'!$CL$15:$CL$41,COUNTIF('Sch A. Input'!$CL$15:$CL$41,"&gt;="&amp;F673))&lt;E673,F673&lt;&gt;0),"Leaver",V673+T673)</f>
        <v>0</v>
      </c>
      <c r="X673" s="264">
        <f>IF(AND(LARGE('Sch A. Input'!$CL$15:$CL$41,COUNTIF('Sch A. Input'!$CL$15:$CL$41,"&gt;="&amp;F673))&lt;E673,F673&lt;&gt;0),"Leaver",IF(OR(D673="",D673&gt;$L$11,($L$11-14)&lt;$K$9),0,(E673+1-D673)/14-1))</f>
        <v>0</v>
      </c>
      <c r="Y673" s="265">
        <f>IF(AND(LARGE('Sch A. Input'!$CL$15:$CL$41,COUNTIF('Sch A. Input'!$CL$15:$CL$41,"&gt;="&amp;F673))&lt;E673,F673&lt;&gt;0),"Leaver",IFERROR(IF((S673/$X673*$M$9+T673)&gt;$D$12,"YES","NO"),0))</f>
        <v>0</v>
      </c>
      <c r="Z673" s="225">
        <f>IF(AND(LARGE('Sch A. Input'!$CL$15:$CL$41,COUNTIF('Sch A. Input'!$CL$15:$CL$41,"&gt;="&amp;F673))&lt;E673,F673&lt;&gt;0),"Leaver",IFERROR(IF($Y673="YES",MIN($U673*($G$12/$D$12),$G$12),(SUMPRODUCT(--((MIN(W673,$D$12))&gt;$C$9:$C$12),((MIN(W673,$D$12))-$C$9:$C$12),$H$9:$H$12))-((1-(X673/$M$9))*(SUMPRODUCT(--((MIN(V673,$D$12))&gt;$C$9:$C$12),((MIN(V673,$D$12))-$C$9:$C$12),$H$9:$H$12)))),0))</f>
        <v>0</v>
      </c>
      <c r="AA673" s="169">
        <f>IF(AND(LARGE('Sch A. Input'!$CL$15:$CL$41,COUNTIF('Sch A. Input'!$CL$15:$CL$41,"&gt;="&amp;F673))&lt;E673,F673&lt;&gt;0),"Leaver",IFERROR(Z673/U673,0))</f>
        <v>0</v>
      </c>
      <c r="AB673" s="170">
        <f>IF(AND(LARGE('Sch A. Input'!$CL$15:$CL$41,COUNTIF('Sch A. Input'!$CL$15:$CL$41,"&gt;="&amp;F673))&lt;E673,F673&lt;&gt;0),"Leaver",Q673-Z673)</f>
        <v>0</v>
      </c>
      <c r="AC673" s="94">
        <f t="shared" si="118"/>
        <v>0</v>
      </c>
      <c r="BK673" s="2"/>
      <c r="BL673" s="2"/>
      <c r="CI673"/>
    </row>
    <row r="674" spans="2:87" x14ac:dyDescent="0.35">
      <c r="B674" s="70" t="str">
        <f>IF('Sch A. Input'!B672="","",'Sch A. Input'!B672)</f>
        <v/>
      </c>
      <c r="C674" s="75" t="str">
        <f>IF('Sch A. Input'!C672="","",'Sch A. Input'!C672)</f>
        <v/>
      </c>
      <c r="D674" s="71" t="str">
        <f>IF('Sch A. Input'!D672="","",'Sch A. Input'!D672)</f>
        <v/>
      </c>
      <c r="E674" s="71">
        <f>'Sch A. Input'!E672</f>
        <v>45016</v>
      </c>
      <c r="F674" s="71">
        <f>'Sch A. Input'!F672</f>
        <v>0</v>
      </c>
      <c r="G674" s="226">
        <f>SUMIFS('Sch A. Input'!H672:CJ672,'Sch A. Input'!$H$13:$CJ$13,$L$11,'Sch A. Input'!$H$14:$CJ$14,"Recurring")</f>
        <v>0</v>
      </c>
      <c r="H674" s="226">
        <f>SUMIFS('Sch A. Input'!H672:CJ672,'Sch A. Input'!$H$13:$CJ$13,$L$11,'Sch A. Input'!$H$14:$CJ$14,"One-time")</f>
        <v>0</v>
      </c>
      <c r="I674" s="227">
        <f t="shared" si="112"/>
        <v>0</v>
      </c>
      <c r="J674" s="228">
        <f>SUMIFS('Sch A. Input'!H672:CJ672,'Sch A. Input'!$H$14:$CJ$14,"Recurring",'Sch A. Input'!$H$13:$CJ$13,"&lt;="&amp;$L$11)</f>
        <v>0</v>
      </c>
      <c r="K674" s="228">
        <f>SUMIFS('Sch A. Input'!H672:CJ672,'Sch A. Input'!$H$14:$CJ$14,"One-time",'Sch A. Input'!$H$13:$CJ$13,"&lt;="&amp;$L$11)</f>
        <v>0</v>
      </c>
      <c r="L674" s="229">
        <f t="shared" si="113"/>
        <v>0</v>
      </c>
      <c r="M674" s="228">
        <f t="shared" si="114"/>
        <v>0</v>
      </c>
      <c r="N674" s="228">
        <f t="shared" si="115"/>
        <v>0</v>
      </c>
      <c r="O674" s="259">
        <f t="shared" si="116"/>
        <v>0</v>
      </c>
      <c r="P674" s="268">
        <f t="shared" si="110"/>
        <v>0</v>
      </c>
      <c r="Q674" s="231">
        <f t="shared" si="111"/>
        <v>0</v>
      </c>
      <c r="R674" s="97">
        <f t="shared" si="117"/>
        <v>0</v>
      </c>
      <c r="S674" s="237">
        <f>IF(AND(LARGE('Sch A. Input'!$CL$15:$CL$41,COUNTIF('Sch A. Input'!$CL$15:$CL$41,"&gt;="&amp;F674))&lt;E674,F674&lt;&gt;0),"Leaver",J674-G674)</f>
        <v>0</v>
      </c>
      <c r="T674" s="237">
        <f>IF(AND(LARGE('Sch A. Input'!$CL$15:$CL$41,COUNTIF('Sch A. Input'!$CL$15:$CL$41,"&gt;="&amp;F674))&lt;E674,F674&lt;&gt;0),"Leaver",K674-H674)</f>
        <v>0</v>
      </c>
      <c r="U674" s="238">
        <f>IF(AND(LARGE('Sch A. Input'!$CL$15:$CL$41,COUNTIF('Sch A. Input'!$CL$15:$CL$41,"&gt;="&amp;F674))&lt;E674,F674&lt;&gt;0),"Leaver",L674-I674)</f>
        <v>0</v>
      </c>
      <c r="V674" s="238">
        <f>IF(AND(LARGE('Sch A. Input'!$CL$15:$CL$41,COUNTIF('Sch A. Input'!$CL$15:$CL$41,"&gt;="&amp;F674))&lt;E674,F674&lt;&gt;0),"Leaver",IFERROR(S674/X674*$M$9,0))</f>
        <v>0</v>
      </c>
      <c r="W674" s="238">
        <f>IF(AND(LARGE('Sch A. Input'!$CL$15:$CL$41,COUNTIF('Sch A. Input'!$CL$15:$CL$41,"&gt;="&amp;F674))&lt;E674,F674&lt;&gt;0),"Leaver",V674+T674)</f>
        <v>0</v>
      </c>
      <c r="X674" s="264">
        <f>IF(AND(LARGE('Sch A. Input'!$CL$15:$CL$41,COUNTIF('Sch A. Input'!$CL$15:$CL$41,"&gt;="&amp;F674))&lt;E674,F674&lt;&gt;0),"Leaver",IF(OR(D674="",D674&gt;$L$11,($L$11-14)&lt;$K$9),0,(E674+1-D674)/14-1))</f>
        <v>0</v>
      </c>
      <c r="Y674" s="265">
        <f>IF(AND(LARGE('Sch A. Input'!$CL$15:$CL$41,COUNTIF('Sch A. Input'!$CL$15:$CL$41,"&gt;="&amp;F674))&lt;E674,F674&lt;&gt;0),"Leaver",IFERROR(IF((S674/$X674*$M$9+T674)&gt;$D$12,"YES","NO"),0))</f>
        <v>0</v>
      </c>
      <c r="Z674" s="225">
        <f>IF(AND(LARGE('Sch A. Input'!$CL$15:$CL$41,COUNTIF('Sch A. Input'!$CL$15:$CL$41,"&gt;="&amp;F674))&lt;E674,F674&lt;&gt;0),"Leaver",IFERROR(IF($Y674="YES",MIN($U674*($G$12/$D$12),$G$12),(SUMPRODUCT(--((MIN(W674,$D$12))&gt;$C$9:$C$12),((MIN(W674,$D$12))-$C$9:$C$12),$H$9:$H$12))-((1-(X674/$M$9))*(SUMPRODUCT(--((MIN(V674,$D$12))&gt;$C$9:$C$12),((MIN(V674,$D$12))-$C$9:$C$12),$H$9:$H$12)))),0))</f>
        <v>0</v>
      </c>
      <c r="AA674" s="169">
        <f>IF(AND(LARGE('Sch A. Input'!$CL$15:$CL$41,COUNTIF('Sch A. Input'!$CL$15:$CL$41,"&gt;="&amp;F674))&lt;E674,F674&lt;&gt;0),"Leaver",IFERROR(Z674/U674,0))</f>
        <v>0</v>
      </c>
      <c r="AB674" s="170">
        <f>IF(AND(LARGE('Sch A. Input'!$CL$15:$CL$41,COUNTIF('Sch A. Input'!$CL$15:$CL$41,"&gt;="&amp;F674))&lt;E674,F674&lt;&gt;0),"Leaver",Q674-Z674)</f>
        <v>0</v>
      </c>
      <c r="AC674" s="94">
        <f t="shared" si="118"/>
        <v>0</v>
      </c>
      <c r="BK674" s="2"/>
      <c r="BL674" s="2"/>
      <c r="CI674"/>
    </row>
    <row r="675" spans="2:87" x14ac:dyDescent="0.35">
      <c r="B675" s="70" t="str">
        <f>IF('Sch A. Input'!B673="","",'Sch A. Input'!B673)</f>
        <v/>
      </c>
      <c r="C675" s="75" t="str">
        <f>IF('Sch A. Input'!C673="","",'Sch A. Input'!C673)</f>
        <v/>
      </c>
      <c r="D675" s="71" t="str">
        <f>IF('Sch A. Input'!D673="","",'Sch A. Input'!D673)</f>
        <v/>
      </c>
      <c r="E675" s="71">
        <f>'Sch A. Input'!E673</f>
        <v>45016</v>
      </c>
      <c r="F675" s="71">
        <f>'Sch A. Input'!F673</f>
        <v>0</v>
      </c>
      <c r="G675" s="226">
        <f>SUMIFS('Sch A. Input'!H673:CJ673,'Sch A. Input'!$H$13:$CJ$13,$L$11,'Sch A. Input'!$H$14:$CJ$14,"Recurring")</f>
        <v>0</v>
      </c>
      <c r="H675" s="226">
        <f>SUMIFS('Sch A. Input'!H673:CJ673,'Sch A. Input'!$H$13:$CJ$13,$L$11,'Sch A. Input'!$H$14:$CJ$14,"One-time")</f>
        <v>0</v>
      </c>
      <c r="I675" s="227">
        <f t="shared" si="112"/>
        <v>0</v>
      </c>
      <c r="J675" s="228">
        <f>SUMIFS('Sch A. Input'!H673:CJ673,'Sch A. Input'!$H$14:$CJ$14,"Recurring",'Sch A. Input'!$H$13:$CJ$13,"&lt;="&amp;$L$11)</f>
        <v>0</v>
      </c>
      <c r="K675" s="228">
        <f>SUMIFS('Sch A. Input'!H673:CJ673,'Sch A. Input'!$H$14:$CJ$14,"One-time",'Sch A. Input'!$H$13:$CJ$13,"&lt;="&amp;$L$11)</f>
        <v>0</v>
      </c>
      <c r="L675" s="229">
        <f t="shared" si="113"/>
        <v>0</v>
      </c>
      <c r="M675" s="228">
        <f t="shared" si="114"/>
        <v>0</v>
      </c>
      <c r="N675" s="228">
        <f t="shared" si="115"/>
        <v>0</v>
      </c>
      <c r="O675" s="259">
        <f t="shared" si="116"/>
        <v>0</v>
      </c>
      <c r="P675" s="268">
        <f t="shared" si="110"/>
        <v>0</v>
      </c>
      <c r="Q675" s="231">
        <f t="shared" si="111"/>
        <v>0</v>
      </c>
      <c r="R675" s="97">
        <f t="shared" si="117"/>
        <v>0</v>
      </c>
      <c r="S675" s="237">
        <f>IF(AND(LARGE('Sch A. Input'!$CL$15:$CL$41,COUNTIF('Sch A. Input'!$CL$15:$CL$41,"&gt;="&amp;F675))&lt;E675,F675&lt;&gt;0),"Leaver",J675-G675)</f>
        <v>0</v>
      </c>
      <c r="T675" s="237">
        <f>IF(AND(LARGE('Sch A. Input'!$CL$15:$CL$41,COUNTIF('Sch A. Input'!$CL$15:$CL$41,"&gt;="&amp;F675))&lt;E675,F675&lt;&gt;0),"Leaver",K675-H675)</f>
        <v>0</v>
      </c>
      <c r="U675" s="238">
        <f>IF(AND(LARGE('Sch A. Input'!$CL$15:$CL$41,COUNTIF('Sch A. Input'!$CL$15:$CL$41,"&gt;="&amp;F675))&lt;E675,F675&lt;&gt;0),"Leaver",L675-I675)</f>
        <v>0</v>
      </c>
      <c r="V675" s="238">
        <f>IF(AND(LARGE('Sch A. Input'!$CL$15:$CL$41,COUNTIF('Sch A. Input'!$CL$15:$CL$41,"&gt;="&amp;F675))&lt;E675,F675&lt;&gt;0),"Leaver",IFERROR(S675/X675*$M$9,0))</f>
        <v>0</v>
      </c>
      <c r="W675" s="238">
        <f>IF(AND(LARGE('Sch A. Input'!$CL$15:$CL$41,COUNTIF('Sch A. Input'!$CL$15:$CL$41,"&gt;="&amp;F675))&lt;E675,F675&lt;&gt;0),"Leaver",V675+T675)</f>
        <v>0</v>
      </c>
      <c r="X675" s="264">
        <f>IF(AND(LARGE('Sch A. Input'!$CL$15:$CL$41,COUNTIF('Sch A. Input'!$CL$15:$CL$41,"&gt;="&amp;F675))&lt;E675,F675&lt;&gt;0),"Leaver",IF(OR(D675="",D675&gt;$L$11,($L$11-14)&lt;$K$9),0,(E675+1-D675)/14-1))</f>
        <v>0</v>
      </c>
      <c r="Y675" s="265">
        <f>IF(AND(LARGE('Sch A. Input'!$CL$15:$CL$41,COUNTIF('Sch A. Input'!$CL$15:$CL$41,"&gt;="&amp;F675))&lt;E675,F675&lt;&gt;0),"Leaver",IFERROR(IF((S675/$X675*$M$9+T675)&gt;$D$12,"YES","NO"),0))</f>
        <v>0</v>
      </c>
      <c r="Z675" s="225">
        <f>IF(AND(LARGE('Sch A. Input'!$CL$15:$CL$41,COUNTIF('Sch A. Input'!$CL$15:$CL$41,"&gt;="&amp;F675))&lt;E675,F675&lt;&gt;0),"Leaver",IFERROR(IF($Y675="YES",MIN($U675*($G$12/$D$12),$G$12),(SUMPRODUCT(--((MIN(W675,$D$12))&gt;$C$9:$C$12),((MIN(W675,$D$12))-$C$9:$C$12),$H$9:$H$12))-((1-(X675/$M$9))*(SUMPRODUCT(--((MIN(V675,$D$12))&gt;$C$9:$C$12),((MIN(V675,$D$12))-$C$9:$C$12),$H$9:$H$12)))),0))</f>
        <v>0</v>
      </c>
      <c r="AA675" s="169">
        <f>IF(AND(LARGE('Sch A. Input'!$CL$15:$CL$41,COUNTIF('Sch A. Input'!$CL$15:$CL$41,"&gt;="&amp;F675))&lt;E675,F675&lt;&gt;0),"Leaver",IFERROR(Z675/U675,0))</f>
        <v>0</v>
      </c>
      <c r="AB675" s="170">
        <f>IF(AND(LARGE('Sch A. Input'!$CL$15:$CL$41,COUNTIF('Sch A. Input'!$CL$15:$CL$41,"&gt;="&amp;F675))&lt;E675,F675&lt;&gt;0),"Leaver",Q675-Z675)</f>
        <v>0</v>
      </c>
      <c r="AC675" s="94">
        <f t="shared" si="118"/>
        <v>0</v>
      </c>
      <c r="BK675" s="2"/>
      <c r="BL675" s="2"/>
      <c r="CI675"/>
    </row>
    <row r="676" spans="2:87" x14ac:dyDescent="0.35">
      <c r="B676" s="70" t="str">
        <f>IF('Sch A. Input'!B674="","",'Sch A. Input'!B674)</f>
        <v/>
      </c>
      <c r="C676" s="75" t="str">
        <f>IF('Sch A. Input'!C674="","",'Sch A. Input'!C674)</f>
        <v/>
      </c>
      <c r="D676" s="71" t="str">
        <f>IF('Sch A. Input'!D674="","",'Sch A. Input'!D674)</f>
        <v/>
      </c>
      <c r="E676" s="71">
        <f>'Sch A. Input'!E674</f>
        <v>45016</v>
      </c>
      <c r="F676" s="71">
        <f>'Sch A. Input'!F674</f>
        <v>0</v>
      </c>
      <c r="G676" s="226">
        <f>SUMIFS('Sch A. Input'!H674:CJ674,'Sch A. Input'!$H$13:$CJ$13,$L$11,'Sch A. Input'!$H$14:$CJ$14,"Recurring")</f>
        <v>0</v>
      </c>
      <c r="H676" s="226">
        <f>SUMIFS('Sch A. Input'!H674:CJ674,'Sch A. Input'!$H$13:$CJ$13,$L$11,'Sch A. Input'!$H$14:$CJ$14,"One-time")</f>
        <v>0</v>
      </c>
      <c r="I676" s="227">
        <f t="shared" si="112"/>
        <v>0</v>
      </c>
      <c r="J676" s="228">
        <f>SUMIFS('Sch A. Input'!H674:CJ674,'Sch A. Input'!$H$14:$CJ$14,"Recurring",'Sch A. Input'!$H$13:$CJ$13,"&lt;="&amp;$L$11)</f>
        <v>0</v>
      </c>
      <c r="K676" s="228">
        <f>SUMIFS('Sch A. Input'!H674:CJ674,'Sch A. Input'!$H$14:$CJ$14,"One-time",'Sch A. Input'!$H$13:$CJ$13,"&lt;="&amp;$L$11)</f>
        <v>0</v>
      </c>
      <c r="L676" s="229">
        <f t="shared" si="113"/>
        <v>0</v>
      </c>
      <c r="M676" s="228">
        <f t="shared" si="114"/>
        <v>0</v>
      </c>
      <c r="N676" s="228">
        <f t="shared" si="115"/>
        <v>0</v>
      </c>
      <c r="O676" s="259">
        <f t="shared" si="116"/>
        <v>0</v>
      </c>
      <c r="P676" s="268">
        <f t="shared" si="110"/>
        <v>0</v>
      </c>
      <c r="Q676" s="231">
        <f t="shared" si="111"/>
        <v>0</v>
      </c>
      <c r="R676" s="97">
        <f t="shared" si="117"/>
        <v>0</v>
      </c>
      <c r="S676" s="237">
        <f>IF(AND(LARGE('Sch A. Input'!$CL$15:$CL$41,COUNTIF('Sch A. Input'!$CL$15:$CL$41,"&gt;="&amp;F676))&lt;E676,F676&lt;&gt;0),"Leaver",J676-G676)</f>
        <v>0</v>
      </c>
      <c r="T676" s="237">
        <f>IF(AND(LARGE('Sch A. Input'!$CL$15:$CL$41,COUNTIF('Sch A. Input'!$CL$15:$CL$41,"&gt;="&amp;F676))&lt;E676,F676&lt;&gt;0),"Leaver",K676-H676)</f>
        <v>0</v>
      </c>
      <c r="U676" s="238">
        <f>IF(AND(LARGE('Sch A. Input'!$CL$15:$CL$41,COUNTIF('Sch A. Input'!$CL$15:$CL$41,"&gt;="&amp;F676))&lt;E676,F676&lt;&gt;0),"Leaver",L676-I676)</f>
        <v>0</v>
      </c>
      <c r="V676" s="238">
        <f>IF(AND(LARGE('Sch A. Input'!$CL$15:$CL$41,COUNTIF('Sch A. Input'!$CL$15:$CL$41,"&gt;="&amp;F676))&lt;E676,F676&lt;&gt;0),"Leaver",IFERROR(S676/X676*$M$9,0))</f>
        <v>0</v>
      </c>
      <c r="W676" s="238">
        <f>IF(AND(LARGE('Sch A. Input'!$CL$15:$CL$41,COUNTIF('Sch A. Input'!$CL$15:$CL$41,"&gt;="&amp;F676))&lt;E676,F676&lt;&gt;0),"Leaver",V676+T676)</f>
        <v>0</v>
      </c>
      <c r="X676" s="264">
        <f>IF(AND(LARGE('Sch A. Input'!$CL$15:$CL$41,COUNTIF('Sch A. Input'!$CL$15:$CL$41,"&gt;="&amp;F676))&lt;E676,F676&lt;&gt;0),"Leaver",IF(OR(D676="",D676&gt;$L$11,($L$11-14)&lt;$K$9),0,(E676+1-D676)/14-1))</f>
        <v>0</v>
      </c>
      <c r="Y676" s="265">
        <f>IF(AND(LARGE('Sch A. Input'!$CL$15:$CL$41,COUNTIF('Sch A. Input'!$CL$15:$CL$41,"&gt;="&amp;F676))&lt;E676,F676&lt;&gt;0),"Leaver",IFERROR(IF((S676/$X676*$M$9+T676)&gt;$D$12,"YES","NO"),0))</f>
        <v>0</v>
      </c>
      <c r="Z676" s="225">
        <f>IF(AND(LARGE('Sch A. Input'!$CL$15:$CL$41,COUNTIF('Sch A. Input'!$CL$15:$CL$41,"&gt;="&amp;F676))&lt;E676,F676&lt;&gt;0),"Leaver",IFERROR(IF($Y676="YES",MIN($U676*($G$12/$D$12),$G$12),(SUMPRODUCT(--((MIN(W676,$D$12))&gt;$C$9:$C$12),((MIN(W676,$D$12))-$C$9:$C$12),$H$9:$H$12))-((1-(X676/$M$9))*(SUMPRODUCT(--((MIN(V676,$D$12))&gt;$C$9:$C$12),((MIN(V676,$D$12))-$C$9:$C$12),$H$9:$H$12)))),0))</f>
        <v>0</v>
      </c>
      <c r="AA676" s="169">
        <f>IF(AND(LARGE('Sch A. Input'!$CL$15:$CL$41,COUNTIF('Sch A. Input'!$CL$15:$CL$41,"&gt;="&amp;F676))&lt;E676,F676&lt;&gt;0),"Leaver",IFERROR(Z676/U676,0))</f>
        <v>0</v>
      </c>
      <c r="AB676" s="170">
        <f>IF(AND(LARGE('Sch A. Input'!$CL$15:$CL$41,COUNTIF('Sch A. Input'!$CL$15:$CL$41,"&gt;="&amp;F676))&lt;E676,F676&lt;&gt;0),"Leaver",Q676-Z676)</f>
        <v>0</v>
      </c>
      <c r="AC676" s="94">
        <f t="shared" si="118"/>
        <v>0</v>
      </c>
      <c r="BK676" s="2"/>
      <c r="BL676" s="2"/>
      <c r="CI676"/>
    </row>
    <row r="677" spans="2:87" x14ac:dyDescent="0.35">
      <c r="B677" s="70" t="str">
        <f>IF('Sch A. Input'!B675="","",'Sch A. Input'!B675)</f>
        <v/>
      </c>
      <c r="C677" s="75" t="str">
        <f>IF('Sch A. Input'!C675="","",'Sch A. Input'!C675)</f>
        <v/>
      </c>
      <c r="D677" s="71" t="str">
        <f>IF('Sch A. Input'!D675="","",'Sch A. Input'!D675)</f>
        <v/>
      </c>
      <c r="E677" s="71">
        <f>'Sch A. Input'!E675</f>
        <v>45016</v>
      </c>
      <c r="F677" s="71">
        <f>'Sch A. Input'!F675</f>
        <v>0</v>
      </c>
      <c r="G677" s="226">
        <f>SUMIFS('Sch A. Input'!H675:CJ675,'Sch A. Input'!$H$13:$CJ$13,$L$11,'Sch A. Input'!$H$14:$CJ$14,"Recurring")</f>
        <v>0</v>
      </c>
      <c r="H677" s="226">
        <f>SUMIFS('Sch A. Input'!H675:CJ675,'Sch A. Input'!$H$13:$CJ$13,$L$11,'Sch A. Input'!$H$14:$CJ$14,"One-time")</f>
        <v>0</v>
      </c>
      <c r="I677" s="227">
        <f t="shared" si="112"/>
        <v>0</v>
      </c>
      <c r="J677" s="228">
        <f>SUMIFS('Sch A. Input'!H675:CJ675,'Sch A. Input'!$H$14:$CJ$14,"Recurring",'Sch A. Input'!$H$13:$CJ$13,"&lt;="&amp;$L$11)</f>
        <v>0</v>
      </c>
      <c r="K677" s="228">
        <f>SUMIFS('Sch A. Input'!H675:CJ675,'Sch A. Input'!$H$14:$CJ$14,"One-time",'Sch A. Input'!$H$13:$CJ$13,"&lt;="&amp;$L$11)</f>
        <v>0</v>
      </c>
      <c r="L677" s="229">
        <f t="shared" si="113"/>
        <v>0</v>
      </c>
      <c r="M677" s="228">
        <f t="shared" si="114"/>
        <v>0</v>
      </c>
      <c r="N677" s="228">
        <f t="shared" si="115"/>
        <v>0</v>
      </c>
      <c r="O677" s="259">
        <f t="shared" si="116"/>
        <v>0</v>
      </c>
      <c r="P677" s="268">
        <f t="shared" si="110"/>
        <v>0</v>
      </c>
      <c r="Q677" s="231">
        <f t="shared" si="111"/>
        <v>0</v>
      </c>
      <c r="R677" s="97">
        <f t="shared" si="117"/>
        <v>0</v>
      </c>
      <c r="S677" s="237">
        <f>IF(AND(LARGE('Sch A. Input'!$CL$15:$CL$41,COUNTIF('Sch A. Input'!$CL$15:$CL$41,"&gt;="&amp;F677))&lt;E677,F677&lt;&gt;0),"Leaver",J677-G677)</f>
        <v>0</v>
      </c>
      <c r="T677" s="237">
        <f>IF(AND(LARGE('Sch A. Input'!$CL$15:$CL$41,COUNTIF('Sch A. Input'!$CL$15:$CL$41,"&gt;="&amp;F677))&lt;E677,F677&lt;&gt;0),"Leaver",K677-H677)</f>
        <v>0</v>
      </c>
      <c r="U677" s="238">
        <f>IF(AND(LARGE('Sch A. Input'!$CL$15:$CL$41,COUNTIF('Sch A. Input'!$CL$15:$CL$41,"&gt;="&amp;F677))&lt;E677,F677&lt;&gt;0),"Leaver",L677-I677)</f>
        <v>0</v>
      </c>
      <c r="V677" s="238">
        <f>IF(AND(LARGE('Sch A. Input'!$CL$15:$CL$41,COUNTIF('Sch A. Input'!$CL$15:$CL$41,"&gt;="&amp;F677))&lt;E677,F677&lt;&gt;0),"Leaver",IFERROR(S677/X677*$M$9,0))</f>
        <v>0</v>
      </c>
      <c r="W677" s="238">
        <f>IF(AND(LARGE('Sch A. Input'!$CL$15:$CL$41,COUNTIF('Sch A. Input'!$CL$15:$CL$41,"&gt;="&amp;F677))&lt;E677,F677&lt;&gt;0),"Leaver",V677+T677)</f>
        <v>0</v>
      </c>
      <c r="X677" s="264">
        <f>IF(AND(LARGE('Sch A. Input'!$CL$15:$CL$41,COUNTIF('Sch A. Input'!$CL$15:$CL$41,"&gt;="&amp;F677))&lt;E677,F677&lt;&gt;0),"Leaver",IF(OR(D677="",D677&gt;$L$11,($L$11-14)&lt;$K$9),0,(E677+1-D677)/14-1))</f>
        <v>0</v>
      </c>
      <c r="Y677" s="265">
        <f>IF(AND(LARGE('Sch A. Input'!$CL$15:$CL$41,COUNTIF('Sch A. Input'!$CL$15:$CL$41,"&gt;="&amp;F677))&lt;E677,F677&lt;&gt;0),"Leaver",IFERROR(IF((S677/$X677*$M$9+T677)&gt;$D$12,"YES","NO"),0))</f>
        <v>0</v>
      </c>
      <c r="Z677" s="225">
        <f>IF(AND(LARGE('Sch A. Input'!$CL$15:$CL$41,COUNTIF('Sch A. Input'!$CL$15:$CL$41,"&gt;="&amp;F677))&lt;E677,F677&lt;&gt;0),"Leaver",IFERROR(IF($Y677="YES",MIN($U677*($G$12/$D$12),$G$12),(SUMPRODUCT(--((MIN(W677,$D$12))&gt;$C$9:$C$12),((MIN(W677,$D$12))-$C$9:$C$12),$H$9:$H$12))-((1-(X677/$M$9))*(SUMPRODUCT(--((MIN(V677,$D$12))&gt;$C$9:$C$12),((MIN(V677,$D$12))-$C$9:$C$12),$H$9:$H$12)))),0))</f>
        <v>0</v>
      </c>
      <c r="AA677" s="169">
        <f>IF(AND(LARGE('Sch A. Input'!$CL$15:$CL$41,COUNTIF('Sch A. Input'!$CL$15:$CL$41,"&gt;="&amp;F677))&lt;E677,F677&lt;&gt;0),"Leaver",IFERROR(Z677/U677,0))</f>
        <v>0</v>
      </c>
      <c r="AB677" s="170">
        <f>IF(AND(LARGE('Sch A. Input'!$CL$15:$CL$41,COUNTIF('Sch A. Input'!$CL$15:$CL$41,"&gt;="&amp;F677))&lt;E677,F677&lt;&gt;0),"Leaver",Q677-Z677)</f>
        <v>0</v>
      </c>
      <c r="AC677" s="94">
        <f t="shared" si="118"/>
        <v>0</v>
      </c>
      <c r="BK677" s="2"/>
      <c r="BL677" s="2"/>
      <c r="CI677"/>
    </row>
    <row r="678" spans="2:87" x14ac:dyDescent="0.35">
      <c r="B678" s="70" t="str">
        <f>IF('Sch A. Input'!B676="","",'Sch A. Input'!B676)</f>
        <v/>
      </c>
      <c r="C678" s="75" t="str">
        <f>IF('Sch A. Input'!C676="","",'Sch A. Input'!C676)</f>
        <v/>
      </c>
      <c r="D678" s="71" t="str">
        <f>IF('Sch A. Input'!D676="","",'Sch A. Input'!D676)</f>
        <v/>
      </c>
      <c r="E678" s="71">
        <f>'Sch A. Input'!E676</f>
        <v>45016</v>
      </c>
      <c r="F678" s="71">
        <f>'Sch A. Input'!F676</f>
        <v>0</v>
      </c>
      <c r="G678" s="226">
        <f>SUMIFS('Sch A. Input'!H676:CJ676,'Sch A. Input'!$H$13:$CJ$13,$L$11,'Sch A. Input'!$H$14:$CJ$14,"Recurring")</f>
        <v>0</v>
      </c>
      <c r="H678" s="226">
        <f>SUMIFS('Sch A. Input'!H676:CJ676,'Sch A. Input'!$H$13:$CJ$13,$L$11,'Sch A. Input'!$H$14:$CJ$14,"One-time")</f>
        <v>0</v>
      </c>
      <c r="I678" s="227">
        <f t="shared" si="112"/>
        <v>0</v>
      </c>
      <c r="J678" s="228">
        <f>SUMIFS('Sch A. Input'!H676:CJ676,'Sch A. Input'!$H$14:$CJ$14,"Recurring",'Sch A. Input'!$H$13:$CJ$13,"&lt;="&amp;$L$11)</f>
        <v>0</v>
      </c>
      <c r="K678" s="228">
        <f>SUMIFS('Sch A. Input'!H676:CJ676,'Sch A. Input'!$H$14:$CJ$14,"One-time",'Sch A. Input'!$H$13:$CJ$13,"&lt;="&amp;$L$11)</f>
        <v>0</v>
      </c>
      <c r="L678" s="229">
        <f t="shared" si="113"/>
        <v>0</v>
      </c>
      <c r="M678" s="228">
        <f t="shared" si="114"/>
        <v>0</v>
      </c>
      <c r="N678" s="228">
        <f t="shared" si="115"/>
        <v>0</v>
      </c>
      <c r="O678" s="259">
        <f t="shared" si="116"/>
        <v>0</v>
      </c>
      <c r="P678" s="268">
        <f t="shared" si="110"/>
        <v>0</v>
      </c>
      <c r="Q678" s="231">
        <f t="shared" si="111"/>
        <v>0</v>
      </c>
      <c r="R678" s="97">
        <f t="shared" si="117"/>
        <v>0</v>
      </c>
      <c r="S678" s="237">
        <f>IF(AND(LARGE('Sch A. Input'!$CL$15:$CL$41,COUNTIF('Sch A. Input'!$CL$15:$CL$41,"&gt;="&amp;F678))&lt;E678,F678&lt;&gt;0),"Leaver",J678-G678)</f>
        <v>0</v>
      </c>
      <c r="T678" s="237">
        <f>IF(AND(LARGE('Sch A. Input'!$CL$15:$CL$41,COUNTIF('Sch A. Input'!$CL$15:$CL$41,"&gt;="&amp;F678))&lt;E678,F678&lt;&gt;0),"Leaver",K678-H678)</f>
        <v>0</v>
      </c>
      <c r="U678" s="238">
        <f>IF(AND(LARGE('Sch A. Input'!$CL$15:$CL$41,COUNTIF('Sch A. Input'!$CL$15:$CL$41,"&gt;="&amp;F678))&lt;E678,F678&lt;&gt;0),"Leaver",L678-I678)</f>
        <v>0</v>
      </c>
      <c r="V678" s="238">
        <f>IF(AND(LARGE('Sch A. Input'!$CL$15:$CL$41,COUNTIF('Sch A. Input'!$CL$15:$CL$41,"&gt;="&amp;F678))&lt;E678,F678&lt;&gt;0),"Leaver",IFERROR(S678/X678*$M$9,0))</f>
        <v>0</v>
      </c>
      <c r="W678" s="238">
        <f>IF(AND(LARGE('Sch A. Input'!$CL$15:$CL$41,COUNTIF('Sch A. Input'!$CL$15:$CL$41,"&gt;="&amp;F678))&lt;E678,F678&lt;&gt;0),"Leaver",V678+T678)</f>
        <v>0</v>
      </c>
      <c r="X678" s="264">
        <f>IF(AND(LARGE('Sch A. Input'!$CL$15:$CL$41,COUNTIF('Sch A. Input'!$CL$15:$CL$41,"&gt;="&amp;F678))&lt;E678,F678&lt;&gt;0),"Leaver",IF(OR(D678="",D678&gt;$L$11,($L$11-14)&lt;$K$9),0,(E678+1-D678)/14-1))</f>
        <v>0</v>
      </c>
      <c r="Y678" s="265">
        <f>IF(AND(LARGE('Sch A. Input'!$CL$15:$CL$41,COUNTIF('Sch A. Input'!$CL$15:$CL$41,"&gt;="&amp;F678))&lt;E678,F678&lt;&gt;0),"Leaver",IFERROR(IF((S678/$X678*$M$9+T678)&gt;$D$12,"YES","NO"),0))</f>
        <v>0</v>
      </c>
      <c r="Z678" s="225">
        <f>IF(AND(LARGE('Sch A. Input'!$CL$15:$CL$41,COUNTIF('Sch A. Input'!$CL$15:$CL$41,"&gt;="&amp;F678))&lt;E678,F678&lt;&gt;0),"Leaver",IFERROR(IF($Y678="YES",MIN($U678*($G$12/$D$12),$G$12),(SUMPRODUCT(--((MIN(W678,$D$12))&gt;$C$9:$C$12),((MIN(W678,$D$12))-$C$9:$C$12),$H$9:$H$12))-((1-(X678/$M$9))*(SUMPRODUCT(--((MIN(V678,$D$12))&gt;$C$9:$C$12),((MIN(V678,$D$12))-$C$9:$C$12),$H$9:$H$12)))),0))</f>
        <v>0</v>
      </c>
      <c r="AA678" s="169">
        <f>IF(AND(LARGE('Sch A. Input'!$CL$15:$CL$41,COUNTIF('Sch A. Input'!$CL$15:$CL$41,"&gt;="&amp;F678))&lt;E678,F678&lt;&gt;0),"Leaver",IFERROR(Z678/U678,0))</f>
        <v>0</v>
      </c>
      <c r="AB678" s="170">
        <f>IF(AND(LARGE('Sch A. Input'!$CL$15:$CL$41,COUNTIF('Sch A. Input'!$CL$15:$CL$41,"&gt;="&amp;F678))&lt;E678,F678&lt;&gt;0),"Leaver",Q678-Z678)</f>
        <v>0</v>
      </c>
      <c r="AC678" s="94">
        <f t="shared" si="118"/>
        <v>0</v>
      </c>
      <c r="BK678" s="2"/>
      <c r="BL678" s="2"/>
      <c r="CI678"/>
    </row>
    <row r="679" spans="2:87" x14ac:dyDescent="0.35">
      <c r="B679" s="70" t="str">
        <f>IF('Sch A. Input'!B677="","",'Sch A. Input'!B677)</f>
        <v/>
      </c>
      <c r="C679" s="75" t="str">
        <f>IF('Sch A. Input'!C677="","",'Sch A. Input'!C677)</f>
        <v/>
      </c>
      <c r="D679" s="71" t="str">
        <f>IF('Sch A. Input'!D677="","",'Sch A. Input'!D677)</f>
        <v/>
      </c>
      <c r="E679" s="71">
        <f>'Sch A. Input'!E677</f>
        <v>45016</v>
      </c>
      <c r="F679" s="71">
        <f>'Sch A. Input'!F677</f>
        <v>0</v>
      </c>
      <c r="G679" s="226">
        <f>SUMIFS('Sch A. Input'!H677:CJ677,'Sch A. Input'!$H$13:$CJ$13,$L$11,'Sch A. Input'!$H$14:$CJ$14,"Recurring")</f>
        <v>0</v>
      </c>
      <c r="H679" s="226">
        <f>SUMIFS('Sch A. Input'!H677:CJ677,'Sch A. Input'!$H$13:$CJ$13,$L$11,'Sch A. Input'!$H$14:$CJ$14,"One-time")</f>
        <v>0</v>
      </c>
      <c r="I679" s="227">
        <f t="shared" si="112"/>
        <v>0</v>
      </c>
      <c r="J679" s="228">
        <f>SUMIFS('Sch A. Input'!H677:CJ677,'Sch A. Input'!$H$14:$CJ$14,"Recurring",'Sch A. Input'!$H$13:$CJ$13,"&lt;="&amp;$L$11)</f>
        <v>0</v>
      </c>
      <c r="K679" s="228">
        <f>SUMIFS('Sch A. Input'!H677:CJ677,'Sch A. Input'!$H$14:$CJ$14,"One-time",'Sch A. Input'!$H$13:$CJ$13,"&lt;="&amp;$L$11)</f>
        <v>0</v>
      </c>
      <c r="L679" s="229">
        <f t="shared" si="113"/>
        <v>0</v>
      </c>
      <c r="M679" s="228">
        <f t="shared" si="114"/>
        <v>0</v>
      </c>
      <c r="N679" s="228">
        <f t="shared" si="115"/>
        <v>0</v>
      </c>
      <c r="O679" s="259">
        <f t="shared" si="116"/>
        <v>0</v>
      </c>
      <c r="P679" s="268">
        <f t="shared" si="110"/>
        <v>0</v>
      </c>
      <c r="Q679" s="231">
        <f t="shared" si="111"/>
        <v>0</v>
      </c>
      <c r="R679" s="97">
        <f t="shared" si="117"/>
        <v>0</v>
      </c>
      <c r="S679" s="237">
        <f>IF(AND(LARGE('Sch A. Input'!$CL$15:$CL$41,COUNTIF('Sch A. Input'!$CL$15:$CL$41,"&gt;="&amp;F679))&lt;E679,F679&lt;&gt;0),"Leaver",J679-G679)</f>
        <v>0</v>
      </c>
      <c r="T679" s="237">
        <f>IF(AND(LARGE('Sch A. Input'!$CL$15:$CL$41,COUNTIF('Sch A. Input'!$CL$15:$CL$41,"&gt;="&amp;F679))&lt;E679,F679&lt;&gt;0),"Leaver",K679-H679)</f>
        <v>0</v>
      </c>
      <c r="U679" s="238">
        <f>IF(AND(LARGE('Sch A. Input'!$CL$15:$CL$41,COUNTIF('Sch A. Input'!$CL$15:$CL$41,"&gt;="&amp;F679))&lt;E679,F679&lt;&gt;0),"Leaver",L679-I679)</f>
        <v>0</v>
      </c>
      <c r="V679" s="238">
        <f>IF(AND(LARGE('Sch A. Input'!$CL$15:$CL$41,COUNTIF('Sch A. Input'!$CL$15:$CL$41,"&gt;="&amp;F679))&lt;E679,F679&lt;&gt;0),"Leaver",IFERROR(S679/X679*$M$9,0))</f>
        <v>0</v>
      </c>
      <c r="W679" s="238">
        <f>IF(AND(LARGE('Sch A. Input'!$CL$15:$CL$41,COUNTIF('Sch A. Input'!$CL$15:$CL$41,"&gt;="&amp;F679))&lt;E679,F679&lt;&gt;0),"Leaver",V679+T679)</f>
        <v>0</v>
      </c>
      <c r="X679" s="264">
        <f>IF(AND(LARGE('Sch A. Input'!$CL$15:$CL$41,COUNTIF('Sch A. Input'!$CL$15:$CL$41,"&gt;="&amp;F679))&lt;E679,F679&lt;&gt;0),"Leaver",IF(OR(D679="",D679&gt;$L$11,($L$11-14)&lt;$K$9),0,(E679+1-D679)/14-1))</f>
        <v>0</v>
      </c>
      <c r="Y679" s="265">
        <f>IF(AND(LARGE('Sch A. Input'!$CL$15:$CL$41,COUNTIF('Sch A. Input'!$CL$15:$CL$41,"&gt;="&amp;F679))&lt;E679,F679&lt;&gt;0),"Leaver",IFERROR(IF((S679/$X679*$M$9+T679)&gt;$D$12,"YES","NO"),0))</f>
        <v>0</v>
      </c>
      <c r="Z679" s="225">
        <f>IF(AND(LARGE('Sch A. Input'!$CL$15:$CL$41,COUNTIF('Sch A. Input'!$CL$15:$CL$41,"&gt;="&amp;F679))&lt;E679,F679&lt;&gt;0),"Leaver",IFERROR(IF($Y679="YES",MIN($U679*($G$12/$D$12),$G$12),(SUMPRODUCT(--((MIN(W679,$D$12))&gt;$C$9:$C$12),((MIN(W679,$D$12))-$C$9:$C$12),$H$9:$H$12))-((1-(X679/$M$9))*(SUMPRODUCT(--((MIN(V679,$D$12))&gt;$C$9:$C$12),((MIN(V679,$D$12))-$C$9:$C$12),$H$9:$H$12)))),0))</f>
        <v>0</v>
      </c>
      <c r="AA679" s="169">
        <f>IF(AND(LARGE('Sch A. Input'!$CL$15:$CL$41,COUNTIF('Sch A. Input'!$CL$15:$CL$41,"&gt;="&amp;F679))&lt;E679,F679&lt;&gt;0),"Leaver",IFERROR(Z679/U679,0))</f>
        <v>0</v>
      </c>
      <c r="AB679" s="170">
        <f>IF(AND(LARGE('Sch A. Input'!$CL$15:$CL$41,COUNTIF('Sch A. Input'!$CL$15:$CL$41,"&gt;="&amp;F679))&lt;E679,F679&lt;&gt;0),"Leaver",Q679-Z679)</f>
        <v>0</v>
      </c>
      <c r="AC679" s="94">
        <f t="shared" si="118"/>
        <v>0</v>
      </c>
      <c r="BK679" s="2"/>
      <c r="BL679" s="2"/>
      <c r="CI679"/>
    </row>
    <row r="680" spans="2:87" x14ac:dyDescent="0.35">
      <c r="B680" s="70" t="str">
        <f>IF('Sch A. Input'!B678="","",'Sch A. Input'!B678)</f>
        <v/>
      </c>
      <c r="C680" s="75" t="str">
        <f>IF('Sch A. Input'!C678="","",'Sch A. Input'!C678)</f>
        <v/>
      </c>
      <c r="D680" s="71" t="str">
        <f>IF('Sch A. Input'!D678="","",'Sch A. Input'!D678)</f>
        <v/>
      </c>
      <c r="E680" s="71">
        <f>'Sch A. Input'!E678</f>
        <v>45016</v>
      </c>
      <c r="F680" s="71">
        <f>'Sch A. Input'!F678</f>
        <v>0</v>
      </c>
      <c r="G680" s="226">
        <f>SUMIFS('Sch A. Input'!H678:CJ678,'Sch A. Input'!$H$13:$CJ$13,$L$11,'Sch A. Input'!$H$14:$CJ$14,"Recurring")</f>
        <v>0</v>
      </c>
      <c r="H680" s="226">
        <f>SUMIFS('Sch A. Input'!H678:CJ678,'Sch A. Input'!$H$13:$CJ$13,$L$11,'Sch A. Input'!$H$14:$CJ$14,"One-time")</f>
        <v>0</v>
      </c>
      <c r="I680" s="227">
        <f t="shared" si="112"/>
        <v>0</v>
      </c>
      <c r="J680" s="228">
        <f>SUMIFS('Sch A. Input'!H678:CJ678,'Sch A. Input'!$H$14:$CJ$14,"Recurring",'Sch A. Input'!$H$13:$CJ$13,"&lt;="&amp;$L$11)</f>
        <v>0</v>
      </c>
      <c r="K680" s="228">
        <f>SUMIFS('Sch A. Input'!H678:CJ678,'Sch A. Input'!$H$14:$CJ$14,"One-time",'Sch A. Input'!$H$13:$CJ$13,"&lt;="&amp;$L$11)</f>
        <v>0</v>
      </c>
      <c r="L680" s="229">
        <f t="shared" si="113"/>
        <v>0</v>
      </c>
      <c r="M680" s="228">
        <f t="shared" si="114"/>
        <v>0</v>
      </c>
      <c r="N680" s="228">
        <f t="shared" si="115"/>
        <v>0</v>
      </c>
      <c r="O680" s="259">
        <f t="shared" si="116"/>
        <v>0</v>
      </c>
      <c r="P680" s="268">
        <f t="shared" si="110"/>
        <v>0</v>
      </c>
      <c r="Q680" s="231">
        <f t="shared" si="111"/>
        <v>0</v>
      </c>
      <c r="R680" s="97">
        <f t="shared" si="117"/>
        <v>0</v>
      </c>
      <c r="S680" s="237">
        <f>IF(AND(LARGE('Sch A. Input'!$CL$15:$CL$41,COUNTIF('Sch A. Input'!$CL$15:$CL$41,"&gt;="&amp;F680))&lt;E680,F680&lt;&gt;0),"Leaver",J680-G680)</f>
        <v>0</v>
      </c>
      <c r="T680" s="237">
        <f>IF(AND(LARGE('Sch A. Input'!$CL$15:$CL$41,COUNTIF('Sch A. Input'!$CL$15:$CL$41,"&gt;="&amp;F680))&lt;E680,F680&lt;&gt;0),"Leaver",K680-H680)</f>
        <v>0</v>
      </c>
      <c r="U680" s="238">
        <f>IF(AND(LARGE('Sch A. Input'!$CL$15:$CL$41,COUNTIF('Sch A. Input'!$CL$15:$CL$41,"&gt;="&amp;F680))&lt;E680,F680&lt;&gt;0),"Leaver",L680-I680)</f>
        <v>0</v>
      </c>
      <c r="V680" s="238">
        <f>IF(AND(LARGE('Sch A. Input'!$CL$15:$CL$41,COUNTIF('Sch A. Input'!$CL$15:$CL$41,"&gt;="&amp;F680))&lt;E680,F680&lt;&gt;0),"Leaver",IFERROR(S680/X680*$M$9,0))</f>
        <v>0</v>
      </c>
      <c r="W680" s="238">
        <f>IF(AND(LARGE('Sch A. Input'!$CL$15:$CL$41,COUNTIF('Sch A. Input'!$CL$15:$CL$41,"&gt;="&amp;F680))&lt;E680,F680&lt;&gt;0),"Leaver",V680+T680)</f>
        <v>0</v>
      </c>
      <c r="X680" s="264">
        <f>IF(AND(LARGE('Sch A. Input'!$CL$15:$CL$41,COUNTIF('Sch A. Input'!$CL$15:$CL$41,"&gt;="&amp;F680))&lt;E680,F680&lt;&gt;0),"Leaver",IF(OR(D680="",D680&gt;$L$11,($L$11-14)&lt;$K$9),0,(E680+1-D680)/14-1))</f>
        <v>0</v>
      </c>
      <c r="Y680" s="265">
        <f>IF(AND(LARGE('Sch A. Input'!$CL$15:$CL$41,COUNTIF('Sch A. Input'!$CL$15:$CL$41,"&gt;="&amp;F680))&lt;E680,F680&lt;&gt;0),"Leaver",IFERROR(IF((S680/$X680*$M$9+T680)&gt;$D$12,"YES","NO"),0))</f>
        <v>0</v>
      </c>
      <c r="Z680" s="225">
        <f>IF(AND(LARGE('Sch A. Input'!$CL$15:$CL$41,COUNTIF('Sch A. Input'!$CL$15:$CL$41,"&gt;="&amp;F680))&lt;E680,F680&lt;&gt;0),"Leaver",IFERROR(IF($Y680="YES",MIN($U680*($G$12/$D$12),$G$12),(SUMPRODUCT(--((MIN(W680,$D$12))&gt;$C$9:$C$12),((MIN(W680,$D$12))-$C$9:$C$12),$H$9:$H$12))-((1-(X680/$M$9))*(SUMPRODUCT(--((MIN(V680,$D$12))&gt;$C$9:$C$12),((MIN(V680,$D$12))-$C$9:$C$12),$H$9:$H$12)))),0))</f>
        <v>0</v>
      </c>
      <c r="AA680" s="169">
        <f>IF(AND(LARGE('Sch A. Input'!$CL$15:$CL$41,COUNTIF('Sch A. Input'!$CL$15:$CL$41,"&gt;="&amp;F680))&lt;E680,F680&lt;&gt;0),"Leaver",IFERROR(Z680/U680,0))</f>
        <v>0</v>
      </c>
      <c r="AB680" s="170">
        <f>IF(AND(LARGE('Sch A. Input'!$CL$15:$CL$41,COUNTIF('Sch A. Input'!$CL$15:$CL$41,"&gt;="&amp;F680))&lt;E680,F680&lt;&gt;0),"Leaver",Q680-Z680)</f>
        <v>0</v>
      </c>
      <c r="AC680" s="94">
        <f t="shared" si="118"/>
        <v>0</v>
      </c>
      <c r="BK680" s="2"/>
      <c r="BL680" s="2"/>
      <c r="CI680"/>
    </row>
    <row r="681" spans="2:87" x14ac:dyDescent="0.35">
      <c r="B681" s="70" t="str">
        <f>IF('Sch A. Input'!B679="","",'Sch A. Input'!B679)</f>
        <v/>
      </c>
      <c r="C681" s="75" t="str">
        <f>IF('Sch A. Input'!C679="","",'Sch A. Input'!C679)</f>
        <v/>
      </c>
      <c r="D681" s="71" t="str">
        <f>IF('Sch A. Input'!D679="","",'Sch A. Input'!D679)</f>
        <v/>
      </c>
      <c r="E681" s="71">
        <f>'Sch A. Input'!E679</f>
        <v>45016</v>
      </c>
      <c r="F681" s="71">
        <f>'Sch A. Input'!F679</f>
        <v>0</v>
      </c>
      <c r="G681" s="226">
        <f>SUMIFS('Sch A. Input'!H679:CJ679,'Sch A. Input'!$H$13:$CJ$13,$L$11,'Sch A. Input'!$H$14:$CJ$14,"Recurring")</f>
        <v>0</v>
      </c>
      <c r="H681" s="226">
        <f>SUMIFS('Sch A. Input'!H679:CJ679,'Sch A. Input'!$H$13:$CJ$13,$L$11,'Sch A. Input'!$H$14:$CJ$14,"One-time")</f>
        <v>0</v>
      </c>
      <c r="I681" s="227">
        <f t="shared" si="112"/>
        <v>0</v>
      </c>
      <c r="J681" s="228">
        <f>SUMIFS('Sch A. Input'!H679:CJ679,'Sch A. Input'!$H$14:$CJ$14,"Recurring",'Sch A. Input'!$H$13:$CJ$13,"&lt;="&amp;$L$11)</f>
        <v>0</v>
      </c>
      <c r="K681" s="228">
        <f>SUMIFS('Sch A. Input'!H679:CJ679,'Sch A. Input'!$H$14:$CJ$14,"One-time",'Sch A. Input'!$H$13:$CJ$13,"&lt;="&amp;$L$11)</f>
        <v>0</v>
      </c>
      <c r="L681" s="229">
        <f t="shared" si="113"/>
        <v>0</v>
      </c>
      <c r="M681" s="228">
        <f t="shared" si="114"/>
        <v>0</v>
      </c>
      <c r="N681" s="228">
        <f t="shared" si="115"/>
        <v>0</v>
      </c>
      <c r="O681" s="259">
        <f t="shared" si="116"/>
        <v>0</v>
      </c>
      <c r="P681" s="268">
        <f t="shared" si="110"/>
        <v>0</v>
      </c>
      <c r="Q681" s="231">
        <f t="shared" si="111"/>
        <v>0</v>
      </c>
      <c r="R681" s="97">
        <f t="shared" si="117"/>
        <v>0</v>
      </c>
      <c r="S681" s="237">
        <f>IF(AND(LARGE('Sch A. Input'!$CL$15:$CL$41,COUNTIF('Sch A. Input'!$CL$15:$CL$41,"&gt;="&amp;F681))&lt;E681,F681&lt;&gt;0),"Leaver",J681-G681)</f>
        <v>0</v>
      </c>
      <c r="T681" s="237">
        <f>IF(AND(LARGE('Sch A. Input'!$CL$15:$CL$41,COUNTIF('Sch A. Input'!$CL$15:$CL$41,"&gt;="&amp;F681))&lt;E681,F681&lt;&gt;0),"Leaver",K681-H681)</f>
        <v>0</v>
      </c>
      <c r="U681" s="238">
        <f>IF(AND(LARGE('Sch A. Input'!$CL$15:$CL$41,COUNTIF('Sch A. Input'!$CL$15:$CL$41,"&gt;="&amp;F681))&lt;E681,F681&lt;&gt;0),"Leaver",L681-I681)</f>
        <v>0</v>
      </c>
      <c r="V681" s="238">
        <f>IF(AND(LARGE('Sch A. Input'!$CL$15:$CL$41,COUNTIF('Sch A. Input'!$CL$15:$CL$41,"&gt;="&amp;F681))&lt;E681,F681&lt;&gt;0),"Leaver",IFERROR(S681/X681*$M$9,0))</f>
        <v>0</v>
      </c>
      <c r="W681" s="238">
        <f>IF(AND(LARGE('Sch A. Input'!$CL$15:$CL$41,COUNTIF('Sch A. Input'!$CL$15:$CL$41,"&gt;="&amp;F681))&lt;E681,F681&lt;&gt;0),"Leaver",V681+T681)</f>
        <v>0</v>
      </c>
      <c r="X681" s="264">
        <f>IF(AND(LARGE('Sch A. Input'!$CL$15:$CL$41,COUNTIF('Sch A. Input'!$CL$15:$CL$41,"&gt;="&amp;F681))&lt;E681,F681&lt;&gt;0),"Leaver",IF(OR(D681="",D681&gt;$L$11,($L$11-14)&lt;$K$9),0,(E681+1-D681)/14-1))</f>
        <v>0</v>
      </c>
      <c r="Y681" s="265">
        <f>IF(AND(LARGE('Sch A. Input'!$CL$15:$CL$41,COUNTIF('Sch A. Input'!$CL$15:$CL$41,"&gt;="&amp;F681))&lt;E681,F681&lt;&gt;0),"Leaver",IFERROR(IF((S681/$X681*$M$9+T681)&gt;$D$12,"YES","NO"),0))</f>
        <v>0</v>
      </c>
      <c r="Z681" s="225">
        <f>IF(AND(LARGE('Sch A. Input'!$CL$15:$CL$41,COUNTIF('Sch A. Input'!$CL$15:$CL$41,"&gt;="&amp;F681))&lt;E681,F681&lt;&gt;0),"Leaver",IFERROR(IF($Y681="YES",MIN($U681*($G$12/$D$12),$G$12),(SUMPRODUCT(--((MIN(W681,$D$12))&gt;$C$9:$C$12),((MIN(W681,$D$12))-$C$9:$C$12),$H$9:$H$12))-((1-(X681/$M$9))*(SUMPRODUCT(--((MIN(V681,$D$12))&gt;$C$9:$C$12),((MIN(V681,$D$12))-$C$9:$C$12),$H$9:$H$12)))),0))</f>
        <v>0</v>
      </c>
      <c r="AA681" s="169">
        <f>IF(AND(LARGE('Sch A. Input'!$CL$15:$CL$41,COUNTIF('Sch A. Input'!$CL$15:$CL$41,"&gt;="&amp;F681))&lt;E681,F681&lt;&gt;0),"Leaver",IFERROR(Z681/U681,0))</f>
        <v>0</v>
      </c>
      <c r="AB681" s="170">
        <f>IF(AND(LARGE('Sch A. Input'!$CL$15:$CL$41,COUNTIF('Sch A. Input'!$CL$15:$CL$41,"&gt;="&amp;F681))&lt;E681,F681&lt;&gt;0),"Leaver",Q681-Z681)</f>
        <v>0</v>
      </c>
      <c r="AC681" s="94">
        <f t="shared" si="118"/>
        <v>0</v>
      </c>
      <c r="BK681" s="2"/>
      <c r="BL681" s="2"/>
      <c r="CI681"/>
    </row>
    <row r="682" spans="2:87" x14ac:dyDescent="0.35">
      <c r="B682" s="70" t="str">
        <f>IF('Sch A. Input'!B680="","",'Sch A. Input'!B680)</f>
        <v/>
      </c>
      <c r="C682" s="75" t="str">
        <f>IF('Sch A. Input'!C680="","",'Sch A. Input'!C680)</f>
        <v/>
      </c>
      <c r="D682" s="71" t="str">
        <f>IF('Sch A. Input'!D680="","",'Sch A. Input'!D680)</f>
        <v/>
      </c>
      <c r="E682" s="71">
        <f>'Sch A. Input'!E680</f>
        <v>45016</v>
      </c>
      <c r="F682" s="71">
        <f>'Sch A. Input'!F680</f>
        <v>0</v>
      </c>
      <c r="G682" s="226">
        <f>SUMIFS('Sch A. Input'!H680:CJ680,'Sch A. Input'!$H$13:$CJ$13,$L$11,'Sch A. Input'!$H$14:$CJ$14,"Recurring")</f>
        <v>0</v>
      </c>
      <c r="H682" s="226">
        <f>SUMIFS('Sch A. Input'!H680:CJ680,'Sch A. Input'!$H$13:$CJ$13,$L$11,'Sch A. Input'!$H$14:$CJ$14,"One-time")</f>
        <v>0</v>
      </c>
      <c r="I682" s="227">
        <f t="shared" si="112"/>
        <v>0</v>
      </c>
      <c r="J682" s="228">
        <f>SUMIFS('Sch A. Input'!H680:CJ680,'Sch A. Input'!$H$14:$CJ$14,"Recurring",'Sch A. Input'!$H$13:$CJ$13,"&lt;="&amp;$L$11)</f>
        <v>0</v>
      </c>
      <c r="K682" s="228">
        <f>SUMIFS('Sch A. Input'!H680:CJ680,'Sch A. Input'!$H$14:$CJ$14,"One-time",'Sch A. Input'!$H$13:$CJ$13,"&lt;="&amp;$L$11)</f>
        <v>0</v>
      </c>
      <c r="L682" s="229">
        <f t="shared" si="113"/>
        <v>0</v>
      </c>
      <c r="M682" s="228">
        <f t="shared" si="114"/>
        <v>0</v>
      </c>
      <c r="N682" s="228">
        <f t="shared" si="115"/>
        <v>0</v>
      </c>
      <c r="O682" s="259">
        <f t="shared" si="116"/>
        <v>0</v>
      </c>
      <c r="P682" s="268">
        <f t="shared" si="110"/>
        <v>0</v>
      </c>
      <c r="Q682" s="231">
        <f t="shared" si="111"/>
        <v>0</v>
      </c>
      <c r="R682" s="97">
        <f t="shared" si="117"/>
        <v>0</v>
      </c>
      <c r="S682" s="237">
        <f>IF(AND(LARGE('Sch A. Input'!$CL$15:$CL$41,COUNTIF('Sch A. Input'!$CL$15:$CL$41,"&gt;="&amp;F682))&lt;E682,F682&lt;&gt;0),"Leaver",J682-G682)</f>
        <v>0</v>
      </c>
      <c r="T682" s="237">
        <f>IF(AND(LARGE('Sch A. Input'!$CL$15:$CL$41,COUNTIF('Sch A. Input'!$CL$15:$CL$41,"&gt;="&amp;F682))&lt;E682,F682&lt;&gt;0),"Leaver",K682-H682)</f>
        <v>0</v>
      </c>
      <c r="U682" s="238">
        <f>IF(AND(LARGE('Sch A. Input'!$CL$15:$CL$41,COUNTIF('Sch A. Input'!$CL$15:$CL$41,"&gt;="&amp;F682))&lt;E682,F682&lt;&gt;0),"Leaver",L682-I682)</f>
        <v>0</v>
      </c>
      <c r="V682" s="238">
        <f>IF(AND(LARGE('Sch A. Input'!$CL$15:$CL$41,COUNTIF('Sch A. Input'!$CL$15:$CL$41,"&gt;="&amp;F682))&lt;E682,F682&lt;&gt;0),"Leaver",IFERROR(S682/X682*$M$9,0))</f>
        <v>0</v>
      </c>
      <c r="W682" s="238">
        <f>IF(AND(LARGE('Sch A. Input'!$CL$15:$CL$41,COUNTIF('Sch A. Input'!$CL$15:$CL$41,"&gt;="&amp;F682))&lt;E682,F682&lt;&gt;0),"Leaver",V682+T682)</f>
        <v>0</v>
      </c>
      <c r="X682" s="264">
        <f>IF(AND(LARGE('Sch A. Input'!$CL$15:$CL$41,COUNTIF('Sch A. Input'!$CL$15:$CL$41,"&gt;="&amp;F682))&lt;E682,F682&lt;&gt;0),"Leaver",IF(OR(D682="",D682&gt;$L$11,($L$11-14)&lt;$K$9),0,(E682+1-D682)/14-1))</f>
        <v>0</v>
      </c>
      <c r="Y682" s="265">
        <f>IF(AND(LARGE('Sch A. Input'!$CL$15:$CL$41,COUNTIF('Sch A. Input'!$CL$15:$CL$41,"&gt;="&amp;F682))&lt;E682,F682&lt;&gt;0),"Leaver",IFERROR(IF((S682/$X682*$M$9+T682)&gt;$D$12,"YES","NO"),0))</f>
        <v>0</v>
      </c>
      <c r="Z682" s="225">
        <f>IF(AND(LARGE('Sch A. Input'!$CL$15:$CL$41,COUNTIF('Sch A. Input'!$CL$15:$CL$41,"&gt;="&amp;F682))&lt;E682,F682&lt;&gt;0),"Leaver",IFERROR(IF($Y682="YES",MIN($U682*($G$12/$D$12),$G$12),(SUMPRODUCT(--((MIN(W682,$D$12))&gt;$C$9:$C$12),((MIN(W682,$D$12))-$C$9:$C$12),$H$9:$H$12))-((1-(X682/$M$9))*(SUMPRODUCT(--((MIN(V682,$D$12))&gt;$C$9:$C$12),((MIN(V682,$D$12))-$C$9:$C$12),$H$9:$H$12)))),0))</f>
        <v>0</v>
      </c>
      <c r="AA682" s="169">
        <f>IF(AND(LARGE('Sch A. Input'!$CL$15:$CL$41,COUNTIF('Sch A. Input'!$CL$15:$CL$41,"&gt;="&amp;F682))&lt;E682,F682&lt;&gt;0),"Leaver",IFERROR(Z682/U682,0))</f>
        <v>0</v>
      </c>
      <c r="AB682" s="170">
        <f>IF(AND(LARGE('Sch A. Input'!$CL$15:$CL$41,COUNTIF('Sch A. Input'!$CL$15:$CL$41,"&gt;="&amp;F682))&lt;E682,F682&lt;&gt;0),"Leaver",Q682-Z682)</f>
        <v>0</v>
      </c>
      <c r="AC682" s="94">
        <f t="shared" si="118"/>
        <v>0</v>
      </c>
      <c r="BK682" s="2"/>
      <c r="BL682" s="2"/>
      <c r="CI682"/>
    </row>
    <row r="683" spans="2:87" x14ac:dyDescent="0.35">
      <c r="B683" s="70" t="str">
        <f>IF('Sch A. Input'!B681="","",'Sch A. Input'!B681)</f>
        <v/>
      </c>
      <c r="C683" s="75" t="str">
        <f>IF('Sch A. Input'!C681="","",'Sch A. Input'!C681)</f>
        <v/>
      </c>
      <c r="D683" s="71" t="str">
        <f>IF('Sch A. Input'!D681="","",'Sch A. Input'!D681)</f>
        <v/>
      </c>
      <c r="E683" s="71">
        <f>'Sch A. Input'!E681</f>
        <v>45016</v>
      </c>
      <c r="F683" s="71">
        <f>'Sch A. Input'!F681</f>
        <v>0</v>
      </c>
      <c r="G683" s="226">
        <f>SUMIFS('Sch A. Input'!H681:CJ681,'Sch A. Input'!$H$13:$CJ$13,$L$11,'Sch A. Input'!$H$14:$CJ$14,"Recurring")</f>
        <v>0</v>
      </c>
      <c r="H683" s="226">
        <f>SUMIFS('Sch A. Input'!H681:CJ681,'Sch A. Input'!$H$13:$CJ$13,$L$11,'Sch A. Input'!$H$14:$CJ$14,"One-time")</f>
        <v>0</v>
      </c>
      <c r="I683" s="227">
        <f t="shared" si="112"/>
        <v>0</v>
      </c>
      <c r="J683" s="228">
        <f>SUMIFS('Sch A. Input'!H681:CJ681,'Sch A. Input'!$H$14:$CJ$14,"Recurring",'Sch A. Input'!$H$13:$CJ$13,"&lt;="&amp;$L$11)</f>
        <v>0</v>
      </c>
      <c r="K683" s="228">
        <f>SUMIFS('Sch A. Input'!H681:CJ681,'Sch A. Input'!$H$14:$CJ$14,"One-time",'Sch A. Input'!$H$13:$CJ$13,"&lt;="&amp;$L$11)</f>
        <v>0</v>
      </c>
      <c r="L683" s="229">
        <f t="shared" si="113"/>
        <v>0</v>
      </c>
      <c r="M683" s="228">
        <f t="shared" si="114"/>
        <v>0</v>
      </c>
      <c r="N683" s="228">
        <f t="shared" si="115"/>
        <v>0</v>
      </c>
      <c r="O683" s="259">
        <f t="shared" si="116"/>
        <v>0</v>
      </c>
      <c r="P683" s="268">
        <f t="shared" si="110"/>
        <v>0</v>
      </c>
      <c r="Q683" s="231">
        <f t="shared" si="111"/>
        <v>0</v>
      </c>
      <c r="R683" s="97">
        <f t="shared" si="117"/>
        <v>0</v>
      </c>
      <c r="S683" s="237">
        <f>IF(AND(LARGE('Sch A. Input'!$CL$15:$CL$41,COUNTIF('Sch A. Input'!$CL$15:$CL$41,"&gt;="&amp;F683))&lt;E683,F683&lt;&gt;0),"Leaver",J683-G683)</f>
        <v>0</v>
      </c>
      <c r="T683" s="237">
        <f>IF(AND(LARGE('Sch A. Input'!$CL$15:$CL$41,COUNTIF('Sch A. Input'!$CL$15:$CL$41,"&gt;="&amp;F683))&lt;E683,F683&lt;&gt;0),"Leaver",K683-H683)</f>
        <v>0</v>
      </c>
      <c r="U683" s="238">
        <f>IF(AND(LARGE('Sch A. Input'!$CL$15:$CL$41,COUNTIF('Sch A. Input'!$CL$15:$CL$41,"&gt;="&amp;F683))&lt;E683,F683&lt;&gt;0),"Leaver",L683-I683)</f>
        <v>0</v>
      </c>
      <c r="V683" s="238">
        <f>IF(AND(LARGE('Sch A. Input'!$CL$15:$CL$41,COUNTIF('Sch A. Input'!$CL$15:$CL$41,"&gt;="&amp;F683))&lt;E683,F683&lt;&gt;0),"Leaver",IFERROR(S683/X683*$M$9,0))</f>
        <v>0</v>
      </c>
      <c r="W683" s="238">
        <f>IF(AND(LARGE('Sch A. Input'!$CL$15:$CL$41,COUNTIF('Sch A. Input'!$CL$15:$CL$41,"&gt;="&amp;F683))&lt;E683,F683&lt;&gt;0),"Leaver",V683+T683)</f>
        <v>0</v>
      </c>
      <c r="X683" s="264">
        <f>IF(AND(LARGE('Sch A. Input'!$CL$15:$CL$41,COUNTIF('Sch A. Input'!$CL$15:$CL$41,"&gt;="&amp;F683))&lt;E683,F683&lt;&gt;0),"Leaver",IF(OR(D683="",D683&gt;$L$11,($L$11-14)&lt;$K$9),0,(E683+1-D683)/14-1))</f>
        <v>0</v>
      </c>
      <c r="Y683" s="265">
        <f>IF(AND(LARGE('Sch A. Input'!$CL$15:$CL$41,COUNTIF('Sch A. Input'!$CL$15:$CL$41,"&gt;="&amp;F683))&lt;E683,F683&lt;&gt;0),"Leaver",IFERROR(IF((S683/$X683*$M$9+T683)&gt;$D$12,"YES","NO"),0))</f>
        <v>0</v>
      </c>
      <c r="Z683" s="225">
        <f>IF(AND(LARGE('Sch A. Input'!$CL$15:$CL$41,COUNTIF('Sch A. Input'!$CL$15:$CL$41,"&gt;="&amp;F683))&lt;E683,F683&lt;&gt;0),"Leaver",IFERROR(IF($Y683="YES",MIN($U683*($G$12/$D$12),$G$12),(SUMPRODUCT(--((MIN(W683,$D$12))&gt;$C$9:$C$12),((MIN(W683,$D$12))-$C$9:$C$12),$H$9:$H$12))-((1-(X683/$M$9))*(SUMPRODUCT(--((MIN(V683,$D$12))&gt;$C$9:$C$12),((MIN(V683,$D$12))-$C$9:$C$12),$H$9:$H$12)))),0))</f>
        <v>0</v>
      </c>
      <c r="AA683" s="169">
        <f>IF(AND(LARGE('Sch A. Input'!$CL$15:$CL$41,COUNTIF('Sch A. Input'!$CL$15:$CL$41,"&gt;="&amp;F683))&lt;E683,F683&lt;&gt;0),"Leaver",IFERROR(Z683/U683,0))</f>
        <v>0</v>
      </c>
      <c r="AB683" s="170">
        <f>IF(AND(LARGE('Sch A. Input'!$CL$15:$CL$41,COUNTIF('Sch A. Input'!$CL$15:$CL$41,"&gt;="&amp;F683))&lt;E683,F683&lt;&gt;0),"Leaver",Q683-Z683)</f>
        <v>0</v>
      </c>
      <c r="AC683" s="94">
        <f t="shared" si="118"/>
        <v>0</v>
      </c>
      <c r="BK683" s="2"/>
      <c r="BL683" s="2"/>
      <c r="CI683"/>
    </row>
    <row r="684" spans="2:87" x14ac:dyDescent="0.35">
      <c r="B684" s="70" t="str">
        <f>IF('Sch A. Input'!B682="","",'Sch A. Input'!B682)</f>
        <v/>
      </c>
      <c r="C684" s="75" t="str">
        <f>IF('Sch A. Input'!C682="","",'Sch A. Input'!C682)</f>
        <v/>
      </c>
      <c r="D684" s="71" t="str">
        <f>IF('Sch A. Input'!D682="","",'Sch A. Input'!D682)</f>
        <v/>
      </c>
      <c r="E684" s="71">
        <f>'Sch A. Input'!E682</f>
        <v>45016</v>
      </c>
      <c r="F684" s="71">
        <f>'Sch A. Input'!F682</f>
        <v>0</v>
      </c>
      <c r="G684" s="226">
        <f>SUMIFS('Sch A. Input'!H682:CJ682,'Sch A. Input'!$H$13:$CJ$13,$L$11,'Sch A. Input'!$H$14:$CJ$14,"Recurring")</f>
        <v>0</v>
      </c>
      <c r="H684" s="226">
        <f>SUMIFS('Sch A. Input'!H682:CJ682,'Sch A. Input'!$H$13:$CJ$13,$L$11,'Sch A. Input'!$H$14:$CJ$14,"One-time")</f>
        <v>0</v>
      </c>
      <c r="I684" s="227">
        <f t="shared" si="112"/>
        <v>0</v>
      </c>
      <c r="J684" s="228">
        <f>SUMIFS('Sch A. Input'!H682:CJ682,'Sch A. Input'!$H$14:$CJ$14,"Recurring",'Sch A. Input'!$H$13:$CJ$13,"&lt;="&amp;$L$11)</f>
        <v>0</v>
      </c>
      <c r="K684" s="228">
        <f>SUMIFS('Sch A. Input'!H682:CJ682,'Sch A. Input'!$H$14:$CJ$14,"One-time",'Sch A. Input'!$H$13:$CJ$13,"&lt;="&amp;$L$11)</f>
        <v>0</v>
      </c>
      <c r="L684" s="229">
        <f t="shared" si="113"/>
        <v>0</v>
      </c>
      <c r="M684" s="228">
        <f t="shared" si="114"/>
        <v>0</v>
      </c>
      <c r="N684" s="228">
        <f t="shared" si="115"/>
        <v>0</v>
      </c>
      <c r="O684" s="259">
        <f t="shared" si="116"/>
        <v>0</v>
      </c>
      <c r="P684" s="268">
        <f t="shared" si="110"/>
        <v>0</v>
      </c>
      <c r="Q684" s="231">
        <f t="shared" si="111"/>
        <v>0</v>
      </c>
      <c r="R684" s="97">
        <f t="shared" si="117"/>
        <v>0</v>
      </c>
      <c r="S684" s="237">
        <f>IF(AND(LARGE('Sch A. Input'!$CL$15:$CL$41,COUNTIF('Sch A. Input'!$CL$15:$CL$41,"&gt;="&amp;F684))&lt;E684,F684&lt;&gt;0),"Leaver",J684-G684)</f>
        <v>0</v>
      </c>
      <c r="T684" s="237">
        <f>IF(AND(LARGE('Sch A. Input'!$CL$15:$CL$41,COUNTIF('Sch A. Input'!$CL$15:$CL$41,"&gt;="&amp;F684))&lt;E684,F684&lt;&gt;0),"Leaver",K684-H684)</f>
        <v>0</v>
      </c>
      <c r="U684" s="238">
        <f>IF(AND(LARGE('Sch A. Input'!$CL$15:$CL$41,COUNTIF('Sch A. Input'!$CL$15:$CL$41,"&gt;="&amp;F684))&lt;E684,F684&lt;&gt;0),"Leaver",L684-I684)</f>
        <v>0</v>
      </c>
      <c r="V684" s="238">
        <f>IF(AND(LARGE('Sch A. Input'!$CL$15:$CL$41,COUNTIF('Sch A. Input'!$CL$15:$CL$41,"&gt;="&amp;F684))&lt;E684,F684&lt;&gt;0),"Leaver",IFERROR(S684/X684*$M$9,0))</f>
        <v>0</v>
      </c>
      <c r="W684" s="238">
        <f>IF(AND(LARGE('Sch A. Input'!$CL$15:$CL$41,COUNTIF('Sch A. Input'!$CL$15:$CL$41,"&gt;="&amp;F684))&lt;E684,F684&lt;&gt;0),"Leaver",V684+T684)</f>
        <v>0</v>
      </c>
      <c r="X684" s="264">
        <f>IF(AND(LARGE('Sch A. Input'!$CL$15:$CL$41,COUNTIF('Sch A. Input'!$CL$15:$CL$41,"&gt;="&amp;F684))&lt;E684,F684&lt;&gt;0),"Leaver",IF(OR(D684="",D684&gt;$L$11,($L$11-14)&lt;$K$9),0,(E684+1-D684)/14-1))</f>
        <v>0</v>
      </c>
      <c r="Y684" s="265">
        <f>IF(AND(LARGE('Sch A. Input'!$CL$15:$CL$41,COUNTIF('Sch A. Input'!$CL$15:$CL$41,"&gt;="&amp;F684))&lt;E684,F684&lt;&gt;0),"Leaver",IFERROR(IF((S684/$X684*$M$9+T684)&gt;$D$12,"YES","NO"),0))</f>
        <v>0</v>
      </c>
      <c r="Z684" s="225">
        <f>IF(AND(LARGE('Sch A. Input'!$CL$15:$CL$41,COUNTIF('Sch A. Input'!$CL$15:$CL$41,"&gt;="&amp;F684))&lt;E684,F684&lt;&gt;0),"Leaver",IFERROR(IF($Y684="YES",MIN($U684*($G$12/$D$12),$G$12),(SUMPRODUCT(--((MIN(W684,$D$12))&gt;$C$9:$C$12),((MIN(W684,$D$12))-$C$9:$C$12),$H$9:$H$12))-((1-(X684/$M$9))*(SUMPRODUCT(--((MIN(V684,$D$12))&gt;$C$9:$C$12),((MIN(V684,$D$12))-$C$9:$C$12),$H$9:$H$12)))),0))</f>
        <v>0</v>
      </c>
      <c r="AA684" s="169">
        <f>IF(AND(LARGE('Sch A. Input'!$CL$15:$CL$41,COUNTIF('Sch A. Input'!$CL$15:$CL$41,"&gt;="&amp;F684))&lt;E684,F684&lt;&gt;0),"Leaver",IFERROR(Z684/U684,0))</f>
        <v>0</v>
      </c>
      <c r="AB684" s="170">
        <f>IF(AND(LARGE('Sch A. Input'!$CL$15:$CL$41,COUNTIF('Sch A. Input'!$CL$15:$CL$41,"&gt;="&amp;F684))&lt;E684,F684&lt;&gt;0),"Leaver",Q684-Z684)</f>
        <v>0</v>
      </c>
      <c r="AC684" s="94">
        <f t="shared" si="118"/>
        <v>0</v>
      </c>
      <c r="BK684" s="2"/>
      <c r="BL684" s="2"/>
      <c r="CI684"/>
    </row>
    <row r="685" spans="2:87" x14ac:dyDescent="0.35">
      <c r="B685" s="70" t="str">
        <f>IF('Sch A. Input'!B683="","",'Sch A. Input'!B683)</f>
        <v/>
      </c>
      <c r="C685" s="75" t="str">
        <f>IF('Sch A. Input'!C683="","",'Sch A. Input'!C683)</f>
        <v/>
      </c>
      <c r="D685" s="71" t="str">
        <f>IF('Sch A. Input'!D683="","",'Sch A. Input'!D683)</f>
        <v/>
      </c>
      <c r="E685" s="71">
        <f>'Sch A. Input'!E683</f>
        <v>45016</v>
      </c>
      <c r="F685" s="71">
        <f>'Sch A. Input'!F683</f>
        <v>0</v>
      </c>
      <c r="G685" s="226">
        <f>SUMIFS('Sch A. Input'!H683:CJ683,'Sch A. Input'!$H$13:$CJ$13,$L$11,'Sch A. Input'!$H$14:$CJ$14,"Recurring")</f>
        <v>0</v>
      </c>
      <c r="H685" s="226">
        <f>SUMIFS('Sch A. Input'!H683:CJ683,'Sch A. Input'!$H$13:$CJ$13,$L$11,'Sch A. Input'!$H$14:$CJ$14,"One-time")</f>
        <v>0</v>
      </c>
      <c r="I685" s="227">
        <f t="shared" si="112"/>
        <v>0</v>
      </c>
      <c r="J685" s="228">
        <f>SUMIFS('Sch A. Input'!H683:CJ683,'Sch A. Input'!$H$14:$CJ$14,"Recurring",'Sch A. Input'!$H$13:$CJ$13,"&lt;="&amp;$L$11)</f>
        <v>0</v>
      </c>
      <c r="K685" s="228">
        <f>SUMIFS('Sch A. Input'!H683:CJ683,'Sch A. Input'!$H$14:$CJ$14,"One-time",'Sch A. Input'!$H$13:$CJ$13,"&lt;="&amp;$L$11)</f>
        <v>0</v>
      </c>
      <c r="L685" s="229">
        <f t="shared" si="113"/>
        <v>0</v>
      </c>
      <c r="M685" s="228">
        <f t="shared" si="114"/>
        <v>0</v>
      </c>
      <c r="N685" s="228">
        <f t="shared" si="115"/>
        <v>0</v>
      </c>
      <c r="O685" s="259">
        <f t="shared" si="116"/>
        <v>0</v>
      </c>
      <c r="P685" s="268">
        <f t="shared" si="110"/>
        <v>0</v>
      </c>
      <c r="Q685" s="231">
        <f t="shared" si="111"/>
        <v>0</v>
      </c>
      <c r="R685" s="97">
        <f t="shared" si="117"/>
        <v>0</v>
      </c>
      <c r="S685" s="237">
        <f>IF(AND(LARGE('Sch A. Input'!$CL$15:$CL$41,COUNTIF('Sch A. Input'!$CL$15:$CL$41,"&gt;="&amp;F685))&lt;E685,F685&lt;&gt;0),"Leaver",J685-G685)</f>
        <v>0</v>
      </c>
      <c r="T685" s="237">
        <f>IF(AND(LARGE('Sch A. Input'!$CL$15:$CL$41,COUNTIF('Sch A. Input'!$CL$15:$CL$41,"&gt;="&amp;F685))&lt;E685,F685&lt;&gt;0),"Leaver",K685-H685)</f>
        <v>0</v>
      </c>
      <c r="U685" s="238">
        <f>IF(AND(LARGE('Sch A. Input'!$CL$15:$CL$41,COUNTIF('Sch A. Input'!$CL$15:$CL$41,"&gt;="&amp;F685))&lt;E685,F685&lt;&gt;0),"Leaver",L685-I685)</f>
        <v>0</v>
      </c>
      <c r="V685" s="238">
        <f>IF(AND(LARGE('Sch A. Input'!$CL$15:$CL$41,COUNTIF('Sch A. Input'!$CL$15:$CL$41,"&gt;="&amp;F685))&lt;E685,F685&lt;&gt;0),"Leaver",IFERROR(S685/X685*$M$9,0))</f>
        <v>0</v>
      </c>
      <c r="W685" s="238">
        <f>IF(AND(LARGE('Sch A. Input'!$CL$15:$CL$41,COUNTIF('Sch A. Input'!$CL$15:$CL$41,"&gt;="&amp;F685))&lt;E685,F685&lt;&gt;0),"Leaver",V685+T685)</f>
        <v>0</v>
      </c>
      <c r="X685" s="264">
        <f>IF(AND(LARGE('Sch A. Input'!$CL$15:$CL$41,COUNTIF('Sch A. Input'!$CL$15:$CL$41,"&gt;="&amp;F685))&lt;E685,F685&lt;&gt;0),"Leaver",IF(OR(D685="",D685&gt;$L$11,($L$11-14)&lt;$K$9),0,(E685+1-D685)/14-1))</f>
        <v>0</v>
      </c>
      <c r="Y685" s="265">
        <f>IF(AND(LARGE('Sch A. Input'!$CL$15:$CL$41,COUNTIF('Sch A. Input'!$CL$15:$CL$41,"&gt;="&amp;F685))&lt;E685,F685&lt;&gt;0),"Leaver",IFERROR(IF((S685/$X685*$M$9+T685)&gt;$D$12,"YES","NO"),0))</f>
        <v>0</v>
      </c>
      <c r="Z685" s="225">
        <f>IF(AND(LARGE('Sch A. Input'!$CL$15:$CL$41,COUNTIF('Sch A. Input'!$CL$15:$CL$41,"&gt;="&amp;F685))&lt;E685,F685&lt;&gt;0),"Leaver",IFERROR(IF($Y685="YES",MIN($U685*($G$12/$D$12),$G$12),(SUMPRODUCT(--((MIN(W685,$D$12))&gt;$C$9:$C$12),((MIN(W685,$D$12))-$C$9:$C$12),$H$9:$H$12))-((1-(X685/$M$9))*(SUMPRODUCT(--((MIN(V685,$D$12))&gt;$C$9:$C$12),((MIN(V685,$D$12))-$C$9:$C$12),$H$9:$H$12)))),0))</f>
        <v>0</v>
      </c>
      <c r="AA685" s="169">
        <f>IF(AND(LARGE('Sch A. Input'!$CL$15:$CL$41,COUNTIF('Sch A. Input'!$CL$15:$CL$41,"&gt;="&amp;F685))&lt;E685,F685&lt;&gt;0),"Leaver",IFERROR(Z685/U685,0))</f>
        <v>0</v>
      </c>
      <c r="AB685" s="170">
        <f>IF(AND(LARGE('Sch A. Input'!$CL$15:$CL$41,COUNTIF('Sch A. Input'!$CL$15:$CL$41,"&gt;="&amp;F685))&lt;E685,F685&lt;&gt;0),"Leaver",Q685-Z685)</f>
        <v>0</v>
      </c>
      <c r="AC685" s="94">
        <f t="shared" si="118"/>
        <v>0</v>
      </c>
      <c r="BK685" s="2"/>
      <c r="BL685" s="2"/>
      <c r="CI685"/>
    </row>
    <row r="686" spans="2:87" x14ac:dyDescent="0.35">
      <c r="B686" s="70" t="str">
        <f>IF('Sch A. Input'!B684="","",'Sch A. Input'!B684)</f>
        <v/>
      </c>
      <c r="C686" s="75" t="str">
        <f>IF('Sch A. Input'!C684="","",'Sch A. Input'!C684)</f>
        <v/>
      </c>
      <c r="D686" s="71" t="str">
        <f>IF('Sch A. Input'!D684="","",'Sch A. Input'!D684)</f>
        <v/>
      </c>
      <c r="E686" s="71">
        <f>'Sch A. Input'!E684</f>
        <v>45016</v>
      </c>
      <c r="F686" s="71">
        <f>'Sch A. Input'!F684</f>
        <v>0</v>
      </c>
      <c r="G686" s="226">
        <f>SUMIFS('Sch A. Input'!H684:CJ684,'Sch A. Input'!$H$13:$CJ$13,$L$11,'Sch A. Input'!$H$14:$CJ$14,"Recurring")</f>
        <v>0</v>
      </c>
      <c r="H686" s="226">
        <f>SUMIFS('Sch A. Input'!H684:CJ684,'Sch A. Input'!$H$13:$CJ$13,$L$11,'Sch A. Input'!$H$14:$CJ$14,"One-time")</f>
        <v>0</v>
      </c>
      <c r="I686" s="227">
        <f t="shared" si="112"/>
        <v>0</v>
      </c>
      <c r="J686" s="228">
        <f>SUMIFS('Sch A. Input'!H684:CJ684,'Sch A. Input'!$H$14:$CJ$14,"Recurring",'Sch A. Input'!$H$13:$CJ$13,"&lt;="&amp;$L$11)</f>
        <v>0</v>
      </c>
      <c r="K686" s="228">
        <f>SUMIFS('Sch A. Input'!H684:CJ684,'Sch A. Input'!$H$14:$CJ$14,"One-time",'Sch A. Input'!$H$13:$CJ$13,"&lt;="&amp;$L$11)</f>
        <v>0</v>
      </c>
      <c r="L686" s="229">
        <f t="shared" si="113"/>
        <v>0</v>
      </c>
      <c r="M686" s="228">
        <f t="shared" si="114"/>
        <v>0</v>
      </c>
      <c r="N686" s="228">
        <f t="shared" si="115"/>
        <v>0</v>
      </c>
      <c r="O686" s="259">
        <f t="shared" si="116"/>
        <v>0</v>
      </c>
      <c r="P686" s="268">
        <f t="shared" si="110"/>
        <v>0</v>
      </c>
      <c r="Q686" s="231">
        <f t="shared" si="111"/>
        <v>0</v>
      </c>
      <c r="R686" s="97">
        <f t="shared" si="117"/>
        <v>0</v>
      </c>
      <c r="S686" s="237">
        <f>IF(AND(LARGE('Sch A. Input'!$CL$15:$CL$41,COUNTIF('Sch A. Input'!$CL$15:$CL$41,"&gt;="&amp;F686))&lt;E686,F686&lt;&gt;0),"Leaver",J686-G686)</f>
        <v>0</v>
      </c>
      <c r="T686" s="237">
        <f>IF(AND(LARGE('Sch A. Input'!$CL$15:$CL$41,COUNTIF('Sch A. Input'!$CL$15:$CL$41,"&gt;="&amp;F686))&lt;E686,F686&lt;&gt;0),"Leaver",K686-H686)</f>
        <v>0</v>
      </c>
      <c r="U686" s="238">
        <f>IF(AND(LARGE('Sch A. Input'!$CL$15:$CL$41,COUNTIF('Sch A. Input'!$CL$15:$CL$41,"&gt;="&amp;F686))&lt;E686,F686&lt;&gt;0),"Leaver",L686-I686)</f>
        <v>0</v>
      </c>
      <c r="V686" s="238">
        <f>IF(AND(LARGE('Sch A. Input'!$CL$15:$CL$41,COUNTIF('Sch A. Input'!$CL$15:$CL$41,"&gt;="&amp;F686))&lt;E686,F686&lt;&gt;0),"Leaver",IFERROR(S686/X686*$M$9,0))</f>
        <v>0</v>
      </c>
      <c r="W686" s="238">
        <f>IF(AND(LARGE('Sch A. Input'!$CL$15:$CL$41,COUNTIF('Sch A. Input'!$CL$15:$CL$41,"&gt;="&amp;F686))&lt;E686,F686&lt;&gt;0),"Leaver",V686+T686)</f>
        <v>0</v>
      </c>
      <c r="X686" s="264">
        <f>IF(AND(LARGE('Sch A. Input'!$CL$15:$CL$41,COUNTIF('Sch A. Input'!$CL$15:$CL$41,"&gt;="&amp;F686))&lt;E686,F686&lt;&gt;0),"Leaver",IF(OR(D686="",D686&gt;$L$11,($L$11-14)&lt;$K$9),0,(E686+1-D686)/14-1))</f>
        <v>0</v>
      </c>
      <c r="Y686" s="265">
        <f>IF(AND(LARGE('Sch A. Input'!$CL$15:$CL$41,COUNTIF('Sch A. Input'!$CL$15:$CL$41,"&gt;="&amp;F686))&lt;E686,F686&lt;&gt;0),"Leaver",IFERROR(IF((S686/$X686*$M$9+T686)&gt;$D$12,"YES","NO"),0))</f>
        <v>0</v>
      </c>
      <c r="Z686" s="225">
        <f>IF(AND(LARGE('Sch A. Input'!$CL$15:$CL$41,COUNTIF('Sch A. Input'!$CL$15:$CL$41,"&gt;="&amp;F686))&lt;E686,F686&lt;&gt;0),"Leaver",IFERROR(IF($Y686="YES",MIN($U686*($G$12/$D$12),$G$12),(SUMPRODUCT(--((MIN(W686,$D$12))&gt;$C$9:$C$12),((MIN(W686,$D$12))-$C$9:$C$12),$H$9:$H$12))-((1-(X686/$M$9))*(SUMPRODUCT(--((MIN(V686,$D$12))&gt;$C$9:$C$12),((MIN(V686,$D$12))-$C$9:$C$12),$H$9:$H$12)))),0))</f>
        <v>0</v>
      </c>
      <c r="AA686" s="169">
        <f>IF(AND(LARGE('Sch A. Input'!$CL$15:$CL$41,COUNTIF('Sch A. Input'!$CL$15:$CL$41,"&gt;="&amp;F686))&lt;E686,F686&lt;&gt;0),"Leaver",IFERROR(Z686/U686,0))</f>
        <v>0</v>
      </c>
      <c r="AB686" s="170">
        <f>IF(AND(LARGE('Sch A. Input'!$CL$15:$CL$41,COUNTIF('Sch A. Input'!$CL$15:$CL$41,"&gt;="&amp;F686))&lt;E686,F686&lt;&gt;0),"Leaver",Q686-Z686)</f>
        <v>0</v>
      </c>
      <c r="AC686" s="94">
        <f t="shared" si="118"/>
        <v>0</v>
      </c>
      <c r="BK686" s="2"/>
      <c r="BL686" s="2"/>
      <c r="CI686"/>
    </row>
    <row r="687" spans="2:87" x14ac:dyDescent="0.35">
      <c r="B687" s="70" t="str">
        <f>IF('Sch A. Input'!B685="","",'Sch A. Input'!B685)</f>
        <v/>
      </c>
      <c r="C687" s="75" t="str">
        <f>IF('Sch A. Input'!C685="","",'Sch A. Input'!C685)</f>
        <v/>
      </c>
      <c r="D687" s="71" t="str">
        <f>IF('Sch A. Input'!D685="","",'Sch A. Input'!D685)</f>
        <v/>
      </c>
      <c r="E687" s="71">
        <f>'Sch A. Input'!E685</f>
        <v>45016</v>
      </c>
      <c r="F687" s="71">
        <f>'Sch A. Input'!F685</f>
        <v>0</v>
      </c>
      <c r="G687" s="226">
        <f>SUMIFS('Sch A. Input'!H685:CJ685,'Sch A. Input'!$H$13:$CJ$13,$L$11,'Sch A. Input'!$H$14:$CJ$14,"Recurring")</f>
        <v>0</v>
      </c>
      <c r="H687" s="226">
        <f>SUMIFS('Sch A. Input'!H685:CJ685,'Sch A. Input'!$H$13:$CJ$13,$L$11,'Sch A. Input'!$H$14:$CJ$14,"One-time")</f>
        <v>0</v>
      </c>
      <c r="I687" s="227">
        <f t="shared" si="112"/>
        <v>0</v>
      </c>
      <c r="J687" s="228">
        <f>SUMIFS('Sch A. Input'!H685:CJ685,'Sch A. Input'!$H$14:$CJ$14,"Recurring",'Sch A. Input'!$H$13:$CJ$13,"&lt;="&amp;$L$11)</f>
        <v>0</v>
      </c>
      <c r="K687" s="228">
        <f>SUMIFS('Sch A. Input'!H685:CJ685,'Sch A. Input'!$H$14:$CJ$14,"One-time",'Sch A. Input'!$H$13:$CJ$13,"&lt;="&amp;$L$11)</f>
        <v>0</v>
      </c>
      <c r="L687" s="229">
        <f t="shared" si="113"/>
        <v>0</v>
      </c>
      <c r="M687" s="228">
        <f t="shared" si="114"/>
        <v>0</v>
      </c>
      <c r="N687" s="228">
        <f t="shared" si="115"/>
        <v>0</v>
      </c>
      <c r="O687" s="259">
        <f t="shared" si="116"/>
        <v>0</v>
      </c>
      <c r="P687" s="268">
        <f t="shared" si="110"/>
        <v>0</v>
      </c>
      <c r="Q687" s="231">
        <f t="shared" si="111"/>
        <v>0</v>
      </c>
      <c r="R687" s="97">
        <f t="shared" si="117"/>
        <v>0</v>
      </c>
      <c r="S687" s="237">
        <f>IF(AND(LARGE('Sch A. Input'!$CL$15:$CL$41,COUNTIF('Sch A. Input'!$CL$15:$CL$41,"&gt;="&amp;F687))&lt;E687,F687&lt;&gt;0),"Leaver",J687-G687)</f>
        <v>0</v>
      </c>
      <c r="T687" s="237">
        <f>IF(AND(LARGE('Sch A. Input'!$CL$15:$CL$41,COUNTIF('Sch A. Input'!$CL$15:$CL$41,"&gt;="&amp;F687))&lt;E687,F687&lt;&gt;0),"Leaver",K687-H687)</f>
        <v>0</v>
      </c>
      <c r="U687" s="238">
        <f>IF(AND(LARGE('Sch A. Input'!$CL$15:$CL$41,COUNTIF('Sch A. Input'!$CL$15:$CL$41,"&gt;="&amp;F687))&lt;E687,F687&lt;&gt;0),"Leaver",L687-I687)</f>
        <v>0</v>
      </c>
      <c r="V687" s="238">
        <f>IF(AND(LARGE('Sch A. Input'!$CL$15:$CL$41,COUNTIF('Sch A. Input'!$CL$15:$CL$41,"&gt;="&amp;F687))&lt;E687,F687&lt;&gt;0),"Leaver",IFERROR(S687/X687*$M$9,0))</f>
        <v>0</v>
      </c>
      <c r="W687" s="238">
        <f>IF(AND(LARGE('Sch A. Input'!$CL$15:$CL$41,COUNTIF('Sch A. Input'!$CL$15:$CL$41,"&gt;="&amp;F687))&lt;E687,F687&lt;&gt;0),"Leaver",V687+T687)</f>
        <v>0</v>
      </c>
      <c r="X687" s="264">
        <f>IF(AND(LARGE('Sch A. Input'!$CL$15:$CL$41,COUNTIF('Sch A. Input'!$CL$15:$CL$41,"&gt;="&amp;F687))&lt;E687,F687&lt;&gt;0),"Leaver",IF(OR(D687="",D687&gt;$L$11,($L$11-14)&lt;$K$9),0,(E687+1-D687)/14-1))</f>
        <v>0</v>
      </c>
      <c r="Y687" s="265">
        <f>IF(AND(LARGE('Sch A. Input'!$CL$15:$CL$41,COUNTIF('Sch A. Input'!$CL$15:$CL$41,"&gt;="&amp;F687))&lt;E687,F687&lt;&gt;0),"Leaver",IFERROR(IF((S687/$X687*$M$9+T687)&gt;$D$12,"YES","NO"),0))</f>
        <v>0</v>
      </c>
      <c r="Z687" s="225">
        <f>IF(AND(LARGE('Sch A. Input'!$CL$15:$CL$41,COUNTIF('Sch A. Input'!$CL$15:$CL$41,"&gt;="&amp;F687))&lt;E687,F687&lt;&gt;0),"Leaver",IFERROR(IF($Y687="YES",MIN($U687*($G$12/$D$12),$G$12),(SUMPRODUCT(--((MIN(W687,$D$12))&gt;$C$9:$C$12),((MIN(W687,$D$12))-$C$9:$C$12),$H$9:$H$12))-((1-(X687/$M$9))*(SUMPRODUCT(--((MIN(V687,$D$12))&gt;$C$9:$C$12),((MIN(V687,$D$12))-$C$9:$C$12),$H$9:$H$12)))),0))</f>
        <v>0</v>
      </c>
      <c r="AA687" s="169">
        <f>IF(AND(LARGE('Sch A. Input'!$CL$15:$CL$41,COUNTIF('Sch A. Input'!$CL$15:$CL$41,"&gt;="&amp;F687))&lt;E687,F687&lt;&gt;0),"Leaver",IFERROR(Z687/U687,0))</f>
        <v>0</v>
      </c>
      <c r="AB687" s="170">
        <f>IF(AND(LARGE('Sch A. Input'!$CL$15:$CL$41,COUNTIF('Sch A. Input'!$CL$15:$CL$41,"&gt;="&amp;F687))&lt;E687,F687&lt;&gt;0),"Leaver",Q687-Z687)</f>
        <v>0</v>
      </c>
      <c r="AC687" s="94">
        <f t="shared" si="118"/>
        <v>0</v>
      </c>
      <c r="BK687" s="2"/>
      <c r="BL687" s="2"/>
      <c r="CI687"/>
    </row>
    <row r="688" spans="2:87" x14ac:dyDescent="0.35">
      <c r="B688" s="70" t="str">
        <f>IF('Sch A. Input'!B686="","",'Sch A. Input'!B686)</f>
        <v/>
      </c>
      <c r="C688" s="75" t="str">
        <f>IF('Sch A. Input'!C686="","",'Sch A. Input'!C686)</f>
        <v/>
      </c>
      <c r="D688" s="71" t="str">
        <f>IF('Sch A. Input'!D686="","",'Sch A. Input'!D686)</f>
        <v/>
      </c>
      <c r="E688" s="71">
        <f>'Sch A. Input'!E686</f>
        <v>45016</v>
      </c>
      <c r="F688" s="71">
        <f>'Sch A. Input'!F686</f>
        <v>0</v>
      </c>
      <c r="G688" s="226">
        <f>SUMIFS('Sch A. Input'!H686:CJ686,'Sch A. Input'!$H$13:$CJ$13,$L$11,'Sch A. Input'!$H$14:$CJ$14,"Recurring")</f>
        <v>0</v>
      </c>
      <c r="H688" s="226">
        <f>SUMIFS('Sch A. Input'!H686:CJ686,'Sch A. Input'!$H$13:$CJ$13,$L$11,'Sch A. Input'!$H$14:$CJ$14,"One-time")</f>
        <v>0</v>
      </c>
      <c r="I688" s="227">
        <f t="shared" si="112"/>
        <v>0</v>
      </c>
      <c r="J688" s="228">
        <f>SUMIFS('Sch A. Input'!H686:CJ686,'Sch A. Input'!$H$14:$CJ$14,"Recurring",'Sch A. Input'!$H$13:$CJ$13,"&lt;="&amp;$L$11)</f>
        <v>0</v>
      </c>
      <c r="K688" s="228">
        <f>SUMIFS('Sch A. Input'!H686:CJ686,'Sch A. Input'!$H$14:$CJ$14,"One-time",'Sch A. Input'!$H$13:$CJ$13,"&lt;="&amp;$L$11)</f>
        <v>0</v>
      </c>
      <c r="L688" s="229">
        <f t="shared" si="113"/>
        <v>0</v>
      </c>
      <c r="M688" s="228">
        <f t="shared" si="114"/>
        <v>0</v>
      </c>
      <c r="N688" s="228">
        <f t="shared" si="115"/>
        <v>0</v>
      </c>
      <c r="O688" s="259">
        <f t="shared" si="116"/>
        <v>0</v>
      </c>
      <c r="P688" s="268">
        <f t="shared" si="110"/>
        <v>0</v>
      </c>
      <c r="Q688" s="231">
        <f t="shared" si="111"/>
        <v>0</v>
      </c>
      <c r="R688" s="97">
        <f t="shared" si="117"/>
        <v>0</v>
      </c>
      <c r="S688" s="237">
        <f>IF(AND(LARGE('Sch A. Input'!$CL$15:$CL$41,COUNTIF('Sch A. Input'!$CL$15:$CL$41,"&gt;="&amp;F688))&lt;E688,F688&lt;&gt;0),"Leaver",J688-G688)</f>
        <v>0</v>
      </c>
      <c r="T688" s="237">
        <f>IF(AND(LARGE('Sch A. Input'!$CL$15:$CL$41,COUNTIF('Sch A. Input'!$CL$15:$CL$41,"&gt;="&amp;F688))&lt;E688,F688&lt;&gt;0),"Leaver",K688-H688)</f>
        <v>0</v>
      </c>
      <c r="U688" s="238">
        <f>IF(AND(LARGE('Sch A. Input'!$CL$15:$CL$41,COUNTIF('Sch A. Input'!$CL$15:$CL$41,"&gt;="&amp;F688))&lt;E688,F688&lt;&gt;0),"Leaver",L688-I688)</f>
        <v>0</v>
      </c>
      <c r="V688" s="238">
        <f>IF(AND(LARGE('Sch A. Input'!$CL$15:$CL$41,COUNTIF('Sch A. Input'!$CL$15:$CL$41,"&gt;="&amp;F688))&lt;E688,F688&lt;&gt;0),"Leaver",IFERROR(S688/X688*$M$9,0))</f>
        <v>0</v>
      </c>
      <c r="W688" s="238">
        <f>IF(AND(LARGE('Sch A. Input'!$CL$15:$CL$41,COUNTIF('Sch A. Input'!$CL$15:$CL$41,"&gt;="&amp;F688))&lt;E688,F688&lt;&gt;0),"Leaver",V688+T688)</f>
        <v>0</v>
      </c>
      <c r="X688" s="264">
        <f>IF(AND(LARGE('Sch A. Input'!$CL$15:$CL$41,COUNTIF('Sch A. Input'!$CL$15:$CL$41,"&gt;="&amp;F688))&lt;E688,F688&lt;&gt;0),"Leaver",IF(OR(D688="",D688&gt;$L$11,($L$11-14)&lt;$K$9),0,(E688+1-D688)/14-1))</f>
        <v>0</v>
      </c>
      <c r="Y688" s="265">
        <f>IF(AND(LARGE('Sch A. Input'!$CL$15:$CL$41,COUNTIF('Sch A. Input'!$CL$15:$CL$41,"&gt;="&amp;F688))&lt;E688,F688&lt;&gt;0),"Leaver",IFERROR(IF((S688/$X688*$M$9+T688)&gt;$D$12,"YES","NO"),0))</f>
        <v>0</v>
      </c>
      <c r="Z688" s="225">
        <f>IF(AND(LARGE('Sch A. Input'!$CL$15:$CL$41,COUNTIF('Sch A. Input'!$CL$15:$CL$41,"&gt;="&amp;F688))&lt;E688,F688&lt;&gt;0),"Leaver",IFERROR(IF($Y688="YES",MIN($U688*($G$12/$D$12),$G$12),(SUMPRODUCT(--((MIN(W688,$D$12))&gt;$C$9:$C$12),((MIN(W688,$D$12))-$C$9:$C$12),$H$9:$H$12))-((1-(X688/$M$9))*(SUMPRODUCT(--((MIN(V688,$D$12))&gt;$C$9:$C$12),((MIN(V688,$D$12))-$C$9:$C$12),$H$9:$H$12)))),0))</f>
        <v>0</v>
      </c>
      <c r="AA688" s="169">
        <f>IF(AND(LARGE('Sch A. Input'!$CL$15:$CL$41,COUNTIF('Sch A. Input'!$CL$15:$CL$41,"&gt;="&amp;F688))&lt;E688,F688&lt;&gt;0),"Leaver",IFERROR(Z688/U688,0))</f>
        <v>0</v>
      </c>
      <c r="AB688" s="170">
        <f>IF(AND(LARGE('Sch A. Input'!$CL$15:$CL$41,COUNTIF('Sch A. Input'!$CL$15:$CL$41,"&gt;="&amp;F688))&lt;E688,F688&lt;&gt;0),"Leaver",Q688-Z688)</f>
        <v>0</v>
      </c>
      <c r="AC688" s="94">
        <f t="shared" si="118"/>
        <v>0</v>
      </c>
      <c r="BK688" s="2"/>
      <c r="BL688" s="2"/>
      <c r="CI688"/>
    </row>
    <row r="689" spans="2:87" x14ac:dyDescent="0.35">
      <c r="B689" s="70" t="str">
        <f>IF('Sch A. Input'!B687="","",'Sch A. Input'!B687)</f>
        <v/>
      </c>
      <c r="C689" s="75" t="str">
        <f>IF('Sch A. Input'!C687="","",'Sch A. Input'!C687)</f>
        <v/>
      </c>
      <c r="D689" s="71" t="str">
        <f>IF('Sch A. Input'!D687="","",'Sch A. Input'!D687)</f>
        <v/>
      </c>
      <c r="E689" s="71">
        <f>'Sch A. Input'!E687</f>
        <v>45016</v>
      </c>
      <c r="F689" s="71">
        <f>'Sch A. Input'!F687</f>
        <v>0</v>
      </c>
      <c r="G689" s="226">
        <f>SUMIFS('Sch A. Input'!H687:CJ687,'Sch A. Input'!$H$13:$CJ$13,$L$11,'Sch A. Input'!$H$14:$CJ$14,"Recurring")</f>
        <v>0</v>
      </c>
      <c r="H689" s="226">
        <f>SUMIFS('Sch A. Input'!H687:CJ687,'Sch A. Input'!$H$13:$CJ$13,$L$11,'Sch A. Input'!$H$14:$CJ$14,"One-time")</f>
        <v>0</v>
      </c>
      <c r="I689" s="227">
        <f t="shared" si="112"/>
        <v>0</v>
      </c>
      <c r="J689" s="228">
        <f>SUMIFS('Sch A. Input'!H687:CJ687,'Sch A. Input'!$H$14:$CJ$14,"Recurring",'Sch A. Input'!$H$13:$CJ$13,"&lt;="&amp;$L$11)</f>
        <v>0</v>
      </c>
      <c r="K689" s="228">
        <f>SUMIFS('Sch A. Input'!H687:CJ687,'Sch A. Input'!$H$14:$CJ$14,"One-time",'Sch A. Input'!$H$13:$CJ$13,"&lt;="&amp;$L$11)</f>
        <v>0</v>
      </c>
      <c r="L689" s="229">
        <f t="shared" si="113"/>
        <v>0</v>
      </c>
      <c r="M689" s="228">
        <f t="shared" si="114"/>
        <v>0</v>
      </c>
      <c r="N689" s="228">
        <f t="shared" si="115"/>
        <v>0</v>
      </c>
      <c r="O689" s="259">
        <f t="shared" si="116"/>
        <v>0</v>
      </c>
      <c r="P689" s="268">
        <f t="shared" si="110"/>
        <v>0</v>
      </c>
      <c r="Q689" s="231">
        <f t="shared" si="111"/>
        <v>0</v>
      </c>
      <c r="R689" s="97">
        <f t="shared" si="117"/>
        <v>0</v>
      </c>
      <c r="S689" s="237">
        <f>IF(AND(LARGE('Sch A. Input'!$CL$15:$CL$41,COUNTIF('Sch A. Input'!$CL$15:$CL$41,"&gt;="&amp;F689))&lt;E689,F689&lt;&gt;0),"Leaver",J689-G689)</f>
        <v>0</v>
      </c>
      <c r="T689" s="237">
        <f>IF(AND(LARGE('Sch A. Input'!$CL$15:$CL$41,COUNTIF('Sch A. Input'!$CL$15:$CL$41,"&gt;="&amp;F689))&lt;E689,F689&lt;&gt;0),"Leaver",K689-H689)</f>
        <v>0</v>
      </c>
      <c r="U689" s="238">
        <f>IF(AND(LARGE('Sch A. Input'!$CL$15:$CL$41,COUNTIF('Sch A. Input'!$CL$15:$CL$41,"&gt;="&amp;F689))&lt;E689,F689&lt;&gt;0),"Leaver",L689-I689)</f>
        <v>0</v>
      </c>
      <c r="V689" s="238">
        <f>IF(AND(LARGE('Sch A. Input'!$CL$15:$CL$41,COUNTIF('Sch A. Input'!$CL$15:$CL$41,"&gt;="&amp;F689))&lt;E689,F689&lt;&gt;0),"Leaver",IFERROR(S689/X689*$M$9,0))</f>
        <v>0</v>
      </c>
      <c r="W689" s="238">
        <f>IF(AND(LARGE('Sch A. Input'!$CL$15:$CL$41,COUNTIF('Sch A. Input'!$CL$15:$CL$41,"&gt;="&amp;F689))&lt;E689,F689&lt;&gt;0),"Leaver",V689+T689)</f>
        <v>0</v>
      </c>
      <c r="X689" s="264">
        <f>IF(AND(LARGE('Sch A. Input'!$CL$15:$CL$41,COUNTIF('Sch A. Input'!$CL$15:$CL$41,"&gt;="&amp;F689))&lt;E689,F689&lt;&gt;0),"Leaver",IF(OR(D689="",D689&gt;$L$11,($L$11-14)&lt;$K$9),0,(E689+1-D689)/14-1))</f>
        <v>0</v>
      </c>
      <c r="Y689" s="265">
        <f>IF(AND(LARGE('Sch A. Input'!$CL$15:$CL$41,COUNTIF('Sch A. Input'!$CL$15:$CL$41,"&gt;="&amp;F689))&lt;E689,F689&lt;&gt;0),"Leaver",IFERROR(IF((S689/$X689*$M$9+T689)&gt;$D$12,"YES","NO"),0))</f>
        <v>0</v>
      </c>
      <c r="Z689" s="225">
        <f>IF(AND(LARGE('Sch A. Input'!$CL$15:$CL$41,COUNTIF('Sch A. Input'!$CL$15:$CL$41,"&gt;="&amp;F689))&lt;E689,F689&lt;&gt;0),"Leaver",IFERROR(IF($Y689="YES",MIN($U689*($G$12/$D$12),$G$12),(SUMPRODUCT(--((MIN(W689,$D$12))&gt;$C$9:$C$12),((MIN(W689,$D$12))-$C$9:$C$12),$H$9:$H$12))-((1-(X689/$M$9))*(SUMPRODUCT(--((MIN(V689,$D$12))&gt;$C$9:$C$12),((MIN(V689,$D$12))-$C$9:$C$12),$H$9:$H$12)))),0))</f>
        <v>0</v>
      </c>
      <c r="AA689" s="169">
        <f>IF(AND(LARGE('Sch A. Input'!$CL$15:$CL$41,COUNTIF('Sch A. Input'!$CL$15:$CL$41,"&gt;="&amp;F689))&lt;E689,F689&lt;&gt;0),"Leaver",IFERROR(Z689/U689,0))</f>
        <v>0</v>
      </c>
      <c r="AB689" s="170">
        <f>IF(AND(LARGE('Sch A. Input'!$CL$15:$CL$41,COUNTIF('Sch A. Input'!$CL$15:$CL$41,"&gt;="&amp;F689))&lt;E689,F689&lt;&gt;0),"Leaver",Q689-Z689)</f>
        <v>0</v>
      </c>
      <c r="AC689" s="94">
        <f t="shared" si="118"/>
        <v>0</v>
      </c>
      <c r="BK689" s="2"/>
      <c r="BL689" s="2"/>
      <c r="CI689"/>
    </row>
    <row r="690" spans="2:87" x14ac:dyDescent="0.35">
      <c r="B690" s="70" t="str">
        <f>IF('Sch A. Input'!B688="","",'Sch A. Input'!B688)</f>
        <v/>
      </c>
      <c r="C690" s="75" t="str">
        <f>IF('Sch A. Input'!C688="","",'Sch A. Input'!C688)</f>
        <v/>
      </c>
      <c r="D690" s="71" t="str">
        <f>IF('Sch A. Input'!D688="","",'Sch A. Input'!D688)</f>
        <v/>
      </c>
      <c r="E690" s="71">
        <f>'Sch A. Input'!E688</f>
        <v>45016</v>
      </c>
      <c r="F690" s="71">
        <f>'Sch A. Input'!F688</f>
        <v>0</v>
      </c>
      <c r="G690" s="226">
        <f>SUMIFS('Sch A. Input'!H688:CJ688,'Sch A. Input'!$H$13:$CJ$13,$L$11,'Sch A. Input'!$H$14:$CJ$14,"Recurring")</f>
        <v>0</v>
      </c>
      <c r="H690" s="226">
        <f>SUMIFS('Sch A. Input'!H688:CJ688,'Sch A. Input'!$H$13:$CJ$13,$L$11,'Sch A. Input'!$H$14:$CJ$14,"One-time")</f>
        <v>0</v>
      </c>
      <c r="I690" s="227">
        <f t="shared" si="112"/>
        <v>0</v>
      </c>
      <c r="J690" s="228">
        <f>SUMIFS('Sch A. Input'!H688:CJ688,'Sch A. Input'!$H$14:$CJ$14,"Recurring",'Sch A. Input'!$H$13:$CJ$13,"&lt;="&amp;$L$11)</f>
        <v>0</v>
      </c>
      <c r="K690" s="228">
        <f>SUMIFS('Sch A. Input'!H688:CJ688,'Sch A. Input'!$H$14:$CJ$14,"One-time",'Sch A. Input'!$H$13:$CJ$13,"&lt;="&amp;$L$11)</f>
        <v>0</v>
      </c>
      <c r="L690" s="229">
        <f t="shared" si="113"/>
        <v>0</v>
      </c>
      <c r="M690" s="228">
        <f t="shared" si="114"/>
        <v>0</v>
      </c>
      <c r="N690" s="228">
        <f t="shared" si="115"/>
        <v>0</v>
      </c>
      <c r="O690" s="259">
        <f t="shared" si="116"/>
        <v>0</v>
      </c>
      <c r="P690" s="268">
        <f t="shared" si="110"/>
        <v>0</v>
      </c>
      <c r="Q690" s="231">
        <f t="shared" si="111"/>
        <v>0</v>
      </c>
      <c r="R690" s="97">
        <f t="shared" si="117"/>
        <v>0</v>
      </c>
      <c r="S690" s="237">
        <f>IF(AND(LARGE('Sch A. Input'!$CL$15:$CL$41,COUNTIF('Sch A. Input'!$CL$15:$CL$41,"&gt;="&amp;F690))&lt;E690,F690&lt;&gt;0),"Leaver",J690-G690)</f>
        <v>0</v>
      </c>
      <c r="T690" s="237">
        <f>IF(AND(LARGE('Sch A. Input'!$CL$15:$CL$41,COUNTIF('Sch A. Input'!$CL$15:$CL$41,"&gt;="&amp;F690))&lt;E690,F690&lt;&gt;0),"Leaver",K690-H690)</f>
        <v>0</v>
      </c>
      <c r="U690" s="238">
        <f>IF(AND(LARGE('Sch A. Input'!$CL$15:$CL$41,COUNTIF('Sch A. Input'!$CL$15:$CL$41,"&gt;="&amp;F690))&lt;E690,F690&lt;&gt;0),"Leaver",L690-I690)</f>
        <v>0</v>
      </c>
      <c r="V690" s="238">
        <f>IF(AND(LARGE('Sch A. Input'!$CL$15:$CL$41,COUNTIF('Sch A. Input'!$CL$15:$CL$41,"&gt;="&amp;F690))&lt;E690,F690&lt;&gt;0),"Leaver",IFERROR(S690/X690*$M$9,0))</f>
        <v>0</v>
      </c>
      <c r="W690" s="238">
        <f>IF(AND(LARGE('Sch A. Input'!$CL$15:$CL$41,COUNTIF('Sch A. Input'!$CL$15:$CL$41,"&gt;="&amp;F690))&lt;E690,F690&lt;&gt;0),"Leaver",V690+T690)</f>
        <v>0</v>
      </c>
      <c r="X690" s="264">
        <f>IF(AND(LARGE('Sch A. Input'!$CL$15:$CL$41,COUNTIF('Sch A. Input'!$CL$15:$CL$41,"&gt;="&amp;F690))&lt;E690,F690&lt;&gt;0),"Leaver",IF(OR(D690="",D690&gt;$L$11,($L$11-14)&lt;$K$9),0,(E690+1-D690)/14-1))</f>
        <v>0</v>
      </c>
      <c r="Y690" s="265">
        <f>IF(AND(LARGE('Sch A. Input'!$CL$15:$CL$41,COUNTIF('Sch A. Input'!$CL$15:$CL$41,"&gt;="&amp;F690))&lt;E690,F690&lt;&gt;0),"Leaver",IFERROR(IF((S690/$X690*$M$9+T690)&gt;$D$12,"YES","NO"),0))</f>
        <v>0</v>
      </c>
      <c r="Z690" s="225">
        <f>IF(AND(LARGE('Sch A. Input'!$CL$15:$CL$41,COUNTIF('Sch A. Input'!$CL$15:$CL$41,"&gt;="&amp;F690))&lt;E690,F690&lt;&gt;0),"Leaver",IFERROR(IF($Y690="YES",MIN($U690*($G$12/$D$12),$G$12),(SUMPRODUCT(--((MIN(W690,$D$12))&gt;$C$9:$C$12),((MIN(W690,$D$12))-$C$9:$C$12),$H$9:$H$12))-((1-(X690/$M$9))*(SUMPRODUCT(--((MIN(V690,$D$12))&gt;$C$9:$C$12),((MIN(V690,$D$12))-$C$9:$C$12),$H$9:$H$12)))),0))</f>
        <v>0</v>
      </c>
      <c r="AA690" s="169">
        <f>IF(AND(LARGE('Sch A. Input'!$CL$15:$CL$41,COUNTIF('Sch A. Input'!$CL$15:$CL$41,"&gt;="&amp;F690))&lt;E690,F690&lt;&gt;0),"Leaver",IFERROR(Z690/U690,0))</f>
        <v>0</v>
      </c>
      <c r="AB690" s="170">
        <f>IF(AND(LARGE('Sch A. Input'!$CL$15:$CL$41,COUNTIF('Sch A. Input'!$CL$15:$CL$41,"&gt;="&amp;F690))&lt;E690,F690&lt;&gt;0),"Leaver",Q690-Z690)</f>
        <v>0</v>
      </c>
      <c r="AC690" s="94">
        <f t="shared" si="118"/>
        <v>0</v>
      </c>
      <c r="BK690" s="2"/>
      <c r="BL690" s="2"/>
      <c r="CI690"/>
    </row>
    <row r="691" spans="2:87" x14ac:dyDescent="0.35">
      <c r="B691" s="70" t="str">
        <f>IF('Sch A. Input'!B689="","",'Sch A. Input'!B689)</f>
        <v/>
      </c>
      <c r="C691" s="75" t="str">
        <f>IF('Sch A. Input'!C689="","",'Sch A. Input'!C689)</f>
        <v/>
      </c>
      <c r="D691" s="71" t="str">
        <f>IF('Sch A. Input'!D689="","",'Sch A. Input'!D689)</f>
        <v/>
      </c>
      <c r="E691" s="71">
        <f>'Sch A. Input'!E689</f>
        <v>45016</v>
      </c>
      <c r="F691" s="71">
        <f>'Sch A. Input'!F689</f>
        <v>0</v>
      </c>
      <c r="G691" s="226">
        <f>SUMIFS('Sch A. Input'!H689:CJ689,'Sch A. Input'!$H$13:$CJ$13,$L$11,'Sch A. Input'!$H$14:$CJ$14,"Recurring")</f>
        <v>0</v>
      </c>
      <c r="H691" s="226">
        <f>SUMIFS('Sch A. Input'!H689:CJ689,'Sch A. Input'!$H$13:$CJ$13,$L$11,'Sch A. Input'!$H$14:$CJ$14,"One-time")</f>
        <v>0</v>
      </c>
      <c r="I691" s="227">
        <f t="shared" si="112"/>
        <v>0</v>
      </c>
      <c r="J691" s="228">
        <f>SUMIFS('Sch A. Input'!H689:CJ689,'Sch A. Input'!$H$14:$CJ$14,"Recurring",'Sch A. Input'!$H$13:$CJ$13,"&lt;="&amp;$L$11)</f>
        <v>0</v>
      </c>
      <c r="K691" s="228">
        <f>SUMIFS('Sch A. Input'!H689:CJ689,'Sch A. Input'!$H$14:$CJ$14,"One-time",'Sch A. Input'!$H$13:$CJ$13,"&lt;="&amp;$L$11)</f>
        <v>0</v>
      </c>
      <c r="L691" s="229">
        <f t="shared" si="113"/>
        <v>0</v>
      </c>
      <c r="M691" s="228">
        <f t="shared" si="114"/>
        <v>0</v>
      </c>
      <c r="N691" s="228">
        <f t="shared" si="115"/>
        <v>0</v>
      </c>
      <c r="O691" s="259">
        <f t="shared" si="116"/>
        <v>0</v>
      </c>
      <c r="P691" s="268">
        <f t="shared" si="110"/>
        <v>0</v>
      </c>
      <c r="Q691" s="231">
        <f t="shared" si="111"/>
        <v>0</v>
      </c>
      <c r="R691" s="97">
        <f t="shared" si="117"/>
        <v>0</v>
      </c>
      <c r="S691" s="237">
        <f>IF(AND(LARGE('Sch A. Input'!$CL$15:$CL$41,COUNTIF('Sch A. Input'!$CL$15:$CL$41,"&gt;="&amp;F691))&lt;E691,F691&lt;&gt;0),"Leaver",J691-G691)</f>
        <v>0</v>
      </c>
      <c r="T691" s="237">
        <f>IF(AND(LARGE('Sch A. Input'!$CL$15:$CL$41,COUNTIF('Sch A. Input'!$CL$15:$CL$41,"&gt;="&amp;F691))&lt;E691,F691&lt;&gt;0),"Leaver",K691-H691)</f>
        <v>0</v>
      </c>
      <c r="U691" s="238">
        <f>IF(AND(LARGE('Sch A. Input'!$CL$15:$CL$41,COUNTIF('Sch A. Input'!$CL$15:$CL$41,"&gt;="&amp;F691))&lt;E691,F691&lt;&gt;0),"Leaver",L691-I691)</f>
        <v>0</v>
      </c>
      <c r="V691" s="238">
        <f>IF(AND(LARGE('Sch A. Input'!$CL$15:$CL$41,COUNTIF('Sch A. Input'!$CL$15:$CL$41,"&gt;="&amp;F691))&lt;E691,F691&lt;&gt;0),"Leaver",IFERROR(S691/X691*$M$9,0))</f>
        <v>0</v>
      </c>
      <c r="W691" s="238">
        <f>IF(AND(LARGE('Sch A. Input'!$CL$15:$CL$41,COUNTIF('Sch A. Input'!$CL$15:$CL$41,"&gt;="&amp;F691))&lt;E691,F691&lt;&gt;0),"Leaver",V691+T691)</f>
        <v>0</v>
      </c>
      <c r="X691" s="264">
        <f>IF(AND(LARGE('Sch A. Input'!$CL$15:$CL$41,COUNTIF('Sch A. Input'!$CL$15:$CL$41,"&gt;="&amp;F691))&lt;E691,F691&lt;&gt;0),"Leaver",IF(OR(D691="",D691&gt;$L$11,($L$11-14)&lt;$K$9),0,(E691+1-D691)/14-1))</f>
        <v>0</v>
      </c>
      <c r="Y691" s="265">
        <f>IF(AND(LARGE('Sch A. Input'!$CL$15:$CL$41,COUNTIF('Sch A. Input'!$CL$15:$CL$41,"&gt;="&amp;F691))&lt;E691,F691&lt;&gt;0),"Leaver",IFERROR(IF((S691/$X691*$M$9+T691)&gt;$D$12,"YES","NO"),0))</f>
        <v>0</v>
      </c>
      <c r="Z691" s="225">
        <f>IF(AND(LARGE('Sch A. Input'!$CL$15:$CL$41,COUNTIF('Sch A. Input'!$CL$15:$CL$41,"&gt;="&amp;F691))&lt;E691,F691&lt;&gt;0),"Leaver",IFERROR(IF($Y691="YES",MIN($U691*($G$12/$D$12),$G$12),(SUMPRODUCT(--((MIN(W691,$D$12))&gt;$C$9:$C$12),((MIN(W691,$D$12))-$C$9:$C$12),$H$9:$H$12))-((1-(X691/$M$9))*(SUMPRODUCT(--((MIN(V691,$D$12))&gt;$C$9:$C$12),((MIN(V691,$D$12))-$C$9:$C$12),$H$9:$H$12)))),0))</f>
        <v>0</v>
      </c>
      <c r="AA691" s="169">
        <f>IF(AND(LARGE('Sch A. Input'!$CL$15:$CL$41,COUNTIF('Sch A. Input'!$CL$15:$CL$41,"&gt;="&amp;F691))&lt;E691,F691&lt;&gt;0),"Leaver",IFERROR(Z691/U691,0))</f>
        <v>0</v>
      </c>
      <c r="AB691" s="170">
        <f>IF(AND(LARGE('Sch A. Input'!$CL$15:$CL$41,COUNTIF('Sch A. Input'!$CL$15:$CL$41,"&gt;="&amp;F691))&lt;E691,F691&lt;&gt;0),"Leaver",Q691-Z691)</f>
        <v>0</v>
      </c>
      <c r="AC691" s="94">
        <f t="shared" si="118"/>
        <v>0</v>
      </c>
      <c r="BK691" s="2"/>
      <c r="BL691" s="2"/>
      <c r="CI691"/>
    </row>
    <row r="692" spans="2:87" x14ac:dyDescent="0.35">
      <c r="B692" s="70" t="str">
        <f>IF('Sch A. Input'!B690="","",'Sch A. Input'!B690)</f>
        <v/>
      </c>
      <c r="C692" s="75" t="str">
        <f>IF('Sch A. Input'!C690="","",'Sch A. Input'!C690)</f>
        <v/>
      </c>
      <c r="D692" s="71" t="str">
        <f>IF('Sch A. Input'!D690="","",'Sch A. Input'!D690)</f>
        <v/>
      </c>
      <c r="E692" s="71">
        <f>'Sch A. Input'!E690</f>
        <v>45016</v>
      </c>
      <c r="F692" s="71">
        <f>'Sch A. Input'!F690</f>
        <v>0</v>
      </c>
      <c r="G692" s="226">
        <f>SUMIFS('Sch A. Input'!H690:CJ690,'Sch A. Input'!$H$13:$CJ$13,$L$11,'Sch A. Input'!$H$14:$CJ$14,"Recurring")</f>
        <v>0</v>
      </c>
      <c r="H692" s="226">
        <f>SUMIFS('Sch A. Input'!H690:CJ690,'Sch A. Input'!$H$13:$CJ$13,$L$11,'Sch A. Input'!$H$14:$CJ$14,"One-time")</f>
        <v>0</v>
      </c>
      <c r="I692" s="227">
        <f t="shared" si="112"/>
        <v>0</v>
      </c>
      <c r="J692" s="228">
        <f>SUMIFS('Sch A. Input'!H690:CJ690,'Sch A. Input'!$H$14:$CJ$14,"Recurring",'Sch A. Input'!$H$13:$CJ$13,"&lt;="&amp;$L$11)</f>
        <v>0</v>
      </c>
      <c r="K692" s="228">
        <f>SUMIFS('Sch A. Input'!H690:CJ690,'Sch A. Input'!$H$14:$CJ$14,"One-time",'Sch A. Input'!$H$13:$CJ$13,"&lt;="&amp;$L$11)</f>
        <v>0</v>
      </c>
      <c r="L692" s="229">
        <f t="shared" si="113"/>
        <v>0</v>
      </c>
      <c r="M692" s="228">
        <f t="shared" si="114"/>
        <v>0</v>
      </c>
      <c r="N692" s="228">
        <f t="shared" si="115"/>
        <v>0</v>
      </c>
      <c r="O692" s="259">
        <f t="shared" si="116"/>
        <v>0</v>
      </c>
      <c r="P692" s="268">
        <f t="shared" si="110"/>
        <v>0</v>
      </c>
      <c r="Q692" s="231">
        <f t="shared" si="111"/>
        <v>0</v>
      </c>
      <c r="R692" s="97">
        <f t="shared" si="117"/>
        <v>0</v>
      </c>
      <c r="S692" s="237">
        <f>IF(AND(LARGE('Sch A. Input'!$CL$15:$CL$41,COUNTIF('Sch A. Input'!$CL$15:$CL$41,"&gt;="&amp;F692))&lt;E692,F692&lt;&gt;0),"Leaver",J692-G692)</f>
        <v>0</v>
      </c>
      <c r="T692" s="237">
        <f>IF(AND(LARGE('Sch A. Input'!$CL$15:$CL$41,COUNTIF('Sch A. Input'!$CL$15:$CL$41,"&gt;="&amp;F692))&lt;E692,F692&lt;&gt;0),"Leaver",K692-H692)</f>
        <v>0</v>
      </c>
      <c r="U692" s="238">
        <f>IF(AND(LARGE('Sch A. Input'!$CL$15:$CL$41,COUNTIF('Sch A. Input'!$CL$15:$CL$41,"&gt;="&amp;F692))&lt;E692,F692&lt;&gt;0),"Leaver",L692-I692)</f>
        <v>0</v>
      </c>
      <c r="V692" s="238">
        <f>IF(AND(LARGE('Sch A. Input'!$CL$15:$CL$41,COUNTIF('Sch A. Input'!$CL$15:$CL$41,"&gt;="&amp;F692))&lt;E692,F692&lt;&gt;0),"Leaver",IFERROR(S692/X692*$M$9,0))</f>
        <v>0</v>
      </c>
      <c r="W692" s="238">
        <f>IF(AND(LARGE('Sch A. Input'!$CL$15:$CL$41,COUNTIF('Sch A. Input'!$CL$15:$CL$41,"&gt;="&amp;F692))&lt;E692,F692&lt;&gt;0),"Leaver",V692+T692)</f>
        <v>0</v>
      </c>
      <c r="X692" s="264">
        <f>IF(AND(LARGE('Sch A. Input'!$CL$15:$CL$41,COUNTIF('Sch A. Input'!$CL$15:$CL$41,"&gt;="&amp;F692))&lt;E692,F692&lt;&gt;0),"Leaver",IF(OR(D692="",D692&gt;$L$11,($L$11-14)&lt;$K$9),0,(E692+1-D692)/14-1))</f>
        <v>0</v>
      </c>
      <c r="Y692" s="265">
        <f>IF(AND(LARGE('Sch A. Input'!$CL$15:$CL$41,COUNTIF('Sch A. Input'!$CL$15:$CL$41,"&gt;="&amp;F692))&lt;E692,F692&lt;&gt;0),"Leaver",IFERROR(IF((S692/$X692*$M$9+T692)&gt;$D$12,"YES","NO"),0))</f>
        <v>0</v>
      </c>
      <c r="Z692" s="225">
        <f>IF(AND(LARGE('Sch A. Input'!$CL$15:$CL$41,COUNTIF('Sch A. Input'!$CL$15:$CL$41,"&gt;="&amp;F692))&lt;E692,F692&lt;&gt;0),"Leaver",IFERROR(IF($Y692="YES",MIN($U692*($G$12/$D$12),$G$12),(SUMPRODUCT(--((MIN(W692,$D$12))&gt;$C$9:$C$12),((MIN(W692,$D$12))-$C$9:$C$12),$H$9:$H$12))-((1-(X692/$M$9))*(SUMPRODUCT(--((MIN(V692,$D$12))&gt;$C$9:$C$12),((MIN(V692,$D$12))-$C$9:$C$12),$H$9:$H$12)))),0))</f>
        <v>0</v>
      </c>
      <c r="AA692" s="169">
        <f>IF(AND(LARGE('Sch A. Input'!$CL$15:$CL$41,COUNTIF('Sch A. Input'!$CL$15:$CL$41,"&gt;="&amp;F692))&lt;E692,F692&lt;&gt;0),"Leaver",IFERROR(Z692/U692,0))</f>
        <v>0</v>
      </c>
      <c r="AB692" s="170">
        <f>IF(AND(LARGE('Sch A. Input'!$CL$15:$CL$41,COUNTIF('Sch A. Input'!$CL$15:$CL$41,"&gt;="&amp;F692))&lt;E692,F692&lt;&gt;0),"Leaver",Q692-Z692)</f>
        <v>0</v>
      </c>
      <c r="AC692" s="94">
        <f t="shared" si="118"/>
        <v>0</v>
      </c>
      <c r="BK692" s="2"/>
      <c r="BL692" s="2"/>
      <c r="CI692"/>
    </row>
    <row r="693" spans="2:87" x14ac:dyDescent="0.35">
      <c r="B693" s="70" t="str">
        <f>IF('Sch A. Input'!B691="","",'Sch A. Input'!B691)</f>
        <v/>
      </c>
      <c r="C693" s="75" t="str">
        <f>IF('Sch A. Input'!C691="","",'Sch A. Input'!C691)</f>
        <v/>
      </c>
      <c r="D693" s="71" t="str">
        <f>IF('Sch A. Input'!D691="","",'Sch A. Input'!D691)</f>
        <v/>
      </c>
      <c r="E693" s="71">
        <f>'Sch A. Input'!E691</f>
        <v>45016</v>
      </c>
      <c r="F693" s="71">
        <f>'Sch A. Input'!F691</f>
        <v>0</v>
      </c>
      <c r="G693" s="226">
        <f>SUMIFS('Sch A. Input'!H691:CJ691,'Sch A. Input'!$H$13:$CJ$13,$L$11,'Sch A. Input'!$H$14:$CJ$14,"Recurring")</f>
        <v>0</v>
      </c>
      <c r="H693" s="226">
        <f>SUMIFS('Sch A. Input'!H691:CJ691,'Sch A. Input'!$H$13:$CJ$13,$L$11,'Sch A. Input'!$H$14:$CJ$14,"One-time")</f>
        <v>0</v>
      </c>
      <c r="I693" s="227">
        <f t="shared" si="112"/>
        <v>0</v>
      </c>
      <c r="J693" s="228">
        <f>SUMIFS('Sch A. Input'!H691:CJ691,'Sch A. Input'!$H$14:$CJ$14,"Recurring",'Sch A. Input'!$H$13:$CJ$13,"&lt;="&amp;$L$11)</f>
        <v>0</v>
      </c>
      <c r="K693" s="228">
        <f>SUMIFS('Sch A. Input'!H691:CJ691,'Sch A. Input'!$H$14:$CJ$14,"One-time",'Sch A. Input'!$H$13:$CJ$13,"&lt;="&amp;$L$11)</f>
        <v>0</v>
      </c>
      <c r="L693" s="229">
        <f t="shared" si="113"/>
        <v>0</v>
      </c>
      <c r="M693" s="228">
        <f t="shared" si="114"/>
        <v>0</v>
      </c>
      <c r="N693" s="228">
        <f t="shared" si="115"/>
        <v>0</v>
      </c>
      <c r="O693" s="259">
        <f t="shared" si="116"/>
        <v>0</v>
      </c>
      <c r="P693" s="268">
        <f t="shared" si="110"/>
        <v>0</v>
      </c>
      <c r="Q693" s="231">
        <f t="shared" si="111"/>
        <v>0</v>
      </c>
      <c r="R693" s="97">
        <f t="shared" si="117"/>
        <v>0</v>
      </c>
      <c r="S693" s="237">
        <f>IF(AND(LARGE('Sch A. Input'!$CL$15:$CL$41,COUNTIF('Sch A. Input'!$CL$15:$CL$41,"&gt;="&amp;F693))&lt;E693,F693&lt;&gt;0),"Leaver",J693-G693)</f>
        <v>0</v>
      </c>
      <c r="T693" s="237">
        <f>IF(AND(LARGE('Sch A. Input'!$CL$15:$CL$41,COUNTIF('Sch A. Input'!$CL$15:$CL$41,"&gt;="&amp;F693))&lt;E693,F693&lt;&gt;0),"Leaver",K693-H693)</f>
        <v>0</v>
      </c>
      <c r="U693" s="238">
        <f>IF(AND(LARGE('Sch A. Input'!$CL$15:$CL$41,COUNTIF('Sch A. Input'!$CL$15:$CL$41,"&gt;="&amp;F693))&lt;E693,F693&lt;&gt;0),"Leaver",L693-I693)</f>
        <v>0</v>
      </c>
      <c r="V693" s="238">
        <f>IF(AND(LARGE('Sch A. Input'!$CL$15:$CL$41,COUNTIF('Sch A. Input'!$CL$15:$CL$41,"&gt;="&amp;F693))&lt;E693,F693&lt;&gt;0),"Leaver",IFERROR(S693/X693*$M$9,0))</f>
        <v>0</v>
      </c>
      <c r="W693" s="238">
        <f>IF(AND(LARGE('Sch A. Input'!$CL$15:$CL$41,COUNTIF('Sch A. Input'!$CL$15:$CL$41,"&gt;="&amp;F693))&lt;E693,F693&lt;&gt;0),"Leaver",V693+T693)</f>
        <v>0</v>
      </c>
      <c r="X693" s="264">
        <f>IF(AND(LARGE('Sch A. Input'!$CL$15:$CL$41,COUNTIF('Sch A. Input'!$CL$15:$CL$41,"&gt;="&amp;F693))&lt;E693,F693&lt;&gt;0),"Leaver",IF(OR(D693="",D693&gt;$L$11,($L$11-14)&lt;$K$9),0,(E693+1-D693)/14-1))</f>
        <v>0</v>
      </c>
      <c r="Y693" s="265">
        <f>IF(AND(LARGE('Sch A. Input'!$CL$15:$CL$41,COUNTIF('Sch A. Input'!$CL$15:$CL$41,"&gt;="&amp;F693))&lt;E693,F693&lt;&gt;0),"Leaver",IFERROR(IF((S693/$X693*$M$9+T693)&gt;$D$12,"YES","NO"),0))</f>
        <v>0</v>
      </c>
      <c r="Z693" s="225">
        <f>IF(AND(LARGE('Sch A. Input'!$CL$15:$CL$41,COUNTIF('Sch A. Input'!$CL$15:$CL$41,"&gt;="&amp;F693))&lt;E693,F693&lt;&gt;0),"Leaver",IFERROR(IF($Y693="YES",MIN($U693*($G$12/$D$12),$G$12),(SUMPRODUCT(--((MIN(W693,$D$12))&gt;$C$9:$C$12),((MIN(W693,$D$12))-$C$9:$C$12),$H$9:$H$12))-((1-(X693/$M$9))*(SUMPRODUCT(--((MIN(V693,$D$12))&gt;$C$9:$C$12),((MIN(V693,$D$12))-$C$9:$C$12),$H$9:$H$12)))),0))</f>
        <v>0</v>
      </c>
      <c r="AA693" s="169">
        <f>IF(AND(LARGE('Sch A. Input'!$CL$15:$CL$41,COUNTIF('Sch A. Input'!$CL$15:$CL$41,"&gt;="&amp;F693))&lt;E693,F693&lt;&gt;0),"Leaver",IFERROR(Z693/U693,0))</f>
        <v>0</v>
      </c>
      <c r="AB693" s="170">
        <f>IF(AND(LARGE('Sch A. Input'!$CL$15:$CL$41,COUNTIF('Sch A. Input'!$CL$15:$CL$41,"&gt;="&amp;F693))&lt;E693,F693&lt;&gt;0),"Leaver",Q693-Z693)</f>
        <v>0</v>
      </c>
      <c r="AC693" s="94">
        <f t="shared" si="118"/>
        <v>0</v>
      </c>
      <c r="BK693" s="2"/>
      <c r="BL693" s="2"/>
      <c r="CI693"/>
    </row>
    <row r="694" spans="2:87" x14ac:dyDescent="0.35">
      <c r="B694" s="70" t="str">
        <f>IF('Sch A. Input'!B692="","",'Sch A. Input'!B692)</f>
        <v/>
      </c>
      <c r="C694" s="75" t="str">
        <f>IF('Sch A. Input'!C692="","",'Sch A. Input'!C692)</f>
        <v/>
      </c>
      <c r="D694" s="71" t="str">
        <f>IF('Sch A. Input'!D692="","",'Sch A. Input'!D692)</f>
        <v/>
      </c>
      <c r="E694" s="71">
        <f>'Sch A. Input'!E692</f>
        <v>45016</v>
      </c>
      <c r="F694" s="71">
        <f>'Sch A. Input'!F692</f>
        <v>0</v>
      </c>
      <c r="G694" s="226">
        <f>SUMIFS('Sch A. Input'!H692:CJ692,'Sch A. Input'!$H$13:$CJ$13,$L$11,'Sch A. Input'!$H$14:$CJ$14,"Recurring")</f>
        <v>0</v>
      </c>
      <c r="H694" s="226">
        <f>SUMIFS('Sch A. Input'!H692:CJ692,'Sch A. Input'!$H$13:$CJ$13,$L$11,'Sch A. Input'!$H$14:$CJ$14,"One-time")</f>
        <v>0</v>
      </c>
      <c r="I694" s="227">
        <f t="shared" si="112"/>
        <v>0</v>
      </c>
      <c r="J694" s="228">
        <f>SUMIFS('Sch A. Input'!H692:CJ692,'Sch A. Input'!$H$14:$CJ$14,"Recurring",'Sch A. Input'!$H$13:$CJ$13,"&lt;="&amp;$L$11)</f>
        <v>0</v>
      </c>
      <c r="K694" s="228">
        <f>SUMIFS('Sch A. Input'!H692:CJ692,'Sch A. Input'!$H$14:$CJ$14,"One-time",'Sch A. Input'!$H$13:$CJ$13,"&lt;="&amp;$L$11)</f>
        <v>0</v>
      </c>
      <c r="L694" s="229">
        <f t="shared" si="113"/>
        <v>0</v>
      </c>
      <c r="M694" s="228">
        <f t="shared" si="114"/>
        <v>0</v>
      </c>
      <c r="N694" s="228">
        <f t="shared" si="115"/>
        <v>0</v>
      </c>
      <c r="O694" s="259">
        <f t="shared" si="116"/>
        <v>0</v>
      </c>
      <c r="P694" s="268">
        <f t="shared" si="110"/>
        <v>0</v>
      </c>
      <c r="Q694" s="231">
        <f t="shared" si="111"/>
        <v>0</v>
      </c>
      <c r="R694" s="97">
        <f t="shared" si="117"/>
        <v>0</v>
      </c>
      <c r="S694" s="237">
        <f>IF(AND(LARGE('Sch A. Input'!$CL$15:$CL$41,COUNTIF('Sch A. Input'!$CL$15:$CL$41,"&gt;="&amp;F694))&lt;E694,F694&lt;&gt;0),"Leaver",J694-G694)</f>
        <v>0</v>
      </c>
      <c r="T694" s="237">
        <f>IF(AND(LARGE('Sch A. Input'!$CL$15:$CL$41,COUNTIF('Sch A. Input'!$CL$15:$CL$41,"&gt;="&amp;F694))&lt;E694,F694&lt;&gt;0),"Leaver",K694-H694)</f>
        <v>0</v>
      </c>
      <c r="U694" s="238">
        <f>IF(AND(LARGE('Sch A. Input'!$CL$15:$CL$41,COUNTIF('Sch A. Input'!$CL$15:$CL$41,"&gt;="&amp;F694))&lt;E694,F694&lt;&gt;0),"Leaver",L694-I694)</f>
        <v>0</v>
      </c>
      <c r="V694" s="238">
        <f>IF(AND(LARGE('Sch A. Input'!$CL$15:$CL$41,COUNTIF('Sch A. Input'!$CL$15:$CL$41,"&gt;="&amp;F694))&lt;E694,F694&lt;&gt;0),"Leaver",IFERROR(S694/X694*$M$9,0))</f>
        <v>0</v>
      </c>
      <c r="W694" s="238">
        <f>IF(AND(LARGE('Sch A. Input'!$CL$15:$CL$41,COUNTIF('Sch A. Input'!$CL$15:$CL$41,"&gt;="&amp;F694))&lt;E694,F694&lt;&gt;0),"Leaver",V694+T694)</f>
        <v>0</v>
      </c>
      <c r="X694" s="264">
        <f>IF(AND(LARGE('Sch A. Input'!$CL$15:$CL$41,COUNTIF('Sch A. Input'!$CL$15:$CL$41,"&gt;="&amp;F694))&lt;E694,F694&lt;&gt;0),"Leaver",IF(OR(D694="",D694&gt;$L$11,($L$11-14)&lt;$K$9),0,(E694+1-D694)/14-1))</f>
        <v>0</v>
      </c>
      <c r="Y694" s="265">
        <f>IF(AND(LARGE('Sch A. Input'!$CL$15:$CL$41,COUNTIF('Sch A. Input'!$CL$15:$CL$41,"&gt;="&amp;F694))&lt;E694,F694&lt;&gt;0),"Leaver",IFERROR(IF((S694/$X694*$M$9+T694)&gt;$D$12,"YES","NO"),0))</f>
        <v>0</v>
      </c>
      <c r="Z694" s="225">
        <f>IF(AND(LARGE('Sch A. Input'!$CL$15:$CL$41,COUNTIF('Sch A. Input'!$CL$15:$CL$41,"&gt;="&amp;F694))&lt;E694,F694&lt;&gt;0),"Leaver",IFERROR(IF($Y694="YES",MIN($U694*($G$12/$D$12),$G$12),(SUMPRODUCT(--((MIN(W694,$D$12))&gt;$C$9:$C$12),((MIN(W694,$D$12))-$C$9:$C$12),$H$9:$H$12))-((1-(X694/$M$9))*(SUMPRODUCT(--((MIN(V694,$D$12))&gt;$C$9:$C$12),((MIN(V694,$D$12))-$C$9:$C$12),$H$9:$H$12)))),0))</f>
        <v>0</v>
      </c>
      <c r="AA694" s="169">
        <f>IF(AND(LARGE('Sch A. Input'!$CL$15:$CL$41,COUNTIF('Sch A. Input'!$CL$15:$CL$41,"&gt;="&amp;F694))&lt;E694,F694&lt;&gt;0),"Leaver",IFERROR(Z694/U694,0))</f>
        <v>0</v>
      </c>
      <c r="AB694" s="170">
        <f>IF(AND(LARGE('Sch A. Input'!$CL$15:$CL$41,COUNTIF('Sch A. Input'!$CL$15:$CL$41,"&gt;="&amp;F694))&lt;E694,F694&lt;&gt;0),"Leaver",Q694-Z694)</f>
        <v>0</v>
      </c>
      <c r="AC694" s="94">
        <f t="shared" si="118"/>
        <v>0</v>
      </c>
      <c r="BK694" s="2"/>
      <c r="BL694" s="2"/>
      <c r="CI694"/>
    </row>
    <row r="695" spans="2:87" x14ac:dyDescent="0.35">
      <c r="B695" s="70" t="str">
        <f>IF('Sch A. Input'!B693="","",'Sch A. Input'!B693)</f>
        <v/>
      </c>
      <c r="C695" s="75" t="str">
        <f>IF('Sch A. Input'!C693="","",'Sch A. Input'!C693)</f>
        <v/>
      </c>
      <c r="D695" s="71" t="str">
        <f>IF('Sch A. Input'!D693="","",'Sch A. Input'!D693)</f>
        <v/>
      </c>
      <c r="E695" s="71">
        <f>'Sch A. Input'!E693</f>
        <v>45016</v>
      </c>
      <c r="F695" s="71">
        <f>'Sch A. Input'!F693</f>
        <v>0</v>
      </c>
      <c r="G695" s="226">
        <f>SUMIFS('Sch A. Input'!H693:CJ693,'Sch A. Input'!$H$13:$CJ$13,$L$11,'Sch A. Input'!$H$14:$CJ$14,"Recurring")</f>
        <v>0</v>
      </c>
      <c r="H695" s="226">
        <f>SUMIFS('Sch A. Input'!H693:CJ693,'Sch A. Input'!$H$13:$CJ$13,$L$11,'Sch A. Input'!$H$14:$CJ$14,"One-time")</f>
        <v>0</v>
      </c>
      <c r="I695" s="227">
        <f t="shared" si="112"/>
        <v>0</v>
      </c>
      <c r="J695" s="228">
        <f>SUMIFS('Sch A. Input'!H693:CJ693,'Sch A. Input'!$H$14:$CJ$14,"Recurring",'Sch A. Input'!$H$13:$CJ$13,"&lt;="&amp;$L$11)</f>
        <v>0</v>
      </c>
      <c r="K695" s="228">
        <f>SUMIFS('Sch A. Input'!H693:CJ693,'Sch A. Input'!$H$14:$CJ$14,"One-time",'Sch A. Input'!$H$13:$CJ$13,"&lt;="&amp;$L$11)</f>
        <v>0</v>
      </c>
      <c r="L695" s="229">
        <f t="shared" si="113"/>
        <v>0</v>
      </c>
      <c r="M695" s="228">
        <f t="shared" si="114"/>
        <v>0</v>
      </c>
      <c r="N695" s="228">
        <f t="shared" si="115"/>
        <v>0</v>
      </c>
      <c r="O695" s="259">
        <f t="shared" si="116"/>
        <v>0</v>
      </c>
      <c r="P695" s="268">
        <f t="shared" si="110"/>
        <v>0</v>
      </c>
      <c r="Q695" s="231">
        <f t="shared" si="111"/>
        <v>0</v>
      </c>
      <c r="R695" s="97">
        <f t="shared" si="117"/>
        <v>0</v>
      </c>
      <c r="S695" s="237">
        <f>IF(AND(LARGE('Sch A. Input'!$CL$15:$CL$41,COUNTIF('Sch A. Input'!$CL$15:$CL$41,"&gt;="&amp;F695))&lt;E695,F695&lt;&gt;0),"Leaver",J695-G695)</f>
        <v>0</v>
      </c>
      <c r="T695" s="237">
        <f>IF(AND(LARGE('Sch A. Input'!$CL$15:$CL$41,COUNTIF('Sch A. Input'!$CL$15:$CL$41,"&gt;="&amp;F695))&lt;E695,F695&lt;&gt;0),"Leaver",K695-H695)</f>
        <v>0</v>
      </c>
      <c r="U695" s="238">
        <f>IF(AND(LARGE('Sch A. Input'!$CL$15:$CL$41,COUNTIF('Sch A. Input'!$CL$15:$CL$41,"&gt;="&amp;F695))&lt;E695,F695&lt;&gt;0),"Leaver",L695-I695)</f>
        <v>0</v>
      </c>
      <c r="V695" s="238">
        <f>IF(AND(LARGE('Sch A. Input'!$CL$15:$CL$41,COUNTIF('Sch A. Input'!$CL$15:$CL$41,"&gt;="&amp;F695))&lt;E695,F695&lt;&gt;0),"Leaver",IFERROR(S695/X695*$M$9,0))</f>
        <v>0</v>
      </c>
      <c r="W695" s="238">
        <f>IF(AND(LARGE('Sch A. Input'!$CL$15:$CL$41,COUNTIF('Sch A. Input'!$CL$15:$CL$41,"&gt;="&amp;F695))&lt;E695,F695&lt;&gt;0),"Leaver",V695+T695)</f>
        <v>0</v>
      </c>
      <c r="X695" s="264">
        <f>IF(AND(LARGE('Sch A. Input'!$CL$15:$CL$41,COUNTIF('Sch A. Input'!$CL$15:$CL$41,"&gt;="&amp;F695))&lt;E695,F695&lt;&gt;0),"Leaver",IF(OR(D695="",D695&gt;$L$11,($L$11-14)&lt;$K$9),0,(E695+1-D695)/14-1))</f>
        <v>0</v>
      </c>
      <c r="Y695" s="265">
        <f>IF(AND(LARGE('Sch A. Input'!$CL$15:$CL$41,COUNTIF('Sch A. Input'!$CL$15:$CL$41,"&gt;="&amp;F695))&lt;E695,F695&lt;&gt;0),"Leaver",IFERROR(IF((S695/$X695*$M$9+T695)&gt;$D$12,"YES","NO"),0))</f>
        <v>0</v>
      </c>
      <c r="Z695" s="225">
        <f>IF(AND(LARGE('Sch A. Input'!$CL$15:$CL$41,COUNTIF('Sch A. Input'!$CL$15:$CL$41,"&gt;="&amp;F695))&lt;E695,F695&lt;&gt;0),"Leaver",IFERROR(IF($Y695="YES",MIN($U695*($G$12/$D$12),$G$12),(SUMPRODUCT(--((MIN(W695,$D$12))&gt;$C$9:$C$12),((MIN(W695,$D$12))-$C$9:$C$12),$H$9:$H$12))-((1-(X695/$M$9))*(SUMPRODUCT(--((MIN(V695,$D$12))&gt;$C$9:$C$12),((MIN(V695,$D$12))-$C$9:$C$12),$H$9:$H$12)))),0))</f>
        <v>0</v>
      </c>
      <c r="AA695" s="169">
        <f>IF(AND(LARGE('Sch A. Input'!$CL$15:$CL$41,COUNTIF('Sch A. Input'!$CL$15:$CL$41,"&gt;="&amp;F695))&lt;E695,F695&lt;&gt;0),"Leaver",IFERROR(Z695/U695,0))</f>
        <v>0</v>
      </c>
      <c r="AB695" s="170">
        <f>IF(AND(LARGE('Sch A. Input'!$CL$15:$CL$41,COUNTIF('Sch A. Input'!$CL$15:$CL$41,"&gt;="&amp;F695))&lt;E695,F695&lt;&gt;0),"Leaver",Q695-Z695)</f>
        <v>0</v>
      </c>
      <c r="AC695" s="94">
        <f t="shared" si="118"/>
        <v>0</v>
      </c>
      <c r="BK695" s="2"/>
      <c r="BL695" s="2"/>
      <c r="CI695"/>
    </row>
    <row r="696" spans="2:87" x14ac:dyDescent="0.35">
      <c r="B696" s="70" t="str">
        <f>IF('Sch A. Input'!B694="","",'Sch A. Input'!B694)</f>
        <v/>
      </c>
      <c r="C696" s="75" t="str">
        <f>IF('Sch A. Input'!C694="","",'Sch A. Input'!C694)</f>
        <v/>
      </c>
      <c r="D696" s="71" t="str">
        <f>IF('Sch A. Input'!D694="","",'Sch A. Input'!D694)</f>
        <v/>
      </c>
      <c r="E696" s="71">
        <f>'Sch A. Input'!E694</f>
        <v>45016</v>
      </c>
      <c r="F696" s="71">
        <f>'Sch A. Input'!F694</f>
        <v>0</v>
      </c>
      <c r="G696" s="226">
        <f>SUMIFS('Sch A. Input'!H694:CJ694,'Sch A. Input'!$H$13:$CJ$13,$L$11,'Sch A. Input'!$H$14:$CJ$14,"Recurring")</f>
        <v>0</v>
      </c>
      <c r="H696" s="226">
        <f>SUMIFS('Sch A. Input'!H694:CJ694,'Sch A. Input'!$H$13:$CJ$13,$L$11,'Sch A. Input'!$H$14:$CJ$14,"One-time")</f>
        <v>0</v>
      </c>
      <c r="I696" s="227">
        <f t="shared" si="112"/>
        <v>0</v>
      </c>
      <c r="J696" s="228">
        <f>SUMIFS('Sch A. Input'!H694:CJ694,'Sch A. Input'!$H$14:$CJ$14,"Recurring",'Sch A. Input'!$H$13:$CJ$13,"&lt;="&amp;$L$11)</f>
        <v>0</v>
      </c>
      <c r="K696" s="228">
        <f>SUMIFS('Sch A. Input'!H694:CJ694,'Sch A. Input'!$H$14:$CJ$14,"One-time",'Sch A. Input'!$H$13:$CJ$13,"&lt;="&amp;$L$11)</f>
        <v>0</v>
      </c>
      <c r="L696" s="229">
        <f t="shared" si="113"/>
        <v>0</v>
      </c>
      <c r="M696" s="228">
        <f t="shared" si="114"/>
        <v>0</v>
      </c>
      <c r="N696" s="228">
        <f t="shared" si="115"/>
        <v>0</v>
      </c>
      <c r="O696" s="259">
        <f t="shared" si="116"/>
        <v>0</v>
      </c>
      <c r="P696" s="268">
        <f t="shared" si="110"/>
        <v>0</v>
      </c>
      <c r="Q696" s="231">
        <f t="shared" si="111"/>
        <v>0</v>
      </c>
      <c r="R696" s="97">
        <f t="shared" si="117"/>
        <v>0</v>
      </c>
      <c r="S696" s="237">
        <f>IF(AND(LARGE('Sch A. Input'!$CL$15:$CL$41,COUNTIF('Sch A. Input'!$CL$15:$CL$41,"&gt;="&amp;F696))&lt;E696,F696&lt;&gt;0),"Leaver",J696-G696)</f>
        <v>0</v>
      </c>
      <c r="T696" s="237">
        <f>IF(AND(LARGE('Sch A. Input'!$CL$15:$CL$41,COUNTIF('Sch A. Input'!$CL$15:$CL$41,"&gt;="&amp;F696))&lt;E696,F696&lt;&gt;0),"Leaver",K696-H696)</f>
        <v>0</v>
      </c>
      <c r="U696" s="238">
        <f>IF(AND(LARGE('Sch A. Input'!$CL$15:$CL$41,COUNTIF('Sch A. Input'!$CL$15:$CL$41,"&gt;="&amp;F696))&lt;E696,F696&lt;&gt;0),"Leaver",L696-I696)</f>
        <v>0</v>
      </c>
      <c r="V696" s="238">
        <f>IF(AND(LARGE('Sch A. Input'!$CL$15:$CL$41,COUNTIF('Sch A. Input'!$CL$15:$CL$41,"&gt;="&amp;F696))&lt;E696,F696&lt;&gt;0),"Leaver",IFERROR(S696/X696*$M$9,0))</f>
        <v>0</v>
      </c>
      <c r="W696" s="238">
        <f>IF(AND(LARGE('Sch A. Input'!$CL$15:$CL$41,COUNTIF('Sch A. Input'!$CL$15:$CL$41,"&gt;="&amp;F696))&lt;E696,F696&lt;&gt;0),"Leaver",V696+T696)</f>
        <v>0</v>
      </c>
      <c r="X696" s="264">
        <f>IF(AND(LARGE('Sch A. Input'!$CL$15:$CL$41,COUNTIF('Sch A. Input'!$CL$15:$CL$41,"&gt;="&amp;F696))&lt;E696,F696&lt;&gt;0),"Leaver",IF(OR(D696="",D696&gt;$L$11,($L$11-14)&lt;$K$9),0,(E696+1-D696)/14-1))</f>
        <v>0</v>
      </c>
      <c r="Y696" s="265">
        <f>IF(AND(LARGE('Sch A. Input'!$CL$15:$CL$41,COUNTIF('Sch A. Input'!$CL$15:$CL$41,"&gt;="&amp;F696))&lt;E696,F696&lt;&gt;0),"Leaver",IFERROR(IF((S696/$X696*$M$9+T696)&gt;$D$12,"YES","NO"),0))</f>
        <v>0</v>
      </c>
      <c r="Z696" s="225">
        <f>IF(AND(LARGE('Sch A. Input'!$CL$15:$CL$41,COUNTIF('Sch A. Input'!$CL$15:$CL$41,"&gt;="&amp;F696))&lt;E696,F696&lt;&gt;0),"Leaver",IFERROR(IF($Y696="YES",MIN($U696*($G$12/$D$12),$G$12),(SUMPRODUCT(--((MIN(W696,$D$12))&gt;$C$9:$C$12),((MIN(W696,$D$12))-$C$9:$C$12),$H$9:$H$12))-((1-(X696/$M$9))*(SUMPRODUCT(--((MIN(V696,$D$12))&gt;$C$9:$C$12),((MIN(V696,$D$12))-$C$9:$C$12),$H$9:$H$12)))),0))</f>
        <v>0</v>
      </c>
      <c r="AA696" s="169">
        <f>IF(AND(LARGE('Sch A. Input'!$CL$15:$CL$41,COUNTIF('Sch A. Input'!$CL$15:$CL$41,"&gt;="&amp;F696))&lt;E696,F696&lt;&gt;0),"Leaver",IFERROR(Z696/U696,0))</f>
        <v>0</v>
      </c>
      <c r="AB696" s="170">
        <f>IF(AND(LARGE('Sch A. Input'!$CL$15:$CL$41,COUNTIF('Sch A. Input'!$CL$15:$CL$41,"&gt;="&amp;F696))&lt;E696,F696&lt;&gt;0),"Leaver",Q696-Z696)</f>
        <v>0</v>
      </c>
      <c r="AC696" s="94">
        <f t="shared" si="118"/>
        <v>0</v>
      </c>
      <c r="BK696" s="2"/>
      <c r="BL696" s="2"/>
      <c r="CI696"/>
    </row>
    <row r="697" spans="2:87" x14ac:dyDescent="0.35">
      <c r="B697" s="70" t="str">
        <f>IF('Sch A. Input'!B695="","",'Sch A. Input'!B695)</f>
        <v/>
      </c>
      <c r="C697" s="75" t="str">
        <f>IF('Sch A. Input'!C695="","",'Sch A. Input'!C695)</f>
        <v/>
      </c>
      <c r="D697" s="71" t="str">
        <f>IF('Sch A. Input'!D695="","",'Sch A. Input'!D695)</f>
        <v/>
      </c>
      <c r="E697" s="71">
        <f>'Sch A. Input'!E695</f>
        <v>45016</v>
      </c>
      <c r="F697" s="71">
        <f>'Sch A. Input'!F695</f>
        <v>0</v>
      </c>
      <c r="G697" s="226">
        <f>SUMIFS('Sch A. Input'!H695:CJ695,'Sch A. Input'!$H$13:$CJ$13,$L$11,'Sch A. Input'!$H$14:$CJ$14,"Recurring")</f>
        <v>0</v>
      </c>
      <c r="H697" s="226">
        <f>SUMIFS('Sch A. Input'!H695:CJ695,'Sch A. Input'!$H$13:$CJ$13,$L$11,'Sch A. Input'!$H$14:$CJ$14,"One-time")</f>
        <v>0</v>
      </c>
      <c r="I697" s="227">
        <f t="shared" si="112"/>
        <v>0</v>
      </c>
      <c r="J697" s="228">
        <f>SUMIFS('Sch A. Input'!H695:CJ695,'Sch A. Input'!$H$14:$CJ$14,"Recurring",'Sch A. Input'!$H$13:$CJ$13,"&lt;="&amp;$L$11)</f>
        <v>0</v>
      </c>
      <c r="K697" s="228">
        <f>SUMIFS('Sch A. Input'!H695:CJ695,'Sch A. Input'!$H$14:$CJ$14,"One-time",'Sch A. Input'!$H$13:$CJ$13,"&lt;="&amp;$L$11)</f>
        <v>0</v>
      </c>
      <c r="L697" s="229">
        <f t="shared" si="113"/>
        <v>0</v>
      </c>
      <c r="M697" s="228">
        <f t="shared" si="114"/>
        <v>0</v>
      </c>
      <c r="N697" s="228">
        <f t="shared" si="115"/>
        <v>0</v>
      </c>
      <c r="O697" s="259">
        <f t="shared" si="116"/>
        <v>0</v>
      </c>
      <c r="P697" s="268">
        <f t="shared" si="110"/>
        <v>0</v>
      </c>
      <c r="Q697" s="231">
        <f t="shared" si="111"/>
        <v>0</v>
      </c>
      <c r="R697" s="97">
        <f t="shared" si="117"/>
        <v>0</v>
      </c>
      <c r="S697" s="237">
        <f>IF(AND(LARGE('Sch A. Input'!$CL$15:$CL$41,COUNTIF('Sch A. Input'!$CL$15:$CL$41,"&gt;="&amp;F697))&lt;E697,F697&lt;&gt;0),"Leaver",J697-G697)</f>
        <v>0</v>
      </c>
      <c r="T697" s="237">
        <f>IF(AND(LARGE('Sch A. Input'!$CL$15:$CL$41,COUNTIF('Sch A. Input'!$CL$15:$CL$41,"&gt;="&amp;F697))&lt;E697,F697&lt;&gt;0),"Leaver",K697-H697)</f>
        <v>0</v>
      </c>
      <c r="U697" s="238">
        <f>IF(AND(LARGE('Sch A. Input'!$CL$15:$CL$41,COUNTIF('Sch A. Input'!$CL$15:$CL$41,"&gt;="&amp;F697))&lt;E697,F697&lt;&gt;0),"Leaver",L697-I697)</f>
        <v>0</v>
      </c>
      <c r="V697" s="238">
        <f>IF(AND(LARGE('Sch A. Input'!$CL$15:$CL$41,COUNTIF('Sch A. Input'!$CL$15:$CL$41,"&gt;="&amp;F697))&lt;E697,F697&lt;&gt;0),"Leaver",IFERROR(S697/X697*$M$9,0))</f>
        <v>0</v>
      </c>
      <c r="W697" s="238">
        <f>IF(AND(LARGE('Sch A. Input'!$CL$15:$CL$41,COUNTIF('Sch A. Input'!$CL$15:$CL$41,"&gt;="&amp;F697))&lt;E697,F697&lt;&gt;0),"Leaver",V697+T697)</f>
        <v>0</v>
      </c>
      <c r="X697" s="264">
        <f>IF(AND(LARGE('Sch A. Input'!$CL$15:$CL$41,COUNTIF('Sch A. Input'!$CL$15:$CL$41,"&gt;="&amp;F697))&lt;E697,F697&lt;&gt;0),"Leaver",IF(OR(D697="",D697&gt;$L$11,($L$11-14)&lt;$K$9),0,(E697+1-D697)/14-1))</f>
        <v>0</v>
      </c>
      <c r="Y697" s="265">
        <f>IF(AND(LARGE('Sch A. Input'!$CL$15:$CL$41,COUNTIF('Sch A. Input'!$CL$15:$CL$41,"&gt;="&amp;F697))&lt;E697,F697&lt;&gt;0),"Leaver",IFERROR(IF((S697/$X697*$M$9+T697)&gt;$D$12,"YES","NO"),0))</f>
        <v>0</v>
      </c>
      <c r="Z697" s="225">
        <f>IF(AND(LARGE('Sch A. Input'!$CL$15:$CL$41,COUNTIF('Sch A. Input'!$CL$15:$CL$41,"&gt;="&amp;F697))&lt;E697,F697&lt;&gt;0),"Leaver",IFERROR(IF($Y697="YES",MIN($U697*($G$12/$D$12),$G$12),(SUMPRODUCT(--((MIN(W697,$D$12))&gt;$C$9:$C$12),((MIN(W697,$D$12))-$C$9:$C$12),$H$9:$H$12))-((1-(X697/$M$9))*(SUMPRODUCT(--((MIN(V697,$D$12))&gt;$C$9:$C$12),((MIN(V697,$D$12))-$C$9:$C$12),$H$9:$H$12)))),0))</f>
        <v>0</v>
      </c>
      <c r="AA697" s="169">
        <f>IF(AND(LARGE('Sch A. Input'!$CL$15:$CL$41,COUNTIF('Sch A. Input'!$CL$15:$CL$41,"&gt;="&amp;F697))&lt;E697,F697&lt;&gt;0),"Leaver",IFERROR(Z697/U697,0))</f>
        <v>0</v>
      </c>
      <c r="AB697" s="170">
        <f>IF(AND(LARGE('Sch A. Input'!$CL$15:$CL$41,COUNTIF('Sch A. Input'!$CL$15:$CL$41,"&gt;="&amp;F697))&lt;E697,F697&lt;&gt;0),"Leaver",Q697-Z697)</f>
        <v>0</v>
      </c>
      <c r="AC697" s="94">
        <f t="shared" si="118"/>
        <v>0</v>
      </c>
      <c r="BK697" s="2"/>
      <c r="BL697" s="2"/>
      <c r="CI697"/>
    </row>
    <row r="698" spans="2:87" x14ac:dyDescent="0.35">
      <c r="B698" s="70" t="str">
        <f>IF('Sch A. Input'!B696="","",'Sch A. Input'!B696)</f>
        <v/>
      </c>
      <c r="C698" s="75" t="str">
        <f>IF('Sch A. Input'!C696="","",'Sch A. Input'!C696)</f>
        <v/>
      </c>
      <c r="D698" s="71" t="str">
        <f>IF('Sch A. Input'!D696="","",'Sch A. Input'!D696)</f>
        <v/>
      </c>
      <c r="E698" s="71">
        <f>'Sch A. Input'!E696</f>
        <v>45016</v>
      </c>
      <c r="F698" s="71">
        <f>'Sch A. Input'!F696</f>
        <v>0</v>
      </c>
      <c r="G698" s="226">
        <f>SUMIFS('Sch A. Input'!H696:CJ696,'Sch A. Input'!$H$13:$CJ$13,$L$11,'Sch A. Input'!$H$14:$CJ$14,"Recurring")</f>
        <v>0</v>
      </c>
      <c r="H698" s="226">
        <f>SUMIFS('Sch A. Input'!H696:CJ696,'Sch A. Input'!$H$13:$CJ$13,$L$11,'Sch A. Input'!$H$14:$CJ$14,"One-time")</f>
        <v>0</v>
      </c>
      <c r="I698" s="227">
        <f t="shared" si="112"/>
        <v>0</v>
      </c>
      <c r="J698" s="228">
        <f>SUMIFS('Sch A. Input'!H696:CJ696,'Sch A. Input'!$H$14:$CJ$14,"Recurring",'Sch A. Input'!$H$13:$CJ$13,"&lt;="&amp;$L$11)</f>
        <v>0</v>
      </c>
      <c r="K698" s="228">
        <f>SUMIFS('Sch A. Input'!H696:CJ696,'Sch A. Input'!$H$14:$CJ$14,"One-time",'Sch A. Input'!$H$13:$CJ$13,"&lt;="&amp;$L$11)</f>
        <v>0</v>
      </c>
      <c r="L698" s="229">
        <f t="shared" si="113"/>
        <v>0</v>
      </c>
      <c r="M698" s="228">
        <f t="shared" si="114"/>
        <v>0</v>
      </c>
      <c r="N698" s="228">
        <f t="shared" si="115"/>
        <v>0</v>
      </c>
      <c r="O698" s="259">
        <f t="shared" si="116"/>
        <v>0</v>
      </c>
      <c r="P698" s="268">
        <f t="shared" si="110"/>
        <v>0</v>
      </c>
      <c r="Q698" s="231">
        <f t="shared" si="111"/>
        <v>0</v>
      </c>
      <c r="R698" s="97">
        <f t="shared" si="117"/>
        <v>0</v>
      </c>
      <c r="S698" s="237">
        <f>IF(AND(LARGE('Sch A. Input'!$CL$15:$CL$41,COUNTIF('Sch A. Input'!$CL$15:$CL$41,"&gt;="&amp;F698))&lt;E698,F698&lt;&gt;0),"Leaver",J698-G698)</f>
        <v>0</v>
      </c>
      <c r="T698" s="237">
        <f>IF(AND(LARGE('Sch A. Input'!$CL$15:$CL$41,COUNTIF('Sch A. Input'!$CL$15:$CL$41,"&gt;="&amp;F698))&lt;E698,F698&lt;&gt;0),"Leaver",K698-H698)</f>
        <v>0</v>
      </c>
      <c r="U698" s="238">
        <f>IF(AND(LARGE('Sch A. Input'!$CL$15:$CL$41,COUNTIF('Sch A. Input'!$CL$15:$CL$41,"&gt;="&amp;F698))&lt;E698,F698&lt;&gt;0),"Leaver",L698-I698)</f>
        <v>0</v>
      </c>
      <c r="V698" s="238">
        <f>IF(AND(LARGE('Sch A. Input'!$CL$15:$CL$41,COUNTIF('Sch A. Input'!$CL$15:$CL$41,"&gt;="&amp;F698))&lt;E698,F698&lt;&gt;0),"Leaver",IFERROR(S698/X698*$M$9,0))</f>
        <v>0</v>
      </c>
      <c r="W698" s="238">
        <f>IF(AND(LARGE('Sch A. Input'!$CL$15:$CL$41,COUNTIF('Sch A. Input'!$CL$15:$CL$41,"&gt;="&amp;F698))&lt;E698,F698&lt;&gt;0),"Leaver",V698+T698)</f>
        <v>0</v>
      </c>
      <c r="X698" s="264">
        <f>IF(AND(LARGE('Sch A. Input'!$CL$15:$CL$41,COUNTIF('Sch A. Input'!$CL$15:$CL$41,"&gt;="&amp;F698))&lt;E698,F698&lt;&gt;0),"Leaver",IF(OR(D698="",D698&gt;$L$11,($L$11-14)&lt;$K$9),0,(E698+1-D698)/14-1))</f>
        <v>0</v>
      </c>
      <c r="Y698" s="265">
        <f>IF(AND(LARGE('Sch A. Input'!$CL$15:$CL$41,COUNTIF('Sch A. Input'!$CL$15:$CL$41,"&gt;="&amp;F698))&lt;E698,F698&lt;&gt;0),"Leaver",IFERROR(IF((S698/$X698*$M$9+T698)&gt;$D$12,"YES","NO"),0))</f>
        <v>0</v>
      </c>
      <c r="Z698" s="225">
        <f>IF(AND(LARGE('Sch A. Input'!$CL$15:$CL$41,COUNTIF('Sch A. Input'!$CL$15:$CL$41,"&gt;="&amp;F698))&lt;E698,F698&lt;&gt;0),"Leaver",IFERROR(IF($Y698="YES",MIN($U698*($G$12/$D$12),$G$12),(SUMPRODUCT(--((MIN(W698,$D$12))&gt;$C$9:$C$12),((MIN(W698,$D$12))-$C$9:$C$12),$H$9:$H$12))-((1-(X698/$M$9))*(SUMPRODUCT(--((MIN(V698,$D$12))&gt;$C$9:$C$12),((MIN(V698,$D$12))-$C$9:$C$12),$H$9:$H$12)))),0))</f>
        <v>0</v>
      </c>
      <c r="AA698" s="169">
        <f>IF(AND(LARGE('Sch A. Input'!$CL$15:$CL$41,COUNTIF('Sch A. Input'!$CL$15:$CL$41,"&gt;="&amp;F698))&lt;E698,F698&lt;&gt;0),"Leaver",IFERROR(Z698/U698,0))</f>
        <v>0</v>
      </c>
      <c r="AB698" s="170">
        <f>IF(AND(LARGE('Sch A. Input'!$CL$15:$CL$41,COUNTIF('Sch A. Input'!$CL$15:$CL$41,"&gt;="&amp;F698))&lt;E698,F698&lt;&gt;0),"Leaver",Q698-Z698)</f>
        <v>0</v>
      </c>
      <c r="AC698" s="94">
        <f t="shared" si="118"/>
        <v>0</v>
      </c>
      <c r="BK698" s="2"/>
      <c r="BL698" s="2"/>
      <c r="CI698"/>
    </row>
    <row r="699" spans="2:87" x14ac:dyDescent="0.35">
      <c r="B699" s="70" t="str">
        <f>IF('Sch A. Input'!B697="","",'Sch A. Input'!B697)</f>
        <v/>
      </c>
      <c r="C699" s="75" t="str">
        <f>IF('Sch A. Input'!C697="","",'Sch A. Input'!C697)</f>
        <v/>
      </c>
      <c r="D699" s="71" t="str">
        <f>IF('Sch A. Input'!D697="","",'Sch A. Input'!D697)</f>
        <v/>
      </c>
      <c r="E699" s="71">
        <f>'Sch A. Input'!E697</f>
        <v>45016</v>
      </c>
      <c r="F699" s="71">
        <f>'Sch A. Input'!F697</f>
        <v>0</v>
      </c>
      <c r="G699" s="226">
        <f>SUMIFS('Sch A. Input'!H697:CJ697,'Sch A. Input'!$H$13:$CJ$13,$L$11,'Sch A. Input'!$H$14:$CJ$14,"Recurring")</f>
        <v>0</v>
      </c>
      <c r="H699" s="226">
        <f>SUMIFS('Sch A. Input'!H697:CJ697,'Sch A. Input'!$H$13:$CJ$13,$L$11,'Sch A. Input'!$H$14:$CJ$14,"One-time")</f>
        <v>0</v>
      </c>
      <c r="I699" s="227">
        <f t="shared" si="112"/>
        <v>0</v>
      </c>
      <c r="J699" s="228">
        <f>SUMIFS('Sch A. Input'!H697:CJ697,'Sch A. Input'!$H$14:$CJ$14,"Recurring",'Sch A. Input'!$H$13:$CJ$13,"&lt;="&amp;$L$11)</f>
        <v>0</v>
      </c>
      <c r="K699" s="228">
        <f>SUMIFS('Sch A. Input'!H697:CJ697,'Sch A. Input'!$H$14:$CJ$14,"One-time",'Sch A. Input'!$H$13:$CJ$13,"&lt;="&amp;$L$11)</f>
        <v>0</v>
      </c>
      <c r="L699" s="229">
        <f t="shared" si="113"/>
        <v>0</v>
      </c>
      <c r="M699" s="228">
        <f t="shared" si="114"/>
        <v>0</v>
      </c>
      <c r="N699" s="228">
        <f t="shared" si="115"/>
        <v>0</v>
      </c>
      <c r="O699" s="259">
        <f t="shared" si="116"/>
        <v>0</v>
      </c>
      <c r="P699" s="268">
        <f t="shared" si="110"/>
        <v>0</v>
      </c>
      <c r="Q699" s="231">
        <f t="shared" si="111"/>
        <v>0</v>
      </c>
      <c r="R699" s="97">
        <f t="shared" si="117"/>
        <v>0</v>
      </c>
      <c r="S699" s="237">
        <f>IF(AND(LARGE('Sch A. Input'!$CL$15:$CL$41,COUNTIF('Sch A. Input'!$CL$15:$CL$41,"&gt;="&amp;F699))&lt;E699,F699&lt;&gt;0),"Leaver",J699-G699)</f>
        <v>0</v>
      </c>
      <c r="T699" s="237">
        <f>IF(AND(LARGE('Sch A. Input'!$CL$15:$CL$41,COUNTIF('Sch A. Input'!$CL$15:$CL$41,"&gt;="&amp;F699))&lt;E699,F699&lt;&gt;0),"Leaver",K699-H699)</f>
        <v>0</v>
      </c>
      <c r="U699" s="238">
        <f>IF(AND(LARGE('Sch A. Input'!$CL$15:$CL$41,COUNTIF('Sch A. Input'!$CL$15:$CL$41,"&gt;="&amp;F699))&lt;E699,F699&lt;&gt;0),"Leaver",L699-I699)</f>
        <v>0</v>
      </c>
      <c r="V699" s="238">
        <f>IF(AND(LARGE('Sch A. Input'!$CL$15:$CL$41,COUNTIF('Sch A. Input'!$CL$15:$CL$41,"&gt;="&amp;F699))&lt;E699,F699&lt;&gt;0),"Leaver",IFERROR(S699/X699*$M$9,0))</f>
        <v>0</v>
      </c>
      <c r="W699" s="238">
        <f>IF(AND(LARGE('Sch A. Input'!$CL$15:$CL$41,COUNTIF('Sch A. Input'!$CL$15:$CL$41,"&gt;="&amp;F699))&lt;E699,F699&lt;&gt;0),"Leaver",V699+T699)</f>
        <v>0</v>
      </c>
      <c r="X699" s="264">
        <f>IF(AND(LARGE('Sch A. Input'!$CL$15:$CL$41,COUNTIF('Sch A. Input'!$CL$15:$CL$41,"&gt;="&amp;F699))&lt;E699,F699&lt;&gt;0),"Leaver",IF(OR(D699="",D699&gt;$L$11,($L$11-14)&lt;$K$9),0,(E699+1-D699)/14-1))</f>
        <v>0</v>
      </c>
      <c r="Y699" s="265">
        <f>IF(AND(LARGE('Sch A. Input'!$CL$15:$CL$41,COUNTIF('Sch A. Input'!$CL$15:$CL$41,"&gt;="&amp;F699))&lt;E699,F699&lt;&gt;0),"Leaver",IFERROR(IF((S699/$X699*$M$9+T699)&gt;$D$12,"YES","NO"),0))</f>
        <v>0</v>
      </c>
      <c r="Z699" s="225">
        <f>IF(AND(LARGE('Sch A. Input'!$CL$15:$CL$41,COUNTIF('Sch A. Input'!$CL$15:$CL$41,"&gt;="&amp;F699))&lt;E699,F699&lt;&gt;0),"Leaver",IFERROR(IF($Y699="YES",MIN($U699*($G$12/$D$12),$G$12),(SUMPRODUCT(--((MIN(W699,$D$12))&gt;$C$9:$C$12),((MIN(W699,$D$12))-$C$9:$C$12),$H$9:$H$12))-((1-(X699/$M$9))*(SUMPRODUCT(--((MIN(V699,$D$12))&gt;$C$9:$C$12),((MIN(V699,$D$12))-$C$9:$C$12),$H$9:$H$12)))),0))</f>
        <v>0</v>
      </c>
      <c r="AA699" s="169">
        <f>IF(AND(LARGE('Sch A. Input'!$CL$15:$CL$41,COUNTIF('Sch A. Input'!$CL$15:$CL$41,"&gt;="&amp;F699))&lt;E699,F699&lt;&gt;0),"Leaver",IFERROR(Z699/U699,0))</f>
        <v>0</v>
      </c>
      <c r="AB699" s="170">
        <f>IF(AND(LARGE('Sch A. Input'!$CL$15:$CL$41,COUNTIF('Sch A. Input'!$CL$15:$CL$41,"&gt;="&amp;F699))&lt;E699,F699&lt;&gt;0),"Leaver",Q699-Z699)</f>
        <v>0</v>
      </c>
      <c r="AC699" s="94">
        <f t="shared" si="118"/>
        <v>0</v>
      </c>
      <c r="BK699" s="2"/>
      <c r="BL699" s="2"/>
      <c r="CI699"/>
    </row>
    <row r="700" spans="2:87" x14ac:dyDescent="0.35">
      <c r="B700" s="70" t="str">
        <f>IF('Sch A. Input'!B698="","",'Sch A. Input'!B698)</f>
        <v/>
      </c>
      <c r="C700" s="75" t="str">
        <f>IF('Sch A. Input'!C698="","",'Sch A. Input'!C698)</f>
        <v/>
      </c>
      <c r="D700" s="71" t="str">
        <f>IF('Sch A. Input'!D698="","",'Sch A. Input'!D698)</f>
        <v/>
      </c>
      <c r="E700" s="71">
        <f>'Sch A. Input'!E698</f>
        <v>45016</v>
      </c>
      <c r="F700" s="71">
        <f>'Sch A. Input'!F698</f>
        <v>0</v>
      </c>
      <c r="G700" s="226">
        <f>SUMIFS('Sch A. Input'!H698:CJ698,'Sch A. Input'!$H$13:$CJ$13,$L$11,'Sch A. Input'!$H$14:$CJ$14,"Recurring")</f>
        <v>0</v>
      </c>
      <c r="H700" s="226">
        <f>SUMIFS('Sch A. Input'!H698:CJ698,'Sch A. Input'!$H$13:$CJ$13,$L$11,'Sch A. Input'!$H$14:$CJ$14,"One-time")</f>
        <v>0</v>
      </c>
      <c r="I700" s="227">
        <f t="shared" si="112"/>
        <v>0</v>
      </c>
      <c r="J700" s="228">
        <f>SUMIFS('Sch A. Input'!H698:CJ698,'Sch A. Input'!$H$14:$CJ$14,"Recurring",'Sch A. Input'!$H$13:$CJ$13,"&lt;="&amp;$L$11)</f>
        <v>0</v>
      </c>
      <c r="K700" s="228">
        <f>SUMIFS('Sch A. Input'!H698:CJ698,'Sch A. Input'!$H$14:$CJ$14,"One-time",'Sch A. Input'!$H$13:$CJ$13,"&lt;="&amp;$L$11)</f>
        <v>0</v>
      </c>
      <c r="L700" s="229">
        <f t="shared" si="113"/>
        <v>0</v>
      </c>
      <c r="M700" s="228">
        <f t="shared" si="114"/>
        <v>0</v>
      </c>
      <c r="N700" s="228">
        <f t="shared" si="115"/>
        <v>0</v>
      </c>
      <c r="O700" s="259">
        <f t="shared" si="116"/>
        <v>0</v>
      </c>
      <c r="P700" s="268">
        <f t="shared" si="110"/>
        <v>0</v>
      </c>
      <c r="Q700" s="231">
        <f t="shared" si="111"/>
        <v>0</v>
      </c>
      <c r="R700" s="97">
        <f t="shared" si="117"/>
        <v>0</v>
      </c>
      <c r="S700" s="237">
        <f>IF(AND(LARGE('Sch A. Input'!$CL$15:$CL$41,COUNTIF('Sch A. Input'!$CL$15:$CL$41,"&gt;="&amp;F700))&lt;E700,F700&lt;&gt;0),"Leaver",J700-G700)</f>
        <v>0</v>
      </c>
      <c r="T700" s="237">
        <f>IF(AND(LARGE('Sch A. Input'!$CL$15:$CL$41,COUNTIF('Sch A. Input'!$CL$15:$CL$41,"&gt;="&amp;F700))&lt;E700,F700&lt;&gt;0),"Leaver",K700-H700)</f>
        <v>0</v>
      </c>
      <c r="U700" s="238">
        <f>IF(AND(LARGE('Sch A. Input'!$CL$15:$CL$41,COUNTIF('Sch A. Input'!$CL$15:$CL$41,"&gt;="&amp;F700))&lt;E700,F700&lt;&gt;0),"Leaver",L700-I700)</f>
        <v>0</v>
      </c>
      <c r="V700" s="238">
        <f>IF(AND(LARGE('Sch A. Input'!$CL$15:$CL$41,COUNTIF('Sch A. Input'!$CL$15:$CL$41,"&gt;="&amp;F700))&lt;E700,F700&lt;&gt;0),"Leaver",IFERROR(S700/X700*$M$9,0))</f>
        <v>0</v>
      </c>
      <c r="W700" s="238">
        <f>IF(AND(LARGE('Sch A. Input'!$CL$15:$CL$41,COUNTIF('Sch A. Input'!$CL$15:$CL$41,"&gt;="&amp;F700))&lt;E700,F700&lt;&gt;0),"Leaver",V700+T700)</f>
        <v>0</v>
      </c>
      <c r="X700" s="264">
        <f>IF(AND(LARGE('Sch A. Input'!$CL$15:$CL$41,COUNTIF('Sch A. Input'!$CL$15:$CL$41,"&gt;="&amp;F700))&lt;E700,F700&lt;&gt;0),"Leaver",IF(OR(D700="",D700&gt;$L$11,($L$11-14)&lt;$K$9),0,(E700+1-D700)/14-1))</f>
        <v>0</v>
      </c>
      <c r="Y700" s="265">
        <f>IF(AND(LARGE('Sch A. Input'!$CL$15:$CL$41,COUNTIF('Sch A. Input'!$CL$15:$CL$41,"&gt;="&amp;F700))&lt;E700,F700&lt;&gt;0),"Leaver",IFERROR(IF((S700/$X700*$M$9+T700)&gt;$D$12,"YES","NO"),0))</f>
        <v>0</v>
      </c>
      <c r="Z700" s="225">
        <f>IF(AND(LARGE('Sch A. Input'!$CL$15:$CL$41,COUNTIF('Sch A. Input'!$CL$15:$CL$41,"&gt;="&amp;F700))&lt;E700,F700&lt;&gt;0),"Leaver",IFERROR(IF($Y700="YES",MIN($U700*($G$12/$D$12),$G$12),(SUMPRODUCT(--((MIN(W700,$D$12))&gt;$C$9:$C$12),((MIN(W700,$D$12))-$C$9:$C$12),$H$9:$H$12))-((1-(X700/$M$9))*(SUMPRODUCT(--((MIN(V700,$D$12))&gt;$C$9:$C$12),((MIN(V700,$D$12))-$C$9:$C$12),$H$9:$H$12)))),0))</f>
        <v>0</v>
      </c>
      <c r="AA700" s="169">
        <f>IF(AND(LARGE('Sch A. Input'!$CL$15:$CL$41,COUNTIF('Sch A. Input'!$CL$15:$CL$41,"&gt;="&amp;F700))&lt;E700,F700&lt;&gt;0),"Leaver",IFERROR(Z700/U700,0))</f>
        <v>0</v>
      </c>
      <c r="AB700" s="170">
        <f>IF(AND(LARGE('Sch A. Input'!$CL$15:$CL$41,COUNTIF('Sch A. Input'!$CL$15:$CL$41,"&gt;="&amp;F700))&lt;E700,F700&lt;&gt;0),"Leaver",Q700-Z700)</f>
        <v>0</v>
      </c>
      <c r="AC700" s="94">
        <f t="shared" si="118"/>
        <v>0</v>
      </c>
      <c r="BK700" s="2"/>
      <c r="BL700" s="2"/>
      <c r="CI700"/>
    </row>
    <row r="701" spans="2:87" x14ac:dyDescent="0.35">
      <c r="B701" s="70" t="str">
        <f>IF('Sch A. Input'!B699="","",'Sch A. Input'!B699)</f>
        <v/>
      </c>
      <c r="C701" s="75" t="str">
        <f>IF('Sch A. Input'!C699="","",'Sch A. Input'!C699)</f>
        <v/>
      </c>
      <c r="D701" s="71" t="str">
        <f>IF('Sch A. Input'!D699="","",'Sch A. Input'!D699)</f>
        <v/>
      </c>
      <c r="E701" s="71">
        <f>'Sch A. Input'!E699</f>
        <v>45016</v>
      </c>
      <c r="F701" s="71">
        <f>'Sch A. Input'!F699</f>
        <v>0</v>
      </c>
      <c r="G701" s="226">
        <f>SUMIFS('Sch A. Input'!H699:CJ699,'Sch A. Input'!$H$13:$CJ$13,$L$11,'Sch A. Input'!$H$14:$CJ$14,"Recurring")</f>
        <v>0</v>
      </c>
      <c r="H701" s="226">
        <f>SUMIFS('Sch A. Input'!H699:CJ699,'Sch A. Input'!$H$13:$CJ$13,$L$11,'Sch A. Input'!$H$14:$CJ$14,"One-time")</f>
        <v>0</v>
      </c>
      <c r="I701" s="227">
        <f t="shared" si="112"/>
        <v>0</v>
      </c>
      <c r="J701" s="228">
        <f>SUMIFS('Sch A. Input'!H699:CJ699,'Sch A. Input'!$H$14:$CJ$14,"Recurring",'Sch A. Input'!$H$13:$CJ$13,"&lt;="&amp;$L$11)</f>
        <v>0</v>
      </c>
      <c r="K701" s="228">
        <f>SUMIFS('Sch A. Input'!H699:CJ699,'Sch A. Input'!$H$14:$CJ$14,"One-time",'Sch A. Input'!$H$13:$CJ$13,"&lt;="&amp;$L$11)</f>
        <v>0</v>
      </c>
      <c r="L701" s="229">
        <f t="shared" si="113"/>
        <v>0</v>
      </c>
      <c r="M701" s="228">
        <f t="shared" si="114"/>
        <v>0</v>
      </c>
      <c r="N701" s="228">
        <f t="shared" si="115"/>
        <v>0</v>
      </c>
      <c r="O701" s="259">
        <f t="shared" si="116"/>
        <v>0</v>
      </c>
      <c r="P701" s="268">
        <f t="shared" si="110"/>
        <v>0</v>
      </c>
      <c r="Q701" s="231">
        <f t="shared" si="111"/>
        <v>0</v>
      </c>
      <c r="R701" s="97">
        <f t="shared" si="117"/>
        <v>0</v>
      </c>
      <c r="S701" s="237">
        <f>IF(AND(LARGE('Sch A. Input'!$CL$15:$CL$41,COUNTIF('Sch A. Input'!$CL$15:$CL$41,"&gt;="&amp;F701))&lt;E701,F701&lt;&gt;0),"Leaver",J701-G701)</f>
        <v>0</v>
      </c>
      <c r="T701" s="237">
        <f>IF(AND(LARGE('Sch A. Input'!$CL$15:$CL$41,COUNTIF('Sch A. Input'!$CL$15:$CL$41,"&gt;="&amp;F701))&lt;E701,F701&lt;&gt;0),"Leaver",K701-H701)</f>
        <v>0</v>
      </c>
      <c r="U701" s="238">
        <f>IF(AND(LARGE('Sch A. Input'!$CL$15:$CL$41,COUNTIF('Sch A. Input'!$CL$15:$CL$41,"&gt;="&amp;F701))&lt;E701,F701&lt;&gt;0),"Leaver",L701-I701)</f>
        <v>0</v>
      </c>
      <c r="V701" s="238">
        <f>IF(AND(LARGE('Sch A. Input'!$CL$15:$CL$41,COUNTIF('Sch A. Input'!$CL$15:$CL$41,"&gt;="&amp;F701))&lt;E701,F701&lt;&gt;0),"Leaver",IFERROR(S701/X701*$M$9,0))</f>
        <v>0</v>
      </c>
      <c r="W701" s="238">
        <f>IF(AND(LARGE('Sch A. Input'!$CL$15:$CL$41,COUNTIF('Sch A. Input'!$CL$15:$CL$41,"&gt;="&amp;F701))&lt;E701,F701&lt;&gt;0),"Leaver",V701+T701)</f>
        <v>0</v>
      </c>
      <c r="X701" s="264">
        <f>IF(AND(LARGE('Sch A. Input'!$CL$15:$CL$41,COUNTIF('Sch A. Input'!$CL$15:$CL$41,"&gt;="&amp;F701))&lt;E701,F701&lt;&gt;0),"Leaver",IF(OR(D701="",D701&gt;$L$11,($L$11-14)&lt;$K$9),0,(E701+1-D701)/14-1))</f>
        <v>0</v>
      </c>
      <c r="Y701" s="265">
        <f>IF(AND(LARGE('Sch A. Input'!$CL$15:$CL$41,COUNTIF('Sch A. Input'!$CL$15:$CL$41,"&gt;="&amp;F701))&lt;E701,F701&lt;&gt;0),"Leaver",IFERROR(IF((S701/$X701*$M$9+T701)&gt;$D$12,"YES","NO"),0))</f>
        <v>0</v>
      </c>
      <c r="Z701" s="225">
        <f>IF(AND(LARGE('Sch A. Input'!$CL$15:$CL$41,COUNTIF('Sch A. Input'!$CL$15:$CL$41,"&gt;="&amp;F701))&lt;E701,F701&lt;&gt;0),"Leaver",IFERROR(IF($Y701="YES",MIN($U701*($G$12/$D$12),$G$12),(SUMPRODUCT(--((MIN(W701,$D$12))&gt;$C$9:$C$12),((MIN(W701,$D$12))-$C$9:$C$12),$H$9:$H$12))-((1-(X701/$M$9))*(SUMPRODUCT(--((MIN(V701,$D$12))&gt;$C$9:$C$12),((MIN(V701,$D$12))-$C$9:$C$12),$H$9:$H$12)))),0))</f>
        <v>0</v>
      </c>
      <c r="AA701" s="169">
        <f>IF(AND(LARGE('Sch A. Input'!$CL$15:$CL$41,COUNTIF('Sch A. Input'!$CL$15:$CL$41,"&gt;="&amp;F701))&lt;E701,F701&lt;&gt;0),"Leaver",IFERROR(Z701/U701,0))</f>
        <v>0</v>
      </c>
      <c r="AB701" s="170">
        <f>IF(AND(LARGE('Sch A. Input'!$CL$15:$CL$41,COUNTIF('Sch A. Input'!$CL$15:$CL$41,"&gt;="&amp;F701))&lt;E701,F701&lt;&gt;0),"Leaver",Q701-Z701)</f>
        <v>0</v>
      </c>
      <c r="AC701" s="94">
        <f t="shared" si="118"/>
        <v>0</v>
      </c>
      <c r="BK701" s="2"/>
      <c r="BL701" s="2"/>
      <c r="CI701"/>
    </row>
    <row r="702" spans="2:87" x14ac:dyDescent="0.35">
      <c r="B702" s="70" t="str">
        <f>IF('Sch A. Input'!B700="","",'Sch A. Input'!B700)</f>
        <v/>
      </c>
      <c r="C702" s="75" t="str">
        <f>IF('Sch A. Input'!C700="","",'Sch A. Input'!C700)</f>
        <v/>
      </c>
      <c r="D702" s="71" t="str">
        <f>IF('Sch A. Input'!D700="","",'Sch A. Input'!D700)</f>
        <v/>
      </c>
      <c r="E702" s="71">
        <f>'Sch A. Input'!E700</f>
        <v>45016</v>
      </c>
      <c r="F702" s="71">
        <f>'Sch A. Input'!F700</f>
        <v>0</v>
      </c>
      <c r="G702" s="226">
        <f>SUMIFS('Sch A. Input'!H700:CJ700,'Sch A. Input'!$H$13:$CJ$13,$L$11,'Sch A. Input'!$H$14:$CJ$14,"Recurring")</f>
        <v>0</v>
      </c>
      <c r="H702" s="226">
        <f>SUMIFS('Sch A. Input'!H700:CJ700,'Sch A. Input'!$H$13:$CJ$13,$L$11,'Sch A. Input'!$H$14:$CJ$14,"One-time")</f>
        <v>0</v>
      </c>
      <c r="I702" s="227">
        <f t="shared" si="112"/>
        <v>0</v>
      </c>
      <c r="J702" s="228">
        <f>SUMIFS('Sch A. Input'!H700:CJ700,'Sch A. Input'!$H$14:$CJ$14,"Recurring",'Sch A. Input'!$H$13:$CJ$13,"&lt;="&amp;$L$11)</f>
        <v>0</v>
      </c>
      <c r="K702" s="228">
        <f>SUMIFS('Sch A. Input'!H700:CJ700,'Sch A. Input'!$H$14:$CJ$14,"One-time",'Sch A. Input'!$H$13:$CJ$13,"&lt;="&amp;$L$11)</f>
        <v>0</v>
      </c>
      <c r="L702" s="229">
        <f t="shared" si="113"/>
        <v>0</v>
      </c>
      <c r="M702" s="228">
        <f t="shared" si="114"/>
        <v>0</v>
      </c>
      <c r="N702" s="228">
        <f t="shared" si="115"/>
        <v>0</v>
      </c>
      <c r="O702" s="259">
        <f t="shared" si="116"/>
        <v>0</v>
      </c>
      <c r="P702" s="268">
        <f t="shared" si="110"/>
        <v>0</v>
      </c>
      <c r="Q702" s="231">
        <f t="shared" si="111"/>
        <v>0</v>
      </c>
      <c r="R702" s="97">
        <f t="shared" si="117"/>
        <v>0</v>
      </c>
      <c r="S702" s="237">
        <f>IF(AND(LARGE('Sch A. Input'!$CL$15:$CL$41,COUNTIF('Sch A. Input'!$CL$15:$CL$41,"&gt;="&amp;F702))&lt;E702,F702&lt;&gt;0),"Leaver",J702-G702)</f>
        <v>0</v>
      </c>
      <c r="T702" s="237">
        <f>IF(AND(LARGE('Sch A. Input'!$CL$15:$CL$41,COUNTIF('Sch A. Input'!$CL$15:$CL$41,"&gt;="&amp;F702))&lt;E702,F702&lt;&gt;0),"Leaver",K702-H702)</f>
        <v>0</v>
      </c>
      <c r="U702" s="238">
        <f>IF(AND(LARGE('Sch A. Input'!$CL$15:$CL$41,COUNTIF('Sch A. Input'!$CL$15:$CL$41,"&gt;="&amp;F702))&lt;E702,F702&lt;&gt;0),"Leaver",L702-I702)</f>
        <v>0</v>
      </c>
      <c r="V702" s="238">
        <f>IF(AND(LARGE('Sch A. Input'!$CL$15:$CL$41,COUNTIF('Sch A. Input'!$CL$15:$CL$41,"&gt;="&amp;F702))&lt;E702,F702&lt;&gt;0),"Leaver",IFERROR(S702/X702*$M$9,0))</f>
        <v>0</v>
      </c>
      <c r="W702" s="238">
        <f>IF(AND(LARGE('Sch A. Input'!$CL$15:$CL$41,COUNTIF('Sch A. Input'!$CL$15:$CL$41,"&gt;="&amp;F702))&lt;E702,F702&lt;&gt;0),"Leaver",V702+T702)</f>
        <v>0</v>
      </c>
      <c r="X702" s="264">
        <f>IF(AND(LARGE('Sch A. Input'!$CL$15:$CL$41,COUNTIF('Sch A. Input'!$CL$15:$CL$41,"&gt;="&amp;F702))&lt;E702,F702&lt;&gt;0),"Leaver",IF(OR(D702="",D702&gt;$L$11,($L$11-14)&lt;$K$9),0,(E702+1-D702)/14-1))</f>
        <v>0</v>
      </c>
      <c r="Y702" s="265">
        <f>IF(AND(LARGE('Sch A. Input'!$CL$15:$CL$41,COUNTIF('Sch A. Input'!$CL$15:$CL$41,"&gt;="&amp;F702))&lt;E702,F702&lt;&gt;0),"Leaver",IFERROR(IF((S702/$X702*$M$9+T702)&gt;$D$12,"YES","NO"),0))</f>
        <v>0</v>
      </c>
      <c r="Z702" s="225">
        <f>IF(AND(LARGE('Sch A. Input'!$CL$15:$CL$41,COUNTIF('Sch A. Input'!$CL$15:$CL$41,"&gt;="&amp;F702))&lt;E702,F702&lt;&gt;0),"Leaver",IFERROR(IF($Y702="YES",MIN($U702*($G$12/$D$12),$G$12),(SUMPRODUCT(--((MIN(W702,$D$12))&gt;$C$9:$C$12),((MIN(W702,$D$12))-$C$9:$C$12),$H$9:$H$12))-((1-(X702/$M$9))*(SUMPRODUCT(--((MIN(V702,$D$12))&gt;$C$9:$C$12),((MIN(V702,$D$12))-$C$9:$C$12),$H$9:$H$12)))),0))</f>
        <v>0</v>
      </c>
      <c r="AA702" s="169">
        <f>IF(AND(LARGE('Sch A. Input'!$CL$15:$CL$41,COUNTIF('Sch A. Input'!$CL$15:$CL$41,"&gt;="&amp;F702))&lt;E702,F702&lt;&gt;0),"Leaver",IFERROR(Z702/U702,0))</f>
        <v>0</v>
      </c>
      <c r="AB702" s="170">
        <f>IF(AND(LARGE('Sch A. Input'!$CL$15:$CL$41,COUNTIF('Sch A. Input'!$CL$15:$CL$41,"&gt;="&amp;F702))&lt;E702,F702&lt;&gt;0),"Leaver",Q702-Z702)</f>
        <v>0</v>
      </c>
      <c r="AC702" s="94">
        <f t="shared" si="118"/>
        <v>0</v>
      </c>
      <c r="BK702" s="2"/>
      <c r="BL702" s="2"/>
      <c r="CI702"/>
    </row>
    <row r="703" spans="2:87" x14ac:dyDescent="0.35">
      <c r="B703" s="70" t="str">
        <f>IF('Sch A. Input'!B701="","",'Sch A. Input'!B701)</f>
        <v/>
      </c>
      <c r="C703" s="75" t="str">
        <f>IF('Sch A. Input'!C701="","",'Sch A. Input'!C701)</f>
        <v/>
      </c>
      <c r="D703" s="71" t="str">
        <f>IF('Sch A. Input'!D701="","",'Sch A. Input'!D701)</f>
        <v/>
      </c>
      <c r="E703" s="71">
        <f>'Sch A. Input'!E701</f>
        <v>45016</v>
      </c>
      <c r="F703" s="71">
        <f>'Sch A. Input'!F701</f>
        <v>0</v>
      </c>
      <c r="G703" s="226">
        <f>SUMIFS('Sch A. Input'!H701:CJ701,'Sch A. Input'!$H$13:$CJ$13,$L$11,'Sch A. Input'!$H$14:$CJ$14,"Recurring")</f>
        <v>0</v>
      </c>
      <c r="H703" s="226">
        <f>SUMIFS('Sch A. Input'!H701:CJ701,'Sch A. Input'!$H$13:$CJ$13,$L$11,'Sch A. Input'!$H$14:$CJ$14,"One-time")</f>
        <v>0</v>
      </c>
      <c r="I703" s="227">
        <f t="shared" si="112"/>
        <v>0</v>
      </c>
      <c r="J703" s="228">
        <f>SUMIFS('Sch A. Input'!H701:CJ701,'Sch A. Input'!$H$14:$CJ$14,"Recurring",'Sch A. Input'!$H$13:$CJ$13,"&lt;="&amp;$L$11)</f>
        <v>0</v>
      </c>
      <c r="K703" s="228">
        <f>SUMIFS('Sch A. Input'!H701:CJ701,'Sch A. Input'!$H$14:$CJ$14,"One-time",'Sch A. Input'!$H$13:$CJ$13,"&lt;="&amp;$L$11)</f>
        <v>0</v>
      </c>
      <c r="L703" s="229">
        <f t="shared" si="113"/>
        <v>0</v>
      </c>
      <c r="M703" s="228">
        <f t="shared" si="114"/>
        <v>0</v>
      </c>
      <c r="N703" s="228">
        <f t="shared" si="115"/>
        <v>0</v>
      </c>
      <c r="O703" s="259">
        <f t="shared" si="116"/>
        <v>0</v>
      </c>
      <c r="P703" s="268">
        <f t="shared" si="110"/>
        <v>0</v>
      </c>
      <c r="Q703" s="231">
        <f t="shared" si="111"/>
        <v>0</v>
      </c>
      <c r="R703" s="97">
        <f t="shared" si="117"/>
        <v>0</v>
      </c>
      <c r="S703" s="237">
        <f>IF(AND(LARGE('Sch A. Input'!$CL$15:$CL$41,COUNTIF('Sch A. Input'!$CL$15:$CL$41,"&gt;="&amp;F703))&lt;E703,F703&lt;&gt;0),"Leaver",J703-G703)</f>
        <v>0</v>
      </c>
      <c r="T703" s="237">
        <f>IF(AND(LARGE('Sch A. Input'!$CL$15:$CL$41,COUNTIF('Sch A. Input'!$CL$15:$CL$41,"&gt;="&amp;F703))&lt;E703,F703&lt;&gt;0),"Leaver",K703-H703)</f>
        <v>0</v>
      </c>
      <c r="U703" s="238">
        <f>IF(AND(LARGE('Sch A. Input'!$CL$15:$CL$41,COUNTIF('Sch A. Input'!$CL$15:$CL$41,"&gt;="&amp;F703))&lt;E703,F703&lt;&gt;0),"Leaver",L703-I703)</f>
        <v>0</v>
      </c>
      <c r="V703" s="238">
        <f>IF(AND(LARGE('Sch A. Input'!$CL$15:$CL$41,COUNTIF('Sch A. Input'!$CL$15:$CL$41,"&gt;="&amp;F703))&lt;E703,F703&lt;&gt;0),"Leaver",IFERROR(S703/X703*$M$9,0))</f>
        <v>0</v>
      </c>
      <c r="W703" s="238">
        <f>IF(AND(LARGE('Sch A. Input'!$CL$15:$CL$41,COUNTIF('Sch A. Input'!$CL$15:$CL$41,"&gt;="&amp;F703))&lt;E703,F703&lt;&gt;0),"Leaver",V703+T703)</f>
        <v>0</v>
      </c>
      <c r="X703" s="264">
        <f>IF(AND(LARGE('Sch A. Input'!$CL$15:$CL$41,COUNTIF('Sch A. Input'!$CL$15:$CL$41,"&gt;="&amp;F703))&lt;E703,F703&lt;&gt;0),"Leaver",IF(OR(D703="",D703&gt;$L$11,($L$11-14)&lt;$K$9),0,(E703+1-D703)/14-1))</f>
        <v>0</v>
      </c>
      <c r="Y703" s="265">
        <f>IF(AND(LARGE('Sch A. Input'!$CL$15:$CL$41,COUNTIF('Sch A. Input'!$CL$15:$CL$41,"&gt;="&amp;F703))&lt;E703,F703&lt;&gt;0),"Leaver",IFERROR(IF((S703/$X703*$M$9+T703)&gt;$D$12,"YES","NO"),0))</f>
        <v>0</v>
      </c>
      <c r="Z703" s="225">
        <f>IF(AND(LARGE('Sch A. Input'!$CL$15:$CL$41,COUNTIF('Sch A. Input'!$CL$15:$CL$41,"&gt;="&amp;F703))&lt;E703,F703&lt;&gt;0),"Leaver",IFERROR(IF($Y703="YES",MIN($U703*($G$12/$D$12),$G$12),(SUMPRODUCT(--((MIN(W703,$D$12))&gt;$C$9:$C$12),((MIN(W703,$D$12))-$C$9:$C$12),$H$9:$H$12))-((1-(X703/$M$9))*(SUMPRODUCT(--((MIN(V703,$D$12))&gt;$C$9:$C$12),((MIN(V703,$D$12))-$C$9:$C$12),$H$9:$H$12)))),0))</f>
        <v>0</v>
      </c>
      <c r="AA703" s="169">
        <f>IF(AND(LARGE('Sch A. Input'!$CL$15:$CL$41,COUNTIF('Sch A. Input'!$CL$15:$CL$41,"&gt;="&amp;F703))&lt;E703,F703&lt;&gt;0),"Leaver",IFERROR(Z703/U703,0))</f>
        <v>0</v>
      </c>
      <c r="AB703" s="170">
        <f>IF(AND(LARGE('Sch A. Input'!$CL$15:$CL$41,COUNTIF('Sch A. Input'!$CL$15:$CL$41,"&gt;="&amp;F703))&lt;E703,F703&lt;&gt;0),"Leaver",Q703-Z703)</f>
        <v>0</v>
      </c>
      <c r="AC703" s="94">
        <f t="shared" si="118"/>
        <v>0</v>
      </c>
      <c r="BK703" s="2"/>
      <c r="BL703" s="2"/>
      <c r="CI703"/>
    </row>
    <row r="704" spans="2:87" x14ac:dyDescent="0.35">
      <c r="B704" s="70" t="str">
        <f>IF('Sch A. Input'!B702="","",'Sch A. Input'!B702)</f>
        <v/>
      </c>
      <c r="C704" s="75" t="str">
        <f>IF('Sch A. Input'!C702="","",'Sch A. Input'!C702)</f>
        <v/>
      </c>
      <c r="D704" s="71" t="str">
        <f>IF('Sch A. Input'!D702="","",'Sch A. Input'!D702)</f>
        <v/>
      </c>
      <c r="E704" s="71">
        <f>'Sch A. Input'!E702</f>
        <v>45016</v>
      </c>
      <c r="F704" s="71">
        <f>'Sch A. Input'!F702</f>
        <v>0</v>
      </c>
      <c r="G704" s="226">
        <f>SUMIFS('Sch A. Input'!H702:CJ702,'Sch A. Input'!$H$13:$CJ$13,$L$11,'Sch A. Input'!$H$14:$CJ$14,"Recurring")</f>
        <v>0</v>
      </c>
      <c r="H704" s="226">
        <f>SUMIFS('Sch A. Input'!H702:CJ702,'Sch A. Input'!$H$13:$CJ$13,$L$11,'Sch A. Input'!$H$14:$CJ$14,"One-time")</f>
        <v>0</v>
      </c>
      <c r="I704" s="227">
        <f t="shared" si="112"/>
        <v>0</v>
      </c>
      <c r="J704" s="228">
        <f>SUMIFS('Sch A. Input'!H702:CJ702,'Sch A. Input'!$H$14:$CJ$14,"Recurring",'Sch A. Input'!$H$13:$CJ$13,"&lt;="&amp;$L$11)</f>
        <v>0</v>
      </c>
      <c r="K704" s="228">
        <f>SUMIFS('Sch A. Input'!H702:CJ702,'Sch A. Input'!$H$14:$CJ$14,"One-time",'Sch A. Input'!$H$13:$CJ$13,"&lt;="&amp;$L$11)</f>
        <v>0</v>
      </c>
      <c r="L704" s="229">
        <f t="shared" si="113"/>
        <v>0</v>
      </c>
      <c r="M704" s="228">
        <f t="shared" si="114"/>
        <v>0</v>
      </c>
      <c r="N704" s="228">
        <f t="shared" si="115"/>
        <v>0</v>
      </c>
      <c r="O704" s="259">
        <f t="shared" si="116"/>
        <v>0</v>
      </c>
      <c r="P704" s="268">
        <f t="shared" si="110"/>
        <v>0</v>
      </c>
      <c r="Q704" s="231">
        <f t="shared" si="111"/>
        <v>0</v>
      </c>
      <c r="R704" s="97">
        <f t="shared" si="117"/>
        <v>0</v>
      </c>
      <c r="S704" s="237">
        <f>IF(AND(LARGE('Sch A. Input'!$CL$15:$CL$41,COUNTIF('Sch A. Input'!$CL$15:$CL$41,"&gt;="&amp;F704))&lt;E704,F704&lt;&gt;0),"Leaver",J704-G704)</f>
        <v>0</v>
      </c>
      <c r="T704" s="237">
        <f>IF(AND(LARGE('Sch A. Input'!$CL$15:$CL$41,COUNTIF('Sch A. Input'!$CL$15:$CL$41,"&gt;="&amp;F704))&lt;E704,F704&lt;&gt;0),"Leaver",K704-H704)</f>
        <v>0</v>
      </c>
      <c r="U704" s="238">
        <f>IF(AND(LARGE('Sch A. Input'!$CL$15:$CL$41,COUNTIF('Sch A. Input'!$CL$15:$CL$41,"&gt;="&amp;F704))&lt;E704,F704&lt;&gt;0),"Leaver",L704-I704)</f>
        <v>0</v>
      </c>
      <c r="V704" s="238">
        <f>IF(AND(LARGE('Sch A. Input'!$CL$15:$CL$41,COUNTIF('Sch A. Input'!$CL$15:$CL$41,"&gt;="&amp;F704))&lt;E704,F704&lt;&gt;0),"Leaver",IFERROR(S704/X704*$M$9,0))</f>
        <v>0</v>
      </c>
      <c r="W704" s="238">
        <f>IF(AND(LARGE('Sch A. Input'!$CL$15:$CL$41,COUNTIF('Sch A. Input'!$CL$15:$CL$41,"&gt;="&amp;F704))&lt;E704,F704&lt;&gt;0),"Leaver",V704+T704)</f>
        <v>0</v>
      </c>
      <c r="X704" s="264">
        <f>IF(AND(LARGE('Sch A. Input'!$CL$15:$CL$41,COUNTIF('Sch A. Input'!$CL$15:$CL$41,"&gt;="&amp;F704))&lt;E704,F704&lt;&gt;0),"Leaver",IF(OR(D704="",D704&gt;$L$11,($L$11-14)&lt;$K$9),0,(E704+1-D704)/14-1))</f>
        <v>0</v>
      </c>
      <c r="Y704" s="265">
        <f>IF(AND(LARGE('Sch A. Input'!$CL$15:$CL$41,COUNTIF('Sch A. Input'!$CL$15:$CL$41,"&gt;="&amp;F704))&lt;E704,F704&lt;&gt;0),"Leaver",IFERROR(IF((S704/$X704*$M$9+T704)&gt;$D$12,"YES","NO"),0))</f>
        <v>0</v>
      </c>
      <c r="Z704" s="225">
        <f>IF(AND(LARGE('Sch A. Input'!$CL$15:$CL$41,COUNTIF('Sch A. Input'!$CL$15:$CL$41,"&gt;="&amp;F704))&lt;E704,F704&lt;&gt;0),"Leaver",IFERROR(IF($Y704="YES",MIN($U704*($G$12/$D$12),$G$12),(SUMPRODUCT(--((MIN(W704,$D$12))&gt;$C$9:$C$12),((MIN(W704,$D$12))-$C$9:$C$12),$H$9:$H$12))-((1-(X704/$M$9))*(SUMPRODUCT(--((MIN(V704,$D$12))&gt;$C$9:$C$12),((MIN(V704,$D$12))-$C$9:$C$12),$H$9:$H$12)))),0))</f>
        <v>0</v>
      </c>
      <c r="AA704" s="169">
        <f>IF(AND(LARGE('Sch A. Input'!$CL$15:$CL$41,COUNTIF('Sch A. Input'!$CL$15:$CL$41,"&gt;="&amp;F704))&lt;E704,F704&lt;&gt;0),"Leaver",IFERROR(Z704/U704,0))</f>
        <v>0</v>
      </c>
      <c r="AB704" s="170">
        <f>IF(AND(LARGE('Sch A. Input'!$CL$15:$CL$41,COUNTIF('Sch A. Input'!$CL$15:$CL$41,"&gt;="&amp;F704))&lt;E704,F704&lt;&gt;0),"Leaver",Q704-Z704)</f>
        <v>0</v>
      </c>
      <c r="AC704" s="94">
        <f t="shared" si="118"/>
        <v>0</v>
      </c>
      <c r="BK704" s="2"/>
      <c r="BL704" s="2"/>
      <c r="CI704"/>
    </row>
    <row r="705" spans="2:87" x14ac:dyDescent="0.35">
      <c r="B705" s="70" t="str">
        <f>IF('Sch A. Input'!B703="","",'Sch A. Input'!B703)</f>
        <v/>
      </c>
      <c r="C705" s="75" t="str">
        <f>IF('Sch A. Input'!C703="","",'Sch A. Input'!C703)</f>
        <v/>
      </c>
      <c r="D705" s="71" t="str">
        <f>IF('Sch A. Input'!D703="","",'Sch A. Input'!D703)</f>
        <v/>
      </c>
      <c r="E705" s="71">
        <f>'Sch A. Input'!E703</f>
        <v>45016</v>
      </c>
      <c r="F705" s="71">
        <f>'Sch A. Input'!F703</f>
        <v>0</v>
      </c>
      <c r="G705" s="226">
        <f>SUMIFS('Sch A. Input'!H703:CJ703,'Sch A. Input'!$H$13:$CJ$13,$L$11,'Sch A. Input'!$H$14:$CJ$14,"Recurring")</f>
        <v>0</v>
      </c>
      <c r="H705" s="226">
        <f>SUMIFS('Sch A. Input'!H703:CJ703,'Sch A. Input'!$H$13:$CJ$13,$L$11,'Sch A. Input'!$H$14:$CJ$14,"One-time")</f>
        <v>0</v>
      </c>
      <c r="I705" s="227">
        <f t="shared" si="112"/>
        <v>0</v>
      </c>
      <c r="J705" s="228">
        <f>SUMIFS('Sch A. Input'!H703:CJ703,'Sch A. Input'!$H$14:$CJ$14,"Recurring",'Sch A. Input'!$H$13:$CJ$13,"&lt;="&amp;$L$11)</f>
        <v>0</v>
      </c>
      <c r="K705" s="228">
        <f>SUMIFS('Sch A. Input'!H703:CJ703,'Sch A. Input'!$H$14:$CJ$14,"One-time",'Sch A. Input'!$H$13:$CJ$13,"&lt;="&amp;$L$11)</f>
        <v>0</v>
      </c>
      <c r="L705" s="229">
        <f t="shared" si="113"/>
        <v>0</v>
      </c>
      <c r="M705" s="228">
        <f t="shared" si="114"/>
        <v>0</v>
      </c>
      <c r="N705" s="228">
        <f t="shared" si="115"/>
        <v>0</v>
      </c>
      <c r="O705" s="259">
        <f t="shared" si="116"/>
        <v>0</v>
      </c>
      <c r="P705" s="268">
        <f t="shared" si="110"/>
        <v>0</v>
      </c>
      <c r="Q705" s="231">
        <f t="shared" si="111"/>
        <v>0</v>
      </c>
      <c r="R705" s="97">
        <f t="shared" si="117"/>
        <v>0</v>
      </c>
      <c r="S705" s="237">
        <f>IF(AND(LARGE('Sch A. Input'!$CL$15:$CL$41,COUNTIF('Sch A. Input'!$CL$15:$CL$41,"&gt;="&amp;F705))&lt;E705,F705&lt;&gt;0),"Leaver",J705-G705)</f>
        <v>0</v>
      </c>
      <c r="T705" s="237">
        <f>IF(AND(LARGE('Sch A. Input'!$CL$15:$CL$41,COUNTIF('Sch A. Input'!$CL$15:$CL$41,"&gt;="&amp;F705))&lt;E705,F705&lt;&gt;0),"Leaver",K705-H705)</f>
        <v>0</v>
      </c>
      <c r="U705" s="238">
        <f>IF(AND(LARGE('Sch A. Input'!$CL$15:$CL$41,COUNTIF('Sch A. Input'!$CL$15:$CL$41,"&gt;="&amp;F705))&lt;E705,F705&lt;&gt;0),"Leaver",L705-I705)</f>
        <v>0</v>
      </c>
      <c r="V705" s="238">
        <f>IF(AND(LARGE('Sch A. Input'!$CL$15:$CL$41,COUNTIF('Sch A. Input'!$CL$15:$CL$41,"&gt;="&amp;F705))&lt;E705,F705&lt;&gt;0),"Leaver",IFERROR(S705/X705*$M$9,0))</f>
        <v>0</v>
      </c>
      <c r="W705" s="238">
        <f>IF(AND(LARGE('Sch A. Input'!$CL$15:$CL$41,COUNTIF('Sch A. Input'!$CL$15:$CL$41,"&gt;="&amp;F705))&lt;E705,F705&lt;&gt;0),"Leaver",V705+T705)</f>
        <v>0</v>
      </c>
      <c r="X705" s="264">
        <f>IF(AND(LARGE('Sch A. Input'!$CL$15:$CL$41,COUNTIF('Sch A. Input'!$CL$15:$CL$41,"&gt;="&amp;F705))&lt;E705,F705&lt;&gt;0),"Leaver",IF(OR(D705="",D705&gt;$L$11,($L$11-14)&lt;$K$9),0,(E705+1-D705)/14-1))</f>
        <v>0</v>
      </c>
      <c r="Y705" s="265">
        <f>IF(AND(LARGE('Sch A. Input'!$CL$15:$CL$41,COUNTIF('Sch A. Input'!$CL$15:$CL$41,"&gt;="&amp;F705))&lt;E705,F705&lt;&gt;0),"Leaver",IFERROR(IF((S705/$X705*$M$9+T705)&gt;$D$12,"YES","NO"),0))</f>
        <v>0</v>
      </c>
      <c r="Z705" s="225">
        <f>IF(AND(LARGE('Sch A. Input'!$CL$15:$CL$41,COUNTIF('Sch A. Input'!$CL$15:$CL$41,"&gt;="&amp;F705))&lt;E705,F705&lt;&gt;0),"Leaver",IFERROR(IF($Y705="YES",MIN($U705*($G$12/$D$12),$G$12),(SUMPRODUCT(--((MIN(W705,$D$12))&gt;$C$9:$C$12),((MIN(W705,$D$12))-$C$9:$C$12),$H$9:$H$12))-((1-(X705/$M$9))*(SUMPRODUCT(--((MIN(V705,$D$12))&gt;$C$9:$C$12),((MIN(V705,$D$12))-$C$9:$C$12),$H$9:$H$12)))),0))</f>
        <v>0</v>
      </c>
      <c r="AA705" s="169">
        <f>IF(AND(LARGE('Sch A. Input'!$CL$15:$CL$41,COUNTIF('Sch A. Input'!$CL$15:$CL$41,"&gt;="&amp;F705))&lt;E705,F705&lt;&gt;0),"Leaver",IFERROR(Z705/U705,0))</f>
        <v>0</v>
      </c>
      <c r="AB705" s="170">
        <f>IF(AND(LARGE('Sch A. Input'!$CL$15:$CL$41,COUNTIF('Sch A. Input'!$CL$15:$CL$41,"&gt;="&amp;F705))&lt;E705,F705&lt;&gt;0),"Leaver",Q705-Z705)</f>
        <v>0</v>
      </c>
      <c r="AC705" s="94">
        <f t="shared" si="118"/>
        <v>0</v>
      </c>
      <c r="BK705" s="2"/>
      <c r="BL705" s="2"/>
      <c r="CI705"/>
    </row>
    <row r="706" spans="2:87" x14ac:dyDescent="0.35">
      <c r="B706" s="70" t="str">
        <f>IF('Sch A. Input'!B704="","",'Sch A. Input'!B704)</f>
        <v/>
      </c>
      <c r="C706" s="75" t="str">
        <f>IF('Sch A. Input'!C704="","",'Sch A. Input'!C704)</f>
        <v/>
      </c>
      <c r="D706" s="71" t="str">
        <f>IF('Sch A. Input'!D704="","",'Sch A. Input'!D704)</f>
        <v/>
      </c>
      <c r="E706" s="71">
        <f>'Sch A. Input'!E704</f>
        <v>45016</v>
      </c>
      <c r="F706" s="71">
        <f>'Sch A. Input'!F704</f>
        <v>0</v>
      </c>
      <c r="G706" s="226">
        <f>SUMIFS('Sch A. Input'!H704:CJ704,'Sch A. Input'!$H$13:$CJ$13,$L$11,'Sch A. Input'!$H$14:$CJ$14,"Recurring")</f>
        <v>0</v>
      </c>
      <c r="H706" s="226">
        <f>SUMIFS('Sch A. Input'!H704:CJ704,'Sch A. Input'!$H$13:$CJ$13,$L$11,'Sch A. Input'!$H$14:$CJ$14,"One-time")</f>
        <v>0</v>
      </c>
      <c r="I706" s="227">
        <f t="shared" si="112"/>
        <v>0</v>
      </c>
      <c r="J706" s="228">
        <f>SUMIFS('Sch A. Input'!H704:CJ704,'Sch A. Input'!$H$14:$CJ$14,"Recurring",'Sch A. Input'!$H$13:$CJ$13,"&lt;="&amp;$L$11)</f>
        <v>0</v>
      </c>
      <c r="K706" s="228">
        <f>SUMIFS('Sch A. Input'!H704:CJ704,'Sch A. Input'!$H$14:$CJ$14,"One-time",'Sch A. Input'!$H$13:$CJ$13,"&lt;="&amp;$L$11)</f>
        <v>0</v>
      </c>
      <c r="L706" s="229">
        <f t="shared" si="113"/>
        <v>0</v>
      </c>
      <c r="M706" s="228">
        <f t="shared" si="114"/>
        <v>0</v>
      </c>
      <c r="N706" s="228">
        <f t="shared" si="115"/>
        <v>0</v>
      </c>
      <c r="O706" s="259">
        <f t="shared" si="116"/>
        <v>0</v>
      </c>
      <c r="P706" s="268">
        <f t="shared" si="110"/>
        <v>0</v>
      </c>
      <c r="Q706" s="231">
        <f t="shared" si="111"/>
        <v>0</v>
      </c>
      <c r="R706" s="97">
        <f t="shared" si="117"/>
        <v>0</v>
      </c>
      <c r="S706" s="237">
        <f>IF(AND(LARGE('Sch A. Input'!$CL$15:$CL$41,COUNTIF('Sch A. Input'!$CL$15:$CL$41,"&gt;="&amp;F706))&lt;E706,F706&lt;&gt;0),"Leaver",J706-G706)</f>
        <v>0</v>
      </c>
      <c r="T706" s="237">
        <f>IF(AND(LARGE('Sch A. Input'!$CL$15:$CL$41,COUNTIF('Sch A. Input'!$CL$15:$CL$41,"&gt;="&amp;F706))&lt;E706,F706&lt;&gt;0),"Leaver",K706-H706)</f>
        <v>0</v>
      </c>
      <c r="U706" s="238">
        <f>IF(AND(LARGE('Sch A. Input'!$CL$15:$CL$41,COUNTIF('Sch A. Input'!$CL$15:$CL$41,"&gt;="&amp;F706))&lt;E706,F706&lt;&gt;0),"Leaver",L706-I706)</f>
        <v>0</v>
      </c>
      <c r="V706" s="238">
        <f>IF(AND(LARGE('Sch A. Input'!$CL$15:$CL$41,COUNTIF('Sch A. Input'!$CL$15:$CL$41,"&gt;="&amp;F706))&lt;E706,F706&lt;&gt;0),"Leaver",IFERROR(S706/X706*$M$9,0))</f>
        <v>0</v>
      </c>
      <c r="W706" s="238">
        <f>IF(AND(LARGE('Sch A. Input'!$CL$15:$CL$41,COUNTIF('Sch A. Input'!$CL$15:$CL$41,"&gt;="&amp;F706))&lt;E706,F706&lt;&gt;0),"Leaver",V706+T706)</f>
        <v>0</v>
      </c>
      <c r="X706" s="264">
        <f>IF(AND(LARGE('Sch A. Input'!$CL$15:$CL$41,COUNTIF('Sch A. Input'!$CL$15:$CL$41,"&gt;="&amp;F706))&lt;E706,F706&lt;&gt;0),"Leaver",IF(OR(D706="",D706&gt;$L$11,($L$11-14)&lt;$K$9),0,(E706+1-D706)/14-1))</f>
        <v>0</v>
      </c>
      <c r="Y706" s="265">
        <f>IF(AND(LARGE('Sch A. Input'!$CL$15:$CL$41,COUNTIF('Sch A. Input'!$CL$15:$CL$41,"&gt;="&amp;F706))&lt;E706,F706&lt;&gt;0),"Leaver",IFERROR(IF((S706/$X706*$M$9+T706)&gt;$D$12,"YES","NO"),0))</f>
        <v>0</v>
      </c>
      <c r="Z706" s="225">
        <f>IF(AND(LARGE('Sch A. Input'!$CL$15:$CL$41,COUNTIF('Sch A. Input'!$CL$15:$CL$41,"&gt;="&amp;F706))&lt;E706,F706&lt;&gt;0),"Leaver",IFERROR(IF($Y706="YES",MIN($U706*($G$12/$D$12),$G$12),(SUMPRODUCT(--((MIN(W706,$D$12))&gt;$C$9:$C$12),((MIN(W706,$D$12))-$C$9:$C$12),$H$9:$H$12))-((1-(X706/$M$9))*(SUMPRODUCT(--((MIN(V706,$D$12))&gt;$C$9:$C$12),((MIN(V706,$D$12))-$C$9:$C$12),$H$9:$H$12)))),0))</f>
        <v>0</v>
      </c>
      <c r="AA706" s="169">
        <f>IF(AND(LARGE('Sch A. Input'!$CL$15:$CL$41,COUNTIF('Sch A. Input'!$CL$15:$CL$41,"&gt;="&amp;F706))&lt;E706,F706&lt;&gt;0),"Leaver",IFERROR(Z706/U706,0))</f>
        <v>0</v>
      </c>
      <c r="AB706" s="170">
        <f>IF(AND(LARGE('Sch A. Input'!$CL$15:$CL$41,COUNTIF('Sch A. Input'!$CL$15:$CL$41,"&gt;="&amp;F706))&lt;E706,F706&lt;&gt;0),"Leaver",Q706-Z706)</f>
        <v>0</v>
      </c>
      <c r="AC706" s="94">
        <f t="shared" si="118"/>
        <v>0</v>
      </c>
      <c r="BK706" s="2"/>
      <c r="BL706" s="2"/>
      <c r="CI706"/>
    </row>
    <row r="707" spans="2:87" x14ac:dyDescent="0.35">
      <c r="B707" s="70" t="str">
        <f>IF('Sch A. Input'!B705="","",'Sch A. Input'!B705)</f>
        <v/>
      </c>
      <c r="C707" s="75" t="str">
        <f>IF('Sch A. Input'!C705="","",'Sch A. Input'!C705)</f>
        <v/>
      </c>
      <c r="D707" s="71" t="str">
        <f>IF('Sch A. Input'!D705="","",'Sch A. Input'!D705)</f>
        <v/>
      </c>
      <c r="E707" s="71">
        <f>'Sch A. Input'!E705</f>
        <v>45016</v>
      </c>
      <c r="F707" s="71">
        <f>'Sch A. Input'!F705</f>
        <v>0</v>
      </c>
      <c r="G707" s="226">
        <f>SUMIFS('Sch A. Input'!H705:CJ705,'Sch A. Input'!$H$13:$CJ$13,$L$11,'Sch A. Input'!$H$14:$CJ$14,"Recurring")</f>
        <v>0</v>
      </c>
      <c r="H707" s="226">
        <f>SUMIFS('Sch A. Input'!H705:CJ705,'Sch A. Input'!$H$13:$CJ$13,$L$11,'Sch A. Input'!$H$14:$CJ$14,"One-time")</f>
        <v>0</v>
      </c>
      <c r="I707" s="227">
        <f t="shared" si="112"/>
        <v>0</v>
      </c>
      <c r="J707" s="228">
        <f>SUMIFS('Sch A. Input'!H705:CJ705,'Sch A. Input'!$H$14:$CJ$14,"Recurring",'Sch A. Input'!$H$13:$CJ$13,"&lt;="&amp;$L$11)</f>
        <v>0</v>
      </c>
      <c r="K707" s="228">
        <f>SUMIFS('Sch A. Input'!H705:CJ705,'Sch A. Input'!$H$14:$CJ$14,"One-time",'Sch A. Input'!$H$13:$CJ$13,"&lt;="&amp;$L$11)</f>
        <v>0</v>
      </c>
      <c r="L707" s="229">
        <f t="shared" si="113"/>
        <v>0</v>
      </c>
      <c r="M707" s="228">
        <f t="shared" si="114"/>
        <v>0</v>
      </c>
      <c r="N707" s="228">
        <f t="shared" si="115"/>
        <v>0</v>
      </c>
      <c r="O707" s="259">
        <f t="shared" si="116"/>
        <v>0</v>
      </c>
      <c r="P707" s="268">
        <f t="shared" si="110"/>
        <v>0</v>
      </c>
      <c r="Q707" s="231">
        <f t="shared" si="111"/>
        <v>0</v>
      </c>
      <c r="R707" s="97">
        <f t="shared" si="117"/>
        <v>0</v>
      </c>
      <c r="S707" s="237">
        <f>IF(AND(LARGE('Sch A. Input'!$CL$15:$CL$41,COUNTIF('Sch A. Input'!$CL$15:$CL$41,"&gt;="&amp;F707))&lt;E707,F707&lt;&gt;0),"Leaver",J707-G707)</f>
        <v>0</v>
      </c>
      <c r="T707" s="237">
        <f>IF(AND(LARGE('Sch A. Input'!$CL$15:$CL$41,COUNTIF('Sch A. Input'!$CL$15:$CL$41,"&gt;="&amp;F707))&lt;E707,F707&lt;&gt;0),"Leaver",K707-H707)</f>
        <v>0</v>
      </c>
      <c r="U707" s="238">
        <f>IF(AND(LARGE('Sch A. Input'!$CL$15:$CL$41,COUNTIF('Sch A. Input'!$CL$15:$CL$41,"&gt;="&amp;F707))&lt;E707,F707&lt;&gt;0),"Leaver",L707-I707)</f>
        <v>0</v>
      </c>
      <c r="V707" s="238">
        <f>IF(AND(LARGE('Sch A. Input'!$CL$15:$CL$41,COUNTIF('Sch A. Input'!$CL$15:$CL$41,"&gt;="&amp;F707))&lt;E707,F707&lt;&gt;0),"Leaver",IFERROR(S707/X707*$M$9,0))</f>
        <v>0</v>
      </c>
      <c r="W707" s="238">
        <f>IF(AND(LARGE('Sch A. Input'!$CL$15:$CL$41,COUNTIF('Sch A. Input'!$CL$15:$CL$41,"&gt;="&amp;F707))&lt;E707,F707&lt;&gt;0),"Leaver",V707+T707)</f>
        <v>0</v>
      </c>
      <c r="X707" s="264">
        <f>IF(AND(LARGE('Sch A. Input'!$CL$15:$CL$41,COUNTIF('Sch A. Input'!$CL$15:$CL$41,"&gt;="&amp;F707))&lt;E707,F707&lt;&gt;0),"Leaver",IF(OR(D707="",D707&gt;$L$11,($L$11-14)&lt;$K$9),0,(E707+1-D707)/14-1))</f>
        <v>0</v>
      </c>
      <c r="Y707" s="265">
        <f>IF(AND(LARGE('Sch A. Input'!$CL$15:$CL$41,COUNTIF('Sch A. Input'!$CL$15:$CL$41,"&gt;="&amp;F707))&lt;E707,F707&lt;&gt;0),"Leaver",IFERROR(IF((S707/$X707*$M$9+T707)&gt;$D$12,"YES","NO"),0))</f>
        <v>0</v>
      </c>
      <c r="Z707" s="225">
        <f>IF(AND(LARGE('Sch A. Input'!$CL$15:$CL$41,COUNTIF('Sch A. Input'!$CL$15:$CL$41,"&gt;="&amp;F707))&lt;E707,F707&lt;&gt;0),"Leaver",IFERROR(IF($Y707="YES",MIN($U707*($G$12/$D$12),$G$12),(SUMPRODUCT(--((MIN(W707,$D$12))&gt;$C$9:$C$12),((MIN(W707,$D$12))-$C$9:$C$12),$H$9:$H$12))-((1-(X707/$M$9))*(SUMPRODUCT(--((MIN(V707,$D$12))&gt;$C$9:$C$12),((MIN(V707,$D$12))-$C$9:$C$12),$H$9:$H$12)))),0))</f>
        <v>0</v>
      </c>
      <c r="AA707" s="169">
        <f>IF(AND(LARGE('Sch A. Input'!$CL$15:$CL$41,COUNTIF('Sch A. Input'!$CL$15:$CL$41,"&gt;="&amp;F707))&lt;E707,F707&lt;&gt;0),"Leaver",IFERROR(Z707/U707,0))</f>
        <v>0</v>
      </c>
      <c r="AB707" s="170">
        <f>IF(AND(LARGE('Sch A. Input'!$CL$15:$CL$41,COUNTIF('Sch A. Input'!$CL$15:$CL$41,"&gt;="&amp;F707))&lt;E707,F707&lt;&gt;0),"Leaver",Q707-Z707)</f>
        <v>0</v>
      </c>
      <c r="AC707" s="94">
        <f t="shared" si="118"/>
        <v>0</v>
      </c>
      <c r="BK707" s="2"/>
      <c r="BL707" s="2"/>
      <c r="CI707"/>
    </row>
    <row r="708" spans="2:87" x14ac:dyDescent="0.35">
      <c r="B708" s="70" t="str">
        <f>IF('Sch A. Input'!B706="","",'Sch A. Input'!B706)</f>
        <v/>
      </c>
      <c r="C708" s="75" t="str">
        <f>IF('Sch A. Input'!C706="","",'Sch A. Input'!C706)</f>
        <v/>
      </c>
      <c r="D708" s="71" t="str">
        <f>IF('Sch A. Input'!D706="","",'Sch A. Input'!D706)</f>
        <v/>
      </c>
      <c r="E708" s="71">
        <f>'Sch A. Input'!E706</f>
        <v>45016</v>
      </c>
      <c r="F708" s="71">
        <f>'Sch A. Input'!F706</f>
        <v>0</v>
      </c>
      <c r="G708" s="226">
        <f>SUMIFS('Sch A. Input'!H706:CJ706,'Sch A. Input'!$H$13:$CJ$13,$L$11,'Sch A. Input'!$H$14:$CJ$14,"Recurring")</f>
        <v>0</v>
      </c>
      <c r="H708" s="226">
        <f>SUMIFS('Sch A. Input'!H706:CJ706,'Sch A. Input'!$H$13:$CJ$13,$L$11,'Sch A. Input'!$H$14:$CJ$14,"One-time")</f>
        <v>0</v>
      </c>
      <c r="I708" s="227">
        <f t="shared" si="112"/>
        <v>0</v>
      </c>
      <c r="J708" s="228">
        <f>SUMIFS('Sch A. Input'!H706:CJ706,'Sch A. Input'!$H$14:$CJ$14,"Recurring",'Sch A. Input'!$H$13:$CJ$13,"&lt;="&amp;$L$11)</f>
        <v>0</v>
      </c>
      <c r="K708" s="228">
        <f>SUMIFS('Sch A. Input'!H706:CJ706,'Sch A. Input'!$H$14:$CJ$14,"One-time",'Sch A. Input'!$H$13:$CJ$13,"&lt;="&amp;$L$11)</f>
        <v>0</v>
      </c>
      <c r="L708" s="229">
        <f t="shared" si="113"/>
        <v>0</v>
      </c>
      <c r="M708" s="228">
        <f t="shared" si="114"/>
        <v>0</v>
      </c>
      <c r="N708" s="228">
        <f t="shared" si="115"/>
        <v>0</v>
      </c>
      <c r="O708" s="259">
        <f t="shared" si="116"/>
        <v>0</v>
      </c>
      <c r="P708" s="268">
        <f t="shared" si="110"/>
        <v>0</v>
      </c>
      <c r="Q708" s="231">
        <f t="shared" si="111"/>
        <v>0</v>
      </c>
      <c r="R708" s="97">
        <f t="shared" si="117"/>
        <v>0</v>
      </c>
      <c r="S708" s="237">
        <f>IF(AND(LARGE('Sch A. Input'!$CL$15:$CL$41,COUNTIF('Sch A. Input'!$CL$15:$CL$41,"&gt;="&amp;F708))&lt;E708,F708&lt;&gt;0),"Leaver",J708-G708)</f>
        <v>0</v>
      </c>
      <c r="T708" s="237">
        <f>IF(AND(LARGE('Sch A. Input'!$CL$15:$CL$41,COUNTIF('Sch A. Input'!$CL$15:$CL$41,"&gt;="&amp;F708))&lt;E708,F708&lt;&gt;0),"Leaver",K708-H708)</f>
        <v>0</v>
      </c>
      <c r="U708" s="238">
        <f>IF(AND(LARGE('Sch A. Input'!$CL$15:$CL$41,COUNTIF('Sch A. Input'!$CL$15:$CL$41,"&gt;="&amp;F708))&lt;E708,F708&lt;&gt;0),"Leaver",L708-I708)</f>
        <v>0</v>
      </c>
      <c r="V708" s="238">
        <f>IF(AND(LARGE('Sch A. Input'!$CL$15:$CL$41,COUNTIF('Sch A. Input'!$CL$15:$CL$41,"&gt;="&amp;F708))&lt;E708,F708&lt;&gt;0),"Leaver",IFERROR(S708/X708*$M$9,0))</f>
        <v>0</v>
      </c>
      <c r="W708" s="238">
        <f>IF(AND(LARGE('Sch A. Input'!$CL$15:$CL$41,COUNTIF('Sch A. Input'!$CL$15:$CL$41,"&gt;="&amp;F708))&lt;E708,F708&lt;&gt;0),"Leaver",V708+T708)</f>
        <v>0</v>
      </c>
      <c r="X708" s="264">
        <f>IF(AND(LARGE('Sch A. Input'!$CL$15:$CL$41,COUNTIF('Sch A. Input'!$CL$15:$CL$41,"&gt;="&amp;F708))&lt;E708,F708&lt;&gt;0),"Leaver",IF(OR(D708="",D708&gt;$L$11,($L$11-14)&lt;$K$9),0,(E708+1-D708)/14-1))</f>
        <v>0</v>
      </c>
      <c r="Y708" s="265">
        <f>IF(AND(LARGE('Sch A. Input'!$CL$15:$CL$41,COUNTIF('Sch A. Input'!$CL$15:$CL$41,"&gt;="&amp;F708))&lt;E708,F708&lt;&gt;0),"Leaver",IFERROR(IF((S708/$X708*$M$9+T708)&gt;$D$12,"YES","NO"),0))</f>
        <v>0</v>
      </c>
      <c r="Z708" s="225">
        <f>IF(AND(LARGE('Sch A. Input'!$CL$15:$CL$41,COUNTIF('Sch A. Input'!$CL$15:$CL$41,"&gt;="&amp;F708))&lt;E708,F708&lt;&gt;0),"Leaver",IFERROR(IF($Y708="YES",MIN($U708*($G$12/$D$12),$G$12),(SUMPRODUCT(--((MIN(W708,$D$12))&gt;$C$9:$C$12),((MIN(W708,$D$12))-$C$9:$C$12),$H$9:$H$12))-((1-(X708/$M$9))*(SUMPRODUCT(--((MIN(V708,$D$12))&gt;$C$9:$C$12),((MIN(V708,$D$12))-$C$9:$C$12),$H$9:$H$12)))),0))</f>
        <v>0</v>
      </c>
      <c r="AA708" s="169">
        <f>IF(AND(LARGE('Sch A. Input'!$CL$15:$CL$41,COUNTIF('Sch A. Input'!$CL$15:$CL$41,"&gt;="&amp;F708))&lt;E708,F708&lt;&gt;0),"Leaver",IFERROR(Z708/U708,0))</f>
        <v>0</v>
      </c>
      <c r="AB708" s="170">
        <f>IF(AND(LARGE('Sch A. Input'!$CL$15:$CL$41,COUNTIF('Sch A. Input'!$CL$15:$CL$41,"&gt;="&amp;F708))&lt;E708,F708&lt;&gt;0),"Leaver",Q708-Z708)</f>
        <v>0</v>
      </c>
      <c r="AC708" s="94">
        <f t="shared" si="118"/>
        <v>0</v>
      </c>
      <c r="BK708" s="2"/>
      <c r="BL708" s="2"/>
      <c r="CI708"/>
    </row>
    <row r="709" spans="2:87" x14ac:dyDescent="0.35">
      <c r="B709" s="70" t="str">
        <f>IF('Sch A. Input'!B707="","",'Sch A. Input'!B707)</f>
        <v/>
      </c>
      <c r="C709" s="75" t="str">
        <f>IF('Sch A. Input'!C707="","",'Sch A. Input'!C707)</f>
        <v/>
      </c>
      <c r="D709" s="71" t="str">
        <f>IF('Sch A. Input'!D707="","",'Sch A. Input'!D707)</f>
        <v/>
      </c>
      <c r="E709" s="71">
        <f>'Sch A. Input'!E707</f>
        <v>45016</v>
      </c>
      <c r="F709" s="71">
        <f>'Sch A. Input'!F707</f>
        <v>0</v>
      </c>
      <c r="G709" s="226">
        <f>SUMIFS('Sch A. Input'!H707:CJ707,'Sch A. Input'!$H$13:$CJ$13,$L$11,'Sch A. Input'!$H$14:$CJ$14,"Recurring")</f>
        <v>0</v>
      </c>
      <c r="H709" s="226">
        <f>SUMIFS('Sch A. Input'!H707:CJ707,'Sch A. Input'!$H$13:$CJ$13,$L$11,'Sch A. Input'!$H$14:$CJ$14,"One-time")</f>
        <v>0</v>
      </c>
      <c r="I709" s="227">
        <f t="shared" si="112"/>
        <v>0</v>
      </c>
      <c r="J709" s="228">
        <f>SUMIFS('Sch A. Input'!H707:CJ707,'Sch A. Input'!$H$14:$CJ$14,"Recurring",'Sch A. Input'!$H$13:$CJ$13,"&lt;="&amp;$L$11)</f>
        <v>0</v>
      </c>
      <c r="K709" s="228">
        <f>SUMIFS('Sch A. Input'!H707:CJ707,'Sch A. Input'!$H$14:$CJ$14,"One-time",'Sch A. Input'!$H$13:$CJ$13,"&lt;="&amp;$L$11)</f>
        <v>0</v>
      </c>
      <c r="L709" s="229">
        <f t="shared" si="113"/>
        <v>0</v>
      </c>
      <c r="M709" s="228">
        <f t="shared" si="114"/>
        <v>0</v>
      </c>
      <c r="N709" s="228">
        <f t="shared" si="115"/>
        <v>0</v>
      </c>
      <c r="O709" s="259">
        <f t="shared" si="116"/>
        <v>0</v>
      </c>
      <c r="P709" s="268">
        <f t="shared" si="110"/>
        <v>0</v>
      </c>
      <c r="Q709" s="231">
        <f t="shared" si="111"/>
        <v>0</v>
      </c>
      <c r="R709" s="97">
        <f t="shared" si="117"/>
        <v>0</v>
      </c>
      <c r="S709" s="237">
        <f>IF(AND(LARGE('Sch A. Input'!$CL$15:$CL$41,COUNTIF('Sch A. Input'!$CL$15:$CL$41,"&gt;="&amp;F709))&lt;E709,F709&lt;&gt;0),"Leaver",J709-G709)</f>
        <v>0</v>
      </c>
      <c r="T709" s="237">
        <f>IF(AND(LARGE('Sch A. Input'!$CL$15:$CL$41,COUNTIF('Sch A. Input'!$CL$15:$CL$41,"&gt;="&amp;F709))&lt;E709,F709&lt;&gt;0),"Leaver",K709-H709)</f>
        <v>0</v>
      </c>
      <c r="U709" s="238">
        <f>IF(AND(LARGE('Sch A. Input'!$CL$15:$CL$41,COUNTIF('Sch A. Input'!$CL$15:$CL$41,"&gt;="&amp;F709))&lt;E709,F709&lt;&gt;0),"Leaver",L709-I709)</f>
        <v>0</v>
      </c>
      <c r="V709" s="238">
        <f>IF(AND(LARGE('Sch A. Input'!$CL$15:$CL$41,COUNTIF('Sch A. Input'!$CL$15:$CL$41,"&gt;="&amp;F709))&lt;E709,F709&lt;&gt;0),"Leaver",IFERROR(S709/X709*$M$9,0))</f>
        <v>0</v>
      </c>
      <c r="W709" s="238">
        <f>IF(AND(LARGE('Sch A. Input'!$CL$15:$CL$41,COUNTIF('Sch A. Input'!$CL$15:$CL$41,"&gt;="&amp;F709))&lt;E709,F709&lt;&gt;0),"Leaver",V709+T709)</f>
        <v>0</v>
      </c>
      <c r="X709" s="264">
        <f>IF(AND(LARGE('Sch A. Input'!$CL$15:$CL$41,COUNTIF('Sch A. Input'!$CL$15:$CL$41,"&gt;="&amp;F709))&lt;E709,F709&lt;&gt;0),"Leaver",IF(OR(D709="",D709&gt;$L$11,($L$11-14)&lt;$K$9),0,(E709+1-D709)/14-1))</f>
        <v>0</v>
      </c>
      <c r="Y709" s="265">
        <f>IF(AND(LARGE('Sch A. Input'!$CL$15:$CL$41,COUNTIF('Sch A. Input'!$CL$15:$CL$41,"&gt;="&amp;F709))&lt;E709,F709&lt;&gt;0),"Leaver",IFERROR(IF((S709/$X709*$M$9+T709)&gt;$D$12,"YES","NO"),0))</f>
        <v>0</v>
      </c>
      <c r="Z709" s="225">
        <f>IF(AND(LARGE('Sch A. Input'!$CL$15:$CL$41,COUNTIF('Sch A. Input'!$CL$15:$CL$41,"&gt;="&amp;F709))&lt;E709,F709&lt;&gt;0),"Leaver",IFERROR(IF($Y709="YES",MIN($U709*($G$12/$D$12),$G$12),(SUMPRODUCT(--((MIN(W709,$D$12))&gt;$C$9:$C$12),((MIN(W709,$D$12))-$C$9:$C$12),$H$9:$H$12))-((1-(X709/$M$9))*(SUMPRODUCT(--((MIN(V709,$D$12))&gt;$C$9:$C$12),((MIN(V709,$D$12))-$C$9:$C$12),$H$9:$H$12)))),0))</f>
        <v>0</v>
      </c>
      <c r="AA709" s="169">
        <f>IF(AND(LARGE('Sch A. Input'!$CL$15:$CL$41,COUNTIF('Sch A. Input'!$CL$15:$CL$41,"&gt;="&amp;F709))&lt;E709,F709&lt;&gt;0),"Leaver",IFERROR(Z709/U709,0))</f>
        <v>0</v>
      </c>
      <c r="AB709" s="170">
        <f>IF(AND(LARGE('Sch A. Input'!$CL$15:$CL$41,COUNTIF('Sch A. Input'!$CL$15:$CL$41,"&gt;="&amp;F709))&lt;E709,F709&lt;&gt;0),"Leaver",Q709-Z709)</f>
        <v>0</v>
      </c>
      <c r="AC709" s="94">
        <f t="shared" si="118"/>
        <v>0</v>
      </c>
      <c r="BK709" s="2"/>
      <c r="BL709" s="2"/>
      <c r="CI709"/>
    </row>
    <row r="710" spans="2:87" x14ac:dyDescent="0.35">
      <c r="B710" s="70" t="str">
        <f>IF('Sch A. Input'!B708="","",'Sch A. Input'!B708)</f>
        <v/>
      </c>
      <c r="C710" s="75" t="str">
        <f>IF('Sch A. Input'!C708="","",'Sch A. Input'!C708)</f>
        <v/>
      </c>
      <c r="D710" s="71" t="str">
        <f>IF('Sch A. Input'!D708="","",'Sch A. Input'!D708)</f>
        <v/>
      </c>
      <c r="E710" s="71">
        <f>'Sch A. Input'!E708</f>
        <v>45016</v>
      </c>
      <c r="F710" s="71">
        <f>'Sch A. Input'!F708</f>
        <v>0</v>
      </c>
      <c r="G710" s="226">
        <f>SUMIFS('Sch A. Input'!H708:CJ708,'Sch A. Input'!$H$13:$CJ$13,$L$11,'Sch A. Input'!$H$14:$CJ$14,"Recurring")</f>
        <v>0</v>
      </c>
      <c r="H710" s="226">
        <f>SUMIFS('Sch A. Input'!H708:CJ708,'Sch A. Input'!$H$13:$CJ$13,$L$11,'Sch A. Input'!$H$14:$CJ$14,"One-time")</f>
        <v>0</v>
      </c>
      <c r="I710" s="227">
        <f t="shared" si="112"/>
        <v>0</v>
      </c>
      <c r="J710" s="228">
        <f>SUMIFS('Sch A. Input'!H708:CJ708,'Sch A. Input'!$H$14:$CJ$14,"Recurring",'Sch A. Input'!$H$13:$CJ$13,"&lt;="&amp;$L$11)</f>
        <v>0</v>
      </c>
      <c r="K710" s="228">
        <f>SUMIFS('Sch A. Input'!H708:CJ708,'Sch A. Input'!$H$14:$CJ$14,"One-time",'Sch A. Input'!$H$13:$CJ$13,"&lt;="&amp;$L$11)</f>
        <v>0</v>
      </c>
      <c r="L710" s="229">
        <f t="shared" si="113"/>
        <v>0</v>
      </c>
      <c r="M710" s="228">
        <f t="shared" si="114"/>
        <v>0</v>
      </c>
      <c r="N710" s="228">
        <f t="shared" si="115"/>
        <v>0</v>
      </c>
      <c r="O710" s="259">
        <f t="shared" si="116"/>
        <v>0</v>
      </c>
      <c r="P710" s="268">
        <f t="shared" si="110"/>
        <v>0</v>
      </c>
      <c r="Q710" s="231">
        <f t="shared" si="111"/>
        <v>0</v>
      </c>
      <c r="R710" s="97">
        <f t="shared" si="117"/>
        <v>0</v>
      </c>
      <c r="S710" s="237">
        <f>IF(AND(LARGE('Sch A. Input'!$CL$15:$CL$41,COUNTIF('Sch A. Input'!$CL$15:$CL$41,"&gt;="&amp;F710))&lt;E710,F710&lt;&gt;0),"Leaver",J710-G710)</f>
        <v>0</v>
      </c>
      <c r="T710" s="237">
        <f>IF(AND(LARGE('Sch A. Input'!$CL$15:$CL$41,COUNTIF('Sch A. Input'!$CL$15:$CL$41,"&gt;="&amp;F710))&lt;E710,F710&lt;&gt;0),"Leaver",K710-H710)</f>
        <v>0</v>
      </c>
      <c r="U710" s="238">
        <f>IF(AND(LARGE('Sch A. Input'!$CL$15:$CL$41,COUNTIF('Sch A. Input'!$CL$15:$CL$41,"&gt;="&amp;F710))&lt;E710,F710&lt;&gt;0),"Leaver",L710-I710)</f>
        <v>0</v>
      </c>
      <c r="V710" s="238">
        <f>IF(AND(LARGE('Sch A. Input'!$CL$15:$CL$41,COUNTIF('Sch A. Input'!$CL$15:$CL$41,"&gt;="&amp;F710))&lt;E710,F710&lt;&gt;0),"Leaver",IFERROR(S710/X710*$M$9,0))</f>
        <v>0</v>
      </c>
      <c r="W710" s="238">
        <f>IF(AND(LARGE('Sch A. Input'!$CL$15:$CL$41,COUNTIF('Sch A. Input'!$CL$15:$CL$41,"&gt;="&amp;F710))&lt;E710,F710&lt;&gt;0),"Leaver",V710+T710)</f>
        <v>0</v>
      </c>
      <c r="X710" s="264">
        <f>IF(AND(LARGE('Sch A. Input'!$CL$15:$CL$41,COUNTIF('Sch A. Input'!$CL$15:$CL$41,"&gt;="&amp;F710))&lt;E710,F710&lt;&gt;0),"Leaver",IF(OR(D710="",D710&gt;$L$11,($L$11-14)&lt;$K$9),0,(E710+1-D710)/14-1))</f>
        <v>0</v>
      </c>
      <c r="Y710" s="265">
        <f>IF(AND(LARGE('Sch A. Input'!$CL$15:$CL$41,COUNTIF('Sch A. Input'!$CL$15:$CL$41,"&gt;="&amp;F710))&lt;E710,F710&lt;&gt;0),"Leaver",IFERROR(IF((S710/$X710*$M$9+T710)&gt;$D$12,"YES","NO"),0))</f>
        <v>0</v>
      </c>
      <c r="Z710" s="225">
        <f>IF(AND(LARGE('Sch A. Input'!$CL$15:$CL$41,COUNTIF('Sch A. Input'!$CL$15:$CL$41,"&gt;="&amp;F710))&lt;E710,F710&lt;&gt;0),"Leaver",IFERROR(IF($Y710="YES",MIN($U710*($G$12/$D$12),$G$12),(SUMPRODUCT(--((MIN(W710,$D$12))&gt;$C$9:$C$12),((MIN(W710,$D$12))-$C$9:$C$12),$H$9:$H$12))-((1-(X710/$M$9))*(SUMPRODUCT(--((MIN(V710,$D$12))&gt;$C$9:$C$12),((MIN(V710,$D$12))-$C$9:$C$12),$H$9:$H$12)))),0))</f>
        <v>0</v>
      </c>
      <c r="AA710" s="169">
        <f>IF(AND(LARGE('Sch A. Input'!$CL$15:$CL$41,COUNTIF('Sch A. Input'!$CL$15:$CL$41,"&gt;="&amp;F710))&lt;E710,F710&lt;&gt;0),"Leaver",IFERROR(Z710/U710,0))</f>
        <v>0</v>
      </c>
      <c r="AB710" s="170">
        <f>IF(AND(LARGE('Sch A. Input'!$CL$15:$CL$41,COUNTIF('Sch A. Input'!$CL$15:$CL$41,"&gt;="&amp;F710))&lt;E710,F710&lt;&gt;0),"Leaver",Q710-Z710)</f>
        <v>0</v>
      </c>
      <c r="AC710" s="94">
        <f t="shared" si="118"/>
        <v>0</v>
      </c>
      <c r="BK710" s="2"/>
      <c r="BL710" s="2"/>
      <c r="CI710"/>
    </row>
    <row r="711" spans="2:87" x14ac:dyDescent="0.35">
      <c r="B711" s="70" t="str">
        <f>IF('Sch A. Input'!B709="","",'Sch A. Input'!B709)</f>
        <v/>
      </c>
      <c r="C711" s="75" t="str">
        <f>IF('Sch A. Input'!C709="","",'Sch A. Input'!C709)</f>
        <v/>
      </c>
      <c r="D711" s="71" t="str">
        <f>IF('Sch A. Input'!D709="","",'Sch A. Input'!D709)</f>
        <v/>
      </c>
      <c r="E711" s="71">
        <f>'Sch A. Input'!E709</f>
        <v>45016</v>
      </c>
      <c r="F711" s="71">
        <f>'Sch A. Input'!F709</f>
        <v>0</v>
      </c>
      <c r="G711" s="226">
        <f>SUMIFS('Sch A. Input'!H709:CJ709,'Sch A. Input'!$H$13:$CJ$13,$L$11,'Sch A. Input'!$H$14:$CJ$14,"Recurring")</f>
        <v>0</v>
      </c>
      <c r="H711" s="226">
        <f>SUMIFS('Sch A. Input'!H709:CJ709,'Sch A. Input'!$H$13:$CJ$13,$L$11,'Sch A. Input'!$H$14:$CJ$14,"One-time")</f>
        <v>0</v>
      </c>
      <c r="I711" s="227">
        <f t="shared" si="112"/>
        <v>0</v>
      </c>
      <c r="J711" s="228">
        <f>SUMIFS('Sch A. Input'!H709:CJ709,'Sch A. Input'!$H$14:$CJ$14,"Recurring",'Sch A. Input'!$H$13:$CJ$13,"&lt;="&amp;$L$11)</f>
        <v>0</v>
      </c>
      <c r="K711" s="228">
        <f>SUMIFS('Sch A. Input'!H709:CJ709,'Sch A. Input'!$H$14:$CJ$14,"One-time",'Sch A. Input'!$H$13:$CJ$13,"&lt;="&amp;$L$11)</f>
        <v>0</v>
      </c>
      <c r="L711" s="229">
        <f t="shared" si="113"/>
        <v>0</v>
      </c>
      <c r="M711" s="228">
        <f t="shared" si="114"/>
        <v>0</v>
      </c>
      <c r="N711" s="228">
        <f t="shared" si="115"/>
        <v>0</v>
      </c>
      <c r="O711" s="259">
        <f t="shared" si="116"/>
        <v>0</v>
      </c>
      <c r="P711" s="268">
        <f t="shared" si="110"/>
        <v>0</v>
      </c>
      <c r="Q711" s="231">
        <f t="shared" si="111"/>
        <v>0</v>
      </c>
      <c r="R711" s="97">
        <f t="shared" si="117"/>
        <v>0</v>
      </c>
      <c r="S711" s="237">
        <f>IF(AND(LARGE('Sch A. Input'!$CL$15:$CL$41,COUNTIF('Sch A. Input'!$CL$15:$CL$41,"&gt;="&amp;F711))&lt;E711,F711&lt;&gt;0),"Leaver",J711-G711)</f>
        <v>0</v>
      </c>
      <c r="T711" s="237">
        <f>IF(AND(LARGE('Sch A. Input'!$CL$15:$CL$41,COUNTIF('Sch A. Input'!$CL$15:$CL$41,"&gt;="&amp;F711))&lt;E711,F711&lt;&gt;0),"Leaver",K711-H711)</f>
        <v>0</v>
      </c>
      <c r="U711" s="238">
        <f>IF(AND(LARGE('Sch A. Input'!$CL$15:$CL$41,COUNTIF('Sch A. Input'!$CL$15:$CL$41,"&gt;="&amp;F711))&lt;E711,F711&lt;&gt;0),"Leaver",L711-I711)</f>
        <v>0</v>
      </c>
      <c r="V711" s="238">
        <f>IF(AND(LARGE('Sch A. Input'!$CL$15:$CL$41,COUNTIF('Sch A. Input'!$CL$15:$CL$41,"&gt;="&amp;F711))&lt;E711,F711&lt;&gt;0),"Leaver",IFERROR(S711/X711*$M$9,0))</f>
        <v>0</v>
      </c>
      <c r="W711" s="238">
        <f>IF(AND(LARGE('Sch A. Input'!$CL$15:$CL$41,COUNTIF('Sch A. Input'!$CL$15:$CL$41,"&gt;="&amp;F711))&lt;E711,F711&lt;&gt;0),"Leaver",V711+T711)</f>
        <v>0</v>
      </c>
      <c r="X711" s="264">
        <f>IF(AND(LARGE('Sch A. Input'!$CL$15:$CL$41,COUNTIF('Sch A. Input'!$CL$15:$CL$41,"&gt;="&amp;F711))&lt;E711,F711&lt;&gt;0),"Leaver",IF(OR(D711="",D711&gt;$L$11,($L$11-14)&lt;$K$9),0,(E711+1-D711)/14-1))</f>
        <v>0</v>
      </c>
      <c r="Y711" s="265">
        <f>IF(AND(LARGE('Sch A. Input'!$CL$15:$CL$41,COUNTIF('Sch A. Input'!$CL$15:$CL$41,"&gt;="&amp;F711))&lt;E711,F711&lt;&gt;0),"Leaver",IFERROR(IF((S711/$X711*$M$9+T711)&gt;$D$12,"YES","NO"),0))</f>
        <v>0</v>
      </c>
      <c r="Z711" s="225">
        <f>IF(AND(LARGE('Sch A. Input'!$CL$15:$CL$41,COUNTIF('Sch A. Input'!$CL$15:$CL$41,"&gt;="&amp;F711))&lt;E711,F711&lt;&gt;0),"Leaver",IFERROR(IF($Y711="YES",MIN($U711*($G$12/$D$12),$G$12),(SUMPRODUCT(--((MIN(W711,$D$12))&gt;$C$9:$C$12),((MIN(W711,$D$12))-$C$9:$C$12),$H$9:$H$12))-((1-(X711/$M$9))*(SUMPRODUCT(--((MIN(V711,$D$12))&gt;$C$9:$C$12),((MIN(V711,$D$12))-$C$9:$C$12),$H$9:$H$12)))),0))</f>
        <v>0</v>
      </c>
      <c r="AA711" s="169">
        <f>IF(AND(LARGE('Sch A. Input'!$CL$15:$CL$41,COUNTIF('Sch A. Input'!$CL$15:$CL$41,"&gt;="&amp;F711))&lt;E711,F711&lt;&gt;0),"Leaver",IFERROR(Z711/U711,0))</f>
        <v>0</v>
      </c>
      <c r="AB711" s="170">
        <f>IF(AND(LARGE('Sch A. Input'!$CL$15:$CL$41,COUNTIF('Sch A. Input'!$CL$15:$CL$41,"&gt;="&amp;F711))&lt;E711,F711&lt;&gt;0),"Leaver",Q711-Z711)</f>
        <v>0</v>
      </c>
      <c r="AC711" s="94">
        <f t="shared" si="118"/>
        <v>0</v>
      </c>
      <c r="BK711" s="2"/>
      <c r="BL711" s="2"/>
      <c r="CI711"/>
    </row>
    <row r="712" spans="2:87" x14ac:dyDescent="0.35">
      <c r="B712" s="70" t="str">
        <f>IF('Sch A. Input'!B710="","",'Sch A. Input'!B710)</f>
        <v/>
      </c>
      <c r="C712" s="75" t="str">
        <f>IF('Sch A. Input'!C710="","",'Sch A. Input'!C710)</f>
        <v/>
      </c>
      <c r="D712" s="71" t="str">
        <f>IF('Sch A. Input'!D710="","",'Sch A. Input'!D710)</f>
        <v/>
      </c>
      <c r="E712" s="71">
        <f>'Sch A. Input'!E710</f>
        <v>45016</v>
      </c>
      <c r="F712" s="71">
        <f>'Sch A. Input'!F710</f>
        <v>0</v>
      </c>
      <c r="G712" s="226">
        <f>SUMIFS('Sch A. Input'!H710:CJ710,'Sch A. Input'!$H$13:$CJ$13,$L$11,'Sch A. Input'!$H$14:$CJ$14,"Recurring")</f>
        <v>0</v>
      </c>
      <c r="H712" s="226">
        <f>SUMIFS('Sch A. Input'!H710:CJ710,'Sch A. Input'!$H$13:$CJ$13,$L$11,'Sch A. Input'!$H$14:$CJ$14,"One-time")</f>
        <v>0</v>
      </c>
      <c r="I712" s="227">
        <f t="shared" si="112"/>
        <v>0</v>
      </c>
      <c r="J712" s="228">
        <f>SUMIFS('Sch A. Input'!H710:CJ710,'Sch A. Input'!$H$14:$CJ$14,"Recurring",'Sch A. Input'!$H$13:$CJ$13,"&lt;="&amp;$L$11)</f>
        <v>0</v>
      </c>
      <c r="K712" s="228">
        <f>SUMIFS('Sch A. Input'!H710:CJ710,'Sch A. Input'!$H$14:$CJ$14,"One-time",'Sch A. Input'!$H$13:$CJ$13,"&lt;="&amp;$L$11)</f>
        <v>0</v>
      </c>
      <c r="L712" s="229">
        <f t="shared" si="113"/>
        <v>0</v>
      </c>
      <c r="M712" s="228">
        <f t="shared" si="114"/>
        <v>0</v>
      </c>
      <c r="N712" s="228">
        <f t="shared" si="115"/>
        <v>0</v>
      </c>
      <c r="O712" s="259">
        <f t="shared" si="116"/>
        <v>0</v>
      </c>
      <c r="P712" s="268">
        <f t="shared" si="110"/>
        <v>0</v>
      </c>
      <c r="Q712" s="231">
        <f t="shared" si="111"/>
        <v>0</v>
      </c>
      <c r="R712" s="97">
        <f t="shared" si="117"/>
        <v>0</v>
      </c>
      <c r="S712" s="237">
        <f>IF(AND(LARGE('Sch A. Input'!$CL$15:$CL$41,COUNTIF('Sch A. Input'!$CL$15:$CL$41,"&gt;="&amp;F712))&lt;E712,F712&lt;&gt;0),"Leaver",J712-G712)</f>
        <v>0</v>
      </c>
      <c r="T712" s="237">
        <f>IF(AND(LARGE('Sch A. Input'!$CL$15:$CL$41,COUNTIF('Sch A. Input'!$CL$15:$CL$41,"&gt;="&amp;F712))&lt;E712,F712&lt;&gt;0),"Leaver",K712-H712)</f>
        <v>0</v>
      </c>
      <c r="U712" s="238">
        <f>IF(AND(LARGE('Sch A. Input'!$CL$15:$CL$41,COUNTIF('Sch A. Input'!$CL$15:$CL$41,"&gt;="&amp;F712))&lt;E712,F712&lt;&gt;0),"Leaver",L712-I712)</f>
        <v>0</v>
      </c>
      <c r="V712" s="238">
        <f>IF(AND(LARGE('Sch A. Input'!$CL$15:$CL$41,COUNTIF('Sch A. Input'!$CL$15:$CL$41,"&gt;="&amp;F712))&lt;E712,F712&lt;&gt;0),"Leaver",IFERROR(S712/X712*$M$9,0))</f>
        <v>0</v>
      </c>
      <c r="W712" s="238">
        <f>IF(AND(LARGE('Sch A. Input'!$CL$15:$CL$41,COUNTIF('Sch A. Input'!$CL$15:$CL$41,"&gt;="&amp;F712))&lt;E712,F712&lt;&gt;0),"Leaver",V712+T712)</f>
        <v>0</v>
      </c>
      <c r="X712" s="264">
        <f>IF(AND(LARGE('Sch A. Input'!$CL$15:$CL$41,COUNTIF('Sch A. Input'!$CL$15:$CL$41,"&gt;="&amp;F712))&lt;E712,F712&lt;&gt;0),"Leaver",IF(OR(D712="",D712&gt;$L$11,($L$11-14)&lt;$K$9),0,(E712+1-D712)/14-1))</f>
        <v>0</v>
      </c>
      <c r="Y712" s="265">
        <f>IF(AND(LARGE('Sch A. Input'!$CL$15:$CL$41,COUNTIF('Sch A. Input'!$CL$15:$CL$41,"&gt;="&amp;F712))&lt;E712,F712&lt;&gt;0),"Leaver",IFERROR(IF((S712/$X712*$M$9+T712)&gt;$D$12,"YES","NO"),0))</f>
        <v>0</v>
      </c>
      <c r="Z712" s="225">
        <f>IF(AND(LARGE('Sch A. Input'!$CL$15:$CL$41,COUNTIF('Sch A. Input'!$CL$15:$CL$41,"&gt;="&amp;F712))&lt;E712,F712&lt;&gt;0),"Leaver",IFERROR(IF($Y712="YES",MIN($U712*($G$12/$D$12),$G$12),(SUMPRODUCT(--((MIN(W712,$D$12))&gt;$C$9:$C$12),((MIN(W712,$D$12))-$C$9:$C$12),$H$9:$H$12))-((1-(X712/$M$9))*(SUMPRODUCT(--((MIN(V712,$D$12))&gt;$C$9:$C$12),((MIN(V712,$D$12))-$C$9:$C$12),$H$9:$H$12)))),0))</f>
        <v>0</v>
      </c>
      <c r="AA712" s="169">
        <f>IF(AND(LARGE('Sch A. Input'!$CL$15:$CL$41,COUNTIF('Sch A. Input'!$CL$15:$CL$41,"&gt;="&amp;F712))&lt;E712,F712&lt;&gt;0),"Leaver",IFERROR(Z712/U712,0))</f>
        <v>0</v>
      </c>
      <c r="AB712" s="170">
        <f>IF(AND(LARGE('Sch A. Input'!$CL$15:$CL$41,COUNTIF('Sch A. Input'!$CL$15:$CL$41,"&gt;="&amp;F712))&lt;E712,F712&lt;&gt;0),"Leaver",Q712-Z712)</f>
        <v>0</v>
      </c>
      <c r="AC712" s="94">
        <f t="shared" si="118"/>
        <v>0</v>
      </c>
      <c r="BK712" s="2"/>
      <c r="BL712" s="2"/>
      <c r="CI712"/>
    </row>
    <row r="713" spans="2:87" x14ac:dyDescent="0.35">
      <c r="B713" s="70" t="str">
        <f>IF('Sch A. Input'!B711="","",'Sch A. Input'!B711)</f>
        <v/>
      </c>
      <c r="C713" s="75" t="str">
        <f>IF('Sch A. Input'!C711="","",'Sch A. Input'!C711)</f>
        <v/>
      </c>
      <c r="D713" s="71" t="str">
        <f>IF('Sch A. Input'!D711="","",'Sch A. Input'!D711)</f>
        <v/>
      </c>
      <c r="E713" s="71">
        <f>'Sch A. Input'!E711</f>
        <v>45016</v>
      </c>
      <c r="F713" s="71">
        <f>'Sch A. Input'!F711</f>
        <v>0</v>
      </c>
      <c r="G713" s="226">
        <f>SUMIFS('Sch A. Input'!H711:CJ711,'Sch A. Input'!$H$13:$CJ$13,$L$11,'Sch A. Input'!$H$14:$CJ$14,"Recurring")</f>
        <v>0</v>
      </c>
      <c r="H713" s="226">
        <f>SUMIFS('Sch A. Input'!H711:CJ711,'Sch A. Input'!$H$13:$CJ$13,$L$11,'Sch A. Input'!$H$14:$CJ$14,"One-time")</f>
        <v>0</v>
      </c>
      <c r="I713" s="227">
        <f t="shared" si="112"/>
        <v>0</v>
      </c>
      <c r="J713" s="228">
        <f>SUMIFS('Sch A. Input'!H711:CJ711,'Sch A. Input'!$H$14:$CJ$14,"Recurring",'Sch A. Input'!$H$13:$CJ$13,"&lt;="&amp;$L$11)</f>
        <v>0</v>
      </c>
      <c r="K713" s="228">
        <f>SUMIFS('Sch A. Input'!H711:CJ711,'Sch A. Input'!$H$14:$CJ$14,"One-time",'Sch A. Input'!$H$13:$CJ$13,"&lt;="&amp;$L$11)</f>
        <v>0</v>
      </c>
      <c r="L713" s="229">
        <f t="shared" si="113"/>
        <v>0</v>
      </c>
      <c r="M713" s="228">
        <f t="shared" si="114"/>
        <v>0</v>
      </c>
      <c r="N713" s="228">
        <f t="shared" si="115"/>
        <v>0</v>
      </c>
      <c r="O713" s="259">
        <f t="shared" si="116"/>
        <v>0</v>
      </c>
      <c r="P713" s="268">
        <f t="shared" si="110"/>
        <v>0</v>
      </c>
      <c r="Q713" s="231">
        <f t="shared" si="111"/>
        <v>0</v>
      </c>
      <c r="R713" s="97">
        <f t="shared" si="117"/>
        <v>0</v>
      </c>
      <c r="S713" s="237">
        <f>IF(AND(LARGE('Sch A. Input'!$CL$15:$CL$41,COUNTIF('Sch A. Input'!$CL$15:$CL$41,"&gt;="&amp;F713))&lt;E713,F713&lt;&gt;0),"Leaver",J713-G713)</f>
        <v>0</v>
      </c>
      <c r="T713" s="237">
        <f>IF(AND(LARGE('Sch A. Input'!$CL$15:$CL$41,COUNTIF('Sch A. Input'!$CL$15:$CL$41,"&gt;="&amp;F713))&lt;E713,F713&lt;&gt;0),"Leaver",K713-H713)</f>
        <v>0</v>
      </c>
      <c r="U713" s="238">
        <f>IF(AND(LARGE('Sch A. Input'!$CL$15:$CL$41,COUNTIF('Sch A. Input'!$CL$15:$CL$41,"&gt;="&amp;F713))&lt;E713,F713&lt;&gt;0),"Leaver",L713-I713)</f>
        <v>0</v>
      </c>
      <c r="V713" s="238">
        <f>IF(AND(LARGE('Sch A. Input'!$CL$15:$CL$41,COUNTIF('Sch A. Input'!$CL$15:$CL$41,"&gt;="&amp;F713))&lt;E713,F713&lt;&gt;0),"Leaver",IFERROR(S713/X713*$M$9,0))</f>
        <v>0</v>
      </c>
      <c r="W713" s="238">
        <f>IF(AND(LARGE('Sch A. Input'!$CL$15:$CL$41,COUNTIF('Sch A. Input'!$CL$15:$CL$41,"&gt;="&amp;F713))&lt;E713,F713&lt;&gt;0),"Leaver",V713+T713)</f>
        <v>0</v>
      </c>
      <c r="X713" s="264">
        <f>IF(AND(LARGE('Sch A. Input'!$CL$15:$CL$41,COUNTIF('Sch A. Input'!$CL$15:$CL$41,"&gt;="&amp;F713))&lt;E713,F713&lt;&gt;0),"Leaver",IF(OR(D713="",D713&gt;$L$11,($L$11-14)&lt;$K$9),0,(E713+1-D713)/14-1))</f>
        <v>0</v>
      </c>
      <c r="Y713" s="265">
        <f>IF(AND(LARGE('Sch A. Input'!$CL$15:$CL$41,COUNTIF('Sch A. Input'!$CL$15:$CL$41,"&gt;="&amp;F713))&lt;E713,F713&lt;&gt;0),"Leaver",IFERROR(IF((S713/$X713*$M$9+T713)&gt;$D$12,"YES","NO"),0))</f>
        <v>0</v>
      </c>
      <c r="Z713" s="225">
        <f>IF(AND(LARGE('Sch A. Input'!$CL$15:$CL$41,COUNTIF('Sch A. Input'!$CL$15:$CL$41,"&gt;="&amp;F713))&lt;E713,F713&lt;&gt;0),"Leaver",IFERROR(IF($Y713="YES",MIN($U713*($G$12/$D$12),$G$12),(SUMPRODUCT(--((MIN(W713,$D$12))&gt;$C$9:$C$12),((MIN(W713,$D$12))-$C$9:$C$12),$H$9:$H$12))-((1-(X713/$M$9))*(SUMPRODUCT(--((MIN(V713,$D$12))&gt;$C$9:$C$12),((MIN(V713,$D$12))-$C$9:$C$12),$H$9:$H$12)))),0))</f>
        <v>0</v>
      </c>
      <c r="AA713" s="169">
        <f>IF(AND(LARGE('Sch A. Input'!$CL$15:$CL$41,COUNTIF('Sch A. Input'!$CL$15:$CL$41,"&gt;="&amp;F713))&lt;E713,F713&lt;&gt;0),"Leaver",IFERROR(Z713/U713,0))</f>
        <v>0</v>
      </c>
      <c r="AB713" s="170">
        <f>IF(AND(LARGE('Sch A. Input'!$CL$15:$CL$41,COUNTIF('Sch A. Input'!$CL$15:$CL$41,"&gt;="&amp;F713))&lt;E713,F713&lt;&gt;0),"Leaver",Q713-Z713)</f>
        <v>0</v>
      </c>
      <c r="AC713" s="94">
        <f t="shared" si="118"/>
        <v>0</v>
      </c>
      <c r="BK713" s="2"/>
      <c r="BL713" s="2"/>
      <c r="CI713"/>
    </row>
    <row r="714" spans="2:87" x14ac:dyDescent="0.35">
      <c r="B714" s="70" t="str">
        <f>IF('Sch A. Input'!B712="","",'Sch A. Input'!B712)</f>
        <v/>
      </c>
      <c r="C714" s="75" t="str">
        <f>IF('Sch A. Input'!C712="","",'Sch A. Input'!C712)</f>
        <v/>
      </c>
      <c r="D714" s="71" t="str">
        <f>IF('Sch A. Input'!D712="","",'Sch A. Input'!D712)</f>
        <v/>
      </c>
      <c r="E714" s="71">
        <f>'Sch A. Input'!E712</f>
        <v>45016</v>
      </c>
      <c r="F714" s="71">
        <f>'Sch A. Input'!F712</f>
        <v>0</v>
      </c>
      <c r="G714" s="226">
        <f>SUMIFS('Sch A. Input'!H712:CJ712,'Sch A. Input'!$H$13:$CJ$13,$L$11,'Sch A. Input'!$H$14:$CJ$14,"Recurring")</f>
        <v>0</v>
      </c>
      <c r="H714" s="226">
        <f>SUMIFS('Sch A. Input'!H712:CJ712,'Sch A. Input'!$H$13:$CJ$13,$L$11,'Sch A. Input'!$H$14:$CJ$14,"One-time")</f>
        <v>0</v>
      </c>
      <c r="I714" s="227">
        <f t="shared" si="112"/>
        <v>0</v>
      </c>
      <c r="J714" s="228">
        <f>SUMIFS('Sch A. Input'!H712:CJ712,'Sch A. Input'!$H$14:$CJ$14,"Recurring",'Sch A. Input'!$H$13:$CJ$13,"&lt;="&amp;$L$11)</f>
        <v>0</v>
      </c>
      <c r="K714" s="228">
        <f>SUMIFS('Sch A. Input'!H712:CJ712,'Sch A. Input'!$H$14:$CJ$14,"One-time",'Sch A. Input'!$H$13:$CJ$13,"&lt;="&amp;$L$11)</f>
        <v>0</v>
      </c>
      <c r="L714" s="229">
        <f t="shared" si="113"/>
        <v>0</v>
      </c>
      <c r="M714" s="228">
        <f t="shared" si="114"/>
        <v>0</v>
      </c>
      <c r="N714" s="228">
        <f t="shared" si="115"/>
        <v>0</v>
      </c>
      <c r="O714" s="259">
        <f t="shared" si="116"/>
        <v>0</v>
      </c>
      <c r="P714" s="268">
        <f t="shared" si="110"/>
        <v>0</v>
      </c>
      <c r="Q714" s="231">
        <f t="shared" si="111"/>
        <v>0</v>
      </c>
      <c r="R714" s="97">
        <f t="shared" si="117"/>
        <v>0</v>
      </c>
      <c r="S714" s="237">
        <f>IF(AND(LARGE('Sch A. Input'!$CL$15:$CL$41,COUNTIF('Sch A. Input'!$CL$15:$CL$41,"&gt;="&amp;F714))&lt;E714,F714&lt;&gt;0),"Leaver",J714-G714)</f>
        <v>0</v>
      </c>
      <c r="T714" s="237">
        <f>IF(AND(LARGE('Sch A. Input'!$CL$15:$CL$41,COUNTIF('Sch A. Input'!$CL$15:$CL$41,"&gt;="&amp;F714))&lt;E714,F714&lt;&gt;0),"Leaver",K714-H714)</f>
        <v>0</v>
      </c>
      <c r="U714" s="238">
        <f>IF(AND(LARGE('Sch A. Input'!$CL$15:$CL$41,COUNTIF('Sch A. Input'!$CL$15:$CL$41,"&gt;="&amp;F714))&lt;E714,F714&lt;&gt;0),"Leaver",L714-I714)</f>
        <v>0</v>
      </c>
      <c r="V714" s="238">
        <f>IF(AND(LARGE('Sch A. Input'!$CL$15:$CL$41,COUNTIF('Sch A. Input'!$CL$15:$CL$41,"&gt;="&amp;F714))&lt;E714,F714&lt;&gt;0),"Leaver",IFERROR(S714/X714*$M$9,0))</f>
        <v>0</v>
      </c>
      <c r="W714" s="238">
        <f>IF(AND(LARGE('Sch A. Input'!$CL$15:$CL$41,COUNTIF('Sch A. Input'!$CL$15:$CL$41,"&gt;="&amp;F714))&lt;E714,F714&lt;&gt;0),"Leaver",V714+T714)</f>
        <v>0</v>
      </c>
      <c r="X714" s="264">
        <f>IF(AND(LARGE('Sch A. Input'!$CL$15:$CL$41,COUNTIF('Sch A. Input'!$CL$15:$CL$41,"&gt;="&amp;F714))&lt;E714,F714&lt;&gt;0),"Leaver",IF(OR(D714="",D714&gt;$L$11,($L$11-14)&lt;$K$9),0,(E714+1-D714)/14-1))</f>
        <v>0</v>
      </c>
      <c r="Y714" s="265">
        <f>IF(AND(LARGE('Sch A. Input'!$CL$15:$CL$41,COUNTIF('Sch A. Input'!$CL$15:$CL$41,"&gt;="&amp;F714))&lt;E714,F714&lt;&gt;0),"Leaver",IFERROR(IF((S714/$X714*$M$9+T714)&gt;$D$12,"YES","NO"),0))</f>
        <v>0</v>
      </c>
      <c r="Z714" s="225">
        <f>IF(AND(LARGE('Sch A. Input'!$CL$15:$CL$41,COUNTIF('Sch A. Input'!$CL$15:$CL$41,"&gt;="&amp;F714))&lt;E714,F714&lt;&gt;0),"Leaver",IFERROR(IF($Y714="YES",MIN($U714*($G$12/$D$12),$G$12),(SUMPRODUCT(--((MIN(W714,$D$12))&gt;$C$9:$C$12),((MIN(W714,$D$12))-$C$9:$C$12),$H$9:$H$12))-((1-(X714/$M$9))*(SUMPRODUCT(--((MIN(V714,$D$12))&gt;$C$9:$C$12),((MIN(V714,$D$12))-$C$9:$C$12),$H$9:$H$12)))),0))</f>
        <v>0</v>
      </c>
      <c r="AA714" s="169">
        <f>IF(AND(LARGE('Sch A. Input'!$CL$15:$CL$41,COUNTIF('Sch A. Input'!$CL$15:$CL$41,"&gt;="&amp;F714))&lt;E714,F714&lt;&gt;0),"Leaver",IFERROR(Z714/U714,0))</f>
        <v>0</v>
      </c>
      <c r="AB714" s="170">
        <f>IF(AND(LARGE('Sch A. Input'!$CL$15:$CL$41,COUNTIF('Sch A. Input'!$CL$15:$CL$41,"&gt;="&amp;F714))&lt;E714,F714&lt;&gt;0),"Leaver",Q714-Z714)</f>
        <v>0</v>
      </c>
      <c r="AC714" s="94">
        <f t="shared" si="118"/>
        <v>0</v>
      </c>
      <c r="BK714" s="2"/>
      <c r="BL714" s="2"/>
      <c r="CI714"/>
    </row>
    <row r="715" spans="2:87" x14ac:dyDescent="0.35">
      <c r="B715" s="70" t="str">
        <f>IF('Sch A. Input'!B713="","",'Sch A. Input'!B713)</f>
        <v/>
      </c>
      <c r="C715" s="75" t="str">
        <f>IF('Sch A. Input'!C713="","",'Sch A. Input'!C713)</f>
        <v/>
      </c>
      <c r="D715" s="71" t="str">
        <f>IF('Sch A. Input'!D713="","",'Sch A. Input'!D713)</f>
        <v/>
      </c>
      <c r="E715" s="71">
        <f>'Sch A. Input'!E713</f>
        <v>45016</v>
      </c>
      <c r="F715" s="71">
        <f>'Sch A. Input'!F713</f>
        <v>0</v>
      </c>
      <c r="G715" s="226">
        <f>SUMIFS('Sch A. Input'!H713:CJ713,'Sch A. Input'!$H$13:$CJ$13,$L$11,'Sch A. Input'!$H$14:$CJ$14,"Recurring")</f>
        <v>0</v>
      </c>
      <c r="H715" s="226">
        <f>SUMIFS('Sch A. Input'!H713:CJ713,'Sch A. Input'!$H$13:$CJ$13,$L$11,'Sch A. Input'!$H$14:$CJ$14,"One-time")</f>
        <v>0</v>
      </c>
      <c r="I715" s="227">
        <f t="shared" si="112"/>
        <v>0</v>
      </c>
      <c r="J715" s="228">
        <f>SUMIFS('Sch A. Input'!H713:CJ713,'Sch A. Input'!$H$14:$CJ$14,"Recurring",'Sch A. Input'!$H$13:$CJ$13,"&lt;="&amp;$L$11)</f>
        <v>0</v>
      </c>
      <c r="K715" s="228">
        <f>SUMIFS('Sch A. Input'!H713:CJ713,'Sch A. Input'!$H$14:$CJ$14,"One-time",'Sch A. Input'!$H$13:$CJ$13,"&lt;="&amp;$L$11)</f>
        <v>0</v>
      </c>
      <c r="L715" s="229">
        <f t="shared" si="113"/>
        <v>0</v>
      </c>
      <c r="M715" s="228">
        <f t="shared" si="114"/>
        <v>0</v>
      </c>
      <c r="N715" s="228">
        <f t="shared" si="115"/>
        <v>0</v>
      </c>
      <c r="O715" s="259">
        <f t="shared" si="116"/>
        <v>0</v>
      </c>
      <c r="P715" s="268">
        <f t="shared" si="110"/>
        <v>0</v>
      </c>
      <c r="Q715" s="231">
        <f t="shared" si="111"/>
        <v>0</v>
      </c>
      <c r="R715" s="97">
        <f t="shared" si="117"/>
        <v>0</v>
      </c>
      <c r="S715" s="237">
        <f>IF(AND(LARGE('Sch A. Input'!$CL$15:$CL$41,COUNTIF('Sch A. Input'!$CL$15:$CL$41,"&gt;="&amp;F715))&lt;E715,F715&lt;&gt;0),"Leaver",J715-G715)</f>
        <v>0</v>
      </c>
      <c r="T715" s="237">
        <f>IF(AND(LARGE('Sch A. Input'!$CL$15:$CL$41,COUNTIF('Sch A. Input'!$CL$15:$CL$41,"&gt;="&amp;F715))&lt;E715,F715&lt;&gt;0),"Leaver",K715-H715)</f>
        <v>0</v>
      </c>
      <c r="U715" s="238">
        <f>IF(AND(LARGE('Sch A. Input'!$CL$15:$CL$41,COUNTIF('Sch A. Input'!$CL$15:$CL$41,"&gt;="&amp;F715))&lt;E715,F715&lt;&gt;0),"Leaver",L715-I715)</f>
        <v>0</v>
      </c>
      <c r="V715" s="238">
        <f>IF(AND(LARGE('Sch A. Input'!$CL$15:$CL$41,COUNTIF('Sch A. Input'!$CL$15:$CL$41,"&gt;="&amp;F715))&lt;E715,F715&lt;&gt;0),"Leaver",IFERROR(S715/X715*$M$9,0))</f>
        <v>0</v>
      </c>
      <c r="W715" s="238">
        <f>IF(AND(LARGE('Sch A. Input'!$CL$15:$CL$41,COUNTIF('Sch A. Input'!$CL$15:$CL$41,"&gt;="&amp;F715))&lt;E715,F715&lt;&gt;0),"Leaver",V715+T715)</f>
        <v>0</v>
      </c>
      <c r="X715" s="264">
        <f>IF(AND(LARGE('Sch A. Input'!$CL$15:$CL$41,COUNTIF('Sch A. Input'!$CL$15:$CL$41,"&gt;="&amp;F715))&lt;E715,F715&lt;&gt;0),"Leaver",IF(OR(D715="",D715&gt;$L$11,($L$11-14)&lt;$K$9),0,(E715+1-D715)/14-1))</f>
        <v>0</v>
      </c>
      <c r="Y715" s="265">
        <f>IF(AND(LARGE('Sch A. Input'!$CL$15:$CL$41,COUNTIF('Sch A. Input'!$CL$15:$CL$41,"&gt;="&amp;F715))&lt;E715,F715&lt;&gt;0),"Leaver",IFERROR(IF((S715/$X715*$M$9+T715)&gt;$D$12,"YES","NO"),0))</f>
        <v>0</v>
      </c>
      <c r="Z715" s="225">
        <f>IF(AND(LARGE('Sch A. Input'!$CL$15:$CL$41,COUNTIF('Sch A. Input'!$CL$15:$CL$41,"&gt;="&amp;F715))&lt;E715,F715&lt;&gt;0),"Leaver",IFERROR(IF($Y715="YES",MIN($U715*($G$12/$D$12),$G$12),(SUMPRODUCT(--((MIN(W715,$D$12))&gt;$C$9:$C$12),((MIN(W715,$D$12))-$C$9:$C$12),$H$9:$H$12))-((1-(X715/$M$9))*(SUMPRODUCT(--((MIN(V715,$D$12))&gt;$C$9:$C$12),((MIN(V715,$D$12))-$C$9:$C$12),$H$9:$H$12)))),0))</f>
        <v>0</v>
      </c>
      <c r="AA715" s="169">
        <f>IF(AND(LARGE('Sch A. Input'!$CL$15:$CL$41,COUNTIF('Sch A. Input'!$CL$15:$CL$41,"&gt;="&amp;F715))&lt;E715,F715&lt;&gt;0),"Leaver",IFERROR(Z715/U715,0))</f>
        <v>0</v>
      </c>
      <c r="AB715" s="170">
        <f>IF(AND(LARGE('Sch A. Input'!$CL$15:$CL$41,COUNTIF('Sch A. Input'!$CL$15:$CL$41,"&gt;="&amp;F715))&lt;E715,F715&lt;&gt;0),"Leaver",Q715-Z715)</f>
        <v>0</v>
      </c>
      <c r="AC715" s="94">
        <f t="shared" si="118"/>
        <v>0</v>
      </c>
      <c r="BK715" s="2"/>
      <c r="BL715" s="2"/>
      <c r="CI715"/>
    </row>
    <row r="716" spans="2:87" x14ac:dyDescent="0.35">
      <c r="B716" s="70" t="str">
        <f>IF('Sch A. Input'!B714="","",'Sch A. Input'!B714)</f>
        <v/>
      </c>
      <c r="C716" s="75" t="str">
        <f>IF('Sch A. Input'!C714="","",'Sch A. Input'!C714)</f>
        <v/>
      </c>
      <c r="D716" s="71" t="str">
        <f>IF('Sch A. Input'!D714="","",'Sch A. Input'!D714)</f>
        <v/>
      </c>
      <c r="E716" s="71">
        <f>'Sch A. Input'!E714</f>
        <v>45016</v>
      </c>
      <c r="F716" s="71">
        <f>'Sch A. Input'!F714</f>
        <v>0</v>
      </c>
      <c r="G716" s="226">
        <f>SUMIFS('Sch A. Input'!H714:CJ714,'Sch A. Input'!$H$13:$CJ$13,$L$11,'Sch A. Input'!$H$14:$CJ$14,"Recurring")</f>
        <v>0</v>
      </c>
      <c r="H716" s="226">
        <f>SUMIFS('Sch A. Input'!H714:CJ714,'Sch A. Input'!$H$13:$CJ$13,$L$11,'Sch A. Input'!$H$14:$CJ$14,"One-time")</f>
        <v>0</v>
      </c>
      <c r="I716" s="227">
        <f t="shared" si="112"/>
        <v>0</v>
      </c>
      <c r="J716" s="228">
        <f>SUMIFS('Sch A. Input'!H714:CJ714,'Sch A. Input'!$H$14:$CJ$14,"Recurring",'Sch A. Input'!$H$13:$CJ$13,"&lt;="&amp;$L$11)</f>
        <v>0</v>
      </c>
      <c r="K716" s="228">
        <f>SUMIFS('Sch A. Input'!H714:CJ714,'Sch A. Input'!$H$14:$CJ$14,"One-time",'Sch A. Input'!$H$13:$CJ$13,"&lt;="&amp;$L$11)</f>
        <v>0</v>
      </c>
      <c r="L716" s="229">
        <f t="shared" si="113"/>
        <v>0</v>
      </c>
      <c r="M716" s="228">
        <f t="shared" si="114"/>
        <v>0</v>
      </c>
      <c r="N716" s="228">
        <f t="shared" si="115"/>
        <v>0</v>
      </c>
      <c r="O716" s="259">
        <f t="shared" si="116"/>
        <v>0</v>
      </c>
      <c r="P716" s="268">
        <f t="shared" si="110"/>
        <v>0</v>
      </c>
      <c r="Q716" s="231">
        <f t="shared" si="111"/>
        <v>0</v>
      </c>
      <c r="R716" s="97">
        <f t="shared" si="117"/>
        <v>0</v>
      </c>
      <c r="S716" s="237">
        <f>IF(AND(LARGE('Sch A. Input'!$CL$15:$CL$41,COUNTIF('Sch A. Input'!$CL$15:$CL$41,"&gt;="&amp;F716))&lt;E716,F716&lt;&gt;0),"Leaver",J716-G716)</f>
        <v>0</v>
      </c>
      <c r="T716" s="237">
        <f>IF(AND(LARGE('Sch A. Input'!$CL$15:$CL$41,COUNTIF('Sch A. Input'!$CL$15:$CL$41,"&gt;="&amp;F716))&lt;E716,F716&lt;&gt;0),"Leaver",K716-H716)</f>
        <v>0</v>
      </c>
      <c r="U716" s="238">
        <f>IF(AND(LARGE('Sch A. Input'!$CL$15:$CL$41,COUNTIF('Sch A. Input'!$CL$15:$CL$41,"&gt;="&amp;F716))&lt;E716,F716&lt;&gt;0),"Leaver",L716-I716)</f>
        <v>0</v>
      </c>
      <c r="V716" s="238">
        <f>IF(AND(LARGE('Sch A. Input'!$CL$15:$CL$41,COUNTIF('Sch A. Input'!$CL$15:$CL$41,"&gt;="&amp;F716))&lt;E716,F716&lt;&gt;0),"Leaver",IFERROR(S716/X716*$M$9,0))</f>
        <v>0</v>
      </c>
      <c r="W716" s="238">
        <f>IF(AND(LARGE('Sch A. Input'!$CL$15:$CL$41,COUNTIF('Sch A. Input'!$CL$15:$CL$41,"&gt;="&amp;F716))&lt;E716,F716&lt;&gt;0),"Leaver",V716+T716)</f>
        <v>0</v>
      </c>
      <c r="X716" s="264">
        <f>IF(AND(LARGE('Sch A. Input'!$CL$15:$CL$41,COUNTIF('Sch A. Input'!$CL$15:$CL$41,"&gt;="&amp;F716))&lt;E716,F716&lt;&gt;0),"Leaver",IF(OR(D716="",D716&gt;$L$11,($L$11-14)&lt;$K$9),0,(E716+1-D716)/14-1))</f>
        <v>0</v>
      </c>
      <c r="Y716" s="265">
        <f>IF(AND(LARGE('Sch A. Input'!$CL$15:$CL$41,COUNTIF('Sch A. Input'!$CL$15:$CL$41,"&gt;="&amp;F716))&lt;E716,F716&lt;&gt;0),"Leaver",IFERROR(IF((S716/$X716*$M$9+T716)&gt;$D$12,"YES","NO"),0))</f>
        <v>0</v>
      </c>
      <c r="Z716" s="225">
        <f>IF(AND(LARGE('Sch A. Input'!$CL$15:$CL$41,COUNTIF('Sch A. Input'!$CL$15:$CL$41,"&gt;="&amp;F716))&lt;E716,F716&lt;&gt;0),"Leaver",IFERROR(IF($Y716="YES",MIN($U716*($G$12/$D$12),$G$12),(SUMPRODUCT(--((MIN(W716,$D$12))&gt;$C$9:$C$12),((MIN(W716,$D$12))-$C$9:$C$12),$H$9:$H$12))-((1-(X716/$M$9))*(SUMPRODUCT(--((MIN(V716,$D$12))&gt;$C$9:$C$12),((MIN(V716,$D$12))-$C$9:$C$12),$H$9:$H$12)))),0))</f>
        <v>0</v>
      </c>
      <c r="AA716" s="169">
        <f>IF(AND(LARGE('Sch A. Input'!$CL$15:$CL$41,COUNTIF('Sch A. Input'!$CL$15:$CL$41,"&gt;="&amp;F716))&lt;E716,F716&lt;&gt;0),"Leaver",IFERROR(Z716/U716,0))</f>
        <v>0</v>
      </c>
      <c r="AB716" s="170">
        <f>IF(AND(LARGE('Sch A. Input'!$CL$15:$CL$41,COUNTIF('Sch A. Input'!$CL$15:$CL$41,"&gt;="&amp;F716))&lt;E716,F716&lt;&gt;0),"Leaver",Q716-Z716)</f>
        <v>0</v>
      </c>
      <c r="AC716" s="94">
        <f t="shared" si="118"/>
        <v>0</v>
      </c>
      <c r="BK716" s="2"/>
      <c r="BL716" s="2"/>
      <c r="CI716"/>
    </row>
    <row r="717" spans="2:87" x14ac:dyDescent="0.35">
      <c r="B717" s="70" t="str">
        <f>IF('Sch A. Input'!B715="","",'Sch A. Input'!B715)</f>
        <v/>
      </c>
      <c r="C717" s="75" t="str">
        <f>IF('Sch A. Input'!C715="","",'Sch A. Input'!C715)</f>
        <v/>
      </c>
      <c r="D717" s="71" t="str">
        <f>IF('Sch A. Input'!D715="","",'Sch A. Input'!D715)</f>
        <v/>
      </c>
      <c r="E717" s="71">
        <f>'Sch A. Input'!E715</f>
        <v>45016</v>
      </c>
      <c r="F717" s="71">
        <f>'Sch A. Input'!F715</f>
        <v>0</v>
      </c>
      <c r="G717" s="226">
        <f>SUMIFS('Sch A. Input'!H715:CJ715,'Sch A. Input'!$H$13:$CJ$13,$L$11,'Sch A. Input'!$H$14:$CJ$14,"Recurring")</f>
        <v>0</v>
      </c>
      <c r="H717" s="226">
        <f>SUMIFS('Sch A. Input'!H715:CJ715,'Sch A. Input'!$H$13:$CJ$13,$L$11,'Sch A. Input'!$H$14:$CJ$14,"One-time")</f>
        <v>0</v>
      </c>
      <c r="I717" s="227">
        <f t="shared" si="112"/>
        <v>0</v>
      </c>
      <c r="J717" s="228">
        <f>SUMIFS('Sch A. Input'!H715:CJ715,'Sch A. Input'!$H$14:$CJ$14,"Recurring",'Sch A. Input'!$H$13:$CJ$13,"&lt;="&amp;$L$11)</f>
        <v>0</v>
      </c>
      <c r="K717" s="228">
        <f>SUMIFS('Sch A. Input'!H715:CJ715,'Sch A. Input'!$H$14:$CJ$14,"One-time",'Sch A. Input'!$H$13:$CJ$13,"&lt;="&amp;$L$11)</f>
        <v>0</v>
      </c>
      <c r="L717" s="229">
        <f t="shared" si="113"/>
        <v>0</v>
      </c>
      <c r="M717" s="228">
        <f t="shared" si="114"/>
        <v>0</v>
      </c>
      <c r="N717" s="228">
        <f t="shared" si="115"/>
        <v>0</v>
      </c>
      <c r="O717" s="259">
        <f t="shared" si="116"/>
        <v>0</v>
      </c>
      <c r="P717" s="268">
        <f t="shared" si="110"/>
        <v>0</v>
      </c>
      <c r="Q717" s="231">
        <f t="shared" si="111"/>
        <v>0</v>
      </c>
      <c r="R717" s="97">
        <f t="shared" si="117"/>
        <v>0</v>
      </c>
      <c r="S717" s="237">
        <f>IF(AND(LARGE('Sch A. Input'!$CL$15:$CL$41,COUNTIF('Sch A. Input'!$CL$15:$CL$41,"&gt;="&amp;F717))&lt;E717,F717&lt;&gt;0),"Leaver",J717-G717)</f>
        <v>0</v>
      </c>
      <c r="T717" s="237">
        <f>IF(AND(LARGE('Sch A. Input'!$CL$15:$CL$41,COUNTIF('Sch A. Input'!$CL$15:$CL$41,"&gt;="&amp;F717))&lt;E717,F717&lt;&gt;0),"Leaver",K717-H717)</f>
        <v>0</v>
      </c>
      <c r="U717" s="238">
        <f>IF(AND(LARGE('Sch A. Input'!$CL$15:$CL$41,COUNTIF('Sch A. Input'!$CL$15:$CL$41,"&gt;="&amp;F717))&lt;E717,F717&lt;&gt;0),"Leaver",L717-I717)</f>
        <v>0</v>
      </c>
      <c r="V717" s="238">
        <f>IF(AND(LARGE('Sch A. Input'!$CL$15:$CL$41,COUNTIF('Sch A. Input'!$CL$15:$CL$41,"&gt;="&amp;F717))&lt;E717,F717&lt;&gt;0),"Leaver",IFERROR(S717/X717*$M$9,0))</f>
        <v>0</v>
      </c>
      <c r="W717" s="238">
        <f>IF(AND(LARGE('Sch A. Input'!$CL$15:$CL$41,COUNTIF('Sch A. Input'!$CL$15:$CL$41,"&gt;="&amp;F717))&lt;E717,F717&lt;&gt;0),"Leaver",V717+T717)</f>
        <v>0</v>
      </c>
      <c r="X717" s="264">
        <f>IF(AND(LARGE('Sch A. Input'!$CL$15:$CL$41,COUNTIF('Sch A. Input'!$CL$15:$CL$41,"&gt;="&amp;F717))&lt;E717,F717&lt;&gt;0),"Leaver",IF(OR(D717="",D717&gt;$L$11,($L$11-14)&lt;$K$9),0,(E717+1-D717)/14-1))</f>
        <v>0</v>
      </c>
      <c r="Y717" s="265">
        <f>IF(AND(LARGE('Sch A. Input'!$CL$15:$CL$41,COUNTIF('Sch A. Input'!$CL$15:$CL$41,"&gt;="&amp;F717))&lt;E717,F717&lt;&gt;0),"Leaver",IFERROR(IF((S717/$X717*$M$9+T717)&gt;$D$12,"YES","NO"),0))</f>
        <v>0</v>
      </c>
      <c r="Z717" s="225">
        <f>IF(AND(LARGE('Sch A. Input'!$CL$15:$CL$41,COUNTIF('Sch A. Input'!$CL$15:$CL$41,"&gt;="&amp;F717))&lt;E717,F717&lt;&gt;0),"Leaver",IFERROR(IF($Y717="YES",MIN($U717*($G$12/$D$12),$G$12),(SUMPRODUCT(--((MIN(W717,$D$12))&gt;$C$9:$C$12),((MIN(W717,$D$12))-$C$9:$C$12),$H$9:$H$12))-((1-(X717/$M$9))*(SUMPRODUCT(--((MIN(V717,$D$12))&gt;$C$9:$C$12),((MIN(V717,$D$12))-$C$9:$C$12),$H$9:$H$12)))),0))</f>
        <v>0</v>
      </c>
      <c r="AA717" s="169">
        <f>IF(AND(LARGE('Sch A. Input'!$CL$15:$CL$41,COUNTIF('Sch A. Input'!$CL$15:$CL$41,"&gt;="&amp;F717))&lt;E717,F717&lt;&gt;0),"Leaver",IFERROR(Z717/U717,0))</f>
        <v>0</v>
      </c>
      <c r="AB717" s="170">
        <f>IF(AND(LARGE('Sch A. Input'!$CL$15:$CL$41,COUNTIF('Sch A. Input'!$CL$15:$CL$41,"&gt;="&amp;F717))&lt;E717,F717&lt;&gt;0),"Leaver",Q717-Z717)</f>
        <v>0</v>
      </c>
      <c r="AC717" s="94">
        <f t="shared" si="118"/>
        <v>0</v>
      </c>
      <c r="BK717" s="2"/>
      <c r="BL717" s="2"/>
      <c r="CI717"/>
    </row>
    <row r="718" spans="2:87" x14ac:dyDescent="0.35">
      <c r="B718" s="70" t="str">
        <f>IF('Sch A. Input'!B716="","",'Sch A. Input'!B716)</f>
        <v/>
      </c>
      <c r="C718" s="75" t="str">
        <f>IF('Sch A. Input'!C716="","",'Sch A. Input'!C716)</f>
        <v/>
      </c>
      <c r="D718" s="71" t="str">
        <f>IF('Sch A. Input'!D716="","",'Sch A. Input'!D716)</f>
        <v/>
      </c>
      <c r="E718" s="71">
        <f>'Sch A. Input'!E716</f>
        <v>45016</v>
      </c>
      <c r="F718" s="71">
        <f>'Sch A. Input'!F716</f>
        <v>0</v>
      </c>
      <c r="G718" s="226">
        <f>SUMIFS('Sch A. Input'!H716:CJ716,'Sch A. Input'!$H$13:$CJ$13,$L$11,'Sch A. Input'!$H$14:$CJ$14,"Recurring")</f>
        <v>0</v>
      </c>
      <c r="H718" s="226">
        <f>SUMIFS('Sch A. Input'!H716:CJ716,'Sch A. Input'!$H$13:$CJ$13,$L$11,'Sch A. Input'!$H$14:$CJ$14,"One-time")</f>
        <v>0</v>
      </c>
      <c r="I718" s="227">
        <f t="shared" si="112"/>
        <v>0</v>
      </c>
      <c r="J718" s="228">
        <f>SUMIFS('Sch A. Input'!H716:CJ716,'Sch A. Input'!$H$14:$CJ$14,"Recurring",'Sch A. Input'!$H$13:$CJ$13,"&lt;="&amp;$L$11)</f>
        <v>0</v>
      </c>
      <c r="K718" s="228">
        <f>SUMIFS('Sch A. Input'!H716:CJ716,'Sch A. Input'!$H$14:$CJ$14,"One-time",'Sch A. Input'!$H$13:$CJ$13,"&lt;="&amp;$L$11)</f>
        <v>0</v>
      </c>
      <c r="L718" s="229">
        <f t="shared" si="113"/>
        <v>0</v>
      </c>
      <c r="M718" s="228">
        <f t="shared" si="114"/>
        <v>0</v>
      </c>
      <c r="N718" s="228">
        <f t="shared" si="115"/>
        <v>0</v>
      </c>
      <c r="O718" s="259">
        <f t="shared" si="116"/>
        <v>0</v>
      </c>
      <c r="P718" s="268">
        <f t="shared" si="110"/>
        <v>0</v>
      </c>
      <c r="Q718" s="231">
        <f t="shared" si="111"/>
        <v>0</v>
      </c>
      <c r="R718" s="97">
        <f t="shared" si="117"/>
        <v>0</v>
      </c>
      <c r="S718" s="237">
        <f>IF(AND(LARGE('Sch A. Input'!$CL$15:$CL$41,COUNTIF('Sch A. Input'!$CL$15:$CL$41,"&gt;="&amp;F718))&lt;E718,F718&lt;&gt;0),"Leaver",J718-G718)</f>
        <v>0</v>
      </c>
      <c r="T718" s="237">
        <f>IF(AND(LARGE('Sch A. Input'!$CL$15:$CL$41,COUNTIF('Sch A. Input'!$CL$15:$CL$41,"&gt;="&amp;F718))&lt;E718,F718&lt;&gt;0),"Leaver",K718-H718)</f>
        <v>0</v>
      </c>
      <c r="U718" s="238">
        <f>IF(AND(LARGE('Sch A. Input'!$CL$15:$CL$41,COUNTIF('Sch A. Input'!$CL$15:$CL$41,"&gt;="&amp;F718))&lt;E718,F718&lt;&gt;0),"Leaver",L718-I718)</f>
        <v>0</v>
      </c>
      <c r="V718" s="238">
        <f>IF(AND(LARGE('Sch A. Input'!$CL$15:$CL$41,COUNTIF('Sch A. Input'!$CL$15:$CL$41,"&gt;="&amp;F718))&lt;E718,F718&lt;&gt;0),"Leaver",IFERROR(S718/X718*$M$9,0))</f>
        <v>0</v>
      </c>
      <c r="W718" s="238">
        <f>IF(AND(LARGE('Sch A. Input'!$CL$15:$CL$41,COUNTIF('Sch A. Input'!$CL$15:$CL$41,"&gt;="&amp;F718))&lt;E718,F718&lt;&gt;0),"Leaver",V718+T718)</f>
        <v>0</v>
      </c>
      <c r="X718" s="264">
        <f>IF(AND(LARGE('Sch A. Input'!$CL$15:$CL$41,COUNTIF('Sch A. Input'!$CL$15:$CL$41,"&gt;="&amp;F718))&lt;E718,F718&lt;&gt;0),"Leaver",IF(OR(D718="",D718&gt;$L$11,($L$11-14)&lt;$K$9),0,(E718+1-D718)/14-1))</f>
        <v>0</v>
      </c>
      <c r="Y718" s="265">
        <f>IF(AND(LARGE('Sch A. Input'!$CL$15:$CL$41,COUNTIF('Sch A. Input'!$CL$15:$CL$41,"&gt;="&amp;F718))&lt;E718,F718&lt;&gt;0),"Leaver",IFERROR(IF((S718/$X718*$M$9+T718)&gt;$D$12,"YES","NO"),0))</f>
        <v>0</v>
      </c>
      <c r="Z718" s="225">
        <f>IF(AND(LARGE('Sch A. Input'!$CL$15:$CL$41,COUNTIF('Sch A. Input'!$CL$15:$CL$41,"&gt;="&amp;F718))&lt;E718,F718&lt;&gt;0),"Leaver",IFERROR(IF($Y718="YES",MIN($U718*($G$12/$D$12),$G$12),(SUMPRODUCT(--((MIN(W718,$D$12))&gt;$C$9:$C$12),((MIN(W718,$D$12))-$C$9:$C$12),$H$9:$H$12))-((1-(X718/$M$9))*(SUMPRODUCT(--((MIN(V718,$D$12))&gt;$C$9:$C$12),((MIN(V718,$D$12))-$C$9:$C$12),$H$9:$H$12)))),0))</f>
        <v>0</v>
      </c>
      <c r="AA718" s="169">
        <f>IF(AND(LARGE('Sch A. Input'!$CL$15:$CL$41,COUNTIF('Sch A. Input'!$CL$15:$CL$41,"&gt;="&amp;F718))&lt;E718,F718&lt;&gt;0),"Leaver",IFERROR(Z718/U718,0))</f>
        <v>0</v>
      </c>
      <c r="AB718" s="170">
        <f>IF(AND(LARGE('Sch A. Input'!$CL$15:$CL$41,COUNTIF('Sch A. Input'!$CL$15:$CL$41,"&gt;="&amp;F718))&lt;E718,F718&lt;&gt;0),"Leaver",Q718-Z718)</f>
        <v>0</v>
      </c>
      <c r="AC718" s="94">
        <f t="shared" si="118"/>
        <v>0</v>
      </c>
      <c r="BK718" s="2"/>
      <c r="BL718" s="2"/>
      <c r="CI718"/>
    </row>
    <row r="719" spans="2:87" x14ac:dyDescent="0.35">
      <c r="B719" s="70" t="str">
        <f>IF('Sch A. Input'!B717="","",'Sch A. Input'!B717)</f>
        <v/>
      </c>
      <c r="C719" s="75" t="str">
        <f>IF('Sch A. Input'!C717="","",'Sch A. Input'!C717)</f>
        <v/>
      </c>
      <c r="D719" s="71" t="str">
        <f>IF('Sch A. Input'!D717="","",'Sch A. Input'!D717)</f>
        <v/>
      </c>
      <c r="E719" s="71">
        <f>'Sch A. Input'!E717</f>
        <v>45016</v>
      </c>
      <c r="F719" s="71">
        <f>'Sch A. Input'!F717</f>
        <v>0</v>
      </c>
      <c r="G719" s="226">
        <f>SUMIFS('Sch A. Input'!H717:CJ717,'Sch A. Input'!$H$13:$CJ$13,$L$11,'Sch A. Input'!$H$14:$CJ$14,"Recurring")</f>
        <v>0</v>
      </c>
      <c r="H719" s="226">
        <f>SUMIFS('Sch A. Input'!H717:CJ717,'Sch A. Input'!$H$13:$CJ$13,$L$11,'Sch A. Input'!$H$14:$CJ$14,"One-time")</f>
        <v>0</v>
      </c>
      <c r="I719" s="227">
        <f t="shared" si="112"/>
        <v>0</v>
      </c>
      <c r="J719" s="228">
        <f>SUMIFS('Sch A. Input'!H717:CJ717,'Sch A. Input'!$H$14:$CJ$14,"Recurring",'Sch A. Input'!$H$13:$CJ$13,"&lt;="&amp;$L$11)</f>
        <v>0</v>
      </c>
      <c r="K719" s="228">
        <f>SUMIFS('Sch A. Input'!H717:CJ717,'Sch A. Input'!$H$14:$CJ$14,"One-time",'Sch A. Input'!$H$13:$CJ$13,"&lt;="&amp;$L$11)</f>
        <v>0</v>
      </c>
      <c r="L719" s="229">
        <f t="shared" si="113"/>
        <v>0</v>
      </c>
      <c r="M719" s="228">
        <f t="shared" si="114"/>
        <v>0</v>
      </c>
      <c r="N719" s="228">
        <f t="shared" si="115"/>
        <v>0</v>
      </c>
      <c r="O719" s="259">
        <f t="shared" si="116"/>
        <v>0</v>
      </c>
      <c r="P719" s="268">
        <f t="shared" si="110"/>
        <v>0</v>
      </c>
      <c r="Q719" s="231">
        <f t="shared" si="111"/>
        <v>0</v>
      </c>
      <c r="R719" s="97">
        <f t="shared" si="117"/>
        <v>0</v>
      </c>
      <c r="S719" s="237">
        <f>IF(AND(LARGE('Sch A. Input'!$CL$15:$CL$41,COUNTIF('Sch A. Input'!$CL$15:$CL$41,"&gt;="&amp;F719))&lt;E719,F719&lt;&gt;0),"Leaver",J719-G719)</f>
        <v>0</v>
      </c>
      <c r="T719" s="237">
        <f>IF(AND(LARGE('Sch A. Input'!$CL$15:$CL$41,COUNTIF('Sch A. Input'!$CL$15:$CL$41,"&gt;="&amp;F719))&lt;E719,F719&lt;&gt;0),"Leaver",K719-H719)</f>
        <v>0</v>
      </c>
      <c r="U719" s="238">
        <f>IF(AND(LARGE('Sch A. Input'!$CL$15:$CL$41,COUNTIF('Sch A. Input'!$CL$15:$CL$41,"&gt;="&amp;F719))&lt;E719,F719&lt;&gt;0),"Leaver",L719-I719)</f>
        <v>0</v>
      </c>
      <c r="V719" s="238">
        <f>IF(AND(LARGE('Sch A. Input'!$CL$15:$CL$41,COUNTIF('Sch A. Input'!$CL$15:$CL$41,"&gt;="&amp;F719))&lt;E719,F719&lt;&gt;0),"Leaver",IFERROR(S719/X719*$M$9,0))</f>
        <v>0</v>
      </c>
      <c r="W719" s="238">
        <f>IF(AND(LARGE('Sch A. Input'!$CL$15:$CL$41,COUNTIF('Sch A. Input'!$CL$15:$CL$41,"&gt;="&amp;F719))&lt;E719,F719&lt;&gt;0),"Leaver",V719+T719)</f>
        <v>0</v>
      </c>
      <c r="X719" s="264">
        <f>IF(AND(LARGE('Sch A. Input'!$CL$15:$CL$41,COUNTIF('Sch A. Input'!$CL$15:$CL$41,"&gt;="&amp;F719))&lt;E719,F719&lt;&gt;0),"Leaver",IF(OR(D719="",D719&gt;$L$11,($L$11-14)&lt;$K$9),0,(E719+1-D719)/14-1))</f>
        <v>0</v>
      </c>
      <c r="Y719" s="265">
        <f>IF(AND(LARGE('Sch A. Input'!$CL$15:$CL$41,COUNTIF('Sch A. Input'!$CL$15:$CL$41,"&gt;="&amp;F719))&lt;E719,F719&lt;&gt;0),"Leaver",IFERROR(IF((S719/$X719*$M$9+T719)&gt;$D$12,"YES","NO"),0))</f>
        <v>0</v>
      </c>
      <c r="Z719" s="225">
        <f>IF(AND(LARGE('Sch A. Input'!$CL$15:$CL$41,COUNTIF('Sch A. Input'!$CL$15:$CL$41,"&gt;="&amp;F719))&lt;E719,F719&lt;&gt;0),"Leaver",IFERROR(IF($Y719="YES",MIN($U719*($G$12/$D$12),$G$12),(SUMPRODUCT(--((MIN(W719,$D$12))&gt;$C$9:$C$12),((MIN(W719,$D$12))-$C$9:$C$12),$H$9:$H$12))-((1-(X719/$M$9))*(SUMPRODUCT(--((MIN(V719,$D$12))&gt;$C$9:$C$12),((MIN(V719,$D$12))-$C$9:$C$12),$H$9:$H$12)))),0))</f>
        <v>0</v>
      </c>
      <c r="AA719" s="169">
        <f>IF(AND(LARGE('Sch A. Input'!$CL$15:$CL$41,COUNTIF('Sch A. Input'!$CL$15:$CL$41,"&gt;="&amp;F719))&lt;E719,F719&lt;&gt;0),"Leaver",IFERROR(Z719/U719,0))</f>
        <v>0</v>
      </c>
      <c r="AB719" s="170">
        <f>IF(AND(LARGE('Sch A. Input'!$CL$15:$CL$41,COUNTIF('Sch A. Input'!$CL$15:$CL$41,"&gt;="&amp;F719))&lt;E719,F719&lt;&gt;0),"Leaver",Q719-Z719)</f>
        <v>0</v>
      </c>
      <c r="AC719" s="94">
        <f t="shared" si="118"/>
        <v>0</v>
      </c>
      <c r="BK719" s="2"/>
      <c r="BL719" s="2"/>
      <c r="CI719"/>
    </row>
    <row r="720" spans="2:87" x14ac:dyDescent="0.35">
      <c r="B720" s="70" t="str">
        <f>IF('Sch A. Input'!B718="","",'Sch A. Input'!B718)</f>
        <v/>
      </c>
      <c r="C720" s="75" t="str">
        <f>IF('Sch A. Input'!C718="","",'Sch A. Input'!C718)</f>
        <v/>
      </c>
      <c r="D720" s="71" t="str">
        <f>IF('Sch A. Input'!D718="","",'Sch A. Input'!D718)</f>
        <v/>
      </c>
      <c r="E720" s="71">
        <f>'Sch A. Input'!E718</f>
        <v>45016</v>
      </c>
      <c r="F720" s="71">
        <f>'Sch A. Input'!F718</f>
        <v>0</v>
      </c>
      <c r="G720" s="226">
        <f>SUMIFS('Sch A. Input'!H718:CJ718,'Sch A. Input'!$H$13:$CJ$13,$L$11,'Sch A. Input'!$H$14:$CJ$14,"Recurring")</f>
        <v>0</v>
      </c>
      <c r="H720" s="226">
        <f>SUMIFS('Sch A. Input'!H718:CJ718,'Sch A. Input'!$H$13:$CJ$13,$L$11,'Sch A. Input'!$H$14:$CJ$14,"One-time")</f>
        <v>0</v>
      </c>
      <c r="I720" s="227">
        <f t="shared" si="112"/>
        <v>0</v>
      </c>
      <c r="J720" s="228">
        <f>SUMIFS('Sch A. Input'!H718:CJ718,'Sch A. Input'!$H$14:$CJ$14,"Recurring",'Sch A. Input'!$H$13:$CJ$13,"&lt;="&amp;$L$11)</f>
        <v>0</v>
      </c>
      <c r="K720" s="228">
        <f>SUMIFS('Sch A. Input'!H718:CJ718,'Sch A. Input'!$H$14:$CJ$14,"One-time",'Sch A. Input'!$H$13:$CJ$13,"&lt;="&amp;$L$11)</f>
        <v>0</v>
      </c>
      <c r="L720" s="229">
        <f t="shared" si="113"/>
        <v>0</v>
      </c>
      <c r="M720" s="228">
        <f t="shared" si="114"/>
        <v>0</v>
      </c>
      <c r="N720" s="228">
        <f t="shared" si="115"/>
        <v>0</v>
      </c>
      <c r="O720" s="259">
        <f t="shared" si="116"/>
        <v>0</v>
      </c>
      <c r="P720" s="268">
        <f t="shared" si="110"/>
        <v>0</v>
      </c>
      <c r="Q720" s="231">
        <f t="shared" si="111"/>
        <v>0</v>
      </c>
      <c r="R720" s="97">
        <f t="shared" si="117"/>
        <v>0</v>
      </c>
      <c r="S720" s="237">
        <f>IF(AND(LARGE('Sch A. Input'!$CL$15:$CL$41,COUNTIF('Sch A. Input'!$CL$15:$CL$41,"&gt;="&amp;F720))&lt;E720,F720&lt;&gt;0),"Leaver",J720-G720)</f>
        <v>0</v>
      </c>
      <c r="T720" s="237">
        <f>IF(AND(LARGE('Sch A. Input'!$CL$15:$CL$41,COUNTIF('Sch A. Input'!$CL$15:$CL$41,"&gt;="&amp;F720))&lt;E720,F720&lt;&gt;0),"Leaver",K720-H720)</f>
        <v>0</v>
      </c>
      <c r="U720" s="238">
        <f>IF(AND(LARGE('Sch A. Input'!$CL$15:$CL$41,COUNTIF('Sch A. Input'!$CL$15:$CL$41,"&gt;="&amp;F720))&lt;E720,F720&lt;&gt;0),"Leaver",L720-I720)</f>
        <v>0</v>
      </c>
      <c r="V720" s="238">
        <f>IF(AND(LARGE('Sch A. Input'!$CL$15:$CL$41,COUNTIF('Sch A. Input'!$CL$15:$CL$41,"&gt;="&amp;F720))&lt;E720,F720&lt;&gt;0),"Leaver",IFERROR(S720/X720*$M$9,0))</f>
        <v>0</v>
      </c>
      <c r="W720" s="238">
        <f>IF(AND(LARGE('Sch A. Input'!$CL$15:$CL$41,COUNTIF('Sch A. Input'!$CL$15:$CL$41,"&gt;="&amp;F720))&lt;E720,F720&lt;&gt;0),"Leaver",V720+T720)</f>
        <v>0</v>
      </c>
      <c r="X720" s="264">
        <f>IF(AND(LARGE('Sch A. Input'!$CL$15:$CL$41,COUNTIF('Sch A. Input'!$CL$15:$CL$41,"&gt;="&amp;F720))&lt;E720,F720&lt;&gt;0),"Leaver",IF(OR(D720="",D720&gt;$L$11,($L$11-14)&lt;$K$9),0,(E720+1-D720)/14-1))</f>
        <v>0</v>
      </c>
      <c r="Y720" s="265">
        <f>IF(AND(LARGE('Sch A. Input'!$CL$15:$CL$41,COUNTIF('Sch A. Input'!$CL$15:$CL$41,"&gt;="&amp;F720))&lt;E720,F720&lt;&gt;0),"Leaver",IFERROR(IF((S720/$X720*$M$9+T720)&gt;$D$12,"YES","NO"),0))</f>
        <v>0</v>
      </c>
      <c r="Z720" s="225">
        <f>IF(AND(LARGE('Sch A. Input'!$CL$15:$CL$41,COUNTIF('Sch A. Input'!$CL$15:$CL$41,"&gt;="&amp;F720))&lt;E720,F720&lt;&gt;0),"Leaver",IFERROR(IF($Y720="YES",MIN($U720*($G$12/$D$12),$G$12),(SUMPRODUCT(--((MIN(W720,$D$12))&gt;$C$9:$C$12),((MIN(W720,$D$12))-$C$9:$C$12),$H$9:$H$12))-((1-(X720/$M$9))*(SUMPRODUCT(--((MIN(V720,$D$12))&gt;$C$9:$C$12),((MIN(V720,$D$12))-$C$9:$C$12),$H$9:$H$12)))),0))</f>
        <v>0</v>
      </c>
      <c r="AA720" s="169">
        <f>IF(AND(LARGE('Sch A. Input'!$CL$15:$CL$41,COUNTIF('Sch A. Input'!$CL$15:$CL$41,"&gt;="&amp;F720))&lt;E720,F720&lt;&gt;0),"Leaver",IFERROR(Z720/U720,0))</f>
        <v>0</v>
      </c>
      <c r="AB720" s="170">
        <f>IF(AND(LARGE('Sch A. Input'!$CL$15:$CL$41,COUNTIF('Sch A. Input'!$CL$15:$CL$41,"&gt;="&amp;F720))&lt;E720,F720&lt;&gt;0),"Leaver",Q720-Z720)</f>
        <v>0</v>
      </c>
      <c r="AC720" s="94">
        <f t="shared" si="118"/>
        <v>0</v>
      </c>
      <c r="BK720" s="2"/>
      <c r="BL720" s="2"/>
      <c r="CI720"/>
    </row>
    <row r="721" spans="2:87" x14ac:dyDescent="0.35">
      <c r="B721" s="70" t="str">
        <f>IF('Sch A. Input'!B719="","",'Sch A. Input'!B719)</f>
        <v/>
      </c>
      <c r="C721" s="75" t="str">
        <f>IF('Sch A. Input'!C719="","",'Sch A. Input'!C719)</f>
        <v/>
      </c>
      <c r="D721" s="71" t="str">
        <f>IF('Sch A. Input'!D719="","",'Sch A. Input'!D719)</f>
        <v/>
      </c>
      <c r="E721" s="71">
        <f>'Sch A. Input'!E719</f>
        <v>45016</v>
      </c>
      <c r="F721" s="71">
        <f>'Sch A. Input'!F719</f>
        <v>0</v>
      </c>
      <c r="G721" s="226">
        <f>SUMIFS('Sch A. Input'!H719:CJ719,'Sch A. Input'!$H$13:$CJ$13,$L$11,'Sch A. Input'!$H$14:$CJ$14,"Recurring")</f>
        <v>0</v>
      </c>
      <c r="H721" s="226">
        <f>SUMIFS('Sch A. Input'!H719:CJ719,'Sch A. Input'!$H$13:$CJ$13,$L$11,'Sch A. Input'!$H$14:$CJ$14,"One-time")</f>
        <v>0</v>
      </c>
      <c r="I721" s="227">
        <f t="shared" si="112"/>
        <v>0</v>
      </c>
      <c r="J721" s="228">
        <f>SUMIFS('Sch A. Input'!H719:CJ719,'Sch A. Input'!$H$14:$CJ$14,"Recurring",'Sch A. Input'!$H$13:$CJ$13,"&lt;="&amp;$L$11)</f>
        <v>0</v>
      </c>
      <c r="K721" s="228">
        <f>SUMIFS('Sch A. Input'!H719:CJ719,'Sch A. Input'!$H$14:$CJ$14,"One-time",'Sch A. Input'!$H$13:$CJ$13,"&lt;="&amp;$L$11)</f>
        <v>0</v>
      </c>
      <c r="L721" s="229">
        <f t="shared" si="113"/>
        <v>0</v>
      </c>
      <c r="M721" s="228">
        <f t="shared" si="114"/>
        <v>0</v>
      </c>
      <c r="N721" s="228">
        <f t="shared" si="115"/>
        <v>0</v>
      </c>
      <c r="O721" s="259">
        <f t="shared" si="116"/>
        <v>0</v>
      </c>
      <c r="P721" s="268">
        <f t="shared" ref="P721:P784" si="119">IFERROR(IF((J721/$O721*$M$9+K721)&gt;$D$12,"YES","NO"),0)</f>
        <v>0</v>
      </c>
      <c r="Q721" s="231">
        <f t="shared" ref="Q721:Q784" si="120">IFERROR(IF(P721="YES",MIN(L721*($G$12/$D$12),$G$12),((SUMPRODUCT(--((MIN(N721,$D$12))&gt;$C$9:$C$12),((MIN(N721,$D$12))-$C$9:$C$12),$H$9:$H$12))-((1-O721/$M$9)*((SUMPRODUCT(--((MIN(M721,$D$12))&gt;$C$9:$C$12),((MIN(M721,$D$12))-$C$9:$C$12),$H$9:$H$12)))))),0)</f>
        <v>0</v>
      </c>
      <c r="R721" s="97">
        <f t="shared" si="117"/>
        <v>0</v>
      </c>
      <c r="S721" s="237">
        <f>IF(AND(LARGE('Sch A. Input'!$CL$15:$CL$41,COUNTIF('Sch A. Input'!$CL$15:$CL$41,"&gt;="&amp;F721))&lt;E721,F721&lt;&gt;0),"Leaver",J721-G721)</f>
        <v>0</v>
      </c>
      <c r="T721" s="237">
        <f>IF(AND(LARGE('Sch A. Input'!$CL$15:$CL$41,COUNTIF('Sch A. Input'!$CL$15:$CL$41,"&gt;="&amp;F721))&lt;E721,F721&lt;&gt;0),"Leaver",K721-H721)</f>
        <v>0</v>
      </c>
      <c r="U721" s="238">
        <f>IF(AND(LARGE('Sch A. Input'!$CL$15:$CL$41,COUNTIF('Sch A. Input'!$CL$15:$CL$41,"&gt;="&amp;F721))&lt;E721,F721&lt;&gt;0),"Leaver",L721-I721)</f>
        <v>0</v>
      </c>
      <c r="V721" s="238">
        <f>IF(AND(LARGE('Sch A. Input'!$CL$15:$CL$41,COUNTIF('Sch A. Input'!$CL$15:$CL$41,"&gt;="&amp;F721))&lt;E721,F721&lt;&gt;0),"Leaver",IFERROR(S721/X721*$M$9,0))</f>
        <v>0</v>
      </c>
      <c r="W721" s="238">
        <f>IF(AND(LARGE('Sch A. Input'!$CL$15:$CL$41,COUNTIF('Sch A. Input'!$CL$15:$CL$41,"&gt;="&amp;F721))&lt;E721,F721&lt;&gt;0),"Leaver",V721+T721)</f>
        <v>0</v>
      </c>
      <c r="X721" s="264">
        <f>IF(AND(LARGE('Sch A. Input'!$CL$15:$CL$41,COUNTIF('Sch A. Input'!$CL$15:$CL$41,"&gt;="&amp;F721))&lt;E721,F721&lt;&gt;0),"Leaver",IF(OR(D721="",D721&gt;$L$11,($L$11-14)&lt;$K$9),0,(E721+1-D721)/14-1))</f>
        <v>0</v>
      </c>
      <c r="Y721" s="265">
        <f>IF(AND(LARGE('Sch A. Input'!$CL$15:$CL$41,COUNTIF('Sch A. Input'!$CL$15:$CL$41,"&gt;="&amp;F721))&lt;E721,F721&lt;&gt;0),"Leaver",IFERROR(IF((S721/$X721*$M$9+T721)&gt;$D$12,"YES","NO"),0))</f>
        <v>0</v>
      </c>
      <c r="Z721" s="225">
        <f>IF(AND(LARGE('Sch A. Input'!$CL$15:$CL$41,COUNTIF('Sch A. Input'!$CL$15:$CL$41,"&gt;="&amp;F721))&lt;E721,F721&lt;&gt;0),"Leaver",IFERROR(IF($Y721="YES",MIN($U721*($G$12/$D$12),$G$12),(SUMPRODUCT(--((MIN(W721,$D$12))&gt;$C$9:$C$12),((MIN(W721,$D$12))-$C$9:$C$12),$H$9:$H$12))-((1-(X721/$M$9))*(SUMPRODUCT(--((MIN(V721,$D$12))&gt;$C$9:$C$12),((MIN(V721,$D$12))-$C$9:$C$12),$H$9:$H$12)))),0))</f>
        <v>0</v>
      </c>
      <c r="AA721" s="169">
        <f>IF(AND(LARGE('Sch A. Input'!$CL$15:$CL$41,COUNTIF('Sch A. Input'!$CL$15:$CL$41,"&gt;="&amp;F721))&lt;E721,F721&lt;&gt;0),"Leaver",IFERROR(Z721/U721,0))</f>
        <v>0</v>
      </c>
      <c r="AB721" s="170">
        <f>IF(AND(LARGE('Sch A. Input'!$CL$15:$CL$41,COUNTIF('Sch A. Input'!$CL$15:$CL$41,"&gt;="&amp;F721))&lt;E721,F721&lt;&gt;0),"Leaver",Q721-Z721)</f>
        <v>0</v>
      </c>
      <c r="AC721" s="94">
        <f t="shared" si="118"/>
        <v>0</v>
      </c>
      <c r="BK721" s="2"/>
      <c r="BL721" s="2"/>
      <c r="CI721"/>
    </row>
    <row r="722" spans="2:87" x14ac:dyDescent="0.35">
      <c r="B722" s="70" t="str">
        <f>IF('Sch A. Input'!B720="","",'Sch A. Input'!B720)</f>
        <v/>
      </c>
      <c r="C722" s="75" t="str">
        <f>IF('Sch A. Input'!C720="","",'Sch A. Input'!C720)</f>
        <v/>
      </c>
      <c r="D722" s="71" t="str">
        <f>IF('Sch A. Input'!D720="","",'Sch A. Input'!D720)</f>
        <v/>
      </c>
      <c r="E722" s="71">
        <f>'Sch A. Input'!E720</f>
        <v>45016</v>
      </c>
      <c r="F722" s="71">
        <f>'Sch A. Input'!F720</f>
        <v>0</v>
      </c>
      <c r="G722" s="226">
        <f>SUMIFS('Sch A. Input'!H720:CJ720,'Sch A. Input'!$H$13:$CJ$13,$L$11,'Sch A. Input'!$H$14:$CJ$14,"Recurring")</f>
        <v>0</v>
      </c>
      <c r="H722" s="226">
        <f>SUMIFS('Sch A. Input'!H720:CJ720,'Sch A. Input'!$H$13:$CJ$13,$L$11,'Sch A. Input'!$H$14:$CJ$14,"One-time")</f>
        <v>0</v>
      </c>
      <c r="I722" s="227">
        <f t="shared" si="112"/>
        <v>0</v>
      </c>
      <c r="J722" s="228">
        <f>SUMIFS('Sch A. Input'!H720:CJ720,'Sch A. Input'!$H$14:$CJ$14,"Recurring",'Sch A. Input'!$H$13:$CJ$13,"&lt;="&amp;$L$11)</f>
        <v>0</v>
      </c>
      <c r="K722" s="228">
        <f>SUMIFS('Sch A. Input'!H720:CJ720,'Sch A. Input'!$H$14:$CJ$14,"One-time",'Sch A. Input'!$H$13:$CJ$13,"&lt;="&amp;$L$11)</f>
        <v>0</v>
      </c>
      <c r="L722" s="229">
        <f t="shared" si="113"/>
        <v>0</v>
      </c>
      <c r="M722" s="228">
        <f t="shared" si="114"/>
        <v>0</v>
      </c>
      <c r="N722" s="228">
        <f t="shared" si="115"/>
        <v>0</v>
      </c>
      <c r="O722" s="259">
        <f t="shared" si="116"/>
        <v>0</v>
      </c>
      <c r="P722" s="268">
        <f t="shared" si="119"/>
        <v>0</v>
      </c>
      <c r="Q722" s="231">
        <f t="shared" si="120"/>
        <v>0</v>
      </c>
      <c r="R722" s="97">
        <f t="shared" si="117"/>
        <v>0</v>
      </c>
      <c r="S722" s="237">
        <f>IF(AND(LARGE('Sch A. Input'!$CL$15:$CL$41,COUNTIF('Sch A. Input'!$CL$15:$CL$41,"&gt;="&amp;F722))&lt;E722,F722&lt;&gt;0),"Leaver",J722-G722)</f>
        <v>0</v>
      </c>
      <c r="T722" s="237">
        <f>IF(AND(LARGE('Sch A. Input'!$CL$15:$CL$41,COUNTIF('Sch A. Input'!$CL$15:$CL$41,"&gt;="&amp;F722))&lt;E722,F722&lt;&gt;0),"Leaver",K722-H722)</f>
        <v>0</v>
      </c>
      <c r="U722" s="238">
        <f>IF(AND(LARGE('Sch A. Input'!$CL$15:$CL$41,COUNTIF('Sch A. Input'!$CL$15:$CL$41,"&gt;="&amp;F722))&lt;E722,F722&lt;&gt;0),"Leaver",L722-I722)</f>
        <v>0</v>
      </c>
      <c r="V722" s="238">
        <f>IF(AND(LARGE('Sch A. Input'!$CL$15:$CL$41,COUNTIF('Sch A. Input'!$CL$15:$CL$41,"&gt;="&amp;F722))&lt;E722,F722&lt;&gt;0),"Leaver",IFERROR(S722/X722*$M$9,0))</f>
        <v>0</v>
      </c>
      <c r="W722" s="238">
        <f>IF(AND(LARGE('Sch A. Input'!$CL$15:$CL$41,COUNTIF('Sch A. Input'!$CL$15:$CL$41,"&gt;="&amp;F722))&lt;E722,F722&lt;&gt;0),"Leaver",V722+T722)</f>
        <v>0</v>
      </c>
      <c r="X722" s="264">
        <f>IF(AND(LARGE('Sch A. Input'!$CL$15:$CL$41,COUNTIF('Sch A. Input'!$CL$15:$CL$41,"&gt;="&amp;F722))&lt;E722,F722&lt;&gt;0),"Leaver",IF(OR(D722="",D722&gt;$L$11,($L$11-14)&lt;$K$9),0,(E722+1-D722)/14-1))</f>
        <v>0</v>
      </c>
      <c r="Y722" s="265">
        <f>IF(AND(LARGE('Sch A. Input'!$CL$15:$CL$41,COUNTIF('Sch A. Input'!$CL$15:$CL$41,"&gt;="&amp;F722))&lt;E722,F722&lt;&gt;0),"Leaver",IFERROR(IF((S722/$X722*$M$9+T722)&gt;$D$12,"YES","NO"),0))</f>
        <v>0</v>
      </c>
      <c r="Z722" s="225">
        <f>IF(AND(LARGE('Sch A. Input'!$CL$15:$CL$41,COUNTIF('Sch A. Input'!$CL$15:$CL$41,"&gt;="&amp;F722))&lt;E722,F722&lt;&gt;0),"Leaver",IFERROR(IF($Y722="YES",MIN($U722*($G$12/$D$12),$G$12),(SUMPRODUCT(--((MIN(W722,$D$12))&gt;$C$9:$C$12),((MIN(W722,$D$12))-$C$9:$C$12),$H$9:$H$12))-((1-(X722/$M$9))*(SUMPRODUCT(--((MIN(V722,$D$12))&gt;$C$9:$C$12),((MIN(V722,$D$12))-$C$9:$C$12),$H$9:$H$12)))),0))</f>
        <v>0</v>
      </c>
      <c r="AA722" s="169">
        <f>IF(AND(LARGE('Sch A. Input'!$CL$15:$CL$41,COUNTIF('Sch A. Input'!$CL$15:$CL$41,"&gt;="&amp;F722))&lt;E722,F722&lt;&gt;0),"Leaver",IFERROR(Z722/U722,0))</f>
        <v>0</v>
      </c>
      <c r="AB722" s="170">
        <f>IF(AND(LARGE('Sch A. Input'!$CL$15:$CL$41,COUNTIF('Sch A. Input'!$CL$15:$CL$41,"&gt;="&amp;F722))&lt;E722,F722&lt;&gt;0),"Leaver",Q722-Z722)</f>
        <v>0</v>
      </c>
      <c r="AC722" s="94">
        <f t="shared" si="118"/>
        <v>0</v>
      </c>
      <c r="BK722" s="2"/>
      <c r="BL722" s="2"/>
      <c r="CI722"/>
    </row>
    <row r="723" spans="2:87" x14ac:dyDescent="0.35">
      <c r="B723" s="70" t="str">
        <f>IF('Sch A. Input'!B721="","",'Sch A. Input'!B721)</f>
        <v/>
      </c>
      <c r="C723" s="75" t="str">
        <f>IF('Sch A. Input'!C721="","",'Sch A. Input'!C721)</f>
        <v/>
      </c>
      <c r="D723" s="71" t="str">
        <f>IF('Sch A. Input'!D721="","",'Sch A. Input'!D721)</f>
        <v/>
      </c>
      <c r="E723" s="71">
        <f>'Sch A. Input'!E721</f>
        <v>45016</v>
      </c>
      <c r="F723" s="71">
        <f>'Sch A. Input'!F721</f>
        <v>0</v>
      </c>
      <c r="G723" s="226">
        <f>SUMIFS('Sch A. Input'!H721:CJ721,'Sch A. Input'!$H$13:$CJ$13,$L$11,'Sch A. Input'!$H$14:$CJ$14,"Recurring")</f>
        <v>0</v>
      </c>
      <c r="H723" s="226">
        <f>SUMIFS('Sch A. Input'!H721:CJ721,'Sch A. Input'!$H$13:$CJ$13,$L$11,'Sch A. Input'!$H$14:$CJ$14,"One-time")</f>
        <v>0</v>
      </c>
      <c r="I723" s="227">
        <f t="shared" si="112"/>
        <v>0</v>
      </c>
      <c r="J723" s="228">
        <f>SUMIFS('Sch A. Input'!H721:CJ721,'Sch A. Input'!$H$14:$CJ$14,"Recurring",'Sch A. Input'!$H$13:$CJ$13,"&lt;="&amp;$L$11)</f>
        <v>0</v>
      </c>
      <c r="K723" s="228">
        <f>SUMIFS('Sch A. Input'!H721:CJ721,'Sch A. Input'!$H$14:$CJ$14,"One-time",'Sch A. Input'!$H$13:$CJ$13,"&lt;="&amp;$L$11)</f>
        <v>0</v>
      </c>
      <c r="L723" s="229">
        <f t="shared" si="113"/>
        <v>0</v>
      </c>
      <c r="M723" s="228">
        <f t="shared" si="114"/>
        <v>0</v>
      </c>
      <c r="N723" s="228">
        <f t="shared" si="115"/>
        <v>0</v>
      </c>
      <c r="O723" s="259">
        <f t="shared" si="116"/>
        <v>0</v>
      </c>
      <c r="P723" s="268">
        <f t="shared" si="119"/>
        <v>0</v>
      </c>
      <c r="Q723" s="231">
        <f t="shared" si="120"/>
        <v>0</v>
      </c>
      <c r="R723" s="97">
        <f t="shared" si="117"/>
        <v>0</v>
      </c>
      <c r="S723" s="237">
        <f>IF(AND(LARGE('Sch A. Input'!$CL$15:$CL$41,COUNTIF('Sch A. Input'!$CL$15:$CL$41,"&gt;="&amp;F723))&lt;E723,F723&lt;&gt;0),"Leaver",J723-G723)</f>
        <v>0</v>
      </c>
      <c r="T723" s="237">
        <f>IF(AND(LARGE('Sch A. Input'!$CL$15:$CL$41,COUNTIF('Sch A. Input'!$CL$15:$CL$41,"&gt;="&amp;F723))&lt;E723,F723&lt;&gt;0),"Leaver",K723-H723)</f>
        <v>0</v>
      </c>
      <c r="U723" s="238">
        <f>IF(AND(LARGE('Sch A. Input'!$CL$15:$CL$41,COUNTIF('Sch A. Input'!$CL$15:$CL$41,"&gt;="&amp;F723))&lt;E723,F723&lt;&gt;0),"Leaver",L723-I723)</f>
        <v>0</v>
      </c>
      <c r="V723" s="238">
        <f>IF(AND(LARGE('Sch A. Input'!$CL$15:$CL$41,COUNTIF('Sch A. Input'!$CL$15:$CL$41,"&gt;="&amp;F723))&lt;E723,F723&lt;&gt;0),"Leaver",IFERROR(S723/X723*$M$9,0))</f>
        <v>0</v>
      </c>
      <c r="W723" s="238">
        <f>IF(AND(LARGE('Sch A. Input'!$CL$15:$CL$41,COUNTIF('Sch A. Input'!$CL$15:$CL$41,"&gt;="&amp;F723))&lt;E723,F723&lt;&gt;0),"Leaver",V723+T723)</f>
        <v>0</v>
      </c>
      <c r="X723" s="264">
        <f>IF(AND(LARGE('Sch A. Input'!$CL$15:$CL$41,COUNTIF('Sch A. Input'!$CL$15:$CL$41,"&gt;="&amp;F723))&lt;E723,F723&lt;&gt;0),"Leaver",IF(OR(D723="",D723&gt;$L$11,($L$11-14)&lt;$K$9),0,(E723+1-D723)/14-1))</f>
        <v>0</v>
      </c>
      <c r="Y723" s="265">
        <f>IF(AND(LARGE('Sch A. Input'!$CL$15:$CL$41,COUNTIF('Sch A. Input'!$CL$15:$CL$41,"&gt;="&amp;F723))&lt;E723,F723&lt;&gt;0),"Leaver",IFERROR(IF((S723/$X723*$M$9+T723)&gt;$D$12,"YES","NO"),0))</f>
        <v>0</v>
      </c>
      <c r="Z723" s="225">
        <f>IF(AND(LARGE('Sch A. Input'!$CL$15:$CL$41,COUNTIF('Sch A. Input'!$CL$15:$CL$41,"&gt;="&amp;F723))&lt;E723,F723&lt;&gt;0),"Leaver",IFERROR(IF($Y723="YES",MIN($U723*($G$12/$D$12),$G$12),(SUMPRODUCT(--((MIN(W723,$D$12))&gt;$C$9:$C$12),((MIN(W723,$D$12))-$C$9:$C$12),$H$9:$H$12))-((1-(X723/$M$9))*(SUMPRODUCT(--((MIN(V723,$D$12))&gt;$C$9:$C$12),((MIN(V723,$D$12))-$C$9:$C$12),$H$9:$H$12)))),0))</f>
        <v>0</v>
      </c>
      <c r="AA723" s="169">
        <f>IF(AND(LARGE('Sch A. Input'!$CL$15:$CL$41,COUNTIF('Sch A. Input'!$CL$15:$CL$41,"&gt;="&amp;F723))&lt;E723,F723&lt;&gt;0),"Leaver",IFERROR(Z723/U723,0))</f>
        <v>0</v>
      </c>
      <c r="AB723" s="170">
        <f>IF(AND(LARGE('Sch A. Input'!$CL$15:$CL$41,COUNTIF('Sch A. Input'!$CL$15:$CL$41,"&gt;="&amp;F723))&lt;E723,F723&lt;&gt;0),"Leaver",Q723-Z723)</f>
        <v>0</v>
      </c>
      <c r="AC723" s="94">
        <f t="shared" si="118"/>
        <v>0</v>
      </c>
      <c r="BK723" s="2"/>
      <c r="BL723" s="2"/>
      <c r="CI723"/>
    </row>
    <row r="724" spans="2:87" x14ac:dyDescent="0.35">
      <c r="B724" s="70" t="str">
        <f>IF('Sch A. Input'!B722="","",'Sch A. Input'!B722)</f>
        <v/>
      </c>
      <c r="C724" s="75" t="str">
        <f>IF('Sch A. Input'!C722="","",'Sch A. Input'!C722)</f>
        <v/>
      </c>
      <c r="D724" s="71" t="str">
        <f>IF('Sch A. Input'!D722="","",'Sch A. Input'!D722)</f>
        <v/>
      </c>
      <c r="E724" s="71">
        <f>'Sch A. Input'!E722</f>
        <v>45016</v>
      </c>
      <c r="F724" s="71">
        <f>'Sch A. Input'!F722</f>
        <v>0</v>
      </c>
      <c r="G724" s="226">
        <f>SUMIFS('Sch A. Input'!H722:CJ722,'Sch A. Input'!$H$13:$CJ$13,$L$11,'Sch A. Input'!$H$14:$CJ$14,"Recurring")</f>
        <v>0</v>
      </c>
      <c r="H724" s="226">
        <f>SUMIFS('Sch A. Input'!H722:CJ722,'Sch A. Input'!$H$13:$CJ$13,$L$11,'Sch A. Input'!$H$14:$CJ$14,"One-time")</f>
        <v>0</v>
      </c>
      <c r="I724" s="227">
        <f t="shared" si="112"/>
        <v>0</v>
      </c>
      <c r="J724" s="228">
        <f>SUMIFS('Sch A. Input'!H722:CJ722,'Sch A. Input'!$H$14:$CJ$14,"Recurring",'Sch A. Input'!$H$13:$CJ$13,"&lt;="&amp;$L$11)</f>
        <v>0</v>
      </c>
      <c r="K724" s="228">
        <f>SUMIFS('Sch A. Input'!H722:CJ722,'Sch A. Input'!$H$14:$CJ$14,"One-time",'Sch A. Input'!$H$13:$CJ$13,"&lt;="&amp;$L$11)</f>
        <v>0</v>
      </c>
      <c r="L724" s="229">
        <f t="shared" si="113"/>
        <v>0</v>
      </c>
      <c r="M724" s="228">
        <f t="shared" si="114"/>
        <v>0</v>
      </c>
      <c r="N724" s="228">
        <f t="shared" si="115"/>
        <v>0</v>
      </c>
      <c r="O724" s="259">
        <f t="shared" si="116"/>
        <v>0</v>
      </c>
      <c r="P724" s="268">
        <f t="shared" si="119"/>
        <v>0</v>
      </c>
      <c r="Q724" s="231">
        <f t="shared" si="120"/>
        <v>0</v>
      </c>
      <c r="R724" s="97">
        <f t="shared" si="117"/>
        <v>0</v>
      </c>
      <c r="S724" s="237">
        <f>IF(AND(LARGE('Sch A. Input'!$CL$15:$CL$41,COUNTIF('Sch A. Input'!$CL$15:$CL$41,"&gt;="&amp;F724))&lt;E724,F724&lt;&gt;0),"Leaver",J724-G724)</f>
        <v>0</v>
      </c>
      <c r="T724" s="237">
        <f>IF(AND(LARGE('Sch A. Input'!$CL$15:$CL$41,COUNTIF('Sch A. Input'!$CL$15:$CL$41,"&gt;="&amp;F724))&lt;E724,F724&lt;&gt;0),"Leaver",K724-H724)</f>
        <v>0</v>
      </c>
      <c r="U724" s="238">
        <f>IF(AND(LARGE('Sch A. Input'!$CL$15:$CL$41,COUNTIF('Sch A. Input'!$CL$15:$CL$41,"&gt;="&amp;F724))&lt;E724,F724&lt;&gt;0),"Leaver",L724-I724)</f>
        <v>0</v>
      </c>
      <c r="V724" s="238">
        <f>IF(AND(LARGE('Sch A. Input'!$CL$15:$CL$41,COUNTIF('Sch A. Input'!$CL$15:$CL$41,"&gt;="&amp;F724))&lt;E724,F724&lt;&gt;0),"Leaver",IFERROR(S724/X724*$M$9,0))</f>
        <v>0</v>
      </c>
      <c r="W724" s="238">
        <f>IF(AND(LARGE('Sch A. Input'!$CL$15:$CL$41,COUNTIF('Sch A. Input'!$CL$15:$CL$41,"&gt;="&amp;F724))&lt;E724,F724&lt;&gt;0),"Leaver",V724+T724)</f>
        <v>0</v>
      </c>
      <c r="X724" s="264">
        <f>IF(AND(LARGE('Sch A. Input'!$CL$15:$CL$41,COUNTIF('Sch A. Input'!$CL$15:$CL$41,"&gt;="&amp;F724))&lt;E724,F724&lt;&gt;0),"Leaver",IF(OR(D724="",D724&gt;$L$11,($L$11-14)&lt;$K$9),0,(E724+1-D724)/14-1))</f>
        <v>0</v>
      </c>
      <c r="Y724" s="265">
        <f>IF(AND(LARGE('Sch A. Input'!$CL$15:$CL$41,COUNTIF('Sch A. Input'!$CL$15:$CL$41,"&gt;="&amp;F724))&lt;E724,F724&lt;&gt;0),"Leaver",IFERROR(IF((S724/$X724*$M$9+T724)&gt;$D$12,"YES","NO"),0))</f>
        <v>0</v>
      </c>
      <c r="Z724" s="225">
        <f>IF(AND(LARGE('Sch A. Input'!$CL$15:$CL$41,COUNTIF('Sch A. Input'!$CL$15:$CL$41,"&gt;="&amp;F724))&lt;E724,F724&lt;&gt;0),"Leaver",IFERROR(IF($Y724="YES",MIN($U724*($G$12/$D$12),$G$12),(SUMPRODUCT(--((MIN(W724,$D$12))&gt;$C$9:$C$12),((MIN(W724,$D$12))-$C$9:$C$12),$H$9:$H$12))-((1-(X724/$M$9))*(SUMPRODUCT(--((MIN(V724,$D$12))&gt;$C$9:$C$12),((MIN(V724,$D$12))-$C$9:$C$12),$H$9:$H$12)))),0))</f>
        <v>0</v>
      </c>
      <c r="AA724" s="169">
        <f>IF(AND(LARGE('Sch A. Input'!$CL$15:$CL$41,COUNTIF('Sch A. Input'!$CL$15:$CL$41,"&gt;="&amp;F724))&lt;E724,F724&lt;&gt;0),"Leaver",IFERROR(Z724/U724,0))</f>
        <v>0</v>
      </c>
      <c r="AB724" s="170">
        <f>IF(AND(LARGE('Sch A. Input'!$CL$15:$CL$41,COUNTIF('Sch A. Input'!$CL$15:$CL$41,"&gt;="&amp;F724))&lt;E724,F724&lt;&gt;0),"Leaver",Q724-Z724)</f>
        <v>0</v>
      </c>
      <c r="AC724" s="94">
        <f t="shared" si="118"/>
        <v>0</v>
      </c>
      <c r="BK724" s="2"/>
      <c r="BL724" s="2"/>
      <c r="CI724"/>
    </row>
    <row r="725" spans="2:87" x14ac:dyDescent="0.35">
      <c r="B725" s="70" t="str">
        <f>IF('Sch A. Input'!B723="","",'Sch A. Input'!B723)</f>
        <v/>
      </c>
      <c r="C725" s="75" t="str">
        <f>IF('Sch A. Input'!C723="","",'Sch A. Input'!C723)</f>
        <v/>
      </c>
      <c r="D725" s="71" t="str">
        <f>IF('Sch A. Input'!D723="","",'Sch A. Input'!D723)</f>
        <v/>
      </c>
      <c r="E725" s="71">
        <f>'Sch A. Input'!E723</f>
        <v>45016</v>
      </c>
      <c r="F725" s="71">
        <f>'Sch A. Input'!F723</f>
        <v>0</v>
      </c>
      <c r="G725" s="226">
        <f>SUMIFS('Sch A. Input'!H723:CJ723,'Sch A. Input'!$H$13:$CJ$13,$L$11,'Sch A. Input'!$H$14:$CJ$14,"Recurring")</f>
        <v>0</v>
      </c>
      <c r="H725" s="226">
        <f>SUMIFS('Sch A. Input'!H723:CJ723,'Sch A. Input'!$H$13:$CJ$13,$L$11,'Sch A. Input'!$H$14:$CJ$14,"One-time")</f>
        <v>0</v>
      </c>
      <c r="I725" s="227">
        <f t="shared" si="112"/>
        <v>0</v>
      </c>
      <c r="J725" s="228">
        <f>SUMIFS('Sch A. Input'!H723:CJ723,'Sch A. Input'!$H$14:$CJ$14,"Recurring",'Sch A. Input'!$H$13:$CJ$13,"&lt;="&amp;$L$11)</f>
        <v>0</v>
      </c>
      <c r="K725" s="228">
        <f>SUMIFS('Sch A. Input'!H723:CJ723,'Sch A. Input'!$H$14:$CJ$14,"One-time",'Sch A. Input'!$H$13:$CJ$13,"&lt;="&amp;$L$11)</f>
        <v>0</v>
      </c>
      <c r="L725" s="229">
        <f t="shared" si="113"/>
        <v>0</v>
      </c>
      <c r="M725" s="228">
        <f t="shared" si="114"/>
        <v>0</v>
      </c>
      <c r="N725" s="228">
        <f t="shared" si="115"/>
        <v>0</v>
      </c>
      <c r="O725" s="259">
        <f t="shared" si="116"/>
        <v>0</v>
      </c>
      <c r="P725" s="268">
        <f t="shared" si="119"/>
        <v>0</v>
      </c>
      <c r="Q725" s="231">
        <f t="shared" si="120"/>
        <v>0</v>
      </c>
      <c r="R725" s="97">
        <f t="shared" si="117"/>
        <v>0</v>
      </c>
      <c r="S725" s="237">
        <f>IF(AND(LARGE('Sch A. Input'!$CL$15:$CL$41,COUNTIF('Sch A. Input'!$CL$15:$CL$41,"&gt;="&amp;F725))&lt;E725,F725&lt;&gt;0),"Leaver",J725-G725)</f>
        <v>0</v>
      </c>
      <c r="T725" s="237">
        <f>IF(AND(LARGE('Sch A. Input'!$CL$15:$CL$41,COUNTIF('Sch A. Input'!$CL$15:$CL$41,"&gt;="&amp;F725))&lt;E725,F725&lt;&gt;0),"Leaver",K725-H725)</f>
        <v>0</v>
      </c>
      <c r="U725" s="238">
        <f>IF(AND(LARGE('Sch A. Input'!$CL$15:$CL$41,COUNTIF('Sch A. Input'!$CL$15:$CL$41,"&gt;="&amp;F725))&lt;E725,F725&lt;&gt;0),"Leaver",L725-I725)</f>
        <v>0</v>
      </c>
      <c r="V725" s="238">
        <f>IF(AND(LARGE('Sch A. Input'!$CL$15:$CL$41,COUNTIF('Sch A. Input'!$CL$15:$CL$41,"&gt;="&amp;F725))&lt;E725,F725&lt;&gt;0),"Leaver",IFERROR(S725/X725*$M$9,0))</f>
        <v>0</v>
      </c>
      <c r="W725" s="238">
        <f>IF(AND(LARGE('Sch A. Input'!$CL$15:$CL$41,COUNTIF('Sch A. Input'!$CL$15:$CL$41,"&gt;="&amp;F725))&lt;E725,F725&lt;&gt;0),"Leaver",V725+T725)</f>
        <v>0</v>
      </c>
      <c r="X725" s="264">
        <f>IF(AND(LARGE('Sch A. Input'!$CL$15:$CL$41,COUNTIF('Sch A. Input'!$CL$15:$CL$41,"&gt;="&amp;F725))&lt;E725,F725&lt;&gt;0),"Leaver",IF(OR(D725="",D725&gt;$L$11,($L$11-14)&lt;$K$9),0,(E725+1-D725)/14-1))</f>
        <v>0</v>
      </c>
      <c r="Y725" s="265">
        <f>IF(AND(LARGE('Sch A. Input'!$CL$15:$CL$41,COUNTIF('Sch A. Input'!$CL$15:$CL$41,"&gt;="&amp;F725))&lt;E725,F725&lt;&gt;0),"Leaver",IFERROR(IF((S725/$X725*$M$9+T725)&gt;$D$12,"YES","NO"),0))</f>
        <v>0</v>
      </c>
      <c r="Z725" s="225">
        <f>IF(AND(LARGE('Sch A. Input'!$CL$15:$CL$41,COUNTIF('Sch A. Input'!$CL$15:$CL$41,"&gt;="&amp;F725))&lt;E725,F725&lt;&gt;0),"Leaver",IFERROR(IF($Y725="YES",MIN($U725*($G$12/$D$12),$G$12),(SUMPRODUCT(--((MIN(W725,$D$12))&gt;$C$9:$C$12),((MIN(W725,$D$12))-$C$9:$C$12),$H$9:$H$12))-((1-(X725/$M$9))*(SUMPRODUCT(--((MIN(V725,$D$12))&gt;$C$9:$C$12),((MIN(V725,$D$12))-$C$9:$C$12),$H$9:$H$12)))),0))</f>
        <v>0</v>
      </c>
      <c r="AA725" s="169">
        <f>IF(AND(LARGE('Sch A. Input'!$CL$15:$CL$41,COUNTIF('Sch A. Input'!$CL$15:$CL$41,"&gt;="&amp;F725))&lt;E725,F725&lt;&gt;0),"Leaver",IFERROR(Z725/U725,0))</f>
        <v>0</v>
      </c>
      <c r="AB725" s="170">
        <f>IF(AND(LARGE('Sch A. Input'!$CL$15:$CL$41,COUNTIF('Sch A. Input'!$CL$15:$CL$41,"&gt;="&amp;F725))&lt;E725,F725&lt;&gt;0),"Leaver",Q725-Z725)</f>
        <v>0</v>
      </c>
      <c r="AC725" s="94">
        <f t="shared" si="118"/>
        <v>0</v>
      </c>
      <c r="BK725" s="2"/>
      <c r="BL725" s="2"/>
      <c r="CI725"/>
    </row>
    <row r="726" spans="2:87" x14ac:dyDescent="0.35">
      <c r="B726" s="70" t="str">
        <f>IF('Sch A. Input'!B724="","",'Sch A. Input'!B724)</f>
        <v/>
      </c>
      <c r="C726" s="75" t="str">
        <f>IF('Sch A. Input'!C724="","",'Sch A. Input'!C724)</f>
        <v/>
      </c>
      <c r="D726" s="71" t="str">
        <f>IF('Sch A. Input'!D724="","",'Sch A. Input'!D724)</f>
        <v/>
      </c>
      <c r="E726" s="71">
        <f>'Sch A. Input'!E724</f>
        <v>45016</v>
      </c>
      <c r="F726" s="71">
        <f>'Sch A. Input'!F724</f>
        <v>0</v>
      </c>
      <c r="G726" s="226">
        <f>SUMIFS('Sch A. Input'!H724:CJ724,'Sch A. Input'!$H$13:$CJ$13,$L$11,'Sch A. Input'!$H$14:$CJ$14,"Recurring")</f>
        <v>0</v>
      </c>
      <c r="H726" s="226">
        <f>SUMIFS('Sch A. Input'!H724:CJ724,'Sch A. Input'!$H$13:$CJ$13,$L$11,'Sch A. Input'!$H$14:$CJ$14,"One-time")</f>
        <v>0</v>
      </c>
      <c r="I726" s="227">
        <f t="shared" si="112"/>
        <v>0</v>
      </c>
      <c r="J726" s="228">
        <f>SUMIFS('Sch A. Input'!H724:CJ724,'Sch A. Input'!$H$14:$CJ$14,"Recurring",'Sch A. Input'!$H$13:$CJ$13,"&lt;="&amp;$L$11)</f>
        <v>0</v>
      </c>
      <c r="K726" s="228">
        <f>SUMIFS('Sch A. Input'!H724:CJ724,'Sch A. Input'!$H$14:$CJ$14,"One-time",'Sch A. Input'!$H$13:$CJ$13,"&lt;="&amp;$L$11)</f>
        <v>0</v>
      </c>
      <c r="L726" s="229">
        <f t="shared" si="113"/>
        <v>0</v>
      </c>
      <c r="M726" s="228">
        <f t="shared" si="114"/>
        <v>0</v>
      </c>
      <c r="N726" s="228">
        <f t="shared" si="115"/>
        <v>0</v>
      </c>
      <c r="O726" s="259">
        <f t="shared" si="116"/>
        <v>0</v>
      </c>
      <c r="P726" s="268">
        <f t="shared" si="119"/>
        <v>0</v>
      </c>
      <c r="Q726" s="231">
        <f t="shared" si="120"/>
        <v>0</v>
      </c>
      <c r="R726" s="97">
        <f t="shared" si="117"/>
        <v>0</v>
      </c>
      <c r="S726" s="237">
        <f>IF(AND(LARGE('Sch A. Input'!$CL$15:$CL$41,COUNTIF('Sch A. Input'!$CL$15:$CL$41,"&gt;="&amp;F726))&lt;E726,F726&lt;&gt;0),"Leaver",J726-G726)</f>
        <v>0</v>
      </c>
      <c r="T726" s="237">
        <f>IF(AND(LARGE('Sch A. Input'!$CL$15:$CL$41,COUNTIF('Sch A. Input'!$CL$15:$CL$41,"&gt;="&amp;F726))&lt;E726,F726&lt;&gt;0),"Leaver",K726-H726)</f>
        <v>0</v>
      </c>
      <c r="U726" s="238">
        <f>IF(AND(LARGE('Sch A. Input'!$CL$15:$CL$41,COUNTIF('Sch A. Input'!$CL$15:$CL$41,"&gt;="&amp;F726))&lt;E726,F726&lt;&gt;0),"Leaver",L726-I726)</f>
        <v>0</v>
      </c>
      <c r="V726" s="238">
        <f>IF(AND(LARGE('Sch A. Input'!$CL$15:$CL$41,COUNTIF('Sch A. Input'!$CL$15:$CL$41,"&gt;="&amp;F726))&lt;E726,F726&lt;&gt;0),"Leaver",IFERROR(S726/X726*$M$9,0))</f>
        <v>0</v>
      </c>
      <c r="W726" s="238">
        <f>IF(AND(LARGE('Sch A. Input'!$CL$15:$CL$41,COUNTIF('Sch A. Input'!$CL$15:$CL$41,"&gt;="&amp;F726))&lt;E726,F726&lt;&gt;0),"Leaver",V726+T726)</f>
        <v>0</v>
      </c>
      <c r="X726" s="264">
        <f>IF(AND(LARGE('Sch A. Input'!$CL$15:$CL$41,COUNTIF('Sch A. Input'!$CL$15:$CL$41,"&gt;="&amp;F726))&lt;E726,F726&lt;&gt;0),"Leaver",IF(OR(D726="",D726&gt;$L$11,($L$11-14)&lt;$K$9),0,(E726+1-D726)/14-1))</f>
        <v>0</v>
      </c>
      <c r="Y726" s="265">
        <f>IF(AND(LARGE('Sch A. Input'!$CL$15:$CL$41,COUNTIF('Sch A. Input'!$CL$15:$CL$41,"&gt;="&amp;F726))&lt;E726,F726&lt;&gt;0),"Leaver",IFERROR(IF((S726/$X726*$M$9+T726)&gt;$D$12,"YES","NO"),0))</f>
        <v>0</v>
      </c>
      <c r="Z726" s="225">
        <f>IF(AND(LARGE('Sch A. Input'!$CL$15:$CL$41,COUNTIF('Sch A. Input'!$CL$15:$CL$41,"&gt;="&amp;F726))&lt;E726,F726&lt;&gt;0),"Leaver",IFERROR(IF($Y726="YES",MIN($U726*($G$12/$D$12),$G$12),(SUMPRODUCT(--((MIN(W726,$D$12))&gt;$C$9:$C$12),((MIN(W726,$D$12))-$C$9:$C$12),$H$9:$H$12))-((1-(X726/$M$9))*(SUMPRODUCT(--((MIN(V726,$D$12))&gt;$C$9:$C$12),((MIN(V726,$D$12))-$C$9:$C$12),$H$9:$H$12)))),0))</f>
        <v>0</v>
      </c>
      <c r="AA726" s="169">
        <f>IF(AND(LARGE('Sch A. Input'!$CL$15:$CL$41,COUNTIF('Sch A. Input'!$CL$15:$CL$41,"&gt;="&amp;F726))&lt;E726,F726&lt;&gt;0),"Leaver",IFERROR(Z726/U726,0))</f>
        <v>0</v>
      </c>
      <c r="AB726" s="170">
        <f>IF(AND(LARGE('Sch A. Input'!$CL$15:$CL$41,COUNTIF('Sch A. Input'!$CL$15:$CL$41,"&gt;="&amp;F726))&lt;E726,F726&lt;&gt;0),"Leaver",Q726-Z726)</f>
        <v>0</v>
      </c>
      <c r="AC726" s="94">
        <f t="shared" si="118"/>
        <v>0</v>
      </c>
      <c r="BK726" s="2"/>
      <c r="BL726" s="2"/>
      <c r="CI726"/>
    </row>
    <row r="727" spans="2:87" x14ac:dyDescent="0.35">
      <c r="B727" s="70" t="str">
        <f>IF('Sch A. Input'!B725="","",'Sch A. Input'!B725)</f>
        <v/>
      </c>
      <c r="C727" s="75" t="str">
        <f>IF('Sch A. Input'!C725="","",'Sch A. Input'!C725)</f>
        <v/>
      </c>
      <c r="D727" s="71" t="str">
        <f>IF('Sch A. Input'!D725="","",'Sch A. Input'!D725)</f>
        <v/>
      </c>
      <c r="E727" s="71">
        <f>'Sch A. Input'!E725</f>
        <v>45016</v>
      </c>
      <c r="F727" s="71">
        <f>'Sch A. Input'!F725</f>
        <v>0</v>
      </c>
      <c r="G727" s="226">
        <f>SUMIFS('Sch A. Input'!H725:CJ725,'Sch A. Input'!$H$13:$CJ$13,$L$11,'Sch A. Input'!$H$14:$CJ$14,"Recurring")</f>
        <v>0</v>
      </c>
      <c r="H727" s="226">
        <f>SUMIFS('Sch A. Input'!H725:CJ725,'Sch A. Input'!$H$13:$CJ$13,$L$11,'Sch A. Input'!$H$14:$CJ$14,"One-time")</f>
        <v>0</v>
      </c>
      <c r="I727" s="227">
        <f t="shared" si="112"/>
        <v>0</v>
      </c>
      <c r="J727" s="228">
        <f>SUMIFS('Sch A. Input'!H725:CJ725,'Sch A. Input'!$H$14:$CJ$14,"Recurring",'Sch A. Input'!$H$13:$CJ$13,"&lt;="&amp;$L$11)</f>
        <v>0</v>
      </c>
      <c r="K727" s="228">
        <f>SUMIFS('Sch A. Input'!H725:CJ725,'Sch A. Input'!$H$14:$CJ$14,"One-time",'Sch A. Input'!$H$13:$CJ$13,"&lt;="&amp;$L$11)</f>
        <v>0</v>
      </c>
      <c r="L727" s="229">
        <f t="shared" si="113"/>
        <v>0</v>
      </c>
      <c r="M727" s="228">
        <f t="shared" si="114"/>
        <v>0</v>
      </c>
      <c r="N727" s="228">
        <f t="shared" si="115"/>
        <v>0</v>
      </c>
      <c r="O727" s="259">
        <f t="shared" si="116"/>
        <v>0</v>
      </c>
      <c r="P727" s="268">
        <f t="shared" si="119"/>
        <v>0</v>
      </c>
      <c r="Q727" s="231">
        <f t="shared" si="120"/>
        <v>0</v>
      </c>
      <c r="R727" s="97">
        <f t="shared" si="117"/>
        <v>0</v>
      </c>
      <c r="S727" s="237">
        <f>IF(AND(LARGE('Sch A. Input'!$CL$15:$CL$41,COUNTIF('Sch A. Input'!$CL$15:$CL$41,"&gt;="&amp;F727))&lt;E727,F727&lt;&gt;0),"Leaver",J727-G727)</f>
        <v>0</v>
      </c>
      <c r="T727" s="237">
        <f>IF(AND(LARGE('Sch A. Input'!$CL$15:$CL$41,COUNTIF('Sch A. Input'!$CL$15:$CL$41,"&gt;="&amp;F727))&lt;E727,F727&lt;&gt;0),"Leaver",K727-H727)</f>
        <v>0</v>
      </c>
      <c r="U727" s="238">
        <f>IF(AND(LARGE('Sch A. Input'!$CL$15:$CL$41,COUNTIF('Sch A. Input'!$CL$15:$CL$41,"&gt;="&amp;F727))&lt;E727,F727&lt;&gt;0),"Leaver",L727-I727)</f>
        <v>0</v>
      </c>
      <c r="V727" s="238">
        <f>IF(AND(LARGE('Sch A. Input'!$CL$15:$CL$41,COUNTIF('Sch A. Input'!$CL$15:$CL$41,"&gt;="&amp;F727))&lt;E727,F727&lt;&gt;0),"Leaver",IFERROR(S727/X727*$M$9,0))</f>
        <v>0</v>
      </c>
      <c r="W727" s="238">
        <f>IF(AND(LARGE('Sch A. Input'!$CL$15:$CL$41,COUNTIF('Sch A. Input'!$CL$15:$CL$41,"&gt;="&amp;F727))&lt;E727,F727&lt;&gt;0),"Leaver",V727+T727)</f>
        <v>0</v>
      </c>
      <c r="X727" s="264">
        <f>IF(AND(LARGE('Sch A. Input'!$CL$15:$CL$41,COUNTIF('Sch A. Input'!$CL$15:$CL$41,"&gt;="&amp;F727))&lt;E727,F727&lt;&gt;0),"Leaver",IF(OR(D727="",D727&gt;$L$11,($L$11-14)&lt;$K$9),0,(E727+1-D727)/14-1))</f>
        <v>0</v>
      </c>
      <c r="Y727" s="265">
        <f>IF(AND(LARGE('Sch A. Input'!$CL$15:$CL$41,COUNTIF('Sch A. Input'!$CL$15:$CL$41,"&gt;="&amp;F727))&lt;E727,F727&lt;&gt;0),"Leaver",IFERROR(IF((S727/$X727*$M$9+T727)&gt;$D$12,"YES","NO"),0))</f>
        <v>0</v>
      </c>
      <c r="Z727" s="225">
        <f>IF(AND(LARGE('Sch A. Input'!$CL$15:$CL$41,COUNTIF('Sch A. Input'!$CL$15:$CL$41,"&gt;="&amp;F727))&lt;E727,F727&lt;&gt;0),"Leaver",IFERROR(IF($Y727="YES",MIN($U727*($G$12/$D$12),$G$12),(SUMPRODUCT(--((MIN(W727,$D$12))&gt;$C$9:$C$12),((MIN(W727,$D$12))-$C$9:$C$12),$H$9:$H$12))-((1-(X727/$M$9))*(SUMPRODUCT(--((MIN(V727,$D$12))&gt;$C$9:$C$12),((MIN(V727,$D$12))-$C$9:$C$12),$H$9:$H$12)))),0))</f>
        <v>0</v>
      </c>
      <c r="AA727" s="169">
        <f>IF(AND(LARGE('Sch A. Input'!$CL$15:$CL$41,COUNTIF('Sch A. Input'!$CL$15:$CL$41,"&gt;="&amp;F727))&lt;E727,F727&lt;&gt;0),"Leaver",IFERROR(Z727/U727,0))</f>
        <v>0</v>
      </c>
      <c r="AB727" s="170">
        <f>IF(AND(LARGE('Sch A. Input'!$CL$15:$CL$41,COUNTIF('Sch A. Input'!$CL$15:$CL$41,"&gt;="&amp;F727))&lt;E727,F727&lt;&gt;0),"Leaver",Q727-Z727)</f>
        <v>0</v>
      </c>
      <c r="AC727" s="94">
        <f t="shared" si="118"/>
        <v>0</v>
      </c>
      <c r="BK727" s="2"/>
      <c r="BL727" s="2"/>
      <c r="CI727"/>
    </row>
    <row r="728" spans="2:87" x14ac:dyDescent="0.35">
      <c r="B728" s="70" t="str">
        <f>IF('Sch A. Input'!B726="","",'Sch A. Input'!B726)</f>
        <v/>
      </c>
      <c r="C728" s="75" t="str">
        <f>IF('Sch A. Input'!C726="","",'Sch A. Input'!C726)</f>
        <v/>
      </c>
      <c r="D728" s="71" t="str">
        <f>IF('Sch A. Input'!D726="","",'Sch A. Input'!D726)</f>
        <v/>
      </c>
      <c r="E728" s="71">
        <f>'Sch A. Input'!E726</f>
        <v>45016</v>
      </c>
      <c r="F728" s="71">
        <f>'Sch A. Input'!F726</f>
        <v>0</v>
      </c>
      <c r="G728" s="226">
        <f>SUMIFS('Sch A. Input'!H726:CJ726,'Sch A. Input'!$H$13:$CJ$13,$L$11,'Sch A. Input'!$H$14:$CJ$14,"Recurring")</f>
        <v>0</v>
      </c>
      <c r="H728" s="226">
        <f>SUMIFS('Sch A. Input'!H726:CJ726,'Sch A. Input'!$H$13:$CJ$13,$L$11,'Sch A. Input'!$H$14:$CJ$14,"One-time")</f>
        <v>0</v>
      </c>
      <c r="I728" s="227">
        <f t="shared" si="112"/>
        <v>0</v>
      </c>
      <c r="J728" s="228">
        <f>SUMIFS('Sch A. Input'!H726:CJ726,'Sch A. Input'!$H$14:$CJ$14,"Recurring",'Sch A. Input'!$H$13:$CJ$13,"&lt;="&amp;$L$11)</f>
        <v>0</v>
      </c>
      <c r="K728" s="228">
        <f>SUMIFS('Sch A. Input'!H726:CJ726,'Sch A. Input'!$H$14:$CJ$14,"One-time",'Sch A. Input'!$H$13:$CJ$13,"&lt;="&amp;$L$11)</f>
        <v>0</v>
      </c>
      <c r="L728" s="229">
        <f t="shared" si="113"/>
        <v>0</v>
      </c>
      <c r="M728" s="228">
        <f t="shared" si="114"/>
        <v>0</v>
      </c>
      <c r="N728" s="228">
        <f t="shared" si="115"/>
        <v>0</v>
      </c>
      <c r="O728" s="259">
        <f t="shared" si="116"/>
        <v>0</v>
      </c>
      <c r="P728" s="268">
        <f t="shared" si="119"/>
        <v>0</v>
      </c>
      <c r="Q728" s="231">
        <f t="shared" si="120"/>
        <v>0</v>
      </c>
      <c r="R728" s="97">
        <f t="shared" si="117"/>
        <v>0</v>
      </c>
      <c r="S728" s="237">
        <f>IF(AND(LARGE('Sch A. Input'!$CL$15:$CL$41,COUNTIF('Sch A. Input'!$CL$15:$CL$41,"&gt;="&amp;F728))&lt;E728,F728&lt;&gt;0),"Leaver",J728-G728)</f>
        <v>0</v>
      </c>
      <c r="T728" s="237">
        <f>IF(AND(LARGE('Sch A. Input'!$CL$15:$CL$41,COUNTIF('Sch A. Input'!$CL$15:$CL$41,"&gt;="&amp;F728))&lt;E728,F728&lt;&gt;0),"Leaver",K728-H728)</f>
        <v>0</v>
      </c>
      <c r="U728" s="238">
        <f>IF(AND(LARGE('Sch A. Input'!$CL$15:$CL$41,COUNTIF('Sch A. Input'!$CL$15:$CL$41,"&gt;="&amp;F728))&lt;E728,F728&lt;&gt;0),"Leaver",L728-I728)</f>
        <v>0</v>
      </c>
      <c r="V728" s="238">
        <f>IF(AND(LARGE('Sch A. Input'!$CL$15:$CL$41,COUNTIF('Sch A. Input'!$CL$15:$CL$41,"&gt;="&amp;F728))&lt;E728,F728&lt;&gt;0),"Leaver",IFERROR(S728/X728*$M$9,0))</f>
        <v>0</v>
      </c>
      <c r="W728" s="238">
        <f>IF(AND(LARGE('Sch A. Input'!$CL$15:$CL$41,COUNTIF('Sch A. Input'!$CL$15:$CL$41,"&gt;="&amp;F728))&lt;E728,F728&lt;&gt;0),"Leaver",V728+T728)</f>
        <v>0</v>
      </c>
      <c r="X728" s="264">
        <f>IF(AND(LARGE('Sch A. Input'!$CL$15:$CL$41,COUNTIF('Sch A. Input'!$CL$15:$CL$41,"&gt;="&amp;F728))&lt;E728,F728&lt;&gt;0),"Leaver",IF(OR(D728="",D728&gt;$L$11,($L$11-14)&lt;$K$9),0,(E728+1-D728)/14-1))</f>
        <v>0</v>
      </c>
      <c r="Y728" s="265">
        <f>IF(AND(LARGE('Sch A. Input'!$CL$15:$CL$41,COUNTIF('Sch A. Input'!$CL$15:$CL$41,"&gt;="&amp;F728))&lt;E728,F728&lt;&gt;0),"Leaver",IFERROR(IF((S728/$X728*$M$9+T728)&gt;$D$12,"YES","NO"),0))</f>
        <v>0</v>
      </c>
      <c r="Z728" s="225">
        <f>IF(AND(LARGE('Sch A. Input'!$CL$15:$CL$41,COUNTIF('Sch A. Input'!$CL$15:$CL$41,"&gt;="&amp;F728))&lt;E728,F728&lt;&gt;0),"Leaver",IFERROR(IF($Y728="YES",MIN($U728*($G$12/$D$12),$G$12),(SUMPRODUCT(--((MIN(W728,$D$12))&gt;$C$9:$C$12),((MIN(W728,$D$12))-$C$9:$C$12),$H$9:$H$12))-((1-(X728/$M$9))*(SUMPRODUCT(--((MIN(V728,$D$12))&gt;$C$9:$C$12),((MIN(V728,$D$12))-$C$9:$C$12),$H$9:$H$12)))),0))</f>
        <v>0</v>
      </c>
      <c r="AA728" s="169">
        <f>IF(AND(LARGE('Sch A. Input'!$CL$15:$CL$41,COUNTIF('Sch A. Input'!$CL$15:$CL$41,"&gt;="&amp;F728))&lt;E728,F728&lt;&gt;0),"Leaver",IFERROR(Z728/U728,0))</f>
        <v>0</v>
      </c>
      <c r="AB728" s="170">
        <f>IF(AND(LARGE('Sch A. Input'!$CL$15:$CL$41,COUNTIF('Sch A. Input'!$CL$15:$CL$41,"&gt;="&amp;F728))&lt;E728,F728&lt;&gt;0),"Leaver",Q728-Z728)</f>
        <v>0</v>
      </c>
      <c r="AC728" s="94">
        <f t="shared" si="118"/>
        <v>0</v>
      </c>
      <c r="BK728" s="2"/>
      <c r="BL728" s="2"/>
      <c r="CI728"/>
    </row>
    <row r="729" spans="2:87" x14ac:dyDescent="0.35">
      <c r="B729" s="70" t="str">
        <f>IF('Sch A. Input'!B727="","",'Sch A. Input'!B727)</f>
        <v/>
      </c>
      <c r="C729" s="75" t="str">
        <f>IF('Sch A. Input'!C727="","",'Sch A. Input'!C727)</f>
        <v/>
      </c>
      <c r="D729" s="71" t="str">
        <f>IF('Sch A. Input'!D727="","",'Sch A. Input'!D727)</f>
        <v/>
      </c>
      <c r="E729" s="71">
        <f>'Sch A. Input'!E727</f>
        <v>45016</v>
      </c>
      <c r="F729" s="71">
        <f>'Sch A. Input'!F727</f>
        <v>0</v>
      </c>
      <c r="G729" s="226">
        <f>SUMIFS('Sch A. Input'!H727:CJ727,'Sch A. Input'!$H$13:$CJ$13,$L$11,'Sch A. Input'!$H$14:$CJ$14,"Recurring")</f>
        <v>0</v>
      </c>
      <c r="H729" s="226">
        <f>SUMIFS('Sch A. Input'!H727:CJ727,'Sch A. Input'!$H$13:$CJ$13,$L$11,'Sch A. Input'!$H$14:$CJ$14,"One-time")</f>
        <v>0</v>
      </c>
      <c r="I729" s="227">
        <f t="shared" si="112"/>
        <v>0</v>
      </c>
      <c r="J729" s="228">
        <f>SUMIFS('Sch A. Input'!H727:CJ727,'Sch A. Input'!$H$14:$CJ$14,"Recurring",'Sch A. Input'!$H$13:$CJ$13,"&lt;="&amp;$L$11)</f>
        <v>0</v>
      </c>
      <c r="K729" s="228">
        <f>SUMIFS('Sch A. Input'!H727:CJ727,'Sch A. Input'!$H$14:$CJ$14,"One-time",'Sch A. Input'!$H$13:$CJ$13,"&lt;="&amp;$L$11)</f>
        <v>0</v>
      </c>
      <c r="L729" s="229">
        <f t="shared" si="113"/>
        <v>0</v>
      </c>
      <c r="M729" s="228">
        <f t="shared" si="114"/>
        <v>0</v>
      </c>
      <c r="N729" s="228">
        <f t="shared" si="115"/>
        <v>0</v>
      </c>
      <c r="O729" s="259">
        <f t="shared" si="116"/>
        <v>0</v>
      </c>
      <c r="P729" s="268">
        <f t="shared" si="119"/>
        <v>0</v>
      </c>
      <c r="Q729" s="231">
        <f t="shared" si="120"/>
        <v>0</v>
      </c>
      <c r="R729" s="97">
        <f t="shared" si="117"/>
        <v>0</v>
      </c>
      <c r="S729" s="237">
        <f>IF(AND(LARGE('Sch A. Input'!$CL$15:$CL$41,COUNTIF('Sch A. Input'!$CL$15:$CL$41,"&gt;="&amp;F729))&lt;E729,F729&lt;&gt;0),"Leaver",J729-G729)</f>
        <v>0</v>
      </c>
      <c r="T729" s="237">
        <f>IF(AND(LARGE('Sch A. Input'!$CL$15:$CL$41,COUNTIF('Sch A. Input'!$CL$15:$CL$41,"&gt;="&amp;F729))&lt;E729,F729&lt;&gt;0),"Leaver",K729-H729)</f>
        <v>0</v>
      </c>
      <c r="U729" s="238">
        <f>IF(AND(LARGE('Sch A. Input'!$CL$15:$CL$41,COUNTIF('Sch A. Input'!$CL$15:$CL$41,"&gt;="&amp;F729))&lt;E729,F729&lt;&gt;0),"Leaver",L729-I729)</f>
        <v>0</v>
      </c>
      <c r="V729" s="238">
        <f>IF(AND(LARGE('Sch A. Input'!$CL$15:$CL$41,COUNTIF('Sch A. Input'!$CL$15:$CL$41,"&gt;="&amp;F729))&lt;E729,F729&lt;&gt;0),"Leaver",IFERROR(S729/X729*$M$9,0))</f>
        <v>0</v>
      </c>
      <c r="W729" s="238">
        <f>IF(AND(LARGE('Sch A. Input'!$CL$15:$CL$41,COUNTIF('Sch A. Input'!$CL$15:$CL$41,"&gt;="&amp;F729))&lt;E729,F729&lt;&gt;0),"Leaver",V729+T729)</f>
        <v>0</v>
      </c>
      <c r="X729" s="264">
        <f>IF(AND(LARGE('Sch A. Input'!$CL$15:$CL$41,COUNTIF('Sch A. Input'!$CL$15:$CL$41,"&gt;="&amp;F729))&lt;E729,F729&lt;&gt;0),"Leaver",IF(OR(D729="",D729&gt;$L$11,($L$11-14)&lt;$K$9),0,(E729+1-D729)/14-1))</f>
        <v>0</v>
      </c>
      <c r="Y729" s="265">
        <f>IF(AND(LARGE('Sch A. Input'!$CL$15:$CL$41,COUNTIF('Sch A. Input'!$CL$15:$CL$41,"&gt;="&amp;F729))&lt;E729,F729&lt;&gt;0),"Leaver",IFERROR(IF((S729/$X729*$M$9+T729)&gt;$D$12,"YES","NO"),0))</f>
        <v>0</v>
      </c>
      <c r="Z729" s="225">
        <f>IF(AND(LARGE('Sch A. Input'!$CL$15:$CL$41,COUNTIF('Sch A. Input'!$CL$15:$CL$41,"&gt;="&amp;F729))&lt;E729,F729&lt;&gt;0),"Leaver",IFERROR(IF($Y729="YES",MIN($U729*($G$12/$D$12),$G$12),(SUMPRODUCT(--((MIN(W729,$D$12))&gt;$C$9:$C$12),((MIN(W729,$D$12))-$C$9:$C$12),$H$9:$H$12))-((1-(X729/$M$9))*(SUMPRODUCT(--((MIN(V729,$D$12))&gt;$C$9:$C$12),((MIN(V729,$D$12))-$C$9:$C$12),$H$9:$H$12)))),0))</f>
        <v>0</v>
      </c>
      <c r="AA729" s="169">
        <f>IF(AND(LARGE('Sch A. Input'!$CL$15:$CL$41,COUNTIF('Sch A. Input'!$CL$15:$CL$41,"&gt;="&amp;F729))&lt;E729,F729&lt;&gt;0),"Leaver",IFERROR(Z729/U729,0))</f>
        <v>0</v>
      </c>
      <c r="AB729" s="170">
        <f>IF(AND(LARGE('Sch A. Input'!$CL$15:$CL$41,COUNTIF('Sch A. Input'!$CL$15:$CL$41,"&gt;="&amp;F729))&lt;E729,F729&lt;&gt;0),"Leaver",Q729-Z729)</f>
        <v>0</v>
      </c>
      <c r="AC729" s="94">
        <f t="shared" si="118"/>
        <v>0</v>
      </c>
      <c r="BK729" s="2"/>
      <c r="BL729" s="2"/>
      <c r="CI729"/>
    </row>
    <row r="730" spans="2:87" x14ac:dyDescent="0.35">
      <c r="B730" s="70" t="str">
        <f>IF('Sch A. Input'!B728="","",'Sch A. Input'!B728)</f>
        <v/>
      </c>
      <c r="C730" s="75" t="str">
        <f>IF('Sch A. Input'!C728="","",'Sch A. Input'!C728)</f>
        <v/>
      </c>
      <c r="D730" s="71" t="str">
        <f>IF('Sch A. Input'!D728="","",'Sch A. Input'!D728)</f>
        <v/>
      </c>
      <c r="E730" s="71">
        <f>'Sch A. Input'!E728</f>
        <v>45016</v>
      </c>
      <c r="F730" s="71">
        <f>'Sch A. Input'!F728</f>
        <v>0</v>
      </c>
      <c r="G730" s="226">
        <f>SUMIFS('Sch A. Input'!H728:CJ728,'Sch A. Input'!$H$13:$CJ$13,$L$11,'Sch A. Input'!$H$14:$CJ$14,"Recurring")</f>
        <v>0</v>
      </c>
      <c r="H730" s="226">
        <f>SUMIFS('Sch A. Input'!H728:CJ728,'Sch A. Input'!$H$13:$CJ$13,$L$11,'Sch A. Input'!$H$14:$CJ$14,"One-time")</f>
        <v>0</v>
      </c>
      <c r="I730" s="227">
        <f t="shared" si="112"/>
        <v>0</v>
      </c>
      <c r="J730" s="228">
        <f>SUMIFS('Sch A. Input'!H728:CJ728,'Sch A. Input'!$H$14:$CJ$14,"Recurring",'Sch A. Input'!$H$13:$CJ$13,"&lt;="&amp;$L$11)</f>
        <v>0</v>
      </c>
      <c r="K730" s="228">
        <f>SUMIFS('Sch A. Input'!H728:CJ728,'Sch A. Input'!$H$14:$CJ$14,"One-time",'Sch A. Input'!$H$13:$CJ$13,"&lt;="&amp;$L$11)</f>
        <v>0</v>
      </c>
      <c r="L730" s="229">
        <f t="shared" si="113"/>
        <v>0</v>
      </c>
      <c r="M730" s="228">
        <f t="shared" si="114"/>
        <v>0</v>
      </c>
      <c r="N730" s="228">
        <f t="shared" si="115"/>
        <v>0</v>
      </c>
      <c r="O730" s="259">
        <f t="shared" si="116"/>
        <v>0</v>
      </c>
      <c r="P730" s="268">
        <f t="shared" si="119"/>
        <v>0</v>
      </c>
      <c r="Q730" s="231">
        <f t="shared" si="120"/>
        <v>0</v>
      </c>
      <c r="R730" s="97">
        <f t="shared" si="117"/>
        <v>0</v>
      </c>
      <c r="S730" s="237">
        <f>IF(AND(LARGE('Sch A. Input'!$CL$15:$CL$41,COUNTIF('Sch A. Input'!$CL$15:$CL$41,"&gt;="&amp;F730))&lt;E730,F730&lt;&gt;0),"Leaver",J730-G730)</f>
        <v>0</v>
      </c>
      <c r="T730" s="237">
        <f>IF(AND(LARGE('Sch A. Input'!$CL$15:$CL$41,COUNTIF('Sch A. Input'!$CL$15:$CL$41,"&gt;="&amp;F730))&lt;E730,F730&lt;&gt;0),"Leaver",K730-H730)</f>
        <v>0</v>
      </c>
      <c r="U730" s="238">
        <f>IF(AND(LARGE('Sch A. Input'!$CL$15:$CL$41,COUNTIF('Sch A. Input'!$CL$15:$CL$41,"&gt;="&amp;F730))&lt;E730,F730&lt;&gt;0),"Leaver",L730-I730)</f>
        <v>0</v>
      </c>
      <c r="V730" s="238">
        <f>IF(AND(LARGE('Sch A. Input'!$CL$15:$CL$41,COUNTIF('Sch A. Input'!$CL$15:$CL$41,"&gt;="&amp;F730))&lt;E730,F730&lt;&gt;0),"Leaver",IFERROR(S730/X730*$M$9,0))</f>
        <v>0</v>
      </c>
      <c r="W730" s="238">
        <f>IF(AND(LARGE('Sch A. Input'!$CL$15:$CL$41,COUNTIF('Sch A. Input'!$CL$15:$CL$41,"&gt;="&amp;F730))&lt;E730,F730&lt;&gt;0),"Leaver",V730+T730)</f>
        <v>0</v>
      </c>
      <c r="X730" s="264">
        <f>IF(AND(LARGE('Sch A. Input'!$CL$15:$CL$41,COUNTIF('Sch A. Input'!$CL$15:$CL$41,"&gt;="&amp;F730))&lt;E730,F730&lt;&gt;0),"Leaver",IF(OR(D730="",D730&gt;$L$11,($L$11-14)&lt;$K$9),0,(E730+1-D730)/14-1))</f>
        <v>0</v>
      </c>
      <c r="Y730" s="265">
        <f>IF(AND(LARGE('Sch A. Input'!$CL$15:$CL$41,COUNTIF('Sch A. Input'!$CL$15:$CL$41,"&gt;="&amp;F730))&lt;E730,F730&lt;&gt;0),"Leaver",IFERROR(IF((S730/$X730*$M$9+T730)&gt;$D$12,"YES","NO"),0))</f>
        <v>0</v>
      </c>
      <c r="Z730" s="225">
        <f>IF(AND(LARGE('Sch A. Input'!$CL$15:$CL$41,COUNTIF('Sch A. Input'!$CL$15:$CL$41,"&gt;="&amp;F730))&lt;E730,F730&lt;&gt;0),"Leaver",IFERROR(IF($Y730="YES",MIN($U730*($G$12/$D$12),$G$12),(SUMPRODUCT(--((MIN(W730,$D$12))&gt;$C$9:$C$12),((MIN(W730,$D$12))-$C$9:$C$12),$H$9:$H$12))-((1-(X730/$M$9))*(SUMPRODUCT(--((MIN(V730,$D$12))&gt;$C$9:$C$12),((MIN(V730,$D$12))-$C$9:$C$12),$H$9:$H$12)))),0))</f>
        <v>0</v>
      </c>
      <c r="AA730" s="169">
        <f>IF(AND(LARGE('Sch A. Input'!$CL$15:$CL$41,COUNTIF('Sch A. Input'!$CL$15:$CL$41,"&gt;="&amp;F730))&lt;E730,F730&lt;&gt;0),"Leaver",IFERROR(Z730/U730,0))</f>
        <v>0</v>
      </c>
      <c r="AB730" s="170">
        <f>IF(AND(LARGE('Sch A. Input'!$CL$15:$CL$41,COUNTIF('Sch A. Input'!$CL$15:$CL$41,"&gt;="&amp;F730))&lt;E730,F730&lt;&gt;0),"Leaver",Q730-Z730)</f>
        <v>0</v>
      </c>
      <c r="AC730" s="94">
        <f t="shared" si="118"/>
        <v>0</v>
      </c>
      <c r="BK730" s="2"/>
      <c r="BL730" s="2"/>
      <c r="CI730"/>
    </row>
    <row r="731" spans="2:87" x14ac:dyDescent="0.35">
      <c r="B731" s="70" t="str">
        <f>IF('Sch A. Input'!B729="","",'Sch A. Input'!B729)</f>
        <v/>
      </c>
      <c r="C731" s="75" t="str">
        <f>IF('Sch A. Input'!C729="","",'Sch A. Input'!C729)</f>
        <v/>
      </c>
      <c r="D731" s="71" t="str">
        <f>IF('Sch A. Input'!D729="","",'Sch A. Input'!D729)</f>
        <v/>
      </c>
      <c r="E731" s="71">
        <f>'Sch A. Input'!E729</f>
        <v>45016</v>
      </c>
      <c r="F731" s="71">
        <f>'Sch A. Input'!F729</f>
        <v>0</v>
      </c>
      <c r="G731" s="226">
        <f>SUMIFS('Sch A. Input'!H729:CJ729,'Sch A. Input'!$H$13:$CJ$13,$L$11,'Sch A. Input'!$H$14:$CJ$14,"Recurring")</f>
        <v>0</v>
      </c>
      <c r="H731" s="226">
        <f>SUMIFS('Sch A. Input'!H729:CJ729,'Sch A. Input'!$H$13:$CJ$13,$L$11,'Sch A. Input'!$H$14:$CJ$14,"One-time")</f>
        <v>0</v>
      </c>
      <c r="I731" s="227">
        <f t="shared" si="112"/>
        <v>0</v>
      </c>
      <c r="J731" s="228">
        <f>SUMIFS('Sch A. Input'!H729:CJ729,'Sch A. Input'!$H$14:$CJ$14,"Recurring",'Sch A. Input'!$H$13:$CJ$13,"&lt;="&amp;$L$11)</f>
        <v>0</v>
      </c>
      <c r="K731" s="228">
        <f>SUMIFS('Sch A. Input'!H729:CJ729,'Sch A. Input'!$H$14:$CJ$14,"One-time",'Sch A. Input'!$H$13:$CJ$13,"&lt;="&amp;$L$11)</f>
        <v>0</v>
      </c>
      <c r="L731" s="229">
        <f t="shared" si="113"/>
        <v>0</v>
      </c>
      <c r="M731" s="228">
        <f t="shared" si="114"/>
        <v>0</v>
      </c>
      <c r="N731" s="228">
        <f t="shared" si="115"/>
        <v>0</v>
      </c>
      <c r="O731" s="259">
        <f t="shared" si="116"/>
        <v>0</v>
      </c>
      <c r="P731" s="268">
        <f t="shared" si="119"/>
        <v>0</v>
      </c>
      <c r="Q731" s="231">
        <f t="shared" si="120"/>
        <v>0</v>
      </c>
      <c r="R731" s="97">
        <f t="shared" si="117"/>
        <v>0</v>
      </c>
      <c r="S731" s="237">
        <f>IF(AND(LARGE('Sch A. Input'!$CL$15:$CL$41,COUNTIF('Sch A. Input'!$CL$15:$CL$41,"&gt;="&amp;F731))&lt;E731,F731&lt;&gt;0),"Leaver",J731-G731)</f>
        <v>0</v>
      </c>
      <c r="T731" s="237">
        <f>IF(AND(LARGE('Sch A. Input'!$CL$15:$CL$41,COUNTIF('Sch A. Input'!$CL$15:$CL$41,"&gt;="&amp;F731))&lt;E731,F731&lt;&gt;0),"Leaver",K731-H731)</f>
        <v>0</v>
      </c>
      <c r="U731" s="238">
        <f>IF(AND(LARGE('Sch A. Input'!$CL$15:$CL$41,COUNTIF('Sch A. Input'!$CL$15:$CL$41,"&gt;="&amp;F731))&lt;E731,F731&lt;&gt;0),"Leaver",L731-I731)</f>
        <v>0</v>
      </c>
      <c r="V731" s="238">
        <f>IF(AND(LARGE('Sch A. Input'!$CL$15:$CL$41,COUNTIF('Sch A. Input'!$CL$15:$CL$41,"&gt;="&amp;F731))&lt;E731,F731&lt;&gt;0),"Leaver",IFERROR(S731/X731*$M$9,0))</f>
        <v>0</v>
      </c>
      <c r="W731" s="238">
        <f>IF(AND(LARGE('Sch A. Input'!$CL$15:$CL$41,COUNTIF('Sch A. Input'!$CL$15:$CL$41,"&gt;="&amp;F731))&lt;E731,F731&lt;&gt;0),"Leaver",V731+T731)</f>
        <v>0</v>
      </c>
      <c r="X731" s="264">
        <f>IF(AND(LARGE('Sch A. Input'!$CL$15:$CL$41,COUNTIF('Sch A. Input'!$CL$15:$CL$41,"&gt;="&amp;F731))&lt;E731,F731&lt;&gt;0),"Leaver",IF(OR(D731="",D731&gt;$L$11,($L$11-14)&lt;$K$9),0,(E731+1-D731)/14-1))</f>
        <v>0</v>
      </c>
      <c r="Y731" s="265">
        <f>IF(AND(LARGE('Sch A. Input'!$CL$15:$CL$41,COUNTIF('Sch A. Input'!$CL$15:$CL$41,"&gt;="&amp;F731))&lt;E731,F731&lt;&gt;0),"Leaver",IFERROR(IF((S731/$X731*$M$9+T731)&gt;$D$12,"YES","NO"),0))</f>
        <v>0</v>
      </c>
      <c r="Z731" s="225">
        <f>IF(AND(LARGE('Sch A. Input'!$CL$15:$CL$41,COUNTIF('Sch A. Input'!$CL$15:$CL$41,"&gt;="&amp;F731))&lt;E731,F731&lt;&gt;0),"Leaver",IFERROR(IF($Y731="YES",MIN($U731*($G$12/$D$12),$G$12),(SUMPRODUCT(--((MIN(W731,$D$12))&gt;$C$9:$C$12),((MIN(W731,$D$12))-$C$9:$C$12),$H$9:$H$12))-((1-(X731/$M$9))*(SUMPRODUCT(--((MIN(V731,$D$12))&gt;$C$9:$C$12),((MIN(V731,$D$12))-$C$9:$C$12),$H$9:$H$12)))),0))</f>
        <v>0</v>
      </c>
      <c r="AA731" s="169">
        <f>IF(AND(LARGE('Sch A. Input'!$CL$15:$CL$41,COUNTIF('Sch A. Input'!$CL$15:$CL$41,"&gt;="&amp;F731))&lt;E731,F731&lt;&gt;0),"Leaver",IFERROR(Z731/U731,0))</f>
        <v>0</v>
      </c>
      <c r="AB731" s="170">
        <f>IF(AND(LARGE('Sch A. Input'!$CL$15:$CL$41,COUNTIF('Sch A. Input'!$CL$15:$CL$41,"&gt;="&amp;F731))&lt;E731,F731&lt;&gt;0),"Leaver",Q731-Z731)</f>
        <v>0</v>
      </c>
      <c r="AC731" s="94">
        <f t="shared" si="118"/>
        <v>0</v>
      </c>
      <c r="BK731" s="2"/>
      <c r="BL731" s="2"/>
      <c r="CI731"/>
    </row>
    <row r="732" spans="2:87" x14ac:dyDescent="0.35">
      <c r="B732" s="70" t="str">
        <f>IF('Sch A. Input'!B730="","",'Sch A. Input'!B730)</f>
        <v/>
      </c>
      <c r="C732" s="75" t="str">
        <f>IF('Sch A. Input'!C730="","",'Sch A. Input'!C730)</f>
        <v/>
      </c>
      <c r="D732" s="71" t="str">
        <f>IF('Sch A. Input'!D730="","",'Sch A. Input'!D730)</f>
        <v/>
      </c>
      <c r="E732" s="71">
        <f>'Sch A. Input'!E730</f>
        <v>45016</v>
      </c>
      <c r="F732" s="71">
        <f>'Sch A. Input'!F730</f>
        <v>0</v>
      </c>
      <c r="G732" s="226">
        <f>SUMIFS('Sch A. Input'!H730:CJ730,'Sch A. Input'!$H$13:$CJ$13,$L$11,'Sch A. Input'!$H$14:$CJ$14,"Recurring")</f>
        <v>0</v>
      </c>
      <c r="H732" s="226">
        <f>SUMIFS('Sch A. Input'!H730:CJ730,'Sch A. Input'!$H$13:$CJ$13,$L$11,'Sch A. Input'!$H$14:$CJ$14,"One-time")</f>
        <v>0</v>
      </c>
      <c r="I732" s="227">
        <f t="shared" ref="I732:I795" si="121">SUM(G732:H732)</f>
        <v>0</v>
      </c>
      <c r="J732" s="228">
        <f>SUMIFS('Sch A. Input'!H730:CJ730,'Sch A. Input'!$H$14:$CJ$14,"Recurring",'Sch A. Input'!$H$13:$CJ$13,"&lt;="&amp;$L$11)</f>
        <v>0</v>
      </c>
      <c r="K732" s="228">
        <f>SUMIFS('Sch A. Input'!H730:CJ730,'Sch A. Input'!$H$14:$CJ$14,"One-time",'Sch A. Input'!$H$13:$CJ$13,"&lt;="&amp;$L$11)</f>
        <v>0</v>
      </c>
      <c r="L732" s="229">
        <f t="shared" ref="L732:L795" si="122">SUM(J732:K732)</f>
        <v>0</v>
      </c>
      <c r="M732" s="228">
        <f t="shared" ref="M732:M795" si="123">+IFERROR(J732/$O732*$M$9,0)</f>
        <v>0</v>
      </c>
      <c r="N732" s="228">
        <f t="shared" ref="N732:N795" si="124">M732+K732</f>
        <v>0</v>
      </c>
      <c r="O732" s="259">
        <f t="shared" ref="O732:O795" si="125">IF(OR(D732="",D732&gt;$L$11),0,IF(AND(F732&lt;E732,F732&gt;0),((F732+1-D732)/14),(((E732+1-D732)/14))))</f>
        <v>0</v>
      </c>
      <c r="P732" s="268">
        <f t="shared" si="119"/>
        <v>0</v>
      </c>
      <c r="Q732" s="231">
        <f t="shared" si="120"/>
        <v>0</v>
      </c>
      <c r="R732" s="97">
        <f t="shared" ref="R732:R795" si="126">IFERROR(Q732/L732,0)</f>
        <v>0</v>
      </c>
      <c r="S732" s="237">
        <f>IF(AND(LARGE('Sch A. Input'!$CL$15:$CL$41,COUNTIF('Sch A. Input'!$CL$15:$CL$41,"&gt;="&amp;F732))&lt;E732,F732&lt;&gt;0),"Leaver",J732-G732)</f>
        <v>0</v>
      </c>
      <c r="T732" s="237">
        <f>IF(AND(LARGE('Sch A. Input'!$CL$15:$CL$41,COUNTIF('Sch A. Input'!$CL$15:$CL$41,"&gt;="&amp;F732))&lt;E732,F732&lt;&gt;0),"Leaver",K732-H732)</f>
        <v>0</v>
      </c>
      <c r="U732" s="238">
        <f>IF(AND(LARGE('Sch A. Input'!$CL$15:$CL$41,COUNTIF('Sch A. Input'!$CL$15:$CL$41,"&gt;="&amp;F732))&lt;E732,F732&lt;&gt;0),"Leaver",L732-I732)</f>
        <v>0</v>
      </c>
      <c r="V732" s="238">
        <f>IF(AND(LARGE('Sch A. Input'!$CL$15:$CL$41,COUNTIF('Sch A. Input'!$CL$15:$CL$41,"&gt;="&amp;F732))&lt;E732,F732&lt;&gt;0),"Leaver",IFERROR(S732/X732*$M$9,0))</f>
        <v>0</v>
      </c>
      <c r="W732" s="238">
        <f>IF(AND(LARGE('Sch A. Input'!$CL$15:$CL$41,COUNTIF('Sch A. Input'!$CL$15:$CL$41,"&gt;="&amp;F732))&lt;E732,F732&lt;&gt;0),"Leaver",V732+T732)</f>
        <v>0</v>
      </c>
      <c r="X732" s="264">
        <f>IF(AND(LARGE('Sch A. Input'!$CL$15:$CL$41,COUNTIF('Sch A. Input'!$CL$15:$CL$41,"&gt;="&amp;F732))&lt;E732,F732&lt;&gt;0),"Leaver",IF(OR(D732="",D732&gt;$L$11,($L$11-14)&lt;$K$9),0,(E732+1-D732)/14-1))</f>
        <v>0</v>
      </c>
      <c r="Y732" s="265">
        <f>IF(AND(LARGE('Sch A. Input'!$CL$15:$CL$41,COUNTIF('Sch A. Input'!$CL$15:$CL$41,"&gt;="&amp;F732))&lt;E732,F732&lt;&gt;0),"Leaver",IFERROR(IF((S732/$X732*$M$9+T732)&gt;$D$12,"YES","NO"),0))</f>
        <v>0</v>
      </c>
      <c r="Z732" s="225">
        <f>IF(AND(LARGE('Sch A. Input'!$CL$15:$CL$41,COUNTIF('Sch A. Input'!$CL$15:$CL$41,"&gt;="&amp;F732))&lt;E732,F732&lt;&gt;0),"Leaver",IFERROR(IF($Y732="YES",MIN($U732*($G$12/$D$12),$G$12),(SUMPRODUCT(--((MIN(W732,$D$12))&gt;$C$9:$C$12),((MIN(W732,$D$12))-$C$9:$C$12),$H$9:$H$12))-((1-(X732/$M$9))*(SUMPRODUCT(--((MIN(V732,$D$12))&gt;$C$9:$C$12),((MIN(V732,$D$12))-$C$9:$C$12),$H$9:$H$12)))),0))</f>
        <v>0</v>
      </c>
      <c r="AA732" s="169">
        <f>IF(AND(LARGE('Sch A. Input'!$CL$15:$CL$41,COUNTIF('Sch A. Input'!$CL$15:$CL$41,"&gt;="&amp;F732))&lt;E732,F732&lt;&gt;0),"Leaver",IFERROR(Z732/U732,0))</f>
        <v>0</v>
      </c>
      <c r="AB732" s="170">
        <f>IF(AND(LARGE('Sch A. Input'!$CL$15:$CL$41,COUNTIF('Sch A. Input'!$CL$15:$CL$41,"&gt;="&amp;F732))&lt;E732,F732&lt;&gt;0),"Leaver",Q732-Z732)</f>
        <v>0</v>
      </c>
      <c r="AC732" s="94">
        <f t="shared" ref="AC732:AC795" si="127">+IFERROR(AB732/I732,0)</f>
        <v>0</v>
      </c>
      <c r="BK732" s="2"/>
      <c r="BL732" s="2"/>
      <c r="CI732"/>
    </row>
    <row r="733" spans="2:87" x14ac:dyDescent="0.35">
      <c r="B733" s="70" t="str">
        <f>IF('Sch A. Input'!B731="","",'Sch A. Input'!B731)</f>
        <v/>
      </c>
      <c r="C733" s="75" t="str">
        <f>IF('Sch A. Input'!C731="","",'Sch A. Input'!C731)</f>
        <v/>
      </c>
      <c r="D733" s="71" t="str">
        <f>IF('Sch A. Input'!D731="","",'Sch A. Input'!D731)</f>
        <v/>
      </c>
      <c r="E733" s="71">
        <f>'Sch A. Input'!E731</f>
        <v>45016</v>
      </c>
      <c r="F733" s="71">
        <f>'Sch A. Input'!F731</f>
        <v>0</v>
      </c>
      <c r="G733" s="226">
        <f>SUMIFS('Sch A. Input'!H731:CJ731,'Sch A. Input'!$H$13:$CJ$13,$L$11,'Sch A. Input'!$H$14:$CJ$14,"Recurring")</f>
        <v>0</v>
      </c>
      <c r="H733" s="226">
        <f>SUMIFS('Sch A. Input'!H731:CJ731,'Sch A. Input'!$H$13:$CJ$13,$L$11,'Sch A. Input'!$H$14:$CJ$14,"One-time")</f>
        <v>0</v>
      </c>
      <c r="I733" s="227">
        <f t="shared" si="121"/>
        <v>0</v>
      </c>
      <c r="J733" s="228">
        <f>SUMIFS('Sch A. Input'!H731:CJ731,'Sch A. Input'!$H$14:$CJ$14,"Recurring",'Sch A. Input'!$H$13:$CJ$13,"&lt;="&amp;$L$11)</f>
        <v>0</v>
      </c>
      <c r="K733" s="228">
        <f>SUMIFS('Sch A. Input'!H731:CJ731,'Sch A. Input'!$H$14:$CJ$14,"One-time",'Sch A. Input'!$H$13:$CJ$13,"&lt;="&amp;$L$11)</f>
        <v>0</v>
      </c>
      <c r="L733" s="229">
        <f t="shared" si="122"/>
        <v>0</v>
      </c>
      <c r="M733" s="228">
        <f t="shared" si="123"/>
        <v>0</v>
      </c>
      <c r="N733" s="228">
        <f t="shared" si="124"/>
        <v>0</v>
      </c>
      <c r="O733" s="259">
        <f t="shared" si="125"/>
        <v>0</v>
      </c>
      <c r="P733" s="268">
        <f t="shared" si="119"/>
        <v>0</v>
      </c>
      <c r="Q733" s="231">
        <f t="shared" si="120"/>
        <v>0</v>
      </c>
      <c r="R733" s="97">
        <f t="shared" si="126"/>
        <v>0</v>
      </c>
      <c r="S733" s="237">
        <f>IF(AND(LARGE('Sch A. Input'!$CL$15:$CL$41,COUNTIF('Sch A. Input'!$CL$15:$CL$41,"&gt;="&amp;F733))&lt;E733,F733&lt;&gt;0),"Leaver",J733-G733)</f>
        <v>0</v>
      </c>
      <c r="T733" s="237">
        <f>IF(AND(LARGE('Sch A. Input'!$CL$15:$CL$41,COUNTIF('Sch A. Input'!$CL$15:$CL$41,"&gt;="&amp;F733))&lt;E733,F733&lt;&gt;0),"Leaver",K733-H733)</f>
        <v>0</v>
      </c>
      <c r="U733" s="238">
        <f>IF(AND(LARGE('Sch A. Input'!$CL$15:$CL$41,COUNTIF('Sch A. Input'!$CL$15:$CL$41,"&gt;="&amp;F733))&lt;E733,F733&lt;&gt;0),"Leaver",L733-I733)</f>
        <v>0</v>
      </c>
      <c r="V733" s="238">
        <f>IF(AND(LARGE('Sch A. Input'!$CL$15:$CL$41,COUNTIF('Sch A. Input'!$CL$15:$CL$41,"&gt;="&amp;F733))&lt;E733,F733&lt;&gt;0),"Leaver",IFERROR(S733/X733*$M$9,0))</f>
        <v>0</v>
      </c>
      <c r="W733" s="238">
        <f>IF(AND(LARGE('Sch A. Input'!$CL$15:$CL$41,COUNTIF('Sch A. Input'!$CL$15:$CL$41,"&gt;="&amp;F733))&lt;E733,F733&lt;&gt;0),"Leaver",V733+T733)</f>
        <v>0</v>
      </c>
      <c r="X733" s="264">
        <f>IF(AND(LARGE('Sch A. Input'!$CL$15:$CL$41,COUNTIF('Sch A. Input'!$CL$15:$CL$41,"&gt;="&amp;F733))&lt;E733,F733&lt;&gt;0),"Leaver",IF(OR(D733="",D733&gt;$L$11,($L$11-14)&lt;$K$9),0,(E733+1-D733)/14-1))</f>
        <v>0</v>
      </c>
      <c r="Y733" s="265">
        <f>IF(AND(LARGE('Sch A. Input'!$CL$15:$CL$41,COUNTIF('Sch A. Input'!$CL$15:$CL$41,"&gt;="&amp;F733))&lt;E733,F733&lt;&gt;0),"Leaver",IFERROR(IF((S733/$X733*$M$9+T733)&gt;$D$12,"YES","NO"),0))</f>
        <v>0</v>
      </c>
      <c r="Z733" s="225">
        <f>IF(AND(LARGE('Sch A. Input'!$CL$15:$CL$41,COUNTIF('Sch A. Input'!$CL$15:$CL$41,"&gt;="&amp;F733))&lt;E733,F733&lt;&gt;0),"Leaver",IFERROR(IF($Y733="YES",MIN($U733*($G$12/$D$12),$G$12),(SUMPRODUCT(--((MIN(W733,$D$12))&gt;$C$9:$C$12),((MIN(W733,$D$12))-$C$9:$C$12),$H$9:$H$12))-((1-(X733/$M$9))*(SUMPRODUCT(--((MIN(V733,$D$12))&gt;$C$9:$C$12),((MIN(V733,$D$12))-$C$9:$C$12),$H$9:$H$12)))),0))</f>
        <v>0</v>
      </c>
      <c r="AA733" s="169">
        <f>IF(AND(LARGE('Sch A. Input'!$CL$15:$CL$41,COUNTIF('Sch A. Input'!$CL$15:$CL$41,"&gt;="&amp;F733))&lt;E733,F733&lt;&gt;0),"Leaver",IFERROR(Z733/U733,0))</f>
        <v>0</v>
      </c>
      <c r="AB733" s="170">
        <f>IF(AND(LARGE('Sch A. Input'!$CL$15:$CL$41,COUNTIF('Sch A. Input'!$CL$15:$CL$41,"&gt;="&amp;F733))&lt;E733,F733&lt;&gt;0),"Leaver",Q733-Z733)</f>
        <v>0</v>
      </c>
      <c r="AC733" s="94">
        <f t="shared" si="127"/>
        <v>0</v>
      </c>
      <c r="BK733" s="2"/>
      <c r="BL733" s="2"/>
      <c r="CI733"/>
    </row>
    <row r="734" spans="2:87" x14ac:dyDescent="0.35">
      <c r="B734" s="70" t="str">
        <f>IF('Sch A. Input'!B732="","",'Sch A. Input'!B732)</f>
        <v/>
      </c>
      <c r="C734" s="75" t="str">
        <f>IF('Sch A. Input'!C732="","",'Sch A. Input'!C732)</f>
        <v/>
      </c>
      <c r="D734" s="71" t="str">
        <f>IF('Sch A. Input'!D732="","",'Sch A. Input'!D732)</f>
        <v/>
      </c>
      <c r="E734" s="71">
        <f>'Sch A. Input'!E732</f>
        <v>45016</v>
      </c>
      <c r="F734" s="71">
        <f>'Sch A. Input'!F732</f>
        <v>0</v>
      </c>
      <c r="G734" s="226">
        <f>SUMIFS('Sch A. Input'!H732:CJ732,'Sch A. Input'!$H$13:$CJ$13,$L$11,'Sch A. Input'!$H$14:$CJ$14,"Recurring")</f>
        <v>0</v>
      </c>
      <c r="H734" s="226">
        <f>SUMIFS('Sch A. Input'!H732:CJ732,'Sch A. Input'!$H$13:$CJ$13,$L$11,'Sch A. Input'!$H$14:$CJ$14,"One-time")</f>
        <v>0</v>
      </c>
      <c r="I734" s="227">
        <f t="shared" si="121"/>
        <v>0</v>
      </c>
      <c r="J734" s="228">
        <f>SUMIFS('Sch A. Input'!H732:CJ732,'Sch A. Input'!$H$14:$CJ$14,"Recurring",'Sch A. Input'!$H$13:$CJ$13,"&lt;="&amp;$L$11)</f>
        <v>0</v>
      </c>
      <c r="K734" s="228">
        <f>SUMIFS('Sch A. Input'!H732:CJ732,'Sch A. Input'!$H$14:$CJ$14,"One-time",'Sch A. Input'!$H$13:$CJ$13,"&lt;="&amp;$L$11)</f>
        <v>0</v>
      </c>
      <c r="L734" s="229">
        <f t="shared" si="122"/>
        <v>0</v>
      </c>
      <c r="M734" s="228">
        <f t="shared" si="123"/>
        <v>0</v>
      </c>
      <c r="N734" s="228">
        <f t="shared" si="124"/>
        <v>0</v>
      </c>
      <c r="O734" s="259">
        <f t="shared" si="125"/>
        <v>0</v>
      </c>
      <c r="P734" s="268">
        <f t="shared" si="119"/>
        <v>0</v>
      </c>
      <c r="Q734" s="231">
        <f t="shared" si="120"/>
        <v>0</v>
      </c>
      <c r="R734" s="97">
        <f t="shared" si="126"/>
        <v>0</v>
      </c>
      <c r="S734" s="237">
        <f>IF(AND(LARGE('Sch A. Input'!$CL$15:$CL$41,COUNTIF('Sch A. Input'!$CL$15:$CL$41,"&gt;="&amp;F734))&lt;E734,F734&lt;&gt;0),"Leaver",J734-G734)</f>
        <v>0</v>
      </c>
      <c r="T734" s="237">
        <f>IF(AND(LARGE('Sch A. Input'!$CL$15:$CL$41,COUNTIF('Sch A. Input'!$CL$15:$CL$41,"&gt;="&amp;F734))&lt;E734,F734&lt;&gt;0),"Leaver",K734-H734)</f>
        <v>0</v>
      </c>
      <c r="U734" s="238">
        <f>IF(AND(LARGE('Sch A. Input'!$CL$15:$CL$41,COUNTIF('Sch A. Input'!$CL$15:$CL$41,"&gt;="&amp;F734))&lt;E734,F734&lt;&gt;0),"Leaver",L734-I734)</f>
        <v>0</v>
      </c>
      <c r="V734" s="238">
        <f>IF(AND(LARGE('Sch A. Input'!$CL$15:$CL$41,COUNTIF('Sch A. Input'!$CL$15:$CL$41,"&gt;="&amp;F734))&lt;E734,F734&lt;&gt;0),"Leaver",IFERROR(S734/X734*$M$9,0))</f>
        <v>0</v>
      </c>
      <c r="W734" s="238">
        <f>IF(AND(LARGE('Sch A. Input'!$CL$15:$CL$41,COUNTIF('Sch A. Input'!$CL$15:$CL$41,"&gt;="&amp;F734))&lt;E734,F734&lt;&gt;0),"Leaver",V734+T734)</f>
        <v>0</v>
      </c>
      <c r="X734" s="264">
        <f>IF(AND(LARGE('Sch A. Input'!$CL$15:$CL$41,COUNTIF('Sch A. Input'!$CL$15:$CL$41,"&gt;="&amp;F734))&lt;E734,F734&lt;&gt;0),"Leaver",IF(OR(D734="",D734&gt;$L$11,($L$11-14)&lt;$K$9),0,(E734+1-D734)/14-1))</f>
        <v>0</v>
      </c>
      <c r="Y734" s="265">
        <f>IF(AND(LARGE('Sch A. Input'!$CL$15:$CL$41,COUNTIF('Sch A. Input'!$CL$15:$CL$41,"&gt;="&amp;F734))&lt;E734,F734&lt;&gt;0),"Leaver",IFERROR(IF((S734/$X734*$M$9+T734)&gt;$D$12,"YES","NO"),0))</f>
        <v>0</v>
      </c>
      <c r="Z734" s="225">
        <f>IF(AND(LARGE('Sch A. Input'!$CL$15:$CL$41,COUNTIF('Sch A. Input'!$CL$15:$CL$41,"&gt;="&amp;F734))&lt;E734,F734&lt;&gt;0),"Leaver",IFERROR(IF($Y734="YES",MIN($U734*($G$12/$D$12),$G$12),(SUMPRODUCT(--((MIN(W734,$D$12))&gt;$C$9:$C$12),((MIN(W734,$D$12))-$C$9:$C$12),$H$9:$H$12))-((1-(X734/$M$9))*(SUMPRODUCT(--((MIN(V734,$D$12))&gt;$C$9:$C$12),((MIN(V734,$D$12))-$C$9:$C$12),$H$9:$H$12)))),0))</f>
        <v>0</v>
      </c>
      <c r="AA734" s="169">
        <f>IF(AND(LARGE('Sch A. Input'!$CL$15:$CL$41,COUNTIF('Sch A. Input'!$CL$15:$CL$41,"&gt;="&amp;F734))&lt;E734,F734&lt;&gt;0),"Leaver",IFERROR(Z734/U734,0))</f>
        <v>0</v>
      </c>
      <c r="AB734" s="170">
        <f>IF(AND(LARGE('Sch A. Input'!$CL$15:$CL$41,COUNTIF('Sch A. Input'!$CL$15:$CL$41,"&gt;="&amp;F734))&lt;E734,F734&lt;&gt;0),"Leaver",Q734-Z734)</f>
        <v>0</v>
      </c>
      <c r="AC734" s="94">
        <f t="shared" si="127"/>
        <v>0</v>
      </c>
      <c r="BK734" s="2"/>
      <c r="BL734" s="2"/>
      <c r="CI734"/>
    </row>
    <row r="735" spans="2:87" x14ac:dyDescent="0.35">
      <c r="B735" s="70" t="str">
        <f>IF('Sch A. Input'!B733="","",'Sch A. Input'!B733)</f>
        <v/>
      </c>
      <c r="C735" s="75" t="str">
        <f>IF('Sch A. Input'!C733="","",'Sch A. Input'!C733)</f>
        <v/>
      </c>
      <c r="D735" s="71" t="str">
        <f>IF('Sch A. Input'!D733="","",'Sch A. Input'!D733)</f>
        <v/>
      </c>
      <c r="E735" s="71">
        <f>'Sch A. Input'!E733</f>
        <v>45016</v>
      </c>
      <c r="F735" s="71">
        <f>'Sch A. Input'!F733</f>
        <v>0</v>
      </c>
      <c r="G735" s="226">
        <f>SUMIFS('Sch A. Input'!H733:CJ733,'Sch A. Input'!$H$13:$CJ$13,$L$11,'Sch A. Input'!$H$14:$CJ$14,"Recurring")</f>
        <v>0</v>
      </c>
      <c r="H735" s="226">
        <f>SUMIFS('Sch A. Input'!H733:CJ733,'Sch A. Input'!$H$13:$CJ$13,$L$11,'Sch A. Input'!$H$14:$CJ$14,"One-time")</f>
        <v>0</v>
      </c>
      <c r="I735" s="227">
        <f t="shared" si="121"/>
        <v>0</v>
      </c>
      <c r="J735" s="228">
        <f>SUMIFS('Sch A. Input'!H733:CJ733,'Sch A. Input'!$H$14:$CJ$14,"Recurring",'Sch A. Input'!$H$13:$CJ$13,"&lt;="&amp;$L$11)</f>
        <v>0</v>
      </c>
      <c r="K735" s="228">
        <f>SUMIFS('Sch A. Input'!H733:CJ733,'Sch A. Input'!$H$14:$CJ$14,"One-time",'Sch A. Input'!$H$13:$CJ$13,"&lt;="&amp;$L$11)</f>
        <v>0</v>
      </c>
      <c r="L735" s="229">
        <f t="shared" si="122"/>
        <v>0</v>
      </c>
      <c r="M735" s="228">
        <f t="shared" si="123"/>
        <v>0</v>
      </c>
      <c r="N735" s="228">
        <f t="shared" si="124"/>
        <v>0</v>
      </c>
      <c r="O735" s="259">
        <f t="shared" si="125"/>
        <v>0</v>
      </c>
      <c r="P735" s="268">
        <f t="shared" si="119"/>
        <v>0</v>
      </c>
      <c r="Q735" s="231">
        <f t="shared" si="120"/>
        <v>0</v>
      </c>
      <c r="R735" s="97">
        <f t="shared" si="126"/>
        <v>0</v>
      </c>
      <c r="S735" s="237">
        <f>IF(AND(LARGE('Sch A. Input'!$CL$15:$CL$41,COUNTIF('Sch A. Input'!$CL$15:$CL$41,"&gt;="&amp;F735))&lt;E735,F735&lt;&gt;0),"Leaver",J735-G735)</f>
        <v>0</v>
      </c>
      <c r="T735" s="237">
        <f>IF(AND(LARGE('Sch A. Input'!$CL$15:$CL$41,COUNTIF('Sch A. Input'!$CL$15:$CL$41,"&gt;="&amp;F735))&lt;E735,F735&lt;&gt;0),"Leaver",K735-H735)</f>
        <v>0</v>
      </c>
      <c r="U735" s="238">
        <f>IF(AND(LARGE('Sch A. Input'!$CL$15:$CL$41,COUNTIF('Sch A. Input'!$CL$15:$CL$41,"&gt;="&amp;F735))&lt;E735,F735&lt;&gt;0),"Leaver",L735-I735)</f>
        <v>0</v>
      </c>
      <c r="V735" s="238">
        <f>IF(AND(LARGE('Sch A. Input'!$CL$15:$CL$41,COUNTIF('Sch A. Input'!$CL$15:$CL$41,"&gt;="&amp;F735))&lt;E735,F735&lt;&gt;0),"Leaver",IFERROR(S735/X735*$M$9,0))</f>
        <v>0</v>
      </c>
      <c r="W735" s="238">
        <f>IF(AND(LARGE('Sch A. Input'!$CL$15:$CL$41,COUNTIF('Sch A. Input'!$CL$15:$CL$41,"&gt;="&amp;F735))&lt;E735,F735&lt;&gt;0),"Leaver",V735+T735)</f>
        <v>0</v>
      </c>
      <c r="X735" s="264">
        <f>IF(AND(LARGE('Sch A. Input'!$CL$15:$CL$41,COUNTIF('Sch A. Input'!$CL$15:$CL$41,"&gt;="&amp;F735))&lt;E735,F735&lt;&gt;0),"Leaver",IF(OR(D735="",D735&gt;$L$11,($L$11-14)&lt;$K$9),0,(E735+1-D735)/14-1))</f>
        <v>0</v>
      </c>
      <c r="Y735" s="265">
        <f>IF(AND(LARGE('Sch A. Input'!$CL$15:$CL$41,COUNTIF('Sch A. Input'!$CL$15:$CL$41,"&gt;="&amp;F735))&lt;E735,F735&lt;&gt;0),"Leaver",IFERROR(IF((S735/$X735*$M$9+T735)&gt;$D$12,"YES","NO"),0))</f>
        <v>0</v>
      </c>
      <c r="Z735" s="225">
        <f>IF(AND(LARGE('Sch A. Input'!$CL$15:$CL$41,COUNTIF('Sch A. Input'!$CL$15:$CL$41,"&gt;="&amp;F735))&lt;E735,F735&lt;&gt;0),"Leaver",IFERROR(IF($Y735="YES",MIN($U735*($G$12/$D$12),$G$12),(SUMPRODUCT(--((MIN(W735,$D$12))&gt;$C$9:$C$12),((MIN(W735,$D$12))-$C$9:$C$12),$H$9:$H$12))-((1-(X735/$M$9))*(SUMPRODUCT(--((MIN(V735,$D$12))&gt;$C$9:$C$12),((MIN(V735,$D$12))-$C$9:$C$12),$H$9:$H$12)))),0))</f>
        <v>0</v>
      </c>
      <c r="AA735" s="169">
        <f>IF(AND(LARGE('Sch A. Input'!$CL$15:$CL$41,COUNTIF('Sch A. Input'!$CL$15:$CL$41,"&gt;="&amp;F735))&lt;E735,F735&lt;&gt;0),"Leaver",IFERROR(Z735/U735,0))</f>
        <v>0</v>
      </c>
      <c r="AB735" s="170">
        <f>IF(AND(LARGE('Sch A. Input'!$CL$15:$CL$41,COUNTIF('Sch A. Input'!$CL$15:$CL$41,"&gt;="&amp;F735))&lt;E735,F735&lt;&gt;0),"Leaver",Q735-Z735)</f>
        <v>0</v>
      </c>
      <c r="AC735" s="94">
        <f t="shared" si="127"/>
        <v>0</v>
      </c>
      <c r="BK735" s="2"/>
      <c r="BL735" s="2"/>
      <c r="CI735"/>
    </row>
    <row r="736" spans="2:87" x14ac:dyDescent="0.35">
      <c r="B736" s="70" t="str">
        <f>IF('Sch A. Input'!B734="","",'Sch A. Input'!B734)</f>
        <v/>
      </c>
      <c r="C736" s="75" t="str">
        <f>IF('Sch A. Input'!C734="","",'Sch A. Input'!C734)</f>
        <v/>
      </c>
      <c r="D736" s="71" t="str">
        <f>IF('Sch A. Input'!D734="","",'Sch A. Input'!D734)</f>
        <v/>
      </c>
      <c r="E736" s="71">
        <f>'Sch A. Input'!E734</f>
        <v>45016</v>
      </c>
      <c r="F736" s="71">
        <f>'Sch A. Input'!F734</f>
        <v>0</v>
      </c>
      <c r="G736" s="226">
        <f>SUMIFS('Sch A. Input'!H734:CJ734,'Sch A. Input'!$H$13:$CJ$13,$L$11,'Sch A. Input'!$H$14:$CJ$14,"Recurring")</f>
        <v>0</v>
      </c>
      <c r="H736" s="226">
        <f>SUMIFS('Sch A. Input'!H734:CJ734,'Sch A. Input'!$H$13:$CJ$13,$L$11,'Sch A. Input'!$H$14:$CJ$14,"One-time")</f>
        <v>0</v>
      </c>
      <c r="I736" s="227">
        <f t="shared" si="121"/>
        <v>0</v>
      </c>
      <c r="J736" s="228">
        <f>SUMIFS('Sch A. Input'!H734:CJ734,'Sch A. Input'!$H$14:$CJ$14,"Recurring",'Sch A. Input'!$H$13:$CJ$13,"&lt;="&amp;$L$11)</f>
        <v>0</v>
      </c>
      <c r="K736" s="228">
        <f>SUMIFS('Sch A. Input'!H734:CJ734,'Sch A. Input'!$H$14:$CJ$14,"One-time",'Sch A. Input'!$H$13:$CJ$13,"&lt;="&amp;$L$11)</f>
        <v>0</v>
      </c>
      <c r="L736" s="229">
        <f t="shared" si="122"/>
        <v>0</v>
      </c>
      <c r="M736" s="228">
        <f t="shared" si="123"/>
        <v>0</v>
      </c>
      <c r="N736" s="228">
        <f t="shared" si="124"/>
        <v>0</v>
      </c>
      <c r="O736" s="259">
        <f t="shared" si="125"/>
        <v>0</v>
      </c>
      <c r="P736" s="268">
        <f t="shared" si="119"/>
        <v>0</v>
      </c>
      <c r="Q736" s="231">
        <f t="shared" si="120"/>
        <v>0</v>
      </c>
      <c r="R736" s="97">
        <f t="shared" si="126"/>
        <v>0</v>
      </c>
      <c r="S736" s="237">
        <f>IF(AND(LARGE('Sch A. Input'!$CL$15:$CL$41,COUNTIF('Sch A. Input'!$CL$15:$CL$41,"&gt;="&amp;F736))&lt;E736,F736&lt;&gt;0),"Leaver",J736-G736)</f>
        <v>0</v>
      </c>
      <c r="T736" s="237">
        <f>IF(AND(LARGE('Sch A. Input'!$CL$15:$CL$41,COUNTIF('Sch A. Input'!$CL$15:$CL$41,"&gt;="&amp;F736))&lt;E736,F736&lt;&gt;0),"Leaver",K736-H736)</f>
        <v>0</v>
      </c>
      <c r="U736" s="238">
        <f>IF(AND(LARGE('Sch A. Input'!$CL$15:$CL$41,COUNTIF('Sch A. Input'!$CL$15:$CL$41,"&gt;="&amp;F736))&lt;E736,F736&lt;&gt;0),"Leaver",L736-I736)</f>
        <v>0</v>
      </c>
      <c r="V736" s="238">
        <f>IF(AND(LARGE('Sch A. Input'!$CL$15:$CL$41,COUNTIF('Sch A. Input'!$CL$15:$CL$41,"&gt;="&amp;F736))&lt;E736,F736&lt;&gt;0),"Leaver",IFERROR(S736/X736*$M$9,0))</f>
        <v>0</v>
      </c>
      <c r="W736" s="238">
        <f>IF(AND(LARGE('Sch A. Input'!$CL$15:$CL$41,COUNTIF('Sch A. Input'!$CL$15:$CL$41,"&gt;="&amp;F736))&lt;E736,F736&lt;&gt;0),"Leaver",V736+T736)</f>
        <v>0</v>
      </c>
      <c r="X736" s="264">
        <f>IF(AND(LARGE('Sch A. Input'!$CL$15:$CL$41,COUNTIF('Sch A. Input'!$CL$15:$CL$41,"&gt;="&amp;F736))&lt;E736,F736&lt;&gt;0),"Leaver",IF(OR(D736="",D736&gt;$L$11,($L$11-14)&lt;$K$9),0,(E736+1-D736)/14-1))</f>
        <v>0</v>
      </c>
      <c r="Y736" s="265">
        <f>IF(AND(LARGE('Sch A. Input'!$CL$15:$CL$41,COUNTIF('Sch A. Input'!$CL$15:$CL$41,"&gt;="&amp;F736))&lt;E736,F736&lt;&gt;0),"Leaver",IFERROR(IF((S736/$X736*$M$9+T736)&gt;$D$12,"YES","NO"),0))</f>
        <v>0</v>
      </c>
      <c r="Z736" s="225">
        <f>IF(AND(LARGE('Sch A. Input'!$CL$15:$CL$41,COUNTIF('Sch A. Input'!$CL$15:$CL$41,"&gt;="&amp;F736))&lt;E736,F736&lt;&gt;0),"Leaver",IFERROR(IF($Y736="YES",MIN($U736*($G$12/$D$12),$G$12),(SUMPRODUCT(--((MIN(W736,$D$12))&gt;$C$9:$C$12),((MIN(W736,$D$12))-$C$9:$C$12),$H$9:$H$12))-((1-(X736/$M$9))*(SUMPRODUCT(--((MIN(V736,$D$12))&gt;$C$9:$C$12),((MIN(V736,$D$12))-$C$9:$C$12),$H$9:$H$12)))),0))</f>
        <v>0</v>
      </c>
      <c r="AA736" s="169">
        <f>IF(AND(LARGE('Sch A. Input'!$CL$15:$CL$41,COUNTIF('Sch A. Input'!$CL$15:$CL$41,"&gt;="&amp;F736))&lt;E736,F736&lt;&gt;0),"Leaver",IFERROR(Z736/U736,0))</f>
        <v>0</v>
      </c>
      <c r="AB736" s="170">
        <f>IF(AND(LARGE('Sch A. Input'!$CL$15:$CL$41,COUNTIF('Sch A. Input'!$CL$15:$CL$41,"&gt;="&amp;F736))&lt;E736,F736&lt;&gt;0),"Leaver",Q736-Z736)</f>
        <v>0</v>
      </c>
      <c r="AC736" s="94">
        <f t="shared" si="127"/>
        <v>0</v>
      </c>
      <c r="BK736" s="2"/>
      <c r="BL736" s="2"/>
      <c r="CI736"/>
    </row>
    <row r="737" spans="2:87" x14ac:dyDescent="0.35">
      <c r="B737" s="70" t="str">
        <f>IF('Sch A. Input'!B735="","",'Sch A. Input'!B735)</f>
        <v/>
      </c>
      <c r="C737" s="75" t="str">
        <f>IF('Sch A. Input'!C735="","",'Sch A. Input'!C735)</f>
        <v/>
      </c>
      <c r="D737" s="71" t="str">
        <f>IF('Sch A. Input'!D735="","",'Sch A. Input'!D735)</f>
        <v/>
      </c>
      <c r="E737" s="71">
        <f>'Sch A. Input'!E735</f>
        <v>45016</v>
      </c>
      <c r="F737" s="71">
        <f>'Sch A. Input'!F735</f>
        <v>0</v>
      </c>
      <c r="G737" s="226">
        <f>SUMIFS('Sch A. Input'!H735:CJ735,'Sch A. Input'!$H$13:$CJ$13,$L$11,'Sch A. Input'!$H$14:$CJ$14,"Recurring")</f>
        <v>0</v>
      </c>
      <c r="H737" s="226">
        <f>SUMIFS('Sch A. Input'!H735:CJ735,'Sch A. Input'!$H$13:$CJ$13,$L$11,'Sch A. Input'!$H$14:$CJ$14,"One-time")</f>
        <v>0</v>
      </c>
      <c r="I737" s="227">
        <f t="shared" si="121"/>
        <v>0</v>
      </c>
      <c r="J737" s="228">
        <f>SUMIFS('Sch A. Input'!H735:CJ735,'Sch A. Input'!$H$14:$CJ$14,"Recurring",'Sch A. Input'!$H$13:$CJ$13,"&lt;="&amp;$L$11)</f>
        <v>0</v>
      </c>
      <c r="K737" s="228">
        <f>SUMIFS('Sch A. Input'!H735:CJ735,'Sch A. Input'!$H$14:$CJ$14,"One-time",'Sch A. Input'!$H$13:$CJ$13,"&lt;="&amp;$L$11)</f>
        <v>0</v>
      </c>
      <c r="L737" s="229">
        <f t="shared" si="122"/>
        <v>0</v>
      </c>
      <c r="M737" s="228">
        <f t="shared" si="123"/>
        <v>0</v>
      </c>
      <c r="N737" s="228">
        <f t="shared" si="124"/>
        <v>0</v>
      </c>
      <c r="O737" s="259">
        <f t="shared" si="125"/>
        <v>0</v>
      </c>
      <c r="P737" s="268">
        <f t="shared" si="119"/>
        <v>0</v>
      </c>
      <c r="Q737" s="231">
        <f t="shared" si="120"/>
        <v>0</v>
      </c>
      <c r="R737" s="97">
        <f t="shared" si="126"/>
        <v>0</v>
      </c>
      <c r="S737" s="237">
        <f>IF(AND(LARGE('Sch A. Input'!$CL$15:$CL$41,COUNTIF('Sch A. Input'!$CL$15:$CL$41,"&gt;="&amp;F737))&lt;E737,F737&lt;&gt;0),"Leaver",J737-G737)</f>
        <v>0</v>
      </c>
      <c r="T737" s="237">
        <f>IF(AND(LARGE('Sch A. Input'!$CL$15:$CL$41,COUNTIF('Sch A. Input'!$CL$15:$CL$41,"&gt;="&amp;F737))&lt;E737,F737&lt;&gt;0),"Leaver",K737-H737)</f>
        <v>0</v>
      </c>
      <c r="U737" s="238">
        <f>IF(AND(LARGE('Sch A. Input'!$CL$15:$CL$41,COUNTIF('Sch A. Input'!$CL$15:$CL$41,"&gt;="&amp;F737))&lt;E737,F737&lt;&gt;0),"Leaver",L737-I737)</f>
        <v>0</v>
      </c>
      <c r="V737" s="238">
        <f>IF(AND(LARGE('Sch A. Input'!$CL$15:$CL$41,COUNTIF('Sch A. Input'!$CL$15:$CL$41,"&gt;="&amp;F737))&lt;E737,F737&lt;&gt;0),"Leaver",IFERROR(S737/X737*$M$9,0))</f>
        <v>0</v>
      </c>
      <c r="W737" s="238">
        <f>IF(AND(LARGE('Sch A. Input'!$CL$15:$CL$41,COUNTIF('Sch A. Input'!$CL$15:$CL$41,"&gt;="&amp;F737))&lt;E737,F737&lt;&gt;0),"Leaver",V737+T737)</f>
        <v>0</v>
      </c>
      <c r="X737" s="264">
        <f>IF(AND(LARGE('Sch A. Input'!$CL$15:$CL$41,COUNTIF('Sch A. Input'!$CL$15:$CL$41,"&gt;="&amp;F737))&lt;E737,F737&lt;&gt;0),"Leaver",IF(OR(D737="",D737&gt;$L$11,($L$11-14)&lt;$K$9),0,(E737+1-D737)/14-1))</f>
        <v>0</v>
      </c>
      <c r="Y737" s="265">
        <f>IF(AND(LARGE('Sch A. Input'!$CL$15:$CL$41,COUNTIF('Sch A. Input'!$CL$15:$CL$41,"&gt;="&amp;F737))&lt;E737,F737&lt;&gt;0),"Leaver",IFERROR(IF((S737/$X737*$M$9+T737)&gt;$D$12,"YES","NO"),0))</f>
        <v>0</v>
      </c>
      <c r="Z737" s="225">
        <f>IF(AND(LARGE('Sch A. Input'!$CL$15:$CL$41,COUNTIF('Sch A. Input'!$CL$15:$CL$41,"&gt;="&amp;F737))&lt;E737,F737&lt;&gt;0),"Leaver",IFERROR(IF($Y737="YES",MIN($U737*($G$12/$D$12),$G$12),(SUMPRODUCT(--((MIN(W737,$D$12))&gt;$C$9:$C$12),((MIN(W737,$D$12))-$C$9:$C$12),$H$9:$H$12))-((1-(X737/$M$9))*(SUMPRODUCT(--((MIN(V737,$D$12))&gt;$C$9:$C$12),((MIN(V737,$D$12))-$C$9:$C$12),$H$9:$H$12)))),0))</f>
        <v>0</v>
      </c>
      <c r="AA737" s="169">
        <f>IF(AND(LARGE('Sch A. Input'!$CL$15:$CL$41,COUNTIF('Sch A. Input'!$CL$15:$CL$41,"&gt;="&amp;F737))&lt;E737,F737&lt;&gt;0),"Leaver",IFERROR(Z737/U737,0))</f>
        <v>0</v>
      </c>
      <c r="AB737" s="170">
        <f>IF(AND(LARGE('Sch A. Input'!$CL$15:$CL$41,COUNTIF('Sch A. Input'!$CL$15:$CL$41,"&gt;="&amp;F737))&lt;E737,F737&lt;&gt;0),"Leaver",Q737-Z737)</f>
        <v>0</v>
      </c>
      <c r="AC737" s="94">
        <f t="shared" si="127"/>
        <v>0</v>
      </c>
      <c r="BK737" s="2"/>
      <c r="BL737" s="2"/>
      <c r="CI737"/>
    </row>
    <row r="738" spans="2:87" x14ac:dyDescent="0.35">
      <c r="B738" s="70" t="str">
        <f>IF('Sch A. Input'!B736="","",'Sch A. Input'!B736)</f>
        <v/>
      </c>
      <c r="C738" s="75" t="str">
        <f>IF('Sch A. Input'!C736="","",'Sch A. Input'!C736)</f>
        <v/>
      </c>
      <c r="D738" s="71" t="str">
        <f>IF('Sch A. Input'!D736="","",'Sch A. Input'!D736)</f>
        <v/>
      </c>
      <c r="E738" s="71">
        <f>'Sch A. Input'!E736</f>
        <v>45016</v>
      </c>
      <c r="F738" s="71">
        <f>'Sch A. Input'!F736</f>
        <v>0</v>
      </c>
      <c r="G738" s="226">
        <f>SUMIFS('Sch A. Input'!H736:CJ736,'Sch A. Input'!$H$13:$CJ$13,$L$11,'Sch A. Input'!$H$14:$CJ$14,"Recurring")</f>
        <v>0</v>
      </c>
      <c r="H738" s="226">
        <f>SUMIFS('Sch A. Input'!H736:CJ736,'Sch A. Input'!$H$13:$CJ$13,$L$11,'Sch A. Input'!$H$14:$CJ$14,"One-time")</f>
        <v>0</v>
      </c>
      <c r="I738" s="227">
        <f t="shared" si="121"/>
        <v>0</v>
      </c>
      <c r="J738" s="228">
        <f>SUMIFS('Sch A. Input'!H736:CJ736,'Sch A. Input'!$H$14:$CJ$14,"Recurring",'Sch A. Input'!$H$13:$CJ$13,"&lt;="&amp;$L$11)</f>
        <v>0</v>
      </c>
      <c r="K738" s="228">
        <f>SUMIFS('Sch A. Input'!H736:CJ736,'Sch A. Input'!$H$14:$CJ$14,"One-time",'Sch A. Input'!$H$13:$CJ$13,"&lt;="&amp;$L$11)</f>
        <v>0</v>
      </c>
      <c r="L738" s="229">
        <f t="shared" si="122"/>
        <v>0</v>
      </c>
      <c r="M738" s="228">
        <f t="shared" si="123"/>
        <v>0</v>
      </c>
      <c r="N738" s="228">
        <f t="shared" si="124"/>
        <v>0</v>
      </c>
      <c r="O738" s="259">
        <f t="shared" si="125"/>
        <v>0</v>
      </c>
      <c r="P738" s="268">
        <f t="shared" si="119"/>
        <v>0</v>
      </c>
      <c r="Q738" s="231">
        <f t="shared" si="120"/>
        <v>0</v>
      </c>
      <c r="R738" s="97">
        <f t="shared" si="126"/>
        <v>0</v>
      </c>
      <c r="S738" s="237">
        <f>IF(AND(LARGE('Sch A. Input'!$CL$15:$CL$41,COUNTIF('Sch A. Input'!$CL$15:$CL$41,"&gt;="&amp;F738))&lt;E738,F738&lt;&gt;0),"Leaver",J738-G738)</f>
        <v>0</v>
      </c>
      <c r="T738" s="237">
        <f>IF(AND(LARGE('Sch A. Input'!$CL$15:$CL$41,COUNTIF('Sch A. Input'!$CL$15:$CL$41,"&gt;="&amp;F738))&lt;E738,F738&lt;&gt;0),"Leaver",K738-H738)</f>
        <v>0</v>
      </c>
      <c r="U738" s="238">
        <f>IF(AND(LARGE('Sch A. Input'!$CL$15:$CL$41,COUNTIF('Sch A. Input'!$CL$15:$CL$41,"&gt;="&amp;F738))&lt;E738,F738&lt;&gt;0),"Leaver",L738-I738)</f>
        <v>0</v>
      </c>
      <c r="V738" s="238">
        <f>IF(AND(LARGE('Sch A. Input'!$CL$15:$CL$41,COUNTIF('Sch A. Input'!$CL$15:$CL$41,"&gt;="&amp;F738))&lt;E738,F738&lt;&gt;0),"Leaver",IFERROR(S738/X738*$M$9,0))</f>
        <v>0</v>
      </c>
      <c r="W738" s="238">
        <f>IF(AND(LARGE('Sch A. Input'!$CL$15:$CL$41,COUNTIF('Sch A. Input'!$CL$15:$CL$41,"&gt;="&amp;F738))&lt;E738,F738&lt;&gt;0),"Leaver",V738+T738)</f>
        <v>0</v>
      </c>
      <c r="X738" s="264">
        <f>IF(AND(LARGE('Sch A. Input'!$CL$15:$CL$41,COUNTIF('Sch A. Input'!$CL$15:$CL$41,"&gt;="&amp;F738))&lt;E738,F738&lt;&gt;0),"Leaver",IF(OR(D738="",D738&gt;$L$11,($L$11-14)&lt;$K$9),0,(E738+1-D738)/14-1))</f>
        <v>0</v>
      </c>
      <c r="Y738" s="265">
        <f>IF(AND(LARGE('Sch A. Input'!$CL$15:$CL$41,COUNTIF('Sch A. Input'!$CL$15:$CL$41,"&gt;="&amp;F738))&lt;E738,F738&lt;&gt;0),"Leaver",IFERROR(IF((S738/$X738*$M$9+T738)&gt;$D$12,"YES","NO"),0))</f>
        <v>0</v>
      </c>
      <c r="Z738" s="225">
        <f>IF(AND(LARGE('Sch A. Input'!$CL$15:$CL$41,COUNTIF('Sch A. Input'!$CL$15:$CL$41,"&gt;="&amp;F738))&lt;E738,F738&lt;&gt;0),"Leaver",IFERROR(IF($Y738="YES",MIN($U738*($G$12/$D$12),$G$12),(SUMPRODUCT(--((MIN(W738,$D$12))&gt;$C$9:$C$12),((MIN(W738,$D$12))-$C$9:$C$12),$H$9:$H$12))-((1-(X738/$M$9))*(SUMPRODUCT(--((MIN(V738,$D$12))&gt;$C$9:$C$12),((MIN(V738,$D$12))-$C$9:$C$12),$H$9:$H$12)))),0))</f>
        <v>0</v>
      </c>
      <c r="AA738" s="169">
        <f>IF(AND(LARGE('Sch A. Input'!$CL$15:$CL$41,COUNTIF('Sch A. Input'!$CL$15:$CL$41,"&gt;="&amp;F738))&lt;E738,F738&lt;&gt;0),"Leaver",IFERROR(Z738/U738,0))</f>
        <v>0</v>
      </c>
      <c r="AB738" s="170">
        <f>IF(AND(LARGE('Sch A. Input'!$CL$15:$CL$41,COUNTIF('Sch A. Input'!$CL$15:$CL$41,"&gt;="&amp;F738))&lt;E738,F738&lt;&gt;0),"Leaver",Q738-Z738)</f>
        <v>0</v>
      </c>
      <c r="AC738" s="94">
        <f t="shared" si="127"/>
        <v>0</v>
      </c>
      <c r="BK738" s="2"/>
      <c r="BL738" s="2"/>
      <c r="CI738"/>
    </row>
    <row r="739" spans="2:87" x14ac:dyDescent="0.35">
      <c r="B739" s="70" t="str">
        <f>IF('Sch A. Input'!B737="","",'Sch A. Input'!B737)</f>
        <v/>
      </c>
      <c r="C739" s="75" t="str">
        <f>IF('Sch A. Input'!C737="","",'Sch A. Input'!C737)</f>
        <v/>
      </c>
      <c r="D739" s="71" t="str">
        <f>IF('Sch A. Input'!D737="","",'Sch A. Input'!D737)</f>
        <v/>
      </c>
      <c r="E739" s="71">
        <f>'Sch A. Input'!E737</f>
        <v>45016</v>
      </c>
      <c r="F739" s="71">
        <f>'Sch A. Input'!F737</f>
        <v>0</v>
      </c>
      <c r="G739" s="226">
        <f>SUMIFS('Sch A. Input'!H737:CJ737,'Sch A. Input'!$H$13:$CJ$13,$L$11,'Sch A. Input'!$H$14:$CJ$14,"Recurring")</f>
        <v>0</v>
      </c>
      <c r="H739" s="226">
        <f>SUMIFS('Sch A. Input'!H737:CJ737,'Sch A. Input'!$H$13:$CJ$13,$L$11,'Sch A. Input'!$H$14:$CJ$14,"One-time")</f>
        <v>0</v>
      </c>
      <c r="I739" s="227">
        <f t="shared" si="121"/>
        <v>0</v>
      </c>
      <c r="J739" s="228">
        <f>SUMIFS('Sch A. Input'!H737:CJ737,'Sch A. Input'!$H$14:$CJ$14,"Recurring",'Sch A. Input'!$H$13:$CJ$13,"&lt;="&amp;$L$11)</f>
        <v>0</v>
      </c>
      <c r="K739" s="228">
        <f>SUMIFS('Sch A. Input'!H737:CJ737,'Sch A. Input'!$H$14:$CJ$14,"One-time",'Sch A. Input'!$H$13:$CJ$13,"&lt;="&amp;$L$11)</f>
        <v>0</v>
      </c>
      <c r="L739" s="229">
        <f t="shared" si="122"/>
        <v>0</v>
      </c>
      <c r="M739" s="228">
        <f t="shared" si="123"/>
        <v>0</v>
      </c>
      <c r="N739" s="228">
        <f t="shared" si="124"/>
        <v>0</v>
      </c>
      <c r="O739" s="259">
        <f t="shared" si="125"/>
        <v>0</v>
      </c>
      <c r="P739" s="268">
        <f t="shared" si="119"/>
        <v>0</v>
      </c>
      <c r="Q739" s="231">
        <f t="shared" si="120"/>
        <v>0</v>
      </c>
      <c r="R739" s="97">
        <f t="shared" si="126"/>
        <v>0</v>
      </c>
      <c r="S739" s="237">
        <f>IF(AND(LARGE('Sch A. Input'!$CL$15:$CL$41,COUNTIF('Sch A. Input'!$CL$15:$CL$41,"&gt;="&amp;F739))&lt;E739,F739&lt;&gt;0),"Leaver",J739-G739)</f>
        <v>0</v>
      </c>
      <c r="T739" s="237">
        <f>IF(AND(LARGE('Sch A. Input'!$CL$15:$CL$41,COUNTIF('Sch A. Input'!$CL$15:$CL$41,"&gt;="&amp;F739))&lt;E739,F739&lt;&gt;0),"Leaver",K739-H739)</f>
        <v>0</v>
      </c>
      <c r="U739" s="238">
        <f>IF(AND(LARGE('Sch A. Input'!$CL$15:$CL$41,COUNTIF('Sch A. Input'!$CL$15:$CL$41,"&gt;="&amp;F739))&lt;E739,F739&lt;&gt;0),"Leaver",L739-I739)</f>
        <v>0</v>
      </c>
      <c r="V739" s="238">
        <f>IF(AND(LARGE('Sch A. Input'!$CL$15:$CL$41,COUNTIF('Sch A. Input'!$CL$15:$CL$41,"&gt;="&amp;F739))&lt;E739,F739&lt;&gt;0),"Leaver",IFERROR(S739/X739*$M$9,0))</f>
        <v>0</v>
      </c>
      <c r="W739" s="238">
        <f>IF(AND(LARGE('Sch A. Input'!$CL$15:$CL$41,COUNTIF('Sch A. Input'!$CL$15:$CL$41,"&gt;="&amp;F739))&lt;E739,F739&lt;&gt;0),"Leaver",V739+T739)</f>
        <v>0</v>
      </c>
      <c r="X739" s="264">
        <f>IF(AND(LARGE('Sch A. Input'!$CL$15:$CL$41,COUNTIF('Sch A. Input'!$CL$15:$CL$41,"&gt;="&amp;F739))&lt;E739,F739&lt;&gt;0),"Leaver",IF(OR(D739="",D739&gt;$L$11,($L$11-14)&lt;$K$9),0,(E739+1-D739)/14-1))</f>
        <v>0</v>
      </c>
      <c r="Y739" s="265">
        <f>IF(AND(LARGE('Sch A. Input'!$CL$15:$CL$41,COUNTIF('Sch A. Input'!$CL$15:$CL$41,"&gt;="&amp;F739))&lt;E739,F739&lt;&gt;0),"Leaver",IFERROR(IF((S739/$X739*$M$9+T739)&gt;$D$12,"YES","NO"),0))</f>
        <v>0</v>
      </c>
      <c r="Z739" s="225">
        <f>IF(AND(LARGE('Sch A. Input'!$CL$15:$CL$41,COUNTIF('Sch A. Input'!$CL$15:$CL$41,"&gt;="&amp;F739))&lt;E739,F739&lt;&gt;0),"Leaver",IFERROR(IF($Y739="YES",MIN($U739*($G$12/$D$12),$G$12),(SUMPRODUCT(--((MIN(W739,$D$12))&gt;$C$9:$C$12),((MIN(W739,$D$12))-$C$9:$C$12),$H$9:$H$12))-((1-(X739/$M$9))*(SUMPRODUCT(--((MIN(V739,$D$12))&gt;$C$9:$C$12),((MIN(V739,$D$12))-$C$9:$C$12),$H$9:$H$12)))),0))</f>
        <v>0</v>
      </c>
      <c r="AA739" s="169">
        <f>IF(AND(LARGE('Sch A. Input'!$CL$15:$CL$41,COUNTIF('Sch A. Input'!$CL$15:$CL$41,"&gt;="&amp;F739))&lt;E739,F739&lt;&gt;0),"Leaver",IFERROR(Z739/U739,0))</f>
        <v>0</v>
      </c>
      <c r="AB739" s="170">
        <f>IF(AND(LARGE('Sch A. Input'!$CL$15:$CL$41,COUNTIF('Sch A. Input'!$CL$15:$CL$41,"&gt;="&amp;F739))&lt;E739,F739&lt;&gt;0),"Leaver",Q739-Z739)</f>
        <v>0</v>
      </c>
      <c r="AC739" s="94">
        <f t="shared" si="127"/>
        <v>0</v>
      </c>
      <c r="BK739" s="2"/>
      <c r="BL739" s="2"/>
      <c r="CI739"/>
    </row>
    <row r="740" spans="2:87" x14ac:dyDescent="0.35">
      <c r="B740" s="70" t="str">
        <f>IF('Sch A. Input'!B738="","",'Sch A. Input'!B738)</f>
        <v/>
      </c>
      <c r="C740" s="75" t="str">
        <f>IF('Sch A. Input'!C738="","",'Sch A. Input'!C738)</f>
        <v/>
      </c>
      <c r="D740" s="71" t="str">
        <f>IF('Sch A. Input'!D738="","",'Sch A. Input'!D738)</f>
        <v/>
      </c>
      <c r="E740" s="71">
        <f>'Sch A. Input'!E738</f>
        <v>45016</v>
      </c>
      <c r="F740" s="71">
        <f>'Sch A. Input'!F738</f>
        <v>0</v>
      </c>
      <c r="G740" s="226">
        <f>SUMIFS('Sch A. Input'!H738:CJ738,'Sch A. Input'!$H$13:$CJ$13,$L$11,'Sch A. Input'!$H$14:$CJ$14,"Recurring")</f>
        <v>0</v>
      </c>
      <c r="H740" s="226">
        <f>SUMIFS('Sch A. Input'!H738:CJ738,'Sch A. Input'!$H$13:$CJ$13,$L$11,'Sch A. Input'!$H$14:$CJ$14,"One-time")</f>
        <v>0</v>
      </c>
      <c r="I740" s="227">
        <f t="shared" si="121"/>
        <v>0</v>
      </c>
      <c r="J740" s="228">
        <f>SUMIFS('Sch A. Input'!H738:CJ738,'Sch A. Input'!$H$14:$CJ$14,"Recurring",'Sch A. Input'!$H$13:$CJ$13,"&lt;="&amp;$L$11)</f>
        <v>0</v>
      </c>
      <c r="K740" s="228">
        <f>SUMIFS('Sch A. Input'!H738:CJ738,'Sch A. Input'!$H$14:$CJ$14,"One-time",'Sch A. Input'!$H$13:$CJ$13,"&lt;="&amp;$L$11)</f>
        <v>0</v>
      </c>
      <c r="L740" s="229">
        <f t="shared" si="122"/>
        <v>0</v>
      </c>
      <c r="M740" s="228">
        <f t="shared" si="123"/>
        <v>0</v>
      </c>
      <c r="N740" s="228">
        <f t="shared" si="124"/>
        <v>0</v>
      </c>
      <c r="O740" s="259">
        <f t="shared" si="125"/>
        <v>0</v>
      </c>
      <c r="P740" s="268">
        <f t="shared" si="119"/>
        <v>0</v>
      </c>
      <c r="Q740" s="231">
        <f t="shared" si="120"/>
        <v>0</v>
      </c>
      <c r="R740" s="97">
        <f t="shared" si="126"/>
        <v>0</v>
      </c>
      <c r="S740" s="237">
        <f>IF(AND(LARGE('Sch A. Input'!$CL$15:$CL$41,COUNTIF('Sch A. Input'!$CL$15:$CL$41,"&gt;="&amp;F740))&lt;E740,F740&lt;&gt;0),"Leaver",J740-G740)</f>
        <v>0</v>
      </c>
      <c r="T740" s="237">
        <f>IF(AND(LARGE('Sch A. Input'!$CL$15:$CL$41,COUNTIF('Sch A. Input'!$CL$15:$CL$41,"&gt;="&amp;F740))&lt;E740,F740&lt;&gt;0),"Leaver",K740-H740)</f>
        <v>0</v>
      </c>
      <c r="U740" s="238">
        <f>IF(AND(LARGE('Sch A. Input'!$CL$15:$CL$41,COUNTIF('Sch A. Input'!$CL$15:$CL$41,"&gt;="&amp;F740))&lt;E740,F740&lt;&gt;0),"Leaver",L740-I740)</f>
        <v>0</v>
      </c>
      <c r="V740" s="238">
        <f>IF(AND(LARGE('Sch A. Input'!$CL$15:$CL$41,COUNTIF('Sch A. Input'!$CL$15:$CL$41,"&gt;="&amp;F740))&lt;E740,F740&lt;&gt;0),"Leaver",IFERROR(S740/X740*$M$9,0))</f>
        <v>0</v>
      </c>
      <c r="W740" s="238">
        <f>IF(AND(LARGE('Sch A. Input'!$CL$15:$CL$41,COUNTIF('Sch A. Input'!$CL$15:$CL$41,"&gt;="&amp;F740))&lt;E740,F740&lt;&gt;0),"Leaver",V740+T740)</f>
        <v>0</v>
      </c>
      <c r="X740" s="264">
        <f>IF(AND(LARGE('Sch A. Input'!$CL$15:$CL$41,COUNTIF('Sch A. Input'!$CL$15:$CL$41,"&gt;="&amp;F740))&lt;E740,F740&lt;&gt;0),"Leaver",IF(OR(D740="",D740&gt;$L$11,($L$11-14)&lt;$K$9),0,(E740+1-D740)/14-1))</f>
        <v>0</v>
      </c>
      <c r="Y740" s="265">
        <f>IF(AND(LARGE('Sch A. Input'!$CL$15:$CL$41,COUNTIF('Sch A. Input'!$CL$15:$CL$41,"&gt;="&amp;F740))&lt;E740,F740&lt;&gt;0),"Leaver",IFERROR(IF((S740/$X740*$M$9+T740)&gt;$D$12,"YES","NO"),0))</f>
        <v>0</v>
      </c>
      <c r="Z740" s="225">
        <f>IF(AND(LARGE('Sch A. Input'!$CL$15:$CL$41,COUNTIF('Sch A. Input'!$CL$15:$CL$41,"&gt;="&amp;F740))&lt;E740,F740&lt;&gt;0),"Leaver",IFERROR(IF($Y740="YES",MIN($U740*($G$12/$D$12),$G$12),(SUMPRODUCT(--((MIN(W740,$D$12))&gt;$C$9:$C$12),((MIN(W740,$D$12))-$C$9:$C$12),$H$9:$H$12))-((1-(X740/$M$9))*(SUMPRODUCT(--((MIN(V740,$D$12))&gt;$C$9:$C$12),((MIN(V740,$D$12))-$C$9:$C$12),$H$9:$H$12)))),0))</f>
        <v>0</v>
      </c>
      <c r="AA740" s="169">
        <f>IF(AND(LARGE('Sch A. Input'!$CL$15:$CL$41,COUNTIF('Sch A. Input'!$CL$15:$CL$41,"&gt;="&amp;F740))&lt;E740,F740&lt;&gt;0),"Leaver",IFERROR(Z740/U740,0))</f>
        <v>0</v>
      </c>
      <c r="AB740" s="170">
        <f>IF(AND(LARGE('Sch A. Input'!$CL$15:$CL$41,COUNTIF('Sch A. Input'!$CL$15:$CL$41,"&gt;="&amp;F740))&lt;E740,F740&lt;&gt;0),"Leaver",Q740-Z740)</f>
        <v>0</v>
      </c>
      <c r="AC740" s="94">
        <f t="shared" si="127"/>
        <v>0</v>
      </c>
      <c r="BK740" s="2"/>
      <c r="BL740" s="2"/>
      <c r="CI740"/>
    </row>
    <row r="741" spans="2:87" x14ac:dyDescent="0.35">
      <c r="B741" s="70" t="str">
        <f>IF('Sch A. Input'!B739="","",'Sch A. Input'!B739)</f>
        <v/>
      </c>
      <c r="C741" s="75" t="str">
        <f>IF('Sch A. Input'!C739="","",'Sch A. Input'!C739)</f>
        <v/>
      </c>
      <c r="D741" s="71" t="str">
        <f>IF('Sch A. Input'!D739="","",'Sch A. Input'!D739)</f>
        <v/>
      </c>
      <c r="E741" s="71">
        <f>'Sch A. Input'!E739</f>
        <v>45016</v>
      </c>
      <c r="F741" s="71">
        <f>'Sch A. Input'!F739</f>
        <v>0</v>
      </c>
      <c r="G741" s="226">
        <f>SUMIFS('Sch A. Input'!H739:CJ739,'Sch A. Input'!$H$13:$CJ$13,$L$11,'Sch A. Input'!$H$14:$CJ$14,"Recurring")</f>
        <v>0</v>
      </c>
      <c r="H741" s="226">
        <f>SUMIFS('Sch A. Input'!H739:CJ739,'Sch A. Input'!$H$13:$CJ$13,$L$11,'Sch A. Input'!$H$14:$CJ$14,"One-time")</f>
        <v>0</v>
      </c>
      <c r="I741" s="227">
        <f t="shared" si="121"/>
        <v>0</v>
      </c>
      <c r="J741" s="228">
        <f>SUMIFS('Sch A. Input'!H739:CJ739,'Sch A. Input'!$H$14:$CJ$14,"Recurring",'Sch A. Input'!$H$13:$CJ$13,"&lt;="&amp;$L$11)</f>
        <v>0</v>
      </c>
      <c r="K741" s="228">
        <f>SUMIFS('Sch A. Input'!H739:CJ739,'Sch A. Input'!$H$14:$CJ$14,"One-time",'Sch A. Input'!$H$13:$CJ$13,"&lt;="&amp;$L$11)</f>
        <v>0</v>
      </c>
      <c r="L741" s="229">
        <f t="shared" si="122"/>
        <v>0</v>
      </c>
      <c r="M741" s="228">
        <f t="shared" si="123"/>
        <v>0</v>
      </c>
      <c r="N741" s="228">
        <f t="shared" si="124"/>
        <v>0</v>
      </c>
      <c r="O741" s="259">
        <f t="shared" si="125"/>
        <v>0</v>
      </c>
      <c r="P741" s="268">
        <f t="shared" si="119"/>
        <v>0</v>
      </c>
      <c r="Q741" s="231">
        <f t="shared" si="120"/>
        <v>0</v>
      </c>
      <c r="R741" s="97">
        <f t="shared" si="126"/>
        <v>0</v>
      </c>
      <c r="S741" s="237">
        <f>IF(AND(LARGE('Sch A. Input'!$CL$15:$CL$41,COUNTIF('Sch A. Input'!$CL$15:$CL$41,"&gt;="&amp;F741))&lt;E741,F741&lt;&gt;0),"Leaver",J741-G741)</f>
        <v>0</v>
      </c>
      <c r="T741" s="237">
        <f>IF(AND(LARGE('Sch A. Input'!$CL$15:$CL$41,COUNTIF('Sch A. Input'!$CL$15:$CL$41,"&gt;="&amp;F741))&lt;E741,F741&lt;&gt;0),"Leaver",K741-H741)</f>
        <v>0</v>
      </c>
      <c r="U741" s="238">
        <f>IF(AND(LARGE('Sch A. Input'!$CL$15:$CL$41,COUNTIF('Sch A. Input'!$CL$15:$CL$41,"&gt;="&amp;F741))&lt;E741,F741&lt;&gt;0),"Leaver",L741-I741)</f>
        <v>0</v>
      </c>
      <c r="V741" s="238">
        <f>IF(AND(LARGE('Sch A. Input'!$CL$15:$CL$41,COUNTIF('Sch A. Input'!$CL$15:$CL$41,"&gt;="&amp;F741))&lt;E741,F741&lt;&gt;0),"Leaver",IFERROR(S741/X741*$M$9,0))</f>
        <v>0</v>
      </c>
      <c r="W741" s="238">
        <f>IF(AND(LARGE('Sch A. Input'!$CL$15:$CL$41,COUNTIF('Sch A. Input'!$CL$15:$CL$41,"&gt;="&amp;F741))&lt;E741,F741&lt;&gt;0),"Leaver",V741+T741)</f>
        <v>0</v>
      </c>
      <c r="X741" s="264">
        <f>IF(AND(LARGE('Sch A. Input'!$CL$15:$CL$41,COUNTIF('Sch A. Input'!$CL$15:$CL$41,"&gt;="&amp;F741))&lt;E741,F741&lt;&gt;0),"Leaver",IF(OR(D741="",D741&gt;$L$11,($L$11-14)&lt;$K$9),0,(E741+1-D741)/14-1))</f>
        <v>0</v>
      </c>
      <c r="Y741" s="265">
        <f>IF(AND(LARGE('Sch A. Input'!$CL$15:$CL$41,COUNTIF('Sch A. Input'!$CL$15:$CL$41,"&gt;="&amp;F741))&lt;E741,F741&lt;&gt;0),"Leaver",IFERROR(IF((S741/$X741*$M$9+T741)&gt;$D$12,"YES","NO"),0))</f>
        <v>0</v>
      </c>
      <c r="Z741" s="225">
        <f>IF(AND(LARGE('Sch A. Input'!$CL$15:$CL$41,COUNTIF('Sch A. Input'!$CL$15:$CL$41,"&gt;="&amp;F741))&lt;E741,F741&lt;&gt;0),"Leaver",IFERROR(IF($Y741="YES",MIN($U741*($G$12/$D$12),$G$12),(SUMPRODUCT(--((MIN(W741,$D$12))&gt;$C$9:$C$12),((MIN(W741,$D$12))-$C$9:$C$12),$H$9:$H$12))-((1-(X741/$M$9))*(SUMPRODUCT(--((MIN(V741,$D$12))&gt;$C$9:$C$12),((MIN(V741,$D$12))-$C$9:$C$12),$H$9:$H$12)))),0))</f>
        <v>0</v>
      </c>
      <c r="AA741" s="169">
        <f>IF(AND(LARGE('Sch A. Input'!$CL$15:$CL$41,COUNTIF('Sch A. Input'!$CL$15:$CL$41,"&gt;="&amp;F741))&lt;E741,F741&lt;&gt;0),"Leaver",IFERROR(Z741/U741,0))</f>
        <v>0</v>
      </c>
      <c r="AB741" s="170">
        <f>IF(AND(LARGE('Sch A. Input'!$CL$15:$CL$41,COUNTIF('Sch A. Input'!$CL$15:$CL$41,"&gt;="&amp;F741))&lt;E741,F741&lt;&gt;0),"Leaver",Q741-Z741)</f>
        <v>0</v>
      </c>
      <c r="AC741" s="94">
        <f t="shared" si="127"/>
        <v>0</v>
      </c>
      <c r="BK741" s="2"/>
      <c r="BL741" s="2"/>
      <c r="CI741"/>
    </row>
    <row r="742" spans="2:87" x14ac:dyDescent="0.35">
      <c r="B742" s="70" t="str">
        <f>IF('Sch A. Input'!B740="","",'Sch A. Input'!B740)</f>
        <v/>
      </c>
      <c r="C742" s="75" t="str">
        <f>IF('Sch A. Input'!C740="","",'Sch A. Input'!C740)</f>
        <v/>
      </c>
      <c r="D742" s="71" t="str">
        <f>IF('Sch A. Input'!D740="","",'Sch A. Input'!D740)</f>
        <v/>
      </c>
      <c r="E742" s="71">
        <f>'Sch A. Input'!E740</f>
        <v>45016</v>
      </c>
      <c r="F742" s="71">
        <f>'Sch A. Input'!F740</f>
        <v>0</v>
      </c>
      <c r="G742" s="226">
        <f>SUMIFS('Sch A. Input'!H740:CJ740,'Sch A. Input'!$H$13:$CJ$13,$L$11,'Sch A. Input'!$H$14:$CJ$14,"Recurring")</f>
        <v>0</v>
      </c>
      <c r="H742" s="226">
        <f>SUMIFS('Sch A. Input'!H740:CJ740,'Sch A. Input'!$H$13:$CJ$13,$L$11,'Sch A. Input'!$H$14:$CJ$14,"One-time")</f>
        <v>0</v>
      </c>
      <c r="I742" s="227">
        <f t="shared" si="121"/>
        <v>0</v>
      </c>
      <c r="J742" s="228">
        <f>SUMIFS('Sch A. Input'!H740:CJ740,'Sch A. Input'!$H$14:$CJ$14,"Recurring",'Sch A. Input'!$H$13:$CJ$13,"&lt;="&amp;$L$11)</f>
        <v>0</v>
      </c>
      <c r="K742" s="228">
        <f>SUMIFS('Sch A. Input'!H740:CJ740,'Sch A. Input'!$H$14:$CJ$14,"One-time",'Sch A. Input'!$H$13:$CJ$13,"&lt;="&amp;$L$11)</f>
        <v>0</v>
      </c>
      <c r="L742" s="229">
        <f t="shared" si="122"/>
        <v>0</v>
      </c>
      <c r="M742" s="228">
        <f t="shared" si="123"/>
        <v>0</v>
      </c>
      <c r="N742" s="228">
        <f t="shared" si="124"/>
        <v>0</v>
      </c>
      <c r="O742" s="259">
        <f t="shared" si="125"/>
        <v>0</v>
      </c>
      <c r="P742" s="268">
        <f t="shared" si="119"/>
        <v>0</v>
      </c>
      <c r="Q742" s="231">
        <f t="shared" si="120"/>
        <v>0</v>
      </c>
      <c r="R742" s="97">
        <f t="shared" si="126"/>
        <v>0</v>
      </c>
      <c r="S742" s="237">
        <f>IF(AND(LARGE('Sch A. Input'!$CL$15:$CL$41,COUNTIF('Sch A. Input'!$CL$15:$CL$41,"&gt;="&amp;F742))&lt;E742,F742&lt;&gt;0),"Leaver",J742-G742)</f>
        <v>0</v>
      </c>
      <c r="T742" s="237">
        <f>IF(AND(LARGE('Sch A. Input'!$CL$15:$CL$41,COUNTIF('Sch A. Input'!$CL$15:$CL$41,"&gt;="&amp;F742))&lt;E742,F742&lt;&gt;0),"Leaver",K742-H742)</f>
        <v>0</v>
      </c>
      <c r="U742" s="238">
        <f>IF(AND(LARGE('Sch A. Input'!$CL$15:$CL$41,COUNTIF('Sch A. Input'!$CL$15:$CL$41,"&gt;="&amp;F742))&lt;E742,F742&lt;&gt;0),"Leaver",L742-I742)</f>
        <v>0</v>
      </c>
      <c r="V742" s="238">
        <f>IF(AND(LARGE('Sch A. Input'!$CL$15:$CL$41,COUNTIF('Sch A. Input'!$CL$15:$CL$41,"&gt;="&amp;F742))&lt;E742,F742&lt;&gt;0),"Leaver",IFERROR(S742/X742*$M$9,0))</f>
        <v>0</v>
      </c>
      <c r="W742" s="238">
        <f>IF(AND(LARGE('Sch A. Input'!$CL$15:$CL$41,COUNTIF('Sch A. Input'!$CL$15:$CL$41,"&gt;="&amp;F742))&lt;E742,F742&lt;&gt;0),"Leaver",V742+T742)</f>
        <v>0</v>
      </c>
      <c r="X742" s="264">
        <f>IF(AND(LARGE('Sch A. Input'!$CL$15:$CL$41,COUNTIF('Sch A. Input'!$CL$15:$CL$41,"&gt;="&amp;F742))&lt;E742,F742&lt;&gt;0),"Leaver",IF(OR(D742="",D742&gt;$L$11,($L$11-14)&lt;$K$9),0,(E742+1-D742)/14-1))</f>
        <v>0</v>
      </c>
      <c r="Y742" s="265">
        <f>IF(AND(LARGE('Sch A. Input'!$CL$15:$CL$41,COUNTIF('Sch A. Input'!$CL$15:$CL$41,"&gt;="&amp;F742))&lt;E742,F742&lt;&gt;0),"Leaver",IFERROR(IF((S742/$X742*$M$9+T742)&gt;$D$12,"YES","NO"),0))</f>
        <v>0</v>
      </c>
      <c r="Z742" s="225">
        <f>IF(AND(LARGE('Sch A. Input'!$CL$15:$CL$41,COUNTIF('Sch A. Input'!$CL$15:$CL$41,"&gt;="&amp;F742))&lt;E742,F742&lt;&gt;0),"Leaver",IFERROR(IF($Y742="YES",MIN($U742*($G$12/$D$12),$G$12),(SUMPRODUCT(--((MIN(W742,$D$12))&gt;$C$9:$C$12),((MIN(W742,$D$12))-$C$9:$C$12),$H$9:$H$12))-((1-(X742/$M$9))*(SUMPRODUCT(--((MIN(V742,$D$12))&gt;$C$9:$C$12),((MIN(V742,$D$12))-$C$9:$C$12),$H$9:$H$12)))),0))</f>
        <v>0</v>
      </c>
      <c r="AA742" s="169">
        <f>IF(AND(LARGE('Sch A. Input'!$CL$15:$CL$41,COUNTIF('Sch A. Input'!$CL$15:$CL$41,"&gt;="&amp;F742))&lt;E742,F742&lt;&gt;0),"Leaver",IFERROR(Z742/U742,0))</f>
        <v>0</v>
      </c>
      <c r="AB742" s="170">
        <f>IF(AND(LARGE('Sch A. Input'!$CL$15:$CL$41,COUNTIF('Sch A. Input'!$CL$15:$CL$41,"&gt;="&amp;F742))&lt;E742,F742&lt;&gt;0),"Leaver",Q742-Z742)</f>
        <v>0</v>
      </c>
      <c r="AC742" s="94">
        <f t="shared" si="127"/>
        <v>0</v>
      </c>
      <c r="BK742" s="2"/>
      <c r="BL742" s="2"/>
      <c r="CI742"/>
    </row>
    <row r="743" spans="2:87" x14ac:dyDescent="0.35">
      <c r="B743" s="70" t="str">
        <f>IF('Sch A. Input'!B741="","",'Sch A. Input'!B741)</f>
        <v/>
      </c>
      <c r="C743" s="75" t="str">
        <f>IF('Sch A. Input'!C741="","",'Sch A. Input'!C741)</f>
        <v/>
      </c>
      <c r="D743" s="71" t="str">
        <f>IF('Sch A. Input'!D741="","",'Sch A. Input'!D741)</f>
        <v/>
      </c>
      <c r="E743" s="71">
        <f>'Sch A. Input'!E741</f>
        <v>45016</v>
      </c>
      <c r="F743" s="71">
        <f>'Sch A. Input'!F741</f>
        <v>0</v>
      </c>
      <c r="G743" s="226">
        <f>SUMIFS('Sch A. Input'!H741:CJ741,'Sch A. Input'!$H$13:$CJ$13,$L$11,'Sch A. Input'!$H$14:$CJ$14,"Recurring")</f>
        <v>0</v>
      </c>
      <c r="H743" s="226">
        <f>SUMIFS('Sch A. Input'!H741:CJ741,'Sch A. Input'!$H$13:$CJ$13,$L$11,'Sch A. Input'!$H$14:$CJ$14,"One-time")</f>
        <v>0</v>
      </c>
      <c r="I743" s="227">
        <f t="shared" si="121"/>
        <v>0</v>
      </c>
      <c r="J743" s="228">
        <f>SUMIFS('Sch A. Input'!H741:CJ741,'Sch A. Input'!$H$14:$CJ$14,"Recurring",'Sch A. Input'!$H$13:$CJ$13,"&lt;="&amp;$L$11)</f>
        <v>0</v>
      </c>
      <c r="K743" s="228">
        <f>SUMIFS('Sch A. Input'!H741:CJ741,'Sch A. Input'!$H$14:$CJ$14,"One-time",'Sch A. Input'!$H$13:$CJ$13,"&lt;="&amp;$L$11)</f>
        <v>0</v>
      </c>
      <c r="L743" s="229">
        <f t="shared" si="122"/>
        <v>0</v>
      </c>
      <c r="M743" s="228">
        <f t="shared" si="123"/>
        <v>0</v>
      </c>
      <c r="N743" s="228">
        <f t="shared" si="124"/>
        <v>0</v>
      </c>
      <c r="O743" s="259">
        <f t="shared" si="125"/>
        <v>0</v>
      </c>
      <c r="P743" s="268">
        <f t="shared" si="119"/>
        <v>0</v>
      </c>
      <c r="Q743" s="231">
        <f t="shared" si="120"/>
        <v>0</v>
      </c>
      <c r="R743" s="97">
        <f t="shared" si="126"/>
        <v>0</v>
      </c>
      <c r="S743" s="237">
        <f>IF(AND(LARGE('Sch A. Input'!$CL$15:$CL$41,COUNTIF('Sch A. Input'!$CL$15:$CL$41,"&gt;="&amp;F743))&lt;E743,F743&lt;&gt;0),"Leaver",J743-G743)</f>
        <v>0</v>
      </c>
      <c r="T743" s="237">
        <f>IF(AND(LARGE('Sch A. Input'!$CL$15:$CL$41,COUNTIF('Sch A. Input'!$CL$15:$CL$41,"&gt;="&amp;F743))&lt;E743,F743&lt;&gt;0),"Leaver",K743-H743)</f>
        <v>0</v>
      </c>
      <c r="U743" s="238">
        <f>IF(AND(LARGE('Sch A. Input'!$CL$15:$CL$41,COUNTIF('Sch A. Input'!$CL$15:$CL$41,"&gt;="&amp;F743))&lt;E743,F743&lt;&gt;0),"Leaver",L743-I743)</f>
        <v>0</v>
      </c>
      <c r="V743" s="238">
        <f>IF(AND(LARGE('Sch A. Input'!$CL$15:$CL$41,COUNTIF('Sch A. Input'!$CL$15:$CL$41,"&gt;="&amp;F743))&lt;E743,F743&lt;&gt;0),"Leaver",IFERROR(S743/X743*$M$9,0))</f>
        <v>0</v>
      </c>
      <c r="W743" s="238">
        <f>IF(AND(LARGE('Sch A. Input'!$CL$15:$CL$41,COUNTIF('Sch A. Input'!$CL$15:$CL$41,"&gt;="&amp;F743))&lt;E743,F743&lt;&gt;0),"Leaver",V743+T743)</f>
        <v>0</v>
      </c>
      <c r="X743" s="264">
        <f>IF(AND(LARGE('Sch A. Input'!$CL$15:$CL$41,COUNTIF('Sch A. Input'!$CL$15:$CL$41,"&gt;="&amp;F743))&lt;E743,F743&lt;&gt;0),"Leaver",IF(OR(D743="",D743&gt;$L$11,($L$11-14)&lt;$K$9),0,(E743+1-D743)/14-1))</f>
        <v>0</v>
      </c>
      <c r="Y743" s="265">
        <f>IF(AND(LARGE('Sch A. Input'!$CL$15:$CL$41,COUNTIF('Sch A. Input'!$CL$15:$CL$41,"&gt;="&amp;F743))&lt;E743,F743&lt;&gt;0),"Leaver",IFERROR(IF((S743/$X743*$M$9+T743)&gt;$D$12,"YES","NO"),0))</f>
        <v>0</v>
      </c>
      <c r="Z743" s="225">
        <f>IF(AND(LARGE('Sch A. Input'!$CL$15:$CL$41,COUNTIF('Sch A. Input'!$CL$15:$CL$41,"&gt;="&amp;F743))&lt;E743,F743&lt;&gt;0),"Leaver",IFERROR(IF($Y743="YES",MIN($U743*($G$12/$D$12),$G$12),(SUMPRODUCT(--((MIN(W743,$D$12))&gt;$C$9:$C$12),((MIN(W743,$D$12))-$C$9:$C$12),$H$9:$H$12))-((1-(X743/$M$9))*(SUMPRODUCT(--((MIN(V743,$D$12))&gt;$C$9:$C$12),((MIN(V743,$D$12))-$C$9:$C$12),$H$9:$H$12)))),0))</f>
        <v>0</v>
      </c>
      <c r="AA743" s="169">
        <f>IF(AND(LARGE('Sch A. Input'!$CL$15:$CL$41,COUNTIF('Sch A. Input'!$CL$15:$CL$41,"&gt;="&amp;F743))&lt;E743,F743&lt;&gt;0),"Leaver",IFERROR(Z743/U743,0))</f>
        <v>0</v>
      </c>
      <c r="AB743" s="170">
        <f>IF(AND(LARGE('Sch A. Input'!$CL$15:$CL$41,COUNTIF('Sch A. Input'!$CL$15:$CL$41,"&gt;="&amp;F743))&lt;E743,F743&lt;&gt;0),"Leaver",Q743-Z743)</f>
        <v>0</v>
      </c>
      <c r="AC743" s="94">
        <f t="shared" si="127"/>
        <v>0</v>
      </c>
      <c r="BK743" s="2"/>
      <c r="BL743" s="2"/>
      <c r="CI743"/>
    </row>
    <row r="744" spans="2:87" x14ac:dyDescent="0.35">
      <c r="B744" s="70" t="str">
        <f>IF('Sch A. Input'!B742="","",'Sch A. Input'!B742)</f>
        <v/>
      </c>
      <c r="C744" s="75" t="str">
        <f>IF('Sch A. Input'!C742="","",'Sch A. Input'!C742)</f>
        <v/>
      </c>
      <c r="D744" s="71" t="str">
        <f>IF('Sch A. Input'!D742="","",'Sch A. Input'!D742)</f>
        <v/>
      </c>
      <c r="E744" s="71">
        <f>'Sch A. Input'!E742</f>
        <v>45016</v>
      </c>
      <c r="F744" s="71">
        <f>'Sch A. Input'!F742</f>
        <v>0</v>
      </c>
      <c r="G744" s="226">
        <f>SUMIFS('Sch A. Input'!H742:CJ742,'Sch A. Input'!$H$13:$CJ$13,$L$11,'Sch A. Input'!$H$14:$CJ$14,"Recurring")</f>
        <v>0</v>
      </c>
      <c r="H744" s="226">
        <f>SUMIFS('Sch A. Input'!H742:CJ742,'Sch A. Input'!$H$13:$CJ$13,$L$11,'Sch A. Input'!$H$14:$CJ$14,"One-time")</f>
        <v>0</v>
      </c>
      <c r="I744" s="227">
        <f t="shared" si="121"/>
        <v>0</v>
      </c>
      <c r="J744" s="228">
        <f>SUMIFS('Sch A. Input'!H742:CJ742,'Sch A. Input'!$H$14:$CJ$14,"Recurring",'Sch A. Input'!$H$13:$CJ$13,"&lt;="&amp;$L$11)</f>
        <v>0</v>
      </c>
      <c r="K744" s="228">
        <f>SUMIFS('Sch A. Input'!H742:CJ742,'Sch A. Input'!$H$14:$CJ$14,"One-time",'Sch A. Input'!$H$13:$CJ$13,"&lt;="&amp;$L$11)</f>
        <v>0</v>
      </c>
      <c r="L744" s="229">
        <f t="shared" si="122"/>
        <v>0</v>
      </c>
      <c r="M744" s="228">
        <f t="shared" si="123"/>
        <v>0</v>
      </c>
      <c r="N744" s="228">
        <f t="shared" si="124"/>
        <v>0</v>
      </c>
      <c r="O744" s="259">
        <f t="shared" si="125"/>
        <v>0</v>
      </c>
      <c r="P744" s="268">
        <f t="shared" si="119"/>
        <v>0</v>
      </c>
      <c r="Q744" s="231">
        <f t="shared" si="120"/>
        <v>0</v>
      </c>
      <c r="R744" s="97">
        <f t="shared" si="126"/>
        <v>0</v>
      </c>
      <c r="S744" s="237">
        <f>IF(AND(LARGE('Sch A. Input'!$CL$15:$CL$41,COUNTIF('Sch A. Input'!$CL$15:$CL$41,"&gt;="&amp;F744))&lt;E744,F744&lt;&gt;0),"Leaver",J744-G744)</f>
        <v>0</v>
      </c>
      <c r="T744" s="237">
        <f>IF(AND(LARGE('Sch A. Input'!$CL$15:$CL$41,COUNTIF('Sch A. Input'!$CL$15:$CL$41,"&gt;="&amp;F744))&lt;E744,F744&lt;&gt;0),"Leaver",K744-H744)</f>
        <v>0</v>
      </c>
      <c r="U744" s="238">
        <f>IF(AND(LARGE('Sch A. Input'!$CL$15:$CL$41,COUNTIF('Sch A. Input'!$CL$15:$CL$41,"&gt;="&amp;F744))&lt;E744,F744&lt;&gt;0),"Leaver",L744-I744)</f>
        <v>0</v>
      </c>
      <c r="V744" s="238">
        <f>IF(AND(LARGE('Sch A. Input'!$CL$15:$CL$41,COUNTIF('Sch A. Input'!$CL$15:$CL$41,"&gt;="&amp;F744))&lt;E744,F744&lt;&gt;0),"Leaver",IFERROR(S744/X744*$M$9,0))</f>
        <v>0</v>
      </c>
      <c r="W744" s="238">
        <f>IF(AND(LARGE('Sch A. Input'!$CL$15:$CL$41,COUNTIF('Sch A. Input'!$CL$15:$CL$41,"&gt;="&amp;F744))&lt;E744,F744&lt;&gt;0),"Leaver",V744+T744)</f>
        <v>0</v>
      </c>
      <c r="X744" s="264">
        <f>IF(AND(LARGE('Sch A. Input'!$CL$15:$CL$41,COUNTIF('Sch A. Input'!$CL$15:$CL$41,"&gt;="&amp;F744))&lt;E744,F744&lt;&gt;0),"Leaver",IF(OR(D744="",D744&gt;$L$11,($L$11-14)&lt;$K$9),0,(E744+1-D744)/14-1))</f>
        <v>0</v>
      </c>
      <c r="Y744" s="265">
        <f>IF(AND(LARGE('Sch A. Input'!$CL$15:$CL$41,COUNTIF('Sch A. Input'!$CL$15:$CL$41,"&gt;="&amp;F744))&lt;E744,F744&lt;&gt;0),"Leaver",IFERROR(IF((S744/$X744*$M$9+T744)&gt;$D$12,"YES","NO"),0))</f>
        <v>0</v>
      </c>
      <c r="Z744" s="225">
        <f>IF(AND(LARGE('Sch A. Input'!$CL$15:$CL$41,COUNTIF('Sch A. Input'!$CL$15:$CL$41,"&gt;="&amp;F744))&lt;E744,F744&lt;&gt;0),"Leaver",IFERROR(IF($Y744="YES",MIN($U744*($G$12/$D$12),$G$12),(SUMPRODUCT(--((MIN(W744,$D$12))&gt;$C$9:$C$12),((MIN(W744,$D$12))-$C$9:$C$12),$H$9:$H$12))-((1-(X744/$M$9))*(SUMPRODUCT(--((MIN(V744,$D$12))&gt;$C$9:$C$12),((MIN(V744,$D$12))-$C$9:$C$12),$H$9:$H$12)))),0))</f>
        <v>0</v>
      </c>
      <c r="AA744" s="169">
        <f>IF(AND(LARGE('Sch A. Input'!$CL$15:$CL$41,COUNTIF('Sch A. Input'!$CL$15:$CL$41,"&gt;="&amp;F744))&lt;E744,F744&lt;&gt;0),"Leaver",IFERROR(Z744/U744,0))</f>
        <v>0</v>
      </c>
      <c r="AB744" s="170">
        <f>IF(AND(LARGE('Sch A. Input'!$CL$15:$CL$41,COUNTIF('Sch A. Input'!$CL$15:$CL$41,"&gt;="&amp;F744))&lt;E744,F744&lt;&gt;0),"Leaver",Q744-Z744)</f>
        <v>0</v>
      </c>
      <c r="AC744" s="94">
        <f t="shared" si="127"/>
        <v>0</v>
      </c>
      <c r="BK744" s="2"/>
      <c r="BL744" s="2"/>
      <c r="CI744"/>
    </row>
    <row r="745" spans="2:87" x14ac:dyDescent="0.35">
      <c r="B745" s="70" t="str">
        <f>IF('Sch A. Input'!B743="","",'Sch A. Input'!B743)</f>
        <v/>
      </c>
      <c r="C745" s="75" t="str">
        <f>IF('Sch A. Input'!C743="","",'Sch A. Input'!C743)</f>
        <v/>
      </c>
      <c r="D745" s="71" t="str">
        <f>IF('Sch A. Input'!D743="","",'Sch A. Input'!D743)</f>
        <v/>
      </c>
      <c r="E745" s="71">
        <f>'Sch A. Input'!E743</f>
        <v>45016</v>
      </c>
      <c r="F745" s="71">
        <f>'Sch A. Input'!F743</f>
        <v>0</v>
      </c>
      <c r="G745" s="226">
        <f>SUMIFS('Sch A. Input'!H743:CJ743,'Sch A. Input'!$H$13:$CJ$13,$L$11,'Sch A. Input'!$H$14:$CJ$14,"Recurring")</f>
        <v>0</v>
      </c>
      <c r="H745" s="226">
        <f>SUMIFS('Sch A. Input'!H743:CJ743,'Sch A. Input'!$H$13:$CJ$13,$L$11,'Sch A. Input'!$H$14:$CJ$14,"One-time")</f>
        <v>0</v>
      </c>
      <c r="I745" s="227">
        <f t="shared" si="121"/>
        <v>0</v>
      </c>
      <c r="J745" s="228">
        <f>SUMIFS('Sch A. Input'!H743:CJ743,'Sch A. Input'!$H$14:$CJ$14,"Recurring",'Sch A. Input'!$H$13:$CJ$13,"&lt;="&amp;$L$11)</f>
        <v>0</v>
      </c>
      <c r="K745" s="228">
        <f>SUMIFS('Sch A. Input'!H743:CJ743,'Sch A. Input'!$H$14:$CJ$14,"One-time",'Sch A. Input'!$H$13:$CJ$13,"&lt;="&amp;$L$11)</f>
        <v>0</v>
      </c>
      <c r="L745" s="229">
        <f t="shared" si="122"/>
        <v>0</v>
      </c>
      <c r="M745" s="228">
        <f t="shared" si="123"/>
        <v>0</v>
      </c>
      <c r="N745" s="228">
        <f t="shared" si="124"/>
        <v>0</v>
      </c>
      <c r="O745" s="259">
        <f t="shared" si="125"/>
        <v>0</v>
      </c>
      <c r="P745" s="268">
        <f t="shared" si="119"/>
        <v>0</v>
      </c>
      <c r="Q745" s="231">
        <f t="shared" si="120"/>
        <v>0</v>
      </c>
      <c r="R745" s="97">
        <f t="shared" si="126"/>
        <v>0</v>
      </c>
      <c r="S745" s="237">
        <f>IF(AND(LARGE('Sch A. Input'!$CL$15:$CL$41,COUNTIF('Sch A. Input'!$CL$15:$CL$41,"&gt;="&amp;F745))&lt;E745,F745&lt;&gt;0),"Leaver",J745-G745)</f>
        <v>0</v>
      </c>
      <c r="T745" s="237">
        <f>IF(AND(LARGE('Sch A. Input'!$CL$15:$CL$41,COUNTIF('Sch A. Input'!$CL$15:$CL$41,"&gt;="&amp;F745))&lt;E745,F745&lt;&gt;0),"Leaver",K745-H745)</f>
        <v>0</v>
      </c>
      <c r="U745" s="238">
        <f>IF(AND(LARGE('Sch A. Input'!$CL$15:$CL$41,COUNTIF('Sch A. Input'!$CL$15:$CL$41,"&gt;="&amp;F745))&lt;E745,F745&lt;&gt;0),"Leaver",L745-I745)</f>
        <v>0</v>
      </c>
      <c r="V745" s="238">
        <f>IF(AND(LARGE('Sch A. Input'!$CL$15:$CL$41,COUNTIF('Sch A. Input'!$CL$15:$CL$41,"&gt;="&amp;F745))&lt;E745,F745&lt;&gt;0),"Leaver",IFERROR(S745/X745*$M$9,0))</f>
        <v>0</v>
      </c>
      <c r="W745" s="238">
        <f>IF(AND(LARGE('Sch A. Input'!$CL$15:$CL$41,COUNTIF('Sch A. Input'!$CL$15:$CL$41,"&gt;="&amp;F745))&lt;E745,F745&lt;&gt;0),"Leaver",V745+T745)</f>
        <v>0</v>
      </c>
      <c r="X745" s="264">
        <f>IF(AND(LARGE('Sch A. Input'!$CL$15:$CL$41,COUNTIF('Sch A. Input'!$CL$15:$CL$41,"&gt;="&amp;F745))&lt;E745,F745&lt;&gt;0),"Leaver",IF(OR(D745="",D745&gt;$L$11,($L$11-14)&lt;$K$9),0,(E745+1-D745)/14-1))</f>
        <v>0</v>
      </c>
      <c r="Y745" s="265">
        <f>IF(AND(LARGE('Sch A. Input'!$CL$15:$CL$41,COUNTIF('Sch A. Input'!$CL$15:$CL$41,"&gt;="&amp;F745))&lt;E745,F745&lt;&gt;0),"Leaver",IFERROR(IF((S745/$X745*$M$9+T745)&gt;$D$12,"YES","NO"),0))</f>
        <v>0</v>
      </c>
      <c r="Z745" s="225">
        <f>IF(AND(LARGE('Sch A. Input'!$CL$15:$CL$41,COUNTIF('Sch A. Input'!$CL$15:$CL$41,"&gt;="&amp;F745))&lt;E745,F745&lt;&gt;0),"Leaver",IFERROR(IF($Y745="YES",MIN($U745*($G$12/$D$12),$G$12),(SUMPRODUCT(--((MIN(W745,$D$12))&gt;$C$9:$C$12),((MIN(W745,$D$12))-$C$9:$C$12),$H$9:$H$12))-((1-(X745/$M$9))*(SUMPRODUCT(--((MIN(V745,$D$12))&gt;$C$9:$C$12),((MIN(V745,$D$12))-$C$9:$C$12),$H$9:$H$12)))),0))</f>
        <v>0</v>
      </c>
      <c r="AA745" s="169">
        <f>IF(AND(LARGE('Sch A. Input'!$CL$15:$CL$41,COUNTIF('Sch A. Input'!$CL$15:$CL$41,"&gt;="&amp;F745))&lt;E745,F745&lt;&gt;0),"Leaver",IFERROR(Z745/U745,0))</f>
        <v>0</v>
      </c>
      <c r="AB745" s="170">
        <f>IF(AND(LARGE('Sch A. Input'!$CL$15:$CL$41,COUNTIF('Sch A. Input'!$CL$15:$CL$41,"&gt;="&amp;F745))&lt;E745,F745&lt;&gt;0),"Leaver",Q745-Z745)</f>
        <v>0</v>
      </c>
      <c r="AC745" s="94">
        <f t="shared" si="127"/>
        <v>0</v>
      </c>
      <c r="BK745" s="2"/>
      <c r="BL745" s="2"/>
      <c r="CI745"/>
    </row>
    <row r="746" spans="2:87" x14ac:dyDescent="0.35">
      <c r="B746" s="70" t="str">
        <f>IF('Sch A. Input'!B744="","",'Sch A. Input'!B744)</f>
        <v/>
      </c>
      <c r="C746" s="75" t="str">
        <f>IF('Sch A. Input'!C744="","",'Sch A. Input'!C744)</f>
        <v/>
      </c>
      <c r="D746" s="71" t="str">
        <f>IF('Sch A. Input'!D744="","",'Sch A. Input'!D744)</f>
        <v/>
      </c>
      <c r="E746" s="71">
        <f>'Sch A. Input'!E744</f>
        <v>45016</v>
      </c>
      <c r="F746" s="71">
        <f>'Sch A. Input'!F744</f>
        <v>0</v>
      </c>
      <c r="G746" s="226">
        <f>SUMIFS('Sch A. Input'!H744:CJ744,'Sch A. Input'!$H$13:$CJ$13,$L$11,'Sch A. Input'!$H$14:$CJ$14,"Recurring")</f>
        <v>0</v>
      </c>
      <c r="H746" s="226">
        <f>SUMIFS('Sch A. Input'!H744:CJ744,'Sch A. Input'!$H$13:$CJ$13,$L$11,'Sch A. Input'!$H$14:$CJ$14,"One-time")</f>
        <v>0</v>
      </c>
      <c r="I746" s="227">
        <f t="shared" si="121"/>
        <v>0</v>
      </c>
      <c r="J746" s="228">
        <f>SUMIFS('Sch A. Input'!H744:CJ744,'Sch A. Input'!$H$14:$CJ$14,"Recurring",'Sch A. Input'!$H$13:$CJ$13,"&lt;="&amp;$L$11)</f>
        <v>0</v>
      </c>
      <c r="K746" s="228">
        <f>SUMIFS('Sch A. Input'!H744:CJ744,'Sch A. Input'!$H$14:$CJ$14,"One-time",'Sch A. Input'!$H$13:$CJ$13,"&lt;="&amp;$L$11)</f>
        <v>0</v>
      </c>
      <c r="L746" s="229">
        <f t="shared" si="122"/>
        <v>0</v>
      </c>
      <c r="M746" s="228">
        <f t="shared" si="123"/>
        <v>0</v>
      </c>
      <c r="N746" s="228">
        <f t="shared" si="124"/>
        <v>0</v>
      </c>
      <c r="O746" s="259">
        <f t="shared" si="125"/>
        <v>0</v>
      </c>
      <c r="P746" s="268">
        <f t="shared" si="119"/>
        <v>0</v>
      </c>
      <c r="Q746" s="231">
        <f t="shared" si="120"/>
        <v>0</v>
      </c>
      <c r="R746" s="97">
        <f t="shared" si="126"/>
        <v>0</v>
      </c>
      <c r="S746" s="237">
        <f>IF(AND(LARGE('Sch A. Input'!$CL$15:$CL$41,COUNTIF('Sch A. Input'!$CL$15:$CL$41,"&gt;="&amp;F746))&lt;E746,F746&lt;&gt;0),"Leaver",J746-G746)</f>
        <v>0</v>
      </c>
      <c r="T746" s="237">
        <f>IF(AND(LARGE('Sch A. Input'!$CL$15:$CL$41,COUNTIF('Sch A. Input'!$CL$15:$CL$41,"&gt;="&amp;F746))&lt;E746,F746&lt;&gt;0),"Leaver",K746-H746)</f>
        <v>0</v>
      </c>
      <c r="U746" s="238">
        <f>IF(AND(LARGE('Sch A. Input'!$CL$15:$CL$41,COUNTIF('Sch A. Input'!$CL$15:$CL$41,"&gt;="&amp;F746))&lt;E746,F746&lt;&gt;0),"Leaver",L746-I746)</f>
        <v>0</v>
      </c>
      <c r="V746" s="238">
        <f>IF(AND(LARGE('Sch A. Input'!$CL$15:$CL$41,COUNTIF('Sch A. Input'!$CL$15:$CL$41,"&gt;="&amp;F746))&lt;E746,F746&lt;&gt;0),"Leaver",IFERROR(S746/X746*$M$9,0))</f>
        <v>0</v>
      </c>
      <c r="W746" s="238">
        <f>IF(AND(LARGE('Sch A. Input'!$CL$15:$CL$41,COUNTIF('Sch A. Input'!$CL$15:$CL$41,"&gt;="&amp;F746))&lt;E746,F746&lt;&gt;0),"Leaver",V746+T746)</f>
        <v>0</v>
      </c>
      <c r="X746" s="264">
        <f>IF(AND(LARGE('Sch A. Input'!$CL$15:$CL$41,COUNTIF('Sch A. Input'!$CL$15:$CL$41,"&gt;="&amp;F746))&lt;E746,F746&lt;&gt;0),"Leaver",IF(OR(D746="",D746&gt;$L$11,($L$11-14)&lt;$K$9),0,(E746+1-D746)/14-1))</f>
        <v>0</v>
      </c>
      <c r="Y746" s="265">
        <f>IF(AND(LARGE('Sch A. Input'!$CL$15:$CL$41,COUNTIF('Sch A. Input'!$CL$15:$CL$41,"&gt;="&amp;F746))&lt;E746,F746&lt;&gt;0),"Leaver",IFERROR(IF((S746/$X746*$M$9+T746)&gt;$D$12,"YES","NO"),0))</f>
        <v>0</v>
      </c>
      <c r="Z746" s="225">
        <f>IF(AND(LARGE('Sch A. Input'!$CL$15:$CL$41,COUNTIF('Sch A. Input'!$CL$15:$CL$41,"&gt;="&amp;F746))&lt;E746,F746&lt;&gt;0),"Leaver",IFERROR(IF($Y746="YES",MIN($U746*($G$12/$D$12),$G$12),(SUMPRODUCT(--((MIN(W746,$D$12))&gt;$C$9:$C$12),((MIN(W746,$D$12))-$C$9:$C$12),$H$9:$H$12))-((1-(X746/$M$9))*(SUMPRODUCT(--((MIN(V746,$D$12))&gt;$C$9:$C$12),((MIN(V746,$D$12))-$C$9:$C$12),$H$9:$H$12)))),0))</f>
        <v>0</v>
      </c>
      <c r="AA746" s="169">
        <f>IF(AND(LARGE('Sch A. Input'!$CL$15:$CL$41,COUNTIF('Sch A. Input'!$CL$15:$CL$41,"&gt;="&amp;F746))&lt;E746,F746&lt;&gt;0),"Leaver",IFERROR(Z746/U746,0))</f>
        <v>0</v>
      </c>
      <c r="AB746" s="170">
        <f>IF(AND(LARGE('Sch A. Input'!$CL$15:$CL$41,COUNTIF('Sch A. Input'!$CL$15:$CL$41,"&gt;="&amp;F746))&lt;E746,F746&lt;&gt;0),"Leaver",Q746-Z746)</f>
        <v>0</v>
      </c>
      <c r="AC746" s="94">
        <f t="shared" si="127"/>
        <v>0</v>
      </c>
      <c r="BK746" s="2"/>
      <c r="BL746" s="2"/>
      <c r="CI746"/>
    </row>
    <row r="747" spans="2:87" x14ac:dyDescent="0.35">
      <c r="B747" s="70" t="str">
        <f>IF('Sch A. Input'!B745="","",'Sch A. Input'!B745)</f>
        <v/>
      </c>
      <c r="C747" s="75" t="str">
        <f>IF('Sch A. Input'!C745="","",'Sch A. Input'!C745)</f>
        <v/>
      </c>
      <c r="D747" s="71" t="str">
        <f>IF('Sch A. Input'!D745="","",'Sch A. Input'!D745)</f>
        <v/>
      </c>
      <c r="E747" s="71">
        <f>'Sch A. Input'!E745</f>
        <v>45016</v>
      </c>
      <c r="F747" s="71">
        <f>'Sch A. Input'!F745</f>
        <v>0</v>
      </c>
      <c r="G747" s="226">
        <f>SUMIFS('Sch A. Input'!H745:CJ745,'Sch A. Input'!$H$13:$CJ$13,$L$11,'Sch A. Input'!$H$14:$CJ$14,"Recurring")</f>
        <v>0</v>
      </c>
      <c r="H747" s="226">
        <f>SUMIFS('Sch A. Input'!H745:CJ745,'Sch A. Input'!$H$13:$CJ$13,$L$11,'Sch A. Input'!$H$14:$CJ$14,"One-time")</f>
        <v>0</v>
      </c>
      <c r="I747" s="227">
        <f t="shared" si="121"/>
        <v>0</v>
      </c>
      <c r="J747" s="228">
        <f>SUMIFS('Sch A. Input'!H745:CJ745,'Sch A. Input'!$H$14:$CJ$14,"Recurring",'Sch A. Input'!$H$13:$CJ$13,"&lt;="&amp;$L$11)</f>
        <v>0</v>
      </c>
      <c r="K747" s="228">
        <f>SUMIFS('Sch A. Input'!H745:CJ745,'Sch A. Input'!$H$14:$CJ$14,"One-time",'Sch A. Input'!$H$13:$CJ$13,"&lt;="&amp;$L$11)</f>
        <v>0</v>
      </c>
      <c r="L747" s="229">
        <f t="shared" si="122"/>
        <v>0</v>
      </c>
      <c r="M747" s="228">
        <f t="shared" si="123"/>
        <v>0</v>
      </c>
      <c r="N747" s="228">
        <f t="shared" si="124"/>
        <v>0</v>
      </c>
      <c r="O747" s="259">
        <f t="shared" si="125"/>
        <v>0</v>
      </c>
      <c r="P747" s="268">
        <f t="shared" si="119"/>
        <v>0</v>
      </c>
      <c r="Q747" s="231">
        <f t="shared" si="120"/>
        <v>0</v>
      </c>
      <c r="R747" s="97">
        <f t="shared" si="126"/>
        <v>0</v>
      </c>
      <c r="S747" s="237">
        <f>IF(AND(LARGE('Sch A. Input'!$CL$15:$CL$41,COUNTIF('Sch A. Input'!$CL$15:$CL$41,"&gt;="&amp;F747))&lt;E747,F747&lt;&gt;0),"Leaver",J747-G747)</f>
        <v>0</v>
      </c>
      <c r="T747" s="237">
        <f>IF(AND(LARGE('Sch A. Input'!$CL$15:$CL$41,COUNTIF('Sch A. Input'!$CL$15:$CL$41,"&gt;="&amp;F747))&lt;E747,F747&lt;&gt;0),"Leaver",K747-H747)</f>
        <v>0</v>
      </c>
      <c r="U747" s="238">
        <f>IF(AND(LARGE('Sch A. Input'!$CL$15:$CL$41,COUNTIF('Sch A. Input'!$CL$15:$CL$41,"&gt;="&amp;F747))&lt;E747,F747&lt;&gt;0),"Leaver",L747-I747)</f>
        <v>0</v>
      </c>
      <c r="V747" s="238">
        <f>IF(AND(LARGE('Sch A. Input'!$CL$15:$CL$41,COUNTIF('Sch A. Input'!$CL$15:$CL$41,"&gt;="&amp;F747))&lt;E747,F747&lt;&gt;0),"Leaver",IFERROR(S747/X747*$M$9,0))</f>
        <v>0</v>
      </c>
      <c r="W747" s="238">
        <f>IF(AND(LARGE('Sch A. Input'!$CL$15:$CL$41,COUNTIF('Sch A. Input'!$CL$15:$CL$41,"&gt;="&amp;F747))&lt;E747,F747&lt;&gt;0),"Leaver",V747+T747)</f>
        <v>0</v>
      </c>
      <c r="X747" s="264">
        <f>IF(AND(LARGE('Sch A. Input'!$CL$15:$CL$41,COUNTIF('Sch A. Input'!$CL$15:$CL$41,"&gt;="&amp;F747))&lt;E747,F747&lt;&gt;0),"Leaver",IF(OR(D747="",D747&gt;$L$11,($L$11-14)&lt;$K$9),0,(E747+1-D747)/14-1))</f>
        <v>0</v>
      </c>
      <c r="Y747" s="265">
        <f>IF(AND(LARGE('Sch A. Input'!$CL$15:$CL$41,COUNTIF('Sch A. Input'!$CL$15:$CL$41,"&gt;="&amp;F747))&lt;E747,F747&lt;&gt;0),"Leaver",IFERROR(IF((S747/$X747*$M$9+T747)&gt;$D$12,"YES","NO"),0))</f>
        <v>0</v>
      </c>
      <c r="Z747" s="225">
        <f>IF(AND(LARGE('Sch A. Input'!$CL$15:$CL$41,COUNTIF('Sch A. Input'!$CL$15:$CL$41,"&gt;="&amp;F747))&lt;E747,F747&lt;&gt;0),"Leaver",IFERROR(IF($Y747="YES",MIN($U747*($G$12/$D$12),$G$12),(SUMPRODUCT(--((MIN(W747,$D$12))&gt;$C$9:$C$12),((MIN(W747,$D$12))-$C$9:$C$12),$H$9:$H$12))-((1-(X747/$M$9))*(SUMPRODUCT(--((MIN(V747,$D$12))&gt;$C$9:$C$12),((MIN(V747,$D$12))-$C$9:$C$12),$H$9:$H$12)))),0))</f>
        <v>0</v>
      </c>
      <c r="AA747" s="169">
        <f>IF(AND(LARGE('Sch A. Input'!$CL$15:$CL$41,COUNTIF('Sch A. Input'!$CL$15:$CL$41,"&gt;="&amp;F747))&lt;E747,F747&lt;&gt;0),"Leaver",IFERROR(Z747/U747,0))</f>
        <v>0</v>
      </c>
      <c r="AB747" s="170">
        <f>IF(AND(LARGE('Sch A. Input'!$CL$15:$CL$41,COUNTIF('Sch A. Input'!$CL$15:$CL$41,"&gt;="&amp;F747))&lt;E747,F747&lt;&gt;0),"Leaver",Q747-Z747)</f>
        <v>0</v>
      </c>
      <c r="AC747" s="94">
        <f t="shared" si="127"/>
        <v>0</v>
      </c>
      <c r="BK747" s="2"/>
      <c r="BL747" s="2"/>
      <c r="CI747"/>
    </row>
    <row r="748" spans="2:87" x14ac:dyDescent="0.35">
      <c r="B748" s="70" t="str">
        <f>IF('Sch A. Input'!B746="","",'Sch A. Input'!B746)</f>
        <v/>
      </c>
      <c r="C748" s="75" t="str">
        <f>IF('Sch A. Input'!C746="","",'Sch A. Input'!C746)</f>
        <v/>
      </c>
      <c r="D748" s="71" t="str">
        <f>IF('Sch A. Input'!D746="","",'Sch A. Input'!D746)</f>
        <v/>
      </c>
      <c r="E748" s="71">
        <f>'Sch A. Input'!E746</f>
        <v>45016</v>
      </c>
      <c r="F748" s="71">
        <f>'Sch A. Input'!F746</f>
        <v>0</v>
      </c>
      <c r="G748" s="226">
        <f>SUMIFS('Sch A. Input'!H746:CJ746,'Sch A. Input'!$H$13:$CJ$13,$L$11,'Sch A. Input'!$H$14:$CJ$14,"Recurring")</f>
        <v>0</v>
      </c>
      <c r="H748" s="226">
        <f>SUMIFS('Sch A. Input'!H746:CJ746,'Sch A. Input'!$H$13:$CJ$13,$L$11,'Sch A. Input'!$H$14:$CJ$14,"One-time")</f>
        <v>0</v>
      </c>
      <c r="I748" s="227">
        <f t="shared" si="121"/>
        <v>0</v>
      </c>
      <c r="J748" s="228">
        <f>SUMIFS('Sch A. Input'!H746:CJ746,'Sch A. Input'!$H$14:$CJ$14,"Recurring",'Sch A. Input'!$H$13:$CJ$13,"&lt;="&amp;$L$11)</f>
        <v>0</v>
      </c>
      <c r="K748" s="228">
        <f>SUMIFS('Sch A. Input'!H746:CJ746,'Sch A. Input'!$H$14:$CJ$14,"One-time",'Sch A. Input'!$H$13:$CJ$13,"&lt;="&amp;$L$11)</f>
        <v>0</v>
      </c>
      <c r="L748" s="229">
        <f t="shared" si="122"/>
        <v>0</v>
      </c>
      <c r="M748" s="228">
        <f t="shared" si="123"/>
        <v>0</v>
      </c>
      <c r="N748" s="228">
        <f t="shared" si="124"/>
        <v>0</v>
      </c>
      <c r="O748" s="259">
        <f t="shared" si="125"/>
        <v>0</v>
      </c>
      <c r="P748" s="268">
        <f t="shared" si="119"/>
        <v>0</v>
      </c>
      <c r="Q748" s="231">
        <f t="shared" si="120"/>
        <v>0</v>
      </c>
      <c r="R748" s="97">
        <f t="shared" si="126"/>
        <v>0</v>
      </c>
      <c r="S748" s="237">
        <f>IF(AND(LARGE('Sch A. Input'!$CL$15:$CL$41,COUNTIF('Sch A. Input'!$CL$15:$CL$41,"&gt;="&amp;F748))&lt;E748,F748&lt;&gt;0),"Leaver",J748-G748)</f>
        <v>0</v>
      </c>
      <c r="T748" s="237">
        <f>IF(AND(LARGE('Sch A. Input'!$CL$15:$CL$41,COUNTIF('Sch A. Input'!$CL$15:$CL$41,"&gt;="&amp;F748))&lt;E748,F748&lt;&gt;0),"Leaver",K748-H748)</f>
        <v>0</v>
      </c>
      <c r="U748" s="238">
        <f>IF(AND(LARGE('Sch A. Input'!$CL$15:$CL$41,COUNTIF('Sch A. Input'!$CL$15:$CL$41,"&gt;="&amp;F748))&lt;E748,F748&lt;&gt;0),"Leaver",L748-I748)</f>
        <v>0</v>
      </c>
      <c r="V748" s="238">
        <f>IF(AND(LARGE('Sch A. Input'!$CL$15:$CL$41,COUNTIF('Sch A. Input'!$CL$15:$CL$41,"&gt;="&amp;F748))&lt;E748,F748&lt;&gt;0),"Leaver",IFERROR(S748/X748*$M$9,0))</f>
        <v>0</v>
      </c>
      <c r="W748" s="238">
        <f>IF(AND(LARGE('Sch A. Input'!$CL$15:$CL$41,COUNTIF('Sch A. Input'!$CL$15:$CL$41,"&gt;="&amp;F748))&lt;E748,F748&lt;&gt;0),"Leaver",V748+T748)</f>
        <v>0</v>
      </c>
      <c r="X748" s="264">
        <f>IF(AND(LARGE('Sch A. Input'!$CL$15:$CL$41,COUNTIF('Sch A. Input'!$CL$15:$CL$41,"&gt;="&amp;F748))&lt;E748,F748&lt;&gt;0),"Leaver",IF(OR(D748="",D748&gt;$L$11,($L$11-14)&lt;$K$9),0,(E748+1-D748)/14-1))</f>
        <v>0</v>
      </c>
      <c r="Y748" s="265">
        <f>IF(AND(LARGE('Sch A. Input'!$CL$15:$CL$41,COUNTIF('Sch A. Input'!$CL$15:$CL$41,"&gt;="&amp;F748))&lt;E748,F748&lt;&gt;0),"Leaver",IFERROR(IF((S748/$X748*$M$9+T748)&gt;$D$12,"YES","NO"),0))</f>
        <v>0</v>
      </c>
      <c r="Z748" s="225">
        <f>IF(AND(LARGE('Sch A. Input'!$CL$15:$CL$41,COUNTIF('Sch A. Input'!$CL$15:$CL$41,"&gt;="&amp;F748))&lt;E748,F748&lt;&gt;0),"Leaver",IFERROR(IF($Y748="YES",MIN($U748*($G$12/$D$12),$G$12),(SUMPRODUCT(--((MIN(W748,$D$12))&gt;$C$9:$C$12),((MIN(W748,$D$12))-$C$9:$C$12),$H$9:$H$12))-((1-(X748/$M$9))*(SUMPRODUCT(--((MIN(V748,$D$12))&gt;$C$9:$C$12),((MIN(V748,$D$12))-$C$9:$C$12),$H$9:$H$12)))),0))</f>
        <v>0</v>
      </c>
      <c r="AA748" s="169">
        <f>IF(AND(LARGE('Sch A. Input'!$CL$15:$CL$41,COUNTIF('Sch A. Input'!$CL$15:$CL$41,"&gt;="&amp;F748))&lt;E748,F748&lt;&gt;0),"Leaver",IFERROR(Z748/U748,0))</f>
        <v>0</v>
      </c>
      <c r="AB748" s="170">
        <f>IF(AND(LARGE('Sch A. Input'!$CL$15:$CL$41,COUNTIF('Sch A. Input'!$CL$15:$CL$41,"&gt;="&amp;F748))&lt;E748,F748&lt;&gt;0),"Leaver",Q748-Z748)</f>
        <v>0</v>
      </c>
      <c r="AC748" s="94">
        <f t="shared" si="127"/>
        <v>0</v>
      </c>
      <c r="BK748" s="2"/>
      <c r="BL748" s="2"/>
      <c r="CI748"/>
    </row>
    <row r="749" spans="2:87" x14ac:dyDescent="0.35">
      <c r="B749" s="70" t="str">
        <f>IF('Sch A. Input'!B747="","",'Sch A. Input'!B747)</f>
        <v/>
      </c>
      <c r="C749" s="75" t="str">
        <f>IF('Sch A. Input'!C747="","",'Sch A. Input'!C747)</f>
        <v/>
      </c>
      <c r="D749" s="71" t="str">
        <f>IF('Sch A. Input'!D747="","",'Sch A. Input'!D747)</f>
        <v/>
      </c>
      <c r="E749" s="71">
        <f>'Sch A. Input'!E747</f>
        <v>45016</v>
      </c>
      <c r="F749" s="71">
        <f>'Sch A. Input'!F747</f>
        <v>0</v>
      </c>
      <c r="G749" s="226">
        <f>SUMIFS('Sch A. Input'!H747:CJ747,'Sch A. Input'!$H$13:$CJ$13,$L$11,'Sch A. Input'!$H$14:$CJ$14,"Recurring")</f>
        <v>0</v>
      </c>
      <c r="H749" s="226">
        <f>SUMIFS('Sch A. Input'!H747:CJ747,'Sch A. Input'!$H$13:$CJ$13,$L$11,'Sch A. Input'!$H$14:$CJ$14,"One-time")</f>
        <v>0</v>
      </c>
      <c r="I749" s="227">
        <f t="shared" si="121"/>
        <v>0</v>
      </c>
      <c r="J749" s="228">
        <f>SUMIFS('Sch A. Input'!H747:CJ747,'Sch A. Input'!$H$14:$CJ$14,"Recurring",'Sch A. Input'!$H$13:$CJ$13,"&lt;="&amp;$L$11)</f>
        <v>0</v>
      </c>
      <c r="K749" s="228">
        <f>SUMIFS('Sch A. Input'!H747:CJ747,'Sch A. Input'!$H$14:$CJ$14,"One-time",'Sch A. Input'!$H$13:$CJ$13,"&lt;="&amp;$L$11)</f>
        <v>0</v>
      </c>
      <c r="L749" s="229">
        <f t="shared" si="122"/>
        <v>0</v>
      </c>
      <c r="M749" s="228">
        <f t="shared" si="123"/>
        <v>0</v>
      </c>
      <c r="N749" s="228">
        <f t="shared" si="124"/>
        <v>0</v>
      </c>
      <c r="O749" s="259">
        <f t="shared" si="125"/>
        <v>0</v>
      </c>
      <c r="P749" s="268">
        <f t="shared" si="119"/>
        <v>0</v>
      </c>
      <c r="Q749" s="231">
        <f t="shared" si="120"/>
        <v>0</v>
      </c>
      <c r="R749" s="97">
        <f t="shared" si="126"/>
        <v>0</v>
      </c>
      <c r="S749" s="237">
        <f>IF(AND(LARGE('Sch A. Input'!$CL$15:$CL$41,COUNTIF('Sch A. Input'!$CL$15:$CL$41,"&gt;="&amp;F749))&lt;E749,F749&lt;&gt;0),"Leaver",J749-G749)</f>
        <v>0</v>
      </c>
      <c r="T749" s="237">
        <f>IF(AND(LARGE('Sch A. Input'!$CL$15:$CL$41,COUNTIF('Sch A. Input'!$CL$15:$CL$41,"&gt;="&amp;F749))&lt;E749,F749&lt;&gt;0),"Leaver",K749-H749)</f>
        <v>0</v>
      </c>
      <c r="U749" s="238">
        <f>IF(AND(LARGE('Sch A. Input'!$CL$15:$CL$41,COUNTIF('Sch A. Input'!$CL$15:$CL$41,"&gt;="&amp;F749))&lt;E749,F749&lt;&gt;0),"Leaver",L749-I749)</f>
        <v>0</v>
      </c>
      <c r="V749" s="238">
        <f>IF(AND(LARGE('Sch A. Input'!$CL$15:$CL$41,COUNTIF('Sch A. Input'!$CL$15:$CL$41,"&gt;="&amp;F749))&lt;E749,F749&lt;&gt;0),"Leaver",IFERROR(S749/X749*$M$9,0))</f>
        <v>0</v>
      </c>
      <c r="W749" s="238">
        <f>IF(AND(LARGE('Sch A. Input'!$CL$15:$CL$41,COUNTIF('Sch A. Input'!$CL$15:$CL$41,"&gt;="&amp;F749))&lt;E749,F749&lt;&gt;0),"Leaver",V749+T749)</f>
        <v>0</v>
      </c>
      <c r="X749" s="264">
        <f>IF(AND(LARGE('Sch A. Input'!$CL$15:$CL$41,COUNTIF('Sch A. Input'!$CL$15:$CL$41,"&gt;="&amp;F749))&lt;E749,F749&lt;&gt;0),"Leaver",IF(OR(D749="",D749&gt;$L$11,($L$11-14)&lt;$K$9),0,(E749+1-D749)/14-1))</f>
        <v>0</v>
      </c>
      <c r="Y749" s="265">
        <f>IF(AND(LARGE('Sch A. Input'!$CL$15:$CL$41,COUNTIF('Sch A. Input'!$CL$15:$CL$41,"&gt;="&amp;F749))&lt;E749,F749&lt;&gt;0),"Leaver",IFERROR(IF((S749/$X749*$M$9+T749)&gt;$D$12,"YES","NO"),0))</f>
        <v>0</v>
      </c>
      <c r="Z749" s="225">
        <f>IF(AND(LARGE('Sch A. Input'!$CL$15:$CL$41,COUNTIF('Sch A. Input'!$CL$15:$CL$41,"&gt;="&amp;F749))&lt;E749,F749&lt;&gt;0),"Leaver",IFERROR(IF($Y749="YES",MIN($U749*($G$12/$D$12),$G$12),(SUMPRODUCT(--((MIN(W749,$D$12))&gt;$C$9:$C$12),((MIN(W749,$D$12))-$C$9:$C$12),$H$9:$H$12))-((1-(X749/$M$9))*(SUMPRODUCT(--((MIN(V749,$D$12))&gt;$C$9:$C$12),((MIN(V749,$D$12))-$C$9:$C$12),$H$9:$H$12)))),0))</f>
        <v>0</v>
      </c>
      <c r="AA749" s="169">
        <f>IF(AND(LARGE('Sch A. Input'!$CL$15:$CL$41,COUNTIF('Sch A. Input'!$CL$15:$CL$41,"&gt;="&amp;F749))&lt;E749,F749&lt;&gt;0),"Leaver",IFERROR(Z749/U749,0))</f>
        <v>0</v>
      </c>
      <c r="AB749" s="170">
        <f>IF(AND(LARGE('Sch A. Input'!$CL$15:$CL$41,COUNTIF('Sch A. Input'!$CL$15:$CL$41,"&gt;="&amp;F749))&lt;E749,F749&lt;&gt;0),"Leaver",Q749-Z749)</f>
        <v>0</v>
      </c>
      <c r="AC749" s="94">
        <f t="shared" si="127"/>
        <v>0</v>
      </c>
      <c r="BK749" s="2"/>
      <c r="BL749" s="2"/>
      <c r="CI749"/>
    </row>
    <row r="750" spans="2:87" x14ac:dyDescent="0.35">
      <c r="B750" s="70" t="str">
        <f>IF('Sch A. Input'!B748="","",'Sch A. Input'!B748)</f>
        <v/>
      </c>
      <c r="C750" s="75" t="str">
        <f>IF('Sch A. Input'!C748="","",'Sch A. Input'!C748)</f>
        <v/>
      </c>
      <c r="D750" s="71" t="str">
        <f>IF('Sch A. Input'!D748="","",'Sch A. Input'!D748)</f>
        <v/>
      </c>
      <c r="E750" s="71">
        <f>'Sch A. Input'!E748</f>
        <v>45016</v>
      </c>
      <c r="F750" s="71">
        <f>'Sch A. Input'!F748</f>
        <v>0</v>
      </c>
      <c r="G750" s="226">
        <f>SUMIFS('Sch A. Input'!H748:CJ748,'Sch A. Input'!$H$13:$CJ$13,$L$11,'Sch A. Input'!$H$14:$CJ$14,"Recurring")</f>
        <v>0</v>
      </c>
      <c r="H750" s="226">
        <f>SUMIFS('Sch A. Input'!H748:CJ748,'Sch A. Input'!$H$13:$CJ$13,$L$11,'Sch A. Input'!$H$14:$CJ$14,"One-time")</f>
        <v>0</v>
      </c>
      <c r="I750" s="227">
        <f t="shared" si="121"/>
        <v>0</v>
      </c>
      <c r="J750" s="228">
        <f>SUMIFS('Sch A. Input'!H748:CJ748,'Sch A. Input'!$H$14:$CJ$14,"Recurring",'Sch A. Input'!$H$13:$CJ$13,"&lt;="&amp;$L$11)</f>
        <v>0</v>
      </c>
      <c r="K750" s="228">
        <f>SUMIFS('Sch A. Input'!H748:CJ748,'Sch A. Input'!$H$14:$CJ$14,"One-time",'Sch A. Input'!$H$13:$CJ$13,"&lt;="&amp;$L$11)</f>
        <v>0</v>
      </c>
      <c r="L750" s="229">
        <f t="shared" si="122"/>
        <v>0</v>
      </c>
      <c r="M750" s="228">
        <f t="shared" si="123"/>
        <v>0</v>
      </c>
      <c r="N750" s="228">
        <f t="shared" si="124"/>
        <v>0</v>
      </c>
      <c r="O750" s="259">
        <f t="shared" si="125"/>
        <v>0</v>
      </c>
      <c r="P750" s="268">
        <f t="shared" si="119"/>
        <v>0</v>
      </c>
      <c r="Q750" s="231">
        <f t="shared" si="120"/>
        <v>0</v>
      </c>
      <c r="R750" s="97">
        <f t="shared" si="126"/>
        <v>0</v>
      </c>
      <c r="S750" s="237">
        <f>IF(AND(LARGE('Sch A. Input'!$CL$15:$CL$41,COUNTIF('Sch A. Input'!$CL$15:$CL$41,"&gt;="&amp;F750))&lt;E750,F750&lt;&gt;0),"Leaver",J750-G750)</f>
        <v>0</v>
      </c>
      <c r="T750" s="237">
        <f>IF(AND(LARGE('Sch A. Input'!$CL$15:$CL$41,COUNTIF('Sch A. Input'!$CL$15:$CL$41,"&gt;="&amp;F750))&lt;E750,F750&lt;&gt;0),"Leaver",K750-H750)</f>
        <v>0</v>
      </c>
      <c r="U750" s="238">
        <f>IF(AND(LARGE('Sch A. Input'!$CL$15:$CL$41,COUNTIF('Sch A. Input'!$CL$15:$CL$41,"&gt;="&amp;F750))&lt;E750,F750&lt;&gt;0),"Leaver",L750-I750)</f>
        <v>0</v>
      </c>
      <c r="V750" s="238">
        <f>IF(AND(LARGE('Sch A. Input'!$CL$15:$CL$41,COUNTIF('Sch A. Input'!$CL$15:$CL$41,"&gt;="&amp;F750))&lt;E750,F750&lt;&gt;0),"Leaver",IFERROR(S750/X750*$M$9,0))</f>
        <v>0</v>
      </c>
      <c r="W750" s="238">
        <f>IF(AND(LARGE('Sch A. Input'!$CL$15:$CL$41,COUNTIF('Sch A. Input'!$CL$15:$CL$41,"&gt;="&amp;F750))&lt;E750,F750&lt;&gt;0),"Leaver",V750+T750)</f>
        <v>0</v>
      </c>
      <c r="X750" s="264">
        <f>IF(AND(LARGE('Sch A. Input'!$CL$15:$CL$41,COUNTIF('Sch A. Input'!$CL$15:$CL$41,"&gt;="&amp;F750))&lt;E750,F750&lt;&gt;0),"Leaver",IF(OR(D750="",D750&gt;$L$11,($L$11-14)&lt;$K$9),0,(E750+1-D750)/14-1))</f>
        <v>0</v>
      </c>
      <c r="Y750" s="265">
        <f>IF(AND(LARGE('Sch A. Input'!$CL$15:$CL$41,COUNTIF('Sch A. Input'!$CL$15:$CL$41,"&gt;="&amp;F750))&lt;E750,F750&lt;&gt;0),"Leaver",IFERROR(IF((S750/$X750*$M$9+T750)&gt;$D$12,"YES","NO"),0))</f>
        <v>0</v>
      </c>
      <c r="Z750" s="225">
        <f>IF(AND(LARGE('Sch A. Input'!$CL$15:$CL$41,COUNTIF('Sch A. Input'!$CL$15:$CL$41,"&gt;="&amp;F750))&lt;E750,F750&lt;&gt;0),"Leaver",IFERROR(IF($Y750="YES",MIN($U750*($G$12/$D$12),$G$12),(SUMPRODUCT(--((MIN(W750,$D$12))&gt;$C$9:$C$12),((MIN(W750,$D$12))-$C$9:$C$12),$H$9:$H$12))-((1-(X750/$M$9))*(SUMPRODUCT(--((MIN(V750,$D$12))&gt;$C$9:$C$12),((MIN(V750,$D$12))-$C$9:$C$12),$H$9:$H$12)))),0))</f>
        <v>0</v>
      </c>
      <c r="AA750" s="169">
        <f>IF(AND(LARGE('Sch A. Input'!$CL$15:$CL$41,COUNTIF('Sch A. Input'!$CL$15:$CL$41,"&gt;="&amp;F750))&lt;E750,F750&lt;&gt;0),"Leaver",IFERROR(Z750/U750,0))</f>
        <v>0</v>
      </c>
      <c r="AB750" s="170">
        <f>IF(AND(LARGE('Sch A. Input'!$CL$15:$CL$41,COUNTIF('Sch A. Input'!$CL$15:$CL$41,"&gt;="&amp;F750))&lt;E750,F750&lt;&gt;0),"Leaver",Q750-Z750)</f>
        <v>0</v>
      </c>
      <c r="AC750" s="94">
        <f t="shared" si="127"/>
        <v>0</v>
      </c>
      <c r="BK750" s="2"/>
      <c r="BL750" s="2"/>
      <c r="CI750"/>
    </row>
    <row r="751" spans="2:87" x14ac:dyDescent="0.35">
      <c r="B751" s="70" t="str">
        <f>IF('Sch A. Input'!B749="","",'Sch A. Input'!B749)</f>
        <v/>
      </c>
      <c r="C751" s="75" t="str">
        <f>IF('Sch A. Input'!C749="","",'Sch A. Input'!C749)</f>
        <v/>
      </c>
      <c r="D751" s="71" t="str">
        <f>IF('Sch A. Input'!D749="","",'Sch A. Input'!D749)</f>
        <v/>
      </c>
      <c r="E751" s="71">
        <f>'Sch A. Input'!E749</f>
        <v>45016</v>
      </c>
      <c r="F751" s="71">
        <f>'Sch A. Input'!F749</f>
        <v>0</v>
      </c>
      <c r="G751" s="226">
        <f>SUMIFS('Sch A. Input'!H749:CJ749,'Sch A. Input'!$H$13:$CJ$13,$L$11,'Sch A. Input'!$H$14:$CJ$14,"Recurring")</f>
        <v>0</v>
      </c>
      <c r="H751" s="226">
        <f>SUMIFS('Sch A. Input'!H749:CJ749,'Sch A. Input'!$H$13:$CJ$13,$L$11,'Sch A. Input'!$H$14:$CJ$14,"One-time")</f>
        <v>0</v>
      </c>
      <c r="I751" s="227">
        <f t="shared" si="121"/>
        <v>0</v>
      </c>
      <c r="J751" s="228">
        <f>SUMIFS('Sch A. Input'!H749:CJ749,'Sch A. Input'!$H$14:$CJ$14,"Recurring",'Sch A. Input'!$H$13:$CJ$13,"&lt;="&amp;$L$11)</f>
        <v>0</v>
      </c>
      <c r="K751" s="228">
        <f>SUMIFS('Sch A. Input'!H749:CJ749,'Sch A. Input'!$H$14:$CJ$14,"One-time",'Sch A. Input'!$H$13:$CJ$13,"&lt;="&amp;$L$11)</f>
        <v>0</v>
      </c>
      <c r="L751" s="229">
        <f t="shared" si="122"/>
        <v>0</v>
      </c>
      <c r="M751" s="228">
        <f t="shared" si="123"/>
        <v>0</v>
      </c>
      <c r="N751" s="228">
        <f t="shared" si="124"/>
        <v>0</v>
      </c>
      <c r="O751" s="259">
        <f t="shared" si="125"/>
        <v>0</v>
      </c>
      <c r="P751" s="268">
        <f t="shared" si="119"/>
        <v>0</v>
      </c>
      <c r="Q751" s="231">
        <f t="shared" si="120"/>
        <v>0</v>
      </c>
      <c r="R751" s="97">
        <f t="shared" si="126"/>
        <v>0</v>
      </c>
      <c r="S751" s="237">
        <f>IF(AND(LARGE('Sch A. Input'!$CL$15:$CL$41,COUNTIF('Sch A. Input'!$CL$15:$CL$41,"&gt;="&amp;F751))&lt;E751,F751&lt;&gt;0),"Leaver",J751-G751)</f>
        <v>0</v>
      </c>
      <c r="T751" s="237">
        <f>IF(AND(LARGE('Sch A. Input'!$CL$15:$CL$41,COUNTIF('Sch A. Input'!$CL$15:$CL$41,"&gt;="&amp;F751))&lt;E751,F751&lt;&gt;0),"Leaver",K751-H751)</f>
        <v>0</v>
      </c>
      <c r="U751" s="238">
        <f>IF(AND(LARGE('Sch A. Input'!$CL$15:$CL$41,COUNTIF('Sch A. Input'!$CL$15:$CL$41,"&gt;="&amp;F751))&lt;E751,F751&lt;&gt;0),"Leaver",L751-I751)</f>
        <v>0</v>
      </c>
      <c r="V751" s="238">
        <f>IF(AND(LARGE('Sch A. Input'!$CL$15:$CL$41,COUNTIF('Sch A. Input'!$CL$15:$CL$41,"&gt;="&amp;F751))&lt;E751,F751&lt;&gt;0),"Leaver",IFERROR(S751/X751*$M$9,0))</f>
        <v>0</v>
      </c>
      <c r="W751" s="238">
        <f>IF(AND(LARGE('Sch A. Input'!$CL$15:$CL$41,COUNTIF('Sch A. Input'!$CL$15:$CL$41,"&gt;="&amp;F751))&lt;E751,F751&lt;&gt;0),"Leaver",V751+T751)</f>
        <v>0</v>
      </c>
      <c r="X751" s="264">
        <f>IF(AND(LARGE('Sch A. Input'!$CL$15:$CL$41,COUNTIF('Sch A. Input'!$CL$15:$CL$41,"&gt;="&amp;F751))&lt;E751,F751&lt;&gt;0),"Leaver",IF(OR(D751="",D751&gt;$L$11,($L$11-14)&lt;$K$9),0,(E751+1-D751)/14-1))</f>
        <v>0</v>
      </c>
      <c r="Y751" s="265">
        <f>IF(AND(LARGE('Sch A. Input'!$CL$15:$CL$41,COUNTIF('Sch A. Input'!$CL$15:$CL$41,"&gt;="&amp;F751))&lt;E751,F751&lt;&gt;0),"Leaver",IFERROR(IF((S751/$X751*$M$9+T751)&gt;$D$12,"YES","NO"),0))</f>
        <v>0</v>
      </c>
      <c r="Z751" s="225">
        <f>IF(AND(LARGE('Sch A. Input'!$CL$15:$CL$41,COUNTIF('Sch A. Input'!$CL$15:$CL$41,"&gt;="&amp;F751))&lt;E751,F751&lt;&gt;0),"Leaver",IFERROR(IF($Y751="YES",MIN($U751*($G$12/$D$12),$G$12),(SUMPRODUCT(--((MIN(W751,$D$12))&gt;$C$9:$C$12),((MIN(W751,$D$12))-$C$9:$C$12),$H$9:$H$12))-((1-(X751/$M$9))*(SUMPRODUCT(--((MIN(V751,$D$12))&gt;$C$9:$C$12),((MIN(V751,$D$12))-$C$9:$C$12),$H$9:$H$12)))),0))</f>
        <v>0</v>
      </c>
      <c r="AA751" s="169">
        <f>IF(AND(LARGE('Sch A. Input'!$CL$15:$CL$41,COUNTIF('Sch A. Input'!$CL$15:$CL$41,"&gt;="&amp;F751))&lt;E751,F751&lt;&gt;0),"Leaver",IFERROR(Z751/U751,0))</f>
        <v>0</v>
      </c>
      <c r="AB751" s="170">
        <f>IF(AND(LARGE('Sch A. Input'!$CL$15:$CL$41,COUNTIF('Sch A. Input'!$CL$15:$CL$41,"&gt;="&amp;F751))&lt;E751,F751&lt;&gt;0),"Leaver",Q751-Z751)</f>
        <v>0</v>
      </c>
      <c r="AC751" s="94">
        <f t="shared" si="127"/>
        <v>0</v>
      </c>
      <c r="BK751" s="2"/>
      <c r="BL751" s="2"/>
      <c r="CI751"/>
    </row>
    <row r="752" spans="2:87" x14ac:dyDescent="0.35">
      <c r="B752" s="70" t="str">
        <f>IF('Sch A. Input'!B750="","",'Sch A. Input'!B750)</f>
        <v/>
      </c>
      <c r="C752" s="75" t="str">
        <f>IF('Sch A. Input'!C750="","",'Sch A. Input'!C750)</f>
        <v/>
      </c>
      <c r="D752" s="71" t="str">
        <f>IF('Sch A. Input'!D750="","",'Sch A. Input'!D750)</f>
        <v/>
      </c>
      <c r="E752" s="71">
        <f>'Sch A. Input'!E750</f>
        <v>45016</v>
      </c>
      <c r="F752" s="71">
        <f>'Sch A. Input'!F750</f>
        <v>0</v>
      </c>
      <c r="G752" s="226">
        <f>SUMIFS('Sch A. Input'!H750:CJ750,'Sch A. Input'!$H$13:$CJ$13,$L$11,'Sch A. Input'!$H$14:$CJ$14,"Recurring")</f>
        <v>0</v>
      </c>
      <c r="H752" s="226">
        <f>SUMIFS('Sch A. Input'!H750:CJ750,'Sch A. Input'!$H$13:$CJ$13,$L$11,'Sch A. Input'!$H$14:$CJ$14,"One-time")</f>
        <v>0</v>
      </c>
      <c r="I752" s="227">
        <f t="shared" si="121"/>
        <v>0</v>
      </c>
      <c r="J752" s="228">
        <f>SUMIFS('Sch A. Input'!H750:CJ750,'Sch A. Input'!$H$14:$CJ$14,"Recurring",'Sch A. Input'!$H$13:$CJ$13,"&lt;="&amp;$L$11)</f>
        <v>0</v>
      </c>
      <c r="K752" s="228">
        <f>SUMIFS('Sch A. Input'!H750:CJ750,'Sch A. Input'!$H$14:$CJ$14,"One-time",'Sch A. Input'!$H$13:$CJ$13,"&lt;="&amp;$L$11)</f>
        <v>0</v>
      </c>
      <c r="L752" s="229">
        <f t="shared" si="122"/>
        <v>0</v>
      </c>
      <c r="M752" s="228">
        <f t="shared" si="123"/>
        <v>0</v>
      </c>
      <c r="N752" s="228">
        <f t="shared" si="124"/>
        <v>0</v>
      </c>
      <c r="O752" s="259">
        <f t="shared" si="125"/>
        <v>0</v>
      </c>
      <c r="P752" s="268">
        <f t="shared" si="119"/>
        <v>0</v>
      </c>
      <c r="Q752" s="231">
        <f t="shared" si="120"/>
        <v>0</v>
      </c>
      <c r="R752" s="97">
        <f t="shared" si="126"/>
        <v>0</v>
      </c>
      <c r="S752" s="237">
        <f>IF(AND(LARGE('Sch A. Input'!$CL$15:$CL$41,COUNTIF('Sch A. Input'!$CL$15:$CL$41,"&gt;="&amp;F752))&lt;E752,F752&lt;&gt;0),"Leaver",J752-G752)</f>
        <v>0</v>
      </c>
      <c r="T752" s="237">
        <f>IF(AND(LARGE('Sch A. Input'!$CL$15:$CL$41,COUNTIF('Sch A. Input'!$CL$15:$CL$41,"&gt;="&amp;F752))&lt;E752,F752&lt;&gt;0),"Leaver",K752-H752)</f>
        <v>0</v>
      </c>
      <c r="U752" s="238">
        <f>IF(AND(LARGE('Sch A. Input'!$CL$15:$CL$41,COUNTIF('Sch A. Input'!$CL$15:$CL$41,"&gt;="&amp;F752))&lt;E752,F752&lt;&gt;0),"Leaver",L752-I752)</f>
        <v>0</v>
      </c>
      <c r="V752" s="238">
        <f>IF(AND(LARGE('Sch A. Input'!$CL$15:$CL$41,COUNTIF('Sch A. Input'!$CL$15:$CL$41,"&gt;="&amp;F752))&lt;E752,F752&lt;&gt;0),"Leaver",IFERROR(S752/X752*$M$9,0))</f>
        <v>0</v>
      </c>
      <c r="W752" s="238">
        <f>IF(AND(LARGE('Sch A. Input'!$CL$15:$CL$41,COUNTIF('Sch A. Input'!$CL$15:$CL$41,"&gt;="&amp;F752))&lt;E752,F752&lt;&gt;0),"Leaver",V752+T752)</f>
        <v>0</v>
      </c>
      <c r="X752" s="264">
        <f>IF(AND(LARGE('Sch A. Input'!$CL$15:$CL$41,COUNTIF('Sch A. Input'!$CL$15:$CL$41,"&gt;="&amp;F752))&lt;E752,F752&lt;&gt;0),"Leaver",IF(OR(D752="",D752&gt;$L$11,($L$11-14)&lt;$K$9),0,(E752+1-D752)/14-1))</f>
        <v>0</v>
      </c>
      <c r="Y752" s="265">
        <f>IF(AND(LARGE('Sch A. Input'!$CL$15:$CL$41,COUNTIF('Sch A. Input'!$CL$15:$CL$41,"&gt;="&amp;F752))&lt;E752,F752&lt;&gt;0),"Leaver",IFERROR(IF((S752/$X752*$M$9+T752)&gt;$D$12,"YES","NO"),0))</f>
        <v>0</v>
      </c>
      <c r="Z752" s="225">
        <f>IF(AND(LARGE('Sch A. Input'!$CL$15:$CL$41,COUNTIF('Sch A. Input'!$CL$15:$CL$41,"&gt;="&amp;F752))&lt;E752,F752&lt;&gt;0),"Leaver",IFERROR(IF($Y752="YES",MIN($U752*($G$12/$D$12),$G$12),(SUMPRODUCT(--((MIN(W752,$D$12))&gt;$C$9:$C$12),((MIN(W752,$D$12))-$C$9:$C$12),$H$9:$H$12))-((1-(X752/$M$9))*(SUMPRODUCT(--((MIN(V752,$D$12))&gt;$C$9:$C$12),((MIN(V752,$D$12))-$C$9:$C$12),$H$9:$H$12)))),0))</f>
        <v>0</v>
      </c>
      <c r="AA752" s="169">
        <f>IF(AND(LARGE('Sch A. Input'!$CL$15:$CL$41,COUNTIF('Sch A. Input'!$CL$15:$CL$41,"&gt;="&amp;F752))&lt;E752,F752&lt;&gt;0),"Leaver",IFERROR(Z752/U752,0))</f>
        <v>0</v>
      </c>
      <c r="AB752" s="170">
        <f>IF(AND(LARGE('Sch A. Input'!$CL$15:$CL$41,COUNTIF('Sch A. Input'!$CL$15:$CL$41,"&gt;="&amp;F752))&lt;E752,F752&lt;&gt;0),"Leaver",Q752-Z752)</f>
        <v>0</v>
      </c>
      <c r="AC752" s="94">
        <f t="shared" si="127"/>
        <v>0</v>
      </c>
      <c r="BK752" s="2"/>
      <c r="BL752" s="2"/>
      <c r="CI752"/>
    </row>
    <row r="753" spans="2:87" x14ac:dyDescent="0.35">
      <c r="B753" s="70" t="str">
        <f>IF('Sch A. Input'!B751="","",'Sch A. Input'!B751)</f>
        <v/>
      </c>
      <c r="C753" s="75" t="str">
        <f>IF('Sch A. Input'!C751="","",'Sch A. Input'!C751)</f>
        <v/>
      </c>
      <c r="D753" s="71" t="str">
        <f>IF('Sch A. Input'!D751="","",'Sch A. Input'!D751)</f>
        <v/>
      </c>
      <c r="E753" s="71">
        <f>'Sch A. Input'!E751</f>
        <v>45016</v>
      </c>
      <c r="F753" s="71">
        <f>'Sch A. Input'!F751</f>
        <v>0</v>
      </c>
      <c r="G753" s="226">
        <f>SUMIFS('Sch A. Input'!H751:CJ751,'Sch A. Input'!$H$13:$CJ$13,$L$11,'Sch A. Input'!$H$14:$CJ$14,"Recurring")</f>
        <v>0</v>
      </c>
      <c r="H753" s="226">
        <f>SUMIFS('Sch A. Input'!H751:CJ751,'Sch A. Input'!$H$13:$CJ$13,$L$11,'Sch A. Input'!$H$14:$CJ$14,"One-time")</f>
        <v>0</v>
      </c>
      <c r="I753" s="227">
        <f t="shared" si="121"/>
        <v>0</v>
      </c>
      <c r="J753" s="228">
        <f>SUMIFS('Sch A. Input'!H751:CJ751,'Sch A. Input'!$H$14:$CJ$14,"Recurring",'Sch A. Input'!$H$13:$CJ$13,"&lt;="&amp;$L$11)</f>
        <v>0</v>
      </c>
      <c r="K753" s="228">
        <f>SUMIFS('Sch A. Input'!H751:CJ751,'Sch A. Input'!$H$14:$CJ$14,"One-time",'Sch A. Input'!$H$13:$CJ$13,"&lt;="&amp;$L$11)</f>
        <v>0</v>
      </c>
      <c r="L753" s="229">
        <f t="shared" si="122"/>
        <v>0</v>
      </c>
      <c r="M753" s="228">
        <f t="shared" si="123"/>
        <v>0</v>
      </c>
      <c r="N753" s="228">
        <f t="shared" si="124"/>
        <v>0</v>
      </c>
      <c r="O753" s="259">
        <f t="shared" si="125"/>
        <v>0</v>
      </c>
      <c r="P753" s="268">
        <f t="shared" si="119"/>
        <v>0</v>
      </c>
      <c r="Q753" s="231">
        <f t="shared" si="120"/>
        <v>0</v>
      </c>
      <c r="R753" s="97">
        <f t="shared" si="126"/>
        <v>0</v>
      </c>
      <c r="S753" s="237">
        <f>IF(AND(LARGE('Sch A. Input'!$CL$15:$CL$41,COUNTIF('Sch A. Input'!$CL$15:$CL$41,"&gt;="&amp;F753))&lt;E753,F753&lt;&gt;0),"Leaver",J753-G753)</f>
        <v>0</v>
      </c>
      <c r="T753" s="237">
        <f>IF(AND(LARGE('Sch A. Input'!$CL$15:$CL$41,COUNTIF('Sch A. Input'!$CL$15:$CL$41,"&gt;="&amp;F753))&lt;E753,F753&lt;&gt;0),"Leaver",K753-H753)</f>
        <v>0</v>
      </c>
      <c r="U753" s="238">
        <f>IF(AND(LARGE('Sch A. Input'!$CL$15:$CL$41,COUNTIF('Sch A. Input'!$CL$15:$CL$41,"&gt;="&amp;F753))&lt;E753,F753&lt;&gt;0),"Leaver",L753-I753)</f>
        <v>0</v>
      </c>
      <c r="V753" s="238">
        <f>IF(AND(LARGE('Sch A. Input'!$CL$15:$CL$41,COUNTIF('Sch A. Input'!$CL$15:$CL$41,"&gt;="&amp;F753))&lt;E753,F753&lt;&gt;0),"Leaver",IFERROR(S753/X753*$M$9,0))</f>
        <v>0</v>
      </c>
      <c r="W753" s="238">
        <f>IF(AND(LARGE('Sch A. Input'!$CL$15:$CL$41,COUNTIF('Sch A. Input'!$CL$15:$CL$41,"&gt;="&amp;F753))&lt;E753,F753&lt;&gt;0),"Leaver",V753+T753)</f>
        <v>0</v>
      </c>
      <c r="X753" s="264">
        <f>IF(AND(LARGE('Sch A. Input'!$CL$15:$CL$41,COUNTIF('Sch A. Input'!$CL$15:$CL$41,"&gt;="&amp;F753))&lt;E753,F753&lt;&gt;0),"Leaver",IF(OR(D753="",D753&gt;$L$11,($L$11-14)&lt;$K$9),0,(E753+1-D753)/14-1))</f>
        <v>0</v>
      </c>
      <c r="Y753" s="265">
        <f>IF(AND(LARGE('Sch A. Input'!$CL$15:$CL$41,COUNTIF('Sch A. Input'!$CL$15:$CL$41,"&gt;="&amp;F753))&lt;E753,F753&lt;&gt;0),"Leaver",IFERROR(IF((S753/$X753*$M$9+T753)&gt;$D$12,"YES","NO"),0))</f>
        <v>0</v>
      </c>
      <c r="Z753" s="225">
        <f>IF(AND(LARGE('Sch A. Input'!$CL$15:$CL$41,COUNTIF('Sch A. Input'!$CL$15:$CL$41,"&gt;="&amp;F753))&lt;E753,F753&lt;&gt;0),"Leaver",IFERROR(IF($Y753="YES",MIN($U753*($G$12/$D$12),$G$12),(SUMPRODUCT(--((MIN(W753,$D$12))&gt;$C$9:$C$12),((MIN(W753,$D$12))-$C$9:$C$12),$H$9:$H$12))-((1-(X753/$M$9))*(SUMPRODUCT(--((MIN(V753,$D$12))&gt;$C$9:$C$12),((MIN(V753,$D$12))-$C$9:$C$12),$H$9:$H$12)))),0))</f>
        <v>0</v>
      </c>
      <c r="AA753" s="169">
        <f>IF(AND(LARGE('Sch A. Input'!$CL$15:$CL$41,COUNTIF('Sch A. Input'!$CL$15:$CL$41,"&gt;="&amp;F753))&lt;E753,F753&lt;&gt;0),"Leaver",IFERROR(Z753/U753,0))</f>
        <v>0</v>
      </c>
      <c r="AB753" s="170">
        <f>IF(AND(LARGE('Sch A. Input'!$CL$15:$CL$41,COUNTIF('Sch A. Input'!$CL$15:$CL$41,"&gt;="&amp;F753))&lt;E753,F753&lt;&gt;0),"Leaver",Q753-Z753)</f>
        <v>0</v>
      </c>
      <c r="AC753" s="94">
        <f t="shared" si="127"/>
        <v>0</v>
      </c>
      <c r="BK753" s="2"/>
      <c r="BL753" s="2"/>
      <c r="CI753"/>
    </row>
    <row r="754" spans="2:87" x14ac:dyDescent="0.35">
      <c r="B754" s="70" t="str">
        <f>IF('Sch A. Input'!B752="","",'Sch A. Input'!B752)</f>
        <v/>
      </c>
      <c r="C754" s="75" t="str">
        <f>IF('Sch A. Input'!C752="","",'Sch A. Input'!C752)</f>
        <v/>
      </c>
      <c r="D754" s="71" t="str">
        <f>IF('Sch A. Input'!D752="","",'Sch A. Input'!D752)</f>
        <v/>
      </c>
      <c r="E754" s="71">
        <f>'Sch A. Input'!E752</f>
        <v>45016</v>
      </c>
      <c r="F754" s="71">
        <f>'Sch A. Input'!F752</f>
        <v>0</v>
      </c>
      <c r="G754" s="226">
        <f>SUMIFS('Sch A. Input'!H752:CJ752,'Sch A. Input'!$H$13:$CJ$13,$L$11,'Sch A. Input'!$H$14:$CJ$14,"Recurring")</f>
        <v>0</v>
      </c>
      <c r="H754" s="226">
        <f>SUMIFS('Sch A. Input'!H752:CJ752,'Sch A. Input'!$H$13:$CJ$13,$L$11,'Sch A. Input'!$H$14:$CJ$14,"One-time")</f>
        <v>0</v>
      </c>
      <c r="I754" s="227">
        <f t="shared" si="121"/>
        <v>0</v>
      </c>
      <c r="J754" s="228">
        <f>SUMIFS('Sch A. Input'!H752:CJ752,'Sch A. Input'!$H$14:$CJ$14,"Recurring",'Sch A. Input'!$H$13:$CJ$13,"&lt;="&amp;$L$11)</f>
        <v>0</v>
      </c>
      <c r="K754" s="228">
        <f>SUMIFS('Sch A. Input'!H752:CJ752,'Sch A. Input'!$H$14:$CJ$14,"One-time",'Sch A. Input'!$H$13:$CJ$13,"&lt;="&amp;$L$11)</f>
        <v>0</v>
      </c>
      <c r="L754" s="229">
        <f t="shared" si="122"/>
        <v>0</v>
      </c>
      <c r="M754" s="228">
        <f t="shared" si="123"/>
        <v>0</v>
      </c>
      <c r="N754" s="228">
        <f t="shared" si="124"/>
        <v>0</v>
      </c>
      <c r="O754" s="259">
        <f t="shared" si="125"/>
        <v>0</v>
      </c>
      <c r="P754" s="268">
        <f t="shared" si="119"/>
        <v>0</v>
      </c>
      <c r="Q754" s="231">
        <f t="shared" si="120"/>
        <v>0</v>
      </c>
      <c r="R754" s="97">
        <f t="shared" si="126"/>
        <v>0</v>
      </c>
      <c r="S754" s="237">
        <f>IF(AND(LARGE('Sch A. Input'!$CL$15:$CL$41,COUNTIF('Sch A. Input'!$CL$15:$CL$41,"&gt;="&amp;F754))&lt;E754,F754&lt;&gt;0),"Leaver",J754-G754)</f>
        <v>0</v>
      </c>
      <c r="T754" s="237">
        <f>IF(AND(LARGE('Sch A. Input'!$CL$15:$CL$41,COUNTIF('Sch A. Input'!$CL$15:$CL$41,"&gt;="&amp;F754))&lt;E754,F754&lt;&gt;0),"Leaver",K754-H754)</f>
        <v>0</v>
      </c>
      <c r="U754" s="238">
        <f>IF(AND(LARGE('Sch A. Input'!$CL$15:$CL$41,COUNTIF('Sch A. Input'!$CL$15:$CL$41,"&gt;="&amp;F754))&lt;E754,F754&lt;&gt;0),"Leaver",L754-I754)</f>
        <v>0</v>
      </c>
      <c r="V754" s="238">
        <f>IF(AND(LARGE('Sch A. Input'!$CL$15:$CL$41,COUNTIF('Sch A. Input'!$CL$15:$CL$41,"&gt;="&amp;F754))&lt;E754,F754&lt;&gt;0),"Leaver",IFERROR(S754/X754*$M$9,0))</f>
        <v>0</v>
      </c>
      <c r="W754" s="238">
        <f>IF(AND(LARGE('Sch A. Input'!$CL$15:$CL$41,COUNTIF('Sch A. Input'!$CL$15:$CL$41,"&gt;="&amp;F754))&lt;E754,F754&lt;&gt;0),"Leaver",V754+T754)</f>
        <v>0</v>
      </c>
      <c r="X754" s="264">
        <f>IF(AND(LARGE('Sch A. Input'!$CL$15:$CL$41,COUNTIF('Sch A. Input'!$CL$15:$CL$41,"&gt;="&amp;F754))&lt;E754,F754&lt;&gt;0),"Leaver",IF(OR(D754="",D754&gt;$L$11,($L$11-14)&lt;$K$9),0,(E754+1-D754)/14-1))</f>
        <v>0</v>
      </c>
      <c r="Y754" s="265">
        <f>IF(AND(LARGE('Sch A. Input'!$CL$15:$CL$41,COUNTIF('Sch A. Input'!$CL$15:$CL$41,"&gt;="&amp;F754))&lt;E754,F754&lt;&gt;0),"Leaver",IFERROR(IF((S754/$X754*$M$9+T754)&gt;$D$12,"YES","NO"),0))</f>
        <v>0</v>
      </c>
      <c r="Z754" s="225">
        <f>IF(AND(LARGE('Sch A. Input'!$CL$15:$CL$41,COUNTIF('Sch A. Input'!$CL$15:$CL$41,"&gt;="&amp;F754))&lt;E754,F754&lt;&gt;0),"Leaver",IFERROR(IF($Y754="YES",MIN($U754*($G$12/$D$12),$G$12),(SUMPRODUCT(--((MIN(W754,$D$12))&gt;$C$9:$C$12),((MIN(W754,$D$12))-$C$9:$C$12),$H$9:$H$12))-((1-(X754/$M$9))*(SUMPRODUCT(--((MIN(V754,$D$12))&gt;$C$9:$C$12),((MIN(V754,$D$12))-$C$9:$C$12),$H$9:$H$12)))),0))</f>
        <v>0</v>
      </c>
      <c r="AA754" s="169">
        <f>IF(AND(LARGE('Sch A. Input'!$CL$15:$CL$41,COUNTIF('Sch A. Input'!$CL$15:$CL$41,"&gt;="&amp;F754))&lt;E754,F754&lt;&gt;0),"Leaver",IFERROR(Z754/U754,0))</f>
        <v>0</v>
      </c>
      <c r="AB754" s="170">
        <f>IF(AND(LARGE('Sch A. Input'!$CL$15:$CL$41,COUNTIF('Sch A. Input'!$CL$15:$CL$41,"&gt;="&amp;F754))&lt;E754,F754&lt;&gt;0),"Leaver",Q754-Z754)</f>
        <v>0</v>
      </c>
      <c r="AC754" s="94">
        <f t="shared" si="127"/>
        <v>0</v>
      </c>
      <c r="BK754" s="2"/>
      <c r="BL754" s="2"/>
      <c r="CI754"/>
    </row>
    <row r="755" spans="2:87" x14ac:dyDescent="0.35">
      <c r="B755" s="70" t="str">
        <f>IF('Sch A. Input'!B753="","",'Sch A. Input'!B753)</f>
        <v/>
      </c>
      <c r="C755" s="75" t="str">
        <f>IF('Sch A. Input'!C753="","",'Sch A. Input'!C753)</f>
        <v/>
      </c>
      <c r="D755" s="71" t="str">
        <f>IF('Sch A. Input'!D753="","",'Sch A. Input'!D753)</f>
        <v/>
      </c>
      <c r="E755" s="71">
        <f>'Sch A. Input'!E753</f>
        <v>45016</v>
      </c>
      <c r="F755" s="71">
        <f>'Sch A. Input'!F753</f>
        <v>0</v>
      </c>
      <c r="G755" s="226">
        <f>SUMIFS('Sch A. Input'!H753:CJ753,'Sch A. Input'!$H$13:$CJ$13,$L$11,'Sch A. Input'!$H$14:$CJ$14,"Recurring")</f>
        <v>0</v>
      </c>
      <c r="H755" s="226">
        <f>SUMIFS('Sch A. Input'!H753:CJ753,'Sch A. Input'!$H$13:$CJ$13,$L$11,'Sch A. Input'!$H$14:$CJ$14,"One-time")</f>
        <v>0</v>
      </c>
      <c r="I755" s="227">
        <f t="shared" si="121"/>
        <v>0</v>
      </c>
      <c r="J755" s="228">
        <f>SUMIFS('Sch A. Input'!H753:CJ753,'Sch A. Input'!$H$14:$CJ$14,"Recurring",'Sch A. Input'!$H$13:$CJ$13,"&lt;="&amp;$L$11)</f>
        <v>0</v>
      </c>
      <c r="K755" s="228">
        <f>SUMIFS('Sch A. Input'!H753:CJ753,'Sch A. Input'!$H$14:$CJ$14,"One-time",'Sch A. Input'!$H$13:$CJ$13,"&lt;="&amp;$L$11)</f>
        <v>0</v>
      </c>
      <c r="L755" s="229">
        <f t="shared" si="122"/>
        <v>0</v>
      </c>
      <c r="M755" s="228">
        <f t="shared" si="123"/>
        <v>0</v>
      </c>
      <c r="N755" s="228">
        <f t="shared" si="124"/>
        <v>0</v>
      </c>
      <c r="O755" s="259">
        <f t="shared" si="125"/>
        <v>0</v>
      </c>
      <c r="P755" s="268">
        <f t="shared" si="119"/>
        <v>0</v>
      </c>
      <c r="Q755" s="231">
        <f t="shared" si="120"/>
        <v>0</v>
      </c>
      <c r="R755" s="97">
        <f t="shared" si="126"/>
        <v>0</v>
      </c>
      <c r="S755" s="237">
        <f>IF(AND(LARGE('Sch A. Input'!$CL$15:$CL$41,COUNTIF('Sch A. Input'!$CL$15:$CL$41,"&gt;="&amp;F755))&lt;E755,F755&lt;&gt;0),"Leaver",J755-G755)</f>
        <v>0</v>
      </c>
      <c r="T755" s="237">
        <f>IF(AND(LARGE('Sch A. Input'!$CL$15:$CL$41,COUNTIF('Sch A. Input'!$CL$15:$CL$41,"&gt;="&amp;F755))&lt;E755,F755&lt;&gt;0),"Leaver",K755-H755)</f>
        <v>0</v>
      </c>
      <c r="U755" s="238">
        <f>IF(AND(LARGE('Sch A. Input'!$CL$15:$CL$41,COUNTIF('Sch A. Input'!$CL$15:$CL$41,"&gt;="&amp;F755))&lt;E755,F755&lt;&gt;0),"Leaver",L755-I755)</f>
        <v>0</v>
      </c>
      <c r="V755" s="238">
        <f>IF(AND(LARGE('Sch A. Input'!$CL$15:$CL$41,COUNTIF('Sch A. Input'!$CL$15:$CL$41,"&gt;="&amp;F755))&lt;E755,F755&lt;&gt;0),"Leaver",IFERROR(S755/X755*$M$9,0))</f>
        <v>0</v>
      </c>
      <c r="W755" s="238">
        <f>IF(AND(LARGE('Sch A. Input'!$CL$15:$CL$41,COUNTIF('Sch A. Input'!$CL$15:$CL$41,"&gt;="&amp;F755))&lt;E755,F755&lt;&gt;0),"Leaver",V755+T755)</f>
        <v>0</v>
      </c>
      <c r="X755" s="264">
        <f>IF(AND(LARGE('Sch A. Input'!$CL$15:$CL$41,COUNTIF('Sch A. Input'!$CL$15:$CL$41,"&gt;="&amp;F755))&lt;E755,F755&lt;&gt;0),"Leaver",IF(OR(D755="",D755&gt;$L$11,($L$11-14)&lt;$K$9),0,(E755+1-D755)/14-1))</f>
        <v>0</v>
      </c>
      <c r="Y755" s="265">
        <f>IF(AND(LARGE('Sch A. Input'!$CL$15:$CL$41,COUNTIF('Sch A. Input'!$CL$15:$CL$41,"&gt;="&amp;F755))&lt;E755,F755&lt;&gt;0),"Leaver",IFERROR(IF((S755/$X755*$M$9+T755)&gt;$D$12,"YES","NO"),0))</f>
        <v>0</v>
      </c>
      <c r="Z755" s="225">
        <f>IF(AND(LARGE('Sch A. Input'!$CL$15:$CL$41,COUNTIF('Sch A. Input'!$CL$15:$CL$41,"&gt;="&amp;F755))&lt;E755,F755&lt;&gt;0),"Leaver",IFERROR(IF($Y755="YES",MIN($U755*($G$12/$D$12),$G$12),(SUMPRODUCT(--((MIN(W755,$D$12))&gt;$C$9:$C$12),((MIN(W755,$D$12))-$C$9:$C$12),$H$9:$H$12))-((1-(X755/$M$9))*(SUMPRODUCT(--((MIN(V755,$D$12))&gt;$C$9:$C$12),((MIN(V755,$D$12))-$C$9:$C$12),$H$9:$H$12)))),0))</f>
        <v>0</v>
      </c>
      <c r="AA755" s="169">
        <f>IF(AND(LARGE('Sch A. Input'!$CL$15:$CL$41,COUNTIF('Sch A. Input'!$CL$15:$CL$41,"&gt;="&amp;F755))&lt;E755,F755&lt;&gt;0),"Leaver",IFERROR(Z755/U755,0))</f>
        <v>0</v>
      </c>
      <c r="AB755" s="170">
        <f>IF(AND(LARGE('Sch A. Input'!$CL$15:$CL$41,COUNTIF('Sch A. Input'!$CL$15:$CL$41,"&gt;="&amp;F755))&lt;E755,F755&lt;&gt;0),"Leaver",Q755-Z755)</f>
        <v>0</v>
      </c>
      <c r="AC755" s="94">
        <f t="shared" si="127"/>
        <v>0</v>
      </c>
      <c r="BK755" s="2"/>
      <c r="BL755" s="2"/>
      <c r="CI755"/>
    </row>
    <row r="756" spans="2:87" x14ac:dyDescent="0.35">
      <c r="B756" s="70" t="str">
        <f>IF('Sch A. Input'!B754="","",'Sch A. Input'!B754)</f>
        <v/>
      </c>
      <c r="C756" s="75" t="str">
        <f>IF('Sch A. Input'!C754="","",'Sch A. Input'!C754)</f>
        <v/>
      </c>
      <c r="D756" s="71" t="str">
        <f>IF('Sch A. Input'!D754="","",'Sch A. Input'!D754)</f>
        <v/>
      </c>
      <c r="E756" s="71">
        <f>'Sch A. Input'!E754</f>
        <v>45016</v>
      </c>
      <c r="F756" s="71">
        <f>'Sch A. Input'!F754</f>
        <v>0</v>
      </c>
      <c r="G756" s="226">
        <f>SUMIFS('Sch A. Input'!H754:CJ754,'Sch A. Input'!$H$13:$CJ$13,$L$11,'Sch A. Input'!$H$14:$CJ$14,"Recurring")</f>
        <v>0</v>
      </c>
      <c r="H756" s="226">
        <f>SUMIFS('Sch A. Input'!H754:CJ754,'Sch A. Input'!$H$13:$CJ$13,$L$11,'Sch A. Input'!$H$14:$CJ$14,"One-time")</f>
        <v>0</v>
      </c>
      <c r="I756" s="227">
        <f t="shared" si="121"/>
        <v>0</v>
      </c>
      <c r="J756" s="228">
        <f>SUMIFS('Sch A. Input'!H754:CJ754,'Sch A. Input'!$H$14:$CJ$14,"Recurring",'Sch A. Input'!$H$13:$CJ$13,"&lt;="&amp;$L$11)</f>
        <v>0</v>
      </c>
      <c r="K756" s="228">
        <f>SUMIFS('Sch A. Input'!H754:CJ754,'Sch A. Input'!$H$14:$CJ$14,"One-time",'Sch A. Input'!$H$13:$CJ$13,"&lt;="&amp;$L$11)</f>
        <v>0</v>
      </c>
      <c r="L756" s="229">
        <f t="shared" si="122"/>
        <v>0</v>
      </c>
      <c r="M756" s="228">
        <f t="shared" si="123"/>
        <v>0</v>
      </c>
      <c r="N756" s="228">
        <f t="shared" si="124"/>
        <v>0</v>
      </c>
      <c r="O756" s="259">
        <f t="shared" si="125"/>
        <v>0</v>
      </c>
      <c r="P756" s="268">
        <f t="shared" si="119"/>
        <v>0</v>
      </c>
      <c r="Q756" s="231">
        <f t="shared" si="120"/>
        <v>0</v>
      </c>
      <c r="R756" s="97">
        <f t="shared" si="126"/>
        <v>0</v>
      </c>
      <c r="S756" s="237">
        <f>IF(AND(LARGE('Sch A. Input'!$CL$15:$CL$41,COUNTIF('Sch A. Input'!$CL$15:$CL$41,"&gt;="&amp;F756))&lt;E756,F756&lt;&gt;0),"Leaver",J756-G756)</f>
        <v>0</v>
      </c>
      <c r="T756" s="237">
        <f>IF(AND(LARGE('Sch A. Input'!$CL$15:$CL$41,COUNTIF('Sch A. Input'!$CL$15:$CL$41,"&gt;="&amp;F756))&lt;E756,F756&lt;&gt;0),"Leaver",K756-H756)</f>
        <v>0</v>
      </c>
      <c r="U756" s="238">
        <f>IF(AND(LARGE('Sch A. Input'!$CL$15:$CL$41,COUNTIF('Sch A. Input'!$CL$15:$CL$41,"&gt;="&amp;F756))&lt;E756,F756&lt;&gt;0),"Leaver",L756-I756)</f>
        <v>0</v>
      </c>
      <c r="V756" s="238">
        <f>IF(AND(LARGE('Sch A. Input'!$CL$15:$CL$41,COUNTIF('Sch A. Input'!$CL$15:$CL$41,"&gt;="&amp;F756))&lt;E756,F756&lt;&gt;0),"Leaver",IFERROR(S756/X756*$M$9,0))</f>
        <v>0</v>
      </c>
      <c r="W756" s="238">
        <f>IF(AND(LARGE('Sch A. Input'!$CL$15:$CL$41,COUNTIF('Sch A. Input'!$CL$15:$CL$41,"&gt;="&amp;F756))&lt;E756,F756&lt;&gt;0),"Leaver",V756+T756)</f>
        <v>0</v>
      </c>
      <c r="X756" s="264">
        <f>IF(AND(LARGE('Sch A. Input'!$CL$15:$CL$41,COUNTIF('Sch A. Input'!$CL$15:$CL$41,"&gt;="&amp;F756))&lt;E756,F756&lt;&gt;0),"Leaver",IF(OR(D756="",D756&gt;$L$11,($L$11-14)&lt;$K$9),0,(E756+1-D756)/14-1))</f>
        <v>0</v>
      </c>
      <c r="Y756" s="265">
        <f>IF(AND(LARGE('Sch A. Input'!$CL$15:$CL$41,COUNTIF('Sch A. Input'!$CL$15:$CL$41,"&gt;="&amp;F756))&lt;E756,F756&lt;&gt;0),"Leaver",IFERROR(IF((S756/$X756*$M$9+T756)&gt;$D$12,"YES","NO"),0))</f>
        <v>0</v>
      </c>
      <c r="Z756" s="225">
        <f>IF(AND(LARGE('Sch A. Input'!$CL$15:$CL$41,COUNTIF('Sch A. Input'!$CL$15:$CL$41,"&gt;="&amp;F756))&lt;E756,F756&lt;&gt;0),"Leaver",IFERROR(IF($Y756="YES",MIN($U756*($G$12/$D$12),$G$12),(SUMPRODUCT(--((MIN(W756,$D$12))&gt;$C$9:$C$12),((MIN(W756,$D$12))-$C$9:$C$12),$H$9:$H$12))-((1-(X756/$M$9))*(SUMPRODUCT(--((MIN(V756,$D$12))&gt;$C$9:$C$12),((MIN(V756,$D$12))-$C$9:$C$12),$H$9:$H$12)))),0))</f>
        <v>0</v>
      </c>
      <c r="AA756" s="169">
        <f>IF(AND(LARGE('Sch A. Input'!$CL$15:$CL$41,COUNTIF('Sch A. Input'!$CL$15:$CL$41,"&gt;="&amp;F756))&lt;E756,F756&lt;&gt;0),"Leaver",IFERROR(Z756/U756,0))</f>
        <v>0</v>
      </c>
      <c r="AB756" s="170">
        <f>IF(AND(LARGE('Sch A. Input'!$CL$15:$CL$41,COUNTIF('Sch A. Input'!$CL$15:$CL$41,"&gt;="&amp;F756))&lt;E756,F756&lt;&gt;0),"Leaver",Q756-Z756)</f>
        <v>0</v>
      </c>
      <c r="AC756" s="94">
        <f t="shared" si="127"/>
        <v>0</v>
      </c>
      <c r="BK756" s="2"/>
      <c r="BL756" s="2"/>
      <c r="CI756"/>
    </row>
    <row r="757" spans="2:87" x14ac:dyDescent="0.35">
      <c r="B757" s="70" t="str">
        <f>IF('Sch A. Input'!B755="","",'Sch A. Input'!B755)</f>
        <v/>
      </c>
      <c r="C757" s="75" t="str">
        <f>IF('Sch A. Input'!C755="","",'Sch A. Input'!C755)</f>
        <v/>
      </c>
      <c r="D757" s="71" t="str">
        <f>IF('Sch A. Input'!D755="","",'Sch A. Input'!D755)</f>
        <v/>
      </c>
      <c r="E757" s="71">
        <f>'Sch A. Input'!E755</f>
        <v>45016</v>
      </c>
      <c r="F757" s="71">
        <f>'Sch A. Input'!F755</f>
        <v>0</v>
      </c>
      <c r="G757" s="226">
        <f>SUMIFS('Sch A. Input'!H755:CJ755,'Sch A. Input'!$H$13:$CJ$13,$L$11,'Sch A. Input'!$H$14:$CJ$14,"Recurring")</f>
        <v>0</v>
      </c>
      <c r="H757" s="226">
        <f>SUMIFS('Sch A. Input'!H755:CJ755,'Sch A. Input'!$H$13:$CJ$13,$L$11,'Sch A. Input'!$H$14:$CJ$14,"One-time")</f>
        <v>0</v>
      </c>
      <c r="I757" s="227">
        <f t="shared" si="121"/>
        <v>0</v>
      </c>
      <c r="J757" s="228">
        <f>SUMIFS('Sch A. Input'!H755:CJ755,'Sch A. Input'!$H$14:$CJ$14,"Recurring",'Sch A. Input'!$H$13:$CJ$13,"&lt;="&amp;$L$11)</f>
        <v>0</v>
      </c>
      <c r="K757" s="228">
        <f>SUMIFS('Sch A. Input'!H755:CJ755,'Sch A. Input'!$H$14:$CJ$14,"One-time",'Sch A. Input'!$H$13:$CJ$13,"&lt;="&amp;$L$11)</f>
        <v>0</v>
      </c>
      <c r="L757" s="229">
        <f t="shared" si="122"/>
        <v>0</v>
      </c>
      <c r="M757" s="228">
        <f t="shared" si="123"/>
        <v>0</v>
      </c>
      <c r="N757" s="228">
        <f t="shared" si="124"/>
        <v>0</v>
      </c>
      <c r="O757" s="259">
        <f t="shared" si="125"/>
        <v>0</v>
      </c>
      <c r="P757" s="268">
        <f t="shared" si="119"/>
        <v>0</v>
      </c>
      <c r="Q757" s="231">
        <f t="shared" si="120"/>
        <v>0</v>
      </c>
      <c r="R757" s="97">
        <f t="shared" si="126"/>
        <v>0</v>
      </c>
      <c r="S757" s="237">
        <f>IF(AND(LARGE('Sch A. Input'!$CL$15:$CL$41,COUNTIF('Sch A. Input'!$CL$15:$CL$41,"&gt;="&amp;F757))&lt;E757,F757&lt;&gt;0),"Leaver",J757-G757)</f>
        <v>0</v>
      </c>
      <c r="T757" s="237">
        <f>IF(AND(LARGE('Sch A. Input'!$CL$15:$CL$41,COUNTIF('Sch A. Input'!$CL$15:$CL$41,"&gt;="&amp;F757))&lt;E757,F757&lt;&gt;0),"Leaver",K757-H757)</f>
        <v>0</v>
      </c>
      <c r="U757" s="238">
        <f>IF(AND(LARGE('Sch A. Input'!$CL$15:$CL$41,COUNTIF('Sch A. Input'!$CL$15:$CL$41,"&gt;="&amp;F757))&lt;E757,F757&lt;&gt;0),"Leaver",L757-I757)</f>
        <v>0</v>
      </c>
      <c r="V757" s="238">
        <f>IF(AND(LARGE('Sch A. Input'!$CL$15:$CL$41,COUNTIF('Sch A. Input'!$CL$15:$CL$41,"&gt;="&amp;F757))&lt;E757,F757&lt;&gt;0),"Leaver",IFERROR(S757/X757*$M$9,0))</f>
        <v>0</v>
      </c>
      <c r="W757" s="238">
        <f>IF(AND(LARGE('Sch A. Input'!$CL$15:$CL$41,COUNTIF('Sch A. Input'!$CL$15:$CL$41,"&gt;="&amp;F757))&lt;E757,F757&lt;&gt;0),"Leaver",V757+T757)</f>
        <v>0</v>
      </c>
      <c r="X757" s="264">
        <f>IF(AND(LARGE('Sch A. Input'!$CL$15:$CL$41,COUNTIF('Sch A. Input'!$CL$15:$CL$41,"&gt;="&amp;F757))&lt;E757,F757&lt;&gt;0),"Leaver",IF(OR(D757="",D757&gt;$L$11,($L$11-14)&lt;$K$9),0,(E757+1-D757)/14-1))</f>
        <v>0</v>
      </c>
      <c r="Y757" s="265">
        <f>IF(AND(LARGE('Sch A. Input'!$CL$15:$CL$41,COUNTIF('Sch A. Input'!$CL$15:$CL$41,"&gt;="&amp;F757))&lt;E757,F757&lt;&gt;0),"Leaver",IFERROR(IF((S757/$X757*$M$9+T757)&gt;$D$12,"YES","NO"),0))</f>
        <v>0</v>
      </c>
      <c r="Z757" s="225">
        <f>IF(AND(LARGE('Sch A. Input'!$CL$15:$CL$41,COUNTIF('Sch A. Input'!$CL$15:$CL$41,"&gt;="&amp;F757))&lt;E757,F757&lt;&gt;0),"Leaver",IFERROR(IF($Y757="YES",MIN($U757*($G$12/$D$12),$G$12),(SUMPRODUCT(--((MIN(W757,$D$12))&gt;$C$9:$C$12),((MIN(W757,$D$12))-$C$9:$C$12),$H$9:$H$12))-((1-(X757/$M$9))*(SUMPRODUCT(--((MIN(V757,$D$12))&gt;$C$9:$C$12),((MIN(V757,$D$12))-$C$9:$C$12),$H$9:$H$12)))),0))</f>
        <v>0</v>
      </c>
      <c r="AA757" s="169">
        <f>IF(AND(LARGE('Sch A. Input'!$CL$15:$CL$41,COUNTIF('Sch A. Input'!$CL$15:$CL$41,"&gt;="&amp;F757))&lt;E757,F757&lt;&gt;0),"Leaver",IFERROR(Z757/U757,0))</f>
        <v>0</v>
      </c>
      <c r="AB757" s="170">
        <f>IF(AND(LARGE('Sch A. Input'!$CL$15:$CL$41,COUNTIF('Sch A. Input'!$CL$15:$CL$41,"&gt;="&amp;F757))&lt;E757,F757&lt;&gt;0),"Leaver",Q757-Z757)</f>
        <v>0</v>
      </c>
      <c r="AC757" s="94">
        <f t="shared" si="127"/>
        <v>0</v>
      </c>
      <c r="BK757" s="2"/>
      <c r="BL757" s="2"/>
      <c r="CI757"/>
    </row>
    <row r="758" spans="2:87" x14ac:dyDescent="0.35">
      <c r="B758" s="70" t="str">
        <f>IF('Sch A. Input'!B756="","",'Sch A. Input'!B756)</f>
        <v/>
      </c>
      <c r="C758" s="75" t="str">
        <f>IF('Sch A. Input'!C756="","",'Sch A. Input'!C756)</f>
        <v/>
      </c>
      <c r="D758" s="71" t="str">
        <f>IF('Sch A. Input'!D756="","",'Sch A. Input'!D756)</f>
        <v/>
      </c>
      <c r="E758" s="71">
        <f>'Sch A. Input'!E756</f>
        <v>45016</v>
      </c>
      <c r="F758" s="71">
        <f>'Sch A. Input'!F756</f>
        <v>0</v>
      </c>
      <c r="G758" s="226">
        <f>SUMIFS('Sch A. Input'!H756:CJ756,'Sch A. Input'!$H$13:$CJ$13,$L$11,'Sch A. Input'!$H$14:$CJ$14,"Recurring")</f>
        <v>0</v>
      </c>
      <c r="H758" s="226">
        <f>SUMIFS('Sch A. Input'!H756:CJ756,'Sch A. Input'!$H$13:$CJ$13,$L$11,'Sch A. Input'!$H$14:$CJ$14,"One-time")</f>
        <v>0</v>
      </c>
      <c r="I758" s="227">
        <f t="shared" si="121"/>
        <v>0</v>
      </c>
      <c r="J758" s="228">
        <f>SUMIFS('Sch A. Input'!H756:CJ756,'Sch A. Input'!$H$14:$CJ$14,"Recurring",'Sch A. Input'!$H$13:$CJ$13,"&lt;="&amp;$L$11)</f>
        <v>0</v>
      </c>
      <c r="K758" s="228">
        <f>SUMIFS('Sch A. Input'!H756:CJ756,'Sch A. Input'!$H$14:$CJ$14,"One-time",'Sch A. Input'!$H$13:$CJ$13,"&lt;="&amp;$L$11)</f>
        <v>0</v>
      </c>
      <c r="L758" s="229">
        <f t="shared" si="122"/>
        <v>0</v>
      </c>
      <c r="M758" s="228">
        <f t="shared" si="123"/>
        <v>0</v>
      </c>
      <c r="N758" s="228">
        <f t="shared" si="124"/>
        <v>0</v>
      </c>
      <c r="O758" s="259">
        <f t="shared" si="125"/>
        <v>0</v>
      </c>
      <c r="P758" s="268">
        <f t="shared" si="119"/>
        <v>0</v>
      </c>
      <c r="Q758" s="231">
        <f t="shared" si="120"/>
        <v>0</v>
      </c>
      <c r="R758" s="97">
        <f t="shared" si="126"/>
        <v>0</v>
      </c>
      <c r="S758" s="237">
        <f>IF(AND(LARGE('Sch A. Input'!$CL$15:$CL$41,COUNTIF('Sch A. Input'!$CL$15:$CL$41,"&gt;="&amp;F758))&lt;E758,F758&lt;&gt;0),"Leaver",J758-G758)</f>
        <v>0</v>
      </c>
      <c r="T758" s="237">
        <f>IF(AND(LARGE('Sch A. Input'!$CL$15:$CL$41,COUNTIF('Sch A. Input'!$CL$15:$CL$41,"&gt;="&amp;F758))&lt;E758,F758&lt;&gt;0),"Leaver",K758-H758)</f>
        <v>0</v>
      </c>
      <c r="U758" s="238">
        <f>IF(AND(LARGE('Sch A. Input'!$CL$15:$CL$41,COUNTIF('Sch A. Input'!$CL$15:$CL$41,"&gt;="&amp;F758))&lt;E758,F758&lt;&gt;0),"Leaver",L758-I758)</f>
        <v>0</v>
      </c>
      <c r="V758" s="238">
        <f>IF(AND(LARGE('Sch A. Input'!$CL$15:$CL$41,COUNTIF('Sch A. Input'!$CL$15:$CL$41,"&gt;="&amp;F758))&lt;E758,F758&lt;&gt;0),"Leaver",IFERROR(S758/X758*$M$9,0))</f>
        <v>0</v>
      </c>
      <c r="W758" s="238">
        <f>IF(AND(LARGE('Sch A. Input'!$CL$15:$CL$41,COUNTIF('Sch A. Input'!$CL$15:$CL$41,"&gt;="&amp;F758))&lt;E758,F758&lt;&gt;0),"Leaver",V758+T758)</f>
        <v>0</v>
      </c>
      <c r="X758" s="264">
        <f>IF(AND(LARGE('Sch A. Input'!$CL$15:$CL$41,COUNTIF('Sch A. Input'!$CL$15:$CL$41,"&gt;="&amp;F758))&lt;E758,F758&lt;&gt;0),"Leaver",IF(OR(D758="",D758&gt;$L$11,($L$11-14)&lt;$K$9),0,(E758+1-D758)/14-1))</f>
        <v>0</v>
      </c>
      <c r="Y758" s="265">
        <f>IF(AND(LARGE('Sch A. Input'!$CL$15:$CL$41,COUNTIF('Sch A. Input'!$CL$15:$CL$41,"&gt;="&amp;F758))&lt;E758,F758&lt;&gt;0),"Leaver",IFERROR(IF((S758/$X758*$M$9+T758)&gt;$D$12,"YES","NO"),0))</f>
        <v>0</v>
      </c>
      <c r="Z758" s="225">
        <f>IF(AND(LARGE('Sch A. Input'!$CL$15:$CL$41,COUNTIF('Sch A. Input'!$CL$15:$CL$41,"&gt;="&amp;F758))&lt;E758,F758&lt;&gt;0),"Leaver",IFERROR(IF($Y758="YES",MIN($U758*($G$12/$D$12),$G$12),(SUMPRODUCT(--((MIN(W758,$D$12))&gt;$C$9:$C$12),((MIN(W758,$D$12))-$C$9:$C$12),$H$9:$H$12))-((1-(X758/$M$9))*(SUMPRODUCT(--((MIN(V758,$D$12))&gt;$C$9:$C$12),((MIN(V758,$D$12))-$C$9:$C$12),$H$9:$H$12)))),0))</f>
        <v>0</v>
      </c>
      <c r="AA758" s="169">
        <f>IF(AND(LARGE('Sch A. Input'!$CL$15:$CL$41,COUNTIF('Sch A. Input'!$CL$15:$CL$41,"&gt;="&amp;F758))&lt;E758,F758&lt;&gt;0),"Leaver",IFERROR(Z758/U758,0))</f>
        <v>0</v>
      </c>
      <c r="AB758" s="170">
        <f>IF(AND(LARGE('Sch A. Input'!$CL$15:$CL$41,COUNTIF('Sch A. Input'!$CL$15:$CL$41,"&gt;="&amp;F758))&lt;E758,F758&lt;&gt;0),"Leaver",Q758-Z758)</f>
        <v>0</v>
      </c>
      <c r="AC758" s="94">
        <f t="shared" si="127"/>
        <v>0</v>
      </c>
      <c r="BK758" s="2"/>
      <c r="BL758" s="2"/>
      <c r="CI758"/>
    </row>
    <row r="759" spans="2:87" x14ac:dyDescent="0.35">
      <c r="B759" s="70" t="str">
        <f>IF('Sch A. Input'!B757="","",'Sch A. Input'!B757)</f>
        <v/>
      </c>
      <c r="C759" s="75" t="str">
        <f>IF('Sch A. Input'!C757="","",'Sch A. Input'!C757)</f>
        <v/>
      </c>
      <c r="D759" s="71" t="str">
        <f>IF('Sch A. Input'!D757="","",'Sch A. Input'!D757)</f>
        <v/>
      </c>
      <c r="E759" s="71">
        <f>'Sch A. Input'!E757</f>
        <v>45016</v>
      </c>
      <c r="F759" s="71">
        <f>'Sch A. Input'!F757</f>
        <v>0</v>
      </c>
      <c r="G759" s="226">
        <f>SUMIFS('Sch A. Input'!H757:CJ757,'Sch A. Input'!$H$13:$CJ$13,$L$11,'Sch A. Input'!$H$14:$CJ$14,"Recurring")</f>
        <v>0</v>
      </c>
      <c r="H759" s="226">
        <f>SUMIFS('Sch A. Input'!H757:CJ757,'Sch A. Input'!$H$13:$CJ$13,$L$11,'Sch A. Input'!$H$14:$CJ$14,"One-time")</f>
        <v>0</v>
      </c>
      <c r="I759" s="227">
        <f t="shared" si="121"/>
        <v>0</v>
      </c>
      <c r="J759" s="228">
        <f>SUMIFS('Sch A. Input'!H757:CJ757,'Sch A. Input'!$H$14:$CJ$14,"Recurring",'Sch A. Input'!$H$13:$CJ$13,"&lt;="&amp;$L$11)</f>
        <v>0</v>
      </c>
      <c r="K759" s="228">
        <f>SUMIFS('Sch A. Input'!H757:CJ757,'Sch A. Input'!$H$14:$CJ$14,"One-time",'Sch A. Input'!$H$13:$CJ$13,"&lt;="&amp;$L$11)</f>
        <v>0</v>
      </c>
      <c r="L759" s="229">
        <f t="shared" si="122"/>
        <v>0</v>
      </c>
      <c r="M759" s="228">
        <f t="shared" si="123"/>
        <v>0</v>
      </c>
      <c r="N759" s="228">
        <f t="shared" si="124"/>
        <v>0</v>
      </c>
      <c r="O759" s="259">
        <f t="shared" si="125"/>
        <v>0</v>
      </c>
      <c r="P759" s="268">
        <f t="shared" si="119"/>
        <v>0</v>
      </c>
      <c r="Q759" s="231">
        <f t="shared" si="120"/>
        <v>0</v>
      </c>
      <c r="R759" s="97">
        <f t="shared" si="126"/>
        <v>0</v>
      </c>
      <c r="S759" s="237">
        <f>IF(AND(LARGE('Sch A. Input'!$CL$15:$CL$41,COUNTIF('Sch A. Input'!$CL$15:$CL$41,"&gt;="&amp;F759))&lt;E759,F759&lt;&gt;0),"Leaver",J759-G759)</f>
        <v>0</v>
      </c>
      <c r="T759" s="237">
        <f>IF(AND(LARGE('Sch A. Input'!$CL$15:$CL$41,COUNTIF('Sch A. Input'!$CL$15:$CL$41,"&gt;="&amp;F759))&lt;E759,F759&lt;&gt;0),"Leaver",K759-H759)</f>
        <v>0</v>
      </c>
      <c r="U759" s="238">
        <f>IF(AND(LARGE('Sch A. Input'!$CL$15:$CL$41,COUNTIF('Sch A. Input'!$CL$15:$CL$41,"&gt;="&amp;F759))&lt;E759,F759&lt;&gt;0),"Leaver",L759-I759)</f>
        <v>0</v>
      </c>
      <c r="V759" s="238">
        <f>IF(AND(LARGE('Sch A. Input'!$CL$15:$CL$41,COUNTIF('Sch A. Input'!$CL$15:$CL$41,"&gt;="&amp;F759))&lt;E759,F759&lt;&gt;0),"Leaver",IFERROR(S759/X759*$M$9,0))</f>
        <v>0</v>
      </c>
      <c r="W759" s="238">
        <f>IF(AND(LARGE('Sch A. Input'!$CL$15:$CL$41,COUNTIF('Sch A. Input'!$CL$15:$CL$41,"&gt;="&amp;F759))&lt;E759,F759&lt;&gt;0),"Leaver",V759+T759)</f>
        <v>0</v>
      </c>
      <c r="X759" s="264">
        <f>IF(AND(LARGE('Sch A. Input'!$CL$15:$CL$41,COUNTIF('Sch A. Input'!$CL$15:$CL$41,"&gt;="&amp;F759))&lt;E759,F759&lt;&gt;0),"Leaver",IF(OR(D759="",D759&gt;$L$11,($L$11-14)&lt;$K$9),0,(E759+1-D759)/14-1))</f>
        <v>0</v>
      </c>
      <c r="Y759" s="265">
        <f>IF(AND(LARGE('Sch A. Input'!$CL$15:$CL$41,COUNTIF('Sch A. Input'!$CL$15:$CL$41,"&gt;="&amp;F759))&lt;E759,F759&lt;&gt;0),"Leaver",IFERROR(IF((S759/$X759*$M$9+T759)&gt;$D$12,"YES","NO"),0))</f>
        <v>0</v>
      </c>
      <c r="Z759" s="225">
        <f>IF(AND(LARGE('Sch A. Input'!$CL$15:$CL$41,COUNTIF('Sch A. Input'!$CL$15:$CL$41,"&gt;="&amp;F759))&lt;E759,F759&lt;&gt;0),"Leaver",IFERROR(IF($Y759="YES",MIN($U759*($G$12/$D$12),$G$12),(SUMPRODUCT(--((MIN(W759,$D$12))&gt;$C$9:$C$12),((MIN(W759,$D$12))-$C$9:$C$12),$H$9:$H$12))-((1-(X759/$M$9))*(SUMPRODUCT(--((MIN(V759,$D$12))&gt;$C$9:$C$12),((MIN(V759,$D$12))-$C$9:$C$12),$H$9:$H$12)))),0))</f>
        <v>0</v>
      </c>
      <c r="AA759" s="169">
        <f>IF(AND(LARGE('Sch A. Input'!$CL$15:$CL$41,COUNTIF('Sch A. Input'!$CL$15:$CL$41,"&gt;="&amp;F759))&lt;E759,F759&lt;&gt;0),"Leaver",IFERROR(Z759/U759,0))</f>
        <v>0</v>
      </c>
      <c r="AB759" s="170">
        <f>IF(AND(LARGE('Sch A. Input'!$CL$15:$CL$41,COUNTIF('Sch A. Input'!$CL$15:$CL$41,"&gt;="&amp;F759))&lt;E759,F759&lt;&gt;0),"Leaver",Q759-Z759)</f>
        <v>0</v>
      </c>
      <c r="AC759" s="94">
        <f t="shared" si="127"/>
        <v>0</v>
      </c>
      <c r="BK759" s="2"/>
      <c r="BL759" s="2"/>
      <c r="CI759"/>
    </row>
    <row r="760" spans="2:87" x14ac:dyDescent="0.35">
      <c r="B760" s="70" t="str">
        <f>IF('Sch A. Input'!B758="","",'Sch A. Input'!B758)</f>
        <v/>
      </c>
      <c r="C760" s="75" t="str">
        <f>IF('Sch A. Input'!C758="","",'Sch A. Input'!C758)</f>
        <v/>
      </c>
      <c r="D760" s="71" t="str">
        <f>IF('Sch A. Input'!D758="","",'Sch A. Input'!D758)</f>
        <v/>
      </c>
      <c r="E760" s="71">
        <f>'Sch A. Input'!E758</f>
        <v>45016</v>
      </c>
      <c r="F760" s="71">
        <f>'Sch A. Input'!F758</f>
        <v>0</v>
      </c>
      <c r="G760" s="226">
        <f>SUMIFS('Sch A. Input'!H758:CJ758,'Sch A. Input'!$H$13:$CJ$13,$L$11,'Sch A. Input'!$H$14:$CJ$14,"Recurring")</f>
        <v>0</v>
      </c>
      <c r="H760" s="226">
        <f>SUMIFS('Sch A. Input'!H758:CJ758,'Sch A. Input'!$H$13:$CJ$13,$L$11,'Sch A. Input'!$H$14:$CJ$14,"One-time")</f>
        <v>0</v>
      </c>
      <c r="I760" s="227">
        <f t="shared" si="121"/>
        <v>0</v>
      </c>
      <c r="J760" s="228">
        <f>SUMIFS('Sch A. Input'!H758:CJ758,'Sch A. Input'!$H$14:$CJ$14,"Recurring",'Sch A. Input'!$H$13:$CJ$13,"&lt;="&amp;$L$11)</f>
        <v>0</v>
      </c>
      <c r="K760" s="228">
        <f>SUMIFS('Sch A. Input'!H758:CJ758,'Sch A. Input'!$H$14:$CJ$14,"One-time",'Sch A. Input'!$H$13:$CJ$13,"&lt;="&amp;$L$11)</f>
        <v>0</v>
      </c>
      <c r="L760" s="229">
        <f t="shared" si="122"/>
        <v>0</v>
      </c>
      <c r="M760" s="228">
        <f t="shared" si="123"/>
        <v>0</v>
      </c>
      <c r="N760" s="228">
        <f t="shared" si="124"/>
        <v>0</v>
      </c>
      <c r="O760" s="259">
        <f t="shared" si="125"/>
        <v>0</v>
      </c>
      <c r="P760" s="268">
        <f t="shared" si="119"/>
        <v>0</v>
      </c>
      <c r="Q760" s="231">
        <f t="shared" si="120"/>
        <v>0</v>
      </c>
      <c r="R760" s="97">
        <f t="shared" si="126"/>
        <v>0</v>
      </c>
      <c r="S760" s="237">
        <f>IF(AND(LARGE('Sch A. Input'!$CL$15:$CL$41,COUNTIF('Sch A. Input'!$CL$15:$CL$41,"&gt;="&amp;F760))&lt;E760,F760&lt;&gt;0),"Leaver",J760-G760)</f>
        <v>0</v>
      </c>
      <c r="T760" s="237">
        <f>IF(AND(LARGE('Sch A. Input'!$CL$15:$CL$41,COUNTIF('Sch A. Input'!$CL$15:$CL$41,"&gt;="&amp;F760))&lt;E760,F760&lt;&gt;0),"Leaver",K760-H760)</f>
        <v>0</v>
      </c>
      <c r="U760" s="238">
        <f>IF(AND(LARGE('Sch A. Input'!$CL$15:$CL$41,COUNTIF('Sch A. Input'!$CL$15:$CL$41,"&gt;="&amp;F760))&lt;E760,F760&lt;&gt;0),"Leaver",L760-I760)</f>
        <v>0</v>
      </c>
      <c r="V760" s="238">
        <f>IF(AND(LARGE('Sch A. Input'!$CL$15:$CL$41,COUNTIF('Sch A. Input'!$CL$15:$CL$41,"&gt;="&amp;F760))&lt;E760,F760&lt;&gt;0),"Leaver",IFERROR(S760/X760*$M$9,0))</f>
        <v>0</v>
      </c>
      <c r="W760" s="238">
        <f>IF(AND(LARGE('Sch A. Input'!$CL$15:$CL$41,COUNTIF('Sch A. Input'!$CL$15:$CL$41,"&gt;="&amp;F760))&lt;E760,F760&lt;&gt;0),"Leaver",V760+T760)</f>
        <v>0</v>
      </c>
      <c r="X760" s="264">
        <f>IF(AND(LARGE('Sch A. Input'!$CL$15:$CL$41,COUNTIF('Sch A. Input'!$CL$15:$CL$41,"&gt;="&amp;F760))&lt;E760,F760&lt;&gt;0),"Leaver",IF(OR(D760="",D760&gt;$L$11,($L$11-14)&lt;$K$9),0,(E760+1-D760)/14-1))</f>
        <v>0</v>
      </c>
      <c r="Y760" s="265">
        <f>IF(AND(LARGE('Sch A. Input'!$CL$15:$CL$41,COUNTIF('Sch A. Input'!$CL$15:$CL$41,"&gt;="&amp;F760))&lt;E760,F760&lt;&gt;0),"Leaver",IFERROR(IF((S760/$X760*$M$9+T760)&gt;$D$12,"YES","NO"),0))</f>
        <v>0</v>
      </c>
      <c r="Z760" s="225">
        <f>IF(AND(LARGE('Sch A. Input'!$CL$15:$CL$41,COUNTIF('Sch A. Input'!$CL$15:$CL$41,"&gt;="&amp;F760))&lt;E760,F760&lt;&gt;0),"Leaver",IFERROR(IF($Y760="YES",MIN($U760*($G$12/$D$12),$G$12),(SUMPRODUCT(--((MIN(W760,$D$12))&gt;$C$9:$C$12),((MIN(W760,$D$12))-$C$9:$C$12),$H$9:$H$12))-((1-(X760/$M$9))*(SUMPRODUCT(--((MIN(V760,$D$12))&gt;$C$9:$C$12),((MIN(V760,$D$12))-$C$9:$C$12),$H$9:$H$12)))),0))</f>
        <v>0</v>
      </c>
      <c r="AA760" s="169">
        <f>IF(AND(LARGE('Sch A. Input'!$CL$15:$CL$41,COUNTIF('Sch A. Input'!$CL$15:$CL$41,"&gt;="&amp;F760))&lt;E760,F760&lt;&gt;0),"Leaver",IFERROR(Z760/U760,0))</f>
        <v>0</v>
      </c>
      <c r="AB760" s="170">
        <f>IF(AND(LARGE('Sch A. Input'!$CL$15:$CL$41,COUNTIF('Sch A. Input'!$CL$15:$CL$41,"&gt;="&amp;F760))&lt;E760,F760&lt;&gt;0),"Leaver",Q760-Z760)</f>
        <v>0</v>
      </c>
      <c r="AC760" s="94">
        <f t="shared" si="127"/>
        <v>0</v>
      </c>
      <c r="BK760" s="2"/>
      <c r="BL760" s="2"/>
      <c r="CI760"/>
    </row>
    <row r="761" spans="2:87" x14ac:dyDescent="0.35">
      <c r="B761" s="70" t="str">
        <f>IF('Sch A. Input'!B759="","",'Sch A. Input'!B759)</f>
        <v/>
      </c>
      <c r="C761" s="75" t="str">
        <f>IF('Sch A. Input'!C759="","",'Sch A. Input'!C759)</f>
        <v/>
      </c>
      <c r="D761" s="71" t="str">
        <f>IF('Sch A. Input'!D759="","",'Sch A. Input'!D759)</f>
        <v/>
      </c>
      <c r="E761" s="71">
        <f>'Sch A. Input'!E759</f>
        <v>45016</v>
      </c>
      <c r="F761" s="71">
        <f>'Sch A. Input'!F759</f>
        <v>0</v>
      </c>
      <c r="G761" s="226">
        <f>SUMIFS('Sch A. Input'!H759:CJ759,'Sch A. Input'!$H$13:$CJ$13,$L$11,'Sch A. Input'!$H$14:$CJ$14,"Recurring")</f>
        <v>0</v>
      </c>
      <c r="H761" s="226">
        <f>SUMIFS('Sch A. Input'!H759:CJ759,'Sch A. Input'!$H$13:$CJ$13,$L$11,'Sch A. Input'!$H$14:$CJ$14,"One-time")</f>
        <v>0</v>
      </c>
      <c r="I761" s="227">
        <f t="shared" si="121"/>
        <v>0</v>
      </c>
      <c r="J761" s="228">
        <f>SUMIFS('Sch A. Input'!H759:CJ759,'Sch A. Input'!$H$14:$CJ$14,"Recurring",'Sch A. Input'!$H$13:$CJ$13,"&lt;="&amp;$L$11)</f>
        <v>0</v>
      </c>
      <c r="K761" s="228">
        <f>SUMIFS('Sch A. Input'!H759:CJ759,'Sch A. Input'!$H$14:$CJ$14,"One-time",'Sch A. Input'!$H$13:$CJ$13,"&lt;="&amp;$L$11)</f>
        <v>0</v>
      </c>
      <c r="L761" s="229">
        <f t="shared" si="122"/>
        <v>0</v>
      </c>
      <c r="M761" s="228">
        <f t="shared" si="123"/>
        <v>0</v>
      </c>
      <c r="N761" s="228">
        <f t="shared" si="124"/>
        <v>0</v>
      </c>
      <c r="O761" s="259">
        <f t="shared" si="125"/>
        <v>0</v>
      </c>
      <c r="P761" s="268">
        <f t="shared" si="119"/>
        <v>0</v>
      </c>
      <c r="Q761" s="231">
        <f t="shared" si="120"/>
        <v>0</v>
      </c>
      <c r="R761" s="97">
        <f t="shared" si="126"/>
        <v>0</v>
      </c>
      <c r="S761" s="237">
        <f>IF(AND(LARGE('Sch A. Input'!$CL$15:$CL$41,COUNTIF('Sch A. Input'!$CL$15:$CL$41,"&gt;="&amp;F761))&lt;E761,F761&lt;&gt;0),"Leaver",J761-G761)</f>
        <v>0</v>
      </c>
      <c r="T761" s="237">
        <f>IF(AND(LARGE('Sch A. Input'!$CL$15:$CL$41,COUNTIF('Sch A. Input'!$CL$15:$CL$41,"&gt;="&amp;F761))&lt;E761,F761&lt;&gt;0),"Leaver",K761-H761)</f>
        <v>0</v>
      </c>
      <c r="U761" s="238">
        <f>IF(AND(LARGE('Sch A. Input'!$CL$15:$CL$41,COUNTIF('Sch A. Input'!$CL$15:$CL$41,"&gt;="&amp;F761))&lt;E761,F761&lt;&gt;0),"Leaver",L761-I761)</f>
        <v>0</v>
      </c>
      <c r="V761" s="238">
        <f>IF(AND(LARGE('Sch A. Input'!$CL$15:$CL$41,COUNTIF('Sch A. Input'!$CL$15:$CL$41,"&gt;="&amp;F761))&lt;E761,F761&lt;&gt;0),"Leaver",IFERROR(S761/X761*$M$9,0))</f>
        <v>0</v>
      </c>
      <c r="W761" s="238">
        <f>IF(AND(LARGE('Sch A. Input'!$CL$15:$CL$41,COUNTIF('Sch A. Input'!$CL$15:$CL$41,"&gt;="&amp;F761))&lt;E761,F761&lt;&gt;0),"Leaver",V761+T761)</f>
        <v>0</v>
      </c>
      <c r="X761" s="264">
        <f>IF(AND(LARGE('Sch A. Input'!$CL$15:$CL$41,COUNTIF('Sch A. Input'!$CL$15:$CL$41,"&gt;="&amp;F761))&lt;E761,F761&lt;&gt;0),"Leaver",IF(OR(D761="",D761&gt;$L$11,($L$11-14)&lt;$K$9),0,(E761+1-D761)/14-1))</f>
        <v>0</v>
      </c>
      <c r="Y761" s="265">
        <f>IF(AND(LARGE('Sch A. Input'!$CL$15:$CL$41,COUNTIF('Sch A. Input'!$CL$15:$CL$41,"&gt;="&amp;F761))&lt;E761,F761&lt;&gt;0),"Leaver",IFERROR(IF((S761/$X761*$M$9+T761)&gt;$D$12,"YES","NO"),0))</f>
        <v>0</v>
      </c>
      <c r="Z761" s="225">
        <f>IF(AND(LARGE('Sch A. Input'!$CL$15:$CL$41,COUNTIF('Sch A. Input'!$CL$15:$CL$41,"&gt;="&amp;F761))&lt;E761,F761&lt;&gt;0),"Leaver",IFERROR(IF($Y761="YES",MIN($U761*($G$12/$D$12),$G$12),(SUMPRODUCT(--((MIN(W761,$D$12))&gt;$C$9:$C$12),((MIN(W761,$D$12))-$C$9:$C$12),$H$9:$H$12))-((1-(X761/$M$9))*(SUMPRODUCT(--((MIN(V761,$D$12))&gt;$C$9:$C$12),((MIN(V761,$D$12))-$C$9:$C$12),$H$9:$H$12)))),0))</f>
        <v>0</v>
      </c>
      <c r="AA761" s="169">
        <f>IF(AND(LARGE('Sch A. Input'!$CL$15:$CL$41,COUNTIF('Sch A. Input'!$CL$15:$CL$41,"&gt;="&amp;F761))&lt;E761,F761&lt;&gt;0),"Leaver",IFERROR(Z761/U761,0))</f>
        <v>0</v>
      </c>
      <c r="AB761" s="170">
        <f>IF(AND(LARGE('Sch A. Input'!$CL$15:$CL$41,COUNTIF('Sch A. Input'!$CL$15:$CL$41,"&gt;="&amp;F761))&lt;E761,F761&lt;&gt;0),"Leaver",Q761-Z761)</f>
        <v>0</v>
      </c>
      <c r="AC761" s="94">
        <f t="shared" si="127"/>
        <v>0</v>
      </c>
      <c r="BK761" s="2"/>
      <c r="BL761" s="2"/>
      <c r="CI761"/>
    </row>
    <row r="762" spans="2:87" x14ac:dyDescent="0.35">
      <c r="B762" s="70" t="str">
        <f>IF('Sch A. Input'!B760="","",'Sch A. Input'!B760)</f>
        <v/>
      </c>
      <c r="C762" s="75" t="str">
        <f>IF('Sch A. Input'!C760="","",'Sch A. Input'!C760)</f>
        <v/>
      </c>
      <c r="D762" s="71" t="str">
        <f>IF('Sch A. Input'!D760="","",'Sch A. Input'!D760)</f>
        <v/>
      </c>
      <c r="E762" s="71">
        <f>'Sch A. Input'!E760</f>
        <v>45016</v>
      </c>
      <c r="F762" s="71">
        <f>'Sch A. Input'!F760</f>
        <v>0</v>
      </c>
      <c r="G762" s="226">
        <f>SUMIFS('Sch A. Input'!H760:CJ760,'Sch A. Input'!$H$13:$CJ$13,$L$11,'Sch A. Input'!$H$14:$CJ$14,"Recurring")</f>
        <v>0</v>
      </c>
      <c r="H762" s="226">
        <f>SUMIFS('Sch A. Input'!H760:CJ760,'Sch A. Input'!$H$13:$CJ$13,$L$11,'Sch A. Input'!$H$14:$CJ$14,"One-time")</f>
        <v>0</v>
      </c>
      <c r="I762" s="227">
        <f t="shared" si="121"/>
        <v>0</v>
      </c>
      <c r="J762" s="228">
        <f>SUMIFS('Sch A. Input'!H760:CJ760,'Sch A. Input'!$H$14:$CJ$14,"Recurring",'Sch A. Input'!$H$13:$CJ$13,"&lt;="&amp;$L$11)</f>
        <v>0</v>
      </c>
      <c r="K762" s="228">
        <f>SUMIFS('Sch A. Input'!H760:CJ760,'Sch A. Input'!$H$14:$CJ$14,"One-time",'Sch A. Input'!$H$13:$CJ$13,"&lt;="&amp;$L$11)</f>
        <v>0</v>
      </c>
      <c r="L762" s="229">
        <f t="shared" si="122"/>
        <v>0</v>
      </c>
      <c r="M762" s="228">
        <f t="shared" si="123"/>
        <v>0</v>
      </c>
      <c r="N762" s="228">
        <f t="shared" si="124"/>
        <v>0</v>
      </c>
      <c r="O762" s="259">
        <f t="shared" si="125"/>
        <v>0</v>
      </c>
      <c r="P762" s="268">
        <f t="shared" si="119"/>
        <v>0</v>
      </c>
      <c r="Q762" s="231">
        <f t="shared" si="120"/>
        <v>0</v>
      </c>
      <c r="R762" s="97">
        <f t="shared" si="126"/>
        <v>0</v>
      </c>
      <c r="S762" s="237">
        <f>IF(AND(LARGE('Sch A. Input'!$CL$15:$CL$41,COUNTIF('Sch A. Input'!$CL$15:$CL$41,"&gt;="&amp;F762))&lt;E762,F762&lt;&gt;0),"Leaver",J762-G762)</f>
        <v>0</v>
      </c>
      <c r="T762" s="237">
        <f>IF(AND(LARGE('Sch A. Input'!$CL$15:$CL$41,COUNTIF('Sch A. Input'!$CL$15:$CL$41,"&gt;="&amp;F762))&lt;E762,F762&lt;&gt;0),"Leaver",K762-H762)</f>
        <v>0</v>
      </c>
      <c r="U762" s="238">
        <f>IF(AND(LARGE('Sch A. Input'!$CL$15:$CL$41,COUNTIF('Sch A. Input'!$CL$15:$CL$41,"&gt;="&amp;F762))&lt;E762,F762&lt;&gt;0),"Leaver",L762-I762)</f>
        <v>0</v>
      </c>
      <c r="V762" s="238">
        <f>IF(AND(LARGE('Sch A. Input'!$CL$15:$CL$41,COUNTIF('Sch A. Input'!$CL$15:$CL$41,"&gt;="&amp;F762))&lt;E762,F762&lt;&gt;0),"Leaver",IFERROR(S762/X762*$M$9,0))</f>
        <v>0</v>
      </c>
      <c r="W762" s="238">
        <f>IF(AND(LARGE('Sch A. Input'!$CL$15:$CL$41,COUNTIF('Sch A. Input'!$CL$15:$CL$41,"&gt;="&amp;F762))&lt;E762,F762&lt;&gt;0),"Leaver",V762+T762)</f>
        <v>0</v>
      </c>
      <c r="X762" s="264">
        <f>IF(AND(LARGE('Sch A. Input'!$CL$15:$CL$41,COUNTIF('Sch A. Input'!$CL$15:$CL$41,"&gt;="&amp;F762))&lt;E762,F762&lt;&gt;0),"Leaver",IF(OR(D762="",D762&gt;$L$11,($L$11-14)&lt;$K$9),0,(E762+1-D762)/14-1))</f>
        <v>0</v>
      </c>
      <c r="Y762" s="265">
        <f>IF(AND(LARGE('Sch A. Input'!$CL$15:$CL$41,COUNTIF('Sch A. Input'!$CL$15:$CL$41,"&gt;="&amp;F762))&lt;E762,F762&lt;&gt;0),"Leaver",IFERROR(IF((S762/$X762*$M$9+T762)&gt;$D$12,"YES","NO"),0))</f>
        <v>0</v>
      </c>
      <c r="Z762" s="225">
        <f>IF(AND(LARGE('Sch A. Input'!$CL$15:$CL$41,COUNTIF('Sch A. Input'!$CL$15:$CL$41,"&gt;="&amp;F762))&lt;E762,F762&lt;&gt;0),"Leaver",IFERROR(IF($Y762="YES",MIN($U762*($G$12/$D$12),$G$12),(SUMPRODUCT(--((MIN(W762,$D$12))&gt;$C$9:$C$12),((MIN(W762,$D$12))-$C$9:$C$12),$H$9:$H$12))-((1-(X762/$M$9))*(SUMPRODUCT(--((MIN(V762,$D$12))&gt;$C$9:$C$12),((MIN(V762,$D$12))-$C$9:$C$12),$H$9:$H$12)))),0))</f>
        <v>0</v>
      </c>
      <c r="AA762" s="169">
        <f>IF(AND(LARGE('Sch A. Input'!$CL$15:$CL$41,COUNTIF('Sch A. Input'!$CL$15:$CL$41,"&gt;="&amp;F762))&lt;E762,F762&lt;&gt;0),"Leaver",IFERROR(Z762/U762,0))</f>
        <v>0</v>
      </c>
      <c r="AB762" s="170">
        <f>IF(AND(LARGE('Sch A. Input'!$CL$15:$CL$41,COUNTIF('Sch A. Input'!$CL$15:$CL$41,"&gt;="&amp;F762))&lt;E762,F762&lt;&gt;0),"Leaver",Q762-Z762)</f>
        <v>0</v>
      </c>
      <c r="AC762" s="94">
        <f t="shared" si="127"/>
        <v>0</v>
      </c>
      <c r="BK762" s="2"/>
      <c r="BL762" s="2"/>
      <c r="CI762"/>
    </row>
    <row r="763" spans="2:87" x14ac:dyDescent="0.35">
      <c r="B763" s="70" t="str">
        <f>IF('Sch A. Input'!B761="","",'Sch A. Input'!B761)</f>
        <v/>
      </c>
      <c r="C763" s="75" t="str">
        <f>IF('Sch A. Input'!C761="","",'Sch A. Input'!C761)</f>
        <v/>
      </c>
      <c r="D763" s="71" t="str">
        <f>IF('Sch A. Input'!D761="","",'Sch A. Input'!D761)</f>
        <v/>
      </c>
      <c r="E763" s="71">
        <f>'Sch A. Input'!E761</f>
        <v>45016</v>
      </c>
      <c r="F763" s="71">
        <f>'Sch A. Input'!F761</f>
        <v>0</v>
      </c>
      <c r="G763" s="226">
        <f>SUMIFS('Sch A. Input'!H761:CJ761,'Sch A. Input'!$H$13:$CJ$13,$L$11,'Sch A. Input'!$H$14:$CJ$14,"Recurring")</f>
        <v>0</v>
      </c>
      <c r="H763" s="226">
        <f>SUMIFS('Sch A. Input'!H761:CJ761,'Sch A. Input'!$H$13:$CJ$13,$L$11,'Sch A. Input'!$H$14:$CJ$14,"One-time")</f>
        <v>0</v>
      </c>
      <c r="I763" s="227">
        <f t="shared" si="121"/>
        <v>0</v>
      </c>
      <c r="J763" s="228">
        <f>SUMIFS('Sch A. Input'!H761:CJ761,'Sch A. Input'!$H$14:$CJ$14,"Recurring",'Sch A. Input'!$H$13:$CJ$13,"&lt;="&amp;$L$11)</f>
        <v>0</v>
      </c>
      <c r="K763" s="228">
        <f>SUMIFS('Sch A. Input'!H761:CJ761,'Sch A. Input'!$H$14:$CJ$14,"One-time",'Sch A. Input'!$H$13:$CJ$13,"&lt;="&amp;$L$11)</f>
        <v>0</v>
      </c>
      <c r="L763" s="229">
        <f t="shared" si="122"/>
        <v>0</v>
      </c>
      <c r="M763" s="228">
        <f t="shared" si="123"/>
        <v>0</v>
      </c>
      <c r="N763" s="228">
        <f t="shared" si="124"/>
        <v>0</v>
      </c>
      <c r="O763" s="259">
        <f t="shared" si="125"/>
        <v>0</v>
      </c>
      <c r="P763" s="268">
        <f t="shared" si="119"/>
        <v>0</v>
      </c>
      <c r="Q763" s="231">
        <f t="shared" si="120"/>
        <v>0</v>
      </c>
      <c r="R763" s="97">
        <f t="shared" si="126"/>
        <v>0</v>
      </c>
      <c r="S763" s="237">
        <f>IF(AND(LARGE('Sch A. Input'!$CL$15:$CL$41,COUNTIF('Sch A. Input'!$CL$15:$CL$41,"&gt;="&amp;F763))&lt;E763,F763&lt;&gt;0),"Leaver",J763-G763)</f>
        <v>0</v>
      </c>
      <c r="T763" s="237">
        <f>IF(AND(LARGE('Sch A. Input'!$CL$15:$CL$41,COUNTIF('Sch A. Input'!$CL$15:$CL$41,"&gt;="&amp;F763))&lt;E763,F763&lt;&gt;0),"Leaver",K763-H763)</f>
        <v>0</v>
      </c>
      <c r="U763" s="238">
        <f>IF(AND(LARGE('Sch A. Input'!$CL$15:$CL$41,COUNTIF('Sch A. Input'!$CL$15:$CL$41,"&gt;="&amp;F763))&lt;E763,F763&lt;&gt;0),"Leaver",L763-I763)</f>
        <v>0</v>
      </c>
      <c r="V763" s="238">
        <f>IF(AND(LARGE('Sch A. Input'!$CL$15:$CL$41,COUNTIF('Sch A. Input'!$CL$15:$CL$41,"&gt;="&amp;F763))&lt;E763,F763&lt;&gt;0),"Leaver",IFERROR(S763/X763*$M$9,0))</f>
        <v>0</v>
      </c>
      <c r="W763" s="238">
        <f>IF(AND(LARGE('Sch A. Input'!$CL$15:$CL$41,COUNTIF('Sch A. Input'!$CL$15:$CL$41,"&gt;="&amp;F763))&lt;E763,F763&lt;&gt;0),"Leaver",V763+T763)</f>
        <v>0</v>
      </c>
      <c r="X763" s="264">
        <f>IF(AND(LARGE('Sch A. Input'!$CL$15:$CL$41,COUNTIF('Sch A. Input'!$CL$15:$CL$41,"&gt;="&amp;F763))&lt;E763,F763&lt;&gt;0),"Leaver",IF(OR(D763="",D763&gt;$L$11,($L$11-14)&lt;$K$9),0,(E763+1-D763)/14-1))</f>
        <v>0</v>
      </c>
      <c r="Y763" s="265">
        <f>IF(AND(LARGE('Sch A. Input'!$CL$15:$CL$41,COUNTIF('Sch A. Input'!$CL$15:$CL$41,"&gt;="&amp;F763))&lt;E763,F763&lt;&gt;0),"Leaver",IFERROR(IF((S763/$X763*$M$9+T763)&gt;$D$12,"YES","NO"),0))</f>
        <v>0</v>
      </c>
      <c r="Z763" s="225">
        <f>IF(AND(LARGE('Sch A. Input'!$CL$15:$CL$41,COUNTIF('Sch A. Input'!$CL$15:$CL$41,"&gt;="&amp;F763))&lt;E763,F763&lt;&gt;0),"Leaver",IFERROR(IF($Y763="YES",MIN($U763*($G$12/$D$12),$G$12),(SUMPRODUCT(--((MIN(W763,$D$12))&gt;$C$9:$C$12),((MIN(W763,$D$12))-$C$9:$C$12),$H$9:$H$12))-((1-(X763/$M$9))*(SUMPRODUCT(--((MIN(V763,$D$12))&gt;$C$9:$C$12),((MIN(V763,$D$12))-$C$9:$C$12),$H$9:$H$12)))),0))</f>
        <v>0</v>
      </c>
      <c r="AA763" s="169">
        <f>IF(AND(LARGE('Sch A. Input'!$CL$15:$CL$41,COUNTIF('Sch A. Input'!$CL$15:$CL$41,"&gt;="&amp;F763))&lt;E763,F763&lt;&gt;0),"Leaver",IFERROR(Z763/U763,0))</f>
        <v>0</v>
      </c>
      <c r="AB763" s="170">
        <f>IF(AND(LARGE('Sch A. Input'!$CL$15:$CL$41,COUNTIF('Sch A. Input'!$CL$15:$CL$41,"&gt;="&amp;F763))&lt;E763,F763&lt;&gt;0),"Leaver",Q763-Z763)</f>
        <v>0</v>
      </c>
      <c r="AC763" s="94">
        <f t="shared" si="127"/>
        <v>0</v>
      </c>
      <c r="BK763" s="2"/>
      <c r="BL763" s="2"/>
      <c r="CI763"/>
    </row>
    <row r="764" spans="2:87" x14ac:dyDescent="0.35">
      <c r="B764" s="70" t="str">
        <f>IF('Sch A. Input'!B762="","",'Sch A. Input'!B762)</f>
        <v/>
      </c>
      <c r="C764" s="75" t="str">
        <f>IF('Sch A. Input'!C762="","",'Sch A. Input'!C762)</f>
        <v/>
      </c>
      <c r="D764" s="71" t="str">
        <f>IF('Sch A. Input'!D762="","",'Sch A. Input'!D762)</f>
        <v/>
      </c>
      <c r="E764" s="71">
        <f>'Sch A. Input'!E762</f>
        <v>45016</v>
      </c>
      <c r="F764" s="71">
        <f>'Sch A. Input'!F762</f>
        <v>0</v>
      </c>
      <c r="G764" s="226">
        <f>SUMIFS('Sch A. Input'!H762:CJ762,'Sch A. Input'!$H$13:$CJ$13,$L$11,'Sch A. Input'!$H$14:$CJ$14,"Recurring")</f>
        <v>0</v>
      </c>
      <c r="H764" s="226">
        <f>SUMIFS('Sch A. Input'!H762:CJ762,'Sch A. Input'!$H$13:$CJ$13,$L$11,'Sch A. Input'!$H$14:$CJ$14,"One-time")</f>
        <v>0</v>
      </c>
      <c r="I764" s="227">
        <f t="shared" si="121"/>
        <v>0</v>
      </c>
      <c r="J764" s="228">
        <f>SUMIFS('Sch A. Input'!H762:CJ762,'Sch A. Input'!$H$14:$CJ$14,"Recurring",'Sch A. Input'!$H$13:$CJ$13,"&lt;="&amp;$L$11)</f>
        <v>0</v>
      </c>
      <c r="K764" s="228">
        <f>SUMIFS('Sch A. Input'!H762:CJ762,'Sch A. Input'!$H$14:$CJ$14,"One-time",'Sch A. Input'!$H$13:$CJ$13,"&lt;="&amp;$L$11)</f>
        <v>0</v>
      </c>
      <c r="L764" s="229">
        <f t="shared" si="122"/>
        <v>0</v>
      </c>
      <c r="M764" s="228">
        <f t="shared" si="123"/>
        <v>0</v>
      </c>
      <c r="N764" s="228">
        <f t="shared" si="124"/>
        <v>0</v>
      </c>
      <c r="O764" s="259">
        <f t="shared" si="125"/>
        <v>0</v>
      </c>
      <c r="P764" s="268">
        <f t="shared" si="119"/>
        <v>0</v>
      </c>
      <c r="Q764" s="231">
        <f t="shared" si="120"/>
        <v>0</v>
      </c>
      <c r="R764" s="97">
        <f t="shared" si="126"/>
        <v>0</v>
      </c>
      <c r="S764" s="237">
        <f>IF(AND(LARGE('Sch A. Input'!$CL$15:$CL$41,COUNTIF('Sch A. Input'!$CL$15:$CL$41,"&gt;="&amp;F764))&lt;E764,F764&lt;&gt;0),"Leaver",J764-G764)</f>
        <v>0</v>
      </c>
      <c r="T764" s="237">
        <f>IF(AND(LARGE('Sch A. Input'!$CL$15:$CL$41,COUNTIF('Sch A. Input'!$CL$15:$CL$41,"&gt;="&amp;F764))&lt;E764,F764&lt;&gt;0),"Leaver",K764-H764)</f>
        <v>0</v>
      </c>
      <c r="U764" s="238">
        <f>IF(AND(LARGE('Sch A. Input'!$CL$15:$CL$41,COUNTIF('Sch A. Input'!$CL$15:$CL$41,"&gt;="&amp;F764))&lt;E764,F764&lt;&gt;0),"Leaver",L764-I764)</f>
        <v>0</v>
      </c>
      <c r="V764" s="238">
        <f>IF(AND(LARGE('Sch A. Input'!$CL$15:$CL$41,COUNTIF('Sch A. Input'!$CL$15:$CL$41,"&gt;="&amp;F764))&lt;E764,F764&lt;&gt;0),"Leaver",IFERROR(S764/X764*$M$9,0))</f>
        <v>0</v>
      </c>
      <c r="W764" s="238">
        <f>IF(AND(LARGE('Sch A. Input'!$CL$15:$CL$41,COUNTIF('Sch A. Input'!$CL$15:$CL$41,"&gt;="&amp;F764))&lt;E764,F764&lt;&gt;0),"Leaver",V764+T764)</f>
        <v>0</v>
      </c>
      <c r="X764" s="264">
        <f>IF(AND(LARGE('Sch A. Input'!$CL$15:$CL$41,COUNTIF('Sch A. Input'!$CL$15:$CL$41,"&gt;="&amp;F764))&lt;E764,F764&lt;&gt;0),"Leaver",IF(OR(D764="",D764&gt;$L$11,($L$11-14)&lt;$K$9),0,(E764+1-D764)/14-1))</f>
        <v>0</v>
      </c>
      <c r="Y764" s="265">
        <f>IF(AND(LARGE('Sch A. Input'!$CL$15:$CL$41,COUNTIF('Sch A. Input'!$CL$15:$CL$41,"&gt;="&amp;F764))&lt;E764,F764&lt;&gt;0),"Leaver",IFERROR(IF((S764/$X764*$M$9+T764)&gt;$D$12,"YES","NO"),0))</f>
        <v>0</v>
      </c>
      <c r="Z764" s="225">
        <f>IF(AND(LARGE('Sch A. Input'!$CL$15:$CL$41,COUNTIF('Sch A. Input'!$CL$15:$CL$41,"&gt;="&amp;F764))&lt;E764,F764&lt;&gt;0),"Leaver",IFERROR(IF($Y764="YES",MIN($U764*($G$12/$D$12),$G$12),(SUMPRODUCT(--((MIN(W764,$D$12))&gt;$C$9:$C$12),((MIN(W764,$D$12))-$C$9:$C$12),$H$9:$H$12))-((1-(X764/$M$9))*(SUMPRODUCT(--((MIN(V764,$D$12))&gt;$C$9:$C$12),((MIN(V764,$D$12))-$C$9:$C$12),$H$9:$H$12)))),0))</f>
        <v>0</v>
      </c>
      <c r="AA764" s="169">
        <f>IF(AND(LARGE('Sch A. Input'!$CL$15:$CL$41,COUNTIF('Sch A. Input'!$CL$15:$CL$41,"&gt;="&amp;F764))&lt;E764,F764&lt;&gt;0),"Leaver",IFERROR(Z764/U764,0))</f>
        <v>0</v>
      </c>
      <c r="AB764" s="170">
        <f>IF(AND(LARGE('Sch A. Input'!$CL$15:$CL$41,COUNTIF('Sch A. Input'!$CL$15:$CL$41,"&gt;="&amp;F764))&lt;E764,F764&lt;&gt;0),"Leaver",Q764-Z764)</f>
        <v>0</v>
      </c>
      <c r="AC764" s="94">
        <f t="shared" si="127"/>
        <v>0</v>
      </c>
      <c r="BK764" s="2"/>
      <c r="BL764" s="2"/>
      <c r="CI764"/>
    </row>
    <row r="765" spans="2:87" x14ac:dyDescent="0.35">
      <c r="B765" s="70" t="str">
        <f>IF('Sch A. Input'!B763="","",'Sch A. Input'!B763)</f>
        <v/>
      </c>
      <c r="C765" s="75" t="str">
        <f>IF('Sch A. Input'!C763="","",'Sch A. Input'!C763)</f>
        <v/>
      </c>
      <c r="D765" s="71" t="str">
        <f>IF('Sch A. Input'!D763="","",'Sch A. Input'!D763)</f>
        <v/>
      </c>
      <c r="E765" s="71">
        <f>'Sch A. Input'!E763</f>
        <v>45016</v>
      </c>
      <c r="F765" s="71">
        <f>'Sch A. Input'!F763</f>
        <v>0</v>
      </c>
      <c r="G765" s="226">
        <f>SUMIFS('Sch A. Input'!H763:CJ763,'Sch A. Input'!$H$13:$CJ$13,$L$11,'Sch A. Input'!$H$14:$CJ$14,"Recurring")</f>
        <v>0</v>
      </c>
      <c r="H765" s="226">
        <f>SUMIFS('Sch A. Input'!H763:CJ763,'Sch A. Input'!$H$13:$CJ$13,$L$11,'Sch A. Input'!$H$14:$CJ$14,"One-time")</f>
        <v>0</v>
      </c>
      <c r="I765" s="227">
        <f t="shared" si="121"/>
        <v>0</v>
      </c>
      <c r="J765" s="228">
        <f>SUMIFS('Sch A. Input'!H763:CJ763,'Sch A. Input'!$H$14:$CJ$14,"Recurring",'Sch A. Input'!$H$13:$CJ$13,"&lt;="&amp;$L$11)</f>
        <v>0</v>
      </c>
      <c r="K765" s="228">
        <f>SUMIFS('Sch A. Input'!H763:CJ763,'Sch A. Input'!$H$14:$CJ$14,"One-time",'Sch A. Input'!$H$13:$CJ$13,"&lt;="&amp;$L$11)</f>
        <v>0</v>
      </c>
      <c r="L765" s="229">
        <f t="shared" si="122"/>
        <v>0</v>
      </c>
      <c r="M765" s="228">
        <f t="shared" si="123"/>
        <v>0</v>
      </c>
      <c r="N765" s="228">
        <f t="shared" si="124"/>
        <v>0</v>
      </c>
      <c r="O765" s="259">
        <f t="shared" si="125"/>
        <v>0</v>
      </c>
      <c r="P765" s="268">
        <f t="shared" si="119"/>
        <v>0</v>
      </c>
      <c r="Q765" s="231">
        <f t="shared" si="120"/>
        <v>0</v>
      </c>
      <c r="R765" s="97">
        <f t="shared" si="126"/>
        <v>0</v>
      </c>
      <c r="S765" s="237">
        <f>IF(AND(LARGE('Sch A. Input'!$CL$15:$CL$41,COUNTIF('Sch A. Input'!$CL$15:$CL$41,"&gt;="&amp;F765))&lt;E765,F765&lt;&gt;0),"Leaver",J765-G765)</f>
        <v>0</v>
      </c>
      <c r="T765" s="237">
        <f>IF(AND(LARGE('Sch A. Input'!$CL$15:$CL$41,COUNTIF('Sch A. Input'!$CL$15:$CL$41,"&gt;="&amp;F765))&lt;E765,F765&lt;&gt;0),"Leaver",K765-H765)</f>
        <v>0</v>
      </c>
      <c r="U765" s="238">
        <f>IF(AND(LARGE('Sch A. Input'!$CL$15:$CL$41,COUNTIF('Sch A. Input'!$CL$15:$CL$41,"&gt;="&amp;F765))&lt;E765,F765&lt;&gt;0),"Leaver",L765-I765)</f>
        <v>0</v>
      </c>
      <c r="V765" s="238">
        <f>IF(AND(LARGE('Sch A. Input'!$CL$15:$CL$41,COUNTIF('Sch A. Input'!$CL$15:$CL$41,"&gt;="&amp;F765))&lt;E765,F765&lt;&gt;0),"Leaver",IFERROR(S765/X765*$M$9,0))</f>
        <v>0</v>
      </c>
      <c r="W765" s="238">
        <f>IF(AND(LARGE('Sch A. Input'!$CL$15:$CL$41,COUNTIF('Sch A. Input'!$CL$15:$CL$41,"&gt;="&amp;F765))&lt;E765,F765&lt;&gt;0),"Leaver",V765+T765)</f>
        <v>0</v>
      </c>
      <c r="X765" s="264">
        <f>IF(AND(LARGE('Sch A. Input'!$CL$15:$CL$41,COUNTIF('Sch A. Input'!$CL$15:$CL$41,"&gt;="&amp;F765))&lt;E765,F765&lt;&gt;0),"Leaver",IF(OR(D765="",D765&gt;$L$11,($L$11-14)&lt;$K$9),0,(E765+1-D765)/14-1))</f>
        <v>0</v>
      </c>
      <c r="Y765" s="265">
        <f>IF(AND(LARGE('Sch A. Input'!$CL$15:$CL$41,COUNTIF('Sch A. Input'!$CL$15:$CL$41,"&gt;="&amp;F765))&lt;E765,F765&lt;&gt;0),"Leaver",IFERROR(IF((S765/$X765*$M$9+T765)&gt;$D$12,"YES","NO"),0))</f>
        <v>0</v>
      </c>
      <c r="Z765" s="225">
        <f>IF(AND(LARGE('Sch A. Input'!$CL$15:$CL$41,COUNTIF('Sch A. Input'!$CL$15:$CL$41,"&gt;="&amp;F765))&lt;E765,F765&lt;&gt;0),"Leaver",IFERROR(IF($Y765="YES",MIN($U765*($G$12/$D$12),$G$12),(SUMPRODUCT(--((MIN(W765,$D$12))&gt;$C$9:$C$12),((MIN(W765,$D$12))-$C$9:$C$12),$H$9:$H$12))-((1-(X765/$M$9))*(SUMPRODUCT(--((MIN(V765,$D$12))&gt;$C$9:$C$12),((MIN(V765,$D$12))-$C$9:$C$12),$H$9:$H$12)))),0))</f>
        <v>0</v>
      </c>
      <c r="AA765" s="169">
        <f>IF(AND(LARGE('Sch A. Input'!$CL$15:$CL$41,COUNTIF('Sch A. Input'!$CL$15:$CL$41,"&gt;="&amp;F765))&lt;E765,F765&lt;&gt;0),"Leaver",IFERROR(Z765/U765,0))</f>
        <v>0</v>
      </c>
      <c r="AB765" s="170">
        <f>IF(AND(LARGE('Sch A. Input'!$CL$15:$CL$41,COUNTIF('Sch A. Input'!$CL$15:$CL$41,"&gt;="&amp;F765))&lt;E765,F765&lt;&gt;0),"Leaver",Q765-Z765)</f>
        <v>0</v>
      </c>
      <c r="AC765" s="94">
        <f t="shared" si="127"/>
        <v>0</v>
      </c>
      <c r="BK765" s="2"/>
      <c r="BL765" s="2"/>
      <c r="CI765"/>
    </row>
    <row r="766" spans="2:87" x14ac:dyDescent="0.35">
      <c r="B766" s="70" t="str">
        <f>IF('Sch A. Input'!B764="","",'Sch A. Input'!B764)</f>
        <v/>
      </c>
      <c r="C766" s="75" t="str">
        <f>IF('Sch A. Input'!C764="","",'Sch A. Input'!C764)</f>
        <v/>
      </c>
      <c r="D766" s="71" t="str">
        <f>IF('Sch A. Input'!D764="","",'Sch A. Input'!D764)</f>
        <v/>
      </c>
      <c r="E766" s="71">
        <f>'Sch A. Input'!E764</f>
        <v>45016</v>
      </c>
      <c r="F766" s="71">
        <f>'Sch A. Input'!F764</f>
        <v>0</v>
      </c>
      <c r="G766" s="226">
        <f>SUMIFS('Sch A. Input'!H764:CJ764,'Sch A. Input'!$H$13:$CJ$13,$L$11,'Sch A. Input'!$H$14:$CJ$14,"Recurring")</f>
        <v>0</v>
      </c>
      <c r="H766" s="226">
        <f>SUMIFS('Sch A. Input'!H764:CJ764,'Sch A. Input'!$H$13:$CJ$13,$L$11,'Sch A. Input'!$H$14:$CJ$14,"One-time")</f>
        <v>0</v>
      </c>
      <c r="I766" s="227">
        <f t="shared" si="121"/>
        <v>0</v>
      </c>
      <c r="J766" s="228">
        <f>SUMIFS('Sch A. Input'!H764:CJ764,'Sch A. Input'!$H$14:$CJ$14,"Recurring",'Sch A. Input'!$H$13:$CJ$13,"&lt;="&amp;$L$11)</f>
        <v>0</v>
      </c>
      <c r="K766" s="228">
        <f>SUMIFS('Sch A. Input'!H764:CJ764,'Sch A. Input'!$H$14:$CJ$14,"One-time",'Sch A. Input'!$H$13:$CJ$13,"&lt;="&amp;$L$11)</f>
        <v>0</v>
      </c>
      <c r="L766" s="229">
        <f t="shared" si="122"/>
        <v>0</v>
      </c>
      <c r="M766" s="228">
        <f t="shared" si="123"/>
        <v>0</v>
      </c>
      <c r="N766" s="228">
        <f t="shared" si="124"/>
        <v>0</v>
      </c>
      <c r="O766" s="259">
        <f t="shared" si="125"/>
        <v>0</v>
      </c>
      <c r="P766" s="268">
        <f t="shared" si="119"/>
        <v>0</v>
      </c>
      <c r="Q766" s="231">
        <f t="shared" si="120"/>
        <v>0</v>
      </c>
      <c r="R766" s="97">
        <f t="shared" si="126"/>
        <v>0</v>
      </c>
      <c r="S766" s="237">
        <f>IF(AND(LARGE('Sch A. Input'!$CL$15:$CL$41,COUNTIF('Sch A. Input'!$CL$15:$CL$41,"&gt;="&amp;F766))&lt;E766,F766&lt;&gt;0),"Leaver",J766-G766)</f>
        <v>0</v>
      </c>
      <c r="T766" s="237">
        <f>IF(AND(LARGE('Sch A. Input'!$CL$15:$CL$41,COUNTIF('Sch A. Input'!$CL$15:$CL$41,"&gt;="&amp;F766))&lt;E766,F766&lt;&gt;0),"Leaver",K766-H766)</f>
        <v>0</v>
      </c>
      <c r="U766" s="238">
        <f>IF(AND(LARGE('Sch A. Input'!$CL$15:$CL$41,COUNTIF('Sch A. Input'!$CL$15:$CL$41,"&gt;="&amp;F766))&lt;E766,F766&lt;&gt;0),"Leaver",L766-I766)</f>
        <v>0</v>
      </c>
      <c r="V766" s="238">
        <f>IF(AND(LARGE('Sch A. Input'!$CL$15:$CL$41,COUNTIF('Sch A. Input'!$CL$15:$CL$41,"&gt;="&amp;F766))&lt;E766,F766&lt;&gt;0),"Leaver",IFERROR(S766/X766*$M$9,0))</f>
        <v>0</v>
      </c>
      <c r="W766" s="238">
        <f>IF(AND(LARGE('Sch A. Input'!$CL$15:$CL$41,COUNTIF('Sch A. Input'!$CL$15:$CL$41,"&gt;="&amp;F766))&lt;E766,F766&lt;&gt;0),"Leaver",V766+T766)</f>
        <v>0</v>
      </c>
      <c r="X766" s="264">
        <f>IF(AND(LARGE('Sch A. Input'!$CL$15:$CL$41,COUNTIF('Sch A. Input'!$CL$15:$CL$41,"&gt;="&amp;F766))&lt;E766,F766&lt;&gt;0),"Leaver",IF(OR(D766="",D766&gt;$L$11,($L$11-14)&lt;$K$9),0,(E766+1-D766)/14-1))</f>
        <v>0</v>
      </c>
      <c r="Y766" s="265">
        <f>IF(AND(LARGE('Sch A. Input'!$CL$15:$CL$41,COUNTIF('Sch A. Input'!$CL$15:$CL$41,"&gt;="&amp;F766))&lt;E766,F766&lt;&gt;0),"Leaver",IFERROR(IF((S766/$X766*$M$9+T766)&gt;$D$12,"YES","NO"),0))</f>
        <v>0</v>
      </c>
      <c r="Z766" s="225">
        <f>IF(AND(LARGE('Sch A. Input'!$CL$15:$CL$41,COUNTIF('Sch A. Input'!$CL$15:$CL$41,"&gt;="&amp;F766))&lt;E766,F766&lt;&gt;0),"Leaver",IFERROR(IF($Y766="YES",MIN($U766*($G$12/$D$12),$G$12),(SUMPRODUCT(--((MIN(W766,$D$12))&gt;$C$9:$C$12),((MIN(W766,$D$12))-$C$9:$C$12),$H$9:$H$12))-((1-(X766/$M$9))*(SUMPRODUCT(--((MIN(V766,$D$12))&gt;$C$9:$C$12),((MIN(V766,$D$12))-$C$9:$C$12),$H$9:$H$12)))),0))</f>
        <v>0</v>
      </c>
      <c r="AA766" s="169">
        <f>IF(AND(LARGE('Sch A. Input'!$CL$15:$CL$41,COUNTIF('Sch A. Input'!$CL$15:$CL$41,"&gt;="&amp;F766))&lt;E766,F766&lt;&gt;0),"Leaver",IFERROR(Z766/U766,0))</f>
        <v>0</v>
      </c>
      <c r="AB766" s="170">
        <f>IF(AND(LARGE('Sch A. Input'!$CL$15:$CL$41,COUNTIF('Sch A. Input'!$CL$15:$CL$41,"&gt;="&amp;F766))&lt;E766,F766&lt;&gt;0),"Leaver",Q766-Z766)</f>
        <v>0</v>
      </c>
      <c r="AC766" s="94">
        <f t="shared" si="127"/>
        <v>0</v>
      </c>
      <c r="BK766" s="2"/>
      <c r="BL766" s="2"/>
      <c r="CI766"/>
    </row>
    <row r="767" spans="2:87" x14ac:dyDescent="0.35">
      <c r="B767" s="70" t="str">
        <f>IF('Sch A. Input'!B765="","",'Sch A. Input'!B765)</f>
        <v/>
      </c>
      <c r="C767" s="75" t="str">
        <f>IF('Sch A. Input'!C765="","",'Sch A. Input'!C765)</f>
        <v/>
      </c>
      <c r="D767" s="71" t="str">
        <f>IF('Sch A. Input'!D765="","",'Sch A. Input'!D765)</f>
        <v/>
      </c>
      <c r="E767" s="71">
        <f>'Sch A. Input'!E765</f>
        <v>45016</v>
      </c>
      <c r="F767" s="71">
        <f>'Sch A. Input'!F765</f>
        <v>0</v>
      </c>
      <c r="G767" s="226">
        <f>SUMIFS('Sch A. Input'!H765:CJ765,'Sch A. Input'!$H$13:$CJ$13,$L$11,'Sch A. Input'!$H$14:$CJ$14,"Recurring")</f>
        <v>0</v>
      </c>
      <c r="H767" s="226">
        <f>SUMIFS('Sch A. Input'!H765:CJ765,'Sch A. Input'!$H$13:$CJ$13,$L$11,'Sch A. Input'!$H$14:$CJ$14,"One-time")</f>
        <v>0</v>
      </c>
      <c r="I767" s="227">
        <f t="shared" si="121"/>
        <v>0</v>
      </c>
      <c r="J767" s="228">
        <f>SUMIFS('Sch A. Input'!H765:CJ765,'Sch A. Input'!$H$14:$CJ$14,"Recurring",'Sch A. Input'!$H$13:$CJ$13,"&lt;="&amp;$L$11)</f>
        <v>0</v>
      </c>
      <c r="K767" s="228">
        <f>SUMIFS('Sch A. Input'!H765:CJ765,'Sch A. Input'!$H$14:$CJ$14,"One-time",'Sch A. Input'!$H$13:$CJ$13,"&lt;="&amp;$L$11)</f>
        <v>0</v>
      </c>
      <c r="L767" s="229">
        <f t="shared" si="122"/>
        <v>0</v>
      </c>
      <c r="M767" s="228">
        <f t="shared" si="123"/>
        <v>0</v>
      </c>
      <c r="N767" s="228">
        <f t="shared" si="124"/>
        <v>0</v>
      </c>
      <c r="O767" s="259">
        <f t="shared" si="125"/>
        <v>0</v>
      </c>
      <c r="P767" s="268">
        <f t="shared" si="119"/>
        <v>0</v>
      </c>
      <c r="Q767" s="231">
        <f t="shared" si="120"/>
        <v>0</v>
      </c>
      <c r="R767" s="97">
        <f t="shared" si="126"/>
        <v>0</v>
      </c>
      <c r="S767" s="237">
        <f>IF(AND(LARGE('Sch A. Input'!$CL$15:$CL$41,COUNTIF('Sch A. Input'!$CL$15:$CL$41,"&gt;="&amp;F767))&lt;E767,F767&lt;&gt;0),"Leaver",J767-G767)</f>
        <v>0</v>
      </c>
      <c r="T767" s="237">
        <f>IF(AND(LARGE('Sch A. Input'!$CL$15:$CL$41,COUNTIF('Sch A. Input'!$CL$15:$CL$41,"&gt;="&amp;F767))&lt;E767,F767&lt;&gt;0),"Leaver",K767-H767)</f>
        <v>0</v>
      </c>
      <c r="U767" s="238">
        <f>IF(AND(LARGE('Sch A. Input'!$CL$15:$CL$41,COUNTIF('Sch A. Input'!$CL$15:$CL$41,"&gt;="&amp;F767))&lt;E767,F767&lt;&gt;0),"Leaver",L767-I767)</f>
        <v>0</v>
      </c>
      <c r="V767" s="238">
        <f>IF(AND(LARGE('Sch A. Input'!$CL$15:$CL$41,COUNTIF('Sch A. Input'!$CL$15:$CL$41,"&gt;="&amp;F767))&lt;E767,F767&lt;&gt;0),"Leaver",IFERROR(S767/X767*$M$9,0))</f>
        <v>0</v>
      </c>
      <c r="W767" s="238">
        <f>IF(AND(LARGE('Sch A. Input'!$CL$15:$CL$41,COUNTIF('Sch A. Input'!$CL$15:$CL$41,"&gt;="&amp;F767))&lt;E767,F767&lt;&gt;0),"Leaver",V767+T767)</f>
        <v>0</v>
      </c>
      <c r="X767" s="264">
        <f>IF(AND(LARGE('Sch A. Input'!$CL$15:$CL$41,COUNTIF('Sch A. Input'!$CL$15:$CL$41,"&gt;="&amp;F767))&lt;E767,F767&lt;&gt;0),"Leaver",IF(OR(D767="",D767&gt;$L$11,($L$11-14)&lt;$K$9),0,(E767+1-D767)/14-1))</f>
        <v>0</v>
      </c>
      <c r="Y767" s="265">
        <f>IF(AND(LARGE('Sch A. Input'!$CL$15:$CL$41,COUNTIF('Sch A. Input'!$CL$15:$CL$41,"&gt;="&amp;F767))&lt;E767,F767&lt;&gt;0),"Leaver",IFERROR(IF((S767/$X767*$M$9+T767)&gt;$D$12,"YES","NO"),0))</f>
        <v>0</v>
      </c>
      <c r="Z767" s="225">
        <f>IF(AND(LARGE('Sch A. Input'!$CL$15:$CL$41,COUNTIF('Sch A. Input'!$CL$15:$CL$41,"&gt;="&amp;F767))&lt;E767,F767&lt;&gt;0),"Leaver",IFERROR(IF($Y767="YES",MIN($U767*($G$12/$D$12),$G$12),(SUMPRODUCT(--((MIN(W767,$D$12))&gt;$C$9:$C$12),((MIN(W767,$D$12))-$C$9:$C$12),$H$9:$H$12))-((1-(X767/$M$9))*(SUMPRODUCT(--((MIN(V767,$D$12))&gt;$C$9:$C$12),((MIN(V767,$D$12))-$C$9:$C$12),$H$9:$H$12)))),0))</f>
        <v>0</v>
      </c>
      <c r="AA767" s="169">
        <f>IF(AND(LARGE('Sch A. Input'!$CL$15:$CL$41,COUNTIF('Sch A. Input'!$CL$15:$CL$41,"&gt;="&amp;F767))&lt;E767,F767&lt;&gt;0),"Leaver",IFERROR(Z767/U767,0))</f>
        <v>0</v>
      </c>
      <c r="AB767" s="170">
        <f>IF(AND(LARGE('Sch A. Input'!$CL$15:$CL$41,COUNTIF('Sch A. Input'!$CL$15:$CL$41,"&gt;="&amp;F767))&lt;E767,F767&lt;&gt;0),"Leaver",Q767-Z767)</f>
        <v>0</v>
      </c>
      <c r="AC767" s="94">
        <f t="shared" si="127"/>
        <v>0</v>
      </c>
      <c r="BK767" s="2"/>
      <c r="BL767" s="2"/>
      <c r="CI767"/>
    </row>
    <row r="768" spans="2:87" x14ac:dyDescent="0.35">
      <c r="B768" s="70" t="str">
        <f>IF('Sch A. Input'!B766="","",'Sch A. Input'!B766)</f>
        <v/>
      </c>
      <c r="C768" s="75" t="str">
        <f>IF('Sch A. Input'!C766="","",'Sch A. Input'!C766)</f>
        <v/>
      </c>
      <c r="D768" s="71" t="str">
        <f>IF('Sch A. Input'!D766="","",'Sch A. Input'!D766)</f>
        <v/>
      </c>
      <c r="E768" s="71">
        <f>'Sch A. Input'!E766</f>
        <v>45016</v>
      </c>
      <c r="F768" s="71">
        <f>'Sch A. Input'!F766</f>
        <v>0</v>
      </c>
      <c r="G768" s="226">
        <f>SUMIFS('Sch A. Input'!H766:CJ766,'Sch A. Input'!$H$13:$CJ$13,$L$11,'Sch A. Input'!$H$14:$CJ$14,"Recurring")</f>
        <v>0</v>
      </c>
      <c r="H768" s="226">
        <f>SUMIFS('Sch A. Input'!H766:CJ766,'Sch A. Input'!$H$13:$CJ$13,$L$11,'Sch A. Input'!$H$14:$CJ$14,"One-time")</f>
        <v>0</v>
      </c>
      <c r="I768" s="227">
        <f t="shared" si="121"/>
        <v>0</v>
      </c>
      <c r="J768" s="228">
        <f>SUMIFS('Sch A. Input'!H766:CJ766,'Sch A. Input'!$H$14:$CJ$14,"Recurring",'Sch A. Input'!$H$13:$CJ$13,"&lt;="&amp;$L$11)</f>
        <v>0</v>
      </c>
      <c r="K768" s="228">
        <f>SUMIFS('Sch A. Input'!H766:CJ766,'Sch A. Input'!$H$14:$CJ$14,"One-time",'Sch A. Input'!$H$13:$CJ$13,"&lt;="&amp;$L$11)</f>
        <v>0</v>
      </c>
      <c r="L768" s="229">
        <f t="shared" si="122"/>
        <v>0</v>
      </c>
      <c r="M768" s="228">
        <f t="shared" si="123"/>
        <v>0</v>
      </c>
      <c r="N768" s="228">
        <f t="shared" si="124"/>
        <v>0</v>
      </c>
      <c r="O768" s="259">
        <f t="shared" si="125"/>
        <v>0</v>
      </c>
      <c r="P768" s="268">
        <f t="shared" si="119"/>
        <v>0</v>
      </c>
      <c r="Q768" s="231">
        <f t="shared" si="120"/>
        <v>0</v>
      </c>
      <c r="R768" s="97">
        <f t="shared" si="126"/>
        <v>0</v>
      </c>
      <c r="S768" s="237">
        <f>IF(AND(LARGE('Sch A. Input'!$CL$15:$CL$41,COUNTIF('Sch A. Input'!$CL$15:$CL$41,"&gt;="&amp;F768))&lt;E768,F768&lt;&gt;0),"Leaver",J768-G768)</f>
        <v>0</v>
      </c>
      <c r="T768" s="237">
        <f>IF(AND(LARGE('Sch A. Input'!$CL$15:$CL$41,COUNTIF('Sch A. Input'!$CL$15:$CL$41,"&gt;="&amp;F768))&lt;E768,F768&lt;&gt;0),"Leaver",K768-H768)</f>
        <v>0</v>
      </c>
      <c r="U768" s="238">
        <f>IF(AND(LARGE('Sch A. Input'!$CL$15:$CL$41,COUNTIF('Sch A. Input'!$CL$15:$CL$41,"&gt;="&amp;F768))&lt;E768,F768&lt;&gt;0),"Leaver",L768-I768)</f>
        <v>0</v>
      </c>
      <c r="V768" s="238">
        <f>IF(AND(LARGE('Sch A. Input'!$CL$15:$CL$41,COUNTIF('Sch A. Input'!$CL$15:$CL$41,"&gt;="&amp;F768))&lt;E768,F768&lt;&gt;0),"Leaver",IFERROR(S768/X768*$M$9,0))</f>
        <v>0</v>
      </c>
      <c r="W768" s="238">
        <f>IF(AND(LARGE('Sch A. Input'!$CL$15:$CL$41,COUNTIF('Sch A. Input'!$CL$15:$CL$41,"&gt;="&amp;F768))&lt;E768,F768&lt;&gt;0),"Leaver",V768+T768)</f>
        <v>0</v>
      </c>
      <c r="X768" s="264">
        <f>IF(AND(LARGE('Sch A. Input'!$CL$15:$CL$41,COUNTIF('Sch A. Input'!$CL$15:$CL$41,"&gt;="&amp;F768))&lt;E768,F768&lt;&gt;0),"Leaver",IF(OR(D768="",D768&gt;$L$11,($L$11-14)&lt;$K$9),0,(E768+1-D768)/14-1))</f>
        <v>0</v>
      </c>
      <c r="Y768" s="265">
        <f>IF(AND(LARGE('Sch A. Input'!$CL$15:$CL$41,COUNTIF('Sch A. Input'!$CL$15:$CL$41,"&gt;="&amp;F768))&lt;E768,F768&lt;&gt;0),"Leaver",IFERROR(IF((S768/$X768*$M$9+T768)&gt;$D$12,"YES","NO"),0))</f>
        <v>0</v>
      </c>
      <c r="Z768" s="225">
        <f>IF(AND(LARGE('Sch A. Input'!$CL$15:$CL$41,COUNTIF('Sch A. Input'!$CL$15:$CL$41,"&gt;="&amp;F768))&lt;E768,F768&lt;&gt;0),"Leaver",IFERROR(IF($Y768="YES",MIN($U768*($G$12/$D$12),$G$12),(SUMPRODUCT(--((MIN(W768,$D$12))&gt;$C$9:$C$12),((MIN(W768,$D$12))-$C$9:$C$12),$H$9:$H$12))-((1-(X768/$M$9))*(SUMPRODUCT(--((MIN(V768,$D$12))&gt;$C$9:$C$12),((MIN(V768,$D$12))-$C$9:$C$12),$H$9:$H$12)))),0))</f>
        <v>0</v>
      </c>
      <c r="AA768" s="169">
        <f>IF(AND(LARGE('Sch A. Input'!$CL$15:$CL$41,COUNTIF('Sch A. Input'!$CL$15:$CL$41,"&gt;="&amp;F768))&lt;E768,F768&lt;&gt;0),"Leaver",IFERROR(Z768/U768,0))</f>
        <v>0</v>
      </c>
      <c r="AB768" s="170">
        <f>IF(AND(LARGE('Sch A. Input'!$CL$15:$CL$41,COUNTIF('Sch A. Input'!$CL$15:$CL$41,"&gt;="&amp;F768))&lt;E768,F768&lt;&gt;0),"Leaver",Q768-Z768)</f>
        <v>0</v>
      </c>
      <c r="AC768" s="94">
        <f t="shared" si="127"/>
        <v>0</v>
      </c>
      <c r="BK768" s="2"/>
      <c r="BL768" s="2"/>
      <c r="CI768"/>
    </row>
    <row r="769" spans="2:87" x14ac:dyDescent="0.35">
      <c r="B769" s="70" t="str">
        <f>IF('Sch A. Input'!B767="","",'Sch A. Input'!B767)</f>
        <v/>
      </c>
      <c r="C769" s="75" t="str">
        <f>IF('Sch A. Input'!C767="","",'Sch A. Input'!C767)</f>
        <v/>
      </c>
      <c r="D769" s="71" t="str">
        <f>IF('Sch A. Input'!D767="","",'Sch A. Input'!D767)</f>
        <v/>
      </c>
      <c r="E769" s="71">
        <f>'Sch A. Input'!E767</f>
        <v>45016</v>
      </c>
      <c r="F769" s="71">
        <f>'Sch A. Input'!F767</f>
        <v>0</v>
      </c>
      <c r="G769" s="226">
        <f>SUMIFS('Sch A. Input'!H767:CJ767,'Sch A. Input'!$H$13:$CJ$13,$L$11,'Sch A. Input'!$H$14:$CJ$14,"Recurring")</f>
        <v>0</v>
      </c>
      <c r="H769" s="226">
        <f>SUMIFS('Sch A. Input'!H767:CJ767,'Sch A. Input'!$H$13:$CJ$13,$L$11,'Sch A. Input'!$H$14:$CJ$14,"One-time")</f>
        <v>0</v>
      </c>
      <c r="I769" s="227">
        <f t="shared" si="121"/>
        <v>0</v>
      </c>
      <c r="J769" s="228">
        <f>SUMIFS('Sch A. Input'!H767:CJ767,'Sch A. Input'!$H$14:$CJ$14,"Recurring",'Sch A. Input'!$H$13:$CJ$13,"&lt;="&amp;$L$11)</f>
        <v>0</v>
      </c>
      <c r="K769" s="228">
        <f>SUMIFS('Sch A. Input'!H767:CJ767,'Sch A. Input'!$H$14:$CJ$14,"One-time",'Sch A. Input'!$H$13:$CJ$13,"&lt;="&amp;$L$11)</f>
        <v>0</v>
      </c>
      <c r="L769" s="229">
        <f t="shared" si="122"/>
        <v>0</v>
      </c>
      <c r="M769" s="228">
        <f t="shared" si="123"/>
        <v>0</v>
      </c>
      <c r="N769" s="228">
        <f t="shared" si="124"/>
        <v>0</v>
      </c>
      <c r="O769" s="259">
        <f t="shared" si="125"/>
        <v>0</v>
      </c>
      <c r="P769" s="268">
        <f t="shared" si="119"/>
        <v>0</v>
      </c>
      <c r="Q769" s="231">
        <f t="shared" si="120"/>
        <v>0</v>
      </c>
      <c r="R769" s="97">
        <f t="shared" si="126"/>
        <v>0</v>
      </c>
      <c r="S769" s="237">
        <f>IF(AND(LARGE('Sch A. Input'!$CL$15:$CL$41,COUNTIF('Sch A. Input'!$CL$15:$CL$41,"&gt;="&amp;F769))&lt;E769,F769&lt;&gt;0),"Leaver",J769-G769)</f>
        <v>0</v>
      </c>
      <c r="T769" s="237">
        <f>IF(AND(LARGE('Sch A. Input'!$CL$15:$CL$41,COUNTIF('Sch A. Input'!$CL$15:$CL$41,"&gt;="&amp;F769))&lt;E769,F769&lt;&gt;0),"Leaver",K769-H769)</f>
        <v>0</v>
      </c>
      <c r="U769" s="238">
        <f>IF(AND(LARGE('Sch A. Input'!$CL$15:$CL$41,COUNTIF('Sch A. Input'!$CL$15:$CL$41,"&gt;="&amp;F769))&lt;E769,F769&lt;&gt;0),"Leaver",L769-I769)</f>
        <v>0</v>
      </c>
      <c r="V769" s="238">
        <f>IF(AND(LARGE('Sch A. Input'!$CL$15:$CL$41,COUNTIF('Sch A. Input'!$CL$15:$CL$41,"&gt;="&amp;F769))&lt;E769,F769&lt;&gt;0),"Leaver",IFERROR(S769/X769*$M$9,0))</f>
        <v>0</v>
      </c>
      <c r="W769" s="238">
        <f>IF(AND(LARGE('Sch A. Input'!$CL$15:$CL$41,COUNTIF('Sch A. Input'!$CL$15:$CL$41,"&gt;="&amp;F769))&lt;E769,F769&lt;&gt;0),"Leaver",V769+T769)</f>
        <v>0</v>
      </c>
      <c r="X769" s="264">
        <f>IF(AND(LARGE('Sch A. Input'!$CL$15:$CL$41,COUNTIF('Sch A. Input'!$CL$15:$CL$41,"&gt;="&amp;F769))&lt;E769,F769&lt;&gt;0),"Leaver",IF(OR(D769="",D769&gt;$L$11,($L$11-14)&lt;$K$9),0,(E769+1-D769)/14-1))</f>
        <v>0</v>
      </c>
      <c r="Y769" s="265">
        <f>IF(AND(LARGE('Sch A. Input'!$CL$15:$CL$41,COUNTIF('Sch A. Input'!$CL$15:$CL$41,"&gt;="&amp;F769))&lt;E769,F769&lt;&gt;0),"Leaver",IFERROR(IF((S769/$X769*$M$9+T769)&gt;$D$12,"YES","NO"),0))</f>
        <v>0</v>
      </c>
      <c r="Z769" s="225">
        <f>IF(AND(LARGE('Sch A. Input'!$CL$15:$CL$41,COUNTIF('Sch A. Input'!$CL$15:$CL$41,"&gt;="&amp;F769))&lt;E769,F769&lt;&gt;0),"Leaver",IFERROR(IF($Y769="YES",MIN($U769*($G$12/$D$12),$G$12),(SUMPRODUCT(--((MIN(W769,$D$12))&gt;$C$9:$C$12),((MIN(W769,$D$12))-$C$9:$C$12),$H$9:$H$12))-((1-(X769/$M$9))*(SUMPRODUCT(--((MIN(V769,$D$12))&gt;$C$9:$C$12),((MIN(V769,$D$12))-$C$9:$C$12),$H$9:$H$12)))),0))</f>
        <v>0</v>
      </c>
      <c r="AA769" s="169">
        <f>IF(AND(LARGE('Sch A. Input'!$CL$15:$CL$41,COUNTIF('Sch A. Input'!$CL$15:$CL$41,"&gt;="&amp;F769))&lt;E769,F769&lt;&gt;0),"Leaver",IFERROR(Z769/U769,0))</f>
        <v>0</v>
      </c>
      <c r="AB769" s="170">
        <f>IF(AND(LARGE('Sch A. Input'!$CL$15:$CL$41,COUNTIF('Sch A. Input'!$CL$15:$CL$41,"&gt;="&amp;F769))&lt;E769,F769&lt;&gt;0),"Leaver",Q769-Z769)</f>
        <v>0</v>
      </c>
      <c r="AC769" s="94">
        <f t="shared" si="127"/>
        <v>0</v>
      </c>
      <c r="BK769" s="2"/>
      <c r="BL769" s="2"/>
      <c r="CI769"/>
    </row>
    <row r="770" spans="2:87" x14ac:dyDescent="0.35">
      <c r="B770" s="70" t="str">
        <f>IF('Sch A. Input'!B768="","",'Sch A. Input'!B768)</f>
        <v/>
      </c>
      <c r="C770" s="75" t="str">
        <f>IF('Sch A. Input'!C768="","",'Sch A. Input'!C768)</f>
        <v/>
      </c>
      <c r="D770" s="71" t="str">
        <f>IF('Sch A. Input'!D768="","",'Sch A. Input'!D768)</f>
        <v/>
      </c>
      <c r="E770" s="71">
        <f>'Sch A. Input'!E768</f>
        <v>45016</v>
      </c>
      <c r="F770" s="71">
        <f>'Sch A. Input'!F768</f>
        <v>0</v>
      </c>
      <c r="G770" s="226">
        <f>SUMIFS('Sch A. Input'!H768:CJ768,'Sch A. Input'!$H$13:$CJ$13,$L$11,'Sch A. Input'!$H$14:$CJ$14,"Recurring")</f>
        <v>0</v>
      </c>
      <c r="H770" s="226">
        <f>SUMIFS('Sch A. Input'!H768:CJ768,'Sch A. Input'!$H$13:$CJ$13,$L$11,'Sch A. Input'!$H$14:$CJ$14,"One-time")</f>
        <v>0</v>
      </c>
      <c r="I770" s="227">
        <f t="shared" si="121"/>
        <v>0</v>
      </c>
      <c r="J770" s="228">
        <f>SUMIFS('Sch A. Input'!H768:CJ768,'Sch A. Input'!$H$14:$CJ$14,"Recurring",'Sch A. Input'!$H$13:$CJ$13,"&lt;="&amp;$L$11)</f>
        <v>0</v>
      </c>
      <c r="K770" s="228">
        <f>SUMIFS('Sch A. Input'!H768:CJ768,'Sch A. Input'!$H$14:$CJ$14,"One-time",'Sch A. Input'!$H$13:$CJ$13,"&lt;="&amp;$L$11)</f>
        <v>0</v>
      </c>
      <c r="L770" s="229">
        <f t="shared" si="122"/>
        <v>0</v>
      </c>
      <c r="M770" s="228">
        <f t="shared" si="123"/>
        <v>0</v>
      </c>
      <c r="N770" s="228">
        <f t="shared" si="124"/>
        <v>0</v>
      </c>
      <c r="O770" s="259">
        <f t="shared" si="125"/>
        <v>0</v>
      </c>
      <c r="P770" s="268">
        <f t="shared" si="119"/>
        <v>0</v>
      </c>
      <c r="Q770" s="231">
        <f t="shared" si="120"/>
        <v>0</v>
      </c>
      <c r="R770" s="97">
        <f t="shared" si="126"/>
        <v>0</v>
      </c>
      <c r="S770" s="237">
        <f>IF(AND(LARGE('Sch A. Input'!$CL$15:$CL$41,COUNTIF('Sch A. Input'!$CL$15:$CL$41,"&gt;="&amp;F770))&lt;E770,F770&lt;&gt;0),"Leaver",J770-G770)</f>
        <v>0</v>
      </c>
      <c r="T770" s="237">
        <f>IF(AND(LARGE('Sch A. Input'!$CL$15:$CL$41,COUNTIF('Sch A. Input'!$CL$15:$CL$41,"&gt;="&amp;F770))&lt;E770,F770&lt;&gt;0),"Leaver",K770-H770)</f>
        <v>0</v>
      </c>
      <c r="U770" s="238">
        <f>IF(AND(LARGE('Sch A. Input'!$CL$15:$CL$41,COUNTIF('Sch A. Input'!$CL$15:$CL$41,"&gt;="&amp;F770))&lt;E770,F770&lt;&gt;0),"Leaver",L770-I770)</f>
        <v>0</v>
      </c>
      <c r="V770" s="238">
        <f>IF(AND(LARGE('Sch A. Input'!$CL$15:$CL$41,COUNTIF('Sch A. Input'!$CL$15:$CL$41,"&gt;="&amp;F770))&lt;E770,F770&lt;&gt;0),"Leaver",IFERROR(S770/X770*$M$9,0))</f>
        <v>0</v>
      </c>
      <c r="W770" s="238">
        <f>IF(AND(LARGE('Sch A. Input'!$CL$15:$CL$41,COUNTIF('Sch A. Input'!$CL$15:$CL$41,"&gt;="&amp;F770))&lt;E770,F770&lt;&gt;0),"Leaver",V770+T770)</f>
        <v>0</v>
      </c>
      <c r="X770" s="264">
        <f>IF(AND(LARGE('Sch A. Input'!$CL$15:$CL$41,COUNTIF('Sch A. Input'!$CL$15:$CL$41,"&gt;="&amp;F770))&lt;E770,F770&lt;&gt;0),"Leaver",IF(OR(D770="",D770&gt;$L$11,($L$11-14)&lt;$K$9),0,(E770+1-D770)/14-1))</f>
        <v>0</v>
      </c>
      <c r="Y770" s="265">
        <f>IF(AND(LARGE('Sch A. Input'!$CL$15:$CL$41,COUNTIF('Sch A. Input'!$CL$15:$CL$41,"&gt;="&amp;F770))&lt;E770,F770&lt;&gt;0),"Leaver",IFERROR(IF((S770/$X770*$M$9+T770)&gt;$D$12,"YES","NO"),0))</f>
        <v>0</v>
      </c>
      <c r="Z770" s="225">
        <f>IF(AND(LARGE('Sch A. Input'!$CL$15:$CL$41,COUNTIF('Sch A. Input'!$CL$15:$CL$41,"&gt;="&amp;F770))&lt;E770,F770&lt;&gt;0),"Leaver",IFERROR(IF($Y770="YES",MIN($U770*($G$12/$D$12),$G$12),(SUMPRODUCT(--((MIN(W770,$D$12))&gt;$C$9:$C$12),((MIN(W770,$D$12))-$C$9:$C$12),$H$9:$H$12))-((1-(X770/$M$9))*(SUMPRODUCT(--((MIN(V770,$D$12))&gt;$C$9:$C$12),((MIN(V770,$D$12))-$C$9:$C$12),$H$9:$H$12)))),0))</f>
        <v>0</v>
      </c>
      <c r="AA770" s="169">
        <f>IF(AND(LARGE('Sch A. Input'!$CL$15:$CL$41,COUNTIF('Sch A. Input'!$CL$15:$CL$41,"&gt;="&amp;F770))&lt;E770,F770&lt;&gt;0),"Leaver",IFERROR(Z770/U770,0))</f>
        <v>0</v>
      </c>
      <c r="AB770" s="170">
        <f>IF(AND(LARGE('Sch A. Input'!$CL$15:$CL$41,COUNTIF('Sch A. Input'!$CL$15:$CL$41,"&gt;="&amp;F770))&lt;E770,F770&lt;&gt;0),"Leaver",Q770-Z770)</f>
        <v>0</v>
      </c>
      <c r="AC770" s="94">
        <f t="shared" si="127"/>
        <v>0</v>
      </c>
      <c r="BK770" s="2"/>
      <c r="BL770" s="2"/>
      <c r="CI770"/>
    </row>
    <row r="771" spans="2:87" x14ac:dyDescent="0.35">
      <c r="B771" s="70" t="str">
        <f>IF('Sch A. Input'!B769="","",'Sch A. Input'!B769)</f>
        <v/>
      </c>
      <c r="C771" s="75" t="str">
        <f>IF('Sch A. Input'!C769="","",'Sch A. Input'!C769)</f>
        <v/>
      </c>
      <c r="D771" s="71" t="str">
        <f>IF('Sch A. Input'!D769="","",'Sch A. Input'!D769)</f>
        <v/>
      </c>
      <c r="E771" s="71">
        <f>'Sch A. Input'!E769</f>
        <v>45016</v>
      </c>
      <c r="F771" s="71">
        <f>'Sch A. Input'!F769</f>
        <v>0</v>
      </c>
      <c r="G771" s="226">
        <f>SUMIFS('Sch A. Input'!H769:CJ769,'Sch A. Input'!$H$13:$CJ$13,$L$11,'Sch A. Input'!$H$14:$CJ$14,"Recurring")</f>
        <v>0</v>
      </c>
      <c r="H771" s="226">
        <f>SUMIFS('Sch A. Input'!H769:CJ769,'Sch A. Input'!$H$13:$CJ$13,$L$11,'Sch A. Input'!$H$14:$CJ$14,"One-time")</f>
        <v>0</v>
      </c>
      <c r="I771" s="227">
        <f t="shared" si="121"/>
        <v>0</v>
      </c>
      <c r="J771" s="228">
        <f>SUMIFS('Sch A. Input'!H769:CJ769,'Sch A. Input'!$H$14:$CJ$14,"Recurring",'Sch A. Input'!$H$13:$CJ$13,"&lt;="&amp;$L$11)</f>
        <v>0</v>
      </c>
      <c r="K771" s="228">
        <f>SUMIFS('Sch A. Input'!H769:CJ769,'Sch A. Input'!$H$14:$CJ$14,"One-time",'Sch A. Input'!$H$13:$CJ$13,"&lt;="&amp;$L$11)</f>
        <v>0</v>
      </c>
      <c r="L771" s="229">
        <f t="shared" si="122"/>
        <v>0</v>
      </c>
      <c r="M771" s="228">
        <f t="shared" si="123"/>
        <v>0</v>
      </c>
      <c r="N771" s="228">
        <f t="shared" si="124"/>
        <v>0</v>
      </c>
      <c r="O771" s="259">
        <f t="shared" si="125"/>
        <v>0</v>
      </c>
      <c r="P771" s="268">
        <f t="shared" si="119"/>
        <v>0</v>
      </c>
      <c r="Q771" s="231">
        <f t="shared" si="120"/>
        <v>0</v>
      </c>
      <c r="R771" s="97">
        <f t="shared" si="126"/>
        <v>0</v>
      </c>
      <c r="S771" s="237">
        <f>IF(AND(LARGE('Sch A. Input'!$CL$15:$CL$41,COUNTIF('Sch A. Input'!$CL$15:$CL$41,"&gt;="&amp;F771))&lt;E771,F771&lt;&gt;0),"Leaver",J771-G771)</f>
        <v>0</v>
      </c>
      <c r="T771" s="237">
        <f>IF(AND(LARGE('Sch A. Input'!$CL$15:$CL$41,COUNTIF('Sch A. Input'!$CL$15:$CL$41,"&gt;="&amp;F771))&lt;E771,F771&lt;&gt;0),"Leaver",K771-H771)</f>
        <v>0</v>
      </c>
      <c r="U771" s="238">
        <f>IF(AND(LARGE('Sch A. Input'!$CL$15:$CL$41,COUNTIF('Sch A. Input'!$CL$15:$CL$41,"&gt;="&amp;F771))&lt;E771,F771&lt;&gt;0),"Leaver",L771-I771)</f>
        <v>0</v>
      </c>
      <c r="V771" s="238">
        <f>IF(AND(LARGE('Sch A. Input'!$CL$15:$CL$41,COUNTIF('Sch A. Input'!$CL$15:$CL$41,"&gt;="&amp;F771))&lt;E771,F771&lt;&gt;0),"Leaver",IFERROR(S771/X771*$M$9,0))</f>
        <v>0</v>
      </c>
      <c r="W771" s="238">
        <f>IF(AND(LARGE('Sch A. Input'!$CL$15:$CL$41,COUNTIF('Sch A. Input'!$CL$15:$CL$41,"&gt;="&amp;F771))&lt;E771,F771&lt;&gt;0),"Leaver",V771+T771)</f>
        <v>0</v>
      </c>
      <c r="X771" s="264">
        <f>IF(AND(LARGE('Sch A. Input'!$CL$15:$CL$41,COUNTIF('Sch A. Input'!$CL$15:$CL$41,"&gt;="&amp;F771))&lt;E771,F771&lt;&gt;0),"Leaver",IF(OR(D771="",D771&gt;$L$11,($L$11-14)&lt;$K$9),0,(E771+1-D771)/14-1))</f>
        <v>0</v>
      </c>
      <c r="Y771" s="265">
        <f>IF(AND(LARGE('Sch A. Input'!$CL$15:$CL$41,COUNTIF('Sch A. Input'!$CL$15:$CL$41,"&gt;="&amp;F771))&lt;E771,F771&lt;&gt;0),"Leaver",IFERROR(IF((S771/$X771*$M$9+T771)&gt;$D$12,"YES","NO"),0))</f>
        <v>0</v>
      </c>
      <c r="Z771" s="225">
        <f>IF(AND(LARGE('Sch A. Input'!$CL$15:$CL$41,COUNTIF('Sch A. Input'!$CL$15:$CL$41,"&gt;="&amp;F771))&lt;E771,F771&lt;&gt;0),"Leaver",IFERROR(IF($Y771="YES",MIN($U771*($G$12/$D$12),$G$12),(SUMPRODUCT(--((MIN(W771,$D$12))&gt;$C$9:$C$12),((MIN(W771,$D$12))-$C$9:$C$12),$H$9:$H$12))-((1-(X771/$M$9))*(SUMPRODUCT(--((MIN(V771,$D$12))&gt;$C$9:$C$12),((MIN(V771,$D$12))-$C$9:$C$12),$H$9:$H$12)))),0))</f>
        <v>0</v>
      </c>
      <c r="AA771" s="169">
        <f>IF(AND(LARGE('Sch A. Input'!$CL$15:$CL$41,COUNTIF('Sch A. Input'!$CL$15:$CL$41,"&gt;="&amp;F771))&lt;E771,F771&lt;&gt;0),"Leaver",IFERROR(Z771/U771,0))</f>
        <v>0</v>
      </c>
      <c r="AB771" s="170">
        <f>IF(AND(LARGE('Sch A. Input'!$CL$15:$CL$41,COUNTIF('Sch A. Input'!$CL$15:$CL$41,"&gt;="&amp;F771))&lt;E771,F771&lt;&gt;0),"Leaver",Q771-Z771)</f>
        <v>0</v>
      </c>
      <c r="AC771" s="94">
        <f t="shared" si="127"/>
        <v>0</v>
      </c>
      <c r="BK771" s="2"/>
      <c r="BL771" s="2"/>
      <c r="CI771"/>
    </row>
    <row r="772" spans="2:87" x14ac:dyDescent="0.35">
      <c r="B772" s="70" t="str">
        <f>IF('Sch A. Input'!B770="","",'Sch A. Input'!B770)</f>
        <v/>
      </c>
      <c r="C772" s="75" t="str">
        <f>IF('Sch A. Input'!C770="","",'Sch A. Input'!C770)</f>
        <v/>
      </c>
      <c r="D772" s="71" t="str">
        <f>IF('Sch A. Input'!D770="","",'Sch A. Input'!D770)</f>
        <v/>
      </c>
      <c r="E772" s="71">
        <f>'Sch A. Input'!E770</f>
        <v>45016</v>
      </c>
      <c r="F772" s="71">
        <f>'Sch A. Input'!F770</f>
        <v>0</v>
      </c>
      <c r="G772" s="226">
        <f>SUMIFS('Sch A. Input'!H770:CJ770,'Sch A. Input'!$H$13:$CJ$13,$L$11,'Sch A. Input'!$H$14:$CJ$14,"Recurring")</f>
        <v>0</v>
      </c>
      <c r="H772" s="226">
        <f>SUMIFS('Sch A. Input'!H770:CJ770,'Sch A. Input'!$H$13:$CJ$13,$L$11,'Sch A. Input'!$H$14:$CJ$14,"One-time")</f>
        <v>0</v>
      </c>
      <c r="I772" s="227">
        <f t="shared" si="121"/>
        <v>0</v>
      </c>
      <c r="J772" s="228">
        <f>SUMIFS('Sch A. Input'!H770:CJ770,'Sch A. Input'!$H$14:$CJ$14,"Recurring",'Sch A. Input'!$H$13:$CJ$13,"&lt;="&amp;$L$11)</f>
        <v>0</v>
      </c>
      <c r="K772" s="228">
        <f>SUMIFS('Sch A. Input'!H770:CJ770,'Sch A. Input'!$H$14:$CJ$14,"One-time",'Sch A. Input'!$H$13:$CJ$13,"&lt;="&amp;$L$11)</f>
        <v>0</v>
      </c>
      <c r="L772" s="229">
        <f t="shared" si="122"/>
        <v>0</v>
      </c>
      <c r="M772" s="228">
        <f t="shared" si="123"/>
        <v>0</v>
      </c>
      <c r="N772" s="228">
        <f t="shared" si="124"/>
        <v>0</v>
      </c>
      <c r="O772" s="259">
        <f t="shared" si="125"/>
        <v>0</v>
      </c>
      <c r="P772" s="268">
        <f t="shared" si="119"/>
        <v>0</v>
      </c>
      <c r="Q772" s="231">
        <f t="shared" si="120"/>
        <v>0</v>
      </c>
      <c r="R772" s="97">
        <f t="shared" si="126"/>
        <v>0</v>
      </c>
      <c r="S772" s="237">
        <f>IF(AND(LARGE('Sch A. Input'!$CL$15:$CL$41,COUNTIF('Sch A. Input'!$CL$15:$CL$41,"&gt;="&amp;F772))&lt;E772,F772&lt;&gt;0),"Leaver",J772-G772)</f>
        <v>0</v>
      </c>
      <c r="T772" s="237">
        <f>IF(AND(LARGE('Sch A. Input'!$CL$15:$CL$41,COUNTIF('Sch A. Input'!$CL$15:$CL$41,"&gt;="&amp;F772))&lt;E772,F772&lt;&gt;0),"Leaver",K772-H772)</f>
        <v>0</v>
      </c>
      <c r="U772" s="238">
        <f>IF(AND(LARGE('Sch A. Input'!$CL$15:$CL$41,COUNTIF('Sch A. Input'!$CL$15:$CL$41,"&gt;="&amp;F772))&lt;E772,F772&lt;&gt;0),"Leaver",L772-I772)</f>
        <v>0</v>
      </c>
      <c r="V772" s="238">
        <f>IF(AND(LARGE('Sch A. Input'!$CL$15:$CL$41,COUNTIF('Sch A. Input'!$CL$15:$CL$41,"&gt;="&amp;F772))&lt;E772,F772&lt;&gt;0),"Leaver",IFERROR(S772/X772*$M$9,0))</f>
        <v>0</v>
      </c>
      <c r="W772" s="238">
        <f>IF(AND(LARGE('Sch A. Input'!$CL$15:$CL$41,COUNTIF('Sch A. Input'!$CL$15:$CL$41,"&gt;="&amp;F772))&lt;E772,F772&lt;&gt;0),"Leaver",V772+T772)</f>
        <v>0</v>
      </c>
      <c r="X772" s="264">
        <f>IF(AND(LARGE('Sch A. Input'!$CL$15:$CL$41,COUNTIF('Sch A. Input'!$CL$15:$CL$41,"&gt;="&amp;F772))&lt;E772,F772&lt;&gt;0),"Leaver",IF(OR(D772="",D772&gt;$L$11,($L$11-14)&lt;$K$9),0,(E772+1-D772)/14-1))</f>
        <v>0</v>
      </c>
      <c r="Y772" s="265">
        <f>IF(AND(LARGE('Sch A. Input'!$CL$15:$CL$41,COUNTIF('Sch A. Input'!$CL$15:$CL$41,"&gt;="&amp;F772))&lt;E772,F772&lt;&gt;0),"Leaver",IFERROR(IF((S772/$X772*$M$9+T772)&gt;$D$12,"YES","NO"),0))</f>
        <v>0</v>
      </c>
      <c r="Z772" s="225">
        <f>IF(AND(LARGE('Sch A. Input'!$CL$15:$CL$41,COUNTIF('Sch A. Input'!$CL$15:$CL$41,"&gt;="&amp;F772))&lt;E772,F772&lt;&gt;0),"Leaver",IFERROR(IF($Y772="YES",MIN($U772*($G$12/$D$12),$G$12),(SUMPRODUCT(--((MIN(W772,$D$12))&gt;$C$9:$C$12),((MIN(W772,$D$12))-$C$9:$C$12),$H$9:$H$12))-((1-(X772/$M$9))*(SUMPRODUCT(--((MIN(V772,$D$12))&gt;$C$9:$C$12),((MIN(V772,$D$12))-$C$9:$C$12),$H$9:$H$12)))),0))</f>
        <v>0</v>
      </c>
      <c r="AA772" s="169">
        <f>IF(AND(LARGE('Sch A. Input'!$CL$15:$CL$41,COUNTIF('Sch A. Input'!$CL$15:$CL$41,"&gt;="&amp;F772))&lt;E772,F772&lt;&gt;0),"Leaver",IFERROR(Z772/U772,0))</f>
        <v>0</v>
      </c>
      <c r="AB772" s="170">
        <f>IF(AND(LARGE('Sch A. Input'!$CL$15:$CL$41,COUNTIF('Sch A. Input'!$CL$15:$CL$41,"&gt;="&amp;F772))&lt;E772,F772&lt;&gt;0),"Leaver",Q772-Z772)</f>
        <v>0</v>
      </c>
      <c r="AC772" s="94">
        <f t="shared" si="127"/>
        <v>0</v>
      </c>
      <c r="BK772" s="2"/>
      <c r="BL772" s="2"/>
      <c r="CI772"/>
    </row>
    <row r="773" spans="2:87" x14ac:dyDescent="0.35">
      <c r="B773" s="70" t="str">
        <f>IF('Sch A. Input'!B771="","",'Sch A. Input'!B771)</f>
        <v/>
      </c>
      <c r="C773" s="75" t="str">
        <f>IF('Sch A. Input'!C771="","",'Sch A. Input'!C771)</f>
        <v/>
      </c>
      <c r="D773" s="71" t="str">
        <f>IF('Sch A. Input'!D771="","",'Sch A. Input'!D771)</f>
        <v/>
      </c>
      <c r="E773" s="71">
        <f>'Sch A. Input'!E771</f>
        <v>45016</v>
      </c>
      <c r="F773" s="71">
        <f>'Sch A. Input'!F771</f>
        <v>0</v>
      </c>
      <c r="G773" s="226">
        <f>SUMIFS('Sch A. Input'!H771:CJ771,'Sch A. Input'!$H$13:$CJ$13,$L$11,'Sch A. Input'!$H$14:$CJ$14,"Recurring")</f>
        <v>0</v>
      </c>
      <c r="H773" s="226">
        <f>SUMIFS('Sch A. Input'!H771:CJ771,'Sch A. Input'!$H$13:$CJ$13,$L$11,'Sch A. Input'!$H$14:$CJ$14,"One-time")</f>
        <v>0</v>
      </c>
      <c r="I773" s="227">
        <f t="shared" si="121"/>
        <v>0</v>
      </c>
      <c r="J773" s="228">
        <f>SUMIFS('Sch A. Input'!H771:CJ771,'Sch A. Input'!$H$14:$CJ$14,"Recurring",'Sch A. Input'!$H$13:$CJ$13,"&lt;="&amp;$L$11)</f>
        <v>0</v>
      </c>
      <c r="K773" s="228">
        <f>SUMIFS('Sch A. Input'!H771:CJ771,'Sch A. Input'!$H$14:$CJ$14,"One-time",'Sch A. Input'!$H$13:$CJ$13,"&lt;="&amp;$L$11)</f>
        <v>0</v>
      </c>
      <c r="L773" s="229">
        <f t="shared" si="122"/>
        <v>0</v>
      </c>
      <c r="M773" s="228">
        <f t="shared" si="123"/>
        <v>0</v>
      </c>
      <c r="N773" s="228">
        <f t="shared" si="124"/>
        <v>0</v>
      </c>
      <c r="O773" s="259">
        <f t="shared" si="125"/>
        <v>0</v>
      </c>
      <c r="P773" s="268">
        <f t="shared" si="119"/>
        <v>0</v>
      </c>
      <c r="Q773" s="231">
        <f t="shared" si="120"/>
        <v>0</v>
      </c>
      <c r="R773" s="97">
        <f t="shared" si="126"/>
        <v>0</v>
      </c>
      <c r="S773" s="237">
        <f>IF(AND(LARGE('Sch A. Input'!$CL$15:$CL$41,COUNTIF('Sch A. Input'!$CL$15:$CL$41,"&gt;="&amp;F773))&lt;E773,F773&lt;&gt;0),"Leaver",J773-G773)</f>
        <v>0</v>
      </c>
      <c r="T773" s="237">
        <f>IF(AND(LARGE('Sch A. Input'!$CL$15:$CL$41,COUNTIF('Sch A. Input'!$CL$15:$CL$41,"&gt;="&amp;F773))&lt;E773,F773&lt;&gt;0),"Leaver",K773-H773)</f>
        <v>0</v>
      </c>
      <c r="U773" s="238">
        <f>IF(AND(LARGE('Sch A. Input'!$CL$15:$CL$41,COUNTIF('Sch A. Input'!$CL$15:$CL$41,"&gt;="&amp;F773))&lt;E773,F773&lt;&gt;0),"Leaver",L773-I773)</f>
        <v>0</v>
      </c>
      <c r="V773" s="238">
        <f>IF(AND(LARGE('Sch A. Input'!$CL$15:$CL$41,COUNTIF('Sch A. Input'!$CL$15:$CL$41,"&gt;="&amp;F773))&lt;E773,F773&lt;&gt;0),"Leaver",IFERROR(S773/X773*$M$9,0))</f>
        <v>0</v>
      </c>
      <c r="W773" s="238">
        <f>IF(AND(LARGE('Sch A. Input'!$CL$15:$CL$41,COUNTIF('Sch A. Input'!$CL$15:$CL$41,"&gt;="&amp;F773))&lt;E773,F773&lt;&gt;0),"Leaver",V773+T773)</f>
        <v>0</v>
      </c>
      <c r="X773" s="264">
        <f>IF(AND(LARGE('Sch A. Input'!$CL$15:$CL$41,COUNTIF('Sch A. Input'!$CL$15:$CL$41,"&gt;="&amp;F773))&lt;E773,F773&lt;&gt;0),"Leaver",IF(OR(D773="",D773&gt;$L$11,($L$11-14)&lt;$K$9),0,(E773+1-D773)/14-1))</f>
        <v>0</v>
      </c>
      <c r="Y773" s="265">
        <f>IF(AND(LARGE('Sch A. Input'!$CL$15:$CL$41,COUNTIF('Sch A. Input'!$CL$15:$CL$41,"&gt;="&amp;F773))&lt;E773,F773&lt;&gt;0),"Leaver",IFERROR(IF((S773/$X773*$M$9+T773)&gt;$D$12,"YES","NO"),0))</f>
        <v>0</v>
      </c>
      <c r="Z773" s="225">
        <f>IF(AND(LARGE('Sch A. Input'!$CL$15:$CL$41,COUNTIF('Sch A. Input'!$CL$15:$CL$41,"&gt;="&amp;F773))&lt;E773,F773&lt;&gt;0),"Leaver",IFERROR(IF($Y773="YES",MIN($U773*($G$12/$D$12),$G$12),(SUMPRODUCT(--((MIN(W773,$D$12))&gt;$C$9:$C$12),((MIN(W773,$D$12))-$C$9:$C$12),$H$9:$H$12))-((1-(X773/$M$9))*(SUMPRODUCT(--((MIN(V773,$D$12))&gt;$C$9:$C$12),((MIN(V773,$D$12))-$C$9:$C$12),$H$9:$H$12)))),0))</f>
        <v>0</v>
      </c>
      <c r="AA773" s="169">
        <f>IF(AND(LARGE('Sch A. Input'!$CL$15:$CL$41,COUNTIF('Sch A. Input'!$CL$15:$CL$41,"&gt;="&amp;F773))&lt;E773,F773&lt;&gt;0),"Leaver",IFERROR(Z773/U773,0))</f>
        <v>0</v>
      </c>
      <c r="AB773" s="170">
        <f>IF(AND(LARGE('Sch A. Input'!$CL$15:$CL$41,COUNTIF('Sch A. Input'!$CL$15:$CL$41,"&gt;="&amp;F773))&lt;E773,F773&lt;&gt;0),"Leaver",Q773-Z773)</f>
        <v>0</v>
      </c>
      <c r="AC773" s="94">
        <f t="shared" si="127"/>
        <v>0</v>
      </c>
      <c r="BK773" s="2"/>
      <c r="BL773" s="2"/>
      <c r="CI773"/>
    </row>
    <row r="774" spans="2:87" x14ac:dyDescent="0.35">
      <c r="B774" s="70" t="str">
        <f>IF('Sch A. Input'!B772="","",'Sch A. Input'!B772)</f>
        <v/>
      </c>
      <c r="C774" s="75" t="str">
        <f>IF('Sch A. Input'!C772="","",'Sch A. Input'!C772)</f>
        <v/>
      </c>
      <c r="D774" s="71" t="str">
        <f>IF('Sch A. Input'!D772="","",'Sch A. Input'!D772)</f>
        <v/>
      </c>
      <c r="E774" s="71">
        <f>'Sch A. Input'!E772</f>
        <v>45016</v>
      </c>
      <c r="F774" s="71">
        <f>'Sch A. Input'!F772</f>
        <v>0</v>
      </c>
      <c r="G774" s="226">
        <f>SUMIFS('Sch A. Input'!H772:CJ772,'Sch A. Input'!$H$13:$CJ$13,$L$11,'Sch A. Input'!$H$14:$CJ$14,"Recurring")</f>
        <v>0</v>
      </c>
      <c r="H774" s="226">
        <f>SUMIFS('Sch A. Input'!H772:CJ772,'Sch A. Input'!$H$13:$CJ$13,$L$11,'Sch A. Input'!$H$14:$CJ$14,"One-time")</f>
        <v>0</v>
      </c>
      <c r="I774" s="227">
        <f t="shared" si="121"/>
        <v>0</v>
      </c>
      <c r="J774" s="228">
        <f>SUMIFS('Sch A. Input'!H772:CJ772,'Sch A. Input'!$H$14:$CJ$14,"Recurring",'Sch A. Input'!$H$13:$CJ$13,"&lt;="&amp;$L$11)</f>
        <v>0</v>
      </c>
      <c r="K774" s="228">
        <f>SUMIFS('Sch A. Input'!H772:CJ772,'Sch A. Input'!$H$14:$CJ$14,"One-time",'Sch A. Input'!$H$13:$CJ$13,"&lt;="&amp;$L$11)</f>
        <v>0</v>
      </c>
      <c r="L774" s="229">
        <f t="shared" si="122"/>
        <v>0</v>
      </c>
      <c r="M774" s="228">
        <f t="shared" si="123"/>
        <v>0</v>
      </c>
      <c r="N774" s="228">
        <f t="shared" si="124"/>
        <v>0</v>
      </c>
      <c r="O774" s="259">
        <f t="shared" si="125"/>
        <v>0</v>
      </c>
      <c r="P774" s="268">
        <f t="shared" si="119"/>
        <v>0</v>
      </c>
      <c r="Q774" s="231">
        <f t="shared" si="120"/>
        <v>0</v>
      </c>
      <c r="R774" s="97">
        <f t="shared" si="126"/>
        <v>0</v>
      </c>
      <c r="S774" s="237">
        <f>IF(AND(LARGE('Sch A. Input'!$CL$15:$CL$41,COUNTIF('Sch A. Input'!$CL$15:$CL$41,"&gt;="&amp;F774))&lt;E774,F774&lt;&gt;0),"Leaver",J774-G774)</f>
        <v>0</v>
      </c>
      <c r="T774" s="237">
        <f>IF(AND(LARGE('Sch A. Input'!$CL$15:$CL$41,COUNTIF('Sch A. Input'!$CL$15:$CL$41,"&gt;="&amp;F774))&lt;E774,F774&lt;&gt;0),"Leaver",K774-H774)</f>
        <v>0</v>
      </c>
      <c r="U774" s="238">
        <f>IF(AND(LARGE('Sch A. Input'!$CL$15:$CL$41,COUNTIF('Sch A. Input'!$CL$15:$CL$41,"&gt;="&amp;F774))&lt;E774,F774&lt;&gt;0),"Leaver",L774-I774)</f>
        <v>0</v>
      </c>
      <c r="V774" s="238">
        <f>IF(AND(LARGE('Sch A. Input'!$CL$15:$CL$41,COUNTIF('Sch A. Input'!$CL$15:$CL$41,"&gt;="&amp;F774))&lt;E774,F774&lt;&gt;0),"Leaver",IFERROR(S774/X774*$M$9,0))</f>
        <v>0</v>
      </c>
      <c r="W774" s="238">
        <f>IF(AND(LARGE('Sch A. Input'!$CL$15:$CL$41,COUNTIF('Sch A. Input'!$CL$15:$CL$41,"&gt;="&amp;F774))&lt;E774,F774&lt;&gt;0),"Leaver",V774+T774)</f>
        <v>0</v>
      </c>
      <c r="X774" s="264">
        <f>IF(AND(LARGE('Sch A. Input'!$CL$15:$CL$41,COUNTIF('Sch A. Input'!$CL$15:$CL$41,"&gt;="&amp;F774))&lt;E774,F774&lt;&gt;0),"Leaver",IF(OR(D774="",D774&gt;$L$11,($L$11-14)&lt;$K$9),0,(E774+1-D774)/14-1))</f>
        <v>0</v>
      </c>
      <c r="Y774" s="265">
        <f>IF(AND(LARGE('Sch A. Input'!$CL$15:$CL$41,COUNTIF('Sch A. Input'!$CL$15:$CL$41,"&gt;="&amp;F774))&lt;E774,F774&lt;&gt;0),"Leaver",IFERROR(IF((S774/$X774*$M$9+T774)&gt;$D$12,"YES","NO"),0))</f>
        <v>0</v>
      </c>
      <c r="Z774" s="225">
        <f>IF(AND(LARGE('Sch A. Input'!$CL$15:$CL$41,COUNTIF('Sch A. Input'!$CL$15:$CL$41,"&gt;="&amp;F774))&lt;E774,F774&lt;&gt;0),"Leaver",IFERROR(IF($Y774="YES",MIN($U774*($G$12/$D$12),$G$12),(SUMPRODUCT(--((MIN(W774,$D$12))&gt;$C$9:$C$12),((MIN(W774,$D$12))-$C$9:$C$12),$H$9:$H$12))-((1-(X774/$M$9))*(SUMPRODUCT(--((MIN(V774,$D$12))&gt;$C$9:$C$12),((MIN(V774,$D$12))-$C$9:$C$12),$H$9:$H$12)))),0))</f>
        <v>0</v>
      </c>
      <c r="AA774" s="169">
        <f>IF(AND(LARGE('Sch A. Input'!$CL$15:$CL$41,COUNTIF('Sch A. Input'!$CL$15:$CL$41,"&gt;="&amp;F774))&lt;E774,F774&lt;&gt;0),"Leaver",IFERROR(Z774/U774,0))</f>
        <v>0</v>
      </c>
      <c r="AB774" s="170">
        <f>IF(AND(LARGE('Sch A. Input'!$CL$15:$CL$41,COUNTIF('Sch A. Input'!$CL$15:$CL$41,"&gt;="&amp;F774))&lt;E774,F774&lt;&gt;0),"Leaver",Q774-Z774)</f>
        <v>0</v>
      </c>
      <c r="AC774" s="94">
        <f t="shared" si="127"/>
        <v>0</v>
      </c>
      <c r="BK774" s="2"/>
      <c r="BL774" s="2"/>
      <c r="CI774"/>
    </row>
    <row r="775" spans="2:87" x14ac:dyDescent="0.35">
      <c r="B775" s="70" t="str">
        <f>IF('Sch A. Input'!B773="","",'Sch A. Input'!B773)</f>
        <v/>
      </c>
      <c r="C775" s="75" t="str">
        <f>IF('Sch A. Input'!C773="","",'Sch A. Input'!C773)</f>
        <v/>
      </c>
      <c r="D775" s="71" t="str">
        <f>IF('Sch A. Input'!D773="","",'Sch A. Input'!D773)</f>
        <v/>
      </c>
      <c r="E775" s="71">
        <f>'Sch A. Input'!E773</f>
        <v>45016</v>
      </c>
      <c r="F775" s="71">
        <f>'Sch A. Input'!F773</f>
        <v>0</v>
      </c>
      <c r="G775" s="226">
        <f>SUMIFS('Sch A. Input'!H773:CJ773,'Sch A. Input'!$H$13:$CJ$13,$L$11,'Sch A. Input'!$H$14:$CJ$14,"Recurring")</f>
        <v>0</v>
      </c>
      <c r="H775" s="226">
        <f>SUMIFS('Sch A. Input'!H773:CJ773,'Sch A. Input'!$H$13:$CJ$13,$L$11,'Sch A. Input'!$H$14:$CJ$14,"One-time")</f>
        <v>0</v>
      </c>
      <c r="I775" s="227">
        <f t="shared" si="121"/>
        <v>0</v>
      </c>
      <c r="J775" s="228">
        <f>SUMIFS('Sch A. Input'!H773:CJ773,'Sch A. Input'!$H$14:$CJ$14,"Recurring",'Sch A. Input'!$H$13:$CJ$13,"&lt;="&amp;$L$11)</f>
        <v>0</v>
      </c>
      <c r="K775" s="228">
        <f>SUMIFS('Sch A. Input'!H773:CJ773,'Sch A. Input'!$H$14:$CJ$14,"One-time",'Sch A. Input'!$H$13:$CJ$13,"&lt;="&amp;$L$11)</f>
        <v>0</v>
      </c>
      <c r="L775" s="229">
        <f t="shared" si="122"/>
        <v>0</v>
      </c>
      <c r="M775" s="228">
        <f t="shared" si="123"/>
        <v>0</v>
      </c>
      <c r="N775" s="228">
        <f t="shared" si="124"/>
        <v>0</v>
      </c>
      <c r="O775" s="259">
        <f t="shared" si="125"/>
        <v>0</v>
      </c>
      <c r="P775" s="268">
        <f t="shared" si="119"/>
        <v>0</v>
      </c>
      <c r="Q775" s="231">
        <f t="shared" si="120"/>
        <v>0</v>
      </c>
      <c r="R775" s="97">
        <f t="shared" si="126"/>
        <v>0</v>
      </c>
      <c r="S775" s="237">
        <f>IF(AND(LARGE('Sch A. Input'!$CL$15:$CL$41,COUNTIF('Sch A. Input'!$CL$15:$CL$41,"&gt;="&amp;F775))&lt;E775,F775&lt;&gt;0),"Leaver",J775-G775)</f>
        <v>0</v>
      </c>
      <c r="T775" s="237">
        <f>IF(AND(LARGE('Sch A. Input'!$CL$15:$CL$41,COUNTIF('Sch A. Input'!$CL$15:$CL$41,"&gt;="&amp;F775))&lt;E775,F775&lt;&gt;0),"Leaver",K775-H775)</f>
        <v>0</v>
      </c>
      <c r="U775" s="238">
        <f>IF(AND(LARGE('Sch A. Input'!$CL$15:$CL$41,COUNTIF('Sch A. Input'!$CL$15:$CL$41,"&gt;="&amp;F775))&lt;E775,F775&lt;&gt;0),"Leaver",L775-I775)</f>
        <v>0</v>
      </c>
      <c r="V775" s="238">
        <f>IF(AND(LARGE('Sch A. Input'!$CL$15:$CL$41,COUNTIF('Sch A. Input'!$CL$15:$CL$41,"&gt;="&amp;F775))&lt;E775,F775&lt;&gt;0),"Leaver",IFERROR(S775/X775*$M$9,0))</f>
        <v>0</v>
      </c>
      <c r="W775" s="238">
        <f>IF(AND(LARGE('Sch A. Input'!$CL$15:$CL$41,COUNTIF('Sch A. Input'!$CL$15:$CL$41,"&gt;="&amp;F775))&lt;E775,F775&lt;&gt;0),"Leaver",V775+T775)</f>
        <v>0</v>
      </c>
      <c r="X775" s="264">
        <f>IF(AND(LARGE('Sch A. Input'!$CL$15:$CL$41,COUNTIF('Sch A. Input'!$CL$15:$CL$41,"&gt;="&amp;F775))&lt;E775,F775&lt;&gt;0),"Leaver",IF(OR(D775="",D775&gt;$L$11,($L$11-14)&lt;$K$9),0,(E775+1-D775)/14-1))</f>
        <v>0</v>
      </c>
      <c r="Y775" s="265">
        <f>IF(AND(LARGE('Sch A. Input'!$CL$15:$CL$41,COUNTIF('Sch A. Input'!$CL$15:$CL$41,"&gt;="&amp;F775))&lt;E775,F775&lt;&gt;0),"Leaver",IFERROR(IF((S775/$X775*$M$9+T775)&gt;$D$12,"YES","NO"),0))</f>
        <v>0</v>
      </c>
      <c r="Z775" s="225">
        <f>IF(AND(LARGE('Sch A. Input'!$CL$15:$CL$41,COUNTIF('Sch A. Input'!$CL$15:$CL$41,"&gt;="&amp;F775))&lt;E775,F775&lt;&gt;0),"Leaver",IFERROR(IF($Y775="YES",MIN($U775*($G$12/$D$12),$G$12),(SUMPRODUCT(--((MIN(W775,$D$12))&gt;$C$9:$C$12),((MIN(W775,$D$12))-$C$9:$C$12),$H$9:$H$12))-((1-(X775/$M$9))*(SUMPRODUCT(--((MIN(V775,$D$12))&gt;$C$9:$C$12),((MIN(V775,$D$12))-$C$9:$C$12),$H$9:$H$12)))),0))</f>
        <v>0</v>
      </c>
      <c r="AA775" s="169">
        <f>IF(AND(LARGE('Sch A. Input'!$CL$15:$CL$41,COUNTIF('Sch A. Input'!$CL$15:$CL$41,"&gt;="&amp;F775))&lt;E775,F775&lt;&gt;0),"Leaver",IFERROR(Z775/U775,0))</f>
        <v>0</v>
      </c>
      <c r="AB775" s="170">
        <f>IF(AND(LARGE('Sch A. Input'!$CL$15:$CL$41,COUNTIF('Sch A. Input'!$CL$15:$CL$41,"&gt;="&amp;F775))&lt;E775,F775&lt;&gt;0),"Leaver",Q775-Z775)</f>
        <v>0</v>
      </c>
      <c r="AC775" s="94">
        <f t="shared" si="127"/>
        <v>0</v>
      </c>
      <c r="BK775" s="2"/>
      <c r="BL775" s="2"/>
      <c r="CI775"/>
    </row>
    <row r="776" spans="2:87" x14ac:dyDescent="0.35">
      <c r="B776" s="70" t="str">
        <f>IF('Sch A. Input'!B774="","",'Sch A. Input'!B774)</f>
        <v/>
      </c>
      <c r="C776" s="75" t="str">
        <f>IF('Sch A. Input'!C774="","",'Sch A. Input'!C774)</f>
        <v/>
      </c>
      <c r="D776" s="71" t="str">
        <f>IF('Sch A. Input'!D774="","",'Sch A. Input'!D774)</f>
        <v/>
      </c>
      <c r="E776" s="71">
        <f>'Sch A. Input'!E774</f>
        <v>45016</v>
      </c>
      <c r="F776" s="71">
        <f>'Sch A. Input'!F774</f>
        <v>0</v>
      </c>
      <c r="G776" s="226">
        <f>SUMIFS('Sch A. Input'!H774:CJ774,'Sch A. Input'!$H$13:$CJ$13,$L$11,'Sch A. Input'!$H$14:$CJ$14,"Recurring")</f>
        <v>0</v>
      </c>
      <c r="H776" s="226">
        <f>SUMIFS('Sch A. Input'!H774:CJ774,'Sch A. Input'!$H$13:$CJ$13,$L$11,'Sch A. Input'!$H$14:$CJ$14,"One-time")</f>
        <v>0</v>
      </c>
      <c r="I776" s="227">
        <f t="shared" si="121"/>
        <v>0</v>
      </c>
      <c r="J776" s="228">
        <f>SUMIFS('Sch A. Input'!H774:CJ774,'Sch A. Input'!$H$14:$CJ$14,"Recurring",'Sch A. Input'!$H$13:$CJ$13,"&lt;="&amp;$L$11)</f>
        <v>0</v>
      </c>
      <c r="K776" s="228">
        <f>SUMIFS('Sch A. Input'!H774:CJ774,'Sch A. Input'!$H$14:$CJ$14,"One-time",'Sch A. Input'!$H$13:$CJ$13,"&lt;="&amp;$L$11)</f>
        <v>0</v>
      </c>
      <c r="L776" s="229">
        <f t="shared" si="122"/>
        <v>0</v>
      </c>
      <c r="M776" s="228">
        <f t="shared" si="123"/>
        <v>0</v>
      </c>
      <c r="N776" s="228">
        <f t="shared" si="124"/>
        <v>0</v>
      </c>
      <c r="O776" s="259">
        <f t="shared" si="125"/>
        <v>0</v>
      </c>
      <c r="P776" s="268">
        <f t="shared" si="119"/>
        <v>0</v>
      </c>
      <c r="Q776" s="231">
        <f t="shared" si="120"/>
        <v>0</v>
      </c>
      <c r="R776" s="97">
        <f t="shared" si="126"/>
        <v>0</v>
      </c>
      <c r="S776" s="237">
        <f>IF(AND(LARGE('Sch A. Input'!$CL$15:$CL$41,COUNTIF('Sch A. Input'!$CL$15:$CL$41,"&gt;="&amp;F776))&lt;E776,F776&lt;&gt;0),"Leaver",J776-G776)</f>
        <v>0</v>
      </c>
      <c r="T776" s="237">
        <f>IF(AND(LARGE('Sch A. Input'!$CL$15:$CL$41,COUNTIF('Sch A. Input'!$CL$15:$CL$41,"&gt;="&amp;F776))&lt;E776,F776&lt;&gt;0),"Leaver",K776-H776)</f>
        <v>0</v>
      </c>
      <c r="U776" s="238">
        <f>IF(AND(LARGE('Sch A. Input'!$CL$15:$CL$41,COUNTIF('Sch A. Input'!$CL$15:$CL$41,"&gt;="&amp;F776))&lt;E776,F776&lt;&gt;0),"Leaver",L776-I776)</f>
        <v>0</v>
      </c>
      <c r="V776" s="238">
        <f>IF(AND(LARGE('Sch A. Input'!$CL$15:$CL$41,COUNTIF('Sch A. Input'!$CL$15:$CL$41,"&gt;="&amp;F776))&lt;E776,F776&lt;&gt;0),"Leaver",IFERROR(S776/X776*$M$9,0))</f>
        <v>0</v>
      </c>
      <c r="W776" s="238">
        <f>IF(AND(LARGE('Sch A. Input'!$CL$15:$CL$41,COUNTIF('Sch A. Input'!$CL$15:$CL$41,"&gt;="&amp;F776))&lt;E776,F776&lt;&gt;0),"Leaver",V776+T776)</f>
        <v>0</v>
      </c>
      <c r="X776" s="264">
        <f>IF(AND(LARGE('Sch A. Input'!$CL$15:$CL$41,COUNTIF('Sch A. Input'!$CL$15:$CL$41,"&gt;="&amp;F776))&lt;E776,F776&lt;&gt;0),"Leaver",IF(OR(D776="",D776&gt;$L$11,($L$11-14)&lt;$K$9),0,(E776+1-D776)/14-1))</f>
        <v>0</v>
      </c>
      <c r="Y776" s="265">
        <f>IF(AND(LARGE('Sch A. Input'!$CL$15:$CL$41,COUNTIF('Sch A. Input'!$CL$15:$CL$41,"&gt;="&amp;F776))&lt;E776,F776&lt;&gt;0),"Leaver",IFERROR(IF((S776/$X776*$M$9+T776)&gt;$D$12,"YES","NO"),0))</f>
        <v>0</v>
      </c>
      <c r="Z776" s="225">
        <f>IF(AND(LARGE('Sch A. Input'!$CL$15:$CL$41,COUNTIF('Sch A. Input'!$CL$15:$CL$41,"&gt;="&amp;F776))&lt;E776,F776&lt;&gt;0),"Leaver",IFERROR(IF($Y776="YES",MIN($U776*($G$12/$D$12),$G$12),(SUMPRODUCT(--((MIN(W776,$D$12))&gt;$C$9:$C$12),((MIN(W776,$D$12))-$C$9:$C$12),$H$9:$H$12))-((1-(X776/$M$9))*(SUMPRODUCT(--((MIN(V776,$D$12))&gt;$C$9:$C$12),((MIN(V776,$D$12))-$C$9:$C$12),$H$9:$H$12)))),0))</f>
        <v>0</v>
      </c>
      <c r="AA776" s="169">
        <f>IF(AND(LARGE('Sch A. Input'!$CL$15:$CL$41,COUNTIF('Sch A. Input'!$CL$15:$CL$41,"&gt;="&amp;F776))&lt;E776,F776&lt;&gt;0),"Leaver",IFERROR(Z776/U776,0))</f>
        <v>0</v>
      </c>
      <c r="AB776" s="170">
        <f>IF(AND(LARGE('Sch A. Input'!$CL$15:$CL$41,COUNTIF('Sch A. Input'!$CL$15:$CL$41,"&gt;="&amp;F776))&lt;E776,F776&lt;&gt;0),"Leaver",Q776-Z776)</f>
        <v>0</v>
      </c>
      <c r="AC776" s="94">
        <f t="shared" si="127"/>
        <v>0</v>
      </c>
      <c r="BK776" s="2"/>
      <c r="BL776" s="2"/>
      <c r="CI776"/>
    </row>
    <row r="777" spans="2:87" x14ac:dyDescent="0.35">
      <c r="B777" s="70" t="str">
        <f>IF('Sch A. Input'!B775="","",'Sch A. Input'!B775)</f>
        <v/>
      </c>
      <c r="C777" s="75" t="str">
        <f>IF('Sch A. Input'!C775="","",'Sch A. Input'!C775)</f>
        <v/>
      </c>
      <c r="D777" s="71" t="str">
        <f>IF('Sch A. Input'!D775="","",'Sch A. Input'!D775)</f>
        <v/>
      </c>
      <c r="E777" s="71">
        <f>'Sch A. Input'!E775</f>
        <v>45016</v>
      </c>
      <c r="F777" s="71">
        <f>'Sch A. Input'!F775</f>
        <v>0</v>
      </c>
      <c r="G777" s="226">
        <f>SUMIFS('Sch A. Input'!H775:CJ775,'Sch A. Input'!$H$13:$CJ$13,$L$11,'Sch A. Input'!$H$14:$CJ$14,"Recurring")</f>
        <v>0</v>
      </c>
      <c r="H777" s="226">
        <f>SUMIFS('Sch A. Input'!H775:CJ775,'Sch A. Input'!$H$13:$CJ$13,$L$11,'Sch A. Input'!$H$14:$CJ$14,"One-time")</f>
        <v>0</v>
      </c>
      <c r="I777" s="227">
        <f t="shared" si="121"/>
        <v>0</v>
      </c>
      <c r="J777" s="228">
        <f>SUMIFS('Sch A. Input'!H775:CJ775,'Sch A. Input'!$H$14:$CJ$14,"Recurring",'Sch A. Input'!$H$13:$CJ$13,"&lt;="&amp;$L$11)</f>
        <v>0</v>
      </c>
      <c r="K777" s="228">
        <f>SUMIFS('Sch A. Input'!H775:CJ775,'Sch A. Input'!$H$14:$CJ$14,"One-time",'Sch A. Input'!$H$13:$CJ$13,"&lt;="&amp;$L$11)</f>
        <v>0</v>
      </c>
      <c r="L777" s="229">
        <f t="shared" si="122"/>
        <v>0</v>
      </c>
      <c r="M777" s="228">
        <f t="shared" si="123"/>
        <v>0</v>
      </c>
      <c r="N777" s="228">
        <f t="shared" si="124"/>
        <v>0</v>
      </c>
      <c r="O777" s="259">
        <f t="shared" si="125"/>
        <v>0</v>
      </c>
      <c r="P777" s="268">
        <f t="shared" si="119"/>
        <v>0</v>
      </c>
      <c r="Q777" s="231">
        <f t="shared" si="120"/>
        <v>0</v>
      </c>
      <c r="R777" s="97">
        <f t="shared" si="126"/>
        <v>0</v>
      </c>
      <c r="S777" s="237">
        <f>IF(AND(LARGE('Sch A. Input'!$CL$15:$CL$41,COUNTIF('Sch A. Input'!$CL$15:$CL$41,"&gt;="&amp;F777))&lt;E777,F777&lt;&gt;0),"Leaver",J777-G777)</f>
        <v>0</v>
      </c>
      <c r="T777" s="237">
        <f>IF(AND(LARGE('Sch A. Input'!$CL$15:$CL$41,COUNTIF('Sch A. Input'!$CL$15:$CL$41,"&gt;="&amp;F777))&lt;E777,F777&lt;&gt;0),"Leaver",K777-H777)</f>
        <v>0</v>
      </c>
      <c r="U777" s="238">
        <f>IF(AND(LARGE('Sch A. Input'!$CL$15:$CL$41,COUNTIF('Sch A. Input'!$CL$15:$CL$41,"&gt;="&amp;F777))&lt;E777,F777&lt;&gt;0),"Leaver",L777-I777)</f>
        <v>0</v>
      </c>
      <c r="V777" s="238">
        <f>IF(AND(LARGE('Sch A. Input'!$CL$15:$CL$41,COUNTIF('Sch A. Input'!$CL$15:$CL$41,"&gt;="&amp;F777))&lt;E777,F777&lt;&gt;0),"Leaver",IFERROR(S777/X777*$M$9,0))</f>
        <v>0</v>
      </c>
      <c r="W777" s="238">
        <f>IF(AND(LARGE('Sch A. Input'!$CL$15:$CL$41,COUNTIF('Sch A. Input'!$CL$15:$CL$41,"&gt;="&amp;F777))&lt;E777,F777&lt;&gt;0),"Leaver",V777+T777)</f>
        <v>0</v>
      </c>
      <c r="X777" s="264">
        <f>IF(AND(LARGE('Sch A. Input'!$CL$15:$CL$41,COUNTIF('Sch A. Input'!$CL$15:$CL$41,"&gt;="&amp;F777))&lt;E777,F777&lt;&gt;0),"Leaver",IF(OR(D777="",D777&gt;$L$11,($L$11-14)&lt;$K$9),0,(E777+1-D777)/14-1))</f>
        <v>0</v>
      </c>
      <c r="Y777" s="265">
        <f>IF(AND(LARGE('Sch A. Input'!$CL$15:$CL$41,COUNTIF('Sch A. Input'!$CL$15:$CL$41,"&gt;="&amp;F777))&lt;E777,F777&lt;&gt;0),"Leaver",IFERROR(IF((S777/$X777*$M$9+T777)&gt;$D$12,"YES","NO"),0))</f>
        <v>0</v>
      </c>
      <c r="Z777" s="225">
        <f>IF(AND(LARGE('Sch A. Input'!$CL$15:$CL$41,COUNTIF('Sch A. Input'!$CL$15:$CL$41,"&gt;="&amp;F777))&lt;E777,F777&lt;&gt;0),"Leaver",IFERROR(IF($Y777="YES",MIN($U777*($G$12/$D$12),$G$12),(SUMPRODUCT(--((MIN(W777,$D$12))&gt;$C$9:$C$12),((MIN(W777,$D$12))-$C$9:$C$12),$H$9:$H$12))-((1-(X777/$M$9))*(SUMPRODUCT(--((MIN(V777,$D$12))&gt;$C$9:$C$12),((MIN(V777,$D$12))-$C$9:$C$12),$H$9:$H$12)))),0))</f>
        <v>0</v>
      </c>
      <c r="AA777" s="169">
        <f>IF(AND(LARGE('Sch A. Input'!$CL$15:$CL$41,COUNTIF('Sch A. Input'!$CL$15:$CL$41,"&gt;="&amp;F777))&lt;E777,F777&lt;&gt;0),"Leaver",IFERROR(Z777/U777,0))</f>
        <v>0</v>
      </c>
      <c r="AB777" s="170">
        <f>IF(AND(LARGE('Sch A. Input'!$CL$15:$CL$41,COUNTIF('Sch A. Input'!$CL$15:$CL$41,"&gt;="&amp;F777))&lt;E777,F777&lt;&gt;0),"Leaver",Q777-Z777)</f>
        <v>0</v>
      </c>
      <c r="AC777" s="94">
        <f t="shared" si="127"/>
        <v>0</v>
      </c>
      <c r="BK777" s="2"/>
      <c r="BL777" s="2"/>
      <c r="CI777"/>
    </row>
    <row r="778" spans="2:87" x14ac:dyDescent="0.35">
      <c r="B778" s="70" t="str">
        <f>IF('Sch A. Input'!B776="","",'Sch A. Input'!B776)</f>
        <v/>
      </c>
      <c r="C778" s="75" t="str">
        <f>IF('Sch A. Input'!C776="","",'Sch A. Input'!C776)</f>
        <v/>
      </c>
      <c r="D778" s="71" t="str">
        <f>IF('Sch A. Input'!D776="","",'Sch A. Input'!D776)</f>
        <v/>
      </c>
      <c r="E778" s="71">
        <f>'Sch A. Input'!E776</f>
        <v>45016</v>
      </c>
      <c r="F778" s="71">
        <f>'Sch A. Input'!F776</f>
        <v>0</v>
      </c>
      <c r="G778" s="226">
        <f>SUMIFS('Sch A. Input'!H776:CJ776,'Sch A. Input'!$H$13:$CJ$13,$L$11,'Sch A. Input'!$H$14:$CJ$14,"Recurring")</f>
        <v>0</v>
      </c>
      <c r="H778" s="226">
        <f>SUMIFS('Sch A. Input'!H776:CJ776,'Sch A. Input'!$H$13:$CJ$13,$L$11,'Sch A. Input'!$H$14:$CJ$14,"One-time")</f>
        <v>0</v>
      </c>
      <c r="I778" s="227">
        <f t="shared" si="121"/>
        <v>0</v>
      </c>
      <c r="J778" s="228">
        <f>SUMIFS('Sch A. Input'!H776:CJ776,'Sch A. Input'!$H$14:$CJ$14,"Recurring",'Sch A. Input'!$H$13:$CJ$13,"&lt;="&amp;$L$11)</f>
        <v>0</v>
      </c>
      <c r="K778" s="228">
        <f>SUMIFS('Sch A. Input'!H776:CJ776,'Sch A. Input'!$H$14:$CJ$14,"One-time",'Sch A. Input'!$H$13:$CJ$13,"&lt;="&amp;$L$11)</f>
        <v>0</v>
      </c>
      <c r="L778" s="229">
        <f t="shared" si="122"/>
        <v>0</v>
      </c>
      <c r="M778" s="228">
        <f t="shared" si="123"/>
        <v>0</v>
      </c>
      <c r="N778" s="228">
        <f t="shared" si="124"/>
        <v>0</v>
      </c>
      <c r="O778" s="259">
        <f t="shared" si="125"/>
        <v>0</v>
      </c>
      <c r="P778" s="268">
        <f t="shared" si="119"/>
        <v>0</v>
      </c>
      <c r="Q778" s="231">
        <f t="shared" si="120"/>
        <v>0</v>
      </c>
      <c r="R778" s="97">
        <f t="shared" si="126"/>
        <v>0</v>
      </c>
      <c r="S778" s="237">
        <f>IF(AND(LARGE('Sch A. Input'!$CL$15:$CL$41,COUNTIF('Sch A. Input'!$CL$15:$CL$41,"&gt;="&amp;F778))&lt;E778,F778&lt;&gt;0),"Leaver",J778-G778)</f>
        <v>0</v>
      </c>
      <c r="T778" s="237">
        <f>IF(AND(LARGE('Sch A. Input'!$CL$15:$CL$41,COUNTIF('Sch A. Input'!$CL$15:$CL$41,"&gt;="&amp;F778))&lt;E778,F778&lt;&gt;0),"Leaver",K778-H778)</f>
        <v>0</v>
      </c>
      <c r="U778" s="238">
        <f>IF(AND(LARGE('Sch A. Input'!$CL$15:$CL$41,COUNTIF('Sch A. Input'!$CL$15:$CL$41,"&gt;="&amp;F778))&lt;E778,F778&lt;&gt;0),"Leaver",L778-I778)</f>
        <v>0</v>
      </c>
      <c r="V778" s="238">
        <f>IF(AND(LARGE('Sch A. Input'!$CL$15:$CL$41,COUNTIF('Sch A. Input'!$CL$15:$CL$41,"&gt;="&amp;F778))&lt;E778,F778&lt;&gt;0),"Leaver",IFERROR(S778/X778*$M$9,0))</f>
        <v>0</v>
      </c>
      <c r="W778" s="238">
        <f>IF(AND(LARGE('Sch A. Input'!$CL$15:$CL$41,COUNTIF('Sch A. Input'!$CL$15:$CL$41,"&gt;="&amp;F778))&lt;E778,F778&lt;&gt;0),"Leaver",V778+T778)</f>
        <v>0</v>
      </c>
      <c r="X778" s="264">
        <f>IF(AND(LARGE('Sch A. Input'!$CL$15:$CL$41,COUNTIF('Sch A. Input'!$CL$15:$CL$41,"&gt;="&amp;F778))&lt;E778,F778&lt;&gt;0),"Leaver",IF(OR(D778="",D778&gt;$L$11,($L$11-14)&lt;$K$9),0,(E778+1-D778)/14-1))</f>
        <v>0</v>
      </c>
      <c r="Y778" s="265">
        <f>IF(AND(LARGE('Sch A. Input'!$CL$15:$CL$41,COUNTIF('Sch A. Input'!$CL$15:$CL$41,"&gt;="&amp;F778))&lt;E778,F778&lt;&gt;0),"Leaver",IFERROR(IF((S778/$X778*$M$9+T778)&gt;$D$12,"YES","NO"),0))</f>
        <v>0</v>
      </c>
      <c r="Z778" s="225">
        <f>IF(AND(LARGE('Sch A. Input'!$CL$15:$CL$41,COUNTIF('Sch A. Input'!$CL$15:$CL$41,"&gt;="&amp;F778))&lt;E778,F778&lt;&gt;0),"Leaver",IFERROR(IF($Y778="YES",MIN($U778*($G$12/$D$12),$G$12),(SUMPRODUCT(--((MIN(W778,$D$12))&gt;$C$9:$C$12),((MIN(W778,$D$12))-$C$9:$C$12),$H$9:$H$12))-((1-(X778/$M$9))*(SUMPRODUCT(--((MIN(V778,$D$12))&gt;$C$9:$C$12),((MIN(V778,$D$12))-$C$9:$C$12),$H$9:$H$12)))),0))</f>
        <v>0</v>
      </c>
      <c r="AA778" s="169">
        <f>IF(AND(LARGE('Sch A. Input'!$CL$15:$CL$41,COUNTIF('Sch A. Input'!$CL$15:$CL$41,"&gt;="&amp;F778))&lt;E778,F778&lt;&gt;0),"Leaver",IFERROR(Z778/U778,0))</f>
        <v>0</v>
      </c>
      <c r="AB778" s="170">
        <f>IF(AND(LARGE('Sch A. Input'!$CL$15:$CL$41,COUNTIF('Sch A. Input'!$CL$15:$CL$41,"&gt;="&amp;F778))&lt;E778,F778&lt;&gt;0),"Leaver",Q778-Z778)</f>
        <v>0</v>
      </c>
      <c r="AC778" s="94">
        <f t="shared" si="127"/>
        <v>0</v>
      </c>
      <c r="BK778" s="2"/>
      <c r="BL778" s="2"/>
      <c r="CI778"/>
    </row>
    <row r="779" spans="2:87" x14ac:dyDescent="0.35">
      <c r="B779" s="70" t="str">
        <f>IF('Sch A. Input'!B777="","",'Sch A. Input'!B777)</f>
        <v/>
      </c>
      <c r="C779" s="75" t="str">
        <f>IF('Sch A. Input'!C777="","",'Sch A. Input'!C777)</f>
        <v/>
      </c>
      <c r="D779" s="71" t="str">
        <f>IF('Sch A. Input'!D777="","",'Sch A. Input'!D777)</f>
        <v/>
      </c>
      <c r="E779" s="71">
        <f>'Sch A. Input'!E777</f>
        <v>45016</v>
      </c>
      <c r="F779" s="71">
        <f>'Sch A. Input'!F777</f>
        <v>0</v>
      </c>
      <c r="G779" s="226">
        <f>SUMIFS('Sch A. Input'!H777:CJ777,'Sch A. Input'!$H$13:$CJ$13,$L$11,'Sch A. Input'!$H$14:$CJ$14,"Recurring")</f>
        <v>0</v>
      </c>
      <c r="H779" s="226">
        <f>SUMIFS('Sch A. Input'!H777:CJ777,'Sch A. Input'!$H$13:$CJ$13,$L$11,'Sch A. Input'!$H$14:$CJ$14,"One-time")</f>
        <v>0</v>
      </c>
      <c r="I779" s="227">
        <f t="shared" si="121"/>
        <v>0</v>
      </c>
      <c r="J779" s="228">
        <f>SUMIFS('Sch A. Input'!H777:CJ777,'Sch A. Input'!$H$14:$CJ$14,"Recurring",'Sch A. Input'!$H$13:$CJ$13,"&lt;="&amp;$L$11)</f>
        <v>0</v>
      </c>
      <c r="K779" s="228">
        <f>SUMIFS('Sch A. Input'!H777:CJ777,'Sch A. Input'!$H$14:$CJ$14,"One-time",'Sch A. Input'!$H$13:$CJ$13,"&lt;="&amp;$L$11)</f>
        <v>0</v>
      </c>
      <c r="L779" s="229">
        <f t="shared" si="122"/>
        <v>0</v>
      </c>
      <c r="M779" s="228">
        <f t="shared" si="123"/>
        <v>0</v>
      </c>
      <c r="N779" s="228">
        <f t="shared" si="124"/>
        <v>0</v>
      </c>
      <c r="O779" s="259">
        <f t="shared" si="125"/>
        <v>0</v>
      </c>
      <c r="P779" s="268">
        <f t="shared" si="119"/>
        <v>0</v>
      </c>
      <c r="Q779" s="231">
        <f t="shared" si="120"/>
        <v>0</v>
      </c>
      <c r="R779" s="97">
        <f t="shared" si="126"/>
        <v>0</v>
      </c>
      <c r="S779" s="237">
        <f>IF(AND(LARGE('Sch A. Input'!$CL$15:$CL$41,COUNTIF('Sch A. Input'!$CL$15:$CL$41,"&gt;="&amp;F779))&lt;E779,F779&lt;&gt;0),"Leaver",J779-G779)</f>
        <v>0</v>
      </c>
      <c r="T779" s="237">
        <f>IF(AND(LARGE('Sch A. Input'!$CL$15:$CL$41,COUNTIF('Sch A. Input'!$CL$15:$CL$41,"&gt;="&amp;F779))&lt;E779,F779&lt;&gt;0),"Leaver",K779-H779)</f>
        <v>0</v>
      </c>
      <c r="U779" s="238">
        <f>IF(AND(LARGE('Sch A. Input'!$CL$15:$CL$41,COUNTIF('Sch A. Input'!$CL$15:$CL$41,"&gt;="&amp;F779))&lt;E779,F779&lt;&gt;0),"Leaver",L779-I779)</f>
        <v>0</v>
      </c>
      <c r="V779" s="238">
        <f>IF(AND(LARGE('Sch A. Input'!$CL$15:$CL$41,COUNTIF('Sch A. Input'!$CL$15:$CL$41,"&gt;="&amp;F779))&lt;E779,F779&lt;&gt;0),"Leaver",IFERROR(S779/X779*$M$9,0))</f>
        <v>0</v>
      </c>
      <c r="W779" s="238">
        <f>IF(AND(LARGE('Sch A. Input'!$CL$15:$CL$41,COUNTIF('Sch A. Input'!$CL$15:$CL$41,"&gt;="&amp;F779))&lt;E779,F779&lt;&gt;0),"Leaver",V779+T779)</f>
        <v>0</v>
      </c>
      <c r="X779" s="264">
        <f>IF(AND(LARGE('Sch A. Input'!$CL$15:$CL$41,COUNTIF('Sch A. Input'!$CL$15:$CL$41,"&gt;="&amp;F779))&lt;E779,F779&lt;&gt;0),"Leaver",IF(OR(D779="",D779&gt;$L$11,($L$11-14)&lt;$K$9),0,(E779+1-D779)/14-1))</f>
        <v>0</v>
      </c>
      <c r="Y779" s="265">
        <f>IF(AND(LARGE('Sch A. Input'!$CL$15:$CL$41,COUNTIF('Sch A. Input'!$CL$15:$CL$41,"&gt;="&amp;F779))&lt;E779,F779&lt;&gt;0),"Leaver",IFERROR(IF((S779/$X779*$M$9+T779)&gt;$D$12,"YES","NO"),0))</f>
        <v>0</v>
      </c>
      <c r="Z779" s="225">
        <f>IF(AND(LARGE('Sch A. Input'!$CL$15:$CL$41,COUNTIF('Sch A. Input'!$CL$15:$CL$41,"&gt;="&amp;F779))&lt;E779,F779&lt;&gt;0),"Leaver",IFERROR(IF($Y779="YES",MIN($U779*($G$12/$D$12),$G$12),(SUMPRODUCT(--((MIN(W779,$D$12))&gt;$C$9:$C$12),((MIN(W779,$D$12))-$C$9:$C$12),$H$9:$H$12))-((1-(X779/$M$9))*(SUMPRODUCT(--((MIN(V779,$D$12))&gt;$C$9:$C$12),((MIN(V779,$D$12))-$C$9:$C$12),$H$9:$H$12)))),0))</f>
        <v>0</v>
      </c>
      <c r="AA779" s="169">
        <f>IF(AND(LARGE('Sch A. Input'!$CL$15:$CL$41,COUNTIF('Sch A. Input'!$CL$15:$CL$41,"&gt;="&amp;F779))&lt;E779,F779&lt;&gt;0),"Leaver",IFERROR(Z779/U779,0))</f>
        <v>0</v>
      </c>
      <c r="AB779" s="170">
        <f>IF(AND(LARGE('Sch A. Input'!$CL$15:$CL$41,COUNTIF('Sch A. Input'!$CL$15:$CL$41,"&gt;="&amp;F779))&lt;E779,F779&lt;&gt;0),"Leaver",Q779-Z779)</f>
        <v>0</v>
      </c>
      <c r="AC779" s="94">
        <f t="shared" si="127"/>
        <v>0</v>
      </c>
      <c r="BK779" s="2"/>
      <c r="BL779" s="2"/>
      <c r="CI779"/>
    </row>
    <row r="780" spans="2:87" x14ac:dyDescent="0.35">
      <c r="B780" s="70" t="str">
        <f>IF('Sch A. Input'!B778="","",'Sch A. Input'!B778)</f>
        <v/>
      </c>
      <c r="C780" s="75" t="str">
        <f>IF('Sch A. Input'!C778="","",'Sch A. Input'!C778)</f>
        <v/>
      </c>
      <c r="D780" s="71" t="str">
        <f>IF('Sch A. Input'!D778="","",'Sch A. Input'!D778)</f>
        <v/>
      </c>
      <c r="E780" s="71">
        <f>'Sch A. Input'!E778</f>
        <v>45016</v>
      </c>
      <c r="F780" s="71">
        <f>'Sch A. Input'!F778</f>
        <v>0</v>
      </c>
      <c r="G780" s="226">
        <f>SUMIFS('Sch A. Input'!H778:CJ778,'Sch A. Input'!$H$13:$CJ$13,$L$11,'Sch A. Input'!$H$14:$CJ$14,"Recurring")</f>
        <v>0</v>
      </c>
      <c r="H780" s="226">
        <f>SUMIFS('Sch A. Input'!H778:CJ778,'Sch A. Input'!$H$13:$CJ$13,$L$11,'Sch A. Input'!$H$14:$CJ$14,"One-time")</f>
        <v>0</v>
      </c>
      <c r="I780" s="227">
        <f t="shared" si="121"/>
        <v>0</v>
      </c>
      <c r="J780" s="228">
        <f>SUMIFS('Sch A. Input'!H778:CJ778,'Sch A. Input'!$H$14:$CJ$14,"Recurring",'Sch A. Input'!$H$13:$CJ$13,"&lt;="&amp;$L$11)</f>
        <v>0</v>
      </c>
      <c r="K780" s="228">
        <f>SUMIFS('Sch A. Input'!H778:CJ778,'Sch A. Input'!$H$14:$CJ$14,"One-time",'Sch A. Input'!$H$13:$CJ$13,"&lt;="&amp;$L$11)</f>
        <v>0</v>
      </c>
      <c r="L780" s="229">
        <f t="shared" si="122"/>
        <v>0</v>
      </c>
      <c r="M780" s="228">
        <f t="shared" si="123"/>
        <v>0</v>
      </c>
      <c r="N780" s="228">
        <f t="shared" si="124"/>
        <v>0</v>
      </c>
      <c r="O780" s="259">
        <f t="shared" si="125"/>
        <v>0</v>
      </c>
      <c r="P780" s="268">
        <f t="shared" si="119"/>
        <v>0</v>
      </c>
      <c r="Q780" s="231">
        <f t="shared" si="120"/>
        <v>0</v>
      </c>
      <c r="R780" s="97">
        <f t="shared" si="126"/>
        <v>0</v>
      </c>
      <c r="S780" s="237">
        <f>IF(AND(LARGE('Sch A. Input'!$CL$15:$CL$41,COUNTIF('Sch A. Input'!$CL$15:$CL$41,"&gt;="&amp;F780))&lt;E780,F780&lt;&gt;0),"Leaver",J780-G780)</f>
        <v>0</v>
      </c>
      <c r="T780" s="237">
        <f>IF(AND(LARGE('Sch A. Input'!$CL$15:$CL$41,COUNTIF('Sch A. Input'!$CL$15:$CL$41,"&gt;="&amp;F780))&lt;E780,F780&lt;&gt;0),"Leaver",K780-H780)</f>
        <v>0</v>
      </c>
      <c r="U780" s="238">
        <f>IF(AND(LARGE('Sch A. Input'!$CL$15:$CL$41,COUNTIF('Sch A. Input'!$CL$15:$CL$41,"&gt;="&amp;F780))&lt;E780,F780&lt;&gt;0),"Leaver",L780-I780)</f>
        <v>0</v>
      </c>
      <c r="V780" s="238">
        <f>IF(AND(LARGE('Sch A. Input'!$CL$15:$CL$41,COUNTIF('Sch A. Input'!$CL$15:$CL$41,"&gt;="&amp;F780))&lt;E780,F780&lt;&gt;0),"Leaver",IFERROR(S780/X780*$M$9,0))</f>
        <v>0</v>
      </c>
      <c r="W780" s="238">
        <f>IF(AND(LARGE('Sch A. Input'!$CL$15:$CL$41,COUNTIF('Sch A. Input'!$CL$15:$CL$41,"&gt;="&amp;F780))&lt;E780,F780&lt;&gt;0),"Leaver",V780+T780)</f>
        <v>0</v>
      </c>
      <c r="X780" s="264">
        <f>IF(AND(LARGE('Sch A. Input'!$CL$15:$CL$41,COUNTIF('Sch A. Input'!$CL$15:$CL$41,"&gt;="&amp;F780))&lt;E780,F780&lt;&gt;0),"Leaver",IF(OR(D780="",D780&gt;$L$11,($L$11-14)&lt;$K$9),0,(E780+1-D780)/14-1))</f>
        <v>0</v>
      </c>
      <c r="Y780" s="265">
        <f>IF(AND(LARGE('Sch A. Input'!$CL$15:$CL$41,COUNTIF('Sch A. Input'!$CL$15:$CL$41,"&gt;="&amp;F780))&lt;E780,F780&lt;&gt;0),"Leaver",IFERROR(IF((S780/$X780*$M$9+T780)&gt;$D$12,"YES","NO"),0))</f>
        <v>0</v>
      </c>
      <c r="Z780" s="225">
        <f>IF(AND(LARGE('Sch A. Input'!$CL$15:$CL$41,COUNTIF('Sch A. Input'!$CL$15:$CL$41,"&gt;="&amp;F780))&lt;E780,F780&lt;&gt;0),"Leaver",IFERROR(IF($Y780="YES",MIN($U780*($G$12/$D$12),$G$12),(SUMPRODUCT(--((MIN(W780,$D$12))&gt;$C$9:$C$12),((MIN(W780,$D$12))-$C$9:$C$12),$H$9:$H$12))-((1-(X780/$M$9))*(SUMPRODUCT(--((MIN(V780,$D$12))&gt;$C$9:$C$12),((MIN(V780,$D$12))-$C$9:$C$12),$H$9:$H$12)))),0))</f>
        <v>0</v>
      </c>
      <c r="AA780" s="169">
        <f>IF(AND(LARGE('Sch A. Input'!$CL$15:$CL$41,COUNTIF('Sch A. Input'!$CL$15:$CL$41,"&gt;="&amp;F780))&lt;E780,F780&lt;&gt;0),"Leaver",IFERROR(Z780/U780,0))</f>
        <v>0</v>
      </c>
      <c r="AB780" s="170">
        <f>IF(AND(LARGE('Sch A. Input'!$CL$15:$CL$41,COUNTIF('Sch A. Input'!$CL$15:$CL$41,"&gt;="&amp;F780))&lt;E780,F780&lt;&gt;0),"Leaver",Q780-Z780)</f>
        <v>0</v>
      </c>
      <c r="AC780" s="94">
        <f t="shared" si="127"/>
        <v>0</v>
      </c>
      <c r="BK780" s="2"/>
      <c r="BL780" s="2"/>
      <c r="CI780"/>
    </row>
    <row r="781" spans="2:87" x14ac:dyDescent="0.35">
      <c r="B781" s="70" t="str">
        <f>IF('Sch A. Input'!B779="","",'Sch A. Input'!B779)</f>
        <v/>
      </c>
      <c r="C781" s="75" t="str">
        <f>IF('Sch A. Input'!C779="","",'Sch A. Input'!C779)</f>
        <v/>
      </c>
      <c r="D781" s="71" t="str">
        <f>IF('Sch A. Input'!D779="","",'Sch A. Input'!D779)</f>
        <v/>
      </c>
      <c r="E781" s="71">
        <f>'Sch A. Input'!E779</f>
        <v>45016</v>
      </c>
      <c r="F781" s="71">
        <f>'Sch A. Input'!F779</f>
        <v>0</v>
      </c>
      <c r="G781" s="226">
        <f>SUMIFS('Sch A. Input'!H779:CJ779,'Sch A. Input'!$H$13:$CJ$13,$L$11,'Sch A. Input'!$H$14:$CJ$14,"Recurring")</f>
        <v>0</v>
      </c>
      <c r="H781" s="226">
        <f>SUMIFS('Sch A. Input'!H779:CJ779,'Sch A. Input'!$H$13:$CJ$13,$L$11,'Sch A. Input'!$H$14:$CJ$14,"One-time")</f>
        <v>0</v>
      </c>
      <c r="I781" s="227">
        <f t="shared" si="121"/>
        <v>0</v>
      </c>
      <c r="J781" s="228">
        <f>SUMIFS('Sch A. Input'!H779:CJ779,'Sch A. Input'!$H$14:$CJ$14,"Recurring",'Sch A. Input'!$H$13:$CJ$13,"&lt;="&amp;$L$11)</f>
        <v>0</v>
      </c>
      <c r="K781" s="228">
        <f>SUMIFS('Sch A. Input'!H779:CJ779,'Sch A. Input'!$H$14:$CJ$14,"One-time",'Sch A. Input'!$H$13:$CJ$13,"&lt;="&amp;$L$11)</f>
        <v>0</v>
      </c>
      <c r="L781" s="229">
        <f t="shared" si="122"/>
        <v>0</v>
      </c>
      <c r="M781" s="228">
        <f t="shared" si="123"/>
        <v>0</v>
      </c>
      <c r="N781" s="228">
        <f t="shared" si="124"/>
        <v>0</v>
      </c>
      <c r="O781" s="259">
        <f t="shared" si="125"/>
        <v>0</v>
      </c>
      <c r="P781" s="268">
        <f t="shared" si="119"/>
        <v>0</v>
      </c>
      <c r="Q781" s="231">
        <f t="shared" si="120"/>
        <v>0</v>
      </c>
      <c r="R781" s="97">
        <f t="shared" si="126"/>
        <v>0</v>
      </c>
      <c r="S781" s="237">
        <f>IF(AND(LARGE('Sch A. Input'!$CL$15:$CL$41,COUNTIF('Sch A. Input'!$CL$15:$CL$41,"&gt;="&amp;F781))&lt;E781,F781&lt;&gt;0),"Leaver",J781-G781)</f>
        <v>0</v>
      </c>
      <c r="T781" s="237">
        <f>IF(AND(LARGE('Sch A. Input'!$CL$15:$CL$41,COUNTIF('Sch A. Input'!$CL$15:$CL$41,"&gt;="&amp;F781))&lt;E781,F781&lt;&gt;0),"Leaver",K781-H781)</f>
        <v>0</v>
      </c>
      <c r="U781" s="238">
        <f>IF(AND(LARGE('Sch A. Input'!$CL$15:$CL$41,COUNTIF('Sch A. Input'!$CL$15:$CL$41,"&gt;="&amp;F781))&lt;E781,F781&lt;&gt;0),"Leaver",L781-I781)</f>
        <v>0</v>
      </c>
      <c r="V781" s="238">
        <f>IF(AND(LARGE('Sch A. Input'!$CL$15:$CL$41,COUNTIF('Sch A. Input'!$CL$15:$CL$41,"&gt;="&amp;F781))&lt;E781,F781&lt;&gt;0),"Leaver",IFERROR(S781/X781*$M$9,0))</f>
        <v>0</v>
      </c>
      <c r="W781" s="238">
        <f>IF(AND(LARGE('Sch A. Input'!$CL$15:$CL$41,COUNTIF('Sch A. Input'!$CL$15:$CL$41,"&gt;="&amp;F781))&lt;E781,F781&lt;&gt;0),"Leaver",V781+T781)</f>
        <v>0</v>
      </c>
      <c r="X781" s="264">
        <f>IF(AND(LARGE('Sch A. Input'!$CL$15:$CL$41,COUNTIF('Sch A. Input'!$CL$15:$CL$41,"&gt;="&amp;F781))&lt;E781,F781&lt;&gt;0),"Leaver",IF(OR(D781="",D781&gt;$L$11,($L$11-14)&lt;$K$9),0,(E781+1-D781)/14-1))</f>
        <v>0</v>
      </c>
      <c r="Y781" s="265">
        <f>IF(AND(LARGE('Sch A. Input'!$CL$15:$CL$41,COUNTIF('Sch A. Input'!$CL$15:$CL$41,"&gt;="&amp;F781))&lt;E781,F781&lt;&gt;0),"Leaver",IFERROR(IF((S781/$X781*$M$9+T781)&gt;$D$12,"YES","NO"),0))</f>
        <v>0</v>
      </c>
      <c r="Z781" s="225">
        <f>IF(AND(LARGE('Sch A. Input'!$CL$15:$CL$41,COUNTIF('Sch A. Input'!$CL$15:$CL$41,"&gt;="&amp;F781))&lt;E781,F781&lt;&gt;0),"Leaver",IFERROR(IF($Y781="YES",MIN($U781*($G$12/$D$12),$G$12),(SUMPRODUCT(--((MIN(W781,$D$12))&gt;$C$9:$C$12),((MIN(W781,$D$12))-$C$9:$C$12),$H$9:$H$12))-((1-(X781/$M$9))*(SUMPRODUCT(--((MIN(V781,$D$12))&gt;$C$9:$C$12),((MIN(V781,$D$12))-$C$9:$C$12),$H$9:$H$12)))),0))</f>
        <v>0</v>
      </c>
      <c r="AA781" s="169">
        <f>IF(AND(LARGE('Sch A. Input'!$CL$15:$CL$41,COUNTIF('Sch A. Input'!$CL$15:$CL$41,"&gt;="&amp;F781))&lt;E781,F781&lt;&gt;0),"Leaver",IFERROR(Z781/U781,0))</f>
        <v>0</v>
      </c>
      <c r="AB781" s="170">
        <f>IF(AND(LARGE('Sch A. Input'!$CL$15:$CL$41,COUNTIF('Sch A. Input'!$CL$15:$CL$41,"&gt;="&amp;F781))&lt;E781,F781&lt;&gt;0),"Leaver",Q781-Z781)</f>
        <v>0</v>
      </c>
      <c r="AC781" s="94">
        <f t="shared" si="127"/>
        <v>0</v>
      </c>
      <c r="BK781" s="2"/>
      <c r="BL781" s="2"/>
      <c r="CI781"/>
    </row>
    <row r="782" spans="2:87" x14ac:dyDescent="0.35">
      <c r="B782" s="70" t="str">
        <f>IF('Sch A. Input'!B780="","",'Sch A. Input'!B780)</f>
        <v/>
      </c>
      <c r="C782" s="75" t="str">
        <f>IF('Sch A. Input'!C780="","",'Sch A. Input'!C780)</f>
        <v/>
      </c>
      <c r="D782" s="71" t="str">
        <f>IF('Sch A. Input'!D780="","",'Sch A. Input'!D780)</f>
        <v/>
      </c>
      <c r="E782" s="71">
        <f>'Sch A. Input'!E780</f>
        <v>45016</v>
      </c>
      <c r="F782" s="71">
        <f>'Sch A. Input'!F780</f>
        <v>0</v>
      </c>
      <c r="G782" s="226">
        <f>SUMIFS('Sch A. Input'!H780:CJ780,'Sch A. Input'!$H$13:$CJ$13,$L$11,'Sch A. Input'!$H$14:$CJ$14,"Recurring")</f>
        <v>0</v>
      </c>
      <c r="H782" s="226">
        <f>SUMIFS('Sch A. Input'!H780:CJ780,'Sch A. Input'!$H$13:$CJ$13,$L$11,'Sch A. Input'!$H$14:$CJ$14,"One-time")</f>
        <v>0</v>
      </c>
      <c r="I782" s="227">
        <f t="shared" si="121"/>
        <v>0</v>
      </c>
      <c r="J782" s="228">
        <f>SUMIFS('Sch A. Input'!H780:CJ780,'Sch A. Input'!$H$14:$CJ$14,"Recurring",'Sch A. Input'!$H$13:$CJ$13,"&lt;="&amp;$L$11)</f>
        <v>0</v>
      </c>
      <c r="K782" s="228">
        <f>SUMIFS('Sch A. Input'!H780:CJ780,'Sch A. Input'!$H$14:$CJ$14,"One-time",'Sch A. Input'!$H$13:$CJ$13,"&lt;="&amp;$L$11)</f>
        <v>0</v>
      </c>
      <c r="L782" s="229">
        <f t="shared" si="122"/>
        <v>0</v>
      </c>
      <c r="M782" s="228">
        <f t="shared" si="123"/>
        <v>0</v>
      </c>
      <c r="N782" s="228">
        <f t="shared" si="124"/>
        <v>0</v>
      </c>
      <c r="O782" s="259">
        <f t="shared" si="125"/>
        <v>0</v>
      </c>
      <c r="P782" s="268">
        <f t="shared" si="119"/>
        <v>0</v>
      </c>
      <c r="Q782" s="231">
        <f t="shared" si="120"/>
        <v>0</v>
      </c>
      <c r="R782" s="97">
        <f t="shared" si="126"/>
        <v>0</v>
      </c>
      <c r="S782" s="237">
        <f>IF(AND(LARGE('Sch A. Input'!$CL$15:$CL$41,COUNTIF('Sch A. Input'!$CL$15:$CL$41,"&gt;="&amp;F782))&lt;E782,F782&lt;&gt;0),"Leaver",J782-G782)</f>
        <v>0</v>
      </c>
      <c r="T782" s="237">
        <f>IF(AND(LARGE('Sch A. Input'!$CL$15:$CL$41,COUNTIF('Sch A. Input'!$CL$15:$CL$41,"&gt;="&amp;F782))&lt;E782,F782&lt;&gt;0),"Leaver",K782-H782)</f>
        <v>0</v>
      </c>
      <c r="U782" s="238">
        <f>IF(AND(LARGE('Sch A. Input'!$CL$15:$CL$41,COUNTIF('Sch A. Input'!$CL$15:$CL$41,"&gt;="&amp;F782))&lt;E782,F782&lt;&gt;0),"Leaver",L782-I782)</f>
        <v>0</v>
      </c>
      <c r="V782" s="238">
        <f>IF(AND(LARGE('Sch A. Input'!$CL$15:$CL$41,COUNTIF('Sch A. Input'!$CL$15:$CL$41,"&gt;="&amp;F782))&lt;E782,F782&lt;&gt;0),"Leaver",IFERROR(S782/X782*$M$9,0))</f>
        <v>0</v>
      </c>
      <c r="W782" s="238">
        <f>IF(AND(LARGE('Sch A. Input'!$CL$15:$CL$41,COUNTIF('Sch A. Input'!$CL$15:$CL$41,"&gt;="&amp;F782))&lt;E782,F782&lt;&gt;0),"Leaver",V782+T782)</f>
        <v>0</v>
      </c>
      <c r="X782" s="264">
        <f>IF(AND(LARGE('Sch A. Input'!$CL$15:$CL$41,COUNTIF('Sch A. Input'!$CL$15:$CL$41,"&gt;="&amp;F782))&lt;E782,F782&lt;&gt;0),"Leaver",IF(OR(D782="",D782&gt;$L$11,($L$11-14)&lt;$K$9),0,(E782+1-D782)/14-1))</f>
        <v>0</v>
      </c>
      <c r="Y782" s="265">
        <f>IF(AND(LARGE('Sch A. Input'!$CL$15:$CL$41,COUNTIF('Sch A. Input'!$CL$15:$CL$41,"&gt;="&amp;F782))&lt;E782,F782&lt;&gt;0),"Leaver",IFERROR(IF((S782/$X782*$M$9+T782)&gt;$D$12,"YES","NO"),0))</f>
        <v>0</v>
      </c>
      <c r="Z782" s="225">
        <f>IF(AND(LARGE('Sch A. Input'!$CL$15:$CL$41,COUNTIF('Sch A. Input'!$CL$15:$CL$41,"&gt;="&amp;F782))&lt;E782,F782&lt;&gt;0),"Leaver",IFERROR(IF($Y782="YES",MIN($U782*($G$12/$D$12),$G$12),(SUMPRODUCT(--((MIN(W782,$D$12))&gt;$C$9:$C$12),((MIN(W782,$D$12))-$C$9:$C$12),$H$9:$H$12))-((1-(X782/$M$9))*(SUMPRODUCT(--((MIN(V782,$D$12))&gt;$C$9:$C$12),((MIN(V782,$D$12))-$C$9:$C$12),$H$9:$H$12)))),0))</f>
        <v>0</v>
      </c>
      <c r="AA782" s="169">
        <f>IF(AND(LARGE('Sch A. Input'!$CL$15:$CL$41,COUNTIF('Sch A. Input'!$CL$15:$CL$41,"&gt;="&amp;F782))&lt;E782,F782&lt;&gt;0),"Leaver",IFERROR(Z782/U782,0))</f>
        <v>0</v>
      </c>
      <c r="AB782" s="170">
        <f>IF(AND(LARGE('Sch A. Input'!$CL$15:$CL$41,COUNTIF('Sch A. Input'!$CL$15:$CL$41,"&gt;="&amp;F782))&lt;E782,F782&lt;&gt;0),"Leaver",Q782-Z782)</f>
        <v>0</v>
      </c>
      <c r="AC782" s="94">
        <f t="shared" si="127"/>
        <v>0</v>
      </c>
      <c r="BK782" s="2"/>
      <c r="BL782" s="2"/>
      <c r="CI782"/>
    </row>
    <row r="783" spans="2:87" x14ac:dyDescent="0.35">
      <c r="B783" s="70" t="str">
        <f>IF('Sch A. Input'!B781="","",'Sch A. Input'!B781)</f>
        <v/>
      </c>
      <c r="C783" s="75" t="str">
        <f>IF('Sch A. Input'!C781="","",'Sch A. Input'!C781)</f>
        <v/>
      </c>
      <c r="D783" s="71" t="str">
        <f>IF('Sch A. Input'!D781="","",'Sch A. Input'!D781)</f>
        <v/>
      </c>
      <c r="E783" s="71">
        <f>'Sch A. Input'!E781</f>
        <v>45016</v>
      </c>
      <c r="F783" s="71">
        <f>'Sch A. Input'!F781</f>
        <v>0</v>
      </c>
      <c r="G783" s="226">
        <f>SUMIFS('Sch A. Input'!H781:CJ781,'Sch A. Input'!$H$13:$CJ$13,$L$11,'Sch A. Input'!$H$14:$CJ$14,"Recurring")</f>
        <v>0</v>
      </c>
      <c r="H783" s="226">
        <f>SUMIFS('Sch A. Input'!H781:CJ781,'Sch A. Input'!$H$13:$CJ$13,$L$11,'Sch A. Input'!$H$14:$CJ$14,"One-time")</f>
        <v>0</v>
      </c>
      <c r="I783" s="227">
        <f t="shared" si="121"/>
        <v>0</v>
      </c>
      <c r="J783" s="228">
        <f>SUMIFS('Sch A. Input'!H781:CJ781,'Sch A. Input'!$H$14:$CJ$14,"Recurring",'Sch A. Input'!$H$13:$CJ$13,"&lt;="&amp;$L$11)</f>
        <v>0</v>
      </c>
      <c r="K783" s="228">
        <f>SUMIFS('Sch A. Input'!H781:CJ781,'Sch A. Input'!$H$14:$CJ$14,"One-time",'Sch A. Input'!$H$13:$CJ$13,"&lt;="&amp;$L$11)</f>
        <v>0</v>
      </c>
      <c r="L783" s="229">
        <f t="shared" si="122"/>
        <v>0</v>
      </c>
      <c r="M783" s="228">
        <f t="shared" si="123"/>
        <v>0</v>
      </c>
      <c r="N783" s="228">
        <f t="shared" si="124"/>
        <v>0</v>
      </c>
      <c r="O783" s="259">
        <f t="shared" si="125"/>
        <v>0</v>
      </c>
      <c r="P783" s="268">
        <f t="shared" si="119"/>
        <v>0</v>
      </c>
      <c r="Q783" s="231">
        <f t="shared" si="120"/>
        <v>0</v>
      </c>
      <c r="R783" s="97">
        <f t="shared" si="126"/>
        <v>0</v>
      </c>
      <c r="S783" s="237">
        <f>IF(AND(LARGE('Sch A. Input'!$CL$15:$CL$41,COUNTIF('Sch A. Input'!$CL$15:$CL$41,"&gt;="&amp;F783))&lt;E783,F783&lt;&gt;0),"Leaver",J783-G783)</f>
        <v>0</v>
      </c>
      <c r="T783" s="237">
        <f>IF(AND(LARGE('Sch A. Input'!$CL$15:$CL$41,COUNTIF('Sch A. Input'!$CL$15:$CL$41,"&gt;="&amp;F783))&lt;E783,F783&lt;&gt;0),"Leaver",K783-H783)</f>
        <v>0</v>
      </c>
      <c r="U783" s="238">
        <f>IF(AND(LARGE('Sch A. Input'!$CL$15:$CL$41,COUNTIF('Sch A. Input'!$CL$15:$CL$41,"&gt;="&amp;F783))&lt;E783,F783&lt;&gt;0),"Leaver",L783-I783)</f>
        <v>0</v>
      </c>
      <c r="V783" s="238">
        <f>IF(AND(LARGE('Sch A. Input'!$CL$15:$CL$41,COUNTIF('Sch A. Input'!$CL$15:$CL$41,"&gt;="&amp;F783))&lt;E783,F783&lt;&gt;0),"Leaver",IFERROR(S783/X783*$M$9,0))</f>
        <v>0</v>
      </c>
      <c r="W783" s="238">
        <f>IF(AND(LARGE('Sch A. Input'!$CL$15:$CL$41,COUNTIF('Sch A. Input'!$CL$15:$CL$41,"&gt;="&amp;F783))&lt;E783,F783&lt;&gt;0),"Leaver",V783+T783)</f>
        <v>0</v>
      </c>
      <c r="X783" s="264">
        <f>IF(AND(LARGE('Sch A. Input'!$CL$15:$CL$41,COUNTIF('Sch A. Input'!$CL$15:$CL$41,"&gt;="&amp;F783))&lt;E783,F783&lt;&gt;0),"Leaver",IF(OR(D783="",D783&gt;$L$11,($L$11-14)&lt;$K$9),0,(E783+1-D783)/14-1))</f>
        <v>0</v>
      </c>
      <c r="Y783" s="265">
        <f>IF(AND(LARGE('Sch A. Input'!$CL$15:$CL$41,COUNTIF('Sch A. Input'!$CL$15:$CL$41,"&gt;="&amp;F783))&lt;E783,F783&lt;&gt;0),"Leaver",IFERROR(IF((S783/$X783*$M$9+T783)&gt;$D$12,"YES","NO"),0))</f>
        <v>0</v>
      </c>
      <c r="Z783" s="225">
        <f>IF(AND(LARGE('Sch A. Input'!$CL$15:$CL$41,COUNTIF('Sch A. Input'!$CL$15:$CL$41,"&gt;="&amp;F783))&lt;E783,F783&lt;&gt;0),"Leaver",IFERROR(IF($Y783="YES",MIN($U783*($G$12/$D$12),$G$12),(SUMPRODUCT(--((MIN(W783,$D$12))&gt;$C$9:$C$12),((MIN(W783,$D$12))-$C$9:$C$12),$H$9:$H$12))-((1-(X783/$M$9))*(SUMPRODUCT(--((MIN(V783,$D$12))&gt;$C$9:$C$12),((MIN(V783,$D$12))-$C$9:$C$12),$H$9:$H$12)))),0))</f>
        <v>0</v>
      </c>
      <c r="AA783" s="169">
        <f>IF(AND(LARGE('Sch A. Input'!$CL$15:$CL$41,COUNTIF('Sch A. Input'!$CL$15:$CL$41,"&gt;="&amp;F783))&lt;E783,F783&lt;&gt;0),"Leaver",IFERROR(Z783/U783,0))</f>
        <v>0</v>
      </c>
      <c r="AB783" s="170">
        <f>IF(AND(LARGE('Sch A. Input'!$CL$15:$CL$41,COUNTIF('Sch A. Input'!$CL$15:$CL$41,"&gt;="&amp;F783))&lt;E783,F783&lt;&gt;0),"Leaver",Q783-Z783)</f>
        <v>0</v>
      </c>
      <c r="AC783" s="94">
        <f t="shared" si="127"/>
        <v>0</v>
      </c>
      <c r="BK783" s="2"/>
      <c r="BL783" s="2"/>
      <c r="CI783"/>
    </row>
    <row r="784" spans="2:87" x14ac:dyDescent="0.35">
      <c r="B784" s="70" t="str">
        <f>IF('Sch A. Input'!B782="","",'Sch A. Input'!B782)</f>
        <v/>
      </c>
      <c r="C784" s="75" t="str">
        <f>IF('Sch A. Input'!C782="","",'Sch A. Input'!C782)</f>
        <v/>
      </c>
      <c r="D784" s="71" t="str">
        <f>IF('Sch A. Input'!D782="","",'Sch A. Input'!D782)</f>
        <v/>
      </c>
      <c r="E784" s="71">
        <f>'Sch A. Input'!E782</f>
        <v>45016</v>
      </c>
      <c r="F784" s="71">
        <f>'Sch A. Input'!F782</f>
        <v>0</v>
      </c>
      <c r="G784" s="226">
        <f>SUMIFS('Sch A. Input'!H782:CJ782,'Sch A. Input'!$H$13:$CJ$13,$L$11,'Sch A. Input'!$H$14:$CJ$14,"Recurring")</f>
        <v>0</v>
      </c>
      <c r="H784" s="226">
        <f>SUMIFS('Sch A. Input'!H782:CJ782,'Sch A. Input'!$H$13:$CJ$13,$L$11,'Sch A. Input'!$H$14:$CJ$14,"One-time")</f>
        <v>0</v>
      </c>
      <c r="I784" s="227">
        <f t="shared" si="121"/>
        <v>0</v>
      </c>
      <c r="J784" s="228">
        <f>SUMIFS('Sch A. Input'!H782:CJ782,'Sch A. Input'!$H$14:$CJ$14,"Recurring",'Sch A. Input'!$H$13:$CJ$13,"&lt;="&amp;$L$11)</f>
        <v>0</v>
      </c>
      <c r="K784" s="228">
        <f>SUMIFS('Sch A. Input'!H782:CJ782,'Sch A. Input'!$H$14:$CJ$14,"One-time",'Sch A. Input'!$H$13:$CJ$13,"&lt;="&amp;$L$11)</f>
        <v>0</v>
      </c>
      <c r="L784" s="229">
        <f t="shared" si="122"/>
        <v>0</v>
      </c>
      <c r="M784" s="228">
        <f t="shared" si="123"/>
        <v>0</v>
      </c>
      <c r="N784" s="228">
        <f t="shared" si="124"/>
        <v>0</v>
      </c>
      <c r="O784" s="259">
        <f t="shared" si="125"/>
        <v>0</v>
      </c>
      <c r="P784" s="268">
        <f t="shared" si="119"/>
        <v>0</v>
      </c>
      <c r="Q784" s="231">
        <f t="shared" si="120"/>
        <v>0</v>
      </c>
      <c r="R784" s="97">
        <f t="shared" si="126"/>
        <v>0</v>
      </c>
      <c r="S784" s="237">
        <f>IF(AND(LARGE('Sch A. Input'!$CL$15:$CL$41,COUNTIF('Sch A. Input'!$CL$15:$CL$41,"&gt;="&amp;F784))&lt;E784,F784&lt;&gt;0),"Leaver",J784-G784)</f>
        <v>0</v>
      </c>
      <c r="T784" s="237">
        <f>IF(AND(LARGE('Sch A. Input'!$CL$15:$CL$41,COUNTIF('Sch A. Input'!$CL$15:$CL$41,"&gt;="&amp;F784))&lt;E784,F784&lt;&gt;0),"Leaver",K784-H784)</f>
        <v>0</v>
      </c>
      <c r="U784" s="238">
        <f>IF(AND(LARGE('Sch A. Input'!$CL$15:$CL$41,COUNTIF('Sch A. Input'!$CL$15:$CL$41,"&gt;="&amp;F784))&lt;E784,F784&lt;&gt;0),"Leaver",L784-I784)</f>
        <v>0</v>
      </c>
      <c r="V784" s="238">
        <f>IF(AND(LARGE('Sch A. Input'!$CL$15:$CL$41,COUNTIF('Sch A. Input'!$CL$15:$CL$41,"&gt;="&amp;F784))&lt;E784,F784&lt;&gt;0),"Leaver",IFERROR(S784/X784*$M$9,0))</f>
        <v>0</v>
      </c>
      <c r="W784" s="238">
        <f>IF(AND(LARGE('Sch A. Input'!$CL$15:$CL$41,COUNTIF('Sch A. Input'!$CL$15:$CL$41,"&gt;="&amp;F784))&lt;E784,F784&lt;&gt;0),"Leaver",V784+T784)</f>
        <v>0</v>
      </c>
      <c r="X784" s="264">
        <f>IF(AND(LARGE('Sch A. Input'!$CL$15:$CL$41,COUNTIF('Sch A. Input'!$CL$15:$CL$41,"&gt;="&amp;F784))&lt;E784,F784&lt;&gt;0),"Leaver",IF(OR(D784="",D784&gt;$L$11,($L$11-14)&lt;$K$9),0,(E784+1-D784)/14-1))</f>
        <v>0</v>
      </c>
      <c r="Y784" s="265">
        <f>IF(AND(LARGE('Sch A. Input'!$CL$15:$CL$41,COUNTIF('Sch A. Input'!$CL$15:$CL$41,"&gt;="&amp;F784))&lt;E784,F784&lt;&gt;0),"Leaver",IFERROR(IF((S784/$X784*$M$9+T784)&gt;$D$12,"YES","NO"),0))</f>
        <v>0</v>
      </c>
      <c r="Z784" s="225">
        <f>IF(AND(LARGE('Sch A. Input'!$CL$15:$CL$41,COUNTIF('Sch A. Input'!$CL$15:$CL$41,"&gt;="&amp;F784))&lt;E784,F784&lt;&gt;0),"Leaver",IFERROR(IF($Y784="YES",MIN($U784*($G$12/$D$12),$G$12),(SUMPRODUCT(--((MIN(W784,$D$12))&gt;$C$9:$C$12),((MIN(W784,$D$12))-$C$9:$C$12),$H$9:$H$12))-((1-(X784/$M$9))*(SUMPRODUCT(--((MIN(V784,$D$12))&gt;$C$9:$C$12),((MIN(V784,$D$12))-$C$9:$C$12),$H$9:$H$12)))),0))</f>
        <v>0</v>
      </c>
      <c r="AA784" s="169">
        <f>IF(AND(LARGE('Sch A. Input'!$CL$15:$CL$41,COUNTIF('Sch A. Input'!$CL$15:$CL$41,"&gt;="&amp;F784))&lt;E784,F784&lt;&gt;0),"Leaver",IFERROR(Z784/U784,0))</f>
        <v>0</v>
      </c>
      <c r="AB784" s="170">
        <f>IF(AND(LARGE('Sch A. Input'!$CL$15:$CL$41,COUNTIF('Sch A. Input'!$CL$15:$CL$41,"&gt;="&amp;F784))&lt;E784,F784&lt;&gt;0),"Leaver",Q784-Z784)</f>
        <v>0</v>
      </c>
      <c r="AC784" s="94">
        <f t="shared" si="127"/>
        <v>0</v>
      </c>
      <c r="BK784" s="2"/>
      <c r="BL784" s="2"/>
      <c r="CI784"/>
    </row>
    <row r="785" spans="2:87" x14ac:dyDescent="0.35">
      <c r="B785" s="70" t="str">
        <f>IF('Sch A. Input'!B783="","",'Sch A. Input'!B783)</f>
        <v/>
      </c>
      <c r="C785" s="75" t="str">
        <f>IF('Sch A. Input'!C783="","",'Sch A. Input'!C783)</f>
        <v/>
      </c>
      <c r="D785" s="71" t="str">
        <f>IF('Sch A. Input'!D783="","",'Sch A. Input'!D783)</f>
        <v/>
      </c>
      <c r="E785" s="71">
        <f>'Sch A. Input'!E783</f>
        <v>45016</v>
      </c>
      <c r="F785" s="71">
        <f>'Sch A. Input'!F783</f>
        <v>0</v>
      </c>
      <c r="G785" s="226">
        <f>SUMIFS('Sch A. Input'!H783:CJ783,'Sch A. Input'!$H$13:$CJ$13,$L$11,'Sch A. Input'!$H$14:$CJ$14,"Recurring")</f>
        <v>0</v>
      </c>
      <c r="H785" s="226">
        <f>SUMIFS('Sch A. Input'!H783:CJ783,'Sch A. Input'!$H$13:$CJ$13,$L$11,'Sch A. Input'!$H$14:$CJ$14,"One-time")</f>
        <v>0</v>
      </c>
      <c r="I785" s="227">
        <f t="shared" si="121"/>
        <v>0</v>
      </c>
      <c r="J785" s="228">
        <f>SUMIFS('Sch A. Input'!H783:CJ783,'Sch A. Input'!$H$14:$CJ$14,"Recurring",'Sch A. Input'!$H$13:$CJ$13,"&lt;="&amp;$L$11)</f>
        <v>0</v>
      </c>
      <c r="K785" s="228">
        <f>SUMIFS('Sch A. Input'!H783:CJ783,'Sch A. Input'!$H$14:$CJ$14,"One-time",'Sch A. Input'!$H$13:$CJ$13,"&lt;="&amp;$L$11)</f>
        <v>0</v>
      </c>
      <c r="L785" s="229">
        <f t="shared" si="122"/>
        <v>0</v>
      </c>
      <c r="M785" s="228">
        <f t="shared" si="123"/>
        <v>0</v>
      </c>
      <c r="N785" s="228">
        <f t="shared" si="124"/>
        <v>0</v>
      </c>
      <c r="O785" s="259">
        <f t="shared" si="125"/>
        <v>0</v>
      </c>
      <c r="P785" s="268">
        <f t="shared" ref="P785:P848" si="128">IFERROR(IF((J785/$O785*$M$9+K785)&gt;$D$12,"YES","NO"),0)</f>
        <v>0</v>
      </c>
      <c r="Q785" s="231">
        <f t="shared" ref="Q785:Q848" si="129">IFERROR(IF(P785="YES",MIN(L785*($G$12/$D$12),$G$12),((SUMPRODUCT(--((MIN(N785,$D$12))&gt;$C$9:$C$12),((MIN(N785,$D$12))-$C$9:$C$12),$H$9:$H$12))-((1-O785/$M$9)*((SUMPRODUCT(--((MIN(M785,$D$12))&gt;$C$9:$C$12),((MIN(M785,$D$12))-$C$9:$C$12),$H$9:$H$12)))))),0)</f>
        <v>0</v>
      </c>
      <c r="R785" s="97">
        <f t="shared" si="126"/>
        <v>0</v>
      </c>
      <c r="S785" s="237">
        <f>IF(AND(LARGE('Sch A. Input'!$CL$15:$CL$41,COUNTIF('Sch A. Input'!$CL$15:$CL$41,"&gt;="&amp;F785))&lt;E785,F785&lt;&gt;0),"Leaver",J785-G785)</f>
        <v>0</v>
      </c>
      <c r="T785" s="237">
        <f>IF(AND(LARGE('Sch A. Input'!$CL$15:$CL$41,COUNTIF('Sch A. Input'!$CL$15:$CL$41,"&gt;="&amp;F785))&lt;E785,F785&lt;&gt;0),"Leaver",K785-H785)</f>
        <v>0</v>
      </c>
      <c r="U785" s="238">
        <f>IF(AND(LARGE('Sch A. Input'!$CL$15:$CL$41,COUNTIF('Sch A. Input'!$CL$15:$CL$41,"&gt;="&amp;F785))&lt;E785,F785&lt;&gt;0),"Leaver",L785-I785)</f>
        <v>0</v>
      </c>
      <c r="V785" s="238">
        <f>IF(AND(LARGE('Sch A. Input'!$CL$15:$CL$41,COUNTIF('Sch A. Input'!$CL$15:$CL$41,"&gt;="&amp;F785))&lt;E785,F785&lt;&gt;0),"Leaver",IFERROR(S785/X785*$M$9,0))</f>
        <v>0</v>
      </c>
      <c r="W785" s="238">
        <f>IF(AND(LARGE('Sch A. Input'!$CL$15:$CL$41,COUNTIF('Sch A. Input'!$CL$15:$CL$41,"&gt;="&amp;F785))&lt;E785,F785&lt;&gt;0),"Leaver",V785+T785)</f>
        <v>0</v>
      </c>
      <c r="X785" s="264">
        <f>IF(AND(LARGE('Sch A. Input'!$CL$15:$CL$41,COUNTIF('Sch A. Input'!$CL$15:$CL$41,"&gt;="&amp;F785))&lt;E785,F785&lt;&gt;0),"Leaver",IF(OR(D785="",D785&gt;$L$11,($L$11-14)&lt;$K$9),0,(E785+1-D785)/14-1))</f>
        <v>0</v>
      </c>
      <c r="Y785" s="265">
        <f>IF(AND(LARGE('Sch A. Input'!$CL$15:$CL$41,COUNTIF('Sch A. Input'!$CL$15:$CL$41,"&gt;="&amp;F785))&lt;E785,F785&lt;&gt;0),"Leaver",IFERROR(IF((S785/$X785*$M$9+T785)&gt;$D$12,"YES","NO"),0))</f>
        <v>0</v>
      </c>
      <c r="Z785" s="225">
        <f>IF(AND(LARGE('Sch A. Input'!$CL$15:$CL$41,COUNTIF('Sch A. Input'!$CL$15:$CL$41,"&gt;="&amp;F785))&lt;E785,F785&lt;&gt;0),"Leaver",IFERROR(IF($Y785="YES",MIN($U785*($G$12/$D$12),$G$12),(SUMPRODUCT(--((MIN(W785,$D$12))&gt;$C$9:$C$12),((MIN(W785,$D$12))-$C$9:$C$12),$H$9:$H$12))-((1-(X785/$M$9))*(SUMPRODUCT(--((MIN(V785,$D$12))&gt;$C$9:$C$12),((MIN(V785,$D$12))-$C$9:$C$12),$H$9:$H$12)))),0))</f>
        <v>0</v>
      </c>
      <c r="AA785" s="169">
        <f>IF(AND(LARGE('Sch A. Input'!$CL$15:$CL$41,COUNTIF('Sch A. Input'!$CL$15:$CL$41,"&gt;="&amp;F785))&lt;E785,F785&lt;&gt;0),"Leaver",IFERROR(Z785/U785,0))</f>
        <v>0</v>
      </c>
      <c r="AB785" s="170">
        <f>IF(AND(LARGE('Sch A. Input'!$CL$15:$CL$41,COUNTIF('Sch A. Input'!$CL$15:$CL$41,"&gt;="&amp;F785))&lt;E785,F785&lt;&gt;0),"Leaver",Q785-Z785)</f>
        <v>0</v>
      </c>
      <c r="AC785" s="94">
        <f t="shared" si="127"/>
        <v>0</v>
      </c>
      <c r="BK785" s="2"/>
      <c r="BL785" s="2"/>
      <c r="CI785"/>
    </row>
    <row r="786" spans="2:87" x14ac:dyDescent="0.35">
      <c r="B786" s="70" t="str">
        <f>IF('Sch A. Input'!B784="","",'Sch A. Input'!B784)</f>
        <v/>
      </c>
      <c r="C786" s="75" t="str">
        <f>IF('Sch A. Input'!C784="","",'Sch A. Input'!C784)</f>
        <v/>
      </c>
      <c r="D786" s="71" t="str">
        <f>IF('Sch A. Input'!D784="","",'Sch A. Input'!D784)</f>
        <v/>
      </c>
      <c r="E786" s="71">
        <f>'Sch A. Input'!E784</f>
        <v>45016</v>
      </c>
      <c r="F786" s="71">
        <f>'Sch A. Input'!F784</f>
        <v>0</v>
      </c>
      <c r="G786" s="226">
        <f>SUMIFS('Sch A. Input'!H784:CJ784,'Sch A. Input'!$H$13:$CJ$13,$L$11,'Sch A. Input'!$H$14:$CJ$14,"Recurring")</f>
        <v>0</v>
      </c>
      <c r="H786" s="226">
        <f>SUMIFS('Sch A. Input'!H784:CJ784,'Sch A. Input'!$H$13:$CJ$13,$L$11,'Sch A. Input'!$H$14:$CJ$14,"One-time")</f>
        <v>0</v>
      </c>
      <c r="I786" s="227">
        <f t="shared" si="121"/>
        <v>0</v>
      </c>
      <c r="J786" s="228">
        <f>SUMIFS('Sch A. Input'!H784:CJ784,'Sch A. Input'!$H$14:$CJ$14,"Recurring",'Sch A. Input'!$H$13:$CJ$13,"&lt;="&amp;$L$11)</f>
        <v>0</v>
      </c>
      <c r="K786" s="228">
        <f>SUMIFS('Sch A. Input'!H784:CJ784,'Sch A. Input'!$H$14:$CJ$14,"One-time",'Sch A. Input'!$H$13:$CJ$13,"&lt;="&amp;$L$11)</f>
        <v>0</v>
      </c>
      <c r="L786" s="229">
        <f t="shared" si="122"/>
        <v>0</v>
      </c>
      <c r="M786" s="228">
        <f t="shared" si="123"/>
        <v>0</v>
      </c>
      <c r="N786" s="228">
        <f t="shared" si="124"/>
        <v>0</v>
      </c>
      <c r="O786" s="259">
        <f t="shared" si="125"/>
        <v>0</v>
      </c>
      <c r="P786" s="268">
        <f t="shared" si="128"/>
        <v>0</v>
      </c>
      <c r="Q786" s="231">
        <f t="shared" si="129"/>
        <v>0</v>
      </c>
      <c r="R786" s="97">
        <f t="shared" si="126"/>
        <v>0</v>
      </c>
      <c r="S786" s="237">
        <f>IF(AND(LARGE('Sch A. Input'!$CL$15:$CL$41,COUNTIF('Sch A. Input'!$CL$15:$CL$41,"&gt;="&amp;F786))&lt;E786,F786&lt;&gt;0),"Leaver",J786-G786)</f>
        <v>0</v>
      </c>
      <c r="T786" s="237">
        <f>IF(AND(LARGE('Sch A. Input'!$CL$15:$CL$41,COUNTIF('Sch A. Input'!$CL$15:$CL$41,"&gt;="&amp;F786))&lt;E786,F786&lt;&gt;0),"Leaver",K786-H786)</f>
        <v>0</v>
      </c>
      <c r="U786" s="238">
        <f>IF(AND(LARGE('Sch A. Input'!$CL$15:$CL$41,COUNTIF('Sch A. Input'!$CL$15:$CL$41,"&gt;="&amp;F786))&lt;E786,F786&lt;&gt;0),"Leaver",L786-I786)</f>
        <v>0</v>
      </c>
      <c r="V786" s="238">
        <f>IF(AND(LARGE('Sch A. Input'!$CL$15:$CL$41,COUNTIF('Sch A. Input'!$CL$15:$CL$41,"&gt;="&amp;F786))&lt;E786,F786&lt;&gt;0),"Leaver",IFERROR(S786/X786*$M$9,0))</f>
        <v>0</v>
      </c>
      <c r="W786" s="238">
        <f>IF(AND(LARGE('Sch A. Input'!$CL$15:$CL$41,COUNTIF('Sch A. Input'!$CL$15:$CL$41,"&gt;="&amp;F786))&lt;E786,F786&lt;&gt;0),"Leaver",V786+T786)</f>
        <v>0</v>
      </c>
      <c r="X786" s="264">
        <f>IF(AND(LARGE('Sch A. Input'!$CL$15:$CL$41,COUNTIF('Sch A. Input'!$CL$15:$CL$41,"&gt;="&amp;F786))&lt;E786,F786&lt;&gt;0),"Leaver",IF(OR(D786="",D786&gt;$L$11,($L$11-14)&lt;$K$9),0,(E786+1-D786)/14-1))</f>
        <v>0</v>
      </c>
      <c r="Y786" s="265">
        <f>IF(AND(LARGE('Sch A. Input'!$CL$15:$CL$41,COUNTIF('Sch A. Input'!$CL$15:$CL$41,"&gt;="&amp;F786))&lt;E786,F786&lt;&gt;0),"Leaver",IFERROR(IF((S786/$X786*$M$9+T786)&gt;$D$12,"YES","NO"),0))</f>
        <v>0</v>
      </c>
      <c r="Z786" s="225">
        <f>IF(AND(LARGE('Sch A. Input'!$CL$15:$CL$41,COUNTIF('Sch A. Input'!$CL$15:$CL$41,"&gt;="&amp;F786))&lt;E786,F786&lt;&gt;0),"Leaver",IFERROR(IF($Y786="YES",MIN($U786*($G$12/$D$12),$G$12),(SUMPRODUCT(--((MIN(W786,$D$12))&gt;$C$9:$C$12),((MIN(W786,$D$12))-$C$9:$C$12),$H$9:$H$12))-((1-(X786/$M$9))*(SUMPRODUCT(--((MIN(V786,$D$12))&gt;$C$9:$C$12),((MIN(V786,$D$12))-$C$9:$C$12),$H$9:$H$12)))),0))</f>
        <v>0</v>
      </c>
      <c r="AA786" s="169">
        <f>IF(AND(LARGE('Sch A. Input'!$CL$15:$CL$41,COUNTIF('Sch A. Input'!$CL$15:$CL$41,"&gt;="&amp;F786))&lt;E786,F786&lt;&gt;0),"Leaver",IFERROR(Z786/U786,0))</f>
        <v>0</v>
      </c>
      <c r="AB786" s="170">
        <f>IF(AND(LARGE('Sch A. Input'!$CL$15:$CL$41,COUNTIF('Sch A. Input'!$CL$15:$CL$41,"&gt;="&amp;F786))&lt;E786,F786&lt;&gt;0),"Leaver",Q786-Z786)</f>
        <v>0</v>
      </c>
      <c r="AC786" s="94">
        <f t="shared" si="127"/>
        <v>0</v>
      </c>
      <c r="BK786" s="2"/>
      <c r="BL786" s="2"/>
      <c r="CI786"/>
    </row>
    <row r="787" spans="2:87" x14ac:dyDescent="0.35">
      <c r="B787" s="70" t="str">
        <f>IF('Sch A. Input'!B785="","",'Sch A. Input'!B785)</f>
        <v/>
      </c>
      <c r="C787" s="75" t="str">
        <f>IF('Sch A. Input'!C785="","",'Sch A. Input'!C785)</f>
        <v/>
      </c>
      <c r="D787" s="71" t="str">
        <f>IF('Sch A. Input'!D785="","",'Sch A. Input'!D785)</f>
        <v/>
      </c>
      <c r="E787" s="71">
        <f>'Sch A. Input'!E785</f>
        <v>45016</v>
      </c>
      <c r="F787" s="71">
        <f>'Sch A. Input'!F785</f>
        <v>0</v>
      </c>
      <c r="G787" s="226">
        <f>SUMIFS('Sch A. Input'!H785:CJ785,'Sch A. Input'!$H$13:$CJ$13,$L$11,'Sch A. Input'!$H$14:$CJ$14,"Recurring")</f>
        <v>0</v>
      </c>
      <c r="H787" s="226">
        <f>SUMIFS('Sch A. Input'!H785:CJ785,'Sch A. Input'!$H$13:$CJ$13,$L$11,'Sch A. Input'!$H$14:$CJ$14,"One-time")</f>
        <v>0</v>
      </c>
      <c r="I787" s="227">
        <f t="shared" si="121"/>
        <v>0</v>
      </c>
      <c r="J787" s="228">
        <f>SUMIFS('Sch A. Input'!H785:CJ785,'Sch A. Input'!$H$14:$CJ$14,"Recurring",'Sch A. Input'!$H$13:$CJ$13,"&lt;="&amp;$L$11)</f>
        <v>0</v>
      </c>
      <c r="K787" s="228">
        <f>SUMIFS('Sch A. Input'!H785:CJ785,'Sch A. Input'!$H$14:$CJ$14,"One-time",'Sch A. Input'!$H$13:$CJ$13,"&lt;="&amp;$L$11)</f>
        <v>0</v>
      </c>
      <c r="L787" s="229">
        <f t="shared" si="122"/>
        <v>0</v>
      </c>
      <c r="M787" s="228">
        <f t="shared" si="123"/>
        <v>0</v>
      </c>
      <c r="N787" s="228">
        <f t="shared" si="124"/>
        <v>0</v>
      </c>
      <c r="O787" s="259">
        <f t="shared" si="125"/>
        <v>0</v>
      </c>
      <c r="P787" s="268">
        <f t="shared" si="128"/>
        <v>0</v>
      </c>
      <c r="Q787" s="231">
        <f t="shared" si="129"/>
        <v>0</v>
      </c>
      <c r="R787" s="97">
        <f t="shared" si="126"/>
        <v>0</v>
      </c>
      <c r="S787" s="237">
        <f>IF(AND(LARGE('Sch A. Input'!$CL$15:$CL$41,COUNTIF('Sch A. Input'!$CL$15:$CL$41,"&gt;="&amp;F787))&lt;E787,F787&lt;&gt;0),"Leaver",J787-G787)</f>
        <v>0</v>
      </c>
      <c r="T787" s="237">
        <f>IF(AND(LARGE('Sch A. Input'!$CL$15:$CL$41,COUNTIF('Sch A. Input'!$CL$15:$CL$41,"&gt;="&amp;F787))&lt;E787,F787&lt;&gt;0),"Leaver",K787-H787)</f>
        <v>0</v>
      </c>
      <c r="U787" s="238">
        <f>IF(AND(LARGE('Sch A. Input'!$CL$15:$CL$41,COUNTIF('Sch A. Input'!$CL$15:$CL$41,"&gt;="&amp;F787))&lt;E787,F787&lt;&gt;0),"Leaver",L787-I787)</f>
        <v>0</v>
      </c>
      <c r="V787" s="238">
        <f>IF(AND(LARGE('Sch A. Input'!$CL$15:$CL$41,COUNTIF('Sch A. Input'!$CL$15:$CL$41,"&gt;="&amp;F787))&lt;E787,F787&lt;&gt;0),"Leaver",IFERROR(S787/X787*$M$9,0))</f>
        <v>0</v>
      </c>
      <c r="W787" s="238">
        <f>IF(AND(LARGE('Sch A. Input'!$CL$15:$CL$41,COUNTIF('Sch A. Input'!$CL$15:$CL$41,"&gt;="&amp;F787))&lt;E787,F787&lt;&gt;0),"Leaver",V787+T787)</f>
        <v>0</v>
      </c>
      <c r="X787" s="264">
        <f>IF(AND(LARGE('Sch A. Input'!$CL$15:$CL$41,COUNTIF('Sch A. Input'!$CL$15:$CL$41,"&gt;="&amp;F787))&lt;E787,F787&lt;&gt;0),"Leaver",IF(OR(D787="",D787&gt;$L$11,($L$11-14)&lt;$K$9),0,(E787+1-D787)/14-1))</f>
        <v>0</v>
      </c>
      <c r="Y787" s="265">
        <f>IF(AND(LARGE('Sch A. Input'!$CL$15:$CL$41,COUNTIF('Sch A. Input'!$CL$15:$CL$41,"&gt;="&amp;F787))&lt;E787,F787&lt;&gt;0),"Leaver",IFERROR(IF((S787/$X787*$M$9+T787)&gt;$D$12,"YES","NO"),0))</f>
        <v>0</v>
      </c>
      <c r="Z787" s="225">
        <f>IF(AND(LARGE('Sch A. Input'!$CL$15:$CL$41,COUNTIF('Sch A. Input'!$CL$15:$CL$41,"&gt;="&amp;F787))&lt;E787,F787&lt;&gt;0),"Leaver",IFERROR(IF($Y787="YES",MIN($U787*($G$12/$D$12),$G$12),(SUMPRODUCT(--((MIN(W787,$D$12))&gt;$C$9:$C$12),((MIN(W787,$D$12))-$C$9:$C$12),$H$9:$H$12))-((1-(X787/$M$9))*(SUMPRODUCT(--((MIN(V787,$D$12))&gt;$C$9:$C$12),((MIN(V787,$D$12))-$C$9:$C$12),$H$9:$H$12)))),0))</f>
        <v>0</v>
      </c>
      <c r="AA787" s="169">
        <f>IF(AND(LARGE('Sch A. Input'!$CL$15:$CL$41,COUNTIF('Sch A. Input'!$CL$15:$CL$41,"&gt;="&amp;F787))&lt;E787,F787&lt;&gt;0),"Leaver",IFERROR(Z787/U787,0))</f>
        <v>0</v>
      </c>
      <c r="AB787" s="170">
        <f>IF(AND(LARGE('Sch A. Input'!$CL$15:$CL$41,COUNTIF('Sch A. Input'!$CL$15:$CL$41,"&gt;="&amp;F787))&lt;E787,F787&lt;&gt;0),"Leaver",Q787-Z787)</f>
        <v>0</v>
      </c>
      <c r="AC787" s="94">
        <f t="shared" si="127"/>
        <v>0</v>
      </c>
      <c r="BK787" s="2"/>
      <c r="BL787" s="2"/>
      <c r="CI787"/>
    </row>
    <row r="788" spans="2:87" x14ac:dyDescent="0.35">
      <c r="B788" s="70" t="str">
        <f>IF('Sch A. Input'!B786="","",'Sch A. Input'!B786)</f>
        <v/>
      </c>
      <c r="C788" s="75" t="str">
        <f>IF('Sch A. Input'!C786="","",'Sch A. Input'!C786)</f>
        <v/>
      </c>
      <c r="D788" s="71" t="str">
        <f>IF('Sch A. Input'!D786="","",'Sch A. Input'!D786)</f>
        <v/>
      </c>
      <c r="E788" s="71">
        <f>'Sch A. Input'!E786</f>
        <v>45016</v>
      </c>
      <c r="F788" s="71">
        <f>'Sch A. Input'!F786</f>
        <v>0</v>
      </c>
      <c r="G788" s="226">
        <f>SUMIFS('Sch A. Input'!H786:CJ786,'Sch A. Input'!$H$13:$CJ$13,$L$11,'Sch A. Input'!$H$14:$CJ$14,"Recurring")</f>
        <v>0</v>
      </c>
      <c r="H788" s="226">
        <f>SUMIFS('Sch A. Input'!H786:CJ786,'Sch A. Input'!$H$13:$CJ$13,$L$11,'Sch A. Input'!$H$14:$CJ$14,"One-time")</f>
        <v>0</v>
      </c>
      <c r="I788" s="227">
        <f t="shared" si="121"/>
        <v>0</v>
      </c>
      <c r="J788" s="228">
        <f>SUMIFS('Sch A. Input'!H786:CJ786,'Sch A. Input'!$H$14:$CJ$14,"Recurring",'Sch A. Input'!$H$13:$CJ$13,"&lt;="&amp;$L$11)</f>
        <v>0</v>
      </c>
      <c r="K788" s="228">
        <f>SUMIFS('Sch A. Input'!H786:CJ786,'Sch A. Input'!$H$14:$CJ$14,"One-time",'Sch A. Input'!$H$13:$CJ$13,"&lt;="&amp;$L$11)</f>
        <v>0</v>
      </c>
      <c r="L788" s="229">
        <f t="shared" si="122"/>
        <v>0</v>
      </c>
      <c r="M788" s="228">
        <f t="shared" si="123"/>
        <v>0</v>
      </c>
      <c r="N788" s="228">
        <f t="shared" si="124"/>
        <v>0</v>
      </c>
      <c r="O788" s="259">
        <f t="shared" si="125"/>
        <v>0</v>
      </c>
      <c r="P788" s="268">
        <f t="shared" si="128"/>
        <v>0</v>
      </c>
      <c r="Q788" s="231">
        <f t="shared" si="129"/>
        <v>0</v>
      </c>
      <c r="R788" s="97">
        <f t="shared" si="126"/>
        <v>0</v>
      </c>
      <c r="S788" s="237">
        <f>IF(AND(LARGE('Sch A. Input'!$CL$15:$CL$41,COUNTIF('Sch A. Input'!$CL$15:$CL$41,"&gt;="&amp;F788))&lt;E788,F788&lt;&gt;0),"Leaver",J788-G788)</f>
        <v>0</v>
      </c>
      <c r="T788" s="237">
        <f>IF(AND(LARGE('Sch A. Input'!$CL$15:$CL$41,COUNTIF('Sch A. Input'!$CL$15:$CL$41,"&gt;="&amp;F788))&lt;E788,F788&lt;&gt;0),"Leaver",K788-H788)</f>
        <v>0</v>
      </c>
      <c r="U788" s="238">
        <f>IF(AND(LARGE('Sch A. Input'!$CL$15:$CL$41,COUNTIF('Sch A. Input'!$CL$15:$CL$41,"&gt;="&amp;F788))&lt;E788,F788&lt;&gt;0),"Leaver",L788-I788)</f>
        <v>0</v>
      </c>
      <c r="V788" s="238">
        <f>IF(AND(LARGE('Sch A. Input'!$CL$15:$CL$41,COUNTIF('Sch A. Input'!$CL$15:$CL$41,"&gt;="&amp;F788))&lt;E788,F788&lt;&gt;0),"Leaver",IFERROR(S788/X788*$M$9,0))</f>
        <v>0</v>
      </c>
      <c r="W788" s="238">
        <f>IF(AND(LARGE('Sch A. Input'!$CL$15:$CL$41,COUNTIF('Sch A. Input'!$CL$15:$CL$41,"&gt;="&amp;F788))&lt;E788,F788&lt;&gt;0),"Leaver",V788+T788)</f>
        <v>0</v>
      </c>
      <c r="X788" s="264">
        <f>IF(AND(LARGE('Sch A. Input'!$CL$15:$CL$41,COUNTIF('Sch A. Input'!$CL$15:$CL$41,"&gt;="&amp;F788))&lt;E788,F788&lt;&gt;0),"Leaver",IF(OR(D788="",D788&gt;$L$11,($L$11-14)&lt;$K$9),0,(E788+1-D788)/14-1))</f>
        <v>0</v>
      </c>
      <c r="Y788" s="265">
        <f>IF(AND(LARGE('Sch A. Input'!$CL$15:$CL$41,COUNTIF('Sch A. Input'!$CL$15:$CL$41,"&gt;="&amp;F788))&lt;E788,F788&lt;&gt;0),"Leaver",IFERROR(IF((S788/$X788*$M$9+T788)&gt;$D$12,"YES","NO"),0))</f>
        <v>0</v>
      </c>
      <c r="Z788" s="225">
        <f>IF(AND(LARGE('Sch A. Input'!$CL$15:$CL$41,COUNTIF('Sch A. Input'!$CL$15:$CL$41,"&gt;="&amp;F788))&lt;E788,F788&lt;&gt;0),"Leaver",IFERROR(IF($Y788="YES",MIN($U788*($G$12/$D$12),$G$12),(SUMPRODUCT(--((MIN(W788,$D$12))&gt;$C$9:$C$12),((MIN(W788,$D$12))-$C$9:$C$12),$H$9:$H$12))-((1-(X788/$M$9))*(SUMPRODUCT(--((MIN(V788,$D$12))&gt;$C$9:$C$12),((MIN(V788,$D$12))-$C$9:$C$12),$H$9:$H$12)))),0))</f>
        <v>0</v>
      </c>
      <c r="AA788" s="169">
        <f>IF(AND(LARGE('Sch A. Input'!$CL$15:$CL$41,COUNTIF('Sch A. Input'!$CL$15:$CL$41,"&gt;="&amp;F788))&lt;E788,F788&lt;&gt;0),"Leaver",IFERROR(Z788/U788,0))</f>
        <v>0</v>
      </c>
      <c r="AB788" s="170">
        <f>IF(AND(LARGE('Sch A. Input'!$CL$15:$CL$41,COUNTIF('Sch A. Input'!$CL$15:$CL$41,"&gt;="&amp;F788))&lt;E788,F788&lt;&gt;0),"Leaver",Q788-Z788)</f>
        <v>0</v>
      </c>
      <c r="AC788" s="94">
        <f t="shared" si="127"/>
        <v>0</v>
      </c>
      <c r="BK788" s="2"/>
      <c r="BL788" s="2"/>
      <c r="CI788"/>
    </row>
    <row r="789" spans="2:87" x14ac:dyDescent="0.35">
      <c r="B789" s="70" t="str">
        <f>IF('Sch A. Input'!B787="","",'Sch A. Input'!B787)</f>
        <v/>
      </c>
      <c r="C789" s="75" t="str">
        <f>IF('Sch A. Input'!C787="","",'Sch A. Input'!C787)</f>
        <v/>
      </c>
      <c r="D789" s="71" t="str">
        <f>IF('Sch A. Input'!D787="","",'Sch A. Input'!D787)</f>
        <v/>
      </c>
      <c r="E789" s="71">
        <f>'Sch A. Input'!E787</f>
        <v>45016</v>
      </c>
      <c r="F789" s="71">
        <f>'Sch A. Input'!F787</f>
        <v>0</v>
      </c>
      <c r="G789" s="226">
        <f>SUMIFS('Sch A. Input'!H787:CJ787,'Sch A. Input'!$H$13:$CJ$13,$L$11,'Sch A. Input'!$H$14:$CJ$14,"Recurring")</f>
        <v>0</v>
      </c>
      <c r="H789" s="226">
        <f>SUMIFS('Sch A. Input'!H787:CJ787,'Sch A. Input'!$H$13:$CJ$13,$L$11,'Sch A. Input'!$H$14:$CJ$14,"One-time")</f>
        <v>0</v>
      </c>
      <c r="I789" s="227">
        <f t="shared" si="121"/>
        <v>0</v>
      </c>
      <c r="J789" s="228">
        <f>SUMIFS('Sch A. Input'!H787:CJ787,'Sch A. Input'!$H$14:$CJ$14,"Recurring",'Sch A. Input'!$H$13:$CJ$13,"&lt;="&amp;$L$11)</f>
        <v>0</v>
      </c>
      <c r="K789" s="228">
        <f>SUMIFS('Sch A. Input'!H787:CJ787,'Sch A. Input'!$H$14:$CJ$14,"One-time",'Sch A. Input'!$H$13:$CJ$13,"&lt;="&amp;$L$11)</f>
        <v>0</v>
      </c>
      <c r="L789" s="229">
        <f t="shared" si="122"/>
        <v>0</v>
      </c>
      <c r="M789" s="228">
        <f t="shared" si="123"/>
        <v>0</v>
      </c>
      <c r="N789" s="228">
        <f t="shared" si="124"/>
        <v>0</v>
      </c>
      <c r="O789" s="259">
        <f t="shared" si="125"/>
        <v>0</v>
      </c>
      <c r="P789" s="268">
        <f t="shared" si="128"/>
        <v>0</v>
      </c>
      <c r="Q789" s="231">
        <f t="shared" si="129"/>
        <v>0</v>
      </c>
      <c r="R789" s="97">
        <f t="shared" si="126"/>
        <v>0</v>
      </c>
      <c r="S789" s="237">
        <f>IF(AND(LARGE('Sch A. Input'!$CL$15:$CL$41,COUNTIF('Sch A. Input'!$CL$15:$CL$41,"&gt;="&amp;F789))&lt;E789,F789&lt;&gt;0),"Leaver",J789-G789)</f>
        <v>0</v>
      </c>
      <c r="T789" s="237">
        <f>IF(AND(LARGE('Sch A. Input'!$CL$15:$CL$41,COUNTIF('Sch A. Input'!$CL$15:$CL$41,"&gt;="&amp;F789))&lt;E789,F789&lt;&gt;0),"Leaver",K789-H789)</f>
        <v>0</v>
      </c>
      <c r="U789" s="238">
        <f>IF(AND(LARGE('Sch A. Input'!$CL$15:$CL$41,COUNTIF('Sch A. Input'!$CL$15:$CL$41,"&gt;="&amp;F789))&lt;E789,F789&lt;&gt;0),"Leaver",L789-I789)</f>
        <v>0</v>
      </c>
      <c r="V789" s="238">
        <f>IF(AND(LARGE('Sch A. Input'!$CL$15:$CL$41,COUNTIF('Sch A. Input'!$CL$15:$CL$41,"&gt;="&amp;F789))&lt;E789,F789&lt;&gt;0),"Leaver",IFERROR(S789/X789*$M$9,0))</f>
        <v>0</v>
      </c>
      <c r="W789" s="238">
        <f>IF(AND(LARGE('Sch A. Input'!$CL$15:$CL$41,COUNTIF('Sch A. Input'!$CL$15:$CL$41,"&gt;="&amp;F789))&lt;E789,F789&lt;&gt;0),"Leaver",V789+T789)</f>
        <v>0</v>
      </c>
      <c r="X789" s="264">
        <f>IF(AND(LARGE('Sch A. Input'!$CL$15:$CL$41,COUNTIF('Sch A. Input'!$CL$15:$CL$41,"&gt;="&amp;F789))&lt;E789,F789&lt;&gt;0),"Leaver",IF(OR(D789="",D789&gt;$L$11,($L$11-14)&lt;$K$9),0,(E789+1-D789)/14-1))</f>
        <v>0</v>
      </c>
      <c r="Y789" s="265">
        <f>IF(AND(LARGE('Sch A. Input'!$CL$15:$CL$41,COUNTIF('Sch A. Input'!$CL$15:$CL$41,"&gt;="&amp;F789))&lt;E789,F789&lt;&gt;0),"Leaver",IFERROR(IF((S789/$X789*$M$9+T789)&gt;$D$12,"YES","NO"),0))</f>
        <v>0</v>
      </c>
      <c r="Z789" s="225">
        <f>IF(AND(LARGE('Sch A. Input'!$CL$15:$CL$41,COUNTIF('Sch A. Input'!$CL$15:$CL$41,"&gt;="&amp;F789))&lt;E789,F789&lt;&gt;0),"Leaver",IFERROR(IF($Y789="YES",MIN($U789*($G$12/$D$12),$G$12),(SUMPRODUCT(--((MIN(W789,$D$12))&gt;$C$9:$C$12),((MIN(W789,$D$12))-$C$9:$C$12),$H$9:$H$12))-((1-(X789/$M$9))*(SUMPRODUCT(--((MIN(V789,$D$12))&gt;$C$9:$C$12),((MIN(V789,$D$12))-$C$9:$C$12),$H$9:$H$12)))),0))</f>
        <v>0</v>
      </c>
      <c r="AA789" s="169">
        <f>IF(AND(LARGE('Sch A. Input'!$CL$15:$CL$41,COUNTIF('Sch A. Input'!$CL$15:$CL$41,"&gt;="&amp;F789))&lt;E789,F789&lt;&gt;0),"Leaver",IFERROR(Z789/U789,0))</f>
        <v>0</v>
      </c>
      <c r="AB789" s="170">
        <f>IF(AND(LARGE('Sch A. Input'!$CL$15:$CL$41,COUNTIF('Sch A. Input'!$CL$15:$CL$41,"&gt;="&amp;F789))&lt;E789,F789&lt;&gt;0),"Leaver",Q789-Z789)</f>
        <v>0</v>
      </c>
      <c r="AC789" s="94">
        <f t="shared" si="127"/>
        <v>0</v>
      </c>
      <c r="BK789" s="2"/>
      <c r="BL789" s="2"/>
      <c r="CI789"/>
    </row>
    <row r="790" spans="2:87" x14ac:dyDescent="0.35">
      <c r="B790" s="70" t="str">
        <f>IF('Sch A. Input'!B788="","",'Sch A. Input'!B788)</f>
        <v/>
      </c>
      <c r="C790" s="75" t="str">
        <f>IF('Sch A. Input'!C788="","",'Sch A. Input'!C788)</f>
        <v/>
      </c>
      <c r="D790" s="71" t="str">
        <f>IF('Sch A. Input'!D788="","",'Sch A. Input'!D788)</f>
        <v/>
      </c>
      <c r="E790" s="71">
        <f>'Sch A. Input'!E788</f>
        <v>45016</v>
      </c>
      <c r="F790" s="71">
        <f>'Sch A. Input'!F788</f>
        <v>0</v>
      </c>
      <c r="G790" s="226">
        <f>SUMIFS('Sch A. Input'!H788:CJ788,'Sch A. Input'!$H$13:$CJ$13,$L$11,'Sch A. Input'!$H$14:$CJ$14,"Recurring")</f>
        <v>0</v>
      </c>
      <c r="H790" s="226">
        <f>SUMIFS('Sch A. Input'!H788:CJ788,'Sch A. Input'!$H$13:$CJ$13,$L$11,'Sch A. Input'!$H$14:$CJ$14,"One-time")</f>
        <v>0</v>
      </c>
      <c r="I790" s="227">
        <f t="shared" si="121"/>
        <v>0</v>
      </c>
      <c r="J790" s="228">
        <f>SUMIFS('Sch A. Input'!H788:CJ788,'Sch A. Input'!$H$14:$CJ$14,"Recurring",'Sch A. Input'!$H$13:$CJ$13,"&lt;="&amp;$L$11)</f>
        <v>0</v>
      </c>
      <c r="K790" s="228">
        <f>SUMIFS('Sch A. Input'!H788:CJ788,'Sch A. Input'!$H$14:$CJ$14,"One-time",'Sch A. Input'!$H$13:$CJ$13,"&lt;="&amp;$L$11)</f>
        <v>0</v>
      </c>
      <c r="L790" s="229">
        <f t="shared" si="122"/>
        <v>0</v>
      </c>
      <c r="M790" s="228">
        <f t="shared" si="123"/>
        <v>0</v>
      </c>
      <c r="N790" s="228">
        <f t="shared" si="124"/>
        <v>0</v>
      </c>
      <c r="O790" s="259">
        <f t="shared" si="125"/>
        <v>0</v>
      </c>
      <c r="P790" s="268">
        <f t="shared" si="128"/>
        <v>0</v>
      </c>
      <c r="Q790" s="231">
        <f t="shared" si="129"/>
        <v>0</v>
      </c>
      <c r="R790" s="97">
        <f t="shared" si="126"/>
        <v>0</v>
      </c>
      <c r="S790" s="237">
        <f>IF(AND(LARGE('Sch A. Input'!$CL$15:$CL$41,COUNTIF('Sch A. Input'!$CL$15:$CL$41,"&gt;="&amp;F790))&lt;E790,F790&lt;&gt;0),"Leaver",J790-G790)</f>
        <v>0</v>
      </c>
      <c r="T790" s="237">
        <f>IF(AND(LARGE('Sch A. Input'!$CL$15:$CL$41,COUNTIF('Sch A. Input'!$CL$15:$CL$41,"&gt;="&amp;F790))&lt;E790,F790&lt;&gt;0),"Leaver",K790-H790)</f>
        <v>0</v>
      </c>
      <c r="U790" s="238">
        <f>IF(AND(LARGE('Sch A. Input'!$CL$15:$CL$41,COUNTIF('Sch A. Input'!$CL$15:$CL$41,"&gt;="&amp;F790))&lt;E790,F790&lt;&gt;0),"Leaver",L790-I790)</f>
        <v>0</v>
      </c>
      <c r="V790" s="238">
        <f>IF(AND(LARGE('Sch A. Input'!$CL$15:$CL$41,COUNTIF('Sch A. Input'!$CL$15:$CL$41,"&gt;="&amp;F790))&lt;E790,F790&lt;&gt;0),"Leaver",IFERROR(S790/X790*$M$9,0))</f>
        <v>0</v>
      </c>
      <c r="W790" s="238">
        <f>IF(AND(LARGE('Sch A. Input'!$CL$15:$CL$41,COUNTIF('Sch A. Input'!$CL$15:$CL$41,"&gt;="&amp;F790))&lt;E790,F790&lt;&gt;0),"Leaver",V790+T790)</f>
        <v>0</v>
      </c>
      <c r="X790" s="264">
        <f>IF(AND(LARGE('Sch A. Input'!$CL$15:$CL$41,COUNTIF('Sch A. Input'!$CL$15:$CL$41,"&gt;="&amp;F790))&lt;E790,F790&lt;&gt;0),"Leaver",IF(OR(D790="",D790&gt;$L$11,($L$11-14)&lt;$K$9),0,(E790+1-D790)/14-1))</f>
        <v>0</v>
      </c>
      <c r="Y790" s="265">
        <f>IF(AND(LARGE('Sch A. Input'!$CL$15:$CL$41,COUNTIF('Sch A. Input'!$CL$15:$CL$41,"&gt;="&amp;F790))&lt;E790,F790&lt;&gt;0),"Leaver",IFERROR(IF((S790/$X790*$M$9+T790)&gt;$D$12,"YES","NO"),0))</f>
        <v>0</v>
      </c>
      <c r="Z790" s="225">
        <f>IF(AND(LARGE('Sch A. Input'!$CL$15:$CL$41,COUNTIF('Sch A. Input'!$CL$15:$CL$41,"&gt;="&amp;F790))&lt;E790,F790&lt;&gt;0),"Leaver",IFERROR(IF($Y790="YES",MIN($U790*($G$12/$D$12),$G$12),(SUMPRODUCT(--((MIN(W790,$D$12))&gt;$C$9:$C$12),((MIN(W790,$D$12))-$C$9:$C$12),$H$9:$H$12))-((1-(X790/$M$9))*(SUMPRODUCT(--((MIN(V790,$D$12))&gt;$C$9:$C$12),((MIN(V790,$D$12))-$C$9:$C$12),$H$9:$H$12)))),0))</f>
        <v>0</v>
      </c>
      <c r="AA790" s="169">
        <f>IF(AND(LARGE('Sch A. Input'!$CL$15:$CL$41,COUNTIF('Sch A. Input'!$CL$15:$CL$41,"&gt;="&amp;F790))&lt;E790,F790&lt;&gt;0),"Leaver",IFERROR(Z790/U790,0))</f>
        <v>0</v>
      </c>
      <c r="AB790" s="170">
        <f>IF(AND(LARGE('Sch A. Input'!$CL$15:$CL$41,COUNTIF('Sch A. Input'!$CL$15:$CL$41,"&gt;="&amp;F790))&lt;E790,F790&lt;&gt;0),"Leaver",Q790-Z790)</f>
        <v>0</v>
      </c>
      <c r="AC790" s="94">
        <f t="shared" si="127"/>
        <v>0</v>
      </c>
      <c r="BK790" s="2"/>
      <c r="BL790" s="2"/>
      <c r="CI790"/>
    </row>
    <row r="791" spans="2:87" x14ac:dyDescent="0.35">
      <c r="B791" s="70" t="str">
        <f>IF('Sch A. Input'!B789="","",'Sch A. Input'!B789)</f>
        <v/>
      </c>
      <c r="C791" s="75" t="str">
        <f>IF('Sch A. Input'!C789="","",'Sch A. Input'!C789)</f>
        <v/>
      </c>
      <c r="D791" s="71" t="str">
        <f>IF('Sch A. Input'!D789="","",'Sch A. Input'!D789)</f>
        <v/>
      </c>
      <c r="E791" s="71">
        <f>'Sch A. Input'!E789</f>
        <v>45016</v>
      </c>
      <c r="F791" s="71">
        <f>'Sch A. Input'!F789</f>
        <v>0</v>
      </c>
      <c r="G791" s="226">
        <f>SUMIFS('Sch A. Input'!H789:CJ789,'Sch A. Input'!$H$13:$CJ$13,$L$11,'Sch A. Input'!$H$14:$CJ$14,"Recurring")</f>
        <v>0</v>
      </c>
      <c r="H791" s="226">
        <f>SUMIFS('Sch A. Input'!H789:CJ789,'Sch A. Input'!$H$13:$CJ$13,$L$11,'Sch A. Input'!$H$14:$CJ$14,"One-time")</f>
        <v>0</v>
      </c>
      <c r="I791" s="227">
        <f t="shared" si="121"/>
        <v>0</v>
      </c>
      <c r="J791" s="228">
        <f>SUMIFS('Sch A. Input'!H789:CJ789,'Sch A. Input'!$H$14:$CJ$14,"Recurring",'Sch A. Input'!$H$13:$CJ$13,"&lt;="&amp;$L$11)</f>
        <v>0</v>
      </c>
      <c r="K791" s="228">
        <f>SUMIFS('Sch A. Input'!H789:CJ789,'Sch A. Input'!$H$14:$CJ$14,"One-time",'Sch A. Input'!$H$13:$CJ$13,"&lt;="&amp;$L$11)</f>
        <v>0</v>
      </c>
      <c r="L791" s="229">
        <f t="shared" si="122"/>
        <v>0</v>
      </c>
      <c r="M791" s="228">
        <f t="shared" si="123"/>
        <v>0</v>
      </c>
      <c r="N791" s="228">
        <f t="shared" si="124"/>
        <v>0</v>
      </c>
      <c r="O791" s="259">
        <f t="shared" si="125"/>
        <v>0</v>
      </c>
      <c r="P791" s="268">
        <f t="shared" si="128"/>
        <v>0</v>
      </c>
      <c r="Q791" s="231">
        <f t="shared" si="129"/>
        <v>0</v>
      </c>
      <c r="R791" s="97">
        <f t="shared" si="126"/>
        <v>0</v>
      </c>
      <c r="S791" s="237">
        <f>IF(AND(LARGE('Sch A. Input'!$CL$15:$CL$41,COUNTIF('Sch A. Input'!$CL$15:$CL$41,"&gt;="&amp;F791))&lt;E791,F791&lt;&gt;0),"Leaver",J791-G791)</f>
        <v>0</v>
      </c>
      <c r="T791" s="237">
        <f>IF(AND(LARGE('Sch A. Input'!$CL$15:$CL$41,COUNTIF('Sch A. Input'!$CL$15:$CL$41,"&gt;="&amp;F791))&lt;E791,F791&lt;&gt;0),"Leaver",K791-H791)</f>
        <v>0</v>
      </c>
      <c r="U791" s="238">
        <f>IF(AND(LARGE('Sch A. Input'!$CL$15:$CL$41,COUNTIF('Sch A. Input'!$CL$15:$CL$41,"&gt;="&amp;F791))&lt;E791,F791&lt;&gt;0),"Leaver",L791-I791)</f>
        <v>0</v>
      </c>
      <c r="V791" s="238">
        <f>IF(AND(LARGE('Sch A. Input'!$CL$15:$CL$41,COUNTIF('Sch A. Input'!$CL$15:$CL$41,"&gt;="&amp;F791))&lt;E791,F791&lt;&gt;0),"Leaver",IFERROR(S791/X791*$M$9,0))</f>
        <v>0</v>
      </c>
      <c r="W791" s="238">
        <f>IF(AND(LARGE('Sch A. Input'!$CL$15:$CL$41,COUNTIF('Sch A. Input'!$CL$15:$CL$41,"&gt;="&amp;F791))&lt;E791,F791&lt;&gt;0),"Leaver",V791+T791)</f>
        <v>0</v>
      </c>
      <c r="X791" s="264">
        <f>IF(AND(LARGE('Sch A. Input'!$CL$15:$CL$41,COUNTIF('Sch A. Input'!$CL$15:$CL$41,"&gt;="&amp;F791))&lt;E791,F791&lt;&gt;0),"Leaver",IF(OR(D791="",D791&gt;$L$11,($L$11-14)&lt;$K$9),0,(E791+1-D791)/14-1))</f>
        <v>0</v>
      </c>
      <c r="Y791" s="265">
        <f>IF(AND(LARGE('Sch A. Input'!$CL$15:$CL$41,COUNTIF('Sch A. Input'!$CL$15:$CL$41,"&gt;="&amp;F791))&lt;E791,F791&lt;&gt;0),"Leaver",IFERROR(IF((S791/$X791*$M$9+T791)&gt;$D$12,"YES","NO"),0))</f>
        <v>0</v>
      </c>
      <c r="Z791" s="225">
        <f>IF(AND(LARGE('Sch A. Input'!$CL$15:$CL$41,COUNTIF('Sch A. Input'!$CL$15:$CL$41,"&gt;="&amp;F791))&lt;E791,F791&lt;&gt;0),"Leaver",IFERROR(IF($Y791="YES",MIN($U791*($G$12/$D$12),$G$12),(SUMPRODUCT(--((MIN(W791,$D$12))&gt;$C$9:$C$12),((MIN(W791,$D$12))-$C$9:$C$12),$H$9:$H$12))-((1-(X791/$M$9))*(SUMPRODUCT(--((MIN(V791,$D$12))&gt;$C$9:$C$12),((MIN(V791,$D$12))-$C$9:$C$12),$H$9:$H$12)))),0))</f>
        <v>0</v>
      </c>
      <c r="AA791" s="169">
        <f>IF(AND(LARGE('Sch A. Input'!$CL$15:$CL$41,COUNTIF('Sch A. Input'!$CL$15:$CL$41,"&gt;="&amp;F791))&lt;E791,F791&lt;&gt;0),"Leaver",IFERROR(Z791/U791,0))</f>
        <v>0</v>
      </c>
      <c r="AB791" s="170">
        <f>IF(AND(LARGE('Sch A. Input'!$CL$15:$CL$41,COUNTIF('Sch A. Input'!$CL$15:$CL$41,"&gt;="&amp;F791))&lt;E791,F791&lt;&gt;0),"Leaver",Q791-Z791)</f>
        <v>0</v>
      </c>
      <c r="AC791" s="94">
        <f t="shared" si="127"/>
        <v>0</v>
      </c>
      <c r="BK791" s="2"/>
      <c r="BL791" s="2"/>
      <c r="CI791"/>
    </row>
    <row r="792" spans="2:87" x14ac:dyDescent="0.35">
      <c r="B792" s="70" t="str">
        <f>IF('Sch A. Input'!B790="","",'Sch A. Input'!B790)</f>
        <v/>
      </c>
      <c r="C792" s="75" t="str">
        <f>IF('Sch A. Input'!C790="","",'Sch A. Input'!C790)</f>
        <v/>
      </c>
      <c r="D792" s="71" t="str">
        <f>IF('Sch A. Input'!D790="","",'Sch A. Input'!D790)</f>
        <v/>
      </c>
      <c r="E792" s="71">
        <f>'Sch A. Input'!E790</f>
        <v>45016</v>
      </c>
      <c r="F792" s="71">
        <f>'Sch A. Input'!F790</f>
        <v>0</v>
      </c>
      <c r="G792" s="226">
        <f>SUMIFS('Sch A. Input'!H790:CJ790,'Sch A. Input'!$H$13:$CJ$13,$L$11,'Sch A. Input'!$H$14:$CJ$14,"Recurring")</f>
        <v>0</v>
      </c>
      <c r="H792" s="226">
        <f>SUMIFS('Sch A. Input'!H790:CJ790,'Sch A. Input'!$H$13:$CJ$13,$L$11,'Sch A. Input'!$H$14:$CJ$14,"One-time")</f>
        <v>0</v>
      </c>
      <c r="I792" s="227">
        <f t="shared" si="121"/>
        <v>0</v>
      </c>
      <c r="J792" s="228">
        <f>SUMIFS('Sch A. Input'!H790:CJ790,'Sch A. Input'!$H$14:$CJ$14,"Recurring",'Sch A. Input'!$H$13:$CJ$13,"&lt;="&amp;$L$11)</f>
        <v>0</v>
      </c>
      <c r="K792" s="228">
        <f>SUMIFS('Sch A. Input'!H790:CJ790,'Sch A. Input'!$H$14:$CJ$14,"One-time",'Sch A. Input'!$H$13:$CJ$13,"&lt;="&amp;$L$11)</f>
        <v>0</v>
      </c>
      <c r="L792" s="229">
        <f t="shared" si="122"/>
        <v>0</v>
      </c>
      <c r="M792" s="228">
        <f t="shared" si="123"/>
        <v>0</v>
      </c>
      <c r="N792" s="228">
        <f t="shared" si="124"/>
        <v>0</v>
      </c>
      <c r="O792" s="259">
        <f t="shared" si="125"/>
        <v>0</v>
      </c>
      <c r="P792" s="268">
        <f t="shared" si="128"/>
        <v>0</v>
      </c>
      <c r="Q792" s="231">
        <f t="shared" si="129"/>
        <v>0</v>
      </c>
      <c r="R792" s="97">
        <f t="shared" si="126"/>
        <v>0</v>
      </c>
      <c r="S792" s="237">
        <f>IF(AND(LARGE('Sch A. Input'!$CL$15:$CL$41,COUNTIF('Sch A. Input'!$CL$15:$CL$41,"&gt;="&amp;F792))&lt;E792,F792&lt;&gt;0),"Leaver",J792-G792)</f>
        <v>0</v>
      </c>
      <c r="T792" s="237">
        <f>IF(AND(LARGE('Sch A. Input'!$CL$15:$CL$41,COUNTIF('Sch A. Input'!$CL$15:$CL$41,"&gt;="&amp;F792))&lt;E792,F792&lt;&gt;0),"Leaver",K792-H792)</f>
        <v>0</v>
      </c>
      <c r="U792" s="238">
        <f>IF(AND(LARGE('Sch A. Input'!$CL$15:$CL$41,COUNTIF('Sch A. Input'!$CL$15:$CL$41,"&gt;="&amp;F792))&lt;E792,F792&lt;&gt;0),"Leaver",L792-I792)</f>
        <v>0</v>
      </c>
      <c r="V792" s="238">
        <f>IF(AND(LARGE('Sch A. Input'!$CL$15:$CL$41,COUNTIF('Sch A. Input'!$CL$15:$CL$41,"&gt;="&amp;F792))&lt;E792,F792&lt;&gt;0),"Leaver",IFERROR(S792/X792*$M$9,0))</f>
        <v>0</v>
      </c>
      <c r="W792" s="238">
        <f>IF(AND(LARGE('Sch A. Input'!$CL$15:$CL$41,COUNTIF('Sch A. Input'!$CL$15:$CL$41,"&gt;="&amp;F792))&lt;E792,F792&lt;&gt;0),"Leaver",V792+T792)</f>
        <v>0</v>
      </c>
      <c r="X792" s="264">
        <f>IF(AND(LARGE('Sch A. Input'!$CL$15:$CL$41,COUNTIF('Sch A. Input'!$CL$15:$CL$41,"&gt;="&amp;F792))&lt;E792,F792&lt;&gt;0),"Leaver",IF(OR(D792="",D792&gt;$L$11,($L$11-14)&lt;$K$9),0,(E792+1-D792)/14-1))</f>
        <v>0</v>
      </c>
      <c r="Y792" s="265">
        <f>IF(AND(LARGE('Sch A. Input'!$CL$15:$CL$41,COUNTIF('Sch A. Input'!$CL$15:$CL$41,"&gt;="&amp;F792))&lt;E792,F792&lt;&gt;0),"Leaver",IFERROR(IF((S792/$X792*$M$9+T792)&gt;$D$12,"YES","NO"),0))</f>
        <v>0</v>
      </c>
      <c r="Z792" s="225">
        <f>IF(AND(LARGE('Sch A. Input'!$CL$15:$CL$41,COUNTIF('Sch A. Input'!$CL$15:$CL$41,"&gt;="&amp;F792))&lt;E792,F792&lt;&gt;0),"Leaver",IFERROR(IF($Y792="YES",MIN($U792*($G$12/$D$12),$G$12),(SUMPRODUCT(--((MIN(W792,$D$12))&gt;$C$9:$C$12),((MIN(W792,$D$12))-$C$9:$C$12),$H$9:$H$12))-((1-(X792/$M$9))*(SUMPRODUCT(--((MIN(V792,$D$12))&gt;$C$9:$C$12),((MIN(V792,$D$12))-$C$9:$C$12),$H$9:$H$12)))),0))</f>
        <v>0</v>
      </c>
      <c r="AA792" s="169">
        <f>IF(AND(LARGE('Sch A. Input'!$CL$15:$CL$41,COUNTIF('Sch A. Input'!$CL$15:$CL$41,"&gt;="&amp;F792))&lt;E792,F792&lt;&gt;0),"Leaver",IFERROR(Z792/U792,0))</f>
        <v>0</v>
      </c>
      <c r="AB792" s="170">
        <f>IF(AND(LARGE('Sch A. Input'!$CL$15:$CL$41,COUNTIF('Sch A. Input'!$CL$15:$CL$41,"&gt;="&amp;F792))&lt;E792,F792&lt;&gt;0),"Leaver",Q792-Z792)</f>
        <v>0</v>
      </c>
      <c r="AC792" s="94">
        <f t="shared" si="127"/>
        <v>0</v>
      </c>
      <c r="BK792" s="2"/>
      <c r="BL792" s="2"/>
      <c r="CI792"/>
    </row>
    <row r="793" spans="2:87" x14ac:dyDescent="0.35">
      <c r="B793" s="70" t="str">
        <f>IF('Sch A. Input'!B791="","",'Sch A. Input'!B791)</f>
        <v/>
      </c>
      <c r="C793" s="75" t="str">
        <f>IF('Sch A. Input'!C791="","",'Sch A. Input'!C791)</f>
        <v/>
      </c>
      <c r="D793" s="71" t="str">
        <f>IF('Sch A. Input'!D791="","",'Sch A. Input'!D791)</f>
        <v/>
      </c>
      <c r="E793" s="71">
        <f>'Sch A. Input'!E791</f>
        <v>45016</v>
      </c>
      <c r="F793" s="71">
        <f>'Sch A. Input'!F791</f>
        <v>0</v>
      </c>
      <c r="G793" s="226">
        <f>SUMIFS('Sch A. Input'!H791:CJ791,'Sch A. Input'!$H$13:$CJ$13,$L$11,'Sch A. Input'!$H$14:$CJ$14,"Recurring")</f>
        <v>0</v>
      </c>
      <c r="H793" s="226">
        <f>SUMIFS('Sch A. Input'!H791:CJ791,'Sch A. Input'!$H$13:$CJ$13,$L$11,'Sch A. Input'!$H$14:$CJ$14,"One-time")</f>
        <v>0</v>
      </c>
      <c r="I793" s="227">
        <f t="shared" si="121"/>
        <v>0</v>
      </c>
      <c r="J793" s="228">
        <f>SUMIFS('Sch A. Input'!H791:CJ791,'Sch A. Input'!$H$14:$CJ$14,"Recurring",'Sch A. Input'!$H$13:$CJ$13,"&lt;="&amp;$L$11)</f>
        <v>0</v>
      </c>
      <c r="K793" s="228">
        <f>SUMIFS('Sch A. Input'!H791:CJ791,'Sch A. Input'!$H$14:$CJ$14,"One-time",'Sch A. Input'!$H$13:$CJ$13,"&lt;="&amp;$L$11)</f>
        <v>0</v>
      </c>
      <c r="L793" s="229">
        <f t="shared" si="122"/>
        <v>0</v>
      </c>
      <c r="M793" s="228">
        <f t="shared" si="123"/>
        <v>0</v>
      </c>
      <c r="N793" s="228">
        <f t="shared" si="124"/>
        <v>0</v>
      </c>
      <c r="O793" s="259">
        <f t="shared" si="125"/>
        <v>0</v>
      </c>
      <c r="P793" s="268">
        <f t="shared" si="128"/>
        <v>0</v>
      </c>
      <c r="Q793" s="231">
        <f t="shared" si="129"/>
        <v>0</v>
      </c>
      <c r="R793" s="97">
        <f t="shared" si="126"/>
        <v>0</v>
      </c>
      <c r="S793" s="237">
        <f>IF(AND(LARGE('Sch A. Input'!$CL$15:$CL$41,COUNTIF('Sch A. Input'!$CL$15:$CL$41,"&gt;="&amp;F793))&lt;E793,F793&lt;&gt;0),"Leaver",J793-G793)</f>
        <v>0</v>
      </c>
      <c r="T793" s="237">
        <f>IF(AND(LARGE('Sch A. Input'!$CL$15:$CL$41,COUNTIF('Sch A. Input'!$CL$15:$CL$41,"&gt;="&amp;F793))&lt;E793,F793&lt;&gt;0),"Leaver",K793-H793)</f>
        <v>0</v>
      </c>
      <c r="U793" s="238">
        <f>IF(AND(LARGE('Sch A. Input'!$CL$15:$CL$41,COUNTIF('Sch A. Input'!$CL$15:$CL$41,"&gt;="&amp;F793))&lt;E793,F793&lt;&gt;0),"Leaver",L793-I793)</f>
        <v>0</v>
      </c>
      <c r="V793" s="238">
        <f>IF(AND(LARGE('Sch A. Input'!$CL$15:$CL$41,COUNTIF('Sch A. Input'!$CL$15:$CL$41,"&gt;="&amp;F793))&lt;E793,F793&lt;&gt;0),"Leaver",IFERROR(S793/X793*$M$9,0))</f>
        <v>0</v>
      </c>
      <c r="W793" s="238">
        <f>IF(AND(LARGE('Sch A. Input'!$CL$15:$CL$41,COUNTIF('Sch A. Input'!$CL$15:$CL$41,"&gt;="&amp;F793))&lt;E793,F793&lt;&gt;0),"Leaver",V793+T793)</f>
        <v>0</v>
      </c>
      <c r="X793" s="264">
        <f>IF(AND(LARGE('Sch A. Input'!$CL$15:$CL$41,COUNTIF('Sch A. Input'!$CL$15:$CL$41,"&gt;="&amp;F793))&lt;E793,F793&lt;&gt;0),"Leaver",IF(OR(D793="",D793&gt;$L$11,($L$11-14)&lt;$K$9),0,(E793+1-D793)/14-1))</f>
        <v>0</v>
      </c>
      <c r="Y793" s="265">
        <f>IF(AND(LARGE('Sch A. Input'!$CL$15:$CL$41,COUNTIF('Sch A. Input'!$CL$15:$CL$41,"&gt;="&amp;F793))&lt;E793,F793&lt;&gt;0),"Leaver",IFERROR(IF((S793/$X793*$M$9+T793)&gt;$D$12,"YES","NO"),0))</f>
        <v>0</v>
      </c>
      <c r="Z793" s="225">
        <f>IF(AND(LARGE('Sch A. Input'!$CL$15:$CL$41,COUNTIF('Sch A. Input'!$CL$15:$CL$41,"&gt;="&amp;F793))&lt;E793,F793&lt;&gt;0),"Leaver",IFERROR(IF($Y793="YES",MIN($U793*($G$12/$D$12),$G$12),(SUMPRODUCT(--((MIN(W793,$D$12))&gt;$C$9:$C$12),((MIN(W793,$D$12))-$C$9:$C$12),$H$9:$H$12))-((1-(X793/$M$9))*(SUMPRODUCT(--((MIN(V793,$D$12))&gt;$C$9:$C$12),((MIN(V793,$D$12))-$C$9:$C$12),$H$9:$H$12)))),0))</f>
        <v>0</v>
      </c>
      <c r="AA793" s="169">
        <f>IF(AND(LARGE('Sch A. Input'!$CL$15:$CL$41,COUNTIF('Sch A. Input'!$CL$15:$CL$41,"&gt;="&amp;F793))&lt;E793,F793&lt;&gt;0),"Leaver",IFERROR(Z793/U793,0))</f>
        <v>0</v>
      </c>
      <c r="AB793" s="170">
        <f>IF(AND(LARGE('Sch A. Input'!$CL$15:$CL$41,COUNTIF('Sch A. Input'!$CL$15:$CL$41,"&gt;="&amp;F793))&lt;E793,F793&lt;&gt;0),"Leaver",Q793-Z793)</f>
        <v>0</v>
      </c>
      <c r="AC793" s="94">
        <f t="shared" si="127"/>
        <v>0</v>
      </c>
      <c r="BK793" s="2"/>
      <c r="BL793" s="2"/>
      <c r="CI793"/>
    </row>
    <row r="794" spans="2:87" x14ac:dyDescent="0.35">
      <c r="B794" s="70" t="str">
        <f>IF('Sch A. Input'!B792="","",'Sch A. Input'!B792)</f>
        <v/>
      </c>
      <c r="C794" s="75" t="str">
        <f>IF('Sch A. Input'!C792="","",'Sch A. Input'!C792)</f>
        <v/>
      </c>
      <c r="D794" s="71" t="str">
        <f>IF('Sch A. Input'!D792="","",'Sch A. Input'!D792)</f>
        <v/>
      </c>
      <c r="E794" s="71">
        <f>'Sch A. Input'!E792</f>
        <v>45016</v>
      </c>
      <c r="F794" s="71">
        <f>'Sch A. Input'!F792</f>
        <v>0</v>
      </c>
      <c r="G794" s="226">
        <f>SUMIFS('Sch A. Input'!H792:CJ792,'Sch A. Input'!$H$13:$CJ$13,$L$11,'Sch A. Input'!$H$14:$CJ$14,"Recurring")</f>
        <v>0</v>
      </c>
      <c r="H794" s="226">
        <f>SUMIFS('Sch A. Input'!H792:CJ792,'Sch A. Input'!$H$13:$CJ$13,$L$11,'Sch A. Input'!$H$14:$CJ$14,"One-time")</f>
        <v>0</v>
      </c>
      <c r="I794" s="227">
        <f t="shared" si="121"/>
        <v>0</v>
      </c>
      <c r="J794" s="228">
        <f>SUMIFS('Sch A. Input'!H792:CJ792,'Sch A. Input'!$H$14:$CJ$14,"Recurring",'Sch A. Input'!$H$13:$CJ$13,"&lt;="&amp;$L$11)</f>
        <v>0</v>
      </c>
      <c r="K794" s="228">
        <f>SUMIFS('Sch A. Input'!H792:CJ792,'Sch A. Input'!$H$14:$CJ$14,"One-time",'Sch A. Input'!$H$13:$CJ$13,"&lt;="&amp;$L$11)</f>
        <v>0</v>
      </c>
      <c r="L794" s="229">
        <f t="shared" si="122"/>
        <v>0</v>
      </c>
      <c r="M794" s="228">
        <f t="shared" si="123"/>
        <v>0</v>
      </c>
      <c r="N794" s="228">
        <f t="shared" si="124"/>
        <v>0</v>
      </c>
      <c r="O794" s="259">
        <f t="shared" si="125"/>
        <v>0</v>
      </c>
      <c r="P794" s="268">
        <f t="shared" si="128"/>
        <v>0</v>
      </c>
      <c r="Q794" s="231">
        <f t="shared" si="129"/>
        <v>0</v>
      </c>
      <c r="R794" s="97">
        <f t="shared" si="126"/>
        <v>0</v>
      </c>
      <c r="S794" s="237">
        <f>IF(AND(LARGE('Sch A. Input'!$CL$15:$CL$41,COUNTIF('Sch A. Input'!$CL$15:$CL$41,"&gt;="&amp;F794))&lt;E794,F794&lt;&gt;0),"Leaver",J794-G794)</f>
        <v>0</v>
      </c>
      <c r="T794" s="237">
        <f>IF(AND(LARGE('Sch A. Input'!$CL$15:$CL$41,COUNTIF('Sch A. Input'!$CL$15:$CL$41,"&gt;="&amp;F794))&lt;E794,F794&lt;&gt;0),"Leaver",K794-H794)</f>
        <v>0</v>
      </c>
      <c r="U794" s="238">
        <f>IF(AND(LARGE('Sch A. Input'!$CL$15:$CL$41,COUNTIF('Sch A. Input'!$CL$15:$CL$41,"&gt;="&amp;F794))&lt;E794,F794&lt;&gt;0),"Leaver",L794-I794)</f>
        <v>0</v>
      </c>
      <c r="V794" s="238">
        <f>IF(AND(LARGE('Sch A. Input'!$CL$15:$CL$41,COUNTIF('Sch A. Input'!$CL$15:$CL$41,"&gt;="&amp;F794))&lt;E794,F794&lt;&gt;0),"Leaver",IFERROR(S794/X794*$M$9,0))</f>
        <v>0</v>
      </c>
      <c r="W794" s="238">
        <f>IF(AND(LARGE('Sch A. Input'!$CL$15:$CL$41,COUNTIF('Sch A. Input'!$CL$15:$CL$41,"&gt;="&amp;F794))&lt;E794,F794&lt;&gt;0),"Leaver",V794+T794)</f>
        <v>0</v>
      </c>
      <c r="X794" s="264">
        <f>IF(AND(LARGE('Sch A. Input'!$CL$15:$CL$41,COUNTIF('Sch A. Input'!$CL$15:$CL$41,"&gt;="&amp;F794))&lt;E794,F794&lt;&gt;0),"Leaver",IF(OR(D794="",D794&gt;$L$11,($L$11-14)&lt;$K$9),0,(E794+1-D794)/14-1))</f>
        <v>0</v>
      </c>
      <c r="Y794" s="265">
        <f>IF(AND(LARGE('Sch A. Input'!$CL$15:$CL$41,COUNTIF('Sch A. Input'!$CL$15:$CL$41,"&gt;="&amp;F794))&lt;E794,F794&lt;&gt;0),"Leaver",IFERROR(IF((S794/$X794*$M$9+T794)&gt;$D$12,"YES","NO"),0))</f>
        <v>0</v>
      </c>
      <c r="Z794" s="225">
        <f>IF(AND(LARGE('Sch A. Input'!$CL$15:$CL$41,COUNTIF('Sch A. Input'!$CL$15:$CL$41,"&gt;="&amp;F794))&lt;E794,F794&lt;&gt;0),"Leaver",IFERROR(IF($Y794="YES",MIN($U794*($G$12/$D$12),$G$12),(SUMPRODUCT(--((MIN(W794,$D$12))&gt;$C$9:$C$12),((MIN(W794,$D$12))-$C$9:$C$12),$H$9:$H$12))-((1-(X794/$M$9))*(SUMPRODUCT(--((MIN(V794,$D$12))&gt;$C$9:$C$12),((MIN(V794,$D$12))-$C$9:$C$12),$H$9:$H$12)))),0))</f>
        <v>0</v>
      </c>
      <c r="AA794" s="169">
        <f>IF(AND(LARGE('Sch A. Input'!$CL$15:$CL$41,COUNTIF('Sch A. Input'!$CL$15:$CL$41,"&gt;="&amp;F794))&lt;E794,F794&lt;&gt;0),"Leaver",IFERROR(Z794/U794,0))</f>
        <v>0</v>
      </c>
      <c r="AB794" s="170">
        <f>IF(AND(LARGE('Sch A. Input'!$CL$15:$CL$41,COUNTIF('Sch A. Input'!$CL$15:$CL$41,"&gt;="&amp;F794))&lt;E794,F794&lt;&gt;0),"Leaver",Q794-Z794)</f>
        <v>0</v>
      </c>
      <c r="AC794" s="94">
        <f t="shared" si="127"/>
        <v>0</v>
      </c>
      <c r="BK794" s="2"/>
      <c r="BL794" s="2"/>
      <c r="CI794"/>
    </row>
    <row r="795" spans="2:87" x14ac:dyDescent="0.35">
      <c r="B795" s="70" t="str">
        <f>IF('Sch A. Input'!B793="","",'Sch A. Input'!B793)</f>
        <v/>
      </c>
      <c r="C795" s="75" t="str">
        <f>IF('Sch A. Input'!C793="","",'Sch A. Input'!C793)</f>
        <v/>
      </c>
      <c r="D795" s="71" t="str">
        <f>IF('Sch A. Input'!D793="","",'Sch A. Input'!D793)</f>
        <v/>
      </c>
      <c r="E795" s="71">
        <f>'Sch A. Input'!E793</f>
        <v>45016</v>
      </c>
      <c r="F795" s="71">
        <f>'Sch A. Input'!F793</f>
        <v>0</v>
      </c>
      <c r="G795" s="226">
        <f>SUMIFS('Sch A. Input'!H793:CJ793,'Sch A. Input'!$H$13:$CJ$13,$L$11,'Sch A. Input'!$H$14:$CJ$14,"Recurring")</f>
        <v>0</v>
      </c>
      <c r="H795" s="226">
        <f>SUMIFS('Sch A. Input'!H793:CJ793,'Sch A. Input'!$H$13:$CJ$13,$L$11,'Sch A. Input'!$H$14:$CJ$14,"One-time")</f>
        <v>0</v>
      </c>
      <c r="I795" s="227">
        <f t="shared" si="121"/>
        <v>0</v>
      </c>
      <c r="J795" s="228">
        <f>SUMIFS('Sch A. Input'!H793:CJ793,'Sch A. Input'!$H$14:$CJ$14,"Recurring",'Sch A. Input'!$H$13:$CJ$13,"&lt;="&amp;$L$11)</f>
        <v>0</v>
      </c>
      <c r="K795" s="228">
        <f>SUMIFS('Sch A. Input'!H793:CJ793,'Sch A. Input'!$H$14:$CJ$14,"One-time",'Sch A. Input'!$H$13:$CJ$13,"&lt;="&amp;$L$11)</f>
        <v>0</v>
      </c>
      <c r="L795" s="229">
        <f t="shared" si="122"/>
        <v>0</v>
      </c>
      <c r="M795" s="228">
        <f t="shared" si="123"/>
        <v>0</v>
      </c>
      <c r="N795" s="228">
        <f t="shared" si="124"/>
        <v>0</v>
      </c>
      <c r="O795" s="259">
        <f t="shared" si="125"/>
        <v>0</v>
      </c>
      <c r="P795" s="268">
        <f t="shared" si="128"/>
        <v>0</v>
      </c>
      <c r="Q795" s="231">
        <f t="shared" si="129"/>
        <v>0</v>
      </c>
      <c r="R795" s="97">
        <f t="shared" si="126"/>
        <v>0</v>
      </c>
      <c r="S795" s="237">
        <f>IF(AND(LARGE('Sch A. Input'!$CL$15:$CL$41,COUNTIF('Sch A. Input'!$CL$15:$CL$41,"&gt;="&amp;F795))&lt;E795,F795&lt;&gt;0),"Leaver",J795-G795)</f>
        <v>0</v>
      </c>
      <c r="T795" s="237">
        <f>IF(AND(LARGE('Sch A. Input'!$CL$15:$CL$41,COUNTIF('Sch A. Input'!$CL$15:$CL$41,"&gt;="&amp;F795))&lt;E795,F795&lt;&gt;0),"Leaver",K795-H795)</f>
        <v>0</v>
      </c>
      <c r="U795" s="238">
        <f>IF(AND(LARGE('Sch A. Input'!$CL$15:$CL$41,COUNTIF('Sch A. Input'!$CL$15:$CL$41,"&gt;="&amp;F795))&lt;E795,F795&lt;&gt;0),"Leaver",L795-I795)</f>
        <v>0</v>
      </c>
      <c r="V795" s="238">
        <f>IF(AND(LARGE('Sch A. Input'!$CL$15:$CL$41,COUNTIF('Sch A. Input'!$CL$15:$CL$41,"&gt;="&amp;F795))&lt;E795,F795&lt;&gt;0),"Leaver",IFERROR(S795/X795*$M$9,0))</f>
        <v>0</v>
      </c>
      <c r="W795" s="238">
        <f>IF(AND(LARGE('Sch A. Input'!$CL$15:$CL$41,COUNTIF('Sch A. Input'!$CL$15:$CL$41,"&gt;="&amp;F795))&lt;E795,F795&lt;&gt;0),"Leaver",V795+T795)</f>
        <v>0</v>
      </c>
      <c r="X795" s="264">
        <f>IF(AND(LARGE('Sch A. Input'!$CL$15:$CL$41,COUNTIF('Sch A. Input'!$CL$15:$CL$41,"&gt;="&amp;F795))&lt;E795,F795&lt;&gt;0),"Leaver",IF(OR(D795="",D795&gt;$L$11,($L$11-14)&lt;$K$9),0,(E795+1-D795)/14-1))</f>
        <v>0</v>
      </c>
      <c r="Y795" s="265">
        <f>IF(AND(LARGE('Sch A. Input'!$CL$15:$CL$41,COUNTIF('Sch A. Input'!$CL$15:$CL$41,"&gt;="&amp;F795))&lt;E795,F795&lt;&gt;0),"Leaver",IFERROR(IF((S795/$X795*$M$9+T795)&gt;$D$12,"YES","NO"),0))</f>
        <v>0</v>
      </c>
      <c r="Z795" s="225">
        <f>IF(AND(LARGE('Sch A. Input'!$CL$15:$CL$41,COUNTIF('Sch A. Input'!$CL$15:$CL$41,"&gt;="&amp;F795))&lt;E795,F795&lt;&gt;0),"Leaver",IFERROR(IF($Y795="YES",MIN($U795*($G$12/$D$12),$G$12),(SUMPRODUCT(--((MIN(W795,$D$12))&gt;$C$9:$C$12),((MIN(W795,$D$12))-$C$9:$C$12),$H$9:$H$12))-((1-(X795/$M$9))*(SUMPRODUCT(--((MIN(V795,$D$12))&gt;$C$9:$C$12),((MIN(V795,$D$12))-$C$9:$C$12),$H$9:$H$12)))),0))</f>
        <v>0</v>
      </c>
      <c r="AA795" s="169">
        <f>IF(AND(LARGE('Sch A. Input'!$CL$15:$CL$41,COUNTIF('Sch A. Input'!$CL$15:$CL$41,"&gt;="&amp;F795))&lt;E795,F795&lt;&gt;0),"Leaver",IFERROR(Z795/U795,0))</f>
        <v>0</v>
      </c>
      <c r="AB795" s="170">
        <f>IF(AND(LARGE('Sch A. Input'!$CL$15:$CL$41,COUNTIF('Sch A. Input'!$CL$15:$CL$41,"&gt;="&amp;F795))&lt;E795,F795&lt;&gt;0),"Leaver",Q795-Z795)</f>
        <v>0</v>
      </c>
      <c r="AC795" s="94">
        <f t="shared" si="127"/>
        <v>0</v>
      </c>
      <c r="BK795" s="2"/>
      <c r="BL795" s="2"/>
      <c r="CI795"/>
    </row>
    <row r="796" spans="2:87" x14ac:dyDescent="0.35">
      <c r="B796" s="70" t="str">
        <f>IF('Sch A. Input'!B794="","",'Sch A. Input'!B794)</f>
        <v/>
      </c>
      <c r="C796" s="75" t="str">
        <f>IF('Sch A. Input'!C794="","",'Sch A. Input'!C794)</f>
        <v/>
      </c>
      <c r="D796" s="71" t="str">
        <f>IF('Sch A. Input'!D794="","",'Sch A. Input'!D794)</f>
        <v/>
      </c>
      <c r="E796" s="71">
        <f>'Sch A. Input'!E794</f>
        <v>45016</v>
      </c>
      <c r="F796" s="71">
        <f>'Sch A. Input'!F794</f>
        <v>0</v>
      </c>
      <c r="G796" s="226">
        <f>SUMIFS('Sch A. Input'!H794:CJ794,'Sch A. Input'!$H$13:$CJ$13,$L$11,'Sch A. Input'!$H$14:$CJ$14,"Recurring")</f>
        <v>0</v>
      </c>
      <c r="H796" s="226">
        <f>SUMIFS('Sch A. Input'!H794:CJ794,'Sch A. Input'!$H$13:$CJ$13,$L$11,'Sch A. Input'!$H$14:$CJ$14,"One-time")</f>
        <v>0</v>
      </c>
      <c r="I796" s="227">
        <f t="shared" ref="I796:I859" si="130">SUM(G796:H796)</f>
        <v>0</v>
      </c>
      <c r="J796" s="228">
        <f>SUMIFS('Sch A. Input'!H794:CJ794,'Sch A. Input'!$H$14:$CJ$14,"Recurring",'Sch A. Input'!$H$13:$CJ$13,"&lt;="&amp;$L$11)</f>
        <v>0</v>
      </c>
      <c r="K796" s="228">
        <f>SUMIFS('Sch A. Input'!H794:CJ794,'Sch A. Input'!$H$14:$CJ$14,"One-time",'Sch A. Input'!$H$13:$CJ$13,"&lt;="&amp;$L$11)</f>
        <v>0</v>
      </c>
      <c r="L796" s="229">
        <f t="shared" ref="L796:L859" si="131">SUM(J796:K796)</f>
        <v>0</v>
      </c>
      <c r="M796" s="228">
        <f t="shared" ref="M796:M859" si="132">+IFERROR(J796/$O796*$M$9,0)</f>
        <v>0</v>
      </c>
      <c r="N796" s="228">
        <f t="shared" ref="N796:N859" si="133">M796+K796</f>
        <v>0</v>
      </c>
      <c r="O796" s="259">
        <f t="shared" ref="O796:O859" si="134">IF(OR(D796="",D796&gt;$L$11),0,IF(AND(F796&lt;E796,F796&gt;0),((F796+1-D796)/14),(((E796+1-D796)/14))))</f>
        <v>0</v>
      </c>
      <c r="P796" s="268">
        <f t="shared" si="128"/>
        <v>0</v>
      </c>
      <c r="Q796" s="231">
        <f t="shared" si="129"/>
        <v>0</v>
      </c>
      <c r="R796" s="97">
        <f t="shared" ref="R796:R859" si="135">IFERROR(Q796/L796,0)</f>
        <v>0</v>
      </c>
      <c r="S796" s="237">
        <f>IF(AND(LARGE('Sch A. Input'!$CL$15:$CL$41,COUNTIF('Sch A. Input'!$CL$15:$CL$41,"&gt;="&amp;F796))&lt;E796,F796&lt;&gt;0),"Leaver",J796-G796)</f>
        <v>0</v>
      </c>
      <c r="T796" s="237">
        <f>IF(AND(LARGE('Sch A. Input'!$CL$15:$CL$41,COUNTIF('Sch A. Input'!$CL$15:$CL$41,"&gt;="&amp;F796))&lt;E796,F796&lt;&gt;0),"Leaver",K796-H796)</f>
        <v>0</v>
      </c>
      <c r="U796" s="238">
        <f>IF(AND(LARGE('Sch A. Input'!$CL$15:$CL$41,COUNTIF('Sch A. Input'!$CL$15:$CL$41,"&gt;="&amp;F796))&lt;E796,F796&lt;&gt;0),"Leaver",L796-I796)</f>
        <v>0</v>
      </c>
      <c r="V796" s="238">
        <f>IF(AND(LARGE('Sch A. Input'!$CL$15:$CL$41,COUNTIF('Sch A. Input'!$CL$15:$CL$41,"&gt;="&amp;F796))&lt;E796,F796&lt;&gt;0),"Leaver",IFERROR(S796/X796*$M$9,0))</f>
        <v>0</v>
      </c>
      <c r="W796" s="238">
        <f>IF(AND(LARGE('Sch A. Input'!$CL$15:$CL$41,COUNTIF('Sch A. Input'!$CL$15:$CL$41,"&gt;="&amp;F796))&lt;E796,F796&lt;&gt;0),"Leaver",V796+T796)</f>
        <v>0</v>
      </c>
      <c r="X796" s="264">
        <f>IF(AND(LARGE('Sch A. Input'!$CL$15:$CL$41,COUNTIF('Sch A. Input'!$CL$15:$CL$41,"&gt;="&amp;F796))&lt;E796,F796&lt;&gt;0),"Leaver",IF(OR(D796="",D796&gt;$L$11,($L$11-14)&lt;$K$9),0,(E796+1-D796)/14-1))</f>
        <v>0</v>
      </c>
      <c r="Y796" s="265">
        <f>IF(AND(LARGE('Sch A. Input'!$CL$15:$CL$41,COUNTIF('Sch A. Input'!$CL$15:$CL$41,"&gt;="&amp;F796))&lt;E796,F796&lt;&gt;0),"Leaver",IFERROR(IF((S796/$X796*$M$9+T796)&gt;$D$12,"YES","NO"),0))</f>
        <v>0</v>
      </c>
      <c r="Z796" s="225">
        <f>IF(AND(LARGE('Sch A. Input'!$CL$15:$CL$41,COUNTIF('Sch A. Input'!$CL$15:$CL$41,"&gt;="&amp;F796))&lt;E796,F796&lt;&gt;0),"Leaver",IFERROR(IF($Y796="YES",MIN($U796*($G$12/$D$12),$G$12),(SUMPRODUCT(--((MIN(W796,$D$12))&gt;$C$9:$C$12),((MIN(W796,$D$12))-$C$9:$C$12),$H$9:$H$12))-((1-(X796/$M$9))*(SUMPRODUCT(--((MIN(V796,$D$12))&gt;$C$9:$C$12),((MIN(V796,$D$12))-$C$9:$C$12),$H$9:$H$12)))),0))</f>
        <v>0</v>
      </c>
      <c r="AA796" s="169">
        <f>IF(AND(LARGE('Sch A. Input'!$CL$15:$CL$41,COUNTIF('Sch A. Input'!$CL$15:$CL$41,"&gt;="&amp;F796))&lt;E796,F796&lt;&gt;0),"Leaver",IFERROR(Z796/U796,0))</f>
        <v>0</v>
      </c>
      <c r="AB796" s="170">
        <f>IF(AND(LARGE('Sch A. Input'!$CL$15:$CL$41,COUNTIF('Sch A. Input'!$CL$15:$CL$41,"&gt;="&amp;F796))&lt;E796,F796&lt;&gt;0),"Leaver",Q796-Z796)</f>
        <v>0</v>
      </c>
      <c r="AC796" s="94">
        <f t="shared" ref="AC796:AC859" si="136">+IFERROR(AB796/I796,0)</f>
        <v>0</v>
      </c>
      <c r="BK796" s="2"/>
      <c r="BL796" s="2"/>
      <c r="CI796"/>
    </row>
    <row r="797" spans="2:87" x14ac:dyDescent="0.35">
      <c r="B797" s="70" t="str">
        <f>IF('Sch A. Input'!B795="","",'Sch A. Input'!B795)</f>
        <v/>
      </c>
      <c r="C797" s="75" t="str">
        <f>IF('Sch A. Input'!C795="","",'Sch A. Input'!C795)</f>
        <v/>
      </c>
      <c r="D797" s="71" t="str">
        <f>IF('Sch A. Input'!D795="","",'Sch A. Input'!D795)</f>
        <v/>
      </c>
      <c r="E797" s="71">
        <f>'Sch A. Input'!E795</f>
        <v>45016</v>
      </c>
      <c r="F797" s="71">
        <f>'Sch A. Input'!F795</f>
        <v>0</v>
      </c>
      <c r="G797" s="226">
        <f>SUMIFS('Sch A. Input'!H795:CJ795,'Sch A. Input'!$H$13:$CJ$13,$L$11,'Sch A. Input'!$H$14:$CJ$14,"Recurring")</f>
        <v>0</v>
      </c>
      <c r="H797" s="226">
        <f>SUMIFS('Sch A. Input'!H795:CJ795,'Sch A. Input'!$H$13:$CJ$13,$L$11,'Sch A. Input'!$H$14:$CJ$14,"One-time")</f>
        <v>0</v>
      </c>
      <c r="I797" s="227">
        <f t="shared" si="130"/>
        <v>0</v>
      </c>
      <c r="J797" s="228">
        <f>SUMIFS('Sch A. Input'!H795:CJ795,'Sch A. Input'!$H$14:$CJ$14,"Recurring",'Sch A. Input'!$H$13:$CJ$13,"&lt;="&amp;$L$11)</f>
        <v>0</v>
      </c>
      <c r="K797" s="228">
        <f>SUMIFS('Sch A. Input'!H795:CJ795,'Sch A. Input'!$H$14:$CJ$14,"One-time",'Sch A. Input'!$H$13:$CJ$13,"&lt;="&amp;$L$11)</f>
        <v>0</v>
      </c>
      <c r="L797" s="229">
        <f t="shared" si="131"/>
        <v>0</v>
      </c>
      <c r="M797" s="228">
        <f t="shared" si="132"/>
        <v>0</v>
      </c>
      <c r="N797" s="228">
        <f t="shared" si="133"/>
        <v>0</v>
      </c>
      <c r="O797" s="259">
        <f t="shared" si="134"/>
        <v>0</v>
      </c>
      <c r="P797" s="268">
        <f t="shared" si="128"/>
        <v>0</v>
      </c>
      <c r="Q797" s="231">
        <f t="shared" si="129"/>
        <v>0</v>
      </c>
      <c r="R797" s="97">
        <f t="shared" si="135"/>
        <v>0</v>
      </c>
      <c r="S797" s="237">
        <f>IF(AND(LARGE('Sch A. Input'!$CL$15:$CL$41,COUNTIF('Sch A. Input'!$CL$15:$CL$41,"&gt;="&amp;F797))&lt;E797,F797&lt;&gt;0),"Leaver",J797-G797)</f>
        <v>0</v>
      </c>
      <c r="T797" s="237">
        <f>IF(AND(LARGE('Sch A. Input'!$CL$15:$CL$41,COUNTIF('Sch A. Input'!$CL$15:$CL$41,"&gt;="&amp;F797))&lt;E797,F797&lt;&gt;0),"Leaver",K797-H797)</f>
        <v>0</v>
      </c>
      <c r="U797" s="238">
        <f>IF(AND(LARGE('Sch A. Input'!$CL$15:$CL$41,COUNTIF('Sch A. Input'!$CL$15:$CL$41,"&gt;="&amp;F797))&lt;E797,F797&lt;&gt;0),"Leaver",L797-I797)</f>
        <v>0</v>
      </c>
      <c r="V797" s="238">
        <f>IF(AND(LARGE('Sch A. Input'!$CL$15:$CL$41,COUNTIF('Sch A. Input'!$CL$15:$CL$41,"&gt;="&amp;F797))&lt;E797,F797&lt;&gt;0),"Leaver",IFERROR(S797/X797*$M$9,0))</f>
        <v>0</v>
      </c>
      <c r="W797" s="238">
        <f>IF(AND(LARGE('Sch A. Input'!$CL$15:$CL$41,COUNTIF('Sch A. Input'!$CL$15:$CL$41,"&gt;="&amp;F797))&lt;E797,F797&lt;&gt;0),"Leaver",V797+T797)</f>
        <v>0</v>
      </c>
      <c r="X797" s="264">
        <f>IF(AND(LARGE('Sch A. Input'!$CL$15:$CL$41,COUNTIF('Sch A. Input'!$CL$15:$CL$41,"&gt;="&amp;F797))&lt;E797,F797&lt;&gt;0),"Leaver",IF(OR(D797="",D797&gt;$L$11,($L$11-14)&lt;$K$9),0,(E797+1-D797)/14-1))</f>
        <v>0</v>
      </c>
      <c r="Y797" s="265">
        <f>IF(AND(LARGE('Sch A. Input'!$CL$15:$CL$41,COUNTIF('Sch A. Input'!$CL$15:$CL$41,"&gt;="&amp;F797))&lt;E797,F797&lt;&gt;0),"Leaver",IFERROR(IF((S797/$X797*$M$9+T797)&gt;$D$12,"YES","NO"),0))</f>
        <v>0</v>
      </c>
      <c r="Z797" s="225">
        <f>IF(AND(LARGE('Sch A. Input'!$CL$15:$CL$41,COUNTIF('Sch A. Input'!$CL$15:$CL$41,"&gt;="&amp;F797))&lt;E797,F797&lt;&gt;0),"Leaver",IFERROR(IF($Y797="YES",MIN($U797*($G$12/$D$12),$G$12),(SUMPRODUCT(--((MIN(W797,$D$12))&gt;$C$9:$C$12),((MIN(W797,$D$12))-$C$9:$C$12),$H$9:$H$12))-((1-(X797/$M$9))*(SUMPRODUCT(--((MIN(V797,$D$12))&gt;$C$9:$C$12),((MIN(V797,$D$12))-$C$9:$C$12),$H$9:$H$12)))),0))</f>
        <v>0</v>
      </c>
      <c r="AA797" s="169">
        <f>IF(AND(LARGE('Sch A. Input'!$CL$15:$CL$41,COUNTIF('Sch A. Input'!$CL$15:$CL$41,"&gt;="&amp;F797))&lt;E797,F797&lt;&gt;0),"Leaver",IFERROR(Z797/U797,0))</f>
        <v>0</v>
      </c>
      <c r="AB797" s="170">
        <f>IF(AND(LARGE('Sch A. Input'!$CL$15:$CL$41,COUNTIF('Sch A. Input'!$CL$15:$CL$41,"&gt;="&amp;F797))&lt;E797,F797&lt;&gt;0),"Leaver",Q797-Z797)</f>
        <v>0</v>
      </c>
      <c r="AC797" s="94">
        <f t="shared" si="136"/>
        <v>0</v>
      </c>
      <c r="BK797" s="2"/>
      <c r="BL797" s="2"/>
      <c r="CI797"/>
    </row>
    <row r="798" spans="2:87" x14ac:dyDescent="0.35">
      <c r="B798" s="70" t="str">
        <f>IF('Sch A. Input'!B796="","",'Sch A. Input'!B796)</f>
        <v/>
      </c>
      <c r="C798" s="75" t="str">
        <f>IF('Sch A. Input'!C796="","",'Sch A. Input'!C796)</f>
        <v/>
      </c>
      <c r="D798" s="71" t="str">
        <f>IF('Sch A. Input'!D796="","",'Sch A. Input'!D796)</f>
        <v/>
      </c>
      <c r="E798" s="71">
        <f>'Sch A. Input'!E796</f>
        <v>45016</v>
      </c>
      <c r="F798" s="71">
        <f>'Sch A. Input'!F796</f>
        <v>0</v>
      </c>
      <c r="G798" s="226">
        <f>SUMIFS('Sch A. Input'!H796:CJ796,'Sch A. Input'!$H$13:$CJ$13,$L$11,'Sch A. Input'!$H$14:$CJ$14,"Recurring")</f>
        <v>0</v>
      </c>
      <c r="H798" s="226">
        <f>SUMIFS('Sch A. Input'!H796:CJ796,'Sch A. Input'!$H$13:$CJ$13,$L$11,'Sch A. Input'!$H$14:$CJ$14,"One-time")</f>
        <v>0</v>
      </c>
      <c r="I798" s="227">
        <f t="shared" si="130"/>
        <v>0</v>
      </c>
      <c r="J798" s="228">
        <f>SUMIFS('Sch A. Input'!H796:CJ796,'Sch A. Input'!$H$14:$CJ$14,"Recurring",'Sch A. Input'!$H$13:$CJ$13,"&lt;="&amp;$L$11)</f>
        <v>0</v>
      </c>
      <c r="K798" s="228">
        <f>SUMIFS('Sch A. Input'!H796:CJ796,'Sch A. Input'!$H$14:$CJ$14,"One-time",'Sch A. Input'!$H$13:$CJ$13,"&lt;="&amp;$L$11)</f>
        <v>0</v>
      </c>
      <c r="L798" s="229">
        <f t="shared" si="131"/>
        <v>0</v>
      </c>
      <c r="M798" s="228">
        <f t="shared" si="132"/>
        <v>0</v>
      </c>
      <c r="N798" s="228">
        <f t="shared" si="133"/>
        <v>0</v>
      </c>
      <c r="O798" s="259">
        <f t="shared" si="134"/>
        <v>0</v>
      </c>
      <c r="P798" s="268">
        <f t="shared" si="128"/>
        <v>0</v>
      </c>
      <c r="Q798" s="231">
        <f t="shared" si="129"/>
        <v>0</v>
      </c>
      <c r="R798" s="97">
        <f t="shared" si="135"/>
        <v>0</v>
      </c>
      <c r="S798" s="237">
        <f>IF(AND(LARGE('Sch A. Input'!$CL$15:$CL$41,COUNTIF('Sch A. Input'!$CL$15:$CL$41,"&gt;="&amp;F798))&lt;E798,F798&lt;&gt;0),"Leaver",J798-G798)</f>
        <v>0</v>
      </c>
      <c r="T798" s="237">
        <f>IF(AND(LARGE('Sch A. Input'!$CL$15:$CL$41,COUNTIF('Sch A. Input'!$CL$15:$CL$41,"&gt;="&amp;F798))&lt;E798,F798&lt;&gt;0),"Leaver",K798-H798)</f>
        <v>0</v>
      </c>
      <c r="U798" s="238">
        <f>IF(AND(LARGE('Sch A. Input'!$CL$15:$CL$41,COUNTIF('Sch A. Input'!$CL$15:$CL$41,"&gt;="&amp;F798))&lt;E798,F798&lt;&gt;0),"Leaver",L798-I798)</f>
        <v>0</v>
      </c>
      <c r="V798" s="238">
        <f>IF(AND(LARGE('Sch A. Input'!$CL$15:$CL$41,COUNTIF('Sch A. Input'!$CL$15:$CL$41,"&gt;="&amp;F798))&lt;E798,F798&lt;&gt;0),"Leaver",IFERROR(S798/X798*$M$9,0))</f>
        <v>0</v>
      </c>
      <c r="W798" s="238">
        <f>IF(AND(LARGE('Sch A. Input'!$CL$15:$CL$41,COUNTIF('Sch A. Input'!$CL$15:$CL$41,"&gt;="&amp;F798))&lt;E798,F798&lt;&gt;0),"Leaver",V798+T798)</f>
        <v>0</v>
      </c>
      <c r="X798" s="264">
        <f>IF(AND(LARGE('Sch A. Input'!$CL$15:$CL$41,COUNTIF('Sch A. Input'!$CL$15:$CL$41,"&gt;="&amp;F798))&lt;E798,F798&lt;&gt;0),"Leaver",IF(OR(D798="",D798&gt;$L$11,($L$11-14)&lt;$K$9),0,(E798+1-D798)/14-1))</f>
        <v>0</v>
      </c>
      <c r="Y798" s="265">
        <f>IF(AND(LARGE('Sch A. Input'!$CL$15:$CL$41,COUNTIF('Sch A. Input'!$CL$15:$CL$41,"&gt;="&amp;F798))&lt;E798,F798&lt;&gt;0),"Leaver",IFERROR(IF((S798/$X798*$M$9+T798)&gt;$D$12,"YES","NO"),0))</f>
        <v>0</v>
      </c>
      <c r="Z798" s="225">
        <f>IF(AND(LARGE('Sch A. Input'!$CL$15:$CL$41,COUNTIF('Sch A. Input'!$CL$15:$CL$41,"&gt;="&amp;F798))&lt;E798,F798&lt;&gt;0),"Leaver",IFERROR(IF($Y798="YES",MIN($U798*($G$12/$D$12),$G$12),(SUMPRODUCT(--((MIN(W798,$D$12))&gt;$C$9:$C$12),((MIN(W798,$D$12))-$C$9:$C$12),$H$9:$H$12))-((1-(X798/$M$9))*(SUMPRODUCT(--((MIN(V798,$D$12))&gt;$C$9:$C$12),((MIN(V798,$D$12))-$C$9:$C$12),$H$9:$H$12)))),0))</f>
        <v>0</v>
      </c>
      <c r="AA798" s="169">
        <f>IF(AND(LARGE('Sch A. Input'!$CL$15:$CL$41,COUNTIF('Sch A. Input'!$CL$15:$CL$41,"&gt;="&amp;F798))&lt;E798,F798&lt;&gt;0),"Leaver",IFERROR(Z798/U798,0))</f>
        <v>0</v>
      </c>
      <c r="AB798" s="170">
        <f>IF(AND(LARGE('Sch A. Input'!$CL$15:$CL$41,COUNTIF('Sch A. Input'!$CL$15:$CL$41,"&gt;="&amp;F798))&lt;E798,F798&lt;&gt;0),"Leaver",Q798-Z798)</f>
        <v>0</v>
      </c>
      <c r="AC798" s="94">
        <f t="shared" si="136"/>
        <v>0</v>
      </c>
      <c r="BK798" s="2"/>
      <c r="BL798" s="2"/>
      <c r="CI798"/>
    </row>
    <row r="799" spans="2:87" x14ac:dyDescent="0.35">
      <c r="B799" s="70" t="str">
        <f>IF('Sch A. Input'!B797="","",'Sch A. Input'!B797)</f>
        <v/>
      </c>
      <c r="C799" s="75" t="str">
        <f>IF('Sch A. Input'!C797="","",'Sch A. Input'!C797)</f>
        <v/>
      </c>
      <c r="D799" s="71" t="str">
        <f>IF('Sch A. Input'!D797="","",'Sch A. Input'!D797)</f>
        <v/>
      </c>
      <c r="E799" s="71">
        <f>'Sch A. Input'!E797</f>
        <v>45016</v>
      </c>
      <c r="F799" s="71">
        <f>'Sch A. Input'!F797</f>
        <v>0</v>
      </c>
      <c r="G799" s="226">
        <f>SUMIFS('Sch A. Input'!H797:CJ797,'Sch A. Input'!$H$13:$CJ$13,$L$11,'Sch A. Input'!$H$14:$CJ$14,"Recurring")</f>
        <v>0</v>
      </c>
      <c r="H799" s="226">
        <f>SUMIFS('Sch A. Input'!H797:CJ797,'Sch A. Input'!$H$13:$CJ$13,$L$11,'Sch A. Input'!$H$14:$CJ$14,"One-time")</f>
        <v>0</v>
      </c>
      <c r="I799" s="227">
        <f t="shared" si="130"/>
        <v>0</v>
      </c>
      <c r="J799" s="228">
        <f>SUMIFS('Sch A. Input'!H797:CJ797,'Sch A. Input'!$H$14:$CJ$14,"Recurring",'Sch A. Input'!$H$13:$CJ$13,"&lt;="&amp;$L$11)</f>
        <v>0</v>
      </c>
      <c r="K799" s="228">
        <f>SUMIFS('Sch A. Input'!H797:CJ797,'Sch A. Input'!$H$14:$CJ$14,"One-time",'Sch A. Input'!$H$13:$CJ$13,"&lt;="&amp;$L$11)</f>
        <v>0</v>
      </c>
      <c r="L799" s="229">
        <f t="shared" si="131"/>
        <v>0</v>
      </c>
      <c r="M799" s="228">
        <f t="shared" si="132"/>
        <v>0</v>
      </c>
      <c r="N799" s="228">
        <f t="shared" si="133"/>
        <v>0</v>
      </c>
      <c r="O799" s="259">
        <f t="shared" si="134"/>
        <v>0</v>
      </c>
      <c r="P799" s="268">
        <f t="shared" si="128"/>
        <v>0</v>
      </c>
      <c r="Q799" s="231">
        <f t="shared" si="129"/>
        <v>0</v>
      </c>
      <c r="R799" s="97">
        <f t="shared" si="135"/>
        <v>0</v>
      </c>
      <c r="S799" s="237">
        <f>IF(AND(LARGE('Sch A. Input'!$CL$15:$CL$41,COUNTIF('Sch A. Input'!$CL$15:$CL$41,"&gt;="&amp;F799))&lt;E799,F799&lt;&gt;0),"Leaver",J799-G799)</f>
        <v>0</v>
      </c>
      <c r="T799" s="237">
        <f>IF(AND(LARGE('Sch A. Input'!$CL$15:$CL$41,COUNTIF('Sch A. Input'!$CL$15:$CL$41,"&gt;="&amp;F799))&lt;E799,F799&lt;&gt;0),"Leaver",K799-H799)</f>
        <v>0</v>
      </c>
      <c r="U799" s="238">
        <f>IF(AND(LARGE('Sch A. Input'!$CL$15:$CL$41,COUNTIF('Sch A. Input'!$CL$15:$CL$41,"&gt;="&amp;F799))&lt;E799,F799&lt;&gt;0),"Leaver",L799-I799)</f>
        <v>0</v>
      </c>
      <c r="V799" s="238">
        <f>IF(AND(LARGE('Sch A. Input'!$CL$15:$CL$41,COUNTIF('Sch A. Input'!$CL$15:$CL$41,"&gt;="&amp;F799))&lt;E799,F799&lt;&gt;0),"Leaver",IFERROR(S799/X799*$M$9,0))</f>
        <v>0</v>
      </c>
      <c r="W799" s="238">
        <f>IF(AND(LARGE('Sch A. Input'!$CL$15:$CL$41,COUNTIF('Sch A. Input'!$CL$15:$CL$41,"&gt;="&amp;F799))&lt;E799,F799&lt;&gt;0),"Leaver",V799+T799)</f>
        <v>0</v>
      </c>
      <c r="X799" s="264">
        <f>IF(AND(LARGE('Sch A. Input'!$CL$15:$CL$41,COUNTIF('Sch A. Input'!$CL$15:$CL$41,"&gt;="&amp;F799))&lt;E799,F799&lt;&gt;0),"Leaver",IF(OR(D799="",D799&gt;$L$11,($L$11-14)&lt;$K$9),0,(E799+1-D799)/14-1))</f>
        <v>0</v>
      </c>
      <c r="Y799" s="265">
        <f>IF(AND(LARGE('Sch A. Input'!$CL$15:$CL$41,COUNTIF('Sch A. Input'!$CL$15:$CL$41,"&gt;="&amp;F799))&lt;E799,F799&lt;&gt;0),"Leaver",IFERROR(IF((S799/$X799*$M$9+T799)&gt;$D$12,"YES","NO"),0))</f>
        <v>0</v>
      </c>
      <c r="Z799" s="225">
        <f>IF(AND(LARGE('Sch A. Input'!$CL$15:$CL$41,COUNTIF('Sch A. Input'!$CL$15:$CL$41,"&gt;="&amp;F799))&lt;E799,F799&lt;&gt;0),"Leaver",IFERROR(IF($Y799="YES",MIN($U799*($G$12/$D$12),$G$12),(SUMPRODUCT(--((MIN(W799,$D$12))&gt;$C$9:$C$12),((MIN(W799,$D$12))-$C$9:$C$12),$H$9:$H$12))-((1-(X799/$M$9))*(SUMPRODUCT(--((MIN(V799,$D$12))&gt;$C$9:$C$12),((MIN(V799,$D$12))-$C$9:$C$12),$H$9:$H$12)))),0))</f>
        <v>0</v>
      </c>
      <c r="AA799" s="169">
        <f>IF(AND(LARGE('Sch A. Input'!$CL$15:$CL$41,COUNTIF('Sch A. Input'!$CL$15:$CL$41,"&gt;="&amp;F799))&lt;E799,F799&lt;&gt;0),"Leaver",IFERROR(Z799/U799,0))</f>
        <v>0</v>
      </c>
      <c r="AB799" s="170">
        <f>IF(AND(LARGE('Sch A. Input'!$CL$15:$CL$41,COUNTIF('Sch A. Input'!$CL$15:$CL$41,"&gt;="&amp;F799))&lt;E799,F799&lt;&gt;0),"Leaver",Q799-Z799)</f>
        <v>0</v>
      </c>
      <c r="AC799" s="94">
        <f t="shared" si="136"/>
        <v>0</v>
      </c>
      <c r="BK799" s="2"/>
      <c r="BL799" s="2"/>
      <c r="CI799"/>
    </row>
    <row r="800" spans="2:87" x14ac:dyDescent="0.35">
      <c r="B800" s="70" t="str">
        <f>IF('Sch A. Input'!B798="","",'Sch A. Input'!B798)</f>
        <v/>
      </c>
      <c r="C800" s="75" t="str">
        <f>IF('Sch A. Input'!C798="","",'Sch A. Input'!C798)</f>
        <v/>
      </c>
      <c r="D800" s="71" t="str">
        <f>IF('Sch A. Input'!D798="","",'Sch A. Input'!D798)</f>
        <v/>
      </c>
      <c r="E800" s="71">
        <f>'Sch A. Input'!E798</f>
        <v>45016</v>
      </c>
      <c r="F800" s="71">
        <f>'Sch A. Input'!F798</f>
        <v>0</v>
      </c>
      <c r="G800" s="226">
        <f>SUMIFS('Sch A. Input'!H798:CJ798,'Sch A. Input'!$H$13:$CJ$13,$L$11,'Sch A. Input'!$H$14:$CJ$14,"Recurring")</f>
        <v>0</v>
      </c>
      <c r="H800" s="226">
        <f>SUMIFS('Sch A. Input'!H798:CJ798,'Sch A. Input'!$H$13:$CJ$13,$L$11,'Sch A. Input'!$H$14:$CJ$14,"One-time")</f>
        <v>0</v>
      </c>
      <c r="I800" s="227">
        <f t="shared" si="130"/>
        <v>0</v>
      </c>
      <c r="J800" s="228">
        <f>SUMIFS('Sch A. Input'!H798:CJ798,'Sch A. Input'!$H$14:$CJ$14,"Recurring",'Sch A. Input'!$H$13:$CJ$13,"&lt;="&amp;$L$11)</f>
        <v>0</v>
      </c>
      <c r="K800" s="228">
        <f>SUMIFS('Sch A. Input'!H798:CJ798,'Sch A. Input'!$H$14:$CJ$14,"One-time",'Sch A. Input'!$H$13:$CJ$13,"&lt;="&amp;$L$11)</f>
        <v>0</v>
      </c>
      <c r="L800" s="229">
        <f t="shared" si="131"/>
        <v>0</v>
      </c>
      <c r="M800" s="228">
        <f t="shared" si="132"/>
        <v>0</v>
      </c>
      <c r="N800" s="228">
        <f t="shared" si="133"/>
        <v>0</v>
      </c>
      <c r="O800" s="259">
        <f t="shared" si="134"/>
        <v>0</v>
      </c>
      <c r="P800" s="268">
        <f t="shared" si="128"/>
        <v>0</v>
      </c>
      <c r="Q800" s="231">
        <f t="shared" si="129"/>
        <v>0</v>
      </c>
      <c r="R800" s="97">
        <f t="shared" si="135"/>
        <v>0</v>
      </c>
      <c r="S800" s="237">
        <f>IF(AND(LARGE('Sch A. Input'!$CL$15:$CL$41,COUNTIF('Sch A. Input'!$CL$15:$CL$41,"&gt;="&amp;F800))&lt;E800,F800&lt;&gt;0),"Leaver",J800-G800)</f>
        <v>0</v>
      </c>
      <c r="T800" s="237">
        <f>IF(AND(LARGE('Sch A. Input'!$CL$15:$CL$41,COUNTIF('Sch A. Input'!$CL$15:$CL$41,"&gt;="&amp;F800))&lt;E800,F800&lt;&gt;0),"Leaver",K800-H800)</f>
        <v>0</v>
      </c>
      <c r="U800" s="238">
        <f>IF(AND(LARGE('Sch A. Input'!$CL$15:$CL$41,COUNTIF('Sch A. Input'!$CL$15:$CL$41,"&gt;="&amp;F800))&lt;E800,F800&lt;&gt;0),"Leaver",L800-I800)</f>
        <v>0</v>
      </c>
      <c r="V800" s="238">
        <f>IF(AND(LARGE('Sch A. Input'!$CL$15:$CL$41,COUNTIF('Sch A. Input'!$CL$15:$CL$41,"&gt;="&amp;F800))&lt;E800,F800&lt;&gt;0),"Leaver",IFERROR(S800/X800*$M$9,0))</f>
        <v>0</v>
      </c>
      <c r="W800" s="238">
        <f>IF(AND(LARGE('Sch A. Input'!$CL$15:$CL$41,COUNTIF('Sch A. Input'!$CL$15:$CL$41,"&gt;="&amp;F800))&lt;E800,F800&lt;&gt;0),"Leaver",V800+T800)</f>
        <v>0</v>
      </c>
      <c r="X800" s="264">
        <f>IF(AND(LARGE('Sch A. Input'!$CL$15:$CL$41,COUNTIF('Sch A. Input'!$CL$15:$CL$41,"&gt;="&amp;F800))&lt;E800,F800&lt;&gt;0),"Leaver",IF(OR(D800="",D800&gt;$L$11,($L$11-14)&lt;$K$9),0,(E800+1-D800)/14-1))</f>
        <v>0</v>
      </c>
      <c r="Y800" s="265">
        <f>IF(AND(LARGE('Sch A. Input'!$CL$15:$CL$41,COUNTIF('Sch A. Input'!$CL$15:$CL$41,"&gt;="&amp;F800))&lt;E800,F800&lt;&gt;0),"Leaver",IFERROR(IF((S800/$X800*$M$9+T800)&gt;$D$12,"YES","NO"),0))</f>
        <v>0</v>
      </c>
      <c r="Z800" s="225">
        <f>IF(AND(LARGE('Sch A. Input'!$CL$15:$CL$41,COUNTIF('Sch A. Input'!$CL$15:$CL$41,"&gt;="&amp;F800))&lt;E800,F800&lt;&gt;0),"Leaver",IFERROR(IF($Y800="YES",MIN($U800*($G$12/$D$12),$G$12),(SUMPRODUCT(--((MIN(W800,$D$12))&gt;$C$9:$C$12),((MIN(W800,$D$12))-$C$9:$C$12),$H$9:$H$12))-((1-(X800/$M$9))*(SUMPRODUCT(--((MIN(V800,$D$12))&gt;$C$9:$C$12),((MIN(V800,$D$12))-$C$9:$C$12),$H$9:$H$12)))),0))</f>
        <v>0</v>
      </c>
      <c r="AA800" s="169">
        <f>IF(AND(LARGE('Sch A. Input'!$CL$15:$CL$41,COUNTIF('Sch A. Input'!$CL$15:$CL$41,"&gt;="&amp;F800))&lt;E800,F800&lt;&gt;0),"Leaver",IFERROR(Z800/U800,0))</f>
        <v>0</v>
      </c>
      <c r="AB800" s="170">
        <f>IF(AND(LARGE('Sch A. Input'!$CL$15:$CL$41,COUNTIF('Sch A. Input'!$CL$15:$CL$41,"&gt;="&amp;F800))&lt;E800,F800&lt;&gt;0),"Leaver",Q800-Z800)</f>
        <v>0</v>
      </c>
      <c r="AC800" s="94">
        <f t="shared" si="136"/>
        <v>0</v>
      </c>
      <c r="BK800" s="2"/>
      <c r="BL800" s="2"/>
      <c r="CI800"/>
    </row>
    <row r="801" spans="2:87" x14ac:dyDescent="0.35">
      <c r="B801" s="70" t="str">
        <f>IF('Sch A. Input'!B799="","",'Sch A. Input'!B799)</f>
        <v/>
      </c>
      <c r="C801" s="75" t="str">
        <f>IF('Sch A. Input'!C799="","",'Sch A. Input'!C799)</f>
        <v/>
      </c>
      <c r="D801" s="71" t="str">
        <f>IF('Sch A. Input'!D799="","",'Sch A. Input'!D799)</f>
        <v/>
      </c>
      <c r="E801" s="71">
        <f>'Sch A. Input'!E799</f>
        <v>45016</v>
      </c>
      <c r="F801" s="71">
        <f>'Sch A. Input'!F799</f>
        <v>0</v>
      </c>
      <c r="G801" s="226">
        <f>SUMIFS('Sch A. Input'!H799:CJ799,'Sch A. Input'!$H$13:$CJ$13,$L$11,'Sch A. Input'!$H$14:$CJ$14,"Recurring")</f>
        <v>0</v>
      </c>
      <c r="H801" s="226">
        <f>SUMIFS('Sch A. Input'!H799:CJ799,'Sch A. Input'!$H$13:$CJ$13,$L$11,'Sch A. Input'!$H$14:$CJ$14,"One-time")</f>
        <v>0</v>
      </c>
      <c r="I801" s="227">
        <f t="shared" si="130"/>
        <v>0</v>
      </c>
      <c r="J801" s="228">
        <f>SUMIFS('Sch A. Input'!H799:CJ799,'Sch A. Input'!$H$14:$CJ$14,"Recurring",'Sch A. Input'!$H$13:$CJ$13,"&lt;="&amp;$L$11)</f>
        <v>0</v>
      </c>
      <c r="K801" s="228">
        <f>SUMIFS('Sch A. Input'!H799:CJ799,'Sch A. Input'!$H$14:$CJ$14,"One-time",'Sch A. Input'!$H$13:$CJ$13,"&lt;="&amp;$L$11)</f>
        <v>0</v>
      </c>
      <c r="L801" s="229">
        <f t="shared" si="131"/>
        <v>0</v>
      </c>
      <c r="M801" s="228">
        <f t="shared" si="132"/>
        <v>0</v>
      </c>
      <c r="N801" s="228">
        <f t="shared" si="133"/>
        <v>0</v>
      </c>
      <c r="O801" s="259">
        <f t="shared" si="134"/>
        <v>0</v>
      </c>
      <c r="P801" s="268">
        <f t="shared" si="128"/>
        <v>0</v>
      </c>
      <c r="Q801" s="231">
        <f t="shared" si="129"/>
        <v>0</v>
      </c>
      <c r="R801" s="97">
        <f t="shared" si="135"/>
        <v>0</v>
      </c>
      <c r="S801" s="237">
        <f>IF(AND(LARGE('Sch A. Input'!$CL$15:$CL$41,COUNTIF('Sch A. Input'!$CL$15:$CL$41,"&gt;="&amp;F801))&lt;E801,F801&lt;&gt;0),"Leaver",J801-G801)</f>
        <v>0</v>
      </c>
      <c r="T801" s="237">
        <f>IF(AND(LARGE('Sch A. Input'!$CL$15:$CL$41,COUNTIF('Sch A. Input'!$CL$15:$CL$41,"&gt;="&amp;F801))&lt;E801,F801&lt;&gt;0),"Leaver",K801-H801)</f>
        <v>0</v>
      </c>
      <c r="U801" s="238">
        <f>IF(AND(LARGE('Sch A. Input'!$CL$15:$CL$41,COUNTIF('Sch A. Input'!$CL$15:$CL$41,"&gt;="&amp;F801))&lt;E801,F801&lt;&gt;0),"Leaver",L801-I801)</f>
        <v>0</v>
      </c>
      <c r="V801" s="238">
        <f>IF(AND(LARGE('Sch A. Input'!$CL$15:$CL$41,COUNTIF('Sch A. Input'!$CL$15:$CL$41,"&gt;="&amp;F801))&lt;E801,F801&lt;&gt;0),"Leaver",IFERROR(S801/X801*$M$9,0))</f>
        <v>0</v>
      </c>
      <c r="W801" s="238">
        <f>IF(AND(LARGE('Sch A. Input'!$CL$15:$CL$41,COUNTIF('Sch A. Input'!$CL$15:$CL$41,"&gt;="&amp;F801))&lt;E801,F801&lt;&gt;0),"Leaver",V801+T801)</f>
        <v>0</v>
      </c>
      <c r="X801" s="264">
        <f>IF(AND(LARGE('Sch A. Input'!$CL$15:$CL$41,COUNTIF('Sch A. Input'!$CL$15:$CL$41,"&gt;="&amp;F801))&lt;E801,F801&lt;&gt;0),"Leaver",IF(OR(D801="",D801&gt;$L$11,($L$11-14)&lt;$K$9),0,(E801+1-D801)/14-1))</f>
        <v>0</v>
      </c>
      <c r="Y801" s="265">
        <f>IF(AND(LARGE('Sch A. Input'!$CL$15:$CL$41,COUNTIF('Sch A. Input'!$CL$15:$CL$41,"&gt;="&amp;F801))&lt;E801,F801&lt;&gt;0),"Leaver",IFERROR(IF((S801/$X801*$M$9+T801)&gt;$D$12,"YES","NO"),0))</f>
        <v>0</v>
      </c>
      <c r="Z801" s="225">
        <f>IF(AND(LARGE('Sch A. Input'!$CL$15:$CL$41,COUNTIF('Sch A. Input'!$CL$15:$CL$41,"&gt;="&amp;F801))&lt;E801,F801&lt;&gt;0),"Leaver",IFERROR(IF($Y801="YES",MIN($U801*($G$12/$D$12),$G$12),(SUMPRODUCT(--((MIN(W801,$D$12))&gt;$C$9:$C$12),((MIN(W801,$D$12))-$C$9:$C$12),$H$9:$H$12))-((1-(X801/$M$9))*(SUMPRODUCT(--((MIN(V801,$D$12))&gt;$C$9:$C$12),((MIN(V801,$D$12))-$C$9:$C$12),$H$9:$H$12)))),0))</f>
        <v>0</v>
      </c>
      <c r="AA801" s="169">
        <f>IF(AND(LARGE('Sch A. Input'!$CL$15:$CL$41,COUNTIF('Sch A. Input'!$CL$15:$CL$41,"&gt;="&amp;F801))&lt;E801,F801&lt;&gt;0),"Leaver",IFERROR(Z801/U801,0))</f>
        <v>0</v>
      </c>
      <c r="AB801" s="170">
        <f>IF(AND(LARGE('Sch A. Input'!$CL$15:$CL$41,COUNTIF('Sch A. Input'!$CL$15:$CL$41,"&gt;="&amp;F801))&lt;E801,F801&lt;&gt;0),"Leaver",Q801-Z801)</f>
        <v>0</v>
      </c>
      <c r="AC801" s="94">
        <f t="shared" si="136"/>
        <v>0</v>
      </c>
      <c r="BK801" s="2"/>
      <c r="BL801" s="2"/>
      <c r="CI801"/>
    </row>
    <row r="802" spans="2:87" x14ac:dyDescent="0.35">
      <c r="B802" s="70" t="str">
        <f>IF('Sch A. Input'!B800="","",'Sch A. Input'!B800)</f>
        <v/>
      </c>
      <c r="C802" s="75" t="str">
        <f>IF('Sch A. Input'!C800="","",'Sch A. Input'!C800)</f>
        <v/>
      </c>
      <c r="D802" s="71" t="str">
        <f>IF('Sch A. Input'!D800="","",'Sch A. Input'!D800)</f>
        <v/>
      </c>
      <c r="E802" s="71">
        <f>'Sch A. Input'!E800</f>
        <v>45016</v>
      </c>
      <c r="F802" s="71">
        <f>'Sch A. Input'!F800</f>
        <v>0</v>
      </c>
      <c r="G802" s="226">
        <f>SUMIFS('Sch A. Input'!H800:CJ800,'Sch A. Input'!$H$13:$CJ$13,$L$11,'Sch A. Input'!$H$14:$CJ$14,"Recurring")</f>
        <v>0</v>
      </c>
      <c r="H802" s="226">
        <f>SUMIFS('Sch A. Input'!H800:CJ800,'Sch A. Input'!$H$13:$CJ$13,$L$11,'Sch A. Input'!$H$14:$CJ$14,"One-time")</f>
        <v>0</v>
      </c>
      <c r="I802" s="227">
        <f t="shared" si="130"/>
        <v>0</v>
      </c>
      <c r="J802" s="228">
        <f>SUMIFS('Sch A. Input'!H800:CJ800,'Sch A. Input'!$H$14:$CJ$14,"Recurring",'Sch A. Input'!$H$13:$CJ$13,"&lt;="&amp;$L$11)</f>
        <v>0</v>
      </c>
      <c r="K802" s="228">
        <f>SUMIFS('Sch A. Input'!H800:CJ800,'Sch A. Input'!$H$14:$CJ$14,"One-time",'Sch A. Input'!$H$13:$CJ$13,"&lt;="&amp;$L$11)</f>
        <v>0</v>
      </c>
      <c r="L802" s="229">
        <f t="shared" si="131"/>
        <v>0</v>
      </c>
      <c r="M802" s="228">
        <f t="shared" si="132"/>
        <v>0</v>
      </c>
      <c r="N802" s="228">
        <f t="shared" si="133"/>
        <v>0</v>
      </c>
      <c r="O802" s="259">
        <f t="shared" si="134"/>
        <v>0</v>
      </c>
      <c r="P802" s="268">
        <f t="shared" si="128"/>
        <v>0</v>
      </c>
      <c r="Q802" s="231">
        <f t="shared" si="129"/>
        <v>0</v>
      </c>
      <c r="R802" s="97">
        <f t="shared" si="135"/>
        <v>0</v>
      </c>
      <c r="S802" s="237">
        <f>IF(AND(LARGE('Sch A. Input'!$CL$15:$CL$41,COUNTIF('Sch A. Input'!$CL$15:$CL$41,"&gt;="&amp;F802))&lt;E802,F802&lt;&gt;0),"Leaver",J802-G802)</f>
        <v>0</v>
      </c>
      <c r="T802" s="237">
        <f>IF(AND(LARGE('Sch A. Input'!$CL$15:$CL$41,COUNTIF('Sch A. Input'!$CL$15:$CL$41,"&gt;="&amp;F802))&lt;E802,F802&lt;&gt;0),"Leaver",K802-H802)</f>
        <v>0</v>
      </c>
      <c r="U802" s="238">
        <f>IF(AND(LARGE('Sch A. Input'!$CL$15:$CL$41,COUNTIF('Sch A. Input'!$CL$15:$CL$41,"&gt;="&amp;F802))&lt;E802,F802&lt;&gt;0),"Leaver",L802-I802)</f>
        <v>0</v>
      </c>
      <c r="V802" s="238">
        <f>IF(AND(LARGE('Sch A. Input'!$CL$15:$CL$41,COUNTIF('Sch A. Input'!$CL$15:$CL$41,"&gt;="&amp;F802))&lt;E802,F802&lt;&gt;0),"Leaver",IFERROR(S802/X802*$M$9,0))</f>
        <v>0</v>
      </c>
      <c r="W802" s="238">
        <f>IF(AND(LARGE('Sch A. Input'!$CL$15:$CL$41,COUNTIF('Sch A. Input'!$CL$15:$CL$41,"&gt;="&amp;F802))&lt;E802,F802&lt;&gt;0),"Leaver",V802+T802)</f>
        <v>0</v>
      </c>
      <c r="X802" s="264">
        <f>IF(AND(LARGE('Sch A. Input'!$CL$15:$CL$41,COUNTIF('Sch A. Input'!$CL$15:$CL$41,"&gt;="&amp;F802))&lt;E802,F802&lt;&gt;0),"Leaver",IF(OR(D802="",D802&gt;$L$11,($L$11-14)&lt;$K$9),0,(E802+1-D802)/14-1))</f>
        <v>0</v>
      </c>
      <c r="Y802" s="265">
        <f>IF(AND(LARGE('Sch A. Input'!$CL$15:$CL$41,COUNTIF('Sch A. Input'!$CL$15:$CL$41,"&gt;="&amp;F802))&lt;E802,F802&lt;&gt;0),"Leaver",IFERROR(IF((S802/$X802*$M$9+T802)&gt;$D$12,"YES","NO"),0))</f>
        <v>0</v>
      </c>
      <c r="Z802" s="225">
        <f>IF(AND(LARGE('Sch A. Input'!$CL$15:$CL$41,COUNTIF('Sch A. Input'!$CL$15:$CL$41,"&gt;="&amp;F802))&lt;E802,F802&lt;&gt;0),"Leaver",IFERROR(IF($Y802="YES",MIN($U802*($G$12/$D$12),$G$12),(SUMPRODUCT(--((MIN(W802,$D$12))&gt;$C$9:$C$12),((MIN(W802,$D$12))-$C$9:$C$12),$H$9:$H$12))-((1-(X802/$M$9))*(SUMPRODUCT(--((MIN(V802,$D$12))&gt;$C$9:$C$12),((MIN(V802,$D$12))-$C$9:$C$12),$H$9:$H$12)))),0))</f>
        <v>0</v>
      </c>
      <c r="AA802" s="169">
        <f>IF(AND(LARGE('Sch A. Input'!$CL$15:$CL$41,COUNTIF('Sch A. Input'!$CL$15:$CL$41,"&gt;="&amp;F802))&lt;E802,F802&lt;&gt;0),"Leaver",IFERROR(Z802/U802,0))</f>
        <v>0</v>
      </c>
      <c r="AB802" s="170">
        <f>IF(AND(LARGE('Sch A. Input'!$CL$15:$CL$41,COUNTIF('Sch A. Input'!$CL$15:$CL$41,"&gt;="&amp;F802))&lt;E802,F802&lt;&gt;0),"Leaver",Q802-Z802)</f>
        <v>0</v>
      </c>
      <c r="AC802" s="94">
        <f t="shared" si="136"/>
        <v>0</v>
      </c>
      <c r="BK802" s="2"/>
      <c r="BL802" s="2"/>
      <c r="CI802"/>
    </row>
    <row r="803" spans="2:87" x14ac:dyDescent="0.35">
      <c r="B803" s="70" t="str">
        <f>IF('Sch A. Input'!B801="","",'Sch A. Input'!B801)</f>
        <v/>
      </c>
      <c r="C803" s="75" t="str">
        <f>IF('Sch A. Input'!C801="","",'Sch A. Input'!C801)</f>
        <v/>
      </c>
      <c r="D803" s="71" t="str">
        <f>IF('Sch A. Input'!D801="","",'Sch A. Input'!D801)</f>
        <v/>
      </c>
      <c r="E803" s="71">
        <f>'Sch A. Input'!E801</f>
        <v>45016</v>
      </c>
      <c r="F803" s="71">
        <f>'Sch A. Input'!F801</f>
        <v>0</v>
      </c>
      <c r="G803" s="226">
        <f>SUMIFS('Sch A. Input'!H801:CJ801,'Sch A. Input'!$H$13:$CJ$13,$L$11,'Sch A. Input'!$H$14:$CJ$14,"Recurring")</f>
        <v>0</v>
      </c>
      <c r="H803" s="226">
        <f>SUMIFS('Sch A. Input'!H801:CJ801,'Sch A. Input'!$H$13:$CJ$13,$L$11,'Sch A. Input'!$H$14:$CJ$14,"One-time")</f>
        <v>0</v>
      </c>
      <c r="I803" s="227">
        <f t="shared" si="130"/>
        <v>0</v>
      </c>
      <c r="J803" s="228">
        <f>SUMIFS('Sch A. Input'!H801:CJ801,'Sch A. Input'!$H$14:$CJ$14,"Recurring",'Sch A. Input'!$H$13:$CJ$13,"&lt;="&amp;$L$11)</f>
        <v>0</v>
      </c>
      <c r="K803" s="228">
        <f>SUMIFS('Sch A. Input'!H801:CJ801,'Sch A. Input'!$H$14:$CJ$14,"One-time",'Sch A. Input'!$H$13:$CJ$13,"&lt;="&amp;$L$11)</f>
        <v>0</v>
      </c>
      <c r="L803" s="229">
        <f t="shared" si="131"/>
        <v>0</v>
      </c>
      <c r="M803" s="228">
        <f t="shared" si="132"/>
        <v>0</v>
      </c>
      <c r="N803" s="228">
        <f t="shared" si="133"/>
        <v>0</v>
      </c>
      <c r="O803" s="259">
        <f t="shared" si="134"/>
        <v>0</v>
      </c>
      <c r="P803" s="268">
        <f t="shared" si="128"/>
        <v>0</v>
      </c>
      <c r="Q803" s="231">
        <f t="shared" si="129"/>
        <v>0</v>
      </c>
      <c r="R803" s="97">
        <f t="shared" si="135"/>
        <v>0</v>
      </c>
      <c r="S803" s="237">
        <f>IF(AND(LARGE('Sch A. Input'!$CL$15:$CL$41,COUNTIF('Sch A. Input'!$CL$15:$CL$41,"&gt;="&amp;F803))&lt;E803,F803&lt;&gt;0),"Leaver",J803-G803)</f>
        <v>0</v>
      </c>
      <c r="T803" s="237">
        <f>IF(AND(LARGE('Sch A. Input'!$CL$15:$CL$41,COUNTIF('Sch A. Input'!$CL$15:$CL$41,"&gt;="&amp;F803))&lt;E803,F803&lt;&gt;0),"Leaver",K803-H803)</f>
        <v>0</v>
      </c>
      <c r="U803" s="238">
        <f>IF(AND(LARGE('Sch A. Input'!$CL$15:$CL$41,COUNTIF('Sch A. Input'!$CL$15:$CL$41,"&gt;="&amp;F803))&lt;E803,F803&lt;&gt;0),"Leaver",L803-I803)</f>
        <v>0</v>
      </c>
      <c r="V803" s="238">
        <f>IF(AND(LARGE('Sch A. Input'!$CL$15:$CL$41,COUNTIF('Sch A. Input'!$CL$15:$CL$41,"&gt;="&amp;F803))&lt;E803,F803&lt;&gt;0),"Leaver",IFERROR(S803/X803*$M$9,0))</f>
        <v>0</v>
      </c>
      <c r="W803" s="238">
        <f>IF(AND(LARGE('Sch A. Input'!$CL$15:$CL$41,COUNTIF('Sch A. Input'!$CL$15:$CL$41,"&gt;="&amp;F803))&lt;E803,F803&lt;&gt;0),"Leaver",V803+T803)</f>
        <v>0</v>
      </c>
      <c r="X803" s="264">
        <f>IF(AND(LARGE('Sch A. Input'!$CL$15:$CL$41,COUNTIF('Sch A. Input'!$CL$15:$CL$41,"&gt;="&amp;F803))&lt;E803,F803&lt;&gt;0),"Leaver",IF(OR(D803="",D803&gt;$L$11,($L$11-14)&lt;$K$9),0,(E803+1-D803)/14-1))</f>
        <v>0</v>
      </c>
      <c r="Y803" s="265">
        <f>IF(AND(LARGE('Sch A. Input'!$CL$15:$CL$41,COUNTIF('Sch A. Input'!$CL$15:$CL$41,"&gt;="&amp;F803))&lt;E803,F803&lt;&gt;0),"Leaver",IFERROR(IF((S803/$X803*$M$9+T803)&gt;$D$12,"YES","NO"),0))</f>
        <v>0</v>
      </c>
      <c r="Z803" s="225">
        <f>IF(AND(LARGE('Sch A. Input'!$CL$15:$CL$41,COUNTIF('Sch A. Input'!$CL$15:$CL$41,"&gt;="&amp;F803))&lt;E803,F803&lt;&gt;0),"Leaver",IFERROR(IF($Y803="YES",MIN($U803*($G$12/$D$12),$G$12),(SUMPRODUCT(--((MIN(W803,$D$12))&gt;$C$9:$C$12),((MIN(W803,$D$12))-$C$9:$C$12),$H$9:$H$12))-((1-(X803/$M$9))*(SUMPRODUCT(--((MIN(V803,$D$12))&gt;$C$9:$C$12),((MIN(V803,$D$12))-$C$9:$C$12),$H$9:$H$12)))),0))</f>
        <v>0</v>
      </c>
      <c r="AA803" s="169">
        <f>IF(AND(LARGE('Sch A. Input'!$CL$15:$CL$41,COUNTIF('Sch A. Input'!$CL$15:$CL$41,"&gt;="&amp;F803))&lt;E803,F803&lt;&gt;0),"Leaver",IFERROR(Z803/U803,0))</f>
        <v>0</v>
      </c>
      <c r="AB803" s="170">
        <f>IF(AND(LARGE('Sch A. Input'!$CL$15:$CL$41,COUNTIF('Sch A. Input'!$CL$15:$CL$41,"&gt;="&amp;F803))&lt;E803,F803&lt;&gt;0),"Leaver",Q803-Z803)</f>
        <v>0</v>
      </c>
      <c r="AC803" s="94">
        <f t="shared" si="136"/>
        <v>0</v>
      </c>
      <c r="BK803" s="2"/>
      <c r="BL803" s="2"/>
      <c r="CI803"/>
    </row>
    <row r="804" spans="2:87" x14ac:dyDescent="0.35">
      <c r="B804" s="70" t="str">
        <f>IF('Sch A. Input'!B802="","",'Sch A. Input'!B802)</f>
        <v/>
      </c>
      <c r="C804" s="75" t="str">
        <f>IF('Sch A. Input'!C802="","",'Sch A. Input'!C802)</f>
        <v/>
      </c>
      <c r="D804" s="71" t="str">
        <f>IF('Sch A. Input'!D802="","",'Sch A. Input'!D802)</f>
        <v/>
      </c>
      <c r="E804" s="71">
        <f>'Sch A. Input'!E802</f>
        <v>45016</v>
      </c>
      <c r="F804" s="71">
        <f>'Sch A. Input'!F802</f>
        <v>0</v>
      </c>
      <c r="G804" s="226">
        <f>SUMIFS('Sch A. Input'!H802:CJ802,'Sch A. Input'!$H$13:$CJ$13,$L$11,'Sch A. Input'!$H$14:$CJ$14,"Recurring")</f>
        <v>0</v>
      </c>
      <c r="H804" s="226">
        <f>SUMIFS('Sch A. Input'!H802:CJ802,'Sch A. Input'!$H$13:$CJ$13,$L$11,'Sch A. Input'!$H$14:$CJ$14,"One-time")</f>
        <v>0</v>
      </c>
      <c r="I804" s="227">
        <f t="shared" si="130"/>
        <v>0</v>
      </c>
      <c r="J804" s="228">
        <f>SUMIFS('Sch A. Input'!H802:CJ802,'Sch A. Input'!$H$14:$CJ$14,"Recurring",'Sch A. Input'!$H$13:$CJ$13,"&lt;="&amp;$L$11)</f>
        <v>0</v>
      </c>
      <c r="K804" s="228">
        <f>SUMIFS('Sch A. Input'!H802:CJ802,'Sch A. Input'!$H$14:$CJ$14,"One-time",'Sch A. Input'!$H$13:$CJ$13,"&lt;="&amp;$L$11)</f>
        <v>0</v>
      </c>
      <c r="L804" s="229">
        <f t="shared" si="131"/>
        <v>0</v>
      </c>
      <c r="M804" s="228">
        <f t="shared" si="132"/>
        <v>0</v>
      </c>
      <c r="N804" s="228">
        <f t="shared" si="133"/>
        <v>0</v>
      </c>
      <c r="O804" s="259">
        <f t="shared" si="134"/>
        <v>0</v>
      </c>
      <c r="P804" s="268">
        <f t="shared" si="128"/>
        <v>0</v>
      </c>
      <c r="Q804" s="231">
        <f t="shared" si="129"/>
        <v>0</v>
      </c>
      <c r="R804" s="97">
        <f t="shared" si="135"/>
        <v>0</v>
      </c>
      <c r="S804" s="237">
        <f>IF(AND(LARGE('Sch A. Input'!$CL$15:$CL$41,COUNTIF('Sch A. Input'!$CL$15:$CL$41,"&gt;="&amp;F804))&lt;E804,F804&lt;&gt;0),"Leaver",J804-G804)</f>
        <v>0</v>
      </c>
      <c r="T804" s="237">
        <f>IF(AND(LARGE('Sch A. Input'!$CL$15:$CL$41,COUNTIF('Sch A. Input'!$CL$15:$CL$41,"&gt;="&amp;F804))&lt;E804,F804&lt;&gt;0),"Leaver",K804-H804)</f>
        <v>0</v>
      </c>
      <c r="U804" s="238">
        <f>IF(AND(LARGE('Sch A. Input'!$CL$15:$CL$41,COUNTIF('Sch A. Input'!$CL$15:$CL$41,"&gt;="&amp;F804))&lt;E804,F804&lt;&gt;0),"Leaver",L804-I804)</f>
        <v>0</v>
      </c>
      <c r="V804" s="238">
        <f>IF(AND(LARGE('Sch A. Input'!$CL$15:$CL$41,COUNTIF('Sch A. Input'!$CL$15:$CL$41,"&gt;="&amp;F804))&lt;E804,F804&lt;&gt;0),"Leaver",IFERROR(S804/X804*$M$9,0))</f>
        <v>0</v>
      </c>
      <c r="W804" s="238">
        <f>IF(AND(LARGE('Sch A. Input'!$CL$15:$CL$41,COUNTIF('Sch A. Input'!$CL$15:$CL$41,"&gt;="&amp;F804))&lt;E804,F804&lt;&gt;0),"Leaver",V804+T804)</f>
        <v>0</v>
      </c>
      <c r="X804" s="264">
        <f>IF(AND(LARGE('Sch A. Input'!$CL$15:$CL$41,COUNTIF('Sch A. Input'!$CL$15:$CL$41,"&gt;="&amp;F804))&lt;E804,F804&lt;&gt;0),"Leaver",IF(OR(D804="",D804&gt;$L$11,($L$11-14)&lt;$K$9),0,(E804+1-D804)/14-1))</f>
        <v>0</v>
      </c>
      <c r="Y804" s="265">
        <f>IF(AND(LARGE('Sch A. Input'!$CL$15:$CL$41,COUNTIF('Sch A. Input'!$CL$15:$CL$41,"&gt;="&amp;F804))&lt;E804,F804&lt;&gt;0),"Leaver",IFERROR(IF((S804/$X804*$M$9+T804)&gt;$D$12,"YES","NO"),0))</f>
        <v>0</v>
      </c>
      <c r="Z804" s="225">
        <f>IF(AND(LARGE('Sch A. Input'!$CL$15:$CL$41,COUNTIF('Sch A. Input'!$CL$15:$CL$41,"&gt;="&amp;F804))&lt;E804,F804&lt;&gt;0),"Leaver",IFERROR(IF($Y804="YES",MIN($U804*($G$12/$D$12),$G$12),(SUMPRODUCT(--((MIN(W804,$D$12))&gt;$C$9:$C$12),((MIN(W804,$D$12))-$C$9:$C$12),$H$9:$H$12))-((1-(X804/$M$9))*(SUMPRODUCT(--((MIN(V804,$D$12))&gt;$C$9:$C$12),((MIN(V804,$D$12))-$C$9:$C$12),$H$9:$H$12)))),0))</f>
        <v>0</v>
      </c>
      <c r="AA804" s="169">
        <f>IF(AND(LARGE('Sch A. Input'!$CL$15:$CL$41,COUNTIF('Sch A. Input'!$CL$15:$CL$41,"&gt;="&amp;F804))&lt;E804,F804&lt;&gt;0),"Leaver",IFERROR(Z804/U804,0))</f>
        <v>0</v>
      </c>
      <c r="AB804" s="170">
        <f>IF(AND(LARGE('Sch A. Input'!$CL$15:$CL$41,COUNTIF('Sch A. Input'!$CL$15:$CL$41,"&gt;="&amp;F804))&lt;E804,F804&lt;&gt;0),"Leaver",Q804-Z804)</f>
        <v>0</v>
      </c>
      <c r="AC804" s="94">
        <f t="shared" si="136"/>
        <v>0</v>
      </c>
      <c r="BK804" s="2"/>
      <c r="BL804" s="2"/>
      <c r="CI804"/>
    </row>
    <row r="805" spans="2:87" x14ac:dyDescent="0.35">
      <c r="B805" s="70" t="str">
        <f>IF('Sch A. Input'!B803="","",'Sch A. Input'!B803)</f>
        <v/>
      </c>
      <c r="C805" s="75" t="str">
        <f>IF('Sch A. Input'!C803="","",'Sch A. Input'!C803)</f>
        <v/>
      </c>
      <c r="D805" s="71" t="str">
        <f>IF('Sch A. Input'!D803="","",'Sch A. Input'!D803)</f>
        <v/>
      </c>
      <c r="E805" s="71">
        <f>'Sch A. Input'!E803</f>
        <v>45016</v>
      </c>
      <c r="F805" s="71">
        <f>'Sch A. Input'!F803</f>
        <v>0</v>
      </c>
      <c r="G805" s="226">
        <f>SUMIFS('Sch A. Input'!H803:CJ803,'Sch A. Input'!$H$13:$CJ$13,$L$11,'Sch A. Input'!$H$14:$CJ$14,"Recurring")</f>
        <v>0</v>
      </c>
      <c r="H805" s="226">
        <f>SUMIFS('Sch A. Input'!H803:CJ803,'Sch A. Input'!$H$13:$CJ$13,$L$11,'Sch A. Input'!$H$14:$CJ$14,"One-time")</f>
        <v>0</v>
      </c>
      <c r="I805" s="227">
        <f t="shared" si="130"/>
        <v>0</v>
      </c>
      <c r="J805" s="228">
        <f>SUMIFS('Sch A. Input'!H803:CJ803,'Sch A. Input'!$H$14:$CJ$14,"Recurring",'Sch A. Input'!$H$13:$CJ$13,"&lt;="&amp;$L$11)</f>
        <v>0</v>
      </c>
      <c r="K805" s="228">
        <f>SUMIFS('Sch A. Input'!H803:CJ803,'Sch A. Input'!$H$14:$CJ$14,"One-time",'Sch A. Input'!$H$13:$CJ$13,"&lt;="&amp;$L$11)</f>
        <v>0</v>
      </c>
      <c r="L805" s="229">
        <f t="shared" si="131"/>
        <v>0</v>
      </c>
      <c r="M805" s="228">
        <f t="shared" si="132"/>
        <v>0</v>
      </c>
      <c r="N805" s="228">
        <f t="shared" si="133"/>
        <v>0</v>
      </c>
      <c r="O805" s="259">
        <f t="shared" si="134"/>
        <v>0</v>
      </c>
      <c r="P805" s="268">
        <f t="shared" si="128"/>
        <v>0</v>
      </c>
      <c r="Q805" s="231">
        <f t="shared" si="129"/>
        <v>0</v>
      </c>
      <c r="R805" s="97">
        <f t="shared" si="135"/>
        <v>0</v>
      </c>
      <c r="S805" s="237">
        <f>IF(AND(LARGE('Sch A. Input'!$CL$15:$CL$41,COUNTIF('Sch A. Input'!$CL$15:$CL$41,"&gt;="&amp;F805))&lt;E805,F805&lt;&gt;0),"Leaver",J805-G805)</f>
        <v>0</v>
      </c>
      <c r="T805" s="237">
        <f>IF(AND(LARGE('Sch A. Input'!$CL$15:$CL$41,COUNTIF('Sch A. Input'!$CL$15:$CL$41,"&gt;="&amp;F805))&lt;E805,F805&lt;&gt;0),"Leaver",K805-H805)</f>
        <v>0</v>
      </c>
      <c r="U805" s="238">
        <f>IF(AND(LARGE('Sch A. Input'!$CL$15:$CL$41,COUNTIF('Sch A. Input'!$CL$15:$CL$41,"&gt;="&amp;F805))&lt;E805,F805&lt;&gt;0),"Leaver",L805-I805)</f>
        <v>0</v>
      </c>
      <c r="V805" s="238">
        <f>IF(AND(LARGE('Sch A. Input'!$CL$15:$CL$41,COUNTIF('Sch A. Input'!$CL$15:$CL$41,"&gt;="&amp;F805))&lt;E805,F805&lt;&gt;0),"Leaver",IFERROR(S805/X805*$M$9,0))</f>
        <v>0</v>
      </c>
      <c r="W805" s="238">
        <f>IF(AND(LARGE('Sch A. Input'!$CL$15:$CL$41,COUNTIF('Sch A. Input'!$CL$15:$CL$41,"&gt;="&amp;F805))&lt;E805,F805&lt;&gt;0),"Leaver",V805+T805)</f>
        <v>0</v>
      </c>
      <c r="X805" s="264">
        <f>IF(AND(LARGE('Sch A. Input'!$CL$15:$CL$41,COUNTIF('Sch A. Input'!$CL$15:$CL$41,"&gt;="&amp;F805))&lt;E805,F805&lt;&gt;0),"Leaver",IF(OR(D805="",D805&gt;$L$11,($L$11-14)&lt;$K$9),0,(E805+1-D805)/14-1))</f>
        <v>0</v>
      </c>
      <c r="Y805" s="265">
        <f>IF(AND(LARGE('Sch A. Input'!$CL$15:$CL$41,COUNTIF('Sch A. Input'!$CL$15:$CL$41,"&gt;="&amp;F805))&lt;E805,F805&lt;&gt;0),"Leaver",IFERROR(IF((S805/$X805*$M$9+T805)&gt;$D$12,"YES","NO"),0))</f>
        <v>0</v>
      </c>
      <c r="Z805" s="225">
        <f>IF(AND(LARGE('Sch A. Input'!$CL$15:$CL$41,COUNTIF('Sch A. Input'!$CL$15:$CL$41,"&gt;="&amp;F805))&lt;E805,F805&lt;&gt;0),"Leaver",IFERROR(IF($Y805="YES",MIN($U805*($G$12/$D$12),$G$12),(SUMPRODUCT(--((MIN(W805,$D$12))&gt;$C$9:$C$12),((MIN(W805,$D$12))-$C$9:$C$12),$H$9:$H$12))-((1-(X805/$M$9))*(SUMPRODUCT(--((MIN(V805,$D$12))&gt;$C$9:$C$12),((MIN(V805,$D$12))-$C$9:$C$12),$H$9:$H$12)))),0))</f>
        <v>0</v>
      </c>
      <c r="AA805" s="169">
        <f>IF(AND(LARGE('Sch A. Input'!$CL$15:$CL$41,COUNTIF('Sch A. Input'!$CL$15:$CL$41,"&gt;="&amp;F805))&lt;E805,F805&lt;&gt;0),"Leaver",IFERROR(Z805/U805,0))</f>
        <v>0</v>
      </c>
      <c r="AB805" s="170">
        <f>IF(AND(LARGE('Sch A. Input'!$CL$15:$CL$41,COUNTIF('Sch A. Input'!$CL$15:$CL$41,"&gt;="&amp;F805))&lt;E805,F805&lt;&gt;0),"Leaver",Q805-Z805)</f>
        <v>0</v>
      </c>
      <c r="AC805" s="94">
        <f t="shared" si="136"/>
        <v>0</v>
      </c>
      <c r="BK805" s="2"/>
      <c r="BL805" s="2"/>
      <c r="CI805"/>
    </row>
    <row r="806" spans="2:87" x14ac:dyDescent="0.35">
      <c r="B806" s="70" t="str">
        <f>IF('Sch A. Input'!B804="","",'Sch A. Input'!B804)</f>
        <v/>
      </c>
      <c r="C806" s="75" t="str">
        <f>IF('Sch A. Input'!C804="","",'Sch A. Input'!C804)</f>
        <v/>
      </c>
      <c r="D806" s="71" t="str">
        <f>IF('Sch A. Input'!D804="","",'Sch A. Input'!D804)</f>
        <v/>
      </c>
      <c r="E806" s="71">
        <f>'Sch A. Input'!E804</f>
        <v>45016</v>
      </c>
      <c r="F806" s="71">
        <f>'Sch A. Input'!F804</f>
        <v>0</v>
      </c>
      <c r="G806" s="226">
        <f>SUMIFS('Sch A. Input'!H804:CJ804,'Sch A. Input'!$H$13:$CJ$13,$L$11,'Sch A. Input'!$H$14:$CJ$14,"Recurring")</f>
        <v>0</v>
      </c>
      <c r="H806" s="226">
        <f>SUMIFS('Sch A. Input'!H804:CJ804,'Sch A. Input'!$H$13:$CJ$13,$L$11,'Sch A. Input'!$H$14:$CJ$14,"One-time")</f>
        <v>0</v>
      </c>
      <c r="I806" s="227">
        <f t="shared" si="130"/>
        <v>0</v>
      </c>
      <c r="J806" s="228">
        <f>SUMIFS('Sch A. Input'!H804:CJ804,'Sch A. Input'!$H$14:$CJ$14,"Recurring",'Sch A. Input'!$H$13:$CJ$13,"&lt;="&amp;$L$11)</f>
        <v>0</v>
      </c>
      <c r="K806" s="228">
        <f>SUMIFS('Sch A. Input'!H804:CJ804,'Sch A. Input'!$H$14:$CJ$14,"One-time",'Sch A. Input'!$H$13:$CJ$13,"&lt;="&amp;$L$11)</f>
        <v>0</v>
      </c>
      <c r="L806" s="229">
        <f t="shared" si="131"/>
        <v>0</v>
      </c>
      <c r="M806" s="228">
        <f t="shared" si="132"/>
        <v>0</v>
      </c>
      <c r="N806" s="228">
        <f t="shared" si="133"/>
        <v>0</v>
      </c>
      <c r="O806" s="259">
        <f t="shared" si="134"/>
        <v>0</v>
      </c>
      <c r="P806" s="268">
        <f t="shared" si="128"/>
        <v>0</v>
      </c>
      <c r="Q806" s="231">
        <f t="shared" si="129"/>
        <v>0</v>
      </c>
      <c r="R806" s="97">
        <f t="shared" si="135"/>
        <v>0</v>
      </c>
      <c r="S806" s="237">
        <f>IF(AND(LARGE('Sch A. Input'!$CL$15:$CL$41,COUNTIF('Sch A. Input'!$CL$15:$CL$41,"&gt;="&amp;F806))&lt;E806,F806&lt;&gt;0),"Leaver",J806-G806)</f>
        <v>0</v>
      </c>
      <c r="T806" s="237">
        <f>IF(AND(LARGE('Sch A. Input'!$CL$15:$CL$41,COUNTIF('Sch A. Input'!$CL$15:$CL$41,"&gt;="&amp;F806))&lt;E806,F806&lt;&gt;0),"Leaver",K806-H806)</f>
        <v>0</v>
      </c>
      <c r="U806" s="238">
        <f>IF(AND(LARGE('Sch A. Input'!$CL$15:$CL$41,COUNTIF('Sch A. Input'!$CL$15:$CL$41,"&gt;="&amp;F806))&lt;E806,F806&lt;&gt;0),"Leaver",L806-I806)</f>
        <v>0</v>
      </c>
      <c r="V806" s="238">
        <f>IF(AND(LARGE('Sch A. Input'!$CL$15:$CL$41,COUNTIF('Sch A. Input'!$CL$15:$CL$41,"&gt;="&amp;F806))&lt;E806,F806&lt;&gt;0),"Leaver",IFERROR(S806/X806*$M$9,0))</f>
        <v>0</v>
      </c>
      <c r="W806" s="238">
        <f>IF(AND(LARGE('Sch A. Input'!$CL$15:$CL$41,COUNTIF('Sch A. Input'!$CL$15:$CL$41,"&gt;="&amp;F806))&lt;E806,F806&lt;&gt;0),"Leaver",V806+T806)</f>
        <v>0</v>
      </c>
      <c r="X806" s="264">
        <f>IF(AND(LARGE('Sch A. Input'!$CL$15:$CL$41,COUNTIF('Sch A. Input'!$CL$15:$CL$41,"&gt;="&amp;F806))&lt;E806,F806&lt;&gt;0),"Leaver",IF(OR(D806="",D806&gt;$L$11,($L$11-14)&lt;$K$9),0,(E806+1-D806)/14-1))</f>
        <v>0</v>
      </c>
      <c r="Y806" s="265">
        <f>IF(AND(LARGE('Sch A. Input'!$CL$15:$CL$41,COUNTIF('Sch A. Input'!$CL$15:$CL$41,"&gt;="&amp;F806))&lt;E806,F806&lt;&gt;0),"Leaver",IFERROR(IF((S806/$X806*$M$9+T806)&gt;$D$12,"YES","NO"),0))</f>
        <v>0</v>
      </c>
      <c r="Z806" s="225">
        <f>IF(AND(LARGE('Sch A. Input'!$CL$15:$CL$41,COUNTIF('Sch A. Input'!$CL$15:$CL$41,"&gt;="&amp;F806))&lt;E806,F806&lt;&gt;0),"Leaver",IFERROR(IF($Y806="YES",MIN($U806*($G$12/$D$12),$G$12),(SUMPRODUCT(--((MIN(W806,$D$12))&gt;$C$9:$C$12),((MIN(W806,$D$12))-$C$9:$C$12),$H$9:$H$12))-((1-(X806/$M$9))*(SUMPRODUCT(--((MIN(V806,$D$12))&gt;$C$9:$C$12),((MIN(V806,$D$12))-$C$9:$C$12),$H$9:$H$12)))),0))</f>
        <v>0</v>
      </c>
      <c r="AA806" s="169">
        <f>IF(AND(LARGE('Sch A. Input'!$CL$15:$CL$41,COUNTIF('Sch A. Input'!$CL$15:$CL$41,"&gt;="&amp;F806))&lt;E806,F806&lt;&gt;0),"Leaver",IFERROR(Z806/U806,0))</f>
        <v>0</v>
      </c>
      <c r="AB806" s="170">
        <f>IF(AND(LARGE('Sch A. Input'!$CL$15:$CL$41,COUNTIF('Sch A. Input'!$CL$15:$CL$41,"&gt;="&amp;F806))&lt;E806,F806&lt;&gt;0),"Leaver",Q806-Z806)</f>
        <v>0</v>
      </c>
      <c r="AC806" s="94">
        <f t="shared" si="136"/>
        <v>0</v>
      </c>
      <c r="BK806" s="2"/>
      <c r="BL806" s="2"/>
      <c r="CI806"/>
    </row>
    <row r="807" spans="2:87" x14ac:dyDescent="0.35">
      <c r="B807" s="70" t="str">
        <f>IF('Sch A. Input'!B805="","",'Sch A. Input'!B805)</f>
        <v/>
      </c>
      <c r="C807" s="75" t="str">
        <f>IF('Sch A. Input'!C805="","",'Sch A. Input'!C805)</f>
        <v/>
      </c>
      <c r="D807" s="71" t="str">
        <f>IF('Sch A. Input'!D805="","",'Sch A. Input'!D805)</f>
        <v/>
      </c>
      <c r="E807" s="71">
        <f>'Sch A. Input'!E805</f>
        <v>45016</v>
      </c>
      <c r="F807" s="71">
        <f>'Sch A. Input'!F805</f>
        <v>0</v>
      </c>
      <c r="G807" s="226">
        <f>SUMIFS('Sch A. Input'!H805:CJ805,'Sch A. Input'!$H$13:$CJ$13,$L$11,'Sch A. Input'!$H$14:$CJ$14,"Recurring")</f>
        <v>0</v>
      </c>
      <c r="H807" s="226">
        <f>SUMIFS('Sch A. Input'!H805:CJ805,'Sch A. Input'!$H$13:$CJ$13,$L$11,'Sch A. Input'!$H$14:$CJ$14,"One-time")</f>
        <v>0</v>
      </c>
      <c r="I807" s="227">
        <f t="shared" si="130"/>
        <v>0</v>
      </c>
      <c r="J807" s="228">
        <f>SUMIFS('Sch A. Input'!H805:CJ805,'Sch A. Input'!$H$14:$CJ$14,"Recurring",'Sch A. Input'!$H$13:$CJ$13,"&lt;="&amp;$L$11)</f>
        <v>0</v>
      </c>
      <c r="K807" s="228">
        <f>SUMIFS('Sch A. Input'!H805:CJ805,'Sch A. Input'!$H$14:$CJ$14,"One-time",'Sch A. Input'!$H$13:$CJ$13,"&lt;="&amp;$L$11)</f>
        <v>0</v>
      </c>
      <c r="L807" s="229">
        <f t="shared" si="131"/>
        <v>0</v>
      </c>
      <c r="M807" s="228">
        <f t="shared" si="132"/>
        <v>0</v>
      </c>
      <c r="N807" s="228">
        <f t="shared" si="133"/>
        <v>0</v>
      </c>
      <c r="O807" s="259">
        <f t="shared" si="134"/>
        <v>0</v>
      </c>
      <c r="P807" s="268">
        <f t="shared" si="128"/>
        <v>0</v>
      </c>
      <c r="Q807" s="231">
        <f t="shared" si="129"/>
        <v>0</v>
      </c>
      <c r="R807" s="97">
        <f t="shared" si="135"/>
        <v>0</v>
      </c>
      <c r="S807" s="237">
        <f>IF(AND(LARGE('Sch A. Input'!$CL$15:$CL$41,COUNTIF('Sch A. Input'!$CL$15:$CL$41,"&gt;="&amp;F807))&lt;E807,F807&lt;&gt;0),"Leaver",J807-G807)</f>
        <v>0</v>
      </c>
      <c r="T807" s="237">
        <f>IF(AND(LARGE('Sch A. Input'!$CL$15:$CL$41,COUNTIF('Sch A. Input'!$CL$15:$CL$41,"&gt;="&amp;F807))&lt;E807,F807&lt;&gt;0),"Leaver",K807-H807)</f>
        <v>0</v>
      </c>
      <c r="U807" s="238">
        <f>IF(AND(LARGE('Sch A. Input'!$CL$15:$CL$41,COUNTIF('Sch A. Input'!$CL$15:$CL$41,"&gt;="&amp;F807))&lt;E807,F807&lt;&gt;0),"Leaver",L807-I807)</f>
        <v>0</v>
      </c>
      <c r="V807" s="238">
        <f>IF(AND(LARGE('Sch A. Input'!$CL$15:$CL$41,COUNTIF('Sch A. Input'!$CL$15:$CL$41,"&gt;="&amp;F807))&lt;E807,F807&lt;&gt;0),"Leaver",IFERROR(S807/X807*$M$9,0))</f>
        <v>0</v>
      </c>
      <c r="W807" s="238">
        <f>IF(AND(LARGE('Sch A. Input'!$CL$15:$CL$41,COUNTIF('Sch A. Input'!$CL$15:$CL$41,"&gt;="&amp;F807))&lt;E807,F807&lt;&gt;0),"Leaver",V807+T807)</f>
        <v>0</v>
      </c>
      <c r="X807" s="264">
        <f>IF(AND(LARGE('Sch A. Input'!$CL$15:$CL$41,COUNTIF('Sch A. Input'!$CL$15:$CL$41,"&gt;="&amp;F807))&lt;E807,F807&lt;&gt;0),"Leaver",IF(OR(D807="",D807&gt;$L$11,($L$11-14)&lt;$K$9),0,(E807+1-D807)/14-1))</f>
        <v>0</v>
      </c>
      <c r="Y807" s="265">
        <f>IF(AND(LARGE('Sch A. Input'!$CL$15:$CL$41,COUNTIF('Sch A. Input'!$CL$15:$CL$41,"&gt;="&amp;F807))&lt;E807,F807&lt;&gt;0),"Leaver",IFERROR(IF((S807/$X807*$M$9+T807)&gt;$D$12,"YES","NO"),0))</f>
        <v>0</v>
      </c>
      <c r="Z807" s="225">
        <f>IF(AND(LARGE('Sch A. Input'!$CL$15:$CL$41,COUNTIF('Sch A. Input'!$CL$15:$CL$41,"&gt;="&amp;F807))&lt;E807,F807&lt;&gt;0),"Leaver",IFERROR(IF($Y807="YES",MIN($U807*($G$12/$D$12),$G$12),(SUMPRODUCT(--((MIN(W807,$D$12))&gt;$C$9:$C$12),((MIN(W807,$D$12))-$C$9:$C$12),$H$9:$H$12))-((1-(X807/$M$9))*(SUMPRODUCT(--((MIN(V807,$D$12))&gt;$C$9:$C$12),((MIN(V807,$D$12))-$C$9:$C$12),$H$9:$H$12)))),0))</f>
        <v>0</v>
      </c>
      <c r="AA807" s="169">
        <f>IF(AND(LARGE('Sch A. Input'!$CL$15:$CL$41,COUNTIF('Sch A. Input'!$CL$15:$CL$41,"&gt;="&amp;F807))&lt;E807,F807&lt;&gt;0),"Leaver",IFERROR(Z807/U807,0))</f>
        <v>0</v>
      </c>
      <c r="AB807" s="170">
        <f>IF(AND(LARGE('Sch A. Input'!$CL$15:$CL$41,COUNTIF('Sch A. Input'!$CL$15:$CL$41,"&gt;="&amp;F807))&lt;E807,F807&lt;&gt;0),"Leaver",Q807-Z807)</f>
        <v>0</v>
      </c>
      <c r="AC807" s="94">
        <f t="shared" si="136"/>
        <v>0</v>
      </c>
      <c r="BK807" s="2"/>
      <c r="BL807" s="2"/>
      <c r="CI807"/>
    </row>
    <row r="808" spans="2:87" x14ac:dyDescent="0.35">
      <c r="B808" s="70" t="str">
        <f>IF('Sch A. Input'!B806="","",'Sch A. Input'!B806)</f>
        <v/>
      </c>
      <c r="C808" s="75" t="str">
        <f>IF('Sch A. Input'!C806="","",'Sch A. Input'!C806)</f>
        <v/>
      </c>
      <c r="D808" s="71" t="str">
        <f>IF('Sch A. Input'!D806="","",'Sch A. Input'!D806)</f>
        <v/>
      </c>
      <c r="E808" s="71">
        <f>'Sch A. Input'!E806</f>
        <v>45016</v>
      </c>
      <c r="F808" s="71">
        <f>'Sch A. Input'!F806</f>
        <v>0</v>
      </c>
      <c r="G808" s="226">
        <f>SUMIFS('Sch A. Input'!H806:CJ806,'Sch A. Input'!$H$13:$CJ$13,$L$11,'Sch A. Input'!$H$14:$CJ$14,"Recurring")</f>
        <v>0</v>
      </c>
      <c r="H808" s="226">
        <f>SUMIFS('Sch A. Input'!H806:CJ806,'Sch A. Input'!$H$13:$CJ$13,$L$11,'Sch A. Input'!$H$14:$CJ$14,"One-time")</f>
        <v>0</v>
      </c>
      <c r="I808" s="227">
        <f t="shared" si="130"/>
        <v>0</v>
      </c>
      <c r="J808" s="228">
        <f>SUMIFS('Sch A. Input'!H806:CJ806,'Sch A. Input'!$H$14:$CJ$14,"Recurring",'Sch A. Input'!$H$13:$CJ$13,"&lt;="&amp;$L$11)</f>
        <v>0</v>
      </c>
      <c r="K808" s="228">
        <f>SUMIFS('Sch A. Input'!H806:CJ806,'Sch A. Input'!$H$14:$CJ$14,"One-time",'Sch A. Input'!$H$13:$CJ$13,"&lt;="&amp;$L$11)</f>
        <v>0</v>
      </c>
      <c r="L808" s="229">
        <f t="shared" si="131"/>
        <v>0</v>
      </c>
      <c r="M808" s="228">
        <f t="shared" si="132"/>
        <v>0</v>
      </c>
      <c r="N808" s="228">
        <f t="shared" si="133"/>
        <v>0</v>
      </c>
      <c r="O808" s="259">
        <f t="shared" si="134"/>
        <v>0</v>
      </c>
      <c r="P808" s="268">
        <f t="shared" si="128"/>
        <v>0</v>
      </c>
      <c r="Q808" s="231">
        <f t="shared" si="129"/>
        <v>0</v>
      </c>
      <c r="R808" s="97">
        <f t="shared" si="135"/>
        <v>0</v>
      </c>
      <c r="S808" s="237">
        <f>IF(AND(LARGE('Sch A. Input'!$CL$15:$CL$41,COUNTIF('Sch A. Input'!$CL$15:$CL$41,"&gt;="&amp;F808))&lt;E808,F808&lt;&gt;0),"Leaver",J808-G808)</f>
        <v>0</v>
      </c>
      <c r="T808" s="237">
        <f>IF(AND(LARGE('Sch A. Input'!$CL$15:$CL$41,COUNTIF('Sch A. Input'!$CL$15:$CL$41,"&gt;="&amp;F808))&lt;E808,F808&lt;&gt;0),"Leaver",K808-H808)</f>
        <v>0</v>
      </c>
      <c r="U808" s="238">
        <f>IF(AND(LARGE('Sch A. Input'!$CL$15:$CL$41,COUNTIF('Sch A. Input'!$CL$15:$CL$41,"&gt;="&amp;F808))&lt;E808,F808&lt;&gt;0),"Leaver",L808-I808)</f>
        <v>0</v>
      </c>
      <c r="V808" s="238">
        <f>IF(AND(LARGE('Sch A. Input'!$CL$15:$CL$41,COUNTIF('Sch A. Input'!$CL$15:$CL$41,"&gt;="&amp;F808))&lt;E808,F808&lt;&gt;0),"Leaver",IFERROR(S808/X808*$M$9,0))</f>
        <v>0</v>
      </c>
      <c r="W808" s="238">
        <f>IF(AND(LARGE('Sch A. Input'!$CL$15:$CL$41,COUNTIF('Sch A. Input'!$CL$15:$CL$41,"&gt;="&amp;F808))&lt;E808,F808&lt;&gt;0),"Leaver",V808+T808)</f>
        <v>0</v>
      </c>
      <c r="X808" s="264">
        <f>IF(AND(LARGE('Sch A. Input'!$CL$15:$CL$41,COUNTIF('Sch A. Input'!$CL$15:$CL$41,"&gt;="&amp;F808))&lt;E808,F808&lt;&gt;0),"Leaver",IF(OR(D808="",D808&gt;$L$11,($L$11-14)&lt;$K$9),0,(E808+1-D808)/14-1))</f>
        <v>0</v>
      </c>
      <c r="Y808" s="265">
        <f>IF(AND(LARGE('Sch A. Input'!$CL$15:$CL$41,COUNTIF('Sch A. Input'!$CL$15:$CL$41,"&gt;="&amp;F808))&lt;E808,F808&lt;&gt;0),"Leaver",IFERROR(IF((S808/$X808*$M$9+T808)&gt;$D$12,"YES","NO"),0))</f>
        <v>0</v>
      </c>
      <c r="Z808" s="225">
        <f>IF(AND(LARGE('Sch A. Input'!$CL$15:$CL$41,COUNTIF('Sch A. Input'!$CL$15:$CL$41,"&gt;="&amp;F808))&lt;E808,F808&lt;&gt;0),"Leaver",IFERROR(IF($Y808="YES",MIN($U808*($G$12/$D$12),$G$12),(SUMPRODUCT(--((MIN(W808,$D$12))&gt;$C$9:$C$12),((MIN(W808,$D$12))-$C$9:$C$12),$H$9:$H$12))-((1-(X808/$M$9))*(SUMPRODUCT(--((MIN(V808,$D$12))&gt;$C$9:$C$12),((MIN(V808,$D$12))-$C$9:$C$12),$H$9:$H$12)))),0))</f>
        <v>0</v>
      </c>
      <c r="AA808" s="169">
        <f>IF(AND(LARGE('Sch A. Input'!$CL$15:$CL$41,COUNTIF('Sch A. Input'!$CL$15:$CL$41,"&gt;="&amp;F808))&lt;E808,F808&lt;&gt;0),"Leaver",IFERROR(Z808/U808,0))</f>
        <v>0</v>
      </c>
      <c r="AB808" s="170">
        <f>IF(AND(LARGE('Sch A. Input'!$CL$15:$CL$41,COUNTIF('Sch A. Input'!$CL$15:$CL$41,"&gt;="&amp;F808))&lt;E808,F808&lt;&gt;0),"Leaver",Q808-Z808)</f>
        <v>0</v>
      </c>
      <c r="AC808" s="94">
        <f t="shared" si="136"/>
        <v>0</v>
      </c>
      <c r="BK808" s="2"/>
      <c r="BL808" s="2"/>
      <c r="CI808"/>
    </row>
    <row r="809" spans="2:87" x14ac:dyDescent="0.35">
      <c r="B809" s="70" t="str">
        <f>IF('Sch A. Input'!B807="","",'Sch A. Input'!B807)</f>
        <v/>
      </c>
      <c r="C809" s="75" t="str">
        <f>IF('Sch A. Input'!C807="","",'Sch A. Input'!C807)</f>
        <v/>
      </c>
      <c r="D809" s="71" t="str">
        <f>IF('Sch A. Input'!D807="","",'Sch A. Input'!D807)</f>
        <v/>
      </c>
      <c r="E809" s="71">
        <f>'Sch A. Input'!E807</f>
        <v>45016</v>
      </c>
      <c r="F809" s="71">
        <f>'Sch A. Input'!F807</f>
        <v>0</v>
      </c>
      <c r="G809" s="226">
        <f>SUMIFS('Sch A. Input'!H807:CJ807,'Sch A. Input'!$H$13:$CJ$13,$L$11,'Sch A. Input'!$H$14:$CJ$14,"Recurring")</f>
        <v>0</v>
      </c>
      <c r="H809" s="226">
        <f>SUMIFS('Sch A. Input'!H807:CJ807,'Sch A. Input'!$H$13:$CJ$13,$L$11,'Sch A. Input'!$H$14:$CJ$14,"One-time")</f>
        <v>0</v>
      </c>
      <c r="I809" s="227">
        <f t="shared" si="130"/>
        <v>0</v>
      </c>
      <c r="J809" s="228">
        <f>SUMIFS('Sch A. Input'!H807:CJ807,'Sch A. Input'!$H$14:$CJ$14,"Recurring",'Sch A. Input'!$H$13:$CJ$13,"&lt;="&amp;$L$11)</f>
        <v>0</v>
      </c>
      <c r="K809" s="228">
        <f>SUMIFS('Sch A. Input'!H807:CJ807,'Sch A. Input'!$H$14:$CJ$14,"One-time",'Sch A. Input'!$H$13:$CJ$13,"&lt;="&amp;$L$11)</f>
        <v>0</v>
      </c>
      <c r="L809" s="229">
        <f t="shared" si="131"/>
        <v>0</v>
      </c>
      <c r="M809" s="228">
        <f t="shared" si="132"/>
        <v>0</v>
      </c>
      <c r="N809" s="228">
        <f t="shared" si="133"/>
        <v>0</v>
      </c>
      <c r="O809" s="259">
        <f t="shared" si="134"/>
        <v>0</v>
      </c>
      <c r="P809" s="268">
        <f t="shared" si="128"/>
        <v>0</v>
      </c>
      <c r="Q809" s="231">
        <f t="shared" si="129"/>
        <v>0</v>
      </c>
      <c r="R809" s="97">
        <f t="shared" si="135"/>
        <v>0</v>
      </c>
      <c r="S809" s="237">
        <f>IF(AND(LARGE('Sch A. Input'!$CL$15:$CL$41,COUNTIF('Sch A. Input'!$CL$15:$CL$41,"&gt;="&amp;F809))&lt;E809,F809&lt;&gt;0),"Leaver",J809-G809)</f>
        <v>0</v>
      </c>
      <c r="T809" s="237">
        <f>IF(AND(LARGE('Sch A. Input'!$CL$15:$CL$41,COUNTIF('Sch A. Input'!$CL$15:$CL$41,"&gt;="&amp;F809))&lt;E809,F809&lt;&gt;0),"Leaver",K809-H809)</f>
        <v>0</v>
      </c>
      <c r="U809" s="238">
        <f>IF(AND(LARGE('Sch A. Input'!$CL$15:$CL$41,COUNTIF('Sch A. Input'!$CL$15:$CL$41,"&gt;="&amp;F809))&lt;E809,F809&lt;&gt;0),"Leaver",L809-I809)</f>
        <v>0</v>
      </c>
      <c r="V809" s="238">
        <f>IF(AND(LARGE('Sch A. Input'!$CL$15:$CL$41,COUNTIF('Sch A. Input'!$CL$15:$CL$41,"&gt;="&amp;F809))&lt;E809,F809&lt;&gt;0),"Leaver",IFERROR(S809/X809*$M$9,0))</f>
        <v>0</v>
      </c>
      <c r="W809" s="238">
        <f>IF(AND(LARGE('Sch A. Input'!$CL$15:$CL$41,COUNTIF('Sch A. Input'!$CL$15:$CL$41,"&gt;="&amp;F809))&lt;E809,F809&lt;&gt;0),"Leaver",V809+T809)</f>
        <v>0</v>
      </c>
      <c r="X809" s="264">
        <f>IF(AND(LARGE('Sch A. Input'!$CL$15:$CL$41,COUNTIF('Sch A. Input'!$CL$15:$CL$41,"&gt;="&amp;F809))&lt;E809,F809&lt;&gt;0),"Leaver",IF(OR(D809="",D809&gt;$L$11,($L$11-14)&lt;$K$9),0,(E809+1-D809)/14-1))</f>
        <v>0</v>
      </c>
      <c r="Y809" s="265">
        <f>IF(AND(LARGE('Sch A. Input'!$CL$15:$CL$41,COUNTIF('Sch A. Input'!$CL$15:$CL$41,"&gt;="&amp;F809))&lt;E809,F809&lt;&gt;0),"Leaver",IFERROR(IF((S809/$X809*$M$9+T809)&gt;$D$12,"YES","NO"),0))</f>
        <v>0</v>
      </c>
      <c r="Z809" s="225">
        <f>IF(AND(LARGE('Sch A. Input'!$CL$15:$CL$41,COUNTIF('Sch A. Input'!$CL$15:$CL$41,"&gt;="&amp;F809))&lt;E809,F809&lt;&gt;0),"Leaver",IFERROR(IF($Y809="YES",MIN($U809*($G$12/$D$12),$G$12),(SUMPRODUCT(--((MIN(W809,$D$12))&gt;$C$9:$C$12),((MIN(W809,$D$12))-$C$9:$C$12),$H$9:$H$12))-((1-(X809/$M$9))*(SUMPRODUCT(--((MIN(V809,$D$12))&gt;$C$9:$C$12),((MIN(V809,$D$12))-$C$9:$C$12),$H$9:$H$12)))),0))</f>
        <v>0</v>
      </c>
      <c r="AA809" s="169">
        <f>IF(AND(LARGE('Sch A. Input'!$CL$15:$CL$41,COUNTIF('Sch A. Input'!$CL$15:$CL$41,"&gt;="&amp;F809))&lt;E809,F809&lt;&gt;0),"Leaver",IFERROR(Z809/U809,0))</f>
        <v>0</v>
      </c>
      <c r="AB809" s="170">
        <f>IF(AND(LARGE('Sch A. Input'!$CL$15:$CL$41,COUNTIF('Sch A. Input'!$CL$15:$CL$41,"&gt;="&amp;F809))&lt;E809,F809&lt;&gt;0),"Leaver",Q809-Z809)</f>
        <v>0</v>
      </c>
      <c r="AC809" s="94">
        <f t="shared" si="136"/>
        <v>0</v>
      </c>
      <c r="BK809" s="2"/>
      <c r="BL809" s="2"/>
      <c r="CI809"/>
    </row>
    <row r="810" spans="2:87" x14ac:dyDescent="0.35">
      <c r="B810" s="70" t="str">
        <f>IF('Sch A. Input'!B808="","",'Sch A. Input'!B808)</f>
        <v/>
      </c>
      <c r="C810" s="75" t="str">
        <f>IF('Sch A. Input'!C808="","",'Sch A. Input'!C808)</f>
        <v/>
      </c>
      <c r="D810" s="71" t="str">
        <f>IF('Sch A. Input'!D808="","",'Sch A. Input'!D808)</f>
        <v/>
      </c>
      <c r="E810" s="71">
        <f>'Sch A. Input'!E808</f>
        <v>45016</v>
      </c>
      <c r="F810" s="71">
        <f>'Sch A. Input'!F808</f>
        <v>0</v>
      </c>
      <c r="G810" s="226">
        <f>SUMIFS('Sch A. Input'!H808:CJ808,'Sch A. Input'!$H$13:$CJ$13,$L$11,'Sch A. Input'!$H$14:$CJ$14,"Recurring")</f>
        <v>0</v>
      </c>
      <c r="H810" s="226">
        <f>SUMIFS('Sch A. Input'!H808:CJ808,'Sch A. Input'!$H$13:$CJ$13,$L$11,'Sch A. Input'!$H$14:$CJ$14,"One-time")</f>
        <v>0</v>
      </c>
      <c r="I810" s="227">
        <f t="shared" si="130"/>
        <v>0</v>
      </c>
      <c r="J810" s="228">
        <f>SUMIFS('Sch A. Input'!H808:CJ808,'Sch A. Input'!$H$14:$CJ$14,"Recurring",'Sch A. Input'!$H$13:$CJ$13,"&lt;="&amp;$L$11)</f>
        <v>0</v>
      </c>
      <c r="K810" s="228">
        <f>SUMIFS('Sch A. Input'!H808:CJ808,'Sch A. Input'!$H$14:$CJ$14,"One-time",'Sch A. Input'!$H$13:$CJ$13,"&lt;="&amp;$L$11)</f>
        <v>0</v>
      </c>
      <c r="L810" s="229">
        <f t="shared" si="131"/>
        <v>0</v>
      </c>
      <c r="M810" s="228">
        <f t="shared" si="132"/>
        <v>0</v>
      </c>
      <c r="N810" s="228">
        <f t="shared" si="133"/>
        <v>0</v>
      </c>
      <c r="O810" s="259">
        <f t="shared" si="134"/>
        <v>0</v>
      </c>
      <c r="P810" s="268">
        <f t="shared" si="128"/>
        <v>0</v>
      </c>
      <c r="Q810" s="231">
        <f t="shared" si="129"/>
        <v>0</v>
      </c>
      <c r="R810" s="97">
        <f t="shared" si="135"/>
        <v>0</v>
      </c>
      <c r="S810" s="237">
        <f>IF(AND(LARGE('Sch A. Input'!$CL$15:$CL$41,COUNTIF('Sch A. Input'!$CL$15:$CL$41,"&gt;="&amp;F810))&lt;E810,F810&lt;&gt;0),"Leaver",J810-G810)</f>
        <v>0</v>
      </c>
      <c r="T810" s="237">
        <f>IF(AND(LARGE('Sch A. Input'!$CL$15:$CL$41,COUNTIF('Sch A. Input'!$CL$15:$CL$41,"&gt;="&amp;F810))&lt;E810,F810&lt;&gt;0),"Leaver",K810-H810)</f>
        <v>0</v>
      </c>
      <c r="U810" s="238">
        <f>IF(AND(LARGE('Sch A. Input'!$CL$15:$CL$41,COUNTIF('Sch A. Input'!$CL$15:$CL$41,"&gt;="&amp;F810))&lt;E810,F810&lt;&gt;0),"Leaver",L810-I810)</f>
        <v>0</v>
      </c>
      <c r="V810" s="238">
        <f>IF(AND(LARGE('Sch A. Input'!$CL$15:$CL$41,COUNTIF('Sch A. Input'!$CL$15:$CL$41,"&gt;="&amp;F810))&lt;E810,F810&lt;&gt;0),"Leaver",IFERROR(S810/X810*$M$9,0))</f>
        <v>0</v>
      </c>
      <c r="W810" s="238">
        <f>IF(AND(LARGE('Sch A. Input'!$CL$15:$CL$41,COUNTIF('Sch A. Input'!$CL$15:$CL$41,"&gt;="&amp;F810))&lt;E810,F810&lt;&gt;0),"Leaver",V810+T810)</f>
        <v>0</v>
      </c>
      <c r="X810" s="264">
        <f>IF(AND(LARGE('Sch A. Input'!$CL$15:$CL$41,COUNTIF('Sch A. Input'!$CL$15:$CL$41,"&gt;="&amp;F810))&lt;E810,F810&lt;&gt;0),"Leaver",IF(OR(D810="",D810&gt;$L$11,($L$11-14)&lt;$K$9),0,(E810+1-D810)/14-1))</f>
        <v>0</v>
      </c>
      <c r="Y810" s="265">
        <f>IF(AND(LARGE('Sch A. Input'!$CL$15:$CL$41,COUNTIF('Sch A. Input'!$CL$15:$CL$41,"&gt;="&amp;F810))&lt;E810,F810&lt;&gt;0),"Leaver",IFERROR(IF((S810/$X810*$M$9+T810)&gt;$D$12,"YES","NO"),0))</f>
        <v>0</v>
      </c>
      <c r="Z810" s="225">
        <f>IF(AND(LARGE('Sch A. Input'!$CL$15:$CL$41,COUNTIF('Sch A. Input'!$CL$15:$CL$41,"&gt;="&amp;F810))&lt;E810,F810&lt;&gt;0),"Leaver",IFERROR(IF($Y810="YES",MIN($U810*($G$12/$D$12),$G$12),(SUMPRODUCT(--((MIN(W810,$D$12))&gt;$C$9:$C$12),((MIN(W810,$D$12))-$C$9:$C$12),$H$9:$H$12))-((1-(X810/$M$9))*(SUMPRODUCT(--((MIN(V810,$D$12))&gt;$C$9:$C$12),((MIN(V810,$D$12))-$C$9:$C$12),$H$9:$H$12)))),0))</f>
        <v>0</v>
      </c>
      <c r="AA810" s="169">
        <f>IF(AND(LARGE('Sch A. Input'!$CL$15:$CL$41,COUNTIF('Sch A. Input'!$CL$15:$CL$41,"&gt;="&amp;F810))&lt;E810,F810&lt;&gt;0),"Leaver",IFERROR(Z810/U810,0))</f>
        <v>0</v>
      </c>
      <c r="AB810" s="170">
        <f>IF(AND(LARGE('Sch A. Input'!$CL$15:$CL$41,COUNTIF('Sch A. Input'!$CL$15:$CL$41,"&gt;="&amp;F810))&lt;E810,F810&lt;&gt;0),"Leaver",Q810-Z810)</f>
        <v>0</v>
      </c>
      <c r="AC810" s="94">
        <f t="shared" si="136"/>
        <v>0</v>
      </c>
      <c r="BK810" s="2"/>
      <c r="BL810" s="2"/>
      <c r="CI810"/>
    </row>
    <row r="811" spans="2:87" x14ac:dyDescent="0.35">
      <c r="B811" s="70" t="str">
        <f>IF('Sch A. Input'!B809="","",'Sch A. Input'!B809)</f>
        <v/>
      </c>
      <c r="C811" s="75" t="str">
        <f>IF('Sch A. Input'!C809="","",'Sch A. Input'!C809)</f>
        <v/>
      </c>
      <c r="D811" s="71" t="str">
        <f>IF('Sch A. Input'!D809="","",'Sch A. Input'!D809)</f>
        <v/>
      </c>
      <c r="E811" s="71">
        <f>'Sch A. Input'!E809</f>
        <v>45016</v>
      </c>
      <c r="F811" s="71">
        <f>'Sch A. Input'!F809</f>
        <v>0</v>
      </c>
      <c r="G811" s="226">
        <f>SUMIFS('Sch A. Input'!H809:CJ809,'Sch A. Input'!$H$13:$CJ$13,$L$11,'Sch A. Input'!$H$14:$CJ$14,"Recurring")</f>
        <v>0</v>
      </c>
      <c r="H811" s="226">
        <f>SUMIFS('Sch A. Input'!H809:CJ809,'Sch A. Input'!$H$13:$CJ$13,$L$11,'Sch A. Input'!$H$14:$CJ$14,"One-time")</f>
        <v>0</v>
      </c>
      <c r="I811" s="227">
        <f t="shared" si="130"/>
        <v>0</v>
      </c>
      <c r="J811" s="228">
        <f>SUMIFS('Sch A. Input'!H809:CJ809,'Sch A. Input'!$H$14:$CJ$14,"Recurring",'Sch A. Input'!$H$13:$CJ$13,"&lt;="&amp;$L$11)</f>
        <v>0</v>
      </c>
      <c r="K811" s="228">
        <f>SUMIFS('Sch A. Input'!H809:CJ809,'Sch A. Input'!$H$14:$CJ$14,"One-time",'Sch A. Input'!$H$13:$CJ$13,"&lt;="&amp;$L$11)</f>
        <v>0</v>
      </c>
      <c r="L811" s="229">
        <f t="shared" si="131"/>
        <v>0</v>
      </c>
      <c r="M811" s="228">
        <f t="shared" si="132"/>
        <v>0</v>
      </c>
      <c r="N811" s="228">
        <f t="shared" si="133"/>
        <v>0</v>
      </c>
      <c r="O811" s="259">
        <f t="shared" si="134"/>
        <v>0</v>
      </c>
      <c r="P811" s="268">
        <f t="shared" si="128"/>
        <v>0</v>
      </c>
      <c r="Q811" s="231">
        <f t="shared" si="129"/>
        <v>0</v>
      </c>
      <c r="R811" s="97">
        <f t="shared" si="135"/>
        <v>0</v>
      </c>
      <c r="S811" s="237">
        <f>IF(AND(LARGE('Sch A. Input'!$CL$15:$CL$41,COUNTIF('Sch A. Input'!$CL$15:$CL$41,"&gt;="&amp;F811))&lt;E811,F811&lt;&gt;0),"Leaver",J811-G811)</f>
        <v>0</v>
      </c>
      <c r="T811" s="237">
        <f>IF(AND(LARGE('Sch A. Input'!$CL$15:$CL$41,COUNTIF('Sch A. Input'!$CL$15:$CL$41,"&gt;="&amp;F811))&lt;E811,F811&lt;&gt;0),"Leaver",K811-H811)</f>
        <v>0</v>
      </c>
      <c r="U811" s="238">
        <f>IF(AND(LARGE('Sch A. Input'!$CL$15:$CL$41,COUNTIF('Sch A. Input'!$CL$15:$CL$41,"&gt;="&amp;F811))&lt;E811,F811&lt;&gt;0),"Leaver",L811-I811)</f>
        <v>0</v>
      </c>
      <c r="V811" s="238">
        <f>IF(AND(LARGE('Sch A. Input'!$CL$15:$CL$41,COUNTIF('Sch A. Input'!$CL$15:$CL$41,"&gt;="&amp;F811))&lt;E811,F811&lt;&gt;0),"Leaver",IFERROR(S811/X811*$M$9,0))</f>
        <v>0</v>
      </c>
      <c r="W811" s="238">
        <f>IF(AND(LARGE('Sch A. Input'!$CL$15:$CL$41,COUNTIF('Sch A. Input'!$CL$15:$CL$41,"&gt;="&amp;F811))&lt;E811,F811&lt;&gt;0),"Leaver",V811+T811)</f>
        <v>0</v>
      </c>
      <c r="X811" s="264">
        <f>IF(AND(LARGE('Sch A. Input'!$CL$15:$CL$41,COUNTIF('Sch A. Input'!$CL$15:$CL$41,"&gt;="&amp;F811))&lt;E811,F811&lt;&gt;0),"Leaver",IF(OR(D811="",D811&gt;$L$11,($L$11-14)&lt;$K$9),0,(E811+1-D811)/14-1))</f>
        <v>0</v>
      </c>
      <c r="Y811" s="265">
        <f>IF(AND(LARGE('Sch A. Input'!$CL$15:$CL$41,COUNTIF('Sch A. Input'!$CL$15:$CL$41,"&gt;="&amp;F811))&lt;E811,F811&lt;&gt;0),"Leaver",IFERROR(IF((S811/$X811*$M$9+T811)&gt;$D$12,"YES","NO"),0))</f>
        <v>0</v>
      </c>
      <c r="Z811" s="225">
        <f>IF(AND(LARGE('Sch A. Input'!$CL$15:$CL$41,COUNTIF('Sch A. Input'!$CL$15:$CL$41,"&gt;="&amp;F811))&lt;E811,F811&lt;&gt;0),"Leaver",IFERROR(IF($Y811="YES",MIN($U811*($G$12/$D$12),$G$12),(SUMPRODUCT(--((MIN(W811,$D$12))&gt;$C$9:$C$12),((MIN(W811,$D$12))-$C$9:$C$12),$H$9:$H$12))-((1-(X811/$M$9))*(SUMPRODUCT(--((MIN(V811,$D$12))&gt;$C$9:$C$12),((MIN(V811,$D$12))-$C$9:$C$12),$H$9:$H$12)))),0))</f>
        <v>0</v>
      </c>
      <c r="AA811" s="169">
        <f>IF(AND(LARGE('Sch A. Input'!$CL$15:$CL$41,COUNTIF('Sch A. Input'!$CL$15:$CL$41,"&gt;="&amp;F811))&lt;E811,F811&lt;&gt;0),"Leaver",IFERROR(Z811/U811,0))</f>
        <v>0</v>
      </c>
      <c r="AB811" s="170">
        <f>IF(AND(LARGE('Sch A. Input'!$CL$15:$CL$41,COUNTIF('Sch A. Input'!$CL$15:$CL$41,"&gt;="&amp;F811))&lt;E811,F811&lt;&gt;0),"Leaver",Q811-Z811)</f>
        <v>0</v>
      </c>
      <c r="AC811" s="94">
        <f t="shared" si="136"/>
        <v>0</v>
      </c>
      <c r="BK811" s="2"/>
      <c r="BL811" s="2"/>
      <c r="CI811"/>
    </row>
    <row r="812" spans="2:87" x14ac:dyDescent="0.35">
      <c r="B812" s="70" t="str">
        <f>IF('Sch A. Input'!B810="","",'Sch A. Input'!B810)</f>
        <v/>
      </c>
      <c r="C812" s="75" t="str">
        <f>IF('Sch A. Input'!C810="","",'Sch A. Input'!C810)</f>
        <v/>
      </c>
      <c r="D812" s="71" t="str">
        <f>IF('Sch A. Input'!D810="","",'Sch A. Input'!D810)</f>
        <v/>
      </c>
      <c r="E812" s="71">
        <f>'Sch A. Input'!E810</f>
        <v>45016</v>
      </c>
      <c r="F812" s="71">
        <f>'Sch A. Input'!F810</f>
        <v>0</v>
      </c>
      <c r="G812" s="226">
        <f>SUMIFS('Sch A. Input'!H810:CJ810,'Sch A. Input'!$H$13:$CJ$13,$L$11,'Sch A. Input'!$H$14:$CJ$14,"Recurring")</f>
        <v>0</v>
      </c>
      <c r="H812" s="226">
        <f>SUMIFS('Sch A. Input'!H810:CJ810,'Sch A. Input'!$H$13:$CJ$13,$L$11,'Sch A. Input'!$H$14:$CJ$14,"One-time")</f>
        <v>0</v>
      </c>
      <c r="I812" s="227">
        <f t="shared" si="130"/>
        <v>0</v>
      </c>
      <c r="J812" s="228">
        <f>SUMIFS('Sch A. Input'!H810:CJ810,'Sch A. Input'!$H$14:$CJ$14,"Recurring",'Sch A. Input'!$H$13:$CJ$13,"&lt;="&amp;$L$11)</f>
        <v>0</v>
      </c>
      <c r="K812" s="228">
        <f>SUMIFS('Sch A. Input'!H810:CJ810,'Sch A. Input'!$H$14:$CJ$14,"One-time",'Sch A. Input'!$H$13:$CJ$13,"&lt;="&amp;$L$11)</f>
        <v>0</v>
      </c>
      <c r="L812" s="229">
        <f t="shared" si="131"/>
        <v>0</v>
      </c>
      <c r="M812" s="228">
        <f t="shared" si="132"/>
        <v>0</v>
      </c>
      <c r="N812" s="228">
        <f t="shared" si="133"/>
        <v>0</v>
      </c>
      <c r="O812" s="259">
        <f t="shared" si="134"/>
        <v>0</v>
      </c>
      <c r="P812" s="268">
        <f t="shared" si="128"/>
        <v>0</v>
      </c>
      <c r="Q812" s="231">
        <f t="shared" si="129"/>
        <v>0</v>
      </c>
      <c r="R812" s="97">
        <f t="shared" si="135"/>
        <v>0</v>
      </c>
      <c r="S812" s="237">
        <f>IF(AND(LARGE('Sch A. Input'!$CL$15:$CL$41,COUNTIF('Sch A. Input'!$CL$15:$CL$41,"&gt;="&amp;F812))&lt;E812,F812&lt;&gt;0),"Leaver",J812-G812)</f>
        <v>0</v>
      </c>
      <c r="T812" s="237">
        <f>IF(AND(LARGE('Sch A. Input'!$CL$15:$CL$41,COUNTIF('Sch A. Input'!$CL$15:$CL$41,"&gt;="&amp;F812))&lt;E812,F812&lt;&gt;0),"Leaver",K812-H812)</f>
        <v>0</v>
      </c>
      <c r="U812" s="238">
        <f>IF(AND(LARGE('Sch A. Input'!$CL$15:$CL$41,COUNTIF('Sch A. Input'!$CL$15:$CL$41,"&gt;="&amp;F812))&lt;E812,F812&lt;&gt;0),"Leaver",L812-I812)</f>
        <v>0</v>
      </c>
      <c r="V812" s="238">
        <f>IF(AND(LARGE('Sch A. Input'!$CL$15:$CL$41,COUNTIF('Sch A. Input'!$CL$15:$CL$41,"&gt;="&amp;F812))&lt;E812,F812&lt;&gt;0),"Leaver",IFERROR(S812/X812*$M$9,0))</f>
        <v>0</v>
      </c>
      <c r="W812" s="238">
        <f>IF(AND(LARGE('Sch A. Input'!$CL$15:$CL$41,COUNTIF('Sch A. Input'!$CL$15:$CL$41,"&gt;="&amp;F812))&lt;E812,F812&lt;&gt;0),"Leaver",V812+T812)</f>
        <v>0</v>
      </c>
      <c r="X812" s="264">
        <f>IF(AND(LARGE('Sch A. Input'!$CL$15:$CL$41,COUNTIF('Sch A. Input'!$CL$15:$CL$41,"&gt;="&amp;F812))&lt;E812,F812&lt;&gt;0),"Leaver",IF(OR(D812="",D812&gt;$L$11,($L$11-14)&lt;$K$9),0,(E812+1-D812)/14-1))</f>
        <v>0</v>
      </c>
      <c r="Y812" s="265">
        <f>IF(AND(LARGE('Sch A. Input'!$CL$15:$CL$41,COUNTIF('Sch A. Input'!$CL$15:$CL$41,"&gt;="&amp;F812))&lt;E812,F812&lt;&gt;0),"Leaver",IFERROR(IF((S812/$X812*$M$9+T812)&gt;$D$12,"YES","NO"),0))</f>
        <v>0</v>
      </c>
      <c r="Z812" s="225">
        <f>IF(AND(LARGE('Sch A. Input'!$CL$15:$CL$41,COUNTIF('Sch A. Input'!$CL$15:$CL$41,"&gt;="&amp;F812))&lt;E812,F812&lt;&gt;0),"Leaver",IFERROR(IF($Y812="YES",MIN($U812*($G$12/$D$12),$G$12),(SUMPRODUCT(--((MIN(W812,$D$12))&gt;$C$9:$C$12),((MIN(W812,$D$12))-$C$9:$C$12),$H$9:$H$12))-((1-(X812/$M$9))*(SUMPRODUCT(--((MIN(V812,$D$12))&gt;$C$9:$C$12),((MIN(V812,$D$12))-$C$9:$C$12),$H$9:$H$12)))),0))</f>
        <v>0</v>
      </c>
      <c r="AA812" s="169">
        <f>IF(AND(LARGE('Sch A. Input'!$CL$15:$CL$41,COUNTIF('Sch A. Input'!$CL$15:$CL$41,"&gt;="&amp;F812))&lt;E812,F812&lt;&gt;0),"Leaver",IFERROR(Z812/U812,0))</f>
        <v>0</v>
      </c>
      <c r="AB812" s="170">
        <f>IF(AND(LARGE('Sch A. Input'!$CL$15:$CL$41,COUNTIF('Sch A. Input'!$CL$15:$CL$41,"&gt;="&amp;F812))&lt;E812,F812&lt;&gt;0),"Leaver",Q812-Z812)</f>
        <v>0</v>
      </c>
      <c r="AC812" s="94">
        <f t="shared" si="136"/>
        <v>0</v>
      </c>
      <c r="BK812" s="2"/>
      <c r="BL812" s="2"/>
      <c r="CI812"/>
    </row>
    <row r="813" spans="2:87" x14ac:dyDescent="0.35">
      <c r="B813" s="70" t="str">
        <f>IF('Sch A. Input'!B811="","",'Sch A. Input'!B811)</f>
        <v/>
      </c>
      <c r="C813" s="75" t="str">
        <f>IF('Sch A. Input'!C811="","",'Sch A. Input'!C811)</f>
        <v/>
      </c>
      <c r="D813" s="71" t="str">
        <f>IF('Sch A. Input'!D811="","",'Sch A. Input'!D811)</f>
        <v/>
      </c>
      <c r="E813" s="71">
        <f>'Sch A. Input'!E811</f>
        <v>45016</v>
      </c>
      <c r="F813" s="71">
        <f>'Sch A. Input'!F811</f>
        <v>0</v>
      </c>
      <c r="G813" s="226">
        <f>SUMIFS('Sch A. Input'!H811:CJ811,'Sch A. Input'!$H$13:$CJ$13,$L$11,'Sch A. Input'!$H$14:$CJ$14,"Recurring")</f>
        <v>0</v>
      </c>
      <c r="H813" s="226">
        <f>SUMIFS('Sch A. Input'!H811:CJ811,'Sch A. Input'!$H$13:$CJ$13,$L$11,'Sch A. Input'!$H$14:$CJ$14,"One-time")</f>
        <v>0</v>
      </c>
      <c r="I813" s="227">
        <f t="shared" si="130"/>
        <v>0</v>
      </c>
      <c r="J813" s="228">
        <f>SUMIFS('Sch A. Input'!H811:CJ811,'Sch A. Input'!$H$14:$CJ$14,"Recurring",'Sch A. Input'!$H$13:$CJ$13,"&lt;="&amp;$L$11)</f>
        <v>0</v>
      </c>
      <c r="K813" s="228">
        <f>SUMIFS('Sch A. Input'!H811:CJ811,'Sch A. Input'!$H$14:$CJ$14,"One-time",'Sch A. Input'!$H$13:$CJ$13,"&lt;="&amp;$L$11)</f>
        <v>0</v>
      </c>
      <c r="L813" s="229">
        <f t="shared" si="131"/>
        <v>0</v>
      </c>
      <c r="M813" s="228">
        <f t="shared" si="132"/>
        <v>0</v>
      </c>
      <c r="N813" s="228">
        <f t="shared" si="133"/>
        <v>0</v>
      </c>
      <c r="O813" s="259">
        <f t="shared" si="134"/>
        <v>0</v>
      </c>
      <c r="P813" s="268">
        <f t="shared" si="128"/>
        <v>0</v>
      </c>
      <c r="Q813" s="231">
        <f t="shared" si="129"/>
        <v>0</v>
      </c>
      <c r="R813" s="97">
        <f t="shared" si="135"/>
        <v>0</v>
      </c>
      <c r="S813" s="237">
        <f>IF(AND(LARGE('Sch A. Input'!$CL$15:$CL$41,COUNTIF('Sch A. Input'!$CL$15:$CL$41,"&gt;="&amp;F813))&lt;E813,F813&lt;&gt;0),"Leaver",J813-G813)</f>
        <v>0</v>
      </c>
      <c r="T813" s="237">
        <f>IF(AND(LARGE('Sch A. Input'!$CL$15:$CL$41,COUNTIF('Sch A. Input'!$CL$15:$CL$41,"&gt;="&amp;F813))&lt;E813,F813&lt;&gt;0),"Leaver",K813-H813)</f>
        <v>0</v>
      </c>
      <c r="U813" s="238">
        <f>IF(AND(LARGE('Sch A. Input'!$CL$15:$CL$41,COUNTIF('Sch A. Input'!$CL$15:$CL$41,"&gt;="&amp;F813))&lt;E813,F813&lt;&gt;0),"Leaver",L813-I813)</f>
        <v>0</v>
      </c>
      <c r="V813" s="238">
        <f>IF(AND(LARGE('Sch A. Input'!$CL$15:$CL$41,COUNTIF('Sch A. Input'!$CL$15:$CL$41,"&gt;="&amp;F813))&lt;E813,F813&lt;&gt;0),"Leaver",IFERROR(S813/X813*$M$9,0))</f>
        <v>0</v>
      </c>
      <c r="W813" s="238">
        <f>IF(AND(LARGE('Sch A. Input'!$CL$15:$CL$41,COUNTIF('Sch A. Input'!$CL$15:$CL$41,"&gt;="&amp;F813))&lt;E813,F813&lt;&gt;0),"Leaver",V813+T813)</f>
        <v>0</v>
      </c>
      <c r="X813" s="264">
        <f>IF(AND(LARGE('Sch A. Input'!$CL$15:$CL$41,COUNTIF('Sch A. Input'!$CL$15:$CL$41,"&gt;="&amp;F813))&lt;E813,F813&lt;&gt;0),"Leaver",IF(OR(D813="",D813&gt;$L$11,($L$11-14)&lt;$K$9),0,(E813+1-D813)/14-1))</f>
        <v>0</v>
      </c>
      <c r="Y813" s="265">
        <f>IF(AND(LARGE('Sch A. Input'!$CL$15:$CL$41,COUNTIF('Sch A. Input'!$CL$15:$CL$41,"&gt;="&amp;F813))&lt;E813,F813&lt;&gt;0),"Leaver",IFERROR(IF((S813/$X813*$M$9+T813)&gt;$D$12,"YES","NO"),0))</f>
        <v>0</v>
      </c>
      <c r="Z813" s="225">
        <f>IF(AND(LARGE('Sch A. Input'!$CL$15:$CL$41,COUNTIF('Sch A. Input'!$CL$15:$CL$41,"&gt;="&amp;F813))&lt;E813,F813&lt;&gt;0),"Leaver",IFERROR(IF($Y813="YES",MIN($U813*($G$12/$D$12),$G$12),(SUMPRODUCT(--((MIN(W813,$D$12))&gt;$C$9:$C$12),((MIN(W813,$D$12))-$C$9:$C$12),$H$9:$H$12))-((1-(X813/$M$9))*(SUMPRODUCT(--((MIN(V813,$D$12))&gt;$C$9:$C$12),((MIN(V813,$D$12))-$C$9:$C$12),$H$9:$H$12)))),0))</f>
        <v>0</v>
      </c>
      <c r="AA813" s="169">
        <f>IF(AND(LARGE('Sch A. Input'!$CL$15:$CL$41,COUNTIF('Sch A. Input'!$CL$15:$CL$41,"&gt;="&amp;F813))&lt;E813,F813&lt;&gt;0),"Leaver",IFERROR(Z813/U813,0))</f>
        <v>0</v>
      </c>
      <c r="AB813" s="170">
        <f>IF(AND(LARGE('Sch A. Input'!$CL$15:$CL$41,COUNTIF('Sch A. Input'!$CL$15:$CL$41,"&gt;="&amp;F813))&lt;E813,F813&lt;&gt;0),"Leaver",Q813-Z813)</f>
        <v>0</v>
      </c>
      <c r="AC813" s="94">
        <f t="shared" si="136"/>
        <v>0</v>
      </c>
      <c r="BK813" s="2"/>
      <c r="BL813" s="2"/>
      <c r="CI813"/>
    </row>
    <row r="814" spans="2:87" x14ac:dyDescent="0.35">
      <c r="B814" s="70" t="str">
        <f>IF('Sch A. Input'!B812="","",'Sch A. Input'!B812)</f>
        <v/>
      </c>
      <c r="C814" s="75" t="str">
        <f>IF('Sch A. Input'!C812="","",'Sch A. Input'!C812)</f>
        <v/>
      </c>
      <c r="D814" s="71" t="str">
        <f>IF('Sch A. Input'!D812="","",'Sch A. Input'!D812)</f>
        <v/>
      </c>
      <c r="E814" s="71">
        <f>'Sch A. Input'!E812</f>
        <v>45016</v>
      </c>
      <c r="F814" s="71">
        <f>'Sch A. Input'!F812</f>
        <v>0</v>
      </c>
      <c r="G814" s="226">
        <f>SUMIFS('Sch A. Input'!H812:CJ812,'Sch A. Input'!$H$13:$CJ$13,$L$11,'Sch A. Input'!$H$14:$CJ$14,"Recurring")</f>
        <v>0</v>
      </c>
      <c r="H814" s="226">
        <f>SUMIFS('Sch A. Input'!H812:CJ812,'Sch A. Input'!$H$13:$CJ$13,$L$11,'Sch A. Input'!$H$14:$CJ$14,"One-time")</f>
        <v>0</v>
      </c>
      <c r="I814" s="227">
        <f t="shared" si="130"/>
        <v>0</v>
      </c>
      <c r="J814" s="228">
        <f>SUMIFS('Sch A. Input'!H812:CJ812,'Sch A. Input'!$H$14:$CJ$14,"Recurring",'Sch A. Input'!$H$13:$CJ$13,"&lt;="&amp;$L$11)</f>
        <v>0</v>
      </c>
      <c r="K814" s="228">
        <f>SUMIFS('Sch A. Input'!H812:CJ812,'Sch A. Input'!$H$14:$CJ$14,"One-time",'Sch A. Input'!$H$13:$CJ$13,"&lt;="&amp;$L$11)</f>
        <v>0</v>
      </c>
      <c r="L814" s="229">
        <f t="shared" si="131"/>
        <v>0</v>
      </c>
      <c r="M814" s="228">
        <f t="shared" si="132"/>
        <v>0</v>
      </c>
      <c r="N814" s="228">
        <f t="shared" si="133"/>
        <v>0</v>
      </c>
      <c r="O814" s="259">
        <f t="shared" si="134"/>
        <v>0</v>
      </c>
      <c r="P814" s="268">
        <f t="shared" si="128"/>
        <v>0</v>
      </c>
      <c r="Q814" s="231">
        <f t="shared" si="129"/>
        <v>0</v>
      </c>
      <c r="R814" s="97">
        <f t="shared" si="135"/>
        <v>0</v>
      </c>
      <c r="S814" s="237">
        <f>IF(AND(LARGE('Sch A. Input'!$CL$15:$CL$41,COUNTIF('Sch A. Input'!$CL$15:$CL$41,"&gt;="&amp;F814))&lt;E814,F814&lt;&gt;0),"Leaver",J814-G814)</f>
        <v>0</v>
      </c>
      <c r="T814" s="237">
        <f>IF(AND(LARGE('Sch A. Input'!$CL$15:$CL$41,COUNTIF('Sch A. Input'!$CL$15:$CL$41,"&gt;="&amp;F814))&lt;E814,F814&lt;&gt;0),"Leaver",K814-H814)</f>
        <v>0</v>
      </c>
      <c r="U814" s="238">
        <f>IF(AND(LARGE('Sch A. Input'!$CL$15:$CL$41,COUNTIF('Sch A. Input'!$CL$15:$CL$41,"&gt;="&amp;F814))&lt;E814,F814&lt;&gt;0),"Leaver",L814-I814)</f>
        <v>0</v>
      </c>
      <c r="V814" s="238">
        <f>IF(AND(LARGE('Sch A. Input'!$CL$15:$CL$41,COUNTIF('Sch A. Input'!$CL$15:$CL$41,"&gt;="&amp;F814))&lt;E814,F814&lt;&gt;0),"Leaver",IFERROR(S814/X814*$M$9,0))</f>
        <v>0</v>
      </c>
      <c r="W814" s="238">
        <f>IF(AND(LARGE('Sch A. Input'!$CL$15:$CL$41,COUNTIF('Sch A. Input'!$CL$15:$CL$41,"&gt;="&amp;F814))&lt;E814,F814&lt;&gt;0),"Leaver",V814+T814)</f>
        <v>0</v>
      </c>
      <c r="X814" s="264">
        <f>IF(AND(LARGE('Sch A. Input'!$CL$15:$CL$41,COUNTIF('Sch A. Input'!$CL$15:$CL$41,"&gt;="&amp;F814))&lt;E814,F814&lt;&gt;0),"Leaver",IF(OR(D814="",D814&gt;$L$11,($L$11-14)&lt;$K$9),0,(E814+1-D814)/14-1))</f>
        <v>0</v>
      </c>
      <c r="Y814" s="265">
        <f>IF(AND(LARGE('Sch A. Input'!$CL$15:$CL$41,COUNTIF('Sch A. Input'!$CL$15:$CL$41,"&gt;="&amp;F814))&lt;E814,F814&lt;&gt;0),"Leaver",IFERROR(IF((S814/$X814*$M$9+T814)&gt;$D$12,"YES","NO"),0))</f>
        <v>0</v>
      </c>
      <c r="Z814" s="225">
        <f>IF(AND(LARGE('Sch A. Input'!$CL$15:$CL$41,COUNTIF('Sch A. Input'!$CL$15:$CL$41,"&gt;="&amp;F814))&lt;E814,F814&lt;&gt;0),"Leaver",IFERROR(IF($Y814="YES",MIN($U814*($G$12/$D$12),$G$12),(SUMPRODUCT(--((MIN(W814,$D$12))&gt;$C$9:$C$12),((MIN(W814,$D$12))-$C$9:$C$12),$H$9:$H$12))-((1-(X814/$M$9))*(SUMPRODUCT(--((MIN(V814,$D$12))&gt;$C$9:$C$12),((MIN(V814,$D$12))-$C$9:$C$12),$H$9:$H$12)))),0))</f>
        <v>0</v>
      </c>
      <c r="AA814" s="169">
        <f>IF(AND(LARGE('Sch A. Input'!$CL$15:$CL$41,COUNTIF('Sch A. Input'!$CL$15:$CL$41,"&gt;="&amp;F814))&lt;E814,F814&lt;&gt;0),"Leaver",IFERROR(Z814/U814,0))</f>
        <v>0</v>
      </c>
      <c r="AB814" s="170">
        <f>IF(AND(LARGE('Sch A. Input'!$CL$15:$CL$41,COUNTIF('Sch A. Input'!$CL$15:$CL$41,"&gt;="&amp;F814))&lt;E814,F814&lt;&gt;0),"Leaver",Q814-Z814)</f>
        <v>0</v>
      </c>
      <c r="AC814" s="94">
        <f t="shared" si="136"/>
        <v>0</v>
      </c>
      <c r="BK814" s="2"/>
      <c r="BL814" s="2"/>
      <c r="CI814"/>
    </row>
    <row r="815" spans="2:87" x14ac:dyDescent="0.35">
      <c r="B815" s="70" t="str">
        <f>IF('Sch A. Input'!B813="","",'Sch A. Input'!B813)</f>
        <v/>
      </c>
      <c r="C815" s="75" t="str">
        <f>IF('Sch A. Input'!C813="","",'Sch A. Input'!C813)</f>
        <v/>
      </c>
      <c r="D815" s="71" t="str">
        <f>IF('Sch A. Input'!D813="","",'Sch A. Input'!D813)</f>
        <v/>
      </c>
      <c r="E815" s="71">
        <f>'Sch A. Input'!E813</f>
        <v>45016</v>
      </c>
      <c r="F815" s="71">
        <f>'Sch A. Input'!F813</f>
        <v>0</v>
      </c>
      <c r="G815" s="226">
        <f>SUMIFS('Sch A. Input'!H813:CJ813,'Sch A. Input'!$H$13:$CJ$13,$L$11,'Sch A. Input'!$H$14:$CJ$14,"Recurring")</f>
        <v>0</v>
      </c>
      <c r="H815" s="226">
        <f>SUMIFS('Sch A. Input'!H813:CJ813,'Sch A. Input'!$H$13:$CJ$13,$L$11,'Sch A. Input'!$H$14:$CJ$14,"One-time")</f>
        <v>0</v>
      </c>
      <c r="I815" s="227">
        <f t="shared" si="130"/>
        <v>0</v>
      </c>
      <c r="J815" s="228">
        <f>SUMIFS('Sch A. Input'!H813:CJ813,'Sch A. Input'!$H$14:$CJ$14,"Recurring",'Sch A. Input'!$H$13:$CJ$13,"&lt;="&amp;$L$11)</f>
        <v>0</v>
      </c>
      <c r="K815" s="228">
        <f>SUMIFS('Sch A. Input'!H813:CJ813,'Sch A. Input'!$H$14:$CJ$14,"One-time",'Sch A. Input'!$H$13:$CJ$13,"&lt;="&amp;$L$11)</f>
        <v>0</v>
      </c>
      <c r="L815" s="229">
        <f t="shared" si="131"/>
        <v>0</v>
      </c>
      <c r="M815" s="228">
        <f t="shared" si="132"/>
        <v>0</v>
      </c>
      <c r="N815" s="228">
        <f t="shared" si="133"/>
        <v>0</v>
      </c>
      <c r="O815" s="259">
        <f t="shared" si="134"/>
        <v>0</v>
      </c>
      <c r="P815" s="268">
        <f t="shared" si="128"/>
        <v>0</v>
      </c>
      <c r="Q815" s="231">
        <f t="shared" si="129"/>
        <v>0</v>
      </c>
      <c r="R815" s="97">
        <f t="shared" si="135"/>
        <v>0</v>
      </c>
      <c r="S815" s="237">
        <f>IF(AND(LARGE('Sch A. Input'!$CL$15:$CL$41,COUNTIF('Sch A. Input'!$CL$15:$CL$41,"&gt;="&amp;F815))&lt;E815,F815&lt;&gt;0),"Leaver",J815-G815)</f>
        <v>0</v>
      </c>
      <c r="T815" s="237">
        <f>IF(AND(LARGE('Sch A. Input'!$CL$15:$CL$41,COUNTIF('Sch A. Input'!$CL$15:$CL$41,"&gt;="&amp;F815))&lt;E815,F815&lt;&gt;0),"Leaver",K815-H815)</f>
        <v>0</v>
      </c>
      <c r="U815" s="238">
        <f>IF(AND(LARGE('Sch A. Input'!$CL$15:$CL$41,COUNTIF('Sch A. Input'!$CL$15:$CL$41,"&gt;="&amp;F815))&lt;E815,F815&lt;&gt;0),"Leaver",L815-I815)</f>
        <v>0</v>
      </c>
      <c r="V815" s="238">
        <f>IF(AND(LARGE('Sch A. Input'!$CL$15:$CL$41,COUNTIF('Sch A. Input'!$CL$15:$CL$41,"&gt;="&amp;F815))&lt;E815,F815&lt;&gt;0),"Leaver",IFERROR(S815/X815*$M$9,0))</f>
        <v>0</v>
      </c>
      <c r="W815" s="238">
        <f>IF(AND(LARGE('Sch A. Input'!$CL$15:$CL$41,COUNTIF('Sch A. Input'!$CL$15:$CL$41,"&gt;="&amp;F815))&lt;E815,F815&lt;&gt;0),"Leaver",V815+T815)</f>
        <v>0</v>
      </c>
      <c r="X815" s="264">
        <f>IF(AND(LARGE('Sch A. Input'!$CL$15:$CL$41,COUNTIF('Sch A. Input'!$CL$15:$CL$41,"&gt;="&amp;F815))&lt;E815,F815&lt;&gt;0),"Leaver",IF(OR(D815="",D815&gt;$L$11,($L$11-14)&lt;$K$9),0,(E815+1-D815)/14-1))</f>
        <v>0</v>
      </c>
      <c r="Y815" s="265">
        <f>IF(AND(LARGE('Sch A. Input'!$CL$15:$CL$41,COUNTIF('Sch A. Input'!$CL$15:$CL$41,"&gt;="&amp;F815))&lt;E815,F815&lt;&gt;0),"Leaver",IFERROR(IF((S815/$X815*$M$9+T815)&gt;$D$12,"YES","NO"),0))</f>
        <v>0</v>
      </c>
      <c r="Z815" s="225">
        <f>IF(AND(LARGE('Sch A. Input'!$CL$15:$CL$41,COUNTIF('Sch A. Input'!$CL$15:$CL$41,"&gt;="&amp;F815))&lt;E815,F815&lt;&gt;0),"Leaver",IFERROR(IF($Y815="YES",MIN($U815*($G$12/$D$12),$G$12),(SUMPRODUCT(--((MIN(W815,$D$12))&gt;$C$9:$C$12),((MIN(W815,$D$12))-$C$9:$C$12),$H$9:$H$12))-((1-(X815/$M$9))*(SUMPRODUCT(--((MIN(V815,$D$12))&gt;$C$9:$C$12),((MIN(V815,$D$12))-$C$9:$C$12),$H$9:$H$12)))),0))</f>
        <v>0</v>
      </c>
      <c r="AA815" s="169">
        <f>IF(AND(LARGE('Sch A. Input'!$CL$15:$CL$41,COUNTIF('Sch A. Input'!$CL$15:$CL$41,"&gt;="&amp;F815))&lt;E815,F815&lt;&gt;0),"Leaver",IFERROR(Z815/U815,0))</f>
        <v>0</v>
      </c>
      <c r="AB815" s="170">
        <f>IF(AND(LARGE('Sch A. Input'!$CL$15:$CL$41,COUNTIF('Sch A. Input'!$CL$15:$CL$41,"&gt;="&amp;F815))&lt;E815,F815&lt;&gt;0),"Leaver",Q815-Z815)</f>
        <v>0</v>
      </c>
      <c r="AC815" s="94">
        <f t="shared" si="136"/>
        <v>0</v>
      </c>
      <c r="BK815" s="2"/>
      <c r="BL815" s="2"/>
      <c r="CI815"/>
    </row>
    <row r="816" spans="2:87" x14ac:dyDescent="0.35">
      <c r="B816" s="70" t="str">
        <f>IF('Sch A. Input'!B814="","",'Sch A. Input'!B814)</f>
        <v/>
      </c>
      <c r="C816" s="75" t="str">
        <f>IF('Sch A. Input'!C814="","",'Sch A. Input'!C814)</f>
        <v/>
      </c>
      <c r="D816" s="71" t="str">
        <f>IF('Sch A. Input'!D814="","",'Sch A. Input'!D814)</f>
        <v/>
      </c>
      <c r="E816" s="71">
        <f>'Sch A. Input'!E814</f>
        <v>45016</v>
      </c>
      <c r="F816" s="71">
        <f>'Sch A. Input'!F814</f>
        <v>0</v>
      </c>
      <c r="G816" s="226">
        <f>SUMIFS('Sch A. Input'!H814:CJ814,'Sch A. Input'!$H$13:$CJ$13,$L$11,'Sch A. Input'!$H$14:$CJ$14,"Recurring")</f>
        <v>0</v>
      </c>
      <c r="H816" s="226">
        <f>SUMIFS('Sch A. Input'!H814:CJ814,'Sch A. Input'!$H$13:$CJ$13,$L$11,'Sch A. Input'!$H$14:$CJ$14,"One-time")</f>
        <v>0</v>
      </c>
      <c r="I816" s="227">
        <f t="shared" si="130"/>
        <v>0</v>
      </c>
      <c r="J816" s="228">
        <f>SUMIFS('Sch A. Input'!H814:CJ814,'Sch A. Input'!$H$14:$CJ$14,"Recurring",'Sch A. Input'!$H$13:$CJ$13,"&lt;="&amp;$L$11)</f>
        <v>0</v>
      </c>
      <c r="K816" s="228">
        <f>SUMIFS('Sch A. Input'!H814:CJ814,'Sch A. Input'!$H$14:$CJ$14,"One-time",'Sch A. Input'!$H$13:$CJ$13,"&lt;="&amp;$L$11)</f>
        <v>0</v>
      </c>
      <c r="L816" s="229">
        <f t="shared" si="131"/>
        <v>0</v>
      </c>
      <c r="M816" s="228">
        <f t="shared" si="132"/>
        <v>0</v>
      </c>
      <c r="N816" s="228">
        <f t="shared" si="133"/>
        <v>0</v>
      </c>
      <c r="O816" s="259">
        <f t="shared" si="134"/>
        <v>0</v>
      </c>
      <c r="P816" s="268">
        <f t="shared" si="128"/>
        <v>0</v>
      </c>
      <c r="Q816" s="231">
        <f t="shared" si="129"/>
        <v>0</v>
      </c>
      <c r="R816" s="97">
        <f t="shared" si="135"/>
        <v>0</v>
      </c>
      <c r="S816" s="237">
        <f>IF(AND(LARGE('Sch A. Input'!$CL$15:$CL$41,COUNTIF('Sch A. Input'!$CL$15:$CL$41,"&gt;="&amp;F816))&lt;E816,F816&lt;&gt;0),"Leaver",J816-G816)</f>
        <v>0</v>
      </c>
      <c r="T816" s="237">
        <f>IF(AND(LARGE('Sch A. Input'!$CL$15:$CL$41,COUNTIF('Sch A. Input'!$CL$15:$CL$41,"&gt;="&amp;F816))&lt;E816,F816&lt;&gt;0),"Leaver",K816-H816)</f>
        <v>0</v>
      </c>
      <c r="U816" s="238">
        <f>IF(AND(LARGE('Sch A. Input'!$CL$15:$CL$41,COUNTIF('Sch A. Input'!$CL$15:$CL$41,"&gt;="&amp;F816))&lt;E816,F816&lt;&gt;0),"Leaver",L816-I816)</f>
        <v>0</v>
      </c>
      <c r="V816" s="238">
        <f>IF(AND(LARGE('Sch A. Input'!$CL$15:$CL$41,COUNTIF('Sch A. Input'!$CL$15:$CL$41,"&gt;="&amp;F816))&lt;E816,F816&lt;&gt;0),"Leaver",IFERROR(S816/X816*$M$9,0))</f>
        <v>0</v>
      </c>
      <c r="W816" s="238">
        <f>IF(AND(LARGE('Sch A. Input'!$CL$15:$CL$41,COUNTIF('Sch A. Input'!$CL$15:$CL$41,"&gt;="&amp;F816))&lt;E816,F816&lt;&gt;0),"Leaver",V816+T816)</f>
        <v>0</v>
      </c>
      <c r="X816" s="264">
        <f>IF(AND(LARGE('Sch A. Input'!$CL$15:$CL$41,COUNTIF('Sch A. Input'!$CL$15:$CL$41,"&gt;="&amp;F816))&lt;E816,F816&lt;&gt;0),"Leaver",IF(OR(D816="",D816&gt;$L$11,($L$11-14)&lt;$K$9),0,(E816+1-D816)/14-1))</f>
        <v>0</v>
      </c>
      <c r="Y816" s="265">
        <f>IF(AND(LARGE('Sch A. Input'!$CL$15:$CL$41,COUNTIF('Sch A. Input'!$CL$15:$CL$41,"&gt;="&amp;F816))&lt;E816,F816&lt;&gt;0),"Leaver",IFERROR(IF((S816/$X816*$M$9+T816)&gt;$D$12,"YES","NO"),0))</f>
        <v>0</v>
      </c>
      <c r="Z816" s="225">
        <f>IF(AND(LARGE('Sch A. Input'!$CL$15:$CL$41,COUNTIF('Sch A. Input'!$CL$15:$CL$41,"&gt;="&amp;F816))&lt;E816,F816&lt;&gt;0),"Leaver",IFERROR(IF($Y816="YES",MIN($U816*($G$12/$D$12),$G$12),(SUMPRODUCT(--((MIN(W816,$D$12))&gt;$C$9:$C$12),((MIN(W816,$D$12))-$C$9:$C$12),$H$9:$H$12))-((1-(X816/$M$9))*(SUMPRODUCT(--((MIN(V816,$D$12))&gt;$C$9:$C$12),((MIN(V816,$D$12))-$C$9:$C$12),$H$9:$H$12)))),0))</f>
        <v>0</v>
      </c>
      <c r="AA816" s="169">
        <f>IF(AND(LARGE('Sch A. Input'!$CL$15:$CL$41,COUNTIF('Sch A. Input'!$CL$15:$CL$41,"&gt;="&amp;F816))&lt;E816,F816&lt;&gt;0),"Leaver",IFERROR(Z816/U816,0))</f>
        <v>0</v>
      </c>
      <c r="AB816" s="170">
        <f>IF(AND(LARGE('Sch A. Input'!$CL$15:$CL$41,COUNTIF('Sch A. Input'!$CL$15:$CL$41,"&gt;="&amp;F816))&lt;E816,F816&lt;&gt;0),"Leaver",Q816-Z816)</f>
        <v>0</v>
      </c>
      <c r="AC816" s="94">
        <f t="shared" si="136"/>
        <v>0</v>
      </c>
      <c r="BK816" s="2"/>
      <c r="BL816" s="2"/>
      <c r="CI816"/>
    </row>
    <row r="817" spans="2:87" x14ac:dyDescent="0.35">
      <c r="B817" s="70" t="str">
        <f>IF('Sch A. Input'!B815="","",'Sch A. Input'!B815)</f>
        <v/>
      </c>
      <c r="C817" s="75" t="str">
        <f>IF('Sch A. Input'!C815="","",'Sch A. Input'!C815)</f>
        <v/>
      </c>
      <c r="D817" s="71" t="str">
        <f>IF('Sch A. Input'!D815="","",'Sch A. Input'!D815)</f>
        <v/>
      </c>
      <c r="E817" s="71">
        <f>'Sch A. Input'!E815</f>
        <v>45016</v>
      </c>
      <c r="F817" s="71">
        <f>'Sch A. Input'!F815</f>
        <v>0</v>
      </c>
      <c r="G817" s="226">
        <f>SUMIFS('Sch A. Input'!H815:CJ815,'Sch A. Input'!$H$13:$CJ$13,$L$11,'Sch A. Input'!$H$14:$CJ$14,"Recurring")</f>
        <v>0</v>
      </c>
      <c r="H817" s="226">
        <f>SUMIFS('Sch A. Input'!H815:CJ815,'Sch A. Input'!$H$13:$CJ$13,$L$11,'Sch A. Input'!$H$14:$CJ$14,"One-time")</f>
        <v>0</v>
      </c>
      <c r="I817" s="227">
        <f t="shared" si="130"/>
        <v>0</v>
      </c>
      <c r="J817" s="228">
        <f>SUMIFS('Sch A. Input'!H815:CJ815,'Sch A. Input'!$H$14:$CJ$14,"Recurring",'Sch A. Input'!$H$13:$CJ$13,"&lt;="&amp;$L$11)</f>
        <v>0</v>
      </c>
      <c r="K817" s="228">
        <f>SUMIFS('Sch A. Input'!H815:CJ815,'Sch A. Input'!$H$14:$CJ$14,"One-time",'Sch A. Input'!$H$13:$CJ$13,"&lt;="&amp;$L$11)</f>
        <v>0</v>
      </c>
      <c r="L817" s="229">
        <f t="shared" si="131"/>
        <v>0</v>
      </c>
      <c r="M817" s="228">
        <f t="shared" si="132"/>
        <v>0</v>
      </c>
      <c r="N817" s="228">
        <f t="shared" si="133"/>
        <v>0</v>
      </c>
      <c r="O817" s="259">
        <f t="shared" si="134"/>
        <v>0</v>
      </c>
      <c r="P817" s="268">
        <f t="shared" si="128"/>
        <v>0</v>
      </c>
      <c r="Q817" s="231">
        <f t="shared" si="129"/>
        <v>0</v>
      </c>
      <c r="R817" s="97">
        <f t="shared" si="135"/>
        <v>0</v>
      </c>
      <c r="S817" s="237">
        <f>IF(AND(LARGE('Sch A. Input'!$CL$15:$CL$41,COUNTIF('Sch A. Input'!$CL$15:$CL$41,"&gt;="&amp;F817))&lt;E817,F817&lt;&gt;0),"Leaver",J817-G817)</f>
        <v>0</v>
      </c>
      <c r="T817" s="237">
        <f>IF(AND(LARGE('Sch A. Input'!$CL$15:$CL$41,COUNTIF('Sch A. Input'!$CL$15:$CL$41,"&gt;="&amp;F817))&lt;E817,F817&lt;&gt;0),"Leaver",K817-H817)</f>
        <v>0</v>
      </c>
      <c r="U817" s="238">
        <f>IF(AND(LARGE('Sch A. Input'!$CL$15:$CL$41,COUNTIF('Sch A. Input'!$CL$15:$CL$41,"&gt;="&amp;F817))&lt;E817,F817&lt;&gt;0),"Leaver",L817-I817)</f>
        <v>0</v>
      </c>
      <c r="V817" s="238">
        <f>IF(AND(LARGE('Sch A. Input'!$CL$15:$CL$41,COUNTIF('Sch A. Input'!$CL$15:$CL$41,"&gt;="&amp;F817))&lt;E817,F817&lt;&gt;0),"Leaver",IFERROR(S817/X817*$M$9,0))</f>
        <v>0</v>
      </c>
      <c r="W817" s="238">
        <f>IF(AND(LARGE('Sch A. Input'!$CL$15:$CL$41,COUNTIF('Sch A. Input'!$CL$15:$CL$41,"&gt;="&amp;F817))&lt;E817,F817&lt;&gt;0),"Leaver",V817+T817)</f>
        <v>0</v>
      </c>
      <c r="X817" s="264">
        <f>IF(AND(LARGE('Sch A. Input'!$CL$15:$CL$41,COUNTIF('Sch A. Input'!$CL$15:$CL$41,"&gt;="&amp;F817))&lt;E817,F817&lt;&gt;0),"Leaver",IF(OR(D817="",D817&gt;$L$11,($L$11-14)&lt;$K$9),0,(E817+1-D817)/14-1))</f>
        <v>0</v>
      </c>
      <c r="Y817" s="265">
        <f>IF(AND(LARGE('Sch A. Input'!$CL$15:$CL$41,COUNTIF('Sch A. Input'!$CL$15:$CL$41,"&gt;="&amp;F817))&lt;E817,F817&lt;&gt;0),"Leaver",IFERROR(IF((S817/$X817*$M$9+T817)&gt;$D$12,"YES","NO"),0))</f>
        <v>0</v>
      </c>
      <c r="Z817" s="225">
        <f>IF(AND(LARGE('Sch A. Input'!$CL$15:$CL$41,COUNTIF('Sch A. Input'!$CL$15:$CL$41,"&gt;="&amp;F817))&lt;E817,F817&lt;&gt;0),"Leaver",IFERROR(IF($Y817="YES",MIN($U817*($G$12/$D$12),$G$12),(SUMPRODUCT(--((MIN(W817,$D$12))&gt;$C$9:$C$12),((MIN(W817,$D$12))-$C$9:$C$12),$H$9:$H$12))-((1-(X817/$M$9))*(SUMPRODUCT(--((MIN(V817,$D$12))&gt;$C$9:$C$12),((MIN(V817,$D$12))-$C$9:$C$12),$H$9:$H$12)))),0))</f>
        <v>0</v>
      </c>
      <c r="AA817" s="169">
        <f>IF(AND(LARGE('Sch A. Input'!$CL$15:$CL$41,COUNTIF('Sch A. Input'!$CL$15:$CL$41,"&gt;="&amp;F817))&lt;E817,F817&lt;&gt;0),"Leaver",IFERROR(Z817/U817,0))</f>
        <v>0</v>
      </c>
      <c r="AB817" s="170">
        <f>IF(AND(LARGE('Sch A. Input'!$CL$15:$CL$41,COUNTIF('Sch A. Input'!$CL$15:$CL$41,"&gt;="&amp;F817))&lt;E817,F817&lt;&gt;0),"Leaver",Q817-Z817)</f>
        <v>0</v>
      </c>
      <c r="AC817" s="94">
        <f t="shared" si="136"/>
        <v>0</v>
      </c>
      <c r="BK817" s="2"/>
      <c r="BL817" s="2"/>
      <c r="CI817"/>
    </row>
    <row r="818" spans="2:87" x14ac:dyDescent="0.35">
      <c r="B818" s="70" t="str">
        <f>IF('Sch A. Input'!B816="","",'Sch A. Input'!B816)</f>
        <v/>
      </c>
      <c r="C818" s="75" t="str">
        <f>IF('Sch A. Input'!C816="","",'Sch A. Input'!C816)</f>
        <v/>
      </c>
      <c r="D818" s="71" t="str">
        <f>IF('Sch A. Input'!D816="","",'Sch A. Input'!D816)</f>
        <v/>
      </c>
      <c r="E818" s="71">
        <f>'Sch A. Input'!E816</f>
        <v>45016</v>
      </c>
      <c r="F818" s="71">
        <f>'Sch A. Input'!F816</f>
        <v>0</v>
      </c>
      <c r="G818" s="226">
        <f>SUMIFS('Sch A. Input'!H816:CJ816,'Sch A. Input'!$H$13:$CJ$13,$L$11,'Sch A. Input'!$H$14:$CJ$14,"Recurring")</f>
        <v>0</v>
      </c>
      <c r="H818" s="226">
        <f>SUMIFS('Sch A. Input'!H816:CJ816,'Sch A. Input'!$H$13:$CJ$13,$L$11,'Sch A. Input'!$H$14:$CJ$14,"One-time")</f>
        <v>0</v>
      </c>
      <c r="I818" s="227">
        <f t="shared" si="130"/>
        <v>0</v>
      </c>
      <c r="J818" s="228">
        <f>SUMIFS('Sch A. Input'!H816:CJ816,'Sch A. Input'!$H$14:$CJ$14,"Recurring",'Sch A. Input'!$H$13:$CJ$13,"&lt;="&amp;$L$11)</f>
        <v>0</v>
      </c>
      <c r="K818" s="228">
        <f>SUMIFS('Sch A. Input'!H816:CJ816,'Sch A. Input'!$H$14:$CJ$14,"One-time",'Sch A. Input'!$H$13:$CJ$13,"&lt;="&amp;$L$11)</f>
        <v>0</v>
      </c>
      <c r="L818" s="229">
        <f t="shared" si="131"/>
        <v>0</v>
      </c>
      <c r="M818" s="228">
        <f t="shared" si="132"/>
        <v>0</v>
      </c>
      <c r="N818" s="228">
        <f t="shared" si="133"/>
        <v>0</v>
      </c>
      <c r="O818" s="259">
        <f t="shared" si="134"/>
        <v>0</v>
      </c>
      <c r="P818" s="268">
        <f t="shared" si="128"/>
        <v>0</v>
      </c>
      <c r="Q818" s="231">
        <f t="shared" si="129"/>
        <v>0</v>
      </c>
      <c r="R818" s="97">
        <f t="shared" si="135"/>
        <v>0</v>
      </c>
      <c r="S818" s="237">
        <f>IF(AND(LARGE('Sch A. Input'!$CL$15:$CL$41,COUNTIF('Sch A. Input'!$CL$15:$CL$41,"&gt;="&amp;F818))&lt;E818,F818&lt;&gt;0),"Leaver",J818-G818)</f>
        <v>0</v>
      </c>
      <c r="T818" s="237">
        <f>IF(AND(LARGE('Sch A. Input'!$CL$15:$CL$41,COUNTIF('Sch A. Input'!$CL$15:$CL$41,"&gt;="&amp;F818))&lt;E818,F818&lt;&gt;0),"Leaver",K818-H818)</f>
        <v>0</v>
      </c>
      <c r="U818" s="238">
        <f>IF(AND(LARGE('Sch A. Input'!$CL$15:$CL$41,COUNTIF('Sch A. Input'!$CL$15:$CL$41,"&gt;="&amp;F818))&lt;E818,F818&lt;&gt;0),"Leaver",L818-I818)</f>
        <v>0</v>
      </c>
      <c r="V818" s="238">
        <f>IF(AND(LARGE('Sch A. Input'!$CL$15:$CL$41,COUNTIF('Sch A. Input'!$CL$15:$CL$41,"&gt;="&amp;F818))&lt;E818,F818&lt;&gt;0),"Leaver",IFERROR(S818/X818*$M$9,0))</f>
        <v>0</v>
      </c>
      <c r="W818" s="238">
        <f>IF(AND(LARGE('Sch A. Input'!$CL$15:$CL$41,COUNTIF('Sch A. Input'!$CL$15:$CL$41,"&gt;="&amp;F818))&lt;E818,F818&lt;&gt;0),"Leaver",V818+T818)</f>
        <v>0</v>
      </c>
      <c r="X818" s="264">
        <f>IF(AND(LARGE('Sch A. Input'!$CL$15:$CL$41,COUNTIF('Sch A. Input'!$CL$15:$CL$41,"&gt;="&amp;F818))&lt;E818,F818&lt;&gt;0),"Leaver",IF(OR(D818="",D818&gt;$L$11,($L$11-14)&lt;$K$9),0,(E818+1-D818)/14-1))</f>
        <v>0</v>
      </c>
      <c r="Y818" s="265">
        <f>IF(AND(LARGE('Sch A. Input'!$CL$15:$CL$41,COUNTIF('Sch A. Input'!$CL$15:$CL$41,"&gt;="&amp;F818))&lt;E818,F818&lt;&gt;0),"Leaver",IFERROR(IF((S818/$X818*$M$9+T818)&gt;$D$12,"YES","NO"),0))</f>
        <v>0</v>
      </c>
      <c r="Z818" s="225">
        <f>IF(AND(LARGE('Sch A. Input'!$CL$15:$CL$41,COUNTIF('Sch A. Input'!$CL$15:$CL$41,"&gt;="&amp;F818))&lt;E818,F818&lt;&gt;0),"Leaver",IFERROR(IF($Y818="YES",MIN($U818*($G$12/$D$12),$G$12),(SUMPRODUCT(--((MIN(W818,$D$12))&gt;$C$9:$C$12),((MIN(W818,$D$12))-$C$9:$C$12),$H$9:$H$12))-((1-(X818/$M$9))*(SUMPRODUCT(--((MIN(V818,$D$12))&gt;$C$9:$C$12),((MIN(V818,$D$12))-$C$9:$C$12),$H$9:$H$12)))),0))</f>
        <v>0</v>
      </c>
      <c r="AA818" s="169">
        <f>IF(AND(LARGE('Sch A. Input'!$CL$15:$CL$41,COUNTIF('Sch A. Input'!$CL$15:$CL$41,"&gt;="&amp;F818))&lt;E818,F818&lt;&gt;0),"Leaver",IFERROR(Z818/U818,0))</f>
        <v>0</v>
      </c>
      <c r="AB818" s="170">
        <f>IF(AND(LARGE('Sch A. Input'!$CL$15:$CL$41,COUNTIF('Sch A. Input'!$CL$15:$CL$41,"&gt;="&amp;F818))&lt;E818,F818&lt;&gt;0),"Leaver",Q818-Z818)</f>
        <v>0</v>
      </c>
      <c r="AC818" s="94">
        <f t="shared" si="136"/>
        <v>0</v>
      </c>
      <c r="BK818" s="2"/>
      <c r="BL818" s="2"/>
      <c r="CI818"/>
    </row>
    <row r="819" spans="2:87" x14ac:dyDescent="0.35">
      <c r="B819" s="70" t="str">
        <f>IF('Sch A. Input'!B817="","",'Sch A. Input'!B817)</f>
        <v/>
      </c>
      <c r="C819" s="75" t="str">
        <f>IF('Sch A. Input'!C817="","",'Sch A. Input'!C817)</f>
        <v/>
      </c>
      <c r="D819" s="71" t="str">
        <f>IF('Sch A. Input'!D817="","",'Sch A. Input'!D817)</f>
        <v/>
      </c>
      <c r="E819" s="71">
        <f>'Sch A. Input'!E817</f>
        <v>45016</v>
      </c>
      <c r="F819" s="71">
        <f>'Sch A. Input'!F817</f>
        <v>0</v>
      </c>
      <c r="G819" s="226">
        <f>SUMIFS('Sch A. Input'!H817:CJ817,'Sch A. Input'!$H$13:$CJ$13,$L$11,'Sch A. Input'!$H$14:$CJ$14,"Recurring")</f>
        <v>0</v>
      </c>
      <c r="H819" s="226">
        <f>SUMIFS('Sch A. Input'!H817:CJ817,'Sch A. Input'!$H$13:$CJ$13,$L$11,'Sch A. Input'!$H$14:$CJ$14,"One-time")</f>
        <v>0</v>
      </c>
      <c r="I819" s="227">
        <f t="shared" si="130"/>
        <v>0</v>
      </c>
      <c r="J819" s="228">
        <f>SUMIFS('Sch A. Input'!H817:CJ817,'Sch A. Input'!$H$14:$CJ$14,"Recurring",'Sch A. Input'!$H$13:$CJ$13,"&lt;="&amp;$L$11)</f>
        <v>0</v>
      </c>
      <c r="K819" s="228">
        <f>SUMIFS('Sch A. Input'!H817:CJ817,'Sch A. Input'!$H$14:$CJ$14,"One-time",'Sch A. Input'!$H$13:$CJ$13,"&lt;="&amp;$L$11)</f>
        <v>0</v>
      </c>
      <c r="L819" s="229">
        <f t="shared" si="131"/>
        <v>0</v>
      </c>
      <c r="M819" s="228">
        <f t="shared" si="132"/>
        <v>0</v>
      </c>
      <c r="N819" s="228">
        <f t="shared" si="133"/>
        <v>0</v>
      </c>
      <c r="O819" s="259">
        <f t="shared" si="134"/>
        <v>0</v>
      </c>
      <c r="P819" s="268">
        <f t="shared" si="128"/>
        <v>0</v>
      </c>
      <c r="Q819" s="231">
        <f t="shared" si="129"/>
        <v>0</v>
      </c>
      <c r="R819" s="97">
        <f t="shared" si="135"/>
        <v>0</v>
      </c>
      <c r="S819" s="237">
        <f>IF(AND(LARGE('Sch A. Input'!$CL$15:$CL$41,COUNTIF('Sch A. Input'!$CL$15:$CL$41,"&gt;="&amp;F819))&lt;E819,F819&lt;&gt;0),"Leaver",J819-G819)</f>
        <v>0</v>
      </c>
      <c r="T819" s="237">
        <f>IF(AND(LARGE('Sch A. Input'!$CL$15:$CL$41,COUNTIF('Sch A. Input'!$CL$15:$CL$41,"&gt;="&amp;F819))&lt;E819,F819&lt;&gt;0),"Leaver",K819-H819)</f>
        <v>0</v>
      </c>
      <c r="U819" s="238">
        <f>IF(AND(LARGE('Sch A. Input'!$CL$15:$CL$41,COUNTIF('Sch A. Input'!$CL$15:$CL$41,"&gt;="&amp;F819))&lt;E819,F819&lt;&gt;0),"Leaver",L819-I819)</f>
        <v>0</v>
      </c>
      <c r="V819" s="238">
        <f>IF(AND(LARGE('Sch A. Input'!$CL$15:$CL$41,COUNTIF('Sch A. Input'!$CL$15:$CL$41,"&gt;="&amp;F819))&lt;E819,F819&lt;&gt;0),"Leaver",IFERROR(S819/X819*$M$9,0))</f>
        <v>0</v>
      </c>
      <c r="W819" s="238">
        <f>IF(AND(LARGE('Sch A. Input'!$CL$15:$CL$41,COUNTIF('Sch A. Input'!$CL$15:$CL$41,"&gt;="&amp;F819))&lt;E819,F819&lt;&gt;0),"Leaver",V819+T819)</f>
        <v>0</v>
      </c>
      <c r="X819" s="264">
        <f>IF(AND(LARGE('Sch A. Input'!$CL$15:$CL$41,COUNTIF('Sch A. Input'!$CL$15:$CL$41,"&gt;="&amp;F819))&lt;E819,F819&lt;&gt;0),"Leaver",IF(OR(D819="",D819&gt;$L$11,($L$11-14)&lt;$K$9),0,(E819+1-D819)/14-1))</f>
        <v>0</v>
      </c>
      <c r="Y819" s="265">
        <f>IF(AND(LARGE('Sch A. Input'!$CL$15:$CL$41,COUNTIF('Sch A. Input'!$CL$15:$CL$41,"&gt;="&amp;F819))&lt;E819,F819&lt;&gt;0),"Leaver",IFERROR(IF((S819/$X819*$M$9+T819)&gt;$D$12,"YES","NO"),0))</f>
        <v>0</v>
      </c>
      <c r="Z819" s="225">
        <f>IF(AND(LARGE('Sch A. Input'!$CL$15:$CL$41,COUNTIF('Sch A. Input'!$CL$15:$CL$41,"&gt;="&amp;F819))&lt;E819,F819&lt;&gt;0),"Leaver",IFERROR(IF($Y819="YES",MIN($U819*($G$12/$D$12),$G$12),(SUMPRODUCT(--((MIN(W819,$D$12))&gt;$C$9:$C$12),((MIN(W819,$D$12))-$C$9:$C$12),$H$9:$H$12))-((1-(X819/$M$9))*(SUMPRODUCT(--((MIN(V819,$D$12))&gt;$C$9:$C$12),((MIN(V819,$D$12))-$C$9:$C$12),$H$9:$H$12)))),0))</f>
        <v>0</v>
      </c>
      <c r="AA819" s="169">
        <f>IF(AND(LARGE('Sch A. Input'!$CL$15:$CL$41,COUNTIF('Sch A. Input'!$CL$15:$CL$41,"&gt;="&amp;F819))&lt;E819,F819&lt;&gt;0),"Leaver",IFERROR(Z819/U819,0))</f>
        <v>0</v>
      </c>
      <c r="AB819" s="170">
        <f>IF(AND(LARGE('Sch A. Input'!$CL$15:$CL$41,COUNTIF('Sch A. Input'!$CL$15:$CL$41,"&gt;="&amp;F819))&lt;E819,F819&lt;&gt;0),"Leaver",Q819-Z819)</f>
        <v>0</v>
      </c>
      <c r="AC819" s="94">
        <f t="shared" si="136"/>
        <v>0</v>
      </c>
      <c r="BK819" s="2"/>
      <c r="BL819" s="2"/>
      <c r="CI819"/>
    </row>
    <row r="820" spans="2:87" x14ac:dyDescent="0.35">
      <c r="B820" s="70" t="str">
        <f>IF('Sch A. Input'!B818="","",'Sch A. Input'!B818)</f>
        <v/>
      </c>
      <c r="C820" s="75" t="str">
        <f>IF('Sch A. Input'!C818="","",'Sch A. Input'!C818)</f>
        <v/>
      </c>
      <c r="D820" s="71" t="str">
        <f>IF('Sch A. Input'!D818="","",'Sch A. Input'!D818)</f>
        <v/>
      </c>
      <c r="E820" s="71">
        <f>'Sch A. Input'!E818</f>
        <v>45016</v>
      </c>
      <c r="F820" s="71">
        <f>'Sch A. Input'!F818</f>
        <v>0</v>
      </c>
      <c r="G820" s="226">
        <f>SUMIFS('Sch A. Input'!H818:CJ818,'Sch A. Input'!$H$13:$CJ$13,$L$11,'Sch A. Input'!$H$14:$CJ$14,"Recurring")</f>
        <v>0</v>
      </c>
      <c r="H820" s="226">
        <f>SUMIFS('Sch A. Input'!H818:CJ818,'Sch A. Input'!$H$13:$CJ$13,$L$11,'Sch A. Input'!$H$14:$CJ$14,"One-time")</f>
        <v>0</v>
      </c>
      <c r="I820" s="227">
        <f t="shared" si="130"/>
        <v>0</v>
      </c>
      <c r="J820" s="228">
        <f>SUMIFS('Sch A. Input'!H818:CJ818,'Sch A. Input'!$H$14:$CJ$14,"Recurring",'Sch A. Input'!$H$13:$CJ$13,"&lt;="&amp;$L$11)</f>
        <v>0</v>
      </c>
      <c r="K820" s="228">
        <f>SUMIFS('Sch A. Input'!H818:CJ818,'Sch A. Input'!$H$14:$CJ$14,"One-time",'Sch A. Input'!$H$13:$CJ$13,"&lt;="&amp;$L$11)</f>
        <v>0</v>
      </c>
      <c r="L820" s="229">
        <f t="shared" si="131"/>
        <v>0</v>
      </c>
      <c r="M820" s="228">
        <f t="shared" si="132"/>
        <v>0</v>
      </c>
      <c r="N820" s="228">
        <f t="shared" si="133"/>
        <v>0</v>
      </c>
      <c r="O820" s="259">
        <f t="shared" si="134"/>
        <v>0</v>
      </c>
      <c r="P820" s="268">
        <f t="shared" si="128"/>
        <v>0</v>
      </c>
      <c r="Q820" s="231">
        <f t="shared" si="129"/>
        <v>0</v>
      </c>
      <c r="R820" s="97">
        <f t="shared" si="135"/>
        <v>0</v>
      </c>
      <c r="S820" s="237">
        <f>IF(AND(LARGE('Sch A. Input'!$CL$15:$CL$41,COUNTIF('Sch A. Input'!$CL$15:$CL$41,"&gt;="&amp;F820))&lt;E820,F820&lt;&gt;0),"Leaver",J820-G820)</f>
        <v>0</v>
      </c>
      <c r="T820" s="237">
        <f>IF(AND(LARGE('Sch A. Input'!$CL$15:$CL$41,COUNTIF('Sch A. Input'!$CL$15:$CL$41,"&gt;="&amp;F820))&lt;E820,F820&lt;&gt;0),"Leaver",K820-H820)</f>
        <v>0</v>
      </c>
      <c r="U820" s="238">
        <f>IF(AND(LARGE('Sch A. Input'!$CL$15:$CL$41,COUNTIF('Sch A. Input'!$CL$15:$CL$41,"&gt;="&amp;F820))&lt;E820,F820&lt;&gt;0),"Leaver",L820-I820)</f>
        <v>0</v>
      </c>
      <c r="V820" s="238">
        <f>IF(AND(LARGE('Sch A. Input'!$CL$15:$CL$41,COUNTIF('Sch A. Input'!$CL$15:$CL$41,"&gt;="&amp;F820))&lt;E820,F820&lt;&gt;0),"Leaver",IFERROR(S820/X820*$M$9,0))</f>
        <v>0</v>
      </c>
      <c r="W820" s="238">
        <f>IF(AND(LARGE('Sch A. Input'!$CL$15:$CL$41,COUNTIF('Sch A. Input'!$CL$15:$CL$41,"&gt;="&amp;F820))&lt;E820,F820&lt;&gt;0),"Leaver",V820+T820)</f>
        <v>0</v>
      </c>
      <c r="X820" s="264">
        <f>IF(AND(LARGE('Sch A. Input'!$CL$15:$CL$41,COUNTIF('Sch A. Input'!$CL$15:$CL$41,"&gt;="&amp;F820))&lt;E820,F820&lt;&gt;0),"Leaver",IF(OR(D820="",D820&gt;$L$11,($L$11-14)&lt;$K$9),0,(E820+1-D820)/14-1))</f>
        <v>0</v>
      </c>
      <c r="Y820" s="265">
        <f>IF(AND(LARGE('Sch A. Input'!$CL$15:$CL$41,COUNTIF('Sch A. Input'!$CL$15:$CL$41,"&gt;="&amp;F820))&lt;E820,F820&lt;&gt;0),"Leaver",IFERROR(IF((S820/$X820*$M$9+T820)&gt;$D$12,"YES","NO"),0))</f>
        <v>0</v>
      </c>
      <c r="Z820" s="225">
        <f>IF(AND(LARGE('Sch A. Input'!$CL$15:$CL$41,COUNTIF('Sch A. Input'!$CL$15:$CL$41,"&gt;="&amp;F820))&lt;E820,F820&lt;&gt;0),"Leaver",IFERROR(IF($Y820="YES",MIN($U820*($G$12/$D$12),$G$12),(SUMPRODUCT(--((MIN(W820,$D$12))&gt;$C$9:$C$12),((MIN(W820,$D$12))-$C$9:$C$12),$H$9:$H$12))-((1-(X820/$M$9))*(SUMPRODUCT(--((MIN(V820,$D$12))&gt;$C$9:$C$12),((MIN(V820,$D$12))-$C$9:$C$12),$H$9:$H$12)))),0))</f>
        <v>0</v>
      </c>
      <c r="AA820" s="169">
        <f>IF(AND(LARGE('Sch A. Input'!$CL$15:$CL$41,COUNTIF('Sch A. Input'!$CL$15:$CL$41,"&gt;="&amp;F820))&lt;E820,F820&lt;&gt;0),"Leaver",IFERROR(Z820/U820,0))</f>
        <v>0</v>
      </c>
      <c r="AB820" s="170">
        <f>IF(AND(LARGE('Sch A. Input'!$CL$15:$CL$41,COUNTIF('Sch A. Input'!$CL$15:$CL$41,"&gt;="&amp;F820))&lt;E820,F820&lt;&gt;0),"Leaver",Q820-Z820)</f>
        <v>0</v>
      </c>
      <c r="AC820" s="94">
        <f t="shared" si="136"/>
        <v>0</v>
      </c>
      <c r="BK820" s="2"/>
      <c r="BL820" s="2"/>
      <c r="CI820"/>
    </row>
    <row r="821" spans="2:87" x14ac:dyDescent="0.35">
      <c r="B821" s="70" t="str">
        <f>IF('Sch A. Input'!B819="","",'Sch A. Input'!B819)</f>
        <v/>
      </c>
      <c r="C821" s="75" t="str">
        <f>IF('Sch A. Input'!C819="","",'Sch A. Input'!C819)</f>
        <v/>
      </c>
      <c r="D821" s="71" t="str">
        <f>IF('Sch A. Input'!D819="","",'Sch A. Input'!D819)</f>
        <v/>
      </c>
      <c r="E821" s="71">
        <f>'Sch A. Input'!E819</f>
        <v>45016</v>
      </c>
      <c r="F821" s="71">
        <f>'Sch A. Input'!F819</f>
        <v>0</v>
      </c>
      <c r="G821" s="226">
        <f>SUMIFS('Sch A. Input'!H819:CJ819,'Sch A. Input'!$H$13:$CJ$13,$L$11,'Sch A. Input'!$H$14:$CJ$14,"Recurring")</f>
        <v>0</v>
      </c>
      <c r="H821" s="226">
        <f>SUMIFS('Sch A. Input'!H819:CJ819,'Sch A. Input'!$H$13:$CJ$13,$L$11,'Sch A. Input'!$H$14:$CJ$14,"One-time")</f>
        <v>0</v>
      </c>
      <c r="I821" s="227">
        <f t="shared" si="130"/>
        <v>0</v>
      </c>
      <c r="J821" s="228">
        <f>SUMIFS('Sch A. Input'!H819:CJ819,'Sch A. Input'!$H$14:$CJ$14,"Recurring",'Sch A. Input'!$H$13:$CJ$13,"&lt;="&amp;$L$11)</f>
        <v>0</v>
      </c>
      <c r="K821" s="228">
        <f>SUMIFS('Sch A. Input'!H819:CJ819,'Sch A. Input'!$H$14:$CJ$14,"One-time",'Sch A. Input'!$H$13:$CJ$13,"&lt;="&amp;$L$11)</f>
        <v>0</v>
      </c>
      <c r="L821" s="229">
        <f t="shared" si="131"/>
        <v>0</v>
      </c>
      <c r="M821" s="228">
        <f t="shared" si="132"/>
        <v>0</v>
      </c>
      <c r="N821" s="228">
        <f t="shared" si="133"/>
        <v>0</v>
      </c>
      <c r="O821" s="259">
        <f t="shared" si="134"/>
        <v>0</v>
      </c>
      <c r="P821" s="268">
        <f t="shared" si="128"/>
        <v>0</v>
      </c>
      <c r="Q821" s="231">
        <f t="shared" si="129"/>
        <v>0</v>
      </c>
      <c r="R821" s="97">
        <f t="shared" si="135"/>
        <v>0</v>
      </c>
      <c r="S821" s="237">
        <f>IF(AND(LARGE('Sch A. Input'!$CL$15:$CL$41,COUNTIF('Sch A. Input'!$CL$15:$CL$41,"&gt;="&amp;F821))&lt;E821,F821&lt;&gt;0),"Leaver",J821-G821)</f>
        <v>0</v>
      </c>
      <c r="T821" s="237">
        <f>IF(AND(LARGE('Sch A. Input'!$CL$15:$CL$41,COUNTIF('Sch A. Input'!$CL$15:$CL$41,"&gt;="&amp;F821))&lt;E821,F821&lt;&gt;0),"Leaver",K821-H821)</f>
        <v>0</v>
      </c>
      <c r="U821" s="238">
        <f>IF(AND(LARGE('Sch A. Input'!$CL$15:$CL$41,COUNTIF('Sch A. Input'!$CL$15:$CL$41,"&gt;="&amp;F821))&lt;E821,F821&lt;&gt;0),"Leaver",L821-I821)</f>
        <v>0</v>
      </c>
      <c r="V821" s="238">
        <f>IF(AND(LARGE('Sch A. Input'!$CL$15:$CL$41,COUNTIF('Sch A. Input'!$CL$15:$CL$41,"&gt;="&amp;F821))&lt;E821,F821&lt;&gt;0),"Leaver",IFERROR(S821/X821*$M$9,0))</f>
        <v>0</v>
      </c>
      <c r="W821" s="238">
        <f>IF(AND(LARGE('Sch A. Input'!$CL$15:$CL$41,COUNTIF('Sch A. Input'!$CL$15:$CL$41,"&gt;="&amp;F821))&lt;E821,F821&lt;&gt;0),"Leaver",V821+T821)</f>
        <v>0</v>
      </c>
      <c r="X821" s="264">
        <f>IF(AND(LARGE('Sch A. Input'!$CL$15:$CL$41,COUNTIF('Sch A. Input'!$CL$15:$CL$41,"&gt;="&amp;F821))&lt;E821,F821&lt;&gt;0),"Leaver",IF(OR(D821="",D821&gt;$L$11,($L$11-14)&lt;$K$9),0,(E821+1-D821)/14-1))</f>
        <v>0</v>
      </c>
      <c r="Y821" s="265">
        <f>IF(AND(LARGE('Sch A. Input'!$CL$15:$CL$41,COUNTIF('Sch A. Input'!$CL$15:$CL$41,"&gt;="&amp;F821))&lt;E821,F821&lt;&gt;0),"Leaver",IFERROR(IF((S821/$X821*$M$9+T821)&gt;$D$12,"YES","NO"),0))</f>
        <v>0</v>
      </c>
      <c r="Z821" s="225">
        <f>IF(AND(LARGE('Sch A. Input'!$CL$15:$CL$41,COUNTIF('Sch A. Input'!$CL$15:$CL$41,"&gt;="&amp;F821))&lt;E821,F821&lt;&gt;0),"Leaver",IFERROR(IF($Y821="YES",MIN($U821*($G$12/$D$12),$G$12),(SUMPRODUCT(--((MIN(W821,$D$12))&gt;$C$9:$C$12),((MIN(W821,$D$12))-$C$9:$C$12),$H$9:$H$12))-((1-(X821/$M$9))*(SUMPRODUCT(--((MIN(V821,$D$12))&gt;$C$9:$C$12),((MIN(V821,$D$12))-$C$9:$C$12),$H$9:$H$12)))),0))</f>
        <v>0</v>
      </c>
      <c r="AA821" s="169">
        <f>IF(AND(LARGE('Sch A. Input'!$CL$15:$CL$41,COUNTIF('Sch A. Input'!$CL$15:$CL$41,"&gt;="&amp;F821))&lt;E821,F821&lt;&gt;0),"Leaver",IFERROR(Z821/U821,0))</f>
        <v>0</v>
      </c>
      <c r="AB821" s="170">
        <f>IF(AND(LARGE('Sch A. Input'!$CL$15:$CL$41,COUNTIF('Sch A. Input'!$CL$15:$CL$41,"&gt;="&amp;F821))&lt;E821,F821&lt;&gt;0),"Leaver",Q821-Z821)</f>
        <v>0</v>
      </c>
      <c r="AC821" s="94">
        <f t="shared" si="136"/>
        <v>0</v>
      </c>
      <c r="BK821" s="2"/>
      <c r="BL821" s="2"/>
      <c r="CI821"/>
    </row>
    <row r="822" spans="2:87" x14ac:dyDescent="0.35">
      <c r="B822" s="70" t="str">
        <f>IF('Sch A. Input'!B820="","",'Sch A. Input'!B820)</f>
        <v/>
      </c>
      <c r="C822" s="75" t="str">
        <f>IF('Sch A. Input'!C820="","",'Sch A. Input'!C820)</f>
        <v/>
      </c>
      <c r="D822" s="71" t="str">
        <f>IF('Sch A. Input'!D820="","",'Sch A. Input'!D820)</f>
        <v/>
      </c>
      <c r="E822" s="71">
        <f>'Sch A. Input'!E820</f>
        <v>45016</v>
      </c>
      <c r="F822" s="71">
        <f>'Sch A. Input'!F820</f>
        <v>0</v>
      </c>
      <c r="G822" s="226">
        <f>SUMIFS('Sch A. Input'!H820:CJ820,'Sch A. Input'!$H$13:$CJ$13,$L$11,'Sch A. Input'!$H$14:$CJ$14,"Recurring")</f>
        <v>0</v>
      </c>
      <c r="H822" s="226">
        <f>SUMIFS('Sch A. Input'!H820:CJ820,'Sch A. Input'!$H$13:$CJ$13,$L$11,'Sch A. Input'!$H$14:$CJ$14,"One-time")</f>
        <v>0</v>
      </c>
      <c r="I822" s="227">
        <f t="shared" si="130"/>
        <v>0</v>
      </c>
      <c r="J822" s="228">
        <f>SUMIFS('Sch A. Input'!H820:CJ820,'Sch A. Input'!$H$14:$CJ$14,"Recurring",'Sch A. Input'!$H$13:$CJ$13,"&lt;="&amp;$L$11)</f>
        <v>0</v>
      </c>
      <c r="K822" s="228">
        <f>SUMIFS('Sch A. Input'!H820:CJ820,'Sch A. Input'!$H$14:$CJ$14,"One-time",'Sch A. Input'!$H$13:$CJ$13,"&lt;="&amp;$L$11)</f>
        <v>0</v>
      </c>
      <c r="L822" s="229">
        <f t="shared" si="131"/>
        <v>0</v>
      </c>
      <c r="M822" s="228">
        <f t="shared" si="132"/>
        <v>0</v>
      </c>
      <c r="N822" s="228">
        <f t="shared" si="133"/>
        <v>0</v>
      </c>
      <c r="O822" s="259">
        <f t="shared" si="134"/>
        <v>0</v>
      </c>
      <c r="P822" s="268">
        <f t="shared" si="128"/>
        <v>0</v>
      </c>
      <c r="Q822" s="231">
        <f t="shared" si="129"/>
        <v>0</v>
      </c>
      <c r="R822" s="97">
        <f t="shared" si="135"/>
        <v>0</v>
      </c>
      <c r="S822" s="237">
        <f>IF(AND(LARGE('Sch A. Input'!$CL$15:$CL$41,COUNTIF('Sch A. Input'!$CL$15:$CL$41,"&gt;="&amp;F822))&lt;E822,F822&lt;&gt;0),"Leaver",J822-G822)</f>
        <v>0</v>
      </c>
      <c r="T822" s="237">
        <f>IF(AND(LARGE('Sch A. Input'!$CL$15:$CL$41,COUNTIF('Sch A. Input'!$CL$15:$CL$41,"&gt;="&amp;F822))&lt;E822,F822&lt;&gt;0),"Leaver",K822-H822)</f>
        <v>0</v>
      </c>
      <c r="U822" s="238">
        <f>IF(AND(LARGE('Sch A. Input'!$CL$15:$CL$41,COUNTIF('Sch A. Input'!$CL$15:$CL$41,"&gt;="&amp;F822))&lt;E822,F822&lt;&gt;0),"Leaver",L822-I822)</f>
        <v>0</v>
      </c>
      <c r="V822" s="238">
        <f>IF(AND(LARGE('Sch A. Input'!$CL$15:$CL$41,COUNTIF('Sch A. Input'!$CL$15:$CL$41,"&gt;="&amp;F822))&lt;E822,F822&lt;&gt;0),"Leaver",IFERROR(S822/X822*$M$9,0))</f>
        <v>0</v>
      </c>
      <c r="W822" s="238">
        <f>IF(AND(LARGE('Sch A. Input'!$CL$15:$CL$41,COUNTIF('Sch A. Input'!$CL$15:$CL$41,"&gt;="&amp;F822))&lt;E822,F822&lt;&gt;0),"Leaver",V822+T822)</f>
        <v>0</v>
      </c>
      <c r="X822" s="264">
        <f>IF(AND(LARGE('Sch A. Input'!$CL$15:$CL$41,COUNTIF('Sch A. Input'!$CL$15:$CL$41,"&gt;="&amp;F822))&lt;E822,F822&lt;&gt;0),"Leaver",IF(OR(D822="",D822&gt;$L$11,($L$11-14)&lt;$K$9),0,(E822+1-D822)/14-1))</f>
        <v>0</v>
      </c>
      <c r="Y822" s="265">
        <f>IF(AND(LARGE('Sch A. Input'!$CL$15:$CL$41,COUNTIF('Sch A. Input'!$CL$15:$CL$41,"&gt;="&amp;F822))&lt;E822,F822&lt;&gt;0),"Leaver",IFERROR(IF((S822/$X822*$M$9+T822)&gt;$D$12,"YES","NO"),0))</f>
        <v>0</v>
      </c>
      <c r="Z822" s="225">
        <f>IF(AND(LARGE('Sch A. Input'!$CL$15:$CL$41,COUNTIF('Sch A. Input'!$CL$15:$CL$41,"&gt;="&amp;F822))&lt;E822,F822&lt;&gt;0),"Leaver",IFERROR(IF($Y822="YES",MIN($U822*($G$12/$D$12),$G$12),(SUMPRODUCT(--((MIN(W822,$D$12))&gt;$C$9:$C$12),((MIN(W822,$D$12))-$C$9:$C$12),$H$9:$H$12))-((1-(X822/$M$9))*(SUMPRODUCT(--((MIN(V822,$D$12))&gt;$C$9:$C$12),((MIN(V822,$D$12))-$C$9:$C$12),$H$9:$H$12)))),0))</f>
        <v>0</v>
      </c>
      <c r="AA822" s="169">
        <f>IF(AND(LARGE('Sch A. Input'!$CL$15:$CL$41,COUNTIF('Sch A. Input'!$CL$15:$CL$41,"&gt;="&amp;F822))&lt;E822,F822&lt;&gt;0),"Leaver",IFERROR(Z822/U822,0))</f>
        <v>0</v>
      </c>
      <c r="AB822" s="170">
        <f>IF(AND(LARGE('Sch A. Input'!$CL$15:$CL$41,COUNTIF('Sch A. Input'!$CL$15:$CL$41,"&gt;="&amp;F822))&lt;E822,F822&lt;&gt;0),"Leaver",Q822-Z822)</f>
        <v>0</v>
      </c>
      <c r="AC822" s="94">
        <f t="shared" si="136"/>
        <v>0</v>
      </c>
      <c r="BK822" s="2"/>
      <c r="BL822" s="2"/>
      <c r="CI822"/>
    </row>
    <row r="823" spans="2:87" x14ac:dyDescent="0.35">
      <c r="B823" s="70" t="str">
        <f>IF('Sch A. Input'!B821="","",'Sch A. Input'!B821)</f>
        <v/>
      </c>
      <c r="C823" s="75" t="str">
        <f>IF('Sch A. Input'!C821="","",'Sch A. Input'!C821)</f>
        <v/>
      </c>
      <c r="D823" s="71" t="str">
        <f>IF('Sch A. Input'!D821="","",'Sch A. Input'!D821)</f>
        <v/>
      </c>
      <c r="E823" s="71">
        <f>'Sch A. Input'!E821</f>
        <v>45016</v>
      </c>
      <c r="F823" s="71">
        <f>'Sch A. Input'!F821</f>
        <v>0</v>
      </c>
      <c r="G823" s="226">
        <f>SUMIFS('Sch A. Input'!H821:CJ821,'Sch A. Input'!$H$13:$CJ$13,$L$11,'Sch A. Input'!$H$14:$CJ$14,"Recurring")</f>
        <v>0</v>
      </c>
      <c r="H823" s="226">
        <f>SUMIFS('Sch A. Input'!H821:CJ821,'Sch A. Input'!$H$13:$CJ$13,$L$11,'Sch A. Input'!$H$14:$CJ$14,"One-time")</f>
        <v>0</v>
      </c>
      <c r="I823" s="227">
        <f t="shared" si="130"/>
        <v>0</v>
      </c>
      <c r="J823" s="228">
        <f>SUMIFS('Sch A. Input'!H821:CJ821,'Sch A. Input'!$H$14:$CJ$14,"Recurring",'Sch A. Input'!$H$13:$CJ$13,"&lt;="&amp;$L$11)</f>
        <v>0</v>
      </c>
      <c r="K823" s="228">
        <f>SUMIFS('Sch A. Input'!H821:CJ821,'Sch A. Input'!$H$14:$CJ$14,"One-time",'Sch A. Input'!$H$13:$CJ$13,"&lt;="&amp;$L$11)</f>
        <v>0</v>
      </c>
      <c r="L823" s="229">
        <f t="shared" si="131"/>
        <v>0</v>
      </c>
      <c r="M823" s="228">
        <f t="shared" si="132"/>
        <v>0</v>
      </c>
      <c r="N823" s="228">
        <f t="shared" si="133"/>
        <v>0</v>
      </c>
      <c r="O823" s="259">
        <f t="shared" si="134"/>
        <v>0</v>
      </c>
      <c r="P823" s="268">
        <f t="shared" si="128"/>
        <v>0</v>
      </c>
      <c r="Q823" s="231">
        <f t="shared" si="129"/>
        <v>0</v>
      </c>
      <c r="R823" s="97">
        <f t="shared" si="135"/>
        <v>0</v>
      </c>
      <c r="S823" s="237">
        <f>IF(AND(LARGE('Sch A. Input'!$CL$15:$CL$41,COUNTIF('Sch A. Input'!$CL$15:$CL$41,"&gt;="&amp;F823))&lt;E823,F823&lt;&gt;0),"Leaver",J823-G823)</f>
        <v>0</v>
      </c>
      <c r="T823" s="237">
        <f>IF(AND(LARGE('Sch A. Input'!$CL$15:$CL$41,COUNTIF('Sch A. Input'!$CL$15:$CL$41,"&gt;="&amp;F823))&lt;E823,F823&lt;&gt;0),"Leaver",K823-H823)</f>
        <v>0</v>
      </c>
      <c r="U823" s="238">
        <f>IF(AND(LARGE('Sch A. Input'!$CL$15:$CL$41,COUNTIF('Sch A. Input'!$CL$15:$CL$41,"&gt;="&amp;F823))&lt;E823,F823&lt;&gt;0),"Leaver",L823-I823)</f>
        <v>0</v>
      </c>
      <c r="V823" s="238">
        <f>IF(AND(LARGE('Sch A. Input'!$CL$15:$CL$41,COUNTIF('Sch A. Input'!$CL$15:$CL$41,"&gt;="&amp;F823))&lt;E823,F823&lt;&gt;0),"Leaver",IFERROR(S823/X823*$M$9,0))</f>
        <v>0</v>
      </c>
      <c r="W823" s="238">
        <f>IF(AND(LARGE('Sch A. Input'!$CL$15:$CL$41,COUNTIF('Sch A. Input'!$CL$15:$CL$41,"&gt;="&amp;F823))&lt;E823,F823&lt;&gt;0),"Leaver",V823+T823)</f>
        <v>0</v>
      </c>
      <c r="X823" s="264">
        <f>IF(AND(LARGE('Sch A. Input'!$CL$15:$CL$41,COUNTIF('Sch A. Input'!$CL$15:$CL$41,"&gt;="&amp;F823))&lt;E823,F823&lt;&gt;0),"Leaver",IF(OR(D823="",D823&gt;$L$11,($L$11-14)&lt;$K$9),0,(E823+1-D823)/14-1))</f>
        <v>0</v>
      </c>
      <c r="Y823" s="265">
        <f>IF(AND(LARGE('Sch A. Input'!$CL$15:$CL$41,COUNTIF('Sch A. Input'!$CL$15:$CL$41,"&gt;="&amp;F823))&lt;E823,F823&lt;&gt;0),"Leaver",IFERROR(IF((S823/$X823*$M$9+T823)&gt;$D$12,"YES","NO"),0))</f>
        <v>0</v>
      </c>
      <c r="Z823" s="225">
        <f>IF(AND(LARGE('Sch A. Input'!$CL$15:$CL$41,COUNTIF('Sch A. Input'!$CL$15:$CL$41,"&gt;="&amp;F823))&lt;E823,F823&lt;&gt;0),"Leaver",IFERROR(IF($Y823="YES",MIN($U823*($G$12/$D$12),$G$12),(SUMPRODUCT(--((MIN(W823,$D$12))&gt;$C$9:$C$12),((MIN(W823,$D$12))-$C$9:$C$12),$H$9:$H$12))-((1-(X823/$M$9))*(SUMPRODUCT(--((MIN(V823,$D$12))&gt;$C$9:$C$12),((MIN(V823,$D$12))-$C$9:$C$12),$H$9:$H$12)))),0))</f>
        <v>0</v>
      </c>
      <c r="AA823" s="169">
        <f>IF(AND(LARGE('Sch A. Input'!$CL$15:$CL$41,COUNTIF('Sch A. Input'!$CL$15:$CL$41,"&gt;="&amp;F823))&lt;E823,F823&lt;&gt;0),"Leaver",IFERROR(Z823/U823,0))</f>
        <v>0</v>
      </c>
      <c r="AB823" s="170">
        <f>IF(AND(LARGE('Sch A. Input'!$CL$15:$CL$41,COUNTIF('Sch A. Input'!$CL$15:$CL$41,"&gt;="&amp;F823))&lt;E823,F823&lt;&gt;0),"Leaver",Q823-Z823)</f>
        <v>0</v>
      </c>
      <c r="AC823" s="94">
        <f t="shared" si="136"/>
        <v>0</v>
      </c>
      <c r="BK823" s="2"/>
      <c r="BL823" s="2"/>
      <c r="CI823"/>
    </row>
    <row r="824" spans="2:87" x14ac:dyDescent="0.35">
      <c r="B824" s="70" t="str">
        <f>IF('Sch A. Input'!B822="","",'Sch A. Input'!B822)</f>
        <v/>
      </c>
      <c r="C824" s="75" t="str">
        <f>IF('Sch A. Input'!C822="","",'Sch A. Input'!C822)</f>
        <v/>
      </c>
      <c r="D824" s="71" t="str">
        <f>IF('Sch A. Input'!D822="","",'Sch A. Input'!D822)</f>
        <v/>
      </c>
      <c r="E824" s="71">
        <f>'Sch A. Input'!E822</f>
        <v>45016</v>
      </c>
      <c r="F824" s="71">
        <f>'Sch A. Input'!F822</f>
        <v>0</v>
      </c>
      <c r="G824" s="226">
        <f>SUMIFS('Sch A. Input'!H822:CJ822,'Sch A. Input'!$H$13:$CJ$13,$L$11,'Sch A. Input'!$H$14:$CJ$14,"Recurring")</f>
        <v>0</v>
      </c>
      <c r="H824" s="226">
        <f>SUMIFS('Sch A. Input'!H822:CJ822,'Sch A. Input'!$H$13:$CJ$13,$L$11,'Sch A. Input'!$H$14:$CJ$14,"One-time")</f>
        <v>0</v>
      </c>
      <c r="I824" s="227">
        <f t="shared" si="130"/>
        <v>0</v>
      </c>
      <c r="J824" s="228">
        <f>SUMIFS('Sch A. Input'!H822:CJ822,'Sch A. Input'!$H$14:$CJ$14,"Recurring",'Sch A. Input'!$H$13:$CJ$13,"&lt;="&amp;$L$11)</f>
        <v>0</v>
      </c>
      <c r="K824" s="228">
        <f>SUMIFS('Sch A. Input'!H822:CJ822,'Sch A. Input'!$H$14:$CJ$14,"One-time",'Sch A. Input'!$H$13:$CJ$13,"&lt;="&amp;$L$11)</f>
        <v>0</v>
      </c>
      <c r="L824" s="229">
        <f t="shared" si="131"/>
        <v>0</v>
      </c>
      <c r="M824" s="228">
        <f t="shared" si="132"/>
        <v>0</v>
      </c>
      <c r="N824" s="228">
        <f t="shared" si="133"/>
        <v>0</v>
      </c>
      <c r="O824" s="259">
        <f t="shared" si="134"/>
        <v>0</v>
      </c>
      <c r="P824" s="268">
        <f t="shared" si="128"/>
        <v>0</v>
      </c>
      <c r="Q824" s="231">
        <f t="shared" si="129"/>
        <v>0</v>
      </c>
      <c r="R824" s="97">
        <f t="shared" si="135"/>
        <v>0</v>
      </c>
      <c r="S824" s="237">
        <f>IF(AND(LARGE('Sch A. Input'!$CL$15:$CL$41,COUNTIF('Sch A. Input'!$CL$15:$CL$41,"&gt;="&amp;F824))&lt;E824,F824&lt;&gt;0),"Leaver",J824-G824)</f>
        <v>0</v>
      </c>
      <c r="T824" s="237">
        <f>IF(AND(LARGE('Sch A. Input'!$CL$15:$CL$41,COUNTIF('Sch A. Input'!$CL$15:$CL$41,"&gt;="&amp;F824))&lt;E824,F824&lt;&gt;0),"Leaver",K824-H824)</f>
        <v>0</v>
      </c>
      <c r="U824" s="238">
        <f>IF(AND(LARGE('Sch A. Input'!$CL$15:$CL$41,COUNTIF('Sch A. Input'!$CL$15:$CL$41,"&gt;="&amp;F824))&lt;E824,F824&lt;&gt;0),"Leaver",L824-I824)</f>
        <v>0</v>
      </c>
      <c r="V824" s="238">
        <f>IF(AND(LARGE('Sch A. Input'!$CL$15:$CL$41,COUNTIF('Sch A. Input'!$CL$15:$CL$41,"&gt;="&amp;F824))&lt;E824,F824&lt;&gt;0),"Leaver",IFERROR(S824/X824*$M$9,0))</f>
        <v>0</v>
      </c>
      <c r="W824" s="238">
        <f>IF(AND(LARGE('Sch A. Input'!$CL$15:$CL$41,COUNTIF('Sch A. Input'!$CL$15:$CL$41,"&gt;="&amp;F824))&lt;E824,F824&lt;&gt;0),"Leaver",V824+T824)</f>
        <v>0</v>
      </c>
      <c r="X824" s="264">
        <f>IF(AND(LARGE('Sch A. Input'!$CL$15:$CL$41,COUNTIF('Sch A. Input'!$CL$15:$CL$41,"&gt;="&amp;F824))&lt;E824,F824&lt;&gt;0),"Leaver",IF(OR(D824="",D824&gt;$L$11,($L$11-14)&lt;$K$9),0,(E824+1-D824)/14-1))</f>
        <v>0</v>
      </c>
      <c r="Y824" s="265">
        <f>IF(AND(LARGE('Sch A. Input'!$CL$15:$CL$41,COUNTIF('Sch A. Input'!$CL$15:$CL$41,"&gt;="&amp;F824))&lt;E824,F824&lt;&gt;0),"Leaver",IFERROR(IF((S824/$X824*$M$9+T824)&gt;$D$12,"YES","NO"),0))</f>
        <v>0</v>
      </c>
      <c r="Z824" s="225">
        <f>IF(AND(LARGE('Sch A. Input'!$CL$15:$CL$41,COUNTIF('Sch A. Input'!$CL$15:$CL$41,"&gt;="&amp;F824))&lt;E824,F824&lt;&gt;0),"Leaver",IFERROR(IF($Y824="YES",MIN($U824*($G$12/$D$12),$G$12),(SUMPRODUCT(--((MIN(W824,$D$12))&gt;$C$9:$C$12),((MIN(W824,$D$12))-$C$9:$C$12),$H$9:$H$12))-((1-(X824/$M$9))*(SUMPRODUCT(--((MIN(V824,$D$12))&gt;$C$9:$C$12),((MIN(V824,$D$12))-$C$9:$C$12),$H$9:$H$12)))),0))</f>
        <v>0</v>
      </c>
      <c r="AA824" s="169">
        <f>IF(AND(LARGE('Sch A. Input'!$CL$15:$CL$41,COUNTIF('Sch A. Input'!$CL$15:$CL$41,"&gt;="&amp;F824))&lt;E824,F824&lt;&gt;0),"Leaver",IFERROR(Z824/U824,0))</f>
        <v>0</v>
      </c>
      <c r="AB824" s="170">
        <f>IF(AND(LARGE('Sch A. Input'!$CL$15:$CL$41,COUNTIF('Sch A. Input'!$CL$15:$CL$41,"&gt;="&amp;F824))&lt;E824,F824&lt;&gt;0),"Leaver",Q824-Z824)</f>
        <v>0</v>
      </c>
      <c r="AC824" s="94">
        <f t="shared" si="136"/>
        <v>0</v>
      </c>
      <c r="BK824" s="2"/>
      <c r="BL824" s="2"/>
      <c r="CI824"/>
    </row>
    <row r="825" spans="2:87" x14ac:dyDescent="0.35">
      <c r="B825" s="70" t="str">
        <f>IF('Sch A. Input'!B823="","",'Sch A. Input'!B823)</f>
        <v/>
      </c>
      <c r="C825" s="75" t="str">
        <f>IF('Sch A. Input'!C823="","",'Sch A. Input'!C823)</f>
        <v/>
      </c>
      <c r="D825" s="71" t="str">
        <f>IF('Sch A. Input'!D823="","",'Sch A. Input'!D823)</f>
        <v/>
      </c>
      <c r="E825" s="71">
        <f>'Sch A. Input'!E823</f>
        <v>45016</v>
      </c>
      <c r="F825" s="71">
        <f>'Sch A. Input'!F823</f>
        <v>0</v>
      </c>
      <c r="G825" s="226">
        <f>SUMIFS('Sch A. Input'!H823:CJ823,'Sch A. Input'!$H$13:$CJ$13,$L$11,'Sch A. Input'!$H$14:$CJ$14,"Recurring")</f>
        <v>0</v>
      </c>
      <c r="H825" s="226">
        <f>SUMIFS('Sch A. Input'!H823:CJ823,'Sch A. Input'!$H$13:$CJ$13,$L$11,'Sch A. Input'!$H$14:$CJ$14,"One-time")</f>
        <v>0</v>
      </c>
      <c r="I825" s="227">
        <f t="shared" si="130"/>
        <v>0</v>
      </c>
      <c r="J825" s="228">
        <f>SUMIFS('Sch A. Input'!H823:CJ823,'Sch A. Input'!$H$14:$CJ$14,"Recurring",'Sch A. Input'!$H$13:$CJ$13,"&lt;="&amp;$L$11)</f>
        <v>0</v>
      </c>
      <c r="K825" s="228">
        <f>SUMIFS('Sch A. Input'!H823:CJ823,'Sch A. Input'!$H$14:$CJ$14,"One-time",'Sch A. Input'!$H$13:$CJ$13,"&lt;="&amp;$L$11)</f>
        <v>0</v>
      </c>
      <c r="L825" s="229">
        <f t="shared" si="131"/>
        <v>0</v>
      </c>
      <c r="M825" s="228">
        <f t="shared" si="132"/>
        <v>0</v>
      </c>
      <c r="N825" s="228">
        <f t="shared" si="133"/>
        <v>0</v>
      </c>
      <c r="O825" s="259">
        <f t="shared" si="134"/>
        <v>0</v>
      </c>
      <c r="P825" s="268">
        <f t="shared" si="128"/>
        <v>0</v>
      </c>
      <c r="Q825" s="231">
        <f t="shared" si="129"/>
        <v>0</v>
      </c>
      <c r="R825" s="97">
        <f t="shared" si="135"/>
        <v>0</v>
      </c>
      <c r="S825" s="237">
        <f>IF(AND(LARGE('Sch A. Input'!$CL$15:$CL$41,COUNTIF('Sch A. Input'!$CL$15:$CL$41,"&gt;="&amp;F825))&lt;E825,F825&lt;&gt;0),"Leaver",J825-G825)</f>
        <v>0</v>
      </c>
      <c r="T825" s="237">
        <f>IF(AND(LARGE('Sch A. Input'!$CL$15:$CL$41,COUNTIF('Sch A. Input'!$CL$15:$CL$41,"&gt;="&amp;F825))&lt;E825,F825&lt;&gt;0),"Leaver",K825-H825)</f>
        <v>0</v>
      </c>
      <c r="U825" s="238">
        <f>IF(AND(LARGE('Sch A. Input'!$CL$15:$CL$41,COUNTIF('Sch A. Input'!$CL$15:$CL$41,"&gt;="&amp;F825))&lt;E825,F825&lt;&gt;0),"Leaver",L825-I825)</f>
        <v>0</v>
      </c>
      <c r="V825" s="238">
        <f>IF(AND(LARGE('Sch A. Input'!$CL$15:$CL$41,COUNTIF('Sch A. Input'!$CL$15:$CL$41,"&gt;="&amp;F825))&lt;E825,F825&lt;&gt;0),"Leaver",IFERROR(S825/X825*$M$9,0))</f>
        <v>0</v>
      </c>
      <c r="W825" s="238">
        <f>IF(AND(LARGE('Sch A. Input'!$CL$15:$CL$41,COUNTIF('Sch A. Input'!$CL$15:$CL$41,"&gt;="&amp;F825))&lt;E825,F825&lt;&gt;0),"Leaver",V825+T825)</f>
        <v>0</v>
      </c>
      <c r="X825" s="264">
        <f>IF(AND(LARGE('Sch A. Input'!$CL$15:$CL$41,COUNTIF('Sch A. Input'!$CL$15:$CL$41,"&gt;="&amp;F825))&lt;E825,F825&lt;&gt;0),"Leaver",IF(OR(D825="",D825&gt;$L$11,($L$11-14)&lt;$K$9),0,(E825+1-D825)/14-1))</f>
        <v>0</v>
      </c>
      <c r="Y825" s="265">
        <f>IF(AND(LARGE('Sch A. Input'!$CL$15:$CL$41,COUNTIF('Sch A. Input'!$CL$15:$CL$41,"&gt;="&amp;F825))&lt;E825,F825&lt;&gt;0),"Leaver",IFERROR(IF((S825/$X825*$M$9+T825)&gt;$D$12,"YES","NO"),0))</f>
        <v>0</v>
      </c>
      <c r="Z825" s="225">
        <f>IF(AND(LARGE('Sch A. Input'!$CL$15:$CL$41,COUNTIF('Sch A. Input'!$CL$15:$CL$41,"&gt;="&amp;F825))&lt;E825,F825&lt;&gt;0),"Leaver",IFERROR(IF($Y825="YES",MIN($U825*($G$12/$D$12),$G$12),(SUMPRODUCT(--((MIN(W825,$D$12))&gt;$C$9:$C$12),((MIN(W825,$D$12))-$C$9:$C$12),$H$9:$H$12))-((1-(X825/$M$9))*(SUMPRODUCT(--((MIN(V825,$D$12))&gt;$C$9:$C$12),((MIN(V825,$D$12))-$C$9:$C$12),$H$9:$H$12)))),0))</f>
        <v>0</v>
      </c>
      <c r="AA825" s="169">
        <f>IF(AND(LARGE('Sch A. Input'!$CL$15:$CL$41,COUNTIF('Sch A. Input'!$CL$15:$CL$41,"&gt;="&amp;F825))&lt;E825,F825&lt;&gt;0),"Leaver",IFERROR(Z825/U825,0))</f>
        <v>0</v>
      </c>
      <c r="AB825" s="170">
        <f>IF(AND(LARGE('Sch A. Input'!$CL$15:$CL$41,COUNTIF('Sch A. Input'!$CL$15:$CL$41,"&gt;="&amp;F825))&lt;E825,F825&lt;&gt;0),"Leaver",Q825-Z825)</f>
        <v>0</v>
      </c>
      <c r="AC825" s="94">
        <f t="shared" si="136"/>
        <v>0</v>
      </c>
      <c r="BK825" s="2"/>
      <c r="BL825" s="2"/>
      <c r="CI825"/>
    </row>
    <row r="826" spans="2:87" x14ac:dyDescent="0.35">
      <c r="B826" s="70" t="str">
        <f>IF('Sch A. Input'!B824="","",'Sch A. Input'!B824)</f>
        <v/>
      </c>
      <c r="C826" s="75" t="str">
        <f>IF('Sch A. Input'!C824="","",'Sch A. Input'!C824)</f>
        <v/>
      </c>
      <c r="D826" s="71" t="str">
        <f>IF('Sch A. Input'!D824="","",'Sch A. Input'!D824)</f>
        <v/>
      </c>
      <c r="E826" s="71">
        <f>'Sch A. Input'!E824</f>
        <v>45016</v>
      </c>
      <c r="F826" s="71">
        <f>'Sch A. Input'!F824</f>
        <v>0</v>
      </c>
      <c r="G826" s="226">
        <f>SUMIFS('Sch A. Input'!H824:CJ824,'Sch A. Input'!$H$13:$CJ$13,$L$11,'Sch A. Input'!$H$14:$CJ$14,"Recurring")</f>
        <v>0</v>
      </c>
      <c r="H826" s="226">
        <f>SUMIFS('Sch A. Input'!H824:CJ824,'Sch A. Input'!$H$13:$CJ$13,$L$11,'Sch A. Input'!$H$14:$CJ$14,"One-time")</f>
        <v>0</v>
      </c>
      <c r="I826" s="227">
        <f t="shared" si="130"/>
        <v>0</v>
      </c>
      <c r="J826" s="228">
        <f>SUMIFS('Sch A. Input'!H824:CJ824,'Sch A. Input'!$H$14:$CJ$14,"Recurring",'Sch A. Input'!$H$13:$CJ$13,"&lt;="&amp;$L$11)</f>
        <v>0</v>
      </c>
      <c r="K826" s="228">
        <f>SUMIFS('Sch A. Input'!H824:CJ824,'Sch A. Input'!$H$14:$CJ$14,"One-time",'Sch A. Input'!$H$13:$CJ$13,"&lt;="&amp;$L$11)</f>
        <v>0</v>
      </c>
      <c r="L826" s="229">
        <f t="shared" si="131"/>
        <v>0</v>
      </c>
      <c r="M826" s="228">
        <f t="shared" si="132"/>
        <v>0</v>
      </c>
      <c r="N826" s="228">
        <f t="shared" si="133"/>
        <v>0</v>
      </c>
      <c r="O826" s="259">
        <f t="shared" si="134"/>
        <v>0</v>
      </c>
      <c r="P826" s="268">
        <f t="shared" si="128"/>
        <v>0</v>
      </c>
      <c r="Q826" s="231">
        <f t="shared" si="129"/>
        <v>0</v>
      </c>
      <c r="R826" s="97">
        <f t="shared" si="135"/>
        <v>0</v>
      </c>
      <c r="S826" s="237">
        <f>IF(AND(LARGE('Sch A. Input'!$CL$15:$CL$41,COUNTIF('Sch A. Input'!$CL$15:$CL$41,"&gt;="&amp;F826))&lt;E826,F826&lt;&gt;0),"Leaver",J826-G826)</f>
        <v>0</v>
      </c>
      <c r="T826" s="237">
        <f>IF(AND(LARGE('Sch A. Input'!$CL$15:$CL$41,COUNTIF('Sch A. Input'!$CL$15:$CL$41,"&gt;="&amp;F826))&lt;E826,F826&lt;&gt;0),"Leaver",K826-H826)</f>
        <v>0</v>
      </c>
      <c r="U826" s="238">
        <f>IF(AND(LARGE('Sch A. Input'!$CL$15:$CL$41,COUNTIF('Sch A. Input'!$CL$15:$CL$41,"&gt;="&amp;F826))&lt;E826,F826&lt;&gt;0),"Leaver",L826-I826)</f>
        <v>0</v>
      </c>
      <c r="V826" s="238">
        <f>IF(AND(LARGE('Sch A. Input'!$CL$15:$CL$41,COUNTIF('Sch A. Input'!$CL$15:$CL$41,"&gt;="&amp;F826))&lt;E826,F826&lt;&gt;0),"Leaver",IFERROR(S826/X826*$M$9,0))</f>
        <v>0</v>
      </c>
      <c r="W826" s="238">
        <f>IF(AND(LARGE('Sch A. Input'!$CL$15:$CL$41,COUNTIF('Sch A. Input'!$CL$15:$CL$41,"&gt;="&amp;F826))&lt;E826,F826&lt;&gt;0),"Leaver",V826+T826)</f>
        <v>0</v>
      </c>
      <c r="X826" s="264">
        <f>IF(AND(LARGE('Sch A. Input'!$CL$15:$CL$41,COUNTIF('Sch A. Input'!$CL$15:$CL$41,"&gt;="&amp;F826))&lt;E826,F826&lt;&gt;0),"Leaver",IF(OR(D826="",D826&gt;$L$11,($L$11-14)&lt;$K$9),0,(E826+1-D826)/14-1))</f>
        <v>0</v>
      </c>
      <c r="Y826" s="265">
        <f>IF(AND(LARGE('Sch A. Input'!$CL$15:$CL$41,COUNTIF('Sch A. Input'!$CL$15:$CL$41,"&gt;="&amp;F826))&lt;E826,F826&lt;&gt;0),"Leaver",IFERROR(IF((S826/$X826*$M$9+T826)&gt;$D$12,"YES","NO"),0))</f>
        <v>0</v>
      </c>
      <c r="Z826" s="225">
        <f>IF(AND(LARGE('Sch A. Input'!$CL$15:$CL$41,COUNTIF('Sch A. Input'!$CL$15:$CL$41,"&gt;="&amp;F826))&lt;E826,F826&lt;&gt;0),"Leaver",IFERROR(IF($Y826="YES",MIN($U826*($G$12/$D$12),$G$12),(SUMPRODUCT(--((MIN(W826,$D$12))&gt;$C$9:$C$12),((MIN(W826,$D$12))-$C$9:$C$12),$H$9:$H$12))-((1-(X826/$M$9))*(SUMPRODUCT(--((MIN(V826,$D$12))&gt;$C$9:$C$12),((MIN(V826,$D$12))-$C$9:$C$12),$H$9:$H$12)))),0))</f>
        <v>0</v>
      </c>
      <c r="AA826" s="169">
        <f>IF(AND(LARGE('Sch A. Input'!$CL$15:$CL$41,COUNTIF('Sch A. Input'!$CL$15:$CL$41,"&gt;="&amp;F826))&lt;E826,F826&lt;&gt;0),"Leaver",IFERROR(Z826/U826,0))</f>
        <v>0</v>
      </c>
      <c r="AB826" s="170">
        <f>IF(AND(LARGE('Sch A. Input'!$CL$15:$CL$41,COUNTIF('Sch A. Input'!$CL$15:$CL$41,"&gt;="&amp;F826))&lt;E826,F826&lt;&gt;0),"Leaver",Q826-Z826)</f>
        <v>0</v>
      </c>
      <c r="AC826" s="94">
        <f t="shared" si="136"/>
        <v>0</v>
      </c>
      <c r="BK826" s="2"/>
      <c r="BL826" s="2"/>
      <c r="CI826"/>
    </row>
    <row r="827" spans="2:87" x14ac:dyDescent="0.35">
      <c r="B827" s="70" t="str">
        <f>IF('Sch A. Input'!B825="","",'Sch A. Input'!B825)</f>
        <v/>
      </c>
      <c r="C827" s="75" t="str">
        <f>IF('Sch A. Input'!C825="","",'Sch A. Input'!C825)</f>
        <v/>
      </c>
      <c r="D827" s="71" t="str">
        <f>IF('Sch A. Input'!D825="","",'Sch A. Input'!D825)</f>
        <v/>
      </c>
      <c r="E827" s="71">
        <f>'Sch A. Input'!E825</f>
        <v>45016</v>
      </c>
      <c r="F827" s="71">
        <f>'Sch A. Input'!F825</f>
        <v>0</v>
      </c>
      <c r="G827" s="226">
        <f>SUMIFS('Sch A. Input'!H825:CJ825,'Sch A. Input'!$H$13:$CJ$13,$L$11,'Sch A. Input'!$H$14:$CJ$14,"Recurring")</f>
        <v>0</v>
      </c>
      <c r="H827" s="226">
        <f>SUMIFS('Sch A. Input'!H825:CJ825,'Sch A. Input'!$H$13:$CJ$13,$L$11,'Sch A. Input'!$H$14:$CJ$14,"One-time")</f>
        <v>0</v>
      </c>
      <c r="I827" s="227">
        <f t="shared" si="130"/>
        <v>0</v>
      </c>
      <c r="J827" s="228">
        <f>SUMIFS('Sch A. Input'!H825:CJ825,'Sch A. Input'!$H$14:$CJ$14,"Recurring",'Sch A. Input'!$H$13:$CJ$13,"&lt;="&amp;$L$11)</f>
        <v>0</v>
      </c>
      <c r="K827" s="228">
        <f>SUMIFS('Sch A. Input'!H825:CJ825,'Sch A. Input'!$H$14:$CJ$14,"One-time",'Sch A. Input'!$H$13:$CJ$13,"&lt;="&amp;$L$11)</f>
        <v>0</v>
      </c>
      <c r="L827" s="229">
        <f t="shared" si="131"/>
        <v>0</v>
      </c>
      <c r="M827" s="228">
        <f t="shared" si="132"/>
        <v>0</v>
      </c>
      <c r="N827" s="228">
        <f t="shared" si="133"/>
        <v>0</v>
      </c>
      <c r="O827" s="259">
        <f t="shared" si="134"/>
        <v>0</v>
      </c>
      <c r="P827" s="268">
        <f t="shared" si="128"/>
        <v>0</v>
      </c>
      <c r="Q827" s="231">
        <f t="shared" si="129"/>
        <v>0</v>
      </c>
      <c r="R827" s="97">
        <f t="shared" si="135"/>
        <v>0</v>
      </c>
      <c r="S827" s="237">
        <f>IF(AND(LARGE('Sch A. Input'!$CL$15:$CL$41,COUNTIF('Sch A. Input'!$CL$15:$CL$41,"&gt;="&amp;F827))&lt;E827,F827&lt;&gt;0),"Leaver",J827-G827)</f>
        <v>0</v>
      </c>
      <c r="T827" s="237">
        <f>IF(AND(LARGE('Sch A. Input'!$CL$15:$CL$41,COUNTIF('Sch A. Input'!$CL$15:$CL$41,"&gt;="&amp;F827))&lt;E827,F827&lt;&gt;0),"Leaver",K827-H827)</f>
        <v>0</v>
      </c>
      <c r="U827" s="238">
        <f>IF(AND(LARGE('Sch A. Input'!$CL$15:$CL$41,COUNTIF('Sch A. Input'!$CL$15:$CL$41,"&gt;="&amp;F827))&lt;E827,F827&lt;&gt;0),"Leaver",L827-I827)</f>
        <v>0</v>
      </c>
      <c r="V827" s="238">
        <f>IF(AND(LARGE('Sch A. Input'!$CL$15:$CL$41,COUNTIF('Sch A. Input'!$CL$15:$CL$41,"&gt;="&amp;F827))&lt;E827,F827&lt;&gt;0),"Leaver",IFERROR(S827/X827*$M$9,0))</f>
        <v>0</v>
      </c>
      <c r="W827" s="238">
        <f>IF(AND(LARGE('Sch A. Input'!$CL$15:$CL$41,COUNTIF('Sch A. Input'!$CL$15:$CL$41,"&gt;="&amp;F827))&lt;E827,F827&lt;&gt;0),"Leaver",V827+T827)</f>
        <v>0</v>
      </c>
      <c r="X827" s="264">
        <f>IF(AND(LARGE('Sch A. Input'!$CL$15:$CL$41,COUNTIF('Sch A. Input'!$CL$15:$CL$41,"&gt;="&amp;F827))&lt;E827,F827&lt;&gt;0),"Leaver",IF(OR(D827="",D827&gt;$L$11,($L$11-14)&lt;$K$9),0,(E827+1-D827)/14-1))</f>
        <v>0</v>
      </c>
      <c r="Y827" s="265">
        <f>IF(AND(LARGE('Sch A. Input'!$CL$15:$CL$41,COUNTIF('Sch A. Input'!$CL$15:$CL$41,"&gt;="&amp;F827))&lt;E827,F827&lt;&gt;0),"Leaver",IFERROR(IF((S827/$X827*$M$9+T827)&gt;$D$12,"YES","NO"),0))</f>
        <v>0</v>
      </c>
      <c r="Z827" s="225">
        <f>IF(AND(LARGE('Sch A. Input'!$CL$15:$CL$41,COUNTIF('Sch A. Input'!$CL$15:$CL$41,"&gt;="&amp;F827))&lt;E827,F827&lt;&gt;0),"Leaver",IFERROR(IF($Y827="YES",MIN($U827*($G$12/$D$12),$G$12),(SUMPRODUCT(--((MIN(W827,$D$12))&gt;$C$9:$C$12),((MIN(W827,$D$12))-$C$9:$C$12),$H$9:$H$12))-((1-(X827/$M$9))*(SUMPRODUCT(--((MIN(V827,$D$12))&gt;$C$9:$C$12),((MIN(V827,$D$12))-$C$9:$C$12),$H$9:$H$12)))),0))</f>
        <v>0</v>
      </c>
      <c r="AA827" s="169">
        <f>IF(AND(LARGE('Sch A. Input'!$CL$15:$CL$41,COUNTIF('Sch A. Input'!$CL$15:$CL$41,"&gt;="&amp;F827))&lt;E827,F827&lt;&gt;0),"Leaver",IFERROR(Z827/U827,0))</f>
        <v>0</v>
      </c>
      <c r="AB827" s="170">
        <f>IF(AND(LARGE('Sch A. Input'!$CL$15:$CL$41,COUNTIF('Sch A. Input'!$CL$15:$CL$41,"&gt;="&amp;F827))&lt;E827,F827&lt;&gt;0),"Leaver",Q827-Z827)</f>
        <v>0</v>
      </c>
      <c r="AC827" s="94">
        <f t="shared" si="136"/>
        <v>0</v>
      </c>
      <c r="BK827" s="2"/>
      <c r="BL827" s="2"/>
      <c r="CI827"/>
    </row>
    <row r="828" spans="2:87" x14ac:dyDescent="0.35">
      <c r="B828" s="70" t="str">
        <f>IF('Sch A. Input'!B826="","",'Sch A. Input'!B826)</f>
        <v/>
      </c>
      <c r="C828" s="75" t="str">
        <f>IF('Sch A. Input'!C826="","",'Sch A. Input'!C826)</f>
        <v/>
      </c>
      <c r="D828" s="71" t="str">
        <f>IF('Sch A. Input'!D826="","",'Sch A. Input'!D826)</f>
        <v/>
      </c>
      <c r="E828" s="71">
        <f>'Sch A. Input'!E826</f>
        <v>45016</v>
      </c>
      <c r="F828" s="71">
        <f>'Sch A. Input'!F826</f>
        <v>0</v>
      </c>
      <c r="G828" s="226">
        <f>SUMIFS('Sch A. Input'!H826:CJ826,'Sch A. Input'!$H$13:$CJ$13,$L$11,'Sch A. Input'!$H$14:$CJ$14,"Recurring")</f>
        <v>0</v>
      </c>
      <c r="H828" s="226">
        <f>SUMIFS('Sch A. Input'!H826:CJ826,'Sch A. Input'!$H$13:$CJ$13,$L$11,'Sch A. Input'!$H$14:$CJ$14,"One-time")</f>
        <v>0</v>
      </c>
      <c r="I828" s="227">
        <f t="shared" si="130"/>
        <v>0</v>
      </c>
      <c r="J828" s="228">
        <f>SUMIFS('Sch A. Input'!H826:CJ826,'Sch A. Input'!$H$14:$CJ$14,"Recurring",'Sch A. Input'!$H$13:$CJ$13,"&lt;="&amp;$L$11)</f>
        <v>0</v>
      </c>
      <c r="K828" s="228">
        <f>SUMIFS('Sch A. Input'!H826:CJ826,'Sch A. Input'!$H$14:$CJ$14,"One-time",'Sch A. Input'!$H$13:$CJ$13,"&lt;="&amp;$L$11)</f>
        <v>0</v>
      </c>
      <c r="L828" s="229">
        <f t="shared" si="131"/>
        <v>0</v>
      </c>
      <c r="M828" s="228">
        <f t="shared" si="132"/>
        <v>0</v>
      </c>
      <c r="N828" s="228">
        <f t="shared" si="133"/>
        <v>0</v>
      </c>
      <c r="O828" s="259">
        <f t="shared" si="134"/>
        <v>0</v>
      </c>
      <c r="P828" s="268">
        <f t="shared" si="128"/>
        <v>0</v>
      </c>
      <c r="Q828" s="231">
        <f t="shared" si="129"/>
        <v>0</v>
      </c>
      <c r="R828" s="97">
        <f t="shared" si="135"/>
        <v>0</v>
      </c>
      <c r="S828" s="237">
        <f>IF(AND(LARGE('Sch A. Input'!$CL$15:$CL$41,COUNTIF('Sch A. Input'!$CL$15:$CL$41,"&gt;="&amp;F828))&lt;E828,F828&lt;&gt;0),"Leaver",J828-G828)</f>
        <v>0</v>
      </c>
      <c r="T828" s="237">
        <f>IF(AND(LARGE('Sch A. Input'!$CL$15:$CL$41,COUNTIF('Sch A. Input'!$CL$15:$CL$41,"&gt;="&amp;F828))&lt;E828,F828&lt;&gt;0),"Leaver",K828-H828)</f>
        <v>0</v>
      </c>
      <c r="U828" s="238">
        <f>IF(AND(LARGE('Sch A. Input'!$CL$15:$CL$41,COUNTIF('Sch A. Input'!$CL$15:$CL$41,"&gt;="&amp;F828))&lt;E828,F828&lt;&gt;0),"Leaver",L828-I828)</f>
        <v>0</v>
      </c>
      <c r="V828" s="238">
        <f>IF(AND(LARGE('Sch A. Input'!$CL$15:$CL$41,COUNTIF('Sch A. Input'!$CL$15:$CL$41,"&gt;="&amp;F828))&lt;E828,F828&lt;&gt;0),"Leaver",IFERROR(S828/X828*$M$9,0))</f>
        <v>0</v>
      </c>
      <c r="W828" s="238">
        <f>IF(AND(LARGE('Sch A. Input'!$CL$15:$CL$41,COUNTIF('Sch A. Input'!$CL$15:$CL$41,"&gt;="&amp;F828))&lt;E828,F828&lt;&gt;0),"Leaver",V828+T828)</f>
        <v>0</v>
      </c>
      <c r="X828" s="264">
        <f>IF(AND(LARGE('Sch A. Input'!$CL$15:$CL$41,COUNTIF('Sch A. Input'!$CL$15:$CL$41,"&gt;="&amp;F828))&lt;E828,F828&lt;&gt;0),"Leaver",IF(OR(D828="",D828&gt;$L$11,($L$11-14)&lt;$K$9),0,(E828+1-D828)/14-1))</f>
        <v>0</v>
      </c>
      <c r="Y828" s="265">
        <f>IF(AND(LARGE('Sch A. Input'!$CL$15:$CL$41,COUNTIF('Sch A. Input'!$CL$15:$CL$41,"&gt;="&amp;F828))&lt;E828,F828&lt;&gt;0),"Leaver",IFERROR(IF((S828/$X828*$M$9+T828)&gt;$D$12,"YES","NO"),0))</f>
        <v>0</v>
      </c>
      <c r="Z828" s="225">
        <f>IF(AND(LARGE('Sch A. Input'!$CL$15:$CL$41,COUNTIF('Sch A. Input'!$CL$15:$CL$41,"&gt;="&amp;F828))&lt;E828,F828&lt;&gt;0),"Leaver",IFERROR(IF($Y828="YES",MIN($U828*($G$12/$D$12),$G$12),(SUMPRODUCT(--((MIN(W828,$D$12))&gt;$C$9:$C$12),((MIN(W828,$D$12))-$C$9:$C$12),$H$9:$H$12))-((1-(X828/$M$9))*(SUMPRODUCT(--((MIN(V828,$D$12))&gt;$C$9:$C$12),((MIN(V828,$D$12))-$C$9:$C$12),$H$9:$H$12)))),0))</f>
        <v>0</v>
      </c>
      <c r="AA828" s="169">
        <f>IF(AND(LARGE('Sch A. Input'!$CL$15:$CL$41,COUNTIF('Sch A. Input'!$CL$15:$CL$41,"&gt;="&amp;F828))&lt;E828,F828&lt;&gt;0),"Leaver",IFERROR(Z828/U828,0))</f>
        <v>0</v>
      </c>
      <c r="AB828" s="170">
        <f>IF(AND(LARGE('Sch A. Input'!$CL$15:$CL$41,COUNTIF('Sch A. Input'!$CL$15:$CL$41,"&gt;="&amp;F828))&lt;E828,F828&lt;&gt;0),"Leaver",Q828-Z828)</f>
        <v>0</v>
      </c>
      <c r="AC828" s="94">
        <f t="shared" si="136"/>
        <v>0</v>
      </c>
      <c r="BK828" s="2"/>
      <c r="BL828" s="2"/>
      <c r="CI828"/>
    </row>
    <row r="829" spans="2:87" x14ac:dyDescent="0.35">
      <c r="B829" s="70" t="str">
        <f>IF('Sch A. Input'!B827="","",'Sch A. Input'!B827)</f>
        <v/>
      </c>
      <c r="C829" s="75" t="str">
        <f>IF('Sch A. Input'!C827="","",'Sch A. Input'!C827)</f>
        <v/>
      </c>
      <c r="D829" s="71" t="str">
        <f>IF('Sch A. Input'!D827="","",'Sch A. Input'!D827)</f>
        <v/>
      </c>
      <c r="E829" s="71">
        <f>'Sch A. Input'!E827</f>
        <v>45016</v>
      </c>
      <c r="F829" s="71">
        <f>'Sch A. Input'!F827</f>
        <v>0</v>
      </c>
      <c r="G829" s="226">
        <f>SUMIFS('Sch A. Input'!H827:CJ827,'Sch A. Input'!$H$13:$CJ$13,$L$11,'Sch A. Input'!$H$14:$CJ$14,"Recurring")</f>
        <v>0</v>
      </c>
      <c r="H829" s="226">
        <f>SUMIFS('Sch A. Input'!H827:CJ827,'Sch A. Input'!$H$13:$CJ$13,$L$11,'Sch A. Input'!$H$14:$CJ$14,"One-time")</f>
        <v>0</v>
      </c>
      <c r="I829" s="227">
        <f t="shared" si="130"/>
        <v>0</v>
      </c>
      <c r="J829" s="228">
        <f>SUMIFS('Sch A. Input'!H827:CJ827,'Sch A. Input'!$H$14:$CJ$14,"Recurring",'Sch A. Input'!$H$13:$CJ$13,"&lt;="&amp;$L$11)</f>
        <v>0</v>
      </c>
      <c r="K829" s="228">
        <f>SUMIFS('Sch A. Input'!H827:CJ827,'Sch A. Input'!$H$14:$CJ$14,"One-time",'Sch A. Input'!$H$13:$CJ$13,"&lt;="&amp;$L$11)</f>
        <v>0</v>
      </c>
      <c r="L829" s="229">
        <f t="shared" si="131"/>
        <v>0</v>
      </c>
      <c r="M829" s="228">
        <f t="shared" si="132"/>
        <v>0</v>
      </c>
      <c r="N829" s="228">
        <f t="shared" si="133"/>
        <v>0</v>
      </c>
      <c r="O829" s="259">
        <f t="shared" si="134"/>
        <v>0</v>
      </c>
      <c r="P829" s="268">
        <f t="shared" si="128"/>
        <v>0</v>
      </c>
      <c r="Q829" s="231">
        <f t="shared" si="129"/>
        <v>0</v>
      </c>
      <c r="R829" s="97">
        <f t="shared" si="135"/>
        <v>0</v>
      </c>
      <c r="S829" s="237">
        <f>IF(AND(LARGE('Sch A. Input'!$CL$15:$CL$41,COUNTIF('Sch A. Input'!$CL$15:$CL$41,"&gt;="&amp;F829))&lt;E829,F829&lt;&gt;0),"Leaver",J829-G829)</f>
        <v>0</v>
      </c>
      <c r="T829" s="237">
        <f>IF(AND(LARGE('Sch A. Input'!$CL$15:$CL$41,COUNTIF('Sch A. Input'!$CL$15:$CL$41,"&gt;="&amp;F829))&lt;E829,F829&lt;&gt;0),"Leaver",K829-H829)</f>
        <v>0</v>
      </c>
      <c r="U829" s="238">
        <f>IF(AND(LARGE('Sch A. Input'!$CL$15:$CL$41,COUNTIF('Sch A. Input'!$CL$15:$CL$41,"&gt;="&amp;F829))&lt;E829,F829&lt;&gt;0),"Leaver",L829-I829)</f>
        <v>0</v>
      </c>
      <c r="V829" s="238">
        <f>IF(AND(LARGE('Sch A. Input'!$CL$15:$CL$41,COUNTIF('Sch A. Input'!$CL$15:$CL$41,"&gt;="&amp;F829))&lt;E829,F829&lt;&gt;0),"Leaver",IFERROR(S829/X829*$M$9,0))</f>
        <v>0</v>
      </c>
      <c r="W829" s="238">
        <f>IF(AND(LARGE('Sch A. Input'!$CL$15:$CL$41,COUNTIF('Sch A. Input'!$CL$15:$CL$41,"&gt;="&amp;F829))&lt;E829,F829&lt;&gt;0),"Leaver",V829+T829)</f>
        <v>0</v>
      </c>
      <c r="X829" s="264">
        <f>IF(AND(LARGE('Sch A. Input'!$CL$15:$CL$41,COUNTIF('Sch A. Input'!$CL$15:$CL$41,"&gt;="&amp;F829))&lt;E829,F829&lt;&gt;0),"Leaver",IF(OR(D829="",D829&gt;$L$11,($L$11-14)&lt;$K$9),0,(E829+1-D829)/14-1))</f>
        <v>0</v>
      </c>
      <c r="Y829" s="265">
        <f>IF(AND(LARGE('Sch A. Input'!$CL$15:$CL$41,COUNTIF('Sch A. Input'!$CL$15:$CL$41,"&gt;="&amp;F829))&lt;E829,F829&lt;&gt;0),"Leaver",IFERROR(IF((S829/$X829*$M$9+T829)&gt;$D$12,"YES","NO"),0))</f>
        <v>0</v>
      </c>
      <c r="Z829" s="225">
        <f>IF(AND(LARGE('Sch A. Input'!$CL$15:$CL$41,COUNTIF('Sch A. Input'!$CL$15:$CL$41,"&gt;="&amp;F829))&lt;E829,F829&lt;&gt;0),"Leaver",IFERROR(IF($Y829="YES",MIN($U829*($G$12/$D$12),$G$12),(SUMPRODUCT(--((MIN(W829,$D$12))&gt;$C$9:$C$12),((MIN(W829,$D$12))-$C$9:$C$12),$H$9:$H$12))-((1-(X829/$M$9))*(SUMPRODUCT(--((MIN(V829,$D$12))&gt;$C$9:$C$12),((MIN(V829,$D$12))-$C$9:$C$12),$H$9:$H$12)))),0))</f>
        <v>0</v>
      </c>
      <c r="AA829" s="169">
        <f>IF(AND(LARGE('Sch A. Input'!$CL$15:$CL$41,COUNTIF('Sch A. Input'!$CL$15:$CL$41,"&gt;="&amp;F829))&lt;E829,F829&lt;&gt;0),"Leaver",IFERROR(Z829/U829,0))</f>
        <v>0</v>
      </c>
      <c r="AB829" s="170">
        <f>IF(AND(LARGE('Sch A. Input'!$CL$15:$CL$41,COUNTIF('Sch A. Input'!$CL$15:$CL$41,"&gt;="&amp;F829))&lt;E829,F829&lt;&gt;0),"Leaver",Q829-Z829)</f>
        <v>0</v>
      </c>
      <c r="AC829" s="94">
        <f t="shared" si="136"/>
        <v>0</v>
      </c>
      <c r="BK829" s="2"/>
      <c r="BL829" s="2"/>
      <c r="CI829"/>
    </row>
    <row r="830" spans="2:87" x14ac:dyDescent="0.35">
      <c r="B830" s="70" t="str">
        <f>IF('Sch A. Input'!B828="","",'Sch A. Input'!B828)</f>
        <v/>
      </c>
      <c r="C830" s="75" t="str">
        <f>IF('Sch A. Input'!C828="","",'Sch A. Input'!C828)</f>
        <v/>
      </c>
      <c r="D830" s="71" t="str">
        <f>IF('Sch A. Input'!D828="","",'Sch A. Input'!D828)</f>
        <v/>
      </c>
      <c r="E830" s="71">
        <f>'Sch A. Input'!E828</f>
        <v>45016</v>
      </c>
      <c r="F830" s="71">
        <f>'Sch A. Input'!F828</f>
        <v>0</v>
      </c>
      <c r="G830" s="226">
        <f>SUMIFS('Sch A. Input'!H828:CJ828,'Sch A. Input'!$H$13:$CJ$13,$L$11,'Sch A. Input'!$H$14:$CJ$14,"Recurring")</f>
        <v>0</v>
      </c>
      <c r="H830" s="226">
        <f>SUMIFS('Sch A. Input'!H828:CJ828,'Sch A. Input'!$H$13:$CJ$13,$L$11,'Sch A. Input'!$H$14:$CJ$14,"One-time")</f>
        <v>0</v>
      </c>
      <c r="I830" s="227">
        <f t="shared" si="130"/>
        <v>0</v>
      </c>
      <c r="J830" s="228">
        <f>SUMIFS('Sch A. Input'!H828:CJ828,'Sch A. Input'!$H$14:$CJ$14,"Recurring",'Sch A. Input'!$H$13:$CJ$13,"&lt;="&amp;$L$11)</f>
        <v>0</v>
      </c>
      <c r="K830" s="228">
        <f>SUMIFS('Sch A. Input'!H828:CJ828,'Sch A. Input'!$H$14:$CJ$14,"One-time",'Sch A. Input'!$H$13:$CJ$13,"&lt;="&amp;$L$11)</f>
        <v>0</v>
      </c>
      <c r="L830" s="229">
        <f t="shared" si="131"/>
        <v>0</v>
      </c>
      <c r="M830" s="228">
        <f t="shared" si="132"/>
        <v>0</v>
      </c>
      <c r="N830" s="228">
        <f t="shared" si="133"/>
        <v>0</v>
      </c>
      <c r="O830" s="259">
        <f t="shared" si="134"/>
        <v>0</v>
      </c>
      <c r="P830" s="268">
        <f t="shared" si="128"/>
        <v>0</v>
      </c>
      <c r="Q830" s="231">
        <f t="shared" si="129"/>
        <v>0</v>
      </c>
      <c r="R830" s="97">
        <f t="shared" si="135"/>
        <v>0</v>
      </c>
      <c r="S830" s="237">
        <f>IF(AND(LARGE('Sch A. Input'!$CL$15:$CL$41,COUNTIF('Sch A. Input'!$CL$15:$CL$41,"&gt;="&amp;F830))&lt;E830,F830&lt;&gt;0),"Leaver",J830-G830)</f>
        <v>0</v>
      </c>
      <c r="T830" s="237">
        <f>IF(AND(LARGE('Sch A. Input'!$CL$15:$CL$41,COUNTIF('Sch A. Input'!$CL$15:$CL$41,"&gt;="&amp;F830))&lt;E830,F830&lt;&gt;0),"Leaver",K830-H830)</f>
        <v>0</v>
      </c>
      <c r="U830" s="238">
        <f>IF(AND(LARGE('Sch A. Input'!$CL$15:$CL$41,COUNTIF('Sch A. Input'!$CL$15:$CL$41,"&gt;="&amp;F830))&lt;E830,F830&lt;&gt;0),"Leaver",L830-I830)</f>
        <v>0</v>
      </c>
      <c r="V830" s="238">
        <f>IF(AND(LARGE('Sch A. Input'!$CL$15:$CL$41,COUNTIF('Sch A. Input'!$CL$15:$CL$41,"&gt;="&amp;F830))&lt;E830,F830&lt;&gt;0),"Leaver",IFERROR(S830/X830*$M$9,0))</f>
        <v>0</v>
      </c>
      <c r="W830" s="238">
        <f>IF(AND(LARGE('Sch A. Input'!$CL$15:$CL$41,COUNTIF('Sch A. Input'!$CL$15:$CL$41,"&gt;="&amp;F830))&lt;E830,F830&lt;&gt;0),"Leaver",V830+T830)</f>
        <v>0</v>
      </c>
      <c r="X830" s="264">
        <f>IF(AND(LARGE('Sch A. Input'!$CL$15:$CL$41,COUNTIF('Sch A. Input'!$CL$15:$CL$41,"&gt;="&amp;F830))&lt;E830,F830&lt;&gt;0),"Leaver",IF(OR(D830="",D830&gt;$L$11,($L$11-14)&lt;$K$9),0,(E830+1-D830)/14-1))</f>
        <v>0</v>
      </c>
      <c r="Y830" s="265">
        <f>IF(AND(LARGE('Sch A. Input'!$CL$15:$CL$41,COUNTIF('Sch A. Input'!$CL$15:$CL$41,"&gt;="&amp;F830))&lt;E830,F830&lt;&gt;0),"Leaver",IFERROR(IF((S830/$X830*$M$9+T830)&gt;$D$12,"YES","NO"),0))</f>
        <v>0</v>
      </c>
      <c r="Z830" s="225">
        <f>IF(AND(LARGE('Sch A. Input'!$CL$15:$CL$41,COUNTIF('Sch A. Input'!$CL$15:$CL$41,"&gt;="&amp;F830))&lt;E830,F830&lt;&gt;0),"Leaver",IFERROR(IF($Y830="YES",MIN($U830*($G$12/$D$12),$G$12),(SUMPRODUCT(--((MIN(W830,$D$12))&gt;$C$9:$C$12),((MIN(W830,$D$12))-$C$9:$C$12),$H$9:$H$12))-((1-(X830/$M$9))*(SUMPRODUCT(--((MIN(V830,$D$12))&gt;$C$9:$C$12),((MIN(V830,$D$12))-$C$9:$C$12),$H$9:$H$12)))),0))</f>
        <v>0</v>
      </c>
      <c r="AA830" s="169">
        <f>IF(AND(LARGE('Sch A. Input'!$CL$15:$CL$41,COUNTIF('Sch A. Input'!$CL$15:$CL$41,"&gt;="&amp;F830))&lt;E830,F830&lt;&gt;0),"Leaver",IFERROR(Z830/U830,0))</f>
        <v>0</v>
      </c>
      <c r="AB830" s="170">
        <f>IF(AND(LARGE('Sch A. Input'!$CL$15:$CL$41,COUNTIF('Sch A. Input'!$CL$15:$CL$41,"&gt;="&amp;F830))&lt;E830,F830&lt;&gt;0),"Leaver",Q830-Z830)</f>
        <v>0</v>
      </c>
      <c r="AC830" s="94">
        <f t="shared" si="136"/>
        <v>0</v>
      </c>
      <c r="BK830" s="2"/>
      <c r="BL830" s="2"/>
      <c r="CI830"/>
    </row>
    <row r="831" spans="2:87" x14ac:dyDescent="0.35">
      <c r="B831" s="70" t="str">
        <f>IF('Sch A. Input'!B829="","",'Sch A. Input'!B829)</f>
        <v/>
      </c>
      <c r="C831" s="75" t="str">
        <f>IF('Sch A. Input'!C829="","",'Sch A. Input'!C829)</f>
        <v/>
      </c>
      <c r="D831" s="71" t="str">
        <f>IF('Sch A. Input'!D829="","",'Sch A. Input'!D829)</f>
        <v/>
      </c>
      <c r="E831" s="71">
        <f>'Sch A. Input'!E829</f>
        <v>45016</v>
      </c>
      <c r="F831" s="71">
        <f>'Sch A. Input'!F829</f>
        <v>0</v>
      </c>
      <c r="G831" s="226">
        <f>SUMIFS('Sch A. Input'!H829:CJ829,'Sch A. Input'!$H$13:$CJ$13,$L$11,'Sch A. Input'!$H$14:$CJ$14,"Recurring")</f>
        <v>0</v>
      </c>
      <c r="H831" s="226">
        <f>SUMIFS('Sch A. Input'!H829:CJ829,'Sch A. Input'!$H$13:$CJ$13,$L$11,'Sch A. Input'!$H$14:$CJ$14,"One-time")</f>
        <v>0</v>
      </c>
      <c r="I831" s="227">
        <f t="shared" si="130"/>
        <v>0</v>
      </c>
      <c r="J831" s="228">
        <f>SUMIFS('Sch A. Input'!H829:CJ829,'Sch A. Input'!$H$14:$CJ$14,"Recurring",'Sch A. Input'!$H$13:$CJ$13,"&lt;="&amp;$L$11)</f>
        <v>0</v>
      </c>
      <c r="K831" s="228">
        <f>SUMIFS('Sch A. Input'!H829:CJ829,'Sch A. Input'!$H$14:$CJ$14,"One-time",'Sch A. Input'!$H$13:$CJ$13,"&lt;="&amp;$L$11)</f>
        <v>0</v>
      </c>
      <c r="L831" s="229">
        <f t="shared" si="131"/>
        <v>0</v>
      </c>
      <c r="M831" s="228">
        <f t="shared" si="132"/>
        <v>0</v>
      </c>
      <c r="N831" s="228">
        <f t="shared" si="133"/>
        <v>0</v>
      </c>
      <c r="O831" s="259">
        <f t="shared" si="134"/>
        <v>0</v>
      </c>
      <c r="P831" s="268">
        <f t="shared" si="128"/>
        <v>0</v>
      </c>
      <c r="Q831" s="231">
        <f t="shared" si="129"/>
        <v>0</v>
      </c>
      <c r="R831" s="97">
        <f t="shared" si="135"/>
        <v>0</v>
      </c>
      <c r="S831" s="237">
        <f>IF(AND(LARGE('Sch A. Input'!$CL$15:$CL$41,COUNTIF('Sch A. Input'!$CL$15:$CL$41,"&gt;="&amp;F831))&lt;E831,F831&lt;&gt;0),"Leaver",J831-G831)</f>
        <v>0</v>
      </c>
      <c r="T831" s="237">
        <f>IF(AND(LARGE('Sch A. Input'!$CL$15:$CL$41,COUNTIF('Sch A. Input'!$CL$15:$CL$41,"&gt;="&amp;F831))&lt;E831,F831&lt;&gt;0),"Leaver",K831-H831)</f>
        <v>0</v>
      </c>
      <c r="U831" s="238">
        <f>IF(AND(LARGE('Sch A. Input'!$CL$15:$CL$41,COUNTIF('Sch A. Input'!$CL$15:$CL$41,"&gt;="&amp;F831))&lt;E831,F831&lt;&gt;0),"Leaver",L831-I831)</f>
        <v>0</v>
      </c>
      <c r="V831" s="238">
        <f>IF(AND(LARGE('Sch A. Input'!$CL$15:$CL$41,COUNTIF('Sch A. Input'!$CL$15:$CL$41,"&gt;="&amp;F831))&lt;E831,F831&lt;&gt;0),"Leaver",IFERROR(S831/X831*$M$9,0))</f>
        <v>0</v>
      </c>
      <c r="W831" s="238">
        <f>IF(AND(LARGE('Sch A. Input'!$CL$15:$CL$41,COUNTIF('Sch A. Input'!$CL$15:$CL$41,"&gt;="&amp;F831))&lt;E831,F831&lt;&gt;0),"Leaver",V831+T831)</f>
        <v>0</v>
      </c>
      <c r="X831" s="264">
        <f>IF(AND(LARGE('Sch A. Input'!$CL$15:$CL$41,COUNTIF('Sch A. Input'!$CL$15:$CL$41,"&gt;="&amp;F831))&lt;E831,F831&lt;&gt;0),"Leaver",IF(OR(D831="",D831&gt;$L$11,($L$11-14)&lt;$K$9),0,(E831+1-D831)/14-1))</f>
        <v>0</v>
      </c>
      <c r="Y831" s="265">
        <f>IF(AND(LARGE('Sch A. Input'!$CL$15:$CL$41,COUNTIF('Sch A. Input'!$CL$15:$CL$41,"&gt;="&amp;F831))&lt;E831,F831&lt;&gt;0),"Leaver",IFERROR(IF((S831/$X831*$M$9+T831)&gt;$D$12,"YES","NO"),0))</f>
        <v>0</v>
      </c>
      <c r="Z831" s="225">
        <f>IF(AND(LARGE('Sch A. Input'!$CL$15:$CL$41,COUNTIF('Sch A. Input'!$CL$15:$CL$41,"&gt;="&amp;F831))&lt;E831,F831&lt;&gt;0),"Leaver",IFERROR(IF($Y831="YES",MIN($U831*($G$12/$D$12),$G$12),(SUMPRODUCT(--((MIN(W831,$D$12))&gt;$C$9:$C$12),((MIN(W831,$D$12))-$C$9:$C$12),$H$9:$H$12))-((1-(X831/$M$9))*(SUMPRODUCT(--((MIN(V831,$D$12))&gt;$C$9:$C$12),((MIN(V831,$D$12))-$C$9:$C$12),$H$9:$H$12)))),0))</f>
        <v>0</v>
      </c>
      <c r="AA831" s="169">
        <f>IF(AND(LARGE('Sch A. Input'!$CL$15:$CL$41,COUNTIF('Sch A. Input'!$CL$15:$CL$41,"&gt;="&amp;F831))&lt;E831,F831&lt;&gt;0),"Leaver",IFERROR(Z831/U831,0))</f>
        <v>0</v>
      </c>
      <c r="AB831" s="170">
        <f>IF(AND(LARGE('Sch A. Input'!$CL$15:$CL$41,COUNTIF('Sch A. Input'!$CL$15:$CL$41,"&gt;="&amp;F831))&lt;E831,F831&lt;&gt;0),"Leaver",Q831-Z831)</f>
        <v>0</v>
      </c>
      <c r="AC831" s="94">
        <f t="shared" si="136"/>
        <v>0</v>
      </c>
      <c r="BK831" s="2"/>
      <c r="BL831" s="2"/>
      <c r="CI831"/>
    </row>
    <row r="832" spans="2:87" x14ac:dyDescent="0.35">
      <c r="B832" s="70" t="str">
        <f>IF('Sch A. Input'!B830="","",'Sch A. Input'!B830)</f>
        <v/>
      </c>
      <c r="C832" s="75" t="str">
        <f>IF('Sch A. Input'!C830="","",'Sch A. Input'!C830)</f>
        <v/>
      </c>
      <c r="D832" s="71" t="str">
        <f>IF('Sch A. Input'!D830="","",'Sch A. Input'!D830)</f>
        <v/>
      </c>
      <c r="E832" s="71">
        <f>'Sch A. Input'!E830</f>
        <v>45016</v>
      </c>
      <c r="F832" s="71">
        <f>'Sch A. Input'!F830</f>
        <v>0</v>
      </c>
      <c r="G832" s="226">
        <f>SUMIFS('Sch A. Input'!H830:CJ830,'Sch A. Input'!$H$13:$CJ$13,$L$11,'Sch A. Input'!$H$14:$CJ$14,"Recurring")</f>
        <v>0</v>
      </c>
      <c r="H832" s="226">
        <f>SUMIFS('Sch A. Input'!H830:CJ830,'Sch A. Input'!$H$13:$CJ$13,$L$11,'Sch A. Input'!$H$14:$CJ$14,"One-time")</f>
        <v>0</v>
      </c>
      <c r="I832" s="227">
        <f t="shared" si="130"/>
        <v>0</v>
      </c>
      <c r="J832" s="228">
        <f>SUMIFS('Sch A. Input'!H830:CJ830,'Sch A. Input'!$H$14:$CJ$14,"Recurring",'Sch A. Input'!$H$13:$CJ$13,"&lt;="&amp;$L$11)</f>
        <v>0</v>
      </c>
      <c r="K832" s="228">
        <f>SUMIFS('Sch A. Input'!H830:CJ830,'Sch A. Input'!$H$14:$CJ$14,"One-time",'Sch A. Input'!$H$13:$CJ$13,"&lt;="&amp;$L$11)</f>
        <v>0</v>
      </c>
      <c r="L832" s="229">
        <f t="shared" si="131"/>
        <v>0</v>
      </c>
      <c r="M832" s="228">
        <f t="shared" si="132"/>
        <v>0</v>
      </c>
      <c r="N832" s="228">
        <f t="shared" si="133"/>
        <v>0</v>
      </c>
      <c r="O832" s="259">
        <f t="shared" si="134"/>
        <v>0</v>
      </c>
      <c r="P832" s="268">
        <f t="shared" si="128"/>
        <v>0</v>
      </c>
      <c r="Q832" s="231">
        <f t="shared" si="129"/>
        <v>0</v>
      </c>
      <c r="R832" s="97">
        <f t="shared" si="135"/>
        <v>0</v>
      </c>
      <c r="S832" s="237">
        <f>IF(AND(LARGE('Sch A. Input'!$CL$15:$CL$41,COUNTIF('Sch A. Input'!$CL$15:$CL$41,"&gt;="&amp;F832))&lt;E832,F832&lt;&gt;0),"Leaver",J832-G832)</f>
        <v>0</v>
      </c>
      <c r="T832" s="237">
        <f>IF(AND(LARGE('Sch A. Input'!$CL$15:$CL$41,COUNTIF('Sch A. Input'!$CL$15:$CL$41,"&gt;="&amp;F832))&lt;E832,F832&lt;&gt;0),"Leaver",K832-H832)</f>
        <v>0</v>
      </c>
      <c r="U832" s="238">
        <f>IF(AND(LARGE('Sch A. Input'!$CL$15:$CL$41,COUNTIF('Sch A. Input'!$CL$15:$CL$41,"&gt;="&amp;F832))&lt;E832,F832&lt;&gt;0),"Leaver",L832-I832)</f>
        <v>0</v>
      </c>
      <c r="V832" s="238">
        <f>IF(AND(LARGE('Sch A. Input'!$CL$15:$CL$41,COUNTIF('Sch A. Input'!$CL$15:$CL$41,"&gt;="&amp;F832))&lt;E832,F832&lt;&gt;0),"Leaver",IFERROR(S832/X832*$M$9,0))</f>
        <v>0</v>
      </c>
      <c r="W832" s="238">
        <f>IF(AND(LARGE('Sch A. Input'!$CL$15:$CL$41,COUNTIF('Sch A. Input'!$CL$15:$CL$41,"&gt;="&amp;F832))&lt;E832,F832&lt;&gt;0),"Leaver",V832+T832)</f>
        <v>0</v>
      </c>
      <c r="X832" s="264">
        <f>IF(AND(LARGE('Sch A. Input'!$CL$15:$CL$41,COUNTIF('Sch A. Input'!$CL$15:$CL$41,"&gt;="&amp;F832))&lt;E832,F832&lt;&gt;0),"Leaver",IF(OR(D832="",D832&gt;$L$11,($L$11-14)&lt;$K$9),0,(E832+1-D832)/14-1))</f>
        <v>0</v>
      </c>
      <c r="Y832" s="265">
        <f>IF(AND(LARGE('Sch A. Input'!$CL$15:$CL$41,COUNTIF('Sch A. Input'!$CL$15:$CL$41,"&gt;="&amp;F832))&lt;E832,F832&lt;&gt;0),"Leaver",IFERROR(IF((S832/$X832*$M$9+T832)&gt;$D$12,"YES","NO"),0))</f>
        <v>0</v>
      </c>
      <c r="Z832" s="225">
        <f>IF(AND(LARGE('Sch A. Input'!$CL$15:$CL$41,COUNTIF('Sch A. Input'!$CL$15:$CL$41,"&gt;="&amp;F832))&lt;E832,F832&lt;&gt;0),"Leaver",IFERROR(IF($Y832="YES",MIN($U832*($G$12/$D$12),$G$12),(SUMPRODUCT(--((MIN(W832,$D$12))&gt;$C$9:$C$12),((MIN(W832,$D$12))-$C$9:$C$12),$H$9:$H$12))-((1-(X832/$M$9))*(SUMPRODUCT(--((MIN(V832,$D$12))&gt;$C$9:$C$12),((MIN(V832,$D$12))-$C$9:$C$12),$H$9:$H$12)))),0))</f>
        <v>0</v>
      </c>
      <c r="AA832" s="169">
        <f>IF(AND(LARGE('Sch A. Input'!$CL$15:$CL$41,COUNTIF('Sch A. Input'!$CL$15:$CL$41,"&gt;="&amp;F832))&lt;E832,F832&lt;&gt;0),"Leaver",IFERROR(Z832/U832,0))</f>
        <v>0</v>
      </c>
      <c r="AB832" s="170">
        <f>IF(AND(LARGE('Sch A. Input'!$CL$15:$CL$41,COUNTIF('Sch A. Input'!$CL$15:$CL$41,"&gt;="&amp;F832))&lt;E832,F832&lt;&gt;0),"Leaver",Q832-Z832)</f>
        <v>0</v>
      </c>
      <c r="AC832" s="94">
        <f t="shared" si="136"/>
        <v>0</v>
      </c>
      <c r="BK832" s="2"/>
      <c r="BL832" s="2"/>
      <c r="CI832"/>
    </row>
    <row r="833" spans="2:87" x14ac:dyDescent="0.35">
      <c r="B833" s="70" t="str">
        <f>IF('Sch A. Input'!B831="","",'Sch A. Input'!B831)</f>
        <v/>
      </c>
      <c r="C833" s="75" t="str">
        <f>IF('Sch A. Input'!C831="","",'Sch A. Input'!C831)</f>
        <v/>
      </c>
      <c r="D833" s="71" t="str">
        <f>IF('Sch A. Input'!D831="","",'Sch A. Input'!D831)</f>
        <v/>
      </c>
      <c r="E833" s="71">
        <f>'Sch A. Input'!E831</f>
        <v>45016</v>
      </c>
      <c r="F833" s="71">
        <f>'Sch A. Input'!F831</f>
        <v>0</v>
      </c>
      <c r="G833" s="226">
        <f>SUMIFS('Sch A. Input'!H831:CJ831,'Sch A. Input'!$H$13:$CJ$13,$L$11,'Sch A. Input'!$H$14:$CJ$14,"Recurring")</f>
        <v>0</v>
      </c>
      <c r="H833" s="226">
        <f>SUMIFS('Sch A. Input'!H831:CJ831,'Sch A. Input'!$H$13:$CJ$13,$L$11,'Sch A. Input'!$H$14:$CJ$14,"One-time")</f>
        <v>0</v>
      </c>
      <c r="I833" s="227">
        <f t="shared" si="130"/>
        <v>0</v>
      </c>
      <c r="J833" s="228">
        <f>SUMIFS('Sch A. Input'!H831:CJ831,'Sch A. Input'!$H$14:$CJ$14,"Recurring",'Sch A. Input'!$H$13:$CJ$13,"&lt;="&amp;$L$11)</f>
        <v>0</v>
      </c>
      <c r="K833" s="228">
        <f>SUMIFS('Sch A. Input'!H831:CJ831,'Sch A. Input'!$H$14:$CJ$14,"One-time",'Sch A. Input'!$H$13:$CJ$13,"&lt;="&amp;$L$11)</f>
        <v>0</v>
      </c>
      <c r="L833" s="229">
        <f t="shared" si="131"/>
        <v>0</v>
      </c>
      <c r="M833" s="228">
        <f t="shared" si="132"/>
        <v>0</v>
      </c>
      <c r="N833" s="228">
        <f t="shared" si="133"/>
        <v>0</v>
      </c>
      <c r="O833" s="259">
        <f t="shared" si="134"/>
        <v>0</v>
      </c>
      <c r="P833" s="268">
        <f t="shared" si="128"/>
        <v>0</v>
      </c>
      <c r="Q833" s="231">
        <f t="shared" si="129"/>
        <v>0</v>
      </c>
      <c r="R833" s="97">
        <f t="shared" si="135"/>
        <v>0</v>
      </c>
      <c r="S833" s="237">
        <f>IF(AND(LARGE('Sch A. Input'!$CL$15:$CL$41,COUNTIF('Sch A. Input'!$CL$15:$CL$41,"&gt;="&amp;F833))&lt;E833,F833&lt;&gt;0),"Leaver",J833-G833)</f>
        <v>0</v>
      </c>
      <c r="T833" s="237">
        <f>IF(AND(LARGE('Sch A. Input'!$CL$15:$CL$41,COUNTIF('Sch A. Input'!$CL$15:$CL$41,"&gt;="&amp;F833))&lt;E833,F833&lt;&gt;0),"Leaver",K833-H833)</f>
        <v>0</v>
      </c>
      <c r="U833" s="238">
        <f>IF(AND(LARGE('Sch A. Input'!$CL$15:$CL$41,COUNTIF('Sch A. Input'!$CL$15:$CL$41,"&gt;="&amp;F833))&lt;E833,F833&lt;&gt;0),"Leaver",L833-I833)</f>
        <v>0</v>
      </c>
      <c r="V833" s="238">
        <f>IF(AND(LARGE('Sch A. Input'!$CL$15:$CL$41,COUNTIF('Sch A. Input'!$CL$15:$CL$41,"&gt;="&amp;F833))&lt;E833,F833&lt;&gt;0),"Leaver",IFERROR(S833/X833*$M$9,0))</f>
        <v>0</v>
      </c>
      <c r="W833" s="238">
        <f>IF(AND(LARGE('Sch A. Input'!$CL$15:$CL$41,COUNTIF('Sch A. Input'!$CL$15:$CL$41,"&gt;="&amp;F833))&lt;E833,F833&lt;&gt;0),"Leaver",V833+T833)</f>
        <v>0</v>
      </c>
      <c r="X833" s="264">
        <f>IF(AND(LARGE('Sch A. Input'!$CL$15:$CL$41,COUNTIF('Sch A. Input'!$CL$15:$CL$41,"&gt;="&amp;F833))&lt;E833,F833&lt;&gt;0),"Leaver",IF(OR(D833="",D833&gt;$L$11,($L$11-14)&lt;$K$9),0,(E833+1-D833)/14-1))</f>
        <v>0</v>
      </c>
      <c r="Y833" s="265">
        <f>IF(AND(LARGE('Sch A. Input'!$CL$15:$CL$41,COUNTIF('Sch A. Input'!$CL$15:$CL$41,"&gt;="&amp;F833))&lt;E833,F833&lt;&gt;0),"Leaver",IFERROR(IF((S833/$X833*$M$9+T833)&gt;$D$12,"YES","NO"),0))</f>
        <v>0</v>
      </c>
      <c r="Z833" s="225">
        <f>IF(AND(LARGE('Sch A. Input'!$CL$15:$CL$41,COUNTIF('Sch A. Input'!$CL$15:$CL$41,"&gt;="&amp;F833))&lt;E833,F833&lt;&gt;0),"Leaver",IFERROR(IF($Y833="YES",MIN($U833*($G$12/$D$12),$G$12),(SUMPRODUCT(--((MIN(W833,$D$12))&gt;$C$9:$C$12),((MIN(W833,$D$12))-$C$9:$C$12),$H$9:$H$12))-((1-(X833/$M$9))*(SUMPRODUCT(--((MIN(V833,$D$12))&gt;$C$9:$C$12),((MIN(V833,$D$12))-$C$9:$C$12),$H$9:$H$12)))),0))</f>
        <v>0</v>
      </c>
      <c r="AA833" s="169">
        <f>IF(AND(LARGE('Sch A. Input'!$CL$15:$CL$41,COUNTIF('Sch A. Input'!$CL$15:$CL$41,"&gt;="&amp;F833))&lt;E833,F833&lt;&gt;0),"Leaver",IFERROR(Z833/U833,0))</f>
        <v>0</v>
      </c>
      <c r="AB833" s="170">
        <f>IF(AND(LARGE('Sch A. Input'!$CL$15:$CL$41,COUNTIF('Sch A. Input'!$CL$15:$CL$41,"&gt;="&amp;F833))&lt;E833,F833&lt;&gt;0),"Leaver",Q833-Z833)</f>
        <v>0</v>
      </c>
      <c r="AC833" s="94">
        <f t="shared" si="136"/>
        <v>0</v>
      </c>
      <c r="BK833" s="2"/>
      <c r="BL833" s="2"/>
      <c r="CI833"/>
    </row>
    <row r="834" spans="2:87" x14ac:dyDescent="0.35">
      <c r="B834" s="70" t="str">
        <f>IF('Sch A. Input'!B832="","",'Sch A. Input'!B832)</f>
        <v/>
      </c>
      <c r="C834" s="75" t="str">
        <f>IF('Sch A. Input'!C832="","",'Sch A. Input'!C832)</f>
        <v/>
      </c>
      <c r="D834" s="71" t="str">
        <f>IF('Sch A. Input'!D832="","",'Sch A. Input'!D832)</f>
        <v/>
      </c>
      <c r="E834" s="71">
        <f>'Sch A. Input'!E832</f>
        <v>45016</v>
      </c>
      <c r="F834" s="71">
        <f>'Sch A. Input'!F832</f>
        <v>0</v>
      </c>
      <c r="G834" s="226">
        <f>SUMIFS('Sch A. Input'!H832:CJ832,'Sch A. Input'!$H$13:$CJ$13,$L$11,'Sch A. Input'!$H$14:$CJ$14,"Recurring")</f>
        <v>0</v>
      </c>
      <c r="H834" s="226">
        <f>SUMIFS('Sch A. Input'!H832:CJ832,'Sch A. Input'!$H$13:$CJ$13,$L$11,'Sch A. Input'!$H$14:$CJ$14,"One-time")</f>
        <v>0</v>
      </c>
      <c r="I834" s="227">
        <f t="shared" si="130"/>
        <v>0</v>
      </c>
      <c r="J834" s="228">
        <f>SUMIFS('Sch A. Input'!H832:CJ832,'Sch A. Input'!$H$14:$CJ$14,"Recurring",'Sch A. Input'!$H$13:$CJ$13,"&lt;="&amp;$L$11)</f>
        <v>0</v>
      </c>
      <c r="K834" s="228">
        <f>SUMIFS('Sch A. Input'!H832:CJ832,'Sch A. Input'!$H$14:$CJ$14,"One-time",'Sch A. Input'!$H$13:$CJ$13,"&lt;="&amp;$L$11)</f>
        <v>0</v>
      </c>
      <c r="L834" s="229">
        <f t="shared" si="131"/>
        <v>0</v>
      </c>
      <c r="M834" s="228">
        <f t="shared" si="132"/>
        <v>0</v>
      </c>
      <c r="N834" s="228">
        <f t="shared" si="133"/>
        <v>0</v>
      </c>
      <c r="O834" s="259">
        <f t="shared" si="134"/>
        <v>0</v>
      </c>
      <c r="P834" s="268">
        <f t="shared" si="128"/>
        <v>0</v>
      </c>
      <c r="Q834" s="231">
        <f t="shared" si="129"/>
        <v>0</v>
      </c>
      <c r="R834" s="97">
        <f t="shared" si="135"/>
        <v>0</v>
      </c>
      <c r="S834" s="237">
        <f>IF(AND(LARGE('Sch A. Input'!$CL$15:$CL$41,COUNTIF('Sch A. Input'!$CL$15:$CL$41,"&gt;="&amp;F834))&lt;E834,F834&lt;&gt;0),"Leaver",J834-G834)</f>
        <v>0</v>
      </c>
      <c r="T834" s="237">
        <f>IF(AND(LARGE('Sch A. Input'!$CL$15:$CL$41,COUNTIF('Sch A. Input'!$CL$15:$CL$41,"&gt;="&amp;F834))&lt;E834,F834&lt;&gt;0),"Leaver",K834-H834)</f>
        <v>0</v>
      </c>
      <c r="U834" s="238">
        <f>IF(AND(LARGE('Sch A. Input'!$CL$15:$CL$41,COUNTIF('Sch A. Input'!$CL$15:$CL$41,"&gt;="&amp;F834))&lt;E834,F834&lt;&gt;0),"Leaver",L834-I834)</f>
        <v>0</v>
      </c>
      <c r="V834" s="238">
        <f>IF(AND(LARGE('Sch A. Input'!$CL$15:$CL$41,COUNTIF('Sch A. Input'!$CL$15:$CL$41,"&gt;="&amp;F834))&lt;E834,F834&lt;&gt;0),"Leaver",IFERROR(S834/X834*$M$9,0))</f>
        <v>0</v>
      </c>
      <c r="W834" s="238">
        <f>IF(AND(LARGE('Sch A. Input'!$CL$15:$CL$41,COUNTIF('Sch A. Input'!$CL$15:$CL$41,"&gt;="&amp;F834))&lt;E834,F834&lt;&gt;0),"Leaver",V834+T834)</f>
        <v>0</v>
      </c>
      <c r="X834" s="264">
        <f>IF(AND(LARGE('Sch A. Input'!$CL$15:$CL$41,COUNTIF('Sch A. Input'!$CL$15:$CL$41,"&gt;="&amp;F834))&lt;E834,F834&lt;&gt;0),"Leaver",IF(OR(D834="",D834&gt;$L$11,($L$11-14)&lt;$K$9),0,(E834+1-D834)/14-1))</f>
        <v>0</v>
      </c>
      <c r="Y834" s="265">
        <f>IF(AND(LARGE('Sch A. Input'!$CL$15:$CL$41,COUNTIF('Sch A. Input'!$CL$15:$CL$41,"&gt;="&amp;F834))&lt;E834,F834&lt;&gt;0),"Leaver",IFERROR(IF((S834/$X834*$M$9+T834)&gt;$D$12,"YES","NO"),0))</f>
        <v>0</v>
      </c>
      <c r="Z834" s="225">
        <f>IF(AND(LARGE('Sch A. Input'!$CL$15:$CL$41,COUNTIF('Sch A. Input'!$CL$15:$CL$41,"&gt;="&amp;F834))&lt;E834,F834&lt;&gt;0),"Leaver",IFERROR(IF($Y834="YES",MIN($U834*($G$12/$D$12),$G$12),(SUMPRODUCT(--((MIN(W834,$D$12))&gt;$C$9:$C$12),((MIN(W834,$D$12))-$C$9:$C$12),$H$9:$H$12))-((1-(X834/$M$9))*(SUMPRODUCT(--((MIN(V834,$D$12))&gt;$C$9:$C$12),((MIN(V834,$D$12))-$C$9:$C$12),$H$9:$H$12)))),0))</f>
        <v>0</v>
      </c>
      <c r="AA834" s="169">
        <f>IF(AND(LARGE('Sch A. Input'!$CL$15:$CL$41,COUNTIF('Sch A. Input'!$CL$15:$CL$41,"&gt;="&amp;F834))&lt;E834,F834&lt;&gt;0),"Leaver",IFERROR(Z834/U834,0))</f>
        <v>0</v>
      </c>
      <c r="AB834" s="170">
        <f>IF(AND(LARGE('Sch A. Input'!$CL$15:$CL$41,COUNTIF('Sch A. Input'!$CL$15:$CL$41,"&gt;="&amp;F834))&lt;E834,F834&lt;&gt;0),"Leaver",Q834-Z834)</f>
        <v>0</v>
      </c>
      <c r="AC834" s="94">
        <f t="shared" si="136"/>
        <v>0</v>
      </c>
      <c r="BK834" s="2"/>
      <c r="BL834" s="2"/>
      <c r="CI834"/>
    </row>
    <row r="835" spans="2:87" x14ac:dyDescent="0.35">
      <c r="B835" s="70" t="str">
        <f>IF('Sch A. Input'!B833="","",'Sch A. Input'!B833)</f>
        <v/>
      </c>
      <c r="C835" s="75" t="str">
        <f>IF('Sch A. Input'!C833="","",'Sch A. Input'!C833)</f>
        <v/>
      </c>
      <c r="D835" s="71" t="str">
        <f>IF('Sch A. Input'!D833="","",'Sch A. Input'!D833)</f>
        <v/>
      </c>
      <c r="E835" s="71">
        <f>'Sch A. Input'!E833</f>
        <v>45016</v>
      </c>
      <c r="F835" s="71">
        <f>'Sch A. Input'!F833</f>
        <v>0</v>
      </c>
      <c r="G835" s="226">
        <f>SUMIFS('Sch A. Input'!H833:CJ833,'Sch A. Input'!$H$13:$CJ$13,$L$11,'Sch A. Input'!$H$14:$CJ$14,"Recurring")</f>
        <v>0</v>
      </c>
      <c r="H835" s="226">
        <f>SUMIFS('Sch A. Input'!H833:CJ833,'Sch A. Input'!$H$13:$CJ$13,$L$11,'Sch A. Input'!$H$14:$CJ$14,"One-time")</f>
        <v>0</v>
      </c>
      <c r="I835" s="227">
        <f t="shared" si="130"/>
        <v>0</v>
      </c>
      <c r="J835" s="228">
        <f>SUMIFS('Sch A. Input'!H833:CJ833,'Sch A. Input'!$H$14:$CJ$14,"Recurring",'Sch A. Input'!$H$13:$CJ$13,"&lt;="&amp;$L$11)</f>
        <v>0</v>
      </c>
      <c r="K835" s="228">
        <f>SUMIFS('Sch A. Input'!H833:CJ833,'Sch A. Input'!$H$14:$CJ$14,"One-time",'Sch A. Input'!$H$13:$CJ$13,"&lt;="&amp;$L$11)</f>
        <v>0</v>
      </c>
      <c r="L835" s="229">
        <f t="shared" si="131"/>
        <v>0</v>
      </c>
      <c r="M835" s="228">
        <f t="shared" si="132"/>
        <v>0</v>
      </c>
      <c r="N835" s="228">
        <f t="shared" si="133"/>
        <v>0</v>
      </c>
      <c r="O835" s="259">
        <f t="shared" si="134"/>
        <v>0</v>
      </c>
      <c r="P835" s="268">
        <f t="shared" si="128"/>
        <v>0</v>
      </c>
      <c r="Q835" s="231">
        <f t="shared" si="129"/>
        <v>0</v>
      </c>
      <c r="R835" s="97">
        <f t="shared" si="135"/>
        <v>0</v>
      </c>
      <c r="S835" s="237">
        <f>IF(AND(LARGE('Sch A. Input'!$CL$15:$CL$41,COUNTIF('Sch A. Input'!$CL$15:$CL$41,"&gt;="&amp;F835))&lt;E835,F835&lt;&gt;0),"Leaver",J835-G835)</f>
        <v>0</v>
      </c>
      <c r="T835" s="237">
        <f>IF(AND(LARGE('Sch A. Input'!$CL$15:$CL$41,COUNTIF('Sch A. Input'!$CL$15:$CL$41,"&gt;="&amp;F835))&lt;E835,F835&lt;&gt;0),"Leaver",K835-H835)</f>
        <v>0</v>
      </c>
      <c r="U835" s="238">
        <f>IF(AND(LARGE('Sch A. Input'!$CL$15:$CL$41,COUNTIF('Sch A. Input'!$CL$15:$CL$41,"&gt;="&amp;F835))&lt;E835,F835&lt;&gt;0),"Leaver",L835-I835)</f>
        <v>0</v>
      </c>
      <c r="V835" s="238">
        <f>IF(AND(LARGE('Sch A. Input'!$CL$15:$CL$41,COUNTIF('Sch A. Input'!$CL$15:$CL$41,"&gt;="&amp;F835))&lt;E835,F835&lt;&gt;0),"Leaver",IFERROR(S835/X835*$M$9,0))</f>
        <v>0</v>
      </c>
      <c r="W835" s="238">
        <f>IF(AND(LARGE('Sch A. Input'!$CL$15:$CL$41,COUNTIF('Sch A. Input'!$CL$15:$CL$41,"&gt;="&amp;F835))&lt;E835,F835&lt;&gt;0),"Leaver",V835+T835)</f>
        <v>0</v>
      </c>
      <c r="X835" s="264">
        <f>IF(AND(LARGE('Sch A. Input'!$CL$15:$CL$41,COUNTIF('Sch A. Input'!$CL$15:$CL$41,"&gt;="&amp;F835))&lt;E835,F835&lt;&gt;0),"Leaver",IF(OR(D835="",D835&gt;$L$11,($L$11-14)&lt;$K$9),0,(E835+1-D835)/14-1))</f>
        <v>0</v>
      </c>
      <c r="Y835" s="265">
        <f>IF(AND(LARGE('Sch A. Input'!$CL$15:$CL$41,COUNTIF('Sch A. Input'!$CL$15:$CL$41,"&gt;="&amp;F835))&lt;E835,F835&lt;&gt;0),"Leaver",IFERROR(IF((S835/$X835*$M$9+T835)&gt;$D$12,"YES","NO"),0))</f>
        <v>0</v>
      </c>
      <c r="Z835" s="225">
        <f>IF(AND(LARGE('Sch A. Input'!$CL$15:$CL$41,COUNTIF('Sch A. Input'!$CL$15:$CL$41,"&gt;="&amp;F835))&lt;E835,F835&lt;&gt;0),"Leaver",IFERROR(IF($Y835="YES",MIN($U835*($G$12/$D$12),$G$12),(SUMPRODUCT(--((MIN(W835,$D$12))&gt;$C$9:$C$12),((MIN(W835,$D$12))-$C$9:$C$12),$H$9:$H$12))-((1-(X835/$M$9))*(SUMPRODUCT(--((MIN(V835,$D$12))&gt;$C$9:$C$12),((MIN(V835,$D$12))-$C$9:$C$12),$H$9:$H$12)))),0))</f>
        <v>0</v>
      </c>
      <c r="AA835" s="169">
        <f>IF(AND(LARGE('Sch A. Input'!$CL$15:$CL$41,COUNTIF('Sch A. Input'!$CL$15:$CL$41,"&gt;="&amp;F835))&lt;E835,F835&lt;&gt;0),"Leaver",IFERROR(Z835/U835,0))</f>
        <v>0</v>
      </c>
      <c r="AB835" s="170">
        <f>IF(AND(LARGE('Sch A. Input'!$CL$15:$CL$41,COUNTIF('Sch A. Input'!$CL$15:$CL$41,"&gt;="&amp;F835))&lt;E835,F835&lt;&gt;0),"Leaver",Q835-Z835)</f>
        <v>0</v>
      </c>
      <c r="AC835" s="94">
        <f t="shared" si="136"/>
        <v>0</v>
      </c>
      <c r="BK835" s="2"/>
      <c r="BL835" s="2"/>
      <c r="CI835"/>
    </row>
    <row r="836" spans="2:87" x14ac:dyDescent="0.35">
      <c r="B836" s="70" t="str">
        <f>IF('Sch A. Input'!B834="","",'Sch A. Input'!B834)</f>
        <v/>
      </c>
      <c r="C836" s="75" t="str">
        <f>IF('Sch A. Input'!C834="","",'Sch A. Input'!C834)</f>
        <v/>
      </c>
      <c r="D836" s="71" t="str">
        <f>IF('Sch A. Input'!D834="","",'Sch A. Input'!D834)</f>
        <v/>
      </c>
      <c r="E836" s="71">
        <f>'Sch A. Input'!E834</f>
        <v>45016</v>
      </c>
      <c r="F836" s="71">
        <f>'Sch A. Input'!F834</f>
        <v>0</v>
      </c>
      <c r="G836" s="226">
        <f>SUMIFS('Sch A. Input'!H834:CJ834,'Sch A. Input'!$H$13:$CJ$13,$L$11,'Sch A. Input'!$H$14:$CJ$14,"Recurring")</f>
        <v>0</v>
      </c>
      <c r="H836" s="226">
        <f>SUMIFS('Sch A. Input'!H834:CJ834,'Sch A. Input'!$H$13:$CJ$13,$L$11,'Sch A. Input'!$H$14:$CJ$14,"One-time")</f>
        <v>0</v>
      </c>
      <c r="I836" s="227">
        <f t="shared" si="130"/>
        <v>0</v>
      </c>
      <c r="J836" s="228">
        <f>SUMIFS('Sch A. Input'!H834:CJ834,'Sch A. Input'!$H$14:$CJ$14,"Recurring",'Sch A. Input'!$H$13:$CJ$13,"&lt;="&amp;$L$11)</f>
        <v>0</v>
      </c>
      <c r="K836" s="228">
        <f>SUMIFS('Sch A. Input'!H834:CJ834,'Sch A. Input'!$H$14:$CJ$14,"One-time",'Sch A. Input'!$H$13:$CJ$13,"&lt;="&amp;$L$11)</f>
        <v>0</v>
      </c>
      <c r="L836" s="229">
        <f t="shared" si="131"/>
        <v>0</v>
      </c>
      <c r="M836" s="228">
        <f t="shared" si="132"/>
        <v>0</v>
      </c>
      <c r="N836" s="228">
        <f t="shared" si="133"/>
        <v>0</v>
      </c>
      <c r="O836" s="259">
        <f t="shared" si="134"/>
        <v>0</v>
      </c>
      <c r="P836" s="268">
        <f t="shared" si="128"/>
        <v>0</v>
      </c>
      <c r="Q836" s="231">
        <f t="shared" si="129"/>
        <v>0</v>
      </c>
      <c r="R836" s="97">
        <f t="shared" si="135"/>
        <v>0</v>
      </c>
      <c r="S836" s="237">
        <f>IF(AND(LARGE('Sch A. Input'!$CL$15:$CL$41,COUNTIF('Sch A. Input'!$CL$15:$CL$41,"&gt;="&amp;F836))&lt;E836,F836&lt;&gt;0),"Leaver",J836-G836)</f>
        <v>0</v>
      </c>
      <c r="T836" s="237">
        <f>IF(AND(LARGE('Sch A. Input'!$CL$15:$CL$41,COUNTIF('Sch A. Input'!$CL$15:$CL$41,"&gt;="&amp;F836))&lt;E836,F836&lt;&gt;0),"Leaver",K836-H836)</f>
        <v>0</v>
      </c>
      <c r="U836" s="238">
        <f>IF(AND(LARGE('Sch A. Input'!$CL$15:$CL$41,COUNTIF('Sch A. Input'!$CL$15:$CL$41,"&gt;="&amp;F836))&lt;E836,F836&lt;&gt;0),"Leaver",L836-I836)</f>
        <v>0</v>
      </c>
      <c r="V836" s="238">
        <f>IF(AND(LARGE('Sch A. Input'!$CL$15:$CL$41,COUNTIF('Sch A. Input'!$CL$15:$CL$41,"&gt;="&amp;F836))&lt;E836,F836&lt;&gt;0),"Leaver",IFERROR(S836/X836*$M$9,0))</f>
        <v>0</v>
      </c>
      <c r="W836" s="238">
        <f>IF(AND(LARGE('Sch A. Input'!$CL$15:$CL$41,COUNTIF('Sch A. Input'!$CL$15:$CL$41,"&gt;="&amp;F836))&lt;E836,F836&lt;&gt;0),"Leaver",V836+T836)</f>
        <v>0</v>
      </c>
      <c r="X836" s="264">
        <f>IF(AND(LARGE('Sch A. Input'!$CL$15:$CL$41,COUNTIF('Sch A. Input'!$CL$15:$CL$41,"&gt;="&amp;F836))&lt;E836,F836&lt;&gt;0),"Leaver",IF(OR(D836="",D836&gt;$L$11,($L$11-14)&lt;$K$9),0,(E836+1-D836)/14-1))</f>
        <v>0</v>
      </c>
      <c r="Y836" s="265">
        <f>IF(AND(LARGE('Sch A. Input'!$CL$15:$CL$41,COUNTIF('Sch A. Input'!$CL$15:$CL$41,"&gt;="&amp;F836))&lt;E836,F836&lt;&gt;0),"Leaver",IFERROR(IF((S836/$X836*$M$9+T836)&gt;$D$12,"YES","NO"),0))</f>
        <v>0</v>
      </c>
      <c r="Z836" s="225">
        <f>IF(AND(LARGE('Sch A. Input'!$CL$15:$CL$41,COUNTIF('Sch A. Input'!$CL$15:$CL$41,"&gt;="&amp;F836))&lt;E836,F836&lt;&gt;0),"Leaver",IFERROR(IF($Y836="YES",MIN($U836*($G$12/$D$12),$G$12),(SUMPRODUCT(--((MIN(W836,$D$12))&gt;$C$9:$C$12),((MIN(W836,$D$12))-$C$9:$C$12),$H$9:$H$12))-((1-(X836/$M$9))*(SUMPRODUCT(--((MIN(V836,$D$12))&gt;$C$9:$C$12),((MIN(V836,$D$12))-$C$9:$C$12),$H$9:$H$12)))),0))</f>
        <v>0</v>
      </c>
      <c r="AA836" s="169">
        <f>IF(AND(LARGE('Sch A. Input'!$CL$15:$CL$41,COUNTIF('Sch A. Input'!$CL$15:$CL$41,"&gt;="&amp;F836))&lt;E836,F836&lt;&gt;0),"Leaver",IFERROR(Z836/U836,0))</f>
        <v>0</v>
      </c>
      <c r="AB836" s="170">
        <f>IF(AND(LARGE('Sch A. Input'!$CL$15:$CL$41,COUNTIF('Sch A. Input'!$CL$15:$CL$41,"&gt;="&amp;F836))&lt;E836,F836&lt;&gt;0),"Leaver",Q836-Z836)</f>
        <v>0</v>
      </c>
      <c r="AC836" s="94">
        <f t="shared" si="136"/>
        <v>0</v>
      </c>
      <c r="BK836" s="2"/>
      <c r="BL836" s="2"/>
      <c r="CI836"/>
    </row>
    <row r="837" spans="2:87" x14ac:dyDescent="0.35">
      <c r="B837" s="70" t="str">
        <f>IF('Sch A. Input'!B835="","",'Sch A. Input'!B835)</f>
        <v/>
      </c>
      <c r="C837" s="75" t="str">
        <f>IF('Sch A. Input'!C835="","",'Sch A. Input'!C835)</f>
        <v/>
      </c>
      <c r="D837" s="71" t="str">
        <f>IF('Sch A. Input'!D835="","",'Sch A. Input'!D835)</f>
        <v/>
      </c>
      <c r="E837" s="71">
        <f>'Sch A. Input'!E835</f>
        <v>45016</v>
      </c>
      <c r="F837" s="71">
        <f>'Sch A. Input'!F835</f>
        <v>0</v>
      </c>
      <c r="G837" s="226">
        <f>SUMIFS('Sch A. Input'!H835:CJ835,'Sch A. Input'!$H$13:$CJ$13,$L$11,'Sch A. Input'!$H$14:$CJ$14,"Recurring")</f>
        <v>0</v>
      </c>
      <c r="H837" s="226">
        <f>SUMIFS('Sch A. Input'!H835:CJ835,'Sch A. Input'!$H$13:$CJ$13,$L$11,'Sch A. Input'!$H$14:$CJ$14,"One-time")</f>
        <v>0</v>
      </c>
      <c r="I837" s="227">
        <f t="shared" si="130"/>
        <v>0</v>
      </c>
      <c r="J837" s="228">
        <f>SUMIFS('Sch A. Input'!H835:CJ835,'Sch A. Input'!$H$14:$CJ$14,"Recurring",'Sch A. Input'!$H$13:$CJ$13,"&lt;="&amp;$L$11)</f>
        <v>0</v>
      </c>
      <c r="K837" s="228">
        <f>SUMIFS('Sch A. Input'!H835:CJ835,'Sch A. Input'!$H$14:$CJ$14,"One-time",'Sch A. Input'!$H$13:$CJ$13,"&lt;="&amp;$L$11)</f>
        <v>0</v>
      </c>
      <c r="L837" s="229">
        <f t="shared" si="131"/>
        <v>0</v>
      </c>
      <c r="M837" s="228">
        <f t="shared" si="132"/>
        <v>0</v>
      </c>
      <c r="N837" s="228">
        <f t="shared" si="133"/>
        <v>0</v>
      </c>
      <c r="O837" s="259">
        <f t="shared" si="134"/>
        <v>0</v>
      </c>
      <c r="P837" s="268">
        <f t="shared" si="128"/>
        <v>0</v>
      </c>
      <c r="Q837" s="231">
        <f t="shared" si="129"/>
        <v>0</v>
      </c>
      <c r="R837" s="97">
        <f t="shared" si="135"/>
        <v>0</v>
      </c>
      <c r="S837" s="237">
        <f>IF(AND(LARGE('Sch A. Input'!$CL$15:$CL$41,COUNTIF('Sch A. Input'!$CL$15:$CL$41,"&gt;="&amp;F837))&lt;E837,F837&lt;&gt;0),"Leaver",J837-G837)</f>
        <v>0</v>
      </c>
      <c r="T837" s="237">
        <f>IF(AND(LARGE('Sch A. Input'!$CL$15:$CL$41,COUNTIF('Sch A. Input'!$CL$15:$CL$41,"&gt;="&amp;F837))&lt;E837,F837&lt;&gt;0),"Leaver",K837-H837)</f>
        <v>0</v>
      </c>
      <c r="U837" s="238">
        <f>IF(AND(LARGE('Sch A. Input'!$CL$15:$CL$41,COUNTIF('Sch A. Input'!$CL$15:$CL$41,"&gt;="&amp;F837))&lt;E837,F837&lt;&gt;0),"Leaver",L837-I837)</f>
        <v>0</v>
      </c>
      <c r="V837" s="238">
        <f>IF(AND(LARGE('Sch A. Input'!$CL$15:$CL$41,COUNTIF('Sch A. Input'!$CL$15:$CL$41,"&gt;="&amp;F837))&lt;E837,F837&lt;&gt;0),"Leaver",IFERROR(S837/X837*$M$9,0))</f>
        <v>0</v>
      </c>
      <c r="W837" s="238">
        <f>IF(AND(LARGE('Sch A. Input'!$CL$15:$CL$41,COUNTIF('Sch A. Input'!$CL$15:$CL$41,"&gt;="&amp;F837))&lt;E837,F837&lt;&gt;0),"Leaver",V837+T837)</f>
        <v>0</v>
      </c>
      <c r="X837" s="264">
        <f>IF(AND(LARGE('Sch A. Input'!$CL$15:$CL$41,COUNTIF('Sch A. Input'!$CL$15:$CL$41,"&gt;="&amp;F837))&lt;E837,F837&lt;&gt;0),"Leaver",IF(OR(D837="",D837&gt;$L$11,($L$11-14)&lt;$K$9),0,(E837+1-D837)/14-1))</f>
        <v>0</v>
      </c>
      <c r="Y837" s="265">
        <f>IF(AND(LARGE('Sch A. Input'!$CL$15:$CL$41,COUNTIF('Sch A. Input'!$CL$15:$CL$41,"&gt;="&amp;F837))&lt;E837,F837&lt;&gt;0),"Leaver",IFERROR(IF((S837/$X837*$M$9+T837)&gt;$D$12,"YES","NO"),0))</f>
        <v>0</v>
      </c>
      <c r="Z837" s="225">
        <f>IF(AND(LARGE('Sch A. Input'!$CL$15:$CL$41,COUNTIF('Sch A. Input'!$CL$15:$CL$41,"&gt;="&amp;F837))&lt;E837,F837&lt;&gt;0),"Leaver",IFERROR(IF($Y837="YES",MIN($U837*($G$12/$D$12),$G$12),(SUMPRODUCT(--((MIN(W837,$D$12))&gt;$C$9:$C$12),((MIN(W837,$D$12))-$C$9:$C$12),$H$9:$H$12))-((1-(X837/$M$9))*(SUMPRODUCT(--((MIN(V837,$D$12))&gt;$C$9:$C$12),((MIN(V837,$D$12))-$C$9:$C$12),$H$9:$H$12)))),0))</f>
        <v>0</v>
      </c>
      <c r="AA837" s="169">
        <f>IF(AND(LARGE('Sch A. Input'!$CL$15:$CL$41,COUNTIF('Sch A. Input'!$CL$15:$CL$41,"&gt;="&amp;F837))&lt;E837,F837&lt;&gt;0),"Leaver",IFERROR(Z837/U837,0))</f>
        <v>0</v>
      </c>
      <c r="AB837" s="170">
        <f>IF(AND(LARGE('Sch A. Input'!$CL$15:$CL$41,COUNTIF('Sch A. Input'!$CL$15:$CL$41,"&gt;="&amp;F837))&lt;E837,F837&lt;&gt;0),"Leaver",Q837-Z837)</f>
        <v>0</v>
      </c>
      <c r="AC837" s="94">
        <f t="shared" si="136"/>
        <v>0</v>
      </c>
      <c r="BK837" s="2"/>
      <c r="BL837" s="2"/>
      <c r="CI837"/>
    </row>
    <row r="838" spans="2:87" x14ac:dyDescent="0.35">
      <c r="B838" s="70" t="str">
        <f>IF('Sch A. Input'!B836="","",'Sch A. Input'!B836)</f>
        <v/>
      </c>
      <c r="C838" s="75" t="str">
        <f>IF('Sch A. Input'!C836="","",'Sch A. Input'!C836)</f>
        <v/>
      </c>
      <c r="D838" s="71" t="str">
        <f>IF('Sch A. Input'!D836="","",'Sch A. Input'!D836)</f>
        <v/>
      </c>
      <c r="E838" s="71">
        <f>'Sch A. Input'!E836</f>
        <v>45016</v>
      </c>
      <c r="F838" s="71">
        <f>'Sch A. Input'!F836</f>
        <v>0</v>
      </c>
      <c r="G838" s="226">
        <f>SUMIFS('Sch A. Input'!H836:CJ836,'Sch A. Input'!$H$13:$CJ$13,$L$11,'Sch A. Input'!$H$14:$CJ$14,"Recurring")</f>
        <v>0</v>
      </c>
      <c r="H838" s="226">
        <f>SUMIFS('Sch A. Input'!H836:CJ836,'Sch A. Input'!$H$13:$CJ$13,$L$11,'Sch A. Input'!$H$14:$CJ$14,"One-time")</f>
        <v>0</v>
      </c>
      <c r="I838" s="227">
        <f t="shared" si="130"/>
        <v>0</v>
      </c>
      <c r="J838" s="228">
        <f>SUMIFS('Sch A. Input'!H836:CJ836,'Sch A. Input'!$H$14:$CJ$14,"Recurring",'Sch A. Input'!$H$13:$CJ$13,"&lt;="&amp;$L$11)</f>
        <v>0</v>
      </c>
      <c r="K838" s="228">
        <f>SUMIFS('Sch A. Input'!H836:CJ836,'Sch A. Input'!$H$14:$CJ$14,"One-time",'Sch A. Input'!$H$13:$CJ$13,"&lt;="&amp;$L$11)</f>
        <v>0</v>
      </c>
      <c r="L838" s="229">
        <f t="shared" si="131"/>
        <v>0</v>
      </c>
      <c r="M838" s="228">
        <f t="shared" si="132"/>
        <v>0</v>
      </c>
      <c r="N838" s="228">
        <f t="shared" si="133"/>
        <v>0</v>
      </c>
      <c r="O838" s="259">
        <f t="shared" si="134"/>
        <v>0</v>
      </c>
      <c r="P838" s="268">
        <f t="shared" si="128"/>
        <v>0</v>
      </c>
      <c r="Q838" s="231">
        <f t="shared" si="129"/>
        <v>0</v>
      </c>
      <c r="R838" s="97">
        <f t="shared" si="135"/>
        <v>0</v>
      </c>
      <c r="S838" s="237">
        <f>IF(AND(LARGE('Sch A. Input'!$CL$15:$CL$41,COUNTIF('Sch A. Input'!$CL$15:$CL$41,"&gt;="&amp;F838))&lt;E838,F838&lt;&gt;0),"Leaver",J838-G838)</f>
        <v>0</v>
      </c>
      <c r="T838" s="237">
        <f>IF(AND(LARGE('Sch A. Input'!$CL$15:$CL$41,COUNTIF('Sch A. Input'!$CL$15:$CL$41,"&gt;="&amp;F838))&lt;E838,F838&lt;&gt;0),"Leaver",K838-H838)</f>
        <v>0</v>
      </c>
      <c r="U838" s="238">
        <f>IF(AND(LARGE('Sch A. Input'!$CL$15:$CL$41,COUNTIF('Sch A. Input'!$CL$15:$CL$41,"&gt;="&amp;F838))&lt;E838,F838&lt;&gt;0),"Leaver",L838-I838)</f>
        <v>0</v>
      </c>
      <c r="V838" s="238">
        <f>IF(AND(LARGE('Sch A. Input'!$CL$15:$CL$41,COUNTIF('Sch A. Input'!$CL$15:$CL$41,"&gt;="&amp;F838))&lt;E838,F838&lt;&gt;0),"Leaver",IFERROR(S838/X838*$M$9,0))</f>
        <v>0</v>
      </c>
      <c r="W838" s="238">
        <f>IF(AND(LARGE('Sch A. Input'!$CL$15:$CL$41,COUNTIF('Sch A. Input'!$CL$15:$CL$41,"&gt;="&amp;F838))&lt;E838,F838&lt;&gt;0),"Leaver",V838+T838)</f>
        <v>0</v>
      </c>
      <c r="X838" s="264">
        <f>IF(AND(LARGE('Sch A. Input'!$CL$15:$CL$41,COUNTIF('Sch A. Input'!$CL$15:$CL$41,"&gt;="&amp;F838))&lt;E838,F838&lt;&gt;0),"Leaver",IF(OR(D838="",D838&gt;$L$11,($L$11-14)&lt;$K$9),0,(E838+1-D838)/14-1))</f>
        <v>0</v>
      </c>
      <c r="Y838" s="265">
        <f>IF(AND(LARGE('Sch A. Input'!$CL$15:$CL$41,COUNTIF('Sch A. Input'!$CL$15:$CL$41,"&gt;="&amp;F838))&lt;E838,F838&lt;&gt;0),"Leaver",IFERROR(IF((S838/$X838*$M$9+T838)&gt;$D$12,"YES","NO"),0))</f>
        <v>0</v>
      </c>
      <c r="Z838" s="225">
        <f>IF(AND(LARGE('Sch A. Input'!$CL$15:$CL$41,COUNTIF('Sch A. Input'!$CL$15:$CL$41,"&gt;="&amp;F838))&lt;E838,F838&lt;&gt;0),"Leaver",IFERROR(IF($Y838="YES",MIN($U838*($G$12/$D$12),$G$12),(SUMPRODUCT(--((MIN(W838,$D$12))&gt;$C$9:$C$12),((MIN(W838,$D$12))-$C$9:$C$12),$H$9:$H$12))-((1-(X838/$M$9))*(SUMPRODUCT(--((MIN(V838,$D$12))&gt;$C$9:$C$12),((MIN(V838,$D$12))-$C$9:$C$12),$H$9:$H$12)))),0))</f>
        <v>0</v>
      </c>
      <c r="AA838" s="169">
        <f>IF(AND(LARGE('Sch A. Input'!$CL$15:$CL$41,COUNTIF('Sch A. Input'!$CL$15:$CL$41,"&gt;="&amp;F838))&lt;E838,F838&lt;&gt;0),"Leaver",IFERROR(Z838/U838,0))</f>
        <v>0</v>
      </c>
      <c r="AB838" s="170">
        <f>IF(AND(LARGE('Sch A. Input'!$CL$15:$CL$41,COUNTIF('Sch A. Input'!$CL$15:$CL$41,"&gt;="&amp;F838))&lt;E838,F838&lt;&gt;0),"Leaver",Q838-Z838)</f>
        <v>0</v>
      </c>
      <c r="AC838" s="94">
        <f t="shared" si="136"/>
        <v>0</v>
      </c>
      <c r="BK838" s="2"/>
      <c r="BL838" s="2"/>
      <c r="CI838"/>
    </row>
    <row r="839" spans="2:87" x14ac:dyDescent="0.35">
      <c r="B839" s="70" t="str">
        <f>IF('Sch A. Input'!B837="","",'Sch A. Input'!B837)</f>
        <v/>
      </c>
      <c r="C839" s="75" t="str">
        <f>IF('Sch A. Input'!C837="","",'Sch A. Input'!C837)</f>
        <v/>
      </c>
      <c r="D839" s="71" t="str">
        <f>IF('Sch A. Input'!D837="","",'Sch A. Input'!D837)</f>
        <v/>
      </c>
      <c r="E839" s="71">
        <f>'Sch A. Input'!E837</f>
        <v>45016</v>
      </c>
      <c r="F839" s="71">
        <f>'Sch A. Input'!F837</f>
        <v>0</v>
      </c>
      <c r="G839" s="226">
        <f>SUMIFS('Sch A. Input'!H837:CJ837,'Sch A. Input'!$H$13:$CJ$13,$L$11,'Sch A. Input'!$H$14:$CJ$14,"Recurring")</f>
        <v>0</v>
      </c>
      <c r="H839" s="226">
        <f>SUMIFS('Sch A. Input'!H837:CJ837,'Sch A. Input'!$H$13:$CJ$13,$L$11,'Sch A. Input'!$H$14:$CJ$14,"One-time")</f>
        <v>0</v>
      </c>
      <c r="I839" s="227">
        <f t="shared" si="130"/>
        <v>0</v>
      </c>
      <c r="J839" s="228">
        <f>SUMIFS('Sch A. Input'!H837:CJ837,'Sch A. Input'!$H$14:$CJ$14,"Recurring",'Sch A. Input'!$H$13:$CJ$13,"&lt;="&amp;$L$11)</f>
        <v>0</v>
      </c>
      <c r="K839" s="228">
        <f>SUMIFS('Sch A. Input'!H837:CJ837,'Sch A. Input'!$H$14:$CJ$14,"One-time",'Sch A. Input'!$H$13:$CJ$13,"&lt;="&amp;$L$11)</f>
        <v>0</v>
      </c>
      <c r="L839" s="229">
        <f t="shared" si="131"/>
        <v>0</v>
      </c>
      <c r="M839" s="228">
        <f t="shared" si="132"/>
        <v>0</v>
      </c>
      <c r="N839" s="228">
        <f t="shared" si="133"/>
        <v>0</v>
      </c>
      <c r="O839" s="259">
        <f t="shared" si="134"/>
        <v>0</v>
      </c>
      <c r="P839" s="268">
        <f t="shared" si="128"/>
        <v>0</v>
      </c>
      <c r="Q839" s="231">
        <f t="shared" si="129"/>
        <v>0</v>
      </c>
      <c r="R839" s="97">
        <f t="shared" si="135"/>
        <v>0</v>
      </c>
      <c r="S839" s="237">
        <f>IF(AND(LARGE('Sch A. Input'!$CL$15:$CL$41,COUNTIF('Sch A. Input'!$CL$15:$CL$41,"&gt;="&amp;F839))&lt;E839,F839&lt;&gt;0),"Leaver",J839-G839)</f>
        <v>0</v>
      </c>
      <c r="T839" s="237">
        <f>IF(AND(LARGE('Sch A. Input'!$CL$15:$CL$41,COUNTIF('Sch A. Input'!$CL$15:$CL$41,"&gt;="&amp;F839))&lt;E839,F839&lt;&gt;0),"Leaver",K839-H839)</f>
        <v>0</v>
      </c>
      <c r="U839" s="238">
        <f>IF(AND(LARGE('Sch A. Input'!$CL$15:$CL$41,COUNTIF('Sch A. Input'!$CL$15:$CL$41,"&gt;="&amp;F839))&lt;E839,F839&lt;&gt;0),"Leaver",L839-I839)</f>
        <v>0</v>
      </c>
      <c r="V839" s="238">
        <f>IF(AND(LARGE('Sch A. Input'!$CL$15:$CL$41,COUNTIF('Sch A. Input'!$CL$15:$CL$41,"&gt;="&amp;F839))&lt;E839,F839&lt;&gt;0),"Leaver",IFERROR(S839/X839*$M$9,0))</f>
        <v>0</v>
      </c>
      <c r="W839" s="238">
        <f>IF(AND(LARGE('Sch A. Input'!$CL$15:$CL$41,COUNTIF('Sch A. Input'!$CL$15:$CL$41,"&gt;="&amp;F839))&lt;E839,F839&lt;&gt;0),"Leaver",V839+T839)</f>
        <v>0</v>
      </c>
      <c r="X839" s="264">
        <f>IF(AND(LARGE('Sch A. Input'!$CL$15:$CL$41,COUNTIF('Sch A. Input'!$CL$15:$CL$41,"&gt;="&amp;F839))&lt;E839,F839&lt;&gt;0),"Leaver",IF(OR(D839="",D839&gt;$L$11,($L$11-14)&lt;$K$9),0,(E839+1-D839)/14-1))</f>
        <v>0</v>
      </c>
      <c r="Y839" s="265">
        <f>IF(AND(LARGE('Sch A. Input'!$CL$15:$CL$41,COUNTIF('Sch A. Input'!$CL$15:$CL$41,"&gt;="&amp;F839))&lt;E839,F839&lt;&gt;0),"Leaver",IFERROR(IF((S839/$X839*$M$9+T839)&gt;$D$12,"YES","NO"),0))</f>
        <v>0</v>
      </c>
      <c r="Z839" s="225">
        <f>IF(AND(LARGE('Sch A. Input'!$CL$15:$CL$41,COUNTIF('Sch A. Input'!$CL$15:$CL$41,"&gt;="&amp;F839))&lt;E839,F839&lt;&gt;0),"Leaver",IFERROR(IF($Y839="YES",MIN($U839*($G$12/$D$12),$G$12),(SUMPRODUCT(--((MIN(W839,$D$12))&gt;$C$9:$C$12),((MIN(W839,$D$12))-$C$9:$C$12),$H$9:$H$12))-((1-(X839/$M$9))*(SUMPRODUCT(--((MIN(V839,$D$12))&gt;$C$9:$C$12),((MIN(V839,$D$12))-$C$9:$C$12),$H$9:$H$12)))),0))</f>
        <v>0</v>
      </c>
      <c r="AA839" s="169">
        <f>IF(AND(LARGE('Sch A. Input'!$CL$15:$CL$41,COUNTIF('Sch A. Input'!$CL$15:$CL$41,"&gt;="&amp;F839))&lt;E839,F839&lt;&gt;0),"Leaver",IFERROR(Z839/U839,0))</f>
        <v>0</v>
      </c>
      <c r="AB839" s="170">
        <f>IF(AND(LARGE('Sch A. Input'!$CL$15:$CL$41,COUNTIF('Sch A. Input'!$CL$15:$CL$41,"&gt;="&amp;F839))&lt;E839,F839&lt;&gt;0),"Leaver",Q839-Z839)</f>
        <v>0</v>
      </c>
      <c r="AC839" s="94">
        <f t="shared" si="136"/>
        <v>0</v>
      </c>
      <c r="BK839" s="2"/>
      <c r="BL839" s="2"/>
      <c r="CI839"/>
    </row>
    <row r="840" spans="2:87" x14ac:dyDescent="0.35">
      <c r="B840" s="70" t="str">
        <f>IF('Sch A. Input'!B838="","",'Sch A. Input'!B838)</f>
        <v/>
      </c>
      <c r="C840" s="75" t="str">
        <f>IF('Sch A. Input'!C838="","",'Sch A. Input'!C838)</f>
        <v/>
      </c>
      <c r="D840" s="71" t="str">
        <f>IF('Sch A. Input'!D838="","",'Sch A. Input'!D838)</f>
        <v/>
      </c>
      <c r="E840" s="71">
        <f>'Sch A. Input'!E838</f>
        <v>45016</v>
      </c>
      <c r="F840" s="71">
        <f>'Sch A. Input'!F838</f>
        <v>0</v>
      </c>
      <c r="G840" s="226">
        <f>SUMIFS('Sch A. Input'!H838:CJ838,'Sch A. Input'!$H$13:$CJ$13,$L$11,'Sch A. Input'!$H$14:$CJ$14,"Recurring")</f>
        <v>0</v>
      </c>
      <c r="H840" s="226">
        <f>SUMIFS('Sch A. Input'!H838:CJ838,'Sch A. Input'!$H$13:$CJ$13,$L$11,'Sch A. Input'!$H$14:$CJ$14,"One-time")</f>
        <v>0</v>
      </c>
      <c r="I840" s="227">
        <f t="shared" si="130"/>
        <v>0</v>
      </c>
      <c r="J840" s="228">
        <f>SUMIFS('Sch A. Input'!H838:CJ838,'Sch A. Input'!$H$14:$CJ$14,"Recurring",'Sch A. Input'!$H$13:$CJ$13,"&lt;="&amp;$L$11)</f>
        <v>0</v>
      </c>
      <c r="K840" s="228">
        <f>SUMIFS('Sch A. Input'!H838:CJ838,'Sch A. Input'!$H$14:$CJ$14,"One-time",'Sch A. Input'!$H$13:$CJ$13,"&lt;="&amp;$L$11)</f>
        <v>0</v>
      </c>
      <c r="L840" s="229">
        <f t="shared" si="131"/>
        <v>0</v>
      </c>
      <c r="M840" s="228">
        <f t="shared" si="132"/>
        <v>0</v>
      </c>
      <c r="N840" s="228">
        <f t="shared" si="133"/>
        <v>0</v>
      </c>
      <c r="O840" s="259">
        <f t="shared" si="134"/>
        <v>0</v>
      </c>
      <c r="P840" s="268">
        <f t="shared" si="128"/>
        <v>0</v>
      </c>
      <c r="Q840" s="231">
        <f t="shared" si="129"/>
        <v>0</v>
      </c>
      <c r="R840" s="97">
        <f t="shared" si="135"/>
        <v>0</v>
      </c>
      <c r="S840" s="237">
        <f>IF(AND(LARGE('Sch A. Input'!$CL$15:$CL$41,COUNTIF('Sch A. Input'!$CL$15:$CL$41,"&gt;="&amp;F840))&lt;E840,F840&lt;&gt;0),"Leaver",J840-G840)</f>
        <v>0</v>
      </c>
      <c r="T840" s="237">
        <f>IF(AND(LARGE('Sch A. Input'!$CL$15:$CL$41,COUNTIF('Sch A. Input'!$CL$15:$CL$41,"&gt;="&amp;F840))&lt;E840,F840&lt;&gt;0),"Leaver",K840-H840)</f>
        <v>0</v>
      </c>
      <c r="U840" s="238">
        <f>IF(AND(LARGE('Sch A. Input'!$CL$15:$CL$41,COUNTIF('Sch A. Input'!$CL$15:$CL$41,"&gt;="&amp;F840))&lt;E840,F840&lt;&gt;0),"Leaver",L840-I840)</f>
        <v>0</v>
      </c>
      <c r="V840" s="238">
        <f>IF(AND(LARGE('Sch A. Input'!$CL$15:$CL$41,COUNTIF('Sch A. Input'!$CL$15:$CL$41,"&gt;="&amp;F840))&lt;E840,F840&lt;&gt;0),"Leaver",IFERROR(S840/X840*$M$9,0))</f>
        <v>0</v>
      </c>
      <c r="W840" s="238">
        <f>IF(AND(LARGE('Sch A. Input'!$CL$15:$CL$41,COUNTIF('Sch A. Input'!$CL$15:$CL$41,"&gt;="&amp;F840))&lt;E840,F840&lt;&gt;0),"Leaver",V840+T840)</f>
        <v>0</v>
      </c>
      <c r="X840" s="264">
        <f>IF(AND(LARGE('Sch A. Input'!$CL$15:$CL$41,COUNTIF('Sch A. Input'!$CL$15:$CL$41,"&gt;="&amp;F840))&lt;E840,F840&lt;&gt;0),"Leaver",IF(OR(D840="",D840&gt;$L$11,($L$11-14)&lt;$K$9),0,(E840+1-D840)/14-1))</f>
        <v>0</v>
      </c>
      <c r="Y840" s="265">
        <f>IF(AND(LARGE('Sch A. Input'!$CL$15:$CL$41,COUNTIF('Sch A. Input'!$CL$15:$CL$41,"&gt;="&amp;F840))&lt;E840,F840&lt;&gt;0),"Leaver",IFERROR(IF((S840/$X840*$M$9+T840)&gt;$D$12,"YES","NO"),0))</f>
        <v>0</v>
      </c>
      <c r="Z840" s="225">
        <f>IF(AND(LARGE('Sch A. Input'!$CL$15:$CL$41,COUNTIF('Sch A. Input'!$CL$15:$CL$41,"&gt;="&amp;F840))&lt;E840,F840&lt;&gt;0),"Leaver",IFERROR(IF($Y840="YES",MIN($U840*($G$12/$D$12),$G$12),(SUMPRODUCT(--((MIN(W840,$D$12))&gt;$C$9:$C$12),((MIN(W840,$D$12))-$C$9:$C$12),$H$9:$H$12))-((1-(X840/$M$9))*(SUMPRODUCT(--((MIN(V840,$D$12))&gt;$C$9:$C$12),((MIN(V840,$D$12))-$C$9:$C$12),$H$9:$H$12)))),0))</f>
        <v>0</v>
      </c>
      <c r="AA840" s="169">
        <f>IF(AND(LARGE('Sch A. Input'!$CL$15:$CL$41,COUNTIF('Sch A. Input'!$CL$15:$CL$41,"&gt;="&amp;F840))&lt;E840,F840&lt;&gt;0),"Leaver",IFERROR(Z840/U840,0))</f>
        <v>0</v>
      </c>
      <c r="AB840" s="170">
        <f>IF(AND(LARGE('Sch A. Input'!$CL$15:$CL$41,COUNTIF('Sch A. Input'!$CL$15:$CL$41,"&gt;="&amp;F840))&lt;E840,F840&lt;&gt;0),"Leaver",Q840-Z840)</f>
        <v>0</v>
      </c>
      <c r="AC840" s="94">
        <f t="shared" si="136"/>
        <v>0</v>
      </c>
      <c r="BK840" s="2"/>
      <c r="BL840" s="2"/>
      <c r="CI840"/>
    </row>
    <row r="841" spans="2:87" x14ac:dyDescent="0.35">
      <c r="B841" s="70" t="str">
        <f>IF('Sch A. Input'!B839="","",'Sch A. Input'!B839)</f>
        <v/>
      </c>
      <c r="C841" s="75" t="str">
        <f>IF('Sch A. Input'!C839="","",'Sch A. Input'!C839)</f>
        <v/>
      </c>
      <c r="D841" s="71" t="str">
        <f>IF('Sch A. Input'!D839="","",'Sch A. Input'!D839)</f>
        <v/>
      </c>
      <c r="E841" s="71">
        <f>'Sch A. Input'!E839</f>
        <v>45016</v>
      </c>
      <c r="F841" s="71">
        <f>'Sch A. Input'!F839</f>
        <v>0</v>
      </c>
      <c r="G841" s="226">
        <f>SUMIFS('Sch A. Input'!H839:CJ839,'Sch A. Input'!$H$13:$CJ$13,$L$11,'Sch A. Input'!$H$14:$CJ$14,"Recurring")</f>
        <v>0</v>
      </c>
      <c r="H841" s="226">
        <f>SUMIFS('Sch A. Input'!H839:CJ839,'Sch A. Input'!$H$13:$CJ$13,$L$11,'Sch A. Input'!$H$14:$CJ$14,"One-time")</f>
        <v>0</v>
      </c>
      <c r="I841" s="227">
        <f t="shared" si="130"/>
        <v>0</v>
      </c>
      <c r="J841" s="228">
        <f>SUMIFS('Sch A. Input'!H839:CJ839,'Sch A. Input'!$H$14:$CJ$14,"Recurring",'Sch A. Input'!$H$13:$CJ$13,"&lt;="&amp;$L$11)</f>
        <v>0</v>
      </c>
      <c r="K841" s="228">
        <f>SUMIFS('Sch A. Input'!H839:CJ839,'Sch A. Input'!$H$14:$CJ$14,"One-time",'Sch A. Input'!$H$13:$CJ$13,"&lt;="&amp;$L$11)</f>
        <v>0</v>
      </c>
      <c r="L841" s="229">
        <f t="shared" si="131"/>
        <v>0</v>
      </c>
      <c r="M841" s="228">
        <f t="shared" si="132"/>
        <v>0</v>
      </c>
      <c r="N841" s="228">
        <f t="shared" si="133"/>
        <v>0</v>
      </c>
      <c r="O841" s="259">
        <f t="shared" si="134"/>
        <v>0</v>
      </c>
      <c r="P841" s="268">
        <f t="shared" si="128"/>
        <v>0</v>
      </c>
      <c r="Q841" s="231">
        <f t="shared" si="129"/>
        <v>0</v>
      </c>
      <c r="R841" s="97">
        <f t="shared" si="135"/>
        <v>0</v>
      </c>
      <c r="S841" s="237">
        <f>IF(AND(LARGE('Sch A. Input'!$CL$15:$CL$41,COUNTIF('Sch A. Input'!$CL$15:$CL$41,"&gt;="&amp;F841))&lt;E841,F841&lt;&gt;0),"Leaver",J841-G841)</f>
        <v>0</v>
      </c>
      <c r="T841" s="237">
        <f>IF(AND(LARGE('Sch A. Input'!$CL$15:$CL$41,COUNTIF('Sch A. Input'!$CL$15:$CL$41,"&gt;="&amp;F841))&lt;E841,F841&lt;&gt;0),"Leaver",K841-H841)</f>
        <v>0</v>
      </c>
      <c r="U841" s="238">
        <f>IF(AND(LARGE('Sch A. Input'!$CL$15:$CL$41,COUNTIF('Sch A. Input'!$CL$15:$CL$41,"&gt;="&amp;F841))&lt;E841,F841&lt;&gt;0),"Leaver",L841-I841)</f>
        <v>0</v>
      </c>
      <c r="V841" s="238">
        <f>IF(AND(LARGE('Sch A. Input'!$CL$15:$CL$41,COUNTIF('Sch A. Input'!$CL$15:$CL$41,"&gt;="&amp;F841))&lt;E841,F841&lt;&gt;0),"Leaver",IFERROR(S841/X841*$M$9,0))</f>
        <v>0</v>
      </c>
      <c r="W841" s="238">
        <f>IF(AND(LARGE('Sch A. Input'!$CL$15:$CL$41,COUNTIF('Sch A. Input'!$CL$15:$CL$41,"&gt;="&amp;F841))&lt;E841,F841&lt;&gt;0),"Leaver",V841+T841)</f>
        <v>0</v>
      </c>
      <c r="X841" s="264">
        <f>IF(AND(LARGE('Sch A. Input'!$CL$15:$CL$41,COUNTIF('Sch A. Input'!$CL$15:$CL$41,"&gt;="&amp;F841))&lt;E841,F841&lt;&gt;0),"Leaver",IF(OR(D841="",D841&gt;$L$11,($L$11-14)&lt;$K$9),0,(E841+1-D841)/14-1))</f>
        <v>0</v>
      </c>
      <c r="Y841" s="265">
        <f>IF(AND(LARGE('Sch A. Input'!$CL$15:$CL$41,COUNTIF('Sch A. Input'!$CL$15:$CL$41,"&gt;="&amp;F841))&lt;E841,F841&lt;&gt;0),"Leaver",IFERROR(IF((S841/$X841*$M$9+T841)&gt;$D$12,"YES","NO"),0))</f>
        <v>0</v>
      </c>
      <c r="Z841" s="225">
        <f>IF(AND(LARGE('Sch A. Input'!$CL$15:$CL$41,COUNTIF('Sch A. Input'!$CL$15:$CL$41,"&gt;="&amp;F841))&lt;E841,F841&lt;&gt;0),"Leaver",IFERROR(IF($Y841="YES",MIN($U841*($G$12/$D$12),$G$12),(SUMPRODUCT(--((MIN(W841,$D$12))&gt;$C$9:$C$12),((MIN(W841,$D$12))-$C$9:$C$12),$H$9:$H$12))-((1-(X841/$M$9))*(SUMPRODUCT(--((MIN(V841,$D$12))&gt;$C$9:$C$12),((MIN(V841,$D$12))-$C$9:$C$12),$H$9:$H$12)))),0))</f>
        <v>0</v>
      </c>
      <c r="AA841" s="169">
        <f>IF(AND(LARGE('Sch A. Input'!$CL$15:$CL$41,COUNTIF('Sch A. Input'!$CL$15:$CL$41,"&gt;="&amp;F841))&lt;E841,F841&lt;&gt;0),"Leaver",IFERROR(Z841/U841,0))</f>
        <v>0</v>
      </c>
      <c r="AB841" s="170">
        <f>IF(AND(LARGE('Sch A. Input'!$CL$15:$CL$41,COUNTIF('Sch A. Input'!$CL$15:$CL$41,"&gt;="&amp;F841))&lt;E841,F841&lt;&gt;0),"Leaver",Q841-Z841)</f>
        <v>0</v>
      </c>
      <c r="AC841" s="94">
        <f t="shared" si="136"/>
        <v>0</v>
      </c>
      <c r="BK841" s="2"/>
      <c r="BL841" s="2"/>
      <c r="CI841"/>
    </row>
    <row r="842" spans="2:87" x14ac:dyDescent="0.35">
      <c r="B842" s="70" t="str">
        <f>IF('Sch A. Input'!B840="","",'Sch A. Input'!B840)</f>
        <v/>
      </c>
      <c r="C842" s="75" t="str">
        <f>IF('Sch A. Input'!C840="","",'Sch A. Input'!C840)</f>
        <v/>
      </c>
      <c r="D842" s="71" t="str">
        <f>IF('Sch A. Input'!D840="","",'Sch A. Input'!D840)</f>
        <v/>
      </c>
      <c r="E842" s="71">
        <f>'Sch A. Input'!E840</f>
        <v>45016</v>
      </c>
      <c r="F842" s="71">
        <f>'Sch A. Input'!F840</f>
        <v>0</v>
      </c>
      <c r="G842" s="226">
        <f>SUMIFS('Sch A. Input'!H840:CJ840,'Sch A. Input'!$H$13:$CJ$13,$L$11,'Sch A. Input'!$H$14:$CJ$14,"Recurring")</f>
        <v>0</v>
      </c>
      <c r="H842" s="226">
        <f>SUMIFS('Sch A. Input'!H840:CJ840,'Sch A. Input'!$H$13:$CJ$13,$L$11,'Sch A. Input'!$H$14:$CJ$14,"One-time")</f>
        <v>0</v>
      </c>
      <c r="I842" s="227">
        <f t="shared" si="130"/>
        <v>0</v>
      </c>
      <c r="J842" s="228">
        <f>SUMIFS('Sch A. Input'!H840:CJ840,'Sch A. Input'!$H$14:$CJ$14,"Recurring",'Sch A. Input'!$H$13:$CJ$13,"&lt;="&amp;$L$11)</f>
        <v>0</v>
      </c>
      <c r="K842" s="228">
        <f>SUMIFS('Sch A. Input'!H840:CJ840,'Sch A. Input'!$H$14:$CJ$14,"One-time",'Sch A. Input'!$H$13:$CJ$13,"&lt;="&amp;$L$11)</f>
        <v>0</v>
      </c>
      <c r="L842" s="229">
        <f t="shared" si="131"/>
        <v>0</v>
      </c>
      <c r="M842" s="228">
        <f t="shared" si="132"/>
        <v>0</v>
      </c>
      <c r="N842" s="228">
        <f t="shared" si="133"/>
        <v>0</v>
      </c>
      <c r="O842" s="259">
        <f t="shared" si="134"/>
        <v>0</v>
      </c>
      <c r="P842" s="268">
        <f t="shared" si="128"/>
        <v>0</v>
      </c>
      <c r="Q842" s="231">
        <f t="shared" si="129"/>
        <v>0</v>
      </c>
      <c r="R842" s="97">
        <f t="shared" si="135"/>
        <v>0</v>
      </c>
      <c r="S842" s="237">
        <f>IF(AND(LARGE('Sch A. Input'!$CL$15:$CL$41,COUNTIF('Sch A. Input'!$CL$15:$CL$41,"&gt;="&amp;F842))&lt;E842,F842&lt;&gt;0),"Leaver",J842-G842)</f>
        <v>0</v>
      </c>
      <c r="T842" s="237">
        <f>IF(AND(LARGE('Sch A. Input'!$CL$15:$CL$41,COUNTIF('Sch A. Input'!$CL$15:$CL$41,"&gt;="&amp;F842))&lt;E842,F842&lt;&gt;0),"Leaver",K842-H842)</f>
        <v>0</v>
      </c>
      <c r="U842" s="238">
        <f>IF(AND(LARGE('Sch A. Input'!$CL$15:$CL$41,COUNTIF('Sch A. Input'!$CL$15:$CL$41,"&gt;="&amp;F842))&lt;E842,F842&lt;&gt;0),"Leaver",L842-I842)</f>
        <v>0</v>
      </c>
      <c r="V842" s="238">
        <f>IF(AND(LARGE('Sch A. Input'!$CL$15:$CL$41,COUNTIF('Sch A. Input'!$CL$15:$CL$41,"&gt;="&amp;F842))&lt;E842,F842&lt;&gt;0),"Leaver",IFERROR(S842/X842*$M$9,0))</f>
        <v>0</v>
      </c>
      <c r="W842" s="238">
        <f>IF(AND(LARGE('Sch A. Input'!$CL$15:$CL$41,COUNTIF('Sch A. Input'!$CL$15:$CL$41,"&gt;="&amp;F842))&lt;E842,F842&lt;&gt;0),"Leaver",V842+T842)</f>
        <v>0</v>
      </c>
      <c r="X842" s="264">
        <f>IF(AND(LARGE('Sch A. Input'!$CL$15:$CL$41,COUNTIF('Sch A. Input'!$CL$15:$CL$41,"&gt;="&amp;F842))&lt;E842,F842&lt;&gt;0),"Leaver",IF(OR(D842="",D842&gt;$L$11,($L$11-14)&lt;$K$9),0,(E842+1-D842)/14-1))</f>
        <v>0</v>
      </c>
      <c r="Y842" s="265">
        <f>IF(AND(LARGE('Sch A. Input'!$CL$15:$CL$41,COUNTIF('Sch A. Input'!$CL$15:$CL$41,"&gt;="&amp;F842))&lt;E842,F842&lt;&gt;0),"Leaver",IFERROR(IF((S842/$X842*$M$9+T842)&gt;$D$12,"YES","NO"),0))</f>
        <v>0</v>
      </c>
      <c r="Z842" s="225">
        <f>IF(AND(LARGE('Sch A. Input'!$CL$15:$CL$41,COUNTIF('Sch A. Input'!$CL$15:$CL$41,"&gt;="&amp;F842))&lt;E842,F842&lt;&gt;0),"Leaver",IFERROR(IF($Y842="YES",MIN($U842*($G$12/$D$12),$G$12),(SUMPRODUCT(--((MIN(W842,$D$12))&gt;$C$9:$C$12),((MIN(W842,$D$12))-$C$9:$C$12),$H$9:$H$12))-((1-(X842/$M$9))*(SUMPRODUCT(--((MIN(V842,$D$12))&gt;$C$9:$C$12),((MIN(V842,$D$12))-$C$9:$C$12),$H$9:$H$12)))),0))</f>
        <v>0</v>
      </c>
      <c r="AA842" s="169">
        <f>IF(AND(LARGE('Sch A. Input'!$CL$15:$CL$41,COUNTIF('Sch A. Input'!$CL$15:$CL$41,"&gt;="&amp;F842))&lt;E842,F842&lt;&gt;0),"Leaver",IFERROR(Z842/U842,0))</f>
        <v>0</v>
      </c>
      <c r="AB842" s="170">
        <f>IF(AND(LARGE('Sch A. Input'!$CL$15:$CL$41,COUNTIF('Sch A. Input'!$CL$15:$CL$41,"&gt;="&amp;F842))&lt;E842,F842&lt;&gt;0),"Leaver",Q842-Z842)</f>
        <v>0</v>
      </c>
      <c r="AC842" s="94">
        <f t="shared" si="136"/>
        <v>0</v>
      </c>
      <c r="BK842" s="2"/>
      <c r="BL842" s="2"/>
      <c r="CI842"/>
    </row>
    <row r="843" spans="2:87" x14ac:dyDescent="0.35">
      <c r="B843" s="70" t="str">
        <f>IF('Sch A. Input'!B841="","",'Sch A. Input'!B841)</f>
        <v/>
      </c>
      <c r="C843" s="75" t="str">
        <f>IF('Sch A. Input'!C841="","",'Sch A. Input'!C841)</f>
        <v/>
      </c>
      <c r="D843" s="71" t="str">
        <f>IF('Sch A. Input'!D841="","",'Sch A. Input'!D841)</f>
        <v/>
      </c>
      <c r="E843" s="71">
        <f>'Sch A. Input'!E841</f>
        <v>45016</v>
      </c>
      <c r="F843" s="71">
        <f>'Sch A. Input'!F841</f>
        <v>0</v>
      </c>
      <c r="G843" s="226">
        <f>SUMIFS('Sch A. Input'!H841:CJ841,'Sch A. Input'!$H$13:$CJ$13,$L$11,'Sch A. Input'!$H$14:$CJ$14,"Recurring")</f>
        <v>0</v>
      </c>
      <c r="H843" s="226">
        <f>SUMIFS('Sch A. Input'!H841:CJ841,'Sch A. Input'!$H$13:$CJ$13,$L$11,'Sch A. Input'!$H$14:$CJ$14,"One-time")</f>
        <v>0</v>
      </c>
      <c r="I843" s="227">
        <f t="shared" si="130"/>
        <v>0</v>
      </c>
      <c r="J843" s="228">
        <f>SUMIFS('Sch A. Input'!H841:CJ841,'Sch A. Input'!$H$14:$CJ$14,"Recurring",'Sch A. Input'!$H$13:$CJ$13,"&lt;="&amp;$L$11)</f>
        <v>0</v>
      </c>
      <c r="K843" s="228">
        <f>SUMIFS('Sch A. Input'!H841:CJ841,'Sch A. Input'!$H$14:$CJ$14,"One-time",'Sch A. Input'!$H$13:$CJ$13,"&lt;="&amp;$L$11)</f>
        <v>0</v>
      </c>
      <c r="L843" s="229">
        <f t="shared" si="131"/>
        <v>0</v>
      </c>
      <c r="M843" s="228">
        <f t="shared" si="132"/>
        <v>0</v>
      </c>
      <c r="N843" s="228">
        <f t="shared" si="133"/>
        <v>0</v>
      </c>
      <c r="O843" s="259">
        <f t="shared" si="134"/>
        <v>0</v>
      </c>
      <c r="P843" s="268">
        <f t="shared" si="128"/>
        <v>0</v>
      </c>
      <c r="Q843" s="231">
        <f t="shared" si="129"/>
        <v>0</v>
      </c>
      <c r="R843" s="97">
        <f t="shared" si="135"/>
        <v>0</v>
      </c>
      <c r="S843" s="237">
        <f>IF(AND(LARGE('Sch A. Input'!$CL$15:$CL$41,COUNTIF('Sch A. Input'!$CL$15:$CL$41,"&gt;="&amp;F843))&lt;E843,F843&lt;&gt;0),"Leaver",J843-G843)</f>
        <v>0</v>
      </c>
      <c r="T843" s="237">
        <f>IF(AND(LARGE('Sch A. Input'!$CL$15:$CL$41,COUNTIF('Sch A. Input'!$CL$15:$CL$41,"&gt;="&amp;F843))&lt;E843,F843&lt;&gt;0),"Leaver",K843-H843)</f>
        <v>0</v>
      </c>
      <c r="U843" s="238">
        <f>IF(AND(LARGE('Sch A. Input'!$CL$15:$CL$41,COUNTIF('Sch A. Input'!$CL$15:$CL$41,"&gt;="&amp;F843))&lt;E843,F843&lt;&gt;0),"Leaver",L843-I843)</f>
        <v>0</v>
      </c>
      <c r="V843" s="238">
        <f>IF(AND(LARGE('Sch A. Input'!$CL$15:$CL$41,COUNTIF('Sch A. Input'!$CL$15:$CL$41,"&gt;="&amp;F843))&lt;E843,F843&lt;&gt;0),"Leaver",IFERROR(S843/X843*$M$9,0))</f>
        <v>0</v>
      </c>
      <c r="W843" s="238">
        <f>IF(AND(LARGE('Sch A. Input'!$CL$15:$CL$41,COUNTIF('Sch A. Input'!$CL$15:$CL$41,"&gt;="&amp;F843))&lt;E843,F843&lt;&gt;0),"Leaver",V843+T843)</f>
        <v>0</v>
      </c>
      <c r="X843" s="264">
        <f>IF(AND(LARGE('Sch A. Input'!$CL$15:$CL$41,COUNTIF('Sch A. Input'!$CL$15:$CL$41,"&gt;="&amp;F843))&lt;E843,F843&lt;&gt;0),"Leaver",IF(OR(D843="",D843&gt;$L$11,($L$11-14)&lt;$K$9),0,(E843+1-D843)/14-1))</f>
        <v>0</v>
      </c>
      <c r="Y843" s="265">
        <f>IF(AND(LARGE('Sch A. Input'!$CL$15:$CL$41,COUNTIF('Sch A. Input'!$CL$15:$CL$41,"&gt;="&amp;F843))&lt;E843,F843&lt;&gt;0),"Leaver",IFERROR(IF((S843/$X843*$M$9+T843)&gt;$D$12,"YES","NO"),0))</f>
        <v>0</v>
      </c>
      <c r="Z843" s="225">
        <f>IF(AND(LARGE('Sch A. Input'!$CL$15:$CL$41,COUNTIF('Sch A. Input'!$CL$15:$CL$41,"&gt;="&amp;F843))&lt;E843,F843&lt;&gt;0),"Leaver",IFERROR(IF($Y843="YES",MIN($U843*($G$12/$D$12),$G$12),(SUMPRODUCT(--((MIN(W843,$D$12))&gt;$C$9:$C$12),((MIN(W843,$D$12))-$C$9:$C$12),$H$9:$H$12))-((1-(X843/$M$9))*(SUMPRODUCT(--((MIN(V843,$D$12))&gt;$C$9:$C$12),((MIN(V843,$D$12))-$C$9:$C$12),$H$9:$H$12)))),0))</f>
        <v>0</v>
      </c>
      <c r="AA843" s="169">
        <f>IF(AND(LARGE('Sch A. Input'!$CL$15:$CL$41,COUNTIF('Sch A. Input'!$CL$15:$CL$41,"&gt;="&amp;F843))&lt;E843,F843&lt;&gt;0),"Leaver",IFERROR(Z843/U843,0))</f>
        <v>0</v>
      </c>
      <c r="AB843" s="170">
        <f>IF(AND(LARGE('Sch A. Input'!$CL$15:$CL$41,COUNTIF('Sch A. Input'!$CL$15:$CL$41,"&gt;="&amp;F843))&lt;E843,F843&lt;&gt;0),"Leaver",Q843-Z843)</f>
        <v>0</v>
      </c>
      <c r="AC843" s="94">
        <f t="shared" si="136"/>
        <v>0</v>
      </c>
      <c r="BK843" s="2"/>
      <c r="BL843" s="2"/>
      <c r="CI843"/>
    </row>
    <row r="844" spans="2:87" x14ac:dyDescent="0.35">
      <c r="B844" s="70" t="str">
        <f>IF('Sch A. Input'!B842="","",'Sch A. Input'!B842)</f>
        <v/>
      </c>
      <c r="C844" s="75" t="str">
        <f>IF('Sch A. Input'!C842="","",'Sch A. Input'!C842)</f>
        <v/>
      </c>
      <c r="D844" s="71" t="str">
        <f>IF('Sch A. Input'!D842="","",'Sch A. Input'!D842)</f>
        <v/>
      </c>
      <c r="E844" s="71">
        <f>'Sch A. Input'!E842</f>
        <v>45016</v>
      </c>
      <c r="F844" s="71">
        <f>'Sch A. Input'!F842</f>
        <v>0</v>
      </c>
      <c r="G844" s="226">
        <f>SUMIFS('Sch A. Input'!H842:CJ842,'Sch A. Input'!$H$13:$CJ$13,$L$11,'Sch A. Input'!$H$14:$CJ$14,"Recurring")</f>
        <v>0</v>
      </c>
      <c r="H844" s="226">
        <f>SUMIFS('Sch A. Input'!H842:CJ842,'Sch A. Input'!$H$13:$CJ$13,$L$11,'Sch A. Input'!$H$14:$CJ$14,"One-time")</f>
        <v>0</v>
      </c>
      <c r="I844" s="227">
        <f t="shared" si="130"/>
        <v>0</v>
      </c>
      <c r="J844" s="228">
        <f>SUMIFS('Sch A. Input'!H842:CJ842,'Sch A. Input'!$H$14:$CJ$14,"Recurring",'Sch A. Input'!$H$13:$CJ$13,"&lt;="&amp;$L$11)</f>
        <v>0</v>
      </c>
      <c r="K844" s="228">
        <f>SUMIFS('Sch A. Input'!H842:CJ842,'Sch A. Input'!$H$14:$CJ$14,"One-time",'Sch A. Input'!$H$13:$CJ$13,"&lt;="&amp;$L$11)</f>
        <v>0</v>
      </c>
      <c r="L844" s="229">
        <f t="shared" si="131"/>
        <v>0</v>
      </c>
      <c r="M844" s="228">
        <f t="shared" si="132"/>
        <v>0</v>
      </c>
      <c r="N844" s="228">
        <f t="shared" si="133"/>
        <v>0</v>
      </c>
      <c r="O844" s="259">
        <f t="shared" si="134"/>
        <v>0</v>
      </c>
      <c r="P844" s="268">
        <f t="shared" si="128"/>
        <v>0</v>
      </c>
      <c r="Q844" s="231">
        <f t="shared" si="129"/>
        <v>0</v>
      </c>
      <c r="R844" s="97">
        <f t="shared" si="135"/>
        <v>0</v>
      </c>
      <c r="S844" s="237">
        <f>IF(AND(LARGE('Sch A. Input'!$CL$15:$CL$41,COUNTIF('Sch A. Input'!$CL$15:$CL$41,"&gt;="&amp;F844))&lt;E844,F844&lt;&gt;0),"Leaver",J844-G844)</f>
        <v>0</v>
      </c>
      <c r="T844" s="237">
        <f>IF(AND(LARGE('Sch A. Input'!$CL$15:$CL$41,COUNTIF('Sch A. Input'!$CL$15:$CL$41,"&gt;="&amp;F844))&lt;E844,F844&lt;&gt;0),"Leaver",K844-H844)</f>
        <v>0</v>
      </c>
      <c r="U844" s="238">
        <f>IF(AND(LARGE('Sch A. Input'!$CL$15:$CL$41,COUNTIF('Sch A. Input'!$CL$15:$CL$41,"&gt;="&amp;F844))&lt;E844,F844&lt;&gt;0),"Leaver",L844-I844)</f>
        <v>0</v>
      </c>
      <c r="V844" s="238">
        <f>IF(AND(LARGE('Sch A. Input'!$CL$15:$CL$41,COUNTIF('Sch A. Input'!$CL$15:$CL$41,"&gt;="&amp;F844))&lt;E844,F844&lt;&gt;0),"Leaver",IFERROR(S844/X844*$M$9,0))</f>
        <v>0</v>
      </c>
      <c r="W844" s="238">
        <f>IF(AND(LARGE('Sch A. Input'!$CL$15:$CL$41,COUNTIF('Sch A. Input'!$CL$15:$CL$41,"&gt;="&amp;F844))&lt;E844,F844&lt;&gt;0),"Leaver",V844+T844)</f>
        <v>0</v>
      </c>
      <c r="X844" s="264">
        <f>IF(AND(LARGE('Sch A. Input'!$CL$15:$CL$41,COUNTIF('Sch A. Input'!$CL$15:$CL$41,"&gt;="&amp;F844))&lt;E844,F844&lt;&gt;0),"Leaver",IF(OR(D844="",D844&gt;$L$11,($L$11-14)&lt;$K$9),0,(E844+1-D844)/14-1))</f>
        <v>0</v>
      </c>
      <c r="Y844" s="265">
        <f>IF(AND(LARGE('Sch A. Input'!$CL$15:$CL$41,COUNTIF('Sch A. Input'!$CL$15:$CL$41,"&gt;="&amp;F844))&lt;E844,F844&lt;&gt;0),"Leaver",IFERROR(IF((S844/$X844*$M$9+T844)&gt;$D$12,"YES","NO"),0))</f>
        <v>0</v>
      </c>
      <c r="Z844" s="225">
        <f>IF(AND(LARGE('Sch A. Input'!$CL$15:$CL$41,COUNTIF('Sch A. Input'!$CL$15:$CL$41,"&gt;="&amp;F844))&lt;E844,F844&lt;&gt;0),"Leaver",IFERROR(IF($Y844="YES",MIN($U844*($G$12/$D$12),$G$12),(SUMPRODUCT(--((MIN(W844,$D$12))&gt;$C$9:$C$12),((MIN(W844,$D$12))-$C$9:$C$12),$H$9:$H$12))-((1-(X844/$M$9))*(SUMPRODUCT(--((MIN(V844,$D$12))&gt;$C$9:$C$12),((MIN(V844,$D$12))-$C$9:$C$12),$H$9:$H$12)))),0))</f>
        <v>0</v>
      </c>
      <c r="AA844" s="169">
        <f>IF(AND(LARGE('Sch A. Input'!$CL$15:$CL$41,COUNTIF('Sch A. Input'!$CL$15:$CL$41,"&gt;="&amp;F844))&lt;E844,F844&lt;&gt;0),"Leaver",IFERROR(Z844/U844,0))</f>
        <v>0</v>
      </c>
      <c r="AB844" s="170">
        <f>IF(AND(LARGE('Sch A. Input'!$CL$15:$CL$41,COUNTIF('Sch A. Input'!$CL$15:$CL$41,"&gt;="&amp;F844))&lt;E844,F844&lt;&gt;0),"Leaver",Q844-Z844)</f>
        <v>0</v>
      </c>
      <c r="AC844" s="94">
        <f t="shared" si="136"/>
        <v>0</v>
      </c>
      <c r="BK844" s="2"/>
      <c r="BL844" s="2"/>
      <c r="CI844"/>
    </row>
    <row r="845" spans="2:87" x14ac:dyDescent="0.35">
      <c r="B845" s="70" t="str">
        <f>IF('Sch A. Input'!B843="","",'Sch A. Input'!B843)</f>
        <v/>
      </c>
      <c r="C845" s="75" t="str">
        <f>IF('Sch A. Input'!C843="","",'Sch A. Input'!C843)</f>
        <v/>
      </c>
      <c r="D845" s="71" t="str">
        <f>IF('Sch A. Input'!D843="","",'Sch A. Input'!D843)</f>
        <v/>
      </c>
      <c r="E845" s="71">
        <f>'Sch A. Input'!E843</f>
        <v>45016</v>
      </c>
      <c r="F845" s="71">
        <f>'Sch A. Input'!F843</f>
        <v>0</v>
      </c>
      <c r="G845" s="226">
        <f>SUMIFS('Sch A. Input'!H843:CJ843,'Sch A. Input'!$H$13:$CJ$13,$L$11,'Sch A. Input'!$H$14:$CJ$14,"Recurring")</f>
        <v>0</v>
      </c>
      <c r="H845" s="226">
        <f>SUMIFS('Sch A. Input'!H843:CJ843,'Sch A. Input'!$H$13:$CJ$13,$L$11,'Sch A. Input'!$H$14:$CJ$14,"One-time")</f>
        <v>0</v>
      </c>
      <c r="I845" s="227">
        <f t="shared" si="130"/>
        <v>0</v>
      </c>
      <c r="J845" s="228">
        <f>SUMIFS('Sch A. Input'!H843:CJ843,'Sch A. Input'!$H$14:$CJ$14,"Recurring",'Sch A. Input'!$H$13:$CJ$13,"&lt;="&amp;$L$11)</f>
        <v>0</v>
      </c>
      <c r="K845" s="228">
        <f>SUMIFS('Sch A. Input'!H843:CJ843,'Sch A. Input'!$H$14:$CJ$14,"One-time",'Sch A. Input'!$H$13:$CJ$13,"&lt;="&amp;$L$11)</f>
        <v>0</v>
      </c>
      <c r="L845" s="229">
        <f t="shared" si="131"/>
        <v>0</v>
      </c>
      <c r="M845" s="228">
        <f t="shared" si="132"/>
        <v>0</v>
      </c>
      <c r="N845" s="228">
        <f t="shared" si="133"/>
        <v>0</v>
      </c>
      <c r="O845" s="259">
        <f t="shared" si="134"/>
        <v>0</v>
      </c>
      <c r="P845" s="268">
        <f t="shared" si="128"/>
        <v>0</v>
      </c>
      <c r="Q845" s="231">
        <f t="shared" si="129"/>
        <v>0</v>
      </c>
      <c r="R845" s="97">
        <f t="shared" si="135"/>
        <v>0</v>
      </c>
      <c r="S845" s="237">
        <f>IF(AND(LARGE('Sch A. Input'!$CL$15:$CL$41,COUNTIF('Sch A. Input'!$CL$15:$CL$41,"&gt;="&amp;F845))&lt;E845,F845&lt;&gt;0),"Leaver",J845-G845)</f>
        <v>0</v>
      </c>
      <c r="T845" s="237">
        <f>IF(AND(LARGE('Sch A. Input'!$CL$15:$CL$41,COUNTIF('Sch A. Input'!$CL$15:$CL$41,"&gt;="&amp;F845))&lt;E845,F845&lt;&gt;0),"Leaver",K845-H845)</f>
        <v>0</v>
      </c>
      <c r="U845" s="238">
        <f>IF(AND(LARGE('Sch A. Input'!$CL$15:$CL$41,COUNTIF('Sch A. Input'!$CL$15:$CL$41,"&gt;="&amp;F845))&lt;E845,F845&lt;&gt;0),"Leaver",L845-I845)</f>
        <v>0</v>
      </c>
      <c r="V845" s="238">
        <f>IF(AND(LARGE('Sch A. Input'!$CL$15:$CL$41,COUNTIF('Sch A. Input'!$CL$15:$CL$41,"&gt;="&amp;F845))&lt;E845,F845&lt;&gt;0),"Leaver",IFERROR(S845/X845*$M$9,0))</f>
        <v>0</v>
      </c>
      <c r="W845" s="238">
        <f>IF(AND(LARGE('Sch A. Input'!$CL$15:$CL$41,COUNTIF('Sch A. Input'!$CL$15:$CL$41,"&gt;="&amp;F845))&lt;E845,F845&lt;&gt;0),"Leaver",V845+T845)</f>
        <v>0</v>
      </c>
      <c r="X845" s="264">
        <f>IF(AND(LARGE('Sch A. Input'!$CL$15:$CL$41,COUNTIF('Sch A. Input'!$CL$15:$CL$41,"&gt;="&amp;F845))&lt;E845,F845&lt;&gt;0),"Leaver",IF(OR(D845="",D845&gt;$L$11,($L$11-14)&lt;$K$9),0,(E845+1-D845)/14-1))</f>
        <v>0</v>
      </c>
      <c r="Y845" s="265">
        <f>IF(AND(LARGE('Sch A. Input'!$CL$15:$CL$41,COUNTIF('Sch A. Input'!$CL$15:$CL$41,"&gt;="&amp;F845))&lt;E845,F845&lt;&gt;0),"Leaver",IFERROR(IF((S845/$X845*$M$9+T845)&gt;$D$12,"YES","NO"),0))</f>
        <v>0</v>
      </c>
      <c r="Z845" s="225">
        <f>IF(AND(LARGE('Sch A. Input'!$CL$15:$CL$41,COUNTIF('Sch A. Input'!$CL$15:$CL$41,"&gt;="&amp;F845))&lt;E845,F845&lt;&gt;0),"Leaver",IFERROR(IF($Y845="YES",MIN($U845*($G$12/$D$12),$G$12),(SUMPRODUCT(--((MIN(W845,$D$12))&gt;$C$9:$C$12),((MIN(W845,$D$12))-$C$9:$C$12),$H$9:$H$12))-((1-(X845/$M$9))*(SUMPRODUCT(--((MIN(V845,$D$12))&gt;$C$9:$C$12),((MIN(V845,$D$12))-$C$9:$C$12),$H$9:$H$12)))),0))</f>
        <v>0</v>
      </c>
      <c r="AA845" s="169">
        <f>IF(AND(LARGE('Sch A. Input'!$CL$15:$CL$41,COUNTIF('Sch A. Input'!$CL$15:$CL$41,"&gt;="&amp;F845))&lt;E845,F845&lt;&gt;0),"Leaver",IFERROR(Z845/U845,0))</f>
        <v>0</v>
      </c>
      <c r="AB845" s="170">
        <f>IF(AND(LARGE('Sch A. Input'!$CL$15:$CL$41,COUNTIF('Sch A. Input'!$CL$15:$CL$41,"&gt;="&amp;F845))&lt;E845,F845&lt;&gt;0),"Leaver",Q845-Z845)</f>
        <v>0</v>
      </c>
      <c r="AC845" s="94">
        <f t="shared" si="136"/>
        <v>0</v>
      </c>
      <c r="BK845" s="2"/>
      <c r="BL845" s="2"/>
      <c r="CI845"/>
    </row>
    <row r="846" spans="2:87" x14ac:dyDescent="0.35">
      <c r="B846" s="70" t="str">
        <f>IF('Sch A. Input'!B844="","",'Sch A. Input'!B844)</f>
        <v/>
      </c>
      <c r="C846" s="75" t="str">
        <f>IF('Sch A. Input'!C844="","",'Sch A. Input'!C844)</f>
        <v/>
      </c>
      <c r="D846" s="71" t="str">
        <f>IF('Sch A. Input'!D844="","",'Sch A. Input'!D844)</f>
        <v/>
      </c>
      <c r="E846" s="71">
        <f>'Sch A. Input'!E844</f>
        <v>45016</v>
      </c>
      <c r="F846" s="71">
        <f>'Sch A. Input'!F844</f>
        <v>0</v>
      </c>
      <c r="G846" s="226">
        <f>SUMIFS('Sch A. Input'!H844:CJ844,'Sch A. Input'!$H$13:$CJ$13,$L$11,'Sch A. Input'!$H$14:$CJ$14,"Recurring")</f>
        <v>0</v>
      </c>
      <c r="H846" s="226">
        <f>SUMIFS('Sch A. Input'!H844:CJ844,'Sch A. Input'!$H$13:$CJ$13,$L$11,'Sch A. Input'!$H$14:$CJ$14,"One-time")</f>
        <v>0</v>
      </c>
      <c r="I846" s="227">
        <f t="shared" si="130"/>
        <v>0</v>
      </c>
      <c r="J846" s="228">
        <f>SUMIFS('Sch A. Input'!H844:CJ844,'Sch A. Input'!$H$14:$CJ$14,"Recurring",'Sch A. Input'!$H$13:$CJ$13,"&lt;="&amp;$L$11)</f>
        <v>0</v>
      </c>
      <c r="K846" s="228">
        <f>SUMIFS('Sch A. Input'!H844:CJ844,'Sch A. Input'!$H$14:$CJ$14,"One-time",'Sch A. Input'!$H$13:$CJ$13,"&lt;="&amp;$L$11)</f>
        <v>0</v>
      </c>
      <c r="L846" s="229">
        <f t="shared" si="131"/>
        <v>0</v>
      </c>
      <c r="M846" s="228">
        <f t="shared" si="132"/>
        <v>0</v>
      </c>
      <c r="N846" s="228">
        <f t="shared" si="133"/>
        <v>0</v>
      </c>
      <c r="O846" s="259">
        <f t="shared" si="134"/>
        <v>0</v>
      </c>
      <c r="P846" s="268">
        <f t="shared" si="128"/>
        <v>0</v>
      </c>
      <c r="Q846" s="231">
        <f t="shared" si="129"/>
        <v>0</v>
      </c>
      <c r="R846" s="97">
        <f t="shared" si="135"/>
        <v>0</v>
      </c>
      <c r="S846" s="237">
        <f>IF(AND(LARGE('Sch A. Input'!$CL$15:$CL$41,COUNTIF('Sch A. Input'!$CL$15:$CL$41,"&gt;="&amp;F846))&lt;E846,F846&lt;&gt;0),"Leaver",J846-G846)</f>
        <v>0</v>
      </c>
      <c r="T846" s="237">
        <f>IF(AND(LARGE('Sch A. Input'!$CL$15:$CL$41,COUNTIF('Sch A. Input'!$CL$15:$CL$41,"&gt;="&amp;F846))&lt;E846,F846&lt;&gt;0),"Leaver",K846-H846)</f>
        <v>0</v>
      </c>
      <c r="U846" s="238">
        <f>IF(AND(LARGE('Sch A. Input'!$CL$15:$CL$41,COUNTIF('Sch A. Input'!$CL$15:$CL$41,"&gt;="&amp;F846))&lt;E846,F846&lt;&gt;0),"Leaver",L846-I846)</f>
        <v>0</v>
      </c>
      <c r="V846" s="238">
        <f>IF(AND(LARGE('Sch A. Input'!$CL$15:$CL$41,COUNTIF('Sch A. Input'!$CL$15:$CL$41,"&gt;="&amp;F846))&lt;E846,F846&lt;&gt;0),"Leaver",IFERROR(S846/X846*$M$9,0))</f>
        <v>0</v>
      </c>
      <c r="W846" s="238">
        <f>IF(AND(LARGE('Sch A. Input'!$CL$15:$CL$41,COUNTIF('Sch A. Input'!$CL$15:$CL$41,"&gt;="&amp;F846))&lt;E846,F846&lt;&gt;0),"Leaver",V846+T846)</f>
        <v>0</v>
      </c>
      <c r="X846" s="264">
        <f>IF(AND(LARGE('Sch A. Input'!$CL$15:$CL$41,COUNTIF('Sch A. Input'!$CL$15:$CL$41,"&gt;="&amp;F846))&lt;E846,F846&lt;&gt;0),"Leaver",IF(OR(D846="",D846&gt;$L$11,($L$11-14)&lt;$K$9),0,(E846+1-D846)/14-1))</f>
        <v>0</v>
      </c>
      <c r="Y846" s="265">
        <f>IF(AND(LARGE('Sch A. Input'!$CL$15:$CL$41,COUNTIF('Sch A. Input'!$CL$15:$CL$41,"&gt;="&amp;F846))&lt;E846,F846&lt;&gt;0),"Leaver",IFERROR(IF((S846/$X846*$M$9+T846)&gt;$D$12,"YES","NO"),0))</f>
        <v>0</v>
      </c>
      <c r="Z846" s="225">
        <f>IF(AND(LARGE('Sch A. Input'!$CL$15:$CL$41,COUNTIF('Sch A. Input'!$CL$15:$CL$41,"&gt;="&amp;F846))&lt;E846,F846&lt;&gt;0),"Leaver",IFERROR(IF($Y846="YES",MIN($U846*($G$12/$D$12),$G$12),(SUMPRODUCT(--((MIN(W846,$D$12))&gt;$C$9:$C$12),((MIN(W846,$D$12))-$C$9:$C$12),$H$9:$H$12))-((1-(X846/$M$9))*(SUMPRODUCT(--((MIN(V846,$D$12))&gt;$C$9:$C$12),((MIN(V846,$D$12))-$C$9:$C$12),$H$9:$H$12)))),0))</f>
        <v>0</v>
      </c>
      <c r="AA846" s="169">
        <f>IF(AND(LARGE('Sch A. Input'!$CL$15:$CL$41,COUNTIF('Sch A. Input'!$CL$15:$CL$41,"&gt;="&amp;F846))&lt;E846,F846&lt;&gt;0),"Leaver",IFERROR(Z846/U846,0))</f>
        <v>0</v>
      </c>
      <c r="AB846" s="170">
        <f>IF(AND(LARGE('Sch A. Input'!$CL$15:$CL$41,COUNTIF('Sch A. Input'!$CL$15:$CL$41,"&gt;="&amp;F846))&lt;E846,F846&lt;&gt;0),"Leaver",Q846-Z846)</f>
        <v>0</v>
      </c>
      <c r="AC846" s="94">
        <f t="shared" si="136"/>
        <v>0</v>
      </c>
      <c r="BK846" s="2"/>
      <c r="BL846" s="2"/>
      <c r="CI846"/>
    </row>
    <row r="847" spans="2:87" x14ac:dyDescent="0.35">
      <c r="B847" s="70" t="str">
        <f>IF('Sch A. Input'!B845="","",'Sch A. Input'!B845)</f>
        <v/>
      </c>
      <c r="C847" s="75" t="str">
        <f>IF('Sch A. Input'!C845="","",'Sch A. Input'!C845)</f>
        <v/>
      </c>
      <c r="D847" s="71" t="str">
        <f>IF('Sch A. Input'!D845="","",'Sch A. Input'!D845)</f>
        <v/>
      </c>
      <c r="E847" s="71">
        <f>'Sch A. Input'!E845</f>
        <v>45016</v>
      </c>
      <c r="F847" s="71">
        <f>'Sch A. Input'!F845</f>
        <v>0</v>
      </c>
      <c r="G847" s="226">
        <f>SUMIFS('Sch A. Input'!H845:CJ845,'Sch A. Input'!$H$13:$CJ$13,$L$11,'Sch A. Input'!$H$14:$CJ$14,"Recurring")</f>
        <v>0</v>
      </c>
      <c r="H847" s="226">
        <f>SUMIFS('Sch A. Input'!H845:CJ845,'Sch A. Input'!$H$13:$CJ$13,$L$11,'Sch A. Input'!$H$14:$CJ$14,"One-time")</f>
        <v>0</v>
      </c>
      <c r="I847" s="227">
        <f t="shared" si="130"/>
        <v>0</v>
      </c>
      <c r="J847" s="228">
        <f>SUMIFS('Sch A. Input'!H845:CJ845,'Sch A. Input'!$H$14:$CJ$14,"Recurring",'Sch A. Input'!$H$13:$CJ$13,"&lt;="&amp;$L$11)</f>
        <v>0</v>
      </c>
      <c r="K847" s="228">
        <f>SUMIFS('Sch A. Input'!H845:CJ845,'Sch A. Input'!$H$14:$CJ$14,"One-time",'Sch A. Input'!$H$13:$CJ$13,"&lt;="&amp;$L$11)</f>
        <v>0</v>
      </c>
      <c r="L847" s="229">
        <f t="shared" si="131"/>
        <v>0</v>
      </c>
      <c r="M847" s="228">
        <f t="shared" si="132"/>
        <v>0</v>
      </c>
      <c r="N847" s="228">
        <f t="shared" si="133"/>
        <v>0</v>
      </c>
      <c r="O847" s="259">
        <f t="shared" si="134"/>
        <v>0</v>
      </c>
      <c r="P847" s="268">
        <f t="shared" si="128"/>
        <v>0</v>
      </c>
      <c r="Q847" s="231">
        <f t="shared" si="129"/>
        <v>0</v>
      </c>
      <c r="R847" s="97">
        <f t="shared" si="135"/>
        <v>0</v>
      </c>
      <c r="S847" s="237">
        <f>IF(AND(LARGE('Sch A. Input'!$CL$15:$CL$41,COUNTIF('Sch A. Input'!$CL$15:$CL$41,"&gt;="&amp;F847))&lt;E847,F847&lt;&gt;0),"Leaver",J847-G847)</f>
        <v>0</v>
      </c>
      <c r="T847" s="237">
        <f>IF(AND(LARGE('Sch A. Input'!$CL$15:$CL$41,COUNTIF('Sch A. Input'!$CL$15:$CL$41,"&gt;="&amp;F847))&lt;E847,F847&lt;&gt;0),"Leaver",K847-H847)</f>
        <v>0</v>
      </c>
      <c r="U847" s="238">
        <f>IF(AND(LARGE('Sch A. Input'!$CL$15:$CL$41,COUNTIF('Sch A. Input'!$CL$15:$CL$41,"&gt;="&amp;F847))&lt;E847,F847&lt;&gt;0),"Leaver",L847-I847)</f>
        <v>0</v>
      </c>
      <c r="V847" s="238">
        <f>IF(AND(LARGE('Sch A. Input'!$CL$15:$CL$41,COUNTIF('Sch A. Input'!$CL$15:$CL$41,"&gt;="&amp;F847))&lt;E847,F847&lt;&gt;0),"Leaver",IFERROR(S847/X847*$M$9,0))</f>
        <v>0</v>
      </c>
      <c r="W847" s="238">
        <f>IF(AND(LARGE('Sch A. Input'!$CL$15:$CL$41,COUNTIF('Sch A. Input'!$CL$15:$CL$41,"&gt;="&amp;F847))&lt;E847,F847&lt;&gt;0),"Leaver",V847+T847)</f>
        <v>0</v>
      </c>
      <c r="X847" s="264">
        <f>IF(AND(LARGE('Sch A. Input'!$CL$15:$CL$41,COUNTIF('Sch A. Input'!$CL$15:$CL$41,"&gt;="&amp;F847))&lt;E847,F847&lt;&gt;0),"Leaver",IF(OR(D847="",D847&gt;$L$11,($L$11-14)&lt;$K$9),0,(E847+1-D847)/14-1))</f>
        <v>0</v>
      </c>
      <c r="Y847" s="265">
        <f>IF(AND(LARGE('Sch A. Input'!$CL$15:$CL$41,COUNTIF('Sch A. Input'!$CL$15:$CL$41,"&gt;="&amp;F847))&lt;E847,F847&lt;&gt;0),"Leaver",IFERROR(IF((S847/$X847*$M$9+T847)&gt;$D$12,"YES","NO"),0))</f>
        <v>0</v>
      </c>
      <c r="Z847" s="225">
        <f>IF(AND(LARGE('Sch A. Input'!$CL$15:$CL$41,COUNTIF('Sch A. Input'!$CL$15:$CL$41,"&gt;="&amp;F847))&lt;E847,F847&lt;&gt;0),"Leaver",IFERROR(IF($Y847="YES",MIN($U847*($G$12/$D$12),$G$12),(SUMPRODUCT(--((MIN(W847,$D$12))&gt;$C$9:$C$12),((MIN(W847,$D$12))-$C$9:$C$12),$H$9:$H$12))-((1-(X847/$M$9))*(SUMPRODUCT(--((MIN(V847,$D$12))&gt;$C$9:$C$12),((MIN(V847,$D$12))-$C$9:$C$12),$H$9:$H$12)))),0))</f>
        <v>0</v>
      </c>
      <c r="AA847" s="169">
        <f>IF(AND(LARGE('Sch A. Input'!$CL$15:$CL$41,COUNTIF('Sch A. Input'!$CL$15:$CL$41,"&gt;="&amp;F847))&lt;E847,F847&lt;&gt;0),"Leaver",IFERROR(Z847/U847,0))</f>
        <v>0</v>
      </c>
      <c r="AB847" s="170">
        <f>IF(AND(LARGE('Sch A. Input'!$CL$15:$CL$41,COUNTIF('Sch A. Input'!$CL$15:$CL$41,"&gt;="&amp;F847))&lt;E847,F847&lt;&gt;0),"Leaver",Q847-Z847)</f>
        <v>0</v>
      </c>
      <c r="AC847" s="94">
        <f t="shared" si="136"/>
        <v>0</v>
      </c>
      <c r="BK847" s="2"/>
      <c r="BL847" s="2"/>
      <c r="CI847"/>
    </row>
    <row r="848" spans="2:87" x14ac:dyDescent="0.35">
      <c r="B848" s="70" t="str">
        <f>IF('Sch A. Input'!B846="","",'Sch A. Input'!B846)</f>
        <v/>
      </c>
      <c r="C848" s="75" t="str">
        <f>IF('Sch A. Input'!C846="","",'Sch A. Input'!C846)</f>
        <v/>
      </c>
      <c r="D848" s="71" t="str">
        <f>IF('Sch A. Input'!D846="","",'Sch A. Input'!D846)</f>
        <v/>
      </c>
      <c r="E848" s="71">
        <f>'Sch A. Input'!E846</f>
        <v>45016</v>
      </c>
      <c r="F848" s="71">
        <f>'Sch A. Input'!F846</f>
        <v>0</v>
      </c>
      <c r="G848" s="226">
        <f>SUMIFS('Sch A. Input'!H846:CJ846,'Sch A. Input'!$H$13:$CJ$13,$L$11,'Sch A. Input'!$H$14:$CJ$14,"Recurring")</f>
        <v>0</v>
      </c>
      <c r="H848" s="226">
        <f>SUMIFS('Sch A. Input'!H846:CJ846,'Sch A. Input'!$H$13:$CJ$13,$L$11,'Sch A. Input'!$H$14:$CJ$14,"One-time")</f>
        <v>0</v>
      </c>
      <c r="I848" s="227">
        <f t="shared" si="130"/>
        <v>0</v>
      </c>
      <c r="J848" s="228">
        <f>SUMIFS('Sch A. Input'!H846:CJ846,'Sch A. Input'!$H$14:$CJ$14,"Recurring",'Sch A. Input'!$H$13:$CJ$13,"&lt;="&amp;$L$11)</f>
        <v>0</v>
      </c>
      <c r="K848" s="228">
        <f>SUMIFS('Sch A. Input'!H846:CJ846,'Sch A. Input'!$H$14:$CJ$14,"One-time",'Sch A. Input'!$H$13:$CJ$13,"&lt;="&amp;$L$11)</f>
        <v>0</v>
      </c>
      <c r="L848" s="229">
        <f t="shared" si="131"/>
        <v>0</v>
      </c>
      <c r="M848" s="228">
        <f t="shared" si="132"/>
        <v>0</v>
      </c>
      <c r="N848" s="228">
        <f t="shared" si="133"/>
        <v>0</v>
      </c>
      <c r="O848" s="259">
        <f t="shared" si="134"/>
        <v>0</v>
      </c>
      <c r="P848" s="268">
        <f t="shared" si="128"/>
        <v>0</v>
      </c>
      <c r="Q848" s="231">
        <f t="shared" si="129"/>
        <v>0</v>
      </c>
      <c r="R848" s="97">
        <f t="shared" si="135"/>
        <v>0</v>
      </c>
      <c r="S848" s="237">
        <f>IF(AND(LARGE('Sch A. Input'!$CL$15:$CL$41,COUNTIF('Sch A. Input'!$CL$15:$CL$41,"&gt;="&amp;F848))&lt;E848,F848&lt;&gt;0),"Leaver",J848-G848)</f>
        <v>0</v>
      </c>
      <c r="T848" s="237">
        <f>IF(AND(LARGE('Sch A. Input'!$CL$15:$CL$41,COUNTIF('Sch A. Input'!$CL$15:$CL$41,"&gt;="&amp;F848))&lt;E848,F848&lt;&gt;0),"Leaver",K848-H848)</f>
        <v>0</v>
      </c>
      <c r="U848" s="238">
        <f>IF(AND(LARGE('Sch A. Input'!$CL$15:$CL$41,COUNTIF('Sch A. Input'!$CL$15:$CL$41,"&gt;="&amp;F848))&lt;E848,F848&lt;&gt;0),"Leaver",L848-I848)</f>
        <v>0</v>
      </c>
      <c r="V848" s="238">
        <f>IF(AND(LARGE('Sch A. Input'!$CL$15:$CL$41,COUNTIF('Sch A. Input'!$CL$15:$CL$41,"&gt;="&amp;F848))&lt;E848,F848&lt;&gt;0),"Leaver",IFERROR(S848/X848*$M$9,0))</f>
        <v>0</v>
      </c>
      <c r="W848" s="238">
        <f>IF(AND(LARGE('Sch A. Input'!$CL$15:$CL$41,COUNTIF('Sch A. Input'!$CL$15:$CL$41,"&gt;="&amp;F848))&lt;E848,F848&lt;&gt;0),"Leaver",V848+T848)</f>
        <v>0</v>
      </c>
      <c r="X848" s="264">
        <f>IF(AND(LARGE('Sch A. Input'!$CL$15:$CL$41,COUNTIF('Sch A. Input'!$CL$15:$CL$41,"&gt;="&amp;F848))&lt;E848,F848&lt;&gt;0),"Leaver",IF(OR(D848="",D848&gt;$L$11,($L$11-14)&lt;$K$9),0,(E848+1-D848)/14-1))</f>
        <v>0</v>
      </c>
      <c r="Y848" s="265">
        <f>IF(AND(LARGE('Sch A. Input'!$CL$15:$CL$41,COUNTIF('Sch A. Input'!$CL$15:$CL$41,"&gt;="&amp;F848))&lt;E848,F848&lt;&gt;0),"Leaver",IFERROR(IF((S848/$X848*$M$9+T848)&gt;$D$12,"YES","NO"),0))</f>
        <v>0</v>
      </c>
      <c r="Z848" s="225">
        <f>IF(AND(LARGE('Sch A. Input'!$CL$15:$CL$41,COUNTIF('Sch A. Input'!$CL$15:$CL$41,"&gt;="&amp;F848))&lt;E848,F848&lt;&gt;0),"Leaver",IFERROR(IF($Y848="YES",MIN($U848*($G$12/$D$12),$G$12),(SUMPRODUCT(--((MIN(W848,$D$12))&gt;$C$9:$C$12),((MIN(W848,$D$12))-$C$9:$C$12),$H$9:$H$12))-((1-(X848/$M$9))*(SUMPRODUCT(--((MIN(V848,$D$12))&gt;$C$9:$C$12),((MIN(V848,$D$12))-$C$9:$C$12),$H$9:$H$12)))),0))</f>
        <v>0</v>
      </c>
      <c r="AA848" s="169">
        <f>IF(AND(LARGE('Sch A. Input'!$CL$15:$CL$41,COUNTIF('Sch A. Input'!$CL$15:$CL$41,"&gt;="&amp;F848))&lt;E848,F848&lt;&gt;0),"Leaver",IFERROR(Z848/U848,0))</f>
        <v>0</v>
      </c>
      <c r="AB848" s="170">
        <f>IF(AND(LARGE('Sch A. Input'!$CL$15:$CL$41,COUNTIF('Sch A. Input'!$CL$15:$CL$41,"&gt;="&amp;F848))&lt;E848,F848&lt;&gt;0),"Leaver",Q848-Z848)</f>
        <v>0</v>
      </c>
      <c r="AC848" s="94">
        <f t="shared" si="136"/>
        <v>0</v>
      </c>
      <c r="BK848" s="2"/>
      <c r="BL848" s="2"/>
      <c r="CI848"/>
    </row>
    <row r="849" spans="2:87" x14ac:dyDescent="0.35">
      <c r="B849" s="70" t="str">
        <f>IF('Sch A. Input'!B847="","",'Sch A. Input'!B847)</f>
        <v/>
      </c>
      <c r="C849" s="75" t="str">
        <f>IF('Sch A. Input'!C847="","",'Sch A. Input'!C847)</f>
        <v/>
      </c>
      <c r="D849" s="71" t="str">
        <f>IF('Sch A. Input'!D847="","",'Sch A. Input'!D847)</f>
        <v/>
      </c>
      <c r="E849" s="71">
        <f>'Sch A. Input'!E847</f>
        <v>45016</v>
      </c>
      <c r="F849" s="71">
        <f>'Sch A. Input'!F847</f>
        <v>0</v>
      </c>
      <c r="G849" s="226">
        <f>SUMIFS('Sch A. Input'!H847:CJ847,'Sch A. Input'!$H$13:$CJ$13,$L$11,'Sch A. Input'!$H$14:$CJ$14,"Recurring")</f>
        <v>0</v>
      </c>
      <c r="H849" s="226">
        <f>SUMIFS('Sch A. Input'!H847:CJ847,'Sch A. Input'!$H$13:$CJ$13,$L$11,'Sch A. Input'!$H$14:$CJ$14,"One-time")</f>
        <v>0</v>
      </c>
      <c r="I849" s="227">
        <f t="shared" si="130"/>
        <v>0</v>
      </c>
      <c r="J849" s="228">
        <f>SUMIFS('Sch A. Input'!H847:CJ847,'Sch A. Input'!$H$14:$CJ$14,"Recurring",'Sch A. Input'!$H$13:$CJ$13,"&lt;="&amp;$L$11)</f>
        <v>0</v>
      </c>
      <c r="K849" s="228">
        <f>SUMIFS('Sch A. Input'!H847:CJ847,'Sch A. Input'!$H$14:$CJ$14,"One-time",'Sch A. Input'!$H$13:$CJ$13,"&lt;="&amp;$L$11)</f>
        <v>0</v>
      </c>
      <c r="L849" s="229">
        <f t="shared" si="131"/>
        <v>0</v>
      </c>
      <c r="M849" s="228">
        <f t="shared" si="132"/>
        <v>0</v>
      </c>
      <c r="N849" s="228">
        <f t="shared" si="133"/>
        <v>0</v>
      </c>
      <c r="O849" s="259">
        <f t="shared" si="134"/>
        <v>0</v>
      </c>
      <c r="P849" s="268">
        <f t="shared" ref="P849:P912" si="137">IFERROR(IF((J849/$O849*$M$9+K849)&gt;$D$12,"YES","NO"),0)</f>
        <v>0</v>
      </c>
      <c r="Q849" s="231">
        <f t="shared" ref="Q849:Q912" si="138">IFERROR(IF(P849="YES",MIN(L849*($G$12/$D$12),$G$12),((SUMPRODUCT(--((MIN(N849,$D$12))&gt;$C$9:$C$12),((MIN(N849,$D$12))-$C$9:$C$12),$H$9:$H$12))-((1-O849/$M$9)*((SUMPRODUCT(--((MIN(M849,$D$12))&gt;$C$9:$C$12),((MIN(M849,$D$12))-$C$9:$C$12),$H$9:$H$12)))))),0)</f>
        <v>0</v>
      </c>
      <c r="R849" s="97">
        <f t="shared" si="135"/>
        <v>0</v>
      </c>
      <c r="S849" s="237">
        <f>IF(AND(LARGE('Sch A. Input'!$CL$15:$CL$41,COUNTIF('Sch A. Input'!$CL$15:$CL$41,"&gt;="&amp;F849))&lt;E849,F849&lt;&gt;0),"Leaver",J849-G849)</f>
        <v>0</v>
      </c>
      <c r="T849" s="237">
        <f>IF(AND(LARGE('Sch A. Input'!$CL$15:$CL$41,COUNTIF('Sch A. Input'!$CL$15:$CL$41,"&gt;="&amp;F849))&lt;E849,F849&lt;&gt;0),"Leaver",K849-H849)</f>
        <v>0</v>
      </c>
      <c r="U849" s="238">
        <f>IF(AND(LARGE('Sch A. Input'!$CL$15:$CL$41,COUNTIF('Sch A. Input'!$CL$15:$CL$41,"&gt;="&amp;F849))&lt;E849,F849&lt;&gt;0),"Leaver",L849-I849)</f>
        <v>0</v>
      </c>
      <c r="V849" s="238">
        <f>IF(AND(LARGE('Sch A. Input'!$CL$15:$CL$41,COUNTIF('Sch A. Input'!$CL$15:$CL$41,"&gt;="&amp;F849))&lt;E849,F849&lt;&gt;0),"Leaver",IFERROR(S849/X849*$M$9,0))</f>
        <v>0</v>
      </c>
      <c r="W849" s="238">
        <f>IF(AND(LARGE('Sch A. Input'!$CL$15:$CL$41,COUNTIF('Sch A. Input'!$CL$15:$CL$41,"&gt;="&amp;F849))&lt;E849,F849&lt;&gt;0),"Leaver",V849+T849)</f>
        <v>0</v>
      </c>
      <c r="X849" s="264">
        <f>IF(AND(LARGE('Sch A. Input'!$CL$15:$CL$41,COUNTIF('Sch A. Input'!$CL$15:$CL$41,"&gt;="&amp;F849))&lt;E849,F849&lt;&gt;0),"Leaver",IF(OR(D849="",D849&gt;$L$11,($L$11-14)&lt;$K$9),0,(E849+1-D849)/14-1))</f>
        <v>0</v>
      </c>
      <c r="Y849" s="265">
        <f>IF(AND(LARGE('Sch A. Input'!$CL$15:$CL$41,COUNTIF('Sch A. Input'!$CL$15:$CL$41,"&gt;="&amp;F849))&lt;E849,F849&lt;&gt;0),"Leaver",IFERROR(IF((S849/$X849*$M$9+T849)&gt;$D$12,"YES","NO"),0))</f>
        <v>0</v>
      </c>
      <c r="Z849" s="225">
        <f>IF(AND(LARGE('Sch A. Input'!$CL$15:$CL$41,COUNTIF('Sch A. Input'!$CL$15:$CL$41,"&gt;="&amp;F849))&lt;E849,F849&lt;&gt;0),"Leaver",IFERROR(IF($Y849="YES",MIN($U849*($G$12/$D$12),$G$12),(SUMPRODUCT(--((MIN(W849,$D$12))&gt;$C$9:$C$12),((MIN(W849,$D$12))-$C$9:$C$12),$H$9:$H$12))-((1-(X849/$M$9))*(SUMPRODUCT(--((MIN(V849,$D$12))&gt;$C$9:$C$12),((MIN(V849,$D$12))-$C$9:$C$12),$H$9:$H$12)))),0))</f>
        <v>0</v>
      </c>
      <c r="AA849" s="169">
        <f>IF(AND(LARGE('Sch A. Input'!$CL$15:$CL$41,COUNTIF('Sch A. Input'!$CL$15:$CL$41,"&gt;="&amp;F849))&lt;E849,F849&lt;&gt;0),"Leaver",IFERROR(Z849/U849,0))</f>
        <v>0</v>
      </c>
      <c r="AB849" s="170">
        <f>IF(AND(LARGE('Sch A. Input'!$CL$15:$CL$41,COUNTIF('Sch A. Input'!$CL$15:$CL$41,"&gt;="&amp;F849))&lt;E849,F849&lt;&gt;0),"Leaver",Q849-Z849)</f>
        <v>0</v>
      </c>
      <c r="AC849" s="94">
        <f t="shared" si="136"/>
        <v>0</v>
      </c>
      <c r="BK849" s="2"/>
      <c r="BL849" s="2"/>
      <c r="CI849"/>
    </row>
    <row r="850" spans="2:87" x14ac:dyDescent="0.35">
      <c r="B850" s="70" t="str">
        <f>IF('Sch A. Input'!B848="","",'Sch A. Input'!B848)</f>
        <v/>
      </c>
      <c r="C850" s="75" t="str">
        <f>IF('Sch A. Input'!C848="","",'Sch A. Input'!C848)</f>
        <v/>
      </c>
      <c r="D850" s="71" t="str">
        <f>IF('Sch A. Input'!D848="","",'Sch A. Input'!D848)</f>
        <v/>
      </c>
      <c r="E850" s="71">
        <f>'Sch A. Input'!E848</f>
        <v>45016</v>
      </c>
      <c r="F850" s="71">
        <f>'Sch A. Input'!F848</f>
        <v>0</v>
      </c>
      <c r="G850" s="226">
        <f>SUMIFS('Sch A. Input'!H848:CJ848,'Sch A. Input'!$H$13:$CJ$13,$L$11,'Sch A. Input'!$H$14:$CJ$14,"Recurring")</f>
        <v>0</v>
      </c>
      <c r="H850" s="226">
        <f>SUMIFS('Sch A. Input'!H848:CJ848,'Sch A. Input'!$H$13:$CJ$13,$L$11,'Sch A. Input'!$H$14:$CJ$14,"One-time")</f>
        <v>0</v>
      </c>
      <c r="I850" s="227">
        <f t="shared" si="130"/>
        <v>0</v>
      </c>
      <c r="J850" s="228">
        <f>SUMIFS('Sch A. Input'!H848:CJ848,'Sch A. Input'!$H$14:$CJ$14,"Recurring",'Sch A. Input'!$H$13:$CJ$13,"&lt;="&amp;$L$11)</f>
        <v>0</v>
      </c>
      <c r="K850" s="228">
        <f>SUMIFS('Sch A. Input'!H848:CJ848,'Sch A. Input'!$H$14:$CJ$14,"One-time",'Sch A. Input'!$H$13:$CJ$13,"&lt;="&amp;$L$11)</f>
        <v>0</v>
      </c>
      <c r="L850" s="229">
        <f t="shared" si="131"/>
        <v>0</v>
      </c>
      <c r="M850" s="228">
        <f t="shared" si="132"/>
        <v>0</v>
      </c>
      <c r="N850" s="228">
        <f t="shared" si="133"/>
        <v>0</v>
      </c>
      <c r="O850" s="259">
        <f t="shared" si="134"/>
        <v>0</v>
      </c>
      <c r="P850" s="268">
        <f t="shared" si="137"/>
        <v>0</v>
      </c>
      <c r="Q850" s="231">
        <f t="shared" si="138"/>
        <v>0</v>
      </c>
      <c r="R850" s="97">
        <f t="shared" si="135"/>
        <v>0</v>
      </c>
      <c r="S850" s="237">
        <f>IF(AND(LARGE('Sch A. Input'!$CL$15:$CL$41,COUNTIF('Sch A. Input'!$CL$15:$CL$41,"&gt;="&amp;F850))&lt;E850,F850&lt;&gt;0),"Leaver",J850-G850)</f>
        <v>0</v>
      </c>
      <c r="T850" s="237">
        <f>IF(AND(LARGE('Sch A. Input'!$CL$15:$CL$41,COUNTIF('Sch A. Input'!$CL$15:$CL$41,"&gt;="&amp;F850))&lt;E850,F850&lt;&gt;0),"Leaver",K850-H850)</f>
        <v>0</v>
      </c>
      <c r="U850" s="238">
        <f>IF(AND(LARGE('Sch A. Input'!$CL$15:$CL$41,COUNTIF('Sch A. Input'!$CL$15:$CL$41,"&gt;="&amp;F850))&lt;E850,F850&lt;&gt;0),"Leaver",L850-I850)</f>
        <v>0</v>
      </c>
      <c r="V850" s="238">
        <f>IF(AND(LARGE('Sch A. Input'!$CL$15:$CL$41,COUNTIF('Sch A. Input'!$CL$15:$CL$41,"&gt;="&amp;F850))&lt;E850,F850&lt;&gt;0),"Leaver",IFERROR(S850/X850*$M$9,0))</f>
        <v>0</v>
      </c>
      <c r="W850" s="238">
        <f>IF(AND(LARGE('Sch A. Input'!$CL$15:$CL$41,COUNTIF('Sch A. Input'!$CL$15:$CL$41,"&gt;="&amp;F850))&lt;E850,F850&lt;&gt;0),"Leaver",V850+T850)</f>
        <v>0</v>
      </c>
      <c r="X850" s="264">
        <f>IF(AND(LARGE('Sch A. Input'!$CL$15:$CL$41,COUNTIF('Sch A. Input'!$CL$15:$CL$41,"&gt;="&amp;F850))&lt;E850,F850&lt;&gt;0),"Leaver",IF(OR(D850="",D850&gt;$L$11,($L$11-14)&lt;$K$9),0,(E850+1-D850)/14-1))</f>
        <v>0</v>
      </c>
      <c r="Y850" s="265">
        <f>IF(AND(LARGE('Sch A. Input'!$CL$15:$CL$41,COUNTIF('Sch A. Input'!$CL$15:$CL$41,"&gt;="&amp;F850))&lt;E850,F850&lt;&gt;0),"Leaver",IFERROR(IF((S850/$X850*$M$9+T850)&gt;$D$12,"YES","NO"),0))</f>
        <v>0</v>
      </c>
      <c r="Z850" s="225">
        <f>IF(AND(LARGE('Sch A. Input'!$CL$15:$CL$41,COUNTIF('Sch A. Input'!$CL$15:$CL$41,"&gt;="&amp;F850))&lt;E850,F850&lt;&gt;0),"Leaver",IFERROR(IF($Y850="YES",MIN($U850*($G$12/$D$12),$G$12),(SUMPRODUCT(--((MIN(W850,$D$12))&gt;$C$9:$C$12),((MIN(W850,$D$12))-$C$9:$C$12),$H$9:$H$12))-((1-(X850/$M$9))*(SUMPRODUCT(--((MIN(V850,$D$12))&gt;$C$9:$C$12),((MIN(V850,$D$12))-$C$9:$C$12),$H$9:$H$12)))),0))</f>
        <v>0</v>
      </c>
      <c r="AA850" s="169">
        <f>IF(AND(LARGE('Sch A. Input'!$CL$15:$CL$41,COUNTIF('Sch A. Input'!$CL$15:$CL$41,"&gt;="&amp;F850))&lt;E850,F850&lt;&gt;0),"Leaver",IFERROR(Z850/U850,0))</f>
        <v>0</v>
      </c>
      <c r="AB850" s="170">
        <f>IF(AND(LARGE('Sch A. Input'!$CL$15:$CL$41,COUNTIF('Sch A. Input'!$CL$15:$CL$41,"&gt;="&amp;F850))&lt;E850,F850&lt;&gt;0),"Leaver",Q850-Z850)</f>
        <v>0</v>
      </c>
      <c r="AC850" s="94">
        <f t="shared" si="136"/>
        <v>0</v>
      </c>
      <c r="BK850" s="2"/>
      <c r="BL850" s="2"/>
      <c r="CI850"/>
    </row>
    <row r="851" spans="2:87" x14ac:dyDescent="0.35">
      <c r="B851" s="70" t="str">
        <f>IF('Sch A. Input'!B849="","",'Sch A. Input'!B849)</f>
        <v/>
      </c>
      <c r="C851" s="75" t="str">
        <f>IF('Sch A. Input'!C849="","",'Sch A. Input'!C849)</f>
        <v/>
      </c>
      <c r="D851" s="71" t="str">
        <f>IF('Sch A. Input'!D849="","",'Sch A. Input'!D849)</f>
        <v/>
      </c>
      <c r="E851" s="71">
        <f>'Sch A. Input'!E849</f>
        <v>45016</v>
      </c>
      <c r="F851" s="71">
        <f>'Sch A. Input'!F849</f>
        <v>0</v>
      </c>
      <c r="G851" s="226">
        <f>SUMIFS('Sch A. Input'!H849:CJ849,'Sch A. Input'!$H$13:$CJ$13,$L$11,'Sch A. Input'!$H$14:$CJ$14,"Recurring")</f>
        <v>0</v>
      </c>
      <c r="H851" s="226">
        <f>SUMIFS('Sch A. Input'!H849:CJ849,'Sch A. Input'!$H$13:$CJ$13,$L$11,'Sch A. Input'!$H$14:$CJ$14,"One-time")</f>
        <v>0</v>
      </c>
      <c r="I851" s="227">
        <f t="shared" si="130"/>
        <v>0</v>
      </c>
      <c r="J851" s="228">
        <f>SUMIFS('Sch A. Input'!H849:CJ849,'Sch A. Input'!$H$14:$CJ$14,"Recurring",'Sch A. Input'!$H$13:$CJ$13,"&lt;="&amp;$L$11)</f>
        <v>0</v>
      </c>
      <c r="K851" s="228">
        <f>SUMIFS('Sch A. Input'!H849:CJ849,'Sch A. Input'!$H$14:$CJ$14,"One-time",'Sch A. Input'!$H$13:$CJ$13,"&lt;="&amp;$L$11)</f>
        <v>0</v>
      </c>
      <c r="L851" s="229">
        <f t="shared" si="131"/>
        <v>0</v>
      </c>
      <c r="M851" s="228">
        <f t="shared" si="132"/>
        <v>0</v>
      </c>
      <c r="N851" s="228">
        <f t="shared" si="133"/>
        <v>0</v>
      </c>
      <c r="O851" s="259">
        <f t="shared" si="134"/>
        <v>0</v>
      </c>
      <c r="P851" s="268">
        <f t="shared" si="137"/>
        <v>0</v>
      </c>
      <c r="Q851" s="231">
        <f t="shared" si="138"/>
        <v>0</v>
      </c>
      <c r="R851" s="97">
        <f t="shared" si="135"/>
        <v>0</v>
      </c>
      <c r="S851" s="237">
        <f>IF(AND(LARGE('Sch A. Input'!$CL$15:$CL$41,COUNTIF('Sch A. Input'!$CL$15:$CL$41,"&gt;="&amp;F851))&lt;E851,F851&lt;&gt;0),"Leaver",J851-G851)</f>
        <v>0</v>
      </c>
      <c r="T851" s="237">
        <f>IF(AND(LARGE('Sch A. Input'!$CL$15:$CL$41,COUNTIF('Sch A. Input'!$CL$15:$CL$41,"&gt;="&amp;F851))&lt;E851,F851&lt;&gt;0),"Leaver",K851-H851)</f>
        <v>0</v>
      </c>
      <c r="U851" s="238">
        <f>IF(AND(LARGE('Sch A. Input'!$CL$15:$CL$41,COUNTIF('Sch A. Input'!$CL$15:$CL$41,"&gt;="&amp;F851))&lt;E851,F851&lt;&gt;0),"Leaver",L851-I851)</f>
        <v>0</v>
      </c>
      <c r="V851" s="238">
        <f>IF(AND(LARGE('Sch A. Input'!$CL$15:$CL$41,COUNTIF('Sch A. Input'!$CL$15:$CL$41,"&gt;="&amp;F851))&lt;E851,F851&lt;&gt;0),"Leaver",IFERROR(S851/X851*$M$9,0))</f>
        <v>0</v>
      </c>
      <c r="W851" s="238">
        <f>IF(AND(LARGE('Sch A. Input'!$CL$15:$CL$41,COUNTIF('Sch A. Input'!$CL$15:$CL$41,"&gt;="&amp;F851))&lt;E851,F851&lt;&gt;0),"Leaver",V851+T851)</f>
        <v>0</v>
      </c>
      <c r="X851" s="264">
        <f>IF(AND(LARGE('Sch A. Input'!$CL$15:$CL$41,COUNTIF('Sch A. Input'!$CL$15:$CL$41,"&gt;="&amp;F851))&lt;E851,F851&lt;&gt;0),"Leaver",IF(OR(D851="",D851&gt;$L$11,($L$11-14)&lt;$K$9),0,(E851+1-D851)/14-1))</f>
        <v>0</v>
      </c>
      <c r="Y851" s="265">
        <f>IF(AND(LARGE('Sch A. Input'!$CL$15:$CL$41,COUNTIF('Sch A. Input'!$CL$15:$CL$41,"&gt;="&amp;F851))&lt;E851,F851&lt;&gt;0),"Leaver",IFERROR(IF((S851/$X851*$M$9+T851)&gt;$D$12,"YES","NO"),0))</f>
        <v>0</v>
      </c>
      <c r="Z851" s="225">
        <f>IF(AND(LARGE('Sch A. Input'!$CL$15:$CL$41,COUNTIF('Sch A. Input'!$CL$15:$CL$41,"&gt;="&amp;F851))&lt;E851,F851&lt;&gt;0),"Leaver",IFERROR(IF($Y851="YES",MIN($U851*($G$12/$D$12),$G$12),(SUMPRODUCT(--((MIN(W851,$D$12))&gt;$C$9:$C$12),((MIN(W851,$D$12))-$C$9:$C$12),$H$9:$H$12))-((1-(X851/$M$9))*(SUMPRODUCT(--((MIN(V851,$D$12))&gt;$C$9:$C$12),((MIN(V851,$D$12))-$C$9:$C$12),$H$9:$H$12)))),0))</f>
        <v>0</v>
      </c>
      <c r="AA851" s="169">
        <f>IF(AND(LARGE('Sch A. Input'!$CL$15:$CL$41,COUNTIF('Sch A. Input'!$CL$15:$CL$41,"&gt;="&amp;F851))&lt;E851,F851&lt;&gt;0),"Leaver",IFERROR(Z851/U851,0))</f>
        <v>0</v>
      </c>
      <c r="AB851" s="170">
        <f>IF(AND(LARGE('Sch A. Input'!$CL$15:$CL$41,COUNTIF('Sch A. Input'!$CL$15:$CL$41,"&gt;="&amp;F851))&lt;E851,F851&lt;&gt;0),"Leaver",Q851-Z851)</f>
        <v>0</v>
      </c>
      <c r="AC851" s="94">
        <f t="shared" si="136"/>
        <v>0</v>
      </c>
      <c r="BK851" s="2"/>
      <c r="BL851" s="2"/>
      <c r="CI851"/>
    </row>
    <row r="852" spans="2:87" x14ac:dyDescent="0.35">
      <c r="B852" s="70" t="str">
        <f>IF('Sch A. Input'!B850="","",'Sch A. Input'!B850)</f>
        <v/>
      </c>
      <c r="C852" s="75" t="str">
        <f>IF('Sch A. Input'!C850="","",'Sch A. Input'!C850)</f>
        <v/>
      </c>
      <c r="D852" s="71" t="str">
        <f>IF('Sch A. Input'!D850="","",'Sch A. Input'!D850)</f>
        <v/>
      </c>
      <c r="E852" s="71">
        <f>'Sch A. Input'!E850</f>
        <v>45016</v>
      </c>
      <c r="F852" s="71">
        <f>'Sch A. Input'!F850</f>
        <v>0</v>
      </c>
      <c r="G852" s="226">
        <f>SUMIFS('Sch A. Input'!H850:CJ850,'Sch A. Input'!$H$13:$CJ$13,$L$11,'Sch A. Input'!$H$14:$CJ$14,"Recurring")</f>
        <v>0</v>
      </c>
      <c r="H852" s="226">
        <f>SUMIFS('Sch A. Input'!H850:CJ850,'Sch A. Input'!$H$13:$CJ$13,$L$11,'Sch A. Input'!$H$14:$CJ$14,"One-time")</f>
        <v>0</v>
      </c>
      <c r="I852" s="227">
        <f t="shared" si="130"/>
        <v>0</v>
      </c>
      <c r="J852" s="228">
        <f>SUMIFS('Sch A. Input'!H850:CJ850,'Sch A. Input'!$H$14:$CJ$14,"Recurring",'Sch A. Input'!$H$13:$CJ$13,"&lt;="&amp;$L$11)</f>
        <v>0</v>
      </c>
      <c r="K852" s="228">
        <f>SUMIFS('Sch A. Input'!H850:CJ850,'Sch A. Input'!$H$14:$CJ$14,"One-time",'Sch A. Input'!$H$13:$CJ$13,"&lt;="&amp;$L$11)</f>
        <v>0</v>
      </c>
      <c r="L852" s="229">
        <f t="shared" si="131"/>
        <v>0</v>
      </c>
      <c r="M852" s="228">
        <f t="shared" si="132"/>
        <v>0</v>
      </c>
      <c r="N852" s="228">
        <f t="shared" si="133"/>
        <v>0</v>
      </c>
      <c r="O852" s="259">
        <f t="shared" si="134"/>
        <v>0</v>
      </c>
      <c r="P852" s="268">
        <f t="shared" si="137"/>
        <v>0</v>
      </c>
      <c r="Q852" s="231">
        <f t="shared" si="138"/>
        <v>0</v>
      </c>
      <c r="R852" s="97">
        <f t="shared" si="135"/>
        <v>0</v>
      </c>
      <c r="S852" s="237">
        <f>IF(AND(LARGE('Sch A. Input'!$CL$15:$CL$41,COUNTIF('Sch A. Input'!$CL$15:$CL$41,"&gt;="&amp;F852))&lt;E852,F852&lt;&gt;0),"Leaver",J852-G852)</f>
        <v>0</v>
      </c>
      <c r="T852" s="237">
        <f>IF(AND(LARGE('Sch A. Input'!$CL$15:$CL$41,COUNTIF('Sch A. Input'!$CL$15:$CL$41,"&gt;="&amp;F852))&lt;E852,F852&lt;&gt;0),"Leaver",K852-H852)</f>
        <v>0</v>
      </c>
      <c r="U852" s="238">
        <f>IF(AND(LARGE('Sch A. Input'!$CL$15:$CL$41,COUNTIF('Sch A. Input'!$CL$15:$CL$41,"&gt;="&amp;F852))&lt;E852,F852&lt;&gt;0),"Leaver",L852-I852)</f>
        <v>0</v>
      </c>
      <c r="V852" s="238">
        <f>IF(AND(LARGE('Sch A. Input'!$CL$15:$CL$41,COUNTIF('Sch A. Input'!$CL$15:$CL$41,"&gt;="&amp;F852))&lt;E852,F852&lt;&gt;0),"Leaver",IFERROR(S852/X852*$M$9,0))</f>
        <v>0</v>
      </c>
      <c r="W852" s="238">
        <f>IF(AND(LARGE('Sch A. Input'!$CL$15:$CL$41,COUNTIF('Sch A. Input'!$CL$15:$CL$41,"&gt;="&amp;F852))&lt;E852,F852&lt;&gt;0),"Leaver",V852+T852)</f>
        <v>0</v>
      </c>
      <c r="X852" s="264">
        <f>IF(AND(LARGE('Sch A. Input'!$CL$15:$CL$41,COUNTIF('Sch A. Input'!$CL$15:$CL$41,"&gt;="&amp;F852))&lt;E852,F852&lt;&gt;0),"Leaver",IF(OR(D852="",D852&gt;$L$11,($L$11-14)&lt;$K$9),0,(E852+1-D852)/14-1))</f>
        <v>0</v>
      </c>
      <c r="Y852" s="265">
        <f>IF(AND(LARGE('Sch A. Input'!$CL$15:$CL$41,COUNTIF('Sch A. Input'!$CL$15:$CL$41,"&gt;="&amp;F852))&lt;E852,F852&lt;&gt;0),"Leaver",IFERROR(IF((S852/$X852*$M$9+T852)&gt;$D$12,"YES","NO"),0))</f>
        <v>0</v>
      </c>
      <c r="Z852" s="225">
        <f>IF(AND(LARGE('Sch A. Input'!$CL$15:$CL$41,COUNTIF('Sch A. Input'!$CL$15:$CL$41,"&gt;="&amp;F852))&lt;E852,F852&lt;&gt;0),"Leaver",IFERROR(IF($Y852="YES",MIN($U852*($G$12/$D$12),$G$12),(SUMPRODUCT(--((MIN(W852,$D$12))&gt;$C$9:$C$12),((MIN(W852,$D$12))-$C$9:$C$12),$H$9:$H$12))-((1-(X852/$M$9))*(SUMPRODUCT(--((MIN(V852,$D$12))&gt;$C$9:$C$12),((MIN(V852,$D$12))-$C$9:$C$12),$H$9:$H$12)))),0))</f>
        <v>0</v>
      </c>
      <c r="AA852" s="169">
        <f>IF(AND(LARGE('Sch A. Input'!$CL$15:$CL$41,COUNTIF('Sch A. Input'!$CL$15:$CL$41,"&gt;="&amp;F852))&lt;E852,F852&lt;&gt;0),"Leaver",IFERROR(Z852/U852,0))</f>
        <v>0</v>
      </c>
      <c r="AB852" s="170">
        <f>IF(AND(LARGE('Sch A. Input'!$CL$15:$CL$41,COUNTIF('Sch A. Input'!$CL$15:$CL$41,"&gt;="&amp;F852))&lt;E852,F852&lt;&gt;0),"Leaver",Q852-Z852)</f>
        <v>0</v>
      </c>
      <c r="AC852" s="94">
        <f t="shared" si="136"/>
        <v>0</v>
      </c>
      <c r="BK852" s="2"/>
      <c r="BL852" s="2"/>
      <c r="CI852"/>
    </row>
    <row r="853" spans="2:87" x14ac:dyDescent="0.35">
      <c r="B853" s="70" t="str">
        <f>IF('Sch A. Input'!B851="","",'Sch A. Input'!B851)</f>
        <v/>
      </c>
      <c r="C853" s="75" t="str">
        <f>IF('Sch A. Input'!C851="","",'Sch A. Input'!C851)</f>
        <v/>
      </c>
      <c r="D853" s="71" t="str">
        <f>IF('Sch A. Input'!D851="","",'Sch A. Input'!D851)</f>
        <v/>
      </c>
      <c r="E853" s="71">
        <f>'Sch A. Input'!E851</f>
        <v>45016</v>
      </c>
      <c r="F853" s="71">
        <f>'Sch A. Input'!F851</f>
        <v>0</v>
      </c>
      <c r="G853" s="226">
        <f>SUMIFS('Sch A. Input'!H851:CJ851,'Sch A. Input'!$H$13:$CJ$13,$L$11,'Sch A. Input'!$H$14:$CJ$14,"Recurring")</f>
        <v>0</v>
      </c>
      <c r="H853" s="226">
        <f>SUMIFS('Sch A. Input'!H851:CJ851,'Sch A. Input'!$H$13:$CJ$13,$L$11,'Sch A. Input'!$H$14:$CJ$14,"One-time")</f>
        <v>0</v>
      </c>
      <c r="I853" s="227">
        <f t="shared" si="130"/>
        <v>0</v>
      </c>
      <c r="J853" s="228">
        <f>SUMIFS('Sch A. Input'!H851:CJ851,'Sch A. Input'!$H$14:$CJ$14,"Recurring",'Sch A. Input'!$H$13:$CJ$13,"&lt;="&amp;$L$11)</f>
        <v>0</v>
      </c>
      <c r="K853" s="228">
        <f>SUMIFS('Sch A. Input'!H851:CJ851,'Sch A. Input'!$H$14:$CJ$14,"One-time",'Sch A. Input'!$H$13:$CJ$13,"&lt;="&amp;$L$11)</f>
        <v>0</v>
      </c>
      <c r="L853" s="229">
        <f t="shared" si="131"/>
        <v>0</v>
      </c>
      <c r="M853" s="228">
        <f t="shared" si="132"/>
        <v>0</v>
      </c>
      <c r="N853" s="228">
        <f t="shared" si="133"/>
        <v>0</v>
      </c>
      <c r="O853" s="259">
        <f t="shared" si="134"/>
        <v>0</v>
      </c>
      <c r="P853" s="268">
        <f t="shared" si="137"/>
        <v>0</v>
      </c>
      <c r="Q853" s="231">
        <f t="shared" si="138"/>
        <v>0</v>
      </c>
      <c r="R853" s="97">
        <f t="shared" si="135"/>
        <v>0</v>
      </c>
      <c r="S853" s="237">
        <f>IF(AND(LARGE('Sch A. Input'!$CL$15:$CL$41,COUNTIF('Sch A. Input'!$CL$15:$CL$41,"&gt;="&amp;F853))&lt;E853,F853&lt;&gt;0),"Leaver",J853-G853)</f>
        <v>0</v>
      </c>
      <c r="T853" s="237">
        <f>IF(AND(LARGE('Sch A. Input'!$CL$15:$CL$41,COUNTIF('Sch A. Input'!$CL$15:$CL$41,"&gt;="&amp;F853))&lt;E853,F853&lt;&gt;0),"Leaver",K853-H853)</f>
        <v>0</v>
      </c>
      <c r="U853" s="238">
        <f>IF(AND(LARGE('Sch A. Input'!$CL$15:$CL$41,COUNTIF('Sch A. Input'!$CL$15:$CL$41,"&gt;="&amp;F853))&lt;E853,F853&lt;&gt;0),"Leaver",L853-I853)</f>
        <v>0</v>
      </c>
      <c r="V853" s="238">
        <f>IF(AND(LARGE('Sch A. Input'!$CL$15:$CL$41,COUNTIF('Sch A. Input'!$CL$15:$CL$41,"&gt;="&amp;F853))&lt;E853,F853&lt;&gt;0),"Leaver",IFERROR(S853/X853*$M$9,0))</f>
        <v>0</v>
      </c>
      <c r="W853" s="238">
        <f>IF(AND(LARGE('Sch A. Input'!$CL$15:$CL$41,COUNTIF('Sch A. Input'!$CL$15:$CL$41,"&gt;="&amp;F853))&lt;E853,F853&lt;&gt;0),"Leaver",V853+T853)</f>
        <v>0</v>
      </c>
      <c r="X853" s="264">
        <f>IF(AND(LARGE('Sch A. Input'!$CL$15:$CL$41,COUNTIF('Sch A. Input'!$CL$15:$CL$41,"&gt;="&amp;F853))&lt;E853,F853&lt;&gt;0),"Leaver",IF(OR(D853="",D853&gt;$L$11,($L$11-14)&lt;$K$9),0,(E853+1-D853)/14-1))</f>
        <v>0</v>
      </c>
      <c r="Y853" s="265">
        <f>IF(AND(LARGE('Sch A. Input'!$CL$15:$CL$41,COUNTIF('Sch A. Input'!$CL$15:$CL$41,"&gt;="&amp;F853))&lt;E853,F853&lt;&gt;0),"Leaver",IFERROR(IF((S853/$X853*$M$9+T853)&gt;$D$12,"YES","NO"),0))</f>
        <v>0</v>
      </c>
      <c r="Z853" s="225">
        <f>IF(AND(LARGE('Sch A. Input'!$CL$15:$CL$41,COUNTIF('Sch A. Input'!$CL$15:$CL$41,"&gt;="&amp;F853))&lt;E853,F853&lt;&gt;0),"Leaver",IFERROR(IF($Y853="YES",MIN($U853*($G$12/$D$12),$G$12),(SUMPRODUCT(--((MIN(W853,$D$12))&gt;$C$9:$C$12),((MIN(W853,$D$12))-$C$9:$C$12),$H$9:$H$12))-((1-(X853/$M$9))*(SUMPRODUCT(--((MIN(V853,$D$12))&gt;$C$9:$C$12),((MIN(V853,$D$12))-$C$9:$C$12),$H$9:$H$12)))),0))</f>
        <v>0</v>
      </c>
      <c r="AA853" s="169">
        <f>IF(AND(LARGE('Sch A. Input'!$CL$15:$CL$41,COUNTIF('Sch A. Input'!$CL$15:$CL$41,"&gt;="&amp;F853))&lt;E853,F853&lt;&gt;0),"Leaver",IFERROR(Z853/U853,0))</f>
        <v>0</v>
      </c>
      <c r="AB853" s="170">
        <f>IF(AND(LARGE('Sch A. Input'!$CL$15:$CL$41,COUNTIF('Sch A. Input'!$CL$15:$CL$41,"&gt;="&amp;F853))&lt;E853,F853&lt;&gt;0),"Leaver",Q853-Z853)</f>
        <v>0</v>
      </c>
      <c r="AC853" s="94">
        <f t="shared" si="136"/>
        <v>0</v>
      </c>
      <c r="BK853" s="2"/>
      <c r="BL853" s="2"/>
      <c r="CI853"/>
    </row>
    <row r="854" spans="2:87" x14ac:dyDescent="0.35">
      <c r="B854" s="70" t="str">
        <f>IF('Sch A. Input'!B852="","",'Sch A. Input'!B852)</f>
        <v/>
      </c>
      <c r="C854" s="75" t="str">
        <f>IF('Sch A. Input'!C852="","",'Sch A. Input'!C852)</f>
        <v/>
      </c>
      <c r="D854" s="71" t="str">
        <f>IF('Sch A. Input'!D852="","",'Sch A. Input'!D852)</f>
        <v/>
      </c>
      <c r="E854" s="71">
        <f>'Sch A. Input'!E852</f>
        <v>45016</v>
      </c>
      <c r="F854" s="71">
        <f>'Sch A. Input'!F852</f>
        <v>0</v>
      </c>
      <c r="G854" s="226">
        <f>SUMIFS('Sch A. Input'!H852:CJ852,'Sch A. Input'!$H$13:$CJ$13,$L$11,'Sch A. Input'!$H$14:$CJ$14,"Recurring")</f>
        <v>0</v>
      </c>
      <c r="H854" s="226">
        <f>SUMIFS('Sch A. Input'!H852:CJ852,'Sch A. Input'!$H$13:$CJ$13,$L$11,'Sch A. Input'!$H$14:$CJ$14,"One-time")</f>
        <v>0</v>
      </c>
      <c r="I854" s="227">
        <f t="shared" si="130"/>
        <v>0</v>
      </c>
      <c r="J854" s="228">
        <f>SUMIFS('Sch A. Input'!H852:CJ852,'Sch A. Input'!$H$14:$CJ$14,"Recurring",'Sch A. Input'!$H$13:$CJ$13,"&lt;="&amp;$L$11)</f>
        <v>0</v>
      </c>
      <c r="K854" s="228">
        <f>SUMIFS('Sch A. Input'!H852:CJ852,'Sch A. Input'!$H$14:$CJ$14,"One-time",'Sch A. Input'!$H$13:$CJ$13,"&lt;="&amp;$L$11)</f>
        <v>0</v>
      </c>
      <c r="L854" s="229">
        <f t="shared" si="131"/>
        <v>0</v>
      </c>
      <c r="M854" s="228">
        <f t="shared" si="132"/>
        <v>0</v>
      </c>
      <c r="N854" s="228">
        <f t="shared" si="133"/>
        <v>0</v>
      </c>
      <c r="O854" s="259">
        <f t="shared" si="134"/>
        <v>0</v>
      </c>
      <c r="P854" s="268">
        <f t="shared" si="137"/>
        <v>0</v>
      </c>
      <c r="Q854" s="231">
        <f t="shared" si="138"/>
        <v>0</v>
      </c>
      <c r="R854" s="97">
        <f t="shared" si="135"/>
        <v>0</v>
      </c>
      <c r="S854" s="237">
        <f>IF(AND(LARGE('Sch A. Input'!$CL$15:$CL$41,COUNTIF('Sch A. Input'!$CL$15:$CL$41,"&gt;="&amp;F854))&lt;E854,F854&lt;&gt;0),"Leaver",J854-G854)</f>
        <v>0</v>
      </c>
      <c r="T854" s="237">
        <f>IF(AND(LARGE('Sch A. Input'!$CL$15:$CL$41,COUNTIF('Sch A. Input'!$CL$15:$CL$41,"&gt;="&amp;F854))&lt;E854,F854&lt;&gt;0),"Leaver",K854-H854)</f>
        <v>0</v>
      </c>
      <c r="U854" s="238">
        <f>IF(AND(LARGE('Sch A. Input'!$CL$15:$CL$41,COUNTIF('Sch A. Input'!$CL$15:$CL$41,"&gt;="&amp;F854))&lt;E854,F854&lt;&gt;0),"Leaver",L854-I854)</f>
        <v>0</v>
      </c>
      <c r="V854" s="238">
        <f>IF(AND(LARGE('Sch A. Input'!$CL$15:$CL$41,COUNTIF('Sch A. Input'!$CL$15:$CL$41,"&gt;="&amp;F854))&lt;E854,F854&lt;&gt;0),"Leaver",IFERROR(S854/X854*$M$9,0))</f>
        <v>0</v>
      </c>
      <c r="W854" s="238">
        <f>IF(AND(LARGE('Sch A. Input'!$CL$15:$CL$41,COUNTIF('Sch A. Input'!$CL$15:$CL$41,"&gt;="&amp;F854))&lt;E854,F854&lt;&gt;0),"Leaver",V854+T854)</f>
        <v>0</v>
      </c>
      <c r="X854" s="264">
        <f>IF(AND(LARGE('Sch A. Input'!$CL$15:$CL$41,COUNTIF('Sch A. Input'!$CL$15:$CL$41,"&gt;="&amp;F854))&lt;E854,F854&lt;&gt;0),"Leaver",IF(OR(D854="",D854&gt;$L$11,($L$11-14)&lt;$K$9),0,(E854+1-D854)/14-1))</f>
        <v>0</v>
      </c>
      <c r="Y854" s="265">
        <f>IF(AND(LARGE('Sch A. Input'!$CL$15:$CL$41,COUNTIF('Sch A. Input'!$CL$15:$CL$41,"&gt;="&amp;F854))&lt;E854,F854&lt;&gt;0),"Leaver",IFERROR(IF((S854/$X854*$M$9+T854)&gt;$D$12,"YES","NO"),0))</f>
        <v>0</v>
      </c>
      <c r="Z854" s="225">
        <f>IF(AND(LARGE('Sch A. Input'!$CL$15:$CL$41,COUNTIF('Sch A. Input'!$CL$15:$CL$41,"&gt;="&amp;F854))&lt;E854,F854&lt;&gt;0),"Leaver",IFERROR(IF($Y854="YES",MIN($U854*($G$12/$D$12),$G$12),(SUMPRODUCT(--((MIN(W854,$D$12))&gt;$C$9:$C$12),((MIN(W854,$D$12))-$C$9:$C$12),$H$9:$H$12))-((1-(X854/$M$9))*(SUMPRODUCT(--((MIN(V854,$D$12))&gt;$C$9:$C$12),((MIN(V854,$D$12))-$C$9:$C$12),$H$9:$H$12)))),0))</f>
        <v>0</v>
      </c>
      <c r="AA854" s="169">
        <f>IF(AND(LARGE('Sch A. Input'!$CL$15:$CL$41,COUNTIF('Sch A. Input'!$CL$15:$CL$41,"&gt;="&amp;F854))&lt;E854,F854&lt;&gt;0),"Leaver",IFERROR(Z854/U854,0))</f>
        <v>0</v>
      </c>
      <c r="AB854" s="170">
        <f>IF(AND(LARGE('Sch A. Input'!$CL$15:$CL$41,COUNTIF('Sch A. Input'!$CL$15:$CL$41,"&gt;="&amp;F854))&lt;E854,F854&lt;&gt;0),"Leaver",Q854-Z854)</f>
        <v>0</v>
      </c>
      <c r="AC854" s="94">
        <f t="shared" si="136"/>
        <v>0</v>
      </c>
      <c r="BK854" s="2"/>
      <c r="BL854" s="2"/>
      <c r="CI854"/>
    </row>
    <row r="855" spans="2:87" x14ac:dyDescent="0.35">
      <c r="B855" s="70" t="str">
        <f>IF('Sch A. Input'!B853="","",'Sch A. Input'!B853)</f>
        <v/>
      </c>
      <c r="C855" s="75" t="str">
        <f>IF('Sch A. Input'!C853="","",'Sch A. Input'!C853)</f>
        <v/>
      </c>
      <c r="D855" s="71" t="str">
        <f>IF('Sch A. Input'!D853="","",'Sch A. Input'!D853)</f>
        <v/>
      </c>
      <c r="E855" s="71">
        <f>'Sch A. Input'!E853</f>
        <v>45016</v>
      </c>
      <c r="F855" s="71">
        <f>'Sch A. Input'!F853</f>
        <v>0</v>
      </c>
      <c r="G855" s="226">
        <f>SUMIFS('Sch A. Input'!H853:CJ853,'Sch A. Input'!$H$13:$CJ$13,$L$11,'Sch A. Input'!$H$14:$CJ$14,"Recurring")</f>
        <v>0</v>
      </c>
      <c r="H855" s="226">
        <f>SUMIFS('Sch A. Input'!H853:CJ853,'Sch A. Input'!$H$13:$CJ$13,$L$11,'Sch A. Input'!$H$14:$CJ$14,"One-time")</f>
        <v>0</v>
      </c>
      <c r="I855" s="227">
        <f t="shared" si="130"/>
        <v>0</v>
      </c>
      <c r="J855" s="228">
        <f>SUMIFS('Sch A. Input'!H853:CJ853,'Sch A. Input'!$H$14:$CJ$14,"Recurring",'Sch A. Input'!$H$13:$CJ$13,"&lt;="&amp;$L$11)</f>
        <v>0</v>
      </c>
      <c r="K855" s="228">
        <f>SUMIFS('Sch A. Input'!H853:CJ853,'Sch A. Input'!$H$14:$CJ$14,"One-time",'Sch A. Input'!$H$13:$CJ$13,"&lt;="&amp;$L$11)</f>
        <v>0</v>
      </c>
      <c r="L855" s="229">
        <f t="shared" si="131"/>
        <v>0</v>
      </c>
      <c r="M855" s="228">
        <f t="shared" si="132"/>
        <v>0</v>
      </c>
      <c r="N855" s="228">
        <f t="shared" si="133"/>
        <v>0</v>
      </c>
      <c r="O855" s="259">
        <f t="shared" si="134"/>
        <v>0</v>
      </c>
      <c r="P855" s="268">
        <f t="shared" si="137"/>
        <v>0</v>
      </c>
      <c r="Q855" s="231">
        <f t="shared" si="138"/>
        <v>0</v>
      </c>
      <c r="R855" s="97">
        <f t="shared" si="135"/>
        <v>0</v>
      </c>
      <c r="S855" s="237">
        <f>IF(AND(LARGE('Sch A. Input'!$CL$15:$CL$41,COUNTIF('Sch A. Input'!$CL$15:$CL$41,"&gt;="&amp;F855))&lt;E855,F855&lt;&gt;0),"Leaver",J855-G855)</f>
        <v>0</v>
      </c>
      <c r="T855" s="237">
        <f>IF(AND(LARGE('Sch A. Input'!$CL$15:$CL$41,COUNTIF('Sch A. Input'!$CL$15:$CL$41,"&gt;="&amp;F855))&lt;E855,F855&lt;&gt;0),"Leaver",K855-H855)</f>
        <v>0</v>
      </c>
      <c r="U855" s="238">
        <f>IF(AND(LARGE('Sch A. Input'!$CL$15:$CL$41,COUNTIF('Sch A. Input'!$CL$15:$CL$41,"&gt;="&amp;F855))&lt;E855,F855&lt;&gt;0),"Leaver",L855-I855)</f>
        <v>0</v>
      </c>
      <c r="V855" s="238">
        <f>IF(AND(LARGE('Sch A. Input'!$CL$15:$CL$41,COUNTIF('Sch A. Input'!$CL$15:$CL$41,"&gt;="&amp;F855))&lt;E855,F855&lt;&gt;0),"Leaver",IFERROR(S855/X855*$M$9,0))</f>
        <v>0</v>
      </c>
      <c r="W855" s="238">
        <f>IF(AND(LARGE('Sch A. Input'!$CL$15:$CL$41,COUNTIF('Sch A. Input'!$CL$15:$CL$41,"&gt;="&amp;F855))&lt;E855,F855&lt;&gt;0),"Leaver",V855+T855)</f>
        <v>0</v>
      </c>
      <c r="X855" s="264">
        <f>IF(AND(LARGE('Sch A. Input'!$CL$15:$CL$41,COUNTIF('Sch A. Input'!$CL$15:$CL$41,"&gt;="&amp;F855))&lt;E855,F855&lt;&gt;0),"Leaver",IF(OR(D855="",D855&gt;$L$11,($L$11-14)&lt;$K$9),0,(E855+1-D855)/14-1))</f>
        <v>0</v>
      </c>
      <c r="Y855" s="265">
        <f>IF(AND(LARGE('Sch A. Input'!$CL$15:$CL$41,COUNTIF('Sch A. Input'!$CL$15:$CL$41,"&gt;="&amp;F855))&lt;E855,F855&lt;&gt;0),"Leaver",IFERROR(IF((S855/$X855*$M$9+T855)&gt;$D$12,"YES","NO"),0))</f>
        <v>0</v>
      </c>
      <c r="Z855" s="225">
        <f>IF(AND(LARGE('Sch A. Input'!$CL$15:$CL$41,COUNTIF('Sch A. Input'!$CL$15:$CL$41,"&gt;="&amp;F855))&lt;E855,F855&lt;&gt;0),"Leaver",IFERROR(IF($Y855="YES",MIN($U855*($G$12/$D$12),$G$12),(SUMPRODUCT(--((MIN(W855,$D$12))&gt;$C$9:$C$12),((MIN(W855,$D$12))-$C$9:$C$12),$H$9:$H$12))-((1-(X855/$M$9))*(SUMPRODUCT(--((MIN(V855,$D$12))&gt;$C$9:$C$12),((MIN(V855,$D$12))-$C$9:$C$12),$H$9:$H$12)))),0))</f>
        <v>0</v>
      </c>
      <c r="AA855" s="169">
        <f>IF(AND(LARGE('Sch A. Input'!$CL$15:$CL$41,COUNTIF('Sch A. Input'!$CL$15:$CL$41,"&gt;="&amp;F855))&lt;E855,F855&lt;&gt;0),"Leaver",IFERROR(Z855/U855,0))</f>
        <v>0</v>
      </c>
      <c r="AB855" s="170">
        <f>IF(AND(LARGE('Sch A. Input'!$CL$15:$CL$41,COUNTIF('Sch A. Input'!$CL$15:$CL$41,"&gt;="&amp;F855))&lt;E855,F855&lt;&gt;0),"Leaver",Q855-Z855)</f>
        <v>0</v>
      </c>
      <c r="AC855" s="94">
        <f t="shared" si="136"/>
        <v>0</v>
      </c>
      <c r="BK855" s="2"/>
      <c r="BL855" s="2"/>
      <c r="CI855"/>
    </row>
    <row r="856" spans="2:87" x14ac:dyDescent="0.35">
      <c r="B856" s="70" t="str">
        <f>IF('Sch A. Input'!B854="","",'Sch A. Input'!B854)</f>
        <v/>
      </c>
      <c r="C856" s="75" t="str">
        <f>IF('Sch A. Input'!C854="","",'Sch A. Input'!C854)</f>
        <v/>
      </c>
      <c r="D856" s="71" t="str">
        <f>IF('Sch A. Input'!D854="","",'Sch A. Input'!D854)</f>
        <v/>
      </c>
      <c r="E856" s="71">
        <f>'Sch A. Input'!E854</f>
        <v>45016</v>
      </c>
      <c r="F856" s="71">
        <f>'Sch A. Input'!F854</f>
        <v>0</v>
      </c>
      <c r="G856" s="226">
        <f>SUMIFS('Sch A. Input'!H854:CJ854,'Sch A. Input'!$H$13:$CJ$13,$L$11,'Sch A. Input'!$H$14:$CJ$14,"Recurring")</f>
        <v>0</v>
      </c>
      <c r="H856" s="226">
        <f>SUMIFS('Sch A. Input'!H854:CJ854,'Sch A. Input'!$H$13:$CJ$13,$L$11,'Sch A. Input'!$H$14:$CJ$14,"One-time")</f>
        <v>0</v>
      </c>
      <c r="I856" s="227">
        <f t="shared" si="130"/>
        <v>0</v>
      </c>
      <c r="J856" s="228">
        <f>SUMIFS('Sch A. Input'!H854:CJ854,'Sch A. Input'!$H$14:$CJ$14,"Recurring",'Sch A. Input'!$H$13:$CJ$13,"&lt;="&amp;$L$11)</f>
        <v>0</v>
      </c>
      <c r="K856" s="228">
        <f>SUMIFS('Sch A. Input'!H854:CJ854,'Sch A. Input'!$H$14:$CJ$14,"One-time",'Sch A. Input'!$H$13:$CJ$13,"&lt;="&amp;$L$11)</f>
        <v>0</v>
      </c>
      <c r="L856" s="229">
        <f t="shared" si="131"/>
        <v>0</v>
      </c>
      <c r="M856" s="228">
        <f t="shared" si="132"/>
        <v>0</v>
      </c>
      <c r="N856" s="228">
        <f t="shared" si="133"/>
        <v>0</v>
      </c>
      <c r="O856" s="259">
        <f t="shared" si="134"/>
        <v>0</v>
      </c>
      <c r="P856" s="268">
        <f t="shared" si="137"/>
        <v>0</v>
      </c>
      <c r="Q856" s="231">
        <f t="shared" si="138"/>
        <v>0</v>
      </c>
      <c r="R856" s="97">
        <f t="shared" si="135"/>
        <v>0</v>
      </c>
      <c r="S856" s="237">
        <f>IF(AND(LARGE('Sch A. Input'!$CL$15:$CL$41,COUNTIF('Sch A. Input'!$CL$15:$CL$41,"&gt;="&amp;F856))&lt;E856,F856&lt;&gt;0),"Leaver",J856-G856)</f>
        <v>0</v>
      </c>
      <c r="T856" s="237">
        <f>IF(AND(LARGE('Sch A. Input'!$CL$15:$CL$41,COUNTIF('Sch A. Input'!$CL$15:$CL$41,"&gt;="&amp;F856))&lt;E856,F856&lt;&gt;0),"Leaver",K856-H856)</f>
        <v>0</v>
      </c>
      <c r="U856" s="238">
        <f>IF(AND(LARGE('Sch A. Input'!$CL$15:$CL$41,COUNTIF('Sch A. Input'!$CL$15:$CL$41,"&gt;="&amp;F856))&lt;E856,F856&lt;&gt;0),"Leaver",L856-I856)</f>
        <v>0</v>
      </c>
      <c r="V856" s="238">
        <f>IF(AND(LARGE('Sch A. Input'!$CL$15:$CL$41,COUNTIF('Sch A. Input'!$CL$15:$CL$41,"&gt;="&amp;F856))&lt;E856,F856&lt;&gt;0),"Leaver",IFERROR(S856/X856*$M$9,0))</f>
        <v>0</v>
      </c>
      <c r="W856" s="238">
        <f>IF(AND(LARGE('Sch A. Input'!$CL$15:$CL$41,COUNTIF('Sch A. Input'!$CL$15:$CL$41,"&gt;="&amp;F856))&lt;E856,F856&lt;&gt;0),"Leaver",V856+T856)</f>
        <v>0</v>
      </c>
      <c r="X856" s="264">
        <f>IF(AND(LARGE('Sch A. Input'!$CL$15:$CL$41,COUNTIF('Sch A. Input'!$CL$15:$CL$41,"&gt;="&amp;F856))&lt;E856,F856&lt;&gt;0),"Leaver",IF(OR(D856="",D856&gt;$L$11,($L$11-14)&lt;$K$9),0,(E856+1-D856)/14-1))</f>
        <v>0</v>
      </c>
      <c r="Y856" s="265">
        <f>IF(AND(LARGE('Sch A. Input'!$CL$15:$CL$41,COUNTIF('Sch A. Input'!$CL$15:$CL$41,"&gt;="&amp;F856))&lt;E856,F856&lt;&gt;0),"Leaver",IFERROR(IF((S856/$X856*$M$9+T856)&gt;$D$12,"YES","NO"),0))</f>
        <v>0</v>
      </c>
      <c r="Z856" s="225">
        <f>IF(AND(LARGE('Sch A. Input'!$CL$15:$CL$41,COUNTIF('Sch A. Input'!$CL$15:$CL$41,"&gt;="&amp;F856))&lt;E856,F856&lt;&gt;0),"Leaver",IFERROR(IF($Y856="YES",MIN($U856*($G$12/$D$12),$G$12),(SUMPRODUCT(--((MIN(W856,$D$12))&gt;$C$9:$C$12),((MIN(W856,$D$12))-$C$9:$C$12),$H$9:$H$12))-((1-(X856/$M$9))*(SUMPRODUCT(--((MIN(V856,$D$12))&gt;$C$9:$C$12),((MIN(V856,$D$12))-$C$9:$C$12),$H$9:$H$12)))),0))</f>
        <v>0</v>
      </c>
      <c r="AA856" s="169">
        <f>IF(AND(LARGE('Sch A. Input'!$CL$15:$CL$41,COUNTIF('Sch A. Input'!$CL$15:$CL$41,"&gt;="&amp;F856))&lt;E856,F856&lt;&gt;0),"Leaver",IFERROR(Z856/U856,0))</f>
        <v>0</v>
      </c>
      <c r="AB856" s="170">
        <f>IF(AND(LARGE('Sch A. Input'!$CL$15:$CL$41,COUNTIF('Sch A. Input'!$CL$15:$CL$41,"&gt;="&amp;F856))&lt;E856,F856&lt;&gt;0),"Leaver",Q856-Z856)</f>
        <v>0</v>
      </c>
      <c r="AC856" s="94">
        <f t="shared" si="136"/>
        <v>0</v>
      </c>
      <c r="BK856" s="2"/>
      <c r="BL856" s="2"/>
      <c r="CI856"/>
    </row>
    <row r="857" spans="2:87" x14ac:dyDescent="0.35">
      <c r="B857" s="70" t="str">
        <f>IF('Sch A. Input'!B855="","",'Sch A. Input'!B855)</f>
        <v/>
      </c>
      <c r="C857" s="75" t="str">
        <f>IF('Sch A. Input'!C855="","",'Sch A. Input'!C855)</f>
        <v/>
      </c>
      <c r="D857" s="71" t="str">
        <f>IF('Sch A. Input'!D855="","",'Sch A. Input'!D855)</f>
        <v/>
      </c>
      <c r="E857" s="71">
        <f>'Sch A. Input'!E855</f>
        <v>45016</v>
      </c>
      <c r="F857" s="71">
        <f>'Sch A. Input'!F855</f>
        <v>0</v>
      </c>
      <c r="G857" s="226">
        <f>SUMIFS('Sch A. Input'!H855:CJ855,'Sch A. Input'!$H$13:$CJ$13,$L$11,'Sch A. Input'!$H$14:$CJ$14,"Recurring")</f>
        <v>0</v>
      </c>
      <c r="H857" s="226">
        <f>SUMIFS('Sch A. Input'!H855:CJ855,'Sch A. Input'!$H$13:$CJ$13,$L$11,'Sch A. Input'!$H$14:$CJ$14,"One-time")</f>
        <v>0</v>
      </c>
      <c r="I857" s="227">
        <f t="shared" si="130"/>
        <v>0</v>
      </c>
      <c r="J857" s="228">
        <f>SUMIFS('Sch A. Input'!H855:CJ855,'Sch A. Input'!$H$14:$CJ$14,"Recurring",'Sch A. Input'!$H$13:$CJ$13,"&lt;="&amp;$L$11)</f>
        <v>0</v>
      </c>
      <c r="K857" s="228">
        <f>SUMIFS('Sch A. Input'!H855:CJ855,'Sch A. Input'!$H$14:$CJ$14,"One-time",'Sch A. Input'!$H$13:$CJ$13,"&lt;="&amp;$L$11)</f>
        <v>0</v>
      </c>
      <c r="L857" s="229">
        <f t="shared" si="131"/>
        <v>0</v>
      </c>
      <c r="M857" s="228">
        <f t="shared" si="132"/>
        <v>0</v>
      </c>
      <c r="N857" s="228">
        <f t="shared" si="133"/>
        <v>0</v>
      </c>
      <c r="O857" s="259">
        <f t="shared" si="134"/>
        <v>0</v>
      </c>
      <c r="P857" s="268">
        <f t="shared" si="137"/>
        <v>0</v>
      </c>
      <c r="Q857" s="231">
        <f t="shared" si="138"/>
        <v>0</v>
      </c>
      <c r="R857" s="97">
        <f t="shared" si="135"/>
        <v>0</v>
      </c>
      <c r="S857" s="237">
        <f>IF(AND(LARGE('Sch A. Input'!$CL$15:$CL$41,COUNTIF('Sch A. Input'!$CL$15:$CL$41,"&gt;="&amp;F857))&lt;E857,F857&lt;&gt;0),"Leaver",J857-G857)</f>
        <v>0</v>
      </c>
      <c r="T857" s="237">
        <f>IF(AND(LARGE('Sch A. Input'!$CL$15:$CL$41,COUNTIF('Sch A. Input'!$CL$15:$CL$41,"&gt;="&amp;F857))&lt;E857,F857&lt;&gt;0),"Leaver",K857-H857)</f>
        <v>0</v>
      </c>
      <c r="U857" s="238">
        <f>IF(AND(LARGE('Sch A. Input'!$CL$15:$CL$41,COUNTIF('Sch A. Input'!$CL$15:$CL$41,"&gt;="&amp;F857))&lt;E857,F857&lt;&gt;0),"Leaver",L857-I857)</f>
        <v>0</v>
      </c>
      <c r="V857" s="238">
        <f>IF(AND(LARGE('Sch A. Input'!$CL$15:$CL$41,COUNTIF('Sch A. Input'!$CL$15:$CL$41,"&gt;="&amp;F857))&lt;E857,F857&lt;&gt;0),"Leaver",IFERROR(S857/X857*$M$9,0))</f>
        <v>0</v>
      </c>
      <c r="W857" s="238">
        <f>IF(AND(LARGE('Sch A. Input'!$CL$15:$CL$41,COUNTIF('Sch A. Input'!$CL$15:$CL$41,"&gt;="&amp;F857))&lt;E857,F857&lt;&gt;0),"Leaver",V857+T857)</f>
        <v>0</v>
      </c>
      <c r="X857" s="264">
        <f>IF(AND(LARGE('Sch A. Input'!$CL$15:$CL$41,COUNTIF('Sch A. Input'!$CL$15:$CL$41,"&gt;="&amp;F857))&lt;E857,F857&lt;&gt;0),"Leaver",IF(OR(D857="",D857&gt;$L$11,($L$11-14)&lt;$K$9),0,(E857+1-D857)/14-1))</f>
        <v>0</v>
      </c>
      <c r="Y857" s="265">
        <f>IF(AND(LARGE('Sch A. Input'!$CL$15:$CL$41,COUNTIF('Sch A. Input'!$CL$15:$CL$41,"&gt;="&amp;F857))&lt;E857,F857&lt;&gt;0),"Leaver",IFERROR(IF((S857/$X857*$M$9+T857)&gt;$D$12,"YES","NO"),0))</f>
        <v>0</v>
      </c>
      <c r="Z857" s="225">
        <f>IF(AND(LARGE('Sch A. Input'!$CL$15:$CL$41,COUNTIF('Sch A. Input'!$CL$15:$CL$41,"&gt;="&amp;F857))&lt;E857,F857&lt;&gt;0),"Leaver",IFERROR(IF($Y857="YES",MIN($U857*($G$12/$D$12),$G$12),(SUMPRODUCT(--((MIN(W857,$D$12))&gt;$C$9:$C$12),((MIN(W857,$D$12))-$C$9:$C$12),$H$9:$H$12))-((1-(X857/$M$9))*(SUMPRODUCT(--((MIN(V857,$D$12))&gt;$C$9:$C$12),((MIN(V857,$D$12))-$C$9:$C$12),$H$9:$H$12)))),0))</f>
        <v>0</v>
      </c>
      <c r="AA857" s="169">
        <f>IF(AND(LARGE('Sch A. Input'!$CL$15:$CL$41,COUNTIF('Sch A. Input'!$CL$15:$CL$41,"&gt;="&amp;F857))&lt;E857,F857&lt;&gt;0),"Leaver",IFERROR(Z857/U857,0))</f>
        <v>0</v>
      </c>
      <c r="AB857" s="170">
        <f>IF(AND(LARGE('Sch A. Input'!$CL$15:$CL$41,COUNTIF('Sch A. Input'!$CL$15:$CL$41,"&gt;="&amp;F857))&lt;E857,F857&lt;&gt;0),"Leaver",Q857-Z857)</f>
        <v>0</v>
      </c>
      <c r="AC857" s="94">
        <f t="shared" si="136"/>
        <v>0</v>
      </c>
      <c r="BK857" s="2"/>
      <c r="BL857" s="2"/>
      <c r="CI857"/>
    </row>
    <row r="858" spans="2:87" x14ac:dyDescent="0.35">
      <c r="B858" s="70" t="str">
        <f>IF('Sch A. Input'!B856="","",'Sch A. Input'!B856)</f>
        <v/>
      </c>
      <c r="C858" s="75" t="str">
        <f>IF('Sch A. Input'!C856="","",'Sch A. Input'!C856)</f>
        <v/>
      </c>
      <c r="D858" s="71" t="str">
        <f>IF('Sch A. Input'!D856="","",'Sch A. Input'!D856)</f>
        <v/>
      </c>
      <c r="E858" s="71">
        <f>'Sch A. Input'!E856</f>
        <v>45016</v>
      </c>
      <c r="F858" s="71">
        <f>'Sch A. Input'!F856</f>
        <v>0</v>
      </c>
      <c r="G858" s="226">
        <f>SUMIFS('Sch A. Input'!H856:CJ856,'Sch A. Input'!$H$13:$CJ$13,$L$11,'Sch A. Input'!$H$14:$CJ$14,"Recurring")</f>
        <v>0</v>
      </c>
      <c r="H858" s="226">
        <f>SUMIFS('Sch A. Input'!H856:CJ856,'Sch A. Input'!$H$13:$CJ$13,$L$11,'Sch A. Input'!$H$14:$CJ$14,"One-time")</f>
        <v>0</v>
      </c>
      <c r="I858" s="227">
        <f t="shared" si="130"/>
        <v>0</v>
      </c>
      <c r="J858" s="228">
        <f>SUMIFS('Sch A. Input'!H856:CJ856,'Sch A. Input'!$H$14:$CJ$14,"Recurring",'Sch A. Input'!$H$13:$CJ$13,"&lt;="&amp;$L$11)</f>
        <v>0</v>
      </c>
      <c r="K858" s="228">
        <f>SUMIFS('Sch A. Input'!H856:CJ856,'Sch A. Input'!$H$14:$CJ$14,"One-time",'Sch A. Input'!$H$13:$CJ$13,"&lt;="&amp;$L$11)</f>
        <v>0</v>
      </c>
      <c r="L858" s="229">
        <f t="shared" si="131"/>
        <v>0</v>
      </c>
      <c r="M858" s="228">
        <f t="shared" si="132"/>
        <v>0</v>
      </c>
      <c r="N858" s="228">
        <f t="shared" si="133"/>
        <v>0</v>
      </c>
      <c r="O858" s="259">
        <f t="shared" si="134"/>
        <v>0</v>
      </c>
      <c r="P858" s="268">
        <f t="shared" si="137"/>
        <v>0</v>
      </c>
      <c r="Q858" s="231">
        <f t="shared" si="138"/>
        <v>0</v>
      </c>
      <c r="R858" s="97">
        <f t="shared" si="135"/>
        <v>0</v>
      </c>
      <c r="S858" s="237">
        <f>IF(AND(LARGE('Sch A. Input'!$CL$15:$CL$41,COUNTIF('Sch A. Input'!$CL$15:$CL$41,"&gt;="&amp;F858))&lt;E858,F858&lt;&gt;0),"Leaver",J858-G858)</f>
        <v>0</v>
      </c>
      <c r="T858" s="237">
        <f>IF(AND(LARGE('Sch A. Input'!$CL$15:$CL$41,COUNTIF('Sch A. Input'!$CL$15:$CL$41,"&gt;="&amp;F858))&lt;E858,F858&lt;&gt;0),"Leaver",K858-H858)</f>
        <v>0</v>
      </c>
      <c r="U858" s="238">
        <f>IF(AND(LARGE('Sch A. Input'!$CL$15:$CL$41,COUNTIF('Sch A. Input'!$CL$15:$CL$41,"&gt;="&amp;F858))&lt;E858,F858&lt;&gt;0),"Leaver",L858-I858)</f>
        <v>0</v>
      </c>
      <c r="V858" s="238">
        <f>IF(AND(LARGE('Sch A. Input'!$CL$15:$CL$41,COUNTIF('Sch A. Input'!$CL$15:$CL$41,"&gt;="&amp;F858))&lt;E858,F858&lt;&gt;0),"Leaver",IFERROR(S858/X858*$M$9,0))</f>
        <v>0</v>
      </c>
      <c r="W858" s="238">
        <f>IF(AND(LARGE('Sch A. Input'!$CL$15:$CL$41,COUNTIF('Sch A. Input'!$CL$15:$CL$41,"&gt;="&amp;F858))&lt;E858,F858&lt;&gt;0),"Leaver",V858+T858)</f>
        <v>0</v>
      </c>
      <c r="X858" s="264">
        <f>IF(AND(LARGE('Sch A. Input'!$CL$15:$CL$41,COUNTIF('Sch A. Input'!$CL$15:$CL$41,"&gt;="&amp;F858))&lt;E858,F858&lt;&gt;0),"Leaver",IF(OR(D858="",D858&gt;$L$11,($L$11-14)&lt;$K$9),0,(E858+1-D858)/14-1))</f>
        <v>0</v>
      </c>
      <c r="Y858" s="265">
        <f>IF(AND(LARGE('Sch A. Input'!$CL$15:$CL$41,COUNTIF('Sch A. Input'!$CL$15:$CL$41,"&gt;="&amp;F858))&lt;E858,F858&lt;&gt;0),"Leaver",IFERROR(IF((S858/$X858*$M$9+T858)&gt;$D$12,"YES","NO"),0))</f>
        <v>0</v>
      </c>
      <c r="Z858" s="225">
        <f>IF(AND(LARGE('Sch A. Input'!$CL$15:$CL$41,COUNTIF('Sch A. Input'!$CL$15:$CL$41,"&gt;="&amp;F858))&lt;E858,F858&lt;&gt;0),"Leaver",IFERROR(IF($Y858="YES",MIN($U858*($G$12/$D$12),$G$12),(SUMPRODUCT(--((MIN(W858,$D$12))&gt;$C$9:$C$12),((MIN(W858,$D$12))-$C$9:$C$12),$H$9:$H$12))-((1-(X858/$M$9))*(SUMPRODUCT(--((MIN(V858,$D$12))&gt;$C$9:$C$12),((MIN(V858,$D$12))-$C$9:$C$12),$H$9:$H$12)))),0))</f>
        <v>0</v>
      </c>
      <c r="AA858" s="169">
        <f>IF(AND(LARGE('Sch A. Input'!$CL$15:$CL$41,COUNTIF('Sch A. Input'!$CL$15:$CL$41,"&gt;="&amp;F858))&lt;E858,F858&lt;&gt;0),"Leaver",IFERROR(Z858/U858,0))</f>
        <v>0</v>
      </c>
      <c r="AB858" s="170">
        <f>IF(AND(LARGE('Sch A. Input'!$CL$15:$CL$41,COUNTIF('Sch A. Input'!$CL$15:$CL$41,"&gt;="&amp;F858))&lt;E858,F858&lt;&gt;0),"Leaver",Q858-Z858)</f>
        <v>0</v>
      </c>
      <c r="AC858" s="94">
        <f t="shared" si="136"/>
        <v>0</v>
      </c>
      <c r="BK858" s="2"/>
      <c r="BL858" s="2"/>
      <c r="CI858"/>
    </row>
    <row r="859" spans="2:87" x14ac:dyDescent="0.35">
      <c r="B859" s="70" t="str">
        <f>IF('Sch A. Input'!B857="","",'Sch A. Input'!B857)</f>
        <v/>
      </c>
      <c r="C859" s="75" t="str">
        <f>IF('Sch A. Input'!C857="","",'Sch A. Input'!C857)</f>
        <v/>
      </c>
      <c r="D859" s="71" t="str">
        <f>IF('Sch A. Input'!D857="","",'Sch A. Input'!D857)</f>
        <v/>
      </c>
      <c r="E859" s="71">
        <f>'Sch A. Input'!E857</f>
        <v>45016</v>
      </c>
      <c r="F859" s="71">
        <f>'Sch A. Input'!F857</f>
        <v>0</v>
      </c>
      <c r="G859" s="226">
        <f>SUMIFS('Sch A. Input'!H857:CJ857,'Sch A. Input'!$H$13:$CJ$13,$L$11,'Sch A. Input'!$H$14:$CJ$14,"Recurring")</f>
        <v>0</v>
      </c>
      <c r="H859" s="226">
        <f>SUMIFS('Sch A. Input'!H857:CJ857,'Sch A. Input'!$H$13:$CJ$13,$L$11,'Sch A. Input'!$H$14:$CJ$14,"One-time")</f>
        <v>0</v>
      </c>
      <c r="I859" s="227">
        <f t="shared" si="130"/>
        <v>0</v>
      </c>
      <c r="J859" s="228">
        <f>SUMIFS('Sch A. Input'!H857:CJ857,'Sch A. Input'!$H$14:$CJ$14,"Recurring",'Sch A. Input'!$H$13:$CJ$13,"&lt;="&amp;$L$11)</f>
        <v>0</v>
      </c>
      <c r="K859" s="228">
        <f>SUMIFS('Sch A. Input'!H857:CJ857,'Sch A. Input'!$H$14:$CJ$14,"One-time",'Sch A. Input'!$H$13:$CJ$13,"&lt;="&amp;$L$11)</f>
        <v>0</v>
      </c>
      <c r="L859" s="229">
        <f t="shared" si="131"/>
        <v>0</v>
      </c>
      <c r="M859" s="228">
        <f t="shared" si="132"/>
        <v>0</v>
      </c>
      <c r="N859" s="228">
        <f t="shared" si="133"/>
        <v>0</v>
      </c>
      <c r="O859" s="259">
        <f t="shared" si="134"/>
        <v>0</v>
      </c>
      <c r="P859" s="268">
        <f t="shared" si="137"/>
        <v>0</v>
      </c>
      <c r="Q859" s="231">
        <f t="shared" si="138"/>
        <v>0</v>
      </c>
      <c r="R859" s="97">
        <f t="shared" si="135"/>
        <v>0</v>
      </c>
      <c r="S859" s="237">
        <f>IF(AND(LARGE('Sch A. Input'!$CL$15:$CL$41,COUNTIF('Sch A. Input'!$CL$15:$CL$41,"&gt;="&amp;F859))&lt;E859,F859&lt;&gt;0),"Leaver",J859-G859)</f>
        <v>0</v>
      </c>
      <c r="T859" s="237">
        <f>IF(AND(LARGE('Sch A. Input'!$CL$15:$CL$41,COUNTIF('Sch A. Input'!$CL$15:$CL$41,"&gt;="&amp;F859))&lt;E859,F859&lt;&gt;0),"Leaver",K859-H859)</f>
        <v>0</v>
      </c>
      <c r="U859" s="238">
        <f>IF(AND(LARGE('Sch A. Input'!$CL$15:$CL$41,COUNTIF('Sch A. Input'!$CL$15:$CL$41,"&gt;="&amp;F859))&lt;E859,F859&lt;&gt;0),"Leaver",L859-I859)</f>
        <v>0</v>
      </c>
      <c r="V859" s="238">
        <f>IF(AND(LARGE('Sch A. Input'!$CL$15:$CL$41,COUNTIF('Sch A. Input'!$CL$15:$CL$41,"&gt;="&amp;F859))&lt;E859,F859&lt;&gt;0),"Leaver",IFERROR(S859/X859*$M$9,0))</f>
        <v>0</v>
      </c>
      <c r="W859" s="238">
        <f>IF(AND(LARGE('Sch A. Input'!$CL$15:$CL$41,COUNTIF('Sch A. Input'!$CL$15:$CL$41,"&gt;="&amp;F859))&lt;E859,F859&lt;&gt;0),"Leaver",V859+T859)</f>
        <v>0</v>
      </c>
      <c r="X859" s="264">
        <f>IF(AND(LARGE('Sch A. Input'!$CL$15:$CL$41,COUNTIF('Sch A. Input'!$CL$15:$CL$41,"&gt;="&amp;F859))&lt;E859,F859&lt;&gt;0),"Leaver",IF(OR(D859="",D859&gt;$L$11,($L$11-14)&lt;$K$9),0,(E859+1-D859)/14-1))</f>
        <v>0</v>
      </c>
      <c r="Y859" s="265">
        <f>IF(AND(LARGE('Sch A. Input'!$CL$15:$CL$41,COUNTIF('Sch A. Input'!$CL$15:$CL$41,"&gt;="&amp;F859))&lt;E859,F859&lt;&gt;0),"Leaver",IFERROR(IF((S859/$X859*$M$9+T859)&gt;$D$12,"YES","NO"),0))</f>
        <v>0</v>
      </c>
      <c r="Z859" s="225">
        <f>IF(AND(LARGE('Sch A. Input'!$CL$15:$CL$41,COUNTIF('Sch A. Input'!$CL$15:$CL$41,"&gt;="&amp;F859))&lt;E859,F859&lt;&gt;0),"Leaver",IFERROR(IF($Y859="YES",MIN($U859*($G$12/$D$12),$G$12),(SUMPRODUCT(--((MIN(W859,$D$12))&gt;$C$9:$C$12),((MIN(W859,$D$12))-$C$9:$C$12),$H$9:$H$12))-((1-(X859/$M$9))*(SUMPRODUCT(--((MIN(V859,$D$12))&gt;$C$9:$C$12),((MIN(V859,$D$12))-$C$9:$C$12),$H$9:$H$12)))),0))</f>
        <v>0</v>
      </c>
      <c r="AA859" s="169">
        <f>IF(AND(LARGE('Sch A. Input'!$CL$15:$CL$41,COUNTIF('Sch A. Input'!$CL$15:$CL$41,"&gt;="&amp;F859))&lt;E859,F859&lt;&gt;0),"Leaver",IFERROR(Z859/U859,0))</f>
        <v>0</v>
      </c>
      <c r="AB859" s="170">
        <f>IF(AND(LARGE('Sch A. Input'!$CL$15:$CL$41,COUNTIF('Sch A. Input'!$CL$15:$CL$41,"&gt;="&amp;F859))&lt;E859,F859&lt;&gt;0),"Leaver",Q859-Z859)</f>
        <v>0</v>
      </c>
      <c r="AC859" s="94">
        <f t="shared" si="136"/>
        <v>0</v>
      </c>
      <c r="BK859" s="2"/>
      <c r="BL859" s="2"/>
      <c r="CI859"/>
    </row>
    <row r="860" spans="2:87" x14ac:dyDescent="0.35">
      <c r="B860" s="70" t="str">
        <f>IF('Sch A. Input'!B858="","",'Sch A. Input'!B858)</f>
        <v/>
      </c>
      <c r="C860" s="75" t="str">
        <f>IF('Sch A. Input'!C858="","",'Sch A. Input'!C858)</f>
        <v/>
      </c>
      <c r="D860" s="71" t="str">
        <f>IF('Sch A. Input'!D858="","",'Sch A. Input'!D858)</f>
        <v/>
      </c>
      <c r="E860" s="71">
        <f>'Sch A. Input'!E858</f>
        <v>45016</v>
      </c>
      <c r="F860" s="71">
        <f>'Sch A. Input'!F858</f>
        <v>0</v>
      </c>
      <c r="G860" s="226">
        <f>SUMIFS('Sch A. Input'!H858:CJ858,'Sch A. Input'!$H$13:$CJ$13,$L$11,'Sch A. Input'!$H$14:$CJ$14,"Recurring")</f>
        <v>0</v>
      </c>
      <c r="H860" s="226">
        <f>SUMIFS('Sch A. Input'!H858:CJ858,'Sch A. Input'!$H$13:$CJ$13,$L$11,'Sch A. Input'!$H$14:$CJ$14,"One-time")</f>
        <v>0</v>
      </c>
      <c r="I860" s="227">
        <f t="shared" ref="I860:I923" si="139">SUM(G860:H860)</f>
        <v>0</v>
      </c>
      <c r="J860" s="228">
        <f>SUMIFS('Sch A. Input'!H858:CJ858,'Sch A. Input'!$H$14:$CJ$14,"Recurring",'Sch A. Input'!$H$13:$CJ$13,"&lt;="&amp;$L$11)</f>
        <v>0</v>
      </c>
      <c r="K860" s="228">
        <f>SUMIFS('Sch A. Input'!H858:CJ858,'Sch A. Input'!$H$14:$CJ$14,"One-time",'Sch A. Input'!$H$13:$CJ$13,"&lt;="&amp;$L$11)</f>
        <v>0</v>
      </c>
      <c r="L860" s="229">
        <f t="shared" ref="L860:L923" si="140">SUM(J860:K860)</f>
        <v>0</v>
      </c>
      <c r="M860" s="228">
        <f t="shared" ref="M860:M923" si="141">+IFERROR(J860/$O860*$M$9,0)</f>
        <v>0</v>
      </c>
      <c r="N860" s="228">
        <f t="shared" ref="N860:N923" si="142">M860+K860</f>
        <v>0</v>
      </c>
      <c r="O860" s="259">
        <f t="shared" ref="O860:O923" si="143">IF(OR(D860="",D860&gt;$L$11),0,IF(AND(F860&lt;E860,F860&gt;0),((F860+1-D860)/14),(((E860+1-D860)/14))))</f>
        <v>0</v>
      </c>
      <c r="P860" s="268">
        <f t="shared" si="137"/>
        <v>0</v>
      </c>
      <c r="Q860" s="231">
        <f t="shared" si="138"/>
        <v>0</v>
      </c>
      <c r="R860" s="97">
        <f t="shared" ref="R860:R923" si="144">IFERROR(Q860/L860,0)</f>
        <v>0</v>
      </c>
      <c r="S860" s="237">
        <f>IF(AND(LARGE('Sch A. Input'!$CL$15:$CL$41,COUNTIF('Sch A. Input'!$CL$15:$CL$41,"&gt;="&amp;F860))&lt;E860,F860&lt;&gt;0),"Leaver",J860-G860)</f>
        <v>0</v>
      </c>
      <c r="T860" s="237">
        <f>IF(AND(LARGE('Sch A. Input'!$CL$15:$CL$41,COUNTIF('Sch A. Input'!$CL$15:$CL$41,"&gt;="&amp;F860))&lt;E860,F860&lt;&gt;0),"Leaver",K860-H860)</f>
        <v>0</v>
      </c>
      <c r="U860" s="238">
        <f>IF(AND(LARGE('Sch A. Input'!$CL$15:$CL$41,COUNTIF('Sch A. Input'!$CL$15:$CL$41,"&gt;="&amp;F860))&lt;E860,F860&lt;&gt;0),"Leaver",L860-I860)</f>
        <v>0</v>
      </c>
      <c r="V860" s="238">
        <f>IF(AND(LARGE('Sch A. Input'!$CL$15:$CL$41,COUNTIF('Sch A. Input'!$CL$15:$CL$41,"&gt;="&amp;F860))&lt;E860,F860&lt;&gt;0),"Leaver",IFERROR(S860/X860*$M$9,0))</f>
        <v>0</v>
      </c>
      <c r="W860" s="238">
        <f>IF(AND(LARGE('Sch A. Input'!$CL$15:$CL$41,COUNTIF('Sch A. Input'!$CL$15:$CL$41,"&gt;="&amp;F860))&lt;E860,F860&lt;&gt;0),"Leaver",V860+T860)</f>
        <v>0</v>
      </c>
      <c r="X860" s="264">
        <f>IF(AND(LARGE('Sch A. Input'!$CL$15:$CL$41,COUNTIF('Sch A. Input'!$CL$15:$CL$41,"&gt;="&amp;F860))&lt;E860,F860&lt;&gt;0),"Leaver",IF(OR(D860="",D860&gt;$L$11,($L$11-14)&lt;$K$9),0,(E860+1-D860)/14-1))</f>
        <v>0</v>
      </c>
      <c r="Y860" s="265">
        <f>IF(AND(LARGE('Sch A. Input'!$CL$15:$CL$41,COUNTIF('Sch A. Input'!$CL$15:$CL$41,"&gt;="&amp;F860))&lt;E860,F860&lt;&gt;0),"Leaver",IFERROR(IF((S860/$X860*$M$9+T860)&gt;$D$12,"YES","NO"),0))</f>
        <v>0</v>
      </c>
      <c r="Z860" s="225">
        <f>IF(AND(LARGE('Sch A. Input'!$CL$15:$CL$41,COUNTIF('Sch A. Input'!$CL$15:$CL$41,"&gt;="&amp;F860))&lt;E860,F860&lt;&gt;0),"Leaver",IFERROR(IF($Y860="YES",MIN($U860*($G$12/$D$12),$G$12),(SUMPRODUCT(--((MIN(W860,$D$12))&gt;$C$9:$C$12),((MIN(W860,$D$12))-$C$9:$C$12),$H$9:$H$12))-((1-(X860/$M$9))*(SUMPRODUCT(--((MIN(V860,$D$12))&gt;$C$9:$C$12),((MIN(V860,$D$12))-$C$9:$C$12),$H$9:$H$12)))),0))</f>
        <v>0</v>
      </c>
      <c r="AA860" s="169">
        <f>IF(AND(LARGE('Sch A. Input'!$CL$15:$CL$41,COUNTIF('Sch A. Input'!$CL$15:$CL$41,"&gt;="&amp;F860))&lt;E860,F860&lt;&gt;0),"Leaver",IFERROR(Z860/U860,0))</f>
        <v>0</v>
      </c>
      <c r="AB860" s="170">
        <f>IF(AND(LARGE('Sch A. Input'!$CL$15:$CL$41,COUNTIF('Sch A. Input'!$CL$15:$CL$41,"&gt;="&amp;F860))&lt;E860,F860&lt;&gt;0),"Leaver",Q860-Z860)</f>
        <v>0</v>
      </c>
      <c r="AC860" s="94">
        <f t="shared" ref="AC860:AC923" si="145">+IFERROR(AB860/I860,0)</f>
        <v>0</v>
      </c>
      <c r="BK860" s="2"/>
      <c r="BL860" s="2"/>
      <c r="CI860"/>
    </row>
    <row r="861" spans="2:87" x14ac:dyDescent="0.35">
      <c r="B861" s="70" t="str">
        <f>IF('Sch A. Input'!B859="","",'Sch A. Input'!B859)</f>
        <v/>
      </c>
      <c r="C861" s="75" t="str">
        <f>IF('Sch A. Input'!C859="","",'Sch A. Input'!C859)</f>
        <v/>
      </c>
      <c r="D861" s="71" t="str">
        <f>IF('Sch A. Input'!D859="","",'Sch A. Input'!D859)</f>
        <v/>
      </c>
      <c r="E861" s="71">
        <f>'Sch A. Input'!E859</f>
        <v>45016</v>
      </c>
      <c r="F861" s="71">
        <f>'Sch A. Input'!F859</f>
        <v>0</v>
      </c>
      <c r="G861" s="226">
        <f>SUMIFS('Sch A. Input'!H859:CJ859,'Sch A. Input'!$H$13:$CJ$13,$L$11,'Sch A. Input'!$H$14:$CJ$14,"Recurring")</f>
        <v>0</v>
      </c>
      <c r="H861" s="226">
        <f>SUMIFS('Sch A. Input'!H859:CJ859,'Sch A. Input'!$H$13:$CJ$13,$L$11,'Sch A. Input'!$H$14:$CJ$14,"One-time")</f>
        <v>0</v>
      </c>
      <c r="I861" s="227">
        <f t="shared" si="139"/>
        <v>0</v>
      </c>
      <c r="J861" s="228">
        <f>SUMIFS('Sch A. Input'!H859:CJ859,'Sch A. Input'!$H$14:$CJ$14,"Recurring",'Sch A. Input'!$H$13:$CJ$13,"&lt;="&amp;$L$11)</f>
        <v>0</v>
      </c>
      <c r="K861" s="228">
        <f>SUMIFS('Sch A. Input'!H859:CJ859,'Sch A. Input'!$H$14:$CJ$14,"One-time",'Sch A. Input'!$H$13:$CJ$13,"&lt;="&amp;$L$11)</f>
        <v>0</v>
      </c>
      <c r="L861" s="229">
        <f t="shared" si="140"/>
        <v>0</v>
      </c>
      <c r="M861" s="228">
        <f t="shared" si="141"/>
        <v>0</v>
      </c>
      <c r="N861" s="228">
        <f t="shared" si="142"/>
        <v>0</v>
      </c>
      <c r="O861" s="259">
        <f t="shared" si="143"/>
        <v>0</v>
      </c>
      <c r="P861" s="268">
        <f t="shared" si="137"/>
        <v>0</v>
      </c>
      <c r="Q861" s="231">
        <f t="shared" si="138"/>
        <v>0</v>
      </c>
      <c r="R861" s="97">
        <f t="shared" si="144"/>
        <v>0</v>
      </c>
      <c r="S861" s="237">
        <f>IF(AND(LARGE('Sch A. Input'!$CL$15:$CL$41,COUNTIF('Sch A. Input'!$CL$15:$CL$41,"&gt;="&amp;F861))&lt;E861,F861&lt;&gt;0),"Leaver",J861-G861)</f>
        <v>0</v>
      </c>
      <c r="T861" s="237">
        <f>IF(AND(LARGE('Sch A. Input'!$CL$15:$CL$41,COUNTIF('Sch A. Input'!$CL$15:$CL$41,"&gt;="&amp;F861))&lt;E861,F861&lt;&gt;0),"Leaver",K861-H861)</f>
        <v>0</v>
      </c>
      <c r="U861" s="238">
        <f>IF(AND(LARGE('Sch A. Input'!$CL$15:$CL$41,COUNTIF('Sch A. Input'!$CL$15:$CL$41,"&gt;="&amp;F861))&lt;E861,F861&lt;&gt;0),"Leaver",L861-I861)</f>
        <v>0</v>
      </c>
      <c r="V861" s="238">
        <f>IF(AND(LARGE('Sch A. Input'!$CL$15:$CL$41,COUNTIF('Sch A. Input'!$CL$15:$CL$41,"&gt;="&amp;F861))&lt;E861,F861&lt;&gt;0),"Leaver",IFERROR(S861/X861*$M$9,0))</f>
        <v>0</v>
      </c>
      <c r="W861" s="238">
        <f>IF(AND(LARGE('Sch A. Input'!$CL$15:$CL$41,COUNTIF('Sch A. Input'!$CL$15:$CL$41,"&gt;="&amp;F861))&lt;E861,F861&lt;&gt;0),"Leaver",V861+T861)</f>
        <v>0</v>
      </c>
      <c r="X861" s="264">
        <f>IF(AND(LARGE('Sch A. Input'!$CL$15:$CL$41,COUNTIF('Sch A. Input'!$CL$15:$CL$41,"&gt;="&amp;F861))&lt;E861,F861&lt;&gt;0),"Leaver",IF(OR(D861="",D861&gt;$L$11,($L$11-14)&lt;$K$9),0,(E861+1-D861)/14-1))</f>
        <v>0</v>
      </c>
      <c r="Y861" s="265">
        <f>IF(AND(LARGE('Sch A. Input'!$CL$15:$CL$41,COUNTIF('Sch A. Input'!$CL$15:$CL$41,"&gt;="&amp;F861))&lt;E861,F861&lt;&gt;0),"Leaver",IFERROR(IF((S861/$X861*$M$9+T861)&gt;$D$12,"YES","NO"),0))</f>
        <v>0</v>
      </c>
      <c r="Z861" s="225">
        <f>IF(AND(LARGE('Sch A. Input'!$CL$15:$CL$41,COUNTIF('Sch A. Input'!$CL$15:$CL$41,"&gt;="&amp;F861))&lt;E861,F861&lt;&gt;0),"Leaver",IFERROR(IF($Y861="YES",MIN($U861*($G$12/$D$12),$G$12),(SUMPRODUCT(--((MIN(W861,$D$12))&gt;$C$9:$C$12),((MIN(W861,$D$12))-$C$9:$C$12),$H$9:$H$12))-((1-(X861/$M$9))*(SUMPRODUCT(--((MIN(V861,$D$12))&gt;$C$9:$C$12),((MIN(V861,$D$12))-$C$9:$C$12),$H$9:$H$12)))),0))</f>
        <v>0</v>
      </c>
      <c r="AA861" s="169">
        <f>IF(AND(LARGE('Sch A. Input'!$CL$15:$CL$41,COUNTIF('Sch A. Input'!$CL$15:$CL$41,"&gt;="&amp;F861))&lt;E861,F861&lt;&gt;0),"Leaver",IFERROR(Z861/U861,0))</f>
        <v>0</v>
      </c>
      <c r="AB861" s="170">
        <f>IF(AND(LARGE('Sch A. Input'!$CL$15:$CL$41,COUNTIF('Sch A. Input'!$CL$15:$CL$41,"&gt;="&amp;F861))&lt;E861,F861&lt;&gt;0),"Leaver",Q861-Z861)</f>
        <v>0</v>
      </c>
      <c r="AC861" s="94">
        <f t="shared" si="145"/>
        <v>0</v>
      </c>
      <c r="BK861" s="2"/>
      <c r="BL861" s="2"/>
      <c r="CI861"/>
    </row>
    <row r="862" spans="2:87" x14ac:dyDescent="0.35">
      <c r="B862" s="70" t="str">
        <f>IF('Sch A. Input'!B860="","",'Sch A. Input'!B860)</f>
        <v/>
      </c>
      <c r="C862" s="75" t="str">
        <f>IF('Sch A. Input'!C860="","",'Sch A. Input'!C860)</f>
        <v/>
      </c>
      <c r="D862" s="71" t="str">
        <f>IF('Sch A. Input'!D860="","",'Sch A. Input'!D860)</f>
        <v/>
      </c>
      <c r="E862" s="71">
        <f>'Sch A. Input'!E860</f>
        <v>45016</v>
      </c>
      <c r="F862" s="71">
        <f>'Sch A. Input'!F860</f>
        <v>0</v>
      </c>
      <c r="G862" s="226">
        <f>SUMIFS('Sch A. Input'!H860:CJ860,'Sch A. Input'!$H$13:$CJ$13,$L$11,'Sch A. Input'!$H$14:$CJ$14,"Recurring")</f>
        <v>0</v>
      </c>
      <c r="H862" s="226">
        <f>SUMIFS('Sch A. Input'!H860:CJ860,'Sch A. Input'!$H$13:$CJ$13,$L$11,'Sch A. Input'!$H$14:$CJ$14,"One-time")</f>
        <v>0</v>
      </c>
      <c r="I862" s="227">
        <f t="shared" si="139"/>
        <v>0</v>
      </c>
      <c r="J862" s="228">
        <f>SUMIFS('Sch A. Input'!H860:CJ860,'Sch A. Input'!$H$14:$CJ$14,"Recurring",'Sch A. Input'!$H$13:$CJ$13,"&lt;="&amp;$L$11)</f>
        <v>0</v>
      </c>
      <c r="K862" s="228">
        <f>SUMIFS('Sch A. Input'!H860:CJ860,'Sch A. Input'!$H$14:$CJ$14,"One-time",'Sch A. Input'!$H$13:$CJ$13,"&lt;="&amp;$L$11)</f>
        <v>0</v>
      </c>
      <c r="L862" s="229">
        <f t="shared" si="140"/>
        <v>0</v>
      </c>
      <c r="M862" s="228">
        <f t="shared" si="141"/>
        <v>0</v>
      </c>
      <c r="N862" s="228">
        <f t="shared" si="142"/>
        <v>0</v>
      </c>
      <c r="O862" s="259">
        <f t="shared" si="143"/>
        <v>0</v>
      </c>
      <c r="P862" s="268">
        <f t="shared" si="137"/>
        <v>0</v>
      </c>
      <c r="Q862" s="231">
        <f t="shared" si="138"/>
        <v>0</v>
      </c>
      <c r="R862" s="97">
        <f t="shared" si="144"/>
        <v>0</v>
      </c>
      <c r="S862" s="237">
        <f>IF(AND(LARGE('Sch A. Input'!$CL$15:$CL$41,COUNTIF('Sch A. Input'!$CL$15:$CL$41,"&gt;="&amp;F862))&lt;E862,F862&lt;&gt;0),"Leaver",J862-G862)</f>
        <v>0</v>
      </c>
      <c r="T862" s="237">
        <f>IF(AND(LARGE('Sch A. Input'!$CL$15:$CL$41,COUNTIF('Sch A. Input'!$CL$15:$CL$41,"&gt;="&amp;F862))&lt;E862,F862&lt;&gt;0),"Leaver",K862-H862)</f>
        <v>0</v>
      </c>
      <c r="U862" s="238">
        <f>IF(AND(LARGE('Sch A. Input'!$CL$15:$CL$41,COUNTIF('Sch A. Input'!$CL$15:$CL$41,"&gt;="&amp;F862))&lt;E862,F862&lt;&gt;0),"Leaver",L862-I862)</f>
        <v>0</v>
      </c>
      <c r="V862" s="238">
        <f>IF(AND(LARGE('Sch A. Input'!$CL$15:$CL$41,COUNTIF('Sch A. Input'!$CL$15:$CL$41,"&gt;="&amp;F862))&lt;E862,F862&lt;&gt;0),"Leaver",IFERROR(S862/X862*$M$9,0))</f>
        <v>0</v>
      </c>
      <c r="W862" s="238">
        <f>IF(AND(LARGE('Sch A. Input'!$CL$15:$CL$41,COUNTIF('Sch A. Input'!$CL$15:$CL$41,"&gt;="&amp;F862))&lt;E862,F862&lt;&gt;0),"Leaver",V862+T862)</f>
        <v>0</v>
      </c>
      <c r="X862" s="264">
        <f>IF(AND(LARGE('Sch A. Input'!$CL$15:$CL$41,COUNTIF('Sch A. Input'!$CL$15:$CL$41,"&gt;="&amp;F862))&lt;E862,F862&lt;&gt;0),"Leaver",IF(OR(D862="",D862&gt;$L$11,($L$11-14)&lt;$K$9),0,(E862+1-D862)/14-1))</f>
        <v>0</v>
      </c>
      <c r="Y862" s="265">
        <f>IF(AND(LARGE('Sch A. Input'!$CL$15:$CL$41,COUNTIF('Sch A. Input'!$CL$15:$CL$41,"&gt;="&amp;F862))&lt;E862,F862&lt;&gt;0),"Leaver",IFERROR(IF((S862/$X862*$M$9+T862)&gt;$D$12,"YES","NO"),0))</f>
        <v>0</v>
      </c>
      <c r="Z862" s="225">
        <f>IF(AND(LARGE('Sch A. Input'!$CL$15:$CL$41,COUNTIF('Sch A. Input'!$CL$15:$CL$41,"&gt;="&amp;F862))&lt;E862,F862&lt;&gt;0),"Leaver",IFERROR(IF($Y862="YES",MIN($U862*($G$12/$D$12),$G$12),(SUMPRODUCT(--((MIN(W862,$D$12))&gt;$C$9:$C$12),((MIN(W862,$D$12))-$C$9:$C$12),$H$9:$H$12))-((1-(X862/$M$9))*(SUMPRODUCT(--((MIN(V862,$D$12))&gt;$C$9:$C$12),((MIN(V862,$D$12))-$C$9:$C$12),$H$9:$H$12)))),0))</f>
        <v>0</v>
      </c>
      <c r="AA862" s="169">
        <f>IF(AND(LARGE('Sch A. Input'!$CL$15:$CL$41,COUNTIF('Sch A. Input'!$CL$15:$CL$41,"&gt;="&amp;F862))&lt;E862,F862&lt;&gt;0),"Leaver",IFERROR(Z862/U862,0))</f>
        <v>0</v>
      </c>
      <c r="AB862" s="170">
        <f>IF(AND(LARGE('Sch A. Input'!$CL$15:$CL$41,COUNTIF('Sch A. Input'!$CL$15:$CL$41,"&gt;="&amp;F862))&lt;E862,F862&lt;&gt;0),"Leaver",Q862-Z862)</f>
        <v>0</v>
      </c>
      <c r="AC862" s="94">
        <f t="shared" si="145"/>
        <v>0</v>
      </c>
      <c r="BK862" s="2"/>
      <c r="BL862" s="2"/>
      <c r="CI862"/>
    </row>
    <row r="863" spans="2:87" x14ac:dyDescent="0.35">
      <c r="B863" s="70" t="str">
        <f>IF('Sch A. Input'!B861="","",'Sch A. Input'!B861)</f>
        <v/>
      </c>
      <c r="C863" s="75" t="str">
        <f>IF('Sch A. Input'!C861="","",'Sch A. Input'!C861)</f>
        <v/>
      </c>
      <c r="D863" s="71" t="str">
        <f>IF('Sch A. Input'!D861="","",'Sch A. Input'!D861)</f>
        <v/>
      </c>
      <c r="E863" s="71">
        <f>'Sch A. Input'!E861</f>
        <v>45016</v>
      </c>
      <c r="F863" s="71">
        <f>'Sch A. Input'!F861</f>
        <v>0</v>
      </c>
      <c r="G863" s="226">
        <f>SUMIFS('Sch A. Input'!H861:CJ861,'Sch A. Input'!$H$13:$CJ$13,$L$11,'Sch A. Input'!$H$14:$CJ$14,"Recurring")</f>
        <v>0</v>
      </c>
      <c r="H863" s="226">
        <f>SUMIFS('Sch A. Input'!H861:CJ861,'Sch A. Input'!$H$13:$CJ$13,$L$11,'Sch A. Input'!$H$14:$CJ$14,"One-time")</f>
        <v>0</v>
      </c>
      <c r="I863" s="227">
        <f t="shared" si="139"/>
        <v>0</v>
      </c>
      <c r="J863" s="228">
        <f>SUMIFS('Sch A. Input'!H861:CJ861,'Sch A. Input'!$H$14:$CJ$14,"Recurring",'Sch A. Input'!$H$13:$CJ$13,"&lt;="&amp;$L$11)</f>
        <v>0</v>
      </c>
      <c r="K863" s="228">
        <f>SUMIFS('Sch A. Input'!H861:CJ861,'Sch A. Input'!$H$14:$CJ$14,"One-time",'Sch A. Input'!$H$13:$CJ$13,"&lt;="&amp;$L$11)</f>
        <v>0</v>
      </c>
      <c r="L863" s="229">
        <f t="shared" si="140"/>
        <v>0</v>
      </c>
      <c r="M863" s="228">
        <f t="shared" si="141"/>
        <v>0</v>
      </c>
      <c r="N863" s="228">
        <f t="shared" si="142"/>
        <v>0</v>
      </c>
      <c r="O863" s="259">
        <f t="shared" si="143"/>
        <v>0</v>
      </c>
      <c r="P863" s="268">
        <f t="shared" si="137"/>
        <v>0</v>
      </c>
      <c r="Q863" s="231">
        <f t="shared" si="138"/>
        <v>0</v>
      </c>
      <c r="R863" s="97">
        <f t="shared" si="144"/>
        <v>0</v>
      </c>
      <c r="S863" s="237">
        <f>IF(AND(LARGE('Sch A. Input'!$CL$15:$CL$41,COUNTIF('Sch A. Input'!$CL$15:$CL$41,"&gt;="&amp;F863))&lt;E863,F863&lt;&gt;0),"Leaver",J863-G863)</f>
        <v>0</v>
      </c>
      <c r="T863" s="237">
        <f>IF(AND(LARGE('Sch A. Input'!$CL$15:$CL$41,COUNTIF('Sch A. Input'!$CL$15:$CL$41,"&gt;="&amp;F863))&lt;E863,F863&lt;&gt;0),"Leaver",K863-H863)</f>
        <v>0</v>
      </c>
      <c r="U863" s="238">
        <f>IF(AND(LARGE('Sch A. Input'!$CL$15:$CL$41,COUNTIF('Sch A. Input'!$CL$15:$CL$41,"&gt;="&amp;F863))&lt;E863,F863&lt;&gt;0),"Leaver",L863-I863)</f>
        <v>0</v>
      </c>
      <c r="V863" s="238">
        <f>IF(AND(LARGE('Sch A. Input'!$CL$15:$CL$41,COUNTIF('Sch A. Input'!$CL$15:$CL$41,"&gt;="&amp;F863))&lt;E863,F863&lt;&gt;0),"Leaver",IFERROR(S863/X863*$M$9,0))</f>
        <v>0</v>
      </c>
      <c r="W863" s="238">
        <f>IF(AND(LARGE('Sch A. Input'!$CL$15:$CL$41,COUNTIF('Sch A. Input'!$CL$15:$CL$41,"&gt;="&amp;F863))&lt;E863,F863&lt;&gt;0),"Leaver",V863+T863)</f>
        <v>0</v>
      </c>
      <c r="X863" s="264">
        <f>IF(AND(LARGE('Sch A. Input'!$CL$15:$CL$41,COUNTIF('Sch A. Input'!$CL$15:$CL$41,"&gt;="&amp;F863))&lt;E863,F863&lt;&gt;0),"Leaver",IF(OR(D863="",D863&gt;$L$11,($L$11-14)&lt;$K$9),0,(E863+1-D863)/14-1))</f>
        <v>0</v>
      </c>
      <c r="Y863" s="265">
        <f>IF(AND(LARGE('Sch A. Input'!$CL$15:$CL$41,COUNTIF('Sch A. Input'!$CL$15:$CL$41,"&gt;="&amp;F863))&lt;E863,F863&lt;&gt;0),"Leaver",IFERROR(IF((S863/$X863*$M$9+T863)&gt;$D$12,"YES","NO"),0))</f>
        <v>0</v>
      </c>
      <c r="Z863" s="225">
        <f>IF(AND(LARGE('Sch A. Input'!$CL$15:$CL$41,COUNTIF('Sch A. Input'!$CL$15:$CL$41,"&gt;="&amp;F863))&lt;E863,F863&lt;&gt;0),"Leaver",IFERROR(IF($Y863="YES",MIN($U863*($G$12/$D$12),$G$12),(SUMPRODUCT(--((MIN(W863,$D$12))&gt;$C$9:$C$12),((MIN(W863,$D$12))-$C$9:$C$12),$H$9:$H$12))-((1-(X863/$M$9))*(SUMPRODUCT(--((MIN(V863,$D$12))&gt;$C$9:$C$12),((MIN(V863,$D$12))-$C$9:$C$12),$H$9:$H$12)))),0))</f>
        <v>0</v>
      </c>
      <c r="AA863" s="169">
        <f>IF(AND(LARGE('Sch A. Input'!$CL$15:$CL$41,COUNTIF('Sch A. Input'!$CL$15:$CL$41,"&gt;="&amp;F863))&lt;E863,F863&lt;&gt;0),"Leaver",IFERROR(Z863/U863,0))</f>
        <v>0</v>
      </c>
      <c r="AB863" s="170">
        <f>IF(AND(LARGE('Sch A. Input'!$CL$15:$CL$41,COUNTIF('Sch A. Input'!$CL$15:$CL$41,"&gt;="&amp;F863))&lt;E863,F863&lt;&gt;0),"Leaver",Q863-Z863)</f>
        <v>0</v>
      </c>
      <c r="AC863" s="94">
        <f t="shared" si="145"/>
        <v>0</v>
      </c>
      <c r="BK863" s="2"/>
      <c r="BL863" s="2"/>
      <c r="CI863"/>
    </row>
    <row r="864" spans="2:87" x14ac:dyDescent="0.35">
      <c r="B864" s="70" t="str">
        <f>IF('Sch A. Input'!B862="","",'Sch A. Input'!B862)</f>
        <v/>
      </c>
      <c r="C864" s="75" t="str">
        <f>IF('Sch A. Input'!C862="","",'Sch A. Input'!C862)</f>
        <v/>
      </c>
      <c r="D864" s="71" t="str">
        <f>IF('Sch A. Input'!D862="","",'Sch A. Input'!D862)</f>
        <v/>
      </c>
      <c r="E864" s="71">
        <f>'Sch A. Input'!E862</f>
        <v>45016</v>
      </c>
      <c r="F864" s="71">
        <f>'Sch A. Input'!F862</f>
        <v>0</v>
      </c>
      <c r="G864" s="226">
        <f>SUMIFS('Sch A. Input'!H862:CJ862,'Sch A. Input'!$H$13:$CJ$13,$L$11,'Sch A. Input'!$H$14:$CJ$14,"Recurring")</f>
        <v>0</v>
      </c>
      <c r="H864" s="226">
        <f>SUMIFS('Sch A. Input'!H862:CJ862,'Sch A. Input'!$H$13:$CJ$13,$L$11,'Sch A. Input'!$H$14:$CJ$14,"One-time")</f>
        <v>0</v>
      </c>
      <c r="I864" s="227">
        <f t="shared" si="139"/>
        <v>0</v>
      </c>
      <c r="J864" s="228">
        <f>SUMIFS('Sch A. Input'!H862:CJ862,'Sch A. Input'!$H$14:$CJ$14,"Recurring",'Sch A. Input'!$H$13:$CJ$13,"&lt;="&amp;$L$11)</f>
        <v>0</v>
      </c>
      <c r="K864" s="228">
        <f>SUMIFS('Sch A. Input'!H862:CJ862,'Sch A. Input'!$H$14:$CJ$14,"One-time",'Sch A. Input'!$H$13:$CJ$13,"&lt;="&amp;$L$11)</f>
        <v>0</v>
      </c>
      <c r="L864" s="229">
        <f t="shared" si="140"/>
        <v>0</v>
      </c>
      <c r="M864" s="228">
        <f t="shared" si="141"/>
        <v>0</v>
      </c>
      <c r="N864" s="228">
        <f t="shared" si="142"/>
        <v>0</v>
      </c>
      <c r="O864" s="259">
        <f t="shared" si="143"/>
        <v>0</v>
      </c>
      <c r="P864" s="268">
        <f t="shared" si="137"/>
        <v>0</v>
      </c>
      <c r="Q864" s="231">
        <f t="shared" si="138"/>
        <v>0</v>
      </c>
      <c r="R864" s="97">
        <f t="shared" si="144"/>
        <v>0</v>
      </c>
      <c r="S864" s="237">
        <f>IF(AND(LARGE('Sch A. Input'!$CL$15:$CL$41,COUNTIF('Sch A. Input'!$CL$15:$CL$41,"&gt;="&amp;F864))&lt;E864,F864&lt;&gt;0),"Leaver",J864-G864)</f>
        <v>0</v>
      </c>
      <c r="T864" s="237">
        <f>IF(AND(LARGE('Sch A. Input'!$CL$15:$CL$41,COUNTIF('Sch A. Input'!$CL$15:$CL$41,"&gt;="&amp;F864))&lt;E864,F864&lt;&gt;0),"Leaver",K864-H864)</f>
        <v>0</v>
      </c>
      <c r="U864" s="238">
        <f>IF(AND(LARGE('Sch A. Input'!$CL$15:$CL$41,COUNTIF('Sch A. Input'!$CL$15:$CL$41,"&gt;="&amp;F864))&lt;E864,F864&lt;&gt;0),"Leaver",L864-I864)</f>
        <v>0</v>
      </c>
      <c r="V864" s="238">
        <f>IF(AND(LARGE('Sch A. Input'!$CL$15:$CL$41,COUNTIF('Sch A. Input'!$CL$15:$CL$41,"&gt;="&amp;F864))&lt;E864,F864&lt;&gt;0),"Leaver",IFERROR(S864/X864*$M$9,0))</f>
        <v>0</v>
      </c>
      <c r="W864" s="238">
        <f>IF(AND(LARGE('Sch A. Input'!$CL$15:$CL$41,COUNTIF('Sch A. Input'!$CL$15:$CL$41,"&gt;="&amp;F864))&lt;E864,F864&lt;&gt;0),"Leaver",V864+T864)</f>
        <v>0</v>
      </c>
      <c r="X864" s="264">
        <f>IF(AND(LARGE('Sch A. Input'!$CL$15:$CL$41,COUNTIF('Sch A. Input'!$CL$15:$CL$41,"&gt;="&amp;F864))&lt;E864,F864&lt;&gt;0),"Leaver",IF(OR(D864="",D864&gt;$L$11,($L$11-14)&lt;$K$9),0,(E864+1-D864)/14-1))</f>
        <v>0</v>
      </c>
      <c r="Y864" s="265">
        <f>IF(AND(LARGE('Sch A. Input'!$CL$15:$CL$41,COUNTIF('Sch A. Input'!$CL$15:$CL$41,"&gt;="&amp;F864))&lt;E864,F864&lt;&gt;0),"Leaver",IFERROR(IF((S864/$X864*$M$9+T864)&gt;$D$12,"YES","NO"),0))</f>
        <v>0</v>
      </c>
      <c r="Z864" s="225">
        <f>IF(AND(LARGE('Sch A. Input'!$CL$15:$CL$41,COUNTIF('Sch A. Input'!$CL$15:$CL$41,"&gt;="&amp;F864))&lt;E864,F864&lt;&gt;0),"Leaver",IFERROR(IF($Y864="YES",MIN($U864*($G$12/$D$12),$G$12),(SUMPRODUCT(--((MIN(W864,$D$12))&gt;$C$9:$C$12),((MIN(W864,$D$12))-$C$9:$C$12),$H$9:$H$12))-((1-(X864/$M$9))*(SUMPRODUCT(--((MIN(V864,$D$12))&gt;$C$9:$C$12),((MIN(V864,$D$12))-$C$9:$C$12),$H$9:$H$12)))),0))</f>
        <v>0</v>
      </c>
      <c r="AA864" s="169">
        <f>IF(AND(LARGE('Sch A. Input'!$CL$15:$CL$41,COUNTIF('Sch A. Input'!$CL$15:$CL$41,"&gt;="&amp;F864))&lt;E864,F864&lt;&gt;0),"Leaver",IFERROR(Z864/U864,0))</f>
        <v>0</v>
      </c>
      <c r="AB864" s="170">
        <f>IF(AND(LARGE('Sch A. Input'!$CL$15:$CL$41,COUNTIF('Sch A. Input'!$CL$15:$CL$41,"&gt;="&amp;F864))&lt;E864,F864&lt;&gt;0),"Leaver",Q864-Z864)</f>
        <v>0</v>
      </c>
      <c r="AC864" s="94">
        <f t="shared" si="145"/>
        <v>0</v>
      </c>
      <c r="BK864" s="2"/>
      <c r="BL864" s="2"/>
      <c r="CI864"/>
    </row>
    <row r="865" spans="2:87" x14ac:dyDescent="0.35">
      <c r="B865" s="70" t="str">
        <f>IF('Sch A. Input'!B863="","",'Sch A. Input'!B863)</f>
        <v/>
      </c>
      <c r="C865" s="75" t="str">
        <f>IF('Sch A. Input'!C863="","",'Sch A. Input'!C863)</f>
        <v/>
      </c>
      <c r="D865" s="71" t="str">
        <f>IF('Sch A. Input'!D863="","",'Sch A. Input'!D863)</f>
        <v/>
      </c>
      <c r="E865" s="71">
        <f>'Sch A. Input'!E863</f>
        <v>45016</v>
      </c>
      <c r="F865" s="71">
        <f>'Sch A. Input'!F863</f>
        <v>0</v>
      </c>
      <c r="G865" s="226">
        <f>SUMIFS('Sch A. Input'!H863:CJ863,'Sch A. Input'!$H$13:$CJ$13,$L$11,'Sch A. Input'!$H$14:$CJ$14,"Recurring")</f>
        <v>0</v>
      </c>
      <c r="H865" s="226">
        <f>SUMIFS('Sch A. Input'!H863:CJ863,'Sch A. Input'!$H$13:$CJ$13,$L$11,'Sch A. Input'!$H$14:$CJ$14,"One-time")</f>
        <v>0</v>
      </c>
      <c r="I865" s="227">
        <f t="shared" si="139"/>
        <v>0</v>
      </c>
      <c r="J865" s="228">
        <f>SUMIFS('Sch A. Input'!H863:CJ863,'Sch A. Input'!$H$14:$CJ$14,"Recurring",'Sch A. Input'!$H$13:$CJ$13,"&lt;="&amp;$L$11)</f>
        <v>0</v>
      </c>
      <c r="K865" s="228">
        <f>SUMIFS('Sch A. Input'!H863:CJ863,'Sch A. Input'!$H$14:$CJ$14,"One-time",'Sch A. Input'!$H$13:$CJ$13,"&lt;="&amp;$L$11)</f>
        <v>0</v>
      </c>
      <c r="L865" s="229">
        <f t="shared" si="140"/>
        <v>0</v>
      </c>
      <c r="M865" s="228">
        <f t="shared" si="141"/>
        <v>0</v>
      </c>
      <c r="N865" s="228">
        <f t="shared" si="142"/>
        <v>0</v>
      </c>
      <c r="O865" s="259">
        <f t="shared" si="143"/>
        <v>0</v>
      </c>
      <c r="P865" s="268">
        <f t="shared" si="137"/>
        <v>0</v>
      </c>
      <c r="Q865" s="231">
        <f t="shared" si="138"/>
        <v>0</v>
      </c>
      <c r="R865" s="97">
        <f t="shared" si="144"/>
        <v>0</v>
      </c>
      <c r="S865" s="237">
        <f>IF(AND(LARGE('Sch A. Input'!$CL$15:$CL$41,COUNTIF('Sch A. Input'!$CL$15:$CL$41,"&gt;="&amp;F865))&lt;E865,F865&lt;&gt;0),"Leaver",J865-G865)</f>
        <v>0</v>
      </c>
      <c r="T865" s="237">
        <f>IF(AND(LARGE('Sch A. Input'!$CL$15:$CL$41,COUNTIF('Sch A. Input'!$CL$15:$CL$41,"&gt;="&amp;F865))&lt;E865,F865&lt;&gt;0),"Leaver",K865-H865)</f>
        <v>0</v>
      </c>
      <c r="U865" s="238">
        <f>IF(AND(LARGE('Sch A. Input'!$CL$15:$CL$41,COUNTIF('Sch A. Input'!$CL$15:$CL$41,"&gt;="&amp;F865))&lt;E865,F865&lt;&gt;0),"Leaver",L865-I865)</f>
        <v>0</v>
      </c>
      <c r="V865" s="238">
        <f>IF(AND(LARGE('Sch A. Input'!$CL$15:$CL$41,COUNTIF('Sch A. Input'!$CL$15:$CL$41,"&gt;="&amp;F865))&lt;E865,F865&lt;&gt;0),"Leaver",IFERROR(S865/X865*$M$9,0))</f>
        <v>0</v>
      </c>
      <c r="W865" s="238">
        <f>IF(AND(LARGE('Sch A. Input'!$CL$15:$CL$41,COUNTIF('Sch A. Input'!$CL$15:$CL$41,"&gt;="&amp;F865))&lt;E865,F865&lt;&gt;0),"Leaver",V865+T865)</f>
        <v>0</v>
      </c>
      <c r="X865" s="264">
        <f>IF(AND(LARGE('Sch A. Input'!$CL$15:$CL$41,COUNTIF('Sch A. Input'!$CL$15:$CL$41,"&gt;="&amp;F865))&lt;E865,F865&lt;&gt;0),"Leaver",IF(OR(D865="",D865&gt;$L$11,($L$11-14)&lt;$K$9),0,(E865+1-D865)/14-1))</f>
        <v>0</v>
      </c>
      <c r="Y865" s="265">
        <f>IF(AND(LARGE('Sch A. Input'!$CL$15:$CL$41,COUNTIF('Sch A. Input'!$CL$15:$CL$41,"&gt;="&amp;F865))&lt;E865,F865&lt;&gt;0),"Leaver",IFERROR(IF((S865/$X865*$M$9+T865)&gt;$D$12,"YES","NO"),0))</f>
        <v>0</v>
      </c>
      <c r="Z865" s="225">
        <f>IF(AND(LARGE('Sch A. Input'!$CL$15:$CL$41,COUNTIF('Sch A. Input'!$CL$15:$CL$41,"&gt;="&amp;F865))&lt;E865,F865&lt;&gt;0),"Leaver",IFERROR(IF($Y865="YES",MIN($U865*($G$12/$D$12),$G$12),(SUMPRODUCT(--((MIN(W865,$D$12))&gt;$C$9:$C$12),((MIN(W865,$D$12))-$C$9:$C$12),$H$9:$H$12))-((1-(X865/$M$9))*(SUMPRODUCT(--((MIN(V865,$D$12))&gt;$C$9:$C$12),((MIN(V865,$D$12))-$C$9:$C$12),$H$9:$H$12)))),0))</f>
        <v>0</v>
      </c>
      <c r="AA865" s="169">
        <f>IF(AND(LARGE('Sch A. Input'!$CL$15:$CL$41,COUNTIF('Sch A. Input'!$CL$15:$CL$41,"&gt;="&amp;F865))&lt;E865,F865&lt;&gt;0),"Leaver",IFERROR(Z865/U865,0))</f>
        <v>0</v>
      </c>
      <c r="AB865" s="170">
        <f>IF(AND(LARGE('Sch A. Input'!$CL$15:$CL$41,COUNTIF('Sch A. Input'!$CL$15:$CL$41,"&gt;="&amp;F865))&lt;E865,F865&lt;&gt;0),"Leaver",Q865-Z865)</f>
        <v>0</v>
      </c>
      <c r="AC865" s="94">
        <f t="shared" si="145"/>
        <v>0</v>
      </c>
      <c r="BK865" s="2"/>
      <c r="BL865" s="2"/>
      <c r="CI865"/>
    </row>
    <row r="866" spans="2:87" x14ac:dyDescent="0.35">
      <c r="B866" s="70" t="str">
        <f>IF('Sch A. Input'!B864="","",'Sch A. Input'!B864)</f>
        <v/>
      </c>
      <c r="C866" s="75" t="str">
        <f>IF('Sch A. Input'!C864="","",'Sch A. Input'!C864)</f>
        <v/>
      </c>
      <c r="D866" s="71" t="str">
        <f>IF('Sch A. Input'!D864="","",'Sch A. Input'!D864)</f>
        <v/>
      </c>
      <c r="E866" s="71">
        <f>'Sch A. Input'!E864</f>
        <v>45016</v>
      </c>
      <c r="F866" s="71">
        <f>'Sch A. Input'!F864</f>
        <v>0</v>
      </c>
      <c r="G866" s="226">
        <f>SUMIFS('Sch A. Input'!H864:CJ864,'Sch A. Input'!$H$13:$CJ$13,$L$11,'Sch A. Input'!$H$14:$CJ$14,"Recurring")</f>
        <v>0</v>
      </c>
      <c r="H866" s="226">
        <f>SUMIFS('Sch A. Input'!H864:CJ864,'Sch A. Input'!$H$13:$CJ$13,$L$11,'Sch A. Input'!$H$14:$CJ$14,"One-time")</f>
        <v>0</v>
      </c>
      <c r="I866" s="227">
        <f t="shared" si="139"/>
        <v>0</v>
      </c>
      <c r="J866" s="228">
        <f>SUMIFS('Sch A. Input'!H864:CJ864,'Sch A. Input'!$H$14:$CJ$14,"Recurring",'Sch A. Input'!$H$13:$CJ$13,"&lt;="&amp;$L$11)</f>
        <v>0</v>
      </c>
      <c r="K866" s="228">
        <f>SUMIFS('Sch A. Input'!H864:CJ864,'Sch A. Input'!$H$14:$CJ$14,"One-time",'Sch A. Input'!$H$13:$CJ$13,"&lt;="&amp;$L$11)</f>
        <v>0</v>
      </c>
      <c r="L866" s="229">
        <f t="shared" si="140"/>
        <v>0</v>
      </c>
      <c r="M866" s="228">
        <f t="shared" si="141"/>
        <v>0</v>
      </c>
      <c r="N866" s="228">
        <f t="shared" si="142"/>
        <v>0</v>
      </c>
      <c r="O866" s="259">
        <f t="shared" si="143"/>
        <v>0</v>
      </c>
      <c r="P866" s="268">
        <f t="shared" si="137"/>
        <v>0</v>
      </c>
      <c r="Q866" s="231">
        <f t="shared" si="138"/>
        <v>0</v>
      </c>
      <c r="R866" s="97">
        <f t="shared" si="144"/>
        <v>0</v>
      </c>
      <c r="S866" s="237">
        <f>IF(AND(LARGE('Sch A. Input'!$CL$15:$CL$41,COUNTIF('Sch A. Input'!$CL$15:$CL$41,"&gt;="&amp;F866))&lt;E866,F866&lt;&gt;0),"Leaver",J866-G866)</f>
        <v>0</v>
      </c>
      <c r="T866" s="237">
        <f>IF(AND(LARGE('Sch A. Input'!$CL$15:$CL$41,COUNTIF('Sch A. Input'!$CL$15:$CL$41,"&gt;="&amp;F866))&lt;E866,F866&lt;&gt;0),"Leaver",K866-H866)</f>
        <v>0</v>
      </c>
      <c r="U866" s="238">
        <f>IF(AND(LARGE('Sch A. Input'!$CL$15:$CL$41,COUNTIF('Sch A. Input'!$CL$15:$CL$41,"&gt;="&amp;F866))&lt;E866,F866&lt;&gt;0),"Leaver",L866-I866)</f>
        <v>0</v>
      </c>
      <c r="V866" s="238">
        <f>IF(AND(LARGE('Sch A. Input'!$CL$15:$CL$41,COUNTIF('Sch A. Input'!$CL$15:$CL$41,"&gt;="&amp;F866))&lt;E866,F866&lt;&gt;0),"Leaver",IFERROR(S866/X866*$M$9,0))</f>
        <v>0</v>
      </c>
      <c r="W866" s="238">
        <f>IF(AND(LARGE('Sch A. Input'!$CL$15:$CL$41,COUNTIF('Sch A. Input'!$CL$15:$CL$41,"&gt;="&amp;F866))&lt;E866,F866&lt;&gt;0),"Leaver",V866+T866)</f>
        <v>0</v>
      </c>
      <c r="X866" s="264">
        <f>IF(AND(LARGE('Sch A. Input'!$CL$15:$CL$41,COUNTIF('Sch A. Input'!$CL$15:$CL$41,"&gt;="&amp;F866))&lt;E866,F866&lt;&gt;0),"Leaver",IF(OR(D866="",D866&gt;$L$11,($L$11-14)&lt;$K$9),0,(E866+1-D866)/14-1))</f>
        <v>0</v>
      </c>
      <c r="Y866" s="265">
        <f>IF(AND(LARGE('Sch A. Input'!$CL$15:$CL$41,COUNTIF('Sch A. Input'!$CL$15:$CL$41,"&gt;="&amp;F866))&lt;E866,F866&lt;&gt;0),"Leaver",IFERROR(IF((S866/$X866*$M$9+T866)&gt;$D$12,"YES","NO"),0))</f>
        <v>0</v>
      </c>
      <c r="Z866" s="225">
        <f>IF(AND(LARGE('Sch A. Input'!$CL$15:$CL$41,COUNTIF('Sch A. Input'!$CL$15:$CL$41,"&gt;="&amp;F866))&lt;E866,F866&lt;&gt;0),"Leaver",IFERROR(IF($Y866="YES",MIN($U866*($G$12/$D$12),$G$12),(SUMPRODUCT(--((MIN(W866,$D$12))&gt;$C$9:$C$12),((MIN(W866,$D$12))-$C$9:$C$12),$H$9:$H$12))-((1-(X866/$M$9))*(SUMPRODUCT(--((MIN(V866,$D$12))&gt;$C$9:$C$12),((MIN(V866,$D$12))-$C$9:$C$12),$H$9:$H$12)))),0))</f>
        <v>0</v>
      </c>
      <c r="AA866" s="169">
        <f>IF(AND(LARGE('Sch A. Input'!$CL$15:$CL$41,COUNTIF('Sch A. Input'!$CL$15:$CL$41,"&gt;="&amp;F866))&lt;E866,F866&lt;&gt;0),"Leaver",IFERROR(Z866/U866,0))</f>
        <v>0</v>
      </c>
      <c r="AB866" s="170">
        <f>IF(AND(LARGE('Sch A. Input'!$CL$15:$CL$41,COUNTIF('Sch A. Input'!$CL$15:$CL$41,"&gt;="&amp;F866))&lt;E866,F866&lt;&gt;0),"Leaver",Q866-Z866)</f>
        <v>0</v>
      </c>
      <c r="AC866" s="94">
        <f t="shared" si="145"/>
        <v>0</v>
      </c>
      <c r="BK866" s="2"/>
      <c r="BL866" s="2"/>
      <c r="CI866"/>
    </row>
    <row r="867" spans="2:87" x14ac:dyDescent="0.35">
      <c r="B867" s="70" t="str">
        <f>IF('Sch A. Input'!B865="","",'Sch A. Input'!B865)</f>
        <v/>
      </c>
      <c r="C867" s="75" t="str">
        <f>IF('Sch A. Input'!C865="","",'Sch A. Input'!C865)</f>
        <v/>
      </c>
      <c r="D867" s="71" t="str">
        <f>IF('Sch A. Input'!D865="","",'Sch A. Input'!D865)</f>
        <v/>
      </c>
      <c r="E867" s="71">
        <f>'Sch A. Input'!E865</f>
        <v>45016</v>
      </c>
      <c r="F867" s="71">
        <f>'Sch A. Input'!F865</f>
        <v>0</v>
      </c>
      <c r="G867" s="226">
        <f>SUMIFS('Sch A. Input'!H865:CJ865,'Sch A. Input'!$H$13:$CJ$13,$L$11,'Sch A. Input'!$H$14:$CJ$14,"Recurring")</f>
        <v>0</v>
      </c>
      <c r="H867" s="226">
        <f>SUMIFS('Sch A. Input'!H865:CJ865,'Sch A. Input'!$H$13:$CJ$13,$L$11,'Sch A. Input'!$H$14:$CJ$14,"One-time")</f>
        <v>0</v>
      </c>
      <c r="I867" s="227">
        <f t="shared" si="139"/>
        <v>0</v>
      </c>
      <c r="J867" s="228">
        <f>SUMIFS('Sch A. Input'!H865:CJ865,'Sch A. Input'!$H$14:$CJ$14,"Recurring",'Sch A. Input'!$H$13:$CJ$13,"&lt;="&amp;$L$11)</f>
        <v>0</v>
      </c>
      <c r="K867" s="228">
        <f>SUMIFS('Sch A. Input'!H865:CJ865,'Sch A. Input'!$H$14:$CJ$14,"One-time",'Sch A. Input'!$H$13:$CJ$13,"&lt;="&amp;$L$11)</f>
        <v>0</v>
      </c>
      <c r="L867" s="229">
        <f t="shared" si="140"/>
        <v>0</v>
      </c>
      <c r="M867" s="228">
        <f t="shared" si="141"/>
        <v>0</v>
      </c>
      <c r="N867" s="228">
        <f t="shared" si="142"/>
        <v>0</v>
      </c>
      <c r="O867" s="259">
        <f t="shared" si="143"/>
        <v>0</v>
      </c>
      <c r="P867" s="268">
        <f t="shared" si="137"/>
        <v>0</v>
      </c>
      <c r="Q867" s="231">
        <f t="shared" si="138"/>
        <v>0</v>
      </c>
      <c r="R867" s="97">
        <f t="shared" si="144"/>
        <v>0</v>
      </c>
      <c r="S867" s="237">
        <f>IF(AND(LARGE('Sch A. Input'!$CL$15:$CL$41,COUNTIF('Sch A. Input'!$CL$15:$CL$41,"&gt;="&amp;F867))&lt;E867,F867&lt;&gt;0),"Leaver",J867-G867)</f>
        <v>0</v>
      </c>
      <c r="T867" s="237">
        <f>IF(AND(LARGE('Sch A. Input'!$CL$15:$CL$41,COUNTIF('Sch A. Input'!$CL$15:$CL$41,"&gt;="&amp;F867))&lt;E867,F867&lt;&gt;0),"Leaver",K867-H867)</f>
        <v>0</v>
      </c>
      <c r="U867" s="238">
        <f>IF(AND(LARGE('Sch A. Input'!$CL$15:$CL$41,COUNTIF('Sch A. Input'!$CL$15:$CL$41,"&gt;="&amp;F867))&lt;E867,F867&lt;&gt;0),"Leaver",L867-I867)</f>
        <v>0</v>
      </c>
      <c r="V867" s="238">
        <f>IF(AND(LARGE('Sch A. Input'!$CL$15:$CL$41,COUNTIF('Sch A. Input'!$CL$15:$CL$41,"&gt;="&amp;F867))&lt;E867,F867&lt;&gt;0),"Leaver",IFERROR(S867/X867*$M$9,0))</f>
        <v>0</v>
      </c>
      <c r="W867" s="238">
        <f>IF(AND(LARGE('Sch A. Input'!$CL$15:$CL$41,COUNTIF('Sch A. Input'!$CL$15:$CL$41,"&gt;="&amp;F867))&lt;E867,F867&lt;&gt;0),"Leaver",V867+T867)</f>
        <v>0</v>
      </c>
      <c r="X867" s="264">
        <f>IF(AND(LARGE('Sch A. Input'!$CL$15:$CL$41,COUNTIF('Sch A. Input'!$CL$15:$CL$41,"&gt;="&amp;F867))&lt;E867,F867&lt;&gt;0),"Leaver",IF(OR(D867="",D867&gt;$L$11,($L$11-14)&lt;$K$9),0,(E867+1-D867)/14-1))</f>
        <v>0</v>
      </c>
      <c r="Y867" s="265">
        <f>IF(AND(LARGE('Sch A. Input'!$CL$15:$CL$41,COUNTIF('Sch A. Input'!$CL$15:$CL$41,"&gt;="&amp;F867))&lt;E867,F867&lt;&gt;0),"Leaver",IFERROR(IF((S867/$X867*$M$9+T867)&gt;$D$12,"YES","NO"),0))</f>
        <v>0</v>
      </c>
      <c r="Z867" s="225">
        <f>IF(AND(LARGE('Sch A. Input'!$CL$15:$CL$41,COUNTIF('Sch A. Input'!$CL$15:$CL$41,"&gt;="&amp;F867))&lt;E867,F867&lt;&gt;0),"Leaver",IFERROR(IF($Y867="YES",MIN($U867*($G$12/$D$12),$G$12),(SUMPRODUCT(--((MIN(W867,$D$12))&gt;$C$9:$C$12),((MIN(W867,$D$12))-$C$9:$C$12),$H$9:$H$12))-((1-(X867/$M$9))*(SUMPRODUCT(--((MIN(V867,$D$12))&gt;$C$9:$C$12),((MIN(V867,$D$12))-$C$9:$C$12),$H$9:$H$12)))),0))</f>
        <v>0</v>
      </c>
      <c r="AA867" s="169">
        <f>IF(AND(LARGE('Sch A. Input'!$CL$15:$CL$41,COUNTIF('Sch A. Input'!$CL$15:$CL$41,"&gt;="&amp;F867))&lt;E867,F867&lt;&gt;0),"Leaver",IFERROR(Z867/U867,0))</f>
        <v>0</v>
      </c>
      <c r="AB867" s="170">
        <f>IF(AND(LARGE('Sch A. Input'!$CL$15:$CL$41,COUNTIF('Sch A. Input'!$CL$15:$CL$41,"&gt;="&amp;F867))&lt;E867,F867&lt;&gt;0),"Leaver",Q867-Z867)</f>
        <v>0</v>
      </c>
      <c r="AC867" s="94">
        <f t="shared" si="145"/>
        <v>0</v>
      </c>
      <c r="BK867" s="2"/>
      <c r="BL867" s="2"/>
      <c r="CI867"/>
    </row>
    <row r="868" spans="2:87" x14ac:dyDescent="0.35">
      <c r="B868" s="70" t="str">
        <f>IF('Sch A. Input'!B866="","",'Sch A. Input'!B866)</f>
        <v/>
      </c>
      <c r="C868" s="75" t="str">
        <f>IF('Sch A. Input'!C866="","",'Sch A. Input'!C866)</f>
        <v/>
      </c>
      <c r="D868" s="71" t="str">
        <f>IF('Sch A. Input'!D866="","",'Sch A. Input'!D866)</f>
        <v/>
      </c>
      <c r="E868" s="71">
        <f>'Sch A. Input'!E866</f>
        <v>45016</v>
      </c>
      <c r="F868" s="71">
        <f>'Sch A. Input'!F866</f>
        <v>0</v>
      </c>
      <c r="G868" s="226">
        <f>SUMIFS('Sch A. Input'!H866:CJ866,'Sch A. Input'!$H$13:$CJ$13,$L$11,'Sch A. Input'!$H$14:$CJ$14,"Recurring")</f>
        <v>0</v>
      </c>
      <c r="H868" s="226">
        <f>SUMIFS('Sch A. Input'!H866:CJ866,'Sch A. Input'!$H$13:$CJ$13,$L$11,'Sch A. Input'!$H$14:$CJ$14,"One-time")</f>
        <v>0</v>
      </c>
      <c r="I868" s="227">
        <f t="shared" si="139"/>
        <v>0</v>
      </c>
      <c r="J868" s="228">
        <f>SUMIFS('Sch A. Input'!H866:CJ866,'Sch A. Input'!$H$14:$CJ$14,"Recurring",'Sch A. Input'!$H$13:$CJ$13,"&lt;="&amp;$L$11)</f>
        <v>0</v>
      </c>
      <c r="K868" s="228">
        <f>SUMIFS('Sch A. Input'!H866:CJ866,'Sch A. Input'!$H$14:$CJ$14,"One-time",'Sch A. Input'!$H$13:$CJ$13,"&lt;="&amp;$L$11)</f>
        <v>0</v>
      </c>
      <c r="L868" s="229">
        <f t="shared" si="140"/>
        <v>0</v>
      </c>
      <c r="M868" s="228">
        <f t="shared" si="141"/>
        <v>0</v>
      </c>
      <c r="N868" s="228">
        <f t="shared" si="142"/>
        <v>0</v>
      </c>
      <c r="O868" s="259">
        <f t="shared" si="143"/>
        <v>0</v>
      </c>
      <c r="P868" s="268">
        <f t="shared" si="137"/>
        <v>0</v>
      </c>
      <c r="Q868" s="231">
        <f t="shared" si="138"/>
        <v>0</v>
      </c>
      <c r="R868" s="97">
        <f t="shared" si="144"/>
        <v>0</v>
      </c>
      <c r="S868" s="237">
        <f>IF(AND(LARGE('Sch A. Input'!$CL$15:$CL$41,COUNTIF('Sch A. Input'!$CL$15:$CL$41,"&gt;="&amp;F868))&lt;E868,F868&lt;&gt;0),"Leaver",J868-G868)</f>
        <v>0</v>
      </c>
      <c r="T868" s="237">
        <f>IF(AND(LARGE('Sch A. Input'!$CL$15:$CL$41,COUNTIF('Sch A. Input'!$CL$15:$CL$41,"&gt;="&amp;F868))&lt;E868,F868&lt;&gt;0),"Leaver",K868-H868)</f>
        <v>0</v>
      </c>
      <c r="U868" s="238">
        <f>IF(AND(LARGE('Sch A. Input'!$CL$15:$CL$41,COUNTIF('Sch A. Input'!$CL$15:$CL$41,"&gt;="&amp;F868))&lt;E868,F868&lt;&gt;0),"Leaver",L868-I868)</f>
        <v>0</v>
      </c>
      <c r="V868" s="238">
        <f>IF(AND(LARGE('Sch A. Input'!$CL$15:$CL$41,COUNTIF('Sch A. Input'!$CL$15:$CL$41,"&gt;="&amp;F868))&lt;E868,F868&lt;&gt;0),"Leaver",IFERROR(S868/X868*$M$9,0))</f>
        <v>0</v>
      </c>
      <c r="W868" s="238">
        <f>IF(AND(LARGE('Sch A. Input'!$CL$15:$CL$41,COUNTIF('Sch A. Input'!$CL$15:$CL$41,"&gt;="&amp;F868))&lt;E868,F868&lt;&gt;0),"Leaver",V868+T868)</f>
        <v>0</v>
      </c>
      <c r="X868" s="264">
        <f>IF(AND(LARGE('Sch A. Input'!$CL$15:$CL$41,COUNTIF('Sch A. Input'!$CL$15:$CL$41,"&gt;="&amp;F868))&lt;E868,F868&lt;&gt;0),"Leaver",IF(OR(D868="",D868&gt;$L$11,($L$11-14)&lt;$K$9),0,(E868+1-D868)/14-1))</f>
        <v>0</v>
      </c>
      <c r="Y868" s="265">
        <f>IF(AND(LARGE('Sch A. Input'!$CL$15:$CL$41,COUNTIF('Sch A. Input'!$CL$15:$CL$41,"&gt;="&amp;F868))&lt;E868,F868&lt;&gt;0),"Leaver",IFERROR(IF((S868/$X868*$M$9+T868)&gt;$D$12,"YES","NO"),0))</f>
        <v>0</v>
      </c>
      <c r="Z868" s="225">
        <f>IF(AND(LARGE('Sch A. Input'!$CL$15:$CL$41,COUNTIF('Sch A. Input'!$CL$15:$CL$41,"&gt;="&amp;F868))&lt;E868,F868&lt;&gt;0),"Leaver",IFERROR(IF($Y868="YES",MIN($U868*($G$12/$D$12),$G$12),(SUMPRODUCT(--((MIN(W868,$D$12))&gt;$C$9:$C$12),((MIN(W868,$D$12))-$C$9:$C$12),$H$9:$H$12))-((1-(X868/$M$9))*(SUMPRODUCT(--((MIN(V868,$D$12))&gt;$C$9:$C$12),((MIN(V868,$D$12))-$C$9:$C$12),$H$9:$H$12)))),0))</f>
        <v>0</v>
      </c>
      <c r="AA868" s="169">
        <f>IF(AND(LARGE('Sch A. Input'!$CL$15:$CL$41,COUNTIF('Sch A. Input'!$CL$15:$CL$41,"&gt;="&amp;F868))&lt;E868,F868&lt;&gt;0),"Leaver",IFERROR(Z868/U868,0))</f>
        <v>0</v>
      </c>
      <c r="AB868" s="170">
        <f>IF(AND(LARGE('Sch A. Input'!$CL$15:$CL$41,COUNTIF('Sch A. Input'!$CL$15:$CL$41,"&gt;="&amp;F868))&lt;E868,F868&lt;&gt;0),"Leaver",Q868-Z868)</f>
        <v>0</v>
      </c>
      <c r="AC868" s="94">
        <f t="shared" si="145"/>
        <v>0</v>
      </c>
      <c r="BK868" s="2"/>
      <c r="BL868" s="2"/>
      <c r="CI868"/>
    </row>
    <row r="869" spans="2:87" x14ac:dyDescent="0.35">
      <c r="B869" s="70" t="str">
        <f>IF('Sch A. Input'!B867="","",'Sch A. Input'!B867)</f>
        <v/>
      </c>
      <c r="C869" s="75" t="str">
        <f>IF('Sch A. Input'!C867="","",'Sch A. Input'!C867)</f>
        <v/>
      </c>
      <c r="D869" s="71" t="str">
        <f>IF('Sch A. Input'!D867="","",'Sch A. Input'!D867)</f>
        <v/>
      </c>
      <c r="E869" s="71">
        <f>'Sch A. Input'!E867</f>
        <v>45016</v>
      </c>
      <c r="F869" s="71">
        <f>'Sch A. Input'!F867</f>
        <v>0</v>
      </c>
      <c r="G869" s="226">
        <f>SUMIFS('Sch A. Input'!H867:CJ867,'Sch A. Input'!$H$13:$CJ$13,$L$11,'Sch A. Input'!$H$14:$CJ$14,"Recurring")</f>
        <v>0</v>
      </c>
      <c r="H869" s="226">
        <f>SUMIFS('Sch A. Input'!H867:CJ867,'Sch A. Input'!$H$13:$CJ$13,$L$11,'Sch A. Input'!$H$14:$CJ$14,"One-time")</f>
        <v>0</v>
      </c>
      <c r="I869" s="227">
        <f t="shared" si="139"/>
        <v>0</v>
      </c>
      <c r="J869" s="228">
        <f>SUMIFS('Sch A. Input'!H867:CJ867,'Sch A. Input'!$H$14:$CJ$14,"Recurring",'Sch A. Input'!$H$13:$CJ$13,"&lt;="&amp;$L$11)</f>
        <v>0</v>
      </c>
      <c r="K869" s="228">
        <f>SUMIFS('Sch A. Input'!H867:CJ867,'Sch A. Input'!$H$14:$CJ$14,"One-time",'Sch A. Input'!$H$13:$CJ$13,"&lt;="&amp;$L$11)</f>
        <v>0</v>
      </c>
      <c r="L869" s="229">
        <f t="shared" si="140"/>
        <v>0</v>
      </c>
      <c r="M869" s="228">
        <f t="shared" si="141"/>
        <v>0</v>
      </c>
      <c r="N869" s="228">
        <f t="shared" si="142"/>
        <v>0</v>
      </c>
      <c r="O869" s="259">
        <f t="shared" si="143"/>
        <v>0</v>
      </c>
      <c r="P869" s="268">
        <f t="shared" si="137"/>
        <v>0</v>
      </c>
      <c r="Q869" s="231">
        <f t="shared" si="138"/>
        <v>0</v>
      </c>
      <c r="R869" s="97">
        <f t="shared" si="144"/>
        <v>0</v>
      </c>
      <c r="S869" s="237">
        <f>IF(AND(LARGE('Sch A. Input'!$CL$15:$CL$41,COUNTIF('Sch A. Input'!$CL$15:$CL$41,"&gt;="&amp;F869))&lt;E869,F869&lt;&gt;0),"Leaver",J869-G869)</f>
        <v>0</v>
      </c>
      <c r="T869" s="237">
        <f>IF(AND(LARGE('Sch A. Input'!$CL$15:$CL$41,COUNTIF('Sch A. Input'!$CL$15:$CL$41,"&gt;="&amp;F869))&lt;E869,F869&lt;&gt;0),"Leaver",K869-H869)</f>
        <v>0</v>
      </c>
      <c r="U869" s="238">
        <f>IF(AND(LARGE('Sch A. Input'!$CL$15:$CL$41,COUNTIF('Sch A. Input'!$CL$15:$CL$41,"&gt;="&amp;F869))&lt;E869,F869&lt;&gt;0),"Leaver",L869-I869)</f>
        <v>0</v>
      </c>
      <c r="V869" s="238">
        <f>IF(AND(LARGE('Sch A. Input'!$CL$15:$CL$41,COUNTIF('Sch A. Input'!$CL$15:$CL$41,"&gt;="&amp;F869))&lt;E869,F869&lt;&gt;0),"Leaver",IFERROR(S869/X869*$M$9,0))</f>
        <v>0</v>
      </c>
      <c r="W869" s="238">
        <f>IF(AND(LARGE('Sch A. Input'!$CL$15:$CL$41,COUNTIF('Sch A. Input'!$CL$15:$CL$41,"&gt;="&amp;F869))&lt;E869,F869&lt;&gt;0),"Leaver",V869+T869)</f>
        <v>0</v>
      </c>
      <c r="X869" s="264">
        <f>IF(AND(LARGE('Sch A. Input'!$CL$15:$CL$41,COUNTIF('Sch A. Input'!$CL$15:$CL$41,"&gt;="&amp;F869))&lt;E869,F869&lt;&gt;0),"Leaver",IF(OR(D869="",D869&gt;$L$11,($L$11-14)&lt;$K$9),0,(E869+1-D869)/14-1))</f>
        <v>0</v>
      </c>
      <c r="Y869" s="265">
        <f>IF(AND(LARGE('Sch A. Input'!$CL$15:$CL$41,COUNTIF('Sch A. Input'!$CL$15:$CL$41,"&gt;="&amp;F869))&lt;E869,F869&lt;&gt;0),"Leaver",IFERROR(IF((S869/$X869*$M$9+T869)&gt;$D$12,"YES","NO"),0))</f>
        <v>0</v>
      </c>
      <c r="Z869" s="225">
        <f>IF(AND(LARGE('Sch A. Input'!$CL$15:$CL$41,COUNTIF('Sch A. Input'!$CL$15:$CL$41,"&gt;="&amp;F869))&lt;E869,F869&lt;&gt;0),"Leaver",IFERROR(IF($Y869="YES",MIN($U869*($G$12/$D$12),$G$12),(SUMPRODUCT(--((MIN(W869,$D$12))&gt;$C$9:$C$12),((MIN(W869,$D$12))-$C$9:$C$12),$H$9:$H$12))-((1-(X869/$M$9))*(SUMPRODUCT(--((MIN(V869,$D$12))&gt;$C$9:$C$12),((MIN(V869,$D$12))-$C$9:$C$12),$H$9:$H$12)))),0))</f>
        <v>0</v>
      </c>
      <c r="AA869" s="169">
        <f>IF(AND(LARGE('Sch A. Input'!$CL$15:$CL$41,COUNTIF('Sch A. Input'!$CL$15:$CL$41,"&gt;="&amp;F869))&lt;E869,F869&lt;&gt;0),"Leaver",IFERROR(Z869/U869,0))</f>
        <v>0</v>
      </c>
      <c r="AB869" s="170">
        <f>IF(AND(LARGE('Sch A. Input'!$CL$15:$CL$41,COUNTIF('Sch A. Input'!$CL$15:$CL$41,"&gt;="&amp;F869))&lt;E869,F869&lt;&gt;0),"Leaver",Q869-Z869)</f>
        <v>0</v>
      </c>
      <c r="AC869" s="94">
        <f t="shared" si="145"/>
        <v>0</v>
      </c>
      <c r="BK869" s="2"/>
      <c r="BL869" s="2"/>
      <c r="CI869"/>
    </row>
    <row r="870" spans="2:87" x14ac:dyDescent="0.35">
      <c r="B870" s="70" t="str">
        <f>IF('Sch A. Input'!B868="","",'Sch A. Input'!B868)</f>
        <v/>
      </c>
      <c r="C870" s="75" t="str">
        <f>IF('Sch A. Input'!C868="","",'Sch A. Input'!C868)</f>
        <v/>
      </c>
      <c r="D870" s="71" t="str">
        <f>IF('Sch A. Input'!D868="","",'Sch A. Input'!D868)</f>
        <v/>
      </c>
      <c r="E870" s="71">
        <f>'Sch A. Input'!E868</f>
        <v>45016</v>
      </c>
      <c r="F870" s="71">
        <f>'Sch A. Input'!F868</f>
        <v>0</v>
      </c>
      <c r="G870" s="226">
        <f>SUMIFS('Sch A. Input'!H868:CJ868,'Sch A. Input'!$H$13:$CJ$13,$L$11,'Sch A. Input'!$H$14:$CJ$14,"Recurring")</f>
        <v>0</v>
      </c>
      <c r="H870" s="226">
        <f>SUMIFS('Sch A. Input'!H868:CJ868,'Sch A. Input'!$H$13:$CJ$13,$L$11,'Sch A. Input'!$H$14:$CJ$14,"One-time")</f>
        <v>0</v>
      </c>
      <c r="I870" s="227">
        <f t="shared" si="139"/>
        <v>0</v>
      </c>
      <c r="J870" s="228">
        <f>SUMIFS('Sch A. Input'!H868:CJ868,'Sch A. Input'!$H$14:$CJ$14,"Recurring",'Sch A. Input'!$H$13:$CJ$13,"&lt;="&amp;$L$11)</f>
        <v>0</v>
      </c>
      <c r="K870" s="228">
        <f>SUMIFS('Sch A. Input'!H868:CJ868,'Sch A. Input'!$H$14:$CJ$14,"One-time",'Sch A. Input'!$H$13:$CJ$13,"&lt;="&amp;$L$11)</f>
        <v>0</v>
      </c>
      <c r="L870" s="229">
        <f t="shared" si="140"/>
        <v>0</v>
      </c>
      <c r="M870" s="228">
        <f t="shared" si="141"/>
        <v>0</v>
      </c>
      <c r="N870" s="228">
        <f t="shared" si="142"/>
        <v>0</v>
      </c>
      <c r="O870" s="259">
        <f t="shared" si="143"/>
        <v>0</v>
      </c>
      <c r="P870" s="268">
        <f t="shared" si="137"/>
        <v>0</v>
      </c>
      <c r="Q870" s="231">
        <f t="shared" si="138"/>
        <v>0</v>
      </c>
      <c r="R870" s="97">
        <f t="shared" si="144"/>
        <v>0</v>
      </c>
      <c r="S870" s="237">
        <f>IF(AND(LARGE('Sch A. Input'!$CL$15:$CL$41,COUNTIF('Sch A. Input'!$CL$15:$CL$41,"&gt;="&amp;F870))&lt;E870,F870&lt;&gt;0),"Leaver",J870-G870)</f>
        <v>0</v>
      </c>
      <c r="T870" s="237">
        <f>IF(AND(LARGE('Sch A. Input'!$CL$15:$CL$41,COUNTIF('Sch A. Input'!$CL$15:$CL$41,"&gt;="&amp;F870))&lt;E870,F870&lt;&gt;0),"Leaver",K870-H870)</f>
        <v>0</v>
      </c>
      <c r="U870" s="238">
        <f>IF(AND(LARGE('Sch A. Input'!$CL$15:$CL$41,COUNTIF('Sch A. Input'!$CL$15:$CL$41,"&gt;="&amp;F870))&lt;E870,F870&lt;&gt;0),"Leaver",L870-I870)</f>
        <v>0</v>
      </c>
      <c r="V870" s="238">
        <f>IF(AND(LARGE('Sch A. Input'!$CL$15:$CL$41,COUNTIF('Sch A. Input'!$CL$15:$CL$41,"&gt;="&amp;F870))&lt;E870,F870&lt;&gt;0),"Leaver",IFERROR(S870/X870*$M$9,0))</f>
        <v>0</v>
      </c>
      <c r="W870" s="238">
        <f>IF(AND(LARGE('Sch A. Input'!$CL$15:$CL$41,COUNTIF('Sch A. Input'!$CL$15:$CL$41,"&gt;="&amp;F870))&lt;E870,F870&lt;&gt;0),"Leaver",V870+T870)</f>
        <v>0</v>
      </c>
      <c r="X870" s="264">
        <f>IF(AND(LARGE('Sch A. Input'!$CL$15:$CL$41,COUNTIF('Sch A. Input'!$CL$15:$CL$41,"&gt;="&amp;F870))&lt;E870,F870&lt;&gt;0),"Leaver",IF(OR(D870="",D870&gt;$L$11,($L$11-14)&lt;$K$9),0,(E870+1-D870)/14-1))</f>
        <v>0</v>
      </c>
      <c r="Y870" s="265">
        <f>IF(AND(LARGE('Sch A. Input'!$CL$15:$CL$41,COUNTIF('Sch A. Input'!$CL$15:$CL$41,"&gt;="&amp;F870))&lt;E870,F870&lt;&gt;0),"Leaver",IFERROR(IF((S870/$X870*$M$9+T870)&gt;$D$12,"YES","NO"),0))</f>
        <v>0</v>
      </c>
      <c r="Z870" s="225">
        <f>IF(AND(LARGE('Sch A. Input'!$CL$15:$CL$41,COUNTIF('Sch A. Input'!$CL$15:$CL$41,"&gt;="&amp;F870))&lt;E870,F870&lt;&gt;0),"Leaver",IFERROR(IF($Y870="YES",MIN($U870*($G$12/$D$12),$G$12),(SUMPRODUCT(--((MIN(W870,$D$12))&gt;$C$9:$C$12),((MIN(W870,$D$12))-$C$9:$C$12),$H$9:$H$12))-((1-(X870/$M$9))*(SUMPRODUCT(--((MIN(V870,$D$12))&gt;$C$9:$C$12),((MIN(V870,$D$12))-$C$9:$C$12),$H$9:$H$12)))),0))</f>
        <v>0</v>
      </c>
      <c r="AA870" s="169">
        <f>IF(AND(LARGE('Sch A. Input'!$CL$15:$CL$41,COUNTIF('Sch A. Input'!$CL$15:$CL$41,"&gt;="&amp;F870))&lt;E870,F870&lt;&gt;0),"Leaver",IFERROR(Z870/U870,0))</f>
        <v>0</v>
      </c>
      <c r="AB870" s="170">
        <f>IF(AND(LARGE('Sch A. Input'!$CL$15:$CL$41,COUNTIF('Sch A. Input'!$CL$15:$CL$41,"&gt;="&amp;F870))&lt;E870,F870&lt;&gt;0),"Leaver",Q870-Z870)</f>
        <v>0</v>
      </c>
      <c r="AC870" s="94">
        <f t="shared" si="145"/>
        <v>0</v>
      </c>
      <c r="BK870" s="2"/>
      <c r="BL870" s="2"/>
      <c r="CI870"/>
    </row>
    <row r="871" spans="2:87" x14ac:dyDescent="0.35">
      <c r="B871" s="70" t="str">
        <f>IF('Sch A. Input'!B869="","",'Sch A. Input'!B869)</f>
        <v/>
      </c>
      <c r="C871" s="75" t="str">
        <f>IF('Sch A. Input'!C869="","",'Sch A. Input'!C869)</f>
        <v/>
      </c>
      <c r="D871" s="71" t="str">
        <f>IF('Sch A. Input'!D869="","",'Sch A. Input'!D869)</f>
        <v/>
      </c>
      <c r="E871" s="71">
        <f>'Sch A. Input'!E869</f>
        <v>45016</v>
      </c>
      <c r="F871" s="71">
        <f>'Sch A. Input'!F869</f>
        <v>0</v>
      </c>
      <c r="G871" s="226">
        <f>SUMIFS('Sch A. Input'!H869:CJ869,'Sch A. Input'!$H$13:$CJ$13,$L$11,'Sch A. Input'!$H$14:$CJ$14,"Recurring")</f>
        <v>0</v>
      </c>
      <c r="H871" s="226">
        <f>SUMIFS('Sch A. Input'!H869:CJ869,'Sch A. Input'!$H$13:$CJ$13,$L$11,'Sch A. Input'!$H$14:$CJ$14,"One-time")</f>
        <v>0</v>
      </c>
      <c r="I871" s="227">
        <f t="shared" si="139"/>
        <v>0</v>
      </c>
      <c r="J871" s="228">
        <f>SUMIFS('Sch A. Input'!H869:CJ869,'Sch A. Input'!$H$14:$CJ$14,"Recurring",'Sch A. Input'!$H$13:$CJ$13,"&lt;="&amp;$L$11)</f>
        <v>0</v>
      </c>
      <c r="K871" s="228">
        <f>SUMIFS('Sch A. Input'!H869:CJ869,'Sch A. Input'!$H$14:$CJ$14,"One-time",'Sch A. Input'!$H$13:$CJ$13,"&lt;="&amp;$L$11)</f>
        <v>0</v>
      </c>
      <c r="L871" s="229">
        <f t="shared" si="140"/>
        <v>0</v>
      </c>
      <c r="M871" s="228">
        <f t="shared" si="141"/>
        <v>0</v>
      </c>
      <c r="N871" s="228">
        <f t="shared" si="142"/>
        <v>0</v>
      </c>
      <c r="O871" s="259">
        <f t="shared" si="143"/>
        <v>0</v>
      </c>
      <c r="P871" s="268">
        <f t="shared" si="137"/>
        <v>0</v>
      </c>
      <c r="Q871" s="231">
        <f t="shared" si="138"/>
        <v>0</v>
      </c>
      <c r="R871" s="97">
        <f t="shared" si="144"/>
        <v>0</v>
      </c>
      <c r="S871" s="237">
        <f>IF(AND(LARGE('Sch A. Input'!$CL$15:$CL$41,COUNTIF('Sch A. Input'!$CL$15:$CL$41,"&gt;="&amp;F871))&lt;E871,F871&lt;&gt;0),"Leaver",J871-G871)</f>
        <v>0</v>
      </c>
      <c r="T871" s="237">
        <f>IF(AND(LARGE('Sch A. Input'!$CL$15:$CL$41,COUNTIF('Sch A. Input'!$CL$15:$CL$41,"&gt;="&amp;F871))&lt;E871,F871&lt;&gt;0),"Leaver",K871-H871)</f>
        <v>0</v>
      </c>
      <c r="U871" s="238">
        <f>IF(AND(LARGE('Sch A. Input'!$CL$15:$CL$41,COUNTIF('Sch A. Input'!$CL$15:$CL$41,"&gt;="&amp;F871))&lt;E871,F871&lt;&gt;0),"Leaver",L871-I871)</f>
        <v>0</v>
      </c>
      <c r="V871" s="238">
        <f>IF(AND(LARGE('Sch A. Input'!$CL$15:$CL$41,COUNTIF('Sch A. Input'!$CL$15:$CL$41,"&gt;="&amp;F871))&lt;E871,F871&lt;&gt;0),"Leaver",IFERROR(S871/X871*$M$9,0))</f>
        <v>0</v>
      </c>
      <c r="W871" s="238">
        <f>IF(AND(LARGE('Sch A. Input'!$CL$15:$CL$41,COUNTIF('Sch A. Input'!$CL$15:$CL$41,"&gt;="&amp;F871))&lt;E871,F871&lt;&gt;0),"Leaver",V871+T871)</f>
        <v>0</v>
      </c>
      <c r="X871" s="264">
        <f>IF(AND(LARGE('Sch A. Input'!$CL$15:$CL$41,COUNTIF('Sch A. Input'!$CL$15:$CL$41,"&gt;="&amp;F871))&lt;E871,F871&lt;&gt;0),"Leaver",IF(OR(D871="",D871&gt;$L$11,($L$11-14)&lt;$K$9),0,(E871+1-D871)/14-1))</f>
        <v>0</v>
      </c>
      <c r="Y871" s="265">
        <f>IF(AND(LARGE('Sch A. Input'!$CL$15:$CL$41,COUNTIF('Sch A. Input'!$CL$15:$CL$41,"&gt;="&amp;F871))&lt;E871,F871&lt;&gt;0),"Leaver",IFERROR(IF((S871/$X871*$M$9+T871)&gt;$D$12,"YES","NO"),0))</f>
        <v>0</v>
      </c>
      <c r="Z871" s="225">
        <f>IF(AND(LARGE('Sch A. Input'!$CL$15:$CL$41,COUNTIF('Sch A. Input'!$CL$15:$CL$41,"&gt;="&amp;F871))&lt;E871,F871&lt;&gt;0),"Leaver",IFERROR(IF($Y871="YES",MIN($U871*($G$12/$D$12),$G$12),(SUMPRODUCT(--((MIN(W871,$D$12))&gt;$C$9:$C$12),((MIN(W871,$D$12))-$C$9:$C$12),$H$9:$H$12))-((1-(X871/$M$9))*(SUMPRODUCT(--((MIN(V871,$D$12))&gt;$C$9:$C$12),((MIN(V871,$D$12))-$C$9:$C$12),$H$9:$H$12)))),0))</f>
        <v>0</v>
      </c>
      <c r="AA871" s="169">
        <f>IF(AND(LARGE('Sch A. Input'!$CL$15:$CL$41,COUNTIF('Sch A. Input'!$CL$15:$CL$41,"&gt;="&amp;F871))&lt;E871,F871&lt;&gt;0),"Leaver",IFERROR(Z871/U871,0))</f>
        <v>0</v>
      </c>
      <c r="AB871" s="170">
        <f>IF(AND(LARGE('Sch A. Input'!$CL$15:$CL$41,COUNTIF('Sch A. Input'!$CL$15:$CL$41,"&gt;="&amp;F871))&lt;E871,F871&lt;&gt;0),"Leaver",Q871-Z871)</f>
        <v>0</v>
      </c>
      <c r="AC871" s="94">
        <f t="shared" si="145"/>
        <v>0</v>
      </c>
      <c r="BK871" s="2"/>
      <c r="BL871" s="2"/>
      <c r="CI871"/>
    </row>
    <row r="872" spans="2:87" x14ac:dyDescent="0.35">
      <c r="B872" s="70" t="str">
        <f>IF('Sch A. Input'!B870="","",'Sch A. Input'!B870)</f>
        <v/>
      </c>
      <c r="C872" s="75" t="str">
        <f>IF('Sch A. Input'!C870="","",'Sch A. Input'!C870)</f>
        <v/>
      </c>
      <c r="D872" s="71" t="str">
        <f>IF('Sch A. Input'!D870="","",'Sch A. Input'!D870)</f>
        <v/>
      </c>
      <c r="E872" s="71">
        <f>'Sch A. Input'!E870</f>
        <v>45016</v>
      </c>
      <c r="F872" s="71">
        <f>'Sch A. Input'!F870</f>
        <v>0</v>
      </c>
      <c r="G872" s="226">
        <f>SUMIFS('Sch A. Input'!H870:CJ870,'Sch A. Input'!$H$13:$CJ$13,$L$11,'Sch A. Input'!$H$14:$CJ$14,"Recurring")</f>
        <v>0</v>
      </c>
      <c r="H872" s="226">
        <f>SUMIFS('Sch A. Input'!H870:CJ870,'Sch A. Input'!$H$13:$CJ$13,$L$11,'Sch A. Input'!$H$14:$CJ$14,"One-time")</f>
        <v>0</v>
      </c>
      <c r="I872" s="227">
        <f t="shared" si="139"/>
        <v>0</v>
      </c>
      <c r="J872" s="228">
        <f>SUMIFS('Sch A. Input'!H870:CJ870,'Sch A. Input'!$H$14:$CJ$14,"Recurring",'Sch A. Input'!$H$13:$CJ$13,"&lt;="&amp;$L$11)</f>
        <v>0</v>
      </c>
      <c r="K872" s="228">
        <f>SUMIFS('Sch A. Input'!H870:CJ870,'Sch A. Input'!$H$14:$CJ$14,"One-time",'Sch A. Input'!$H$13:$CJ$13,"&lt;="&amp;$L$11)</f>
        <v>0</v>
      </c>
      <c r="L872" s="229">
        <f t="shared" si="140"/>
        <v>0</v>
      </c>
      <c r="M872" s="228">
        <f t="shared" si="141"/>
        <v>0</v>
      </c>
      <c r="N872" s="228">
        <f t="shared" si="142"/>
        <v>0</v>
      </c>
      <c r="O872" s="259">
        <f t="shared" si="143"/>
        <v>0</v>
      </c>
      <c r="P872" s="268">
        <f t="shared" si="137"/>
        <v>0</v>
      </c>
      <c r="Q872" s="231">
        <f t="shared" si="138"/>
        <v>0</v>
      </c>
      <c r="R872" s="97">
        <f t="shared" si="144"/>
        <v>0</v>
      </c>
      <c r="S872" s="237">
        <f>IF(AND(LARGE('Sch A. Input'!$CL$15:$CL$41,COUNTIF('Sch A. Input'!$CL$15:$CL$41,"&gt;="&amp;F872))&lt;E872,F872&lt;&gt;0),"Leaver",J872-G872)</f>
        <v>0</v>
      </c>
      <c r="T872" s="237">
        <f>IF(AND(LARGE('Sch A. Input'!$CL$15:$CL$41,COUNTIF('Sch A. Input'!$CL$15:$CL$41,"&gt;="&amp;F872))&lt;E872,F872&lt;&gt;0),"Leaver",K872-H872)</f>
        <v>0</v>
      </c>
      <c r="U872" s="238">
        <f>IF(AND(LARGE('Sch A. Input'!$CL$15:$CL$41,COUNTIF('Sch A. Input'!$CL$15:$CL$41,"&gt;="&amp;F872))&lt;E872,F872&lt;&gt;0),"Leaver",L872-I872)</f>
        <v>0</v>
      </c>
      <c r="V872" s="238">
        <f>IF(AND(LARGE('Sch A. Input'!$CL$15:$CL$41,COUNTIF('Sch A. Input'!$CL$15:$CL$41,"&gt;="&amp;F872))&lt;E872,F872&lt;&gt;0),"Leaver",IFERROR(S872/X872*$M$9,0))</f>
        <v>0</v>
      </c>
      <c r="W872" s="238">
        <f>IF(AND(LARGE('Sch A. Input'!$CL$15:$CL$41,COUNTIF('Sch A. Input'!$CL$15:$CL$41,"&gt;="&amp;F872))&lt;E872,F872&lt;&gt;0),"Leaver",V872+T872)</f>
        <v>0</v>
      </c>
      <c r="X872" s="264">
        <f>IF(AND(LARGE('Sch A. Input'!$CL$15:$CL$41,COUNTIF('Sch A. Input'!$CL$15:$CL$41,"&gt;="&amp;F872))&lt;E872,F872&lt;&gt;0),"Leaver",IF(OR(D872="",D872&gt;$L$11,($L$11-14)&lt;$K$9),0,(E872+1-D872)/14-1))</f>
        <v>0</v>
      </c>
      <c r="Y872" s="265">
        <f>IF(AND(LARGE('Sch A. Input'!$CL$15:$CL$41,COUNTIF('Sch A. Input'!$CL$15:$CL$41,"&gt;="&amp;F872))&lt;E872,F872&lt;&gt;0),"Leaver",IFERROR(IF((S872/$X872*$M$9+T872)&gt;$D$12,"YES","NO"),0))</f>
        <v>0</v>
      </c>
      <c r="Z872" s="225">
        <f>IF(AND(LARGE('Sch A. Input'!$CL$15:$CL$41,COUNTIF('Sch A. Input'!$CL$15:$CL$41,"&gt;="&amp;F872))&lt;E872,F872&lt;&gt;0),"Leaver",IFERROR(IF($Y872="YES",MIN($U872*($G$12/$D$12),$G$12),(SUMPRODUCT(--((MIN(W872,$D$12))&gt;$C$9:$C$12),((MIN(W872,$D$12))-$C$9:$C$12),$H$9:$H$12))-((1-(X872/$M$9))*(SUMPRODUCT(--((MIN(V872,$D$12))&gt;$C$9:$C$12),((MIN(V872,$D$12))-$C$9:$C$12),$H$9:$H$12)))),0))</f>
        <v>0</v>
      </c>
      <c r="AA872" s="169">
        <f>IF(AND(LARGE('Sch A. Input'!$CL$15:$CL$41,COUNTIF('Sch A. Input'!$CL$15:$CL$41,"&gt;="&amp;F872))&lt;E872,F872&lt;&gt;0),"Leaver",IFERROR(Z872/U872,0))</f>
        <v>0</v>
      </c>
      <c r="AB872" s="170">
        <f>IF(AND(LARGE('Sch A. Input'!$CL$15:$CL$41,COUNTIF('Sch A. Input'!$CL$15:$CL$41,"&gt;="&amp;F872))&lt;E872,F872&lt;&gt;0),"Leaver",Q872-Z872)</f>
        <v>0</v>
      </c>
      <c r="AC872" s="94">
        <f t="shared" si="145"/>
        <v>0</v>
      </c>
      <c r="BK872" s="2"/>
      <c r="BL872" s="2"/>
      <c r="CI872"/>
    </row>
    <row r="873" spans="2:87" x14ac:dyDescent="0.35">
      <c r="B873" s="70" t="str">
        <f>IF('Sch A. Input'!B871="","",'Sch A. Input'!B871)</f>
        <v/>
      </c>
      <c r="C873" s="75" t="str">
        <f>IF('Sch A. Input'!C871="","",'Sch A. Input'!C871)</f>
        <v/>
      </c>
      <c r="D873" s="71" t="str">
        <f>IF('Sch A. Input'!D871="","",'Sch A. Input'!D871)</f>
        <v/>
      </c>
      <c r="E873" s="71">
        <f>'Sch A. Input'!E871</f>
        <v>45016</v>
      </c>
      <c r="F873" s="71">
        <f>'Sch A. Input'!F871</f>
        <v>0</v>
      </c>
      <c r="G873" s="226">
        <f>SUMIFS('Sch A. Input'!H871:CJ871,'Sch A. Input'!$H$13:$CJ$13,$L$11,'Sch A. Input'!$H$14:$CJ$14,"Recurring")</f>
        <v>0</v>
      </c>
      <c r="H873" s="226">
        <f>SUMIFS('Sch A. Input'!H871:CJ871,'Sch A. Input'!$H$13:$CJ$13,$L$11,'Sch A. Input'!$H$14:$CJ$14,"One-time")</f>
        <v>0</v>
      </c>
      <c r="I873" s="227">
        <f t="shared" si="139"/>
        <v>0</v>
      </c>
      <c r="J873" s="228">
        <f>SUMIFS('Sch A. Input'!H871:CJ871,'Sch A. Input'!$H$14:$CJ$14,"Recurring",'Sch A. Input'!$H$13:$CJ$13,"&lt;="&amp;$L$11)</f>
        <v>0</v>
      </c>
      <c r="K873" s="228">
        <f>SUMIFS('Sch A. Input'!H871:CJ871,'Sch A. Input'!$H$14:$CJ$14,"One-time",'Sch A. Input'!$H$13:$CJ$13,"&lt;="&amp;$L$11)</f>
        <v>0</v>
      </c>
      <c r="L873" s="229">
        <f t="shared" si="140"/>
        <v>0</v>
      </c>
      <c r="M873" s="228">
        <f t="shared" si="141"/>
        <v>0</v>
      </c>
      <c r="N873" s="228">
        <f t="shared" si="142"/>
        <v>0</v>
      </c>
      <c r="O873" s="259">
        <f t="shared" si="143"/>
        <v>0</v>
      </c>
      <c r="P873" s="268">
        <f t="shared" si="137"/>
        <v>0</v>
      </c>
      <c r="Q873" s="231">
        <f t="shared" si="138"/>
        <v>0</v>
      </c>
      <c r="R873" s="97">
        <f t="shared" si="144"/>
        <v>0</v>
      </c>
      <c r="S873" s="237">
        <f>IF(AND(LARGE('Sch A. Input'!$CL$15:$CL$41,COUNTIF('Sch A. Input'!$CL$15:$CL$41,"&gt;="&amp;F873))&lt;E873,F873&lt;&gt;0),"Leaver",J873-G873)</f>
        <v>0</v>
      </c>
      <c r="T873" s="237">
        <f>IF(AND(LARGE('Sch A. Input'!$CL$15:$CL$41,COUNTIF('Sch A. Input'!$CL$15:$CL$41,"&gt;="&amp;F873))&lt;E873,F873&lt;&gt;0),"Leaver",K873-H873)</f>
        <v>0</v>
      </c>
      <c r="U873" s="238">
        <f>IF(AND(LARGE('Sch A. Input'!$CL$15:$CL$41,COUNTIF('Sch A. Input'!$CL$15:$CL$41,"&gt;="&amp;F873))&lt;E873,F873&lt;&gt;0),"Leaver",L873-I873)</f>
        <v>0</v>
      </c>
      <c r="V873" s="238">
        <f>IF(AND(LARGE('Sch A. Input'!$CL$15:$CL$41,COUNTIF('Sch A. Input'!$CL$15:$CL$41,"&gt;="&amp;F873))&lt;E873,F873&lt;&gt;0),"Leaver",IFERROR(S873/X873*$M$9,0))</f>
        <v>0</v>
      </c>
      <c r="W873" s="238">
        <f>IF(AND(LARGE('Sch A. Input'!$CL$15:$CL$41,COUNTIF('Sch A. Input'!$CL$15:$CL$41,"&gt;="&amp;F873))&lt;E873,F873&lt;&gt;0),"Leaver",V873+T873)</f>
        <v>0</v>
      </c>
      <c r="X873" s="264">
        <f>IF(AND(LARGE('Sch A. Input'!$CL$15:$CL$41,COUNTIF('Sch A. Input'!$CL$15:$CL$41,"&gt;="&amp;F873))&lt;E873,F873&lt;&gt;0),"Leaver",IF(OR(D873="",D873&gt;$L$11,($L$11-14)&lt;$K$9),0,(E873+1-D873)/14-1))</f>
        <v>0</v>
      </c>
      <c r="Y873" s="265">
        <f>IF(AND(LARGE('Sch A. Input'!$CL$15:$CL$41,COUNTIF('Sch A. Input'!$CL$15:$CL$41,"&gt;="&amp;F873))&lt;E873,F873&lt;&gt;0),"Leaver",IFERROR(IF((S873/$X873*$M$9+T873)&gt;$D$12,"YES","NO"),0))</f>
        <v>0</v>
      </c>
      <c r="Z873" s="225">
        <f>IF(AND(LARGE('Sch A. Input'!$CL$15:$CL$41,COUNTIF('Sch A. Input'!$CL$15:$CL$41,"&gt;="&amp;F873))&lt;E873,F873&lt;&gt;0),"Leaver",IFERROR(IF($Y873="YES",MIN($U873*($G$12/$D$12),$G$12),(SUMPRODUCT(--((MIN(W873,$D$12))&gt;$C$9:$C$12),((MIN(W873,$D$12))-$C$9:$C$12),$H$9:$H$12))-((1-(X873/$M$9))*(SUMPRODUCT(--((MIN(V873,$D$12))&gt;$C$9:$C$12),((MIN(V873,$D$12))-$C$9:$C$12),$H$9:$H$12)))),0))</f>
        <v>0</v>
      </c>
      <c r="AA873" s="169">
        <f>IF(AND(LARGE('Sch A. Input'!$CL$15:$CL$41,COUNTIF('Sch A. Input'!$CL$15:$CL$41,"&gt;="&amp;F873))&lt;E873,F873&lt;&gt;0),"Leaver",IFERROR(Z873/U873,0))</f>
        <v>0</v>
      </c>
      <c r="AB873" s="170">
        <f>IF(AND(LARGE('Sch A. Input'!$CL$15:$CL$41,COUNTIF('Sch A. Input'!$CL$15:$CL$41,"&gt;="&amp;F873))&lt;E873,F873&lt;&gt;0),"Leaver",Q873-Z873)</f>
        <v>0</v>
      </c>
      <c r="AC873" s="94">
        <f t="shared" si="145"/>
        <v>0</v>
      </c>
      <c r="BK873" s="2"/>
      <c r="BL873" s="2"/>
      <c r="CI873"/>
    </row>
    <row r="874" spans="2:87" x14ac:dyDescent="0.35">
      <c r="B874" s="70" t="str">
        <f>IF('Sch A. Input'!B872="","",'Sch A. Input'!B872)</f>
        <v/>
      </c>
      <c r="C874" s="75" t="str">
        <f>IF('Sch A. Input'!C872="","",'Sch A. Input'!C872)</f>
        <v/>
      </c>
      <c r="D874" s="71" t="str">
        <f>IF('Sch A. Input'!D872="","",'Sch A. Input'!D872)</f>
        <v/>
      </c>
      <c r="E874" s="71">
        <f>'Sch A. Input'!E872</f>
        <v>45016</v>
      </c>
      <c r="F874" s="71">
        <f>'Sch A. Input'!F872</f>
        <v>0</v>
      </c>
      <c r="G874" s="226">
        <f>SUMIFS('Sch A. Input'!H872:CJ872,'Sch A. Input'!$H$13:$CJ$13,$L$11,'Sch A. Input'!$H$14:$CJ$14,"Recurring")</f>
        <v>0</v>
      </c>
      <c r="H874" s="226">
        <f>SUMIFS('Sch A. Input'!H872:CJ872,'Sch A. Input'!$H$13:$CJ$13,$L$11,'Sch A. Input'!$H$14:$CJ$14,"One-time")</f>
        <v>0</v>
      </c>
      <c r="I874" s="227">
        <f t="shared" si="139"/>
        <v>0</v>
      </c>
      <c r="J874" s="228">
        <f>SUMIFS('Sch A. Input'!H872:CJ872,'Sch A. Input'!$H$14:$CJ$14,"Recurring",'Sch A. Input'!$H$13:$CJ$13,"&lt;="&amp;$L$11)</f>
        <v>0</v>
      </c>
      <c r="K874" s="228">
        <f>SUMIFS('Sch A. Input'!H872:CJ872,'Sch A. Input'!$H$14:$CJ$14,"One-time",'Sch A. Input'!$H$13:$CJ$13,"&lt;="&amp;$L$11)</f>
        <v>0</v>
      </c>
      <c r="L874" s="229">
        <f t="shared" si="140"/>
        <v>0</v>
      </c>
      <c r="M874" s="228">
        <f t="shared" si="141"/>
        <v>0</v>
      </c>
      <c r="N874" s="228">
        <f t="shared" si="142"/>
        <v>0</v>
      </c>
      <c r="O874" s="259">
        <f t="shared" si="143"/>
        <v>0</v>
      </c>
      <c r="P874" s="268">
        <f t="shared" si="137"/>
        <v>0</v>
      </c>
      <c r="Q874" s="231">
        <f t="shared" si="138"/>
        <v>0</v>
      </c>
      <c r="R874" s="97">
        <f t="shared" si="144"/>
        <v>0</v>
      </c>
      <c r="S874" s="237">
        <f>IF(AND(LARGE('Sch A. Input'!$CL$15:$CL$41,COUNTIF('Sch A. Input'!$CL$15:$CL$41,"&gt;="&amp;F874))&lt;E874,F874&lt;&gt;0),"Leaver",J874-G874)</f>
        <v>0</v>
      </c>
      <c r="T874" s="237">
        <f>IF(AND(LARGE('Sch A. Input'!$CL$15:$CL$41,COUNTIF('Sch A. Input'!$CL$15:$CL$41,"&gt;="&amp;F874))&lt;E874,F874&lt;&gt;0),"Leaver",K874-H874)</f>
        <v>0</v>
      </c>
      <c r="U874" s="238">
        <f>IF(AND(LARGE('Sch A. Input'!$CL$15:$CL$41,COUNTIF('Sch A. Input'!$CL$15:$CL$41,"&gt;="&amp;F874))&lt;E874,F874&lt;&gt;0),"Leaver",L874-I874)</f>
        <v>0</v>
      </c>
      <c r="V874" s="238">
        <f>IF(AND(LARGE('Sch A. Input'!$CL$15:$CL$41,COUNTIF('Sch A. Input'!$CL$15:$CL$41,"&gt;="&amp;F874))&lt;E874,F874&lt;&gt;0),"Leaver",IFERROR(S874/X874*$M$9,0))</f>
        <v>0</v>
      </c>
      <c r="W874" s="238">
        <f>IF(AND(LARGE('Sch A. Input'!$CL$15:$CL$41,COUNTIF('Sch A. Input'!$CL$15:$CL$41,"&gt;="&amp;F874))&lt;E874,F874&lt;&gt;0),"Leaver",V874+T874)</f>
        <v>0</v>
      </c>
      <c r="X874" s="264">
        <f>IF(AND(LARGE('Sch A. Input'!$CL$15:$CL$41,COUNTIF('Sch A. Input'!$CL$15:$CL$41,"&gt;="&amp;F874))&lt;E874,F874&lt;&gt;0),"Leaver",IF(OR(D874="",D874&gt;$L$11,($L$11-14)&lt;$K$9),0,(E874+1-D874)/14-1))</f>
        <v>0</v>
      </c>
      <c r="Y874" s="265">
        <f>IF(AND(LARGE('Sch A. Input'!$CL$15:$CL$41,COUNTIF('Sch A. Input'!$CL$15:$CL$41,"&gt;="&amp;F874))&lt;E874,F874&lt;&gt;0),"Leaver",IFERROR(IF((S874/$X874*$M$9+T874)&gt;$D$12,"YES","NO"),0))</f>
        <v>0</v>
      </c>
      <c r="Z874" s="225">
        <f>IF(AND(LARGE('Sch A. Input'!$CL$15:$CL$41,COUNTIF('Sch A. Input'!$CL$15:$CL$41,"&gt;="&amp;F874))&lt;E874,F874&lt;&gt;0),"Leaver",IFERROR(IF($Y874="YES",MIN($U874*($G$12/$D$12),$G$12),(SUMPRODUCT(--((MIN(W874,$D$12))&gt;$C$9:$C$12),((MIN(W874,$D$12))-$C$9:$C$12),$H$9:$H$12))-((1-(X874/$M$9))*(SUMPRODUCT(--((MIN(V874,$D$12))&gt;$C$9:$C$12),((MIN(V874,$D$12))-$C$9:$C$12),$H$9:$H$12)))),0))</f>
        <v>0</v>
      </c>
      <c r="AA874" s="169">
        <f>IF(AND(LARGE('Sch A. Input'!$CL$15:$CL$41,COUNTIF('Sch A. Input'!$CL$15:$CL$41,"&gt;="&amp;F874))&lt;E874,F874&lt;&gt;0),"Leaver",IFERROR(Z874/U874,0))</f>
        <v>0</v>
      </c>
      <c r="AB874" s="170">
        <f>IF(AND(LARGE('Sch A. Input'!$CL$15:$CL$41,COUNTIF('Sch A. Input'!$CL$15:$CL$41,"&gt;="&amp;F874))&lt;E874,F874&lt;&gt;0),"Leaver",Q874-Z874)</f>
        <v>0</v>
      </c>
      <c r="AC874" s="94">
        <f t="shared" si="145"/>
        <v>0</v>
      </c>
      <c r="BK874" s="2"/>
      <c r="BL874" s="2"/>
      <c r="CI874"/>
    </row>
    <row r="875" spans="2:87" x14ac:dyDescent="0.35">
      <c r="B875" s="70" t="str">
        <f>IF('Sch A. Input'!B873="","",'Sch A. Input'!B873)</f>
        <v/>
      </c>
      <c r="C875" s="75" t="str">
        <f>IF('Sch A. Input'!C873="","",'Sch A. Input'!C873)</f>
        <v/>
      </c>
      <c r="D875" s="71" t="str">
        <f>IF('Sch A. Input'!D873="","",'Sch A. Input'!D873)</f>
        <v/>
      </c>
      <c r="E875" s="71">
        <f>'Sch A. Input'!E873</f>
        <v>45016</v>
      </c>
      <c r="F875" s="71">
        <f>'Sch A. Input'!F873</f>
        <v>0</v>
      </c>
      <c r="G875" s="226">
        <f>SUMIFS('Sch A. Input'!H873:CJ873,'Sch A. Input'!$H$13:$CJ$13,$L$11,'Sch A. Input'!$H$14:$CJ$14,"Recurring")</f>
        <v>0</v>
      </c>
      <c r="H875" s="226">
        <f>SUMIFS('Sch A. Input'!H873:CJ873,'Sch A. Input'!$H$13:$CJ$13,$L$11,'Sch A. Input'!$H$14:$CJ$14,"One-time")</f>
        <v>0</v>
      </c>
      <c r="I875" s="227">
        <f t="shared" si="139"/>
        <v>0</v>
      </c>
      <c r="J875" s="228">
        <f>SUMIFS('Sch A. Input'!H873:CJ873,'Sch A. Input'!$H$14:$CJ$14,"Recurring",'Sch A. Input'!$H$13:$CJ$13,"&lt;="&amp;$L$11)</f>
        <v>0</v>
      </c>
      <c r="K875" s="228">
        <f>SUMIFS('Sch A. Input'!H873:CJ873,'Sch A. Input'!$H$14:$CJ$14,"One-time",'Sch A. Input'!$H$13:$CJ$13,"&lt;="&amp;$L$11)</f>
        <v>0</v>
      </c>
      <c r="L875" s="229">
        <f t="shared" si="140"/>
        <v>0</v>
      </c>
      <c r="M875" s="228">
        <f t="shared" si="141"/>
        <v>0</v>
      </c>
      <c r="N875" s="228">
        <f t="shared" si="142"/>
        <v>0</v>
      </c>
      <c r="O875" s="259">
        <f t="shared" si="143"/>
        <v>0</v>
      </c>
      <c r="P875" s="268">
        <f t="shared" si="137"/>
        <v>0</v>
      </c>
      <c r="Q875" s="231">
        <f t="shared" si="138"/>
        <v>0</v>
      </c>
      <c r="R875" s="97">
        <f t="shared" si="144"/>
        <v>0</v>
      </c>
      <c r="S875" s="237">
        <f>IF(AND(LARGE('Sch A. Input'!$CL$15:$CL$41,COUNTIF('Sch A. Input'!$CL$15:$CL$41,"&gt;="&amp;F875))&lt;E875,F875&lt;&gt;0),"Leaver",J875-G875)</f>
        <v>0</v>
      </c>
      <c r="T875" s="237">
        <f>IF(AND(LARGE('Sch A. Input'!$CL$15:$CL$41,COUNTIF('Sch A. Input'!$CL$15:$CL$41,"&gt;="&amp;F875))&lt;E875,F875&lt;&gt;0),"Leaver",K875-H875)</f>
        <v>0</v>
      </c>
      <c r="U875" s="238">
        <f>IF(AND(LARGE('Sch A. Input'!$CL$15:$CL$41,COUNTIF('Sch A. Input'!$CL$15:$CL$41,"&gt;="&amp;F875))&lt;E875,F875&lt;&gt;0),"Leaver",L875-I875)</f>
        <v>0</v>
      </c>
      <c r="V875" s="238">
        <f>IF(AND(LARGE('Sch A. Input'!$CL$15:$CL$41,COUNTIF('Sch A. Input'!$CL$15:$CL$41,"&gt;="&amp;F875))&lt;E875,F875&lt;&gt;0),"Leaver",IFERROR(S875/X875*$M$9,0))</f>
        <v>0</v>
      </c>
      <c r="W875" s="238">
        <f>IF(AND(LARGE('Sch A. Input'!$CL$15:$CL$41,COUNTIF('Sch A. Input'!$CL$15:$CL$41,"&gt;="&amp;F875))&lt;E875,F875&lt;&gt;0),"Leaver",V875+T875)</f>
        <v>0</v>
      </c>
      <c r="X875" s="264">
        <f>IF(AND(LARGE('Sch A. Input'!$CL$15:$CL$41,COUNTIF('Sch A. Input'!$CL$15:$CL$41,"&gt;="&amp;F875))&lt;E875,F875&lt;&gt;0),"Leaver",IF(OR(D875="",D875&gt;$L$11,($L$11-14)&lt;$K$9),0,(E875+1-D875)/14-1))</f>
        <v>0</v>
      </c>
      <c r="Y875" s="265">
        <f>IF(AND(LARGE('Sch A. Input'!$CL$15:$CL$41,COUNTIF('Sch A. Input'!$CL$15:$CL$41,"&gt;="&amp;F875))&lt;E875,F875&lt;&gt;0),"Leaver",IFERROR(IF((S875/$X875*$M$9+T875)&gt;$D$12,"YES","NO"),0))</f>
        <v>0</v>
      </c>
      <c r="Z875" s="225">
        <f>IF(AND(LARGE('Sch A. Input'!$CL$15:$CL$41,COUNTIF('Sch A. Input'!$CL$15:$CL$41,"&gt;="&amp;F875))&lt;E875,F875&lt;&gt;0),"Leaver",IFERROR(IF($Y875="YES",MIN($U875*($G$12/$D$12),$G$12),(SUMPRODUCT(--((MIN(W875,$D$12))&gt;$C$9:$C$12),((MIN(W875,$D$12))-$C$9:$C$12),$H$9:$H$12))-((1-(X875/$M$9))*(SUMPRODUCT(--((MIN(V875,$D$12))&gt;$C$9:$C$12),((MIN(V875,$D$12))-$C$9:$C$12),$H$9:$H$12)))),0))</f>
        <v>0</v>
      </c>
      <c r="AA875" s="169">
        <f>IF(AND(LARGE('Sch A. Input'!$CL$15:$CL$41,COUNTIF('Sch A. Input'!$CL$15:$CL$41,"&gt;="&amp;F875))&lt;E875,F875&lt;&gt;0),"Leaver",IFERROR(Z875/U875,0))</f>
        <v>0</v>
      </c>
      <c r="AB875" s="170">
        <f>IF(AND(LARGE('Sch A. Input'!$CL$15:$CL$41,COUNTIF('Sch A. Input'!$CL$15:$CL$41,"&gt;="&amp;F875))&lt;E875,F875&lt;&gt;0),"Leaver",Q875-Z875)</f>
        <v>0</v>
      </c>
      <c r="AC875" s="94">
        <f t="shared" si="145"/>
        <v>0</v>
      </c>
      <c r="BK875" s="2"/>
      <c r="BL875" s="2"/>
      <c r="CI875"/>
    </row>
    <row r="876" spans="2:87" x14ac:dyDescent="0.35">
      <c r="B876" s="70" t="str">
        <f>IF('Sch A. Input'!B874="","",'Sch A. Input'!B874)</f>
        <v/>
      </c>
      <c r="C876" s="75" t="str">
        <f>IF('Sch A. Input'!C874="","",'Sch A. Input'!C874)</f>
        <v/>
      </c>
      <c r="D876" s="71" t="str">
        <f>IF('Sch A. Input'!D874="","",'Sch A. Input'!D874)</f>
        <v/>
      </c>
      <c r="E876" s="71">
        <f>'Sch A. Input'!E874</f>
        <v>45016</v>
      </c>
      <c r="F876" s="71">
        <f>'Sch A. Input'!F874</f>
        <v>0</v>
      </c>
      <c r="G876" s="226">
        <f>SUMIFS('Sch A. Input'!H874:CJ874,'Sch A. Input'!$H$13:$CJ$13,$L$11,'Sch A. Input'!$H$14:$CJ$14,"Recurring")</f>
        <v>0</v>
      </c>
      <c r="H876" s="226">
        <f>SUMIFS('Sch A. Input'!H874:CJ874,'Sch A. Input'!$H$13:$CJ$13,$L$11,'Sch A. Input'!$H$14:$CJ$14,"One-time")</f>
        <v>0</v>
      </c>
      <c r="I876" s="227">
        <f t="shared" si="139"/>
        <v>0</v>
      </c>
      <c r="J876" s="228">
        <f>SUMIFS('Sch A. Input'!H874:CJ874,'Sch A. Input'!$H$14:$CJ$14,"Recurring",'Sch A. Input'!$H$13:$CJ$13,"&lt;="&amp;$L$11)</f>
        <v>0</v>
      </c>
      <c r="K876" s="228">
        <f>SUMIFS('Sch A. Input'!H874:CJ874,'Sch A. Input'!$H$14:$CJ$14,"One-time",'Sch A. Input'!$H$13:$CJ$13,"&lt;="&amp;$L$11)</f>
        <v>0</v>
      </c>
      <c r="L876" s="229">
        <f t="shared" si="140"/>
        <v>0</v>
      </c>
      <c r="M876" s="228">
        <f t="shared" si="141"/>
        <v>0</v>
      </c>
      <c r="N876" s="228">
        <f t="shared" si="142"/>
        <v>0</v>
      </c>
      <c r="O876" s="259">
        <f t="shared" si="143"/>
        <v>0</v>
      </c>
      <c r="P876" s="268">
        <f t="shared" si="137"/>
        <v>0</v>
      </c>
      <c r="Q876" s="231">
        <f t="shared" si="138"/>
        <v>0</v>
      </c>
      <c r="R876" s="97">
        <f t="shared" si="144"/>
        <v>0</v>
      </c>
      <c r="S876" s="237">
        <f>IF(AND(LARGE('Sch A. Input'!$CL$15:$CL$41,COUNTIF('Sch A. Input'!$CL$15:$CL$41,"&gt;="&amp;F876))&lt;E876,F876&lt;&gt;0),"Leaver",J876-G876)</f>
        <v>0</v>
      </c>
      <c r="T876" s="237">
        <f>IF(AND(LARGE('Sch A. Input'!$CL$15:$CL$41,COUNTIF('Sch A. Input'!$CL$15:$CL$41,"&gt;="&amp;F876))&lt;E876,F876&lt;&gt;0),"Leaver",K876-H876)</f>
        <v>0</v>
      </c>
      <c r="U876" s="238">
        <f>IF(AND(LARGE('Sch A. Input'!$CL$15:$CL$41,COUNTIF('Sch A. Input'!$CL$15:$CL$41,"&gt;="&amp;F876))&lt;E876,F876&lt;&gt;0),"Leaver",L876-I876)</f>
        <v>0</v>
      </c>
      <c r="V876" s="238">
        <f>IF(AND(LARGE('Sch A. Input'!$CL$15:$CL$41,COUNTIF('Sch A. Input'!$CL$15:$CL$41,"&gt;="&amp;F876))&lt;E876,F876&lt;&gt;0),"Leaver",IFERROR(S876/X876*$M$9,0))</f>
        <v>0</v>
      </c>
      <c r="W876" s="238">
        <f>IF(AND(LARGE('Sch A. Input'!$CL$15:$CL$41,COUNTIF('Sch A. Input'!$CL$15:$CL$41,"&gt;="&amp;F876))&lt;E876,F876&lt;&gt;0),"Leaver",V876+T876)</f>
        <v>0</v>
      </c>
      <c r="X876" s="264">
        <f>IF(AND(LARGE('Sch A. Input'!$CL$15:$CL$41,COUNTIF('Sch A. Input'!$CL$15:$CL$41,"&gt;="&amp;F876))&lt;E876,F876&lt;&gt;0),"Leaver",IF(OR(D876="",D876&gt;$L$11,($L$11-14)&lt;$K$9),0,(E876+1-D876)/14-1))</f>
        <v>0</v>
      </c>
      <c r="Y876" s="265">
        <f>IF(AND(LARGE('Sch A. Input'!$CL$15:$CL$41,COUNTIF('Sch A. Input'!$CL$15:$CL$41,"&gt;="&amp;F876))&lt;E876,F876&lt;&gt;0),"Leaver",IFERROR(IF((S876/$X876*$M$9+T876)&gt;$D$12,"YES","NO"),0))</f>
        <v>0</v>
      </c>
      <c r="Z876" s="225">
        <f>IF(AND(LARGE('Sch A. Input'!$CL$15:$CL$41,COUNTIF('Sch A. Input'!$CL$15:$CL$41,"&gt;="&amp;F876))&lt;E876,F876&lt;&gt;0),"Leaver",IFERROR(IF($Y876="YES",MIN($U876*($G$12/$D$12),$G$12),(SUMPRODUCT(--((MIN(W876,$D$12))&gt;$C$9:$C$12),((MIN(W876,$D$12))-$C$9:$C$12),$H$9:$H$12))-((1-(X876/$M$9))*(SUMPRODUCT(--((MIN(V876,$D$12))&gt;$C$9:$C$12),((MIN(V876,$D$12))-$C$9:$C$12),$H$9:$H$12)))),0))</f>
        <v>0</v>
      </c>
      <c r="AA876" s="169">
        <f>IF(AND(LARGE('Sch A. Input'!$CL$15:$CL$41,COUNTIF('Sch A. Input'!$CL$15:$CL$41,"&gt;="&amp;F876))&lt;E876,F876&lt;&gt;0),"Leaver",IFERROR(Z876/U876,0))</f>
        <v>0</v>
      </c>
      <c r="AB876" s="170">
        <f>IF(AND(LARGE('Sch A. Input'!$CL$15:$CL$41,COUNTIF('Sch A. Input'!$CL$15:$CL$41,"&gt;="&amp;F876))&lt;E876,F876&lt;&gt;0),"Leaver",Q876-Z876)</f>
        <v>0</v>
      </c>
      <c r="AC876" s="94">
        <f t="shared" si="145"/>
        <v>0</v>
      </c>
      <c r="BK876" s="2"/>
      <c r="BL876" s="2"/>
      <c r="CI876"/>
    </row>
    <row r="877" spans="2:87" x14ac:dyDescent="0.35">
      <c r="B877" s="70" t="str">
        <f>IF('Sch A. Input'!B875="","",'Sch A. Input'!B875)</f>
        <v/>
      </c>
      <c r="C877" s="75" t="str">
        <f>IF('Sch A. Input'!C875="","",'Sch A. Input'!C875)</f>
        <v/>
      </c>
      <c r="D877" s="71" t="str">
        <f>IF('Sch A. Input'!D875="","",'Sch A. Input'!D875)</f>
        <v/>
      </c>
      <c r="E877" s="71">
        <f>'Sch A. Input'!E875</f>
        <v>45016</v>
      </c>
      <c r="F877" s="71">
        <f>'Sch A. Input'!F875</f>
        <v>0</v>
      </c>
      <c r="G877" s="226">
        <f>SUMIFS('Sch A. Input'!H875:CJ875,'Sch A. Input'!$H$13:$CJ$13,$L$11,'Sch A. Input'!$H$14:$CJ$14,"Recurring")</f>
        <v>0</v>
      </c>
      <c r="H877" s="226">
        <f>SUMIFS('Sch A. Input'!H875:CJ875,'Sch A. Input'!$H$13:$CJ$13,$L$11,'Sch A. Input'!$H$14:$CJ$14,"One-time")</f>
        <v>0</v>
      </c>
      <c r="I877" s="227">
        <f t="shared" si="139"/>
        <v>0</v>
      </c>
      <c r="J877" s="228">
        <f>SUMIFS('Sch A. Input'!H875:CJ875,'Sch A. Input'!$H$14:$CJ$14,"Recurring",'Sch A. Input'!$H$13:$CJ$13,"&lt;="&amp;$L$11)</f>
        <v>0</v>
      </c>
      <c r="K877" s="228">
        <f>SUMIFS('Sch A. Input'!H875:CJ875,'Sch A. Input'!$H$14:$CJ$14,"One-time",'Sch A. Input'!$H$13:$CJ$13,"&lt;="&amp;$L$11)</f>
        <v>0</v>
      </c>
      <c r="L877" s="229">
        <f t="shared" si="140"/>
        <v>0</v>
      </c>
      <c r="M877" s="228">
        <f t="shared" si="141"/>
        <v>0</v>
      </c>
      <c r="N877" s="228">
        <f t="shared" si="142"/>
        <v>0</v>
      </c>
      <c r="O877" s="259">
        <f t="shared" si="143"/>
        <v>0</v>
      </c>
      <c r="P877" s="268">
        <f t="shared" si="137"/>
        <v>0</v>
      </c>
      <c r="Q877" s="231">
        <f t="shared" si="138"/>
        <v>0</v>
      </c>
      <c r="R877" s="97">
        <f t="shared" si="144"/>
        <v>0</v>
      </c>
      <c r="S877" s="237">
        <f>IF(AND(LARGE('Sch A. Input'!$CL$15:$CL$41,COUNTIF('Sch A. Input'!$CL$15:$CL$41,"&gt;="&amp;F877))&lt;E877,F877&lt;&gt;0),"Leaver",J877-G877)</f>
        <v>0</v>
      </c>
      <c r="T877" s="237">
        <f>IF(AND(LARGE('Sch A. Input'!$CL$15:$CL$41,COUNTIF('Sch A. Input'!$CL$15:$CL$41,"&gt;="&amp;F877))&lt;E877,F877&lt;&gt;0),"Leaver",K877-H877)</f>
        <v>0</v>
      </c>
      <c r="U877" s="238">
        <f>IF(AND(LARGE('Sch A. Input'!$CL$15:$CL$41,COUNTIF('Sch A. Input'!$CL$15:$CL$41,"&gt;="&amp;F877))&lt;E877,F877&lt;&gt;0),"Leaver",L877-I877)</f>
        <v>0</v>
      </c>
      <c r="V877" s="238">
        <f>IF(AND(LARGE('Sch A. Input'!$CL$15:$CL$41,COUNTIF('Sch A. Input'!$CL$15:$CL$41,"&gt;="&amp;F877))&lt;E877,F877&lt;&gt;0),"Leaver",IFERROR(S877/X877*$M$9,0))</f>
        <v>0</v>
      </c>
      <c r="W877" s="238">
        <f>IF(AND(LARGE('Sch A. Input'!$CL$15:$CL$41,COUNTIF('Sch A. Input'!$CL$15:$CL$41,"&gt;="&amp;F877))&lt;E877,F877&lt;&gt;0),"Leaver",V877+T877)</f>
        <v>0</v>
      </c>
      <c r="X877" s="264">
        <f>IF(AND(LARGE('Sch A. Input'!$CL$15:$CL$41,COUNTIF('Sch A. Input'!$CL$15:$CL$41,"&gt;="&amp;F877))&lt;E877,F877&lt;&gt;0),"Leaver",IF(OR(D877="",D877&gt;$L$11,($L$11-14)&lt;$K$9),0,(E877+1-D877)/14-1))</f>
        <v>0</v>
      </c>
      <c r="Y877" s="265">
        <f>IF(AND(LARGE('Sch A. Input'!$CL$15:$CL$41,COUNTIF('Sch A. Input'!$CL$15:$CL$41,"&gt;="&amp;F877))&lt;E877,F877&lt;&gt;0),"Leaver",IFERROR(IF((S877/$X877*$M$9+T877)&gt;$D$12,"YES","NO"),0))</f>
        <v>0</v>
      </c>
      <c r="Z877" s="225">
        <f>IF(AND(LARGE('Sch A. Input'!$CL$15:$CL$41,COUNTIF('Sch A. Input'!$CL$15:$CL$41,"&gt;="&amp;F877))&lt;E877,F877&lt;&gt;0),"Leaver",IFERROR(IF($Y877="YES",MIN($U877*($G$12/$D$12),$G$12),(SUMPRODUCT(--((MIN(W877,$D$12))&gt;$C$9:$C$12),((MIN(W877,$D$12))-$C$9:$C$12),$H$9:$H$12))-((1-(X877/$M$9))*(SUMPRODUCT(--((MIN(V877,$D$12))&gt;$C$9:$C$12),((MIN(V877,$D$12))-$C$9:$C$12),$H$9:$H$12)))),0))</f>
        <v>0</v>
      </c>
      <c r="AA877" s="169">
        <f>IF(AND(LARGE('Sch A. Input'!$CL$15:$CL$41,COUNTIF('Sch A. Input'!$CL$15:$CL$41,"&gt;="&amp;F877))&lt;E877,F877&lt;&gt;0),"Leaver",IFERROR(Z877/U877,0))</f>
        <v>0</v>
      </c>
      <c r="AB877" s="170">
        <f>IF(AND(LARGE('Sch A. Input'!$CL$15:$CL$41,COUNTIF('Sch A. Input'!$CL$15:$CL$41,"&gt;="&amp;F877))&lt;E877,F877&lt;&gt;0),"Leaver",Q877-Z877)</f>
        <v>0</v>
      </c>
      <c r="AC877" s="94">
        <f t="shared" si="145"/>
        <v>0</v>
      </c>
      <c r="BK877" s="2"/>
      <c r="BL877" s="2"/>
      <c r="CI877"/>
    </row>
    <row r="878" spans="2:87" x14ac:dyDescent="0.35">
      <c r="B878" s="70" t="str">
        <f>IF('Sch A. Input'!B876="","",'Sch A. Input'!B876)</f>
        <v/>
      </c>
      <c r="C878" s="75" t="str">
        <f>IF('Sch A. Input'!C876="","",'Sch A. Input'!C876)</f>
        <v/>
      </c>
      <c r="D878" s="71" t="str">
        <f>IF('Sch A. Input'!D876="","",'Sch A. Input'!D876)</f>
        <v/>
      </c>
      <c r="E878" s="71">
        <f>'Sch A. Input'!E876</f>
        <v>45016</v>
      </c>
      <c r="F878" s="71">
        <f>'Sch A. Input'!F876</f>
        <v>0</v>
      </c>
      <c r="G878" s="226">
        <f>SUMIFS('Sch A. Input'!H876:CJ876,'Sch A. Input'!$H$13:$CJ$13,$L$11,'Sch A. Input'!$H$14:$CJ$14,"Recurring")</f>
        <v>0</v>
      </c>
      <c r="H878" s="226">
        <f>SUMIFS('Sch A. Input'!H876:CJ876,'Sch A. Input'!$H$13:$CJ$13,$L$11,'Sch A. Input'!$H$14:$CJ$14,"One-time")</f>
        <v>0</v>
      </c>
      <c r="I878" s="227">
        <f t="shared" si="139"/>
        <v>0</v>
      </c>
      <c r="J878" s="228">
        <f>SUMIFS('Sch A. Input'!H876:CJ876,'Sch A. Input'!$H$14:$CJ$14,"Recurring",'Sch A. Input'!$H$13:$CJ$13,"&lt;="&amp;$L$11)</f>
        <v>0</v>
      </c>
      <c r="K878" s="228">
        <f>SUMIFS('Sch A. Input'!H876:CJ876,'Sch A. Input'!$H$14:$CJ$14,"One-time",'Sch A. Input'!$H$13:$CJ$13,"&lt;="&amp;$L$11)</f>
        <v>0</v>
      </c>
      <c r="L878" s="229">
        <f t="shared" si="140"/>
        <v>0</v>
      </c>
      <c r="M878" s="228">
        <f t="shared" si="141"/>
        <v>0</v>
      </c>
      <c r="N878" s="228">
        <f t="shared" si="142"/>
        <v>0</v>
      </c>
      <c r="O878" s="259">
        <f t="shared" si="143"/>
        <v>0</v>
      </c>
      <c r="P878" s="268">
        <f t="shared" si="137"/>
        <v>0</v>
      </c>
      <c r="Q878" s="231">
        <f t="shared" si="138"/>
        <v>0</v>
      </c>
      <c r="R878" s="97">
        <f t="shared" si="144"/>
        <v>0</v>
      </c>
      <c r="S878" s="237">
        <f>IF(AND(LARGE('Sch A. Input'!$CL$15:$CL$41,COUNTIF('Sch A. Input'!$CL$15:$CL$41,"&gt;="&amp;F878))&lt;E878,F878&lt;&gt;0),"Leaver",J878-G878)</f>
        <v>0</v>
      </c>
      <c r="T878" s="237">
        <f>IF(AND(LARGE('Sch A. Input'!$CL$15:$CL$41,COUNTIF('Sch A. Input'!$CL$15:$CL$41,"&gt;="&amp;F878))&lt;E878,F878&lt;&gt;0),"Leaver",K878-H878)</f>
        <v>0</v>
      </c>
      <c r="U878" s="238">
        <f>IF(AND(LARGE('Sch A. Input'!$CL$15:$CL$41,COUNTIF('Sch A. Input'!$CL$15:$CL$41,"&gt;="&amp;F878))&lt;E878,F878&lt;&gt;0),"Leaver",L878-I878)</f>
        <v>0</v>
      </c>
      <c r="V878" s="238">
        <f>IF(AND(LARGE('Sch A. Input'!$CL$15:$CL$41,COUNTIF('Sch A. Input'!$CL$15:$CL$41,"&gt;="&amp;F878))&lt;E878,F878&lt;&gt;0),"Leaver",IFERROR(S878/X878*$M$9,0))</f>
        <v>0</v>
      </c>
      <c r="W878" s="238">
        <f>IF(AND(LARGE('Sch A. Input'!$CL$15:$CL$41,COUNTIF('Sch A. Input'!$CL$15:$CL$41,"&gt;="&amp;F878))&lt;E878,F878&lt;&gt;0),"Leaver",V878+T878)</f>
        <v>0</v>
      </c>
      <c r="X878" s="264">
        <f>IF(AND(LARGE('Sch A. Input'!$CL$15:$CL$41,COUNTIF('Sch A. Input'!$CL$15:$CL$41,"&gt;="&amp;F878))&lt;E878,F878&lt;&gt;0),"Leaver",IF(OR(D878="",D878&gt;$L$11,($L$11-14)&lt;$K$9),0,(E878+1-D878)/14-1))</f>
        <v>0</v>
      </c>
      <c r="Y878" s="265">
        <f>IF(AND(LARGE('Sch A. Input'!$CL$15:$CL$41,COUNTIF('Sch A. Input'!$CL$15:$CL$41,"&gt;="&amp;F878))&lt;E878,F878&lt;&gt;0),"Leaver",IFERROR(IF((S878/$X878*$M$9+T878)&gt;$D$12,"YES","NO"),0))</f>
        <v>0</v>
      </c>
      <c r="Z878" s="225">
        <f>IF(AND(LARGE('Sch A. Input'!$CL$15:$CL$41,COUNTIF('Sch A. Input'!$CL$15:$CL$41,"&gt;="&amp;F878))&lt;E878,F878&lt;&gt;0),"Leaver",IFERROR(IF($Y878="YES",MIN($U878*($G$12/$D$12),$G$12),(SUMPRODUCT(--((MIN(W878,$D$12))&gt;$C$9:$C$12),((MIN(W878,$D$12))-$C$9:$C$12),$H$9:$H$12))-((1-(X878/$M$9))*(SUMPRODUCT(--((MIN(V878,$D$12))&gt;$C$9:$C$12),((MIN(V878,$D$12))-$C$9:$C$12),$H$9:$H$12)))),0))</f>
        <v>0</v>
      </c>
      <c r="AA878" s="169">
        <f>IF(AND(LARGE('Sch A. Input'!$CL$15:$CL$41,COUNTIF('Sch A. Input'!$CL$15:$CL$41,"&gt;="&amp;F878))&lt;E878,F878&lt;&gt;0),"Leaver",IFERROR(Z878/U878,0))</f>
        <v>0</v>
      </c>
      <c r="AB878" s="170">
        <f>IF(AND(LARGE('Sch A. Input'!$CL$15:$CL$41,COUNTIF('Sch A. Input'!$CL$15:$CL$41,"&gt;="&amp;F878))&lt;E878,F878&lt;&gt;0),"Leaver",Q878-Z878)</f>
        <v>0</v>
      </c>
      <c r="AC878" s="94">
        <f t="shared" si="145"/>
        <v>0</v>
      </c>
      <c r="BK878" s="2"/>
      <c r="BL878" s="2"/>
      <c r="CI878"/>
    </row>
    <row r="879" spans="2:87" x14ac:dyDescent="0.35">
      <c r="B879" s="70" t="str">
        <f>IF('Sch A. Input'!B877="","",'Sch A. Input'!B877)</f>
        <v/>
      </c>
      <c r="C879" s="75" t="str">
        <f>IF('Sch A. Input'!C877="","",'Sch A. Input'!C877)</f>
        <v/>
      </c>
      <c r="D879" s="71" t="str">
        <f>IF('Sch A. Input'!D877="","",'Sch A. Input'!D877)</f>
        <v/>
      </c>
      <c r="E879" s="71">
        <f>'Sch A. Input'!E877</f>
        <v>45016</v>
      </c>
      <c r="F879" s="71">
        <f>'Sch A. Input'!F877</f>
        <v>0</v>
      </c>
      <c r="G879" s="226">
        <f>SUMIFS('Sch A. Input'!H877:CJ877,'Sch A. Input'!$H$13:$CJ$13,$L$11,'Sch A. Input'!$H$14:$CJ$14,"Recurring")</f>
        <v>0</v>
      </c>
      <c r="H879" s="226">
        <f>SUMIFS('Sch A. Input'!H877:CJ877,'Sch A. Input'!$H$13:$CJ$13,$L$11,'Sch A. Input'!$H$14:$CJ$14,"One-time")</f>
        <v>0</v>
      </c>
      <c r="I879" s="227">
        <f t="shared" si="139"/>
        <v>0</v>
      </c>
      <c r="J879" s="228">
        <f>SUMIFS('Sch A. Input'!H877:CJ877,'Sch A. Input'!$H$14:$CJ$14,"Recurring",'Sch A. Input'!$H$13:$CJ$13,"&lt;="&amp;$L$11)</f>
        <v>0</v>
      </c>
      <c r="K879" s="228">
        <f>SUMIFS('Sch A. Input'!H877:CJ877,'Sch A. Input'!$H$14:$CJ$14,"One-time",'Sch A. Input'!$H$13:$CJ$13,"&lt;="&amp;$L$11)</f>
        <v>0</v>
      </c>
      <c r="L879" s="229">
        <f t="shared" si="140"/>
        <v>0</v>
      </c>
      <c r="M879" s="228">
        <f t="shared" si="141"/>
        <v>0</v>
      </c>
      <c r="N879" s="228">
        <f t="shared" si="142"/>
        <v>0</v>
      </c>
      <c r="O879" s="259">
        <f t="shared" si="143"/>
        <v>0</v>
      </c>
      <c r="P879" s="268">
        <f t="shared" si="137"/>
        <v>0</v>
      </c>
      <c r="Q879" s="231">
        <f t="shared" si="138"/>
        <v>0</v>
      </c>
      <c r="R879" s="97">
        <f t="shared" si="144"/>
        <v>0</v>
      </c>
      <c r="S879" s="237">
        <f>IF(AND(LARGE('Sch A. Input'!$CL$15:$CL$41,COUNTIF('Sch A. Input'!$CL$15:$CL$41,"&gt;="&amp;F879))&lt;E879,F879&lt;&gt;0),"Leaver",J879-G879)</f>
        <v>0</v>
      </c>
      <c r="T879" s="237">
        <f>IF(AND(LARGE('Sch A. Input'!$CL$15:$CL$41,COUNTIF('Sch A. Input'!$CL$15:$CL$41,"&gt;="&amp;F879))&lt;E879,F879&lt;&gt;0),"Leaver",K879-H879)</f>
        <v>0</v>
      </c>
      <c r="U879" s="238">
        <f>IF(AND(LARGE('Sch A. Input'!$CL$15:$CL$41,COUNTIF('Sch A. Input'!$CL$15:$CL$41,"&gt;="&amp;F879))&lt;E879,F879&lt;&gt;0),"Leaver",L879-I879)</f>
        <v>0</v>
      </c>
      <c r="V879" s="238">
        <f>IF(AND(LARGE('Sch A. Input'!$CL$15:$CL$41,COUNTIF('Sch A. Input'!$CL$15:$CL$41,"&gt;="&amp;F879))&lt;E879,F879&lt;&gt;0),"Leaver",IFERROR(S879/X879*$M$9,0))</f>
        <v>0</v>
      </c>
      <c r="W879" s="238">
        <f>IF(AND(LARGE('Sch A. Input'!$CL$15:$CL$41,COUNTIF('Sch A. Input'!$CL$15:$CL$41,"&gt;="&amp;F879))&lt;E879,F879&lt;&gt;0),"Leaver",V879+T879)</f>
        <v>0</v>
      </c>
      <c r="X879" s="264">
        <f>IF(AND(LARGE('Sch A. Input'!$CL$15:$CL$41,COUNTIF('Sch A. Input'!$CL$15:$CL$41,"&gt;="&amp;F879))&lt;E879,F879&lt;&gt;0),"Leaver",IF(OR(D879="",D879&gt;$L$11,($L$11-14)&lt;$K$9),0,(E879+1-D879)/14-1))</f>
        <v>0</v>
      </c>
      <c r="Y879" s="265">
        <f>IF(AND(LARGE('Sch A. Input'!$CL$15:$CL$41,COUNTIF('Sch A. Input'!$CL$15:$CL$41,"&gt;="&amp;F879))&lt;E879,F879&lt;&gt;0),"Leaver",IFERROR(IF((S879/$X879*$M$9+T879)&gt;$D$12,"YES","NO"),0))</f>
        <v>0</v>
      </c>
      <c r="Z879" s="225">
        <f>IF(AND(LARGE('Sch A. Input'!$CL$15:$CL$41,COUNTIF('Sch A. Input'!$CL$15:$CL$41,"&gt;="&amp;F879))&lt;E879,F879&lt;&gt;0),"Leaver",IFERROR(IF($Y879="YES",MIN($U879*($G$12/$D$12),$G$12),(SUMPRODUCT(--((MIN(W879,$D$12))&gt;$C$9:$C$12),((MIN(W879,$D$12))-$C$9:$C$12),$H$9:$H$12))-((1-(X879/$M$9))*(SUMPRODUCT(--((MIN(V879,$D$12))&gt;$C$9:$C$12),((MIN(V879,$D$12))-$C$9:$C$12),$H$9:$H$12)))),0))</f>
        <v>0</v>
      </c>
      <c r="AA879" s="169">
        <f>IF(AND(LARGE('Sch A. Input'!$CL$15:$CL$41,COUNTIF('Sch A. Input'!$CL$15:$CL$41,"&gt;="&amp;F879))&lt;E879,F879&lt;&gt;0),"Leaver",IFERROR(Z879/U879,0))</f>
        <v>0</v>
      </c>
      <c r="AB879" s="170">
        <f>IF(AND(LARGE('Sch A. Input'!$CL$15:$CL$41,COUNTIF('Sch A. Input'!$CL$15:$CL$41,"&gt;="&amp;F879))&lt;E879,F879&lt;&gt;0),"Leaver",Q879-Z879)</f>
        <v>0</v>
      </c>
      <c r="AC879" s="94">
        <f t="shared" si="145"/>
        <v>0</v>
      </c>
      <c r="BK879" s="2"/>
      <c r="BL879" s="2"/>
      <c r="CI879"/>
    </row>
    <row r="880" spans="2:87" x14ac:dyDescent="0.35">
      <c r="B880" s="70" t="str">
        <f>IF('Sch A. Input'!B878="","",'Sch A. Input'!B878)</f>
        <v/>
      </c>
      <c r="C880" s="75" t="str">
        <f>IF('Sch A. Input'!C878="","",'Sch A. Input'!C878)</f>
        <v/>
      </c>
      <c r="D880" s="71" t="str">
        <f>IF('Sch A. Input'!D878="","",'Sch A. Input'!D878)</f>
        <v/>
      </c>
      <c r="E880" s="71">
        <f>'Sch A. Input'!E878</f>
        <v>45016</v>
      </c>
      <c r="F880" s="71">
        <f>'Sch A. Input'!F878</f>
        <v>0</v>
      </c>
      <c r="G880" s="226">
        <f>SUMIFS('Sch A. Input'!H878:CJ878,'Sch A. Input'!$H$13:$CJ$13,$L$11,'Sch A. Input'!$H$14:$CJ$14,"Recurring")</f>
        <v>0</v>
      </c>
      <c r="H880" s="226">
        <f>SUMIFS('Sch A. Input'!H878:CJ878,'Sch A. Input'!$H$13:$CJ$13,$L$11,'Sch A. Input'!$H$14:$CJ$14,"One-time")</f>
        <v>0</v>
      </c>
      <c r="I880" s="227">
        <f t="shared" si="139"/>
        <v>0</v>
      </c>
      <c r="J880" s="228">
        <f>SUMIFS('Sch A. Input'!H878:CJ878,'Sch A. Input'!$H$14:$CJ$14,"Recurring",'Sch A. Input'!$H$13:$CJ$13,"&lt;="&amp;$L$11)</f>
        <v>0</v>
      </c>
      <c r="K880" s="228">
        <f>SUMIFS('Sch A. Input'!H878:CJ878,'Sch A. Input'!$H$14:$CJ$14,"One-time",'Sch A. Input'!$H$13:$CJ$13,"&lt;="&amp;$L$11)</f>
        <v>0</v>
      </c>
      <c r="L880" s="229">
        <f t="shared" si="140"/>
        <v>0</v>
      </c>
      <c r="M880" s="228">
        <f t="shared" si="141"/>
        <v>0</v>
      </c>
      <c r="N880" s="228">
        <f t="shared" si="142"/>
        <v>0</v>
      </c>
      <c r="O880" s="259">
        <f t="shared" si="143"/>
        <v>0</v>
      </c>
      <c r="P880" s="268">
        <f t="shared" si="137"/>
        <v>0</v>
      </c>
      <c r="Q880" s="231">
        <f t="shared" si="138"/>
        <v>0</v>
      </c>
      <c r="R880" s="97">
        <f t="shared" si="144"/>
        <v>0</v>
      </c>
      <c r="S880" s="237">
        <f>IF(AND(LARGE('Sch A. Input'!$CL$15:$CL$41,COUNTIF('Sch A. Input'!$CL$15:$CL$41,"&gt;="&amp;F880))&lt;E880,F880&lt;&gt;0),"Leaver",J880-G880)</f>
        <v>0</v>
      </c>
      <c r="T880" s="237">
        <f>IF(AND(LARGE('Sch A. Input'!$CL$15:$CL$41,COUNTIF('Sch A. Input'!$CL$15:$CL$41,"&gt;="&amp;F880))&lt;E880,F880&lt;&gt;0),"Leaver",K880-H880)</f>
        <v>0</v>
      </c>
      <c r="U880" s="238">
        <f>IF(AND(LARGE('Sch A. Input'!$CL$15:$CL$41,COUNTIF('Sch A. Input'!$CL$15:$CL$41,"&gt;="&amp;F880))&lt;E880,F880&lt;&gt;0),"Leaver",L880-I880)</f>
        <v>0</v>
      </c>
      <c r="V880" s="238">
        <f>IF(AND(LARGE('Sch A. Input'!$CL$15:$CL$41,COUNTIF('Sch A. Input'!$CL$15:$CL$41,"&gt;="&amp;F880))&lt;E880,F880&lt;&gt;0),"Leaver",IFERROR(S880/X880*$M$9,0))</f>
        <v>0</v>
      </c>
      <c r="W880" s="238">
        <f>IF(AND(LARGE('Sch A. Input'!$CL$15:$CL$41,COUNTIF('Sch A. Input'!$CL$15:$CL$41,"&gt;="&amp;F880))&lt;E880,F880&lt;&gt;0),"Leaver",V880+T880)</f>
        <v>0</v>
      </c>
      <c r="X880" s="264">
        <f>IF(AND(LARGE('Sch A. Input'!$CL$15:$CL$41,COUNTIF('Sch A. Input'!$CL$15:$CL$41,"&gt;="&amp;F880))&lt;E880,F880&lt;&gt;0),"Leaver",IF(OR(D880="",D880&gt;$L$11,($L$11-14)&lt;$K$9),0,(E880+1-D880)/14-1))</f>
        <v>0</v>
      </c>
      <c r="Y880" s="265">
        <f>IF(AND(LARGE('Sch A. Input'!$CL$15:$CL$41,COUNTIF('Sch A. Input'!$CL$15:$CL$41,"&gt;="&amp;F880))&lt;E880,F880&lt;&gt;0),"Leaver",IFERROR(IF((S880/$X880*$M$9+T880)&gt;$D$12,"YES","NO"),0))</f>
        <v>0</v>
      </c>
      <c r="Z880" s="225">
        <f>IF(AND(LARGE('Sch A. Input'!$CL$15:$CL$41,COUNTIF('Sch A. Input'!$CL$15:$CL$41,"&gt;="&amp;F880))&lt;E880,F880&lt;&gt;0),"Leaver",IFERROR(IF($Y880="YES",MIN($U880*($G$12/$D$12),$G$12),(SUMPRODUCT(--((MIN(W880,$D$12))&gt;$C$9:$C$12),((MIN(W880,$D$12))-$C$9:$C$12),$H$9:$H$12))-((1-(X880/$M$9))*(SUMPRODUCT(--((MIN(V880,$D$12))&gt;$C$9:$C$12),((MIN(V880,$D$12))-$C$9:$C$12),$H$9:$H$12)))),0))</f>
        <v>0</v>
      </c>
      <c r="AA880" s="169">
        <f>IF(AND(LARGE('Sch A. Input'!$CL$15:$CL$41,COUNTIF('Sch A. Input'!$CL$15:$CL$41,"&gt;="&amp;F880))&lt;E880,F880&lt;&gt;0),"Leaver",IFERROR(Z880/U880,0))</f>
        <v>0</v>
      </c>
      <c r="AB880" s="170">
        <f>IF(AND(LARGE('Sch A. Input'!$CL$15:$CL$41,COUNTIF('Sch A. Input'!$CL$15:$CL$41,"&gt;="&amp;F880))&lt;E880,F880&lt;&gt;0),"Leaver",Q880-Z880)</f>
        <v>0</v>
      </c>
      <c r="AC880" s="94">
        <f t="shared" si="145"/>
        <v>0</v>
      </c>
      <c r="BK880" s="2"/>
      <c r="BL880" s="2"/>
      <c r="CI880"/>
    </row>
    <row r="881" spans="2:87" x14ac:dyDescent="0.35">
      <c r="B881" s="70" t="str">
        <f>IF('Sch A. Input'!B879="","",'Sch A. Input'!B879)</f>
        <v/>
      </c>
      <c r="C881" s="75" t="str">
        <f>IF('Sch A. Input'!C879="","",'Sch A. Input'!C879)</f>
        <v/>
      </c>
      <c r="D881" s="71" t="str">
        <f>IF('Sch A. Input'!D879="","",'Sch A. Input'!D879)</f>
        <v/>
      </c>
      <c r="E881" s="71">
        <f>'Sch A. Input'!E879</f>
        <v>45016</v>
      </c>
      <c r="F881" s="71">
        <f>'Sch A. Input'!F879</f>
        <v>0</v>
      </c>
      <c r="G881" s="226">
        <f>SUMIFS('Sch A. Input'!H879:CJ879,'Sch A. Input'!$H$13:$CJ$13,$L$11,'Sch A. Input'!$H$14:$CJ$14,"Recurring")</f>
        <v>0</v>
      </c>
      <c r="H881" s="226">
        <f>SUMIFS('Sch A. Input'!H879:CJ879,'Sch A. Input'!$H$13:$CJ$13,$L$11,'Sch A. Input'!$H$14:$CJ$14,"One-time")</f>
        <v>0</v>
      </c>
      <c r="I881" s="227">
        <f t="shared" si="139"/>
        <v>0</v>
      </c>
      <c r="J881" s="228">
        <f>SUMIFS('Sch A. Input'!H879:CJ879,'Sch A. Input'!$H$14:$CJ$14,"Recurring",'Sch A. Input'!$H$13:$CJ$13,"&lt;="&amp;$L$11)</f>
        <v>0</v>
      </c>
      <c r="K881" s="228">
        <f>SUMIFS('Sch A. Input'!H879:CJ879,'Sch A. Input'!$H$14:$CJ$14,"One-time",'Sch A. Input'!$H$13:$CJ$13,"&lt;="&amp;$L$11)</f>
        <v>0</v>
      </c>
      <c r="L881" s="229">
        <f t="shared" si="140"/>
        <v>0</v>
      </c>
      <c r="M881" s="228">
        <f t="shared" si="141"/>
        <v>0</v>
      </c>
      <c r="N881" s="228">
        <f t="shared" si="142"/>
        <v>0</v>
      </c>
      <c r="O881" s="259">
        <f t="shared" si="143"/>
        <v>0</v>
      </c>
      <c r="P881" s="268">
        <f t="shared" si="137"/>
        <v>0</v>
      </c>
      <c r="Q881" s="231">
        <f t="shared" si="138"/>
        <v>0</v>
      </c>
      <c r="R881" s="97">
        <f t="shared" si="144"/>
        <v>0</v>
      </c>
      <c r="S881" s="237">
        <f>IF(AND(LARGE('Sch A. Input'!$CL$15:$CL$41,COUNTIF('Sch A. Input'!$CL$15:$CL$41,"&gt;="&amp;F881))&lt;E881,F881&lt;&gt;0),"Leaver",J881-G881)</f>
        <v>0</v>
      </c>
      <c r="T881" s="237">
        <f>IF(AND(LARGE('Sch A. Input'!$CL$15:$CL$41,COUNTIF('Sch A. Input'!$CL$15:$CL$41,"&gt;="&amp;F881))&lt;E881,F881&lt;&gt;0),"Leaver",K881-H881)</f>
        <v>0</v>
      </c>
      <c r="U881" s="238">
        <f>IF(AND(LARGE('Sch A. Input'!$CL$15:$CL$41,COUNTIF('Sch A. Input'!$CL$15:$CL$41,"&gt;="&amp;F881))&lt;E881,F881&lt;&gt;0),"Leaver",L881-I881)</f>
        <v>0</v>
      </c>
      <c r="V881" s="238">
        <f>IF(AND(LARGE('Sch A. Input'!$CL$15:$CL$41,COUNTIF('Sch A. Input'!$CL$15:$CL$41,"&gt;="&amp;F881))&lt;E881,F881&lt;&gt;0),"Leaver",IFERROR(S881/X881*$M$9,0))</f>
        <v>0</v>
      </c>
      <c r="W881" s="238">
        <f>IF(AND(LARGE('Sch A. Input'!$CL$15:$CL$41,COUNTIF('Sch A. Input'!$CL$15:$CL$41,"&gt;="&amp;F881))&lt;E881,F881&lt;&gt;0),"Leaver",V881+T881)</f>
        <v>0</v>
      </c>
      <c r="X881" s="264">
        <f>IF(AND(LARGE('Sch A. Input'!$CL$15:$CL$41,COUNTIF('Sch A. Input'!$CL$15:$CL$41,"&gt;="&amp;F881))&lt;E881,F881&lt;&gt;0),"Leaver",IF(OR(D881="",D881&gt;$L$11,($L$11-14)&lt;$K$9),0,(E881+1-D881)/14-1))</f>
        <v>0</v>
      </c>
      <c r="Y881" s="265">
        <f>IF(AND(LARGE('Sch A. Input'!$CL$15:$CL$41,COUNTIF('Sch A. Input'!$CL$15:$CL$41,"&gt;="&amp;F881))&lt;E881,F881&lt;&gt;0),"Leaver",IFERROR(IF((S881/$X881*$M$9+T881)&gt;$D$12,"YES","NO"),0))</f>
        <v>0</v>
      </c>
      <c r="Z881" s="225">
        <f>IF(AND(LARGE('Sch A. Input'!$CL$15:$CL$41,COUNTIF('Sch A. Input'!$CL$15:$CL$41,"&gt;="&amp;F881))&lt;E881,F881&lt;&gt;0),"Leaver",IFERROR(IF($Y881="YES",MIN($U881*($G$12/$D$12),$G$12),(SUMPRODUCT(--((MIN(W881,$D$12))&gt;$C$9:$C$12),((MIN(W881,$D$12))-$C$9:$C$12),$H$9:$H$12))-((1-(X881/$M$9))*(SUMPRODUCT(--((MIN(V881,$D$12))&gt;$C$9:$C$12),((MIN(V881,$D$12))-$C$9:$C$12),$H$9:$H$12)))),0))</f>
        <v>0</v>
      </c>
      <c r="AA881" s="169">
        <f>IF(AND(LARGE('Sch A. Input'!$CL$15:$CL$41,COUNTIF('Sch A. Input'!$CL$15:$CL$41,"&gt;="&amp;F881))&lt;E881,F881&lt;&gt;0),"Leaver",IFERROR(Z881/U881,0))</f>
        <v>0</v>
      </c>
      <c r="AB881" s="170">
        <f>IF(AND(LARGE('Sch A. Input'!$CL$15:$CL$41,COUNTIF('Sch A. Input'!$CL$15:$CL$41,"&gt;="&amp;F881))&lt;E881,F881&lt;&gt;0),"Leaver",Q881-Z881)</f>
        <v>0</v>
      </c>
      <c r="AC881" s="94">
        <f t="shared" si="145"/>
        <v>0</v>
      </c>
      <c r="BK881" s="2"/>
      <c r="BL881" s="2"/>
      <c r="CI881"/>
    </row>
    <row r="882" spans="2:87" x14ac:dyDescent="0.35">
      <c r="B882" s="70" t="str">
        <f>IF('Sch A. Input'!B880="","",'Sch A. Input'!B880)</f>
        <v/>
      </c>
      <c r="C882" s="75" t="str">
        <f>IF('Sch A. Input'!C880="","",'Sch A. Input'!C880)</f>
        <v/>
      </c>
      <c r="D882" s="71" t="str">
        <f>IF('Sch A. Input'!D880="","",'Sch A. Input'!D880)</f>
        <v/>
      </c>
      <c r="E882" s="71">
        <f>'Sch A. Input'!E880</f>
        <v>45016</v>
      </c>
      <c r="F882" s="71">
        <f>'Sch A. Input'!F880</f>
        <v>0</v>
      </c>
      <c r="G882" s="226">
        <f>SUMIFS('Sch A. Input'!H880:CJ880,'Sch A. Input'!$H$13:$CJ$13,$L$11,'Sch A. Input'!$H$14:$CJ$14,"Recurring")</f>
        <v>0</v>
      </c>
      <c r="H882" s="226">
        <f>SUMIFS('Sch A. Input'!H880:CJ880,'Sch A. Input'!$H$13:$CJ$13,$L$11,'Sch A. Input'!$H$14:$CJ$14,"One-time")</f>
        <v>0</v>
      </c>
      <c r="I882" s="227">
        <f t="shared" si="139"/>
        <v>0</v>
      </c>
      <c r="J882" s="228">
        <f>SUMIFS('Sch A. Input'!H880:CJ880,'Sch A. Input'!$H$14:$CJ$14,"Recurring",'Sch A. Input'!$H$13:$CJ$13,"&lt;="&amp;$L$11)</f>
        <v>0</v>
      </c>
      <c r="K882" s="228">
        <f>SUMIFS('Sch A. Input'!H880:CJ880,'Sch A. Input'!$H$14:$CJ$14,"One-time",'Sch A. Input'!$H$13:$CJ$13,"&lt;="&amp;$L$11)</f>
        <v>0</v>
      </c>
      <c r="L882" s="229">
        <f t="shared" si="140"/>
        <v>0</v>
      </c>
      <c r="M882" s="228">
        <f t="shared" si="141"/>
        <v>0</v>
      </c>
      <c r="N882" s="228">
        <f t="shared" si="142"/>
        <v>0</v>
      </c>
      <c r="O882" s="259">
        <f t="shared" si="143"/>
        <v>0</v>
      </c>
      <c r="P882" s="268">
        <f t="shared" si="137"/>
        <v>0</v>
      </c>
      <c r="Q882" s="231">
        <f t="shared" si="138"/>
        <v>0</v>
      </c>
      <c r="R882" s="97">
        <f t="shared" si="144"/>
        <v>0</v>
      </c>
      <c r="S882" s="237">
        <f>IF(AND(LARGE('Sch A. Input'!$CL$15:$CL$41,COUNTIF('Sch A. Input'!$CL$15:$CL$41,"&gt;="&amp;F882))&lt;E882,F882&lt;&gt;0),"Leaver",J882-G882)</f>
        <v>0</v>
      </c>
      <c r="T882" s="237">
        <f>IF(AND(LARGE('Sch A. Input'!$CL$15:$CL$41,COUNTIF('Sch A. Input'!$CL$15:$CL$41,"&gt;="&amp;F882))&lt;E882,F882&lt;&gt;0),"Leaver",K882-H882)</f>
        <v>0</v>
      </c>
      <c r="U882" s="238">
        <f>IF(AND(LARGE('Sch A. Input'!$CL$15:$CL$41,COUNTIF('Sch A. Input'!$CL$15:$CL$41,"&gt;="&amp;F882))&lt;E882,F882&lt;&gt;0),"Leaver",L882-I882)</f>
        <v>0</v>
      </c>
      <c r="V882" s="238">
        <f>IF(AND(LARGE('Sch A. Input'!$CL$15:$CL$41,COUNTIF('Sch A. Input'!$CL$15:$CL$41,"&gt;="&amp;F882))&lt;E882,F882&lt;&gt;0),"Leaver",IFERROR(S882/X882*$M$9,0))</f>
        <v>0</v>
      </c>
      <c r="W882" s="238">
        <f>IF(AND(LARGE('Sch A. Input'!$CL$15:$CL$41,COUNTIF('Sch A. Input'!$CL$15:$CL$41,"&gt;="&amp;F882))&lt;E882,F882&lt;&gt;0),"Leaver",V882+T882)</f>
        <v>0</v>
      </c>
      <c r="X882" s="264">
        <f>IF(AND(LARGE('Sch A. Input'!$CL$15:$CL$41,COUNTIF('Sch A. Input'!$CL$15:$CL$41,"&gt;="&amp;F882))&lt;E882,F882&lt;&gt;0),"Leaver",IF(OR(D882="",D882&gt;$L$11,($L$11-14)&lt;$K$9),0,(E882+1-D882)/14-1))</f>
        <v>0</v>
      </c>
      <c r="Y882" s="265">
        <f>IF(AND(LARGE('Sch A. Input'!$CL$15:$CL$41,COUNTIF('Sch A. Input'!$CL$15:$CL$41,"&gt;="&amp;F882))&lt;E882,F882&lt;&gt;0),"Leaver",IFERROR(IF((S882/$X882*$M$9+T882)&gt;$D$12,"YES","NO"),0))</f>
        <v>0</v>
      </c>
      <c r="Z882" s="225">
        <f>IF(AND(LARGE('Sch A. Input'!$CL$15:$CL$41,COUNTIF('Sch A. Input'!$CL$15:$CL$41,"&gt;="&amp;F882))&lt;E882,F882&lt;&gt;0),"Leaver",IFERROR(IF($Y882="YES",MIN($U882*($G$12/$D$12),$G$12),(SUMPRODUCT(--((MIN(W882,$D$12))&gt;$C$9:$C$12),((MIN(W882,$D$12))-$C$9:$C$12),$H$9:$H$12))-((1-(X882/$M$9))*(SUMPRODUCT(--((MIN(V882,$D$12))&gt;$C$9:$C$12),((MIN(V882,$D$12))-$C$9:$C$12),$H$9:$H$12)))),0))</f>
        <v>0</v>
      </c>
      <c r="AA882" s="169">
        <f>IF(AND(LARGE('Sch A. Input'!$CL$15:$CL$41,COUNTIF('Sch A. Input'!$CL$15:$CL$41,"&gt;="&amp;F882))&lt;E882,F882&lt;&gt;0),"Leaver",IFERROR(Z882/U882,0))</f>
        <v>0</v>
      </c>
      <c r="AB882" s="170">
        <f>IF(AND(LARGE('Sch A. Input'!$CL$15:$CL$41,COUNTIF('Sch A. Input'!$CL$15:$CL$41,"&gt;="&amp;F882))&lt;E882,F882&lt;&gt;0),"Leaver",Q882-Z882)</f>
        <v>0</v>
      </c>
      <c r="AC882" s="94">
        <f t="shared" si="145"/>
        <v>0</v>
      </c>
      <c r="BK882" s="2"/>
      <c r="BL882" s="2"/>
      <c r="CI882"/>
    </row>
    <row r="883" spans="2:87" x14ac:dyDescent="0.35">
      <c r="B883" s="70" t="str">
        <f>IF('Sch A. Input'!B881="","",'Sch A. Input'!B881)</f>
        <v/>
      </c>
      <c r="C883" s="75" t="str">
        <f>IF('Sch A. Input'!C881="","",'Sch A. Input'!C881)</f>
        <v/>
      </c>
      <c r="D883" s="71" t="str">
        <f>IF('Sch A. Input'!D881="","",'Sch A. Input'!D881)</f>
        <v/>
      </c>
      <c r="E883" s="71">
        <f>'Sch A. Input'!E881</f>
        <v>45016</v>
      </c>
      <c r="F883" s="71">
        <f>'Sch A. Input'!F881</f>
        <v>0</v>
      </c>
      <c r="G883" s="226">
        <f>SUMIFS('Sch A. Input'!H881:CJ881,'Sch A. Input'!$H$13:$CJ$13,$L$11,'Sch A. Input'!$H$14:$CJ$14,"Recurring")</f>
        <v>0</v>
      </c>
      <c r="H883" s="226">
        <f>SUMIFS('Sch A. Input'!H881:CJ881,'Sch A. Input'!$H$13:$CJ$13,$L$11,'Sch A. Input'!$H$14:$CJ$14,"One-time")</f>
        <v>0</v>
      </c>
      <c r="I883" s="227">
        <f t="shared" si="139"/>
        <v>0</v>
      </c>
      <c r="J883" s="228">
        <f>SUMIFS('Sch A. Input'!H881:CJ881,'Sch A. Input'!$H$14:$CJ$14,"Recurring",'Sch A. Input'!$H$13:$CJ$13,"&lt;="&amp;$L$11)</f>
        <v>0</v>
      </c>
      <c r="K883" s="228">
        <f>SUMIFS('Sch A. Input'!H881:CJ881,'Sch A. Input'!$H$14:$CJ$14,"One-time",'Sch A. Input'!$H$13:$CJ$13,"&lt;="&amp;$L$11)</f>
        <v>0</v>
      </c>
      <c r="L883" s="229">
        <f t="shared" si="140"/>
        <v>0</v>
      </c>
      <c r="M883" s="228">
        <f t="shared" si="141"/>
        <v>0</v>
      </c>
      <c r="N883" s="228">
        <f t="shared" si="142"/>
        <v>0</v>
      </c>
      <c r="O883" s="259">
        <f t="shared" si="143"/>
        <v>0</v>
      </c>
      <c r="P883" s="268">
        <f t="shared" si="137"/>
        <v>0</v>
      </c>
      <c r="Q883" s="231">
        <f t="shared" si="138"/>
        <v>0</v>
      </c>
      <c r="R883" s="97">
        <f t="shared" si="144"/>
        <v>0</v>
      </c>
      <c r="S883" s="237">
        <f>IF(AND(LARGE('Sch A. Input'!$CL$15:$CL$41,COUNTIF('Sch A. Input'!$CL$15:$CL$41,"&gt;="&amp;F883))&lt;E883,F883&lt;&gt;0),"Leaver",J883-G883)</f>
        <v>0</v>
      </c>
      <c r="T883" s="237">
        <f>IF(AND(LARGE('Sch A. Input'!$CL$15:$CL$41,COUNTIF('Sch A. Input'!$CL$15:$CL$41,"&gt;="&amp;F883))&lt;E883,F883&lt;&gt;0),"Leaver",K883-H883)</f>
        <v>0</v>
      </c>
      <c r="U883" s="238">
        <f>IF(AND(LARGE('Sch A. Input'!$CL$15:$CL$41,COUNTIF('Sch A. Input'!$CL$15:$CL$41,"&gt;="&amp;F883))&lt;E883,F883&lt;&gt;0),"Leaver",L883-I883)</f>
        <v>0</v>
      </c>
      <c r="V883" s="238">
        <f>IF(AND(LARGE('Sch A. Input'!$CL$15:$CL$41,COUNTIF('Sch A. Input'!$CL$15:$CL$41,"&gt;="&amp;F883))&lt;E883,F883&lt;&gt;0),"Leaver",IFERROR(S883/X883*$M$9,0))</f>
        <v>0</v>
      </c>
      <c r="W883" s="238">
        <f>IF(AND(LARGE('Sch A. Input'!$CL$15:$CL$41,COUNTIF('Sch A. Input'!$CL$15:$CL$41,"&gt;="&amp;F883))&lt;E883,F883&lt;&gt;0),"Leaver",V883+T883)</f>
        <v>0</v>
      </c>
      <c r="X883" s="264">
        <f>IF(AND(LARGE('Sch A. Input'!$CL$15:$CL$41,COUNTIF('Sch A. Input'!$CL$15:$CL$41,"&gt;="&amp;F883))&lt;E883,F883&lt;&gt;0),"Leaver",IF(OR(D883="",D883&gt;$L$11,($L$11-14)&lt;$K$9),0,(E883+1-D883)/14-1))</f>
        <v>0</v>
      </c>
      <c r="Y883" s="265">
        <f>IF(AND(LARGE('Sch A. Input'!$CL$15:$CL$41,COUNTIF('Sch A. Input'!$CL$15:$CL$41,"&gt;="&amp;F883))&lt;E883,F883&lt;&gt;0),"Leaver",IFERROR(IF((S883/$X883*$M$9+T883)&gt;$D$12,"YES","NO"),0))</f>
        <v>0</v>
      </c>
      <c r="Z883" s="225">
        <f>IF(AND(LARGE('Sch A. Input'!$CL$15:$CL$41,COUNTIF('Sch A. Input'!$CL$15:$CL$41,"&gt;="&amp;F883))&lt;E883,F883&lt;&gt;0),"Leaver",IFERROR(IF($Y883="YES",MIN($U883*($G$12/$D$12),$G$12),(SUMPRODUCT(--((MIN(W883,$D$12))&gt;$C$9:$C$12),((MIN(W883,$D$12))-$C$9:$C$12),$H$9:$H$12))-((1-(X883/$M$9))*(SUMPRODUCT(--((MIN(V883,$D$12))&gt;$C$9:$C$12),((MIN(V883,$D$12))-$C$9:$C$12),$H$9:$H$12)))),0))</f>
        <v>0</v>
      </c>
      <c r="AA883" s="169">
        <f>IF(AND(LARGE('Sch A. Input'!$CL$15:$CL$41,COUNTIF('Sch A. Input'!$CL$15:$CL$41,"&gt;="&amp;F883))&lt;E883,F883&lt;&gt;0),"Leaver",IFERROR(Z883/U883,0))</f>
        <v>0</v>
      </c>
      <c r="AB883" s="170">
        <f>IF(AND(LARGE('Sch A. Input'!$CL$15:$CL$41,COUNTIF('Sch A. Input'!$CL$15:$CL$41,"&gt;="&amp;F883))&lt;E883,F883&lt;&gt;0),"Leaver",Q883-Z883)</f>
        <v>0</v>
      </c>
      <c r="AC883" s="94">
        <f t="shared" si="145"/>
        <v>0</v>
      </c>
      <c r="BK883" s="2"/>
      <c r="BL883" s="2"/>
      <c r="CI883"/>
    </row>
    <row r="884" spans="2:87" x14ac:dyDescent="0.35">
      <c r="B884" s="70" t="str">
        <f>IF('Sch A. Input'!B882="","",'Sch A. Input'!B882)</f>
        <v/>
      </c>
      <c r="C884" s="75" t="str">
        <f>IF('Sch A. Input'!C882="","",'Sch A. Input'!C882)</f>
        <v/>
      </c>
      <c r="D884" s="71" t="str">
        <f>IF('Sch A. Input'!D882="","",'Sch A. Input'!D882)</f>
        <v/>
      </c>
      <c r="E884" s="71">
        <f>'Sch A. Input'!E882</f>
        <v>45016</v>
      </c>
      <c r="F884" s="71">
        <f>'Sch A. Input'!F882</f>
        <v>0</v>
      </c>
      <c r="G884" s="226">
        <f>SUMIFS('Sch A. Input'!H882:CJ882,'Sch A. Input'!$H$13:$CJ$13,$L$11,'Sch A. Input'!$H$14:$CJ$14,"Recurring")</f>
        <v>0</v>
      </c>
      <c r="H884" s="226">
        <f>SUMIFS('Sch A. Input'!H882:CJ882,'Sch A. Input'!$H$13:$CJ$13,$L$11,'Sch A. Input'!$H$14:$CJ$14,"One-time")</f>
        <v>0</v>
      </c>
      <c r="I884" s="227">
        <f t="shared" si="139"/>
        <v>0</v>
      </c>
      <c r="J884" s="228">
        <f>SUMIFS('Sch A. Input'!H882:CJ882,'Sch A. Input'!$H$14:$CJ$14,"Recurring",'Sch A. Input'!$H$13:$CJ$13,"&lt;="&amp;$L$11)</f>
        <v>0</v>
      </c>
      <c r="K884" s="228">
        <f>SUMIFS('Sch A. Input'!H882:CJ882,'Sch A. Input'!$H$14:$CJ$14,"One-time",'Sch A. Input'!$H$13:$CJ$13,"&lt;="&amp;$L$11)</f>
        <v>0</v>
      </c>
      <c r="L884" s="229">
        <f t="shared" si="140"/>
        <v>0</v>
      </c>
      <c r="M884" s="228">
        <f t="shared" si="141"/>
        <v>0</v>
      </c>
      <c r="N884" s="228">
        <f t="shared" si="142"/>
        <v>0</v>
      </c>
      <c r="O884" s="259">
        <f t="shared" si="143"/>
        <v>0</v>
      </c>
      <c r="P884" s="268">
        <f t="shared" si="137"/>
        <v>0</v>
      </c>
      <c r="Q884" s="231">
        <f t="shared" si="138"/>
        <v>0</v>
      </c>
      <c r="R884" s="97">
        <f t="shared" si="144"/>
        <v>0</v>
      </c>
      <c r="S884" s="237">
        <f>IF(AND(LARGE('Sch A. Input'!$CL$15:$CL$41,COUNTIF('Sch A. Input'!$CL$15:$CL$41,"&gt;="&amp;F884))&lt;E884,F884&lt;&gt;0),"Leaver",J884-G884)</f>
        <v>0</v>
      </c>
      <c r="T884" s="237">
        <f>IF(AND(LARGE('Sch A. Input'!$CL$15:$CL$41,COUNTIF('Sch A. Input'!$CL$15:$CL$41,"&gt;="&amp;F884))&lt;E884,F884&lt;&gt;0),"Leaver",K884-H884)</f>
        <v>0</v>
      </c>
      <c r="U884" s="238">
        <f>IF(AND(LARGE('Sch A. Input'!$CL$15:$CL$41,COUNTIF('Sch A. Input'!$CL$15:$CL$41,"&gt;="&amp;F884))&lt;E884,F884&lt;&gt;0),"Leaver",L884-I884)</f>
        <v>0</v>
      </c>
      <c r="V884" s="238">
        <f>IF(AND(LARGE('Sch A. Input'!$CL$15:$CL$41,COUNTIF('Sch A. Input'!$CL$15:$CL$41,"&gt;="&amp;F884))&lt;E884,F884&lt;&gt;0),"Leaver",IFERROR(S884/X884*$M$9,0))</f>
        <v>0</v>
      </c>
      <c r="W884" s="238">
        <f>IF(AND(LARGE('Sch A. Input'!$CL$15:$CL$41,COUNTIF('Sch A. Input'!$CL$15:$CL$41,"&gt;="&amp;F884))&lt;E884,F884&lt;&gt;0),"Leaver",V884+T884)</f>
        <v>0</v>
      </c>
      <c r="X884" s="264">
        <f>IF(AND(LARGE('Sch A. Input'!$CL$15:$CL$41,COUNTIF('Sch A. Input'!$CL$15:$CL$41,"&gt;="&amp;F884))&lt;E884,F884&lt;&gt;0),"Leaver",IF(OR(D884="",D884&gt;$L$11,($L$11-14)&lt;$K$9),0,(E884+1-D884)/14-1))</f>
        <v>0</v>
      </c>
      <c r="Y884" s="265">
        <f>IF(AND(LARGE('Sch A. Input'!$CL$15:$CL$41,COUNTIF('Sch A. Input'!$CL$15:$CL$41,"&gt;="&amp;F884))&lt;E884,F884&lt;&gt;0),"Leaver",IFERROR(IF((S884/$X884*$M$9+T884)&gt;$D$12,"YES","NO"),0))</f>
        <v>0</v>
      </c>
      <c r="Z884" s="225">
        <f>IF(AND(LARGE('Sch A. Input'!$CL$15:$CL$41,COUNTIF('Sch A. Input'!$CL$15:$CL$41,"&gt;="&amp;F884))&lt;E884,F884&lt;&gt;0),"Leaver",IFERROR(IF($Y884="YES",MIN($U884*($G$12/$D$12),$G$12),(SUMPRODUCT(--((MIN(W884,$D$12))&gt;$C$9:$C$12),((MIN(W884,$D$12))-$C$9:$C$12),$H$9:$H$12))-((1-(X884/$M$9))*(SUMPRODUCT(--((MIN(V884,$D$12))&gt;$C$9:$C$12),((MIN(V884,$D$12))-$C$9:$C$12),$H$9:$H$12)))),0))</f>
        <v>0</v>
      </c>
      <c r="AA884" s="169">
        <f>IF(AND(LARGE('Sch A. Input'!$CL$15:$CL$41,COUNTIF('Sch A. Input'!$CL$15:$CL$41,"&gt;="&amp;F884))&lt;E884,F884&lt;&gt;0),"Leaver",IFERROR(Z884/U884,0))</f>
        <v>0</v>
      </c>
      <c r="AB884" s="170">
        <f>IF(AND(LARGE('Sch A. Input'!$CL$15:$CL$41,COUNTIF('Sch A. Input'!$CL$15:$CL$41,"&gt;="&amp;F884))&lt;E884,F884&lt;&gt;0),"Leaver",Q884-Z884)</f>
        <v>0</v>
      </c>
      <c r="AC884" s="94">
        <f t="shared" si="145"/>
        <v>0</v>
      </c>
      <c r="BK884" s="2"/>
      <c r="BL884" s="2"/>
      <c r="CI884"/>
    </row>
    <row r="885" spans="2:87" x14ac:dyDescent="0.35">
      <c r="B885" s="70" t="str">
        <f>IF('Sch A. Input'!B883="","",'Sch A. Input'!B883)</f>
        <v/>
      </c>
      <c r="C885" s="75" t="str">
        <f>IF('Sch A. Input'!C883="","",'Sch A. Input'!C883)</f>
        <v/>
      </c>
      <c r="D885" s="71" t="str">
        <f>IF('Sch A. Input'!D883="","",'Sch A. Input'!D883)</f>
        <v/>
      </c>
      <c r="E885" s="71">
        <f>'Sch A. Input'!E883</f>
        <v>45016</v>
      </c>
      <c r="F885" s="71">
        <f>'Sch A. Input'!F883</f>
        <v>0</v>
      </c>
      <c r="G885" s="226">
        <f>SUMIFS('Sch A. Input'!H883:CJ883,'Sch A. Input'!$H$13:$CJ$13,$L$11,'Sch A. Input'!$H$14:$CJ$14,"Recurring")</f>
        <v>0</v>
      </c>
      <c r="H885" s="226">
        <f>SUMIFS('Sch A. Input'!H883:CJ883,'Sch A. Input'!$H$13:$CJ$13,$L$11,'Sch A. Input'!$H$14:$CJ$14,"One-time")</f>
        <v>0</v>
      </c>
      <c r="I885" s="227">
        <f t="shared" si="139"/>
        <v>0</v>
      </c>
      <c r="J885" s="228">
        <f>SUMIFS('Sch A. Input'!H883:CJ883,'Sch A. Input'!$H$14:$CJ$14,"Recurring",'Sch A. Input'!$H$13:$CJ$13,"&lt;="&amp;$L$11)</f>
        <v>0</v>
      </c>
      <c r="K885" s="228">
        <f>SUMIFS('Sch A. Input'!H883:CJ883,'Sch A. Input'!$H$14:$CJ$14,"One-time",'Sch A. Input'!$H$13:$CJ$13,"&lt;="&amp;$L$11)</f>
        <v>0</v>
      </c>
      <c r="L885" s="229">
        <f t="shared" si="140"/>
        <v>0</v>
      </c>
      <c r="M885" s="228">
        <f t="shared" si="141"/>
        <v>0</v>
      </c>
      <c r="N885" s="228">
        <f t="shared" si="142"/>
        <v>0</v>
      </c>
      <c r="O885" s="259">
        <f t="shared" si="143"/>
        <v>0</v>
      </c>
      <c r="P885" s="268">
        <f t="shared" si="137"/>
        <v>0</v>
      </c>
      <c r="Q885" s="231">
        <f t="shared" si="138"/>
        <v>0</v>
      </c>
      <c r="R885" s="97">
        <f t="shared" si="144"/>
        <v>0</v>
      </c>
      <c r="S885" s="237">
        <f>IF(AND(LARGE('Sch A. Input'!$CL$15:$CL$41,COUNTIF('Sch A. Input'!$CL$15:$CL$41,"&gt;="&amp;F885))&lt;E885,F885&lt;&gt;0),"Leaver",J885-G885)</f>
        <v>0</v>
      </c>
      <c r="T885" s="237">
        <f>IF(AND(LARGE('Sch A. Input'!$CL$15:$CL$41,COUNTIF('Sch A. Input'!$CL$15:$CL$41,"&gt;="&amp;F885))&lt;E885,F885&lt;&gt;0),"Leaver",K885-H885)</f>
        <v>0</v>
      </c>
      <c r="U885" s="238">
        <f>IF(AND(LARGE('Sch A. Input'!$CL$15:$CL$41,COUNTIF('Sch A. Input'!$CL$15:$CL$41,"&gt;="&amp;F885))&lt;E885,F885&lt;&gt;0),"Leaver",L885-I885)</f>
        <v>0</v>
      </c>
      <c r="V885" s="238">
        <f>IF(AND(LARGE('Sch A. Input'!$CL$15:$CL$41,COUNTIF('Sch A. Input'!$CL$15:$CL$41,"&gt;="&amp;F885))&lt;E885,F885&lt;&gt;0),"Leaver",IFERROR(S885/X885*$M$9,0))</f>
        <v>0</v>
      </c>
      <c r="W885" s="238">
        <f>IF(AND(LARGE('Sch A. Input'!$CL$15:$CL$41,COUNTIF('Sch A. Input'!$CL$15:$CL$41,"&gt;="&amp;F885))&lt;E885,F885&lt;&gt;0),"Leaver",V885+T885)</f>
        <v>0</v>
      </c>
      <c r="X885" s="264">
        <f>IF(AND(LARGE('Sch A. Input'!$CL$15:$CL$41,COUNTIF('Sch A. Input'!$CL$15:$CL$41,"&gt;="&amp;F885))&lt;E885,F885&lt;&gt;0),"Leaver",IF(OR(D885="",D885&gt;$L$11,($L$11-14)&lt;$K$9),0,(E885+1-D885)/14-1))</f>
        <v>0</v>
      </c>
      <c r="Y885" s="265">
        <f>IF(AND(LARGE('Sch A. Input'!$CL$15:$CL$41,COUNTIF('Sch A. Input'!$CL$15:$CL$41,"&gt;="&amp;F885))&lt;E885,F885&lt;&gt;0),"Leaver",IFERROR(IF((S885/$X885*$M$9+T885)&gt;$D$12,"YES","NO"),0))</f>
        <v>0</v>
      </c>
      <c r="Z885" s="225">
        <f>IF(AND(LARGE('Sch A. Input'!$CL$15:$CL$41,COUNTIF('Sch A. Input'!$CL$15:$CL$41,"&gt;="&amp;F885))&lt;E885,F885&lt;&gt;0),"Leaver",IFERROR(IF($Y885="YES",MIN($U885*($G$12/$D$12),$G$12),(SUMPRODUCT(--((MIN(W885,$D$12))&gt;$C$9:$C$12),((MIN(W885,$D$12))-$C$9:$C$12),$H$9:$H$12))-((1-(X885/$M$9))*(SUMPRODUCT(--((MIN(V885,$D$12))&gt;$C$9:$C$12),((MIN(V885,$D$12))-$C$9:$C$12),$H$9:$H$12)))),0))</f>
        <v>0</v>
      </c>
      <c r="AA885" s="169">
        <f>IF(AND(LARGE('Sch A. Input'!$CL$15:$CL$41,COUNTIF('Sch A. Input'!$CL$15:$CL$41,"&gt;="&amp;F885))&lt;E885,F885&lt;&gt;0),"Leaver",IFERROR(Z885/U885,0))</f>
        <v>0</v>
      </c>
      <c r="AB885" s="170">
        <f>IF(AND(LARGE('Sch A. Input'!$CL$15:$CL$41,COUNTIF('Sch A. Input'!$CL$15:$CL$41,"&gt;="&amp;F885))&lt;E885,F885&lt;&gt;0),"Leaver",Q885-Z885)</f>
        <v>0</v>
      </c>
      <c r="AC885" s="94">
        <f t="shared" si="145"/>
        <v>0</v>
      </c>
      <c r="BK885" s="2"/>
      <c r="BL885" s="2"/>
      <c r="CI885"/>
    </row>
    <row r="886" spans="2:87" x14ac:dyDescent="0.35">
      <c r="B886" s="70" t="str">
        <f>IF('Sch A. Input'!B884="","",'Sch A. Input'!B884)</f>
        <v/>
      </c>
      <c r="C886" s="75" t="str">
        <f>IF('Sch A. Input'!C884="","",'Sch A. Input'!C884)</f>
        <v/>
      </c>
      <c r="D886" s="71" t="str">
        <f>IF('Sch A. Input'!D884="","",'Sch A. Input'!D884)</f>
        <v/>
      </c>
      <c r="E886" s="71">
        <f>'Sch A. Input'!E884</f>
        <v>45016</v>
      </c>
      <c r="F886" s="71">
        <f>'Sch A. Input'!F884</f>
        <v>0</v>
      </c>
      <c r="G886" s="226">
        <f>SUMIFS('Sch A. Input'!H884:CJ884,'Sch A. Input'!$H$13:$CJ$13,$L$11,'Sch A. Input'!$H$14:$CJ$14,"Recurring")</f>
        <v>0</v>
      </c>
      <c r="H886" s="226">
        <f>SUMIFS('Sch A. Input'!H884:CJ884,'Sch A. Input'!$H$13:$CJ$13,$L$11,'Sch A. Input'!$H$14:$CJ$14,"One-time")</f>
        <v>0</v>
      </c>
      <c r="I886" s="227">
        <f t="shared" si="139"/>
        <v>0</v>
      </c>
      <c r="J886" s="228">
        <f>SUMIFS('Sch A. Input'!H884:CJ884,'Sch A. Input'!$H$14:$CJ$14,"Recurring",'Sch A. Input'!$H$13:$CJ$13,"&lt;="&amp;$L$11)</f>
        <v>0</v>
      </c>
      <c r="K886" s="228">
        <f>SUMIFS('Sch A. Input'!H884:CJ884,'Sch A. Input'!$H$14:$CJ$14,"One-time",'Sch A. Input'!$H$13:$CJ$13,"&lt;="&amp;$L$11)</f>
        <v>0</v>
      </c>
      <c r="L886" s="229">
        <f t="shared" si="140"/>
        <v>0</v>
      </c>
      <c r="M886" s="228">
        <f t="shared" si="141"/>
        <v>0</v>
      </c>
      <c r="N886" s="228">
        <f t="shared" si="142"/>
        <v>0</v>
      </c>
      <c r="O886" s="259">
        <f t="shared" si="143"/>
        <v>0</v>
      </c>
      <c r="P886" s="268">
        <f t="shared" si="137"/>
        <v>0</v>
      </c>
      <c r="Q886" s="231">
        <f t="shared" si="138"/>
        <v>0</v>
      </c>
      <c r="R886" s="97">
        <f t="shared" si="144"/>
        <v>0</v>
      </c>
      <c r="S886" s="237">
        <f>IF(AND(LARGE('Sch A. Input'!$CL$15:$CL$41,COUNTIF('Sch A. Input'!$CL$15:$CL$41,"&gt;="&amp;F886))&lt;E886,F886&lt;&gt;0),"Leaver",J886-G886)</f>
        <v>0</v>
      </c>
      <c r="T886" s="237">
        <f>IF(AND(LARGE('Sch A. Input'!$CL$15:$CL$41,COUNTIF('Sch A. Input'!$CL$15:$CL$41,"&gt;="&amp;F886))&lt;E886,F886&lt;&gt;0),"Leaver",K886-H886)</f>
        <v>0</v>
      </c>
      <c r="U886" s="238">
        <f>IF(AND(LARGE('Sch A. Input'!$CL$15:$CL$41,COUNTIF('Sch A. Input'!$CL$15:$CL$41,"&gt;="&amp;F886))&lt;E886,F886&lt;&gt;0),"Leaver",L886-I886)</f>
        <v>0</v>
      </c>
      <c r="V886" s="238">
        <f>IF(AND(LARGE('Sch A. Input'!$CL$15:$CL$41,COUNTIF('Sch A. Input'!$CL$15:$CL$41,"&gt;="&amp;F886))&lt;E886,F886&lt;&gt;0),"Leaver",IFERROR(S886/X886*$M$9,0))</f>
        <v>0</v>
      </c>
      <c r="W886" s="238">
        <f>IF(AND(LARGE('Sch A. Input'!$CL$15:$CL$41,COUNTIF('Sch A. Input'!$CL$15:$CL$41,"&gt;="&amp;F886))&lt;E886,F886&lt;&gt;0),"Leaver",V886+T886)</f>
        <v>0</v>
      </c>
      <c r="X886" s="264">
        <f>IF(AND(LARGE('Sch A. Input'!$CL$15:$CL$41,COUNTIF('Sch A. Input'!$CL$15:$CL$41,"&gt;="&amp;F886))&lt;E886,F886&lt;&gt;0),"Leaver",IF(OR(D886="",D886&gt;$L$11,($L$11-14)&lt;$K$9),0,(E886+1-D886)/14-1))</f>
        <v>0</v>
      </c>
      <c r="Y886" s="265">
        <f>IF(AND(LARGE('Sch A. Input'!$CL$15:$CL$41,COUNTIF('Sch A. Input'!$CL$15:$CL$41,"&gt;="&amp;F886))&lt;E886,F886&lt;&gt;0),"Leaver",IFERROR(IF((S886/$X886*$M$9+T886)&gt;$D$12,"YES","NO"),0))</f>
        <v>0</v>
      </c>
      <c r="Z886" s="225">
        <f>IF(AND(LARGE('Sch A. Input'!$CL$15:$CL$41,COUNTIF('Sch A. Input'!$CL$15:$CL$41,"&gt;="&amp;F886))&lt;E886,F886&lt;&gt;0),"Leaver",IFERROR(IF($Y886="YES",MIN($U886*($G$12/$D$12),$G$12),(SUMPRODUCT(--((MIN(W886,$D$12))&gt;$C$9:$C$12),((MIN(W886,$D$12))-$C$9:$C$12),$H$9:$H$12))-((1-(X886/$M$9))*(SUMPRODUCT(--((MIN(V886,$D$12))&gt;$C$9:$C$12),((MIN(V886,$D$12))-$C$9:$C$12),$H$9:$H$12)))),0))</f>
        <v>0</v>
      </c>
      <c r="AA886" s="169">
        <f>IF(AND(LARGE('Sch A. Input'!$CL$15:$CL$41,COUNTIF('Sch A. Input'!$CL$15:$CL$41,"&gt;="&amp;F886))&lt;E886,F886&lt;&gt;0),"Leaver",IFERROR(Z886/U886,0))</f>
        <v>0</v>
      </c>
      <c r="AB886" s="170">
        <f>IF(AND(LARGE('Sch A. Input'!$CL$15:$CL$41,COUNTIF('Sch A. Input'!$CL$15:$CL$41,"&gt;="&amp;F886))&lt;E886,F886&lt;&gt;0),"Leaver",Q886-Z886)</f>
        <v>0</v>
      </c>
      <c r="AC886" s="94">
        <f t="shared" si="145"/>
        <v>0</v>
      </c>
      <c r="BK886" s="2"/>
      <c r="BL886" s="2"/>
      <c r="CI886"/>
    </row>
    <row r="887" spans="2:87" x14ac:dyDescent="0.35">
      <c r="B887" s="70" t="str">
        <f>IF('Sch A. Input'!B885="","",'Sch A. Input'!B885)</f>
        <v/>
      </c>
      <c r="C887" s="75" t="str">
        <f>IF('Sch A. Input'!C885="","",'Sch A. Input'!C885)</f>
        <v/>
      </c>
      <c r="D887" s="71" t="str">
        <f>IF('Sch A. Input'!D885="","",'Sch A. Input'!D885)</f>
        <v/>
      </c>
      <c r="E887" s="71">
        <f>'Sch A. Input'!E885</f>
        <v>45016</v>
      </c>
      <c r="F887" s="71">
        <f>'Sch A. Input'!F885</f>
        <v>0</v>
      </c>
      <c r="G887" s="226">
        <f>SUMIFS('Sch A. Input'!H885:CJ885,'Sch A. Input'!$H$13:$CJ$13,$L$11,'Sch A. Input'!$H$14:$CJ$14,"Recurring")</f>
        <v>0</v>
      </c>
      <c r="H887" s="226">
        <f>SUMIFS('Sch A. Input'!H885:CJ885,'Sch A. Input'!$H$13:$CJ$13,$L$11,'Sch A. Input'!$H$14:$CJ$14,"One-time")</f>
        <v>0</v>
      </c>
      <c r="I887" s="227">
        <f t="shared" si="139"/>
        <v>0</v>
      </c>
      <c r="J887" s="228">
        <f>SUMIFS('Sch A. Input'!H885:CJ885,'Sch A. Input'!$H$14:$CJ$14,"Recurring",'Sch A. Input'!$H$13:$CJ$13,"&lt;="&amp;$L$11)</f>
        <v>0</v>
      </c>
      <c r="K887" s="228">
        <f>SUMIFS('Sch A. Input'!H885:CJ885,'Sch A. Input'!$H$14:$CJ$14,"One-time",'Sch A. Input'!$H$13:$CJ$13,"&lt;="&amp;$L$11)</f>
        <v>0</v>
      </c>
      <c r="L887" s="229">
        <f t="shared" si="140"/>
        <v>0</v>
      </c>
      <c r="M887" s="228">
        <f t="shared" si="141"/>
        <v>0</v>
      </c>
      <c r="N887" s="228">
        <f t="shared" si="142"/>
        <v>0</v>
      </c>
      <c r="O887" s="259">
        <f t="shared" si="143"/>
        <v>0</v>
      </c>
      <c r="P887" s="268">
        <f t="shared" si="137"/>
        <v>0</v>
      </c>
      <c r="Q887" s="231">
        <f t="shared" si="138"/>
        <v>0</v>
      </c>
      <c r="R887" s="97">
        <f t="shared" si="144"/>
        <v>0</v>
      </c>
      <c r="S887" s="237">
        <f>IF(AND(LARGE('Sch A. Input'!$CL$15:$CL$41,COUNTIF('Sch A. Input'!$CL$15:$CL$41,"&gt;="&amp;F887))&lt;E887,F887&lt;&gt;0),"Leaver",J887-G887)</f>
        <v>0</v>
      </c>
      <c r="T887" s="237">
        <f>IF(AND(LARGE('Sch A. Input'!$CL$15:$CL$41,COUNTIF('Sch A. Input'!$CL$15:$CL$41,"&gt;="&amp;F887))&lt;E887,F887&lt;&gt;0),"Leaver",K887-H887)</f>
        <v>0</v>
      </c>
      <c r="U887" s="238">
        <f>IF(AND(LARGE('Sch A. Input'!$CL$15:$CL$41,COUNTIF('Sch A. Input'!$CL$15:$CL$41,"&gt;="&amp;F887))&lt;E887,F887&lt;&gt;0),"Leaver",L887-I887)</f>
        <v>0</v>
      </c>
      <c r="V887" s="238">
        <f>IF(AND(LARGE('Sch A. Input'!$CL$15:$CL$41,COUNTIF('Sch A. Input'!$CL$15:$CL$41,"&gt;="&amp;F887))&lt;E887,F887&lt;&gt;0),"Leaver",IFERROR(S887/X887*$M$9,0))</f>
        <v>0</v>
      </c>
      <c r="W887" s="238">
        <f>IF(AND(LARGE('Sch A. Input'!$CL$15:$CL$41,COUNTIF('Sch A. Input'!$CL$15:$CL$41,"&gt;="&amp;F887))&lt;E887,F887&lt;&gt;0),"Leaver",V887+T887)</f>
        <v>0</v>
      </c>
      <c r="X887" s="264">
        <f>IF(AND(LARGE('Sch A. Input'!$CL$15:$CL$41,COUNTIF('Sch A. Input'!$CL$15:$CL$41,"&gt;="&amp;F887))&lt;E887,F887&lt;&gt;0),"Leaver",IF(OR(D887="",D887&gt;$L$11,($L$11-14)&lt;$K$9),0,(E887+1-D887)/14-1))</f>
        <v>0</v>
      </c>
      <c r="Y887" s="265">
        <f>IF(AND(LARGE('Sch A. Input'!$CL$15:$CL$41,COUNTIF('Sch A. Input'!$CL$15:$CL$41,"&gt;="&amp;F887))&lt;E887,F887&lt;&gt;0),"Leaver",IFERROR(IF((S887/$X887*$M$9+T887)&gt;$D$12,"YES","NO"),0))</f>
        <v>0</v>
      </c>
      <c r="Z887" s="225">
        <f>IF(AND(LARGE('Sch A. Input'!$CL$15:$CL$41,COUNTIF('Sch A. Input'!$CL$15:$CL$41,"&gt;="&amp;F887))&lt;E887,F887&lt;&gt;0),"Leaver",IFERROR(IF($Y887="YES",MIN($U887*($G$12/$D$12),$G$12),(SUMPRODUCT(--((MIN(W887,$D$12))&gt;$C$9:$C$12),((MIN(W887,$D$12))-$C$9:$C$12),$H$9:$H$12))-((1-(X887/$M$9))*(SUMPRODUCT(--((MIN(V887,$D$12))&gt;$C$9:$C$12),((MIN(V887,$D$12))-$C$9:$C$12),$H$9:$H$12)))),0))</f>
        <v>0</v>
      </c>
      <c r="AA887" s="169">
        <f>IF(AND(LARGE('Sch A. Input'!$CL$15:$CL$41,COUNTIF('Sch A. Input'!$CL$15:$CL$41,"&gt;="&amp;F887))&lt;E887,F887&lt;&gt;0),"Leaver",IFERROR(Z887/U887,0))</f>
        <v>0</v>
      </c>
      <c r="AB887" s="170">
        <f>IF(AND(LARGE('Sch A. Input'!$CL$15:$CL$41,COUNTIF('Sch A. Input'!$CL$15:$CL$41,"&gt;="&amp;F887))&lt;E887,F887&lt;&gt;0),"Leaver",Q887-Z887)</f>
        <v>0</v>
      </c>
      <c r="AC887" s="94">
        <f t="shared" si="145"/>
        <v>0</v>
      </c>
      <c r="BK887" s="2"/>
      <c r="BL887" s="2"/>
      <c r="CI887"/>
    </row>
    <row r="888" spans="2:87" x14ac:dyDescent="0.35">
      <c r="B888" s="70" t="str">
        <f>IF('Sch A. Input'!B886="","",'Sch A. Input'!B886)</f>
        <v/>
      </c>
      <c r="C888" s="75" t="str">
        <f>IF('Sch A. Input'!C886="","",'Sch A. Input'!C886)</f>
        <v/>
      </c>
      <c r="D888" s="71" t="str">
        <f>IF('Sch A. Input'!D886="","",'Sch A. Input'!D886)</f>
        <v/>
      </c>
      <c r="E888" s="71">
        <f>'Sch A. Input'!E886</f>
        <v>45016</v>
      </c>
      <c r="F888" s="71">
        <f>'Sch A. Input'!F886</f>
        <v>0</v>
      </c>
      <c r="G888" s="226">
        <f>SUMIFS('Sch A. Input'!H886:CJ886,'Sch A. Input'!$H$13:$CJ$13,$L$11,'Sch A. Input'!$H$14:$CJ$14,"Recurring")</f>
        <v>0</v>
      </c>
      <c r="H888" s="226">
        <f>SUMIFS('Sch A. Input'!H886:CJ886,'Sch A. Input'!$H$13:$CJ$13,$L$11,'Sch A. Input'!$H$14:$CJ$14,"One-time")</f>
        <v>0</v>
      </c>
      <c r="I888" s="227">
        <f t="shared" si="139"/>
        <v>0</v>
      </c>
      <c r="J888" s="228">
        <f>SUMIFS('Sch A. Input'!H886:CJ886,'Sch A. Input'!$H$14:$CJ$14,"Recurring",'Sch A. Input'!$H$13:$CJ$13,"&lt;="&amp;$L$11)</f>
        <v>0</v>
      </c>
      <c r="K888" s="228">
        <f>SUMIFS('Sch A. Input'!H886:CJ886,'Sch A. Input'!$H$14:$CJ$14,"One-time",'Sch A. Input'!$H$13:$CJ$13,"&lt;="&amp;$L$11)</f>
        <v>0</v>
      </c>
      <c r="L888" s="229">
        <f t="shared" si="140"/>
        <v>0</v>
      </c>
      <c r="M888" s="228">
        <f t="shared" si="141"/>
        <v>0</v>
      </c>
      <c r="N888" s="228">
        <f t="shared" si="142"/>
        <v>0</v>
      </c>
      <c r="O888" s="259">
        <f t="shared" si="143"/>
        <v>0</v>
      </c>
      <c r="P888" s="268">
        <f t="shared" si="137"/>
        <v>0</v>
      </c>
      <c r="Q888" s="231">
        <f t="shared" si="138"/>
        <v>0</v>
      </c>
      <c r="R888" s="97">
        <f t="shared" si="144"/>
        <v>0</v>
      </c>
      <c r="S888" s="237">
        <f>IF(AND(LARGE('Sch A. Input'!$CL$15:$CL$41,COUNTIF('Sch A. Input'!$CL$15:$CL$41,"&gt;="&amp;F888))&lt;E888,F888&lt;&gt;0),"Leaver",J888-G888)</f>
        <v>0</v>
      </c>
      <c r="T888" s="237">
        <f>IF(AND(LARGE('Sch A. Input'!$CL$15:$CL$41,COUNTIF('Sch A. Input'!$CL$15:$CL$41,"&gt;="&amp;F888))&lt;E888,F888&lt;&gt;0),"Leaver",K888-H888)</f>
        <v>0</v>
      </c>
      <c r="U888" s="238">
        <f>IF(AND(LARGE('Sch A. Input'!$CL$15:$CL$41,COUNTIF('Sch A. Input'!$CL$15:$CL$41,"&gt;="&amp;F888))&lt;E888,F888&lt;&gt;0),"Leaver",L888-I888)</f>
        <v>0</v>
      </c>
      <c r="V888" s="238">
        <f>IF(AND(LARGE('Sch A. Input'!$CL$15:$CL$41,COUNTIF('Sch A. Input'!$CL$15:$CL$41,"&gt;="&amp;F888))&lt;E888,F888&lt;&gt;0),"Leaver",IFERROR(S888/X888*$M$9,0))</f>
        <v>0</v>
      </c>
      <c r="W888" s="238">
        <f>IF(AND(LARGE('Sch A. Input'!$CL$15:$CL$41,COUNTIF('Sch A. Input'!$CL$15:$CL$41,"&gt;="&amp;F888))&lt;E888,F888&lt;&gt;0),"Leaver",V888+T888)</f>
        <v>0</v>
      </c>
      <c r="X888" s="264">
        <f>IF(AND(LARGE('Sch A. Input'!$CL$15:$CL$41,COUNTIF('Sch A. Input'!$CL$15:$CL$41,"&gt;="&amp;F888))&lt;E888,F888&lt;&gt;0),"Leaver",IF(OR(D888="",D888&gt;$L$11,($L$11-14)&lt;$K$9),0,(E888+1-D888)/14-1))</f>
        <v>0</v>
      </c>
      <c r="Y888" s="265">
        <f>IF(AND(LARGE('Sch A. Input'!$CL$15:$CL$41,COUNTIF('Sch A. Input'!$CL$15:$CL$41,"&gt;="&amp;F888))&lt;E888,F888&lt;&gt;0),"Leaver",IFERROR(IF((S888/$X888*$M$9+T888)&gt;$D$12,"YES","NO"),0))</f>
        <v>0</v>
      </c>
      <c r="Z888" s="225">
        <f>IF(AND(LARGE('Sch A. Input'!$CL$15:$CL$41,COUNTIF('Sch A. Input'!$CL$15:$CL$41,"&gt;="&amp;F888))&lt;E888,F888&lt;&gt;0),"Leaver",IFERROR(IF($Y888="YES",MIN($U888*($G$12/$D$12),$G$12),(SUMPRODUCT(--((MIN(W888,$D$12))&gt;$C$9:$C$12),((MIN(W888,$D$12))-$C$9:$C$12),$H$9:$H$12))-((1-(X888/$M$9))*(SUMPRODUCT(--((MIN(V888,$D$12))&gt;$C$9:$C$12),((MIN(V888,$D$12))-$C$9:$C$12),$H$9:$H$12)))),0))</f>
        <v>0</v>
      </c>
      <c r="AA888" s="169">
        <f>IF(AND(LARGE('Sch A. Input'!$CL$15:$CL$41,COUNTIF('Sch A. Input'!$CL$15:$CL$41,"&gt;="&amp;F888))&lt;E888,F888&lt;&gt;0),"Leaver",IFERROR(Z888/U888,0))</f>
        <v>0</v>
      </c>
      <c r="AB888" s="170">
        <f>IF(AND(LARGE('Sch A. Input'!$CL$15:$CL$41,COUNTIF('Sch A. Input'!$CL$15:$CL$41,"&gt;="&amp;F888))&lt;E888,F888&lt;&gt;0),"Leaver",Q888-Z888)</f>
        <v>0</v>
      </c>
      <c r="AC888" s="94">
        <f t="shared" si="145"/>
        <v>0</v>
      </c>
      <c r="BK888" s="2"/>
      <c r="BL888" s="2"/>
      <c r="CI888"/>
    </row>
    <row r="889" spans="2:87" x14ac:dyDescent="0.35">
      <c r="B889" s="70" t="str">
        <f>IF('Sch A. Input'!B887="","",'Sch A. Input'!B887)</f>
        <v/>
      </c>
      <c r="C889" s="75" t="str">
        <f>IF('Sch A. Input'!C887="","",'Sch A. Input'!C887)</f>
        <v/>
      </c>
      <c r="D889" s="71" t="str">
        <f>IF('Sch A. Input'!D887="","",'Sch A. Input'!D887)</f>
        <v/>
      </c>
      <c r="E889" s="71">
        <f>'Sch A. Input'!E887</f>
        <v>45016</v>
      </c>
      <c r="F889" s="71">
        <f>'Sch A. Input'!F887</f>
        <v>0</v>
      </c>
      <c r="G889" s="226">
        <f>SUMIFS('Sch A. Input'!H887:CJ887,'Sch A. Input'!$H$13:$CJ$13,$L$11,'Sch A. Input'!$H$14:$CJ$14,"Recurring")</f>
        <v>0</v>
      </c>
      <c r="H889" s="226">
        <f>SUMIFS('Sch A. Input'!H887:CJ887,'Sch A. Input'!$H$13:$CJ$13,$L$11,'Sch A. Input'!$H$14:$CJ$14,"One-time")</f>
        <v>0</v>
      </c>
      <c r="I889" s="227">
        <f t="shared" si="139"/>
        <v>0</v>
      </c>
      <c r="J889" s="228">
        <f>SUMIFS('Sch A. Input'!H887:CJ887,'Sch A. Input'!$H$14:$CJ$14,"Recurring",'Sch A. Input'!$H$13:$CJ$13,"&lt;="&amp;$L$11)</f>
        <v>0</v>
      </c>
      <c r="K889" s="228">
        <f>SUMIFS('Sch A. Input'!H887:CJ887,'Sch A. Input'!$H$14:$CJ$14,"One-time",'Sch A. Input'!$H$13:$CJ$13,"&lt;="&amp;$L$11)</f>
        <v>0</v>
      </c>
      <c r="L889" s="229">
        <f t="shared" si="140"/>
        <v>0</v>
      </c>
      <c r="M889" s="228">
        <f t="shared" si="141"/>
        <v>0</v>
      </c>
      <c r="N889" s="228">
        <f t="shared" si="142"/>
        <v>0</v>
      </c>
      <c r="O889" s="259">
        <f t="shared" si="143"/>
        <v>0</v>
      </c>
      <c r="P889" s="268">
        <f t="shared" si="137"/>
        <v>0</v>
      </c>
      <c r="Q889" s="231">
        <f t="shared" si="138"/>
        <v>0</v>
      </c>
      <c r="R889" s="97">
        <f t="shared" si="144"/>
        <v>0</v>
      </c>
      <c r="S889" s="237">
        <f>IF(AND(LARGE('Sch A. Input'!$CL$15:$CL$41,COUNTIF('Sch A. Input'!$CL$15:$CL$41,"&gt;="&amp;F889))&lt;E889,F889&lt;&gt;0),"Leaver",J889-G889)</f>
        <v>0</v>
      </c>
      <c r="T889" s="237">
        <f>IF(AND(LARGE('Sch A. Input'!$CL$15:$CL$41,COUNTIF('Sch A. Input'!$CL$15:$CL$41,"&gt;="&amp;F889))&lt;E889,F889&lt;&gt;0),"Leaver",K889-H889)</f>
        <v>0</v>
      </c>
      <c r="U889" s="238">
        <f>IF(AND(LARGE('Sch A. Input'!$CL$15:$CL$41,COUNTIF('Sch A. Input'!$CL$15:$CL$41,"&gt;="&amp;F889))&lt;E889,F889&lt;&gt;0),"Leaver",L889-I889)</f>
        <v>0</v>
      </c>
      <c r="V889" s="238">
        <f>IF(AND(LARGE('Sch A. Input'!$CL$15:$CL$41,COUNTIF('Sch A. Input'!$CL$15:$CL$41,"&gt;="&amp;F889))&lt;E889,F889&lt;&gt;0),"Leaver",IFERROR(S889/X889*$M$9,0))</f>
        <v>0</v>
      </c>
      <c r="W889" s="238">
        <f>IF(AND(LARGE('Sch A. Input'!$CL$15:$CL$41,COUNTIF('Sch A. Input'!$CL$15:$CL$41,"&gt;="&amp;F889))&lt;E889,F889&lt;&gt;0),"Leaver",V889+T889)</f>
        <v>0</v>
      </c>
      <c r="X889" s="264">
        <f>IF(AND(LARGE('Sch A. Input'!$CL$15:$CL$41,COUNTIF('Sch A. Input'!$CL$15:$CL$41,"&gt;="&amp;F889))&lt;E889,F889&lt;&gt;0),"Leaver",IF(OR(D889="",D889&gt;$L$11,($L$11-14)&lt;$K$9),0,(E889+1-D889)/14-1))</f>
        <v>0</v>
      </c>
      <c r="Y889" s="265">
        <f>IF(AND(LARGE('Sch A. Input'!$CL$15:$CL$41,COUNTIF('Sch A. Input'!$CL$15:$CL$41,"&gt;="&amp;F889))&lt;E889,F889&lt;&gt;0),"Leaver",IFERROR(IF((S889/$X889*$M$9+T889)&gt;$D$12,"YES","NO"),0))</f>
        <v>0</v>
      </c>
      <c r="Z889" s="225">
        <f>IF(AND(LARGE('Sch A. Input'!$CL$15:$CL$41,COUNTIF('Sch A. Input'!$CL$15:$CL$41,"&gt;="&amp;F889))&lt;E889,F889&lt;&gt;0),"Leaver",IFERROR(IF($Y889="YES",MIN($U889*($G$12/$D$12),$G$12),(SUMPRODUCT(--((MIN(W889,$D$12))&gt;$C$9:$C$12),((MIN(W889,$D$12))-$C$9:$C$12),$H$9:$H$12))-((1-(X889/$M$9))*(SUMPRODUCT(--((MIN(V889,$D$12))&gt;$C$9:$C$12),((MIN(V889,$D$12))-$C$9:$C$12),$H$9:$H$12)))),0))</f>
        <v>0</v>
      </c>
      <c r="AA889" s="169">
        <f>IF(AND(LARGE('Sch A. Input'!$CL$15:$CL$41,COUNTIF('Sch A. Input'!$CL$15:$CL$41,"&gt;="&amp;F889))&lt;E889,F889&lt;&gt;0),"Leaver",IFERROR(Z889/U889,0))</f>
        <v>0</v>
      </c>
      <c r="AB889" s="170">
        <f>IF(AND(LARGE('Sch A. Input'!$CL$15:$CL$41,COUNTIF('Sch A. Input'!$CL$15:$CL$41,"&gt;="&amp;F889))&lt;E889,F889&lt;&gt;0),"Leaver",Q889-Z889)</f>
        <v>0</v>
      </c>
      <c r="AC889" s="94">
        <f t="shared" si="145"/>
        <v>0</v>
      </c>
      <c r="BK889" s="2"/>
      <c r="BL889" s="2"/>
      <c r="CI889"/>
    </row>
    <row r="890" spans="2:87" x14ac:dyDescent="0.35">
      <c r="B890" s="70" t="str">
        <f>IF('Sch A. Input'!B888="","",'Sch A. Input'!B888)</f>
        <v/>
      </c>
      <c r="C890" s="75" t="str">
        <f>IF('Sch A. Input'!C888="","",'Sch A. Input'!C888)</f>
        <v/>
      </c>
      <c r="D890" s="71" t="str">
        <f>IF('Sch A. Input'!D888="","",'Sch A. Input'!D888)</f>
        <v/>
      </c>
      <c r="E890" s="71">
        <f>'Sch A. Input'!E888</f>
        <v>45016</v>
      </c>
      <c r="F890" s="71">
        <f>'Sch A. Input'!F888</f>
        <v>0</v>
      </c>
      <c r="G890" s="226">
        <f>SUMIFS('Sch A. Input'!H888:CJ888,'Sch A. Input'!$H$13:$CJ$13,$L$11,'Sch A. Input'!$H$14:$CJ$14,"Recurring")</f>
        <v>0</v>
      </c>
      <c r="H890" s="226">
        <f>SUMIFS('Sch A. Input'!H888:CJ888,'Sch A. Input'!$H$13:$CJ$13,$L$11,'Sch A. Input'!$H$14:$CJ$14,"One-time")</f>
        <v>0</v>
      </c>
      <c r="I890" s="227">
        <f t="shared" si="139"/>
        <v>0</v>
      </c>
      <c r="J890" s="228">
        <f>SUMIFS('Sch A. Input'!H888:CJ888,'Sch A. Input'!$H$14:$CJ$14,"Recurring",'Sch A. Input'!$H$13:$CJ$13,"&lt;="&amp;$L$11)</f>
        <v>0</v>
      </c>
      <c r="K890" s="228">
        <f>SUMIFS('Sch A. Input'!H888:CJ888,'Sch A. Input'!$H$14:$CJ$14,"One-time",'Sch A. Input'!$H$13:$CJ$13,"&lt;="&amp;$L$11)</f>
        <v>0</v>
      </c>
      <c r="L890" s="229">
        <f t="shared" si="140"/>
        <v>0</v>
      </c>
      <c r="M890" s="228">
        <f t="shared" si="141"/>
        <v>0</v>
      </c>
      <c r="N890" s="228">
        <f t="shared" si="142"/>
        <v>0</v>
      </c>
      <c r="O890" s="259">
        <f t="shared" si="143"/>
        <v>0</v>
      </c>
      <c r="P890" s="268">
        <f t="shared" si="137"/>
        <v>0</v>
      </c>
      <c r="Q890" s="231">
        <f t="shared" si="138"/>
        <v>0</v>
      </c>
      <c r="R890" s="97">
        <f t="shared" si="144"/>
        <v>0</v>
      </c>
      <c r="S890" s="237">
        <f>IF(AND(LARGE('Sch A. Input'!$CL$15:$CL$41,COUNTIF('Sch A. Input'!$CL$15:$CL$41,"&gt;="&amp;F890))&lt;E890,F890&lt;&gt;0),"Leaver",J890-G890)</f>
        <v>0</v>
      </c>
      <c r="T890" s="237">
        <f>IF(AND(LARGE('Sch A. Input'!$CL$15:$CL$41,COUNTIF('Sch A. Input'!$CL$15:$CL$41,"&gt;="&amp;F890))&lt;E890,F890&lt;&gt;0),"Leaver",K890-H890)</f>
        <v>0</v>
      </c>
      <c r="U890" s="238">
        <f>IF(AND(LARGE('Sch A. Input'!$CL$15:$CL$41,COUNTIF('Sch A. Input'!$CL$15:$CL$41,"&gt;="&amp;F890))&lt;E890,F890&lt;&gt;0),"Leaver",L890-I890)</f>
        <v>0</v>
      </c>
      <c r="V890" s="238">
        <f>IF(AND(LARGE('Sch A. Input'!$CL$15:$CL$41,COUNTIF('Sch A. Input'!$CL$15:$CL$41,"&gt;="&amp;F890))&lt;E890,F890&lt;&gt;0),"Leaver",IFERROR(S890/X890*$M$9,0))</f>
        <v>0</v>
      </c>
      <c r="W890" s="238">
        <f>IF(AND(LARGE('Sch A. Input'!$CL$15:$CL$41,COUNTIF('Sch A. Input'!$CL$15:$CL$41,"&gt;="&amp;F890))&lt;E890,F890&lt;&gt;0),"Leaver",V890+T890)</f>
        <v>0</v>
      </c>
      <c r="X890" s="264">
        <f>IF(AND(LARGE('Sch A. Input'!$CL$15:$CL$41,COUNTIF('Sch A. Input'!$CL$15:$CL$41,"&gt;="&amp;F890))&lt;E890,F890&lt;&gt;0),"Leaver",IF(OR(D890="",D890&gt;$L$11,($L$11-14)&lt;$K$9),0,(E890+1-D890)/14-1))</f>
        <v>0</v>
      </c>
      <c r="Y890" s="265">
        <f>IF(AND(LARGE('Sch A. Input'!$CL$15:$CL$41,COUNTIF('Sch A. Input'!$CL$15:$CL$41,"&gt;="&amp;F890))&lt;E890,F890&lt;&gt;0),"Leaver",IFERROR(IF((S890/$X890*$M$9+T890)&gt;$D$12,"YES","NO"),0))</f>
        <v>0</v>
      </c>
      <c r="Z890" s="225">
        <f>IF(AND(LARGE('Sch A. Input'!$CL$15:$CL$41,COUNTIF('Sch A. Input'!$CL$15:$CL$41,"&gt;="&amp;F890))&lt;E890,F890&lt;&gt;0),"Leaver",IFERROR(IF($Y890="YES",MIN($U890*($G$12/$D$12),$G$12),(SUMPRODUCT(--((MIN(W890,$D$12))&gt;$C$9:$C$12),((MIN(W890,$D$12))-$C$9:$C$12),$H$9:$H$12))-((1-(X890/$M$9))*(SUMPRODUCT(--((MIN(V890,$D$12))&gt;$C$9:$C$12),((MIN(V890,$D$12))-$C$9:$C$12),$H$9:$H$12)))),0))</f>
        <v>0</v>
      </c>
      <c r="AA890" s="169">
        <f>IF(AND(LARGE('Sch A. Input'!$CL$15:$CL$41,COUNTIF('Sch A. Input'!$CL$15:$CL$41,"&gt;="&amp;F890))&lt;E890,F890&lt;&gt;0),"Leaver",IFERROR(Z890/U890,0))</f>
        <v>0</v>
      </c>
      <c r="AB890" s="170">
        <f>IF(AND(LARGE('Sch A. Input'!$CL$15:$CL$41,COUNTIF('Sch A. Input'!$CL$15:$CL$41,"&gt;="&amp;F890))&lt;E890,F890&lt;&gt;0),"Leaver",Q890-Z890)</f>
        <v>0</v>
      </c>
      <c r="AC890" s="94">
        <f t="shared" si="145"/>
        <v>0</v>
      </c>
      <c r="BK890" s="2"/>
      <c r="BL890" s="2"/>
      <c r="CI890"/>
    </row>
    <row r="891" spans="2:87" x14ac:dyDescent="0.35">
      <c r="B891" s="70" t="str">
        <f>IF('Sch A. Input'!B889="","",'Sch A. Input'!B889)</f>
        <v/>
      </c>
      <c r="C891" s="75" t="str">
        <f>IF('Sch A. Input'!C889="","",'Sch A. Input'!C889)</f>
        <v/>
      </c>
      <c r="D891" s="71" t="str">
        <f>IF('Sch A. Input'!D889="","",'Sch A. Input'!D889)</f>
        <v/>
      </c>
      <c r="E891" s="71">
        <f>'Sch A. Input'!E889</f>
        <v>45016</v>
      </c>
      <c r="F891" s="71">
        <f>'Sch A. Input'!F889</f>
        <v>0</v>
      </c>
      <c r="G891" s="226">
        <f>SUMIFS('Sch A. Input'!H889:CJ889,'Sch A. Input'!$H$13:$CJ$13,$L$11,'Sch A. Input'!$H$14:$CJ$14,"Recurring")</f>
        <v>0</v>
      </c>
      <c r="H891" s="226">
        <f>SUMIFS('Sch A. Input'!H889:CJ889,'Sch A. Input'!$H$13:$CJ$13,$L$11,'Sch A. Input'!$H$14:$CJ$14,"One-time")</f>
        <v>0</v>
      </c>
      <c r="I891" s="227">
        <f t="shared" si="139"/>
        <v>0</v>
      </c>
      <c r="J891" s="228">
        <f>SUMIFS('Sch A. Input'!H889:CJ889,'Sch A. Input'!$H$14:$CJ$14,"Recurring",'Sch A. Input'!$H$13:$CJ$13,"&lt;="&amp;$L$11)</f>
        <v>0</v>
      </c>
      <c r="K891" s="228">
        <f>SUMIFS('Sch A. Input'!H889:CJ889,'Sch A. Input'!$H$14:$CJ$14,"One-time",'Sch A. Input'!$H$13:$CJ$13,"&lt;="&amp;$L$11)</f>
        <v>0</v>
      </c>
      <c r="L891" s="229">
        <f t="shared" si="140"/>
        <v>0</v>
      </c>
      <c r="M891" s="228">
        <f t="shared" si="141"/>
        <v>0</v>
      </c>
      <c r="N891" s="228">
        <f t="shared" si="142"/>
        <v>0</v>
      </c>
      <c r="O891" s="259">
        <f t="shared" si="143"/>
        <v>0</v>
      </c>
      <c r="P891" s="268">
        <f t="shared" si="137"/>
        <v>0</v>
      </c>
      <c r="Q891" s="231">
        <f t="shared" si="138"/>
        <v>0</v>
      </c>
      <c r="R891" s="97">
        <f t="shared" si="144"/>
        <v>0</v>
      </c>
      <c r="S891" s="237">
        <f>IF(AND(LARGE('Sch A. Input'!$CL$15:$CL$41,COUNTIF('Sch A. Input'!$CL$15:$CL$41,"&gt;="&amp;F891))&lt;E891,F891&lt;&gt;0),"Leaver",J891-G891)</f>
        <v>0</v>
      </c>
      <c r="T891" s="237">
        <f>IF(AND(LARGE('Sch A. Input'!$CL$15:$CL$41,COUNTIF('Sch A. Input'!$CL$15:$CL$41,"&gt;="&amp;F891))&lt;E891,F891&lt;&gt;0),"Leaver",K891-H891)</f>
        <v>0</v>
      </c>
      <c r="U891" s="238">
        <f>IF(AND(LARGE('Sch A. Input'!$CL$15:$CL$41,COUNTIF('Sch A. Input'!$CL$15:$CL$41,"&gt;="&amp;F891))&lt;E891,F891&lt;&gt;0),"Leaver",L891-I891)</f>
        <v>0</v>
      </c>
      <c r="V891" s="238">
        <f>IF(AND(LARGE('Sch A. Input'!$CL$15:$CL$41,COUNTIF('Sch A. Input'!$CL$15:$CL$41,"&gt;="&amp;F891))&lt;E891,F891&lt;&gt;0),"Leaver",IFERROR(S891/X891*$M$9,0))</f>
        <v>0</v>
      </c>
      <c r="W891" s="238">
        <f>IF(AND(LARGE('Sch A. Input'!$CL$15:$CL$41,COUNTIF('Sch A. Input'!$CL$15:$CL$41,"&gt;="&amp;F891))&lt;E891,F891&lt;&gt;0),"Leaver",V891+T891)</f>
        <v>0</v>
      </c>
      <c r="X891" s="264">
        <f>IF(AND(LARGE('Sch A. Input'!$CL$15:$CL$41,COUNTIF('Sch A. Input'!$CL$15:$CL$41,"&gt;="&amp;F891))&lt;E891,F891&lt;&gt;0),"Leaver",IF(OR(D891="",D891&gt;$L$11,($L$11-14)&lt;$K$9),0,(E891+1-D891)/14-1))</f>
        <v>0</v>
      </c>
      <c r="Y891" s="265">
        <f>IF(AND(LARGE('Sch A. Input'!$CL$15:$CL$41,COUNTIF('Sch A. Input'!$CL$15:$CL$41,"&gt;="&amp;F891))&lt;E891,F891&lt;&gt;0),"Leaver",IFERROR(IF((S891/$X891*$M$9+T891)&gt;$D$12,"YES","NO"),0))</f>
        <v>0</v>
      </c>
      <c r="Z891" s="225">
        <f>IF(AND(LARGE('Sch A. Input'!$CL$15:$CL$41,COUNTIF('Sch A. Input'!$CL$15:$CL$41,"&gt;="&amp;F891))&lt;E891,F891&lt;&gt;0),"Leaver",IFERROR(IF($Y891="YES",MIN($U891*($G$12/$D$12),$G$12),(SUMPRODUCT(--((MIN(W891,$D$12))&gt;$C$9:$C$12),((MIN(W891,$D$12))-$C$9:$C$12),$H$9:$H$12))-((1-(X891/$M$9))*(SUMPRODUCT(--((MIN(V891,$D$12))&gt;$C$9:$C$12),((MIN(V891,$D$12))-$C$9:$C$12),$H$9:$H$12)))),0))</f>
        <v>0</v>
      </c>
      <c r="AA891" s="169">
        <f>IF(AND(LARGE('Sch A. Input'!$CL$15:$CL$41,COUNTIF('Sch A. Input'!$CL$15:$CL$41,"&gt;="&amp;F891))&lt;E891,F891&lt;&gt;0),"Leaver",IFERROR(Z891/U891,0))</f>
        <v>0</v>
      </c>
      <c r="AB891" s="170">
        <f>IF(AND(LARGE('Sch A. Input'!$CL$15:$CL$41,COUNTIF('Sch A. Input'!$CL$15:$CL$41,"&gt;="&amp;F891))&lt;E891,F891&lt;&gt;0),"Leaver",Q891-Z891)</f>
        <v>0</v>
      </c>
      <c r="AC891" s="94">
        <f t="shared" si="145"/>
        <v>0</v>
      </c>
      <c r="BK891" s="2"/>
      <c r="BL891" s="2"/>
      <c r="CI891"/>
    </row>
    <row r="892" spans="2:87" x14ac:dyDescent="0.35">
      <c r="B892" s="70" t="str">
        <f>IF('Sch A. Input'!B890="","",'Sch A. Input'!B890)</f>
        <v/>
      </c>
      <c r="C892" s="75" t="str">
        <f>IF('Sch A. Input'!C890="","",'Sch A. Input'!C890)</f>
        <v/>
      </c>
      <c r="D892" s="71" t="str">
        <f>IF('Sch A. Input'!D890="","",'Sch A. Input'!D890)</f>
        <v/>
      </c>
      <c r="E892" s="71">
        <f>'Sch A. Input'!E890</f>
        <v>45016</v>
      </c>
      <c r="F892" s="71">
        <f>'Sch A. Input'!F890</f>
        <v>0</v>
      </c>
      <c r="G892" s="226">
        <f>SUMIFS('Sch A. Input'!H890:CJ890,'Sch A. Input'!$H$13:$CJ$13,$L$11,'Sch A. Input'!$H$14:$CJ$14,"Recurring")</f>
        <v>0</v>
      </c>
      <c r="H892" s="226">
        <f>SUMIFS('Sch A. Input'!H890:CJ890,'Sch A. Input'!$H$13:$CJ$13,$L$11,'Sch A. Input'!$H$14:$CJ$14,"One-time")</f>
        <v>0</v>
      </c>
      <c r="I892" s="227">
        <f t="shared" si="139"/>
        <v>0</v>
      </c>
      <c r="J892" s="228">
        <f>SUMIFS('Sch A. Input'!H890:CJ890,'Sch A. Input'!$H$14:$CJ$14,"Recurring",'Sch A. Input'!$H$13:$CJ$13,"&lt;="&amp;$L$11)</f>
        <v>0</v>
      </c>
      <c r="K892" s="228">
        <f>SUMIFS('Sch A. Input'!H890:CJ890,'Sch A. Input'!$H$14:$CJ$14,"One-time",'Sch A. Input'!$H$13:$CJ$13,"&lt;="&amp;$L$11)</f>
        <v>0</v>
      </c>
      <c r="L892" s="229">
        <f t="shared" si="140"/>
        <v>0</v>
      </c>
      <c r="M892" s="228">
        <f t="shared" si="141"/>
        <v>0</v>
      </c>
      <c r="N892" s="228">
        <f t="shared" si="142"/>
        <v>0</v>
      </c>
      <c r="O892" s="259">
        <f t="shared" si="143"/>
        <v>0</v>
      </c>
      <c r="P892" s="268">
        <f t="shared" si="137"/>
        <v>0</v>
      </c>
      <c r="Q892" s="231">
        <f t="shared" si="138"/>
        <v>0</v>
      </c>
      <c r="R892" s="97">
        <f t="shared" si="144"/>
        <v>0</v>
      </c>
      <c r="S892" s="237">
        <f>IF(AND(LARGE('Sch A. Input'!$CL$15:$CL$41,COUNTIF('Sch A. Input'!$CL$15:$CL$41,"&gt;="&amp;F892))&lt;E892,F892&lt;&gt;0),"Leaver",J892-G892)</f>
        <v>0</v>
      </c>
      <c r="T892" s="237">
        <f>IF(AND(LARGE('Sch A. Input'!$CL$15:$CL$41,COUNTIF('Sch A. Input'!$CL$15:$CL$41,"&gt;="&amp;F892))&lt;E892,F892&lt;&gt;0),"Leaver",K892-H892)</f>
        <v>0</v>
      </c>
      <c r="U892" s="238">
        <f>IF(AND(LARGE('Sch A. Input'!$CL$15:$CL$41,COUNTIF('Sch A. Input'!$CL$15:$CL$41,"&gt;="&amp;F892))&lt;E892,F892&lt;&gt;0),"Leaver",L892-I892)</f>
        <v>0</v>
      </c>
      <c r="V892" s="238">
        <f>IF(AND(LARGE('Sch A. Input'!$CL$15:$CL$41,COUNTIF('Sch A. Input'!$CL$15:$CL$41,"&gt;="&amp;F892))&lt;E892,F892&lt;&gt;0),"Leaver",IFERROR(S892/X892*$M$9,0))</f>
        <v>0</v>
      </c>
      <c r="W892" s="238">
        <f>IF(AND(LARGE('Sch A. Input'!$CL$15:$CL$41,COUNTIF('Sch A. Input'!$CL$15:$CL$41,"&gt;="&amp;F892))&lt;E892,F892&lt;&gt;0),"Leaver",V892+T892)</f>
        <v>0</v>
      </c>
      <c r="X892" s="264">
        <f>IF(AND(LARGE('Sch A. Input'!$CL$15:$CL$41,COUNTIF('Sch A. Input'!$CL$15:$CL$41,"&gt;="&amp;F892))&lt;E892,F892&lt;&gt;0),"Leaver",IF(OR(D892="",D892&gt;$L$11,($L$11-14)&lt;$K$9),0,(E892+1-D892)/14-1))</f>
        <v>0</v>
      </c>
      <c r="Y892" s="265">
        <f>IF(AND(LARGE('Sch A. Input'!$CL$15:$CL$41,COUNTIF('Sch A. Input'!$CL$15:$CL$41,"&gt;="&amp;F892))&lt;E892,F892&lt;&gt;0),"Leaver",IFERROR(IF((S892/$X892*$M$9+T892)&gt;$D$12,"YES","NO"),0))</f>
        <v>0</v>
      </c>
      <c r="Z892" s="225">
        <f>IF(AND(LARGE('Sch A. Input'!$CL$15:$CL$41,COUNTIF('Sch A. Input'!$CL$15:$CL$41,"&gt;="&amp;F892))&lt;E892,F892&lt;&gt;0),"Leaver",IFERROR(IF($Y892="YES",MIN($U892*($G$12/$D$12),$G$12),(SUMPRODUCT(--((MIN(W892,$D$12))&gt;$C$9:$C$12),((MIN(W892,$D$12))-$C$9:$C$12),$H$9:$H$12))-((1-(X892/$M$9))*(SUMPRODUCT(--((MIN(V892,$D$12))&gt;$C$9:$C$12),((MIN(V892,$D$12))-$C$9:$C$12),$H$9:$H$12)))),0))</f>
        <v>0</v>
      </c>
      <c r="AA892" s="169">
        <f>IF(AND(LARGE('Sch A. Input'!$CL$15:$CL$41,COUNTIF('Sch A. Input'!$CL$15:$CL$41,"&gt;="&amp;F892))&lt;E892,F892&lt;&gt;0),"Leaver",IFERROR(Z892/U892,0))</f>
        <v>0</v>
      </c>
      <c r="AB892" s="170">
        <f>IF(AND(LARGE('Sch A. Input'!$CL$15:$CL$41,COUNTIF('Sch A. Input'!$CL$15:$CL$41,"&gt;="&amp;F892))&lt;E892,F892&lt;&gt;0),"Leaver",Q892-Z892)</f>
        <v>0</v>
      </c>
      <c r="AC892" s="94">
        <f t="shared" si="145"/>
        <v>0</v>
      </c>
      <c r="BK892" s="2"/>
      <c r="BL892" s="2"/>
      <c r="CI892"/>
    </row>
    <row r="893" spans="2:87" x14ac:dyDescent="0.35">
      <c r="B893" s="70" t="str">
        <f>IF('Sch A. Input'!B891="","",'Sch A. Input'!B891)</f>
        <v/>
      </c>
      <c r="C893" s="75" t="str">
        <f>IF('Sch A. Input'!C891="","",'Sch A. Input'!C891)</f>
        <v/>
      </c>
      <c r="D893" s="71" t="str">
        <f>IF('Sch A. Input'!D891="","",'Sch A. Input'!D891)</f>
        <v/>
      </c>
      <c r="E893" s="71">
        <f>'Sch A. Input'!E891</f>
        <v>45016</v>
      </c>
      <c r="F893" s="71">
        <f>'Sch A. Input'!F891</f>
        <v>0</v>
      </c>
      <c r="G893" s="226">
        <f>SUMIFS('Sch A. Input'!H891:CJ891,'Sch A. Input'!$H$13:$CJ$13,$L$11,'Sch A. Input'!$H$14:$CJ$14,"Recurring")</f>
        <v>0</v>
      </c>
      <c r="H893" s="226">
        <f>SUMIFS('Sch A. Input'!H891:CJ891,'Sch A. Input'!$H$13:$CJ$13,$L$11,'Sch A. Input'!$H$14:$CJ$14,"One-time")</f>
        <v>0</v>
      </c>
      <c r="I893" s="227">
        <f t="shared" si="139"/>
        <v>0</v>
      </c>
      <c r="J893" s="228">
        <f>SUMIFS('Sch A. Input'!H891:CJ891,'Sch A. Input'!$H$14:$CJ$14,"Recurring",'Sch A. Input'!$H$13:$CJ$13,"&lt;="&amp;$L$11)</f>
        <v>0</v>
      </c>
      <c r="K893" s="228">
        <f>SUMIFS('Sch A. Input'!H891:CJ891,'Sch A. Input'!$H$14:$CJ$14,"One-time",'Sch A. Input'!$H$13:$CJ$13,"&lt;="&amp;$L$11)</f>
        <v>0</v>
      </c>
      <c r="L893" s="229">
        <f t="shared" si="140"/>
        <v>0</v>
      </c>
      <c r="M893" s="228">
        <f t="shared" si="141"/>
        <v>0</v>
      </c>
      <c r="N893" s="228">
        <f t="shared" si="142"/>
        <v>0</v>
      </c>
      <c r="O893" s="259">
        <f t="shared" si="143"/>
        <v>0</v>
      </c>
      <c r="P893" s="268">
        <f t="shared" si="137"/>
        <v>0</v>
      </c>
      <c r="Q893" s="231">
        <f t="shared" si="138"/>
        <v>0</v>
      </c>
      <c r="R893" s="97">
        <f t="shared" si="144"/>
        <v>0</v>
      </c>
      <c r="S893" s="237">
        <f>IF(AND(LARGE('Sch A. Input'!$CL$15:$CL$41,COUNTIF('Sch A. Input'!$CL$15:$CL$41,"&gt;="&amp;F893))&lt;E893,F893&lt;&gt;0),"Leaver",J893-G893)</f>
        <v>0</v>
      </c>
      <c r="T893" s="237">
        <f>IF(AND(LARGE('Sch A. Input'!$CL$15:$CL$41,COUNTIF('Sch A. Input'!$CL$15:$CL$41,"&gt;="&amp;F893))&lt;E893,F893&lt;&gt;0),"Leaver",K893-H893)</f>
        <v>0</v>
      </c>
      <c r="U893" s="238">
        <f>IF(AND(LARGE('Sch A. Input'!$CL$15:$CL$41,COUNTIF('Sch A. Input'!$CL$15:$CL$41,"&gt;="&amp;F893))&lt;E893,F893&lt;&gt;0),"Leaver",L893-I893)</f>
        <v>0</v>
      </c>
      <c r="V893" s="238">
        <f>IF(AND(LARGE('Sch A. Input'!$CL$15:$CL$41,COUNTIF('Sch A. Input'!$CL$15:$CL$41,"&gt;="&amp;F893))&lt;E893,F893&lt;&gt;0),"Leaver",IFERROR(S893/X893*$M$9,0))</f>
        <v>0</v>
      </c>
      <c r="W893" s="238">
        <f>IF(AND(LARGE('Sch A. Input'!$CL$15:$CL$41,COUNTIF('Sch A. Input'!$CL$15:$CL$41,"&gt;="&amp;F893))&lt;E893,F893&lt;&gt;0),"Leaver",V893+T893)</f>
        <v>0</v>
      </c>
      <c r="X893" s="264">
        <f>IF(AND(LARGE('Sch A. Input'!$CL$15:$CL$41,COUNTIF('Sch A. Input'!$CL$15:$CL$41,"&gt;="&amp;F893))&lt;E893,F893&lt;&gt;0),"Leaver",IF(OR(D893="",D893&gt;$L$11,($L$11-14)&lt;$K$9),0,(E893+1-D893)/14-1))</f>
        <v>0</v>
      </c>
      <c r="Y893" s="265">
        <f>IF(AND(LARGE('Sch A. Input'!$CL$15:$CL$41,COUNTIF('Sch A. Input'!$CL$15:$CL$41,"&gt;="&amp;F893))&lt;E893,F893&lt;&gt;0),"Leaver",IFERROR(IF((S893/$X893*$M$9+T893)&gt;$D$12,"YES","NO"),0))</f>
        <v>0</v>
      </c>
      <c r="Z893" s="225">
        <f>IF(AND(LARGE('Sch A. Input'!$CL$15:$CL$41,COUNTIF('Sch A. Input'!$CL$15:$CL$41,"&gt;="&amp;F893))&lt;E893,F893&lt;&gt;0),"Leaver",IFERROR(IF($Y893="YES",MIN($U893*($G$12/$D$12),$G$12),(SUMPRODUCT(--((MIN(W893,$D$12))&gt;$C$9:$C$12),((MIN(W893,$D$12))-$C$9:$C$12),$H$9:$H$12))-((1-(X893/$M$9))*(SUMPRODUCT(--((MIN(V893,$D$12))&gt;$C$9:$C$12),((MIN(V893,$D$12))-$C$9:$C$12),$H$9:$H$12)))),0))</f>
        <v>0</v>
      </c>
      <c r="AA893" s="169">
        <f>IF(AND(LARGE('Sch A. Input'!$CL$15:$CL$41,COUNTIF('Sch A. Input'!$CL$15:$CL$41,"&gt;="&amp;F893))&lt;E893,F893&lt;&gt;0),"Leaver",IFERROR(Z893/U893,0))</f>
        <v>0</v>
      </c>
      <c r="AB893" s="170">
        <f>IF(AND(LARGE('Sch A. Input'!$CL$15:$CL$41,COUNTIF('Sch A. Input'!$CL$15:$CL$41,"&gt;="&amp;F893))&lt;E893,F893&lt;&gt;0),"Leaver",Q893-Z893)</f>
        <v>0</v>
      </c>
      <c r="AC893" s="94">
        <f t="shared" si="145"/>
        <v>0</v>
      </c>
      <c r="BK893" s="2"/>
      <c r="BL893" s="2"/>
      <c r="CI893"/>
    </row>
    <row r="894" spans="2:87" x14ac:dyDescent="0.35">
      <c r="B894" s="70" t="str">
        <f>IF('Sch A. Input'!B892="","",'Sch A. Input'!B892)</f>
        <v/>
      </c>
      <c r="C894" s="75" t="str">
        <f>IF('Sch A. Input'!C892="","",'Sch A. Input'!C892)</f>
        <v/>
      </c>
      <c r="D894" s="71" t="str">
        <f>IF('Sch A. Input'!D892="","",'Sch A. Input'!D892)</f>
        <v/>
      </c>
      <c r="E894" s="71">
        <f>'Sch A. Input'!E892</f>
        <v>45016</v>
      </c>
      <c r="F894" s="71">
        <f>'Sch A. Input'!F892</f>
        <v>0</v>
      </c>
      <c r="G894" s="226">
        <f>SUMIFS('Sch A. Input'!H892:CJ892,'Sch A. Input'!$H$13:$CJ$13,$L$11,'Sch A. Input'!$H$14:$CJ$14,"Recurring")</f>
        <v>0</v>
      </c>
      <c r="H894" s="226">
        <f>SUMIFS('Sch A. Input'!H892:CJ892,'Sch A. Input'!$H$13:$CJ$13,$L$11,'Sch A. Input'!$H$14:$CJ$14,"One-time")</f>
        <v>0</v>
      </c>
      <c r="I894" s="227">
        <f t="shared" si="139"/>
        <v>0</v>
      </c>
      <c r="J894" s="228">
        <f>SUMIFS('Sch A. Input'!H892:CJ892,'Sch A. Input'!$H$14:$CJ$14,"Recurring",'Sch A. Input'!$H$13:$CJ$13,"&lt;="&amp;$L$11)</f>
        <v>0</v>
      </c>
      <c r="K894" s="228">
        <f>SUMIFS('Sch A. Input'!H892:CJ892,'Sch A. Input'!$H$14:$CJ$14,"One-time",'Sch A. Input'!$H$13:$CJ$13,"&lt;="&amp;$L$11)</f>
        <v>0</v>
      </c>
      <c r="L894" s="229">
        <f t="shared" si="140"/>
        <v>0</v>
      </c>
      <c r="M894" s="228">
        <f t="shared" si="141"/>
        <v>0</v>
      </c>
      <c r="N894" s="228">
        <f t="shared" si="142"/>
        <v>0</v>
      </c>
      <c r="O894" s="259">
        <f t="shared" si="143"/>
        <v>0</v>
      </c>
      <c r="P894" s="268">
        <f t="shared" si="137"/>
        <v>0</v>
      </c>
      <c r="Q894" s="231">
        <f t="shared" si="138"/>
        <v>0</v>
      </c>
      <c r="R894" s="97">
        <f t="shared" si="144"/>
        <v>0</v>
      </c>
      <c r="S894" s="237">
        <f>IF(AND(LARGE('Sch A. Input'!$CL$15:$CL$41,COUNTIF('Sch A. Input'!$CL$15:$CL$41,"&gt;="&amp;F894))&lt;E894,F894&lt;&gt;0),"Leaver",J894-G894)</f>
        <v>0</v>
      </c>
      <c r="T894" s="237">
        <f>IF(AND(LARGE('Sch A. Input'!$CL$15:$CL$41,COUNTIF('Sch A. Input'!$CL$15:$CL$41,"&gt;="&amp;F894))&lt;E894,F894&lt;&gt;0),"Leaver",K894-H894)</f>
        <v>0</v>
      </c>
      <c r="U894" s="238">
        <f>IF(AND(LARGE('Sch A. Input'!$CL$15:$CL$41,COUNTIF('Sch A. Input'!$CL$15:$CL$41,"&gt;="&amp;F894))&lt;E894,F894&lt;&gt;0),"Leaver",L894-I894)</f>
        <v>0</v>
      </c>
      <c r="V894" s="238">
        <f>IF(AND(LARGE('Sch A. Input'!$CL$15:$CL$41,COUNTIF('Sch A. Input'!$CL$15:$CL$41,"&gt;="&amp;F894))&lt;E894,F894&lt;&gt;0),"Leaver",IFERROR(S894/X894*$M$9,0))</f>
        <v>0</v>
      </c>
      <c r="W894" s="238">
        <f>IF(AND(LARGE('Sch A. Input'!$CL$15:$CL$41,COUNTIF('Sch A. Input'!$CL$15:$CL$41,"&gt;="&amp;F894))&lt;E894,F894&lt;&gt;0),"Leaver",V894+T894)</f>
        <v>0</v>
      </c>
      <c r="X894" s="264">
        <f>IF(AND(LARGE('Sch A. Input'!$CL$15:$CL$41,COUNTIF('Sch A. Input'!$CL$15:$CL$41,"&gt;="&amp;F894))&lt;E894,F894&lt;&gt;0),"Leaver",IF(OR(D894="",D894&gt;$L$11,($L$11-14)&lt;$K$9),0,(E894+1-D894)/14-1))</f>
        <v>0</v>
      </c>
      <c r="Y894" s="265">
        <f>IF(AND(LARGE('Sch A. Input'!$CL$15:$CL$41,COUNTIF('Sch A. Input'!$CL$15:$CL$41,"&gt;="&amp;F894))&lt;E894,F894&lt;&gt;0),"Leaver",IFERROR(IF((S894/$X894*$M$9+T894)&gt;$D$12,"YES","NO"),0))</f>
        <v>0</v>
      </c>
      <c r="Z894" s="225">
        <f>IF(AND(LARGE('Sch A. Input'!$CL$15:$CL$41,COUNTIF('Sch A. Input'!$CL$15:$CL$41,"&gt;="&amp;F894))&lt;E894,F894&lt;&gt;0),"Leaver",IFERROR(IF($Y894="YES",MIN($U894*($G$12/$D$12),$G$12),(SUMPRODUCT(--((MIN(W894,$D$12))&gt;$C$9:$C$12),((MIN(W894,$D$12))-$C$9:$C$12),$H$9:$H$12))-((1-(X894/$M$9))*(SUMPRODUCT(--((MIN(V894,$D$12))&gt;$C$9:$C$12),((MIN(V894,$D$12))-$C$9:$C$12),$H$9:$H$12)))),0))</f>
        <v>0</v>
      </c>
      <c r="AA894" s="169">
        <f>IF(AND(LARGE('Sch A. Input'!$CL$15:$CL$41,COUNTIF('Sch A. Input'!$CL$15:$CL$41,"&gt;="&amp;F894))&lt;E894,F894&lt;&gt;0),"Leaver",IFERROR(Z894/U894,0))</f>
        <v>0</v>
      </c>
      <c r="AB894" s="170">
        <f>IF(AND(LARGE('Sch A. Input'!$CL$15:$CL$41,COUNTIF('Sch A. Input'!$CL$15:$CL$41,"&gt;="&amp;F894))&lt;E894,F894&lt;&gt;0),"Leaver",Q894-Z894)</f>
        <v>0</v>
      </c>
      <c r="AC894" s="94">
        <f t="shared" si="145"/>
        <v>0</v>
      </c>
      <c r="BK894" s="2"/>
      <c r="BL894" s="2"/>
      <c r="CI894"/>
    </row>
    <row r="895" spans="2:87" x14ac:dyDescent="0.35">
      <c r="B895" s="70" t="str">
        <f>IF('Sch A. Input'!B893="","",'Sch A. Input'!B893)</f>
        <v/>
      </c>
      <c r="C895" s="75" t="str">
        <f>IF('Sch A. Input'!C893="","",'Sch A. Input'!C893)</f>
        <v/>
      </c>
      <c r="D895" s="71" t="str">
        <f>IF('Sch A. Input'!D893="","",'Sch A. Input'!D893)</f>
        <v/>
      </c>
      <c r="E895" s="71">
        <f>'Sch A. Input'!E893</f>
        <v>45016</v>
      </c>
      <c r="F895" s="71">
        <f>'Sch A. Input'!F893</f>
        <v>0</v>
      </c>
      <c r="G895" s="226">
        <f>SUMIFS('Sch A. Input'!H893:CJ893,'Sch A. Input'!$H$13:$CJ$13,$L$11,'Sch A. Input'!$H$14:$CJ$14,"Recurring")</f>
        <v>0</v>
      </c>
      <c r="H895" s="226">
        <f>SUMIFS('Sch A. Input'!H893:CJ893,'Sch A. Input'!$H$13:$CJ$13,$L$11,'Sch A. Input'!$H$14:$CJ$14,"One-time")</f>
        <v>0</v>
      </c>
      <c r="I895" s="227">
        <f t="shared" si="139"/>
        <v>0</v>
      </c>
      <c r="J895" s="228">
        <f>SUMIFS('Sch A. Input'!H893:CJ893,'Sch A. Input'!$H$14:$CJ$14,"Recurring",'Sch A. Input'!$H$13:$CJ$13,"&lt;="&amp;$L$11)</f>
        <v>0</v>
      </c>
      <c r="K895" s="228">
        <f>SUMIFS('Sch A. Input'!H893:CJ893,'Sch A. Input'!$H$14:$CJ$14,"One-time",'Sch A. Input'!$H$13:$CJ$13,"&lt;="&amp;$L$11)</f>
        <v>0</v>
      </c>
      <c r="L895" s="229">
        <f t="shared" si="140"/>
        <v>0</v>
      </c>
      <c r="M895" s="228">
        <f t="shared" si="141"/>
        <v>0</v>
      </c>
      <c r="N895" s="228">
        <f t="shared" si="142"/>
        <v>0</v>
      </c>
      <c r="O895" s="259">
        <f t="shared" si="143"/>
        <v>0</v>
      </c>
      <c r="P895" s="268">
        <f t="shared" si="137"/>
        <v>0</v>
      </c>
      <c r="Q895" s="231">
        <f t="shared" si="138"/>
        <v>0</v>
      </c>
      <c r="R895" s="97">
        <f t="shared" si="144"/>
        <v>0</v>
      </c>
      <c r="S895" s="237">
        <f>IF(AND(LARGE('Sch A. Input'!$CL$15:$CL$41,COUNTIF('Sch A. Input'!$CL$15:$CL$41,"&gt;="&amp;F895))&lt;E895,F895&lt;&gt;0),"Leaver",J895-G895)</f>
        <v>0</v>
      </c>
      <c r="T895" s="237">
        <f>IF(AND(LARGE('Sch A. Input'!$CL$15:$CL$41,COUNTIF('Sch A. Input'!$CL$15:$CL$41,"&gt;="&amp;F895))&lt;E895,F895&lt;&gt;0),"Leaver",K895-H895)</f>
        <v>0</v>
      </c>
      <c r="U895" s="238">
        <f>IF(AND(LARGE('Sch A. Input'!$CL$15:$CL$41,COUNTIF('Sch A. Input'!$CL$15:$CL$41,"&gt;="&amp;F895))&lt;E895,F895&lt;&gt;0),"Leaver",L895-I895)</f>
        <v>0</v>
      </c>
      <c r="V895" s="238">
        <f>IF(AND(LARGE('Sch A. Input'!$CL$15:$CL$41,COUNTIF('Sch A. Input'!$CL$15:$CL$41,"&gt;="&amp;F895))&lt;E895,F895&lt;&gt;0),"Leaver",IFERROR(S895/X895*$M$9,0))</f>
        <v>0</v>
      </c>
      <c r="W895" s="238">
        <f>IF(AND(LARGE('Sch A. Input'!$CL$15:$CL$41,COUNTIF('Sch A. Input'!$CL$15:$CL$41,"&gt;="&amp;F895))&lt;E895,F895&lt;&gt;0),"Leaver",V895+T895)</f>
        <v>0</v>
      </c>
      <c r="X895" s="264">
        <f>IF(AND(LARGE('Sch A. Input'!$CL$15:$CL$41,COUNTIF('Sch A. Input'!$CL$15:$CL$41,"&gt;="&amp;F895))&lt;E895,F895&lt;&gt;0),"Leaver",IF(OR(D895="",D895&gt;$L$11,($L$11-14)&lt;$K$9),0,(E895+1-D895)/14-1))</f>
        <v>0</v>
      </c>
      <c r="Y895" s="265">
        <f>IF(AND(LARGE('Sch A. Input'!$CL$15:$CL$41,COUNTIF('Sch A. Input'!$CL$15:$CL$41,"&gt;="&amp;F895))&lt;E895,F895&lt;&gt;0),"Leaver",IFERROR(IF((S895/$X895*$M$9+T895)&gt;$D$12,"YES","NO"),0))</f>
        <v>0</v>
      </c>
      <c r="Z895" s="225">
        <f>IF(AND(LARGE('Sch A. Input'!$CL$15:$CL$41,COUNTIF('Sch A. Input'!$CL$15:$CL$41,"&gt;="&amp;F895))&lt;E895,F895&lt;&gt;0),"Leaver",IFERROR(IF($Y895="YES",MIN($U895*($G$12/$D$12),$G$12),(SUMPRODUCT(--((MIN(W895,$D$12))&gt;$C$9:$C$12),((MIN(W895,$D$12))-$C$9:$C$12),$H$9:$H$12))-((1-(X895/$M$9))*(SUMPRODUCT(--((MIN(V895,$D$12))&gt;$C$9:$C$12),((MIN(V895,$D$12))-$C$9:$C$12),$H$9:$H$12)))),0))</f>
        <v>0</v>
      </c>
      <c r="AA895" s="169">
        <f>IF(AND(LARGE('Sch A. Input'!$CL$15:$CL$41,COUNTIF('Sch A. Input'!$CL$15:$CL$41,"&gt;="&amp;F895))&lt;E895,F895&lt;&gt;0),"Leaver",IFERROR(Z895/U895,0))</f>
        <v>0</v>
      </c>
      <c r="AB895" s="170">
        <f>IF(AND(LARGE('Sch A. Input'!$CL$15:$CL$41,COUNTIF('Sch A. Input'!$CL$15:$CL$41,"&gt;="&amp;F895))&lt;E895,F895&lt;&gt;0),"Leaver",Q895-Z895)</f>
        <v>0</v>
      </c>
      <c r="AC895" s="94">
        <f t="shared" si="145"/>
        <v>0</v>
      </c>
      <c r="BK895" s="2"/>
      <c r="BL895" s="2"/>
      <c r="CI895"/>
    </row>
    <row r="896" spans="2:87" x14ac:dyDescent="0.35">
      <c r="B896" s="70" t="str">
        <f>IF('Sch A. Input'!B894="","",'Sch A. Input'!B894)</f>
        <v/>
      </c>
      <c r="C896" s="75" t="str">
        <f>IF('Sch A. Input'!C894="","",'Sch A. Input'!C894)</f>
        <v/>
      </c>
      <c r="D896" s="71" t="str">
        <f>IF('Sch A. Input'!D894="","",'Sch A. Input'!D894)</f>
        <v/>
      </c>
      <c r="E896" s="71">
        <f>'Sch A. Input'!E894</f>
        <v>45016</v>
      </c>
      <c r="F896" s="71">
        <f>'Sch A. Input'!F894</f>
        <v>0</v>
      </c>
      <c r="G896" s="226">
        <f>SUMIFS('Sch A. Input'!H894:CJ894,'Sch A. Input'!$H$13:$CJ$13,$L$11,'Sch A. Input'!$H$14:$CJ$14,"Recurring")</f>
        <v>0</v>
      </c>
      <c r="H896" s="226">
        <f>SUMIFS('Sch A. Input'!H894:CJ894,'Sch A. Input'!$H$13:$CJ$13,$L$11,'Sch A. Input'!$H$14:$CJ$14,"One-time")</f>
        <v>0</v>
      </c>
      <c r="I896" s="227">
        <f t="shared" si="139"/>
        <v>0</v>
      </c>
      <c r="J896" s="228">
        <f>SUMIFS('Sch A. Input'!H894:CJ894,'Sch A. Input'!$H$14:$CJ$14,"Recurring",'Sch A. Input'!$H$13:$CJ$13,"&lt;="&amp;$L$11)</f>
        <v>0</v>
      </c>
      <c r="K896" s="228">
        <f>SUMIFS('Sch A. Input'!H894:CJ894,'Sch A. Input'!$H$14:$CJ$14,"One-time",'Sch A. Input'!$H$13:$CJ$13,"&lt;="&amp;$L$11)</f>
        <v>0</v>
      </c>
      <c r="L896" s="229">
        <f t="shared" si="140"/>
        <v>0</v>
      </c>
      <c r="M896" s="228">
        <f t="shared" si="141"/>
        <v>0</v>
      </c>
      <c r="N896" s="228">
        <f t="shared" si="142"/>
        <v>0</v>
      </c>
      <c r="O896" s="259">
        <f t="shared" si="143"/>
        <v>0</v>
      </c>
      <c r="P896" s="268">
        <f t="shared" si="137"/>
        <v>0</v>
      </c>
      <c r="Q896" s="231">
        <f t="shared" si="138"/>
        <v>0</v>
      </c>
      <c r="R896" s="97">
        <f t="shared" si="144"/>
        <v>0</v>
      </c>
      <c r="S896" s="237">
        <f>IF(AND(LARGE('Sch A. Input'!$CL$15:$CL$41,COUNTIF('Sch A. Input'!$CL$15:$CL$41,"&gt;="&amp;F896))&lt;E896,F896&lt;&gt;0),"Leaver",J896-G896)</f>
        <v>0</v>
      </c>
      <c r="T896" s="237">
        <f>IF(AND(LARGE('Sch A. Input'!$CL$15:$CL$41,COUNTIF('Sch A. Input'!$CL$15:$CL$41,"&gt;="&amp;F896))&lt;E896,F896&lt;&gt;0),"Leaver",K896-H896)</f>
        <v>0</v>
      </c>
      <c r="U896" s="238">
        <f>IF(AND(LARGE('Sch A. Input'!$CL$15:$CL$41,COUNTIF('Sch A. Input'!$CL$15:$CL$41,"&gt;="&amp;F896))&lt;E896,F896&lt;&gt;0),"Leaver",L896-I896)</f>
        <v>0</v>
      </c>
      <c r="V896" s="238">
        <f>IF(AND(LARGE('Sch A. Input'!$CL$15:$CL$41,COUNTIF('Sch A. Input'!$CL$15:$CL$41,"&gt;="&amp;F896))&lt;E896,F896&lt;&gt;0),"Leaver",IFERROR(S896/X896*$M$9,0))</f>
        <v>0</v>
      </c>
      <c r="W896" s="238">
        <f>IF(AND(LARGE('Sch A. Input'!$CL$15:$CL$41,COUNTIF('Sch A. Input'!$CL$15:$CL$41,"&gt;="&amp;F896))&lt;E896,F896&lt;&gt;0),"Leaver",V896+T896)</f>
        <v>0</v>
      </c>
      <c r="X896" s="264">
        <f>IF(AND(LARGE('Sch A. Input'!$CL$15:$CL$41,COUNTIF('Sch A. Input'!$CL$15:$CL$41,"&gt;="&amp;F896))&lt;E896,F896&lt;&gt;0),"Leaver",IF(OR(D896="",D896&gt;$L$11,($L$11-14)&lt;$K$9),0,(E896+1-D896)/14-1))</f>
        <v>0</v>
      </c>
      <c r="Y896" s="265">
        <f>IF(AND(LARGE('Sch A. Input'!$CL$15:$CL$41,COUNTIF('Sch A. Input'!$CL$15:$CL$41,"&gt;="&amp;F896))&lt;E896,F896&lt;&gt;0),"Leaver",IFERROR(IF((S896/$X896*$M$9+T896)&gt;$D$12,"YES","NO"),0))</f>
        <v>0</v>
      </c>
      <c r="Z896" s="225">
        <f>IF(AND(LARGE('Sch A. Input'!$CL$15:$CL$41,COUNTIF('Sch A. Input'!$CL$15:$CL$41,"&gt;="&amp;F896))&lt;E896,F896&lt;&gt;0),"Leaver",IFERROR(IF($Y896="YES",MIN($U896*($G$12/$D$12),$G$12),(SUMPRODUCT(--((MIN(W896,$D$12))&gt;$C$9:$C$12),((MIN(W896,$D$12))-$C$9:$C$12),$H$9:$H$12))-((1-(X896/$M$9))*(SUMPRODUCT(--((MIN(V896,$D$12))&gt;$C$9:$C$12),((MIN(V896,$D$12))-$C$9:$C$12),$H$9:$H$12)))),0))</f>
        <v>0</v>
      </c>
      <c r="AA896" s="169">
        <f>IF(AND(LARGE('Sch A. Input'!$CL$15:$CL$41,COUNTIF('Sch A. Input'!$CL$15:$CL$41,"&gt;="&amp;F896))&lt;E896,F896&lt;&gt;0),"Leaver",IFERROR(Z896/U896,0))</f>
        <v>0</v>
      </c>
      <c r="AB896" s="170">
        <f>IF(AND(LARGE('Sch A. Input'!$CL$15:$CL$41,COUNTIF('Sch A. Input'!$CL$15:$CL$41,"&gt;="&amp;F896))&lt;E896,F896&lt;&gt;0),"Leaver",Q896-Z896)</f>
        <v>0</v>
      </c>
      <c r="AC896" s="94">
        <f t="shared" si="145"/>
        <v>0</v>
      </c>
      <c r="BK896" s="2"/>
      <c r="BL896" s="2"/>
      <c r="CI896"/>
    </row>
    <row r="897" spans="2:87" x14ac:dyDescent="0.35">
      <c r="B897" s="70" t="str">
        <f>IF('Sch A. Input'!B895="","",'Sch A. Input'!B895)</f>
        <v/>
      </c>
      <c r="C897" s="75" t="str">
        <f>IF('Sch A. Input'!C895="","",'Sch A. Input'!C895)</f>
        <v/>
      </c>
      <c r="D897" s="71" t="str">
        <f>IF('Sch A. Input'!D895="","",'Sch A. Input'!D895)</f>
        <v/>
      </c>
      <c r="E897" s="71">
        <f>'Sch A. Input'!E895</f>
        <v>45016</v>
      </c>
      <c r="F897" s="71">
        <f>'Sch A. Input'!F895</f>
        <v>0</v>
      </c>
      <c r="G897" s="226">
        <f>SUMIFS('Sch A. Input'!H895:CJ895,'Sch A. Input'!$H$13:$CJ$13,$L$11,'Sch A. Input'!$H$14:$CJ$14,"Recurring")</f>
        <v>0</v>
      </c>
      <c r="H897" s="226">
        <f>SUMIFS('Sch A. Input'!H895:CJ895,'Sch A. Input'!$H$13:$CJ$13,$L$11,'Sch A. Input'!$H$14:$CJ$14,"One-time")</f>
        <v>0</v>
      </c>
      <c r="I897" s="227">
        <f t="shared" si="139"/>
        <v>0</v>
      </c>
      <c r="J897" s="228">
        <f>SUMIFS('Sch A. Input'!H895:CJ895,'Sch A. Input'!$H$14:$CJ$14,"Recurring",'Sch A. Input'!$H$13:$CJ$13,"&lt;="&amp;$L$11)</f>
        <v>0</v>
      </c>
      <c r="K897" s="228">
        <f>SUMIFS('Sch A. Input'!H895:CJ895,'Sch A. Input'!$H$14:$CJ$14,"One-time",'Sch A. Input'!$H$13:$CJ$13,"&lt;="&amp;$L$11)</f>
        <v>0</v>
      </c>
      <c r="L897" s="229">
        <f t="shared" si="140"/>
        <v>0</v>
      </c>
      <c r="M897" s="228">
        <f t="shared" si="141"/>
        <v>0</v>
      </c>
      <c r="N897" s="228">
        <f t="shared" si="142"/>
        <v>0</v>
      </c>
      <c r="O897" s="259">
        <f t="shared" si="143"/>
        <v>0</v>
      </c>
      <c r="P897" s="268">
        <f t="shared" si="137"/>
        <v>0</v>
      </c>
      <c r="Q897" s="231">
        <f t="shared" si="138"/>
        <v>0</v>
      </c>
      <c r="R897" s="97">
        <f t="shared" si="144"/>
        <v>0</v>
      </c>
      <c r="S897" s="237">
        <f>IF(AND(LARGE('Sch A. Input'!$CL$15:$CL$41,COUNTIF('Sch A. Input'!$CL$15:$CL$41,"&gt;="&amp;F897))&lt;E897,F897&lt;&gt;0),"Leaver",J897-G897)</f>
        <v>0</v>
      </c>
      <c r="T897" s="237">
        <f>IF(AND(LARGE('Sch A. Input'!$CL$15:$CL$41,COUNTIF('Sch A. Input'!$CL$15:$CL$41,"&gt;="&amp;F897))&lt;E897,F897&lt;&gt;0),"Leaver",K897-H897)</f>
        <v>0</v>
      </c>
      <c r="U897" s="238">
        <f>IF(AND(LARGE('Sch A. Input'!$CL$15:$CL$41,COUNTIF('Sch A. Input'!$CL$15:$CL$41,"&gt;="&amp;F897))&lt;E897,F897&lt;&gt;0),"Leaver",L897-I897)</f>
        <v>0</v>
      </c>
      <c r="V897" s="238">
        <f>IF(AND(LARGE('Sch A. Input'!$CL$15:$CL$41,COUNTIF('Sch A. Input'!$CL$15:$CL$41,"&gt;="&amp;F897))&lt;E897,F897&lt;&gt;0),"Leaver",IFERROR(S897/X897*$M$9,0))</f>
        <v>0</v>
      </c>
      <c r="W897" s="238">
        <f>IF(AND(LARGE('Sch A. Input'!$CL$15:$CL$41,COUNTIF('Sch A. Input'!$CL$15:$CL$41,"&gt;="&amp;F897))&lt;E897,F897&lt;&gt;0),"Leaver",V897+T897)</f>
        <v>0</v>
      </c>
      <c r="X897" s="264">
        <f>IF(AND(LARGE('Sch A. Input'!$CL$15:$CL$41,COUNTIF('Sch A. Input'!$CL$15:$CL$41,"&gt;="&amp;F897))&lt;E897,F897&lt;&gt;0),"Leaver",IF(OR(D897="",D897&gt;$L$11,($L$11-14)&lt;$K$9),0,(E897+1-D897)/14-1))</f>
        <v>0</v>
      </c>
      <c r="Y897" s="265">
        <f>IF(AND(LARGE('Sch A. Input'!$CL$15:$CL$41,COUNTIF('Sch A. Input'!$CL$15:$CL$41,"&gt;="&amp;F897))&lt;E897,F897&lt;&gt;0),"Leaver",IFERROR(IF((S897/$X897*$M$9+T897)&gt;$D$12,"YES","NO"),0))</f>
        <v>0</v>
      </c>
      <c r="Z897" s="225">
        <f>IF(AND(LARGE('Sch A. Input'!$CL$15:$CL$41,COUNTIF('Sch A. Input'!$CL$15:$CL$41,"&gt;="&amp;F897))&lt;E897,F897&lt;&gt;0),"Leaver",IFERROR(IF($Y897="YES",MIN($U897*($G$12/$D$12),$G$12),(SUMPRODUCT(--((MIN(W897,$D$12))&gt;$C$9:$C$12),((MIN(W897,$D$12))-$C$9:$C$12),$H$9:$H$12))-((1-(X897/$M$9))*(SUMPRODUCT(--((MIN(V897,$D$12))&gt;$C$9:$C$12),((MIN(V897,$D$12))-$C$9:$C$12),$H$9:$H$12)))),0))</f>
        <v>0</v>
      </c>
      <c r="AA897" s="169">
        <f>IF(AND(LARGE('Sch A. Input'!$CL$15:$CL$41,COUNTIF('Sch A. Input'!$CL$15:$CL$41,"&gt;="&amp;F897))&lt;E897,F897&lt;&gt;0),"Leaver",IFERROR(Z897/U897,0))</f>
        <v>0</v>
      </c>
      <c r="AB897" s="170">
        <f>IF(AND(LARGE('Sch A. Input'!$CL$15:$CL$41,COUNTIF('Sch A. Input'!$CL$15:$CL$41,"&gt;="&amp;F897))&lt;E897,F897&lt;&gt;0),"Leaver",Q897-Z897)</f>
        <v>0</v>
      </c>
      <c r="AC897" s="94">
        <f t="shared" si="145"/>
        <v>0</v>
      </c>
      <c r="BK897" s="2"/>
      <c r="BL897" s="2"/>
      <c r="CI897"/>
    </row>
    <row r="898" spans="2:87" x14ac:dyDescent="0.35">
      <c r="B898" s="70" t="str">
        <f>IF('Sch A. Input'!B896="","",'Sch A. Input'!B896)</f>
        <v/>
      </c>
      <c r="C898" s="75" t="str">
        <f>IF('Sch A. Input'!C896="","",'Sch A. Input'!C896)</f>
        <v/>
      </c>
      <c r="D898" s="71" t="str">
        <f>IF('Sch A. Input'!D896="","",'Sch A. Input'!D896)</f>
        <v/>
      </c>
      <c r="E898" s="71">
        <f>'Sch A. Input'!E896</f>
        <v>45016</v>
      </c>
      <c r="F898" s="71">
        <f>'Sch A. Input'!F896</f>
        <v>0</v>
      </c>
      <c r="G898" s="226">
        <f>SUMIFS('Sch A. Input'!H896:CJ896,'Sch A. Input'!$H$13:$CJ$13,$L$11,'Sch A. Input'!$H$14:$CJ$14,"Recurring")</f>
        <v>0</v>
      </c>
      <c r="H898" s="226">
        <f>SUMIFS('Sch A. Input'!H896:CJ896,'Sch A. Input'!$H$13:$CJ$13,$L$11,'Sch A. Input'!$H$14:$CJ$14,"One-time")</f>
        <v>0</v>
      </c>
      <c r="I898" s="227">
        <f t="shared" si="139"/>
        <v>0</v>
      </c>
      <c r="J898" s="228">
        <f>SUMIFS('Sch A. Input'!H896:CJ896,'Sch A. Input'!$H$14:$CJ$14,"Recurring",'Sch A. Input'!$H$13:$CJ$13,"&lt;="&amp;$L$11)</f>
        <v>0</v>
      </c>
      <c r="K898" s="228">
        <f>SUMIFS('Sch A. Input'!H896:CJ896,'Sch A. Input'!$H$14:$CJ$14,"One-time",'Sch A. Input'!$H$13:$CJ$13,"&lt;="&amp;$L$11)</f>
        <v>0</v>
      </c>
      <c r="L898" s="229">
        <f t="shared" si="140"/>
        <v>0</v>
      </c>
      <c r="M898" s="228">
        <f t="shared" si="141"/>
        <v>0</v>
      </c>
      <c r="N898" s="228">
        <f t="shared" si="142"/>
        <v>0</v>
      </c>
      <c r="O898" s="259">
        <f t="shared" si="143"/>
        <v>0</v>
      </c>
      <c r="P898" s="268">
        <f t="shared" si="137"/>
        <v>0</v>
      </c>
      <c r="Q898" s="231">
        <f t="shared" si="138"/>
        <v>0</v>
      </c>
      <c r="R898" s="97">
        <f t="shared" si="144"/>
        <v>0</v>
      </c>
      <c r="S898" s="237">
        <f>IF(AND(LARGE('Sch A. Input'!$CL$15:$CL$41,COUNTIF('Sch A. Input'!$CL$15:$CL$41,"&gt;="&amp;F898))&lt;E898,F898&lt;&gt;0),"Leaver",J898-G898)</f>
        <v>0</v>
      </c>
      <c r="T898" s="237">
        <f>IF(AND(LARGE('Sch A. Input'!$CL$15:$CL$41,COUNTIF('Sch A. Input'!$CL$15:$CL$41,"&gt;="&amp;F898))&lt;E898,F898&lt;&gt;0),"Leaver",K898-H898)</f>
        <v>0</v>
      </c>
      <c r="U898" s="238">
        <f>IF(AND(LARGE('Sch A. Input'!$CL$15:$CL$41,COUNTIF('Sch A. Input'!$CL$15:$CL$41,"&gt;="&amp;F898))&lt;E898,F898&lt;&gt;0),"Leaver",L898-I898)</f>
        <v>0</v>
      </c>
      <c r="V898" s="238">
        <f>IF(AND(LARGE('Sch A. Input'!$CL$15:$CL$41,COUNTIF('Sch A. Input'!$CL$15:$CL$41,"&gt;="&amp;F898))&lt;E898,F898&lt;&gt;0),"Leaver",IFERROR(S898/X898*$M$9,0))</f>
        <v>0</v>
      </c>
      <c r="W898" s="238">
        <f>IF(AND(LARGE('Sch A. Input'!$CL$15:$CL$41,COUNTIF('Sch A. Input'!$CL$15:$CL$41,"&gt;="&amp;F898))&lt;E898,F898&lt;&gt;0),"Leaver",V898+T898)</f>
        <v>0</v>
      </c>
      <c r="X898" s="264">
        <f>IF(AND(LARGE('Sch A. Input'!$CL$15:$CL$41,COUNTIF('Sch A. Input'!$CL$15:$CL$41,"&gt;="&amp;F898))&lt;E898,F898&lt;&gt;0),"Leaver",IF(OR(D898="",D898&gt;$L$11,($L$11-14)&lt;$K$9),0,(E898+1-D898)/14-1))</f>
        <v>0</v>
      </c>
      <c r="Y898" s="265">
        <f>IF(AND(LARGE('Sch A. Input'!$CL$15:$CL$41,COUNTIF('Sch A. Input'!$CL$15:$CL$41,"&gt;="&amp;F898))&lt;E898,F898&lt;&gt;0),"Leaver",IFERROR(IF((S898/$X898*$M$9+T898)&gt;$D$12,"YES","NO"),0))</f>
        <v>0</v>
      </c>
      <c r="Z898" s="225">
        <f>IF(AND(LARGE('Sch A. Input'!$CL$15:$CL$41,COUNTIF('Sch A. Input'!$CL$15:$CL$41,"&gt;="&amp;F898))&lt;E898,F898&lt;&gt;0),"Leaver",IFERROR(IF($Y898="YES",MIN($U898*($G$12/$D$12),$G$12),(SUMPRODUCT(--((MIN(W898,$D$12))&gt;$C$9:$C$12),((MIN(W898,$D$12))-$C$9:$C$12),$H$9:$H$12))-((1-(X898/$M$9))*(SUMPRODUCT(--((MIN(V898,$D$12))&gt;$C$9:$C$12),((MIN(V898,$D$12))-$C$9:$C$12),$H$9:$H$12)))),0))</f>
        <v>0</v>
      </c>
      <c r="AA898" s="169">
        <f>IF(AND(LARGE('Sch A. Input'!$CL$15:$CL$41,COUNTIF('Sch A. Input'!$CL$15:$CL$41,"&gt;="&amp;F898))&lt;E898,F898&lt;&gt;0),"Leaver",IFERROR(Z898/U898,0))</f>
        <v>0</v>
      </c>
      <c r="AB898" s="170">
        <f>IF(AND(LARGE('Sch A. Input'!$CL$15:$CL$41,COUNTIF('Sch A. Input'!$CL$15:$CL$41,"&gt;="&amp;F898))&lt;E898,F898&lt;&gt;0),"Leaver",Q898-Z898)</f>
        <v>0</v>
      </c>
      <c r="AC898" s="94">
        <f t="shared" si="145"/>
        <v>0</v>
      </c>
      <c r="BK898" s="2"/>
      <c r="BL898" s="2"/>
      <c r="CI898"/>
    </row>
    <row r="899" spans="2:87" x14ac:dyDescent="0.35">
      <c r="B899" s="70" t="str">
        <f>IF('Sch A. Input'!B897="","",'Sch A. Input'!B897)</f>
        <v/>
      </c>
      <c r="C899" s="75" t="str">
        <f>IF('Sch A. Input'!C897="","",'Sch A. Input'!C897)</f>
        <v/>
      </c>
      <c r="D899" s="71" t="str">
        <f>IF('Sch A. Input'!D897="","",'Sch A. Input'!D897)</f>
        <v/>
      </c>
      <c r="E899" s="71">
        <f>'Sch A. Input'!E897</f>
        <v>45016</v>
      </c>
      <c r="F899" s="71">
        <f>'Sch A. Input'!F897</f>
        <v>0</v>
      </c>
      <c r="G899" s="226">
        <f>SUMIFS('Sch A. Input'!H897:CJ897,'Sch A. Input'!$H$13:$CJ$13,$L$11,'Sch A. Input'!$H$14:$CJ$14,"Recurring")</f>
        <v>0</v>
      </c>
      <c r="H899" s="226">
        <f>SUMIFS('Sch A. Input'!H897:CJ897,'Sch A. Input'!$H$13:$CJ$13,$L$11,'Sch A. Input'!$H$14:$CJ$14,"One-time")</f>
        <v>0</v>
      </c>
      <c r="I899" s="227">
        <f t="shared" si="139"/>
        <v>0</v>
      </c>
      <c r="J899" s="228">
        <f>SUMIFS('Sch A. Input'!H897:CJ897,'Sch A. Input'!$H$14:$CJ$14,"Recurring",'Sch A. Input'!$H$13:$CJ$13,"&lt;="&amp;$L$11)</f>
        <v>0</v>
      </c>
      <c r="K899" s="228">
        <f>SUMIFS('Sch A. Input'!H897:CJ897,'Sch A. Input'!$H$14:$CJ$14,"One-time",'Sch A. Input'!$H$13:$CJ$13,"&lt;="&amp;$L$11)</f>
        <v>0</v>
      </c>
      <c r="L899" s="229">
        <f t="shared" si="140"/>
        <v>0</v>
      </c>
      <c r="M899" s="228">
        <f t="shared" si="141"/>
        <v>0</v>
      </c>
      <c r="N899" s="228">
        <f t="shared" si="142"/>
        <v>0</v>
      </c>
      <c r="O899" s="259">
        <f t="shared" si="143"/>
        <v>0</v>
      </c>
      <c r="P899" s="268">
        <f t="shared" si="137"/>
        <v>0</v>
      </c>
      <c r="Q899" s="231">
        <f t="shared" si="138"/>
        <v>0</v>
      </c>
      <c r="R899" s="97">
        <f t="shared" si="144"/>
        <v>0</v>
      </c>
      <c r="S899" s="237">
        <f>IF(AND(LARGE('Sch A. Input'!$CL$15:$CL$41,COUNTIF('Sch A. Input'!$CL$15:$CL$41,"&gt;="&amp;F899))&lt;E899,F899&lt;&gt;0),"Leaver",J899-G899)</f>
        <v>0</v>
      </c>
      <c r="T899" s="237">
        <f>IF(AND(LARGE('Sch A. Input'!$CL$15:$CL$41,COUNTIF('Sch A. Input'!$CL$15:$CL$41,"&gt;="&amp;F899))&lt;E899,F899&lt;&gt;0),"Leaver",K899-H899)</f>
        <v>0</v>
      </c>
      <c r="U899" s="238">
        <f>IF(AND(LARGE('Sch A. Input'!$CL$15:$CL$41,COUNTIF('Sch A. Input'!$CL$15:$CL$41,"&gt;="&amp;F899))&lt;E899,F899&lt;&gt;0),"Leaver",L899-I899)</f>
        <v>0</v>
      </c>
      <c r="V899" s="238">
        <f>IF(AND(LARGE('Sch A. Input'!$CL$15:$CL$41,COUNTIF('Sch A. Input'!$CL$15:$CL$41,"&gt;="&amp;F899))&lt;E899,F899&lt;&gt;0),"Leaver",IFERROR(S899/X899*$M$9,0))</f>
        <v>0</v>
      </c>
      <c r="W899" s="238">
        <f>IF(AND(LARGE('Sch A. Input'!$CL$15:$CL$41,COUNTIF('Sch A. Input'!$CL$15:$CL$41,"&gt;="&amp;F899))&lt;E899,F899&lt;&gt;0),"Leaver",V899+T899)</f>
        <v>0</v>
      </c>
      <c r="X899" s="264">
        <f>IF(AND(LARGE('Sch A. Input'!$CL$15:$CL$41,COUNTIF('Sch A. Input'!$CL$15:$CL$41,"&gt;="&amp;F899))&lt;E899,F899&lt;&gt;0),"Leaver",IF(OR(D899="",D899&gt;$L$11,($L$11-14)&lt;$K$9),0,(E899+1-D899)/14-1))</f>
        <v>0</v>
      </c>
      <c r="Y899" s="265">
        <f>IF(AND(LARGE('Sch A. Input'!$CL$15:$CL$41,COUNTIF('Sch A. Input'!$CL$15:$CL$41,"&gt;="&amp;F899))&lt;E899,F899&lt;&gt;0),"Leaver",IFERROR(IF((S899/$X899*$M$9+T899)&gt;$D$12,"YES","NO"),0))</f>
        <v>0</v>
      </c>
      <c r="Z899" s="225">
        <f>IF(AND(LARGE('Sch A. Input'!$CL$15:$CL$41,COUNTIF('Sch A. Input'!$CL$15:$CL$41,"&gt;="&amp;F899))&lt;E899,F899&lt;&gt;0),"Leaver",IFERROR(IF($Y899="YES",MIN($U899*($G$12/$D$12),$G$12),(SUMPRODUCT(--((MIN(W899,$D$12))&gt;$C$9:$C$12),((MIN(W899,$D$12))-$C$9:$C$12),$H$9:$H$12))-((1-(X899/$M$9))*(SUMPRODUCT(--((MIN(V899,$D$12))&gt;$C$9:$C$12),((MIN(V899,$D$12))-$C$9:$C$12),$H$9:$H$12)))),0))</f>
        <v>0</v>
      </c>
      <c r="AA899" s="169">
        <f>IF(AND(LARGE('Sch A. Input'!$CL$15:$CL$41,COUNTIF('Sch A. Input'!$CL$15:$CL$41,"&gt;="&amp;F899))&lt;E899,F899&lt;&gt;0),"Leaver",IFERROR(Z899/U899,0))</f>
        <v>0</v>
      </c>
      <c r="AB899" s="170">
        <f>IF(AND(LARGE('Sch A. Input'!$CL$15:$CL$41,COUNTIF('Sch A. Input'!$CL$15:$CL$41,"&gt;="&amp;F899))&lt;E899,F899&lt;&gt;0),"Leaver",Q899-Z899)</f>
        <v>0</v>
      </c>
      <c r="AC899" s="94">
        <f t="shared" si="145"/>
        <v>0</v>
      </c>
      <c r="BK899" s="2"/>
      <c r="BL899" s="2"/>
      <c r="CI899"/>
    </row>
    <row r="900" spans="2:87" x14ac:dyDescent="0.35">
      <c r="B900" s="70" t="str">
        <f>IF('Sch A. Input'!B898="","",'Sch A. Input'!B898)</f>
        <v/>
      </c>
      <c r="C900" s="75" t="str">
        <f>IF('Sch A. Input'!C898="","",'Sch A. Input'!C898)</f>
        <v/>
      </c>
      <c r="D900" s="71" t="str">
        <f>IF('Sch A. Input'!D898="","",'Sch A. Input'!D898)</f>
        <v/>
      </c>
      <c r="E900" s="71">
        <f>'Sch A. Input'!E898</f>
        <v>45016</v>
      </c>
      <c r="F900" s="71">
        <f>'Sch A. Input'!F898</f>
        <v>0</v>
      </c>
      <c r="G900" s="226">
        <f>SUMIFS('Sch A. Input'!H898:CJ898,'Sch A. Input'!$H$13:$CJ$13,$L$11,'Sch A. Input'!$H$14:$CJ$14,"Recurring")</f>
        <v>0</v>
      </c>
      <c r="H900" s="226">
        <f>SUMIFS('Sch A. Input'!H898:CJ898,'Sch A. Input'!$H$13:$CJ$13,$L$11,'Sch A. Input'!$H$14:$CJ$14,"One-time")</f>
        <v>0</v>
      </c>
      <c r="I900" s="227">
        <f t="shared" si="139"/>
        <v>0</v>
      </c>
      <c r="J900" s="228">
        <f>SUMIFS('Sch A. Input'!H898:CJ898,'Sch A. Input'!$H$14:$CJ$14,"Recurring",'Sch A. Input'!$H$13:$CJ$13,"&lt;="&amp;$L$11)</f>
        <v>0</v>
      </c>
      <c r="K900" s="228">
        <f>SUMIFS('Sch A. Input'!H898:CJ898,'Sch A. Input'!$H$14:$CJ$14,"One-time",'Sch A. Input'!$H$13:$CJ$13,"&lt;="&amp;$L$11)</f>
        <v>0</v>
      </c>
      <c r="L900" s="229">
        <f t="shared" si="140"/>
        <v>0</v>
      </c>
      <c r="M900" s="228">
        <f t="shared" si="141"/>
        <v>0</v>
      </c>
      <c r="N900" s="228">
        <f t="shared" si="142"/>
        <v>0</v>
      </c>
      <c r="O900" s="259">
        <f t="shared" si="143"/>
        <v>0</v>
      </c>
      <c r="P900" s="268">
        <f t="shared" si="137"/>
        <v>0</v>
      </c>
      <c r="Q900" s="231">
        <f t="shared" si="138"/>
        <v>0</v>
      </c>
      <c r="R900" s="97">
        <f t="shared" si="144"/>
        <v>0</v>
      </c>
      <c r="S900" s="237">
        <f>IF(AND(LARGE('Sch A. Input'!$CL$15:$CL$41,COUNTIF('Sch A. Input'!$CL$15:$CL$41,"&gt;="&amp;F900))&lt;E900,F900&lt;&gt;0),"Leaver",J900-G900)</f>
        <v>0</v>
      </c>
      <c r="T900" s="237">
        <f>IF(AND(LARGE('Sch A. Input'!$CL$15:$CL$41,COUNTIF('Sch A. Input'!$CL$15:$CL$41,"&gt;="&amp;F900))&lt;E900,F900&lt;&gt;0),"Leaver",K900-H900)</f>
        <v>0</v>
      </c>
      <c r="U900" s="238">
        <f>IF(AND(LARGE('Sch A. Input'!$CL$15:$CL$41,COUNTIF('Sch A. Input'!$CL$15:$CL$41,"&gt;="&amp;F900))&lt;E900,F900&lt;&gt;0),"Leaver",L900-I900)</f>
        <v>0</v>
      </c>
      <c r="V900" s="238">
        <f>IF(AND(LARGE('Sch A. Input'!$CL$15:$CL$41,COUNTIF('Sch A. Input'!$CL$15:$CL$41,"&gt;="&amp;F900))&lt;E900,F900&lt;&gt;0),"Leaver",IFERROR(S900/X900*$M$9,0))</f>
        <v>0</v>
      </c>
      <c r="W900" s="238">
        <f>IF(AND(LARGE('Sch A. Input'!$CL$15:$CL$41,COUNTIF('Sch A. Input'!$CL$15:$CL$41,"&gt;="&amp;F900))&lt;E900,F900&lt;&gt;0),"Leaver",V900+T900)</f>
        <v>0</v>
      </c>
      <c r="X900" s="264">
        <f>IF(AND(LARGE('Sch A. Input'!$CL$15:$CL$41,COUNTIF('Sch A. Input'!$CL$15:$CL$41,"&gt;="&amp;F900))&lt;E900,F900&lt;&gt;0),"Leaver",IF(OR(D900="",D900&gt;$L$11,($L$11-14)&lt;$K$9),0,(E900+1-D900)/14-1))</f>
        <v>0</v>
      </c>
      <c r="Y900" s="265">
        <f>IF(AND(LARGE('Sch A. Input'!$CL$15:$CL$41,COUNTIF('Sch A. Input'!$CL$15:$CL$41,"&gt;="&amp;F900))&lt;E900,F900&lt;&gt;0),"Leaver",IFERROR(IF((S900/$X900*$M$9+T900)&gt;$D$12,"YES","NO"),0))</f>
        <v>0</v>
      </c>
      <c r="Z900" s="225">
        <f>IF(AND(LARGE('Sch A. Input'!$CL$15:$CL$41,COUNTIF('Sch A. Input'!$CL$15:$CL$41,"&gt;="&amp;F900))&lt;E900,F900&lt;&gt;0),"Leaver",IFERROR(IF($Y900="YES",MIN($U900*($G$12/$D$12),$G$12),(SUMPRODUCT(--((MIN(W900,$D$12))&gt;$C$9:$C$12),((MIN(W900,$D$12))-$C$9:$C$12),$H$9:$H$12))-((1-(X900/$M$9))*(SUMPRODUCT(--((MIN(V900,$D$12))&gt;$C$9:$C$12),((MIN(V900,$D$12))-$C$9:$C$12),$H$9:$H$12)))),0))</f>
        <v>0</v>
      </c>
      <c r="AA900" s="169">
        <f>IF(AND(LARGE('Sch A. Input'!$CL$15:$CL$41,COUNTIF('Sch A. Input'!$CL$15:$CL$41,"&gt;="&amp;F900))&lt;E900,F900&lt;&gt;0),"Leaver",IFERROR(Z900/U900,0))</f>
        <v>0</v>
      </c>
      <c r="AB900" s="170">
        <f>IF(AND(LARGE('Sch A. Input'!$CL$15:$CL$41,COUNTIF('Sch A. Input'!$CL$15:$CL$41,"&gt;="&amp;F900))&lt;E900,F900&lt;&gt;0),"Leaver",Q900-Z900)</f>
        <v>0</v>
      </c>
      <c r="AC900" s="94">
        <f t="shared" si="145"/>
        <v>0</v>
      </c>
      <c r="BK900" s="2"/>
      <c r="BL900" s="2"/>
      <c r="CI900"/>
    </row>
    <row r="901" spans="2:87" x14ac:dyDescent="0.35">
      <c r="B901" s="70" t="str">
        <f>IF('Sch A. Input'!B899="","",'Sch A. Input'!B899)</f>
        <v/>
      </c>
      <c r="C901" s="75" t="str">
        <f>IF('Sch A. Input'!C899="","",'Sch A. Input'!C899)</f>
        <v/>
      </c>
      <c r="D901" s="71" t="str">
        <f>IF('Sch A. Input'!D899="","",'Sch A. Input'!D899)</f>
        <v/>
      </c>
      <c r="E901" s="71">
        <f>'Sch A. Input'!E899</f>
        <v>45016</v>
      </c>
      <c r="F901" s="71">
        <f>'Sch A. Input'!F899</f>
        <v>0</v>
      </c>
      <c r="G901" s="226">
        <f>SUMIFS('Sch A. Input'!H899:CJ899,'Sch A. Input'!$H$13:$CJ$13,$L$11,'Sch A. Input'!$H$14:$CJ$14,"Recurring")</f>
        <v>0</v>
      </c>
      <c r="H901" s="226">
        <f>SUMIFS('Sch A. Input'!H899:CJ899,'Sch A. Input'!$H$13:$CJ$13,$L$11,'Sch A. Input'!$H$14:$CJ$14,"One-time")</f>
        <v>0</v>
      </c>
      <c r="I901" s="227">
        <f t="shared" si="139"/>
        <v>0</v>
      </c>
      <c r="J901" s="228">
        <f>SUMIFS('Sch A. Input'!H899:CJ899,'Sch A. Input'!$H$14:$CJ$14,"Recurring",'Sch A. Input'!$H$13:$CJ$13,"&lt;="&amp;$L$11)</f>
        <v>0</v>
      </c>
      <c r="K901" s="228">
        <f>SUMIFS('Sch A. Input'!H899:CJ899,'Sch A. Input'!$H$14:$CJ$14,"One-time",'Sch A. Input'!$H$13:$CJ$13,"&lt;="&amp;$L$11)</f>
        <v>0</v>
      </c>
      <c r="L901" s="229">
        <f t="shared" si="140"/>
        <v>0</v>
      </c>
      <c r="M901" s="228">
        <f t="shared" si="141"/>
        <v>0</v>
      </c>
      <c r="N901" s="228">
        <f t="shared" si="142"/>
        <v>0</v>
      </c>
      <c r="O901" s="259">
        <f t="shared" si="143"/>
        <v>0</v>
      </c>
      <c r="P901" s="268">
        <f t="shared" si="137"/>
        <v>0</v>
      </c>
      <c r="Q901" s="231">
        <f t="shared" si="138"/>
        <v>0</v>
      </c>
      <c r="R901" s="97">
        <f t="shared" si="144"/>
        <v>0</v>
      </c>
      <c r="S901" s="237">
        <f>IF(AND(LARGE('Sch A. Input'!$CL$15:$CL$41,COUNTIF('Sch A. Input'!$CL$15:$CL$41,"&gt;="&amp;F901))&lt;E901,F901&lt;&gt;0),"Leaver",J901-G901)</f>
        <v>0</v>
      </c>
      <c r="T901" s="237">
        <f>IF(AND(LARGE('Sch A. Input'!$CL$15:$CL$41,COUNTIF('Sch A. Input'!$CL$15:$CL$41,"&gt;="&amp;F901))&lt;E901,F901&lt;&gt;0),"Leaver",K901-H901)</f>
        <v>0</v>
      </c>
      <c r="U901" s="238">
        <f>IF(AND(LARGE('Sch A. Input'!$CL$15:$CL$41,COUNTIF('Sch A. Input'!$CL$15:$CL$41,"&gt;="&amp;F901))&lt;E901,F901&lt;&gt;0),"Leaver",L901-I901)</f>
        <v>0</v>
      </c>
      <c r="V901" s="238">
        <f>IF(AND(LARGE('Sch A. Input'!$CL$15:$CL$41,COUNTIF('Sch A. Input'!$CL$15:$CL$41,"&gt;="&amp;F901))&lt;E901,F901&lt;&gt;0),"Leaver",IFERROR(S901/X901*$M$9,0))</f>
        <v>0</v>
      </c>
      <c r="W901" s="238">
        <f>IF(AND(LARGE('Sch A. Input'!$CL$15:$CL$41,COUNTIF('Sch A. Input'!$CL$15:$CL$41,"&gt;="&amp;F901))&lt;E901,F901&lt;&gt;0),"Leaver",V901+T901)</f>
        <v>0</v>
      </c>
      <c r="X901" s="264">
        <f>IF(AND(LARGE('Sch A. Input'!$CL$15:$CL$41,COUNTIF('Sch A. Input'!$CL$15:$CL$41,"&gt;="&amp;F901))&lt;E901,F901&lt;&gt;0),"Leaver",IF(OR(D901="",D901&gt;$L$11,($L$11-14)&lt;$K$9),0,(E901+1-D901)/14-1))</f>
        <v>0</v>
      </c>
      <c r="Y901" s="265">
        <f>IF(AND(LARGE('Sch A. Input'!$CL$15:$CL$41,COUNTIF('Sch A. Input'!$CL$15:$CL$41,"&gt;="&amp;F901))&lt;E901,F901&lt;&gt;0),"Leaver",IFERROR(IF((S901/$X901*$M$9+T901)&gt;$D$12,"YES","NO"),0))</f>
        <v>0</v>
      </c>
      <c r="Z901" s="225">
        <f>IF(AND(LARGE('Sch A. Input'!$CL$15:$CL$41,COUNTIF('Sch A. Input'!$CL$15:$CL$41,"&gt;="&amp;F901))&lt;E901,F901&lt;&gt;0),"Leaver",IFERROR(IF($Y901="YES",MIN($U901*($G$12/$D$12),$G$12),(SUMPRODUCT(--((MIN(W901,$D$12))&gt;$C$9:$C$12),((MIN(W901,$D$12))-$C$9:$C$12),$H$9:$H$12))-((1-(X901/$M$9))*(SUMPRODUCT(--((MIN(V901,$D$12))&gt;$C$9:$C$12),((MIN(V901,$D$12))-$C$9:$C$12),$H$9:$H$12)))),0))</f>
        <v>0</v>
      </c>
      <c r="AA901" s="169">
        <f>IF(AND(LARGE('Sch A. Input'!$CL$15:$CL$41,COUNTIF('Sch A. Input'!$CL$15:$CL$41,"&gt;="&amp;F901))&lt;E901,F901&lt;&gt;0),"Leaver",IFERROR(Z901/U901,0))</f>
        <v>0</v>
      </c>
      <c r="AB901" s="170">
        <f>IF(AND(LARGE('Sch A. Input'!$CL$15:$CL$41,COUNTIF('Sch A. Input'!$CL$15:$CL$41,"&gt;="&amp;F901))&lt;E901,F901&lt;&gt;0),"Leaver",Q901-Z901)</f>
        <v>0</v>
      </c>
      <c r="AC901" s="94">
        <f t="shared" si="145"/>
        <v>0</v>
      </c>
      <c r="BK901" s="2"/>
      <c r="BL901" s="2"/>
      <c r="CI901"/>
    </row>
    <row r="902" spans="2:87" x14ac:dyDescent="0.35">
      <c r="B902" s="70" t="str">
        <f>IF('Sch A. Input'!B900="","",'Sch A. Input'!B900)</f>
        <v/>
      </c>
      <c r="C902" s="75" t="str">
        <f>IF('Sch A. Input'!C900="","",'Sch A. Input'!C900)</f>
        <v/>
      </c>
      <c r="D902" s="71" t="str">
        <f>IF('Sch A. Input'!D900="","",'Sch A. Input'!D900)</f>
        <v/>
      </c>
      <c r="E902" s="71">
        <f>'Sch A. Input'!E900</f>
        <v>45016</v>
      </c>
      <c r="F902" s="71">
        <f>'Sch A. Input'!F900</f>
        <v>0</v>
      </c>
      <c r="G902" s="226">
        <f>SUMIFS('Sch A. Input'!H900:CJ900,'Sch A. Input'!$H$13:$CJ$13,$L$11,'Sch A. Input'!$H$14:$CJ$14,"Recurring")</f>
        <v>0</v>
      </c>
      <c r="H902" s="226">
        <f>SUMIFS('Sch A. Input'!H900:CJ900,'Sch A. Input'!$H$13:$CJ$13,$L$11,'Sch A. Input'!$H$14:$CJ$14,"One-time")</f>
        <v>0</v>
      </c>
      <c r="I902" s="227">
        <f t="shared" si="139"/>
        <v>0</v>
      </c>
      <c r="J902" s="228">
        <f>SUMIFS('Sch A. Input'!H900:CJ900,'Sch A. Input'!$H$14:$CJ$14,"Recurring",'Sch A. Input'!$H$13:$CJ$13,"&lt;="&amp;$L$11)</f>
        <v>0</v>
      </c>
      <c r="K902" s="228">
        <f>SUMIFS('Sch A. Input'!H900:CJ900,'Sch A. Input'!$H$14:$CJ$14,"One-time",'Sch A. Input'!$H$13:$CJ$13,"&lt;="&amp;$L$11)</f>
        <v>0</v>
      </c>
      <c r="L902" s="229">
        <f t="shared" si="140"/>
        <v>0</v>
      </c>
      <c r="M902" s="228">
        <f t="shared" si="141"/>
        <v>0</v>
      </c>
      <c r="N902" s="228">
        <f t="shared" si="142"/>
        <v>0</v>
      </c>
      <c r="O902" s="259">
        <f t="shared" si="143"/>
        <v>0</v>
      </c>
      <c r="P902" s="268">
        <f t="shared" si="137"/>
        <v>0</v>
      </c>
      <c r="Q902" s="231">
        <f t="shared" si="138"/>
        <v>0</v>
      </c>
      <c r="R902" s="97">
        <f t="shared" si="144"/>
        <v>0</v>
      </c>
      <c r="S902" s="237">
        <f>IF(AND(LARGE('Sch A. Input'!$CL$15:$CL$41,COUNTIF('Sch A. Input'!$CL$15:$CL$41,"&gt;="&amp;F902))&lt;E902,F902&lt;&gt;0),"Leaver",J902-G902)</f>
        <v>0</v>
      </c>
      <c r="T902" s="237">
        <f>IF(AND(LARGE('Sch A. Input'!$CL$15:$CL$41,COUNTIF('Sch A. Input'!$CL$15:$CL$41,"&gt;="&amp;F902))&lt;E902,F902&lt;&gt;0),"Leaver",K902-H902)</f>
        <v>0</v>
      </c>
      <c r="U902" s="238">
        <f>IF(AND(LARGE('Sch A. Input'!$CL$15:$CL$41,COUNTIF('Sch A. Input'!$CL$15:$CL$41,"&gt;="&amp;F902))&lt;E902,F902&lt;&gt;0),"Leaver",L902-I902)</f>
        <v>0</v>
      </c>
      <c r="V902" s="238">
        <f>IF(AND(LARGE('Sch A. Input'!$CL$15:$CL$41,COUNTIF('Sch A. Input'!$CL$15:$CL$41,"&gt;="&amp;F902))&lt;E902,F902&lt;&gt;0),"Leaver",IFERROR(S902/X902*$M$9,0))</f>
        <v>0</v>
      </c>
      <c r="W902" s="238">
        <f>IF(AND(LARGE('Sch A. Input'!$CL$15:$CL$41,COUNTIF('Sch A. Input'!$CL$15:$CL$41,"&gt;="&amp;F902))&lt;E902,F902&lt;&gt;0),"Leaver",V902+T902)</f>
        <v>0</v>
      </c>
      <c r="X902" s="264">
        <f>IF(AND(LARGE('Sch A. Input'!$CL$15:$CL$41,COUNTIF('Sch A. Input'!$CL$15:$CL$41,"&gt;="&amp;F902))&lt;E902,F902&lt;&gt;0),"Leaver",IF(OR(D902="",D902&gt;$L$11,($L$11-14)&lt;$K$9),0,(E902+1-D902)/14-1))</f>
        <v>0</v>
      </c>
      <c r="Y902" s="265">
        <f>IF(AND(LARGE('Sch A. Input'!$CL$15:$CL$41,COUNTIF('Sch A. Input'!$CL$15:$CL$41,"&gt;="&amp;F902))&lt;E902,F902&lt;&gt;0),"Leaver",IFERROR(IF((S902/$X902*$M$9+T902)&gt;$D$12,"YES","NO"),0))</f>
        <v>0</v>
      </c>
      <c r="Z902" s="225">
        <f>IF(AND(LARGE('Sch A. Input'!$CL$15:$CL$41,COUNTIF('Sch A. Input'!$CL$15:$CL$41,"&gt;="&amp;F902))&lt;E902,F902&lt;&gt;0),"Leaver",IFERROR(IF($Y902="YES",MIN($U902*($G$12/$D$12),$G$12),(SUMPRODUCT(--((MIN(W902,$D$12))&gt;$C$9:$C$12),((MIN(W902,$D$12))-$C$9:$C$12),$H$9:$H$12))-((1-(X902/$M$9))*(SUMPRODUCT(--((MIN(V902,$D$12))&gt;$C$9:$C$12),((MIN(V902,$D$12))-$C$9:$C$12),$H$9:$H$12)))),0))</f>
        <v>0</v>
      </c>
      <c r="AA902" s="169">
        <f>IF(AND(LARGE('Sch A. Input'!$CL$15:$CL$41,COUNTIF('Sch A. Input'!$CL$15:$CL$41,"&gt;="&amp;F902))&lt;E902,F902&lt;&gt;0),"Leaver",IFERROR(Z902/U902,0))</f>
        <v>0</v>
      </c>
      <c r="AB902" s="170">
        <f>IF(AND(LARGE('Sch A. Input'!$CL$15:$CL$41,COUNTIF('Sch A. Input'!$CL$15:$CL$41,"&gt;="&amp;F902))&lt;E902,F902&lt;&gt;0),"Leaver",Q902-Z902)</f>
        <v>0</v>
      </c>
      <c r="AC902" s="94">
        <f t="shared" si="145"/>
        <v>0</v>
      </c>
      <c r="BK902" s="2"/>
      <c r="BL902" s="2"/>
      <c r="CI902"/>
    </row>
    <row r="903" spans="2:87" x14ac:dyDescent="0.35">
      <c r="B903" s="70" t="str">
        <f>IF('Sch A. Input'!B901="","",'Sch A. Input'!B901)</f>
        <v/>
      </c>
      <c r="C903" s="75" t="str">
        <f>IF('Sch A. Input'!C901="","",'Sch A. Input'!C901)</f>
        <v/>
      </c>
      <c r="D903" s="71" t="str">
        <f>IF('Sch A. Input'!D901="","",'Sch A. Input'!D901)</f>
        <v/>
      </c>
      <c r="E903" s="71">
        <f>'Sch A. Input'!E901</f>
        <v>45016</v>
      </c>
      <c r="F903" s="71">
        <f>'Sch A. Input'!F901</f>
        <v>0</v>
      </c>
      <c r="G903" s="226">
        <f>SUMIFS('Sch A. Input'!H901:CJ901,'Sch A. Input'!$H$13:$CJ$13,$L$11,'Sch A. Input'!$H$14:$CJ$14,"Recurring")</f>
        <v>0</v>
      </c>
      <c r="H903" s="226">
        <f>SUMIFS('Sch A. Input'!H901:CJ901,'Sch A. Input'!$H$13:$CJ$13,$L$11,'Sch A. Input'!$H$14:$CJ$14,"One-time")</f>
        <v>0</v>
      </c>
      <c r="I903" s="227">
        <f t="shared" si="139"/>
        <v>0</v>
      </c>
      <c r="J903" s="228">
        <f>SUMIFS('Sch A. Input'!H901:CJ901,'Sch A. Input'!$H$14:$CJ$14,"Recurring",'Sch A. Input'!$H$13:$CJ$13,"&lt;="&amp;$L$11)</f>
        <v>0</v>
      </c>
      <c r="K903" s="228">
        <f>SUMIFS('Sch A. Input'!H901:CJ901,'Sch A. Input'!$H$14:$CJ$14,"One-time",'Sch A. Input'!$H$13:$CJ$13,"&lt;="&amp;$L$11)</f>
        <v>0</v>
      </c>
      <c r="L903" s="229">
        <f t="shared" si="140"/>
        <v>0</v>
      </c>
      <c r="M903" s="228">
        <f t="shared" si="141"/>
        <v>0</v>
      </c>
      <c r="N903" s="228">
        <f t="shared" si="142"/>
        <v>0</v>
      </c>
      <c r="O903" s="259">
        <f t="shared" si="143"/>
        <v>0</v>
      </c>
      <c r="P903" s="268">
        <f t="shared" si="137"/>
        <v>0</v>
      </c>
      <c r="Q903" s="231">
        <f t="shared" si="138"/>
        <v>0</v>
      </c>
      <c r="R903" s="97">
        <f t="shared" si="144"/>
        <v>0</v>
      </c>
      <c r="S903" s="237">
        <f>IF(AND(LARGE('Sch A. Input'!$CL$15:$CL$41,COUNTIF('Sch A. Input'!$CL$15:$CL$41,"&gt;="&amp;F903))&lt;E903,F903&lt;&gt;0),"Leaver",J903-G903)</f>
        <v>0</v>
      </c>
      <c r="T903" s="237">
        <f>IF(AND(LARGE('Sch A. Input'!$CL$15:$CL$41,COUNTIF('Sch A. Input'!$CL$15:$CL$41,"&gt;="&amp;F903))&lt;E903,F903&lt;&gt;0),"Leaver",K903-H903)</f>
        <v>0</v>
      </c>
      <c r="U903" s="238">
        <f>IF(AND(LARGE('Sch A. Input'!$CL$15:$CL$41,COUNTIF('Sch A. Input'!$CL$15:$CL$41,"&gt;="&amp;F903))&lt;E903,F903&lt;&gt;0),"Leaver",L903-I903)</f>
        <v>0</v>
      </c>
      <c r="V903" s="238">
        <f>IF(AND(LARGE('Sch A. Input'!$CL$15:$CL$41,COUNTIF('Sch A. Input'!$CL$15:$CL$41,"&gt;="&amp;F903))&lt;E903,F903&lt;&gt;0),"Leaver",IFERROR(S903/X903*$M$9,0))</f>
        <v>0</v>
      </c>
      <c r="W903" s="238">
        <f>IF(AND(LARGE('Sch A. Input'!$CL$15:$CL$41,COUNTIF('Sch A. Input'!$CL$15:$CL$41,"&gt;="&amp;F903))&lt;E903,F903&lt;&gt;0),"Leaver",V903+T903)</f>
        <v>0</v>
      </c>
      <c r="X903" s="264">
        <f>IF(AND(LARGE('Sch A. Input'!$CL$15:$CL$41,COUNTIF('Sch A. Input'!$CL$15:$CL$41,"&gt;="&amp;F903))&lt;E903,F903&lt;&gt;0),"Leaver",IF(OR(D903="",D903&gt;$L$11,($L$11-14)&lt;$K$9),0,(E903+1-D903)/14-1))</f>
        <v>0</v>
      </c>
      <c r="Y903" s="265">
        <f>IF(AND(LARGE('Sch A. Input'!$CL$15:$CL$41,COUNTIF('Sch A. Input'!$CL$15:$CL$41,"&gt;="&amp;F903))&lt;E903,F903&lt;&gt;0),"Leaver",IFERROR(IF((S903/$X903*$M$9+T903)&gt;$D$12,"YES","NO"),0))</f>
        <v>0</v>
      </c>
      <c r="Z903" s="225">
        <f>IF(AND(LARGE('Sch A. Input'!$CL$15:$CL$41,COUNTIF('Sch A. Input'!$CL$15:$CL$41,"&gt;="&amp;F903))&lt;E903,F903&lt;&gt;0),"Leaver",IFERROR(IF($Y903="YES",MIN($U903*($G$12/$D$12),$G$12),(SUMPRODUCT(--((MIN(W903,$D$12))&gt;$C$9:$C$12),((MIN(W903,$D$12))-$C$9:$C$12),$H$9:$H$12))-((1-(X903/$M$9))*(SUMPRODUCT(--((MIN(V903,$D$12))&gt;$C$9:$C$12),((MIN(V903,$D$12))-$C$9:$C$12),$H$9:$H$12)))),0))</f>
        <v>0</v>
      </c>
      <c r="AA903" s="169">
        <f>IF(AND(LARGE('Sch A. Input'!$CL$15:$CL$41,COUNTIF('Sch A. Input'!$CL$15:$CL$41,"&gt;="&amp;F903))&lt;E903,F903&lt;&gt;0),"Leaver",IFERROR(Z903/U903,0))</f>
        <v>0</v>
      </c>
      <c r="AB903" s="170">
        <f>IF(AND(LARGE('Sch A. Input'!$CL$15:$CL$41,COUNTIF('Sch A. Input'!$CL$15:$CL$41,"&gt;="&amp;F903))&lt;E903,F903&lt;&gt;0),"Leaver",Q903-Z903)</f>
        <v>0</v>
      </c>
      <c r="AC903" s="94">
        <f t="shared" si="145"/>
        <v>0</v>
      </c>
      <c r="BK903" s="2"/>
      <c r="BL903" s="2"/>
      <c r="CI903"/>
    </row>
    <row r="904" spans="2:87" x14ac:dyDescent="0.35">
      <c r="B904" s="70" t="str">
        <f>IF('Sch A. Input'!B902="","",'Sch A. Input'!B902)</f>
        <v/>
      </c>
      <c r="C904" s="75" t="str">
        <f>IF('Sch A. Input'!C902="","",'Sch A. Input'!C902)</f>
        <v/>
      </c>
      <c r="D904" s="71" t="str">
        <f>IF('Sch A. Input'!D902="","",'Sch A. Input'!D902)</f>
        <v/>
      </c>
      <c r="E904" s="71">
        <f>'Sch A. Input'!E902</f>
        <v>45016</v>
      </c>
      <c r="F904" s="71">
        <f>'Sch A. Input'!F902</f>
        <v>0</v>
      </c>
      <c r="G904" s="226">
        <f>SUMIFS('Sch A. Input'!H902:CJ902,'Sch A. Input'!$H$13:$CJ$13,$L$11,'Sch A. Input'!$H$14:$CJ$14,"Recurring")</f>
        <v>0</v>
      </c>
      <c r="H904" s="226">
        <f>SUMIFS('Sch A. Input'!H902:CJ902,'Sch A. Input'!$H$13:$CJ$13,$L$11,'Sch A. Input'!$H$14:$CJ$14,"One-time")</f>
        <v>0</v>
      </c>
      <c r="I904" s="227">
        <f t="shared" si="139"/>
        <v>0</v>
      </c>
      <c r="J904" s="228">
        <f>SUMIFS('Sch A. Input'!H902:CJ902,'Sch A. Input'!$H$14:$CJ$14,"Recurring",'Sch A. Input'!$H$13:$CJ$13,"&lt;="&amp;$L$11)</f>
        <v>0</v>
      </c>
      <c r="K904" s="228">
        <f>SUMIFS('Sch A. Input'!H902:CJ902,'Sch A. Input'!$H$14:$CJ$14,"One-time",'Sch A. Input'!$H$13:$CJ$13,"&lt;="&amp;$L$11)</f>
        <v>0</v>
      </c>
      <c r="L904" s="229">
        <f t="shared" si="140"/>
        <v>0</v>
      </c>
      <c r="M904" s="228">
        <f t="shared" si="141"/>
        <v>0</v>
      </c>
      <c r="N904" s="228">
        <f t="shared" si="142"/>
        <v>0</v>
      </c>
      <c r="O904" s="259">
        <f t="shared" si="143"/>
        <v>0</v>
      </c>
      <c r="P904" s="268">
        <f t="shared" si="137"/>
        <v>0</v>
      </c>
      <c r="Q904" s="231">
        <f t="shared" si="138"/>
        <v>0</v>
      </c>
      <c r="R904" s="97">
        <f t="shared" si="144"/>
        <v>0</v>
      </c>
      <c r="S904" s="237">
        <f>IF(AND(LARGE('Sch A. Input'!$CL$15:$CL$41,COUNTIF('Sch A. Input'!$CL$15:$CL$41,"&gt;="&amp;F904))&lt;E904,F904&lt;&gt;0),"Leaver",J904-G904)</f>
        <v>0</v>
      </c>
      <c r="T904" s="237">
        <f>IF(AND(LARGE('Sch A. Input'!$CL$15:$CL$41,COUNTIF('Sch A. Input'!$CL$15:$CL$41,"&gt;="&amp;F904))&lt;E904,F904&lt;&gt;0),"Leaver",K904-H904)</f>
        <v>0</v>
      </c>
      <c r="U904" s="238">
        <f>IF(AND(LARGE('Sch A. Input'!$CL$15:$CL$41,COUNTIF('Sch A. Input'!$CL$15:$CL$41,"&gt;="&amp;F904))&lt;E904,F904&lt;&gt;0),"Leaver",L904-I904)</f>
        <v>0</v>
      </c>
      <c r="V904" s="238">
        <f>IF(AND(LARGE('Sch A. Input'!$CL$15:$CL$41,COUNTIF('Sch A. Input'!$CL$15:$CL$41,"&gt;="&amp;F904))&lt;E904,F904&lt;&gt;0),"Leaver",IFERROR(S904/X904*$M$9,0))</f>
        <v>0</v>
      </c>
      <c r="W904" s="238">
        <f>IF(AND(LARGE('Sch A. Input'!$CL$15:$CL$41,COUNTIF('Sch A. Input'!$CL$15:$CL$41,"&gt;="&amp;F904))&lt;E904,F904&lt;&gt;0),"Leaver",V904+T904)</f>
        <v>0</v>
      </c>
      <c r="X904" s="264">
        <f>IF(AND(LARGE('Sch A. Input'!$CL$15:$CL$41,COUNTIF('Sch A. Input'!$CL$15:$CL$41,"&gt;="&amp;F904))&lt;E904,F904&lt;&gt;0),"Leaver",IF(OR(D904="",D904&gt;$L$11,($L$11-14)&lt;$K$9),0,(E904+1-D904)/14-1))</f>
        <v>0</v>
      </c>
      <c r="Y904" s="265">
        <f>IF(AND(LARGE('Sch A. Input'!$CL$15:$CL$41,COUNTIF('Sch A. Input'!$CL$15:$CL$41,"&gt;="&amp;F904))&lt;E904,F904&lt;&gt;0),"Leaver",IFERROR(IF((S904/$X904*$M$9+T904)&gt;$D$12,"YES","NO"),0))</f>
        <v>0</v>
      </c>
      <c r="Z904" s="225">
        <f>IF(AND(LARGE('Sch A. Input'!$CL$15:$CL$41,COUNTIF('Sch A. Input'!$CL$15:$CL$41,"&gt;="&amp;F904))&lt;E904,F904&lt;&gt;0),"Leaver",IFERROR(IF($Y904="YES",MIN($U904*($G$12/$D$12),$G$12),(SUMPRODUCT(--((MIN(W904,$D$12))&gt;$C$9:$C$12),((MIN(W904,$D$12))-$C$9:$C$12),$H$9:$H$12))-((1-(X904/$M$9))*(SUMPRODUCT(--((MIN(V904,$D$12))&gt;$C$9:$C$12),((MIN(V904,$D$12))-$C$9:$C$12),$H$9:$H$12)))),0))</f>
        <v>0</v>
      </c>
      <c r="AA904" s="169">
        <f>IF(AND(LARGE('Sch A. Input'!$CL$15:$CL$41,COUNTIF('Sch A. Input'!$CL$15:$CL$41,"&gt;="&amp;F904))&lt;E904,F904&lt;&gt;0),"Leaver",IFERROR(Z904/U904,0))</f>
        <v>0</v>
      </c>
      <c r="AB904" s="170">
        <f>IF(AND(LARGE('Sch A. Input'!$CL$15:$CL$41,COUNTIF('Sch A. Input'!$CL$15:$CL$41,"&gt;="&amp;F904))&lt;E904,F904&lt;&gt;0),"Leaver",Q904-Z904)</f>
        <v>0</v>
      </c>
      <c r="AC904" s="94">
        <f t="shared" si="145"/>
        <v>0</v>
      </c>
      <c r="BK904" s="2"/>
      <c r="BL904" s="2"/>
      <c r="CI904"/>
    </row>
    <row r="905" spans="2:87" x14ac:dyDescent="0.35">
      <c r="B905" s="70" t="str">
        <f>IF('Sch A. Input'!B903="","",'Sch A. Input'!B903)</f>
        <v/>
      </c>
      <c r="C905" s="75" t="str">
        <f>IF('Sch A. Input'!C903="","",'Sch A. Input'!C903)</f>
        <v/>
      </c>
      <c r="D905" s="71" t="str">
        <f>IF('Sch A. Input'!D903="","",'Sch A. Input'!D903)</f>
        <v/>
      </c>
      <c r="E905" s="71">
        <f>'Sch A. Input'!E903</f>
        <v>45016</v>
      </c>
      <c r="F905" s="71">
        <f>'Sch A. Input'!F903</f>
        <v>0</v>
      </c>
      <c r="G905" s="226">
        <f>SUMIFS('Sch A. Input'!H903:CJ903,'Sch A. Input'!$H$13:$CJ$13,$L$11,'Sch A. Input'!$H$14:$CJ$14,"Recurring")</f>
        <v>0</v>
      </c>
      <c r="H905" s="226">
        <f>SUMIFS('Sch A. Input'!H903:CJ903,'Sch A. Input'!$H$13:$CJ$13,$L$11,'Sch A. Input'!$H$14:$CJ$14,"One-time")</f>
        <v>0</v>
      </c>
      <c r="I905" s="227">
        <f t="shared" si="139"/>
        <v>0</v>
      </c>
      <c r="J905" s="228">
        <f>SUMIFS('Sch A. Input'!H903:CJ903,'Sch A. Input'!$H$14:$CJ$14,"Recurring",'Sch A. Input'!$H$13:$CJ$13,"&lt;="&amp;$L$11)</f>
        <v>0</v>
      </c>
      <c r="K905" s="228">
        <f>SUMIFS('Sch A. Input'!H903:CJ903,'Sch A. Input'!$H$14:$CJ$14,"One-time",'Sch A. Input'!$H$13:$CJ$13,"&lt;="&amp;$L$11)</f>
        <v>0</v>
      </c>
      <c r="L905" s="229">
        <f t="shared" si="140"/>
        <v>0</v>
      </c>
      <c r="M905" s="228">
        <f t="shared" si="141"/>
        <v>0</v>
      </c>
      <c r="N905" s="228">
        <f t="shared" si="142"/>
        <v>0</v>
      </c>
      <c r="O905" s="259">
        <f t="shared" si="143"/>
        <v>0</v>
      </c>
      <c r="P905" s="268">
        <f t="shared" si="137"/>
        <v>0</v>
      </c>
      <c r="Q905" s="231">
        <f t="shared" si="138"/>
        <v>0</v>
      </c>
      <c r="R905" s="97">
        <f t="shared" si="144"/>
        <v>0</v>
      </c>
      <c r="S905" s="237">
        <f>IF(AND(LARGE('Sch A. Input'!$CL$15:$CL$41,COUNTIF('Sch A. Input'!$CL$15:$CL$41,"&gt;="&amp;F905))&lt;E905,F905&lt;&gt;0),"Leaver",J905-G905)</f>
        <v>0</v>
      </c>
      <c r="T905" s="237">
        <f>IF(AND(LARGE('Sch A. Input'!$CL$15:$CL$41,COUNTIF('Sch A. Input'!$CL$15:$CL$41,"&gt;="&amp;F905))&lt;E905,F905&lt;&gt;0),"Leaver",K905-H905)</f>
        <v>0</v>
      </c>
      <c r="U905" s="238">
        <f>IF(AND(LARGE('Sch A. Input'!$CL$15:$CL$41,COUNTIF('Sch A. Input'!$CL$15:$CL$41,"&gt;="&amp;F905))&lt;E905,F905&lt;&gt;0),"Leaver",L905-I905)</f>
        <v>0</v>
      </c>
      <c r="V905" s="238">
        <f>IF(AND(LARGE('Sch A. Input'!$CL$15:$CL$41,COUNTIF('Sch A. Input'!$CL$15:$CL$41,"&gt;="&amp;F905))&lt;E905,F905&lt;&gt;0),"Leaver",IFERROR(S905/X905*$M$9,0))</f>
        <v>0</v>
      </c>
      <c r="W905" s="238">
        <f>IF(AND(LARGE('Sch A. Input'!$CL$15:$CL$41,COUNTIF('Sch A. Input'!$CL$15:$CL$41,"&gt;="&amp;F905))&lt;E905,F905&lt;&gt;0),"Leaver",V905+T905)</f>
        <v>0</v>
      </c>
      <c r="X905" s="264">
        <f>IF(AND(LARGE('Sch A. Input'!$CL$15:$CL$41,COUNTIF('Sch A. Input'!$CL$15:$CL$41,"&gt;="&amp;F905))&lt;E905,F905&lt;&gt;0),"Leaver",IF(OR(D905="",D905&gt;$L$11,($L$11-14)&lt;$K$9),0,(E905+1-D905)/14-1))</f>
        <v>0</v>
      </c>
      <c r="Y905" s="265">
        <f>IF(AND(LARGE('Sch A. Input'!$CL$15:$CL$41,COUNTIF('Sch A. Input'!$CL$15:$CL$41,"&gt;="&amp;F905))&lt;E905,F905&lt;&gt;0),"Leaver",IFERROR(IF((S905/$X905*$M$9+T905)&gt;$D$12,"YES","NO"),0))</f>
        <v>0</v>
      </c>
      <c r="Z905" s="225">
        <f>IF(AND(LARGE('Sch A. Input'!$CL$15:$CL$41,COUNTIF('Sch A. Input'!$CL$15:$CL$41,"&gt;="&amp;F905))&lt;E905,F905&lt;&gt;0),"Leaver",IFERROR(IF($Y905="YES",MIN($U905*($G$12/$D$12),$G$12),(SUMPRODUCT(--((MIN(W905,$D$12))&gt;$C$9:$C$12),((MIN(W905,$D$12))-$C$9:$C$12),$H$9:$H$12))-((1-(X905/$M$9))*(SUMPRODUCT(--((MIN(V905,$D$12))&gt;$C$9:$C$12),((MIN(V905,$D$12))-$C$9:$C$12),$H$9:$H$12)))),0))</f>
        <v>0</v>
      </c>
      <c r="AA905" s="169">
        <f>IF(AND(LARGE('Sch A. Input'!$CL$15:$CL$41,COUNTIF('Sch A. Input'!$CL$15:$CL$41,"&gt;="&amp;F905))&lt;E905,F905&lt;&gt;0),"Leaver",IFERROR(Z905/U905,0))</f>
        <v>0</v>
      </c>
      <c r="AB905" s="170">
        <f>IF(AND(LARGE('Sch A. Input'!$CL$15:$CL$41,COUNTIF('Sch A. Input'!$CL$15:$CL$41,"&gt;="&amp;F905))&lt;E905,F905&lt;&gt;0),"Leaver",Q905-Z905)</f>
        <v>0</v>
      </c>
      <c r="AC905" s="94">
        <f t="shared" si="145"/>
        <v>0</v>
      </c>
      <c r="BK905" s="2"/>
      <c r="BL905" s="2"/>
      <c r="CI905"/>
    </row>
    <row r="906" spans="2:87" x14ac:dyDescent="0.35">
      <c r="B906" s="70" t="str">
        <f>IF('Sch A. Input'!B904="","",'Sch A. Input'!B904)</f>
        <v/>
      </c>
      <c r="C906" s="75" t="str">
        <f>IF('Sch A. Input'!C904="","",'Sch A. Input'!C904)</f>
        <v/>
      </c>
      <c r="D906" s="71" t="str">
        <f>IF('Sch A. Input'!D904="","",'Sch A. Input'!D904)</f>
        <v/>
      </c>
      <c r="E906" s="71">
        <f>'Sch A. Input'!E904</f>
        <v>45016</v>
      </c>
      <c r="F906" s="71">
        <f>'Sch A. Input'!F904</f>
        <v>0</v>
      </c>
      <c r="G906" s="226">
        <f>SUMIFS('Sch A. Input'!H904:CJ904,'Sch A. Input'!$H$13:$CJ$13,$L$11,'Sch A. Input'!$H$14:$CJ$14,"Recurring")</f>
        <v>0</v>
      </c>
      <c r="H906" s="226">
        <f>SUMIFS('Sch A. Input'!H904:CJ904,'Sch A. Input'!$H$13:$CJ$13,$L$11,'Sch A. Input'!$H$14:$CJ$14,"One-time")</f>
        <v>0</v>
      </c>
      <c r="I906" s="227">
        <f t="shared" si="139"/>
        <v>0</v>
      </c>
      <c r="J906" s="228">
        <f>SUMIFS('Sch A. Input'!H904:CJ904,'Sch A. Input'!$H$14:$CJ$14,"Recurring",'Sch A. Input'!$H$13:$CJ$13,"&lt;="&amp;$L$11)</f>
        <v>0</v>
      </c>
      <c r="K906" s="228">
        <f>SUMIFS('Sch A. Input'!H904:CJ904,'Sch A. Input'!$H$14:$CJ$14,"One-time",'Sch A. Input'!$H$13:$CJ$13,"&lt;="&amp;$L$11)</f>
        <v>0</v>
      </c>
      <c r="L906" s="229">
        <f t="shared" si="140"/>
        <v>0</v>
      </c>
      <c r="M906" s="228">
        <f t="shared" si="141"/>
        <v>0</v>
      </c>
      <c r="N906" s="228">
        <f t="shared" si="142"/>
        <v>0</v>
      </c>
      <c r="O906" s="259">
        <f t="shared" si="143"/>
        <v>0</v>
      </c>
      <c r="P906" s="268">
        <f t="shared" si="137"/>
        <v>0</v>
      </c>
      <c r="Q906" s="231">
        <f t="shared" si="138"/>
        <v>0</v>
      </c>
      <c r="R906" s="97">
        <f t="shared" si="144"/>
        <v>0</v>
      </c>
      <c r="S906" s="237">
        <f>IF(AND(LARGE('Sch A. Input'!$CL$15:$CL$41,COUNTIF('Sch A. Input'!$CL$15:$CL$41,"&gt;="&amp;F906))&lt;E906,F906&lt;&gt;0),"Leaver",J906-G906)</f>
        <v>0</v>
      </c>
      <c r="T906" s="237">
        <f>IF(AND(LARGE('Sch A. Input'!$CL$15:$CL$41,COUNTIF('Sch A. Input'!$CL$15:$CL$41,"&gt;="&amp;F906))&lt;E906,F906&lt;&gt;0),"Leaver",K906-H906)</f>
        <v>0</v>
      </c>
      <c r="U906" s="238">
        <f>IF(AND(LARGE('Sch A. Input'!$CL$15:$CL$41,COUNTIF('Sch A. Input'!$CL$15:$CL$41,"&gt;="&amp;F906))&lt;E906,F906&lt;&gt;0),"Leaver",L906-I906)</f>
        <v>0</v>
      </c>
      <c r="V906" s="238">
        <f>IF(AND(LARGE('Sch A. Input'!$CL$15:$CL$41,COUNTIF('Sch A. Input'!$CL$15:$CL$41,"&gt;="&amp;F906))&lt;E906,F906&lt;&gt;0),"Leaver",IFERROR(S906/X906*$M$9,0))</f>
        <v>0</v>
      </c>
      <c r="W906" s="238">
        <f>IF(AND(LARGE('Sch A. Input'!$CL$15:$CL$41,COUNTIF('Sch A. Input'!$CL$15:$CL$41,"&gt;="&amp;F906))&lt;E906,F906&lt;&gt;0),"Leaver",V906+T906)</f>
        <v>0</v>
      </c>
      <c r="X906" s="264">
        <f>IF(AND(LARGE('Sch A. Input'!$CL$15:$CL$41,COUNTIF('Sch A. Input'!$CL$15:$CL$41,"&gt;="&amp;F906))&lt;E906,F906&lt;&gt;0),"Leaver",IF(OR(D906="",D906&gt;$L$11,($L$11-14)&lt;$K$9),0,(E906+1-D906)/14-1))</f>
        <v>0</v>
      </c>
      <c r="Y906" s="265">
        <f>IF(AND(LARGE('Sch A. Input'!$CL$15:$CL$41,COUNTIF('Sch A. Input'!$CL$15:$CL$41,"&gt;="&amp;F906))&lt;E906,F906&lt;&gt;0),"Leaver",IFERROR(IF((S906/$X906*$M$9+T906)&gt;$D$12,"YES","NO"),0))</f>
        <v>0</v>
      </c>
      <c r="Z906" s="225">
        <f>IF(AND(LARGE('Sch A. Input'!$CL$15:$CL$41,COUNTIF('Sch A. Input'!$CL$15:$CL$41,"&gt;="&amp;F906))&lt;E906,F906&lt;&gt;0),"Leaver",IFERROR(IF($Y906="YES",MIN($U906*($G$12/$D$12),$G$12),(SUMPRODUCT(--((MIN(W906,$D$12))&gt;$C$9:$C$12),((MIN(W906,$D$12))-$C$9:$C$12),$H$9:$H$12))-((1-(X906/$M$9))*(SUMPRODUCT(--((MIN(V906,$D$12))&gt;$C$9:$C$12),((MIN(V906,$D$12))-$C$9:$C$12),$H$9:$H$12)))),0))</f>
        <v>0</v>
      </c>
      <c r="AA906" s="169">
        <f>IF(AND(LARGE('Sch A. Input'!$CL$15:$CL$41,COUNTIF('Sch A. Input'!$CL$15:$CL$41,"&gt;="&amp;F906))&lt;E906,F906&lt;&gt;0),"Leaver",IFERROR(Z906/U906,0))</f>
        <v>0</v>
      </c>
      <c r="AB906" s="170">
        <f>IF(AND(LARGE('Sch A. Input'!$CL$15:$CL$41,COUNTIF('Sch A. Input'!$CL$15:$CL$41,"&gt;="&amp;F906))&lt;E906,F906&lt;&gt;0),"Leaver",Q906-Z906)</f>
        <v>0</v>
      </c>
      <c r="AC906" s="94">
        <f t="shared" si="145"/>
        <v>0</v>
      </c>
      <c r="BK906" s="2"/>
      <c r="BL906" s="2"/>
      <c r="CI906"/>
    </row>
    <row r="907" spans="2:87" x14ac:dyDescent="0.35">
      <c r="B907" s="70" t="str">
        <f>IF('Sch A. Input'!B905="","",'Sch A. Input'!B905)</f>
        <v/>
      </c>
      <c r="C907" s="75" t="str">
        <f>IF('Sch A. Input'!C905="","",'Sch A. Input'!C905)</f>
        <v/>
      </c>
      <c r="D907" s="71" t="str">
        <f>IF('Sch A. Input'!D905="","",'Sch A. Input'!D905)</f>
        <v/>
      </c>
      <c r="E907" s="71">
        <f>'Sch A. Input'!E905</f>
        <v>45016</v>
      </c>
      <c r="F907" s="71">
        <f>'Sch A. Input'!F905</f>
        <v>0</v>
      </c>
      <c r="G907" s="226">
        <f>SUMIFS('Sch A. Input'!H905:CJ905,'Sch A. Input'!$H$13:$CJ$13,$L$11,'Sch A. Input'!$H$14:$CJ$14,"Recurring")</f>
        <v>0</v>
      </c>
      <c r="H907" s="226">
        <f>SUMIFS('Sch A. Input'!H905:CJ905,'Sch A. Input'!$H$13:$CJ$13,$L$11,'Sch A. Input'!$H$14:$CJ$14,"One-time")</f>
        <v>0</v>
      </c>
      <c r="I907" s="227">
        <f t="shared" si="139"/>
        <v>0</v>
      </c>
      <c r="J907" s="228">
        <f>SUMIFS('Sch A. Input'!H905:CJ905,'Sch A. Input'!$H$14:$CJ$14,"Recurring",'Sch A. Input'!$H$13:$CJ$13,"&lt;="&amp;$L$11)</f>
        <v>0</v>
      </c>
      <c r="K907" s="228">
        <f>SUMIFS('Sch A. Input'!H905:CJ905,'Sch A. Input'!$H$14:$CJ$14,"One-time",'Sch A. Input'!$H$13:$CJ$13,"&lt;="&amp;$L$11)</f>
        <v>0</v>
      </c>
      <c r="L907" s="229">
        <f t="shared" si="140"/>
        <v>0</v>
      </c>
      <c r="M907" s="228">
        <f t="shared" si="141"/>
        <v>0</v>
      </c>
      <c r="N907" s="228">
        <f t="shared" si="142"/>
        <v>0</v>
      </c>
      <c r="O907" s="259">
        <f t="shared" si="143"/>
        <v>0</v>
      </c>
      <c r="P907" s="268">
        <f t="shared" si="137"/>
        <v>0</v>
      </c>
      <c r="Q907" s="231">
        <f t="shared" si="138"/>
        <v>0</v>
      </c>
      <c r="R907" s="97">
        <f t="shared" si="144"/>
        <v>0</v>
      </c>
      <c r="S907" s="237">
        <f>IF(AND(LARGE('Sch A. Input'!$CL$15:$CL$41,COUNTIF('Sch A. Input'!$CL$15:$CL$41,"&gt;="&amp;F907))&lt;E907,F907&lt;&gt;0),"Leaver",J907-G907)</f>
        <v>0</v>
      </c>
      <c r="T907" s="237">
        <f>IF(AND(LARGE('Sch A. Input'!$CL$15:$CL$41,COUNTIF('Sch A. Input'!$CL$15:$CL$41,"&gt;="&amp;F907))&lt;E907,F907&lt;&gt;0),"Leaver",K907-H907)</f>
        <v>0</v>
      </c>
      <c r="U907" s="238">
        <f>IF(AND(LARGE('Sch A. Input'!$CL$15:$CL$41,COUNTIF('Sch A. Input'!$CL$15:$CL$41,"&gt;="&amp;F907))&lt;E907,F907&lt;&gt;0),"Leaver",L907-I907)</f>
        <v>0</v>
      </c>
      <c r="V907" s="238">
        <f>IF(AND(LARGE('Sch A. Input'!$CL$15:$CL$41,COUNTIF('Sch A. Input'!$CL$15:$CL$41,"&gt;="&amp;F907))&lt;E907,F907&lt;&gt;0),"Leaver",IFERROR(S907/X907*$M$9,0))</f>
        <v>0</v>
      </c>
      <c r="W907" s="238">
        <f>IF(AND(LARGE('Sch A. Input'!$CL$15:$CL$41,COUNTIF('Sch A. Input'!$CL$15:$CL$41,"&gt;="&amp;F907))&lt;E907,F907&lt;&gt;0),"Leaver",V907+T907)</f>
        <v>0</v>
      </c>
      <c r="X907" s="264">
        <f>IF(AND(LARGE('Sch A. Input'!$CL$15:$CL$41,COUNTIF('Sch A. Input'!$CL$15:$CL$41,"&gt;="&amp;F907))&lt;E907,F907&lt;&gt;0),"Leaver",IF(OR(D907="",D907&gt;$L$11,($L$11-14)&lt;$K$9),0,(E907+1-D907)/14-1))</f>
        <v>0</v>
      </c>
      <c r="Y907" s="265">
        <f>IF(AND(LARGE('Sch A. Input'!$CL$15:$CL$41,COUNTIF('Sch A. Input'!$CL$15:$CL$41,"&gt;="&amp;F907))&lt;E907,F907&lt;&gt;0),"Leaver",IFERROR(IF((S907/$X907*$M$9+T907)&gt;$D$12,"YES","NO"),0))</f>
        <v>0</v>
      </c>
      <c r="Z907" s="225">
        <f>IF(AND(LARGE('Sch A. Input'!$CL$15:$CL$41,COUNTIF('Sch A. Input'!$CL$15:$CL$41,"&gt;="&amp;F907))&lt;E907,F907&lt;&gt;0),"Leaver",IFERROR(IF($Y907="YES",MIN($U907*($G$12/$D$12),$G$12),(SUMPRODUCT(--((MIN(W907,$D$12))&gt;$C$9:$C$12),((MIN(W907,$D$12))-$C$9:$C$12),$H$9:$H$12))-((1-(X907/$M$9))*(SUMPRODUCT(--((MIN(V907,$D$12))&gt;$C$9:$C$12),((MIN(V907,$D$12))-$C$9:$C$12),$H$9:$H$12)))),0))</f>
        <v>0</v>
      </c>
      <c r="AA907" s="169">
        <f>IF(AND(LARGE('Sch A. Input'!$CL$15:$CL$41,COUNTIF('Sch A. Input'!$CL$15:$CL$41,"&gt;="&amp;F907))&lt;E907,F907&lt;&gt;0),"Leaver",IFERROR(Z907/U907,0))</f>
        <v>0</v>
      </c>
      <c r="AB907" s="170">
        <f>IF(AND(LARGE('Sch A. Input'!$CL$15:$CL$41,COUNTIF('Sch A. Input'!$CL$15:$CL$41,"&gt;="&amp;F907))&lt;E907,F907&lt;&gt;0),"Leaver",Q907-Z907)</f>
        <v>0</v>
      </c>
      <c r="AC907" s="94">
        <f t="shared" si="145"/>
        <v>0</v>
      </c>
      <c r="BK907" s="2"/>
      <c r="BL907" s="2"/>
      <c r="CI907"/>
    </row>
    <row r="908" spans="2:87" x14ac:dyDescent="0.35">
      <c r="B908" s="70" t="str">
        <f>IF('Sch A. Input'!B906="","",'Sch A. Input'!B906)</f>
        <v/>
      </c>
      <c r="C908" s="75" t="str">
        <f>IF('Sch A. Input'!C906="","",'Sch A. Input'!C906)</f>
        <v/>
      </c>
      <c r="D908" s="71" t="str">
        <f>IF('Sch A. Input'!D906="","",'Sch A. Input'!D906)</f>
        <v/>
      </c>
      <c r="E908" s="71">
        <f>'Sch A. Input'!E906</f>
        <v>45016</v>
      </c>
      <c r="F908" s="71">
        <f>'Sch A. Input'!F906</f>
        <v>0</v>
      </c>
      <c r="G908" s="226">
        <f>SUMIFS('Sch A. Input'!H906:CJ906,'Sch A. Input'!$H$13:$CJ$13,$L$11,'Sch A. Input'!$H$14:$CJ$14,"Recurring")</f>
        <v>0</v>
      </c>
      <c r="H908" s="226">
        <f>SUMIFS('Sch A. Input'!H906:CJ906,'Sch A. Input'!$H$13:$CJ$13,$L$11,'Sch A. Input'!$H$14:$CJ$14,"One-time")</f>
        <v>0</v>
      </c>
      <c r="I908" s="227">
        <f t="shared" si="139"/>
        <v>0</v>
      </c>
      <c r="J908" s="228">
        <f>SUMIFS('Sch A. Input'!H906:CJ906,'Sch A. Input'!$H$14:$CJ$14,"Recurring",'Sch A. Input'!$H$13:$CJ$13,"&lt;="&amp;$L$11)</f>
        <v>0</v>
      </c>
      <c r="K908" s="228">
        <f>SUMIFS('Sch A. Input'!H906:CJ906,'Sch A. Input'!$H$14:$CJ$14,"One-time",'Sch A. Input'!$H$13:$CJ$13,"&lt;="&amp;$L$11)</f>
        <v>0</v>
      </c>
      <c r="L908" s="229">
        <f t="shared" si="140"/>
        <v>0</v>
      </c>
      <c r="M908" s="228">
        <f t="shared" si="141"/>
        <v>0</v>
      </c>
      <c r="N908" s="228">
        <f t="shared" si="142"/>
        <v>0</v>
      </c>
      <c r="O908" s="259">
        <f t="shared" si="143"/>
        <v>0</v>
      </c>
      <c r="P908" s="268">
        <f t="shared" si="137"/>
        <v>0</v>
      </c>
      <c r="Q908" s="231">
        <f t="shared" si="138"/>
        <v>0</v>
      </c>
      <c r="R908" s="97">
        <f t="shared" si="144"/>
        <v>0</v>
      </c>
      <c r="S908" s="237">
        <f>IF(AND(LARGE('Sch A. Input'!$CL$15:$CL$41,COUNTIF('Sch A. Input'!$CL$15:$CL$41,"&gt;="&amp;F908))&lt;E908,F908&lt;&gt;0),"Leaver",J908-G908)</f>
        <v>0</v>
      </c>
      <c r="T908" s="237">
        <f>IF(AND(LARGE('Sch A. Input'!$CL$15:$CL$41,COUNTIF('Sch A. Input'!$CL$15:$CL$41,"&gt;="&amp;F908))&lt;E908,F908&lt;&gt;0),"Leaver",K908-H908)</f>
        <v>0</v>
      </c>
      <c r="U908" s="238">
        <f>IF(AND(LARGE('Sch A. Input'!$CL$15:$CL$41,COUNTIF('Sch A. Input'!$CL$15:$CL$41,"&gt;="&amp;F908))&lt;E908,F908&lt;&gt;0),"Leaver",L908-I908)</f>
        <v>0</v>
      </c>
      <c r="V908" s="238">
        <f>IF(AND(LARGE('Sch A. Input'!$CL$15:$CL$41,COUNTIF('Sch A. Input'!$CL$15:$CL$41,"&gt;="&amp;F908))&lt;E908,F908&lt;&gt;0),"Leaver",IFERROR(S908/X908*$M$9,0))</f>
        <v>0</v>
      </c>
      <c r="W908" s="238">
        <f>IF(AND(LARGE('Sch A. Input'!$CL$15:$CL$41,COUNTIF('Sch A. Input'!$CL$15:$CL$41,"&gt;="&amp;F908))&lt;E908,F908&lt;&gt;0),"Leaver",V908+T908)</f>
        <v>0</v>
      </c>
      <c r="X908" s="264">
        <f>IF(AND(LARGE('Sch A. Input'!$CL$15:$CL$41,COUNTIF('Sch A. Input'!$CL$15:$CL$41,"&gt;="&amp;F908))&lt;E908,F908&lt;&gt;0),"Leaver",IF(OR(D908="",D908&gt;$L$11,($L$11-14)&lt;$K$9),0,(E908+1-D908)/14-1))</f>
        <v>0</v>
      </c>
      <c r="Y908" s="265">
        <f>IF(AND(LARGE('Sch A. Input'!$CL$15:$CL$41,COUNTIF('Sch A. Input'!$CL$15:$CL$41,"&gt;="&amp;F908))&lt;E908,F908&lt;&gt;0),"Leaver",IFERROR(IF((S908/$X908*$M$9+T908)&gt;$D$12,"YES","NO"),0))</f>
        <v>0</v>
      </c>
      <c r="Z908" s="225">
        <f>IF(AND(LARGE('Sch A. Input'!$CL$15:$CL$41,COUNTIF('Sch A. Input'!$CL$15:$CL$41,"&gt;="&amp;F908))&lt;E908,F908&lt;&gt;0),"Leaver",IFERROR(IF($Y908="YES",MIN($U908*($G$12/$D$12),$G$12),(SUMPRODUCT(--((MIN(W908,$D$12))&gt;$C$9:$C$12),((MIN(W908,$D$12))-$C$9:$C$12),$H$9:$H$12))-((1-(X908/$M$9))*(SUMPRODUCT(--((MIN(V908,$D$12))&gt;$C$9:$C$12),((MIN(V908,$D$12))-$C$9:$C$12),$H$9:$H$12)))),0))</f>
        <v>0</v>
      </c>
      <c r="AA908" s="169">
        <f>IF(AND(LARGE('Sch A. Input'!$CL$15:$CL$41,COUNTIF('Sch A. Input'!$CL$15:$CL$41,"&gt;="&amp;F908))&lt;E908,F908&lt;&gt;0),"Leaver",IFERROR(Z908/U908,0))</f>
        <v>0</v>
      </c>
      <c r="AB908" s="170">
        <f>IF(AND(LARGE('Sch A. Input'!$CL$15:$CL$41,COUNTIF('Sch A. Input'!$CL$15:$CL$41,"&gt;="&amp;F908))&lt;E908,F908&lt;&gt;0),"Leaver",Q908-Z908)</f>
        <v>0</v>
      </c>
      <c r="AC908" s="94">
        <f t="shared" si="145"/>
        <v>0</v>
      </c>
      <c r="BK908" s="2"/>
      <c r="BL908" s="2"/>
      <c r="CI908"/>
    </row>
    <row r="909" spans="2:87" x14ac:dyDescent="0.35">
      <c r="B909" s="70" t="str">
        <f>IF('Sch A. Input'!B907="","",'Sch A. Input'!B907)</f>
        <v/>
      </c>
      <c r="C909" s="75" t="str">
        <f>IF('Sch A. Input'!C907="","",'Sch A. Input'!C907)</f>
        <v/>
      </c>
      <c r="D909" s="71" t="str">
        <f>IF('Sch A. Input'!D907="","",'Sch A. Input'!D907)</f>
        <v/>
      </c>
      <c r="E909" s="71">
        <f>'Sch A. Input'!E907</f>
        <v>45016</v>
      </c>
      <c r="F909" s="71">
        <f>'Sch A. Input'!F907</f>
        <v>0</v>
      </c>
      <c r="G909" s="226">
        <f>SUMIFS('Sch A. Input'!H907:CJ907,'Sch A. Input'!$H$13:$CJ$13,$L$11,'Sch A. Input'!$H$14:$CJ$14,"Recurring")</f>
        <v>0</v>
      </c>
      <c r="H909" s="226">
        <f>SUMIFS('Sch A. Input'!H907:CJ907,'Sch A. Input'!$H$13:$CJ$13,$L$11,'Sch A. Input'!$H$14:$CJ$14,"One-time")</f>
        <v>0</v>
      </c>
      <c r="I909" s="227">
        <f t="shared" si="139"/>
        <v>0</v>
      </c>
      <c r="J909" s="228">
        <f>SUMIFS('Sch A. Input'!H907:CJ907,'Sch A. Input'!$H$14:$CJ$14,"Recurring",'Sch A. Input'!$H$13:$CJ$13,"&lt;="&amp;$L$11)</f>
        <v>0</v>
      </c>
      <c r="K909" s="228">
        <f>SUMIFS('Sch A. Input'!H907:CJ907,'Sch A. Input'!$H$14:$CJ$14,"One-time",'Sch A. Input'!$H$13:$CJ$13,"&lt;="&amp;$L$11)</f>
        <v>0</v>
      </c>
      <c r="L909" s="229">
        <f t="shared" si="140"/>
        <v>0</v>
      </c>
      <c r="M909" s="228">
        <f t="shared" si="141"/>
        <v>0</v>
      </c>
      <c r="N909" s="228">
        <f t="shared" si="142"/>
        <v>0</v>
      </c>
      <c r="O909" s="259">
        <f t="shared" si="143"/>
        <v>0</v>
      </c>
      <c r="P909" s="268">
        <f t="shared" si="137"/>
        <v>0</v>
      </c>
      <c r="Q909" s="231">
        <f t="shared" si="138"/>
        <v>0</v>
      </c>
      <c r="R909" s="97">
        <f t="shared" si="144"/>
        <v>0</v>
      </c>
      <c r="S909" s="237">
        <f>IF(AND(LARGE('Sch A. Input'!$CL$15:$CL$41,COUNTIF('Sch A. Input'!$CL$15:$CL$41,"&gt;="&amp;F909))&lt;E909,F909&lt;&gt;0),"Leaver",J909-G909)</f>
        <v>0</v>
      </c>
      <c r="T909" s="237">
        <f>IF(AND(LARGE('Sch A. Input'!$CL$15:$CL$41,COUNTIF('Sch A. Input'!$CL$15:$CL$41,"&gt;="&amp;F909))&lt;E909,F909&lt;&gt;0),"Leaver",K909-H909)</f>
        <v>0</v>
      </c>
      <c r="U909" s="238">
        <f>IF(AND(LARGE('Sch A. Input'!$CL$15:$CL$41,COUNTIF('Sch A. Input'!$CL$15:$CL$41,"&gt;="&amp;F909))&lt;E909,F909&lt;&gt;0),"Leaver",L909-I909)</f>
        <v>0</v>
      </c>
      <c r="V909" s="238">
        <f>IF(AND(LARGE('Sch A. Input'!$CL$15:$CL$41,COUNTIF('Sch A. Input'!$CL$15:$CL$41,"&gt;="&amp;F909))&lt;E909,F909&lt;&gt;0),"Leaver",IFERROR(S909/X909*$M$9,0))</f>
        <v>0</v>
      </c>
      <c r="W909" s="238">
        <f>IF(AND(LARGE('Sch A. Input'!$CL$15:$CL$41,COUNTIF('Sch A. Input'!$CL$15:$CL$41,"&gt;="&amp;F909))&lt;E909,F909&lt;&gt;0),"Leaver",V909+T909)</f>
        <v>0</v>
      </c>
      <c r="X909" s="264">
        <f>IF(AND(LARGE('Sch A. Input'!$CL$15:$CL$41,COUNTIF('Sch A. Input'!$CL$15:$CL$41,"&gt;="&amp;F909))&lt;E909,F909&lt;&gt;0),"Leaver",IF(OR(D909="",D909&gt;$L$11,($L$11-14)&lt;$K$9),0,(E909+1-D909)/14-1))</f>
        <v>0</v>
      </c>
      <c r="Y909" s="265">
        <f>IF(AND(LARGE('Sch A. Input'!$CL$15:$CL$41,COUNTIF('Sch A. Input'!$CL$15:$CL$41,"&gt;="&amp;F909))&lt;E909,F909&lt;&gt;0),"Leaver",IFERROR(IF((S909/$X909*$M$9+T909)&gt;$D$12,"YES","NO"),0))</f>
        <v>0</v>
      </c>
      <c r="Z909" s="225">
        <f>IF(AND(LARGE('Sch A. Input'!$CL$15:$CL$41,COUNTIF('Sch A. Input'!$CL$15:$CL$41,"&gt;="&amp;F909))&lt;E909,F909&lt;&gt;0),"Leaver",IFERROR(IF($Y909="YES",MIN($U909*($G$12/$D$12),$G$12),(SUMPRODUCT(--((MIN(W909,$D$12))&gt;$C$9:$C$12),((MIN(W909,$D$12))-$C$9:$C$12),$H$9:$H$12))-((1-(X909/$M$9))*(SUMPRODUCT(--((MIN(V909,$D$12))&gt;$C$9:$C$12),((MIN(V909,$D$12))-$C$9:$C$12),$H$9:$H$12)))),0))</f>
        <v>0</v>
      </c>
      <c r="AA909" s="169">
        <f>IF(AND(LARGE('Sch A. Input'!$CL$15:$CL$41,COUNTIF('Sch A. Input'!$CL$15:$CL$41,"&gt;="&amp;F909))&lt;E909,F909&lt;&gt;0),"Leaver",IFERROR(Z909/U909,0))</f>
        <v>0</v>
      </c>
      <c r="AB909" s="170">
        <f>IF(AND(LARGE('Sch A. Input'!$CL$15:$CL$41,COUNTIF('Sch A. Input'!$CL$15:$CL$41,"&gt;="&amp;F909))&lt;E909,F909&lt;&gt;0),"Leaver",Q909-Z909)</f>
        <v>0</v>
      </c>
      <c r="AC909" s="94">
        <f t="shared" si="145"/>
        <v>0</v>
      </c>
      <c r="BK909" s="2"/>
      <c r="BL909" s="2"/>
      <c r="CI909"/>
    </row>
    <row r="910" spans="2:87" x14ac:dyDescent="0.35">
      <c r="B910" s="70" t="str">
        <f>IF('Sch A. Input'!B908="","",'Sch A. Input'!B908)</f>
        <v/>
      </c>
      <c r="C910" s="75" t="str">
        <f>IF('Sch A. Input'!C908="","",'Sch A. Input'!C908)</f>
        <v/>
      </c>
      <c r="D910" s="71" t="str">
        <f>IF('Sch A. Input'!D908="","",'Sch A. Input'!D908)</f>
        <v/>
      </c>
      <c r="E910" s="71">
        <f>'Sch A. Input'!E908</f>
        <v>45016</v>
      </c>
      <c r="F910" s="71">
        <f>'Sch A. Input'!F908</f>
        <v>0</v>
      </c>
      <c r="G910" s="226">
        <f>SUMIFS('Sch A. Input'!H908:CJ908,'Sch A. Input'!$H$13:$CJ$13,$L$11,'Sch A. Input'!$H$14:$CJ$14,"Recurring")</f>
        <v>0</v>
      </c>
      <c r="H910" s="226">
        <f>SUMIFS('Sch A. Input'!H908:CJ908,'Sch A. Input'!$H$13:$CJ$13,$L$11,'Sch A. Input'!$H$14:$CJ$14,"One-time")</f>
        <v>0</v>
      </c>
      <c r="I910" s="227">
        <f t="shared" si="139"/>
        <v>0</v>
      </c>
      <c r="J910" s="228">
        <f>SUMIFS('Sch A. Input'!H908:CJ908,'Sch A. Input'!$H$14:$CJ$14,"Recurring",'Sch A. Input'!$H$13:$CJ$13,"&lt;="&amp;$L$11)</f>
        <v>0</v>
      </c>
      <c r="K910" s="228">
        <f>SUMIFS('Sch A. Input'!H908:CJ908,'Sch A. Input'!$H$14:$CJ$14,"One-time",'Sch A. Input'!$H$13:$CJ$13,"&lt;="&amp;$L$11)</f>
        <v>0</v>
      </c>
      <c r="L910" s="229">
        <f t="shared" si="140"/>
        <v>0</v>
      </c>
      <c r="M910" s="228">
        <f t="shared" si="141"/>
        <v>0</v>
      </c>
      <c r="N910" s="228">
        <f t="shared" si="142"/>
        <v>0</v>
      </c>
      <c r="O910" s="259">
        <f t="shared" si="143"/>
        <v>0</v>
      </c>
      <c r="P910" s="268">
        <f t="shared" si="137"/>
        <v>0</v>
      </c>
      <c r="Q910" s="231">
        <f t="shared" si="138"/>
        <v>0</v>
      </c>
      <c r="R910" s="97">
        <f t="shared" si="144"/>
        <v>0</v>
      </c>
      <c r="S910" s="237">
        <f>IF(AND(LARGE('Sch A. Input'!$CL$15:$CL$41,COUNTIF('Sch A. Input'!$CL$15:$CL$41,"&gt;="&amp;F910))&lt;E910,F910&lt;&gt;0),"Leaver",J910-G910)</f>
        <v>0</v>
      </c>
      <c r="T910" s="237">
        <f>IF(AND(LARGE('Sch A. Input'!$CL$15:$CL$41,COUNTIF('Sch A. Input'!$CL$15:$CL$41,"&gt;="&amp;F910))&lt;E910,F910&lt;&gt;0),"Leaver",K910-H910)</f>
        <v>0</v>
      </c>
      <c r="U910" s="238">
        <f>IF(AND(LARGE('Sch A. Input'!$CL$15:$CL$41,COUNTIF('Sch A. Input'!$CL$15:$CL$41,"&gt;="&amp;F910))&lt;E910,F910&lt;&gt;0),"Leaver",L910-I910)</f>
        <v>0</v>
      </c>
      <c r="V910" s="238">
        <f>IF(AND(LARGE('Sch A. Input'!$CL$15:$CL$41,COUNTIF('Sch A. Input'!$CL$15:$CL$41,"&gt;="&amp;F910))&lt;E910,F910&lt;&gt;0),"Leaver",IFERROR(S910/X910*$M$9,0))</f>
        <v>0</v>
      </c>
      <c r="W910" s="238">
        <f>IF(AND(LARGE('Sch A. Input'!$CL$15:$CL$41,COUNTIF('Sch A. Input'!$CL$15:$CL$41,"&gt;="&amp;F910))&lt;E910,F910&lt;&gt;0),"Leaver",V910+T910)</f>
        <v>0</v>
      </c>
      <c r="X910" s="264">
        <f>IF(AND(LARGE('Sch A. Input'!$CL$15:$CL$41,COUNTIF('Sch A. Input'!$CL$15:$CL$41,"&gt;="&amp;F910))&lt;E910,F910&lt;&gt;0),"Leaver",IF(OR(D910="",D910&gt;$L$11,($L$11-14)&lt;$K$9),0,(E910+1-D910)/14-1))</f>
        <v>0</v>
      </c>
      <c r="Y910" s="265">
        <f>IF(AND(LARGE('Sch A. Input'!$CL$15:$CL$41,COUNTIF('Sch A. Input'!$CL$15:$CL$41,"&gt;="&amp;F910))&lt;E910,F910&lt;&gt;0),"Leaver",IFERROR(IF((S910/$X910*$M$9+T910)&gt;$D$12,"YES","NO"),0))</f>
        <v>0</v>
      </c>
      <c r="Z910" s="225">
        <f>IF(AND(LARGE('Sch A. Input'!$CL$15:$CL$41,COUNTIF('Sch A. Input'!$CL$15:$CL$41,"&gt;="&amp;F910))&lt;E910,F910&lt;&gt;0),"Leaver",IFERROR(IF($Y910="YES",MIN($U910*($G$12/$D$12),$G$12),(SUMPRODUCT(--((MIN(W910,$D$12))&gt;$C$9:$C$12),((MIN(W910,$D$12))-$C$9:$C$12),$H$9:$H$12))-((1-(X910/$M$9))*(SUMPRODUCT(--((MIN(V910,$D$12))&gt;$C$9:$C$12),((MIN(V910,$D$12))-$C$9:$C$12),$H$9:$H$12)))),0))</f>
        <v>0</v>
      </c>
      <c r="AA910" s="169">
        <f>IF(AND(LARGE('Sch A. Input'!$CL$15:$CL$41,COUNTIF('Sch A. Input'!$CL$15:$CL$41,"&gt;="&amp;F910))&lt;E910,F910&lt;&gt;0),"Leaver",IFERROR(Z910/U910,0))</f>
        <v>0</v>
      </c>
      <c r="AB910" s="170">
        <f>IF(AND(LARGE('Sch A. Input'!$CL$15:$CL$41,COUNTIF('Sch A. Input'!$CL$15:$CL$41,"&gt;="&amp;F910))&lt;E910,F910&lt;&gt;0),"Leaver",Q910-Z910)</f>
        <v>0</v>
      </c>
      <c r="AC910" s="94">
        <f t="shared" si="145"/>
        <v>0</v>
      </c>
      <c r="BK910" s="2"/>
      <c r="BL910" s="2"/>
      <c r="CI910"/>
    </row>
    <row r="911" spans="2:87" x14ac:dyDescent="0.35">
      <c r="B911" s="70" t="str">
        <f>IF('Sch A. Input'!B909="","",'Sch A. Input'!B909)</f>
        <v/>
      </c>
      <c r="C911" s="75" t="str">
        <f>IF('Sch A. Input'!C909="","",'Sch A. Input'!C909)</f>
        <v/>
      </c>
      <c r="D911" s="71" t="str">
        <f>IF('Sch A. Input'!D909="","",'Sch A. Input'!D909)</f>
        <v/>
      </c>
      <c r="E911" s="71">
        <f>'Sch A. Input'!E909</f>
        <v>45016</v>
      </c>
      <c r="F911" s="71">
        <f>'Sch A. Input'!F909</f>
        <v>0</v>
      </c>
      <c r="G911" s="226">
        <f>SUMIFS('Sch A. Input'!H909:CJ909,'Sch A. Input'!$H$13:$CJ$13,$L$11,'Sch A. Input'!$H$14:$CJ$14,"Recurring")</f>
        <v>0</v>
      </c>
      <c r="H911" s="226">
        <f>SUMIFS('Sch A. Input'!H909:CJ909,'Sch A. Input'!$H$13:$CJ$13,$L$11,'Sch A. Input'!$H$14:$CJ$14,"One-time")</f>
        <v>0</v>
      </c>
      <c r="I911" s="227">
        <f t="shared" si="139"/>
        <v>0</v>
      </c>
      <c r="J911" s="228">
        <f>SUMIFS('Sch A. Input'!H909:CJ909,'Sch A. Input'!$H$14:$CJ$14,"Recurring",'Sch A. Input'!$H$13:$CJ$13,"&lt;="&amp;$L$11)</f>
        <v>0</v>
      </c>
      <c r="K911" s="228">
        <f>SUMIFS('Sch A. Input'!H909:CJ909,'Sch A. Input'!$H$14:$CJ$14,"One-time",'Sch A. Input'!$H$13:$CJ$13,"&lt;="&amp;$L$11)</f>
        <v>0</v>
      </c>
      <c r="L911" s="229">
        <f t="shared" si="140"/>
        <v>0</v>
      </c>
      <c r="M911" s="228">
        <f t="shared" si="141"/>
        <v>0</v>
      </c>
      <c r="N911" s="228">
        <f t="shared" si="142"/>
        <v>0</v>
      </c>
      <c r="O911" s="259">
        <f t="shared" si="143"/>
        <v>0</v>
      </c>
      <c r="P911" s="268">
        <f t="shared" si="137"/>
        <v>0</v>
      </c>
      <c r="Q911" s="231">
        <f t="shared" si="138"/>
        <v>0</v>
      </c>
      <c r="R911" s="97">
        <f t="shared" si="144"/>
        <v>0</v>
      </c>
      <c r="S911" s="237">
        <f>IF(AND(LARGE('Sch A. Input'!$CL$15:$CL$41,COUNTIF('Sch A. Input'!$CL$15:$CL$41,"&gt;="&amp;F911))&lt;E911,F911&lt;&gt;0),"Leaver",J911-G911)</f>
        <v>0</v>
      </c>
      <c r="T911" s="237">
        <f>IF(AND(LARGE('Sch A. Input'!$CL$15:$CL$41,COUNTIF('Sch A. Input'!$CL$15:$CL$41,"&gt;="&amp;F911))&lt;E911,F911&lt;&gt;0),"Leaver",K911-H911)</f>
        <v>0</v>
      </c>
      <c r="U911" s="238">
        <f>IF(AND(LARGE('Sch A. Input'!$CL$15:$CL$41,COUNTIF('Sch A. Input'!$CL$15:$CL$41,"&gt;="&amp;F911))&lt;E911,F911&lt;&gt;0),"Leaver",L911-I911)</f>
        <v>0</v>
      </c>
      <c r="V911" s="238">
        <f>IF(AND(LARGE('Sch A. Input'!$CL$15:$CL$41,COUNTIF('Sch A. Input'!$CL$15:$CL$41,"&gt;="&amp;F911))&lt;E911,F911&lt;&gt;0),"Leaver",IFERROR(S911/X911*$M$9,0))</f>
        <v>0</v>
      </c>
      <c r="W911" s="238">
        <f>IF(AND(LARGE('Sch A. Input'!$CL$15:$CL$41,COUNTIF('Sch A. Input'!$CL$15:$CL$41,"&gt;="&amp;F911))&lt;E911,F911&lt;&gt;0),"Leaver",V911+T911)</f>
        <v>0</v>
      </c>
      <c r="X911" s="264">
        <f>IF(AND(LARGE('Sch A. Input'!$CL$15:$CL$41,COUNTIF('Sch A. Input'!$CL$15:$CL$41,"&gt;="&amp;F911))&lt;E911,F911&lt;&gt;0),"Leaver",IF(OR(D911="",D911&gt;$L$11,($L$11-14)&lt;$K$9),0,(E911+1-D911)/14-1))</f>
        <v>0</v>
      </c>
      <c r="Y911" s="265">
        <f>IF(AND(LARGE('Sch A. Input'!$CL$15:$CL$41,COUNTIF('Sch A. Input'!$CL$15:$CL$41,"&gt;="&amp;F911))&lt;E911,F911&lt;&gt;0),"Leaver",IFERROR(IF((S911/$X911*$M$9+T911)&gt;$D$12,"YES","NO"),0))</f>
        <v>0</v>
      </c>
      <c r="Z911" s="225">
        <f>IF(AND(LARGE('Sch A. Input'!$CL$15:$CL$41,COUNTIF('Sch A. Input'!$CL$15:$CL$41,"&gt;="&amp;F911))&lt;E911,F911&lt;&gt;0),"Leaver",IFERROR(IF($Y911="YES",MIN($U911*($G$12/$D$12),$G$12),(SUMPRODUCT(--((MIN(W911,$D$12))&gt;$C$9:$C$12),((MIN(W911,$D$12))-$C$9:$C$12),$H$9:$H$12))-((1-(X911/$M$9))*(SUMPRODUCT(--((MIN(V911,$D$12))&gt;$C$9:$C$12),((MIN(V911,$D$12))-$C$9:$C$12),$H$9:$H$12)))),0))</f>
        <v>0</v>
      </c>
      <c r="AA911" s="169">
        <f>IF(AND(LARGE('Sch A. Input'!$CL$15:$CL$41,COUNTIF('Sch A. Input'!$CL$15:$CL$41,"&gt;="&amp;F911))&lt;E911,F911&lt;&gt;0),"Leaver",IFERROR(Z911/U911,0))</f>
        <v>0</v>
      </c>
      <c r="AB911" s="170">
        <f>IF(AND(LARGE('Sch A. Input'!$CL$15:$CL$41,COUNTIF('Sch A. Input'!$CL$15:$CL$41,"&gt;="&amp;F911))&lt;E911,F911&lt;&gt;0),"Leaver",Q911-Z911)</f>
        <v>0</v>
      </c>
      <c r="AC911" s="94">
        <f t="shared" si="145"/>
        <v>0</v>
      </c>
      <c r="BK911" s="2"/>
      <c r="BL911" s="2"/>
      <c r="CI911"/>
    </row>
    <row r="912" spans="2:87" x14ac:dyDescent="0.35">
      <c r="B912" s="70" t="str">
        <f>IF('Sch A. Input'!B910="","",'Sch A. Input'!B910)</f>
        <v/>
      </c>
      <c r="C912" s="75" t="str">
        <f>IF('Sch A. Input'!C910="","",'Sch A. Input'!C910)</f>
        <v/>
      </c>
      <c r="D912" s="71" t="str">
        <f>IF('Sch A. Input'!D910="","",'Sch A. Input'!D910)</f>
        <v/>
      </c>
      <c r="E912" s="71">
        <f>'Sch A. Input'!E910</f>
        <v>45016</v>
      </c>
      <c r="F912" s="71">
        <f>'Sch A. Input'!F910</f>
        <v>0</v>
      </c>
      <c r="G912" s="226">
        <f>SUMIFS('Sch A. Input'!H910:CJ910,'Sch A. Input'!$H$13:$CJ$13,$L$11,'Sch A. Input'!$H$14:$CJ$14,"Recurring")</f>
        <v>0</v>
      </c>
      <c r="H912" s="226">
        <f>SUMIFS('Sch A. Input'!H910:CJ910,'Sch A. Input'!$H$13:$CJ$13,$L$11,'Sch A. Input'!$H$14:$CJ$14,"One-time")</f>
        <v>0</v>
      </c>
      <c r="I912" s="227">
        <f t="shared" si="139"/>
        <v>0</v>
      </c>
      <c r="J912" s="228">
        <f>SUMIFS('Sch A. Input'!H910:CJ910,'Sch A. Input'!$H$14:$CJ$14,"Recurring",'Sch A. Input'!$H$13:$CJ$13,"&lt;="&amp;$L$11)</f>
        <v>0</v>
      </c>
      <c r="K912" s="228">
        <f>SUMIFS('Sch A. Input'!H910:CJ910,'Sch A. Input'!$H$14:$CJ$14,"One-time",'Sch A. Input'!$H$13:$CJ$13,"&lt;="&amp;$L$11)</f>
        <v>0</v>
      </c>
      <c r="L912" s="229">
        <f t="shared" si="140"/>
        <v>0</v>
      </c>
      <c r="M912" s="228">
        <f t="shared" si="141"/>
        <v>0</v>
      </c>
      <c r="N912" s="228">
        <f t="shared" si="142"/>
        <v>0</v>
      </c>
      <c r="O912" s="259">
        <f t="shared" si="143"/>
        <v>0</v>
      </c>
      <c r="P912" s="268">
        <f t="shared" si="137"/>
        <v>0</v>
      </c>
      <c r="Q912" s="231">
        <f t="shared" si="138"/>
        <v>0</v>
      </c>
      <c r="R912" s="97">
        <f t="shared" si="144"/>
        <v>0</v>
      </c>
      <c r="S912" s="237">
        <f>IF(AND(LARGE('Sch A. Input'!$CL$15:$CL$41,COUNTIF('Sch A. Input'!$CL$15:$CL$41,"&gt;="&amp;F912))&lt;E912,F912&lt;&gt;0),"Leaver",J912-G912)</f>
        <v>0</v>
      </c>
      <c r="T912" s="237">
        <f>IF(AND(LARGE('Sch A. Input'!$CL$15:$CL$41,COUNTIF('Sch A. Input'!$CL$15:$CL$41,"&gt;="&amp;F912))&lt;E912,F912&lt;&gt;0),"Leaver",K912-H912)</f>
        <v>0</v>
      </c>
      <c r="U912" s="238">
        <f>IF(AND(LARGE('Sch A. Input'!$CL$15:$CL$41,COUNTIF('Sch A. Input'!$CL$15:$CL$41,"&gt;="&amp;F912))&lt;E912,F912&lt;&gt;0),"Leaver",L912-I912)</f>
        <v>0</v>
      </c>
      <c r="V912" s="238">
        <f>IF(AND(LARGE('Sch A. Input'!$CL$15:$CL$41,COUNTIF('Sch A. Input'!$CL$15:$CL$41,"&gt;="&amp;F912))&lt;E912,F912&lt;&gt;0),"Leaver",IFERROR(S912/X912*$M$9,0))</f>
        <v>0</v>
      </c>
      <c r="W912" s="238">
        <f>IF(AND(LARGE('Sch A. Input'!$CL$15:$CL$41,COUNTIF('Sch A. Input'!$CL$15:$CL$41,"&gt;="&amp;F912))&lt;E912,F912&lt;&gt;0),"Leaver",V912+T912)</f>
        <v>0</v>
      </c>
      <c r="X912" s="264">
        <f>IF(AND(LARGE('Sch A. Input'!$CL$15:$CL$41,COUNTIF('Sch A. Input'!$CL$15:$CL$41,"&gt;="&amp;F912))&lt;E912,F912&lt;&gt;0),"Leaver",IF(OR(D912="",D912&gt;$L$11,($L$11-14)&lt;$K$9),0,(E912+1-D912)/14-1))</f>
        <v>0</v>
      </c>
      <c r="Y912" s="265">
        <f>IF(AND(LARGE('Sch A. Input'!$CL$15:$CL$41,COUNTIF('Sch A. Input'!$CL$15:$CL$41,"&gt;="&amp;F912))&lt;E912,F912&lt;&gt;0),"Leaver",IFERROR(IF((S912/$X912*$M$9+T912)&gt;$D$12,"YES","NO"),0))</f>
        <v>0</v>
      </c>
      <c r="Z912" s="225">
        <f>IF(AND(LARGE('Sch A. Input'!$CL$15:$CL$41,COUNTIF('Sch A. Input'!$CL$15:$CL$41,"&gt;="&amp;F912))&lt;E912,F912&lt;&gt;0),"Leaver",IFERROR(IF($Y912="YES",MIN($U912*($G$12/$D$12),$G$12),(SUMPRODUCT(--((MIN(W912,$D$12))&gt;$C$9:$C$12),((MIN(W912,$D$12))-$C$9:$C$12),$H$9:$H$12))-((1-(X912/$M$9))*(SUMPRODUCT(--((MIN(V912,$D$12))&gt;$C$9:$C$12),((MIN(V912,$D$12))-$C$9:$C$12),$H$9:$H$12)))),0))</f>
        <v>0</v>
      </c>
      <c r="AA912" s="169">
        <f>IF(AND(LARGE('Sch A. Input'!$CL$15:$CL$41,COUNTIF('Sch A. Input'!$CL$15:$CL$41,"&gt;="&amp;F912))&lt;E912,F912&lt;&gt;0),"Leaver",IFERROR(Z912/U912,0))</f>
        <v>0</v>
      </c>
      <c r="AB912" s="170">
        <f>IF(AND(LARGE('Sch A. Input'!$CL$15:$CL$41,COUNTIF('Sch A. Input'!$CL$15:$CL$41,"&gt;="&amp;F912))&lt;E912,F912&lt;&gt;0),"Leaver",Q912-Z912)</f>
        <v>0</v>
      </c>
      <c r="AC912" s="94">
        <f t="shared" si="145"/>
        <v>0</v>
      </c>
      <c r="BK912" s="2"/>
      <c r="BL912" s="2"/>
      <c r="CI912"/>
    </row>
    <row r="913" spans="2:87" x14ac:dyDescent="0.35">
      <c r="B913" s="70" t="str">
        <f>IF('Sch A. Input'!B911="","",'Sch A. Input'!B911)</f>
        <v/>
      </c>
      <c r="C913" s="75" t="str">
        <f>IF('Sch A. Input'!C911="","",'Sch A. Input'!C911)</f>
        <v/>
      </c>
      <c r="D913" s="71" t="str">
        <f>IF('Sch A. Input'!D911="","",'Sch A. Input'!D911)</f>
        <v/>
      </c>
      <c r="E913" s="71">
        <f>'Sch A. Input'!E911</f>
        <v>45016</v>
      </c>
      <c r="F913" s="71">
        <f>'Sch A. Input'!F911</f>
        <v>0</v>
      </c>
      <c r="G913" s="226">
        <f>SUMIFS('Sch A. Input'!H911:CJ911,'Sch A. Input'!$H$13:$CJ$13,$L$11,'Sch A. Input'!$H$14:$CJ$14,"Recurring")</f>
        <v>0</v>
      </c>
      <c r="H913" s="226">
        <f>SUMIFS('Sch A. Input'!H911:CJ911,'Sch A. Input'!$H$13:$CJ$13,$L$11,'Sch A. Input'!$H$14:$CJ$14,"One-time")</f>
        <v>0</v>
      </c>
      <c r="I913" s="227">
        <f t="shared" si="139"/>
        <v>0</v>
      </c>
      <c r="J913" s="228">
        <f>SUMIFS('Sch A. Input'!H911:CJ911,'Sch A. Input'!$H$14:$CJ$14,"Recurring",'Sch A. Input'!$H$13:$CJ$13,"&lt;="&amp;$L$11)</f>
        <v>0</v>
      </c>
      <c r="K913" s="228">
        <f>SUMIFS('Sch A. Input'!H911:CJ911,'Sch A. Input'!$H$14:$CJ$14,"One-time",'Sch A. Input'!$H$13:$CJ$13,"&lt;="&amp;$L$11)</f>
        <v>0</v>
      </c>
      <c r="L913" s="229">
        <f t="shared" si="140"/>
        <v>0</v>
      </c>
      <c r="M913" s="228">
        <f t="shared" si="141"/>
        <v>0</v>
      </c>
      <c r="N913" s="228">
        <f t="shared" si="142"/>
        <v>0</v>
      </c>
      <c r="O913" s="259">
        <f t="shared" si="143"/>
        <v>0</v>
      </c>
      <c r="P913" s="268">
        <f t="shared" ref="P913:P976" si="146">IFERROR(IF((J913/$O913*$M$9+K913)&gt;$D$12,"YES","NO"),0)</f>
        <v>0</v>
      </c>
      <c r="Q913" s="231">
        <f t="shared" ref="Q913:Q976" si="147">IFERROR(IF(P913="YES",MIN(L913*($G$12/$D$12),$G$12),((SUMPRODUCT(--((MIN(N913,$D$12))&gt;$C$9:$C$12),((MIN(N913,$D$12))-$C$9:$C$12),$H$9:$H$12))-((1-O913/$M$9)*((SUMPRODUCT(--((MIN(M913,$D$12))&gt;$C$9:$C$12),((MIN(M913,$D$12))-$C$9:$C$12),$H$9:$H$12)))))),0)</f>
        <v>0</v>
      </c>
      <c r="R913" s="97">
        <f t="shared" si="144"/>
        <v>0</v>
      </c>
      <c r="S913" s="237">
        <f>IF(AND(LARGE('Sch A. Input'!$CL$15:$CL$41,COUNTIF('Sch A. Input'!$CL$15:$CL$41,"&gt;="&amp;F913))&lt;E913,F913&lt;&gt;0),"Leaver",J913-G913)</f>
        <v>0</v>
      </c>
      <c r="T913" s="237">
        <f>IF(AND(LARGE('Sch A. Input'!$CL$15:$CL$41,COUNTIF('Sch A. Input'!$CL$15:$CL$41,"&gt;="&amp;F913))&lt;E913,F913&lt;&gt;0),"Leaver",K913-H913)</f>
        <v>0</v>
      </c>
      <c r="U913" s="238">
        <f>IF(AND(LARGE('Sch A. Input'!$CL$15:$CL$41,COUNTIF('Sch A. Input'!$CL$15:$CL$41,"&gt;="&amp;F913))&lt;E913,F913&lt;&gt;0),"Leaver",L913-I913)</f>
        <v>0</v>
      </c>
      <c r="V913" s="238">
        <f>IF(AND(LARGE('Sch A. Input'!$CL$15:$CL$41,COUNTIF('Sch A. Input'!$CL$15:$CL$41,"&gt;="&amp;F913))&lt;E913,F913&lt;&gt;0),"Leaver",IFERROR(S913/X913*$M$9,0))</f>
        <v>0</v>
      </c>
      <c r="W913" s="238">
        <f>IF(AND(LARGE('Sch A. Input'!$CL$15:$CL$41,COUNTIF('Sch A. Input'!$CL$15:$CL$41,"&gt;="&amp;F913))&lt;E913,F913&lt;&gt;0),"Leaver",V913+T913)</f>
        <v>0</v>
      </c>
      <c r="X913" s="264">
        <f>IF(AND(LARGE('Sch A. Input'!$CL$15:$CL$41,COUNTIF('Sch A. Input'!$CL$15:$CL$41,"&gt;="&amp;F913))&lt;E913,F913&lt;&gt;0),"Leaver",IF(OR(D913="",D913&gt;$L$11,($L$11-14)&lt;$K$9),0,(E913+1-D913)/14-1))</f>
        <v>0</v>
      </c>
      <c r="Y913" s="265">
        <f>IF(AND(LARGE('Sch A. Input'!$CL$15:$CL$41,COUNTIF('Sch A. Input'!$CL$15:$CL$41,"&gt;="&amp;F913))&lt;E913,F913&lt;&gt;0),"Leaver",IFERROR(IF((S913/$X913*$M$9+T913)&gt;$D$12,"YES","NO"),0))</f>
        <v>0</v>
      </c>
      <c r="Z913" s="225">
        <f>IF(AND(LARGE('Sch A. Input'!$CL$15:$CL$41,COUNTIF('Sch A. Input'!$CL$15:$CL$41,"&gt;="&amp;F913))&lt;E913,F913&lt;&gt;0),"Leaver",IFERROR(IF($Y913="YES",MIN($U913*($G$12/$D$12),$G$12),(SUMPRODUCT(--((MIN(W913,$D$12))&gt;$C$9:$C$12),((MIN(W913,$D$12))-$C$9:$C$12),$H$9:$H$12))-((1-(X913/$M$9))*(SUMPRODUCT(--((MIN(V913,$D$12))&gt;$C$9:$C$12),((MIN(V913,$D$12))-$C$9:$C$12),$H$9:$H$12)))),0))</f>
        <v>0</v>
      </c>
      <c r="AA913" s="169">
        <f>IF(AND(LARGE('Sch A. Input'!$CL$15:$CL$41,COUNTIF('Sch A. Input'!$CL$15:$CL$41,"&gt;="&amp;F913))&lt;E913,F913&lt;&gt;0),"Leaver",IFERROR(Z913/U913,0))</f>
        <v>0</v>
      </c>
      <c r="AB913" s="170">
        <f>IF(AND(LARGE('Sch A. Input'!$CL$15:$CL$41,COUNTIF('Sch A. Input'!$CL$15:$CL$41,"&gt;="&amp;F913))&lt;E913,F913&lt;&gt;0),"Leaver",Q913-Z913)</f>
        <v>0</v>
      </c>
      <c r="AC913" s="94">
        <f t="shared" si="145"/>
        <v>0</v>
      </c>
      <c r="BK913" s="2"/>
      <c r="BL913" s="2"/>
      <c r="CI913"/>
    </row>
    <row r="914" spans="2:87" x14ac:dyDescent="0.35">
      <c r="B914" s="70" t="str">
        <f>IF('Sch A. Input'!B912="","",'Sch A. Input'!B912)</f>
        <v/>
      </c>
      <c r="C914" s="75" t="str">
        <f>IF('Sch A. Input'!C912="","",'Sch A. Input'!C912)</f>
        <v/>
      </c>
      <c r="D914" s="71" t="str">
        <f>IF('Sch A. Input'!D912="","",'Sch A. Input'!D912)</f>
        <v/>
      </c>
      <c r="E914" s="71">
        <f>'Sch A. Input'!E912</f>
        <v>45016</v>
      </c>
      <c r="F914" s="71">
        <f>'Sch A. Input'!F912</f>
        <v>0</v>
      </c>
      <c r="G914" s="226">
        <f>SUMIFS('Sch A. Input'!H912:CJ912,'Sch A. Input'!$H$13:$CJ$13,$L$11,'Sch A. Input'!$H$14:$CJ$14,"Recurring")</f>
        <v>0</v>
      </c>
      <c r="H914" s="226">
        <f>SUMIFS('Sch A. Input'!H912:CJ912,'Sch A. Input'!$H$13:$CJ$13,$L$11,'Sch A. Input'!$H$14:$CJ$14,"One-time")</f>
        <v>0</v>
      </c>
      <c r="I914" s="227">
        <f t="shared" si="139"/>
        <v>0</v>
      </c>
      <c r="J914" s="228">
        <f>SUMIFS('Sch A. Input'!H912:CJ912,'Sch A. Input'!$H$14:$CJ$14,"Recurring",'Sch A. Input'!$H$13:$CJ$13,"&lt;="&amp;$L$11)</f>
        <v>0</v>
      </c>
      <c r="K914" s="228">
        <f>SUMIFS('Sch A. Input'!H912:CJ912,'Sch A. Input'!$H$14:$CJ$14,"One-time",'Sch A. Input'!$H$13:$CJ$13,"&lt;="&amp;$L$11)</f>
        <v>0</v>
      </c>
      <c r="L914" s="229">
        <f t="shared" si="140"/>
        <v>0</v>
      </c>
      <c r="M914" s="228">
        <f t="shared" si="141"/>
        <v>0</v>
      </c>
      <c r="N914" s="228">
        <f t="shared" si="142"/>
        <v>0</v>
      </c>
      <c r="O914" s="259">
        <f t="shared" si="143"/>
        <v>0</v>
      </c>
      <c r="P914" s="268">
        <f t="shared" si="146"/>
        <v>0</v>
      </c>
      <c r="Q914" s="231">
        <f t="shared" si="147"/>
        <v>0</v>
      </c>
      <c r="R914" s="97">
        <f t="shared" si="144"/>
        <v>0</v>
      </c>
      <c r="S914" s="237">
        <f>IF(AND(LARGE('Sch A. Input'!$CL$15:$CL$41,COUNTIF('Sch A. Input'!$CL$15:$CL$41,"&gt;="&amp;F914))&lt;E914,F914&lt;&gt;0),"Leaver",J914-G914)</f>
        <v>0</v>
      </c>
      <c r="T914" s="237">
        <f>IF(AND(LARGE('Sch A. Input'!$CL$15:$CL$41,COUNTIF('Sch A. Input'!$CL$15:$CL$41,"&gt;="&amp;F914))&lt;E914,F914&lt;&gt;0),"Leaver",K914-H914)</f>
        <v>0</v>
      </c>
      <c r="U914" s="238">
        <f>IF(AND(LARGE('Sch A. Input'!$CL$15:$CL$41,COUNTIF('Sch A. Input'!$CL$15:$CL$41,"&gt;="&amp;F914))&lt;E914,F914&lt;&gt;0),"Leaver",L914-I914)</f>
        <v>0</v>
      </c>
      <c r="V914" s="238">
        <f>IF(AND(LARGE('Sch A. Input'!$CL$15:$CL$41,COUNTIF('Sch A. Input'!$CL$15:$CL$41,"&gt;="&amp;F914))&lt;E914,F914&lt;&gt;0),"Leaver",IFERROR(S914/X914*$M$9,0))</f>
        <v>0</v>
      </c>
      <c r="W914" s="238">
        <f>IF(AND(LARGE('Sch A. Input'!$CL$15:$CL$41,COUNTIF('Sch A. Input'!$CL$15:$CL$41,"&gt;="&amp;F914))&lt;E914,F914&lt;&gt;0),"Leaver",V914+T914)</f>
        <v>0</v>
      </c>
      <c r="X914" s="264">
        <f>IF(AND(LARGE('Sch A. Input'!$CL$15:$CL$41,COUNTIF('Sch A. Input'!$CL$15:$CL$41,"&gt;="&amp;F914))&lt;E914,F914&lt;&gt;0),"Leaver",IF(OR(D914="",D914&gt;$L$11,($L$11-14)&lt;$K$9),0,(E914+1-D914)/14-1))</f>
        <v>0</v>
      </c>
      <c r="Y914" s="265">
        <f>IF(AND(LARGE('Sch A. Input'!$CL$15:$CL$41,COUNTIF('Sch A. Input'!$CL$15:$CL$41,"&gt;="&amp;F914))&lt;E914,F914&lt;&gt;0),"Leaver",IFERROR(IF((S914/$X914*$M$9+T914)&gt;$D$12,"YES","NO"),0))</f>
        <v>0</v>
      </c>
      <c r="Z914" s="225">
        <f>IF(AND(LARGE('Sch A. Input'!$CL$15:$CL$41,COUNTIF('Sch A. Input'!$CL$15:$CL$41,"&gt;="&amp;F914))&lt;E914,F914&lt;&gt;0),"Leaver",IFERROR(IF($Y914="YES",MIN($U914*($G$12/$D$12),$G$12),(SUMPRODUCT(--((MIN(W914,$D$12))&gt;$C$9:$C$12),((MIN(W914,$D$12))-$C$9:$C$12),$H$9:$H$12))-((1-(X914/$M$9))*(SUMPRODUCT(--((MIN(V914,$D$12))&gt;$C$9:$C$12),((MIN(V914,$D$12))-$C$9:$C$12),$H$9:$H$12)))),0))</f>
        <v>0</v>
      </c>
      <c r="AA914" s="169">
        <f>IF(AND(LARGE('Sch A. Input'!$CL$15:$CL$41,COUNTIF('Sch A. Input'!$CL$15:$CL$41,"&gt;="&amp;F914))&lt;E914,F914&lt;&gt;0),"Leaver",IFERROR(Z914/U914,0))</f>
        <v>0</v>
      </c>
      <c r="AB914" s="170">
        <f>IF(AND(LARGE('Sch A. Input'!$CL$15:$CL$41,COUNTIF('Sch A. Input'!$CL$15:$CL$41,"&gt;="&amp;F914))&lt;E914,F914&lt;&gt;0),"Leaver",Q914-Z914)</f>
        <v>0</v>
      </c>
      <c r="AC914" s="94">
        <f t="shared" si="145"/>
        <v>0</v>
      </c>
      <c r="BK914" s="2"/>
      <c r="BL914" s="2"/>
      <c r="CI914"/>
    </row>
    <row r="915" spans="2:87" x14ac:dyDescent="0.35">
      <c r="B915" s="70" t="str">
        <f>IF('Sch A. Input'!B913="","",'Sch A. Input'!B913)</f>
        <v/>
      </c>
      <c r="C915" s="75" t="str">
        <f>IF('Sch A. Input'!C913="","",'Sch A. Input'!C913)</f>
        <v/>
      </c>
      <c r="D915" s="71" t="str">
        <f>IF('Sch A. Input'!D913="","",'Sch A. Input'!D913)</f>
        <v/>
      </c>
      <c r="E915" s="71">
        <f>'Sch A. Input'!E913</f>
        <v>45016</v>
      </c>
      <c r="F915" s="71">
        <f>'Sch A. Input'!F913</f>
        <v>0</v>
      </c>
      <c r="G915" s="226">
        <f>SUMIFS('Sch A. Input'!H913:CJ913,'Sch A. Input'!$H$13:$CJ$13,$L$11,'Sch A. Input'!$H$14:$CJ$14,"Recurring")</f>
        <v>0</v>
      </c>
      <c r="H915" s="226">
        <f>SUMIFS('Sch A. Input'!H913:CJ913,'Sch A. Input'!$H$13:$CJ$13,$L$11,'Sch A. Input'!$H$14:$CJ$14,"One-time")</f>
        <v>0</v>
      </c>
      <c r="I915" s="227">
        <f t="shared" si="139"/>
        <v>0</v>
      </c>
      <c r="J915" s="228">
        <f>SUMIFS('Sch A. Input'!H913:CJ913,'Sch A. Input'!$H$14:$CJ$14,"Recurring",'Sch A. Input'!$H$13:$CJ$13,"&lt;="&amp;$L$11)</f>
        <v>0</v>
      </c>
      <c r="K915" s="228">
        <f>SUMIFS('Sch A. Input'!H913:CJ913,'Sch A. Input'!$H$14:$CJ$14,"One-time",'Sch A. Input'!$H$13:$CJ$13,"&lt;="&amp;$L$11)</f>
        <v>0</v>
      </c>
      <c r="L915" s="229">
        <f t="shared" si="140"/>
        <v>0</v>
      </c>
      <c r="M915" s="228">
        <f t="shared" si="141"/>
        <v>0</v>
      </c>
      <c r="N915" s="228">
        <f t="shared" si="142"/>
        <v>0</v>
      </c>
      <c r="O915" s="259">
        <f t="shared" si="143"/>
        <v>0</v>
      </c>
      <c r="P915" s="268">
        <f t="shared" si="146"/>
        <v>0</v>
      </c>
      <c r="Q915" s="231">
        <f t="shared" si="147"/>
        <v>0</v>
      </c>
      <c r="R915" s="97">
        <f t="shared" si="144"/>
        <v>0</v>
      </c>
      <c r="S915" s="237">
        <f>IF(AND(LARGE('Sch A. Input'!$CL$15:$CL$41,COUNTIF('Sch A. Input'!$CL$15:$CL$41,"&gt;="&amp;F915))&lt;E915,F915&lt;&gt;0),"Leaver",J915-G915)</f>
        <v>0</v>
      </c>
      <c r="T915" s="237">
        <f>IF(AND(LARGE('Sch A. Input'!$CL$15:$CL$41,COUNTIF('Sch A. Input'!$CL$15:$CL$41,"&gt;="&amp;F915))&lt;E915,F915&lt;&gt;0),"Leaver",K915-H915)</f>
        <v>0</v>
      </c>
      <c r="U915" s="238">
        <f>IF(AND(LARGE('Sch A. Input'!$CL$15:$CL$41,COUNTIF('Sch A. Input'!$CL$15:$CL$41,"&gt;="&amp;F915))&lt;E915,F915&lt;&gt;0),"Leaver",L915-I915)</f>
        <v>0</v>
      </c>
      <c r="V915" s="238">
        <f>IF(AND(LARGE('Sch A. Input'!$CL$15:$CL$41,COUNTIF('Sch A. Input'!$CL$15:$CL$41,"&gt;="&amp;F915))&lt;E915,F915&lt;&gt;0),"Leaver",IFERROR(S915/X915*$M$9,0))</f>
        <v>0</v>
      </c>
      <c r="W915" s="238">
        <f>IF(AND(LARGE('Sch A. Input'!$CL$15:$CL$41,COUNTIF('Sch A. Input'!$CL$15:$CL$41,"&gt;="&amp;F915))&lt;E915,F915&lt;&gt;0),"Leaver",V915+T915)</f>
        <v>0</v>
      </c>
      <c r="X915" s="264">
        <f>IF(AND(LARGE('Sch A. Input'!$CL$15:$CL$41,COUNTIF('Sch A. Input'!$CL$15:$CL$41,"&gt;="&amp;F915))&lt;E915,F915&lt;&gt;0),"Leaver",IF(OR(D915="",D915&gt;$L$11,($L$11-14)&lt;$K$9),0,(E915+1-D915)/14-1))</f>
        <v>0</v>
      </c>
      <c r="Y915" s="265">
        <f>IF(AND(LARGE('Sch A. Input'!$CL$15:$CL$41,COUNTIF('Sch A. Input'!$CL$15:$CL$41,"&gt;="&amp;F915))&lt;E915,F915&lt;&gt;0),"Leaver",IFERROR(IF((S915/$X915*$M$9+T915)&gt;$D$12,"YES","NO"),0))</f>
        <v>0</v>
      </c>
      <c r="Z915" s="225">
        <f>IF(AND(LARGE('Sch A. Input'!$CL$15:$CL$41,COUNTIF('Sch A. Input'!$CL$15:$CL$41,"&gt;="&amp;F915))&lt;E915,F915&lt;&gt;0),"Leaver",IFERROR(IF($Y915="YES",MIN($U915*($G$12/$D$12),$G$12),(SUMPRODUCT(--((MIN(W915,$D$12))&gt;$C$9:$C$12),((MIN(W915,$D$12))-$C$9:$C$12),$H$9:$H$12))-((1-(X915/$M$9))*(SUMPRODUCT(--((MIN(V915,$D$12))&gt;$C$9:$C$12),((MIN(V915,$D$12))-$C$9:$C$12),$H$9:$H$12)))),0))</f>
        <v>0</v>
      </c>
      <c r="AA915" s="169">
        <f>IF(AND(LARGE('Sch A. Input'!$CL$15:$CL$41,COUNTIF('Sch A. Input'!$CL$15:$CL$41,"&gt;="&amp;F915))&lt;E915,F915&lt;&gt;0),"Leaver",IFERROR(Z915/U915,0))</f>
        <v>0</v>
      </c>
      <c r="AB915" s="170">
        <f>IF(AND(LARGE('Sch A. Input'!$CL$15:$CL$41,COUNTIF('Sch A. Input'!$CL$15:$CL$41,"&gt;="&amp;F915))&lt;E915,F915&lt;&gt;0),"Leaver",Q915-Z915)</f>
        <v>0</v>
      </c>
      <c r="AC915" s="94">
        <f t="shared" si="145"/>
        <v>0</v>
      </c>
      <c r="BK915" s="2"/>
      <c r="BL915" s="2"/>
      <c r="CI915"/>
    </row>
    <row r="916" spans="2:87" x14ac:dyDescent="0.35">
      <c r="B916" s="70" t="str">
        <f>IF('Sch A. Input'!B914="","",'Sch A. Input'!B914)</f>
        <v/>
      </c>
      <c r="C916" s="75" t="str">
        <f>IF('Sch A. Input'!C914="","",'Sch A. Input'!C914)</f>
        <v/>
      </c>
      <c r="D916" s="71" t="str">
        <f>IF('Sch A. Input'!D914="","",'Sch A. Input'!D914)</f>
        <v/>
      </c>
      <c r="E916" s="71">
        <f>'Sch A. Input'!E914</f>
        <v>45016</v>
      </c>
      <c r="F916" s="71">
        <f>'Sch A. Input'!F914</f>
        <v>0</v>
      </c>
      <c r="G916" s="226">
        <f>SUMIFS('Sch A. Input'!H914:CJ914,'Sch A. Input'!$H$13:$CJ$13,$L$11,'Sch A. Input'!$H$14:$CJ$14,"Recurring")</f>
        <v>0</v>
      </c>
      <c r="H916" s="226">
        <f>SUMIFS('Sch A. Input'!H914:CJ914,'Sch A. Input'!$H$13:$CJ$13,$L$11,'Sch A. Input'!$H$14:$CJ$14,"One-time")</f>
        <v>0</v>
      </c>
      <c r="I916" s="227">
        <f t="shared" si="139"/>
        <v>0</v>
      </c>
      <c r="J916" s="228">
        <f>SUMIFS('Sch A. Input'!H914:CJ914,'Sch A. Input'!$H$14:$CJ$14,"Recurring",'Sch A. Input'!$H$13:$CJ$13,"&lt;="&amp;$L$11)</f>
        <v>0</v>
      </c>
      <c r="K916" s="228">
        <f>SUMIFS('Sch A. Input'!H914:CJ914,'Sch A. Input'!$H$14:$CJ$14,"One-time",'Sch A. Input'!$H$13:$CJ$13,"&lt;="&amp;$L$11)</f>
        <v>0</v>
      </c>
      <c r="L916" s="229">
        <f t="shared" si="140"/>
        <v>0</v>
      </c>
      <c r="M916" s="228">
        <f t="shared" si="141"/>
        <v>0</v>
      </c>
      <c r="N916" s="228">
        <f t="shared" si="142"/>
        <v>0</v>
      </c>
      <c r="O916" s="259">
        <f t="shared" si="143"/>
        <v>0</v>
      </c>
      <c r="P916" s="268">
        <f t="shared" si="146"/>
        <v>0</v>
      </c>
      <c r="Q916" s="231">
        <f t="shared" si="147"/>
        <v>0</v>
      </c>
      <c r="R916" s="97">
        <f t="shared" si="144"/>
        <v>0</v>
      </c>
      <c r="S916" s="237">
        <f>IF(AND(LARGE('Sch A. Input'!$CL$15:$CL$41,COUNTIF('Sch A. Input'!$CL$15:$CL$41,"&gt;="&amp;F916))&lt;E916,F916&lt;&gt;0),"Leaver",J916-G916)</f>
        <v>0</v>
      </c>
      <c r="T916" s="237">
        <f>IF(AND(LARGE('Sch A. Input'!$CL$15:$CL$41,COUNTIF('Sch A. Input'!$CL$15:$CL$41,"&gt;="&amp;F916))&lt;E916,F916&lt;&gt;0),"Leaver",K916-H916)</f>
        <v>0</v>
      </c>
      <c r="U916" s="238">
        <f>IF(AND(LARGE('Sch A. Input'!$CL$15:$CL$41,COUNTIF('Sch A. Input'!$CL$15:$CL$41,"&gt;="&amp;F916))&lt;E916,F916&lt;&gt;0),"Leaver",L916-I916)</f>
        <v>0</v>
      </c>
      <c r="V916" s="238">
        <f>IF(AND(LARGE('Sch A. Input'!$CL$15:$CL$41,COUNTIF('Sch A. Input'!$CL$15:$CL$41,"&gt;="&amp;F916))&lt;E916,F916&lt;&gt;0),"Leaver",IFERROR(S916/X916*$M$9,0))</f>
        <v>0</v>
      </c>
      <c r="W916" s="238">
        <f>IF(AND(LARGE('Sch A. Input'!$CL$15:$CL$41,COUNTIF('Sch A. Input'!$CL$15:$CL$41,"&gt;="&amp;F916))&lt;E916,F916&lt;&gt;0),"Leaver",V916+T916)</f>
        <v>0</v>
      </c>
      <c r="X916" s="264">
        <f>IF(AND(LARGE('Sch A. Input'!$CL$15:$CL$41,COUNTIF('Sch A. Input'!$CL$15:$CL$41,"&gt;="&amp;F916))&lt;E916,F916&lt;&gt;0),"Leaver",IF(OR(D916="",D916&gt;$L$11,($L$11-14)&lt;$K$9),0,(E916+1-D916)/14-1))</f>
        <v>0</v>
      </c>
      <c r="Y916" s="265">
        <f>IF(AND(LARGE('Sch A. Input'!$CL$15:$CL$41,COUNTIF('Sch A. Input'!$CL$15:$CL$41,"&gt;="&amp;F916))&lt;E916,F916&lt;&gt;0),"Leaver",IFERROR(IF((S916/$X916*$M$9+T916)&gt;$D$12,"YES","NO"),0))</f>
        <v>0</v>
      </c>
      <c r="Z916" s="225">
        <f>IF(AND(LARGE('Sch A. Input'!$CL$15:$CL$41,COUNTIF('Sch A. Input'!$CL$15:$CL$41,"&gt;="&amp;F916))&lt;E916,F916&lt;&gt;0),"Leaver",IFERROR(IF($Y916="YES",MIN($U916*($G$12/$D$12),$G$12),(SUMPRODUCT(--((MIN(W916,$D$12))&gt;$C$9:$C$12),((MIN(W916,$D$12))-$C$9:$C$12),$H$9:$H$12))-((1-(X916/$M$9))*(SUMPRODUCT(--((MIN(V916,$D$12))&gt;$C$9:$C$12),((MIN(V916,$D$12))-$C$9:$C$12),$H$9:$H$12)))),0))</f>
        <v>0</v>
      </c>
      <c r="AA916" s="169">
        <f>IF(AND(LARGE('Sch A. Input'!$CL$15:$CL$41,COUNTIF('Sch A. Input'!$CL$15:$CL$41,"&gt;="&amp;F916))&lt;E916,F916&lt;&gt;0),"Leaver",IFERROR(Z916/U916,0))</f>
        <v>0</v>
      </c>
      <c r="AB916" s="170">
        <f>IF(AND(LARGE('Sch A. Input'!$CL$15:$CL$41,COUNTIF('Sch A. Input'!$CL$15:$CL$41,"&gt;="&amp;F916))&lt;E916,F916&lt;&gt;0),"Leaver",Q916-Z916)</f>
        <v>0</v>
      </c>
      <c r="AC916" s="94">
        <f t="shared" si="145"/>
        <v>0</v>
      </c>
      <c r="BK916" s="2"/>
      <c r="BL916" s="2"/>
      <c r="CI916"/>
    </row>
    <row r="917" spans="2:87" x14ac:dyDescent="0.35">
      <c r="B917" s="70" t="str">
        <f>IF('Sch A. Input'!B915="","",'Sch A. Input'!B915)</f>
        <v/>
      </c>
      <c r="C917" s="75" t="str">
        <f>IF('Sch A. Input'!C915="","",'Sch A. Input'!C915)</f>
        <v/>
      </c>
      <c r="D917" s="71" t="str">
        <f>IF('Sch A. Input'!D915="","",'Sch A. Input'!D915)</f>
        <v/>
      </c>
      <c r="E917" s="71">
        <f>'Sch A. Input'!E915</f>
        <v>45016</v>
      </c>
      <c r="F917" s="71">
        <f>'Sch A. Input'!F915</f>
        <v>0</v>
      </c>
      <c r="G917" s="226">
        <f>SUMIFS('Sch A. Input'!H915:CJ915,'Sch A. Input'!$H$13:$CJ$13,$L$11,'Sch A. Input'!$H$14:$CJ$14,"Recurring")</f>
        <v>0</v>
      </c>
      <c r="H917" s="226">
        <f>SUMIFS('Sch A. Input'!H915:CJ915,'Sch A. Input'!$H$13:$CJ$13,$L$11,'Sch A. Input'!$H$14:$CJ$14,"One-time")</f>
        <v>0</v>
      </c>
      <c r="I917" s="227">
        <f t="shared" si="139"/>
        <v>0</v>
      </c>
      <c r="J917" s="228">
        <f>SUMIFS('Sch A. Input'!H915:CJ915,'Sch A. Input'!$H$14:$CJ$14,"Recurring",'Sch A. Input'!$H$13:$CJ$13,"&lt;="&amp;$L$11)</f>
        <v>0</v>
      </c>
      <c r="K917" s="228">
        <f>SUMIFS('Sch A. Input'!H915:CJ915,'Sch A. Input'!$H$14:$CJ$14,"One-time",'Sch A. Input'!$H$13:$CJ$13,"&lt;="&amp;$L$11)</f>
        <v>0</v>
      </c>
      <c r="L917" s="229">
        <f t="shared" si="140"/>
        <v>0</v>
      </c>
      <c r="M917" s="228">
        <f t="shared" si="141"/>
        <v>0</v>
      </c>
      <c r="N917" s="228">
        <f t="shared" si="142"/>
        <v>0</v>
      </c>
      <c r="O917" s="259">
        <f t="shared" si="143"/>
        <v>0</v>
      </c>
      <c r="P917" s="268">
        <f t="shared" si="146"/>
        <v>0</v>
      </c>
      <c r="Q917" s="231">
        <f t="shared" si="147"/>
        <v>0</v>
      </c>
      <c r="R917" s="97">
        <f t="shared" si="144"/>
        <v>0</v>
      </c>
      <c r="S917" s="237">
        <f>IF(AND(LARGE('Sch A. Input'!$CL$15:$CL$41,COUNTIF('Sch A. Input'!$CL$15:$CL$41,"&gt;="&amp;F917))&lt;E917,F917&lt;&gt;0),"Leaver",J917-G917)</f>
        <v>0</v>
      </c>
      <c r="T917" s="237">
        <f>IF(AND(LARGE('Sch A. Input'!$CL$15:$CL$41,COUNTIF('Sch A. Input'!$CL$15:$CL$41,"&gt;="&amp;F917))&lt;E917,F917&lt;&gt;0),"Leaver",K917-H917)</f>
        <v>0</v>
      </c>
      <c r="U917" s="238">
        <f>IF(AND(LARGE('Sch A. Input'!$CL$15:$CL$41,COUNTIF('Sch A. Input'!$CL$15:$CL$41,"&gt;="&amp;F917))&lt;E917,F917&lt;&gt;0),"Leaver",L917-I917)</f>
        <v>0</v>
      </c>
      <c r="V917" s="238">
        <f>IF(AND(LARGE('Sch A. Input'!$CL$15:$CL$41,COUNTIF('Sch A. Input'!$CL$15:$CL$41,"&gt;="&amp;F917))&lt;E917,F917&lt;&gt;0),"Leaver",IFERROR(S917/X917*$M$9,0))</f>
        <v>0</v>
      </c>
      <c r="W917" s="238">
        <f>IF(AND(LARGE('Sch A. Input'!$CL$15:$CL$41,COUNTIF('Sch A. Input'!$CL$15:$CL$41,"&gt;="&amp;F917))&lt;E917,F917&lt;&gt;0),"Leaver",V917+T917)</f>
        <v>0</v>
      </c>
      <c r="X917" s="264">
        <f>IF(AND(LARGE('Sch A. Input'!$CL$15:$CL$41,COUNTIF('Sch A. Input'!$CL$15:$CL$41,"&gt;="&amp;F917))&lt;E917,F917&lt;&gt;0),"Leaver",IF(OR(D917="",D917&gt;$L$11,($L$11-14)&lt;$K$9),0,(E917+1-D917)/14-1))</f>
        <v>0</v>
      </c>
      <c r="Y917" s="265">
        <f>IF(AND(LARGE('Sch A. Input'!$CL$15:$CL$41,COUNTIF('Sch A. Input'!$CL$15:$CL$41,"&gt;="&amp;F917))&lt;E917,F917&lt;&gt;0),"Leaver",IFERROR(IF((S917/$X917*$M$9+T917)&gt;$D$12,"YES","NO"),0))</f>
        <v>0</v>
      </c>
      <c r="Z917" s="225">
        <f>IF(AND(LARGE('Sch A. Input'!$CL$15:$CL$41,COUNTIF('Sch A. Input'!$CL$15:$CL$41,"&gt;="&amp;F917))&lt;E917,F917&lt;&gt;0),"Leaver",IFERROR(IF($Y917="YES",MIN($U917*($G$12/$D$12),$G$12),(SUMPRODUCT(--((MIN(W917,$D$12))&gt;$C$9:$C$12),((MIN(W917,$D$12))-$C$9:$C$12),$H$9:$H$12))-((1-(X917/$M$9))*(SUMPRODUCT(--((MIN(V917,$D$12))&gt;$C$9:$C$12),((MIN(V917,$D$12))-$C$9:$C$12),$H$9:$H$12)))),0))</f>
        <v>0</v>
      </c>
      <c r="AA917" s="169">
        <f>IF(AND(LARGE('Sch A. Input'!$CL$15:$CL$41,COUNTIF('Sch A. Input'!$CL$15:$CL$41,"&gt;="&amp;F917))&lt;E917,F917&lt;&gt;0),"Leaver",IFERROR(Z917/U917,0))</f>
        <v>0</v>
      </c>
      <c r="AB917" s="170">
        <f>IF(AND(LARGE('Sch A. Input'!$CL$15:$CL$41,COUNTIF('Sch A. Input'!$CL$15:$CL$41,"&gt;="&amp;F917))&lt;E917,F917&lt;&gt;0),"Leaver",Q917-Z917)</f>
        <v>0</v>
      </c>
      <c r="AC917" s="94">
        <f t="shared" si="145"/>
        <v>0</v>
      </c>
      <c r="BK917" s="2"/>
      <c r="BL917" s="2"/>
      <c r="CI917"/>
    </row>
    <row r="918" spans="2:87" x14ac:dyDescent="0.35">
      <c r="B918" s="70" t="str">
        <f>IF('Sch A. Input'!B916="","",'Sch A. Input'!B916)</f>
        <v/>
      </c>
      <c r="C918" s="75" t="str">
        <f>IF('Sch A. Input'!C916="","",'Sch A. Input'!C916)</f>
        <v/>
      </c>
      <c r="D918" s="71" t="str">
        <f>IF('Sch A. Input'!D916="","",'Sch A. Input'!D916)</f>
        <v/>
      </c>
      <c r="E918" s="71">
        <f>'Sch A. Input'!E916</f>
        <v>45016</v>
      </c>
      <c r="F918" s="71">
        <f>'Sch A. Input'!F916</f>
        <v>0</v>
      </c>
      <c r="G918" s="226">
        <f>SUMIFS('Sch A. Input'!H916:CJ916,'Sch A. Input'!$H$13:$CJ$13,$L$11,'Sch A. Input'!$H$14:$CJ$14,"Recurring")</f>
        <v>0</v>
      </c>
      <c r="H918" s="226">
        <f>SUMIFS('Sch A. Input'!H916:CJ916,'Sch A. Input'!$H$13:$CJ$13,$L$11,'Sch A. Input'!$H$14:$CJ$14,"One-time")</f>
        <v>0</v>
      </c>
      <c r="I918" s="227">
        <f t="shared" si="139"/>
        <v>0</v>
      </c>
      <c r="J918" s="228">
        <f>SUMIFS('Sch A. Input'!H916:CJ916,'Sch A. Input'!$H$14:$CJ$14,"Recurring",'Sch A. Input'!$H$13:$CJ$13,"&lt;="&amp;$L$11)</f>
        <v>0</v>
      </c>
      <c r="K918" s="228">
        <f>SUMIFS('Sch A. Input'!H916:CJ916,'Sch A. Input'!$H$14:$CJ$14,"One-time",'Sch A. Input'!$H$13:$CJ$13,"&lt;="&amp;$L$11)</f>
        <v>0</v>
      </c>
      <c r="L918" s="229">
        <f t="shared" si="140"/>
        <v>0</v>
      </c>
      <c r="M918" s="228">
        <f t="shared" si="141"/>
        <v>0</v>
      </c>
      <c r="N918" s="228">
        <f t="shared" si="142"/>
        <v>0</v>
      </c>
      <c r="O918" s="259">
        <f t="shared" si="143"/>
        <v>0</v>
      </c>
      <c r="P918" s="268">
        <f t="shared" si="146"/>
        <v>0</v>
      </c>
      <c r="Q918" s="231">
        <f t="shared" si="147"/>
        <v>0</v>
      </c>
      <c r="R918" s="97">
        <f t="shared" si="144"/>
        <v>0</v>
      </c>
      <c r="S918" s="237">
        <f>IF(AND(LARGE('Sch A. Input'!$CL$15:$CL$41,COUNTIF('Sch A. Input'!$CL$15:$CL$41,"&gt;="&amp;F918))&lt;E918,F918&lt;&gt;0),"Leaver",J918-G918)</f>
        <v>0</v>
      </c>
      <c r="T918" s="237">
        <f>IF(AND(LARGE('Sch A. Input'!$CL$15:$CL$41,COUNTIF('Sch A. Input'!$CL$15:$CL$41,"&gt;="&amp;F918))&lt;E918,F918&lt;&gt;0),"Leaver",K918-H918)</f>
        <v>0</v>
      </c>
      <c r="U918" s="238">
        <f>IF(AND(LARGE('Sch A. Input'!$CL$15:$CL$41,COUNTIF('Sch A. Input'!$CL$15:$CL$41,"&gt;="&amp;F918))&lt;E918,F918&lt;&gt;0),"Leaver",L918-I918)</f>
        <v>0</v>
      </c>
      <c r="V918" s="238">
        <f>IF(AND(LARGE('Sch A. Input'!$CL$15:$CL$41,COUNTIF('Sch A. Input'!$CL$15:$CL$41,"&gt;="&amp;F918))&lt;E918,F918&lt;&gt;0),"Leaver",IFERROR(S918/X918*$M$9,0))</f>
        <v>0</v>
      </c>
      <c r="W918" s="238">
        <f>IF(AND(LARGE('Sch A. Input'!$CL$15:$CL$41,COUNTIF('Sch A. Input'!$CL$15:$CL$41,"&gt;="&amp;F918))&lt;E918,F918&lt;&gt;0),"Leaver",V918+T918)</f>
        <v>0</v>
      </c>
      <c r="X918" s="264">
        <f>IF(AND(LARGE('Sch A. Input'!$CL$15:$CL$41,COUNTIF('Sch A. Input'!$CL$15:$CL$41,"&gt;="&amp;F918))&lt;E918,F918&lt;&gt;0),"Leaver",IF(OR(D918="",D918&gt;$L$11,($L$11-14)&lt;$K$9),0,(E918+1-D918)/14-1))</f>
        <v>0</v>
      </c>
      <c r="Y918" s="265">
        <f>IF(AND(LARGE('Sch A. Input'!$CL$15:$CL$41,COUNTIF('Sch A. Input'!$CL$15:$CL$41,"&gt;="&amp;F918))&lt;E918,F918&lt;&gt;0),"Leaver",IFERROR(IF((S918/$X918*$M$9+T918)&gt;$D$12,"YES","NO"),0))</f>
        <v>0</v>
      </c>
      <c r="Z918" s="225">
        <f>IF(AND(LARGE('Sch A. Input'!$CL$15:$CL$41,COUNTIF('Sch A. Input'!$CL$15:$CL$41,"&gt;="&amp;F918))&lt;E918,F918&lt;&gt;0),"Leaver",IFERROR(IF($Y918="YES",MIN($U918*($G$12/$D$12),$G$12),(SUMPRODUCT(--((MIN(W918,$D$12))&gt;$C$9:$C$12),((MIN(W918,$D$12))-$C$9:$C$12),$H$9:$H$12))-((1-(X918/$M$9))*(SUMPRODUCT(--((MIN(V918,$D$12))&gt;$C$9:$C$12),((MIN(V918,$D$12))-$C$9:$C$12),$H$9:$H$12)))),0))</f>
        <v>0</v>
      </c>
      <c r="AA918" s="169">
        <f>IF(AND(LARGE('Sch A. Input'!$CL$15:$CL$41,COUNTIF('Sch A. Input'!$CL$15:$CL$41,"&gt;="&amp;F918))&lt;E918,F918&lt;&gt;0),"Leaver",IFERROR(Z918/U918,0))</f>
        <v>0</v>
      </c>
      <c r="AB918" s="170">
        <f>IF(AND(LARGE('Sch A. Input'!$CL$15:$CL$41,COUNTIF('Sch A. Input'!$CL$15:$CL$41,"&gt;="&amp;F918))&lt;E918,F918&lt;&gt;0),"Leaver",Q918-Z918)</f>
        <v>0</v>
      </c>
      <c r="AC918" s="94">
        <f t="shared" si="145"/>
        <v>0</v>
      </c>
      <c r="BK918" s="2"/>
      <c r="BL918" s="2"/>
      <c r="CI918"/>
    </row>
    <row r="919" spans="2:87" x14ac:dyDescent="0.35">
      <c r="B919" s="70" t="str">
        <f>IF('Sch A. Input'!B917="","",'Sch A. Input'!B917)</f>
        <v/>
      </c>
      <c r="C919" s="75" t="str">
        <f>IF('Sch A. Input'!C917="","",'Sch A. Input'!C917)</f>
        <v/>
      </c>
      <c r="D919" s="71" t="str">
        <f>IF('Sch A. Input'!D917="","",'Sch A. Input'!D917)</f>
        <v/>
      </c>
      <c r="E919" s="71">
        <f>'Sch A. Input'!E917</f>
        <v>45016</v>
      </c>
      <c r="F919" s="71">
        <f>'Sch A. Input'!F917</f>
        <v>0</v>
      </c>
      <c r="G919" s="226">
        <f>SUMIFS('Sch A. Input'!H917:CJ917,'Sch A. Input'!$H$13:$CJ$13,$L$11,'Sch A. Input'!$H$14:$CJ$14,"Recurring")</f>
        <v>0</v>
      </c>
      <c r="H919" s="226">
        <f>SUMIFS('Sch A. Input'!H917:CJ917,'Sch A. Input'!$H$13:$CJ$13,$L$11,'Sch A. Input'!$H$14:$CJ$14,"One-time")</f>
        <v>0</v>
      </c>
      <c r="I919" s="227">
        <f t="shared" si="139"/>
        <v>0</v>
      </c>
      <c r="J919" s="228">
        <f>SUMIFS('Sch A. Input'!H917:CJ917,'Sch A. Input'!$H$14:$CJ$14,"Recurring",'Sch A. Input'!$H$13:$CJ$13,"&lt;="&amp;$L$11)</f>
        <v>0</v>
      </c>
      <c r="K919" s="228">
        <f>SUMIFS('Sch A. Input'!H917:CJ917,'Sch A. Input'!$H$14:$CJ$14,"One-time",'Sch A. Input'!$H$13:$CJ$13,"&lt;="&amp;$L$11)</f>
        <v>0</v>
      </c>
      <c r="L919" s="229">
        <f t="shared" si="140"/>
        <v>0</v>
      </c>
      <c r="M919" s="228">
        <f t="shared" si="141"/>
        <v>0</v>
      </c>
      <c r="N919" s="228">
        <f t="shared" si="142"/>
        <v>0</v>
      </c>
      <c r="O919" s="259">
        <f t="shared" si="143"/>
        <v>0</v>
      </c>
      <c r="P919" s="268">
        <f t="shared" si="146"/>
        <v>0</v>
      </c>
      <c r="Q919" s="231">
        <f t="shared" si="147"/>
        <v>0</v>
      </c>
      <c r="R919" s="97">
        <f t="shared" si="144"/>
        <v>0</v>
      </c>
      <c r="S919" s="237">
        <f>IF(AND(LARGE('Sch A. Input'!$CL$15:$CL$41,COUNTIF('Sch A. Input'!$CL$15:$CL$41,"&gt;="&amp;F919))&lt;E919,F919&lt;&gt;0),"Leaver",J919-G919)</f>
        <v>0</v>
      </c>
      <c r="T919" s="237">
        <f>IF(AND(LARGE('Sch A. Input'!$CL$15:$CL$41,COUNTIF('Sch A. Input'!$CL$15:$CL$41,"&gt;="&amp;F919))&lt;E919,F919&lt;&gt;0),"Leaver",K919-H919)</f>
        <v>0</v>
      </c>
      <c r="U919" s="238">
        <f>IF(AND(LARGE('Sch A. Input'!$CL$15:$CL$41,COUNTIF('Sch A. Input'!$CL$15:$CL$41,"&gt;="&amp;F919))&lt;E919,F919&lt;&gt;0),"Leaver",L919-I919)</f>
        <v>0</v>
      </c>
      <c r="V919" s="238">
        <f>IF(AND(LARGE('Sch A. Input'!$CL$15:$CL$41,COUNTIF('Sch A. Input'!$CL$15:$CL$41,"&gt;="&amp;F919))&lt;E919,F919&lt;&gt;0),"Leaver",IFERROR(S919/X919*$M$9,0))</f>
        <v>0</v>
      </c>
      <c r="W919" s="238">
        <f>IF(AND(LARGE('Sch A. Input'!$CL$15:$CL$41,COUNTIF('Sch A. Input'!$CL$15:$CL$41,"&gt;="&amp;F919))&lt;E919,F919&lt;&gt;0),"Leaver",V919+T919)</f>
        <v>0</v>
      </c>
      <c r="X919" s="264">
        <f>IF(AND(LARGE('Sch A. Input'!$CL$15:$CL$41,COUNTIF('Sch A. Input'!$CL$15:$CL$41,"&gt;="&amp;F919))&lt;E919,F919&lt;&gt;0),"Leaver",IF(OR(D919="",D919&gt;$L$11,($L$11-14)&lt;$K$9),0,(E919+1-D919)/14-1))</f>
        <v>0</v>
      </c>
      <c r="Y919" s="265">
        <f>IF(AND(LARGE('Sch A. Input'!$CL$15:$CL$41,COUNTIF('Sch A. Input'!$CL$15:$CL$41,"&gt;="&amp;F919))&lt;E919,F919&lt;&gt;0),"Leaver",IFERROR(IF((S919/$X919*$M$9+T919)&gt;$D$12,"YES","NO"),0))</f>
        <v>0</v>
      </c>
      <c r="Z919" s="225">
        <f>IF(AND(LARGE('Sch A. Input'!$CL$15:$CL$41,COUNTIF('Sch A. Input'!$CL$15:$CL$41,"&gt;="&amp;F919))&lt;E919,F919&lt;&gt;0),"Leaver",IFERROR(IF($Y919="YES",MIN($U919*($G$12/$D$12),$G$12),(SUMPRODUCT(--((MIN(W919,$D$12))&gt;$C$9:$C$12),((MIN(W919,$D$12))-$C$9:$C$12),$H$9:$H$12))-((1-(X919/$M$9))*(SUMPRODUCT(--((MIN(V919,$D$12))&gt;$C$9:$C$12),((MIN(V919,$D$12))-$C$9:$C$12),$H$9:$H$12)))),0))</f>
        <v>0</v>
      </c>
      <c r="AA919" s="169">
        <f>IF(AND(LARGE('Sch A. Input'!$CL$15:$CL$41,COUNTIF('Sch A. Input'!$CL$15:$CL$41,"&gt;="&amp;F919))&lt;E919,F919&lt;&gt;0),"Leaver",IFERROR(Z919/U919,0))</f>
        <v>0</v>
      </c>
      <c r="AB919" s="170">
        <f>IF(AND(LARGE('Sch A. Input'!$CL$15:$CL$41,COUNTIF('Sch A. Input'!$CL$15:$CL$41,"&gt;="&amp;F919))&lt;E919,F919&lt;&gt;0),"Leaver",Q919-Z919)</f>
        <v>0</v>
      </c>
      <c r="AC919" s="94">
        <f t="shared" si="145"/>
        <v>0</v>
      </c>
      <c r="BK919" s="2"/>
      <c r="BL919" s="2"/>
      <c r="CI919"/>
    </row>
    <row r="920" spans="2:87" x14ac:dyDescent="0.35">
      <c r="B920" s="70" t="str">
        <f>IF('Sch A. Input'!B918="","",'Sch A. Input'!B918)</f>
        <v/>
      </c>
      <c r="C920" s="75" t="str">
        <f>IF('Sch A. Input'!C918="","",'Sch A. Input'!C918)</f>
        <v/>
      </c>
      <c r="D920" s="71" t="str">
        <f>IF('Sch A. Input'!D918="","",'Sch A. Input'!D918)</f>
        <v/>
      </c>
      <c r="E920" s="71">
        <f>'Sch A. Input'!E918</f>
        <v>45016</v>
      </c>
      <c r="F920" s="71">
        <f>'Sch A. Input'!F918</f>
        <v>0</v>
      </c>
      <c r="G920" s="226">
        <f>SUMIFS('Sch A. Input'!H918:CJ918,'Sch A. Input'!$H$13:$CJ$13,$L$11,'Sch A. Input'!$H$14:$CJ$14,"Recurring")</f>
        <v>0</v>
      </c>
      <c r="H920" s="226">
        <f>SUMIFS('Sch A. Input'!H918:CJ918,'Sch A. Input'!$H$13:$CJ$13,$L$11,'Sch A. Input'!$H$14:$CJ$14,"One-time")</f>
        <v>0</v>
      </c>
      <c r="I920" s="227">
        <f t="shared" si="139"/>
        <v>0</v>
      </c>
      <c r="J920" s="228">
        <f>SUMIFS('Sch A. Input'!H918:CJ918,'Sch A. Input'!$H$14:$CJ$14,"Recurring",'Sch A. Input'!$H$13:$CJ$13,"&lt;="&amp;$L$11)</f>
        <v>0</v>
      </c>
      <c r="K920" s="228">
        <f>SUMIFS('Sch A. Input'!H918:CJ918,'Sch A. Input'!$H$14:$CJ$14,"One-time",'Sch A. Input'!$H$13:$CJ$13,"&lt;="&amp;$L$11)</f>
        <v>0</v>
      </c>
      <c r="L920" s="229">
        <f t="shared" si="140"/>
        <v>0</v>
      </c>
      <c r="M920" s="228">
        <f t="shared" si="141"/>
        <v>0</v>
      </c>
      <c r="N920" s="228">
        <f t="shared" si="142"/>
        <v>0</v>
      </c>
      <c r="O920" s="259">
        <f t="shared" si="143"/>
        <v>0</v>
      </c>
      <c r="P920" s="268">
        <f t="shared" si="146"/>
        <v>0</v>
      </c>
      <c r="Q920" s="231">
        <f t="shared" si="147"/>
        <v>0</v>
      </c>
      <c r="R920" s="97">
        <f t="shared" si="144"/>
        <v>0</v>
      </c>
      <c r="S920" s="237">
        <f>IF(AND(LARGE('Sch A. Input'!$CL$15:$CL$41,COUNTIF('Sch A. Input'!$CL$15:$CL$41,"&gt;="&amp;F920))&lt;E920,F920&lt;&gt;0),"Leaver",J920-G920)</f>
        <v>0</v>
      </c>
      <c r="T920" s="237">
        <f>IF(AND(LARGE('Sch A. Input'!$CL$15:$CL$41,COUNTIF('Sch A. Input'!$CL$15:$CL$41,"&gt;="&amp;F920))&lt;E920,F920&lt;&gt;0),"Leaver",K920-H920)</f>
        <v>0</v>
      </c>
      <c r="U920" s="238">
        <f>IF(AND(LARGE('Sch A. Input'!$CL$15:$CL$41,COUNTIF('Sch A. Input'!$CL$15:$CL$41,"&gt;="&amp;F920))&lt;E920,F920&lt;&gt;0),"Leaver",L920-I920)</f>
        <v>0</v>
      </c>
      <c r="V920" s="238">
        <f>IF(AND(LARGE('Sch A. Input'!$CL$15:$CL$41,COUNTIF('Sch A. Input'!$CL$15:$CL$41,"&gt;="&amp;F920))&lt;E920,F920&lt;&gt;0),"Leaver",IFERROR(S920/X920*$M$9,0))</f>
        <v>0</v>
      </c>
      <c r="W920" s="238">
        <f>IF(AND(LARGE('Sch A. Input'!$CL$15:$CL$41,COUNTIF('Sch A. Input'!$CL$15:$CL$41,"&gt;="&amp;F920))&lt;E920,F920&lt;&gt;0),"Leaver",V920+T920)</f>
        <v>0</v>
      </c>
      <c r="X920" s="264">
        <f>IF(AND(LARGE('Sch A. Input'!$CL$15:$CL$41,COUNTIF('Sch A. Input'!$CL$15:$CL$41,"&gt;="&amp;F920))&lt;E920,F920&lt;&gt;0),"Leaver",IF(OR(D920="",D920&gt;$L$11,($L$11-14)&lt;$K$9),0,(E920+1-D920)/14-1))</f>
        <v>0</v>
      </c>
      <c r="Y920" s="265">
        <f>IF(AND(LARGE('Sch A. Input'!$CL$15:$CL$41,COUNTIF('Sch A. Input'!$CL$15:$CL$41,"&gt;="&amp;F920))&lt;E920,F920&lt;&gt;0),"Leaver",IFERROR(IF((S920/$X920*$M$9+T920)&gt;$D$12,"YES","NO"),0))</f>
        <v>0</v>
      </c>
      <c r="Z920" s="225">
        <f>IF(AND(LARGE('Sch A. Input'!$CL$15:$CL$41,COUNTIF('Sch A. Input'!$CL$15:$CL$41,"&gt;="&amp;F920))&lt;E920,F920&lt;&gt;0),"Leaver",IFERROR(IF($Y920="YES",MIN($U920*($G$12/$D$12),$G$12),(SUMPRODUCT(--((MIN(W920,$D$12))&gt;$C$9:$C$12),((MIN(W920,$D$12))-$C$9:$C$12),$H$9:$H$12))-((1-(X920/$M$9))*(SUMPRODUCT(--((MIN(V920,$D$12))&gt;$C$9:$C$12),((MIN(V920,$D$12))-$C$9:$C$12),$H$9:$H$12)))),0))</f>
        <v>0</v>
      </c>
      <c r="AA920" s="169">
        <f>IF(AND(LARGE('Sch A. Input'!$CL$15:$CL$41,COUNTIF('Sch A. Input'!$CL$15:$CL$41,"&gt;="&amp;F920))&lt;E920,F920&lt;&gt;0),"Leaver",IFERROR(Z920/U920,0))</f>
        <v>0</v>
      </c>
      <c r="AB920" s="170">
        <f>IF(AND(LARGE('Sch A. Input'!$CL$15:$CL$41,COUNTIF('Sch A. Input'!$CL$15:$CL$41,"&gt;="&amp;F920))&lt;E920,F920&lt;&gt;0),"Leaver",Q920-Z920)</f>
        <v>0</v>
      </c>
      <c r="AC920" s="94">
        <f t="shared" si="145"/>
        <v>0</v>
      </c>
      <c r="BK920" s="2"/>
      <c r="BL920" s="2"/>
      <c r="CI920"/>
    </row>
    <row r="921" spans="2:87" x14ac:dyDescent="0.35">
      <c r="B921" s="70" t="str">
        <f>IF('Sch A. Input'!B919="","",'Sch A. Input'!B919)</f>
        <v/>
      </c>
      <c r="C921" s="75" t="str">
        <f>IF('Sch A. Input'!C919="","",'Sch A. Input'!C919)</f>
        <v/>
      </c>
      <c r="D921" s="71" t="str">
        <f>IF('Sch A. Input'!D919="","",'Sch A. Input'!D919)</f>
        <v/>
      </c>
      <c r="E921" s="71">
        <f>'Sch A. Input'!E919</f>
        <v>45016</v>
      </c>
      <c r="F921" s="71">
        <f>'Sch A. Input'!F919</f>
        <v>0</v>
      </c>
      <c r="G921" s="226">
        <f>SUMIFS('Sch A. Input'!H919:CJ919,'Sch A. Input'!$H$13:$CJ$13,$L$11,'Sch A. Input'!$H$14:$CJ$14,"Recurring")</f>
        <v>0</v>
      </c>
      <c r="H921" s="226">
        <f>SUMIFS('Sch A. Input'!H919:CJ919,'Sch A. Input'!$H$13:$CJ$13,$L$11,'Sch A. Input'!$H$14:$CJ$14,"One-time")</f>
        <v>0</v>
      </c>
      <c r="I921" s="227">
        <f t="shared" si="139"/>
        <v>0</v>
      </c>
      <c r="J921" s="228">
        <f>SUMIFS('Sch A. Input'!H919:CJ919,'Sch A. Input'!$H$14:$CJ$14,"Recurring",'Sch A. Input'!$H$13:$CJ$13,"&lt;="&amp;$L$11)</f>
        <v>0</v>
      </c>
      <c r="K921" s="228">
        <f>SUMIFS('Sch A. Input'!H919:CJ919,'Sch A. Input'!$H$14:$CJ$14,"One-time",'Sch A. Input'!$H$13:$CJ$13,"&lt;="&amp;$L$11)</f>
        <v>0</v>
      </c>
      <c r="L921" s="229">
        <f t="shared" si="140"/>
        <v>0</v>
      </c>
      <c r="M921" s="228">
        <f t="shared" si="141"/>
        <v>0</v>
      </c>
      <c r="N921" s="228">
        <f t="shared" si="142"/>
        <v>0</v>
      </c>
      <c r="O921" s="259">
        <f t="shared" si="143"/>
        <v>0</v>
      </c>
      <c r="P921" s="268">
        <f t="shared" si="146"/>
        <v>0</v>
      </c>
      <c r="Q921" s="231">
        <f t="shared" si="147"/>
        <v>0</v>
      </c>
      <c r="R921" s="97">
        <f t="shared" si="144"/>
        <v>0</v>
      </c>
      <c r="S921" s="237">
        <f>IF(AND(LARGE('Sch A. Input'!$CL$15:$CL$41,COUNTIF('Sch A. Input'!$CL$15:$CL$41,"&gt;="&amp;F921))&lt;E921,F921&lt;&gt;0),"Leaver",J921-G921)</f>
        <v>0</v>
      </c>
      <c r="T921" s="237">
        <f>IF(AND(LARGE('Sch A. Input'!$CL$15:$CL$41,COUNTIF('Sch A. Input'!$CL$15:$CL$41,"&gt;="&amp;F921))&lt;E921,F921&lt;&gt;0),"Leaver",K921-H921)</f>
        <v>0</v>
      </c>
      <c r="U921" s="238">
        <f>IF(AND(LARGE('Sch A. Input'!$CL$15:$CL$41,COUNTIF('Sch A. Input'!$CL$15:$CL$41,"&gt;="&amp;F921))&lt;E921,F921&lt;&gt;0),"Leaver",L921-I921)</f>
        <v>0</v>
      </c>
      <c r="V921" s="238">
        <f>IF(AND(LARGE('Sch A. Input'!$CL$15:$CL$41,COUNTIF('Sch A. Input'!$CL$15:$CL$41,"&gt;="&amp;F921))&lt;E921,F921&lt;&gt;0),"Leaver",IFERROR(S921/X921*$M$9,0))</f>
        <v>0</v>
      </c>
      <c r="W921" s="238">
        <f>IF(AND(LARGE('Sch A. Input'!$CL$15:$CL$41,COUNTIF('Sch A. Input'!$CL$15:$CL$41,"&gt;="&amp;F921))&lt;E921,F921&lt;&gt;0),"Leaver",V921+T921)</f>
        <v>0</v>
      </c>
      <c r="X921" s="264">
        <f>IF(AND(LARGE('Sch A. Input'!$CL$15:$CL$41,COUNTIF('Sch A. Input'!$CL$15:$CL$41,"&gt;="&amp;F921))&lt;E921,F921&lt;&gt;0),"Leaver",IF(OR(D921="",D921&gt;$L$11,($L$11-14)&lt;$K$9),0,(E921+1-D921)/14-1))</f>
        <v>0</v>
      </c>
      <c r="Y921" s="265">
        <f>IF(AND(LARGE('Sch A. Input'!$CL$15:$CL$41,COUNTIF('Sch A. Input'!$CL$15:$CL$41,"&gt;="&amp;F921))&lt;E921,F921&lt;&gt;0),"Leaver",IFERROR(IF((S921/$X921*$M$9+T921)&gt;$D$12,"YES","NO"),0))</f>
        <v>0</v>
      </c>
      <c r="Z921" s="225">
        <f>IF(AND(LARGE('Sch A. Input'!$CL$15:$CL$41,COUNTIF('Sch A. Input'!$CL$15:$CL$41,"&gt;="&amp;F921))&lt;E921,F921&lt;&gt;0),"Leaver",IFERROR(IF($Y921="YES",MIN($U921*($G$12/$D$12),$G$12),(SUMPRODUCT(--((MIN(W921,$D$12))&gt;$C$9:$C$12),((MIN(W921,$D$12))-$C$9:$C$12),$H$9:$H$12))-((1-(X921/$M$9))*(SUMPRODUCT(--((MIN(V921,$D$12))&gt;$C$9:$C$12),((MIN(V921,$D$12))-$C$9:$C$12),$H$9:$H$12)))),0))</f>
        <v>0</v>
      </c>
      <c r="AA921" s="169">
        <f>IF(AND(LARGE('Sch A. Input'!$CL$15:$CL$41,COUNTIF('Sch A. Input'!$CL$15:$CL$41,"&gt;="&amp;F921))&lt;E921,F921&lt;&gt;0),"Leaver",IFERROR(Z921/U921,0))</f>
        <v>0</v>
      </c>
      <c r="AB921" s="170">
        <f>IF(AND(LARGE('Sch A. Input'!$CL$15:$CL$41,COUNTIF('Sch A. Input'!$CL$15:$CL$41,"&gt;="&amp;F921))&lt;E921,F921&lt;&gt;0),"Leaver",Q921-Z921)</f>
        <v>0</v>
      </c>
      <c r="AC921" s="94">
        <f t="shared" si="145"/>
        <v>0</v>
      </c>
      <c r="BK921" s="2"/>
      <c r="BL921" s="2"/>
      <c r="CI921"/>
    </row>
    <row r="922" spans="2:87" x14ac:dyDescent="0.35">
      <c r="B922" s="70" t="str">
        <f>IF('Sch A. Input'!B920="","",'Sch A. Input'!B920)</f>
        <v/>
      </c>
      <c r="C922" s="75" t="str">
        <f>IF('Sch A. Input'!C920="","",'Sch A. Input'!C920)</f>
        <v/>
      </c>
      <c r="D922" s="71" t="str">
        <f>IF('Sch A. Input'!D920="","",'Sch A. Input'!D920)</f>
        <v/>
      </c>
      <c r="E922" s="71">
        <f>'Sch A. Input'!E920</f>
        <v>45016</v>
      </c>
      <c r="F922" s="71">
        <f>'Sch A. Input'!F920</f>
        <v>0</v>
      </c>
      <c r="G922" s="226">
        <f>SUMIFS('Sch A. Input'!H920:CJ920,'Sch A. Input'!$H$13:$CJ$13,$L$11,'Sch A. Input'!$H$14:$CJ$14,"Recurring")</f>
        <v>0</v>
      </c>
      <c r="H922" s="226">
        <f>SUMIFS('Sch A. Input'!H920:CJ920,'Sch A. Input'!$H$13:$CJ$13,$L$11,'Sch A. Input'!$H$14:$CJ$14,"One-time")</f>
        <v>0</v>
      </c>
      <c r="I922" s="227">
        <f t="shared" si="139"/>
        <v>0</v>
      </c>
      <c r="J922" s="228">
        <f>SUMIFS('Sch A. Input'!H920:CJ920,'Sch A. Input'!$H$14:$CJ$14,"Recurring",'Sch A. Input'!$H$13:$CJ$13,"&lt;="&amp;$L$11)</f>
        <v>0</v>
      </c>
      <c r="K922" s="228">
        <f>SUMIFS('Sch A. Input'!H920:CJ920,'Sch A. Input'!$H$14:$CJ$14,"One-time",'Sch A. Input'!$H$13:$CJ$13,"&lt;="&amp;$L$11)</f>
        <v>0</v>
      </c>
      <c r="L922" s="229">
        <f t="shared" si="140"/>
        <v>0</v>
      </c>
      <c r="M922" s="228">
        <f t="shared" si="141"/>
        <v>0</v>
      </c>
      <c r="N922" s="228">
        <f t="shared" si="142"/>
        <v>0</v>
      </c>
      <c r="O922" s="259">
        <f t="shared" si="143"/>
        <v>0</v>
      </c>
      <c r="P922" s="268">
        <f t="shared" si="146"/>
        <v>0</v>
      </c>
      <c r="Q922" s="231">
        <f t="shared" si="147"/>
        <v>0</v>
      </c>
      <c r="R922" s="97">
        <f t="shared" si="144"/>
        <v>0</v>
      </c>
      <c r="S922" s="237">
        <f>IF(AND(LARGE('Sch A. Input'!$CL$15:$CL$41,COUNTIF('Sch A. Input'!$CL$15:$CL$41,"&gt;="&amp;F922))&lt;E922,F922&lt;&gt;0),"Leaver",J922-G922)</f>
        <v>0</v>
      </c>
      <c r="T922" s="237">
        <f>IF(AND(LARGE('Sch A. Input'!$CL$15:$CL$41,COUNTIF('Sch A. Input'!$CL$15:$CL$41,"&gt;="&amp;F922))&lt;E922,F922&lt;&gt;0),"Leaver",K922-H922)</f>
        <v>0</v>
      </c>
      <c r="U922" s="238">
        <f>IF(AND(LARGE('Sch A. Input'!$CL$15:$CL$41,COUNTIF('Sch A. Input'!$CL$15:$CL$41,"&gt;="&amp;F922))&lt;E922,F922&lt;&gt;0),"Leaver",L922-I922)</f>
        <v>0</v>
      </c>
      <c r="V922" s="238">
        <f>IF(AND(LARGE('Sch A. Input'!$CL$15:$CL$41,COUNTIF('Sch A. Input'!$CL$15:$CL$41,"&gt;="&amp;F922))&lt;E922,F922&lt;&gt;0),"Leaver",IFERROR(S922/X922*$M$9,0))</f>
        <v>0</v>
      </c>
      <c r="W922" s="238">
        <f>IF(AND(LARGE('Sch A. Input'!$CL$15:$CL$41,COUNTIF('Sch A. Input'!$CL$15:$CL$41,"&gt;="&amp;F922))&lt;E922,F922&lt;&gt;0),"Leaver",V922+T922)</f>
        <v>0</v>
      </c>
      <c r="X922" s="264">
        <f>IF(AND(LARGE('Sch A. Input'!$CL$15:$CL$41,COUNTIF('Sch A. Input'!$CL$15:$CL$41,"&gt;="&amp;F922))&lt;E922,F922&lt;&gt;0),"Leaver",IF(OR(D922="",D922&gt;$L$11,($L$11-14)&lt;$K$9),0,(E922+1-D922)/14-1))</f>
        <v>0</v>
      </c>
      <c r="Y922" s="265">
        <f>IF(AND(LARGE('Sch A. Input'!$CL$15:$CL$41,COUNTIF('Sch A. Input'!$CL$15:$CL$41,"&gt;="&amp;F922))&lt;E922,F922&lt;&gt;0),"Leaver",IFERROR(IF((S922/$X922*$M$9+T922)&gt;$D$12,"YES","NO"),0))</f>
        <v>0</v>
      </c>
      <c r="Z922" s="225">
        <f>IF(AND(LARGE('Sch A. Input'!$CL$15:$CL$41,COUNTIF('Sch A. Input'!$CL$15:$CL$41,"&gt;="&amp;F922))&lt;E922,F922&lt;&gt;0),"Leaver",IFERROR(IF($Y922="YES",MIN($U922*($G$12/$D$12),$G$12),(SUMPRODUCT(--((MIN(W922,$D$12))&gt;$C$9:$C$12),((MIN(W922,$D$12))-$C$9:$C$12),$H$9:$H$12))-((1-(X922/$M$9))*(SUMPRODUCT(--((MIN(V922,$D$12))&gt;$C$9:$C$12),((MIN(V922,$D$12))-$C$9:$C$12),$H$9:$H$12)))),0))</f>
        <v>0</v>
      </c>
      <c r="AA922" s="169">
        <f>IF(AND(LARGE('Sch A. Input'!$CL$15:$CL$41,COUNTIF('Sch A. Input'!$CL$15:$CL$41,"&gt;="&amp;F922))&lt;E922,F922&lt;&gt;0),"Leaver",IFERROR(Z922/U922,0))</f>
        <v>0</v>
      </c>
      <c r="AB922" s="170">
        <f>IF(AND(LARGE('Sch A. Input'!$CL$15:$CL$41,COUNTIF('Sch A. Input'!$CL$15:$CL$41,"&gt;="&amp;F922))&lt;E922,F922&lt;&gt;0),"Leaver",Q922-Z922)</f>
        <v>0</v>
      </c>
      <c r="AC922" s="94">
        <f t="shared" si="145"/>
        <v>0</v>
      </c>
      <c r="BK922" s="2"/>
      <c r="BL922" s="2"/>
      <c r="CI922"/>
    </row>
    <row r="923" spans="2:87" x14ac:dyDescent="0.35">
      <c r="B923" s="70" t="str">
        <f>IF('Sch A. Input'!B921="","",'Sch A. Input'!B921)</f>
        <v/>
      </c>
      <c r="C923" s="75" t="str">
        <f>IF('Sch A. Input'!C921="","",'Sch A. Input'!C921)</f>
        <v/>
      </c>
      <c r="D923" s="71" t="str">
        <f>IF('Sch A. Input'!D921="","",'Sch A. Input'!D921)</f>
        <v/>
      </c>
      <c r="E923" s="71">
        <f>'Sch A. Input'!E921</f>
        <v>45016</v>
      </c>
      <c r="F923" s="71">
        <f>'Sch A. Input'!F921</f>
        <v>0</v>
      </c>
      <c r="G923" s="226">
        <f>SUMIFS('Sch A. Input'!H921:CJ921,'Sch A. Input'!$H$13:$CJ$13,$L$11,'Sch A. Input'!$H$14:$CJ$14,"Recurring")</f>
        <v>0</v>
      </c>
      <c r="H923" s="226">
        <f>SUMIFS('Sch A. Input'!H921:CJ921,'Sch A. Input'!$H$13:$CJ$13,$L$11,'Sch A. Input'!$H$14:$CJ$14,"One-time")</f>
        <v>0</v>
      </c>
      <c r="I923" s="227">
        <f t="shared" si="139"/>
        <v>0</v>
      </c>
      <c r="J923" s="228">
        <f>SUMIFS('Sch A. Input'!H921:CJ921,'Sch A. Input'!$H$14:$CJ$14,"Recurring",'Sch A. Input'!$H$13:$CJ$13,"&lt;="&amp;$L$11)</f>
        <v>0</v>
      </c>
      <c r="K923" s="228">
        <f>SUMIFS('Sch A. Input'!H921:CJ921,'Sch A. Input'!$H$14:$CJ$14,"One-time",'Sch A. Input'!$H$13:$CJ$13,"&lt;="&amp;$L$11)</f>
        <v>0</v>
      </c>
      <c r="L923" s="229">
        <f t="shared" si="140"/>
        <v>0</v>
      </c>
      <c r="M923" s="228">
        <f t="shared" si="141"/>
        <v>0</v>
      </c>
      <c r="N923" s="228">
        <f t="shared" si="142"/>
        <v>0</v>
      </c>
      <c r="O923" s="259">
        <f t="shared" si="143"/>
        <v>0</v>
      </c>
      <c r="P923" s="268">
        <f t="shared" si="146"/>
        <v>0</v>
      </c>
      <c r="Q923" s="231">
        <f t="shared" si="147"/>
        <v>0</v>
      </c>
      <c r="R923" s="97">
        <f t="shared" si="144"/>
        <v>0</v>
      </c>
      <c r="S923" s="237">
        <f>IF(AND(LARGE('Sch A. Input'!$CL$15:$CL$41,COUNTIF('Sch A. Input'!$CL$15:$CL$41,"&gt;="&amp;F923))&lt;E923,F923&lt;&gt;0),"Leaver",J923-G923)</f>
        <v>0</v>
      </c>
      <c r="T923" s="237">
        <f>IF(AND(LARGE('Sch A. Input'!$CL$15:$CL$41,COUNTIF('Sch A. Input'!$CL$15:$CL$41,"&gt;="&amp;F923))&lt;E923,F923&lt;&gt;0),"Leaver",K923-H923)</f>
        <v>0</v>
      </c>
      <c r="U923" s="238">
        <f>IF(AND(LARGE('Sch A. Input'!$CL$15:$CL$41,COUNTIF('Sch A. Input'!$CL$15:$CL$41,"&gt;="&amp;F923))&lt;E923,F923&lt;&gt;0),"Leaver",L923-I923)</f>
        <v>0</v>
      </c>
      <c r="V923" s="238">
        <f>IF(AND(LARGE('Sch A. Input'!$CL$15:$CL$41,COUNTIF('Sch A. Input'!$CL$15:$CL$41,"&gt;="&amp;F923))&lt;E923,F923&lt;&gt;0),"Leaver",IFERROR(S923/X923*$M$9,0))</f>
        <v>0</v>
      </c>
      <c r="W923" s="238">
        <f>IF(AND(LARGE('Sch A. Input'!$CL$15:$CL$41,COUNTIF('Sch A. Input'!$CL$15:$CL$41,"&gt;="&amp;F923))&lt;E923,F923&lt;&gt;0),"Leaver",V923+T923)</f>
        <v>0</v>
      </c>
      <c r="X923" s="264">
        <f>IF(AND(LARGE('Sch A. Input'!$CL$15:$CL$41,COUNTIF('Sch A. Input'!$CL$15:$CL$41,"&gt;="&amp;F923))&lt;E923,F923&lt;&gt;0),"Leaver",IF(OR(D923="",D923&gt;$L$11,($L$11-14)&lt;$K$9),0,(E923+1-D923)/14-1))</f>
        <v>0</v>
      </c>
      <c r="Y923" s="265">
        <f>IF(AND(LARGE('Sch A. Input'!$CL$15:$CL$41,COUNTIF('Sch A. Input'!$CL$15:$CL$41,"&gt;="&amp;F923))&lt;E923,F923&lt;&gt;0),"Leaver",IFERROR(IF((S923/$X923*$M$9+T923)&gt;$D$12,"YES","NO"),0))</f>
        <v>0</v>
      </c>
      <c r="Z923" s="225">
        <f>IF(AND(LARGE('Sch A. Input'!$CL$15:$CL$41,COUNTIF('Sch A. Input'!$CL$15:$CL$41,"&gt;="&amp;F923))&lt;E923,F923&lt;&gt;0),"Leaver",IFERROR(IF($Y923="YES",MIN($U923*($G$12/$D$12),$G$12),(SUMPRODUCT(--((MIN(W923,$D$12))&gt;$C$9:$C$12),((MIN(W923,$D$12))-$C$9:$C$12),$H$9:$H$12))-((1-(X923/$M$9))*(SUMPRODUCT(--((MIN(V923,$D$12))&gt;$C$9:$C$12),((MIN(V923,$D$12))-$C$9:$C$12),$H$9:$H$12)))),0))</f>
        <v>0</v>
      </c>
      <c r="AA923" s="169">
        <f>IF(AND(LARGE('Sch A. Input'!$CL$15:$CL$41,COUNTIF('Sch A. Input'!$CL$15:$CL$41,"&gt;="&amp;F923))&lt;E923,F923&lt;&gt;0),"Leaver",IFERROR(Z923/U923,0))</f>
        <v>0</v>
      </c>
      <c r="AB923" s="170">
        <f>IF(AND(LARGE('Sch A. Input'!$CL$15:$CL$41,COUNTIF('Sch A. Input'!$CL$15:$CL$41,"&gt;="&amp;F923))&lt;E923,F923&lt;&gt;0),"Leaver",Q923-Z923)</f>
        <v>0</v>
      </c>
      <c r="AC923" s="94">
        <f t="shared" si="145"/>
        <v>0</v>
      </c>
      <c r="BK923" s="2"/>
      <c r="BL923" s="2"/>
      <c r="CI923"/>
    </row>
    <row r="924" spans="2:87" x14ac:dyDescent="0.35">
      <c r="B924" s="70" t="str">
        <f>IF('Sch A. Input'!B922="","",'Sch A. Input'!B922)</f>
        <v/>
      </c>
      <c r="C924" s="75" t="str">
        <f>IF('Sch A. Input'!C922="","",'Sch A. Input'!C922)</f>
        <v/>
      </c>
      <c r="D924" s="71" t="str">
        <f>IF('Sch A. Input'!D922="","",'Sch A. Input'!D922)</f>
        <v/>
      </c>
      <c r="E924" s="71">
        <f>'Sch A. Input'!E922</f>
        <v>45016</v>
      </c>
      <c r="F924" s="71">
        <f>'Sch A. Input'!F922</f>
        <v>0</v>
      </c>
      <c r="G924" s="226">
        <f>SUMIFS('Sch A. Input'!H922:CJ922,'Sch A. Input'!$H$13:$CJ$13,$L$11,'Sch A. Input'!$H$14:$CJ$14,"Recurring")</f>
        <v>0</v>
      </c>
      <c r="H924" s="226">
        <f>SUMIFS('Sch A. Input'!H922:CJ922,'Sch A. Input'!$H$13:$CJ$13,$L$11,'Sch A. Input'!$H$14:$CJ$14,"One-time")</f>
        <v>0</v>
      </c>
      <c r="I924" s="227">
        <f t="shared" ref="I924:I987" si="148">SUM(G924:H924)</f>
        <v>0</v>
      </c>
      <c r="J924" s="228">
        <f>SUMIFS('Sch A. Input'!H922:CJ922,'Sch A. Input'!$H$14:$CJ$14,"Recurring",'Sch A. Input'!$H$13:$CJ$13,"&lt;="&amp;$L$11)</f>
        <v>0</v>
      </c>
      <c r="K924" s="228">
        <f>SUMIFS('Sch A. Input'!H922:CJ922,'Sch A. Input'!$H$14:$CJ$14,"One-time",'Sch A. Input'!$H$13:$CJ$13,"&lt;="&amp;$L$11)</f>
        <v>0</v>
      </c>
      <c r="L924" s="229">
        <f t="shared" ref="L924:L987" si="149">SUM(J924:K924)</f>
        <v>0</v>
      </c>
      <c r="M924" s="228">
        <f t="shared" ref="M924:M987" si="150">+IFERROR(J924/$O924*$M$9,0)</f>
        <v>0</v>
      </c>
      <c r="N924" s="228">
        <f t="shared" ref="N924:N987" si="151">M924+K924</f>
        <v>0</v>
      </c>
      <c r="O924" s="259">
        <f t="shared" ref="O924:O987" si="152">IF(OR(D924="",D924&gt;$L$11),0,IF(AND(F924&lt;E924,F924&gt;0),((F924+1-D924)/14),(((E924+1-D924)/14))))</f>
        <v>0</v>
      </c>
      <c r="P924" s="268">
        <f t="shared" si="146"/>
        <v>0</v>
      </c>
      <c r="Q924" s="231">
        <f t="shared" si="147"/>
        <v>0</v>
      </c>
      <c r="R924" s="97">
        <f t="shared" ref="R924:R987" si="153">IFERROR(Q924/L924,0)</f>
        <v>0</v>
      </c>
      <c r="S924" s="237">
        <f>IF(AND(LARGE('Sch A. Input'!$CL$15:$CL$41,COUNTIF('Sch A. Input'!$CL$15:$CL$41,"&gt;="&amp;F924))&lt;E924,F924&lt;&gt;0),"Leaver",J924-G924)</f>
        <v>0</v>
      </c>
      <c r="T924" s="237">
        <f>IF(AND(LARGE('Sch A. Input'!$CL$15:$CL$41,COUNTIF('Sch A. Input'!$CL$15:$CL$41,"&gt;="&amp;F924))&lt;E924,F924&lt;&gt;0),"Leaver",K924-H924)</f>
        <v>0</v>
      </c>
      <c r="U924" s="238">
        <f>IF(AND(LARGE('Sch A. Input'!$CL$15:$CL$41,COUNTIF('Sch A. Input'!$CL$15:$CL$41,"&gt;="&amp;F924))&lt;E924,F924&lt;&gt;0),"Leaver",L924-I924)</f>
        <v>0</v>
      </c>
      <c r="V924" s="238">
        <f>IF(AND(LARGE('Sch A. Input'!$CL$15:$CL$41,COUNTIF('Sch A. Input'!$CL$15:$CL$41,"&gt;="&amp;F924))&lt;E924,F924&lt;&gt;0),"Leaver",IFERROR(S924/X924*$M$9,0))</f>
        <v>0</v>
      </c>
      <c r="W924" s="238">
        <f>IF(AND(LARGE('Sch A. Input'!$CL$15:$CL$41,COUNTIF('Sch A. Input'!$CL$15:$CL$41,"&gt;="&amp;F924))&lt;E924,F924&lt;&gt;0),"Leaver",V924+T924)</f>
        <v>0</v>
      </c>
      <c r="X924" s="264">
        <f>IF(AND(LARGE('Sch A. Input'!$CL$15:$CL$41,COUNTIF('Sch A. Input'!$CL$15:$CL$41,"&gt;="&amp;F924))&lt;E924,F924&lt;&gt;0),"Leaver",IF(OR(D924="",D924&gt;$L$11,($L$11-14)&lt;$K$9),0,(E924+1-D924)/14-1))</f>
        <v>0</v>
      </c>
      <c r="Y924" s="265">
        <f>IF(AND(LARGE('Sch A. Input'!$CL$15:$CL$41,COUNTIF('Sch A. Input'!$CL$15:$CL$41,"&gt;="&amp;F924))&lt;E924,F924&lt;&gt;0),"Leaver",IFERROR(IF((S924/$X924*$M$9+T924)&gt;$D$12,"YES","NO"),0))</f>
        <v>0</v>
      </c>
      <c r="Z924" s="225">
        <f>IF(AND(LARGE('Sch A. Input'!$CL$15:$CL$41,COUNTIF('Sch A. Input'!$CL$15:$CL$41,"&gt;="&amp;F924))&lt;E924,F924&lt;&gt;0),"Leaver",IFERROR(IF($Y924="YES",MIN($U924*($G$12/$D$12),$G$12),(SUMPRODUCT(--((MIN(W924,$D$12))&gt;$C$9:$C$12),((MIN(W924,$D$12))-$C$9:$C$12),$H$9:$H$12))-((1-(X924/$M$9))*(SUMPRODUCT(--((MIN(V924,$D$12))&gt;$C$9:$C$12),((MIN(V924,$D$12))-$C$9:$C$12),$H$9:$H$12)))),0))</f>
        <v>0</v>
      </c>
      <c r="AA924" s="169">
        <f>IF(AND(LARGE('Sch A. Input'!$CL$15:$CL$41,COUNTIF('Sch A. Input'!$CL$15:$CL$41,"&gt;="&amp;F924))&lt;E924,F924&lt;&gt;0),"Leaver",IFERROR(Z924/U924,0))</f>
        <v>0</v>
      </c>
      <c r="AB924" s="170">
        <f>IF(AND(LARGE('Sch A. Input'!$CL$15:$CL$41,COUNTIF('Sch A. Input'!$CL$15:$CL$41,"&gt;="&amp;F924))&lt;E924,F924&lt;&gt;0),"Leaver",Q924-Z924)</f>
        <v>0</v>
      </c>
      <c r="AC924" s="94">
        <f t="shared" ref="AC924:AC987" si="154">+IFERROR(AB924/I924,0)</f>
        <v>0</v>
      </c>
      <c r="BK924" s="2"/>
      <c r="BL924" s="2"/>
      <c r="CI924"/>
    </row>
    <row r="925" spans="2:87" x14ac:dyDescent="0.35">
      <c r="B925" s="70" t="str">
        <f>IF('Sch A. Input'!B923="","",'Sch A. Input'!B923)</f>
        <v/>
      </c>
      <c r="C925" s="75" t="str">
        <f>IF('Sch A. Input'!C923="","",'Sch A. Input'!C923)</f>
        <v/>
      </c>
      <c r="D925" s="71" t="str">
        <f>IF('Sch A. Input'!D923="","",'Sch A. Input'!D923)</f>
        <v/>
      </c>
      <c r="E925" s="71">
        <f>'Sch A. Input'!E923</f>
        <v>45016</v>
      </c>
      <c r="F925" s="71">
        <f>'Sch A. Input'!F923</f>
        <v>0</v>
      </c>
      <c r="G925" s="226">
        <f>SUMIFS('Sch A. Input'!H923:CJ923,'Sch A. Input'!$H$13:$CJ$13,$L$11,'Sch A. Input'!$H$14:$CJ$14,"Recurring")</f>
        <v>0</v>
      </c>
      <c r="H925" s="226">
        <f>SUMIFS('Sch A. Input'!H923:CJ923,'Sch A. Input'!$H$13:$CJ$13,$L$11,'Sch A. Input'!$H$14:$CJ$14,"One-time")</f>
        <v>0</v>
      </c>
      <c r="I925" s="227">
        <f t="shared" si="148"/>
        <v>0</v>
      </c>
      <c r="J925" s="228">
        <f>SUMIFS('Sch A. Input'!H923:CJ923,'Sch A. Input'!$H$14:$CJ$14,"Recurring",'Sch A. Input'!$H$13:$CJ$13,"&lt;="&amp;$L$11)</f>
        <v>0</v>
      </c>
      <c r="K925" s="228">
        <f>SUMIFS('Sch A. Input'!H923:CJ923,'Sch A. Input'!$H$14:$CJ$14,"One-time",'Sch A. Input'!$H$13:$CJ$13,"&lt;="&amp;$L$11)</f>
        <v>0</v>
      </c>
      <c r="L925" s="229">
        <f t="shared" si="149"/>
        <v>0</v>
      </c>
      <c r="M925" s="228">
        <f t="shared" si="150"/>
        <v>0</v>
      </c>
      <c r="N925" s="228">
        <f t="shared" si="151"/>
        <v>0</v>
      </c>
      <c r="O925" s="259">
        <f t="shared" si="152"/>
        <v>0</v>
      </c>
      <c r="P925" s="268">
        <f t="shared" si="146"/>
        <v>0</v>
      </c>
      <c r="Q925" s="231">
        <f t="shared" si="147"/>
        <v>0</v>
      </c>
      <c r="R925" s="97">
        <f t="shared" si="153"/>
        <v>0</v>
      </c>
      <c r="S925" s="237">
        <f>IF(AND(LARGE('Sch A. Input'!$CL$15:$CL$41,COUNTIF('Sch A. Input'!$CL$15:$CL$41,"&gt;="&amp;F925))&lt;E925,F925&lt;&gt;0),"Leaver",J925-G925)</f>
        <v>0</v>
      </c>
      <c r="T925" s="237">
        <f>IF(AND(LARGE('Sch A. Input'!$CL$15:$CL$41,COUNTIF('Sch A. Input'!$CL$15:$CL$41,"&gt;="&amp;F925))&lt;E925,F925&lt;&gt;0),"Leaver",K925-H925)</f>
        <v>0</v>
      </c>
      <c r="U925" s="238">
        <f>IF(AND(LARGE('Sch A. Input'!$CL$15:$CL$41,COUNTIF('Sch A. Input'!$CL$15:$CL$41,"&gt;="&amp;F925))&lt;E925,F925&lt;&gt;0),"Leaver",L925-I925)</f>
        <v>0</v>
      </c>
      <c r="V925" s="238">
        <f>IF(AND(LARGE('Sch A. Input'!$CL$15:$CL$41,COUNTIF('Sch A. Input'!$CL$15:$CL$41,"&gt;="&amp;F925))&lt;E925,F925&lt;&gt;0),"Leaver",IFERROR(S925/X925*$M$9,0))</f>
        <v>0</v>
      </c>
      <c r="W925" s="238">
        <f>IF(AND(LARGE('Sch A. Input'!$CL$15:$CL$41,COUNTIF('Sch A. Input'!$CL$15:$CL$41,"&gt;="&amp;F925))&lt;E925,F925&lt;&gt;0),"Leaver",V925+T925)</f>
        <v>0</v>
      </c>
      <c r="X925" s="264">
        <f>IF(AND(LARGE('Sch A. Input'!$CL$15:$CL$41,COUNTIF('Sch A. Input'!$CL$15:$CL$41,"&gt;="&amp;F925))&lt;E925,F925&lt;&gt;0),"Leaver",IF(OR(D925="",D925&gt;$L$11,($L$11-14)&lt;$K$9),0,(E925+1-D925)/14-1))</f>
        <v>0</v>
      </c>
      <c r="Y925" s="265">
        <f>IF(AND(LARGE('Sch A. Input'!$CL$15:$CL$41,COUNTIF('Sch A. Input'!$CL$15:$CL$41,"&gt;="&amp;F925))&lt;E925,F925&lt;&gt;0),"Leaver",IFERROR(IF((S925/$X925*$M$9+T925)&gt;$D$12,"YES","NO"),0))</f>
        <v>0</v>
      </c>
      <c r="Z925" s="225">
        <f>IF(AND(LARGE('Sch A. Input'!$CL$15:$CL$41,COUNTIF('Sch A. Input'!$CL$15:$CL$41,"&gt;="&amp;F925))&lt;E925,F925&lt;&gt;0),"Leaver",IFERROR(IF($Y925="YES",MIN($U925*($G$12/$D$12),$G$12),(SUMPRODUCT(--((MIN(W925,$D$12))&gt;$C$9:$C$12),((MIN(W925,$D$12))-$C$9:$C$12),$H$9:$H$12))-((1-(X925/$M$9))*(SUMPRODUCT(--((MIN(V925,$D$12))&gt;$C$9:$C$12),((MIN(V925,$D$12))-$C$9:$C$12),$H$9:$H$12)))),0))</f>
        <v>0</v>
      </c>
      <c r="AA925" s="169">
        <f>IF(AND(LARGE('Sch A. Input'!$CL$15:$CL$41,COUNTIF('Sch A. Input'!$CL$15:$CL$41,"&gt;="&amp;F925))&lt;E925,F925&lt;&gt;0),"Leaver",IFERROR(Z925/U925,0))</f>
        <v>0</v>
      </c>
      <c r="AB925" s="170">
        <f>IF(AND(LARGE('Sch A. Input'!$CL$15:$CL$41,COUNTIF('Sch A. Input'!$CL$15:$CL$41,"&gt;="&amp;F925))&lt;E925,F925&lt;&gt;0),"Leaver",Q925-Z925)</f>
        <v>0</v>
      </c>
      <c r="AC925" s="94">
        <f t="shared" si="154"/>
        <v>0</v>
      </c>
      <c r="BK925" s="2"/>
      <c r="BL925" s="2"/>
      <c r="CI925"/>
    </row>
    <row r="926" spans="2:87" x14ac:dyDescent="0.35">
      <c r="B926" s="70" t="str">
        <f>IF('Sch A. Input'!B924="","",'Sch A. Input'!B924)</f>
        <v/>
      </c>
      <c r="C926" s="75" t="str">
        <f>IF('Sch A. Input'!C924="","",'Sch A. Input'!C924)</f>
        <v/>
      </c>
      <c r="D926" s="71" t="str">
        <f>IF('Sch A. Input'!D924="","",'Sch A. Input'!D924)</f>
        <v/>
      </c>
      <c r="E926" s="71">
        <f>'Sch A. Input'!E924</f>
        <v>45016</v>
      </c>
      <c r="F926" s="71">
        <f>'Sch A. Input'!F924</f>
        <v>0</v>
      </c>
      <c r="G926" s="226">
        <f>SUMIFS('Sch A. Input'!H924:CJ924,'Sch A. Input'!$H$13:$CJ$13,$L$11,'Sch A. Input'!$H$14:$CJ$14,"Recurring")</f>
        <v>0</v>
      </c>
      <c r="H926" s="226">
        <f>SUMIFS('Sch A. Input'!H924:CJ924,'Sch A. Input'!$H$13:$CJ$13,$L$11,'Sch A. Input'!$H$14:$CJ$14,"One-time")</f>
        <v>0</v>
      </c>
      <c r="I926" s="227">
        <f t="shared" si="148"/>
        <v>0</v>
      </c>
      <c r="J926" s="228">
        <f>SUMIFS('Sch A. Input'!H924:CJ924,'Sch A. Input'!$H$14:$CJ$14,"Recurring",'Sch A. Input'!$H$13:$CJ$13,"&lt;="&amp;$L$11)</f>
        <v>0</v>
      </c>
      <c r="K926" s="228">
        <f>SUMIFS('Sch A. Input'!H924:CJ924,'Sch A. Input'!$H$14:$CJ$14,"One-time",'Sch A. Input'!$H$13:$CJ$13,"&lt;="&amp;$L$11)</f>
        <v>0</v>
      </c>
      <c r="L926" s="229">
        <f t="shared" si="149"/>
        <v>0</v>
      </c>
      <c r="M926" s="228">
        <f t="shared" si="150"/>
        <v>0</v>
      </c>
      <c r="N926" s="228">
        <f t="shared" si="151"/>
        <v>0</v>
      </c>
      <c r="O926" s="259">
        <f t="shared" si="152"/>
        <v>0</v>
      </c>
      <c r="P926" s="268">
        <f t="shared" si="146"/>
        <v>0</v>
      </c>
      <c r="Q926" s="231">
        <f t="shared" si="147"/>
        <v>0</v>
      </c>
      <c r="R926" s="97">
        <f t="shared" si="153"/>
        <v>0</v>
      </c>
      <c r="S926" s="237">
        <f>IF(AND(LARGE('Sch A. Input'!$CL$15:$CL$41,COUNTIF('Sch A. Input'!$CL$15:$CL$41,"&gt;="&amp;F926))&lt;E926,F926&lt;&gt;0),"Leaver",J926-G926)</f>
        <v>0</v>
      </c>
      <c r="T926" s="237">
        <f>IF(AND(LARGE('Sch A. Input'!$CL$15:$CL$41,COUNTIF('Sch A. Input'!$CL$15:$CL$41,"&gt;="&amp;F926))&lt;E926,F926&lt;&gt;0),"Leaver",K926-H926)</f>
        <v>0</v>
      </c>
      <c r="U926" s="238">
        <f>IF(AND(LARGE('Sch A. Input'!$CL$15:$CL$41,COUNTIF('Sch A. Input'!$CL$15:$CL$41,"&gt;="&amp;F926))&lt;E926,F926&lt;&gt;0),"Leaver",L926-I926)</f>
        <v>0</v>
      </c>
      <c r="V926" s="238">
        <f>IF(AND(LARGE('Sch A. Input'!$CL$15:$CL$41,COUNTIF('Sch A. Input'!$CL$15:$CL$41,"&gt;="&amp;F926))&lt;E926,F926&lt;&gt;0),"Leaver",IFERROR(S926/X926*$M$9,0))</f>
        <v>0</v>
      </c>
      <c r="W926" s="238">
        <f>IF(AND(LARGE('Sch A. Input'!$CL$15:$CL$41,COUNTIF('Sch A. Input'!$CL$15:$CL$41,"&gt;="&amp;F926))&lt;E926,F926&lt;&gt;0),"Leaver",V926+T926)</f>
        <v>0</v>
      </c>
      <c r="X926" s="264">
        <f>IF(AND(LARGE('Sch A. Input'!$CL$15:$CL$41,COUNTIF('Sch A. Input'!$CL$15:$CL$41,"&gt;="&amp;F926))&lt;E926,F926&lt;&gt;0),"Leaver",IF(OR(D926="",D926&gt;$L$11,($L$11-14)&lt;$K$9),0,(E926+1-D926)/14-1))</f>
        <v>0</v>
      </c>
      <c r="Y926" s="265">
        <f>IF(AND(LARGE('Sch A. Input'!$CL$15:$CL$41,COUNTIF('Sch A. Input'!$CL$15:$CL$41,"&gt;="&amp;F926))&lt;E926,F926&lt;&gt;0),"Leaver",IFERROR(IF((S926/$X926*$M$9+T926)&gt;$D$12,"YES","NO"),0))</f>
        <v>0</v>
      </c>
      <c r="Z926" s="225">
        <f>IF(AND(LARGE('Sch A. Input'!$CL$15:$CL$41,COUNTIF('Sch A. Input'!$CL$15:$CL$41,"&gt;="&amp;F926))&lt;E926,F926&lt;&gt;0),"Leaver",IFERROR(IF($Y926="YES",MIN($U926*($G$12/$D$12),$G$12),(SUMPRODUCT(--((MIN(W926,$D$12))&gt;$C$9:$C$12),((MIN(W926,$D$12))-$C$9:$C$12),$H$9:$H$12))-((1-(X926/$M$9))*(SUMPRODUCT(--((MIN(V926,$D$12))&gt;$C$9:$C$12),((MIN(V926,$D$12))-$C$9:$C$12),$H$9:$H$12)))),0))</f>
        <v>0</v>
      </c>
      <c r="AA926" s="169">
        <f>IF(AND(LARGE('Sch A. Input'!$CL$15:$CL$41,COUNTIF('Sch A. Input'!$CL$15:$CL$41,"&gt;="&amp;F926))&lt;E926,F926&lt;&gt;0),"Leaver",IFERROR(Z926/U926,0))</f>
        <v>0</v>
      </c>
      <c r="AB926" s="170">
        <f>IF(AND(LARGE('Sch A. Input'!$CL$15:$CL$41,COUNTIF('Sch A. Input'!$CL$15:$CL$41,"&gt;="&amp;F926))&lt;E926,F926&lt;&gt;0),"Leaver",Q926-Z926)</f>
        <v>0</v>
      </c>
      <c r="AC926" s="94">
        <f t="shared" si="154"/>
        <v>0</v>
      </c>
      <c r="BK926" s="2"/>
      <c r="BL926" s="2"/>
      <c r="CI926"/>
    </row>
    <row r="927" spans="2:87" x14ac:dyDescent="0.35">
      <c r="B927" s="70" t="str">
        <f>IF('Sch A. Input'!B925="","",'Sch A. Input'!B925)</f>
        <v/>
      </c>
      <c r="C927" s="75" t="str">
        <f>IF('Sch A. Input'!C925="","",'Sch A. Input'!C925)</f>
        <v/>
      </c>
      <c r="D927" s="71" t="str">
        <f>IF('Sch A. Input'!D925="","",'Sch A. Input'!D925)</f>
        <v/>
      </c>
      <c r="E927" s="71">
        <f>'Sch A. Input'!E925</f>
        <v>45016</v>
      </c>
      <c r="F927" s="71">
        <f>'Sch A. Input'!F925</f>
        <v>0</v>
      </c>
      <c r="G927" s="226">
        <f>SUMIFS('Sch A. Input'!H925:CJ925,'Sch A. Input'!$H$13:$CJ$13,$L$11,'Sch A. Input'!$H$14:$CJ$14,"Recurring")</f>
        <v>0</v>
      </c>
      <c r="H927" s="226">
        <f>SUMIFS('Sch A. Input'!H925:CJ925,'Sch A. Input'!$H$13:$CJ$13,$L$11,'Sch A. Input'!$H$14:$CJ$14,"One-time")</f>
        <v>0</v>
      </c>
      <c r="I927" s="227">
        <f t="shared" si="148"/>
        <v>0</v>
      </c>
      <c r="J927" s="228">
        <f>SUMIFS('Sch A. Input'!H925:CJ925,'Sch A. Input'!$H$14:$CJ$14,"Recurring",'Sch A. Input'!$H$13:$CJ$13,"&lt;="&amp;$L$11)</f>
        <v>0</v>
      </c>
      <c r="K927" s="228">
        <f>SUMIFS('Sch A. Input'!H925:CJ925,'Sch A. Input'!$H$14:$CJ$14,"One-time",'Sch A. Input'!$H$13:$CJ$13,"&lt;="&amp;$L$11)</f>
        <v>0</v>
      </c>
      <c r="L927" s="229">
        <f t="shared" si="149"/>
        <v>0</v>
      </c>
      <c r="M927" s="228">
        <f t="shared" si="150"/>
        <v>0</v>
      </c>
      <c r="N927" s="228">
        <f t="shared" si="151"/>
        <v>0</v>
      </c>
      <c r="O927" s="259">
        <f t="shared" si="152"/>
        <v>0</v>
      </c>
      <c r="P927" s="268">
        <f t="shared" si="146"/>
        <v>0</v>
      </c>
      <c r="Q927" s="231">
        <f t="shared" si="147"/>
        <v>0</v>
      </c>
      <c r="R927" s="97">
        <f t="shared" si="153"/>
        <v>0</v>
      </c>
      <c r="S927" s="237">
        <f>IF(AND(LARGE('Sch A. Input'!$CL$15:$CL$41,COUNTIF('Sch A. Input'!$CL$15:$CL$41,"&gt;="&amp;F927))&lt;E927,F927&lt;&gt;0),"Leaver",J927-G927)</f>
        <v>0</v>
      </c>
      <c r="T927" s="237">
        <f>IF(AND(LARGE('Sch A. Input'!$CL$15:$CL$41,COUNTIF('Sch A. Input'!$CL$15:$CL$41,"&gt;="&amp;F927))&lt;E927,F927&lt;&gt;0),"Leaver",K927-H927)</f>
        <v>0</v>
      </c>
      <c r="U927" s="238">
        <f>IF(AND(LARGE('Sch A. Input'!$CL$15:$CL$41,COUNTIF('Sch A. Input'!$CL$15:$CL$41,"&gt;="&amp;F927))&lt;E927,F927&lt;&gt;0),"Leaver",L927-I927)</f>
        <v>0</v>
      </c>
      <c r="V927" s="238">
        <f>IF(AND(LARGE('Sch A. Input'!$CL$15:$CL$41,COUNTIF('Sch A. Input'!$CL$15:$CL$41,"&gt;="&amp;F927))&lt;E927,F927&lt;&gt;0),"Leaver",IFERROR(S927/X927*$M$9,0))</f>
        <v>0</v>
      </c>
      <c r="W927" s="238">
        <f>IF(AND(LARGE('Sch A. Input'!$CL$15:$CL$41,COUNTIF('Sch A. Input'!$CL$15:$CL$41,"&gt;="&amp;F927))&lt;E927,F927&lt;&gt;0),"Leaver",V927+T927)</f>
        <v>0</v>
      </c>
      <c r="X927" s="264">
        <f>IF(AND(LARGE('Sch A. Input'!$CL$15:$CL$41,COUNTIF('Sch A. Input'!$CL$15:$CL$41,"&gt;="&amp;F927))&lt;E927,F927&lt;&gt;0),"Leaver",IF(OR(D927="",D927&gt;$L$11,($L$11-14)&lt;$K$9),0,(E927+1-D927)/14-1))</f>
        <v>0</v>
      </c>
      <c r="Y927" s="265">
        <f>IF(AND(LARGE('Sch A. Input'!$CL$15:$CL$41,COUNTIF('Sch A. Input'!$CL$15:$CL$41,"&gt;="&amp;F927))&lt;E927,F927&lt;&gt;0),"Leaver",IFERROR(IF((S927/$X927*$M$9+T927)&gt;$D$12,"YES","NO"),0))</f>
        <v>0</v>
      </c>
      <c r="Z927" s="225">
        <f>IF(AND(LARGE('Sch A. Input'!$CL$15:$CL$41,COUNTIF('Sch A. Input'!$CL$15:$CL$41,"&gt;="&amp;F927))&lt;E927,F927&lt;&gt;0),"Leaver",IFERROR(IF($Y927="YES",MIN($U927*($G$12/$D$12),$G$12),(SUMPRODUCT(--((MIN(W927,$D$12))&gt;$C$9:$C$12),((MIN(W927,$D$12))-$C$9:$C$12),$H$9:$H$12))-((1-(X927/$M$9))*(SUMPRODUCT(--((MIN(V927,$D$12))&gt;$C$9:$C$12),((MIN(V927,$D$12))-$C$9:$C$12),$H$9:$H$12)))),0))</f>
        <v>0</v>
      </c>
      <c r="AA927" s="169">
        <f>IF(AND(LARGE('Sch A. Input'!$CL$15:$CL$41,COUNTIF('Sch A. Input'!$CL$15:$CL$41,"&gt;="&amp;F927))&lt;E927,F927&lt;&gt;0),"Leaver",IFERROR(Z927/U927,0))</f>
        <v>0</v>
      </c>
      <c r="AB927" s="170">
        <f>IF(AND(LARGE('Sch A. Input'!$CL$15:$CL$41,COUNTIF('Sch A. Input'!$CL$15:$CL$41,"&gt;="&amp;F927))&lt;E927,F927&lt;&gt;0),"Leaver",Q927-Z927)</f>
        <v>0</v>
      </c>
      <c r="AC927" s="94">
        <f t="shared" si="154"/>
        <v>0</v>
      </c>
      <c r="BK927" s="2"/>
      <c r="BL927" s="2"/>
      <c r="CI927"/>
    </row>
    <row r="928" spans="2:87" x14ac:dyDescent="0.35">
      <c r="B928" s="70" t="str">
        <f>IF('Sch A. Input'!B926="","",'Sch A. Input'!B926)</f>
        <v/>
      </c>
      <c r="C928" s="75" t="str">
        <f>IF('Sch A. Input'!C926="","",'Sch A. Input'!C926)</f>
        <v/>
      </c>
      <c r="D928" s="71" t="str">
        <f>IF('Sch A. Input'!D926="","",'Sch A. Input'!D926)</f>
        <v/>
      </c>
      <c r="E928" s="71">
        <f>'Sch A. Input'!E926</f>
        <v>45016</v>
      </c>
      <c r="F928" s="71">
        <f>'Sch A. Input'!F926</f>
        <v>0</v>
      </c>
      <c r="G928" s="226">
        <f>SUMIFS('Sch A. Input'!H926:CJ926,'Sch A. Input'!$H$13:$CJ$13,$L$11,'Sch A. Input'!$H$14:$CJ$14,"Recurring")</f>
        <v>0</v>
      </c>
      <c r="H928" s="226">
        <f>SUMIFS('Sch A. Input'!H926:CJ926,'Sch A. Input'!$H$13:$CJ$13,$L$11,'Sch A. Input'!$H$14:$CJ$14,"One-time")</f>
        <v>0</v>
      </c>
      <c r="I928" s="227">
        <f t="shared" si="148"/>
        <v>0</v>
      </c>
      <c r="J928" s="228">
        <f>SUMIFS('Sch A. Input'!H926:CJ926,'Sch A. Input'!$H$14:$CJ$14,"Recurring",'Sch A. Input'!$H$13:$CJ$13,"&lt;="&amp;$L$11)</f>
        <v>0</v>
      </c>
      <c r="K928" s="228">
        <f>SUMIFS('Sch A. Input'!H926:CJ926,'Sch A. Input'!$H$14:$CJ$14,"One-time",'Sch A. Input'!$H$13:$CJ$13,"&lt;="&amp;$L$11)</f>
        <v>0</v>
      </c>
      <c r="L928" s="229">
        <f t="shared" si="149"/>
        <v>0</v>
      </c>
      <c r="M928" s="228">
        <f t="shared" si="150"/>
        <v>0</v>
      </c>
      <c r="N928" s="228">
        <f t="shared" si="151"/>
        <v>0</v>
      </c>
      <c r="O928" s="259">
        <f t="shared" si="152"/>
        <v>0</v>
      </c>
      <c r="P928" s="268">
        <f t="shared" si="146"/>
        <v>0</v>
      </c>
      <c r="Q928" s="231">
        <f t="shared" si="147"/>
        <v>0</v>
      </c>
      <c r="R928" s="97">
        <f t="shared" si="153"/>
        <v>0</v>
      </c>
      <c r="S928" s="237">
        <f>IF(AND(LARGE('Sch A. Input'!$CL$15:$CL$41,COUNTIF('Sch A. Input'!$CL$15:$CL$41,"&gt;="&amp;F928))&lt;E928,F928&lt;&gt;0),"Leaver",J928-G928)</f>
        <v>0</v>
      </c>
      <c r="T928" s="237">
        <f>IF(AND(LARGE('Sch A. Input'!$CL$15:$CL$41,COUNTIF('Sch A. Input'!$CL$15:$CL$41,"&gt;="&amp;F928))&lt;E928,F928&lt;&gt;0),"Leaver",K928-H928)</f>
        <v>0</v>
      </c>
      <c r="U928" s="238">
        <f>IF(AND(LARGE('Sch A. Input'!$CL$15:$CL$41,COUNTIF('Sch A. Input'!$CL$15:$CL$41,"&gt;="&amp;F928))&lt;E928,F928&lt;&gt;0),"Leaver",L928-I928)</f>
        <v>0</v>
      </c>
      <c r="V928" s="238">
        <f>IF(AND(LARGE('Sch A. Input'!$CL$15:$CL$41,COUNTIF('Sch A. Input'!$CL$15:$CL$41,"&gt;="&amp;F928))&lt;E928,F928&lt;&gt;0),"Leaver",IFERROR(S928/X928*$M$9,0))</f>
        <v>0</v>
      </c>
      <c r="W928" s="238">
        <f>IF(AND(LARGE('Sch A. Input'!$CL$15:$CL$41,COUNTIF('Sch A. Input'!$CL$15:$CL$41,"&gt;="&amp;F928))&lt;E928,F928&lt;&gt;0),"Leaver",V928+T928)</f>
        <v>0</v>
      </c>
      <c r="X928" s="264">
        <f>IF(AND(LARGE('Sch A. Input'!$CL$15:$CL$41,COUNTIF('Sch A. Input'!$CL$15:$CL$41,"&gt;="&amp;F928))&lt;E928,F928&lt;&gt;0),"Leaver",IF(OR(D928="",D928&gt;$L$11,($L$11-14)&lt;$K$9),0,(E928+1-D928)/14-1))</f>
        <v>0</v>
      </c>
      <c r="Y928" s="265">
        <f>IF(AND(LARGE('Sch A. Input'!$CL$15:$CL$41,COUNTIF('Sch A. Input'!$CL$15:$CL$41,"&gt;="&amp;F928))&lt;E928,F928&lt;&gt;0),"Leaver",IFERROR(IF((S928/$X928*$M$9+T928)&gt;$D$12,"YES","NO"),0))</f>
        <v>0</v>
      </c>
      <c r="Z928" s="225">
        <f>IF(AND(LARGE('Sch A. Input'!$CL$15:$CL$41,COUNTIF('Sch A. Input'!$CL$15:$CL$41,"&gt;="&amp;F928))&lt;E928,F928&lt;&gt;0),"Leaver",IFERROR(IF($Y928="YES",MIN($U928*($G$12/$D$12),$G$12),(SUMPRODUCT(--((MIN(W928,$D$12))&gt;$C$9:$C$12),((MIN(W928,$D$12))-$C$9:$C$12),$H$9:$H$12))-((1-(X928/$M$9))*(SUMPRODUCT(--((MIN(V928,$D$12))&gt;$C$9:$C$12),((MIN(V928,$D$12))-$C$9:$C$12),$H$9:$H$12)))),0))</f>
        <v>0</v>
      </c>
      <c r="AA928" s="169">
        <f>IF(AND(LARGE('Sch A. Input'!$CL$15:$CL$41,COUNTIF('Sch A. Input'!$CL$15:$CL$41,"&gt;="&amp;F928))&lt;E928,F928&lt;&gt;0),"Leaver",IFERROR(Z928/U928,0))</f>
        <v>0</v>
      </c>
      <c r="AB928" s="170">
        <f>IF(AND(LARGE('Sch A. Input'!$CL$15:$CL$41,COUNTIF('Sch A. Input'!$CL$15:$CL$41,"&gt;="&amp;F928))&lt;E928,F928&lt;&gt;0),"Leaver",Q928-Z928)</f>
        <v>0</v>
      </c>
      <c r="AC928" s="94">
        <f t="shared" si="154"/>
        <v>0</v>
      </c>
      <c r="BK928" s="2"/>
      <c r="BL928" s="2"/>
      <c r="CI928"/>
    </row>
    <row r="929" spans="2:87" x14ac:dyDescent="0.35">
      <c r="B929" s="70" t="str">
        <f>IF('Sch A. Input'!B927="","",'Sch A. Input'!B927)</f>
        <v/>
      </c>
      <c r="C929" s="75" t="str">
        <f>IF('Sch A. Input'!C927="","",'Sch A. Input'!C927)</f>
        <v/>
      </c>
      <c r="D929" s="71" t="str">
        <f>IF('Sch A. Input'!D927="","",'Sch A. Input'!D927)</f>
        <v/>
      </c>
      <c r="E929" s="71">
        <f>'Sch A. Input'!E927</f>
        <v>45016</v>
      </c>
      <c r="F929" s="71">
        <f>'Sch A. Input'!F927</f>
        <v>0</v>
      </c>
      <c r="G929" s="226">
        <f>SUMIFS('Sch A. Input'!H927:CJ927,'Sch A. Input'!$H$13:$CJ$13,$L$11,'Sch A. Input'!$H$14:$CJ$14,"Recurring")</f>
        <v>0</v>
      </c>
      <c r="H929" s="226">
        <f>SUMIFS('Sch A. Input'!H927:CJ927,'Sch A. Input'!$H$13:$CJ$13,$L$11,'Sch A. Input'!$H$14:$CJ$14,"One-time")</f>
        <v>0</v>
      </c>
      <c r="I929" s="227">
        <f t="shared" si="148"/>
        <v>0</v>
      </c>
      <c r="J929" s="228">
        <f>SUMIFS('Sch A. Input'!H927:CJ927,'Sch A. Input'!$H$14:$CJ$14,"Recurring",'Sch A. Input'!$H$13:$CJ$13,"&lt;="&amp;$L$11)</f>
        <v>0</v>
      </c>
      <c r="K929" s="228">
        <f>SUMIFS('Sch A. Input'!H927:CJ927,'Sch A. Input'!$H$14:$CJ$14,"One-time",'Sch A. Input'!$H$13:$CJ$13,"&lt;="&amp;$L$11)</f>
        <v>0</v>
      </c>
      <c r="L929" s="229">
        <f t="shared" si="149"/>
        <v>0</v>
      </c>
      <c r="M929" s="228">
        <f t="shared" si="150"/>
        <v>0</v>
      </c>
      <c r="N929" s="228">
        <f t="shared" si="151"/>
        <v>0</v>
      </c>
      <c r="O929" s="259">
        <f t="shared" si="152"/>
        <v>0</v>
      </c>
      <c r="P929" s="268">
        <f t="shared" si="146"/>
        <v>0</v>
      </c>
      <c r="Q929" s="231">
        <f t="shared" si="147"/>
        <v>0</v>
      </c>
      <c r="R929" s="97">
        <f t="shared" si="153"/>
        <v>0</v>
      </c>
      <c r="S929" s="237">
        <f>IF(AND(LARGE('Sch A. Input'!$CL$15:$CL$41,COUNTIF('Sch A. Input'!$CL$15:$CL$41,"&gt;="&amp;F929))&lt;E929,F929&lt;&gt;0),"Leaver",J929-G929)</f>
        <v>0</v>
      </c>
      <c r="T929" s="237">
        <f>IF(AND(LARGE('Sch A. Input'!$CL$15:$CL$41,COUNTIF('Sch A. Input'!$CL$15:$CL$41,"&gt;="&amp;F929))&lt;E929,F929&lt;&gt;0),"Leaver",K929-H929)</f>
        <v>0</v>
      </c>
      <c r="U929" s="238">
        <f>IF(AND(LARGE('Sch A. Input'!$CL$15:$CL$41,COUNTIF('Sch A. Input'!$CL$15:$CL$41,"&gt;="&amp;F929))&lt;E929,F929&lt;&gt;0),"Leaver",L929-I929)</f>
        <v>0</v>
      </c>
      <c r="V929" s="238">
        <f>IF(AND(LARGE('Sch A. Input'!$CL$15:$CL$41,COUNTIF('Sch A. Input'!$CL$15:$CL$41,"&gt;="&amp;F929))&lt;E929,F929&lt;&gt;0),"Leaver",IFERROR(S929/X929*$M$9,0))</f>
        <v>0</v>
      </c>
      <c r="W929" s="238">
        <f>IF(AND(LARGE('Sch A. Input'!$CL$15:$CL$41,COUNTIF('Sch A. Input'!$CL$15:$CL$41,"&gt;="&amp;F929))&lt;E929,F929&lt;&gt;0),"Leaver",V929+T929)</f>
        <v>0</v>
      </c>
      <c r="X929" s="264">
        <f>IF(AND(LARGE('Sch A. Input'!$CL$15:$CL$41,COUNTIF('Sch A. Input'!$CL$15:$CL$41,"&gt;="&amp;F929))&lt;E929,F929&lt;&gt;0),"Leaver",IF(OR(D929="",D929&gt;$L$11,($L$11-14)&lt;$K$9),0,(E929+1-D929)/14-1))</f>
        <v>0</v>
      </c>
      <c r="Y929" s="265">
        <f>IF(AND(LARGE('Sch A. Input'!$CL$15:$CL$41,COUNTIF('Sch A. Input'!$CL$15:$CL$41,"&gt;="&amp;F929))&lt;E929,F929&lt;&gt;0),"Leaver",IFERROR(IF((S929/$X929*$M$9+T929)&gt;$D$12,"YES","NO"),0))</f>
        <v>0</v>
      </c>
      <c r="Z929" s="225">
        <f>IF(AND(LARGE('Sch A. Input'!$CL$15:$CL$41,COUNTIF('Sch A. Input'!$CL$15:$CL$41,"&gt;="&amp;F929))&lt;E929,F929&lt;&gt;0),"Leaver",IFERROR(IF($Y929="YES",MIN($U929*($G$12/$D$12),$G$12),(SUMPRODUCT(--((MIN(W929,$D$12))&gt;$C$9:$C$12),((MIN(W929,$D$12))-$C$9:$C$12),$H$9:$H$12))-((1-(X929/$M$9))*(SUMPRODUCT(--((MIN(V929,$D$12))&gt;$C$9:$C$12),((MIN(V929,$D$12))-$C$9:$C$12),$H$9:$H$12)))),0))</f>
        <v>0</v>
      </c>
      <c r="AA929" s="169">
        <f>IF(AND(LARGE('Sch A. Input'!$CL$15:$CL$41,COUNTIF('Sch A. Input'!$CL$15:$CL$41,"&gt;="&amp;F929))&lt;E929,F929&lt;&gt;0),"Leaver",IFERROR(Z929/U929,0))</f>
        <v>0</v>
      </c>
      <c r="AB929" s="170">
        <f>IF(AND(LARGE('Sch A. Input'!$CL$15:$CL$41,COUNTIF('Sch A. Input'!$CL$15:$CL$41,"&gt;="&amp;F929))&lt;E929,F929&lt;&gt;0),"Leaver",Q929-Z929)</f>
        <v>0</v>
      </c>
      <c r="AC929" s="94">
        <f t="shared" si="154"/>
        <v>0</v>
      </c>
      <c r="BK929" s="2"/>
      <c r="BL929" s="2"/>
      <c r="CI929"/>
    </row>
    <row r="930" spans="2:87" x14ac:dyDescent="0.35">
      <c r="B930" s="70" t="str">
        <f>IF('Sch A. Input'!B928="","",'Sch A. Input'!B928)</f>
        <v/>
      </c>
      <c r="C930" s="75" t="str">
        <f>IF('Sch A. Input'!C928="","",'Sch A. Input'!C928)</f>
        <v/>
      </c>
      <c r="D930" s="71" t="str">
        <f>IF('Sch A. Input'!D928="","",'Sch A. Input'!D928)</f>
        <v/>
      </c>
      <c r="E930" s="71">
        <f>'Sch A. Input'!E928</f>
        <v>45016</v>
      </c>
      <c r="F930" s="71">
        <f>'Sch A. Input'!F928</f>
        <v>0</v>
      </c>
      <c r="G930" s="226">
        <f>SUMIFS('Sch A. Input'!H928:CJ928,'Sch A. Input'!$H$13:$CJ$13,$L$11,'Sch A. Input'!$H$14:$CJ$14,"Recurring")</f>
        <v>0</v>
      </c>
      <c r="H930" s="226">
        <f>SUMIFS('Sch A. Input'!H928:CJ928,'Sch A. Input'!$H$13:$CJ$13,$L$11,'Sch A. Input'!$H$14:$CJ$14,"One-time")</f>
        <v>0</v>
      </c>
      <c r="I930" s="227">
        <f t="shared" si="148"/>
        <v>0</v>
      </c>
      <c r="J930" s="228">
        <f>SUMIFS('Sch A. Input'!H928:CJ928,'Sch A. Input'!$H$14:$CJ$14,"Recurring",'Sch A. Input'!$H$13:$CJ$13,"&lt;="&amp;$L$11)</f>
        <v>0</v>
      </c>
      <c r="K930" s="228">
        <f>SUMIFS('Sch A. Input'!H928:CJ928,'Sch A. Input'!$H$14:$CJ$14,"One-time",'Sch A. Input'!$H$13:$CJ$13,"&lt;="&amp;$L$11)</f>
        <v>0</v>
      </c>
      <c r="L930" s="229">
        <f t="shared" si="149"/>
        <v>0</v>
      </c>
      <c r="M930" s="228">
        <f t="shared" si="150"/>
        <v>0</v>
      </c>
      <c r="N930" s="228">
        <f t="shared" si="151"/>
        <v>0</v>
      </c>
      <c r="O930" s="259">
        <f t="shared" si="152"/>
        <v>0</v>
      </c>
      <c r="P930" s="268">
        <f t="shared" si="146"/>
        <v>0</v>
      </c>
      <c r="Q930" s="231">
        <f t="shared" si="147"/>
        <v>0</v>
      </c>
      <c r="R930" s="97">
        <f t="shared" si="153"/>
        <v>0</v>
      </c>
      <c r="S930" s="237">
        <f>IF(AND(LARGE('Sch A. Input'!$CL$15:$CL$41,COUNTIF('Sch A. Input'!$CL$15:$CL$41,"&gt;="&amp;F930))&lt;E930,F930&lt;&gt;0),"Leaver",J930-G930)</f>
        <v>0</v>
      </c>
      <c r="T930" s="237">
        <f>IF(AND(LARGE('Sch A. Input'!$CL$15:$CL$41,COUNTIF('Sch A. Input'!$CL$15:$CL$41,"&gt;="&amp;F930))&lt;E930,F930&lt;&gt;0),"Leaver",K930-H930)</f>
        <v>0</v>
      </c>
      <c r="U930" s="238">
        <f>IF(AND(LARGE('Sch A. Input'!$CL$15:$CL$41,COUNTIF('Sch A. Input'!$CL$15:$CL$41,"&gt;="&amp;F930))&lt;E930,F930&lt;&gt;0),"Leaver",L930-I930)</f>
        <v>0</v>
      </c>
      <c r="V930" s="238">
        <f>IF(AND(LARGE('Sch A. Input'!$CL$15:$CL$41,COUNTIF('Sch A. Input'!$CL$15:$CL$41,"&gt;="&amp;F930))&lt;E930,F930&lt;&gt;0),"Leaver",IFERROR(S930/X930*$M$9,0))</f>
        <v>0</v>
      </c>
      <c r="W930" s="238">
        <f>IF(AND(LARGE('Sch A. Input'!$CL$15:$CL$41,COUNTIF('Sch A. Input'!$CL$15:$CL$41,"&gt;="&amp;F930))&lt;E930,F930&lt;&gt;0),"Leaver",V930+T930)</f>
        <v>0</v>
      </c>
      <c r="X930" s="264">
        <f>IF(AND(LARGE('Sch A. Input'!$CL$15:$CL$41,COUNTIF('Sch A. Input'!$CL$15:$CL$41,"&gt;="&amp;F930))&lt;E930,F930&lt;&gt;0),"Leaver",IF(OR(D930="",D930&gt;$L$11,($L$11-14)&lt;$K$9),0,(E930+1-D930)/14-1))</f>
        <v>0</v>
      </c>
      <c r="Y930" s="265">
        <f>IF(AND(LARGE('Sch A. Input'!$CL$15:$CL$41,COUNTIF('Sch A. Input'!$CL$15:$CL$41,"&gt;="&amp;F930))&lt;E930,F930&lt;&gt;0),"Leaver",IFERROR(IF((S930/$X930*$M$9+T930)&gt;$D$12,"YES","NO"),0))</f>
        <v>0</v>
      </c>
      <c r="Z930" s="225">
        <f>IF(AND(LARGE('Sch A. Input'!$CL$15:$CL$41,COUNTIF('Sch A. Input'!$CL$15:$CL$41,"&gt;="&amp;F930))&lt;E930,F930&lt;&gt;0),"Leaver",IFERROR(IF($Y930="YES",MIN($U930*($G$12/$D$12),$G$12),(SUMPRODUCT(--((MIN(W930,$D$12))&gt;$C$9:$C$12),((MIN(W930,$D$12))-$C$9:$C$12),$H$9:$H$12))-((1-(X930/$M$9))*(SUMPRODUCT(--((MIN(V930,$D$12))&gt;$C$9:$C$12),((MIN(V930,$D$12))-$C$9:$C$12),$H$9:$H$12)))),0))</f>
        <v>0</v>
      </c>
      <c r="AA930" s="169">
        <f>IF(AND(LARGE('Sch A. Input'!$CL$15:$CL$41,COUNTIF('Sch A. Input'!$CL$15:$CL$41,"&gt;="&amp;F930))&lt;E930,F930&lt;&gt;0),"Leaver",IFERROR(Z930/U930,0))</f>
        <v>0</v>
      </c>
      <c r="AB930" s="170">
        <f>IF(AND(LARGE('Sch A. Input'!$CL$15:$CL$41,COUNTIF('Sch A. Input'!$CL$15:$CL$41,"&gt;="&amp;F930))&lt;E930,F930&lt;&gt;0),"Leaver",Q930-Z930)</f>
        <v>0</v>
      </c>
      <c r="AC930" s="94">
        <f t="shared" si="154"/>
        <v>0</v>
      </c>
      <c r="BK930" s="2"/>
      <c r="BL930" s="2"/>
      <c r="CI930"/>
    </row>
    <row r="931" spans="2:87" x14ac:dyDescent="0.35">
      <c r="B931" s="70" t="str">
        <f>IF('Sch A. Input'!B929="","",'Sch A. Input'!B929)</f>
        <v/>
      </c>
      <c r="C931" s="75" t="str">
        <f>IF('Sch A. Input'!C929="","",'Sch A. Input'!C929)</f>
        <v/>
      </c>
      <c r="D931" s="71" t="str">
        <f>IF('Sch A. Input'!D929="","",'Sch A. Input'!D929)</f>
        <v/>
      </c>
      <c r="E931" s="71">
        <f>'Sch A. Input'!E929</f>
        <v>45016</v>
      </c>
      <c r="F931" s="71">
        <f>'Sch A. Input'!F929</f>
        <v>0</v>
      </c>
      <c r="G931" s="226">
        <f>SUMIFS('Sch A. Input'!H929:CJ929,'Sch A. Input'!$H$13:$CJ$13,$L$11,'Sch A. Input'!$H$14:$CJ$14,"Recurring")</f>
        <v>0</v>
      </c>
      <c r="H931" s="226">
        <f>SUMIFS('Sch A. Input'!H929:CJ929,'Sch A. Input'!$H$13:$CJ$13,$L$11,'Sch A. Input'!$H$14:$CJ$14,"One-time")</f>
        <v>0</v>
      </c>
      <c r="I931" s="227">
        <f t="shared" si="148"/>
        <v>0</v>
      </c>
      <c r="J931" s="228">
        <f>SUMIFS('Sch A. Input'!H929:CJ929,'Sch A. Input'!$H$14:$CJ$14,"Recurring",'Sch A. Input'!$H$13:$CJ$13,"&lt;="&amp;$L$11)</f>
        <v>0</v>
      </c>
      <c r="K931" s="228">
        <f>SUMIFS('Sch A. Input'!H929:CJ929,'Sch A. Input'!$H$14:$CJ$14,"One-time",'Sch A. Input'!$H$13:$CJ$13,"&lt;="&amp;$L$11)</f>
        <v>0</v>
      </c>
      <c r="L931" s="229">
        <f t="shared" si="149"/>
        <v>0</v>
      </c>
      <c r="M931" s="228">
        <f t="shared" si="150"/>
        <v>0</v>
      </c>
      <c r="N931" s="228">
        <f t="shared" si="151"/>
        <v>0</v>
      </c>
      <c r="O931" s="259">
        <f t="shared" si="152"/>
        <v>0</v>
      </c>
      <c r="P931" s="268">
        <f t="shared" si="146"/>
        <v>0</v>
      </c>
      <c r="Q931" s="231">
        <f t="shared" si="147"/>
        <v>0</v>
      </c>
      <c r="R931" s="97">
        <f t="shared" si="153"/>
        <v>0</v>
      </c>
      <c r="S931" s="237">
        <f>IF(AND(LARGE('Sch A. Input'!$CL$15:$CL$41,COUNTIF('Sch A. Input'!$CL$15:$CL$41,"&gt;="&amp;F931))&lt;E931,F931&lt;&gt;0),"Leaver",J931-G931)</f>
        <v>0</v>
      </c>
      <c r="T931" s="237">
        <f>IF(AND(LARGE('Sch A. Input'!$CL$15:$CL$41,COUNTIF('Sch A. Input'!$CL$15:$CL$41,"&gt;="&amp;F931))&lt;E931,F931&lt;&gt;0),"Leaver",K931-H931)</f>
        <v>0</v>
      </c>
      <c r="U931" s="238">
        <f>IF(AND(LARGE('Sch A. Input'!$CL$15:$CL$41,COUNTIF('Sch A. Input'!$CL$15:$CL$41,"&gt;="&amp;F931))&lt;E931,F931&lt;&gt;0),"Leaver",L931-I931)</f>
        <v>0</v>
      </c>
      <c r="V931" s="238">
        <f>IF(AND(LARGE('Sch A. Input'!$CL$15:$CL$41,COUNTIF('Sch A. Input'!$CL$15:$CL$41,"&gt;="&amp;F931))&lt;E931,F931&lt;&gt;0),"Leaver",IFERROR(S931/X931*$M$9,0))</f>
        <v>0</v>
      </c>
      <c r="W931" s="238">
        <f>IF(AND(LARGE('Sch A. Input'!$CL$15:$CL$41,COUNTIF('Sch A. Input'!$CL$15:$CL$41,"&gt;="&amp;F931))&lt;E931,F931&lt;&gt;0),"Leaver",V931+T931)</f>
        <v>0</v>
      </c>
      <c r="X931" s="264">
        <f>IF(AND(LARGE('Sch A. Input'!$CL$15:$CL$41,COUNTIF('Sch A. Input'!$CL$15:$CL$41,"&gt;="&amp;F931))&lt;E931,F931&lt;&gt;0),"Leaver",IF(OR(D931="",D931&gt;$L$11,($L$11-14)&lt;$K$9),0,(E931+1-D931)/14-1))</f>
        <v>0</v>
      </c>
      <c r="Y931" s="265">
        <f>IF(AND(LARGE('Sch A. Input'!$CL$15:$CL$41,COUNTIF('Sch A. Input'!$CL$15:$CL$41,"&gt;="&amp;F931))&lt;E931,F931&lt;&gt;0),"Leaver",IFERROR(IF((S931/$X931*$M$9+T931)&gt;$D$12,"YES","NO"),0))</f>
        <v>0</v>
      </c>
      <c r="Z931" s="225">
        <f>IF(AND(LARGE('Sch A. Input'!$CL$15:$CL$41,COUNTIF('Sch A. Input'!$CL$15:$CL$41,"&gt;="&amp;F931))&lt;E931,F931&lt;&gt;0),"Leaver",IFERROR(IF($Y931="YES",MIN($U931*($G$12/$D$12),$G$12),(SUMPRODUCT(--((MIN(W931,$D$12))&gt;$C$9:$C$12),((MIN(W931,$D$12))-$C$9:$C$12),$H$9:$H$12))-((1-(X931/$M$9))*(SUMPRODUCT(--((MIN(V931,$D$12))&gt;$C$9:$C$12),((MIN(V931,$D$12))-$C$9:$C$12),$H$9:$H$12)))),0))</f>
        <v>0</v>
      </c>
      <c r="AA931" s="169">
        <f>IF(AND(LARGE('Sch A. Input'!$CL$15:$CL$41,COUNTIF('Sch A. Input'!$CL$15:$CL$41,"&gt;="&amp;F931))&lt;E931,F931&lt;&gt;0),"Leaver",IFERROR(Z931/U931,0))</f>
        <v>0</v>
      </c>
      <c r="AB931" s="170">
        <f>IF(AND(LARGE('Sch A. Input'!$CL$15:$CL$41,COUNTIF('Sch A. Input'!$CL$15:$CL$41,"&gt;="&amp;F931))&lt;E931,F931&lt;&gt;0),"Leaver",Q931-Z931)</f>
        <v>0</v>
      </c>
      <c r="AC931" s="94">
        <f t="shared" si="154"/>
        <v>0</v>
      </c>
      <c r="BK931" s="2"/>
      <c r="BL931" s="2"/>
      <c r="CI931"/>
    </row>
    <row r="932" spans="2:87" x14ac:dyDescent="0.35">
      <c r="B932" s="70" t="str">
        <f>IF('Sch A. Input'!B930="","",'Sch A. Input'!B930)</f>
        <v/>
      </c>
      <c r="C932" s="75" t="str">
        <f>IF('Sch A. Input'!C930="","",'Sch A. Input'!C930)</f>
        <v/>
      </c>
      <c r="D932" s="71" t="str">
        <f>IF('Sch A. Input'!D930="","",'Sch A. Input'!D930)</f>
        <v/>
      </c>
      <c r="E932" s="71">
        <f>'Sch A. Input'!E930</f>
        <v>45016</v>
      </c>
      <c r="F932" s="71">
        <f>'Sch A. Input'!F930</f>
        <v>0</v>
      </c>
      <c r="G932" s="226">
        <f>SUMIFS('Sch A. Input'!H930:CJ930,'Sch A. Input'!$H$13:$CJ$13,$L$11,'Sch A. Input'!$H$14:$CJ$14,"Recurring")</f>
        <v>0</v>
      </c>
      <c r="H932" s="226">
        <f>SUMIFS('Sch A. Input'!H930:CJ930,'Sch A. Input'!$H$13:$CJ$13,$L$11,'Sch A. Input'!$H$14:$CJ$14,"One-time")</f>
        <v>0</v>
      </c>
      <c r="I932" s="227">
        <f t="shared" si="148"/>
        <v>0</v>
      </c>
      <c r="J932" s="228">
        <f>SUMIFS('Sch A. Input'!H930:CJ930,'Sch A. Input'!$H$14:$CJ$14,"Recurring",'Sch A. Input'!$H$13:$CJ$13,"&lt;="&amp;$L$11)</f>
        <v>0</v>
      </c>
      <c r="K932" s="228">
        <f>SUMIFS('Sch A. Input'!H930:CJ930,'Sch A. Input'!$H$14:$CJ$14,"One-time",'Sch A. Input'!$H$13:$CJ$13,"&lt;="&amp;$L$11)</f>
        <v>0</v>
      </c>
      <c r="L932" s="229">
        <f t="shared" si="149"/>
        <v>0</v>
      </c>
      <c r="M932" s="228">
        <f t="shared" si="150"/>
        <v>0</v>
      </c>
      <c r="N932" s="228">
        <f t="shared" si="151"/>
        <v>0</v>
      </c>
      <c r="O932" s="259">
        <f t="shared" si="152"/>
        <v>0</v>
      </c>
      <c r="P932" s="268">
        <f t="shared" si="146"/>
        <v>0</v>
      </c>
      <c r="Q932" s="231">
        <f t="shared" si="147"/>
        <v>0</v>
      </c>
      <c r="R932" s="97">
        <f t="shared" si="153"/>
        <v>0</v>
      </c>
      <c r="S932" s="237">
        <f>IF(AND(LARGE('Sch A. Input'!$CL$15:$CL$41,COUNTIF('Sch A. Input'!$CL$15:$CL$41,"&gt;="&amp;F932))&lt;E932,F932&lt;&gt;0),"Leaver",J932-G932)</f>
        <v>0</v>
      </c>
      <c r="T932" s="237">
        <f>IF(AND(LARGE('Sch A. Input'!$CL$15:$CL$41,COUNTIF('Sch A. Input'!$CL$15:$CL$41,"&gt;="&amp;F932))&lt;E932,F932&lt;&gt;0),"Leaver",K932-H932)</f>
        <v>0</v>
      </c>
      <c r="U932" s="238">
        <f>IF(AND(LARGE('Sch A. Input'!$CL$15:$CL$41,COUNTIF('Sch A. Input'!$CL$15:$CL$41,"&gt;="&amp;F932))&lt;E932,F932&lt;&gt;0),"Leaver",L932-I932)</f>
        <v>0</v>
      </c>
      <c r="V932" s="238">
        <f>IF(AND(LARGE('Sch A. Input'!$CL$15:$CL$41,COUNTIF('Sch A. Input'!$CL$15:$CL$41,"&gt;="&amp;F932))&lt;E932,F932&lt;&gt;0),"Leaver",IFERROR(S932/X932*$M$9,0))</f>
        <v>0</v>
      </c>
      <c r="W932" s="238">
        <f>IF(AND(LARGE('Sch A. Input'!$CL$15:$CL$41,COUNTIF('Sch A. Input'!$CL$15:$CL$41,"&gt;="&amp;F932))&lt;E932,F932&lt;&gt;0),"Leaver",V932+T932)</f>
        <v>0</v>
      </c>
      <c r="X932" s="264">
        <f>IF(AND(LARGE('Sch A. Input'!$CL$15:$CL$41,COUNTIF('Sch A. Input'!$CL$15:$CL$41,"&gt;="&amp;F932))&lt;E932,F932&lt;&gt;0),"Leaver",IF(OR(D932="",D932&gt;$L$11,($L$11-14)&lt;$K$9),0,(E932+1-D932)/14-1))</f>
        <v>0</v>
      </c>
      <c r="Y932" s="265">
        <f>IF(AND(LARGE('Sch A. Input'!$CL$15:$CL$41,COUNTIF('Sch A. Input'!$CL$15:$CL$41,"&gt;="&amp;F932))&lt;E932,F932&lt;&gt;0),"Leaver",IFERROR(IF((S932/$X932*$M$9+T932)&gt;$D$12,"YES","NO"),0))</f>
        <v>0</v>
      </c>
      <c r="Z932" s="225">
        <f>IF(AND(LARGE('Sch A. Input'!$CL$15:$CL$41,COUNTIF('Sch A. Input'!$CL$15:$CL$41,"&gt;="&amp;F932))&lt;E932,F932&lt;&gt;0),"Leaver",IFERROR(IF($Y932="YES",MIN($U932*($G$12/$D$12),$G$12),(SUMPRODUCT(--((MIN(W932,$D$12))&gt;$C$9:$C$12),((MIN(W932,$D$12))-$C$9:$C$12),$H$9:$H$12))-((1-(X932/$M$9))*(SUMPRODUCT(--((MIN(V932,$D$12))&gt;$C$9:$C$12),((MIN(V932,$D$12))-$C$9:$C$12),$H$9:$H$12)))),0))</f>
        <v>0</v>
      </c>
      <c r="AA932" s="169">
        <f>IF(AND(LARGE('Sch A. Input'!$CL$15:$CL$41,COUNTIF('Sch A. Input'!$CL$15:$CL$41,"&gt;="&amp;F932))&lt;E932,F932&lt;&gt;0),"Leaver",IFERROR(Z932/U932,0))</f>
        <v>0</v>
      </c>
      <c r="AB932" s="170">
        <f>IF(AND(LARGE('Sch A. Input'!$CL$15:$CL$41,COUNTIF('Sch A. Input'!$CL$15:$CL$41,"&gt;="&amp;F932))&lt;E932,F932&lt;&gt;0),"Leaver",Q932-Z932)</f>
        <v>0</v>
      </c>
      <c r="AC932" s="94">
        <f t="shared" si="154"/>
        <v>0</v>
      </c>
      <c r="BK932" s="2"/>
      <c r="BL932" s="2"/>
      <c r="CI932"/>
    </row>
    <row r="933" spans="2:87" x14ac:dyDescent="0.35">
      <c r="B933" s="70" t="str">
        <f>IF('Sch A. Input'!B931="","",'Sch A. Input'!B931)</f>
        <v/>
      </c>
      <c r="C933" s="75" t="str">
        <f>IF('Sch A. Input'!C931="","",'Sch A. Input'!C931)</f>
        <v/>
      </c>
      <c r="D933" s="71" t="str">
        <f>IF('Sch A. Input'!D931="","",'Sch A. Input'!D931)</f>
        <v/>
      </c>
      <c r="E933" s="71">
        <f>'Sch A. Input'!E931</f>
        <v>45016</v>
      </c>
      <c r="F933" s="71">
        <f>'Sch A. Input'!F931</f>
        <v>0</v>
      </c>
      <c r="G933" s="226">
        <f>SUMIFS('Sch A. Input'!H931:CJ931,'Sch A. Input'!$H$13:$CJ$13,$L$11,'Sch A. Input'!$H$14:$CJ$14,"Recurring")</f>
        <v>0</v>
      </c>
      <c r="H933" s="226">
        <f>SUMIFS('Sch A. Input'!H931:CJ931,'Sch A. Input'!$H$13:$CJ$13,$L$11,'Sch A. Input'!$H$14:$CJ$14,"One-time")</f>
        <v>0</v>
      </c>
      <c r="I933" s="227">
        <f t="shared" si="148"/>
        <v>0</v>
      </c>
      <c r="J933" s="228">
        <f>SUMIFS('Sch A. Input'!H931:CJ931,'Sch A. Input'!$H$14:$CJ$14,"Recurring",'Sch A. Input'!$H$13:$CJ$13,"&lt;="&amp;$L$11)</f>
        <v>0</v>
      </c>
      <c r="K933" s="228">
        <f>SUMIFS('Sch A. Input'!H931:CJ931,'Sch A. Input'!$H$14:$CJ$14,"One-time",'Sch A. Input'!$H$13:$CJ$13,"&lt;="&amp;$L$11)</f>
        <v>0</v>
      </c>
      <c r="L933" s="229">
        <f t="shared" si="149"/>
        <v>0</v>
      </c>
      <c r="M933" s="228">
        <f t="shared" si="150"/>
        <v>0</v>
      </c>
      <c r="N933" s="228">
        <f t="shared" si="151"/>
        <v>0</v>
      </c>
      <c r="O933" s="259">
        <f t="shared" si="152"/>
        <v>0</v>
      </c>
      <c r="P933" s="268">
        <f t="shared" si="146"/>
        <v>0</v>
      </c>
      <c r="Q933" s="231">
        <f t="shared" si="147"/>
        <v>0</v>
      </c>
      <c r="R933" s="97">
        <f t="shared" si="153"/>
        <v>0</v>
      </c>
      <c r="S933" s="237">
        <f>IF(AND(LARGE('Sch A. Input'!$CL$15:$CL$41,COUNTIF('Sch A. Input'!$CL$15:$CL$41,"&gt;="&amp;F933))&lt;E933,F933&lt;&gt;0),"Leaver",J933-G933)</f>
        <v>0</v>
      </c>
      <c r="T933" s="237">
        <f>IF(AND(LARGE('Sch A. Input'!$CL$15:$CL$41,COUNTIF('Sch A. Input'!$CL$15:$CL$41,"&gt;="&amp;F933))&lt;E933,F933&lt;&gt;0),"Leaver",K933-H933)</f>
        <v>0</v>
      </c>
      <c r="U933" s="238">
        <f>IF(AND(LARGE('Sch A. Input'!$CL$15:$CL$41,COUNTIF('Sch A. Input'!$CL$15:$CL$41,"&gt;="&amp;F933))&lt;E933,F933&lt;&gt;0),"Leaver",L933-I933)</f>
        <v>0</v>
      </c>
      <c r="V933" s="238">
        <f>IF(AND(LARGE('Sch A. Input'!$CL$15:$CL$41,COUNTIF('Sch A. Input'!$CL$15:$CL$41,"&gt;="&amp;F933))&lt;E933,F933&lt;&gt;0),"Leaver",IFERROR(S933/X933*$M$9,0))</f>
        <v>0</v>
      </c>
      <c r="W933" s="238">
        <f>IF(AND(LARGE('Sch A. Input'!$CL$15:$CL$41,COUNTIF('Sch A. Input'!$CL$15:$CL$41,"&gt;="&amp;F933))&lt;E933,F933&lt;&gt;0),"Leaver",V933+T933)</f>
        <v>0</v>
      </c>
      <c r="X933" s="264">
        <f>IF(AND(LARGE('Sch A. Input'!$CL$15:$CL$41,COUNTIF('Sch A. Input'!$CL$15:$CL$41,"&gt;="&amp;F933))&lt;E933,F933&lt;&gt;0),"Leaver",IF(OR(D933="",D933&gt;$L$11,($L$11-14)&lt;$K$9),0,(E933+1-D933)/14-1))</f>
        <v>0</v>
      </c>
      <c r="Y933" s="265">
        <f>IF(AND(LARGE('Sch A. Input'!$CL$15:$CL$41,COUNTIF('Sch A. Input'!$CL$15:$CL$41,"&gt;="&amp;F933))&lt;E933,F933&lt;&gt;0),"Leaver",IFERROR(IF((S933/$X933*$M$9+T933)&gt;$D$12,"YES","NO"),0))</f>
        <v>0</v>
      </c>
      <c r="Z933" s="225">
        <f>IF(AND(LARGE('Sch A. Input'!$CL$15:$CL$41,COUNTIF('Sch A. Input'!$CL$15:$CL$41,"&gt;="&amp;F933))&lt;E933,F933&lt;&gt;0),"Leaver",IFERROR(IF($Y933="YES",MIN($U933*($G$12/$D$12),$G$12),(SUMPRODUCT(--((MIN(W933,$D$12))&gt;$C$9:$C$12),((MIN(W933,$D$12))-$C$9:$C$12),$H$9:$H$12))-((1-(X933/$M$9))*(SUMPRODUCT(--((MIN(V933,$D$12))&gt;$C$9:$C$12),((MIN(V933,$D$12))-$C$9:$C$12),$H$9:$H$12)))),0))</f>
        <v>0</v>
      </c>
      <c r="AA933" s="169">
        <f>IF(AND(LARGE('Sch A. Input'!$CL$15:$CL$41,COUNTIF('Sch A. Input'!$CL$15:$CL$41,"&gt;="&amp;F933))&lt;E933,F933&lt;&gt;0),"Leaver",IFERROR(Z933/U933,0))</f>
        <v>0</v>
      </c>
      <c r="AB933" s="170">
        <f>IF(AND(LARGE('Sch A. Input'!$CL$15:$CL$41,COUNTIF('Sch A. Input'!$CL$15:$CL$41,"&gt;="&amp;F933))&lt;E933,F933&lt;&gt;0),"Leaver",Q933-Z933)</f>
        <v>0</v>
      </c>
      <c r="AC933" s="94">
        <f t="shared" si="154"/>
        <v>0</v>
      </c>
      <c r="BK933" s="2"/>
      <c r="BL933" s="2"/>
      <c r="CI933"/>
    </row>
    <row r="934" spans="2:87" x14ac:dyDescent="0.35">
      <c r="B934" s="70" t="str">
        <f>IF('Sch A. Input'!B932="","",'Sch A. Input'!B932)</f>
        <v/>
      </c>
      <c r="C934" s="75" t="str">
        <f>IF('Sch A. Input'!C932="","",'Sch A. Input'!C932)</f>
        <v/>
      </c>
      <c r="D934" s="71" t="str">
        <f>IF('Sch A. Input'!D932="","",'Sch A. Input'!D932)</f>
        <v/>
      </c>
      <c r="E934" s="71">
        <f>'Sch A. Input'!E932</f>
        <v>45016</v>
      </c>
      <c r="F934" s="71">
        <f>'Sch A. Input'!F932</f>
        <v>0</v>
      </c>
      <c r="G934" s="226">
        <f>SUMIFS('Sch A. Input'!H932:CJ932,'Sch A. Input'!$H$13:$CJ$13,$L$11,'Sch A. Input'!$H$14:$CJ$14,"Recurring")</f>
        <v>0</v>
      </c>
      <c r="H934" s="226">
        <f>SUMIFS('Sch A. Input'!H932:CJ932,'Sch A. Input'!$H$13:$CJ$13,$L$11,'Sch A. Input'!$H$14:$CJ$14,"One-time")</f>
        <v>0</v>
      </c>
      <c r="I934" s="227">
        <f t="shared" si="148"/>
        <v>0</v>
      </c>
      <c r="J934" s="228">
        <f>SUMIFS('Sch A. Input'!H932:CJ932,'Sch A. Input'!$H$14:$CJ$14,"Recurring",'Sch A. Input'!$H$13:$CJ$13,"&lt;="&amp;$L$11)</f>
        <v>0</v>
      </c>
      <c r="K934" s="228">
        <f>SUMIFS('Sch A. Input'!H932:CJ932,'Sch A. Input'!$H$14:$CJ$14,"One-time",'Sch A. Input'!$H$13:$CJ$13,"&lt;="&amp;$L$11)</f>
        <v>0</v>
      </c>
      <c r="L934" s="229">
        <f t="shared" si="149"/>
        <v>0</v>
      </c>
      <c r="M934" s="228">
        <f t="shared" si="150"/>
        <v>0</v>
      </c>
      <c r="N934" s="228">
        <f t="shared" si="151"/>
        <v>0</v>
      </c>
      <c r="O934" s="259">
        <f t="shared" si="152"/>
        <v>0</v>
      </c>
      <c r="P934" s="268">
        <f t="shared" si="146"/>
        <v>0</v>
      </c>
      <c r="Q934" s="231">
        <f t="shared" si="147"/>
        <v>0</v>
      </c>
      <c r="R934" s="97">
        <f t="shared" si="153"/>
        <v>0</v>
      </c>
      <c r="S934" s="237">
        <f>IF(AND(LARGE('Sch A. Input'!$CL$15:$CL$41,COUNTIF('Sch A. Input'!$CL$15:$CL$41,"&gt;="&amp;F934))&lt;E934,F934&lt;&gt;0),"Leaver",J934-G934)</f>
        <v>0</v>
      </c>
      <c r="T934" s="237">
        <f>IF(AND(LARGE('Sch A. Input'!$CL$15:$CL$41,COUNTIF('Sch A. Input'!$CL$15:$CL$41,"&gt;="&amp;F934))&lt;E934,F934&lt;&gt;0),"Leaver",K934-H934)</f>
        <v>0</v>
      </c>
      <c r="U934" s="238">
        <f>IF(AND(LARGE('Sch A. Input'!$CL$15:$CL$41,COUNTIF('Sch A. Input'!$CL$15:$CL$41,"&gt;="&amp;F934))&lt;E934,F934&lt;&gt;0),"Leaver",L934-I934)</f>
        <v>0</v>
      </c>
      <c r="V934" s="238">
        <f>IF(AND(LARGE('Sch A. Input'!$CL$15:$CL$41,COUNTIF('Sch A. Input'!$CL$15:$CL$41,"&gt;="&amp;F934))&lt;E934,F934&lt;&gt;0),"Leaver",IFERROR(S934/X934*$M$9,0))</f>
        <v>0</v>
      </c>
      <c r="W934" s="238">
        <f>IF(AND(LARGE('Sch A. Input'!$CL$15:$CL$41,COUNTIF('Sch A. Input'!$CL$15:$CL$41,"&gt;="&amp;F934))&lt;E934,F934&lt;&gt;0),"Leaver",V934+T934)</f>
        <v>0</v>
      </c>
      <c r="X934" s="264">
        <f>IF(AND(LARGE('Sch A. Input'!$CL$15:$CL$41,COUNTIF('Sch A. Input'!$CL$15:$CL$41,"&gt;="&amp;F934))&lt;E934,F934&lt;&gt;0),"Leaver",IF(OR(D934="",D934&gt;$L$11,($L$11-14)&lt;$K$9),0,(E934+1-D934)/14-1))</f>
        <v>0</v>
      </c>
      <c r="Y934" s="265">
        <f>IF(AND(LARGE('Sch A. Input'!$CL$15:$CL$41,COUNTIF('Sch A. Input'!$CL$15:$CL$41,"&gt;="&amp;F934))&lt;E934,F934&lt;&gt;0),"Leaver",IFERROR(IF((S934/$X934*$M$9+T934)&gt;$D$12,"YES","NO"),0))</f>
        <v>0</v>
      </c>
      <c r="Z934" s="225">
        <f>IF(AND(LARGE('Sch A. Input'!$CL$15:$CL$41,COUNTIF('Sch A. Input'!$CL$15:$CL$41,"&gt;="&amp;F934))&lt;E934,F934&lt;&gt;0),"Leaver",IFERROR(IF($Y934="YES",MIN($U934*($G$12/$D$12),$G$12),(SUMPRODUCT(--((MIN(W934,$D$12))&gt;$C$9:$C$12),((MIN(W934,$D$12))-$C$9:$C$12),$H$9:$H$12))-((1-(X934/$M$9))*(SUMPRODUCT(--((MIN(V934,$D$12))&gt;$C$9:$C$12),((MIN(V934,$D$12))-$C$9:$C$12),$H$9:$H$12)))),0))</f>
        <v>0</v>
      </c>
      <c r="AA934" s="169">
        <f>IF(AND(LARGE('Sch A. Input'!$CL$15:$CL$41,COUNTIF('Sch A. Input'!$CL$15:$CL$41,"&gt;="&amp;F934))&lt;E934,F934&lt;&gt;0),"Leaver",IFERROR(Z934/U934,0))</f>
        <v>0</v>
      </c>
      <c r="AB934" s="170">
        <f>IF(AND(LARGE('Sch A. Input'!$CL$15:$CL$41,COUNTIF('Sch A. Input'!$CL$15:$CL$41,"&gt;="&amp;F934))&lt;E934,F934&lt;&gt;0),"Leaver",Q934-Z934)</f>
        <v>0</v>
      </c>
      <c r="AC934" s="94">
        <f t="shared" si="154"/>
        <v>0</v>
      </c>
      <c r="BK934" s="2"/>
      <c r="BL934" s="2"/>
      <c r="CI934"/>
    </row>
    <row r="935" spans="2:87" x14ac:dyDescent="0.35">
      <c r="B935" s="70" t="str">
        <f>IF('Sch A. Input'!B933="","",'Sch A. Input'!B933)</f>
        <v/>
      </c>
      <c r="C935" s="75" t="str">
        <f>IF('Sch A. Input'!C933="","",'Sch A. Input'!C933)</f>
        <v/>
      </c>
      <c r="D935" s="71" t="str">
        <f>IF('Sch A. Input'!D933="","",'Sch A. Input'!D933)</f>
        <v/>
      </c>
      <c r="E935" s="71">
        <f>'Sch A. Input'!E933</f>
        <v>45016</v>
      </c>
      <c r="F935" s="71">
        <f>'Sch A. Input'!F933</f>
        <v>0</v>
      </c>
      <c r="G935" s="226">
        <f>SUMIFS('Sch A. Input'!H933:CJ933,'Sch A. Input'!$H$13:$CJ$13,$L$11,'Sch A. Input'!$H$14:$CJ$14,"Recurring")</f>
        <v>0</v>
      </c>
      <c r="H935" s="226">
        <f>SUMIFS('Sch A. Input'!H933:CJ933,'Sch A. Input'!$H$13:$CJ$13,$L$11,'Sch A. Input'!$H$14:$CJ$14,"One-time")</f>
        <v>0</v>
      </c>
      <c r="I935" s="227">
        <f t="shared" si="148"/>
        <v>0</v>
      </c>
      <c r="J935" s="228">
        <f>SUMIFS('Sch A. Input'!H933:CJ933,'Sch A. Input'!$H$14:$CJ$14,"Recurring",'Sch A. Input'!$H$13:$CJ$13,"&lt;="&amp;$L$11)</f>
        <v>0</v>
      </c>
      <c r="K935" s="228">
        <f>SUMIFS('Sch A. Input'!H933:CJ933,'Sch A. Input'!$H$14:$CJ$14,"One-time",'Sch A. Input'!$H$13:$CJ$13,"&lt;="&amp;$L$11)</f>
        <v>0</v>
      </c>
      <c r="L935" s="229">
        <f t="shared" si="149"/>
        <v>0</v>
      </c>
      <c r="M935" s="228">
        <f t="shared" si="150"/>
        <v>0</v>
      </c>
      <c r="N935" s="228">
        <f t="shared" si="151"/>
        <v>0</v>
      </c>
      <c r="O935" s="259">
        <f t="shared" si="152"/>
        <v>0</v>
      </c>
      <c r="P935" s="268">
        <f t="shared" si="146"/>
        <v>0</v>
      </c>
      <c r="Q935" s="231">
        <f t="shared" si="147"/>
        <v>0</v>
      </c>
      <c r="R935" s="97">
        <f t="shared" si="153"/>
        <v>0</v>
      </c>
      <c r="S935" s="237">
        <f>IF(AND(LARGE('Sch A. Input'!$CL$15:$CL$41,COUNTIF('Sch A. Input'!$CL$15:$CL$41,"&gt;="&amp;F935))&lt;E935,F935&lt;&gt;0),"Leaver",J935-G935)</f>
        <v>0</v>
      </c>
      <c r="T935" s="237">
        <f>IF(AND(LARGE('Sch A. Input'!$CL$15:$CL$41,COUNTIF('Sch A. Input'!$CL$15:$CL$41,"&gt;="&amp;F935))&lt;E935,F935&lt;&gt;0),"Leaver",K935-H935)</f>
        <v>0</v>
      </c>
      <c r="U935" s="238">
        <f>IF(AND(LARGE('Sch A. Input'!$CL$15:$CL$41,COUNTIF('Sch A. Input'!$CL$15:$CL$41,"&gt;="&amp;F935))&lt;E935,F935&lt;&gt;0),"Leaver",L935-I935)</f>
        <v>0</v>
      </c>
      <c r="V935" s="238">
        <f>IF(AND(LARGE('Sch A. Input'!$CL$15:$CL$41,COUNTIF('Sch A. Input'!$CL$15:$CL$41,"&gt;="&amp;F935))&lt;E935,F935&lt;&gt;0),"Leaver",IFERROR(S935/X935*$M$9,0))</f>
        <v>0</v>
      </c>
      <c r="W935" s="238">
        <f>IF(AND(LARGE('Sch A. Input'!$CL$15:$CL$41,COUNTIF('Sch A. Input'!$CL$15:$CL$41,"&gt;="&amp;F935))&lt;E935,F935&lt;&gt;0),"Leaver",V935+T935)</f>
        <v>0</v>
      </c>
      <c r="X935" s="264">
        <f>IF(AND(LARGE('Sch A. Input'!$CL$15:$CL$41,COUNTIF('Sch A. Input'!$CL$15:$CL$41,"&gt;="&amp;F935))&lt;E935,F935&lt;&gt;0),"Leaver",IF(OR(D935="",D935&gt;$L$11,($L$11-14)&lt;$K$9),0,(E935+1-D935)/14-1))</f>
        <v>0</v>
      </c>
      <c r="Y935" s="265">
        <f>IF(AND(LARGE('Sch A. Input'!$CL$15:$CL$41,COUNTIF('Sch A. Input'!$CL$15:$CL$41,"&gt;="&amp;F935))&lt;E935,F935&lt;&gt;0),"Leaver",IFERROR(IF((S935/$X935*$M$9+T935)&gt;$D$12,"YES","NO"),0))</f>
        <v>0</v>
      </c>
      <c r="Z935" s="225">
        <f>IF(AND(LARGE('Sch A. Input'!$CL$15:$CL$41,COUNTIF('Sch A. Input'!$CL$15:$CL$41,"&gt;="&amp;F935))&lt;E935,F935&lt;&gt;0),"Leaver",IFERROR(IF($Y935="YES",MIN($U935*($G$12/$D$12),$G$12),(SUMPRODUCT(--((MIN(W935,$D$12))&gt;$C$9:$C$12),((MIN(W935,$D$12))-$C$9:$C$12),$H$9:$H$12))-((1-(X935/$M$9))*(SUMPRODUCT(--((MIN(V935,$D$12))&gt;$C$9:$C$12),((MIN(V935,$D$12))-$C$9:$C$12),$H$9:$H$12)))),0))</f>
        <v>0</v>
      </c>
      <c r="AA935" s="169">
        <f>IF(AND(LARGE('Sch A. Input'!$CL$15:$CL$41,COUNTIF('Sch A. Input'!$CL$15:$CL$41,"&gt;="&amp;F935))&lt;E935,F935&lt;&gt;0),"Leaver",IFERROR(Z935/U935,0))</f>
        <v>0</v>
      </c>
      <c r="AB935" s="170">
        <f>IF(AND(LARGE('Sch A. Input'!$CL$15:$CL$41,COUNTIF('Sch A. Input'!$CL$15:$CL$41,"&gt;="&amp;F935))&lt;E935,F935&lt;&gt;0),"Leaver",Q935-Z935)</f>
        <v>0</v>
      </c>
      <c r="AC935" s="94">
        <f t="shared" si="154"/>
        <v>0</v>
      </c>
      <c r="BK935" s="2"/>
      <c r="BL935" s="2"/>
      <c r="CI935"/>
    </row>
    <row r="936" spans="2:87" x14ac:dyDescent="0.35">
      <c r="B936" s="70" t="str">
        <f>IF('Sch A. Input'!B934="","",'Sch A. Input'!B934)</f>
        <v/>
      </c>
      <c r="C936" s="75" t="str">
        <f>IF('Sch A. Input'!C934="","",'Sch A. Input'!C934)</f>
        <v/>
      </c>
      <c r="D936" s="71" t="str">
        <f>IF('Sch A. Input'!D934="","",'Sch A. Input'!D934)</f>
        <v/>
      </c>
      <c r="E936" s="71">
        <f>'Sch A. Input'!E934</f>
        <v>45016</v>
      </c>
      <c r="F936" s="71">
        <f>'Sch A. Input'!F934</f>
        <v>0</v>
      </c>
      <c r="G936" s="226">
        <f>SUMIFS('Sch A. Input'!H934:CJ934,'Sch A. Input'!$H$13:$CJ$13,$L$11,'Sch A. Input'!$H$14:$CJ$14,"Recurring")</f>
        <v>0</v>
      </c>
      <c r="H936" s="226">
        <f>SUMIFS('Sch A. Input'!H934:CJ934,'Sch A. Input'!$H$13:$CJ$13,$L$11,'Sch A. Input'!$H$14:$CJ$14,"One-time")</f>
        <v>0</v>
      </c>
      <c r="I936" s="227">
        <f t="shared" si="148"/>
        <v>0</v>
      </c>
      <c r="J936" s="228">
        <f>SUMIFS('Sch A. Input'!H934:CJ934,'Sch A. Input'!$H$14:$CJ$14,"Recurring",'Sch A. Input'!$H$13:$CJ$13,"&lt;="&amp;$L$11)</f>
        <v>0</v>
      </c>
      <c r="K936" s="228">
        <f>SUMIFS('Sch A. Input'!H934:CJ934,'Sch A. Input'!$H$14:$CJ$14,"One-time",'Sch A. Input'!$H$13:$CJ$13,"&lt;="&amp;$L$11)</f>
        <v>0</v>
      </c>
      <c r="L936" s="229">
        <f t="shared" si="149"/>
        <v>0</v>
      </c>
      <c r="M936" s="228">
        <f t="shared" si="150"/>
        <v>0</v>
      </c>
      <c r="N936" s="228">
        <f t="shared" si="151"/>
        <v>0</v>
      </c>
      <c r="O936" s="259">
        <f t="shared" si="152"/>
        <v>0</v>
      </c>
      <c r="P936" s="268">
        <f t="shared" si="146"/>
        <v>0</v>
      </c>
      <c r="Q936" s="231">
        <f t="shared" si="147"/>
        <v>0</v>
      </c>
      <c r="R936" s="97">
        <f t="shared" si="153"/>
        <v>0</v>
      </c>
      <c r="S936" s="237">
        <f>IF(AND(LARGE('Sch A. Input'!$CL$15:$CL$41,COUNTIF('Sch A. Input'!$CL$15:$CL$41,"&gt;="&amp;F936))&lt;E936,F936&lt;&gt;0),"Leaver",J936-G936)</f>
        <v>0</v>
      </c>
      <c r="T936" s="237">
        <f>IF(AND(LARGE('Sch A. Input'!$CL$15:$CL$41,COUNTIF('Sch A. Input'!$CL$15:$CL$41,"&gt;="&amp;F936))&lt;E936,F936&lt;&gt;0),"Leaver",K936-H936)</f>
        <v>0</v>
      </c>
      <c r="U936" s="238">
        <f>IF(AND(LARGE('Sch A. Input'!$CL$15:$CL$41,COUNTIF('Sch A. Input'!$CL$15:$CL$41,"&gt;="&amp;F936))&lt;E936,F936&lt;&gt;0),"Leaver",L936-I936)</f>
        <v>0</v>
      </c>
      <c r="V936" s="238">
        <f>IF(AND(LARGE('Sch A. Input'!$CL$15:$CL$41,COUNTIF('Sch A. Input'!$CL$15:$CL$41,"&gt;="&amp;F936))&lt;E936,F936&lt;&gt;0),"Leaver",IFERROR(S936/X936*$M$9,0))</f>
        <v>0</v>
      </c>
      <c r="W936" s="238">
        <f>IF(AND(LARGE('Sch A. Input'!$CL$15:$CL$41,COUNTIF('Sch A. Input'!$CL$15:$CL$41,"&gt;="&amp;F936))&lt;E936,F936&lt;&gt;0),"Leaver",V936+T936)</f>
        <v>0</v>
      </c>
      <c r="X936" s="264">
        <f>IF(AND(LARGE('Sch A. Input'!$CL$15:$CL$41,COUNTIF('Sch A. Input'!$CL$15:$CL$41,"&gt;="&amp;F936))&lt;E936,F936&lt;&gt;0),"Leaver",IF(OR(D936="",D936&gt;$L$11,($L$11-14)&lt;$K$9),0,(E936+1-D936)/14-1))</f>
        <v>0</v>
      </c>
      <c r="Y936" s="265">
        <f>IF(AND(LARGE('Sch A. Input'!$CL$15:$CL$41,COUNTIF('Sch A. Input'!$CL$15:$CL$41,"&gt;="&amp;F936))&lt;E936,F936&lt;&gt;0),"Leaver",IFERROR(IF((S936/$X936*$M$9+T936)&gt;$D$12,"YES","NO"),0))</f>
        <v>0</v>
      </c>
      <c r="Z936" s="225">
        <f>IF(AND(LARGE('Sch A. Input'!$CL$15:$CL$41,COUNTIF('Sch A. Input'!$CL$15:$CL$41,"&gt;="&amp;F936))&lt;E936,F936&lt;&gt;0),"Leaver",IFERROR(IF($Y936="YES",MIN($U936*($G$12/$D$12),$G$12),(SUMPRODUCT(--((MIN(W936,$D$12))&gt;$C$9:$C$12),((MIN(W936,$D$12))-$C$9:$C$12),$H$9:$H$12))-((1-(X936/$M$9))*(SUMPRODUCT(--((MIN(V936,$D$12))&gt;$C$9:$C$12),((MIN(V936,$D$12))-$C$9:$C$12),$H$9:$H$12)))),0))</f>
        <v>0</v>
      </c>
      <c r="AA936" s="169">
        <f>IF(AND(LARGE('Sch A. Input'!$CL$15:$CL$41,COUNTIF('Sch A. Input'!$CL$15:$CL$41,"&gt;="&amp;F936))&lt;E936,F936&lt;&gt;0),"Leaver",IFERROR(Z936/U936,0))</f>
        <v>0</v>
      </c>
      <c r="AB936" s="170">
        <f>IF(AND(LARGE('Sch A. Input'!$CL$15:$CL$41,COUNTIF('Sch A. Input'!$CL$15:$CL$41,"&gt;="&amp;F936))&lt;E936,F936&lt;&gt;0),"Leaver",Q936-Z936)</f>
        <v>0</v>
      </c>
      <c r="AC936" s="94">
        <f t="shared" si="154"/>
        <v>0</v>
      </c>
      <c r="BK936" s="2"/>
      <c r="BL936" s="2"/>
      <c r="CI936"/>
    </row>
    <row r="937" spans="2:87" x14ac:dyDescent="0.35">
      <c r="B937" s="70" t="str">
        <f>IF('Sch A. Input'!B935="","",'Sch A. Input'!B935)</f>
        <v/>
      </c>
      <c r="C937" s="75" t="str">
        <f>IF('Sch A. Input'!C935="","",'Sch A. Input'!C935)</f>
        <v/>
      </c>
      <c r="D937" s="71" t="str">
        <f>IF('Sch A. Input'!D935="","",'Sch A. Input'!D935)</f>
        <v/>
      </c>
      <c r="E937" s="71">
        <f>'Sch A. Input'!E935</f>
        <v>45016</v>
      </c>
      <c r="F937" s="71">
        <f>'Sch A. Input'!F935</f>
        <v>0</v>
      </c>
      <c r="G937" s="226">
        <f>SUMIFS('Sch A. Input'!H935:CJ935,'Sch A. Input'!$H$13:$CJ$13,$L$11,'Sch A. Input'!$H$14:$CJ$14,"Recurring")</f>
        <v>0</v>
      </c>
      <c r="H937" s="226">
        <f>SUMIFS('Sch A. Input'!H935:CJ935,'Sch A. Input'!$H$13:$CJ$13,$L$11,'Sch A. Input'!$H$14:$CJ$14,"One-time")</f>
        <v>0</v>
      </c>
      <c r="I937" s="227">
        <f t="shared" si="148"/>
        <v>0</v>
      </c>
      <c r="J937" s="228">
        <f>SUMIFS('Sch A. Input'!H935:CJ935,'Sch A. Input'!$H$14:$CJ$14,"Recurring",'Sch A. Input'!$H$13:$CJ$13,"&lt;="&amp;$L$11)</f>
        <v>0</v>
      </c>
      <c r="K937" s="228">
        <f>SUMIFS('Sch A. Input'!H935:CJ935,'Sch A. Input'!$H$14:$CJ$14,"One-time",'Sch A. Input'!$H$13:$CJ$13,"&lt;="&amp;$L$11)</f>
        <v>0</v>
      </c>
      <c r="L937" s="229">
        <f t="shared" si="149"/>
        <v>0</v>
      </c>
      <c r="M937" s="228">
        <f t="shared" si="150"/>
        <v>0</v>
      </c>
      <c r="N937" s="228">
        <f t="shared" si="151"/>
        <v>0</v>
      </c>
      <c r="O937" s="259">
        <f t="shared" si="152"/>
        <v>0</v>
      </c>
      <c r="P937" s="268">
        <f t="shared" si="146"/>
        <v>0</v>
      </c>
      <c r="Q937" s="231">
        <f t="shared" si="147"/>
        <v>0</v>
      </c>
      <c r="R937" s="97">
        <f t="shared" si="153"/>
        <v>0</v>
      </c>
      <c r="S937" s="237">
        <f>IF(AND(LARGE('Sch A. Input'!$CL$15:$CL$41,COUNTIF('Sch A. Input'!$CL$15:$CL$41,"&gt;="&amp;F937))&lt;E937,F937&lt;&gt;0),"Leaver",J937-G937)</f>
        <v>0</v>
      </c>
      <c r="T937" s="237">
        <f>IF(AND(LARGE('Sch A. Input'!$CL$15:$CL$41,COUNTIF('Sch A. Input'!$CL$15:$CL$41,"&gt;="&amp;F937))&lt;E937,F937&lt;&gt;0),"Leaver",K937-H937)</f>
        <v>0</v>
      </c>
      <c r="U937" s="238">
        <f>IF(AND(LARGE('Sch A. Input'!$CL$15:$CL$41,COUNTIF('Sch A. Input'!$CL$15:$CL$41,"&gt;="&amp;F937))&lt;E937,F937&lt;&gt;0),"Leaver",L937-I937)</f>
        <v>0</v>
      </c>
      <c r="V937" s="238">
        <f>IF(AND(LARGE('Sch A. Input'!$CL$15:$CL$41,COUNTIF('Sch A. Input'!$CL$15:$CL$41,"&gt;="&amp;F937))&lt;E937,F937&lt;&gt;0),"Leaver",IFERROR(S937/X937*$M$9,0))</f>
        <v>0</v>
      </c>
      <c r="W937" s="238">
        <f>IF(AND(LARGE('Sch A. Input'!$CL$15:$CL$41,COUNTIF('Sch A. Input'!$CL$15:$CL$41,"&gt;="&amp;F937))&lt;E937,F937&lt;&gt;0),"Leaver",V937+T937)</f>
        <v>0</v>
      </c>
      <c r="X937" s="264">
        <f>IF(AND(LARGE('Sch A. Input'!$CL$15:$CL$41,COUNTIF('Sch A. Input'!$CL$15:$CL$41,"&gt;="&amp;F937))&lt;E937,F937&lt;&gt;0),"Leaver",IF(OR(D937="",D937&gt;$L$11,($L$11-14)&lt;$K$9),0,(E937+1-D937)/14-1))</f>
        <v>0</v>
      </c>
      <c r="Y937" s="265">
        <f>IF(AND(LARGE('Sch A. Input'!$CL$15:$CL$41,COUNTIF('Sch A. Input'!$CL$15:$CL$41,"&gt;="&amp;F937))&lt;E937,F937&lt;&gt;0),"Leaver",IFERROR(IF((S937/$X937*$M$9+T937)&gt;$D$12,"YES","NO"),0))</f>
        <v>0</v>
      </c>
      <c r="Z937" s="225">
        <f>IF(AND(LARGE('Sch A. Input'!$CL$15:$CL$41,COUNTIF('Sch A. Input'!$CL$15:$CL$41,"&gt;="&amp;F937))&lt;E937,F937&lt;&gt;0),"Leaver",IFERROR(IF($Y937="YES",MIN($U937*($G$12/$D$12),$G$12),(SUMPRODUCT(--((MIN(W937,$D$12))&gt;$C$9:$C$12),((MIN(W937,$D$12))-$C$9:$C$12),$H$9:$H$12))-((1-(X937/$M$9))*(SUMPRODUCT(--((MIN(V937,$D$12))&gt;$C$9:$C$12),((MIN(V937,$D$12))-$C$9:$C$12),$H$9:$H$12)))),0))</f>
        <v>0</v>
      </c>
      <c r="AA937" s="169">
        <f>IF(AND(LARGE('Sch A. Input'!$CL$15:$CL$41,COUNTIF('Sch A. Input'!$CL$15:$CL$41,"&gt;="&amp;F937))&lt;E937,F937&lt;&gt;0),"Leaver",IFERROR(Z937/U937,0))</f>
        <v>0</v>
      </c>
      <c r="AB937" s="170">
        <f>IF(AND(LARGE('Sch A. Input'!$CL$15:$CL$41,COUNTIF('Sch A. Input'!$CL$15:$CL$41,"&gt;="&amp;F937))&lt;E937,F937&lt;&gt;0),"Leaver",Q937-Z937)</f>
        <v>0</v>
      </c>
      <c r="AC937" s="94">
        <f t="shared" si="154"/>
        <v>0</v>
      </c>
      <c r="BK937" s="2"/>
      <c r="BL937" s="2"/>
      <c r="CI937"/>
    </row>
    <row r="938" spans="2:87" x14ac:dyDescent="0.35">
      <c r="B938" s="70" t="str">
        <f>IF('Sch A. Input'!B936="","",'Sch A. Input'!B936)</f>
        <v/>
      </c>
      <c r="C938" s="75" t="str">
        <f>IF('Sch A. Input'!C936="","",'Sch A. Input'!C936)</f>
        <v/>
      </c>
      <c r="D938" s="71" t="str">
        <f>IF('Sch A. Input'!D936="","",'Sch A. Input'!D936)</f>
        <v/>
      </c>
      <c r="E938" s="71">
        <f>'Sch A. Input'!E936</f>
        <v>45016</v>
      </c>
      <c r="F938" s="71">
        <f>'Sch A. Input'!F936</f>
        <v>0</v>
      </c>
      <c r="G938" s="226">
        <f>SUMIFS('Sch A. Input'!H936:CJ936,'Sch A. Input'!$H$13:$CJ$13,$L$11,'Sch A. Input'!$H$14:$CJ$14,"Recurring")</f>
        <v>0</v>
      </c>
      <c r="H938" s="226">
        <f>SUMIFS('Sch A. Input'!H936:CJ936,'Sch A. Input'!$H$13:$CJ$13,$L$11,'Sch A. Input'!$H$14:$CJ$14,"One-time")</f>
        <v>0</v>
      </c>
      <c r="I938" s="227">
        <f t="shared" si="148"/>
        <v>0</v>
      </c>
      <c r="J938" s="228">
        <f>SUMIFS('Sch A. Input'!H936:CJ936,'Sch A. Input'!$H$14:$CJ$14,"Recurring",'Sch A. Input'!$H$13:$CJ$13,"&lt;="&amp;$L$11)</f>
        <v>0</v>
      </c>
      <c r="K938" s="228">
        <f>SUMIFS('Sch A. Input'!H936:CJ936,'Sch A. Input'!$H$14:$CJ$14,"One-time",'Sch A. Input'!$H$13:$CJ$13,"&lt;="&amp;$L$11)</f>
        <v>0</v>
      </c>
      <c r="L938" s="229">
        <f t="shared" si="149"/>
        <v>0</v>
      </c>
      <c r="M938" s="228">
        <f t="shared" si="150"/>
        <v>0</v>
      </c>
      <c r="N938" s="228">
        <f t="shared" si="151"/>
        <v>0</v>
      </c>
      <c r="O938" s="259">
        <f t="shared" si="152"/>
        <v>0</v>
      </c>
      <c r="P938" s="268">
        <f t="shared" si="146"/>
        <v>0</v>
      </c>
      <c r="Q938" s="231">
        <f t="shared" si="147"/>
        <v>0</v>
      </c>
      <c r="R938" s="97">
        <f t="shared" si="153"/>
        <v>0</v>
      </c>
      <c r="S938" s="237">
        <f>IF(AND(LARGE('Sch A. Input'!$CL$15:$CL$41,COUNTIF('Sch A. Input'!$CL$15:$CL$41,"&gt;="&amp;F938))&lt;E938,F938&lt;&gt;0),"Leaver",J938-G938)</f>
        <v>0</v>
      </c>
      <c r="T938" s="237">
        <f>IF(AND(LARGE('Sch A. Input'!$CL$15:$CL$41,COUNTIF('Sch A. Input'!$CL$15:$CL$41,"&gt;="&amp;F938))&lt;E938,F938&lt;&gt;0),"Leaver",K938-H938)</f>
        <v>0</v>
      </c>
      <c r="U938" s="238">
        <f>IF(AND(LARGE('Sch A. Input'!$CL$15:$CL$41,COUNTIF('Sch A. Input'!$CL$15:$CL$41,"&gt;="&amp;F938))&lt;E938,F938&lt;&gt;0),"Leaver",L938-I938)</f>
        <v>0</v>
      </c>
      <c r="V938" s="238">
        <f>IF(AND(LARGE('Sch A. Input'!$CL$15:$CL$41,COUNTIF('Sch A. Input'!$CL$15:$CL$41,"&gt;="&amp;F938))&lt;E938,F938&lt;&gt;0),"Leaver",IFERROR(S938/X938*$M$9,0))</f>
        <v>0</v>
      </c>
      <c r="W938" s="238">
        <f>IF(AND(LARGE('Sch A. Input'!$CL$15:$CL$41,COUNTIF('Sch A. Input'!$CL$15:$CL$41,"&gt;="&amp;F938))&lt;E938,F938&lt;&gt;0),"Leaver",V938+T938)</f>
        <v>0</v>
      </c>
      <c r="X938" s="264">
        <f>IF(AND(LARGE('Sch A. Input'!$CL$15:$CL$41,COUNTIF('Sch A. Input'!$CL$15:$CL$41,"&gt;="&amp;F938))&lt;E938,F938&lt;&gt;0),"Leaver",IF(OR(D938="",D938&gt;$L$11,($L$11-14)&lt;$K$9),0,(E938+1-D938)/14-1))</f>
        <v>0</v>
      </c>
      <c r="Y938" s="265">
        <f>IF(AND(LARGE('Sch A. Input'!$CL$15:$CL$41,COUNTIF('Sch A. Input'!$CL$15:$CL$41,"&gt;="&amp;F938))&lt;E938,F938&lt;&gt;0),"Leaver",IFERROR(IF((S938/$X938*$M$9+T938)&gt;$D$12,"YES","NO"),0))</f>
        <v>0</v>
      </c>
      <c r="Z938" s="225">
        <f>IF(AND(LARGE('Sch A. Input'!$CL$15:$CL$41,COUNTIF('Sch A. Input'!$CL$15:$CL$41,"&gt;="&amp;F938))&lt;E938,F938&lt;&gt;0),"Leaver",IFERROR(IF($Y938="YES",MIN($U938*($G$12/$D$12),$G$12),(SUMPRODUCT(--((MIN(W938,$D$12))&gt;$C$9:$C$12),((MIN(W938,$D$12))-$C$9:$C$12),$H$9:$H$12))-((1-(X938/$M$9))*(SUMPRODUCT(--((MIN(V938,$D$12))&gt;$C$9:$C$12),((MIN(V938,$D$12))-$C$9:$C$12),$H$9:$H$12)))),0))</f>
        <v>0</v>
      </c>
      <c r="AA938" s="169">
        <f>IF(AND(LARGE('Sch A. Input'!$CL$15:$CL$41,COUNTIF('Sch A. Input'!$CL$15:$CL$41,"&gt;="&amp;F938))&lt;E938,F938&lt;&gt;0),"Leaver",IFERROR(Z938/U938,0))</f>
        <v>0</v>
      </c>
      <c r="AB938" s="170">
        <f>IF(AND(LARGE('Sch A. Input'!$CL$15:$CL$41,COUNTIF('Sch A. Input'!$CL$15:$CL$41,"&gt;="&amp;F938))&lt;E938,F938&lt;&gt;0),"Leaver",Q938-Z938)</f>
        <v>0</v>
      </c>
      <c r="AC938" s="94">
        <f t="shared" si="154"/>
        <v>0</v>
      </c>
      <c r="BK938" s="2"/>
      <c r="BL938" s="2"/>
      <c r="CI938"/>
    </row>
    <row r="939" spans="2:87" x14ac:dyDescent="0.35">
      <c r="B939" s="70" t="str">
        <f>IF('Sch A. Input'!B937="","",'Sch A. Input'!B937)</f>
        <v/>
      </c>
      <c r="C939" s="75" t="str">
        <f>IF('Sch A. Input'!C937="","",'Sch A. Input'!C937)</f>
        <v/>
      </c>
      <c r="D939" s="71" t="str">
        <f>IF('Sch A. Input'!D937="","",'Sch A. Input'!D937)</f>
        <v/>
      </c>
      <c r="E939" s="71">
        <f>'Sch A. Input'!E937</f>
        <v>45016</v>
      </c>
      <c r="F939" s="71">
        <f>'Sch A. Input'!F937</f>
        <v>0</v>
      </c>
      <c r="G939" s="226">
        <f>SUMIFS('Sch A. Input'!H937:CJ937,'Sch A. Input'!$H$13:$CJ$13,$L$11,'Sch A. Input'!$H$14:$CJ$14,"Recurring")</f>
        <v>0</v>
      </c>
      <c r="H939" s="226">
        <f>SUMIFS('Sch A. Input'!H937:CJ937,'Sch A. Input'!$H$13:$CJ$13,$L$11,'Sch A. Input'!$H$14:$CJ$14,"One-time")</f>
        <v>0</v>
      </c>
      <c r="I939" s="227">
        <f t="shared" si="148"/>
        <v>0</v>
      </c>
      <c r="J939" s="228">
        <f>SUMIFS('Sch A. Input'!H937:CJ937,'Sch A. Input'!$H$14:$CJ$14,"Recurring",'Sch A. Input'!$H$13:$CJ$13,"&lt;="&amp;$L$11)</f>
        <v>0</v>
      </c>
      <c r="K939" s="228">
        <f>SUMIFS('Sch A. Input'!H937:CJ937,'Sch A. Input'!$H$14:$CJ$14,"One-time",'Sch A. Input'!$H$13:$CJ$13,"&lt;="&amp;$L$11)</f>
        <v>0</v>
      </c>
      <c r="L939" s="229">
        <f t="shared" si="149"/>
        <v>0</v>
      </c>
      <c r="M939" s="228">
        <f t="shared" si="150"/>
        <v>0</v>
      </c>
      <c r="N939" s="228">
        <f t="shared" si="151"/>
        <v>0</v>
      </c>
      <c r="O939" s="259">
        <f t="shared" si="152"/>
        <v>0</v>
      </c>
      <c r="P939" s="268">
        <f t="shared" si="146"/>
        <v>0</v>
      </c>
      <c r="Q939" s="231">
        <f t="shared" si="147"/>
        <v>0</v>
      </c>
      <c r="R939" s="97">
        <f t="shared" si="153"/>
        <v>0</v>
      </c>
      <c r="S939" s="237">
        <f>IF(AND(LARGE('Sch A. Input'!$CL$15:$CL$41,COUNTIF('Sch A. Input'!$CL$15:$CL$41,"&gt;="&amp;F939))&lt;E939,F939&lt;&gt;0),"Leaver",J939-G939)</f>
        <v>0</v>
      </c>
      <c r="T939" s="237">
        <f>IF(AND(LARGE('Sch A. Input'!$CL$15:$CL$41,COUNTIF('Sch A. Input'!$CL$15:$CL$41,"&gt;="&amp;F939))&lt;E939,F939&lt;&gt;0),"Leaver",K939-H939)</f>
        <v>0</v>
      </c>
      <c r="U939" s="238">
        <f>IF(AND(LARGE('Sch A. Input'!$CL$15:$CL$41,COUNTIF('Sch A. Input'!$CL$15:$CL$41,"&gt;="&amp;F939))&lt;E939,F939&lt;&gt;0),"Leaver",L939-I939)</f>
        <v>0</v>
      </c>
      <c r="V939" s="238">
        <f>IF(AND(LARGE('Sch A. Input'!$CL$15:$CL$41,COUNTIF('Sch A. Input'!$CL$15:$CL$41,"&gt;="&amp;F939))&lt;E939,F939&lt;&gt;0),"Leaver",IFERROR(S939/X939*$M$9,0))</f>
        <v>0</v>
      </c>
      <c r="W939" s="238">
        <f>IF(AND(LARGE('Sch A. Input'!$CL$15:$CL$41,COUNTIF('Sch A. Input'!$CL$15:$CL$41,"&gt;="&amp;F939))&lt;E939,F939&lt;&gt;0),"Leaver",V939+T939)</f>
        <v>0</v>
      </c>
      <c r="X939" s="264">
        <f>IF(AND(LARGE('Sch A. Input'!$CL$15:$CL$41,COUNTIF('Sch A. Input'!$CL$15:$CL$41,"&gt;="&amp;F939))&lt;E939,F939&lt;&gt;0),"Leaver",IF(OR(D939="",D939&gt;$L$11,($L$11-14)&lt;$K$9),0,(E939+1-D939)/14-1))</f>
        <v>0</v>
      </c>
      <c r="Y939" s="265">
        <f>IF(AND(LARGE('Sch A. Input'!$CL$15:$CL$41,COUNTIF('Sch A. Input'!$CL$15:$CL$41,"&gt;="&amp;F939))&lt;E939,F939&lt;&gt;0),"Leaver",IFERROR(IF((S939/$X939*$M$9+T939)&gt;$D$12,"YES","NO"),0))</f>
        <v>0</v>
      </c>
      <c r="Z939" s="225">
        <f>IF(AND(LARGE('Sch A. Input'!$CL$15:$CL$41,COUNTIF('Sch A. Input'!$CL$15:$CL$41,"&gt;="&amp;F939))&lt;E939,F939&lt;&gt;0),"Leaver",IFERROR(IF($Y939="YES",MIN($U939*($G$12/$D$12),$G$12),(SUMPRODUCT(--((MIN(W939,$D$12))&gt;$C$9:$C$12),((MIN(W939,$D$12))-$C$9:$C$12),$H$9:$H$12))-((1-(X939/$M$9))*(SUMPRODUCT(--((MIN(V939,$D$12))&gt;$C$9:$C$12),((MIN(V939,$D$12))-$C$9:$C$12),$H$9:$H$12)))),0))</f>
        <v>0</v>
      </c>
      <c r="AA939" s="169">
        <f>IF(AND(LARGE('Sch A. Input'!$CL$15:$CL$41,COUNTIF('Sch A. Input'!$CL$15:$CL$41,"&gt;="&amp;F939))&lt;E939,F939&lt;&gt;0),"Leaver",IFERROR(Z939/U939,0))</f>
        <v>0</v>
      </c>
      <c r="AB939" s="170">
        <f>IF(AND(LARGE('Sch A. Input'!$CL$15:$CL$41,COUNTIF('Sch A. Input'!$CL$15:$CL$41,"&gt;="&amp;F939))&lt;E939,F939&lt;&gt;0),"Leaver",Q939-Z939)</f>
        <v>0</v>
      </c>
      <c r="AC939" s="94">
        <f t="shared" si="154"/>
        <v>0</v>
      </c>
      <c r="BK939" s="2"/>
      <c r="BL939" s="2"/>
      <c r="CI939"/>
    </row>
    <row r="940" spans="2:87" x14ac:dyDescent="0.35">
      <c r="B940" s="70" t="str">
        <f>IF('Sch A. Input'!B938="","",'Sch A. Input'!B938)</f>
        <v/>
      </c>
      <c r="C940" s="75" t="str">
        <f>IF('Sch A. Input'!C938="","",'Sch A. Input'!C938)</f>
        <v/>
      </c>
      <c r="D940" s="71" t="str">
        <f>IF('Sch A. Input'!D938="","",'Sch A. Input'!D938)</f>
        <v/>
      </c>
      <c r="E940" s="71">
        <f>'Sch A. Input'!E938</f>
        <v>45016</v>
      </c>
      <c r="F940" s="71">
        <f>'Sch A. Input'!F938</f>
        <v>0</v>
      </c>
      <c r="G940" s="226">
        <f>SUMIFS('Sch A. Input'!H938:CJ938,'Sch A. Input'!$H$13:$CJ$13,$L$11,'Sch A. Input'!$H$14:$CJ$14,"Recurring")</f>
        <v>0</v>
      </c>
      <c r="H940" s="226">
        <f>SUMIFS('Sch A. Input'!H938:CJ938,'Sch A. Input'!$H$13:$CJ$13,$L$11,'Sch A. Input'!$H$14:$CJ$14,"One-time")</f>
        <v>0</v>
      </c>
      <c r="I940" s="227">
        <f t="shared" si="148"/>
        <v>0</v>
      </c>
      <c r="J940" s="228">
        <f>SUMIFS('Sch A. Input'!H938:CJ938,'Sch A. Input'!$H$14:$CJ$14,"Recurring",'Sch A. Input'!$H$13:$CJ$13,"&lt;="&amp;$L$11)</f>
        <v>0</v>
      </c>
      <c r="K940" s="228">
        <f>SUMIFS('Sch A. Input'!H938:CJ938,'Sch A. Input'!$H$14:$CJ$14,"One-time",'Sch A. Input'!$H$13:$CJ$13,"&lt;="&amp;$L$11)</f>
        <v>0</v>
      </c>
      <c r="L940" s="229">
        <f t="shared" si="149"/>
        <v>0</v>
      </c>
      <c r="M940" s="228">
        <f t="shared" si="150"/>
        <v>0</v>
      </c>
      <c r="N940" s="228">
        <f t="shared" si="151"/>
        <v>0</v>
      </c>
      <c r="O940" s="259">
        <f t="shared" si="152"/>
        <v>0</v>
      </c>
      <c r="P940" s="268">
        <f t="shared" si="146"/>
        <v>0</v>
      </c>
      <c r="Q940" s="231">
        <f t="shared" si="147"/>
        <v>0</v>
      </c>
      <c r="R940" s="97">
        <f t="shared" si="153"/>
        <v>0</v>
      </c>
      <c r="S940" s="237">
        <f>IF(AND(LARGE('Sch A. Input'!$CL$15:$CL$41,COUNTIF('Sch A. Input'!$CL$15:$CL$41,"&gt;="&amp;F940))&lt;E940,F940&lt;&gt;0),"Leaver",J940-G940)</f>
        <v>0</v>
      </c>
      <c r="T940" s="237">
        <f>IF(AND(LARGE('Sch A. Input'!$CL$15:$CL$41,COUNTIF('Sch A. Input'!$CL$15:$CL$41,"&gt;="&amp;F940))&lt;E940,F940&lt;&gt;0),"Leaver",K940-H940)</f>
        <v>0</v>
      </c>
      <c r="U940" s="238">
        <f>IF(AND(LARGE('Sch A. Input'!$CL$15:$CL$41,COUNTIF('Sch A. Input'!$CL$15:$CL$41,"&gt;="&amp;F940))&lt;E940,F940&lt;&gt;0),"Leaver",L940-I940)</f>
        <v>0</v>
      </c>
      <c r="V940" s="238">
        <f>IF(AND(LARGE('Sch A. Input'!$CL$15:$CL$41,COUNTIF('Sch A. Input'!$CL$15:$CL$41,"&gt;="&amp;F940))&lt;E940,F940&lt;&gt;0),"Leaver",IFERROR(S940/X940*$M$9,0))</f>
        <v>0</v>
      </c>
      <c r="W940" s="238">
        <f>IF(AND(LARGE('Sch A. Input'!$CL$15:$CL$41,COUNTIF('Sch A. Input'!$CL$15:$CL$41,"&gt;="&amp;F940))&lt;E940,F940&lt;&gt;0),"Leaver",V940+T940)</f>
        <v>0</v>
      </c>
      <c r="X940" s="264">
        <f>IF(AND(LARGE('Sch A. Input'!$CL$15:$CL$41,COUNTIF('Sch A. Input'!$CL$15:$CL$41,"&gt;="&amp;F940))&lt;E940,F940&lt;&gt;0),"Leaver",IF(OR(D940="",D940&gt;$L$11,($L$11-14)&lt;$K$9),0,(E940+1-D940)/14-1))</f>
        <v>0</v>
      </c>
      <c r="Y940" s="265">
        <f>IF(AND(LARGE('Sch A. Input'!$CL$15:$CL$41,COUNTIF('Sch A. Input'!$CL$15:$CL$41,"&gt;="&amp;F940))&lt;E940,F940&lt;&gt;0),"Leaver",IFERROR(IF((S940/$X940*$M$9+T940)&gt;$D$12,"YES","NO"),0))</f>
        <v>0</v>
      </c>
      <c r="Z940" s="225">
        <f>IF(AND(LARGE('Sch A. Input'!$CL$15:$CL$41,COUNTIF('Sch A. Input'!$CL$15:$CL$41,"&gt;="&amp;F940))&lt;E940,F940&lt;&gt;0),"Leaver",IFERROR(IF($Y940="YES",MIN($U940*($G$12/$D$12),$G$12),(SUMPRODUCT(--((MIN(W940,$D$12))&gt;$C$9:$C$12),((MIN(W940,$D$12))-$C$9:$C$12),$H$9:$H$12))-((1-(X940/$M$9))*(SUMPRODUCT(--((MIN(V940,$D$12))&gt;$C$9:$C$12),((MIN(V940,$D$12))-$C$9:$C$12),$H$9:$H$12)))),0))</f>
        <v>0</v>
      </c>
      <c r="AA940" s="169">
        <f>IF(AND(LARGE('Sch A. Input'!$CL$15:$CL$41,COUNTIF('Sch A. Input'!$CL$15:$CL$41,"&gt;="&amp;F940))&lt;E940,F940&lt;&gt;0),"Leaver",IFERROR(Z940/U940,0))</f>
        <v>0</v>
      </c>
      <c r="AB940" s="170">
        <f>IF(AND(LARGE('Sch A. Input'!$CL$15:$CL$41,COUNTIF('Sch A. Input'!$CL$15:$CL$41,"&gt;="&amp;F940))&lt;E940,F940&lt;&gt;0),"Leaver",Q940-Z940)</f>
        <v>0</v>
      </c>
      <c r="AC940" s="94">
        <f t="shared" si="154"/>
        <v>0</v>
      </c>
      <c r="BK940" s="2"/>
      <c r="BL940" s="2"/>
      <c r="CI940"/>
    </row>
    <row r="941" spans="2:87" x14ac:dyDescent="0.35">
      <c r="B941" s="70" t="str">
        <f>IF('Sch A. Input'!B939="","",'Sch A. Input'!B939)</f>
        <v/>
      </c>
      <c r="C941" s="75" t="str">
        <f>IF('Sch A. Input'!C939="","",'Sch A. Input'!C939)</f>
        <v/>
      </c>
      <c r="D941" s="71" t="str">
        <f>IF('Sch A. Input'!D939="","",'Sch A. Input'!D939)</f>
        <v/>
      </c>
      <c r="E941" s="71">
        <f>'Sch A. Input'!E939</f>
        <v>45016</v>
      </c>
      <c r="F941" s="71">
        <f>'Sch A. Input'!F939</f>
        <v>0</v>
      </c>
      <c r="G941" s="226">
        <f>SUMIFS('Sch A. Input'!H939:CJ939,'Sch A. Input'!$H$13:$CJ$13,$L$11,'Sch A. Input'!$H$14:$CJ$14,"Recurring")</f>
        <v>0</v>
      </c>
      <c r="H941" s="226">
        <f>SUMIFS('Sch A. Input'!H939:CJ939,'Sch A. Input'!$H$13:$CJ$13,$L$11,'Sch A. Input'!$H$14:$CJ$14,"One-time")</f>
        <v>0</v>
      </c>
      <c r="I941" s="227">
        <f t="shared" si="148"/>
        <v>0</v>
      </c>
      <c r="J941" s="228">
        <f>SUMIFS('Sch A. Input'!H939:CJ939,'Sch A. Input'!$H$14:$CJ$14,"Recurring",'Sch A. Input'!$H$13:$CJ$13,"&lt;="&amp;$L$11)</f>
        <v>0</v>
      </c>
      <c r="K941" s="228">
        <f>SUMIFS('Sch A. Input'!H939:CJ939,'Sch A. Input'!$H$14:$CJ$14,"One-time",'Sch A. Input'!$H$13:$CJ$13,"&lt;="&amp;$L$11)</f>
        <v>0</v>
      </c>
      <c r="L941" s="229">
        <f t="shared" si="149"/>
        <v>0</v>
      </c>
      <c r="M941" s="228">
        <f t="shared" si="150"/>
        <v>0</v>
      </c>
      <c r="N941" s="228">
        <f t="shared" si="151"/>
        <v>0</v>
      </c>
      <c r="O941" s="259">
        <f t="shared" si="152"/>
        <v>0</v>
      </c>
      <c r="P941" s="268">
        <f t="shared" si="146"/>
        <v>0</v>
      </c>
      <c r="Q941" s="231">
        <f t="shared" si="147"/>
        <v>0</v>
      </c>
      <c r="R941" s="97">
        <f t="shared" si="153"/>
        <v>0</v>
      </c>
      <c r="S941" s="237">
        <f>IF(AND(LARGE('Sch A. Input'!$CL$15:$CL$41,COUNTIF('Sch A. Input'!$CL$15:$CL$41,"&gt;="&amp;F941))&lt;E941,F941&lt;&gt;0),"Leaver",J941-G941)</f>
        <v>0</v>
      </c>
      <c r="T941" s="237">
        <f>IF(AND(LARGE('Sch A. Input'!$CL$15:$CL$41,COUNTIF('Sch A. Input'!$CL$15:$CL$41,"&gt;="&amp;F941))&lt;E941,F941&lt;&gt;0),"Leaver",K941-H941)</f>
        <v>0</v>
      </c>
      <c r="U941" s="238">
        <f>IF(AND(LARGE('Sch A. Input'!$CL$15:$CL$41,COUNTIF('Sch A. Input'!$CL$15:$CL$41,"&gt;="&amp;F941))&lt;E941,F941&lt;&gt;0),"Leaver",L941-I941)</f>
        <v>0</v>
      </c>
      <c r="V941" s="238">
        <f>IF(AND(LARGE('Sch A. Input'!$CL$15:$CL$41,COUNTIF('Sch A. Input'!$CL$15:$CL$41,"&gt;="&amp;F941))&lt;E941,F941&lt;&gt;0),"Leaver",IFERROR(S941/X941*$M$9,0))</f>
        <v>0</v>
      </c>
      <c r="W941" s="238">
        <f>IF(AND(LARGE('Sch A. Input'!$CL$15:$CL$41,COUNTIF('Sch A. Input'!$CL$15:$CL$41,"&gt;="&amp;F941))&lt;E941,F941&lt;&gt;0),"Leaver",V941+T941)</f>
        <v>0</v>
      </c>
      <c r="X941" s="264">
        <f>IF(AND(LARGE('Sch A. Input'!$CL$15:$CL$41,COUNTIF('Sch A. Input'!$CL$15:$CL$41,"&gt;="&amp;F941))&lt;E941,F941&lt;&gt;0),"Leaver",IF(OR(D941="",D941&gt;$L$11,($L$11-14)&lt;$K$9),0,(E941+1-D941)/14-1))</f>
        <v>0</v>
      </c>
      <c r="Y941" s="265">
        <f>IF(AND(LARGE('Sch A. Input'!$CL$15:$CL$41,COUNTIF('Sch A. Input'!$CL$15:$CL$41,"&gt;="&amp;F941))&lt;E941,F941&lt;&gt;0),"Leaver",IFERROR(IF((S941/$X941*$M$9+T941)&gt;$D$12,"YES","NO"),0))</f>
        <v>0</v>
      </c>
      <c r="Z941" s="225">
        <f>IF(AND(LARGE('Sch A. Input'!$CL$15:$CL$41,COUNTIF('Sch A. Input'!$CL$15:$CL$41,"&gt;="&amp;F941))&lt;E941,F941&lt;&gt;0),"Leaver",IFERROR(IF($Y941="YES",MIN($U941*($G$12/$D$12),$G$12),(SUMPRODUCT(--((MIN(W941,$D$12))&gt;$C$9:$C$12),((MIN(W941,$D$12))-$C$9:$C$12),$H$9:$H$12))-((1-(X941/$M$9))*(SUMPRODUCT(--((MIN(V941,$D$12))&gt;$C$9:$C$12),((MIN(V941,$D$12))-$C$9:$C$12),$H$9:$H$12)))),0))</f>
        <v>0</v>
      </c>
      <c r="AA941" s="169">
        <f>IF(AND(LARGE('Sch A. Input'!$CL$15:$CL$41,COUNTIF('Sch A. Input'!$CL$15:$CL$41,"&gt;="&amp;F941))&lt;E941,F941&lt;&gt;0),"Leaver",IFERROR(Z941/U941,0))</f>
        <v>0</v>
      </c>
      <c r="AB941" s="170">
        <f>IF(AND(LARGE('Sch A. Input'!$CL$15:$CL$41,COUNTIF('Sch A. Input'!$CL$15:$CL$41,"&gt;="&amp;F941))&lt;E941,F941&lt;&gt;0),"Leaver",Q941-Z941)</f>
        <v>0</v>
      </c>
      <c r="AC941" s="94">
        <f t="shared" si="154"/>
        <v>0</v>
      </c>
      <c r="BK941" s="2"/>
      <c r="BL941" s="2"/>
      <c r="CI941"/>
    </row>
    <row r="942" spans="2:87" x14ac:dyDescent="0.35">
      <c r="B942" s="70" t="str">
        <f>IF('Sch A. Input'!B940="","",'Sch A. Input'!B940)</f>
        <v/>
      </c>
      <c r="C942" s="75" t="str">
        <f>IF('Sch A. Input'!C940="","",'Sch A. Input'!C940)</f>
        <v/>
      </c>
      <c r="D942" s="71" t="str">
        <f>IF('Sch A. Input'!D940="","",'Sch A. Input'!D940)</f>
        <v/>
      </c>
      <c r="E942" s="71">
        <f>'Sch A. Input'!E940</f>
        <v>45016</v>
      </c>
      <c r="F942" s="71">
        <f>'Sch A. Input'!F940</f>
        <v>0</v>
      </c>
      <c r="G942" s="226">
        <f>SUMIFS('Sch A. Input'!H940:CJ940,'Sch A. Input'!$H$13:$CJ$13,$L$11,'Sch A. Input'!$H$14:$CJ$14,"Recurring")</f>
        <v>0</v>
      </c>
      <c r="H942" s="226">
        <f>SUMIFS('Sch A. Input'!H940:CJ940,'Sch A. Input'!$H$13:$CJ$13,$L$11,'Sch A. Input'!$H$14:$CJ$14,"One-time")</f>
        <v>0</v>
      </c>
      <c r="I942" s="227">
        <f t="shared" si="148"/>
        <v>0</v>
      </c>
      <c r="J942" s="228">
        <f>SUMIFS('Sch A. Input'!H940:CJ940,'Sch A. Input'!$H$14:$CJ$14,"Recurring",'Sch A. Input'!$H$13:$CJ$13,"&lt;="&amp;$L$11)</f>
        <v>0</v>
      </c>
      <c r="K942" s="228">
        <f>SUMIFS('Sch A. Input'!H940:CJ940,'Sch A. Input'!$H$14:$CJ$14,"One-time",'Sch A. Input'!$H$13:$CJ$13,"&lt;="&amp;$L$11)</f>
        <v>0</v>
      </c>
      <c r="L942" s="229">
        <f t="shared" si="149"/>
        <v>0</v>
      </c>
      <c r="M942" s="228">
        <f t="shared" si="150"/>
        <v>0</v>
      </c>
      <c r="N942" s="228">
        <f t="shared" si="151"/>
        <v>0</v>
      </c>
      <c r="O942" s="259">
        <f t="shared" si="152"/>
        <v>0</v>
      </c>
      <c r="P942" s="268">
        <f t="shared" si="146"/>
        <v>0</v>
      </c>
      <c r="Q942" s="231">
        <f t="shared" si="147"/>
        <v>0</v>
      </c>
      <c r="R942" s="97">
        <f t="shared" si="153"/>
        <v>0</v>
      </c>
      <c r="S942" s="237">
        <f>IF(AND(LARGE('Sch A. Input'!$CL$15:$CL$41,COUNTIF('Sch A. Input'!$CL$15:$CL$41,"&gt;="&amp;F942))&lt;E942,F942&lt;&gt;0),"Leaver",J942-G942)</f>
        <v>0</v>
      </c>
      <c r="T942" s="237">
        <f>IF(AND(LARGE('Sch A. Input'!$CL$15:$CL$41,COUNTIF('Sch A. Input'!$CL$15:$CL$41,"&gt;="&amp;F942))&lt;E942,F942&lt;&gt;0),"Leaver",K942-H942)</f>
        <v>0</v>
      </c>
      <c r="U942" s="238">
        <f>IF(AND(LARGE('Sch A. Input'!$CL$15:$CL$41,COUNTIF('Sch A. Input'!$CL$15:$CL$41,"&gt;="&amp;F942))&lt;E942,F942&lt;&gt;0),"Leaver",L942-I942)</f>
        <v>0</v>
      </c>
      <c r="V942" s="238">
        <f>IF(AND(LARGE('Sch A. Input'!$CL$15:$CL$41,COUNTIF('Sch A. Input'!$CL$15:$CL$41,"&gt;="&amp;F942))&lt;E942,F942&lt;&gt;0),"Leaver",IFERROR(S942/X942*$M$9,0))</f>
        <v>0</v>
      </c>
      <c r="W942" s="238">
        <f>IF(AND(LARGE('Sch A. Input'!$CL$15:$CL$41,COUNTIF('Sch A. Input'!$CL$15:$CL$41,"&gt;="&amp;F942))&lt;E942,F942&lt;&gt;0),"Leaver",V942+T942)</f>
        <v>0</v>
      </c>
      <c r="X942" s="264">
        <f>IF(AND(LARGE('Sch A. Input'!$CL$15:$CL$41,COUNTIF('Sch A. Input'!$CL$15:$CL$41,"&gt;="&amp;F942))&lt;E942,F942&lt;&gt;0),"Leaver",IF(OR(D942="",D942&gt;$L$11,($L$11-14)&lt;$K$9),0,(E942+1-D942)/14-1))</f>
        <v>0</v>
      </c>
      <c r="Y942" s="265">
        <f>IF(AND(LARGE('Sch A. Input'!$CL$15:$CL$41,COUNTIF('Sch A. Input'!$CL$15:$CL$41,"&gt;="&amp;F942))&lt;E942,F942&lt;&gt;0),"Leaver",IFERROR(IF((S942/$X942*$M$9+T942)&gt;$D$12,"YES","NO"),0))</f>
        <v>0</v>
      </c>
      <c r="Z942" s="225">
        <f>IF(AND(LARGE('Sch A. Input'!$CL$15:$CL$41,COUNTIF('Sch A. Input'!$CL$15:$CL$41,"&gt;="&amp;F942))&lt;E942,F942&lt;&gt;0),"Leaver",IFERROR(IF($Y942="YES",MIN($U942*($G$12/$D$12),$G$12),(SUMPRODUCT(--((MIN(W942,$D$12))&gt;$C$9:$C$12),((MIN(W942,$D$12))-$C$9:$C$12),$H$9:$H$12))-((1-(X942/$M$9))*(SUMPRODUCT(--((MIN(V942,$D$12))&gt;$C$9:$C$12),((MIN(V942,$D$12))-$C$9:$C$12),$H$9:$H$12)))),0))</f>
        <v>0</v>
      </c>
      <c r="AA942" s="169">
        <f>IF(AND(LARGE('Sch A. Input'!$CL$15:$CL$41,COUNTIF('Sch A. Input'!$CL$15:$CL$41,"&gt;="&amp;F942))&lt;E942,F942&lt;&gt;0),"Leaver",IFERROR(Z942/U942,0))</f>
        <v>0</v>
      </c>
      <c r="AB942" s="170">
        <f>IF(AND(LARGE('Sch A. Input'!$CL$15:$CL$41,COUNTIF('Sch A. Input'!$CL$15:$CL$41,"&gt;="&amp;F942))&lt;E942,F942&lt;&gt;0),"Leaver",Q942-Z942)</f>
        <v>0</v>
      </c>
      <c r="AC942" s="94">
        <f t="shared" si="154"/>
        <v>0</v>
      </c>
      <c r="BK942" s="2"/>
      <c r="BL942" s="2"/>
      <c r="CI942"/>
    </row>
    <row r="943" spans="2:87" x14ac:dyDescent="0.35">
      <c r="B943" s="70" t="str">
        <f>IF('Sch A. Input'!B941="","",'Sch A. Input'!B941)</f>
        <v/>
      </c>
      <c r="C943" s="75" t="str">
        <f>IF('Sch A. Input'!C941="","",'Sch A. Input'!C941)</f>
        <v/>
      </c>
      <c r="D943" s="71" t="str">
        <f>IF('Sch A. Input'!D941="","",'Sch A. Input'!D941)</f>
        <v/>
      </c>
      <c r="E943" s="71">
        <f>'Sch A. Input'!E941</f>
        <v>45016</v>
      </c>
      <c r="F943" s="71">
        <f>'Sch A. Input'!F941</f>
        <v>0</v>
      </c>
      <c r="G943" s="226">
        <f>SUMIFS('Sch A. Input'!H941:CJ941,'Sch A. Input'!$H$13:$CJ$13,$L$11,'Sch A. Input'!$H$14:$CJ$14,"Recurring")</f>
        <v>0</v>
      </c>
      <c r="H943" s="226">
        <f>SUMIFS('Sch A. Input'!H941:CJ941,'Sch A. Input'!$H$13:$CJ$13,$L$11,'Sch A. Input'!$H$14:$CJ$14,"One-time")</f>
        <v>0</v>
      </c>
      <c r="I943" s="227">
        <f t="shared" si="148"/>
        <v>0</v>
      </c>
      <c r="J943" s="228">
        <f>SUMIFS('Sch A. Input'!H941:CJ941,'Sch A. Input'!$H$14:$CJ$14,"Recurring",'Sch A. Input'!$H$13:$CJ$13,"&lt;="&amp;$L$11)</f>
        <v>0</v>
      </c>
      <c r="K943" s="228">
        <f>SUMIFS('Sch A. Input'!H941:CJ941,'Sch A. Input'!$H$14:$CJ$14,"One-time",'Sch A. Input'!$H$13:$CJ$13,"&lt;="&amp;$L$11)</f>
        <v>0</v>
      </c>
      <c r="L943" s="229">
        <f t="shared" si="149"/>
        <v>0</v>
      </c>
      <c r="M943" s="228">
        <f t="shared" si="150"/>
        <v>0</v>
      </c>
      <c r="N943" s="228">
        <f t="shared" si="151"/>
        <v>0</v>
      </c>
      <c r="O943" s="259">
        <f t="shared" si="152"/>
        <v>0</v>
      </c>
      <c r="P943" s="268">
        <f t="shared" si="146"/>
        <v>0</v>
      </c>
      <c r="Q943" s="231">
        <f t="shared" si="147"/>
        <v>0</v>
      </c>
      <c r="R943" s="97">
        <f t="shared" si="153"/>
        <v>0</v>
      </c>
      <c r="S943" s="237">
        <f>IF(AND(LARGE('Sch A. Input'!$CL$15:$CL$41,COUNTIF('Sch A. Input'!$CL$15:$CL$41,"&gt;="&amp;F943))&lt;E943,F943&lt;&gt;0),"Leaver",J943-G943)</f>
        <v>0</v>
      </c>
      <c r="T943" s="237">
        <f>IF(AND(LARGE('Sch A. Input'!$CL$15:$CL$41,COUNTIF('Sch A. Input'!$CL$15:$CL$41,"&gt;="&amp;F943))&lt;E943,F943&lt;&gt;0),"Leaver",K943-H943)</f>
        <v>0</v>
      </c>
      <c r="U943" s="238">
        <f>IF(AND(LARGE('Sch A. Input'!$CL$15:$CL$41,COUNTIF('Sch A. Input'!$CL$15:$CL$41,"&gt;="&amp;F943))&lt;E943,F943&lt;&gt;0),"Leaver",L943-I943)</f>
        <v>0</v>
      </c>
      <c r="V943" s="238">
        <f>IF(AND(LARGE('Sch A. Input'!$CL$15:$CL$41,COUNTIF('Sch A. Input'!$CL$15:$CL$41,"&gt;="&amp;F943))&lt;E943,F943&lt;&gt;0),"Leaver",IFERROR(S943/X943*$M$9,0))</f>
        <v>0</v>
      </c>
      <c r="W943" s="238">
        <f>IF(AND(LARGE('Sch A. Input'!$CL$15:$CL$41,COUNTIF('Sch A. Input'!$CL$15:$CL$41,"&gt;="&amp;F943))&lt;E943,F943&lt;&gt;0),"Leaver",V943+T943)</f>
        <v>0</v>
      </c>
      <c r="X943" s="264">
        <f>IF(AND(LARGE('Sch A. Input'!$CL$15:$CL$41,COUNTIF('Sch A. Input'!$CL$15:$CL$41,"&gt;="&amp;F943))&lt;E943,F943&lt;&gt;0),"Leaver",IF(OR(D943="",D943&gt;$L$11,($L$11-14)&lt;$K$9),0,(E943+1-D943)/14-1))</f>
        <v>0</v>
      </c>
      <c r="Y943" s="265">
        <f>IF(AND(LARGE('Sch A. Input'!$CL$15:$CL$41,COUNTIF('Sch A. Input'!$CL$15:$CL$41,"&gt;="&amp;F943))&lt;E943,F943&lt;&gt;0),"Leaver",IFERROR(IF((S943/$X943*$M$9+T943)&gt;$D$12,"YES","NO"),0))</f>
        <v>0</v>
      </c>
      <c r="Z943" s="225">
        <f>IF(AND(LARGE('Sch A. Input'!$CL$15:$CL$41,COUNTIF('Sch A. Input'!$CL$15:$CL$41,"&gt;="&amp;F943))&lt;E943,F943&lt;&gt;0),"Leaver",IFERROR(IF($Y943="YES",MIN($U943*($G$12/$D$12),$G$12),(SUMPRODUCT(--((MIN(W943,$D$12))&gt;$C$9:$C$12),((MIN(W943,$D$12))-$C$9:$C$12),$H$9:$H$12))-((1-(X943/$M$9))*(SUMPRODUCT(--((MIN(V943,$D$12))&gt;$C$9:$C$12),((MIN(V943,$D$12))-$C$9:$C$12),$H$9:$H$12)))),0))</f>
        <v>0</v>
      </c>
      <c r="AA943" s="169">
        <f>IF(AND(LARGE('Sch A. Input'!$CL$15:$CL$41,COUNTIF('Sch A. Input'!$CL$15:$CL$41,"&gt;="&amp;F943))&lt;E943,F943&lt;&gt;0),"Leaver",IFERROR(Z943/U943,0))</f>
        <v>0</v>
      </c>
      <c r="AB943" s="170">
        <f>IF(AND(LARGE('Sch A. Input'!$CL$15:$CL$41,COUNTIF('Sch A. Input'!$CL$15:$CL$41,"&gt;="&amp;F943))&lt;E943,F943&lt;&gt;0),"Leaver",Q943-Z943)</f>
        <v>0</v>
      </c>
      <c r="AC943" s="94">
        <f t="shared" si="154"/>
        <v>0</v>
      </c>
      <c r="BK943" s="2"/>
      <c r="BL943" s="2"/>
      <c r="CI943"/>
    </row>
    <row r="944" spans="2:87" x14ac:dyDescent="0.35">
      <c r="B944" s="70" t="str">
        <f>IF('Sch A. Input'!B942="","",'Sch A. Input'!B942)</f>
        <v/>
      </c>
      <c r="C944" s="75" t="str">
        <f>IF('Sch A. Input'!C942="","",'Sch A. Input'!C942)</f>
        <v/>
      </c>
      <c r="D944" s="71" t="str">
        <f>IF('Sch A. Input'!D942="","",'Sch A. Input'!D942)</f>
        <v/>
      </c>
      <c r="E944" s="71">
        <f>'Sch A. Input'!E942</f>
        <v>45016</v>
      </c>
      <c r="F944" s="71">
        <f>'Sch A. Input'!F942</f>
        <v>0</v>
      </c>
      <c r="G944" s="226">
        <f>SUMIFS('Sch A. Input'!H942:CJ942,'Sch A. Input'!$H$13:$CJ$13,$L$11,'Sch A. Input'!$H$14:$CJ$14,"Recurring")</f>
        <v>0</v>
      </c>
      <c r="H944" s="226">
        <f>SUMIFS('Sch A. Input'!H942:CJ942,'Sch A. Input'!$H$13:$CJ$13,$L$11,'Sch A. Input'!$H$14:$CJ$14,"One-time")</f>
        <v>0</v>
      </c>
      <c r="I944" s="227">
        <f t="shared" si="148"/>
        <v>0</v>
      </c>
      <c r="J944" s="228">
        <f>SUMIFS('Sch A. Input'!H942:CJ942,'Sch A. Input'!$H$14:$CJ$14,"Recurring",'Sch A. Input'!$H$13:$CJ$13,"&lt;="&amp;$L$11)</f>
        <v>0</v>
      </c>
      <c r="K944" s="228">
        <f>SUMIFS('Sch A. Input'!H942:CJ942,'Sch A. Input'!$H$14:$CJ$14,"One-time",'Sch A. Input'!$H$13:$CJ$13,"&lt;="&amp;$L$11)</f>
        <v>0</v>
      </c>
      <c r="L944" s="229">
        <f t="shared" si="149"/>
        <v>0</v>
      </c>
      <c r="M944" s="228">
        <f t="shared" si="150"/>
        <v>0</v>
      </c>
      <c r="N944" s="228">
        <f t="shared" si="151"/>
        <v>0</v>
      </c>
      <c r="O944" s="259">
        <f t="shared" si="152"/>
        <v>0</v>
      </c>
      <c r="P944" s="268">
        <f t="shared" si="146"/>
        <v>0</v>
      </c>
      <c r="Q944" s="231">
        <f t="shared" si="147"/>
        <v>0</v>
      </c>
      <c r="R944" s="97">
        <f t="shared" si="153"/>
        <v>0</v>
      </c>
      <c r="S944" s="237">
        <f>IF(AND(LARGE('Sch A. Input'!$CL$15:$CL$41,COUNTIF('Sch A. Input'!$CL$15:$CL$41,"&gt;="&amp;F944))&lt;E944,F944&lt;&gt;0),"Leaver",J944-G944)</f>
        <v>0</v>
      </c>
      <c r="T944" s="237">
        <f>IF(AND(LARGE('Sch A. Input'!$CL$15:$CL$41,COUNTIF('Sch A. Input'!$CL$15:$CL$41,"&gt;="&amp;F944))&lt;E944,F944&lt;&gt;0),"Leaver",K944-H944)</f>
        <v>0</v>
      </c>
      <c r="U944" s="238">
        <f>IF(AND(LARGE('Sch A. Input'!$CL$15:$CL$41,COUNTIF('Sch A. Input'!$CL$15:$CL$41,"&gt;="&amp;F944))&lt;E944,F944&lt;&gt;0),"Leaver",L944-I944)</f>
        <v>0</v>
      </c>
      <c r="V944" s="238">
        <f>IF(AND(LARGE('Sch A. Input'!$CL$15:$CL$41,COUNTIF('Sch A. Input'!$CL$15:$CL$41,"&gt;="&amp;F944))&lt;E944,F944&lt;&gt;0),"Leaver",IFERROR(S944/X944*$M$9,0))</f>
        <v>0</v>
      </c>
      <c r="W944" s="238">
        <f>IF(AND(LARGE('Sch A. Input'!$CL$15:$CL$41,COUNTIF('Sch A. Input'!$CL$15:$CL$41,"&gt;="&amp;F944))&lt;E944,F944&lt;&gt;0),"Leaver",V944+T944)</f>
        <v>0</v>
      </c>
      <c r="X944" s="264">
        <f>IF(AND(LARGE('Sch A. Input'!$CL$15:$CL$41,COUNTIF('Sch A. Input'!$CL$15:$CL$41,"&gt;="&amp;F944))&lt;E944,F944&lt;&gt;0),"Leaver",IF(OR(D944="",D944&gt;$L$11,($L$11-14)&lt;$K$9),0,(E944+1-D944)/14-1))</f>
        <v>0</v>
      </c>
      <c r="Y944" s="265">
        <f>IF(AND(LARGE('Sch A. Input'!$CL$15:$CL$41,COUNTIF('Sch A. Input'!$CL$15:$CL$41,"&gt;="&amp;F944))&lt;E944,F944&lt;&gt;0),"Leaver",IFERROR(IF((S944/$X944*$M$9+T944)&gt;$D$12,"YES","NO"),0))</f>
        <v>0</v>
      </c>
      <c r="Z944" s="225">
        <f>IF(AND(LARGE('Sch A. Input'!$CL$15:$CL$41,COUNTIF('Sch A. Input'!$CL$15:$CL$41,"&gt;="&amp;F944))&lt;E944,F944&lt;&gt;0),"Leaver",IFERROR(IF($Y944="YES",MIN($U944*($G$12/$D$12),$G$12),(SUMPRODUCT(--((MIN(W944,$D$12))&gt;$C$9:$C$12),((MIN(W944,$D$12))-$C$9:$C$12),$H$9:$H$12))-((1-(X944/$M$9))*(SUMPRODUCT(--((MIN(V944,$D$12))&gt;$C$9:$C$12),((MIN(V944,$D$12))-$C$9:$C$12),$H$9:$H$12)))),0))</f>
        <v>0</v>
      </c>
      <c r="AA944" s="169">
        <f>IF(AND(LARGE('Sch A. Input'!$CL$15:$CL$41,COUNTIF('Sch A. Input'!$CL$15:$CL$41,"&gt;="&amp;F944))&lt;E944,F944&lt;&gt;0),"Leaver",IFERROR(Z944/U944,0))</f>
        <v>0</v>
      </c>
      <c r="AB944" s="170">
        <f>IF(AND(LARGE('Sch A. Input'!$CL$15:$CL$41,COUNTIF('Sch A. Input'!$CL$15:$CL$41,"&gt;="&amp;F944))&lt;E944,F944&lt;&gt;0),"Leaver",Q944-Z944)</f>
        <v>0</v>
      </c>
      <c r="AC944" s="94">
        <f t="shared" si="154"/>
        <v>0</v>
      </c>
      <c r="BK944" s="2"/>
      <c r="BL944" s="2"/>
      <c r="CI944"/>
    </row>
    <row r="945" spans="2:87" x14ac:dyDescent="0.35">
      <c r="B945" s="70" t="str">
        <f>IF('Sch A. Input'!B943="","",'Sch A. Input'!B943)</f>
        <v/>
      </c>
      <c r="C945" s="75" t="str">
        <f>IF('Sch A. Input'!C943="","",'Sch A. Input'!C943)</f>
        <v/>
      </c>
      <c r="D945" s="71" t="str">
        <f>IF('Sch A. Input'!D943="","",'Sch A. Input'!D943)</f>
        <v/>
      </c>
      <c r="E945" s="71">
        <f>'Sch A. Input'!E943</f>
        <v>45016</v>
      </c>
      <c r="F945" s="71">
        <f>'Sch A. Input'!F943</f>
        <v>0</v>
      </c>
      <c r="G945" s="226">
        <f>SUMIFS('Sch A. Input'!H943:CJ943,'Sch A. Input'!$H$13:$CJ$13,$L$11,'Sch A. Input'!$H$14:$CJ$14,"Recurring")</f>
        <v>0</v>
      </c>
      <c r="H945" s="226">
        <f>SUMIFS('Sch A. Input'!H943:CJ943,'Sch A. Input'!$H$13:$CJ$13,$L$11,'Sch A. Input'!$H$14:$CJ$14,"One-time")</f>
        <v>0</v>
      </c>
      <c r="I945" s="227">
        <f t="shared" si="148"/>
        <v>0</v>
      </c>
      <c r="J945" s="228">
        <f>SUMIFS('Sch A. Input'!H943:CJ943,'Sch A. Input'!$H$14:$CJ$14,"Recurring",'Sch A. Input'!$H$13:$CJ$13,"&lt;="&amp;$L$11)</f>
        <v>0</v>
      </c>
      <c r="K945" s="228">
        <f>SUMIFS('Sch A. Input'!H943:CJ943,'Sch A. Input'!$H$14:$CJ$14,"One-time",'Sch A. Input'!$H$13:$CJ$13,"&lt;="&amp;$L$11)</f>
        <v>0</v>
      </c>
      <c r="L945" s="229">
        <f t="shared" si="149"/>
        <v>0</v>
      </c>
      <c r="M945" s="228">
        <f t="shared" si="150"/>
        <v>0</v>
      </c>
      <c r="N945" s="228">
        <f t="shared" si="151"/>
        <v>0</v>
      </c>
      <c r="O945" s="259">
        <f t="shared" si="152"/>
        <v>0</v>
      </c>
      <c r="P945" s="268">
        <f t="shared" si="146"/>
        <v>0</v>
      </c>
      <c r="Q945" s="231">
        <f t="shared" si="147"/>
        <v>0</v>
      </c>
      <c r="R945" s="97">
        <f t="shared" si="153"/>
        <v>0</v>
      </c>
      <c r="S945" s="237">
        <f>IF(AND(LARGE('Sch A. Input'!$CL$15:$CL$41,COUNTIF('Sch A. Input'!$CL$15:$CL$41,"&gt;="&amp;F945))&lt;E945,F945&lt;&gt;0),"Leaver",J945-G945)</f>
        <v>0</v>
      </c>
      <c r="T945" s="237">
        <f>IF(AND(LARGE('Sch A. Input'!$CL$15:$CL$41,COUNTIF('Sch A. Input'!$CL$15:$CL$41,"&gt;="&amp;F945))&lt;E945,F945&lt;&gt;0),"Leaver",K945-H945)</f>
        <v>0</v>
      </c>
      <c r="U945" s="238">
        <f>IF(AND(LARGE('Sch A. Input'!$CL$15:$CL$41,COUNTIF('Sch A. Input'!$CL$15:$CL$41,"&gt;="&amp;F945))&lt;E945,F945&lt;&gt;0),"Leaver",L945-I945)</f>
        <v>0</v>
      </c>
      <c r="V945" s="238">
        <f>IF(AND(LARGE('Sch A. Input'!$CL$15:$CL$41,COUNTIF('Sch A. Input'!$CL$15:$CL$41,"&gt;="&amp;F945))&lt;E945,F945&lt;&gt;0),"Leaver",IFERROR(S945/X945*$M$9,0))</f>
        <v>0</v>
      </c>
      <c r="W945" s="238">
        <f>IF(AND(LARGE('Sch A. Input'!$CL$15:$CL$41,COUNTIF('Sch A. Input'!$CL$15:$CL$41,"&gt;="&amp;F945))&lt;E945,F945&lt;&gt;0),"Leaver",V945+T945)</f>
        <v>0</v>
      </c>
      <c r="X945" s="264">
        <f>IF(AND(LARGE('Sch A. Input'!$CL$15:$CL$41,COUNTIF('Sch A. Input'!$CL$15:$CL$41,"&gt;="&amp;F945))&lt;E945,F945&lt;&gt;0),"Leaver",IF(OR(D945="",D945&gt;$L$11,($L$11-14)&lt;$K$9),0,(E945+1-D945)/14-1))</f>
        <v>0</v>
      </c>
      <c r="Y945" s="265">
        <f>IF(AND(LARGE('Sch A. Input'!$CL$15:$CL$41,COUNTIF('Sch A. Input'!$CL$15:$CL$41,"&gt;="&amp;F945))&lt;E945,F945&lt;&gt;0),"Leaver",IFERROR(IF((S945/$X945*$M$9+T945)&gt;$D$12,"YES","NO"),0))</f>
        <v>0</v>
      </c>
      <c r="Z945" s="225">
        <f>IF(AND(LARGE('Sch A. Input'!$CL$15:$CL$41,COUNTIF('Sch A. Input'!$CL$15:$CL$41,"&gt;="&amp;F945))&lt;E945,F945&lt;&gt;0),"Leaver",IFERROR(IF($Y945="YES",MIN($U945*($G$12/$D$12),$G$12),(SUMPRODUCT(--((MIN(W945,$D$12))&gt;$C$9:$C$12),((MIN(W945,$D$12))-$C$9:$C$12),$H$9:$H$12))-((1-(X945/$M$9))*(SUMPRODUCT(--((MIN(V945,$D$12))&gt;$C$9:$C$12),((MIN(V945,$D$12))-$C$9:$C$12),$H$9:$H$12)))),0))</f>
        <v>0</v>
      </c>
      <c r="AA945" s="169">
        <f>IF(AND(LARGE('Sch A. Input'!$CL$15:$CL$41,COUNTIF('Sch A. Input'!$CL$15:$CL$41,"&gt;="&amp;F945))&lt;E945,F945&lt;&gt;0),"Leaver",IFERROR(Z945/U945,0))</f>
        <v>0</v>
      </c>
      <c r="AB945" s="170">
        <f>IF(AND(LARGE('Sch A. Input'!$CL$15:$CL$41,COUNTIF('Sch A. Input'!$CL$15:$CL$41,"&gt;="&amp;F945))&lt;E945,F945&lt;&gt;0),"Leaver",Q945-Z945)</f>
        <v>0</v>
      </c>
      <c r="AC945" s="94">
        <f t="shared" si="154"/>
        <v>0</v>
      </c>
      <c r="BK945" s="2"/>
      <c r="BL945" s="2"/>
      <c r="CI945"/>
    </row>
    <row r="946" spans="2:87" x14ac:dyDescent="0.35">
      <c r="B946" s="70" t="str">
        <f>IF('Sch A. Input'!B944="","",'Sch A. Input'!B944)</f>
        <v/>
      </c>
      <c r="C946" s="75" t="str">
        <f>IF('Sch A. Input'!C944="","",'Sch A. Input'!C944)</f>
        <v/>
      </c>
      <c r="D946" s="71" t="str">
        <f>IF('Sch A. Input'!D944="","",'Sch A. Input'!D944)</f>
        <v/>
      </c>
      <c r="E946" s="71">
        <f>'Sch A. Input'!E944</f>
        <v>45016</v>
      </c>
      <c r="F946" s="71">
        <f>'Sch A. Input'!F944</f>
        <v>0</v>
      </c>
      <c r="G946" s="226">
        <f>SUMIFS('Sch A. Input'!H944:CJ944,'Sch A. Input'!$H$13:$CJ$13,$L$11,'Sch A. Input'!$H$14:$CJ$14,"Recurring")</f>
        <v>0</v>
      </c>
      <c r="H946" s="226">
        <f>SUMIFS('Sch A. Input'!H944:CJ944,'Sch A. Input'!$H$13:$CJ$13,$L$11,'Sch A. Input'!$H$14:$CJ$14,"One-time")</f>
        <v>0</v>
      </c>
      <c r="I946" s="227">
        <f t="shared" si="148"/>
        <v>0</v>
      </c>
      <c r="J946" s="228">
        <f>SUMIFS('Sch A. Input'!H944:CJ944,'Sch A. Input'!$H$14:$CJ$14,"Recurring",'Sch A. Input'!$H$13:$CJ$13,"&lt;="&amp;$L$11)</f>
        <v>0</v>
      </c>
      <c r="K946" s="228">
        <f>SUMIFS('Sch A. Input'!H944:CJ944,'Sch A. Input'!$H$14:$CJ$14,"One-time",'Sch A. Input'!$H$13:$CJ$13,"&lt;="&amp;$L$11)</f>
        <v>0</v>
      </c>
      <c r="L946" s="229">
        <f t="shared" si="149"/>
        <v>0</v>
      </c>
      <c r="M946" s="228">
        <f t="shared" si="150"/>
        <v>0</v>
      </c>
      <c r="N946" s="228">
        <f t="shared" si="151"/>
        <v>0</v>
      </c>
      <c r="O946" s="259">
        <f t="shared" si="152"/>
        <v>0</v>
      </c>
      <c r="P946" s="268">
        <f t="shared" si="146"/>
        <v>0</v>
      </c>
      <c r="Q946" s="231">
        <f t="shared" si="147"/>
        <v>0</v>
      </c>
      <c r="R946" s="97">
        <f t="shared" si="153"/>
        <v>0</v>
      </c>
      <c r="S946" s="237">
        <f>IF(AND(LARGE('Sch A. Input'!$CL$15:$CL$41,COUNTIF('Sch A. Input'!$CL$15:$CL$41,"&gt;="&amp;F946))&lt;E946,F946&lt;&gt;0),"Leaver",J946-G946)</f>
        <v>0</v>
      </c>
      <c r="T946" s="237">
        <f>IF(AND(LARGE('Sch A. Input'!$CL$15:$CL$41,COUNTIF('Sch A. Input'!$CL$15:$CL$41,"&gt;="&amp;F946))&lt;E946,F946&lt;&gt;0),"Leaver",K946-H946)</f>
        <v>0</v>
      </c>
      <c r="U946" s="238">
        <f>IF(AND(LARGE('Sch A. Input'!$CL$15:$CL$41,COUNTIF('Sch A. Input'!$CL$15:$CL$41,"&gt;="&amp;F946))&lt;E946,F946&lt;&gt;0),"Leaver",L946-I946)</f>
        <v>0</v>
      </c>
      <c r="V946" s="238">
        <f>IF(AND(LARGE('Sch A. Input'!$CL$15:$CL$41,COUNTIF('Sch A. Input'!$CL$15:$CL$41,"&gt;="&amp;F946))&lt;E946,F946&lt;&gt;0),"Leaver",IFERROR(S946/X946*$M$9,0))</f>
        <v>0</v>
      </c>
      <c r="W946" s="238">
        <f>IF(AND(LARGE('Sch A. Input'!$CL$15:$CL$41,COUNTIF('Sch A. Input'!$CL$15:$CL$41,"&gt;="&amp;F946))&lt;E946,F946&lt;&gt;0),"Leaver",V946+T946)</f>
        <v>0</v>
      </c>
      <c r="X946" s="264">
        <f>IF(AND(LARGE('Sch A. Input'!$CL$15:$CL$41,COUNTIF('Sch A. Input'!$CL$15:$CL$41,"&gt;="&amp;F946))&lt;E946,F946&lt;&gt;0),"Leaver",IF(OR(D946="",D946&gt;$L$11,($L$11-14)&lt;$K$9),0,(E946+1-D946)/14-1))</f>
        <v>0</v>
      </c>
      <c r="Y946" s="265">
        <f>IF(AND(LARGE('Sch A. Input'!$CL$15:$CL$41,COUNTIF('Sch A. Input'!$CL$15:$CL$41,"&gt;="&amp;F946))&lt;E946,F946&lt;&gt;0),"Leaver",IFERROR(IF((S946/$X946*$M$9+T946)&gt;$D$12,"YES","NO"),0))</f>
        <v>0</v>
      </c>
      <c r="Z946" s="225">
        <f>IF(AND(LARGE('Sch A. Input'!$CL$15:$CL$41,COUNTIF('Sch A. Input'!$CL$15:$CL$41,"&gt;="&amp;F946))&lt;E946,F946&lt;&gt;0),"Leaver",IFERROR(IF($Y946="YES",MIN($U946*($G$12/$D$12),$G$12),(SUMPRODUCT(--((MIN(W946,$D$12))&gt;$C$9:$C$12),((MIN(W946,$D$12))-$C$9:$C$12),$H$9:$H$12))-((1-(X946/$M$9))*(SUMPRODUCT(--((MIN(V946,$D$12))&gt;$C$9:$C$12),((MIN(V946,$D$12))-$C$9:$C$12),$H$9:$H$12)))),0))</f>
        <v>0</v>
      </c>
      <c r="AA946" s="169">
        <f>IF(AND(LARGE('Sch A. Input'!$CL$15:$CL$41,COUNTIF('Sch A. Input'!$CL$15:$CL$41,"&gt;="&amp;F946))&lt;E946,F946&lt;&gt;0),"Leaver",IFERROR(Z946/U946,0))</f>
        <v>0</v>
      </c>
      <c r="AB946" s="170">
        <f>IF(AND(LARGE('Sch A. Input'!$CL$15:$CL$41,COUNTIF('Sch A. Input'!$CL$15:$CL$41,"&gt;="&amp;F946))&lt;E946,F946&lt;&gt;0),"Leaver",Q946-Z946)</f>
        <v>0</v>
      </c>
      <c r="AC946" s="94">
        <f t="shared" si="154"/>
        <v>0</v>
      </c>
      <c r="BK946" s="2"/>
      <c r="BL946" s="2"/>
      <c r="CI946"/>
    </row>
    <row r="947" spans="2:87" x14ac:dyDescent="0.35">
      <c r="B947" s="70" t="str">
        <f>IF('Sch A. Input'!B945="","",'Sch A. Input'!B945)</f>
        <v/>
      </c>
      <c r="C947" s="75" t="str">
        <f>IF('Sch A. Input'!C945="","",'Sch A. Input'!C945)</f>
        <v/>
      </c>
      <c r="D947" s="71" t="str">
        <f>IF('Sch A. Input'!D945="","",'Sch A. Input'!D945)</f>
        <v/>
      </c>
      <c r="E947" s="71">
        <f>'Sch A. Input'!E945</f>
        <v>45016</v>
      </c>
      <c r="F947" s="71">
        <f>'Sch A. Input'!F945</f>
        <v>0</v>
      </c>
      <c r="G947" s="226">
        <f>SUMIFS('Sch A. Input'!H945:CJ945,'Sch A. Input'!$H$13:$CJ$13,$L$11,'Sch A. Input'!$H$14:$CJ$14,"Recurring")</f>
        <v>0</v>
      </c>
      <c r="H947" s="226">
        <f>SUMIFS('Sch A. Input'!H945:CJ945,'Sch A. Input'!$H$13:$CJ$13,$L$11,'Sch A. Input'!$H$14:$CJ$14,"One-time")</f>
        <v>0</v>
      </c>
      <c r="I947" s="227">
        <f t="shared" si="148"/>
        <v>0</v>
      </c>
      <c r="J947" s="228">
        <f>SUMIFS('Sch A. Input'!H945:CJ945,'Sch A. Input'!$H$14:$CJ$14,"Recurring",'Sch A. Input'!$H$13:$CJ$13,"&lt;="&amp;$L$11)</f>
        <v>0</v>
      </c>
      <c r="K947" s="228">
        <f>SUMIFS('Sch A. Input'!H945:CJ945,'Sch A. Input'!$H$14:$CJ$14,"One-time",'Sch A. Input'!$H$13:$CJ$13,"&lt;="&amp;$L$11)</f>
        <v>0</v>
      </c>
      <c r="L947" s="229">
        <f t="shared" si="149"/>
        <v>0</v>
      </c>
      <c r="M947" s="228">
        <f t="shared" si="150"/>
        <v>0</v>
      </c>
      <c r="N947" s="228">
        <f t="shared" si="151"/>
        <v>0</v>
      </c>
      <c r="O947" s="259">
        <f t="shared" si="152"/>
        <v>0</v>
      </c>
      <c r="P947" s="268">
        <f t="shared" si="146"/>
        <v>0</v>
      </c>
      <c r="Q947" s="231">
        <f t="shared" si="147"/>
        <v>0</v>
      </c>
      <c r="R947" s="97">
        <f t="shared" si="153"/>
        <v>0</v>
      </c>
      <c r="S947" s="237">
        <f>IF(AND(LARGE('Sch A. Input'!$CL$15:$CL$41,COUNTIF('Sch A. Input'!$CL$15:$CL$41,"&gt;="&amp;F947))&lt;E947,F947&lt;&gt;0),"Leaver",J947-G947)</f>
        <v>0</v>
      </c>
      <c r="T947" s="237">
        <f>IF(AND(LARGE('Sch A. Input'!$CL$15:$CL$41,COUNTIF('Sch A. Input'!$CL$15:$CL$41,"&gt;="&amp;F947))&lt;E947,F947&lt;&gt;0),"Leaver",K947-H947)</f>
        <v>0</v>
      </c>
      <c r="U947" s="238">
        <f>IF(AND(LARGE('Sch A. Input'!$CL$15:$CL$41,COUNTIF('Sch A. Input'!$CL$15:$CL$41,"&gt;="&amp;F947))&lt;E947,F947&lt;&gt;0),"Leaver",L947-I947)</f>
        <v>0</v>
      </c>
      <c r="V947" s="238">
        <f>IF(AND(LARGE('Sch A. Input'!$CL$15:$CL$41,COUNTIF('Sch A. Input'!$CL$15:$CL$41,"&gt;="&amp;F947))&lt;E947,F947&lt;&gt;0),"Leaver",IFERROR(S947/X947*$M$9,0))</f>
        <v>0</v>
      </c>
      <c r="W947" s="238">
        <f>IF(AND(LARGE('Sch A. Input'!$CL$15:$CL$41,COUNTIF('Sch A. Input'!$CL$15:$CL$41,"&gt;="&amp;F947))&lt;E947,F947&lt;&gt;0),"Leaver",V947+T947)</f>
        <v>0</v>
      </c>
      <c r="X947" s="264">
        <f>IF(AND(LARGE('Sch A. Input'!$CL$15:$CL$41,COUNTIF('Sch A. Input'!$CL$15:$CL$41,"&gt;="&amp;F947))&lt;E947,F947&lt;&gt;0),"Leaver",IF(OR(D947="",D947&gt;$L$11,($L$11-14)&lt;$K$9),0,(E947+1-D947)/14-1))</f>
        <v>0</v>
      </c>
      <c r="Y947" s="265">
        <f>IF(AND(LARGE('Sch A. Input'!$CL$15:$CL$41,COUNTIF('Sch A. Input'!$CL$15:$CL$41,"&gt;="&amp;F947))&lt;E947,F947&lt;&gt;0),"Leaver",IFERROR(IF((S947/$X947*$M$9+T947)&gt;$D$12,"YES","NO"),0))</f>
        <v>0</v>
      </c>
      <c r="Z947" s="225">
        <f>IF(AND(LARGE('Sch A. Input'!$CL$15:$CL$41,COUNTIF('Sch A. Input'!$CL$15:$CL$41,"&gt;="&amp;F947))&lt;E947,F947&lt;&gt;0),"Leaver",IFERROR(IF($Y947="YES",MIN($U947*($G$12/$D$12),$G$12),(SUMPRODUCT(--((MIN(W947,$D$12))&gt;$C$9:$C$12),((MIN(W947,$D$12))-$C$9:$C$12),$H$9:$H$12))-((1-(X947/$M$9))*(SUMPRODUCT(--((MIN(V947,$D$12))&gt;$C$9:$C$12),((MIN(V947,$D$12))-$C$9:$C$12),$H$9:$H$12)))),0))</f>
        <v>0</v>
      </c>
      <c r="AA947" s="169">
        <f>IF(AND(LARGE('Sch A. Input'!$CL$15:$CL$41,COUNTIF('Sch A. Input'!$CL$15:$CL$41,"&gt;="&amp;F947))&lt;E947,F947&lt;&gt;0),"Leaver",IFERROR(Z947/U947,0))</f>
        <v>0</v>
      </c>
      <c r="AB947" s="170">
        <f>IF(AND(LARGE('Sch A. Input'!$CL$15:$CL$41,COUNTIF('Sch A. Input'!$CL$15:$CL$41,"&gt;="&amp;F947))&lt;E947,F947&lt;&gt;0),"Leaver",Q947-Z947)</f>
        <v>0</v>
      </c>
      <c r="AC947" s="94">
        <f t="shared" si="154"/>
        <v>0</v>
      </c>
      <c r="BK947" s="2"/>
      <c r="BL947" s="2"/>
      <c r="CI947"/>
    </row>
    <row r="948" spans="2:87" x14ac:dyDescent="0.35">
      <c r="B948" s="70" t="str">
        <f>IF('Sch A. Input'!B946="","",'Sch A. Input'!B946)</f>
        <v/>
      </c>
      <c r="C948" s="75" t="str">
        <f>IF('Sch A. Input'!C946="","",'Sch A. Input'!C946)</f>
        <v/>
      </c>
      <c r="D948" s="71" t="str">
        <f>IF('Sch A. Input'!D946="","",'Sch A. Input'!D946)</f>
        <v/>
      </c>
      <c r="E948" s="71">
        <f>'Sch A. Input'!E946</f>
        <v>45016</v>
      </c>
      <c r="F948" s="71">
        <f>'Sch A. Input'!F946</f>
        <v>0</v>
      </c>
      <c r="G948" s="226">
        <f>SUMIFS('Sch A. Input'!H946:CJ946,'Sch A. Input'!$H$13:$CJ$13,$L$11,'Sch A. Input'!$H$14:$CJ$14,"Recurring")</f>
        <v>0</v>
      </c>
      <c r="H948" s="226">
        <f>SUMIFS('Sch A. Input'!H946:CJ946,'Sch A. Input'!$H$13:$CJ$13,$L$11,'Sch A. Input'!$H$14:$CJ$14,"One-time")</f>
        <v>0</v>
      </c>
      <c r="I948" s="227">
        <f t="shared" si="148"/>
        <v>0</v>
      </c>
      <c r="J948" s="228">
        <f>SUMIFS('Sch A. Input'!H946:CJ946,'Sch A. Input'!$H$14:$CJ$14,"Recurring",'Sch A. Input'!$H$13:$CJ$13,"&lt;="&amp;$L$11)</f>
        <v>0</v>
      </c>
      <c r="K948" s="228">
        <f>SUMIFS('Sch A. Input'!H946:CJ946,'Sch A. Input'!$H$14:$CJ$14,"One-time",'Sch A. Input'!$H$13:$CJ$13,"&lt;="&amp;$L$11)</f>
        <v>0</v>
      </c>
      <c r="L948" s="229">
        <f t="shared" si="149"/>
        <v>0</v>
      </c>
      <c r="M948" s="228">
        <f t="shared" si="150"/>
        <v>0</v>
      </c>
      <c r="N948" s="228">
        <f t="shared" si="151"/>
        <v>0</v>
      </c>
      <c r="O948" s="259">
        <f t="shared" si="152"/>
        <v>0</v>
      </c>
      <c r="P948" s="268">
        <f t="shared" si="146"/>
        <v>0</v>
      </c>
      <c r="Q948" s="231">
        <f t="shared" si="147"/>
        <v>0</v>
      </c>
      <c r="R948" s="97">
        <f t="shared" si="153"/>
        <v>0</v>
      </c>
      <c r="S948" s="237">
        <f>IF(AND(LARGE('Sch A. Input'!$CL$15:$CL$41,COUNTIF('Sch A. Input'!$CL$15:$CL$41,"&gt;="&amp;F948))&lt;E948,F948&lt;&gt;0),"Leaver",J948-G948)</f>
        <v>0</v>
      </c>
      <c r="T948" s="237">
        <f>IF(AND(LARGE('Sch A. Input'!$CL$15:$CL$41,COUNTIF('Sch A. Input'!$CL$15:$CL$41,"&gt;="&amp;F948))&lt;E948,F948&lt;&gt;0),"Leaver",K948-H948)</f>
        <v>0</v>
      </c>
      <c r="U948" s="238">
        <f>IF(AND(LARGE('Sch A. Input'!$CL$15:$CL$41,COUNTIF('Sch A. Input'!$CL$15:$CL$41,"&gt;="&amp;F948))&lt;E948,F948&lt;&gt;0),"Leaver",L948-I948)</f>
        <v>0</v>
      </c>
      <c r="V948" s="238">
        <f>IF(AND(LARGE('Sch A. Input'!$CL$15:$CL$41,COUNTIF('Sch A. Input'!$CL$15:$CL$41,"&gt;="&amp;F948))&lt;E948,F948&lt;&gt;0),"Leaver",IFERROR(S948/X948*$M$9,0))</f>
        <v>0</v>
      </c>
      <c r="W948" s="238">
        <f>IF(AND(LARGE('Sch A. Input'!$CL$15:$CL$41,COUNTIF('Sch A. Input'!$CL$15:$CL$41,"&gt;="&amp;F948))&lt;E948,F948&lt;&gt;0),"Leaver",V948+T948)</f>
        <v>0</v>
      </c>
      <c r="X948" s="264">
        <f>IF(AND(LARGE('Sch A. Input'!$CL$15:$CL$41,COUNTIF('Sch A. Input'!$CL$15:$CL$41,"&gt;="&amp;F948))&lt;E948,F948&lt;&gt;0),"Leaver",IF(OR(D948="",D948&gt;$L$11,($L$11-14)&lt;$K$9),0,(E948+1-D948)/14-1))</f>
        <v>0</v>
      </c>
      <c r="Y948" s="265">
        <f>IF(AND(LARGE('Sch A. Input'!$CL$15:$CL$41,COUNTIF('Sch A. Input'!$CL$15:$CL$41,"&gt;="&amp;F948))&lt;E948,F948&lt;&gt;0),"Leaver",IFERROR(IF((S948/$X948*$M$9+T948)&gt;$D$12,"YES","NO"),0))</f>
        <v>0</v>
      </c>
      <c r="Z948" s="225">
        <f>IF(AND(LARGE('Sch A. Input'!$CL$15:$CL$41,COUNTIF('Sch A. Input'!$CL$15:$CL$41,"&gt;="&amp;F948))&lt;E948,F948&lt;&gt;0),"Leaver",IFERROR(IF($Y948="YES",MIN($U948*($G$12/$D$12),$G$12),(SUMPRODUCT(--((MIN(W948,$D$12))&gt;$C$9:$C$12),((MIN(W948,$D$12))-$C$9:$C$12),$H$9:$H$12))-((1-(X948/$M$9))*(SUMPRODUCT(--((MIN(V948,$D$12))&gt;$C$9:$C$12),((MIN(V948,$D$12))-$C$9:$C$12),$H$9:$H$12)))),0))</f>
        <v>0</v>
      </c>
      <c r="AA948" s="169">
        <f>IF(AND(LARGE('Sch A. Input'!$CL$15:$CL$41,COUNTIF('Sch A. Input'!$CL$15:$CL$41,"&gt;="&amp;F948))&lt;E948,F948&lt;&gt;0),"Leaver",IFERROR(Z948/U948,0))</f>
        <v>0</v>
      </c>
      <c r="AB948" s="170">
        <f>IF(AND(LARGE('Sch A. Input'!$CL$15:$CL$41,COUNTIF('Sch A. Input'!$CL$15:$CL$41,"&gt;="&amp;F948))&lt;E948,F948&lt;&gt;0),"Leaver",Q948-Z948)</f>
        <v>0</v>
      </c>
      <c r="AC948" s="94">
        <f t="shared" si="154"/>
        <v>0</v>
      </c>
      <c r="BK948" s="2"/>
      <c r="BL948" s="2"/>
      <c r="CI948"/>
    </row>
    <row r="949" spans="2:87" x14ac:dyDescent="0.35">
      <c r="B949" s="70" t="str">
        <f>IF('Sch A. Input'!B947="","",'Sch A. Input'!B947)</f>
        <v/>
      </c>
      <c r="C949" s="75" t="str">
        <f>IF('Sch A. Input'!C947="","",'Sch A. Input'!C947)</f>
        <v/>
      </c>
      <c r="D949" s="71" t="str">
        <f>IF('Sch A. Input'!D947="","",'Sch A. Input'!D947)</f>
        <v/>
      </c>
      <c r="E949" s="71">
        <f>'Sch A. Input'!E947</f>
        <v>45016</v>
      </c>
      <c r="F949" s="71">
        <f>'Sch A. Input'!F947</f>
        <v>0</v>
      </c>
      <c r="G949" s="226">
        <f>SUMIFS('Sch A. Input'!H947:CJ947,'Sch A. Input'!$H$13:$CJ$13,$L$11,'Sch A. Input'!$H$14:$CJ$14,"Recurring")</f>
        <v>0</v>
      </c>
      <c r="H949" s="226">
        <f>SUMIFS('Sch A. Input'!H947:CJ947,'Sch A. Input'!$H$13:$CJ$13,$L$11,'Sch A. Input'!$H$14:$CJ$14,"One-time")</f>
        <v>0</v>
      </c>
      <c r="I949" s="227">
        <f t="shared" si="148"/>
        <v>0</v>
      </c>
      <c r="J949" s="228">
        <f>SUMIFS('Sch A. Input'!H947:CJ947,'Sch A. Input'!$H$14:$CJ$14,"Recurring",'Sch A. Input'!$H$13:$CJ$13,"&lt;="&amp;$L$11)</f>
        <v>0</v>
      </c>
      <c r="K949" s="228">
        <f>SUMIFS('Sch A. Input'!H947:CJ947,'Sch A. Input'!$H$14:$CJ$14,"One-time",'Sch A. Input'!$H$13:$CJ$13,"&lt;="&amp;$L$11)</f>
        <v>0</v>
      </c>
      <c r="L949" s="229">
        <f t="shared" si="149"/>
        <v>0</v>
      </c>
      <c r="M949" s="228">
        <f t="shared" si="150"/>
        <v>0</v>
      </c>
      <c r="N949" s="228">
        <f t="shared" si="151"/>
        <v>0</v>
      </c>
      <c r="O949" s="259">
        <f t="shared" si="152"/>
        <v>0</v>
      </c>
      <c r="P949" s="268">
        <f t="shared" si="146"/>
        <v>0</v>
      </c>
      <c r="Q949" s="231">
        <f t="shared" si="147"/>
        <v>0</v>
      </c>
      <c r="R949" s="97">
        <f t="shared" si="153"/>
        <v>0</v>
      </c>
      <c r="S949" s="237">
        <f>IF(AND(LARGE('Sch A. Input'!$CL$15:$CL$41,COUNTIF('Sch A. Input'!$CL$15:$CL$41,"&gt;="&amp;F949))&lt;E949,F949&lt;&gt;0),"Leaver",J949-G949)</f>
        <v>0</v>
      </c>
      <c r="T949" s="237">
        <f>IF(AND(LARGE('Sch A. Input'!$CL$15:$CL$41,COUNTIF('Sch A. Input'!$CL$15:$CL$41,"&gt;="&amp;F949))&lt;E949,F949&lt;&gt;0),"Leaver",K949-H949)</f>
        <v>0</v>
      </c>
      <c r="U949" s="238">
        <f>IF(AND(LARGE('Sch A. Input'!$CL$15:$CL$41,COUNTIF('Sch A. Input'!$CL$15:$CL$41,"&gt;="&amp;F949))&lt;E949,F949&lt;&gt;0),"Leaver",L949-I949)</f>
        <v>0</v>
      </c>
      <c r="V949" s="238">
        <f>IF(AND(LARGE('Sch A. Input'!$CL$15:$CL$41,COUNTIF('Sch A. Input'!$CL$15:$CL$41,"&gt;="&amp;F949))&lt;E949,F949&lt;&gt;0),"Leaver",IFERROR(S949/X949*$M$9,0))</f>
        <v>0</v>
      </c>
      <c r="W949" s="238">
        <f>IF(AND(LARGE('Sch A. Input'!$CL$15:$CL$41,COUNTIF('Sch A. Input'!$CL$15:$CL$41,"&gt;="&amp;F949))&lt;E949,F949&lt;&gt;0),"Leaver",V949+T949)</f>
        <v>0</v>
      </c>
      <c r="X949" s="264">
        <f>IF(AND(LARGE('Sch A. Input'!$CL$15:$CL$41,COUNTIF('Sch A. Input'!$CL$15:$CL$41,"&gt;="&amp;F949))&lt;E949,F949&lt;&gt;0),"Leaver",IF(OR(D949="",D949&gt;$L$11,($L$11-14)&lt;$K$9),0,(E949+1-D949)/14-1))</f>
        <v>0</v>
      </c>
      <c r="Y949" s="265">
        <f>IF(AND(LARGE('Sch A. Input'!$CL$15:$CL$41,COUNTIF('Sch A. Input'!$CL$15:$CL$41,"&gt;="&amp;F949))&lt;E949,F949&lt;&gt;0),"Leaver",IFERROR(IF((S949/$X949*$M$9+T949)&gt;$D$12,"YES","NO"),0))</f>
        <v>0</v>
      </c>
      <c r="Z949" s="225">
        <f>IF(AND(LARGE('Sch A. Input'!$CL$15:$CL$41,COUNTIF('Sch A. Input'!$CL$15:$CL$41,"&gt;="&amp;F949))&lt;E949,F949&lt;&gt;0),"Leaver",IFERROR(IF($Y949="YES",MIN($U949*($G$12/$D$12),$G$12),(SUMPRODUCT(--((MIN(W949,$D$12))&gt;$C$9:$C$12),((MIN(W949,$D$12))-$C$9:$C$12),$H$9:$H$12))-((1-(X949/$M$9))*(SUMPRODUCT(--((MIN(V949,$D$12))&gt;$C$9:$C$12),((MIN(V949,$D$12))-$C$9:$C$12),$H$9:$H$12)))),0))</f>
        <v>0</v>
      </c>
      <c r="AA949" s="169">
        <f>IF(AND(LARGE('Sch A. Input'!$CL$15:$CL$41,COUNTIF('Sch A. Input'!$CL$15:$CL$41,"&gt;="&amp;F949))&lt;E949,F949&lt;&gt;0),"Leaver",IFERROR(Z949/U949,0))</f>
        <v>0</v>
      </c>
      <c r="AB949" s="170">
        <f>IF(AND(LARGE('Sch A. Input'!$CL$15:$CL$41,COUNTIF('Sch A. Input'!$CL$15:$CL$41,"&gt;="&amp;F949))&lt;E949,F949&lt;&gt;0),"Leaver",Q949-Z949)</f>
        <v>0</v>
      </c>
      <c r="AC949" s="94">
        <f t="shared" si="154"/>
        <v>0</v>
      </c>
      <c r="BK949" s="2"/>
      <c r="BL949" s="2"/>
      <c r="CI949"/>
    </row>
    <row r="950" spans="2:87" x14ac:dyDescent="0.35">
      <c r="B950" s="70" t="str">
        <f>IF('Sch A. Input'!B948="","",'Sch A. Input'!B948)</f>
        <v/>
      </c>
      <c r="C950" s="75" t="str">
        <f>IF('Sch A. Input'!C948="","",'Sch A. Input'!C948)</f>
        <v/>
      </c>
      <c r="D950" s="71" t="str">
        <f>IF('Sch A. Input'!D948="","",'Sch A. Input'!D948)</f>
        <v/>
      </c>
      <c r="E950" s="71">
        <f>'Sch A. Input'!E948</f>
        <v>45016</v>
      </c>
      <c r="F950" s="71">
        <f>'Sch A. Input'!F948</f>
        <v>0</v>
      </c>
      <c r="G950" s="226">
        <f>SUMIFS('Sch A. Input'!H948:CJ948,'Sch A. Input'!$H$13:$CJ$13,$L$11,'Sch A. Input'!$H$14:$CJ$14,"Recurring")</f>
        <v>0</v>
      </c>
      <c r="H950" s="226">
        <f>SUMIFS('Sch A. Input'!H948:CJ948,'Sch A. Input'!$H$13:$CJ$13,$L$11,'Sch A. Input'!$H$14:$CJ$14,"One-time")</f>
        <v>0</v>
      </c>
      <c r="I950" s="227">
        <f t="shared" si="148"/>
        <v>0</v>
      </c>
      <c r="J950" s="228">
        <f>SUMIFS('Sch A. Input'!H948:CJ948,'Sch A. Input'!$H$14:$CJ$14,"Recurring",'Sch A. Input'!$H$13:$CJ$13,"&lt;="&amp;$L$11)</f>
        <v>0</v>
      </c>
      <c r="K950" s="228">
        <f>SUMIFS('Sch A. Input'!H948:CJ948,'Sch A. Input'!$H$14:$CJ$14,"One-time",'Sch A. Input'!$H$13:$CJ$13,"&lt;="&amp;$L$11)</f>
        <v>0</v>
      </c>
      <c r="L950" s="229">
        <f t="shared" si="149"/>
        <v>0</v>
      </c>
      <c r="M950" s="228">
        <f t="shared" si="150"/>
        <v>0</v>
      </c>
      <c r="N950" s="228">
        <f t="shared" si="151"/>
        <v>0</v>
      </c>
      <c r="O950" s="259">
        <f t="shared" si="152"/>
        <v>0</v>
      </c>
      <c r="P950" s="268">
        <f t="shared" si="146"/>
        <v>0</v>
      </c>
      <c r="Q950" s="231">
        <f t="shared" si="147"/>
        <v>0</v>
      </c>
      <c r="R950" s="97">
        <f t="shared" si="153"/>
        <v>0</v>
      </c>
      <c r="S950" s="237">
        <f>IF(AND(LARGE('Sch A. Input'!$CL$15:$CL$41,COUNTIF('Sch A. Input'!$CL$15:$CL$41,"&gt;="&amp;F950))&lt;E950,F950&lt;&gt;0),"Leaver",J950-G950)</f>
        <v>0</v>
      </c>
      <c r="T950" s="237">
        <f>IF(AND(LARGE('Sch A. Input'!$CL$15:$CL$41,COUNTIF('Sch A. Input'!$CL$15:$CL$41,"&gt;="&amp;F950))&lt;E950,F950&lt;&gt;0),"Leaver",K950-H950)</f>
        <v>0</v>
      </c>
      <c r="U950" s="238">
        <f>IF(AND(LARGE('Sch A. Input'!$CL$15:$CL$41,COUNTIF('Sch A. Input'!$CL$15:$CL$41,"&gt;="&amp;F950))&lt;E950,F950&lt;&gt;0),"Leaver",L950-I950)</f>
        <v>0</v>
      </c>
      <c r="V950" s="238">
        <f>IF(AND(LARGE('Sch A. Input'!$CL$15:$CL$41,COUNTIF('Sch A. Input'!$CL$15:$CL$41,"&gt;="&amp;F950))&lt;E950,F950&lt;&gt;0),"Leaver",IFERROR(S950/X950*$M$9,0))</f>
        <v>0</v>
      </c>
      <c r="W950" s="238">
        <f>IF(AND(LARGE('Sch A. Input'!$CL$15:$CL$41,COUNTIF('Sch A. Input'!$CL$15:$CL$41,"&gt;="&amp;F950))&lt;E950,F950&lt;&gt;0),"Leaver",V950+T950)</f>
        <v>0</v>
      </c>
      <c r="X950" s="264">
        <f>IF(AND(LARGE('Sch A. Input'!$CL$15:$CL$41,COUNTIF('Sch A. Input'!$CL$15:$CL$41,"&gt;="&amp;F950))&lt;E950,F950&lt;&gt;0),"Leaver",IF(OR(D950="",D950&gt;$L$11,($L$11-14)&lt;$K$9),0,(E950+1-D950)/14-1))</f>
        <v>0</v>
      </c>
      <c r="Y950" s="265">
        <f>IF(AND(LARGE('Sch A. Input'!$CL$15:$CL$41,COUNTIF('Sch A. Input'!$CL$15:$CL$41,"&gt;="&amp;F950))&lt;E950,F950&lt;&gt;0),"Leaver",IFERROR(IF((S950/$X950*$M$9+T950)&gt;$D$12,"YES","NO"),0))</f>
        <v>0</v>
      </c>
      <c r="Z950" s="225">
        <f>IF(AND(LARGE('Sch A. Input'!$CL$15:$CL$41,COUNTIF('Sch A. Input'!$CL$15:$CL$41,"&gt;="&amp;F950))&lt;E950,F950&lt;&gt;0),"Leaver",IFERROR(IF($Y950="YES",MIN($U950*($G$12/$D$12),$G$12),(SUMPRODUCT(--((MIN(W950,$D$12))&gt;$C$9:$C$12),((MIN(W950,$D$12))-$C$9:$C$12),$H$9:$H$12))-((1-(X950/$M$9))*(SUMPRODUCT(--((MIN(V950,$D$12))&gt;$C$9:$C$12),((MIN(V950,$D$12))-$C$9:$C$12),$H$9:$H$12)))),0))</f>
        <v>0</v>
      </c>
      <c r="AA950" s="169">
        <f>IF(AND(LARGE('Sch A. Input'!$CL$15:$CL$41,COUNTIF('Sch A. Input'!$CL$15:$CL$41,"&gt;="&amp;F950))&lt;E950,F950&lt;&gt;0),"Leaver",IFERROR(Z950/U950,0))</f>
        <v>0</v>
      </c>
      <c r="AB950" s="170">
        <f>IF(AND(LARGE('Sch A. Input'!$CL$15:$CL$41,COUNTIF('Sch A. Input'!$CL$15:$CL$41,"&gt;="&amp;F950))&lt;E950,F950&lt;&gt;0),"Leaver",Q950-Z950)</f>
        <v>0</v>
      </c>
      <c r="AC950" s="94">
        <f t="shared" si="154"/>
        <v>0</v>
      </c>
      <c r="BK950" s="2"/>
      <c r="BL950" s="2"/>
      <c r="CI950"/>
    </row>
    <row r="951" spans="2:87" x14ac:dyDescent="0.35">
      <c r="B951" s="70" t="str">
        <f>IF('Sch A. Input'!B949="","",'Sch A. Input'!B949)</f>
        <v/>
      </c>
      <c r="C951" s="75" t="str">
        <f>IF('Sch A. Input'!C949="","",'Sch A. Input'!C949)</f>
        <v/>
      </c>
      <c r="D951" s="71" t="str">
        <f>IF('Sch A. Input'!D949="","",'Sch A. Input'!D949)</f>
        <v/>
      </c>
      <c r="E951" s="71">
        <f>'Sch A. Input'!E949</f>
        <v>45016</v>
      </c>
      <c r="F951" s="71">
        <f>'Sch A. Input'!F949</f>
        <v>0</v>
      </c>
      <c r="G951" s="226">
        <f>SUMIFS('Sch A. Input'!H949:CJ949,'Sch A. Input'!$H$13:$CJ$13,$L$11,'Sch A. Input'!$H$14:$CJ$14,"Recurring")</f>
        <v>0</v>
      </c>
      <c r="H951" s="226">
        <f>SUMIFS('Sch A. Input'!H949:CJ949,'Sch A. Input'!$H$13:$CJ$13,$L$11,'Sch A. Input'!$H$14:$CJ$14,"One-time")</f>
        <v>0</v>
      </c>
      <c r="I951" s="227">
        <f t="shared" si="148"/>
        <v>0</v>
      </c>
      <c r="J951" s="228">
        <f>SUMIFS('Sch A. Input'!H949:CJ949,'Sch A. Input'!$H$14:$CJ$14,"Recurring",'Sch A. Input'!$H$13:$CJ$13,"&lt;="&amp;$L$11)</f>
        <v>0</v>
      </c>
      <c r="K951" s="228">
        <f>SUMIFS('Sch A. Input'!H949:CJ949,'Sch A. Input'!$H$14:$CJ$14,"One-time",'Sch A. Input'!$H$13:$CJ$13,"&lt;="&amp;$L$11)</f>
        <v>0</v>
      </c>
      <c r="L951" s="229">
        <f t="shared" si="149"/>
        <v>0</v>
      </c>
      <c r="M951" s="228">
        <f t="shared" si="150"/>
        <v>0</v>
      </c>
      <c r="N951" s="228">
        <f t="shared" si="151"/>
        <v>0</v>
      </c>
      <c r="O951" s="259">
        <f t="shared" si="152"/>
        <v>0</v>
      </c>
      <c r="P951" s="268">
        <f t="shared" si="146"/>
        <v>0</v>
      </c>
      <c r="Q951" s="231">
        <f t="shared" si="147"/>
        <v>0</v>
      </c>
      <c r="R951" s="97">
        <f t="shared" si="153"/>
        <v>0</v>
      </c>
      <c r="S951" s="237">
        <f>IF(AND(LARGE('Sch A. Input'!$CL$15:$CL$41,COUNTIF('Sch A. Input'!$CL$15:$CL$41,"&gt;="&amp;F951))&lt;E951,F951&lt;&gt;0),"Leaver",J951-G951)</f>
        <v>0</v>
      </c>
      <c r="T951" s="237">
        <f>IF(AND(LARGE('Sch A. Input'!$CL$15:$CL$41,COUNTIF('Sch A. Input'!$CL$15:$CL$41,"&gt;="&amp;F951))&lt;E951,F951&lt;&gt;0),"Leaver",K951-H951)</f>
        <v>0</v>
      </c>
      <c r="U951" s="238">
        <f>IF(AND(LARGE('Sch A. Input'!$CL$15:$CL$41,COUNTIF('Sch A. Input'!$CL$15:$CL$41,"&gt;="&amp;F951))&lt;E951,F951&lt;&gt;0),"Leaver",L951-I951)</f>
        <v>0</v>
      </c>
      <c r="V951" s="238">
        <f>IF(AND(LARGE('Sch A. Input'!$CL$15:$CL$41,COUNTIF('Sch A. Input'!$CL$15:$CL$41,"&gt;="&amp;F951))&lt;E951,F951&lt;&gt;0),"Leaver",IFERROR(S951/X951*$M$9,0))</f>
        <v>0</v>
      </c>
      <c r="W951" s="238">
        <f>IF(AND(LARGE('Sch A. Input'!$CL$15:$CL$41,COUNTIF('Sch A. Input'!$CL$15:$CL$41,"&gt;="&amp;F951))&lt;E951,F951&lt;&gt;0),"Leaver",V951+T951)</f>
        <v>0</v>
      </c>
      <c r="X951" s="264">
        <f>IF(AND(LARGE('Sch A. Input'!$CL$15:$CL$41,COUNTIF('Sch A. Input'!$CL$15:$CL$41,"&gt;="&amp;F951))&lt;E951,F951&lt;&gt;0),"Leaver",IF(OR(D951="",D951&gt;$L$11,($L$11-14)&lt;$K$9),0,(E951+1-D951)/14-1))</f>
        <v>0</v>
      </c>
      <c r="Y951" s="265">
        <f>IF(AND(LARGE('Sch A. Input'!$CL$15:$CL$41,COUNTIF('Sch A. Input'!$CL$15:$CL$41,"&gt;="&amp;F951))&lt;E951,F951&lt;&gt;0),"Leaver",IFERROR(IF((S951/$X951*$M$9+T951)&gt;$D$12,"YES","NO"),0))</f>
        <v>0</v>
      </c>
      <c r="Z951" s="225">
        <f>IF(AND(LARGE('Sch A. Input'!$CL$15:$CL$41,COUNTIF('Sch A. Input'!$CL$15:$CL$41,"&gt;="&amp;F951))&lt;E951,F951&lt;&gt;0),"Leaver",IFERROR(IF($Y951="YES",MIN($U951*($G$12/$D$12),$G$12),(SUMPRODUCT(--((MIN(W951,$D$12))&gt;$C$9:$C$12),((MIN(W951,$D$12))-$C$9:$C$12),$H$9:$H$12))-((1-(X951/$M$9))*(SUMPRODUCT(--((MIN(V951,$D$12))&gt;$C$9:$C$12),((MIN(V951,$D$12))-$C$9:$C$12),$H$9:$H$12)))),0))</f>
        <v>0</v>
      </c>
      <c r="AA951" s="169">
        <f>IF(AND(LARGE('Sch A. Input'!$CL$15:$CL$41,COUNTIF('Sch A. Input'!$CL$15:$CL$41,"&gt;="&amp;F951))&lt;E951,F951&lt;&gt;0),"Leaver",IFERROR(Z951/U951,0))</f>
        <v>0</v>
      </c>
      <c r="AB951" s="170">
        <f>IF(AND(LARGE('Sch A. Input'!$CL$15:$CL$41,COUNTIF('Sch A. Input'!$CL$15:$CL$41,"&gt;="&amp;F951))&lt;E951,F951&lt;&gt;0),"Leaver",Q951-Z951)</f>
        <v>0</v>
      </c>
      <c r="AC951" s="94">
        <f t="shared" si="154"/>
        <v>0</v>
      </c>
      <c r="BK951" s="2"/>
      <c r="BL951" s="2"/>
      <c r="CI951"/>
    </row>
    <row r="952" spans="2:87" x14ac:dyDescent="0.35">
      <c r="B952" s="70" t="str">
        <f>IF('Sch A. Input'!B950="","",'Sch A. Input'!B950)</f>
        <v/>
      </c>
      <c r="C952" s="75" t="str">
        <f>IF('Sch A. Input'!C950="","",'Sch A. Input'!C950)</f>
        <v/>
      </c>
      <c r="D952" s="71" t="str">
        <f>IF('Sch A. Input'!D950="","",'Sch A. Input'!D950)</f>
        <v/>
      </c>
      <c r="E952" s="71">
        <f>'Sch A. Input'!E950</f>
        <v>45016</v>
      </c>
      <c r="F952" s="71">
        <f>'Sch A. Input'!F950</f>
        <v>0</v>
      </c>
      <c r="G952" s="226">
        <f>SUMIFS('Sch A. Input'!H950:CJ950,'Sch A. Input'!$H$13:$CJ$13,$L$11,'Sch A. Input'!$H$14:$CJ$14,"Recurring")</f>
        <v>0</v>
      </c>
      <c r="H952" s="226">
        <f>SUMIFS('Sch A. Input'!H950:CJ950,'Sch A. Input'!$H$13:$CJ$13,$L$11,'Sch A. Input'!$H$14:$CJ$14,"One-time")</f>
        <v>0</v>
      </c>
      <c r="I952" s="227">
        <f t="shared" si="148"/>
        <v>0</v>
      </c>
      <c r="J952" s="228">
        <f>SUMIFS('Sch A. Input'!H950:CJ950,'Sch A. Input'!$H$14:$CJ$14,"Recurring",'Sch A. Input'!$H$13:$CJ$13,"&lt;="&amp;$L$11)</f>
        <v>0</v>
      </c>
      <c r="K952" s="228">
        <f>SUMIFS('Sch A. Input'!H950:CJ950,'Sch A. Input'!$H$14:$CJ$14,"One-time",'Sch A. Input'!$H$13:$CJ$13,"&lt;="&amp;$L$11)</f>
        <v>0</v>
      </c>
      <c r="L952" s="229">
        <f t="shared" si="149"/>
        <v>0</v>
      </c>
      <c r="M952" s="228">
        <f t="shared" si="150"/>
        <v>0</v>
      </c>
      <c r="N952" s="228">
        <f t="shared" si="151"/>
        <v>0</v>
      </c>
      <c r="O952" s="259">
        <f t="shared" si="152"/>
        <v>0</v>
      </c>
      <c r="P952" s="268">
        <f t="shared" si="146"/>
        <v>0</v>
      </c>
      <c r="Q952" s="231">
        <f t="shared" si="147"/>
        <v>0</v>
      </c>
      <c r="R952" s="97">
        <f t="shared" si="153"/>
        <v>0</v>
      </c>
      <c r="S952" s="237">
        <f>IF(AND(LARGE('Sch A. Input'!$CL$15:$CL$41,COUNTIF('Sch A. Input'!$CL$15:$CL$41,"&gt;="&amp;F952))&lt;E952,F952&lt;&gt;0),"Leaver",J952-G952)</f>
        <v>0</v>
      </c>
      <c r="T952" s="237">
        <f>IF(AND(LARGE('Sch A. Input'!$CL$15:$CL$41,COUNTIF('Sch A. Input'!$CL$15:$CL$41,"&gt;="&amp;F952))&lt;E952,F952&lt;&gt;0),"Leaver",K952-H952)</f>
        <v>0</v>
      </c>
      <c r="U952" s="238">
        <f>IF(AND(LARGE('Sch A. Input'!$CL$15:$CL$41,COUNTIF('Sch A. Input'!$CL$15:$CL$41,"&gt;="&amp;F952))&lt;E952,F952&lt;&gt;0),"Leaver",L952-I952)</f>
        <v>0</v>
      </c>
      <c r="V952" s="238">
        <f>IF(AND(LARGE('Sch A. Input'!$CL$15:$CL$41,COUNTIF('Sch A. Input'!$CL$15:$CL$41,"&gt;="&amp;F952))&lt;E952,F952&lt;&gt;0),"Leaver",IFERROR(S952/X952*$M$9,0))</f>
        <v>0</v>
      </c>
      <c r="W952" s="238">
        <f>IF(AND(LARGE('Sch A. Input'!$CL$15:$CL$41,COUNTIF('Sch A. Input'!$CL$15:$CL$41,"&gt;="&amp;F952))&lt;E952,F952&lt;&gt;0),"Leaver",V952+T952)</f>
        <v>0</v>
      </c>
      <c r="X952" s="264">
        <f>IF(AND(LARGE('Sch A. Input'!$CL$15:$CL$41,COUNTIF('Sch A. Input'!$CL$15:$CL$41,"&gt;="&amp;F952))&lt;E952,F952&lt;&gt;0),"Leaver",IF(OR(D952="",D952&gt;$L$11,($L$11-14)&lt;$K$9),0,(E952+1-D952)/14-1))</f>
        <v>0</v>
      </c>
      <c r="Y952" s="265">
        <f>IF(AND(LARGE('Sch A. Input'!$CL$15:$CL$41,COUNTIF('Sch A. Input'!$CL$15:$CL$41,"&gt;="&amp;F952))&lt;E952,F952&lt;&gt;0),"Leaver",IFERROR(IF((S952/$X952*$M$9+T952)&gt;$D$12,"YES","NO"),0))</f>
        <v>0</v>
      </c>
      <c r="Z952" s="225">
        <f>IF(AND(LARGE('Sch A. Input'!$CL$15:$CL$41,COUNTIF('Sch A. Input'!$CL$15:$CL$41,"&gt;="&amp;F952))&lt;E952,F952&lt;&gt;0),"Leaver",IFERROR(IF($Y952="YES",MIN($U952*($G$12/$D$12),$G$12),(SUMPRODUCT(--((MIN(W952,$D$12))&gt;$C$9:$C$12),((MIN(W952,$D$12))-$C$9:$C$12),$H$9:$H$12))-((1-(X952/$M$9))*(SUMPRODUCT(--((MIN(V952,$D$12))&gt;$C$9:$C$12),((MIN(V952,$D$12))-$C$9:$C$12),$H$9:$H$12)))),0))</f>
        <v>0</v>
      </c>
      <c r="AA952" s="169">
        <f>IF(AND(LARGE('Sch A. Input'!$CL$15:$CL$41,COUNTIF('Sch A. Input'!$CL$15:$CL$41,"&gt;="&amp;F952))&lt;E952,F952&lt;&gt;0),"Leaver",IFERROR(Z952/U952,0))</f>
        <v>0</v>
      </c>
      <c r="AB952" s="170">
        <f>IF(AND(LARGE('Sch A. Input'!$CL$15:$CL$41,COUNTIF('Sch A. Input'!$CL$15:$CL$41,"&gt;="&amp;F952))&lt;E952,F952&lt;&gt;0),"Leaver",Q952-Z952)</f>
        <v>0</v>
      </c>
      <c r="AC952" s="94">
        <f t="shared" si="154"/>
        <v>0</v>
      </c>
      <c r="BK952" s="2"/>
      <c r="BL952" s="2"/>
      <c r="CI952"/>
    </row>
    <row r="953" spans="2:87" x14ac:dyDescent="0.35">
      <c r="B953" s="70" t="str">
        <f>IF('Sch A. Input'!B951="","",'Sch A. Input'!B951)</f>
        <v/>
      </c>
      <c r="C953" s="75" t="str">
        <f>IF('Sch A. Input'!C951="","",'Sch A. Input'!C951)</f>
        <v/>
      </c>
      <c r="D953" s="71" t="str">
        <f>IF('Sch A. Input'!D951="","",'Sch A. Input'!D951)</f>
        <v/>
      </c>
      <c r="E953" s="71">
        <f>'Sch A. Input'!E951</f>
        <v>45016</v>
      </c>
      <c r="F953" s="71">
        <f>'Sch A. Input'!F951</f>
        <v>0</v>
      </c>
      <c r="G953" s="226">
        <f>SUMIFS('Sch A. Input'!H951:CJ951,'Sch A. Input'!$H$13:$CJ$13,$L$11,'Sch A. Input'!$H$14:$CJ$14,"Recurring")</f>
        <v>0</v>
      </c>
      <c r="H953" s="226">
        <f>SUMIFS('Sch A. Input'!H951:CJ951,'Sch A. Input'!$H$13:$CJ$13,$L$11,'Sch A. Input'!$H$14:$CJ$14,"One-time")</f>
        <v>0</v>
      </c>
      <c r="I953" s="227">
        <f t="shared" si="148"/>
        <v>0</v>
      </c>
      <c r="J953" s="228">
        <f>SUMIFS('Sch A. Input'!H951:CJ951,'Sch A. Input'!$H$14:$CJ$14,"Recurring",'Sch A. Input'!$H$13:$CJ$13,"&lt;="&amp;$L$11)</f>
        <v>0</v>
      </c>
      <c r="K953" s="228">
        <f>SUMIFS('Sch A. Input'!H951:CJ951,'Sch A. Input'!$H$14:$CJ$14,"One-time",'Sch A. Input'!$H$13:$CJ$13,"&lt;="&amp;$L$11)</f>
        <v>0</v>
      </c>
      <c r="L953" s="229">
        <f t="shared" si="149"/>
        <v>0</v>
      </c>
      <c r="M953" s="228">
        <f t="shared" si="150"/>
        <v>0</v>
      </c>
      <c r="N953" s="228">
        <f t="shared" si="151"/>
        <v>0</v>
      </c>
      <c r="O953" s="259">
        <f t="shared" si="152"/>
        <v>0</v>
      </c>
      <c r="P953" s="268">
        <f t="shared" si="146"/>
        <v>0</v>
      </c>
      <c r="Q953" s="231">
        <f t="shared" si="147"/>
        <v>0</v>
      </c>
      <c r="R953" s="97">
        <f t="shared" si="153"/>
        <v>0</v>
      </c>
      <c r="S953" s="237">
        <f>IF(AND(LARGE('Sch A. Input'!$CL$15:$CL$41,COUNTIF('Sch A. Input'!$CL$15:$CL$41,"&gt;="&amp;F953))&lt;E953,F953&lt;&gt;0),"Leaver",J953-G953)</f>
        <v>0</v>
      </c>
      <c r="T953" s="237">
        <f>IF(AND(LARGE('Sch A. Input'!$CL$15:$CL$41,COUNTIF('Sch A. Input'!$CL$15:$CL$41,"&gt;="&amp;F953))&lt;E953,F953&lt;&gt;0),"Leaver",K953-H953)</f>
        <v>0</v>
      </c>
      <c r="U953" s="238">
        <f>IF(AND(LARGE('Sch A. Input'!$CL$15:$CL$41,COUNTIF('Sch A. Input'!$CL$15:$CL$41,"&gt;="&amp;F953))&lt;E953,F953&lt;&gt;0),"Leaver",L953-I953)</f>
        <v>0</v>
      </c>
      <c r="V953" s="238">
        <f>IF(AND(LARGE('Sch A. Input'!$CL$15:$CL$41,COUNTIF('Sch A. Input'!$CL$15:$CL$41,"&gt;="&amp;F953))&lt;E953,F953&lt;&gt;0),"Leaver",IFERROR(S953/X953*$M$9,0))</f>
        <v>0</v>
      </c>
      <c r="W953" s="238">
        <f>IF(AND(LARGE('Sch A. Input'!$CL$15:$CL$41,COUNTIF('Sch A. Input'!$CL$15:$CL$41,"&gt;="&amp;F953))&lt;E953,F953&lt;&gt;0),"Leaver",V953+T953)</f>
        <v>0</v>
      </c>
      <c r="X953" s="264">
        <f>IF(AND(LARGE('Sch A. Input'!$CL$15:$CL$41,COUNTIF('Sch A. Input'!$CL$15:$CL$41,"&gt;="&amp;F953))&lt;E953,F953&lt;&gt;0),"Leaver",IF(OR(D953="",D953&gt;$L$11,($L$11-14)&lt;$K$9),0,(E953+1-D953)/14-1))</f>
        <v>0</v>
      </c>
      <c r="Y953" s="265">
        <f>IF(AND(LARGE('Sch A. Input'!$CL$15:$CL$41,COUNTIF('Sch A. Input'!$CL$15:$CL$41,"&gt;="&amp;F953))&lt;E953,F953&lt;&gt;0),"Leaver",IFERROR(IF((S953/$X953*$M$9+T953)&gt;$D$12,"YES","NO"),0))</f>
        <v>0</v>
      </c>
      <c r="Z953" s="225">
        <f>IF(AND(LARGE('Sch A. Input'!$CL$15:$CL$41,COUNTIF('Sch A. Input'!$CL$15:$CL$41,"&gt;="&amp;F953))&lt;E953,F953&lt;&gt;0),"Leaver",IFERROR(IF($Y953="YES",MIN($U953*($G$12/$D$12),$G$12),(SUMPRODUCT(--((MIN(W953,$D$12))&gt;$C$9:$C$12),((MIN(W953,$D$12))-$C$9:$C$12),$H$9:$H$12))-((1-(X953/$M$9))*(SUMPRODUCT(--((MIN(V953,$D$12))&gt;$C$9:$C$12),((MIN(V953,$D$12))-$C$9:$C$12),$H$9:$H$12)))),0))</f>
        <v>0</v>
      </c>
      <c r="AA953" s="169">
        <f>IF(AND(LARGE('Sch A. Input'!$CL$15:$CL$41,COUNTIF('Sch A. Input'!$CL$15:$CL$41,"&gt;="&amp;F953))&lt;E953,F953&lt;&gt;0),"Leaver",IFERROR(Z953/U953,0))</f>
        <v>0</v>
      </c>
      <c r="AB953" s="170">
        <f>IF(AND(LARGE('Sch A. Input'!$CL$15:$CL$41,COUNTIF('Sch A. Input'!$CL$15:$CL$41,"&gt;="&amp;F953))&lt;E953,F953&lt;&gt;0),"Leaver",Q953-Z953)</f>
        <v>0</v>
      </c>
      <c r="AC953" s="94">
        <f t="shared" si="154"/>
        <v>0</v>
      </c>
      <c r="BK953" s="2"/>
      <c r="BL953" s="2"/>
      <c r="CI953"/>
    </row>
    <row r="954" spans="2:87" x14ac:dyDescent="0.35">
      <c r="B954" s="70" t="str">
        <f>IF('Sch A. Input'!B952="","",'Sch A. Input'!B952)</f>
        <v/>
      </c>
      <c r="C954" s="75" t="str">
        <f>IF('Sch A. Input'!C952="","",'Sch A. Input'!C952)</f>
        <v/>
      </c>
      <c r="D954" s="71" t="str">
        <f>IF('Sch A. Input'!D952="","",'Sch A. Input'!D952)</f>
        <v/>
      </c>
      <c r="E954" s="71">
        <f>'Sch A. Input'!E952</f>
        <v>45016</v>
      </c>
      <c r="F954" s="71">
        <f>'Sch A. Input'!F952</f>
        <v>0</v>
      </c>
      <c r="G954" s="226">
        <f>SUMIFS('Sch A. Input'!H952:CJ952,'Sch A. Input'!$H$13:$CJ$13,$L$11,'Sch A. Input'!$H$14:$CJ$14,"Recurring")</f>
        <v>0</v>
      </c>
      <c r="H954" s="226">
        <f>SUMIFS('Sch A. Input'!H952:CJ952,'Sch A. Input'!$H$13:$CJ$13,$L$11,'Sch A. Input'!$H$14:$CJ$14,"One-time")</f>
        <v>0</v>
      </c>
      <c r="I954" s="227">
        <f t="shared" si="148"/>
        <v>0</v>
      </c>
      <c r="J954" s="228">
        <f>SUMIFS('Sch A. Input'!H952:CJ952,'Sch A. Input'!$H$14:$CJ$14,"Recurring",'Sch A. Input'!$H$13:$CJ$13,"&lt;="&amp;$L$11)</f>
        <v>0</v>
      </c>
      <c r="K954" s="228">
        <f>SUMIFS('Sch A. Input'!H952:CJ952,'Sch A. Input'!$H$14:$CJ$14,"One-time",'Sch A. Input'!$H$13:$CJ$13,"&lt;="&amp;$L$11)</f>
        <v>0</v>
      </c>
      <c r="L954" s="229">
        <f t="shared" si="149"/>
        <v>0</v>
      </c>
      <c r="M954" s="228">
        <f t="shared" si="150"/>
        <v>0</v>
      </c>
      <c r="N954" s="228">
        <f t="shared" si="151"/>
        <v>0</v>
      </c>
      <c r="O954" s="259">
        <f t="shared" si="152"/>
        <v>0</v>
      </c>
      <c r="P954" s="268">
        <f t="shared" si="146"/>
        <v>0</v>
      </c>
      <c r="Q954" s="231">
        <f t="shared" si="147"/>
        <v>0</v>
      </c>
      <c r="R954" s="97">
        <f t="shared" si="153"/>
        <v>0</v>
      </c>
      <c r="S954" s="237">
        <f>IF(AND(LARGE('Sch A. Input'!$CL$15:$CL$41,COUNTIF('Sch A. Input'!$CL$15:$CL$41,"&gt;="&amp;F954))&lt;E954,F954&lt;&gt;0),"Leaver",J954-G954)</f>
        <v>0</v>
      </c>
      <c r="T954" s="237">
        <f>IF(AND(LARGE('Sch A. Input'!$CL$15:$CL$41,COUNTIF('Sch A. Input'!$CL$15:$CL$41,"&gt;="&amp;F954))&lt;E954,F954&lt;&gt;0),"Leaver",K954-H954)</f>
        <v>0</v>
      </c>
      <c r="U954" s="238">
        <f>IF(AND(LARGE('Sch A. Input'!$CL$15:$CL$41,COUNTIF('Sch A. Input'!$CL$15:$CL$41,"&gt;="&amp;F954))&lt;E954,F954&lt;&gt;0),"Leaver",L954-I954)</f>
        <v>0</v>
      </c>
      <c r="V954" s="238">
        <f>IF(AND(LARGE('Sch A. Input'!$CL$15:$CL$41,COUNTIF('Sch A. Input'!$CL$15:$CL$41,"&gt;="&amp;F954))&lt;E954,F954&lt;&gt;0),"Leaver",IFERROR(S954/X954*$M$9,0))</f>
        <v>0</v>
      </c>
      <c r="W954" s="238">
        <f>IF(AND(LARGE('Sch A. Input'!$CL$15:$CL$41,COUNTIF('Sch A. Input'!$CL$15:$CL$41,"&gt;="&amp;F954))&lt;E954,F954&lt;&gt;0),"Leaver",V954+T954)</f>
        <v>0</v>
      </c>
      <c r="X954" s="264">
        <f>IF(AND(LARGE('Sch A. Input'!$CL$15:$CL$41,COUNTIF('Sch A. Input'!$CL$15:$CL$41,"&gt;="&amp;F954))&lt;E954,F954&lt;&gt;0),"Leaver",IF(OR(D954="",D954&gt;$L$11,($L$11-14)&lt;$K$9),0,(E954+1-D954)/14-1))</f>
        <v>0</v>
      </c>
      <c r="Y954" s="265">
        <f>IF(AND(LARGE('Sch A. Input'!$CL$15:$CL$41,COUNTIF('Sch A. Input'!$CL$15:$CL$41,"&gt;="&amp;F954))&lt;E954,F954&lt;&gt;0),"Leaver",IFERROR(IF((S954/$X954*$M$9+T954)&gt;$D$12,"YES","NO"),0))</f>
        <v>0</v>
      </c>
      <c r="Z954" s="225">
        <f>IF(AND(LARGE('Sch A. Input'!$CL$15:$CL$41,COUNTIF('Sch A. Input'!$CL$15:$CL$41,"&gt;="&amp;F954))&lt;E954,F954&lt;&gt;0),"Leaver",IFERROR(IF($Y954="YES",MIN($U954*($G$12/$D$12),$G$12),(SUMPRODUCT(--((MIN(W954,$D$12))&gt;$C$9:$C$12),((MIN(W954,$D$12))-$C$9:$C$12),$H$9:$H$12))-((1-(X954/$M$9))*(SUMPRODUCT(--((MIN(V954,$D$12))&gt;$C$9:$C$12),((MIN(V954,$D$12))-$C$9:$C$12),$H$9:$H$12)))),0))</f>
        <v>0</v>
      </c>
      <c r="AA954" s="169">
        <f>IF(AND(LARGE('Sch A. Input'!$CL$15:$CL$41,COUNTIF('Sch A. Input'!$CL$15:$CL$41,"&gt;="&amp;F954))&lt;E954,F954&lt;&gt;0),"Leaver",IFERROR(Z954/U954,0))</f>
        <v>0</v>
      </c>
      <c r="AB954" s="170">
        <f>IF(AND(LARGE('Sch A. Input'!$CL$15:$CL$41,COUNTIF('Sch A. Input'!$CL$15:$CL$41,"&gt;="&amp;F954))&lt;E954,F954&lt;&gt;0),"Leaver",Q954-Z954)</f>
        <v>0</v>
      </c>
      <c r="AC954" s="94">
        <f t="shared" si="154"/>
        <v>0</v>
      </c>
      <c r="BK954" s="2"/>
      <c r="BL954" s="2"/>
      <c r="CI954"/>
    </row>
    <row r="955" spans="2:87" x14ac:dyDescent="0.35">
      <c r="B955" s="70" t="str">
        <f>IF('Sch A. Input'!B953="","",'Sch A. Input'!B953)</f>
        <v/>
      </c>
      <c r="C955" s="75" t="str">
        <f>IF('Sch A. Input'!C953="","",'Sch A. Input'!C953)</f>
        <v/>
      </c>
      <c r="D955" s="71" t="str">
        <f>IF('Sch A. Input'!D953="","",'Sch A. Input'!D953)</f>
        <v/>
      </c>
      <c r="E955" s="71">
        <f>'Sch A. Input'!E953</f>
        <v>45016</v>
      </c>
      <c r="F955" s="71">
        <f>'Sch A. Input'!F953</f>
        <v>0</v>
      </c>
      <c r="G955" s="226">
        <f>SUMIFS('Sch A. Input'!H953:CJ953,'Sch A. Input'!$H$13:$CJ$13,$L$11,'Sch A. Input'!$H$14:$CJ$14,"Recurring")</f>
        <v>0</v>
      </c>
      <c r="H955" s="226">
        <f>SUMIFS('Sch A. Input'!H953:CJ953,'Sch A. Input'!$H$13:$CJ$13,$L$11,'Sch A. Input'!$H$14:$CJ$14,"One-time")</f>
        <v>0</v>
      </c>
      <c r="I955" s="227">
        <f t="shared" si="148"/>
        <v>0</v>
      </c>
      <c r="J955" s="228">
        <f>SUMIFS('Sch A. Input'!H953:CJ953,'Sch A. Input'!$H$14:$CJ$14,"Recurring",'Sch A. Input'!$H$13:$CJ$13,"&lt;="&amp;$L$11)</f>
        <v>0</v>
      </c>
      <c r="K955" s="228">
        <f>SUMIFS('Sch A. Input'!H953:CJ953,'Sch A. Input'!$H$14:$CJ$14,"One-time",'Sch A. Input'!$H$13:$CJ$13,"&lt;="&amp;$L$11)</f>
        <v>0</v>
      </c>
      <c r="L955" s="229">
        <f t="shared" si="149"/>
        <v>0</v>
      </c>
      <c r="M955" s="228">
        <f t="shared" si="150"/>
        <v>0</v>
      </c>
      <c r="N955" s="228">
        <f t="shared" si="151"/>
        <v>0</v>
      </c>
      <c r="O955" s="259">
        <f t="shared" si="152"/>
        <v>0</v>
      </c>
      <c r="P955" s="268">
        <f t="shared" si="146"/>
        <v>0</v>
      </c>
      <c r="Q955" s="231">
        <f t="shared" si="147"/>
        <v>0</v>
      </c>
      <c r="R955" s="97">
        <f t="shared" si="153"/>
        <v>0</v>
      </c>
      <c r="S955" s="237">
        <f>IF(AND(LARGE('Sch A. Input'!$CL$15:$CL$41,COUNTIF('Sch A. Input'!$CL$15:$CL$41,"&gt;="&amp;F955))&lt;E955,F955&lt;&gt;0),"Leaver",J955-G955)</f>
        <v>0</v>
      </c>
      <c r="T955" s="237">
        <f>IF(AND(LARGE('Sch A. Input'!$CL$15:$CL$41,COUNTIF('Sch A. Input'!$CL$15:$CL$41,"&gt;="&amp;F955))&lt;E955,F955&lt;&gt;0),"Leaver",K955-H955)</f>
        <v>0</v>
      </c>
      <c r="U955" s="238">
        <f>IF(AND(LARGE('Sch A. Input'!$CL$15:$CL$41,COUNTIF('Sch A. Input'!$CL$15:$CL$41,"&gt;="&amp;F955))&lt;E955,F955&lt;&gt;0),"Leaver",L955-I955)</f>
        <v>0</v>
      </c>
      <c r="V955" s="238">
        <f>IF(AND(LARGE('Sch A. Input'!$CL$15:$CL$41,COUNTIF('Sch A. Input'!$CL$15:$CL$41,"&gt;="&amp;F955))&lt;E955,F955&lt;&gt;0),"Leaver",IFERROR(S955/X955*$M$9,0))</f>
        <v>0</v>
      </c>
      <c r="W955" s="238">
        <f>IF(AND(LARGE('Sch A. Input'!$CL$15:$CL$41,COUNTIF('Sch A. Input'!$CL$15:$CL$41,"&gt;="&amp;F955))&lt;E955,F955&lt;&gt;0),"Leaver",V955+T955)</f>
        <v>0</v>
      </c>
      <c r="X955" s="264">
        <f>IF(AND(LARGE('Sch A. Input'!$CL$15:$CL$41,COUNTIF('Sch A. Input'!$CL$15:$CL$41,"&gt;="&amp;F955))&lt;E955,F955&lt;&gt;0),"Leaver",IF(OR(D955="",D955&gt;$L$11,($L$11-14)&lt;$K$9),0,(E955+1-D955)/14-1))</f>
        <v>0</v>
      </c>
      <c r="Y955" s="265">
        <f>IF(AND(LARGE('Sch A. Input'!$CL$15:$CL$41,COUNTIF('Sch A. Input'!$CL$15:$CL$41,"&gt;="&amp;F955))&lt;E955,F955&lt;&gt;0),"Leaver",IFERROR(IF((S955/$X955*$M$9+T955)&gt;$D$12,"YES","NO"),0))</f>
        <v>0</v>
      </c>
      <c r="Z955" s="225">
        <f>IF(AND(LARGE('Sch A. Input'!$CL$15:$CL$41,COUNTIF('Sch A. Input'!$CL$15:$CL$41,"&gt;="&amp;F955))&lt;E955,F955&lt;&gt;0),"Leaver",IFERROR(IF($Y955="YES",MIN($U955*($G$12/$D$12),$G$12),(SUMPRODUCT(--((MIN(W955,$D$12))&gt;$C$9:$C$12),((MIN(W955,$D$12))-$C$9:$C$12),$H$9:$H$12))-((1-(X955/$M$9))*(SUMPRODUCT(--((MIN(V955,$D$12))&gt;$C$9:$C$12),((MIN(V955,$D$12))-$C$9:$C$12),$H$9:$H$12)))),0))</f>
        <v>0</v>
      </c>
      <c r="AA955" s="169">
        <f>IF(AND(LARGE('Sch A. Input'!$CL$15:$CL$41,COUNTIF('Sch A. Input'!$CL$15:$CL$41,"&gt;="&amp;F955))&lt;E955,F955&lt;&gt;0),"Leaver",IFERROR(Z955/U955,0))</f>
        <v>0</v>
      </c>
      <c r="AB955" s="170">
        <f>IF(AND(LARGE('Sch A. Input'!$CL$15:$CL$41,COUNTIF('Sch A. Input'!$CL$15:$CL$41,"&gt;="&amp;F955))&lt;E955,F955&lt;&gt;0),"Leaver",Q955-Z955)</f>
        <v>0</v>
      </c>
      <c r="AC955" s="94">
        <f t="shared" si="154"/>
        <v>0</v>
      </c>
      <c r="BK955" s="2"/>
      <c r="BL955" s="2"/>
      <c r="CI955"/>
    </row>
    <row r="956" spans="2:87" x14ac:dyDescent="0.35">
      <c r="B956" s="70" t="str">
        <f>IF('Sch A. Input'!B954="","",'Sch A. Input'!B954)</f>
        <v/>
      </c>
      <c r="C956" s="75" t="str">
        <f>IF('Sch A. Input'!C954="","",'Sch A. Input'!C954)</f>
        <v/>
      </c>
      <c r="D956" s="71" t="str">
        <f>IF('Sch A. Input'!D954="","",'Sch A. Input'!D954)</f>
        <v/>
      </c>
      <c r="E956" s="71">
        <f>'Sch A. Input'!E954</f>
        <v>45016</v>
      </c>
      <c r="F956" s="71">
        <f>'Sch A. Input'!F954</f>
        <v>0</v>
      </c>
      <c r="G956" s="226">
        <f>SUMIFS('Sch A. Input'!H954:CJ954,'Sch A. Input'!$H$13:$CJ$13,$L$11,'Sch A. Input'!$H$14:$CJ$14,"Recurring")</f>
        <v>0</v>
      </c>
      <c r="H956" s="226">
        <f>SUMIFS('Sch A. Input'!H954:CJ954,'Sch A. Input'!$H$13:$CJ$13,$L$11,'Sch A. Input'!$H$14:$CJ$14,"One-time")</f>
        <v>0</v>
      </c>
      <c r="I956" s="227">
        <f t="shared" si="148"/>
        <v>0</v>
      </c>
      <c r="J956" s="228">
        <f>SUMIFS('Sch A. Input'!H954:CJ954,'Sch A. Input'!$H$14:$CJ$14,"Recurring",'Sch A. Input'!$H$13:$CJ$13,"&lt;="&amp;$L$11)</f>
        <v>0</v>
      </c>
      <c r="K956" s="228">
        <f>SUMIFS('Sch A. Input'!H954:CJ954,'Sch A. Input'!$H$14:$CJ$14,"One-time",'Sch A. Input'!$H$13:$CJ$13,"&lt;="&amp;$L$11)</f>
        <v>0</v>
      </c>
      <c r="L956" s="229">
        <f t="shared" si="149"/>
        <v>0</v>
      </c>
      <c r="M956" s="228">
        <f t="shared" si="150"/>
        <v>0</v>
      </c>
      <c r="N956" s="228">
        <f t="shared" si="151"/>
        <v>0</v>
      </c>
      <c r="O956" s="259">
        <f t="shared" si="152"/>
        <v>0</v>
      </c>
      <c r="P956" s="268">
        <f t="shared" si="146"/>
        <v>0</v>
      </c>
      <c r="Q956" s="231">
        <f t="shared" si="147"/>
        <v>0</v>
      </c>
      <c r="R956" s="97">
        <f t="shared" si="153"/>
        <v>0</v>
      </c>
      <c r="S956" s="237">
        <f>IF(AND(LARGE('Sch A. Input'!$CL$15:$CL$41,COUNTIF('Sch A. Input'!$CL$15:$CL$41,"&gt;="&amp;F956))&lt;E956,F956&lt;&gt;0),"Leaver",J956-G956)</f>
        <v>0</v>
      </c>
      <c r="T956" s="237">
        <f>IF(AND(LARGE('Sch A. Input'!$CL$15:$CL$41,COUNTIF('Sch A. Input'!$CL$15:$CL$41,"&gt;="&amp;F956))&lt;E956,F956&lt;&gt;0),"Leaver",K956-H956)</f>
        <v>0</v>
      </c>
      <c r="U956" s="238">
        <f>IF(AND(LARGE('Sch A. Input'!$CL$15:$CL$41,COUNTIF('Sch A. Input'!$CL$15:$CL$41,"&gt;="&amp;F956))&lt;E956,F956&lt;&gt;0),"Leaver",L956-I956)</f>
        <v>0</v>
      </c>
      <c r="V956" s="238">
        <f>IF(AND(LARGE('Sch A. Input'!$CL$15:$CL$41,COUNTIF('Sch A. Input'!$CL$15:$CL$41,"&gt;="&amp;F956))&lt;E956,F956&lt;&gt;0),"Leaver",IFERROR(S956/X956*$M$9,0))</f>
        <v>0</v>
      </c>
      <c r="W956" s="238">
        <f>IF(AND(LARGE('Sch A. Input'!$CL$15:$CL$41,COUNTIF('Sch A. Input'!$CL$15:$CL$41,"&gt;="&amp;F956))&lt;E956,F956&lt;&gt;0),"Leaver",V956+T956)</f>
        <v>0</v>
      </c>
      <c r="X956" s="264">
        <f>IF(AND(LARGE('Sch A. Input'!$CL$15:$CL$41,COUNTIF('Sch A. Input'!$CL$15:$CL$41,"&gt;="&amp;F956))&lt;E956,F956&lt;&gt;0),"Leaver",IF(OR(D956="",D956&gt;$L$11,($L$11-14)&lt;$K$9),0,(E956+1-D956)/14-1))</f>
        <v>0</v>
      </c>
      <c r="Y956" s="265">
        <f>IF(AND(LARGE('Sch A. Input'!$CL$15:$CL$41,COUNTIF('Sch A. Input'!$CL$15:$CL$41,"&gt;="&amp;F956))&lt;E956,F956&lt;&gt;0),"Leaver",IFERROR(IF((S956/$X956*$M$9+T956)&gt;$D$12,"YES","NO"),0))</f>
        <v>0</v>
      </c>
      <c r="Z956" s="225">
        <f>IF(AND(LARGE('Sch A. Input'!$CL$15:$CL$41,COUNTIF('Sch A. Input'!$CL$15:$CL$41,"&gt;="&amp;F956))&lt;E956,F956&lt;&gt;0),"Leaver",IFERROR(IF($Y956="YES",MIN($U956*($G$12/$D$12),$G$12),(SUMPRODUCT(--((MIN(W956,$D$12))&gt;$C$9:$C$12),((MIN(W956,$D$12))-$C$9:$C$12),$H$9:$H$12))-((1-(X956/$M$9))*(SUMPRODUCT(--((MIN(V956,$D$12))&gt;$C$9:$C$12),((MIN(V956,$D$12))-$C$9:$C$12),$H$9:$H$12)))),0))</f>
        <v>0</v>
      </c>
      <c r="AA956" s="169">
        <f>IF(AND(LARGE('Sch A. Input'!$CL$15:$CL$41,COUNTIF('Sch A. Input'!$CL$15:$CL$41,"&gt;="&amp;F956))&lt;E956,F956&lt;&gt;0),"Leaver",IFERROR(Z956/U956,0))</f>
        <v>0</v>
      </c>
      <c r="AB956" s="170">
        <f>IF(AND(LARGE('Sch A. Input'!$CL$15:$CL$41,COUNTIF('Sch A. Input'!$CL$15:$CL$41,"&gt;="&amp;F956))&lt;E956,F956&lt;&gt;0),"Leaver",Q956-Z956)</f>
        <v>0</v>
      </c>
      <c r="AC956" s="94">
        <f t="shared" si="154"/>
        <v>0</v>
      </c>
      <c r="BK956" s="2"/>
      <c r="BL956" s="2"/>
      <c r="CI956"/>
    </row>
    <row r="957" spans="2:87" x14ac:dyDescent="0.35">
      <c r="B957" s="70" t="str">
        <f>IF('Sch A. Input'!B955="","",'Sch A. Input'!B955)</f>
        <v/>
      </c>
      <c r="C957" s="75" t="str">
        <f>IF('Sch A. Input'!C955="","",'Sch A. Input'!C955)</f>
        <v/>
      </c>
      <c r="D957" s="71" t="str">
        <f>IF('Sch A. Input'!D955="","",'Sch A. Input'!D955)</f>
        <v/>
      </c>
      <c r="E957" s="71">
        <f>'Sch A. Input'!E955</f>
        <v>45016</v>
      </c>
      <c r="F957" s="71">
        <f>'Sch A. Input'!F955</f>
        <v>0</v>
      </c>
      <c r="G957" s="226">
        <f>SUMIFS('Sch A. Input'!H955:CJ955,'Sch A. Input'!$H$13:$CJ$13,$L$11,'Sch A. Input'!$H$14:$CJ$14,"Recurring")</f>
        <v>0</v>
      </c>
      <c r="H957" s="226">
        <f>SUMIFS('Sch A. Input'!H955:CJ955,'Sch A. Input'!$H$13:$CJ$13,$L$11,'Sch A. Input'!$H$14:$CJ$14,"One-time")</f>
        <v>0</v>
      </c>
      <c r="I957" s="227">
        <f t="shared" si="148"/>
        <v>0</v>
      </c>
      <c r="J957" s="228">
        <f>SUMIFS('Sch A. Input'!H955:CJ955,'Sch A. Input'!$H$14:$CJ$14,"Recurring",'Sch A. Input'!$H$13:$CJ$13,"&lt;="&amp;$L$11)</f>
        <v>0</v>
      </c>
      <c r="K957" s="228">
        <f>SUMIFS('Sch A. Input'!H955:CJ955,'Sch A. Input'!$H$14:$CJ$14,"One-time",'Sch A. Input'!$H$13:$CJ$13,"&lt;="&amp;$L$11)</f>
        <v>0</v>
      </c>
      <c r="L957" s="229">
        <f t="shared" si="149"/>
        <v>0</v>
      </c>
      <c r="M957" s="228">
        <f t="shared" si="150"/>
        <v>0</v>
      </c>
      <c r="N957" s="228">
        <f t="shared" si="151"/>
        <v>0</v>
      </c>
      <c r="O957" s="259">
        <f t="shared" si="152"/>
        <v>0</v>
      </c>
      <c r="P957" s="268">
        <f t="shared" si="146"/>
        <v>0</v>
      </c>
      <c r="Q957" s="231">
        <f t="shared" si="147"/>
        <v>0</v>
      </c>
      <c r="R957" s="97">
        <f t="shared" si="153"/>
        <v>0</v>
      </c>
      <c r="S957" s="237">
        <f>IF(AND(LARGE('Sch A. Input'!$CL$15:$CL$41,COUNTIF('Sch A. Input'!$CL$15:$CL$41,"&gt;="&amp;F957))&lt;E957,F957&lt;&gt;0),"Leaver",J957-G957)</f>
        <v>0</v>
      </c>
      <c r="T957" s="237">
        <f>IF(AND(LARGE('Sch A. Input'!$CL$15:$CL$41,COUNTIF('Sch A. Input'!$CL$15:$CL$41,"&gt;="&amp;F957))&lt;E957,F957&lt;&gt;0),"Leaver",K957-H957)</f>
        <v>0</v>
      </c>
      <c r="U957" s="238">
        <f>IF(AND(LARGE('Sch A. Input'!$CL$15:$CL$41,COUNTIF('Sch A. Input'!$CL$15:$CL$41,"&gt;="&amp;F957))&lt;E957,F957&lt;&gt;0),"Leaver",L957-I957)</f>
        <v>0</v>
      </c>
      <c r="V957" s="238">
        <f>IF(AND(LARGE('Sch A. Input'!$CL$15:$CL$41,COUNTIF('Sch A. Input'!$CL$15:$CL$41,"&gt;="&amp;F957))&lt;E957,F957&lt;&gt;0),"Leaver",IFERROR(S957/X957*$M$9,0))</f>
        <v>0</v>
      </c>
      <c r="W957" s="238">
        <f>IF(AND(LARGE('Sch A. Input'!$CL$15:$CL$41,COUNTIF('Sch A. Input'!$CL$15:$CL$41,"&gt;="&amp;F957))&lt;E957,F957&lt;&gt;0),"Leaver",V957+T957)</f>
        <v>0</v>
      </c>
      <c r="X957" s="264">
        <f>IF(AND(LARGE('Sch A. Input'!$CL$15:$CL$41,COUNTIF('Sch A. Input'!$CL$15:$CL$41,"&gt;="&amp;F957))&lt;E957,F957&lt;&gt;0),"Leaver",IF(OR(D957="",D957&gt;$L$11,($L$11-14)&lt;$K$9),0,(E957+1-D957)/14-1))</f>
        <v>0</v>
      </c>
      <c r="Y957" s="265">
        <f>IF(AND(LARGE('Sch A. Input'!$CL$15:$CL$41,COUNTIF('Sch A. Input'!$CL$15:$CL$41,"&gt;="&amp;F957))&lt;E957,F957&lt;&gt;0),"Leaver",IFERROR(IF((S957/$X957*$M$9+T957)&gt;$D$12,"YES","NO"),0))</f>
        <v>0</v>
      </c>
      <c r="Z957" s="225">
        <f>IF(AND(LARGE('Sch A. Input'!$CL$15:$CL$41,COUNTIF('Sch A. Input'!$CL$15:$CL$41,"&gt;="&amp;F957))&lt;E957,F957&lt;&gt;0),"Leaver",IFERROR(IF($Y957="YES",MIN($U957*($G$12/$D$12),$G$12),(SUMPRODUCT(--((MIN(W957,$D$12))&gt;$C$9:$C$12),((MIN(W957,$D$12))-$C$9:$C$12),$H$9:$H$12))-((1-(X957/$M$9))*(SUMPRODUCT(--((MIN(V957,$D$12))&gt;$C$9:$C$12),((MIN(V957,$D$12))-$C$9:$C$12),$H$9:$H$12)))),0))</f>
        <v>0</v>
      </c>
      <c r="AA957" s="169">
        <f>IF(AND(LARGE('Sch A. Input'!$CL$15:$CL$41,COUNTIF('Sch A. Input'!$CL$15:$CL$41,"&gt;="&amp;F957))&lt;E957,F957&lt;&gt;0),"Leaver",IFERROR(Z957/U957,0))</f>
        <v>0</v>
      </c>
      <c r="AB957" s="170">
        <f>IF(AND(LARGE('Sch A. Input'!$CL$15:$CL$41,COUNTIF('Sch A. Input'!$CL$15:$CL$41,"&gt;="&amp;F957))&lt;E957,F957&lt;&gt;0),"Leaver",Q957-Z957)</f>
        <v>0</v>
      </c>
      <c r="AC957" s="94">
        <f t="shared" si="154"/>
        <v>0</v>
      </c>
      <c r="BK957" s="2"/>
      <c r="BL957" s="2"/>
      <c r="CI957"/>
    </row>
    <row r="958" spans="2:87" x14ac:dyDescent="0.35">
      <c r="B958" s="70" t="str">
        <f>IF('Sch A. Input'!B956="","",'Sch A. Input'!B956)</f>
        <v/>
      </c>
      <c r="C958" s="75" t="str">
        <f>IF('Sch A. Input'!C956="","",'Sch A. Input'!C956)</f>
        <v/>
      </c>
      <c r="D958" s="71" t="str">
        <f>IF('Sch A. Input'!D956="","",'Sch A. Input'!D956)</f>
        <v/>
      </c>
      <c r="E958" s="71">
        <f>'Sch A. Input'!E956</f>
        <v>45016</v>
      </c>
      <c r="F958" s="71">
        <f>'Sch A. Input'!F956</f>
        <v>0</v>
      </c>
      <c r="G958" s="226">
        <f>SUMIFS('Sch A. Input'!H956:CJ956,'Sch A. Input'!$H$13:$CJ$13,$L$11,'Sch A. Input'!$H$14:$CJ$14,"Recurring")</f>
        <v>0</v>
      </c>
      <c r="H958" s="226">
        <f>SUMIFS('Sch A. Input'!H956:CJ956,'Sch A. Input'!$H$13:$CJ$13,$L$11,'Sch A. Input'!$H$14:$CJ$14,"One-time")</f>
        <v>0</v>
      </c>
      <c r="I958" s="227">
        <f t="shared" si="148"/>
        <v>0</v>
      </c>
      <c r="J958" s="228">
        <f>SUMIFS('Sch A. Input'!H956:CJ956,'Sch A. Input'!$H$14:$CJ$14,"Recurring",'Sch A. Input'!$H$13:$CJ$13,"&lt;="&amp;$L$11)</f>
        <v>0</v>
      </c>
      <c r="K958" s="228">
        <f>SUMIFS('Sch A. Input'!H956:CJ956,'Sch A. Input'!$H$14:$CJ$14,"One-time",'Sch A. Input'!$H$13:$CJ$13,"&lt;="&amp;$L$11)</f>
        <v>0</v>
      </c>
      <c r="L958" s="229">
        <f t="shared" si="149"/>
        <v>0</v>
      </c>
      <c r="M958" s="228">
        <f t="shared" si="150"/>
        <v>0</v>
      </c>
      <c r="N958" s="228">
        <f t="shared" si="151"/>
        <v>0</v>
      </c>
      <c r="O958" s="259">
        <f t="shared" si="152"/>
        <v>0</v>
      </c>
      <c r="P958" s="268">
        <f t="shared" si="146"/>
        <v>0</v>
      </c>
      <c r="Q958" s="231">
        <f t="shared" si="147"/>
        <v>0</v>
      </c>
      <c r="R958" s="97">
        <f t="shared" si="153"/>
        <v>0</v>
      </c>
      <c r="S958" s="237">
        <f>IF(AND(LARGE('Sch A. Input'!$CL$15:$CL$41,COUNTIF('Sch A. Input'!$CL$15:$CL$41,"&gt;="&amp;F958))&lt;E958,F958&lt;&gt;0),"Leaver",J958-G958)</f>
        <v>0</v>
      </c>
      <c r="T958" s="237">
        <f>IF(AND(LARGE('Sch A. Input'!$CL$15:$CL$41,COUNTIF('Sch A. Input'!$CL$15:$CL$41,"&gt;="&amp;F958))&lt;E958,F958&lt;&gt;0),"Leaver",K958-H958)</f>
        <v>0</v>
      </c>
      <c r="U958" s="238">
        <f>IF(AND(LARGE('Sch A. Input'!$CL$15:$CL$41,COUNTIF('Sch A. Input'!$CL$15:$CL$41,"&gt;="&amp;F958))&lt;E958,F958&lt;&gt;0),"Leaver",L958-I958)</f>
        <v>0</v>
      </c>
      <c r="V958" s="238">
        <f>IF(AND(LARGE('Sch A. Input'!$CL$15:$CL$41,COUNTIF('Sch A. Input'!$CL$15:$CL$41,"&gt;="&amp;F958))&lt;E958,F958&lt;&gt;0),"Leaver",IFERROR(S958/X958*$M$9,0))</f>
        <v>0</v>
      </c>
      <c r="W958" s="238">
        <f>IF(AND(LARGE('Sch A. Input'!$CL$15:$CL$41,COUNTIF('Sch A. Input'!$CL$15:$CL$41,"&gt;="&amp;F958))&lt;E958,F958&lt;&gt;0),"Leaver",V958+T958)</f>
        <v>0</v>
      </c>
      <c r="X958" s="264">
        <f>IF(AND(LARGE('Sch A. Input'!$CL$15:$CL$41,COUNTIF('Sch A. Input'!$CL$15:$CL$41,"&gt;="&amp;F958))&lt;E958,F958&lt;&gt;0),"Leaver",IF(OR(D958="",D958&gt;$L$11,($L$11-14)&lt;$K$9),0,(E958+1-D958)/14-1))</f>
        <v>0</v>
      </c>
      <c r="Y958" s="265">
        <f>IF(AND(LARGE('Sch A. Input'!$CL$15:$CL$41,COUNTIF('Sch A. Input'!$CL$15:$CL$41,"&gt;="&amp;F958))&lt;E958,F958&lt;&gt;0),"Leaver",IFERROR(IF((S958/$X958*$M$9+T958)&gt;$D$12,"YES","NO"),0))</f>
        <v>0</v>
      </c>
      <c r="Z958" s="225">
        <f>IF(AND(LARGE('Sch A. Input'!$CL$15:$CL$41,COUNTIF('Sch A. Input'!$CL$15:$CL$41,"&gt;="&amp;F958))&lt;E958,F958&lt;&gt;0),"Leaver",IFERROR(IF($Y958="YES",MIN($U958*($G$12/$D$12),$G$12),(SUMPRODUCT(--((MIN(W958,$D$12))&gt;$C$9:$C$12),((MIN(W958,$D$12))-$C$9:$C$12),$H$9:$H$12))-((1-(X958/$M$9))*(SUMPRODUCT(--((MIN(V958,$D$12))&gt;$C$9:$C$12),((MIN(V958,$D$12))-$C$9:$C$12),$H$9:$H$12)))),0))</f>
        <v>0</v>
      </c>
      <c r="AA958" s="169">
        <f>IF(AND(LARGE('Sch A. Input'!$CL$15:$CL$41,COUNTIF('Sch A. Input'!$CL$15:$CL$41,"&gt;="&amp;F958))&lt;E958,F958&lt;&gt;0),"Leaver",IFERROR(Z958/U958,0))</f>
        <v>0</v>
      </c>
      <c r="AB958" s="170">
        <f>IF(AND(LARGE('Sch A. Input'!$CL$15:$CL$41,COUNTIF('Sch A. Input'!$CL$15:$CL$41,"&gt;="&amp;F958))&lt;E958,F958&lt;&gt;0),"Leaver",Q958-Z958)</f>
        <v>0</v>
      </c>
      <c r="AC958" s="94">
        <f t="shared" si="154"/>
        <v>0</v>
      </c>
      <c r="BK958" s="2"/>
      <c r="BL958" s="2"/>
      <c r="CI958"/>
    </row>
    <row r="959" spans="2:87" x14ac:dyDescent="0.35">
      <c r="B959" s="70" t="str">
        <f>IF('Sch A. Input'!B957="","",'Sch A. Input'!B957)</f>
        <v/>
      </c>
      <c r="C959" s="75" t="str">
        <f>IF('Sch A. Input'!C957="","",'Sch A. Input'!C957)</f>
        <v/>
      </c>
      <c r="D959" s="71" t="str">
        <f>IF('Sch A. Input'!D957="","",'Sch A. Input'!D957)</f>
        <v/>
      </c>
      <c r="E959" s="71">
        <f>'Sch A. Input'!E957</f>
        <v>45016</v>
      </c>
      <c r="F959" s="71">
        <f>'Sch A. Input'!F957</f>
        <v>0</v>
      </c>
      <c r="G959" s="226">
        <f>SUMIFS('Sch A. Input'!H957:CJ957,'Sch A. Input'!$H$13:$CJ$13,$L$11,'Sch A. Input'!$H$14:$CJ$14,"Recurring")</f>
        <v>0</v>
      </c>
      <c r="H959" s="226">
        <f>SUMIFS('Sch A. Input'!H957:CJ957,'Sch A. Input'!$H$13:$CJ$13,$L$11,'Sch A. Input'!$H$14:$CJ$14,"One-time")</f>
        <v>0</v>
      </c>
      <c r="I959" s="227">
        <f t="shared" si="148"/>
        <v>0</v>
      </c>
      <c r="J959" s="228">
        <f>SUMIFS('Sch A. Input'!H957:CJ957,'Sch A. Input'!$H$14:$CJ$14,"Recurring",'Sch A. Input'!$H$13:$CJ$13,"&lt;="&amp;$L$11)</f>
        <v>0</v>
      </c>
      <c r="K959" s="228">
        <f>SUMIFS('Sch A. Input'!H957:CJ957,'Sch A. Input'!$H$14:$CJ$14,"One-time",'Sch A. Input'!$H$13:$CJ$13,"&lt;="&amp;$L$11)</f>
        <v>0</v>
      </c>
      <c r="L959" s="229">
        <f t="shared" si="149"/>
        <v>0</v>
      </c>
      <c r="M959" s="228">
        <f t="shared" si="150"/>
        <v>0</v>
      </c>
      <c r="N959" s="228">
        <f t="shared" si="151"/>
        <v>0</v>
      </c>
      <c r="O959" s="259">
        <f t="shared" si="152"/>
        <v>0</v>
      </c>
      <c r="P959" s="268">
        <f t="shared" si="146"/>
        <v>0</v>
      </c>
      <c r="Q959" s="231">
        <f t="shared" si="147"/>
        <v>0</v>
      </c>
      <c r="R959" s="97">
        <f t="shared" si="153"/>
        <v>0</v>
      </c>
      <c r="S959" s="237">
        <f>IF(AND(LARGE('Sch A. Input'!$CL$15:$CL$41,COUNTIF('Sch A. Input'!$CL$15:$CL$41,"&gt;="&amp;F959))&lt;E959,F959&lt;&gt;0),"Leaver",J959-G959)</f>
        <v>0</v>
      </c>
      <c r="T959" s="237">
        <f>IF(AND(LARGE('Sch A. Input'!$CL$15:$CL$41,COUNTIF('Sch A. Input'!$CL$15:$CL$41,"&gt;="&amp;F959))&lt;E959,F959&lt;&gt;0),"Leaver",K959-H959)</f>
        <v>0</v>
      </c>
      <c r="U959" s="238">
        <f>IF(AND(LARGE('Sch A. Input'!$CL$15:$CL$41,COUNTIF('Sch A. Input'!$CL$15:$CL$41,"&gt;="&amp;F959))&lt;E959,F959&lt;&gt;0),"Leaver",L959-I959)</f>
        <v>0</v>
      </c>
      <c r="V959" s="238">
        <f>IF(AND(LARGE('Sch A. Input'!$CL$15:$CL$41,COUNTIF('Sch A. Input'!$CL$15:$CL$41,"&gt;="&amp;F959))&lt;E959,F959&lt;&gt;0),"Leaver",IFERROR(S959/X959*$M$9,0))</f>
        <v>0</v>
      </c>
      <c r="W959" s="238">
        <f>IF(AND(LARGE('Sch A. Input'!$CL$15:$CL$41,COUNTIF('Sch A. Input'!$CL$15:$CL$41,"&gt;="&amp;F959))&lt;E959,F959&lt;&gt;0),"Leaver",V959+T959)</f>
        <v>0</v>
      </c>
      <c r="X959" s="264">
        <f>IF(AND(LARGE('Sch A. Input'!$CL$15:$CL$41,COUNTIF('Sch A. Input'!$CL$15:$CL$41,"&gt;="&amp;F959))&lt;E959,F959&lt;&gt;0),"Leaver",IF(OR(D959="",D959&gt;$L$11,($L$11-14)&lt;$K$9),0,(E959+1-D959)/14-1))</f>
        <v>0</v>
      </c>
      <c r="Y959" s="265">
        <f>IF(AND(LARGE('Sch A. Input'!$CL$15:$CL$41,COUNTIF('Sch A. Input'!$CL$15:$CL$41,"&gt;="&amp;F959))&lt;E959,F959&lt;&gt;0),"Leaver",IFERROR(IF((S959/$X959*$M$9+T959)&gt;$D$12,"YES","NO"),0))</f>
        <v>0</v>
      </c>
      <c r="Z959" s="225">
        <f>IF(AND(LARGE('Sch A. Input'!$CL$15:$CL$41,COUNTIF('Sch A. Input'!$CL$15:$CL$41,"&gt;="&amp;F959))&lt;E959,F959&lt;&gt;0),"Leaver",IFERROR(IF($Y959="YES",MIN($U959*($G$12/$D$12),$G$12),(SUMPRODUCT(--((MIN(W959,$D$12))&gt;$C$9:$C$12),((MIN(W959,$D$12))-$C$9:$C$12),$H$9:$H$12))-((1-(X959/$M$9))*(SUMPRODUCT(--((MIN(V959,$D$12))&gt;$C$9:$C$12),((MIN(V959,$D$12))-$C$9:$C$12),$H$9:$H$12)))),0))</f>
        <v>0</v>
      </c>
      <c r="AA959" s="169">
        <f>IF(AND(LARGE('Sch A. Input'!$CL$15:$CL$41,COUNTIF('Sch A. Input'!$CL$15:$CL$41,"&gt;="&amp;F959))&lt;E959,F959&lt;&gt;0),"Leaver",IFERROR(Z959/U959,0))</f>
        <v>0</v>
      </c>
      <c r="AB959" s="170">
        <f>IF(AND(LARGE('Sch A. Input'!$CL$15:$CL$41,COUNTIF('Sch A. Input'!$CL$15:$CL$41,"&gt;="&amp;F959))&lt;E959,F959&lt;&gt;0),"Leaver",Q959-Z959)</f>
        <v>0</v>
      </c>
      <c r="AC959" s="94">
        <f t="shared" si="154"/>
        <v>0</v>
      </c>
      <c r="BK959" s="2"/>
      <c r="BL959" s="2"/>
      <c r="CI959"/>
    </row>
    <row r="960" spans="2:87" x14ac:dyDescent="0.35">
      <c r="B960" s="70" t="str">
        <f>IF('Sch A. Input'!B958="","",'Sch A. Input'!B958)</f>
        <v/>
      </c>
      <c r="C960" s="75" t="str">
        <f>IF('Sch A. Input'!C958="","",'Sch A. Input'!C958)</f>
        <v/>
      </c>
      <c r="D960" s="71" t="str">
        <f>IF('Sch A. Input'!D958="","",'Sch A. Input'!D958)</f>
        <v/>
      </c>
      <c r="E960" s="71">
        <f>'Sch A. Input'!E958</f>
        <v>45016</v>
      </c>
      <c r="F960" s="71">
        <f>'Sch A. Input'!F958</f>
        <v>0</v>
      </c>
      <c r="G960" s="226">
        <f>SUMIFS('Sch A. Input'!H958:CJ958,'Sch A. Input'!$H$13:$CJ$13,$L$11,'Sch A. Input'!$H$14:$CJ$14,"Recurring")</f>
        <v>0</v>
      </c>
      <c r="H960" s="226">
        <f>SUMIFS('Sch A. Input'!H958:CJ958,'Sch A. Input'!$H$13:$CJ$13,$L$11,'Sch A. Input'!$H$14:$CJ$14,"One-time")</f>
        <v>0</v>
      </c>
      <c r="I960" s="227">
        <f t="shared" si="148"/>
        <v>0</v>
      </c>
      <c r="J960" s="228">
        <f>SUMIFS('Sch A. Input'!H958:CJ958,'Sch A. Input'!$H$14:$CJ$14,"Recurring",'Sch A. Input'!$H$13:$CJ$13,"&lt;="&amp;$L$11)</f>
        <v>0</v>
      </c>
      <c r="K960" s="228">
        <f>SUMIFS('Sch A. Input'!H958:CJ958,'Sch A. Input'!$H$14:$CJ$14,"One-time",'Sch A. Input'!$H$13:$CJ$13,"&lt;="&amp;$L$11)</f>
        <v>0</v>
      </c>
      <c r="L960" s="229">
        <f t="shared" si="149"/>
        <v>0</v>
      </c>
      <c r="M960" s="228">
        <f t="shared" si="150"/>
        <v>0</v>
      </c>
      <c r="N960" s="228">
        <f t="shared" si="151"/>
        <v>0</v>
      </c>
      <c r="O960" s="259">
        <f t="shared" si="152"/>
        <v>0</v>
      </c>
      <c r="P960" s="268">
        <f t="shared" si="146"/>
        <v>0</v>
      </c>
      <c r="Q960" s="231">
        <f t="shared" si="147"/>
        <v>0</v>
      </c>
      <c r="R960" s="97">
        <f t="shared" si="153"/>
        <v>0</v>
      </c>
      <c r="S960" s="237">
        <f>IF(AND(LARGE('Sch A. Input'!$CL$15:$CL$41,COUNTIF('Sch A. Input'!$CL$15:$CL$41,"&gt;="&amp;F960))&lt;E960,F960&lt;&gt;0),"Leaver",J960-G960)</f>
        <v>0</v>
      </c>
      <c r="T960" s="237">
        <f>IF(AND(LARGE('Sch A. Input'!$CL$15:$CL$41,COUNTIF('Sch A. Input'!$CL$15:$CL$41,"&gt;="&amp;F960))&lt;E960,F960&lt;&gt;0),"Leaver",K960-H960)</f>
        <v>0</v>
      </c>
      <c r="U960" s="238">
        <f>IF(AND(LARGE('Sch A. Input'!$CL$15:$CL$41,COUNTIF('Sch A. Input'!$CL$15:$CL$41,"&gt;="&amp;F960))&lt;E960,F960&lt;&gt;0),"Leaver",L960-I960)</f>
        <v>0</v>
      </c>
      <c r="V960" s="238">
        <f>IF(AND(LARGE('Sch A. Input'!$CL$15:$CL$41,COUNTIF('Sch A. Input'!$CL$15:$CL$41,"&gt;="&amp;F960))&lt;E960,F960&lt;&gt;0),"Leaver",IFERROR(S960/X960*$M$9,0))</f>
        <v>0</v>
      </c>
      <c r="W960" s="238">
        <f>IF(AND(LARGE('Sch A. Input'!$CL$15:$CL$41,COUNTIF('Sch A. Input'!$CL$15:$CL$41,"&gt;="&amp;F960))&lt;E960,F960&lt;&gt;0),"Leaver",V960+T960)</f>
        <v>0</v>
      </c>
      <c r="X960" s="264">
        <f>IF(AND(LARGE('Sch A. Input'!$CL$15:$CL$41,COUNTIF('Sch A. Input'!$CL$15:$CL$41,"&gt;="&amp;F960))&lt;E960,F960&lt;&gt;0),"Leaver",IF(OR(D960="",D960&gt;$L$11,($L$11-14)&lt;$K$9),0,(E960+1-D960)/14-1))</f>
        <v>0</v>
      </c>
      <c r="Y960" s="265">
        <f>IF(AND(LARGE('Sch A. Input'!$CL$15:$CL$41,COUNTIF('Sch A. Input'!$CL$15:$CL$41,"&gt;="&amp;F960))&lt;E960,F960&lt;&gt;0),"Leaver",IFERROR(IF((S960/$X960*$M$9+T960)&gt;$D$12,"YES","NO"),0))</f>
        <v>0</v>
      </c>
      <c r="Z960" s="225">
        <f>IF(AND(LARGE('Sch A. Input'!$CL$15:$CL$41,COUNTIF('Sch A. Input'!$CL$15:$CL$41,"&gt;="&amp;F960))&lt;E960,F960&lt;&gt;0),"Leaver",IFERROR(IF($Y960="YES",MIN($U960*($G$12/$D$12),$G$12),(SUMPRODUCT(--((MIN(W960,$D$12))&gt;$C$9:$C$12),((MIN(W960,$D$12))-$C$9:$C$12),$H$9:$H$12))-((1-(X960/$M$9))*(SUMPRODUCT(--((MIN(V960,$D$12))&gt;$C$9:$C$12),((MIN(V960,$D$12))-$C$9:$C$12),$H$9:$H$12)))),0))</f>
        <v>0</v>
      </c>
      <c r="AA960" s="169">
        <f>IF(AND(LARGE('Sch A. Input'!$CL$15:$CL$41,COUNTIF('Sch A. Input'!$CL$15:$CL$41,"&gt;="&amp;F960))&lt;E960,F960&lt;&gt;0),"Leaver",IFERROR(Z960/U960,0))</f>
        <v>0</v>
      </c>
      <c r="AB960" s="170">
        <f>IF(AND(LARGE('Sch A. Input'!$CL$15:$CL$41,COUNTIF('Sch A. Input'!$CL$15:$CL$41,"&gt;="&amp;F960))&lt;E960,F960&lt;&gt;0),"Leaver",Q960-Z960)</f>
        <v>0</v>
      </c>
      <c r="AC960" s="94">
        <f t="shared" si="154"/>
        <v>0</v>
      </c>
      <c r="BK960" s="2"/>
      <c r="BL960" s="2"/>
      <c r="CI960"/>
    </row>
    <row r="961" spans="2:87" x14ac:dyDescent="0.35">
      <c r="B961" s="70" t="str">
        <f>IF('Sch A. Input'!B959="","",'Sch A. Input'!B959)</f>
        <v/>
      </c>
      <c r="C961" s="75" t="str">
        <f>IF('Sch A. Input'!C959="","",'Sch A. Input'!C959)</f>
        <v/>
      </c>
      <c r="D961" s="71" t="str">
        <f>IF('Sch A. Input'!D959="","",'Sch A. Input'!D959)</f>
        <v/>
      </c>
      <c r="E961" s="71">
        <f>'Sch A. Input'!E959</f>
        <v>45016</v>
      </c>
      <c r="F961" s="71">
        <f>'Sch A. Input'!F959</f>
        <v>0</v>
      </c>
      <c r="G961" s="226">
        <f>SUMIFS('Sch A. Input'!H959:CJ959,'Sch A. Input'!$H$13:$CJ$13,$L$11,'Sch A. Input'!$H$14:$CJ$14,"Recurring")</f>
        <v>0</v>
      </c>
      <c r="H961" s="226">
        <f>SUMIFS('Sch A. Input'!H959:CJ959,'Sch A. Input'!$H$13:$CJ$13,$L$11,'Sch A. Input'!$H$14:$CJ$14,"One-time")</f>
        <v>0</v>
      </c>
      <c r="I961" s="227">
        <f t="shared" si="148"/>
        <v>0</v>
      </c>
      <c r="J961" s="228">
        <f>SUMIFS('Sch A. Input'!H959:CJ959,'Sch A. Input'!$H$14:$CJ$14,"Recurring",'Sch A. Input'!$H$13:$CJ$13,"&lt;="&amp;$L$11)</f>
        <v>0</v>
      </c>
      <c r="K961" s="228">
        <f>SUMIFS('Sch A. Input'!H959:CJ959,'Sch A. Input'!$H$14:$CJ$14,"One-time",'Sch A. Input'!$H$13:$CJ$13,"&lt;="&amp;$L$11)</f>
        <v>0</v>
      </c>
      <c r="L961" s="229">
        <f t="shared" si="149"/>
        <v>0</v>
      </c>
      <c r="M961" s="228">
        <f t="shared" si="150"/>
        <v>0</v>
      </c>
      <c r="N961" s="228">
        <f t="shared" si="151"/>
        <v>0</v>
      </c>
      <c r="O961" s="259">
        <f t="shared" si="152"/>
        <v>0</v>
      </c>
      <c r="P961" s="268">
        <f t="shared" si="146"/>
        <v>0</v>
      </c>
      <c r="Q961" s="231">
        <f t="shared" si="147"/>
        <v>0</v>
      </c>
      <c r="R961" s="97">
        <f t="shared" si="153"/>
        <v>0</v>
      </c>
      <c r="S961" s="237">
        <f>IF(AND(LARGE('Sch A. Input'!$CL$15:$CL$41,COUNTIF('Sch A. Input'!$CL$15:$CL$41,"&gt;="&amp;F961))&lt;E961,F961&lt;&gt;0),"Leaver",J961-G961)</f>
        <v>0</v>
      </c>
      <c r="T961" s="237">
        <f>IF(AND(LARGE('Sch A. Input'!$CL$15:$CL$41,COUNTIF('Sch A. Input'!$CL$15:$CL$41,"&gt;="&amp;F961))&lt;E961,F961&lt;&gt;0),"Leaver",K961-H961)</f>
        <v>0</v>
      </c>
      <c r="U961" s="238">
        <f>IF(AND(LARGE('Sch A. Input'!$CL$15:$CL$41,COUNTIF('Sch A. Input'!$CL$15:$CL$41,"&gt;="&amp;F961))&lt;E961,F961&lt;&gt;0),"Leaver",L961-I961)</f>
        <v>0</v>
      </c>
      <c r="V961" s="238">
        <f>IF(AND(LARGE('Sch A. Input'!$CL$15:$CL$41,COUNTIF('Sch A. Input'!$CL$15:$CL$41,"&gt;="&amp;F961))&lt;E961,F961&lt;&gt;0),"Leaver",IFERROR(S961/X961*$M$9,0))</f>
        <v>0</v>
      </c>
      <c r="W961" s="238">
        <f>IF(AND(LARGE('Sch A. Input'!$CL$15:$CL$41,COUNTIF('Sch A. Input'!$CL$15:$CL$41,"&gt;="&amp;F961))&lt;E961,F961&lt;&gt;0),"Leaver",V961+T961)</f>
        <v>0</v>
      </c>
      <c r="X961" s="264">
        <f>IF(AND(LARGE('Sch A. Input'!$CL$15:$CL$41,COUNTIF('Sch A. Input'!$CL$15:$CL$41,"&gt;="&amp;F961))&lt;E961,F961&lt;&gt;0),"Leaver",IF(OR(D961="",D961&gt;$L$11,($L$11-14)&lt;$K$9),0,(E961+1-D961)/14-1))</f>
        <v>0</v>
      </c>
      <c r="Y961" s="265">
        <f>IF(AND(LARGE('Sch A. Input'!$CL$15:$CL$41,COUNTIF('Sch A. Input'!$CL$15:$CL$41,"&gt;="&amp;F961))&lt;E961,F961&lt;&gt;0),"Leaver",IFERROR(IF((S961/$X961*$M$9+T961)&gt;$D$12,"YES","NO"),0))</f>
        <v>0</v>
      </c>
      <c r="Z961" s="225">
        <f>IF(AND(LARGE('Sch A. Input'!$CL$15:$CL$41,COUNTIF('Sch A. Input'!$CL$15:$CL$41,"&gt;="&amp;F961))&lt;E961,F961&lt;&gt;0),"Leaver",IFERROR(IF($Y961="YES",MIN($U961*($G$12/$D$12),$G$12),(SUMPRODUCT(--((MIN(W961,$D$12))&gt;$C$9:$C$12),((MIN(W961,$D$12))-$C$9:$C$12),$H$9:$H$12))-((1-(X961/$M$9))*(SUMPRODUCT(--((MIN(V961,$D$12))&gt;$C$9:$C$12),((MIN(V961,$D$12))-$C$9:$C$12),$H$9:$H$12)))),0))</f>
        <v>0</v>
      </c>
      <c r="AA961" s="169">
        <f>IF(AND(LARGE('Sch A. Input'!$CL$15:$CL$41,COUNTIF('Sch A. Input'!$CL$15:$CL$41,"&gt;="&amp;F961))&lt;E961,F961&lt;&gt;0),"Leaver",IFERROR(Z961/U961,0))</f>
        <v>0</v>
      </c>
      <c r="AB961" s="170">
        <f>IF(AND(LARGE('Sch A. Input'!$CL$15:$CL$41,COUNTIF('Sch A. Input'!$CL$15:$CL$41,"&gt;="&amp;F961))&lt;E961,F961&lt;&gt;0),"Leaver",Q961-Z961)</f>
        <v>0</v>
      </c>
      <c r="AC961" s="94">
        <f t="shared" si="154"/>
        <v>0</v>
      </c>
      <c r="BK961" s="2"/>
      <c r="BL961" s="2"/>
      <c r="CI961"/>
    </row>
    <row r="962" spans="2:87" x14ac:dyDescent="0.35">
      <c r="B962" s="70" t="str">
        <f>IF('Sch A. Input'!B960="","",'Sch A. Input'!B960)</f>
        <v/>
      </c>
      <c r="C962" s="75" t="str">
        <f>IF('Sch A. Input'!C960="","",'Sch A. Input'!C960)</f>
        <v/>
      </c>
      <c r="D962" s="71" t="str">
        <f>IF('Sch A. Input'!D960="","",'Sch A. Input'!D960)</f>
        <v/>
      </c>
      <c r="E962" s="71">
        <f>'Sch A. Input'!E960</f>
        <v>45016</v>
      </c>
      <c r="F962" s="71">
        <f>'Sch A. Input'!F960</f>
        <v>0</v>
      </c>
      <c r="G962" s="226">
        <f>SUMIFS('Sch A. Input'!H960:CJ960,'Sch A. Input'!$H$13:$CJ$13,$L$11,'Sch A. Input'!$H$14:$CJ$14,"Recurring")</f>
        <v>0</v>
      </c>
      <c r="H962" s="226">
        <f>SUMIFS('Sch A. Input'!H960:CJ960,'Sch A. Input'!$H$13:$CJ$13,$L$11,'Sch A. Input'!$H$14:$CJ$14,"One-time")</f>
        <v>0</v>
      </c>
      <c r="I962" s="227">
        <f t="shared" si="148"/>
        <v>0</v>
      </c>
      <c r="J962" s="228">
        <f>SUMIFS('Sch A. Input'!H960:CJ960,'Sch A. Input'!$H$14:$CJ$14,"Recurring",'Sch A. Input'!$H$13:$CJ$13,"&lt;="&amp;$L$11)</f>
        <v>0</v>
      </c>
      <c r="K962" s="228">
        <f>SUMIFS('Sch A. Input'!H960:CJ960,'Sch A. Input'!$H$14:$CJ$14,"One-time",'Sch A. Input'!$H$13:$CJ$13,"&lt;="&amp;$L$11)</f>
        <v>0</v>
      </c>
      <c r="L962" s="229">
        <f t="shared" si="149"/>
        <v>0</v>
      </c>
      <c r="M962" s="228">
        <f t="shared" si="150"/>
        <v>0</v>
      </c>
      <c r="N962" s="228">
        <f t="shared" si="151"/>
        <v>0</v>
      </c>
      <c r="O962" s="259">
        <f t="shared" si="152"/>
        <v>0</v>
      </c>
      <c r="P962" s="268">
        <f t="shared" si="146"/>
        <v>0</v>
      </c>
      <c r="Q962" s="231">
        <f t="shared" si="147"/>
        <v>0</v>
      </c>
      <c r="R962" s="97">
        <f t="shared" si="153"/>
        <v>0</v>
      </c>
      <c r="S962" s="237">
        <f>IF(AND(LARGE('Sch A. Input'!$CL$15:$CL$41,COUNTIF('Sch A. Input'!$CL$15:$CL$41,"&gt;="&amp;F962))&lt;E962,F962&lt;&gt;0),"Leaver",J962-G962)</f>
        <v>0</v>
      </c>
      <c r="T962" s="237">
        <f>IF(AND(LARGE('Sch A. Input'!$CL$15:$CL$41,COUNTIF('Sch A. Input'!$CL$15:$CL$41,"&gt;="&amp;F962))&lt;E962,F962&lt;&gt;0),"Leaver",K962-H962)</f>
        <v>0</v>
      </c>
      <c r="U962" s="238">
        <f>IF(AND(LARGE('Sch A. Input'!$CL$15:$CL$41,COUNTIF('Sch A. Input'!$CL$15:$CL$41,"&gt;="&amp;F962))&lt;E962,F962&lt;&gt;0),"Leaver",L962-I962)</f>
        <v>0</v>
      </c>
      <c r="V962" s="238">
        <f>IF(AND(LARGE('Sch A. Input'!$CL$15:$CL$41,COUNTIF('Sch A. Input'!$CL$15:$CL$41,"&gt;="&amp;F962))&lt;E962,F962&lt;&gt;0),"Leaver",IFERROR(S962/X962*$M$9,0))</f>
        <v>0</v>
      </c>
      <c r="W962" s="238">
        <f>IF(AND(LARGE('Sch A. Input'!$CL$15:$CL$41,COUNTIF('Sch A. Input'!$CL$15:$CL$41,"&gt;="&amp;F962))&lt;E962,F962&lt;&gt;0),"Leaver",V962+T962)</f>
        <v>0</v>
      </c>
      <c r="X962" s="264">
        <f>IF(AND(LARGE('Sch A. Input'!$CL$15:$CL$41,COUNTIF('Sch A. Input'!$CL$15:$CL$41,"&gt;="&amp;F962))&lt;E962,F962&lt;&gt;0),"Leaver",IF(OR(D962="",D962&gt;$L$11,($L$11-14)&lt;$K$9),0,(E962+1-D962)/14-1))</f>
        <v>0</v>
      </c>
      <c r="Y962" s="265">
        <f>IF(AND(LARGE('Sch A. Input'!$CL$15:$CL$41,COUNTIF('Sch A. Input'!$CL$15:$CL$41,"&gt;="&amp;F962))&lt;E962,F962&lt;&gt;0),"Leaver",IFERROR(IF((S962/$X962*$M$9+T962)&gt;$D$12,"YES","NO"),0))</f>
        <v>0</v>
      </c>
      <c r="Z962" s="225">
        <f>IF(AND(LARGE('Sch A. Input'!$CL$15:$CL$41,COUNTIF('Sch A. Input'!$CL$15:$CL$41,"&gt;="&amp;F962))&lt;E962,F962&lt;&gt;0),"Leaver",IFERROR(IF($Y962="YES",MIN($U962*($G$12/$D$12),$G$12),(SUMPRODUCT(--((MIN(W962,$D$12))&gt;$C$9:$C$12),((MIN(W962,$D$12))-$C$9:$C$12),$H$9:$H$12))-((1-(X962/$M$9))*(SUMPRODUCT(--((MIN(V962,$D$12))&gt;$C$9:$C$12),((MIN(V962,$D$12))-$C$9:$C$12),$H$9:$H$12)))),0))</f>
        <v>0</v>
      </c>
      <c r="AA962" s="169">
        <f>IF(AND(LARGE('Sch A. Input'!$CL$15:$CL$41,COUNTIF('Sch A. Input'!$CL$15:$CL$41,"&gt;="&amp;F962))&lt;E962,F962&lt;&gt;0),"Leaver",IFERROR(Z962/U962,0))</f>
        <v>0</v>
      </c>
      <c r="AB962" s="170">
        <f>IF(AND(LARGE('Sch A. Input'!$CL$15:$CL$41,COUNTIF('Sch A. Input'!$CL$15:$CL$41,"&gt;="&amp;F962))&lt;E962,F962&lt;&gt;0),"Leaver",Q962-Z962)</f>
        <v>0</v>
      </c>
      <c r="AC962" s="94">
        <f t="shared" si="154"/>
        <v>0</v>
      </c>
      <c r="BK962" s="2"/>
      <c r="BL962" s="2"/>
      <c r="CI962"/>
    </row>
    <row r="963" spans="2:87" x14ac:dyDescent="0.35">
      <c r="B963" s="70" t="str">
        <f>IF('Sch A. Input'!B961="","",'Sch A. Input'!B961)</f>
        <v/>
      </c>
      <c r="C963" s="75" t="str">
        <f>IF('Sch A. Input'!C961="","",'Sch A. Input'!C961)</f>
        <v/>
      </c>
      <c r="D963" s="71" t="str">
        <f>IF('Sch A. Input'!D961="","",'Sch A. Input'!D961)</f>
        <v/>
      </c>
      <c r="E963" s="71">
        <f>'Sch A. Input'!E961</f>
        <v>45016</v>
      </c>
      <c r="F963" s="71">
        <f>'Sch A. Input'!F961</f>
        <v>0</v>
      </c>
      <c r="G963" s="226">
        <f>SUMIFS('Sch A. Input'!H961:CJ961,'Sch A. Input'!$H$13:$CJ$13,$L$11,'Sch A. Input'!$H$14:$CJ$14,"Recurring")</f>
        <v>0</v>
      </c>
      <c r="H963" s="226">
        <f>SUMIFS('Sch A. Input'!H961:CJ961,'Sch A. Input'!$H$13:$CJ$13,$L$11,'Sch A. Input'!$H$14:$CJ$14,"One-time")</f>
        <v>0</v>
      </c>
      <c r="I963" s="227">
        <f t="shared" si="148"/>
        <v>0</v>
      </c>
      <c r="J963" s="228">
        <f>SUMIFS('Sch A. Input'!H961:CJ961,'Sch A. Input'!$H$14:$CJ$14,"Recurring",'Sch A. Input'!$H$13:$CJ$13,"&lt;="&amp;$L$11)</f>
        <v>0</v>
      </c>
      <c r="K963" s="228">
        <f>SUMIFS('Sch A. Input'!H961:CJ961,'Sch A. Input'!$H$14:$CJ$14,"One-time",'Sch A. Input'!$H$13:$CJ$13,"&lt;="&amp;$L$11)</f>
        <v>0</v>
      </c>
      <c r="L963" s="229">
        <f t="shared" si="149"/>
        <v>0</v>
      </c>
      <c r="M963" s="228">
        <f t="shared" si="150"/>
        <v>0</v>
      </c>
      <c r="N963" s="228">
        <f t="shared" si="151"/>
        <v>0</v>
      </c>
      <c r="O963" s="259">
        <f t="shared" si="152"/>
        <v>0</v>
      </c>
      <c r="P963" s="268">
        <f t="shared" si="146"/>
        <v>0</v>
      </c>
      <c r="Q963" s="231">
        <f t="shared" si="147"/>
        <v>0</v>
      </c>
      <c r="R963" s="97">
        <f t="shared" si="153"/>
        <v>0</v>
      </c>
      <c r="S963" s="237">
        <f>IF(AND(LARGE('Sch A. Input'!$CL$15:$CL$41,COUNTIF('Sch A. Input'!$CL$15:$CL$41,"&gt;="&amp;F963))&lt;E963,F963&lt;&gt;0),"Leaver",J963-G963)</f>
        <v>0</v>
      </c>
      <c r="T963" s="237">
        <f>IF(AND(LARGE('Sch A. Input'!$CL$15:$CL$41,COUNTIF('Sch A. Input'!$CL$15:$CL$41,"&gt;="&amp;F963))&lt;E963,F963&lt;&gt;0),"Leaver",K963-H963)</f>
        <v>0</v>
      </c>
      <c r="U963" s="238">
        <f>IF(AND(LARGE('Sch A. Input'!$CL$15:$CL$41,COUNTIF('Sch A. Input'!$CL$15:$CL$41,"&gt;="&amp;F963))&lt;E963,F963&lt;&gt;0),"Leaver",L963-I963)</f>
        <v>0</v>
      </c>
      <c r="V963" s="238">
        <f>IF(AND(LARGE('Sch A. Input'!$CL$15:$CL$41,COUNTIF('Sch A. Input'!$CL$15:$CL$41,"&gt;="&amp;F963))&lt;E963,F963&lt;&gt;0),"Leaver",IFERROR(S963/X963*$M$9,0))</f>
        <v>0</v>
      </c>
      <c r="W963" s="238">
        <f>IF(AND(LARGE('Sch A. Input'!$CL$15:$CL$41,COUNTIF('Sch A. Input'!$CL$15:$CL$41,"&gt;="&amp;F963))&lt;E963,F963&lt;&gt;0),"Leaver",V963+T963)</f>
        <v>0</v>
      </c>
      <c r="X963" s="264">
        <f>IF(AND(LARGE('Sch A. Input'!$CL$15:$CL$41,COUNTIF('Sch A. Input'!$CL$15:$CL$41,"&gt;="&amp;F963))&lt;E963,F963&lt;&gt;0),"Leaver",IF(OR(D963="",D963&gt;$L$11,($L$11-14)&lt;$K$9),0,(E963+1-D963)/14-1))</f>
        <v>0</v>
      </c>
      <c r="Y963" s="265">
        <f>IF(AND(LARGE('Sch A. Input'!$CL$15:$CL$41,COUNTIF('Sch A. Input'!$CL$15:$CL$41,"&gt;="&amp;F963))&lt;E963,F963&lt;&gt;0),"Leaver",IFERROR(IF((S963/$X963*$M$9+T963)&gt;$D$12,"YES","NO"),0))</f>
        <v>0</v>
      </c>
      <c r="Z963" s="225">
        <f>IF(AND(LARGE('Sch A. Input'!$CL$15:$CL$41,COUNTIF('Sch A. Input'!$CL$15:$CL$41,"&gt;="&amp;F963))&lt;E963,F963&lt;&gt;0),"Leaver",IFERROR(IF($Y963="YES",MIN($U963*($G$12/$D$12),$G$12),(SUMPRODUCT(--((MIN(W963,$D$12))&gt;$C$9:$C$12),((MIN(W963,$D$12))-$C$9:$C$12),$H$9:$H$12))-((1-(X963/$M$9))*(SUMPRODUCT(--((MIN(V963,$D$12))&gt;$C$9:$C$12),((MIN(V963,$D$12))-$C$9:$C$12),$H$9:$H$12)))),0))</f>
        <v>0</v>
      </c>
      <c r="AA963" s="169">
        <f>IF(AND(LARGE('Sch A. Input'!$CL$15:$CL$41,COUNTIF('Sch A. Input'!$CL$15:$CL$41,"&gt;="&amp;F963))&lt;E963,F963&lt;&gt;0),"Leaver",IFERROR(Z963/U963,0))</f>
        <v>0</v>
      </c>
      <c r="AB963" s="170">
        <f>IF(AND(LARGE('Sch A. Input'!$CL$15:$CL$41,COUNTIF('Sch A. Input'!$CL$15:$CL$41,"&gt;="&amp;F963))&lt;E963,F963&lt;&gt;0),"Leaver",Q963-Z963)</f>
        <v>0</v>
      </c>
      <c r="AC963" s="94">
        <f t="shared" si="154"/>
        <v>0</v>
      </c>
      <c r="BK963" s="2"/>
      <c r="BL963" s="2"/>
      <c r="CI963"/>
    </row>
    <row r="964" spans="2:87" x14ac:dyDescent="0.35">
      <c r="B964" s="70" t="str">
        <f>IF('Sch A. Input'!B962="","",'Sch A. Input'!B962)</f>
        <v/>
      </c>
      <c r="C964" s="75" t="str">
        <f>IF('Sch A. Input'!C962="","",'Sch A. Input'!C962)</f>
        <v/>
      </c>
      <c r="D964" s="71" t="str">
        <f>IF('Sch A. Input'!D962="","",'Sch A. Input'!D962)</f>
        <v/>
      </c>
      <c r="E964" s="71">
        <f>'Sch A. Input'!E962</f>
        <v>45016</v>
      </c>
      <c r="F964" s="71">
        <f>'Sch A. Input'!F962</f>
        <v>0</v>
      </c>
      <c r="G964" s="226">
        <f>SUMIFS('Sch A. Input'!H962:CJ962,'Sch A. Input'!$H$13:$CJ$13,$L$11,'Sch A. Input'!$H$14:$CJ$14,"Recurring")</f>
        <v>0</v>
      </c>
      <c r="H964" s="226">
        <f>SUMIFS('Sch A. Input'!H962:CJ962,'Sch A. Input'!$H$13:$CJ$13,$L$11,'Sch A. Input'!$H$14:$CJ$14,"One-time")</f>
        <v>0</v>
      </c>
      <c r="I964" s="227">
        <f t="shared" si="148"/>
        <v>0</v>
      </c>
      <c r="J964" s="228">
        <f>SUMIFS('Sch A. Input'!H962:CJ962,'Sch A. Input'!$H$14:$CJ$14,"Recurring",'Sch A. Input'!$H$13:$CJ$13,"&lt;="&amp;$L$11)</f>
        <v>0</v>
      </c>
      <c r="K964" s="228">
        <f>SUMIFS('Sch A. Input'!H962:CJ962,'Sch A. Input'!$H$14:$CJ$14,"One-time",'Sch A. Input'!$H$13:$CJ$13,"&lt;="&amp;$L$11)</f>
        <v>0</v>
      </c>
      <c r="L964" s="229">
        <f t="shared" si="149"/>
        <v>0</v>
      </c>
      <c r="M964" s="228">
        <f t="shared" si="150"/>
        <v>0</v>
      </c>
      <c r="N964" s="228">
        <f t="shared" si="151"/>
        <v>0</v>
      </c>
      <c r="O964" s="259">
        <f t="shared" si="152"/>
        <v>0</v>
      </c>
      <c r="P964" s="268">
        <f t="shared" si="146"/>
        <v>0</v>
      </c>
      <c r="Q964" s="231">
        <f t="shared" si="147"/>
        <v>0</v>
      </c>
      <c r="R964" s="97">
        <f t="shared" si="153"/>
        <v>0</v>
      </c>
      <c r="S964" s="237">
        <f>IF(AND(LARGE('Sch A. Input'!$CL$15:$CL$41,COUNTIF('Sch A. Input'!$CL$15:$CL$41,"&gt;="&amp;F964))&lt;E964,F964&lt;&gt;0),"Leaver",J964-G964)</f>
        <v>0</v>
      </c>
      <c r="T964" s="237">
        <f>IF(AND(LARGE('Sch A. Input'!$CL$15:$CL$41,COUNTIF('Sch A. Input'!$CL$15:$CL$41,"&gt;="&amp;F964))&lt;E964,F964&lt;&gt;0),"Leaver",K964-H964)</f>
        <v>0</v>
      </c>
      <c r="U964" s="238">
        <f>IF(AND(LARGE('Sch A. Input'!$CL$15:$CL$41,COUNTIF('Sch A. Input'!$CL$15:$CL$41,"&gt;="&amp;F964))&lt;E964,F964&lt;&gt;0),"Leaver",L964-I964)</f>
        <v>0</v>
      </c>
      <c r="V964" s="238">
        <f>IF(AND(LARGE('Sch A. Input'!$CL$15:$CL$41,COUNTIF('Sch A. Input'!$CL$15:$CL$41,"&gt;="&amp;F964))&lt;E964,F964&lt;&gt;0),"Leaver",IFERROR(S964/X964*$M$9,0))</f>
        <v>0</v>
      </c>
      <c r="W964" s="238">
        <f>IF(AND(LARGE('Sch A. Input'!$CL$15:$CL$41,COUNTIF('Sch A. Input'!$CL$15:$CL$41,"&gt;="&amp;F964))&lt;E964,F964&lt;&gt;0),"Leaver",V964+T964)</f>
        <v>0</v>
      </c>
      <c r="X964" s="264">
        <f>IF(AND(LARGE('Sch A. Input'!$CL$15:$CL$41,COUNTIF('Sch A. Input'!$CL$15:$CL$41,"&gt;="&amp;F964))&lt;E964,F964&lt;&gt;0),"Leaver",IF(OR(D964="",D964&gt;$L$11,($L$11-14)&lt;$K$9),0,(E964+1-D964)/14-1))</f>
        <v>0</v>
      </c>
      <c r="Y964" s="265">
        <f>IF(AND(LARGE('Sch A. Input'!$CL$15:$CL$41,COUNTIF('Sch A. Input'!$CL$15:$CL$41,"&gt;="&amp;F964))&lt;E964,F964&lt;&gt;0),"Leaver",IFERROR(IF((S964/$X964*$M$9+T964)&gt;$D$12,"YES","NO"),0))</f>
        <v>0</v>
      </c>
      <c r="Z964" s="225">
        <f>IF(AND(LARGE('Sch A. Input'!$CL$15:$CL$41,COUNTIF('Sch A. Input'!$CL$15:$CL$41,"&gt;="&amp;F964))&lt;E964,F964&lt;&gt;0),"Leaver",IFERROR(IF($Y964="YES",MIN($U964*($G$12/$D$12),$G$12),(SUMPRODUCT(--((MIN(W964,$D$12))&gt;$C$9:$C$12),((MIN(W964,$D$12))-$C$9:$C$12),$H$9:$H$12))-((1-(X964/$M$9))*(SUMPRODUCT(--((MIN(V964,$D$12))&gt;$C$9:$C$12),((MIN(V964,$D$12))-$C$9:$C$12),$H$9:$H$12)))),0))</f>
        <v>0</v>
      </c>
      <c r="AA964" s="169">
        <f>IF(AND(LARGE('Sch A. Input'!$CL$15:$CL$41,COUNTIF('Sch A. Input'!$CL$15:$CL$41,"&gt;="&amp;F964))&lt;E964,F964&lt;&gt;0),"Leaver",IFERROR(Z964/U964,0))</f>
        <v>0</v>
      </c>
      <c r="AB964" s="170">
        <f>IF(AND(LARGE('Sch A. Input'!$CL$15:$CL$41,COUNTIF('Sch A. Input'!$CL$15:$CL$41,"&gt;="&amp;F964))&lt;E964,F964&lt;&gt;0),"Leaver",Q964-Z964)</f>
        <v>0</v>
      </c>
      <c r="AC964" s="94">
        <f t="shared" si="154"/>
        <v>0</v>
      </c>
      <c r="BK964" s="2"/>
      <c r="BL964" s="2"/>
      <c r="CI964"/>
    </row>
    <row r="965" spans="2:87" x14ac:dyDescent="0.35">
      <c r="B965" s="70" t="str">
        <f>IF('Sch A. Input'!B963="","",'Sch A. Input'!B963)</f>
        <v/>
      </c>
      <c r="C965" s="75" t="str">
        <f>IF('Sch A. Input'!C963="","",'Sch A. Input'!C963)</f>
        <v/>
      </c>
      <c r="D965" s="71" t="str">
        <f>IF('Sch A. Input'!D963="","",'Sch A. Input'!D963)</f>
        <v/>
      </c>
      <c r="E965" s="71">
        <f>'Sch A. Input'!E963</f>
        <v>45016</v>
      </c>
      <c r="F965" s="71">
        <f>'Sch A. Input'!F963</f>
        <v>0</v>
      </c>
      <c r="G965" s="226">
        <f>SUMIFS('Sch A. Input'!H963:CJ963,'Sch A. Input'!$H$13:$CJ$13,$L$11,'Sch A. Input'!$H$14:$CJ$14,"Recurring")</f>
        <v>0</v>
      </c>
      <c r="H965" s="226">
        <f>SUMIFS('Sch A. Input'!H963:CJ963,'Sch A. Input'!$H$13:$CJ$13,$L$11,'Sch A. Input'!$H$14:$CJ$14,"One-time")</f>
        <v>0</v>
      </c>
      <c r="I965" s="227">
        <f t="shared" si="148"/>
        <v>0</v>
      </c>
      <c r="J965" s="228">
        <f>SUMIFS('Sch A. Input'!H963:CJ963,'Sch A. Input'!$H$14:$CJ$14,"Recurring",'Sch A. Input'!$H$13:$CJ$13,"&lt;="&amp;$L$11)</f>
        <v>0</v>
      </c>
      <c r="K965" s="228">
        <f>SUMIFS('Sch A. Input'!H963:CJ963,'Sch A. Input'!$H$14:$CJ$14,"One-time",'Sch A. Input'!$H$13:$CJ$13,"&lt;="&amp;$L$11)</f>
        <v>0</v>
      </c>
      <c r="L965" s="229">
        <f t="shared" si="149"/>
        <v>0</v>
      </c>
      <c r="M965" s="228">
        <f t="shared" si="150"/>
        <v>0</v>
      </c>
      <c r="N965" s="228">
        <f t="shared" si="151"/>
        <v>0</v>
      </c>
      <c r="O965" s="259">
        <f t="shared" si="152"/>
        <v>0</v>
      </c>
      <c r="P965" s="268">
        <f t="shared" si="146"/>
        <v>0</v>
      </c>
      <c r="Q965" s="231">
        <f t="shared" si="147"/>
        <v>0</v>
      </c>
      <c r="R965" s="97">
        <f t="shared" si="153"/>
        <v>0</v>
      </c>
      <c r="S965" s="237">
        <f>IF(AND(LARGE('Sch A. Input'!$CL$15:$CL$41,COUNTIF('Sch A. Input'!$CL$15:$CL$41,"&gt;="&amp;F965))&lt;E965,F965&lt;&gt;0),"Leaver",J965-G965)</f>
        <v>0</v>
      </c>
      <c r="T965" s="237">
        <f>IF(AND(LARGE('Sch A. Input'!$CL$15:$CL$41,COUNTIF('Sch A. Input'!$CL$15:$CL$41,"&gt;="&amp;F965))&lt;E965,F965&lt;&gt;0),"Leaver",K965-H965)</f>
        <v>0</v>
      </c>
      <c r="U965" s="238">
        <f>IF(AND(LARGE('Sch A. Input'!$CL$15:$CL$41,COUNTIF('Sch A. Input'!$CL$15:$CL$41,"&gt;="&amp;F965))&lt;E965,F965&lt;&gt;0),"Leaver",L965-I965)</f>
        <v>0</v>
      </c>
      <c r="V965" s="238">
        <f>IF(AND(LARGE('Sch A. Input'!$CL$15:$CL$41,COUNTIF('Sch A. Input'!$CL$15:$CL$41,"&gt;="&amp;F965))&lt;E965,F965&lt;&gt;0),"Leaver",IFERROR(S965/X965*$M$9,0))</f>
        <v>0</v>
      </c>
      <c r="W965" s="238">
        <f>IF(AND(LARGE('Sch A. Input'!$CL$15:$CL$41,COUNTIF('Sch A. Input'!$CL$15:$CL$41,"&gt;="&amp;F965))&lt;E965,F965&lt;&gt;0),"Leaver",V965+T965)</f>
        <v>0</v>
      </c>
      <c r="X965" s="264">
        <f>IF(AND(LARGE('Sch A. Input'!$CL$15:$CL$41,COUNTIF('Sch A. Input'!$CL$15:$CL$41,"&gt;="&amp;F965))&lt;E965,F965&lt;&gt;0),"Leaver",IF(OR(D965="",D965&gt;$L$11,($L$11-14)&lt;$K$9),0,(E965+1-D965)/14-1))</f>
        <v>0</v>
      </c>
      <c r="Y965" s="265">
        <f>IF(AND(LARGE('Sch A. Input'!$CL$15:$CL$41,COUNTIF('Sch A. Input'!$CL$15:$CL$41,"&gt;="&amp;F965))&lt;E965,F965&lt;&gt;0),"Leaver",IFERROR(IF((S965/$X965*$M$9+T965)&gt;$D$12,"YES","NO"),0))</f>
        <v>0</v>
      </c>
      <c r="Z965" s="225">
        <f>IF(AND(LARGE('Sch A. Input'!$CL$15:$CL$41,COUNTIF('Sch A. Input'!$CL$15:$CL$41,"&gt;="&amp;F965))&lt;E965,F965&lt;&gt;0),"Leaver",IFERROR(IF($Y965="YES",MIN($U965*($G$12/$D$12),$G$12),(SUMPRODUCT(--((MIN(W965,$D$12))&gt;$C$9:$C$12),((MIN(W965,$D$12))-$C$9:$C$12),$H$9:$H$12))-((1-(X965/$M$9))*(SUMPRODUCT(--((MIN(V965,$D$12))&gt;$C$9:$C$12),((MIN(V965,$D$12))-$C$9:$C$12),$H$9:$H$12)))),0))</f>
        <v>0</v>
      </c>
      <c r="AA965" s="169">
        <f>IF(AND(LARGE('Sch A. Input'!$CL$15:$CL$41,COUNTIF('Sch A. Input'!$CL$15:$CL$41,"&gt;="&amp;F965))&lt;E965,F965&lt;&gt;0),"Leaver",IFERROR(Z965/U965,0))</f>
        <v>0</v>
      </c>
      <c r="AB965" s="170">
        <f>IF(AND(LARGE('Sch A. Input'!$CL$15:$CL$41,COUNTIF('Sch A. Input'!$CL$15:$CL$41,"&gt;="&amp;F965))&lt;E965,F965&lt;&gt;0),"Leaver",Q965-Z965)</f>
        <v>0</v>
      </c>
      <c r="AC965" s="94">
        <f t="shared" si="154"/>
        <v>0</v>
      </c>
      <c r="BK965" s="2"/>
      <c r="BL965" s="2"/>
      <c r="CI965"/>
    </row>
    <row r="966" spans="2:87" x14ac:dyDescent="0.35">
      <c r="B966" s="70" t="str">
        <f>IF('Sch A. Input'!B964="","",'Sch A. Input'!B964)</f>
        <v/>
      </c>
      <c r="C966" s="75" t="str">
        <f>IF('Sch A. Input'!C964="","",'Sch A. Input'!C964)</f>
        <v/>
      </c>
      <c r="D966" s="71" t="str">
        <f>IF('Sch A. Input'!D964="","",'Sch A. Input'!D964)</f>
        <v/>
      </c>
      <c r="E966" s="71">
        <f>'Sch A. Input'!E964</f>
        <v>45016</v>
      </c>
      <c r="F966" s="71">
        <f>'Sch A. Input'!F964</f>
        <v>0</v>
      </c>
      <c r="G966" s="226">
        <f>SUMIFS('Sch A. Input'!H964:CJ964,'Sch A. Input'!$H$13:$CJ$13,$L$11,'Sch A. Input'!$H$14:$CJ$14,"Recurring")</f>
        <v>0</v>
      </c>
      <c r="H966" s="226">
        <f>SUMIFS('Sch A. Input'!H964:CJ964,'Sch A. Input'!$H$13:$CJ$13,$L$11,'Sch A. Input'!$H$14:$CJ$14,"One-time")</f>
        <v>0</v>
      </c>
      <c r="I966" s="227">
        <f t="shared" si="148"/>
        <v>0</v>
      </c>
      <c r="J966" s="228">
        <f>SUMIFS('Sch A. Input'!H964:CJ964,'Sch A. Input'!$H$14:$CJ$14,"Recurring",'Sch A. Input'!$H$13:$CJ$13,"&lt;="&amp;$L$11)</f>
        <v>0</v>
      </c>
      <c r="K966" s="228">
        <f>SUMIFS('Sch A. Input'!H964:CJ964,'Sch A. Input'!$H$14:$CJ$14,"One-time",'Sch A. Input'!$H$13:$CJ$13,"&lt;="&amp;$L$11)</f>
        <v>0</v>
      </c>
      <c r="L966" s="229">
        <f t="shared" si="149"/>
        <v>0</v>
      </c>
      <c r="M966" s="228">
        <f t="shared" si="150"/>
        <v>0</v>
      </c>
      <c r="N966" s="228">
        <f t="shared" si="151"/>
        <v>0</v>
      </c>
      <c r="O966" s="259">
        <f t="shared" si="152"/>
        <v>0</v>
      </c>
      <c r="P966" s="268">
        <f t="shared" si="146"/>
        <v>0</v>
      </c>
      <c r="Q966" s="231">
        <f t="shared" si="147"/>
        <v>0</v>
      </c>
      <c r="R966" s="97">
        <f t="shared" si="153"/>
        <v>0</v>
      </c>
      <c r="S966" s="237">
        <f>IF(AND(LARGE('Sch A. Input'!$CL$15:$CL$41,COUNTIF('Sch A. Input'!$CL$15:$CL$41,"&gt;="&amp;F966))&lt;E966,F966&lt;&gt;0),"Leaver",J966-G966)</f>
        <v>0</v>
      </c>
      <c r="T966" s="237">
        <f>IF(AND(LARGE('Sch A. Input'!$CL$15:$CL$41,COUNTIF('Sch A. Input'!$CL$15:$CL$41,"&gt;="&amp;F966))&lt;E966,F966&lt;&gt;0),"Leaver",K966-H966)</f>
        <v>0</v>
      </c>
      <c r="U966" s="238">
        <f>IF(AND(LARGE('Sch A. Input'!$CL$15:$CL$41,COUNTIF('Sch A. Input'!$CL$15:$CL$41,"&gt;="&amp;F966))&lt;E966,F966&lt;&gt;0),"Leaver",L966-I966)</f>
        <v>0</v>
      </c>
      <c r="V966" s="238">
        <f>IF(AND(LARGE('Sch A. Input'!$CL$15:$CL$41,COUNTIF('Sch A. Input'!$CL$15:$CL$41,"&gt;="&amp;F966))&lt;E966,F966&lt;&gt;0),"Leaver",IFERROR(S966/X966*$M$9,0))</f>
        <v>0</v>
      </c>
      <c r="W966" s="238">
        <f>IF(AND(LARGE('Sch A. Input'!$CL$15:$CL$41,COUNTIF('Sch A. Input'!$CL$15:$CL$41,"&gt;="&amp;F966))&lt;E966,F966&lt;&gt;0),"Leaver",V966+T966)</f>
        <v>0</v>
      </c>
      <c r="X966" s="264">
        <f>IF(AND(LARGE('Sch A. Input'!$CL$15:$CL$41,COUNTIF('Sch A. Input'!$CL$15:$CL$41,"&gt;="&amp;F966))&lt;E966,F966&lt;&gt;0),"Leaver",IF(OR(D966="",D966&gt;$L$11,($L$11-14)&lt;$K$9),0,(E966+1-D966)/14-1))</f>
        <v>0</v>
      </c>
      <c r="Y966" s="265">
        <f>IF(AND(LARGE('Sch A. Input'!$CL$15:$CL$41,COUNTIF('Sch A. Input'!$CL$15:$CL$41,"&gt;="&amp;F966))&lt;E966,F966&lt;&gt;0),"Leaver",IFERROR(IF((S966/$X966*$M$9+T966)&gt;$D$12,"YES","NO"),0))</f>
        <v>0</v>
      </c>
      <c r="Z966" s="225">
        <f>IF(AND(LARGE('Sch A. Input'!$CL$15:$CL$41,COUNTIF('Sch A. Input'!$CL$15:$CL$41,"&gt;="&amp;F966))&lt;E966,F966&lt;&gt;0),"Leaver",IFERROR(IF($Y966="YES",MIN($U966*($G$12/$D$12),$G$12),(SUMPRODUCT(--((MIN(W966,$D$12))&gt;$C$9:$C$12),((MIN(W966,$D$12))-$C$9:$C$12),$H$9:$H$12))-((1-(X966/$M$9))*(SUMPRODUCT(--((MIN(V966,$D$12))&gt;$C$9:$C$12),((MIN(V966,$D$12))-$C$9:$C$12),$H$9:$H$12)))),0))</f>
        <v>0</v>
      </c>
      <c r="AA966" s="169">
        <f>IF(AND(LARGE('Sch A. Input'!$CL$15:$CL$41,COUNTIF('Sch A. Input'!$CL$15:$CL$41,"&gt;="&amp;F966))&lt;E966,F966&lt;&gt;0),"Leaver",IFERROR(Z966/U966,0))</f>
        <v>0</v>
      </c>
      <c r="AB966" s="170">
        <f>IF(AND(LARGE('Sch A. Input'!$CL$15:$CL$41,COUNTIF('Sch A. Input'!$CL$15:$CL$41,"&gt;="&amp;F966))&lt;E966,F966&lt;&gt;0),"Leaver",Q966-Z966)</f>
        <v>0</v>
      </c>
      <c r="AC966" s="94">
        <f t="shared" si="154"/>
        <v>0</v>
      </c>
      <c r="BK966" s="2"/>
      <c r="BL966" s="2"/>
      <c r="CI966"/>
    </row>
    <row r="967" spans="2:87" x14ac:dyDescent="0.35">
      <c r="B967" s="70" t="str">
        <f>IF('Sch A. Input'!B965="","",'Sch A. Input'!B965)</f>
        <v/>
      </c>
      <c r="C967" s="75" t="str">
        <f>IF('Sch A. Input'!C965="","",'Sch A. Input'!C965)</f>
        <v/>
      </c>
      <c r="D967" s="71" t="str">
        <f>IF('Sch A. Input'!D965="","",'Sch A. Input'!D965)</f>
        <v/>
      </c>
      <c r="E967" s="71">
        <f>'Sch A. Input'!E965</f>
        <v>45016</v>
      </c>
      <c r="F967" s="71">
        <f>'Sch A. Input'!F965</f>
        <v>0</v>
      </c>
      <c r="G967" s="226">
        <f>SUMIFS('Sch A. Input'!H965:CJ965,'Sch A. Input'!$H$13:$CJ$13,$L$11,'Sch A. Input'!$H$14:$CJ$14,"Recurring")</f>
        <v>0</v>
      </c>
      <c r="H967" s="226">
        <f>SUMIFS('Sch A. Input'!H965:CJ965,'Sch A. Input'!$H$13:$CJ$13,$L$11,'Sch A. Input'!$H$14:$CJ$14,"One-time")</f>
        <v>0</v>
      </c>
      <c r="I967" s="227">
        <f t="shared" si="148"/>
        <v>0</v>
      </c>
      <c r="J967" s="228">
        <f>SUMIFS('Sch A. Input'!H965:CJ965,'Sch A. Input'!$H$14:$CJ$14,"Recurring",'Sch A. Input'!$H$13:$CJ$13,"&lt;="&amp;$L$11)</f>
        <v>0</v>
      </c>
      <c r="K967" s="228">
        <f>SUMIFS('Sch A. Input'!H965:CJ965,'Sch A. Input'!$H$14:$CJ$14,"One-time",'Sch A. Input'!$H$13:$CJ$13,"&lt;="&amp;$L$11)</f>
        <v>0</v>
      </c>
      <c r="L967" s="229">
        <f t="shared" si="149"/>
        <v>0</v>
      </c>
      <c r="M967" s="228">
        <f t="shared" si="150"/>
        <v>0</v>
      </c>
      <c r="N967" s="228">
        <f t="shared" si="151"/>
        <v>0</v>
      </c>
      <c r="O967" s="259">
        <f t="shared" si="152"/>
        <v>0</v>
      </c>
      <c r="P967" s="268">
        <f t="shared" si="146"/>
        <v>0</v>
      </c>
      <c r="Q967" s="231">
        <f t="shared" si="147"/>
        <v>0</v>
      </c>
      <c r="R967" s="97">
        <f t="shared" si="153"/>
        <v>0</v>
      </c>
      <c r="S967" s="237">
        <f>IF(AND(LARGE('Sch A. Input'!$CL$15:$CL$41,COUNTIF('Sch A. Input'!$CL$15:$CL$41,"&gt;="&amp;F967))&lt;E967,F967&lt;&gt;0),"Leaver",J967-G967)</f>
        <v>0</v>
      </c>
      <c r="T967" s="237">
        <f>IF(AND(LARGE('Sch A. Input'!$CL$15:$CL$41,COUNTIF('Sch A. Input'!$CL$15:$CL$41,"&gt;="&amp;F967))&lt;E967,F967&lt;&gt;0),"Leaver",K967-H967)</f>
        <v>0</v>
      </c>
      <c r="U967" s="238">
        <f>IF(AND(LARGE('Sch A. Input'!$CL$15:$CL$41,COUNTIF('Sch A. Input'!$CL$15:$CL$41,"&gt;="&amp;F967))&lt;E967,F967&lt;&gt;0),"Leaver",L967-I967)</f>
        <v>0</v>
      </c>
      <c r="V967" s="238">
        <f>IF(AND(LARGE('Sch A. Input'!$CL$15:$CL$41,COUNTIF('Sch A. Input'!$CL$15:$CL$41,"&gt;="&amp;F967))&lt;E967,F967&lt;&gt;0),"Leaver",IFERROR(S967/X967*$M$9,0))</f>
        <v>0</v>
      </c>
      <c r="W967" s="238">
        <f>IF(AND(LARGE('Sch A. Input'!$CL$15:$CL$41,COUNTIF('Sch A. Input'!$CL$15:$CL$41,"&gt;="&amp;F967))&lt;E967,F967&lt;&gt;0),"Leaver",V967+T967)</f>
        <v>0</v>
      </c>
      <c r="X967" s="264">
        <f>IF(AND(LARGE('Sch A. Input'!$CL$15:$CL$41,COUNTIF('Sch A. Input'!$CL$15:$CL$41,"&gt;="&amp;F967))&lt;E967,F967&lt;&gt;0),"Leaver",IF(OR(D967="",D967&gt;$L$11,($L$11-14)&lt;$K$9),0,(E967+1-D967)/14-1))</f>
        <v>0</v>
      </c>
      <c r="Y967" s="265">
        <f>IF(AND(LARGE('Sch A. Input'!$CL$15:$CL$41,COUNTIF('Sch A. Input'!$CL$15:$CL$41,"&gt;="&amp;F967))&lt;E967,F967&lt;&gt;0),"Leaver",IFERROR(IF((S967/$X967*$M$9+T967)&gt;$D$12,"YES","NO"),0))</f>
        <v>0</v>
      </c>
      <c r="Z967" s="225">
        <f>IF(AND(LARGE('Sch A. Input'!$CL$15:$CL$41,COUNTIF('Sch A. Input'!$CL$15:$CL$41,"&gt;="&amp;F967))&lt;E967,F967&lt;&gt;0),"Leaver",IFERROR(IF($Y967="YES",MIN($U967*($G$12/$D$12),$G$12),(SUMPRODUCT(--((MIN(W967,$D$12))&gt;$C$9:$C$12),((MIN(W967,$D$12))-$C$9:$C$12),$H$9:$H$12))-((1-(X967/$M$9))*(SUMPRODUCT(--((MIN(V967,$D$12))&gt;$C$9:$C$12),((MIN(V967,$D$12))-$C$9:$C$12),$H$9:$H$12)))),0))</f>
        <v>0</v>
      </c>
      <c r="AA967" s="169">
        <f>IF(AND(LARGE('Sch A. Input'!$CL$15:$CL$41,COUNTIF('Sch A. Input'!$CL$15:$CL$41,"&gt;="&amp;F967))&lt;E967,F967&lt;&gt;0),"Leaver",IFERROR(Z967/U967,0))</f>
        <v>0</v>
      </c>
      <c r="AB967" s="170">
        <f>IF(AND(LARGE('Sch A. Input'!$CL$15:$CL$41,COUNTIF('Sch A. Input'!$CL$15:$CL$41,"&gt;="&amp;F967))&lt;E967,F967&lt;&gt;0),"Leaver",Q967-Z967)</f>
        <v>0</v>
      </c>
      <c r="AC967" s="94">
        <f t="shared" si="154"/>
        <v>0</v>
      </c>
      <c r="BK967" s="2"/>
      <c r="BL967" s="2"/>
      <c r="CI967"/>
    </row>
    <row r="968" spans="2:87" x14ac:dyDescent="0.35">
      <c r="B968" s="70" t="str">
        <f>IF('Sch A. Input'!B966="","",'Sch A. Input'!B966)</f>
        <v/>
      </c>
      <c r="C968" s="75" t="str">
        <f>IF('Sch A. Input'!C966="","",'Sch A. Input'!C966)</f>
        <v/>
      </c>
      <c r="D968" s="71" t="str">
        <f>IF('Sch A. Input'!D966="","",'Sch A. Input'!D966)</f>
        <v/>
      </c>
      <c r="E968" s="71">
        <f>'Sch A. Input'!E966</f>
        <v>45016</v>
      </c>
      <c r="F968" s="71">
        <f>'Sch A. Input'!F966</f>
        <v>0</v>
      </c>
      <c r="G968" s="226">
        <f>SUMIFS('Sch A. Input'!H966:CJ966,'Sch A. Input'!$H$13:$CJ$13,$L$11,'Sch A. Input'!$H$14:$CJ$14,"Recurring")</f>
        <v>0</v>
      </c>
      <c r="H968" s="226">
        <f>SUMIFS('Sch A. Input'!H966:CJ966,'Sch A. Input'!$H$13:$CJ$13,$L$11,'Sch A. Input'!$H$14:$CJ$14,"One-time")</f>
        <v>0</v>
      </c>
      <c r="I968" s="227">
        <f t="shared" si="148"/>
        <v>0</v>
      </c>
      <c r="J968" s="228">
        <f>SUMIFS('Sch A. Input'!H966:CJ966,'Sch A. Input'!$H$14:$CJ$14,"Recurring",'Sch A. Input'!$H$13:$CJ$13,"&lt;="&amp;$L$11)</f>
        <v>0</v>
      </c>
      <c r="K968" s="228">
        <f>SUMIFS('Sch A. Input'!H966:CJ966,'Sch A. Input'!$H$14:$CJ$14,"One-time",'Sch A. Input'!$H$13:$CJ$13,"&lt;="&amp;$L$11)</f>
        <v>0</v>
      </c>
      <c r="L968" s="229">
        <f t="shared" si="149"/>
        <v>0</v>
      </c>
      <c r="M968" s="228">
        <f t="shared" si="150"/>
        <v>0</v>
      </c>
      <c r="N968" s="228">
        <f t="shared" si="151"/>
        <v>0</v>
      </c>
      <c r="O968" s="259">
        <f t="shared" si="152"/>
        <v>0</v>
      </c>
      <c r="P968" s="268">
        <f t="shared" si="146"/>
        <v>0</v>
      </c>
      <c r="Q968" s="231">
        <f t="shared" si="147"/>
        <v>0</v>
      </c>
      <c r="R968" s="97">
        <f t="shared" si="153"/>
        <v>0</v>
      </c>
      <c r="S968" s="237">
        <f>IF(AND(LARGE('Sch A. Input'!$CL$15:$CL$41,COUNTIF('Sch A. Input'!$CL$15:$CL$41,"&gt;="&amp;F968))&lt;E968,F968&lt;&gt;0),"Leaver",J968-G968)</f>
        <v>0</v>
      </c>
      <c r="T968" s="237">
        <f>IF(AND(LARGE('Sch A. Input'!$CL$15:$CL$41,COUNTIF('Sch A. Input'!$CL$15:$CL$41,"&gt;="&amp;F968))&lt;E968,F968&lt;&gt;0),"Leaver",K968-H968)</f>
        <v>0</v>
      </c>
      <c r="U968" s="238">
        <f>IF(AND(LARGE('Sch A. Input'!$CL$15:$CL$41,COUNTIF('Sch A. Input'!$CL$15:$CL$41,"&gt;="&amp;F968))&lt;E968,F968&lt;&gt;0),"Leaver",L968-I968)</f>
        <v>0</v>
      </c>
      <c r="V968" s="238">
        <f>IF(AND(LARGE('Sch A. Input'!$CL$15:$CL$41,COUNTIF('Sch A. Input'!$CL$15:$CL$41,"&gt;="&amp;F968))&lt;E968,F968&lt;&gt;0),"Leaver",IFERROR(S968/X968*$M$9,0))</f>
        <v>0</v>
      </c>
      <c r="W968" s="238">
        <f>IF(AND(LARGE('Sch A. Input'!$CL$15:$CL$41,COUNTIF('Sch A. Input'!$CL$15:$CL$41,"&gt;="&amp;F968))&lt;E968,F968&lt;&gt;0),"Leaver",V968+T968)</f>
        <v>0</v>
      </c>
      <c r="X968" s="264">
        <f>IF(AND(LARGE('Sch A. Input'!$CL$15:$CL$41,COUNTIF('Sch A. Input'!$CL$15:$CL$41,"&gt;="&amp;F968))&lt;E968,F968&lt;&gt;0),"Leaver",IF(OR(D968="",D968&gt;$L$11,($L$11-14)&lt;$K$9),0,(E968+1-D968)/14-1))</f>
        <v>0</v>
      </c>
      <c r="Y968" s="265">
        <f>IF(AND(LARGE('Sch A. Input'!$CL$15:$CL$41,COUNTIF('Sch A. Input'!$CL$15:$CL$41,"&gt;="&amp;F968))&lt;E968,F968&lt;&gt;0),"Leaver",IFERROR(IF((S968/$X968*$M$9+T968)&gt;$D$12,"YES","NO"),0))</f>
        <v>0</v>
      </c>
      <c r="Z968" s="225">
        <f>IF(AND(LARGE('Sch A. Input'!$CL$15:$CL$41,COUNTIF('Sch A. Input'!$CL$15:$CL$41,"&gt;="&amp;F968))&lt;E968,F968&lt;&gt;0),"Leaver",IFERROR(IF($Y968="YES",MIN($U968*($G$12/$D$12),$G$12),(SUMPRODUCT(--((MIN(W968,$D$12))&gt;$C$9:$C$12),((MIN(W968,$D$12))-$C$9:$C$12),$H$9:$H$12))-((1-(X968/$M$9))*(SUMPRODUCT(--((MIN(V968,$D$12))&gt;$C$9:$C$12),((MIN(V968,$D$12))-$C$9:$C$12),$H$9:$H$12)))),0))</f>
        <v>0</v>
      </c>
      <c r="AA968" s="169">
        <f>IF(AND(LARGE('Sch A. Input'!$CL$15:$CL$41,COUNTIF('Sch A. Input'!$CL$15:$CL$41,"&gt;="&amp;F968))&lt;E968,F968&lt;&gt;0),"Leaver",IFERROR(Z968/U968,0))</f>
        <v>0</v>
      </c>
      <c r="AB968" s="170">
        <f>IF(AND(LARGE('Sch A. Input'!$CL$15:$CL$41,COUNTIF('Sch A. Input'!$CL$15:$CL$41,"&gt;="&amp;F968))&lt;E968,F968&lt;&gt;0),"Leaver",Q968-Z968)</f>
        <v>0</v>
      </c>
      <c r="AC968" s="94">
        <f t="shared" si="154"/>
        <v>0</v>
      </c>
      <c r="BK968" s="2"/>
      <c r="BL968" s="2"/>
      <c r="CI968"/>
    </row>
    <row r="969" spans="2:87" x14ac:dyDescent="0.35">
      <c r="B969" s="70" t="str">
        <f>IF('Sch A. Input'!B967="","",'Sch A. Input'!B967)</f>
        <v/>
      </c>
      <c r="C969" s="75" t="str">
        <f>IF('Sch A. Input'!C967="","",'Sch A. Input'!C967)</f>
        <v/>
      </c>
      <c r="D969" s="71" t="str">
        <f>IF('Sch A. Input'!D967="","",'Sch A. Input'!D967)</f>
        <v/>
      </c>
      <c r="E969" s="71">
        <f>'Sch A. Input'!E967</f>
        <v>45016</v>
      </c>
      <c r="F969" s="71">
        <f>'Sch A. Input'!F967</f>
        <v>0</v>
      </c>
      <c r="G969" s="226">
        <f>SUMIFS('Sch A. Input'!H967:CJ967,'Sch A. Input'!$H$13:$CJ$13,$L$11,'Sch A. Input'!$H$14:$CJ$14,"Recurring")</f>
        <v>0</v>
      </c>
      <c r="H969" s="226">
        <f>SUMIFS('Sch A. Input'!H967:CJ967,'Sch A. Input'!$H$13:$CJ$13,$L$11,'Sch A. Input'!$H$14:$CJ$14,"One-time")</f>
        <v>0</v>
      </c>
      <c r="I969" s="227">
        <f t="shared" si="148"/>
        <v>0</v>
      </c>
      <c r="J969" s="228">
        <f>SUMIFS('Sch A. Input'!H967:CJ967,'Sch A. Input'!$H$14:$CJ$14,"Recurring",'Sch A. Input'!$H$13:$CJ$13,"&lt;="&amp;$L$11)</f>
        <v>0</v>
      </c>
      <c r="K969" s="228">
        <f>SUMIFS('Sch A. Input'!H967:CJ967,'Sch A. Input'!$H$14:$CJ$14,"One-time",'Sch A. Input'!$H$13:$CJ$13,"&lt;="&amp;$L$11)</f>
        <v>0</v>
      </c>
      <c r="L969" s="229">
        <f t="shared" si="149"/>
        <v>0</v>
      </c>
      <c r="M969" s="228">
        <f t="shared" si="150"/>
        <v>0</v>
      </c>
      <c r="N969" s="228">
        <f t="shared" si="151"/>
        <v>0</v>
      </c>
      <c r="O969" s="259">
        <f t="shared" si="152"/>
        <v>0</v>
      </c>
      <c r="P969" s="268">
        <f t="shared" si="146"/>
        <v>0</v>
      </c>
      <c r="Q969" s="231">
        <f t="shared" si="147"/>
        <v>0</v>
      </c>
      <c r="R969" s="97">
        <f t="shared" si="153"/>
        <v>0</v>
      </c>
      <c r="S969" s="237">
        <f>IF(AND(LARGE('Sch A. Input'!$CL$15:$CL$41,COUNTIF('Sch A. Input'!$CL$15:$CL$41,"&gt;="&amp;F969))&lt;E969,F969&lt;&gt;0),"Leaver",J969-G969)</f>
        <v>0</v>
      </c>
      <c r="T969" s="237">
        <f>IF(AND(LARGE('Sch A. Input'!$CL$15:$CL$41,COUNTIF('Sch A. Input'!$CL$15:$CL$41,"&gt;="&amp;F969))&lt;E969,F969&lt;&gt;0),"Leaver",K969-H969)</f>
        <v>0</v>
      </c>
      <c r="U969" s="238">
        <f>IF(AND(LARGE('Sch A. Input'!$CL$15:$CL$41,COUNTIF('Sch A. Input'!$CL$15:$CL$41,"&gt;="&amp;F969))&lt;E969,F969&lt;&gt;0),"Leaver",L969-I969)</f>
        <v>0</v>
      </c>
      <c r="V969" s="238">
        <f>IF(AND(LARGE('Sch A. Input'!$CL$15:$CL$41,COUNTIF('Sch A. Input'!$CL$15:$CL$41,"&gt;="&amp;F969))&lt;E969,F969&lt;&gt;0),"Leaver",IFERROR(S969/X969*$M$9,0))</f>
        <v>0</v>
      </c>
      <c r="W969" s="238">
        <f>IF(AND(LARGE('Sch A. Input'!$CL$15:$CL$41,COUNTIF('Sch A. Input'!$CL$15:$CL$41,"&gt;="&amp;F969))&lt;E969,F969&lt;&gt;0),"Leaver",V969+T969)</f>
        <v>0</v>
      </c>
      <c r="X969" s="264">
        <f>IF(AND(LARGE('Sch A. Input'!$CL$15:$CL$41,COUNTIF('Sch A. Input'!$CL$15:$CL$41,"&gt;="&amp;F969))&lt;E969,F969&lt;&gt;0),"Leaver",IF(OR(D969="",D969&gt;$L$11,($L$11-14)&lt;$K$9),0,(E969+1-D969)/14-1))</f>
        <v>0</v>
      </c>
      <c r="Y969" s="265">
        <f>IF(AND(LARGE('Sch A. Input'!$CL$15:$CL$41,COUNTIF('Sch A. Input'!$CL$15:$CL$41,"&gt;="&amp;F969))&lt;E969,F969&lt;&gt;0),"Leaver",IFERROR(IF((S969/$X969*$M$9+T969)&gt;$D$12,"YES","NO"),0))</f>
        <v>0</v>
      </c>
      <c r="Z969" s="225">
        <f>IF(AND(LARGE('Sch A. Input'!$CL$15:$CL$41,COUNTIF('Sch A. Input'!$CL$15:$CL$41,"&gt;="&amp;F969))&lt;E969,F969&lt;&gt;0),"Leaver",IFERROR(IF($Y969="YES",MIN($U969*($G$12/$D$12),$G$12),(SUMPRODUCT(--((MIN(W969,$D$12))&gt;$C$9:$C$12),((MIN(W969,$D$12))-$C$9:$C$12),$H$9:$H$12))-((1-(X969/$M$9))*(SUMPRODUCT(--((MIN(V969,$D$12))&gt;$C$9:$C$12),((MIN(V969,$D$12))-$C$9:$C$12),$H$9:$H$12)))),0))</f>
        <v>0</v>
      </c>
      <c r="AA969" s="169">
        <f>IF(AND(LARGE('Sch A. Input'!$CL$15:$CL$41,COUNTIF('Sch A. Input'!$CL$15:$CL$41,"&gt;="&amp;F969))&lt;E969,F969&lt;&gt;0),"Leaver",IFERROR(Z969/U969,0))</f>
        <v>0</v>
      </c>
      <c r="AB969" s="170">
        <f>IF(AND(LARGE('Sch A. Input'!$CL$15:$CL$41,COUNTIF('Sch A. Input'!$CL$15:$CL$41,"&gt;="&amp;F969))&lt;E969,F969&lt;&gt;0),"Leaver",Q969-Z969)</f>
        <v>0</v>
      </c>
      <c r="AC969" s="94">
        <f t="shared" si="154"/>
        <v>0</v>
      </c>
      <c r="BK969" s="2"/>
      <c r="BL969" s="2"/>
      <c r="CI969"/>
    </row>
    <row r="970" spans="2:87" x14ac:dyDescent="0.35">
      <c r="B970" s="70" t="str">
        <f>IF('Sch A. Input'!B968="","",'Sch A. Input'!B968)</f>
        <v/>
      </c>
      <c r="C970" s="75" t="str">
        <f>IF('Sch A. Input'!C968="","",'Sch A. Input'!C968)</f>
        <v/>
      </c>
      <c r="D970" s="71" t="str">
        <f>IF('Sch A. Input'!D968="","",'Sch A. Input'!D968)</f>
        <v/>
      </c>
      <c r="E970" s="71">
        <f>'Sch A. Input'!E968</f>
        <v>45016</v>
      </c>
      <c r="F970" s="71">
        <f>'Sch A. Input'!F968</f>
        <v>0</v>
      </c>
      <c r="G970" s="226">
        <f>SUMIFS('Sch A. Input'!H968:CJ968,'Sch A. Input'!$H$13:$CJ$13,$L$11,'Sch A. Input'!$H$14:$CJ$14,"Recurring")</f>
        <v>0</v>
      </c>
      <c r="H970" s="226">
        <f>SUMIFS('Sch A. Input'!H968:CJ968,'Sch A. Input'!$H$13:$CJ$13,$L$11,'Sch A. Input'!$H$14:$CJ$14,"One-time")</f>
        <v>0</v>
      </c>
      <c r="I970" s="227">
        <f t="shared" si="148"/>
        <v>0</v>
      </c>
      <c r="J970" s="228">
        <f>SUMIFS('Sch A. Input'!H968:CJ968,'Sch A. Input'!$H$14:$CJ$14,"Recurring",'Sch A. Input'!$H$13:$CJ$13,"&lt;="&amp;$L$11)</f>
        <v>0</v>
      </c>
      <c r="K970" s="228">
        <f>SUMIFS('Sch A. Input'!H968:CJ968,'Sch A. Input'!$H$14:$CJ$14,"One-time",'Sch A. Input'!$H$13:$CJ$13,"&lt;="&amp;$L$11)</f>
        <v>0</v>
      </c>
      <c r="L970" s="229">
        <f t="shared" si="149"/>
        <v>0</v>
      </c>
      <c r="M970" s="228">
        <f t="shared" si="150"/>
        <v>0</v>
      </c>
      <c r="N970" s="228">
        <f t="shared" si="151"/>
        <v>0</v>
      </c>
      <c r="O970" s="259">
        <f t="shared" si="152"/>
        <v>0</v>
      </c>
      <c r="P970" s="268">
        <f t="shared" si="146"/>
        <v>0</v>
      </c>
      <c r="Q970" s="231">
        <f t="shared" si="147"/>
        <v>0</v>
      </c>
      <c r="R970" s="97">
        <f t="shared" si="153"/>
        <v>0</v>
      </c>
      <c r="S970" s="237">
        <f>IF(AND(LARGE('Sch A. Input'!$CL$15:$CL$41,COUNTIF('Sch A. Input'!$CL$15:$CL$41,"&gt;="&amp;F970))&lt;E970,F970&lt;&gt;0),"Leaver",J970-G970)</f>
        <v>0</v>
      </c>
      <c r="T970" s="237">
        <f>IF(AND(LARGE('Sch A. Input'!$CL$15:$CL$41,COUNTIF('Sch A. Input'!$CL$15:$CL$41,"&gt;="&amp;F970))&lt;E970,F970&lt;&gt;0),"Leaver",K970-H970)</f>
        <v>0</v>
      </c>
      <c r="U970" s="238">
        <f>IF(AND(LARGE('Sch A. Input'!$CL$15:$CL$41,COUNTIF('Sch A. Input'!$CL$15:$CL$41,"&gt;="&amp;F970))&lt;E970,F970&lt;&gt;0),"Leaver",L970-I970)</f>
        <v>0</v>
      </c>
      <c r="V970" s="238">
        <f>IF(AND(LARGE('Sch A. Input'!$CL$15:$CL$41,COUNTIF('Sch A. Input'!$CL$15:$CL$41,"&gt;="&amp;F970))&lt;E970,F970&lt;&gt;0),"Leaver",IFERROR(S970/X970*$M$9,0))</f>
        <v>0</v>
      </c>
      <c r="W970" s="238">
        <f>IF(AND(LARGE('Sch A. Input'!$CL$15:$CL$41,COUNTIF('Sch A. Input'!$CL$15:$CL$41,"&gt;="&amp;F970))&lt;E970,F970&lt;&gt;0),"Leaver",V970+T970)</f>
        <v>0</v>
      </c>
      <c r="X970" s="264">
        <f>IF(AND(LARGE('Sch A. Input'!$CL$15:$CL$41,COUNTIF('Sch A. Input'!$CL$15:$CL$41,"&gt;="&amp;F970))&lt;E970,F970&lt;&gt;0),"Leaver",IF(OR(D970="",D970&gt;$L$11,($L$11-14)&lt;$K$9),0,(E970+1-D970)/14-1))</f>
        <v>0</v>
      </c>
      <c r="Y970" s="265">
        <f>IF(AND(LARGE('Sch A. Input'!$CL$15:$CL$41,COUNTIF('Sch A. Input'!$CL$15:$CL$41,"&gt;="&amp;F970))&lt;E970,F970&lt;&gt;0),"Leaver",IFERROR(IF((S970/$X970*$M$9+T970)&gt;$D$12,"YES","NO"),0))</f>
        <v>0</v>
      </c>
      <c r="Z970" s="225">
        <f>IF(AND(LARGE('Sch A. Input'!$CL$15:$CL$41,COUNTIF('Sch A. Input'!$CL$15:$CL$41,"&gt;="&amp;F970))&lt;E970,F970&lt;&gt;0),"Leaver",IFERROR(IF($Y970="YES",MIN($U970*($G$12/$D$12),$G$12),(SUMPRODUCT(--((MIN(W970,$D$12))&gt;$C$9:$C$12),((MIN(W970,$D$12))-$C$9:$C$12),$H$9:$H$12))-((1-(X970/$M$9))*(SUMPRODUCT(--((MIN(V970,$D$12))&gt;$C$9:$C$12),((MIN(V970,$D$12))-$C$9:$C$12),$H$9:$H$12)))),0))</f>
        <v>0</v>
      </c>
      <c r="AA970" s="169">
        <f>IF(AND(LARGE('Sch A. Input'!$CL$15:$CL$41,COUNTIF('Sch A. Input'!$CL$15:$CL$41,"&gt;="&amp;F970))&lt;E970,F970&lt;&gt;0),"Leaver",IFERROR(Z970/U970,0))</f>
        <v>0</v>
      </c>
      <c r="AB970" s="170">
        <f>IF(AND(LARGE('Sch A. Input'!$CL$15:$CL$41,COUNTIF('Sch A. Input'!$CL$15:$CL$41,"&gt;="&amp;F970))&lt;E970,F970&lt;&gt;0),"Leaver",Q970-Z970)</f>
        <v>0</v>
      </c>
      <c r="AC970" s="94">
        <f t="shared" si="154"/>
        <v>0</v>
      </c>
      <c r="BK970" s="2"/>
      <c r="BL970" s="2"/>
      <c r="CI970"/>
    </row>
    <row r="971" spans="2:87" x14ac:dyDescent="0.35">
      <c r="B971" s="70" t="str">
        <f>IF('Sch A. Input'!B969="","",'Sch A. Input'!B969)</f>
        <v/>
      </c>
      <c r="C971" s="75" t="str">
        <f>IF('Sch A. Input'!C969="","",'Sch A. Input'!C969)</f>
        <v/>
      </c>
      <c r="D971" s="71" t="str">
        <f>IF('Sch A. Input'!D969="","",'Sch A. Input'!D969)</f>
        <v/>
      </c>
      <c r="E971" s="71">
        <f>'Sch A. Input'!E969</f>
        <v>45016</v>
      </c>
      <c r="F971" s="71">
        <f>'Sch A. Input'!F969</f>
        <v>0</v>
      </c>
      <c r="G971" s="226">
        <f>SUMIFS('Sch A. Input'!H969:CJ969,'Sch A. Input'!$H$13:$CJ$13,$L$11,'Sch A. Input'!$H$14:$CJ$14,"Recurring")</f>
        <v>0</v>
      </c>
      <c r="H971" s="226">
        <f>SUMIFS('Sch A. Input'!H969:CJ969,'Sch A. Input'!$H$13:$CJ$13,$L$11,'Sch A. Input'!$H$14:$CJ$14,"One-time")</f>
        <v>0</v>
      </c>
      <c r="I971" s="227">
        <f t="shared" si="148"/>
        <v>0</v>
      </c>
      <c r="J971" s="228">
        <f>SUMIFS('Sch A. Input'!H969:CJ969,'Sch A. Input'!$H$14:$CJ$14,"Recurring",'Sch A. Input'!$H$13:$CJ$13,"&lt;="&amp;$L$11)</f>
        <v>0</v>
      </c>
      <c r="K971" s="228">
        <f>SUMIFS('Sch A. Input'!H969:CJ969,'Sch A. Input'!$H$14:$CJ$14,"One-time",'Sch A. Input'!$H$13:$CJ$13,"&lt;="&amp;$L$11)</f>
        <v>0</v>
      </c>
      <c r="L971" s="229">
        <f t="shared" si="149"/>
        <v>0</v>
      </c>
      <c r="M971" s="228">
        <f t="shared" si="150"/>
        <v>0</v>
      </c>
      <c r="N971" s="228">
        <f t="shared" si="151"/>
        <v>0</v>
      </c>
      <c r="O971" s="259">
        <f t="shared" si="152"/>
        <v>0</v>
      </c>
      <c r="P971" s="268">
        <f t="shared" si="146"/>
        <v>0</v>
      </c>
      <c r="Q971" s="231">
        <f t="shared" si="147"/>
        <v>0</v>
      </c>
      <c r="R971" s="97">
        <f t="shared" si="153"/>
        <v>0</v>
      </c>
      <c r="S971" s="237">
        <f>IF(AND(LARGE('Sch A. Input'!$CL$15:$CL$41,COUNTIF('Sch A. Input'!$CL$15:$CL$41,"&gt;="&amp;F971))&lt;E971,F971&lt;&gt;0),"Leaver",J971-G971)</f>
        <v>0</v>
      </c>
      <c r="T971" s="237">
        <f>IF(AND(LARGE('Sch A. Input'!$CL$15:$CL$41,COUNTIF('Sch A. Input'!$CL$15:$CL$41,"&gt;="&amp;F971))&lt;E971,F971&lt;&gt;0),"Leaver",K971-H971)</f>
        <v>0</v>
      </c>
      <c r="U971" s="238">
        <f>IF(AND(LARGE('Sch A. Input'!$CL$15:$CL$41,COUNTIF('Sch A. Input'!$CL$15:$CL$41,"&gt;="&amp;F971))&lt;E971,F971&lt;&gt;0),"Leaver",L971-I971)</f>
        <v>0</v>
      </c>
      <c r="V971" s="238">
        <f>IF(AND(LARGE('Sch A. Input'!$CL$15:$CL$41,COUNTIF('Sch A. Input'!$CL$15:$CL$41,"&gt;="&amp;F971))&lt;E971,F971&lt;&gt;0),"Leaver",IFERROR(S971/X971*$M$9,0))</f>
        <v>0</v>
      </c>
      <c r="W971" s="238">
        <f>IF(AND(LARGE('Sch A. Input'!$CL$15:$CL$41,COUNTIF('Sch A. Input'!$CL$15:$CL$41,"&gt;="&amp;F971))&lt;E971,F971&lt;&gt;0),"Leaver",V971+T971)</f>
        <v>0</v>
      </c>
      <c r="X971" s="264">
        <f>IF(AND(LARGE('Sch A. Input'!$CL$15:$CL$41,COUNTIF('Sch A. Input'!$CL$15:$CL$41,"&gt;="&amp;F971))&lt;E971,F971&lt;&gt;0),"Leaver",IF(OR(D971="",D971&gt;$L$11,($L$11-14)&lt;$K$9),0,(E971+1-D971)/14-1))</f>
        <v>0</v>
      </c>
      <c r="Y971" s="265">
        <f>IF(AND(LARGE('Sch A. Input'!$CL$15:$CL$41,COUNTIF('Sch A. Input'!$CL$15:$CL$41,"&gt;="&amp;F971))&lt;E971,F971&lt;&gt;0),"Leaver",IFERROR(IF((S971/$X971*$M$9+T971)&gt;$D$12,"YES","NO"),0))</f>
        <v>0</v>
      </c>
      <c r="Z971" s="225">
        <f>IF(AND(LARGE('Sch A. Input'!$CL$15:$CL$41,COUNTIF('Sch A. Input'!$CL$15:$CL$41,"&gt;="&amp;F971))&lt;E971,F971&lt;&gt;0),"Leaver",IFERROR(IF($Y971="YES",MIN($U971*($G$12/$D$12),$G$12),(SUMPRODUCT(--((MIN(W971,$D$12))&gt;$C$9:$C$12),((MIN(W971,$D$12))-$C$9:$C$12),$H$9:$H$12))-((1-(X971/$M$9))*(SUMPRODUCT(--((MIN(V971,$D$12))&gt;$C$9:$C$12),((MIN(V971,$D$12))-$C$9:$C$12),$H$9:$H$12)))),0))</f>
        <v>0</v>
      </c>
      <c r="AA971" s="169">
        <f>IF(AND(LARGE('Sch A. Input'!$CL$15:$CL$41,COUNTIF('Sch A. Input'!$CL$15:$CL$41,"&gt;="&amp;F971))&lt;E971,F971&lt;&gt;0),"Leaver",IFERROR(Z971/U971,0))</f>
        <v>0</v>
      </c>
      <c r="AB971" s="170">
        <f>IF(AND(LARGE('Sch A. Input'!$CL$15:$CL$41,COUNTIF('Sch A. Input'!$CL$15:$CL$41,"&gt;="&amp;F971))&lt;E971,F971&lt;&gt;0),"Leaver",Q971-Z971)</f>
        <v>0</v>
      </c>
      <c r="AC971" s="94">
        <f t="shared" si="154"/>
        <v>0</v>
      </c>
      <c r="BK971" s="2"/>
      <c r="BL971" s="2"/>
      <c r="CI971"/>
    </row>
    <row r="972" spans="2:87" x14ac:dyDescent="0.35">
      <c r="B972" s="70" t="str">
        <f>IF('Sch A. Input'!B970="","",'Sch A. Input'!B970)</f>
        <v/>
      </c>
      <c r="C972" s="75" t="str">
        <f>IF('Sch A. Input'!C970="","",'Sch A. Input'!C970)</f>
        <v/>
      </c>
      <c r="D972" s="71" t="str">
        <f>IF('Sch A. Input'!D970="","",'Sch A. Input'!D970)</f>
        <v/>
      </c>
      <c r="E972" s="71">
        <f>'Sch A. Input'!E970</f>
        <v>45016</v>
      </c>
      <c r="F972" s="71">
        <f>'Sch A. Input'!F970</f>
        <v>0</v>
      </c>
      <c r="G972" s="226">
        <f>SUMIFS('Sch A. Input'!H970:CJ970,'Sch A. Input'!$H$13:$CJ$13,$L$11,'Sch A. Input'!$H$14:$CJ$14,"Recurring")</f>
        <v>0</v>
      </c>
      <c r="H972" s="226">
        <f>SUMIFS('Sch A. Input'!H970:CJ970,'Sch A. Input'!$H$13:$CJ$13,$L$11,'Sch A. Input'!$H$14:$CJ$14,"One-time")</f>
        <v>0</v>
      </c>
      <c r="I972" s="227">
        <f t="shared" si="148"/>
        <v>0</v>
      </c>
      <c r="J972" s="228">
        <f>SUMIFS('Sch A. Input'!H970:CJ970,'Sch A. Input'!$H$14:$CJ$14,"Recurring",'Sch A. Input'!$H$13:$CJ$13,"&lt;="&amp;$L$11)</f>
        <v>0</v>
      </c>
      <c r="K972" s="228">
        <f>SUMIFS('Sch A. Input'!H970:CJ970,'Sch A. Input'!$H$14:$CJ$14,"One-time",'Sch A. Input'!$H$13:$CJ$13,"&lt;="&amp;$L$11)</f>
        <v>0</v>
      </c>
      <c r="L972" s="229">
        <f t="shared" si="149"/>
        <v>0</v>
      </c>
      <c r="M972" s="228">
        <f t="shared" si="150"/>
        <v>0</v>
      </c>
      <c r="N972" s="228">
        <f t="shared" si="151"/>
        <v>0</v>
      </c>
      <c r="O972" s="259">
        <f t="shared" si="152"/>
        <v>0</v>
      </c>
      <c r="P972" s="268">
        <f t="shared" si="146"/>
        <v>0</v>
      </c>
      <c r="Q972" s="231">
        <f t="shared" si="147"/>
        <v>0</v>
      </c>
      <c r="R972" s="97">
        <f t="shared" si="153"/>
        <v>0</v>
      </c>
      <c r="S972" s="237">
        <f>IF(AND(LARGE('Sch A. Input'!$CL$15:$CL$41,COUNTIF('Sch A. Input'!$CL$15:$CL$41,"&gt;="&amp;F972))&lt;E972,F972&lt;&gt;0),"Leaver",J972-G972)</f>
        <v>0</v>
      </c>
      <c r="T972" s="237">
        <f>IF(AND(LARGE('Sch A. Input'!$CL$15:$CL$41,COUNTIF('Sch A. Input'!$CL$15:$CL$41,"&gt;="&amp;F972))&lt;E972,F972&lt;&gt;0),"Leaver",K972-H972)</f>
        <v>0</v>
      </c>
      <c r="U972" s="238">
        <f>IF(AND(LARGE('Sch A. Input'!$CL$15:$CL$41,COUNTIF('Sch A. Input'!$CL$15:$CL$41,"&gt;="&amp;F972))&lt;E972,F972&lt;&gt;0),"Leaver",L972-I972)</f>
        <v>0</v>
      </c>
      <c r="V972" s="238">
        <f>IF(AND(LARGE('Sch A. Input'!$CL$15:$CL$41,COUNTIF('Sch A. Input'!$CL$15:$CL$41,"&gt;="&amp;F972))&lt;E972,F972&lt;&gt;0),"Leaver",IFERROR(S972/X972*$M$9,0))</f>
        <v>0</v>
      </c>
      <c r="W972" s="238">
        <f>IF(AND(LARGE('Sch A. Input'!$CL$15:$CL$41,COUNTIF('Sch A. Input'!$CL$15:$CL$41,"&gt;="&amp;F972))&lt;E972,F972&lt;&gt;0),"Leaver",V972+T972)</f>
        <v>0</v>
      </c>
      <c r="X972" s="264">
        <f>IF(AND(LARGE('Sch A. Input'!$CL$15:$CL$41,COUNTIF('Sch A. Input'!$CL$15:$CL$41,"&gt;="&amp;F972))&lt;E972,F972&lt;&gt;0),"Leaver",IF(OR(D972="",D972&gt;$L$11,($L$11-14)&lt;$K$9),0,(E972+1-D972)/14-1))</f>
        <v>0</v>
      </c>
      <c r="Y972" s="265">
        <f>IF(AND(LARGE('Sch A. Input'!$CL$15:$CL$41,COUNTIF('Sch A. Input'!$CL$15:$CL$41,"&gt;="&amp;F972))&lt;E972,F972&lt;&gt;0),"Leaver",IFERROR(IF((S972/$X972*$M$9+T972)&gt;$D$12,"YES","NO"),0))</f>
        <v>0</v>
      </c>
      <c r="Z972" s="225">
        <f>IF(AND(LARGE('Sch A. Input'!$CL$15:$CL$41,COUNTIF('Sch A. Input'!$CL$15:$CL$41,"&gt;="&amp;F972))&lt;E972,F972&lt;&gt;0),"Leaver",IFERROR(IF($Y972="YES",MIN($U972*($G$12/$D$12),$G$12),(SUMPRODUCT(--((MIN(W972,$D$12))&gt;$C$9:$C$12),((MIN(W972,$D$12))-$C$9:$C$12),$H$9:$H$12))-((1-(X972/$M$9))*(SUMPRODUCT(--((MIN(V972,$D$12))&gt;$C$9:$C$12),((MIN(V972,$D$12))-$C$9:$C$12),$H$9:$H$12)))),0))</f>
        <v>0</v>
      </c>
      <c r="AA972" s="169">
        <f>IF(AND(LARGE('Sch A. Input'!$CL$15:$CL$41,COUNTIF('Sch A. Input'!$CL$15:$CL$41,"&gt;="&amp;F972))&lt;E972,F972&lt;&gt;0),"Leaver",IFERROR(Z972/U972,0))</f>
        <v>0</v>
      </c>
      <c r="AB972" s="170">
        <f>IF(AND(LARGE('Sch A. Input'!$CL$15:$CL$41,COUNTIF('Sch A. Input'!$CL$15:$CL$41,"&gt;="&amp;F972))&lt;E972,F972&lt;&gt;0),"Leaver",Q972-Z972)</f>
        <v>0</v>
      </c>
      <c r="AC972" s="94">
        <f t="shared" si="154"/>
        <v>0</v>
      </c>
      <c r="BK972" s="2"/>
      <c r="BL972" s="2"/>
      <c r="CI972"/>
    </row>
    <row r="973" spans="2:87" x14ac:dyDescent="0.35">
      <c r="B973" s="70" t="str">
        <f>IF('Sch A. Input'!B971="","",'Sch A. Input'!B971)</f>
        <v/>
      </c>
      <c r="C973" s="75" t="str">
        <f>IF('Sch A. Input'!C971="","",'Sch A. Input'!C971)</f>
        <v/>
      </c>
      <c r="D973" s="71" t="str">
        <f>IF('Sch A. Input'!D971="","",'Sch A. Input'!D971)</f>
        <v/>
      </c>
      <c r="E973" s="71">
        <f>'Sch A. Input'!E971</f>
        <v>45016</v>
      </c>
      <c r="F973" s="71">
        <f>'Sch A. Input'!F971</f>
        <v>0</v>
      </c>
      <c r="G973" s="226">
        <f>SUMIFS('Sch A. Input'!H971:CJ971,'Sch A. Input'!$H$13:$CJ$13,$L$11,'Sch A. Input'!$H$14:$CJ$14,"Recurring")</f>
        <v>0</v>
      </c>
      <c r="H973" s="226">
        <f>SUMIFS('Sch A. Input'!H971:CJ971,'Sch A. Input'!$H$13:$CJ$13,$L$11,'Sch A. Input'!$H$14:$CJ$14,"One-time")</f>
        <v>0</v>
      </c>
      <c r="I973" s="227">
        <f t="shared" si="148"/>
        <v>0</v>
      </c>
      <c r="J973" s="228">
        <f>SUMIFS('Sch A. Input'!H971:CJ971,'Sch A. Input'!$H$14:$CJ$14,"Recurring",'Sch A. Input'!$H$13:$CJ$13,"&lt;="&amp;$L$11)</f>
        <v>0</v>
      </c>
      <c r="K973" s="228">
        <f>SUMIFS('Sch A. Input'!H971:CJ971,'Sch A. Input'!$H$14:$CJ$14,"One-time",'Sch A. Input'!$H$13:$CJ$13,"&lt;="&amp;$L$11)</f>
        <v>0</v>
      </c>
      <c r="L973" s="229">
        <f t="shared" si="149"/>
        <v>0</v>
      </c>
      <c r="M973" s="228">
        <f t="shared" si="150"/>
        <v>0</v>
      </c>
      <c r="N973" s="228">
        <f t="shared" si="151"/>
        <v>0</v>
      </c>
      <c r="O973" s="259">
        <f t="shared" si="152"/>
        <v>0</v>
      </c>
      <c r="P973" s="268">
        <f t="shared" si="146"/>
        <v>0</v>
      </c>
      <c r="Q973" s="231">
        <f t="shared" si="147"/>
        <v>0</v>
      </c>
      <c r="R973" s="97">
        <f t="shared" si="153"/>
        <v>0</v>
      </c>
      <c r="S973" s="237">
        <f>IF(AND(LARGE('Sch A. Input'!$CL$15:$CL$41,COUNTIF('Sch A. Input'!$CL$15:$CL$41,"&gt;="&amp;F973))&lt;E973,F973&lt;&gt;0),"Leaver",J973-G973)</f>
        <v>0</v>
      </c>
      <c r="T973" s="237">
        <f>IF(AND(LARGE('Sch A. Input'!$CL$15:$CL$41,COUNTIF('Sch A. Input'!$CL$15:$CL$41,"&gt;="&amp;F973))&lt;E973,F973&lt;&gt;0),"Leaver",K973-H973)</f>
        <v>0</v>
      </c>
      <c r="U973" s="238">
        <f>IF(AND(LARGE('Sch A. Input'!$CL$15:$CL$41,COUNTIF('Sch A. Input'!$CL$15:$CL$41,"&gt;="&amp;F973))&lt;E973,F973&lt;&gt;0),"Leaver",L973-I973)</f>
        <v>0</v>
      </c>
      <c r="V973" s="238">
        <f>IF(AND(LARGE('Sch A. Input'!$CL$15:$CL$41,COUNTIF('Sch A. Input'!$CL$15:$CL$41,"&gt;="&amp;F973))&lt;E973,F973&lt;&gt;0),"Leaver",IFERROR(S973/X973*$M$9,0))</f>
        <v>0</v>
      </c>
      <c r="W973" s="238">
        <f>IF(AND(LARGE('Sch A. Input'!$CL$15:$CL$41,COUNTIF('Sch A. Input'!$CL$15:$CL$41,"&gt;="&amp;F973))&lt;E973,F973&lt;&gt;0),"Leaver",V973+T973)</f>
        <v>0</v>
      </c>
      <c r="X973" s="264">
        <f>IF(AND(LARGE('Sch A. Input'!$CL$15:$CL$41,COUNTIF('Sch A. Input'!$CL$15:$CL$41,"&gt;="&amp;F973))&lt;E973,F973&lt;&gt;0),"Leaver",IF(OR(D973="",D973&gt;$L$11,($L$11-14)&lt;$K$9),0,(E973+1-D973)/14-1))</f>
        <v>0</v>
      </c>
      <c r="Y973" s="265">
        <f>IF(AND(LARGE('Sch A. Input'!$CL$15:$CL$41,COUNTIF('Sch A. Input'!$CL$15:$CL$41,"&gt;="&amp;F973))&lt;E973,F973&lt;&gt;0),"Leaver",IFERROR(IF((S973/$X973*$M$9+T973)&gt;$D$12,"YES","NO"),0))</f>
        <v>0</v>
      </c>
      <c r="Z973" s="225">
        <f>IF(AND(LARGE('Sch A. Input'!$CL$15:$CL$41,COUNTIF('Sch A. Input'!$CL$15:$CL$41,"&gt;="&amp;F973))&lt;E973,F973&lt;&gt;0),"Leaver",IFERROR(IF($Y973="YES",MIN($U973*($G$12/$D$12),$G$12),(SUMPRODUCT(--((MIN(W973,$D$12))&gt;$C$9:$C$12),((MIN(W973,$D$12))-$C$9:$C$12),$H$9:$H$12))-((1-(X973/$M$9))*(SUMPRODUCT(--((MIN(V973,$D$12))&gt;$C$9:$C$12),((MIN(V973,$D$12))-$C$9:$C$12),$H$9:$H$12)))),0))</f>
        <v>0</v>
      </c>
      <c r="AA973" s="169">
        <f>IF(AND(LARGE('Sch A. Input'!$CL$15:$CL$41,COUNTIF('Sch A. Input'!$CL$15:$CL$41,"&gt;="&amp;F973))&lt;E973,F973&lt;&gt;0),"Leaver",IFERROR(Z973/U973,0))</f>
        <v>0</v>
      </c>
      <c r="AB973" s="170">
        <f>IF(AND(LARGE('Sch A. Input'!$CL$15:$CL$41,COUNTIF('Sch A. Input'!$CL$15:$CL$41,"&gt;="&amp;F973))&lt;E973,F973&lt;&gt;0),"Leaver",Q973-Z973)</f>
        <v>0</v>
      </c>
      <c r="AC973" s="94">
        <f t="shared" si="154"/>
        <v>0</v>
      </c>
      <c r="BK973" s="2"/>
      <c r="BL973" s="2"/>
      <c r="CI973"/>
    </row>
    <row r="974" spans="2:87" x14ac:dyDescent="0.35">
      <c r="B974" s="70" t="str">
        <f>IF('Sch A. Input'!B972="","",'Sch A. Input'!B972)</f>
        <v/>
      </c>
      <c r="C974" s="75" t="str">
        <f>IF('Sch A. Input'!C972="","",'Sch A. Input'!C972)</f>
        <v/>
      </c>
      <c r="D974" s="71" t="str">
        <f>IF('Sch A. Input'!D972="","",'Sch A. Input'!D972)</f>
        <v/>
      </c>
      <c r="E974" s="71">
        <f>'Sch A. Input'!E972</f>
        <v>45016</v>
      </c>
      <c r="F974" s="71">
        <f>'Sch A. Input'!F972</f>
        <v>0</v>
      </c>
      <c r="G974" s="226">
        <f>SUMIFS('Sch A. Input'!H972:CJ972,'Sch A. Input'!$H$13:$CJ$13,$L$11,'Sch A. Input'!$H$14:$CJ$14,"Recurring")</f>
        <v>0</v>
      </c>
      <c r="H974" s="226">
        <f>SUMIFS('Sch A. Input'!H972:CJ972,'Sch A. Input'!$H$13:$CJ$13,$L$11,'Sch A. Input'!$H$14:$CJ$14,"One-time")</f>
        <v>0</v>
      </c>
      <c r="I974" s="227">
        <f t="shared" si="148"/>
        <v>0</v>
      </c>
      <c r="J974" s="228">
        <f>SUMIFS('Sch A. Input'!H972:CJ972,'Sch A. Input'!$H$14:$CJ$14,"Recurring",'Sch A. Input'!$H$13:$CJ$13,"&lt;="&amp;$L$11)</f>
        <v>0</v>
      </c>
      <c r="K974" s="228">
        <f>SUMIFS('Sch A. Input'!H972:CJ972,'Sch A. Input'!$H$14:$CJ$14,"One-time",'Sch A. Input'!$H$13:$CJ$13,"&lt;="&amp;$L$11)</f>
        <v>0</v>
      </c>
      <c r="L974" s="229">
        <f t="shared" si="149"/>
        <v>0</v>
      </c>
      <c r="M974" s="228">
        <f t="shared" si="150"/>
        <v>0</v>
      </c>
      <c r="N974" s="228">
        <f t="shared" si="151"/>
        <v>0</v>
      </c>
      <c r="O974" s="259">
        <f t="shared" si="152"/>
        <v>0</v>
      </c>
      <c r="P974" s="268">
        <f t="shared" si="146"/>
        <v>0</v>
      </c>
      <c r="Q974" s="231">
        <f t="shared" si="147"/>
        <v>0</v>
      </c>
      <c r="R974" s="97">
        <f t="shared" si="153"/>
        <v>0</v>
      </c>
      <c r="S974" s="237">
        <f>IF(AND(LARGE('Sch A. Input'!$CL$15:$CL$41,COUNTIF('Sch A. Input'!$CL$15:$CL$41,"&gt;="&amp;F974))&lt;E974,F974&lt;&gt;0),"Leaver",J974-G974)</f>
        <v>0</v>
      </c>
      <c r="T974" s="237">
        <f>IF(AND(LARGE('Sch A. Input'!$CL$15:$CL$41,COUNTIF('Sch A. Input'!$CL$15:$CL$41,"&gt;="&amp;F974))&lt;E974,F974&lt;&gt;0),"Leaver",K974-H974)</f>
        <v>0</v>
      </c>
      <c r="U974" s="238">
        <f>IF(AND(LARGE('Sch A. Input'!$CL$15:$CL$41,COUNTIF('Sch A. Input'!$CL$15:$CL$41,"&gt;="&amp;F974))&lt;E974,F974&lt;&gt;0),"Leaver",L974-I974)</f>
        <v>0</v>
      </c>
      <c r="V974" s="238">
        <f>IF(AND(LARGE('Sch A. Input'!$CL$15:$CL$41,COUNTIF('Sch A. Input'!$CL$15:$CL$41,"&gt;="&amp;F974))&lt;E974,F974&lt;&gt;0),"Leaver",IFERROR(S974/X974*$M$9,0))</f>
        <v>0</v>
      </c>
      <c r="W974" s="238">
        <f>IF(AND(LARGE('Sch A. Input'!$CL$15:$CL$41,COUNTIF('Sch A. Input'!$CL$15:$CL$41,"&gt;="&amp;F974))&lt;E974,F974&lt;&gt;0),"Leaver",V974+T974)</f>
        <v>0</v>
      </c>
      <c r="X974" s="264">
        <f>IF(AND(LARGE('Sch A. Input'!$CL$15:$CL$41,COUNTIF('Sch A. Input'!$CL$15:$CL$41,"&gt;="&amp;F974))&lt;E974,F974&lt;&gt;0),"Leaver",IF(OR(D974="",D974&gt;$L$11,($L$11-14)&lt;$K$9),0,(E974+1-D974)/14-1))</f>
        <v>0</v>
      </c>
      <c r="Y974" s="265">
        <f>IF(AND(LARGE('Sch A. Input'!$CL$15:$CL$41,COUNTIF('Sch A. Input'!$CL$15:$CL$41,"&gt;="&amp;F974))&lt;E974,F974&lt;&gt;0),"Leaver",IFERROR(IF((S974/$X974*$M$9+T974)&gt;$D$12,"YES","NO"),0))</f>
        <v>0</v>
      </c>
      <c r="Z974" s="225">
        <f>IF(AND(LARGE('Sch A. Input'!$CL$15:$CL$41,COUNTIF('Sch A. Input'!$CL$15:$CL$41,"&gt;="&amp;F974))&lt;E974,F974&lt;&gt;0),"Leaver",IFERROR(IF($Y974="YES",MIN($U974*($G$12/$D$12),$G$12),(SUMPRODUCT(--((MIN(W974,$D$12))&gt;$C$9:$C$12),((MIN(W974,$D$12))-$C$9:$C$12),$H$9:$H$12))-((1-(X974/$M$9))*(SUMPRODUCT(--((MIN(V974,$D$12))&gt;$C$9:$C$12),((MIN(V974,$D$12))-$C$9:$C$12),$H$9:$H$12)))),0))</f>
        <v>0</v>
      </c>
      <c r="AA974" s="169">
        <f>IF(AND(LARGE('Sch A. Input'!$CL$15:$CL$41,COUNTIF('Sch A. Input'!$CL$15:$CL$41,"&gt;="&amp;F974))&lt;E974,F974&lt;&gt;0),"Leaver",IFERROR(Z974/U974,0))</f>
        <v>0</v>
      </c>
      <c r="AB974" s="170">
        <f>IF(AND(LARGE('Sch A. Input'!$CL$15:$CL$41,COUNTIF('Sch A. Input'!$CL$15:$CL$41,"&gt;="&amp;F974))&lt;E974,F974&lt;&gt;0),"Leaver",Q974-Z974)</f>
        <v>0</v>
      </c>
      <c r="AC974" s="94">
        <f t="shared" si="154"/>
        <v>0</v>
      </c>
      <c r="BK974" s="2"/>
      <c r="BL974" s="2"/>
      <c r="CI974"/>
    </row>
    <row r="975" spans="2:87" x14ac:dyDescent="0.35">
      <c r="B975" s="70" t="str">
        <f>IF('Sch A. Input'!B973="","",'Sch A. Input'!B973)</f>
        <v/>
      </c>
      <c r="C975" s="75" t="str">
        <f>IF('Sch A. Input'!C973="","",'Sch A. Input'!C973)</f>
        <v/>
      </c>
      <c r="D975" s="71" t="str">
        <f>IF('Sch A. Input'!D973="","",'Sch A. Input'!D973)</f>
        <v/>
      </c>
      <c r="E975" s="71">
        <f>'Sch A. Input'!E973</f>
        <v>45016</v>
      </c>
      <c r="F975" s="71">
        <f>'Sch A. Input'!F973</f>
        <v>0</v>
      </c>
      <c r="G975" s="226">
        <f>SUMIFS('Sch A. Input'!H973:CJ973,'Sch A. Input'!$H$13:$CJ$13,$L$11,'Sch A. Input'!$H$14:$CJ$14,"Recurring")</f>
        <v>0</v>
      </c>
      <c r="H975" s="226">
        <f>SUMIFS('Sch A. Input'!H973:CJ973,'Sch A. Input'!$H$13:$CJ$13,$L$11,'Sch A. Input'!$H$14:$CJ$14,"One-time")</f>
        <v>0</v>
      </c>
      <c r="I975" s="227">
        <f t="shared" si="148"/>
        <v>0</v>
      </c>
      <c r="J975" s="228">
        <f>SUMIFS('Sch A. Input'!H973:CJ973,'Sch A. Input'!$H$14:$CJ$14,"Recurring",'Sch A. Input'!$H$13:$CJ$13,"&lt;="&amp;$L$11)</f>
        <v>0</v>
      </c>
      <c r="K975" s="228">
        <f>SUMIFS('Sch A. Input'!H973:CJ973,'Sch A. Input'!$H$14:$CJ$14,"One-time",'Sch A. Input'!$H$13:$CJ$13,"&lt;="&amp;$L$11)</f>
        <v>0</v>
      </c>
      <c r="L975" s="229">
        <f t="shared" si="149"/>
        <v>0</v>
      </c>
      <c r="M975" s="228">
        <f t="shared" si="150"/>
        <v>0</v>
      </c>
      <c r="N975" s="228">
        <f t="shared" si="151"/>
        <v>0</v>
      </c>
      <c r="O975" s="259">
        <f t="shared" si="152"/>
        <v>0</v>
      </c>
      <c r="P975" s="268">
        <f t="shared" si="146"/>
        <v>0</v>
      </c>
      <c r="Q975" s="231">
        <f t="shared" si="147"/>
        <v>0</v>
      </c>
      <c r="R975" s="97">
        <f t="shared" si="153"/>
        <v>0</v>
      </c>
      <c r="S975" s="237">
        <f>IF(AND(LARGE('Sch A. Input'!$CL$15:$CL$41,COUNTIF('Sch A. Input'!$CL$15:$CL$41,"&gt;="&amp;F975))&lt;E975,F975&lt;&gt;0),"Leaver",J975-G975)</f>
        <v>0</v>
      </c>
      <c r="T975" s="237">
        <f>IF(AND(LARGE('Sch A. Input'!$CL$15:$CL$41,COUNTIF('Sch A. Input'!$CL$15:$CL$41,"&gt;="&amp;F975))&lt;E975,F975&lt;&gt;0),"Leaver",K975-H975)</f>
        <v>0</v>
      </c>
      <c r="U975" s="238">
        <f>IF(AND(LARGE('Sch A. Input'!$CL$15:$CL$41,COUNTIF('Sch A. Input'!$CL$15:$CL$41,"&gt;="&amp;F975))&lt;E975,F975&lt;&gt;0),"Leaver",L975-I975)</f>
        <v>0</v>
      </c>
      <c r="V975" s="238">
        <f>IF(AND(LARGE('Sch A. Input'!$CL$15:$CL$41,COUNTIF('Sch A. Input'!$CL$15:$CL$41,"&gt;="&amp;F975))&lt;E975,F975&lt;&gt;0),"Leaver",IFERROR(S975/X975*$M$9,0))</f>
        <v>0</v>
      </c>
      <c r="W975" s="238">
        <f>IF(AND(LARGE('Sch A. Input'!$CL$15:$CL$41,COUNTIF('Sch A. Input'!$CL$15:$CL$41,"&gt;="&amp;F975))&lt;E975,F975&lt;&gt;0),"Leaver",V975+T975)</f>
        <v>0</v>
      </c>
      <c r="X975" s="264">
        <f>IF(AND(LARGE('Sch A. Input'!$CL$15:$CL$41,COUNTIF('Sch A. Input'!$CL$15:$CL$41,"&gt;="&amp;F975))&lt;E975,F975&lt;&gt;0),"Leaver",IF(OR(D975="",D975&gt;$L$11,($L$11-14)&lt;$K$9),0,(E975+1-D975)/14-1))</f>
        <v>0</v>
      </c>
      <c r="Y975" s="265">
        <f>IF(AND(LARGE('Sch A. Input'!$CL$15:$CL$41,COUNTIF('Sch A. Input'!$CL$15:$CL$41,"&gt;="&amp;F975))&lt;E975,F975&lt;&gt;0),"Leaver",IFERROR(IF((S975/$X975*$M$9+T975)&gt;$D$12,"YES","NO"),0))</f>
        <v>0</v>
      </c>
      <c r="Z975" s="225">
        <f>IF(AND(LARGE('Sch A. Input'!$CL$15:$CL$41,COUNTIF('Sch A. Input'!$CL$15:$CL$41,"&gt;="&amp;F975))&lt;E975,F975&lt;&gt;0),"Leaver",IFERROR(IF($Y975="YES",MIN($U975*($G$12/$D$12),$G$12),(SUMPRODUCT(--((MIN(W975,$D$12))&gt;$C$9:$C$12),((MIN(W975,$D$12))-$C$9:$C$12),$H$9:$H$12))-((1-(X975/$M$9))*(SUMPRODUCT(--((MIN(V975,$D$12))&gt;$C$9:$C$12),((MIN(V975,$D$12))-$C$9:$C$12),$H$9:$H$12)))),0))</f>
        <v>0</v>
      </c>
      <c r="AA975" s="169">
        <f>IF(AND(LARGE('Sch A. Input'!$CL$15:$CL$41,COUNTIF('Sch A. Input'!$CL$15:$CL$41,"&gt;="&amp;F975))&lt;E975,F975&lt;&gt;0),"Leaver",IFERROR(Z975/U975,0))</f>
        <v>0</v>
      </c>
      <c r="AB975" s="170">
        <f>IF(AND(LARGE('Sch A. Input'!$CL$15:$CL$41,COUNTIF('Sch A. Input'!$CL$15:$CL$41,"&gt;="&amp;F975))&lt;E975,F975&lt;&gt;0),"Leaver",Q975-Z975)</f>
        <v>0</v>
      </c>
      <c r="AC975" s="94">
        <f t="shared" si="154"/>
        <v>0</v>
      </c>
      <c r="BK975" s="2"/>
      <c r="BL975" s="2"/>
      <c r="CI975"/>
    </row>
    <row r="976" spans="2:87" x14ac:dyDescent="0.35">
      <c r="B976" s="70" t="str">
        <f>IF('Sch A. Input'!B974="","",'Sch A. Input'!B974)</f>
        <v/>
      </c>
      <c r="C976" s="75" t="str">
        <f>IF('Sch A. Input'!C974="","",'Sch A. Input'!C974)</f>
        <v/>
      </c>
      <c r="D976" s="71" t="str">
        <f>IF('Sch A. Input'!D974="","",'Sch A. Input'!D974)</f>
        <v/>
      </c>
      <c r="E976" s="71">
        <f>'Sch A. Input'!E974</f>
        <v>45016</v>
      </c>
      <c r="F976" s="71">
        <f>'Sch A. Input'!F974</f>
        <v>0</v>
      </c>
      <c r="G976" s="226">
        <f>SUMIFS('Sch A. Input'!H974:CJ974,'Sch A. Input'!$H$13:$CJ$13,$L$11,'Sch A. Input'!$H$14:$CJ$14,"Recurring")</f>
        <v>0</v>
      </c>
      <c r="H976" s="226">
        <f>SUMIFS('Sch A. Input'!H974:CJ974,'Sch A. Input'!$H$13:$CJ$13,$L$11,'Sch A. Input'!$H$14:$CJ$14,"One-time")</f>
        <v>0</v>
      </c>
      <c r="I976" s="227">
        <f t="shared" si="148"/>
        <v>0</v>
      </c>
      <c r="J976" s="228">
        <f>SUMIFS('Sch A. Input'!H974:CJ974,'Sch A. Input'!$H$14:$CJ$14,"Recurring",'Sch A. Input'!$H$13:$CJ$13,"&lt;="&amp;$L$11)</f>
        <v>0</v>
      </c>
      <c r="K976" s="228">
        <f>SUMIFS('Sch A. Input'!H974:CJ974,'Sch A. Input'!$H$14:$CJ$14,"One-time",'Sch A. Input'!$H$13:$CJ$13,"&lt;="&amp;$L$11)</f>
        <v>0</v>
      </c>
      <c r="L976" s="229">
        <f t="shared" si="149"/>
        <v>0</v>
      </c>
      <c r="M976" s="228">
        <f t="shared" si="150"/>
        <v>0</v>
      </c>
      <c r="N976" s="228">
        <f t="shared" si="151"/>
        <v>0</v>
      </c>
      <c r="O976" s="259">
        <f t="shared" si="152"/>
        <v>0</v>
      </c>
      <c r="P976" s="268">
        <f t="shared" si="146"/>
        <v>0</v>
      </c>
      <c r="Q976" s="231">
        <f t="shared" si="147"/>
        <v>0</v>
      </c>
      <c r="R976" s="97">
        <f t="shared" si="153"/>
        <v>0</v>
      </c>
      <c r="S976" s="237">
        <f>IF(AND(LARGE('Sch A. Input'!$CL$15:$CL$41,COUNTIF('Sch A. Input'!$CL$15:$CL$41,"&gt;="&amp;F976))&lt;E976,F976&lt;&gt;0),"Leaver",J976-G976)</f>
        <v>0</v>
      </c>
      <c r="T976" s="237">
        <f>IF(AND(LARGE('Sch A. Input'!$CL$15:$CL$41,COUNTIF('Sch A. Input'!$CL$15:$CL$41,"&gt;="&amp;F976))&lt;E976,F976&lt;&gt;0),"Leaver",K976-H976)</f>
        <v>0</v>
      </c>
      <c r="U976" s="238">
        <f>IF(AND(LARGE('Sch A. Input'!$CL$15:$CL$41,COUNTIF('Sch A. Input'!$CL$15:$CL$41,"&gt;="&amp;F976))&lt;E976,F976&lt;&gt;0),"Leaver",L976-I976)</f>
        <v>0</v>
      </c>
      <c r="V976" s="238">
        <f>IF(AND(LARGE('Sch A. Input'!$CL$15:$CL$41,COUNTIF('Sch A. Input'!$CL$15:$CL$41,"&gt;="&amp;F976))&lt;E976,F976&lt;&gt;0),"Leaver",IFERROR(S976/X976*$M$9,0))</f>
        <v>0</v>
      </c>
      <c r="W976" s="238">
        <f>IF(AND(LARGE('Sch A. Input'!$CL$15:$CL$41,COUNTIF('Sch A. Input'!$CL$15:$CL$41,"&gt;="&amp;F976))&lt;E976,F976&lt;&gt;0),"Leaver",V976+T976)</f>
        <v>0</v>
      </c>
      <c r="X976" s="264">
        <f>IF(AND(LARGE('Sch A. Input'!$CL$15:$CL$41,COUNTIF('Sch A. Input'!$CL$15:$CL$41,"&gt;="&amp;F976))&lt;E976,F976&lt;&gt;0),"Leaver",IF(OR(D976="",D976&gt;$L$11,($L$11-14)&lt;$K$9),0,(E976+1-D976)/14-1))</f>
        <v>0</v>
      </c>
      <c r="Y976" s="265">
        <f>IF(AND(LARGE('Sch A. Input'!$CL$15:$CL$41,COUNTIF('Sch A. Input'!$CL$15:$CL$41,"&gt;="&amp;F976))&lt;E976,F976&lt;&gt;0),"Leaver",IFERROR(IF((S976/$X976*$M$9+T976)&gt;$D$12,"YES","NO"),0))</f>
        <v>0</v>
      </c>
      <c r="Z976" s="225">
        <f>IF(AND(LARGE('Sch A. Input'!$CL$15:$CL$41,COUNTIF('Sch A. Input'!$CL$15:$CL$41,"&gt;="&amp;F976))&lt;E976,F976&lt;&gt;0),"Leaver",IFERROR(IF($Y976="YES",MIN($U976*($G$12/$D$12),$G$12),(SUMPRODUCT(--((MIN(W976,$D$12))&gt;$C$9:$C$12),((MIN(W976,$D$12))-$C$9:$C$12),$H$9:$H$12))-((1-(X976/$M$9))*(SUMPRODUCT(--((MIN(V976,$D$12))&gt;$C$9:$C$12),((MIN(V976,$D$12))-$C$9:$C$12),$H$9:$H$12)))),0))</f>
        <v>0</v>
      </c>
      <c r="AA976" s="169">
        <f>IF(AND(LARGE('Sch A. Input'!$CL$15:$CL$41,COUNTIF('Sch A. Input'!$CL$15:$CL$41,"&gt;="&amp;F976))&lt;E976,F976&lt;&gt;0),"Leaver",IFERROR(Z976/U976,0))</f>
        <v>0</v>
      </c>
      <c r="AB976" s="170">
        <f>IF(AND(LARGE('Sch A. Input'!$CL$15:$CL$41,COUNTIF('Sch A. Input'!$CL$15:$CL$41,"&gt;="&amp;F976))&lt;E976,F976&lt;&gt;0),"Leaver",Q976-Z976)</f>
        <v>0</v>
      </c>
      <c r="AC976" s="94">
        <f t="shared" si="154"/>
        <v>0</v>
      </c>
      <c r="BK976" s="2"/>
      <c r="BL976" s="2"/>
      <c r="CI976"/>
    </row>
    <row r="977" spans="2:87" x14ac:dyDescent="0.35">
      <c r="B977" s="70" t="str">
        <f>IF('Sch A. Input'!B975="","",'Sch A. Input'!B975)</f>
        <v/>
      </c>
      <c r="C977" s="75" t="str">
        <f>IF('Sch A. Input'!C975="","",'Sch A. Input'!C975)</f>
        <v/>
      </c>
      <c r="D977" s="71" t="str">
        <f>IF('Sch A. Input'!D975="","",'Sch A. Input'!D975)</f>
        <v/>
      </c>
      <c r="E977" s="71">
        <f>'Sch A. Input'!E975</f>
        <v>45016</v>
      </c>
      <c r="F977" s="71">
        <f>'Sch A. Input'!F975</f>
        <v>0</v>
      </c>
      <c r="G977" s="226">
        <f>SUMIFS('Sch A. Input'!H975:CJ975,'Sch A. Input'!$H$13:$CJ$13,$L$11,'Sch A. Input'!$H$14:$CJ$14,"Recurring")</f>
        <v>0</v>
      </c>
      <c r="H977" s="226">
        <f>SUMIFS('Sch A. Input'!H975:CJ975,'Sch A. Input'!$H$13:$CJ$13,$L$11,'Sch A. Input'!$H$14:$CJ$14,"One-time")</f>
        <v>0</v>
      </c>
      <c r="I977" s="227">
        <f t="shared" si="148"/>
        <v>0</v>
      </c>
      <c r="J977" s="228">
        <f>SUMIFS('Sch A. Input'!H975:CJ975,'Sch A. Input'!$H$14:$CJ$14,"Recurring",'Sch A. Input'!$H$13:$CJ$13,"&lt;="&amp;$L$11)</f>
        <v>0</v>
      </c>
      <c r="K977" s="228">
        <f>SUMIFS('Sch A. Input'!H975:CJ975,'Sch A. Input'!$H$14:$CJ$14,"One-time",'Sch A. Input'!$H$13:$CJ$13,"&lt;="&amp;$L$11)</f>
        <v>0</v>
      </c>
      <c r="L977" s="229">
        <f t="shared" si="149"/>
        <v>0</v>
      </c>
      <c r="M977" s="228">
        <f t="shared" si="150"/>
        <v>0</v>
      </c>
      <c r="N977" s="228">
        <f t="shared" si="151"/>
        <v>0</v>
      </c>
      <c r="O977" s="259">
        <f t="shared" si="152"/>
        <v>0</v>
      </c>
      <c r="P977" s="268">
        <f t="shared" ref="P977:P1016" si="155">IFERROR(IF((J977/$O977*$M$9+K977)&gt;$D$12,"YES","NO"),0)</f>
        <v>0</v>
      </c>
      <c r="Q977" s="231">
        <f t="shared" ref="Q977:Q1016" si="156">IFERROR(IF(P977="YES",MIN(L977*($G$12/$D$12),$G$12),((SUMPRODUCT(--((MIN(N977,$D$12))&gt;$C$9:$C$12),((MIN(N977,$D$12))-$C$9:$C$12),$H$9:$H$12))-((1-O977/$M$9)*((SUMPRODUCT(--((MIN(M977,$D$12))&gt;$C$9:$C$12),((MIN(M977,$D$12))-$C$9:$C$12),$H$9:$H$12)))))),0)</f>
        <v>0</v>
      </c>
      <c r="R977" s="97">
        <f t="shared" si="153"/>
        <v>0</v>
      </c>
      <c r="S977" s="237">
        <f>IF(AND(LARGE('Sch A. Input'!$CL$15:$CL$41,COUNTIF('Sch A. Input'!$CL$15:$CL$41,"&gt;="&amp;F977))&lt;E977,F977&lt;&gt;0),"Leaver",J977-G977)</f>
        <v>0</v>
      </c>
      <c r="T977" s="237">
        <f>IF(AND(LARGE('Sch A. Input'!$CL$15:$CL$41,COUNTIF('Sch A. Input'!$CL$15:$CL$41,"&gt;="&amp;F977))&lt;E977,F977&lt;&gt;0),"Leaver",K977-H977)</f>
        <v>0</v>
      </c>
      <c r="U977" s="238">
        <f>IF(AND(LARGE('Sch A. Input'!$CL$15:$CL$41,COUNTIF('Sch A. Input'!$CL$15:$CL$41,"&gt;="&amp;F977))&lt;E977,F977&lt;&gt;0),"Leaver",L977-I977)</f>
        <v>0</v>
      </c>
      <c r="V977" s="238">
        <f>IF(AND(LARGE('Sch A. Input'!$CL$15:$CL$41,COUNTIF('Sch A. Input'!$CL$15:$CL$41,"&gt;="&amp;F977))&lt;E977,F977&lt;&gt;0),"Leaver",IFERROR(S977/X977*$M$9,0))</f>
        <v>0</v>
      </c>
      <c r="W977" s="238">
        <f>IF(AND(LARGE('Sch A. Input'!$CL$15:$CL$41,COUNTIF('Sch A. Input'!$CL$15:$CL$41,"&gt;="&amp;F977))&lt;E977,F977&lt;&gt;0),"Leaver",V977+T977)</f>
        <v>0</v>
      </c>
      <c r="X977" s="264">
        <f>IF(AND(LARGE('Sch A. Input'!$CL$15:$CL$41,COUNTIF('Sch A. Input'!$CL$15:$CL$41,"&gt;="&amp;F977))&lt;E977,F977&lt;&gt;0),"Leaver",IF(OR(D977="",D977&gt;$L$11,($L$11-14)&lt;$K$9),0,(E977+1-D977)/14-1))</f>
        <v>0</v>
      </c>
      <c r="Y977" s="265">
        <f>IF(AND(LARGE('Sch A. Input'!$CL$15:$CL$41,COUNTIF('Sch A. Input'!$CL$15:$CL$41,"&gt;="&amp;F977))&lt;E977,F977&lt;&gt;0),"Leaver",IFERROR(IF((S977/$X977*$M$9+T977)&gt;$D$12,"YES","NO"),0))</f>
        <v>0</v>
      </c>
      <c r="Z977" s="225">
        <f>IF(AND(LARGE('Sch A. Input'!$CL$15:$CL$41,COUNTIF('Sch A. Input'!$CL$15:$CL$41,"&gt;="&amp;F977))&lt;E977,F977&lt;&gt;0),"Leaver",IFERROR(IF($Y977="YES",MIN($U977*($G$12/$D$12),$G$12),(SUMPRODUCT(--((MIN(W977,$D$12))&gt;$C$9:$C$12),((MIN(W977,$D$12))-$C$9:$C$12),$H$9:$H$12))-((1-(X977/$M$9))*(SUMPRODUCT(--((MIN(V977,$D$12))&gt;$C$9:$C$12),((MIN(V977,$D$12))-$C$9:$C$12),$H$9:$H$12)))),0))</f>
        <v>0</v>
      </c>
      <c r="AA977" s="169">
        <f>IF(AND(LARGE('Sch A. Input'!$CL$15:$CL$41,COUNTIF('Sch A. Input'!$CL$15:$CL$41,"&gt;="&amp;F977))&lt;E977,F977&lt;&gt;0),"Leaver",IFERROR(Z977/U977,0))</f>
        <v>0</v>
      </c>
      <c r="AB977" s="170">
        <f>IF(AND(LARGE('Sch A. Input'!$CL$15:$CL$41,COUNTIF('Sch A. Input'!$CL$15:$CL$41,"&gt;="&amp;F977))&lt;E977,F977&lt;&gt;0),"Leaver",Q977-Z977)</f>
        <v>0</v>
      </c>
      <c r="AC977" s="94">
        <f t="shared" si="154"/>
        <v>0</v>
      </c>
      <c r="BK977" s="2"/>
      <c r="BL977" s="2"/>
      <c r="CI977"/>
    </row>
    <row r="978" spans="2:87" x14ac:dyDescent="0.35">
      <c r="B978" s="70" t="str">
        <f>IF('Sch A. Input'!B976="","",'Sch A. Input'!B976)</f>
        <v/>
      </c>
      <c r="C978" s="75" t="str">
        <f>IF('Sch A. Input'!C976="","",'Sch A. Input'!C976)</f>
        <v/>
      </c>
      <c r="D978" s="71" t="str">
        <f>IF('Sch A. Input'!D976="","",'Sch A. Input'!D976)</f>
        <v/>
      </c>
      <c r="E978" s="71">
        <f>'Sch A. Input'!E976</f>
        <v>45016</v>
      </c>
      <c r="F978" s="71">
        <f>'Sch A. Input'!F976</f>
        <v>0</v>
      </c>
      <c r="G978" s="226">
        <f>SUMIFS('Sch A. Input'!H976:CJ976,'Sch A. Input'!$H$13:$CJ$13,$L$11,'Sch A. Input'!$H$14:$CJ$14,"Recurring")</f>
        <v>0</v>
      </c>
      <c r="H978" s="226">
        <f>SUMIFS('Sch A. Input'!H976:CJ976,'Sch A. Input'!$H$13:$CJ$13,$L$11,'Sch A. Input'!$H$14:$CJ$14,"One-time")</f>
        <v>0</v>
      </c>
      <c r="I978" s="227">
        <f t="shared" si="148"/>
        <v>0</v>
      </c>
      <c r="J978" s="228">
        <f>SUMIFS('Sch A. Input'!H976:CJ976,'Sch A. Input'!$H$14:$CJ$14,"Recurring",'Sch A. Input'!$H$13:$CJ$13,"&lt;="&amp;$L$11)</f>
        <v>0</v>
      </c>
      <c r="K978" s="228">
        <f>SUMIFS('Sch A. Input'!H976:CJ976,'Sch A. Input'!$H$14:$CJ$14,"One-time",'Sch A. Input'!$H$13:$CJ$13,"&lt;="&amp;$L$11)</f>
        <v>0</v>
      </c>
      <c r="L978" s="229">
        <f t="shared" si="149"/>
        <v>0</v>
      </c>
      <c r="M978" s="228">
        <f t="shared" si="150"/>
        <v>0</v>
      </c>
      <c r="N978" s="228">
        <f t="shared" si="151"/>
        <v>0</v>
      </c>
      <c r="O978" s="259">
        <f t="shared" si="152"/>
        <v>0</v>
      </c>
      <c r="P978" s="268">
        <f t="shared" si="155"/>
        <v>0</v>
      </c>
      <c r="Q978" s="231">
        <f t="shared" si="156"/>
        <v>0</v>
      </c>
      <c r="R978" s="97">
        <f t="shared" si="153"/>
        <v>0</v>
      </c>
      <c r="S978" s="237">
        <f>IF(AND(LARGE('Sch A. Input'!$CL$15:$CL$41,COUNTIF('Sch A. Input'!$CL$15:$CL$41,"&gt;="&amp;F978))&lt;E978,F978&lt;&gt;0),"Leaver",J978-G978)</f>
        <v>0</v>
      </c>
      <c r="T978" s="237">
        <f>IF(AND(LARGE('Sch A. Input'!$CL$15:$CL$41,COUNTIF('Sch A. Input'!$CL$15:$CL$41,"&gt;="&amp;F978))&lt;E978,F978&lt;&gt;0),"Leaver",K978-H978)</f>
        <v>0</v>
      </c>
      <c r="U978" s="238">
        <f>IF(AND(LARGE('Sch A. Input'!$CL$15:$CL$41,COUNTIF('Sch A. Input'!$CL$15:$CL$41,"&gt;="&amp;F978))&lt;E978,F978&lt;&gt;0),"Leaver",L978-I978)</f>
        <v>0</v>
      </c>
      <c r="V978" s="238">
        <f>IF(AND(LARGE('Sch A. Input'!$CL$15:$CL$41,COUNTIF('Sch A. Input'!$CL$15:$CL$41,"&gt;="&amp;F978))&lt;E978,F978&lt;&gt;0),"Leaver",IFERROR(S978/X978*$M$9,0))</f>
        <v>0</v>
      </c>
      <c r="W978" s="238">
        <f>IF(AND(LARGE('Sch A. Input'!$CL$15:$CL$41,COUNTIF('Sch A. Input'!$CL$15:$CL$41,"&gt;="&amp;F978))&lt;E978,F978&lt;&gt;0),"Leaver",V978+T978)</f>
        <v>0</v>
      </c>
      <c r="X978" s="264">
        <f>IF(AND(LARGE('Sch A. Input'!$CL$15:$CL$41,COUNTIF('Sch A. Input'!$CL$15:$CL$41,"&gt;="&amp;F978))&lt;E978,F978&lt;&gt;0),"Leaver",IF(OR(D978="",D978&gt;$L$11,($L$11-14)&lt;$K$9),0,(E978+1-D978)/14-1))</f>
        <v>0</v>
      </c>
      <c r="Y978" s="265">
        <f>IF(AND(LARGE('Sch A. Input'!$CL$15:$CL$41,COUNTIF('Sch A. Input'!$CL$15:$CL$41,"&gt;="&amp;F978))&lt;E978,F978&lt;&gt;0),"Leaver",IFERROR(IF((S978/$X978*$M$9+T978)&gt;$D$12,"YES","NO"),0))</f>
        <v>0</v>
      </c>
      <c r="Z978" s="225">
        <f>IF(AND(LARGE('Sch A. Input'!$CL$15:$CL$41,COUNTIF('Sch A. Input'!$CL$15:$CL$41,"&gt;="&amp;F978))&lt;E978,F978&lt;&gt;0),"Leaver",IFERROR(IF($Y978="YES",MIN($U978*($G$12/$D$12),$G$12),(SUMPRODUCT(--((MIN(W978,$D$12))&gt;$C$9:$C$12),((MIN(W978,$D$12))-$C$9:$C$12),$H$9:$H$12))-((1-(X978/$M$9))*(SUMPRODUCT(--((MIN(V978,$D$12))&gt;$C$9:$C$12),((MIN(V978,$D$12))-$C$9:$C$12),$H$9:$H$12)))),0))</f>
        <v>0</v>
      </c>
      <c r="AA978" s="169">
        <f>IF(AND(LARGE('Sch A. Input'!$CL$15:$CL$41,COUNTIF('Sch A. Input'!$CL$15:$CL$41,"&gt;="&amp;F978))&lt;E978,F978&lt;&gt;0),"Leaver",IFERROR(Z978/U978,0))</f>
        <v>0</v>
      </c>
      <c r="AB978" s="170">
        <f>IF(AND(LARGE('Sch A. Input'!$CL$15:$CL$41,COUNTIF('Sch A. Input'!$CL$15:$CL$41,"&gt;="&amp;F978))&lt;E978,F978&lt;&gt;0),"Leaver",Q978-Z978)</f>
        <v>0</v>
      </c>
      <c r="AC978" s="94">
        <f t="shared" si="154"/>
        <v>0</v>
      </c>
      <c r="BK978" s="2"/>
      <c r="BL978" s="2"/>
      <c r="CI978"/>
    </row>
    <row r="979" spans="2:87" x14ac:dyDescent="0.35">
      <c r="B979" s="70" t="str">
        <f>IF('Sch A. Input'!B977="","",'Sch A. Input'!B977)</f>
        <v/>
      </c>
      <c r="C979" s="75" t="str">
        <f>IF('Sch A. Input'!C977="","",'Sch A. Input'!C977)</f>
        <v/>
      </c>
      <c r="D979" s="71" t="str">
        <f>IF('Sch A. Input'!D977="","",'Sch A. Input'!D977)</f>
        <v/>
      </c>
      <c r="E979" s="71">
        <f>'Sch A. Input'!E977</f>
        <v>45016</v>
      </c>
      <c r="F979" s="71">
        <f>'Sch A. Input'!F977</f>
        <v>0</v>
      </c>
      <c r="G979" s="226">
        <f>SUMIFS('Sch A. Input'!H977:CJ977,'Sch A. Input'!$H$13:$CJ$13,$L$11,'Sch A. Input'!$H$14:$CJ$14,"Recurring")</f>
        <v>0</v>
      </c>
      <c r="H979" s="226">
        <f>SUMIFS('Sch A. Input'!H977:CJ977,'Sch A. Input'!$H$13:$CJ$13,$L$11,'Sch A. Input'!$H$14:$CJ$14,"One-time")</f>
        <v>0</v>
      </c>
      <c r="I979" s="227">
        <f t="shared" si="148"/>
        <v>0</v>
      </c>
      <c r="J979" s="228">
        <f>SUMIFS('Sch A. Input'!H977:CJ977,'Sch A. Input'!$H$14:$CJ$14,"Recurring",'Sch A. Input'!$H$13:$CJ$13,"&lt;="&amp;$L$11)</f>
        <v>0</v>
      </c>
      <c r="K979" s="228">
        <f>SUMIFS('Sch A. Input'!H977:CJ977,'Sch A. Input'!$H$14:$CJ$14,"One-time",'Sch A. Input'!$H$13:$CJ$13,"&lt;="&amp;$L$11)</f>
        <v>0</v>
      </c>
      <c r="L979" s="229">
        <f t="shared" si="149"/>
        <v>0</v>
      </c>
      <c r="M979" s="228">
        <f t="shared" si="150"/>
        <v>0</v>
      </c>
      <c r="N979" s="228">
        <f t="shared" si="151"/>
        <v>0</v>
      </c>
      <c r="O979" s="259">
        <f t="shared" si="152"/>
        <v>0</v>
      </c>
      <c r="P979" s="268">
        <f t="shared" si="155"/>
        <v>0</v>
      </c>
      <c r="Q979" s="231">
        <f t="shared" si="156"/>
        <v>0</v>
      </c>
      <c r="R979" s="97">
        <f t="shared" si="153"/>
        <v>0</v>
      </c>
      <c r="S979" s="237">
        <f>IF(AND(LARGE('Sch A. Input'!$CL$15:$CL$41,COUNTIF('Sch A. Input'!$CL$15:$CL$41,"&gt;="&amp;F979))&lt;E979,F979&lt;&gt;0),"Leaver",J979-G979)</f>
        <v>0</v>
      </c>
      <c r="T979" s="237">
        <f>IF(AND(LARGE('Sch A. Input'!$CL$15:$CL$41,COUNTIF('Sch A. Input'!$CL$15:$CL$41,"&gt;="&amp;F979))&lt;E979,F979&lt;&gt;0),"Leaver",K979-H979)</f>
        <v>0</v>
      </c>
      <c r="U979" s="238">
        <f>IF(AND(LARGE('Sch A. Input'!$CL$15:$CL$41,COUNTIF('Sch A. Input'!$CL$15:$CL$41,"&gt;="&amp;F979))&lt;E979,F979&lt;&gt;0),"Leaver",L979-I979)</f>
        <v>0</v>
      </c>
      <c r="V979" s="238">
        <f>IF(AND(LARGE('Sch A. Input'!$CL$15:$CL$41,COUNTIF('Sch A. Input'!$CL$15:$CL$41,"&gt;="&amp;F979))&lt;E979,F979&lt;&gt;0),"Leaver",IFERROR(S979/X979*$M$9,0))</f>
        <v>0</v>
      </c>
      <c r="W979" s="238">
        <f>IF(AND(LARGE('Sch A. Input'!$CL$15:$CL$41,COUNTIF('Sch A. Input'!$CL$15:$CL$41,"&gt;="&amp;F979))&lt;E979,F979&lt;&gt;0),"Leaver",V979+T979)</f>
        <v>0</v>
      </c>
      <c r="X979" s="264">
        <f>IF(AND(LARGE('Sch A. Input'!$CL$15:$CL$41,COUNTIF('Sch A. Input'!$CL$15:$CL$41,"&gt;="&amp;F979))&lt;E979,F979&lt;&gt;0),"Leaver",IF(OR(D979="",D979&gt;$L$11,($L$11-14)&lt;$K$9),0,(E979+1-D979)/14-1))</f>
        <v>0</v>
      </c>
      <c r="Y979" s="265">
        <f>IF(AND(LARGE('Sch A. Input'!$CL$15:$CL$41,COUNTIF('Sch A. Input'!$CL$15:$CL$41,"&gt;="&amp;F979))&lt;E979,F979&lt;&gt;0),"Leaver",IFERROR(IF((S979/$X979*$M$9+T979)&gt;$D$12,"YES","NO"),0))</f>
        <v>0</v>
      </c>
      <c r="Z979" s="225">
        <f>IF(AND(LARGE('Sch A. Input'!$CL$15:$CL$41,COUNTIF('Sch A. Input'!$CL$15:$CL$41,"&gt;="&amp;F979))&lt;E979,F979&lt;&gt;0),"Leaver",IFERROR(IF($Y979="YES",MIN($U979*($G$12/$D$12),$G$12),(SUMPRODUCT(--((MIN(W979,$D$12))&gt;$C$9:$C$12),((MIN(W979,$D$12))-$C$9:$C$12),$H$9:$H$12))-((1-(X979/$M$9))*(SUMPRODUCT(--((MIN(V979,$D$12))&gt;$C$9:$C$12),((MIN(V979,$D$12))-$C$9:$C$12),$H$9:$H$12)))),0))</f>
        <v>0</v>
      </c>
      <c r="AA979" s="169">
        <f>IF(AND(LARGE('Sch A. Input'!$CL$15:$CL$41,COUNTIF('Sch A. Input'!$CL$15:$CL$41,"&gt;="&amp;F979))&lt;E979,F979&lt;&gt;0),"Leaver",IFERROR(Z979/U979,0))</f>
        <v>0</v>
      </c>
      <c r="AB979" s="170">
        <f>IF(AND(LARGE('Sch A. Input'!$CL$15:$CL$41,COUNTIF('Sch A. Input'!$CL$15:$CL$41,"&gt;="&amp;F979))&lt;E979,F979&lt;&gt;0),"Leaver",Q979-Z979)</f>
        <v>0</v>
      </c>
      <c r="AC979" s="94">
        <f t="shared" si="154"/>
        <v>0</v>
      </c>
      <c r="BK979" s="2"/>
      <c r="BL979" s="2"/>
      <c r="CI979"/>
    </row>
    <row r="980" spans="2:87" x14ac:dyDescent="0.35">
      <c r="B980" s="70" t="str">
        <f>IF('Sch A. Input'!B978="","",'Sch A. Input'!B978)</f>
        <v/>
      </c>
      <c r="C980" s="75" t="str">
        <f>IF('Sch A. Input'!C978="","",'Sch A. Input'!C978)</f>
        <v/>
      </c>
      <c r="D980" s="71" t="str">
        <f>IF('Sch A. Input'!D978="","",'Sch A. Input'!D978)</f>
        <v/>
      </c>
      <c r="E980" s="71">
        <f>'Sch A. Input'!E978</f>
        <v>45016</v>
      </c>
      <c r="F980" s="71">
        <f>'Sch A. Input'!F978</f>
        <v>0</v>
      </c>
      <c r="G980" s="226">
        <f>SUMIFS('Sch A. Input'!H978:CJ978,'Sch A. Input'!$H$13:$CJ$13,$L$11,'Sch A. Input'!$H$14:$CJ$14,"Recurring")</f>
        <v>0</v>
      </c>
      <c r="H980" s="226">
        <f>SUMIFS('Sch A. Input'!H978:CJ978,'Sch A. Input'!$H$13:$CJ$13,$L$11,'Sch A. Input'!$H$14:$CJ$14,"One-time")</f>
        <v>0</v>
      </c>
      <c r="I980" s="227">
        <f t="shared" si="148"/>
        <v>0</v>
      </c>
      <c r="J980" s="228">
        <f>SUMIFS('Sch A. Input'!H978:CJ978,'Sch A. Input'!$H$14:$CJ$14,"Recurring",'Sch A. Input'!$H$13:$CJ$13,"&lt;="&amp;$L$11)</f>
        <v>0</v>
      </c>
      <c r="K980" s="228">
        <f>SUMIFS('Sch A. Input'!H978:CJ978,'Sch A. Input'!$H$14:$CJ$14,"One-time",'Sch A. Input'!$H$13:$CJ$13,"&lt;="&amp;$L$11)</f>
        <v>0</v>
      </c>
      <c r="L980" s="229">
        <f t="shared" si="149"/>
        <v>0</v>
      </c>
      <c r="M980" s="228">
        <f t="shared" si="150"/>
        <v>0</v>
      </c>
      <c r="N980" s="228">
        <f t="shared" si="151"/>
        <v>0</v>
      </c>
      <c r="O980" s="259">
        <f t="shared" si="152"/>
        <v>0</v>
      </c>
      <c r="P980" s="268">
        <f t="shared" si="155"/>
        <v>0</v>
      </c>
      <c r="Q980" s="231">
        <f t="shared" si="156"/>
        <v>0</v>
      </c>
      <c r="R980" s="97">
        <f t="shared" si="153"/>
        <v>0</v>
      </c>
      <c r="S980" s="237">
        <f>IF(AND(LARGE('Sch A. Input'!$CL$15:$CL$41,COUNTIF('Sch A. Input'!$CL$15:$CL$41,"&gt;="&amp;F980))&lt;E980,F980&lt;&gt;0),"Leaver",J980-G980)</f>
        <v>0</v>
      </c>
      <c r="T980" s="237">
        <f>IF(AND(LARGE('Sch A. Input'!$CL$15:$CL$41,COUNTIF('Sch A. Input'!$CL$15:$CL$41,"&gt;="&amp;F980))&lt;E980,F980&lt;&gt;0),"Leaver",K980-H980)</f>
        <v>0</v>
      </c>
      <c r="U980" s="238">
        <f>IF(AND(LARGE('Sch A. Input'!$CL$15:$CL$41,COUNTIF('Sch A. Input'!$CL$15:$CL$41,"&gt;="&amp;F980))&lt;E980,F980&lt;&gt;0),"Leaver",L980-I980)</f>
        <v>0</v>
      </c>
      <c r="V980" s="238">
        <f>IF(AND(LARGE('Sch A. Input'!$CL$15:$CL$41,COUNTIF('Sch A. Input'!$CL$15:$CL$41,"&gt;="&amp;F980))&lt;E980,F980&lt;&gt;0),"Leaver",IFERROR(S980/X980*$M$9,0))</f>
        <v>0</v>
      </c>
      <c r="W980" s="238">
        <f>IF(AND(LARGE('Sch A. Input'!$CL$15:$CL$41,COUNTIF('Sch A. Input'!$CL$15:$CL$41,"&gt;="&amp;F980))&lt;E980,F980&lt;&gt;0),"Leaver",V980+T980)</f>
        <v>0</v>
      </c>
      <c r="X980" s="264">
        <f>IF(AND(LARGE('Sch A. Input'!$CL$15:$CL$41,COUNTIF('Sch A. Input'!$CL$15:$CL$41,"&gt;="&amp;F980))&lt;E980,F980&lt;&gt;0),"Leaver",IF(OR(D980="",D980&gt;$L$11,($L$11-14)&lt;$K$9),0,(E980+1-D980)/14-1))</f>
        <v>0</v>
      </c>
      <c r="Y980" s="265">
        <f>IF(AND(LARGE('Sch A. Input'!$CL$15:$CL$41,COUNTIF('Sch A. Input'!$CL$15:$CL$41,"&gt;="&amp;F980))&lt;E980,F980&lt;&gt;0),"Leaver",IFERROR(IF((S980/$X980*$M$9+T980)&gt;$D$12,"YES","NO"),0))</f>
        <v>0</v>
      </c>
      <c r="Z980" s="225">
        <f>IF(AND(LARGE('Sch A. Input'!$CL$15:$CL$41,COUNTIF('Sch A. Input'!$CL$15:$CL$41,"&gt;="&amp;F980))&lt;E980,F980&lt;&gt;0),"Leaver",IFERROR(IF($Y980="YES",MIN($U980*($G$12/$D$12),$G$12),(SUMPRODUCT(--((MIN(W980,$D$12))&gt;$C$9:$C$12),((MIN(W980,$D$12))-$C$9:$C$12),$H$9:$H$12))-((1-(X980/$M$9))*(SUMPRODUCT(--((MIN(V980,$D$12))&gt;$C$9:$C$12),((MIN(V980,$D$12))-$C$9:$C$12),$H$9:$H$12)))),0))</f>
        <v>0</v>
      </c>
      <c r="AA980" s="169">
        <f>IF(AND(LARGE('Sch A. Input'!$CL$15:$CL$41,COUNTIF('Sch A. Input'!$CL$15:$CL$41,"&gt;="&amp;F980))&lt;E980,F980&lt;&gt;0),"Leaver",IFERROR(Z980/U980,0))</f>
        <v>0</v>
      </c>
      <c r="AB980" s="170">
        <f>IF(AND(LARGE('Sch A. Input'!$CL$15:$CL$41,COUNTIF('Sch A. Input'!$CL$15:$CL$41,"&gt;="&amp;F980))&lt;E980,F980&lt;&gt;0),"Leaver",Q980-Z980)</f>
        <v>0</v>
      </c>
      <c r="AC980" s="94">
        <f t="shared" si="154"/>
        <v>0</v>
      </c>
      <c r="BK980" s="2"/>
      <c r="BL980" s="2"/>
      <c r="CI980"/>
    </row>
    <row r="981" spans="2:87" x14ac:dyDescent="0.35">
      <c r="B981" s="70" t="str">
        <f>IF('Sch A. Input'!B979="","",'Sch A. Input'!B979)</f>
        <v/>
      </c>
      <c r="C981" s="75" t="str">
        <f>IF('Sch A. Input'!C979="","",'Sch A. Input'!C979)</f>
        <v/>
      </c>
      <c r="D981" s="71" t="str">
        <f>IF('Sch A. Input'!D979="","",'Sch A. Input'!D979)</f>
        <v/>
      </c>
      <c r="E981" s="71">
        <f>'Sch A. Input'!E979</f>
        <v>45016</v>
      </c>
      <c r="F981" s="71">
        <f>'Sch A. Input'!F979</f>
        <v>0</v>
      </c>
      <c r="G981" s="226">
        <f>SUMIFS('Sch A. Input'!H979:CJ979,'Sch A. Input'!$H$13:$CJ$13,$L$11,'Sch A. Input'!$H$14:$CJ$14,"Recurring")</f>
        <v>0</v>
      </c>
      <c r="H981" s="226">
        <f>SUMIFS('Sch A. Input'!H979:CJ979,'Sch A. Input'!$H$13:$CJ$13,$L$11,'Sch A. Input'!$H$14:$CJ$14,"One-time")</f>
        <v>0</v>
      </c>
      <c r="I981" s="227">
        <f t="shared" si="148"/>
        <v>0</v>
      </c>
      <c r="J981" s="228">
        <f>SUMIFS('Sch A. Input'!H979:CJ979,'Sch A. Input'!$H$14:$CJ$14,"Recurring",'Sch A. Input'!$H$13:$CJ$13,"&lt;="&amp;$L$11)</f>
        <v>0</v>
      </c>
      <c r="K981" s="228">
        <f>SUMIFS('Sch A. Input'!H979:CJ979,'Sch A. Input'!$H$14:$CJ$14,"One-time",'Sch A. Input'!$H$13:$CJ$13,"&lt;="&amp;$L$11)</f>
        <v>0</v>
      </c>
      <c r="L981" s="229">
        <f t="shared" si="149"/>
        <v>0</v>
      </c>
      <c r="M981" s="228">
        <f t="shared" si="150"/>
        <v>0</v>
      </c>
      <c r="N981" s="228">
        <f t="shared" si="151"/>
        <v>0</v>
      </c>
      <c r="O981" s="259">
        <f t="shared" si="152"/>
        <v>0</v>
      </c>
      <c r="P981" s="268">
        <f t="shared" si="155"/>
        <v>0</v>
      </c>
      <c r="Q981" s="231">
        <f t="shared" si="156"/>
        <v>0</v>
      </c>
      <c r="R981" s="97">
        <f t="shared" si="153"/>
        <v>0</v>
      </c>
      <c r="S981" s="237">
        <f>IF(AND(LARGE('Sch A. Input'!$CL$15:$CL$41,COUNTIF('Sch A. Input'!$CL$15:$CL$41,"&gt;="&amp;F981))&lt;E981,F981&lt;&gt;0),"Leaver",J981-G981)</f>
        <v>0</v>
      </c>
      <c r="T981" s="237">
        <f>IF(AND(LARGE('Sch A. Input'!$CL$15:$CL$41,COUNTIF('Sch A. Input'!$CL$15:$CL$41,"&gt;="&amp;F981))&lt;E981,F981&lt;&gt;0),"Leaver",K981-H981)</f>
        <v>0</v>
      </c>
      <c r="U981" s="238">
        <f>IF(AND(LARGE('Sch A. Input'!$CL$15:$CL$41,COUNTIF('Sch A. Input'!$CL$15:$CL$41,"&gt;="&amp;F981))&lt;E981,F981&lt;&gt;0),"Leaver",L981-I981)</f>
        <v>0</v>
      </c>
      <c r="V981" s="238">
        <f>IF(AND(LARGE('Sch A. Input'!$CL$15:$CL$41,COUNTIF('Sch A. Input'!$CL$15:$CL$41,"&gt;="&amp;F981))&lt;E981,F981&lt;&gt;0),"Leaver",IFERROR(S981/X981*$M$9,0))</f>
        <v>0</v>
      </c>
      <c r="W981" s="238">
        <f>IF(AND(LARGE('Sch A. Input'!$CL$15:$CL$41,COUNTIF('Sch A. Input'!$CL$15:$CL$41,"&gt;="&amp;F981))&lt;E981,F981&lt;&gt;0),"Leaver",V981+T981)</f>
        <v>0</v>
      </c>
      <c r="X981" s="264">
        <f>IF(AND(LARGE('Sch A. Input'!$CL$15:$CL$41,COUNTIF('Sch A. Input'!$CL$15:$CL$41,"&gt;="&amp;F981))&lt;E981,F981&lt;&gt;0),"Leaver",IF(OR(D981="",D981&gt;$L$11,($L$11-14)&lt;$K$9),0,(E981+1-D981)/14-1))</f>
        <v>0</v>
      </c>
      <c r="Y981" s="265">
        <f>IF(AND(LARGE('Sch A. Input'!$CL$15:$CL$41,COUNTIF('Sch A. Input'!$CL$15:$CL$41,"&gt;="&amp;F981))&lt;E981,F981&lt;&gt;0),"Leaver",IFERROR(IF((S981/$X981*$M$9+T981)&gt;$D$12,"YES","NO"),0))</f>
        <v>0</v>
      </c>
      <c r="Z981" s="225">
        <f>IF(AND(LARGE('Sch A. Input'!$CL$15:$CL$41,COUNTIF('Sch A. Input'!$CL$15:$CL$41,"&gt;="&amp;F981))&lt;E981,F981&lt;&gt;0),"Leaver",IFERROR(IF($Y981="YES",MIN($U981*($G$12/$D$12),$G$12),(SUMPRODUCT(--((MIN(W981,$D$12))&gt;$C$9:$C$12),((MIN(W981,$D$12))-$C$9:$C$12),$H$9:$H$12))-((1-(X981/$M$9))*(SUMPRODUCT(--((MIN(V981,$D$12))&gt;$C$9:$C$12),((MIN(V981,$D$12))-$C$9:$C$12),$H$9:$H$12)))),0))</f>
        <v>0</v>
      </c>
      <c r="AA981" s="169">
        <f>IF(AND(LARGE('Sch A. Input'!$CL$15:$CL$41,COUNTIF('Sch A. Input'!$CL$15:$CL$41,"&gt;="&amp;F981))&lt;E981,F981&lt;&gt;0),"Leaver",IFERROR(Z981/U981,0))</f>
        <v>0</v>
      </c>
      <c r="AB981" s="170">
        <f>IF(AND(LARGE('Sch A. Input'!$CL$15:$CL$41,COUNTIF('Sch A. Input'!$CL$15:$CL$41,"&gt;="&amp;F981))&lt;E981,F981&lt;&gt;0),"Leaver",Q981-Z981)</f>
        <v>0</v>
      </c>
      <c r="AC981" s="94">
        <f t="shared" si="154"/>
        <v>0</v>
      </c>
      <c r="BK981" s="2"/>
      <c r="BL981" s="2"/>
      <c r="CI981"/>
    </row>
    <row r="982" spans="2:87" x14ac:dyDescent="0.35">
      <c r="B982" s="70" t="str">
        <f>IF('Sch A. Input'!B980="","",'Sch A. Input'!B980)</f>
        <v/>
      </c>
      <c r="C982" s="75" t="str">
        <f>IF('Sch A. Input'!C980="","",'Sch A. Input'!C980)</f>
        <v/>
      </c>
      <c r="D982" s="71" t="str">
        <f>IF('Sch A. Input'!D980="","",'Sch A. Input'!D980)</f>
        <v/>
      </c>
      <c r="E982" s="71">
        <f>'Sch A. Input'!E980</f>
        <v>45016</v>
      </c>
      <c r="F982" s="71">
        <f>'Sch A. Input'!F980</f>
        <v>0</v>
      </c>
      <c r="G982" s="226">
        <f>SUMIFS('Sch A. Input'!H980:CJ980,'Sch A. Input'!$H$13:$CJ$13,$L$11,'Sch A. Input'!$H$14:$CJ$14,"Recurring")</f>
        <v>0</v>
      </c>
      <c r="H982" s="226">
        <f>SUMIFS('Sch A. Input'!H980:CJ980,'Sch A. Input'!$H$13:$CJ$13,$L$11,'Sch A. Input'!$H$14:$CJ$14,"One-time")</f>
        <v>0</v>
      </c>
      <c r="I982" s="227">
        <f t="shared" si="148"/>
        <v>0</v>
      </c>
      <c r="J982" s="228">
        <f>SUMIFS('Sch A. Input'!H980:CJ980,'Sch A. Input'!$H$14:$CJ$14,"Recurring",'Sch A. Input'!$H$13:$CJ$13,"&lt;="&amp;$L$11)</f>
        <v>0</v>
      </c>
      <c r="K982" s="228">
        <f>SUMIFS('Sch A. Input'!H980:CJ980,'Sch A. Input'!$H$14:$CJ$14,"One-time",'Sch A. Input'!$H$13:$CJ$13,"&lt;="&amp;$L$11)</f>
        <v>0</v>
      </c>
      <c r="L982" s="229">
        <f t="shared" si="149"/>
        <v>0</v>
      </c>
      <c r="M982" s="228">
        <f t="shared" si="150"/>
        <v>0</v>
      </c>
      <c r="N982" s="228">
        <f t="shared" si="151"/>
        <v>0</v>
      </c>
      <c r="O982" s="259">
        <f t="shared" si="152"/>
        <v>0</v>
      </c>
      <c r="P982" s="268">
        <f t="shared" si="155"/>
        <v>0</v>
      </c>
      <c r="Q982" s="231">
        <f t="shared" si="156"/>
        <v>0</v>
      </c>
      <c r="R982" s="97">
        <f t="shared" si="153"/>
        <v>0</v>
      </c>
      <c r="S982" s="237">
        <f>IF(AND(LARGE('Sch A. Input'!$CL$15:$CL$41,COUNTIF('Sch A. Input'!$CL$15:$CL$41,"&gt;="&amp;F982))&lt;E982,F982&lt;&gt;0),"Leaver",J982-G982)</f>
        <v>0</v>
      </c>
      <c r="T982" s="237">
        <f>IF(AND(LARGE('Sch A. Input'!$CL$15:$CL$41,COUNTIF('Sch A. Input'!$CL$15:$CL$41,"&gt;="&amp;F982))&lt;E982,F982&lt;&gt;0),"Leaver",K982-H982)</f>
        <v>0</v>
      </c>
      <c r="U982" s="238">
        <f>IF(AND(LARGE('Sch A. Input'!$CL$15:$CL$41,COUNTIF('Sch A. Input'!$CL$15:$CL$41,"&gt;="&amp;F982))&lt;E982,F982&lt;&gt;0),"Leaver",L982-I982)</f>
        <v>0</v>
      </c>
      <c r="V982" s="238">
        <f>IF(AND(LARGE('Sch A. Input'!$CL$15:$CL$41,COUNTIF('Sch A. Input'!$CL$15:$CL$41,"&gt;="&amp;F982))&lt;E982,F982&lt;&gt;0),"Leaver",IFERROR(S982/X982*$M$9,0))</f>
        <v>0</v>
      </c>
      <c r="W982" s="238">
        <f>IF(AND(LARGE('Sch A. Input'!$CL$15:$CL$41,COUNTIF('Sch A. Input'!$CL$15:$CL$41,"&gt;="&amp;F982))&lt;E982,F982&lt;&gt;0),"Leaver",V982+T982)</f>
        <v>0</v>
      </c>
      <c r="X982" s="264">
        <f>IF(AND(LARGE('Sch A. Input'!$CL$15:$CL$41,COUNTIF('Sch A. Input'!$CL$15:$CL$41,"&gt;="&amp;F982))&lt;E982,F982&lt;&gt;0),"Leaver",IF(OR(D982="",D982&gt;$L$11,($L$11-14)&lt;$K$9),0,(E982+1-D982)/14-1))</f>
        <v>0</v>
      </c>
      <c r="Y982" s="265">
        <f>IF(AND(LARGE('Sch A. Input'!$CL$15:$CL$41,COUNTIF('Sch A. Input'!$CL$15:$CL$41,"&gt;="&amp;F982))&lt;E982,F982&lt;&gt;0),"Leaver",IFERROR(IF((S982/$X982*$M$9+T982)&gt;$D$12,"YES","NO"),0))</f>
        <v>0</v>
      </c>
      <c r="Z982" s="225">
        <f>IF(AND(LARGE('Sch A. Input'!$CL$15:$CL$41,COUNTIF('Sch A. Input'!$CL$15:$CL$41,"&gt;="&amp;F982))&lt;E982,F982&lt;&gt;0),"Leaver",IFERROR(IF($Y982="YES",MIN($U982*($G$12/$D$12),$G$12),(SUMPRODUCT(--((MIN(W982,$D$12))&gt;$C$9:$C$12),((MIN(W982,$D$12))-$C$9:$C$12),$H$9:$H$12))-((1-(X982/$M$9))*(SUMPRODUCT(--((MIN(V982,$D$12))&gt;$C$9:$C$12),((MIN(V982,$D$12))-$C$9:$C$12),$H$9:$H$12)))),0))</f>
        <v>0</v>
      </c>
      <c r="AA982" s="169">
        <f>IF(AND(LARGE('Sch A. Input'!$CL$15:$CL$41,COUNTIF('Sch A. Input'!$CL$15:$CL$41,"&gt;="&amp;F982))&lt;E982,F982&lt;&gt;0),"Leaver",IFERROR(Z982/U982,0))</f>
        <v>0</v>
      </c>
      <c r="AB982" s="170">
        <f>IF(AND(LARGE('Sch A. Input'!$CL$15:$CL$41,COUNTIF('Sch A. Input'!$CL$15:$CL$41,"&gt;="&amp;F982))&lt;E982,F982&lt;&gt;0),"Leaver",Q982-Z982)</f>
        <v>0</v>
      </c>
      <c r="AC982" s="94">
        <f t="shared" si="154"/>
        <v>0</v>
      </c>
      <c r="BK982" s="2"/>
      <c r="BL982" s="2"/>
      <c r="CI982"/>
    </row>
    <row r="983" spans="2:87" x14ac:dyDescent="0.35">
      <c r="B983" s="70" t="str">
        <f>IF('Sch A. Input'!B981="","",'Sch A. Input'!B981)</f>
        <v/>
      </c>
      <c r="C983" s="75" t="str">
        <f>IF('Sch A. Input'!C981="","",'Sch A. Input'!C981)</f>
        <v/>
      </c>
      <c r="D983" s="71" t="str">
        <f>IF('Sch A. Input'!D981="","",'Sch A. Input'!D981)</f>
        <v/>
      </c>
      <c r="E983" s="71">
        <f>'Sch A. Input'!E981</f>
        <v>45016</v>
      </c>
      <c r="F983" s="71">
        <f>'Sch A. Input'!F981</f>
        <v>0</v>
      </c>
      <c r="G983" s="226">
        <f>SUMIFS('Sch A. Input'!H981:CJ981,'Sch A. Input'!$H$13:$CJ$13,$L$11,'Sch A. Input'!$H$14:$CJ$14,"Recurring")</f>
        <v>0</v>
      </c>
      <c r="H983" s="226">
        <f>SUMIFS('Sch A. Input'!H981:CJ981,'Sch A. Input'!$H$13:$CJ$13,$L$11,'Sch A. Input'!$H$14:$CJ$14,"One-time")</f>
        <v>0</v>
      </c>
      <c r="I983" s="227">
        <f t="shared" si="148"/>
        <v>0</v>
      </c>
      <c r="J983" s="228">
        <f>SUMIFS('Sch A. Input'!H981:CJ981,'Sch A. Input'!$H$14:$CJ$14,"Recurring",'Sch A. Input'!$H$13:$CJ$13,"&lt;="&amp;$L$11)</f>
        <v>0</v>
      </c>
      <c r="K983" s="228">
        <f>SUMIFS('Sch A. Input'!H981:CJ981,'Sch A. Input'!$H$14:$CJ$14,"One-time",'Sch A. Input'!$H$13:$CJ$13,"&lt;="&amp;$L$11)</f>
        <v>0</v>
      </c>
      <c r="L983" s="229">
        <f t="shared" si="149"/>
        <v>0</v>
      </c>
      <c r="M983" s="228">
        <f t="shared" si="150"/>
        <v>0</v>
      </c>
      <c r="N983" s="228">
        <f t="shared" si="151"/>
        <v>0</v>
      </c>
      <c r="O983" s="259">
        <f t="shared" si="152"/>
        <v>0</v>
      </c>
      <c r="P983" s="268">
        <f t="shared" si="155"/>
        <v>0</v>
      </c>
      <c r="Q983" s="231">
        <f t="shared" si="156"/>
        <v>0</v>
      </c>
      <c r="R983" s="97">
        <f t="shared" si="153"/>
        <v>0</v>
      </c>
      <c r="S983" s="237">
        <f>IF(AND(LARGE('Sch A. Input'!$CL$15:$CL$41,COUNTIF('Sch A. Input'!$CL$15:$CL$41,"&gt;="&amp;F983))&lt;E983,F983&lt;&gt;0),"Leaver",J983-G983)</f>
        <v>0</v>
      </c>
      <c r="T983" s="237">
        <f>IF(AND(LARGE('Sch A. Input'!$CL$15:$CL$41,COUNTIF('Sch A. Input'!$CL$15:$CL$41,"&gt;="&amp;F983))&lt;E983,F983&lt;&gt;0),"Leaver",K983-H983)</f>
        <v>0</v>
      </c>
      <c r="U983" s="238">
        <f>IF(AND(LARGE('Sch A. Input'!$CL$15:$CL$41,COUNTIF('Sch A. Input'!$CL$15:$CL$41,"&gt;="&amp;F983))&lt;E983,F983&lt;&gt;0),"Leaver",L983-I983)</f>
        <v>0</v>
      </c>
      <c r="V983" s="238">
        <f>IF(AND(LARGE('Sch A. Input'!$CL$15:$CL$41,COUNTIF('Sch A. Input'!$CL$15:$CL$41,"&gt;="&amp;F983))&lt;E983,F983&lt;&gt;0),"Leaver",IFERROR(S983/X983*$M$9,0))</f>
        <v>0</v>
      </c>
      <c r="W983" s="238">
        <f>IF(AND(LARGE('Sch A. Input'!$CL$15:$CL$41,COUNTIF('Sch A. Input'!$CL$15:$CL$41,"&gt;="&amp;F983))&lt;E983,F983&lt;&gt;0),"Leaver",V983+T983)</f>
        <v>0</v>
      </c>
      <c r="X983" s="264">
        <f>IF(AND(LARGE('Sch A. Input'!$CL$15:$CL$41,COUNTIF('Sch A. Input'!$CL$15:$CL$41,"&gt;="&amp;F983))&lt;E983,F983&lt;&gt;0),"Leaver",IF(OR(D983="",D983&gt;$L$11,($L$11-14)&lt;$K$9),0,(E983+1-D983)/14-1))</f>
        <v>0</v>
      </c>
      <c r="Y983" s="265">
        <f>IF(AND(LARGE('Sch A. Input'!$CL$15:$CL$41,COUNTIF('Sch A. Input'!$CL$15:$CL$41,"&gt;="&amp;F983))&lt;E983,F983&lt;&gt;0),"Leaver",IFERROR(IF((S983/$X983*$M$9+T983)&gt;$D$12,"YES","NO"),0))</f>
        <v>0</v>
      </c>
      <c r="Z983" s="225">
        <f>IF(AND(LARGE('Sch A. Input'!$CL$15:$CL$41,COUNTIF('Sch A. Input'!$CL$15:$CL$41,"&gt;="&amp;F983))&lt;E983,F983&lt;&gt;0),"Leaver",IFERROR(IF($Y983="YES",MIN($U983*($G$12/$D$12),$G$12),(SUMPRODUCT(--((MIN(W983,$D$12))&gt;$C$9:$C$12),((MIN(W983,$D$12))-$C$9:$C$12),$H$9:$H$12))-((1-(X983/$M$9))*(SUMPRODUCT(--((MIN(V983,$D$12))&gt;$C$9:$C$12),((MIN(V983,$D$12))-$C$9:$C$12),$H$9:$H$12)))),0))</f>
        <v>0</v>
      </c>
      <c r="AA983" s="169">
        <f>IF(AND(LARGE('Sch A. Input'!$CL$15:$CL$41,COUNTIF('Sch A. Input'!$CL$15:$CL$41,"&gt;="&amp;F983))&lt;E983,F983&lt;&gt;0),"Leaver",IFERROR(Z983/U983,0))</f>
        <v>0</v>
      </c>
      <c r="AB983" s="170">
        <f>IF(AND(LARGE('Sch A. Input'!$CL$15:$CL$41,COUNTIF('Sch A. Input'!$CL$15:$CL$41,"&gt;="&amp;F983))&lt;E983,F983&lt;&gt;0),"Leaver",Q983-Z983)</f>
        <v>0</v>
      </c>
      <c r="AC983" s="94">
        <f t="shared" si="154"/>
        <v>0</v>
      </c>
      <c r="BK983" s="2"/>
      <c r="BL983" s="2"/>
      <c r="CI983"/>
    </row>
    <row r="984" spans="2:87" x14ac:dyDescent="0.35">
      <c r="B984" s="70" t="str">
        <f>IF('Sch A. Input'!B982="","",'Sch A. Input'!B982)</f>
        <v/>
      </c>
      <c r="C984" s="75" t="str">
        <f>IF('Sch A. Input'!C982="","",'Sch A. Input'!C982)</f>
        <v/>
      </c>
      <c r="D984" s="71" t="str">
        <f>IF('Sch A. Input'!D982="","",'Sch A. Input'!D982)</f>
        <v/>
      </c>
      <c r="E984" s="71">
        <f>'Sch A. Input'!E982</f>
        <v>45016</v>
      </c>
      <c r="F984" s="71">
        <f>'Sch A. Input'!F982</f>
        <v>0</v>
      </c>
      <c r="G984" s="226">
        <f>SUMIFS('Sch A. Input'!H982:CJ982,'Sch A. Input'!$H$13:$CJ$13,$L$11,'Sch A. Input'!$H$14:$CJ$14,"Recurring")</f>
        <v>0</v>
      </c>
      <c r="H984" s="226">
        <f>SUMIFS('Sch A. Input'!H982:CJ982,'Sch A. Input'!$H$13:$CJ$13,$L$11,'Sch A. Input'!$H$14:$CJ$14,"One-time")</f>
        <v>0</v>
      </c>
      <c r="I984" s="227">
        <f t="shared" si="148"/>
        <v>0</v>
      </c>
      <c r="J984" s="228">
        <f>SUMIFS('Sch A. Input'!H982:CJ982,'Sch A. Input'!$H$14:$CJ$14,"Recurring",'Sch A. Input'!$H$13:$CJ$13,"&lt;="&amp;$L$11)</f>
        <v>0</v>
      </c>
      <c r="K984" s="228">
        <f>SUMIFS('Sch A. Input'!H982:CJ982,'Sch A. Input'!$H$14:$CJ$14,"One-time",'Sch A. Input'!$H$13:$CJ$13,"&lt;="&amp;$L$11)</f>
        <v>0</v>
      </c>
      <c r="L984" s="229">
        <f t="shared" si="149"/>
        <v>0</v>
      </c>
      <c r="M984" s="228">
        <f t="shared" si="150"/>
        <v>0</v>
      </c>
      <c r="N984" s="228">
        <f t="shared" si="151"/>
        <v>0</v>
      </c>
      <c r="O984" s="259">
        <f t="shared" si="152"/>
        <v>0</v>
      </c>
      <c r="P984" s="268">
        <f t="shared" si="155"/>
        <v>0</v>
      </c>
      <c r="Q984" s="231">
        <f t="shared" si="156"/>
        <v>0</v>
      </c>
      <c r="R984" s="97">
        <f t="shared" si="153"/>
        <v>0</v>
      </c>
      <c r="S984" s="237">
        <f>IF(AND(LARGE('Sch A. Input'!$CL$15:$CL$41,COUNTIF('Sch A. Input'!$CL$15:$CL$41,"&gt;="&amp;F984))&lt;E984,F984&lt;&gt;0),"Leaver",J984-G984)</f>
        <v>0</v>
      </c>
      <c r="T984" s="237">
        <f>IF(AND(LARGE('Sch A. Input'!$CL$15:$CL$41,COUNTIF('Sch A. Input'!$CL$15:$CL$41,"&gt;="&amp;F984))&lt;E984,F984&lt;&gt;0),"Leaver",K984-H984)</f>
        <v>0</v>
      </c>
      <c r="U984" s="238">
        <f>IF(AND(LARGE('Sch A. Input'!$CL$15:$CL$41,COUNTIF('Sch A. Input'!$CL$15:$CL$41,"&gt;="&amp;F984))&lt;E984,F984&lt;&gt;0),"Leaver",L984-I984)</f>
        <v>0</v>
      </c>
      <c r="V984" s="238">
        <f>IF(AND(LARGE('Sch A. Input'!$CL$15:$CL$41,COUNTIF('Sch A. Input'!$CL$15:$CL$41,"&gt;="&amp;F984))&lt;E984,F984&lt;&gt;0),"Leaver",IFERROR(S984/X984*$M$9,0))</f>
        <v>0</v>
      </c>
      <c r="W984" s="238">
        <f>IF(AND(LARGE('Sch A. Input'!$CL$15:$CL$41,COUNTIF('Sch A. Input'!$CL$15:$CL$41,"&gt;="&amp;F984))&lt;E984,F984&lt;&gt;0),"Leaver",V984+T984)</f>
        <v>0</v>
      </c>
      <c r="X984" s="264">
        <f>IF(AND(LARGE('Sch A. Input'!$CL$15:$CL$41,COUNTIF('Sch A. Input'!$CL$15:$CL$41,"&gt;="&amp;F984))&lt;E984,F984&lt;&gt;0),"Leaver",IF(OR(D984="",D984&gt;$L$11,($L$11-14)&lt;$K$9),0,(E984+1-D984)/14-1))</f>
        <v>0</v>
      </c>
      <c r="Y984" s="265">
        <f>IF(AND(LARGE('Sch A. Input'!$CL$15:$CL$41,COUNTIF('Sch A. Input'!$CL$15:$CL$41,"&gt;="&amp;F984))&lt;E984,F984&lt;&gt;0),"Leaver",IFERROR(IF((S984/$X984*$M$9+T984)&gt;$D$12,"YES","NO"),0))</f>
        <v>0</v>
      </c>
      <c r="Z984" s="225">
        <f>IF(AND(LARGE('Sch A. Input'!$CL$15:$CL$41,COUNTIF('Sch A. Input'!$CL$15:$CL$41,"&gt;="&amp;F984))&lt;E984,F984&lt;&gt;0),"Leaver",IFERROR(IF($Y984="YES",MIN($U984*($G$12/$D$12),$G$12),(SUMPRODUCT(--((MIN(W984,$D$12))&gt;$C$9:$C$12),((MIN(W984,$D$12))-$C$9:$C$12),$H$9:$H$12))-((1-(X984/$M$9))*(SUMPRODUCT(--((MIN(V984,$D$12))&gt;$C$9:$C$12),((MIN(V984,$D$12))-$C$9:$C$12),$H$9:$H$12)))),0))</f>
        <v>0</v>
      </c>
      <c r="AA984" s="169">
        <f>IF(AND(LARGE('Sch A. Input'!$CL$15:$CL$41,COUNTIF('Sch A. Input'!$CL$15:$CL$41,"&gt;="&amp;F984))&lt;E984,F984&lt;&gt;0),"Leaver",IFERROR(Z984/U984,0))</f>
        <v>0</v>
      </c>
      <c r="AB984" s="170">
        <f>IF(AND(LARGE('Sch A. Input'!$CL$15:$CL$41,COUNTIF('Sch A. Input'!$CL$15:$CL$41,"&gt;="&amp;F984))&lt;E984,F984&lt;&gt;0),"Leaver",Q984-Z984)</f>
        <v>0</v>
      </c>
      <c r="AC984" s="94">
        <f t="shared" si="154"/>
        <v>0</v>
      </c>
      <c r="BK984" s="2"/>
      <c r="BL984" s="2"/>
      <c r="CI984"/>
    </row>
    <row r="985" spans="2:87" x14ac:dyDescent="0.35">
      <c r="B985" s="70" t="str">
        <f>IF('Sch A. Input'!B983="","",'Sch A. Input'!B983)</f>
        <v/>
      </c>
      <c r="C985" s="75" t="str">
        <f>IF('Sch A. Input'!C983="","",'Sch A. Input'!C983)</f>
        <v/>
      </c>
      <c r="D985" s="71" t="str">
        <f>IF('Sch A. Input'!D983="","",'Sch A. Input'!D983)</f>
        <v/>
      </c>
      <c r="E985" s="71">
        <f>'Sch A. Input'!E983</f>
        <v>45016</v>
      </c>
      <c r="F985" s="71">
        <f>'Sch A. Input'!F983</f>
        <v>0</v>
      </c>
      <c r="G985" s="226">
        <f>SUMIFS('Sch A. Input'!H983:CJ983,'Sch A. Input'!$H$13:$CJ$13,$L$11,'Sch A. Input'!$H$14:$CJ$14,"Recurring")</f>
        <v>0</v>
      </c>
      <c r="H985" s="226">
        <f>SUMIFS('Sch A. Input'!H983:CJ983,'Sch A. Input'!$H$13:$CJ$13,$L$11,'Sch A. Input'!$H$14:$CJ$14,"One-time")</f>
        <v>0</v>
      </c>
      <c r="I985" s="227">
        <f t="shared" si="148"/>
        <v>0</v>
      </c>
      <c r="J985" s="228">
        <f>SUMIFS('Sch A. Input'!H983:CJ983,'Sch A. Input'!$H$14:$CJ$14,"Recurring",'Sch A. Input'!$H$13:$CJ$13,"&lt;="&amp;$L$11)</f>
        <v>0</v>
      </c>
      <c r="K985" s="228">
        <f>SUMIFS('Sch A. Input'!H983:CJ983,'Sch A. Input'!$H$14:$CJ$14,"One-time",'Sch A. Input'!$H$13:$CJ$13,"&lt;="&amp;$L$11)</f>
        <v>0</v>
      </c>
      <c r="L985" s="229">
        <f t="shared" si="149"/>
        <v>0</v>
      </c>
      <c r="M985" s="228">
        <f t="shared" si="150"/>
        <v>0</v>
      </c>
      <c r="N985" s="228">
        <f t="shared" si="151"/>
        <v>0</v>
      </c>
      <c r="O985" s="259">
        <f t="shared" si="152"/>
        <v>0</v>
      </c>
      <c r="P985" s="268">
        <f t="shared" si="155"/>
        <v>0</v>
      </c>
      <c r="Q985" s="231">
        <f t="shared" si="156"/>
        <v>0</v>
      </c>
      <c r="R985" s="97">
        <f t="shared" si="153"/>
        <v>0</v>
      </c>
      <c r="S985" s="237">
        <f>IF(AND(LARGE('Sch A. Input'!$CL$15:$CL$41,COUNTIF('Sch A. Input'!$CL$15:$CL$41,"&gt;="&amp;F985))&lt;E985,F985&lt;&gt;0),"Leaver",J985-G985)</f>
        <v>0</v>
      </c>
      <c r="T985" s="237">
        <f>IF(AND(LARGE('Sch A. Input'!$CL$15:$CL$41,COUNTIF('Sch A. Input'!$CL$15:$CL$41,"&gt;="&amp;F985))&lt;E985,F985&lt;&gt;0),"Leaver",K985-H985)</f>
        <v>0</v>
      </c>
      <c r="U985" s="238">
        <f>IF(AND(LARGE('Sch A. Input'!$CL$15:$CL$41,COUNTIF('Sch A. Input'!$CL$15:$CL$41,"&gt;="&amp;F985))&lt;E985,F985&lt;&gt;0),"Leaver",L985-I985)</f>
        <v>0</v>
      </c>
      <c r="V985" s="238">
        <f>IF(AND(LARGE('Sch A. Input'!$CL$15:$CL$41,COUNTIF('Sch A. Input'!$CL$15:$CL$41,"&gt;="&amp;F985))&lt;E985,F985&lt;&gt;0),"Leaver",IFERROR(S985/X985*$M$9,0))</f>
        <v>0</v>
      </c>
      <c r="W985" s="238">
        <f>IF(AND(LARGE('Sch A. Input'!$CL$15:$CL$41,COUNTIF('Sch A. Input'!$CL$15:$CL$41,"&gt;="&amp;F985))&lt;E985,F985&lt;&gt;0),"Leaver",V985+T985)</f>
        <v>0</v>
      </c>
      <c r="X985" s="264">
        <f>IF(AND(LARGE('Sch A. Input'!$CL$15:$CL$41,COUNTIF('Sch A. Input'!$CL$15:$CL$41,"&gt;="&amp;F985))&lt;E985,F985&lt;&gt;0),"Leaver",IF(OR(D985="",D985&gt;$L$11,($L$11-14)&lt;$K$9),0,(E985+1-D985)/14-1))</f>
        <v>0</v>
      </c>
      <c r="Y985" s="265">
        <f>IF(AND(LARGE('Sch A. Input'!$CL$15:$CL$41,COUNTIF('Sch A. Input'!$CL$15:$CL$41,"&gt;="&amp;F985))&lt;E985,F985&lt;&gt;0),"Leaver",IFERROR(IF((S985/$X985*$M$9+T985)&gt;$D$12,"YES","NO"),0))</f>
        <v>0</v>
      </c>
      <c r="Z985" s="225">
        <f>IF(AND(LARGE('Sch A. Input'!$CL$15:$CL$41,COUNTIF('Sch A. Input'!$CL$15:$CL$41,"&gt;="&amp;F985))&lt;E985,F985&lt;&gt;0),"Leaver",IFERROR(IF($Y985="YES",MIN($U985*($G$12/$D$12),$G$12),(SUMPRODUCT(--((MIN(W985,$D$12))&gt;$C$9:$C$12),((MIN(W985,$D$12))-$C$9:$C$12),$H$9:$H$12))-((1-(X985/$M$9))*(SUMPRODUCT(--((MIN(V985,$D$12))&gt;$C$9:$C$12),((MIN(V985,$D$12))-$C$9:$C$12),$H$9:$H$12)))),0))</f>
        <v>0</v>
      </c>
      <c r="AA985" s="169">
        <f>IF(AND(LARGE('Sch A. Input'!$CL$15:$CL$41,COUNTIF('Sch A. Input'!$CL$15:$CL$41,"&gt;="&amp;F985))&lt;E985,F985&lt;&gt;0),"Leaver",IFERROR(Z985/U985,0))</f>
        <v>0</v>
      </c>
      <c r="AB985" s="170">
        <f>IF(AND(LARGE('Sch A. Input'!$CL$15:$CL$41,COUNTIF('Sch A. Input'!$CL$15:$CL$41,"&gt;="&amp;F985))&lt;E985,F985&lt;&gt;0),"Leaver",Q985-Z985)</f>
        <v>0</v>
      </c>
      <c r="AC985" s="94">
        <f t="shared" si="154"/>
        <v>0</v>
      </c>
      <c r="BK985" s="2"/>
      <c r="BL985" s="2"/>
      <c r="CI985"/>
    </row>
    <row r="986" spans="2:87" x14ac:dyDescent="0.35">
      <c r="B986" s="70" t="str">
        <f>IF('Sch A. Input'!B984="","",'Sch A. Input'!B984)</f>
        <v/>
      </c>
      <c r="C986" s="75" t="str">
        <f>IF('Sch A. Input'!C984="","",'Sch A. Input'!C984)</f>
        <v/>
      </c>
      <c r="D986" s="71" t="str">
        <f>IF('Sch A. Input'!D984="","",'Sch A. Input'!D984)</f>
        <v/>
      </c>
      <c r="E986" s="71">
        <f>'Sch A. Input'!E984</f>
        <v>45016</v>
      </c>
      <c r="F986" s="71">
        <f>'Sch A. Input'!F984</f>
        <v>0</v>
      </c>
      <c r="G986" s="226">
        <f>SUMIFS('Sch A. Input'!H984:CJ984,'Sch A. Input'!$H$13:$CJ$13,$L$11,'Sch A. Input'!$H$14:$CJ$14,"Recurring")</f>
        <v>0</v>
      </c>
      <c r="H986" s="226">
        <f>SUMIFS('Sch A. Input'!H984:CJ984,'Sch A. Input'!$H$13:$CJ$13,$L$11,'Sch A. Input'!$H$14:$CJ$14,"One-time")</f>
        <v>0</v>
      </c>
      <c r="I986" s="227">
        <f t="shared" si="148"/>
        <v>0</v>
      </c>
      <c r="J986" s="228">
        <f>SUMIFS('Sch A. Input'!H984:CJ984,'Sch A. Input'!$H$14:$CJ$14,"Recurring",'Sch A. Input'!$H$13:$CJ$13,"&lt;="&amp;$L$11)</f>
        <v>0</v>
      </c>
      <c r="K986" s="228">
        <f>SUMIFS('Sch A. Input'!H984:CJ984,'Sch A. Input'!$H$14:$CJ$14,"One-time",'Sch A. Input'!$H$13:$CJ$13,"&lt;="&amp;$L$11)</f>
        <v>0</v>
      </c>
      <c r="L986" s="229">
        <f t="shared" si="149"/>
        <v>0</v>
      </c>
      <c r="M986" s="228">
        <f t="shared" si="150"/>
        <v>0</v>
      </c>
      <c r="N986" s="228">
        <f t="shared" si="151"/>
        <v>0</v>
      </c>
      <c r="O986" s="259">
        <f t="shared" si="152"/>
        <v>0</v>
      </c>
      <c r="P986" s="268">
        <f t="shared" si="155"/>
        <v>0</v>
      </c>
      <c r="Q986" s="231">
        <f t="shared" si="156"/>
        <v>0</v>
      </c>
      <c r="R986" s="97">
        <f t="shared" si="153"/>
        <v>0</v>
      </c>
      <c r="S986" s="237">
        <f>IF(AND(LARGE('Sch A. Input'!$CL$15:$CL$41,COUNTIF('Sch A. Input'!$CL$15:$CL$41,"&gt;="&amp;F986))&lt;E986,F986&lt;&gt;0),"Leaver",J986-G986)</f>
        <v>0</v>
      </c>
      <c r="T986" s="237">
        <f>IF(AND(LARGE('Sch A. Input'!$CL$15:$CL$41,COUNTIF('Sch A. Input'!$CL$15:$CL$41,"&gt;="&amp;F986))&lt;E986,F986&lt;&gt;0),"Leaver",K986-H986)</f>
        <v>0</v>
      </c>
      <c r="U986" s="238">
        <f>IF(AND(LARGE('Sch A. Input'!$CL$15:$CL$41,COUNTIF('Sch A. Input'!$CL$15:$CL$41,"&gt;="&amp;F986))&lt;E986,F986&lt;&gt;0),"Leaver",L986-I986)</f>
        <v>0</v>
      </c>
      <c r="V986" s="238">
        <f>IF(AND(LARGE('Sch A. Input'!$CL$15:$CL$41,COUNTIF('Sch A. Input'!$CL$15:$CL$41,"&gt;="&amp;F986))&lt;E986,F986&lt;&gt;0),"Leaver",IFERROR(S986/X986*$M$9,0))</f>
        <v>0</v>
      </c>
      <c r="W986" s="238">
        <f>IF(AND(LARGE('Sch A. Input'!$CL$15:$CL$41,COUNTIF('Sch A. Input'!$CL$15:$CL$41,"&gt;="&amp;F986))&lt;E986,F986&lt;&gt;0),"Leaver",V986+T986)</f>
        <v>0</v>
      </c>
      <c r="X986" s="264">
        <f>IF(AND(LARGE('Sch A. Input'!$CL$15:$CL$41,COUNTIF('Sch A. Input'!$CL$15:$CL$41,"&gt;="&amp;F986))&lt;E986,F986&lt;&gt;0),"Leaver",IF(OR(D986="",D986&gt;$L$11,($L$11-14)&lt;$K$9),0,(E986+1-D986)/14-1))</f>
        <v>0</v>
      </c>
      <c r="Y986" s="265">
        <f>IF(AND(LARGE('Sch A. Input'!$CL$15:$CL$41,COUNTIF('Sch A. Input'!$CL$15:$CL$41,"&gt;="&amp;F986))&lt;E986,F986&lt;&gt;0),"Leaver",IFERROR(IF((S986/$X986*$M$9+T986)&gt;$D$12,"YES","NO"),0))</f>
        <v>0</v>
      </c>
      <c r="Z986" s="225">
        <f>IF(AND(LARGE('Sch A. Input'!$CL$15:$CL$41,COUNTIF('Sch A. Input'!$CL$15:$CL$41,"&gt;="&amp;F986))&lt;E986,F986&lt;&gt;0),"Leaver",IFERROR(IF($Y986="YES",MIN($U986*($G$12/$D$12),$G$12),(SUMPRODUCT(--((MIN(W986,$D$12))&gt;$C$9:$C$12),((MIN(W986,$D$12))-$C$9:$C$12),$H$9:$H$12))-((1-(X986/$M$9))*(SUMPRODUCT(--((MIN(V986,$D$12))&gt;$C$9:$C$12),((MIN(V986,$D$12))-$C$9:$C$12),$H$9:$H$12)))),0))</f>
        <v>0</v>
      </c>
      <c r="AA986" s="169">
        <f>IF(AND(LARGE('Sch A. Input'!$CL$15:$CL$41,COUNTIF('Sch A. Input'!$CL$15:$CL$41,"&gt;="&amp;F986))&lt;E986,F986&lt;&gt;0),"Leaver",IFERROR(Z986/U986,0))</f>
        <v>0</v>
      </c>
      <c r="AB986" s="170">
        <f>IF(AND(LARGE('Sch A. Input'!$CL$15:$CL$41,COUNTIF('Sch A. Input'!$CL$15:$CL$41,"&gt;="&amp;F986))&lt;E986,F986&lt;&gt;0),"Leaver",Q986-Z986)</f>
        <v>0</v>
      </c>
      <c r="AC986" s="94">
        <f t="shared" si="154"/>
        <v>0</v>
      </c>
      <c r="BK986" s="2"/>
      <c r="BL986" s="2"/>
      <c r="CI986"/>
    </row>
    <row r="987" spans="2:87" x14ac:dyDescent="0.35">
      <c r="B987" s="70" t="str">
        <f>IF('Sch A. Input'!B985="","",'Sch A. Input'!B985)</f>
        <v/>
      </c>
      <c r="C987" s="75" t="str">
        <f>IF('Sch A. Input'!C985="","",'Sch A. Input'!C985)</f>
        <v/>
      </c>
      <c r="D987" s="71" t="str">
        <f>IF('Sch A. Input'!D985="","",'Sch A. Input'!D985)</f>
        <v/>
      </c>
      <c r="E987" s="71">
        <f>'Sch A. Input'!E985</f>
        <v>45016</v>
      </c>
      <c r="F987" s="71">
        <f>'Sch A. Input'!F985</f>
        <v>0</v>
      </c>
      <c r="G987" s="226">
        <f>SUMIFS('Sch A. Input'!H985:CJ985,'Sch A. Input'!$H$13:$CJ$13,$L$11,'Sch A. Input'!$H$14:$CJ$14,"Recurring")</f>
        <v>0</v>
      </c>
      <c r="H987" s="226">
        <f>SUMIFS('Sch A. Input'!H985:CJ985,'Sch A. Input'!$H$13:$CJ$13,$L$11,'Sch A. Input'!$H$14:$CJ$14,"One-time")</f>
        <v>0</v>
      </c>
      <c r="I987" s="227">
        <f t="shared" si="148"/>
        <v>0</v>
      </c>
      <c r="J987" s="228">
        <f>SUMIFS('Sch A. Input'!H985:CJ985,'Sch A. Input'!$H$14:$CJ$14,"Recurring",'Sch A. Input'!$H$13:$CJ$13,"&lt;="&amp;$L$11)</f>
        <v>0</v>
      </c>
      <c r="K987" s="228">
        <f>SUMIFS('Sch A. Input'!H985:CJ985,'Sch A. Input'!$H$14:$CJ$14,"One-time",'Sch A. Input'!$H$13:$CJ$13,"&lt;="&amp;$L$11)</f>
        <v>0</v>
      </c>
      <c r="L987" s="229">
        <f t="shared" si="149"/>
        <v>0</v>
      </c>
      <c r="M987" s="228">
        <f t="shared" si="150"/>
        <v>0</v>
      </c>
      <c r="N987" s="228">
        <f t="shared" si="151"/>
        <v>0</v>
      </c>
      <c r="O987" s="259">
        <f t="shared" si="152"/>
        <v>0</v>
      </c>
      <c r="P987" s="268">
        <f t="shared" si="155"/>
        <v>0</v>
      </c>
      <c r="Q987" s="231">
        <f t="shared" si="156"/>
        <v>0</v>
      </c>
      <c r="R987" s="97">
        <f t="shared" si="153"/>
        <v>0</v>
      </c>
      <c r="S987" s="237">
        <f>IF(AND(LARGE('Sch A. Input'!$CL$15:$CL$41,COUNTIF('Sch A. Input'!$CL$15:$CL$41,"&gt;="&amp;F987))&lt;E987,F987&lt;&gt;0),"Leaver",J987-G987)</f>
        <v>0</v>
      </c>
      <c r="T987" s="237">
        <f>IF(AND(LARGE('Sch A. Input'!$CL$15:$CL$41,COUNTIF('Sch A. Input'!$CL$15:$CL$41,"&gt;="&amp;F987))&lt;E987,F987&lt;&gt;0),"Leaver",K987-H987)</f>
        <v>0</v>
      </c>
      <c r="U987" s="238">
        <f>IF(AND(LARGE('Sch A. Input'!$CL$15:$CL$41,COUNTIF('Sch A. Input'!$CL$15:$CL$41,"&gt;="&amp;F987))&lt;E987,F987&lt;&gt;0),"Leaver",L987-I987)</f>
        <v>0</v>
      </c>
      <c r="V987" s="238">
        <f>IF(AND(LARGE('Sch A. Input'!$CL$15:$CL$41,COUNTIF('Sch A. Input'!$CL$15:$CL$41,"&gt;="&amp;F987))&lt;E987,F987&lt;&gt;0),"Leaver",IFERROR(S987/X987*$M$9,0))</f>
        <v>0</v>
      </c>
      <c r="W987" s="238">
        <f>IF(AND(LARGE('Sch A. Input'!$CL$15:$CL$41,COUNTIF('Sch A. Input'!$CL$15:$CL$41,"&gt;="&amp;F987))&lt;E987,F987&lt;&gt;0),"Leaver",V987+T987)</f>
        <v>0</v>
      </c>
      <c r="X987" s="264">
        <f>IF(AND(LARGE('Sch A. Input'!$CL$15:$CL$41,COUNTIF('Sch A. Input'!$CL$15:$CL$41,"&gt;="&amp;F987))&lt;E987,F987&lt;&gt;0),"Leaver",IF(OR(D987="",D987&gt;$L$11,($L$11-14)&lt;$K$9),0,(E987+1-D987)/14-1))</f>
        <v>0</v>
      </c>
      <c r="Y987" s="265">
        <f>IF(AND(LARGE('Sch A. Input'!$CL$15:$CL$41,COUNTIF('Sch A. Input'!$CL$15:$CL$41,"&gt;="&amp;F987))&lt;E987,F987&lt;&gt;0),"Leaver",IFERROR(IF((S987/$X987*$M$9+T987)&gt;$D$12,"YES","NO"),0))</f>
        <v>0</v>
      </c>
      <c r="Z987" s="225">
        <f>IF(AND(LARGE('Sch A. Input'!$CL$15:$CL$41,COUNTIF('Sch A. Input'!$CL$15:$CL$41,"&gt;="&amp;F987))&lt;E987,F987&lt;&gt;0),"Leaver",IFERROR(IF($Y987="YES",MIN($U987*($G$12/$D$12),$G$12),(SUMPRODUCT(--((MIN(W987,$D$12))&gt;$C$9:$C$12),((MIN(W987,$D$12))-$C$9:$C$12),$H$9:$H$12))-((1-(X987/$M$9))*(SUMPRODUCT(--((MIN(V987,$D$12))&gt;$C$9:$C$12),((MIN(V987,$D$12))-$C$9:$C$12),$H$9:$H$12)))),0))</f>
        <v>0</v>
      </c>
      <c r="AA987" s="169">
        <f>IF(AND(LARGE('Sch A. Input'!$CL$15:$CL$41,COUNTIF('Sch A. Input'!$CL$15:$CL$41,"&gt;="&amp;F987))&lt;E987,F987&lt;&gt;0),"Leaver",IFERROR(Z987/U987,0))</f>
        <v>0</v>
      </c>
      <c r="AB987" s="170">
        <f>IF(AND(LARGE('Sch A. Input'!$CL$15:$CL$41,COUNTIF('Sch A. Input'!$CL$15:$CL$41,"&gt;="&amp;F987))&lt;E987,F987&lt;&gt;0),"Leaver",Q987-Z987)</f>
        <v>0</v>
      </c>
      <c r="AC987" s="94">
        <f t="shared" si="154"/>
        <v>0</v>
      </c>
      <c r="BK987" s="2"/>
      <c r="BL987" s="2"/>
      <c r="CI987"/>
    </row>
    <row r="988" spans="2:87" x14ac:dyDescent="0.35">
      <c r="B988" s="70" t="str">
        <f>IF('Sch A. Input'!B986="","",'Sch A. Input'!B986)</f>
        <v/>
      </c>
      <c r="C988" s="75" t="str">
        <f>IF('Sch A. Input'!C986="","",'Sch A. Input'!C986)</f>
        <v/>
      </c>
      <c r="D988" s="71" t="str">
        <f>IF('Sch A. Input'!D986="","",'Sch A. Input'!D986)</f>
        <v/>
      </c>
      <c r="E988" s="71">
        <f>'Sch A. Input'!E986</f>
        <v>45016</v>
      </c>
      <c r="F988" s="71">
        <f>'Sch A. Input'!F986</f>
        <v>0</v>
      </c>
      <c r="G988" s="226">
        <f>SUMIFS('Sch A. Input'!H986:CJ986,'Sch A. Input'!$H$13:$CJ$13,$L$11,'Sch A. Input'!$H$14:$CJ$14,"Recurring")</f>
        <v>0</v>
      </c>
      <c r="H988" s="226">
        <f>SUMIFS('Sch A. Input'!H986:CJ986,'Sch A. Input'!$H$13:$CJ$13,$L$11,'Sch A. Input'!$H$14:$CJ$14,"One-time")</f>
        <v>0</v>
      </c>
      <c r="I988" s="227">
        <f t="shared" ref="I988:I1016" si="157">SUM(G988:H988)</f>
        <v>0</v>
      </c>
      <c r="J988" s="228">
        <f>SUMIFS('Sch A. Input'!H986:CJ986,'Sch A. Input'!$H$14:$CJ$14,"Recurring",'Sch A. Input'!$H$13:$CJ$13,"&lt;="&amp;$L$11)</f>
        <v>0</v>
      </c>
      <c r="K988" s="228">
        <f>SUMIFS('Sch A. Input'!H986:CJ986,'Sch A. Input'!$H$14:$CJ$14,"One-time",'Sch A. Input'!$H$13:$CJ$13,"&lt;="&amp;$L$11)</f>
        <v>0</v>
      </c>
      <c r="L988" s="229">
        <f t="shared" ref="L988:L1016" si="158">SUM(J988:K988)</f>
        <v>0</v>
      </c>
      <c r="M988" s="228">
        <f t="shared" ref="M988:M1016" si="159">+IFERROR(J988/$O988*$M$9,0)</f>
        <v>0</v>
      </c>
      <c r="N988" s="228">
        <f t="shared" ref="N988:N1016" si="160">M988+K988</f>
        <v>0</v>
      </c>
      <c r="O988" s="259">
        <f t="shared" ref="O988:O1016" si="161">IF(OR(D988="",D988&gt;$L$11),0,IF(AND(F988&lt;E988,F988&gt;0),((F988+1-D988)/14),(((E988+1-D988)/14))))</f>
        <v>0</v>
      </c>
      <c r="P988" s="268">
        <f t="shared" si="155"/>
        <v>0</v>
      </c>
      <c r="Q988" s="231">
        <f t="shared" si="156"/>
        <v>0</v>
      </c>
      <c r="R988" s="97">
        <f t="shared" ref="R988:R1016" si="162">IFERROR(Q988/L988,0)</f>
        <v>0</v>
      </c>
      <c r="S988" s="237">
        <f>IF(AND(LARGE('Sch A. Input'!$CL$15:$CL$41,COUNTIF('Sch A. Input'!$CL$15:$CL$41,"&gt;="&amp;F988))&lt;E988,F988&lt;&gt;0),"Leaver",J988-G988)</f>
        <v>0</v>
      </c>
      <c r="T988" s="237">
        <f>IF(AND(LARGE('Sch A. Input'!$CL$15:$CL$41,COUNTIF('Sch A. Input'!$CL$15:$CL$41,"&gt;="&amp;F988))&lt;E988,F988&lt;&gt;0),"Leaver",K988-H988)</f>
        <v>0</v>
      </c>
      <c r="U988" s="238">
        <f>IF(AND(LARGE('Sch A. Input'!$CL$15:$CL$41,COUNTIF('Sch A. Input'!$CL$15:$CL$41,"&gt;="&amp;F988))&lt;E988,F988&lt;&gt;0),"Leaver",L988-I988)</f>
        <v>0</v>
      </c>
      <c r="V988" s="238">
        <f>IF(AND(LARGE('Sch A. Input'!$CL$15:$CL$41,COUNTIF('Sch A. Input'!$CL$15:$CL$41,"&gt;="&amp;F988))&lt;E988,F988&lt;&gt;0),"Leaver",IFERROR(S988/X988*$M$9,0))</f>
        <v>0</v>
      </c>
      <c r="W988" s="238">
        <f>IF(AND(LARGE('Sch A. Input'!$CL$15:$CL$41,COUNTIF('Sch A. Input'!$CL$15:$CL$41,"&gt;="&amp;F988))&lt;E988,F988&lt;&gt;0),"Leaver",V988+T988)</f>
        <v>0</v>
      </c>
      <c r="X988" s="264">
        <f>IF(AND(LARGE('Sch A. Input'!$CL$15:$CL$41,COUNTIF('Sch A. Input'!$CL$15:$CL$41,"&gt;="&amp;F988))&lt;E988,F988&lt;&gt;0),"Leaver",IF(OR(D988="",D988&gt;$L$11,($L$11-14)&lt;$K$9),0,(E988+1-D988)/14-1))</f>
        <v>0</v>
      </c>
      <c r="Y988" s="265">
        <f>IF(AND(LARGE('Sch A. Input'!$CL$15:$CL$41,COUNTIF('Sch A. Input'!$CL$15:$CL$41,"&gt;="&amp;F988))&lt;E988,F988&lt;&gt;0),"Leaver",IFERROR(IF((S988/$X988*$M$9+T988)&gt;$D$12,"YES","NO"),0))</f>
        <v>0</v>
      </c>
      <c r="Z988" s="225">
        <f>IF(AND(LARGE('Sch A. Input'!$CL$15:$CL$41,COUNTIF('Sch A. Input'!$CL$15:$CL$41,"&gt;="&amp;F988))&lt;E988,F988&lt;&gt;0),"Leaver",IFERROR(IF($Y988="YES",MIN($U988*($G$12/$D$12),$G$12),(SUMPRODUCT(--((MIN(W988,$D$12))&gt;$C$9:$C$12),((MIN(W988,$D$12))-$C$9:$C$12),$H$9:$H$12))-((1-(X988/$M$9))*(SUMPRODUCT(--((MIN(V988,$D$12))&gt;$C$9:$C$12),((MIN(V988,$D$12))-$C$9:$C$12),$H$9:$H$12)))),0))</f>
        <v>0</v>
      </c>
      <c r="AA988" s="169">
        <f>IF(AND(LARGE('Sch A. Input'!$CL$15:$CL$41,COUNTIF('Sch A. Input'!$CL$15:$CL$41,"&gt;="&amp;F988))&lt;E988,F988&lt;&gt;0),"Leaver",IFERROR(Z988/U988,0))</f>
        <v>0</v>
      </c>
      <c r="AB988" s="170">
        <f>IF(AND(LARGE('Sch A. Input'!$CL$15:$CL$41,COUNTIF('Sch A. Input'!$CL$15:$CL$41,"&gt;="&amp;F988))&lt;E988,F988&lt;&gt;0),"Leaver",Q988-Z988)</f>
        <v>0</v>
      </c>
      <c r="AC988" s="94">
        <f t="shared" ref="AC988:AC1016" si="163">+IFERROR(AB988/I988,0)</f>
        <v>0</v>
      </c>
      <c r="BK988" s="2"/>
      <c r="BL988" s="2"/>
      <c r="CI988"/>
    </row>
    <row r="989" spans="2:87" x14ac:dyDescent="0.35">
      <c r="B989" s="70" t="str">
        <f>IF('Sch A. Input'!B987="","",'Sch A. Input'!B987)</f>
        <v/>
      </c>
      <c r="C989" s="75" t="str">
        <f>IF('Sch A. Input'!C987="","",'Sch A. Input'!C987)</f>
        <v/>
      </c>
      <c r="D989" s="71" t="str">
        <f>IF('Sch A. Input'!D987="","",'Sch A. Input'!D987)</f>
        <v/>
      </c>
      <c r="E989" s="71">
        <f>'Sch A. Input'!E987</f>
        <v>45016</v>
      </c>
      <c r="F989" s="71">
        <f>'Sch A. Input'!F987</f>
        <v>0</v>
      </c>
      <c r="G989" s="226">
        <f>SUMIFS('Sch A. Input'!H987:CJ987,'Sch A. Input'!$H$13:$CJ$13,$L$11,'Sch A. Input'!$H$14:$CJ$14,"Recurring")</f>
        <v>0</v>
      </c>
      <c r="H989" s="226">
        <f>SUMIFS('Sch A. Input'!H987:CJ987,'Sch A. Input'!$H$13:$CJ$13,$L$11,'Sch A. Input'!$H$14:$CJ$14,"One-time")</f>
        <v>0</v>
      </c>
      <c r="I989" s="227">
        <f t="shared" si="157"/>
        <v>0</v>
      </c>
      <c r="J989" s="228">
        <f>SUMIFS('Sch A. Input'!H987:CJ987,'Sch A. Input'!$H$14:$CJ$14,"Recurring",'Sch A. Input'!$H$13:$CJ$13,"&lt;="&amp;$L$11)</f>
        <v>0</v>
      </c>
      <c r="K989" s="228">
        <f>SUMIFS('Sch A. Input'!H987:CJ987,'Sch A. Input'!$H$14:$CJ$14,"One-time",'Sch A. Input'!$H$13:$CJ$13,"&lt;="&amp;$L$11)</f>
        <v>0</v>
      </c>
      <c r="L989" s="229">
        <f t="shared" si="158"/>
        <v>0</v>
      </c>
      <c r="M989" s="228">
        <f t="shared" si="159"/>
        <v>0</v>
      </c>
      <c r="N989" s="228">
        <f t="shared" si="160"/>
        <v>0</v>
      </c>
      <c r="O989" s="259">
        <f t="shared" si="161"/>
        <v>0</v>
      </c>
      <c r="P989" s="268">
        <f t="shared" si="155"/>
        <v>0</v>
      </c>
      <c r="Q989" s="231">
        <f t="shared" si="156"/>
        <v>0</v>
      </c>
      <c r="R989" s="97">
        <f t="shared" si="162"/>
        <v>0</v>
      </c>
      <c r="S989" s="237">
        <f>IF(AND(LARGE('Sch A. Input'!$CL$15:$CL$41,COUNTIF('Sch A. Input'!$CL$15:$CL$41,"&gt;="&amp;F989))&lt;E989,F989&lt;&gt;0),"Leaver",J989-G989)</f>
        <v>0</v>
      </c>
      <c r="T989" s="237">
        <f>IF(AND(LARGE('Sch A. Input'!$CL$15:$CL$41,COUNTIF('Sch A. Input'!$CL$15:$CL$41,"&gt;="&amp;F989))&lt;E989,F989&lt;&gt;0),"Leaver",K989-H989)</f>
        <v>0</v>
      </c>
      <c r="U989" s="238">
        <f>IF(AND(LARGE('Sch A. Input'!$CL$15:$CL$41,COUNTIF('Sch A. Input'!$CL$15:$CL$41,"&gt;="&amp;F989))&lt;E989,F989&lt;&gt;0),"Leaver",L989-I989)</f>
        <v>0</v>
      </c>
      <c r="V989" s="238">
        <f>IF(AND(LARGE('Sch A. Input'!$CL$15:$CL$41,COUNTIF('Sch A. Input'!$CL$15:$CL$41,"&gt;="&amp;F989))&lt;E989,F989&lt;&gt;0),"Leaver",IFERROR(S989/X989*$M$9,0))</f>
        <v>0</v>
      </c>
      <c r="W989" s="238">
        <f>IF(AND(LARGE('Sch A. Input'!$CL$15:$CL$41,COUNTIF('Sch A. Input'!$CL$15:$CL$41,"&gt;="&amp;F989))&lt;E989,F989&lt;&gt;0),"Leaver",V989+T989)</f>
        <v>0</v>
      </c>
      <c r="X989" s="264">
        <f>IF(AND(LARGE('Sch A. Input'!$CL$15:$CL$41,COUNTIF('Sch A. Input'!$CL$15:$CL$41,"&gt;="&amp;F989))&lt;E989,F989&lt;&gt;0),"Leaver",IF(OR(D989="",D989&gt;$L$11,($L$11-14)&lt;$K$9),0,(E989+1-D989)/14-1))</f>
        <v>0</v>
      </c>
      <c r="Y989" s="265">
        <f>IF(AND(LARGE('Sch A. Input'!$CL$15:$CL$41,COUNTIF('Sch A. Input'!$CL$15:$CL$41,"&gt;="&amp;F989))&lt;E989,F989&lt;&gt;0),"Leaver",IFERROR(IF((S989/$X989*$M$9+T989)&gt;$D$12,"YES","NO"),0))</f>
        <v>0</v>
      </c>
      <c r="Z989" s="225">
        <f>IF(AND(LARGE('Sch A. Input'!$CL$15:$CL$41,COUNTIF('Sch A. Input'!$CL$15:$CL$41,"&gt;="&amp;F989))&lt;E989,F989&lt;&gt;0),"Leaver",IFERROR(IF($Y989="YES",MIN($U989*($G$12/$D$12),$G$12),(SUMPRODUCT(--((MIN(W989,$D$12))&gt;$C$9:$C$12),((MIN(W989,$D$12))-$C$9:$C$12),$H$9:$H$12))-((1-(X989/$M$9))*(SUMPRODUCT(--((MIN(V989,$D$12))&gt;$C$9:$C$12),((MIN(V989,$D$12))-$C$9:$C$12),$H$9:$H$12)))),0))</f>
        <v>0</v>
      </c>
      <c r="AA989" s="169">
        <f>IF(AND(LARGE('Sch A. Input'!$CL$15:$CL$41,COUNTIF('Sch A. Input'!$CL$15:$CL$41,"&gt;="&amp;F989))&lt;E989,F989&lt;&gt;0),"Leaver",IFERROR(Z989/U989,0))</f>
        <v>0</v>
      </c>
      <c r="AB989" s="170">
        <f>IF(AND(LARGE('Sch A. Input'!$CL$15:$CL$41,COUNTIF('Sch A. Input'!$CL$15:$CL$41,"&gt;="&amp;F989))&lt;E989,F989&lt;&gt;0),"Leaver",Q989-Z989)</f>
        <v>0</v>
      </c>
      <c r="AC989" s="94">
        <f t="shared" si="163"/>
        <v>0</v>
      </c>
      <c r="BK989" s="2"/>
      <c r="BL989" s="2"/>
      <c r="CI989"/>
    </row>
    <row r="990" spans="2:87" x14ac:dyDescent="0.35">
      <c r="B990" s="70" t="str">
        <f>IF('Sch A. Input'!B988="","",'Sch A. Input'!B988)</f>
        <v/>
      </c>
      <c r="C990" s="75" t="str">
        <f>IF('Sch A. Input'!C988="","",'Sch A. Input'!C988)</f>
        <v/>
      </c>
      <c r="D990" s="71" t="str">
        <f>IF('Sch A. Input'!D988="","",'Sch A. Input'!D988)</f>
        <v/>
      </c>
      <c r="E990" s="71">
        <f>'Sch A. Input'!E988</f>
        <v>45016</v>
      </c>
      <c r="F990" s="71">
        <f>'Sch A. Input'!F988</f>
        <v>0</v>
      </c>
      <c r="G990" s="226">
        <f>SUMIFS('Sch A. Input'!H988:CJ988,'Sch A. Input'!$H$13:$CJ$13,$L$11,'Sch A. Input'!$H$14:$CJ$14,"Recurring")</f>
        <v>0</v>
      </c>
      <c r="H990" s="226">
        <f>SUMIFS('Sch A. Input'!H988:CJ988,'Sch A. Input'!$H$13:$CJ$13,$L$11,'Sch A. Input'!$H$14:$CJ$14,"One-time")</f>
        <v>0</v>
      </c>
      <c r="I990" s="227">
        <f t="shared" si="157"/>
        <v>0</v>
      </c>
      <c r="J990" s="228">
        <f>SUMIFS('Sch A. Input'!H988:CJ988,'Sch A. Input'!$H$14:$CJ$14,"Recurring",'Sch A. Input'!$H$13:$CJ$13,"&lt;="&amp;$L$11)</f>
        <v>0</v>
      </c>
      <c r="K990" s="228">
        <f>SUMIFS('Sch A. Input'!H988:CJ988,'Sch A. Input'!$H$14:$CJ$14,"One-time",'Sch A. Input'!$H$13:$CJ$13,"&lt;="&amp;$L$11)</f>
        <v>0</v>
      </c>
      <c r="L990" s="229">
        <f t="shared" si="158"/>
        <v>0</v>
      </c>
      <c r="M990" s="228">
        <f t="shared" si="159"/>
        <v>0</v>
      </c>
      <c r="N990" s="228">
        <f t="shared" si="160"/>
        <v>0</v>
      </c>
      <c r="O990" s="259">
        <f t="shared" si="161"/>
        <v>0</v>
      </c>
      <c r="P990" s="268">
        <f t="shared" si="155"/>
        <v>0</v>
      </c>
      <c r="Q990" s="231">
        <f t="shared" si="156"/>
        <v>0</v>
      </c>
      <c r="R990" s="97">
        <f t="shared" si="162"/>
        <v>0</v>
      </c>
      <c r="S990" s="237">
        <f>IF(AND(LARGE('Sch A. Input'!$CL$15:$CL$41,COUNTIF('Sch A. Input'!$CL$15:$CL$41,"&gt;="&amp;F990))&lt;E990,F990&lt;&gt;0),"Leaver",J990-G990)</f>
        <v>0</v>
      </c>
      <c r="T990" s="237">
        <f>IF(AND(LARGE('Sch A. Input'!$CL$15:$CL$41,COUNTIF('Sch A. Input'!$CL$15:$CL$41,"&gt;="&amp;F990))&lt;E990,F990&lt;&gt;0),"Leaver",K990-H990)</f>
        <v>0</v>
      </c>
      <c r="U990" s="238">
        <f>IF(AND(LARGE('Sch A. Input'!$CL$15:$CL$41,COUNTIF('Sch A. Input'!$CL$15:$CL$41,"&gt;="&amp;F990))&lt;E990,F990&lt;&gt;0),"Leaver",L990-I990)</f>
        <v>0</v>
      </c>
      <c r="V990" s="238">
        <f>IF(AND(LARGE('Sch A. Input'!$CL$15:$CL$41,COUNTIF('Sch A. Input'!$CL$15:$CL$41,"&gt;="&amp;F990))&lt;E990,F990&lt;&gt;0),"Leaver",IFERROR(S990/X990*$M$9,0))</f>
        <v>0</v>
      </c>
      <c r="W990" s="238">
        <f>IF(AND(LARGE('Sch A. Input'!$CL$15:$CL$41,COUNTIF('Sch A. Input'!$CL$15:$CL$41,"&gt;="&amp;F990))&lt;E990,F990&lt;&gt;0),"Leaver",V990+T990)</f>
        <v>0</v>
      </c>
      <c r="X990" s="264">
        <f>IF(AND(LARGE('Sch A. Input'!$CL$15:$CL$41,COUNTIF('Sch A. Input'!$CL$15:$CL$41,"&gt;="&amp;F990))&lt;E990,F990&lt;&gt;0),"Leaver",IF(OR(D990="",D990&gt;$L$11,($L$11-14)&lt;$K$9),0,(E990+1-D990)/14-1))</f>
        <v>0</v>
      </c>
      <c r="Y990" s="265">
        <f>IF(AND(LARGE('Sch A. Input'!$CL$15:$CL$41,COUNTIF('Sch A. Input'!$CL$15:$CL$41,"&gt;="&amp;F990))&lt;E990,F990&lt;&gt;0),"Leaver",IFERROR(IF((S990/$X990*$M$9+T990)&gt;$D$12,"YES","NO"),0))</f>
        <v>0</v>
      </c>
      <c r="Z990" s="225">
        <f>IF(AND(LARGE('Sch A. Input'!$CL$15:$CL$41,COUNTIF('Sch A. Input'!$CL$15:$CL$41,"&gt;="&amp;F990))&lt;E990,F990&lt;&gt;0),"Leaver",IFERROR(IF($Y990="YES",MIN($U990*($G$12/$D$12),$G$12),(SUMPRODUCT(--((MIN(W990,$D$12))&gt;$C$9:$C$12),((MIN(W990,$D$12))-$C$9:$C$12),$H$9:$H$12))-((1-(X990/$M$9))*(SUMPRODUCT(--((MIN(V990,$D$12))&gt;$C$9:$C$12),((MIN(V990,$D$12))-$C$9:$C$12),$H$9:$H$12)))),0))</f>
        <v>0</v>
      </c>
      <c r="AA990" s="169">
        <f>IF(AND(LARGE('Sch A. Input'!$CL$15:$CL$41,COUNTIF('Sch A. Input'!$CL$15:$CL$41,"&gt;="&amp;F990))&lt;E990,F990&lt;&gt;0),"Leaver",IFERROR(Z990/U990,0))</f>
        <v>0</v>
      </c>
      <c r="AB990" s="170">
        <f>IF(AND(LARGE('Sch A. Input'!$CL$15:$CL$41,COUNTIF('Sch A. Input'!$CL$15:$CL$41,"&gt;="&amp;F990))&lt;E990,F990&lt;&gt;0),"Leaver",Q990-Z990)</f>
        <v>0</v>
      </c>
      <c r="AC990" s="94">
        <f t="shared" si="163"/>
        <v>0</v>
      </c>
      <c r="BK990" s="2"/>
      <c r="BL990" s="2"/>
      <c r="CI990"/>
    </row>
    <row r="991" spans="2:87" x14ac:dyDescent="0.35">
      <c r="B991" s="70" t="str">
        <f>IF('Sch A. Input'!B989="","",'Sch A. Input'!B989)</f>
        <v/>
      </c>
      <c r="C991" s="75" t="str">
        <f>IF('Sch A. Input'!C989="","",'Sch A. Input'!C989)</f>
        <v/>
      </c>
      <c r="D991" s="71" t="str">
        <f>IF('Sch A. Input'!D989="","",'Sch A. Input'!D989)</f>
        <v/>
      </c>
      <c r="E991" s="71">
        <f>'Sch A. Input'!E989</f>
        <v>45016</v>
      </c>
      <c r="F991" s="71">
        <f>'Sch A. Input'!F989</f>
        <v>0</v>
      </c>
      <c r="G991" s="226">
        <f>SUMIFS('Sch A. Input'!H989:CJ989,'Sch A. Input'!$H$13:$CJ$13,$L$11,'Sch A. Input'!$H$14:$CJ$14,"Recurring")</f>
        <v>0</v>
      </c>
      <c r="H991" s="226">
        <f>SUMIFS('Sch A. Input'!H989:CJ989,'Sch A. Input'!$H$13:$CJ$13,$L$11,'Sch A. Input'!$H$14:$CJ$14,"One-time")</f>
        <v>0</v>
      </c>
      <c r="I991" s="227">
        <f t="shared" si="157"/>
        <v>0</v>
      </c>
      <c r="J991" s="228">
        <f>SUMIFS('Sch A. Input'!H989:CJ989,'Sch A. Input'!$H$14:$CJ$14,"Recurring",'Sch A. Input'!$H$13:$CJ$13,"&lt;="&amp;$L$11)</f>
        <v>0</v>
      </c>
      <c r="K991" s="228">
        <f>SUMIFS('Sch A. Input'!H989:CJ989,'Sch A. Input'!$H$14:$CJ$14,"One-time",'Sch A. Input'!$H$13:$CJ$13,"&lt;="&amp;$L$11)</f>
        <v>0</v>
      </c>
      <c r="L991" s="229">
        <f t="shared" si="158"/>
        <v>0</v>
      </c>
      <c r="M991" s="228">
        <f t="shared" si="159"/>
        <v>0</v>
      </c>
      <c r="N991" s="228">
        <f t="shared" si="160"/>
        <v>0</v>
      </c>
      <c r="O991" s="259">
        <f t="shared" si="161"/>
        <v>0</v>
      </c>
      <c r="P991" s="268">
        <f t="shared" si="155"/>
        <v>0</v>
      </c>
      <c r="Q991" s="231">
        <f t="shared" si="156"/>
        <v>0</v>
      </c>
      <c r="R991" s="97">
        <f t="shared" si="162"/>
        <v>0</v>
      </c>
      <c r="S991" s="237">
        <f>IF(AND(LARGE('Sch A. Input'!$CL$15:$CL$41,COUNTIF('Sch A. Input'!$CL$15:$CL$41,"&gt;="&amp;F991))&lt;E991,F991&lt;&gt;0),"Leaver",J991-G991)</f>
        <v>0</v>
      </c>
      <c r="T991" s="237">
        <f>IF(AND(LARGE('Sch A. Input'!$CL$15:$CL$41,COUNTIF('Sch A. Input'!$CL$15:$CL$41,"&gt;="&amp;F991))&lt;E991,F991&lt;&gt;0),"Leaver",K991-H991)</f>
        <v>0</v>
      </c>
      <c r="U991" s="238">
        <f>IF(AND(LARGE('Sch A. Input'!$CL$15:$CL$41,COUNTIF('Sch A. Input'!$CL$15:$CL$41,"&gt;="&amp;F991))&lt;E991,F991&lt;&gt;0),"Leaver",L991-I991)</f>
        <v>0</v>
      </c>
      <c r="V991" s="238">
        <f>IF(AND(LARGE('Sch A. Input'!$CL$15:$CL$41,COUNTIF('Sch A. Input'!$CL$15:$CL$41,"&gt;="&amp;F991))&lt;E991,F991&lt;&gt;0),"Leaver",IFERROR(S991/X991*$M$9,0))</f>
        <v>0</v>
      </c>
      <c r="W991" s="238">
        <f>IF(AND(LARGE('Sch A. Input'!$CL$15:$CL$41,COUNTIF('Sch A. Input'!$CL$15:$CL$41,"&gt;="&amp;F991))&lt;E991,F991&lt;&gt;0),"Leaver",V991+T991)</f>
        <v>0</v>
      </c>
      <c r="X991" s="264">
        <f>IF(AND(LARGE('Sch A. Input'!$CL$15:$CL$41,COUNTIF('Sch A. Input'!$CL$15:$CL$41,"&gt;="&amp;F991))&lt;E991,F991&lt;&gt;0),"Leaver",IF(OR(D991="",D991&gt;$L$11,($L$11-14)&lt;$K$9),0,(E991+1-D991)/14-1))</f>
        <v>0</v>
      </c>
      <c r="Y991" s="265">
        <f>IF(AND(LARGE('Sch A. Input'!$CL$15:$CL$41,COUNTIF('Sch A. Input'!$CL$15:$CL$41,"&gt;="&amp;F991))&lt;E991,F991&lt;&gt;0),"Leaver",IFERROR(IF((S991/$X991*$M$9+T991)&gt;$D$12,"YES","NO"),0))</f>
        <v>0</v>
      </c>
      <c r="Z991" s="225">
        <f>IF(AND(LARGE('Sch A. Input'!$CL$15:$CL$41,COUNTIF('Sch A. Input'!$CL$15:$CL$41,"&gt;="&amp;F991))&lt;E991,F991&lt;&gt;0),"Leaver",IFERROR(IF($Y991="YES",MIN($U991*($G$12/$D$12),$G$12),(SUMPRODUCT(--((MIN(W991,$D$12))&gt;$C$9:$C$12),((MIN(W991,$D$12))-$C$9:$C$12),$H$9:$H$12))-((1-(X991/$M$9))*(SUMPRODUCT(--((MIN(V991,$D$12))&gt;$C$9:$C$12),((MIN(V991,$D$12))-$C$9:$C$12),$H$9:$H$12)))),0))</f>
        <v>0</v>
      </c>
      <c r="AA991" s="169">
        <f>IF(AND(LARGE('Sch A. Input'!$CL$15:$CL$41,COUNTIF('Sch A. Input'!$CL$15:$CL$41,"&gt;="&amp;F991))&lt;E991,F991&lt;&gt;0),"Leaver",IFERROR(Z991/U991,0))</f>
        <v>0</v>
      </c>
      <c r="AB991" s="170">
        <f>IF(AND(LARGE('Sch A. Input'!$CL$15:$CL$41,COUNTIF('Sch A. Input'!$CL$15:$CL$41,"&gt;="&amp;F991))&lt;E991,F991&lt;&gt;0),"Leaver",Q991-Z991)</f>
        <v>0</v>
      </c>
      <c r="AC991" s="94">
        <f t="shared" si="163"/>
        <v>0</v>
      </c>
      <c r="BK991" s="2"/>
      <c r="BL991" s="2"/>
      <c r="CI991"/>
    </row>
    <row r="992" spans="2:87" x14ac:dyDescent="0.35">
      <c r="B992" s="70" t="str">
        <f>IF('Sch A. Input'!B990="","",'Sch A. Input'!B990)</f>
        <v/>
      </c>
      <c r="C992" s="75" t="str">
        <f>IF('Sch A. Input'!C990="","",'Sch A. Input'!C990)</f>
        <v/>
      </c>
      <c r="D992" s="71" t="str">
        <f>IF('Sch A. Input'!D990="","",'Sch A. Input'!D990)</f>
        <v/>
      </c>
      <c r="E992" s="71">
        <f>'Sch A. Input'!E990</f>
        <v>45016</v>
      </c>
      <c r="F992" s="71">
        <f>'Sch A. Input'!F990</f>
        <v>0</v>
      </c>
      <c r="G992" s="226">
        <f>SUMIFS('Sch A. Input'!H990:CJ990,'Sch A. Input'!$H$13:$CJ$13,$L$11,'Sch A. Input'!$H$14:$CJ$14,"Recurring")</f>
        <v>0</v>
      </c>
      <c r="H992" s="226">
        <f>SUMIFS('Sch A. Input'!H990:CJ990,'Sch A. Input'!$H$13:$CJ$13,$L$11,'Sch A. Input'!$H$14:$CJ$14,"One-time")</f>
        <v>0</v>
      </c>
      <c r="I992" s="227">
        <f t="shared" si="157"/>
        <v>0</v>
      </c>
      <c r="J992" s="228">
        <f>SUMIFS('Sch A. Input'!H990:CJ990,'Sch A. Input'!$H$14:$CJ$14,"Recurring",'Sch A. Input'!$H$13:$CJ$13,"&lt;="&amp;$L$11)</f>
        <v>0</v>
      </c>
      <c r="K992" s="228">
        <f>SUMIFS('Sch A. Input'!H990:CJ990,'Sch A. Input'!$H$14:$CJ$14,"One-time",'Sch A. Input'!$H$13:$CJ$13,"&lt;="&amp;$L$11)</f>
        <v>0</v>
      </c>
      <c r="L992" s="229">
        <f t="shared" si="158"/>
        <v>0</v>
      </c>
      <c r="M992" s="228">
        <f t="shared" si="159"/>
        <v>0</v>
      </c>
      <c r="N992" s="228">
        <f t="shared" si="160"/>
        <v>0</v>
      </c>
      <c r="O992" s="259">
        <f t="shared" si="161"/>
        <v>0</v>
      </c>
      <c r="P992" s="268">
        <f t="shared" si="155"/>
        <v>0</v>
      </c>
      <c r="Q992" s="231">
        <f t="shared" si="156"/>
        <v>0</v>
      </c>
      <c r="R992" s="97">
        <f t="shared" si="162"/>
        <v>0</v>
      </c>
      <c r="S992" s="237">
        <f>IF(AND(LARGE('Sch A. Input'!$CL$15:$CL$41,COUNTIF('Sch A. Input'!$CL$15:$CL$41,"&gt;="&amp;F992))&lt;E992,F992&lt;&gt;0),"Leaver",J992-G992)</f>
        <v>0</v>
      </c>
      <c r="T992" s="237">
        <f>IF(AND(LARGE('Sch A. Input'!$CL$15:$CL$41,COUNTIF('Sch A. Input'!$CL$15:$CL$41,"&gt;="&amp;F992))&lt;E992,F992&lt;&gt;0),"Leaver",K992-H992)</f>
        <v>0</v>
      </c>
      <c r="U992" s="238">
        <f>IF(AND(LARGE('Sch A. Input'!$CL$15:$CL$41,COUNTIF('Sch A. Input'!$CL$15:$CL$41,"&gt;="&amp;F992))&lt;E992,F992&lt;&gt;0),"Leaver",L992-I992)</f>
        <v>0</v>
      </c>
      <c r="V992" s="238">
        <f>IF(AND(LARGE('Sch A. Input'!$CL$15:$CL$41,COUNTIF('Sch A. Input'!$CL$15:$CL$41,"&gt;="&amp;F992))&lt;E992,F992&lt;&gt;0),"Leaver",IFERROR(S992/X992*$M$9,0))</f>
        <v>0</v>
      </c>
      <c r="W992" s="238">
        <f>IF(AND(LARGE('Sch A. Input'!$CL$15:$CL$41,COUNTIF('Sch A. Input'!$CL$15:$CL$41,"&gt;="&amp;F992))&lt;E992,F992&lt;&gt;0),"Leaver",V992+T992)</f>
        <v>0</v>
      </c>
      <c r="X992" s="264">
        <f>IF(AND(LARGE('Sch A. Input'!$CL$15:$CL$41,COUNTIF('Sch A. Input'!$CL$15:$CL$41,"&gt;="&amp;F992))&lt;E992,F992&lt;&gt;0),"Leaver",IF(OR(D992="",D992&gt;$L$11,($L$11-14)&lt;$K$9),0,(E992+1-D992)/14-1))</f>
        <v>0</v>
      </c>
      <c r="Y992" s="265">
        <f>IF(AND(LARGE('Sch A. Input'!$CL$15:$CL$41,COUNTIF('Sch A. Input'!$CL$15:$CL$41,"&gt;="&amp;F992))&lt;E992,F992&lt;&gt;0),"Leaver",IFERROR(IF((S992/$X992*$M$9+T992)&gt;$D$12,"YES","NO"),0))</f>
        <v>0</v>
      </c>
      <c r="Z992" s="225">
        <f>IF(AND(LARGE('Sch A. Input'!$CL$15:$CL$41,COUNTIF('Sch A. Input'!$CL$15:$CL$41,"&gt;="&amp;F992))&lt;E992,F992&lt;&gt;0),"Leaver",IFERROR(IF($Y992="YES",MIN($U992*($G$12/$D$12),$G$12),(SUMPRODUCT(--((MIN(W992,$D$12))&gt;$C$9:$C$12),((MIN(W992,$D$12))-$C$9:$C$12),$H$9:$H$12))-((1-(X992/$M$9))*(SUMPRODUCT(--((MIN(V992,$D$12))&gt;$C$9:$C$12),((MIN(V992,$D$12))-$C$9:$C$12),$H$9:$H$12)))),0))</f>
        <v>0</v>
      </c>
      <c r="AA992" s="169">
        <f>IF(AND(LARGE('Sch A. Input'!$CL$15:$CL$41,COUNTIF('Sch A. Input'!$CL$15:$CL$41,"&gt;="&amp;F992))&lt;E992,F992&lt;&gt;0),"Leaver",IFERROR(Z992/U992,0))</f>
        <v>0</v>
      </c>
      <c r="AB992" s="170">
        <f>IF(AND(LARGE('Sch A. Input'!$CL$15:$CL$41,COUNTIF('Sch A. Input'!$CL$15:$CL$41,"&gt;="&amp;F992))&lt;E992,F992&lt;&gt;0),"Leaver",Q992-Z992)</f>
        <v>0</v>
      </c>
      <c r="AC992" s="94">
        <f t="shared" si="163"/>
        <v>0</v>
      </c>
      <c r="BK992" s="2"/>
      <c r="BL992" s="2"/>
      <c r="CI992"/>
    </row>
    <row r="993" spans="2:87" x14ac:dyDescent="0.35">
      <c r="B993" s="70" t="str">
        <f>IF('Sch A. Input'!B991="","",'Sch A. Input'!B991)</f>
        <v/>
      </c>
      <c r="C993" s="75" t="str">
        <f>IF('Sch A. Input'!C991="","",'Sch A. Input'!C991)</f>
        <v/>
      </c>
      <c r="D993" s="71" t="str">
        <f>IF('Sch A. Input'!D991="","",'Sch A. Input'!D991)</f>
        <v/>
      </c>
      <c r="E993" s="71">
        <f>'Sch A. Input'!E991</f>
        <v>45016</v>
      </c>
      <c r="F993" s="71">
        <f>'Sch A. Input'!F991</f>
        <v>0</v>
      </c>
      <c r="G993" s="226">
        <f>SUMIFS('Sch A. Input'!H991:CJ991,'Sch A. Input'!$H$13:$CJ$13,$L$11,'Sch A. Input'!$H$14:$CJ$14,"Recurring")</f>
        <v>0</v>
      </c>
      <c r="H993" s="226">
        <f>SUMIFS('Sch A. Input'!H991:CJ991,'Sch A. Input'!$H$13:$CJ$13,$L$11,'Sch A. Input'!$H$14:$CJ$14,"One-time")</f>
        <v>0</v>
      </c>
      <c r="I993" s="227">
        <f t="shared" si="157"/>
        <v>0</v>
      </c>
      <c r="J993" s="228">
        <f>SUMIFS('Sch A. Input'!H991:CJ991,'Sch A. Input'!$H$14:$CJ$14,"Recurring",'Sch A. Input'!$H$13:$CJ$13,"&lt;="&amp;$L$11)</f>
        <v>0</v>
      </c>
      <c r="K993" s="228">
        <f>SUMIFS('Sch A. Input'!H991:CJ991,'Sch A. Input'!$H$14:$CJ$14,"One-time",'Sch A. Input'!$H$13:$CJ$13,"&lt;="&amp;$L$11)</f>
        <v>0</v>
      </c>
      <c r="L993" s="229">
        <f t="shared" si="158"/>
        <v>0</v>
      </c>
      <c r="M993" s="228">
        <f t="shared" si="159"/>
        <v>0</v>
      </c>
      <c r="N993" s="228">
        <f t="shared" si="160"/>
        <v>0</v>
      </c>
      <c r="O993" s="259">
        <f t="shared" si="161"/>
        <v>0</v>
      </c>
      <c r="P993" s="268">
        <f t="shared" si="155"/>
        <v>0</v>
      </c>
      <c r="Q993" s="231">
        <f t="shared" si="156"/>
        <v>0</v>
      </c>
      <c r="R993" s="97">
        <f t="shared" si="162"/>
        <v>0</v>
      </c>
      <c r="S993" s="237">
        <f>IF(AND(LARGE('Sch A. Input'!$CL$15:$CL$41,COUNTIF('Sch A. Input'!$CL$15:$CL$41,"&gt;="&amp;F993))&lt;E993,F993&lt;&gt;0),"Leaver",J993-G993)</f>
        <v>0</v>
      </c>
      <c r="T993" s="237">
        <f>IF(AND(LARGE('Sch A. Input'!$CL$15:$CL$41,COUNTIF('Sch A. Input'!$CL$15:$CL$41,"&gt;="&amp;F993))&lt;E993,F993&lt;&gt;0),"Leaver",K993-H993)</f>
        <v>0</v>
      </c>
      <c r="U993" s="238">
        <f>IF(AND(LARGE('Sch A. Input'!$CL$15:$CL$41,COUNTIF('Sch A. Input'!$CL$15:$CL$41,"&gt;="&amp;F993))&lt;E993,F993&lt;&gt;0),"Leaver",L993-I993)</f>
        <v>0</v>
      </c>
      <c r="V993" s="238">
        <f>IF(AND(LARGE('Sch A. Input'!$CL$15:$CL$41,COUNTIF('Sch A. Input'!$CL$15:$CL$41,"&gt;="&amp;F993))&lt;E993,F993&lt;&gt;0),"Leaver",IFERROR(S993/X993*$M$9,0))</f>
        <v>0</v>
      </c>
      <c r="W993" s="238">
        <f>IF(AND(LARGE('Sch A. Input'!$CL$15:$CL$41,COUNTIF('Sch A. Input'!$CL$15:$CL$41,"&gt;="&amp;F993))&lt;E993,F993&lt;&gt;0),"Leaver",V993+T993)</f>
        <v>0</v>
      </c>
      <c r="X993" s="264">
        <f>IF(AND(LARGE('Sch A. Input'!$CL$15:$CL$41,COUNTIF('Sch A. Input'!$CL$15:$CL$41,"&gt;="&amp;F993))&lt;E993,F993&lt;&gt;0),"Leaver",IF(OR(D993="",D993&gt;$L$11,($L$11-14)&lt;$K$9),0,(E993+1-D993)/14-1))</f>
        <v>0</v>
      </c>
      <c r="Y993" s="265">
        <f>IF(AND(LARGE('Sch A. Input'!$CL$15:$CL$41,COUNTIF('Sch A. Input'!$CL$15:$CL$41,"&gt;="&amp;F993))&lt;E993,F993&lt;&gt;0),"Leaver",IFERROR(IF((S993/$X993*$M$9+T993)&gt;$D$12,"YES","NO"),0))</f>
        <v>0</v>
      </c>
      <c r="Z993" s="225">
        <f>IF(AND(LARGE('Sch A. Input'!$CL$15:$CL$41,COUNTIF('Sch A. Input'!$CL$15:$CL$41,"&gt;="&amp;F993))&lt;E993,F993&lt;&gt;0),"Leaver",IFERROR(IF($Y993="YES",MIN($U993*($G$12/$D$12),$G$12),(SUMPRODUCT(--((MIN(W993,$D$12))&gt;$C$9:$C$12),((MIN(W993,$D$12))-$C$9:$C$12),$H$9:$H$12))-((1-(X993/$M$9))*(SUMPRODUCT(--((MIN(V993,$D$12))&gt;$C$9:$C$12),((MIN(V993,$D$12))-$C$9:$C$12),$H$9:$H$12)))),0))</f>
        <v>0</v>
      </c>
      <c r="AA993" s="169">
        <f>IF(AND(LARGE('Sch A. Input'!$CL$15:$CL$41,COUNTIF('Sch A. Input'!$CL$15:$CL$41,"&gt;="&amp;F993))&lt;E993,F993&lt;&gt;0),"Leaver",IFERROR(Z993/U993,0))</f>
        <v>0</v>
      </c>
      <c r="AB993" s="170">
        <f>IF(AND(LARGE('Sch A. Input'!$CL$15:$CL$41,COUNTIF('Sch A. Input'!$CL$15:$CL$41,"&gt;="&amp;F993))&lt;E993,F993&lt;&gt;0),"Leaver",Q993-Z993)</f>
        <v>0</v>
      </c>
      <c r="AC993" s="94">
        <f t="shared" si="163"/>
        <v>0</v>
      </c>
      <c r="BK993" s="2"/>
      <c r="BL993" s="2"/>
      <c r="CI993"/>
    </row>
    <row r="994" spans="2:87" x14ac:dyDescent="0.35">
      <c r="B994" s="70" t="str">
        <f>IF('Sch A. Input'!B992="","",'Sch A. Input'!B992)</f>
        <v/>
      </c>
      <c r="C994" s="75" t="str">
        <f>IF('Sch A. Input'!C992="","",'Sch A. Input'!C992)</f>
        <v/>
      </c>
      <c r="D994" s="71" t="str">
        <f>IF('Sch A. Input'!D992="","",'Sch A. Input'!D992)</f>
        <v/>
      </c>
      <c r="E994" s="71">
        <f>'Sch A. Input'!E992</f>
        <v>45016</v>
      </c>
      <c r="F994" s="71">
        <f>'Sch A. Input'!F992</f>
        <v>0</v>
      </c>
      <c r="G994" s="226">
        <f>SUMIFS('Sch A. Input'!H992:CJ992,'Sch A. Input'!$H$13:$CJ$13,$L$11,'Sch A. Input'!$H$14:$CJ$14,"Recurring")</f>
        <v>0</v>
      </c>
      <c r="H994" s="226">
        <f>SUMIFS('Sch A. Input'!H992:CJ992,'Sch A. Input'!$H$13:$CJ$13,$L$11,'Sch A. Input'!$H$14:$CJ$14,"One-time")</f>
        <v>0</v>
      </c>
      <c r="I994" s="227">
        <f t="shared" si="157"/>
        <v>0</v>
      </c>
      <c r="J994" s="228">
        <f>SUMIFS('Sch A. Input'!H992:CJ992,'Sch A. Input'!$H$14:$CJ$14,"Recurring",'Sch A. Input'!$H$13:$CJ$13,"&lt;="&amp;$L$11)</f>
        <v>0</v>
      </c>
      <c r="K994" s="228">
        <f>SUMIFS('Sch A. Input'!H992:CJ992,'Sch A. Input'!$H$14:$CJ$14,"One-time",'Sch A. Input'!$H$13:$CJ$13,"&lt;="&amp;$L$11)</f>
        <v>0</v>
      </c>
      <c r="L994" s="229">
        <f t="shared" si="158"/>
        <v>0</v>
      </c>
      <c r="M994" s="228">
        <f t="shared" si="159"/>
        <v>0</v>
      </c>
      <c r="N994" s="228">
        <f t="shared" si="160"/>
        <v>0</v>
      </c>
      <c r="O994" s="259">
        <f t="shared" si="161"/>
        <v>0</v>
      </c>
      <c r="P994" s="268">
        <f t="shared" si="155"/>
        <v>0</v>
      </c>
      <c r="Q994" s="231">
        <f t="shared" si="156"/>
        <v>0</v>
      </c>
      <c r="R994" s="97">
        <f t="shared" si="162"/>
        <v>0</v>
      </c>
      <c r="S994" s="237">
        <f>IF(AND(LARGE('Sch A. Input'!$CL$15:$CL$41,COUNTIF('Sch A. Input'!$CL$15:$CL$41,"&gt;="&amp;F994))&lt;E994,F994&lt;&gt;0),"Leaver",J994-G994)</f>
        <v>0</v>
      </c>
      <c r="T994" s="237">
        <f>IF(AND(LARGE('Sch A. Input'!$CL$15:$CL$41,COUNTIF('Sch A. Input'!$CL$15:$CL$41,"&gt;="&amp;F994))&lt;E994,F994&lt;&gt;0),"Leaver",K994-H994)</f>
        <v>0</v>
      </c>
      <c r="U994" s="238">
        <f>IF(AND(LARGE('Sch A. Input'!$CL$15:$CL$41,COUNTIF('Sch A. Input'!$CL$15:$CL$41,"&gt;="&amp;F994))&lt;E994,F994&lt;&gt;0),"Leaver",L994-I994)</f>
        <v>0</v>
      </c>
      <c r="V994" s="238">
        <f>IF(AND(LARGE('Sch A. Input'!$CL$15:$CL$41,COUNTIF('Sch A. Input'!$CL$15:$CL$41,"&gt;="&amp;F994))&lt;E994,F994&lt;&gt;0),"Leaver",IFERROR(S994/X994*$M$9,0))</f>
        <v>0</v>
      </c>
      <c r="W994" s="238">
        <f>IF(AND(LARGE('Sch A. Input'!$CL$15:$CL$41,COUNTIF('Sch A. Input'!$CL$15:$CL$41,"&gt;="&amp;F994))&lt;E994,F994&lt;&gt;0),"Leaver",V994+T994)</f>
        <v>0</v>
      </c>
      <c r="X994" s="264">
        <f>IF(AND(LARGE('Sch A. Input'!$CL$15:$CL$41,COUNTIF('Sch A. Input'!$CL$15:$CL$41,"&gt;="&amp;F994))&lt;E994,F994&lt;&gt;0),"Leaver",IF(OR(D994="",D994&gt;$L$11,($L$11-14)&lt;$K$9),0,(E994+1-D994)/14-1))</f>
        <v>0</v>
      </c>
      <c r="Y994" s="265">
        <f>IF(AND(LARGE('Sch A. Input'!$CL$15:$CL$41,COUNTIF('Sch A. Input'!$CL$15:$CL$41,"&gt;="&amp;F994))&lt;E994,F994&lt;&gt;0),"Leaver",IFERROR(IF((S994/$X994*$M$9+T994)&gt;$D$12,"YES","NO"),0))</f>
        <v>0</v>
      </c>
      <c r="Z994" s="225">
        <f>IF(AND(LARGE('Sch A. Input'!$CL$15:$CL$41,COUNTIF('Sch A. Input'!$CL$15:$CL$41,"&gt;="&amp;F994))&lt;E994,F994&lt;&gt;0),"Leaver",IFERROR(IF($Y994="YES",MIN($U994*($G$12/$D$12),$G$12),(SUMPRODUCT(--((MIN(W994,$D$12))&gt;$C$9:$C$12),((MIN(W994,$D$12))-$C$9:$C$12),$H$9:$H$12))-((1-(X994/$M$9))*(SUMPRODUCT(--((MIN(V994,$D$12))&gt;$C$9:$C$12),((MIN(V994,$D$12))-$C$9:$C$12),$H$9:$H$12)))),0))</f>
        <v>0</v>
      </c>
      <c r="AA994" s="169">
        <f>IF(AND(LARGE('Sch A. Input'!$CL$15:$CL$41,COUNTIF('Sch A. Input'!$CL$15:$CL$41,"&gt;="&amp;F994))&lt;E994,F994&lt;&gt;0),"Leaver",IFERROR(Z994/U994,0))</f>
        <v>0</v>
      </c>
      <c r="AB994" s="170">
        <f>IF(AND(LARGE('Sch A. Input'!$CL$15:$CL$41,COUNTIF('Sch A. Input'!$CL$15:$CL$41,"&gt;="&amp;F994))&lt;E994,F994&lt;&gt;0),"Leaver",Q994-Z994)</f>
        <v>0</v>
      </c>
      <c r="AC994" s="94">
        <f t="shared" si="163"/>
        <v>0</v>
      </c>
      <c r="BK994" s="2"/>
      <c r="BL994" s="2"/>
      <c r="CI994"/>
    </row>
    <row r="995" spans="2:87" x14ac:dyDescent="0.35">
      <c r="B995" s="70" t="str">
        <f>IF('Sch A. Input'!B993="","",'Sch A. Input'!B993)</f>
        <v/>
      </c>
      <c r="C995" s="75" t="str">
        <f>IF('Sch A. Input'!C993="","",'Sch A. Input'!C993)</f>
        <v/>
      </c>
      <c r="D995" s="71" t="str">
        <f>IF('Sch A. Input'!D993="","",'Sch A. Input'!D993)</f>
        <v/>
      </c>
      <c r="E995" s="71">
        <f>'Sch A. Input'!E993</f>
        <v>45016</v>
      </c>
      <c r="F995" s="71">
        <f>'Sch A. Input'!F993</f>
        <v>0</v>
      </c>
      <c r="G995" s="226">
        <f>SUMIFS('Sch A. Input'!H993:CJ993,'Sch A. Input'!$H$13:$CJ$13,$L$11,'Sch A. Input'!$H$14:$CJ$14,"Recurring")</f>
        <v>0</v>
      </c>
      <c r="H995" s="226">
        <f>SUMIFS('Sch A. Input'!H993:CJ993,'Sch A. Input'!$H$13:$CJ$13,$L$11,'Sch A. Input'!$H$14:$CJ$14,"One-time")</f>
        <v>0</v>
      </c>
      <c r="I995" s="227">
        <f t="shared" si="157"/>
        <v>0</v>
      </c>
      <c r="J995" s="228">
        <f>SUMIFS('Sch A. Input'!H993:CJ993,'Sch A. Input'!$H$14:$CJ$14,"Recurring",'Sch A. Input'!$H$13:$CJ$13,"&lt;="&amp;$L$11)</f>
        <v>0</v>
      </c>
      <c r="K995" s="228">
        <f>SUMIFS('Sch A. Input'!H993:CJ993,'Sch A. Input'!$H$14:$CJ$14,"One-time",'Sch A. Input'!$H$13:$CJ$13,"&lt;="&amp;$L$11)</f>
        <v>0</v>
      </c>
      <c r="L995" s="229">
        <f t="shared" si="158"/>
        <v>0</v>
      </c>
      <c r="M995" s="228">
        <f t="shared" si="159"/>
        <v>0</v>
      </c>
      <c r="N995" s="228">
        <f t="shared" si="160"/>
        <v>0</v>
      </c>
      <c r="O995" s="259">
        <f t="shared" si="161"/>
        <v>0</v>
      </c>
      <c r="P995" s="268">
        <f t="shared" si="155"/>
        <v>0</v>
      </c>
      <c r="Q995" s="231">
        <f t="shared" si="156"/>
        <v>0</v>
      </c>
      <c r="R995" s="97">
        <f t="shared" si="162"/>
        <v>0</v>
      </c>
      <c r="S995" s="237">
        <f>IF(AND(LARGE('Sch A. Input'!$CL$15:$CL$41,COUNTIF('Sch A. Input'!$CL$15:$CL$41,"&gt;="&amp;F995))&lt;E995,F995&lt;&gt;0),"Leaver",J995-G995)</f>
        <v>0</v>
      </c>
      <c r="T995" s="237">
        <f>IF(AND(LARGE('Sch A. Input'!$CL$15:$CL$41,COUNTIF('Sch A. Input'!$CL$15:$CL$41,"&gt;="&amp;F995))&lt;E995,F995&lt;&gt;0),"Leaver",K995-H995)</f>
        <v>0</v>
      </c>
      <c r="U995" s="238">
        <f>IF(AND(LARGE('Sch A. Input'!$CL$15:$CL$41,COUNTIF('Sch A. Input'!$CL$15:$CL$41,"&gt;="&amp;F995))&lt;E995,F995&lt;&gt;0),"Leaver",L995-I995)</f>
        <v>0</v>
      </c>
      <c r="V995" s="238">
        <f>IF(AND(LARGE('Sch A. Input'!$CL$15:$CL$41,COUNTIF('Sch A. Input'!$CL$15:$CL$41,"&gt;="&amp;F995))&lt;E995,F995&lt;&gt;0),"Leaver",IFERROR(S995/X995*$M$9,0))</f>
        <v>0</v>
      </c>
      <c r="W995" s="238">
        <f>IF(AND(LARGE('Sch A. Input'!$CL$15:$CL$41,COUNTIF('Sch A. Input'!$CL$15:$CL$41,"&gt;="&amp;F995))&lt;E995,F995&lt;&gt;0),"Leaver",V995+T995)</f>
        <v>0</v>
      </c>
      <c r="X995" s="264">
        <f>IF(AND(LARGE('Sch A. Input'!$CL$15:$CL$41,COUNTIF('Sch A. Input'!$CL$15:$CL$41,"&gt;="&amp;F995))&lt;E995,F995&lt;&gt;0),"Leaver",IF(OR(D995="",D995&gt;$L$11,($L$11-14)&lt;$K$9),0,(E995+1-D995)/14-1))</f>
        <v>0</v>
      </c>
      <c r="Y995" s="265">
        <f>IF(AND(LARGE('Sch A. Input'!$CL$15:$CL$41,COUNTIF('Sch A. Input'!$CL$15:$CL$41,"&gt;="&amp;F995))&lt;E995,F995&lt;&gt;0),"Leaver",IFERROR(IF((S995/$X995*$M$9+T995)&gt;$D$12,"YES","NO"),0))</f>
        <v>0</v>
      </c>
      <c r="Z995" s="225">
        <f>IF(AND(LARGE('Sch A. Input'!$CL$15:$CL$41,COUNTIF('Sch A. Input'!$CL$15:$CL$41,"&gt;="&amp;F995))&lt;E995,F995&lt;&gt;0),"Leaver",IFERROR(IF($Y995="YES",MIN($U995*($G$12/$D$12),$G$12),(SUMPRODUCT(--((MIN(W995,$D$12))&gt;$C$9:$C$12),((MIN(W995,$D$12))-$C$9:$C$12),$H$9:$H$12))-((1-(X995/$M$9))*(SUMPRODUCT(--((MIN(V995,$D$12))&gt;$C$9:$C$12),((MIN(V995,$D$12))-$C$9:$C$12),$H$9:$H$12)))),0))</f>
        <v>0</v>
      </c>
      <c r="AA995" s="169">
        <f>IF(AND(LARGE('Sch A. Input'!$CL$15:$CL$41,COUNTIF('Sch A. Input'!$CL$15:$CL$41,"&gt;="&amp;F995))&lt;E995,F995&lt;&gt;0),"Leaver",IFERROR(Z995/U995,0))</f>
        <v>0</v>
      </c>
      <c r="AB995" s="170">
        <f>IF(AND(LARGE('Sch A. Input'!$CL$15:$CL$41,COUNTIF('Sch A. Input'!$CL$15:$CL$41,"&gt;="&amp;F995))&lt;E995,F995&lt;&gt;0),"Leaver",Q995-Z995)</f>
        <v>0</v>
      </c>
      <c r="AC995" s="94">
        <f t="shared" si="163"/>
        <v>0</v>
      </c>
      <c r="BK995" s="2"/>
      <c r="BL995" s="2"/>
      <c r="CI995"/>
    </row>
    <row r="996" spans="2:87" x14ac:dyDescent="0.35">
      <c r="B996" s="70" t="str">
        <f>IF('Sch A. Input'!B994="","",'Sch A. Input'!B994)</f>
        <v/>
      </c>
      <c r="C996" s="75" t="str">
        <f>IF('Sch A. Input'!C994="","",'Sch A. Input'!C994)</f>
        <v/>
      </c>
      <c r="D996" s="71" t="str">
        <f>IF('Sch A. Input'!D994="","",'Sch A. Input'!D994)</f>
        <v/>
      </c>
      <c r="E996" s="71">
        <f>'Sch A. Input'!E994</f>
        <v>45016</v>
      </c>
      <c r="F996" s="71">
        <f>'Sch A. Input'!F994</f>
        <v>0</v>
      </c>
      <c r="G996" s="226">
        <f>SUMIFS('Sch A. Input'!H994:CJ994,'Sch A. Input'!$H$13:$CJ$13,$L$11,'Sch A. Input'!$H$14:$CJ$14,"Recurring")</f>
        <v>0</v>
      </c>
      <c r="H996" s="226">
        <f>SUMIFS('Sch A. Input'!H994:CJ994,'Sch A. Input'!$H$13:$CJ$13,$L$11,'Sch A. Input'!$H$14:$CJ$14,"One-time")</f>
        <v>0</v>
      </c>
      <c r="I996" s="227">
        <f t="shared" si="157"/>
        <v>0</v>
      </c>
      <c r="J996" s="228">
        <f>SUMIFS('Sch A. Input'!H994:CJ994,'Sch A. Input'!$H$14:$CJ$14,"Recurring",'Sch A. Input'!$H$13:$CJ$13,"&lt;="&amp;$L$11)</f>
        <v>0</v>
      </c>
      <c r="K996" s="228">
        <f>SUMIFS('Sch A. Input'!H994:CJ994,'Sch A. Input'!$H$14:$CJ$14,"One-time",'Sch A. Input'!$H$13:$CJ$13,"&lt;="&amp;$L$11)</f>
        <v>0</v>
      </c>
      <c r="L996" s="229">
        <f t="shared" si="158"/>
        <v>0</v>
      </c>
      <c r="M996" s="228">
        <f t="shared" si="159"/>
        <v>0</v>
      </c>
      <c r="N996" s="228">
        <f t="shared" si="160"/>
        <v>0</v>
      </c>
      <c r="O996" s="259">
        <f t="shared" si="161"/>
        <v>0</v>
      </c>
      <c r="P996" s="268">
        <f t="shared" si="155"/>
        <v>0</v>
      </c>
      <c r="Q996" s="231">
        <f t="shared" si="156"/>
        <v>0</v>
      </c>
      <c r="R996" s="97">
        <f t="shared" si="162"/>
        <v>0</v>
      </c>
      <c r="S996" s="237">
        <f>IF(AND(LARGE('Sch A. Input'!$CL$15:$CL$41,COUNTIF('Sch A. Input'!$CL$15:$CL$41,"&gt;="&amp;F996))&lt;E996,F996&lt;&gt;0),"Leaver",J996-G996)</f>
        <v>0</v>
      </c>
      <c r="T996" s="237">
        <f>IF(AND(LARGE('Sch A. Input'!$CL$15:$CL$41,COUNTIF('Sch A. Input'!$CL$15:$CL$41,"&gt;="&amp;F996))&lt;E996,F996&lt;&gt;0),"Leaver",K996-H996)</f>
        <v>0</v>
      </c>
      <c r="U996" s="238">
        <f>IF(AND(LARGE('Sch A. Input'!$CL$15:$CL$41,COUNTIF('Sch A. Input'!$CL$15:$CL$41,"&gt;="&amp;F996))&lt;E996,F996&lt;&gt;0),"Leaver",L996-I996)</f>
        <v>0</v>
      </c>
      <c r="V996" s="238">
        <f>IF(AND(LARGE('Sch A. Input'!$CL$15:$CL$41,COUNTIF('Sch A. Input'!$CL$15:$CL$41,"&gt;="&amp;F996))&lt;E996,F996&lt;&gt;0),"Leaver",IFERROR(S996/X996*$M$9,0))</f>
        <v>0</v>
      </c>
      <c r="W996" s="238">
        <f>IF(AND(LARGE('Sch A. Input'!$CL$15:$CL$41,COUNTIF('Sch A. Input'!$CL$15:$CL$41,"&gt;="&amp;F996))&lt;E996,F996&lt;&gt;0),"Leaver",V996+T996)</f>
        <v>0</v>
      </c>
      <c r="X996" s="264">
        <f>IF(AND(LARGE('Sch A. Input'!$CL$15:$CL$41,COUNTIF('Sch A. Input'!$CL$15:$CL$41,"&gt;="&amp;F996))&lt;E996,F996&lt;&gt;0),"Leaver",IF(OR(D996="",D996&gt;$L$11,($L$11-14)&lt;$K$9),0,(E996+1-D996)/14-1))</f>
        <v>0</v>
      </c>
      <c r="Y996" s="265">
        <f>IF(AND(LARGE('Sch A. Input'!$CL$15:$CL$41,COUNTIF('Sch A. Input'!$CL$15:$CL$41,"&gt;="&amp;F996))&lt;E996,F996&lt;&gt;0),"Leaver",IFERROR(IF((S996/$X996*$M$9+T996)&gt;$D$12,"YES","NO"),0))</f>
        <v>0</v>
      </c>
      <c r="Z996" s="225">
        <f>IF(AND(LARGE('Sch A. Input'!$CL$15:$CL$41,COUNTIF('Sch A. Input'!$CL$15:$CL$41,"&gt;="&amp;F996))&lt;E996,F996&lt;&gt;0),"Leaver",IFERROR(IF($Y996="YES",MIN($U996*($G$12/$D$12),$G$12),(SUMPRODUCT(--((MIN(W996,$D$12))&gt;$C$9:$C$12),((MIN(W996,$D$12))-$C$9:$C$12),$H$9:$H$12))-((1-(X996/$M$9))*(SUMPRODUCT(--((MIN(V996,$D$12))&gt;$C$9:$C$12),((MIN(V996,$D$12))-$C$9:$C$12),$H$9:$H$12)))),0))</f>
        <v>0</v>
      </c>
      <c r="AA996" s="169">
        <f>IF(AND(LARGE('Sch A. Input'!$CL$15:$CL$41,COUNTIF('Sch A. Input'!$CL$15:$CL$41,"&gt;="&amp;F996))&lt;E996,F996&lt;&gt;0),"Leaver",IFERROR(Z996/U996,0))</f>
        <v>0</v>
      </c>
      <c r="AB996" s="170">
        <f>IF(AND(LARGE('Sch A. Input'!$CL$15:$CL$41,COUNTIF('Sch A. Input'!$CL$15:$CL$41,"&gt;="&amp;F996))&lt;E996,F996&lt;&gt;0),"Leaver",Q996-Z996)</f>
        <v>0</v>
      </c>
      <c r="AC996" s="94">
        <f t="shared" si="163"/>
        <v>0</v>
      </c>
      <c r="BK996" s="2"/>
      <c r="BL996" s="2"/>
      <c r="CI996"/>
    </row>
    <row r="997" spans="2:87" x14ac:dyDescent="0.35">
      <c r="B997" s="70" t="str">
        <f>IF('Sch A. Input'!B995="","",'Sch A. Input'!B995)</f>
        <v/>
      </c>
      <c r="C997" s="75" t="str">
        <f>IF('Sch A. Input'!C995="","",'Sch A. Input'!C995)</f>
        <v/>
      </c>
      <c r="D997" s="71" t="str">
        <f>IF('Sch A. Input'!D995="","",'Sch A. Input'!D995)</f>
        <v/>
      </c>
      <c r="E997" s="71">
        <f>'Sch A. Input'!E995</f>
        <v>45016</v>
      </c>
      <c r="F997" s="71">
        <f>'Sch A. Input'!F995</f>
        <v>0</v>
      </c>
      <c r="G997" s="226">
        <f>SUMIFS('Sch A. Input'!H995:CJ995,'Sch A. Input'!$H$13:$CJ$13,$L$11,'Sch A. Input'!$H$14:$CJ$14,"Recurring")</f>
        <v>0</v>
      </c>
      <c r="H997" s="226">
        <f>SUMIFS('Sch A. Input'!H995:CJ995,'Sch A. Input'!$H$13:$CJ$13,$L$11,'Sch A. Input'!$H$14:$CJ$14,"One-time")</f>
        <v>0</v>
      </c>
      <c r="I997" s="227">
        <f t="shared" si="157"/>
        <v>0</v>
      </c>
      <c r="J997" s="228">
        <f>SUMIFS('Sch A. Input'!H995:CJ995,'Sch A. Input'!$H$14:$CJ$14,"Recurring",'Sch A. Input'!$H$13:$CJ$13,"&lt;="&amp;$L$11)</f>
        <v>0</v>
      </c>
      <c r="K997" s="228">
        <f>SUMIFS('Sch A. Input'!H995:CJ995,'Sch A. Input'!$H$14:$CJ$14,"One-time",'Sch A. Input'!$H$13:$CJ$13,"&lt;="&amp;$L$11)</f>
        <v>0</v>
      </c>
      <c r="L997" s="229">
        <f t="shared" si="158"/>
        <v>0</v>
      </c>
      <c r="M997" s="228">
        <f t="shared" si="159"/>
        <v>0</v>
      </c>
      <c r="N997" s="228">
        <f t="shared" si="160"/>
        <v>0</v>
      </c>
      <c r="O997" s="259">
        <f t="shared" si="161"/>
        <v>0</v>
      </c>
      <c r="P997" s="268">
        <f t="shared" si="155"/>
        <v>0</v>
      </c>
      <c r="Q997" s="231">
        <f t="shared" si="156"/>
        <v>0</v>
      </c>
      <c r="R997" s="97">
        <f t="shared" si="162"/>
        <v>0</v>
      </c>
      <c r="S997" s="237">
        <f>IF(AND(LARGE('Sch A. Input'!$CL$15:$CL$41,COUNTIF('Sch A. Input'!$CL$15:$CL$41,"&gt;="&amp;F997))&lt;E997,F997&lt;&gt;0),"Leaver",J997-G997)</f>
        <v>0</v>
      </c>
      <c r="T997" s="237">
        <f>IF(AND(LARGE('Sch A. Input'!$CL$15:$CL$41,COUNTIF('Sch A. Input'!$CL$15:$CL$41,"&gt;="&amp;F997))&lt;E997,F997&lt;&gt;0),"Leaver",K997-H997)</f>
        <v>0</v>
      </c>
      <c r="U997" s="238">
        <f>IF(AND(LARGE('Sch A. Input'!$CL$15:$CL$41,COUNTIF('Sch A. Input'!$CL$15:$CL$41,"&gt;="&amp;F997))&lt;E997,F997&lt;&gt;0),"Leaver",L997-I997)</f>
        <v>0</v>
      </c>
      <c r="V997" s="238">
        <f>IF(AND(LARGE('Sch A. Input'!$CL$15:$CL$41,COUNTIF('Sch A. Input'!$CL$15:$CL$41,"&gt;="&amp;F997))&lt;E997,F997&lt;&gt;0),"Leaver",IFERROR(S997/X997*$M$9,0))</f>
        <v>0</v>
      </c>
      <c r="W997" s="238">
        <f>IF(AND(LARGE('Sch A. Input'!$CL$15:$CL$41,COUNTIF('Sch A. Input'!$CL$15:$CL$41,"&gt;="&amp;F997))&lt;E997,F997&lt;&gt;0),"Leaver",V997+T997)</f>
        <v>0</v>
      </c>
      <c r="X997" s="264">
        <f>IF(AND(LARGE('Sch A. Input'!$CL$15:$CL$41,COUNTIF('Sch A. Input'!$CL$15:$CL$41,"&gt;="&amp;F997))&lt;E997,F997&lt;&gt;0),"Leaver",IF(OR(D997="",D997&gt;$L$11,($L$11-14)&lt;$K$9),0,(E997+1-D997)/14-1))</f>
        <v>0</v>
      </c>
      <c r="Y997" s="265">
        <f>IF(AND(LARGE('Sch A. Input'!$CL$15:$CL$41,COUNTIF('Sch A. Input'!$CL$15:$CL$41,"&gt;="&amp;F997))&lt;E997,F997&lt;&gt;0),"Leaver",IFERROR(IF((S997/$X997*$M$9+T997)&gt;$D$12,"YES","NO"),0))</f>
        <v>0</v>
      </c>
      <c r="Z997" s="225">
        <f>IF(AND(LARGE('Sch A. Input'!$CL$15:$CL$41,COUNTIF('Sch A. Input'!$CL$15:$CL$41,"&gt;="&amp;F997))&lt;E997,F997&lt;&gt;0),"Leaver",IFERROR(IF($Y997="YES",MIN($U997*($G$12/$D$12),$G$12),(SUMPRODUCT(--((MIN(W997,$D$12))&gt;$C$9:$C$12),((MIN(W997,$D$12))-$C$9:$C$12),$H$9:$H$12))-((1-(X997/$M$9))*(SUMPRODUCT(--((MIN(V997,$D$12))&gt;$C$9:$C$12),((MIN(V997,$D$12))-$C$9:$C$12),$H$9:$H$12)))),0))</f>
        <v>0</v>
      </c>
      <c r="AA997" s="169">
        <f>IF(AND(LARGE('Sch A. Input'!$CL$15:$CL$41,COUNTIF('Sch A. Input'!$CL$15:$CL$41,"&gt;="&amp;F997))&lt;E997,F997&lt;&gt;0),"Leaver",IFERROR(Z997/U997,0))</f>
        <v>0</v>
      </c>
      <c r="AB997" s="170">
        <f>IF(AND(LARGE('Sch A. Input'!$CL$15:$CL$41,COUNTIF('Sch A. Input'!$CL$15:$CL$41,"&gt;="&amp;F997))&lt;E997,F997&lt;&gt;0),"Leaver",Q997-Z997)</f>
        <v>0</v>
      </c>
      <c r="AC997" s="94">
        <f t="shared" si="163"/>
        <v>0</v>
      </c>
      <c r="BK997" s="2"/>
      <c r="BL997" s="2"/>
      <c r="CI997"/>
    </row>
    <row r="998" spans="2:87" x14ac:dyDescent="0.35">
      <c r="B998" s="70" t="str">
        <f>IF('Sch A. Input'!B996="","",'Sch A. Input'!B996)</f>
        <v/>
      </c>
      <c r="C998" s="75" t="str">
        <f>IF('Sch A. Input'!C996="","",'Sch A. Input'!C996)</f>
        <v/>
      </c>
      <c r="D998" s="71" t="str">
        <f>IF('Sch A. Input'!D996="","",'Sch A. Input'!D996)</f>
        <v/>
      </c>
      <c r="E998" s="71">
        <f>'Sch A. Input'!E996</f>
        <v>45016</v>
      </c>
      <c r="F998" s="71">
        <f>'Sch A. Input'!F996</f>
        <v>0</v>
      </c>
      <c r="G998" s="226">
        <f>SUMIFS('Sch A. Input'!H996:CJ996,'Sch A. Input'!$H$13:$CJ$13,$L$11,'Sch A. Input'!$H$14:$CJ$14,"Recurring")</f>
        <v>0</v>
      </c>
      <c r="H998" s="226">
        <f>SUMIFS('Sch A. Input'!H996:CJ996,'Sch A. Input'!$H$13:$CJ$13,$L$11,'Sch A. Input'!$H$14:$CJ$14,"One-time")</f>
        <v>0</v>
      </c>
      <c r="I998" s="227">
        <f t="shared" si="157"/>
        <v>0</v>
      </c>
      <c r="J998" s="228">
        <f>SUMIFS('Sch A. Input'!H996:CJ996,'Sch A. Input'!$H$14:$CJ$14,"Recurring",'Sch A. Input'!$H$13:$CJ$13,"&lt;="&amp;$L$11)</f>
        <v>0</v>
      </c>
      <c r="K998" s="228">
        <f>SUMIFS('Sch A. Input'!H996:CJ996,'Sch A. Input'!$H$14:$CJ$14,"One-time",'Sch A. Input'!$H$13:$CJ$13,"&lt;="&amp;$L$11)</f>
        <v>0</v>
      </c>
      <c r="L998" s="229">
        <f t="shared" si="158"/>
        <v>0</v>
      </c>
      <c r="M998" s="228">
        <f t="shared" si="159"/>
        <v>0</v>
      </c>
      <c r="N998" s="228">
        <f t="shared" si="160"/>
        <v>0</v>
      </c>
      <c r="O998" s="259">
        <f t="shared" si="161"/>
        <v>0</v>
      </c>
      <c r="P998" s="268">
        <f t="shared" si="155"/>
        <v>0</v>
      </c>
      <c r="Q998" s="231">
        <f t="shared" si="156"/>
        <v>0</v>
      </c>
      <c r="R998" s="97">
        <f t="shared" si="162"/>
        <v>0</v>
      </c>
      <c r="S998" s="237">
        <f>IF(AND(LARGE('Sch A. Input'!$CL$15:$CL$41,COUNTIF('Sch A. Input'!$CL$15:$CL$41,"&gt;="&amp;F998))&lt;E998,F998&lt;&gt;0),"Leaver",J998-G998)</f>
        <v>0</v>
      </c>
      <c r="T998" s="237">
        <f>IF(AND(LARGE('Sch A. Input'!$CL$15:$CL$41,COUNTIF('Sch A. Input'!$CL$15:$CL$41,"&gt;="&amp;F998))&lt;E998,F998&lt;&gt;0),"Leaver",K998-H998)</f>
        <v>0</v>
      </c>
      <c r="U998" s="238">
        <f>IF(AND(LARGE('Sch A. Input'!$CL$15:$CL$41,COUNTIF('Sch A. Input'!$CL$15:$CL$41,"&gt;="&amp;F998))&lt;E998,F998&lt;&gt;0),"Leaver",L998-I998)</f>
        <v>0</v>
      </c>
      <c r="V998" s="238">
        <f>IF(AND(LARGE('Sch A. Input'!$CL$15:$CL$41,COUNTIF('Sch A. Input'!$CL$15:$CL$41,"&gt;="&amp;F998))&lt;E998,F998&lt;&gt;0),"Leaver",IFERROR(S998/X998*$M$9,0))</f>
        <v>0</v>
      </c>
      <c r="W998" s="238">
        <f>IF(AND(LARGE('Sch A. Input'!$CL$15:$CL$41,COUNTIF('Sch A. Input'!$CL$15:$CL$41,"&gt;="&amp;F998))&lt;E998,F998&lt;&gt;0),"Leaver",V998+T998)</f>
        <v>0</v>
      </c>
      <c r="X998" s="264">
        <f>IF(AND(LARGE('Sch A. Input'!$CL$15:$CL$41,COUNTIF('Sch A. Input'!$CL$15:$CL$41,"&gt;="&amp;F998))&lt;E998,F998&lt;&gt;0),"Leaver",IF(OR(D998="",D998&gt;$L$11,($L$11-14)&lt;$K$9),0,(E998+1-D998)/14-1))</f>
        <v>0</v>
      </c>
      <c r="Y998" s="265">
        <f>IF(AND(LARGE('Sch A. Input'!$CL$15:$CL$41,COUNTIF('Sch A. Input'!$CL$15:$CL$41,"&gt;="&amp;F998))&lt;E998,F998&lt;&gt;0),"Leaver",IFERROR(IF((S998/$X998*$M$9+T998)&gt;$D$12,"YES","NO"),0))</f>
        <v>0</v>
      </c>
      <c r="Z998" s="225">
        <f>IF(AND(LARGE('Sch A. Input'!$CL$15:$CL$41,COUNTIF('Sch A. Input'!$CL$15:$CL$41,"&gt;="&amp;F998))&lt;E998,F998&lt;&gt;0),"Leaver",IFERROR(IF($Y998="YES",MIN($U998*($G$12/$D$12),$G$12),(SUMPRODUCT(--((MIN(W998,$D$12))&gt;$C$9:$C$12),((MIN(W998,$D$12))-$C$9:$C$12),$H$9:$H$12))-((1-(X998/$M$9))*(SUMPRODUCT(--((MIN(V998,$D$12))&gt;$C$9:$C$12),((MIN(V998,$D$12))-$C$9:$C$12),$H$9:$H$12)))),0))</f>
        <v>0</v>
      </c>
      <c r="AA998" s="169">
        <f>IF(AND(LARGE('Sch A. Input'!$CL$15:$CL$41,COUNTIF('Sch A. Input'!$CL$15:$CL$41,"&gt;="&amp;F998))&lt;E998,F998&lt;&gt;0),"Leaver",IFERROR(Z998/U998,0))</f>
        <v>0</v>
      </c>
      <c r="AB998" s="170">
        <f>IF(AND(LARGE('Sch A. Input'!$CL$15:$CL$41,COUNTIF('Sch A. Input'!$CL$15:$CL$41,"&gt;="&amp;F998))&lt;E998,F998&lt;&gt;0),"Leaver",Q998-Z998)</f>
        <v>0</v>
      </c>
      <c r="AC998" s="94">
        <f t="shared" si="163"/>
        <v>0</v>
      </c>
      <c r="BK998" s="2"/>
      <c r="BL998" s="2"/>
      <c r="CI998"/>
    </row>
    <row r="999" spans="2:87" x14ac:dyDescent="0.35">
      <c r="B999" s="70" t="str">
        <f>IF('Sch A. Input'!B997="","",'Sch A. Input'!B997)</f>
        <v/>
      </c>
      <c r="C999" s="75" t="str">
        <f>IF('Sch A. Input'!C997="","",'Sch A. Input'!C997)</f>
        <v/>
      </c>
      <c r="D999" s="71" t="str">
        <f>IF('Sch A. Input'!D997="","",'Sch A. Input'!D997)</f>
        <v/>
      </c>
      <c r="E999" s="71">
        <f>'Sch A. Input'!E997</f>
        <v>45016</v>
      </c>
      <c r="F999" s="71">
        <f>'Sch A. Input'!F997</f>
        <v>0</v>
      </c>
      <c r="G999" s="226">
        <f>SUMIFS('Sch A. Input'!H997:CJ997,'Sch A. Input'!$H$13:$CJ$13,$L$11,'Sch A. Input'!$H$14:$CJ$14,"Recurring")</f>
        <v>0</v>
      </c>
      <c r="H999" s="226">
        <f>SUMIFS('Sch A. Input'!H997:CJ997,'Sch A. Input'!$H$13:$CJ$13,$L$11,'Sch A. Input'!$H$14:$CJ$14,"One-time")</f>
        <v>0</v>
      </c>
      <c r="I999" s="227">
        <f t="shared" si="157"/>
        <v>0</v>
      </c>
      <c r="J999" s="228">
        <f>SUMIFS('Sch A. Input'!H997:CJ997,'Sch A. Input'!$H$14:$CJ$14,"Recurring",'Sch A. Input'!$H$13:$CJ$13,"&lt;="&amp;$L$11)</f>
        <v>0</v>
      </c>
      <c r="K999" s="228">
        <f>SUMIFS('Sch A. Input'!H997:CJ997,'Sch A. Input'!$H$14:$CJ$14,"One-time",'Sch A. Input'!$H$13:$CJ$13,"&lt;="&amp;$L$11)</f>
        <v>0</v>
      </c>
      <c r="L999" s="229">
        <f t="shared" si="158"/>
        <v>0</v>
      </c>
      <c r="M999" s="228">
        <f t="shared" si="159"/>
        <v>0</v>
      </c>
      <c r="N999" s="228">
        <f t="shared" si="160"/>
        <v>0</v>
      </c>
      <c r="O999" s="259">
        <f t="shared" si="161"/>
        <v>0</v>
      </c>
      <c r="P999" s="268">
        <f t="shared" si="155"/>
        <v>0</v>
      </c>
      <c r="Q999" s="231">
        <f t="shared" si="156"/>
        <v>0</v>
      </c>
      <c r="R999" s="97">
        <f t="shared" si="162"/>
        <v>0</v>
      </c>
      <c r="S999" s="237">
        <f>IF(AND(LARGE('Sch A. Input'!$CL$15:$CL$41,COUNTIF('Sch A. Input'!$CL$15:$CL$41,"&gt;="&amp;F999))&lt;E999,F999&lt;&gt;0),"Leaver",J999-G999)</f>
        <v>0</v>
      </c>
      <c r="T999" s="237">
        <f>IF(AND(LARGE('Sch A. Input'!$CL$15:$CL$41,COUNTIF('Sch A. Input'!$CL$15:$CL$41,"&gt;="&amp;F999))&lt;E999,F999&lt;&gt;0),"Leaver",K999-H999)</f>
        <v>0</v>
      </c>
      <c r="U999" s="238">
        <f>IF(AND(LARGE('Sch A. Input'!$CL$15:$CL$41,COUNTIF('Sch A. Input'!$CL$15:$CL$41,"&gt;="&amp;F999))&lt;E999,F999&lt;&gt;0),"Leaver",L999-I999)</f>
        <v>0</v>
      </c>
      <c r="V999" s="238">
        <f>IF(AND(LARGE('Sch A. Input'!$CL$15:$CL$41,COUNTIF('Sch A. Input'!$CL$15:$CL$41,"&gt;="&amp;F999))&lt;E999,F999&lt;&gt;0),"Leaver",IFERROR(S999/X999*$M$9,0))</f>
        <v>0</v>
      </c>
      <c r="W999" s="238">
        <f>IF(AND(LARGE('Sch A. Input'!$CL$15:$CL$41,COUNTIF('Sch A. Input'!$CL$15:$CL$41,"&gt;="&amp;F999))&lt;E999,F999&lt;&gt;0),"Leaver",V999+T999)</f>
        <v>0</v>
      </c>
      <c r="X999" s="264">
        <f>IF(AND(LARGE('Sch A. Input'!$CL$15:$CL$41,COUNTIF('Sch A. Input'!$CL$15:$CL$41,"&gt;="&amp;F999))&lt;E999,F999&lt;&gt;0),"Leaver",IF(OR(D999="",D999&gt;$L$11,($L$11-14)&lt;$K$9),0,(E999+1-D999)/14-1))</f>
        <v>0</v>
      </c>
      <c r="Y999" s="265">
        <f>IF(AND(LARGE('Sch A. Input'!$CL$15:$CL$41,COUNTIF('Sch A. Input'!$CL$15:$CL$41,"&gt;="&amp;F999))&lt;E999,F999&lt;&gt;0),"Leaver",IFERROR(IF((S999/$X999*$M$9+T999)&gt;$D$12,"YES","NO"),0))</f>
        <v>0</v>
      </c>
      <c r="Z999" s="225">
        <f>IF(AND(LARGE('Sch A. Input'!$CL$15:$CL$41,COUNTIF('Sch A. Input'!$CL$15:$CL$41,"&gt;="&amp;F999))&lt;E999,F999&lt;&gt;0),"Leaver",IFERROR(IF($Y999="YES",MIN($U999*($G$12/$D$12),$G$12),(SUMPRODUCT(--((MIN(W999,$D$12))&gt;$C$9:$C$12),((MIN(W999,$D$12))-$C$9:$C$12),$H$9:$H$12))-((1-(X999/$M$9))*(SUMPRODUCT(--((MIN(V999,$D$12))&gt;$C$9:$C$12),((MIN(V999,$D$12))-$C$9:$C$12),$H$9:$H$12)))),0))</f>
        <v>0</v>
      </c>
      <c r="AA999" s="169">
        <f>IF(AND(LARGE('Sch A. Input'!$CL$15:$CL$41,COUNTIF('Sch A. Input'!$CL$15:$CL$41,"&gt;="&amp;F999))&lt;E999,F999&lt;&gt;0),"Leaver",IFERROR(Z999/U999,0))</f>
        <v>0</v>
      </c>
      <c r="AB999" s="170">
        <f>IF(AND(LARGE('Sch A. Input'!$CL$15:$CL$41,COUNTIF('Sch A. Input'!$CL$15:$CL$41,"&gt;="&amp;F999))&lt;E999,F999&lt;&gt;0),"Leaver",Q999-Z999)</f>
        <v>0</v>
      </c>
      <c r="AC999" s="94">
        <f t="shared" si="163"/>
        <v>0</v>
      </c>
      <c r="BK999" s="2"/>
      <c r="BL999" s="2"/>
      <c r="CI999"/>
    </row>
    <row r="1000" spans="2:87" x14ac:dyDescent="0.35">
      <c r="B1000" s="70" t="str">
        <f>IF('Sch A. Input'!B998="","",'Sch A. Input'!B998)</f>
        <v/>
      </c>
      <c r="C1000" s="75" t="str">
        <f>IF('Sch A. Input'!C998="","",'Sch A. Input'!C998)</f>
        <v/>
      </c>
      <c r="D1000" s="71" t="str">
        <f>IF('Sch A. Input'!D998="","",'Sch A. Input'!D998)</f>
        <v/>
      </c>
      <c r="E1000" s="71">
        <f>'Sch A. Input'!E998</f>
        <v>45016</v>
      </c>
      <c r="F1000" s="71">
        <f>'Sch A. Input'!F998</f>
        <v>0</v>
      </c>
      <c r="G1000" s="226">
        <f>SUMIFS('Sch A. Input'!H998:CJ998,'Sch A. Input'!$H$13:$CJ$13,$L$11,'Sch A. Input'!$H$14:$CJ$14,"Recurring")</f>
        <v>0</v>
      </c>
      <c r="H1000" s="226">
        <f>SUMIFS('Sch A. Input'!H998:CJ998,'Sch A. Input'!$H$13:$CJ$13,$L$11,'Sch A. Input'!$H$14:$CJ$14,"One-time")</f>
        <v>0</v>
      </c>
      <c r="I1000" s="227">
        <f t="shared" si="157"/>
        <v>0</v>
      </c>
      <c r="J1000" s="228">
        <f>SUMIFS('Sch A. Input'!H998:CJ998,'Sch A. Input'!$H$14:$CJ$14,"Recurring",'Sch A. Input'!$H$13:$CJ$13,"&lt;="&amp;$L$11)</f>
        <v>0</v>
      </c>
      <c r="K1000" s="228">
        <f>SUMIFS('Sch A. Input'!H998:CJ998,'Sch A. Input'!$H$14:$CJ$14,"One-time",'Sch A. Input'!$H$13:$CJ$13,"&lt;="&amp;$L$11)</f>
        <v>0</v>
      </c>
      <c r="L1000" s="229">
        <f t="shared" si="158"/>
        <v>0</v>
      </c>
      <c r="M1000" s="228">
        <f t="shared" si="159"/>
        <v>0</v>
      </c>
      <c r="N1000" s="228">
        <f t="shared" si="160"/>
        <v>0</v>
      </c>
      <c r="O1000" s="259">
        <f t="shared" si="161"/>
        <v>0</v>
      </c>
      <c r="P1000" s="268">
        <f t="shared" si="155"/>
        <v>0</v>
      </c>
      <c r="Q1000" s="231">
        <f t="shared" si="156"/>
        <v>0</v>
      </c>
      <c r="R1000" s="97">
        <f t="shared" si="162"/>
        <v>0</v>
      </c>
      <c r="S1000" s="237">
        <f>IF(AND(LARGE('Sch A. Input'!$CL$15:$CL$41,COUNTIF('Sch A. Input'!$CL$15:$CL$41,"&gt;="&amp;F1000))&lt;E1000,F1000&lt;&gt;0),"Leaver",J1000-G1000)</f>
        <v>0</v>
      </c>
      <c r="T1000" s="237">
        <f>IF(AND(LARGE('Sch A. Input'!$CL$15:$CL$41,COUNTIF('Sch A. Input'!$CL$15:$CL$41,"&gt;="&amp;F1000))&lt;E1000,F1000&lt;&gt;0),"Leaver",K1000-H1000)</f>
        <v>0</v>
      </c>
      <c r="U1000" s="238">
        <f>IF(AND(LARGE('Sch A. Input'!$CL$15:$CL$41,COUNTIF('Sch A. Input'!$CL$15:$CL$41,"&gt;="&amp;F1000))&lt;E1000,F1000&lt;&gt;0),"Leaver",L1000-I1000)</f>
        <v>0</v>
      </c>
      <c r="V1000" s="238">
        <f>IF(AND(LARGE('Sch A. Input'!$CL$15:$CL$41,COUNTIF('Sch A. Input'!$CL$15:$CL$41,"&gt;="&amp;F1000))&lt;E1000,F1000&lt;&gt;0),"Leaver",IFERROR(S1000/X1000*$M$9,0))</f>
        <v>0</v>
      </c>
      <c r="W1000" s="238">
        <f>IF(AND(LARGE('Sch A. Input'!$CL$15:$CL$41,COUNTIF('Sch A. Input'!$CL$15:$CL$41,"&gt;="&amp;F1000))&lt;E1000,F1000&lt;&gt;0),"Leaver",V1000+T1000)</f>
        <v>0</v>
      </c>
      <c r="X1000" s="264">
        <f>IF(AND(LARGE('Sch A. Input'!$CL$15:$CL$41,COUNTIF('Sch A. Input'!$CL$15:$CL$41,"&gt;="&amp;F1000))&lt;E1000,F1000&lt;&gt;0),"Leaver",IF(OR(D1000="",D1000&gt;$L$11,($L$11-14)&lt;$K$9),0,(E1000+1-D1000)/14-1))</f>
        <v>0</v>
      </c>
      <c r="Y1000" s="265">
        <f>IF(AND(LARGE('Sch A. Input'!$CL$15:$CL$41,COUNTIF('Sch A. Input'!$CL$15:$CL$41,"&gt;="&amp;F1000))&lt;E1000,F1000&lt;&gt;0),"Leaver",IFERROR(IF((S1000/$X1000*$M$9+T1000)&gt;$D$12,"YES","NO"),0))</f>
        <v>0</v>
      </c>
      <c r="Z1000" s="225">
        <f>IF(AND(LARGE('Sch A. Input'!$CL$15:$CL$41,COUNTIF('Sch A. Input'!$CL$15:$CL$41,"&gt;="&amp;F1000))&lt;E1000,F1000&lt;&gt;0),"Leaver",IFERROR(IF($Y1000="YES",MIN($U1000*($G$12/$D$12),$G$12),(SUMPRODUCT(--((MIN(W1000,$D$12))&gt;$C$9:$C$12),((MIN(W1000,$D$12))-$C$9:$C$12),$H$9:$H$12))-((1-(X1000/$M$9))*(SUMPRODUCT(--((MIN(V1000,$D$12))&gt;$C$9:$C$12),((MIN(V1000,$D$12))-$C$9:$C$12),$H$9:$H$12)))),0))</f>
        <v>0</v>
      </c>
      <c r="AA1000" s="169">
        <f>IF(AND(LARGE('Sch A. Input'!$CL$15:$CL$41,COUNTIF('Sch A. Input'!$CL$15:$CL$41,"&gt;="&amp;F1000))&lt;E1000,F1000&lt;&gt;0),"Leaver",IFERROR(Z1000/U1000,0))</f>
        <v>0</v>
      </c>
      <c r="AB1000" s="170">
        <f>IF(AND(LARGE('Sch A. Input'!$CL$15:$CL$41,COUNTIF('Sch A. Input'!$CL$15:$CL$41,"&gt;="&amp;F1000))&lt;E1000,F1000&lt;&gt;0),"Leaver",Q1000-Z1000)</f>
        <v>0</v>
      </c>
      <c r="AC1000" s="94">
        <f t="shared" si="163"/>
        <v>0</v>
      </c>
      <c r="BK1000" s="2"/>
      <c r="BL1000" s="2"/>
      <c r="CI1000"/>
    </row>
    <row r="1001" spans="2:87" x14ac:dyDescent="0.35">
      <c r="B1001" s="70" t="str">
        <f>IF('Sch A. Input'!B999="","",'Sch A. Input'!B999)</f>
        <v/>
      </c>
      <c r="C1001" s="75" t="str">
        <f>IF('Sch A. Input'!C999="","",'Sch A. Input'!C999)</f>
        <v/>
      </c>
      <c r="D1001" s="71" t="str">
        <f>IF('Sch A. Input'!D999="","",'Sch A. Input'!D999)</f>
        <v/>
      </c>
      <c r="E1001" s="71">
        <f>'Sch A. Input'!E999</f>
        <v>45016</v>
      </c>
      <c r="F1001" s="71">
        <f>'Sch A. Input'!F999</f>
        <v>0</v>
      </c>
      <c r="G1001" s="226">
        <f>SUMIFS('Sch A. Input'!H999:CJ999,'Sch A. Input'!$H$13:$CJ$13,$L$11,'Sch A. Input'!$H$14:$CJ$14,"Recurring")</f>
        <v>0</v>
      </c>
      <c r="H1001" s="226">
        <f>SUMIFS('Sch A. Input'!H999:CJ999,'Sch A. Input'!$H$13:$CJ$13,$L$11,'Sch A. Input'!$H$14:$CJ$14,"One-time")</f>
        <v>0</v>
      </c>
      <c r="I1001" s="227">
        <f t="shared" si="157"/>
        <v>0</v>
      </c>
      <c r="J1001" s="228">
        <f>SUMIFS('Sch A. Input'!H999:CJ999,'Sch A. Input'!$H$14:$CJ$14,"Recurring",'Sch A. Input'!$H$13:$CJ$13,"&lt;="&amp;$L$11)</f>
        <v>0</v>
      </c>
      <c r="K1001" s="228">
        <f>SUMIFS('Sch A. Input'!H999:CJ999,'Sch A. Input'!$H$14:$CJ$14,"One-time",'Sch A. Input'!$H$13:$CJ$13,"&lt;="&amp;$L$11)</f>
        <v>0</v>
      </c>
      <c r="L1001" s="229">
        <f t="shared" si="158"/>
        <v>0</v>
      </c>
      <c r="M1001" s="228">
        <f t="shared" si="159"/>
        <v>0</v>
      </c>
      <c r="N1001" s="228">
        <f t="shared" si="160"/>
        <v>0</v>
      </c>
      <c r="O1001" s="259">
        <f t="shared" si="161"/>
        <v>0</v>
      </c>
      <c r="P1001" s="268">
        <f t="shared" si="155"/>
        <v>0</v>
      </c>
      <c r="Q1001" s="231">
        <f t="shared" si="156"/>
        <v>0</v>
      </c>
      <c r="R1001" s="97">
        <f t="shared" si="162"/>
        <v>0</v>
      </c>
      <c r="S1001" s="237">
        <f>IF(AND(LARGE('Sch A. Input'!$CL$15:$CL$41,COUNTIF('Sch A. Input'!$CL$15:$CL$41,"&gt;="&amp;F1001))&lt;E1001,F1001&lt;&gt;0),"Leaver",J1001-G1001)</f>
        <v>0</v>
      </c>
      <c r="T1001" s="237">
        <f>IF(AND(LARGE('Sch A. Input'!$CL$15:$CL$41,COUNTIF('Sch A. Input'!$CL$15:$CL$41,"&gt;="&amp;F1001))&lt;E1001,F1001&lt;&gt;0),"Leaver",K1001-H1001)</f>
        <v>0</v>
      </c>
      <c r="U1001" s="238">
        <f>IF(AND(LARGE('Sch A. Input'!$CL$15:$CL$41,COUNTIF('Sch A. Input'!$CL$15:$CL$41,"&gt;="&amp;F1001))&lt;E1001,F1001&lt;&gt;0),"Leaver",L1001-I1001)</f>
        <v>0</v>
      </c>
      <c r="V1001" s="238">
        <f>IF(AND(LARGE('Sch A. Input'!$CL$15:$CL$41,COUNTIF('Sch A. Input'!$CL$15:$CL$41,"&gt;="&amp;F1001))&lt;E1001,F1001&lt;&gt;0),"Leaver",IFERROR(S1001/X1001*$M$9,0))</f>
        <v>0</v>
      </c>
      <c r="W1001" s="238">
        <f>IF(AND(LARGE('Sch A. Input'!$CL$15:$CL$41,COUNTIF('Sch A. Input'!$CL$15:$CL$41,"&gt;="&amp;F1001))&lt;E1001,F1001&lt;&gt;0),"Leaver",V1001+T1001)</f>
        <v>0</v>
      </c>
      <c r="X1001" s="264">
        <f>IF(AND(LARGE('Sch A. Input'!$CL$15:$CL$41,COUNTIF('Sch A. Input'!$CL$15:$CL$41,"&gt;="&amp;F1001))&lt;E1001,F1001&lt;&gt;0),"Leaver",IF(OR(D1001="",D1001&gt;$L$11,($L$11-14)&lt;$K$9),0,(E1001+1-D1001)/14-1))</f>
        <v>0</v>
      </c>
      <c r="Y1001" s="265">
        <f>IF(AND(LARGE('Sch A. Input'!$CL$15:$CL$41,COUNTIF('Sch A. Input'!$CL$15:$CL$41,"&gt;="&amp;F1001))&lt;E1001,F1001&lt;&gt;0),"Leaver",IFERROR(IF((S1001/$X1001*$M$9+T1001)&gt;$D$12,"YES","NO"),0))</f>
        <v>0</v>
      </c>
      <c r="Z1001" s="225">
        <f>IF(AND(LARGE('Sch A. Input'!$CL$15:$CL$41,COUNTIF('Sch A. Input'!$CL$15:$CL$41,"&gt;="&amp;F1001))&lt;E1001,F1001&lt;&gt;0),"Leaver",IFERROR(IF($Y1001="YES",MIN($U1001*($G$12/$D$12),$G$12),(SUMPRODUCT(--((MIN(W1001,$D$12))&gt;$C$9:$C$12),((MIN(W1001,$D$12))-$C$9:$C$12),$H$9:$H$12))-((1-(X1001/$M$9))*(SUMPRODUCT(--((MIN(V1001,$D$12))&gt;$C$9:$C$12),((MIN(V1001,$D$12))-$C$9:$C$12),$H$9:$H$12)))),0))</f>
        <v>0</v>
      </c>
      <c r="AA1001" s="169">
        <f>IF(AND(LARGE('Sch A. Input'!$CL$15:$CL$41,COUNTIF('Sch A. Input'!$CL$15:$CL$41,"&gt;="&amp;F1001))&lt;E1001,F1001&lt;&gt;0),"Leaver",IFERROR(Z1001/U1001,0))</f>
        <v>0</v>
      </c>
      <c r="AB1001" s="170">
        <f>IF(AND(LARGE('Sch A. Input'!$CL$15:$CL$41,COUNTIF('Sch A. Input'!$CL$15:$CL$41,"&gt;="&amp;F1001))&lt;E1001,F1001&lt;&gt;0),"Leaver",Q1001-Z1001)</f>
        <v>0</v>
      </c>
      <c r="AC1001" s="94">
        <f t="shared" si="163"/>
        <v>0</v>
      </c>
      <c r="BK1001" s="2"/>
      <c r="BL1001" s="2"/>
      <c r="CI1001"/>
    </row>
    <row r="1002" spans="2:87" x14ac:dyDescent="0.35">
      <c r="B1002" s="70" t="str">
        <f>IF('Sch A. Input'!B1000="","",'Sch A. Input'!B1000)</f>
        <v/>
      </c>
      <c r="C1002" s="75" t="str">
        <f>IF('Sch A. Input'!C1000="","",'Sch A. Input'!C1000)</f>
        <v/>
      </c>
      <c r="D1002" s="71" t="str">
        <f>IF('Sch A. Input'!D1000="","",'Sch A. Input'!D1000)</f>
        <v/>
      </c>
      <c r="E1002" s="71">
        <f>'Sch A. Input'!E1000</f>
        <v>45016</v>
      </c>
      <c r="F1002" s="71">
        <f>'Sch A. Input'!F1000</f>
        <v>0</v>
      </c>
      <c r="G1002" s="226">
        <f>SUMIFS('Sch A. Input'!H1000:CJ1000,'Sch A. Input'!$H$13:$CJ$13,$L$11,'Sch A. Input'!$H$14:$CJ$14,"Recurring")</f>
        <v>0</v>
      </c>
      <c r="H1002" s="226">
        <f>SUMIFS('Sch A. Input'!H1000:CJ1000,'Sch A. Input'!$H$13:$CJ$13,$L$11,'Sch A. Input'!$H$14:$CJ$14,"One-time")</f>
        <v>0</v>
      </c>
      <c r="I1002" s="227">
        <f t="shared" si="157"/>
        <v>0</v>
      </c>
      <c r="J1002" s="228">
        <f>SUMIFS('Sch A. Input'!H1000:CJ1000,'Sch A. Input'!$H$14:$CJ$14,"Recurring",'Sch A. Input'!$H$13:$CJ$13,"&lt;="&amp;$L$11)</f>
        <v>0</v>
      </c>
      <c r="K1002" s="228">
        <f>SUMIFS('Sch A. Input'!H1000:CJ1000,'Sch A. Input'!$H$14:$CJ$14,"One-time",'Sch A. Input'!$H$13:$CJ$13,"&lt;="&amp;$L$11)</f>
        <v>0</v>
      </c>
      <c r="L1002" s="229">
        <f t="shared" si="158"/>
        <v>0</v>
      </c>
      <c r="M1002" s="228">
        <f t="shared" si="159"/>
        <v>0</v>
      </c>
      <c r="N1002" s="228">
        <f t="shared" si="160"/>
        <v>0</v>
      </c>
      <c r="O1002" s="259">
        <f t="shared" si="161"/>
        <v>0</v>
      </c>
      <c r="P1002" s="268">
        <f t="shared" si="155"/>
        <v>0</v>
      </c>
      <c r="Q1002" s="231">
        <f t="shared" si="156"/>
        <v>0</v>
      </c>
      <c r="R1002" s="97">
        <f t="shared" si="162"/>
        <v>0</v>
      </c>
      <c r="S1002" s="237">
        <f>IF(AND(LARGE('Sch A. Input'!$CL$15:$CL$41,COUNTIF('Sch A. Input'!$CL$15:$CL$41,"&gt;="&amp;F1002))&lt;E1002,F1002&lt;&gt;0),"Leaver",J1002-G1002)</f>
        <v>0</v>
      </c>
      <c r="T1002" s="237">
        <f>IF(AND(LARGE('Sch A. Input'!$CL$15:$CL$41,COUNTIF('Sch A. Input'!$CL$15:$CL$41,"&gt;="&amp;F1002))&lt;E1002,F1002&lt;&gt;0),"Leaver",K1002-H1002)</f>
        <v>0</v>
      </c>
      <c r="U1002" s="238">
        <f>IF(AND(LARGE('Sch A. Input'!$CL$15:$CL$41,COUNTIF('Sch A. Input'!$CL$15:$CL$41,"&gt;="&amp;F1002))&lt;E1002,F1002&lt;&gt;0),"Leaver",L1002-I1002)</f>
        <v>0</v>
      </c>
      <c r="V1002" s="238">
        <f>IF(AND(LARGE('Sch A. Input'!$CL$15:$CL$41,COUNTIF('Sch A. Input'!$CL$15:$CL$41,"&gt;="&amp;F1002))&lt;E1002,F1002&lt;&gt;0),"Leaver",IFERROR(S1002/X1002*$M$9,0))</f>
        <v>0</v>
      </c>
      <c r="W1002" s="238">
        <f>IF(AND(LARGE('Sch A. Input'!$CL$15:$CL$41,COUNTIF('Sch A. Input'!$CL$15:$CL$41,"&gt;="&amp;F1002))&lt;E1002,F1002&lt;&gt;0),"Leaver",V1002+T1002)</f>
        <v>0</v>
      </c>
      <c r="X1002" s="264">
        <f>IF(AND(LARGE('Sch A. Input'!$CL$15:$CL$41,COUNTIF('Sch A. Input'!$CL$15:$CL$41,"&gt;="&amp;F1002))&lt;E1002,F1002&lt;&gt;0),"Leaver",IF(OR(D1002="",D1002&gt;$L$11,($L$11-14)&lt;$K$9),0,(E1002+1-D1002)/14-1))</f>
        <v>0</v>
      </c>
      <c r="Y1002" s="265">
        <f>IF(AND(LARGE('Sch A. Input'!$CL$15:$CL$41,COUNTIF('Sch A. Input'!$CL$15:$CL$41,"&gt;="&amp;F1002))&lt;E1002,F1002&lt;&gt;0),"Leaver",IFERROR(IF((S1002/$X1002*$M$9+T1002)&gt;$D$12,"YES","NO"),0))</f>
        <v>0</v>
      </c>
      <c r="Z1002" s="225">
        <f>IF(AND(LARGE('Sch A. Input'!$CL$15:$CL$41,COUNTIF('Sch A. Input'!$CL$15:$CL$41,"&gt;="&amp;F1002))&lt;E1002,F1002&lt;&gt;0),"Leaver",IFERROR(IF($Y1002="YES",MIN($U1002*($G$12/$D$12),$G$12),(SUMPRODUCT(--((MIN(W1002,$D$12))&gt;$C$9:$C$12),((MIN(W1002,$D$12))-$C$9:$C$12),$H$9:$H$12))-((1-(X1002/$M$9))*(SUMPRODUCT(--((MIN(V1002,$D$12))&gt;$C$9:$C$12),((MIN(V1002,$D$12))-$C$9:$C$12),$H$9:$H$12)))),0))</f>
        <v>0</v>
      </c>
      <c r="AA1002" s="169">
        <f>IF(AND(LARGE('Sch A. Input'!$CL$15:$CL$41,COUNTIF('Sch A. Input'!$CL$15:$CL$41,"&gt;="&amp;F1002))&lt;E1002,F1002&lt;&gt;0),"Leaver",IFERROR(Z1002/U1002,0))</f>
        <v>0</v>
      </c>
      <c r="AB1002" s="170">
        <f>IF(AND(LARGE('Sch A. Input'!$CL$15:$CL$41,COUNTIF('Sch A. Input'!$CL$15:$CL$41,"&gt;="&amp;F1002))&lt;E1002,F1002&lt;&gt;0),"Leaver",Q1002-Z1002)</f>
        <v>0</v>
      </c>
      <c r="AC1002" s="94">
        <f t="shared" si="163"/>
        <v>0</v>
      </c>
      <c r="BK1002" s="2"/>
      <c r="BL1002" s="2"/>
      <c r="CI1002"/>
    </row>
    <row r="1003" spans="2:87" x14ac:dyDescent="0.35">
      <c r="B1003" s="70" t="str">
        <f>IF('Sch A. Input'!B1001="","",'Sch A. Input'!B1001)</f>
        <v/>
      </c>
      <c r="C1003" s="75" t="str">
        <f>IF('Sch A. Input'!C1001="","",'Sch A. Input'!C1001)</f>
        <v/>
      </c>
      <c r="D1003" s="71" t="str">
        <f>IF('Sch A. Input'!D1001="","",'Sch A. Input'!D1001)</f>
        <v/>
      </c>
      <c r="E1003" s="71">
        <f>'Sch A. Input'!E1001</f>
        <v>45016</v>
      </c>
      <c r="F1003" s="71">
        <f>'Sch A. Input'!F1001</f>
        <v>0</v>
      </c>
      <c r="G1003" s="226">
        <f>SUMIFS('Sch A. Input'!H1001:CJ1001,'Sch A. Input'!$H$13:$CJ$13,$L$11,'Sch A. Input'!$H$14:$CJ$14,"Recurring")</f>
        <v>0</v>
      </c>
      <c r="H1003" s="226">
        <f>SUMIFS('Sch A. Input'!H1001:CJ1001,'Sch A. Input'!$H$13:$CJ$13,$L$11,'Sch A. Input'!$H$14:$CJ$14,"One-time")</f>
        <v>0</v>
      </c>
      <c r="I1003" s="227">
        <f t="shared" si="157"/>
        <v>0</v>
      </c>
      <c r="J1003" s="228">
        <f>SUMIFS('Sch A. Input'!H1001:CJ1001,'Sch A. Input'!$H$14:$CJ$14,"Recurring",'Sch A. Input'!$H$13:$CJ$13,"&lt;="&amp;$L$11)</f>
        <v>0</v>
      </c>
      <c r="K1003" s="228">
        <f>SUMIFS('Sch A. Input'!H1001:CJ1001,'Sch A. Input'!$H$14:$CJ$14,"One-time",'Sch A. Input'!$H$13:$CJ$13,"&lt;="&amp;$L$11)</f>
        <v>0</v>
      </c>
      <c r="L1003" s="229">
        <f t="shared" si="158"/>
        <v>0</v>
      </c>
      <c r="M1003" s="228">
        <f t="shared" si="159"/>
        <v>0</v>
      </c>
      <c r="N1003" s="228">
        <f t="shared" si="160"/>
        <v>0</v>
      </c>
      <c r="O1003" s="259">
        <f t="shared" si="161"/>
        <v>0</v>
      </c>
      <c r="P1003" s="268">
        <f t="shared" si="155"/>
        <v>0</v>
      </c>
      <c r="Q1003" s="231">
        <f t="shared" si="156"/>
        <v>0</v>
      </c>
      <c r="R1003" s="97">
        <f t="shared" si="162"/>
        <v>0</v>
      </c>
      <c r="S1003" s="237">
        <f>IF(AND(LARGE('Sch A. Input'!$CL$15:$CL$41,COUNTIF('Sch A. Input'!$CL$15:$CL$41,"&gt;="&amp;F1003))&lt;E1003,F1003&lt;&gt;0),"Leaver",J1003-G1003)</f>
        <v>0</v>
      </c>
      <c r="T1003" s="237">
        <f>IF(AND(LARGE('Sch A. Input'!$CL$15:$CL$41,COUNTIF('Sch A. Input'!$CL$15:$CL$41,"&gt;="&amp;F1003))&lt;E1003,F1003&lt;&gt;0),"Leaver",K1003-H1003)</f>
        <v>0</v>
      </c>
      <c r="U1003" s="238">
        <f>IF(AND(LARGE('Sch A. Input'!$CL$15:$CL$41,COUNTIF('Sch A. Input'!$CL$15:$CL$41,"&gt;="&amp;F1003))&lt;E1003,F1003&lt;&gt;0),"Leaver",L1003-I1003)</f>
        <v>0</v>
      </c>
      <c r="V1003" s="238">
        <f>IF(AND(LARGE('Sch A. Input'!$CL$15:$CL$41,COUNTIF('Sch A. Input'!$CL$15:$CL$41,"&gt;="&amp;F1003))&lt;E1003,F1003&lt;&gt;0),"Leaver",IFERROR(S1003/X1003*$M$9,0))</f>
        <v>0</v>
      </c>
      <c r="W1003" s="238">
        <f>IF(AND(LARGE('Sch A. Input'!$CL$15:$CL$41,COUNTIF('Sch A. Input'!$CL$15:$CL$41,"&gt;="&amp;F1003))&lt;E1003,F1003&lt;&gt;0),"Leaver",V1003+T1003)</f>
        <v>0</v>
      </c>
      <c r="X1003" s="264">
        <f>IF(AND(LARGE('Sch A. Input'!$CL$15:$CL$41,COUNTIF('Sch A. Input'!$CL$15:$CL$41,"&gt;="&amp;F1003))&lt;E1003,F1003&lt;&gt;0),"Leaver",IF(OR(D1003="",D1003&gt;$L$11,($L$11-14)&lt;$K$9),0,(E1003+1-D1003)/14-1))</f>
        <v>0</v>
      </c>
      <c r="Y1003" s="265">
        <f>IF(AND(LARGE('Sch A. Input'!$CL$15:$CL$41,COUNTIF('Sch A. Input'!$CL$15:$CL$41,"&gt;="&amp;F1003))&lt;E1003,F1003&lt;&gt;0),"Leaver",IFERROR(IF((S1003/$X1003*$M$9+T1003)&gt;$D$12,"YES","NO"),0))</f>
        <v>0</v>
      </c>
      <c r="Z1003" s="225">
        <f>IF(AND(LARGE('Sch A. Input'!$CL$15:$CL$41,COUNTIF('Sch A. Input'!$CL$15:$CL$41,"&gt;="&amp;F1003))&lt;E1003,F1003&lt;&gt;0),"Leaver",IFERROR(IF($Y1003="YES",MIN($U1003*($G$12/$D$12),$G$12),(SUMPRODUCT(--((MIN(W1003,$D$12))&gt;$C$9:$C$12),((MIN(W1003,$D$12))-$C$9:$C$12),$H$9:$H$12))-((1-(X1003/$M$9))*(SUMPRODUCT(--((MIN(V1003,$D$12))&gt;$C$9:$C$12),((MIN(V1003,$D$12))-$C$9:$C$12),$H$9:$H$12)))),0))</f>
        <v>0</v>
      </c>
      <c r="AA1003" s="169">
        <f>IF(AND(LARGE('Sch A. Input'!$CL$15:$CL$41,COUNTIF('Sch A. Input'!$CL$15:$CL$41,"&gt;="&amp;F1003))&lt;E1003,F1003&lt;&gt;0),"Leaver",IFERROR(Z1003/U1003,0))</f>
        <v>0</v>
      </c>
      <c r="AB1003" s="170">
        <f>IF(AND(LARGE('Sch A. Input'!$CL$15:$CL$41,COUNTIF('Sch A. Input'!$CL$15:$CL$41,"&gt;="&amp;F1003))&lt;E1003,F1003&lt;&gt;0),"Leaver",Q1003-Z1003)</f>
        <v>0</v>
      </c>
      <c r="AC1003" s="94">
        <f t="shared" si="163"/>
        <v>0</v>
      </c>
      <c r="BK1003" s="2"/>
      <c r="BL1003" s="2"/>
      <c r="CI1003"/>
    </row>
    <row r="1004" spans="2:87" x14ac:dyDescent="0.35">
      <c r="B1004" s="70" t="str">
        <f>IF('Sch A. Input'!B1002="","",'Sch A. Input'!B1002)</f>
        <v/>
      </c>
      <c r="C1004" s="75" t="str">
        <f>IF('Sch A. Input'!C1002="","",'Sch A. Input'!C1002)</f>
        <v/>
      </c>
      <c r="D1004" s="71" t="str">
        <f>IF('Sch A. Input'!D1002="","",'Sch A. Input'!D1002)</f>
        <v/>
      </c>
      <c r="E1004" s="71">
        <f>'Sch A. Input'!E1002</f>
        <v>45016</v>
      </c>
      <c r="F1004" s="71">
        <f>'Sch A. Input'!F1002</f>
        <v>0</v>
      </c>
      <c r="G1004" s="226">
        <f>SUMIFS('Sch A. Input'!H1002:CJ1002,'Sch A. Input'!$H$13:$CJ$13,$L$11,'Sch A. Input'!$H$14:$CJ$14,"Recurring")</f>
        <v>0</v>
      </c>
      <c r="H1004" s="226">
        <f>SUMIFS('Sch A. Input'!H1002:CJ1002,'Sch A. Input'!$H$13:$CJ$13,$L$11,'Sch A. Input'!$H$14:$CJ$14,"One-time")</f>
        <v>0</v>
      </c>
      <c r="I1004" s="227">
        <f t="shared" si="157"/>
        <v>0</v>
      </c>
      <c r="J1004" s="228">
        <f>SUMIFS('Sch A. Input'!H1002:CJ1002,'Sch A. Input'!$H$14:$CJ$14,"Recurring",'Sch A. Input'!$H$13:$CJ$13,"&lt;="&amp;$L$11)</f>
        <v>0</v>
      </c>
      <c r="K1004" s="228">
        <f>SUMIFS('Sch A. Input'!H1002:CJ1002,'Sch A. Input'!$H$14:$CJ$14,"One-time",'Sch A. Input'!$H$13:$CJ$13,"&lt;="&amp;$L$11)</f>
        <v>0</v>
      </c>
      <c r="L1004" s="229">
        <f t="shared" si="158"/>
        <v>0</v>
      </c>
      <c r="M1004" s="228">
        <f t="shared" si="159"/>
        <v>0</v>
      </c>
      <c r="N1004" s="228">
        <f t="shared" si="160"/>
        <v>0</v>
      </c>
      <c r="O1004" s="259">
        <f t="shared" si="161"/>
        <v>0</v>
      </c>
      <c r="P1004" s="268">
        <f t="shared" si="155"/>
        <v>0</v>
      </c>
      <c r="Q1004" s="231">
        <f t="shared" si="156"/>
        <v>0</v>
      </c>
      <c r="R1004" s="97">
        <f t="shared" si="162"/>
        <v>0</v>
      </c>
      <c r="S1004" s="237">
        <f>IF(AND(LARGE('Sch A. Input'!$CL$15:$CL$41,COUNTIF('Sch A. Input'!$CL$15:$CL$41,"&gt;="&amp;F1004))&lt;E1004,F1004&lt;&gt;0),"Leaver",J1004-G1004)</f>
        <v>0</v>
      </c>
      <c r="T1004" s="237">
        <f>IF(AND(LARGE('Sch A. Input'!$CL$15:$CL$41,COUNTIF('Sch A. Input'!$CL$15:$CL$41,"&gt;="&amp;F1004))&lt;E1004,F1004&lt;&gt;0),"Leaver",K1004-H1004)</f>
        <v>0</v>
      </c>
      <c r="U1004" s="238">
        <f>IF(AND(LARGE('Sch A. Input'!$CL$15:$CL$41,COUNTIF('Sch A. Input'!$CL$15:$CL$41,"&gt;="&amp;F1004))&lt;E1004,F1004&lt;&gt;0),"Leaver",L1004-I1004)</f>
        <v>0</v>
      </c>
      <c r="V1004" s="238">
        <f>IF(AND(LARGE('Sch A. Input'!$CL$15:$CL$41,COUNTIF('Sch A. Input'!$CL$15:$CL$41,"&gt;="&amp;F1004))&lt;E1004,F1004&lt;&gt;0),"Leaver",IFERROR(S1004/X1004*$M$9,0))</f>
        <v>0</v>
      </c>
      <c r="W1004" s="238">
        <f>IF(AND(LARGE('Sch A. Input'!$CL$15:$CL$41,COUNTIF('Sch A. Input'!$CL$15:$CL$41,"&gt;="&amp;F1004))&lt;E1004,F1004&lt;&gt;0),"Leaver",V1004+T1004)</f>
        <v>0</v>
      </c>
      <c r="X1004" s="264">
        <f>IF(AND(LARGE('Sch A. Input'!$CL$15:$CL$41,COUNTIF('Sch A. Input'!$CL$15:$CL$41,"&gt;="&amp;F1004))&lt;E1004,F1004&lt;&gt;0),"Leaver",IF(OR(D1004="",D1004&gt;$L$11,($L$11-14)&lt;$K$9),0,(E1004+1-D1004)/14-1))</f>
        <v>0</v>
      </c>
      <c r="Y1004" s="265">
        <f>IF(AND(LARGE('Sch A. Input'!$CL$15:$CL$41,COUNTIF('Sch A. Input'!$CL$15:$CL$41,"&gt;="&amp;F1004))&lt;E1004,F1004&lt;&gt;0),"Leaver",IFERROR(IF((S1004/$X1004*$M$9+T1004)&gt;$D$12,"YES","NO"),0))</f>
        <v>0</v>
      </c>
      <c r="Z1004" s="225">
        <f>IF(AND(LARGE('Sch A. Input'!$CL$15:$CL$41,COUNTIF('Sch A. Input'!$CL$15:$CL$41,"&gt;="&amp;F1004))&lt;E1004,F1004&lt;&gt;0),"Leaver",IFERROR(IF($Y1004="YES",MIN($U1004*($G$12/$D$12),$G$12),(SUMPRODUCT(--((MIN(W1004,$D$12))&gt;$C$9:$C$12),((MIN(W1004,$D$12))-$C$9:$C$12),$H$9:$H$12))-((1-(X1004/$M$9))*(SUMPRODUCT(--((MIN(V1004,$D$12))&gt;$C$9:$C$12),((MIN(V1004,$D$12))-$C$9:$C$12),$H$9:$H$12)))),0))</f>
        <v>0</v>
      </c>
      <c r="AA1004" s="169">
        <f>IF(AND(LARGE('Sch A. Input'!$CL$15:$CL$41,COUNTIF('Sch A. Input'!$CL$15:$CL$41,"&gt;="&amp;F1004))&lt;E1004,F1004&lt;&gt;0),"Leaver",IFERROR(Z1004/U1004,0))</f>
        <v>0</v>
      </c>
      <c r="AB1004" s="170">
        <f>IF(AND(LARGE('Sch A. Input'!$CL$15:$CL$41,COUNTIF('Sch A. Input'!$CL$15:$CL$41,"&gt;="&amp;F1004))&lt;E1004,F1004&lt;&gt;0),"Leaver",Q1004-Z1004)</f>
        <v>0</v>
      </c>
      <c r="AC1004" s="94">
        <f t="shared" si="163"/>
        <v>0</v>
      </c>
      <c r="BK1004" s="2"/>
      <c r="BL1004" s="2"/>
      <c r="CI1004"/>
    </row>
    <row r="1005" spans="2:87" x14ac:dyDescent="0.35">
      <c r="B1005" s="70" t="str">
        <f>IF('Sch A. Input'!B1003="","",'Sch A. Input'!B1003)</f>
        <v/>
      </c>
      <c r="C1005" s="75" t="str">
        <f>IF('Sch A. Input'!C1003="","",'Sch A. Input'!C1003)</f>
        <v/>
      </c>
      <c r="D1005" s="71" t="str">
        <f>IF('Sch A. Input'!D1003="","",'Sch A. Input'!D1003)</f>
        <v/>
      </c>
      <c r="E1005" s="71">
        <f>'Sch A. Input'!E1003</f>
        <v>45016</v>
      </c>
      <c r="F1005" s="71">
        <f>'Sch A. Input'!F1003</f>
        <v>0</v>
      </c>
      <c r="G1005" s="226">
        <f>SUMIFS('Sch A. Input'!H1003:CJ1003,'Sch A. Input'!$H$13:$CJ$13,$L$11,'Sch A. Input'!$H$14:$CJ$14,"Recurring")</f>
        <v>0</v>
      </c>
      <c r="H1005" s="226">
        <f>SUMIFS('Sch A. Input'!H1003:CJ1003,'Sch A. Input'!$H$13:$CJ$13,$L$11,'Sch A. Input'!$H$14:$CJ$14,"One-time")</f>
        <v>0</v>
      </c>
      <c r="I1005" s="227">
        <f t="shared" si="157"/>
        <v>0</v>
      </c>
      <c r="J1005" s="228">
        <f>SUMIFS('Sch A. Input'!H1003:CJ1003,'Sch A. Input'!$H$14:$CJ$14,"Recurring",'Sch A. Input'!$H$13:$CJ$13,"&lt;="&amp;$L$11)</f>
        <v>0</v>
      </c>
      <c r="K1005" s="228">
        <f>SUMIFS('Sch A. Input'!H1003:CJ1003,'Sch A. Input'!$H$14:$CJ$14,"One-time",'Sch A. Input'!$H$13:$CJ$13,"&lt;="&amp;$L$11)</f>
        <v>0</v>
      </c>
      <c r="L1005" s="229">
        <f t="shared" si="158"/>
        <v>0</v>
      </c>
      <c r="M1005" s="228">
        <f t="shared" si="159"/>
        <v>0</v>
      </c>
      <c r="N1005" s="228">
        <f t="shared" si="160"/>
        <v>0</v>
      </c>
      <c r="O1005" s="259">
        <f t="shared" si="161"/>
        <v>0</v>
      </c>
      <c r="P1005" s="268">
        <f t="shared" si="155"/>
        <v>0</v>
      </c>
      <c r="Q1005" s="231">
        <f t="shared" si="156"/>
        <v>0</v>
      </c>
      <c r="R1005" s="97">
        <f t="shared" si="162"/>
        <v>0</v>
      </c>
      <c r="S1005" s="237">
        <f>IF(AND(LARGE('Sch A. Input'!$CL$15:$CL$41,COUNTIF('Sch A. Input'!$CL$15:$CL$41,"&gt;="&amp;F1005))&lt;E1005,F1005&lt;&gt;0),"Leaver",J1005-G1005)</f>
        <v>0</v>
      </c>
      <c r="T1005" s="237">
        <f>IF(AND(LARGE('Sch A. Input'!$CL$15:$CL$41,COUNTIF('Sch A. Input'!$CL$15:$CL$41,"&gt;="&amp;F1005))&lt;E1005,F1005&lt;&gt;0),"Leaver",K1005-H1005)</f>
        <v>0</v>
      </c>
      <c r="U1005" s="238">
        <f>IF(AND(LARGE('Sch A. Input'!$CL$15:$CL$41,COUNTIF('Sch A. Input'!$CL$15:$CL$41,"&gt;="&amp;F1005))&lt;E1005,F1005&lt;&gt;0),"Leaver",L1005-I1005)</f>
        <v>0</v>
      </c>
      <c r="V1005" s="238">
        <f>IF(AND(LARGE('Sch A. Input'!$CL$15:$CL$41,COUNTIF('Sch A. Input'!$CL$15:$CL$41,"&gt;="&amp;F1005))&lt;E1005,F1005&lt;&gt;0),"Leaver",IFERROR(S1005/X1005*$M$9,0))</f>
        <v>0</v>
      </c>
      <c r="W1005" s="238">
        <f>IF(AND(LARGE('Sch A. Input'!$CL$15:$CL$41,COUNTIF('Sch A. Input'!$CL$15:$CL$41,"&gt;="&amp;F1005))&lt;E1005,F1005&lt;&gt;0),"Leaver",V1005+T1005)</f>
        <v>0</v>
      </c>
      <c r="X1005" s="264">
        <f>IF(AND(LARGE('Sch A. Input'!$CL$15:$CL$41,COUNTIF('Sch A. Input'!$CL$15:$CL$41,"&gt;="&amp;F1005))&lt;E1005,F1005&lt;&gt;0),"Leaver",IF(OR(D1005="",D1005&gt;$L$11,($L$11-14)&lt;$K$9),0,(E1005+1-D1005)/14-1))</f>
        <v>0</v>
      </c>
      <c r="Y1005" s="265">
        <f>IF(AND(LARGE('Sch A. Input'!$CL$15:$CL$41,COUNTIF('Sch A. Input'!$CL$15:$CL$41,"&gt;="&amp;F1005))&lt;E1005,F1005&lt;&gt;0),"Leaver",IFERROR(IF((S1005/$X1005*$M$9+T1005)&gt;$D$12,"YES","NO"),0))</f>
        <v>0</v>
      </c>
      <c r="Z1005" s="225">
        <f>IF(AND(LARGE('Sch A. Input'!$CL$15:$CL$41,COUNTIF('Sch A. Input'!$CL$15:$CL$41,"&gt;="&amp;F1005))&lt;E1005,F1005&lt;&gt;0),"Leaver",IFERROR(IF($Y1005="YES",MIN($U1005*($G$12/$D$12),$G$12),(SUMPRODUCT(--((MIN(W1005,$D$12))&gt;$C$9:$C$12),((MIN(W1005,$D$12))-$C$9:$C$12),$H$9:$H$12))-((1-(X1005/$M$9))*(SUMPRODUCT(--((MIN(V1005,$D$12))&gt;$C$9:$C$12),((MIN(V1005,$D$12))-$C$9:$C$12),$H$9:$H$12)))),0))</f>
        <v>0</v>
      </c>
      <c r="AA1005" s="169">
        <f>IF(AND(LARGE('Sch A. Input'!$CL$15:$CL$41,COUNTIF('Sch A. Input'!$CL$15:$CL$41,"&gt;="&amp;F1005))&lt;E1005,F1005&lt;&gt;0),"Leaver",IFERROR(Z1005/U1005,0))</f>
        <v>0</v>
      </c>
      <c r="AB1005" s="170">
        <f>IF(AND(LARGE('Sch A. Input'!$CL$15:$CL$41,COUNTIF('Sch A. Input'!$CL$15:$CL$41,"&gt;="&amp;F1005))&lt;E1005,F1005&lt;&gt;0),"Leaver",Q1005-Z1005)</f>
        <v>0</v>
      </c>
      <c r="AC1005" s="94">
        <f t="shared" si="163"/>
        <v>0</v>
      </c>
      <c r="BK1005" s="2"/>
      <c r="BL1005" s="2"/>
      <c r="CI1005"/>
    </row>
    <row r="1006" spans="2:87" x14ac:dyDescent="0.35">
      <c r="B1006" s="70" t="str">
        <f>IF('Sch A. Input'!B1004="","",'Sch A. Input'!B1004)</f>
        <v/>
      </c>
      <c r="C1006" s="75" t="str">
        <f>IF('Sch A. Input'!C1004="","",'Sch A. Input'!C1004)</f>
        <v/>
      </c>
      <c r="D1006" s="71" t="str">
        <f>IF('Sch A. Input'!D1004="","",'Sch A. Input'!D1004)</f>
        <v/>
      </c>
      <c r="E1006" s="71">
        <f>'Sch A. Input'!E1004</f>
        <v>45016</v>
      </c>
      <c r="F1006" s="71">
        <f>'Sch A. Input'!F1004</f>
        <v>0</v>
      </c>
      <c r="G1006" s="226">
        <f>SUMIFS('Sch A. Input'!H1004:CJ1004,'Sch A. Input'!$H$13:$CJ$13,$L$11,'Sch A. Input'!$H$14:$CJ$14,"Recurring")</f>
        <v>0</v>
      </c>
      <c r="H1006" s="226">
        <f>SUMIFS('Sch A. Input'!H1004:CJ1004,'Sch A. Input'!$H$13:$CJ$13,$L$11,'Sch A. Input'!$H$14:$CJ$14,"One-time")</f>
        <v>0</v>
      </c>
      <c r="I1006" s="227">
        <f t="shared" si="157"/>
        <v>0</v>
      </c>
      <c r="J1006" s="228">
        <f>SUMIFS('Sch A. Input'!H1004:CJ1004,'Sch A. Input'!$H$14:$CJ$14,"Recurring",'Sch A. Input'!$H$13:$CJ$13,"&lt;="&amp;$L$11)</f>
        <v>0</v>
      </c>
      <c r="K1006" s="228">
        <f>SUMIFS('Sch A. Input'!H1004:CJ1004,'Sch A. Input'!$H$14:$CJ$14,"One-time",'Sch A. Input'!$H$13:$CJ$13,"&lt;="&amp;$L$11)</f>
        <v>0</v>
      </c>
      <c r="L1006" s="229">
        <f t="shared" si="158"/>
        <v>0</v>
      </c>
      <c r="M1006" s="228">
        <f t="shared" si="159"/>
        <v>0</v>
      </c>
      <c r="N1006" s="228">
        <f t="shared" si="160"/>
        <v>0</v>
      </c>
      <c r="O1006" s="259">
        <f t="shared" si="161"/>
        <v>0</v>
      </c>
      <c r="P1006" s="268">
        <f t="shared" si="155"/>
        <v>0</v>
      </c>
      <c r="Q1006" s="231">
        <f t="shared" si="156"/>
        <v>0</v>
      </c>
      <c r="R1006" s="97">
        <f t="shared" si="162"/>
        <v>0</v>
      </c>
      <c r="S1006" s="237">
        <f>IF(AND(LARGE('Sch A. Input'!$CL$15:$CL$41,COUNTIF('Sch A. Input'!$CL$15:$CL$41,"&gt;="&amp;F1006))&lt;E1006,F1006&lt;&gt;0),"Leaver",J1006-G1006)</f>
        <v>0</v>
      </c>
      <c r="T1006" s="237">
        <f>IF(AND(LARGE('Sch A. Input'!$CL$15:$CL$41,COUNTIF('Sch A. Input'!$CL$15:$CL$41,"&gt;="&amp;F1006))&lt;E1006,F1006&lt;&gt;0),"Leaver",K1006-H1006)</f>
        <v>0</v>
      </c>
      <c r="U1006" s="238">
        <f>IF(AND(LARGE('Sch A. Input'!$CL$15:$CL$41,COUNTIF('Sch A. Input'!$CL$15:$CL$41,"&gt;="&amp;F1006))&lt;E1006,F1006&lt;&gt;0),"Leaver",L1006-I1006)</f>
        <v>0</v>
      </c>
      <c r="V1006" s="238">
        <f>IF(AND(LARGE('Sch A. Input'!$CL$15:$CL$41,COUNTIF('Sch A. Input'!$CL$15:$CL$41,"&gt;="&amp;F1006))&lt;E1006,F1006&lt;&gt;0),"Leaver",IFERROR(S1006/X1006*$M$9,0))</f>
        <v>0</v>
      </c>
      <c r="W1006" s="238">
        <f>IF(AND(LARGE('Sch A. Input'!$CL$15:$CL$41,COUNTIF('Sch A. Input'!$CL$15:$CL$41,"&gt;="&amp;F1006))&lt;E1006,F1006&lt;&gt;0),"Leaver",V1006+T1006)</f>
        <v>0</v>
      </c>
      <c r="X1006" s="264">
        <f>IF(AND(LARGE('Sch A. Input'!$CL$15:$CL$41,COUNTIF('Sch A. Input'!$CL$15:$CL$41,"&gt;="&amp;F1006))&lt;E1006,F1006&lt;&gt;0),"Leaver",IF(OR(D1006="",D1006&gt;$L$11,($L$11-14)&lt;$K$9),0,(E1006+1-D1006)/14-1))</f>
        <v>0</v>
      </c>
      <c r="Y1006" s="265">
        <f>IF(AND(LARGE('Sch A. Input'!$CL$15:$CL$41,COUNTIF('Sch A. Input'!$CL$15:$CL$41,"&gt;="&amp;F1006))&lt;E1006,F1006&lt;&gt;0),"Leaver",IFERROR(IF((S1006/$X1006*$M$9+T1006)&gt;$D$12,"YES","NO"),0))</f>
        <v>0</v>
      </c>
      <c r="Z1006" s="225">
        <f>IF(AND(LARGE('Sch A. Input'!$CL$15:$CL$41,COUNTIF('Sch A. Input'!$CL$15:$CL$41,"&gt;="&amp;F1006))&lt;E1006,F1006&lt;&gt;0),"Leaver",IFERROR(IF($Y1006="YES",MIN($U1006*($G$12/$D$12),$G$12),(SUMPRODUCT(--((MIN(W1006,$D$12))&gt;$C$9:$C$12),((MIN(W1006,$D$12))-$C$9:$C$12),$H$9:$H$12))-((1-(X1006/$M$9))*(SUMPRODUCT(--((MIN(V1006,$D$12))&gt;$C$9:$C$12),((MIN(V1006,$D$12))-$C$9:$C$12),$H$9:$H$12)))),0))</f>
        <v>0</v>
      </c>
      <c r="AA1006" s="169">
        <f>IF(AND(LARGE('Sch A. Input'!$CL$15:$CL$41,COUNTIF('Sch A. Input'!$CL$15:$CL$41,"&gt;="&amp;F1006))&lt;E1006,F1006&lt;&gt;0),"Leaver",IFERROR(Z1006/U1006,0))</f>
        <v>0</v>
      </c>
      <c r="AB1006" s="170">
        <f>IF(AND(LARGE('Sch A. Input'!$CL$15:$CL$41,COUNTIF('Sch A. Input'!$CL$15:$CL$41,"&gt;="&amp;F1006))&lt;E1006,F1006&lt;&gt;0),"Leaver",Q1006-Z1006)</f>
        <v>0</v>
      </c>
      <c r="AC1006" s="94">
        <f t="shared" si="163"/>
        <v>0</v>
      </c>
      <c r="BK1006" s="2"/>
      <c r="BL1006" s="2"/>
      <c r="CI1006"/>
    </row>
    <row r="1007" spans="2:87" x14ac:dyDescent="0.35">
      <c r="B1007" s="70" t="str">
        <f>IF('Sch A. Input'!B1005="","",'Sch A. Input'!B1005)</f>
        <v/>
      </c>
      <c r="C1007" s="75" t="str">
        <f>IF('Sch A. Input'!C1005="","",'Sch A. Input'!C1005)</f>
        <v/>
      </c>
      <c r="D1007" s="71" t="str">
        <f>IF('Sch A. Input'!D1005="","",'Sch A. Input'!D1005)</f>
        <v/>
      </c>
      <c r="E1007" s="71">
        <f>'Sch A. Input'!E1005</f>
        <v>45016</v>
      </c>
      <c r="F1007" s="71">
        <f>'Sch A. Input'!F1005</f>
        <v>0</v>
      </c>
      <c r="G1007" s="226">
        <f>SUMIFS('Sch A. Input'!H1005:CJ1005,'Sch A. Input'!$H$13:$CJ$13,$L$11,'Sch A. Input'!$H$14:$CJ$14,"Recurring")</f>
        <v>0</v>
      </c>
      <c r="H1007" s="226">
        <f>SUMIFS('Sch A. Input'!H1005:CJ1005,'Sch A. Input'!$H$13:$CJ$13,$L$11,'Sch A. Input'!$H$14:$CJ$14,"One-time")</f>
        <v>0</v>
      </c>
      <c r="I1007" s="227">
        <f t="shared" si="157"/>
        <v>0</v>
      </c>
      <c r="J1007" s="228">
        <f>SUMIFS('Sch A. Input'!H1005:CJ1005,'Sch A. Input'!$H$14:$CJ$14,"Recurring",'Sch A. Input'!$H$13:$CJ$13,"&lt;="&amp;$L$11)</f>
        <v>0</v>
      </c>
      <c r="K1007" s="228">
        <f>SUMIFS('Sch A. Input'!H1005:CJ1005,'Sch A. Input'!$H$14:$CJ$14,"One-time",'Sch A. Input'!$H$13:$CJ$13,"&lt;="&amp;$L$11)</f>
        <v>0</v>
      </c>
      <c r="L1007" s="229">
        <f t="shared" si="158"/>
        <v>0</v>
      </c>
      <c r="M1007" s="228">
        <f t="shared" si="159"/>
        <v>0</v>
      </c>
      <c r="N1007" s="228">
        <f t="shared" si="160"/>
        <v>0</v>
      </c>
      <c r="O1007" s="259">
        <f t="shared" si="161"/>
        <v>0</v>
      </c>
      <c r="P1007" s="268">
        <f t="shared" si="155"/>
        <v>0</v>
      </c>
      <c r="Q1007" s="231">
        <f t="shared" si="156"/>
        <v>0</v>
      </c>
      <c r="R1007" s="97">
        <f t="shared" si="162"/>
        <v>0</v>
      </c>
      <c r="S1007" s="237">
        <f>IF(AND(LARGE('Sch A. Input'!$CL$15:$CL$41,COUNTIF('Sch A. Input'!$CL$15:$CL$41,"&gt;="&amp;F1007))&lt;E1007,F1007&lt;&gt;0),"Leaver",J1007-G1007)</f>
        <v>0</v>
      </c>
      <c r="T1007" s="237">
        <f>IF(AND(LARGE('Sch A. Input'!$CL$15:$CL$41,COUNTIF('Sch A. Input'!$CL$15:$CL$41,"&gt;="&amp;F1007))&lt;E1007,F1007&lt;&gt;0),"Leaver",K1007-H1007)</f>
        <v>0</v>
      </c>
      <c r="U1007" s="238">
        <f>IF(AND(LARGE('Sch A. Input'!$CL$15:$CL$41,COUNTIF('Sch A. Input'!$CL$15:$CL$41,"&gt;="&amp;F1007))&lt;E1007,F1007&lt;&gt;0),"Leaver",L1007-I1007)</f>
        <v>0</v>
      </c>
      <c r="V1007" s="238">
        <f>IF(AND(LARGE('Sch A. Input'!$CL$15:$CL$41,COUNTIF('Sch A. Input'!$CL$15:$CL$41,"&gt;="&amp;F1007))&lt;E1007,F1007&lt;&gt;0),"Leaver",IFERROR(S1007/X1007*$M$9,0))</f>
        <v>0</v>
      </c>
      <c r="W1007" s="238">
        <f>IF(AND(LARGE('Sch A. Input'!$CL$15:$CL$41,COUNTIF('Sch A. Input'!$CL$15:$CL$41,"&gt;="&amp;F1007))&lt;E1007,F1007&lt;&gt;0),"Leaver",V1007+T1007)</f>
        <v>0</v>
      </c>
      <c r="X1007" s="264">
        <f>IF(AND(LARGE('Sch A. Input'!$CL$15:$CL$41,COUNTIF('Sch A. Input'!$CL$15:$CL$41,"&gt;="&amp;F1007))&lt;E1007,F1007&lt;&gt;0),"Leaver",IF(OR(D1007="",D1007&gt;$L$11,($L$11-14)&lt;$K$9),0,(E1007+1-D1007)/14-1))</f>
        <v>0</v>
      </c>
      <c r="Y1007" s="265">
        <f>IF(AND(LARGE('Sch A. Input'!$CL$15:$CL$41,COUNTIF('Sch A. Input'!$CL$15:$CL$41,"&gt;="&amp;F1007))&lt;E1007,F1007&lt;&gt;0),"Leaver",IFERROR(IF((S1007/$X1007*$M$9+T1007)&gt;$D$12,"YES","NO"),0))</f>
        <v>0</v>
      </c>
      <c r="Z1007" s="225">
        <f>IF(AND(LARGE('Sch A. Input'!$CL$15:$CL$41,COUNTIF('Sch A. Input'!$CL$15:$CL$41,"&gt;="&amp;F1007))&lt;E1007,F1007&lt;&gt;0),"Leaver",IFERROR(IF($Y1007="YES",MIN($U1007*($G$12/$D$12),$G$12),(SUMPRODUCT(--((MIN(W1007,$D$12))&gt;$C$9:$C$12),((MIN(W1007,$D$12))-$C$9:$C$12),$H$9:$H$12))-((1-(X1007/$M$9))*(SUMPRODUCT(--((MIN(V1007,$D$12))&gt;$C$9:$C$12),((MIN(V1007,$D$12))-$C$9:$C$12),$H$9:$H$12)))),0))</f>
        <v>0</v>
      </c>
      <c r="AA1007" s="169">
        <f>IF(AND(LARGE('Sch A. Input'!$CL$15:$CL$41,COUNTIF('Sch A. Input'!$CL$15:$CL$41,"&gt;="&amp;F1007))&lt;E1007,F1007&lt;&gt;0),"Leaver",IFERROR(Z1007/U1007,0))</f>
        <v>0</v>
      </c>
      <c r="AB1007" s="170">
        <f>IF(AND(LARGE('Sch A. Input'!$CL$15:$CL$41,COUNTIF('Sch A. Input'!$CL$15:$CL$41,"&gt;="&amp;F1007))&lt;E1007,F1007&lt;&gt;0),"Leaver",Q1007-Z1007)</f>
        <v>0</v>
      </c>
      <c r="AC1007" s="94">
        <f t="shared" si="163"/>
        <v>0</v>
      </c>
      <c r="BK1007" s="2"/>
      <c r="BL1007" s="2"/>
      <c r="CI1007"/>
    </row>
    <row r="1008" spans="2:87" x14ac:dyDescent="0.35">
      <c r="B1008" s="70" t="str">
        <f>IF('Sch A. Input'!B1006="","",'Sch A. Input'!B1006)</f>
        <v/>
      </c>
      <c r="C1008" s="75" t="str">
        <f>IF('Sch A. Input'!C1006="","",'Sch A. Input'!C1006)</f>
        <v/>
      </c>
      <c r="D1008" s="71" t="str">
        <f>IF('Sch A. Input'!D1006="","",'Sch A. Input'!D1006)</f>
        <v/>
      </c>
      <c r="E1008" s="71">
        <f>'Sch A. Input'!E1006</f>
        <v>45016</v>
      </c>
      <c r="F1008" s="71">
        <f>'Sch A. Input'!F1006</f>
        <v>0</v>
      </c>
      <c r="G1008" s="226">
        <f>SUMIFS('Sch A. Input'!H1006:CJ1006,'Sch A. Input'!$H$13:$CJ$13,$L$11,'Sch A. Input'!$H$14:$CJ$14,"Recurring")</f>
        <v>0</v>
      </c>
      <c r="H1008" s="226">
        <f>SUMIFS('Sch A. Input'!H1006:CJ1006,'Sch A. Input'!$H$13:$CJ$13,$L$11,'Sch A. Input'!$H$14:$CJ$14,"One-time")</f>
        <v>0</v>
      </c>
      <c r="I1008" s="227">
        <f t="shared" si="157"/>
        <v>0</v>
      </c>
      <c r="J1008" s="228">
        <f>SUMIFS('Sch A. Input'!H1006:CJ1006,'Sch A. Input'!$H$14:$CJ$14,"Recurring",'Sch A. Input'!$H$13:$CJ$13,"&lt;="&amp;$L$11)</f>
        <v>0</v>
      </c>
      <c r="K1008" s="228">
        <f>SUMIFS('Sch A. Input'!H1006:CJ1006,'Sch A. Input'!$H$14:$CJ$14,"One-time",'Sch A. Input'!$H$13:$CJ$13,"&lt;="&amp;$L$11)</f>
        <v>0</v>
      </c>
      <c r="L1008" s="229">
        <f t="shared" si="158"/>
        <v>0</v>
      </c>
      <c r="M1008" s="228">
        <f t="shared" si="159"/>
        <v>0</v>
      </c>
      <c r="N1008" s="228">
        <f t="shared" si="160"/>
        <v>0</v>
      </c>
      <c r="O1008" s="259">
        <f t="shared" si="161"/>
        <v>0</v>
      </c>
      <c r="P1008" s="268">
        <f t="shared" si="155"/>
        <v>0</v>
      </c>
      <c r="Q1008" s="231">
        <f t="shared" si="156"/>
        <v>0</v>
      </c>
      <c r="R1008" s="97">
        <f t="shared" si="162"/>
        <v>0</v>
      </c>
      <c r="S1008" s="237">
        <f>IF(AND(LARGE('Sch A. Input'!$CL$15:$CL$41,COUNTIF('Sch A. Input'!$CL$15:$CL$41,"&gt;="&amp;F1008))&lt;E1008,F1008&lt;&gt;0),"Leaver",J1008-G1008)</f>
        <v>0</v>
      </c>
      <c r="T1008" s="237">
        <f>IF(AND(LARGE('Sch A. Input'!$CL$15:$CL$41,COUNTIF('Sch A. Input'!$CL$15:$CL$41,"&gt;="&amp;F1008))&lt;E1008,F1008&lt;&gt;0),"Leaver",K1008-H1008)</f>
        <v>0</v>
      </c>
      <c r="U1008" s="238">
        <f>IF(AND(LARGE('Sch A. Input'!$CL$15:$CL$41,COUNTIF('Sch A. Input'!$CL$15:$CL$41,"&gt;="&amp;F1008))&lt;E1008,F1008&lt;&gt;0),"Leaver",L1008-I1008)</f>
        <v>0</v>
      </c>
      <c r="V1008" s="238">
        <f>IF(AND(LARGE('Sch A. Input'!$CL$15:$CL$41,COUNTIF('Sch A. Input'!$CL$15:$CL$41,"&gt;="&amp;F1008))&lt;E1008,F1008&lt;&gt;0),"Leaver",IFERROR(S1008/X1008*$M$9,0))</f>
        <v>0</v>
      </c>
      <c r="W1008" s="238">
        <f>IF(AND(LARGE('Sch A. Input'!$CL$15:$CL$41,COUNTIF('Sch A. Input'!$CL$15:$CL$41,"&gt;="&amp;F1008))&lt;E1008,F1008&lt;&gt;0),"Leaver",V1008+T1008)</f>
        <v>0</v>
      </c>
      <c r="X1008" s="264">
        <f>IF(AND(LARGE('Sch A. Input'!$CL$15:$CL$41,COUNTIF('Sch A. Input'!$CL$15:$CL$41,"&gt;="&amp;F1008))&lt;E1008,F1008&lt;&gt;0),"Leaver",IF(OR(D1008="",D1008&gt;$L$11,($L$11-14)&lt;$K$9),0,(E1008+1-D1008)/14-1))</f>
        <v>0</v>
      </c>
      <c r="Y1008" s="265">
        <f>IF(AND(LARGE('Sch A. Input'!$CL$15:$CL$41,COUNTIF('Sch A. Input'!$CL$15:$CL$41,"&gt;="&amp;F1008))&lt;E1008,F1008&lt;&gt;0),"Leaver",IFERROR(IF((S1008/$X1008*$M$9+T1008)&gt;$D$12,"YES","NO"),0))</f>
        <v>0</v>
      </c>
      <c r="Z1008" s="225">
        <f>IF(AND(LARGE('Sch A. Input'!$CL$15:$CL$41,COUNTIF('Sch A. Input'!$CL$15:$CL$41,"&gt;="&amp;F1008))&lt;E1008,F1008&lt;&gt;0),"Leaver",IFERROR(IF($Y1008="YES",MIN($U1008*($G$12/$D$12),$G$12),(SUMPRODUCT(--((MIN(W1008,$D$12))&gt;$C$9:$C$12),((MIN(W1008,$D$12))-$C$9:$C$12),$H$9:$H$12))-((1-(X1008/$M$9))*(SUMPRODUCT(--((MIN(V1008,$D$12))&gt;$C$9:$C$12),((MIN(V1008,$D$12))-$C$9:$C$12),$H$9:$H$12)))),0))</f>
        <v>0</v>
      </c>
      <c r="AA1008" s="169">
        <f>IF(AND(LARGE('Sch A. Input'!$CL$15:$CL$41,COUNTIF('Sch A. Input'!$CL$15:$CL$41,"&gt;="&amp;F1008))&lt;E1008,F1008&lt;&gt;0),"Leaver",IFERROR(Z1008/U1008,0))</f>
        <v>0</v>
      </c>
      <c r="AB1008" s="170">
        <f>IF(AND(LARGE('Sch A. Input'!$CL$15:$CL$41,COUNTIF('Sch A. Input'!$CL$15:$CL$41,"&gt;="&amp;F1008))&lt;E1008,F1008&lt;&gt;0),"Leaver",Q1008-Z1008)</f>
        <v>0</v>
      </c>
      <c r="AC1008" s="94">
        <f t="shared" si="163"/>
        <v>0</v>
      </c>
      <c r="BK1008" s="2"/>
      <c r="BL1008" s="2"/>
      <c r="CI1008"/>
    </row>
    <row r="1009" spans="1:102" x14ac:dyDescent="0.35">
      <c r="B1009" s="70" t="str">
        <f>IF('Sch A. Input'!B1007="","",'Sch A. Input'!B1007)</f>
        <v/>
      </c>
      <c r="C1009" s="75" t="str">
        <f>IF('Sch A. Input'!C1007="","",'Sch A. Input'!C1007)</f>
        <v/>
      </c>
      <c r="D1009" s="71" t="str">
        <f>IF('Sch A. Input'!D1007="","",'Sch A. Input'!D1007)</f>
        <v/>
      </c>
      <c r="E1009" s="71">
        <f>'Sch A. Input'!E1007</f>
        <v>45016</v>
      </c>
      <c r="F1009" s="71">
        <f>'Sch A. Input'!F1007</f>
        <v>0</v>
      </c>
      <c r="G1009" s="226">
        <f>SUMIFS('Sch A. Input'!H1007:CJ1007,'Sch A. Input'!$H$13:$CJ$13,$L$11,'Sch A. Input'!$H$14:$CJ$14,"Recurring")</f>
        <v>0</v>
      </c>
      <c r="H1009" s="226">
        <f>SUMIFS('Sch A. Input'!H1007:CJ1007,'Sch A. Input'!$H$13:$CJ$13,$L$11,'Sch A. Input'!$H$14:$CJ$14,"One-time")</f>
        <v>0</v>
      </c>
      <c r="I1009" s="227">
        <f t="shared" si="157"/>
        <v>0</v>
      </c>
      <c r="J1009" s="228">
        <f>SUMIFS('Sch A. Input'!H1007:CJ1007,'Sch A. Input'!$H$14:$CJ$14,"Recurring",'Sch A. Input'!$H$13:$CJ$13,"&lt;="&amp;$L$11)</f>
        <v>0</v>
      </c>
      <c r="K1009" s="228">
        <f>SUMIFS('Sch A. Input'!H1007:CJ1007,'Sch A. Input'!$H$14:$CJ$14,"One-time",'Sch A. Input'!$H$13:$CJ$13,"&lt;="&amp;$L$11)</f>
        <v>0</v>
      </c>
      <c r="L1009" s="229">
        <f t="shared" si="158"/>
        <v>0</v>
      </c>
      <c r="M1009" s="228">
        <f t="shared" si="159"/>
        <v>0</v>
      </c>
      <c r="N1009" s="228">
        <f t="shared" si="160"/>
        <v>0</v>
      </c>
      <c r="O1009" s="259">
        <f t="shared" si="161"/>
        <v>0</v>
      </c>
      <c r="P1009" s="268">
        <f t="shared" si="155"/>
        <v>0</v>
      </c>
      <c r="Q1009" s="231">
        <f t="shared" si="156"/>
        <v>0</v>
      </c>
      <c r="R1009" s="97">
        <f t="shared" si="162"/>
        <v>0</v>
      </c>
      <c r="S1009" s="237">
        <f>IF(AND(LARGE('Sch A. Input'!$CL$15:$CL$41,COUNTIF('Sch A. Input'!$CL$15:$CL$41,"&gt;="&amp;F1009))&lt;E1009,F1009&lt;&gt;0),"Leaver",J1009-G1009)</f>
        <v>0</v>
      </c>
      <c r="T1009" s="237">
        <f>IF(AND(LARGE('Sch A. Input'!$CL$15:$CL$41,COUNTIF('Sch A. Input'!$CL$15:$CL$41,"&gt;="&amp;F1009))&lt;E1009,F1009&lt;&gt;0),"Leaver",K1009-H1009)</f>
        <v>0</v>
      </c>
      <c r="U1009" s="238">
        <f>IF(AND(LARGE('Sch A. Input'!$CL$15:$CL$41,COUNTIF('Sch A. Input'!$CL$15:$CL$41,"&gt;="&amp;F1009))&lt;E1009,F1009&lt;&gt;0),"Leaver",L1009-I1009)</f>
        <v>0</v>
      </c>
      <c r="V1009" s="238">
        <f>IF(AND(LARGE('Sch A. Input'!$CL$15:$CL$41,COUNTIF('Sch A. Input'!$CL$15:$CL$41,"&gt;="&amp;F1009))&lt;E1009,F1009&lt;&gt;0),"Leaver",IFERROR(S1009/X1009*$M$9,0))</f>
        <v>0</v>
      </c>
      <c r="W1009" s="238">
        <f>IF(AND(LARGE('Sch A. Input'!$CL$15:$CL$41,COUNTIF('Sch A. Input'!$CL$15:$CL$41,"&gt;="&amp;F1009))&lt;E1009,F1009&lt;&gt;0),"Leaver",V1009+T1009)</f>
        <v>0</v>
      </c>
      <c r="X1009" s="264">
        <f>IF(AND(LARGE('Sch A. Input'!$CL$15:$CL$41,COUNTIF('Sch A. Input'!$CL$15:$CL$41,"&gt;="&amp;F1009))&lt;E1009,F1009&lt;&gt;0),"Leaver",IF(OR(D1009="",D1009&gt;$L$11,($L$11-14)&lt;$K$9),0,(E1009+1-D1009)/14-1))</f>
        <v>0</v>
      </c>
      <c r="Y1009" s="265">
        <f>IF(AND(LARGE('Sch A. Input'!$CL$15:$CL$41,COUNTIF('Sch A. Input'!$CL$15:$CL$41,"&gt;="&amp;F1009))&lt;E1009,F1009&lt;&gt;0),"Leaver",IFERROR(IF((S1009/$X1009*$M$9+T1009)&gt;$D$12,"YES","NO"),0))</f>
        <v>0</v>
      </c>
      <c r="Z1009" s="225">
        <f>IF(AND(LARGE('Sch A. Input'!$CL$15:$CL$41,COUNTIF('Sch A. Input'!$CL$15:$CL$41,"&gt;="&amp;F1009))&lt;E1009,F1009&lt;&gt;0),"Leaver",IFERROR(IF($Y1009="YES",MIN($U1009*($G$12/$D$12),$G$12),(SUMPRODUCT(--((MIN(W1009,$D$12))&gt;$C$9:$C$12),((MIN(W1009,$D$12))-$C$9:$C$12),$H$9:$H$12))-((1-(X1009/$M$9))*(SUMPRODUCT(--((MIN(V1009,$D$12))&gt;$C$9:$C$12),((MIN(V1009,$D$12))-$C$9:$C$12),$H$9:$H$12)))),0))</f>
        <v>0</v>
      </c>
      <c r="AA1009" s="169">
        <f>IF(AND(LARGE('Sch A. Input'!$CL$15:$CL$41,COUNTIF('Sch A. Input'!$CL$15:$CL$41,"&gt;="&amp;F1009))&lt;E1009,F1009&lt;&gt;0),"Leaver",IFERROR(Z1009/U1009,0))</f>
        <v>0</v>
      </c>
      <c r="AB1009" s="170">
        <f>IF(AND(LARGE('Sch A. Input'!$CL$15:$CL$41,COUNTIF('Sch A. Input'!$CL$15:$CL$41,"&gt;="&amp;F1009))&lt;E1009,F1009&lt;&gt;0),"Leaver",Q1009-Z1009)</f>
        <v>0</v>
      </c>
      <c r="AC1009" s="94">
        <f t="shared" si="163"/>
        <v>0</v>
      </c>
      <c r="BK1009" s="2"/>
      <c r="BL1009" s="2"/>
      <c r="CI1009"/>
    </row>
    <row r="1010" spans="1:102" x14ac:dyDescent="0.35">
      <c r="B1010" s="70" t="str">
        <f>IF('Sch A. Input'!B1008="","",'Sch A. Input'!B1008)</f>
        <v/>
      </c>
      <c r="C1010" s="75" t="str">
        <f>IF('Sch A. Input'!C1008="","",'Sch A. Input'!C1008)</f>
        <v/>
      </c>
      <c r="D1010" s="71" t="str">
        <f>IF('Sch A. Input'!D1008="","",'Sch A. Input'!D1008)</f>
        <v/>
      </c>
      <c r="E1010" s="71">
        <f>'Sch A. Input'!E1008</f>
        <v>45016</v>
      </c>
      <c r="F1010" s="71">
        <f>'Sch A. Input'!F1008</f>
        <v>0</v>
      </c>
      <c r="G1010" s="226">
        <f>SUMIFS('Sch A. Input'!H1008:CJ1008,'Sch A. Input'!$H$13:$CJ$13,$L$11,'Sch A. Input'!$H$14:$CJ$14,"Recurring")</f>
        <v>0</v>
      </c>
      <c r="H1010" s="226">
        <f>SUMIFS('Sch A. Input'!H1008:CJ1008,'Sch A. Input'!$H$13:$CJ$13,$L$11,'Sch A. Input'!$H$14:$CJ$14,"One-time")</f>
        <v>0</v>
      </c>
      <c r="I1010" s="227">
        <f t="shared" si="157"/>
        <v>0</v>
      </c>
      <c r="J1010" s="228">
        <f>SUMIFS('Sch A. Input'!H1008:CJ1008,'Sch A. Input'!$H$14:$CJ$14,"Recurring",'Sch A. Input'!$H$13:$CJ$13,"&lt;="&amp;$L$11)</f>
        <v>0</v>
      </c>
      <c r="K1010" s="228">
        <f>SUMIFS('Sch A. Input'!H1008:CJ1008,'Sch A. Input'!$H$14:$CJ$14,"One-time",'Sch A. Input'!$H$13:$CJ$13,"&lt;="&amp;$L$11)</f>
        <v>0</v>
      </c>
      <c r="L1010" s="229">
        <f t="shared" si="158"/>
        <v>0</v>
      </c>
      <c r="M1010" s="228">
        <f t="shared" si="159"/>
        <v>0</v>
      </c>
      <c r="N1010" s="228">
        <f t="shared" si="160"/>
        <v>0</v>
      </c>
      <c r="O1010" s="259">
        <f t="shared" si="161"/>
        <v>0</v>
      </c>
      <c r="P1010" s="268">
        <f t="shared" si="155"/>
        <v>0</v>
      </c>
      <c r="Q1010" s="231">
        <f t="shared" si="156"/>
        <v>0</v>
      </c>
      <c r="R1010" s="97">
        <f t="shared" si="162"/>
        <v>0</v>
      </c>
      <c r="S1010" s="237">
        <f>IF(AND(LARGE('Sch A. Input'!$CL$15:$CL$41,COUNTIF('Sch A. Input'!$CL$15:$CL$41,"&gt;="&amp;F1010))&lt;E1010,F1010&lt;&gt;0),"Leaver",J1010-G1010)</f>
        <v>0</v>
      </c>
      <c r="T1010" s="237">
        <f>IF(AND(LARGE('Sch A. Input'!$CL$15:$CL$41,COUNTIF('Sch A. Input'!$CL$15:$CL$41,"&gt;="&amp;F1010))&lt;E1010,F1010&lt;&gt;0),"Leaver",K1010-H1010)</f>
        <v>0</v>
      </c>
      <c r="U1010" s="238">
        <f>IF(AND(LARGE('Sch A. Input'!$CL$15:$CL$41,COUNTIF('Sch A. Input'!$CL$15:$CL$41,"&gt;="&amp;F1010))&lt;E1010,F1010&lt;&gt;0),"Leaver",L1010-I1010)</f>
        <v>0</v>
      </c>
      <c r="V1010" s="238">
        <f>IF(AND(LARGE('Sch A. Input'!$CL$15:$CL$41,COUNTIF('Sch A. Input'!$CL$15:$CL$41,"&gt;="&amp;F1010))&lt;E1010,F1010&lt;&gt;0),"Leaver",IFERROR(S1010/X1010*$M$9,0))</f>
        <v>0</v>
      </c>
      <c r="W1010" s="238">
        <f>IF(AND(LARGE('Sch A. Input'!$CL$15:$CL$41,COUNTIF('Sch A. Input'!$CL$15:$CL$41,"&gt;="&amp;F1010))&lt;E1010,F1010&lt;&gt;0),"Leaver",V1010+T1010)</f>
        <v>0</v>
      </c>
      <c r="X1010" s="264">
        <f>IF(AND(LARGE('Sch A. Input'!$CL$15:$CL$41,COUNTIF('Sch A. Input'!$CL$15:$CL$41,"&gt;="&amp;F1010))&lt;E1010,F1010&lt;&gt;0),"Leaver",IF(OR(D1010="",D1010&gt;$L$11,($L$11-14)&lt;$K$9),0,(E1010+1-D1010)/14-1))</f>
        <v>0</v>
      </c>
      <c r="Y1010" s="265">
        <f>IF(AND(LARGE('Sch A. Input'!$CL$15:$CL$41,COUNTIF('Sch A. Input'!$CL$15:$CL$41,"&gt;="&amp;F1010))&lt;E1010,F1010&lt;&gt;0),"Leaver",IFERROR(IF((S1010/$X1010*$M$9+T1010)&gt;$D$12,"YES","NO"),0))</f>
        <v>0</v>
      </c>
      <c r="Z1010" s="225">
        <f>IF(AND(LARGE('Sch A. Input'!$CL$15:$CL$41,COUNTIF('Sch A. Input'!$CL$15:$CL$41,"&gt;="&amp;F1010))&lt;E1010,F1010&lt;&gt;0),"Leaver",IFERROR(IF($Y1010="YES",MIN($U1010*($G$12/$D$12),$G$12),(SUMPRODUCT(--((MIN(W1010,$D$12))&gt;$C$9:$C$12),((MIN(W1010,$D$12))-$C$9:$C$12),$H$9:$H$12))-((1-(X1010/$M$9))*(SUMPRODUCT(--((MIN(V1010,$D$12))&gt;$C$9:$C$12),((MIN(V1010,$D$12))-$C$9:$C$12),$H$9:$H$12)))),0))</f>
        <v>0</v>
      </c>
      <c r="AA1010" s="169">
        <f>IF(AND(LARGE('Sch A. Input'!$CL$15:$CL$41,COUNTIF('Sch A. Input'!$CL$15:$CL$41,"&gt;="&amp;F1010))&lt;E1010,F1010&lt;&gt;0),"Leaver",IFERROR(Z1010/U1010,0))</f>
        <v>0</v>
      </c>
      <c r="AB1010" s="170">
        <f>IF(AND(LARGE('Sch A. Input'!$CL$15:$CL$41,COUNTIF('Sch A. Input'!$CL$15:$CL$41,"&gt;="&amp;F1010))&lt;E1010,F1010&lt;&gt;0),"Leaver",Q1010-Z1010)</f>
        <v>0</v>
      </c>
      <c r="AC1010" s="94">
        <f t="shared" si="163"/>
        <v>0</v>
      </c>
      <c r="BK1010" s="2"/>
      <c r="BL1010" s="2"/>
      <c r="CI1010"/>
    </row>
    <row r="1011" spans="1:102" x14ac:dyDescent="0.35">
      <c r="B1011" s="70" t="str">
        <f>IF('Sch A. Input'!B1009="","",'Sch A. Input'!B1009)</f>
        <v/>
      </c>
      <c r="C1011" s="75" t="str">
        <f>IF('Sch A. Input'!C1009="","",'Sch A. Input'!C1009)</f>
        <v/>
      </c>
      <c r="D1011" s="71" t="str">
        <f>IF('Sch A. Input'!D1009="","",'Sch A. Input'!D1009)</f>
        <v/>
      </c>
      <c r="E1011" s="71">
        <f>'Sch A. Input'!E1009</f>
        <v>45016</v>
      </c>
      <c r="F1011" s="71">
        <f>'Sch A. Input'!F1009</f>
        <v>0</v>
      </c>
      <c r="G1011" s="226">
        <f>SUMIFS('Sch A. Input'!H1009:CJ1009,'Sch A. Input'!$H$13:$CJ$13,$L$11,'Sch A. Input'!$H$14:$CJ$14,"Recurring")</f>
        <v>0</v>
      </c>
      <c r="H1011" s="226">
        <f>SUMIFS('Sch A. Input'!H1009:CJ1009,'Sch A. Input'!$H$13:$CJ$13,$L$11,'Sch A. Input'!$H$14:$CJ$14,"One-time")</f>
        <v>0</v>
      </c>
      <c r="I1011" s="227">
        <f t="shared" si="157"/>
        <v>0</v>
      </c>
      <c r="J1011" s="228">
        <f>SUMIFS('Sch A. Input'!H1009:CJ1009,'Sch A. Input'!$H$14:$CJ$14,"Recurring",'Sch A. Input'!$H$13:$CJ$13,"&lt;="&amp;$L$11)</f>
        <v>0</v>
      </c>
      <c r="K1011" s="228">
        <f>SUMIFS('Sch A. Input'!H1009:CJ1009,'Sch A. Input'!$H$14:$CJ$14,"One-time",'Sch A. Input'!$H$13:$CJ$13,"&lt;="&amp;$L$11)</f>
        <v>0</v>
      </c>
      <c r="L1011" s="229">
        <f t="shared" si="158"/>
        <v>0</v>
      </c>
      <c r="M1011" s="228">
        <f t="shared" si="159"/>
        <v>0</v>
      </c>
      <c r="N1011" s="228">
        <f t="shared" si="160"/>
        <v>0</v>
      </c>
      <c r="O1011" s="259">
        <f t="shared" si="161"/>
        <v>0</v>
      </c>
      <c r="P1011" s="268">
        <f t="shared" si="155"/>
        <v>0</v>
      </c>
      <c r="Q1011" s="231">
        <f t="shared" si="156"/>
        <v>0</v>
      </c>
      <c r="R1011" s="97">
        <f t="shared" si="162"/>
        <v>0</v>
      </c>
      <c r="S1011" s="237">
        <f>IF(AND(LARGE('Sch A. Input'!$CL$15:$CL$41,COUNTIF('Sch A. Input'!$CL$15:$CL$41,"&gt;="&amp;F1011))&lt;E1011,F1011&lt;&gt;0),"Leaver",J1011-G1011)</f>
        <v>0</v>
      </c>
      <c r="T1011" s="237">
        <f>IF(AND(LARGE('Sch A. Input'!$CL$15:$CL$41,COUNTIF('Sch A. Input'!$CL$15:$CL$41,"&gt;="&amp;F1011))&lt;E1011,F1011&lt;&gt;0),"Leaver",K1011-H1011)</f>
        <v>0</v>
      </c>
      <c r="U1011" s="238">
        <f>IF(AND(LARGE('Sch A. Input'!$CL$15:$CL$41,COUNTIF('Sch A. Input'!$CL$15:$CL$41,"&gt;="&amp;F1011))&lt;E1011,F1011&lt;&gt;0),"Leaver",L1011-I1011)</f>
        <v>0</v>
      </c>
      <c r="V1011" s="238">
        <f>IF(AND(LARGE('Sch A. Input'!$CL$15:$CL$41,COUNTIF('Sch A. Input'!$CL$15:$CL$41,"&gt;="&amp;F1011))&lt;E1011,F1011&lt;&gt;0),"Leaver",IFERROR(S1011/X1011*$M$9,0))</f>
        <v>0</v>
      </c>
      <c r="W1011" s="238">
        <f>IF(AND(LARGE('Sch A. Input'!$CL$15:$CL$41,COUNTIF('Sch A. Input'!$CL$15:$CL$41,"&gt;="&amp;F1011))&lt;E1011,F1011&lt;&gt;0),"Leaver",V1011+T1011)</f>
        <v>0</v>
      </c>
      <c r="X1011" s="264">
        <f>IF(AND(LARGE('Sch A. Input'!$CL$15:$CL$41,COUNTIF('Sch A. Input'!$CL$15:$CL$41,"&gt;="&amp;F1011))&lt;E1011,F1011&lt;&gt;0),"Leaver",IF(OR(D1011="",D1011&gt;$L$11,($L$11-14)&lt;$K$9),0,(E1011+1-D1011)/14-1))</f>
        <v>0</v>
      </c>
      <c r="Y1011" s="265">
        <f>IF(AND(LARGE('Sch A. Input'!$CL$15:$CL$41,COUNTIF('Sch A. Input'!$CL$15:$CL$41,"&gt;="&amp;F1011))&lt;E1011,F1011&lt;&gt;0),"Leaver",IFERROR(IF((S1011/$X1011*$M$9+T1011)&gt;$D$12,"YES","NO"),0))</f>
        <v>0</v>
      </c>
      <c r="Z1011" s="225">
        <f>IF(AND(LARGE('Sch A. Input'!$CL$15:$CL$41,COUNTIF('Sch A. Input'!$CL$15:$CL$41,"&gt;="&amp;F1011))&lt;E1011,F1011&lt;&gt;0),"Leaver",IFERROR(IF($Y1011="YES",MIN($U1011*($G$12/$D$12),$G$12),(SUMPRODUCT(--((MIN(W1011,$D$12))&gt;$C$9:$C$12),((MIN(W1011,$D$12))-$C$9:$C$12),$H$9:$H$12))-((1-(X1011/$M$9))*(SUMPRODUCT(--((MIN(V1011,$D$12))&gt;$C$9:$C$12),((MIN(V1011,$D$12))-$C$9:$C$12),$H$9:$H$12)))),0))</f>
        <v>0</v>
      </c>
      <c r="AA1011" s="169">
        <f>IF(AND(LARGE('Sch A. Input'!$CL$15:$CL$41,COUNTIF('Sch A. Input'!$CL$15:$CL$41,"&gt;="&amp;F1011))&lt;E1011,F1011&lt;&gt;0),"Leaver",IFERROR(Z1011/U1011,0))</f>
        <v>0</v>
      </c>
      <c r="AB1011" s="170">
        <f>IF(AND(LARGE('Sch A. Input'!$CL$15:$CL$41,COUNTIF('Sch A. Input'!$CL$15:$CL$41,"&gt;="&amp;F1011))&lt;E1011,F1011&lt;&gt;0),"Leaver",Q1011-Z1011)</f>
        <v>0</v>
      </c>
      <c r="AC1011" s="94">
        <f t="shared" si="163"/>
        <v>0</v>
      </c>
      <c r="BK1011" s="2"/>
      <c r="BL1011" s="2"/>
      <c r="CI1011"/>
    </row>
    <row r="1012" spans="1:102" x14ac:dyDescent="0.35">
      <c r="B1012" s="70" t="str">
        <f>IF('Sch A. Input'!B1010="","",'Sch A. Input'!B1010)</f>
        <v/>
      </c>
      <c r="C1012" s="75" t="str">
        <f>IF('Sch A. Input'!C1010="","",'Sch A. Input'!C1010)</f>
        <v/>
      </c>
      <c r="D1012" s="71" t="str">
        <f>IF('Sch A. Input'!D1010="","",'Sch A. Input'!D1010)</f>
        <v/>
      </c>
      <c r="E1012" s="71">
        <f>'Sch A. Input'!E1010</f>
        <v>45016</v>
      </c>
      <c r="F1012" s="71">
        <f>'Sch A. Input'!F1010</f>
        <v>0</v>
      </c>
      <c r="G1012" s="226">
        <f>SUMIFS('Sch A. Input'!H1010:CJ1010,'Sch A. Input'!$H$13:$CJ$13,$L$11,'Sch A. Input'!$H$14:$CJ$14,"Recurring")</f>
        <v>0</v>
      </c>
      <c r="H1012" s="226">
        <f>SUMIFS('Sch A. Input'!H1010:CJ1010,'Sch A. Input'!$H$13:$CJ$13,$L$11,'Sch A. Input'!$H$14:$CJ$14,"One-time")</f>
        <v>0</v>
      </c>
      <c r="I1012" s="227">
        <f t="shared" si="157"/>
        <v>0</v>
      </c>
      <c r="J1012" s="228">
        <f>SUMIFS('Sch A. Input'!H1010:CJ1010,'Sch A. Input'!$H$14:$CJ$14,"Recurring",'Sch A. Input'!$H$13:$CJ$13,"&lt;="&amp;$L$11)</f>
        <v>0</v>
      </c>
      <c r="K1012" s="228">
        <f>SUMIFS('Sch A. Input'!H1010:CJ1010,'Sch A. Input'!$H$14:$CJ$14,"One-time",'Sch A. Input'!$H$13:$CJ$13,"&lt;="&amp;$L$11)</f>
        <v>0</v>
      </c>
      <c r="L1012" s="229">
        <f t="shared" si="158"/>
        <v>0</v>
      </c>
      <c r="M1012" s="228">
        <f t="shared" si="159"/>
        <v>0</v>
      </c>
      <c r="N1012" s="228">
        <f t="shared" si="160"/>
        <v>0</v>
      </c>
      <c r="O1012" s="259">
        <f t="shared" si="161"/>
        <v>0</v>
      </c>
      <c r="P1012" s="268">
        <f t="shared" si="155"/>
        <v>0</v>
      </c>
      <c r="Q1012" s="231">
        <f t="shared" si="156"/>
        <v>0</v>
      </c>
      <c r="R1012" s="97">
        <f t="shared" si="162"/>
        <v>0</v>
      </c>
      <c r="S1012" s="237">
        <f>IF(AND(LARGE('Sch A. Input'!$CL$15:$CL$41,COUNTIF('Sch A. Input'!$CL$15:$CL$41,"&gt;="&amp;F1012))&lt;E1012,F1012&lt;&gt;0),"Leaver",J1012-G1012)</f>
        <v>0</v>
      </c>
      <c r="T1012" s="237">
        <f>IF(AND(LARGE('Sch A. Input'!$CL$15:$CL$41,COUNTIF('Sch A. Input'!$CL$15:$CL$41,"&gt;="&amp;F1012))&lt;E1012,F1012&lt;&gt;0),"Leaver",K1012-H1012)</f>
        <v>0</v>
      </c>
      <c r="U1012" s="238">
        <f>IF(AND(LARGE('Sch A. Input'!$CL$15:$CL$41,COUNTIF('Sch A. Input'!$CL$15:$CL$41,"&gt;="&amp;F1012))&lt;E1012,F1012&lt;&gt;0),"Leaver",L1012-I1012)</f>
        <v>0</v>
      </c>
      <c r="V1012" s="238">
        <f>IF(AND(LARGE('Sch A. Input'!$CL$15:$CL$41,COUNTIF('Sch A. Input'!$CL$15:$CL$41,"&gt;="&amp;F1012))&lt;E1012,F1012&lt;&gt;0),"Leaver",IFERROR(S1012/X1012*$M$9,0))</f>
        <v>0</v>
      </c>
      <c r="W1012" s="238">
        <f>IF(AND(LARGE('Sch A. Input'!$CL$15:$CL$41,COUNTIF('Sch A. Input'!$CL$15:$CL$41,"&gt;="&amp;F1012))&lt;E1012,F1012&lt;&gt;0),"Leaver",V1012+T1012)</f>
        <v>0</v>
      </c>
      <c r="X1012" s="264">
        <f>IF(AND(LARGE('Sch A. Input'!$CL$15:$CL$41,COUNTIF('Sch A. Input'!$CL$15:$CL$41,"&gt;="&amp;F1012))&lt;E1012,F1012&lt;&gt;0),"Leaver",IF(OR(D1012="",D1012&gt;$L$11,($L$11-14)&lt;$K$9),0,(E1012+1-D1012)/14-1))</f>
        <v>0</v>
      </c>
      <c r="Y1012" s="265">
        <f>IF(AND(LARGE('Sch A. Input'!$CL$15:$CL$41,COUNTIF('Sch A. Input'!$CL$15:$CL$41,"&gt;="&amp;F1012))&lt;E1012,F1012&lt;&gt;0),"Leaver",IFERROR(IF((S1012/$X1012*$M$9+T1012)&gt;$D$12,"YES","NO"),0))</f>
        <v>0</v>
      </c>
      <c r="Z1012" s="225">
        <f>IF(AND(LARGE('Sch A. Input'!$CL$15:$CL$41,COUNTIF('Sch A. Input'!$CL$15:$CL$41,"&gt;="&amp;F1012))&lt;E1012,F1012&lt;&gt;0),"Leaver",IFERROR(IF($Y1012="YES",MIN($U1012*($G$12/$D$12),$G$12),(SUMPRODUCT(--((MIN(W1012,$D$12))&gt;$C$9:$C$12),((MIN(W1012,$D$12))-$C$9:$C$12),$H$9:$H$12))-((1-(X1012/$M$9))*(SUMPRODUCT(--((MIN(V1012,$D$12))&gt;$C$9:$C$12),((MIN(V1012,$D$12))-$C$9:$C$12),$H$9:$H$12)))),0))</f>
        <v>0</v>
      </c>
      <c r="AA1012" s="169">
        <f>IF(AND(LARGE('Sch A. Input'!$CL$15:$CL$41,COUNTIF('Sch A. Input'!$CL$15:$CL$41,"&gt;="&amp;F1012))&lt;E1012,F1012&lt;&gt;0),"Leaver",IFERROR(Z1012/U1012,0))</f>
        <v>0</v>
      </c>
      <c r="AB1012" s="170">
        <f>IF(AND(LARGE('Sch A. Input'!$CL$15:$CL$41,COUNTIF('Sch A. Input'!$CL$15:$CL$41,"&gt;="&amp;F1012))&lt;E1012,F1012&lt;&gt;0),"Leaver",Q1012-Z1012)</f>
        <v>0</v>
      </c>
      <c r="AC1012" s="94">
        <f t="shared" si="163"/>
        <v>0</v>
      </c>
      <c r="BK1012" s="2"/>
      <c r="BL1012" s="2"/>
      <c r="CI1012"/>
    </row>
    <row r="1013" spans="1:102" x14ac:dyDescent="0.35">
      <c r="B1013" s="70" t="str">
        <f>IF('Sch A. Input'!B1011="","",'Sch A. Input'!B1011)</f>
        <v/>
      </c>
      <c r="C1013" s="75" t="str">
        <f>IF('Sch A. Input'!C1011="","",'Sch A. Input'!C1011)</f>
        <v/>
      </c>
      <c r="D1013" s="71" t="str">
        <f>IF('Sch A. Input'!D1011="","",'Sch A. Input'!D1011)</f>
        <v/>
      </c>
      <c r="E1013" s="71">
        <f>'Sch A. Input'!E1011</f>
        <v>45016</v>
      </c>
      <c r="F1013" s="71">
        <f>'Sch A. Input'!F1011</f>
        <v>0</v>
      </c>
      <c r="G1013" s="226">
        <f>SUMIFS('Sch A. Input'!H1011:CJ1011,'Sch A. Input'!$H$13:$CJ$13,$L$11,'Sch A. Input'!$H$14:$CJ$14,"Recurring")</f>
        <v>0</v>
      </c>
      <c r="H1013" s="226">
        <f>SUMIFS('Sch A. Input'!H1011:CJ1011,'Sch A. Input'!$H$13:$CJ$13,$L$11,'Sch A. Input'!$H$14:$CJ$14,"One-time")</f>
        <v>0</v>
      </c>
      <c r="I1013" s="227">
        <f t="shared" si="157"/>
        <v>0</v>
      </c>
      <c r="J1013" s="228">
        <f>SUMIFS('Sch A. Input'!H1011:CJ1011,'Sch A. Input'!$H$14:$CJ$14,"Recurring",'Sch A. Input'!$H$13:$CJ$13,"&lt;="&amp;$L$11)</f>
        <v>0</v>
      </c>
      <c r="K1013" s="228">
        <f>SUMIFS('Sch A. Input'!H1011:CJ1011,'Sch A. Input'!$H$14:$CJ$14,"One-time",'Sch A. Input'!$H$13:$CJ$13,"&lt;="&amp;$L$11)</f>
        <v>0</v>
      </c>
      <c r="L1013" s="229">
        <f t="shared" si="158"/>
        <v>0</v>
      </c>
      <c r="M1013" s="228">
        <f t="shared" si="159"/>
        <v>0</v>
      </c>
      <c r="N1013" s="228">
        <f t="shared" si="160"/>
        <v>0</v>
      </c>
      <c r="O1013" s="259">
        <f t="shared" si="161"/>
        <v>0</v>
      </c>
      <c r="P1013" s="268">
        <f t="shared" si="155"/>
        <v>0</v>
      </c>
      <c r="Q1013" s="231">
        <f t="shared" si="156"/>
        <v>0</v>
      </c>
      <c r="R1013" s="97">
        <f t="shared" si="162"/>
        <v>0</v>
      </c>
      <c r="S1013" s="237">
        <f>IF(AND(LARGE('Sch A. Input'!$CL$15:$CL$41,COUNTIF('Sch A. Input'!$CL$15:$CL$41,"&gt;="&amp;F1013))&lt;E1013,F1013&lt;&gt;0),"Leaver",J1013-G1013)</f>
        <v>0</v>
      </c>
      <c r="T1013" s="237">
        <f>IF(AND(LARGE('Sch A. Input'!$CL$15:$CL$41,COUNTIF('Sch A. Input'!$CL$15:$CL$41,"&gt;="&amp;F1013))&lt;E1013,F1013&lt;&gt;0),"Leaver",K1013-H1013)</f>
        <v>0</v>
      </c>
      <c r="U1013" s="238">
        <f>IF(AND(LARGE('Sch A. Input'!$CL$15:$CL$41,COUNTIF('Sch A. Input'!$CL$15:$CL$41,"&gt;="&amp;F1013))&lt;E1013,F1013&lt;&gt;0),"Leaver",L1013-I1013)</f>
        <v>0</v>
      </c>
      <c r="V1013" s="238">
        <f>IF(AND(LARGE('Sch A. Input'!$CL$15:$CL$41,COUNTIF('Sch A. Input'!$CL$15:$CL$41,"&gt;="&amp;F1013))&lt;E1013,F1013&lt;&gt;0),"Leaver",IFERROR(S1013/X1013*$M$9,0))</f>
        <v>0</v>
      </c>
      <c r="W1013" s="238">
        <f>IF(AND(LARGE('Sch A. Input'!$CL$15:$CL$41,COUNTIF('Sch A. Input'!$CL$15:$CL$41,"&gt;="&amp;F1013))&lt;E1013,F1013&lt;&gt;0),"Leaver",V1013+T1013)</f>
        <v>0</v>
      </c>
      <c r="X1013" s="264">
        <f>IF(AND(LARGE('Sch A. Input'!$CL$15:$CL$41,COUNTIF('Sch A. Input'!$CL$15:$CL$41,"&gt;="&amp;F1013))&lt;E1013,F1013&lt;&gt;0),"Leaver",IF(OR(D1013="",D1013&gt;$L$11,($L$11-14)&lt;$K$9),0,(E1013+1-D1013)/14-1))</f>
        <v>0</v>
      </c>
      <c r="Y1013" s="265">
        <f>IF(AND(LARGE('Sch A. Input'!$CL$15:$CL$41,COUNTIF('Sch A. Input'!$CL$15:$CL$41,"&gt;="&amp;F1013))&lt;E1013,F1013&lt;&gt;0),"Leaver",IFERROR(IF((S1013/$X1013*$M$9+T1013)&gt;$D$12,"YES","NO"),0))</f>
        <v>0</v>
      </c>
      <c r="Z1013" s="225">
        <f>IF(AND(LARGE('Sch A. Input'!$CL$15:$CL$41,COUNTIF('Sch A. Input'!$CL$15:$CL$41,"&gt;="&amp;F1013))&lt;E1013,F1013&lt;&gt;0),"Leaver",IFERROR(IF($Y1013="YES",MIN($U1013*($G$12/$D$12),$G$12),(SUMPRODUCT(--((MIN(W1013,$D$12))&gt;$C$9:$C$12),((MIN(W1013,$D$12))-$C$9:$C$12),$H$9:$H$12))-((1-(X1013/$M$9))*(SUMPRODUCT(--((MIN(V1013,$D$12))&gt;$C$9:$C$12),((MIN(V1013,$D$12))-$C$9:$C$12),$H$9:$H$12)))),0))</f>
        <v>0</v>
      </c>
      <c r="AA1013" s="169">
        <f>IF(AND(LARGE('Sch A. Input'!$CL$15:$CL$41,COUNTIF('Sch A. Input'!$CL$15:$CL$41,"&gt;="&amp;F1013))&lt;E1013,F1013&lt;&gt;0),"Leaver",IFERROR(Z1013/U1013,0))</f>
        <v>0</v>
      </c>
      <c r="AB1013" s="170">
        <f>IF(AND(LARGE('Sch A. Input'!$CL$15:$CL$41,COUNTIF('Sch A. Input'!$CL$15:$CL$41,"&gt;="&amp;F1013))&lt;E1013,F1013&lt;&gt;0),"Leaver",Q1013-Z1013)</f>
        <v>0</v>
      </c>
      <c r="AC1013" s="94">
        <f t="shared" si="163"/>
        <v>0</v>
      </c>
      <c r="BK1013" s="2"/>
      <c r="BL1013" s="2"/>
      <c r="CI1013"/>
    </row>
    <row r="1014" spans="1:102" x14ac:dyDescent="0.35">
      <c r="B1014" s="70" t="str">
        <f>IF('Sch A. Input'!B1012="","",'Sch A. Input'!B1012)</f>
        <v/>
      </c>
      <c r="C1014" s="75" t="str">
        <f>IF('Sch A. Input'!C1012="","",'Sch A. Input'!C1012)</f>
        <v/>
      </c>
      <c r="D1014" s="71" t="str">
        <f>IF('Sch A. Input'!D1012="","",'Sch A. Input'!D1012)</f>
        <v/>
      </c>
      <c r="E1014" s="71">
        <f>'Sch A. Input'!E1012</f>
        <v>45016</v>
      </c>
      <c r="F1014" s="71">
        <f>'Sch A. Input'!F1012</f>
        <v>0</v>
      </c>
      <c r="G1014" s="226">
        <f>SUMIFS('Sch A. Input'!H1012:CJ1012,'Sch A. Input'!$H$13:$CJ$13,$L$11,'Sch A. Input'!$H$14:$CJ$14,"Recurring")</f>
        <v>0</v>
      </c>
      <c r="H1014" s="226">
        <f>SUMIFS('Sch A. Input'!H1012:CJ1012,'Sch A. Input'!$H$13:$CJ$13,$L$11,'Sch A. Input'!$H$14:$CJ$14,"One-time")</f>
        <v>0</v>
      </c>
      <c r="I1014" s="227">
        <f t="shared" si="157"/>
        <v>0</v>
      </c>
      <c r="J1014" s="228">
        <f>SUMIFS('Sch A. Input'!H1012:CJ1012,'Sch A. Input'!$H$14:$CJ$14,"Recurring",'Sch A. Input'!$H$13:$CJ$13,"&lt;="&amp;$L$11)</f>
        <v>0</v>
      </c>
      <c r="K1014" s="228">
        <f>SUMIFS('Sch A. Input'!H1012:CJ1012,'Sch A. Input'!$H$14:$CJ$14,"One-time",'Sch A. Input'!$H$13:$CJ$13,"&lt;="&amp;$L$11)</f>
        <v>0</v>
      </c>
      <c r="L1014" s="229">
        <f t="shared" si="158"/>
        <v>0</v>
      </c>
      <c r="M1014" s="228">
        <f t="shared" si="159"/>
        <v>0</v>
      </c>
      <c r="N1014" s="228">
        <f t="shared" si="160"/>
        <v>0</v>
      </c>
      <c r="O1014" s="259">
        <f t="shared" si="161"/>
        <v>0</v>
      </c>
      <c r="P1014" s="268">
        <f t="shared" si="155"/>
        <v>0</v>
      </c>
      <c r="Q1014" s="231">
        <f t="shared" si="156"/>
        <v>0</v>
      </c>
      <c r="R1014" s="97">
        <f t="shared" si="162"/>
        <v>0</v>
      </c>
      <c r="S1014" s="237">
        <f>IF(AND(LARGE('Sch A. Input'!$CL$15:$CL$41,COUNTIF('Sch A. Input'!$CL$15:$CL$41,"&gt;="&amp;F1014))&lt;E1014,F1014&lt;&gt;0),"Leaver",J1014-G1014)</f>
        <v>0</v>
      </c>
      <c r="T1014" s="237">
        <f>IF(AND(LARGE('Sch A. Input'!$CL$15:$CL$41,COUNTIF('Sch A. Input'!$CL$15:$CL$41,"&gt;="&amp;F1014))&lt;E1014,F1014&lt;&gt;0),"Leaver",K1014-H1014)</f>
        <v>0</v>
      </c>
      <c r="U1014" s="238">
        <f>IF(AND(LARGE('Sch A. Input'!$CL$15:$CL$41,COUNTIF('Sch A. Input'!$CL$15:$CL$41,"&gt;="&amp;F1014))&lt;E1014,F1014&lt;&gt;0),"Leaver",L1014-I1014)</f>
        <v>0</v>
      </c>
      <c r="V1014" s="238">
        <f>IF(AND(LARGE('Sch A. Input'!$CL$15:$CL$41,COUNTIF('Sch A. Input'!$CL$15:$CL$41,"&gt;="&amp;F1014))&lt;E1014,F1014&lt;&gt;0),"Leaver",IFERROR(S1014/X1014*$M$9,0))</f>
        <v>0</v>
      </c>
      <c r="W1014" s="238">
        <f>IF(AND(LARGE('Sch A. Input'!$CL$15:$CL$41,COUNTIF('Sch A. Input'!$CL$15:$CL$41,"&gt;="&amp;F1014))&lt;E1014,F1014&lt;&gt;0),"Leaver",V1014+T1014)</f>
        <v>0</v>
      </c>
      <c r="X1014" s="264">
        <f>IF(AND(LARGE('Sch A. Input'!$CL$15:$CL$41,COUNTIF('Sch A. Input'!$CL$15:$CL$41,"&gt;="&amp;F1014))&lt;E1014,F1014&lt;&gt;0),"Leaver",IF(OR(D1014="",D1014&gt;$L$11,($L$11-14)&lt;$K$9),0,(E1014+1-D1014)/14-1))</f>
        <v>0</v>
      </c>
      <c r="Y1014" s="265">
        <f>IF(AND(LARGE('Sch A. Input'!$CL$15:$CL$41,COUNTIF('Sch A. Input'!$CL$15:$CL$41,"&gt;="&amp;F1014))&lt;E1014,F1014&lt;&gt;0),"Leaver",IFERROR(IF((S1014/$X1014*$M$9+T1014)&gt;$D$12,"YES","NO"),0))</f>
        <v>0</v>
      </c>
      <c r="Z1014" s="225">
        <f>IF(AND(LARGE('Sch A. Input'!$CL$15:$CL$41,COUNTIF('Sch A. Input'!$CL$15:$CL$41,"&gt;="&amp;F1014))&lt;E1014,F1014&lt;&gt;0),"Leaver",IFERROR(IF($Y1014="YES",MIN($U1014*($G$12/$D$12),$G$12),(SUMPRODUCT(--((MIN(W1014,$D$12))&gt;$C$9:$C$12),((MIN(W1014,$D$12))-$C$9:$C$12),$H$9:$H$12))-((1-(X1014/$M$9))*(SUMPRODUCT(--((MIN(V1014,$D$12))&gt;$C$9:$C$12),((MIN(V1014,$D$12))-$C$9:$C$12),$H$9:$H$12)))),0))</f>
        <v>0</v>
      </c>
      <c r="AA1014" s="169">
        <f>IF(AND(LARGE('Sch A. Input'!$CL$15:$CL$41,COUNTIF('Sch A. Input'!$CL$15:$CL$41,"&gt;="&amp;F1014))&lt;E1014,F1014&lt;&gt;0),"Leaver",IFERROR(Z1014/U1014,0))</f>
        <v>0</v>
      </c>
      <c r="AB1014" s="170">
        <f>IF(AND(LARGE('Sch A. Input'!$CL$15:$CL$41,COUNTIF('Sch A. Input'!$CL$15:$CL$41,"&gt;="&amp;F1014))&lt;E1014,F1014&lt;&gt;0),"Leaver",Q1014-Z1014)</f>
        <v>0</v>
      </c>
      <c r="AC1014" s="94">
        <f t="shared" si="163"/>
        <v>0</v>
      </c>
      <c r="BK1014" s="2"/>
      <c r="BL1014" s="2"/>
      <c r="CI1014"/>
    </row>
    <row r="1015" spans="1:102" x14ac:dyDescent="0.35">
      <c r="B1015" s="70" t="str">
        <f>IF('Sch A. Input'!B1013="","",'Sch A. Input'!B1013)</f>
        <v/>
      </c>
      <c r="C1015" s="75" t="str">
        <f>IF('Sch A. Input'!C1013="","",'Sch A. Input'!C1013)</f>
        <v/>
      </c>
      <c r="D1015" s="71" t="str">
        <f>IF('Sch A. Input'!D1013="","",'Sch A. Input'!D1013)</f>
        <v/>
      </c>
      <c r="E1015" s="71">
        <f>'Sch A. Input'!E1013</f>
        <v>45016</v>
      </c>
      <c r="F1015" s="71">
        <f>'Sch A. Input'!F1013</f>
        <v>0</v>
      </c>
      <c r="G1015" s="226">
        <f>SUMIFS('Sch A. Input'!H1013:CJ1013,'Sch A. Input'!$H$13:$CJ$13,$L$11,'Sch A. Input'!$H$14:$CJ$14,"Recurring")</f>
        <v>0</v>
      </c>
      <c r="H1015" s="226">
        <f>SUMIFS('Sch A. Input'!H1013:CJ1013,'Sch A. Input'!$H$13:$CJ$13,$L$11,'Sch A. Input'!$H$14:$CJ$14,"One-time")</f>
        <v>0</v>
      </c>
      <c r="I1015" s="227">
        <f t="shared" si="157"/>
        <v>0</v>
      </c>
      <c r="J1015" s="228">
        <f>SUMIFS('Sch A. Input'!H1013:CJ1013,'Sch A. Input'!$H$14:$CJ$14,"Recurring",'Sch A. Input'!$H$13:$CJ$13,"&lt;="&amp;$L$11)</f>
        <v>0</v>
      </c>
      <c r="K1015" s="228">
        <f>SUMIFS('Sch A. Input'!H1013:CJ1013,'Sch A. Input'!$H$14:$CJ$14,"One-time",'Sch A. Input'!$H$13:$CJ$13,"&lt;="&amp;$L$11)</f>
        <v>0</v>
      </c>
      <c r="L1015" s="229">
        <f t="shared" si="158"/>
        <v>0</v>
      </c>
      <c r="M1015" s="228">
        <f t="shared" si="159"/>
        <v>0</v>
      </c>
      <c r="N1015" s="228">
        <f t="shared" si="160"/>
        <v>0</v>
      </c>
      <c r="O1015" s="259">
        <f t="shared" si="161"/>
        <v>0</v>
      </c>
      <c r="P1015" s="268">
        <f t="shared" si="155"/>
        <v>0</v>
      </c>
      <c r="Q1015" s="231">
        <f t="shared" si="156"/>
        <v>0</v>
      </c>
      <c r="R1015" s="97">
        <f t="shared" si="162"/>
        <v>0</v>
      </c>
      <c r="S1015" s="237">
        <f>IF(AND(LARGE('Sch A. Input'!$CL$15:$CL$41,COUNTIF('Sch A. Input'!$CL$15:$CL$41,"&gt;="&amp;F1015))&lt;E1015,F1015&lt;&gt;0),"Leaver",J1015-G1015)</f>
        <v>0</v>
      </c>
      <c r="T1015" s="237">
        <f>IF(AND(LARGE('Sch A. Input'!$CL$15:$CL$41,COUNTIF('Sch A. Input'!$CL$15:$CL$41,"&gt;="&amp;F1015))&lt;E1015,F1015&lt;&gt;0),"Leaver",K1015-H1015)</f>
        <v>0</v>
      </c>
      <c r="U1015" s="238">
        <f>IF(AND(LARGE('Sch A. Input'!$CL$15:$CL$41,COUNTIF('Sch A. Input'!$CL$15:$CL$41,"&gt;="&amp;F1015))&lt;E1015,F1015&lt;&gt;0),"Leaver",L1015-I1015)</f>
        <v>0</v>
      </c>
      <c r="V1015" s="238">
        <f>IF(AND(LARGE('Sch A. Input'!$CL$15:$CL$41,COUNTIF('Sch A. Input'!$CL$15:$CL$41,"&gt;="&amp;F1015))&lt;E1015,F1015&lt;&gt;0),"Leaver",IFERROR(S1015/X1015*$M$9,0))</f>
        <v>0</v>
      </c>
      <c r="W1015" s="238">
        <f>IF(AND(LARGE('Sch A. Input'!$CL$15:$CL$41,COUNTIF('Sch A. Input'!$CL$15:$CL$41,"&gt;="&amp;F1015))&lt;E1015,F1015&lt;&gt;0),"Leaver",V1015+T1015)</f>
        <v>0</v>
      </c>
      <c r="X1015" s="264">
        <f>IF(AND(LARGE('Sch A. Input'!$CL$15:$CL$41,COUNTIF('Sch A. Input'!$CL$15:$CL$41,"&gt;="&amp;F1015))&lt;E1015,F1015&lt;&gt;0),"Leaver",IF(OR(D1015="",D1015&gt;$L$11,($L$11-14)&lt;$K$9),0,(E1015+1-D1015)/14-1))</f>
        <v>0</v>
      </c>
      <c r="Y1015" s="265">
        <f>IF(AND(LARGE('Sch A. Input'!$CL$15:$CL$41,COUNTIF('Sch A. Input'!$CL$15:$CL$41,"&gt;="&amp;F1015))&lt;E1015,F1015&lt;&gt;0),"Leaver",IFERROR(IF((S1015/$X1015*$M$9+T1015)&gt;$D$12,"YES","NO"),0))</f>
        <v>0</v>
      </c>
      <c r="Z1015" s="225">
        <f>IF(AND(LARGE('Sch A. Input'!$CL$15:$CL$41,COUNTIF('Sch A. Input'!$CL$15:$CL$41,"&gt;="&amp;F1015))&lt;E1015,F1015&lt;&gt;0),"Leaver",IFERROR(IF($Y1015="YES",MIN($U1015*($G$12/$D$12),$G$12),(SUMPRODUCT(--((MIN(W1015,$D$12))&gt;$C$9:$C$12),((MIN(W1015,$D$12))-$C$9:$C$12),$H$9:$H$12))-((1-(X1015/$M$9))*(SUMPRODUCT(--((MIN(V1015,$D$12))&gt;$C$9:$C$12),((MIN(V1015,$D$12))-$C$9:$C$12),$H$9:$H$12)))),0))</f>
        <v>0</v>
      </c>
      <c r="AA1015" s="169">
        <f>IF(AND(LARGE('Sch A. Input'!$CL$15:$CL$41,COUNTIF('Sch A. Input'!$CL$15:$CL$41,"&gt;="&amp;F1015))&lt;E1015,F1015&lt;&gt;0),"Leaver",IFERROR(Z1015/U1015,0))</f>
        <v>0</v>
      </c>
      <c r="AB1015" s="170">
        <f>IF(AND(LARGE('Sch A. Input'!$CL$15:$CL$41,COUNTIF('Sch A. Input'!$CL$15:$CL$41,"&gt;="&amp;F1015))&lt;E1015,F1015&lt;&gt;0),"Leaver",Q1015-Z1015)</f>
        <v>0</v>
      </c>
      <c r="AC1015" s="94">
        <f t="shared" si="163"/>
        <v>0</v>
      </c>
      <c r="BK1015" s="2"/>
      <c r="BL1015" s="2"/>
      <c r="CI1015"/>
    </row>
    <row r="1016" spans="1:102" ht="15" thickBot="1" x14ac:dyDescent="0.4">
      <c r="B1016" s="70" t="str">
        <f>IF('Sch A. Input'!B1014="","",'Sch A. Input'!B1014)</f>
        <v/>
      </c>
      <c r="C1016" s="75" t="str">
        <f>IF('Sch A. Input'!C1014="","",'Sch A. Input'!C1014)</f>
        <v/>
      </c>
      <c r="D1016" s="71" t="str">
        <f>IF('Sch A. Input'!D1014="","",'Sch A. Input'!D1014)</f>
        <v/>
      </c>
      <c r="E1016" s="71">
        <f>'Sch A. Input'!E1014</f>
        <v>45016</v>
      </c>
      <c r="F1016" s="71">
        <f>'Sch A. Input'!F1014</f>
        <v>0</v>
      </c>
      <c r="G1016" s="226">
        <f>SUMIFS('Sch A. Input'!H1014:CJ1014,'Sch A. Input'!$H$13:$CJ$13,$L$11,'Sch A. Input'!$H$14:$CJ$14,"Recurring")</f>
        <v>0</v>
      </c>
      <c r="H1016" s="226">
        <f>SUMIFS('Sch A. Input'!H1014:CJ1014,'Sch A. Input'!$H$13:$CJ$13,$L$11,'Sch A. Input'!$H$14:$CJ$14,"One-time")</f>
        <v>0</v>
      </c>
      <c r="I1016" s="227">
        <f t="shared" si="157"/>
        <v>0</v>
      </c>
      <c r="J1016" s="228">
        <f>SUMIFS('Sch A. Input'!H1014:CJ1014,'Sch A. Input'!$H$14:$CJ$14,"Recurring",'Sch A. Input'!$H$13:$CJ$13,"&lt;="&amp;$L$11)</f>
        <v>0</v>
      </c>
      <c r="K1016" s="228">
        <f>SUMIFS('Sch A. Input'!H1014:CJ1014,'Sch A. Input'!$H$14:$CJ$14,"One-time",'Sch A. Input'!$H$13:$CJ$13,"&lt;="&amp;$L$11)</f>
        <v>0</v>
      </c>
      <c r="L1016" s="229">
        <f t="shared" si="158"/>
        <v>0</v>
      </c>
      <c r="M1016" s="228">
        <f t="shared" si="159"/>
        <v>0</v>
      </c>
      <c r="N1016" s="228">
        <f t="shared" si="160"/>
        <v>0</v>
      </c>
      <c r="O1016" s="259">
        <f t="shared" si="161"/>
        <v>0</v>
      </c>
      <c r="P1016" s="268">
        <f t="shared" si="155"/>
        <v>0</v>
      </c>
      <c r="Q1016" s="231">
        <f t="shared" si="156"/>
        <v>0</v>
      </c>
      <c r="R1016" s="97">
        <f t="shared" si="162"/>
        <v>0</v>
      </c>
      <c r="S1016" s="237">
        <f>IF(AND(LARGE('Sch A. Input'!$CL$15:$CL$41,COUNTIF('Sch A. Input'!$CL$15:$CL$41,"&gt;="&amp;F1016))&lt;E1016,F1016&lt;&gt;0),"Leaver",J1016-G1016)</f>
        <v>0</v>
      </c>
      <c r="T1016" s="237">
        <f>IF(AND(LARGE('Sch A. Input'!$CL$15:$CL$41,COUNTIF('Sch A. Input'!$CL$15:$CL$41,"&gt;="&amp;F1016))&lt;E1016,F1016&lt;&gt;0),"Leaver",K1016-H1016)</f>
        <v>0</v>
      </c>
      <c r="U1016" s="238">
        <f>IF(AND(LARGE('Sch A. Input'!$CL$15:$CL$41,COUNTIF('Sch A. Input'!$CL$15:$CL$41,"&gt;="&amp;F1016))&lt;E1016,F1016&lt;&gt;0),"Leaver",L1016-I1016)</f>
        <v>0</v>
      </c>
      <c r="V1016" s="238">
        <f>IF(AND(LARGE('Sch A. Input'!$CL$15:$CL$41,COUNTIF('Sch A. Input'!$CL$15:$CL$41,"&gt;="&amp;F1016))&lt;E1016,F1016&lt;&gt;0),"Leaver",IFERROR(S1016/X1016*$M$9,0))</f>
        <v>0</v>
      </c>
      <c r="W1016" s="238">
        <f>IF(AND(LARGE('Sch A. Input'!$CL$15:$CL$41,COUNTIF('Sch A. Input'!$CL$15:$CL$41,"&gt;="&amp;F1016))&lt;E1016,F1016&lt;&gt;0),"Leaver",V1016+T1016)</f>
        <v>0</v>
      </c>
      <c r="X1016" s="266">
        <f>IF(AND(LARGE('Sch A. Input'!$CL$15:$CL$41,COUNTIF('Sch A. Input'!$CL$15:$CL$41,"&gt;="&amp;F1016))&lt;E1016,F1016&lt;&gt;0),"Leaver",IF(OR(D1016="",D1016&gt;$L$11,($L$11-14)&lt;$K$9),0,(E1016+1-D1016)/14-1))</f>
        <v>0</v>
      </c>
      <c r="Y1016" s="267">
        <f>IF(AND(LARGE('Sch A. Input'!$CL$15:$CL$41,COUNTIF('Sch A. Input'!$CL$15:$CL$41,"&gt;="&amp;F1016))&lt;E1016,F1016&lt;&gt;0),"Leaver",IFERROR(IF((S1016/$X1016*$M$9+T1016)&gt;$D$12,"YES","NO"),0))</f>
        <v>0</v>
      </c>
      <c r="Z1016" s="225">
        <f>IF(AND(LARGE('Sch A. Input'!$CL$15:$CL$41,COUNTIF('Sch A. Input'!$CL$15:$CL$41,"&gt;="&amp;F1016))&lt;E1016,F1016&lt;&gt;0),"Leaver",IFERROR(IF($Y1016="YES",MIN($U1016*($G$12/$D$12),$G$12),(SUMPRODUCT(--((MIN(W1016,$D$12))&gt;$C$9:$C$12),((MIN(W1016,$D$12))-$C$9:$C$12),$H$9:$H$12))-((1-(X1016/$M$9))*(SUMPRODUCT(--((MIN(V1016,$D$12))&gt;$C$9:$C$12),((MIN(V1016,$D$12))-$C$9:$C$12),$H$9:$H$12)))),0))</f>
        <v>0</v>
      </c>
      <c r="AA1016" s="169">
        <f>IF(AND(LARGE('Sch A. Input'!$CL$15:$CL$41,COUNTIF('Sch A. Input'!$CL$15:$CL$41,"&gt;="&amp;F1016))&lt;E1016,F1016&lt;&gt;0),"Leaver",IFERROR(Z1016/U1016,0))</f>
        <v>0</v>
      </c>
      <c r="AB1016" s="170">
        <f>IF(AND(LARGE('Sch A. Input'!$CL$15:$CL$41,COUNTIF('Sch A. Input'!$CL$15:$CL$41,"&gt;="&amp;F1016))&lt;E1016,F1016&lt;&gt;0),"Leaver",Q1016-Z1016)</f>
        <v>0</v>
      </c>
      <c r="AC1016" s="94">
        <f t="shared" si="163"/>
        <v>0</v>
      </c>
      <c r="BK1016" s="2"/>
      <c r="BL1016" s="2"/>
      <c r="CI1016"/>
    </row>
    <row r="1017" spans="1:102" s="111" customFormat="1" ht="15" thickBot="1" x14ac:dyDescent="0.4">
      <c r="B1017" s="112"/>
      <c r="C1017" s="113"/>
      <c r="D1017" s="114"/>
      <c r="E1017" s="114"/>
      <c r="F1017" s="114"/>
      <c r="G1017" s="232">
        <f t="shared" ref="G1017:Q1017" si="164">SUM(G17:G1016)</f>
        <v>0</v>
      </c>
      <c r="H1017" s="232">
        <f t="shared" si="164"/>
        <v>0</v>
      </c>
      <c r="I1017" s="233">
        <f t="shared" si="164"/>
        <v>0</v>
      </c>
      <c r="J1017" s="234">
        <f t="shared" si="164"/>
        <v>0</v>
      </c>
      <c r="K1017" s="234">
        <f t="shared" si="164"/>
        <v>0</v>
      </c>
      <c r="L1017" s="235">
        <f t="shared" si="164"/>
        <v>0</v>
      </c>
      <c r="M1017" s="234">
        <f t="shared" si="164"/>
        <v>0</v>
      </c>
      <c r="N1017" s="234">
        <f t="shared" si="164"/>
        <v>0</v>
      </c>
      <c r="O1017" s="261"/>
      <c r="P1017" s="260"/>
      <c r="Q1017" s="236">
        <f t="shared" si="164"/>
        <v>0</v>
      </c>
      <c r="R1017" s="107"/>
      <c r="S1017" s="239">
        <f t="shared" ref="S1017:W1017" si="165">SUM(S17:S1016)</f>
        <v>0</v>
      </c>
      <c r="T1017" s="239">
        <f t="shared" si="165"/>
        <v>0</v>
      </c>
      <c r="U1017" s="240">
        <f t="shared" si="165"/>
        <v>0</v>
      </c>
      <c r="V1017" s="239">
        <f t="shared" si="165"/>
        <v>0</v>
      </c>
      <c r="W1017" s="239">
        <f t="shared" si="165"/>
        <v>0</v>
      </c>
      <c r="X1017" s="262"/>
      <c r="Y1017" s="263"/>
      <c r="Z1017" s="241">
        <f>SUM(Z17:Z1016)</f>
        <v>0</v>
      </c>
      <c r="AA1017" s="108"/>
      <c r="AB1017" s="109">
        <f>SUM(AB17:AB1016)</f>
        <v>0</v>
      </c>
      <c r="AC1017" s="110"/>
      <c r="BM1017" s="115"/>
      <c r="BN1017" s="115"/>
      <c r="BO1017" s="115"/>
      <c r="BP1017" s="115"/>
      <c r="BQ1017" s="115"/>
      <c r="BR1017" s="115"/>
      <c r="BS1017" s="115"/>
      <c r="BT1017" s="115"/>
      <c r="BU1017" s="115"/>
      <c r="BV1017" s="115"/>
      <c r="BW1017" s="115"/>
      <c r="BX1017" s="115"/>
      <c r="BY1017" s="115"/>
      <c r="BZ1017" s="115"/>
      <c r="CA1017" s="115"/>
      <c r="CB1017" s="115"/>
      <c r="CC1017" s="115"/>
      <c r="CD1017" s="115"/>
      <c r="CE1017" s="115"/>
      <c r="CF1017" s="115"/>
      <c r="CG1017" s="115"/>
      <c r="CH1017" s="115"/>
      <c r="CI1017" s="115"/>
    </row>
    <row r="1018" spans="1:102" ht="15" thickTop="1" x14ac:dyDescent="0.35">
      <c r="A1018" s="30"/>
      <c r="B1018" s="30"/>
      <c r="BH1018"/>
      <c r="BI1018"/>
      <c r="BJ1018"/>
      <c r="CE1018" s="2"/>
      <c r="CF1018" s="2"/>
      <c r="CG1018" s="2"/>
      <c r="CH1018" s="2"/>
    </row>
    <row r="1019" spans="1:102" ht="20" x14ac:dyDescent="0.4">
      <c r="B1019" s="46" t="s">
        <v>58</v>
      </c>
      <c r="BF1019"/>
      <c r="BG1019"/>
      <c r="BH1019"/>
      <c r="BI1019"/>
      <c r="BJ1019"/>
      <c r="CD1019" s="2"/>
      <c r="CE1019" s="2"/>
      <c r="CF1019" s="2"/>
      <c r="CG1019" s="2"/>
      <c r="CH1019" s="2"/>
    </row>
    <row r="1020" spans="1:102" x14ac:dyDescent="0.35">
      <c r="C1020" s="2"/>
      <c r="G1020" s="278">
        <f>VLOOKUP($O$1020,'Sch A. Input'!$CL$15:$CM$41,2,FALSE)</f>
        <v>7</v>
      </c>
      <c r="H1020" s="5" t="s">
        <v>91</v>
      </c>
      <c r="I1020" s="5"/>
      <c r="J1020" s="5"/>
      <c r="K1020" s="5"/>
      <c r="L1020" s="5"/>
      <c r="M1020" s="5"/>
      <c r="N1020" s="5"/>
      <c r="O1020" s="199">
        <f t="array" ref="O1020">MAX(IF(MONTH('Sch A. Input'!$CL$15:$CL$41)=6,'Sch A. Input'!$CL$15:$CL$41))</f>
        <v>44736</v>
      </c>
      <c r="Q1020" s="278">
        <f>VLOOKUP($Y$1020,'Sch A. Input'!$CL$15:$CM$41,2,FALSE)-G1020</f>
        <v>7</v>
      </c>
      <c r="R1020" s="5" t="s">
        <v>91</v>
      </c>
      <c r="S1020" s="5"/>
      <c r="T1020" s="5"/>
      <c r="U1020" s="5"/>
      <c r="V1020" s="5"/>
      <c r="W1020" s="5"/>
      <c r="X1020" s="5"/>
      <c r="Y1020" s="199">
        <f t="array" ref="Y1020">MAX(IF(MONTH('Sch A. Input'!$CL$15:$CL$41)=9,'Sch A. Input'!$CL$15:$CL$41))</f>
        <v>44834</v>
      </c>
      <c r="AA1020" s="278">
        <f>VLOOKUP($AI$1020,'Sch A. Input'!$CL$15:$CM$41,2,FALSE)-(Q1020+G1020)</f>
        <v>6</v>
      </c>
      <c r="AB1020" s="5" t="s">
        <v>91</v>
      </c>
      <c r="AC1020" s="5"/>
      <c r="AD1020" s="5"/>
      <c r="AE1020" s="5"/>
      <c r="AF1020" s="5"/>
      <c r="AG1020" s="5"/>
      <c r="AH1020" s="5"/>
      <c r="AI1020" s="199">
        <f t="array" ref="AI1020">MAX(IF(MONTH('Sch A. Input'!$CL$15:$CL$41)=12,'Sch A. Input'!$CL$15:$CL$41))</f>
        <v>44918</v>
      </c>
      <c r="AK1020" s="278">
        <f>VLOOKUP($AS$1020,'Sch A. Input'!$CL$15:$CM$41,2,FALSE)-(G1020+Q1020+AA1020)</f>
        <v>7</v>
      </c>
      <c r="AL1020" s="5" t="s">
        <v>91</v>
      </c>
      <c r="AM1020" s="5"/>
      <c r="AN1020" s="5"/>
      <c r="AO1020" s="5"/>
      <c r="AP1020" s="5"/>
      <c r="AQ1020" s="5"/>
      <c r="AR1020" s="5"/>
      <c r="AS1020" s="199">
        <f t="array" ref="AS1020">MAX(IF(MONTH('Sch A. Input'!$CL$15:$CL$41)=3,'Sch A. Input'!$CL$15:$CL$41))</f>
        <v>45016</v>
      </c>
      <c r="BK1020" s="2"/>
      <c r="BL1020" s="2"/>
      <c r="BM1020" s="2"/>
      <c r="BN1020" s="2"/>
      <c r="BO1020" s="2"/>
      <c r="BP1020" s="2"/>
      <c r="BQ1020" s="2"/>
      <c r="BR1020" s="2"/>
      <c r="BS1020" s="2"/>
      <c r="BT1020" s="2"/>
      <c r="BU1020" s="2"/>
      <c r="BV1020" s="2"/>
      <c r="BW1020" s="2"/>
      <c r="BX1020" s="2"/>
      <c r="BY1020" s="2"/>
      <c r="BZ1020" s="2"/>
      <c r="CA1020" s="2"/>
      <c r="CI1020"/>
      <c r="CJ1020"/>
      <c r="CK1020"/>
      <c r="CL1020"/>
      <c r="CM1020"/>
      <c r="CN1020"/>
      <c r="CO1020"/>
      <c r="CP1020"/>
      <c r="CQ1020"/>
      <c r="CR1020"/>
      <c r="CS1020"/>
      <c r="CT1020"/>
      <c r="CU1020"/>
      <c r="CV1020"/>
      <c r="CW1020"/>
      <c r="CX1020"/>
    </row>
    <row r="1021" spans="1:102" s="44" customFormat="1" ht="13" x14ac:dyDescent="0.3">
      <c r="A1021" s="2"/>
      <c r="B1021" s="2"/>
      <c r="C1021" s="2"/>
      <c r="D1021" s="2"/>
      <c r="E1021" s="2"/>
      <c r="F1021" s="2"/>
      <c r="G1021" s="100" t="s">
        <v>121</v>
      </c>
      <c r="H1021" s="88" t="s">
        <v>31</v>
      </c>
      <c r="I1021" s="88" t="s">
        <v>31</v>
      </c>
      <c r="J1021" s="88" t="s">
        <v>31</v>
      </c>
      <c r="K1021" s="88" t="s">
        <v>31</v>
      </c>
      <c r="L1021" s="88" t="s">
        <v>31</v>
      </c>
      <c r="M1021" s="88" t="s">
        <v>101</v>
      </c>
      <c r="N1021" s="88"/>
      <c r="O1021" s="279" t="s">
        <v>31</v>
      </c>
      <c r="P1021" s="248"/>
      <c r="Q1021" s="100" t="s">
        <v>17</v>
      </c>
      <c r="R1021" s="88" t="s">
        <v>31</v>
      </c>
      <c r="S1021" s="88" t="s">
        <v>31</v>
      </c>
      <c r="T1021" s="88" t="s">
        <v>31</v>
      </c>
      <c r="U1021" s="88" t="s">
        <v>31</v>
      </c>
      <c r="V1021" s="88" t="s">
        <v>31</v>
      </c>
      <c r="W1021" s="88" t="s">
        <v>101</v>
      </c>
      <c r="X1021" s="88"/>
      <c r="Y1021" s="88" t="s">
        <v>31</v>
      </c>
      <c r="Z1021" s="248"/>
      <c r="AA1021" s="100" t="s">
        <v>18</v>
      </c>
      <c r="AB1021" s="88" t="s">
        <v>31</v>
      </c>
      <c r="AC1021" s="88" t="s">
        <v>31</v>
      </c>
      <c r="AD1021" s="88" t="s">
        <v>31</v>
      </c>
      <c r="AE1021" s="88" t="s">
        <v>31</v>
      </c>
      <c r="AF1021" s="88" t="s">
        <v>31</v>
      </c>
      <c r="AG1021" s="88" t="s">
        <v>101</v>
      </c>
      <c r="AH1021" s="88"/>
      <c r="AI1021" s="88" t="s">
        <v>31</v>
      </c>
      <c r="AJ1021" s="2"/>
      <c r="AK1021" s="100" t="s">
        <v>19</v>
      </c>
      <c r="AL1021" s="88" t="s">
        <v>31</v>
      </c>
      <c r="AM1021" s="88" t="s">
        <v>31</v>
      </c>
      <c r="AN1021" s="88" t="s">
        <v>31</v>
      </c>
      <c r="AO1021" s="88" t="s">
        <v>31</v>
      </c>
      <c r="AP1021" s="88" t="s">
        <v>31</v>
      </c>
      <c r="AQ1021" s="88" t="s">
        <v>101</v>
      </c>
      <c r="AR1021" s="88"/>
      <c r="AS1021" s="88" t="s">
        <v>31</v>
      </c>
      <c r="AT1021" s="2"/>
      <c r="CB1021" s="45"/>
      <c r="CC1021" s="45"/>
      <c r="CD1021" s="45"/>
      <c r="CE1021" s="45"/>
      <c r="CF1021" s="45"/>
      <c r="CG1021" s="45"/>
      <c r="CH1021" s="45"/>
      <c r="CI1021" s="45"/>
      <c r="CJ1021" s="45"/>
      <c r="CK1021" s="45"/>
      <c r="CL1021" s="45"/>
      <c r="CM1021" s="45"/>
      <c r="CN1021" s="45"/>
      <c r="CO1021" s="45"/>
      <c r="CP1021" s="45"/>
      <c r="CQ1021" s="45"/>
      <c r="CR1021" s="45"/>
      <c r="CS1021" s="45"/>
      <c r="CT1021" s="45"/>
      <c r="CU1021" s="45"/>
      <c r="CV1021" s="45"/>
      <c r="CW1021" s="45"/>
      <c r="CX1021" s="45"/>
    </row>
    <row r="1022" spans="1:102" ht="0.75" customHeight="1" thickBot="1" x14ac:dyDescent="0.4">
      <c r="C1022" s="2"/>
      <c r="O1022" s="25"/>
      <c r="P1022" s="248"/>
      <c r="Z1022" s="248"/>
      <c r="AW1022" s="44"/>
      <c r="AX1022" s="44"/>
      <c r="BK1022" s="2"/>
      <c r="BL1022" s="2"/>
      <c r="BM1022" s="2"/>
      <c r="BN1022" s="2"/>
      <c r="BO1022" s="2"/>
      <c r="BP1022" s="2"/>
      <c r="BQ1022" s="2"/>
      <c r="BR1022" s="2"/>
      <c r="BS1022" s="2"/>
      <c r="BT1022" s="2"/>
      <c r="BU1022" s="2"/>
      <c r="BV1022" s="2"/>
      <c r="BW1022" s="2"/>
      <c r="BX1022" s="2"/>
      <c r="BY1022" s="2"/>
      <c r="BZ1022" s="2"/>
      <c r="CA1022" s="2"/>
      <c r="CI1022"/>
      <c r="CJ1022"/>
      <c r="CK1022"/>
      <c r="CL1022"/>
      <c r="CM1022"/>
      <c r="CN1022"/>
      <c r="CO1022"/>
      <c r="CP1022"/>
      <c r="CQ1022"/>
      <c r="CR1022"/>
      <c r="CS1022"/>
      <c r="CT1022"/>
      <c r="CU1022"/>
      <c r="CV1022"/>
      <c r="CW1022"/>
      <c r="CX1022"/>
    </row>
    <row r="1023" spans="1:102" ht="75" customHeight="1" x14ac:dyDescent="0.35">
      <c r="B1023" s="67" t="str">
        <f t="shared" ref="B1023:F1024" si="166">B16</f>
        <v>Staff Number</v>
      </c>
      <c r="C1023" s="163" t="str">
        <f t="shared" si="166"/>
        <v>Staff Name</v>
      </c>
      <c r="D1023" s="269" t="str">
        <f t="shared" si="166"/>
        <v>Start date 
(First pay-period start date or joining date, whichever is later)</v>
      </c>
      <c r="E1023" s="269" t="str">
        <f t="shared" si="166"/>
        <v>Pay-period end date</v>
      </c>
      <c r="F1023" s="269" t="str">
        <f t="shared" si="166"/>
        <v>Employment end date  (if applicable)</v>
      </c>
      <c r="G1023" s="83" t="s">
        <v>24</v>
      </c>
      <c r="H1023" s="69" t="s">
        <v>20</v>
      </c>
      <c r="I1023" s="167" t="s">
        <v>22</v>
      </c>
      <c r="J1023" s="271" t="s">
        <v>60</v>
      </c>
      <c r="K1023" s="69" t="s">
        <v>151</v>
      </c>
      <c r="L1023" s="69" t="s">
        <v>152</v>
      </c>
      <c r="M1023" s="69" t="s">
        <v>153</v>
      </c>
      <c r="N1023" s="269" t="s">
        <v>154</v>
      </c>
      <c r="O1023" s="69" t="s">
        <v>155</v>
      </c>
      <c r="P1023" s="248"/>
      <c r="Q1023" s="4" t="s">
        <v>24</v>
      </c>
      <c r="R1023" s="167" t="s">
        <v>20</v>
      </c>
      <c r="S1023" s="167" t="s">
        <v>22</v>
      </c>
      <c r="T1023" s="61" t="s">
        <v>60</v>
      </c>
      <c r="U1023" s="69" t="s">
        <v>156</v>
      </c>
      <c r="V1023" s="69" t="s">
        <v>157</v>
      </c>
      <c r="W1023" s="69" t="s">
        <v>153</v>
      </c>
      <c r="X1023" s="269" t="s">
        <v>158</v>
      </c>
      <c r="Y1023" s="69" t="s">
        <v>159</v>
      </c>
      <c r="Z1023" s="248"/>
      <c r="AA1023" s="4" t="s">
        <v>23</v>
      </c>
      <c r="AB1023" s="167" t="s">
        <v>20</v>
      </c>
      <c r="AC1023" s="167" t="s">
        <v>22</v>
      </c>
      <c r="AD1023" s="61" t="s">
        <v>16</v>
      </c>
      <c r="AE1023" s="69" t="s">
        <v>160</v>
      </c>
      <c r="AF1023" s="69" t="s">
        <v>161</v>
      </c>
      <c r="AG1023" s="69" t="s">
        <v>153</v>
      </c>
      <c r="AH1023" s="269" t="s">
        <v>158</v>
      </c>
      <c r="AI1023" s="69" t="s">
        <v>162</v>
      </c>
      <c r="AK1023" s="4" t="s">
        <v>23</v>
      </c>
      <c r="AL1023" s="167" t="s">
        <v>20</v>
      </c>
      <c r="AM1023" s="167" t="s">
        <v>22</v>
      </c>
      <c r="AN1023" s="61" t="s">
        <v>16</v>
      </c>
      <c r="AO1023" s="69" t="s">
        <v>163</v>
      </c>
      <c r="AP1023" s="69" t="s">
        <v>164</v>
      </c>
      <c r="AQ1023" s="69" t="s">
        <v>153</v>
      </c>
      <c r="AR1023" s="269" t="s">
        <v>165</v>
      </c>
      <c r="AS1023" s="69" t="s">
        <v>166</v>
      </c>
      <c r="AW1023" s="44"/>
      <c r="AX1023" s="44"/>
      <c r="BK1023" s="2"/>
      <c r="BL1023" s="2"/>
      <c r="BM1023" s="2"/>
      <c r="BN1023" s="2"/>
      <c r="BO1023" s="2"/>
      <c r="BP1023" s="2"/>
      <c r="BQ1023" s="2"/>
      <c r="BR1023" s="2"/>
      <c r="BS1023" s="2"/>
      <c r="BT1023" s="2"/>
      <c r="BU1023" s="2"/>
      <c r="BV1023" s="2"/>
      <c r="BW1023" s="2"/>
      <c r="BX1023" s="2"/>
      <c r="BY1023" s="2"/>
      <c r="BZ1023" s="2"/>
      <c r="CA1023" s="2"/>
      <c r="CI1023"/>
      <c r="CJ1023"/>
      <c r="CK1023"/>
      <c r="CL1023"/>
      <c r="CM1023"/>
      <c r="CN1023"/>
      <c r="CO1023"/>
      <c r="CP1023"/>
      <c r="CQ1023"/>
      <c r="CR1023"/>
      <c r="CS1023"/>
      <c r="CT1023"/>
      <c r="CU1023"/>
      <c r="CV1023"/>
      <c r="CW1023"/>
      <c r="CX1023"/>
    </row>
    <row r="1024" spans="1:102" x14ac:dyDescent="0.35">
      <c r="B1024" s="70" t="str">
        <f t="shared" si="166"/>
        <v/>
      </c>
      <c r="C1024" s="164" t="str">
        <f t="shared" si="166"/>
        <v/>
      </c>
      <c r="D1024" s="273" t="str">
        <f t="shared" si="166"/>
        <v/>
      </c>
      <c r="E1024" s="273">
        <f t="shared" si="166"/>
        <v>45016</v>
      </c>
      <c r="F1024" s="273">
        <f t="shared" si="166"/>
        <v>0</v>
      </c>
      <c r="G1024" s="98">
        <f t="shared" ref="G1024:G1087" si="167">COUNTIFS(D1024,"&lt;="&amp;$O$1020,D1024,"&lt;&gt;"&amp;0,D1024,"&lt;="&amp;$L$11)</f>
        <v>0</v>
      </c>
      <c r="H1024" s="242">
        <f>IF(G1024=0,0,SUMIFS('Sch A. Input'!$H15:$CJ15,'Sch A. Input'!$H$14:$CJ$14,"Recurring",'Sch A. Input'!$H$13:$CJ$13,"&lt;="&amp;$O$1020,'Sch A. Input'!$H$13:$CJ$13,"&lt;="&amp;$L$11))</f>
        <v>0</v>
      </c>
      <c r="I1024" s="242">
        <f>IF(G1024=0,0,SUMIFS('Sch A. Input'!$H15:$CJ15,'Sch A. Input'!$H$14:$CJ$14,"One-time",'Sch A. Input'!$H$13:$CJ$13,"&lt;="&amp;$O$1020,'Sch A. Input'!$H$13:$CJ$13,"&lt;="&amp;$L$11))</f>
        <v>0</v>
      </c>
      <c r="J1024" s="283">
        <f t="shared" ref="J1024" si="168">SUM(H1024:I1024)</f>
        <v>0</v>
      </c>
      <c r="K1024" s="242">
        <f>IF(G1024=0,0,IFERROR(H1024/$M1024*$M$9,0))</f>
        <v>0</v>
      </c>
      <c r="L1024" s="242">
        <f>IF(G1024=0,0,IFERROR(K1024+I1024,0))</f>
        <v>0</v>
      </c>
      <c r="M1024" s="224">
        <f>IF(OR($D1024="",$D1024&gt;$O$1020),0,IF($E1024&lt;=$O$1020,IF(AND($F1024&lt;$E1024,$F1024&gt;0),(($F1024+1-$D1024)/14),((($E1024+1-$D1024)/14))),IF(AND($F1024&lt;$O$1020,$F1024&gt;0),(($F1024+1-$D1024)/14),((($O$1020+1-$D1024)/14)))))</f>
        <v>0</v>
      </c>
      <c r="N1024" s="281">
        <f t="shared" ref="N1024:N1087" si="169">IFERROR(IF((H1024/$M1024*$M$9+I1024)&gt;$D$12,"YES","NO"),0)</f>
        <v>0</v>
      </c>
      <c r="O1024" s="245">
        <f t="shared" ref="O1024:O1087" si="170">IFERROR(IF(N1024="YES",MIN(J1024*($G$12/$D$12),$G$12),((SUMPRODUCT(--((MIN(L1024,$D$12))&gt;$C$9:$C$12),((MIN(L1024,$D$12))-$C$9:$C$12),$H$9:$H$12))-((1-M1024/$M$9)*((SUMPRODUCT(--((MIN(K1024,$D$12))&gt;$C$9:$C$12),((MIN(K1024,$D$12))-$C$9:$C$12),$H$9:$H$12)))))),0)</f>
        <v>0</v>
      </c>
      <c r="P1024" s="248"/>
      <c r="Q1024" s="285">
        <f>IF($F1024=0,IF(AND($D1024&lt;=Y$1020,$D1024&lt;&gt;0,$D1024&lt;=$E1024,$E1024&gt;O$1020),1,0),IF(AND($D1024&lt;=Y$1020,$D1024&lt;&gt;0,$E1024&gt;O$1020,$D1024&lt;=$E1024,$F1024&gt;O$1020),1,0))</f>
        <v>0</v>
      </c>
      <c r="R1024" s="242">
        <f>IF(Q1024=0,0,SUMIFS('Sch A. Input'!$H15:$CJ15,'Sch A. Input'!$H$14:$CJ$14,"Recurring",'Sch A. Input'!$H$13:$CJ$13,"&lt;="&amp;$L$11,'Sch A. Input'!$H$13:$CJ$13,"&lt;="&amp;$Y$1020,'Sch A. Input'!$H$13:$CJ$13,"&gt;"&amp;$O$1020))</f>
        <v>0</v>
      </c>
      <c r="S1024" s="242">
        <f>IF(Q1024=0,0,SUMIFS('Sch A. Input'!$H15:$CJ15,'Sch A. Input'!$H$14:$CJ$14,"One-time",'Sch A. Input'!$H$13:$CJ$13,"&lt;="&amp;$L$11,'Sch A. Input'!$H$13:$CJ$13,"&lt;="&amp;$Y$1020,'Sch A. Input'!$H$13:$CJ$13,"&gt;"&amp;$O$1020))</f>
        <v>0</v>
      </c>
      <c r="T1024" s="283">
        <f t="shared" ref="T1024" si="171">SUM(R1024:S1024)</f>
        <v>0</v>
      </c>
      <c r="U1024" s="242">
        <f>IF(Q1024=0,0,IFERROR((R1024+H1024)/W1024*$M$9,0))</f>
        <v>0</v>
      </c>
      <c r="V1024" s="242">
        <f>IF(Q1024=0,0,IFERROR(U1024+S1024+I1024,0))</f>
        <v>0</v>
      </c>
      <c r="W1024" s="224">
        <f>IF(OR($D1024="",$D1024&gt;$Y$1020,$D1024&gt;$E1024,AND($F1024&lt;=$O$1020,$F1024&lt;&gt;0)),0,IF(AND($E1024&gt;$O$1020,$E1024&lt;=$Y$1020),IF(AND($F1024&lt;$E1024,$F1024&gt;0),(($F1024+1-$D1024)/14),((($E1024+1-$D1024)/14))),IF($E1024&lt;=$O$1020,0,IF(AND($F1024&lt;$Y$1020,$F1024&gt;0),(($F1024+1-$D1024)/14),((($Y$1020+1-$D1024)/14))))))</f>
        <v>0</v>
      </c>
      <c r="X1024" s="281">
        <f t="shared" ref="X1024:X1087" si="172">IFERROR(IF(((H1024+R1024)/$W1024*$M$9+I1024+S1024)&gt;$D$12,"YES","NO"),0)</f>
        <v>0</v>
      </c>
      <c r="Y1024" s="245">
        <f t="shared" ref="Y1024:Y1087" si="173">IF(Q1024=0,0,IFERROR(IF(X1024="YES",MIN((T1024+J1024)*($G$12/$D$12),$G$12),((SUMPRODUCT(--((MIN(V1024,$D$12))&gt;$C$9:$C$12),((MIN(V1024,$D$12))-$C$9:$C$12),$H$9:$H$12))-((1-W1024/$M$9)*((SUMPRODUCT(--((MIN(U1024,$D$12))&gt;$C$9:$C$12),((MIN(U1024,$D$12))-$C$9:$C$12),$H$9:$H$12))))))-O1024,0))</f>
        <v>0</v>
      </c>
      <c r="Z1024" s="248"/>
      <c r="AA1024" s="285">
        <f>IF($F1024=0,IF(AND($D1024&lt;=AI$1020,$D1024&lt;&gt;0,$D1024&lt;=$E1024,$E1024&gt;Y$1020),1,0),IF(AND($D1024&lt;=AI$1020,$D1024&lt;&gt;0,$E1024&gt;Y$1020,$D1024&lt;=$E1024,$F1024&gt;Y$1020),1,0))</f>
        <v>0</v>
      </c>
      <c r="AB1024" s="242">
        <f>IF(AA1024=0,0,SUMIFS('Sch A. Input'!$H15:$CJ15,'Sch A. Input'!$H$14:$CJ$14,"Recurring",'Sch A. Input'!$H$13:$CJ$13,"&lt;="&amp;$L$11,'Sch A. Input'!$H$13:$CJ$13,"&lt;="&amp;$AI$1020,'Sch A. Input'!$H$13:$CJ$13,"&gt;"&amp;$Y$1020))</f>
        <v>0</v>
      </c>
      <c r="AC1024" s="242">
        <f>IF(AA1024=0,0,SUMIFS('Sch A. Input'!$H15:$CJ15,'Sch A. Input'!$H$14:$CJ$14,"One-time",'Sch A. Input'!$H$13:$CJ$13,"&lt;="&amp;$L$11,'Sch A. Input'!$H$13:$CJ$13,"&lt;="&amp;$AI$1020,'Sch A. Input'!$H$13:$CJ$13,"&gt;"&amp;$Y$1020))</f>
        <v>0</v>
      </c>
      <c r="AD1024" s="283">
        <f t="shared" ref="AD1024" si="174">SUM(AB1024:AC1024)</f>
        <v>0</v>
      </c>
      <c r="AE1024" s="242">
        <f>IF(AA1024=0,0,IFERROR((AB1024+R1024+H1024)/AG1024*$M$9,0))</f>
        <v>0</v>
      </c>
      <c r="AF1024" s="242">
        <f>IF(AA1024=0,0,IFERROR(AE1024+AC1024+S1024+I1024,0))</f>
        <v>0</v>
      </c>
      <c r="AG1024" s="224">
        <f>IF(OR($D1024="",$D1024&gt;$AI$1020,$D1024&gt;$E1024,AND($F1024&lt;=$Y$1020,$F1024&lt;&gt;0)),0,IF(AND($E1024&gt;$Y$1020,$E1024&lt;=$AI$1020),IF(AND($F1024&lt;$E1024,$F1024&gt;0),(($F1024+1-$D1024)/14),((($E1024+1-$D1024)/14))),IF($E1024&lt;=$Y$1020,0,IF(AND($F1024&lt;$AI$1020,$F1024&gt;0),(($F1024+1-$D1024)/14),((($AI$1020+1-$D1024)/14))))))</f>
        <v>0</v>
      </c>
      <c r="AH1024" s="281">
        <f t="shared" ref="AH1024:AH1087" si="175">IFERROR(IF(((H1024+R1024+AB1024)/$AG1024*$M$9+I1024+S1024+AC1024)&gt;$D$12,"YES","NO"),0)</f>
        <v>0</v>
      </c>
      <c r="AI1024" s="245">
        <f t="shared" ref="AI1024:AI1087" si="176">IF(AA1024=0,0,IFERROR(IF(AH1024="YES",MIN((AD1024+T1024+J1024)*($G$12/$D$12),$G$12),((SUMPRODUCT(--((MIN(AF1024,$D$12))&gt;$C$9:$C$12),((MIN(AF1024,$D$12))-$C$9:$C$12),$H$9:$H$12))-((1-AG1024/$M$9)*((SUMPRODUCT(--((MIN(AE1024,$D$12))&gt;$C$9:$C$12),((MIN(AE1024,$D$12))-$C$9:$C$12),$H$9:$H$12))))))-O1024-Y1024,0))</f>
        <v>0</v>
      </c>
      <c r="AK1024" s="285">
        <f>IF($F1024=0,IF(AND($D1024&lt;=AS$1020,$D1024&lt;&gt;0,$D1024&lt;=$E1024,$E1024&gt;AI$1020),1,0),IF(AND($D1024&lt;=AS$1020,$D1024&lt;&gt;0,$E1024&gt;AI$1020,$F1024&lt;=AS$1020,$D1024&lt;=$E1024,$F1024&gt;AI$1020),1,0))</f>
        <v>0</v>
      </c>
      <c r="AL1024" s="242">
        <f>IF(AK1024=0,0,SUMIFS('Sch A. Input'!$H15:$CJ15,'Sch A. Input'!$H$14:$CJ$14,"Recurring",'Sch A. Input'!$H$13:$CJ$13,"&lt;="&amp;$L$11,'Sch A. Input'!$H$13:$CJ$13,"&lt;="&amp;$AS$1020,'Sch A. Input'!$H$13:$CJ$13,"&gt;"&amp;$AI$1020))</f>
        <v>0</v>
      </c>
      <c r="AM1024" s="242">
        <f>IF(AK1024=0,0,SUMIFS('Sch A. Input'!$H15:$CJ15,'Sch A. Input'!$H$14:$CJ$14,"One-time",'Sch A. Input'!$H$13:$CJ$13,"&lt;="&amp;$L$11,'Sch A. Input'!$H$13:$CJ$13,"&lt;="&amp;$AS$1020,'Sch A. Input'!$H$13:$CJ$13,"&gt;"&amp;$AI$1020))</f>
        <v>0</v>
      </c>
      <c r="AN1024" s="283">
        <f>+AL1024+AM1024</f>
        <v>0</v>
      </c>
      <c r="AO1024" s="242">
        <f>IF(AK1024=0,0,IFERROR((AL1024+AB1024+R1024+H1024)/AQ1024*$M$9,0))</f>
        <v>0</v>
      </c>
      <c r="AP1024" s="242">
        <f>IF(AK1024=0,0,IFERROR(AO1024+AM1024+AC1024+S1024+I1024,0))</f>
        <v>0</v>
      </c>
      <c r="AQ1024" s="224">
        <f>IF(OR($D1024="",$D1024&gt;$E1024,AND($F1024&lt;=$AI$1020,$F1024&lt;&gt;0)),0,IF(AND($E1024&gt;$AI$1020,$E1024&lt;=$AS$1020),IF(AND($F1024&lt;$E1024,$F1024&gt;0),(($F1024+1-$D1024)/14),((($E1024+1-$D1024)/14))),0))</f>
        <v>0</v>
      </c>
      <c r="AR1024" s="281">
        <f t="shared" ref="AR1024:AR1087" si="177">IFERROR(IF(((H1024+R1024+AB1024+AL1024)/$AQ1024*$M$9+I1024+S1024+AC1024+AM1024)&gt;$D$12,"YES","NO"),0)</f>
        <v>0</v>
      </c>
      <c r="AS1024" s="245">
        <f t="shared" ref="AS1024:AS1087" si="178">IF(AK1024=0,0,IFERROR(IF(AR1024="YES",MIN((AN1024+AD1024+T1024+J1024)*($G$12/$D$12),$G$12),((SUMPRODUCT(--((MIN(AP1024,$D$12))&gt;$C$9:$C$12),((MIN(AP1024,$D$12))-$C$9:$C$12),$H$9:$H$12))-((1-AQ1024/$M$9)*((SUMPRODUCT(--((MIN(AO1024,$D$12))&gt;$C$9:$C$12),((MIN(AO1024,$D$12))-$C$9:$C$12),$H$9:$H$12))))))-O1024-Y1024-AI1024,0))</f>
        <v>0</v>
      </c>
      <c r="AU1024" s="3"/>
      <c r="AV1024" s="3"/>
      <c r="AW1024" s="287"/>
      <c r="AX1024" s="287"/>
      <c r="BK1024" s="2"/>
      <c r="BL1024" s="2"/>
      <c r="BM1024" s="2"/>
      <c r="BN1024" s="2"/>
      <c r="BO1024" s="2"/>
      <c r="BP1024" s="2"/>
      <c r="BQ1024" s="2"/>
      <c r="BR1024" s="2"/>
      <c r="BS1024" s="2"/>
      <c r="BT1024" s="2"/>
      <c r="BU1024" s="2"/>
      <c r="BV1024" s="2"/>
      <c r="BW1024" s="2"/>
      <c r="BX1024" s="2"/>
      <c r="BY1024" s="2"/>
      <c r="BZ1024" s="2"/>
      <c r="CA1024" s="2"/>
      <c r="CI1024"/>
      <c r="CJ1024"/>
      <c r="CK1024"/>
      <c r="CL1024"/>
      <c r="CM1024"/>
      <c r="CN1024"/>
      <c r="CO1024"/>
      <c r="CP1024"/>
      <c r="CQ1024"/>
      <c r="CR1024"/>
      <c r="CS1024"/>
      <c r="CT1024"/>
      <c r="CU1024"/>
      <c r="CV1024"/>
      <c r="CW1024"/>
      <c r="CX1024"/>
    </row>
    <row r="1025" spans="2:102" x14ac:dyDescent="0.35">
      <c r="B1025" s="73" t="str">
        <f>B18</f>
        <v/>
      </c>
      <c r="C1025" s="165" t="str">
        <f>C18</f>
        <v/>
      </c>
      <c r="D1025" s="273" t="str">
        <f t="shared" ref="D1025:F1025" si="179">D18</f>
        <v/>
      </c>
      <c r="E1025" s="273">
        <f t="shared" si="179"/>
        <v>45016</v>
      </c>
      <c r="F1025" s="273">
        <f t="shared" si="179"/>
        <v>0</v>
      </c>
      <c r="G1025" s="98">
        <f t="shared" si="167"/>
        <v>0</v>
      </c>
      <c r="H1025" s="242">
        <f>IF(G1025=0,0,SUMIFS('Sch A. Input'!$H16:$CJ16,'Sch A. Input'!$H$14:$CJ$14,"Recurring",'Sch A. Input'!$H$13:$CJ$13,"&lt;="&amp;$O$1020,'Sch A. Input'!$H$13:$CJ$13,"&lt;="&amp;$L$11))</f>
        <v>0</v>
      </c>
      <c r="I1025" s="242">
        <f>IF(G1025=0,0,SUMIFS('Sch A. Input'!$H16:$CJ16,'Sch A. Input'!$H$14:$CJ$14,"One-time",'Sch A. Input'!$H$13:$CJ$13,"&lt;="&amp;$O$1020,'Sch A. Input'!$H$13:$CJ$13,"&lt;="&amp;$L$11))</f>
        <v>0</v>
      </c>
      <c r="J1025" s="283">
        <f t="shared" ref="J1025" si="180">SUM(H1025:I1025)</f>
        <v>0</v>
      </c>
      <c r="K1025" s="242">
        <f t="shared" ref="K1025" si="181">IF(G1025=0,0,IFERROR(H1025/$M1025*$M$9,0))</f>
        <v>0</v>
      </c>
      <c r="L1025" s="242">
        <f t="shared" ref="L1025" si="182">IF(G1025=0,0,IFERROR(K1025+I1025,0))</f>
        <v>0</v>
      </c>
      <c r="M1025" s="224">
        <f t="shared" ref="M1025:M1216" si="183">IF(OR($D1025="",$D1025&gt;$O$1020),0,IF($E1025&lt;=$O$1020,IF(AND($F1025&lt;$E1025,$F1025&gt;0),(($F1025+1-$D1025)/14),((($E1025+1-$D1025)/14))),IF(AND($F1025&lt;$O$1020,$F1025&gt;0),(($F1025+1-$D1025)/14),((($O$1020+1-$D1025)/14)))))</f>
        <v>0</v>
      </c>
      <c r="N1025" s="281">
        <f t="shared" si="169"/>
        <v>0</v>
      </c>
      <c r="O1025" s="245">
        <f t="shared" si="170"/>
        <v>0</v>
      </c>
      <c r="P1025" s="248"/>
      <c r="Q1025" s="285">
        <f t="shared" ref="Q1025" si="184">IF($F1025=0,IF(AND($D1025&lt;=Y$1020,$D1025&lt;&gt;0,$D1025&lt;=$E1025,$E1025&gt;O$1020),1,0),IF(AND($D1025&lt;=Y$1020,$D1025&lt;&gt;0,$E1025&gt;O$1020,$D1025&lt;=$E1025,$F1025&gt;O$1020),1,0))</f>
        <v>0</v>
      </c>
      <c r="R1025" s="242">
        <f>IF(Q1025=0,0,SUMIFS('Sch A. Input'!$H16:$CJ16,'Sch A. Input'!$H$14:$CJ$14,"Recurring",'Sch A. Input'!$H$13:$CJ$13,"&lt;="&amp;$L$11,'Sch A. Input'!$H$13:$CJ$13,"&lt;="&amp;$Y$1020,'Sch A. Input'!$H$13:$CJ$13,"&gt;"&amp;$O$1020))</f>
        <v>0</v>
      </c>
      <c r="S1025" s="242">
        <f>IF(Q1025=0,0,SUMIFS('Sch A. Input'!$H16:$CJ16,'Sch A. Input'!$H$14:$CJ$14,"One-time",'Sch A. Input'!$H$13:$CJ$13,"&lt;="&amp;$L$11,'Sch A. Input'!$H$13:$CJ$13,"&lt;="&amp;$Y$1020,'Sch A. Input'!$H$13:$CJ$13,"&gt;"&amp;$O$1020))</f>
        <v>0</v>
      </c>
      <c r="T1025" s="283">
        <f t="shared" ref="T1025" si="185">SUM(R1025:S1025)</f>
        <v>0</v>
      </c>
      <c r="U1025" s="242">
        <f t="shared" ref="U1025" si="186">IF(Q1025=0,0,IFERROR((R1025+H1025)/W1025*$M$9,0))</f>
        <v>0</v>
      </c>
      <c r="V1025" s="242">
        <f t="shared" ref="V1025" si="187">IF(Q1025=0,0,IFERROR(U1025+S1025+I1025,0))</f>
        <v>0</v>
      </c>
      <c r="W1025" s="224">
        <f t="shared" ref="W1025:W1216" si="188">IF(OR($D1025="",$D1025&gt;$Y$1020,$D1025&gt;$E1025,AND($F1025&lt;=$O$1020,$F1025&lt;&gt;0)),0,IF(AND($E1025&gt;$O$1020,$E1025&lt;=$Y$1020),IF(AND($F1025&lt;$E1025,$F1025&gt;0),(($F1025+1-$D1025)/14),((($E1025+1-$D1025)/14))),IF($E1025&lt;=$O$1020,0,IF(AND($F1025&lt;$Y$1020,$F1025&gt;0),(($F1025+1-$D1025)/14),((($Y$1020+1-$D1025)/14))))))</f>
        <v>0</v>
      </c>
      <c r="X1025" s="281">
        <f t="shared" si="172"/>
        <v>0</v>
      </c>
      <c r="Y1025" s="245">
        <f t="shared" si="173"/>
        <v>0</v>
      </c>
      <c r="Z1025" s="248"/>
      <c r="AA1025" s="285">
        <f t="shared" ref="AA1025" si="189">IF($F1025=0,IF(AND($D1025&lt;=AI$1020,$D1025&lt;&gt;0,$D1025&lt;=$E1025,$E1025&gt;Y$1020),1,0),IF(AND($D1025&lt;=AI$1020,$D1025&lt;&gt;0,$E1025&gt;Y$1020,$D1025&lt;=$E1025,$F1025&gt;Y$1020),1,0))</f>
        <v>0</v>
      </c>
      <c r="AB1025" s="242">
        <f>IF(AA1025=0,0,SUMIFS('Sch A. Input'!$H16:$CJ16,'Sch A. Input'!$H$14:$CJ$14,"Recurring",'Sch A. Input'!$H$13:$CJ$13,"&lt;="&amp;$L$11,'Sch A. Input'!$H$13:$CJ$13,"&lt;="&amp;$AI$1020,'Sch A. Input'!$H$13:$CJ$13,"&gt;"&amp;$Y$1020))</f>
        <v>0</v>
      </c>
      <c r="AC1025" s="242">
        <f>IF(AA1025=0,0,SUMIFS('Sch A. Input'!$H16:$CJ16,'Sch A. Input'!$H$14:$CJ$14,"One-time",'Sch A. Input'!$H$13:$CJ$13,"&lt;="&amp;$L$11,'Sch A. Input'!$H$13:$CJ$13,"&lt;="&amp;$AI$1020,'Sch A. Input'!$H$13:$CJ$13,"&gt;"&amp;$Y$1020))</f>
        <v>0</v>
      </c>
      <c r="AD1025" s="283">
        <f t="shared" ref="AD1025" si="190">SUM(AB1025:AC1025)</f>
        <v>0</v>
      </c>
      <c r="AE1025" s="242">
        <f t="shared" ref="AE1025" si="191">IF(AA1025=0,0,IFERROR((AB1025+R1025+H1025)/AG1025*$M$9,0))</f>
        <v>0</v>
      </c>
      <c r="AF1025" s="242">
        <f t="shared" ref="AF1025" si="192">IF(AA1025=0,0,IFERROR(AE1025+AC1025+S1025+I1025,0))</f>
        <v>0</v>
      </c>
      <c r="AG1025" s="224">
        <f t="shared" ref="AG1025:AG1216" si="193">IF(OR($D1025="",$D1025&gt;$AI$1020,$D1025&gt;$E1025,AND($F1025&lt;=$Y$1020,$F1025&lt;&gt;0)),0,IF(AND($E1025&gt;$Y$1020,$E1025&lt;=$AI$1020),IF(AND($F1025&lt;$E1025,$F1025&gt;0),(($F1025+1-$D1025)/14),((($E1025+1-$D1025)/14))),IF($E1025&lt;=$Y$1020,0,IF(AND($F1025&lt;$AI$1020,$F1025&gt;0),(($F1025+1-$D1025)/14),((($AI$1020+1-$D1025)/14))))))</f>
        <v>0</v>
      </c>
      <c r="AH1025" s="281">
        <f t="shared" si="175"/>
        <v>0</v>
      </c>
      <c r="AI1025" s="245">
        <f t="shared" si="176"/>
        <v>0</v>
      </c>
      <c r="AK1025" s="285">
        <f t="shared" ref="AK1025" si="194">IF($F1025=0,IF(AND($D1025&lt;=AS$1020,$D1025&lt;&gt;0,$D1025&lt;=$E1025,$E1025&gt;AI$1020),1,0),IF(AND($D1025&lt;=AS$1020,$D1025&lt;&gt;0,$E1025&gt;AI$1020,$F1025&lt;=AS$1020,$D1025&lt;=$E1025,$F1025&gt;AI$1020),1,0))</f>
        <v>0</v>
      </c>
      <c r="AL1025" s="242">
        <f>IF(AK1025=0,0,SUMIFS('Sch A. Input'!$H16:$CJ16,'Sch A. Input'!$H$14:$CJ$14,"Recurring",'Sch A. Input'!$H$13:$CJ$13,"&lt;="&amp;$L$11,'Sch A. Input'!$H$13:$CJ$13,"&lt;="&amp;$AS$1020,'Sch A. Input'!$H$13:$CJ$13,"&gt;"&amp;$AI$1020))</f>
        <v>0</v>
      </c>
      <c r="AM1025" s="242">
        <f>IF(AK1025=0,0,SUMIFS('Sch A. Input'!$H16:$CJ16,'Sch A. Input'!$H$14:$CJ$14,"One-time",'Sch A. Input'!$H$13:$CJ$13,"&lt;="&amp;$L$11,'Sch A. Input'!$H$13:$CJ$13,"&lt;="&amp;$AS$1020,'Sch A. Input'!$H$13:$CJ$13,"&gt;"&amp;$AI$1020))</f>
        <v>0</v>
      </c>
      <c r="AN1025" s="283">
        <f t="shared" ref="AN1025" si="195">+AL1025+AM1025</f>
        <v>0</v>
      </c>
      <c r="AO1025" s="242">
        <f t="shared" ref="AO1025" si="196">IF(AK1025=0,0,IFERROR((AL1025+AB1025+R1025+H1025)/AQ1025*$M$9,0))</f>
        <v>0</v>
      </c>
      <c r="AP1025" s="242">
        <f t="shared" ref="AP1025" si="197">IF(AK1025=0,0,IFERROR(AO1025+AM1025+AC1025+S1025+I1025,0))</f>
        <v>0</v>
      </c>
      <c r="AQ1025" s="224">
        <f t="shared" ref="AQ1025:AQ1216" si="198">IF(OR($D1025="",$D1025&gt;$E1025,AND($F1025&lt;=$AI$1020,$F1025&lt;&gt;0)),0,IF(AND($E1025&gt;$AI$1020,$E1025&lt;=$AS$1020),IF(AND($F1025&lt;$E1025,$F1025&gt;0),(($F1025+1-$D1025)/14),((($E1025+1-$D1025)/14))),0))</f>
        <v>0</v>
      </c>
      <c r="AR1025" s="281">
        <f t="shared" si="177"/>
        <v>0</v>
      </c>
      <c r="AS1025" s="245">
        <f t="shared" si="178"/>
        <v>0</v>
      </c>
      <c r="AU1025" s="3"/>
      <c r="AV1025" s="3"/>
      <c r="AW1025" s="287"/>
      <c r="AX1025" s="287"/>
      <c r="BK1025" s="2"/>
      <c r="BL1025" s="2"/>
      <c r="BM1025" s="2"/>
      <c r="BN1025" s="2"/>
      <c r="BO1025" s="2"/>
      <c r="BP1025" s="2"/>
      <c r="BQ1025" s="2"/>
      <c r="BR1025" s="2"/>
      <c r="BS1025" s="2"/>
      <c r="BT1025" s="2"/>
      <c r="BU1025" s="2"/>
      <c r="BV1025" s="2"/>
      <c r="BW1025" s="2"/>
      <c r="BX1025" s="2"/>
      <c r="BY1025" s="2"/>
      <c r="BZ1025" s="2"/>
      <c r="CA1025" s="2"/>
      <c r="CI1025"/>
      <c r="CJ1025"/>
      <c r="CK1025"/>
      <c r="CL1025"/>
      <c r="CM1025"/>
      <c r="CN1025"/>
      <c r="CO1025"/>
      <c r="CP1025"/>
      <c r="CQ1025"/>
      <c r="CR1025"/>
      <c r="CS1025"/>
      <c r="CT1025"/>
      <c r="CU1025"/>
      <c r="CV1025"/>
      <c r="CW1025"/>
      <c r="CX1025"/>
    </row>
    <row r="1026" spans="2:102" x14ac:dyDescent="0.35">
      <c r="B1026" s="70" t="str">
        <f t="shared" ref="B1026:F1026" si="199">B19</f>
        <v/>
      </c>
      <c r="C1026" s="166" t="str">
        <f t="shared" si="199"/>
        <v/>
      </c>
      <c r="D1026" s="273" t="str">
        <f t="shared" si="199"/>
        <v/>
      </c>
      <c r="E1026" s="273">
        <f t="shared" si="199"/>
        <v>45016</v>
      </c>
      <c r="F1026" s="273">
        <f t="shared" si="199"/>
        <v>0</v>
      </c>
      <c r="G1026" s="98">
        <f t="shared" si="167"/>
        <v>0</v>
      </c>
      <c r="H1026" s="242">
        <f>IF(G1026=0,0,SUMIFS('Sch A. Input'!$H17:$CJ17,'Sch A. Input'!$H$14:$CJ$14,"Recurring",'Sch A. Input'!$H$13:$CJ$13,"&lt;="&amp;$O$1020,'Sch A. Input'!$H$13:$CJ$13,"&lt;="&amp;$L$11))</f>
        <v>0</v>
      </c>
      <c r="I1026" s="242">
        <f>IF(G1026=0,0,SUMIFS('Sch A. Input'!$H17:$CJ17,'Sch A. Input'!$H$14:$CJ$14,"One-time",'Sch A. Input'!$H$13:$CJ$13,"&lt;="&amp;$O$1020,'Sch A. Input'!$H$13:$CJ$13,"&lt;="&amp;$L$11))</f>
        <v>0</v>
      </c>
      <c r="J1026" s="283">
        <f t="shared" ref="J1026:J1089" si="200">SUM(H1026:I1026)</f>
        <v>0</v>
      </c>
      <c r="K1026" s="242">
        <f t="shared" ref="K1026:K1089" si="201">IF(G1026=0,0,IFERROR(H1026/$M1026*$M$9,0))</f>
        <v>0</v>
      </c>
      <c r="L1026" s="242">
        <f t="shared" ref="L1026:L1089" si="202">IF(G1026=0,0,IFERROR(K1026+I1026,0))</f>
        <v>0</v>
      </c>
      <c r="M1026" s="224">
        <f t="shared" si="183"/>
        <v>0</v>
      </c>
      <c r="N1026" s="281">
        <f t="shared" si="169"/>
        <v>0</v>
      </c>
      <c r="O1026" s="245">
        <f t="shared" si="170"/>
        <v>0</v>
      </c>
      <c r="P1026" s="248"/>
      <c r="Q1026" s="285">
        <f t="shared" ref="Q1026:Q1089" si="203">IF($F1026=0,IF(AND($D1026&lt;=Y$1020,$D1026&lt;&gt;0,$D1026&lt;=$E1026,$E1026&gt;O$1020),1,0),IF(AND($D1026&lt;=Y$1020,$D1026&lt;&gt;0,$E1026&gt;O$1020,$D1026&lt;=$E1026,$F1026&gt;O$1020),1,0))</f>
        <v>0</v>
      </c>
      <c r="R1026" s="242">
        <f>IF(Q1026=0,0,SUMIFS('Sch A. Input'!$H17:$CJ17,'Sch A. Input'!$H$14:$CJ$14,"Recurring",'Sch A. Input'!$H$13:$CJ$13,"&lt;="&amp;$L$11,'Sch A. Input'!$H$13:$CJ$13,"&lt;="&amp;$Y$1020,'Sch A. Input'!$H$13:$CJ$13,"&gt;"&amp;$O$1020))</f>
        <v>0</v>
      </c>
      <c r="S1026" s="242">
        <f>IF(Q1026=0,0,SUMIFS('Sch A. Input'!$H17:$CJ17,'Sch A. Input'!$H$14:$CJ$14,"One-time",'Sch A. Input'!$H$13:$CJ$13,"&lt;="&amp;$L$11,'Sch A. Input'!$H$13:$CJ$13,"&lt;="&amp;$Y$1020,'Sch A. Input'!$H$13:$CJ$13,"&gt;"&amp;$O$1020))</f>
        <v>0</v>
      </c>
      <c r="T1026" s="283">
        <f t="shared" ref="T1026:T1089" si="204">SUM(R1026:S1026)</f>
        <v>0</v>
      </c>
      <c r="U1026" s="242">
        <f t="shared" ref="U1026:U1089" si="205">IF(Q1026=0,0,IFERROR((R1026+H1026)/W1026*$M$9,0))</f>
        <v>0</v>
      </c>
      <c r="V1026" s="242">
        <f t="shared" ref="V1026:V1089" si="206">IF(Q1026=0,0,IFERROR(U1026+S1026+I1026,0))</f>
        <v>0</v>
      </c>
      <c r="W1026" s="224">
        <f t="shared" si="188"/>
        <v>0</v>
      </c>
      <c r="X1026" s="281">
        <f t="shared" si="172"/>
        <v>0</v>
      </c>
      <c r="Y1026" s="245">
        <f t="shared" si="173"/>
        <v>0</v>
      </c>
      <c r="Z1026" s="248"/>
      <c r="AA1026" s="285">
        <f t="shared" ref="AA1026:AA1089" si="207">IF($F1026=0,IF(AND($D1026&lt;=AI$1020,$D1026&lt;&gt;0,$D1026&lt;=$E1026,$E1026&gt;Y$1020),1,0),IF(AND($D1026&lt;=AI$1020,$D1026&lt;&gt;0,$E1026&gt;Y$1020,$D1026&lt;=$E1026,$F1026&gt;Y$1020),1,0))</f>
        <v>0</v>
      </c>
      <c r="AB1026" s="242">
        <f>IF(AA1026=0,0,SUMIFS('Sch A. Input'!$H17:$CJ17,'Sch A. Input'!$H$14:$CJ$14,"Recurring",'Sch A. Input'!$H$13:$CJ$13,"&lt;="&amp;$L$11,'Sch A. Input'!$H$13:$CJ$13,"&lt;="&amp;$AI$1020,'Sch A. Input'!$H$13:$CJ$13,"&gt;"&amp;$Y$1020))</f>
        <v>0</v>
      </c>
      <c r="AC1026" s="242">
        <f>IF(AA1026=0,0,SUMIFS('Sch A. Input'!$H17:$CJ17,'Sch A. Input'!$H$14:$CJ$14,"One-time",'Sch A. Input'!$H$13:$CJ$13,"&lt;="&amp;$L$11,'Sch A. Input'!$H$13:$CJ$13,"&lt;="&amp;$AI$1020,'Sch A. Input'!$H$13:$CJ$13,"&gt;"&amp;$Y$1020))</f>
        <v>0</v>
      </c>
      <c r="AD1026" s="283">
        <f t="shared" ref="AD1026:AD1089" si="208">SUM(AB1026:AC1026)</f>
        <v>0</v>
      </c>
      <c r="AE1026" s="242">
        <f t="shared" ref="AE1026:AE1089" si="209">IF(AA1026=0,0,IFERROR((AB1026+R1026+H1026)/AG1026*$M$9,0))</f>
        <v>0</v>
      </c>
      <c r="AF1026" s="242">
        <f t="shared" ref="AF1026:AF1089" si="210">IF(AA1026=0,0,IFERROR(AE1026+AC1026+S1026+I1026,0))</f>
        <v>0</v>
      </c>
      <c r="AG1026" s="224">
        <f t="shared" si="193"/>
        <v>0</v>
      </c>
      <c r="AH1026" s="281">
        <f t="shared" si="175"/>
        <v>0</v>
      </c>
      <c r="AI1026" s="245">
        <f t="shared" si="176"/>
        <v>0</v>
      </c>
      <c r="AK1026" s="285">
        <f t="shared" ref="AK1026:AK1089" si="211">IF($F1026=0,IF(AND($D1026&lt;=AS$1020,$D1026&lt;&gt;0,$D1026&lt;=$E1026,$E1026&gt;AI$1020),1,0),IF(AND($D1026&lt;=AS$1020,$D1026&lt;&gt;0,$E1026&gt;AI$1020,$F1026&lt;=AS$1020,$D1026&lt;=$E1026,$F1026&gt;AI$1020),1,0))</f>
        <v>0</v>
      </c>
      <c r="AL1026" s="242">
        <f>IF(AK1026=0,0,SUMIFS('Sch A. Input'!$H17:$CJ17,'Sch A. Input'!$H$14:$CJ$14,"Recurring",'Sch A. Input'!$H$13:$CJ$13,"&lt;="&amp;$L$11,'Sch A. Input'!$H$13:$CJ$13,"&lt;="&amp;$AS$1020,'Sch A. Input'!$H$13:$CJ$13,"&gt;"&amp;$AI$1020))</f>
        <v>0</v>
      </c>
      <c r="AM1026" s="242">
        <f>IF(AK1026=0,0,SUMIFS('Sch A. Input'!$H17:$CJ17,'Sch A. Input'!$H$14:$CJ$14,"One-time",'Sch A. Input'!$H$13:$CJ$13,"&lt;="&amp;$L$11,'Sch A. Input'!$H$13:$CJ$13,"&lt;="&amp;$AS$1020,'Sch A. Input'!$H$13:$CJ$13,"&gt;"&amp;$AI$1020))</f>
        <v>0</v>
      </c>
      <c r="AN1026" s="283">
        <f t="shared" ref="AN1026:AN1089" si="212">+AL1026+AM1026</f>
        <v>0</v>
      </c>
      <c r="AO1026" s="242">
        <f t="shared" ref="AO1026:AO1089" si="213">IF(AK1026=0,0,IFERROR((AL1026+AB1026+R1026+H1026)/AQ1026*$M$9,0))</f>
        <v>0</v>
      </c>
      <c r="AP1026" s="242">
        <f t="shared" ref="AP1026:AP1089" si="214">IF(AK1026=0,0,IFERROR(AO1026+AM1026+AC1026+S1026+I1026,0))</f>
        <v>0</v>
      </c>
      <c r="AQ1026" s="224">
        <f t="shared" si="198"/>
        <v>0</v>
      </c>
      <c r="AR1026" s="281">
        <f t="shared" si="177"/>
        <v>0</v>
      </c>
      <c r="AS1026" s="245">
        <f t="shared" si="178"/>
        <v>0</v>
      </c>
      <c r="AU1026" s="3"/>
      <c r="AV1026" s="3"/>
      <c r="AW1026" s="287"/>
      <c r="AX1026" s="287"/>
      <c r="BK1026" s="2"/>
      <c r="BL1026" s="2"/>
      <c r="BM1026" s="2"/>
      <c r="BN1026" s="2"/>
      <c r="BO1026" s="2"/>
      <c r="BP1026" s="2"/>
      <c r="BQ1026" s="2"/>
      <c r="BR1026" s="2"/>
      <c r="BS1026" s="2"/>
      <c r="BT1026" s="2"/>
      <c r="BU1026" s="2"/>
      <c r="BV1026" s="2"/>
      <c r="BW1026" s="2"/>
      <c r="BX1026" s="2"/>
      <c r="BY1026" s="2"/>
      <c r="BZ1026" s="2"/>
      <c r="CA1026" s="2"/>
      <c r="CI1026"/>
      <c r="CJ1026"/>
      <c r="CK1026"/>
      <c r="CL1026"/>
      <c r="CM1026"/>
      <c r="CN1026"/>
      <c r="CO1026"/>
      <c r="CP1026"/>
      <c r="CQ1026"/>
      <c r="CR1026"/>
      <c r="CS1026"/>
      <c r="CT1026"/>
      <c r="CU1026"/>
      <c r="CV1026"/>
      <c r="CW1026"/>
      <c r="CX1026"/>
    </row>
    <row r="1027" spans="2:102" x14ac:dyDescent="0.35">
      <c r="B1027" s="70" t="str">
        <f t="shared" ref="B1027:F1027" si="215">B20</f>
        <v/>
      </c>
      <c r="C1027" s="166" t="str">
        <f t="shared" si="215"/>
        <v/>
      </c>
      <c r="D1027" s="273" t="str">
        <f t="shared" si="215"/>
        <v/>
      </c>
      <c r="E1027" s="273">
        <f t="shared" si="215"/>
        <v>45016</v>
      </c>
      <c r="F1027" s="273">
        <f t="shared" si="215"/>
        <v>0</v>
      </c>
      <c r="G1027" s="98">
        <f t="shared" si="167"/>
        <v>0</v>
      </c>
      <c r="H1027" s="242">
        <f>IF(G1027=0,0,SUMIFS('Sch A. Input'!$H18:$CJ18,'Sch A. Input'!$H$14:$CJ$14,"Recurring",'Sch A. Input'!$H$13:$CJ$13,"&lt;="&amp;$O$1020,'Sch A. Input'!$H$13:$CJ$13,"&lt;="&amp;$L$11))</f>
        <v>0</v>
      </c>
      <c r="I1027" s="242">
        <f>IF(G1027=0,0,SUMIFS('Sch A. Input'!$H18:$CJ18,'Sch A. Input'!$H$14:$CJ$14,"One-time",'Sch A. Input'!$H$13:$CJ$13,"&lt;="&amp;$O$1020,'Sch A. Input'!$H$13:$CJ$13,"&lt;="&amp;$L$11))</f>
        <v>0</v>
      </c>
      <c r="J1027" s="283">
        <f t="shared" si="200"/>
        <v>0</v>
      </c>
      <c r="K1027" s="242">
        <f t="shared" si="201"/>
        <v>0</v>
      </c>
      <c r="L1027" s="242">
        <f t="shared" si="202"/>
        <v>0</v>
      </c>
      <c r="M1027" s="276">
        <f t="shared" si="183"/>
        <v>0</v>
      </c>
      <c r="N1027" s="281">
        <f t="shared" si="169"/>
        <v>0</v>
      </c>
      <c r="O1027" s="245">
        <f t="shared" si="170"/>
        <v>0</v>
      </c>
      <c r="P1027" s="248"/>
      <c r="Q1027" s="285">
        <f t="shared" si="203"/>
        <v>0</v>
      </c>
      <c r="R1027" s="242">
        <f>IF(Q1027=0,0,SUMIFS('Sch A. Input'!$H18:$CJ18,'Sch A. Input'!$H$14:$CJ$14,"Recurring",'Sch A. Input'!$H$13:$CJ$13,"&lt;="&amp;$L$11,'Sch A. Input'!$H$13:$CJ$13,"&lt;="&amp;$Y$1020,'Sch A. Input'!$H$13:$CJ$13,"&gt;"&amp;$O$1020))</f>
        <v>0</v>
      </c>
      <c r="S1027" s="242">
        <f>IF(Q1027=0,0,SUMIFS('Sch A. Input'!$H18:$CJ18,'Sch A. Input'!$H$14:$CJ$14,"One-time",'Sch A. Input'!$H$13:$CJ$13,"&lt;="&amp;$L$11,'Sch A. Input'!$H$13:$CJ$13,"&lt;="&amp;$Y$1020,'Sch A. Input'!$H$13:$CJ$13,"&gt;"&amp;$O$1020))</f>
        <v>0</v>
      </c>
      <c r="T1027" s="283">
        <f t="shared" si="204"/>
        <v>0</v>
      </c>
      <c r="U1027" s="242">
        <f t="shared" si="205"/>
        <v>0</v>
      </c>
      <c r="V1027" s="242">
        <f t="shared" si="206"/>
        <v>0</v>
      </c>
      <c r="W1027" s="276">
        <f t="shared" si="188"/>
        <v>0</v>
      </c>
      <c r="X1027" s="281">
        <f t="shared" si="172"/>
        <v>0</v>
      </c>
      <c r="Y1027" s="245">
        <f t="shared" si="173"/>
        <v>0</v>
      </c>
      <c r="Z1027" s="248"/>
      <c r="AA1027" s="285">
        <f t="shared" si="207"/>
        <v>0</v>
      </c>
      <c r="AB1027" s="242">
        <f>IF(AA1027=0,0,SUMIFS('Sch A. Input'!$H18:$CJ18,'Sch A. Input'!$H$14:$CJ$14,"Recurring",'Sch A. Input'!$H$13:$CJ$13,"&lt;="&amp;$L$11,'Sch A. Input'!$H$13:$CJ$13,"&lt;="&amp;$AI$1020,'Sch A. Input'!$H$13:$CJ$13,"&gt;"&amp;$Y$1020))</f>
        <v>0</v>
      </c>
      <c r="AC1027" s="242">
        <f>IF(AA1027=0,0,SUMIFS('Sch A. Input'!$H18:$CJ18,'Sch A. Input'!$H$14:$CJ$14,"One-time",'Sch A. Input'!$H$13:$CJ$13,"&lt;="&amp;$L$11,'Sch A. Input'!$H$13:$CJ$13,"&lt;="&amp;$AI$1020,'Sch A. Input'!$H$13:$CJ$13,"&gt;"&amp;$Y$1020))</f>
        <v>0</v>
      </c>
      <c r="AD1027" s="283">
        <f t="shared" si="208"/>
        <v>0</v>
      </c>
      <c r="AE1027" s="242">
        <f t="shared" si="209"/>
        <v>0</v>
      </c>
      <c r="AF1027" s="242">
        <f t="shared" si="210"/>
        <v>0</v>
      </c>
      <c r="AG1027" s="276">
        <f t="shared" si="193"/>
        <v>0</v>
      </c>
      <c r="AH1027" s="281">
        <f t="shared" si="175"/>
        <v>0</v>
      </c>
      <c r="AI1027" s="245">
        <f t="shared" si="176"/>
        <v>0</v>
      </c>
      <c r="AK1027" s="285">
        <f t="shared" si="211"/>
        <v>0</v>
      </c>
      <c r="AL1027" s="242">
        <f>IF(AK1027=0,0,SUMIFS('Sch A. Input'!$H18:$CJ18,'Sch A. Input'!$H$14:$CJ$14,"Recurring",'Sch A. Input'!$H$13:$CJ$13,"&lt;="&amp;$L$11,'Sch A. Input'!$H$13:$CJ$13,"&lt;="&amp;$AS$1020,'Sch A. Input'!$H$13:$CJ$13,"&gt;"&amp;$AI$1020))</f>
        <v>0</v>
      </c>
      <c r="AM1027" s="242">
        <f>IF(AK1027=0,0,SUMIFS('Sch A. Input'!$H18:$CJ18,'Sch A. Input'!$H$14:$CJ$14,"One-time",'Sch A. Input'!$H$13:$CJ$13,"&lt;="&amp;$L$11,'Sch A. Input'!$H$13:$CJ$13,"&lt;="&amp;$AS$1020,'Sch A. Input'!$H$13:$CJ$13,"&gt;"&amp;$AI$1020))</f>
        <v>0</v>
      </c>
      <c r="AN1027" s="283">
        <f t="shared" si="212"/>
        <v>0</v>
      </c>
      <c r="AO1027" s="242">
        <f t="shared" si="213"/>
        <v>0</v>
      </c>
      <c r="AP1027" s="242">
        <f t="shared" si="214"/>
        <v>0</v>
      </c>
      <c r="AQ1027" s="276">
        <f t="shared" si="198"/>
        <v>0</v>
      </c>
      <c r="AR1027" s="281">
        <f t="shared" si="177"/>
        <v>0</v>
      </c>
      <c r="AS1027" s="245">
        <f t="shared" si="178"/>
        <v>0</v>
      </c>
      <c r="AU1027" s="3"/>
      <c r="AV1027" s="3"/>
      <c r="AW1027" s="287"/>
      <c r="AX1027" s="287"/>
      <c r="BK1027" s="2"/>
      <c r="BL1027" s="2"/>
      <c r="BM1027" s="2"/>
      <c r="BN1027" s="2"/>
      <c r="BO1027" s="2"/>
      <c r="BP1027" s="2"/>
      <c r="BQ1027" s="2"/>
      <c r="BR1027" s="2"/>
      <c r="BS1027" s="2"/>
      <c r="BT1027" s="2"/>
      <c r="BU1027" s="2"/>
      <c r="BV1027" s="2"/>
      <c r="BW1027" s="2"/>
      <c r="BX1027" s="2"/>
      <c r="BY1027" s="2"/>
      <c r="BZ1027" s="2"/>
      <c r="CA1027" s="2"/>
      <c r="CI1027"/>
      <c r="CJ1027"/>
      <c r="CK1027"/>
      <c r="CL1027"/>
      <c r="CM1027"/>
      <c r="CN1027"/>
      <c r="CO1027"/>
      <c r="CP1027"/>
      <c r="CQ1027"/>
      <c r="CR1027"/>
      <c r="CS1027"/>
      <c r="CT1027"/>
      <c r="CU1027"/>
      <c r="CV1027"/>
      <c r="CW1027"/>
      <c r="CX1027"/>
    </row>
    <row r="1028" spans="2:102" x14ac:dyDescent="0.35">
      <c r="B1028" s="70" t="str">
        <f t="shared" ref="B1028:F1028" si="216">B21</f>
        <v/>
      </c>
      <c r="C1028" s="166" t="str">
        <f t="shared" si="216"/>
        <v/>
      </c>
      <c r="D1028" s="273" t="str">
        <f t="shared" si="216"/>
        <v/>
      </c>
      <c r="E1028" s="273">
        <f t="shared" si="216"/>
        <v>45016</v>
      </c>
      <c r="F1028" s="273">
        <f t="shared" si="216"/>
        <v>0</v>
      </c>
      <c r="G1028" s="98">
        <f t="shared" si="167"/>
        <v>0</v>
      </c>
      <c r="H1028" s="242">
        <f>IF(G1028=0,0,SUMIFS('Sch A. Input'!$H19:$CJ19,'Sch A. Input'!$H$14:$CJ$14,"Recurring",'Sch A. Input'!$H$13:$CJ$13,"&lt;="&amp;$O$1020,'Sch A. Input'!$H$13:$CJ$13,"&lt;="&amp;$L$11))</f>
        <v>0</v>
      </c>
      <c r="I1028" s="242">
        <f>IF(G1028=0,0,SUMIFS('Sch A. Input'!$H19:$CJ19,'Sch A. Input'!$H$14:$CJ$14,"One-time",'Sch A. Input'!$H$13:$CJ$13,"&lt;="&amp;$O$1020,'Sch A. Input'!$H$13:$CJ$13,"&lt;="&amp;$L$11))</f>
        <v>0</v>
      </c>
      <c r="J1028" s="283">
        <f t="shared" si="200"/>
        <v>0</v>
      </c>
      <c r="K1028" s="242">
        <f t="shared" si="201"/>
        <v>0</v>
      </c>
      <c r="L1028" s="242">
        <f t="shared" si="202"/>
        <v>0</v>
      </c>
      <c r="M1028" s="276">
        <f t="shared" si="183"/>
        <v>0</v>
      </c>
      <c r="N1028" s="281">
        <f t="shared" si="169"/>
        <v>0</v>
      </c>
      <c r="O1028" s="245">
        <f t="shared" si="170"/>
        <v>0</v>
      </c>
      <c r="P1028" s="248"/>
      <c r="Q1028" s="285">
        <f t="shared" si="203"/>
        <v>0</v>
      </c>
      <c r="R1028" s="242">
        <f>IF(Q1028=0,0,SUMIFS('Sch A. Input'!$H19:$CJ19,'Sch A. Input'!$H$14:$CJ$14,"Recurring",'Sch A. Input'!$H$13:$CJ$13,"&lt;="&amp;$L$11,'Sch A. Input'!$H$13:$CJ$13,"&lt;="&amp;$Y$1020,'Sch A. Input'!$H$13:$CJ$13,"&gt;"&amp;$O$1020))</f>
        <v>0</v>
      </c>
      <c r="S1028" s="242">
        <f>IF(Q1028=0,0,SUMIFS('Sch A. Input'!$H19:$CJ19,'Sch A. Input'!$H$14:$CJ$14,"One-time",'Sch A. Input'!$H$13:$CJ$13,"&lt;="&amp;$L$11,'Sch A. Input'!$H$13:$CJ$13,"&lt;="&amp;$Y$1020,'Sch A. Input'!$H$13:$CJ$13,"&gt;"&amp;$O$1020))</f>
        <v>0</v>
      </c>
      <c r="T1028" s="283">
        <f t="shared" si="204"/>
        <v>0</v>
      </c>
      <c r="U1028" s="242">
        <f t="shared" si="205"/>
        <v>0</v>
      </c>
      <c r="V1028" s="242">
        <f t="shared" si="206"/>
        <v>0</v>
      </c>
      <c r="W1028" s="276">
        <f t="shared" si="188"/>
        <v>0</v>
      </c>
      <c r="X1028" s="281">
        <f t="shared" si="172"/>
        <v>0</v>
      </c>
      <c r="Y1028" s="245">
        <f t="shared" si="173"/>
        <v>0</v>
      </c>
      <c r="Z1028" s="248"/>
      <c r="AA1028" s="285">
        <f t="shared" si="207"/>
        <v>0</v>
      </c>
      <c r="AB1028" s="242">
        <f>IF(AA1028=0,0,SUMIFS('Sch A. Input'!$H19:$CJ19,'Sch A. Input'!$H$14:$CJ$14,"Recurring",'Sch A. Input'!$H$13:$CJ$13,"&lt;="&amp;$L$11,'Sch A. Input'!$H$13:$CJ$13,"&lt;="&amp;$AI$1020,'Sch A. Input'!$H$13:$CJ$13,"&gt;"&amp;$Y$1020))</f>
        <v>0</v>
      </c>
      <c r="AC1028" s="242">
        <f>IF(AA1028=0,0,SUMIFS('Sch A. Input'!$H19:$CJ19,'Sch A. Input'!$H$14:$CJ$14,"One-time",'Sch A. Input'!$H$13:$CJ$13,"&lt;="&amp;$L$11,'Sch A. Input'!$H$13:$CJ$13,"&lt;="&amp;$AI$1020,'Sch A. Input'!$H$13:$CJ$13,"&gt;"&amp;$Y$1020))</f>
        <v>0</v>
      </c>
      <c r="AD1028" s="283">
        <f t="shared" si="208"/>
        <v>0</v>
      </c>
      <c r="AE1028" s="242">
        <f t="shared" si="209"/>
        <v>0</v>
      </c>
      <c r="AF1028" s="242">
        <f t="shared" si="210"/>
        <v>0</v>
      </c>
      <c r="AG1028" s="276">
        <f t="shared" si="193"/>
        <v>0</v>
      </c>
      <c r="AH1028" s="281">
        <f t="shared" si="175"/>
        <v>0</v>
      </c>
      <c r="AI1028" s="245">
        <f t="shared" si="176"/>
        <v>0</v>
      </c>
      <c r="AK1028" s="285">
        <f t="shared" si="211"/>
        <v>0</v>
      </c>
      <c r="AL1028" s="242">
        <f>IF(AK1028=0,0,SUMIFS('Sch A. Input'!$H19:$CJ19,'Sch A. Input'!$H$14:$CJ$14,"Recurring",'Sch A. Input'!$H$13:$CJ$13,"&lt;="&amp;$L$11,'Sch A. Input'!$H$13:$CJ$13,"&lt;="&amp;$AS$1020,'Sch A. Input'!$H$13:$CJ$13,"&gt;"&amp;$AI$1020))</f>
        <v>0</v>
      </c>
      <c r="AM1028" s="242">
        <f>IF(AK1028=0,0,SUMIFS('Sch A. Input'!$H19:$CJ19,'Sch A. Input'!$H$14:$CJ$14,"One-time",'Sch A. Input'!$H$13:$CJ$13,"&lt;="&amp;$L$11,'Sch A. Input'!$H$13:$CJ$13,"&lt;="&amp;$AS$1020,'Sch A. Input'!$H$13:$CJ$13,"&gt;"&amp;$AI$1020))</f>
        <v>0</v>
      </c>
      <c r="AN1028" s="283">
        <f t="shared" si="212"/>
        <v>0</v>
      </c>
      <c r="AO1028" s="242">
        <f t="shared" si="213"/>
        <v>0</v>
      </c>
      <c r="AP1028" s="242">
        <f t="shared" si="214"/>
        <v>0</v>
      </c>
      <c r="AQ1028" s="276">
        <f t="shared" si="198"/>
        <v>0</v>
      </c>
      <c r="AR1028" s="281">
        <f t="shared" si="177"/>
        <v>0</v>
      </c>
      <c r="AS1028" s="245">
        <f t="shared" si="178"/>
        <v>0</v>
      </c>
      <c r="AU1028" s="3"/>
      <c r="AV1028" s="3"/>
      <c r="AW1028" s="287"/>
      <c r="AX1028" s="287"/>
      <c r="BK1028" s="2"/>
      <c r="BL1028" s="2"/>
      <c r="BM1028" s="2"/>
      <c r="BN1028" s="2"/>
      <c r="BO1028" s="2"/>
      <c r="BP1028" s="2"/>
      <c r="BQ1028" s="2"/>
      <c r="BR1028" s="2"/>
      <c r="BS1028" s="2"/>
      <c r="BT1028" s="2"/>
      <c r="BU1028" s="2"/>
      <c r="BV1028" s="2"/>
      <c r="BW1028" s="2"/>
      <c r="BX1028" s="2"/>
      <c r="BY1028" s="2"/>
      <c r="BZ1028" s="2"/>
      <c r="CA1028" s="2"/>
      <c r="CI1028"/>
      <c r="CJ1028"/>
      <c r="CK1028"/>
      <c r="CL1028"/>
      <c r="CM1028"/>
      <c r="CN1028"/>
      <c r="CO1028"/>
      <c r="CP1028"/>
      <c r="CQ1028"/>
      <c r="CR1028"/>
      <c r="CS1028"/>
      <c r="CT1028"/>
      <c r="CU1028"/>
      <c r="CV1028"/>
      <c r="CW1028"/>
      <c r="CX1028"/>
    </row>
    <row r="1029" spans="2:102" x14ac:dyDescent="0.35">
      <c r="B1029" s="70" t="str">
        <f t="shared" ref="B1029:F1029" si="217">B22</f>
        <v/>
      </c>
      <c r="C1029" s="166" t="str">
        <f t="shared" si="217"/>
        <v/>
      </c>
      <c r="D1029" s="273" t="str">
        <f t="shared" si="217"/>
        <v/>
      </c>
      <c r="E1029" s="273">
        <f t="shared" si="217"/>
        <v>45016</v>
      </c>
      <c r="F1029" s="273">
        <f t="shared" si="217"/>
        <v>0</v>
      </c>
      <c r="G1029" s="98">
        <f t="shared" si="167"/>
        <v>0</v>
      </c>
      <c r="H1029" s="242">
        <f>IF(G1029=0,0,SUMIFS('Sch A. Input'!$H20:$CJ20,'Sch A. Input'!$H$14:$CJ$14,"Recurring",'Sch A. Input'!$H$13:$CJ$13,"&lt;="&amp;$O$1020,'Sch A. Input'!$H$13:$CJ$13,"&lt;="&amp;$L$11))</f>
        <v>0</v>
      </c>
      <c r="I1029" s="242">
        <f>IF(G1029=0,0,SUMIFS('Sch A. Input'!$H20:$CJ20,'Sch A. Input'!$H$14:$CJ$14,"One-time",'Sch A. Input'!$H$13:$CJ$13,"&lt;="&amp;$O$1020,'Sch A. Input'!$H$13:$CJ$13,"&lt;="&amp;$L$11))</f>
        <v>0</v>
      </c>
      <c r="J1029" s="283">
        <f t="shared" si="200"/>
        <v>0</v>
      </c>
      <c r="K1029" s="242">
        <f t="shared" si="201"/>
        <v>0</v>
      </c>
      <c r="L1029" s="242">
        <f t="shared" si="202"/>
        <v>0</v>
      </c>
      <c r="M1029" s="276">
        <f t="shared" si="183"/>
        <v>0</v>
      </c>
      <c r="N1029" s="281">
        <f t="shared" si="169"/>
        <v>0</v>
      </c>
      <c r="O1029" s="245">
        <f t="shared" si="170"/>
        <v>0</v>
      </c>
      <c r="P1029" s="248"/>
      <c r="Q1029" s="285">
        <f t="shared" si="203"/>
        <v>0</v>
      </c>
      <c r="R1029" s="242">
        <f>IF(Q1029=0,0,SUMIFS('Sch A. Input'!$H20:$CJ20,'Sch A. Input'!$H$14:$CJ$14,"Recurring",'Sch A. Input'!$H$13:$CJ$13,"&lt;="&amp;$L$11,'Sch A. Input'!$H$13:$CJ$13,"&lt;="&amp;$Y$1020,'Sch A. Input'!$H$13:$CJ$13,"&gt;"&amp;$O$1020))</f>
        <v>0</v>
      </c>
      <c r="S1029" s="242">
        <f>IF(Q1029=0,0,SUMIFS('Sch A. Input'!$H20:$CJ20,'Sch A. Input'!$H$14:$CJ$14,"One-time",'Sch A. Input'!$H$13:$CJ$13,"&lt;="&amp;$L$11,'Sch A. Input'!$H$13:$CJ$13,"&lt;="&amp;$Y$1020,'Sch A. Input'!$H$13:$CJ$13,"&gt;"&amp;$O$1020))</f>
        <v>0</v>
      </c>
      <c r="T1029" s="283">
        <f t="shared" si="204"/>
        <v>0</v>
      </c>
      <c r="U1029" s="242">
        <f t="shared" si="205"/>
        <v>0</v>
      </c>
      <c r="V1029" s="242">
        <f t="shared" si="206"/>
        <v>0</v>
      </c>
      <c r="W1029" s="276">
        <f t="shared" si="188"/>
        <v>0</v>
      </c>
      <c r="X1029" s="281">
        <f t="shared" si="172"/>
        <v>0</v>
      </c>
      <c r="Y1029" s="245">
        <f t="shared" si="173"/>
        <v>0</v>
      </c>
      <c r="Z1029" s="248"/>
      <c r="AA1029" s="285">
        <f t="shared" si="207"/>
        <v>0</v>
      </c>
      <c r="AB1029" s="242">
        <f>IF(AA1029=0,0,SUMIFS('Sch A. Input'!$H20:$CJ20,'Sch A. Input'!$H$14:$CJ$14,"Recurring",'Sch A. Input'!$H$13:$CJ$13,"&lt;="&amp;$L$11,'Sch A. Input'!$H$13:$CJ$13,"&lt;="&amp;$AI$1020,'Sch A. Input'!$H$13:$CJ$13,"&gt;"&amp;$Y$1020))</f>
        <v>0</v>
      </c>
      <c r="AC1029" s="242">
        <f>IF(AA1029=0,0,SUMIFS('Sch A. Input'!$H20:$CJ20,'Sch A. Input'!$H$14:$CJ$14,"One-time",'Sch A. Input'!$H$13:$CJ$13,"&lt;="&amp;$L$11,'Sch A. Input'!$H$13:$CJ$13,"&lt;="&amp;$AI$1020,'Sch A. Input'!$H$13:$CJ$13,"&gt;"&amp;$Y$1020))</f>
        <v>0</v>
      </c>
      <c r="AD1029" s="283">
        <f t="shared" si="208"/>
        <v>0</v>
      </c>
      <c r="AE1029" s="242">
        <f t="shared" si="209"/>
        <v>0</v>
      </c>
      <c r="AF1029" s="242">
        <f t="shared" si="210"/>
        <v>0</v>
      </c>
      <c r="AG1029" s="276">
        <f t="shared" si="193"/>
        <v>0</v>
      </c>
      <c r="AH1029" s="281">
        <f t="shared" si="175"/>
        <v>0</v>
      </c>
      <c r="AI1029" s="245">
        <f t="shared" si="176"/>
        <v>0</v>
      </c>
      <c r="AJ1029" s="3"/>
      <c r="AK1029" s="285">
        <f t="shared" si="211"/>
        <v>0</v>
      </c>
      <c r="AL1029" s="242">
        <f>IF(AK1029=0,0,SUMIFS('Sch A. Input'!$H20:$CJ20,'Sch A. Input'!$H$14:$CJ$14,"Recurring",'Sch A. Input'!$H$13:$CJ$13,"&lt;="&amp;$L$11,'Sch A. Input'!$H$13:$CJ$13,"&lt;="&amp;$AS$1020,'Sch A. Input'!$H$13:$CJ$13,"&gt;"&amp;$AI$1020))</f>
        <v>0</v>
      </c>
      <c r="AM1029" s="242">
        <f>IF(AK1029=0,0,SUMIFS('Sch A. Input'!$H20:$CJ20,'Sch A. Input'!$H$14:$CJ$14,"One-time",'Sch A. Input'!$H$13:$CJ$13,"&lt;="&amp;$L$11,'Sch A. Input'!$H$13:$CJ$13,"&lt;="&amp;$AS$1020,'Sch A. Input'!$H$13:$CJ$13,"&gt;"&amp;$AI$1020))</f>
        <v>0</v>
      </c>
      <c r="AN1029" s="283">
        <f t="shared" si="212"/>
        <v>0</v>
      </c>
      <c r="AO1029" s="242">
        <f t="shared" si="213"/>
        <v>0</v>
      </c>
      <c r="AP1029" s="242">
        <f t="shared" si="214"/>
        <v>0</v>
      </c>
      <c r="AQ1029" s="276">
        <f t="shared" si="198"/>
        <v>0</v>
      </c>
      <c r="AR1029" s="281">
        <f t="shared" si="177"/>
        <v>0</v>
      </c>
      <c r="AS1029" s="245">
        <f t="shared" si="178"/>
        <v>0</v>
      </c>
      <c r="AU1029" s="3"/>
      <c r="AV1029" s="3"/>
      <c r="AW1029" s="287"/>
      <c r="AX1029" s="287"/>
      <c r="BK1029" s="2"/>
      <c r="BL1029" s="2"/>
      <c r="BM1029" s="2"/>
      <c r="BN1029" s="2"/>
      <c r="BO1029" s="2"/>
      <c r="BP1029" s="2"/>
      <c r="BQ1029" s="2"/>
      <c r="BR1029" s="2"/>
      <c r="BS1029" s="2"/>
      <c r="BT1029" s="2"/>
      <c r="BU1029" s="2"/>
      <c r="BV1029" s="2"/>
      <c r="BW1029" s="2"/>
      <c r="BX1029" s="2"/>
      <c r="BY1029" s="2"/>
      <c r="BZ1029" s="2"/>
      <c r="CA1029" s="2"/>
      <c r="CI1029"/>
      <c r="CJ1029"/>
      <c r="CK1029"/>
      <c r="CL1029"/>
      <c r="CM1029"/>
      <c r="CN1029"/>
      <c r="CO1029"/>
      <c r="CP1029"/>
      <c r="CQ1029"/>
      <c r="CR1029"/>
      <c r="CS1029"/>
      <c r="CT1029"/>
      <c r="CU1029"/>
      <c r="CV1029"/>
      <c r="CW1029"/>
      <c r="CX1029"/>
    </row>
    <row r="1030" spans="2:102" x14ac:dyDescent="0.35">
      <c r="B1030" s="70" t="str">
        <f t="shared" ref="B1030:F1030" si="218">B23</f>
        <v/>
      </c>
      <c r="C1030" s="166" t="str">
        <f t="shared" si="218"/>
        <v/>
      </c>
      <c r="D1030" s="273" t="str">
        <f t="shared" si="218"/>
        <v/>
      </c>
      <c r="E1030" s="273">
        <f t="shared" si="218"/>
        <v>45016</v>
      </c>
      <c r="F1030" s="273">
        <f t="shared" si="218"/>
        <v>0</v>
      </c>
      <c r="G1030" s="98">
        <f t="shared" si="167"/>
        <v>0</v>
      </c>
      <c r="H1030" s="242">
        <f>IF(G1030=0,0,SUMIFS('Sch A. Input'!$H21:$CJ21,'Sch A. Input'!$H$14:$CJ$14,"Recurring",'Sch A. Input'!$H$13:$CJ$13,"&lt;="&amp;$O$1020,'Sch A. Input'!$H$13:$CJ$13,"&lt;="&amp;$L$11))</f>
        <v>0</v>
      </c>
      <c r="I1030" s="242">
        <f>IF(G1030=0,0,SUMIFS('Sch A. Input'!$H21:$CJ21,'Sch A. Input'!$H$14:$CJ$14,"One-time",'Sch A. Input'!$H$13:$CJ$13,"&lt;="&amp;$O$1020,'Sch A. Input'!$H$13:$CJ$13,"&lt;="&amp;$L$11))</f>
        <v>0</v>
      </c>
      <c r="J1030" s="283">
        <f t="shared" si="200"/>
        <v>0</v>
      </c>
      <c r="K1030" s="242">
        <f t="shared" si="201"/>
        <v>0</v>
      </c>
      <c r="L1030" s="242">
        <f t="shared" si="202"/>
        <v>0</v>
      </c>
      <c r="M1030" s="276">
        <f t="shared" si="183"/>
        <v>0</v>
      </c>
      <c r="N1030" s="281">
        <f t="shared" si="169"/>
        <v>0</v>
      </c>
      <c r="O1030" s="245">
        <f t="shared" si="170"/>
        <v>0</v>
      </c>
      <c r="P1030" s="248"/>
      <c r="Q1030" s="285">
        <f t="shared" si="203"/>
        <v>0</v>
      </c>
      <c r="R1030" s="242">
        <f>IF(Q1030=0,0,SUMIFS('Sch A. Input'!$H21:$CJ21,'Sch A. Input'!$H$14:$CJ$14,"Recurring",'Sch A. Input'!$H$13:$CJ$13,"&lt;="&amp;$L$11,'Sch A. Input'!$H$13:$CJ$13,"&lt;="&amp;$Y$1020,'Sch A. Input'!$H$13:$CJ$13,"&gt;"&amp;$O$1020))</f>
        <v>0</v>
      </c>
      <c r="S1030" s="242">
        <f>IF(Q1030=0,0,SUMIFS('Sch A. Input'!$H21:$CJ21,'Sch A. Input'!$H$14:$CJ$14,"One-time",'Sch A. Input'!$H$13:$CJ$13,"&lt;="&amp;$L$11,'Sch A. Input'!$H$13:$CJ$13,"&lt;="&amp;$Y$1020,'Sch A. Input'!$H$13:$CJ$13,"&gt;"&amp;$O$1020))</f>
        <v>0</v>
      </c>
      <c r="T1030" s="283">
        <f t="shared" si="204"/>
        <v>0</v>
      </c>
      <c r="U1030" s="242">
        <f t="shared" si="205"/>
        <v>0</v>
      </c>
      <c r="V1030" s="242">
        <f t="shared" si="206"/>
        <v>0</v>
      </c>
      <c r="W1030" s="276">
        <f t="shared" si="188"/>
        <v>0</v>
      </c>
      <c r="X1030" s="281">
        <f t="shared" si="172"/>
        <v>0</v>
      </c>
      <c r="Y1030" s="245">
        <f t="shared" si="173"/>
        <v>0</v>
      </c>
      <c r="Z1030" s="248"/>
      <c r="AA1030" s="285">
        <f t="shared" si="207"/>
        <v>0</v>
      </c>
      <c r="AB1030" s="242">
        <f>IF(AA1030=0,0,SUMIFS('Sch A. Input'!$H21:$CJ21,'Sch A. Input'!$H$14:$CJ$14,"Recurring",'Sch A. Input'!$H$13:$CJ$13,"&lt;="&amp;$L$11,'Sch A. Input'!$H$13:$CJ$13,"&lt;="&amp;$AI$1020,'Sch A. Input'!$H$13:$CJ$13,"&gt;"&amp;$Y$1020))</f>
        <v>0</v>
      </c>
      <c r="AC1030" s="242">
        <f>IF(AA1030=0,0,SUMIFS('Sch A. Input'!$H21:$CJ21,'Sch A. Input'!$H$14:$CJ$14,"One-time",'Sch A. Input'!$H$13:$CJ$13,"&lt;="&amp;$L$11,'Sch A. Input'!$H$13:$CJ$13,"&lt;="&amp;$AI$1020,'Sch A. Input'!$H$13:$CJ$13,"&gt;"&amp;$Y$1020))</f>
        <v>0</v>
      </c>
      <c r="AD1030" s="283">
        <f t="shared" si="208"/>
        <v>0</v>
      </c>
      <c r="AE1030" s="242">
        <f t="shared" si="209"/>
        <v>0</v>
      </c>
      <c r="AF1030" s="242">
        <f t="shared" si="210"/>
        <v>0</v>
      </c>
      <c r="AG1030" s="276">
        <f t="shared" si="193"/>
        <v>0</v>
      </c>
      <c r="AH1030" s="281">
        <f t="shared" si="175"/>
        <v>0</v>
      </c>
      <c r="AI1030" s="245">
        <f t="shared" si="176"/>
        <v>0</v>
      </c>
      <c r="AK1030" s="285">
        <f t="shared" si="211"/>
        <v>0</v>
      </c>
      <c r="AL1030" s="242">
        <f>IF(AK1030=0,0,SUMIFS('Sch A. Input'!$H21:$CJ21,'Sch A. Input'!$H$14:$CJ$14,"Recurring",'Sch A. Input'!$H$13:$CJ$13,"&lt;="&amp;$L$11,'Sch A. Input'!$H$13:$CJ$13,"&lt;="&amp;$AS$1020,'Sch A. Input'!$H$13:$CJ$13,"&gt;"&amp;$AI$1020))</f>
        <v>0</v>
      </c>
      <c r="AM1030" s="242">
        <f>IF(AK1030=0,0,SUMIFS('Sch A. Input'!$H21:$CJ21,'Sch A. Input'!$H$14:$CJ$14,"One-time",'Sch A. Input'!$H$13:$CJ$13,"&lt;="&amp;$L$11,'Sch A. Input'!$H$13:$CJ$13,"&lt;="&amp;$AS$1020,'Sch A. Input'!$H$13:$CJ$13,"&gt;"&amp;$AI$1020))</f>
        <v>0</v>
      </c>
      <c r="AN1030" s="283">
        <f t="shared" si="212"/>
        <v>0</v>
      </c>
      <c r="AO1030" s="242">
        <f t="shared" si="213"/>
        <v>0</v>
      </c>
      <c r="AP1030" s="242">
        <f t="shared" si="214"/>
        <v>0</v>
      </c>
      <c r="AQ1030" s="276">
        <f t="shared" si="198"/>
        <v>0</v>
      </c>
      <c r="AR1030" s="281">
        <f t="shared" si="177"/>
        <v>0</v>
      </c>
      <c r="AS1030" s="245">
        <f t="shared" si="178"/>
        <v>0</v>
      </c>
      <c r="AU1030" s="3"/>
      <c r="AV1030" s="3"/>
      <c r="AW1030" s="287"/>
      <c r="AX1030" s="287"/>
      <c r="BK1030" s="2"/>
      <c r="BL1030" s="2"/>
      <c r="BM1030" s="2"/>
      <c r="BN1030" s="2"/>
      <c r="BO1030" s="2"/>
      <c r="BP1030" s="2"/>
      <c r="BQ1030" s="2"/>
      <c r="BR1030" s="2"/>
      <c r="BS1030" s="2"/>
      <c r="BT1030" s="2"/>
      <c r="BU1030" s="2"/>
      <c r="BV1030" s="2"/>
      <c r="BW1030" s="2"/>
      <c r="BX1030" s="2"/>
      <c r="BY1030" s="2"/>
      <c r="BZ1030" s="2"/>
      <c r="CA1030" s="2"/>
      <c r="CI1030"/>
      <c r="CJ1030"/>
      <c r="CK1030"/>
      <c r="CL1030"/>
      <c r="CM1030"/>
      <c r="CN1030"/>
      <c r="CO1030"/>
      <c r="CP1030"/>
      <c r="CQ1030"/>
      <c r="CR1030"/>
      <c r="CS1030"/>
      <c r="CT1030"/>
      <c r="CU1030"/>
      <c r="CV1030"/>
      <c r="CW1030"/>
      <c r="CX1030"/>
    </row>
    <row r="1031" spans="2:102" x14ac:dyDescent="0.35">
      <c r="B1031" s="70" t="str">
        <f t="shared" ref="B1031:F1031" si="219">B24</f>
        <v/>
      </c>
      <c r="C1031" s="166" t="str">
        <f t="shared" si="219"/>
        <v/>
      </c>
      <c r="D1031" s="273" t="str">
        <f t="shared" si="219"/>
        <v/>
      </c>
      <c r="E1031" s="273">
        <f t="shared" si="219"/>
        <v>45016</v>
      </c>
      <c r="F1031" s="273">
        <f t="shared" si="219"/>
        <v>0</v>
      </c>
      <c r="G1031" s="98">
        <f t="shared" si="167"/>
        <v>0</v>
      </c>
      <c r="H1031" s="242">
        <f>IF(G1031=0,0,SUMIFS('Sch A. Input'!$H22:$CJ22,'Sch A. Input'!$H$14:$CJ$14,"Recurring",'Sch A. Input'!$H$13:$CJ$13,"&lt;="&amp;$O$1020,'Sch A. Input'!$H$13:$CJ$13,"&lt;="&amp;$L$11))</f>
        <v>0</v>
      </c>
      <c r="I1031" s="242">
        <f>IF(G1031=0,0,SUMIFS('Sch A. Input'!$H22:$CJ22,'Sch A. Input'!$H$14:$CJ$14,"One-time",'Sch A. Input'!$H$13:$CJ$13,"&lt;="&amp;$O$1020,'Sch A. Input'!$H$13:$CJ$13,"&lt;="&amp;$L$11))</f>
        <v>0</v>
      </c>
      <c r="J1031" s="283">
        <f t="shared" si="200"/>
        <v>0</v>
      </c>
      <c r="K1031" s="242">
        <f t="shared" si="201"/>
        <v>0</v>
      </c>
      <c r="L1031" s="242">
        <f t="shared" si="202"/>
        <v>0</v>
      </c>
      <c r="M1031" s="276">
        <f t="shared" si="183"/>
        <v>0</v>
      </c>
      <c r="N1031" s="281">
        <f t="shared" si="169"/>
        <v>0</v>
      </c>
      <c r="O1031" s="245">
        <f t="shared" si="170"/>
        <v>0</v>
      </c>
      <c r="P1031" s="248"/>
      <c r="Q1031" s="285">
        <f t="shared" si="203"/>
        <v>0</v>
      </c>
      <c r="R1031" s="242">
        <f>IF(Q1031=0,0,SUMIFS('Sch A. Input'!$H22:$CJ22,'Sch A. Input'!$H$14:$CJ$14,"Recurring",'Sch A. Input'!$H$13:$CJ$13,"&lt;="&amp;$L$11,'Sch A. Input'!$H$13:$CJ$13,"&lt;="&amp;$Y$1020,'Sch A. Input'!$H$13:$CJ$13,"&gt;"&amp;$O$1020))</f>
        <v>0</v>
      </c>
      <c r="S1031" s="242">
        <f>IF(Q1031=0,0,SUMIFS('Sch A. Input'!$H22:$CJ22,'Sch A. Input'!$H$14:$CJ$14,"One-time",'Sch A. Input'!$H$13:$CJ$13,"&lt;="&amp;$L$11,'Sch A. Input'!$H$13:$CJ$13,"&lt;="&amp;$Y$1020,'Sch A. Input'!$H$13:$CJ$13,"&gt;"&amp;$O$1020))</f>
        <v>0</v>
      </c>
      <c r="T1031" s="283">
        <f t="shared" si="204"/>
        <v>0</v>
      </c>
      <c r="U1031" s="242">
        <f t="shared" si="205"/>
        <v>0</v>
      </c>
      <c r="V1031" s="242">
        <f t="shared" si="206"/>
        <v>0</v>
      </c>
      <c r="W1031" s="276">
        <f t="shared" si="188"/>
        <v>0</v>
      </c>
      <c r="X1031" s="281">
        <f t="shared" si="172"/>
        <v>0</v>
      </c>
      <c r="Y1031" s="245">
        <f t="shared" si="173"/>
        <v>0</v>
      </c>
      <c r="Z1031" s="248"/>
      <c r="AA1031" s="285">
        <f t="shared" si="207"/>
        <v>0</v>
      </c>
      <c r="AB1031" s="242">
        <f>IF(AA1031=0,0,SUMIFS('Sch A. Input'!$H22:$CJ22,'Sch A. Input'!$H$14:$CJ$14,"Recurring",'Sch A. Input'!$H$13:$CJ$13,"&lt;="&amp;$L$11,'Sch A. Input'!$H$13:$CJ$13,"&lt;="&amp;$AI$1020,'Sch A. Input'!$H$13:$CJ$13,"&gt;"&amp;$Y$1020))</f>
        <v>0</v>
      </c>
      <c r="AC1031" s="242">
        <f>IF(AA1031=0,0,SUMIFS('Sch A. Input'!$H22:$CJ22,'Sch A. Input'!$H$14:$CJ$14,"One-time",'Sch A. Input'!$H$13:$CJ$13,"&lt;="&amp;$L$11,'Sch A. Input'!$H$13:$CJ$13,"&lt;="&amp;$AI$1020,'Sch A. Input'!$H$13:$CJ$13,"&gt;"&amp;$Y$1020))</f>
        <v>0</v>
      </c>
      <c r="AD1031" s="283">
        <f t="shared" si="208"/>
        <v>0</v>
      </c>
      <c r="AE1031" s="242">
        <f t="shared" si="209"/>
        <v>0</v>
      </c>
      <c r="AF1031" s="242">
        <f t="shared" si="210"/>
        <v>0</v>
      </c>
      <c r="AG1031" s="276">
        <f t="shared" si="193"/>
        <v>0</v>
      </c>
      <c r="AH1031" s="281">
        <f t="shared" si="175"/>
        <v>0</v>
      </c>
      <c r="AI1031" s="245">
        <f t="shared" si="176"/>
        <v>0</v>
      </c>
      <c r="AK1031" s="285">
        <f t="shared" si="211"/>
        <v>0</v>
      </c>
      <c r="AL1031" s="242">
        <f>IF(AK1031=0,0,SUMIFS('Sch A. Input'!$H22:$CJ22,'Sch A. Input'!$H$14:$CJ$14,"Recurring",'Sch A. Input'!$H$13:$CJ$13,"&lt;="&amp;$L$11,'Sch A. Input'!$H$13:$CJ$13,"&lt;="&amp;$AS$1020,'Sch A. Input'!$H$13:$CJ$13,"&gt;"&amp;$AI$1020))</f>
        <v>0</v>
      </c>
      <c r="AM1031" s="242">
        <f>IF(AK1031=0,0,SUMIFS('Sch A. Input'!$H22:$CJ22,'Sch A. Input'!$H$14:$CJ$14,"One-time",'Sch A. Input'!$H$13:$CJ$13,"&lt;="&amp;$L$11,'Sch A. Input'!$H$13:$CJ$13,"&lt;="&amp;$AS$1020,'Sch A. Input'!$H$13:$CJ$13,"&gt;"&amp;$AI$1020))</f>
        <v>0</v>
      </c>
      <c r="AN1031" s="283">
        <f t="shared" si="212"/>
        <v>0</v>
      </c>
      <c r="AO1031" s="242">
        <f t="shared" si="213"/>
        <v>0</v>
      </c>
      <c r="AP1031" s="242">
        <f t="shared" si="214"/>
        <v>0</v>
      </c>
      <c r="AQ1031" s="276">
        <f t="shared" si="198"/>
        <v>0</v>
      </c>
      <c r="AR1031" s="281">
        <f t="shared" si="177"/>
        <v>0</v>
      </c>
      <c r="AS1031" s="245">
        <f t="shared" si="178"/>
        <v>0</v>
      </c>
      <c r="AU1031" s="3"/>
      <c r="AV1031" s="3"/>
      <c r="AW1031" s="287"/>
      <c r="AX1031" s="287"/>
      <c r="BK1031" s="2"/>
      <c r="BL1031" s="2"/>
      <c r="BM1031" s="2"/>
      <c r="BN1031" s="2"/>
      <c r="BO1031" s="2"/>
      <c r="BP1031" s="2"/>
      <c r="BQ1031" s="2"/>
      <c r="BR1031" s="2"/>
      <c r="BS1031" s="2"/>
      <c r="BT1031" s="2"/>
      <c r="BU1031" s="2"/>
      <c r="BV1031" s="2"/>
      <c r="BW1031" s="2"/>
      <c r="BX1031" s="2"/>
      <c r="BY1031" s="2"/>
      <c r="BZ1031" s="2"/>
      <c r="CA1031" s="2"/>
      <c r="CI1031"/>
      <c r="CJ1031"/>
      <c r="CK1031"/>
      <c r="CL1031"/>
      <c r="CM1031"/>
      <c r="CN1031"/>
      <c r="CO1031"/>
      <c r="CP1031"/>
      <c r="CQ1031"/>
      <c r="CR1031"/>
      <c r="CS1031"/>
      <c r="CT1031"/>
      <c r="CU1031"/>
      <c r="CV1031"/>
      <c r="CW1031"/>
      <c r="CX1031"/>
    </row>
    <row r="1032" spans="2:102" x14ac:dyDescent="0.35">
      <c r="B1032" s="70" t="str">
        <f t="shared" ref="B1032:F1032" si="220">B25</f>
        <v/>
      </c>
      <c r="C1032" s="166" t="str">
        <f t="shared" si="220"/>
        <v/>
      </c>
      <c r="D1032" s="273" t="str">
        <f t="shared" si="220"/>
        <v/>
      </c>
      <c r="E1032" s="273">
        <f t="shared" si="220"/>
        <v>45016</v>
      </c>
      <c r="F1032" s="273">
        <f t="shared" si="220"/>
        <v>0</v>
      </c>
      <c r="G1032" s="98">
        <f t="shared" si="167"/>
        <v>0</v>
      </c>
      <c r="H1032" s="242">
        <f>IF(G1032=0,0,SUMIFS('Sch A. Input'!$H23:$CJ23,'Sch A. Input'!$H$14:$CJ$14,"Recurring",'Sch A. Input'!$H$13:$CJ$13,"&lt;="&amp;$O$1020,'Sch A. Input'!$H$13:$CJ$13,"&lt;="&amp;$L$11))</f>
        <v>0</v>
      </c>
      <c r="I1032" s="242">
        <f>IF(G1032=0,0,SUMIFS('Sch A. Input'!$H23:$CJ23,'Sch A. Input'!$H$14:$CJ$14,"One-time",'Sch A. Input'!$H$13:$CJ$13,"&lt;="&amp;$O$1020,'Sch A. Input'!$H$13:$CJ$13,"&lt;="&amp;$L$11))</f>
        <v>0</v>
      </c>
      <c r="J1032" s="283">
        <f t="shared" si="200"/>
        <v>0</v>
      </c>
      <c r="K1032" s="242">
        <f t="shared" si="201"/>
        <v>0</v>
      </c>
      <c r="L1032" s="242">
        <f t="shared" si="202"/>
        <v>0</v>
      </c>
      <c r="M1032" s="276">
        <f t="shared" si="183"/>
        <v>0</v>
      </c>
      <c r="N1032" s="281">
        <f t="shared" si="169"/>
        <v>0</v>
      </c>
      <c r="O1032" s="245">
        <f t="shared" si="170"/>
        <v>0</v>
      </c>
      <c r="P1032" s="248"/>
      <c r="Q1032" s="285">
        <f t="shared" si="203"/>
        <v>0</v>
      </c>
      <c r="R1032" s="242">
        <f>IF(Q1032=0,0,SUMIFS('Sch A. Input'!$H23:$CJ23,'Sch A. Input'!$H$14:$CJ$14,"Recurring",'Sch A. Input'!$H$13:$CJ$13,"&lt;="&amp;$L$11,'Sch A. Input'!$H$13:$CJ$13,"&lt;="&amp;$Y$1020,'Sch A. Input'!$H$13:$CJ$13,"&gt;"&amp;$O$1020))</f>
        <v>0</v>
      </c>
      <c r="S1032" s="242">
        <f>IF(Q1032=0,0,SUMIFS('Sch A. Input'!$H23:$CJ23,'Sch A. Input'!$H$14:$CJ$14,"One-time",'Sch A. Input'!$H$13:$CJ$13,"&lt;="&amp;$L$11,'Sch A. Input'!$H$13:$CJ$13,"&lt;="&amp;$Y$1020,'Sch A. Input'!$H$13:$CJ$13,"&gt;"&amp;$O$1020))</f>
        <v>0</v>
      </c>
      <c r="T1032" s="283">
        <f t="shared" si="204"/>
        <v>0</v>
      </c>
      <c r="U1032" s="242">
        <f t="shared" si="205"/>
        <v>0</v>
      </c>
      <c r="V1032" s="242">
        <f t="shared" si="206"/>
        <v>0</v>
      </c>
      <c r="W1032" s="276">
        <f t="shared" si="188"/>
        <v>0</v>
      </c>
      <c r="X1032" s="281">
        <f t="shared" si="172"/>
        <v>0</v>
      </c>
      <c r="Y1032" s="245">
        <f t="shared" si="173"/>
        <v>0</v>
      </c>
      <c r="Z1032" s="248"/>
      <c r="AA1032" s="285">
        <f t="shared" si="207"/>
        <v>0</v>
      </c>
      <c r="AB1032" s="242">
        <f>IF(AA1032=0,0,SUMIFS('Sch A. Input'!$H23:$CJ23,'Sch A. Input'!$H$14:$CJ$14,"Recurring",'Sch A. Input'!$H$13:$CJ$13,"&lt;="&amp;$L$11,'Sch A. Input'!$H$13:$CJ$13,"&lt;="&amp;$AI$1020,'Sch A. Input'!$H$13:$CJ$13,"&gt;"&amp;$Y$1020))</f>
        <v>0</v>
      </c>
      <c r="AC1032" s="242">
        <f>IF(AA1032=0,0,SUMIFS('Sch A. Input'!$H23:$CJ23,'Sch A. Input'!$H$14:$CJ$14,"One-time",'Sch A. Input'!$H$13:$CJ$13,"&lt;="&amp;$L$11,'Sch A. Input'!$H$13:$CJ$13,"&lt;="&amp;$AI$1020,'Sch A. Input'!$H$13:$CJ$13,"&gt;"&amp;$Y$1020))</f>
        <v>0</v>
      </c>
      <c r="AD1032" s="283">
        <f t="shared" si="208"/>
        <v>0</v>
      </c>
      <c r="AE1032" s="242">
        <f t="shared" si="209"/>
        <v>0</v>
      </c>
      <c r="AF1032" s="242">
        <f t="shared" si="210"/>
        <v>0</v>
      </c>
      <c r="AG1032" s="276">
        <f t="shared" si="193"/>
        <v>0</v>
      </c>
      <c r="AH1032" s="281">
        <f t="shared" si="175"/>
        <v>0</v>
      </c>
      <c r="AI1032" s="245">
        <f t="shared" si="176"/>
        <v>0</v>
      </c>
      <c r="AK1032" s="285">
        <f t="shared" si="211"/>
        <v>0</v>
      </c>
      <c r="AL1032" s="242">
        <f>IF(AK1032=0,0,SUMIFS('Sch A. Input'!$H23:$CJ23,'Sch A. Input'!$H$14:$CJ$14,"Recurring",'Sch A. Input'!$H$13:$CJ$13,"&lt;="&amp;$L$11,'Sch A. Input'!$H$13:$CJ$13,"&lt;="&amp;$AS$1020,'Sch A. Input'!$H$13:$CJ$13,"&gt;"&amp;$AI$1020))</f>
        <v>0</v>
      </c>
      <c r="AM1032" s="242">
        <f>IF(AK1032=0,0,SUMIFS('Sch A. Input'!$H23:$CJ23,'Sch A. Input'!$H$14:$CJ$14,"One-time",'Sch A. Input'!$H$13:$CJ$13,"&lt;="&amp;$L$11,'Sch A. Input'!$H$13:$CJ$13,"&lt;="&amp;$AS$1020,'Sch A. Input'!$H$13:$CJ$13,"&gt;"&amp;$AI$1020))</f>
        <v>0</v>
      </c>
      <c r="AN1032" s="283">
        <f t="shared" si="212"/>
        <v>0</v>
      </c>
      <c r="AO1032" s="242">
        <f t="shared" si="213"/>
        <v>0</v>
      </c>
      <c r="AP1032" s="242">
        <f t="shared" si="214"/>
        <v>0</v>
      </c>
      <c r="AQ1032" s="276">
        <f t="shared" si="198"/>
        <v>0</v>
      </c>
      <c r="AR1032" s="281">
        <f t="shared" si="177"/>
        <v>0</v>
      </c>
      <c r="AS1032" s="245">
        <f t="shared" si="178"/>
        <v>0</v>
      </c>
      <c r="AW1032" s="44"/>
      <c r="AX1032" s="44"/>
      <c r="BK1032" s="2"/>
      <c r="BL1032" s="2"/>
      <c r="BM1032" s="2"/>
      <c r="BN1032" s="2"/>
      <c r="BO1032" s="2"/>
      <c r="BP1032" s="2"/>
      <c r="BQ1032" s="2"/>
      <c r="BR1032" s="2"/>
      <c r="BS1032" s="2"/>
      <c r="BT1032" s="2"/>
      <c r="BU1032" s="2"/>
      <c r="BV1032" s="2"/>
      <c r="BW1032" s="2"/>
      <c r="BX1032" s="2"/>
      <c r="BY1032" s="2"/>
      <c r="BZ1032" s="2"/>
      <c r="CA1032" s="2"/>
      <c r="CI1032"/>
      <c r="CJ1032"/>
      <c r="CK1032"/>
      <c r="CL1032"/>
      <c r="CM1032"/>
      <c r="CN1032"/>
      <c r="CO1032"/>
      <c r="CP1032"/>
      <c r="CQ1032"/>
      <c r="CR1032"/>
      <c r="CS1032"/>
      <c r="CT1032"/>
      <c r="CU1032"/>
      <c r="CV1032"/>
      <c r="CW1032"/>
      <c r="CX1032"/>
    </row>
    <row r="1033" spans="2:102" x14ac:dyDescent="0.35">
      <c r="B1033" s="70" t="str">
        <f t="shared" ref="B1033:F1033" si="221">B26</f>
        <v/>
      </c>
      <c r="C1033" s="166" t="str">
        <f t="shared" si="221"/>
        <v/>
      </c>
      <c r="D1033" s="273" t="str">
        <f t="shared" si="221"/>
        <v/>
      </c>
      <c r="E1033" s="273">
        <f t="shared" si="221"/>
        <v>45016</v>
      </c>
      <c r="F1033" s="273">
        <f t="shared" si="221"/>
        <v>0</v>
      </c>
      <c r="G1033" s="98">
        <f t="shared" si="167"/>
        <v>0</v>
      </c>
      <c r="H1033" s="242">
        <f>IF(G1033=0,0,SUMIFS('Sch A. Input'!$H24:$CJ24,'Sch A. Input'!$H$14:$CJ$14,"Recurring",'Sch A. Input'!$H$13:$CJ$13,"&lt;="&amp;$O$1020,'Sch A. Input'!$H$13:$CJ$13,"&lt;="&amp;$L$11))</f>
        <v>0</v>
      </c>
      <c r="I1033" s="242">
        <f>IF(G1033=0,0,SUMIFS('Sch A. Input'!$H24:$CJ24,'Sch A. Input'!$H$14:$CJ$14,"One-time",'Sch A. Input'!$H$13:$CJ$13,"&lt;="&amp;$O$1020,'Sch A. Input'!$H$13:$CJ$13,"&lt;="&amp;$L$11))</f>
        <v>0</v>
      </c>
      <c r="J1033" s="283">
        <f t="shared" si="200"/>
        <v>0</v>
      </c>
      <c r="K1033" s="242">
        <f t="shared" si="201"/>
        <v>0</v>
      </c>
      <c r="L1033" s="242">
        <f t="shared" si="202"/>
        <v>0</v>
      </c>
      <c r="M1033" s="276">
        <f t="shared" si="183"/>
        <v>0</v>
      </c>
      <c r="N1033" s="281">
        <f t="shared" si="169"/>
        <v>0</v>
      </c>
      <c r="O1033" s="245">
        <f t="shared" si="170"/>
        <v>0</v>
      </c>
      <c r="P1033" s="248"/>
      <c r="Q1033" s="285">
        <f t="shared" si="203"/>
        <v>0</v>
      </c>
      <c r="R1033" s="242">
        <f>IF(Q1033=0,0,SUMIFS('Sch A. Input'!$H24:$CJ24,'Sch A. Input'!$H$14:$CJ$14,"Recurring",'Sch A. Input'!$H$13:$CJ$13,"&lt;="&amp;$L$11,'Sch A. Input'!$H$13:$CJ$13,"&lt;="&amp;$Y$1020,'Sch A. Input'!$H$13:$CJ$13,"&gt;"&amp;$O$1020))</f>
        <v>0</v>
      </c>
      <c r="S1033" s="242">
        <f>IF(Q1033=0,0,SUMIFS('Sch A. Input'!$H24:$CJ24,'Sch A. Input'!$H$14:$CJ$14,"One-time",'Sch A. Input'!$H$13:$CJ$13,"&lt;="&amp;$L$11,'Sch A. Input'!$H$13:$CJ$13,"&lt;="&amp;$Y$1020,'Sch A. Input'!$H$13:$CJ$13,"&gt;"&amp;$O$1020))</f>
        <v>0</v>
      </c>
      <c r="T1033" s="283">
        <f t="shared" si="204"/>
        <v>0</v>
      </c>
      <c r="U1033" s="242">
        <f t="shared" si="205"/>
        <v>0</v>
      </c>
      <c r="V1033" s="242">
        <f t="shared" si="206"/>
        <v>0</v>
      </c>
      <c r="W1033" s="276">
        <f t="shared" si="188"/>
        <v>0</v>
      </c>
      <c r="X1033" s="281">
        <f t="shared" si="172"/>
        <v>0</v>
      </c>
      <c r="Y1033" s="245">
        <f t="shared" si="173"/>
        <v>0</v>
      </c>
      <c r="Z1033" s="248"/>
      <c r="AA1033" s="285">
        <f t="shared" si="207"/>
        <v>0</v>
      </c>
      <c r="AB1033" s="242">
        <f>IF(AA1033=0,0,SUMIFS('Sch A. Input'!$H24:$CJ24,'Sch A. Input'!$H$14:$CJ$14,"Recurring",'Sch A. Input'!$H$13:$CJ$13,"&lt;="&amp;$L$11,'Sch A. Input'!$H$13:$CJ$13,"&lt;="&amp;$AI$1020,'Sch A. Input'!$H$13:$CJ$13,"&gt;"&amp;$Y$1020))</f>
        <v>0</v>
      </c>
      <c r="AC1033" s="242">
        <f>IF(AA1033=0,0,SUMIFS('Sch A. Input'!$H24:$CJ24,'Sch A. Input'!$H$14:$CJ$14,"One-time",'Sch A. Input'!$H$13:$CJ$13,"&lt;="&amp;$L$11,'Sch A. Input'!$H$13:$CJ$13,"&lt;="&amp;$AI$1020,'Sch A. Input'!$H$13:$CJ$13,"&gt;"&amp;$Y$1020))</f>
        <v>0</v>
      </c>
      <c r="AD1033" s="283">
        <f t="shared" si="208"/>
        <v>0</v>
      </c>
      <c r="AE1033" s="242">
        <f t="shared" si="209"/>
        <v>0</v>
      </c>
      <c r="AF1033" s="242">
        <f t="shared" si="210"/>
        <v>0</v>
      </c>
      <c r="AG1033" s="276">
        <f t="shared" si="193"/>
        <v>0</v>
      </c>
      <c r="AH1033" s="281">
        <f t="shared" si="175"/>
        <v>0</v>
      </c>
      <c r="AI1033" s="245">
        <f t="shared" si="176"/>
        <v>0</v>
      </c>
      <c r="AK1033" s="285">
        <f t="shared" si="211"/>
        <v>0</v>
      </c>
      <c r="AL1033" s="242">
        <f>IF(AK1033=0,0,SUMIFS('Sch A. Input'!$H24:$CJ24,'Sch A. Input'!$H$14:$CJ$14,"Recurring",'Sch A. Input'!$H$13:$CJ$13,"&lt;="&amp;$L$11,'Sch A. Input'!$H$13:$CJ$13,"&lt;="&amp;$AS$1020,'Sch A. Input'!$H$13:$CJ$13,"&gt;"&amp;$AI$1020))</f>
        <v>0</v>
      </c>
      <c r="AM1033" s="242">
        <f>IF(AK1033=0,0,SUMIFS('Sch A. Input'!$H24:$CJ24,'Sch A. Input'!$H$14:$CJ$14,"One-time",'Sch A. Input'!$H$13:$CJ$13,"&lt;="&amp;$L$11,'Sch A. Input'!$H$13:$CJ$13,"&lt;="&amp;$AS$1020,'Sch A. Input'!$H$13:$CJ$13,"&gt;"&amp;$AI$1020))</f>
        <v>0</v>
      </c>
      <c r="AN1033" s="283">
        <f t="shared" si="212"/>
        <v>0</v>
      </c>
      <c r="AO1033" s="242">
        <f t="shared" si="213"/>
        <v>0</v>
      </c>
      <c r="AP1033" s="242">
        <f t="shared" si="214"/>
        <v>0</v>
      </c>
      <c r="AQ1033" s="276">
        <f t="shared" si="198"/>
        <v>0</v>
      </c>
      <c r="AR1033" s="281">
        <f t="shared" si="177"/>
        <v>0</v>
      </c>
      <c r="AS1033" s="245">
        <f t="shared" si="178"/>
        <v>0</v>
      </c>
      <c r="AW1033" s="44"/>
      <c r="AX1033" s="44"/>
      <c r="AY1033" s="3"/>
      <c r="AZ1033" s="160"/>
      <c r="BK1033" s="2"/>
      <c r="BL1033" s="2"/>
      <c r="BM1033" s="2"/>
      <c r="BN1033" s="2"/>
      <c r="BO1033" s="2"/>
      <c r="BP1033" s="2"/>
      <c r="BQ1033" s="2"/>
      <c r="BR1033" s="2"/>
      <c r="BS1033" s="2"/>
      <c r="BT1033" s="2"/>
      <c r="BU1033" s="2"/>
      <c r="BV1033" s="2"/>
      <c r="BW1033" s="2"/>
      <c r="BX1033" s="2"/>
      <c r="BY1033" s="2"/>
      <c r="BZ1033" s="2"/>
      <c r="CA1033" s="2"/>
      <c r="CI1033"/>
      <c r="CJ1033"/>
      <c r="CK1033"/>
      <c r="CL1033"/>
      <c r="CM1033"/>
      <c r="CN1033"/>
      <c r="CO1033"/>
      <c r="CP1033"/>
      <c r="CQ1033"/>
      <c r="CR1033"/>
      <c r="CS1033"/>
      <c r="CT1033"/>
      <c r="CU1033"/>
      <c r="CV1033"/>
      <c r="CW1033"/>
      <c r="CX1033"/>
    </row>
    <row r="1034" spans="2:102" x14ac:dyDescent="0.35">
      <c r="B1034" s="70" t="str">
        <f t="shared" ref="B1034:F1034" si="222">B27</f>
        <v/>
      </c>
      <c r="C1034" s="166" t="str">
        <f t="shared" si="222"/>
        <v/>
      </c>
      <c r="D1034" s="273" t="str">
        <f t="shared" si="222"/>
        <v/>
      </c>
      <c r="E1034" s="273">
        <f t="shared" si="222"/>
        <v>45016</v>
      </c>
      <c r="F1034" s="273">
        <f t="shared" si="222"/>
        <v>0</v>
      </c>
      <c r="G1034" s="98">
        <f t="shared" si="167"/>
        <v>0</v>
      </c>
      <c r="H1034" s="242">
        <f>IF(G1034=0,0,SUMIFS('Sch A. Input'!$H25:$CJ25,'Sch A. Input'!$H$14:$CJ$14,"Recurring",'Sch A. Input'!$H$13:$CJ$13,"&lt;="&amp;$O$1020,'Sch A. Input'!$H$13:$CJ$13,"&lt;="&amp;$L$11))</f>
        <v>0</v>
      </c>
      <c r="I1034" s="242">
        <f>IF(G1034=0,0,SUMIFS('Sch A. Input'!$H25:$CJ25,'Sch A. Input'!$H$14:$CJ$14,"One-time",'Sch A. Input'!$H$13:$CJ$13,"&lt;="&amp;$O$1020,'Sch A. Input'!$H$13:$CJ$13,"&lt;="&amp;$L$11))</f>
        <v>0</v>
      </c>
      <c r="J1034" s="283">
        <f t="shared" si="200"/>
        <v>0</v>
      </c>
      <c r="K1034" s="242">
        <f t="shared" si="201"/>
        <v>0</v>
      </c>
      <c r="L1034" s="242">
        <f t="shared" si="202"/>
        <v>0</v>
      </c>
      <c r="M1034" s="276">
        <f t="shared" si="183"/>
        <v>0</v>
      </c>
      <c r="N1034" s="281">
        <f t="shared" si="169"/>
        <v>0</v>
      </c>
      <c r="O1034" s="245">
        <f t="shared" si="170"/>
        <v>0</v>
      </c>
      <c r="P1034" s="248"/>
      <c r="Q1034" s="285">
        <f t="shared" si="203"/>
        <v>0</v>
      </c>
      <c r="R1034" s="242">
        <f>IF(Q1034=0,0,SUMIFS('Sch A. Input'!$H25:$CJ25,'Sch A. Input'!$H$14:$CJ$14,"Recurring",'Sch A. Input'!$H$13:$CJ$13,"&lt;="&amp;$L$11,'Sch A. Input'!$H$13:$CJ$13,"&lt;="&amp;$Y$1020,'Sch A. Input'!$H$13:$CJ$13,"&gt;"&amp;$O$1020))</f>
        <v>0</v>
      </c>
      <c r="S1034" s="242">
        <f>IF(Q1034=0,0,SUMIFS('Sch A. Input'!$H25:$CJ25,'Sch A. Input'!$H$14:$CJ$14,"One-time",'Sch A. Input'!$H$13:$CJ$13,"&lt;="&amp;$L$11,'Sch A. Input'!$H$13:$CJ$13,"&lt;="&amp;$Y$1020,'Sch A. Input'!$H$13:$CJ$13,"&gt;"&amp;$O$1020))</f>
        <v>0</v>
      </c>
      <c r="T1034" s="283">
        <f t="shared" si="204"/>
        <v>0</v>
      </c>
      <c r="U1034" s="242">
        <f t="shared" si="205"/>
        <v>0</v>
      </c>
      <c r="V1034" s="242">
        <f t="shared" si="206"/>
        <v>0</v>
      </c>
      <c r="W1034" s="276">
        <f t="shared" si="188"/>
        <v>0</v>
      </c>
      <c r="X1034" s="281">
        <f t="shared" si="172"/>
        <v>0</v>
      </c>
      <c r="Y1034" s="245">
        <f t="shared" si="173"/>
        <v>0</v>
      </c>
      <c r="Z1034" s="248"/>
      <c r="AA1034" s="285">
        <f t="shared" si="207"/>
        <v>0</v>
      </c>
      <c r="AB1034" s="242">
        <f>IF(AA1034=0,0,SUMIFS('Sch A. Input'!$H25:$CJ25,'Sch A. Input'!$H$14:$CJ$14,"Recurring",'Sch A. Input'!$H$13:$CJ$13,"&lt;="&amp;$L$11,'Sch A. Input'!$H$13:$CJ$13,"&lt;="&amp;$AI$1020,'Sch A. Input'!$H$13:$CJ$13,"&gt;"&amp;$Y$1020))</f>
        <v>0</v>
      </c>
      <c r="AC1034" s="242">
        <f>IF(AA1034=0,0,SUMIFS('Sch A. Input'!$H25:$CJ25,'Sch A. Input'!$H$14:$CJ$14,"One-time",'Sch A. Input'!$H$13:$CJ$13,"&lt;="&amp;$L$11,'Sch A. Input'!$H$13:$CJ$13,"&lt;="&amp;$AI$1020,'Sch A. Input'!$H$13:$CJ$13,"&gt;"&amp;$Y$1020))</f>
        <v>0</v>
      </c>
      <c r="AD1034" s="283">
        <f t="shared" si="208"/>
        <v>0</v>
      </c>
      <c r="AE1034" s="242">
        <f t="shared" si="209"/>
        <v>0</v>
      </c>
      <c r="AF1034" s="242">
        <f t="shared" si="210"/>
        <v>0</v>
      </c>
      <c r="AG1034" s="276">
        <f t="shared" si="193"/>
        <v>0</v>
      </c>
      <c r="AH1034" s="281">
        <f t="shared" si="175"/>
        <v>0</v>
      </c>
      <c r="AI1034" s="245">
        <f t="shared" si="176"/>
        <v>0</v>
      </c>
      <c r="AK1034" s="285">
        <f t="shared" si="211"/>
        <v>0</v>
      </c>
      <c r="AL1034" s="242">
        <f>IF(AK1034=0,0,SUMIFS('Sch A. Input'!$H25:$CJ25,'Sch A. Input'!$H$14:$CJ$14,"Recurring",'Sch A. Input'!$H$13:$CJ$13,"&lt;="&amp;$L$11,'Sch A. Input'!$H$13:$CJ$13,"&lt;="&amp;$AS$1020,'Sch A. Input'!$H$13:$CJ$13,"&gt;"&amp;$AI$1020))</f>
        <v>0</v>
      </c>
      <c r="AM1034" s="242">
        <f>IF(AK1034=0,0,SUMIFS('Sch A. Input'!$H25:$CJ25,'Sch A. Input'!$H$14:$CJ$14,"One-time",'Sch A. Input'!$H$13:$CJ$13,"&lt;="&amp;$L$11,'Sch A. Input'!$H$13:$CJ$13,"&lt;="&amp;$AS$1020,'Sch A. Input'!$H$13:$CJ$13,"&gt;"&amp;$AI$1020))</f>
        <v>0</v>
      </c>
      <c r="AN1034" s="283">
        <f t="shared" si="212"/>
        <v>0</v>
      </c>
      <c r="AO1034" s="242">
        <f t="shared" si="213"/>
        <v>0</v>
      </c>
      <c r="AP1034" s="242">
        <f t="shared" si="214"/>
        <v>0</v>
      </c>
      <c r="AQ1034" s="276">
        <f t="shared" si="198"/>
        <v>0</v>
      </c>
      <c r="AR1034" s="281">
        <f t="shared" si="177"/>
        <v>0</v>
      </c>
      <c r="AS1034" s="245">
        <f t="shared" si="178"/>
        <v>0</v>
      </c>
      <c r="AW1034" s="44"/>
      <c r="AX1034" s="44"/>
      <c r="AY1034" s="160"/>
      <c r="AZ1034" s="160"/>
      <c r="BK1034" s="2"/>
      <c r="BL1034" s="2"/>
      <c r="BM1034" s="2"/>
      <c r="BN1034" s="2"/>
      <c r="BO1034" s="2"/>
      <c r="BP1034" s="2"/>
      <c r="BQ1034" s="2"/>
      <c r="BR1034" s="2"/>
      <c r="BS1034" s="2"/>
      <c r="BT1034" s="2"/>
      <c r="BU1034" s="2"/>
      <c r="BV1034" s="2"/>
      <c r="BW1034" s="2"/>
      <c r="BX1034" s="2"/>
      <c r="BY1034" s="2"/>
      <c r="BZ1034" s="2"/>
      <c r="CA1034" s="2"/>
      <c r="CI1034"/>
      <c r="CJ1034"/>
      <c r="CK1034"/>
      <c r="CL1034"/>
      <c r="CM1034"/>
      <c r="CN1034"/>
      <c r="CO1034"/>
      <c r="CP1034"/>
      <c r="CQ1034"/>
      <c r="CR1034"/>
      <c r="CS1034"/>
      <c r="CT1034"/>
      <c r="CU1034"/>
      <c r="CV1034"/>
      <c r="CW1034"/>
      <c r="CX1034"/>
    </row>
    <row r="1035" spans="2:102" x14ac:dyDescent="0.35">
      <c r="B1035" s="70" t="str">
        <f t="shared" ref="B1035:F1035" si="223">B28</f>
        <v/>
      </c>
      <c r="C1035" s="166" t="str">
        <f t="shared" si="223"/>
        <v/>
      </c>
      <c r="D1035" s="273" t="str">
        <f t="shared" si="223"/>
        <v/>
      </c>
      <c r="E1035" s="273">
        <f t="shared" si="223"/>
        <v>45016</v>
      </c>
      <c r="F1035" s="273">
        <f t="shared" si="223"/>
        <v>0</v>
      </c>
      <c r="G1035" s="98">
        <f t="shared" si="167"/>
        <v>0</v>
      </c>
      <c r="H1035" s="242">
        <f>IF(G1035=0,0,SUMIFS('Sch A. Input'!$H26:$CJ26,'Sch A. Input'!$H$14:$CJ$14,"Recurring",'Sch A. Input'!$H$13:$CJ$13,"&lt;="&amp;$O$1020,'Sch A. Input'!$H$13:$CJ$13,"&lt;="&amp;$L$11))</f>
        <v>0</v>
      </c>
      <c r="I1035" s="242">
        <f>IF(G1035=0,0,SUMIFS('Sch A. Input'!$H26:$CJ26,'Sch A. Input'!$H$14:$CJ$14,"One-time",'Sch A. Input'!$H$13:$CJ$13,"&lt;="&amp;$O$1020,'Sch A. Input'!$H$13:$CJ$13,"&lt;="&amp;$L$11))</f>
        <v>0</v>
      </c>
      <c r="J1035" s="283">
        <f t="shared" si="200"/>
        <v>0</v>
      </c>
      <c r="K1035" s="242">
        <f t="shared" si="201"/>
        <v>0</v>
      </c>
      <c r="L1035" s="242">
        <f t="shared" si="202"/>
        <v>0</v>
      </c>
      <c r="M1035" s="276">
        <f t="shared" si="183"/>
        <v>0</v>
      </c>
      <c r="N1035" s="281">
        <f t="shared" si="169"/>
        <v>0</v>
      </c>
      <c r="O1035" s="245">
        <f t="shared" si="170"/>
        <v>0</v>
      </c>
      <c r="P1035" s="248"/>
      <c r="Q1035" s="285">
        <f t="shared" si="203"/>
        <v>0</v>
      </c>
      <c r="R1035" s="242">
        <f>IF(Q1035=0,0,SUMIFS('Sch A. Input'!$H26:$CJ26,'Sch A. Input'!$H$14:$CJ$14,"Recurring",'Sch A. Input'!$H$13:$CJ$13,"&lt;="&amp;$L$11,'Sch A. Input'!$H$13:$CJ$13,"&lt;="&amp;$Y$1020,'Sch A. Input'!$H$13:$CJ$13,"&gt;"&amp;$O$1020))</f>
        <v>0</v>
      </c>
      <c r="S1035" s="242">
        <f>IF(Q1035=0,0,SUMIFS('Sch A. Input'!$H26:$CJ26,'Sch A. Input'!$H$14:$CJ$14,"One-time",'Sch A. Input'!$H$13:$CJ$13,"&lt;="&amp;$L$11,'Sch A. Input'!$H$13:$CJ$13,"&lt;="&amp;$Y$1020,'Sch A. Input'!$H$13:$CJ$13,"&gt;"&amp;$O$1020))</f>
        <v>0</v>
      </c>
      <c r="T1035" s="283">
        <f t="shared" si="204"/>
        <v>0</v>
      </c>
      <c r="U1035" s="242">
        <f t="shared" si="205"/>
        <v>0</v>
      </c>
      <c r="V1035" s="242">
        <f t="shared" si="206"/>
        <v>0</v>
      </c>
      <c r="W1035" s="276">
        <f t="shared" si="188"/>
        <v>0</v>
      </c>
      <c r="X1035" s="281">
        <f t="shared" si="172"/>
        <v>0</v>
      </c>
      <c r="Y1035" s="245">
        <f t="shared" si="173"/>
        <v>0</v>
      </c>
      <c r="Z1035" s="248"/>
      <c r="AA1035" s="285">
        <f t="shared" si="207"/>
        <v>0</v>
      </c>
      <c r="AB1035" s="242">
        <f>IF(AA1035=0,0,SUMIFS('Sch A. Input'!$H26:$CJ26,'Sch A. Input'!$H$14:$CJ$14,"Recurring",'Sch A. Input'!$H$13:$CJ$13,"&lt;="&amp;$L$11,'Sch A. Input'!$H$13:$CJ$13,"&lt;="&amp;$AI$1020,'Sch A. Input'!$H$13:$CJ$13,"&gt;"&amp;$Y$1020))</f>
        <v>0</v>
      </c>
      <c r="AC1035" s="242">
        <f>IF(AA1035=0,0,SUMIFS('Sch A. Input'!$H26:$CJ26,'Sch A. Input'!$H$14:$CJ$14,"One-time",'Sch A. Input'!$H$13:$CJ$13,"&lt;="&amp;$L$11,'Sch A. Input'!$H$13:$CJ$13,"&lt;="&amp;$AI$1020,'Sch A. Input'!$H$13:$CJ$13,"&gt;"&amp;$Y$1020))</f>
        <v>0</v>
      </c>
      <c r="AD1035" s="283">
        <f t="shared" si="208"/>
        <v>0</v>
      </c>
      <c r="AE1035" s="242">
        <f t="shared" si="209"/>
        <v>0</v>
      </c>
      <c r="AF1035" s="242">
        <f t="shared" si="210"/>
        <v>0</v>
      </c>
      <c r="AG1035" s="276">
        <f t="shared" si="193"/>
        <v>0</v>
      </c>
      <c r="AH1035" s="281">
        <f t="shared" si="175"/>
        <v>0</v>
      </c>
      <c r="AI1035" s="245">
        <f t="shared" si="176"/>
        <v>0</v>
      </c>
      <c r="AK1035" s="285">
        <f t="shared" si="211"/>
        <v>0</v>
      </c>
      <c r="AL1035" s="242">
        <f>IF(AK1035=0,0,SUMIFS('Sch A. Input'!$H26:$CJ26,'Sch A. Input'!$H$14:$CJ$14,"Recurring",'Sch A. Input'!$H$13:$CJ$13,"&lt;="&amp;$L$11,'Sch A. Input'!$H$13:$CJ$13,"&lt;="&amp;$AS$1020,'Sch A. Input'!$H$13:$CJ$13,"&gt;"&amp;$AI$1020))</f>
        <v>0</v>
      </c>
      <c r="AM1035" s="242">
        <f>IF(AK1035=0,0,SUMIFS('Sch A. Input'!$H26:$CJ26,'Sch A. Input'!$H$14:$CJ$14,"One-time",'Sch A. Input'!$H$13:$CJ$13,"&lt;="&amp;$L$11,'Sch A. Input'!$H$13:$CJ$13,"&lt;="&amp;$AS$1020,'Sch A. Input'!$H$13:$CJ$13,"&gt;"&amp;$AI$1020))</f>
        <v>0</v>
      </c>
      <c r="AN1035" s="283">
        <f t="shared" si="212"/>
        <v>0</v>
      </c>
      <c r="AO1035" s="242">
        <f t="shared" si="213"/>
        <v>0</v>
      </c>
      <c r="AP1035" s="242">
        <f t="shared" si="214"/>
        <v>0</v>
      </c>
      <c r="AQ1035" s="276">
        <f t="shared" si="198"/>
        <v>0</v>
      </c>
      <c r="AR1035" s="281">
        <f t="shared" si="177"/>
        <v>0</v>
      </c>
      <c r="AS1035" s="245">
        <f t="shared" si="178"/>
        <v>0</v>
      </c>
      <c r="AY1035" s="160"/>
      <c r="AZ1035" s="160"/>
      <c r="BK1035" s="2"/>
      <c r="BL1035" s="2"/>
      <c r="BM1035" s="2"/>
      <c r="BN1035" s="2"/>
      <c r="BO1035" s="2"/>
      <c r="BP1035" s="2"/>
      <c r="BQ1035" s="2"/>
      <c r="BR1035" s="2"/>
      <c r="BS1035" s="2"/>
      <c r="BT1035" s="2"/>
      <c r="BU1035" s="2"/>
      <c r="BV1035" s="2"/>
      <c r="BW1035" s="2"/>
      <c r="BX1035" s="2"/>
      <c r="BY1035" s="2"/>
      <c r="BZ1035" s="2"/>
      <c r="CA1035" s="2"/>
      <c r="CI1035"/>
      <c r="CJ1035"/>
      <c r="CK1035"/>
      <c r="CL1035"/>
      <c r="CM1035"/>
      <c r="CN1035"/>
      <c r="CO1035"/>
      <c r="CP1035"/>
      <c r="CQ1035"/>
      <c r="CR1035"/>
      <c r="CS1035"/>
      <c r="CT1035"/>
      <c r="CU1035"/>
      <c r="CV1035"/>
      <c r="CW1035"/>
      <c r="CX1035"/>
    </row>
    <row r="1036" spans="2:102" x14ac:dyDescent="0.35">
      <c r="B1036" s="70" t="str">
        <f t="shared" ref="B1036:F1036" si="224">B29</f>
        <v/>
      </c>
      <c r="C1036" s="166" t="str">
        <f t="shared" si="224"/>
        <v/>
      </c>
      <c r="D1036" s="273" t="str">
        <f t="shared" si="224"/>
        <v/>
      </c>
      <c r="E1036" s="273">
        <f t="shared" si="224"/>
        <v>45016</v>
      </c>
      <c r="F1036" s="273">
        <f t="shared" si="224"/>
        <v>0</v>
      </c>
      <c r="G1036" s="98">
        <f t="shared" si="167"/>
        <v>0</v>
      </c>
      <c r="H1036" s="242">
        <f>IF(G1036=0,0,SUMIFS('Sch A. Input'!$H27:$CJ27,'Sch A. Input'!$H$14:$CJ$14,"Recurring",'Sch A. Input'!$H$13:$CJ$13,"&lt;="&amp;$O$1020,'Sch A. Input'!$H$13:$CJ$13,"&lt;="&amp;$L$11))</f>
        <v>0</v>
      </c>
      <c r="I1036" s="242">
        <f>IF(G1036=0,0,SUMIFS('Sch A. Input'!$H27:$CJ27,'Sch A. Input'!$H$14:$CJ$14,"One-time",'Sch A. Input'!$H$13:$CJ$13,"&lt;="&amp;$O$1020,'Sch A. Input'!$H$13:$CJ$13,"&lt;="&amp;$L$11))</f>
        <v>0</v>
      </c>
      <c r="J1036" s="283">
        <f t="shared" si="200"/>
        <v>0</v>
      </c>
      <c r="K1036" s="242">
        <f t="shared" si="201"/>
        <v>0</v>
      </c>
      <c r="L1036" s="242">
        <f t="shared" si="202"/>
        <v>0</v>
      </c>
      <c r="M1036" s="276">
        <f t="shared" si="183"/>
        <v>0</v>
      </c>
      <c r="N1036" s="281">
        <f t="shared" si="169"/>
        <v>0</v>
      </c>
      <c r="O1036" s="245">
        <f t="shared" si="170"/>
        <v>0</v>
      </c>
      <c r="P1036" s="248"/>
      <c r="Q1036" s="285">
        <f t="shared" si="203"/>
        <v>0</v>
      </c>
      <c r="R1036" s="242">
        <f>IF(Q1036=0,0,SUMIFS('Sch A. Input'!$H27:$CJ27,'Sch A. Input'!$H$14:$CJ$14,"Recurring",'Sch A. Input'!$H$13:$CJ$13,"&lt;="&amp;$L$11,'Sch A. Input'!$H$13:$CJ$13,"&lt;="&amp;$Y$1020,'Sch A. Input'!$H$13:$CJ$13,"&gt;"&amp;$O$1020))</f>
        <v>0</v>
      </c>
      <c r="S1036" s="242">
        <f>IF(Q1036=0,0,SUMIFS('Sch A. Input'!$H27:$CJ27,'Sch A. Input'!$H$14:$CJ$14,"One-time",'Sch A. Input'!$H$13:$CJ$13,"&lt;="&amp;$L$11,'Sch A. Input'!$H$13:$CJ$13,"&lt;="&amp;$Y$1020,'Sch A. Input'!$H$13:$CJ$13,"&gt;"&amp;$O$1020))</f>
        <v>0</v>
      </c>
      <c r="T1036" s="283">
        <f t="shared" si="204"/>
        <v>0</v>
      </c>
      <c r="U1036" s="242">
        <f t="shared" si="205"/>
        <v>0</v>
      </c>
      <c r="V1036" s="242">
        <f t="shared" si="206"/>
        <v>0</v>
      </c>
      <c r="W1036" s="276">
        <f t="shared" si="188"/>
        <v>0</v>
      </c>
      <c r="X1036" s="281">
        <f t="shared" si="172"/>
        <v>0</v>
      </c>
      <c r="Y1036" s="245">
        <f t="shared" si="173"/>
        <v>0</v>
      </c>
      <c r="Z1036" s="248"/>
      <c r="AA1036" s="285">
        <f t="shared" si="207"/>
        <v>0</v>
      </c>
      <c r="AB1036" s="242">
        <f>IF(AA1036=0,0,SUMIFS('Sch A. Input'!$H27:$CJ27,'Sch A. Input'!$H$14:$CJ$14,"Recurring",'Sch A. Input'!$H$13:$CJ$13,"&lt;="&amp;$L$11,'Sch A. Input'!$H$13:$CJ$13,"&lt;="&amp;$AI$1020,'Sch A. Input'!$H$13:$CJ$13,"&gt;"&amp;$Y$1020))</f>
        <v>0</v>
      </c>
      <c r="AC1036" s="242">
        <f>IF(AA1036=0,0,SUMIFS('Sch A. Input'!$H27:$CJ27,'Sch A. Input'!$H$14:$CJ$14,"One-time",'Sch A. Input'!$H$13:$CJ$13,"&lt;="&amp;$L$11,'Sch A. Input'!$H$13:$CJ$13,"&lt;="&amp;$AI$1020,'Sch A. Input'!$H$13:$CJ$13,"&gt;"&amp;$Y$1020))</f>
        <v>0</v>
      </c>
      <c r="AD1036" s="283">
        <f t="shared" si="208"/>
        <v>0</v>
      </c>
      <c r="AE1036" s="242">
        <f t="shared" si="209"/>
        <v>0</v>
      </c>
      <c r="AF1036" s="242">
        <f t="shared" si="210"/>
        <v>0</v>
      </c>
      <c r="AG1036" s="276">
        <f t="shared" si="193"/>
        <v>0</v>
      </c>
      <c r="AH1036" s="281">
        <f t="shared" si="175"/>
        <v>0</v>
      </c>
      <c r="AI1036" s="245">
        <f t="shared" si="176"/>
        <v>0</v>
      </c>
      <c r="AK1036" s="285">
        <f t="shared" si="211"/>
        <v>0</v>
      </c>
      <c r="AL1036" s="242">
        <f>IF(AK1036=0,0,SUMIFS('Sch A. Input'!$H27:$CJ27,'Sch A. Input'!$H$14:$CJ$14,"Recurring",'Sch A. Input'!$H$13:$CJ$13,"&lt;="&amp;$L$11,'Sch A. Input'!$H$13:$CJ$13,"&lt;="&amp;$AS$1020,'Sch A. Input'!$H$13:$CJ$13,"&gt;"&amp;$AI$1020))</f>
        <v>0</v>
      </c>
      <c r="AM1036" s="242">
        <f>IF(AK1036=0,0,SUMIFS('Sch A. Input'!$H27:$CJ27,'Sch A. Input'!$H$14:$CJ$14,"One-time",'Sch A. Input'!$H$13:$CJ$13,"&lt;="&amp;$L$11,'Sch A. Input'!$H$13:$CJ$13,"&lt;="&amp;$AS$1020,'Sch A. Input'!$H$13:$CJ$13,"&gt;"&amp;$AI$1020))</f>
        <v>0</v>
      </c>
      <c r="AN1036" s="283">
        <f t="shared" si="212"/>
        <v>0</v>
      </c>
      <c r="AO1036" s="242">
        <f t="shared" si="213"/>
        <v>0</v>
      </c>
      <c r="AP1036" s="242">
        <f t="shared" si="214"/>
        <v>0</v>
      </c>
      <c r="AQ1036" s="276">
        <f t="shared" si="198"/>
        <v>0</v>
      </c>
      <c r="AR1036" s="281">
        <f t="shared" si="177"/>
        <v>0</v>
      </c>
      <c r="AS1036" s="245">
        <f t="shared" si="178"/>
        <v>0</v>
      </c>
      <c r="AW1036" s="3"/>
      <c r="AX1036" s="3"/>
      <c r="AY1036" s="3"/>
      <c r="AZ1036" s="160"/>
      <c r="BK1036" s="2"/>
      <c r="BL1036" s="2"/>
      <c r="BM1036" s="2"/>
      <c r="BN1036" s="2"/>
      <c r="BO1036" s="2"/>
      <c r="BP1036" s="2"/>
      <c r="BQ1036" s="2"/>
      <c r="BR1036" s="2"/>
      <c r="BS1036" s="2"/>
      <c r="BT1036" s="2"/>
      <c r="BU1036" s="2"/>
      <c r="BV1036" s="2"/>
      <c r="BW1036" s="2"/>
      <c r="BX1036" s="2"/>
      <c r="BY1036" s="2"/>
      <c r="BZ1036" s="2"/>
      <c r="CA1036" s="2"/>
      <c r="CI1036"/>
      <c r="CJ1036"/>
      <c r="CK1036"/>
      <c r="CL1036"/>
      <c r="CM1036"/>
      <c r="CN1036"/>
      <c r="CO1036"/>
      <c r="CP1036"/>
      <c r="CQ1036"/>
      <c r="CR1036"/>
      <c r="CS1036"/>
      <c r="CT1036"/>
      <c r="CU1036"/>
      <c r="CV1036"/>
      <c r="CW1036"/>
      <c r="CX1036"/>
    </row>
    <row r="1037" spans="2:102" x14ac:dyDescent="0.35">
      <c r="B1037" s="70" t="str">
        <f t="shared" ref="B1037:F1037" si="225">B30</f>
        <v/>
      </c>
      <c r="C1037" s="166" t="str">
        <f t="shared" si="225"/>
        <v/>
      </c>
      <c r="D1037" s="273" t="str">
        <f t="shared" si="225"/>
        <v/>
      </c>
      <c r="E1037" s="273">
        <f t="shared" si="225"/>
        <v>45016</v>
      </c>
      <c r="F1037" s="273">
        <f t="shared" si="225"/>
        <v>0</v>
      </c>
      <c r="G1037" s="98">
        <f t="shared" si="167"/>
        <v>0</v>
      </c>
      <c r="H1037" s="242">
        <f>IF(G1037=0,0,SUMIFS('Sch A. Input'!$H28:$CJ28,'Sch A. Input'!$H$14:$CJ$14,"Recurring",'Sch A. Input'!$H$13:$CJ$13,"&lt;="&amp;$O$1020,'Sch A. Input'!$H$13:$CJ$13,"&lt;="&amp;$L$11))</f>
        <v>0</v>
      </c>
      <c r="I1037" s="242">
        <f>IF(G1037=0,0,SUMIFS('Sch A. Input'!$H28:$CJ28,'Sch A. Input'!$H$14:$CJ$14,"One-time",'Sch A. Input'!$H$13:$CJ$13,"&lt;="&amp;$O$1020,'Sch A. Input'!$H$13:$CJ$13,"&lt;="&amp;$L$11))</f>
        <v>0</v>
      </c>
      <c r="J1037" s="283">
        <f t="shared" si="200"/>
        <v>0</v>
      </c>
      <c r="K1037" s="242">
        <f t="shared" si="201"/>
        <v>0</v>
      </c>
      <c r="L1037" s="242">
        <f t="shared" si="202"/>
        <v>0</v>
      </c>
      <c r="M1037" s="276">
        <f t="shared" si="183"/>
        <v>0</v>
      </c>
      <c r="N1037" s="281">
        <f t="shared" si="169"/>
        <v>0</v>
      </c>
      <c r="O1037" s="245">
        <f t="shared" si="170"/>
        <v>0</v>
      </c>
      <c r="P1037" s="248"/>
      <c r="Q1037" s="285">
        <f t="shared" si="203"/>
        <v>0</v>
      </c>
      <c r="R1037" s="242">
        <f>IF(Q1037=0,0,SUMIFS('Sch A. Input'!$H28:$CJ28,'Sch A. Input'!$H$14:$CJ$14,"Recurring",'Sch A. Input'!$H$13:$CJ$13,"&lt;="&amp;$L$11,'Sch A. Input'!$H$13:$CJ$13,"&lt;="&amp;$Y$1020,'Sch A. Input'!$H$13:$CJ$13,"&gt;"&amp;$O$1020))</f>
        <v>0</v>
      </c>
      <c r="S1037" s="242">
        <f>IF(Q1037=0,0,SUMIFS('Sch A. Input'!$H28:$CJ28,'Sch A. Input'!$H$14:$CJ$14,"One-time",'Sch A. Input'!$H$13:$CJ$13,"&lt;="&amp;$L$11,'Sch A. Input'!$H$13:$CJ$13,"&lt;="&amp;$Y$1020,'Sch A. Input'!$H$13:$CJ$13,"&gt;"&amp;$O$1020))</f>
        <v>0</v>
      </c>
      <c r="T1037" s="283">
        <f t="shared" si="204"/>
        <v>0</v>
      </c>
      <c r="U1037" s="242">
        <f t="shared" si="205"/>
        <v>0</v>
      </c>
      <c r="V1037" s="242">
        <f t="shared" si="206"/>
        <v>0</v>
      </c>
      <c r="W1037" s="276">
        <f t="shared" si="188"/>
        <v>0</v>
      </c>
      <c r="X1037" s="281">
        <f t="shared" si="172"/>
        <v>0</v>
      </c>
      <c r="Y1037" s="245">
        <f t="shared" si="173"/>
        <v>0</v>
      </c>
      <c r="Z1037" s="248"/>
      <c r="AA1037" s="285">
        <f t="shared" si="207"/>
        <v>0</v>
      </c>
      <c r="AB1037" s="242">
        <f>IF(AA1037=0,0,SUMIFS('Sch A. Input'!$H28:$CJ28,'Sch A. Input'!$H$14:$CJ$14,"Recurring",'Sch A. Input'!$H$13:$CJ$13,"&lt;="&amp;$L$11,'Sch A. Input'!$H$13:$CJ$13,"&lt;="&amp;$AI$1020,'Sch A. Input'!$H$13:$CJ$13,"&gt;"&amp;$Y$1020))</f>
        <v>0</v>
      </c>
      <c r="AC1037" s="242">
        <f>IF(AA1037=0,0,SUMIFS('Sch A. Input'!$H28:$CJ28,'Sch A. Input'!$H$14:$CJ$14,"One-time",'Sch A. Input'!$H$13:$CJ$13,"&lt;="&amp;$L$11,'Sch A. Input'!$H$13:$CJ$13,"&lt;="&amp;$AI$1020,'Sch A. Input'!$H$13:$CJ$13,"&gt;"&amp;$Y$1020))</f>
        <v>0</v>
      </c>
      <c r="AD1037" s="283">
        <f t="shared" si="208"/>
        <v>0</v>
      </c>
      <c r="AE1037" s="242">
        <f t="shared" si="209"/>
        <v>0</v>
      </c>
      <c r="AF1037" s="242">
        <f t="shared" si="210"/>
        <v>0</v>
      </c>
      <c r="AG1037" s="276">
        <f t="shared" si="193"/>
        <v>0</v>
      </c>
      <c r="AH1037" s="281">
        <f t="shared" si="175"/>
        <v>0</v>
      </c>
      <c r="AI1037" s="245">
        <f t="shared" si="176"/>
        <v>0</v>
      </c>
      <c r="AK1037" s="285">
        <f t="shared" si="211"/>
        <v>0</v>
      </c>
      <c r="AL1037" s="242">
        <f>IF(AK1037=0,0,SUMIFS('Sch A. Input'!$H28:$CJ28,'Sch A. Input'!$H$14:$CJ$14,"Recurring",'Sch A. Input'!$H$13:$CJ$13,"&lt;="&amp;$L$11,'Sch A. Input'!$H$13:$CJ$13,"&lt;="&amp;$AS$1020,'Sch A. Input'!$H$13:$CJ$13,"&gt;"&amp;$AI$1020))</f>
        <v>0</v>
      </c>
      <c r="AM1037" s="242">
        <f>IF(AK1037=0,0,SUMIFS('Sch A. Input'!$H28:$CJ28,'Sch A. Input'!$H$14:$CJ$14,"One-time",'Sch A. Input'!$H$13:$CJ$13,"&lt;="&amp;$L$11,'Sch A. Input'!$H$13:$CJ$13,"&lt;="&amp;$AS$1020,'Sch A. Input'!$H$13:$CJ$13,"&gt;"&amp;$AI$1020))</f>
        <v>0</v>
      </c>
      <c r="AN1037" s="283">
        <f t="shared" si="212"/>
        <v>0</v>
      </c>
      <c r="AO1037" s="242">
        <f t="shared" si="213"/>
        <v>0</v>
      </c>
      <c r="AP1037" s="242">
        <f t="shared" si="214"/>
        <v>0</v>
      </c>
      <c r="AQ1037" s="276">
        <f t="shared" si="198"/>
        <v>0</v>
      </c>
      <c r="AR1037" s="281">
        <f t="shared" si="177"/>
        <v>0</v>
      </c>
      <c r="AS1037" s="245">
        <f t="shared" si="178"/>
        <v>0</v>
      </c>
      <c r="AW1037" s="3"/>
      <c r="AX1037" s="3"/>
      <c r="AY1037" s="3"/>
      <c r="AZ1037" s="160"/>
      <c r="BK1037" s="2"/>
      <c r="BL1037" s="2"/>
      <c r="BM1037" s="2"/>
      <c r="BN1037" s="2"/>
      <c r="BO1037" s="2"/>
      <c r="BP1037" s="2"/>
      <c r="BQ1037" s="2"/>
      <c r="BR1037" s="2"/>
      <c r="BS1037" s="2"/>
      <c r="BT1037" s="2"/>
      <c r="BU1037" s="2"/>
      <c r="BV1037" s="2"/>
      <c r="BW1037" s="2"/>
      <c r="BX1037" s="2"/>
      <c r="BY1037" s="2"/>
      <c r="BZ1037" s="2"/>
      <c r="CA1037" s="2"/>
      <c r="CI1037"/>
      <c r="CJ1037"/>
      <c r="CK1037"/>
      <c r="CL1037"/>
      <c r="CM1037"/>
      <c r="CN1037"/>
      <c r="CO1037"/>
      <c r="CP1037"/>
      <c r="CQ1037"/>
      <c r="CR1037"/>
      <c r="CS1037"/>
      <c r="CT1037"/>
      <c r="CU1037"/>
      <c r="CV1037"/>
      <c r="CW1037"/>
      <c r="CX1037"/>
    </row>
    <row r="1038" spans="2:102" x14ac:dyDescent="0.35">
      <c r="B1038" s="70" t="str">
        <f t="shared" ref="B1038:F1038" si="226">B31</f>
        <v/>
      </c>
      <c r="C1038" s="166" t="str">
        <f t="shared" si="226"/>
        <v/>
      </c>
      <c r="D1038" s="273" t="str">
        <f t="shared" si="226"/>
        <v/>
      </c>
      <c r="E1038" s="273">
        <f t="shared" si="226"/>
        <v>45016</v>
      </c>
      <c r="F1038" s="273">
        <f t="shared" si="226"/>
        <v>0</v>
      </c>
      <c r="G1038" s="98">
        <f t="shared" si="167"/>
        <v>0</v>
      </c>
      <c r="H1038" s="242">
        <f>IF(G1038=0,0,SUMIFS('Sch A. Input'!$H29:$CJ29,'Sch A. Input'!$H$14:$CJ$14,"Recurring",'Sch A. Input'!$H$13:$CJ$13,"&lt;="&amp;$O$1020,'Sch A. Input'!$H$13:$CJ$13,"&lt;="&amp;$L$11))</f>
        <v>0</v>
      </c>
      <c r="I1038" s="242">
        <f>IF(G1038=0,0,SUMIFS('Sch A. Input'!$H29:$CJ29,'Sch A. Input'!$H$14:$CJ$14,"One-time",'Sch A. Input'!$H$13:$CJ$13,"&lt;="&amp;$O$1020,'Sch A. Input'!$H$13:$CJ$13,"&lt;="&amp;$L$11))</f>
        <v>0</v>
      </c>
      <c r="J1038" s="283">
        <f t="shared" si="200"/>
        <v>0</v>
      </c>
      <c r="K1038" s="242">
        <f t="shared" si="201"/>
        <v>0</v>
      </c>
      <c r="L1038" s="242">
        <f t="shared" si="202"/>
        <v>0</v>
      </c>
      <c r="M1038" s="276">
        <f t="shared" si="183"/>
        <v>0</v>
      </c>
      <c r="N1038" s="281">
        <f t="shared" si="169"/>
        <v>0</v>
      </c>
      <c r="O1038" s="245">
        <f t="shared" si="170"/>
        <v>0</v>
      </c>
      <c r="P1038" s="248"/>
      <c r="Q1038" s="285">
        <f t="shared" si="203"/>
        <v>0</v>
      </c>
      <c r="R1038" s="242">
        <f>IF(Q1038=0,0,SUMIFS('Sch A. Input'!$H29:$CJ29,'Sch A. Input'!$H$14:$CJ$14,"Recurring",'Sch A. Input'!$H$13:$CJ$13,"&lt;="&amp;$L$11,'Sch A. Input'!$H$13:$CJ$13,"&lt;="&amp;$Y$1020,'Sch A. Input'!$H$13:$CJ$13,"&gt;"&amp;$O$1020))</f>
        <v>0</v>
      </c>
      <c r="S1038" s="242">
        <f>IF(Q1038=0,0,SUMIFS('Sch A. Input'!$H29:$CJ29,'Sch A. Input'!$H$14:$CJ$14,"One-time",'Sch A. Input'!$H$13:$CJ$13,"&lt;="&amp;$L$11,'Sch A. Input'!$H$13:$CJ$13,"&lt;="&amp;$Y$1020,'Sch A. Input'!$H$13:$CJ$13,"&gt;"&amp;$O$1020))</f>
        <v>0</v>
      </c>
      <c r="T1038" s="283">
        <f t="shared" si="204"/>
        <v>0</v>
      </c>
      <c r="U1038" s="242">
        <f t="shared" si="205"/>
        <v>0</v>
      </c>
      <c r="V1038" s="242">
        <f t="shared" si="206"/>
        <v>0</v>
      </c>
      <c r="W1038" s="276">
        <f t="shared" si="188"/>
        <v>0</v>
      </c>
      <c r="X1038" s="281">
        <f t="shared" si="172"/>
        <v>0</v>
      </c>
      <c r="Y1038" s="245">
        <f t="shared" si="173"/>
        <v>0</v>
      </c>
      <c r="Z1038" s="248"/>
      <c r="AA1038" s="285">
        <f t="shared" si="207"/>
        <v>0</v>
      </c>
      <c r="AB1038" s="242">
        <f>IF(AA1038=0,0,SUMIFS('Sch A. Input'!$H29:$CJ29,'Sch A. Input'!$H$14:$CJ$14,"Recurring",'Sch A. Input'!$H$13:$CJ$13,"&lt;="&amp;$L$11,'Sch A. Input'!$H$13:$CJ$13,"&lt;="&amp;$AI$1020,'Sch A. Input'!$H$13:$CJ$13,"&gt;"&amp;$Y$1020))</f>
        <v>0</v>
      </c>
      <c r="AC1038" s="242">
        <f>IF(AA1038=0,0,SUMIFS('Sch A. Input'!$H29:$CJ29,'Sch A. Input'!$H$14:$CJ$14,"One-time",'Sch A. Input'!$H$13:$CJ$13,"&lt;="&amp;$L$11,'Sch A. Input'!$H$13:$CJ$13,"&lt;="&amp;$AI$1020,'Sch A. Input'!$H$13:$CJ$13,"&gt;"&amp;$Y$1020))</f>
        <v>0</v>
      </c>
      <c r="AD1038" s="283">
        <f t="shared" si="208"/>
        <v>0</v>
      </c>
      <c r="AE1038" s="242">
        <f t="shared" si="209"/>
        <v>0</v>
      </c>
      <c r="AF1038" s="242">
        <f t="shared" si="210"/>
        <v>0</v>
      </c>
      <c r="AG1038" s="276">
        <f t="shared" si="193"/>
        <v>0</v>
      </c>
      <c r="AH1038" s="281">
        <f t="shared" si="175"/>
        <v>0</v>
      </c>
      <c r="AI1038" s="245">
        <f t="shared" si="176"/>
        <v>0</v>
      </c>
      <c r="AK1038" s="285">
        <f t="shared" si="211"/>
        <v>0</v>
      </c>
      <c r="AL1038" s="242">
        <f>IF(AK1038=0,0,SUMIFS('Sch A. Input'!$H29:$CJ29,'Sch A. Input'!$H$14:$CJ$14,"Recurring",'Sch A. Input'!$H$13:$CJ$13,"&lt;="&amp;$L$11,'Sch A. Input'!$H$13:$CJ$13,"&lt;="&amp;$AS$1020,'Sch A. Input'!$H$13:$CJ$13,"&gt;"&amp;$AI$1020))</f>
        <v>0</v>
      </c>
      <c r="AM1038" s="242">
        <f>IF(AK1038=0,0,SUMIFS('Sch A. Input'!$H29:$CJ29,'Sch A. Input'!$H$14:$CJ$14,"One-time",'Sch A. Input'!$H$13:$CJ$13,"&lt;="&amp;$L$11,'Sch A. Input'!$H$13:$CJ$13,"&lt;="&amp;$AS$1020,'Sch A. Input'!$H$13:$CJ$13,"&gt;"&amp;$AI$1020))</f>
        <v>0</v>
      </c>
      <c r="AN1038" s="283">
        <f t="shared" si="212"/>
        <v>0</v>
      </c>
      <c r="AO1038" s="242">
        <f t="shared" si="213"/>
        <v>0</v>
      </c>
      <c r="AP1038" s="242">
        <f t="shared" si="214"/>
        <v>0</v>
      </c>
      <c r="AQ1038" s="276">
        <f t="shared" si="198"/>
        <v>0</v>
      </c>
      <c r="AR1038" s="281">
        <f t="shared" si="177"/>
        <v>0</v>
      </c>
      <c r="AS1038" s="245">
        <f t="shared" si="178"/>
        <v>0</v>
      </c>
      <c r="AW1038" s="3"/>
      <c r="AX1038" s="3"/>
      <c r="AY1038" s="3"/>
      <c r="AZ1038" s="160"/>
      <c r="BK1038" s="2"/>
      <c r="BL1038" s="2"/>
      <c r="BM1038" s="2"/>
      <c r="BN1038" s="2"/>
      <c r="BO1038" s="2"/>
      <c r="BP1038" s="2"/>
      <c r="BQ1038" s="2"/>
      <c r="BR1038" s="2"/>
      <c r="BS1038" s="2"/>
      <c r="BT1038" s="2"/>
      <c r="BU1038" s="2"/>
      <c r="BV1038" s="2"/>
      <c r="BW1038" s="2"/>
      <c r="BX1038" s="2"/>
      <c r="BY1038" s="2"/>
      <c r="BZ1038" s="2"/>
      <c r="CA1038" s="2"/>
      <c r="CI1038"/>
      <c r="CJ1038"/>
      <c r="CK1038"/>
      <c r="CL1038"/>
      <c r="CM1038"/>
      <c r="CN1038"/>
      <c r="CO1038"/>
      <c r="CP1038"/>
      <c r="CQ1038"/>
      <c r="CR1038"/>
      <c r="CS1038"/>
      <c r="CT1038"/>
      <c r="CU1038"/>
      <c r="CV1038"/>
      <c r="CW1038"/>
      <c r="CX1038"/>
    </row>
    <row r="1039" spans="2:102" x14ac:dyDescent="0.35">
      <c r="B1039" s="70" t="str">
        <f t="shared" ref="B1039:F1039" si="227">B32</f>
        <v/>
      </c>
      <c r="C1039" s="166" t="str">
        <f t="shared" si="227"/>
        <v/>
      </c>
      <c r="D1039" s="273" t="str">
        <f t="shared" si="227"/>
        <v/>
      </c>
      <c r="E1039" s="273">
        <f t="shared" si="227"/>
        <v>45016</v>
      </c>
      <c r="F1039" s="273">
        <f t="shared" si="227"/>
        <v>0</v>
      </c>
      <c r="G1039" s="98">
        <f t="shared" si="167"/>
        <v>0</v>
      </c>
      <c r="H1039" s="242">
        <f>IF(G1039=0,0,SUMIFS('Sch A. Input'!$H30:$CJ30,'Sch A. Input'!$H$14:$CJ$14,"Recurring",'Sch A. Input'!$H$13:$CJ$13,"&lt;="&amp;$O$1020,'Sch A. Input'!$H$13:$CJ$13,"&lt;="&amp;$L$11))</f>
        <v>0</v>
      </c>
      <c r="I1039" s="242">
        <f>IF(G1039=0,0,SUMIFS('Sch A. Input'!$H30:$CJ30,'Sch A. Input'!$H$14:$CJ$14,"One-time",'Sch A. Input'!$H$13:$CJ$13,"&lt;="&amp;$O$1020,'Sch A. Input'!$H$13:$CJ$13,"&lt;="&amp;$L$11))</f>
        <v>0</v>
      </c>
      <c r="J1039" s="283">
        <f t="shared" si="200"/>
        <v>0</v>
      </c>
      <c r="K1039" s="242">
        <f t="shared" si="201"/>
        <v>0</v>
      </c>
      <c r="L1039" s="242">
        <f t="shared" si="202"/>
        <v>0</v>
      </c>
      <c r="M1039" s="276">
        <f t="shared" si="183"/>
        <v>0</v>
      </c>
      <c r="N1039" s="281">
        <f t="shared" si="169"/>
        <v>0</v>
      </c>
      <c r="O1039" s="245">
        <f t="shared" si="170"/>
        <v>0</v>
      </c>
      <c r="P1039" s="248"/>
      <c r="Q1039" s="285">
        <f t="shared" si="203"/>
        <v>0</v>
      </c>
      <c r="R1039" s="242">
        <f>IF(Q1039=0,0,SUMIFS('Sch A. Input'!$H30:$CJ30,'Sch A. Input'!$H$14:$CJ$14,"Recurring",'Sch A. Input'!$H$13:$CJ$13,"&lt;="&amp;$L$11,'Sch A. Input'!$H$13:$CJ$13,"&lt;="&amp;$Y$1020,'Sch A. Input'!$H$13:$CJ$13,"&gt;"&amp;$O$1020))</f>
        <v>0</v>
      </c>
      <c r="S1039" s="242">
        <f>IF(Q1039=0,0,SUMIFS('Sch A. Input'!$H30:$CJ30,'Sch A. Input'!$H$14:$CJ$14,"One-time",'Sch A. Input'!$H$13:$CJ$13,"&lt;="&amp;$L$11,'Sch A. Input'!$H$13:$CJ$13,"&lt;="&amp;$Y$1020,'Sch A. Input'!$H$13:$CJ$13,"&gt;"&amp;$O$1020))</f>
        <v>0</v>
      </c>
      <c r="T1039" s="283">
        <f t="shared" si="204"/>
        <v>0</v>
      </c>
      <c r="U1039" s="242">
        <f t="shared" si="205"/>
        <v>0</v>
      </c>
      <c r="V1039" s="242">
        <f t="shared" si="206"/>
        <v>0</v>
      </c>
      <c r="W1039" s="276">
        <f t="shared" si="188"/>
        <v>0</v>
      </c>
      <c r="X1039" s="281">
        <f t="shared" si="172"/>
        <v>0</v>
      </c>
      <c r="Y1039" s="245">
        <f t="shared" si="173"/>
        <v>0</v>
      </c>
      <c r="Z1039" s="248"/>
      <c r="AA1039" s="285">
        <f t="shared" si="207"/>
        <v>0</v>
      </c>
      <c r="AB1039" s="242">
        <f>IF(AA1039=0,0,SUMIFS('Sch A. Input'!$H30:$CJ30,'Sch A. Input'!$H$14:$CJ$14,"Recurring",'Sch A. Input'!$H$13:$CJ$13,"&lt;="&amp;$L$11,'Sch A. Input'!$H$13:$CJ$13,"&lt;="&amp;$AI$1020,'Sch A. Input'!$H$13:$CJ$13,"&gt;"&amp;$Y$1020))</f>
        <v>0</v>
      </c>
      <c r="AC1039" s="242">
        <f>IF(AA1039=0,0,SUMIFS('Sch A. Input'!$H30:$CJ30,'Sch A. Input'!$H$14:$CJ$14,"One-time",'Sch A. Input'!$H$13:$CJ$13,"&lt;="&amp;$L$11,'Sch A. Input'!$H$13:$CJ$13,"&lt;="&amp;$AI$1020,'Sch A. Input'!$H$13:$CJ$13,"&gt;"&amp;$Y$1020))</f>
        <v>0</v>
      </c>
      <c r="AD1039" s="283">
        <f t="shared" si="208"/>
        <v>0</v>
      </c>
      <c r="AE1039" s="242">
        <f t="shared" si="209"/>
        <v>0</v>
      </c>
      <c r="AF1039" s="242">
        <f t="shared" si="210"/>
        <v>0</v>
      </c>
      <c r="AG1039" s="276">
        <f t="shared" si="193"/>
        <v>0</v>
      </c>
      <c r="AH1039" s="281">
        <f t="shared" si="175"/>
        <v>0</v>
      </c>
      <c r="AI1039" s="245">
        <f t="shared" si="176"/>
        <v>0</v>
      </c>
      <c r="AK1039" s="285">
        <f t="shared" si="211"/>
        <v>0</v>
      </c>
      <c r="AL1039" s="242">
        <f>IF(AK1039=0,0,SUMIFS('Sch A. Input'!$H30:$CJ30,'Sch A. Input'!$H$14:$CJ$14,"Recurring",'Sch A. Input'!$H$13:$CJ$13,"&lt;="&amp;$L$11,'Sch A. Input'!$H$13:$CJ$13,"&lt;="&amp;$AS$1020,'Sch A. Input'!$H$13:$CJ$13,"&gt;"&amp;$AI$1020))</f>
        <v>0</v>
      </c>
      <c r="AM1039" s="242">
        <f>IF(AK1039=0,0,SUMIFS('Sch A. Input'!$H30:$CJ30,'Sch A. Input'!$H$14:$CJ$14,"One-time",'Sch A. Input'!$H$13:$CJ$13,"&lt;="&amp;$L$11,'Sch A. Input'!$H$13:$CJ$13,"&lt;="&amp;$AS$1020,'Sch A. Input'!$H$13:$CJ$13,"&gt;"&amp;$AI$1020))</f>
        <v>0</v>
      </c>
      <c r="AN1039" s="283">
        <f t="shared" si="212"/>
        <v>0</v>
      </c>
      <c r="AO1039" s="242">
        <f t="shared" si="213"/>
        <v>0</v>
      </c>
      <c r="AP1039" s="242">
        <f t="shared" si="214"/>
        <v>0</v>
      </c>
      <c r="AQ1039" s="276">
        <f t="shared" si="198"/>
        <v>0</v>
      </c>
      <c r="AR1039" s="281">
        <f t="shared" si="177"/>
        <v>0</v>
      </c>
      <c r="AS1039" s="245">
        <f t="shared" si="178"/>
        <v>0</v>
      </c>
      <c r="AW1039" s="3"/>
      <c r="AX1039" s="3"/>
      <c r="AY1039" s="3"/>
      <c r="AZ1039" s="160"/>
      <c r="BK1039" s="2"/>
      <c r="BL1039" s="2"/>
      <c r="BM1039" s="2"/>
      <c r="BN1039" s="2"/>
      <c r="BO1039" s="2"/>
      <c r="BP1039" s="2"/>
      <c r="BQ1039" s="2"/>
      <c r="BR1039" s="2"/>
      <c r="BS1039" s="2"/>
      <c r="BT1039" s="2"/>
      <c r="BU1039" s="2"/>
      <c r="BV1039" s="2"/>
      <c r="BW1039" s="2"/>
      <c r="BX1039" s="2"/>
      <c r="BY1039" s="2"/>
      <c r="BZ1039" s="2"/>
      <c r="CA1039" s="2"/>
      <c r="CI1039"/>
      <c r="CJ1039"/>
      <c r="CK1039"/>
      <c r="CL1039"/>
      <c r="CM1039"/>
      <c r="CN1039"/>
      <c r="CO1039"/>
      <c r="CP1039"/>
      <c r="CQ1039"/>
      <c r="CR1039"/>
      <c r="CS1039"/>
      <c r="CT1039"/>
      <c r="CU1039"/>
      <c r="CV1039"/>
      <c r="CW1039"/>
      <c r="CX1039"/>
    </row>
    <row r="1040" spans="2:102" x14ac:dyDescent="0.35">
      <c r="B1040" s="70" t="str">
        <f t="shared" ref="B1040:F1040" si="228">B33</f>
        <v/>
      </c>
      <c r="C1040" s="166" t="str">
        <f t="shared" si="228"/>
        <v/>
      </c>
      <c r="D1040" s="273" t="str">
        <f t="shared" si="228"/>
        <v/>
      </c>
      <c r="E1040" s="273">
        <f t="shared" si="228"/>
        <v>45016</v>
      </c>
      <c r="F1040" s="273">
        <f t="shared" si="228"/>
        <v>0</v>
      </c>
      <c r="G1040" s="98">
        <f t="shared" si="167"/>
        <v>0</v>
      </c>
      <c r="H1040" s="242">
        <f>IF(G1040=0,0,SUMIFS('Sch A. Input'!$H31:$CJ31,'Sch A. Input'!$H$14:$CJ$14,"Recurring",'Sch A. Input'!$H$13:$CJ$13,"&lt;="&amp;$O$1020,'Sch A. Input'!$H$13:$CJ$13,"&lt;="&amp;$L$11))</f>
        <v>0</v>
      </c>
      <c r="I1040" s="242">
        <f>IF(G1040=0,0,SUMIFS('Sch A. Input'!$H31:$CJ31,'Sch A. Input'!$H$14:$CJ$14,"One-time",'Sch A. Input'!$H$13:$CJ$13,"&lt;="&amp;$O$1020,'Sch A. Input'!$H$13:$CJ$13,"&lt;="&amp;$L$11))</f>
        <v>0</v>
      </c>
      <c r="J1040" s="283">
        <f t="shared" si="200"/>
        <v>0</v>
      </c>
      <c r="K1040" s="242">
        <f t="shared" si="201"/>
        <v>0</v>
      </c>
      <c r="L1040" s="242">
        <f t="shared" si="202"/>
        <v>0</v>
      </c>
      <c r="M1040" s="276">
        <f t="shared" si="183"/>
        <v>0</v>
      </c>
      <c r="N1040" s="281">
        <f t="shared" si="169"/>
        <v>0</v>
      </c>
      <c r="O1040" s="245">
        <f t="shared" si="170"/>
        <v>0</v>
      </c>
      <c r="P1040" s="248"/>
      <c r="Q1040" s="285">
        <f t="shared" si="203"/>
        <v>0</v>
      </c>
      <c r="R1040" s="242">
        <f>IF(Q1040=0,0,SUMIFS('Sch A. Input'!$H31:$CJ31,'Sch A. Input'!$H$14:$CJ$14,"Recurring",'Sch A. Input'!$H$13:$CJ$13,"&lt;="&amp;$L$11,'Sch A. Input'!$H$13:$CJ$13,"&lt;="&amp;$Y$1020,'Sch A. Input'!$H$13:$CJ$13,"&gt;"&amp;$O$1020))</f>
        <v>0</v>
      </c>
      <c r="S1040" s="242">
        <f>IF(Q1040=0,0,SUMIFS('Sch A. Input'!$H31:$CJ31,'Sch A. Input'!$H$14:$CJ$14,"One-time",'Sch A. Input'!$H$13:$CJ$13,"&lt;="&amp;$L$11,'Sch A. Input'!$H$13:$CJ$13,"&lt;="&amp;$Y$1020,'Sch A. Input'!$H$13:$CJ$13,"&gt;"&amp;$O$1020))</f>
        <v>0</v>
      </c>
      <c r="T1040" s="283">
        <f t="shared" si="204"/>
        <v>0</v>
      </c>
      <c r="U1040" s="242">
        <f t="shared" si="205"/>
        <v>0</v>
      </c>
      <c r="V1040" s="242">
        <f t="shared" si="206"/>
        <v>0</v>
      </c>
      <c r="W1040" s="276">
        <f t="shared" si="188"/>
        <v>0</v>
      </c>
      <c r="X1040" s="281">
        <f t="shared" si="172"/>
        <v>0</v>
      </c>
      <c r="Y1040" s="245">
        <f t="shared" si="173"/>
        <v>0</v>
      </c>
      <c r="Z1040" s="248"/>
      <c r="AA1040" s="285">
        <f t="shared" si="207"/>
        <v>0</v>
      </c>
      <c r="AB1040" s="242">
        <f>IF(AA1040=0,0,SUMIFS('Sch A. Input'!$H31:$CJ31,'Sch A. Input'!$H$14:$CJ$14,"Recurring",'Sch A. Input'!$H$13:$CJ$13,"&lt;="&amp;$L$11,'Sch A. Input'!$H$13:$CJ$13,"&lt;="&amp;$AI$1020,'Sch A. Input'!$H$13:$CJ$13,"&gt;"&amp;$Y$1020))</f>
        <v>0</v>
      </c>
      <c r="AC1040" s="242">
        <f>IF(AA1040=0,0,SUMIFS('Sch A. Input'!$H31:$CJ31,'Sch A. Input'!$H$14:$CJ$14,"One-time",'Sch A. Input'!$H$13:$CJ$13,"&lt;="&amp;$L$11,'Sch A. Input'!$H$13:$CJ$13,"&lt;="&amp;$AI$1020,'Sch A. Input'!$H$13:$CJ$13,"&gt;"&amp;$Y$1020))</f>
        <v>0</v>
      </c>
      <c r="AD1040" s="283">
        <f t="shared" si="208"/>
        <v>0</v>
      </c>
      <c r="AE1040" s="242">
        <f t="shared" si="209"/>
        <v>0</v>
      </c>
      <c r="AF1040" s="242">
        <f t="shared" si="210"/>
        <v>0</v>
      </c>
      <c r="AG1040" s="276">
        <f t="shared" si="193"/>
        <v>0</v>
      </c>
      <c r="AH1040" s="281">
        <f t="shared" si="175"/>
        <v>0</v>
      </c>
      <c r="AI1040" s="245">
        <f t="shared" si="176"/>
        <v>0</v>
      </c>
      <c r="AK1040" s="285">
        <f t="shared" si="211"/>
        <v>0</v>
      </c>
      <c r="AL1040" s="242">
        <f>IF(AK1040=0,0,SUMIFS('Sch A. Input'!$H31:$CJ31,'Sch A. Input'!$H$14:$CJ$14,"Recurring",'Sch A. Input'!$H$13:$CJ$13,"&lt;="&amp;$L$11,'Sch A. Input'!$H$13:$CJ$13,"&lt;="&amp;$AS$1020,'Sch A. Input'!$H$13:$CJ$13,"&gt;"&amp;$AI$1020))</f>
        <v>0</v>
      </c>
      <c r="AM1040" s="242">
        <f>IF(AK1040=0,0,SUMIFS('Sch A. Input'!$H31:$CJ31,'Sch A. Input'!$H$14:$CJ$14,"One-time",'Sch A. Input'!$H$13:$CJ$13,"&lt;="&amp;$L$11,'Sch A. Input'!$H$13:$CJ$13,"&lt;="&amp;$AS$1020,'Sch A. Input'!$H$13:$CJ$13,"&gt;"&amp;$AI$1020))</f>
        <v>0</v>
      </c>
      <c r="AN1040" s="283">
        <f t="shared" si="212"/>
        <v>0</v>
      </c>
      <c r="AO1040" s="242">
        <f t="shared" si="213"/>
        <v>0</v>
      </c>
      <c r="AP1040" s="242">
        <f t="shared" si="214"/>
        <v>0</v>
      </c>
      <c r="AQ1040" s="276">
        <f t="shared" si="198"/>
        <v>0</v>
      </c>
      <c r="AR1040" s="281">
        <f t="shared" si="177"/>
        <v>0</v>
      </c>
      <c r="AS1040" s="245">
        <f t="shared" si="178"/>
        <v>0</v>
      </c>
      <c r="AW1040" s="3"/>
      <c r="AX1040" s="3"/>
      <c r="AY1040" s="3"/>
      <c r="AZ1040" s="160"/>
      <c r="BK1040" s="2"/>
      <c r="BL1040" s="2"/>
      <c r="BM1040" s="2"/>
      <c r="BN1040" s="2"/>
      <c r="BO1040" s="2"/>
      <c r="BP1040" s="2"/>
      <c r="BQ1040" s="2"/>
      <c r="BR1040" s="2"/>
      <c r="BS1040" s="2"/>
      <c r="BT1040" s="2"/>
      <c r="BU1040" s="2"/>
      <c r="BV1040" s="2"/>
      <c r="BW1040" s="2"/>
      <c r="BX1040" s="2"/>
      <c r="BY1040" s="2"/>
      <c r="BZ1040" s="2"/>
      <c r="CA1040" s="2"/>
      <c r="CI1040"/>
      <c r="CJ1040"/>
      <c r="CK1040"/>
      <c r="CL1040"/>
      <c r="CM1040"/>
      <c r="CN1040"/>
      <c r="CO1040"/>
      <c r="CP1040"/>
      <c r="CQ1040"/>
      <c r="CR1040"/>
      <c r="CS1040"/>
      <c r="CT1040"/>
      <c r="CU1040"/>
      <c r="CV1040"/>
      <c r="CW1040"/>
      <c r="CX1040"/>
    </row>
    <row r="1041" spans="2:102" x14ac:dyDescent="0.35">
      <c r="B1041" s="70" t="str">
        <f t="shared" ref="B1041:F1041" si="229">B34</f>
        <v/>
      </c>
      <c r="C1041" s="166" t="str">
        <f t="shared" si="229"/>
        <v/>
      </c>
      <c r="D1041" s="273" t="str">
        <f t="shared" si="229"/>
        <v/>
      </c>
      <c r="E1041" s="273">
        <f t="shared" si="229"/>
        <v>45016</v>
      </c>
      <c r="F1041" s="273">
        <f t="shared" si="229"/>
        <v>0</v>
      </c>
      <c r="G1041" s="98">
        <f t="shared" si="167"/>
        <v>0</v>
      </c>
      <c r="H1041" s="242">
        <f>IF(G1041=0,0,SUMIFS('Sch A. Input'!$H32:$CJ32,'Sch A. Input'!$H$14:$CJ$14,"Recurring",'Sch A. Input'!$H$13:$CJ$13,"&lt;="&amp;$O$1020,'Sch A. Input'!$H$13:$CJ$13,"&lt;="&amp;$L$11))</f>
        <v>0</v>
      </c>
      <c r="I1041" s="242">
        <f>IF(G1041=0,0,SUMIFS('Sch A. Input'!$H32:$CJ32,'Sch A. Input'!$H$14:$CJ$14,"One-time",'Sch A. Input'!$H$13:$CJ$13,"&lt;="&amp;$O$1020,'Sch A. Input'!$H$13:$CJ$13,"&lt;="&amp;$L$11))</f>
        <v>0</v>
      </c>
      <c r="J1041" s="283">
        <f t="shared" si="200"/>
        <v>0</v>
      </c>
      <c r="K1041" s="242">
        <f t="shared" si="201"/>
        <v>0</v>
      </c>
      <c r="L1041" s="242">
        <f t="shared" si="202"/>
        <v>0</v>
      </c>
      <c r="M1041" s="276">
        <f t="shared" si="183"/>
        <v>0</v>
      </c>
      <c r="N1041" s="281">
        <f t="shared" si="169"/>
        <v>0</v>
      </c>
      <c r="O1041" s="245">
        <f t="shared" si="170"/>
        <v>0</v>
      </c>
      <c r="P1041" s="248"/>
      <c r="Q1041" s="285">
        <f t="shared" si="203"/>
        <v>0</v>
      </c>
      <c r="R1041" s="242">
        <f>IF(Q1041=0,0,SUMIFS('Sch A. Input'!$H32:$CJ32,'Sch A. Input'!$H$14:$CJ$14,"Recurring",'Sch A. Input'!$H$13:$CJ$13,"&lt;="&amp;$L$11,'Sch A. Input'!$H$13:$CJ$13,"&lt;="&amp;$Y$1020,'Sch A. Input'!$H$13:$CJ$13,"&gt;"&amp;$O$1020))</f>
        <v>0</v>
      </c>
      <c r="S1041" s="242">
        <f>IF(Q1041=0,0,SUMIFS('Sch A. Input'!$H32:$CJ32,'Sch A. Input'!$H$14:$CJ$14,"One-time",'Sch A. Input'!$H$13:$CJ$13,"&lt;="&amp;$L$11,'Sch A. Input'!$H$13:$CJ$13,"&lt;="&amp;$Y$1020,'Sch A. Input'!$H$13:$CJ$13,"&gt;"&amp;$O$1020))</f>
        <v>0</v>
      </c>
      <c r="T1041" s="283">
        <f t="shared" si="204"/>
        <v>0</v>
      </c>
      <c r="U1041" s="242">
        <f t="shared" si="205"/>
        <v>0</v>
      </c>
      <c r="V1041" s="242">
        <f t="shared" si="206"/>
        <v>0</v>
      </c>
      <c r="W1041" s="276">
        <f t="shared" si="188"/>
        <v>0</v>
      </c>
      <c r="X1041" s="281">
        <f t="shared" si="172"/>
        <v>0</v>
      </c>
      <c r="Y1041" s="245">
        <f t="shared" si="173"/>
        <v>0</v>
      </c>
      <c r="Z1041" s="248"/>
      <c r="AA1041" s="285">
        <f t="shared" si="207"/>
        <v>0</v>
      </c>
      <c r="AB1041" s="242">
        <f>IF(AA1041=0,0,SUMIFS('Sch A. Input'!$H32:$CJ32,'Sch A. Input'!$H$14:$CJ$14,"Recurring",'Sch A. Input'!$H$13:$CJ$13,"&lt;="&amp;$L$11,'Sch A. Input'!$H$13:$CJ$13,"&lt;="&amp;$AI$1020,'Sch A. Input'!$H$13:$CJ$13,"&gt;"&amp;$Y$1020))</f>
        <v>0</v>
      </c>
      <c r="AC1041" s="242">
        <f>IF(AA1041=0,0,SUMIFS('Sch A. Input'!$H32:$CJ32,'Sch A. Input'!$H$14:$CJ$14,"One-time",'Sch A. Input'!$H$13:$CJ$13,"&lt;="&amp;$L$11,'Sch A. Input'!$H$13:$CJ$13,"&lt;="&amp;$AI$1020,'Sch A. Input'!$H$13:$CJ$13,"&gt;"&amp;$Y$1020))</f>
        <v>0</v>
      </c>
      <c r="AD1041" s="283">
        <f t="shared" si="208"/>
        <v>0</v>
      </c>
      <c r="AE1041" s="242">
        <f t="shared" si="209"/>
        <v>0</v>
      </c>
      <c r="AF1041" s="242">
        <f t="shared" si="210"/>
        <v>0</v>
      </c>
      <c r="AG1041" s="276">
        <f t="shared" si="193"/>
        <v>0</v>
      </c>
      <c r="AH1041" s="281">
        <f t="shared" si="175"/>
        <v>0</v>
      </c>
      <c r="AI1041" s="245">
        <f t="shared" si="176"/>
        <v>0</v>
      </c>
      <c r="AK1041" s="285">
        <f t="shared" si="211"/>
        <v>0</v>
      </c>
      <c r="AL1041" s="242">
        <f>IF(AK1041=0,0,SUMIFS('Sch A. Input'!$H32:$CJ32,'Sch A. Input'!$H$14:$CJ$14,"Recurring",'Sch A. Input'!$H$13:$CJ$13,"&lt;="&amp;$L$11,'Sch A. Input'!$H$13:$CJ$13,"&lt;="&amp;$AS$1020,'Sch A. Input'!$H$13:$CJ$13,"&gt;"&amp;$AI$1020))</f>
        <v>0</v>
      </c>
      <c r="AM1041" s="242">
        <f>IF(AK1041=0,0,SUMIFS('Sch A. Input'!$H32:$CJ32,'Sch A. Input'!$H$14:$CJ$14,"One-time",'Sch A. Input'!$H$13:$CJ$13,"&lt;="&amp;$L$11,'Sch A. Input'!$H$13:$CJ$13,"&lt;="&amp;$AS$1020,'Sch A. Input'!$H$13:$CJ$13,"&gt;"&amp;$AI$1020))</f>
        <v>0</v>
      </c>
      <c r="AN1041" s="283">
        <f t="shared" si="212"/>
        <v>0</v>
      </c>
      <c r="AO1041" s="242">
        <f t="shared" si="213"/>
        <v>0</v>
      </c>
      <c r="AP1041" s="242">
        <f t="shared" si="214"/>
        <v>0</v>
      </c>
      <c r="AQ1041" s="276">
        <f t="shared" si="198"/>
        <v>0</v>
      </c>
      <c r="AR1041" s="281">
        <f t="shared" si="177"/>
        <v>0</v>
      </c>
      <c r="AS1041" s="245">
        <f t="shared" si="178"/>
        <v>0</v>
      </c>
      <c r="AW1041" s="3"/>
      <c r="AX1041" s="3"/>
      <c r="AY1041" s="3"/>
      <c r="AZ1041" s="160"/>
      <c r="BK1041" s="2"/>
      <c r="BL1041" s="2"/>
      <c r="BM1041" s="2"/>
      <c r="BN1041" s="2"/>
      <c r="BO1041" s="2"/>
      <c r="BP1041" s="2"/>
      <c r="BQ1041" s="2"/>
      <c r="BR1041" s="2"/>
      <c r="BS1041" s="2"/>
      <c r="BT1041" s="2"/>
      <c r="BU1041" s="2"/>
      <c r="BV1041" s="2"/>
      <c r="BW1041" s="2"/>
      <c r="BX1041" s="2"/>
      <c r="BY1041" s="2"/>
      <c r="BZ1041" s="2"/>
      <c r="CA1041" s="2"/>
      <c r="CI1041"/>
      <c r="CJ1041"/>
      <c r="CK1041"/>
      <c r="CL1041"/>
      <c r="CM1041"/>
      <c r="CN1041"/>
      <c r="CO1041"/>
      <c r="CP1041"/>
      <c r="CQ1041"/>
      <c r="CR1041"/>
      <c r="CS1041"/>
      <c r="CT1041"/>
      <c r="CU1041"/>
      <c r="CV1041"/>
      <c r="CW1041"/>
      <c r="CX1041"/>
    </row>
    <row r="1042" spans="2:102" x14ac:dyDescent="0.35">
      <c r="B1042" s="70" t="str">
        <f t="shared" ref="B1042:F1042" si="230">B35</f>
        <v/>
      </c>
      <c r="C1042" s="166" t="str">
        <f t="shared" si="230"/>
        <v/>
      </c>
      <c r="D1042" s="273" t="str">
        <f t="shared" si="230"/>
        <v/>
      </c>
      <c r="E1042" s="273">
        <f t="shared" si="230"/>
        <v>45016</v>
      </c>
      <c r="F1042" s="273">
        <f t="shared" si="230"/>
        <v>0</v>
      </c>
      <c r="G1042" s="98">
        <f t="shared" si="167"/>
        <v>0</v>
      </c>
      <c r="H1042" s="242">
        <f>IF(G1042=0,0,SUMIFS('Sch A. Input'!$H33:$CJ33,'Sch A. Input'!$H$14:$CJ$14,"Recurring",'Sch A. Input'!$H$13:$CJ$13,"&lt;="&amp;$O$1020,'Sch A. Input'!$H$13:$CJ$13,"&lt;="&amp;$L$11))</f>
        <v>0</v>
      </c>
      <c r="I1042" s="242">
        <f>IF(G1042=0,0,SUMIFS('Sch A. Input'!$H33:$CJ33,'Sch A. Input'!$H$14:$CJ$14,"One-time",'Sch A. Input'!$H$13:$CJ$13,"&lt;="&amp;$O$1020,'Sch A. Input'!$H$13:$CJ$13,"&lt;="&amp;$L$11))</f>
        <v>0</v>
      </c>
      <c r="J1042" s="283">
        <f t="shared" si="200"/>
        <v>0</v>
      </c>
      <c r="K1042" s="242">
        <f t="shared" si="201"/>
        <v>0</v>
      </c>
      <c r="L1042" s="242">
        <f t="shared" si="202"/>
        <v>0</v>
      </c>
      <c r="M1042" s="276">
        <f t="shared" si="183"/>
        <v>0</v>
      </c>
      <c r="N1042" s="281">
        <f t="shared" si="169"/>
        <v>0</v>
      </c>
      <c r="O1042" s="245">
        <f t="shared" si="170"/>
        <v>0</v>
      </c>
      <c r="P1042" s="248"/>
      <c r="Q1042" s="285">
        <f t="shared" si="203"/>
        <v>0</v>
      </c>
      <c r="R1042" s="242">
        <f>IF(Q1042=0,0,SUMIFS('Sch A. Input'!$H33:$CJ33,'Sch A. Input'!$H$14:$CJ$14,"Recurring",'Sch A. Input'!$H$13:$CJ$13,"&lt;="&amp;$L$11,'Sch A. Input'!$H$13:$CJ$13,"&lt;="&amp;$Y$1020,'Sch A. Input'!$H$13:$CJ$13,"&gt;"&amp;$O$1020))</f>
        <v>0</v>
      </c>
      <c r="S1042" s="242">
        <f>IF(Q1042=0,0,SUMIFS('Sch A. Input'!$H33:$CJ33,'Sch A. Input'!$H$14:$CJ$14,"One-time",'Sch A. Input'!$H$13:$CJ$13,"&lt;="&amp;$L$11,'Sch A. Input'!$H$13:$CJ$13,"&lt;="&amp;$Y$1020,'Sch A. Input'!$H$13:$CJ$13,"&gt;"&amp;$O$1020))</f>
        <v>0</v>
      </c>
      <c r="T1042" s="283">
        <f t="shared" si="204"/>
        <v>0</v>
      </c>
      <c r="U1042" s="242">
        <f t="shared" si="205"/>
        <v>0</v>
      </c>
      <c r="V1042" s="242">
        <f t="shared" si="206"/>
        <v>0</v>
      </c>
      <c r="W1042" s="276">
        <f t="shared" si="188"/>
        <v>0</v>
      </c>
      <c r="X1042" s="281">
        <f t="shared" si="172"/>
        <v>0</v>
      </c>
      <c r="Y1042" s="245">
        <f t="shared" si="173"/>
        <v>0</v>
      </c>
      <c r="Z1042" s="248"/>
      <c r="AA1042" s="285">
        <f t="shared" si="207"/>
        <v>0</v>
      </c>
      <c r="AB1042" s="242">
        <f>IF(AA1042=0,0,SUMIFS('Sch A. Input'!$H33:$CJ33,'Sch A. Input'!$H$14:$CJ$14,"Recurring",'Sch A. Input'!$H$13:$CJ$13,"&lt;="&amp;$L$11,'Sch A. Input'!$H$13:$CJ$13,"&lt;="&amp;$AI$1020,'Sch A. Input'!$H$13:$CJ$13,"&gt;"&amp;$Y$1020))</f>
        <v>0</v>
      </c>
      <c r="AC1042" s="242">
        <f>IF(AA1042=0,0,SUMIFS('Sch A. Input'!$H33:$CJ33,'Sch A. Input'!$H$14:$CJ$14,"One-time",'Sch A. Input'!$H$13:$CJ$13,"&lt;="&amp;$L$11,'Sch A. Input'!$H$13:$CJ$13,"&lt;="&amp;$AI$1020,'Sch A. Input'!$H$13:$CJ$13,"&gt;"&amp;$Y$1020))</f>
        <v>0</v>
      </c>
      <c r="AD1042" s="283">
        <f t="shared" si="208"/>
        <v>0</v>
      </c>
      <c r="AE1042" s="242">
        <f t="shared" si="209"/>
        <v>0</v>
      </c>
      <c r="AF1042" s="242">
        <f t="shared" si="210"/>
        <v>0</v>
      </c>
      <c r="AG1042" s="276">
        <f t="shared" si="193"/>
        <v>0</v>
      </c>
      <c r="AH1042" s="281">
        <f t="shared" si="175"/>
        <v>0</v>
      </c>
      <c r="AI1042" s="245">
        <f t="shared" si="176"/>
        <v>0</v>
      </c>
      <c r="AK1042" s="285">
        <f t="shared" si="211"/>
        <v>0</v>
      </c>
      <c r="AL1042" s="242">
        <f>IF(AK1042=0,0,SUMIFS('Sch A. Input'!$H33:$CJ33,'Sch A. Input'!$H$14:$CJ$14,"Recurring",'Sch A. Input'!$H$13:$CJ$13,"&lt;="&amp;$L$11,'Sch A. Input'!$H$13:$CJ$13,"&lt;="&amp;$AS$1020,'Sch A. Input'!$H$13:$CJ$13,"&gt;"&amp;$AI$1020))</f>
        <v>0</v>
      </c>
      <c r="AM1042" s="242">
        <f>IF(AK1042=0,0,SUMIFS('Sch A. Input'!$H33:$CJ33,'Sch A. Input'!$H$14:$CJ$14,"One-time",'Sch A. Input'!$H$13:$CJ$13,"&lt;="&amp;$L$11,'Sch A. Input'!$H$13:$CJ$13,"&lt;="&amp;$AS$1020,'Sch A. Input'!$H$13:$CJ$13,"&gt;"&amp;$AI$1020))</f>
        <v>0</v>
      </c>
      <c r="AN1042" s="283">
        <f t="shared" si="212"/>
        <v>0</v>
      </c>
      <c r="AO1042" s="242">
        <f t="shared" si="213"/>
        <v>0</v>
      </c>
      <c r="AP1042" s="242">
        <f t="shared" si="214"/>
        <v>0</v>
      </c>
      <c r="AQ1042" s="276">
        <f t="shared" si="198"/>
        <v>0</v>
      </c>
      <c r="AR1042" s="281">
        <f t="shared" si="177"/>
        <v>0</v>
      </c>
      <c r="AS1042" s="245">
        <f t="shared" si="178"/>
        <v>0</v>
      </c>
      <c r="AW1042" s="3"/>
      <c r="AX1042" s="3"/>
      <c r="AY1042" s="3"/>
      <c r="AZ1042" s="160"/>
      <c r="BK1042" s="2"/>
      <c r="BL1042" s="2"/>
      <c r="BM1042" s="2"/>
      <c r="BN1042" s="2"/>
      <c r="BO1042" s="2"/>
      <c r="BP1042" s="2"/>
      <c r="BQ1042" s="2"/>
      <c r="BR1042" s="2"/>
      <c r="BS1042" s="2"/>
      <c r="BT1042" s="2"/>
      <c r="BU1042" s="2"/>
      <c r="BV1042" s="2"/>
      <c r="BW1042" s="2"/>
      <c r="BX1042" s="2"/>
      <c r="BY1042" s="2"/>
      <c r="BZ1042" s="2"/>
      <c r="CA1042" s="2"/>
      <c r="CI1042"/>
      <c r="CJ1042"/>
      <c r="CK1042"/>
      <c r="CL1042"/>
      <c r="CM1042"/>
      <c r="CN1042"/>
      <c r="CO1042"/>
      <c r="CP1042"/>
      <c r="CQ1042"/>
      <c r="CR1042"/>
      <c r="CS1042"/>
      <c r="CT1042"/>
      <c r="CU1042"/>
      <c r="CV1042"/>
      <c r="CW1042"/>
      <c r="CX1042"/>
    </row>
    <row r="1043" spans="2:102" x14ac:dyDescent="0.35">
      <c r="B1043" s="70" t="str">
        <f t="shared" ref="B1043:F1043" si="231">B36</f>
        <v/>
      </c>
      <c r="C1043" s="166" t="str">
        <f t="shared" si="231"/>
        <v/>
      </c>
      <c r="D1043" s="273" t="str">
        <f t="shared" si="231"/>
        <v/>
      </c>
      <c r="E1043" s="273">
        <f t="shared" si="231"/>
        <v>45016</v>
      </c>
      <c r="F1043" s="273">
        <f t="shared" si="231"/>
        <v>0</v>
      </c>
      <c r="G1043" s="98">
        <f t="shared" si="167"/>
        <v>0</v>
      </c>
      <c r="H1043" s="242">
        <f>IF(G1043=0,0,SUMIFS('Sch A. Input'!$H34:$CJ34,'Sch A. Input'!$H$14:$CJ$14,"Recurring",'Sch A. Input'!$H$13:$CJ$13,"&lt;="&amp;$O$1020,'Sch A. Input'!$H$13:$CJ$13,"&lt;="&amp;$L$11))</f>
        <v>0</v>
      </c>
      <c r="I1043" s="242">
        <f>IF(G1043=0,0,SUMIFS('Sch A. Input'!$H34:$CJ34,'Sch A. Input'!$H$14:$CJ$14,"One-time",'Sch A. Input'!$H$13:$CJ$13,"&lt;="&amp;$O$1020,'Sch A. Input'!$H$13:$CJ$13,"&lt;="&amp;$L$11))</f>
        <v>0</v>
      </c>
      <c r="J1043" s="283">
        <f t="shared" si="200"/>
        <v>0</v>
      </c>
      <c r="K1043" s="242">
        <f t="shared" si="201"/>
        <v>0</v>
      </c>
      <c r="L1043" s="242">
        <f t="shared" si="202"/>
        <v>0</v>
      </c>
      <c r="M1043" s="276">
        <f t="shared" si="183"/>
        <v>0</v>
      </c>
      <c r="N1043" s="281">
        <f t="shared" si="169"/>
        <v>0</v>
      </c>
      <c r="O1043" s="245">
        <f t="shared" si="170"/>
        <v>0</v>
      </c>
      <c r="P1043" s="248"/>
      <c r="Q1043" s="285">
        <f t="shared" si="203"/>
        <v>0</v>
      </c>
      <c r="R1043" s="242">
        <f>IF(Q1043=0,0,SUMIFS('Sch A. Input'!$H34:$CJ34,'Sch A. Input'!$H$14:$CJ$14,"Recurring",'Sch A. Input'!$H$13:$CJ$13,"&lt;="&amp;$L$11,'Sch A. Input'!$H$13:$CJ$13,"&lt;="&amp;$Y$1020,'Sch A. Input'!$H$13:$CJ$13,"&gt;"&amp;$O$1020))</f>
        <v>0</v>
      </c>
      <c r="S1043" s="242">
        <f>IF(Q1043=0,0,SUMIFS('Sch A. Input'!$H34:$CJ34,'Sch A. Input'!$H$14:$CJ$14,"One-time",'Sch A. Input'!$H$13:$CJ$13,"&lt;="&amp;$L$11,'Sch A. Input'!$H$13:$CJ$13,"&lt;="&amp;$Y$1020,'Sch A. Input'!$H$13:$CJ$13,"&gt;"&amp;$O$1020))</f>
        <v>0</v>
      </c>
      <c r="T1043" s="283">
        <f t="shared" si="204"/>
        <v>0</v>
      </c>
      <c r="U1043" s="242">
        <f t="shared" si="205"/>
        <v>0</v>
      </c>
      <c r="V1043" s="242">
        <f t="shared" si="206"/>
        <v>0</v>
      </c>
      <c r="W1043" s="276">
        <f t="shared" si="188"/>
        <v>0</v>
      </c>
      <c r="X1043" s="281">
        <f t="shared" si="172"/>
        <v>0</v>
      </c>
      <c r="Y1043" s="245">
        <f t="shared" si="173"/>
        <v>0</v>
      </c>
      <c r="Z1043" s="248"/>
      <c r="AA1043" s="285">
        <f t="shared" si="207"/>
        <v>0</v>
      </c>
      <c r="AB1043" s="242">
        <f>IF(AA1043=0,0,SUMIFS('Sch A. Input'!$H34:$CJ34,'Sch A. Input'!$H$14:$CJ$14,"Recurring",'Sch A. Input'!$H$13:$CJ$13,"&lt;="&amp;$L$11,'Sch A. Input'!$H$13:$CJ$13,"&lt;="&amp;$AI$1020,'Sch A. Input'!$H$13:$CJ$13,"&gt;"&amp;$Y$1020))</f>
        <v>0</v>
      </c>
      <c r="AC1043" s="242">
        <f>IF(AA1043=0,0,SUMIFS('Sch A. Input'!$H34:$CJ34,'Sch A. Input'!$H$14:$CJ$14,"One-time",'Sch A. Input'!$H$13:$CJ$13,"&lt;="&amp;$L$11,'Sch A. Input'!$H$13:$CJ$13,"&lt;="&amp;$AI$1020,'Sch A. Input'!$H$13:$CJ$13,"&gt;"&amp;$Y$1020))</f>
        <v>0</v>
      </c>
      <c r="AD1043" s="283">
        <f t="shared" si="208"/>
        <v>0</v>
      </c>
      <c r="AE1043" s="242">
        <f t="shared" si="209"/>
        <v>0</v>
      </c>
      <c r="AF1043" s="242">
        <f t="shared" si="210"/>
        <v>0</v>
      </c>
      <c r="AG1043" s="276">
        <f t="shared" si="193"/>
        <v>0</v>
      </c>
      <c r="AH1043" s="281">
        <f t="shared" si="175"/>
        <v>0</v>
      </c>
      <c r="AI1043" s="245">
        <f t="shared" si="176"/>
        <v>0</v>
      </c>
      <c r="AK1043" s="285">
        <f t="shared" si="211"/>
        <v>0</v>
      </c>
      <c r="AL1043" s="242">
        <f>IF(AK1043=0,0,SUMIFS('Sch A. Input'!$H34:$CJ34,'Sch A. Input'!$H$14:$CJ$14,"Recurring",'Sch A. Input'!$H$13:$CJ$13,"&lt;="&amp;$L$11,'Sch A. Input'!$H$13:$CJ$13,"&lt;="&amp;$AS$1020,'Sch A. Input'!$H$13:$CJ$13,"&gt;"&amp;$AI$1020))</f>
        <v>0</v>
      </c>
      <c r="AM1043" s="242">
        <f>IF(AK1043=0,0,SUMIFS('Sch A. Input'!$H34:$CJ34,'Sch A. Input'!$H$14:$CJ$14,"One-time",'Sch A. Input'!$H$13:$CJ$13,"&lt;="&amp;$L$11,'Sch A. Input'!$H$13:$CJ$13,"&lt;="&amp;$AS$1020,'Sch A. Input'!$H$13:$CJ$13,"&gt;"&amp;$AI$1020))</f>
        <v>0</v>
      </c>
      <c r="AN1043" s="283">
        <f t="shared" si="212"/>
        <v>0</v>
      </c>
      <c r="AO1043" s="242">
        <f t="shared" si="213"/>
        <v>0</v>
      </c>
      <c r="AP1043" s="242">
        <f t="shared" si="214"/>
        <v>0</v>
      </c>
      <c r="AQ1043" s="276">
        <f t="shared" si="198"/>
        <v>0</v>
      </c>
      <c r="AR1043" s="281">
        <f t="shared" si="177"/>
        <v>0</v>
      </c>
      <c r="AS1043" s="245">
        <f t="shared" si="178"/>
        <v>0</v>
      </c>
      <c r="AW1043" s="3"/>
      <c r="AX1043" s="3"/>
      <c r="AY1043" s="3"/>
      <c r="AZ1043" s="160"/>
      <c r="BK1043" s="2"/>
      <c r="BL1043" s="2"/>
      <c r="BM1043" s="2"/>
      <c r="BN1043" s="2"/>
      <c r="BO1043" s="2"/>
      <c r="BP1043" s="2"/>
      <c r="BQ1043" s="2"/>
      <c r="BR1043" s="2"/>
      <c r="BS1043" s="2"/>
      <c r="BT1043" s="2"/>
      <c r="BU1043" s="2"/>
      <c r="BV1043" s="2"/>
      <c r="BW1043" s="2"/>
      <c r="BX1043" s="2"/>
      <c r="BY1043" s="2"/>
      <c r="BZ1043" s="2"/>
      <c r="CA1043" s="2"/>
      <c r="CI1043"/>
      <c r="CJ1043"/>
      <c r="CK1043"/>
      <c r="CL1043"/>
      <c r="CM1043"/>
      <c r="CN1043"/>
      <c r="CO1043"/>
      <c r="CP1043"/>
      <c r="CQ1043"/>
      <c r="CR1043"/>
      <c r="CS1043"/>
      <c r="CT1043"/>
      <c r="CU1043"/>
      <c r="CV1043"/>
      <c r="CW1043"/>
      <c r="CX1043"/>
    </row>
    <row r="1044" spans="2:102" x14ac:dyDescent="0.35">
      <c r="B1044" s="70" t="str">
        <f t="shared" ref="B1044:F1044" si="232">B37</f>
        <v/>
      </c>
      <c r="C1044" s="166" t="str">
        <f t="shared" si="232"/>
        <v/>
      </c>
      <c r="D1044" s="273" t="str">
        <f t="shared" si="232"/>
        <v/>
      </c>
      <c r="E1044" s="273">
        <f t="shared" si="232"/>
        <v>45016</v>
      </c>
      <c r="F1044" s="273">
        <f t="shared" si="232"/>
        <v>0</v>
      </c>
      <c r="G1044" s="98">
        <f t="shared" si="167"/>
        <v>0</v>
      </c>
      <c r="H1044" s="242">
        <f>IF(G1044=0,0,SUMIFS('Sch A. Input'!$H35:$CJ35,'Sch A. Input'!$H$14:$CJ$14,"Recurring",'Sch A. Input'!$H$13:$CJ$13,"&lt;="&amp;$O$1020,'Sch A. Input'!$H$13:$CJ$13,"&lt;="&amp;$L$11))</f>
        <v>0</v>
      </c>
      <c r="I1044" s="242">
        <f>IF(G1044=0,0,SUMIFS('Sch A. Input'!$H35:$CJ35,'Sch A. Input'!$H$14:$CJ$14,"One-time",'Sch A. Input'!$H$13:$CJ$13,"&lt;="&amp;$O$1020,'Sch A. Input'!$H$13:$CJ$13,"&lt;="&amp;$L$11))</f>
        <v>0</v>
      </c>
      <c r="J1044" s="283">
        <f t="shared" si="200"/>
        <v>0</v>
      </c>
      <c r="K1044" s="242">
        <f t="shared" si="201"/>
        <v>0</v>
      </c>
      <c r="L1044" s="242">
        <f t="shared" si="202"/>
        <v>0</v>
      </c>
      <c r="M1044" s="276">
        <f t="shared" si="183"/>
        <v>0</v>
      </c>
      <c r="N1044" s="281">
        <f t="shared" si="169"/>
        <v>0</v>
      </c>
      <c r="O1044" s="245">
        <f t="shared" si="170"/>
        <v>0</v>
      </c>
      <c r="P1044" s="248"/>
      <c r="Q1044" s="285">
        <f t="shared" si="203"/>
        <v>0</v>
      </c>
      <c r="R1044" s="242">
        <f>IF(Q1044=0,0,SUMIFS('Sch A. Input'!$H35:$CJ35,'Sch A. Input'!$H$14:$CJ$14,"Recurring",'Sch A. Input'!$H$13:$CJ$13,"&lt;="&amp;$L$11,'Sch A. Input'!$H$13:$CJ$13,"&lt;="&amp;$Y$1020,'Sch A. Input'!$H$13:$CJ$13,"&gt;"&amp;$O$1020))</f>
        <v>0</v>
      </c>
      <c r="S1044" s="242">
        <f>IF(Q1044=0,0,SUMIFS('Sch A. Input'!$H35:$CJ35,'Sch A. Input'!$H$14:$CJ$14,"One-time",'Sch A. Input'!$H$13:$CJ$13,"&lt;="&amp;$L$11,'Sch A. Input'!$H$13:$CJ$13,"&lt;="&amp;$Y$1020,'Sch A. Input'!$H$13:$CJ$13,"&gt;"&amp;$O$1020))</f>
        <v>0</v>
      </c>
      <c r="T1044" s="283">
        <f t="shared" si="204"/>
        <v>0</v>
      </c>
      <c r="U1044" s="242">
        <f t="shared" si="205"/>
        <v>0</v>
      </c>
      <c r="V1044" s="242">
        <f t="shared" si="206"/>
        <v>0</v>
      </c>
      <c r="W1044" s="276">
        <f t="shared" si="188"/>
        <v>0</v>
      </c>
      <c r="X1044" s="281">
        <f t="shared" si="172"/>
        <v>0</v>
      </c>
      <c r="Y1044" s="245">
        <f t="shared" si="173"/>
        <v>0</v>
      </c>
      <c r="Z1044" s="248"/>
      <c r="AA1044" s="285">
        <f t="shared" si="207"/>
        <v>0</v>
      </c>
      <c r="AB1044" s="242">
        <f>IF(AA1044=0,0,SUMIFS('Sch A. Input'!$H35:$CJ35,'Sch A. Input'!$H$14:$CJ$14,"Recurring",'Sch A. Input'!$H$13:$CJ$13,"&lt;="&amp;$L$11,'Sch A. Input'!$H$13:$CJ$13,"&lt;="&amp;$AI$1020,'Sch A. Input'!$H$13:$CJ$13,"&gt;"&amp;$Y$1020))</f>
        <v>0</v>
      </c>
      <c r="AC1044" s="242">
        <f>IF(AA1044=0,0,SUMIFS('Sch A. Input'!$H35:$CJ35,'Sch A. Input'!$H$14:$CJ$14,"One-time",'Sch A. Input'!$H$13:$CJ$13,"&lt;="&amp;$L$11,'Sch A. Input'!$H$13:$CJ$13,"&lt;="&amp;$AI$1020,'Sch A. Input'!$H$13:$CJ$13,"&gt;"&amp;$Y$1020))</f>
        <v>0</v>
      </c>
      <c r="AD1044" s="283">
        <f t="shared" si="208"/>
        <v>0</v>
      </c>
      <c r="AE1044" s="242">
        <f t="shared" si="209"/>
        <v>0</v>
      </c>
      <c r="AF1044" s="242">
        <f t="shared" si="210"/>
        <v>0</v>
      </c>
      <c r="AG1044" s="276">
        <f t="shared" si="193"/>
        <v>0</v>
      </c>
      <c r="AH1044" s="281">
        <f t="shared" si="175"/>
        <v>0</v>
      </c>
      <c r="AI1044" s="245">
        <f t="shared" si="176"/>
        <v>0</v>
      </c>
      <c r="AK1044" s="285">
        <f t="shared" si="211"/>
        <v>0</v>
      </c>
      <c r="AL1044" s="242">
        <f>IF(AK1044=0,0,SUMIFS('Sch A. Input'!$H35:$CJ35,'Sch A. Input'!$H$14:$CJ$14,"Recurring",'Sch A. Input'!$H$13:$CJ$13,"&lt;="&amp;$L$11,'Sch A. Input'!$H$13:$CJ$13,"&lt;="&amp;$AS$1020,'Sch A. Input'!$H$13:$CJ$13,"&gt;"&amp;$AI$1020))</f>
        <v>0</v>
      </c>
      <c r="AM1044" s="242">
        <f>IF(AK1044=0,0,SUMIFS('Sch A. Input'!$H35:$CJ35,'Sch A. Input'!$H$14:$CJ$14,"One-time",'Sch A. Input'!$H$13:$CJ$13,"&lt;="&amp;$L$11,'Sch A. Input'!$H$13:$CJ$13,"&lt;="&amp;$AS$1020,'Sch A. Input'!$H$13:$CJ$13,"&gt;"&amp;$AI$1020))</f>
        <v>0</v>
      </c>
      <c r="AN1044" s="283">
        <f t="shared" si="212"/>
        <v>0</v>
      </c>
      <c r="AO1044" s="242">
        <f t="shared" si="213"/>
        <v>0</v>
      </c>
      <c r="AP1044" s="242">
        <f t="shared" si="214"/>
        <v>0</v>
      </c>
      <c r="AQ1044" s="276">
        <f t="shared" si="198"/>
        <v>0</v>
      </c>
      <c r="AR1044" s="281">
        <f t="shared" si="177"/>
        <v>0</v>
      </c>
      <c r="AS1044" s="245">
        <f t="shared" si="178"/>
        <v>0</v>
      </c>
      <c r="AW1044" s="3"/>
      <c r="AX1044" s="3"/>
      <c r="AY1044" s="3"/>
      <c r="AZ1044" s="160"/>
      <c r="BK1044" s="2"/>
      <c r="BL1044" s="2"/>
      <c r="BM1044" s="2"/>
      <c r="BN1044" s="2"/>
      <c r="BO1044" s="2"/>
      <c r="BP1044" s="2"/>
      <c r="BQ1044" s="2"/>
      <c r="BR1044" s="2"/>
      <c r="BS1044" s="2"/>
      <c r="BT1044" s="2"/>
      <c r="BU1044" s="2"/>
      <c r="BV1044" s="2"/>
      <c r="BW1044" s="2"/>
      <c r="BX1044" s="2"/>
      <c r="BY1044" s="2"/>
      <c r="BZ1044" s="2"/>
      <c r="CA1044" s="2"/>
      <c r="CI1044"/>
      <c r="CJ1044"/>
      <c r="CK1044"/>
      <c r="CL1044"/>
      <c r="CM1044"/>
      <c r="CN1044"/>
      <c r="CO1044"/>
      <c r="CP1044"/>
      <c r="CQ1044"/>
      <c r="CR1044"/>
      <c r="CS1044"/>
      <c r="CT1044"/>
      <c r="CU1044"/>
      <c r="CV1044"/>
      <c r="CW1044"/>
      <c r="CX1044"/>
    </row>
    <row r="1045" spans="2:102" x14ac:dyDescent="0.35">
      <c r="B1045" s="70" t="str">
        <f t="shared" ref="B1045:F1045" si="233">B38</f>
        <v/>
      </c>
      <c r="C1045" s="166" t="str">
        <f t="shared" si="233"/>
        <v/>
      </c>
      <c r="D1045" s="273" t="str">
        <f t="shared" si="233"/>
        <v/>
      </c>
      <c r="E1045" s="273">
        <f t="shared" si="233"/>
        <v>45016</v>
      </c>
      <c r="F1045" s="273">
        <f t="shared" si="233"/>
        <v>0</v>
      </c>
      <c r="G1045" s="98">
        <f t="shared" si="167"/>
        <v>0</v>
      </c>
      <c r="H1045" s="242">
        <f>IF(G1045=0,0,SUMIFS('Sch A. Input'!$H36:$CJ36,'Sch A. Input'!$H$14:$CJ$14,"Recurring",'Sch A. Input'!$H$13:$CJ$13,"&lt;="&amp;$O$1020,'Sch A. Input'!$H$13:$CJ$13,"&lt;="&amp;$L$11))</f>
        <v>0</v>
      </c>
      <c r="I1045" s="242">
        <f>IF(G1045=0,0,SUMIFS('Sch A. Input'!$H36:$CJ36,'Sch A. Input'!$H$14:$CJ$14,"One-time",'Sch A. Input'!$H$13:$CJ$13,"&lt;="&amp;$O$1020,'Sch A. Input'!$H$13:$CJ$13,"&lt;="&amp;$L$11))</f>
        <v>0</v>
      </c>
      <c r="J1045" s="283">
        <f t="shared" si="200"/>
        <v>0</v>
      </c>
      <c r="K1045" s="242">
        <f t="shared" si="201"/>
        <v>0</v>
      </c>
      <c r="L1045" s="242">
        <f t="shared" si="202"/>
        <v>0</v>
      </c>
      <c r="M1045" s="276">
        <f t="shared" si="183"/>
        <v>0</v>
      </c>
      <c r="N1045" s="281">
        <f t="shared" si="169"/>
        <v>0</v>
      </c>
      <c r="O1045" s="245">
        <f t="shared" si="170"/>
        <v>0</v>
      </c>
      <c r="P1045" s="248"/>
      <c r="Q1045" s="285">
        <f t="shared" si="203"/>
        <v>0</v>
      </c>
      <c r="R1045" s="242">
        <f>IF(Q1045=0,0,SUMIFS('Sch A. Input'!$H36:$CJ36,'Sch A. Input'!$H$14:$CJ$14,"Recurring",'Sch A. Input'!$H$13:$CJ$13,"&lt;="&amp;$L$11,'Sch A. Input'!$H$13:$CJ$13,"&lt;="&amp;$Y$1020,'Sch A. Input'!$H$13:$CJ$13,"&gt;"&amp;$O$1020))</f>
        <v>0</v>
      </c>
      <c r="S1045" s="242">
        <f>IF(Q1045=0,0,SUMIFS('Sch A. Input'!$H36:$CJ36,'Sch A. Input'!$H$14:$CJ$14,"One-time",'Sch A. Input'!$H$13:$CJ$13,"&lt;="&amp;$L$11,'Sch A. Input'!$H$13:$CJ$13,"&lt;="&amp;$Y$1020,'Sch A. Input'!$H$13:$CJ$13,"&gt;"&amp;$O$1020))</f>
        <v>0</v>
      </c>
      <c r="T1045" s="283">
        <f t="shared" si="204"/>
        <v>0</v>
      </c>
      <c r="U1045" s="242">
        <f t="shared" si="205"/>
        <v>0</v>
      </c>
      <c r="V1045" s="242">
        <f t="shared" si="206"/>
        <v>0</v>
      </c>
      <c r="W1045" s="276">
        <f t="shared" si="188"/>
        <v>0</v>
      </c>
      <c r="X1045" s="281">
        <f t="shared" si="172"/>
        <v>0</v>
      </c>
      <c r="Y1045" s="245">
        <f t="shared" si="173"/>
        <v>0</v>
      </c>
      <c r="Z1045" s="248"/>
      <c r="AA1045" s="285">
        <f t="shared" si="207"/>
        <v>0</v>
      </c>
      <c r="AB1045" s="242">
        <f>IF(AA1045=0,0,SUMIFS('Sch A. Input'!$H36:$CJ36,'Sch A. Input'!$H$14:$CJ$14,"Recurring",'Sch A. Input'!$H$13:$CJ$13,"&lt;="&amp;$L$11,'Sch A. Input'!$H$13:$CJ$13,"&lt;="&amp;$AI$1020,'Sch A. Input'!$H$13:$CJ$13,"&gt;"&amp;$Y$1020))</f>
        <v>0</v>
      </c>
      <c r="AC1045" s="242">
        <f>IF(AA1045=0,0,SUMIFS('Sch A. Input'!$H36:$CJ36,'Sch A. Input'!$H$14:$CJ$14,"One-time",'Sch A. Input'!$H$13:$CJ$13,"&lt;="&amp;$L$11,'Sch A. Input'!$H$13:$CJ$13,"&lt;="&amp;$AI$1020,'Sch A. Input'!$H$13:$CJ$13,"&gt;"&amp;$Y$1020))</f>
        <v>0</v>
      </c>
      <c r="AD1045" s="283">
        <f t="shared" si="208"/>
        <v>0</v>
      </c>
      <c r="AE1045" s="242">
        <f t="shared" si="209"/>
        <v>0</v>
      </c>
      <c r="AF1045" s="242">
        <f t="shared" si="210"/>
        <v>0</v>
      </c>
      <c r="AG1045" s="276">
        <f t="shared" si="193"/>
        <v>0</v>
      </c>
      <c r="AH1045" s="281">
        <f t="shared" si="175"/>
        <v>0</v>
      </c>
      <c r="AI1045" s="245">
        <f t="shared" si="176"/>
        <v>0</v>
      </c>
      <c r="AK1045" s="285">
        <f t="shared" si="211"/>
        <v>0</v>
      </c>
      <c r="AL1045" s="242">
        <f>IF(AK1045=0,0,SUMIFS('Sch A. Input'!$H36:$CJ36,'Sch A. Input'!$H$14:$CJ$14,"Recurring",'Sch A. Input'!$H$13:$CJ$13,"&lt;="&amp;$L$11,'Sch A. Input'!$H$13:$CJ$13,"&lt;="&amp;$AS$1020,'Sch A. Input'!$H$13:$CJ$13,"&gt;"&amp;$AI$1020))</f>
        <v>0</v>
      </c>
      <c r="AM1045" s="242">
        <f>IF(AK1045=0,0,SUMIFS('Sch A. Input'!$H36:$CJ36,'Sch A. Input'!$H$14:$CJ$14,"One-time",'Sch A. Input'!$H$13:$CJ$13,"&lt;="&amp;$L$11,'Sch A. Input'!$H$13:$CJ$13,"&lt;="&amp;$AS$1020,'Sch A. Input'!$H$13:$CJ$13,"&gt;"&amp;$AI$1020))</f>
        <v>0</v>
      </c>
      <c r="AN1045" s="283">
        <f t="shared" si="212"/>
        <v>0</v>
      </c>
      <c r="AO1045" s="242">
        <f t="shared" si="213"/>
        <v>0</v>
      </c>
      <c r="AP1045" s="242">
        <f t="shared" si="214"/>
        <v>0</v>
      </c>
      <c r="AQ1045" s="276">
        <f t="shared" si="198"/>
        <v>0</v>
      </c>
      <c r="AR1045" s="281">
        <f t="shared" si="177"/>
        <v>0</v>
      </c>
      <c r="AS1045" s="245">
        <f t="shared" si="178"/>
        <v>0</v>
      </c>
      <c r="AW1045" s="3"/>
      <c r="AX1045" s="3"/>
      <c r="AY1045" s="3"/>
      <c r="AZ1045" s="160"/>
      <c r="BK1045" s="2"/>
      <c r="BL1045" s="2"/>
      <c r="BM1045" s="2"/>
      <c r="BN1045" s="2"/>
      <c r="BO1045" s="2"/>
      <c r="BP1045" s="2"/>
      <c r="BQ1045" s="2"/>
      <c r="BR1045" s="2"/>
      <c r="BS1045" s="2"/>
      <c r="BT1045" s="2"/>
      <c r="BU1045" s="2"/>
      <c r="BV1045" s="2"/>
      <c r="BW1045" s="2"/>
      <c r="BX1045" s="2"/>
      <c r="BY1045" s="2"/>
      <c r="BZ1045" s="2"/>
      <c r="CA1045" s="2"/>
      <c r="CI1045"/>
      <c r="CJ1045"/>
      <c r="CK1045"/>
      <c r="CL1045"/>
      <c r="CM1045"/>
      <c r="CN1045"/>
      <c r="CO1045"/>
      <c r="CP1045"/>
      <c r="CQ1045"/>
      <c r="CR1045"/>
      <c r="CS1045"/>
      <c r="CT1045"/>
      <c r="CU1045"/>
      <c r="CV1045"/>
      <c r="CW1045"/>
      <c r="CX1045"/>
    </row>
    <row r="1046" spans="2:102" x14ac:dyDescent="0.35">
      <c r="B1046" s="70" t="str">
        <f t="shared" ref="B1046:F1046" si="234">B39</f>
        <v/>
      </c>
      <c r="C1046" s="166" t="str">
        <f t="shared" si="234"/>
        <v/>
      </c>
      <c r="D1046" s="273" t="str">
        <f t="shared" si="234"/>
        <v/>
      </c>
      <c r="E1046" s="273">
        <f t="shared" si="234"/>
        <v>45016</v>
      </c>
      <c r="F1046" s="273">
        <f t="shared" si="234"/>
        <v>0</v>
      </c>
      <c r="G1046" s="98">
        <f t="shared" si="167"/>
        <v>0</v>
      </c>
      <c r="H1046" s="242">
        <f>IF(G1046=0,0,SUMIFS('Sch A. Input'!$H37:$CJ37,'Sch A. Input'!$H$14:$CJ$14,"Recurring",'Sch A. Input'!$H$13:$CJ$13,"&lt;="&amp;$O$1020,'Sch A. Input'!$H$13:$CJ$13,"&lt;="&amp;$L$11))</f>
        <v>0</v>
      </c>
      <c r="I1046" s="242">
        <f>IF(G1046=0,0,SUMIFS('Sch A. Input'!$H37:$CJ37,'Sch A. Input'!$H$14:$CJ$14,"One-time",'Sch A. Input'!$H$13:$CJ$13,"&lt;="&amp;$O$1020,'Sch A. Input'!$H$13:$CJ$13,"&lt;="&amp;$L$11))</f>
        <v>0</v>
      </c>
      <c r="J1046" s="283">
        <f t="shared" si="200"/>
        <v>0</v>
      </c>
      <c r="K1046" s="242">
        <f t="shared" si="201"/>
        <v>0</v>
      </c>
      <c r="L1046" s="242">
        <f t="shared" si="202"/>
        <v>0</v>
      </c>
      <c r="M1046" s="276">
        <f t="shared" si="183"/>
        <v>0</v>
      </c>
      <c r="N1046" s="281">
        <f t="shared" si="169"/>
        <v>0</v>
      </c>
      <c r="O1046" s="245">
        <f t="shared" si="170"/>
        <v>0</v>
      </c>
      <c r="P1046" s="248"/>
      <c r="Q1046" s="285">
        <f t="shared" si="203"/>
        <v>0</v>
      </c>
      <c r="R1046" s="242">
        <f>IF(Q1046=0,0,SUMIFS('Sch A. Input'!$H37:$CJ37,'Sch A. Input'!$H$14:$CJ$14,"Recurring",'Sch A. Input'!$H$13:$CJ$13,"&lt;="&amp;$L$11,'Sch A. Input'!$H$13:$CJ$13,"&lt;="&amp;$Y$1020,'Sch A. Input'!$H$13:$CJ$13,"&gt;"&amp;$O$1020))</f>
        <v>0</v>
      </c>
      <c r="S1046" s="242">
        <f>IF(Q1046=0,0,SUMIFS('Sch A. Input'!$H37:$CJ37,'Sch A. Input'!$H$14:$CJ$14,"One-time",'Sch A. Input'!$H$13:$CJ$13,"&lt;="&amp;$L$11,'Sch A. Input'!$H$13:$CJ$13,"&lt;="&amp;$Y$1020,'Sch A. Input'!$H$13:$CJ$13,"&gt;"&amp;$O$1020))</f>
        <v>0</v>
      </c>
      <c r="T1046" s="283">
        <f t="shared" si="204"/>
        <v>0</v>
      </c>
      <c r="U1046" s="242">
        <f t="shared" si="205"/>
        <v>0</v>
      </c>
      <c r="V1046" s="242">
        <f t="shared" si="206"/>
        <v>0</v>
      </c>
      <c r="W1046" s="276">
        <f t="shared" si="188"/>
        <v>0</v>
      </c>
      <c r="X1046" s="281">
        <f t="shared" si="172"/>
        <v>0</v>
      </c>
      <c r="Y1046" s="245">
        <f t="shared" si="173"/>
        <v>0</v>
      </c>
      <c r="Z1046" s="248"/>
      <c r="AA1046" s="285">
        <f t="shared" si="207"/>
        <v>0</v>
      </c>
      <c r="AB1046" s="242">
        <f>IF(AA1046=0,0,SUMIFS('Sch A. Input'!$H37:$CJ37,'Sch A. Input'!$H$14:$CJ$14,"Recurring",'Sch A. Input'!$H$13:$CJ$13,"&lt;="&amp;$L$11,'Sch A. Input'!$H$13:$CJ$13,"&lt;="&amp;$AI$1020,'Sch A. Input'!$H$13:$CJ$13,"&gt;"&amp;$Y$1020))</f>
        <v>0</v>
      </c>
      <c r="AC1046" s="242">
        <f>IF(AA1046=0,0,SUMIFS('Sch A. Input'!$H37:$CJ37,'Sch A. Input'!$H$14:$CJ$14,"One-time",'Sch A. Input'!$H$13:$CJ$13,"&lt;="&amp;$L$11,'Sch A. Input'!$H$13:$CJ$13,"&lt;="&amp;$AI$1020,'Sch A. Input'!$H$13:$CJ$13,"&gt;"&amp;$Y$1020))</f>
        <v>0</v>
      </c>
      <c r="AD1046" s="283">
        <f t="shared" si="208"/>
        <v>0</v>
      </c>
      <c r="AE1046" s="242">
        <f t="shared" si="209"/>
        <v>0</v>
      </c>
      <c r="AF1046" s="242">
        <f t="shared" si="210"/>
        <v>0</v>
      </c>
      <c r="AG1046" s="276">
        <f t="shared" si="193"/>
        <v>0</v>
      </c>
      <c r="AH1046" s="281">
        <f t="shared" si="175"/>
        <v>0</v>
      </c>
      <c r="AI1046" s="245">
        <f t="shared" si="176"/>
        <v>0</v>
      </c>
      <c r="AK1046" s="285">
        <f t="shared" si="211"/>
        <v>0</v>
      </c>
      <c r="AL1046" s="242">
        <f>IF(AK1046=0,0,SUMIFS('Sch A. Input'!$H37:$CJ37,'Sch A. Input'!$H$14:$CJ$14,"Recurring",'Sch A. Input'!$H$13:$CJ$13,"&lt;="&amp;$L$11,'Sch A. Input'!$H$13:$CJ$13,"&lt;="&amp;$AS$1020,'Sch A. Input'!$H$13:$CJ$13,"&gt;"&amp;$AI$1020))</f>
        <v>0</v>
      </c>
      <c r="AM1046" s="242">
        <f>IF(AK1046=0,0,SUMIFS('Sch A. Input'!$H37:$CJ37,'Sch A. Input'!$H$14:$CJ$14,"One-time",'Sch A. Input'!$H$13:$CJ$13,"&lt;="&amp;$L$11,'Sch A. Input'!$H$13:$CJ$13,"&lt;="&amp;$AS$1020,'Sch A. Input'!$H$13:$CJ$13,"&gt;"&amp;$AI$1020))</f>
        <v>0</v>
      </c>
      <c r="AN1046" s="283">
        <f t="shared" si="212"/>
        <v>0</v>
      </c>
      <c r="AO1046" s="242">
        <f t="shared" si="213"/>
        <v>0</v>
      </c>
      <c r="AP1046" s="242">
        <f t="shared" si="214"/>
        <v>0</v>
      </c>
      <c r="AQ1046" s="276">
        <f t="shared" si="198"/>
        <v>0</v>
      </c>
      <c r="AR1046" s="281">
        <f t="shared" si="177"/>
        <v>0</v>
      </c>
      <c r="AS1046" s="245">
        <f t="shared" si="178"/>
        <v>0</v>
      </c>
      <c r="AY1046" s="160"/>
      <c r="AZ1046" s="160"/>
      <c r="BK1046" s="2"/>
      <c r="BL1046" s="2"/>
      <c r="BM1046" s="2"/>
      <c r="BN1046" s="2"/>
      <c r="BO1046" s="2"/>
      <c r="BP1046" s="2"/>
      <c r="BQ1046" s="2"/>
      <c r="BR1046" s="2"/>
      <c r="BS1046" s="2"/>
      <c r="BT1046" s="2"/>
      <c r="BU1046" s="2"/>
      <c r="BV1046" s="2"/>
      <c r="BW1046" s="2"/>
      <c r="BX1046" s="2"/>
      <c r="BY1046" s="2"/>
      <c r="BZ1046" s="2"/>
      <c r="CA1046" s="2"/>
      <c r="CI1046"/>
      <c r="CJ1046"/>
      <c r="CK1046"/>
      <c r="CL1046"/>
      <c r="CM1046"/>
      <c r="CN1046"/>
      <c r="CO1046"/>
      <c r="CP1046"/>
      <c r="CQ1046"/>
      <c r="CR1046"/>
      <c r="CS1046"/>
      <c r="CT1046"/>
      <c r="CU1046"/>
      <c r="CV1046"/>
      <c r="CW1046"/>
      <c r="CX1046"/>
    </row>
    <row r="1047" spans="2:102" x14ac:dyDescent="0.35">
      <c r="B1047" s="70" t="str">
        <f t="shared" ref="B1047:F1047" si="235">B40</f>
        <v/>
      </c>
      <c r="C1047" s="166" t="str">
        <f t="shared" si="235"/>
        <v/>
      </c>
      <c r="D1047" s="273" t="str">
        <f t="shared" si="235"/>
        <v/>
      </c>
      <c r="E1047" s="273">
        <f t="shared" si="235"/>
        <v>45016</v>
      </c>
      <c r="F1047" s="273">
        <f t="shared" si="235"/>
        <v>0</v>
      </c>
      <c r="G1047" s="98">
        <f t="shared" si="167"/>
        <v>0</v>
      </c>
      <c r="H1047" s="242">
        <f>IF(G1047=0,0,SUMIFS('Sch A. Input'!$H38:$CJ38,'Sch A. Input'!$H$14:$CJ$14,"Recurring",'Sch A. Input'!$H$13:$CJ$13,"&lt;="&amp;$O$1020,'Sch A. Input'!$H$13:$CJ$13,"&lt;="&amp;$L$11))</f>
        <v>0</v>
      </c>
      <c r="I1047" s="242">
        <f>IF(G1047=0,0,SUMIFS('Sch A. Input'!$H38:$CJ38,'Sch A. Input'!$H$14:$CJ$14,"One-time",'Sch A. Input'!$H$13:$CJ$13,"&lt;="&amp;$O$1020,'Sch A. Input'!$H$13:$CJ$13,"&lt;="&amp;$L$11))</f>
        <v>0</v>
      </c>
      <c r="J1047" s="283">
        <f t="shared" si="200"/>
        <v>0</v>
      </c>
      <c r="K1047" s="242">
        <f t="shared" si="201"/>
        <v>0</v>
      </c>
      <c r="L1047" s="242">
        <f t="shared" si="202"/>
        <v>0</v>
      </c>
      <c r="M1047" s="276">
        <f t="shared" si="183"/>
        <v>0</v>
      </c>
      <c r="N1047" s="281">
        <f t="shared" si="169"/>
        <v>0</v>
      </c>
      <c r="O1047" s="245">
        <f t="shared" si="170"/>
        <v>0</v>
      </c>
      <c r="P1047" s="248"/>
      <c r="Q1047" s="285">
        <f t="shared" si="203"/>
        <v>0</v>
      </c>
      <c r="R1047" s="242">
        <f>IF(Q1047=0,0,SUMIFS('Sch A. Input'!$H38:$CJ38,'Sch A. Input'!$H$14:$CJ$14,"Recurring",'Sch A. Input'!$H$13:$CJ$13,"&lt;="&amp;$L$11,'Sch A. Input'!$H$13:$CJ$13,"&lt;="&amp;$Y$1020,'Sch A. Input'!$H$13:$CJ$13,"&gt;"&amp;$O$1020))</f>
        <v>0</v>
      </c>
      <c r="S1047" s="242">
        <f>IF(Q1047=0,0,SUMIFS('Sch A. Input'!$H38:$CJ38,'Sch A. Input'!$H$14:$CJ$14,"One-time",'Sch A. Input'!$H$13:$CJ$13,"&lt;="&amp;$L$11,'Sch A. Input'!$H$13:$CJ$13,"&lt;="&amp;$Y$1020,'Sch A. Input'!$H$13:$CJ$13,"&gt;"&amp;$O$1020))</f>
        <v>0</v>
      </c>
      <c r="T1047" s="283">
        <f t="shared" si="204"/>
        <v>0</v>
      </c>
      <c r="U1047" s="242">
        <f t="shared" si="205"/>
        <v>0</v>
      </c>
      <c r="V1047" s="242">
        <f t="shared" si="206"/>
        <v>0</v>
      </c>
      <c r="W1047" s="276">
        <f t="shared" si="188"/>
        <v>0</v>
      </c>
      <c r="X1047" s="281">
        <f t="shared" si="172"/>
        <v>0</v>
      </c>
      <c r="Y1047" s="245">
        <f t="shared" si="173"/>
        <v>0</v>
      </c>
      <c r="Z1047" s="248"/>
      <c r="AA1047" s="285">
        <f t="shared" si="207"/>
        <v>0</v>
      </c>
      <c r="AB1047" s="242">
        <f>IF(AA1047=0,0,SUMIFS('Sch A. Input'!$H38:$CJ38,'Sch A. Input'!$H$14:$CJ$14,"Recurring",'Sch A. Input'!$H$13:$CJ$13,"&lt;="&amp;$L$11,'Sch A. Input'!$H$13:$CJ$13,"&lt;="&amp;$AI$1020,'Sch A. Input'!$H$13:$CJ$13,"&gt;"&amp;$Y$1020))</f>
        <v>0</v>
      </c>
      <c r="AC1047" s="242">
        <f>IF(AA1047=0,0,SUMIFS('Sch A. Input'!$H38:$CJ38,'Sch A. Input'!$H$14:$CJ$14,"One-time",'Sch A. Input'!$H$13:$CJ$13,"&lt;="&amp;$L$11,'Sch A. Input'!$H$13:$CJ$13,"&lt;="&amp;$AI$1020,'Sch A. Input'!$H$13:$CJ$13,"&gt;"&amp;$Y$1020))</f>
        <v>0</v>
      </c>
      <c r="AD1047" s="283">
        <f t="shared" si="208"/>
        <v>0</v>
      </c>
      <c r="AE1047" s="242">
        <f t="shared" si="209"/>
        <v>0</v>
      </c>
      <c r="AF1047" s="242">
        <f t="shared" si="210"/>
        <v>0</v>
      </c>
      <c r="AG1047" s="276">
        <f t="shared" si="193"/>
        <v>0</v>
      </c>
      <c r="AH1047" s="281">
        <f t="shared" si="175"/>
        <v>0</v>
      </c>
      <c r="AI1047" s="245">
        <f t="shared" si="176"/>
        <v>0</v>
      </c>
      <c r="AK1047" s="285">
        <f t="shared" si="211"/>
        <v>0</v>
      </c>
      <c r="AL1047" s="242">
        <f>IF(AK1047=0,0,SUMIFS('Sch A. Input'!$H38:$CJ38,'Sch A. Input'!$H$14:$CJ$14,"Recurring",'Sch A. Input'!$H$13:$CJ$13,"&lt;="&amp;$L$11,'Sch A. Input'!$H$13:$CJ$13,"&lt;="&amp;$AS$1020,'Sch A. Input'!$H$13:$CJ$13,"&gt;"&amp;$AI$1020))</f>
        <v>0</v>
      </c>
      <c r="AM1047" s="242">
        <f>IF(AK1047=0,0,SUMIFS('Sch A. Input'!$H38:$CJ38,'Sch A. Input'!$H$14:$CJ$14,"One-time",'Sch A. Input'!$H$13:$CJ$13,"&lt;="&amp;$L$11,'Sch A. Input'!$H$13:$CJ$13,"&lt;="&amp;$AS$1020,'Sch A. Input'!$H$13:$CJ$13,"&gt;"&amp;$AI$1020))</f>
        <v>0</v>
      </c>
      <c r="AN1047" s="283">
        <f t="shared" si="212"/>
        <v>0</v>
      </c>
      <c r="AO1047" s="242">
        <f t="shared" si="213"/>
        <v>0</v>
      </c>
      <c r="AP1047" s="242">
        <f t="shared" si="214"/>
        <v>0</v>
      </c>
      <c r="AQ1047" s="276">
        <f t="shared" si="198"/>
        <v>0</v>
      </c>
      <c r="AR1047" s="281">
        <f t="shared" si="177"/>
        <v>0</v>
      </c>
      <c r="AS1047" s="245">
        <f t="shared" si="178"/>
        <v>0</v>
      </c>
      <c r="AY1047" s="160"/>
      <c r="AZ1047" s="160"/>
      <c r="BK1047" s="2"/>
      <c r="BL1047" s="2"/>
      <c r="BM1047" s="2"/>
      <c r="BN1047" s="2"/>
      <c r="BO1047" s="2"/>
      <c r="BP1047" s="2"/>
      <c r="BQ1047" s="2"/>
      <c r="BR1047" s="2"/>
      <c r="BS1047" s="2"/>
      <c r="BT1047" s="2"/>
      <c r="BU1047" s="2"/>
      <c r="BV1047" s="2"/>
      <c r="BW1047" s="2"/>
      <c r="BX1047" s="2"/>
      <c r="BY1047" s="2"/>
      <c r="BZ1047" s="2"/>
      <c r="CA1047" s="2"/>
      <c r="CI1047"/>
      <c r="CJ1047"/>
      <c r="CK1047"/>
      <c r="CL1047"/>
      <c r="CM1047"/>
      <c r="CN1047"/>
      <c r="CO1047"/>
      <c r="CP1047"/>
      <c r="CQ1047"/>
      <c r="CR1047"/>
      <c r="CS1047"/>
      <c r="CT1047"/>
      <c r="CU1047"/>
      <c r="CV1047"/>
      <c r="CW1047"/>
      <c r="CX1047"/>
    </row>
    <row r="1048" spans="2:102" x14ac:dyDescent="0.35">
      <c r="B1048" s="70" t="str">
        <f t="shared" ref="B1048:F1048" si="236">B41</f>
        <v/>
      </c>
      <c r="C1048" s="166" t="str">
        <f t="shared" si="236"/>
        <v/>
      </c>
      <c r="D1048" s="273" t="str">
        <f t="shared" si="236"/>
        <v/>
      </c>
      <c r="E1048" s="273">
        <f t="shared" si="236"/>
        <v>45016</v>
      </c>
      <c r="F1048" s="273">
        <f t="shared" si="236"/>
        <v>0</v>
      </c>
      <c r="G1048" s="98">
        <f t="shared" si="167"/>
        <v>0</v>
      </c>
      <c r="H1048" s="242">
        <f>IF(G1048=0,0,SUMIFS('Sch A. Input'!$H39:$CJ39,'Sch A. Input'!$H$14:$CJ$14,"Recurring",'Sch A. Input'!$H$13:$CJ$13,"&lt;="&amp;$O$1020,'Sch A. Input'!$H$13:$CJ$13,"&lt;="&amp;$L$11))</f>
        <v>0</v>
      </c>
      <c r="I1048" s="242">
        <f>IF(G1048=0,0,SUMIFS('Sch A. Input'!$H39:$CJ39,'Sch A. Input'!$H$14:$CJ$14,"One-time",'Sch A. Input'!$H$13:$CJ$13,"&lt;="&amp;$O$1020,'Sch A. Input'!$H$13:$CJ$13,"&lt;="&amp;$L$11))</f>
        <v>0</v>
      </c>
      <c r="J1048" s="283">
        <f t="shared" si="200"/>
        <v>0</v>
      </c>
      <c r="K1048" s="242">
        <f t="shared" si="201"/>
        <v>0</v>
      </c>
      <c r="L1048" s="242">
        <f t="shared" si="202"/>
        <v>0</v>
      </c>
      <c r="M1048" s="276">
        <f t="shared" si="183"/>
        <v>0</v>
      </c>
      <c r="N1048" s="281">
        <f t="shared" si="169"/>
        <v>0</v>
      </c>
      <c r="O1048" s="245">
        <f t="shared" si="170"/>
        <v>0</v>
      </c>
      <c r="P1048" s="248"/>
      <c r="Q1048" s="285">
        <f t="shared" si="203"/>
        <v>0</v>
      </c>
      <c r="R1048" s="242">
        <f>IF(Q1048=0,0,SUMIFS('Sch A. Input'!$H39:$CJ39,'Sch A. Input'!$H$14:$CJ$14,"Recurring",'Sch A. Input'!$H$13:$CJ$13,"&lt;="&amp;$L$11,'Sch A. Input'!$H$13:$CJ$13,"&lt;="&amp;$Y$1020,'Sch A. Input'!$H$13:$CJ$13,"&gt;"&amp;$O$1020))</f>
        <v>0</v>
      </c>
      <c r="S1048" s="242">
        <f>IF(Q1048=0,0,SUMIFS('Sch A. Input'!$H39:$CJ39,'Sch A. Input'!$H$14:$CJ$14,"One-time",'Sch A. Input'!$H$13:$CJ$13,"&lt;="&amp;$L$11,'Sch A. Input'!$H$13:$CJ$13,"&lt;="&amp;$Y$1020,'Sch A. Input'!$H$13:$CJ$13,"&gt;"&amp;$O$1020))</f>
        <v>0</v>
      </c>
      <c r="T1048" s="283">
        <f t="shared" si="204"/>
        <v>0</v>
      </c>
      <c r="U1048" s="242">
        <f t="shared" si="205"/>
        <v>0</v>
      </c>
      <c r="V1048" s="242">
        <f t="shared" si="206"/>
        <v>0</v>
      </c>
      <c r="W1048" s="276">
        <f t="shared" si="188"/>
        <v>0</v>
      </c>
      <c r="X1048" s="281">
        <f t="shared" si="172"/>
        <v>0</v>
      </c>
      <c r="Y1048" s="245">
        <f t="shared" si="173"/>
        <v>0</v>
      </c>
      <c r="Z1048" s="248"/>
      <c r="AA1048" s="285">
        <f t="shared" si="207"/>
        <v>0</v>
      </c>
      <c r="AB1048" s="242">
        <f>IF(AA1048=0,0,SUMIFS('Sch A. Input'!$H39:$CJ39,'Sch A. Input'!$H$14:$CJ$14,"Recurring",'Sch A. Input'!$H$13:$CJ$13,"&lt;="&amp;$L$11,'Sch A. Input'!$H$13:$CJ$13,"&lt;="&amp;$AI$1020,'Sch A. Input'!$H$13:$CJ$13,"&gt;"&amp;$Y$1020))</f>
        <v>0</v>
      </c>
      <c r="AC1048" s="242">
        <f>IF(AA1048=0,0,SUMIFS('Sch A. Input'!$H39:$CJ39,'Sch A. Input'!$H$14:$CJ$14,"One-time",'Sch A. Input'!$H$13:$CJ$13,"&lt;="&amp;$L$11,'Sch A. Input'!$H$13:$CJ$13,"&lt;="&amp;$AI$1020,'Sch A. Input'!$H$13:$CJ$13,"&gt;"&amp;$Y$1020))</f>
        <v>0</v>
      </c>
      <c r="AD1048" s="283">
        <f t="shared" si="208"/>
        <v>0</v>
      </c>
      <c r="AE1048" s="242">
        <f t="shared" si="209"/>
        <v>0</v>
      </c>
      <c r="AF1048" s="242">
        <f t="shared" si="210"/>
        <v>0</v>
      </c>
      <c r="AG1048" s="276">
        <f t="shared" si="193"/>
        <v>0</v>
      </c>
      <c r="AH1048" s="281">
        <f t="shared" si="175"/>
        <v>0</v>
      </c>
      <c r="AI1048" s="245">
        <f t="shared" si="176"/>
        <v>0</v>
      </c>
      <c r="AK1048" s="285">
        <f t="shared" si="211"/>
        <v>0</v>
      </c>
      <c r="AL1048" s="242">
        <f>IF(AK1048=0,0,SUMIFS('Sch A. Input'!$H39:$CJ39,'Sch A. Input'!$H$14:$CJ$14,"Recurring",'Sch A. Input'!$H$13:$CJ$13,"&lt;="&amp;$L$11,'Sch A. Input'!$H$13:$CJ$13,"&lt;="&amp;$AS$1020,'Sch A. Input'!$H$13:$CJ$13,"&gt;"&amp;$AI$1020))</f>
        <v>0</v>
      </c>
      <c r="AM1048" s="242">
        <f>IF(AK1048=0,0,SUMIFS('Sch A. Input'!$H39:$CJ39,'Sch A. Input'!$H$14:$CJ$14,"One-time",'Sch A. Input'!$H$13:$CJ$13,"&lt;="&amp;$L$11,'Sch A. Input'!$H$13:$CJ$13,"&lt;="&amp;$AS$1020,'Sch A. Input'!$H$13:$CJ$13,"&gt;"&amp;$AI$1020))</f>
        <v>0</v>
      </c>
      <c r="AN1048" s="283">
        <f t="shared" si="212"/>
        <v>0</v>
      </c>
      <c r="AO1048" s="242">
        <f t="shared" si="213"/>
        <v>0</v>
      </c>
      <c r="AP1048" s="242">
        <f t="shared" si="214"/>
        <v>0</v>
      </c>
      <c r="AQ1048" s="276">
        <f t="shared" si="198"/>
        <v>0</v>
      </c>
      <c r="AR1048" s="281">
        <f t="shared" si="177"/>
        <v>0</v>
      </c>
      <c r="AS1048" s="245">
        <f t="shared" si="178"/>
        <v>0</v>
      </c>
      <c r="AY1048" s="160"/>
      <c r="AZ1048" s="160"/>
      <c r="BK1048" s="2"/>
      <c r="BL1048" s="2"/>
      <c r="BM1048" s="2"/>
      <c r="BN1048" s="2"/>
      <c r="BO1048" s="2"/>
      <c r="BP1048" s="2"/>
      <c r="BQ1048" s="2"/>
      <c r="BR1048" s="2"/>
      <c r="BS1048" s="2"/>
      <c r="BT1048" s="2"/>
      <c r="BU1048" s="2"/>
      <c r="BV1048" s="2"/>
      <c r="BW1048" s="2"/>
      <c r="BX1048" s="2"/>
      <c r="BY1048" s="2"/>
      <c r="BZ1048" s="2"/>
      <c r="CA1048" s="2"/>
      <c r="CI1048"/>
      <c r="CJ1048"/>
      <c r="CK1048"/>
      <c r="CL1048"/>
      <c r="CM1048"/>
      <c r="CN1048"/>
      <c r="CO1048"/>
      <c r="CP1048"/>
      <c r="CQ1048"/>
      <c r="CR1048"/>
      <c r="CS1048"/>
      <c r="CT1048"/>
      <c r="CU1048"/>
      <c r="CV1048"/>
      <c r="CW1048"/>
      <c r="CX1048"/>
    </row>
    <row r="1049" spans="2:102" x14ac:dyDescent="0.35">
      <c r="B1049" s="70" t="str">
        <f t="shared" ref="B1049:F1049" si="237">B42</f>
        <v/>
      </c>
      <c r="C1049" s="166" t="str">
        <f t="shared" si="237"/>
        <v/>
      </c>
      <c r="D1049" s="273" t="str">
        <f t="shared" si="237"/>
        <v/>
      </c>
      <c r="E1049" s="273">
        <f t="shared" si="237"/>
        <v>45016</v>
      </c>
      <c r="F1049" s="273">
        <f t="shared" si="237"/>
        <v>0</v>
      </c>
      <c r="G1049" s="98">
        <f t="shared" si="167"/>
        <v>0</v>
      </c>
      <c r="H1049" s="242">
        <f>IF(G1049=0,0,SUMIFS('Sch A. Input'!$H40:$CJ40,'Sch A. Input'!$H$14:$CJ$14,"Recurring",'Sch A. Input'!$H$13:$CJ$13,"&lt;="&amp;$O$1020,'Sch A. Input'!$H$13:$CJ$13,"&lt;="&amp;$L$11))</f>
        <v>0</v>
      </c>
      <c r="I1049" s="242">
        <f>IF(G1049=0,0,SUMIFS('Sch A. Input'!$H40:$CJ40,'Sch A. Input'!$H$14:$CJ$14,"One-time",'Sch A. Input'!$H$13:$CJ$13,"&lt;="&amp;$O$1020,'Sch A. Input'!$H$13:$CJ$13,"&lt;="&amp;$L$11))</f>
        <v>0</v>
      </c>
      <c r="J1049" s="283">
        <f t="shared" si="200"/>
        <v>0</v>
      </c>
      <c r="K1049" s="242">
        <f t="shared" si="201"/>
        <v>0</v>
      </c>
      <c r="L1049" s="242">
        <f t="shared" si="202"/>
        <v>0</v>
      </c>
      <c r="M1049" s="276">
        <f t="shared" si="183"/>
        <v>0</v>
      </c>
      <c r="N1049" s="281">
        <f t="shared" si="169"/>
        <v>0</v>
      </c>
      <c r="O1049" s="245">
        <f t="shared" si="170"/>
        <v>0</v>
      </c>
      <c r="P1049" s="248"/>
      <c r="Q1049" s="285">
        <f t="shared" si="203"/>
        <v>0</v>
      </c>
      <c r="R1049" s="242">
        <f>IF(Q1049=0,0,SUMIFS('Sch A. Input'!$H40:$CJ40,'Sch A. Input'!$H$14:$CJ$14,"Recurring",'Sch A. Input'!$H$13:$CJ$13,"&lt;="&amp;$L$11,'Sch A. Input'!$H$13:$CJ$13,"&lt;="&amp;$Y$1020,'Sch A. Input'!$H$13:$CJ$13,"&gt;"&amp;$O$1020))</f>
        <v>0</v>
      </c>
      <c r="S1049" s="242">
        <f>IF(Q1049=0,0,SUMIFS('Sch A. Input'!$H40:$CJ40,'Sch A. Input'!$H$14:$CJ$14,"One-time",'Sch A. Input'!$H$13:$CJ$13,"&lt;="&amp;$L$11,'Sch A. Input'!$H$13:$CJ$13,"&lt;="&amp;$Y$1020,'Sch A. Input'!$H$13:$CJ$13,"&gt;"&amp;$O$1020))</f>
        <v>0</v>
      </c>
      <c r="T1049" s="283">
        <f t="shared" si="204"/>
        <v>0</v>
      </c>
      <c r="U1049" s="242">
        <f t="shared" si="205"/>
        <v>0</v>
      </c>
      <c r="V1049" s="242">
        <f t="shared" si="206"/>
        <v>0</v>
      </c>
      <c r="W1049" s="276">
        <f t="shared" si="188"/>
        <v>0</v>
      </c>
      <c r="X1049" s="281">
        <f t="shared" si="172"/>
        <v>0</v>
      </c>
      <c r="Y1049" s="245">
        <f t="shared" si="173"/>
        <v>0</v>
      </c>
      <c r="Z1049" s="248"/>
      <c r="AA1049" s="285">
        <f t="shared" si="207"/>
        <v>0</v>
      </c>
      <c r="AB1049" s="242">
        <f>IF(AA1049=0,0,SUMIFS('Sch A. Input'!$H40:$CJ40,'Sch A. Input'!$H$14:$CJ$14,"Recurring",'Sch A. Input'!$H$13:$CJ$13,"&lt;="&amp;$L$11,'Sch A. Input'!$H$13:$CJ$13,"&lt;="&amp;$AI$1020,'Sch A. Input'!$H$13:$CJ$13,"&gt;"&amp;$Y$1020))</f>
        <v>0</v>
      </c>
      <c r="AC1049" s="242">
        <f>IF(AA1049=0,0,SUMIFS('Sch A. Input'!$H40:$CJ40,'Sch A. Input'!$H$14:$CJ$14,"One-time",'Sch A. Input'!$H$13:$CJ$13,"&lt;="&amp;$L$11,'Sch A. Input'!$H$13:$CJ$13,"&lt;="&amp;$AI$1020,'Sch A. Input'!$H$13:$CJ$13,"&gt;"&amp;$Y$1020))</f>
        <v>0</v>
      </c>
      <c r="AD1049" s="283">
        <f t="shared" si="208"/>
        <v>0</v>
      </c>
      <c r="AE1049" s="242">
        <f t="shared" si="209"/>
        <v>0</v>
      </c>
      <c r="AF1049" s="242">
        <f t="shared" si="210"/>
        <v>0</v>
      </c>
      <c r="AG1049" s="276">
        <f t="shared" si="193"/>
        <v>0</v>
      </c>
      <c r="AH1049" s="281">
        <f t="shared" si="175"/>
        <v>0</v>
      </c>
      <c r="AI1049" s="245">
        <f t="shared" si="176"/>
        <v>0</v>
      </c>
      <c r="AK1049" s="285">
        <f t="shared" si="211"/>
        <v>0</v>
      </c>
      <c r="AL1049" s="242">
        <f>IF(AK1049=0,0,SUMIFS('Sch A. Input'!$H40:$CJ40,'Sch A. Input'!$H$14:$CJ$14,"Recurring",'Sch A. Input'!$H$13:$CJ$13,"&lt;="&amp;$L$11,'Sch A. Input'!$H$13:$CJ$13,"&lt;="&amp;$AS$1020,'Sch A. Input'!$H$13:$CJ$13,"&gt;"&amp;$AI$1020))</f>
        <v>0</v>
      </c>
      <c r="AM1049" s="242">
        <f>IF(AK1049=0,0,SUMIFS('Sch A. Input'!$H40:$CJ40,'Sch A. Input'!$H$14:$CJ$14,"One-time",'Sch A. Input'!$H$13:$CJ$13,"&lt;="&amp;$L$11,'Sch A. Input'!$H$13:$CJ$13,"&lt;="&amp;$AS$1020,'Sch A. Input'!$H$13:$CJ$13,"&gt;"&amp;$AI$1020))</f>
        <v>0</v>
      </c>
      <c r="AN1049" s="283">
        <f t="shared" si="212"/>
        <v>0</v>
      </c>
      <c r="AO1049" s="242">
        <f t="shared" si="213"/>
        <v>0</v>
      </c>
      <c r="AP1049" s="242">
        <f t="shared" si="214"/>
        <v>0</v>
      </c>
      <c r="AQ1049" s="276">
        <f t="shared" si="198"/>
        <v>0</v>
      </c>
      <c r="AR1049" s="281">
        <f t="shared" si="177"/>
        <v>0</v>
      </c>
      <c r="AS1049" s="245">
        <f t="shared" si="178"/>
        <v>0</v>
      </c>
      <c r="AY1049" s="160"/>
      <c r="AZ1049" s="160"/>
      <c r="BK1049" s="2"/>
      <c r="BL1049" s="2"/>
      <c r="BM1049" s="2"/>
      <c r="BN1049" s="2"/>
      <c r="BO1049" s="2"/>
      <c r="BP1049" s="2"/>
      <c r="BQ1049" s="2"/>
      <c r="BR1049" s="2"/>
      <c r="BS1049" s="2"/>
      <c r="BT1049" s="2"/>
      <c r="BU1049" s="2"/>
      <c r="BV1049" s="2"/>
      <c r="BW1049" s="2"/>
      <c r="BX1049" s="2"/>
      <c r="BY1049" s="2"/>
      <c r="BZ1049" s="2"/>
      <c r="CA1049" s="2"/>
      <c r="CI1049"/>
      <c r="CJ1049"/>
      <c r="CK1049"/>
      <c r="CL1049"/>
      <c r="CM1049"/>
      <c r="CN1049"/>
      <c r="CO1049"/>
      <c r="CP1049"/>
      <c r="CQ1049"/>
      <c r="CR1049"/>
      <c r="CS1049"/>
      <c r="CT1049"/>
      <c r="CU1049"/>
      <c r="CV1049"/>
      <c r="CW1049"/>
      <c r="CX1049"/>
    </row>
    <row r="1050" spans="2:102" x14ac:dyDescent="0.35">
      <c r="B1050" s="70" t="str">
        <f t="shared" ref="B1050:F1050" si="238">B43</f>
        <v/>
      </c>
      <c r="C1050" s="166" t="str">
        <f t="shared" si="238"/>
        <v/>
      </c>
      <c r="D1050" s="273" t="str">
        <f t="shared" si="238"/>
        <v/>
      </c>
      <c r="E1050" s="273">
        <f t="shared" si="238"/>
        <v>45016</v>
      </c>
      <c r="F1050" s="273">
        <f t="shared" si="238"/>
        <v>0</v>
      </c>
      <c r="G1050" s="98">
        <f t="shared" si="167"/>
        <v>0</v>
      </c>
      <c r="H1050" s="242">
        <f>IF(G1050=0,0,SUMIFS('Sch A. Input'!$H41:$CJ41,'Sch A. Input'!$H$14:$CJ$14,"Recurring",'Sch A. Input'!$H$13:$CJ$13,"&lt;="&amp;$O$1020,'Sch A. Input'!$H$13:$CJ$13,"&lt;="&amp;$L$11))</f>
        <v>0</v>
      </c>
      <c r="I1050" s="242">
        <f>IF(G1050=0,0,SUMIFS('Sch A. Input'!$H41:$CJ41,'Sch A. Input'!$H$14:$CJ$14,"One-time",'Sch A. Input'!$H$13:$CJ$13,"&lt;="&amp;$O$1020,'Sch A. Input'!$H$13:$CJ$13,"&lt;="&amp;$L$11))</f>
        <v>0</v>
      </c>
      <c r="J1050" s="283">
        <f t="shared" si="200"/>
        <v>0</v>
      </c>
      <c r="K1050" s="242">
        <f t="shared" si="201"/>
        <v>0</v>
      </c>
      <c r="L1050" s="242">
        <f t="shared" si="202"/>
        <v>0</v>
      </c>
      <c r="M1050" s="276">
        <f t="shared" si="183"/>
        <v>0</v>
      </c>
      <c r="N1050" s="281">
        <f t="shared" si="169"/>
        <v>0</v>
      </c>
      <c r="O1050" s="245">
        <f t="shared" si="170"/>
        <v>0</v>
      </c>
      <c r="P1050" s="248"/>
      <c r="Q1050" s="285">
        <f t="shared" si="203"/>
        <v>0</v>
      </c>
      <c r="R1050" s="242">
        <f>IF(Q1050=0,0,SUMIFS('Sch A. Input'!$H41:$CJ41,'Sch A. Input'!$H$14:$CJ$14,"Recurring",'Sch A. Input'!$H$13:$CJ$13,"&lt;="&amp;$L$11,'Sch A. Input'!$H$13:$CJ$13,"&lt;="&amp;$Y$1020,'Sch A. Input'!$H$13:$CJ$13,"&gt;"&amp;$O$1020))</f>
        <v>0</v>
      </c>
      <c r="S1050" s="242">
        <f>IF(Q1050=0,0,SUMIFS('Sch A. Input'!$H41:$CJ41,'Sch A. Input'!$H$14:$CJ$14,"One-time",'Sch A. Input'!$H$13:$CJ$13,"&lt;="&amp;$L$11,'Sch A. Input'!$H$13:$CJ$13,"&lt;="&amp;$Y$1020,'Sch A. Input'!$H$13:$CJ$13,"&gt;"&amp;$O$1020))</f>
        <v>0</v>
      </c>
      <c r="T1050" s="283">
        <f t="shared" si="204"/>
        <v>0</v>
      </c>
      <c r="U1050" s="242">
        <f t="shared" si="205"/>
        <v>0</v>
      </c>
      <c r="V1050" s="242">
        <f t="shared" si="206"/>
        <v>0</v>
      </c>
      <c r="W1050" s="276">
        <f t="shared" si="188"/>
        <v>0</v>
      </c>
      <c r="X1050" s="281">
        <f t="shared" si="172"/>
        <v>0</v>
      </c>
      <c r="Y1050" s="245">
        <f t="shared" si="173"/>
        <v>0</v>
      </c>
      <c r="Z1050" s="248"/>
      <c r="AA1050" s="285">
        <f t="shared" si="207"/>
        <v>0</v>
      </c>
      <c r="AB1050" s="242">
        <f>IF(AA1050=0,0,SUMIFS('Sch A. Input'!$H41:$CJ41,'Sch A. Input'!$H$14:$CJ$14,"Recurring",'Sch A. Input'!$H$13:$CJ$13,"&lt;="&amp;$L$11,'Sch A. Input'!$H$13:$CJ$13,"&lt;="&amp;$AI$1020,'Sch A. Input'!$H$13:$CJ$13,"&gt;"&amp;$Y$1020))</f>
        <v>0</v>
      </c>
      <c r="AC1050" s="242">
        <f>IF(AA1050=0,0,SUMIFS('Sch A. Input'!$H41:$CJ41,'Sch A. Input'!$H$14:$CJ$14,"One-time",'Sch A. Input'!$H$13:$CJ$13,"&lt;="&amp;$L$11,'Sch A. Input'!$H$13:$CJ$13,"&lt;="&amp;$AI$1020,'Sch A. Input'!$H$13:$CJ$13,"&gt;"&amp;$Y$1020))</f>
        <v>0</v>
      </c>
      <c r="AD1050" s="283">
        <f t="shared" si="208"/>
        <v>0</v>
      </c>
      <c r="AE1050" s="242">
        <f t="shared" si="209"/>
        <v>0</v>
      </c>
      <c r="AF1050" s="242">
        <f t="shared" si="210"/>
        <v>0</v>
      </c>
      <c r="AG1050" s="276">
        <f t="shared" si="193"/>
        <v>0</v>
      </c>
      <c r="AH1050" s="281">
        <f t="shared" si="175"/>
        <v>0</v>
      </c>
      <c r="AI1050" s="245">
        <f t="shared" si="176"/>
        <v>0</v>
      </c>
      <c r="AK1050" s="285">
        <f t="shared" si="211"/>
        <v>0</v>
      </c>
      <c r="AL1050" s="242">
        <f>IF(AK1050=0,0,SUMIFS('Sch A. Input'!$H41:$CJ41,'Sch A. Input'!$H$14:$CJ$14,"Recurring",'Sch A. Input'!$H$13:$CJ$13,"&lt;="&amp;$L$11,'Sch A. Input'!$H$13:$CJ$13,"&lt;="&amp;$AS$1020,'Sch A. Input'!$H$13:$CJ$13,"&gt;"&amp;$AI$1020))</f>
        <v>0</v>
      </c>
      <c r="AM1050" s="242">
        <f>IF(AK1050=0,0,SUMIFS('Sch A. Input'!$H41:$CJ41,'Sch A. Input'!$H$14:$CJ$14,"One-time",'Sch A. Input'!$H$13:$CJ$13,"&lt;="&amp;$L$11,'Sch A. Input'!$H$13:$CJ$13,"&lt;="&amp;$AS$1020,'Sch A. Input'!$H$13:$CJ$13,"&gt;"&amp;$AI$1020))</f>
        <v>0</v>
      </c>
      <c r="AN1050" s="283">
        <f t="shared" si="212"/>
        <v>0</v>
      </c>
      <c r="AO1050" s="242">
        <f t="shared" si="213"/>
        <v>0</v>
      </c>
      <c r="AP1050" s="242">
        <f t="shared" si="214"/>
        <v>0</v>
      </c>
      <c r="AQ1050" s="276">
        <f t="shared" si="198"/>
        <v>0</v>
      </c>
      <c r="AR1050" s="281">
        <f t="shared" si="177"/>
        <v>0</v>
      </c>
      <c r="AS1050" s="245">
        <f t="shared" si="178"/>
        <v>0</v>
      </c>
      <c r="AY1050" s="160"/>
      <c r="AZ1050" s="160"/>
      <c r="BK1050" s="2"/>
      <c r="BL1050" s="2"/>
      <c r="BM1050" s="2"/>
      <c r="BN1050" s="2"/>
      <c r="BO1050" s="2"/>
      <c r="BP1050" s="2"/>
      <c r="BQ1050" s="2"/>
      <c r="BR1050" s="2"/>
      <c r="BS1050" s="2"/>
      <c r="BT1050" s="2"/>
      <c r="BU1050" s="2"/>
      <c r="BV1050" s="2"/>
      <c r="BW1050" s="2"/>
      <c r="BX1050" s="2"/>
      <c r="BY1050" s="2"/>
      <c r="BZ1050" s="2"/>
      <c r="CA1050" s="2"/>
      <c r="CI1050"/>
      <c r="CJ1050"/>
      <c r="CK1050"/>
      <c r="CL1050"/>
      <c r="CM1050"/>
      <c r="CN1050"/>
      <c r="CO1050"/>
      <c r="CP1050"/>
      <c r="CQ1050"/>
      <c r="CR1050"/>
      <c r="CS1050"/>
      <c r="CT1050"/>
      <c r="CU1050"/>
      <c r="CV1050"/>
      <c r="CW1050"/>
      <c r="CX1050"/>
    </row>
    <row r="1051" spans="2:102" x14ac:dyDescent="0.35">
      <c r="B1051" s="70" t="str">
        <f t="shared" ref="B1051:F1051" si="239">B44</f>
        <v/>
      </c>
      <c r="C1051" s="166" t="str">
        <f t="shared" si="239"/>
        <v/>
      </c>
      <c r="D1051" s="273" t="str">
        <f t="shared" si="239"/>
        <v/>
      </c>
      <c r="E1051" s="273">
        <f t="shared" si="239"/>
        <v>45016</v>
      </c>
      <c r="F1051" s="273">
        <f t="shared" si="239"/>
        <v>0</v>
      </c>
      <c r="G1051" s="98">
        <f t="shared" si="167"/>
        <v>0</v>
      </c>
      <c r="H1051" s="242">
        <f>IF(G1051=0,0,SUMIFS('Sch A. Input'!$H42:$CJ42,'Sch A. Input'!$H$14:$CJ$14,"Recurring",'Sch A. Input'!$H$13:$CJ$13,"&lt;="&amp;$O$1020,'Sch A. Input'!$H$13:$CJ$13,"&lt;="&amp;$L$11))</f>
        <v>0</v>
      </c>
      <c r="I1051" s="242">
        <f>IF(G1051=0,0,SUMIFS('Sch A. Input'!$H42:$CJ42,'Sch A. Input'!$H$14:$CJ$14,"One-time",'Sch A. Input'!$H$13:$CJ$13,"&lt;="&amp;$O$1020,'Sch A. Input'!$H$13:$CJ$13,"&lt;="&amp;$L$11))</f>
        <v>0</v>
      </c>
      <c r="J1051" s="283">
        <f t="shared" si="200"/>
        <v>0</v>
      </c>
      <c r="K1051" s="242">
        <f t="shared" si="201"/>
        <v>0</v>
      </c>
      <c r="L1051" s="242">
        <f t="shared" si="202"/>
        <v>0</v>
      </c>
      <c r="M1051" s="276">
        <f t="shared" si="183"/>
        <v>0</v>
      </c>
      <c r="N1051" s="281">
        <f t="shared" si="169"/>
        <v>0</v>
      </c>
      <c r="O1051" s="245">
        <f t="shared" si="170"/>
        <v>0</v>
      </c>
      <c r="P1051" s="248"/>
      <c r="Q1051" s="285">
        <f t="shared" si="203"/>
        <v>0</v>
      </c>
      <c r="R1051" s="242">
        <f>IF(Q1051=0,0,SUMIFS('Sch A. Input'!$H42:$CJ42,'Sch A. Input'!$H$14:$CJ$14,"Recurring",'Sch A. Input'!$H$13:$CJ$13,"&lt;="&amp;$L$11,'Sch A. Input'!$H$13:$CJ$13,"&lt;="&amp;$Y$1020,'Sch A. Input'!$H$13:$CJ$13,"&gt;"&amp;$O$1020))</f>
        <v>0</v>
      </c>
      <c r="S1051" s="242">
        <f>IF(Q1051=0,0,SUMIFS('Sch A. Input'!$H42:$CJ42,'Sch A. Input'!$H$14:$CJ$14,"One-time",'Sch A. Input'!$H$13:$CJ$13,"&lt;="&amp;$L$11,'Sch A. Input'!$H$13:$CJ$13,"&lt;="&amp;$Y$1020,'Sch A. Input'!$H$13:$CJ$13,"&gt;"&amp;$O$1020))</f>
        <v>0</v>
      </c>
      <c r="T1051" s="283">
        <f t="shared" si="204"/>
        <v>0</v>
      </c>
      <c r="U1051" s="242">
        <f t="shared" si="205"/>
        <v>0</v>
      </c>
      <c r="V1051" s="242">
        <f t="shared" si="206"/>
        <v>0</v>
      </c>
      <c r="W1051" s="276">
        <f t="shared" si="188"/>
        <v>0</v>
      </c>
      <c r="X1051" s="281">
        <f t="shared" si="172"/>
        <v>0</v>
      </c>
      <c r="Y1051" s="245">
        <f t="shared" si="173"/>
        <v>0</v>
      </c>
      <c r="Z1051" s="248"/>
      <c r="AA1051" s="285">
        <f t="shared" si="207"/>
        <v>0</v>
      </c>
      <c r="AB1051" s="242">
        <f>IF(AA1051=0,0,SUMIFS('Sch A. Input'!$H42:$CJ42,'Sch A. Input'!$H$14:$CJ$14,"Recurring",'Sch A. Input'!$H$13:$CJ$13,"&lt;="&amp;$L$11,'Sch A. Input'!$H$13:$CJ$13,"&lt;="&amp;$AI$1020,'Sch A. Input'!$H$13:$CJ$13,"&gt;"&amp;$Y$1020))</f>
        <v>0</v>
      </c>
      <c r="AC1051" s="242">
        <f>IF(AA1051=0,0,SUMIFS('Sch A. Input'!$H42:$CJ42,'Sch A. Input'!$H$14:$CJ$14,"One-time",'Sch A. Input'!$H$13:$CJ$13,"&lt;="&amp;$L$11,'Sch A. Input'!$H$13:$CJ$13,"&lt;="&amp;$AI$1020,'Sch A. Input'!$H$13:$CJ$13,"&gt;"&amp;$Y$1020))</f>
        <v>0</v>
      </c>
      <c r="AD1051" s="283">
        <f t="shared" si="208"/>
        <v>0</v>
      </c>
      <c r="AE1051" s="242">
        <f t="shared" si="209"/>
        <v>0</v>
      </c>
      <c r="AF1051" s="242">
        <f t="shared" si="210"/>
        <v>0</v>
      </c>
      <c r="AG1051" s="276">
        <f t="shared" si="193"/>
        <v>0</v>
      </c>
      <c r="AH1051" s="281">
        <f t="shared" si="175"/>
        <v>0</v>
      </c>
      <c r="AI1051" s="245">
        <f t="shared" si="176"/>
        <v>0</v>
      </c>
      <c r="AK1051" s="285">
        <f t="shared" si="211"/>
        <v>0</v>
      </c>
      <c r="AL1051" s="242">
        <f>IF(AK1051=0,0,SUMIFS('Sch A. Input'!$H42:$CJ42,'Sch A. Input'!$H$14:$CJ$14,"Recurring",'Sch A. Input'!$H$13:$CJ$13,"&lt;="&amp;$L$11,'Sch A. Input'!$H$13:$CJ$13,"&lt;="&amp;$AS$1020,'Sch A. Input'!$H$13:$CJ$13,"&gt;"&amp;$AI$1020))</f>
        <v>0</v>
      </c>
      <c r="AM1051" s="242">
        <f>IF(AK1051=0,0,SUMIFS('Sch A. Input'!$H42:$CJ42,'Sch A. Input'!$H$14:$CJ$14,"One-time",'Sch A. Input'!$H$13:$CJ$13,"&lt;="&amp;$L$11,'Sch A. Input'!$H$13:$CJ$13,"&lt;="&amp;$AS$1020,'Sch A. Input'!$H$13:$CJ$13,"&gt;"&amp;$AI$1020))</f>
        <v>0</v>
      </c>
      <c r="AN1051" s="283">
        <f t="shared" si="212"/>
        <v>0</v>
      </c>
      <c r="AO1051" s="242">
        <f t="shared" si="213"/>
        <v>0</v>
      </c>
      <c r="AP1051" s="242">
        <f t="shared" si="214"/>
        <v>0</v>
      </c>
      <c r="AQ1051" s="276">
        <f t="shared" si="198"/>
        <v>0</v>
      </c>
      <c r="AR1051" s="281">
        <f t="shared" si="177"/>
        <v>0</v>
      </c>
      <c r="AS1051" s="245">
        <f t="shared" si="178"/>
        <v>0</v>
      </c>
      <c r="AY1051" s="160"/>
      <c r="AZ1051" s="160"/>
      <c r="BK1051" s="2"/>
      <c r="BL1051" s="2"/>
      <c r="BM1051" s="2"/>
      <c r="BN1051" s="2"/>
      <c r="BO1051" s="2"/>
      <c r="BP1051" s="2"/>
      <c r="BQ1051" s="2"/>
      <c r="BR1051" s="2"/>
      <c r="BS1051" s="2"/>
      <c r="BT1051" s="2"/>
      <c r="BU1051" s="2"/>
      <c r="BV1051" s="2"/>
      <c r="BW1051" s="2"/>
      <c r="BX1051" s="2"/>
      <c r="BY1051" s="2"/>
      <c r="BZ1051" s="2"/>
      <c r="CA1051" s="2"/>
      <c r="CI1051"/>
      <c r="CJ1051"/>
      <c r="CK1051"/>
      <c r="CL1051"/>
      <c r="CM1051"/>
      <c r="CN1051"/>
      <c r="CO1051"/>
      <c r="CP1051"/>
      <c r="CQ1051"/>
      <c r="CR1051"/>
      <c r="CS1051"/>
      <c r="CT1051"/>
      <c r="CU1051"/>
      <c r="CV1051"/>
      <c r="CW1051"/>
      <c r="CX1051"/>
    </row>
    <row r="1052" spans="2:102" x14ac:dyDescent="0.35">
      <c r="B1052" s="70" t="str">
        <f t="shared" ref="B1052:F1052" si="240">B45</f>
        <v/>
      </c>
      <c r="C1052" s="166" t="str">
        <f t="shared" si="240"/>
        <v/>
      </c>
      <c r="D1052" s="273" t="str">
        <f t="shared" si="240"/>
        <v/>
      </c>
      <c r="E1052" s="273">
        <f t="shared" si="240"/>
        <v>45016</v>
      </c>
      <c r="F1052" s="273">
        <f t="shared" si="240"/>
        <v>0</v>
      </c>
      <c r="G1052" s="98">
        <f t="shared" si="167"/>
        <v>0</v>
      </c>
      <c r="H1052" s="242">
        <f>IF(G1052=0,0,SUMIFS('Sch A. Input'!$H43:$CJ43,'Sch A. Input'!$H$14:$CJ$14,"Recurring",'Sch A. Input'!$H$13:$CJ$13,"&lt;="&amp;$O$1020,'Sch A. Input'!$H$13:$CJ$13,"&lt;="&amp;$L$11))</f>
        <v>0</v>
      </c>
      <c r="I1052" s="242">
        <f>IF(G1052=0,0,SUMIFS('Sch A. Input'!$H43:$CJ43,'Sch A. Input'!$H$14:$CJ$14,"One-time",'Sch A. Input'!$H$13:$CJ$13,"&lt;="&amp;$O$1020,'Sch A. Input'!$H$13:$CJ$13,"&lt;="&amp;$L$11))</f>
        <v>0</v>
      </c>
      <c r="J1052" s="283">
        <f t="shared" si="200"/>
        <v>0</v>
      </c>
      <c r="K1052" s="242">
        <f t="shared" si="201"/>
        <v>0</v>
      </c>
      <c r="L1052" s="242">
        <f t="shared" si="202"/>
        <v>0</v>
      </c>
      <c r="M1052" s="276">
        <f t="shared" si="183"/>
        <v>0</v>
      </c>
      <c r="N1052" s="281">
        <f t="shared" si="169"/>
        <v>0</v>
      </c>
      <c r="O1052" s="245">
        <f t="shared" si="170"/>
        <v>0</v>
      </c>
      <c r="P1052" s="248"/>
      <c r="Q1052" s="285">
        <f t="shared" si="203"/>
        <v>0</v>
      </c>
      <c r="R1052" s="242">
        <f>IF(Q1052=0,0,SUMIFS('Sch A. Input'!$H43:$CJ43,'Sch A. Input'!$H$14:$CJ$14,"Recurring",'Sch A. Input'!$H$13:$CJ$13,"&lt;="&amp;$L$11,'Sch A. Input'!$H$13:$CJ$13,"&lt;="&amp;$Y$1020,'Sch A. Input'!$H$13:$CJ$13,"&gt;"&amp;$O$1020))</f>
        <v>0</v>
      </c>
      <c r="S1052" s="242">
        <f>IF(Q1052=0,0,SUMIFS('Sch A. Input'!$H43:$CJ43,'Sch A. Input'!$H$14:$CJ$14,"One-time",'Sch A. Input'!$H$13:$CJ$13,"&lt;="&amp;$L$11,'Sch A. Input'!$H$13:$CJ$13,"&lt;="&amp;$Y$1020,'Sch A. Input'!$H$13:$CJ$13,"&gt;"&amp;$O$1020))</f>
        <v>0</v>
      </c>
      <c r="T1052" s="283">
        <f t="shared" si="204"/>
        <v>0</v>
      </c>
      <c r="U1052" s="242">
        <f t="shared" si="205"/>
        <v>0</v>
      </c>
      <c r="V1052" s="242">
        <f t="shared" si="206"/>
        <v>0</v>
      </c>
      <c r="W1052" s="276">
        <f t="shared" si="188"/>
        <v>0</v>
      </c>
      <c r="X1052" s="281">
        <f t="shared" si="172"/>
        <v>0</v>
      </c>
      <c r="Y1052" s="245">
        <f t="shared" si="173"/>
        <v>0</v>
      </c>
      <c r="Z1052" s="248"/>
      <c r="AA1052" s="285">
        <f t="shared" si="207"/>
        <v>0</v>
      </c>
      <c r="AB1052" s="242">
        <f>IF(AA1052=0,0,SUMIFS('Sch A. Input'!$H43:$CJ43,'Sch A. Input'!$H$14:$CJ$14,"Recurring",'Sch A. Input'!$H$13:$CJ$13,"&lt;="&amp;$L$11,'Sch A. Input'!$H$13:$CJ$13,"&lt;="&amp;$AI$1020,'Sch A. Input'!$H$13:$CJ$13,"&gt;"&amp;$Y$1020))</f>
        <v>0</v>
      </c>
      <c r="AC1052" s="242">
        <f>IF(AA1052=0,0,SUMIFS('Sch A. Input'!$H43:$CJ43,'Sch A. Input'!$H$14:$CJ$14,"One-time",'Sch A. Input'!$H$13:$CJ$13,"&lt;="&amp;$L$11,'Sch A. Input'!$H$13:$CJ$13,"&lt;="&amp;$AI$1020,'Sch A. Input'!$H$13:$CJ$13,"&gt;"&amp;$Y$1020))</f>
        <v>0</v>
      </c>
      <c r="AD1052" s="283">
        <f t="shared" si="208"/>
        <v>0</v>
      </c>
      <c r="AE1052" s="242">
        <f t="shared" si="209"/>
        <v>0</v>
      </c>
      <c r="AF1052" s="242">
        <f t="shared" si="210"/>
        <v>0</v>
      </c>
      <c r="AG1052" s="276">
        <f t="shared" si="193"/>
        <v>0</v>
      </c>
      <c r="AH1052" s="281">
        <f t="shared" si="175"/>
        <v>0</v>
      </c>
      <c r="AI1052" s="245">
        <f t="shared" si="176"/>
        <v>0</v>
      </c>
      <c r="AK1052" s="285">
        <f t="shared" si="211"/>
        <v>0</v>
      </c>
      <c r="AL1052" s="242">
        <f>IF(AK1052=0,0,SUMIFS('Sch A. Input'!$H43:$CJ43,'Sch A. Input'!$H$14:$CJ$14,"Recurring",'Sch A. Input'!$H$13:$CJ$13,"&lt;="&amp;$L$11,'Sch A. Input'!$H$13:$CJ$13,"&lt;="&amp;$AS$1020,'Sch A. Input'!$H$13:$CJ$13,"&gt;"&amp;$AI$1020))</f>
        <v>0</v>
      </c>
      <c r="AM1052" s="242">
        <f>IF(AK1052=0,0,SUMIFS('Sch A. Input'!$H43:$CJ43,'Sch A. Input'!$H$14:$CJ$14,"One-time",'Sch A. Input'!$H$13:$CJ$13,"&lt;="&amp;$L$11,'Sch A. Input'!$H$13:$CJ$13,"&lt;="&amp;$AS$1020,'Sch A. Input'!$H$13:$CJ$13,"&gt;"&amp;$AI$1020))</f>
        <v>0</v>
      </c>
      <c r="AN1052" s="283">
        <f t="shared" si="212"/>
        <v>0</v>
      </c>
      <c r="AO1052" s="242">
        <f t="shared" si="213"/>
        <v>0</v>
      </c>
      <c r="AP1052" s="242">
        <f t="shared" si="214"/>
        <v>0</v>
      </c>
      <c r="AQ1052" s="276">
        <f t="shared" si="198"/>
        <v>0</v>
      </c>
      <c r="AR1052" s="281">
        <f t="shared" si="177"/>
        <v>0</v>
      </c>
      <c r="AS1052" s="245">
        <f t="shared" si="178"/>
        <v>0</v>
      </c>
      <c r="AY1052" s="160"/>
      <c r="AZ1052" s="160"/>
      <c r="BK1052" s="2"/>
      <c r="BL1052" s="2"/>
      <c r="BM1052" s="2"/>
      <c r="BN1052" s="2"/>
      <c r="BO1052" s="2"/>
      <c r="BP1052" s="2"/>
      <c r="BQ1052" s="2"/>
      <c r="BR1052" s="2"/>
      <c r="BS1052" s="2"/>
      <c r="BT1052" s="2"/>
      <c r="BU1052" s="2"/>
      <c r="BV1052" s="2"/>
      <c r="BW1052" s="2"/>
      <c r="BX1052" s="2"/>
      <c r="BY1052" s="2"/>
      <c r="BZ1052" s="2"/>
      <c r="CA1052" s="2"/>
      <c r="CI1052"/>
      <c r="CJ1052"/>
      <c r="CK1052"/>
      <c r="CL1052"/>
      <c r="CM1052"/>
      <c r="CN1052"/>
      <c r="CO1052"/>
      <c r="CP1052"/>
      <c r="CQ1052"/>
      <c r="CR1052"/>
      <c r="CS1052"/>
      <c r="CT1052"/>
      <c r="CU1052"/>
      <c r="CV1052"/>
      <c r="CW1052"/>
      <c r="CX1052"/>
    </row>
    <row r="1053" spans="2:102" x14ac:dyDescent="0.35">
      <c r="B1053" s="70" t="str">
        <f t="shared" ref="B1053:F1053" si="241">B46</f>
        <v/>
      </c>
      <c r="C1053" s="166" t="str">
        <f t="shared" si="241"/>
        <v/>
      </c>
      <c r="D1053" s="273" t="str">
        <f t="shared" si="241"/>
        <v/>
      </c>
      <c r="E1053" s="273">
        <f t="shared" si="241"/>
        <v>45016</v>
      </c>
      <c r="F1053" s="273">
        <f t="shared" si="241"/>
        <v>0</v>
      </c>
      <c r="G1053" s="98">
        <f t="shared" si="167"/>
        <v>0</v>
      </c>
      <c r="H1053" s="242">
        <f>IF(G1053=0,0,SUMIFS('Sch A. Input'!$H44:$CJ44,'Sch A. Input'!$H$14:$CJ$14,"Recurring",'Sch A. Input'!$H$13:$CJ$13,"&lt;="&amp;$O$1020,'Sch A. Input'!$H$13:$CJ$13,"&lt;="&amp;$L$11))</f>
        <v>0</v>
      </c>
      <c r="I1053" s="242">
        <f>IF(G1053=0,0,SUMIFS('Sch A. Input'!$H44:$CJ44,'Sch A. Input'!$H$14:$CJ$14,"One-time",'Sch A. Input'!$H$13:$CJ$13,"&lt;="&amp;$O$1020,'Sch A. Input'!$H$13:$CJ$13,"&lt;="&amp;$L$11))</f>
        <v>0</v>
      </c>
      <c r="J1053" s="283">
        <f t="shared" si="200"/>
        <v>0</v>
      </c>
      <c r="K1053" s="242">
        <f t="shared" si="201"/>
        <v>0</v>
      </c>
      <c r="L1053" s="242">
        <f t="shared" si="202"/>
        <v>0</v>
      </c>
      <c r="M1053" s="276">
        <f t="shared" si="183"/>
        <v>0</v>
      </c>
      <c r="N1053" s="281">
        <f t="shared" si="169"/>
        <v>0</v>
      </c>
      <c r="O1053" s="245">
        <f t="shared" si="170"/>
        <v>0</v>
      </c>
      <c r="P1053" s="248"/>
      <c r="Q1053" s="285">
        <f t="shared" si="203"/>
        <v>0</v>
      </c>
      <c r="R1053" s="242">
        <f>IF(Q1053=0,0,SUMIFS('Sch A. Input'!$H44:$CJ44,'Sch A. Input'!$H$14:$CJ$14,"Recurring",'Sch A. Input'!$H$13:$CJ$13,"&lt;="&amp;$L$11,'Sch A. Input'!$H$13:$CJ$13,"&lt;="&amp;$Y$1020,'Sch A. Input'!$H$13:$CJ$13,"&gt;"&amp;$O$1020))</f>
        <v>0</v>
      </c>
      <c r="S1053" s="242">
        <f>IF(Q1053=0,0,SUMIFS('Sch A. Input'!$H44:$CJ44,'Sch A. Input'!$H$14:$CJ$14,"One-time",'Sch A. Input'!$H$13:$CJ$13,"&lt;="&amp;$L$11,'Sch A. Input'!$H$13:$CJ$13,"&lt;="&amp;$Y$1020,'Sch A. Input'!$H$13:$CJ$13,"&gt;"&amp;$O$1020))</f>
        <v>0</v>
      </c>
      <c r="T1053" s="283">
        <f t="shared" si="204"/>
        <v>0</v>
      </c>
      <c r="U1053" s="242">
        <f t="shared" si="205"/>
        <v>0</v>
      </c>
      <c r="V1053" s="242">
        <f t="shared" si="206"/>
        <v>0</v>
      </c>
      <c r="W1053" s="276">
        <f t="shared" si="188"/>
        <v>0</v>
      </c>
      <c r="X1053" s="281">
        <f t="shared" si="172"/>
        <v>0</v>
      </c>
      <c r="Y1053" s="245">
        <f t="shared" si="173"/>
        <v>0</v>
      </c>
      <c r="Z1053" s="248"/>
      <c r="AA1053" s="285">
        <f t="shared" si="207"/>
        <v>0</v>
      </c>
      <c r="AB1053" s="242">
        <f>IF(AA1053=0,0,SUMIFS('Sch A. Input'!$H44:$CJ44,'Sch A. Input'!$H$14:$CJ$14,"Recurring",'Sch A. Input'!$H$13:$CJ$13,"&lt;="&amp;$L$11,'Sch A. Input'!$H$13:$CJ$13,"&lt;="&amp;$AI$1020,'Sch A. Input'!$H$13:$CJ$13,"&gt;"&amp;$Y$1020))</f>
        <v>0</v>
      </c>
      <c r="AC1053" s="242">
        <f>IF(AA1053=0,0,SUMIFS('Sch A. Input'!$H44:$CJ44,'Sch A. Input'!$H$14:$CJ$14,"One-time",'Sch A. Input'!$H$13:$CJ$13,"&lt;="&amp;$L$11,'Sch A. Input'!$H$13:$CJ$13,"&lt;="&amp;$AI$1020,'Sch A. Input'!$H$13:$CJ$13,"&gt;"&amp;$Y$1020))</f>
        <v>0</v>
      </c>
      <c r="AD1053" s="283">
        <f t="shared" si="208"/>
        <v>0</v>
      </c>
      <c r="AE1053" s="242">
        <f t="shared" si="209"/>
        <v>0</v>
      </c>
      <c r="AF1053" s="242">
        <f t="shared" si="210"/>
        <v>0</v>
      </c>
      <c r="AG1053" s="276">
        <f t="shared" si="193"/>
        <v>0</v>
      </c>
      <c r="AH1053" s="281">
        <f t="shared" si="175"/>
        <v>0</v>
      </c>
      <c r="AI1053" s="245">
        <f t="shared" si="176"/>
        <v>0</v>
      </c>
      <c r="AK1053" s="285">
        <f t="shared" si="211"/>
        <v>0</v>
      </c>
      <c r="AL1053" s="242">
        <f>IF(AK1053=0,0,SUMIFS('Sch A. Input'!$H44:$CJ44,'Sch A. Input'!$H$14:$CJ$14,"Recurring",'Sch A. Input'!$H$13:$CJ$13,"&lt;="&amp;$L$11,'Sch A. Input'!$H$13:$CJ$13,"&lt;="&amp;$AS$1020,'Sch A. Input'!$H$13:$CJ$13,"&gt;"&amp;$AI$1020))</f>
        <v>0</v>
      </c>
      <c r="AM1053" s="242">
        <f>IF(AK1053=0,0,SUMIFS('Sch A. Input'!$H44:$CJ44,'Sch A. Input'!$H$14:$CJ$14,"One-time",'Sch A. Input'!$H$13:$CJ$13,"&lt;="&amp;$L$11,'Sch A. Input'!$H$13:$CJ$13,"&lt;="&amp;$AS$1020,'Sch A. Input'!$H$13:$CJ$13,"&gt;"&amp;$AI$1020))</f>
        <v>0</v>
      </c>
      <c r="AN1053" s="283">
        <f t="shared" si="212"/>
        <v>0</v>
      </c>
      <c r="AO1053" s="242">
        <f t="shared" si="213"/>
        <v>0</v>
      </c>
      <c r="AP1053" s="242">
        <f t="shared" si="214"/>
        <v>0</v>
      </c>
      <c r="AQ1053" s="276">
        <f t="shared" si="198"/>
        <v>0</v>
      </c>
      <c r="AR1053" s="281">
        <f t="shared" si="177"/>
        <v>0</v>
      </c>
      <c r="AS1053" s="245">
        <f t="shared" si="178"/>
        <v>0</v>
      </c>
      <c r="AY1053" s="160"/>
      <c r="AZ1053" s="160"/>
      <c r="BK1053" s="2"/>
      <c r="BL1053" s="2"/>
      <c r="BM1053" s="2"/>
      <c r="BN1053" s="2"/>
      <c r="BO1053" s="2"/>
      <c r="BP1053" s="2"/>
      <c r="BQ1053" s="2"/>
      <c r="BR1053" s="2"/>
      <c r="BS1053" s="2"/>
      <c r="BT1053" s="2"/>
      <c r="BU1053" s="2"/>
      <c r="BV1053" s="2"/>
      <c r="BW1053" s="2"/>
      <c r="BX1053" s="2"/>
      <c r="BY1053" s="2"/>
      <c r="BZ1053" s="2"/>
      <c r="CA1053" s="2"/>
      <c r="CI1053"/>
      <c r="CJ1053"/>
      <c r="CK1053"/>
      <c r="CL1053"/>
      <c r="CM1053"/>
      <c r="CN1053"/>
      <c r="CO1053"/>
      <c r="CP1053"/>
      <c r="CQ1053"/>
      <c r="CR1053"/>
      <c r="CS1053"/>
      <c r="CT1053"/>
      <c r="CU1053"/>
      <c r="CV1053"/>
      <c r="CW1053"/>
      <c r="CX1053"/>
    </row>
    <row r="1054" spans="2:102" x14ac:dyDescent="0.35">
      <c r="B1054" s="70" t="str">
        <f t="shared" ref="B1054:F1054" si="242">B47</f>
        <v/>
      </c>
      <c r="C1054" s="166" t="str">
        <f t="shared" si="242"/>
        <v/>
      </c>
      <c r="D1054" s="273" t="str">
        <f t="shared" si="242"/>
        <v/>
      </c>
      <c r="E1054" s="273">
        <f t="shared" si="242"/>
        <v>45016</v>
      </c>
      <c r="F1054" s="273">
        <f t="shared" si="242"/>
        <v>0</v>
      </c>
      <c r="G1054" s="98">
        <f t="shared" si="167"/>
        <v>0</v>
      </c>
      <c r="H1054" s="242">
        <f>IF(G1054=0,0,SUMIFS('Sch A. Input'!$H45:$CJ45,'Sch A. Input'!$H$14:$CJ$14,"Recurring",'Sch A. Input'!$H$13:$CJ$13,"&lt;="&amp;$O$1020,'Sch A. Input'!$H$13:$CJ$13,"&lt;="&amp;$L$11))</f>
        <v>0</v>
      </c>
      <c r="I1054" s="242">
        <f>IF(G1054=0,0,SUMIFS('Sch A. Input'!$H45:$CJ45,'Sch A. Input'!$H$14:$CJ$14,"One-time",'Sch A. Input'!$H$13:$CJ$13,"&lt;="&amp;$O$1020,'Sch A. Input'!$H$13:$CJ$13,"&lt;="&amp;$L$11))</f>
        <v>0</v>
      </c>
      <c r="J1054" s="283">
        <f t="shared" si="200"/>
        <v>0</v>
      </c>
      <c r="K1054" s="242">
        <f t="shared" si="201"/>
        <v>0</v>
      </c>
      <c r="L1054" s="242">
        <f t="shared" si="202"/>
        <v>0</v>
      </c>
      <c r="M1054" s="276">
        <f t="shared" si="183"/>
        <v>0</v>
      </c>
      <c r="N1054" s="281">
        <f t="shared" si="169"/>
        <v>0</v>
      </c>
      <c r="O1054" s="245">
        <f t="shared" si="170"/>
        <v>0</v>
      </c>
      <c r="P1054" s="248"/>
      <c r="Q1054" s="285">
        <f t="shared" si="203"/>
        <v>0</v>
      </c>
      <c r="R1054" s="242">
        <f>IF(Q1054=0,0,SUMIFS('Sch A. Input'!$H45:$CJ45,'Sch A. Input'!$H$14:$CJ$14,"Recurring",'Sch A. Input'!$H$13:$CJ$13,"&lt;="&amp;$L$11,'Sch A. Input'!$H$13:$CJ$13,"&lt;="&amp;$Y$1020,'Sch A. Input'!$H$13:$CJ$13,"&gt;"&amp;$O$1020))</f>
        <v>0</v>
      </c>
      <c r="S1054" s="242">
        <f>IF(Q1054=0,0,SUMIFS('Sch A. Input'!$H45:$CJ45,'Sch A. Input'!$H$14:$CJ$14,"One-time",'Sch A. Input'!$H$13:$CJ$13,"&lt;="&amp;$L$11,'Sch A. Input'!$H$13:$CJ$13,"&lt;="&amp;$Y$1020,'Sch A. Input'!$H$13:$CJ$13,"&gt;"&amp;$O$1020))</f>
        <v>0</v>
      </c>
      <c r="T1054" s="283">
        <f t="shared" si="204"/>
        <v>0</v>
      </c>
      <c r="U1054" s="242">
        <f t="shared" si="205"/>
        <v>0</v>
      </c>
      <c r="V1054" s="242">
        <f t="shared" si="206"/>
        <v>0</v>
      </c>
      <c r="W1054" s="276">
        <f t="shared" si="188"/>
        <v>0</v>
      </c>
      <c r="X1054" s="281">
        <f t="shared" si="172"/>
        <v>0</v>
      </c>
      <c r="Y1054" s="245">
        <f t="shared" si="173"/>
        <v>0</v>
      </c>
      <c r="Z1054" s="248"/>
      <c r="AA1054" s="285">
        <f t="shared" si="207"/>
        <v>0</v>
      </c>
      <c r="AB1054" s="242">
        <f>IF(AA1054=0,0,SUMIFS('Sch A. Input'!$H45:$CJ45,'Sch A. Input'!$H$14:$CJ$14,"Recurring",'Sch A. Input'!$H$13:$CJ$13,"&lt;="&amp;$L$11,'Sch A. Input'!$H$13:$CJ$13,"&lt;="&amp;$AI$1020,'Sch A. Input'!$H$13:$CJ$13,"&gt;"&amp;$Y$1020))</f>
        <v>0</v>
      </c>
      <c r="AC1054" s="242">
        <f>IF(AA1054=0,0,SUMIFS('Sch A. Input'!$H45:$CJ45,'Sch A. Input'!$H$14:$CJ$14,"One-time",'Sch A. Input'!$H$13:$CJ$13,"&lt;="&amp;$L$11,'Sch A. Input'!$H$13:$CJ$13,"&lt;="&amp;$AI$1020,'Sch A. Input'!$H$13:$CJ$13,"&gt;"&amp;$Y$1020))</f>
        <v>0</v>
      </c>
      <c r="AD1054" s="283">
        <f t="shared" si="208"/>
        <v>0</v>
      </c>
      <c r="AE1054" s="242">
        <f t="shared" si="209"/>
        <v>0</v>
      </c>
      <c r="AF1054" s="242">
        <f t="shared" si="210"/>
        <v>0</v>
      </c>
      <c r="AG1054" s="276">
        <f t="shared" si="193"/>
        <v>0</v>
      </c>
      <c r="AH1054" s="281">
        <f t="shared" si="175"/>
        <v>0</v>
      </c>
      <c r="AI1054" s="245">
        <f t="shared" si="176"/>
        <v>0</v>
      </c>
      <c r="AK1054" s="285">
        <f t="shared" si="211"/>
        <v>0</v>
      </c>
      <c r="AL1054" s="242">
        <f>IF(AK1054=0,0,SUMIFS('Sch A. Input'!$H45:$CJ45,'Sch A. Input'!$H$14:$CJ$14,"Recurring",'Sch A. Input'!$H$13:$CJ$13,"&lt;="&amp;$L$11,'Sch A. Input'!$H$13:$CJ$13,"&lt;="&amp;$AS$1020,'Sch A. Input'!$H$13:$CJ$13,"&gt;"&amp;$AI$1020))</f>
        <v>0</v>
      </c>
      <c r="AM1054" s="242">
        <f>IF(AK1054=0,0,SUMIFS('Sch A. Input'!$H45:$CJ45,'Sch A. Input'!$H$14:$CJ$14,"One-time",'Sch A. Input'!$H$13:$CJ$13,"&lt;="&amp;$L$11,'Sch A. Input'!$H$13:$CJ$13,"&lt;="&amp;$AS$1020,'Sch A. Input'!$H$13:$CJ$13,"&gt;"&amp;$AI$1020))</f>
        <v>0</v>
      </c>
      <c r="AN1054" s="283">
        <f t="shared" si="212"/>
        <v>0</v>
      </c>
      <c r="AO1054" s="242">
        <f t="shared" si="213"/>
        <v>0</v>
      </c>
      <c r="AP1054" s="242">
        <f t="shared" si="214"/>
        <v>0</v>
      </c>
      <c r="AQ1054" s="276">
        <f t="shared" si="198"/>
        <v>0</v>
      </c>
      <c r="AR1054" s="281">
        <f t="shared" si="177"/>
        <v>0</v>
      </c>
      <c r="AS1054" s="245">
        <f t="shared" si="178"/>
        <v>0</v>
      </c>
      <c r="AY1054" s="160"/>
      <c r="AZ1054" s="160"/>
      <c r="BK1054" s="2"/>
      <c r="BL1054" s="2"/>
      <c r="BM1054" s="2"/>
      <c r="BN1054" s="2"/>
      <c r="BO1054" s="2"/>
      <c r="BP1054" s="2"/>
      <c r="BQ1054" s="2"/>
      <c r="BR1054" s="2"/>
      <c r="BS1054" s="2"/>
      <c r="BT1054" s="2"/>
      <c r="BU1054" s="2"/>
      <c r="BV1054" s="2"/>
      <c r="BW1054" s="2"/>
      <c r="BX1054" s="2"/>
      <c r="BY1054" s="2"/>
      <c r="BZ1054" s="2"/>
      <c r="CA1054" s="2"/>
      <c r="CI1054"/>
      <c r="CJ1054"/>
      <c r="CK1054"/>
      <c r="CL1054"/>
      <c r="CM1054"/>
      <c r="CN1054"/>
      <c r="CO1054"/>
      <c r="CP1054"/>
      <c r="CQ1054"/>
      <c r="CR1054"/>
      <c r="CS1054"/>
      <c r="CT1054"/>
      <c r="CU1054"/>
      <c r="CV1054"/>
      <c r="CW1054"/>
      <c r="CX1054"/>
    </row>
    <row r="1055" spans="2:102" x14ac:dyDescent="0.35">
      <c r="B1055" s="70" t="str">
        <f t="shared" ref="B1055:F1055" si="243">B48</f>
        <v/>
      </c>
      <c r="C1055" s="166" t="str">
        <f t="shared" si="243"/>
        <v/>
      </c>
      <c r="D1055" s="273" t="str">
        <f t="shared" si="243"/>
        <v/>
      </c>
      <c r="E1055" s="273">
        <f t="shared" si="243"/>
        <v>45016</v>
      </c>
      <c r="F1055" s="273">
        <f t="shared" si="243"/>
        <v>0</v>
      </c>
      <c r="G1055" s="98">
        <f t="shared" si="167"/>
        <v>0</v>
      </c>
      <c r="H1055" s="242">
        <f>IF(G1055=0,0,SUMIFS('Sch A. Input'!$H46:$CJ46,'Sch A. Input'!$H$14:$CJ$14,"Recurring",'Sch A. Input'!$H$13:$CJ$13,"&lt;="&amp;$O$1020,'Sch A. Input'!$H$13:$CJ$13,"&lt;="&amp;$L$11))</f>
        <v>0</v>
      </c>
      <c r="I1055" s="242">
        <f>IF(G1055=0,0,SUMIFS('Sch A. Input'!$H46:$CJ46,'Sch A. Input'!$H$14:$CJ$14,"One-time",'Sch A. Input'!$H$13:$CJ$13,"&lt;="&amp;$O$1020,'Sch A. Input'!$H$13:$CJ$13,"&lt;="&amp;$L$11))</f>
        <v>0</v>
      </c>
      <c r="J1055" s="283">
        <f t="shared" si="200"/>
        <v>0</v>
      </c>
      <c r="K1055" s="242">
        <f t="shared" si="201"/>
        <v>0</v>
      </c>
      <c r="L1055" s="242">
        <f t="shared" si="202"/>
        <v>0</v>
      </c>
      <c r="M1055" s="276">
        <f t="shared" si="183"/>
        <v>0</v>
      </c>
      <c r="N1055" s="281">
        <f t="shared" si="169"/>
        <v>0</v>
      </c>
      <c r="O1055" s="245">
        <f t="shared" si="170"/>
        <v>0</v>
      </c>
      <c r="P1055" s="248"/>
      <c r="Q1055" s="285">
        <f t="shared" si="203"/>
        <v>0</v>
      </c>
      <c r="R1055" s="242">
        <f>IF(Q1055=0,0,SUMIFS('Sch A. Input'!$H46:$CJ46,'Sch A. Input'!$H$14:$CJ$14,"Recurring",'Sch A. Input'!$H$13:$CJ$13,"&lt;="&amp;$L$11,'Sch A. Input'!$H$13:$CJ$13,"&lt;="&amp;$Y$1020,'Sch A. Input'!$H$13:$CJ$13,"&gt;"&amp;$O$1020))</f>
        <v>0</v>
      </c>
      <c r="S1055" s="242">
        <f>IF(Q1055=0,0,SUMIFS('Sch A. Input'!$H46:$CJ46,'Sch A. Input'!$H$14:$CJ$14,"One-time",'Sch A. Input'!$H$13:$CJ$13,"&lt;="&amp;$L$11,'Sch A. Input'!$H$13:$CJ$13,"&lt;="&amp;$Y$1020,'Sch A. Input'!$H$13:$CJ$13,"&gt;"&amp;$O$1020))</f>
        <v>0</v>
      </c>
      <c r="T1055" s="283">
        <f t="shared" si="204"/>
        <v>0</v>
      </c>
      <c r="U1055" s="242">
        <f t="shared" si="205"/>
        <v>0</v>
      </c>
      <c r="V1055" s="242">
        <f t="shared" si="206"/>
        <v>0</v>
      </c>
      <c r="W1055" s="276">
        <f t="shared" si="188"/>
        <v>0</v>
      </c>
      <c r="X1055" s="281">
        <f t="shared" si="172"/>
        <v>0</v>
      </c>
      <c r="Y1055" s="245">
        <f t="shared" si="173"/>
        <v>0</v>
      </c>
      <c r="Z1055" s="248"/>
      <c r="AA1055" s="285">
        <f t="shared" si="207"/>
        <v>0</v>
      </c>
      <c r="AB1055" s="242">
        <f>IF(AA1055=0,0,SUMIFS('Sch A. Input'!$H46:$CJ46,'Sch A. Input'!$H$14:$CJ$14,"Recurring",'Sch A. Input'!$H$13:$CJ$13,"&lt;="&amp;$L$11,'Sch A. Input'!$H$13:$CJ$13,"&lt;="&amp;$AI$1020,'Sch A. Input'!$H$13:$CJ$13,"&gt;"&amp;$Y$1020))</f>
        <v>0</v>
      </c>
      <c r="AC1055" s="242">
        <f>IF(AA1055=0,0,SUMIFS('Sch A. Input'!$H46:$CJ46,'Sch A. Input'!$H$14:$CJ$14,"One-time",'Sch A. Input'!$H$13:$CJ$13,"&lt;="&amp;$L$11,'Sch A. Input'!$H$13:$CJ$13,"&lt;="&amp;$AI$1020,'Sch A. Input'!$H$13:$CJ$13,"&gt;"&amp;$Y$1020))</f>
        <v>0</v>
      </c>
      <c r="AD1055" s="283">
        <f t="shared" si="208"/>
        <v>0</v>
      </c>
      <c r="AE1055" s="242">
        <f t="shared" si="209"/>
        <v>0</v>
      </c>
      <c r="AF1055" s="242">
        <f t="shared" si="210"/>
        <v>0</v>
      </c>
      <c r="AG1055" s="276">
        <f t="shared" si="193"/>
        <v>0</v>
      </c>
      <c r="AH1055" s="281">
        <f t="shared" si="175"/>
        <v>0</v>
      </c>
      <c r="AI1055" s="245">
        <f t="shared" si="176"/>
        <v>0</v>
      </c>
      <c r="AK1055" s="285">
        <f t="shared" si="211"/>
        <v>0</v>
      </c>
      <c r="AL1055" s="242">
        <f>IF(AK1055=0,0,SUMIFS('Sch A. Input'!$H46:$CJ46,'Sch A. Input'!$H$14:$CJ$14,"Recurring",'Sch A. Input'!$H$13:$CJ$13,"&lt;="&amp;$L$11,'Sch A. Input'!$H$13:$CJ$13,"&lt;="&amp;$AS$1020,'Sch A. Input'!$H$13:$CJ$13,"&gt;"&amp;$AI$1020))</f>
        <v>0</v>
      </c>
      <c r="AM1055" s="242">
        <f>IF(AK1055=0,0,SUMIFS('Sch A. Input'!$H46:$CJ46,'Sch A. Input'!$H$14:$CJ$14,"One-time",'Sch A. Input'!$H$13:$CJ$13,"&lt;="&amp;$L$11,'Sch A. Input'!$H$13:$CJ$13,"&lt;="&amp;$AS$1020,'Sch A. Input'!$H$13:$CJ$13,"&gt;"&amp;$AI$1020))</f>
        <v>0</v>
      </c>
      <c r="AN1055" s="283">
        <f t="shared" si="212"/>
        <v>0</v>
      </c>
      <c r="AO1055" s="242">
        <f t="shared" si="213"/>
        <v>0</v>
      </c>
      <c r="AP1055" s="242">
        <f t="shared" si="214"/>
        <v>0</v>
      </c>
      <c r="AQ1055" s="276">
        <f t="shared" si="198"/>
        <v>0</v>
      </c>
      <c r="AR1055" s="281">
        <f t="shared" si="177"/>
        <v>0</v>
      </c>
      <c r="AS1055" s="245">
        <f t="shared" si="178"/>
        <v>0</v>
      </c>
      <c r="AY1055" s="160"/>
      <c r="AZ1055" s="160"/>
      <c r="BK1055" s="2"/>
      <c r="BL1055" s="2"/>
      <c r="BM1055" s="2"/>
      <c r="BN1055" s="2"/>
      <c r="BO1055" s="2"/>
      <c r="BP1055" s="2"/>
      <c r="BQ1055" s="2"/>
      <c r="BR1055" s="2"/>
      <c r="BS1055" s="2"/>
      <c r="BT1055" s="2"/>
      <c r="BU1055" s="2"/>
      <c r="BV1055" s="2"/>
      <c r="BW1055" s="2"/>
      <c r="BX1055" s="2"/>
      <c r="BY1055" s="2"/>
      <c r="BZ1055" s="2"/>
      <c r="CA1055" s="2"/>
      <c r="CI1055"/>
      <c r="CJ1055"/>
      <c r="CK1055"/>
      <c r="CL1055"/>
      <c r="CM1055"/>
      <c r="CN1055"/>
      <c r="CO1055"/>
      <c r="CP1055"/>
      <c r="CQ1055"/>
      <c r="CR1055"/>
      <c r="CS1055"/>
      <c r="CT1055"/>
      <c r="CU1055"/>
      <c r="CV1055"/>
      <c r="CW1055"/>
      <c r="CX1055"/>
    </row>
    <row r="1056" spans="2:102" x14ac:dyDescent="0.35">
      <c r="B1056" s="70" t="str">
        <f t="shared" ref="B1056:F1056" si="244">B49</f>
        <v/>
      </c>
      <c r="C1056" s="166" t="str">
        <f t="shared" si="244"/>
        <v/>
      </c>
      <c r="D1056" s="273" t="str">
        <f t="shared" si="244"/>
        <v/>
      </c>
      <c r="E1056" s="273">
        <f t="shared" si="244"/>
        <v>45016</v>
      </c>
      <c r="F1056" s="273">
        <f t="shared" si="244"/>
        <v>0</v>
      </c>
      <c r="G1056" s="98">
        <f t="shared" si="167"/>
        <v>0</v>
      </c>
      <c r="H1056" s="242">
        <f>IF(G1056=0,0,SUMIFS('Sch A. Input'!$H47:$CJ47,'Sch A. Input'!$H$14:$CJ$14,"Recurring",'Sch A. Input'!$H$13:$CJ$13,"&lt;="&amp;$O$1020,'Sch A. Input'!$H$13:$CJ$13,"&lt;="&amp;$L$11))</f>
        <v>0</v>
      </c>
      <c r="I1056" s="242">
        <f>IF(G1056=0,0,SUMIFS('Sch A. Input'!$H47:$CJ47,'Sch A. Input'!$H$14:$CJ$14,"One-time",'Sch A. Input'!$H$13:$CJ$13,"&lt;="&amp;$O$1020,'Sch A. Input'!$H$13:$CJ$13,"&lt;="&amp;$L$11))</f>
        <v>0</v>
      </c>
      <c r="J1056" s="283">
        <f t="shared" si="200"/>
        <v>0</v>
      </c>
      <c r="K1056" s="242">
        <f t="shared" si="201"/>
        <v>0</v>
      </c>
      <c r="L1056" s="242">
        <f t="shared" si="202"/>
        <v>0</v>
      </c>
      <c r="M1056" s="276">
        <f t="shared" si="183"/>
        <v>0</v>
      </c>
      <c r="N1056" s="281">
        <f t="shared" si="169"/>
        <v>0</v>
      </c>
      <c r="O1056" s="245">
        <f t="shared" si="170"/>
        <v>0</v>
      </c>
      <c r="P1056" s="248"/>
      <c r="Q1056" s="285">
        <f t="shared" si="203"/>
        <v>0</v>
      </c>
      <c r="R1056" s="242">
        <f>IF(Q1056=0,0,SUMIFS('Sch A. Input'!$H47:$CJ47,'Sch A. Input'!$H$14:$CJ$14,"Recurring",'Sch A. Input'!$H$13:$CJ$13,"&lt;="&amp;$L$11,'Sch A. Input'!$H$13:$CJ$13,"&lt;="&amp;$Y$1020,'Sch A. Input'!$H$13:$CJ$13,"&gt;"&amp;$O$1020))</f>
        <v>0</v>
      </c>
      <c r="S1056" s="242">
        <f>IF(Q1056=0,0,SUMIFS('Sch A. Input'!$H47:$CJ47,'Sch A. Input'!$H$14:$CJ$14,"One-time",'Sch A. Input'!$H$13:$CJ$13,"&lt;="&amp;$L$11,'Sch A. Input'!$H$13:$CJ$13,"&lt;="&amp;$Y$1020,'Sch A. Input'!$H$13:$CJ$13,"&gt;"&amp;$O$1020))</f>
        <v>0</v>
      </c>
      <c r="T1056" s="283">
        <f t="shared" si="204"/>
        <v>0</v>
      </c>
      <c r="U1056" s="242">
        <f t="shared" si="205"/>
        <v>0</v>
      </c>
      <c r="V1056" s="242">
        <f t="shared" si="206"/>
        <v>0</v>
      </c>
      <c r="W1056" s="276">
        <f t="shared" si="188"/>
        <v>0</v>
      </c>
      <c r="X1056" s="281">
        <f t="shared" si="172"/>
        <v>0</v>
      </c>
      <c r="Y1056" s="245">
        <f t="shared" si="173"/>
        <v>0</v>
      </c>
      <c r="Z1056" s="248"/>
      <c r="AA1056" s="285">
        <f t="shared" si="207"/>
        <v>0</v>
      </c>
      <c r="AB1056" s="242">
        <f>IF(AA1056=0,0,SUMIFS('Sch A. Input'!$H47:$CJ47,'Sch A. Input'!$H$14:$CJ$14,"Recurring",'Sch A. Input'!$H$13:$CJ$13,"&lt;="&amp;$L$11,'Sch A. Input'!$H$13:$CJ$13,"&lt;="&amp;$AI$1020,'Sch A. Input'!$H$13:$CJ$13,"&gt;"&amp;$Y$1020))</f>
        <v>0</v>
      </c>
      <c r="AC1056" s="242">
        <f>IF(AA1056=0,0,SUMIFS('Sch A. Input'!$H47:$CJ47,'Sch A. Input'!$H$14:$CJ$14,"One-time",'Sch A. Input'!$H$13:$CJ$13,"&lt;="&amp;$L$11,'Sch A. Input'!$H$13:$CJ$13,"&lt;="&amp;$AI$1020,'Sch A. Input'!$H$13:$CJ$13,"&gt;"&amp;$Y$1020))</f>
        <v>0</v>
      </c>
      <c r="AD1056" s="283">
        <f t="shared" si="208"/>
        <v>0</v>
      </c>
      <c r="AE1056" s="242">
        <f t="shared" si="209"/>
        <v>0</v>
      </c>
      <c r="AF1056" s="242">
        <f t="shared" si="210"/>
        <v>0</v>
      </c>
      <c r="AG1056" s="276">
        <f t="shared" si="193"/>
        <v>0</v>
      </c>
      <c r="AH1056" s="281">
        <f t="shared" si="175"/>
        <v>0</v>
      </c>
      <c r="AI1056" s="245">
        <f t="shared" si="176"/>
        <v>0</v>
      </c>
      <c r="AK1056" s="285">
        <f t="shared" si="211"/>
        <v>0</v>
      </c>
      <c r="AL1056" s="242">
        <f>IF(AK1056=0,0,SUMIFS('Sch A. Input'!$H47:$CJ47,'Sch A. Input'!$H$14:$CJ$14,"Recurring",'Sch A. Input'!$H$13:$CJ$13,"&lt;="&amp;$L$11,'Sch A. Input'!$H$13:$CJ$13,"&lt;="&amp;$AS$1020,'Sch A. Input'!$H$13:$CJ$13,"&gt;"&amp;$AI$1020))</f>
        <v>0</v>
      </c>
      <c r="AM1056" s="242">
        <f>IF(AK1056=0,0,SUMIFS('Sch A. Input'!$H47:$CJ47,'Sch A. Input'!$H$14:$CJ$14,"One-time",'Sch A. Input'!$H$13:$CJ$13,"&lt;="&amp;$L$11,'Sch A. Input'!$H$13:$CJ$13,"&lt;="&amp;$AS$1020,'Sch A. Input'!$H$13:$CJ$13,"&gt;"&amp;$AI$1020))</f>
        <v>0</v>
      </c>
      <c r="AN1056" s="283">
        <f t="shared" si="212"/>
        <v>0</v>
      </c>
      <c r="AO1056" s="242">
        <f t="shared" si="213"/>
        <v>0</v>
      </c>
      <c r="AP1056" s="242">
        <f t="shared" si="214"/>
        <v>0</v>
      </c>
      <c r="AQ1056" s="276">
        <f t="shared" si="198"/>
        <v>0</v>
      </c>
      <c r="AR1056" s="281">
        <f t="shared" si="177"/>
        <v>0</v>
      </c>
      <c r="AS1056" s="245">
        <f t="shared" si="178"/>
        <v>0</v>
      </c>
      <c r="AY1056" s="160"/>
      <c r="AZ1056" s="160"/>
      <c r="BK1056" s="2"/>
      <c r="BL1056" s="2"/>
      <c r="BM1056" s="2"/>
      <c r="BN1056" s="2"/>
      <c r="BO1056" s="2"/>
      <c r="BP1056" s="2"/>
      <c r="BQ1056" s="2"/>
      <c r="BR1056" s="2"/>
      <c r="BS1056" s="2"/>
      <c r="BT1056" s="2"/>
      <c r="BU1056" s="2"/>
      <c r="BV1056" s="2"/>
      <c r="BW1056" s="2"/>
      <c r="BX1056" s="2"/>
      <c r="BY1056" s="2"/>
      <c r="BZ1056" s="2"/>
      <c r="CA1056" s="2"/>
      <c r="CI1056"/>
      <c r="CJ1056"/>
      <c r="CK1056"/>
      <c r="CL1056"/>
      <c r="CM1056"/>
      <c r="CN1056"/>
      <c r="CO1056"/>
      <c r="CP1056"/>
      <c r="CQ1056"/>
      <c r="CR1056"/>
      <c r="CS1056"/>
      <c r="CT1056"/>
      <c r="CU1056"/>
      <c r="CV1056"/>
      <c r="CW1056"/>
      <c r="CX1056"/>
    </row>
    <row r="1057" spans="2:102" x14ac:dyDescent="0.35">
      <c r="B1057" s="70" t="str">
        <f t="shared" ref="B1057:F1057" si="245">B50</f>
        <v/>
      </c>
      <c r="C1057" s="166" t="str">
        <f t="shared" si="245"/>
        <v/>
      </c>
      <c r="D1057" s="273" t="str">
        <f t="shared" si="245"/>
        <v/>
      </c>
      <c r="E1057" s="273">
        <f t="shared" si="245"/>
        <v>45016</v>
      </c>
      <c r="F1057" s="273">
        <f t="shared" si="245"/>
        <v>0</v>
      </c>
      <c r="G1057" s="98">
        <f t="shared" si="167"/>
        <v>0</v>
      </c>
      <c r="H1057" s="242">
        <f>IF(G1057=0,0,SUMIFS('Sch A. Input'!$H48:$CJ48,'Sch A. Input'!$H$14:$CJ$14,"Recurring",'Sch A. Input'!$H$13:$CJ$13,"&lt;="&amp;$O$1020,'Sch A. Input'!$H$13:$CJ$13,"&lt;="&amp;$L$11))</f>
        <v>0</v>
      </c>
      <c r="I1057" s="242">
        <f>IF(G1057=0,0,SUMIFS('Sch A. Input'!$H48:$CJ48,'Sch A. Input'!$H$14:$CJ$14,"One-time",'Sch A. Input'!$H$13:$CJ$13,"&lt;="&amp;$O$1020,'Sch A. Input'!$H$13:$CJ$13,"&lt;="&amp;$L$11))</f>
        <v>0</v>
      </c>
      <c r="J1057" s="283">
        <f t="shared" si="200"/>
        <v>0</v>
      </c>
      <c r="K1057" s="242">
        <f t="shared" si="201"/>
        <v>0</v>
      </c>
      <c r="L1057" s="242">
        <f t="shared" si="202"/>
        <v>0</v>
      </c>
      <c r="M1057" s="276">
        <f t="shared" si="183"/>
        <v>0</v>
      </c>
      <c r="N1057" s="281">
        <f t="shared" si="169"/>
        <v>0</v>
      </c>
      <c r="O1057" s="245">
        <f t="shared" si="170"/>
        <v>0</v>
      </c>
      <c r="P1057" s="248"/>
      <c r="Q1057" s="285">
        <f t="shared" si="203"/>
        <v>0</v>
      </c>
      <c r="R1057" s="242">
        <f>IF(Q1057=0,0,SUMIFS('Sch A. Input'!$H48:$CJ48,'Sch A. Input'!$H$14:$CJ$14,"Recurring",'Sch A. Input'!$H$13:$CJ$13,"&lt;="&amp;$L$11,'Sch A. Input'!$H$13:$CJ$13,"&lt;="&amp;$Y$1020,'Sch A. Input'!$H$13:$CJ$13,"&gt;"&amp;$O$1020))</f>
        <v>0</v>
      </c>
      <c r="S1057" s="242">
        <f>IF(Q1057=0,0,SUMIFS('Sch A. Input'!$H48:$CJ48,'Sch A. Input'!$H$14:$CJ$14,"One-time",'Sch A. Input'!$H$13:$CJ$13,"&lt;="&amp;$L$11,'Sch A. Input'!$H$13:$CJ$13,"&lt;="&amp;$Y$1020,'Sch A. Input'!$H$13:$CJ$13,"&gt;"&amp;$O$1020))</f>
        <v>0</v>
      </c>
      <c r="T1057" s="283">
        <f t="shared" si="204"/>
        <v>0</v>
      </c>
      <c r="U1057" s="242">
        <f t="shared" si="205"/>
        <v>0</v>
      </c>
      <c r="V1057" s="242">
        <f t="shared" si="206"/>
        <v>0</v>
      </c>
      <c r="W1057" s="276">
        <f t="shared" si="188"/>
        <v>0</v>
      </c>
      <c r="X1057" s="281">
        <f t="shared" si="172"/>
        <v>0</v>
      </c>
      <c r="Y1057" s="245">
        <f t="shared" si="173"/>
        <v>0</v>
      </c>
      <c r="Z1057" s="248"/>
      <c r="AA1057" s="285">
        <f t="shared" si="207"/>
        <v>0</v>
      </c>
      <c r="AB1057" s="242">
        <f>IF(AA1057=0,0,SUMIFS('Sch A. Input'!$H48:$CJ48,'Sch A. Input'!$H$14:$CJ$14,"Recurring",'Sch A. Input'!$H$13:$CJ$13,"&lt;="&amp;$L$11,'Sch A. Input'!$H$13:$CJ$13,"&lt;="&amp;$AI$1020,'Sch A. Input'!$H$13:$CJ$13,"&gt;"&amp;$Y$1020))</f>
        <v>0</v>
      </c>
      <c r="AC1057" s="242">
        <f>IF(AA1057=0,0,SUMIFS('Sch A. Input'!$H48:$CJ48,'Sch A. Input'!$H$14:$CJ$14,"One-time",'Sch A. Input'!$H$13:$CJ$13,"&lt;="&amp;$L$11,'Sch A. Input'!$H$13:$CJ$13,"&lt;="&amp;$AI$1020,'Sch A. Input'!$H$13:$CJ$13,"&gt;"&amp;$Y$1020))</f>
        <v>0</v>
      </c>
      <c r="AD1057" s="283">
        <f t="shared" si="208"/>
        <v>0</v>
      </c>
      <c r="AE1057" s="242">
        <f t="shared" si="209"/>
        <v>0</v>
      </c>
      <c r="AF1057" s="242">
        <f t="shared" si="210"/>
        <v>0</v>
      </c>
      <c r="AG1057" s="276">
        <f t="shared" si="193"/>
        <v>0</v>
      </c>
      <c r="AH1057" s="281">
        <f t="shared" si="175"/>
        <v>0</v>
      </c>
      <c r="AI1057" s="245">
        <f t="shared" si="176"/>
        <v>0</v>
      </c>
      <c r="AK1057" s="285">
        <f t="shared" si="211"/>
        <v>0</v>
      </c>
      <c r="AL1057" s="242">
        <f>IF(AK1057=0,0,SUMIFS('Sch A. Input'!$H48:$CJ48,'Sch A. Input'!$H$14:$CJ$14,"Recurring",'Sch A. Input'!$H$13:$CJ$13,"&lt;="&amp;$L$11,'Sch A. Input'!$H$13:$CJ$13,"&lt;="&amp;$AS$1020,'Sch A. Input'!$H$13:$CJ$13,"&gt;"&amp;$AI$1020))</f>
        <v>0</v>
      </c>
      <c r="AM1057" s="242">
        <f>IF(AK1057=0,0,SUMIFS('Sch A. Input'!$H48:$CJ48,'Sch A. Input'!$H$14:$CJ$14,"One-time",'Sch A. Input'!$H$13:$CJ$13,"&lt;="&amp;$L$11,'Sch A. Input'!$H$13:$CJ$13,"&lt;="&amp;$AS$1020,'Sch A. Input'!$H$13:$CJ$13,"&gt;"&amp;$AI$1020))</f>
        <v>0</v>
      </c>
      <c r="AN1057" s="283">
        <f t="shared" si="212"/>
        <v>0</v>
      </c>
      <c r="AO1057" s="242">
        <f t="shared" si="213"/>
        <v>0</v>
      </c>
      <c r="AP1057" s="242">
        <f t="shared" si="214"/>
        <v>0</v>
      </c>
      <c r="AQ1057" s="276">
        <f t="shared" si="198"/>
        <v>0</v>
      </c>
      <c r="AR1057" s="281">
        <f t="shared" si="177"/>
        <v>0</v>
      </c>
      <c r="AS1057" s="245">
        <f t="shared" si="178"/>
        <v>0</v>
      </c>
      <c r="AY1057" s="160"/>
      <c r="AZ1057" s="160"/>
      <c r="BK1057" s="2"/>
      <c r="BL1057" s="2"/>
      <c r="BM1057" s="2"/>
      <c r="BN1057" s="2"/>
      <c r="BO1057" s="2"/>
      <c r="BP1057" s="2"/>
      <c r="BQ1057" s="2"/>
      <c r="BR1057" s="2"/>
      <c r="BS1057" s="2"/>
      <c r="BT1057" s="2"/>
      <c r="BU1057" s="2"/>
      <c r="BV1057" s="2"/>
      <c r="BW1057" s="2"/>
      <c r="BX1057" s="2"/>
      <c r="BY1057" s="2"/>
      <c r="BZ1057" s="2"/>
      <c r="CA1057" s="2"/>
      <c r="CI1057"/>
      <c r="CJ1057"/>
      <c r="CK1057"/>
      <c r="CL1057"/>
      <c r="CM1057"/>
      <c r="CN1057"/>
      <c r="CO1057"/>
      <c r="CP1057"/>
      <c r="CQ1057"/>
      <c r="CR1057"/>
      <c r="CS1057"/>
      <c r="CT1057"/>
      <c r="CU1057"/>
      <c r="CV1057"/>
      <c r="CW1057"/>
      <c r="CX1057"/>
    </row>
    <row r="1058" spans="2:102" x14ac:dyDescent="0.35">
      <c r="B1058" s="70" t="str">
        <f t="shared" ref="B1058:F1058" si="246">B51</f>
        <v/>
      </c>
      <c r="C1058" s="166" t="str">
        <f t="shared" si="246"/>
        <v/>
      </c>
      <c r="D1058" s="273" t="str">
        <f t="shared" si="246"/>
        <v/>
      </c>
      <c r="E1058" s="273">
        <f t="shared" si="246"/>
        <v>45016</v>
      </c>
      <c r="F1058" s="273">
        <f t="shared" si="246"/>
        <v>0</v>
      </c>
      <c r="G1058" s="98">
        <f t="shared" si="167"/>
        <v>0</v>
      </c>
      <c r="H1058" s="242">
        <f>IF(G1058=0,0,SUMIFS('Sch A. Input'!$H49:$CJ49,'Sch A. Input'!$H$14:$CJ$14,"Recurring",'Sch A. Input'!$H$13:$CJ$13,"&lt;="&amp;$O$1020,'Sch A. Input'!$H$13:$CJ$13,"&lt;="&amp;$L$11))</f>
        <v>0</v>
      </c>
      <c r="I1058" s="242">
        <f>IF(G1058=0,0,SUMIFS('Sch A. Input'!$H49:$CJ49,'Sch A. Input'!$H$14:$CJ$14,"One-time",'Sch A. Input'!$H$13:$CJ$13,"&lt;="&amp;$O$1020,'Sch A. Input'!$H$13:$CJ$13,"&lt;="&amp;$L$11))</f>
        <v>0</v>
      </c>
      <c r="J1058" s="283">
        <f t="shared" si="200"/>
        <v>0</v>
      </c>
      <c r="K1058" s="242">
        <f t="shared" si="201"/>
        <v>0</v>
      </c>
      <c r="L1058" s="242">
        <f t="shared" si="202"/>
        <v>0</v>
      </c>
      <c r="M1058" s="276">
        <f t="shared" si="183"/>
        <v>0</v>
      </c>
      <c r="N1058" s="281">
        <f t="shared" si="169"/>
        <v>0</v>
      </c>
      <c r="O1058" s="245">
        <f t="shared" si="170"/>
        <v>0</v>
      </c>
      <c r="P1058" s="248"/>
      <c r="Q1058" s="285">
        <f t="shared" si="203"/>
        <v>0</v>
      </c>
      <c r="R1058" s="242">
        <f>IF(Q1058=0,0,SUMIFS('Sch A. Input'!$H49:$CJ49,'Sch A. Input'!$H$14:$CJ$14,"Recurring",'Sch A. Input'!$H$13:$CJ$13,"&lt;="&amp;$L$11,'Sch A. Input'!$H$13:$CJ$13,"&lt;="&amp;$Y$1020,'Sch A. Input'!$H$13:$CJ$13,"&gt;"&amp;$O$1020))</f>
        <v>0</v>
      </c>
      <c r="S1058" s="242">
        <f>IF(Q1058=0,0,SUMIFS('Sch A. Input'!$H49:$CJ49,'Sch A. Input'!$H$14:$CJ$14,"One-time",'Sch A. Input'!$H$13:$CJ$13,"&lt;="&amp;$L$11,'Sch A. Input'!$H$13:$CJ$13,"&lt;="&amp;$Y$1020,'Sch A. Input'!$H$13:$CJ$13,"&gt;"&amp;$O$1020))</f>
        <v>0</v>
      </c>
      <c r="T1058" s="283">
        <f t="shared" si="204"/>
        <v>0</v>
      </c>
      <c r="U1058" s="242">
        <f t="shared" si="205"/>
        <v>0</v>
      </c>
      <c r="V1058" s="242">
        <f t="shared" si="206"/>
        <v>0</v>
      </c>
      <c r="W1058" s="276">
        <f t="shared" si="188"/>
        <v>0</v>
      </c>
      <c r="X1058" s="281">
        <f t="shared" si="172"/>
        <v>0</v>
      </c>
      <c r="Y1058" s="245">
        <f t="shared" si="173"/>
        <v>0</v>
      </c>
      <c r="Z1058" s="248"/>
      <c r="AA1058" s="285">
        <f t="shared" si="207"/>
        <v>0</v>
      </c>
      <c r="AB1058" s="242">
        <f>IF(AA1058=0,0,SUMIFS('Sch A. Input'!$H49:$CJ49,'Sch A. Input'!$H$14:$CJ$14,"Recurring",'Sch A. Input'!$H$13:$CJ$13,"&lt;="&amp;$L$11,'Sch A. Input'!$H$13:$CJ$13,"&lt;="&amp;$AI$1020,'Sch A. Input'!$H$13:$CJ$13,"&gt;"&amp;$Y$1020))</f>
        <v>0</v>
      </c>
      <c r="AC1058" s="242">
        <f>IF(AA1058=0,0,SUMIFS('Sch A. Input'!$H49:$CJ49,'Sch A. Input'!$H$14:$CJ$14,"One-time",'Sch A. Input'!$H$13:$CJ$13,"&lt;="&amp;$L$11,'Sch A. Input'!$H$13:$CJ$13,"&lt;="&amp;$AI$1020,'Sch A. Input'!$H$13:$CJ$13,"&gt;"&amp;$Y$1020))</f>
        <v>0</v>
      </c>
      <c r="AD1058" s="283">
        <f t="shared" si="208"/>
        <v>0</v>
      </c>
      <c r="AE1058" s="242">
        <f t="shared" si="209"/>
        <v>0</v>
      </c>
      <c r="AF1058" s="242">
        <f t="shared" si="210"/>
        <v>0</v>
      </c>
      <c r="AG1058" s="276">
        <f t="shared" si="193"/>
        <v>0</v>
      </c>
      <c r="AH1058" s="281">
        <f t="shared" si="175"/>
        <v>0</v>
      </c>
      <c r="AI1058" s="245">
        <f t="shared" si="176"/>
        <v>0</v>
      </c>
      <c r="AK1058" s="285">
        <f t="shared" si="211"/>
        <v>0</v>
      </c>
      <c r="AL1058" s="242">
        <f>IF(AK1058=0,0,SUMIFS('Sch A. Input'!$H49:$CJ49,'Sch A. Input'!$H$14:$CJ$14,"Recurring",'Sch A. Input'!$H$13:$CJ$13,"&lt;="&amp;$L$11,'Sch A. Input'!$H$13:$CJ$13,"&lt;="&amp;$AS$1020,'Sch A. Input'!$H$13:$CJ$13,"&gt;"&amp;$AI$1020))</f>
        <v>0</v>
      </c>
      <c r="AM1058" s="242">
        <f>IF(AK1058=0,0,SUMIFS('Sch A. Input'!$H49:$CJ49,'Sch A. Input'!$H$14:$CJ$14,"One-time",'Sch A. Input'!$H$13:$CJ$13,"&lt;="&amp;$L$11,'Sch A. Input'!$H$13:$CJ$13,"&lt;="&amp;$AS$1020,'Sch A. Input'!$H$13:$CJ$13,"&gt;"&amp;$AI$1020))</f>
        <v>0</v>
      </c>
      <c r="AN1058" s="283">
        <f t="shared" si="212"/>
        <v>0</v>
      </c>
      <c r="AO1058" s="242">
        <f t="shared" si="213"/>
        <v>0</v>
      </c>
      <c r="AP1058" s="242">
        <f t="shared" si="214"/>
        <v>0</v>
      </c>
      <c r="AQ1058" s="276">
        <f t="shared" si="198"/>
        <v>0</v>
      </c>
      <c r="AR1058" s="281">
        <f t="shared" si="177"/>
        <v>0</v>
      </c>
      <c r="AS1058" s="245">
        <f t="shared" si="178"/>
        <v>0</v>
      </c>
      <c r="AY1058" s="160"/>
      <c r="AZ1058" s="160"/>
      <c r="BK1058" s="2"/>
      <c r="BL1058" s="2"/>
      <c r="BM1058" s="2"/>
      <c r="BN1058" s="2"/>
      <c r="BO1058" s="2"/>
      <c r="BP1058" s="2"/>
      <c r="BQ1058" s="2"/>
      <c r="BR1058" s="2"/>
      <c r="BS1058" s="2"/>
      <c r="BT1058" s="2"/>
      <c r="BU1058" s="2"/>
      <c r="BV1058" s="2"/>
      <c r="BW1058" s="2"/>
      <c r="BX1058" s="2"/>
      <c r="BY1058" s="2"/>
      <c r="BZ1058" s="2"/>
      <c r="CA1058" s="2"/>
      <c r="CI1058"/>
      <c r="CJ1058"/>
      <c r="CK1058"/>
      <c r="CL1058"/>
      <c r="CM1058"/>
      <c r="CN1058"/>
      <c r="CO1058"/>
      <c r="CP1058"/>
      <c r="CQ1058"/>
      <c r="CR1058"/>
      <c r="CS1058"/>
      <c r="CT1058"/>
      <c r="CU1058"/>
      <c r="CV1058"/>
      <c r="CW1058"/>
      <c r="CX1058"/>
    </row>
    <row r="1059" spans="2:102" x14ac:dyDescent="0.35">
      <c r="B1059" s="70" t="str">
        <f t="shared" ref="B1059:F1059" si="247">B52</f>
        <v/>
      </c>
      <c r="C1059" s="166" t="str">
        <f t="shared" si="247"/>
        <v/>
      </c>
      <c r="D1059" s="273" t="str">
        <f t="shared" si="247"/>
        <v/>
      </c>
      <c r="E1059" s="273">
        <f t="shared" si="247"/>
        <v>45016</v>
      </c>
      <c r="F1059" s="273">
        <f t="shared" si="247"/>
        <v>0</v>
      </c>
      <c r="G1059" s="98">
        <f t="shared" si="167"/>
        <v>0</v>
      </c>
      <c r="H1059" s="242">
        <f>IF(G1059=0,0,SUMIFS('Sch A. Input'!$H50:$CJ50,'Sch A. Input'!$H$14:$CJ$14,"Recurring",'Sch A. Input'!$H$13:$CJ$13,"&lt;="&amp;$O$1020,'Sch A. Input'!$H$13:$CJ$13,"&lt;="&amp;$L$11))</f>
        <v>0</v>
      </c>
      <c r="I1059" s="242">
        <f>IF(G1059=0,0,SUMIFS('Sch A. Input'!$H50:$CJ50,'Sch A. Input'!$H$14:$CJ$14,"One-time",'Sch A. Input'!$H$13:$CJ$13,"&lt;="&amp;$O$1020,'Sch A. Input'!$H$13:$CJ$13,"&lt;="&amp;$L$11))</f>
        <v>0</v>
      </c>
      <c r="J1059" s="283">
        <f t="shared" si="200"/>
        <v>0</v>
      </c>
      <c r="K1059" s="242">
        <f t="shared" si="201"/>
        <v>0</v>
      </c>
      <c r="L1059" s="242">
        <f t="shared" si="202"/>
        <v>0</v>
      </c>
      <c r="M1059" s="276">
        <f t="shared" si="183"/>
        <v>0</v>
      </c>
      <c r="N1059" s="281">
        <f t="shared" si="169"/>
        <v>0</v>
      </c>
      <c r="O1059" s="245">
        <f t="shared" si="170"/>
        <v>0</v>
      </c>
      <c r="P1059" s="248"/>
      <c r="Q1059" s="285">
        <f t="shared" si="203"/>
        <v>0</v>
      </c>
      <c r="R1059" s="242">
        <f>IF(Q1059=0,0,SUMIFS('Sch A. Input'!$H50:$CJ50,'Sch A. Input'!$H$14:$CJ$14,"Recurring",'Sch A. Input'!$H$13:$CJ$13,"&lt;="&amp;$L$11,'Sch A. Input'!$H$13:$CJ$13,"&lt;="&amp;$Y$1020,'Sch A. Input'!$H$13:$CJ$13,"&gt;"&amp;$O$1020))</f>
        <v>0</v>
      </c>
      <c r="S1059" s="242">
        <f>IF(Q1059=0,0,SUMIFS('Sch A. Input'!$H50:$CJ50,'Sch A. Input'!$H$14:$CJ$14,"One-time",'Sch A. Input'!$H$13:$CJ$13,"&lt;="&amp;$L$11,'Sch A. Input'!$H$13:$CJ$13,"&lt;="&amp;$Y$1020,'Sch A. Input'!$H$13:$CJ$13,"&gt;"&amp;$O$1020))</f>
        <v>0</v>
      </c>
      <c r="T1059" s="283">
        <f t="shared" si="204"/>
        <v>0</v>
      </c>
      <c r="U1059" s="242">
        <f t="shared" si="205"/>
        <v>0</v>
      </c>
      <c r="V1059" s="242">
        <f t="shared" si="206"/>
        <v>0</v>
      </c>
      <c r="W1059" s="276">
        <f t="shared" si="188"/>
        <v>0</v>
      </c>
      <c r="X1059" s="281">
        <f t="shared" si="172"/>
        <v>0</v>
      </c>
      <c r="Y1059" s="245">
        <f t="shared" si="173"/>
        <v>0</v>
      </c>
      <c r="Z1059" s="248"/>
      <c r="AA1059" s="285">
        <f t="shared" si="207"/>
        <v>0</v>
      </c>
      <c r="AB1059" s="242">
        <f>IF(AA1059=0,0,SUMIFS('Sch A. Input'!$H50:$CJ50,'Sch A. Input'!$H$14:$CJ$14,"Recurring",'Sch A. Input'!$H$13:$CJ$13,"&lt;="&amp;$L$11,'Sch A. Input'!$H$13:$CJ$13,"&lt;="&amp;$AI$1020,'Sch A. Input'!$H$13:$CJ$13,"&gt;"&amp;$Y$1020))</f>
        <v>0</v>
      </c>
      <c r="AC1059" s="242">
        <f>IF(AA1059=0,0,SUMIFS('Sch A. Input'!$H50:$CJ50,'Sch A. Input'!$H$14:$CJ$14,"One-time",'Sch A. Input'!$H$13:$CJ$13,"&lt;="&amp;$L$11,'Sch A. Input'!$H$13:$CJ$13,"&lt;="&amp;$AI$1020,'Sch A. Input'!$H$13:$CJ$13,"&gt;"&amp;$Y$1020))</f>
        <v>0</v>
      </c>
      <c r="AD1059" s="283">
        <f t="shared" si="208"/>
        <v>0</v>
      </c>
      <c r="AE1059" s="242">
        <f t="shared" si="209"/>
        <v>0</v>
      </c>
      <c r="AF1059" s="242">
        <f t="shared" si="210"/>
        <v>0</v>
      </c>
      <c r="AG1059" s="276">
        <f t="shared" si="193"/>
        <v>0</v>
      </c>
      <c r="AH1059" s="281">
        <f t="shared" si="175"/>
        <v>0</v>
      </c>
      <c r="AI1059" s="245">
        <f t="shared" si="176"/>
        <v>0</v>
      </c>
      <c r="AK1059" s="285">
        <f t="shared" si="211"/>
        <v>0</v>
      </c>
      <c r="AL1059" s="242">
        <f>IF(AK1059=0,0,SUMIFS('Sch A. Input'!$H50:$CJ50,'Sch A. Input'!$H$14:$CJ$14,"Recurring",'Sch A. Input'!$H$13:$CJ$13,"&lt;="&amp;$L$11,'Sch A. Input'!$H$13:$CJ$13,"&lt;="&amp;$AS$1020,'Sch A. Input'!$H$13:$CJ$13,"&gt;"&amp;$AI$1020))</f>
        <v>0</v>
      </c>
      <c r="AM1059" s="242">
        <f>IF(AK1059=0,0,SUMIFS('Sch A. Input'!$H50:$CJ50,'Sch A. Input'!$H$14:$CJ$14,"One-time",'Sch A. Input'!$H$13:$CJ$13,"&lt;="&amp;$L$11,'Sch A. Input'!$H$13:$CJ$13,"&lt;="&amp;$AS$1020,'Sch A. Input'!$H$13:$CJ$13,"&gt;"&amp;$AI$1020))</f>
        <v>0</v>
      </c>
      <c r="AN1059" s="283">
        <f t="shared" si="212"/>
        <v>0</v>
      </c>
      <c r="AO1059" s="242">
        <f t="shared" si="213"/>
        <v>0</v>
      </c>
      <c r="AP1059" s="242">
        <f t="shared" si="214"/>
        <v>0</v>
      </c>
      <c r="AQ1059" s="276">
        <f t="shared" si="198"/>
        <v>0</v>
      </c>
      <c r="AR1059" s="281">
        <f t="shared" si="177"/>
        <v>0</v>
      </c>
      <c r="AS1059" s="245">
        <f t="shared" si="178"/>
        <v>0</v>
      </c>
      <c r="AY1059" s="160"/>
      <c r="AZ1059" s="160"/>
      <c r="BK1059" s="2"/>
      <c r="BL1059" s="2"/>
      <c r="BM1059" s="2"/>
      <c r="BN1059" s="2"/>
      <c r="BO1059" s="2"/>
      <c r="BP1059" s="2"/>
      <c r="BQ1059" s="2"/>
      <c r="BR1059" s="2"/>
      <c r="BS1059" s="2"/>
      <c r="BT1059" s="2"/>
      <c r="BU1059" s="2"/>
      <c r="BV1059" s="2"/>
      <c r="BW1059" s="2"/>
      <c r="BX1059" s="2"/>
      <c r="BY1059" s="2"/>
      <c r="BZ1059" s="2"/>
      <c r="CA1059" s="2"/>
      <c r="CI1059"/>
      <c r="CJ1059"/>
      <c r="CK1059"/>
      <c r="CL1059"/>
      <c r="CM1059"/>
      <c r="CN1059"/>
      <c r="CO1059"/>
      <c r="CP1059"/>
      <c r="CQ1059"/>
      <c r="CR1059"/>
      <c r="CS1059"/>
      <c r="CT1059"/>
      <c r="CU1059"/>
      <c r="CV1059"/>
      <c r="CW1059"/>
      <c r="CX1059"/>
    </row>
    <row r="1060" spans="2:102" x14ac:dyDescent="0.35">
      <c r="B1060" s="70" t="str">
        <f t="shared" ref="B1060:F1060" si="248">B53</f>
        <v/>
      </c>
      <c r="C1060" s="166" t="str">
        <f t="shared" si="248"/>
        <v/>
      </c>
      <c r="D1060" s="273" t="str">
        <f t="shared" si="248"/>
        <v/>
      </c>
      <c r="E1060" s="273">
        <f t="shared" si="248"/>
        <v>45016</v>
      </c>
      <c r="F1060" s="273">
        <f t="shared" si="248"/>
        <v>0</v>
      </c>
      <c r="G1060" s="98">
        <f t="shared" si="167"/>
        <v>0</v>
      </c>
      <c r="H1060" s="242">
        <f>IF(G1060=0,0,SUMIFS('Sch A. Input'!$H51:$CJ51,'Sch A. Input'!$H$14:$CJ$14,"Recurring",'Sch A. Input'!$H$13:$CJ$13,"&lt;="&amp;$O$1020,'Sch A. Input'!$H$13:$CJ$13,"&lt;="&amp;$L$11))</f>
        <v>0</v>
      </c>
      <c r="I1060" s="242">
        <f>IF(G1060=0,0,SUMIFS('Sch A. Input'!$H51:$CJ51,'Sch A. Input'!$H$14:$CJ$14,"One-time",'Sch A. Input'!$H$13:$CJ$13,"&lt;="&amp;$O$1020,'Sch A. Input'!$H$13:$CJ$13,"&lt;="&amp;$L$11))</f>
        <v>0</v>
      </c>
      <c r="J1060" s="283">
        <f t="shared" si="200"/>
        <v>0</v>
      </c>
      <c r="K1060" s="242">
        <f t="shared" si="201"/>
        <v>0</v>
      </c>
      <c r="L1060" s="242">
        <f t="shared" si="202"/>
        <v>0</v>
      </c>
      <c r="M1060" s="276">
        <f t="shared" si="183"/>
        <v>0</v>
      </c>
      <c r="N1060" s="281">
        <f t="shared" si="169"/>
        <v>0</v>
      </c>
      <c r="O1060" s="245">
        <f t="shared" si="170"/>
        <v>0</v>
      </c>
      <c r="P1060" s="248"/>
      <c r="Q1060" s="285">
        <f t="shared" si="203"/>
        <v>0</v>
      </c>
      <c r="R1060" s="242">
        <f>IF(Q1060=0,0,SUMIFS('Sch A. Input'!$H51:$CJ51,'Sch A. Input'!$H$14:$CJ$14,"Recurring",'Sch A. Input'!$H$13:$CJ$13,"&lt;="&amp;$L$11,'Sch A. Input'!$H$13:$CJ$13,"&lt;="&amp;$Y$1020,'Sch A. Input'!$H$13:$CJ$13,"&gt;"&amp;$O$1020))</f>
        <v>0</v>
      </c>
      <c r="S1060" s="242">
        <f>IF(Q1060=0,0,SUMIFS('Sch A. Input'!$H51:$CJ51,'Sch A. Input'!$H$14:$CJ$14,"One-time",'Sch A. Input'!$H$13:$CJ$13,"&lt;="&amp;$L$11,'Sch A. Input'!$H$13:$CJ$13,"&lt;="&amp;$Y$1020,'Sch A. Input'!$H$13:$CJ$13,"&gt;"&amp;$O$1020))</f>
        <v>0</v>
      </c>
      <c r="T1060" s="283">
        <f t="shared" si="204"/>
        <v>0</v>
      </c>
      <c r="U1060" s="242">
        <f t="shared" si="205"/>
        <v>0</v>
      </c>
      <c r="V1060" s="242">
        <f t="shared" si="206"/>
        <v>0</v>
      </c>
      <c r="W1060" s="276">
        <f t="shared" si="188"/>
        <v>0</v>
      </c>
      <c r="X1060" s="281">
        <f t="shared" si="172"/>
        <v>0</v>
      </c>
      <c r="Y1060" s="245">
        <f t="shared" si="173"/>
        <v>0</v>
      </c>
      <c r="Z1060" s="248"/>
      <c r="AA1060" s="285">
        <f t="shared" si="207"/>
        <v>0</v>
      </c>
      <c r="AB1060" s="242">
        <f>IF(AA1060=0,0,SUMIFS('Sch A. Input'!$H51:$CJ51,'Sch A. Input'!$H$14:$CJ$14,"Recurring",'Sch A. Input'!$H$13:$CJ$13,"&lt;="&amp;$L$11,'Sch A. Input'!$H$13:$CJ$13,"&lt;="&amp;$AI$1020,'Sch A. Input'!$H$13:$CJ$13,"&gt;"&amp;$Y$1020))</f>
        <v>0</v>
      </c>
      <c r="AC1060" s="242">
        <f>IF(AA1060=0,0,SUMIFS('Sch A. Input'!$H51:$CJ51,'Sch A. Input'!$H$14:$CJ$14,"One-time",'Sch A. Input'!$H$13:$CJ$13,"&lt;="&amp;$L$11,'Sch A. Input'!$H$13:$CJ$13,"&lt;="&amp;$AI$1020,'Sch A. Input'!$H$13:$CJ$13,"&gt;"&amp;$Y$1020))</f>
        <v>0</v>
      </c>
      <c r="AD1060" s="283">
        <f t="shared" si="208"/>
        <v>0</v>
      </c>
      <c r="AE1060" s="242">
        <f t="shared" si="209"/>
        <v>0</v>
      </c>
      <c r="AF1060" s="242">
        <f t="shared" si="210"/>
        <v>0</v>
      </c>
      <c r="AG1060" s="276">
        <f t="shared" si="193"/>
        <v>0</v>
      </c>
      <c r="AH1060" s="281">
        <f t="shared" si="175"/>
        <v>0</v>
      </c>
      <c r="AI1060" s="245">
        <f t="shared" si="176"/>
        <v>0</v>
      </c>
      <c r="AK1060" s="285">
        <f t="shared" si="211"/>
        <v>0</v>
      </c>
      <c r="AL1060" s="242">
        <f>IF(AK1060=0,0,SUMIFS('Sch A. Input'!$H51:$CJ51,'Sch A. Input'!$H$14:$CJ$14,"Recurring",'Sch A. Input'!$H$13:$CJ$13,"&lt;="&amp;$L$11,'Sch A. Input'!$H$13:$CJ$13,"&lt;="&amp;$AS$1020,'Sch A. Input'!$H$13:$CJ$13,"&gt;"&amp;$AI$1020))</f>
        <v>0</v>
      </c>
      <c r="AM1060" s="242">
        <f>IF(AK1060=0,0,SUMIFS('Sch A. Input'!$H51:$CJ51,'Sch A. Input'!$H$14:$CJ$14,"One-time",'Sch A. Input'!$H$13:$CJ$13,"&lt;="&amp;$L$11,'Sch A. Input'!$H$13:$CJ$13,"&lt;="&amp;$AS$1020,'Sch A. Input'!$H$13:$CJ$13,"&gt;"&amp;$AI$1020))</f>
        <v>0</v>
      </c>
      <c r="AN1060" s="283">
        <f t="shared" si="212"/>
        <v>0</v>
      </c>
      <c r="AO1060" s="242">
        <f t="shared" si="213"/>
        <v>0</v>
      </c>
      <c r="AP1060" s="242">
        <f t="shared" si="214"/>
        <v>0</v>
      </c>
      <c r="AQ1060" s="276">
        <f t="shared" si="198"/>
        <v>0</v>
      </c>
      <c r="AR1060" s="281">
        <f t="shared" si="177"/>
        <v>0</v>
      </c>
      <c r="AS1060" s="245">
        <f t="shared" si="178"/>
        <v>0</v>
      </c>
      <c r="AY1060" s="160"/>
      <c r="AZ1060" s="160"/>
      <c r="BK1060" s="2"/>
      <c r="BL1060" s="2"/>
      <c r="BM1060" s="2"/>
      <c r="BN1060" s="2"/>
      <c r="BO1060" s="2"/>
      <c r="BP1060" s="2"/>
      <c r="BQ1060" s="2"/>
      <c r="BR1060" s="2"/>
      <c r="BS1060" s="2"/>
      <c r="BT1060" s="2"/>
      <c r="BU1060" s="2"/>
      <c r="BV1060" s="2"/>
      <c r="BW1060" s="2"/>
      <c r="BX1060" s="2"/>
      <c r="BY1060" s="2"/>
      <c r="BZ1060" s="2"/>
      <c r="CA1060" s="2"/>
      <c r="CI1060"/>
      <c r="CJ1060"/>
      <c r="CK1060"/>
      <c r="CL1060"/>
      <c r="CM1060"/>
      <c r="CN1060"/>
      <c r="CO1060"/>
      <c r="CP1060"/>
      <c r="CQ1060"/>
      <c r="CR1060"/>
      <c r="CS1060"/>
      <c r="CT1060"/>
      <c r="CU1060"/>
      <c r="CV1060"/>
      <c r="CW1060"/>
      <c r="CX1060"/>
    </row>
    <row r="1061" spans="2:102" x14ac:dyDescent="0.35">
      <c r="B1061" s="70" t="str">
        <f t="shared" ref="B1061:F1061" si="249">B54</f>
        <v/>
      </c>
      <c r="C1061" s="166" t="str">
        <f t="shared" si="249"/>
        <v/>
      </c>
      <c r="D1061" s="273" t="str">
        <f t="shared" si="249"/>
        <v/>
      </c>
      <c r="E1061" s="273">
        <f t="shared" si="249"/>
        <v>45016</v>
      </c>
      <c r="F1061" s="273">
        <f t="shared" si="249"/>
        <v>0</v>
      </c>
      <c r="G1061" s="98">
        <f t="shared" si="167"/>
        <v>0</v>
      </c>
      <c r="H1061" s="242">
        <f>IF(G1061=0,0,SUMIFS('Sch A. Input'!$H52:$CJ52,'Sch A. Input'!$H$14:$CJ$14,"Recurring",'Sch A. Input'!$H$13:$CJ$13,"&lt;="&amp;$O$1020,'Sch A. Input'!$H$13:$CJ$13,"&lt;="&amp;$L$11))</f>
        <v>0</v>
      </c>
      <c r="I1061" s="242">
        <f>IF(G1061=0,0,SUMIFS('Sch A. Input'!$H52:$CJ52,'Sch A. Input'!$H$14:$CJ$14,"One-time",'Sch A. Input'!$H$13:$CJ$13,"&lt;="&amp;$O$1020,'Sch A. Input'!$H$13:$CJ$13,"&lt;="&amp;$L$11))</f>
        <v>0</v>
      </c>
      <c r="J1061" s="283">
        <f t="shared" si="200"/>
        <v>0</v>
      </c>
      <c r="K1061" s="242">
        <f t="shared" si="201"/>
        <v>0</v>
      </c>
      <c r="L1061" s="242">
        <f t="shared" si="202"/>
        <v>0</v>
      </c>
      <c r="M1061" s="276">
        <f t="shared" si="183"/>
        <v>0</v>
      </c>
      <c r="N1061" s="281">
        <f t="shared" si="169"/>
        <v>0</v>
      </c>
      <c r="O1061" s="245">
        <f t="shared" si="170"/>
        <v>0</v>
      </c>
      <c r="P1061" s="248"/>
      <c r="Q1061" s="285">
        <f t="shared" si="203"/>
        <v>0</v>
      </c>
      <c r="R1061" s="242">
        <f>IF(Q1061=0,0,SUMIFS('Sch A. Input'!$H52:$CJ52,'Sch A. Input'!$H$14:$CJ$14,"Recurring",'Sch A. Input'!$H$13:$CJ$13,"&lt;="&amp;$L$11,'Sch A. Input'!$H$13:$CJ$13,"&lt;="&amp;$Y$1020,'Sch A. Input'!$H$13:$CJ$13,"&gt;"&amp;$O$1020))</f>
        <v>0</v>
      </c>
      <c r="S1061" s="242">
        <f>IF(Q1061=0,0,SUMIFS('Sch A. Input'!$H52:$CJ52,'Sch A. Input'!$H$14:$CJ$14,"One-time",'Sch A. Input'!$H$13:$CJ$13,"&lt;="&amp;$L$11,'Sch A. Input'!$H$13:$CJ$13,"&lt;="&amp;$Y$1020,'Sch A. Input'!$H$13:$CJ$13,"&gt;"&amp;$O$1020))</f>
        <v>0</v>
      </c>
      <c r="T1061" s="283">
        <f t="shared" si="204"/>
        <v>0</v>
      </c>
      <c r="U1061" s="242">
        <f t="shared" si="205"/>
        <v>0</v>
      </c>
      <c r="V1061" s="242">
        <f t="shared" si="206"/>
        <v>0</v>
      </c>
      <c r="W1061" s="276">
        <f t="shared" si="188"/>
        <v>0</v>
      </c>
      <c r="X1061" s="281">
        <f t="shared" si="172"/>
        <v>0</v>
      </c>
      <c r="Y1061" s="245">
        <f t="shared" si="173"/>
        <v>0</v>
      </c>
      <c r="Z1061" s="248"/>
      <c r="AA1061" s="285">
        <f t="shared" si="207"/>
        <v>0</v>
      </c>
      <c r="AB1061" s="242">
        <f>IF(AA1061=0,0,SUMIFS('Sch A. Input'!$H52:$CJ52,'Sch A. Input'!$H$14:$CJ$14,"Recurring",'Sch A. Input'!$H$13:$CJ$13,"&lt;="&amp;$L$11,'Sch A. Input'!$H$13:$CJ$13,"&lt;="&amp;$AI$1020,'Sch A. Input'!$H$13:$CJ$13,"&gt;"&amp;$Y$1020))</f>
        <v>0</v>
      </c>
      <c r="AC1061" s="242">
        <f>IF(AA1061=0,0,SUMIFS('Sch A. Input'!$H52:$CJ52,'Sch A. Input'!$H$14:$CJ$14,"One-time",'Sch A. Input'!$H$13:$CJ$13,"&lt;="&amp;$L$11,'Sch A. Input'!$H$13:$CJ$13,"&lt;="&amp;$AI$1020,'Sch A. Input'!$H$13:$CJ$13,"&gt;"&amp;$Y$1020))</f>
        <v>0</v>
      </c>
      <c r="AD1061" s="283">
        <f t="shared" si="208"/>
        <v>0</v>
      </c>
      <c r="AE1061" s="242">
        <f t="shared" si="209"/>
        <v>0</v>
      </c>
      <c r="AF1061" s="242">
        <f t="shared" si="210"/>
        <v>0</v>
      </c>
      <c r="AG1061" s="276">
        <f t="shared" si="193"/>
        <v>0</v>
      </c>
      <c r="AH1061" s="281">
        <f t="shared" si="175"/>
        <v>0</v>
      </c>
      <c r="AI1061" s="245">
        <f t="shared" si="176"/>
        <v>0</v>
      </c>
      <c r="AK1061" s="285">
        <f t="shared" si="211"/>
        <v>0</v>
      </c>
      <c r="AL1061" s="242">
        <f>IF(AK1061=0,0,SUMIFS('Sch A. Input'!$H52:$CJ52,'Sch A. Input'!$H$14:$CJ$14,"Recurring",'Sch A. Input'!$H$13:$CJ$13,"&lt;="&amp;$L$11,'Sch A. Input'!$H$13:$CJ$13,"&lt;="&amp;$AS$1020,'Sch A. Input'!$H$13:$CJ$13,"&gt;"&amp;$AI$1020))</f>
        <v>0</v>
      </c>
      <c r="AM1061" s="242">
        <f>IF(AK1061=0,0,SUMIFS('Sch A. Input'!$H52:$CJ52,'Sch A. Input'!$H$14:$CJ$14,"One-time",'Sch A. Input'!$H$13:$CJ$13,"&lt;="&amp;$L$11,'Sch A. Input'!$H$13:$CJ$13,"&lt;="&amp;$AS$1020,'Sch A. Input'!$H$13:$CJ$13,"&gt;"&amp;$AI$1020))</f>
        <v>0</v>
      </c>
      <c r="AN1061" s="283">
        <f t="shared" si="212"/>
        <v>0</v>
      </c>
      <c r="AO1061" s="242">
        <f t="shared" si="213"/>
        <v>0</v>
      </c>
      <c r="AP1061" s="242">
        <f t="shared" si="214"/>
        <v>0</v>
      </c>
      <c r="AQ1061" s="276">
        <f t="shared" si="198"/>
        <v>0</v>
      </c>
      <c r="AR1061" s="281">
        <f t="shared" si="177"/>
        <v>0</v>
      </c>
      <c r="AS1061" s="245">
        <f t="shared" si="178"/>
        <v>0</v>
      </c>
      <c r="AY1061" s="160"/>
      <c r="AZ1061" s="160"/>
      <c r="BK1061" s="2"/>
      <c r="BL1061" s="2"/>
      <c r="BM1061" s="2"/>
      <c r="BN1061" s="2"/>
      <c r="BO1061" s="2"/>
      <c r="BP1061" s="2"/>
      <c r="BQ1061" s="2"/>
      <c r="BR1061" s="2"/>
      <c r="BS1061" s="2"/>
      <c r="BT1061" s="2"/>
      <c r="BU1061" s="2"/>
      <c r="BV1061" s="2"/>
      <c r="BW1061" s="2"/>
      <c r="BX1061" s="2"/>
      <c r="BY1061" s="2"/>
      <c r="BZ1061" s="2"/>
      <c r="CA1061" s="2"/>
      <c r="CI1061"/>
      <c r="CJ1061"/>
      <c r="CK1061"/>
      <c r="CL1061"/>
      <c r="CM1061"/>
      <c r="CN1061"/>
      <c r="CO1061"/>
      <c r="CP1061"/>
      <c r="CQ1061"/>
      <c r="CR1061"/>
      <c r="CS1061"/>
      <c r="CT1061"/>
      <c r="CU1061"/>
      <c r="CV1061"/>
      <c r="CW1061"/>
      <c r="CX1061"/>
    </row>
    <row r="1062" spans="2:102" x14ac:dyDescent="0.35">
      <c r="B1062" s="70" t="str">
        <f t="shared" ref="B1062:F1062" si="250">B55</f>
        <v/>
      </c>
      <c r="C1062" s="166" t="str">
        <f t="shared" si="250"/>
        <v/>
      </c>
      <c r="D1062" s="273" t="str">
        <f t="shared" si="250"/>
        <v/>
      </c>
      <c r="E1062" s="273">
        <f t="shared" si="250"/>
        <v>45016</v>
      </c>
      <c r="F1062" s="273">
        <f t="shared" si="250"/>
        <v>0</v>
      </c>
      <c r="G1062" s="98">
        <f t="shared" si="167"/>
        <v>0</v>
      </c>
      <c r="H1062" s="242">
        <f>IF(G1062=0,0,SUMIFS('Sch A. Input'!$H53:$CJ53,'Sch A. Input'!$H$14:$CJ$14,"Recurring",'Sch A. Input'!$H$13:$CJ$13,"&lt;="&amp;$O$1020,'Sch A. Input'!$H$13:$CJ$13,"&lt;="&amp;$L$11))</f>
        <v>0</v>
      </c>
      <c r="I1062" s="242">
        <f>IF(G1062=0,0,SUMIFS('Sch A. Input'!$H53:$CJ53,'Sch A. Input'!$H$14:$CJ$14,"One-time",'Sch A. Input'!$H$13:$CJ$13,"&lt;="&amp;$O$1020,'Sch A. Input'!$H$13:$CJ$13,"&lt;="&amp;$L$11))</f>
        <v>0</v>
      </c>
      <c r="J1062" s="283">
        <f t="shared" si="200"/>
        <v>0</v>
      </c>
      <c r="K1062" s="242">
        <f t="shared" si="201"/>
        <v>0</v>
      </c>
      <c r="L1062" s="242">
        <f t="shared" si="202"/>
        <v>0</v>
      </c>
      <c r="M1062" s="276">
        <f t="shared" si="183"/>
        <v>0</v>
      </c>
      <c r="N1062" s="281">
        <f t="shared" si="169"/>
        <v>0</v>
      </c>
      <c r="O1062" s="245">
        <f t="shared" si="170"/>
        <v>0</v>
      </c>
      <c r="P1062" s="248"/>
      <c r="Q1062" s="285">
        <f t="shared" si="203"/>
        <v>0</v>
      </c>
      <c r="R1062" s="242">
        <f>IF(Q1062=0,0,SUMIFS('Sch A. Input'!$H53:$CJ53,'Sch A. Input'!$H$14:$CJ$14,"Recurring",'Sch A. Input'!$H$13:$CJ$13,"&lt;="&amp;$L$11,'Sch A. Input'!$H$13:$CJ$13,"&lt;="&amp;$Y$1020,'Sch A. Input'!$H$13:$CJ$13,"&gt;"&amp;$O$1020))</f>
        <v>0</v>
      </c>
      <c r="S1062" s="242">
        <f>IF(Q1062=0,0,SUMIFS('Sch A. Input'!$H53:$CJ53,'Sch A. Input'!$H$14:$CJ$14,"One-time",'Sch A. Input'!$H$13:$CJ$13,"&lt;="&amp;$L$11,'Sch A. Input'!$H$13:$CJ$13,"&lt;="&amp;$Y$1020,'Sch A. Input'!$H$13:$CJ$13,"&gt;"&amp;$O$1020))</f>
        <v>0</v>
      </c>
      <c r="T1062" s="283">
        <f t="shared" si="204"/>
        <v>0</v>
      </c>
      <c r="U1062" s="242">
        <f t="shared" si="205"/>
        <v>0</v>
      </c>
      <c r="V1062" s="242">
        <f t="shared" si="206"/>
        <v>0</v>
      </c>
      <c r="W1062" s="276">
        <f t="shared" si="188"/>
        <v>0</v>
      </c>
      <c r="X1062" s="281">
        <f t="shared" si="172"/>
        <v>0</v>
      </c>
      <c r="Y1062" s="245">
        <f t="shared" si="173"/>
        <v>0</v>
      </c>
      <c r="Z1062" s="248"/>
      <c r="AA1062" s="285">
        <f t="shared" si="207"/>
        <v>0</v>
      </c>
      <c r="AB1062" s="242">
        <f>IF(AA1062=0,0,SUMIFS('Sch A. Input'!$H53:$CJ53,'Sch A. Input'!$H$14:$CJ$14,"Recurring",'Sch A. Input'!$H$13:$CJ$13,"&lt;="&amp;$L$11,'Sch A. Input'!$H$13:$CJ$13,"&lt;="&amp;$AI$1020,'Sch A. Input'!$H$13:$CJ$13,"&gt;"&amp;$Y$1020))</f>
        <v>0</v>
      </c>
      <c r="AC1062" s="242">
        <f>IF(AA1062=0,0,SUMIFS('Sch A. Input'!$H53:$CJ53,'Sch A. Input'!$H$14:$CJ$14,"One-time",'Sch A. Input'!$H$13:$CJ$13,"&lt;="&amp;$L$11,'Sch A. Input'!$H$13:$CJ$13,"&lt;="&amp;$AI$1020,'Sch A. Input'!$H$13:$CJ$13,"&gt;"&amp;$Y$1020))</f>
        <v>0</v>
      </c>
      <c r="AD1062" s="283">
        <f t="shared" si="208"/>
        <v>0</v>
      </c>
      <c r="AE1062" s="242">
        <f t="shared" si="209"/>
        <v>0</v>
      </c>
      <c r="AF1062" s="242">
        <f t="shared" si="210"/>
        <v>0</v>
      </c>
      <c r="AG1062" s="276">
        <f t="shared" si="193"/>
        <v>0</v>
      </c>
      <c r="AH1062" s="281">
        <f t="shared" si="175"/>
        <v>0</v>
      </c>
      <c r="AI1062" s="245">
        <f t="shared" si="176"/>
        <v>0</v>
      </c>
      <c r="AK1062" s="285">
        <f t="shared" si="211"/>
        <v>0</v>
      </c>
      <c r="AL1062" s="242">
        <f>IF(AK1062=0,0,SUMIFS('Sch A. Input'!$H53:$CJ53,'Sch A. Input'!$H$14:$CJ$14,"Recurring",'Sch A. Input'!$H$13:$CJ$13,"&lt;="&amp;$L$11,'Sch A. Input'!$H$13:$CJ$13,"&lt;="&amp;$AS$1020,'Sch A. Input'!$H$13:$CJ$13,"&gt;"&amp;$AI$1020))</f>
        <v>0</v>
      </c>
      <c r="AM1062" s="242">
        <f>IF(AK1062=0,0,SUMIFS('Sch A. Input'!$H53:$CJ53,'Sch A. Input'!$H$14:$CJ$14,"One-time",'Sch A. Input'!$H$13:$CJ$13,"&lt;="&amp;$L$11,'Sch A. Input'!$H$13:$CJ$13,"&lt;="&amp;$AS$1020,'Sch A. Input'!$H$13:$CJ$13,"&gt;"&amp;$AI$1020))</f>
        <v>0</v>
      </c>
      <c r="AN1062" s="283">
        <f t="shared" si="212"/>
        <v>0</v>
      </c>
      <c r="AO1062" s="242">
        <f t="shared" si="213"/>
        <v>0</v>
      </c>
      <c r="AP1062" s="242">
        <f t="shared" si="214"/>
        <v>0</v>
      </c>
      <c r="AQ1062" s="276">
        <f t="shared" si="198"/>
        <v>0</v>
      </c>
      <c r="AR1062" s="281">
        <f t="shared" si="177"/>
        <v>0</v>
      </c>
      <c r="AS1062" s="245">
        <f t="shared" si="178"/>
        <v>0</v>
      </c>
      <c r="AY1062" s="160"/>
      <c r="AZ1062" s="160"/>
      <c r="BK1062" s="2"/>
      <c r="BL1062" s="2"/>
      <c r="BM1062" s="2"/>
      <c r="BN1062" s="2"/>
      <c r="BO1062" s="2"/>
      <c r="BP1062" s="2"/>
      <c r="BQ1062" s="2"/>
      <c r="BR1062" s="2"/>
      <c r="BS1062" s="2"/>
      <c r="BT1062" s="2"/>
      <c r="BU1062" s="2"/>
      <c r="BV1062" s="2"/>
      <c r="BW1062" s="2"/>
      <c r="BX1062" s="2"/>
      <c r="BY1062" s="2"/>
      <c r="BZ1062" s="2"/>
      <c r="CA1062" s="2"/>
      <c r="CI1062"/>
      <c r="CJ1062"/>
      <c r="CK1062"/>
      <c r="CL1062"/>
      <c r="CM1062"/>
      <c r="CN1062"/>
      <c r="CO1062"/>
      <c r="CP1062"/>
      <c r="CQ1062"/>
      <c r="CR1062"/>
      <c r="CS1062"/>
      <c r="CT1062"/>
      <c r="CU1062"/>
      <c r="CV1062"/>
      <c r="CW1062"/>
      <c r="CX1062"/>
    </row>
    <row r="1063" spans="2:102" x14ac:dyDescent="0.35">
      <c r="B1063" s="70" t="str">
        <f t="shared" ref="B1063:F1063" si="251">B56</f>
        <v/>
      </c>
      <c r="C1063" s="166" t="str">
        <f t="shared" si="251"/>
        <v/>
      </c>
      <c r="D1063" s="273" t="str">
        <f t="shared" si="251"/>
        <v/>
      </c>
      <c r="E1063" s="273">
        <f t="shared" si="251"/>
        <v>45016</v>
      </c>
      <c r="F1063" s="273">
        <f t="shared" si="251"/>
        <v>0</v>
      </c>
      <c r="G1063" s="98">
        <f t="shared" si="167"/>
        <v>0</v>
      </c>
      <c r="H1063" s="242">
        <f>IF(G1063=0,0,SUMIFS('Sch A. Input'!$H54:$CJ54,'Sch A. Input'!$H$14:$CJ$14,"Recurring",'Sch A. Input'!$H$13:$CJ$13,"&lt;="&amp;$O$1020,'Sch A. Input'!$H$13:$CJ$13,"&lt;="&amp;$L$11))</f>
        <v>0</v>
      </c>
      <c r="I1063" s="242">
        <f>IF(G1063=0,0,SUMIFS('Sch A. Input'!$H54:$CJ54,'Sch A. Input'!$H$14:$CJ$14,"One-time",'Sch A. Input'!$H$13:$CJ$13,"&lt;="&amp;$O$1020,'Sch A. Input'!$H$13:$CJ$13,"&lt;="&amp;$L$11))</f>
        <v>0</v>
      </c>
      <c r="J1063" s="283">
        <f t="shared" si="200"/>
        <v>0</v>
      </c>
      <c r="K1063" s="242">
        <f t="shared" si="201"/>
        <v>0</v>
      </c>
      <c r="L1063" s="242">
        <f t="shared" si="202"/>
        <v>0</v>
      </c>
      <c r="M1063" s="276">
        <f t="shared" si="183"/>
        <v>0</v>
      </c>
      <c r="N1063" s="281">
        <f t="shared" si="169"/>
        <v>0</v>
      </c>
      <c r="O1063" s="245">
        <f t="shared" si="170"/>
        <v>0</v>
      </c>
      <c r="P1063" s="248"/>
      <c r="Q1063" s="285">
        <f t="shared" si="203"/>
        <v>0</v>
      </c>
      <c r="R1063" s="242">
        <f>IF(Q1063=0,0,SUMIFS('Sch A. Input'!$H54:$CJ54,'Sch A. Input'!$H$14:$CJ$14,"Recurring",'Sch A. Input'!$H$13:$CJ$13,"&lt;="&amp;$L$11,'Sch A. Input'!$H$13:$CJ$13,"&lt;="&amp;$Y$1020,'Sch A. Input'!$H$13:$CJ$13,"&gt;"&amp;$O$1020))</f>
        <v>0</v>
      </c>
      <c r="S1063" s="242">
        <f>IF(Q1063=0,0,SUMIFS('Sch A. Input'!$H54:$CJ54,'Sch A. Input'!$H$14:$CJ$14,"One-time",'Sch A. Input'!$H$13:$CJ$13,"&lt;="&amp;$L$11,'Sch A. Input'!$H$13:$CJ$13,"&lt;="&amp;$Y$1020,'Sch A. Input'!$H$13:$CJ$13,"&gt;"&amp;$O$1020))</f>
        <v>0</v>
      </c>
      <c r="T1063" s="283">
        <f t="shared" si="204"/>
        <v>0</v>
      </c>
      <c r="U1063" s="242">
        <f t="shared" si="205"/>
        <v>0</v>
      </c>
      <c r="V1063" s="242">
        <f t="shared" si="206"/>
        <v>0</v>
      </c>
      <c r="W1063" s="276">
        <f t="shared" si="188"/>
        <v>0</v>
      </c>
      <c r="X1063" s="281">
        <f t="shared" si="172"/>
        <v>0</v>
      </c>
      <c r="Y1063" s="245">
        <f t="shared" si="173"/>
        <v>0</v>
      </c>
      <c r="Z1063" s="248"/>
      <c r="AA1063" s="285">
        <f t="shared" si="207"/>
        <v>0</v>
      </c>
      <c r="AB1063" s="242">
        <f>IF(AA1063=0,0,SUMIFS('Sch A. Input'!$H54:$CJ54,'Sch A. Input'!$H$14:$CJ$14,"Recurring",'Sch A. Input'!$H$13:$CJ$13,"&lt;="&amp;$L$11,'Sch A. Input'!$H$13:$CJ$13,"&lt;="&amp;$AI$1020,'Sch A. Input'!$H$13:$CJ$13,"&gt;"&amp;$Y$1020))</f>
        <v>0</v>
      </c>
      <c r="AC1063" s="242">
        <f>IF(AA1063=0,0,SUMIFS('Sch A. Input'!$H54:$CJ54,'Sch A. Input'!$H$14:$CJ$14,"One-time",'Sch A. Input'!$H$13:$CJ$13,"&lt;="&amp;$L$11,'Sch A. Input'!$H$13:$CJ$13,"&lt;="&amp;$AI$1020,'Sch A. Input'!$H$13:$CJ$13,"&gt;"&amp;$Y$1020))</f>
        <v>0</v>
      </c>
      <c r="AD1063" s="283">
        <f t="shared" si="208"/>
        <v>0</v>
      </c>
      <c r="AE1063" s="242">
        <f t="shared" si="209"/>
        <v>0</v>
      </c>
      <c r="AF1063" s="242">
        <f t="shared" si="210"/>
        <v>0</v>
      </c>
      <c r="AG1063" s="276">
        <f t="shared" si="193"/>
        <v>0</v>
      </c>
      <c r="AH1063" s="281">
        <f t="shared" si="175"/>
        <v>0</v>
      </c>
      <c r="AI1063" s="245">
        <f t="shared" si="176"/>
        <v>0</v>
      </c>
      <c r="AK1063" s="285">
        <f t="shared" si="211"/>
        <v>0</v>
      </c>
      <c r="AL1063" s="242">
        <f>IF(AK1063=0,0,SUMIFS('Sch A. Input'!$H54:$CJ54,'Sch A. Input'!$H$14:$CJ$14,"Recurring",'Sch A. Input'!$H$13:$CJ$13,"&lt;="&amp;$L$11,'Sch A. Input'!$H$13:$CJ$13,"&lt;="&amp;$AS$1020,'Sch A. Input'!$H$13:$CJ$13,"&gt;"&amp;$AI$1020))</f>
        <v>0</v>
      </c>
      <c r="AM1063" s="242">
        <f>IF(AK1063=0,0,SUMIFS('Sch A. Input'!$H54:$CJ54,'Sch A. Input'!$H$14:$CJ$14,"One-time",'Sch A. Input'!$H$13:$CJ$13,"&lt;="&amp;$L$11,'Sch A. Input'!$H$13:$CJ$13,"&lt;="&amp;$AS$1020,'Sch A. Input'!$H$13:$CJ$13,"&gt;"&amp;$AI$1020))</f>
        <v>0</v>
      </c>
      <c r="AN1063" s="283">
        <f t="shared" si="212"/>
        <v>0</v>
      </c>
      <c r="AO1063" s="242">
        <f t="shared" si="213"/>
        <v>0</v>
      </c>
      <c r="AP1063" s="242">
        <f t="shared" si="214"/>
        <v>0</v>
      </c>
      <c r="AQ1063" s="276">
        <f t="shared" si="198"/>
        <v>0</v>
      </c>
      <c r="AR1063" s="281">
        <f t="shared" si="177"/>
        <v>0</v>
      </c>
      <c r="AS1063" s="245">
        <f t="shared" si="178"/>
        <v>0</v>
      </c>
      <c r="AY1063" s="160"/>
      <c r="AZ1063" s="160"/>
      <c r="BK1063" s="2"/>
      <c r="BL1063" s="2"/>
      <c r="BM1063" s="2"/>
      <c r="BN1063" s="2"/>
      <c r="BO1063" s="2"/>
      <c r="BP1063" s="2"/>
      <c r="BQ1063" s="2"/>
      <c r="BR1063" s="2"/>
      <c r="BS1063" s="2"/>
      <c r="BT1063" s="2"/>
      <c r="BU1063" s="2"/>
      <c r="BV1063" s="2"/>
      <c r="BW1063" s="2"/>
      <c r="BX1063" s="2"/>
      <c r="BY1063" s="2"/>
      <c r="BZ1063" s="2"/>
      <c r="CA1063" s="2"/>
      <c r="CI1063"/>
      <c r="CJ1063"/>
      <c r="CK1063"/>
      <c r="CL1063"/>
      <c r="CM1063"/>
      <c r="CN1063"/>
      <c r="CO1063"/>
      <c r="CP1063"/>
      <c r="CQ1063"/>
      <c r="CR1063"/>
      <c r="CS1063"/>
      <c r="CT1063"/>
      <c r="CU1063"/>
      <c r="CV1063"/>
      <c r="CW1063"/>
      <c r="CX1063"/>
    </row>
    <row r="1064" spans="2:102" x14ac:dyDescent="0.35">
      <c r="B1064" s="70" t="str">
        <f t="shared" ref="B1064:F1064" si="252">B57</f>
        <v/>
      </c>
      <c r="C1064" s="166" t="str">
        <f t="shared" si="252"/>
        <v/>
      </c>
      <c r="D1064" s="273" t="str">
        <f t="shared" si="252"/>
        <v/>
      </c>
      <c r="E1064" s="273">
        <f t="shared" si="252"/>
        <v>45016</v>
      </c>
      <c r="F1064" s="273">
        <f t="shared" si="252"/>
        <v>0</v>
      </c>
      <c r="G1064" s="98">
        <f t="shared" si="167"/>
        <v>0</v>
      </c>
      <c r="H1064" s="242">
        <f>IF(G1064=0,0,SUMIFS('Sch A. Input'!$H55:$CJ55,'Sch A. Input'!$H$14:$CJ$14,"Recurring",'Sch A. Input'!$H$13:$CJ$13,"&lt;="&amp;$O$1020,'Sch A. Input'!$H$13:$CJ$13,"&lt;="&amp;$L$11))</f>
        <v>0</v>
      </c>
      <c r="I1064" s="242">
        <f>IF(G1064=0,0,SUMIFS('Sch A. Input'!$H55:$CJ55,'Sch A. Input'!$H$14:$CJ$14,"One-time",'Sch A. Input'!$H$13:$CJ$13,"&lt;="&amp;$O$1020,'Sch A. Input'!$H$13:$CJ$13,"&lt;="&amp;$L$11))</f>
        <v>0</v>
      </c>
      <c r="J1064" s="283">
        <f t="shared" si="200"/>
        <v>0</v>
      </c>
      <c r="K1064" s="242">
        <f t="shared" si="201"/>
        <v>0</v>
      </c>
      <c r="L1064" s="242">
        <f t="shared" si="202"/>
        <v>0</v>
      </c>
      <c r="M1064" s="276">
        <f t="shared" si="183"/>
        <v>0</v>
      </c>
      <c r="N1064" s="281">
        <f t="shared" si="169"/>
        <v>0</v>
      </c>
      <c r="O1064" s="245">
        <f t="shared" si="170"/>
        <v>0</v>
      </c>
      <c r="P1064" s="248"/>
      <c r="Q1064" s="285">
        <f t="shared" si="203"/>
        <v>0</v>
      </c>
      <c r="R1064" s="242">
        <f>IF(Q1064=0,0,SUMIFS('Sch A. Input'!$H55:$CJ55,'Sch A. Input'!$H$14:$CJ$14,"Recurring",'Sch A. Input'!$H$13:$CJ$13,"&lt;="&amp;$L$11,'Sch A. Input'!$H$13:$CJ$13,"&lt;="&amp;$Y$1020,'Sch A. Input'!$H$13:$CJ$13,"&gt;"&amp;$O$1020))</f>
        <v>0</v>
      </c>
      <c r="S1064" s="242">
        <f>IF(Q1064=0,0,SUMIFS('Sch A. Input'!$H55:$CJ55,'Sch A. Input'!$H$14:$CJ$14,"One-time",'Sch A. Input'!$H$13:$CJ$13,"&lt;="&amp;$L$11,'Sch A. Input'!$H$13:$CJ$13,"&lt;="&amp;$Y$1020,'Sch A. Input'!$H$13:$CJ$13,"&gt;"&amp;$O$1020))</f>
        <v>0</v>
      </c>
      <c r="T1064" s="283">
        <f t="shared" si="204"/>
        <v>0</v>
      </c>
      <c r="U1064" s="242">
        <f t="shared" si="205"/>
        <v>0</v>
      </c>
      <c r="V1064" s="242">
        <f t="shared" si="206"/>
        <v>0</v>
      </c>
      <c r="W1064" s="276">
        <f t="shared" si="188"/>
        <v>0</v>
      </c>
      <c r="X1064" s="281">
        <f t="shared" si="172"/>
        <v>0</v>
      </c>
      <c r="Y1064" s="245">
        <f t="shared" si="173"/>
        <v>0</v>
      </c>
      <c r="Z1064" s="248"/>
      <c r="AA1064" s="285">
        <f t="shared" si="207"/>
        <v>0</v>
      </c>
      <c r="AB1064" s="242">
        <f>IF(AA1064=0,0,SUMIFS('Sch A. Input'!$H55:$CJ55,'Sch A. Input'!$H$14:$CJ$14,"Recurring",'Sch A. Input'!$H$13:$CJ$13,"&lt;="&amp;$L$11,'Sch A. Input'!$H$13:$CJ$13,"&lt;="&amp;$AI$1020,'Sch A. Input'!$H$13:$CJ$13,"&gt;"&amp;$Y$1020))</f>
        <v>0</v>
      </c>
      <c r="AC1064" s="242">
        <f>IF(AA1064=0,0,SUMIFS('Sch A. Input'!$H55:$CJ55,'Sch A. Input'!$H$14:$CJ$14,"One-time",'Sch A. Input'!$H$13:$CJ$13,"&lt;="&amp;$L$11,'Sch A. Input'!$H$13:$CJ$13,"&lt;="&amp;$AI$1020,'Sch A. Input'!$H$13:$CJ$13,"&gt;"&amp;$Y$1020))</f>
        <v>0</v>
      </c>
      <c r="AD1064" s="283">
        <f t="shared" si="208"/>
        <v>0</v>
      </c>
      <c r="AE1064" s="242">
        <f t="shared" si="209"/>
        <v>0</v>
      </c>
      <c r="AF1064" s="242">
        <f t="shared" si="210"/>
        <v>0</v>
      </c>
      <c r="AG1064" s="276">
        <f t="shared" si="193"/>
        <v>0</v>
      </c>
      <c r="AH1064" s="281">
        <f t="shared" si="175"/>
        <v>0</v>
      </c>
      <c r="AI1064" s="245">
        <f t="shared" si="176"/>
        <v>0</v>
      </c>
      <c r="AK1064" s="285">
        <f t="shared" si="211"/>
        <v>0</v>
      </c>
      <c r="AL1064" s="242">
        <f>IF(AK1064=0,0,SUMIFS('Sch A. Input'!$H55:$CJ55,'Sch A. Input'!$H$14:$CJ$14,"Recurring",'Sch A. Input'!$H$13:$CJ$13,"&lt;="&amp;$L$11,'Sch A. Input'!$H$13:$CJ$13,"&lt;="&amp;$AS$1020,'Sch A. Input'!$H$13:$CJ$13,"&gt;"&amp;$AI$1020))</f>
        <v>0</v>
      </c>
      <c r="AM1064" s="242">
        <f>IF(AK1064=0,0,SUMIFS('Sch A. Input'!$H55:$CJ55,'Sch A. Input'!$H$14:$CJ$14,"One-time",'Sch A. Input'!$H$13:$CJ$13,"&lt;="&amp;$L$11,'Sch A. Input'!$H$13:$CJ$13,"&lt;="&amp;$AS$1020,'Sch A. Input'!$H$13:$CJ$13,"&gt;"&amp;$AI$1020))</f>
        <v>0</v>
      </c>
      <c r="AN1064" s="283">
        <f t="shared" si="212"/>
        <v>0</v>
      </c>
      <c r="AO1064" s="242">
        <f t="shared" si="213"/>
        <v>0</v>
      </c>
      <c r="AP1064" s="242">
        <f t="shared" si="214"/>
        <v>0</v>
      </c>
      <c r="AQ1064" s="276">
        <f t="shared" si="198"/>
        <v>0</v>
      </c>
      <c r="AR1064" s="281">
        <f t="shared" si="177"/>
        <v>0</v>
      </c>
      <c r="AS1064" s="245">
        <f t="shared" si="178"/>
        <v>0</v>
      </c>
      <c r="AY1064" s="160"/>
      <c r="AZ1064" s="160"/>
      <c r="BK1064" s="2"/>
      <c r="BL1064" s="2"/>
      <c r="BM1064" s="2"/>
      <c r="BN1064" s="2"/>
      <c r="BO1064" s="2"/>
      <c r="BP1064" s="2"/>
      <c r="BQ1064" s="2"/>
      <c r="BR1064" s="2"/>
      <c r="BS1064" s="2"/>
      <c r="BT1064" s="2"/>
      <c r="BU1064" s="2"/>
      <c r="BV1064" s="2"/>
      <c r="BW1064" s="2"/>
      <c r="BX1064" s="2"/>
      <c r="BY1064" s="2"/>
      <c r="BZ1064" s="2"/>
      <c r="CA1064" s="2"/>
      <c r="CI1064"/>
      <c r="CJ1064"/>
      <c r="CK1064"/>
      <c r="CL1064"/>
      <c r="CM1064"/>
      <c r="CN1064"/>
      <c r="CO1064"/>
      <c r="CP1064"/>
      <c r="CQ1064"/>
      <c r="CR1064"/>
      <c r="CS1064"/>
      <c r="CT1064"/>
      <c r="CU1064"/>
      <c r="CV1064"/>
      <c r="CW1064"/>
      <c r="CX1064"/>
    </row>
    <row r="1065" spans="2:102" x14ac:dyDescent="0.35">
      <c r="B1065" s="70" t="str">
        <f t="shared" ref="B1065:F1065" si="253">B58</f>
        <v/>
      </c>
      <c r="C1065" s="166" t="str">
        <f t="shared" si="253"/>
        <v/>
      </c>
      <c r="D1065" s="273" t="str">
        <f t="shared" si="253"/>
        <v/>
      </c>
      <c r="E1065" s="273">
        <f t="shared" si="253"/>
        <v>45016</v>
      </c>
      <c r="F1065" s="273">
        <f t="shared" si="253"/>
        <v>0</v>
      </c>
      <c r="G1065" s="98">
        <f t="shared" si="167"/>
        <v>0</v>
      </c>
      <c r="H1065" s="242">
        <f>IF(G1065=0,0,SUMIFS('Sch A. Input'!$H56:$CJ56,'Sch A. Input'!$H$14:$CJ$14,"Recurring",'Sch A. Input'!$H$13:$CJ$13,"&lt;="&amp;$O$1020,'Sch A. Input'!$H$13:$CJ$13,"&lt;="&amp;$L$11))</f>
        <v>0</v>
      </c>
      <c r="I1065" s="242">
        <f>IF(G1065=0,0,SUMIFS('Sch A. Input'!$H56:$CJ56,'Sch A. Input'!$H$14:$CJ$14,"One-time",'Sch A. Input'!$H$13:$CJ$13,"&lt;="&amp;$O$1020,'Sch A. Input'!$H$13:$CJ$13,"&lt;="&amp;$L$11))</f>
        <v>0</v>
      </c>
      <c r="J1065" s="283">
        <f t="shared" si="200"/>
        <v>0</v>
      </c>
      <c r="K1065" s="242">
        <f t="shared" si="201"/>
        <v>0</v>
      </c>
      <c r="L1065" s="242">
        <f t="shared" si="202"/>
        <v>0</v>
      </c>
      <c r="M1065" s="276">
        <f t="shared" si="183"/>
        <v>0</v>
      </c>
      <c r="N1065" s="281">
        <f t="shared" si="169"/>
        <v>0</v>
      </c>
      <c r="O1065" s="245">
        <f t="shared" si="170"/>
        <v>0</v>
      </c>
      <c r="P1065" s="248"/>
      <c r="Q1065" s="285">
        <f t="shared" si="203"/>
        <v>0</v>
      </c>
      <c r="R1065" s="242">
        <f>IF(Q1065=0,0,SUMIFS('Sch A. Input'!$H56:$CJ56,'Sch A. Input'!$H$14:$CJ$14,"Recurring",'Sch A. Input'!$H$13:$CJ$13,"&lt;="&amp;$L$11,'Sch A. Input'!$H$13:$CJ$13,"&lt;="&amp;$Y$1020,'Sch A. Input'!$H$13:$CJ$13,"&gt;"&amp;$O$1020))</f>
        <v>0</v>
      </c>
      <c r="S1065" s="242">
        <f>IF(Q1065=0,0,SUMIFS('Sch A. Input'!$H56:$CJ56,'Sch A. Input'!$H$14:$CJ$14,"One-time",'Sch A. Input'!$H$13:$CJ$13,"&lt;="&amp;$L$11,'Sch A. Input'!$H$13:$CJ$13,"&lt;="&amp;$Y$1020,'Sch A. Input'!$H$13:$CJ$13,"&gt;"&amp;$O$1020))</f>
        <v>0</v>
      </c>
      <c r="T1065" s="283">
        <f t="shared" si="204"/>
        <v>0</v>
      </c>
      <c r="U1065" s="242">
        <f t="shared" si="205"/>
        <v>0</v>
      </c>
      <c r="V1065" s="242">
        <f t="shared" si="206"/>
        <v>0</v>
      </c>
      <c r="W1065" s="276">
        <f t="shared" si="188"/>
        <v>0</v>
      </c>
      <c r="X1065" s="281">
        <f t="shared" si="172"/>
        <v>0</v>
      </c>
      <c r="Y1065" s="245">
        <f t="shared" si="173"/>
        <v>0</v>
      </c>
      <c r="Z1065" s="248"/>
      <c r="AA1065" s="285">
        <f t="shared" si="207"/>
        <v>0</v>
      </c>
      <c r="AB1065" s="242">
        <f>IF(AA1065=0,0,SUMIFS('Sch A. Input'!$H56:$CJ56,'Sch A. Input'!$H$14:$CJ$14,"Recurring",'Sch A. Input'!$H$13:$CJ$13,"&lt;="&amp;$L$11,'Sch A. Input'!$H$13:$CJ$13,"&lt;="&amp;$AI$1020,'Sch A. Input'!$H$13:$CJ$13,"&gt;"&amp;$Y$1020))</f>
        <v>0</v>
      </c>
      <c r="AC1065" s="242">
        <f>IF(AA1065=0,0,SUMIFS('Sch A. Input'!$H56:$CJ56,'Sch A. Input'!$H$14:$CJ$14,"One-time",'Sch A. Input'!$H$13:$CJ$13,"&lt;="&amp;$L$11,'Sch A. Input'!$H$13:$CJ$13,"&lt;="&amp;$AI$1020,'Sch A. Input'!$H$13:$CJ$13,"&gt;"&amp;$Y$1020))</f>
        <v>0</v>
      </c>
      <c r="AD1065" s="283">
        <f t="shared" si="208"/>
        <v>0</v>
      </c>
      <c r="AE1065" s="242">
        <f t="shared" si="209"/>
        <v>0</v>
      </c>
      <c r="AF1065" s="242">
        <f t="shared" si="210"/>
        <v>0</v>
      </c>
      <c r="AG1065" s="276">
        <f t="shared" si="193"/>
        <v>0</v>
      </c>
      <c r="AH1065" s="281">
        <f t="shared" si="175"/>
        <v>0</v>
      </c>
      <c r="AI1065" s="245">
        <f t="shared" si="176"/>
        <v>0</v>
      </c>
      <c r="AK1065" s="285">
        <f t="shared" si="211"/>
        <v>0</v>
      </c>
      <c r="AL1065" s="242">
        <f>IF(AK1065=0,0,SUMIFS('Sch A. Input'!$H56:$CJ56,'Sch A. Input'!$H$14:$CJ$14,"Recurring",'Sch A. Input'!$H$13:$CJ$13,"&lt;="&amp;$L$11,'Sch A. Input'!$H$13:$CJ$13,"&lt;="&amp;$AS$1020,'Sch A. Input'!$H$13:$CJ$13,"&gt;"&amp;$AI$1020))</f>
        <v>0</v>
      </c>
      <c r="AM1065" s="242">
        <f>IF(AK1065=0,0,SUMIFS('Sch A. Input'!$H56:$CJ56,'Sch A. Input'!$H$14:$CJ$14,"One-time",'Sch A. Input'!$H$13:$CJ$13,"&lt;="&amp;$L$11,'Sch A. Input'!$H$13:$CJ$13,"&lt;="&amp;$AS$1020,'Sch A. Input'!$H$13:$CJ$13,"&gt;"&amp;$AI$1020))</f>
        <v>0</v>
      </c>
      <c r="AN1065" s="283">
        <f t="shared" si="212"/>
        <v>0</v>
      </c>
      <c r="AO1065" s="242">
        <f t="shared" si="213"/>
        <v>0</v>
      </c>
      <c r="AP1065" s="242">
        <f t="shared" si="214"/>
        <v>0</v>
      </c>
      <c r="AQ1065" s="276">
        <f t="shared" si="198"/>
        <v>0</v>
      </c>
      <c r="AR1065" s="281">
        <f t="shared" si="177"/>
        <v>0</v>
      </c>
      <c r="AS1065" s="245">
        <f t="shared" si="178"/>
        <v>0</v>
      </c>
      <c r="AY1065" s="160"/>
      <c r="AZ1065" s="160"/>
      <c r="BK1065" s="2"/>
      <c r="BL1065" s="2"/>
      <c r="BM1065" s="2"/>
      <c r="BN1065" s="2"/>
      <c r="BO1065" s="2"/>
      <c r="BP1065" s="2"/>
      <c r="BQ1065" s="2"/>
      <c r="BR1065" s="2"/>
      <c r="BS1065" s="2"/>
      <c r="BT1065" s="2"/>
      <c r="BU1065" s="2"/>
      <c r="BV1065" s="2"/>
      <c r="BW1065" s="2"/>
      <c r="BX1065" s="2"/>
      <c r="BY1065" s="2"/>
      <c r="BZ1065" s="2"/>
      <c r="CA1065" s="2"/>
      <c r="CI1065"/>
      <c r="CJ1065"/>
      <c r="CK1065"/>
      <c r="CL1065"/>
      <c r="CM1065"/>
      <c r="CN1065"/>
      <c r="CO1065"/>
      <c r="CP1065"/>
      <c r="CQ1065"/>
      <c r="CR1065"/>
      <c r="CS1065"/>
      <c r="CT1065"/>
      <c r="CU1065"/>
      <c r="CV1065"/>
      <c r="CW1065"/>
      <c r="CX1065"/>
    </row>
    <row r="1066" spans="2:102" x14ac:dyDescent="0.35">
      <c r="B1066" s="70" t="str">
        <f t="shared" ref="B1066:F1066" si="254">B59</f>
        <v/>
      </c>
      <c r="C1066" s="166" t="str">
        <f t="shared" si="254"/>
        <v/>
      </c>
      <c r="D1066" s="273" t="str">
        <f t="shared" si="254"/>
        <v/>
      </c>
      <c r="E1066" s="273">
        <f t="shared" si="254"/>
        <v>45016</v>
      </c>
      <c r="F1066" s="273">
        <f t="shared" si="254"/>
        <v>0</v>
      </c>
      <c r="G1066" s="98">
        <f t="shared" si="167"/>
        <v>0</v>
      </c>
      <c r="H1066" s="242">
        <f>IF(G1066=0,0,SUMIFS('Sch A. Input'!$H57:$CJ57,'Sch A. Input'!$H$14:$CJ$14,"Recurring",'Sch A. Input'!$H$13:$CJ$13,"&lt;="&amp;$O$1020,'Sch A. Input'!$H$13:$CJ$13,"&lt;="&amp;$L$11))</f>
        <v>0</v>
      </c>
      <c r="I1066" s="242">
        <f>IF(G1066=0,0,SUMIFS('Sch A. Input'!$H57:$CJ57,'Sch A. Input'!$H$14:$CJ$14,"One-time",'Sch A. Input'!$H$13:$CJ$13,"&lt;="&amp;$O$1020,'Sch A. Input'!$H$13:$CJ$13,"&lt;="&amp;$L$11))</f>
        <v>0</v>
      </c>
      <c r="J1066" s="283">
        <f t="shared" si="200"/>
        <v>0</v>
      </c>
      <c r="K1066" s="242">
        <f t="shared" si="201"/>
        <v>0</v>
      </c>
      <c r="L1066" s="242">
        <f t="shared" si="202"/>
        <v>0</v>
      </c>
      <c r="M1066" s="276">
        <f t="shared" si="183"/>
        <v>0</v>
      </c>
      <c r="N1066" s="281">
        <f t="shared" si="169"/>
        <v>0</v>
      </c>
      <c r="O1066" s="245">
        <f t="shared" si="170"/>
        <v>0</v>
      </c>
      <c r="P1066" s="248"/>
      <c r="Q1066" s="285">
        <f t="shared" si="203"/>
        <v>0</v>
      </c>
      <c r="R1066" s="242">
        <f>IF(Q1066=0,0,SUMIFS('Sch A. Input'!$H57:$CJ57,'Sch A. Input'!$H$14:$CJ$14,"Recurring",'Sch A. Input'!$H$13:$CJ$13,"&lt;="&amp;$L$11,'Sch A. Input'!$H$13:$CJ$13,"&lt;="&amp;$Y$1020,'Sch A. Input'!$H$13:$CJ$13,"&gt;"&amp;$O$1020))</f>
        <v>0</v>
      </c>
      <c r="S1066" s="242">
        <f>IF(Q1066=0,0,SUMIFS('Sch A. Input'!$H57:$CJ57,'Sch A. Input'!$H$14:$CJ$14,"One-time",'Sch A. Input'!$H$13:$CJ$13,"&lt;="&amp;$L$11,'Sch A. Input'!$H$13:$CJ$13,"&lt;="&amp;$Y$1020,'Sch A. Input'!$H$13:$CJ$13,"&gt;"&amp;$O$1020))</f>
        <v>0</v>
      </c>
      <c r="T1066" s="283">
        <f t="shared" si="204"/>
        <v>0</v>
      </c>
      <c r="U1066" s="242">
        <f t="shared" si="205"/>
        <v>0</v>
      </c>
      <c r="V1066" s="242">
        <f t="shared" si="206"/>
        <v>0</v>
      </c>
      <c r="W1066" s="276">
        <f t="shared" si="188"/>
        <v>0</v>
      </c>
      <c r="X1066" s="281">
        <f t="shared" si="172"/>
        <v>0</v>
      </c>
      <c r="Y1066" s="245">
        <f t="shared" si="173"/>
        <v>0</v>
      </c>
      <c r="Z1066" s="248"/>
      <c r="AA1066" s="285">
        <f t="shared" si="207"/>
        <v>0</v>
      </c>
      <c r="AB1066" s="242">
        <f>IF(AA1066=0,0,SUMIFS('Sch A. Input'!$H57:$CJ57,'Sch A. Input'!$H$14:$CJ$14,"Recurring",'Sch A. Input'!$H$13:$CJ$13,"&lt;="&amp;$L$11,'Sch A. Input'!$H$13:$CJ$13,"&lt;="&amp;$AI$1020,'Sch A. Input'!$H$13:$CJ$13,"&gt;"&amp;$Y$1020))</f>
        <v>0</v>
      </c>
      <c r="AC1066" s="242">
        <f>IF(AA1066=0,0,SUMIFS('Sch A. Input'!$H57:$CJ57,'Sch A. Input'!$H$14:$CJ$14,"One-time",'Sch A. Input'!$H$13:$CJ$13,"&lt;="&amp;$L$11,'Sch A. Input'!$H$13:$CJ$13,"&lt;="&amp;$AI$1020,'Sch A. Input'!$H$13:$CJ$13,"&gt;"&amp;$Y$1020))</f>
        <v>0</v>
      </c>
      <c r="AD1066" s="283">
        <f t="shared" si="208"/>
        <v>0</v>
      </c>
      <c r="AE1066" s="242">
        <f t="shared" si="209"/>
        <v>0</v>
      </c>
      <c r="AF1066" s="242">
        <f t="shared" si="210"/>
        <v>0</v>
      </c>
      <c r="AG1066" s="276">
        <f t="shared" si="193"/>
        <v>0</v>
      </c>
      <c r="AH1066" s="281">
        <f t="shared" si="175"/>
        <v>0</v>
      </c>
      <c r="AI1066" s="245">
        <f t="shared" si="176"/>
        <v>0</v>
      </c>
      <c r="AK1066" s="285">
        <f t="shared" si="211"/>
        <v>0</v>
      </c>
      <c r="AL1066" s="242">
        <f>IF(AK1066=0,0,SUMIFS('Sch A. Input'!$H57:$CJ57,'Sch A. Input'!$H$14:$CJ$14,"Recurring",'Sch A. Input'!$H$13:$CJ$13,"&lt;="&amp;$L$11,'Sch A. Input'!$H$13:$CJ$13,"&lt;="&amp;$AS$1020,'Sch A. Input'!$H$13:$CJ$13,"&gt;"&amp;$AI$1020))</f>
        <v>0</v>
      </c>
      <c r="AM1066" s="242">
        <f>IF(AK1066=0,0,SUMIFS('Sch A. Input'!$H57:$CJ57,'Sch A. Input'!$H$14:$CJ$14,"One-time",'Sch A. Input'!$H$13:$CJ$13,"&lt;="&amp;$L$11,'Sch A. Input'!$H$13:$CJ$13,"&lt;="&amp;$AS$1020,'Sch A. Input'!$H$13:$CJ$13,"&gt;"&amp;$AI$1020))</f>
        <v>0</v>
      </c>
      <c r="AN1066" s="283">
        <f t="shared" si="212"/>
        <v>0</v>
      </c>
      <c r="AO1066" s="242">
        <f t="shared" si="213"/>
        <v>0</v>
      </c>
      <c r="AP1066" s="242">
        <f t="shared" si="214"/>
        <v>0</v>
      </c>
      <c r="AQ1066" s="276">
        <f t="shared" si="198"/>
        <v>0</v>
      </c>
      <c r="AR1066" s="281">
        <f t="shared" si="177"/>
        <v>0</v>
      </c>
      <c r="AS1066" s="245">
        <f t="shared" si="178"/>
        <v>0</v>
      </c>
      <c r="AY1066" s="160"/>
      <c r="AZ1066" s="160"/>
      <c r="BK1066" s="2"/>
      <c r="BL1066" s="2"/>
      <c r="BM1066" s="2"/>
      <c r="BN1066" s="2"/>
      <c r="BO1066" s="2"/>
      <c r="BP1066" s="2"/>
      <c r="BQ1066" s="2"/>
      <c r="BR1066" s="2"/>
      <c r="BS1066" s="2"/>
      <c r="BT1066" s="2"/>
      <c r="BU1066" s="2"/>
      <c r="BV1066" s="2"/>
      <c r="BW1066" s="2"/>
      <c r="BX1066" s="2"/>
      <c r="BY1066" s="2"/>
      <c r="BZ1066" s="2"/>
      <c r="CA1066" s="2"/>
      <c r="CI1066"/>
      <c r="CJ1066"/>
      <c r="CK1066"/>
      <c r="CL1066"/>
      <c r="CM1066"/>
      <c r="CN1066"/>
      <c r="CO1066"/>
      <c r="CP1066"/>
      <c r="CQ1066"/>
      <c r="CR1066"/>
      <c r="CS1066"/>
      <c r="CT1066"/>
      <c r="CU1066"/>
      <c r="CV1066"/>
      <c r="CW1066"/>
      <c r="CX1066"/>
    </row>
    <row r="1067" spans="2:102" x14ac:dyDescent="0.35">
      <c r="B1067" s="70" t="str">
        <f t="shared" ref="B1067:F1067" si="255">B60</f>
        <v/>
      </c>
      <c r="C1067" s="166" t="str">
        <f t="shared" si="255"/>
        <v/>
      </c>
      <c r="D1067" s="273" t="str">
        <f t="shared" si="255"/>
        <v/>
      </c>
      <c r="E1067" s="273">
        <f t="shared" si="255"/>
        <v>45016</v>
      </c>
      <c r="F1067" s="273">
        <f t="shared" si="255"/>
        <v>0</v>
      </c>
      <c r="G1067" s="98">
        <f t="shared" si="167"/>
        <v>0</v>
      </c>
      <c r="H1067" s="242">
        <f>IF(G1067=0,0,SUMIFS('Sch A. Input'!$H58:$CJ58,'Sch A. Input'!$H$14:$CJ$14,"Recurring",'Sch A. Input'!$H$13:$CJ$13,"&lt;="&amp;$O$1020,'Sch A. Input'!$H$13:$CJ$13,"&lt;="&amp;$L$11))</f>
        <v>0</v>
      </c>
      <c r="I1067" s="242">
        <f>IF(G1067=0,0,SUMIFS('Sch A. Input'!$H58:$CJ58,'Sch A. Input'!$H$14:$CJ$14,"One-time",'Sch A. Input'!$H$13:$CJ$13,"&lt;="&amp;$O$1020,'Sch A. Input'!$H$13:$CJ$13,"&lt;="&amp;$L$11))</f>
        <v>0</v>
      </c>
      <c r="J1067" s="283">
        <f t="shared" si="200"/>
        <v>0</v>
      </c>
      <c r="K1067" s="242">
        <f t="shared" si="201"/>
        <v>0</v>
      </c>
      <c r="L1067" s="242">
        <f t="shared" si="202"/>
        <v>0</v>
      </c>
      <c r="M1067" s="276">
        <f t="shared" si="183"/>
        <v>0</v>
      </c>
      <c r="N1067" s="281">
        <f t="shared" si="169"/>
        <v>0</v>
      </c>
      <c r="O1067" s="245">
        <f t="shared" si="170"/>
        <v>0</v>
      </c>
      <c r="P1067" s="248"/>
      <c r="Q1067" s="285">
        <f t="shared" si="203"/>
        <v>0</v>
      </c>
      <c r="R1067" s="242">
        <f>IF(Q1067=0,0,SUMIFS('Sch A. Input'!$H58:$CJ58,'Sch A. Input'!$H$14:$CJ$14,"Recurring",'Sch A. Input'!$H$13:$CJ$13,"&lt;="&amp;$L$11,'Sch A. Input'!$H$13:$CJ$13,"&lt;="&amp;$Y$1020,'Sch A. Input'!$H$13:$CJ$13,"&gt;"&amp;$O$1020))</f>
        <v>0</v>
      </c>
      <c r="S1067" s="242">
        <f>IF(Q1067=0,0,SUMIFS('Sch A. Input'!$H58:$CJ58,'Sch A. Input'!$H$14:$CJ$14,"One-time",'Sch A. Input'!$H$13:$CJ$13,"&lt;="&amp;$L$11,'Sch A. Input'!$H$13:$CJ$13,"&lt;="&amp;$Y$1020,'Sch A. Input'!$H$13:$CJ$13,"&gt;"&amp;$O$1020))</f>
        <v>0</v>
      </c>
      <c r="T1067" s="283">
        <f t="shared" si="204"/>
        <v>0</v>
      </c>
      <c r="U1067" s="242">
        <f t="shared" si="205"/>
        <v>0</v>
      </c>
      <c r="V1067" s="242">
        <f t="shared" si="206"/>
        <v>0</v>
      </c>
      <c r="W1067" s="276">
        <f t="shared" si="188"/>
        <v>0</v>
      </c>
      <c r="X1067" s="281">
        <f t="shared" si="172"/>
        <v>0</v>
      </c>
      <c r="Y1067" s="245">
        <f t="shared" si="173"/>
        <v>0</v>
      </c>
      <c r="Z1067" s="248"/>
      <c r="AA1067" s="285">
        <f t="shared" si="207"/>
        <v>0</v>
      </c>
      <c r="AB1067" s="242">
        <f>IF(AA1067=0,0,SUMIFS('Sch A. Input'!$H58:$CJ58,'Sch A. Input'!$H$14:$CJ$14,"Recurring",'Sch A. Input'!$H$13:$CJ$13,"&lt;="&amp;$L$11,'Sch A. Input'!$H$13:$CJ$13,"&lt;="&amp;$AI$1020,'Sch A. Input'!$H$13:$CJ$13,"&gt;"&amp;$Y$1020))</f>
        <v>0</v>
      </c>
      <c r="AC1067" s="242">
        <f>IF(AA1067=0,0,SUMIFS('Sch A. Input'!$H58:$CJ58,'Sch A. Input'!$H$14:$CJ$14,"One-time",'Sch A. Input'!$H$13:$CJ$13,"&lt;="&amp;$L$11,'Sch A. Input'!$H$13:$CJ$13,"&lt;="&amp;$AI$1020,'Sch A. Input'!$H$13:$CJ$13,"&gt;"&amp;$Y$1020))</f>
        <v>0</v>
      </c>
      <c r="AD1067" s="283">
        <f t="shared" si="208"/>
        <v>0</v>
      </c>
      <c r="AE1067" s="242">
        <f t="shared" si="209"/>
        <v>0</v>
      </c>
      <c r="AF1067" s="242">
        <f t="shared" si="210"/>
        <v>0</v>
      </c>
      <c r="AG1067" s="276">
        <f t="shared" si="193"/>
        <v>0</v>
      </c>
      <c r="AH1067" s="281">
        <f t="shared" si="175"/>
        <v>0</v>
      </c>
      <c r="AI1067" s="245">
        <f t="shared" si="176"/>
        <v>0</v>
      </c>
      <c r="AK1067" s="285">
        <f t="shared" si="211"/>
        <v>0</v>
      </c>
      <c r="AL1067" s="242">
        <f>IF(AK1067=0,0,SUMIFS('Sch A. Input'!$H58:$CJ58,'Sch A. Input'!$H$14:$CJ$14,"Recurring",'Sch A. Input'!$H$13:$CJ$13,"&lt;="&amp;$L$11,'Sch A. Input'!$H$13:$CJ$13,"&lt;="&amp;$AS$1020,'Sch A. Input'!$H$13:$CJ$13,"&gt;"&amp;$AI$1020))</f>
        <v>0</v>
      </c>
      <c r="AM1067" s="242">
        <f>IF(AK1067=0,0,SUMIFS('Sch A. Input'!$H58:$CJ58,'Sch A. Input'!$H$14:$CJ$14,"One-time",'Sch A. Input'!$H$13:$CJ$13,"&lt;="&amp;$L$11,'Sch A. Input'!$H$13:$CJ$13,"&lt;="&amp;$AS$1020,'Sch A. Input'!$H$13:$CJ$13,"&gt;"&amp;$AI$1020))</f>
        <v>0</v>
      </c>
      <c r="AN1067" s="283">
        <f t="shared" si="212"/>
        <v>0</v>
      </c>
      <c r="AO1067" s="242">
        <f t="shared" si="213"/>
        <v>0</v>
      </c>
      <c r="AP1067" s="242">
        <f t="shared" si="214"/>
        <v>0</v>
      </c>
      <c r="AQ1067" s="276">
        <f t="shared" si="198"/>
        <v>0</v>
      </c>
      <c r="AR1067" s="281">
        <f t="shared" si="177"/>
        <v>0</v>
      </c>
      <c r="AS1067" s="245">
        <f t="shared" si="178"/>
        <v>0</v>
      </c>
      <c r="AY1067" s="160"/>
      <c r="AZ1067" s="160"/>
      <c r="BK1067" s="2"/>
      <c r="BL1067" s="2"/>
      <c r="BM1067" s="2"/>
      <c r="BN1067" s="2"/>
      <c r="BO1067" s="2"/>
      <c r="BP1067" s="2"/>
      <c r="BQ1067" s="2"/>
      <c r="BR1067" s="2"/>
      <c r="BS1067" s="2"/>
      <c r="BT1067" s="2"/>
      <c r="BU1067" s="2"/>
      <c r="BV1067" s="2"/>
      <c r="BW1067" s="2"/>
      <c r="BX1067" s="2"/>
      <c r="BY1067" s="2"/>
      <c r="BZ1067" s="2"/>
      <c r="CA1067" s="2"/>
      <c r="CI1067"/>
      <c r="CJ1067"/>
      <c r="CK1067"/>
      <c r="CL1067"/>
      <c r="CM1067"/>
      <c r="CN1067"/>
      <c r="CO1067"/>
      <c r="CP1067"/>
      <c r="CQ1067"/>
      <c r="CR1067"/>
      <c r="CS1067"/>
      <c r="CT1067"/>
      <c r="CU1067"/>
      <c r="CV1067"/>
      <c r="CW1067"/>
      <c r="CX1067"/>
    </row>
    <row r="1068" spans="2:102" x14ac:dyDescent="0.35">
      <c r="B1068" s="70" t="str">
        <f t="shared" ref="B1068:F1068" si="256">B61</f>
        <v/>
      </c>
      <c r="C1068" s="166" t="str">
        <f t="shared" si="256"/>
        <v/>
      </c>
      <c r="D1068" s="273" t="str">
        <f t="shared" si="256"/>
        <v/>
      </c>
      <c r="E1068" s="273">
        <f t="shared" si="256"/>
        <v>45016</v>
      </c>
      <c r="F1068" s="273">
        <f t="shared" si="256"/>
        <v>0</v>
      </c>
      <c r="G1068" s="98">
        <f t="shared" si="167"/>
        <v>0</v>
      </c>
      <c r="H1068" s="242">
        <f>IF(G1068=0,0,SUMIFS('Sch A. Input'!$H59:$CJ59,'Sch A. Input'!$H$14:$CJ$14,"Recurring",'Sch A. Input'!$H$13:$CJ$13,"&lt;="&amp;$O$1020,'Sch A. Input'!$H$13:$CJ$13,"&lt;="&amp;$L$11))</f>
        <v>0</v>
      </c>
      <c r="I1068" s="242">
        <f>IF(G1068=0,0,SUMIFS('Sch A. Input'!$H59:$CJ59,'Sch A. Input'!$H$14:$CJ$14,"One-time",'Sch A. Input'!$H$13:$CJ$13,"&lt;="&amp;$O$1020,'Sch A. Input'!$H$13:$CJ$13,"&lt;="&amp;$L$11))</f>
        <v>0</v>
      </c>
      <c r="J1068" s="283">
        <f t="shared" si="200"/>
        <v>0</v>
      </c>
      <c r="K1068" s="242">
        <f t="shared" si="201"/>
        <v>0</v>
      </c>
      <c r="L1068" s="242">
        <f t="shared" si="202"/>
        <v>0</v>
      </c>
      <c r="M1068" s="276">
        <f t="shared" si="183"/>
        <v>0</v>
      </c>
      <c r="N1068" s="281">
        <f t="shared" si="169"/>
        <v>0</v>
      </c>
      <c r="O1068" s="245">
        <f t="shared" si="170"/>
        <v>0</v>
      </c>
      <c r="P1068" s="248"/>
      <c r="Q1068" s="285">
        <f t="shared" si="203"/>
        <v>0</v>
      </c>
      <c r="R1068" s="242">
        <f>IF(Q1068=0,0,SUMIFS('Sch A. Input'!$H59:$CJ59,'Sch A. Input'!$H$14:$CJ$14,"Recurring",'Sch A. Input'!$H$13:$CJ$13,"&lt;="&amp;$L$11,'Sch A. Input'!$H$13:$CJ$13,"&lt;="&amp;$Y$1020,'Sch A. Input'!$H$13:$CJ$13,"&gt;"&amp;$O$1020))</f>
        <v>0</v>
      </c>
      <c r="S1068" s="242">
        <f>IF(Q1068=0,0,SUMIFS('Sch A. Input'!$H59:$CJ59,'Sch A. Input'!$H$14:$CJ$14,"One-time",'Sch A. Input'!$H$13:$CJ$13,"&lt;="&amp;$L$11,'Sch A. Input'!$H$13:$CJ$13,"&lt;="&amp;$Y$1020,'Sch A. Input'!$H$13:$CJ$13,"&gt;"&amp;$O$1020))</f>
        <v>0</v>
      </c>
      <c r="T1068" s="283">
        <f t="shared" si="204"/>
        <v>0</v>
      </c>
      <c r="U1068" s="242">
        <f t="shared" si="205"/>
        <v>0</v>
      </c>
      <c r="V1068" s="242">
        <f t="shared" si="206"/>
        <v>0</v>
      </c>
      <c r="W1068" s="276">
        <f t="shared" si="188"/>
        <v>0</v>
      </c>
      <c r="X1068" s="281">
        <f t="shared" si="172"/>
        <v>0</v>
      </c>
      <c r="Y1068" s="245">
        <f t="shared" si="173"/>
        <v>0</v>
      </c>
      <c r="Z1068" s="248"/>
      <c r="AA1068" s="285">
        <f t="shared" si="207"/>
        <v>0</v>
      </c>
      <c r="AB1068" s="242">
        <f>IF(AA1068=0,0,SUMIFS('Sch A. Input'!$H59:$CJ59,'Sch A. Input'!$H$14:$CJ$14,"Recurring",'Sch A. Input'!$H$13:$CJ$13,"&lt;="&amp;$L$11,'Sch A. Input'!$H$13:$CJ$13,"&lt;="&amp;$AI$1020,'Sch A. Input'!$H$13:$CJ$13,"&gt;"&amp;$Y$1020))</f>
        <v>0</v>
      </c>
      <c r="AC1068" s="242">
        <f>IF(AA1068=0,0,SUMIFS('Sch A. Input'!$H59:$CJ59,'Sch A. Input'!$H$14:$CJ$14,"One-time",'Sch A. Input'!$H$13:$CJ$13,"&lt;="&amp;$L$11,'Sch A. Input'!$H$13:$CJ$13,"&lt;="&amp;$AI$1020,'Sch A. Input'!$H$13:$CJ$13,"&gt;"&amp;$Y$1020))</f>
        <v>0</v>
      </c>
      <c r="AD1068" s="283">
        <f t="shared" si="208"/>
        <v>0</v>
      </c>
      <c r="AE1068" s="242">
        <f t="shared" si="209"/>
        <v>0</v>
      </c>
      <c r="AF1068" s="242">
        <f t="shared" si="210"/>
        <v>0</v>
      </c>
      <c r="AG1068" s="276">
        <f t="shared" si="193"/>
        <v>0</v>
      </c>
      <c r="AH1068" s="281">
        <f t="shared" si="175"/>
        <v>0</v>
      </c>
      <c r="AI1068" s="245">
        <f t="shared" si="176"/>
        <v>0</v>
      </c>
      <c r="AK1068" s="285">
        <f t="shared" si="211"/>
        <v>0</v>
      </c>
      <c r="AL1068" s="242">
        <f>IF(AK1068=0,0,SUMIFS('Sch A. Input'!$H59:$CJ59,'Sch A. Input'!$H$14:$CJ$14,"Recurring",'Sch A. Input'!$H$13:$CJ$13,"&lt;="&amp;$L$11,'Sch A. Input'!$H$13:$CJ$13,"&lt;="&amp;$AS$1020,'Sch A. Input'!$H$13:$CJ$13,"&gt;"&amp;$AI$1020))</f>
        <v>0</v>
      </c>
      <c r="AM1068" s="242">
        <f>IF(AK1068=0,0,SUMIFS('Sch A. Input'!$H59:$CJ59,'Sch A. Input'!$H$14:$CJ$14,"One-time",'Sch A. Input'!$H$13:$CJ$13,"&lt;="&amp;$L$11,'Sch A. Input'!$H$13:$CJ$13,"&lt;="&amp;$AS$1020,'Sch A. Input'!$H$13:$CJ$13,"&gt;"&amp;$AI$1020))</f>
        <v>0</v>
      </c>
      <c r="AN1068" s="283">
        <f t="shared" si="212"/>
        <v>0</v>
      </c>
      <c r="AO1068" s="242">
        <f t="shared" si="213"/>
        <v>0</v>
      </c>
      <c r="AP1068" s="242">
        <f t="shared" si="214"/>
        <v>0</v>
      </c>
      <c r="AQ1068" s="276">
        <f t="shared" si="198"/>
        <v>0</v>
      </c>
      <c r="AR1068" s="281">
        <f t="shared" si="177"/>
        <v>0</v>
      </c>
      <c r="AS1068" s="245">
        <f t="shared" si="178"/>
        <v>0</v>
      </c>
      <c r="AY1068" s="160"/>
      <c r="AZ1068" s="160"/>
      <c r="BK1068" s="2"/>
      <c r="BL1068" s="2"/>
      <c r="BM1068" s="2"/>
      <c r="BN1068" s="2"/>
      <c r="BO1068" s="2"/>
      <c r="BP1068" s="2"/>
      <c r="BQ1068" s="2"/>
      <c r="BR1068" s="2"/>
      <c r="BS1068" s="2"/>
      <c r="BT1068" s="2"/>
      <c r="BU1068" s="2"/>
      <c r="BV1068" s="2"/>
      <c r="BW1068" s="2"/>
      <c r="BX1068" s="2"/>
      <c r="BY1068" s="2"/>
      <c r="BZ1068" s="2"/>
      <c r="CA1068" s="2"/>
      <c r="CI1068"/>
      <c r="CJ1068"/>
      <c r="CK1068"/>
      <c r="CL1068"/>
      <c r="CM1068"/>
      <c r="CN1068"/>
      <c r="CO1068"/>
      <c r="CP1068"/>
      <c r="CQ1068"/>
      <c r="CR1068"/>
      <c r="CS1068"/>
      <c r="CT1068"/>
      <c r="CU1068"/>
      <c r="CV1068"/>
      <c r="CW1068"/>
      <c r="CX1068"/>
    </row>
    <row r="1069" spans="2:102" x14ac:dyDescent="0.35">
      <c r="B1069" s="70" t="str">
        <f t="shared" ref="B1069:F1069" si="257">B62</f>
        <v/>
      </c>
      <c r="C1069" s="166" t="str">
        <f t="shared" si="257"/>
        <v/>
      </c>
      <c r="D1069" s="273" t="str">
        <f t="shared" si="257"/>
        <v/>
      </c>
      <c r="E1069" s="273">
        <f t="shared" si="257"/>
        <v>45016</v>
      </c>
      <c r="F1069" s="273">
        <f t="shared" si="257"/>
        <v>0</v>
      </c>
      <c r="G1069" s="98">
        <f t="shared" si="167"/>
        <v>0</v>
      </c>
      <c r="H1069" s="242">
        <f>IF(G1069=0,0,SUMIFS('Sch A. Input'!$H60:$CJ60,'Sch A. Input'!$H$14:$CJ$14,"Recurring",'Sch A. Input'!$H$13:$CJ$13,"&lt;="&amp;$O$1020,'Sch A. Input'!$H$13:$CJ$13,"&lt;="&amp;$L$11))</f>
        <v>0</v>
      </c>
      <c r="I1069" s="242">
        <f>IF(G1069=0,0,SUMIFS('Sch A. Input'!$H60:$CJ60,'Sch A. Input'!$H$14:$CJ$14,"One-time",'Sch A. Input'!$H$13:$CJ$13,"&lt;="&amp;$O$1020,'Sch A. Input'!$H$13:$CJ$13,"&lt;="&amp;$L$11))</f>
        <v>0</v>
      </c>
      <c r="J1069" s="283">
        <f t="shared" si="200"/>
        <v>0</v>
      </c>
      <c r="K1069" s="242">
        <f t="shared" si="201"/>
        <v>0</v>
      </c>
      <c r="L1069" s="242">
        <f t="shared" si="202"/>
        <v>0</v>
      </c>
      <c r="M1069" s="276">
        <f t="shared" si="183"/>
        <v>0</v>
      </c>
      <c r="N1069" s="281">
        <f t="shared" si="169"/>
        <v>0</v>
      </c>
      <c r="O1069" s="245">
        <f t="shared" si="170"/>
        <v>0</v>
      </c>
      <c r="P1069" s="248"/>
      <c r="Q1069" s="285">
        <f t="shared" si="203"/>
        <v>0</v>
      </c>
      <c r="R1069" s="242">
        <f>IF(Q1069=0,0,SUMIFS('Sch A. Input'!$H60:$CJ60,'Sch A. Input'!$H$14:$CJ$14,"Recurring",'Sch A. Input'!$H$13:$CJ$13,"&lt;="&amp;$L$11,'Sch A. Input'!$H$13:$CJ$13,"&lt;="&amp;$Y$1020,'Sch A. Input'!$H$13:$CJ$13,"&gt;"&amp;$O$1020))</f>
        <v>0</v>
      </c>
      <c r="S1069" s="242">
        <f>IF(Q1069=0,0,SUMIFS('Sch A. Input'!$H60:$CJ60,'Sch A. Input'!$H$14:$CJ$14,"One-time",'Sch A. Input'!$H$13:$CJ$13,"&lt;="&amp;$L$11,'Sch A. Input'!$H$13:$CJ$13,"&lt;="&amp;$Y$1020,'Sch A. Input'!$H$13:$CJ$13,"&gt;"&amp;$O$1020))</f>
        <v>0</v>
      </c>
      <c r="T1069" s="283">
        <f t="shared" si="204"/>
        <v>0</v>
      </c>
      <c r="U1069" s="242">
        <f t="shared" si="205"/>
        <v>0</v>
      </c>
      <c r="V1069" s="242">
        <f t="shared" si="206"/>
        <v>0</v>
      </c>
      <c r="W1069" s="276">
        <f t="shared" si="188"/>
        <v>0</v>
      </c>
      <c r="X1069" s="281">
        <f t="shared" si="172"/>
        <v>0</v>
      </c>
      <c r="Y1069" s="245">
        <f t="shared" si="173"/>
        <v>0</v>
      </c>
      <c r="Z1069" s="248"/>
      <c r="AA1069" s="285">
        <f t="shared" si="207"/>
        <v>0</v>
      </c>
      <c r="AB1069" s="242">
        <f>IF(AA1069=0,0,SUMIFS('Sch A. Input'!$H60:$CJ60,'Sch A. Input'!$H$14:$CJ$14,"Recurring",'Sch A. Input'!$H$13:$CJ$13,"&lt;="&amp;$L$11,'Sch A. Input'!$H$13:$CJ$13,"&lt;="&amp;$AI$1020,'Sch A. Input'!$H$13:$CJ$13,"&gt;"&amp;$Y$1020))</f>
        <v>0</v>
      </c>
      <c r="AC1069" s="242">
        <f>IF(AA1069=0,0,SUMIFS('Sch A. Input'!$H60:$CJ60,'Sch A. Input'!$H$14:$CJ$14,"One-time",'Sch A. Input'!$H$13:$CJ$13,"&lt;="&amp;$L$11,'Sch A. Input'!$H$13:$CJ$13,"&lt;="&amp;$AI$1020,'Sch A. Input'!$H$13:$CJ$13,"&gt;"&amp;$Y$1020))</f>
        <v>0</v>
      </c>
      <c r="AD1069" s="283">
        <f t="shared" si="208"/>
        <v>0</v>
      </c>
      <c r="AE1069" s="242">
        <f t="shared" si="209"/>
        <v>0</v>
      </c>
      <c r="AF1069" s="242">
        <f t="shared" si="210"/>
        <v>0</v>
      </c>
      <c r="AG1069" s="276">
        <f t="shared" si="193"/>
        <v>0</v>
      </c>
      <c r="AH1069" s="281">
        <f t="shared" si="175"/>
        <v>0</v>
      </c>
      <c r="AI1069" s="245">
        <f t="shared" si="176"/>
        <v>0</v>
      </c>
      <c r="AK1069" s="285">
        <f t="shared" si="211"/>
        <v>0</v>
      </c>
      <c r="AL1069" s="242">
        <f>IF(AK1069=0,0,SUMIFS('Sch A. Input'!$H60:$CJ60,'Sch A. Input'!$H$14:$CJ$14,"Recurring",'Sch A. Input'!$H$13:$CJ$13,"&lt;="&amp;$L$11,'Sch A. Input'!$H$13:$CJ$13,"&lt;="&amp;$AS$1020,'Sch A. Input'!$H$13:$CJ$13,"&gt;"&amp;$AI$1020))</f>
        <v>0</v>
      </c>
      <c r="AM1069" s="242">
        <f>IF(AK1069=0,0,SUMIFS('Sch A. Input'!$H60:$CJ60,'Sch A. Input'!$H$14:$CJ$14,"One-time",'Sch A. Input'!$H$13:$CJ$13,"&lt;="&amp;$L$11,'Sch A. Input'!$H$13:$CJ$13,"&lt;="&amp;$AS$1020,'Sch A. Input'!$H$13:$CJ$13,"&gt;"&amp;$AI$1020))</f>
        <v>0</v>
      </c>
      <c r="AN1069" s="283">
        <f t="shared" si="212"/>
        <v>0</v>
      </c>
      <c r="AO1069" s="242">
        <f t="shared" si="213"/>
        <v>0</v>
      </c>
      <c r="AP1069" s="242">
        <f t="shared" si="214"/>
        <v>0</v>
      </c>
      <c r="AQ1069" s="276">
        <f t="shared" si="198"/>
        <v>0</v>
      </c>
      <c r="AR1069" s="281">
        <f t="shared" si="177"/>
        <v>0</v>
      </c>
      <c r="AS1069" s="245">
        <f t="shared" si="178"/>
        <v>0</v>
      </c>
      <c r="AY1069" s="160"/>
      <c r="AZ1069" s="160"/>
      <c r="BK1069" s="2"/>
      <c r="BL1069" s="2"/>
      <c r="BM1069" s="2"/>
      <c r="BN1069" s="2"/>
      <c r="BO1069" s="2"/>
      <c r="BP1069" s="2"/>
      <c r="BQ1069" s="2"/>
      <c r="BR1069" s="2"/>
      <c r="BS1069" s="2"/>
      <c r="BT1069" s="2"/>
      <c r="BU1069" s="2"/>
      <c r="BV1069" s="2"/>
      <c r="BW1069" s="2"/>
      <c r="BX1069" s="2"/>
      <c r="BY1069" s="2"/>
      <c r="BZ1069" s="2"/>
      <c r="CA1069" s="2"/>
      <c r="CI1069"/>
      <c r="CJ1069"/>
      <c r="CK1069"/>
      <c r="CL1069"/>
      <c r="CM1069"/>
      <c r="CN1069"/>
      <c r="CO1069"/>
      <c r="CP1069"/>
      <c r="CQ1069"/>
      <c r="CR1069"/>
      <c r="CS1069"/>
      <c r="CT1069"/>
      <c r="CU1069"/>
      <c r="CV1069"/>
      <c r="CW1069"/>
      <c r="CX1069"/>
    </row>
    <row r="1070" spans="2:102" x14ac:dyDescent="0.35">
      <c r="B1070" s="70" t="str">
        <f t="shared" ref="B1070:F1070" si="258">B63</f>
        <v/>
      </c>
      <c r="C1070" s="166" t="str">
        <f t="shared" si="258"/>
        <v/>
      </c>
      <c r="D1070" s="273" t="str">
        <f t="shared" si="258"/>
        <v/>
      </c>
      <c r="E1070" s="273">
        <f t="shared" si="258"/>
        <v>45016</v>
      </c>
      <c r="F1070" s="273">
        <f t="shared" si="258"/>
        <v>0</v>
      </c>
      <c r="G1070" s="98">
        <f t="shared" si="167"/>
        <v>0</v>
      </c>
      <c r="H1070" s="242">
        <f>IF(G1070=0,0,SUMIFS('Sch A. Input'!$H61:$CJ61,'Sch A. Input'!$H$14:$CJ$14,"Recurring",'Sch A. Input'!$H$13:$CJ$13,"&lt;="&amp;$O$1020,'Sch A. Input'!$H$13:$CJ$13,"&lt;="&amp;$L$11))</f>
        <v>0</v>
      </c>
      <c r="I1070" s="242">
        <f>IF(G1070=0,0,SUMIFS('Sch A. Input'!$H61:$CJ61,'Sch A. Input'!$H$14:$CJ$14,"One-time",'Sch A. Input'!$H$13:$CJ$13,"&lt;="&amp;$O$1020,'Sch A. Input'!$H$13:$CJ$13,"&lt;="&amp;$L$11))</f>
        <v>0</v>
      </c>
      <c r="J1070" s="283">
        <f t="shared" si="200"/>
        <v>0</v>
      </c>
      <c r="K1070" s="242">
        <f t="shared" si="201"/>
        <v>0</v>
      </c>
      <c r="L1070" s="242">
        <f t="shared" si="202"/>
        <v>0</v>
      </c>
      <c r="M1070" s="276">
        <f t="shared" si="183"/>
        <v>0</v>
      </c>
      <c r="N1070" s="281">
        <f t="shared" si="169"/>
        <v>0</v>
      </c>
      <c r="O1070" s="245">
        <f t="shared" si="170"/>
        <v>0</v>
      </c>
      <c r="P1070" s="248"/>
      <c r="Q1070" s="285">
        <f t="shared" si="203"/>
        <v>0</v>
      </c>
      <c r="R1070" s="242">
        <f>IF(Q1070=0,0,SUMIFS('Sch A. Input'!$H61:$CJ61,'Sch A. Input'!$H$14:$CJ$14,"Recurring",'Sch A. Input'!$H$13:$CJ$13,"&lt;="&amp;$L$11,'Sch A. Input'!$H$13:$CJ$13,"&lt;="&amp;$Y$1020,'Sch A. Input'!$H$13:$CJ$13,"&gt;"&amp;$O$1020))</f>
        <v>0</v>
      </c>
      <c r="S1070" s="242">
        <f>IF(Q1070=0,0,SUMIFS('Sch A. Input'!$H61:$CJ61,'Sch A. Input'!$H$14:$CJ$14,"One-time",'Sch A. Input'!$H$13:$CJ$13,"&lt;="&amp;$L$11,'Sch A. Input'!$H$13:$CJ$13,"&lt;="&amp;$Y$1020,'Sch A. Input'!$H$13:$CJ$13,"&gt;"&amp;$O$1020))</f>
        <v>0</v>
      </c>
      <c r="T1070" s="283">
        <f t="shared" si="204"/>
        <v>0</v>
      </c>
      <c r="U1070" s="242">
        <f t="shared" si="205"/>
        <v>0</v>
      </c>
      <c r="V1070" s="242">
        <f t="shared" si="206"/>
        <v>0</v>
      </c>
      <c r="W1070" s="276">
        <f t="shared" si="188"/>
        <v>0</v>
      </c>
      <c r="X1070" s="281">
        <f t="shared" si="172"/>
        <v>0</v>
      </c>
      <c r="Y1070" s="245">
        <f t="shared" si="173"/>
        <v>0</v>
      </c>
      <c r="Z1070" s="248"/>
      <c r="AA1070" s="285">
        <f t="shared" si="207"/>
        <v>0</v>
      </c>
      <c r="AB1070" s="242">
        <f>IF(AA1070=0,0,SUMIFS('Sch A. Input'!$H61:$CJ61,'Sch A. Input'!$H$14:$CJ$14,"Recurring",'Sch A. Input'!$H$13:$CJ$13,"&lt;="&amp;$L$11,'Sch A. Input'!$H$13:$CJ$13,"&lt;="&amp;$AI$1020,'Sch A. Input'!$H$13:$CJ$13,"&gt;"&amp;$Y$1020))</f>
        <v>0</v>
      </c>
      <c r="AC1070" s="242">
        <f>IF(AA1070=0,0,SUMIFS('Sch A. Input'!$H61:$CJ61,'Sch A. Input'!$H$14:$CJ$14,"One-time",'Sch A. Input'!$H$13:$CJ$13,"&lt;="&amp;$L$11,'Sch A. Input'!$H$13:$CJ$13,"&lt;="&amp;$AI$1020,'Sch A. Input'!$H$13:$CJ$13,"&gt;"&amp;$Y$1020))</f>
        <v>0</v>
      </c>
      <c r="AD1070" s="283">
        <f t="shared" si="208"/>
        <v>0</v>
      </c>
      <c r="AE1070" s="242">
        <f t="shared" si="209"/>
        <v>0</v>
      </c>
      <c r="AF1070" s="242">
        <f t="shared" si="210"/>
        <v>0</v>
      </c>
      <c r="AG1070" s="276">
        <f t="shared" si="193"/>
        <v>0</v>
      </c>
      <c r="AH1070" s="281">
        <f t="shared" si="175"/>
        <v>0</v>
      </c>
      <c r="AI1070" s="245">
        <f t="shared" si="176"/>
        <v>0</v>
      </c>
      <c r="AK1070" s="285">
        <f t="shared" si="211"/>
        <v>0</v>
      </c>
      <c r="AL1070" s="242">
        <f>IF(AK1070=0,0,SUMIFS('Sch A. Input'!$H61:$CJ61,'Sch A. Input'!$H$14:$CJ$14,"Recurring",'Sch A. Input'!$H$13:$CJ$13,"&lt;="&amp;$L$11,'Sch A. Input'!$H$13:$CJ$13,"&lt;="&amp;$AS$1020,'Sch A. Input'!$H$13:$CJ$13,"&gt;"&amp;$AI$1020))</f>
        <v>0</v>
      </c>
      <c r="AM1070" s="242">
        <f>IF(AK1070=0,0,SUMIFS('Sch A. Input'!$H61:$CJ61,'Sch A. Input'!$H$14:$CJ$14,"One-time",'Sch A. Input'!$H$13:$CJ$13,"&lt;="&amp;$L$11,'Sch A. Input'!$H$13:$CJ$13,"&lt;="&amp;$AS$1020,'Sch A. Input'!$H$13:$CJ$13,"&gt;"&amp;$AI$1020))</f>
        <v>0</v>
      </c>
      <c r="AN1070" s="283">
        <f t="shared" si="212"/>
        <v>0</v>
      </c>
      <c r="AO1070" s="242">
        <f t="shared" si="213"/>
        <v>0</v>
      </c>
      <c r="AP1070" s="242">
        <f t="shared" si="214"/>
        <v>0</v>
      </c>
      <c r="AQ1070" s="276">
        <f t="shared" si="198"/>
        <v>0</v>
      </c>
      <c r="AR1070" s="281">
        <f t="shared" si="177"/>
        <v>0</v>
      </c>
      <c r="AS1070" s="245">
        <f t="shared" si="178"/>
        <v>0</v>
      </c>
      <c r="AY1070" s="160"/>
      <c r="AZ1070" s="160"/>
      <c r="BK1070" s="2"/>
      <c r="BL1070" s="2"/>
      <c r="BM1070" s="2"/>
      <c r="BN1070" s="2"/>
      <c r="BO1070" s="2"/>
      <c r="BP1070" s="2"/>
      <c r="BQ1070" s="2"/>
      <c r="BR1070" s="2"/>
      <c r="BS1070" s="2"/>
      <c r="BT1070" s="2"/>
      <c r="BU1070" s="2"/>
      <c r="BV1070" s="2"/>
      <c r="BW1070" s="2"/>
      <c r="BX1070" s="2"/>
      <c r="BY1070" s="2"/>
      <c r="BZ1070" s="2"/>
      <c r="CA1070" s="2"/>
      <c r="CI1070"/>
      <c r="CJ1070"/>
      <c r="CK1070"/>
      <c r="CL1070"/>
      <c r="CM1070"/>
      <c r="CN1070"/>
      <c r="CO1070"/>
      <c r="CP1070"/>
      <c r="CQ1070"/>
      <c r="CR1070"/>
      <c r="CS1070"/>
      <c r="CT1070"/>
      <c r="CU1070"/>
      <c r="CV1070"/>
      <c r="CW1070"/>
      <c r="CX1070"/>
    </row>
    <row r="1071" spans="2:102" x14ac:dyDescent="0.35">
      <c r="B1071" s="70" t="str">
        <f t="shared" ref="B1071:F1071" si="259">B64</f>
        <v/>
      </c>
      <c r="C1071" s="166" t="str">
        <f t="shared" si="259"/>
        <v/>
      </c>
      <c r="D1071" s="273" t="str">
        <f t="shared" si="259"/>
        <v/>
      </c>
      <c r="E1071" s="273">
        <f t="shared" si="259"/>
        <v>45016</v>
      </c>
      <c r="F1071" s="273">
        <f t="shared" si="259"/>
        <v>0</v>
      </c>
      <c r="G1071" s="98">
        <f t="shared" si="167"/>
        <v>0</v>
      </c>
      <c r="H1071" s="242">
        <f>IF(G1071=0,0,SUMIFS('Sch A. Input'!$H62:$CJ62,'Sch A. Input'!$H$14:$CJ$14,"Recurring",'Sch A. Input'!$H$13:$CJ$13,"&lt;="&amp;$O$1020,'Sch A. Input'!$H$13:$CJ$13,"&lt;="&amp;$L$11))</f>
        <v>0</v>
      </c>
      <c r="I1071" s="242">
        <f>IF(G1071=0,0,SUMIFS('Sch A. Input'!$H62:$CJ62,'Sch A. Input'!$H$14:$CJ$14,"One-time",'Sch A. Input'!$H$13:$CJ$13,"&lt;="&amp;$O$1020,'Sch A. Input'!$H$13:$CJ$13,"&lt;="&amp;$L$11))</f>
        <v>0</v>
      </c>
      <c r="J1071" s="283">
        <f t="shared" si="200"/>
        <v>0</v>
      </c>
      <c r="K1071" s="242">
        <f t="shared" si="201"/>
        <v>0</v>
      </c>
      <c r="L1071" s="242">
        <f t="shared" si="202"/>
        <v>0</v>
      </c>
      <c r="M1071" s="276">
        <f t="shared" si="183"/>
        <v>0</v>
      </c>
      <c r="N1071" s="281">
        <f t="shared" si="169"/>
        <v>0</v>
      </c>
      <c r="O1071" s="245">
        <f t="shared" si="170"/>
        <v>0</v>
      </c>
      <c r="P1071" s="248"/>
      <c r="Q1071" s="285">
        <f t="shared" si="203"/>
        <v>0</v>
      </c>
      <c r="R1071" s="242">
        <f>IF(Q1071=0,0,SUMIFS('Sch A. Input'!$H62:$CJ62,'Sch A. Input'!$H$14:$CJ$14,"Recurring",'Sch A. Input'!$H$13:$CJ$13,"&lt;="&amp;$L$11,'Sch A. Input'!$H$13:$CJ$13,"&lt;="&amp;$Y$1020,'Sch A. Input'!$H$13:$CJ$13,"&gt;"&amp;$O$1020))</f>
        <v>0</v>
      </c>
      <c r="S1071" s="242">
        <f>IF(Q1071=0,0,SUMIFS('Sch A. Input'!$H62:$CJ62,'Sch A. Input'!$H$14:$CJ$14,"One-time",'Sch A. Input'!$H$13:$CJ$13,"&lt;="&amp;$L$11,'Sch A. Input'!$H$13:$CJ$13,"&lt;="&amp;$Y$1020,'Sch A. Input'!$H$13:$CJ$13,"&gt;"&amp;$O$1020))</f>
        <v>0</v>
      </c>
      <c r="T1071" s="283">
        <f t="shared" si="204"/>
        <v>0</v>
      </c>
      <c r="U1071" s="242">
        <f t="shared" si="205"/>
        <v>0</v>
      </c>
      <c r="V1071" s="242">
        <f t="shared" si="206"/>
        <v>0</v>
      </c>
      <c r="W1071" s="276">
        <f t="shared" si="188"/>
        <v>0</v>
      </c>
      <c r="X1071" s="281">
        <f t="shared" si="172"/>
        <v>0</v>
      </c>
      <c r="Y1071" s="245">
        <f t="shared" si="173"/>
        <v>0</v>
      </c>
      <c r="Z1071" s="248"/>
      <c r="AA1071" s="285">
        <f t="shared" si="207"/>
        <v>0</v>
      </c>
      <c r="AB1071" s="242">
        <f>IF(AA1071=0,0,SUMIFS('Sch A. Input'!$H62:$CJ62,'Sch A. Input'!$H$14:$CJ$14,"Recurring",'Sch A. Input'!$H$13:$CJ$13,"&lt;="&amp;$L$11,'Sch A. Input'!$H$13:$CJ$13,"&lt;="&amp;$AI$1020,'Sch A. Input'!$H$13:$CJ$13,"&gt;"&amp;$Y$1020))</f>
        <v>0</v>
      </c>
      <c r="AC1071" s="242">
        <f>IF(AA1071=0,0,SUMIFS('Sch A. Input'!$H62:$CJ62,'Sch A. Input'!$H$14:$CJ$14,"One-time",'Sch A. Input'!$H$13:$CJ$13,"&lt;="&amp;$L$11,'Sch A. Input'!$H$13:$CJ$13,"&lt;="&amp;$AI$1020,'Sch A. Input'!$H$13:$CJ$13,"&gt;"&amp;$Y$1020))</f>
        <v>0</v>
      </c>
      <c r="AD1071" s="283">
        <f t="shared" si="208"/>
        <v>0</v>
      </c>
      <c r="AE1071" s="242">
        <f t="shared" si="209"/>
        <v>0</v>
      </c>
      <c r="AF1071" s="242">
        <f t="shared" si="210"/>
        <v>0</v>
      </c>
      <c r="AG1071" s="276">
        <f t="shared" si="193"/>
        <v>0</v>
      </c>
      <c r="AH1071" s="281">
        <f t="shared" si="175"/>
        <v>0</v>
      </c>
      <c r="AI1071" s="245">
        <f t="shared" si="176"/>
        <v>0</v>
      </c>
      <c r="AK1071" s="285">
        <f t="shared" si="211"/>
        <v>0</v>
      </c>
      <c r="AL1071" s="242">
        <f>IF(AK1071=0,0,SUMIFS('Sch A. Input'!$H62:$CJ62,'Sch A. Input'!$H$14:$CJ$14,"Recurring",'Sch A. Input'!$H$13:$CJ$13,"&lt;="&amp;$L$11,'Sch A. Input'!$H$13:$CJ$13,"&lt;="&amp;$AS$1020,'Sch A. Input'!$H$13:$CJ$13,"&gt;"&amp;$AI$1020))</f>
        <v>0</v>
      </c>
      <c r="AM1071" s="242">
        <f>IF(AK1071=0,0,SUMIFS('Sch A. Input'!$H62:$CJ62,'Sch A. Input'!$H$14:$CJ$14,"One-time",'Sch A. Input'!$H$13:$CJ$13,"&lt;="&amp;$L$11,'Sch A. Input'!$H$13:$CJ$13,"&lt;="&amp;$AS$1020,'Sch A. Input'!$H$13:$CJ$13,"&gt;"&amp;$AI$1020))</f>
        <v>0</v>
      </c>
      <c r="AN1071" s="283">
        <f t="shared" si="212"/>
        <v>0</v>
      </c>
      <c r="AO1071" s="242">
        <f t="shared" si="213"/>
        <v>0</v>
      </c>
      <c r="AP1071" s="242">
        <f t="shared" si="214"/>
        <v>0</v>
      </c>
      <c r="AQ1071" s="276">
        <f t="shared" si="198"/>
        <v>0</v>
      </c>
      <c r="AR1071" s="281">
        <f t="shared" si="177"/>
        <v>0</v>
      </c>
      <c r="AS1071" s="245">
        <f t="shared" si="178"/>
        <v>0</v>
      </c>
      <c r="AY1071" s="160"/>
      <c r="AZ1071" s="160"/>
      <c r="BK1071" s="2"/>
      <c r="BL1071" s="2"/>
      <c r="BM1071" s="2"/>
      <c r="BN1071" s="2"/>
      <c r="BO1071" s="2"/>
      <c r="BP1071" s="2"/>
      <c r="BQ1071" s="2"/>
      <c r="BR1071" s="2"/>
      <c r="BS1071" s="2"/>
      <c r="BT1071" s="2"/>
      <c r="BU1071" s="2"/>
      <c r="BV1071" s="2"/>
      <c r="BW1071" s="2"/>
      <c r="BX1071" s="2"/>
      <c r="BY1071" s="2"/>
      <c r="BZ1071" s="2"/>
      <c r="CA1071" s="2"/>
      <c r="CI1071"/>
      <c r="CJ1071"/>
      <c r="CK1071"/>
      <c r="CL1071"/>
      <c r="CM1071"/>
      <c r="CN1071"/>
      <c r="CO1071"/>
      <c r="CP1071"/>
      <c r="CQ1071"/>
      <c r="CR1071"/>
      <c r="CS1071"/>
      <c r="CT1071"/>
      <c r="CU1071"/>
      <c r="CV1071"/>
      <c r="CW1071"/>
      <c r="CX1071"/>
    </row>
    <row r="1072" spans="2:102" x14ac:dyDescent="0.35">
      <c r="B1072" s="70" t="str">
        <f t="shared" ref="B1072:F1072" si="260">B65</f>
        <v/>
      </c>
      <c r="C1072" s="166" t="str">
        <f t="shared" si="260"/>
        <v/>
      </c>
      <c r="D1072" s="273" t="str">
        <f t="shared" si="260"/>
        <v/>
      </c>
      <c r="E1072" s="273">
        <f t="shared" si="260"/>
        <v>45016</v>
      </c>
      <c r="F1072" s="273">
        <f t="shared" si="260"/>
        <v>0</v>
      </c>
      <c r="G1072" s="98">
        <f t="shared" si="167"/>
        <v>0</v>
      </c>
      <c r="H1072" s="242">
        <f>IF(G1072=0,0,SUMIFS('Sch A. Input'!$H63:$CJ63,'Sch A. Input'!$H$14:$CJ$14,"Recurring",'Sch A. Input'!$H$13:$CJ$13,"&lt;="&amp;$O$1020,'Sch A. Input'!$H$13:$CJ$13,"&lt;="&amp;$L$11))</f>
        <v>0</v>
      </c>
      <c r="I1072" s="242">
        <f>IF(G1072=0,0,SUMIFS('Sch A. Input'!$H63:$CJ63,'Sch A. Input'!$H$14:$CJ$14,"One-time",'Sch A. Input'!$H$13:$CJ$13,"&lt;="&amp;$O$1020,'Sch A. Input'!$H$13:$CJ$13,"&lt;="&amp;$L$11))</f>
        <v>0</v>
      </c>
      <c r="J1072" s="283">
        <f t="shared" si="200"/>
        <v>0</v>
      </c>
      <c r="K1072" s="242">
        <f t="shared" si="201"/>
        <v>0</v>
      </c>
      <c r="L1072" s="242">
        <f t="shared" si="202"/>
        <v>0</v>
      </c>
      <c r="M1072" s="276">
        <f t="shared" si="183"/>
        <v>0</v>
      </c>
      <c r="N1072" s="281">
        <f t="shared" si="169"/>
        <v>0</v>
      </c>
      <c r="O1072" s="245">
        <f t="shared" si="170"/>
        <v>0</v>
      </c>
      <c r="P1072" s="248"/>
      <c r="Q1072" s="285">
        <f t="shared" si="203"/>
        <v>0</v>
      </c>
      <c r="R1072" s="242">
        <f>IF(Q1072=0,0,SUMIFS('Sch A. Input'!$H63:$CJ63,'Sch A. Input'!$H$14:$CJ$14,"Recurring",'Sch A. Input'!$H$13:$CJ$13,"&lt;="&amp;$L$11,'Sch A. Input'!$H$13:$CJ$13,"&lt;="&amp;$Y$1020,'Sch A. Input'!$H$13:$CJ$13,"&gt;"&amp;$O$1020))</f>
        <v>0</v>
      </c>
      <c r="S1072" s="242">
        <f>IF(Q1072=0,0,SUMIFS('Sch A. Input'!$H63:$CJ63,'Sch A. Input'!$H$14:$CJ$14,"One-time",'Sch A. Input'!$H$13:$CJ$13,"&lt;="&amp;$L$11,'Sch A. Input'!$H$13:$CJ$13,"&lt;="&amp;$Y$1020,'Sch A. Input'!$H$13:$CJ$13,"&gt;"&amp;$O$1020))</f>
        <v>0</v>
      </c>
      <c r="T1072" s="283">
        <f t="shared" si="204"/>
        <v>0</v>
      </c>
      <c r="U1072" s="242">
        <f t="shared" si="205"/>
        <v>0</v>
      </c>
      <c r="V1072" s="242">
        <f t="shared" si="206"/>
        <v>0</v>
      </c>
      <c r="W1072" s="276">
        <f t="shared" si="188"/>
        <v>0</v>
      </c>
      <c r="X1072" s="281">
        <f t="shared" si="172"/>
        <v>0</v>
      </c>
      <c r="Y1072" s="245">
        <f t="shared" si="173"/>
        <v>0</v>
      </c>
      <c r="Z1072" s="248"/>
      <c r="AA1072" s="285">
        <f t="shared" si="207"/>
        <v>0</v>
      </c>
      <c r="AB1072" s="242">
        <f>IF(AA1072=0,0,SUMIFS('Sch A. Input'!$H63:$CJ63,'Sch A. Input'!$H$14:$CJ$14,"Recurring",'Sch A. Input'!$H$13:$CJ$13,"&lt;="&amp;$L$11,'Sch A. Input'!$H$13:$CJ$13,"&lt;="&amp;$AI$1020,'Sch A. Input'!$H$13:$CJ$13,"&gt;"&amp;$Y$1020))</f>
        <v>0</v>
      </c>
      <c r="AC1072" s="242">
        <f>IF(AA1072=0,0,SUMIFS('Sch A. Input'!$H63:$CJ63,'Sch A. Input'!$H$14:$CJ$14,"One-time",'Sch A. Input'!$H$13:$CJ$13,"&lt;="&amp;$L$11,'Sch A. Input'!$H$13:$CJ$13,"&lt;="&amp;$AI$1020,'Sch A. Input'!$H$13:$CJ$13,"&gt;"&amp;$Y$1020))</f>
        <v>0</v>
      </c>
      <c r="AD1072" s="283">
        <f t="shared" si="208"/>
        <v>0</v>
      </c>
      <c r="AE1072" s="242">
        <f t="shared" si="209"/>
        <v>0</v>
      </c>
      <c r="AF1072" s="242">
        <f t="shared" si="210"/>
        <v>0</v>
      </c>
      <c r="AG1072" s="276">
        <f t="shared" si="193"/>
        <v>0</v>
      </c>
      <c r="AH1072" s="281">
        <f t="shared" si="175"/>
        <v>0</v>
      </c>
      <c r="AI1072" s="245">
        <f t="shared" si="176"/>
        <v>0</v>
      </c>
      <c r="AK1072" s="285">
        <f t="shared" si="211"/>
        <v>0</v>
      </c>
      <c r="AL1072" s="242">
        <f>IF(AK1072=0,0,SUMIFS('Sch A. Input'!$H63:$CJ63,'Sch A. Input'!$H$14:$CJ$14,"Recurring",'Sch A. Input'!$H$13:$CJ$13,"&lt;="&amp;$L$11,'Sch A. Input'!$H$13:$CJ$13,"&lt;="&amp;$AS$1020,'Sch A. Input'!$H$13:$CJ$13,"&gt;"&amp;$AI$1020))</f>
        <v>0</v>
      </c>
      <c r="AM1072" s="242">
        <f>IF(AK1072=0,0,SUMIFS('Sch A. Input'!$H63:$CJ63,'Sch A. Input'!$H$14:$CJ$14,"One-time",'Sch A. Input'!$H$13:$CJ$13,"&lt;="&amp;$L$11,'Sch A. Input'!$H$13:$CJ$13,"&lt;="&amp;$AS$1020,'Sch A. Input'!$H$13:$CJ$13,"&gt;"&amp;$AI$1020))</f>
        <v>0</v>
      </c>
      <c r="AN1072" s="283">
        <f t="shared" si="212"/>
        <v>0</v>
      </c>
      <c r="AO1072" s="242">
        <f t="shared" si="213"/>
        <v>0</v>
      </c>
      <c r="AP1072" s="242">
        <f t="shared" si="214"/>
        <v>0</v>
      </c>
      <c r="AQ1072" s="276">
        <f t="shared" si="198"/>
        <v>0</v>
      </c>
      <c r="AR1072" s="281">
        <f t="shared" si="177"/>
        <v>0</v>
      </c>
      <c r="AS1072" s="245">
        <f t="shared" si="178"/>
        <v>0</v>
      </c>
      <c r="AY1072" s="160"/>
      <c r="AZ1072" s="160"/>
      <c r="BK1072" s="2"/>
      <c r="BL1072" s="2"/>
      <c r="BM1072" s="2"/>
      <c r="BN1072" s="2"/>
      <c r="BO1072" s="2"/>
      <c r="BP1072" s="2"/>
      <c r="BQ1072" s="2"/>
      <c r="BR1072" s="2"/>
      <c r="BS1072" s="2"/>
      <c r="BT1072" s="2"/>
      <c r="BU1072" s="2"/>
      <c r="BV1072" s="2"/>
      <c r="BW1072" s="2"/>
      <c r="BX1072" s="2"/>
      <c r="BY1072" s="2"/>
      <c r="BZ1072" s="2"/>
      <c r="CA1072" s="2"/>
      <c r="CI1072"/>
      <c r="CJ1072"/>
      <c r="CK1072"/>
      <c r="CL1072"/>
      <c r="CM1072"/>
      <c r="CN1072"/>
      <c r="CO1072"/>
      <c r="CP1072"/>
      <c r="CQ1072"/>
      <c r="CR1072"/>
      <c r="CS1072"/>
      <c r="CT1072"/>
      <c r="CU1072"/>
      <c r="CV1072"/>
      <c r="CW1072"/>
      <c r="CX1072"/>
    </row>
    <row r="1073" spans="2:102" x14ac:dyDescent="0.35">
      <c r="B1073" s="70" t="str">
        <f t="shared" ref="B1073:F1073" si="261">B66</f>
        <v/>
      </c>
      <c r="C1073" s="166" t="str">
        <f t="shared" si="261"/>
        <v/>
      </c>
      <c r="D1073" s="273" t="str">
        <f t="shared" si="261"/>
        <v/>
      </c>
      <c r="E1073" s="273">
        <f t="shared" si="261"/>
        <v>45016</v>
      </c>
      <c r="F1073" s="273">
        <f t="shared" si="261"/>
        <v>0</v>
      </c>
      <c r="G1073" s="98">
        <f t="shared" si="167"/>
        <v>0</v>
      </c>
      <c r="H1073" s="242">
        <f>IF(G1073=0,0,SUMIFS('Sch A. Input'!$H64:$CJ64,'Sch A. Input'!$H$14:$CJ$14,"Recurring",'Sch A. Input'!$H$13:$CJ$13,"&lt;="&amp;$O$1020,'Sch A. Input'!$H$13:$CJ$13,"&lt;="&amp;$L$11))</f>
        <v>0</v>
      </c>
      <c r="I1073" s="242">
        <f>IF(G1073=0,0,SUMIFS('Sch A. Input'!$H64:$CJ64,'Sch A. Input'!$H$14:$CJ$14,"One-time",'Sch A. Input'!$H$13:$CJ$13,"&lt;="&amp;$O$1020,'Sch A. Input'!$H$13:$CJ$13,"&lt;="&amp;$L$11))</f>
        <v>0</v>
      </c>
      <c r="J1073" s="283">
        <f t="shared" si="200"/>
        <v>0</v>
      </c>
      <c r="K1073" s="242">
        <f t="shared" si="201"/>
        <v>0</v>
      </c>
      <c r="L1073" s="242">
        <f t="shared" si="202"/>
        <v>0</v>
      </c>
      <c r="M1073" s="276">
        <f t="shared" si="183"/>
        <v>0</v>
      </c>
      <c r="N1073" s="281">
        <f t="shared" si="169"/>
        <v>0</v>
      </c>
      <c r="O1073" s="245">
        <f t="shared" si="170"/>
        <v>0</v>
      </c>
      <c r="P1073" s="248"/>
      <c r="Q1073" s="285">
        <f t="shared" si="203"/>
        <v>0</v>
      </c>
      <c r="R1073" s="242">
        <f>IF(Q1073=0,0,SUMIFS('Sch A. Input'!$H64:$CJ64,'Sch A. Input'!$H$14:$CJ$14,"Recurring",'Sch A. Input'!$H$13:$CJ$13,"&lt;="&amp;$L$11,'Sch A. Input'!$H$13:$CJ$13,"&lt;="&amp;$Y$1020,'Sch A. Input'!$H$13:$CJ$13,"&gt;"&amp;$O$1020))</f>
        <v>0</v>
      </c>
      <c r="S1073" s="242">
        <f>IF(Q1073=0,0,SUMIFS('Sch A. Input'!$H64:$CJ64,'Sch A. Input'!$H$14:$CJ$14,"One-time",'Sch A. Input'!$H$13:$CJ$13,"&lt;="&amp;$L$11,'Sch A. Input'!$H$13:$CJ$13,"&lt;="&amp;$Y$1020,'Sch A. Input'!$H$13:$CJ$13,"&gt;"&amp;$O$1020))</f>
        <v>0</v>
      </c>
      <c r="T1073" s="283">
        <f t="shared" si="204"/>
        <v>0</v>
      </c>
      <c r="U1073" s="242">
        <f t="shared" si="205"/>
        <v>0</v>
      </c>
      <c r="V1073" s="242">
        <f t="shared" si="206"/>
        <v>0</v>
      </c>
      <c r="W1073" s="276">
        <f t="shared" si="188"/>
        <v>0</v>
      </c>
      <c r="X1073" s="281">
        <f t="shared" si="172"/>
        <v>0</v>
      </c>
      <c r="Y1073" s="245">
        <f t="shared" si="173"/>
        <v>0</v>
      </c>
      <c r="Z1073" s="248"/>
      <c r="AA1073" s="285">
        <f t="shared" si="207"/>
        <v>0</v>
      </c>
      <c r="AB1073" s="242">
        <f>IF(AA1073=0,0,SUMIFS('Sch A. Input'!$H64:$CJ64,'Sch A. Input'!$H$14:$CJ$14,"Recurring",'Sch A. Input'!$H$13:$CJ$13,"&lt;="&amp;$L$11,'Sch A. Input'!$H$13:$CJ$13,"&lt;="&amp;$AI$1020,'Sch A. Input'!$H$13:$CJ$13,"&gt;"&amp;$Y$1020))</f>
        <v>0</v>
      </c>
      <c r="AC1073" s="242">
        <f>IF(AA1073=0,0,SUMIFS('Sch A. Input'!$H64:$CJ64,'Sch A. Input'!$H$14:$CJ$14,"One-time",'Sch A. Input'!$H$13:$CJ$13,"&lt;="&amp;$L$11,'Sch A. Input'!$H$13:$CJ$13,"&lt;="&amp;$AI$1020,'Sch A. Input'!$H$13:$CJ$13,"&gt;"&amp;$Y$1020))</f>
        <v>0</v>
      </c>
      <c r="AD1073" s="283">
        <f t="shared" si="208"/>
        <v>0</v>
      </c>
      <c r="AE1073" s="242">
        <f t="shared" si="209"/>
        <v>0</v>
      </c>
      <c r="AF1073" s="242">
        <f t="shared" si="210"/>
        <v>0</v>
      </c>
      <c r="AG1073" s="276">
        <f t="shared" si="193"/>
        <v>0</v>
      </c>
      <c r="AH1073" s="281">
        <f t="shared" si="175"/>
        <v>0</v>
      </c>
      <c r="AI1073" s="245">
        <f t="shared" si="176"/>
        <v>0</v>
      </c>
      <c r="AK1073" s="285">
        <f t="shared" si="211"/>
        <v>0</v>
      </c>
      <c r="AL1073" s="242">
        <f>IF(AK1073=0,0,SUMIFS('Sch A. Input'!$H64:$CJ64,'Sch A. Input'!$H$14:$CJ$14,"Recurring",'Sch A. Input'!$H$13:$CJ$13,"&lt;="&amp;$L$11,'Sch A. Input'!$H$13:$CJ$13,"&lt;="&amp;$AS$1020,'Sch A. Input'!$H$13:$CJ$13,"&gt;"&amp;$AI$1020))</f>
        <v>0</v>
      </c>
      <c r="AM1073" s="242">
        <f>IF(AK1073=0,0,SUMIFS('Sch A. Input'!$H64:$CJ64,'Sch A. Input'!$H$14:$CJ$14,"One-time",'Sch A. Input'!$H$13:$CJ$13,"&lt;="&amp;$L$11,'Sch A. Input'!$H$13:$CJ$13,"&lt;="&amp;$AS$1020,'Sch A. Input'!$H$13:$CJ$13,"&gt;"&amp;$AI$1020))</f>
        <v>0</v>
      </c>
      <c r="AN1073" s="283">
        <f t="shared" si="212"/>
        <v>0</v>
      </c>
      <c r="AO1073" s="242">
        <f t="shared" si="213"/>
        <v>0</v>
      </c>
      <c r="AP1073" s="242">
        <f t="shared" si="214"/>
        <v>0</v>
      </c>
      <c r="AQ1073" s="276">
        <f t="shared" si="198"/>
        <v>0</v>
      </c>
      <c r="AR1073" s="281">
        <f t="shared" si="177"/>
        <v>0</v>
      </c>
      <c r="AS1073" s="245">
        <f t="shared" si="178"/>
        <v>0</v>
      </c>
      <c r="AY1073" s="160"/>
      <c r="AZ1073" s="160"/>
      <c r="BK1073" s="2"/>
      <c r="BL1073" s="2"/>
      <c r="BM1073" s="2"/>
      <c r="BN1073" s="2"/>
      <c r="BO1073" s="2"/>
      <c r="BP1073" s="2"/>
      <c r="BQ1073" s="2"/>
      <c r="BR1073" s="2"/>
      <c r="BS1073" s="2"/>
      <c r="BT1073" s="2"/>
      <c r="BU1073" s="2"/>
      <c r="BV1073" s="2"/>
      <c r="BW1073" s="2"/>
      <c r="BX1073" s="2"/>
      <c r="BY1073" s="2"/>
      <c r="BZ1073" s="2"/>
      <c r="CA1073" s="2"/>
      <c r="CI1073"/>
      <c r="CJ1073"/>
      <c r="CK1073"/>
      <c r="CL1073"/>
      <c r="CM1073"/>
      <c r="CN1073"/>
      <c r="CO1073"/>
      <c r="CP1073"/>
      <c r="CQ1073"/>
      <c r="CR1073"/>
      <c r="CS1073"/>
      <c r="CT1073"/>
      <c r="CU1073"/>
      <c r="CV1073"/>
      <c r="CW1073"/>
      <c r="CX1073"/>
    </row>
    <row r="1074" spans="2:102" x14ac:dyDescent="0.35">
      <c r="B1074" s="70" t="str">
        <f t="shared" ref="B1074:F1074" si="262">B67</f>
        <v/>
      </c>
      <c r="C1074" s="166" t="str">
        <f t="shared" si="262"/>
        <v/>
      </c>
      <c r="D1074" s="273" t="str">
        <f t="shared" si="262"/>
        <v/>
      </c>
      <c r="E1074" s="273">
        <f t="shared" si="262"/>
        <v>45016</v>
      </c>
      <c r="F1074" s="273">
        <f t="shared" si="262"/>
        <v>0</v>
      </c>
      <c r="G1074" s="98">
        <f t="shared" si="167"/>
        <v>0</v>
      </c>
      <c r="H1074" s="242">
        <f>IF(G1074=0,0,SUMIFS('Sch A. Input'!$H65:$CJ65,'Sch A. Input'!$H$14:$CJ$14,"Recurring",'Sch A. Input'!$H$13:$CJ$13,"&lt;="&amp;$O$1020,'Sch A. Input'!$H$13:$CJ$13,"&lt;="&amp;$L$11))</f>
        <v>0</v>
      </c>
      <c r="I1074" s="242">
        <f>IF(G1074=0,0,SUMIFS('Sch A. Input'!$H65:$CJ65,'Sch A. Input'!$H$14:$CJ$14,"One-time",'Sch A. Input'!$H$13:$CJ$13,"&lt;="&amp;$O$1020,'Sch A. Input'!$H$13:$CJ$13,"&lt;="&amp;$L$11))</f>
        <v>0</v>
      </c>
      <c r="J1074" s="283">
        <f t="shared" si="200"/>
        <v>0</v>
      </c>
      <c r="K1074" s="242">
        <f t="shared" si="201"/>
        <v>0</v>
      </c>
      <c r="L1074" s="242">
        <f t="shared" si="202"/>
        <v>0</v>
      </c>
      <c r="M1074" s="276">
        <f t="shared" si="183"/>
        <v>0</v>
      </c>
      <c r="N1074" s="281">
        <f t="shared" si="169"/>
        <v>0</v>
      </c>
      <c r="O1074" s="245">
        <f t="shared" si="170"/>
        <v>0</v>
      </c>
      <c r="P1074" s="248"/>
      <c r="Q1074" s="285">
        <f t="shared" si="203"/>
        <v>0</v>
      </c>
      <c r="R1074" s="242">
        <f>IF(Q1074=0,0,SUMIFS('Sch A. Input'!$H65:$CJ65,'Sch A. Input'!$H$14:$CJ$14,"Recurring",'Sch A. Input'!$H$13:$CJ$13,"&lt;="&amp;$L$11,'Sch A. Input'!$H$13:$CJ$13,"&lt;="&amp;$Y$1020,'Sch A. Input'!$H$13:$CJ$13,"&gt;"&amp;$O$1020))</f>
        <v>0</v>
      </c>
      <c r="S1074" s="242">
        <f>IF(Q1074=0,0,SUMIFS('Sch A. Input'!$H65:$CJ65,'Sch A. Input'!$H$14:$CJ$14,"One-time",'Sch A. Input'!$H$13:$CJ$13,"&lt;="&amp;$L$11,'Sch A. Input'!$H$13:$CJ$13,"&lt;="&amp;$Y$1020,'Sch A. Input'!$H$13:$CJ$13,"&gt;"&amp;$O$1020))</f>
        <v>0</v>
      </c>
      <c r="T1074" s="283">
        <f t="shared" si="204"/>
        <v>0</v>
      </c>
      <c r="U1074" s="242">
        <f t="shared" si="205"/>
        <v>0</v>
      </c>
      <c r="V1074" s="242">
        <f t="shared" si="206"/>
        <v>0</v>
      </c>
      <c r="W1074" s="276">
        <f t="shared" si="188"/>
        <v>0</v>
      </c>
      <c r="X1074" s="281">
        <f t="shared" si="172"/>
        <v>0</v>
      </c>
      <c r="Y1074" s="245">
        <f t="shared" si="173"/>
        <v>0</v>
      </c>
      <c r="Z1074" s="248"/>
      <c r="AA1074" s="285">
        <f t="shared" si="207"/>
        <v>0</v>
      </c>
      <c r="AB1074" s="242">
        <f>IF(AA1074=0,0,SUMIFS('Sch A. Input'!$H65:$CJ65,'Sch A. Input'!$H$14:$CJ$14,"Recurring",'Sch A. Input'!$H$13:$CJ$13,"&lt;="&amp;$L$11,'Sch A. Input'!$H$13:$CJ$13,"&lt;="&amp;$AI$1020,'Sch A. Input'!$H$13:$CJ$13,"&gt;"&amp;$Y$1020))</f>
        <v>0</v>
      </c>
      <c r="AC1074" s="242">
        <f>IF(AA1074=0,0,SUMIFS('Sch A. Input'!$H65:$CJ65,'Sch A. Input'!$H$14:$CJ$14,"One-time",'Sch A. Input'!$H$13:$CJ$13,"&lt;="&amp;$L$11,'Sch A. Input'!$H$13:$CJ$13,"&lt;="&amp;$AI$1020,'Sch A. Input'!$H$13:$CJ$13,"&gt;"&amp;$Y$1020))</f>
        <v>0</v>
      </c>
      <c r="AD1074" s="283">
        <f t="shared" si="208"/>
        <v>0</v>
      </c>
      <c r="AE1074" s="242">
        <f t="shared" si="209"/>
        <v>0</v>
      </c>
      <c r="AF1074" s="242">
        <f t="shared" si="210"/>
        <v>0</v>
      </c>
      <c r="AG1074" s="276">
        <f t="shared" si="193"/>
        <v>0</v>
      </c>
      <c r="AH1074" s="281">
        <f t="shared" si="175"/>
        <v>0</v>
      </c>
      <c r="AI1074" s="245">
        <f t="shared" si="176"/>
        <v>0</v>
      </c>
      <c r="AK1074" s="285">
        <f t="shared" si="211"/>
        <v>0</v>
      </c>
      <c r="AL1074" s="242">
        <f>IF(AK1074=0,0,SUMIFS('Sch A. Input'!$H65:$CJ65,'Sch A. Input'!$H$14:$CJ$14,"Recurring",'Sch A. Input'!$H$13:$CJ$13,"&lt;="&amp;$L$11,'Sch A. Input'!$H$13:$CJ$13,"&lt;="&amp;$AS$1020,'Sch A. Input'!$H$13:$CJ$13,"&gt;"&amp;$AI$1020))</f>
        <v>0</v>
      </c>
      <c r="AM1074" s="242">
        <f>IF(AK1074=0,0,SUMIFS('Sch A. Input'!$H65:$CJ65,'Sch A. Input'!$H$14:$CJ$14,"One-time",'Sch A. Input'!$H$13:$CJ$13,"&lt;="&amp;$L$11,'Sch A. Input'!$H$13:$CJ$13,"&lt;="&amp;$AS$1020,'Sch A. Input'!$H$13:$CJ$13,"&gt;"&amp;$AI$1020))</f>
        <v>0</v>
      </c>
      <c r="AN1074" s="283">
        <f t="shared" si="212"/>
        <v>0</v>
      </c>
      <c r="AO1074" s="242">
        <f t="shared" si="213"/>
        <v>0</v>
      </c>
      <c r="AP1074" s="242">
        <f t="shared" si="214"/>
        <v>0</v>
      </c>
      <c r="AQ1074" s="276">
        <f t="shared" si="198"/>
        <v>0</v>
      </c>
      <c r="AR1074" s="281">
        <f t="shared" si="177"/>
        <v>0</v>
      </c>
      <c r="AS1074" s="245">
        <f t="shared" si="178"/>
        <v>0</v>
      </c>
      <c r="AY1074" s="160"/>
      <c r="AZ1074" s="160"/>
      <c r="BK1074" s="2"/>
      <c r="BL1074" s="2"/>
      <c r="BM1074" s="2"/>
      <c r="BN1074" s="2"/>
      <c r="BO1074" s="2"/>
      <c r="BP1074" s="2"/>
      <c r="BQ1074" s="2"/>
      <c r="BR1074" s="2"/>
      <c r="BS1074" s="2"/>
      <c r="BT1074" s="2"/>
      <c r="BU1074" s="2"/>
      <c r="BV1074" s="2"/>
      <c r="BW1074" s="2"/>
      <c r="BX1074" s="2"/>
      <c r="BY1074" s="2"/>
      <c r="BZ1074" s="2"/>
      <c r="CA1074" s="2"/>
      <c r="CI1074"/>
      <c r="CJ1074"/>
      <c r="CK1074"/>
      <c r="CL1074"/>
      <c r="CM1074"/>
      <c r="CN1074"/>
      <c r="CO1074"/>
      <c r="CP1074"/>
      <c r="CQ1074"/>
      <c r="CR1074"/>
      <c r="CS1074"/>
      <c r="CT1074"/>
      <c r="CU1074"/>
      <c r="CV1074"/>
      <c r="CW1074"/>
      <c r="CX1074"/>
    </row>
    <row r="1075" spans="2:102" x14ac:dyDescent="0.35">
      <c r="B1075" s="70" t="str">
        <f t="shared" ref="B1075:F1075" si="263">B68</f>
        <v/>
      </c>
      <c r="C1075" s="166" t="str">
        <f t="shared" si="263"/>
        <v/>
      </c>
      <c r="D1075" s="273" t="str">
        <f t="shared" si="263"/>
        <v/>
      </c>
      <c r="E1075" s="273">
        <f t="shared" si="263"/>
        <v>45016</v>
      </c>
      <c r="F1075" s="273">
        <f t="shared" si="263"/>
        <v>0</v>
      </c>
      <c r="G1075" s="98">
        <f t="shared" si="167"/>
        <v>0</v>
      </c>
      <c r="H1075" s="242">
        <f>IF(G1075=0,0,SUMIFS('Sch A. Input'!$H66:$CJ66,'Sch A. Input'!$H$14:$CJ$14,"Recurring",'Sch A. Input'!$H$13:$CJ$13,"&lt;="&amp;$O$1020,'Sch A. Input'!$H$13:$CJ$13,"&lt;="&amp;$L$11))</f>
        <v>0</v>
      </c>
      <c r="I1075" s="242">
        <f>IF(G1075=0,0,SUMIFS('Sch A. Input'!$H66:$CJ66,'Sch A. Input'!$H$14:$CJ$14,"One-time",'Sch A. Input'!$H$13:$CJ$13,"&lt;="&amp;$O$1020,'Sch A. Input'!$H$13:$CJ$13,"&lt;="&amp;$L$11))</f>
        <v>0</v>
      </c>
      <c r="J1075" s="283">
        <f t="shared" si="200"/>
        <v>0</v>
      </c>
      <c r="K1075" s="242">
        <f t="shared" si="201"/>
        <v>0</v>
      </c>
      <c r="L1075" s="242">
        <f t="shared" si="202"/>
        <v>0</v>
      </c>
      <c r="M1075" s="276">
        <f t="shared" si="183"/>
        <v>0</v>
      </c>
      <c r="N1075" s="281">
        <f t="shared" si="169"/>
        <v>0</v>
      </c>
      <c r="O1075" s="245">
        <f t="shared" si="170"/>
        <v>0</v>
      </c>
      <c r="P1075" s="248"/>
      <c r="Q1075" s="285">
        <f t="shared" si="203"/>
        <v>0</v>
      </c>
      <c r="R1075" s="242">
        <f>IF(Q1075=0,0,SUMIFS('Sch A. Input'!$H66:$CJ66,'Sch A. Input'!$H$14:$CJ$14,"Recurring",'Sch A. Input'!$H$13:$CJ$13,"&lt;="&amp;$L$11,'Sch A. Input'!$H$13:$CJ$13,"&lt;="&amp;$Y$1020,'Sch A. Input'!$H$13:$CJ$13,"&gt;"&amp;$O$1020))</f>
        <v>0</v>
      </c>
      <c r="S1075" s="242">
        <f>IF(Q1075=0,0,SUMIFS('Sch A. Input'!$H66:$CJ66,'Sch A. Input'!$H$14:$CJ$14,"One-time",'Sch A. Input'!$H$13:$CJ$13,"&lt;="&amp;$L$11,'Sch A. Input'!$H$13:$CJ$13,"&lt;="&amp;$Y$1020,'Sch A. Input'!$H$13:$CJ$13,"&gt;"&amp;$O$1020))</f>
        <v>0</v>
      </c>
      <c r="T1075" s="283">
        <f t="shared" si="204"/>
        <v>0</v>
      </c>
      <c r="U1075" s="242">
        <f t="shared" si="205"/>
        <v>0</v>
      </c>
      <c r="V1075" s="242">
        <f t="shared" si="206"/>
        <v>0</v>
      </c>
      <c r="W1075" s="276">
        <f t="shared" si="188"/>
        <v>0</v>
      </c>
      <c r="X1075" s="281">
        <f t="shared" si="172"/>
        <v>0</v>
      </c>
      <c r="Y1075" s="245">
        <f t="shared" si="173"/>
        <v>0</v>
      </c>
      <c r="Z1075" s="248"/>
      <c r="AA1075" s="285">
        <f t="shared" si="207"/>
        <v>0</v>
      </c>
      <c r="AB1075" s="242">
        <f>IF(AA1075=0,0,SUMIFS('Sch A. Input'!$H66:$CJ66,'Sch A. Input'!$H$14:$CJ$14,"Recurring",'Sch A. Input'!$H$13:$CJ$13,"&lt;="&amp;$L$11,'Sch A. Input'!$H$13:$CJ$13,"&lt;="&amp;$AI$1020,'Sch A. Input'!$H$13:$CJ$13,"&gt;"&amp;$Y$1020))</f>
        <v>0</v>
      </c>
      <c r="AC1075" s="242">
        <f>IF(AA1075=0,0,SUMIFS('Sch A. Input'!$H66:$CJ66,'Sch A. Input'!$H$14:$CJ$14,"One-time",'Sch A. Input'!$H$13:$CJ$13,"&lt;="&amp;$L$11,'Sch A. Input'!$H$13:$CJ$13,"&lt;="&amp;$AI$1020,'Sch A. Input'!$H$13:$CJ$13,"&gt;"&amp;$Y$1020))</f>
        <v>0</v>
      </c>
      <c r="AD1075" s="283">
        <f t="shared" si="208"/>
        <v>0</v>
      </c>
      <c r="AE1075" s="242">
        <f t="shared" si="209"/>
        <v>0</v>
      </c>
      <c r="AF1075" s="242">
        <f t="shared" si="210"/>
        <v>0</v>
      </c>
      <c r="AG1075" s="276">
        <f t="shared" si="193"/>
        <v>0</v>
      </c>
      <c r="AH1075" s="281">
        <f t="shared" si="175"/>
        <v>0</v>
      </c>
      <c r="AI1075" s="245">
        <f t="shared" si="176"/>
        <v>0</v>
      </c>
      <c r="AK1075" s="285">
        <f t="shared" si="211"/>
        <v>0</v>
      </c>
      <c r="AL1075" s="242">
        <f>IF(AK1075=0,0,SUMIFS('Sch A. Input'!$H66:$CJ66,'Sch A. Input'!$H$14:$CJ$14,"Recurring",'Sch A. Input'!$H$13:$CJ$13,"&lt;="&amp;$L$11,'Sch A. Input'!$H$13:$CJ$13,"&lt;="&amp;$AS$1020,'Sch A. Input'!$H$13:$CJ$13,"&gt;"&amp;$AI$1020))</f>
        <v>0</v>
      </c>
      <c r="AM1075" s="242">
        <f>IF(AK1075=0,0,SUMIFS('Sch A. Input'!$H66:$CJ66,'Sch A. Input'!$H$14:$CJ$14,"One-time",'Sch A. Input'!$H$13:$CJ$13,"&lt;="&amp;$L$11,'Sch A. Input'!$H$13:$CJ$13,"&lt;="&amp;$AS$1020,'Sch A. Input'!$H$13:$CJ$13,"&gt;"&amp;$AI$1020))</f>
        <v>0</v>
      </c>
      <c r="AN1075" s="283">
        <f t="shared" si="212"/>
        <v>0</v>
      </c>
      <c r="AO1075" s="242">
        <f t="shared" si="213"/>
        <v>0</v>
      </c>
      <c r="AP1075" s="242">
        <f t="shared" si="214"/>
        <v>0</v>
      </c>
      <c r="AQ1075" s="276">
        <f t="shared" si="198"/>
        <v>0</v>
      </c>
      <c r="AR1075" s="281">
        <f t="shared" si="177"/>
        <v>0</v>
      </c>
      <c r="AS1075" s="245">
        <f t="shared" si="178"/>
        <v>0</v>
      </c>
      <c r="AY1075" s="160"/>
      <c r="AZ1075" s="160"/>
      <c r="BK1075" s="2"/>
      <c r="BL1075" s="2"/>
      <c r="BM1075" s="2"/>
      <c r="BN1075" s="2"/>
      <c r="BO1075" s="2"/>
      <c r="BP1075" s="2"/>
      <c r="BQ1075" s="2"/>
      <c r="BR1075" s="2"/>
      <c r="BS1075" s="2"/>
      <c r="BT1075" s="2"/>
      <c r="BU1075" s="2"/>
      <c r="BV1075" s="2"/>
      <c r="BW1075" s="2"/>
      <c r="BX1075" s="2"/>
      <c r="BY1075" s="2"/>
      <c r="BZ1075" s="2"/>
      <c r="CA1075" s="2"/>
      <c r="CI1075"/>
      <c r="CJ1075"/>
      <c r="CK1075"/>
      <c r="CL1075"/>
      <c r="CM1075"/>
      <c r="CN1075"/>
      <c r="CO1075"/>
      <c r="CP1075"/>
      <c r="CQ1075"/>
      <c r="CR1075"/>
      <c r="CS1075"/>
      <c r="CT1075"/>
      <c r="CU1075"/>
      <c r="CV1075"/>
      <c r="CW1075"/>
      <c r="CX1075"/>
    </row>
    <row r="1076" spans="2:102" x14ac:dyDescent="0.35">
      <c r="B1076" s="70" t="str">
        <f t="shared" ref="B1076:F1076" si="264">B69</f>
        <v/>
      </c>
      <c r="C1076" s="166" t="str">
        <f t="shared" si="264"/>
        <v/>
      </c>
      <c r="D1076" s="273" t="str">
        <f t="shared" si="264"/>
        <v/>
      </c>
      <c r="E1076" s="273">
        <f t="shared" si="264"/>
        <v>45016</v>
      </c>
      <c r="F1076" s="273">
        <f t="shared" si="264"/>
        <v>0</v>
      </c>
      <c r="G1076" s="98">
        <f t="shared" si="167"/>
        <v>0</v>
      </c>
      <c r="H1076" s="242">
        <f>IF(G1076=0,0,SUMIFS('Sch A. Input'!$H67:$CJ67,'Sch A. Input'!$H$14:$CJ$14,"Recurring",'Sch A. Input'!$H$13:$CJ$13,"&lt;="&amp;$O$1020,'Sch A. Input'!$H$13:$CJ$13,"&lt;="&amp;$L$11))</f>
        <v>0</v>
      </c>
      <c r="I1076" s="242">
        <f>IF(G1076=0,0,SUMIFS('Sch A. Input'!$H67:$CJ67,'Sch A. Input'!$H$14:$CJ$14,"One-time",'Sch A. Input'!$H$13:$CJ$13,"&lt;="&amp;$O$1020,'Sch A. Input'!$H$13:$CJ$13,"&lt;="&amp;$L$11))</f>
        <v>0</v>
      </c>
      <c r="J1076" s="283">
        <f t="shared" si="200"/>
        <v>0</v>
      </c>
      <c r="K1076" s="242">
        <f t="shared" si="201"/>
        <v>0</v>
      </c>
      <c r="L1076" s="242">
        <f t="shared" si="202"/>
        <v>0</v>
      </c>
      <c r="M1076" s="276">
        <f t="shared" si="183"/>
        <v>0</v>
      </c>
      <c r="N1076" s="281">
        <f t="shared" si="169"/>
        <v>0</v>
      </c>
      <c r="O1076" s="245">
        <f t="shared" si="170"/>
        <v>0</v>
      </c>
      <c r="P1076" s="248"/>
      <c r="Q1076" s="285">
        <f t="shared" si="203"/>
        <v>0</v>
      </c>
      <c r="R1076" s="242">
        <f>IF(Q1076=0,0,SUMIFS('Sch A. Input'!$H67:$CJ67,'Sch A. Input'!$H$14:$CJ$14,"Recurring",'Sch A. Input'!$H$13:$CJ$13,"&lt;="&amp;$L$11,'Sch A. Input'!$H$13:$CJ$13,"&lt;="&amp;$Y$1020,'Sch A. Input'!$H$13:$CJ$13,"&gt;"&amp;$O$1020))</f>
        <v>0</v>
      </c>
      <c r="S1076" s="242">
        <f>IF(Q1076=0,0,SUMIFS('Sch A. Input'!$H67:$CJ67,'Sch A. Input'!$H$14:$CJ$14,"One-time",'Sch A. Input'!$H$13:$CJ$13,"&lt;="&amp;$L$11,'Sch A. Input'!$H$13:$CJ$13,"&lt;="&amp;$Y$1020,'Sch A. Input'!$H$13:$CJ$13,"&gt;"&amp;$O$1020))</f>
        <v>0</v>
      </c>
      <c r="T1076" s="283">
        <f t="shared" si="204"/>
        <v>0</v>
      </c>
      <c r="U1076" s="242">
        <f t="shared" si="205"/>
        <v>0</v>
      </c>
      <c r="V1076" s="242">
        <f t="shared" si="206"/>
        <v>0</v>
      </c>
      <c r="W1076" s="276">
        <f t="shared" si="188"/>
        <v>0</v>
      </c>
      <c r="X1076" s="281">
        <f t="shared" si="172"/>
        <v>0</v>
      </c>
      <c r="Y1076" s="245">
        <f t="shared" si="173"/>
        <v>0</v>
      </c>
      <c r="Z1076" s="248"/>
      <c r="AA1076" s="285">
        <f t="shared" si="207"/>
        <v>0</v>
      </c>
      <c r="AB1076" s="242">
        <f>IF(AA1076=0,0,SUMIFS('Sch A. Input'!$H67:$CJ67,'Sch A. Input'!$H$14:$CJ$14,"Recurring",'Sch A. Input'!$H$13:$CJ$13,"&lt;="&amp;$L$11,'Sch A. Input'!$H$13:$CJ$13,"&lt;="&amp;$AI$1020,'Sch A. Input'!$H$13:$CJ$13,"&gt;"&amp;$Y$1020))</f>
        <v>0</v>
      </c>
      <c r="AC1076" s="242">
        <f>IF(AA1076=0,0,SUMIFS('Sch A. Input'!$H67:$CJ67,'Sch A. Input'!$H$14:$CJ$14,"One-time",'Sch A. Input'!$H$13:$CJ$13,"&lt;="&amp;$L$11,'Sch A. Input'!$H$13:$CJ$13,"&lt;="&amp;$AI$1020,'Sch A. Input'!$H$13:$CJ$13,"&gt;"&amp;$Y$1020))</f>
        <v>0</v>
      </c>
      <c r="AD1076" s="283">
        <f t="shared" si="208"/>
        <v>0</v>
      </c>
      <c r="AE1076" s="242">
        <f t="shared" si="209"/>
        <v>0</v>
      </c>
      <c r="AF1076" s="242">
        <f t="shared" si="210"/>
        <v>0</v>
      </c>
      <c r="AG1076" s="276">
        <f t="shared" si="193"/>
        <v>0</v>
      </c>
      <c r="AH1076" s="281">
        <f t="shared" si="175"/>
        <v>0</v>
      </c>
      <c r="AI1076" s="245">
        <f t="shared" si="176"/>
        <v>0</v>
      </c>
      <c r="AK1076" s="285">
        <f t="shared" si="211"/>
        <v>0</v>
      </c>
      <c r="AL1076" s="242">
        <f>IF(AK1076=0,0,SUMIFS('Sch A. Input'!$H67:$CJ67,'Sch A. Input'!$H$14:$CJ$14,"Recurring",'Sch A. Input'!$H$13:$CJ$13,"&lt;="&amp;$L$11,'Sch A. Input'!$H$13:$CJ$13,"&lt;="&amp;$AS$1020,'Sch A. Input'!$H$13:$CJ$13,"&gt;"&amp;$AI$1020))</f>
        <v>0</v>
      </c>
      <c r="AM1076" s="242">
        <f>IF(AK1076=0,0,SUMIFS('Sch A. Input'!$H67:$CJ67,'Sch A. Input'!$H$14:$CJ$14,"One-time",'Sch A. Input'!$H$13:$CJ$13,"&lt;="&amp;$L$11,'Sch A. Input'!$H$13:$CJ$13,"&lt;="&amp;$AS$1020,'Sch A. Input'!$H$13:$CJ$13,"&gt;"&amp;$AI$1020))</f>
        <v>0</v>
      </c>
      <c r="AN1076" s="283">
        <f t="shared" si="212"/>
        <v>0</v>
      </c>
      <c r="AO1076" s="242">
        <f t="shared" si="213"/>
        <v>0</v>
      </c>
      <c r="AP1076" s="242">
        <f t="shared" si="214"/>
        <v>0</v>
      </c>
      <c r="AQ1076" s="276">
        <f t="shared" si="198"/>
        <v>0</v>
      </c>
      <c r="AR1076" s="281">
        <f t="shared" si="177"/>
        <v>0</v>
      </c>
      <c r="AS1076" s="245">
        <f t="shared" si="178"/>
        <v>0</v>
      </c>
      <c r="AY1076" s="160"/>
      <c r="AZ1076" s="160"/>
      <c r="BK1076" s="2"/>
      <c r="BL1076" s="2"/>
      <c r="BM1076" s="2"/>
      <c r="BN1076" s="2"/>
      <c r="BO1076" s="2"/>
      <c r="BP1076" s="2"/>
      <c r="BQ1076" s="2"/>
      <c r="BR1076" s="2"/>
      <c r="BS1076" s="2"/>
      <c r="BT1076" s="2"/>
      <c r="BU1076" s="2"/>
      <c r="BV1076" s="2"/>
      <c r="BW1076" s="2"/>
      <c r="BX1076" s="2"/>
      <c r="BY1076" s="2"/>
      <c r="BZ1076" s="2"/>
      <c r="CA1076" s="2"/>
      <c r="CI1076"/>
      <c r="CJ1076"/>
      <c r="CK1076"/>
      <c r="CL1076"/>
      <c r="CM1076"/>
      <c r="CN1076"/>
      <c r="CO1076"/>
      <c r="CP1076"/>
      <c r="CQ1076"/>
      <c r="CR1076"/>
      <c r="CS1076"/>
      <c r="CT1076"/>
      <c r="CU1076"/>
      <c r="CV1076"/>
      <c r="CW1076"/>
      <c r="CX1076"/>
    </row>
    <row r="1077" spans="2:102" x14ac:dyDescent="0.35">
      <c r="B1077" s="70" t="str">
        <f t="shared" ref="B1077:F1077" si="265">B70</f>
        <v/>
      </c>
      <c r="C1077" s="166" t="str">
        <f t="shared" si="265"/>
        <v/>
      </c>
      <c r="D1077" s="273" t="str">
        <f t="shared" si="265"/>
        <v/>
      </c>
      <c r="E1077" s="273">
        <f t="shared" si="265"/>
        <v>45016</v>
      </c>
      <c r="F1077" s="273">
        <f t="shared" si="265"/>
        <v>0</v>
      </c>
      <c r="G1077" s="98">
        <f t="shared" si="167"/>
        <v>0</v>
      </c>
      <c r="H1077" s="242">
        <f>IF(G1077=0,0,SUMIFS('Sch A. Input'!$H68:$CJ68,'Sch A. Input'!$H$14:$CJ$14,"Recurring",'Sch A. Input'!$H$13:$CJ$13,"&lt;="&amp;$O$1020,'Sch A. Input'!$H$13:$CJ$13,"&lt;="&amp;$L$11))</f>
        <v>0</v>
      </c>
      <c r="I1077" s="242">
        <f>IF(G1077=0,0,SUMIFS('Sch A. Input'!$H68:$CJ68,'Sch A. Input'!$H$14:$CJ$14,"One-time",'Sch A. Input'!$H$13:$CJ$13,"&lt;="&amp;$O$1020,'Sch A. Input'!$H$13:$CJ$13,"&lt;="&amp;$L$11))</f>
        <v>0</v>
      </c>
      <c r="J1077" s="283">
        <f t="shared" si="200"/>
        <v>0</v>
      </c>
      <c r="K1077" s="242">
        <f t="shared" si="201"/>
        <v>0</v>
      </c>
      <c r="L1077" s="242">
        <f t="shared" si="202"/>
        <v>0</v>
      </c>
      <c r="M1077" s="276">
        <f t="shared" si="183"/>
        <v>0</v>
      </c>
      <c r="N1077" s="281">
        <f t="shared" si="169"/>
        <v>0</v>
      </c>
      <c r="O1077" s="245">
        <f t="shared" si="170"/>
        <v>0</v>
      </c>
      <c r="P1077" s="248"/>
      <c r="Q1077" s="285">
        <f t="shared" si="203"/>
        <v>0</v>
      </c>
      <c r="R1077" s="242">
        <f>IF(Q1077=0,0,SUMIFS('Sch A. Input'!$H68:$CJ68,'Sch A. Input'!$H$14:$CJ$14,"Recurring",'Sch A. Input'!$H$13:$CJ$13,"&lt;="&amp;$L$11,'Sch A. Input'!$H$13:$CJ$13,"&lt;="&amp;$Y$1020,'Sch A. Input'!$H$13:$CJ$13,"&gt;"&amp;$O$1020))</f>
        <v>0</v>
      </c>
      <c r="S1077" s="242">
        <f>IF(Q1077=0,0,SUMIFS('Sch A. Input'!$H68:$CJ68,'Sch A. Input'!$H$14:$CJ$14,"One-time",'Sch A. Input'!$H$13:$CJ$13,"&lt;="&amp;$L$11,'Sch A. Input'!$H$13:$CJ$13,"&lt;="&amp;$Y$1020,'Sch A. Input'!$H$13:$CJ$13,"&gt;"&amp;$O$1020))</f>
        <v>0</v>
      </c>
      <c r="T1077" s="283">
        <f t="shared" si="204"/>
        <v>0</v>
      </c>
      <c r="U1077" s="242">
        <f t="shared" si="205"/>
        <v>0</v>
      </c>
      <c r="V1077" s="242">
        <f t="shared" si="206"/>
        <v>0</v>
      </c>
      <c r="W1077" s="276">
        <f t="shared" si="188"/>
        <v>0</v>
      </c>
      <c r="X1077" s="281">
        <f t="shared" si="172"/>
        <v>0</v>
      </c>
      <c r="Y1077" s="245">
        <f t="shared" si="173"/>
        <v>0</v>
      </c>
      <c r="Z1077" s="248"/>
      <c r="AA1077" s="285">
        <f t="shared" si="207"/>
        <v>0</v>
      </c>
      <c r="AB1077" s="242">
        <f>IF(AA1077=0,0,SUMIFS('Sch A. Input'!$H68:$CJ68,'Sch A. Input'!$H$14:$CJ$14,"Recurring",'Sch A. Input'!$H$13:$CJ$13,"&lt;="&amp;$L$11,'Sch A. Input'!$H$13:$CJ$13,"&lt;="&amp;$AI$1020,'Sch A. Input'!$H$13:$CJ$13,"&gt;"&amp;$Y$1020))</f>
        <v>0</v>
      </c>
      <c r="AC1077" s="242">
        <f>IF(AA1077=0,0,SUMIFS('Sch A. Input'!$H68:$CJ68,'Sch A. Input'!$H$14:$CJ$14,"One-time",'Sch A. Input'!$H$13:$CJ$13,"&lt;="&amp;$L$11,'Sch A. Input'!$H$13:$CJ$13,"&lt;="&amp;$AI$1020,'Sch A. Input'!$H$13:$CJ$13,"&gt;"&amp;$Y$1020))</f>
        <v>0</v>
      </c>
      <c r="AD1077" s="283">
        <f t="shared" si="208"/>
        <v>0</v>
      </c>
      <c r="AE1077" s="242">
        <f t="shared" si="209"/>
        <v>0</v>
      </c>
      <c r="AF1077" s="242">
        <f t="shared" si="210"/>
        <v>0</v>
      </c>
      <c r="AG1077" s="276">
        <f t="shared" si="193"/>
        <v>0</v>
      </c>
      <c r="AH1077" s="281">
        <f t="shared" si="175"/>
        <v>0</v>
      </c>
      <c r="AI1077" s="245">
        <f t="shared" si="176"/>
        <v>0</v>
      </c>
      <c r="AK1077" s="285">
        <f t="shared" si="211"/>
        <v>0</v>
      </c>
      <c r="AL1077" s="242">
        <f>IF(AK1077=0,0,SUMIFS('Sch A. Input'!$H68:$CJ68,'Sch A. Input'!$H$14:$CJ$14,"Recurring",'Sch A. Input'!$H$13:$CJ$13,"&lt;="&amp;$L$11,'Sch A. Input'!$H$13:$CJ$13,"&lt;="&amp;$AS$1020,'Sch A. Input'!$H$13:$CJ$13,"&gt;"&amp;$AI$1020))</f>
        <v>0</v>
      </c>
      <c r="AM1077" s="242">
        <f>IF(AK1077=0,0,SUMIFS('Sch A. Input'!$H68:$CJ68,'Sch A. Input'!$H$14:$CJ$14,"One-time",'Sch A. Input'!$H$13:$CJ$13,"&lt;="&amp;$L$11,'Sch A. Input'!$H$13:$CJ$13,"&lt;="&amp;$AS$1020,'Sch A. Input'!$H$13:$CJ$13,"&gt;"&amp;$AI$1020))</f>
        <v>0</v>
      </c>
      <c r="AN1077" s="283">
        <f t="shared" si="212"/>
        <v>0</v>
      </c>
      <c r="AO1077" s="242">
        <f t="shared" si="213"/>
        <v>0</v>
      </c>
      <c r="AP1077" s="242">
        <f t="shared" si="214"/>
        <v>0</v>
      </c>
      <c r="AQ1077" s="276">
        <f t="shared" si="198"/>
        <v>0</v>
      </c>
      <c r="AR1077" s="281">
        <f t="shared" si="177"/>
        <v>0</v>
      </c>
      <c r="AS1077" s="245">
        <f t="shared" si="178"/>
        <v>0</v>
      </c>
      <c r="AY1077" s="160"/>
      <c r="AZ1077" s="160"/>
      <c r="BK1077" s="2"/>
      <c r="BL1077" s="2"/>
      <c r="BM1077" s="2"/>
      <c r="BN1077" s="2"/>
      <c r="BO1077" s="2"/>
      <c r="BP1077" s="2"/>
      <c r="BQ1077" s="2"/>
      <c r="BR1077" s="2"/>
      <c r="BS1077" s="2"/>
      <c r="BT1077" s="2"/>
      <c r="BU1077" s="2"/>
      <c r="BV1077" s="2"/>
      <c r="BW1077" s="2"/>
      <c r="BX1077" s="2"/>
      <c r="BY1077" s="2"/>
      <c r="BZ1077" s="2"/>
      <c r="CA1077" s="2"/>
      <c r="CI1077"/>
      <c r="CJ1077"/>
      <c r="CK1077"/>
      <c r="CL1077"/>
      <c r="CM1077"/>
      <c r="CN1077"/>
      <c r="CO1077"/>
      <c r="CP1077"/>
      <c r="CQ1077"/>
      <c r="CR1077"/>
      <c r="CS1077"/>
      <c r="CT1077"/>
      <c r="CU1077"/>
      <c r="CV1077"/>
      <c r="CW1077"/>
      <c r="CX1077"/>
    </row>
    <row r="1078" spans="2:102" x14ac:dyDescent="0.35">
      <c r="B1078" s="70" t="str">
        <f t="shared" ref="B1078:F1078" si="266">B71</f>
        <v/>
      </c>
      <c r="C1078" s="166" t="str">
        <f t="shared" si="266"/>
        <v/>
      </c>
      <c r="D1078" s="273" t="str">
        <f t="shared" si="266"/>
        <v/>
      </c>
      <c r="E1078" s="273">
        <f t="shared" si="266"/>
        <v>45016</v>
      </c>
      <c r="F1078" s="273">
        <f t="shared" si="266"/>
        <v>0</v>
      </c>
      <c r="G1078" s="98">
        <f t="shared" si="167"/>
        <v>0</v>
      </c>
      <c r="H1078" s="242">
        <f>IF(G1078=0,0,SUMIFS('Sch A. Input'!$H69:$CJ69,'Sch A. Input'!$H$14:$CJ$14,"Recurring",'Sch A. Input'!$H$13:$CJ$13,"&lt;="&amp;$O$1020,'Sch A. Input'!$H$13:$CJ$13,"&lt;="&amp;$L$11))</f>
        <v>0</v>
      </c>
      <c r="I1078" s="242">
        <f>IF(G1078=0,0,SUMIFS('Sch A. Input'!$H69:$CJ69,'Sch A. Input'!$H$14:$CJ$14,"One-time",'Sch A. Input'!$H$13:$CJ$13,"&lt;="&amp;$O$1020,'Sch A. Input'!$H$13:$CJ$13,"&lt;="&amp;$L$11))</f>
        <v>0</v>
      </c>
      <c r="J1078" s="283">
        <f t="shared" si="200"/>
        <v>0</v>
      </c>
      <c r="K1078" s="242">
        <f t="shared" si="201"/>
        <v>0</v>
      </c>
      <c r="L1078" s="242">
        <f t="shared" si="202"/>
        <v>0</v>
      </c>
      <c r="M1078" s="276">
        <f t="shared" si="183"/>
        <v>0</v>
      </c>
      <c r="N1078" s="281">
        <f t="shared" si="169"/>
        <v>0</v>
      </c>
      <c r="O1078" s="245">
        <f t="shared" si="170"/>
        <v>0</v>
      </c>
      <c r="P1078" s="248"/>
      <c r="Q1078" s="285">
        <f t="shared" si="203"/>
        <v>0</v>
      </c>
      <c r="R1078" s="242">
        <f>IF(Q1078=0,0,SUMIFS('Sch A. Input'!$H69:$CJ69,'Sch A. Input'!$H$14:$CJ$14,"Recurring",'Sch A. Input'!$H$13:$CJ$13,"&lt;="&amp;$L$11,'Sch A. Input'!$H$13:$CJ$13,"&lt;="&amp;$Y$1020,'Sch A. Input'!$H$13:$CJ$13,"&gt;"&amp;$O$1020))</f>
        <v>0</v>
      </c>
      <c r="S1078" s="242">
        <f>IF(Q1078=0,0,SUMIFS('Sch A. Input'!$H69:$CJ69,'Sch A. Input'!$H$14:$CJ$14,"One-time",'Sch A. Input'!$H$13:$CJ$13,"&lt;="&amp;$L$11,'Sch A. Input'!$H$13:$CJ$13,"&lt;="&amp;$Y$1020,'Sch A. Input'!$H$13:$CJ$13,"&gt;"&amp;$O$1020))</f>
        <v>0</v>
      </c>
      <c r="T1078" s="283">
        <f t="shared" si="204"/>
        <v>0</v>
      </c>
      <c r="U1078" s="242">
        <f t="shared" si="205"/>
        <v>0</v>
      </c>
      <c r="V1078" s="242">
        <f t="shared" si="206"/>
        <v>0</v>
      </c>
      <c r="W1078" s="276">
        <f t="shared" si="188"/>
        <v>0</v>
      </c>
      <c r="X1078" s="281">
        <f t="shared" si="172"/>
        <v>0</v>
      </c>
      <c r="Y1078" s="245">
        <f t="shared" si="173"/>
        <v>0</v>
      </c>
      <c r="Z1078" s="248"/>
      <c r="AA1078" s="285">
        <f t="shared" si="207"/>
        <v>0</v>
      </c>
      <c r="AB1078" s="242">
        <f>IF(AA1078=0,0,SUMIFS('Sch A. Input'!$H69:$CJ69,'Sch A. Input'!$H$14:$CJ$14,"Recurring",'Sch A. Input'!$H$13:$CJ$13,"&lt;="&amp;$L$11,'Sch A. Input'!$H$13:$CJ$13,"&lt;="&amp;$AI$1020,'Sch A. Input'!$H$13:$CJ$13,"&gt;"&amp;$Y$1020))</f>
        <v>0</v>
      </c>
      <c r="AC1078" s="242">
        <f>IF(AA1078=0,0,SUMIFS('Sch A. Input'!$H69:$CJ69,'Sch A. Input'!$H$14:$CJ$14,"One-time",'Sch A. Input'!$H$13:$CJ$13,"&lt;="&amp;$L$11,'Sch A. Input'!$H$13:$CJ$13,"&lt;="&amp;$AI$1020,'Sch A. Input'!$H$13:$CJ$13,"&gt;"&amp;$Y$1020))</f>
        <v>0</v>
      </c>
      <c r="AD1078" s="283">
        <f t="shared" si="208"/>
        <v>0</v>
      </c>
      <c r="AE1078" s="242">
        <f t="shared" si="209"/>
        <v>0</v>
      </c>
      <c r="AF1078" s="242">
        <f t="shared" si="210"/>
        <v>0</v>
      </c>
      <c r="AG1078" s="276">
        <f t="shared" si="193"/>
        <v>0</v>
      </c>
      <c r="AH1078" s="281">
        <f t="shared" si="175"/>
        <v>0</v>
      </c>
      <c r="AI1078" s="245">
        <f t="shared" si="176"/>
        <v>0</v>
      </c>
      <c r="AK1078" s="285">
        <f t="shared" si="211"/>
        <v>0</v>
      </c>
      <c r="AL1078" s="242">
        <f>IF(AK1078=0,0,SUMIFS('Sch A. Input'!$H69:$CJ69,'Sch A. Input'!$H$14:$CJ$14,"Recurring",'Sch A. Input'!$H$13:$CJ$13,"&lt;="&amp;$L$11,'Sch A. Input'!$H$13:$CJ$13,"&lt;="&amp;$AS$1020,'Sch A. Input'!$H$13:$CJ$13,"&gt;"&amp;$AI$1020))</f>
        <v>0</v>
      </c>
      <c r="AM1078" s="242">
        <f>IF(AK1078=0,0,SUMIFS('Sch A. Input'!$H69:$CJ69,'Sch A. Input'!$H$14:$CJ$14,"One-time",'Sch A. Input'!$H$13:$CJ$13,"&lt;="&amp;$L$11,'Sch A. Input'!$H$13:$CJ$13,"&lt;="&amp;$AS$1020,'Sch A. Input'!$H$13:$CJ$13,"&gt;"&amp;$AI$1020))</f>
        <v>0</v>
      </c>
      <c r="AN1078" s="283">
        <f t="shared" si="212"/>
        <v>0</v>
      </c>
      <c r="AO1078" s="242">
        <f t="shared" si="213"/>
        <v>0</v>
      </c>
      <c r="AP1078" s="242">
        <f t="shared" si="214"/>
        <v>0</v>
      </c>
      <c r="AQ1078" s="276">
        <f t="shared" si="198"/>
        <v>0</v>
      </c>
      <c r="AR1078" s="281">
        <f t="shared" si="177"/>
        <v>0</v>
      </c>
      <c r="AS1078" s="245">
        <f t="shared" si="178"/>
        <v>0</v>
      </c>
      <c r="AY1078" s="160"/>
      <c r="AZ1078" s="160"/>
      <c r="BK1078" s="2"/>
      <c r="BL1078" s="2"/>
      <c r="BM1078" s="2"/>
      <c r="BN1078" s="2"/>
      <c r="BO1078" s="2"/>
      <c r="BP1078" s="2"/>
      <c r="BQ1078" s="2"/>
      <c r="BR1078" s="2"/>
      <c r="BS1078" s="2"/>
      <c r="BT1078" s="2"/>
      <c r="BU1078" s="2"/>
      <c r="BV1078" s="2"/>
      <c r="BW1078" s="2"/>
      <c r="BX1078" s="2"/>
      <c r="BY1078" s="2"/>
      <c r="BZ1078" s="2"/>
      <c r="CA1078" s="2"/>
      <c r="CI1078"/>
      <c r="CJ1078"/>
      <c r="CK1078"/>
      <c r="CL1078"/>
      <c r="CM1078"/>
      <c r="CN1078"/>
      <c r="CO1078"/>
      <c r="CP1078"/>
      <c r="CQ1078"/>
      <c r="CR1078"/>
      <c r="CS1078"/>
      <c r="CT1078"/>
      <c r="CU1078"/>
      <c r="CV1078"/>
      <c r="CW1078"/>
      <c r="CX1078"/>
    </row>
    <row r="1079" spans="2:102" x14ac:dyDescent="0.35">
      <c r="B1079" s="70" t="str">
        <f t="shared" ref="B1079:F1079" si="267">B72</f>
        <v/>
      </c>
      <c r="C1079" s="166" t="str">
        <f t="shared" si="267"/>
        <v/>
      </c>
      <c r="D1079" s="273" t="str">
        <f t="shared" si="267"/>
        <v/>
      </c>
      <c r="E1079" s="273">
        <f t="shared" si="267"/>
        <v>45016</v>
      </c>
      <c r="F1079" s="273">
        <f t="shared" si="267"/>
        <v>0</v>
      </c>
      <c r="G1079" s="98">
        <f t="shared" si="167"/>
        <v>0</v>
      </c>
      <c r="H1079" s="242">
        <f>IF(G1079=0,0,SUMIFS('Sch A. Input'!$H70:$CJ70,'Sch A. Input'!$H$14:$CJ$14,"Recurring",'Sch A. Input'!$H$13:$CJ$13,"&lt;="&amp;$O$1020,'Sch A. Input'!$H$13:$CJ$13,"&lt;="&amp;$L$11))</f>
        <v>0</v>
      </c>
      <c r="I1079" s="242">
        <f>IF(G1079=0,0,SUMIFS('Sch A. Input'!$H70:$CJ70,'Sch A. Input'!$H$14:$CJ$14,"One-time",'Sch A. Input'!$H$13:$CJ$13,"&lt;="&amp;$O$1020,'Sch A. Input'!$H$13:$CJ$13,"&lt;="&amp;$L$11))</f>
        <v>0</v>
      </c>
      <c r="J1079" s="283">
        <f t="shared" si="200"/>
        <v>0</v>
      </c>
      <c r="K1079" s="242">
        <f t="shared" si="201"/>
        <v>0</v>
      </c>
      <c r="L1079" s="242">
        <f t="shared" si="202"/>
        <v>0</v>
      </c>
      <c r="M1079" s="276">
        <f t="shared" si="183"/>
        <v>0</v>
      </c>
      <c r="N1079" s="281">
        <f t="shared" si="169"/>
        <v>0</v>
      </c>
      <c r="O1079" s="245">
        <f t="shared" si="170"/>
        <v>0</v>
      </c>
      <c r="P1079" s="248"/>
      <c r="Q1079" s="285">
        <f t="shared" si="203"/>
        <v>0</v>
      </c>
      <c r="R1079" s="242">
        <f>IF(Q1079=0,0,SUMIFS('Sch A. Input'!$H70:$CJ70,'Sch A. Input'!$H$14:$CJ$14,"Recurring",'Sch A. Input'!$H$13:$CJ$13,"&lt;="&amp;$L$11,'Sch A. Input'!$H$13:$CJ$13,"&lt;="&amp;$Y$1020,'Sch A. Input'!$H$13:$CJ$13,"&gt;"&amp;$O$1020))</f>
        <v>0</v>
      </c>
      <c r="S1079" s="242">
        <f>IF(Q1079=0,0,SUMIFS('Sch A. Input'!$H70:$CJ70,'Sch A. Input'!$H$14:$CJ$14,"One-time",'Sch A. Input'!$H$13:$CJ$13,"&lt;="&amp;$L$11,'Sch A. Input'!$H$13:$CJ$13,"&lt;="&amp;$Y$1020,'Sch A. Input'!$H$13:$CJ$13,"&gt;"&amp;$O$1020))</f>
        <v>0</v>
      </c>
      <c r="T1079" s="283">
        <f t="shared" si="204"/>
        <v>0</v>
      </c>
      <c r="U1079" s="242">
        <f t="shared" si="205"/>
        <v>0</v>
      </c>
      <c r="V1079" s="242">
        <f t="shared" si="206"/>
        <v>0</v>
      </c>
      <c r="W1079" s="276">
        <f t="shared" si="188"/>
        <v>0</v>
      </c>
      <c r="X1079" s="281">
        <f t="shared" si="172"/>
        <v>0</v>
      </c>
      <c r="Y1079" s="245">
        <f t="shared" si="173"/>
        <v>0</v>
      </c>
      <c r="Z1079" s="248"/>
      <c r="AA1079" s="285">
        <f t="shared" si="207"/>
        <v>0</v>
      </c>
      <c r="AB1079" s="242">
        <f>IF(AA1079=0,0,SUMIFS('Sch A. Input'!$H70:$CJ70,'Sch A. Input'!$H$14:$CJ$14,"Recurring",'Sch A. Input'!$H$13:$CJ$13,"&lt;="&amp;$L$11,'Sch A. Input'!$H$13:$CJ$13,"&lt;="&amp;$AI$1020,'Sch A. Input'!$H$13:$CJ$13,"&gt;"&amp;$Y$1020))</f>
        <v>0</v>
      </c>
      <c r="AC1079" s="242">
        <f>IF(AA1079=0,0,SUMIFS('Sch A. Input'!$H70:$CJ70,'Sch A. Input'!$H$14:$CJ$14,"One-time",'Sch A. Input'!$H$13:$CJ$13,"&lt;="&amp;$L$11,'Sch A. Input'!$H$13:$CJ$13,"&lt;="&amp;$AI$1020,'Sch A. Input'!$H$13:$CJ$13,"&gt;"&amp;$Y$1020))</f>
        <v>0</v>
      </c>
      <c r="AD1079" s="283">
        <f t="shared" si="208"/>
        <v>0</v>
      </c>
      <c r="AE1079" s="242">
        <f t="shared" si="209"/>
        <v>0</v>
      </c>
      <c r="AF1079" s="242">
        <f t="shared" si="210"/>
        <v>0</v>
      </c>
      <c r="AG1079" s="276">
        <f t="shared" si="193"/>
        <v>0</v>
      </c>
      <c r="AH1079" s="281">
        <f t="shared" si="175"/>
        <v>0</v>
      </c>
      <c r="AI1079" s="245">
        <f t="shared" si="176"/>
        <v>0</v>
      </c>
      <c r="AK1079" s="285">
        <f t="shared" si="211"/>
        <v>0</v>
      </c>
      <c r="AL1079" s="242">
        <f>IF(AK1079=0,0,SUMIFS('Sch A. Input'!$H70:$CJ70,'Sch A. Input'!$H$14:$CJ$14,"Recurring",'Sch A. Input'!$H$13:$CJ$13,"&lt;="&amp;$L$11,'Sch A. Input'!$H$13:$CJ$13,"&lt;="&amp;$AS$1020,'Sch A. Input'!$H$13:$CJ$13,"&gt;"&amp;$AI$1020))</f>
        <v>0</v>
      </c>
      <c r="AM1079" s="242">
        <f>IF(AK1079=0,0,SUMIFS('Sch A. Input'!$H70:$CJ70,'Sch A. Input'!$H$14:$CJ$14,"One-time",'Sch A. Input'!$H$13:$CJ$13,"&lt;="&amp;$L$11,'Sch A. Input'!$H$13:$CJ$13,"&lt;="&amp;$AS$1020,'Sch A. Input'!$H$13:$CJ$13,"&gt;"&amp;$AI$1020))</f>
        <v>0</v>
      </c>
      <c r="AN1079" s="283">
        <f t="shared" si="212"/>
        <v>0</v>
      </c>
      <c r="AO1079" s="242">
        <f t="shared" si="213"/>
        <v>0</v>
      </c>
      <c r="AP1079" s="242">
        <f t="shared" si="214"/>
        <v>0</v>
      </c>
      <c r="AQ1079" s="276">
        <f t="shared" si="198"/>
        <v>0</v>
      </c>
      <c r="AR1079" s="281">
        <f t="shared" si="177"/>
        <v>0</v>
      </c>
      <c r="AS1079" s="245">
        <f t="shared" si="178"/>
        <v>0</v>
      </c>
      <c r="AY1079" s="160"/>
      <c r="AZ1079" s="160"/>
      <c r="BK1079" s="2"/>
      <c r="BL1079" s="2"/>
      <c r="BM1079" s="2"/>
      <c r="BN1079" s="2"/>
      <c r="BO1079" s="2"/>
      <c r="BP1079" s="2"/>
      <c r="BQ1079" s="2"/>
      <c r="BR1079" s="2"/>
      <c r="BS1079" s="2"/>
      <c r="BT1079" s="2"/>
      <c r="BU1079" s="2"/>
      <c r="BV1079" s="2"/>
      <c r="BW1079" s="2"/>
      <c r="BX1079" s="2"/>
      <c r="BY1079" s="2"/>
      <c r="BZ1079" s="2"/>
      <c r="CA1079" s="2"/>
      <c r="CI1079"/>
      <c r="CJ1079"/>
      <c r="CK1079"/>
      <c r="CL1079"/>
      <c r="CM1079"/>
      <c r="CN1079"/>
      <c r="CO1079"/>
      <c r="CP1079"/>
      <c r="CQ1079"/>
      <c r="CR1079"/>
      <c r="CS1079"/>
      <c r="CT1079"/>
      <c r="CU1079"/>
      <c r="CV1079"/>
      <c r="CW1079"/>
      <c r="CX1079"/>
    </row>
    <row r="1080" spans="2:102" x14ac:dyDescent="0.35">
      <c r="B1080" s="70" t="str">
        <f t="shared" ref="B1080:F1080" si="268">B73</f>
        <v/>
      </c>
      <c r="C1080" s="166" t="str">
        <f t="shared" si="268"/>
        <v/>
      </c>
      <c r="D1080" s="273" t="str">
        <f t="shared" si="268"/>
        <v/>
      </c>
      <c r="E1080" s="273">
        <f t="shared" si="268"/>
        <v>45016</v>
      </c>
      <c r="F1080" s="273">
        <f t="shared" si="268"/>
        <v>0</v>
      </c>
      <c r="G1080" s="98">
        <f t="shared" si="167"/>
        <v>0</v>
      </c>
      <c r="H1080" s="242">
        <f>IF(G1080=0,0,SUMIFS('Sch A. Input'!$H71:$CJ71,'Sch A. Input'!$H$14:$CJ$14,"Recurring",'Sch A. Input'!$H$13:$CJ$13,"&lt;="&amp;$O$1020,'Sch A. Input'!$H$13:$CJ$13,"&lt;="&amp;$L$11))</f>
        <v>0</v>
      </c>
      <c r="I1080" s="242">
        <f>IF(G1080=0,0,SUMIFS('Sch A. Input'!$H71:$CJ71,'Sch A. Input'!$H$14:$CJ$14,"One-time",'Sch A. Input'!$H$13:$CJ$13,"&lt;="&amp;$O$1020,'Sch A. Input'!$H$13:$CJ$13,"&lt;="&amp;$L$11))</f>
        <v>0</v>
      </c>
      <c r="J1080" s="283">
        <f t="shared" si="200"/>
        <v>0</v>
      </c>
      <c r="K1080" s="242">
        <f t="shared" si="201"/>
        <v>0</v>
      </c>
      <c r="L1080" s="242">
        <f t="shared" si="202"/>
        <v>0</v>
      </c>
      <c r="M1080" s="276">
        <f t="shared" si="183"/>
        <v>0</v>
      </c>
      <c r="N1080" s="281">
        <f t="shared" si="169"/>
        <v>0</v>
      </c>
      <c r="O1080" s="245">
        <f t="shared" si="170"/>
        <v>0</v>
      </c>
      <c r="P1080" s="248"/>
      <c r="Q1080" s="285">
        <f t="shared" si="203"/>
        <v>0</v>
      </c>
      <c r="R1080" s="242">
        <f>IF(Q1080=0,0,SUMIFS('Sch A. Input'!$H71:$CJ71,'Sch A. Input'!$H$14:$CJ$14,"Recurring",'Sch A. Input'!$H$13:$CJ$13,"&lt;="&amp;$L$11,'Sch A. Input'!$H$13:$CJ$13,"&lt;="&amp;$Y$1020,'Sch A. Input'!$H$13:$CJ$13,"&gt;"&amp;$O$1020))</f>
        <v>0</v>
      </c>
      <c r="S1080" s="242">
        <f>IF(Q1080=0,0,SUMIFS('Sch A. Input'!$H71:$CJ71,'Sch A. Input'!$H$14:$CJ$14,"One-time",'Sch A. Input'!$H$13:$CJ$13,"&lt;="&amp;$L$11,'Sch A. Input'!$H$13:$CJ$13,"&lt;="&amp;$Y$1020,'Sch A. Input'!$H$13:$CJ$13,"&gt;"&amp;$O$1020))</f>
        <v>0</v>
      </c>
      <c r="T1080" s="283">
        <f t="shared" si="204"/>
        <v>0</v>
      </c>
      <c r="U1080" s="242">
        <f t="shared" si="205"/>
        <v>0</v>
      </c>
      <c r="V1080" s="242">
        <f t="shared" si="206"/>
        <v>0</v>
      </c>
      <c r="W1080" s="276">
        <f t="shared" si="188"/>
        <v>0</v>
      </c>
      <c r="X1080" s="281">
        <f t="shared" si="172"/>
        <v>0</v>
      </c>
      <c r="Y1080" s="245">
        <f t="shared" si="173"/>
        <v>0</v>
      </c>
      <c r="Z1080" s="248"/>
      <c r="AA1080" s="285">
        <f t="shared" si="207"/>
        <v>0</v>
      </c>
      <c r="AB1080" s="242">
        <f>IF(AA1080=0,0,SUMIFS('Sch A. Input'!$H71:$CJ71,'Sch A. Input'!$H$14:$CJ$14,"Recurring",'Sch A. Input'!$H$13:$CJ$13,"&lt;="&amp;$L$11,'Sch A. Input'!$H$13:$CJ$13,"&lt;="&amp;$AI$1020,'Sch A. Input'!$H$13:$CJ$13,"&gt;"&amp;$Y$1020))</f>
        <v>0</v>
      </c>
      <c r="AC1080" s="242">
        <f>IF(AA1080=0,0,SUMIFS('Sch A. Input'!$H71:$CJ71,'Sch A. Input'!$H$14:$CJ$14,"One-time",'Sch A. Input'!$H$13:$CJ$13,"&lt;="&amp;$L$11,'Sch A. Input'!$H$13:$CJ$13,"&lt;="&amp;$AI$1020,'Sch A. Input'!$H$13:$CJ$13,"&gt;"&amp;$Y$1020))</f>
        <v>0</v>
      </c>
      <c r="AD1080" s="283">
        <f t="shared" si="208"/>
        <v>0</v>
      </c>
      <c r="AE1080" s="242">
        <f t="shared" si="209"/>
        <v>0</v>
      </c>
      <c r="AF1080" s="242">
        <f t="shared" si="210"/>
        <v>0</v>
      </c>
      <c r="AG1080" s="276">
        <f t="shared" si="193"/>
        <v>0</v>
      </c>
      <c r="AH1080" s="281">
        <f t="shared" si="175"/>
        <v>0</v>
      </c>
      <c r="AI1080" s="245">
        <f t="shared" si="176"/>
        <v>0</v>
      </c>
      <c r="AK1080" s="285">
        <f t="shared" si="211"/>
        <v>0</v>
      </c>
      <c r="AL1080" s="242">
        <f>IF(AK1080=0,0,SUMIFS('Sch A. Input'!$H71:$CJ71,'Sch A. Input'!$H$14:$CJ$14,"Recurring",'Sch A. Input'!$H$13:$CJ$13,"&lt;="&amp;$L$11,'Sch A. Input'!$H$13:$CJ$13,"&lt;="&amp;$AS$1020,'Sch A. Input'!$H$13:$CJ$13,"&gt;"&amp;$AI$1020))</f>
        <v>0</v>
      </c>
      <c r="AM1080" s="242">
        <f>IF(AK1080=0,0,SUMIFS('Sch A. Input'!$H71:$CJ71,'Sch A. Input'!$H$14:$CJ$14,"One-time",'Sch A. Input'!$H$13:$CJ$13,"&lt;="&amp;$L$11,'Sch A. Input'!$H$13:$CJ$13,"&lt;="&amp;$AS$1020,'Sch A. Input'!$H$13:$CJ$13,"&gt;"&amp;$AI$1020))</f>
        <v>0</v>
      </c>
      <c r="AN1080" s="283">
        <f t="shared" si="212"/>
        <v>0</v>
      </c>
      <c r="AO1080" s="242">
        <f t="shared" si="213"/>
        <v>0</v>
      </c>
      <c r="AP1080" s="242">
        <f t="shared" si="214"/>
        <v>0</v>
      </c>
      <c r="AQ1080" s="276">
        <f t="shared" si="198"/>
        <v>0</v>
      </c>
      <c r="AR1080" s="281">
        <f t="shared" si="177"/>
        <v>0</v>
      </c>
      <c r="AS1080" s="245">
        <f t="shared" si="178"/>
        <v>0</v>
      </c>
      <c r="AY1080" s="160"/>
      <c r="AZ1080" s="160"/>
      <c r="BK1080" s="2"/>
      <c r="BL1080" s="2"/>
      <c r="BM1080" s="2"/>
      <c r="BN1080" s="2"/>
      <c r="BO1080" s="2"/>
      <c r="BP1080" s="2"/>
      <c r="BQ1080" s="2"/>
      <c r="BR1080" s="2"/>
      <c r="BS1080" s="2"/>
      <c r="BT1080" s="2"/>
      <c r="BU1080" s="2"/>
      <c r="BV1080" s="2"/>
      <c r="BW1080" s="2"/>
      <c r="BX1080" s="2"/>
      <c r="BY1080" s="2"/>
      <c r="BZ1080" s="2"/>
      <c r="CA1080" s="2"/>
      <c r="CI1080"/>
      <c r="CJ1080"/>
      <c r="CK1080"/>
      <c r="CL1080"/>
      <c r="CM1080"/>
      <c r="CN1080"/>
      <c r="CO1080"/>
      <c r="CP1080"/>
      <c r="CQ1080"/>
      <c r="CR1080"/>
      <c r="CS1080"/>
      <c r="CT1080"/>
      <c r="CU1080"/>
      <c r="CV1080"/>
      <c r="CW1080"/>
      <c r="CX1080"/>
    </row>
    <row r="1081" spans="2:102" x14ac:dyDescent="0.35">
      <c r="B1081" s="70" t="str">
        <f t="shared" ref="B1081:F1081" si="269">B74</f>
        <v/>
      </c>
      <c r="C1081" s="166" t="str">
        <f t="shared" si="269"/>
        <v/>
      </c>
      <c r="D1081" s="273" t="str">
        <f t="shared" si="269"/>
        <v/>
      </c>
      <c r="E1081" s="273">
        <f t="shared" si="269"/>
        <v>45016</v>
      </c>
      <c r="F1081" s="273">
        <f t="shared" si="269"/>
        <v>0</v>
      </c>
      <c r="G1081" s="98">
        <f t="shared" si="167"/>
        <v>0</v>
      </c>
      <c r="H1081" s="242">
        <f>IF(G1081=0,0,SUMIFS('Sch A. Input'!$H72:$CJ72,'Sch A. Input'!$H$14:$CJ$14,"Recurring",'Sch A. Input'!$H$13:$CJ$13,"&lt;="&amp;$O$1020,'Sch A. Input'!$H$13:$CJ$13,"&lt;="&amp;$L$11))</f>
        <v>0</v>
      </c>
      <c r="I1081" s="242">
        <f>IF(G1081=0,0,SUMIFS('Sch A. Input'!$H72:$CJ72,'Sch A. Input'!$H$14:$CJ$14,"One-time",'Sch A. Input'!$H$13:$CJ$13,"&lt;="&amp;$O$1020,'Sch A. Input'!$H$13:$CJ$13,"&lt;="&amp;$L$11))</f>
        <v>0</v>
      </c>
      <c r="J1081" s="283">
        <f t="shared" si="200"/>
        <v>0</v>
      </c>
      <c r="K1081" s="242">
        <f t="shared" si="201"/>
        <v>0</v>
      </c>
      <c r="L1081" s="242">
        <f t="shared" si="202"/>
        <v>0</v>
      </c>
      <c r="M1081" s="276">
        <f t="shared" si="183"/>
        <v>0</v>
      </c>
      <c r="N1081" s="281">
        <f t="shared" si="169"/>
        <v>0</v>
      </c>
      <c r="O1081" s="245">
        <f t="shared" si="170"/>
        <v>0</v>
      </c>
      <c r="P1081" s="248"/>
      <c r="Q1081" s="285">
        <f t="shared" si="203"/>
        <v>0</v>
      </c>
      <c r="R1081" s="242">
        <f>IF(Q1081=0,0,SUMIFS('Sch A. Input'!$H72:$CJ72,'Sch A. Input'!$H$14:$CJ$14,"Recurring",'Sch A. Input'!$H$13:$CJ$13,"&lt;="&amp;$L$11,'Sch A. Input'!$H$13:$CJ$13,"&lt;="&amp;$Y$1020,'Sch A. Input'!$H$13:$CJ$13,"&gt;"&amp;$O$1020))</f>
        <v>0</v>
      </c>
      <c r="S1081" s="242">
        <f>IF(Q1081=0,0,SUMIFS('Sch A. Input'!$H72:$CJ72,'Sch A. Input'!$H$14:$CJ$14,"One-time",'Sch A. Input'!$H$13:$CJ$13,"&lt;="&amp;$L$11,'Sch A. Input'!$H$13:$CJ$13,"&lt;="&amp;$Y$1020,'Sch A. Input'!$H$13:$CJ$13,"&gt;"&amp;$O$1020))</f>
        <v>0</v>
      </c>
      <c r="T1081" s="283">
        <f t="shared" si="204"/>
        <v>0</v>
      </c>
      <c r="U1081" s="242">
        <f t="shared" si="205"/>
        <v>0</v>
      </c>
      <c r="V1081" s="242">
        <f t="shared" si="206"/>
        <v>0</v>
      </c>
      <c r="W1081" s="276">
        <f t="shared" si="188"/>
        <v>0</v>
      </c>
      <c r="X1081" s="281">
        <f t="shared" si="172"/>
        <v>0</v>
      </c>
      <c r="Y1081" s="245">
        <f t="shared" si="173"/>
        <v>0</v>
      </c>
      <c r="Z1081" s="248"/>
      <c r="AA1081" s="285">
        <f t="shared" si="207"/>
        <v>0</v>
      </c>
      <c r="AB1081" s="242">
        <f>IF(AA1081=0,0,SUMIFS('Sch A. Input'!$H72:$CJ72,'Sch A. Input'!$H$14:$CJ$14,"Recurring",'Sch A. Input'!$H$13:$CJ$13,"&lt;="&amp;$L$11,'Sch A. Input'!$H$13:$CJ$13,"&lt;="&amp;$AI$1020,'Sch A. Input'!$H$13:$CJ$13,"&gt;"&amp;$Y$1020))</f>
        <v>0</v>
      </c>
      <c r="AC1081" s="242">
        <f>IF(AA1081=0,0,SUMIFS('Sch A. Input'!$H72:$CJ72,'Sch A. Input'!$H$14:$CJ$14,"One-time",'Sch A. Input'!$H$13:$CJ$13,"&lt;="&amp;$L$11,'Sch A. Input'!$H$13:$CJ$13,"&lt;="&amp;$AI$1020,'Sch A. Input'!$H$13:$CJ$13,"&gt;"&amp;$Y$1020))</f>
        <v>0</v>
      </c>
      <c r="AD1081" s="283">
        <f t="shared" si="208"/>
        <v>0</v>
      </c>
      <c r="AE1081" s="242">
        <f t="shared" si="209"/>
        <v>0</v>
      </c>
      <c r="AF1081" s="242">
        <f t="shared" si="210"/>
        <v>0</v>
      </c>
      <c r="AG1081" s="276">
        <f t="shared" si="193"/>
        <v>0</v>
      </c>
      <c r="AH1081" s="281">
        <f t="shared" si="175"/>
        <v>0</v>
      </c>
      <c r="AI1081" s="245">
        <f t="shared" si="176"/>
        <v>0</v>
      </c>
      <c r="AK1081" s="285">
        <f t="shared" si="211"/>
        <v>0</v>
      </c>
      <c r="AL1081" s="242">
        <f>IF(AK1081=0,0,SUMIFS('Sch A. Input'!$H72:$CJ72,'Sch A. Input'!$H$14:$CJ$14,"Recurring",'Sch A. Input'!$H$13:$CJ$13,"&lt;="&amp;$L$11,'Sch A. Input'!$H$13:$CJ$13,"&lt;="&amp;$AS$1020,'Sch A. Input'!$H$13:$CJ$13,"&gt;"&amp;$AI$1020))</f>
        <v>0</v>
      </c>
      <c r="AM1081" s="242">
        <f>IF(AK1081=0,0,SUMIFS('Sch A. Input'!$H72:$CJ72,'Sch A. Input'!$H$14:$CJ$14,"One-time",'Sch A. Input'!$H$13:$CJ$13,"&lt;="&amp;$L$11,'Sch A. Input'!$H$13:$CJ$13,"&lt;="&amp;$AS$1020,'Sch A. Input'!$H$13:$CJ$13,"&gt;"&amp;$AI$1020))</f>
        <v>0</v>
      </c>
      <c r="AN1081" s="283">
        <f t="shared" si="212"/>
        <v>0</v>
      </c>
      <c r="AO1081" s="242">
        <f t="shared" si="213"/>
        <v>0</v>
      </c>
      <c r="AP1081" s="242">
        <f t="shared" si="214"/>
        <v>0</v>
      </c>
      <c r="AQ1081" s="276">
        <f t="shared" si="198"/>
        <v>0</v>
      </c>
      <c r="AR1081" s="281">
        <f t="shared" si="177"/>
        <v>0</v>
      </c>
      <c r="AS1081" s="245">
        <f t="shared" si="178"/>
        <v>0</v>
      </c>
      <c r="AY1081" s="160"/>
      <c r="AZ1081" s="160"/>
      <c r="BK1081" s="2"/>
      <c r="BL1081" s="2"/>
      <c r="BM1081" s="2"/>
      <c r="BN1081" s="2"/>
      <c r="BO1081" s="2"/>
      <c r="BP1081" s="2"/>
      <c r="BQ1081" s="2"/>
      <c r="BR1081" s="2"/>
      <c r="BS1081" s="2"/>
      <c r="BT1081" s="2"/>
      <c r="BU1081" s="2"/>
      <c r="BV1081" s="2"/>
      <c r="BW1081" s="2"/>
      <c r="BX1081" s="2"/>
      <c r="BY1081" s="2"/>
      <c r="BZ1081" s="2"/>
      <c r="CA1081" s="2"/>
      <c r="CI1081"/>
      <c r="CJ1081"/>
      <c r="CK1081"/>
      <c r="CL1081"/>
      <c r="CM1081"/>
      <c r="CN1081"/>
      <c r="CO1081"/>
      <c r="CP1081"/>
      <c r="CQ1081"/>
      <c r="CR1081"/>
      <c r="CS1081"/>
      <c r="CT1081"/>
      <c r="CU1081"/>
      <c r="CV1081"/>
      <c r="CW1081"/>
      <c r="CX1081"/>
    </row>
    <row r="1082" spans="2:102" x14ac:dyDescent="0.35">
      <c r="B1082" s="70" t="str">
        <f t="shared" ref="B1082:F1082" si="270">B75</f>
        <v/>
      </c>
      <c r="C1082" s="166" t="str">
        <f t="shared" si="270"/>
        <v/>
      </c>
      <c r="D1082" s="273" t="str">
        <f t="shared" si="270"/>
        <v/>
      </c>
      <c r="E1082" s="273">
        <f t="shared" si="270"/>
        <v>45016</v>
      </c>
      <c r="F1082" s="273">
        <f t="shared" si="270"/>
        <v>0</v>
      </c>
      <c r="G1082" s="98">
        <f t="shared" si="167"/>
        <v>0</v>
      </c>
      <c r="H1082" s="242">
        <f>IF(G1082=0,0,SUMIFS('Sch A. Input'!$H73:$CJ73,'Sch A. Input'!$H$14:$CJ$14,"Recurring",'Sch A. Input'!$H$13:$CJ$13,"&lt;="&amp;$O$1020,'Sch A. Input'!$H$13:$CJ$13,"&lt;="&amp;$L$11))</f>
        <v>0</v>
      </c>
      <c r="I1082" s="242">
        <f>IF(G1082=0,0,SUMIFS('Sch A. Input'!$H73:$CJ73,'Sch A. Input'!$H$14:$CJ$14,"One-time",'Sch A. Input'!$H$13:$CJ$13,"&lt;="&amp;$O$1020,'Sch A. Input'!$H$13:$CJ$13,"&lt;="&amp;$L$11))</f>
        <v>0</v>
      </c>
      <c r="J1082" s="283">
        <f t="shared" si="200"/>
        <v>0</v>
      </c>
      <c r="K1082" s="242">
        <f t="shared" si="201"/>
        <v>0</v>
      </c>
      <c r="L1082" s="242">
        <f t="shared" si="202"/>
        <v>0</v>
      </c>
      <c r="M1082" s="276">
        <f t="shared" si="183"/>
        <v>0</v>
      </c>
      <c r="N1082" s="281">
        <f t="shared" si="169"/>
        <v>0</v>
      </c>
      <c r="O1082" s="245">
        <f t="shared" si="170"/>
        <v>0</v>
      </c>
      <c r="P1082" s="248"/>
      <c r="Q1082" s="285">
        <f t="shared" si="203"/>
        <v>0</v>
      </c>
      <c r="R1082" s="242">
        <f>IF(Q1082=0,0,SUMIFS('Sch A. Input'!$H73:$CJ73,'Sch A. Input'!$H$14:$CJ$14,"Recurring",'Sch A. Input'!$H$13:$CJ$13,"&lt;="&amp;$L$11,'Sch A. Input'!$H$13:$CJ$13,"&lt;="&amp;$Y$1020,'Sch A. Input'!$H$13:$CJ$13,"&gt;"&amp;$O$1020))</f>
        <v>0</v>
      </c>
      <c r="S1082" s="242">
        <f>IF(Q1082=0,0,SUMIFS('Sch A. Input'!$H73:$CJ73,'Sch A. Input'!$H$14:$CJ$14,"One-time",'Sch A. Input'!$H$13:$CJ$13,"&lt;="&amp;$L$11,'Sch A. Input'!$H$13:$CJ$13,"&lt;="&amp;$Y$1020,'Sch A. Input'!$H$13:$CJ$13,"&gt;"&amp;$O$1020))</f>
        <v>0</v>
      </c>
      <c r="T1082" s="283">
        <f t="shared" si="204"/>
        <v>0</v>
      </c>
      <c r="U1082" s="242">
        <f t="shared" si="205"/>
        <v>0</v>
      </c>
      <c r="V1082" s="242">
        <f t="shared" si="206"/>
        <v>0</v>
      </c>
      <c r="W1082" s="276">
        <f t="shared" si="188"/>
        <v>0</v>
      </c>
      <c r="X1082" s="281">
        <f t="shared" si="172"/>
        <v>0</v>
      </c>
      <c r="Y1082" s="245">
        <f t="shared" si="173"/>
        <v>0</v>
      </c>
      <c r="Z1082" s="248"/>
      <c r="AA1082" s="285">
        <f t="shared" si="207"/>
        <v>0</v>
      </c>
      <c r="AB1082" s="242">
        <f>IF(AA1082=0,0,SUMIFS('Sch A. Input'!$H73:$CJ73,'Sch A. Input'!$H$14:$CJ$14,"Recurring",'Sch A. Input'!$H$13:$CJ$13,"&lt;="&amp;$L$11,'Sch A. Input'!$H$13:$CJ$13,"&lt;="&amp;$AI$1020,'Sch A. Input'!$H$13:$CJ$13,"&gt;"&amp;$Y$1020))</f>
        <v>0</v>
      </c>
      <c r="AC1082" s="242">
        <f>IF(AA1082=0,0,SUMIFS('Sch A. Input'!$H73:$CJ73,'Sch A. Input'!$H$14:$CJ$14,"One-time",'Sch A. Input'!$H$13:$CJ$13,"&lt;="&amp;$L$11,'Sch A. Input'!$H$13:$CJ$13,"&lt;="&amp;$AI$1020,'Sch A. Input'!$H$13:$CJ$13,"&gt;"&amp;$Y$1020))</f>
        <v>0</v>
      </c>
      <c r="AD1082" s="283">
        <f t="shared" si="208"/>
        <v>0</v>
      </c>
      <c r="AE1082" s="242">
        <f t="shared" si="209"/>
        <v>0</v>
      </c>
      <c r="AF1082" s="242">
        <f t="shared" si="210"/>
        <v>0</v>
      </c>
      <c r="AG1082" s="276">
        <f t="shared" si="193"/>
        <v>0</v>
      </c>
      <c r="AH1082" s="281">
        <f t="shared" si="175"/>
        <v>0</v>
      </c>
      <c r="AI1082" s="245">
        <f t="shared" si="176"/>
        <v>0</v>
      </c>
      <c r="AK1082" s="285">
        <f t="shared" si="211"/>
        <v>0</v>
      </c>
      <c r="AL1082" s="242">
        <f>IF(AK1082=0,0,SUMIFS('Sch A. Input'!$H73:$CJ73,'Sch A. Input'!$H$14:$CJ$14,"Recurring",'Sch A. Input'!$H$13:$CJ$13,"&lt;="&amp;$L$11,'Sch A. Input'!$H$13:$CJ$13,"&lt;="&amp;$AS$1020,'Sch A. Input'!$H$13:$CJ$13,"&gt;"&amp;$AI$1020))</f>
        <v>0</v>
      </c>
      <c r="AM1082" s="242">
        <f>IF(AK1082=0,0,SUMIFS('Sch A. Input'!$H73:$CJ73,'Sch A. Input'!$H$14:$CJ$14,"One-time",'Sch A. Input'!$H$13:$CJ$13,"&lt;="&amp;$L$11,'Sch A. Input'!$H$13:$CJ$13,"&lt;="&amp;$AS$1020,'Sch A. Input'!$H$13:$CJ$13,"&gt;"&amp;$AI$1020))</f>
        <v>0</v>
      </c>
      <c r="AN1082" s="283">
        <f t="shared" si="212"/>
        <v>0</v>
      </c>
      <c r="AO1082" s="242">
        <f t="shared" si="213"/>
        <v>0</v>
      </c>
      <c r="AP1082" s="242">
        <f t="shared" si="214"/>
        <v>0</v>
      </c>
      <c r="AQ1082" s="276">
        <f t="shared" si="198"/>
        <v>0</v>
      </c>
      <c r="AR1082" s="281">
        <f t="shared" si="177"/>
        <v>0</v>
      </c>
      <c r="AS1082" s="245">
        <f t="shared" si="178"/>
        <v>0</v>
      </c>
      <c r="AY1082" s="160"/>
      <c r="AZ1082" s="160"/>
      <c r="BK1082" s="2"/>
      <c r="BL1082" s="2"/>
      <c r="BM1082" s="2"/>
      <c r="BN1082" s="2"/>
      <c r="BO1082" s="2"/>
      <c r="BP1082" s="2"/>
      <c r="BQ1082" s="2"/>
      <c r="BR1082" s="2"/>
      <c r="BS1082" s="2"/>
      <c r="BT1082" s="2"/>
      <c r="BU1082" s="2"/>
      <c r="BV1082" s="2"/>
      <c r="BW1082" s="2"/>
      <c r="BX1082" s="2"/>
      <c r="BY1082" s="2"/>
      <c r="BZ1082" s="2"/>
      <c r="CA1082" s="2"/>
      <c r="CI1082"/>
      <c r="CJ1082"/>
      <c r="CK1082"/>
      <c r="CL1082"/>
      <c r="CM1082"/>
      <c r="CN1082"/>
      <c r="CO1082"/>
      <c r="CP1082"/>
      <c r="CQ1082"/>
      <c r="CR1082"/>
      <c r="CS1082"/>
      <c r="CT1082"/>
      <c r="CU1082"/>
      <c r="CV1082"/>
      <c r="CW1082"/>
      <c r="CX1082"/>
    </row>
    <row r="1083" spans="2:102" x14ac:dyDescent="0.35">
      <c r="B1083" s="70" t="str">
        <f t="shared" ref="B1083:F1083" si="271">B76</f>
        <v/>
      </c>
      <c r="C1083" s="166" t="str">
        <f t="shared" si="271"/>
        <v/>
      </c>
      <c r="D1083" s="273" t="str">
        <f t="shared" si="271"/>
        <v/>
      </c>
      <c r="E1083" s="273">
        <f t="shared" si="271"/>
        <v>45016</v>
      </c>
      <c r="F1083" s="273">
        <f t="shared" si="271"/>
        <v>0</v>
      </c>
      <c r="G1083" s="98">
        <f t="shared" si="167"/>
        <v>0</v>
      </c>
      <c r="H1083" s="242">
        <f>IF(G1083=0,0,SUMIFS('Sch A. Input'!$H74:$CJ74,'Sch A. Input'!$H$14:$CJ$14,"Recurring",'Sch A. Input'!$H$13:$CJ$13,"&lt;="&amp;$O$1020,'Sch A. Input'!$H$13:$CJ$13,"&lt;="&amp;$L$11))</f>
        <v>0</v>
      </c>
      <c r="I1083" s="242">
        <f>IF(G1083=0,0,SUMIFS('Sch A. Input'!$H74:$CJ74,'Sch A. Input'!$H$14:$CJ$14,"One-time",'Sch A. Input'!$H$13:$CJ$13,"&lt;="&amp;$O$1020,'Sch A. Input'!$H$13:$CJ$13,"&lt;="&amp;$L$11))</f>
        <v>0</v>
      </c>
      <c r="J1083" s="283">
        <f t="shared" si="200"/>
        <v>0</v>
      </c>
      <c r="K1083" s="242">
        <f t="shared" si="201"/>
        <v>0</v>
      </c>
      <c r="L1083" s="242">
        <f t="shared" si="202"/>
        <v>0</v>
      </c>
      <c r="M1083" s="276">
        <f t="shared" si="183"/>
        <v>0</v>
      </c>
      <c r="N1083" s="281">
        <f t="shared" si="169"/>
        <v>0</v>
      </c>
      <c r="O1083" s="245">
        <f t="shared" si="170"/>
        <v>0</v>
      </c>
      <c r="P1083" s="248"/>
      <c r="Q1083" s="285">
        <f t="shared" si="203"/>
        <v>0</v>
      </c>
      <c r="R1083" s="242">
        <f>IF(Q1083=0,0,SUMIFS('Sch A. Input'!$H74:$CJ74,'Sch A. Input'!$H$14:$CJ$14,"Recurring",'Sch A. Input'!$H$13:$CJ$13,"&lt;="&amp;$L$11,'Sch A. Input'!$H$13:$CJ$13,"&lt;="&amp;$Y$1020,'Sch A. Input'!$H$13:$CJ$13,"&gt;"&amp;$O$1020))</f>
        <v>0</v>
      </c>
      <c r="S1083" s="242">
        <f>IF(Q1083=0,0,SUMIFS('Sch A. Input'!$H74:$CJ74,'Sch A. Input'!$H$14:$CJ$14,"One-time",'Sch A. Input'!$H$13:$CJ$13,"&lt;="&amp;$L$11,'Sch A. Input'!$H$13:$CJ$13,"&lt;="&amp;$Y$1020,'Sch A. Input'!$H$13:$CJ$13,"&gt;"&amp;$O$1020))</f>
        <v>0</v>
      </c>
      <c r="T1083" s="283">
        <f t="shared" si="204"/>
        <v>0</v>
      </c>
      <c r="U1083" s="242">
        <f t="shared" si="205"/>
        <v>0</v>
      </c>
      <c r="V1083" s="242">
        <f t="shared" si="206"/>
        <v>0</v>
      </c>
      <c r="W1083" s="276">
        <f t="shared" si="188"/>
        <v>0</v>
      </c>
      <c r="X1083" s="281">
        <f t="shared" si="172"/>
        <v>0</v>
      </c>
      <c r="Y1083" s="245">
        <f t="shared" si="173"/>
        <v>0</v>
      </c>
      <c r="Z1083" s="248"/>
      <c r="AA1083" s="285">
        <f t="shared" si="207"/>
        <v>0</v>
      </c>
      <c r="AB1083" s="242">
        <f>IF(AA1083=0,0,SUMIFS('Sch A. Input'!$H74:$CJ74,'Sch A. Input'!$H$14:$CJ$14,"Recurring",'Sch A. Input'!$H$13:$CJ$13,"&lt;="&amp;$L$11,'Sch A. Input'!$H$13:$CJ$13,"&lt;="&amp;$AI$1020,'Sch A. Input'!$H$13:$CJ$13,"&gt;"&amp;$Y$1020))</f>
        <v>0</v>
      </c>
      <c r="AC1083" s="242">
        <f>IF(AA1083=0,0,SUMIFS('Sch A. Input'!$H74:$CJ74,'Sch A. Input'!$H$14:$CJ$14,"One-time",'Sch A. Input'!$H$13:$CJ$13,"&lt;="&amp;$L$11,'Sch A. Input'!$H$13:$CJ$13,"&lt;="&amp;$AI$1020,'Sch A. Input'!$H$13:$CJ$13,"&gt;"&amp;$Y$1020))</f>
        <v>0</v>
      </c>
      <c r="AD1083" s="283">
        <f t="shared" si="208"/>
        <v>0</v>
      </c>
      <c r="AE1083" s="242">
        <f t="shared" si="209"/>
        <v>0</v>
      </c>
      <c r="AF1083" s="242">
        <f t="shared" si="210"/>
        <v>0</v>
      </c>
      <c r="AG1083" s="276">
        <f t="shared" si="193"/>
        <v>0</v>
      </c>
      <c r="AH1083" s="281">
        <f t="shared" si="175"/>
        <v>0</v>
      </c>
      <c r="AI1083" s="245">
        <f t="shared" si="176"/>
        <v>0</v>
      </c>
      <c r="AK1083" s="285">
        <f t="shared" si="211"/>
        <v>0</v>
      </c>
      <c r="AL1083" s="242">
        <f>IF(AK1083=0,0,SUMIFS('Sch A. Input'!$H74:$CJ74,'Sch A. Input'!$H$14:$CJ$14,"Recurring",'Sch A. Input'!$H$13:$CJ$13,"&lt;="&amp;$L$11,'Sch A. Input'!$H$13:$CJ$13,"&lt;="&amp;$AS$1020,'Sch A. Input'!$H$13:$CJ$13,"&gt;"&amp;$AI$1020))</f>
        <v>0</v>
      </c>
      <c r="AM1083" s="242">
        <f>IF(AK1083=0,0,SUMIFS('Sch A. Input'!$H74:$CJ74,'Sch A. Input'!$H$14:$CJ$14,"One-time",'Sch A. Input'!$H$13:$CJ$13,"&lt;="&amp;$L$11,'Sch A. Input'!$H$13:$CJ$13,"&lt;="&amp;$AS$1020,'Sch A. Input'!$H$13:$CJ$13,"&gt;"&amp;$AI$1020))</f>
        <v>0</v>
      </c>
      <c r="AN1083" s="283">
        <f t="shared" si="212"/>
        <v>0</v>
      </c>
      <c r="AO1083" s="242">
        <f t="shared" si="213"/>
        <v>0</v>
      </c>
      <c r="AP1083" s="242">
        <f t="shared" si="214"/>
        <v>0</v>
      </c>
      <c r="AQ1083" s="276">
        <f t="shared" si="198"/>
        <v>0</v>
      </c>
      <c r="AR1083" s="281">
        <f t="shared" si="177"/>
        <v>0</v>
      </c>
      <c r="AS1083" s="245">
        <f t="shared" si="178"/>
        <v>0</v>
      </c>
      <c r="AY1083" s="160"/>
      <c r="AZ1083" s="160"/>
      <c r="BK1083" s="2"/>
      <c r="BL1083" s="2"/>
      <c r="BM1083" s="2"/>
      <c r="BN1083" s="2"/>
      <c r="BO1083" s="2"/>
      <c r="BP1083" s="2"/>
      <c r="BQ1083" s="2"/>
      <c r="BR1083" s="2"/>
      <c r="BS1083" s="2"/>
      <c r="BT1083" s="2"/>
      <c r="BU1083" s="2"/>
      <c r="BV1083" s="2"/>
      <c r="BW1083" s="2"/>
      <c r="BX1083" s="2"/>
      <c r="BY1083" s="2"/>
      <c r="BZ1083" s="2"/>
      <c r="CA1083" s="2"/>
      <c r="CI1083"/>
      <c r="CJ1083"/>
      <c r="CK1083"/>
      <c r="CL1083"/>
      <c r="CM1083"/>
      <c r="CN1083"/>
      <c r="CO1083"/>
      <c r="CP1083"/>
      <c r="CQ1083"/>
      <c r="CR1083"/>
      <c r="CS1083"/>
      <c r="CT1083"/>
      <c r="CU1083"/>
      <c r="CV1083"/>
      <c r="CW1083"/>
      <c r="CX1083"/>
    </row>
    <row r="1084" spans="2:102" x14ac:dyDescent="0.35">
      <c r="B1084" s="70" t="str">
        <f t="shared" ref="B1084:F1084" si="272">B77</f>
        <v/>
      </c>
      <c r="C1084" s="166" t="str">
        <f t="shared" si="272"/>
        <v/>
      </c>
      <c r="D1084" s="273" t="str">
        <f t="shared" si="272"/>
        <v/>
      </c>
      <c r="E1084" s="273">
        <f t="shared" si="272"/>
        <v>45016</v>
      </c>
      <c r="F1084" s="273">
        <f t="shared" si="272"/>
        <v>0</v>
      </c>
      <c r="G1084" s="98">
        <f t="shared" si="167"/>
        <v>0</v>
      </c>
      <c r="H1084" s="242">
        <f>IF(G1084=0,0,SUMIFS('Sch A. Input'!$H75:$CJ75,'Sch A. Input'!$H$14:$CJ$14,"Recurring",'Sch A. Input'!$H$13:$CJ$13,"&lt;="&amp;$O$1020,'Sch A. Input'!$H$13:$CJ$13,"&lt;="&amp;$L$11))</f>
        <v>0</v>
      </c>
      <c r="I1084" s="242">
        <f>IF(G1084=0,0,SUMIFS('Sch A. Input'!$H75:$CJ75,'Sch A. Input'!$H$14:$CJ$14,"One-time",'Sch A. Input'!$H$13:$CJ$13,"&lt;="&amp;$O$1020,'Sch A. Input'!$H$13:$CJ$13,"&lt;="&amp;$L$11))</f>
        <v>0</v>
      </c>
      <c r="J1084" s="283">
        <f t="shared" si="200"/>
        <v>0</v>
      </c>
      <c r="K1084" s="242">
        <f t="shared" si="201"/>
        <v>0</v>
      </c>
      <c r="L1084" s="242">
        <f t="shared" si="202"/>
        <v>0</v>
      </c>
      <c r="M1084" s="276">
        <f t="shared" si="183"/>
        <v>0</v>
      </c>
      <c r="N1084" s="281">
        <f t="shared" si="169"/>
        <v>0</v>
      </c>
      <c r="O1084" s="245">
        <f t="shared" si="170"/>
        <v>0</v>
      </c>
      <c r="P1084" s="248"/>
      <c r="Q1084" s="285">
        <f t="shared" si="203"/>
        <v>0</v>
      </c>
      <c r="R1084" s="242">
        <f>IF(Q1084=0,0,SUMIFS('Sch A. Input'!$H75:$CJ75,'Sch A. Input'!$H$14:$CJ$14,"Recurring",'Sch A. Input'!$H$13:$CJ$13,"&lt;="&amp;$L$11,'Sch A. Input'!$H$13:$CJ$13,"&lt;="&amp;$Y$1020,'Sch A. Input'!$H$13:$CJ$13,"&gt;"&amp;$O$1020))</f>
        <v>0</v>
      </c>
      <c r="S1084" s="242">
        <f>IF(Q1084=0,0,SUMIFS('Sch A. Input'!$H75:$CJ75,'Sch A. Input'!$H$14:$CJ$14,"One-time",'Sch A. Input'!$H$13:$CJ$13,"&lt;="&amp;$L$11,'Sch A. Input'!$H$13:$CJ$13,"&lt;="&amp;$Y$1020,'Sch A. Input'!$H$13:$CJ$13,"&gt;"&amp;$O$1020))</f>
        <v>0</v>
      </c>
      <c r="T1084" s="283">
        <f t="shared" si="204"/>
        <v>0</v>
      </c>
      <c r="U1084" s="242">
        <f t="shared" si="205"/>
        <v>0</v>
      </c>
      <c r="V1084" s="242">
        <f t="shared" si="206"/>
        <v>0</v>
      </c>
      <c r="W1084" s="276">
        <f t="shared" si="188"/>
        <v>0</v>
      </c>
      <c r="X1084" s="281">
        <f t="shared" si="172"/>
        <v>0</v>
      </c>
      <c r="Y1084" s="245">
        <f t="shared" si="173"/>
        <v>0</v>
      </c>
      <c r="Z1084" s="248"/>
      <c r="AA1084" s="285">
        <f t="shared" si="207"/>
        <v>0</v>
      </c>
      <c r="AB1084" s="242">
        <f>IF(AA1084=0,0,SUMIFS('Sch A. Input'!$H75:$CJ75,'Sch A. Input'!$H$14:$CJ$14,"Recurring",'Sch A. Input'!$H$13:$CJ$13,"&lt;="&amp;$L$11,'Sch A. Input'!$H$13:$CJ$13,"&lt;="&amp;$AI$1020,'Sch A. Input'!$H$13:$CJ$13,"&gt;"&amp;$Y$1020))</f>
        <v>0</v>
      </c>
      <c r="AC1084" s="242">
        <f>IF(AA1084=0,0,SUMIFS('Sch A. Input'!$H75:$CJ75,'Sch A. Input'!$H$14:$CJ$14,"One-time",'Sch A. Input'!$H$13:$CJ$13,"&lt;="&amp;$L$11,'Sch A. Input'!$H$13:$CJ$13,"&lt;="&amp;$AI$1020,'Sch A. Input'!$H$13:$CJ$13,"&gt;"&amp;$Y$1020))</f>
        <v>0</v>
      </c>
      <c r="AD1084" s="283">
        <f t="shared" si="208"/>
        <v>0</v>
      </c>
      <c r="AE1084" s="242">
        <f t="shared" si="209"/>
        <v>0</v>
      </c>
      <c r="AF1084" s="242">
        <f t="shared" si="210"/>
        <v>0</v>
      </c>
      <c r="AG1084" s="276">
        <f t="shared" si="193"/>
        <v>0</v>
      </c>
      <c r="AH1084" s="281">
        <f t="shared" si="175"/>
        <v>0</v>
      </c>
      <c r="AI1084" s="245">
        <f t="shared" si="176"/>
        <v>0</v>
      </c>
      <c r="AK1084" s="285">
        <f t="shared" si="211"/>
        <v>0</v>
      </c>
      <c r="AL1084" s="242">
        <f>IF(AK1084=0,0,SUMIFS('Sch A. Input'!$H75:$CJ75,'Sch A. Input'!$H$14:$CJ$14,"Recurring",'Sch A. Input'!$H$13:$CJ$13,"&lt;="&amp;$L$11,'Sch A. Input'!$H$13:$CJ$13,"&lt;="&amp;$AS$1020,'Sch A. Input'!$H$13:$CJ$13,"&gt;"&amp;$AI$1020))</f>
        <v>0</v>
      </c>
      <c r="AM1084" s="242">
        <f>IF(AK1084=0,0,SUMIFS('Sch A. Input'!$H75:$CJ75,'Sch A. Input'!$H$14:$CJ$14,"One-time",'Sch A. Input'!$H$13:$CJ$13,"&lt;="&amp;$L$11,'Sch A. Input'!$H$13:$CJ$13,"&lt;="&amp;$AS$1020,'Sch A. Input'!$H$13:$CJ$13,"&gt;"&amp;$AI$1020))</f>
        <v>0</v>
      </c>
      <c r="AN1084" s="283">
        <f t="shared" si="212"/>
        <v>0</v>
      </c>
      <c r="AO1084" s="242">
        <f t="shared" si="213"/>
        <v>0</v>
      </c>
      <c r="AP1084" s="242">
        <f t="shared" si="214"/>
        <v>0</v>
      </c>
      <c r="AQ1084" s="276">
        <f t="shared" si="198"/>
        <v>0</v>
      </c>
      <c r="AR1084" s="281">
        <f t="shared" si="177"/>
        <v>0</v>
      </c>
      <c r="AS1084" s="245">
        <f t="shared" si="178"/>
        <v>0</v>
      </c>
      <c r="AY1084" s="160"/>
      <c r="AZ1084" s="160"/>
      <c r="BK1084" s="2"/>
      <c r="BL1084" s="2"/>
      <c r="BM1084" s="2"/>
      <c r="BN1084" s="2"/>
      <c r="BO1084" s="2"/>
      <c r="BP1084" s="2"/>
      <c r="BQ1084" s="2"/>
      <c r="BR1084" s="2"/>
      <c r="BS1084" s="2"/>
      <c r="BT1084" s="2"/>
      <c r="BU1084" s="2"/>
      <c r="BV1084" s="2"/>
      <c r="BW1084" s="2"/>
      <c r="BX1084" s="2"/>
      <c r="BY1084" s="2"/>
      <c r="BZ1084" s="2"/>
      <c r="CA1084" s="2"/>
      <c r="CI1084"/>
      <c r="CJ1084"/>
      <c r="CK1084"/>
      <c r="CL1084"/>
      <c r="CM1084"/>
      <c r="CN1084"/>
      <c r="CO1084"/>
      <c r="CP1084"/>
      <c r="CQ1084"/>
      <c r="CR1084"/>
      <c r="CS1084"/>
      <c r="CT1084"/>
      <c r="CU1084"/>
      <c r="CV1084"/>
      <c r="CW1084"/>
      <c r="CX1084"/>
    </row>
    <row r="1085" spans="2:102" x14ac:dyDescent="0.35">
      <c r="B1085" s="70" t="str">
        <f t="shared" ref="B1085:F1085" si="273">B78</f>
        <v/>
      </c>
      <c r="C1085" s="166" t="str">
        <f t="shared" si="273"/>
        <v/>
      </c>
      <c r="D1085" s="273" t="str">
        <f t="shared" si="273"/>
        <v/>
      </c>
      <c r="E1085" s="273">
        <f t="shared" si="273"/>
        <v>45016</v>
      </c>
      <c r="F1085" s="273">
        <f t="shared" si="273"/>
        <v>0</v>
      </c>
      <c r="G1085" s="98">
        <f t="shared" si="167"/>
        <v>0</v>
      </c>
      <c r="H1085" s="242">
        <f>IF(G1085=0,0,SUMIFS('Sch A. Input'!$H76:$CJ76,'Sch A. Input'!$H$14:$CJ$14,"Recurring",'Sch A. Input'!$H$13:$CJ$13,"&lt;="&amp;$O$1020,'Sch A. Input'!$H$13:$CJ$13,"&lt;="&amp;$L$11))</f>
        <v>0</v>
      </c>
      <c r="I1085" s="242">
        <f>IF(G1085=0,0,SUMIFS('Sch A. Input'!$H76:$CJ76,'Sch A. Input'!$H$14:$CJ$14,"One-time",'Sch A. Input'!$H$13:$CJ$13,"&lt;="&amp;$O$1020,'Sch A. Input'!$H$13:$CJ$13,"&lt;="&amp;$L$11))</f>
        <v>0</v>
      </c>
      <c r="J1085" s="283">
        <f t="shared" si="200"/>
        <v>0</v>
      </c>
      <c r="K1085" s="242">
        <f t="shared" si="201"/>
        <v>0</v>
      </c>
      <c r="L1085" s="242">
        <f t="shared" si="202"/>
        <v>0</v>
      </c>
      <c r="M1085" s="276">
        <f t="shared" si="183"/>
        <v>0</v>
      </c>
      <c r="N1085" s="281">
        <f t="shared" si="169"/>
        <v>0</v>
      </c>
      <c r="O1085" s="245">
        <f t="shared" si="170"/>
        <v>0</v>
      </c>
      <c r="P1085" s="248"/>
      <c r="Q1085" s="285">
        <f t="shared" si="203"/>
        <v>0</v>
      </c>
      <c r="R1085" s="242">
        <f>IF(Q1085=0,0,SUMIFS('Sch A. Input'!$H76:$CJ76,'Sch A. Input'!$H$14:$CJ$14,"Recurring",'Sch A. Input'!$H$13:$CJ$13,"&lt;="&amp;$L$11,'Sch A. Input'!$H$13:$CJ$13,"&lt;="&amp;$Y$1020,'Sch A. Input'!$H$13:$CJ$13,"&gt;"&amp;$O$1020))</f>
        <v>0</v>
      </c>
      <c r="S1085" s="242">
        <f>IF(Q1085=0,0,SUMIFS('Sch A. Input'!$H76:$CJ76,'Sch A. Input'!$H$14:$CJ$14,"One-time",'Sch A. Input'!$H$13:$CJ$13,"&lt;="&amp;$L$11,'Sch A. Input'!$H$13:$CJ$13,"&lt;="&amp;$Y$1020,'Sch A. Input'!$H$13:$CJ$13,"&gt;"&amp;$O$1020))</f>
        <v>0</v>
      </c>
      <c r="T1085" s="283">
        <f t="shared" si="204"/>
        <v>0</v>
      </c>
      <c r="U1085" s="242">
        <f t="shared" si="205"/>
        <v>0</v>
      </c>
      <c r="V1085" s="242">
        <f t="shared" si="206"/>
        <v>0</v>
      </c>
      <c r="W1085" s="276">
        <f t="shared" si="188"/>
        <v>0</v>
      </c>
      <c r="X1085" s="281">
        <f t="shared" si="172"/>
        <v>0</v>
      </c>
      <c r="Y1085" s="245">
        <f t="shared" si="173"/>
        <v>0</v>
      </c>
      <c r="Z1085" s="248"/>
      <c r="AA1085" s="285">
        <f t="shared" si="207"/>
        <v>0</v>
      </c>
      <c r="AB1085" s="242">
        <f>IF(AA1085=0,0,SUMIFS('Sch A. Input'!$H76:$CJ76,'Sch A. Input'!$H$14:$CJ$14,"Recurring",'Sch A. Input'!$H$13:$CJ$13,"&lt;="&amp;$L$11,'Sch A. Input'!$H$13:$CJ$13,"&lt;="&amp;$AI$1020,'Sch A. Input'!$H$13:$CJ$13,"&gt;"&amp;$Y$1020))</f>
        <v>0</v>
      </c>
      <c r="AC1085" s="242">
        <f>IF(AA1085=0,0,SUMIFS('Sch A. Input'!$H76:$CJ76,'Sch A. Input'!$H$14:$CJ$14,"One-time",'Sch A. Input'!$H$13:$CJ$13,"&lt;="&amp;$L$11,'Sch A. Input'!$H$13:$CJ$13,"&lt;="&amp;$AI$1020,'Sch A. Input'!$H$13:$CJ$13,"&gt;"&amp;$Y$1020))</f>
        <v>0</v>
      </c>
      <c r="AD1085" s="283">
        <f t="shared" si="208"/>
        <v>0</v>
      </c>
      <c r="AE1085" s="242">
        <f t="shared" si="209"/>
        <v>0</v>
      </c>
      <c r="AF1085" s="242">
        <f t="shared" si="210"/>
        <v>0</v>
      </c>
      <c r="AG1085" s="276">
        <f t="shared" si="193"/>
        <v>0</v>
      </c>
      <c r="AH1085" s="281">
        <f t="shared" si="175"/>
        <v>0</v>
      </c>
      <c r="AI1085" s="245">
        <f t="shared" si="176"/>
        <v>0</v>
      </c>
      <c r="AK1085" s="285">
        <f t="shared" si="211"/>
        <v>0</v>
      </c>
      <c r="AL1085" s="242">
        <f>IF(AK1085=0,0,SUMIFS('Sch A. Input'!$H76:$CJ76,'Sch A. Input'!$H$14:$CJ$14,"Recurring",'Sch A. Input'!$H$13:$CJ$13,"&lt;="&amp;$L$11,'Sch A. Input'!$H$13:$CJ$13,"&lt;="&amp;$AS$1020,'Sch A. Input'!$H$13:$CJ$13,"&gt;"&amp;$AI$1020))</f>
        <v>0</v>
      </c>
      <c r="AM1085" s="242">
        <f>IF(AK1085=0,0,SUMIFS('Sch A. Input'!$H76:$CJ76,'Sch A. Input'!$H$14:$CJ$14,"One-time",'Sch A. Input'!$H$13:$CJ$13,"&lt;="&amp;$L$11,'Sch A. Input'!$H$13:$CJ$13,"&lt;="&amp;$AS$1020,'Sch A. Input'!$H$13:$CJ$13,"&gt;"&amp;$AI$1020))</f>
        <v>0</v>
      </c>
      <c r="AN1085" s="283">
        <f t="shared" si="212"/>
        <v>0</v>
      </c>
      <c r="AO1085" s="242">
        <f t="shared" si="213"/>
        <v>0</v>
      </c>
      <c r="AP1085" s="242">
        <f t="shared" si="214"/>
        <v>0</v>
      </c>
      <c r="AQ1085" s="276">
        <f t="shared" si="198"/>
        <v>0</v>
      </c>
      <c r="AR1085" s="281">
        <f t="shared" si="177"/>
        <v>0</v>
      </c>
      <c r="AS1085" s="245">
        <f t="shared" si="178"/>
        <v>0</v>
      </c>
      <c r="AY1085" s="160"/>
      <c r="AZ1085" s="160"/>
      <c r="BK1085" s="2"/>
      <c r="BL1085" s="2"/>
      <c r="BM1085" s="2"/>
      <c r="BN1085" s="2"/>
      <c r="BO1085" s="2"/>
      <c r="BP1085" s="2"/>
      <c r="BQ1085" s="2"/>
      <c r="BR1085" s="2"/>
      <c r="BS1085" s="2"/>
      <c r="BT1085" s="2"/>
      <c r="BU1085" s="2"/>
      <c r="BV1085" s="2"/>
      <c r="BW1085" s="2"/>
      <c r="BX1085" s="2"/>
      <c r="BY1085" s="2"/>
      <c r="BZ1085" s="2"/>
      <c r="CA1085" s="2"/>
      <c r="CI1085"/>
      <c r="CJ1085"/>
      <c r="CK1085"/>
      <c r="CL1085"/>
      <c r="CM1085"/>
      <c r="CN1085"/>
      <c r="CO1085"/>
      <c r="CP1085"/>
      <c r="CQ1085"/>
      <c r="CR1085"/>
      <c r="CS1085"/>
      <c r="CT1085"/>
      <c r="CU1085"/>
      <c r="CV1085"/>
      <c r="CW1085"/>
      <c r="CX1085"/>
    </row>
    <row r="1086" spans="2:102" x14ac:dyDescent="0.35">
      <c r="B1086" s="70" t="str">
        <f t="shared" ref="B1086:F1086" si="274">B79</f>
        <v/>
      </c>
      <c r="C1086" s="166" t="str">
        <f t="shared" si="274"/>
        <v/>
      </c>
      <c r="D1086" s="273" t="str">
        <f t="shared" si="274"/>
        <v/>
      </c>
      <c r="E1086" s="273">
        <f t="shared" si="274"/>
        <v>45016</v>
      </c>
      <c r="F1086" s="273">
        <f t="shared" si="274"/>
        <v>0</v>
      </c>
      <c r="G1086" s="98">
        <f t="shared" si="167"/>
        <v>0</v>
      </c>
      <c r="H1086" s="242">
        <f>IF(G1086=0,0,SUMIFS('Sch A. Input'!$H77:$CJ77,'Sch A. Input'!$H$14:$CJ$14,"Recurring",'Sch A. Input'!$H$13:$CJ$13,"&lt;="&amp;$O$1020,'Sch A. Input'!$H$13:$CJ$13,"&lt;="&amp;$L$11))</f>
        <v>0</v>
      </c>
      <c r="I1086" s="242">
        <f>IF(G1086=0,0,SUMIFS('Sch A. Input'!$H77:$CJ77,'Sch A. Input'!$H$14:$CJ$14,"One-time",'Sch A. Input'!$H$13:$CJ$13,"&lt;="&amp;$O$1020,'Sch A. Input'!$H$13:$CJ$13,"&lt;="&amp;$L$11))</f>
        <v>0</v>
      </c>
      <c r="J1086" s="283">
        <f t="shared" si="200"/>
        <v>0</v>
      </c>
      <c r="K1086" s="242">
        <f t="shared" si="201"/>
        <v>0</v>
      </c>
      <c r="L1086" s="242">
        <f t="shared" si="202"/>
        <v>0</v>
      </c>
      <c r="M1086" s="276">
        <f t="shared" si="183"/>
        <v>0</v>
      </c>
      <c r="N1086" s="281">
        <f t="shared" si="169"/>
        <v>0</v>
      </c>
      <c r="O1086" s="245">
        <f t="shared" si="170"/>
        <v>0</v>
      </c>
      <c r="P1086" s="248"/>
      <c r="Q1086" s="285">
        <f t="shared" si="203"/>
        <v>0</v>
      </c>
      <c r="R1086" s="242">
        <f>IF(Q1086=0,0,SUMIFS('Sch A. Input'!$H77:$CJ77,'Sch A. Input'!$H$14:$CJ$14,"Recurring",'Sch A. Input'!$H$13:$CJ$13,"&lt;="&amp;$L$11,'Sch A. Input'!$H$13:$CJ$13,"&lt;="&amp;$Y$1020,'Sch A. Input'!$H$13:$CJ$13,"&gt;"&amp;$O$1020))</f>
        <v>0</v>
      </c>
      <c r="S1086" s="242">
        <f>IF(Q1086=0,0,SUMIFS('Sch A. Input'!$H77:$CJ77,'Sch A. Input'!$H$14:$CJ$14,"One-time",'Sch A. Input'!$H$13:$CJ$13,"&lt;="&amp;$L$11,'Sch A. Input'!$H$13:$CJ$13,"&lt;="&amp;$Y$1020,'Sch A. Input'!$H$13:$CJ$13,"&gt;"&amp;$O$1020))</f>
        <v>0</v>
      </c>
      <c r="T1086" s="283">
        <f t="shared" si="204"/>
        <v>0</v>
      </c>
      <c r="U1086" s="242">
        <f t="shared" si="205"/>
        <v>0</v>
      </c>
      <c r="V1086" s="242">
        <f t="shared" si="206"/>
        <v>0</v>
      </c>
      <c r="W1086" s="276">
        <f t="shared" si="188"/>
        <v>0</v>
      </c>
      <c r="X1086" s="281">
        <f t="shared" si="172"/>
        <v>0</v>
      </c>
      <c r="Y1086" s="245">
        <f t="shared" si="173"/>
        <v>0</v>
      </c>
      <c r="Z1086" s="248"/>
      <c r="AA1086" s="285">
        <f t="shared" si="207"/>
        <v>0</v>
      </c>
      <c r="AB1086" s="242">
        <f>IF(AA1086=0,0,SUMIFS('Sch A. Input'!$H77:$CJ77,'Sch A. Input'!$H$14:$CJ$14,"Recurring",'Sch A. Input'!$H$13:$CJ$13,"&lt;="&amp;$L$11,'Sch A. Input'!$H$13:$CJ$13,"&lt;="&amp;$AI$1020,'Sch A. Input'!$H$13:$CJ$13,"&gt;"&amp;$Y$1020))</f>
        <v>0</v>
      </c>
      <c r="AC1086" s="242">
        <f>IF(AA1086=0,0,SUMIFS('Sch A. Input'!$H77:$CJ77,'Sch A. Input'!$H$14:$CJ$14,"One-time",'Sch A. Input'!$H$13:$CJ$13,"&lt;="&amp;$L$11,'Sch A. Input'!$H$13:$CJ$13,"&lt;="&amp;$AI$1020,'Sch A. Input'!$H$13:$CJ$13,"&gt;"&amp;$Y$1020))</f>
        <v>0</v>
      </c>
      <c r="AD1086" s="283">
        <f t="shared" si="208"/>
        <v>0</v>
      </c>
      <c r="AE1086" s="242">
        <f t="shared" si="209"/>
        <v>0</v>
      </c>
      <c r="AF1086" s="242">
        <f t="shared" si="210"/>
        <v>0</v>
      </c>
      <c r="AG1086" s="276">
        <f t="shared" si="193"/>
        <v>0</v>
      </c>
      <c r="AH1086" s="281">
        <f t="shared" si="175"/>
        <v>0</v>
      </c>
      <c r="AI1086" s="245">
        <f t="shared" si="176"/>
        <v>0</v>
      </c>
      <c r="AK1086" s="285">
        <f t="shared" si="211"/>
        <v>0</v>
      </c>
      <c r="AL1086" s="242">
        <f>IF(AK1086=0,0,SUMIFS('Sch A. Input'!$H77:$CJ77,'Sch A. Input'!$H$14:$CJ$14,"Recurring",'Sch A. Input'!$H$13:$CJ$13,"&lt;="&amp;$L$11,'Sch A. Input'!$H$13:$CJ$13,"&lt;="&amp;$AS$1020,'Sch A. Input'!$H$13:$CJ$13,"&gt;"&amp;$AI$1020))</f>
        <v>0</v>
      </c>
      <c r="AM1086" s="242">
        <f>IF(AK1086=0,0,SUMIFS('Sch A. Input'!$H77:$CJ77,'Sch A. Input'!$H$14:$CJ$14,"One-time",'Sch A. Input'!$H$13:$CJ$13,"&lt;="&amp;$L$11,'Sch A. Input'!$H$13:$CJ$13,"&lt;="&amp;$AS$1020,'Sch A. Input'!$H$13:$CJ$13,"&gt;"&amp;$AI$1020))</f>
        <v>0</v>
      </c>
      <c r="AN1086" s="283">
        <f t="shared" si="212"/>
        <v>0</v>
      </c>
      <c r="AO1086" s="242">
        <f t="shared" si="213"/>
        <v>0</v>
      </c>
      <c r="AP1086" s="242">
        <f t="shared" si="214"/>
        <v>0</v>
      </c>
      <c r="AQ1086" s="276">
        <f t="shared" si="198"/>
        <v>0</v>
      </c>
      <c r="AR1086" s="281">
        <f t="shared" si="177"/>
        <v>0</v>
      </c>
      <c r="AS1086" s="245">
        <f t="shared" si="178"/>
        <v>0</v>
      </c>
      <c r="AY1086" s="160"/>
      <c r="AZ1086" s="160"/>
      <c r="BK1086" s="2"/>
      <c r="BL1086" s="2"/>
      <c r="BM1086" s="2"/>
      <c r="BN1086" s="2"/>
      <c r="BO1086" s="2"/>
      <c r="BP1086" s="2"/>
      <c r="BQ1086" s="2"/>
      <c r="BR1086" s="2"/>
      <c r="BS1086" s="2"/>
      <c r="BT1086" s="2"/>
      <c r="BU1086" s="2"/>
      <c r="BV1086" s="2"/>
      <c r="BW1086" s="2"/>
      <c r="BX1086" s="2"/>
      <c r="BY1086" s="2"/>
      <c r="BZ1086" s="2"/>
      <c r="CA1086" s="2"/>
      <c r="CI1086"/>
      <c r="CJ1086"/>
      <c r="CK1086"/>
      <c r="CL1086"/>
      <c r="CM1086"/>
      <c r="CN1086"/>
      <c r="CO1086"/>
      <c r="CP1086"/>
      <c r="CQ1086"/>
      <c r="CR1086"/>
      <c r="CS1086"/>
      <c r="CT1086"/>
      <c r="CU1086"/>
      <c r="CV1086"/>
      <c r="CW1086"/>
      <c r="CX1086"/>
    </row>
    <row r="1087" spans="2:102" x14ac:dyDescent="0.35">
      <c r="B1087" s="70" t="str">
        <f t="shared" ref="B1087:F1087" si="275">B80</f>
        <v/>
      </c>
      <c r="C1087" s="166" t="str">
        <f t="shared" si="275"/>
        <v/>
      </c>
      <c r="D1087" s="273" t="str">
        <f t="shared" si="275"/>
        <v/>
      </c>
      <c r="E1087" s="273">
        <f t="shared" si="275"/>
        <v>45016</v>
      </c>
      <c r="F1087" s="273">
        <f t="shared" si="275"/>
        <v>0</v>
      </c>
      <c r="G1087" s="98">
        <f t="shared" si="167"/>
        <v>0</v>
      </c>
      <c r="H1087" s="242">
        <f>IF(G1087=0,0,SUMIFS('Sch A. Input'!$H78:$CJ78,'Sch A. Input'!$H$14:$CJ$14,"Recurring",'Sch A. Input'!$H$13:$CJ$13,"&lt;="&amp;$O$1020,'Sch A. Input'!$H$13:$CJ$13,"&lt;="&amp;$L$11))</f>
        <v>0</v>
      </c>
      <c r="I1087" s="242">
        <f>IF(G1087=0,0,SUMIFS('Sch A. Input'!$H78:$CJ78,'Sch A. Input'!$H$14:$CJ$14,"One-time",'Sch A. Input'!$H$13:$CJ$13,"&lt;="&amp;$O$1020,'Sch A. Input'!$H$13:$CJ$13,"&lt;="&amp;$L$11))</f>
        <v>0</v>
      </c>
      <c r="J1087" s="283">
        <f t="shared" si="200"/>
        <v>0</v>
      </c>
      <c r="K1087" s="242">
        <f t="shared" si="201"/>
        <v>0</v>
      </c>
      <c r="L1087" s="242">
        <f t="shared" si="202"/>
        <v>0</v>
      </c>
      <c r="M1087" s="276">
        <f t="shared" si="183"/>
        <v>0</v>
      </c>
      <c r="N1087" s="281">
        <f t="shared" si="169"/>
        <v>0</v>
      </c>
      <c r="O1087" s="245">
        <f t="shared" si="170"/>
        <v>0</v>
      </c>
      <c r="P1087" s="248"/>
      <c r="Q1087" s="285">
        <f t="shared" si="203"/>
        <v>0</v>
      </c>
      <c r="R1087" s="242">
        <f>IF(Q1087=0,0,SUMIFS('Sch A. Input'!$H78:$CJ78,'Sch A. Input'!$H$14:$CJ$14,"Recurring",'Sch A. Input'!$H$13:$CJ$13,"&lt;="&amp;$L$11,'Sch A. Input'!$H$13:$CJ$13,"&lt;="&amp;$Y$1020,'Sch A. Input'!$H$13:$CJ$13,"&gt;"&amp;$O$1020))</f>
        <v>0</v>
      </c>
      <c r="S1087" s="242">
        <f>IF(Q1087=0,0,SUMIFS('Sch A. Input'!$H78:$CJ78,'Sch A. Input'!$H$14:$CJ$14,"One-time",'Sch A. Input'!$H$13:$CJ$13,"&lt;="&amp;$L$11,'Sch A. Input'!$H$13:$CJ$13,"&lt;="&amp;$Y$1020,'Sch A. Input'!$H$13:$CJ$13,"&gt;"&amp;$O$1020))</f>
        <v>0</v>
      </c>
      <c r="T1087" s="283">
        <f t="shared" si="204"/>
        <v>0</v>
      </c>
      <c r="U1087" s="242">
        <f t="shared" si="205"/>
        <v>0</v>
      </c>
      <c r="V1087" s="242">
        <f t="shared" si="206"/>
        <v>0</v>
      </c>
      <c r="W1087" s="276">
        <f t="shared" si="188"/>
        <v>0</v>
      </c>
      <c r="X1087" s="281">
        <f t="shared" si="172"/>
        <v>0</v>
      </c>
      <c r="Y1087" s="245">
        <f t="shared" si="173"/>
        <v>0</v>
      </c>
      <c r="Z1087" s="248"/>
      <c r="AA1087" s="285">
        <f t="shared" si="207"/>
        <v>0</v>
      </c>
      <c r="AB1087" s="242">
        <f>IF(AA1087=0,0,SUMIFS('Sch A. Input'!$H78:$CJ78,'Sch A. Input'!$H$14:$CJ$14,"Recurring",'Sch A. Input'!$H$13:$CJ$13,"&lt;="&amp;$L$11,'Sch A. Input'!$H$13:$CJ$13,"&lt;="&amp;$AI$1020,'Sch A. Input'!$H$13:$CJ$13,"&gt;"&amp;$Y$1020))</f>
        <v>0</v>
      </c>
      <c r="AC1087" s="242">
        <f>IF(AA1087=0,0,SUMIFS('Sch A. Input'!$H78:$CJ78,'Sch A. Input'!$H$14:$CJ$14,"One-time",'Sch A. Input'!$H$13:$CJ$13,"&lt;="&amp;$L$11,'Sch A. Input'!$H$13:$CJ$13,"&lt;="&amp;$AI$1020,'Sch A. Input'!$H$13:$CJ$13,"&gt;"&amp;$Y$1020))</f>
        <v>0</v>
      </c>
      <c r="AD1087" s="283">
        <f t="shared" si="208"/>
        <v>0</v>
      </c>
      <c r="AE1087" s="242">
        <f t="shared" si="209"/>
        <v>0</v>
      </c>
      <c r="AF1087" s="242">
        <f t="shared" si="210"/>
        <v>0</v>
      </c>
      <c r="AG1087" s="276">
        <f t="shared" si="193"/>
        <v>0</v>
      </c>
      <c r="AH1087" s="281">
        <f t="shared" si="175"/>
        <v>0</v>
      </c>
      <c r="AI1087" s="245">
        <f t="shared" si="176"/>
        <v>0</v>
      </c>
      <c r="AK1087" s="285">
        <f t="shared" si="211"/>
        <v>0</v>
      </c>
      <c r="AL1087" s="242">
        <f>IF(AK1087=0,0,SUMIFS('Sch A. Input'!$H78:$CJ78,'Sch A. Input'!$H$14:$CJ$14,"Recurring",'Sch A. Input'!$H$13:$CJ$13,"&lt;="&amp;$L$11,'Sch A. Input'!$H$13:$CJ$13,"&lt;="&amp;$AS$1020,'Sch A. Input'!$H$13:$CJ$13,"&gt;"&amp;$AI$1020))</f>
        <v>0</v>
      </c>
      <c r="AM1087" s="242">
        <f>IF(AK1087=0,0,SUMIFS('Sch A. Input'!$H78:$CJ78,'Sch A. Input'!$H$14:$CJ$14,"One-time",'Sch A. Input'!$H$13:$CJ$13,"&lt;="&amp;$L$11,'Sch A. Input'!$H$13:$CJ$13,"&lt;="&amp;$AS$1020,'Sch A. Input'!$H$13:$CJ$13,"&gt;"&amp;$AI$1020))</f>
        <v>0</v>
      </c>
      <c r="AN1087" s="283">
        <f t="shared" si="212"/>
        <v>0</v>
      </c>
      <c r="AO1087" s="242">
        <f t="shared" si="213"/>
        <v>0</v>
      </c>
      <c r="AP1087" s="242">
        <f t="shared" si="214"/>
        <v>0</v>
      </c>
      <c r="AQ1087" s="276">
        <f t="shared" si="198"/>
        <v>0</v>
      </c>
      <c r="AR1087" s="281">
        <f t="shared" si="177"/>
        <v>0</v>
      </c>
      <c r="AS1087" s="245">
        <f t="shared" si="178"/>
        <v>0</v>
      </c>
      <c r="AY1087" s="160"/>
      <c r="AZ1087" s="160"/>
      <c r="BK1087" s="2"/>
      <c r="BL1087" s="2"/>
      <c r="BM1087" s="2"/>
      <c r="BN1087" s="2"/>
      <c r="BO1087" s="2"/>
      <c r="BP1087" s="2"/>
      <c r="BQ1087" s="2"/>
      <c r="BR1087" s="2"/>
      <c r="BS1087" s="2"/>
      <c r="BT1087" s="2"/>
      <c r="BU1087" s="2"/>
      <c r="BV1087" s="2"/>
      <c r="BW1087" s="2"/>
      <c r="BX1087" s="2"/>
      <c r="BY1087" s="2"/>
      <c r="BZ1087" s="2"/>
      <c r="CA1087" s="2"/>
      <c r="CI1087"/>
      <c r="CJ1087"/>
      <c r="CK1087"/>
      <c r="CL1087"/>
      <c r="CM1087"/>
      <c r="CN1087"/>
      <c r="CO1087"/>
      <c r="CP1087"/>
      <c r="CQ1087"/>
      <c r="CR1087"/>
      <c r="CS1087"/>
      <c r="CT1087"/>
      <c r="CU1087"/>
      <c r="CV1087"/>
      <c r="CW1087"/>
      <c r="CX1087"/>
    </row>
    <row r="1088" spans="2:102" x14ac:dyDescent="0.35">
      <c r="B1088" s="70" t="str">
        <f t="shared" ref="B1088:F1088" si="276">B81</f>
        <v/>
      </c>
      <c r="C1088" s="166" t="str">
        <f t="shared" si="276"/>
        <v/>
      </c>
      <c r="D1088" s="273" t="str">
        <f t="shared" si="276"/>
        <v/>
      </c>
      <c r="E1088" s="273">
        <f t="shared" si="276"/>
        <v>45016</v>
      </c>
      <c r="F1088" s="273">
        <f t="shared" si="276"/>
        <v>0</v>
      </c>
      <c r="G1088" s="98">
        <f t="shared" ref="G1088:G1151" si="277">COUNTIFS(D1088,"&lt;="&amp;$O$1020,D1088,"&lt;&gt;"&amp;0,D1088,"&lt;="&amp;$L$11)</f>
        <v>0</v>
      </c>
      <c r="H1088" s="242">
        <f>IF(G1088=0,0,SUMIFS('Sch A. Input'!$H79:$CJ79,'Sch A. Input'!$H$14:$CJ$14,"Recurring",'Sch A. Input'!$H$13:$CJ$13,"&lt;="&amp;$O$1020,'Sch A. Input'!$H$13:$CJ$13,"&lt;="&amp;$L$11))</f>
        <v>0</v>
      </c>
      <c r="I1088" s="242">
        <f>IF(G1088=0,0,SUMIFS('Sch A. Input'!$H79:$CJ79,'Sch A. Input'!$H$14:$CJ$14,"One-time",'Sch A. Input'!$H$13:$CJ$13,"&lt;="&amp;$O$1020,'Sch A. Input'!$H$13:$CJ$13,"&lt;="&amp;$L$11))</f>
        <v>0</v>
      </c>
      <c r="J1088" s="283">
        <f t="shared" si="200"/>
        <v>0</v>
      </c>
      <c r="K1088" s="242">
        <f t="shared" si="201"/>
        <v>0</v>
      </c>
      <c r="L1088" s="242">
        <f t="shared" si="202"/>
        <v>0</v>
      </c>
      <c r="M1088" s="276">
        <f t="shared" si="183"/>
        <v>0</v>
      </c>
      <c r="N1088" s="281">
        <f t="shared" ref="N1088:N1151" si="278">IFERROR(IF((H1088/$M1088*$M$9+I1088)&gt;$D$12,"YES","NO"),0)</f>
        <v>0</v>
      </c>
      <c r="O1088" s="245">
        <f t="shared" ref="O1088:O1151" si="279">IFERROR(IF(N1088="YES",MIN(J1088*($G$12/$D$12),$G$12),((SUMPRODUCT(--((MIN(L1088,$D$12))&gt;$C$9:$C$12),((MIN(L1088,$D$12))-$C$9:$C$12),$H$9:$H$12))-((1-M1088/$M$9)*((SUMPRODUCT(--((MIN(K1088,$D$12))&gt;$C$9:$C$12),((MIN(K1088,$D$12))-$C$9:$C$12),$H$9:$H$12)))))),0)</f>
        <v>0</v>
      </c>
      <c r="P1088" s="248"/>
      <c r="Q1088" s="285">
        <f t="shared" si="203"/>
        <v>0</v>
      </c>
      <c r="R1088" s="242">
        <f>IF(Q1088=0,0,SUMIFS('Sch A. Input'!$H79:$CJ79,'Sch A. Input'!$H$14:$CJ$14,"Recurring",'Sch A. Input'!$H$13:$CJ$13,"&lt;="&amp;$L$11,'Sch A. Input'!$H$13:$CJ$13,"&lt;="&amp;$Y$1020,'Sch A. Input'!$H$13:$CJ$13,"&gt;"&amp;$O$1020))</f>
        <v>0</v>
      </c>
      <c r="S1088" s="242">
        <f>IF(Q1088=0,0,SUMIFS('Sch A. Input'!$H79:$CJ79,'Sch A. Input'!$H$14:$CJ$14,"One-time",'Sch A. Input'!$H$13:$CJ$13,"&lt;="&amp;$L$11,'Sch A. Input'!$H$13:$CJ$13,"&lt;="&amp;$Y$1020,'Sch A. Input'!$H$13:$CJ$13,"&gt;"&amp;$O$1020))</f>
        <v>0</v>
      </c>
      <c r="T1088" s="283">
        <f t="shared" si="204"/>
        <v>0</v>
      </c>
      <c r="U1088" s="242">
        <f t="shared" si="205"/>
        <v>0</v>
      </c>
      <c r="V1088" s="242">
        <f t="shared" si="206"/>
        <v>0</v>
      </c>
      <c r="W1088" s="276">
        <f t="shared" si="188"/>
        <v>0</v>
      </c>
      <c r="X1088" s="281">
        <f t="shared" ref="X1088:X1151" si="280">IFERROR(IF(((H1088+R1088)/$W1088*$M$9+I1088+S1088)&gt;$D$12,"YES","NO"),0)</f>
        <v>0</v>
      </c>
      <c r="Y1088" s="245">
        <f t="shared" ref="Y1088:Y1151" si="281">IF(Q1088=0,0,IFERROR(IF(X1088="YES",MIN((T1088+J1088)*($G$12/$D$12),$G$12),((SUMPRODUCT(--((MIN(V1088,$D$12))&gt;$C$9:$C$12),((MIN(V1088,$D$12))-$C$9:$C$12),$H$9:$H$12))-((1-W1088/$M$9)*((SUMPRODUCT(--((MIN(U1088,$D$12))&gt;$C$9:$C$12),((MIN(U1088,$D$12))-$C$9:$C$12),$H$9:$H$12))))))-O1088,0))</f>
        <v>0</v>
      </c>
      <c r="Z1088" s="248"/>
      <c r="AA1088" s="285">
        <f t="shared" si="207"/>
        <v>0</v>
      </c>
      <c r="AB1088" s="242">
        <f>IF(AA1088=0,0,SUMIFS('Sch A. Input'!$H79:$CJ79,'Sch A. Input'!$H$14:$CJ$14,"Recurring",'Sch A. Input'!$H$13:$CJ$13,"&lt;="&amp;$L$11,'Sch A. Input'!$H$13:$CJ$13,"&lt;="&amp;$AI$1020,'Sch A. Input'!$H$13:$CJ$13,"&gt;"&amp;$Y$1020))</f>
        <v>0</v>
      </c>
      <c r="AC1088" s="242">
        <f>IF(AA1088=0,0,SUMIFS('Sch A. Input'!$H79:$CJ79,'Sch A. Input'!$H$14:$CJ$14,"One-time",'Sch A. Input'!$H$13:$CJ$13,"&lt;="&amp;$L$11,'Sch A. Input'!$H$13:$CJ$13,"&lt;="&amp;$AI$1020,'Sch A. Input'!$H$13:$CJ$13,"&gt;"&amp;$Y$1020))</f>
        <v>0</v>
      </c>
      <c r="AD1088" s="283">
        <f t="shared" si="208"/>
        <v>0</v>
      </c>
      <c r="AE1088" s="242">
        <f t="shared" si="209"/>
        <v>0</v>
      </c>
      <c r="AF1088" s="242">
        <f t="shared" si="210"/>
        <v>0</v>
      </c>
      <c r="AG1088" s="276">
        <f t="shared" si="193"/>
        <v>0</v>
      </c>
      <c r="AH1088" s="281">
        <f t="shared" ref="AH1088:AH1151" si="282">IFERROR(IF(((H1088+R1088+AB1088)/$AG1088*$M$9+I1088+S1088+AC1088)&gt;$D$12,"YES","NO"),0)</f>
        <v>0</v>
      </c>
      <c r="AI1088" s="245">
        <f t="shared" ref="AI1088:AI1151" si="283">IF(AA1088=0,0,IFERROR(IF(AH1088="YES",MIN((AD1088+T1088+J1088)*($G$12/$D$12),$G$12),((SUMPRODUCT(--((MIN(AF1088,$D$12))&gt;$C$9:$C$12),((MIN(AF1088,$D$12))-$C$9:$C$12),$H$9:$H$12))-((1-AG1088/$M$9)*((SUMPRODUCT(--((MIN(AE1088,$D$12))&gt;$C$9:$C$12),((MIN(AE1088,$D$12))-$C$9:$C$12),$H$9:$H$12))))))-O1088-Y1088,0))</f>
        <v>0</v>
      </c>
      <c r="AK1088" s="285">
        <f t="shared" si="211"/>
        <v>0</v>
      </c>
      <c r="AL1088" s="242">
        <f>IF(AK1088=0,0,SUMIFS('Sch A. Input'!$H79:$CJ79,'Sch A. Input'!$H$14:$CJ$14,"Recurring",'Sch A. Input'!$H$13:$CJ$13,"&lt;="&amp;$L$11,'Sch A. Input'!$H$13:$CJ$13,"&lt;="&amp;$AS$1020,'Sch A. Input'!$H$13:$CJ$13,"&gt;"&amp;$AI$1020))</f>
        <v>0</v>
      </c>
      <c r="AM1088" s="242">
        <f>IF(AK1088=0,0,SUMIFS('Sch A. Input'!$H79:$CJ79,'Sch A. Input'!$H$14:$CJ$14,"One-time",'Sch A. Input'!$H$13:$CJ$13,"&lt;="&amp;$L$11,'Sch A. Input'!$H$13:$CJ$13,"&lt;="&amp;$AS$1020,'Sch A. Input'!$H$13:$CJ$13,"&gt;"&amp;$AI$1020))</f>
        <v>0</v>
      </c>
      <c r="AN1088" s="283">
        <f t="shared" si="212"/>
        <v>0</v>
      </c>
      <c r="AO1088" s="242">
        <f t="shared" si="213"/>
        <v>0</v>
      </c>
      <c r="AP1088" s="242">
        <f t="shared" si="214"/>
        <v>0</v>
      </c>
      <c r="AQ1088" s="276">
        <f t="shared" si="198"/>
        <v>0</v>
      </c>
      <c r="AR1088" s="281">
        <f t="shared" ref="AR1088:AR1151" si="284">IFERROR(IF(((H1088+R1088+AB1088+AL1088)/$AQ1088*$M$9+I1088+S1088+AC1088+AM1088)&gt;$D$12,"YES","NO"),0)</f>
        <v>0</v>
      </c>
      <c r="AS1088" s="245">
        <f t="shared" ref="AS1088:AS1151" si="285">IF(AK1088=0,0,IFERROR(IF(AR1088="YES",MIN((AN1088+AD1088+T1088+J1088)*($G$12/$D$12),$G$12),((SUMPRODUCT(--((MIN(AP1088,$D$12))&gt;$C$9:$C$12),((MIN(AP1088,$D$12))-$C$9:$C$12),$H$9:$H$12))-((1-AQ1088/$M$9)*((SUMPRODUCT(--((MIN(AO1088,$D$12))&gt;$C$9:$C$12),((MIN(AO1088,$D$12))-$C$9:$C$12),$H$9:$H$12))))))-O1088-Y1088-AI1088,0))</f>
        <v>0</v>
      </c>
      <c r="AY1088" s="160"/>
      <c r="AZ1088" s="160"/>
      <c r="BK1088" s="2"/>
      <c r="BL1088" s="2"/>
      <c r="BM1088" s="2"/>
      <c r="BN1088" s="2"/>
      <c r="BO1088" s="2"/>
      <c r="BP1088" s="2"/>
      <c r="BQ1088" s="2"/>
      <c r="BR1088" s="2"/>
      <c r="BS1088" s="2"/>
      <c r="BT1088" s="2"/>
      <c r="BU1088" s="2"/>
      <c r="BV1088" s="2"/>
      <c r="BW1088" s="2"/>
      <c r="BX1088" s="2"/>
      <c r="BY1088" s="2"/>
      <c r="BZ1088" s="2"/>
      <c r="CA1088" s="2"/>
      <c r="CI1088"/>
      <c r="CJ1088"/>
      <c r="CK1088"/>
      <c r="CL1088"/>
      <c r="CM1088"/>
      <c r="CN1088"/>
      <c r="CO1088"/>
      <c r="CP1088"/>
      <c r="CQ1088"/>
      <c r="CR1088"/>
      <c r="CS1088"/>
      <c r="CT1088"/>
      <c r="CU1088"/>
      <c r="CV1088"/>
      <c r="CW1088"/>
      <c r="CX1088"/>
    </row>
    <row r="1089" spans="2:102" x14ac:dyDescent="0.35">
      <c r="B1089" s="70" t="str">
        <f t="shared" ref="B1089:F1089" si="286">B82</f>
        <v/>
      </c>
      <c r="C1089" s="166" t="str">
        <f t="shared" si="286"/>
        <v/>
      </c>
      <c r="D1089" s="273" t="str">
        <f t="shared" si="286"/>
        <v/>
      </c>
      <c r="E1089" s="273">
        <f t="shared" si="286"/>
        <v>45016</v>
      </c>
      <c r="F1089" s="273">
        <f t="shared" si="286"/>
        <v>0</v>
      </c>
      <c r="G1089" s="98">
        <f t="shared" si="277"/>
        <v>0</v>
      </c>
      <c r="H1089" s="242">
        <f>IF(G1089=0,0,SUMIFS('Sch A. Input'!$H80:$CJ80,'Sch A. Input'!$H$14:$CJ$14,"Recurring",'Sch A. Input'!$H$13:$CJ$13,"&lt;="&amp;$O$1020,'Sch A. Input'!$H$13:$CJ$13,"&lt;="&amp;$L$11))</f>
        <v>0</v>
      </c>
      <c r="I1089" s="242">
        <f>IF(G1089=0,0,SUMIFS('Sch A. Input'!$H80:$CJ80,'Sch A. Input'!$H$14:$CJ$14,"One-time",'Sch A. Input'!$H$13:$CJ$13,"&lt;="&amp;$O$1020,'Sch A. Input'!$H$13:$CJ$13,"&lt;="&amp;$L$11))</f>
        <v>0</v>
      </c>
      <c r="J1089" s="283">
        <f t="shared" si="200"/>
        <v>0</v>
      </c>
      <c r="K1089" s="242">
        <f t="shared" si="201"/>
        <v>0</v>
      </c>
      <c r="L1089" s="242">
        <f t="shared" si="202"/>
        <v>0</v>
      </c>
      <c r="M1089" s="276">
        <f t="shared" si="183"/>
        <v>0</v>
      </c>
      <c r="N1089" s="281">
        <f t="shared" si="278"/>
        <v>0</v>
      </c>
      <c r="O1089" s="245">
        <f t="shared" si="279"/>
        <v>0</v>
      </c>
      <c r="P1089" s="248"/>
      <c r="Q1089" s="285">
        <f t="shared" si="203"/>
        <v>0</v>
      </c>
      <c r="R1089" s="242">
        <f>IF(Q1089=0,0,SUMIFS('Sch A. Input'!$H80:$CJ80,'Sch A. Input'!$H$14:$CJ$14,"Recurring",'Sch A. Input'!$H$13:$CJ$13,"&lt;="&amp;$L$11,'Sch A. Input'!$H$13:$CJ$13,"&lt;="&amp;$Y$1020,'Sch A. Input'!$H$13:$CJ$13,"&gt;"&amp;$O$1020))</f>
        <v>0</v>
      </c>
      <c r="S1089" s="242">
        <f>IF(Q1089=0,0,SUMIFS('Sch A. Input'!$H80:$CJ80,'Sch A. Input'!$H$14:$CJ$14,"One-time",'Sch A. Input'!$H$13:$CJ$13,"&lt;="&amp;$L$11,'Sch A. Input'!$H$13:$CJ$13,"&lt;="&amp;$Y$1020,'Sch A. Input'!$H$13:$CJ$13,"&gt;"&amp;$O$1020))</f>
        <v>0</v>
      </c>
      <c r="T1089" s="283">
        <f t="shared" si="204"/>
        <v>0</v>
      </c>
      <c r="U1089" s="242">
        <f t="shared" si="205"/>
        <v>0</v>
      </c>
      <c r="V1089" s="242">
        <f t="shared" si="206"/>
        <v>0</v>
      </c>
      <c r="W1089" s="276">
        <f t="shared" si="188"/>
        <v>0</v>
      </c>
      <c r="X1089" s="281">
        <f t="shared" si="280"/>
        <v>0</v>
      </c>
      <c r="Y1089" s="245">
        <f t="shared" si="281"/>
        <v>0</v>
      </c>
      <c r="Z1089" s="248"/>
      <c r="AA1089" s="285">
        <f t="shared" si="207"/>
        <v>0</v>
      </c>
      <c r="AB1089" s="242">
        <f>IF(AA1089=0,0,SUMIFS('Sch A. Input'!$H80:$CJ80,'Sch A. Input'!$H$14:$CJ$14,"Recurring",'Sch A. Input'!$H$13:$CJ$13,"&lt;="&amp;$L$11,'Sch A. Input'!$H$13:$CJ$13,"&lt;="&amp;$AI$1020,'Sch A. Input'!$H$13:$CJ$13,"&gt;"&amp;$Y$1020))</f>
        <v>0</v>
      </c>
      <c r="AC1089" s="242">
        <f>IF(AA1089=0,0,SUMIFS('Sch A. Input'!$H80:$CJ80,'Sch A. Input'!$H$14:$CJ$14,"One-time",'Sch A. Input'!$H$13:$CJ$13,"&lt;="&amp;$L$11,'Sch A. Input'!$H$13:$CJ$13,"&lt;="&amp;$AI$1020,'Sch A. Input'!$H$13:$CJ$13,"&gt;"&amp;$Y$1020))</f>
        <v>0</v>
      </c>
      <c r="AD1089" s="283">
        <f t="shared" si="208"/>
        <v>0</v>
      </c>
      <c r="AE1089" s="242">
        <f t="shared" si="209"/>
        <v>0</v>
      </c>
      <c r="AF1089" s="242">
        <f t="shared" si="210"/>
        <v>0</v>
      </c>
      <c r="AG1089" s="276">
        <f t="shared" si="193"/>
        <v>0</v>
      </c>
      <c r="AH1089" s="281">
        <f t="shared" si="282"/>
        <v>0</v>
      </c>
      <c r="AI1089" s="245">
        <f t="shared" si="283"/>
        <v>0</v>
      </c>
      <c r="AK1089" s="285">
        <f t="shared" si="211"/>
        <v>0</v>
      </c>
      <c r="AL1089" s="242">
        <f>IF(AK1089=0,0,SUMIFS('Sch A. Input'!$H80:$CJ80,'Sch A. Input'!$H$14:$CJ$14,"Recurring",'Sch A. Input'!$H$13:$CJ$13,"&lt;="&amp;$L$11,'Sch A. Input'!$H$13:$CJ$13,"&lt;="&amp;$AS$1020,'Sch A. Input'!$H$13:$CJ$13,"&gt;"&amp;$AI$1020))</f>
        <v>0</v>
      </c>
      <c r="AM1089" s="242">
        <f>IF(AK1089=0,0,SUMIFS('Sch A. Input'!$H80:$CJ80,'Sch A. Input'!$H$14:$CJ$14,"One-time",'Sch A. Input'!$H$13:$CJ$13,"&lt;="&amp;$L$11,'Sch A. Input'!$H$13:$CJ$13,"&lt;="&amp;$AS$1020,'Sch A. Input'!$H$13:$CJ$13,"&gt;"&amp;$AI$1020))</f>
        <v>0</v>
      </c>
      <c r="AN1089" s="283">
        <f t="shared" si="212"/>
        <v>0</v>
      </c>
      <c r="AO1089" s="242">
        <f t="shared" si="213"/>
        <v>0</v>
      </c>
      <c r="AP1089" s="242">
        <f t="shared" si="214"/>
        <v>0</v>
      </c>
      <c r="AQ1089" s="276">
        <f t="shared" si="198"/>
        <v>0</v>
      </c>
      <c r="AR1089" s="281">
        <f t="shared" si="284"/>
        <v>0</v>
      </c>
      <c r="AS1089" s="245">
        <f t="shared" si="285"/>
        <v>0</v>
      </c>
      <c r="AY1089" s="160"/>
      <c r="AZ1089" s="160"/>
      <c r="BK1089" s="2"/>
      <c r="BL1089" s="2"/>
      <c r="BM1089" s="2"/>
      <c r="BN1089" s="2"/>
      <c r="BO1089" s="2"/>
      <c r="BP1089" s="2"/>
      <c r="BQ1089" s="2"/>
      <c r="BR1089" s="2"/>
      <c r="BS1089" s="2"/>
      <c r="BT1089" s="2"/>
      <c r="BU1089" s="2"/>
      <c r="BV1089" s="2"/>
      <c r="BW1089" s="2"/>
      <c r="BX1089" s="2"/>
      <c r="BY1089" s="2"/>
      <c r="BZ1089" s="2"/>
      <c r="CA1089" s="2"/>
      <c r="CI1089"/>
      <c r="CJ1089"/>
      <c r="CK1089"/>
      <c r="CL1089"/>
      <c r="CM1089"/>
      <c r="CN1089"/>
      <c r="CO1089"/>
      <c r="CP1089"/>
      <c r="CQ1089"/>
      <c r="CR1089"/>
      <c r="CS1089"/>
      <c r="CT1089"/>
      <c r="CU1089"/>
      <c r="CV1089"/>
      <c r="CW1089"/>
      <c r="CX1089"/>
    </row>
    <row r="1090" spans="2:102" x14ac:dyDescent="0.35">
      <c r="B1090" s="70" t="str">
        <f t="shared" ref="B1090:F1090" si="287">B83</f>
        <v/>
      </c>
      <c r="C1090" s="166" t="str">
        <f t="shared" si="287"/>
        <v/>
      </c>
      <c r="D1090" s="273" t="str">
        <f t="shared" si="287"/>
        <v/>
      </c>
      <c r="E1090" s="273">
        <f t="shared" si="287"/>
        <v>45016</v>
      </c>
      <c r="F1090" s="273">
        <f t="shared" si="287"/>
        <v>0</v>
      </c>
      <c r="G1090" s="98">
        <f t="shared" si="277"/>
        <v>0</v>
      </c>
      <c r="H1090" s="242">
        <f>IF(G1090=0,0,SUMIFS('Sch A. Input'!$H81:$CJ81,'Sch A. Input'!$H$14:$CJ$14,"Recurring",'Sch A. Input'!$H$13:$CJ$13,"&lt;="&amp;$O$1020,'Sch A. Input'!$H$13:$CJ$13,"&lt;="&amp;$L$11))</f>
        <v>0</v>
      </c>
      <c r="I1090" s="242">
        <f>IF(G1090=0,0,SUMIFS('Sch A. Input'!$H81:$CJ81,'Sch A. Input'!$H$14:$CJ$14,"One-time",'Sch A. Input'!$H$13:$CJ$13,"&lt;="&amp;$O$1020,'Sch A. Input'!$H$13:$CJ$13,"&lt;="&amp;$L$11))</f>
        <v>0</v>
      </c>
      <c r="J1090" s="283">
        <f t="shared" ref="J1090:J1153" si="288">SUM(H1090:I1090)</f>
        <v>0</v>
      </c>
      <c r="K1090" s="242">
        <f t="shared" ref="K1090:K1153" si="289">IF(G1090=0,0,IFERROR(H1090/$M1090*$M$9,0))</f>
        <v>0</v>
      </c>
      <c r="L1090" s="242">
        <f t="shared" ref="L1090:L1153" si="290">IF(G1090=0,0,IFERROR(K1090+I1090,0))</f>
        <v>0</v>
      </c>
      <c r="M1090" s="276">
        <f t="shared" si="183"/>
        <v>0</v>
      </c>
      <c r="N1090" s="281">
        <f t="shared" si="278"/>
        <v>0</v>
      </c>
      <c r="O1090" s="245">
        <f t="shared" si="279"/>
        <v>0</v>
      </c>
      <c r="P1090" s="248"/>
      <c r="Q1090" s="285">
        <f t="shared" ref="Q1090:Q1153" si="291">IF($F1090=0,IF(AND($D1090&lt;=Y$1020,$D1090&lt;&gt;0,$D1090&lt;=$E1090,$E1090&gt;O$1020),1,0),IF(AND($D1090&lt;=Y$1020,$D1090&lt;&gt;0,$E1090&gt;O$1020,$D1090&lt;=$E1090,$F1090&gt;O$1020),1,0))</f>
        <v>0</v>
      </c>
      <c r="R1090" s="242">
        <f>IF(Q1090=0,0,SUMIFS('Sch A. Input'!$H81:$CJ81,'Sch A. Input'!$H$14:$CJ$14,"Recurring",'Sch A. Input'!$H$13:$CJ$13,"&lt;="&amp;$L$11,'Sch A. Input'!$H$13:$CJ$13,"&lt;="&amp;$Y$1020,'Sch A. Input'!$H$13:$CJ$13,"&gt;"&amp;$O$1020))</f>
        <v>0</v>
      </c>
      <c r="S1090" s="242">
        <f>IF(Q1090=0,0,SUMIFS('Sch A. Input'!$H81:$CJ81,'Sch A. Input'!$H$14:$CJ$14,"One-time",'Sch A. Input'!$H$13:$CJ$13,"&lt;="&amp;$L$11,'Sch A. Input'!$H$13:$CJ$13,"&lt;="&amp;$Y$1020,'Sch A. Input'!$H$13:$CJ$13,"&gt;"&amp;$O$1020))</f>
        <v>0</v>
      </c>
      <c r="T1090" s="283">
        <f t="shared" ref="T1090:T1153" si="292">SUM(R1090:S1090)</f>
        <v>0</v>
      </c>
      <c r="U1090" s="242">
        <f t="shared" ref="U1090:U1153" si="293">IF(Q1090=0,0,IFERROR((R1090+H1090)/W1090*$M$9,0))</f>
        <v>0</v>
      </c>
      <c r="V1090" s="242">
        <f t="shared" ref="V1090:V1153" si="294">IF(Q1090=0,0,IFERROR(U1090+S1090+I1090,0))</f>
        <v>0</v>
      </c>
      <c r="W1090" s="276">
        <f t="shared" si="188"/>
        <v>0</v>
      </c>
      <c r="X1090" s="281">
        <f t="shared" si="280"/>
        <v>0</v>
      </c>
      <c r="Y1090" s="245">
        <f t="shared" si="281"/>
        <v>0</v>
      </c>
      <c r="Z1090" s="248"/>
      <c r="AA1090" s="285">
        <f t="shared" ref="AA1090:AA1153" si="295">IF($F1090=0,IF(AND($D1090&lt;=AI$1020,$D1090&lt;&gt;0,$D1090&lt;=$E1090,$E1090&gt;Y$1020),1,0),IF(AND($D1090&lt;=AI$1020,$D1090&lt;&gt;0,$E1090&gt;Y$1020,$D1090&lt;=$E1090,$F1090&gt;Y$1020),1,0))</f>
        <v>0</v>
      </c>
      <c r="AB1090" s="242">
        <f>IF(AA1090=0,0,SUMIFS('Sch A. Input'!$H81:$CJ81,'Sch A. Input'!$H$14:$CJ$14,"Recurring",'Sch A. Input'!$H$13:$CJ$13,"&lt;="&amp;$L$11,'Sch A. Input'!$H$13:$CJ$13,"&lt;="&amp;$AI$1020,'Sch A. Input'!$H$13:$CJ$13,"&gt;"&amp;$Y$1020))</f>
        <v>0</v>
      </c>
      <c r="AC1090" s="242">
        <f>IF(AA1090=0,0,SUMIFS('Sch A. Input'!$H81:$CJ81,'Sch A. Input'!$H$14:$CJ$14,"One-time",'Sch A. Input'!$H$13:$CJ$13,"&lt;="&amp;$L$11,'Sch A. Input'!$H$13:$CJ$13,"&lt;="&amp;$AI$1020,'Sch A. Input'!$H$13:$CJ$13,"&gt;"&amp;$Y$1020))</f>
        <v>0</v>
      </c>
      <c r="AD1090" s="283">
        <f t="shared" ref="AD1090:AD1153" si="296">SUM(AB1090:AC1090)</f>
        <v>0</v>
      </c>
      <c r="AE1090" s="242">
        <f t="shared" ref="AE1090:AE1153" si="297">IF(AA1090=0,0,IFERROR((AB1090+R1090+H1090)/AG1090*$M$9,0))</f>
        <v>0</v>
      </c>
      <c r="AF1090" s="242">
        <f t="shared" ref="AF1090:AF1153" si="298">IF(AA1090=0,0,IFERROR(AE1090+AC1090+S1090+I1090,0))</f>
        <v>0</v>
      </c>
      <c r="AG1090" s="276">
        <f t="shared" si="193"/>
        <v>0</v>
      </c>
      <c r="AH1090" s="281">
        <f t="shared" si="282"/>
        <v>0</v>
      </c>
      <c r="AI1090" s="245">
        <f t="shared" si="283"/>
        <v>0</v>
      </c>
      <c r="AK1090" s="285">
        <f t="shared" ref="AK1090:AK1153" si="299">IF($F1090=0,IF(AND($D1090&lt;=AS$1020,$D1090&lt;&gt;0,$D1090&lt;=$E1090,$E1090&gt;AI$1020),1,0),IF(AND($D1090&lt;=AS$1020,$D1090&lt;&gt;0,$E1090&gt;AI$1020,$F1090&lt;=AS$1020,$D1090&lt;=$E1090,$F1090&gt;AI$1020),1,0))</f>
        <v>0</v>
      </c>
      <c r="AL1090" s="242">
        <f>IF(AK1090=0,0,SUMIFS('Sch A. Input'!$H81:$CJ81,'Sch A. Input'!$H$14:$CJ$14,"Recurring",'Sch A. Input'!$H$13:$CJ$13,"&lt;="&amp;$L$11,'Sch A. Input'!$H$13:$CJ$13,"&lt;="&amp;$AS$1020,'Sch A. Input'!$H$13:$CJ$13,"&gt;"&amp;$AI$1020))</f>
        <v>0</v>
      </c>
      <c r="AM1090" s="242">
        <f>IF(AK1090=0,0,SUMIFS('Sch A. Input'!$H81:$CJ81,'Sch A. Input'!$H$14:$CJ$14,"One-time",'Sch A. Input'!$H$13:$CJ$13,"&lt;="&amp;$L$11,'Sch A. Input'!$H$13:$CJ$13,"&lt;="&amp;$AS$1020,'Sch A. Input'!$H$13:$CJ$13,"&gt;"&amp;$AI$1020))</f>
        <v>0</v>
      </c>
      <c r="AN1090" s="283">
        <f t="shared" ref="AN1090:AN1153" si="300">+AL1090+AM1090</f>
        <v>0</v>
      </c>
      <c r="AO1090" s="242">
        <f t="shared" ref="AO1090:AO1153" si="301">IF(AK1090=0,0,IFERROR((AL1090+AB1090+R1090+H1090)/AQ1090*$M$9,0))</f>
        <v>0</v>
      </c>
      <c r="AP1090" s="242">
        <f t="shared" ref="AP1090:AP1153" si="302">IF(AK1090=0,0,IFERROR(AO1090+AM1090+AC1090+S1090+I1090,0))</f>
        <v>0</v>
      </c>
      <c r="AQ1090" s="276">
        <f t="shared" si="198"/>
        <v>0</v>
      </c>
      <c r="AR1090" s="281">
        <f t="shared" si="284"/>
        <v>0</v>
      </c>
      <c r="AS1090" s="245">
        <f t="shared" si="285"/>
        <v>0</v>
      </c>
      <c r="AY1090" s="160"/>
      <c r="AZ1090" s="160"/>
      <c r="BK1090" s="2"/>
      <c r="BL1090" s="2"/>
      <c r="BM1090" s="2"/>
      <c r="BN1090" s="2"/>
      <c r="BO1090" s="2"/>
      <c r="BP1090" s="2"/>
      <c r="BQ1090" s="2"/>
      <c r="BR1090" s="2"/>
      <c r="BS1090" s="2"/>
      <c r="BT1090" s="2"/>
      <c r="BU1090" s="2"/>
      <c r="BV1090" s="2"/>
      <c r="BW1090" s="2"/>
      <c r="BX1090" s="2"/>
      <c r="BY1090" s="2"/>
      <c r="BZ1090" s="2"/>
      <c r="CA1090" s="2"/>
      <c r="CI1090"/>
      <c r="CJ1090"/>
      <c r="CK1090"/>
      <c r="CL1090"/>
      <c r="CM1090"/>
      <c r="CN1090"/>
      <c r="CO1090"/>
      <c r="CP1090"/>
      <c r="CQ1090"/>
      <c r="CR1090"/>
      <c r="CS1090"/>
      <c r="CT1090"/>
      <c r="CU1090"/>
      <c r="CV1090"/>
      <c r="CW1090"/>
      <c r="CX1090"/>
    </row>
    <row r="1091" spans="2:102" x14ac:dyDescent="0.35">
      <c r="B1091" s="70" t="str">
        <f t="shared" ref="B1091:F1091" si="303">B84</f>
        <v/>
      </c>
      <c r="C1091" s="166" t="str">
        <f t="shared" si="303"/>
        <v/>
      </c>
      <c r="D1091" s="273" t="str">
        <f t="shared" si="303"/>
        <v/>
      </c>
      <c r="E1091" s="273">
        <f t="shared" si="303"/>
        <v>45016</v>
      </c>
      <c r="F1091" s="273">
        <f t="shared" si="303"/>
        <v>0</v>
      </c>
      <c r="G1091" s="98">
        <f t="shared" si="277"/>
        <v>0</v>
      </c>
      <c r="H1091" s="242">
        <f>IF(G1091=0,0,SUMIFS('Sch A. Input'!$H82:$CJ82,'Sch A. Input'!$H$14:$CJ$14,"Recurring",'Sch A. Input'!$H$13:$CJ$13,"&lt;="&amp;$O$1020,'Sch A. Input'!$H$13:$CJ$13,"&lt;="&amp;$L$11))</f>
        <v>0</v>
      </c>
      <c r="I1091" s="242">
        <f>IF(G1091=0,0,SUMIFS('Sch A. Input'!$H82:$CJ82,'Sch A. Input'!$H$14:$CJ$14,"One-time",'Sch A. Input'!$H$13:$CJ$13,"&lt;="&amp;$O$1020,'Sch A. Input'!$H$13:$CJ$13,"&lt;="&amp;$L$11))</f>
        <v>0</v>
      </c>
      <c r="J1091" s="283">
        <f t="shared" si="288"/>
        <v>0</v>
      </c>
      <c r="K1091" s="242">
        <f t="shared" si="289"/>
        <v>0</v>
      </c>
      <c r="L1091" s="242">
        <f t="shared" si="290"/>
        <v>0</v>
      </c>
      <c r="M1091" s="276">
        <f t="shared" si="183"/>
        <v>0</v>
      </c>
      <c r="N1091" s="281">
        <f t="shared" si="278"/>
        <v>0</v>
      </c>
      <c r="O1091" s="245">
        <f t="shared" si="279"/>
        <v>0</v>
      </c>
      <c r="P1091" s="248"/>
      <c r="Q1091" s="285">
        <f t="shared" si="291"/>
        <v>0</v>
      </c>
      <c r="R1091" s="242">
        <f>IF(Q1091=0,0,SUMIFS('Sch A. Input'!$H82:$CJ82,'Sch A. Input'!$H$14:$CJ$14,"Recurring",'Sch A. Input'!$H$13:$CJ$13,"&lt;="&amp;$L$11,'Sch A. Input'!$H$13:$CJ$13,"&lt;="&amp;$Y$1020,'Sch A. Input'!$H$13:$CJ$13,"&gt;"&amp;$O$1020))</f>
        <v>0</v>
      </c>
      <c r="S1091" s="242">
        <f>IF(Q1091=0,0,SUMIFS('Sch A. Input'!$H82:$CJ82,'Sch A. Input'!$H$14:$CJ$14,"One-time",'Sch A. Input'!$H$13:$CJ$13,"&lt;="&amp;$L$11,'Sch A. Input'!$H$13:$CJ$13,"&lt;="&amp;$Y$1020,'Sch A. Input'!$H$13:$CJ$13,"&gt;"&amp;$O$1020))</f>
        <v>0</v>
      </c>
      <c r="T1091" s="283">
        <f t="shared" si="292"/>
        <v>0</v>
      </c>
      <c r="U1091" s="242">
        <f t="shared" si="293"/>
        <v>0</v>
      </c>
      <c r="V1091" s="242">
        <f t="shared" si="294"/>
        <v>0</v>
      </c>
      <c r="W1091" s="276">
        <f t="shared" si="188"/>
        <v>0</v>
      </c>
      <c r="X1091" s="281">
        <f t="shared" si="280"/>
        <v>0</v>
      </c>
      <c r="Y1091" s="245">
        <f t="shared" si="281"/>
        <v>0</v>
      </c>
      <c r="Z1091" s="248"/>
      <c r="AA1091" s="285">
        <f t="shared" si="295"/>
        <v>0</v>
      </c>
      <c r="AB1091" s="242">
        <f>IF(AA1091=0,0,SUMIFS('Sch A. Input'!$H82:$CJ82,'Sch A. Input'!$H$14:$CJ$14,"Recurring",'Sch A. Input'!$H$13:$CJ$13,"&lt;="&amp;$L$11,'Sch A. Input'!$H$13:$CJ$13,"&lt;="&amp;$AI$1020,'Sch A. Input'!$H$13:$CJ$13,"&gt;"&amp;$Y$1020))</f>
        <v>0</v>
      </c>
      <c r="AC1091" s="242">
        <f>IF(AA1091=0,0,SUMIFS('Sch A. Input'!$H82:$CJ82,'Sch A. Input'!$H$14:$CJ$14,"One-time",'Sch A. Input'!$H$13:$CJ$13,"&lt;="&amp;$L$11,'Sch A. Input'!$H$13:$CJ$13,"&lt;="&amp;$AI$1020,'Sch A. Input'!$H$13:$CJ$13,"&gt;"&amp;$Y$1020))</f>
        <v>0</v>
      </c>
      <c r="AD1091" s="283">
        <f t="shared" si="296"/>
        <v>0</v>
      </c>
      <c r="AE1091" s="242">
        <f t="shared" si="297"/>
        <v>0</v>
      </c>
      <c r="AF1091" s="242">
        <f t="shared" si="298"/>
        <v>0</v>
      </c>
      <c r="AG1091" s="276">
        <f t="shared" si="193"/>
        <v>0</v>
      </c>
      <c r="AH1091" s="281">
        <f t="shared" si="282"/>
        <v>0</v>
      </c>
      <c r="AI1091" s="245">
        <f t="shared" si="283"/>
        <v>0</v>
      </c>
      <c r="AK1091" s="285">
        <f t="shared" si="299"/>
        <v>0</v>
      </c>
      <c r="AL1091" s="242">
        <f>IF(AK1091=0,0,SUMIFS('Sch A. Input'!$H82:$CJ82,'Sch A. Input'!$H$14:$CJ$14,"Recurring",'Sch A. Input'!$H$13:$CJ$13,"&lt;="&amp;$L$11,'Sch A. Input'!$H$13:$CJ$13,"&lt;="&amp;$AS$1020,'Sch A. Input'!$H$13:$CJ$13,"&gt;"&amp;$AI$1020))</f>
        <v>0</v>
      </c>
      <c r="AM1091" s="242">
        <f>IF(AK1091=0,0,SUMIFS('Sch A. Input'!$H82:$CJ82,'Sch A. Input'!$H$14:$CJ$14,"One-time",'Sch A. Input'!$H$13:$CJ$13,"&lt;="&amp;$L$11,'Sch A. Input'!$H$13:$CJ$13,"&lt;="&amp;$AS$1020,'Sch A. Input'!$H$13:$CJ$13,"&gt;"&amp;$AI$1020))</f>
        <v>0</v>
      </c>
      <c r="AN1091" s="283">
        <f t="shared" si="300"/>
        <v>0</v>
      </c>
      <c r="AO1091" s="242">
        <f t="shared" si="301"/>
        <v>0</v>
      </c>
      <c r="AP1091" s="242">
        <f t="shared" si="302"/>
        <v>0</v>
      </c>
      <c r="AQ1091" s="276">
        <f t="shared" si="198"/>
        <v>0</v>
      </c>
      <c r="AR1091" s="281">
        <f t="shared" si="284"/>
        <v>0</v>
      </c>
      <c r="AS1091" s="245">
        <f t="shared" si="285"/>
        <v>0</v>
      </c>
      <c r="AY1091" s="160"/>
      <c r="AZ1091" s="160"/>
      <c r="BK1091" s="2"/>
      <c r="BL1091" s="2"/>
      <c r="BM1091" s="2"/>
      <c r="BN1091" s="2"/>
      <c r="BO1091" s="2"/>
      <c r="BP1091" s="2"/>
      <c r="BQ1091" s="2"/>
      <c r="BR1091" s="2"/>
      <c r="BS1091" s="2"/>
      <c r="BT1091" s="2"/>
      <c r="BU1091" s="2"/>
      <c r="BV1091" s="2"/>
      <c r="BW1091" s="2"/>
      <c r="BX1091" s="2"/>
      <c r="BY1091" s="2"/>
      <c r="BZ1091" s="2"/>
      <c r="CA1091" s="2"/>
      <c r="CI1091"/>
      <c r="CJ1091"/>
      <c r="CK1091"/>
      <c r="CL1091"/>
      <c r="CM1091"/>
      <c r="CN1091"/>
      <c r="CO1091"/>
      <c r="CP1091"/>
      <c r="CQ1091"/>
      <c r="CR1091"/>
      <c r="CS1091"/>
      <c r="CT1091"/>
      <c r="CU1091"/>
      <c r="CV1091"/>
      <c r="CW1091"/>
      <c r="CX1091"/>
    </row>
    <row r="1092" spans="2:102" x14ac:dyDescent="0.35">
      <c r="B1092" s="70" t="str">
        <f t="shared" ref="B1092:F1092" si="304">B85</f>
        <v/>
      </c>
      <c r="C1092" s="166" t="str">
        <f t="shared" si="304"/>
        <v/>
      </c>
      <c r="D1092" s="273" t="str">
        <f t="shared" si="304"/>
        <v/>
      </c>
      <c r="E1092" s="273">
        <f t="shared" si="304"/>
        <v>45016</v>
      </c>
      <c r="F1092" s="273">
        <f t="shared" si="304"/>
        <v>0</v>
      </c>
      <c r="G1092" s="98">
        <f t="shared" si="277"/>
        <v>0</v>
      </c>
      <c r="H1092" s="242">
        <f>IF(G1092=0,0,SUMIFS('Sch A. Input'!$H83:$CJ83,'Sch A. Input'!$H$14:$CJ$14,"Recurring",'Sch A. Input'!$H$13:$CJ$13,"&lt;="&amp;$O$1020,'Sch A. Input'!$H$13:$CJ$13,"&lt;="&amp;$L$11))</f>
        <v>0</v>
      </c>
      <c r="I1092" s="242">
        <f>IF(G1092=0,0,SUMIFS('Sch A. Input'!$H83:$CJ83,'Sch A. Input'!$H$14:$CJ$14,"One-time",'Sch A. Input'!$H$13:$CJ$13,"&lt;="&amp;$O$1020,'Sch A. Input'!$H$13:$CJ$13,"&lt;="&amp;$L$11))</f>
        <v>0</v>
      </c>
      <c r="J1092" s="283">
        <f t="shared" si="288"/>
        <v>0</v>
      </c>
      <c r="K1092" s="242">
        <f t="shared" si="289"/>
        <v>0</v>
      </c>
      <c r="L1092" s="242">
        <f t="shared" si="290"/>
        <v>0</v>
      </c>
      <c r="M1092" s="276">
        <f t="shared" si="183"/>
        <v>0</v>
      </c>
      <c r="N1092" s="281">
        <f t="shared" si="278"/>
        <v>0</v>
      </c>
      <c r="O1092" s="245">
        <f t="shared" si="279"/>
        <v>0</v>
      </c>
      <c r="P1092" s="248"/>
      <c r="Q1092" s="285">
        <f t="shared" si="291"/>
        <v>0</v>
      </c>
      <c r="R1092" s="242">
        <f>IF(Q1092=0,0,SUMIFS('Sch A. Input'!$H83:$CJ83,'Sch A. Input'!$H$14:$CJ$14,"Recurring",'Sch A. Input'!$H$13:$CJ$13,"&lt;="&amp;$L$11,'Sch A. Input'!$H$13:$CJ$13,"&lt;="&amp;$Y$1020,'Sch A. Input'!$H$13:$CJ$13,"&gt;"&amp;$O$1020))</f>
        <v>0</v>
      </c>
      <c r="S1092" s="242">
        <f>IF(Q1092=0,0,SUMIFS('Sch A. Input'!$H83:$CJ83,'Sch A. Input'!$H$14:$CJ$14,"One-time",'Sch A. Input'!$H$13:$CJ$13,"&lt;="&amp;$L$11,'Sch A. Input'!$H$13:$CJ$13,"&lt;="&amp;$Y$1020,'Sch A. Input'!$H$13:$CJ$13,"&gt;"&amp;$O$1020))</f>
        <v>0</v>
      </c>
      <c r="T1092" s="283">
        <f t="shared" si="292"/>
        <v>0</v>
      </c>
      <c r="U1092" s="242">
        <f t="shared" si="293"/>
        <v>0</v>
      </c>
      <c r="V1092" s="242">
        <f t="shared" si="294"/>
        <v>0</v>
      </c>
      <c r="W1092" s="276">
        <f t="shared" si="188"/>
        <v>0</v>
      </c>
      <c r="X1092" s="281">
        <f t="shared" si="280"/>
        <v>0</v>
      </c>
      <c r="Y1092" s="245">
        <f t="shared" si="281"/>
        <v>0</v>
      </c>
      <c r="Z1092" s="248"/>
      <c r="AA1092" s="285">
        <f t="shared" si="295"/>
        <v>0</v>
      </c>
      <c r="AB1092" s="242">
        <f>IF(AA1092=0,0,SUMIFS('Sch A. Input'!$H83:$CJ83,'Sch A. Input'!$H$14:$CJ$14,"Recurring",'Sch A. Input'!$H$13:$CJ$13,"&lt;="&amp;$L$11,'Sch A. Input'!$H$13:$CJ$13,"&lt;="&amp;$AI$1020,'Sch A. Input'!$H$13:$CJ$13,"&gt;"&amp;$Y$1020))</f>
        <v>0</v>
      </c>
      <c r="AC1092" s="242">
        <f>IF(AA1092=0,0,SUMIFS('Sch A. Input'!$H83:$CJ83,'Sch A. Input'!$H$14:$CJ$14,"One-time",'Sch A. Input'!$H$13:$CJ$13,"&lt;="&amp;$L$11,'Sch A. Input'!$H$13:$CJ$13,"&lt;="&amp;$AI$1020,'Sch A. Input'!$H$13:$CJ$13,"&gt;"&amp;$Y$1020))</f>
        <v>0</v>
      </c>
      <c r="AD1092" s="283">
        <f t="shared" si="296"/>
        <v>0</v>
      </c>
      <c r="AE1092" s="242">
        <f t="shared" si="297"/>
        <v>0</v>
      </c>
      <c r="AF1092" s="242">
        <f t="shared" si="298"/>
        <v>0</v>
      </c>
      <c r="AG1092" s="276">
        <f t="shared" si="193"/>
        <v>0</v>
      </c>
      <c r="AH1092" s="281">
        <f t="shared" si="282"/>
        <v>0</v>
      </c>
      <c r="AI1092" s="245">
        <f t="shared" si="283"/>
        <v>0</v>
      </c>
      <c r="AK1092" s="285">
        <f t="shared" si="299"/>
        <v>0</v>
      </c>
      <c r="AL1092" s="242">
        <f>IF(AK1092=0,0,SUMIFS('Sch A. Input'!$H83:$CJ83,'Sch A. Input'!$H$14:$CJ$14,"Recurring",'Sch A. Input'!$H$13:$CJ$13,"&lt;="&amp;$L$11,'Sch A. Input'!$H$13:$CJ$13,"&lt;="&amp;$AS$1020,'Sch A. Input'!$H$13:$CJ$13,"&gt;"&amp;$AI$1020))</f>
        <v>0</v>
      </c>
      <c r="AM1092" s="242">
        <f>IF(AK1092=0,0,SUMIFS('Sch A. Input'!$H83:$CJ83,'Sch A. Input'!$H$14:$CJ$14,"One-time",'Sch A. Input'!$H$13:$CJ$13,"&lt;="&amp;$L$11,'Sch A. Input'!$H$13:$CJ$13,"&lt;="&amp;$AS$1020,'Sch A. Input'!$H$13:$CJ$13,"&gt;"&amp;$AI$1020))</f>
        <v>0</v>
      </c>
      <c r="AN1092" s="283">
        <f t="shared" si="300"/>
        <v>0</v>
      </c>
      <c r="AO1092" s="242">
        <f t="shared" si="301"/>
        <v>0</v>
      </c>
      <c r="AP1092" s="242">
        <f t="shared" si="302"/>
        <v>0</v>
      </c>
      <c r="AQ1092" s="276">
        <f t="shared" si="198"/>
        <v>0</v>
      </c>
      <c r="AR1092" s="281">
        <f t="shared" si="284"/>
        <v>0</v>
      </c>
      <c r="AS1092" s="245">
        <f t="shared" si="285"/>
        <v>0</v>
      </c>
      <c r="AY1092" s="160"/>
      <c r="AZ1092" s="160"/>
      <c r="BK1092" s="2"/>
      <c r="BL1092" s="2"/>
      <c r="BM1092" s="2"/>
      <c r="BN1092" s="2"/>
      <c r="BO1092" s="2"/>
      <c r="BP1092" s="2"/>
      <c r="BQ1092" s="2"/>
      <c r="BR1092" s="2"/>
      <c r="BS1092" s="2"/>
      <c r="BT1092" s="2"/>
      <c r="BU1092" s="2"/>
      <c r="BV1092" s="2"/>
      <c r="BW1092" s="2"/>
      <c r="BX1092" s="2"/>
      <c r="BY1092" s="2"/>
      <c r="BZ1092" s="2"/>
      <c r="CA1092" s="2"/>
      <c r="CI1092"/>
      <c r="CJ1092"/>
      <c r="CK1092"/>
      <c r="CL1092"/>
      <c r="CM1092"/>
      <c r="CN1092"/>
      <c r="CO1092"/>
      <c r="CP1092"/>
      <c r="CQ1092"/>
      <c r="CR1092"/>
      <c r="CS1092"/>
      <c r="CT1092"/>
      <c r="CU1092"/>
      <c r="CV1092"/>
      <c r="CW1092"/>
      <c r="CX1092"/>
    </row>
    <row r="1093" spans="2:102" x14ac:dyDescent="0.35">
      <c r="B1093" s="70" t="str">
        <f t="shared" ref="B1093:F1093" si="305">B86</f>
        <v/>
      </c>
      <c r="C1093" s="166" t="str">
        <f t="shared" si="305"/>
        <v/>
      </c>
      <c r="D1093" s="273" t="str">
        <f t="shared" si="305"/>
        <v/>
      </c>
      <c r="E1093" s="273">
        <f t="shared" si="305"/>
        <v>45016</v>
      </c>
      <c r="F1093" s="273">
        <f t="shared" si="305"/>
        <v>0</v>
      </c>
      <c r="G1093" s="98">
        <f t="shared" si="277"/>
        <v>0</v>
      </c>
      <c r="H1093" s="242">
        <f>IF(G1093=0,0,SUMIFS('Sch A. Input'!$H84:$CJ84,'Sch A. Input'!$H$14:$CJ$14,"Recurring",'Sch A. Input'!$H$13:$CJ$13,"&lt;="&amp;$O$1020,'Sch A. Input'!$H$13:$CJ$13,"&lt;="&amp;$L$11))</f>
        <v>0</v>
      </c>
      <c r="I1093" s="242">
        <f>IF(G1093=0,0,SUMIFS('Sch A. Input'!$H84:$CJ84,'Sch A. Input'!$H$14:$CJ$14,"One-time",'Sch A. Input'!$H$13:$CJ$13,"&lt;="&amp;$O$1020,'Sch A. Input'!$H$13:$CJ$13,"&lt;="&amp;$L$11))</f>
        <v>0</v>
      </c>
      <c r="J1093" s="283">
        <f t="shared" si="288"/>
        <v>0</v>
      </c>
      <c r="K1093" s="242">
        <f t="shared" si="289"/>
        <v>0</v>
      </c>
      <c r="L1093" s="242">
        <f t="shared" si="290"/>
        <v>0</v>
      </c>
      <c r="M1093" s="276">
        <f t="shared" si="183"/>
        <v>0</v>
      </c>
      <c r="N1093" s="281">
        <f t="shared" si="278"/>
        <v>0</v>
      </c>
      <c r="O1093" s="245">
        <f t="shared" si="279"/>
        <v>0</v>
      </c>
      <c r="P1093" s="248"/>
      <c r="Q1093" s="285">
        <f t="shared" si="291"/>
        <v>0</v>
      </c>
      <c r="R1093" s="242">
        <f>IF(Q1093=0,0,SUMIFS('Sch A. Input'!$H84:$CJ84,'Sch A. Input'!$H$14:$CJ$14,"Recurring",'Sch A. Input'!$H$13:$CJ$13,"&lt;="&amp;$L$11,'Sch A. Input'!$H$13:$CJ$13,"&lt;="&amp;$Y$1020,'Sch A. Input'!$H$13:$CJ$13,"&gt;"&amp;$O$1020))</f>
        <v>0</v>
      </c>
      <c r="S1093" s="242">
        <f>IF(Q1093=0,0,SUMIFS('Sch A. Input'!$H84:$CJ84,'Sch A. Input'!$H$14:$CJ$14,"One-time",'Sch A. Input'!$H$13:$CJ$13,"&lt;="&amp;$L$11,'Sch A. Input'!$H$13:$CJ$13,"&lt;="&amp;$Y$1020,'Sch A. Input'!$H$13:$CJ$13,"&gt;"&amp;$O$1020))</f>
        <v>0</v>
      </c>
      <c r="T1093" s="283">
        <f t="shared" si="292"/>
        <v>0</v>
      </c>
      <c r="U1093" s="242">
        <f t="shared" si="293"/>
        <v>0</v>
      </c>
      <c r="V1093" s="242">
        <f t="shared" si="294"/>
        <v>0</v>
      </c>
      <c r="W1093" s="276">
        <f t="shared" si="188"/>
        <v>0</v>
      </c>
      <c r="X1093" s="281">
        <f t="shared" si="280"/>
        <v>0</v>
      </c>
      <c r="Y1093" s="245">
        <f t="shared" si="281"/>
        <v>0</v>
      </c>
      <c r="Z1093" s="248"/>
      <c r="AA1093" s="285">
        <f t="shared" si="295"/>
        <v>0</v>
      </c>
      <c r="AB1093" s="242">
        <f>IF(AA1093=0,0,SUMIFS('Sch A. Input'!$H84:$CJ84,'Sch A. Input'!$H$14:$CJ$14,"Recurring",'Sch A. Input'!$H$13:$CJ$13,"&lt;="&amp;$L$11,'Sch A. Input'!$H$13:$CJ$13,"&lt;="&amp;$AI$1020,'Sch A. Input'!$H$13:$CJ$13,"&gt;"&amp;$Y$1020))</f>
        <v>0</v>
      </c>
      <c r="AC1093" s="242">
        <f>IF(AA1093=0,0,SUMIFS('Sch A. Input'!$H84:$CJ84,'Sch A. Input'!$H$14:$CJ$14,"One-time",'Sch A. Input'!$H$13:$CJ$13,"&lt;="&amp;$L$11,'Sch A. Input'!$H$13:$CJ$13,"&lt;="&amp;$AI$1020,'Sch A. Input'!$H$13:$CJ$13,"&gt;"&amp;$Y$1020))</f>
        <v>0</v>
      </c>
      <c r="AD1093" s="283">
        <f t="shared" si="296"/>
        <v>0</v>
      </c>
      <c r="AE1093" s="242">
        <f t="shared" si="297"/>
        <v>0</v>
      </c>
      <c r="AF1093" s="242">
        <f t="shared" si="298"/>
        <v>0</v>
      </c>
      <c r="AG1093" s="276">
        <f t="shared" si="193"/>
        <v>0</v>
      </c>
      <c r="AH1093" s="281">
        <f t="shared" si="282"/>
        <v>0</v>
      </c>
      <c r="AI1093" s="245">
        <f t="shared" si="283"/>
        <v>0</v>
      </c>
      <c r="AK1093" s="285">
        <f t="shared" si="299"/>
        <v>0</v>
      </c>
      <c r="AL1093" s="242">
        <f>IF(AK1093=0,0,SUMIFS('Sch A. Input'!$H84:$CJ84,'Sch A. Input'!$H$14:$CJ$14,"Recurring",'Sch A. Input'!$H$13:$CJ$13,"&lt;="&amp;$L$11,'Sch A. Input'!$H$13:$CJ$13,"&lt;="&amp;$AS$1020,'Sch A. Input'!$H$13:$CJ$13,"&gt;"&amp;$AI$1020))</f>
        <v>0</v>
      </c>
      <c r="AM1093" s="242">
        <f>IF(AK1093=0,0,SUMIFS('Sch A. Input'!$H84:$CJ84,'Sch A. Input'!$H$14:$CJ$14,"One-time",'Sch A. Input'!$H$13:$CJ$13,"&lt;="&amp;$L$11,'Sch A. Input'!$H$13:$CJ$13,"&lt;="&amp;$AS$1020,'Sch A. Input'!$H$13:$CJ$13,"&gt;"&amp;$AI$1020))</f>
        <v>0</v>
      </c>
      <c r="AN1093" s="283">
        <f t="shared" si="300"/>
        <v>0</v>
      </c>
      <c r="AO1093" s="242">
        <f t="shared" si="301"/>
        <v>0</v>
      </c>
      <c r="AP1093" s="242">
        <f t="shared" si="302"/>
        <v>0</v>
      </c>
      <c r="AQ1093" s="276">
        <f t="shared" si="198"/>
        <v>0</v>
      </c>
      <c r="AR1093" s="281">
        <f t="shared" si="284"/>
        <v>0</v>
      </c>
      <c r="AS1093" s="245">
        <f t="shared" si="285"/>
        <v>0</v>
      </c>
      <c r="AY1093" s="160"/>
      <c r="AZ1093" s="160"/>
      <c r="BK1093" s="2"/>
      <c r="BL1093" s="2"/>
      <c r="BM1093" s="2"/>
      <c r="BN1093" s="2"/>
      <c r="BO1093" s="2"/>
      <c r="BP1093" s="2"/>
      <c r="BQ1093" s="2"/>
      <c r="BR1093" s="2"/>
      <c r="BS1093" s="2"/>
      <c r="BT1093" s="2"/>
      <c r="BU1093" s="2"/>
      <c r="BV1093" s="2"/>
      <c r="BW1093" s="2"/>
      <c r="BX1093" s="2"/>
      <c r="BY1093" s="2"/>
      <c r="BZ1093" s="2"/>
      <c r="CA1093" s="2"/>
      <c r="CI1093"/>
      <c r="CJ1093"/>
      <c r="CK1093"/>
      <c r="CL1093"/>
      <c r="CM1093"/>
      <c r="CN1093"/>
      <c r="CO1093"/>
      <c r="CP1093"/>
      <c r="CQ1093"/>
      <c r="CR1093"/>
      <c r="CS1093"/>
      <c r="CT1093"/>
      <c r="CU1093"/>
      <c r="CV1093"/>
      <c r="CW1093"/>
      <c r="CX1093"/>
    </row>
    <row r="1094" spans="2:102" x14ac:dyDescent="0.35">
      <c r="B1094" s="70" t="str">
        <f t="shared" ref="B1094:F1094" si="306">B87</f>
        <v/>
      </c>
      <c r="C1094" s="166" t="str">
        <f t="shared" si="306"/>
        <v/>
      </c>
      <c r="D1094" s="273" t="str">
        <f t="shared" si="306"/>
        <v/>
      </c>
      <c r="E1094" s="273">
        <f t="shared" si="306"/>
        <v>45016</v>
      </c>
      <c r="F1094" s="273">
        <f t="shared" si="306"/>
        <v>0</v>
      </c>
      <c r="G1094" s="98">
        <f t="shared" si="277"/>
        <v>0</v>
      </c>
      <c r="H1094" s="242">
        <f>IF(G1094=0,0,SUMIFS('Sch A. Input'!$H85:$CJ85,'Sch A. Input'!$H$14:$CJ$14,"Recurring",'Sch A. Input'!$H$13:$CJ$13,"&lt;="&amp;$O$1020,'Sch A. Input'!$H$13:$CJ$13,"&lt;="&amp;$L$11))</f>
        <v>0</v>
      </c>
      <c r="I1094" s="242">
        <f>IF(G1094=0,0,SUMIFS('Sch A. Input'!$H85:$CJ85,'Sch A. Input'!$H$14:$CJ$14,"One-time",'Sch A. Input'!$H$13:$CJ$13,"&lt;="&amp;$O$1020,'Sch A. Input'!$H$13:$CJ$13,"&lt;="&amp;$L$11))</f>
        <v>0</v>
      </c>
      <c r="J1094" s="283">
        <f t="shared" si="288"/>
        <v>0</v>
      </c>
      <c r="K1094" s="242">
        <f t="shared" si="289"/>
        <v>0</v>
      </c>
      <c r="L1094" s="242">
        <f t="shared" si="290"/>
        <v>0</v>
      </c>
      <c r="M1094" s="276">
        <f t="shared" si="183"/>
        <v>0</v>
      </c>
      <c r="N1094" s="281">
        <f t="shared" si="278"/>
        <v>0</v>
      </c>
      <c r="O1094" s="245">
        <f t="shared" si="279"/>
        <v>0</v>
      </c>
      <c r="P1094" s="248"/>
      <c r="Q1094" s="285">
        <f t="shared" si="291"/>
        <v>0</v>
      </c>
      <c r="R1094" s="242">
        <f>IF(Q1094=0,0,SUMIFS('Sch A. Input'!$H85:$CJ85,'Sch A. Input'!$H$14:$CJ$14,"Recurring",'Sch A. Input'!$H$13:$CJ$13,"&lt;="&amp;$L$11,'Sch A. Input'!$H$13:$CJ$13,"&lt;="&amp;$Y$1020,'Sch A. Input'!$H$13:$CJ$13,"&gt;"&amp;$O$1020))</f>
        <v>0</v>
      </c>
      <c r="S1094" s="242">
        <f>IF(Q1094=0,0,SUMIFS('Sch A. Input'!$H85:$CJ85,'Sch A. Input'!$H$14:$CJ$14,"One-time",'Sch A. Input'!$H$13:$CJ$13,"&lt;="&amp;$L$11,'Sch A. Input'!$H$13:$CJ$13,"&lt;="&amp;$Y$1020,'Sch A. Input'!$H$13:$CJ$13,"&gt;"&amp;$O$1020))</f>
        <v>0</v>
      </c>
      <c r="T1094" s="283">
        <f t="shared" si="292"/>
        <v>0</v>
      </c>
      <c r="U1094" s="242">
        <f t="shared" si="293"/>
        <v>0</v>
      </c>
      <c r="V1094" s="242">
        <f t="shared" si="294"/>
        <v>0</v>
      </c>
      <c r="W1094" s="276">
        <f t="shared" si="188"/>
        <v>0</v>
      </c>
      <c r="X1094" s="281">
        <f t="shared" si="280"/>
        <v>0</v>
      </c>
      <c r="Y1094" s="245">
        <f t="shared" si="281"/>
        <v>0</v>
      </c>
      <c r="Z1094" s="248"/>
      <c r="AA1094" s="285">
        <f t="shared" si="295"/>
        <v>0</v>
      </c>
      <c r="AB1094" s="242">
        <f>IF(AA1094=0,0,SUMIFS('Sch A. Input'!$H85:$CJ85,'Sch A. Input'!$H$14:$CJ$14,"Recurring",'Sch A. Input'!$H$13:$CJ$13,"&lt;="&amp;$L$11,'Sch A. Input'!$H$13:$CJ$13,"&lt;="&amp;$AI$1020,'Sch A. Input'!$H$13:$CJ$13,"&gt;"&amp;$Y$1020))</f>
        <v>0</v>
      </c>
      <c r="AC1094" s="242">
        <f>IF(AA1094=0,0,SUMIFS('Sch A. Input'!$H85:$CJ85,'Sch A. Input'!$H$14:$CJ$14,"One-time",'Sch A. Input'!$H$13:$CJ$13,"&lt;="&amp;$L$11,'Sch A. Input'!$H$13:$CJ$13,"&lt;="&amp;$AI$1020,'Sch A. Input'!$H$13:$CJ$13,"&gt;"&amp;$Y$1020))</f>
        <v>0</v>
      </c>
      <c r="AD1094" s="283">
        <f t="shared" si="296"/>
        <v>0</v>
      </c>
      <c r="AE1094" s="242">
        <f t="shared" si="297"/>
        <v>0</v>
      </c>
      <c r="AF1094" s="242">
        <f t="shared" si="298"/>
        <v>0</v>
      </c>
      <c r="AG1094" s="276">
        <f t="shared" si="193"/>
        <v>0</v>
      </c>
      <c r="AH1094" s="281">
        <f t="shared" si="282"/>
        <v>0</v>
      </c>
      <c r="AI1094" s="245">
        <f t="shared" si="283"/>
        <v>0</v>
      </c>
      <c r="AK1094" s="285">
        <f t="shared" si="299"/>
        <v>0</v>
      </c>
      <c r="AL1094" s="242">
        <f>IF(AK1094=0,0,SUMIFS('Sch A. Input'!$H85:$CJ85,'Sch A. Input'!$H$14:$CJ$14,"Recurring",'Sch A. Input'!$H$13:$CJ$13,"&lt;="&amp;$L$11,'Sch A. Input'!$H$13:$CJ$13,"&lt;="&amp;$AS$1020,'Sch A. Input'!$H$13:$CJ$13,"&gt;"&amp;$AI$1020))</f>
        <v>0</v>
      </c>
      <c r="AM1094" s="242">
        <f>IF(AK1094=0,0,SUMIFS('Sch A. Input'!$H85:$CJ85,'Sch A. Input'!$H$14:$CJ$14,"One-time",'Sch A. Input'!$H$13:$CJ$13,"&lt;="&amp;$L$11,'Sch A. Input'!$H$13:$CJ$13,"&lt;="&amp;$AS$1020,'Sch A. Input'!$H$13:$CJ$13,"&gt;"&amp;$AI$1020))</f>
        <v>0</v>
      </c>
      <c r="AN1094" s="283">
        <f t="shared" si="300"/>
        <v>0</v>
      </c>
      <c r="AO1094" s="242">
        <f t="shared" si="301"/>
        <v>0</v>
      </c>
      <c r="AP1094" s="242">
        <f t="shared" si="302"/>
        <v>0</v>
      </c>
      <c r="AQ1094" s="276">
        <f t="shared" si="198"/>
        <v>0</v>
      </c>
      <c r="AR1094" s="281">
        <f t="shared" si="284"/>
        <v>0</v>
      </c>
      <c r="AS1094" s="245">
        <f t="shared" si="285"/>
        <v>0</v>
      </c>
      <c r="AY1094" s="160"/>
      <c r="AZ1094" s="160"/>
      <c r="BK1094" s="2"/>
      <c r="BL1094" s="2"/>
      <c r="BM1094" s="2"/>
      <c r="BN1094" s="2"/>
      <c r="BO1094" s="2"/>
      <c r="BP1094" s="2"/>
      <c r="BQ1094" s="2"/>
      <c r="BR1094" s="2"/>
      <c r="BS1094" s="2"/>
      <c r="BT1094" s="2"/>
      <c r="BU1094" s="2"/>
      <c r="BV1094" s="2"/>
      <c r="BW1094" s="2"/>
      <c r="BX1094" s="2"/>
      <c r="BY1094" s="2"/>
      <c r="BZ1094" s="2"/>
      <c r="CA1094" s="2"/>
      <c r="CI1094"/>
      <c r="CJ1094"/>
      <c r="CK1094"/>
      <c r="CL1094"/>
      <c r="CM1094"/>
      <c r="CN1094"/>
      <c r="CO1094"/>
      <c r="CP1094"/>
      <c r="CQ1094"/>
      <c r="CR1094"/>
      <c r="CS1094"/>
      <c r="CT1094"/>
      <c r="CU1094"/>
      <c r="CV1094"/>
      <c r="CW1094"/>
      <c r="CX1094"/>
    </row>
    <row r="1095" spans="2:102" x14ac:dyDescent="0.35">
      <c r="B1095" s="70" t="str">
        <f t="shared" ref="B1095:F1095" si="307">B88</f>
        <v/>
      </c>
      <c r="C1095" s="166" t="str">
        <f t="shared" si="307"/>
        <v/>
      </c>
      <c r="D1095" s="273" t="str">
        <f t="shared" si="307"/>
        <v/>
      </c>
      <c r="E1095" s="273">
        <f t="shared" si="307"/>
        <v>45016</v>
      </c>
      <c r="F1095" s="273">
        <f t="shared" si="307"/>
        <v>0</v>
      </c>
      <c r="G1095" s="98">
        <f t="shared" si="277"/>
        <v>0</v>
      </c>
      <c r="H1095" s="242">
        <f>IF(G1095=0,0,SUMIFS('Sch A. Input'!$H86:$CJ86,'Sch A. Input'!$H$14:$CJ$14,"Recurring",'Sch A. Input'!$H$13:$CJ$13,"&lt;="&amp;$O$1020,'Sch A. Input'!$H$13:$CJ$13,"&lt;="&amp;$L$11))</f>
        <v>0</v>
      </c>
      <c r="I1095" s="242">
        <f>IF(G1095=0,0,SUMIFS('Sch A. Input'!$H86:$CJ86,'Sch A. Input'!$H$14:$CJ$14,"One-time",'Sch A. Input'!$H$13:$CJ$13,"&lt;="&amp;$O$1020,'Sch A. Input'!$H$13:$CJ$13,"&lt;="&amp;$L$11))</f>
        <v>0</v>
      </c>
      <c r="J1095" s="283">
        <f t="shared" si="288"/>
        <v>0</v>
      </c>
      <c r="K1095" s="242">
        <f t="shared" si="289"/>
        <v>0</v>
      </c>
      <c r="L1095" s="242">
        <f t="shared" si="290"/>
        <v>0</v>
      </c>
      <c r="M1095" s="276">
        <f t="shared" si="183"/>
        <v>0</v>
      </c>
      <c r="N1095" s="281">
        <f t="shared" si="278"/>
        <v>0</v>
      </c>
      <c r="O1095" s="245">
        <f t="shared" si="279"/>
        <v>0</v>
      </c>
      <c r="P1095" s="248"/>
      <c r="Q1095" s="285">
        <f t="shared" si="291"/>
        <v>0</v>
      </c>
      <c r="R1095" s="242">
        <f>IF(Q1095=0,0,SUMIFS('Sch A. Input'!$H86:$CJ86,'Sch A. Input'!$H$14:$CJ$14,"Recurring",'Sch A. Input'!$H$13:$CJ$13,"&lt;="&amp;$L$11,'Sch A. Input'!$H$13:$CJ$13,"&lt;="&amp;$Y$1020,'Sch A. Input'!$H$13:$CJ$13,"&gt;"&amp;$O$1020))</f>
        <v>0</v>
      </c>
      <c r="S1095" s="242">
        <f>IF(Q1095=0,0,SUMIFS('Sch A. Input'!$H86:$CJ86,'Sch A. Input'!$H$14:$CJ$14,"One-time",'Sch A. Input'!$H$13:$CJ$13,"&lt;="&amp;$L$11,'Sch A. Input'!$H$13:$CJ$13,"&lt;="&amp;$Y$1020,'Sch A. Input'!$H$13:$CJ$13,"&gt;"&amp;$O$1020))</f>
        <v>0</v>
      </c>
      <c r="T1095" s="283">
        <f t="shared" si="292"/>
        <v>0</v>
      </c>
      <c r="U1095" s="242">
        <f t="shared" si="293"/>
        <v>0</v>
      </c>
      <c r="V1095" s="242">
        <f t="shared" si="294"/>
        <v>0</v>
      </c>
      <c r="W1095" s="276">
        <f t="shared" si="188"/>
        <v>0</v>
      </c>
      <c r="X1095" s="281">
        <f t="shared" si="280"/>
        <v>0</v>
      </c>
      <c r="Y1095" s="245">
        <f t="shared" si="281"/>
        <v>0</v>
      </c>
      <c r="Z1095" s="248"/>
      <c r="AA1095" s="285">
        <f t="shared" si="295"/>
        <v>0</v>
      </c>
      <c r="AB1095" s="242">
        <f>IF(AA1095=0,0,SUMIFS('Sch A. Input'!$H86:$CJ86,'Sch A. Input'!$H$14:$CJ$14,"Recurring",'Sch A. Input'!$H$13:$CJ$13,"&lt;="&amp;$L$11,'Sch A. Input'!$H$13:$CJ$13,"&lt;="&amp;$AI$1020,'Sch A. Input'!$H$13:$CJ$13,"&gt;"&amp;$Y$1020))</f>
        <v>0</v>
      </c>
      <c r="AC1095" s="242">
        <f>IF(AA1095=0,0,SUMIFS('Sch A. Input'!$H86:$CJ86,'Sch A. Input'!$H$14:$CJ$14,"One-time",'Sch A. Input'!$H$13:$CJ$13,"&lt;="&amp;$L$11,'Sch A. Input'!$H$13:$CJ$13,"&lt;="&amp;$AI$1020,'Sch A. Input'!$H$13:$CJ$13,"&gt;"&amp;$Y$1020))</f>
        <v>0</v>
      </c>
      <c r="AD1095" s="283">
        <f t="shared" si="296"/>
        <v>0</v>
      </c>
      <c r="AE1095" s="242">
        <f t="shared" si="297"/>
        <v>0</v>
      </c>
      <c r="AF1095" s="242">
        <f t="shared" si="298"/>
        <v>0</v>
      </c>
      <c r="AG1095" s="276">
        <f t="shared" si="193"/>
        <v>0</v>
      </c>
      <c r="AH1095" s="281">
        <f t="shared" si="282"/>
        <v>0</v>
      </c>
      <c r="AI1095" s="245">
        <f t="shared" si="283"/>
        <v>0</v>
      </c>
      <c r="AK1095" s="285">
        <f t="shared" si="299"/>
        <v>0</v>
      </c>
      <c r="AL1095" s="242">
        <f>IF(AK1095=0,0,SUMIFS('Sch A. Input'!$H86:$CJ86,'Sch A. Input'!$H$14:$CJ$14,"Recurring",'Sch A. Input'!$H$13:$CJ$13,"&lt;="&amp;$L$11,'Sch A. Input'!$H$13:$CJ$13,"&lt;="&amp;$AS$1020,'Sch A. Input'!$H$13:$CJ$13,"&gt;"&amp;$AI$1020))</f>
        <v>0</v>
      </c>
      <c r="AM1095" s="242">
        <f>IF(AK1095=0,0,SUMIFS('Sch A. Input'!$H86:$CJ86,'Sch A. Input'!$H$14:$CJ$14,"One-time",'Sch A. Input'!$H$13:$CJ$13,"&lt;="&amp;$L$11,'Sch A. Input'!$H$13:$CJ$13,"&lt;="&amp;$AS$1020,'Sch A. Input'!$H$13:$CJ$13,"&gt;"&amp;$AI$1020))</f>
        <v>0</v>
      </c>
      <c r="AN1095" s="283">
        <f t="shared" si="300"/>
        <v>0</v>
      </c>
      <c r="AO1095" s="242">
        <f t="shared" si="301"/>
        <v>0</v>
      </c>
      <c r="AP1095" s="242">
        <f t="shared" si="302"/>
        <v>0</v>
      </c>
      <c r="AQ1095" s="276">
        <f t="shared" si="198"/>
        <v>0</v>
      </c>
      <c r="AR1095" s="281">
        <f t="shared" si="284"/>
        <v>0</v>
      </c>
      <c r="AS1095" s="245">
        <f t="shared" si="285"/>
        <v>0</v>
      </c>
      <c r="AY1095" s="160"/>
      <c r="AZ1095" s="160"/>
      <c r="BK1095" s="2"/>
      <c r="BL1095" s="2"/>
      <c r="BM1095" s="2"/>
      <c r="BN1095" s="2"/>
      <c r="BO1095" s="2"/>
      <c r="BP1095" s="2"/>
      <c r="BQ1095" s="2"/>
      <c r="BR1095" s="2"/>
      <c r="BS1095" s="2"/>
      <c r="BT1095" s="2"/>
      <c r="BU1095" s="2"/>
      <c r="BV1095" s="2"/>
      <c r="BW1095" s="2"/>
      <c r="BX1095" s="2"/>
      <c r="BY1095" s="2"/>
      <c r="BZ1095" s="2"/>
      <c r="CA1095" s="2"/>
      <c r="CI1095"/>
      <c r="CJ1095"/>
      <c r="CK1095"/>
      <c r="CL1095"/>
      <c r="CM1095"/>
      <c r="CN1095"/>
      <c r="CO1095"/>
      <c r="CP1095"/>
      <c r="CQ1095"/>
      <c r="CR1095"/>
      <c r="CS1095"/>
      <c r="CT1095"/>
      <c r="CU1095"/>
      <c r="CV1095"/>
      <c r="CW1095"/>
      <c r="CX1095"/>
    </row>
    <row r="1096" spans="2:102" x14ac:dyDescent="0.35">
      <c r="B1096" s="70" t="str">
        <f t="shared" ref="B1096:F1096" si="308">B89</f>
        <v/>
      </c>
      <c r="C1096" s="166" t="str">
        <f t="shared" si="308"/>
        <v/>
      </c>
      <c r="D1096" s="273" t="str">
        <f t="shared" si="308"/>
        <v/>
      </c>
      <c r="E1096" s="273">
        <f t="shared" si="308"/>
        <v>45016</v>
      </c>
      <c r="F1096" s="273">
        <f t="shared" si="308"/>
        <v>0</v>
      </c>
      <c r="G1096" s="98">
        <f t="shared" si="277"/>
        <v>0</v>
      </c>
      <c r="H1096" s="242">
        <f>IF(G1096=0,0,SUMIFS('Sch A. Input'!$H87:$CJ87,'Sch A. Input'!$H$14:$CJ$14,"Recurring",'Sch A. Input'!$H$13:$CJ$13,"&lt;="&amp;$O$1020,'Sch A. Input'!$H$13:$CJ$13,"&lt;="&amp;$L$11))</f>
        <v>0</v>
      </c>
      <c r="I1096" s="242">
        <f>IF(G1096=0,0,SUMIFS('Sch A. Input'!$H87:$CJ87,'Sch A. Input'!$H$14:$CJ$14,"One-time",'Sch A. Input'!$H$13:$CJ$13,"&lt;="&amp;$O$1020,'Sch A. Input'!$H$13:$CJ$13,"&lt;="&amp;$L$11))</f>
        <v>0</v>
      </c>
      <c r="J1096" s="283">
        <f t="shared" si="288"/>
        <v>0</v>
      </c>
      <c r="K1096" s="242">
        <f t="shared" si="289"/>
        <v>0</v>
      </c>
      <c r="L1096" s="242">
        <f t="shared" si="290"/>
        <v>0</v>
      </c>
      <c r="M1096" s="276">
        <f t="shared" si="183"/>
        <v>0</v>
      </c>
      <c r="N1096" s="281">
        <f t="shared" si="278"/>
        <v>0</v>
      </c>
      <c r="O1096" s="245">
        <f t="shared" si="279"/>
        <v>0</v>
      </c>
      <c r="P1096" s="248"/>
      <c r="Q1096" s="285">
        <f t="shared" si="291"/>
        <v>0</v>
      </c>
      <c r="R1096" s="242">
        <f>IF(Q1096=0,0,SUMIFS('Sch A. Input'!$H87:$CJ87,'Sch A. Input'!$H$14:$CJ$14,"Recurring",'Sch A. Input'!$H$13:$CJ$13,"&lt;="&amp;$L$11,'Sch A. Input'!$H$13:$CJ$13,"&lt;="&amp;$Y$1020,'Sch A. Input'!$H$13:$CJ$13,"&gt;"&amp;$O$1020))</f>
        <v>0</v>
      </c>
      <c r="S1096" s="242">
        <f>IF(Q1096=0,0,SUMIFS('Sch A. Input'!$H87:$CJ87,'Sch A. Input'!$H$14:$CJ$14,"One-time",'Sch A. Input'!$H$13:$CJ$13,"&lt;="&amp;$L$11,'Sch A. Input'!$H$13:$CJ$13,"&lt;="&amp;$Y$1020,'Sch A. Input'!$H$13:$CJ$13,"&gt;"&amp;$O$1020))</f>
        <v>0</v>
      </c>
      <c r="T1096" s="283">
        <f t="shared" si="292"/>
        <v>0</v>
      </c>
      <c r="U1096" s="242">
        <f t="shared" si="293"/>
        <v>0</v>
      </c>
      <c r="V1096" s="242">
        <f t="shared" si="294"/>
        <v>0</v>
      </c>
      <c r="W1096" s="276">
        <f t="shared" si="188"/>
        <v>0</v>
      </c>
      <c r="X1096" s="281">
        <f t="shared" si="280"/>
        <v>0</v>
      </c>
      <c r="Y1096" s="245">
        <f t="shared" si="281"/>
        <v>0</v>
      </c>
      <c r="Z1096" s="248"/>
      <c r="AA1096" s="285">
        <f t="shared" si="295"/>
        <v>0</v>
      </c>
      <c r="AB1096" s="242">
        <f>IF(AA1096=0,0,SUMIFS('Sch A. Input'!$H87:$CJ87,'Sch A. Input'!$H$14:$CJ$14,"Recurring",'Sch A. Input'!$H$13:$CJ$13,"&lt;="&amp;$L$11,'Sch A. Input'!$H$13:$CJ$13,"&lt;="&amp;$AI$1020,'Sch A. Input'!$H$13:$CJ$13,"&gt;"&amp;$Y$1020))</f>
        <v>0</v>
      </c>
      <c r="AC1096" s="242">
        <f>IF(AA1096=0,0,SUMIFS('Sch A. Input'!$H87:$CJ87,'Sch A. Input'!$H$14:$CJ$14,"One-time",'Sch A. Input'!$H$13:$CJ$13,"&lt;="&amp;$L$11,'Sch A. Input'!$H$13:$CJ$13,"&lt;="&amp;$AI$1020,'Sch A. Input'!$H$13:$CJ$13,"&gt;"&amp;$Y$1020))</f>
        <v>0</v>
      </c>
      <c r="AD1096" s="283">
        <f t="shared" si="296"/>
        <v>0</v>
      </c>
      <c r="AE1096" s="242">
        <f t="shared" si="297"/>
        <v>0</v>
      </c>
      <c r="AF1096" s="242">
        <f t="shared" si="298"/>
        <v>0</v>
      </c>
      <c r="AG1096" s="276">
        <f t="shared" si="193"/>
        <v>0</v>
      </c>
      <c r="AH1096" s="281">
        <f t="shared" si="282"/>
        <v>0</v>
      </c>
      <c r="AI1096" s="245">
        <f t="shared" si="283"/>
        <v>0</v>
      </c>
      <c r="AK1096" s="285">
        <f t="shared" si="299"/>
        <v>0</v>
      </c>
      <c r="AL1096" s="242">
        <f>IF(AK1096=0,0,SUMIFS('Sch A. Input'!$H87:$CJ87,'Sch A. Input'!$H$14:$CJ$14,"Recurring",'Sch A. Input'!$H$13:$CJ$13,"&lt;="&amp;$L$11,'Sch A. Input'!$H$13:$CJ$13,"&lt;="&amp;$AS$1020,'Sch A. Input'!$H$13:$CJ$13,"&gt;"&amp;$AI$1020))</f>
        <v>0</v>
      </c>
      <c r="AM1096" s="242">
        <f>IF(AK1096=0,0,SUMIFS('Sch A. Input'!$H87:$CJ87,'Sch A. Input'!$H$14:$CJ$14,"One-time",'Sch A. Input'!$H$13:$CJ$13,"&lt;="&amp;$L$11,'Sch A. Input'!$H$13:$CJ$13,"&lt;="&amp;$AS$1020,'Sch A. Input'!$H$13:$CJ$13,"&gt;"&amp;$AI$1020))</f>
        <v>0</v>
      </c>
      <c r="AN1096" s="283">
        <f t="shared" si="300"/>
        <v>0</v>
      </c>
      <c r="AO1096" s="242">
        <f t="shared" si="301"/>
        <v>0</v>
      </c>
      <c r="AP1096" s="242">
        <f t="shared" si="302"/>
        <v>0</v>
      </c>
      <c r="AQ1096" s="276">
        <f t="shared" si="198"/>
        <v>0</v>
      </c>
      <c r="AR1096" s="281">
        <f t="shared" si="284"/>
        <v>0</v>
      </c>
      <c r="AS1096" s="245">
        <f t="shared" si="285"/>
        <v>0</v>
      </c>
      <c r="AY1096" s="160"/>
      <c r="AZ1096" s="160"/>
      <c r="BK1096" s="2"/>
      <c r="BL1096" s="2"/>
      <c r="BM1096" s="2"/>
      <c r="BN1096" s="2"/>
      <c r="BO1096" s="2"/>
      <c r="BP1096" s="2"/>
      <c r="BQ1096" s="2"/>
      <c r="BR1096" s="2"/>
      <c r="BS1096" s="2"/>
      <c r="BT1096" s="2"/>
      <c r="BU1096" s="2"/>
      <c r="BV1096" s="2"/>
      <c r="BW1096" s="2"/>
      <c r="BX1096" s="2"/>
      <c r="BY1096" s="2"/>
      <c r="BZ1096" s="2"/>
      <c r="CA1096" s="2"/>
      <c r="CI1096"/>
      <c r="CJ1096"/>
      <c r="CK1096"/>
      <c r="CL1096"/>
      <c r="CM1096"/>
      <c r="CN1096"/>
      <c r="CO1096"/>
      <c r="CP1096"/>
      <c r="CQ1096"/>
      <c r="CR1096"/>
      <c r="CS1096"/>
      <c r="CT1096"/>
      <c r="CU1096"/>
      <c r="CV1096"/>
      <c r="CW1096"/>
      <c r="CX1096"/>
    </row>
    <row r="1097" spans="2:102" x14ac:dyDescent="0.35">
      <c r="B1097" s="70" t="str">
        <f t="shared" ref="B1097:F1097" si="309">B90</f>
        <v/>
      </c>
      <c r="C1097" s="166" t="str">
        <f t="shared" si="309"/>
        <v/>
      </c>
      <c r="D1097" s="273" t="str">
        <f t="shared" si="309"/>
        <v/>
      </c>
      <c r="E1097" s="273">
        <f t="shared" si="309"/>
        <v>45016</v>
      </c>
      <c r="F1097" s="273">
        <f t="shared" si="309"/>
        <v>0</v>
      </c>
      <c r="G1097" s="98">
        <f t="shared" si="277"/>
        <v>0</v>
      </c>
      <c r="H1097" s="242">
        <f>IF(G1097=0,0,SUMIFS('Sch A. Input'!$H88:$CJ88,'Sch A. Input'!$H$14:$CJ$14,"Recurring",'Sch A. Input'!$H$13:$CJ$13,"&lt;="&amp;$O$1020,'Sch A. Input'!$H$13:$CJ$13,"&lt;="&amp;$L$11))</f>
        <v>0</v>
      </c>
      <c r="I1097" s="242">
        <f>IF(G1097=0,0,SUMIFS('Sch A. Input'!$H88:$CJ88,'Sch A. Input'!$H$14:$CJ$14,"One-time",'Sch A. Input'!$H$13:$CJ$13,"&lt;="&amp;$O$1020,'Sch A. Input'!$H$13:$CJ$13,"&lt;="&amp;$L$11))</f>
        <v>0</v>
      </c>
      <c r="J1097" s="283">
        <f t="shared" si="288"/>
        <v>0</v>
      </c>
      <c r="K1097" s="242">
        <f t="shared" si="289"/>
        <v>0</v>
      </c>
      <c r="L1097" s="242">
        <f t="shared" si="290"/>
        <v>0</v>
      </c>
      <c r="M1097" s="276">
        <f t="shared" si="183"/>
        <v>0</v>
      </c>
      <c r="N1097" s="281">
        <f t="shared" si="278"/>
        <v>0</v>
      </c>
      <c r="O1097" s="245">
        <f t="shared" si="279"/>
        <v>0</v>
      </c>
      <c r="P1097" s="248"/>
      <c r="Q1097" s="285">
        <f t="shared" si="291"/>
        <v>0</v>
      </c>
      <c r="R1097" s="242">
        <f>IF(Q1097=0,0,SUMIFS('Sch A. Input'!$H88:$CJ88,'Sch A. Input'!$H$14:$CJ$14,"Recurring",'Sch A. Input'!$H$13:$CJ$13,"&lt;="&amp;$L$11,'Sch A. Input'!$H$13:$CJ$13,"&lt;="&amp;$Y$1020,'Sch A. Input'!$H$13:$CJ$13,"&gt;"&amp;$O$1020))</f>
        <v>0</v>
      </c>
      <c r="S1097" s="242">
        <f>IF(Q1097=0,0,SUMIFS('Sch A. Input'!$H88:$CJ88,'Sch A. Input'!$H$14:$CJ$14,"One-time",'Sch A. Input'!$H$13:$CJ$13,"&lt;="&amp;$L$11,'Sch A. Input'!$H$13:$CJ$13,"&lt;="&amp;$Y$1020,'Sch A. Input'!$H$13:$CJ$13,"&gt;"&amp;$O$1020))</f>
        <v>0</v>
      </c>
      <c r="T1097" s="283">
        <f t="shared" si="292"/>
        <v>0</v>
      </c>
      <c r="U1097" s="242">
        <f t="shared" si="293"/>
        <v>0</v>
      </c>
      <c r="V1097" s="242">
        <f t="shared" si="294"/>
        <v>0</v>
      </c>
      <c r="W1097" s="276">
        <f t="shared" si="188"/>
        <v>0</v>
      </c>
      <c r="X1097" s="281">
        <f t="shared" si="280"/>
        <v>0</v>
      </c>
      <c r="Y1097" s="245">
        <f t="shared" si="281"/>
        <v>0</v>
      </c>
      <c r="Z1097" s="248"/>
      <c r="AA1097" s="285">
        <f t="shared" si="295"/>
        <v>0</v>
      </c>
      <c r="AB1097" s="242">
        <f>IF(AA1097=0,0,SUMIFS('Sch A. Input'!$H88:$CJ88,'Sch A. Input'!$H$14:$CJ$14,"Recurring",'Sch A. Input'!$H$13:$CJ$13,"&lt;="&amp;$L$11,'Sch A. Input'!$H$13:$CJ$13,"&lt;="&amp;$AI$1020,'Sch A. Input'!$H$13:$CJ$13,"&gt;"&amp;$Y$1020))</f>
        <v>0</v>
      </c>
      <c r="AC1097" s="242">
        <f>IF(AA1097=0,0,SUMIFS('Sch A. Input'!$H88:$CJ88,'Sch A. Input'!$H$14:$CJ$14,"One-time",'Sch A. Input'!$H$13:$CJ$13,"&lt;="&amp;$L$11,'Sch A. Input'!$H$13:$CJ$13,"&lt;="&amp;$AI$1020,'Sch A. Input'!$H$13:$CJ$13,"&gt;"&amp;$Y$1020))</f>
        <v>0</v>
      </c>
      <c r="AD1097" s="283">
        <f t="shared" si="296"/>
        <v>0</v>
      </c>
      <c r="AE1097" s="242">
        <f t="shared" si="297"/>
        <v>0</v>
      </c>
      <c r="AF1097" s="242">
        <f t="shared" si="298"/>
        <v>0</v>
      </c>
      <c r="AG1097" s="276">
        <f t="shared" si="193"/>
        <v>0</v>
      </c>
      <c r="AH1097" s="281">
        <f t="shared" si="282"/>
        <v>0</v>
      </c>
      <c r="AI1097" s="245">
        <f t="shared" si="283"/>
        <v>0</v>
      </c>
      <c r="AK1097" s="285">
        <f t="shared" si="299"/>
        <v>0</v>
      </c>
      <c r="AL1097" s="242">
        <f>IF(AK1097=0,0,SUMIFS('Sch A. Input'!$H88:$CJ88,'Sch A. Input'!$H$14:$CJ$14,"Recurring",'Sch A. Input'!$H$13:$CJ$13,"&lt;="&amp;$L$11,'Sch A. Input'!$H$13:$CJ$13,"&lt;="&amp;$AS$1020,'Sch A. Input'!$H$13:$CJ$13,"&gt;"&amp;$AI$1020))</f>
        <v>0</v>
      </c>
      <c r="AM1097" s="242">
        <f>IF(AK1097=0,0,SUMIFS('Sch A. Input'!$H88:$CJ88,'Sch A. Input'!$H$14:$CJ$14,"One-time",'Sch A. Input'!$H$13:$CJ$13,"&lt;="&amp;$L$11,'Sch A. Input'!$H$13:$CJ$13,"&lt;="&amp;$AS$1020,'Sch A. Input'!$H$13:$CJ$13,"&gt;"&amp;$AI$1020))</f>
        <v>0</v>
      </c>
      <c r="AN1097" s="283">
        <f t="shared" si="300"/>
        <v>0</v>
      </c>
      <c r="AO1097" s="242">
        <f t="shared" si="301"/>
        <v>0</v>
      </c>
      <c r="AP1097" s="242">
        <f t="shared" si="302"/>
        <v>0</v>
      </c>
      <c r="AQ1097" s="276">
        <f t="shared" si="198"/>
        <v>0</v>
      </c>
      <c r="AR1097" s="281">
        <f t="shared" si="284"/>
        <v>0</v>
      </c>
      <c r="AS1097" s="245">
        <f t="shared" si="285"/>
        <v>0</v>
      </c>
      <c r="AY1097" s="160"/>
      <c r="AZ1097" s="160"/>
      <c r="BK1097" s="2"/>
      <c r="BL1097" s="2"/>
      <c r="BM1097" s="2"/>
      <c r="BN1097" s="2"/>
      <c r="BO1097" s="2"/>
      <c r="BP1097" s="2"/>
      <c r="BQ1097" s="2"/>
      <c r="BR1097" s="2"/>
      <c r="BS1097" s="2"/>
      <c r="BT1097" s="2"/>
      <c r="BU1097" s="2"/>
      <c r="BV1097" s="2"/>
      <c r="BW1097" s="2"/>
      <c r="BX1097" s="2"/>
      <c r="BY1097" s="2"/>
      <c r="BZ1097" s="2"/>
      <c r="CA1097" s="2"/>
      <c r="CI1097"/>
      <c r="CJ1097"/>
      <c r="CK1097"/>
      <c r="CL1097"/>
      <c r="CM1097"/>
      <c r="CN1097"/>
      <c r="CO1097"/>
      <c r="CP1097"/>
      <c r="CQ1097"/>
      <c r="CR1097"/>
      <c r="CS1097"/>
      <c r="CT1097"/>
      <c r="CU1097"/>
      <c r="CV1097"/>
      <c r="CW1097"/>
      <c r="CX1097"/>
    </row>
    <row r="1098" spans="2:102" x14ac:dyDescent="0.35">
      <c r="B1098" s="70" t="str">
        <f t="shared" ref="B1098:F1098" si="310">B91</f>
        <v/>
      </c>
      <c r="C1098" s="166" t="str">
        <f t="shared" si="310"/>
        <v/>
      </c>
      <c r="D1098" s="273" t="str">
        <f t="shared" si="310"/>
        <v/>
      </c>
      <c r="E1098" s="273">
        <f t="shared" si="310"/>
        <v>45016</v>
      </c>
      <c r="F1098" s="273">
        <f t="shared" si="310"/>
        <v>0</v>
      </c>
      <c r="G1098" s="98">
        <f t="shared" si="277"/>
        <v>0</v>
      </c>
      <c r="H1098" s="242">
        <f>IF(G1098=0,0,SUMIFS('Sch A. Input'!$H89:$CJ89,'Sch A. Input'!$H$14:$CJ$14,"Recurring",'Sch A. Input'!$H$13:$CJ$13,"&lt;="&amp;$O$1020,'Sch A. Input'!$H$13:$CJ$13,"&lt;="&amp;$L$11))</f>
        <v>0</v>
      </c>
      <c r="I1098" s="242">
        <f>IF(G1098=0,0,SUMIFS('Sch A. Input'!$H89:$CJ89,'Sch A. Input'!$H$14:$CJ$14,"One-time",'Sch A. Input'!$H$13:$CJ$13,"&lt;="&amp;$O$1020,'Sch A. Input'!$H$13:$CJ$13,"&lt;="&amp;$L$11))</f>
        <v>0</v>
      </c>
      <c r="J1098" s="283">
        <f t="shared" si="288"/>
        <v>0</v>
      </c>
      <c r="K1098" s="242">
        <f t="shared" si="289"/>
        <v>0</v>
      </c>
      <c r="L1098" s="242">
        <f t="shared" si="290"/>
        <v>0</v>
      </c>
      <c r="M1098" s="276">
        <f t="shared" si="183"/>
        <v>0</v>
      </c>
      <c r="N1098" s="281">
        <f t="shared" si="278"/>
        <v>0</v>
      </c>
      <c r="O1098" s="245">
        <f t="shared" si="279"/>
        <v>0</v>
      </c>
      <c r="P1098" s="248"/>
      <c r="Q1098" s="285">
        <f t="shared" si="291"/>
        <v>0</v>
      </c>
      <c r="R1098" s="242">
        <f>IF(Q1098=0,0,SUMIFS('Sch A. Input'!$H89:$CJ89,'Sch A. Input'!$H$14:$CJ$14,"Recurring",'Sch A. Input'!$H$13:$CJ$13,"&lt;="&amp;$L$11,'Sch A. Input'!$H$13:$CJ$13,"&lt;="&amp;$Y$1020,'Sch A. Input'!$H$13:$CJ$13,"&gt;"&amp;$O$1020))</f>
        <v>0</v>
      </c>
      <c r="S1098" s="242">
        <f>IF(Q1098=0,0,SUMIFS('Sch A. Input'!$H89:$CJ89,'Sch A. Input'!$H$14:$CJ$14,"One-time",'Sch A. Input'!$H$13:$CJ$13,"&lt;="&amp;$L$11,'Sch A. Input'!$H$13:$CJ$13,"&lt;="&amp;$Y$1020,'Sch A. Input'!$H$13:$CJ$13,"&gt;"&amp;$O$1020))</f>
        <v>0</v>
      </c>
      <c r="T1098" s="283">
        <f t="shared" si="292"/>
        <v>0</v>
      </c>
      <c r="U1098" s="242">
        <f t="shared" si="293"/>
        <v>0</v>
      </c>
      <c r="V1098" s="242">
        <f t="shared" si="294"/>
        <v>0</v>
      </c>
      <c r="W1098" s="276">
        <f t="shared" si="188"/>
        <v>0</v>
      </c>
      <c r="X1098" s="281">
        <f t="shared" si="280"/>
        <v>0</v>
      </c>
      <c r="Y1098" s="245">
        <f t="shared" si="281"/>
        <v>0</v>
      </c>
      <c r="Z1098" s="248"/>
      <c r="AA1098" s="285">
        <f t="shared" si="295"/>
        <v>0</v>
      </c>
      <c r="AB1098" s="242">
        <f>IF(AA1098=0,0,SUMIFS('Sch A. Input'!$H89:$CJ89,'Sch A. Input'!$H$14:$CJ$14,"Recurring",'Sch A. Input'!$H$13:$CJ$13,"&lt;="&amp;$L$11,'Sch A. Input'!$H$13:$CJ$13,"&lt;="&amp;$AI$1020,'Sch A. Input'!$H$13:$CJ$13,"&gt;"&amp;$Y$1020))</f>
        <v>0</v>
      </c>
      <c r="AC1098" s="242">
        <f>IF(AA1098=0,0,SUMIFS('Sch A. Input'!$H89:$CJ89,'Sch A. Input'!$H$14:$CJ$14,"One-time",'Sch A. Input'!$H$13:$CJ$13,"&lt;="&amp;$L$11,'Sch A. Input'!$H$13:$CJ$13,"&lt;="&amp;$AI$1020,'Sch A. Input'!$H$13:$CJ$13,"&gt;"&amp;$Y$1020))</f>
        <v>0</v>
      </c>
      <c r="AD1098" s="283">
        <f t="shared" si="296"/>
        <v>0</v>
      </c>
      <c r="AE1098" s="242">
        <f t="shared" si="297"/>
        <v>0</v>
      </c>
      <c r="AF1098" s="242">
        <f t="shared" si="298"/>
        <v>0</v>
      </c>
      <c r="AG1098" s="276">
        <f t="shared" si="193"/>
        <v>0</v>
      </c>
      <c r="AH1098" s="281">
        <f t="shared" si="282"/>
        <v>0</v>
      </c>
      <c r="AI1098" s="245">
        <f t="shared" si="283"/>
        <v>0</v>
      </c>
      <c r="AK1098" s="285">
        <f t="shared" si="299"/>
        <v>0</v>
      </c>
      <c r="AL1098" s="242">
        <f>IF(AK1098=0,0,SUMIFS('Sch A. Input'!$H89:$CJ89,'Sch A. Input'!$H$14:$CJ$14,"Recurring",'Sch A. Input'!$H$13:$CJ$13,"&lt;="&amp;$L$11,'Sch A. Input'!$H$13:$CJ$13,"&lt;="&amp;$AS$1020,'Sch A. Input'!$H$13:$CJ$13,"&gt;"&amp;$AI$1020))</f>
        <v>0</v>
      </c>
      <c r="AM1098" s="242">
        <f>IF(AK1098=0,0,SUMIFS('Sch A. Input'!$H89:$CJ89,'Sch A. Input'!$H$14:$CJ$14,"One-time",'Sch A. Input'!$H$13:$CJ$13,"&lt;="&amp;$L$11,'Sch A. Input'!$H$13:$CJ$13,"&lt;="&amp;$AS$1020,'Sch A. Input'!$H$13:$CJ$13,"&gt;"&amp;$AI$1020))</f>
        <v>0</v>
      </c>
      <c r="AN1098" s="283">
        <f t="shared" si="300"/>
        <v>0</v>
      </c>
      <c r="AO1098" s="242">
        <f t="shared" si="301"/>
        <v>0</v>
      </c>
      <c r="AP1098" s="242">
        <f t="shared" si="302"/>
        <v>0</v>
      </c>
      <c r="AQ1098" s="276">
        <f t="shared" si="198"/>
        <v>0</v>
      </c>
      <c r="AR1098" s="281">
        <f t="shared" si="284"/>
        <v>0</v>
      </c>
      <c r="AS1098" s="245">
        <f t="shared" si="285"/>
        <v>0</v>
      </c>
      <c r="AY1098" s="160"/>
      <c r="AZ1098" s="160"/>
      <c r="BK1098" s="2"/>
      <c r="BL1098" s="2"/>
      <c r="BM1098" s="2"/>
      <c r="BN1098" s="2"/>
      <c r="BO1098" s="2"/>
      <c r="BP1098" s="2"/>
      <c r="BQ1098" s="2"/>
      <c r="BR1098" s="2"/>
      <c r="BS1098" s="2"/>
      <c r="BT1098" s="2"/>
      <c r="BU1098" s="2"/>
      <c r="BV1098" s="2"/>
      <c r="BW1098" s="2"/>
      <c r="BX1098" s="2"/>
      <c r="BY1098" s="2"/>
      <c r="BZ1098" s="2"/>
      <c r="CA1098" s="2"/>
      <c r="CI1098"/>
      <c r="CJ1098"/>
      <c r="CK1098"/>
      <c r="CL1098"/>
      <c r="CM1098"/>
      <c r="CN1098"/>
      <c r="CO1098"/>
      <c r="CP1098"/>
      <c r="CQ1098"/>
      <c r="CR1098"/>
      <c r="CS1098"/>
      <c r="CT1098"/>
      <c r="CU1098"/>
      <c r="CV1098"/>
      <c r="CW1098"/>
      <c r="CX1098"/>
    </row>
    <row r="1099" spans="2:102" x14ac:dyDescent="0.35">
      <c r="B1099" s="70" t="str">
        <f t="shared" ref="B1099:F1099" si="311">B92</f>
        <v/>
      </c>
      <c r="C1099" s="166" t="str">
        <f t="shared" si="311"/>
        <v/>
      </c>
      <c r="D1099" s="273" t="str">
        <f t="shared" si="311"/>
        <v/>
      </c>
      <c r="E1099" s="273">
        <f t="shared" si="311"/>
        <v>45016</v>
      </c>
      <c r="F1099" s="273">
        <f t="shared" si="311"/>
        <v>0</v>
      </c>
      <c r="G1099" s="98">
        <f t="shared" si="277"/>
        <v>0</v>
      </c>
      <c r="H1099" s="242">
        <f>IF(G1099=0,0,SUMIFS('Sch A. Input'!$H90:$CJ90,'Sch A. Input'!$H$14:$CJ$14,"Recurring",'Sch A. Input'!$H$13:$CJ$13,"&lt;="&amp;$O$1020,'Sch A. Input'!$H$13:$CJ$13,"&lt;="&amp;$L$11))</f>
        <v>0</v>
      </c>
      <c r="I1099" s="242">
        <f>IF(G1099=0,0,SUMIFS('Sch A. Input'!$H90:$CJ90,'Sch A. Input'!$H$14:$CJ$14,"One-time",'Sch A. Input'!$H$13:$CJ$13,"&lt;="&amp;$O$1020,'Sch A. Input'!$H$13:$CJ$13,"&lt;="&amp;$L$11))</f>
        <v>0</v>
      </c>
      <c r="J1099" s="283">
        <f t="shared" si="288"/>
        <v>0</v>
      </c>
      <c r="K1099" s="242">
        <f t="shared" si="289"/>
        <v>0</v>
      </c>
      <c r="L1099" s="242">
        <f t="shared" si="290"/>
        <v>0</v>
      </c>
      <c r="M1099" s="276">
        <f t="shared" si="183"/>
        <v>0</v>
      </c>
      <c r="N1099" s="281">
        <f t="shared" si="278"/>
        <v>0</v>
      </c>
      <c r="O1099" s="245">
        <f t="shared" si="279"/>
        <v>0</v>
      </c>
      <c r="P1099" s="248"/>
      <c r="Q1099" s="285">
        <f t="shared" si="291"/>
        <v>0</v>
      </c>
      <c r="R1099" s="242">
        <f>IF(Q1099=0,0,SUMIFS('Sch A. Input'!$H90:$CJ90,'Sch A. Input'!$H$14:$CJ$14,"Recurring",'Sch A. Input'!$H$13:$CJ$13,"&lt;="&amp;$L$11,'Sch A. Input'!$H$13:$CJ$13,"&lt;="&amp;$Y$1020,'Sch A. Input'!$H$13:$CJ$13,"&gt;"&amp;$O$1020))</f>
        <v>0</v>
      </c>
      <c r="S1099" s="242">
        <f>IF(Q1099=0,0,SUMIFS('Sch A. Input'!$H90:$CJ90,'Sch A. Input'!$H$14:$CJ$14,"One-time",'Sch A. Input'!$H$13:$CJ$13,"&lt;="&amp;$L$11,'Sch A. Input'!$H$13:$CJ$13,"&lt;="&amp;$Y$1020,'Sch A. Input'!$H$13:$CJ$13,"&gt;"&amp;$O$1020))</f>
        <v>0</v>
      </c>
      <c r="T1099" s="283">
        <f t="shared" si="292"/>
        <v>0</v>
      </c>
      <c r="U1099" s="242">
        <f t="shared" si="293"/>
        <v>0</v>
      </c>
      <c r="V1099" s="242">
        <f t="shared" si="294"/>
        <v>0</v>
      </c>
      <c r="W1099" s="276">
        <f t="shared" si="188"/>
        <v>0</v>
      </c>
      <c r="X1099" s="281">
        <f t="shared" si="280"/>
        <v>0</v>
      </c>
      <c r="Y1099" s="245">
        <f t="shared" si="281"/>
        <v>0</v>
      </c>
      <c r="Z1099" s="248"/>
      <c r="AA1099" s="285">
        <f t="shared" si="295"/>
        <v>0</v>
      </c>
      <c r="AB1099" s="242">
        <f>IF(AA1099=0,0,SUMIFS('Sch A. Input'!$H90:$CJ90,'Sch A. Input'!$H$14:$CJ$14,"Recurring",'Sch A. Input'!$H$13:$CJ$13,"&lt;="&amp;$L$11,'Sch A. Input'!$H$13:$CJ$13,"&lt;="&amp;$AI$1020,'Sch A. Input'!$H$13:$CJ$13,"&gt;"&amp;$Y$1020))</f>
        <v>0</v>
      </c>
      <c r="AC1099" s="242">
        <f>IF(AA1099=0,0,SUMIFS('Sch A. Input'!$H90:$CJ90,'Sch A. Input'!$H$14:$CJ$14,"One-time",'Sch A. Input'!$H$13:$CJ$13,"&lt;="&amp;$L$11,'Sch A. Input'!$H$13:$CJ$13,"&lt;="&amp;$AI$1020,'Sch A. Input'!$H$13:$CJ$13,"&gt;"&amp;$Y$1020))</f>
        <v>0</v>
      </c>
      <c r="AD1099" s="283">
        <f t="shared" si="296"/>
        <v>0</v>
      </c>
      <c r="AE1099" s="242">
        <f t="shared" si="297"/>
        <v>0</v>
      </c>
      <c r="AF1099" s="242">
        <f t="shared" si="298"/>
        <v>0</v>
      </c>
      <c r="AG1099" s="276">
        <f t="shared" si="193"/>
        <v>0</v>
      </c>
      <c r="AH1099" s="281">
        <f t="shared" si="282"/>
        <v>0</v>
      </c>
      <c r="AI1099" s="245">
        <f t="shared" si="283"/>
        <v>0</v>
      </c>
      <c r="AK1099" s="285">
        <f t="shared" si="299"/>
        <v>0</v>
      </c>
      <c r="AL1099" s="242">
        <f>IF(AK1099=0,0,SUMIFS('Sch A. Input'!$H90:$CJ90,'Sch A. Input'!$H$14:$CJ$14,"Recurring",'Sch A. Input'!$H$13:$CJ$13,"&lt;="&amp;$L$11,'Sch A. Input'!$H$13:$CJ$13,"&lt;="&amp;$AS$1020,'Sch A. Input'!$H$13:$CJ$13,"&gt;"&amp;$AI$1020))</f>
        <v>0</v>
      </c>
      <c r="AM1099" s="242">
        <f>IF(AK1099=0,0,SUMIFS('Sch A. Input'!$H90:$CJ90,'Sch A. Input'!$H$14:$CJ$14,"One-time",'Sch A. Input'!$H$13:$CJ$13,"&lt;="&amp;$L$11,'Sch A. Input'!$H$13:$CJ$13,"&lt;="&amp;$AS$1020,'Sch A. Input'!$H$13:$CJ$13,"&gt;"&amp;$AI$1020))</f>
        <v>0</v>
      </c>
      <c r="AN1099" s="283">
        <f t="shared" si="300"/>
        <v>0</v>
      </c>
      <c r="AO1099" s="242">
        <f t="shared" si="301"/>
        <v>0</v>
      </c>
      <c r="AP1099" s="242">
        <f t="shared" si="302"/>
        <v>0</v>
      </c>
      <c r="AQ1099" s="276">
        <f t="shared" si="198"/>
        <v>0</v>
      </c>
      <c r="AR1099" s="281">
        <f t="shared" si="284"/>
        <v>0</v>
      </c>
      <c r="AS1099" s="245">
        <f t="shared" si="285"/>
        <v>0</v>
      </c>
      <c r="AY1099" s="160"/>
      <c r="AZ1099" s="160"/>
      <c r="BK1099" s="2"/>
      <c r="BL1099" s="2"/>
      <c r="BM1099" s="2"/>
      <c r="BN1099" s="2"/>
      <c r="BO1099" s="2"/>
      <c r="BP1099" s="2"/>
      <c r="BQ1099" s="2"/>
      <c r="BR1099" s="2"/>
      <c r="BS1099" s="2"/>
      <c r="BT1099" s="2"/>
      <c r="BU1099" s="2"/>
      <c r="BV1099" s="2"/>
      <c r="BW1099" s="2"/>
      <c r="BX1099" s="2"/>
      <c r="BY1099" s="2"/>
      <c r="BZ1099" s="2"/>
      <c r="CA1099" s="2"/>
      <c r="CI1099"/>
      <c r="CJ1099"/>
      <c r="CK1099"/>
      <c r="CL1099"/>
      <c r="CM1099"/>
      <c r="CN1099"/>
      <c r="CO1099"/>
      <c r="CP1099"/>
      <c r="CQ1099"/>
      <c r="CR1099"/>
      <c r="CS1099"/>
      <c r="CT1099"/>
      <c r="CU1099"/>
      <c r="CV1099"/>
      <c r="CW1099"/>
      <c r="CX1099"/>
    </row>
    <row r="1100" spans="2:102" x14ac:dyDescent="0.35">
      <c r="B1100" s="70" t="str">
        <f t="shared" ref="B1100:F1100" si="312">B93</f>
        <v/>
      </c>
      <c r="C1100" s="166" t="str">
        <f t="shared" si="312"/>
        <v/>
      </c>
      <c r="D1100" s="273" t="str">
        <f t="shared" si="312"/>
        <v/>
      </c>
      <c r="E1100" s="273">
        <f t="shared" si="312"/>
        <v>45016</v>
      </c>
      <c r="F1100" s="273">
        <f t="shared" si="312"/>
        <v>0</v>
      </c>
      <c r="G1100" s="98">
        <f t="shared" si="277"/>
        <v>0</v>
      </c>
      <c r="H1100" s="242">
        <f>IF(G1100=0,0,SUMIFS('Sch A. Input'!$H91:$CJ91,'Sch A. Input'!$H$14:$CJ$14,"Recurring",'Sch A. Input'!$H$13:$CJ$13,"&lt;="&amp;$O$1020,'Sch A. Input'!$H$13:$CJ$13,"&lt;="&amp;$L$11))</f>
        <v>0</v>
      </c>
      <c r="I1100" s="242">
        <f>IF(G1100=0,0,SUMIFS('Sch A. Input'!$H91:$CJ91,'Sch A. Input'!$H$14:$CJ$14,"One-time",'Sch A. Input'!$H$13:$CJ$13,"&lt;="&amp;$O$1020,'Sch A. Input'!$H$13:$CJ$13,"&lt;="&amp;$L$11))</f>
        <v>0</v>
      </c>
      <c r="J1100" s="283">
        <f t="shared" si="288"/>
        <v>0</v>
      </c>
      <c r="K1100" s="242">
        <f t="shared" si="289"/>
        <v>0</v>
      </c>
      <c r="L1100" s="242">
        <f t="shared" si="290"/>
        <v>0</v>
      </c>
      <c r="M1100" s="276">
        <f t="shared" si="183"/>
        <v>0</v>
      </c>
      <c r="N1100" s="281">
        <f t="shared" si="278"/>
        <v>0</v>
      </c>
      <c r="O1100" s="245">
        <f t="shared" si="279"/>
        <v>0</v>
      </c>
      <c r="P1100" s="248"/>
      <c r="Q1100" s="285">
        <f t="shared" si="291"/>
        <v>0</v>
      </c>
      <c r="R1100" s="242">
        <f>IF(Q1100=0,0,SUMIFS('Sch A. Input'!$H91:$CJ91,'Sch A. Input'!$H$14:$CJ$14,"Recurring",'Sch A. Input'!$H$13:$CJ$13,"&lt;="&amp;$L$11,'Sch A. Input'!$H$13:$CJ$13,"&lt;="&amp;$Y$1020,'Sch A. Input'!$H$13:$CJ$13,"&gt;"&amp;$O$1020))</f>
        <v>0</v>
      </c>
      <c r="S1100" s="242">
        <f>IF(Q1100=0,0,SUMIFS('Sch A. Input'!$H91:$CJ91,'Sch A. Input'!$H$14:$CJ$14,"One-time",'Sch A. Input'!$H$13:$CJ$13,"&lt;="&amp;$L$11,'Sch A. Input'!$H$13:$CJ$13,"&lt;="&amp;$Y$1020,'Sch A. Input'!$H$13:$CJ$13,"&gt;"&amp;$O$1020))</f>
        <v>0</v>
      </c>
      <c r="T1100" s="283">
        <f t="shared" si="292"/>
        <v>0</v>
      </c>
      <c r="U1100" s="242">
        <f t="shared" si="293"/>
        <v>0</v>
      </c>
      <c r="V1100" s="242">
        <f t="shared" si="294"/>
        <v>0</v>
      </c>
      <c r="W1100" s="276">
        <f t="shared" si="188"/>
        <v>0</v>
      </c>
      <c r="X1100" s="281">
        <f t="shared" si="280"/>
        <v>0</v>
      </c>
      <c r="Y1100" s="245">
        <f t="shared" si="281"/>
        <v>0</v>
      </c>
      <c r="Z1100" s="248"/>
      <c r="AA1100" s="285">
        <f t="shared" si="295"/>
        <v>0</v>
      </c>
      <c r="AB1100" s="242">
        <f>IF(AA1100=0,0,SUMIFS('Sch A. Input'!$H91:$CJ91,'Sch A. Input'!$H$14:$CJ$14,"Recurring",'Sch A. Input'!$H$13:$CJ$13,"&lt;="&amp;$L$11,'Sch A. Input'!$H$13:$CJ$13,"&lt;="&amp;$AI$1020,'Sch A. Input'!$H$13:$CJ$13,"&gt;"&amp;$Y$1020))</f>
        <v>0</v>
      </c>
      <c r="AC1100" s="242">
        <f>IF(AA1100=0,0,SUMIFS('Sch A. Input'!$H91:$CJ91,'Sch A. Input'!$H$14:$CJ$14,"One-time",'Sch A. Input'!$H$13:$CJ$13,"&lt;="&amp;$L$11,'Sch A. Input'!$H$13:$CJ$13,"&lt;="&amp;$AI$1020,'Sch A. Input'!$H$13:$CJ$13,"&gt;"&amp;$Y$1020))</f>
        <v>0</v>
      </c>
      <c r="AD1100" s="283">
        <f t="shared" si="296"/>
        <v>0</v>
      </c>
      <c r="AE1100" s="242">
        <f t="shared" si="297"/>
        <v>0</v>
      </c>
      <c r="AF1100" s="242">
        <f t="shared" si="298"/>
        <v>0</v>
      </c>
      <c r="AG1100" s="276">
        <f t="shared" si="193"/>
        <v>0</v>
      </c>
      <c r="AH1100" s="281">
        <f t="shared" si="282"/>
        <v>0</v>
      </c>
      <c r="AI1100" s="245">
        <f t="shared" si="283"/>
        <v>0</v>
      </c>
      <c r="AK1100" s="285">
        <f t="shared" si="299"/>
        <v>0</v>
      </c>
      <c r="AL1100" s="242">
        <f>IF(AK1100=0,0,SUMIFS('Sch A. Input'!$H91:$CJ91,'Sch A. Input'!$H$14:$CJ$14,"Recurring",'Sch A. Input'!$H$13:$CJ$13,"&lt;="&amp;$L$11,'Sch A. Input'!$H$13:$CJ$13,"&lt;="&amp;$AS$1020,'Sch A. Input'!$H$13:$CJ$13,"&gt;"&amp;$AI$1020))</f>
        <v>0</v>
      </c>
      <c r="AM1100" s="242">
        <f>IF(AK1100=0,0,SUMIFS('Sch A. Input'!$H91:$CJ91,'Sch A. Input'!$H$14:$CJ$14,"One-time",'Sch A. Input'!$H$13:$CJ$13,"&lt;="&amp;$L$11,'Sch A. Input'!$H$13:$CJ$13,"&lt;="&amp;$AS$1020,'Sch A. Input'!$H$13:$CJ$13,"&gt;"&amp;$AI$1020))</f>
        <v>0</v>
      </c>
      <c r="AN1100" s="283">
        <f t="shared" si="300"/>
        <v>0</v>
      </c>
      <c r="AO1100" s="242">
        <f t="shared" si="301"/>
        <v>0</v>
      </c>
      <c r="AP1100" s="242">
        <f t="shared" si="302"/>
        <v>0</v>
      </c>
      <c r="AQ1100" s="276">
        <f t="shared" si="198"/>
        <v>0</v>
      </c>
      <c r="AR1100" s="281">
        <f t="shared" si="284"/>
        <v>0</v>
      </c>
      <c r="AS1100" s="245">
        <f t="shared" si="285"/>
        <v>0</v>
      </c>
      <c r="AY1100" s="160"/>
      <c r="AZ1100" s="160"/>
      <c r="BK1100" s="2"/>
      <c r="BL1100" s="2"/>
      <c r="BM1100" s="2"/>
      <c r="BN1100" s="2"/>
      <c r="BO1100" s="2"/>
      <c r="BP1100" s="2"/>
      <c r="BQ1100" s="2"/>
      <c r="BR1100" s="2"/>
      <c r="BS1100" s="2"/>
      <c r="BT1100" s="2"/>
      <c r="BU1100" s="2"/>
      <c r="BV1100" s="2"/>
      <c r="BW1100" s="2"/>
      <c r="BX1100" s="2"/>
      <c r="BY1100" s="2"/>
      <c r="BZ1100" s="2"/>
      <c r="CA1100" s="2"/>
      <c r="CI1100"/>
      <c r="CJ1100"/>
      <c r="CK1100"/>
      <c r="CL1100"/>
      <c r="CM1100"/>
      <c r="CN1100"/>
      <c r="CO1100"/>
      <c r="CP1100"/>
      <c r="CQ1100"/>
      <c r="CR1100"/>
      <c r="CS1100"/>
      <c r="CT1100"/>
      <c r="CU1100"/>
      <c r="CV1100"/>
      <c r="CW1100"/>
      <c r="CX1100"/>
    </row>
    <row r="1101" spans="2:102" x14ac:dyDescent="0.35">
      <c r="B1101" s="70" t="str">
        <f t="shared" ref="B1101:F1101" si="313">B94</f>
        <v/>
      </c>
      <c r="C1101" s="166" t="str">
        <f t="shared" si="313"/>
        <v/>
      </c>
      <c r="D1101" s="273" t="str">
        <f t="shared" si="313"/>
        <v/>
      </c>
      <c r="E1101" s="273">
        <f t="shared" si="313"/>
        <v>45016</v>
      </c>
      <c r="F1101" s="273">
        <f t="shared" si="313"/>
        <v>0</v>
      </c>
      <c r="G1101" s="98">
        <f t="shared" si="277"/>
        <v>0</v>
      </c>
      <c r="H1101" s="242">
        <f>IF(G1101=0,0,SUMIFS('Sch A. Input'!$H92:$CJ92,'Sch A. Input'!$H$14:$CJ$14,"Recurring",'Sch A. Input'!$H$13:$CJ$13,"&lt;="&amp;$O$1020,'Sch A. Input'!$H$13:$CJ$13,"&lt;="&amp;$L$11))</f>
        <v>0</v>
      </c>
      <c r="I1101" s="242">
        <f>IF(G1101=0,0,SUMIFS('Sch A. Input'!$H92:$CJ92,'Sch A. Input'!$H$14:$CJ$14,"One-time",'Sch A. Input'!$H$13:$CJ$13,"&lt;="&amp;$O$1020,'Sch A. Input'!$H$13:$CJ$13,"&lt;="&amp;$L$11))</f>
        <v>0</v>
      </c>
      <c r="J1101" s="283">
        <f t="shared" si="288"/>
        <v>0</v>
      </c>
      <c r="K1101" s="242">
        <f t="shared" si="289"/>
        <v>0</v>
      </c>
      <c r="L1101" s="242">
        <f t="shared" si="290"/>
        <v>0</v>
      </c>
      <c r="M1101" s="276">
        <f t="shared" si="183"/>
        <v>0</v>
      </c>
      <c r="N1101" s="281">
        <f t="shared" si="278"/>
        <v>0</v>
      </c>
      <c r="O1101" s="245">
        <f t="shared" si="279"/>
        <v>0</v>
      </c>
      <c r="P1101" s="248"/>
      <c r="Q1101" s="285">
        <f t="shared" si="291"/>
        <v>0</v>
      </c>
      <c r="R1101" s="242">
        <f>IF(Q1101=0,0,SUMIFS('Sch A. Input'!$H92:$CJ92,'Sch A. Input'!$H$14:$CJ$14,"Recurring",'Sch A. Input'!$H$13:$CJ$13,"&lt;="&amp;$L$11,'Sch A. Input'!$H$13:$CJ$13,"&lt;="&amp;$Y$1020,'Sch A. Input'!$H$13:$CJ$13,"&gt;"&amp;$O$1020))</f>
        <v>0</v>
      </c>
      <c r="S1101" s="242">
        <f>IF(Q1101=0,0,SUMIFS('Sch A. Input'!$H92:$CJ92,'Sch A. Input'!$H$14:$CJ$14,"One-time",'Sch A. Input'!$H$13:$CJ$13,"&lt;="&amp;$L$11,'Sch A. Input'!$H$13:$CJ$13,"&lt;="&amp;$Y$1020,'Sch A. Input'!$H$13:$CJ$13,"&gt;"&amp;$O$1020))</f>
        <v>0</v>
      </c>
      <c r="T1101" s="283">
        <f t="shared" si="292"/>
        <v>0</v>
      </c>
      <c r="U1101" s="242">
        <f t="shared" si="293"/>
        <v>0</v>
      </c>
      <c r="V1101" s="242">
        <f t="shared" si="294"/>
        <v>0</v>
      </c>
      <c r="W1101" s="276">
        <f t="shared" si="188"/>
        <v>0</v>
      </c>
      <c r="X1101" s="281">
        <f t="shared" si="280"/>
        <v>0</v>
      </c>
      <c r="Y1101" s="245">
        <f t="shared" si="281"/>
        <v>0</v>
      </c>
      <c r="Z1101" s="248"/>
      <c r="AA1101" s="285">
        <f t="shared" si="295"/>
        <v>0</v>
      </c>
      <c r="AB1101" s="242">
        <f>IF(AA1101=0,0,SUMIFS('Sch A. Input'!$H92:$CJ92,'Sch A. Input'!$H$14:$CJ$14,"Recurring",'Sch A. Input'!$H$13:$CJ$13,"&lt;="&amp;$L$11,'Sch A. Input'!$H$13:$CJ$13,"&lt;="&amp;$AI$1020,'Sch A. Input'!$H$13:$CJ$13,"&gt;"&amp;$Y$1020))</f>
        <v>0</v>
      </c>
      <c r="AC1101" s="242">
        <f>IF(AA1101=0,0,SUMIFS('Sch A. Input'!$H92:$CJ92,'Sch A. Input'!$H$14:$CJ$14,"One-time",'Sch A. Input'!$H$13:$CJ$13,"&lt;="&amp;$L$11,'Sch A. Input'!$H$13:$CJ$13,"&lt;="&amp;$AI$1020,'Sch A. Input'!$H$13:$CJ$13,"&gt;"&amp;$Y$1020))</f>
        <v>0</v>
      </c>
      <c r="AD1101" s="283">
        <f t="shared" si="296"/>
        <v>0</v>
      </c>
      <c r="AE1101" s="242">
        <f t="shared" si="297"/>
        <v>0</v>
      </c>
      <c r="AF1101" s="242">
        <f t="shared" si="298"/>
        <v>0</v>
      </c>
      <c r="AG1101" s="276">
        <f t="shared" si="193"/>
        <v>0</v>
      </c>
      <c r="AH1101" s="281">
        <f t="shared" si="282"/>
        <v>0</v>
      </c>
      <c r="AI1101" s="245">
        <f t="shared" si="283"/>
        <v>0</v>
      </c>
      <c r="AK1101" s="285">
        <f t="shared" si="299"/>
        <v>0</v>
      </c>
      <c r="AL1101" s="242">
        <f>IF(AK1101=0,0,SUMIFS('Sch A. Input'!$H92:$CJ92,'Sch A. Input'!$H$14:$CJ$14,"Recurring",'Sch A. Input'!$H$13:$CJ$13,"&lt;="&amp;$L$11,'Sch A. Input'!$H$13:$CJ$13,"&lt;="&amp;$AS$1020,'Sch A. Input'!$H$13:$CJ$13,"&gt;"&amp;$AI$1020))</f>
        <v>0</v>
      </c>
      <c r="AM1101" s="242">
        <f>IF(AK1101=0,0,SUMIFS('Sch A. Input'!$H92:$CJ92,'Sch A. Input'!$H$14:$CJ$14,"One-time",'Sch A. Input'!$H$13:$CJ$13,"&lt;="&amp;$L$11,'Sch A. Input'!$H$13:$CJ$13,"&lt;="&amp;$AS$1020,'Sch A. Input'!$H$13:$CJ$13,"&gt;"&amp;$AI$1020))</f>
        <v>0</v>
      </c>
      <c r="AN1101" s="283">
        <f t="shared" si="300"/>
        <v>0</v>
      </c>
      <c r="AO1101" s="242">
        <f t="shared" si="301"/>
        <v>0</v>
      </c>
      <c r="AP1101" s="242">
        <f t="shared" si="302"/>
        <v>0</v>
      </c>
      <c r="AQ1101" s="276">
        <f t="shared" si="198"/>
        <v>0</v>
      </c>
      <c r="AR1101" s="281">
        <f t="shared" si="284"/>
        <v>0</v>
      </c>
      <c r="AS1101" s="245">
        <f t="shared" si="285"/>
        <v>0</v>
      </c>
      <c r="AY1101" s="160"/>
      <c r="AZ1101" s="160"/>
      <c r="BK1101" s="2"/>
      <c r="BL1101" s="2"/>
      <c r="BM1101" s="2"/>
      <c r="BN1101" s="2"/>
      <c r="BO1101" s="2"/>
      <c r="BP1101" s="2"/>
      <c r="BQ1101" s="2"/>
      <c r="BR1101" s="2"/>
      <c r="BS1101" s="2"/>
      <c r="BT1101" s="2"/>
      <c r="BU1101" s="2"/>
      <c r="BV1101" s="2"/>
      <c r="BW1101" s="2"/>
      <c r="BX1101" s="2"/>
      <c r="BY1101" s="2"/>
      <c r="BZ1101" s="2"/>
      <c r="CA1101" s="2"/>
      <c r="CI1101"/>
      <c r="CJ1101"/>
      <c r="CK1101"/>
      <c r="CL1101"/>
      <c r="CM1101"/>
      <c r="CN1101"/>
      <c r="CO1101"/>
      <c r="CP1101"/>
      <c r="CQ1101"/>
      <c r="CR1101"/>
      <c r="CS1101"/>
      <c r="CT1101"/>
      <c r="CU1101"/>
      <c r="CV1101"/>
      <c r="CW1101"/>
      <c r="CX1101"/>
    </row>
    <row r="1102" spans="2:102" x14ac:dyDescent="0.35">
      <c r="B1102" s="70" t="str">
        <f t="shared" ref="B1102:F1102" si="314">B95</f>
        <v/>
      </c>
      <c r="C1102" s="166" t="str">
        <f t="shared" si="314"/>
        <v/>
      </c>
      <c r="D1102" s="273" t="str">
        <f t="shared" si="314"/>
        <v/>
      </c>
      <c r="E1102" s="273">
        <f t="shared" si="314"/>
        <v>45016</v>
      </c>
      <c r="F1102" s="273">
        <f t="shared" si="314"/>
        <v>0</v>
      </c>
      <c r="G1102" s="98">
        <f t="shared" si="277"/>
        <v>0</v>
      </c>
      <c r="H1102" s="242">
        <f>IF(G1102=0,0,SUMIFS('Sch A. Input'!$H93:$CJ93,'Sch A. Input'!$H$14:$CJ$14,"Recurring",'Sch A. Input'!$H$13:$CJ$13,"&lt;="&amp;$O$1020,'Sch A. Input'!$H$13:$CJ$13,"&lt;="&amp;$L$11))</f>
        <v>0</v>
      </c>
      <c r="I1102" s="242">
        <f>IF(G1102=0,0,SUMIFS('Sch A. Input'!$H93:$CJ93,'Sch A. Input'!$H$14:$CJ$14,"One-time",'Sch A. Input'!$H$13:$CJ$13,"&lt;="&amp;$O$1020,'Sch A. Input'!$H$13:$CJ$13,"&lt;="&amp;$L$11))</f>
        <v>0</v>
      </c>
      <c r="J1102" s="283">
        <f t="shared" si="288"/>
        <v>0</v>
      </c>
      <c r="K1102" s="242">
        <f t="shared" si="289"/>
        <v>0</v>
      </c>
      <c r="L1102" s="242">
        <f t="shared" si="290"/>
        <v>0</v>
      </c>
      <c r="M1102" s="276">
        <f t="shared" si="183"/>
        <v>0</v>
      </c>
      <c r="N1102" s="281">
        <f t="shared" si="278"/>
        <v>0</v>
      </c>
      <c r="O1102" s="245">
        <f t="shared" si="279"/>
        <v>0</v>
      </c>
      <c r="P1102" s="248"/>
      <c r="Q1102" s="285">
        <f t="shared" si="291"/>
        <v>0</v>
      </c>
      <c r="R1102" s="242">
        <f>IF(Q1102=0,0,SUMIFS('Sch A. Input'!$H93:$CJ93,'Sch A. Input'!$H$14:$CJ$14,"Recurring",'Sch A. Input'!$H$13:$CJ$13,"&lt;="&amp;$L$11,'Sch A. Input'!$H$13:$CJ$13,"&lt;="&amp;$Y$1020,'Sch A. Input'!$H$13:$CJ$13,"&gt;"&amp;$O$1020))</f>
        <v>0</v>
      </c>
      <c r="S1102" s="242">
        <f>IF(Q1102=0,0,SUMIFS('Sch A. Input'!$H93:$CJ93,'Sch A. Input'!$H$14:$CJ$14,"One-time",'Sch A. Input'!$H$13:$CJ$13,"&lt;="&amp;$L$11,'Sch A. Input'!$H$13:$CJ$13,"&lt;="&amp;$Y$1020,'Sch A. Input'!$H$13:$CJ$13,"&gt;"&amp;$O$1020))</f>
        <v>0</v>
      </c>
      <c r="T1102" s="283">
        <f t="shared" si="292"/>
        <v>0</v>
      </c>
      <c r="U1102" s="242">
        <f t="shared" si="293"/>
        <v>0</v>
      </c>
      <c r="V1102" s="242">
        <f t="shared" si="294"/>
        <v>0</v>
      </c>
      <c r="W1102" s="276">
        <f t="shared" si="188"/>
        <v>0</v>
      </c>
      <c r="X1102" s="281">
        <f t="shared" si="280"/>
        <v>0</v>
      </c>
      <c r="Y1102" s="245">
        <f t="shared" si="281"/>
        <v>0</v>
      </c>
      <c r="Z1102" s="248"/>
      <c r="AA1102" s="285">
        <f t="shared" si="295"/>
        <v>0</v>
      </c>
      <c r="AB1102" s="242">
        <f>IF(AA1102=0,0,SUMIFS('Sch A. Input'!$H93:$CJ93,'Sch A. Input'!$H$14:$CJ$14,"Recurring",'Sch A. Input'!$H$13:$CJ$13,"&lt;="&amp;$L$11,'Sch A. Input'!$H$13:$CJ$13,"&lt;="&amp;$AI$1020,'Sch A. Input'!$H$13:$CJ$13,"&gt;"&amp;$Y$1020))</f>
        <v>0</v>
      </c>
      <c r="AC1102" s="242">
        <f>IF(AA1102=0,0,SUMIFS('Sch A. Input'!$H93:$CJ93,'Sch A. Input'!$H$14:$CJ$14,"One-time",'Sch A. Input'!$H$13:$CJ$13,"&lt;="&amp;$L$11,'Sch A. Input'!$H$13:$CJ$13,"&lt;="&amp;$AI$1020,'Sch A. Input'!$H$13:$CJ$13,"&gt;"&amp;$Y$1020))</f>
        <v>0</v>
      </c>
      <c r="AD1102" s="283">
        <f t="shared" si="296"/>
        <v>0</v>
      </c>
      <c r="AE1102" s="242">
        <f t="shared" si="297"/>
        <v>0</v>
      </c>
      <c r="AF1102" s="242">
        <f t="shared" si="298"/>
        <v>0</v>
      </c>
      <c r="AG1102" s="276">
        <f t="shared" si="193"/>
        <v>0</v>
      </c>
      <c r="AH1102" s="281">
        <f t="shared" si="282"/>
        <v>0</v>
      </c>
      <c r="AI1102" s="245">
        <f t="shared" si="283"/>
        <v>0</v>
      </c>
      <c r="AK1102" s="285">
        <f t="shared" si="299"/>
        <v>0</v>
      </c>
      <c r="AL1102" s="242">
        <f>IF(AK1102=0,0,SUMIFS('Sch A. Input'!$H93:$CJ93,'Sch A. Input'!$H$14:$CJ$14,"Recurring",'Sch A. Input'!$H$13:$CJ$13,"&lt;="&amp;$L$11,'Sch A. Input'!$H$13:$CJ$13,"&lt;="&amp;$AS$1020,'Sch A. Input'!$H$13:$CJ$13,"&gt;"&amp;$AI$1020))</f>
        <v>0</v>
      </c>
      <c r="AM1102" s="242">
        <f>IF(AK1102=0,0,SUMIFS('Sch A. Input'!$H93:$CJ93,'Sch A. Input'!$H$14:$CJ$14,"One-time",'Sch A. Input'!$H$13:$CJ$13,"&lt;="&amp;$L$11,'Sch A. Input'!$H$13:$CJ$13,"&lt;="&amp;$AS$1020,'Sch A. Input'!$H$13:$CJ$13,"&gt;"&amp;$AI$1020))</f>
        <v>0</v>
      </c>
      <c r="AN1102" s="283">
        <f t="shared" si="300"/>
        <v>0</v>
      </c>
      <c r="AO1102" s="242">
        <f t="shared" si="301"/>
        <v>0</v>
      </c>
      <c r="AP1102" s="242">
        <f t="shared" si="302"/>
        <v>0</v>
      </c>
      <c r="AQ1102" s="276">
        <f t="shared" si="198"/>
        <v>0</v>
      </c>
      <c r="AR1102" s="281">
        <f t="shared" si="284"/>
        <v>0</v>
      </c>
      <c r="AS1102" s="245">
        <f t="shared" si="285"/>
        <v>0</v>
      </c>
      <c r="AY1102" s="160"/>
      <c r="AZ1102" s="160"/>
      <c r="BK1102" s="2"/>
      <c r="BL1102" s="2"/>
      <c r="BM1102" s="2"/>
      <c r="BN1102" s="2"/>
      <c r="BO1102" s="2"/>
      <c r="BP1102" s="2"/>
      <c r="BQ1102" s="2"/>
      <c r="BR1102" s="2"/>
      <c r="BS1102" s="2"/>
      <c r="BT1102" s="2"/>
      <c r="BU1102" s="2"/>
      <c r="BV1102" s="2"/>
      <c r="BW1102" s="2"/>
      <c r="BX1102" s="2"/>
      <c r="BY1102" s="2"/>
      <c r="BZ1102" s="2"/>
      <c r="CA1102" s="2"/>
      <c r="CI1102"/>
      <c r="CJ1102"/>
      <c r="CK1102"/>
      <c r="CL1102"/>
      <c r="CM1102"/>
      <c r="CN1102"/>
      <c r="CO1102"/>
      <c r="CP1102"/>
      <c r="CQ1102"/>
      <c r="CR1102"/>
      <c r="CS1102"/>
      <c r="CT1102"/>
      <c r="CU1102"/>
      <c r="CV1102"/>
      <c r="CW1102"/>
      <c r="CX1102"/>
    </row>
    <row r="1103" spans="2:102" x14ac:dyDescent="0.35">
      <c r="B1103" s="70" t="str">
        <f t="shared" ref="B1103:F1103" si="315">B96</f>
        <v/>
      </c>
      <c r="C1103" s="166" t="str">
        <f t="shared" si="315"/>
        <v/>
      </c>
      <c r="D1103" s="273" t="str">
        <f t="shared" si="315"/>
        <v/>
      </c>
      <c r="E1103" s="273">
        <f t="shared" si="315"/>
        <v>45016</v>
      </c>
      <c r="F1103" s="273">
        <f t="shared" si="315"/>
        <v>0</v>
      </c>
      <c r="G1103" s="98">
        <f t="shared" si="277"/>
        <v>0</v>
      </c>
      <c r="H1103" s="242">
        <f>IF(G1103=0,0,SUMIFS('Sch A. Input'!$H94:$CJ94,'Sch A. Input'!$H$14:$CJ$14,"Recurring",'Sch A. Input'!$H$13:$CJ$13,"&lt;="&amp;$O$1020,'Sch A. Input'!$H$13:$CJ$13,"&lt;="&amp;$L$11))</f>
        <v>0</v>
      </c>
      <c r="I1103" s="242">
        <f>IF(G1103=0,0,SUMIFS('Sch A. Input'!$H94:$CJ94,'Sch A. Input'!$H$14:$CJ$14,"One-time",'Sch A. Input'!$H$13:$CJ$13,"&lt;="&amp;$O$1020,'Sch A. Input'!$H$13:$CJ$13,"&lt;="&amp;$L$11))</f>
        <v>0</v>
      </c>
      <c r="J1103" s="283">
        <f t="shared" si="288"/>
        <v>0</v>
      </c>
      <c r="K1103" s="242">
        <f t="shared" si="289"/>
        <v>0</v>
      </c>
      <c r="L1103" s="242">
        <f t="shared" si="290"/>
        <v>0</v>
      </c>
      <c r="M1103" s="276">
        <f t="shared" si="183"/>
        <v>0</v>
      </c>
      <c r="N1103" s="281">
        <f t="shared" si="278"/>
        <v>0</v>
      </c>
      <c r="O1103" s="245">
        <f t="shared" si="279"/>
        <v>0</v>
      </c>
      <c r="P1103" s="248"/>
      <c r="Q1103" s="285">
        <f t="shared" si="291"/>
        <v>0</v>
      </c>
      <c r="R1103" s="242">
        <f>IF(Q1103=0,0,SUMIFS('Sch A. Input'!$H94:$CJ94,'Sch A. Input'!$H$14:$CJ$14,"Recurring",'Sch A. Input'!$H$13:$CJ$13,"&lt;="&amp;$L$11,'Sch A. Input'!$H$13:$CJ$13,"&lt;="&amp;$Y$1020,'Sch A. Input'!$H$13:$CJ$13,"&gt;"&amp;$O$1020))</f>
        <v>0</v>
      </c>
      <c r="S1103" s="242">
        <f>IF(Q1103=0,0,SUMIFS('Sch A. Input'!$H94:$CJ94,'Sch A. Input'!$H$14:$CJ$14,"One-time",'Sch A. Input'!$H$13:$CJ$13,"&lt;="&amp;$L$11,'Sch A. Input'!$H$13:$CJ$13,"&lt;="&amp;$Y$1020,'Sch A. Input'!$H$13:$CJ$13,"&gt;"&amp;$O$1020))</f>
        <v>0</v>
      </c>
      <c r="T1103" s="283">
        <f t="shared" si="292"/>
        <v>0</v>
      </c>
      <c r="U1103" s="242">
        <f t="shared" si="293"/>
        <v>0</v>
      </c>
      <c r="V1103" s="242">
        <f t="shared" si="294"/>
        <v>0</v>
      </c>
      <c r="W1103" s="276">
        <f t="shared" si="188"/>
        <v>0</v>
      </c>
      <c r="X1103" s="281">
        <f t="shared" si="280"/>
        <v>0</v>
      </c>
      <c r="Y1103" s="245">
        <f t="shared" si="281"/>
        <v>0</v>
      </c>
      <c r="Z1103" s="248"/>
      <c r="AA1103" s="285">
        <f t="shared" si="295"/>
        <v>0</v>
      </c>
      <c r="AB1103" s="242">
        <f>IF(AA1103=0,0,SUMIFS('Sch A. Input'!$H94:$CJ94,'Sch A. Input'!$H$14:$CJ$14,"Recurring",'Sch A. Input'!$H$13:$CJ$13,"&lt;="&amp;$L$11,'Sch A. Input'!$H$13:$CJ$13,"&lt;="&amp;$AI$1020,'Sch A. Input'!$H$13:$CJ$13,"&gt;"&amp;$Y$1020))</f>
        <v>0</v>
      </c>
      <c r="AC1103" s="242">
        <f>IF(AA1103=0,0,SUMIFS('Sch A. Input'!$H94:$CJ94,'Sch A. Input'!$H$14:$CJ$14,"One-time",'Sch A. Input'!$H$13:$CJ$13,"&lt;="&amp;$L$11,'Sch A. Input'!$H$13:$CJ$13,"&lt;="&amp;$AI$1020,'Sch A. Input'!$H$13:$CJ$13,"&gt;"&amp;$Y$1020))</f>
        <v>0</v>
      </c>
      <c r="AD1103" s="283">
        <f t="shared" si="296"/>
        <v>0</v>
      </c>
      <c r="AE1103" s="242">
        <f t="shared" si="297"/>
        <v>0</v>
      </c>
      <c r="AF1103" s="242">
        <f t="shared" si="298"/>
        <v>0</v>
      </c>
      <c r="AG1103" s="276">
        <f t="shared" si="193"/>
        <v>0</v>
      </c>
      <c r="AH1103" s="281">
        <f t="shared" si="282"/>
        <v>0</v>
      </c>
      <c r="AI1103" s="245">
        <f t="shared" si="283"/>
        <v>0</v>
      </c>
      <c r="AK1103" s="285">
        <f t="shared" si="299"/>
        <v>0</v>
      </c>
      <c r="AL1103" s="242">
        <f>IF(AK1103=0,0,SUMIFS('Sch A. Input'!$H94:$CJ94,'Sch A. Input'!$H$14:$CJ$14,"Recurring",'Sch A. Input'!$H$13:$CJ$13,"&lt;="&amp;$L$11,'Sch A. Input'!$H$13:$CJ$13,"&lt;="&amp;$AS$1020,'Sch A. Input'!$H$13:$CJ$13,"&gt;"&amp;$AI$1020))</f>
        <v>0</v>
      </c>
      <c r="AM1103" s="242">
        <f>IF(AK1103=0,0,SUMIFS('Sch A. Input'!$H94:$CJ94,'Sch A. Input'!$H$14:$CJ$14,"One-time",'Sch A. Input'!$H$13:$CJ$13,"&lt;="&amp;$L$11,'Sch A. Input'!$H$13:$CJ$13,"&lt;="&amp;$AS$1020,'Sch A. Input'!$H$13:$CJ$13,"&gt;"&amp;$AI$1020))</f>
        <v>0</v>
      </c>
      <c r="AN1103" s="283">
        <f t="shared" si="300"/>
        <v>0</v>
      </c>
      <c r="AO1103" s="242">
        <f t="shared" si="301"/>
        <v>0</v>
      </c>
      <c r="AP1103" s="242">
        <f t="shared" si="302"/>
        <v>0</v>
      </c>
      <c r="AQ1103" s="276">
        <f t="shared" si="198"/>
        <v>0</v>
      </c>
      <c r="AR1103" s="281">
        <f t="shared" si="284"/>
        <v>0</v>
      </c>
      <c r="AS1103" s="245">
        <f t="shared" si="285"/>
        <v>0</v>
      </c>
      <c r="AY1103" s="160"/>
      <c r="AZ1103" s="160"/>
      <c r="BK1103" s="2"/>
      <c r="BL1103" s="2"/>
      <c r="BM1103" s="2"/>
      <c r="BN1103" s="2"/>
      <c r="BO1103" s="2"/>
      <c r="BP1103" s="2"/>
      <c r="BQ1103" s="2"/>
      <c r="BR1103" s="2"/>
      <c r="BS1103" s="2"/>
      <c r="BT1103" s="2"/>
      <c r="BU1103" s="2"/>
      <c r="BV1103" s="2"/>
      <c r="BW1103" s="2"/>
      <c r="BX1103" s="2"/>
      <c r="BY1103" s="2"/>
      <c r="BZ1103" s="2"/>
      <c r="CA1103" s="2"/>
      <c r="CI1103"/>
      <c r="CJ1103"/>
      <c r="CK1103"/>
      <c r="CL1103"/>
      <c r="CM1103"/>
      <c r="CN1103"/>
      <c r="CO1103"/>
      <c r="CP1103"/>
      <c r="CQ1103"/>
      <c r="CR1103"/>
      <c r="CS1103"/>
      <c r="CT1103"/>
      <c r="CU1103"/>
      <c r="CV1103"/>
      <c r="CW1103"/>
      <c r="CX1103"/>
    </row>
    <row r="1104" spans="2:102" x14ac:dyDescent="0.35">
      <c r="B1104" s="70" t="str">
        <f t="shared" ref="B1104:F1104" si="316">B97</f>
        <v/>
      </c>
      <c r="C1104" s="166" t="str">
        <f t="shared" si="316"/>
        <v/>
      </c>
      <c r="D1104" s="273" t="str">
        <f t="shared" si="316"/>
        <v/>
      </c>
      <c r="E1104" s="273">
        <f t="shared" si="316"/>
        <v>45016</v>
      </c>
      <c r="F1104" s="273">
        <f t="shared" si="316"/>
        <v>0</v>
      </c>
      <c r="G1104" s="98">
        <f t="shared" si="277"/>
        <v>0</v>
      </c>
      <c r="H1104" s="242">
        <f>IF(G1104=0,0,SUMIFS('Sch A. Input'!$H95:$CJ95,'Sch A. Input'!$H$14:$CJ$14,"Recurring",'Sch A. Input'!$H$13:$CJ$13,"&lt;="&amp;$O$1020,'Sch A. Input'!$H$13:$CJ$13,"&lt;="&amp;$L$11))</f>
        <v>0</v>
      </c>
      <c r="I1104" s="242">
        <f>IF(G1104=0,0,SUMIFS('Sch A. Input'!$H95:$CJ95,'Sch A. Input'!$H$14:$CJ$14,"One-time",'Sch A. Input'!$H$13:$CJ$13,"&lt;="&amp;$O$1020,'Sch A. Input'!$H$13:$CJ$13,"&lt;="&amp;$L$11))</f>
        <v>0</v>
      </c>
      <c r="J1104" s="283">
        <f t="shared" si="288"/>
        <v>0</v>
      </c>
      <c r="K1104" s="242">
        <f t="shared" si="289"/>
        <v>0</v>
      </c>
      <c r="L1104" s="242">
        <f t="shared" si="290"/>
        <v>0</v>
      </c>
      <c r="M1104" s="276">
        <f t="shared" si="183"/>
        <v>0</v>
      </c>
      <c r="N1104" s="281">
        <f t="shared" si="278"/>
        <v>0</v>
      </c>
      <c r="O1104" s="245">
        <f t="shared" si="279"/>
        <v>0</v>
      </c>
      <c r="P1104" s="248"/>
      <c r="Q1104" s="285">
        <f t="shared" si="291"/>
        <v>0</v>
      </c>
      <c r="R1104" s="242">
        <f>IF(Q1104=0,0,SUMIFS('Sch A. Input'!$H95:$CJ95,'Sch A. Input'!$H$14:$CJ$14,"Recurring",'Sch A. Input'!$H$13:$CJ$13,"&lt;="&amp;$L$11,'Sch A. Input'!$H$13:$CJ$13,"&lt;="&amp;$Y$1020,'Sch A. Input'!$H$13:$CJ$13,"&gt;"&amp;$O$1020))</f>
        <v>0</v>
      </c>
      <c r="S1104" s="242">
        <f>IF(Q1104=0,0,SUMIFS('Sch A. Input'!$H95:$CJ95,'Sch A. Input'!$H$14:$CJ$14,"One-time",'Sch A. Input'!$H$13:$CJ$13,"&lt;="&amp;$L$11,'Sch A. Input'!$H$13:$CJ$13,"&lt;="&amp;$Y$1020,'Sch A. Input'!$H$13:$CJ$13,"&gt;"&amp;$O$1020))</f>
        <v>0</v>
      </c>
      <c r="T1104" s="283">
        <f t="shared" si="292"/>
        <v>0</v>
      </c>
      <c r="U1104" s="242">
        <f t="shared" si="293"/>
        <v>0</v>
      </c>
      <c r="V1104" s="242">
        <f t="shared" si="294"/>
        <v>0</v>
      </c>
      <c r="W1104" s="276">
        <f t="shared" si="188"/>
        <v>0</v>
      </c>
      <c r="X1104" s="281">
        <f t="shared" si="280"/>
        <v>0</v>
      </c>
      <c r="Y1104" s="245">
        <f t="shared" si="281"/>
        <v>0</v>
      </c>
      <c r="Z1104" s="248"/>
      <c r="AA1104" s="285">
        <f t="shared" si="295"/>
        <v>0</v>
      </c>
      <c r="AB1104" s="242">
        <f>IF(AA1104=0,0,SUMIFS('Sch A. Input'!$H95:$CJ95,'Sch A. Input'!$H$14:$CJ$14,"Recurring",'Sch A. Input'!$H$13:$CJ$13,"&lt;="&amp;$L$11,'Sch A. Input'!$H$13:$CJ$13,"&lt;="&amp;$AI$1020,'Sch A. Input'!$H$13:$CJ$13,"&gt;"&amp;$Y$1020))</f>
        <v>0</v>
      </c>
      <c r="AC1104" s="242">
        <f>IF(AA1104=0,0,SUMIFS('Sch A. Input'!$H95:$CJ95,'Sch A. Input'!$H$14:$CJ$14,"One-time",'Sch A. Input'!$H$13:$CJ$13,"&lt;="&amp;$L$11,'Sch A. Input'!$H$13:$CJ$13,"&lt;="&amp;$AI$1020,'Sch A. Input'!$H$13:$CJ$13,"&gt;"&amp;$Y$1020))</f>
        <v>0</v>
      </c>
      <c r="AD1104" s="283">
        <f t="shared" si="296"/>
        <v>0</v>
      </c>
      <c r="AE1104" s="242">
        <f t="shared" si="297"/>
        <v>0</v>
      </c>
      <c r="AF1104" s="242">
        <f t="shared" si="298"/>
        <v>0</v>
      </c>
      <c r="AG1104" s="276">
        <f t="shared" si="193"/>
        <v>0</v>
      </c>
      <c r="AH1104" s="281">
        <f t="shared" si="282"/>
        <v>0</v>
      </c>
      <c r="AI1104" s="245">
        <f t="shared" si="283"/>
        <v>0</v>
      </c>
      <c r="AK1104" s="285">
        <f t="shared" si="299"/>
        <v>0</v>
      </c>
      <c r="AL1104" s="242">
        <f>IF(AK1104=0,0,SUMIFS('Sch A. Input'!$H95:$CJ95,'Sch A. Input'!$H$14:$CJ$14,"Recurring",'Sch A. Input'!$H$13:$CJ$13,"&lt;="&amp;$L$11,'Sch A. Input'!$H$13:$CJ$13,"&lt;="&amp;$AS$1020,'Sch A. Input'!$H$13:$CJ$13,"&gt;"&amp;$AI$1020))</f>
        <v>0</v>
      </c>
      <c r="AM1104" s="242">
        <f>IF(AK1104=0,0,SUMIFS('Sch A. Input'!$H95:$CJ95,'Sch A. Input'!$H$14:$CJ$14,"One-time",'Sch A. Input'!$H$13:$CJ$13,"&lt;="&amp;$L$11,'Sch A. Input'!$H$13:$CJ$13,"&lt;="&amp;$AS$1020,'Sch A. Input'!$H$13:$CJ$13,"&gt;"&amp;$AI$1020))</f>
        <v>0</v>
      </c>
      <c r="AN1104" s="283">
        <f t="shared" si="300"/>
        <v>0</v>
      </c>
      <c r="AO1104" s="242">
        <f t="shared" si="301"/>
        <v>0</v>
      </c>
      <c r="AP1104" s="242">
        <f t="shared" si="302"/>
        <v>0</v>
      </c>
      <c r="AQ1104" s="276">
        <f t="shared" si="198"/>
        <v>0</v>
      </c>
      <c r="AR1104" s="281">
        <f t="shared" si="284"/>
        <v>0</v>
      </c>
      <c r="AS1104" s="245">
        <f t="shared" si="285"/>
        <v>0</v>
      </c>
      <c r="AY1104" s="160"/>
      <c r="AZ1104" s="160"/>
      <c r="BK1104" s="2"/>
      <c r="BL1104" s="2"/>
      <c r="BM1104" s="2"/>
      <c r="BN1104" s="2"/>
      <c r="BO1104" s="2"/>
      <c r="BP1104" s="2"/>
      <c r="BQ1104" s="2"/>
      <c r="BR1104" s="2"/>
      <c r="BS1104" s="2"/>
      <c r="BT1104" s="2"/>
      <c r="BU1104" s="2"/>
      <c r="BV1104" s="2"/>
      <c r="BW1104" s="2"/>
      <c r="BX1104" s="2"/>
      <c r="BY1104" s="2"/>
      <c r="BZ1104" s="2"/>
      <c r="CA1104" s="2"/>
      <c r="CI1104"/>
      <c r="CJ1104"/>
      <c r="CK1104"/>
      <c r="CL1104"/>
      <c r="CM1104"/>
      <c r="CN1104"/>
      <c r="CO1104"/>
      <c r="CP1104"/>
      <c r="CQ1104"/>
      <c r="CR1104"/>
      <c r="CS1104"/>
      <c r="CT1104"/>
      <c r="CU1104"/>
      <c r="CV1104"/>
      <c r="CW1104"/>
      <c r="CX1104"/>
    </row>
    <row r="1105" spans="2:102" x14ac:dyDescent="0.35">
      <c r="B1105" s="70" t="str">
        <f t="shared" ref="B1105:F1105" si="317">B98</f>
        <v/>
      </c>
      <c r="C1105" s="166" t="str">
        <f t="shared" si="317"/>
        <v/>
      </c>
      <c r="D1105" s="273" t="str">
        <f t="shared" si="317"/>
        <v/>
      </c>
      <c r="E1105" s="273">
        <f t="shared" si="317"/>
        <v>45016</v>
      </c>
      <c r="F1105" s="273">
        <f t="shared" si="317"/>
        <v>0</v>
      </c>
      <c r="G1105" s="98">
        <f t="shared" si="277"/>
        <v>0</v>
      </c>
      <c r="H1105" s="242">
        <f>IF(G1105=0,0,SUMIFS('Sch A. Input'!$H96:$CJ96,'Sch A. Input'!$H$14:$CJ$14,"Recurring",'Sch A. Input'!$H$13:$CJ$13,"&lt;="&amp;$O$1020,'Sch A. Input'!$H$13:$CJ$13,"&lt;="&amp;$L$11))</f>
        <v>0</v>
      </c>
      <c r="I1105" s="242">
        <f>IF(G1105=0,0,SUMIFS('Sch A. Input'!$H96:$CJ96,'Sch A. Input'!$H$14:$CJ$14,"One-time",'Sch A. Input'!$H$13:$CJ$13,"&lt;="&amp;$O$1020,'Sch A. Input'!$H$13:$CJ$13,"&lt;="&amp;$L$11))</f>
        <v>0</v>
      </c>
      <c r="J1105" s="283">
        <f t="shared" si="288"/>
        <v>0</v>
      </c>
      <c r="K1105" s="242">
        <f t="shared" si="289"/>
        <v>0</v>
      </c>
      <c r="L1105" s="242">
        <f t="shared" si="290"/>
        <v>0</v>
      </c>
      <c r="M1105" s="276">
        <f t="shared" si="183"/>
        <v>0</v>
      </c>
      <c r="N1105" s="281">
        <f t="shared" si="278"/>
        <v>0</v>
      </c>
      <c r="O1105" s="245">
        <f t="shared" si="279"/>
        <v>0</v>
      </c>
      <c r="P1105" s="248"/>
      <c r="Q1105" s="285">
        <f t="shared" si="291"/>
        <v>0</v>
      </c>
      <c r="R1105" s="242">
        <f>IF(Q1105=0,0,SUMIFS('Sch A. Input'!$H96:$CJ96,'Sch A. Input'!$H$14:$CJ$14,"Recurring",'Sch A. Input'!$H$13:$CJ$13,"&lt;="&amp;$L$11,'Sch A. Input'!$H$13:$CJ$13,"&lt;="&amp;$Y$1020,'Sch A. Input'!$H$13:$CJ$13,"&gt;"&amp;$O$1020))</f>
        <v>0</v>
      </c>
      <c r="S1105" s="242">
        <f>IF(Q1105=0,0,SUMIFS('Sch A. Input'!$H96:$CJ96,'Sch A. Input'!$H$14:$CJ$14,"One-time",'Sch A. Input'!$H$13:$CJ$13,"&lt;="&amp;$L$11,'Sch A. Input'!$H$13:$CJ$13,"&lt;="&amp;$Y$1020,'Sch A. Input'!$H$13:$CJ$13,"&gt;"&amp;$O$1020))</f>
        <v>0</v>
      </c>
      <c r="T1105" s="283">
        <f t="shared" si="292"/>
        <v>0</v>
      </c>
      <c r="U1105" s="242">
        <f t="shared" si="293"/>
        <v>0</v>
      </c>
      <c r="V1105" s="242">
        <f t="shared" si="294"/>
        <v>0</v>
      </c>
      <c r="W1105" s="276">
        <f t="shared" si="188"/>
        <v>0</v>
      </c>
      <c r="X1105" s="281">
        <f t="shared" si="280"/>
        <v>0</v>
      </c>
      <c r="Y1105" s="245">
        <f t="shared" si="281"/>
        <v>0</v>
      </c>
      <c r="Z1105" s="248"/>
      <c r="AA1105" s="285">
        <f t="shared" si="295"/>
        <v>0</v>
      </c>
      <c r="AB1105" s="242">
        <f>IF(AA1105=0,0,SUMIFS('Sch A. Input'!$H96:$CJ96,'Sch A. Input'!$H$14:$CJ$14,"Recurring",'Sch A. Input'!$H$13:$CJ$13,"&lt;="&amp;$L$11,'Sch A. Input'!$H$13:$CJ$13,"&lt;="&amp;$AI$1020,'Sch A. Input'!$H$13:$CJ$13,"&gt;"&amp;$Y$1020))</f>
        <v>0</v>
      </c>
      <c r="AC1105" s="242">
        <f>IF(AA1105=0,0,SUMIFS('Sch A. Input'!$H96:$CJ96,'Sch A. Input'!$H$14:$CJ$14,"One-time",'Sch A. Input'!$H$13:$CJ$13,"&lt;="&amp;$L$11,'Sch A. Input'!$H$13:$CJ$13,"&lt;="&amp;$AI$1020,'Sch A. Input'!$H$13:$CJ$13,"&gt;"&amp;$Y$1020))</f>
        <v>0</v>
      </c>
      <c r="AD1105" s="283">
        <f t="shared" si="296"/>
        <v>0</v>
      </c>
      <c r="AE1105" s="242">
        <f t="shared" si="297"/>
        <v>0</v>
      </c>
      <c r="AF1105" s="242">
        <f t="shared" si="298"/>
        <v>0</v>
      </c>
      <c r="AG1105" s="276">
        <f t="shared" si="193"/>
        <v>0</v>
      </c>
      <c r="AH1105" s="281">
        <f t="shared" si="282"/>
        <v>0</v>
      </c>
      <c r="AI1105" s="245">
        <f t="shared" si="283"/>
        <v>0</v>
      </c>
      <c r="AK1105" s="285">
        <f t="shared" si="299"/>
        <v>0</v>
      </c>
      <c r="AL1105" s="242">
        <f>IF(AK1105=0,0,SUMIFS('Sch A. Input'!$H96:$CJ96,'Sch A. Input'!$H$14:$CJ$14,"Recurring",'Sch A. Input'!$H$13:$CJ$13,"&lt;="&amp;$L$11,'Sch A. Input'!$H$13:$CJ$13,"&lt;="&amp;$AS$1020,'Sch A. Input'!$H$13:$CJ$13,"&gt;"&amp;$AI$1020))</f>
        <v>0</v>
      </c>
      <c r="AM1105" s="242">
        <f>IF(AK1105=0,0,SUMIFS('Sch A. Input'!$H96:$CJ96,'Sch A. Input'!$H$14:$CJ$14,"One-time",'Sch A. Input'!$H$13:$CJ$13,"&lt;="&amp;$L$11,'Sch A. Input'!$H$13:$CJ$13,"&lt;="&amp;$AS$1020,'Sch A. Input'!$H$13:$CJ$13,"&gt;"&amp;$AI$1020))</f>
        <v>0</v>
      </c>
      <c r="AN1105" s="283">
        <f t="shared" si="300"/>
        <v>0</v>
      </c>
      <c r="AO1105" s="242">
        <f t="shared" si="301"/>
        <v>0</v>
      </c>
      <c r="AP1105" s="242">
        <f t="shared" si="302"/>
        <v>0</v>
      </c>
      <c r="AQ1105" s="276">
        <f t="shared" si="198"/>
        <v>0</v>
      </c>
      <c r="AR1105" s="281">
        <f t="shared" si="284"/>
        <v>0</v>
      </c>
      <c r="AS1105" s="245">
        <f t="shared" si="285"/>
        <v>0</v>
      </c>
      <c r="AY1105" s="160"/>
      <c r="AZ1105" s="160"/>
      <c r="BK1105" s="2"/>
      <c r="BL1105" s="2"/>
      <c r="BM1105" s="2"/>
      <c r="BN1105" s="2"/>
      <c r="BO1105" s="2"/>
      <c r="BP1105" s="2"/>
      <c r="BQ1105" s="2"/>
      <c r="BR1105" s="2"/>
      <c r="BS1105" s="2"/>
      <c r="BT1105" s="2"/>
      <c r="BU1105" s="2"/>
      <c r="BV1105" s="2"/>
      <c r="BW1105" s="2"/>
      <c r="BX1105" s="2"/>
      <c r="BY1105" s="2"/>
      <c r="BZ1105" s="2"/>
      <c r="CA1105" s="2"/>
      <c r="CI1105"/>
      <c r="CJ1105"/>
      <c r="CK1105"/>
      <c r="CL1105"/>
      <c r="CM1105"/>
      <c r="CN1105"/>
      <c r="CO1105"/>
      <c r="CP1105"/>
      <c r="CQ1105"/>
      <c r="CR1105"/>
      <c r="CS1105"/>
      <c r="CT1105"/>
      <c r="CU1105"/>
      <c r="CV1105"/>
      <c r="CW1105"/>
      <c r="CX1105"/>
    </row>
    <row r="1106" spans="2:102" x14ac:dyDescent="0.35">
      <c r="B1106" s="70" t="str">
        <f t="shared" ref="B1106:F1106" si="318">B99</f>
        <v/>
      </c>
      <c r="C1106" s="166" t="str">
        <f t="shared" si="318"/>
        <v/>
      </c>
      <c r="D1106" s="273" t="str">
        <f t="shared" si="318"/>
        <v/>
      </c>
      <c r="E1106" s="273">
        <f t="shared" si="318"/>
        <v>45016</v>
      </c>
      <c r="F1106" s="273">
        <f t="shared" si="318"/>
        <v>0</v>
      </c>
      <c r="G1106" s="98">
        <f t="shared" si="277"/>
        <v>0</v>
      </c>
      <c r="H1106" s="242">
        <f>IF(G1106=0,0,SUMIFS('Sch A. Input'!$H97:$CJ97,'Sch A. Input'!$H$14:$CJ$14,"Recurring",'Sch A. Input'!$H$13:$CJ$13,"&lt;="&amp;$O$1020,'Sch A. Input'!$H$13:$CJ$13,"&lt;="&amp;$L$11))</f>
        <v>0</v>
      </c>
      <c r="I1106" s="242">
        <f>IF(G1106=0,0,SUMIFS('Sch A. Input'!$H97:$CJ97,'Sch A. Input'!$H$14:$CJ$14,"One-time",'Sch A. Input'!$H$13:$CJ$13,"&lt;="&amp;$O$1020,'Sch A. Input'!$H$13:$CJ$13,"&lt;="&amp;$L$11))</f>
        <v>0</v>
      </c>
      <c r="J1106" s="283">
        <f t="shared" si="288"/>
        <v>0</v>
      </c>
      <c r="K1106" s="242">
        <f t="shared" si="289"/>
        <v>0</v>
      </c>
      <c r="L1106" s="242">
        <f t="shared" si="290"/>
        <v>0</v>
      </c>
      <c r="M1106" s="276">
        <f t="shared" si="183"/>
        <v>0</v>
      </c>
      <c r="N1106" s="281">
        <f t="shared" si="278"/>
        <v>0</v>
      </c>
      <c r="O1106" s="245">
        <f t="shared" si="279"/>
        <v>0</v>
      </c>
      <c r="P1106" s="248"/>
      <c r="Q1106" s="285">
        <f t="shared" si="291"/>
        <v>0</v>
      </c>
      <c r="R1106" s="242">
        <f>IF(Q1106=0,0,SUMIFS('Sch A. Input'!$H97:$CJ97,'Sch A. Input'!$H$14:$CJ$14,"Recurring",'Sch A. Input'!$H$13:$CJ$13,"&lt;="&amp;$L$11,'Sch A. Input'!$H$13:$CJ$13,"&lt;="&amp;$Y$1020,'Sch A. Input'!$H$13:$CJ$13,"&gt;"&amp;$O$1020))</f>
        <v>0</v>
      </c>
      <c r="S1106" s="242">
        <f>IF(Q1106=0,0,SUMIFS('Sch A. Input'!$H97:$CJ97,'Sch A. Input'!$H$14:$CJ$14,"One-time",'Sch A. Input'!$H$13:$CJ$13,"&lt;="&amp;$L$11,'Sch A. Input'!$H$13:$CJ$13,"&lt;="&amp;$Y$1020,'Sch A. Input'!$H$13:$CJ$13,"&gt;"&amp;$O$1020))</f>
        <v>0</v>
      </c>
      <c r="T1106" s="283">
        <f t="shared" si="292"/>
        <v>0</v>
      </c>
      <c r="U1106" s="242">
        <f t="shared" si="293"/>
        <v>0</v>
      </c>
      <c r="V1106" s="242">
        <f t="shared" si="294"/>
        <v>0</v>
      </c>
      <c r="W1106" s="276">
        <f t="shared" si="188"/>
        <v>0</v>
      </c>
      <c r="X1106" s="281">
        <f t="shared" si="280"/>
        <v>0</v>
      </c>
      <c r="Y1106" s="245">
        <f t="shared" si="281"/>
        <v>0</v>
      </c>
      <c r="Z1106" s="248"/>
      <c r="AA1106" s="285">
        <f t="shared" si="295"/>
        <v>0</v>
      </c>
      <c r="AB1106" s="242">
        <f>IF(AA1106=0,0,SUMIFS('Sch A. Input'!$H97:$CJ97,'Sch A. Input'!$H$14:$CJ$14,"Recurring",'Sch A. Input'!$H$13:$CJ$13,"&lt;="&amp;$L$11,'Sch A. Input'!$H$13:$CJ$13,"&lt;="&amp;$AI$1020,'Sch A. Input'!$H$13:$CJ$13,"&gt;"&amp;$Y$1020))</f>
        <v>0</v>
      </c>
      <c r="AC1106" s="242">
        <f>IF(AA1106=0,0,SUMIFS('Sch A. Input'!$H97:$CJ97,'Sch A. Input'!$H$14:$CJ$14,"One-time",'Sch A. Input'!$H$13:$CJ$13,"&lt;="&amp;$L$11,'Sch A. Input'!$H$13:$CJ$13,"&lt;="&amp;$AI$1020,'Sch A. Input'!$H$13:$CJ$13,"&gt;"&amp;$Y$1020))</f>
        <v>0</v>
      </c>
      <c r="AD1106" s="283">
        <f t="shared" si="296"/>
        <v>0</v>
      </c>
      <c r="AE1106" s="242">
        <f t="shared" si="297"/>
        <v>0</v>
      </c>
      <c r="AF1106" s="242">
        <f t="shared" si="298"/>
        <v>0</v>
      </c>
      <c r="AG1106" s="276">
        <f t="shared" si="193"/>
        <v>0</v>
      </c>
      <c r="AH1106" s="281">
        <f t="shared" si="282"/>
        <v>0</v>
      </c>
      <c r="AI1106" s="245">
        <f t="shared" si="283"/>
        <v>0</v>
      </c>
      <c r="AK1106" s="285">
        <f t="shared" si="299"/>
        <v>0</v>
      </c>
      <c r="AL1106" s="242">
        <f>IF(AK1106=0,0,SUMIFS('Sch A. Input'!$H97:$CJ97,'Sch A. Input'!$H$14:$CJ$14,"Recurring",'Sch A. Input'!$H$13:$CJ$13,"&lt;="&amp;$L$11,'Sch A. Input'!$H$13:$CJ$13,"&lt;="&amp;$AS$1020,'Sch A. Input'!$H$13:$CJ$13,"&gt;"&amp;$AI$1020))</f>
        <v>0</v>
      </c>
      <c r="AM1106" s="242">
        <f>IF(AK1106=0,0,SUMIFS('Sch A. Input'!$H97:$CJ97,'Sch A. Input'!$H$14:$CJ$14,"One-time",'Sch A. Input'!$H$13:$CJ$13,"&lt;="&amp;$L$11,'Sch A. Input'!$H$13:$CJ$13,"&lt;="&amp;$AS$1020,'Sch A. Input'!$H$13:$CJ$13,"&gt;"&amp;$AI$1020))</f>
        <v>0</v>
      </c>
      <c r="AN1106" s="283">
        <f t="shared" si="300"/>
        <v>0</v>
      </c>
      <c r="AO1106" s="242">
        <f t="shared" si="301"/>
        <v>0</v>
      </c>
      <c r="AP1106" s="242">
        <f t="shared" si="302"/>
        <v>0</v>
      </c>
      <c r="AQ1106" s="276">
        <f t="shared" si="198"/>
        <v>0</v>
      </c>
      <c r="AR1106" s="281">
        <f t="shared" si="284"/>
        <v>0</v>
      </c>
      <c r="AS1106" s="245">
        <f t="shared" si="285"/>
        <v>0</v>
      </c>
      <c r="AY1106" s="160"/>
      <c r="AZ1106" s="160"/>
      <c r="BK1106" s="2"/>
      <c r="BL1106" s="2"/>
      <c r="BM1106" s="2"/>
      <c r="BN1106" s="2"/>
      <c r="BO1106" s="2"/>
      <c r="BP1106" s="2"/>
      <c r="BQ1106" s="2"/>
      <c r="BR1106" s="2"/>
      <c r="BS1106" s="2"/>
      <c r="BT1106" s="2"/>
      <c r="BU1106" s="2"/>
      <c r="BV1106" s="2"/>
      <c r="BW1106" s="2"/>
      <c r="BX1106" s="2"/>
      <c r="BY1106" s="2"/>
      <c r="BZ1106" s="2"/>
      <c r="CA1106" s="2"/>
      <c r="CI1106"/>
      <c r="CJ1106"/>
      <c r="CK1106"/>
      <c r="CL1106"/>
      <c r="CM1106"/>
      <c r="CN1106"/>
      <c r="CO1106"/>
      <c r="CP1106"/>
      <c r="CQ1106"/>
      <c r="CR1106"/>
      <c r="CS1106"/>
      <c r="CT1106"/>
      <c r="CU1106"/>
      <c r="CV1106"/>
      <c r="CW1106"/>
      <c r="CX1106"/>
    </row>
    <row r="1107" spans="2:102" x14ac:dyDescent="0.35">
      <c r="B1107" s="70" t="str">
        <f t="shared" ref="B1107:F1107" si="319">B100</f>
        <v/>
      </c>
      <c r="C1107" s="166" t="str">
        <f t="shared" si="319"/>
        <v/>
      </c>
      <c r="D1107" s="273" t="str">
        <f t="shared" si="319"/>
        <v/>
      </c>
      <c r="E1107" s="273">
        <f t="shared" si="319"/>
        <v>45016</v>
      </c>
      <c r="F1107" s="273">
        <f t="shared" si="319"/>
        <v>0</v>
      </c>
      <c r="G1107" s="98">
        <f t="shared" si="277"/>
        <v>0</v>
      </c>
      <c r="H1107" s="242">
        <f>IF(G1107=0,0,SUMIFS('Sch A. Input'!$H98:$CJ98,'Sch A. Input'!$H$14:$CJ$14,"Recurring",'Sch A. Input'!$H$13:$CJ$13,"&lt;="&amp;$O$1020,'Sch A. Input'!$H$13:$CJ$13,"&lt;="&amp;$L$11))</f>
        <v>0</v>
      </c>
      <c r="I1107" s="242">
        <f>IF(G1107=0,0,SUMIFS('Sch A. Input'!$H98:$CJ98,'Sch A. Input'!$H$14:$CJ$14,"One-time",'Sch A. Input'!$H$13:$CJ$13,"&lt;="&amp;$O$1020,'Sch A. Input'!$H$13:$CJ$13,"&lt;="&amp;$L$11))</f>
        <v>0</v>
      </c>
      <c r="J1107" s="283">
        <f t="shared" si="288"/>
        <v>0</v>
      </c>
      <c r="K1107" s="242">
        <f t="shared" si="289"/>
        <v>0</v>
      </c>
      <c r="L1107" s="242">
        <f t="shared" si="290"/>
        <v>0</v>
      </c>
      <c r="M1107" s="276">
        <f t="shared" si="183"/>
        <v>0</v>
      </c>
      <c r="N1107" s="281">
        <f t="shared" si="278"/>
        <v>0</v>
      </c>
      <c r="O1107" s="245">
        <f t="shared" si="279"/>
        <v>0</v>
      </c>
      <c r="P1107" s="248"/>
      <c r="Q1107" s="285">
        <f t="shared" si="291"/>
        <v>0</v>
      </c>
      <c r="R1107" s="242">
        <f>IF(Q1107=0,0,SUMIFS('Sch A. Input'!$H98:$CJ98,'Sch A. Input'!$H$14:$CJ$14,"Recurring",'Sch A. Input'!$H$13:$CJ$13,"&lt;="&amp;$L$11,'Sch A. Input'!$H$13:$CJ$13,"&lt;="&amp;$Y$1020,'Sch A. Input'!$H$13:$CJ$13,"&gt;"&amp;$O$1020))</f>
        <v>0</v>
      </c>
      <c r="S1107" s="242">
        <f>IF(Q1107=0,0,SUMIFS('Sch A. Input'!$H98:$CJ98,'Sch A. Input'!$H$14:$CJ$14,"One-time",'Sch A. Input'!$H$13:$CJ$13,"&lt;="&amp;$L$11,'Sch A. Input'!$H$13:$CJ$13,"&lt;="&amp;$Y$1020,'Sch A. Input'!$H$13:$CJ$13,"&gt;"&amp;$O$1020))</f>
        <v>0</v>
      </c>
      <c r="T1107" s="283">
        <f t="shared" si="292"/>
        <v>0</v>
      </c>
      <c r="U1107" s="242">
        <f t="shared" si="293"/>
        <v>0</v>
      </c>
      <c r="V1107" s="242">
        <f t="shared" si="294"/>
        <v>0</v>
      </c>
      <c r="W1107" s="276">
        <f t="shared" si="188"/>
        <v>0</v>
      </c>
      <c r="X1107" s="281">
        <f t="shared" si="280"/>
        <v>0</v>
      </c>
      <c r="Y1107" s="245">
        <f t="shared" si="281"/>
        <v>0</v>
      </c>
      <c r="Z1107" s="248"/>
      <c r="AA1107" s="285">
        <f t="shared" si="295"/>
        <v>0</v>
      </c>
      <c r="AB1107" s="242">
        <f>IF(AA1107=0,0,SUMIFS('Sch A. Input'!$H98:$CJ98,'Sch A. Input'!$H$14:$CJ$14,"Recurring",'Sch A. Input'!$H$13:$CJ$13,"&lt;="&amp;$L$11,'Sch A. Input'!$H$13:$CJ$13,"&lt;="&amp;$AI$1020,'Sch A. Input'!$H$13:$CJ$13,"&gt;"&amp;$Y$1020))</f>
        <v>0</v>
      </c>
      <c r="AC1107" s="242">
        <f>IF(AA1107=0,0,SUMIFS('Sch A. Input'!$H98:$CJ98,'Sch A. Input'!$H$14:$CJ$14,"One-time",'Sch A. Input'!$H$13:$CJ$13,"&lt;="&amp;$L$11,'Sch A. Input'!$H$13:$CJ$13,"&lt;="&amp;$AI$1020,'Sch A. Input'!$H$13:$CJ$13,"&gt;"&amp;$Y$1020))</f>
        <v>0</v>
      </c>
      <c r="AD1107" s="283">
        <f t="shared" si="296"/>
        <v>0</v>
      </c>
      <c r="AE1107" s="242">
        <f t="shared" si="297"/>
        <v>0</v>
      </c>
      <c r="AF1107" s="242">
        <f t="shared" si="298"/>
        <v>0</v>
      </c>
      <c r="AG1107" s="276">
        <f t="shared" si="193"/>
        <v>0</v>
      </c>
      <c r="AH1107" s="281">
        <f t="shared" si="282"/>
        <v>0</v>
      </c>
      <c r="AI1107" s="245">
        <f t="shared" si="283"/>
        <v>0</v>
      </c>
      <c r="AK1107" s="285">
        <f t="shared" si="299"/>
        <v>0</v>
      </c>
      <c r="AL1107" s="242">
        <f>IF(AK1107=0,0,SUMIFS('Sch A. Input'!$H98:$CJ98,'Sch A. Input'!$H$14:$CJ$14,"Recurring",'Sch A. Input'!$H$13:$CJ$13,"&lt;="&amp;$L$11,'Sch A. Input'!$H$13:$CJ$13,"&lt;="&amp;$AS$1020,'Sch A. Input'!$H$13:$CJ$13,"&gt;"&amp;$AI$1020))</f>
        <v>0</v>
      </c>
      <c r="AM1107" s="242">
        <f>IF(AK1107=0,0,SUMIFS('Sch A. Input'!$H98:$CJ98,'Sch A. Input'!$H$14:$CJ$14,"One-time",'Sch A. Input'!$H$13:$CJ$13,"&lt;="&amp;$L$11,'Sch A. Input'!$H$13:$CJ$13,"&lt;="&amp;$AS$1020,'Sch A. Input'!$H$13:$CJ$13,"&gt;"&amp;$AI$1020))</f>
        <v>0</v>
      </c>
      <c r="AN1107" s="283">
        <f t="shared" si="300"/>
        <v>0</v>
      </c>
      <c r="AO1107" s="242">
        <f t="shared" si="301"/>
        <v>0</v>
      </c>
      <c r="AP1107" s="242">
        <f t="shared" si="302"/>
        <v>0</v>
      </c>
      <c r="AQ1107" s="276">
        <f t="shared" si="198"/>
        <v>0</v>
      </c>
      <c r="AR1107" s="281">
        <f t="shared" si="284"/>
        <v>0</v>
      </c>
      <c r="AS1107" s="245">
        <f t="shared" si="285"/>
        <v>0</v>
      </c>
      <c r="AY1107" s="160"/>
      <c r="AZ1107" s="160"/>
      <c r="BK1107" s="2"/>
      <c r="BL1107" s="2"/>
      <c r="BM1107" s="2"/>
      <c r="BN1107" s="2"/>
      <c r="BO1107" s="2"/>
      <c r="BP1107" s="2"/>
      <c r="BQ1107" s="2"/>
      <c r="BR1107" s="2"/>
      <c r="BS1107" s="2"/>
      <c r="BT1107" s="2"/>
      <c r="BU1107" s="2"/>
      <c r="BV1107" s="2"/>
      <c r="BW1107" s="2"/>
      <c r="BX1107" s="2"/>
      <c r="BY1107" s="2"/>
      <c r="BZ1107" s="2"/>
      <c r="CA1107" s="2"/>
      <c r="CI1107"/>
      <c r="CJ1107"/>
      <c r="CK1107"/>
      <c r="CL1107"/>
      <c r="CM1107"/>
      <c r="CN1107"/>
      <c r="CO1107"/>
      <c r="CP1107"/>
      <c r="CQ1107"/>
      <c r="CR1107"/>
      <c r="CS1107"/>
      <c r="CT1107"/>
      <c r="CU1107"/>
      <c r="CV1107"/>
      <c r="CW1107"/>
      <c r="CX1107"/>
    </row>
    <row r="1108" spans="2:102" x14ac:dyDescent="0.35">
      <c r="B1108" s="70" t="str">
        <f t="shared" ref="B1108:F1108" si="320">B101</f>
        <v/>
      </c>
      <c r="C1108" s="166" t="str">
        <f t="shared" si="320"/>
        <v/>
      </c>
      <c r="D1108" s="273" t="str">
        <f t="shared" si="320"/>
        <v/>
      </c>
      <c r="E1108" s="273">
        <f t="shared" si="320"/>
        <v>45016</v>
      </c>
      <c r="F1108" s="273">
        <f t="shared" si="320"/>
        <v>0</v>
      </c>
      <c r="G1108" s="98">
        <f t="shared" si="277"/>
        <v>0</v>
      </c>
      <c r="H1108" s="242">
        <f>IF(G1108=0,0,SUMIFS('Sch A. Input'!$H99:$CJ99,'Sch A. Input'!$H$14:$CJ$14,"Recurring",'Sch A. Input'!$H$13:$CJ$13,"&lt;="&amp;$O$1020,'Sch A. Input'!$H$13:$CJ$13,"&lt;="&amp;$L$11))</f>
        <v>0</v>
      </c>
      <c r="I1108" s="242">
        <f>IF(G1108=0,0,SUMIFS('Sch A. Input'!$H99:$CJ99,'Sch A. Input'!$H$14:$CJ$14,"One-time",'Sch A. Input'!$H$13:$CJ$13,"&lt;="&amp;$O$1020,'Sch A. Input'!$H$13:$CJ$13,"&lt;="&amp;$L$11))</f>
        <v>0</v>
      </c>
      <c r="J1108" s="283">
        <f t="shared" si="288"/>
        <v>0</v>
      </c>
      <c r="K1108" s="242">
        <f t="shared" si="289"/>
        <v>0</v>
      </c>
      <c r="L1108" s="242">
        <f t="shared" si="290"/>
        <v>0</v>
      </c>
      <c r="M1108" s="276">
        <f t="shared" si="183"/>
        <v>0</v>
      </c>
      <c r="N1108" s="281">
        <f t="shared" si="278"/>
        <v>0</v>
      </c>
      <c r="O1108" s="245">
        <f t="shared" si="279"/>
        <v>0</v>
      </c>
      <c r="P1108" s="248"/>
      <c r="Q1108" s="285">
        <f t="shared" si="291"/>
        <v>0</v>
      </c>
      <c r="R1108" s="242">
        <f>IF(Q1108=0,0,SUMIFS('Sch A. Input'!$H99:$CJ99,'Sch A. Input'!$H$14:$CJ$14,"Recurring",'Sch A. Input'!$H$13:$CJ$13,"&lt;="&amp;$L$11,'Sch A. Input'!$H$13:$CJ$13,"&lt;="&amp;$Y$1020,'Sch A. Input'!$H$13:$CJ$13,"&gt;"&amp;$O$1020))</f>
        <v>0</v>
      </c>
      <c r="S1108" s="242">
        <f>IF(Q1108=0,0,SUMIFS('Sch A. Input'!$H99:$CJ99,'Sch A. Input'!$H$14:$CJ$14,"One-time",'Sch A. Input'!$H$13:$CJ$13,"&lt;="&amp;$L$11,'Sch A. Input'!$H$13:$CJ$13,"&lt;="&amp;$Y$1020,'Sch A. Input'!$H$13:$CJ$13,"&gt;"&amp;$O$1020))</f>
        <v>0</v>
      </c>
      <c r="T1108" s="283">
        <f t="shared" si="292"/>
        <v>0</v>
      </c>
      <c r="U1108" s="242">
        <f t="shared" si="293"/>
        <v>0</v>
      </c>
      <c r="V1108" s="242">
        <f t="shared" si="294"/>
        <v>0</v>
      </c>
      <c r="W1108" s="276">
        <f t="shared" si="188"/>
        <v>0</v>
      </c>
      <c r="X1108" s="281">
        <f t="shared" si="280"/>
        <v>0</v>
      </c>
      <c r="Y1108" s="245">
        <f t="shared" si="281"/>
        <v>0</v>
      </c>
      <c r="Z1108" s="248"/>
      <c r="AA1108" s="285">
        <f t="shared" si="295"/>
        <v>0</v>
      </c>
      <c r="AB1108" s="242">
        <f>IF(AA1108=0,0,SUMIFS('Sch A. Input'!$H99:$CJ99,'Sch A. Input'!$H$14:$CJ$14,"Recurring",'Sch A. Input'!$H$13:$CJ$13,"&lt;="&amp;$L$11,'Sch A. Input'!$H$13:$CJ$13,"&lt;="&amp;$AI$1020,'Sch A. Input'!$H$13:$CJ$13,"&gt;"&amp;$Y$1020))</f>
        <v>0</v>
      </c>
      <c r="AC1108" s="242">
        <f>IF(AA1108=0,0,SUMIFS('Sch A. Input'!$H99:$CJ99,'Sch A. Input'!$H$14:$CJ$14,"One-time",'Sch A. Input'!$H$13:$CJ$13,"&lt;="&amp;$L$11,'Sch A. Input'!$H$13:$CJ$13,"&lt;="&amp;$AI$1020,'Sch A. Input'!$H$13:$CJ$13,"&gt;"&amp;$Y$1020))</f>
        <v>0</v>
      </c>
      <c r="AD1108" s="283">
        <f t="shared" si="296"/>
        <v>0</v>
      </c>
      <c r="AE1108" s="242">
        <f t="shared" si="297"/>
        <v>0</v>
      </c>
      <c r="AF1108" s="242">
        <f t="shared" si="298"/>
        <v>0</v>
      </c>
      <c r="AG1108" s="276">
        <f t="shared" si="193"/>
        <v>0</v>
      </c>
      <c r="AH1108" s="281">
        <f t="shared" si="282"/>
        <v>0</v>
      </c>
      <c r="AI1108" s="245">
        <f t="shared" si="283"/>
        <v>0</v>
      </c>
      <c r="AK1108" s="285">
        <f t="shared" si="299"/>
        <v>0</v>
      </c>
      <c r="AL1108" s="242">
        <f>IF(AK1108=0,0,SUMIFS('Sch A. Input'!$H99:$CJ99,'Sch A. Input'!$H$14:$CJ$14,"Recurring",'Sch A. Input'!$H$13:$CJ$13,"&lt;="&amp;$L$11,'Sch A. Input'!$H$13:$CJ$13,"&lt;="&amp;$AS$1020,'Sch A. Input'!$H$13:$CJ$13,"&gt;"&amp;$AI$1020))</f>
        <v>0</v>
      </c>
      <c r="AM1108" s="242">
        <f>IF(AK1108=0,0,SUMIFS('Sch A. Input'!$H99:$CJ99,'Sch A. Input'!$H$14:$CJ$14,"One-time",'Sch A. Input'!$H$13:$CJ$13,"&lt;="&amp;$L$11,'Sch A. Input'!$H$13:$CJ$13,"&lt;="&amp;$AS$1020,'Sch A. Input'!$H$13:$CJ$13,"&gt;"&amp;$AI$1020))</f>
        <v>0</v>
      </c>
      <c r="AN1108" s="283">
        <f t="shared" si="300"/>
        <v>0</v>
      </c>
      <c r="AO1108" s="242">
        <f t="shared" si="301"/>
        <v>0</v>
      </c>
      <c r="AP1108" s="242">
        <f t="shared" si="302"/>
        <v>0</v>
      </c>
      <c r="AQ1108" s="276">
        <f t="shared" si="198"/>
        <v>0</v>
      </c>
      <c r="AR1108" s="281">
        <f t="shared" si="284"/>
        <v>0</v>
      </c>
      <c r="AS1108" s="245">
        <f t="shared" si="285"/>
        <v>0</v>
      </c>
      <c r="AY1108" s="160"/>
      <c r="AZ1108" s="160"/>
      <c r="BK1108" s="2"/>
      <c r="BL1108" s="2"/>
      <c r="BM1108" s="2"/>
      <c r="BN1108" s="2"/>
      <c r="BO1108" s="2"/>
      <c r="BP1108" s="2"/>
      <c r="BQ1108" s="2"/>
      <c r="BR1108" s="2"/>
      <c r="BS1108" s="2"/>
      <c r="BT1108" s="2"/>
      <c r="BU1108" s="2"/>
      <c r="BV1108" s="2"/>
      <c r="BW1108" s="2"/>
      <c r="BX1108" s="2"/>
      <c r="BY1108" s="2"/>
      <c r="BZ1108" s="2"/>
      <c r="CA1108" s="2"/>
      <c r="CI1108"/>
      <c r="CJ1108"/>
      <c r="CK1108"/>
      <c r="CL1108"/>
      <c r="CM1108"/>
      <c r="CN1108"/>
      <c r="CO1108"/>
      <c r="CP1108"/>
      <c r="CQ1108"/>
      <c r="CR1108"/>
      <c r="CS1108"/>
      <c r="CT1108"/>
      <c r="CU1108"/>
      <c r="CV1108"/>
      <c r="CW1108"/>
      <c r="CX1108"/>
    </row>
    <row r="1109" spans="2:102" x14ac:dyDescent="0.35">
      <c r="B1109" s="70" t="str">
        <f t="shared" ref="B1109:F1109" si="321">B102</f>
        <v/>
      </c>
      <c r="C1109" s="166" t="str">
        <f t="shared" si="321"/>
        <v/>
      </c>
      <c r="D1109" s="273" t="str">
        <f t="shared" si="321"/>
        <v/>
      </c>
      <c r="E1109" s="273">
        <f t="shared" si="321"/>
        <v>45016</v>
      </c>
      <c r="F1109" s="273">
        <f t="shared" si="321"/>
        <v>0</v>
      </c>
      <c r="G1109" s="98">
        <f t="shared" si="277"/>
        <v>0</v>
      </c>
      <c r="H1109" s="242">
        <f>IF(G1109=0,0,SUMIFS('Sch A. Input'!$H100:$CJ100,'Sch A. Input'!$H$14:$CJ$14,"Recurring",'Sch A. Input'!$H$13:$CJ$13,"&lt;="&amp;$O$1020,'Sch A. Input'!$H$13:$CJ$13,"&lt;="&amp;$L$11))</f>
        <v>0</v>
      </c>
      <c r="I1109" s="242">
        <f>IF(G1109=0,0,SUMIFS('Sch A. Input'!$H100:$CJ100,'Sch A. Input'!$H$14:$CJ$14,"One-time",'Sch A. Input'!$H$13:$CJ$13,"&lt;="&amp;$O$1020,'Sch A. Input'!$H$13:$CJ$13,"&lt;="&amp;$L$11))</f>
        <v>0</v>
      </c>
      <c r="J1109" s="283">
        <f t="shared" si="288"/>
        <v>0</v>
      </c>
      <c r="K1109" s="242">
        <f t="shared" si="289"/>
        <v>0</v>
      </c>
      <c r="L1109" s="242">
        <f t="shared" si="290"/>
        <v>0</v>
      </c>
      <c r="M1109" s="276">
        <f t="shared" si="183"/>
        <v>0</v>
      </c>
      <c r="N1109" s="281">
        <f t="shared" si="278"/>
        <v>0</v>
      </c>
      <c r="O1109" s="245">
        <f t="shared" si="279"/>
        <v>0</v>
      </c>
      <c r="P1109" s="248"/>
      <c r="Q1109" s="285">
        <f t="shared" si="291"/>
        <v>0</v>
      </c>
      <c r="R1109" s="242">
        <f>IF(Q1109=0,0,SUMIFS('Sch A. Input'!$H100:$CJ100,'Sch A. Input'!$H$14:$CJ$14,"Recurring",'Sch A. Input'!$H$13:$CJ$13,"&lt;="&amp;$L$11,'Sch A. Input'!$H$13:$CJ$13,"&lt;="&amp;$Y$1020,'Sch A. Input'!$H$13:$CJ$13,"&gt;"&amp;$O$1020))</f>
        <v>0</v>
      </c>
      <c r="S1109" s="242">
        <f>IF(Q1109=0,0,SUMIFS('Sch A. Input'!$H100:$CJ100,'Sch A. Input'!$H$14:$CJ$14,"One-time",'Sch A. Input'!$H$13:$CJ$13,"&lt;="&amp;$L$11,'Sch A. Input'!$H$13:$CJ$13,"&lt;="&amp;$Y$1020,'Sch A. Input'!$H$13:$CJ$13,"&gt;"&amp;$O$1020))</f>
        <v>0</v>
      </c>
      <c r="T1109" s="283">
        <f t="shared" si="292"/>
        <v>0</v>
      </c>
      <c r="U1109" s="242">
        <f t="shared" si="293"/>
        <v>0</v>
      </c>
      <c r="V1109" s="242">
        <f t="shared" si="294"/>
        <v>0</v>
      </c>
      <c r="W1109" s="276">
        <f t="shared" si="188"/>
        <v>0</v>
      </c>
      <c r="X1109" s="281">
        <f t="shared" si="280"/>
        <v>0</v>
      </c>
      <c r="Y1109" s="245">
        <f t="shared" si="281"/>
        <v>0</v>
      </c>
      <c r="Z1109" s="248"/>
      <c r="AA1109" s="285">
        <f t="shared" si="295"/>
        <v>0</v>
      </c>
      <c r="AB1109" s="242">
        <f>IF(AA1109=0,0,SUMIFS('Sch A. Input'!$H100:$CJ100,'Sch A. Input'!$H$14:$CJ$14,"Recurring",'Sch A. Input'!$H$13:$CJ$13,"&lt;="&amp;$L$11,'Sch A. Input'!$H$13:$CJ$13,"&lt;="&amp;$AI$1020,'Sch A. Input'!$H$13:$CJ$13,"&gt;"&amp;$Y$1020))</f>
        <v>0</v>
      </c>
      <c r="AC1109" s="242">
        <f>IF(AA1109=0,0,SUMIFS('Sch A. Input'!$H100:$CJ100,'Sch A. Input'!$H$14:$CJ$14,"One-time",'Sch A. Input'!$H$13:$CJ$13,"&lt;="&amp;$L$11,'Sch A. Input'!$H$13:$CJ$13,"&lt;="&amp;$AI$1020,'Sch A. Input'!$H$13:$CJ$13,"&gt;"&amp;$Y$1020))</f>
        <v>0</v>
      </c>
      <c r="AD1109" s="283">
        <f t="shared" si="296"/>
        <v>0</v>
      </c>
      <c r="AE1109" s="242">
        <f t="shared" si="297"/>
        <v>0</v>
      </c>
      <c r="AF1109" s="242">
        <f t="shared" si="298"/>
        <v>0</v>
      </c>
      <c r="AG1109" s="276">
        <f t="shared" si="193"/>
        <v>0</v>
      </c>
      <c r="AH1109" s="281">
        <f t="shared" si="282"/>
        <v>0</v>
      </c>
      <c r="AI1109" s="245">
        <f t="shared" si="283"/>
        <v>0</v>
      </c>
      <c r="AK1109" s="285">
        <f t="shared" si="299"/>
        <v>0</v>
      </c>
      <c r="AL1109" s="242">
        <f>IF(AK1109=0,0,SUMIFS('Sch A. Input'!$H100:$CJ100,'Sch A. Input'!$H$14:$CJ$14,"Recurring",'Sch A. Input'!$H$13:$CJ$13,"&lt;="&amp;$L$11,'Sch A. Input'!$H$13:$CJ$13,"&lt;="&amp;$AS$1020,'Sch A. Input'!$H$13:$CJ$13,"&gt;"&amp;$AI$1020))</f>
        <v>0</v>
      </c>
      <c r="AM1109" s="242">
        <f>IF(AK1109=0,0,SUMIFS('Sch A. Input'!$H100:$CJ100,'Sch A. Input'!$H$14:$CJ$14,"One-time",'Sch A. Input'!$H$13:$CJ$13,"&lt;="&amp;$L$11,'Sch A. Input'!$H$13:$CJ$13,"&lt;="&amp;$AS$1020,'Sch A. Input'!$H$13:$CJ$13,"&gt;"&amp;$AI$1020))</f>
        <v>0</v>
      </c>
      <c r="AN1109" s="283">
        <f t="shared" si="300"/>
        <v>0</v>
      </c>
      <c r="AO1109" s="242">
        <f t="shared" si="301"/>
        <v>0</v>
      </c>
      <c r="AP1109" s="242">
        <f t="shared" si="302"/>
        <v>0</v>
      </c>
      <c r="AQ1109" s="276">
        <f t="shared" si="198"/>
        <v>0</v>
      </c>
      <c r="AR1109" s="281">
        <f t="shared" si="284"/>
        <v>0</v>
      </c>
      <c r="AS1109" s="245">
        <f t="shared" si="285"/>
        <v>0</v>
      </c>
      <c r="AY1109" s="160"/>
      <c r="AZ1109" s="160"/>
      <c r="BK1109" s="2"/>
      <c r="BL1109" s="2"/>
      <c r="BM1109" s="2"/>
      <c r="BN1109" s="2"/>
      <c r="BO1109" s="2"/>
      <c r="BP1109" s="2"/>
      <c r="BQ1109" s="2"/>
      <c r="BR1109" s="2"/>
      <c r="BS1109" s="2"/>
      <c r="BT1109" s="2"/>
      <c r="BU1109" s="2"/>
      <c r="BV1109" s="2"/>
      <c r="BW1109" s="2"/>
      <c r="BX1109" s="2"/>
      <c r="BY1109" s="2"/>
      <c r="BZ1109" s="2"/>
      <c r="CA1109" s="2"/>
      <c r="CI1109"/>
      <c r="CJ1109"/>
      <c r="CK1109"/>
      <c r="CL1109"/>
      <c r="CM1109"/>
      <c r="CN1109"/>
      <c r="CO1109"/>
      <c r="CP1109"/>
      <c r="CQ1109"/>
      <c r="CR1109"/>
      <c r="CS1109"/>
      <c r="CT1109"/>
      <c r="CU1109"/>
      <c r="CV1109"/>
      <c r="CW1109"/>
      <c r="CX1109"/>
    </row>
    <row r="1110" spans="2:102" x14ac:dyDescent="0.35">
      <c r="B1110" s="70" t="str">
        <f t="shared" ref="B1110:F1110" si="322">B103</f>
        <v/>
      </c>
      <c r="C1110" s="166" t="str">
        <f t="shared" si="322"/>
        <v/>
      </c>
      <c r="D1110" s="273" t="str">
        <f t="shared" si="322"/>
        <v/>
      </c>
      <c r="E1110" s="273">
        <f t="shared" si="322"/>
        <v>45016</v>
      </c>
      <c r="F1110" s="273">
        <f t="shared" si="322"/>
        <v>0</v>
      </c>
      <c r="G1110" s="98">
        <f t="shared" si="277"/>
        <v>0</v>
      </c>
      <c r="H1110" s="242">
        <f>IF(G1110=0,0,SUMIFS('Sch A. Input'!$H101:$CJ101,'Sch A. Input'!$H$14:$CJ$14,"Recurring",'Sch A. Input'!$H$13:$CJ$13,"&lt;="&amp;$O$1020,'Sch A. Input'!$H$13:$CJ$13,"&lt;="&amp;$L$11))</f>
        <v>0</v>
      </c>
      <c r="I1110" s="242">
        <f>IF(G1110=0,0,SUMIFS('Sch A. Input'!$H101:$CJ101,'Sch A. Input'!$H$14:$CJ$14,"One-time",'Sch A. Input'!$H$13:$CJ$13,"&lt;="&amp;$O$1020,'Sch A. Input'!$H$13:$CJ$13,"&lt;="&amp;$L$11))</f>
        <v>0</v>
      </c>
      <c r="J1110" s="283">
        <f t="shared" si="288"/>
        <v>0</v>
      </c>
      <c r="K1110" s="242">
        <f t="shared" si="289"/>
        <v>0</v>
      </c>
      <c r="L1110" s="242">
        <f t="shared" si="290"/>
        <v>0</v>
      </c>
      <c r="M1110" s="276">
        <f t="shared" si="183"/>
        <v>0</v>
      </c>
      <c r="N1110" s="281">
        <f t="shared" si="278"/>
        <v>0</v>
      </c>
      <c r="O1110" s="245">
        <f t="shared" si="279"/>
        <v>0</v>
      </c>
      <c r="P1110" s="248"/>
      <c r="Q1110" s="285">
        <f t="shared" si="291"/>
        <v>0</v>
      </c>
      <c r="R1110" s="242">
        <f>IF(Q1110=0,0,SUMIFS('Sch A. Input'!$H101:$CJ101,'Sch A. Input'!$H$14:$CJ$14,"Recurring",'Sch A. Input'!$H$13:$CJ$13,"&lt;="&amp;$L$11,'Sch A. Input'!$H$13:$CJ$13,"&lt;="&amp;$Y$1020,'Sch A. Input'!$H$13:$CJ$13,"&gt;"&amp;$O$1020))</f>
        <v>0</v>
      </c>
      <c r="S1110" s="242">
        <f>IF(Q1110=0,0,SUMIFS('Sch A. Input'!$H101:$CJ101,'Sch A. Input'!$H$14:$CJ$14,"One-time",'Sch A. Input'!$H$13:$CJ$13,"&lt;="&amp;$L$11,'Sch A. Input'!$H$13:$CJ$13,"&lt;="&amp;$Y$1020,'Sch A. Input'!$H$13:$CJ$13,"&gt;"&amp;$O$1020))</f>
        <v>0</v>
      </c>
      <c r="T1110" s="283">
        <f t="shared" si="292"/>
        <v>0</v>
      </c>
      <c r="U1110" s="242">
        <f t="shared" si="293"/>
        <v>0</v>
      </c>
      <c r="V1110" s="242">
        <f t="shared" si="294"/>
        <v>0</v>
      </c>
      <c r="W1110" s="276">
        <f t="shared" si="188"/>
        <v>0</v>
      </c>
      <c r="X1110" s="281">
        <f t="shared" si="280"/>
        <v>0</v>
      </c>
      <c r="Y1110" s="245">
        <f t="shared" si="281"/>
        <v>0</v>
      </c>
      <c r="Z1110" s="248"/>
      <c r="AA1110" s="285">
        <f t="shared" si="295"/>
        <v>0</v>
      </c>
      <c r="AB1110" s="242">
        <f>IF(AA1110=0,0,SUMIFS('Sch A. Input'!$H101:$CJ101,'Sch A. Input'!$H$14:$CJ$14,"Recurring",'Sch A. Input'!$H$13:$CJ$13,"&lt;="&amp;$L$11,'Sch A. Input'!$H$13:$CJ$13,"&lt;="&amp;$AI$1020,'Sch A. Input'!$H$13:$CJ$13,"&gt;"&amp;$Y$1020))</f>
        <v>0</v>
      </c>
      <c r="AC1110" s="242">
        <f>IF(AA1110=0,0,SUMIFS('Sch A. Input'!$H101:$CJ101,'Sch A. Input'!$H$14:$CJ$14,"One-time",'Sch A. Input'!$H$13:$CJ$13,"&lt;="&amp;$L$11,'Sch A. Input'!$H$13:$CJ$13,"&lt;="&amp;$AI$1020,'Sch A. Input'!$H$13:$CJ$13,"&gt;"&amp;$Y$1020))</f>
        <v>0</v>
      </c>
      <c r="AD1110" s="283">
        <f t="shared" si="296"/>
        <v>0</v>
      </c>
      <c r="AE1110" s="242">
        <f t="shared" si="297"/>
        <v>0</v>
      </c>
      <c r="AF1110" s="242">
        <f t="shared" si="298"/>
        <v>0</v>
      </c>
      <c r="AG1110" s="276">
        <f t="shared" si="193"/>
        <v>0</v>
      </c>
      <c r="AH1110" s="281">
        <f t="shared" si="282"/>
        <v>0</v>
      </c>
      <c r="AI1110" s="245">
        <f t="shared" si="283"/>
        <v>0</v>
      </c>
      <c r="AK1110" s="285">
        <f t="shared" si="299"/>
        <v>0</v>
      </c>
      <c r="AL1110" s="242">
        <f>IF(AK1110=0,0,SUMIFS('Sch A. Input'!$H101:$CJ101,'Sch A. Input'!$H$14:$CJ$14,"Recurring",'Sch A. Input'!$H$13:$CJ$13,"&lt;="&amp;$L$11,'Sch A. Input'!$H$13:$CJ$13,"&lt;="&amp;$AS$1020,'Sch A. Input'!$H$13:$CJ$13,"&gt;"&amp;$AI$1020))</f>
        <v>0</v>
      </c>
      <c r="AM1110" s="242">
        <f>IF(AK1110=0,0,SUMIFS('Sch A. Input'!$H101:$CJ101,'Sch A. Input'!$H$14:$CJ$14,"One-time",'Sch A. Input'!$H$13:$CJ$13,"&lt;="&amp;$L$11,'Sch A. Input'!$H$13:$CJ$13,"&lt;="&amp;$AS$1020,'Sch A. Input'!$H$13:$CJ$13,"&gt;"&amp;$AI$1020))</f>
        <v>0</v>
      </c>
      <c r="AN1110" s="283">
        <f t="shared" si="300"/>
        <v>0</v>
      </c>
      <c r="AO1110" s="242">
        <f t="shared" si="301"/>
        <v>0</v>
      </c>
      <c r="AP1110" s="242">
        <f t="shared" si="302"/>
        <v>0</v>
      </c>
      <c r="AQ1110" s="276">
        <f t="shared" si="198"/>
        <v>0</v>
      </c>
      <c r="AR1110" s="281">
        <f t="shared" si="284"/>
        <v>0</v>
      </c>
      <c r="AS1110" s="245">
        <f t="shared" si="285"/>
        <v>0</v>
      </c>
      <c r="AY1110" s="160"/>
      <c r="AZ1110" s="160"/>
      <c r="BK1110" s="2"/>
      <c r="BL1110" s="2"/>
      <c r="BM1110" s="2"/>
      <c r="BN1110" s="2"/>
      <c r="BO1110" s="2"/>
      <c r="BP1110" s="2"/>
      <c r="BQ1110" s="2"/>
      <c r="BR1110" s="2"/>
      <c r="BS1110" s="2"/>
      <c r="BT1110" s="2"/>
      <c r="BU1110" s="2"/>
      <c r="BV1110" s="2"/>
      <c r="BW1110" s="2"/>
      <c r="BX1110" s="2"/>
      <c r="BY1110" s="2"/>
      <c r="BZ1110" s="2"/>
      <c r="CA1110" s="2"/>
      <c r="CI1110"/>
      <c r="CJ1110"/>
      <c r="CK1110"/>
      <c r="CL1110"/>
      <c r="CM1110"/>
      <c r="CN1110"/>
      <c r="CO1110"/>
      <c r="CP1110"/>
      <c r="CQ1110"/>
      <c r="CR1110"/>
      <c r="CS1110"/>
      <c r="CT1110"/>
      <c r="CU1110"/>
      <c r="CV1110"/>
      <c r="CW1110"/>
      <c r="CX1110"/>
    </row>
    <row r="1111" spans="2:102" x14ac:dyDescent="0.35">
      <c r="B1111" s="70" t="str">
        <f t="shared" ref="B1111:F1111" si="323">B104</f>
        <v/>
      </c>
      <c r="C1111" s="166" t="str">
        <f t="shared" si="323"/>
        <v/>
      </c>
      <c r="D1111" s="273" t="str">
        <f t="shared" si="323"/>
        <v/>
      </c>
      <c r="E1111" s="273">
        <f t="shared" si="323"/>
        <v>45016</v>
      </c>
      <c r="F1111" s="273">
        <f t="shared" si="323"/>
        <v>0</v>
      </c>
      <c r="G1111" s="98">
        <f t="shared" si="277"/>
        <v>0</v>
      </c>
      <c r="H1111" s="242">
        <f>IF(G1111=0,0,SUMIFS('Sch A. Input'!$H102:$CJ102,'Sch A. Input'!$H$14:$CJ$14,"Recurring",'Sch A. Input'!$H$13:$CJ$13,"&lt;="&amp;$O$1020,'Sch A. Input'!$H$13:$CJ$13,"&lt;="&amp;$L$11))</f>
        <v>0</v>
      </c>
      <c r="I1111" s="242">
        <f>IF(G1111=0,0,SUMIFS('Sch A. Input'!$H102:$CJ102,'Sch A. Input'!$H$14:$CJ$14,"One-time",'Sch A. Input'!$H$13:$CJ$13,"&lt;="&amp;$O$1020,'Sch A. Input'!$H$13:$CJ$13,"&lt;="&amp;$L$11))</f>
        <v>0</v>
      </c>
      <c r="J1111" s="283">
        <f t="shared" si="288"/>
        <v>0</v>
      </c>
      <c r="K1111" s="242">
        <f t="shared" si="289"/>
        <v>0</v>
      </c>
      <c r="L1111" s="242">
        <f t="shared" si="290"/>
        <v>0</v>
      </c>
      <c r="M1111" s="276">
        <f t="shared" si="183"/>
        <v>0</v>
      </c>
      <c r="N1111" s="281">
        <f t="shared" si="278"/>
        <v>0</v>
      </c>
      <c r="O1111" s="245">
        <f t="shared" si="279"/>
        <v>0</v>
      </c>
      <c r="P1111" s="248"/>
      <c r="Q1111" s="285">
        <f t="shared" si="291"/>
        <v>0</v>
      </c>
      <c r="R1111" s="242">
        <f>IF(Q1111=0,0,SUMIFS('Sch A. Input'!$H102:$CJ102,'Sch A. Input'!$H$14:$CJ$14,"Recurring",'Sch A. Input'!$H$13:$CJ$13,"&lt;="&amp;$L$11,'Sch A. Input'!$H$13:$CJ$13,"&lt;="&amp;$Y$1020,'Sch A. Input'!$H$13:$CJ$13,"&gt;"&amp;$O$1020))</f>
        <v>0</v>
      </c>
      <c r="S1111" s="242">
        <f>IF(Q1111=0,0,SUMIFS('Sch A. Input'!$H102:$CJ102,'Sch A. Input'!$H$14:$CJ$14,"One-time",'Sch A. Input'!$H$13:$CJ$13,"&lt;="&amp;$L$11,'Sch A. Input'!$H$13:$CJ$13,"&lt;="&amp;$Y$1020,'Sch A. Input'!$H$13:$CJ$13,"&gt;"&amp;$O$1020))</f>
        <v>0</v>
      </c>
      <c r="T1111" s="283">
        <f t="shared" si="292"/>
        <v>0</v>
      </c>
      <c r="U1111" s="242">
        <f t="shared" si="293"/>
        <v>0</v>
      </c>
      <c r="V1111" s="242">
        <f t="shared" si="294"/>
        <v>0</v>
      </c>
      <c r="W1111" s="276">
        <f t="shared" si="188"/>
        <v>0</v>
      </c>
      <c r="X1111" s="281">
        <f t="shared" si="280"/>
        <v>0</v>
      </c>
      <c r="Y1111" s="245">
        <f t="shared" si="281"/>
        <v>0</v>
      </c>
      <c r="Z1111" s="248"/>
      <c r="AA1111" s="285">
        <f t="shared" si="295"/>
        <v>0</v>
      </c>
      <c r="AB1111" s="242">
        <f>IF(AA1111=0,0,SUMIFS('Sch A. Input'!$H102:$CJ102,'Sch A. Input'!$H$14:$CJ$14,"Recurring",'Sch A. Input'!$H$13:$CJ$13,"&lt;="&amp;$L$11,'Sch A. Input'!$H$13:$CJ$13,"&lt;="&amp;$AI$1020,'Sch A. Input'!$H$13:$CJ$13,"&gt;"&amp;$Y$1020))</f>
        <v>0</v>
      </c>
      <c r="AC1111" s="242">
        <f>IF(AA1111=0,0,SUMIFS('Sch A. Input'!$H102:$CJ102,'Sch A. Input'!$H$14:$CJ$14,"One-time",'Sch A. Input'!$H$13:$CJ$13,"&lt;="&amp;$L$11,'Sch A. Input'!$H$13:$CJ$13,"&lt;="&amp;$AI$1020,'Sch A. Input'!$H$13:$CJ$13,"&gt;"&amp;$Y$1020))</f>
        <v>0</v>
      </c>
      <c r="AD1111" s="283">
        <f t="shared" si="296"/>
        <v>0</v>
      </c>
      <c r="AE1111" s="242">
        <f t="shared" si="297"/>
        <v>0</v>
      </c>
      <c r="AF1111" s="242">
        <f t="shared" si="298"/>
        <v>0</v>
      </c>
      <c r="AG1111" s="276">
        <f t="shared" si="193"/>
        <v>0</v>
      </c>
      <c r="AH1111" s="281">
        <f t="shared" si="282"/>
        <v>0</v>
      </c>
      <c r="AI1111" s="245">
        <f t="shared" si="283"/>
        <v>0</v>
      </c>
      <c r="AK1111" s="285">
        <f t="shared" si="299"/>
        <v>0</v>
      </c>
      <c r="AL1111" s="242">
        <f>IF(AK1111=0,0,SUMIFS('Sch A. Input'!$H102:$CJ102,'Sch A. Input'!$H$14:$CJ$14,"Recurring",'Sch A. Input'!$H$13:$CJ$13,"&lt;="&amp;$L$11,'Sch A. Input'!$H$13:$CJ$13,"&lt;="&amp;$AS$1020,'Sch A. Input'!$H$13:$CJ$13,"&gt;"&amp;$AI$1020))</f>
        <v>0</v>
      </c>
      <c r="AM1111" s="242">
        <f>IF(AK1111=0,0,SUMIFS('Sch A. Input'!$H102:$CJ102,'Sch A. Input'!$H$14:$CJ$14,"One-time",'Sch A. Input'!$H$13:$CJ$13,"&lt;="&amp;$L$11,'Sch A. Input'!$H$13:$CJ$13,"&lt;="&amp;$AS$1020,'Sch A. Input'!$H$13:$CJ$13,"&gt;"&amp;$AI$1020))</f>
        <v>0</v>
      </c>
      <c r="AN1111" s="283">
        <f t="shared" si="300"/>
        <v>0</v>
      </c>
      <c r="AO1111" s="242">
        <f t="shared" si="301"/>
        <v>0</v>
      </c>
      <c r="AP1111" s="242">
        <f t="shared" si="302"/>
        <v>0</v>
      </c>
      <c r="AQ1111" s="276">
        <f t="shared" si="198"/>
        <v>0</v>
      </c>
      <c r="AR1111" s="281">
        <f t="shared" si="284"/>
        <v>0</v>
      </c>
      <c r="AS1111" s="245">
        <f t="shared" si="285"/>
        <v>0</v>
      </c>
      <c r="AY1111" s="160"/>
      <c r="AZ1111" s="160"/>
      <c r="BK1111" s="2"/>
      <c r="BL1111" s="2"/>
      <c r="BM1111" s="2"/>
      <c r="BN1111" s="2"/>
      <c r="BO1111" s="2"/>
      <c r="BP1111" s="2"/>
      <c r="BQ1111" s="2"/>
      <c r="BR1111" s="2"/>
      <c r="BS1111" s="2"/>
      <c r="BT1111" s="2"/>
      <c r="BU1111" s="2"/>
      <c r="BV1111" s="2"/>
      <c r="BW1111" s="2"/>
      <c r="BX1111" s="2"/>
      <c r="BY1111" s="2"/>
      <c r="BZ1111" s="2"/>
      <c r="CA1111" s="2"/>
      <c r="CI1111"/>
      <c r="CJ1111"/>
      <c r="CK1111"/>
      <c r="CL1111"/>
      <c r="CM1111"/>
      <c r="CN1111"/>
      <c r="CO1111"/>
      <c r="CP1111"/>
      <c r="CQ1111"/>
      <c r="CR1111"/>
      <c r="CS1111"/>
      <c r="CT1111"/>
      <c r="CU1111"/>
      <c r="CV1111"/>
      <c r="CW1111"/>
      <c r="CX1111"/>
    </row>
    <row r="1112" spans="2:102" x14ac:dyDescent="0.35">
      <c r="B1112" s="70" t="str">
        <f t="shared" ref="B1112:F1112" si="324">B105</f>
        <v/>
      </c>
      <c r="C1112" s="166" t="str">
        <f t="shared" si="324"/>
        <v/>
      </c>
      <c r="D1112" s="273" t="str">
        <f t="shared" si="324"/>
        <v/>
      </c>
      <c r="E1112" s="273">
        <f t="shared" si="324"/>
        <v>45016</v>
      </c>
      <c r="F1112" s="273">
        <f t="shared" si="324"/>
        <v>0</v>
      </c>
      <c r="G1112" s="98">
        <f t="shared" si="277"/>
        <v>0</v>
      </c>
      <c r="H1112" s="242">
        <f>IF(G1112=0,0,SUMIFS('Sch A. Input'!$H103:$CJ103,'Sch A. Input'!$H$14:$CJ$14,"Recurring",'Sch A. Input'!$H$13:$CJ$13,"&lt;="&amp;$O$1020,'Sch A. Input'!$H$13:$CJ$13,"&lt;="&amp;$L$11))</f>
        <v>0</v>
      </c>
      <c r="I1112" s="242">
        <f>IF(G1112=0,0,SUMIFS('Sch A. Input'!$H103:$CJ103,'Sch A. Input'!$H$14:$CJ$14,"One-time",'Sch A. Input'!$H$13:$CJ$13,"&lt;="&amp;$O$1020,'Sch A. Input'!$H$13:$CJ$13,"&lt;="&amp;$L$11))</f>
        <v>0</v>
      </c>
      <c r="J1112" s="283">
        <f t="shared" si="288"/>
        <v>0</v>
      </c>
      <c r="K1112" s="242">
        <f t="shared" si="289"/>
        <v>0</v>
      </c>
      <c r="L1112" s="242">
        <f t="shared" si="290"/>
        <v>0</v>
      </c>
      <c r="M1112" s="276">
        <f t="shared" si="183"/>
        <v>0</v>
      </c>
      <c r="N1112" s="281">
        <f t="shared" si="278"/>
        <v>0</v>
      </c>
      <c r="O1112" s="245">
        <f t="shared" si="279"/>
        <v>0</v>
      </c>
      <c r="P1112" s="248"/>
      <c r="Q1112" s="285">
        <f t="shared" si="291"/>
        <v>0</v>
      </c>
      <c r="R1112" s="242">
        <f>IF(Q1112=0,0,SUMIFS('Sch A. Input'!$H103:$CJ103,'Sch A. Input'!$H$14:$CJ$14,"Recurring",'Sch A. Input'!$H$13:$CJ$13,"&lt;="&amp;$L$11,'Sch A. Input'!$H$13:$CJ$13,"&lt;="&amp;$Y$1020,'Sch A. Input'!$H$13:$CJ$13,"&gt;"&amp;$O$1020))</f>
        <v>0</v>
      </c>
      <c r="S1112" s="242">
        <f>IF(Q1112=0,0,SUMIFS('Sch A. Input'!$H103:$CJ103,'Sch A. Input'!$H$14:$CJ$14,"One-time",'Sch A. Input'!$H$13:$CJ$13,"&lt;="&amp;$L$11,'Sch A. Input'!$H$13:$CJ$13,"&lt;="&amp;$Y$1020,'Sch A. Input'!$H$13:$CJ$13,"&gt;"&amp;$O$1020))</f>
        <v>0</v>
      </c>
      <c r="T1112" s="283">
        <f t="shared" si="292"/>
        <v>0</v>
      </c>
      <c r="U1112" s="242">
        <f t="shared" si="293"/>
        <v>0</v>
      </c>
      <c r="V1112" s="242">
        <f t="shared" si="294"/>
        <v>0</v>
      </c>
      <c r="W1112" s="276">
        <f t="shared" si="188"/>
        <v>0</v>
      </c>
      <c r="X1112" s="281">
        <f t="shared" si="280"/>
        <v>0</v>
      </c>
      <c r="Y1112" s="245">
        <f t="shared" si="281"/>
        <v>0</v>
      </c>
      <c r="Z1112" s="248"/>
      <c r="AA1112" s="285">
        <f t="shared" si="295"/>
        <v>0</v>
      </c>
      <c r="AB1112" s="242">
        <f>IF(AA1112=0,0,SUMIFS('Sch A. Input'!$H103:$CJ103,'Sch A. Input'!$H$14:$CJ$14,"Recurring",'Sch A. Input'!$H$13:$CJ$13,"&lt;="&amp;$L$11,'Sch A. Input'!$H$13:$CJ$13,"&lt;="&amp;$AI$1020,'Sch A. Input'!$H$13:$CJ$13,"&gt;"&amp;$Y$1020))</f>
        <v>0</v>
      </c>
      <c r="AC1112" s="242">
        <f>IF(AA1112=0,0,SUMIFS('Sch A. Input'!$H103:$CJ103,'Sch A. Input'!$H$14:$CJ$14,"One-time",'Sch A. Input'!$H$13:$CJ$13,"&lt;="&amp;$L$11,'Sch A. Input'!$H$13:$CJ$13,"&lt;="&amp;$AI$1020,'Sch A. Input'!$H$13:$CJ$13,"&gt;"&amp;$Y$1020))</f>
        <v>0</v>
      </c>
      <c r="AD1112" s="283">
        <f t="shared" si="296"/>
        <v>0</v>
      </c>
      <c r="AE1112" s="242">
        <f t="shared" si="297"/>
        <v>0</v>
      </c>
      <c r="AF1112" s="242">
        <f t="shared" si="298"/>
        <v>0</v>
      </c>
      <c r="AG1112" s="276">
        <f t="shared" si="193"/>
        <v>0</v>
      </c>
      <c r="AH1112" s="281">
        <f t="shared" si="282"/>
        <v>0</v>
      </c>
      <c r="AI1112" s="245">
        <f t="shared" si="283"/>
        <v>0</v>
      </c>
      <c r="AK1112" s="285">
        <f t="shared" si="299"/>
        <v>0</v>
      </c>
      <c r="AL1112" s="242">
        <f>IF(AK1112=0,0,SUMIFS('Sch A. Input'!$H103:$CJ103,'Sch A. Input'!$H$14:$CJ$14,"Recurring",'Sch A. Input'!$H$13:$CJ$13,"&lt;="&amp;$L$11,'Sch A. Input'!$H$13:$CJ$13,"&lt;="&amp;$AS$1020,'Sch A. Input'!$H$13:$CJ$13,"&gt;"&amp;$AI$1020))</f>
        <v>0</v>
      </c>
      <c r="AM1112" s="242">
        <f>IF(AK1112=0,0,SUMIFS('Sch A. Input'!$H103:$CJ103,'Sch A. Input'!$H$14:$CJ$14,"One-time",'Sch A. Input'!$H$13:$CJ$13,"&lt;="&amp;$L$11,'Sch A. Input'!$H$13:$CJ$13,"&lt;="&amp;$AS$1020,'Sch A. Input'!$H$13:$CJ$13,"&gt;"&amp;$AI$1020))</f>
        <v>0</v>
      </c>
      <c r="AN1112" s="283">
        <f t="shared" si="300"/>
        <v>0</v>
      </c>
      <c r="AO1112" s="242">
        <f t="shared" si="301"/>
        <v>0</v>
      </c>
      <c r="AP1112" s="242">
        <f t="shared" si="302"/>
        <v>0</v>
      </c>
      <c r="AQ1112" s="276">
        <f t="shared" si="198"/>
        <v>0</v>
      </c>
      <c r="AR1112" s="281">
        <f t="shared" si="284"/>
        <v>0</v>
      </c>
      <c r="AS1112" s="245">
        <f t="shared" si="285"/>
        <v>0</v>
      </c>
      <c r="AY1112" s="160"/>
      <c r="AZ1112" s="160"/>
      <c r="BK1112" s="2"/>
      <c r="BL1112" s="2"/>
      <c r="BM1112" s="2"/>
      <c r="BN1112" s="2"/>
      <c r="BO1112" s="2"/>
      <c r="BP1112" s="2"/>
      <c r="BQ1112" s="2"/>
      <c r="BR1112" s="2"/>
      <c r="BS1112" s="2"/>
      <c r="BT1112" s="2"/>
      <c r="BU1112" s="2"/>
      <c r="BV1112" s="2"/>
      <c r="BW1112" s="2"/>
      <c r="BX1112" s="2"/>
      <c r="BY1112" s="2"/>
      <c r="BZ1112" s="2"/>
      <c r="CA1112" s="2"/>
      <c r="CI1112"/>
      <c r="CJ1112"/>
      <c r="CK1112"/>
      <c r="CL1112"/>
      <c r="CM1112"/>
      <c r="CN1112"/>
      <c r="CO1112"/>
      <c r="CP1112"/>
      <c r="CQ1112"/>
      <c r="CR1112"/>
      <c r="CS1112"/>
      <c r="CT1112"/>
      <c r="CU1112"/>
      <c r="CV1112"/>
      <c r="CW1112"/>
      <c r="CX1112"/>
    </row>
    <row r="1113" spans="2:102" x14ac:dyDescent="0.35">
      <c r="B1113" s="70" t="str">
        <f t="shared" ref="B1113:F1113" si="325">B106</f>
        <v/>
      </c>
      <c r="C1113" s="166" t="str">
        <f t="shared" si="325"/>
        <v/>
      </c>
      <c r="D1113" s="273" t="str">
        <f t="shared" si="325"/>
        <v/>
      </c>
      <c r="E1113" s="273">
        <f t="shared" si="325"/>
        <v>45016</v>
      </c>
      <c r="F1113" s="273">
        <f t="shared" si="325"/>
        <v>0</v>
      </c>
      <c r="G1113" s="98">
        <f t="shared" si="277"/>
        <v>0</v>
      </c>
      <c r="H1113" s="242">
        <f>IF(G1113=0,0,SUMIFS('Sch A. Input'!$H104:$CJ104,'Sch A. Input'!$H$14:$CJ$14,"Recurring",'Sch A. Input'!$H$13:$CJ$13,"&lt;="&amp;$O$1020,'Sch A. Input'!$H$13:$CJ$13,"&lt;="&amp;$L$11))</f>
        <v>0</v>
      </c>
      <c r="I1113" s="242">
        <f>IF(G1113=0,0,SUMIFS('Sch A. Input'!$H104:$CJ104,'Sch A. Input'!$H$14:$CJ$14,"One-time",'Sch A. Input'!$H$13:$CJ$13,"&lt;="&amp;$O$1020,'Sch A. Input'!$H$13:$CJ$13,"&lt;="&amp;$L$11))</f>
        <v>0</v>
      </c>
      <c r="J1113" s="283">
        <f t="shared" si="288"/>
        <v>0</v>
      </c>
      <c r="K1113" s="242">
        <f t="shared" si="289"/>
        <v>0</v>
      </c>
      <c r="L1113" s="242">
        <f t="shared" si="290"/>
        <v>0</v>
      </c>
      <c r="M1113" s="276">
        <f t="shared" si="183"/>
        <v>0</v>
      </c>
      <c r="N1113" s="281">
        <f t="shared" si="278"/>
        <v>0</v>
      </c>
      <c r="O1113" s="245">
        <f t="shared" si="279"/>
        <v>0</v>
      </c>
      <c r="P1113" s="248"/>
      <c r="Q1113" s="285">
        <f t="shared" si="291"/>
        <v>0</v>
      </c>
      <c r="R1113" s="242">
        <f>IF(Q1113=0,0,SUMIFS('Sch A. Input'!$H104:$CJ104,'Sch A. Input'!$H$14:$CJ$14,"Recurring",'Sch A. Input'!$H$13:$CJ$13,"&lt;="&amp;$L$11,'Sch A. Input'!$H$13:$CJ$13,"&lt;="&amp;$Y$1020,'Sch A. Input'!$H$13:$CJ$13,"&gt;"&amp;$O$1020))</f>
        <v>0</v>
      </c>
      <c r="S1113" s="242">
        <f>IF(Q1113=0,0,SUMIFS('Sch A. Input'!$H104:$CJ104,'Sch A. Input'!$H$14:$CJ$14,"One-time",'Sch A. Input'!$H$13:$CJ$13,"&lt;="&amp;$L$11,'Sch A. Input'!$H$13:$CJ$13,"&lt;="&amp;$Y$1020,'Sch A. Input'!$H$13:$CJ$13,"&gt;"&amp;$O$1020))</f>
        <v>0</v>
      </c>
      <c r="T1113" s="283">
        <f t="shared" si="292"/>
        <v>0</v>
      </c>
      <c r="U1113" s="242">
        <f t="shared" si="293"/>
        <v>0</v>
      </c>
      <c r="V1113" s="242">
        <f t="shared" si="294"/>
        <v>0</v>
      </c>
      <c r="W1113" s="276">
        <f t="shared" si="188"/>
        <v>0</v>
      </c>
      <c r="X1113" s="281">
        <f t="shared" si="280"/>
        <v>0</v>
      </c>
      <c r="Y1113" s="245">
        <f t="shared" si="281"/>
        <v>0</v>
      </c>
      <c r="Z1113" s="248"/>
      <c r="AA1113" s="285">
        <f t="shared" si="295"/>
        <v>0</v>
      </c>
      <c r="AB1113" s="242">
        <f>IF(AA1113=0,0,SUMIFS('Sch A. Input'!$H104:$CJ104,'Sch A. Input'!$H$14:$CJ$14,"Recurring",'Sch A. Input'!$H$13:$CJ$13,"&lt;="&amp;$L$11,'Sch A. Input'!$H$13:$CJ$13,"&lt;="&amp;$AI$1020,'Sch A. Input'!$H$13:$CJ$13,"&gt;"&amp;$Y$1020))</f>
        <v>0</v>
      </c>
      <c r="AC1113" s="242">
        <f>IF(AA1113=0,0,SUMIFS('Sch A. Input'!$H104:$CJ104,'Sch A. Input'!$H$14:$CJ$14,"One-time",'Sch A. Input'!$H$13:$CJ$13,"&lt;="&amp;$L$11,'Sch A. Input'!$H$13:$CJ$13,"&lt;="&amp;$AI$1020,'Sch A. Input'!$H$13:$CJ$13,"&gt;"&amp;$Y$1020))</f>
        <v>0</v>
      </c>
      <c r="AD1113" s="283">
        <f t="shared" si="296"/>
        <v>0</v>
      </c>
      <c r="AE1113" s="242">
        <f t="shared" si="297"/>
        <v>0</v>
      </c>
      <c r="AF1113" s="242">
        <f t="shared" si="298"/>
        <v>0</v>
      </c>
      <c r="AG1113" s="276">
        <f t="shared" si="193"/>
        <v>0</v>
      </c>
      <c r="AH1113" s="281">
        <f t="shared" si="282"/>
        <v>0</v>
      </c>
      <c r="AI1113" s="245">
        <f t="shared" si="283"/>
        <v>0</v>
      </c>
      <c r="AK1113" s="285">
        <f t="shared" si="299"/>
        <v>0</v>
      </c>
      <c r="AL1113" s="242">
        <f>IF(AK1113=0,0,SUMIFS('Sch A. Input'!$H104:$CJ104,'Sch A. Input'!$H$14:$CJ$14,"Recurring",'Sch A. Input'!$H$13:$CJ$13,"&lt;="&amp;$L$11,'Sch A. Input'!$H$13:$CJ$13,"&lt;="&amp;$AS$1020,'Sch A. Input'!$H$13:$CJ$13,"&gt;"&amp;$AI$1020))</f>
        <v>0</v>
      </c>
      <c r="AM1113" s="242">
        <f>IF(AK1113=0,0,SUMIFS('Sch A. Input'!$H104:$CJ104,'Sch A. Input'!$H$14:$CJ$14,"One-time",'Sch A. Input'!$H$13:$CJ$13,"&lt;="&amp;$L$11,'Sch A. Input'!$H$13:$CJ$13,"&lt;="&amp;$AS$1020,'Sch A. Input'!$H$13:$CJ$13,"&gt;"&amp;$AI$1020))</f>
        <v>0</v>
      </c>
      <c r="AN1113" s="283">
        <f t="shared" si="300"/>
        <v>0</v>
      </c>
      <c r="AO1113" s="242">
        <f t="shared" si="301"/>
        <v>0</v>
      </c>
      <c r="AP1113" s="242">
        <f t="shared" si="302"/>
        <v>0</v>
      </c>
      <c r="AQ1113" s="276">
        <f t="shared" si="198"/>
        <v>0</v>
      </c>
      <c r="AR1113" s="281">
        <f t="shared" si="284"/>
        <v>0</v>
      </c>
      <c r="AS1113" s="245">
        <f t="shared" si="285"/>
        <v>0</v>
      </c>
      <c r="AY1113" s="160"/>
      <c r="AZ1113" s="160"/>
      <c r="BK1113" s="2"/>
      <c r="BL1113" s="2"/>
      <c r="BM1113" s="2"/>
      <c r="BN1113" s="2"/>
      <c r="BO1113" s="2"/>
      <c r="BP1113" s="2"/>
      <c r="BQ1113" s="2"/>
      <c r="BR1113" s="2"/>
      <c r="BS1113" s="2"/>
      <c r="BT1113" s="2"/>
      <c r="BU1113" s="2"/>
      <c r="BV1113" s="2"/>
      <c r="BW1113" s="2"/>
      <c r="BX1113" s="2"/>
      <c r="BY1113" s="2"/>
      <c r="BZ1113" s="2"/>
      <c r="CA1113" s="2"/>
      <c r="CI1113"/>
      <c r="CJ1113"/>
      <c r="CK1113"/>
      <c r="CL1113"/>
      <c r="CM1113"/>
      <c r="CN1113"/>
      <c r="CO1113"/>
      <c r="CP1113"/>
      <c r="CQ1113"/>
      <c r="CR1113"/>
      <c r="CS1113"/>
      <c r="CT1113"/>
      <c r="CU1113"/>
      <c r="CV1113"/>
      <c r="CW1113"/>
      <c r="CX1113"/>
    </row>
    <row r="1114" spans="2:102" x14ac:dyDescent="0.35">
      <c r="B1114" s="70" t="str">
        <f t="shared" ref="B1114:F1114" si="326">B107</f>
        <v/>
      </c>
      <c r="C1114" s="166" t="str">
        <f t="shared" si="326"/>
        <v/>
      </c>
      <c r="D1114" s="273" t="str">
        <f t="shared" si="326"/>
        <v/>
      </c>
      <c r="E1114" s="273">
        <f t="shared" si="326"/>
        <v>45016</v>
      </c>
      <c r="F1114" s="273">
        <f t="shared" si="326"/>
        <v>0</v>
      </c>
      <c r="G1114" s="98">
        <f t="shared" si="277"/>
        <v>0</v>
      </c>
      <c r="H1114" s="242">
        <f>IF(G1114=0,0,SUMIFS('Sch A. Input'!$H105:$CJ105,'Sch A. Input'!$H$14:$CJ$14,"Recurring",'Sch A. Input'!$H$13:$CJ$13,"&lt;="&amp;$O$1020,'Sch A. Input'!$H$13:$CJ$13,"&lt;="&amp;$L$11))</f>
        <v>0</v>
      </c>
      <c r="I1114" s="242">
        <f>IF(G1114=0,0,SUMIFS('Sch A. Input'!$H105:$CJ105,'Sch A. Input'!$H$14:$CJ$14,"One-time",'Sch A. Input'!$H$13:$CJ$13,"&lt;="&amp;$O$1020,'Sch A. Input'!$H$13:$CJ$13,"&lt;="&amp;$L$11))</f>
        <v>0</v>
      </c>
      <c r="J1114" s="283">
        <f t="shared" si="288"/>
        <v>0</v>
      </c>
      <c r="K1114" s="242">
        <f t="shared" si="289"/>
        <v>0</v>
      </c>
      <c r="L1114" s="242">
        <f t="shared" si="290"/>
        <v>0</v>
      </c>
      <c r="M1114" s="276">
        <f t="shared" si="183"/>
        <v>0</v>
      </c>
      <c r="N1114" s="281">
        <f t="shared" si="278"/>
        <v>0</v>
      </c>
      <c r="O1114" s="245">
        <f t="shared" si="279"/>
        <v>0</v>
      </c>
      <c r="P1114" s="248"/>
      <c r="Q1114" s="285">
        <f t="shared" si="291"/>
        <v>0</v>
      </c>
      <c r="R1114" s="242">
        <f>IF(Q1114=0,0,SUMIFS('Sch A. Input'!$H105:$CJ105,'Sch A. Input'!$H$14:$CJ$14,"Recurring",'Sch A. Input'!$H$13:$CJ$13,"&lt;="&amp;$L$11,'Sch A. Input'!$H$13:$CJ$13,"&lt;="&amp;$Y$1020,'Sch A. Input'!$H$13:$CJ$13,"&gt;"&amp;$O$1020))</f>
        <v>0</v>
      </c>
      <c r="S1114" s="242">
        <f>IF(Q1114=0,0,SUMIFS('Sch A. Input'!$H105:$CJ105,'Sch A. Input'!$H$14:$CJ$14,"One-time",'Sch A. Input'!$H$13:$CJ$13,"&lt;="&amp;$L$11,'Sch A. Input'!$H$13:$CJ$13,"&lt;="&amp;$Y$1020,'Sch A. Input'!$H$13:$CJ$13,"&gt;"&amp;$O$1020))</f>
        <v>0</v>
      </c>
      <c r="T1114" s="283">
        <f t="shared" si="292"/>
        <v>0</v>
      </c>
      <c r="U1114" s="242">
        <f t="shared" si="293"/>
        <v>0</v>
      </c>
      <c r="V1114" s="242">
        <f t="shared" si="294"/>
        <v>0</v>
      </c>
      <c r="W1114" s="276">
        <f t="shared" si="188"/>
        <v>0</v>
      </c>
      <c r="X1114" s="281">
        <f t="shared" si="280"/>
        <v>0</v>
      </c>
      <c r="Y1114" s="245">
        <f t="shared" si="281"/>
        <v>0</v>
      </c>
      <c r="Z1114" s="248"/>
      <c r="AA1114" s="285">
        <f t="shared" si="295"/>
        <v>0</v>
      </c>
      <c r="AB1114" s="242">
        <f>IF(AA1114=0,0,SUMIFS('Sch A. Input'!$H105:$CJ105,'Sch A. Input'!$H$14:$CJ$14,"Recurring",'Sch A. Input'!$H$13:$CJ$13,"&lt;="&amp;$L$11,'Sch A. Input'!$H$13:$CJ$13,"&lt;="&amp;$AI$1020,'Sch A. Input'!$H$13:$CJ$13,"&gt;"&amp;$Y$1020))</f>
        <v>0</v>
      </c>
      <c r="AC1114" s="242">
        <f>IF(AA1114=0,0,SUMIFS('Sch A. Input'!$H105:$CJ105,'Sch A. Input'!$H$14:$CJ$14,"One-time",'Sch A. Input'!$H$13:$CJ$13,"&lt;="&amp;$L$11,'Sch A. Input'!$H$13:$CJ$13,"&lt;="&amp;$AI$1020,'Sch A. Input'!$H$13:$CJ$13,"&gt;"&amp;$Y$1020))</f>
        <v>0</v>
      </c>
      <c r="AD1114" s="283">
        <f t="shared" si="296"/>
        <v>0</v>
      </c>
      <c r="AE1114" s="242">
        <f t="shared" si="297"/>
        <v>0</v>
      </c>
      <c r="AF1114" s="242">
        <f t="shared" si="298"/>
        <v>0</v>
      </c>
      <c r="AG1114" s="276">
        <f t="shared" si="193"/>
        <v>0</v>
      </c>
      <c r="AH1114" s="281">
        <f t="shared" si="282"/>
        <v>0</v>
      </c>
      <c r="AI1114" s="245">
        <f t="shared" si="283"/>
        <v>0</v>
      </c>
      <c r="AK1114" s="285">
        <f t="shared" si="299"/>
        <v>0</v>
      </c>
      <c r="AL1114" s="242">
        <f>IF(AK1114=0,0,SUMIFS('Sch A. Input'!$H105:$CJ105,'Sch A. Input'!$H$14:$CJ$14,"Recurring",'Sch A. Input'!$H$13:$CJ$13,"&lt;="&amp;$L$11,'Sch A. Input'!$H$13:$CJ$13,"&lt;="&amp;$AS$1020,'Sch A. Input'!$H$13:$CJ$13,"&gt;"&amp;$AI$1020))</f>
        <v>0</v>
      </c>
      <c r="AM1114" s="242">
        <f>IF(AK1114=0,0,SUMIFS('Sch A. Input'!$H105:$CJ105,'Sch A. Input'!$H$14:$CJ$14,"One-time",'Sch A. Input'!$H$13:$CJ$13,"&lt;="&amp;$L$11,'Sch A. Input'!$H$13:$CJ$13,"&lt;="&amp;$AS$1020,'Sch A. Input'!$H$13:$CJ$13,"&gt;"&amp;$AI$1020))</f>
        <v>0</v>
      </c>
      <c r="AN1114" s="283">
        <f t="shared" si="300"/>
        <v>0</v>
      </c>
      <c r="AO1114" s="242">
        <f t="shared" si="301"/>
        <v>0</v>
      </c>
      <c r="AP1114" s="242">
        <f t="shared" si="302"/>
        <v>0</v>
      </c>
      <c r="AQ1114" s="276">
        <f t="shared" si="198"/>
        <v>0</v>
      </c>
      <c r="AR1114" s="281">
        <f t="shared" si="284"/>
        <v>0</v>
      </c>
      <c r="AS1114" s="245">
        <f t="shared" si="285"/>
        <v>0</v>
      </c>
      <c r="AY1114" s="160"/>
      <c r="AZ1114" s="160"/>
      <c r="BK1114" s="2"/>
      <c r="BL1114" s="2"/>
      <c r="BM1114" s="2"/>
      <c r="BN1114" s="2"/>
      <c r="BO1114" s="2"/>
      <c r="BP1114" s="2"/>
      <c r="BQ1114" s="2"/>
      <c r="BR1114" s="2"/>
      <c r="BS1114" s="2"/>
      <c r="BT1114" s="2"/>
      <c r="BU1114" s="2"/>
      <c r="BV1114" s="2"/>
      <c r="BW1114" s="2"/>
      <c r="BX1114" s="2"/>
      <c r="BY1114" s="2"/>
      <c r="BZ1114" s="2"/>
      <c r="CA1114" s="2"/>
      <c r="CI1114"/>
      <c r="CJ1114"/>
      <c r="CK1114"/>
      <c r="CL1114"/>
      <c r="CM1114"/>
      <c r="CN1114"/>
      <c r="CO1114"/>
      <c r="CP1114"/>
      <c r="CQ1114"/>
      <c r="CR1114"/>
      <c r="CS1114"/>
      <c r="CT1114"/>
      <c r="CU1114"/>
      <c r="CV1114"/>
      <c r="CW1114"/>
      <c r="CX1114"/>
    </row>
    <row r="1115" spans="2:102" x14ac:dyDescent="0.35">
      <c r="B1115" s="70" t="str">
        <f t="shared" ref="B1115:F1115" si="327">B108</f>
        <v/>
      </c>
      <c r="C1115" s="166" t="str">
        <f t="shared" si="327"/>
        <v/>
      </c>
      <c r="D1115" s="273" t="str">
        <f t="shared" si="327"/>
        <v/>
      </c>
      <c r="E1115" s="273">
        <f t="shared" si="327"/>
        <v>45016</v>
      </c>
      <c r="F1115" s="273">
        <f t="shared" si="327"/>
        <v>0</v>
      </c>
      <c r="G1115" s="98">
        <f t="shared" si="277"/>
        <v>0</v>
      </c>
      <c r="H1115" s="242">
        <f>IF(G1115=0,0,SUMIFS('Sch A. Input'!$H106:$CJ106,'Sch A. Input'!$H$14:$CJ$14,"Recurring",'Sch A. Input'!$H$13:$CJ$13,"&lt;="&amp;$O$1020,'Sch A. Input'!$H$13:$CJ$13,"&lt;="&amp;$L$11))</f>
        <v>0</v>
      </c>
      <c r="I1115" s="242">
        <f>IF(G1115=0,0,SUMIFS('Sch A. Input'!$H106:$CJ106,'Sch A. Input'!$H$14:$CJ$14,"One-time",'Sch A. Input'!$H$13:$CJ$13,"&lt;="&amp;$O$1020,'Sch A. Input'!$H$13:$CJ$13,"&lt;="&amp;$L$11))</f>
        <v>0</v>
      </c>
      <c r="J1115" s="283">
        <f t="shared" si="288"/>
        <v>0</v>
      </c>
      <c r="K1115" s="242">
        <f t="shared" si="289"/>
        <v>0</v>
      </c>
      <c r="L1115" s="242">
        <f t="shared" si="290"/>
        <v>0</v>
      </c>
      <c r="M1115" s="276">
        <f t="shared" si="183"/>
        <v>0</v>
      </c>
      <c r="N1115" s="281">
        <f t="shared" si="278"/>
        <v>0</v>
      </c>
      <c r="O1115" s="245">
        <f t="shared" si="279"/>
        <v>0</v>
      </c>
      <c r="P1115" s="248"/>
      <c r="Q1115" s="285">
        <f t="shared" si="291"/>
        <v>0</v>
      </c>
      <c r="R1115" s="242">
        <f>IF(Q1115=0,0,SUMIFS('Sch A. Input'!$H106:$CJ106,'Sch A. Input'!$H$14:$CJ$14,"Recurring",'Sch A. Input'!$H$13:$CJ$13,"&lt;="&amp;$L$11,'Sch A. Input'!$H$13:$CJ$13,"&lt;="&amp;$Y$1020,'Sch A. Input'!$H$13:$CJ$13,"&gt;"&amp;$O$1020))</f>
        <v>0</v>
      </c>
      <c r="S1115" s="242">
        <f>IF(Q1115=0,0,SUMIFS('Sch A. Input'!$H106:$CJ106,'Sch A. Input'!$H$14:$CJ$14,"One-time",'Sch A. Input'!$H$13:$CJ$13,"&lt;="&amp;$L$11,'Sch A. Input'!$H$13:$CJ$13,"&lt;="&amp;$Y$1020,'Sch A. Input'!$H$13:$CJ$13,"&gt;"&amp;$O$1020))</f>
        <v>0</v>
      </c>
      <c r="T1115" s="283">
        <f t="shared" si="292"/>
        <v>0</v>
      </c>
      <c r="U1115" s="242">
        <f t="shared" si="293"/>
        <v>0</v>
      </c>
      <c r="V1115" s="242">
        <f t="shared" si="294"/>
        <v>0</v>
      </c>
      <c r="W1115" s="276">
        <f t="shared" si="188"/>
        <v>0</v>
      </c>
      <c r="X1115" s="281">
        <f t="shared" si="280"/>
        <v>0</v>
      </c>
      <c r="Y1115" s="245">
        <f t="shared" si="281"/>
        <v>0</v>
      </c>
      <c r="Z1115" s="248"/>
      <c r="AA1115" s="285">
        <f t="shared" si="295"/>
        <v>0</v>
      </c>
      <c r="AB1115" s="242">
        <f>IF(AA1115=0,0,SUMIFS('Sch A. Input'!$H106:$CJ106,'Sch A. Input'!$H$14:$CJ$14,"Recurring",'Sch A. Input'!$H$13:$CJ$13,"&lt;="&amp;$L$11,'Sch A. Input'!$H$13:$CJ$13,"&lt;="&amp;$AI$1020,'Sch A. Input'!$H$13:$CJ$13,"&gt;"&amp;$Y$1020))</f>
        <v>0</v>
      </c>
      <c r="AC1115" s="242">
        <f>IF(AA1115=0,0,SUMIFS('Sch A. Input'!$H106:$CJ106,'Sch A. Input'!$H$14:$CJ$14,"One-time",'Sch A. Input'!$H$13:$CJ$13,"&lt;="&amp;$L$11,'Sch A. Input'!$H$13:$CJ$13,"&lt;="&amp;$AI$1020,'Sch A. Input'!$H$13:$CJ$13,"&gt;"&amp;$Y$1020))</f>
        <v>0</v>
      </c>
      <c r="AD1115" s="283">
        <f t="shared" si="296"/>
        <v>0</v>
      </c>
      <c r="AE1115" s="242">
        <f t="shared" si="297"/>
        <v>0</v>
      </c>
      <c r="AF1115" s="242">
        <f t="shared" si="298"/>
        <v>0</v>
      </c>
      <c r="AG1115" s="276">
        <f t="shared" si="193"/>
        <v>0</v>
      </c>
      <c r="AH1115" s="281">
        <f t="shared" si="282"/>
        <v>0</v>
      </c>
      <c r="AI1115" s="245">
        <f t="shared" si="283"/>
        <v>0</v>
      </c>
      <c r="AK1115" s="285">
        <f t="shared" si="299"/>
        <v>0</v>
      </c>
      <c r="AL1115" s="242">
        <f>IF(AK1115=0,0,SUMIFS('Sch A. Input'!$H106:$CJ106,'Sch A. Input'!$H$14:$CJ$14,"Recurring",'Sch A. Input'!$H$13:$CJ$13,"&lt;="&amp;$L$11,'Sch A. Input'!$H$13:$CJ$13,"&lt;="&amp;$AS$1020,'Sch A. Input'!$H$13:$CJ$13,"&gt;"&amp;$AI$1020))</f>
        <v>0</v>
      </c>
      <c r="AM1115" s="242">
        <f>IF(AK1115=0,0,SUMIFS('Sch A. Input'!$H106:$CJ106,'Sch A. Input'!$H$14:$CJ$14,"One-time",'Sch A. Input'!$H$13:$CJ$13,"&lt;="&amp;$L$11,'Sch A. Input'!$H$13:$CJ$13,"&lt;="&amp;$AS$1020,'Sch A. Input'!$H$13:$CJ$13,"&gt;"&amp;$AI$1020))</f>
        <v>0</v>
      </c>
      <c r="AN1115" s="283">
        <f t="shared" si="300"/>
        <v>0</v>
      </c>
      <c r="AO1115" s="242">
        <f t="shared" si="301"/>
        <v>0</v>
      </c>
      <c r="AP1115" s="242">
        <f t="shared" si="302"/>
        <v>0</v>
      </c>
      <c r="AQ1115" s="276">
        <f t="shared" si="198"/>
        <v>0</v>
      </c>
      <c r="AR1115" s="281">
        <f t="shared" si="284"/>
        <v>0</v>
      </c>
      <c r="AS1115" s="245">
        <f t="shared" si="285"/>
        <v>0</v>
      </c>
      <c r="AY1115" s="160"/>
      <c r="AZ1115" s="160"/>
      <c r="BK1115" s="2"/>
      <c r="BL1115" s="2"/>
      <c r="BM1115" s="2"/>
      <c r="BN1115" s="2"/>
      <c r="BO1115" s="2"/>
      <c r="BP1115" s="2"/>
      <c r="BQ1115" s="2"/>
      <c r="BR1115" s="2"/>
      <c r="BS1115" s="2"/>
      <c r="BT1115" s="2"/>
      <c r="BU1115" s="2"/>
      <c r="BV1115" s="2"/>
      <c r="BW1115" s="2"/>
      <c r="BX1115" s="2"/>
      <c r="BY1115" s="2"/>
      <c r="BZ1115" s="2"/>
      <c r="CA1115" s="2"/>
      <c r="CI1115"/>
      <c r="CJ1115"/>
      <c r="CK1115"/>
      <c r="CL1115"/>
      <c r="CM1115"/>
      <c r="CN1115"/>
      <c r="CO1115"/>
      <c r="CP1115"/>
      <c r="CQ1115"/>
      <c r="CR1115"/>
      <c r="CS1115"/>
      <c r="CT1115"/>
      <c r="CU1115"/>
      <c r="CV1115"/>
      <c r="CW1115"/>
      <c r="CX1115"/>
    </row>
    <row r="1116" spans="2:102" x14ac:dyDescent="0.35">
      <c r="B1116" s="70" t="str">
        <f t="shared" ref="B1116:F1116" si="328">B109</f>
        <v/>
      </c>
      <c r="C1116" s="166" t="str">
        <f t="shared" si="328"/>
        <v/>
      </c>
      <c r="D1116" s="273" t="str">
        <f t="shared" si="328"/>
        <v/>
      </c>
      <c r="E1116" s="273">
        <f t="shared" si="328"/>
        <v>45016</v>
      </c>
      <c r="F1116" s="273">
        <f t="shared" si="328"/>
        <v>0</v>
      </c>
      <c r="G1116" s="98">
        <f t="shared" si="277"/>
        <v>0</v>
      </c>
      <c r="H1116" s="242">
        <f>IF(G1116=0,0,SUMIFS('Sch A. Input'!$H107:$CJ107,'Sch A. Input'!$H$14:$CJ$14,"Recurring",'Sch A. Input'!$H$13:$CJ$13,"&lt;="&amp;$O$1020,'Sch A. Input'!$H$13:$CJ$13,"&lt;="&amp;$L$11))</f>
        <v>0</v>
      </c>
      <c r="I1116" s="242">
        <f>IF(G1116=0,0,SUMIFS('Sch A. Input'!$H107:$CJ107,'Sch A. Input'!$H$14:$CJ$14,"One-time",'Sch A. Input'!$H$13:$CJ$13,"&lt;="&amp;$O$1020,'Sch A. Input'!$H$13:$CJ$13,"&lt;="&amp;$L$11))</f>
        <v>0</v>
      </c>
      <c r="J1116" s="283">
        <f t="shared" si="288"/>
        <v>0</v>
      </c>
      <c r="K1116" s="242">
        <f t="shared" si="289"/>
        <v>0</v>
      </c>
      <c r="L1116" s="242">
        <f t="shared" si="290"/>
        <v>0</v>
      </c>
      <c r="M1116" s="276">
        <f t="shared" si="183"/>
        <v>0</v>
      </c>
      <c r="N1116" s="281">
        <f t="shared" si="278"/>
        <v>0</v>
      </c>
      <c r="O1116" s="245">
        <f t="shared" si="279"/>
        <v>0</v>
      </c>
      <c r="P1116" s="248"/>
      <c r="Q1116" s="285">
        <f t="shared" si="291"/>
        <v>0</v>
      </c>
      <c r="R1116" s="242">
        <f>IF(Q1116=0,0,SUMIFS('Sch A. Input'!$H107:$CJ107,'Sch A. Input'!$H$14:$CJ$14,"Recurring",'Sch A. Input'!$H$13:$CJ$13,"&lt;="&amp;$L$11,'Sch A. Input'!$H$13:$CJ$13,"&lt;="&amp;$Y$1020,'Sch A. Input'!$H$13:$CJ$13,"&gt;"&amp;$O$1020))</f>
        <v>0</v>
      </c>
      <c r="S1116" s="242">
        <f>IF(Q1116=0,0,SUMIFS('Sch A. Input'!$H107:$CJ107,'Sch A. Input'!$H$14:$CJ$14,"One-time",'Sch A. Input'!$H$13:$CJ$13,"&lt;="&amp;$L$11,'Sch A. Input'!$H$13:$CJ$13,"&lt;="&amp;$Y$1020,'Sch A. Input'!$H$13:$CJ$13,"&gt;"&amp;$O$1020))</f>
        <v>0</v>
      </c>
      <c r="T1116" s="283">
        <f t="shared" si="292"/>
        <v>0</v>
      </c>
      <c r="U1116" s="242">
        <f t="shared" si="293"/>
        <v>0</v>
      </c>
      <c r="V1116" s="242">
        <f t="shared" si="294"/>
        <v>0</v>
      </c>
      <c r="W1116" s="276">
        <f t="shared" si="188"/>
        <v>0</v>
      </c>
      <c r="X1116" s="281">
        <f t="shared" si="280"/>
        <v>0</v>
      </c>
      <c r="Y1116" s="245">
        <f t="shared" si="281"/>
        <v>0</v>
      </c>
      <c r="Z1116" s="248"/>
      <c r="AA1116" s="285">
        <f t="shared" si="295"/>
        <v>0</v>
      </c>
      <c r="AB1116" s="242">
        <f>IF(AA1116=0,0,SUMIFS('Sch A. Input'!$H107:$CJ107,'Sch A. Input'!$H$14:$CJ$14,"Recurring",'Sch A. Input'!$H$13:$CJ$13,"&lt;="&amp;$L$11,'Sch A. Input'!$H$13:$CJ$13,"&lt;="&amp;$AI$1020,'Sch A. Input'!$H$13:$CJ$13,"&gt;"&amp;$Y$1020))</f>
        <v>0</v>
      </c>
      <c r="AC1116" s="242">
        <f>IF(AA1116=0,0,SUMIFS('Sch A. Input'!$H107:$CJ107,'Sch A. Input'!$H$14:$CJ$14,"One-time",'Sch A. Input'!$H$13:$CJ$13,"&lt;="&amp;$L$11,'Sch A. Input'!$H$13:$CJ$13,"&lt;="&amp;$AI$1020,'Sch A. Input'!$H$13:$CJ$13,"&gt;"&amp;$Y$1020))</f>
        <v>0</v>
      </c>
      <c r="AD1116" s="283">
        <f t="shared" si="296"/>
        <v>0</v>
      </c>
      <c r="AE1116" s="242">
        <f t="shared" si="297"/>
        <v>0</v>
      </c>
      <c r="AF1116" s="242">
        <f t="shared" si="298"/>
        <v>0</v>
      </c>
      <c r="AG1116" s="276">
        <f t="shared" si="193"/>
        <v>0</v>
      </c>
      <c r="AH1116" s="281">
        <f t="shared" si="282"/>
        <v>0</v>
      </c>
      <c r="AI1116" s="245">
        <f t="shared" si="283"/>
        <v>0</v>
      </c>
      <c r="AK1116" s="285">
        <f t="shared" si="299"/>
        <v>0</v>
      </c>
      <c r="AL1116" s="242">
        <f>IF(AK1116=0,0,SUMIFS('Sch A. Input'!$H107:$CJ107,'Sch A. Input'!$H$14:$CJ$14,"Recurring",'Sch A. Input'!$H$13:$CJ$13,"&lt;="&amp;$L$11,'Sch A. Input'!$H$13:$CJ$13,"&lt;="&amp;$AS$1020,'Sch A. Input'!$H$13:$CJ$13,"&gt;"&amp;$AI$1020))</f>
        <v>0</v>
      </c>
      <c r="AM1116" s="242">
        <f>IF(AK1116=0,0,SUMIFS('Sch A. Input'!$H107:$CJ107,'Sch A. Input'!$H$14:$CJ$14,"One-time",'Sch A. Input'!$H$13:$CJ$13,"&lt;="&amp;$L$11,'Sch A. Input'!$H$13:$CJ$13,"&lt;="&amp;$AS$1020,'Sch A. Input'!$H$13:$CJ$13,"&gt;"&amp;$AI$1020))</f>
        <v>0</v>
      </c>
      <c r="AN1116" s="283">
        <f t="shared" si="300"/>
        <v>0</v>
      </c>
      <c r="AO1116" s="242">
        <f t="shared" si="301"/>
        <v>0</v>
      </c>
      <c r="AP1116" s="242">
        <f t="shared" si="302"/>
        <v>0</v>
      </c>
      <c r="AQ1116" s="276">
        <f t="shared" si="198"/>
        <v>0</v>
      </c>
      <c r="AR1116" s="281">
        <f t="shared" si="284"/>
        <v>0</v>
      </c>
      <c r="AS1116" s="245">
        <f t="shared" si="285"/>
        <v>0</v>
      </c>
      <c r="AY1116" s="160"/>
      <c r="AZ1116" s="160"/>
      <c r="BK1116" s="2"/>
      <c r="BL1116" s="2"/>
      <c r="BM1116" s="2"/>
      <c r="BN1116" s="2"/>
      <c r="BO1116" s="2"/>
      <c r="BP1116" s="2"/>
      <c r="BQ1116" s="2"/>
      <c r="BR1116" s="2"/>
      <c r="BS1116" s="2"/>
      <c r="BT1116" s="2"/>
      <c r="BU1116" s="2"/>
      <c r="BV1116" s="2"/>
      <c r="BW1116" s="2"/>
      <c r="BX1116" s="2"/>
      <c r="BY1116" s="2"/>
      <c r="BZ1116" s="2"/>
      <c r="CA1116" s="2"/>
      <c r="CI1116"/>
      <c r="CJ1116"/>
      <c r="CK1116"/>
      <c r="CL1116"/>
      <c r="CM1116"/>
      <c r="CN1116"/>
      <c r="CO1116"/>
      <c r="CP1116"/>
      <c r="CQ1116"/>
      <c r="CR1116"/>
      <c r="CS1116"/>
      <c r="CT1116"/>
      <c r="CU1116"/>
      <c r="CV1116"/>
      <c r="CW1116"/>
      <c r="CX1116"/>
    </row>
    <row r="1117" spans="2:102" x14ac:dyDescent="0.35">
      <c r="B1117" s="70" t="str">
        <f t="shared" ref="B1117:F1117" si="329">B110</f>
        <v/>
      </c>
      <c r="C1117" s="166" t="str">
        <f t="shared" si="329"/>
        <v/>
      </c>
      <c r="D1117" s="273" t="str">
        <f t="shared" si="329"/>
        <v/>
      </c>
      <c r="E1117" s="273">
        <f t="shared" si="329"/>
        <v>45016</v>
      </c>
      <c r="F1117" s="273">
        <f t="shared" si="329"/>
        <v>0</v>
      </c>
      <c r="G1117" s="98">
        <f t="shared" si="277"/>
        <v>0</v>
      </c>
      <c r="H1117" s="242">
        <f>IF(G1117=0,0,SUMIFS('Sch A. Input'!$H108:$CJ108,'Sch A. Input'!$H$14:$CJ$14,"Recurring",'Sch A. Input'!$H$13:$CJ$13,"&lt;="&amp;$O$1020,'Sch A. Input'!$H$13:$CJ$13,"&lt;="&amp;$L$11))</f>
        <v>0</v>
      </c>
      <c r="I1117" s="242">
        <f>IF(G1117=0,0,SUMIFS('Sch A. Input'!$H108:$CJ108,'Sch A. Input'!$H$14:$CJ$14,"One-time",'Sch A. Input'!$H$13:$CJ$13,"&lt;="&amp;$O$1020,'Sch A. Input'!$H$13:$CJ$13,"&lt;="&amp;$L$11))</f>
        <v>0</v>
      </c>
      <c r="J1117" s="283">
        <f t="shared" si="288"/>
        <v>0</v>
      </c>
      <c r="K1117" s="242">
        <f t="shared" si="289"/>
        <v>0</v>
      </c>
      <c r="L1117" s="242">
        <f t="shared" si="290"/>
        <v>0</v>
      </c>
      <c r="M1117" s="276">
        <f t="shared" si="183"/>
        <v>0</v>
      </c>
      <c r="N1117" s="281">
        <f t="shared" si="278"/>
        <v>0</v>
      </c>
      <c r="O1117" s="245">
        <f t="shared" si="279"/>
        <v>0</v>
      </c>
      <c r="P1117" s="248"/>
      <c r="Q1117" s="285">
        <f t="shared" si="291"/>
        <v>0</v>
      </c>
      <c r="R1117" s="242">
        <f>IF(Q1117=0,0,SUMIFS('Sch A. Input'!$H108:$CJ108,'Sch A. Input'!$H$14:$CJ$14,"Recurring",'Sch A. Input'!$H$13:$CJ$13,"&lt;="&amp;$L$11,'Sch A. Input'!$H$13:$CJ$13,"&lt;="&amp;$Y$1020,'Sch A. Input'!$H$13:$CJ$13,"&gt;"&amp;$O$1020))</f>
        <v>0</v>
      </c>
      <c r="S1117" s="242">
        <f>IF(Q1117=0,0,SUMIFS('Sch A. Input'!$H108:$CJ108,'Sch A. Input'!$H$14:$CJ$14,"One-time",'Sch A. Input'!$H$13:$CJ$13,"&lt;="&amp;$L$11,'Sch A. Input'!$H$13:$CJ$13,"&lt;="&amp;$Y$1020,'Sch A. Input'!$H$13:$CJ$13,"&gt;"&amp;$O$1020))</f>
        <v>0</v>
      </c>
      <c r="T1117" s="283">
        <f t="shared" si="292"/>
        <v>0</v>
      </c>
      <c r="U1117" s="242">
        <f t="shared" si="293"/>
        <v>0</v>
      </c>
      <c r="V1117" s="242">
        <f t="shared" si="294"/>
        <v>0</v>
      </c>
      <c r="W1117" s="276">
        <f t="shared" si="188"/>
        <v>0</v>
      </c>
      <c r="X1117" s="281">
        <f t="shared" si="280"/>
        <v>0</v>
      </c>
      <c r="Y1117" s="245">
        <f t="shared" si="281"/>
        <v>0</v>
      </c>
      <c r="Z1117" s="248"/>
      <c r="AA1117" s="285">
        <f t="shared" si="295"/>
        <v>0</v>
      </c>
      <c r="AB1117" s="242">
        <f>IF(AA1117=0,0,SUMIFS('Sch A. Input'!$H108:$CJ108,'Sch A. Input'!$H$14:$CJ$14,"Recurring",'Sch A. Input'!$H$13:$CJ$13,"&lt;="&amp;$L$11,'Sch A. Input'!$H$13:$CJ$13,"&lt;="&amp;$AI$1020,'Sch A. Input'!$H$13:$CJ$13,"&gt;"&amp;$Y$1020))</f>
        <v>0</v>
      </c>
      <c r="AC1117" s="242">
        <f>IF(AA1117=0,0,SUMIFS('Sch A. Input'!$H108:$CJ108,'Sch A. Input'!$H$14:$CJ$14,"One-time",'Sch A. Input'!$H$13:$CJ$13,"&lt;="&amp;$L$11,'Sch A. Input'!$H$13:$CJ$13,"&lt;="&amp;$AI$1020,'Sch A. Input'!$H$13:$CJ$13,"&gt;"&amp;$Y$1020))</f>
        <v>0</v>
      </c>
      <c r="AD1117" s="283">
        <f t="shared" si="296"/>
        <v>0</v>
      </c>
      <c r="AE1117" s="242">
        <f t="shared" si="297"/>
        <v>0</v>
      </c>
      <c r="AF1117" s="242">
        <f t="shared" si="298"/>
        <v>0</v>
      </c>
      <c r="AG1117" s="276">
        <f t="shared" si="193"/>
        <v>0</v>
      </c>
      <c r="AH1117" s="281">
        <f t="shared" si="282"/>
        <v>0</v>
      </c>
      <c r="AI1117" s="245">
        <f t="shared" si="283"/>
        <v>0</v>
      </c>
      <c r="AK1117" s="285">
        <f t="shared" si="299"/>
        <v>0</v>
      </c>
      <c r="AL1117" s="242">
        <f>IF(AK1117=0,0,SUMIFS('Sch A. Input'!$H108:$CJ108,'Sch A. Input'!$H$14:$CJ$14,"Recurring",'Sch A. Input'!$H$13:$CJ$13,"&lt;="&amp;$L$11,'Sch A. Input'!$H$13:$CJ$13,"&lt;="&amp;$AS$1020,'Sch A. Input'!$H$13:$CJ$13,"&gt;"&amp;$AI$1020))</f>
        <v>0</v>
      </c>
      <c r="AM1117" s="242">
        <f>IF(AK1117=0,0,SUMIFS('Sch A. Input'!$H108:$CJ108,'Sch A. Input'!$H$14:$CJ$14,"One-time",'Sch A. Input'!$H$13:$CJ$13,"&lt;="&amp;$L$11,'Sch A. Input'!$H$13:$CJ$13,"&lt;="&amp;$AS$1020,'Sch A. Input'!$H$13:$CJ$13,"&gt;"&amp;$AI$1020))</f>
        <v>0</v>
      </c>
      <c r="AN1117" s="283">
        <f t="shared" si="300"/>
        <v>0</v>
      </c>
      <c r="AO1117" s="242">
        <f t="shared" si="301"/>
        <v>0</v>
      </c>
      <c r="AP1117" s="242">
        <f t="shared" si="302"/>
        <v>0</v>
      </c>
      <c r="AQ1117" s="276">
        <f t="shared" si="198"/>
        <v>0</v>
      </c>
      <c r="AR1117" s="281">
        <f t="shared" si="284"/>
        <v>0</v>
      </c>
      <c r="AS1117" s="245">
        <f t="shared" si="285"/>
        <v>0</v>
      </c>
      <c r="AY1117" s="160"/>
      <c r="AZ1117" s="160"/>
      <c r="BK1117" s="2"/>
      <c r="BL1117" s="2"/>
      <c r="BM1117" s="2"/>
      <c r="BN1117" s="2"/>
      <c r="BO1117" s="2"/>
      <c r="BP1117" s="2"/>
      <c r="BQ1117" s="2"/>
      <c r="BR1117" s="2"/>
      <c r="BS1117" s="2"/>
      <c r="BT1117" s="2"/>
      <c r="BU1117" s="2"/>
      <c r="BV1117" s="2"/>
      <c r="BW1117" s="2"/>
      <c r="BX1117" s="2"/>
      <c r="BY1117" s="2"/>
      <c r="BZ1117" s="2"/>
      <c r="CA1117" s="2"/>
      <c r="CI1117"/>
      <c r="CJ1117"/>
      <c r="CK1117"/>
      <c r="CL1117"/>
      <c r="CM1117"/>
      <c r="CN1117"/>
      <c r="CO1117"/>
      <c r="CP1117"/>
      <c r="CQ1117"/>
      <c r="CR1117"/>
      <c r="CS1117"/>
      <c r="CT1117"/>
      <c r="CU1117"/>
      <c r="CV1117"/>
      <c r="CW1117"/>
      <c r="CX1117"/>
    </row>
    <row r="1118" spans="2:102" x14ac:dyDescent="0.35">
      <c r="B1118" s="70" t="str">
        <f t="shared" ref="B1118:F1118" si="330">B111</f>
        <v/>
      </c>
      <c r="C1118" s="166" t="str">
        <f t="shared" si="330"/>
        <v/>
      </c>
      <c r="D1118" s="273" t="str">
        <f t="shared" si="330"/>
        <v/>
      </c>
      <c r="E1118" s="273">
        <f t="shared" si="330"/>
        <v>45016</v>
      </c>
      <c r="F1118" s="273">
        <f t="shared" si="330"/>
        <v>0</v>
      </c>
      <c r="G1118" s="98">
        <f t="shared" si="277"/>
        <v>0</v>
      </c>
      <c r="H1118" s="242">
        <f>IF(G1118=0,0,SUMIFS('Sch A. Input'!$H109:$CJ109,'Sch A. Input'!$H$14:$CJ$14,"Recurring",'Sch A. Input'!$H$13:$CJ$13,"&lt;="&amp;$O$1020,'Sch A. Input'!$H$13:$CJ$13,"&lt;="&amp;$L$11))</f>
        <v>0</v>
      </c>
      <c r="I1118" s="242">
        <f>IF(G1118=0,0,SUMIFS('Sch A. Input'!$H109:$CJ109,'Sch A. Input'!$H$14:$CJ$14,"One-time",'Sch A. Input'!$H$13:$CJ$13,"&lt;="&amp;$O$1020,'Sch A. Input'!$H$13:$CJ$13,"&lt;="&amp;$L$11))</f>
        <v>0</v>
      </c>
      <c r="J1118" s="283">
        <f t="shared" si="288"/>
        <v>0</v>
      </c>
      <c r="K1118" s="242">
        <f t="shared" si="289"/>
        <v>0</v>
      </c>
      <c r="L1118" s="242">
        <f t="shared" si="290"/>
        <v>0</v>
      </c>
      <c r="M1118" s="276">
        <f t="shared" si="183"/>
        <v>0</v>
      </c>
      <c r="N1118" s="281">
        <f t="shared" si="278"/>
        <v>0</v>
      </c>
      <c r="O1118" s="245">
        <f t="shared" si="279"/>
        <v>0</v>
      </c>
      <c r="P1118" s="248"/>
      <c r="Q1118" s="285">
        <f t="shared" si="291"/>
        <v>0</v>
      </c>
      <c r="R1118" s="242">
        <f>IF(Q1118=0,0,SUMIFS('Sch A. Input'!$H109:$CJ109,'Sch A. Input'!$H$14:$CJ$14,"Recurring",'Sch A. Input'!$H$13:$CJ$13,"&lt;="&amp;$L$11,'Sch A. Input'!$H$13:$CJ$13,"&lt;="&amp;$Y$1020,'Sch A. Input'!$H$13:$CJ$13,"&gt;"&amp;$O$1020))</f>
        <v>0</v>
      </c>
      <c r="S1118" s="242">
        <f>IF(Q1118=0,0,SUMIFS('Sch A. Input'!$H109:$CJ109,'Sch A. Input'!$H$14:$CJ$14,"One-time",'Sch A. Input'!$H$13:$CJ$13,"&lt;="&amp;$L$11,'Sch A. Input'!$H$13:$CJ$13,"&lt;="&amp;$Y$1020,'Sch A. Input'!$H$13:$CJ$13,"&gt;"&amp;$O$1020))</f>
        <v>0</v>
      </c>
      <c r="T1118" s="283">
        <f t="shared" si="292"/>
        <v>0</v>
      </c>
      <c r="U1118" s="242">
        <f t="shared" si="293"/>
        <v>0</v>
      </c>
      <c r="V1118" s="242">
        <f t="shared" si="294"/>
        <v>0</v>
      </c>
      <c r="W1118" s="276">
        <f t="shared" si="188"/>
        <v>0</v>
      </c>
      <c r="X1118" s="281">
        <f t="shared" si="280"/>
        <v>0</v>
      </c>
      <c r="Y1118" s="245">
        <f t="shared" si="281"/>
        <v>0</v>
      </c>
      <c r="Z1118" s="248"/>
      <c r="AA1118" s="285">
        <f t="shared" si="295"/>
        <v>0</v>
      </c>
      <c r="AB1118" s="242">
        <f>IF(AA1118=0,0,SUMIFS('Sch A. Input'!$H109:$CJ109,'Sch A. Input'!$H$14:$CJ$14,"Recurring",'Sch A. Input'!$H$13:$CJ$13,"&lt;="&amp;$L$11,'Sch A. Input'!$H$13:$CJ$13,"&lt;="&amp;$AI$1020,'Sch A. Input'!$H$13:$CJ$13,"&gt;"&amp;$Y$1020))</f>
        <v>0</v>
      </c>
      <c r="AC1118" s="242">
        <f>IF(AA1118=0,0,SUMIFS('Sch A. Input'!$H109:$CJ109,'Sch A. Input'!$H$14:$CJ$14,"One-time",'Sch A. Input'!$H$13:$CJ$13,"&lt;="&amp;$L$11,'Sch A. Input'!$H$13:$CJ$13,"&lt;="&amp;$AI$1020,'Sch A. Input'!$H$13:$CJ$13,"&gt;"&amp;$Y$1020))</f>
        <v>0</v>
      </c>
      <c r="AD1118" s="283">
        <f t="shared" si="296"/>
        <v>0</v>
      </c>
      <c r="AE1118" s="242">
        <f t="shared" si="297"/>
        <v>0</v>
      </c>
      <c r="AF1118" s="242">
        <f t="shared" si="298"/>
        <v>0</v>
      </c>
      <c r="AG1118" s="276">
        <f t="shared" si="193"/>
        <v>0</v>
      </c>
      <c r="AH1118" s="281">
        <f t="shared" si="282"/>
        <v>0</v>
      </c>
      <c r="AI1118" s="245">
        <f t="shared" si="283"/>
        <v>0</v>
      </c>
      <c r="AK1118" s="285">
        <f t="shared" si="299"/>
        <v>0</v>
      </c>
      <c r="AL1118" s="242">
        <f>IF(AK1118=0,0,SUMIFS('Sch A. Input'!$H109:$CJ109,'Sch A. Input'!$H$14:$CJ$14,"Recurring",'Sch A. Input'!$H$13:$CJ$13,"&lt;="&amp;$L$11,'Sch A. Input'!$H$13:$CJ$13,"&lt;="&amp;$AS$1020,'Sch A. Input'!$H$13:$CJ$13,"&gt;"&amp;$AI$1020))</f>
        <v>0</v>
      </c>
      <c r="AM1118" s="242">
        <f>IF(AK1118=0,0,SUMIFS('Sch A. Input'!$H109:$CJ109,'Sch A. Input'!$H$14:$CJ$14,"One-time",'Sch A. Input'!$H$13:$CJ$13,"&lt;="&amp;$L$11,'Sch A. Input'!$H$13:$CJ$13,"&lt;="&amp;$AS$1020,'Sch A. Input'!$H$13:$CJ$13,"&gt;"&amp;$AI$1020))</f>
        <v>0</v>
      </c>
      <c r="AN1118" s="283">
        <f t="shared" si="300"/>
        <v>0</v>
      </c>
      <c r="AO1118" s="242">
        <f t="shared" si="301"/>
        <v>0</v>
      </c>
      <c r="AP1118" s="242">
        <f t="shared" si="302"/>
        <v>0</v>
      </c>
      <c r="AQ1118" s="276">
        <f t="shared" si="198"/>
        <v>0</v>
      </c>
      <c r="AR1118" s="281">
        <f t="shared" si="284"/>
        <v>0</v>
      </c>
      <c r="AS1118" s="245">
        <f t="shared" si="285"/>
        <v>0</v>
      </c>
      <c r="AY1118" s="160"/>
      <c r="AZ1118" s="160"/>
      <c r="BK1118" s="2"/>
      <c r="BL1118" s="2"/>
      <c r="BM1118" s="2"/>
      <c r="BN1118" s="2"/>
      <c r="BO1118" s="2"/>
      <c r="BP1118" s="2"/>
      <c r="BQ1118" s="2"/>
      <c r="BR1118" s="2"/>
      <c r="BS1118" s="2"/>
      <c r="BT1118" s="2"/>
      <c r="BU1118" s="2"/>
      <c r="BV1118" s="2"/>
      <c r="BW1118" s="2"/>
      <c r="BX1118" s="2"/>
      <c r="BY1118" s="2"/>
      <c r="BZ1118" s="2"/>
      <c r="CA1118" s="2"/>
      <c r="CI1118"/>
      <c r="CJ1118"/>
      <c r="CK1118"/>
      <c r="CL1118"/>
      <c r="CM1118"/>
      <c r="CN1118"/>
      <c r="CO1118"/>
      <c r="CP1118"/>
      <c r="CQ1118"/>
      <c r="CR1118"/>
      <c r="CS1118"/>
      <c r="CT1118"/>
      <c r="CU1118"/>
      <c r="CV1118"/>
      <c r="CW1118"/>
      <c r="CX1118"/>
    </row>
    <row r="1119" spans="2:102" x14ac:dyDescent="0.35">
      <c r="B1119" s="70" t="str">
        <f t="shared" ref="B1119:F1119" si="331">B112</f>
        <v/>
      </c>
      <c r="C1119" s="166" t="str">
        <f t="shared" si="331"/>
        <v/>
      </c>
      <c r="D1119" s="273" t="str">
        <f t="shared" si="331"/>
        <v/>
      </c>
      <c r="E1119" s="273">
        <f t="shared" si="331"/>
        <v>45016</v>
      </c>
      <c r="F1119" s="273">
        <f t="shared" si="331"/>
        <v>0</v>
      </c>
      <c r="G1119" s="98">
        <f t="shared" si="277"/>
        <v>0</v>
      </c>
      <c r="H1119" s="242">
        <f>IF(G1119=0,0,SUMIFS('Sch A. Input'!$H110:$CJ110,'Sch A. Input'!$H$14:$CJ$14,"Recurring",'Sch A. Input'!$H$13:$CJ$13,"&lt;="&amp;$O$1020,'Sch A. Input'!$H$13:$CJ$13,"&lt;="&amp;$L$11))</f>
        <v>0</v>
      </c>
      <c r="I1119" s="242">
        <f>IF(G1119=0,0,SUMIFS('Sch A. Input'!$H110:$CJ110,'Sch A. Input'!$H$14:$CJ$14,"One-time",'Sch A. Input'!$H$13:$CJ$13,"&lt;="&amp;$O$1020,'Sch A. Input'!$H$13:$CJ$13,"&lt;="&amp;$L$11))</f>
        <v>0</v>
      </c>
      <c r="J1119" s="283">
        <f t="shared" si="288"/>
        <v>0</v>
      </c>
      <c r="K1119" s="242">
        <f t="shared" si="289"/>
        <v>0</v>
      </c>
      <c r="L1119" s="242">
        <f t="shared" si="290"/>
        <v>0</v>
      </c>
      <c r="M1119" s="276">
        <f t="shared" si="183"/>
        <v>0</v>
      </c>
      <c r="N1119" s="281">
        <f t="shared" si="278"/>
        <v>0</v>
      </c>
      <c r="O1119" s="245">
        <f t="shared" si="279"/>
        <v>0</v>
      </c>
      <c r="P1119" s="248"/>
      <c r="Q1119" s="285">
        <f t="shared" si="291"/>
        <v>0</v>
      </c>
      <c r="R1119" s="242">
        <f>IF(Q1119=0,0,SUMIFS('Sch A. Input'!$H110:$CJ110,'Sch A. Input'!$H$14:$CJ$14,"Recurring",'Sch A. Input'!$H$13:$CJ$13,"&lt;="&amp;$L$11,'Sch A. Input'!$H$13:$CJ$13,"&lt;="&amp;$Y$1020,'Sch A. Input'!$H$13:$CJ$13,"&gt;"&amp;$O$1020))</f>
        <v>0</v>
      </c>
      <c r="S1119" s="242">
        <f>IF(Q1119=0,0,SUMIFS('Sch A. Input'!$H110:$CJ110,'Sch A. Input'!$H$14:$CJ$14,"One-time",'Sch A. Input'!$H$13:$CJ$13,"&lt;="&amp;$L$11,'Sch A. Input'!$H$13:$CJ$13,"&lt;="&amp;$Y$1020,'Sch A. Input'!$H$13:$CJ$13,"&gt;"&amp;$O$1020))</f>
        <v>0</v>
      </c>
      <c r="T1119" s="283">
        <f t="shared" si="292"/>
        <v>0</v>
      </c>
      <c r="U1119" s="242">
        <f t="shared" si="293"/>
        <v>0</v>
      </c>
      <c r="V1119" s="242">
        <f t="shared" si="294"/>
        <v>0</v>
      </c>
      <c r="W1119" s="276">
        <f t="shared" si="188"/>
        <v>0</v>
      </c>
      <c r="X1119" s="281">
        <f t="shared" si="280"/>
        <v>0</v>
      </c>
      <c r="Y1119" s="245">
        <f t="shared" si="281"/>
        <v>0</v>
      </c>
      <c r="Z1119" s="248"/>
      <c r="AA1119" s="285">
        <f t="shared" si="295"/>
        <v>0</v>
      </c>
      <c r="AB1119" s="242">
        <f>IF(AA1119=0,0,SUMIFS('Sch A. Input'!$H110:$CJ110,'Sch A. Input'!$H$14:$CJ$14,"Recurring",'Sch A. Input'!$H$13:$CJ$13,"&lt;="&amp;$L$11,'Sch A. Input'!$H$13:$CJ$13,"&lt;="&amp;$AI$1020,'Sch A. Input'!$H$13:$CJ$13,"&gt;"&amp;$Y$1020))</f>
        <v>0</v>
      </c>
      <c r="AC1119" s="242">
        <f>IF(AA1119=0,0,SUMIFS('Sch A. Input'!$H110:$CJ110,'Sch A. Input'!$H$14:$CJ$14,"One-time",'Sch A. Input'!$H$13:$CJ$13,"&lt;="&amp;$L$11,'Sch A. Input'!$H$13:$CJ$13,"&lt;="&amp;$AI$1020,'Sch A. Input'!$H$13:$CJ$13,"&gt;"&amp;$Y$1020))</f>
        <v>0</v>
      </c>
      <c r="AD1119" s="283">
        <f t="shared" si="296"/>
        <v>0</v>
      </c>
      <c r="AE1119" s="242">
        <f t="shared" si="297"/>
        <v>0</v>
      </c>
      <c r="AF1119" s="242">
        <f t="shared" si="298"/>
        <v>0</v>
      </c>
      <c r="AG1119" s="276">
        <f t="shared" si="193"/>
        <v>0</v>
      </c>
      <c r="AH1119" s="281">
        <f t="shared" si="282"/>
        <v>0</v>
      </c>
      <c r="AI1119" s="245">
        <f t="shared" si="283"/>
        <v>0</v>
      </c>
      <c r="AK1119" s="285">
        <f t="shared" si="299"/>
        <v>0</v>
      </c>
      <c r="AL1119" s="242">
        <f>IF(AK1119=0,0,SUMIFS('Sch A. Input'!$H110:$CJ110,'Sch A. Input'!$H$14:$CJ$14,"Recurring",'Sch A. Input'!$H$13:$CJ$13,"&lt;="&amp;$L$11,'Sch A. Input'!$H$13:$CJ$13,"&lt;="&amp;$AS$1020,'Sch A. Input'!$H$13:$CJ$13,"&gt;"&amp;$AI$1020))</f>
        <v>0</v>
      </c>
      <c r="AM1119" s="242">
        <f>IF(AK1119=0,0,SUMIFS('Sch A. Input'!$H110:$CJ110,'Sch A. Input'!$H$14:$CJ$14,"One-time",'Sch A. Input'!$H$13:$CJ$13,"&lt;="&amp;$L$11,'Sch A. Input'!$H$13:$CJ$13,"&lt;="&amp;$AS$1020,'Sch A. Input'!$H$13:$CJ$13,"&gt;"&amp;$AI$1020))</f>
        <v>0</v>
      </c>
      <c r="AN1119" s="283">
        <f t="shared" si="300"/>
        <v>0</v>
      </c>
      <c r="AO1119" s="242">
        <f t="shared" si="301"/>
        <v>0</v>
      </c>
      <c r="AP1119" s="242">
        <f t="shared" si="302"/>
        <v>0</v>
      </c>
      <c r="AQ1119" s="276">
        <f t="shared" si="198"/>
        <v>0</v>
      </c>
      <c r="AR1119" s="281">
        <f t="shared" si="284"/>
        <v>0</v>
      </c>
      <c r="AS1119" s="245">
        <f t="shared" si="285"/>
        <v>0</v>
      </c>
      <c r="AY1119" s="160"/>
      <c r="AZ1119" s="160"/>
      <c r="BK1119" s="2"/>
      <c r="BL1119" s="2"/>
      <c r="BM1119" s="2"/>
      <c r="BN1119" s="2"/>
      <c r="BO1119" s="2"/>
      <c r="BP1119" s="2"/>
      <c r="BQ1119" s="2"/>
      <c r="BR1119" s="2"/>
      <c r="BS1119" s="2"/>
      <c r="BT1119" s="2"/>
      <c r="BU1119" s="2"/>
      <c r="BV1119" s="2"/>
      <c r="BW1119" s="2"/>
      <c r="BX1119" s="2"/>
      <c r="BY1119" s="2"/>
      <c r="BZ1119" s="2"/>
      <c r="CA1119" s="2"/>
      <c r="CI1119"/>
      <c r="CJ1119"/>
      <c r="CK1119"/>
      <c r="CL1119"/>
      <c r="CM1119"/>
      <c r="CN1119"/>
      <c r="CO1119"/>
      <c r="CP1119"/>
      <c r="CQ1119"/>
      <c r="CR1119"/>
      <c r="CS1119"/>
      <c r="CT1119"/>
      <c r="CU1119"/>
      <c r="CV1119"/>
      <c r="CW1119"/>
      <c r="CX1119"/>
    </row>
    <row r="1120" spans="2:102" x14ac:dyDescent="0.35">
      <c r="B1120" s="70" t="str">
        <f t="shared" ref="B1120:F1120" si="332">B113</f>
        <v/>
      </c>
      <c r="C1120" s="166" t="str">
        <f t="shared" si="332"/>
        <v/>
      </c>
      <c r="D1120" s="273" t="str">
        <f t="shared" si="332"/>
        <v/>
      </c>
      <c r="E1120" s="273">
        <f t="shared" si="332"/>
        <v>45016</v>
      </c>
      <c r="F1120" s="273">
        <f t="shared" si="332"/>
        <v>0</v>
      </c>
      <c r="G1120" s="98">
        <f t="shared" si="277"/>
        <v>0</v>
      </c>
      <c r="H1120" s="242">
        <f>IF(G1120=0,0,SUMIFS('Sch A. Input'!$H111:$CJ111,'Sch A. Input'!$H$14:$CJ$14,"Recurring",'Sch A. Input'!$H$13:$CJ$13,"&lt;="&amp;$O$1020,'Sch A. Input'!$H$13:$CJ$13,"&lt;="&amp;$L$11))</f>
        <v>0</v>
      </c>
      <c r="I1120" s="242">
        <f>IF(G1120=0,0,SUMIFS('Sch A. Input'!$H111:$CJ111,'Sch A. Input'!$H$14:$CJ$14,"One-time",'Sch A. Input'!$H$13:$CJ$13,"&lt;="&amp;$O$1020,'Sch A. Input'!$H$13:$CJ$13,"&lt;="&amp;$L$11))</f>
        <v>0</v>
      </c>
      <c r="J1120" s="283">
        <f t="shared" si="288"/>
        <v>0</v>
      </c>
      <c r="K1120" s="242">
        <f t="shared" si="289"/>
        <v>0</v>
      </c>
      <c r="L1120" s="242">
        <f t="shared" si="290"/>
        <v>0</v>
      </c>
      <c r="M1120" s="276">
        <f t="shared" si="183"/>
        <v>0</v>
      </c>
      <c r="N1120" s="281">
        <f t="shared" si="278"/>
        <v>0</v>
      </c>
      <c r="O1120" s="245">
        <f t="shared" si="279"/>
        <v>0</v>
      </c>
      <c r="P1120" s="248"/>
      <c r="Q1120" s="285">
        <f t="shared" si="291"/>
        <v>0</v>
      </c>
      <c r="R1120" s="242">
        <f>IF(Q1120=0,0,SUMIFS('Sch A. Input'!$H111:$CJ111,'Sch A. Input'!$H$14:$CJ$14,"Recurring",'Sch A. Input'!$H$13:$CJ$13,"&lt;="&amp;$L$11,'Sch A. Input'!$H$13:$CJ$13,"&lt;="&amp;$Y$1020,'Sch A. Input'!$H$13:$CJ$13,"&gt;"&amp;$O$1020))</f>
        <v>0</v>
      </c>
      <c r="S1120" s="242">
        <f>IF(Q1120=0,0,SUMIFS('Sch A. Input'!$H111:$CJ111,'Sch A. Input'!$H$14:$CJ$14,"One-time",'Sch A. Input'!$H$13:$CJ$13,"&lt;="&amp;$L$11,'Sch A. Input'!$H$13:$CJ$13,"&lt;="&amp;$Y$1020,'Sch A. Input'!$H$13:$CJ$13,"&gt;"&amp;$O$1020))</f>
        <v>0</v>
      </c>
      <c r="T1120" s="283">
        <f t="shared" si="292"/>
        <v>0</v>
      </c>
      <c r="U1120" s="242">
        <f t="shared" si="293"/>
        <v>0</v>
      </c>
      <c r="V1120" s="242">
        <f t="shared" si="294"/>
        <v>0</v>
      </c>
      <c r="W1120" s="276">
        <f t="shared" si="188"/>
        <v>0</v>
      </c>
      <c r="X1120" s="281">
        <f t="shared" si="280"/>
        <v>0</v>
      </c>
      <c r="Y1120" s="245">
        <f t="shared" si="281"/>
        <v>0</v>
      </c>
      <c r="Z1120" s="248"/>
      <c r="AA1120" s="285">
        <f t="shared" si="295"/>
        <v>0</v>
      </c>
      <c r="AB1120" s="242">
        <f>IF(AA1120=0,0,SUMIFS('Sch A. Input'!$H111:$CJ111,'Sch A. Input'!$H$14:$CJ$14,"Recurring",'Sch A. Input'!$H$13:$CJ$13,"&lt;="&amp;$L$11,'Sch A. Input'!$H$13:$CJ$13,"&lt;="&amp;$AI$1020,'Sch A. Input'!$H$13:$CJ$13,"&gt;"&amp;$Y$1020))</f>
        <v>0</v>
      </c>
      <c r="AC1120" s="242">
        <f>IF(AA1120=0,0,SUMIFS('Sch A. Input'!$H111:$CJ111,'Sch A. Input'!$H$14:$CJ$14,"One-time",'Sch A. Input'!$H$13:$CJ$13,"&lt;="&amp;$L$11,'Sch A. Input'!$H$13:$CJ$13,"&lt;="&amp;$AI$1020,'Sch A. Input'!$H$13:$CJ$13,"&gt;"&amp;$Y$1020))</f>
        <v>0</v>
      </c>
      <c r="AD1120" s="283">
        <f t="shared" si="296"/>
        <v>0</v>
      </c>
      <c r="AE1120" s="242">
        <f t="shared" si="297"/>
        <v>0</v>
      </c>
      <c r="AF1120" s="242">
        <f t="shared" si="298"/>
        <v>0</v>
      </c>
      <c r="AG1120" s="276">
        <f t="shared" si="193"/>
        <v>0</v>
      </c>
      <c r="AH1120" s="281">
        <f t="shared" si="282"/>
        <v>0</v>
      </c>
      <c r="AI1120" s="245">
        <f t="shared" si="283"/>
        <v>0</v>
      </c>
      <c r="AK1120" s="285">
        <f t="shared" si="299"/>
        <v>0</v>
      </c>
      <c r="AL1120" s="242">
        <f>IF(AK1120=0,0,SUMIFS('Sch A. Input'!$H111:$CJ111,'Sch A. Input'!$H$14:$CJ$14,"Recurring",'Sch A. Input'!$H$13:$CJ$13,"&lt;="&amp;$L$11,'Sch A. Input'!$H$13:$CJ$13,"&lt;="&amp;$AS$1020,'Sch A. Input'!$H$13:$CJ$13,"&gt;"&amp;$AI$1020))</f>
        <v>0</v>
      </c>
      <c r="AM1120" s="242">
        <f>IF(AK1120=0,0,SUMIFS('Sch A. Input'!$H111:$CJ111,'Sch A. Input'!$H$14:$CJ$14,"One-time",'Sch A. Input'!$H$13:$CJ$13,"&lt;="&amp;$L$11,'Sch A. Input'!$H$13:$CJ$13,"&lt;="&amp;$AS$1020,'Sch A. Input'!$H$13:$CJ$13,"&gt;"&amp;$AI$1020))</f>
        <v>0</v>
      </c>
      <c r="AN1120" s="283">
        <f t="shared" si="300"/>
        <v>0</v>
      </c>
      <c r="AO1120" s="242">
        <f t="shared" si="301"/>
        <v>0</v>
      </c>
      <c r="AP1120" s="242">
        <f t="shared" si="302"/>
        <v>0</v>
      </c>
      <c r="AQ1120" s="276">
        <f t="shared" si="198"/>
        <v>0</v>
      </c>
      <c r="AR1120" s="281">
        <f t="shared" si="284"/>
        <v>0</v>
      </c>
      <c r="AS1120" s="245">
        <f t="shared" si="285"/>
        <v>0</v>
      </c>
      <c r="AY1120" s="160"/>
      <c r="AZ1120" s="160"/>
      <c r="BK1120" s="2"/>
      <c r="BL1120" s="2"/>
      <c r="BM1120" s="2"/>
      <c r="BN1120" s="2"/>
      <c r="BO1120" s="2"/>
      <c r="BP1120" s="2"/>
      <c r="BQ1120" s="2"/>
      <c r="BR1120" s="2"/>
      <c r="BS1120" s="2"/>
      <c r="BT1120" s="2"/>
      <c r="BU1120" s="2"/>
      <c r="BV1120" s="2"/>
      <c r="BW1120" s="2"/>
      <c r="BX1120" s="2"/>
      <c r="BY1120" s="2"/>
      <c r="BZ1120" s="2"/>
      <c r="CA1120" s="2"/>
      <c r="CI1120"/>
      <c r="CJ1120"/>
      <c r="CK1120"/>
      <c r="CL1120"/>
      <c r="CM1120"/>
      <c r="CN1120"/>
      <c r="CO1120"/>
      <c r="CP1120"/>
      <c r="CQ1120"/>
      <c r="CR1120"/>
      <c r="CS1120"/>
      <c r="CT1120"/>
      <c r="CU1120"/>
      <c r="CV1120"/>
      <c r="CW1120"/>
      <c r="CX1120"/>
    </row>
    <row r="1121" spans="2:102" x14ac:dyDescent="0.35">
      <c r="B1121" s="70" t="str">
        <f t="shared" ref="B1121:F1121" si="333">B114</f>
        <v/>
      </c>
      <c r="C1121" s="166" t="str">
        <f t="shared" si="333"/>
        <v/>
      </c>
      <c r="D1121" s="273" t="str">
        <f t="shared" si="333"/>
        <v/>
      </c>
      <c r="E1121" s="273">
        <f t="shared" si="333"/>
        <v>45016</v>
      </c>
      <c r="F1121" s="273">
        <f t="shared" si="333"/>
        <v>0</v>
      </c>
      <c r="G1121" s="98">
        <f t="shared" si="277"/>
        <v>0</v>
      </c>
      <c r="H1121" s="242">
        <f>IF(G1121=0,0,SUMIFS('Sch A. Input'!$H112:$CJ112,'Sch A. Input'!$H$14:$CJ$14,"Recurring",'Sch A. Input'!$H$13:$CJ$13,"&lt;="&amp;$O$1020,'Sch A. Input'!$H$13:$CJ$13,"&lt;="&amp;$L$11))</f>
        <v>0</v>
      </c>
      <c r="I1121" s="242">
        <f>IF(G1121=0,0,SUMIFS('Sch A. Input'!$H112:$CJ112,'Sch A. Input'!$H$14:$CJ$14,"One-time",'Sch A. Input'!$H$13:$CJ$13,"&lt;="&amp;$O$1020,'Sch A. Input'!$H$13:$CJ$13,"&lt;="&amp;$L$11))</f>
        <v>0</v>
      </c>
      <c r="J1121" s="283">
        <f t="shared" si="288"/>
        <v>0</v>
      </c>
      <c r="K1121" s="242">
        <f t="shared" si="289"/>
        <v>0</v>
      </c>
      <c r="L1121" s="242">
        <f t="shared" si="290"/>
        <v>0</v>
      </c>
      <c r="M1121" s="276">
        <f t="shared" si="183"/>
        <v>0</v>
      </c>
      <c r="N1121" s="281">
        <f t="shared" si="278"/>
        <v>0</v>
      </c>
      <c r="O1121" s="245">
        <f t="shared" si="279"/>
        <v>0</v>
      </c>
      <c r="P1121" s="248"/>
      <c r="Q1121" s="285">
        <f t="shared" si="291"/>
        <v>0</v>
      </c>
      <c r="R1121" s="242">
        <f>IF(Q1121=0,0,SUMIFS('Sch A. Input'!$H112:$CJ112,'Sch A. Input'!$H$14:$CJ$14,"Recurring",'Sch A. Input'!$H$13:$CJ$13,"&lt;="&amp;$L$11,'Sch A. Input'!$H$13:$CJ$13,"&lt;="&amp;$Y$1020,'Sch A. Input'!$H$13:$CJ$13,"&gt;"&amp;$O$1020))</f>
        <v>0</v>
      </c>
      <c r="S1121" s="242">
        <f>IF(Q1121=0,0,SUMIFS('Sch A. Input'!$H112:$CJ112,'Sch A. Input'!$H$14:$CJ$14,"One-time",'Sch A. Input'!$H$13:$CJ$13,"&lt;="&amp;$L$11,'Sch A. Input'!$H$13:$CJ$13,"&lt;="&amp;$Y$1020,'Sch A. Input'!$H$13:$CJ$13,"&gt;"&amp;$O$1020))</f>
        <v>0</v>
      </c>
      <c r="T1121" s="283">
        <f t="shared" si="292"/>
        <v>0</v>
      </c>
      <c r="U1121" s="242">
        <f t="shared" si="293"/>
        <v>0</v>
      </c>
      <c r="V1121" s="242">
        <f t="shared" si="294"/>
        <v>0</v>
      </c>
      <c r="W1121" s="276">
        <f t="shared" si="188"/>
        <v>0</v>
      </c>
      <c r="X1121" s="281">
        <f t="shared" si="280"/>
        <v>0</v>
      </c>
      <c r="Y1121" s="245">
        <f t="shared" si="281"/>
        <v>0</v>
      </c>
      <c r="Z1121" s="248"/>
      <c r="AA1121" s="285">
        <f t="shared" si="295"/>
        <v>0</v>
      </c>
      <c r="AB1121" s="242">
        <f>IF(AA1121=0,0,SUMIFS('Sch A. Input'!$H112:$CJ112,'Sch A. Input'!$H$14:$CJ$14,"Recurring",'Sch A. Input'!$H$13:$CJ$13,"&lt;="&amp;$L$11,'Sch A. Input'!$H$13:$CJ$13,"&lt;="&amp;$AI$1020,'Sch A. Input'!$H$13:$CJ$13,"&gt;"&amp;$Y$1020))</f>
        <v>0</v>
      </c>
      <c r="AC1121" s="242">
        <f>IF(AA1121=0,0,SUMIFS('Sch A. Input'!$H112:$CJ112,'Sch A. Input'!$H$14:$CJ$14,"One-time",'Sch A. Input'!$H$13:$CJ$13,"&lt;="&amp;$L$11,'Sch A. Input'!$H$13:$CJ$13,"&lt;="&amp;$AI$1020,'Sch A. Input'!$H$13:$CJ$13,"&gt;"&amp;$Y$1020))</f>
        <v>0</v>
      </c>
      <c r="AD1121" s="283">
        <f t="shared" si="296"/>
        <v>0</v>
      </c>
      <c r="AE1121" s="242">
        <f t="shared" si="297"/>
        <v>0</v>
      </c>
      <c r="AF1121" s="242">
        <f t="shared" si="298"/>
        <v>0</v>
      </c>
      <c r="AG1121" s="276">
        <f t="shared" si="193"/>
        <v>0</v>
      </c>
      <c r="AH1121" s="281">
        <f t="shared" si="282"/>
        <v>0</v>
      </c>
      <c r="AI1121" s="245">
        <f t="shared" si="283"/>
        <v>0</v>
      </c>
      <c r="AK1121" s="285">
        <f t="shared" si="299"/>
        <v>0</v>
      </c>
      <c r="AL1121" s="242">
        <f>IF(AK1121=0,0,SUMIFS('Sch A. Input'!$H112:$CJ112,'Sch A. Input'!$H$14:$CJ$14,"Recurring",'Sch A. Input'!$H$13:$CJ$13,"&lt;="&amp;$L$11,'Sch A. Input'!$H$13:$CJ$13,"&lt;="&amp;$AS$1020,'Sch A. Input'!$H$13:$CJ$13,"&gt;"&amp;$AI$1020))</f>
        <v>0</v>
      </c>
      <c r="AM1121" s="242">
        <f>IF(AK1121=0,0,SUMIFS('Sch A. Input'!$H112:$CJ112,'Sch A. Input'!$H$14:$CJ$14,"One-time",'Sch A. Input'!$H$13:$CJ$13,"&lt;="&amp;$L$11,'Sch A. Input'!$H$13:$CJ$13,"&lt;="&amp;$AS$1020,'Sch A. Input'!$H$13:$CJ$13,"&gt;"&amp;$AI$1020))</f>
        <v>0</v>
      </c>
      <c r="AN1121" s="283">
        <f t="shared" si="300"/>
        <v>0</v>
      </c>
      <c r="AO1121" s="242">
        <f t="shared" si="301"/>
        <v>0</v>
      </c>
      <c r="AP1121" s="242">
        <f t="shared" si="302"/>
        <v>0</v>
      </c>
      <c r="AQ1121" s="276">
        <f t="shared" si="198"/>
        <v>0</v>
      </c>
      <c r="AR1121" s="281">
        <f t="shared" si="284"/>
        <v>0</v>
      </c>
      <c r="AS1121" s="245">
        <f t="shared" si="285"/>
        <v>0</v>
      </c>
      <c r="AY1121" s="160"/>
      <c r="AZ1121" s="160"/>
      <c r="BK1121" s="2"/>
      <c r="BL1121" s="2"/>
      <c r="BM1121" s="2"/>
      <c r="BN1121" s="2"/>
      <c r="BO1121" s="2"/>
      <c r="BP1121" s="2"/>
      <c r="BQ1121" s="2"/>
      <c r="BR1121" s="2"/>
      <c r="BS1121" s="2"/>
      <c r="BT1121" s="2"/>
      <c r="BU1121" s="2"/>
      <c r="BV1121" s="2"/>
      <c r="BW1121" s="2"/>
      <c r="BX1121" s="2"/>
      <c r="BY1121" s="2"/>
      <c r="BZ1121" s="2"/>
      <c r="CA1121" s="2"/>
      <c r="CI1121"/>
      <c r="CJ1121"/>
      <c r="CK1121"/>
      <c r="CL1121"/>
      <c r="CM1121"/>
      <c r="CN1121"/>
      <c r="CO1121"/>
      <c r="CP1121"/>
      <c r="CQ1121"/>
      <c r="CR1121"/>
      <c r="CS1121"/>
      <c r="CT1121"/>
      <c r="CU1121"/>
      <c r="CV1121"/>
      <c r="CW1121"/>
      <c r="CX1121"/>
    </row>
    <row r="1122" spans="2:102" x14ac:dyDescent="0.35">
      <c r="B1122" s="70" t="str">
        <f t="shared" ref="B1122:F1122" si="334">B115</f>
        <v/>
      </c>
      <c r="C1122" s="166" t="str">
        <f t="shared" si="334"/>
        <v/>
      </c>
      <c r="D1122" s="273" t="str">
        <f t="shared" si="334"/>
        <v/>
      </c>
      <c r="E1122" s="273">
        <f t="shared" si="334"/>
        <v>45016</v>
      </c>
      <c r="F1122" s="273">
        <f t="shared" si="334"/>
        <v>0</v>
      </c>
      <c r="G1122" s="98">
        <f t="shared" si="277"/>
        <v>0</v>
      </c>
      <c r="H1122" s="242">
        <f>IF(G1122=0,0,SUMIFS('Sch A. Input'!$H113:$CJ113,'Sch A. Input'!$H$14:$CJ$14,"Recurring",'Sch A. Input'!$H$13:$CJ$13,"&lt;="&amp;$O$1020,'Sch A. Input'!$H$13:$CJ$13,"&lt;="&amp;$L$11))</f>
        <v>0</v>
      </c>
      <c r="I1122" s="242">
        <f>IF(G1122=0,0,SUMIFS('Sch A. Input'!$H113:$CJ113,'Sch A. Input'!$H$14:$CJ$14,"One-time",'Sch A. Input'!$H$13:$CJ$13,"&lt;="&amp;$O$1020,'Sch A. Input'!$H$13:$CJ$13,"&lt;="&amp;$L$11))</f>
        <v>0</v>
      </c>
      <c r="J1122" s="283">
        <f t="shared" si="288"/>
        <v>0</v>
      </c>
      <c r="K1122" s="242">
        <f t="shared" si="289"/>
        <v>0</v>
      </c>
      <c r="L1122" s="242">
        <f t="shared" si="290"/>
        <v>0</v>
      </c>
      <c r="M1122" s="276">
        <f t="shared" si="183"/>
        <v>0</v>
      </c>
      <c r="N1122" s="281">
        <f t="shared" si="278"/>
        <v>0</v>
      </c>
      <c r="O1122" s="245">
        <f t="shared" si="279"/>
        <v>0</v>
      </c>
      <c r="P1122" s="248"/>
      <c r="Q1122" s="285">
        <f t="shared" si="291"/>
        <v>0</v>
      </c>
      <c r="R1122" s="242">
        <f>IF(Q1122=0,0,SUMIFS('Sch A. Input'!$H113:$CJ113,'Sch A. Input'!$H$14:$CJ$14,"Recurring",'Sch A. Input'!$H$13:$CJ$13,"&lt;="&amp;$L$11,'Sch A. Input'!$H$13:$CJ$13,"&lt;="&amp;$Y$1020,'Sch A. Input'!$H$13:$CJ$13,"&gt;"&amp;$O$1020))</f>
        <v>0</v>
      </c>
      <c r="S1122" s="242">
        <f>IF(Q1122=0,0,SUMIFS('Sch A. Input'!$H113:$CJ113,'Sch A. Input'!$H$14:$CJ$14,"One-time",'Sch A. Input'!$H$13:$CJ$13,"&lt;="&amp;$L$11,'Sch A. Input'!$H$13:$CJ$13,"&lt;="&amp;$Y$1020,'Sch A. Input'!$H$13:$CJ$13,"&gt;"&amp;$O$1020))</f>
        <v>0</v>
      </c>
      <c r="T1122" s="283">
        <f t="shared" si="292"/>
        <v>0</v>
      </c>
      <c r="U1122" s="242">
        <f t="shared" si="293"/>
        <v>0</v>
      </c>
      <c r="V1122" s="242">
        <f t="shared" si="294"/>
        <v>0</v>
      </c>
      <c r="W1122" s="276">
        <f t="shared" si="188"/>
        <v>0</v>
      </c>
      <c r="X1122" s="281">
        <f t="shared" si="280"/>
        <v>0</v>
      </c>
      <c r="Y1122" s="245">
        <f t="shared" si="281"/>
        <v>0</v>
      </c>
      <c r="Z1122" s="248"/>
      <c r="AA1122" s="285">
        <f t="shared" si="295"/>
        <v>0</v>
      </c>
      <c r="AB1122" s="242">
        <f>IF(AA1122=0,0,SUMIFS('Sch A. Input'!$H113:$CJ113,'Sch A. Input'!$H$14:$CJ$14,"Recurring",'Sch A. Input'!$H$13:$CJ$13,"&lt;="&amp;$L$11,'Sch A. Input'!$H$13:$CJ$13,"&lt;="&amp;$AI$1020,'Sch A. Input'!$H$13:$CJ$13,"&gt;"&amp;$Y$1020))</f>
        <v>0</v>
      </c>
      <c r="AC1122" s="242">
        <f>IF(AA1122=0,0,SUMIFS('Sch A. Input'!$H113:$CJ113,'Sch A. Input'!$H$14:$CJ$14,"One-time",'Sch A. Input'!$H$13:$CJ$13,"&lt;="&amp;$L$11,'Sch A. Input'!$H$13:$CJ$13,"&lt;="&amp;$AI$1020,'Sch A. Input'!$H$13:$CJ$13,"&gt;"&amp;$Y$1020))</f>
        <v>0</v>
      </c>
      <c r="AD1122" s="283">
        <f t="shared" si="296"/>
        <v>0</v>
      </c>
      <c r="AE1122" s="242">
        <f t="shared" si="297"/>
        <v>0</v>
      </c>
      <c r="AF1122" s="242">
        <f t="shared" si="298"/>
        <v>0</v>
      </c>
      <c r="AG1122" s="276">
        <f t="shared" si="193"/>
        <v>0</v>
      </c>
      <c r="AH1122" s="281">
        <f t="shared" si="282"/>
        <v>0</v>
      </c>
      <c r="AI1122" s="245">
        <f t="shared" si="283"/>
        <v>0</v>
      </c>
      <c r="AK1122" s="285">
        <f t="shared" si="299"/>
        <v>0</v>
      </c>
      <c r="AL1122" s="242">
        <f>IF(AK1122=0,0,SUMIFS('Sch A. Input'!$H113:$CJ113,'Sch A. Input'!$H$14:$CJ$14,"Recurring",'Sch A. Input'!$H$13:$CJ$13,"&lt;="&amp;$L$11,'Sch A. Input'!$H$13:$CJ$13,"&lt;="&amp;$AS$1020,'Sch A. Input'!$H$13:$CJ$13,"&gt;"&amp;$AI$1020))</f>
        <v>0</v>
      </c>
      <c r="AM1122" s="242">
        <f>IF(AK1122=0,0,SUMIFS('Sch A. Input'!$H113:$CJ113,'Sch A. Input'!$H$14:$CJ$14,"One-time",'Sch A. Input'!$H$13:$CJ$13,"&lt;="&amp;$L$11,'Sch A. Input'!$H$13:$CJ$13,"&lt;="&amp;$AS$1020,'Sch A. Input'!$H$13:$CJ$13,"&gt;"&amp;$AI$1020))</f>
        <v>0</v>
      </c>
      <c r="AN1122" s="283">
        <f t="shared" si="300"/>
        <v>0</v>
      </c>
      <c r="AO1122" s="242">
        <f t="shared" si="301"/>
        <v>0</v>
      </c>
      <c r="AP1122" s="242">
        <f t="shared" si="302"/>
        <v>0</v>
      </c>
      <c r="AQ1122" s="276">
        <f t="shared" si="198"/>
        <v>0</v>
      </c>
      <c r="AR1122" s="281">
        <f t="shared" si="284"/>
        <v>0</v>
      </c>
      <c r="AS1122" s="245">
        <f t="shared" si="285"/>
        <v>0</v>
      </c>
      <c r="AY1122" s="160"/>
      <c r="AZ1122" s="160"/>
      <c r="BK1122" s="2"/>
      <c r="BL1122" s="2"/>
      <c r="BM1122" s="2"/>
      <c r="BN1122" s="2"/>
      <c r="BO1122" s="2"/>
      <c r="BP1122" s="2"/>
      <c r="BQ1122" s="2"/>
      <c r="BR1122" s="2"/>
      <c r="BS1122" s="2"/>
      <c r="BT1122" s="2"/>
      <c r="BU1122" s="2"/>
      <c r="BV1122" s="2"/>
      <c r="BW1122" s="2"/>
      <c r="BX1122" s="2"/>
      <c r="BY1122" s="2"/>
      <c r="BZ1122" s="2"/>
      <c r="CA1122" s="2"/>
      <c r="CI1122"/>
      <c r="CJ1122"/>
      <c r="CK1122"/>
      <c r="CL1122"/>
      <c r="CM1122"/>
      <c r="CN1122"/>
      <c r="CO1122"/>
      <c r="CP1122"/>
      <c r="CQ1122"/>
      <c r="CR1122"/>
      <c r="CS1122"/>
      <c r="CT1122"/>
      <c r="CU1122"/>
      <c r="CV1122"/>
      <c r="CW1122"/>
      <c r="CX1122"/>
    </row>
    <row r="1123" spans="2:102" x14ac:dyDescent="0.35">
      <c r="B1123" s="70" t="str">
        <f t="shared" ref="B1123:F1123" si="335">B116</f>
        <v/>
      </c>
      <c r="C1123" s="166" t="str">
        <f t="shared" si="335"/>
        <v/>
      </c>
      <c r="D1123" s="273" t="str">
        <f t="shared" si="335"/>
        <v/>
      </c>
      <c r="E1123" s="273">
        <f t="shared" si="335"/>
        <v>45016</v>
      </c>
      <c r="F1123" s="273">
        <f t="shared" si="335"/>
        <v>0</v>
      </c>
      <c r="G1123" s="98">
        <f t="shared" si="277"/>
        <v>0</v>
      </c>
      <c r="H1123" s="242">
        <f>IF(G1123=0,0,SUMIFS('Sch A. Input'!$H114:$CJ114,'Sch A. Input'!$H$14:$CJ$14,"Recurring",'Sch A. Input'!$H$13:$CJ$13,"&lt;="&amp;$O$1020,'Sch A. Input'!$H$13:$CJ$13,"&lt;="&amp;$L$11))</f>
        <v>0</v>
      </c>
      <c r="I1123" s="242">
        <f>IF(G1123=0,0,SUMIFS('Sch A. Input'!$H114:$CJ114,'Sch A. Input'!$H$14:$CJ$14,"One-time",'Sch A. Input'!$H$13:$CJ$13,"&lt;="&amp;$O$1020,'Sch A. Input'!$H$13:$CJ$13,"&lt;="&amp;$L$11))</f>
        <v>0</v>
      </c>
      <c r="J1123" s="283">
        <f t="shared" si="288"/>
        <v>0</v>
      </c>
      <c r="K1123" s="242">
        <f t="shared" si="289"/>
        <v>0</v>
      </c>
      <c r="L1123" s="242">
        <f t="shared" si="290"/>
        <v>0</v>
      </c>
      <c r="M1123" s="276">
        <f t="shared" si="183"/>
        <v>0</v>
      </c>
      <c r="N1123" s="281">
        <f t="shared" si="278"/>
        <v>0</v>
      </c>
      <c r="O1123" s="245">
        <f t="shared" si="279"/>
        <v>0</v>
      </c>
      <c r="P1123" s="248"/>
      <c r="Q1123" s="285">
        <f t="shared" si="291"/>
        <v>0</v>
      </c>
      <c r="R1123" s="242">
        <f>IF(Q1123=0,0,SUMIFS('Sch A. Input'!$H114:$CJ114,'Sch A. Input'!$H$14:$CJ$14,"Recurring",'Sch A. Input'!$H$13:$CJ$13,"&lt;="&amp;$L$11,'Sch A. Input'!$H$13:$CJ$13,"&lt;="&amp;$Y$1020,'Sch A. Input'!$H$13:$CJ$13,"&gt;"&amp;$O$1020))</f>
        <v>0</v>
      </c>
      <c r="S1123" s="242">
        <f>IF(Q1123=0,0,SUMIFS('Sch A. Input'!$H114:$CJ114,'Sch A. Input'!$H$14:$CJ$14,"One-time",'Sch A. Input'!$H$13:$CJ$13,"&lt;="&amp;$L$11,'Sch A. Input'!$H$13:$CJ$13,"&lt;="&amp;$Y$1020,'Sch A. Input'!$H$13:$CJ$13,"&gt;"&amp;$O$1020))</f>
        <v>0</v>
      </c>
      <c r="T1123" s="283">
        <f t="shared" si="292"/>
        <v>0</v>
      </c>
      <c r="U1123" s="242">
        <f t="shared" si="293"/>
        <v>0</v>
      </c>
      <c r="V1123" s="242">
        <f t="shared" si="294"/>
        <v>0</v>
      </c>
      <c r="W1123" s="276">
        <f t="shared" si="188"/>
        <v>0</v>
      </c>
      <c r="X1123" s="281">
        <f t="shared" si="280"/>
        <v>0</v>
      </c>
      <c r="Y1123" s="245">
        <f t="shared" si="281"/>
        <v>0</v>
      </c>
      <c r="Z1123" s="248"/>
      <c r="AA1123" s="285">
        <f t="shared" si="295"/>
        <v>0</v>
      </c>
      <c r="AB1123" s="242">
        <f>IF(AA1123=0,0,SUMIFS('Sch A. Input'!$H114:$CJ114,'Sch A. Input'!$H$14:$CJ$14,"Recurring",'Sch A. Input'!$H$13:$CJ$13,"&lt;="&amp;$L$11,'Sch A. Input'!$H$13:$CJ$13,"&lt;="&amp;$AI$1020,'Sch A. Input'!$H$13:$CJ$13,"&gt;"&amp;$Y$1020))</f>
        <v>0</v>
      </c>
      <c r="AC1123" s="242">
        <f>IF(AA1123=0,0,SUMIFS('Sch A. Input'!$H114:$CJ114,'Sch A. Input'!$H$14:$CJ$14,"One-time",'Sch A. Input'!$H$13:$CJ$13,"&lt;="&amp;$L$11,'Sch A. Input'!$H$13:$CJ$13,"&lt;="&amp;$AI$1020,'Sch A. Input'!$H$13:$CJ$13,"&gt;"&amp;$Y$1020))</f>
        <v>0</v>
      </c>
      <c r="AD1123" s="283">
        <f t="shared" si="296"/>
        <v>0</v>
      </c>
      <c r="AE1123" s="242">
        <f t="shared" si="297"/>
        <v>0</v>
      </c>
      <c r="AF1123" s="242">
        <f t="shared" si="298"/>
        <v>0</v>
      </c>
      <c r="AG1123" s="276">
        <f t="shared" si="193"/>
        <v>0</v>
      </c>
      <c r="AH1123" s="281">
        <f t="shared" si="282"/>
        <v>0</v>
      </c>
      <c r="AI1123" s="245">
        <f t="shared" si="283"/>
        <v>0</v>
      </c>
      <c r="AK1123" s="285">
        <f t="shared" si="299"/>
        <v>0</v>
      </c>
      <c r="AL1123" s="242">
        <f>IF(AK1123=0,0,SUMIFS('Sch A. Input'!$H114:$CJ114,'Sch A. Input'!$H$14:$CJ$14,"Recurring",'Sch A. Input'!$H$13:$CJ$13,"&lt;="&amp;$L$11,'Sch A. Input'!$H$13:$CJ$13,"&lt;="&amp;$AS$1020,'Sch A. Input'!$H$13:$CJ$13,"&gt;"&amp;$AI$1020))</f>
        <v>0</v>
      </c>
      <c r="AM1123" s="242">
        <f>IF(AK1123=0,0,SUMIFS('Sch A. Input'!$H114:$CJ114,'Sch A. Input'!$H$14:$CJ$14,"One-time",'Sch A. Input'!$H$13:$CJ$13,"&lt;="&amp;$L$11,'Sch A. Input'!$H$13:$CJ$13,"&lt;="&amp;$AS$1020,'Sch A. Input'!$H$13:$CJ$13,"&gt;"&amp;$AI$1020))</f>
        <v>0</v>
      </c>
      <c r="AN1123" s="283">
        <f t="shared" si="300"/>
        <v>0</v>
      </c>
      <c r="AO1123" s="242">
        <f t="shared" si="301"/>
        <v>0</v>
      </c>
      <c r="AP1123" s="242">
        <f t="shared" si="302"/>
        <v>0</v>
      </c>
      <c r="AQ1123" s="276">
        <f t="shared" si="198"/>
        <v>0</v>
      </c>
      <c r="AR1123" s="281">
        <f t="shared" si="284"/>
        <v>0</v>
      </c>
      <c r="AS1123" s="245">
        <f t="shared" si="285"/>
        <v>0</v>
      </c>
      <c r="AY1123" s="160"/>
      <c r="AZ1123" s="160"/>
      <c r="BK1123" s="2"/>
      <c r="BL1123" s="2"/>
      <c r="BM1123" s="2"/>
      <c r="BN1123" s="2"/>
      <c r="BO1123" s="2"/>
      <c r="BP1123" s="2"/>
      <c r="BQ1123" s="2"/>
      <c r="BR1123" s="2"/>
      <c r="BS1123" s="2"/>
      <c r="BT1123" s="2"/>
      <c r="BU1123" s="2"/>
      <c r="BV1123" s="2"/>
      <c r="BW1123" s="2"/>
      <c r="BX1123" s="2"/>
      <c r="BY1123" s="2"/>
      <c r="BZ1123" s="2"/>
      <c r="CA1123" s="2"/>
      <c r="CI1123"/>
      <c r="CJ1123"/>
      <c r="CK1123"/>
      <c r="CL1123"/>
      <c r="CM1123"/>
      <c r="CN1123"/>
      <c r="CO1123"/>
      <c r="CP1123"/>
      <c r="CQ1123"/>
      <c r="CR1123"/>
      <c r="CS1123"/>
      <c r="CT1123"/>
      <c r="CU1123"/>
      <c r="CV1123"/>
      <c r="CW1123"/>
      <c r="CX1123"/>
    </row>
    <row r="1124" spans="2:102" x14ac:dyDescent="0.35">
      <c r="B1124" s="70" t="str">
        <f t="shared" ref="B1124:F1124" si="336">B117</f>
        <v/>
      </c>
      <c r="C1124" s="166" t="str">
        <f t="shared" si="336"/>
        <v/>
      </c>
      <c r="D1124" s="273" t="str">
        <f t="shared" si="336"/>
        <v/>
      </c>
      <c r="E1124" s="273">
        <f t="shared" si="336"/>
        <v>45016</v>
      </c>
      <c r="F1124" s="273">
        <f t="shared" si="336"/>
        <v>0</v>
      </c>
      <c r="G1124" s="98">
        <f t="shared" si="277"/>
        <v>0</v>
      </c>
      <c r="H1124" s="242">
        <f>IF(G1124=0,0,SUMIFS('Sch A. Input'!$H115:$CJ115,'Sch A. Input'!$H$14:$CJ$14,"Recurring",'Sch A. Input'!$H$13:$CJ$13,"&lt;="&amp;$O$1020,'Sch A. Input'!$H$13:$CJ$13,"&lt;="&amp;$L$11))</f>
        <v>0</v>
      </c>
      <c r="I1124" s="242">
        <f>IF(G1124=0,0,SUMIFS('Sch A. Input'!$H115:$CJ115,'Sch A. Input'!$H$14:$CJ$14,"One-time",'Sch A. Input'!$H$13:$CJ$13,"&lt;="&amp;$O$1020,'Sch A. Input'!$H$13:$CJ$13,"&lt;="&amp;$L$11))</f>
        <v>0</v>
      </c>
      <c r="J1124" s="283">
        <f t="shared" si="288"/>
        <v>0</v>
      </c>
      <c r="K1124" s="242">
        <f t="shared" si="289"/>
        <v>0</v>
      </c>
      <c r="L1124" s="242">
        <f t="shared" si="290"/>
        <v>0</v>
      </c>
      <c r="M1124" s="276">
        <f t="shared" si="183"/>
        <v>0</v>
      </c>
      <c r="N1124" s="281">
        <f t="shared" si="278"/>
        <v>0</v>
      </c>
      <c r="O1124" s="245">
        <f t="shared" si="279"/>
        <v>0</v>
      </c>
      <c r="P1124" s="248"/>
      <c r="Q1124" s="285">
        <f t="shared" si="291"/>
        <v>0</v>
      </c>
      <c r="R1124" s="242">
        <f>IF(Q1124=0,0,SUMIFS('Sch A. Input'!$H115:$CJ115,'Sch A. Input'!$H$14:$CJ$14,"Recurring",'Sch A. Input'!$H$13:$CJ$13,"&lt;="&amp;$L$11,'Sch A. Input'!$H$13:$CJ$13,"&lt;="&amp;$Y$1020,'Sch A. Input'!$H$13:$CJ$13,"&gt;"&amp;$O$1020))</f>
        <v>0</v>
      </c>
      <c r="S1124" s="242">
        <f>IF(Q1124=0,0,SUMIFS('Sch A. Input'!$H115:$CJ115,'Sch A. Input'!$H$14:$CJ$14,"One-time",'Sch A. Input'!$H$13:$CJ$13,"&lt;="&amp;$L$11,'Sch A. Input'!$H$13:$CJ$13,"&lt;="&amp;$Y$1020,'Sch A. Input'!$H$13:$CJ$13,"&gt;"&amp;$O$1020))</f>
        <v>0</v>
      </c>
      <c r="T1124" s="283">
        <f t="shared" si="292"/>
        <v>0</v>
      </c>
      <c r="U1124" s="242">
        <f t="shared" si="293"/>
        <v>0</v>
      </c>
      <c r="V1124" s="242">
        <f t="shared" si="294"/>
        <v>0</v>
      </c>
      <c r="W1124" s="276">
        <f t="shared" si="188"/>
        <v>0</v>
      </c>
      <c r="X1124" s="281">
        <f t="shared" si="280"/>
        <v>0</v>
      </c>
      <c r="Y1124" s="245">
        <f t="shared" si="281"/>
        <v>0</v>
      </c>
      <c r="Z1124" s="248"/>
      <c r="AA1124" s="285">
        <f t="shared" si="295"/>
        <v>0</v>
      </c>
      <c r="AB1124" s="242">
        <f>IF(AA1124=0,0,SUMIFS('Sch A. Input'!$H115:$CJ115,'Sch A. Input'!$H$14:$CJ$14,"Recurring",'Sch A. Input'!$H$13:$CJ$13,"&lt;="&amp;$L$11,'Sch A. Input'!$H$13:$CJ$13,"&lt;="&amp;$AI$1020,'Sch A. Input'!$H$13:$CJ$13,"&gt;"&amp;$Y$1020))</f>
        <v>0</v>
      </c>
      <c r="AC1124" s="242">
        <f>IF(AA1124=0,0,SUMIFS('Sch A. Input'!$H115:$CJ115,'Sch A. Input'!$H$14:$CJ$14,"One-time",'Sch A. Input'!$H$13:$CJ$13,"&lt;="&amp;$L$11,'Sch A. Input'!$H$13:$CJ$13,"&lt;="&amp;$AI$1020,'Sch A. Input'!$H$13:$CJ$13,"&gt;"&amp;$Y$1020))</f>
        <v>0</v>
      </c>
      <c r="AD1124" s="283">
        <f t="shared" si="296"/>
        <v>0</v>
      </c>
      <c r="AE1124" s="242">
        <f t="shared" si="297"/>
        <v>0</v>
      </c>
      <c r="AF1124" s="242">
        <f t="shared" si="298"/>
        <v>0</v>
      </c>
      <c r="AG1124" s="276">
        <f t="shared" si="193"/>
        <v>0</v>
      </c>
      <c r="AH1124" s="281">
        <f t="shared" si="282"/>
        <v>0</v>
      </c>
      <c r="AI1124" s="245">
        <f t="shared" si="283"/>
        <v>0</v>
      </c>
      <c r="AK1124" s="285">
        <f t="shared" si="299"/>
        <v>0</v>
      </c>
      <c r="AL1124" s="242">
        <f>IF(AK1124=0,0,SUMIFS('Sch A. Input'!$H115:$CJ115,'Sch A. Input'!$H$14:$CJ$14,"Recurring",'Sch A. Input'!$H$13:$CJ$13,"&lt;="&amp;$L$11,'Sch A. Input'!$H$13:$CJ$13,"&lt;="&amp;$AS$1020,'Sch A. Input'!$H$13:$CJ$13,"&gt;"&amp;$AI$1020))</f>
        <v>0</v>
      </c>
      <c r="AM1124" s="242">
        <f>IF(AK1124=0,0,SUMIFS('Sch A. Input'!$H115:$CJ115,'Sch A. Input'!$H$14:$CJ$14,"One-time",'Sch A. Input'!$H$13:$CJ$13,"&lt;="&amp;$L$11,'Sch A. Input'!$H$13:$CJ$13,"&lt;="&amp;$AS$1020,'Sch A. Input'!$H$13:$CJ$13,"&gt;"&amp;$AI$1020))</f>
        <v>0</v>
      </c>
      <c r="AN1124" s="283">
        <f t="shared" si="300"/>
        <v>0</v>
      </c>
      <c r="AO1124" s="242">
        <f t="shared" si="301"/>
        <v>0</v>
      </c>
      <c r="AP1124" s="242">
        <f t="shared" si="302"/>
        <v>0</v>
      </c>
      <c r="AQ1124" s="276">
        <f t="shared" si="198"/>
        <v>0</v>
      </c>
      <c r="AR1124" s="281">
        <f t="shared" si="284"/>
        <v>0</v>
      </c>
      <c r="AS1124" s="245">
        <f t="shared" si="285"/>
        <v>0</v>
      </c>
      <c r="AY1124" s="160"/>
      <c r="AZ1124" s="160"/>
      <c r="BK1124" s="2"/>
      <c r="BL1124" s="2"/>
      <c r="BM1124" s="2"/>
      <c r="BN1124" s="2"/>
      <c r="BO1124" s="2"/>
      <c r="BP1124" s="2"/>
      <c r="BQ1124" s="2"/>
      <c r="BR1124" s="2"/>
      <c r="BS1124" s="2"/>
      <c r="BT1124" s="2"/>
      <c r="BU1124" s="2"/>
      <c r="BV1124" s="2"/>
      <c r="BW1124" s="2"/>
      <c r="BX1124" s="2"/>
      <c r="BY1124" s="2"/>
      <c r="BZ1124" s="2"/>
      <c r="CA1124" s="2"/>
      <c r="CI1124"/>
      <c r="CJ1124"/>
      <c r="CK1124"/>
      <c r="CL1124"/>
      <c r="CM1124"/>
      <c r="CN1124"/>
      <c r="CO1124"/>
      <c r="CP1124"/>
      <c r="CQ1124"/>
      <c r="CR1124"/>
      <c r="CS1124"/>
      <c r="CT1124"/>
      <c r="CU1124"/>
      <c r="CV1124"/>
      <c r="CW1124"/>
      <c r="CX1124"/>
    </row>
    <row r="1125" spans="2:102" x14ac:dyDescent="0.35">
      <c r="B1125" s="70" t="str">
        <f t="shared" ref="B1125:F1125" si="337">B118</f>
        <v/>
      </c>
      <c r="C1125" s="166" t="str">
        <f t="shared" si="337"/>
        <v/>
      </c>
      <c r="D1125" s="273" t="str">
        <f t="shared" si="337"/>
        <v/>
      </c>
      <c r="E1125" s="273">
        <f t="shared" si="337"/>
        <v>45016</v>
      </c>
      <c r="F1125" s="273">
        <f t="shared" si="337"/>
        <v>0</v>
      </c>
      <c r="G1125" s="98">
        <f t="shared" si="277"/>
        <v>0</v>
      </c>
      <c r="H1125" s="242">
        <f>IF(G1125=0,0,SUMIFS('Sch A. Input'!$H116:$CJ116,'Sch A. Input'!$H$14:$CJ$14,"Recurring",'Sch A. Input'!$H$13:$CJ$13,"&lt;="&amp;$O$1020,'Sch A. Input'!$H$13:$CJ$13,"&lt;="&amp;$L$11))</f>
        <v>0</v>
      </c>
      <c r="I1125" s="242">
        <f>IF(G1125=0,0,SUMIFS('Sch A. Input'!$H116:$CJ116,'Sch A. Input'!$H$14:$CJ$14,"One-time",'Sch A. Input'!$H$13:$CJ$13,"&lt;="&amp;$O$1020,'Sch A. Input'!$H$13:$CJ$13,"&lt;="&amp;$L$11))</f>
        <v>0</v>
      </c>
      <c r="J1125" s="283">
        <f t="shared" si="288"/>
        <v>0</v>
      </c>
      <c r="K1125" s="242">
        <f t="shared" si="289"/>
        <v>0</v>
      </c>
      <c r="L1125" s="242">
        <f t="shared" si="290"/>
        <v>0</v>
      </c>
      <c r="M1125" s="276">
        <f t="shared" si="183"/>
        <v>0</v>
      </c>
      <c r="N1125" s="281">
        <f t="shared" si="278"/>
        <v>0</v>
      </c>
      <c r="O1125" s="245">
        <f t="shared" si="279"/>
        <v>0</v>
      </c>
      <c r="P1125" s="248"/>
      <c r="Q1125" s="285">
        <f t="shared" si="291"/>
        <v>0</v>
      </c>
      <c r="R1125" s="242">
        <f>IF(Q1125=0,0,SUMIFS('Sch A. Input'!$H116:$CJ116,'Sch A. Input'!$H$14:$CJ$14,"Recurring",'Sch A. Input'!$H$13:$CJ$13,"&lt;="&amp;$L$11,'Sch A. Input'!$H$13:$CJ$13,"&lt;="&amp;$Y$1020,'Sch A. Input'!$H$13:$CJ$13,"&gt;"&amp;$O$1020))</f>
        <v>0</v>
      </c>
      <c r="S1125" s="242">
        <f>IF(Q1125=0,0,SUMIFS('Sch A. Input'!$H116:$CJ116,'Sch A. Input'!$H$14:$CJ$14,"One-time",'Sch A. Input'!$H$13:$CJ$13,"&lt;="&amp;$L$11,'Sch A. Input'!$H$13:$CJ$13,"&lt;="&amp;$Y$1020,'Sch A. Input'!$H$13:$CJ$13,"&gt;"&amp;$O$1020))</f>
        <v>0</v>
      </c>
      <c r="T1125" s="283">
        <f t="shared" si="292"/>
        <v>0</v>
      </c>
      <c r="U1125" s="242">
        <f t="shared" si="293"/>
        <v>0</v>
      </c>
      <c r="V1125" s="242">
        <f t="shared" si="294"/>
        <v>0</v>
      </c>
      <c r="W1125" s="276">
        <f t="shared" si="188"/>
        <v>0</v>
      </c>
      <c r="X1125" s="281">
        <f t="shared" si="280"/>
        <v>0</v>
      </c>
      <c r="Y1125" s="245">
        <f t="shared" si="281"/>
        <v>0</v>
      </c>
      <c r="Z1125" s="248"/>
      <c r="AA1125" s="285">
        <f t="shared" si="295"/>
        <v>0</v>
      </c>
      <c r="AB1125" s="242">
        <f>IF(AA1125=0,0,SUMIFS('Sch A. Input'!$H116:$CJ116,'Sch A. Input'!$H$14:$CJ$14,"Recurring",'Sch A. Input'!$H$13:$CJ$13,"&lt;="&amp;$L$11,'Sch A. Input'!$H$13:$CJ$13,"&lt;="&amp;$AI$1020,'Sch A. Input'!$H$13:$CJ$13,"&gt;"&amp;$Y$1020))</f>
        <v>0</v>
      </c>
      <c r="AC1125" s="242">
        <f>IF(AA1125=0,0,SUMIFS('Sch A. Input'!$H116:$CJ116,'Sch A. Input'!$H$14:$CJ$14,"One-time",'Sch A. Input'!$H$13:$CJ$13,"&lt;="&amp;$L$11,'Sch A. Input'!$H$13:$CJ$13,"&lt;="&amp;$AI$1020,'Sch A. Input'!$H$13:$CJ$13,"&gt;"&amp;$Y$1020))</f>
        <v>0</v>
      </c>
      <c r="AD1125" s="283">
        <f t="shared" si="296"/>
        <v>0</v>
      </c>
      <c r="AE1125" s="242">
        <f t="shared" si="297"/>
        <v>0</v>
      </c>
      <c r="AF1125" s="242">
        <f t="shared" si="298"/>
        <v>0</v>
      </c>
      <c r="AG1125" s="276">
        <f t="shared" si="193"/>
        <v>0</v>
      </c>
      <c r="AH1125" s="281">
        <f t="shared" si="282"/>
        <v>0</v>
      </c>
      <c r="AI1125" s="245">
        <f t="shared" si="283"/>
        <v>0</v>
      </c>
      <c r="AK1125" s="285">
        <f t="shared" si="299"/>
        <v>0</v>
      </c>
      <c r="AL1125" s="242">
        <f>IF(AK1125=0,0,SUMIFS('Sch A. Input'!$H116:$CJ116,'Sch A. Input'!$H$14:$CJ$14,"Recurring",'Sch A. Input'!$H$13:$CJ$13,"&lt;="&amp;$L$11,'Sch A. Input'!$H$13:$CJ$13,"&lt;="&amp;$AS$1020,'Sch A. Input'!$H$13:$CJ$13,"&gt;"&amp;$AI$1020))</f>
        <v>0</v>
      </c>
      <c r="AM1125" s="242">
        <f>IF(AK1125=0,0,SUMIFS('Sch A. Input'!$H116:$CJ116,'Sch A. Input'!$H$14:$CJ$14,"One-time",'Sch A. Input'!$H$13:$CJ$13,"&lt;="&amp;$L$11,'Sch A. Input'!$H$13:$CJ$13,"&lt;="&amp;$AS$1020,'Sch A. Input'!$H$13:$CJ$13,"&gt;"&amp;$AI$1020))</f>
        <v>0</v>
      </c>
      <c r="AN1125" s="283">
        <f t="shared" si="300"/>
        <v>0</v>
      </c>
      <c r="AO1125" s="242">
        <f t="shared" si="301"/>
        <v>0</v>
      </c>
      <c r="AP1125" s="242">
        <f t="shared" si="302"/>
        <v>0</v>
      </c>
      <c r="AQ1125" s="276">
        <f t="shared" si="198"/>
        <v>0</v>
      </c>
      <c r="AR1125" s="281">
        <f t="shared" si="284"/>
        <v>0</v>
      </c>
      <c r="AS1125" s="245">
        <f t="shared" si="285"/>
        <v>0</v>
      </c>
      <c r="AY1125" s="160"/>
      <c r="AZ1125" s="160"/>
      <c r="BK1125" s="2"/>
      <c r="BL1125" s="2"/>
      <c r="BM1125" s="2"/>
      <c r="BN1125" s="2"/>
      <c r="BO1125" s="2"/>
      <c r="BP1125" s="2"/>
      <c r="BQ1125" s="2"/>
      <c r="BR1125" s="2"/>
      <c r="BS1125" s="2"/>
      <c r="BT1125" s="2"/>
      <c r="BU1125" s="2"/>
      <c r="BV1125" s="2"/>
      <c r="BW1125" s="2"/>
      <c r="BX1125" s="2"/>
      <c r="BY1125" s="2"/>
      <c r="BZ1125" s="2"/>
      <c r="CA1125" s="2"/>
      <c r="CI1125"/>
      <c r="CJ1125"/>
      <c r="CK1125"/>
      <c r="CL1125"/>
      <c r="CM1125"/>
      <c r="CN1125"/>
      <c r="CO1125"/>
      <c r="CP1125"/>
      <c r="CQ1125"/>
      <c r="CR1125"/>
      <c r="CS1125"/>
      <c r="CT1125"/>
      <c r="CU1125"/>
      <c r="CV1125"/>
      <c r="CW1125"/>
      <c r="CX1125"/>
    </row>
    <row r="1126" spans="2:102" x14ac:dyDescent="0.35">
      <c r="B1126" s="70" t="str">
        <f t="shared" ref="B1126:F1126" si="338">B119</f>
        <v/>
      </c>
      <c r="C1126" s="166" t="str">
        <f t="shared" si="338"/>
        <v/>
      </c>
      <c r="D1126" s="273" t="str">
        <f t="shared" si="338"/>
        <v/>
      </c>
      <c r="E1126" s="273">
        <f t="shared" si="338"/>
        <v>45016</v>
      </c>
      <c r="F1126" s="273">
        <f t="shared" si="338"/>
        <v>0</v>
      </c>
      <c r="G1126" s="98">
        <f t="shared" si="277"/>
        <v>0</v>
      </c>
      <c r="H1126" s="242">
        <f>IF(G1126=0,0,SUMIFS('Sch A. Input'!$H117:$CJ117,'Sch A. Input'!$H$14:$CJ$14,"Recurring",'Sch A. Input'!$H$13:$CJ$13,"&lt;="&amp;$O$1020,'Sch A. Input'!$H$13:$CJ$13,"&lt;="&amp;$L$11))</f>
        <v>0</v>
      </c>
      <c r="I1126" s="242">
        <f>IF(G1126=0,0,SUMIFS('Sch A. Input'!$H117:$CJ117,'Sch A. Input'!$H$14:$CJ$14,"One-time",'Sch A. Input'!$H$13:$CJ$13,"&lt;="&amp;$O$1020,'Sch A. Input'!$H$13:$CJ$13,"&lt;="&amp;$L$11))</f>
        <v>0</v>
      </c>
      <c r="J1126" s="283">
        <f t="shared" si="288"/>
        <v>0</v>
      </c>
      <c r="K1126" s="242">
        <f t="shared" si="289"/>
        <v>0</v>
      </c>
      <c r="L1126" s="242">
        <f t="shared" si="290"/>
        <v>0</v>
      </c>
      <c r="M1126" s="276">
        <f t="shared" si="183"/>
        <v>0</v>
      </c>
      <c r="N1126" s="281">
        <f t="shared" si="278"/>
        <v>0</v>
      </c>
      <c r="O1126" s="245">
        <f t="shared" si="279"/>
        <v>0</v>
      </c>
      <c r="P1126" s="248"/>
      <c r="Q1126" s="285">
        <f t="shared" si="291"/>
        <v>0</v>
      </c>
      <c r="R1126" s="242">
        <f>IF(Q1126=0,0,SUMIFS('Sch A. Input'!$H117:$CJ117,'Sch A. Input'!$H$14:$CJ$14,"Recurring",'Sch A. Input'!$H$13:$CJ$13,"&lt;="&amp;$L$11,'Sch A. Input'!$H$13:$CJ$13,"&lt;="&amp;$Y$1020,'Sch A. Input'!$H$13:$CJ$13,"&gt;"&amp;$O$1020))</f>
        <v>0</v>
      </c>
      <c r="S1126" s="242">
        <f>IF(Q1126=0,0,SUMIFS('Sch A. Input'!$H117:$CJ117,'Sch A. Input'!$H$14:$CJ$14,"One-time",'Sch A. Input'!$H$13:$CJ$13,"&lt;="&amp;$L$11,'Sch A. Input'!$H$13:$CJ$13,"&lt;="&amp;$Y$1020,'Sch A. Input'!$H$13:$CJ$13,"&gt;"&amp;$O$1020))</f>
        <v>0</v>
      </c>
      <c r="T1126" s="283">
        <f t="shared" si="292"/>
        <v>0</v>
      </c>
      <c r="U1126" s="242">
        <f t="shared" si="293"/>
        <v>0</v>
      </c>
      <c r="V1126" s="242">
        <f t="shared" si="294"/>
        <v>0</v>
      </c>
      <c r="W1126" s="276">
        <f t="shared" si="188"/>
        <v>0</v>
      </c>
      <c r="X1126" s="281">
        <f t="shared" si="280"/>
        <v>0</v>
      </c>
      <c r="Y1126" s="245">
        <f t="shared" si="281"/>
        <v>0</v>
      </c>
      <c r="Z1126" s="248"/>
      <c r="AA1126" s="285">
        <f t="shared" si="295"/>
        <v>0</v>
      </c>
      <c r="AB1126" s="242">
        <f>IF(AA1126=0,0,SUMIFS('Sch A. Input'!$H117:$CJ117,'Sch A. Input'!$H$14:$CJ$14,"Recurring",'Sch A. Input'!$H$13:$CJ$13,"&lt;="&amp;$L$11,'Sch A. Input'!$H$13:$CJ$13,"&lt;="&amp;$AI$1020,'Sch A. Input'!$H$13:$CJ$13,"&gt;"&amp;$Y$1020))</f>
        <v>0</v>
      </c>
      <c r="AC1126" s="242">
        <f>IF(AA1126=0,0,SUMIFS('Sch A. Input'!$H117:$CJ117,'Sch A. Input'!$H$14:$CJ$14,"One-time",'Sch A. Input'!$H$13:$CJ$13,"&lt;="&amp;$L$11,'Sch A. Input'!$H$13:$CJ$13,"&lt;="&amp;$AI$1020,'Sch A. Input'!$H$13:$CJ$13,"&gt;"&amp;$Y$1020))</f>
        <v>0</v>
      </c>
      <c r="AD1126" s="283">
        <f t="shared" si="296"/>
        <v>0</v>
      </c>
      <c r="AE1126" s="242">
        <f t="shared" si="297"/>
        <v>0</v>
      </c>
      <c r="AF1126" s="242">
        <f t="shared" si="298"/>
        <v>0</v>
      </c>
      <c r="AG1126" s="276">
        <f t="shared" si="193"/>
        <v>0</v>
      </c>
      <c r="AH1126" s="281">
        <f t="shared" si="282"/>
        <v>0</v>
      </c>
      <c r="AI1126" s="245">
        <f t="shared" si="283"/>
        <v>0</v>
      </c>
      <c r="AK1126" s="285">
        <f t="shared" si="299"/>
        <v>0</v>
      </c>
      <c r="AL1126" s="242">
        <f>IF(AK1126=0,0,SUMIFS('Sch A. Input'!$H117:$CJ117,'Sch A. Input'!$H$14:$CJ$14,"Recurring",'Sch A. Input'!$H$13:$CJ$13,"&lt;="&amp;$L$11,'Sch A. Input'!$H$13:$CJ$13,"&lt;="&amp;$AS$1020,'Sch A. Input'!$H$13:$CJ$13,"&gt;"&amp;$AI$1020))</f>
        <v>0</v>
      </c>
      <c r="AM1126" s="242">
        <f>IF(AK1126=0,0,SUMIFS('Sch A. Input'!$H117:$CJ117,'Sch A. Input'!$H$14:$CJ$14,"One-time",'Sch A. Input'!$H$13:$CJ$13,"&lt;="&amp;$L$11,'Sch A. Input'!$H$13:$CJ$13,"&lt;="&amp;$AS$1020,'Sch A. Input'!$H$13:$CJ$13,"&gt;"&amp;$AI$1020))</f>
        <v>0</v>
      </c>
      <c r="AN1126" s="283">
        <f t="shared" si="300"/>
        <v>0</v>
      </c>
      <c r="AO1126" s="242">
        <f t="shared" si="301"/>
        <v>0</v>
      </c>
      <c r="AP1126" s="242">
        <f t="shared" si="302"/>
        <v>0</v>
      </c>
      <c r="AQ1126" s="276">
        <f t="shared" si="198"/>
        <v>0</v>
      </c>
      <c r="AR1126" s="281">
        <f t="shared" si="284"/>
        <v>0</v>
      </c>
      <c r="AS1126" s="245">
        <f t="shared" si="285"/>
        <v>0</v>
      </c>
      <c r="AY1126" s="160"/>
      <c r="AZ1126" s="160"/>
      <c r="BK1126" s="2"/>
      <c r="BL1126" s="2"/>
      <c r="BM1126" s="2"/>
      <c r="BN1126" s="2"/>
      <c r="BO1126" s="2"/>
      <c r="BP1126" s="2"/>
      <c r="BQ1126" s="2"/>
      <c r="BR1126" s="2"/>
      <c r="BS1126" s="2"/>
      <c r="BT1126" s="2"/>
      <c r="BU1126" s="2"/>
      <c r="BV1126" s="2"/>
      <c r="BW1126" s="2"/>
      <c r="BX1126" s="2"/>
      <c r="BY1126" s="2"/>
      <c r="BZ1126" s="2"/>
      <c r="CA1126" s="2"/>
      <c r="CI1126"/>
      <c r="CJ1126"/>
      <c r="CK1126"/>
      <c r="CL1126"/>
      <c r="CM1126"/>
      <c r="CN1126"/>
      <c r="CO1126"/>
      <c r="CP1126"/>
      <c r="CQ1126"/>
      <c r="CR1126"/>
      <c r="CS1126"/>
      <c r="CT1126"/>
      <c r="CU1126"/>
      <c r="CV1126"/>
      <c r="CW1126"/>
      <c r="CX1126"/>
    </row>
    <row r="1127" spans="2:102" x14ac:dyDescent="0.35">
      <c r="B1127" s="70" t="str">
        <f t="shared" ref="B1127:F1127" si="339">B120</f>
        <v/>
      </c>
      <c r="C1127" s="166" t="str">
        <f t="shared" si="339"/>
        <v/>
      </c>
      <c r="D1127" s="273" t="str">
        <f t="shared" si="339"/>
        <v/>
      </c>
      <c r="E1127" s="273">
        <f t="shared" si="339"/>
        <v>45016</v>
      </c>
      <c r="F1127" s="273">
        <f t="shared" si="339"/>
        <v>0</v>
      </c>
      <c r="G1127" s="98">
        <f t="shared" si="277"/>
        <v>0</v>
      </c>
      <c r="H1127" s="242">
        <f>IF(G1127=0,0,SUMIFS('Sch A. Input'!$H118:$CJ118,'Sch A. Input'!$H$14:$CJ$14,"Recurring",'Sch A. Input'!$H$13:$CJ$13,"&lt;="&amp;$O$1020,'Sch A. Input'!$H$13:$CJ$13,"&lt;="&amp;$L$11))</f>
        <v>0</v>
      </c>
      <c r="I1127" s="242">
        <f>IF(G1127=0,0,SUMIFS('Sch A. Input'!$H118:$CJ118,'Sch A. Input'!$H$14:$CJ$14,"One-time",'Sch A. Input'!$H$13:$CJ$13,"&lt;="&amp;$O$1020,'Sch A. Input'!$H$13:$CJ$13,"&lt;="&amp;$L$11))</f>
        <v>0</v>
      </c>
      <c r="J1127" s="283">
        <f t="shared" si="288"/>
        <v>0</v>
      </c>
      <c r="K1127" s="242">
        <f t="shared" si="289"/>
        <v>0</v>
      </c>
      <c r="L1127" s="242">
        <f t="shared" si="290"/>
        <v>0</v>
      </c>
      <c r="M1127" s="276">
        <f t="shared" si="183"/>
        <v>0</v>
      </c>
      <c r="N1127" s="281">
        <f t="shared" si="278"/>
        <v>0</v>
      </c>
      <c r="O1127" s="245">
        <f t="shared" si="279"/>
        <v>0</v>
      </c>
      <c r="P1127" s="248"/>
      <c r="Q1127" s="285">
        <f t="shared" si="291"/>
        <v>0</v>
      </c>
      <c r="R1127" s="242">
        <f>IF(Q1127=0,0,SUMIFS('Sch A. Input'!$H118:$CJ118,'Sch A. Input'!$H$14:$CJ$14,"Recurring",'Sch A. Input'!$H$13:$CJ$13,"&lt;="&amp;$L$11,'Sch A. Input'!$H$13:$CJ$13,"&lt;="&amp;$Y$1020,'Sch A. Input'!$H$13:$CJ$13,"&gt;"&amp;$O$1020))</f>
        <v>0</v>
      </c>
      <c r="S1127" s="242">
        <f>IF(Q1127=0,0,SUMIFS('Sch A. Input'!$H118:$CJ118,'Sch A. Input'!$H$14:$CJ$14,"One-time",'Sch A. Input'!$H$13:$CJ$13,"&lt;="&amp;$L$11,'Sch A. Input'!$H$13:$CJ$13,"&lt;="&amp;$Y$1020,'Sch A. Input'!$H$13:$CJ$13,"&gt;"&amp;$O$1020))</f>
        <v>0</v>
      </c>
      <c r="T1127" s="283">
        <f t="shared" si="292"/>
        <v>0</v>
      </c>
      <c r="U1127" s="242">
        <f t="shared" si="293"/>
        <v>0</v>
      </c>
      <c r="V1127" s="242">
        <f t="shared" si="294"/>
        <v>0</v>
      </c>
      <c r="W1127" s="276">
        <f t="shared" si="188"/>
        <v>0</v>
      </c>
      <c r="X1127" s="281">
        <f t="shared" si="280"/>
        <v>0</v>
      </c>
      <c r="Y1127" s="245">
        <f t="shared" si="281"/>
        <v>0</v>
      </c>
      <c r="Z1127" s="248"/>
      <c r="AA1127" s="285">
        <f t="shared" si="295"/>
        <v>0</v>
      </c>
      <c r="AB1127" s="242">
        <f>IF(AA1127=0,0,SUMIFS('Sch A. Input'!$H118:$CJ118,'Sch A. Input'!$H$14:$CJ$14,"Recurring",'Sch A. Input'!$H$13:$CJ$13,"&lt;="&amp;$L$11,'Sch A. Input'!$H$13:$CJ$13,"&lt;="&amp;$AI$1020,'Sch A. Input'!$H$13:$CJ$13,"&gt;"&amp;$Y$1020))</f>
        <v>0</v>
      </c>
      <c r="AC1127" s="242">
        <f>IF(AA1127=0,0,SUMIFS('Sch A. Input'!$H118:$CJ118,'Sch A. Input'!$H$14:$CJ$14,"One-time",'Sch A. Input'!$H$13:$CJ$13,"&lt;="&amp;$L$11,'Sch A. Input'!$H$13:$CJ$13,"&lt;="&amp;$AI$1020,'Sch A. Input'!$H$13:$CJ$13,"&gt;"&amp;$Y$1020))</f>
        <v>0</v>
      </c>
      <c r="AD1127" s="283">
        <f t="shared" si="296"/>
        <v>0</v>
      </c>
      <c r="AE1127" s="242">
        <f t="shared" si="297"/>
        <v>0</v>
      </c>
      <c r="AF1127" s="242">
        <f t="shared" si="298"/>
        <v>0</v>
      </c>
      <c r="AG1127" s="276">
        <f t="shared" si="193"/>
        <v>0</v>
      </c>
      <c r="AH1127" s="281">
        <f t="shared" si="282"/>
        <v>0</v>
      </c>
      <c r="AI1127" s="245">
        <f t="shared" si="283"/>
        <v>0</v>
      </c>
      <c r="AK1127" s="285">
        <f t="shared" si="299"/>
        <v>0</v>
      </c>
      <c r="AL1127" s="242">
        <f>IF(AK1127=0,0,SUMIFS('Sch A. Input'!$H118:$CJ118,'Sch A. Input'!$H$14:$CJ$14,"Recurring",'Sch A. Input'!$H$13:$CJ$13,"&lt;="&amp;$L$11,'Sch A. Input'!$H$13:$CJ$13,"&lt;="&amp;$AS$1020,'Sch A. Input'!$H$13:$CJ$13,"&gt;"&amp;$AI$1020))</f>
        <v>0</v>
      </c>
      <c r="AM1127" s="242">
        <f>IF(AK1127=0,0,SUMIFS('Sch A. Input'!$H118:$CJ118,'Sch A. Input'!$H$14:$CJ$14,"One-time",'Sch A. Input'!$H$13:$CJ$13,"&lt;="&amp;$L$11,'Sch A. Input'!$H$13:$CJ$13,"&lt;="&amp;$AS$1020,'Sch A. Input'!$H$13:$CJ$13,"&gt;"&amp;$AI$1020))</f>
        <v>0</v>
      </c>
      <c r="AN1127" s="283">
        <f t="shared" si="300"/>
        <v>0</v>
      </c>
      <c r="AO1127" s="242">
        <f t="shared" si="301"/>
        <v>0</v>
      </c>
      <c r="AP1127" s="242">
        <f t="shared" si="302"/>
        <v>0</v>
      </c>
      <c r="AQ1127" s="276">
        <f t="shared" si="198"/>
        <v>0</v>
      </c>
      <c r="AR1127" s="281">
        <f t="shared" si="284"/>
        <v>0</v>
      </c>
      <c r="AS1127" s="245">
        <f t="shared" si="285"/>
        <v>0</v>
      </c>
      <c r="AY1127" s="160"/>
      <c r="AZ1127" s="160"/>
      <c r="BK1127" s="2"/>
      <c r="BL1127" s="2"/>
      <c r="BM1127" s="2"/>
      <c r="BN1127" s="2"/>
      <c r="BO1127" s="2"/>
      <c r="BP1127" s="2"/>
      <c r="BQ1127" s="2"/>
      <c r="BR1127" s="2"/>
      <c r="BS1127" s="2"/>
      <c r="BT1127" s="2"/>
      <c r="BU1127" s="2"/>
      <c r="BV1127" s="2"/>
      <c r="BW1127" s="2"/>
      <c r="BX1127" s="2"/>
      <c r="BY1127" s="2"/>
      <c r="BZ1127" s="2"/>
      <c r="CA1127" s="2"/>
      <c r="CI1127"/>
      <c r="CJ1127"/>
      <c r="CK1127"/>
      <c r="CL1127"/>
      <c r="CM1127"/>
      <c r="CN1127"/>
      <c r="CO1127"/>
      <c r="CP1127"/>
      <c r="CQ1127"/>
      <c r="CR1127"/>
      <c r="CS1127"/>
      <c r="CT1127"/>
      <c r="CU1127"/>
      <c r="CV1127"/>
      <c r="CW1127"/>
      <c r="CX1127"/>
    </row>
    <row r="1128" spans="2:102" x14ac:dyDescent="0.35">
      <c r="B1128" s="70" t="str">
        <f t="shared" ref="B1128:F1128" si="340">B121</f>
        <v/>
      </c>
      <c r="C1128" s="166" t="str">
        <f t="shared" si="340"/>
        <v/>
      </c>
      <c r="D1128" s="273" t="str">
        <f t="shared" si="340"/>
        <v/>
      </c>
      <c r="E1128" s="273">
        <f t="shared" si="340"/>
        <v>45016</v>
      </c>
      <c r="F1128" s="273">
        <f t="shared" si="340"/>
        <v>0</v>
      </c>
      <c r="G1128" s="98">
        <f t="shared" si="277"/>
        <v>0</v>
      </c>
      <c r="H1128" s="242">
        <f>IF(G1128=0,0,SUMIFS('Sch A. Input'!$H119:$CJ119,'Sch A. Input'!$H$14:$CJ$14,"Recurring",'Sch A. Input'!$H$13:$CJ$13,"&lt;="&amp;$O$1020,'Sch A. Input'!$H$13:$CJ$13,"&lt;="&amp;$L$11))</f>
        <v>0</v>
      </c>
      <c r="I1128" s="242">
        <f>IF(G1128=0,0,SUMIFS('Sch A. Input'!$H119:$CJ119,'Sch A. Input'!$H$14:$CJ$14,"One-time",'Sch A. Input'!$H$13:$CJ$13,"&lt;="&amp;$O$1020,'Sch A. Input'!$H$13:$CJ$13,"&lt;="&amp;$L$11))</f>
        <v>0</v>
      </c>
      <c r="J1128" s="283">
        <f t="shared" si="288"/>
        <v>0</v>
      </c>
      <c r="K1128" s="242">
        <f t="shared" si="289"/>
        <v>0</v>
      </c>
      <c r="L1128" s="242">
        <f t="shared" si="290"/>
        <v>0</v>
      </c>
      <c r="M1128" s="276">
        <f t="shared" si="183"/>
        <v>0</v>
      </c>
      <c r="N1128" s="281">
        <f t="shared" si="278"/>
        <v>0</v>
      </c>
      <c r="O1128" s="245">
        <f t="shared" si="279"/>
        <v>0</v>
      </c>
      <c r="P1128" s="248"/>
      <c r="Q1128" s="285">
        <f t="shared" si="291"/>
        <v>0</v>
      </c>
      <c r="R1128" s="242">
        <f>IF(Q1128=0,0,SUMIFS('Sch A. Input'!$H119:$CJ119,'Sch A. Input'!$H$14:$CJ$14,"Recurring",'Sch A. Input'!$H$13:$CJ$13,"&lt;="&amp;$L$11,'Sch A. Input'!$H$13:$CJ$13,"&lt;="&amp;$Y$1020,'Sch A. Input'!$H$13:$CJ$13,"&gt;"&amp;$O$1020))</f>
        <v>0</v>
      </c>
      <c r="S1128" s="242">
        <f>IF(Q1128=0,0,SUMIFS('Sch A. Input'!$H119:$CJ119,'Sch A. Input'!$H$14:$CJ$14,"One-time",'Sch A. Input'!$H$13:$CJ$13,"&lt;="&amp;$L$11,'Sch A. Input'!$H$13:$CJ$13,"&lt;="&amp;$Y$1020,'Sch A. Input'!$H$13:$CJ$13,"&gt;"&amp;$O$1020))</f>
        <v>0</v>
      </c>
      <c r="T1128" s="283">
        <f t="shared" si="292"/>
        <v>0</v>
      </c>
      <c r="U1128" s="242">
        <f t="shared" si="293"/>
        <v>0</v>
      </c>
      <c r="V1128" s="242">
        <f t="shared" si="294"/>
        <v>0</v>
      </c>
      <c r="W1128" s="276">
        <f t="shared" si="188"/>
        <v>0</v>
      </c>
      <c r="X1128" s="281">
        <f t="shared" si="280"/>
        <v>0</v>
      </c>
      <c r="Y1128" s="245">
        <f t="shared" si="281"/>
        <v>0</v>
      </c>
      <c r="Z1128" s="248"/>
      <c r="AA1128" s="285">
        <f t="shared" si="295"/>
        <v>0</v>
      </c>
      <c r="AB1128" s="242">
        <f>IF(AA1128=0,0,SUMIFS('Sch A. Input'!$H119:$CJ119,'Sch A. Input'!$H$14:$CJ$14,"Recurring",'Sch A. Input'!$H$13:$CJ$13,"&lt;="&amp;$L$11,'Sch A. Input'!$H$13:$CJ$13,"&lt;="&amp;$AI$1020,'Sch A. Input'!$H$13:$CJ$13,"&gt;"&amp;$Y$1020))</f>
        <v>0</v>
      </c>
      <c r="AC1128" s="242">
        <f>IF(AA1128=0,0,SUMIFS('Sch A. Input'!$H119:$CJ119,'Sch A. Input'!$H$14:$CJ$14,"One-time",'Sch A. Input'!$H$13:$CJ$13,"&lt;="&amp;$L$11,'Sch A. Input'!$H$13:$CJ$13,"&lt;="&amp;$AI$1020,'Sch A. Input'!$H$13:$CJ$13,"&gt;"&amp;$Y$1020))</f>
        <v>0</v>
      </c>
      <c r="AD1128" s="283">
        <f t="shared" si="296"/>
        <v>0</v>
      </c>
      <c r="AE1128" s="242">
        <f t="shared" si="297"/>
        <v>0</v>
      </c>
      <c r="AF1128" s="242">
        <f t="shared" si="298"/>
        <v>0</v>
      </c>
      <c r="AG1128" s="276">
        <f t="shared" si="193"/>
        <v>0</v>
      </c>
      <c r="AH1128" s="281">
        <f t="shared" si="282"/>
        <v>0</v>
      </c>
      <c r="AI1128" s="245">
        <f t="shared" si="283"/>
        <v>0</v>
      </c>
      <c r="AK1128" s="285">
        <f t="shared" si="299"/>
        <v>0</v>
      </c>
      <c r="AL1128" s="242">
        <f>IF(AK1128=0,0,SUMIFS('Sch A. Input'!$H119:$CJ119,'Sch A. Input'!$H$14:$CJ$14,"Recurring",'Sch A. Input'!$H$13:$CJ$13,"&lt;="&amp;$L$11,'Sch A. Input'!$H$13:$CJ$13,"&lt;="&amp;$AS$1020,'Sch A. Input'!$H$13:$CJ$13,"&gt;"&amp;$AI$1020))</f>
        <v>0</v>
      </c>
      <c r="AM1128" s="242">
        <f>IF(AK1128=0,0,SUMIFS('Sch A. Input'!$H119:$CJ119,'Sch A. Input'!$H$14:$CJ$14,"One-time",'Sch A. Input'!$H$13:$CJ$13,"&lt;="&amp;$L$11,'Sch A. Input'!$H$13:$CJ$13,"&lt;="&amp;$AS$1020,'Sch A. Input'!$H$13:$CJ$13,"&gt;"&amp;$AI$1020))</f>
        <v>0</v>
      </c>
      <c r="AN1128" s="283">
        <f t="shared" si="300"/>
        <v>0</v>
      </c>
      <c r="AO1128" s="242">
        <f t="shared" si="301"/>
        <v>0</v>
      </c>
      <c r="AP1128" s="242">
        <f t="shared" si="302"/>
        <v>0</v>
      </c>
      <c r="AQ1128" s="276">
        <f t="shared" si="198"/>
        <v>0</v>
      </c>
      <c r="AR1128" s="281">
        <f t="shared" si="284"/>
        <v>0</v>
      </c>
      <c r="AS1128" s="245">
        <f t="shared" si="285"/>
        <v>0</v>
      </c>
      <c r="AY1128" s="160"/>
      <c r="AZ1128" s="160"/>
      <c r="BK1128" s="2"/>
      <c r="BL1128" s="2"/>
      <c r="BM1128" s="2"/>
      <c r="BN1128" s="2"/>
      <c r="BO1128" s="2"/>
      <c r="BP1128" s="2"/>
      <c r="BQ1128" s="2"/>
      <c r="BR1128" s="2"/>
      <c r="BS1128" s="2"/>
      <c r="BT1128" s="2"/>
      <c r="BU1128" s="2"/>
      <c r="BV1128" s="2"/>
      <c r="BW1128" s="2"/>
      <c r="BX1128" s="2"/>
      <c r="BY1128" s="2"/>
      <c r="BZ1128" s="2"/>
      <c r="CA1128" s="2"/>
      <c r="CI1128"/>
      <c r="CJ1128"/>
      <c r="CK1128"/>
      <c r="CL1128"/>
      <c r="CM1128"/>
      <c r="CN1128"/>
      <c r="CO1128"/>
      <c r="CP1128"/>
      <c r="CQ1128"/>
      <c r="CR1128"/>
      <c r="CS1128"/>
      <c r="CT1128"/>
      <c r="CU1128"/>
      <c r="CV1128"/>
      <c r="CW1128"/>
      <c r="CX1128"/>
    </row>
    <row r="1129" spans="2:102" x14ac:dyDescent="0.35">
      <c r="B1129" s="70" t="str">
        <f t="shared" ref="B1129:F1129" si="341">B122</f>
        <v/>
      </c>
      <c r="C1129" s="166" t="str">
        <f t="shared" si="341"/>
        <v/>
      </c>
      <c r="D1129" s="273" t="str">
        <f t="shared" si="341"/>
        <v/>
      </c>
      <c r="E1129" s="273">
        <f t="shared" si="341"/>
        <v>45016</v>
      </c>
      <c r="F1129" s="273">
        <f t="shared" si="341"/>
        <v>0</v>
      </c>
      <c r="G1129" s="98">
        <f t="shared" si="277"/>
        <v>0</v>
      </c>
      <c r="H1129" s="242">
        <f>IF(G1129=0,0,SUMIFS('Sch A. Input'!$H120:$CJ120,'Sch A. Input'!$H$14:$CJ$14,"Recurring",'Sch A. Input'!$H$13:$CJ$13,"&lt;="&amp;$O$1020,'Sch A. Input'!$H$13:$CJ$13,"&lt;="&amp;$L$11))</f>
        <v>0</v>
      </c>
      <c r="I1129" s="242">
        <f>IF(G1129=0,0,SUMIFS('Sch A. Input'!$H120:$CJ120,'Sch A. Input'!$H$14:$CJ$14,"One-time",'Sch A. Input'!$H$13:$CJ$13,"&lt;="&amp;$O$1020,'Sch A. Input'!$H$13:$CJ$13,"&lt;="&amp;$L$11))</f>
        <v>0</v>
      </c>
      <c r="J1129" s="283">
        <f t="shared" si="288"/>
        <v>0</v>
      </c>
      <c r="K1129" s="242">
        <f t="shared" si="289"/>
        <v>0</v>
      </c>
      <c r="L1129" s="242">
        <f t="shared" si="290"/>
        <v>0</v>
      </c>
      <c r="M1129" s="276">
        <f t="shared" si="183"/>
        <v>0</v>
      </c>
      <c r="N1129" s="281">
        <f t="shared" si="278"/>
        <v>0</v>
      </c>
      <c r="O1129" s="245">
        <f t="shared" si="279"/>
        <v>0</v>
      </c>
      <c r="P1129" s="248"/>
      <c r="Q1129" s="285">
        <f t="shared" si="291"/>
        <v>0</v>
      </c>
      <c r="R1129" s="242">
        <f>IF(Q1129=0,0,SUMIFS('Sch A. Input'!$H120:$CJ120,'Sch A. Input'!$H$14:$CJ$14,"Recurring",'Sch A. Input'!$H$13:$CJ$13,"&lt;="&amp;$L$11,'Sch A. Input'!$H$13:$CJ$13,"&lt;="&amp;$Y$1020,'Sch A. Input'!$H$13:$CJ$13,"&gt;"&amp;$O$1020))</f>
        <v>0</v>
      </c>
      <c r="S1129" s="242">
        <f>IF(Q1129=0,0,SUMIFS('Sch A. Input'!$H120:$CJ120,'Sch A. Input'!$H$14:$CJ$14,"One-time",'Sch A. Input'!$H$13:$CJ$13,"&lt;="&amp;$L$11,'Sch A. Input'!$H$13:$CJ$13,"&lt;="&amp;$Y$1020,'Sch A. Input'!$H$13:$CJ$13,"&gt;"&amp;$O$1020))</f>
        <v>0</v>
      </c>
      <c r="T1129" s="283">
        <f t="shared" si="292"/>
        <v>0</v>
      </c>
      <c r="U1129" s="242">
        <f t="shared" si="293"/>
        <v>0</v>
      </c>
      <c r="V1129" s="242">
        <f t="shared" si="294"/>
        <v>0</v>
      </c>
      <c r="W1129" s="276">
        <f t="shared" si="188"/>
        <v>0</v>
      </c>
      <c r="X1129" s="281">
        <f t="shared" si="280"/>
        <v>0</v>
      </c>
      <c r="Y1129" s="245">
        <f t="shared" si="281"/>
        <v>0</v>
      </c>
      <c r="Z1129" s="248"/>
      <c r="AA1129" s="285">
        <f t="shared" si="295"/>
        <v>0</v>
      </c>
      <c r="AB1129" s="242">
        <f>IF(AA1129=0,0,SUMIFS('Sch A. Input'!$H120:$CJ120,'Sch A. Input'!$H$14:$CJ$14,"Recurring",'Sch A. Input'!$H$13:$CJ$13,"&lt;="&amp;$L$11,'Sch A. Input'!$H$13:$CJ$13,"&lt;="&amp;$AI$1020,'Sch A. Input'!$H$13:$CJ$13,"&gt;"&amp;$Y$1020))</f>
        <v>0</v>
      </c>
      <c r="AC1129" s="242">
        <f>IF(AA1129=0,0,SUMIFS('Sch A. Input'!$H120:$CJ120,'Sch A. Input'!$H$14:$CJ$14,"One-time",'Sch A. Input'!$H$13:$CJ$13,"&lt;="&amp;$L$11,'Sch A. Input'!$H$13:$CJ$13,"&lt;="&amp;$AI$1020,'Sch A. Input'!$H$13:$CJ$13,"&gt;"&amp;$Y$1020))</f>
        <v>0</v>
      </c>
      <c r="AD1129" s="283">
        <f t="shared" si="296"/>
        <v>0</v>
      </c>
      <c r="AE1129" s="242">
        <f t="shared" si="297"/>
        <v>0</v>
      </c>
      <c r="AF1129" s="242">
        <f t="shared" si="298"/>
        <v>0</v>
      </c>
      <c r="AG1129" s="276">
        <f t="shared" si="193"/>
        <v>0</v>
      </c>
      <c r="AH1129" s="281">
        <f t="shared" si="282"/>
        <v>0</v>
      </c>
      <c r="AI1129" s="245">
        <f t="shared" si="283"/>
        <v>0</v>
      </c>
      <c r="AK1129" s="285">
        <f t="shared" si="299"/>
        <v>0</v>
      </c>
      <c r="AL1129" s="242">
        <f>IF(AK1129=0,0,SUMIFS('Sch A. Input'!$H120:$CJ120,'Sch A. Input'!$H$14:$CJ$14,"Recurring",'Sch A. Input'!$H$13:$CJ$13,"&lt;="&amp;$L$11,'Sch A. Input'!$H$13:$CJ$13,"&lt;="&amp;$AS$1020,'Sch A. Input'!$H$13:$CJ$13,"&gt;"&amp;$AI$1020))</f>
        <v>0</v>
      </c>
      <c r="AM1129" s="242">
        <f>IF(AK1129=0,0,SUMIFS('Sch A. Input'!$H120:$CJ120,'Sch A. Input'!$H$14:$CJ$14,"One-time",'Sch A. Input'!$H$13:$CJ$13,"&lt;="&amp;$L$11,'Sch A. Input'!$H$13:$CJ$13,"&lt;="&amp;$AS$1020,'Sch A. Input'!$H$13:$CJ$13,"&gt;"&amp;$AI$1020))</f>
        <v>0</v>
      </c>
      <c r="AN1129" s="283">
        <f t="shared" si="300"/>
        <v>0</v>
      </c>
      <c r="AO1129" s="242">
        <f t="shared" si="301"/>
        <v>0</v>
      </c>
      <c r="AP1129" s="242">
        <f t="shared" si="302"/>
        <v>0</v>
      </c>
      <c r="AQ1129" s="276">
        <f t="shared" si="198"/>
        <v>0</v>
      </c>
      <c r="AR1129" s="281">
        <f t="shared" si="284"/>
        <v>0</v>
      </c>
      <c r="AS1129" s="245">
        <f t="shared" si="285"/>
        <v>0</v>
      </c>
      <c r="AY1129" s="160"/>
      <c r="AZ1129" s="160"/>
      <c r="BK1129" s="2"/>
      <c r="BL1129" s="2"/>
      <c r="BM1129" s="2"/>
      <c r="BN1129" s="2"/>
      <c r="BO1129" s="2"/>
      <c r="BP1129" s="2"/>
      <c r="BQ1129" s="2"/>
      <c r="BR1129" s="2"/>
      <c r="BS1129" s="2"/>
      <c r="BT1129" s="2"/>
      <c r="BU1129" s="2"/>
      <c r="BV1129" s="2"/>
      <c r="BW1129" s="2"/>
      <c r="BX1129" s="2"/>
      <c r="BY1129" s="2"/>
      <c r="BZ1129" s="2"/>
      <c r="CA1129" s="2"/>
      <c r="CI1129"/>
      <c r="CJ1129"/>
      <c r="CK1129"/>
      <c r="CL1129"/>
      <c r="CM1129"/>
      <c r="CN1129"/>
      <c r="CO1129"/>
      <c r="CP1129"/>
      <c r="CQ1129"/>
      <c r="CR1129"/>
      <c r="CS1129"/>
      <c r="CT1129"/>
      <c r="CU1129"/>
      <c r="CV1129"/>
      <c r="CW1129"/>
      <c r="CX1129"/>
    </row>
    <row r="1130" spans="2:102" x14ac:dyDescent="0.35">
      <c r="B1130" s="70" t="str">
        <f t="shared" ref="B1130:F1130" si="342">B123</f>
        <v/>
      </c>
      <c r="C1130" s="166" t="str">
        <f t="shared" si="342"/>
        <v/>
      </c>
      <c r="D1130" s="273" t="str">
        <f t="shared" si="342"/>
        <v/>
      </c>
      <c r="E1130" s="273">
        <f t="shared" si="342"/>
        <v>45016</v>
      </c>
      <c r="F1130" s="273">
        <f t="shared" si="342"/>
        <v>0</v>
      </c>
      <c r="G1130" s="98">
        <f t="shared" si="277"/>
        <v>0</v>
      </c>
      <c r="H1130" s="242">
        <f>IF(G1130=0,0,SUMIFS('Sch A. Input'!$H121:$CJ121,'Sch A. Input'!$H$14:$CJ$14,"Recurring",'Sch A. Input'!$H$13:$CJ$13,"&lt;="&amp;$O$1020,'Sch A. Input'!$H$13:$CJ$13,"&lt;="&amp;$L$11))</f>
        <v>0</v>
      </c>
      <c r="I1130" s="242">
        <f>IF(G1130=0,0,SUMIFS('Sch A. Input'!$H121:$CJ121,'Sch A. Input'!$H$14:$CJ$14,"One-time",'Sch A. Input'!$H$13:$CJ$13,"&lt;="&amp;$O$1020,'Sch A. Input'!$H$13:$CJ$13,"&lt;="&amp;$L$11))</f>
        <v>0</v>
      </c>
      <c r="J1130" s="283">
        <f t="shared" si="288"/>
        <v>0</v>
      </c>
      <c r="K1130" s="242">
        <f t="shared" si="289"/>
        <v>0</v>
      </c>
      <c r="L1130" s="242">
        <f t="shared" si="290"/>
        <v>0</v>
      </c>
      <c r="M1130" s="276">
        <f t="shared" si="183"/>
        <v>0</v>
      </c>
      <c r="N1130" s="281">
        <f t="shared" si="278"/>
        <v>0</v>
      </c>
      <c r="O1130" s="245">
        <f t="shared" si="279"/>
        <v>0</v>
      </c>
      <c r="P1130" s="248"/>
      <c r="Q1130" s="285">
        <f t="shared" si="291"/>
        <v>0</v>
      </c>
      <c r="R1130" s="242">
        <f>IF(Q1130=0,0,SUMIFS('Sch A. Input'!$H121:$CJ121,'Sch A. Input'!$H$14:$CJ$14,"Recurring",'Sch A. Input'!$H$13:$CJ$13,"&lt;="&amp;$L$11,'Sch A. Input'!$H$13:$CJ$13,"&lt;="&amp;$Y$1020,'Sch A. Input'!$H$13:$CJ$13,"&gt;"&amp;$O$1020))</f>
        <v>0</v>
      </c>
      <c r="S1130" s="242">
        <f>IF(Q1130=0,0,SUMIFS('Sch A. Input'!$H121:$CJ121,'Sch A. Input'!$H$14:$CJ$14,"One-time",'Sch A. Input'!$H$13:$CJ$13,"&lt;="&amp;$L$11,'Sch A. Input'!$H$13:$CJ$13,"&lt;="&amp;$Y$1020,'Sch A. Input'!$H$13:$CJ$13,"&gt;"&amp;$O$1020))</f>
        <v>0</v>
      </c>
      <c r="T1130" s="283">
        <f t="shared" si="292"/>
        <v>0</v>
      </c>
      <c r="U1130" s="242">
        <f t="shared" si="293"/>
        <v>0</v>
      </c>
      <c r="V1130" s="242">
        <f t="shared" si="294"/>
        <v>0</v>
      </c>
      <c r="W1130" s="276">
        <f t="shared" si="188"/>
        <v>0</v>
      </c>
      <c r="X1130" s="281">
        <f t="shared" si="280"/>
        <v>0</v>
      </c>
      <c r="Y1130" s="245">
        <f t="shared" si="281"/>
        <v>0</v>
      </c>
      <c r="Z1130" s="248"/>
      <c r="AA1130" s="285">
        <f t="shared" si="295"/>
        <v>0</v>
      </c>
      <c r="AB1130" s="242">
        <f>IF(AA1130=0,0,SUMIFS('Sch A. Input'!$H121:$CJ121,'Sch A. Input'!$H$14:$CJ$14,"Recurring",'Sch A. Input'!$H$13:$CJ$13,"&lt;="&amp;$L$11,'Sch A. Input'!$H$13:$CJ$13,"&lt;="&amp;$AI$1020,'Sch A. Input'!$H$13:$CJ$13,"&gt;"&amp;$Y$1020))</f>
        <v>0</v>
      </c>
      <c r="AC1130" s="242">
        <f>IF(AA1130=0,0,SUMIFS('Sch A. Input'!$H121:$CJ121,'Sch A. Input'!$H$14:$CJ$14,"One-time",'Sch A. Input'!$H$13:$CJ$13,"&lt;="&amp;$L$11,'Sch A. Input'!$H$13:$CJ$13,"&lt;="&amp;$AI$1020,'Sch A. Input'!$H$13:$CJ$13,"&gt;"&amp;$Y$1020))</f>
        <v>0</v>
      </c>
      <c r="AD1130" s="283">
        <f t="shared" si="296"/>
        <v>0</v>
      </c>
      <c r="AE1130" s="242">
        <f t="shared" si="297"/>
        <v>0</v>
      </c>
      <c r="AF1130" s="242">
        <f t="shared" si="298"/>
        <v>0</v>
      </c>
      <c r="AG1130" s="276">
        <f t="shared" si="193"/>
        <v>0</v>
      </c>
      <c r="AH1130" s="281">
        <f t="shared" si="282"/>
        <v>0</v>
      </c>
      <c r="AI1130" s="245">
        <f t="shared" si="283"/>
        <v>0</v>
      </c>
      <c r="AK1130" s="285">
        <f t="shared" si="299"/>
        <v>0</v>
      </c>
      <c r="AL1130" s="242">
        <f>IF(AK1130=0,0,SUMIFS('Sch A. Input'!$H121:$CJ121,'Sch A. Input'!$H$14:$CJ$14,"Recurring",'Sch A. Input'!$H$13:$CJ$13,"&lt;="&amp;$L$11,'Sch A. Input'!$H$13:$CJ$13,"&lt;="&amp;$AS$1020,'Sch A. Input'!$H$13:$CJ$13,"&gt;"&amp;$AI$1020))</f>
        <v>0</v>
      </c>
      <c r="AM1130" s="242">
        <f>IF(AK1130=0,0,SUMIFS('Sch A. Input'!$H121:$CJ121,'Sch A. Input'!$H$14:$CJ$14,"One-time",'Sch A. Input'!$H$13:$CJ$13,"&lt;="&amp;$L$11,'Sch A. Input'!$H$13:$CJ$13,"&lt;="&amp;$AS$1020,'Sch A. Input'!$H$13:$CJ$13,"&gt;"&amp;$AI$1020))</f>
        <v>0</v>
      </c>
      <c r="AN1130" s="283">
        <f t="shared" si="300"/>
        <v>0</v>
      </c>
      <c r="AO1130" s="242">
        <f t="shared" si="301"/>
        <v>0</v>
      </c>
      <c r="AP1130" s="242">
        <f t="shared" si="302"/>
        <v>0</v>
      </c>
      <c r="AQ1130" s="276">
        <f t="shared" si="198"/>
        <v>0</v>
      </c>
      <c r="AR1130" s="281">
        <f t="shared" si="284"/>
        <v>0</v>
      </c>
      <c r="AS1130" s="245">
        <f t="shared" si="285"/>
        <v>0</v>
      </c>
      <c r="AY1130" s="160"/>
      <c r="AZ1130" s="160"/>
      <c r="BK1130" s="2"/>
      <c r="BL1130" s="2"/>
      <c r="BM1130" s="2"/>
      <c r="BN1130" s="2"/>
      <c r="BO1130" s="2"/>
      <c r="BP1130" s="2"/>
      <c r="BQ1130" s="2"/>
      <c r="BR1130" s="2"/>
      <c r="BS1130" s="2"/>
      <c r="BT1130" s="2"/>
      <c r="BU1130" s="2"/>
      <c r="BV1130" s="2"/>
      <c r="BW1130" s="2"/>
      <c r="BX1130" s="2"/>
      <c r="BY1130" s="2"/>
      <c r="BZ1130" s="2"/>
      <c r="CA1130" s="2"/>
      <c r="CI1130"/>
      <c r="CJ1130"/>
      <c r="CK1130"/>
      <c r="CL1130"/>
      <c r="CM1130"/>
      <c r="CN1130"/>
      <c r="CO1130"/>
      <c r="CP1130"/>
      <c r="CQ1130"/>
      <c r="CR1130"/>
      <c r="CS1130"/>
      <c r="CT1130"/>
      <c r="CU1130"/>
      <c r="CV1130"/>
      <c r="CW1130"/>
      <c r="CX1130"/>
    </row>
    <row r="1131" spans="2:102" x14ac:dyDescent="0.35">
      <c r="B1131" s="70" t="str">
        <f t="shared" ref="B1131:F1131" si="343">B124</f>
        <v/>
      </c>
      <c r="C1131" s="166" t="str">
        <f t="shared" si="343"/>
        <v/>
      </c>
      <c r="D1131" s="273" t="str">
        <f t="shared" si="343"/>
        <v/>
      </c>
      <c r="E1131" s="273">
        <f t="shared" si="343"/>
        <v>45016</v>
      </c>
      <c r="F1131" s="273">
        <f t="shared" si="343"/>
        <v>0</v>
      </c>
      <c r="G1131" s="98">
        <f t="shared" si="277"/>
        <v>0</v>
      </c>
      <c r="H1131" s="242">
        <f>IF(G1131=0,0,SUMIFS('Sch A. Input'!$H122:$CJ122,'Sch A. Input'!$H$14:$CJ$14,"Recurring",'Sch A. Input'!$H$13:$CJ$13,"&lt;="&amp;$O$1020,'Sch A. Input'!$H$13:$CJ$13,"&lt;="&amp;$L$11))</f>
        <v>0</v>
      </c>
      <c r="I1131" s="242">
        <f>IF(G1131=0,0,SUMIFS('Sch A. Input'!$H122:$CJ122,'Sch A. Input'!$H$14:$CJ$14,"One-time",'Sch A. Input'!$H$13:$CJ$13,"&lt;="&amp;$O$1020,'Sch A. Input'!$H$13:$CJ$13,"&lt;="&amp;$L$11))</f>
        <v>0</v>
      </c>
      <c r="J1131" s="283">
        <f t="shared" si="288"/>
        <v>0</v>
      </c>
      <c r="K1131" s="242">
        <f t="shared" si="289"/>
        <v>0</v>
      </c>
      <c r="L1131" s="242">
        <f t="shared" si="290"/>
        <v>0</v>
      </c>
      <c r="M1131" s="276">
        <f t="shared" si="183"/>
        <v>0</v>
      </c>
      <c r="N1131" s="281">
        <f t="shared" si="278"/>
        <v>0</v>
      </c>
      <c r="O1131" s="245">
        <f t="shared" si="279"/>
        <v>0</v>
      </c>
      <c r="P1131" s="248"/>
      <c r="Q1131" s="285">
        <f t="shared" si="291"/>
        <v>0</v>
      </c>
      <c r="R1131" s="242">
        <f>IF(Q1131=0,0,SUMIFS('Sch A. Input'!$H122:$CJ122,'Sch A. Input'!$H$14:$CJ$14,"Recurring",'Sch A. Input'!$H$13:$CJ$13,"&lt;="&amp;$L$11,'Sch A. Input'!$H$13:$CJ$13,"&lt;="&amp;$Y$1020,'Sch A. Input'!$H$13:$CJ$13,"&gt;"&amp;$O$1020))</f>
        <v>0</v>
      </c>
      <c r="S1131" s="242">
        <f>IF(Q1131=0,0,SUMIFS('Sch A. Input'!$H122:$CJ122,'Sch A. Input'!$H$14:$CJ$14,"One-time",'Sch A. Input'!$H$13:$CJ$13,"&lt;="&amp;$L$11,'Sch A. Input'!$H$13:$CJ$13,"&lt;="&amp;$Y$1020,'Sch A. Input'!$H$13:$CJ$13,"&gt;"&amp;$O$1020))</f>
        <v>0</v>
      </c>
      <c r="T1131" s="283">
        <f t="shared" si="292"/>
        <v>0</v>
      </c>
      <c r="U1131" s="242">
        <f t="shared" si="293"/>
        <v>0</v>
      </c>
      <c r="V1131" s="242">
        <f t="shared" si="294"/>
        <v>0</v>
      </c>
      <c r="W1131" s="276">
        <f t="shared" si="188"/>
        <v>0</v>
      </c>
      <c r="X1131" s="281">
        <f t="shared" si="280"/>
        <v>0</v>
      </c>
      <c r="Y1131" s="245">
        <f t="shared" si="281"/>
        <v>0</v>
      </c>
      <c r="Z1131" s="248"/>
      <c r="AA1131" s="285">
        <f t="shared" si="295"/>
        <v>0</v>
      </c>
      <c r="AB1131" s="242">
        <f>IF(AA1131=0,0,SUMIFS('Sch A. Input'!$H122:$CJ122,'Sch A. Input'!$H$14:$CJ$14,"Recurring",'Sch A. Input'!$H$13:$CJ$13,"&lt;="&amp;$L$11,'Sch A. Input'!$H$13:$CJ$13,"&lt;="&amp;$AI$1020,'Sch A. Input'!$H$13:$CJ$13,"&gt;"&amp;$Y$1020))</f>
        <v>0</v>
      </c>
      <c r="AC1131" s="242">
        <f>IF(AA1131=0,0,SUMIFS('Sch A. Input'!$H122:$CJ122,'Sch A. Input'!$H$14:$CJ$14,"One-time",'Sch A. Input'!$H$13:$CJ$13,"&lt;="&amp;$L$11,'Sch A. Input'!$H$13:$CJ$13,"&lt;="&amp;$AI$1020,'Sch A. Input'!$H$13:$CJ$13,"&gt;"&amp;$Y$1020))</f>
        <v>0</v>
      </c>
      <c r="AD1131" s="283">
        <f t="shared" si="296"/>
        <v>0</v>
      </c>
      <c r="AE1131" s="242">
        <f t="shared" si="297"/>
        <v>0</v>
      </c>
      <c r="AF1131" s="242">
        <f t="shared" si="298"/>
        <v>0</v>
      </c>
      <c r="AG1131" s="276">
        <f t="shared" si="193"/>
        <v>0</v>
      </c>
      <c r="AH1131" s="281">
        <f t="shared" si="282"/>
        <v>0</v>
      </c>
      <c r="AI1131" s="245">
        <f t="shared" si="283"/>
        <v>0</v>
      </c>
      <c r="AK1131" s="285">
        <f t="shared" si="299"/>
        <v>0</v>
      </c>
      <c r="AL1131" s="242">
        <f>IF(AK1131=0,0,SUMIFS('Sch A. Input'!$H122:$CJ122,'Sch A. Input'!$H$14:$CJ$14,"Recurring",'Sch A. Input'!$H$13:$CJ$13,"&lt;="&amp;$L$11,'Sch A. Input'!$H$13:$CJ$13,"&lt;="&amp;$AS$1020,'Sch A. Input'!$H$13:$CJ$13,"&gt;"&amp;$AI$1020))</f>
        <v>0</v>
      </c>
      <c r="AM1131" s="242">
        <f>IF(AK1131=0,0,SUMIFS('Sch A. Input'!$H122:$CJ122,'Sch A. Input'!$H$14:$CJ$14,"One-time",'Sch A. Input'!$H$13:$CJ$13,"&lt;="&amp;$L$11,'Sch A. Input'!$H$13:$CJ$13,"&lt;="&amp;$AS$1020,'Sch A. Input'!$H$13:$CJ$13,"&gt;"&amp;$AI$1020))</f>
        <v>0</v>
      </c>
      <c r="AN1131" s="283">
        <f t="shared" si="300"/>
        <v>0</v>
      </c>
      <c r="AO1131" s="242">
        <f t="shared" si="301"/>
        <v>0</v>
      </c>
      <c r="AP1131" s="242">
        <f t="shared" si="302"/>
        <v>0</v>
      </c>
      <c r="AQ1131" s="276">
        <f t="shared" si="198"/>
        <v>0</v>
      </c>
      <c r="AR1131" s="281">
        <f t="shared" si="284"/>
        <v>0</v>
      </c>
      <c r="AS1131" s="245">
        <f t="shared" si="285"/>
        <v>0</v>
      </c>
      <c r="AY1131" s="160"/>
      <c r="AZ1131" s="160"/>
      <c r="BK1131" s="2"/>
      <c r="BL1131" s="2"/>
      <c r="BM1131" s="2"/>
      <c r="BN1131" s="2"/>
      <c r="BO1131" s="2"/>
      <c r="BP1131" s="2"/>
      <c r="BQ1131" s="2"/>
      <c r="BR1131" s="2"/>
      <c r="BS1131" s="2"/>
      <c r="BT1131" s="2"/>
      <c r="BU1131" s="2"/>
      <c r="BV1131" s="2"/>
      <c r="BW1131" s="2"/>
      <c r="BX1131" s="2"/>
      <c r="BY1131" s="2"/>
      <c r="BZ1131" s="2"/>
      <c r="CA1131" s="2"/>
      <c r="CI1131"/>
      <c r="CJ1131"/>
      <c r="CK1131"/>
      <c r="CL1131"/>
      <c r="CM1131"/>
      <c r="CN1131"/>
      <c r="CO1131"/>
      <c r="CP1131"/>
      <c r="CQ1131"/>
      <c r="CR1131"/>
      <c r="CS1131"/>
      <c r="CT1131"/>
      <c r="CU1131"/>
      <c r="CV1131"/>
      <c r="CW1131"/>
      <c r="CX1131"/>
    </row>
    <row r="1132" spans="2:102" x14ac:dyDescent="0.35">
      <c r="B1132" s="70" t="str">
        <f t="shared" ref="B1132:F1132" si="344">B125</f>
        <v/>
      </c>
      <c r="C1132" s="166" t="str">
        <f t="shared" si="344"/>
        <v/>
      </c>
      <c r="D1132" s="273" t="str">
        <f t="shared" si="344"/>
        <v/>
      </c>
      <c r="E1132" s="273">
        <f t="shared" si="344"/>
        <v>45016</v>
      </c>
      <c r="F1132" s="273">
        <f t="shared" si="344"/>
        <v>0</v>
      </c>
      <c r="G1132" s="98">
        <f t="shared" si="277"/>
        <v>0</v>
      </c>
      <c r="H1132" s="242">
        <f>IF(G1132=0,0,SUMIFS('Sch A. Input'!$H123:$CJ123,'Sch A. Input'!$H$14:$CJ$14,"Recurring",'Sch A. Input'!$H$13:$CJ$13,"&lt;="&amp;$O$1020,'Sch A. Input'!$H$13:$CJ$13,"&lt;="&amp;$L$11))</f>
        <v>0</v>
      </c>
      <c r="I1132" s="242">
        <f>IF(G1132=0,0,SUMIFS('Sch A. Input'!$H123:$CJ123,'Sch A. Input'!$H$14:$CJ$14,"One-time",'Sch A. Input'!$H$13:$CJ$13,"&lt;="&amp;$O$1020,'Sch A. Input'!$H$13:$CJ$13,"&lt;="&amp;$L$11))</f>
        <v>0</v>
      </c>
      <c r="J1132" s="283">
        <f t="shared" si="288"/>
        <v>0</v>
      </c>
      <c r="K1132" s="242">
        <f t="shared" si="289"/>
        <v>0</v>
      </c>
      <c r="L1132" s="242">
        <f t="shared" si="290"/>
        <v>0</v>
      </c>
      <c r="M1132" s="276">
        <f t="shared" si="183"/>
        <v>0</v>
      </c>
      <c r="N1132" s="281">
        <f t="shared" si="278"/>
        <v>0</v>
      </c>
      <c r="O1132" s="245">
        <f t="shared" si="279"/>
        <v>0</v>
      </c>
      <c r="P1132" s="248"/>
      <c r="Q1132" s="285">
        <f t="shared" si="291"/>
        <v>0</v>
      </c>
      <c r="R1132" s="242">
        <f>IF(Q1132=0,0,SUMIFS('Sch A. Input'!$H123:$CJ123,'Sch A. Input'!$H$14:$CJ$14,"Recurring",'Sch A. Input'!$H$13:$CJ$13,"&lt;="&amp;$L$11,'Sch A. Input'!$H$13:$CJ$13,"&lt;="&amp;$Y$1020,'Sch A. Input'!$H$13:$CJ$13,"&gt;"&amp;$O$1020))</f>
        <v>0</v>
      </c>
      <c r="S1132" s="242">
        <f>IF(Q1132=0,0,SUMIFS('Sch A. Input'!$H123:$CJ123,'Sch A. Input'!$H$14:$CJ$14,"One-time",'Sch A. Input'!$H$13:$CJ$13,"&lt;="&amp;$L$11,'Sch A. Input'!$H$13:$CJ$13,"&lt;="&amp;$Y$1020,'Sch A. Input'!$H$13:$CJ$13,"&gt;"&amp;$O$1020))</f>
        <v>0</v>
      </c>
      <c r="T1132" s="283">
        <f t="shared" si="292"/>
        <v>0</v>
      </c>
      <c r="U1132" s="242">
        <f t="shared" si="293"/>
        <v>0</v>
      </c>
      <c r="V1132" s="242">
        <f t="shared" si="294"/>
        <v>0</v>
      </c>
      <c r="W1132" s="276">
        <f t="shared" si="188"/>
        <v>0</v>
      </c>
      <c r="X1132" s="281">
        <f t="shared" si="280"/>
        <v>0</v>
      </c>
      <c r="Y1132" s="245">
        <f t="shared" si="281"/>
        <v>0</v>
      </c>
      <c r="Z1132" s="248"/>
      <c r="AA1132" s="285">
        <f t="shared" si="295"/>
        <v>0</v>
      </c>
      <c r="AB1132" s="242">
        <f>IF(AA1132=0,0,SUMIFS('Sch A. Input'!$H123:$CJ123,'Sch A. Input'!$H$14:$CJ$14,"Recurring",'Sch A. Input'!$H$13:$CJ$13,"&lt;="&amp;$L$11,'Sch A. Input'!$H$13:$CJ$13,"&lt;="&amp;$AI$1020,'Sch A. Input'!$H$13:$CJ$13,"&gt;"&amp;$Y$1020))</f>
        <v>0</v>
      </c>
      <c r="AC1132" s="242">
        <f>IF(AA1132=0,0,SUMIFS('Sch A. Input'!$H123:$CJ123,'Sch A. Input'!$H$14:$CJ$14,"One-time",'Sch A. Input'!$H$13:$CJ$13,"&lt;="&amp;$L$11,'Sch A. Input'!$H$13:$CJ$13,"&lt;="&amp;$AI$1020,'Sch A. Input'!$H$13:$CJ$13,"&gt;"&amp;$Y$1020))</f>
        <v>0</v>
      </c>
      <c r="AD1132" s="283">
        <f t="shared" si="296"/>
        <v>0</v>
      </c>
      <c r="AE1132" s="242">
        <f t="shared" si="297"/>
        <v>0</v>
      </c>
      <c r="AF1132" s="242">
        <f t="shared" si="298"/>
        <v>0</v>
      </c>
      <c r="AG1132" s="276">
        <f t="shared" si="193"/>
        <v>0</v>
      </c>
      <c r="AH1132" s="281">
        <f t="shared" si="282"/>
        <v>0</v>
      </c>
      <c r="AI1132" s="245">
        <f t="shared" si="283"/>
        <v>0</v>
      </c>
      <c r="AK1132" s="285">
        <f t="shared" si="299"/>
        <v>0</v>
      </c>
      <c r="AL1132" s="242">
        <f>IF(AK1132=0,0,SUMIFS('Sch A. Input'!$H123:$CJ123,'Sch A. Input'!$H$14:$CJ$14,"Recurring",'Sch A. Input'!$H$13:$CJ$13,"&lt;="&amp;$L$11,'Sch A. Input'!$H$13:$CJ$13,"&lt;="&amp;$AS$1020,'Sch A. Input'!$H$13:$CJ$13,"&gt;"&amp;$AI$1020))</f>
        <v>0</v>
      </c>
      <c r="AM1132" s="242">
        <f>IF(AK1132=0,0,SUMIFS('Sch A. Input'!$H123:$CJ123,'Sch A. Input'!$H$14:$CJ$14,"One-time",'Sch A. Input'!$H$13:$CJ$13,"&lt;="&amp;$L$11,'Sch A. Input'!$H$13:$CJ$13,"&lt;="&amp;$AS$1020,'Sch A. Input'!$H$13:$CJ$13,"&gt;"&amp;$AI$1020))</f>
        <v>0</v>
      </c>
      <c r="AN1132" s="283">
        <f t="shared" si="300"/>
        <v>0</v>
      </c>
      <c r="AO1132" s="242">
        <f t="shared" si="301"/>
        <v>0</v>
      </c>
      <c r="AP1132" s="242">
        <f t="shared" si="302"/>
        <v>0</v>
      </c>
      <c r="AQ1132" s="276">
        <f t="shared" si="198"/>
        <v>0</v>
      </c>
      <c r="AR1132" s="281">
        <f t="shared" si="284"/>
        <v>0</v>
      </c>
      <c r="AS1132" s="245">
        <f t="shared" si="285"/>
        <v>0</v>
      </c>
      <c r="AY1132" s="160"/>
      <c r="AZ1132" s="160"/>
      <c r="BK1132" s="2"/>
      <c r="BL1132" s="2"/>
      <c r="BM1132" s="2"/>
      <c r="BN1132" s="2"/>
      <c r="BO1132" s="2"/>
      <c r="BP1132" s="2"/>
      <c r="BQ1132" s="2"/>
      <c r="BR1132" s="2"/>
      <c r="BS1132" s="2"/>
      <c r="BT1132" s="2"/>
      <c r="BU1132" s="2"/>
      <c r="BV1132" s="2"/>
      <c r="BW1132" s="2"/>
      <c r="BX1132" s="2"/>
      <c r="BY1132" s="2"/>
      <c r="BZ1132" s="2"/>
      <c r="CA1132" s="2"/>
      <c r="CI1132"/>
      <c r="CJ1132"/>
      <c r="CK1132"/>
      <c r="CL1132"/>
      <c r="CM1132"/>
      <c r="CN1132"/>
      <c r="CO1132"/>
      <c r="CP1132"/>
      <c r="CQ1132"/>
      <c r="CR1132"/>
      <c r="CS1132"/>
      <c r="CT1132"/>
      <c r="CU1132"/>
      <c r="CV1132"/>
      <c r="CW1132"/>
      <c r="CX1132"/>
    </row>
    <row r="1133" spans="2:102" x14ac:dyDescent="0.35">
      <c r="B1133" s="70" t="str">
        <f t="shared" ref="B1133:F1133" si="345">B126</f>
        <v/>
      </c>
      <c r="C1133" s="166" t="str">
        <f t="shared" si="345"/>
        <v/>
      </c>
      <c r="D1133" s="273" t="str">
        <f t="shared" si="345"/>
        <v/>
      </c>
      <c r="E1133" s="273">
        <f t="shared" si="345"/>
        <v>45016</v>
      </c>
      <c r="F1133" s="273">
        <f t="shared" si="345"/>
        <v>0</v>
      </c>
      <c r="G1133" s="98">
        <f t="shared" si="277"/>
        <v>0</v>
      </c>
      <c r="H1133" s="242">
        <f>IF(G1133=0,0,SUMIFS('Sch A. Input'!$H124:$CJ124,'Sch A. Input'!$H$14:$CJ$14,"Recurring",'Sch A. Input'!$H$13:$CJ$13,"&lt;="&amp;$O$1020,'Sch A. Input'!$H$13:$CJ$13,"&lt;="&amp;$L$11))</f>
        <v>0</v>
      </c>
      <c r="I1133" s="242">
        <f>IF(G1133=0,0,SUMIFS('Sch A. Input'!$H124:$CJ124,'Sch A. Input'!$H$14:$CJ$14,"One-time",'Sch A. Input'!$H$13:$CJ$13,"&lt;="&amp;$O$1020,'Sch A. Input'!$H$13:$CJ$13,"&lt;="&amp;$L$11))</f>
        <v>0</v>
      </c>
      <c r="J1133" s="283">
        <f t="shared" si="288"/>
        <v>0</v>
      </c>
      <c r="K1133" s="242">
        <f t="shared" si="289"/>
        <v>0</v>
      </c>
      <c r="L1133" s="242">
        <f t="shared" si="290"/>
        <v>0</v>
      </c>
      <c r="M1133" s="276">
        <f t="shared" si="183"/>
        <v>0</v>
      </c>
      <c r="N1133" s="281">
        <f t="shared" si="278"/>
        <v>0</v>
      </c>
      <c r="O1133" s="245">
        <f t="shared" si="279"/>
        <v>0</v>
      </c>
      <c r="P1133" s="248"/>
      <c r="Q1133" s="285">
        <f t="shared" si="291"/>
        <v>0</v>
      </c>
      <c r="R1133" s="242">
        <f>IF(Q1133=0,0,SUMIFS('Sch A. Input'!$H124:$CJ124,'Sch A. Input'!$H$14:$CJ$14,"Recurring",'Sch A. Input'!$H$13:$CJ$13,"&lt;="&amp;$L$11,'Sch A. Input'!$H$13:$CJ$13,"&lt;="&amp;$Y$1020,'Sch A. Input'!$H$13:$CJ$13,"&gt;"&amp;$O$1020))</f>
        <v>0</v>
      </c>
      <c r="S1133" s="242">
        <f>IF(Q1133=0,0,SUMIFS('Sch A. Input'!$H124:$CJ124,'Sch A. Input'!$H$14:$CJ$14,"One-time",'Sch A. Input'!$H$13:$CJ$13,"&lt;="&amp;$L$11,'Sch A. Input'!$H$13:$CJ$13,"&lt;="&amp;$Y$1020,'Sch A. Input'!$H$13:$CJ$13,"&gt;"&amp;$O$1020))</f>
        <v>0</v>
      </c>
      <c r="T1133" s="283">
        <f t="shared" si="292"/>
        <v>0</v>
      </c>
      <c r="U1133" s="242">
        <f t="shared" si="293"/>
        <v>0</v>
      </c>
      <c r="V1133" s="242">
        <f t="shared" si="294"/>
        <v>0</v>
      </c>
      <c r="W1133" s="276">
        <f t="shared" si="188"/>
        <v>0</v>
      </c>
      <c r="X1133" s="281">
        <f t="shared" si="280"/>
        <v>0</v>
      </c>
      <c r="Y1133" s="245">
        <f t="shared" si="281"/>
        <v>0</v>
      </c>
      <c r="Z1133" s="248"/>
      <c r="AA1133" s="285">
        <f t="shared" si="295"/>
        <v>0</v>
      </c>
      <c r="AB1133" s="242">
        <f>IF(AA1133=0,0,SUMIFS('Sch A. Input'!$H124:$CJ124,'Sch A. Input'!$H$14:$CJ$14,"Recurring",'Sch A. Input'!$H$13:$CJ$13,"&lt;="&amp;$L$11,'Sch A. Input'!$H$13:$CJ$13,"&lt;="&amp;$AI$1020,'Sch A. Input'!$H$13:$CJ$13,"&gt;"&amp;$Y$1020))</f>
        <v>0</v>
      </c>
      <c r="AC1133" s="242">
        <f>IF(AA1133=0,0,SUMIFS('Sch A. Input'!$H124:$CJ124,'Sch A. Input'!$H$14:$CJ$14,"One-time",'Sch A. Input'!$H$13:$CJ$13,"&lt;="&amp;$L$11,'Sch A. Input'!$H$13:$CJ$13,"&lt;="&amp;$AI$1020,'Sch A. Input'!$H$13:$CJ$13,"&gt;"&amp;$Y$1020))</f>
        <v>0</v>
      </c>
      <c r="AD1133" s="283">
        <f t="shared" si="296"/>
        <v>0</v>
      </c>
      <c r="AE1133" s="242">
        <f t="shared" si="297"/>
        <v>0</v>
      </c>
      <c r="AF1133" s="242">
        <f t="shared" si="298"/>
        <v>0</v>
      </c>
      <c r="AG1133" s="276">
        <f t="shared" si="193"/>
        <v>0</v>
      </c>
      <c r="AH1133" s="281">
        <f t="shared" si="282"/>
        <v>0</v>
      </c>
      <c r="AI1133" s="245">
        <f t="shared" si="283"/>
        <v>0</v>
      </c>
      <c r="AK1133" s="285">
        <f t="shared" si="299"/>
        <v>0</v>
      </c>
      <c r="AL1133" s="242">
        <f>IF(AK1133=0,0,SUMIFS('Sch A. Input'!$H124:$CJ124,'Sch A. Input'!$H$14:$CJ$14,"Recurring",'Sch A. Input'!$H$13:$CJ$13,"&lt;="&amp;$L$11,'Sch A. Input'!$H$13:$CJ$13,"&lt;="&amp;$AS$1020,'Sch A. Input'!$H$13:$CJ$13,"&gt;"&amp;$AI$1020))</f>
        <v>0</v>
      </c>
      <c r="AM1133" s="242">
        <f>IF(AK1133=0,0,SUMIFS('Sch A. Input'!$H124:$CJ124,'Sch A. Input'!$H$14:$CJ$14,"One-time",'Sch A. Input'!$H$13:$CJ$13,"&lt;="&amp;$L$11,'Sch A. Input'!$H$13:$CJ$13,"&lt;="&amp;$AS$1020,'Sch A. Input'!$H$13:$CJ$13,"&gt;"&amp;$AI$1020))</f>
        <v>0</v>
      </c>
      <c r="AN1133" s="283">
        <f t="shared" si="300"/>
        <v>0</v>
      </c>
      <c r="AO1133" s="242">
        <f t="shared" si="301"/>
        <v>0</v>
      </c>
      <c r="AP1133" s="242">
        <f t="shared" si="302"/>
        <v>0</v>
      </c>
      <c r="AQ1133" s="276">
        <f t="shared" si="198"/>
        <v>0</v>
      </c>
      <c r="AR1133" s="281">
        <f t="shared" si="284"/>
        <v>0</v>
      </c>
      <c r="AS1133" s="245">
        <f t="shared" si="285"/>
        <v>0</v>
      </c>
      <c r="AY1133" s="160"/>
      <c r="AZ1133" s="160"/>
      <c r="BK1133" s="2"/>
      <c r="BL1133" s="2"/>
      <c r="BM1133" s="2"/>
      <c r="BN1133" s="2"/>
      <c r="BO1133" s="2"/>
      <c r="BP1133" s="2"/>
      <c r="BQ1133" s="2"/>
      <c r="BR1133" s="2"/>
      <c r="BS1133" s="2"/>
      <c r="BT1133" s="2"/>
      <c r="BU1133" s="2"/>
      <c r="BV1133" s="2"/>
      <c r="BW1133" s="2"/>
      <c r="BX1133" s="2"/>
      <c r="BY1133" s="2"/>
      <c r="BZ1133" s="2"/>
      <c r="CA1133" s="2"/>
      <c r="CI1133"/>
      <c r="CJ1133"/>
      <c r="CK1133"/>
      <c r="CL1133"/>
      <c r="CM1133"/>
      <c r="CN1133"/>
      <c r="CO1133"/>
      <c r="CP1133"/>
      <c r="CQ1133"/>
      <c r="CR1133"/>
      <c r="CS1133"/>
      <c r="CT1133"/>
      <c r="CU1133"/>
      <c r="CV1133"/>
      <c r="CW1133"/>
      <c r="CX1133"/>
    </row>
    <row r="1134" spans="2:102" x14ac:dyDescent="0.35">
      <c r="B1134" s="70" t="str">
        <f t="shared" ref="B1134:F1134" si="346">B127</f>
        <v/>
      </c>
      <c r="C1134" s="166" t="str">
        <f t="shared" si="346"/>
        <v/>
      </c>
      <c r="D1134" s="273" t="str">
        <f t="shared" si="346"/>
        <v/>
      </c>
      <c r="E1134" s="273">
        <f t="shared" si="346"/>
        <v>45016</v>
      </c>
      <c r="F1134" s="273">
        <f t="shared" si="346"/>
        <v>0</v>
      </c>
      <c r="G1134" s="98">
        <f t="shared" si="277"/>
        <v>0</v>
      </c>
      <c r="H1134" s="242">
        <f>IF(G1134=0,0,SUMIFS('Sch A. Input'!$H125:$CJ125,'Sch A. Input'!$H$14:$CJ$14,"Recurring",'Sch A. Input'!$H$13:$CJ$13,"&lt;="&amp;$O$1020,'Sch A. Input'!$H$13:$CJ$13,"&lt;="&amp;$L$11))</f>
        <v>0</v>
      </c>
      <c r="I1134" s="242">
        <f>IF(G1134=0,0,SUMIFS('Sch A. Input'!$H125:$CJ125,'Sch A. Input'!$H$14:$CJ$14,"One-time",'Sch A. Input'!$H$13:$CJ$13,"&lt;="&amp;$O$1020,'Sch A. Input'!$H$13:$CJ$13,"&lt;="&amp;$L$11))</f>
        <v>0</v>
      </c>
      <c r="J1134" s="283">
        <f t="shared" si="288"/>
        <v>0</v>
      </c>
      <c r="K1134" s="242">
        <f t="shared" si="289"/>
        <v>0</v>
      </c>
      <c r="L1134" s="242">
        <f t="shared" si="290"/>
        <v>0</v>
      </c>
      <c r="M1134" s="276">
        <f t="shared" si="183"/>
        <v>0</v>
      </c>
      <c r="N1134" s="281">
        <f t="shared" si="278"/>
        <v>0</v>
      </c>
      <c r="O1134" s="245">
        <f t="shared" si="279"/>
        <v>0</v>
      </c>
      <c r="P1134" s="248"/>
      <c r="Q1134" s="285">
        <f t="shared" si="291"/>
        <v>0</v>
      </c>
      <c r="R1134" s="242">
        <f>IF(Q1134=0,0,SUMIFS('Sch A. Input'!$H125:$CJ125,'Sch A. Input'!$H$14:$CJ$14,"Recurring",'Sch A. Input'!$H$13:$CJ$13,"&lt;="&amp;$L$11,'Sch A. Input'!$H$13:$CJ$13,"&lt;="&amp;$Y$1020,'Sch A. Input'!$H$13:$CJ$13,"&gt;"&amp;$O$1020))</f>
        <v>0</v>
      </c>
      <c r="S1134" s="242">
        <f>IF(Q1134=0,0,SUMIFS('Sch A. Input'!$H125:$CJ125,'Sch A. Input'!$H$14:$CJ$14,"One-time",'Sch A. Input'!$H$13:$CJ$13,"&lt;="&amp;$L$11,'Sch A. Input'!$H$13:$CJ$13,"&lt;="&amp;$Y$1020,'Sch A. Input'!$H$13:$CJ$13,"&gt;"&amp;$O$1020))</f>
        <v>0</v>
      </c>
      <c r="T1134" s="283">
        <f t="shared" si="292"/>
        <v>0</v>
      </c>
      <c r="U1134" s="242">
        <f t="shared" si="293"/>
        <v>0</v>
      </c>
      <c r="V1134" s="242">
        <f t="shared" si="294"/>
        <v>0</v>
      </c>
      <c r="W1134" s="276">
        <f t="shared" si="188"/>
        <v>0</v>
      </c>
      <c r="X1134" s="281">
        <f t="shared" si="280"/>
        <v>0</v>
      </c>
      <c r="Y1134" s="245">
        <f t="shared" si="281"/>
        <v>0</v>
      </c>
      <c r="Z1134" s="248"/>
      <c r="AA1134" s="285">
        <f t="shared" si="295"/>
        <v>0</v>
      </c>
      <c r="AB1134" s="242">
        <f>IF(AA1134=0,0,SUMIFS('Sch A. Input'!$H125:$CJ125,'Sch A. Input'!$H$14:$CJ$14,"Recurring",'Sch A. Input'!$H$13:$CJ$13,"&lt;="&amp;$L$11,'Sch A. Input'!$H$13:$CJ$13,"&lt;="&amp;$AI$1020,'Sch A. Input'!$H$13:$CJ$13,"&gt;"&amp;$Y$1020))</f>
        <v>0</v>
      </c>
      <c r="AC1134" s="242">
        <f>IF(AA1134=0,0,SUMIFS('Sch A. Input'!$H125:$CJ125,'Sch A. Input'!$H$14:$CJ$14,"One-time",'Sch A. Input'!$H$13:$CJ$13,"&lt;="&amp;$L$11,'Sch A. Input'!$H$13:$CJ$13,"&lt;="&amp;$AI$1020,'Sch A. Input'!$H$13:$CJ$13,"&gt;"&amp;$Y$1020))</f>
        <v>0</v>
      </c>
      <c r="AD1134" s="283">
        <f t="shared" si="296"/>
        <v>0</v>
      </c>
      <c r="AE1134" s="242">
        <f t="shared" si="297"/>
        <v>0</v>
      </c>
      <c r="AF1134" s="242">
        <f t="shared" si="298"/>
        <v>0</v>
      </c>
      <c r="AG1134" s="276">
        <f t="shared" si="193"/>
        <v>0</v>
      </c>
      <c r="AH1134" s="281">
        <f t="shared" si="282"/>
        <v>0</v>
      </c>
      <c r="AI1134" s="245">
        <f t="shared" si="283"/>
        <v>0</v>
      </c>
      <c r="AK1134" s="285">
        <f t="shared" si="299"/>
        <v>0</v>
      </c>
      <c r="AL1134" s="242">
        <f>IF(AK1134=0,0,SUMIFS('Sch A. Input'!$H125:$CJ125,'Sch A. Input'!$H$14:$CJ$14,"Recurring",'Sch A. Input'!$H$13:$CJ$13,"&lt;="&amp;$L$11,'Sch A. Input'!$H$13:$CJ$13,"&lt;="&amp;$AS$1020,'Sch A. Input'!$H$13:$CJ$13,"&gt;"&amp;$AI$1020))</f>
        <v>0</v>
      </c>
      <c r="AM1134" s="242">
        <f>IF(AK1134=0,0,SUMIFS('Sch A. Input'!$H125:$CJ125,'Sch A. Input'!$H$14:$CJ$14,"One-time",'Sch A. Input'!$H$13:$CJ$13,"&lt;="&amp;$L$11,'Sch A. Input'!$H$13:$CJ$13,"&lt;="&amp;$AS$1020,'Sch A. Input'!$H$13:$CJ$13,"&gt;"&amp;$AI$1020))</f>
        <v>0</v>
      </c>
      <c r="AN1134" s="283">
        <f t="shared" si="300"/>
        <v>0</v>
      </c>
      <c r="AO1134" s="242">
        <f t="shared" si="301"/>
        <v>0</v>
      </c>
      <c r="AP1134" s="242">
        <f t="shared" si="302"/>
        <v>0</v>
      </c>
      <c r="AQ1134" s="276">
        <f t="shared" si="198"/>
        <v>0</v>
      </c>
      <c r="AR1134" s="281">
        <f t="shared" si="284"/>
        <v>0</v>
      </c>
      <c r="AS1134" s="245">
        <f t="shared" si="285"/>
        <v>0</v>
      </c>
      <c r="AY1134" s="160"/>
      <c r="AZ1134" s="160"/>
      <c r="BK1134" s="2"/>
      <c r="BL1134" s="2"/>
      <c r="BM1134" s="2"/>
      <c r="BN1134" s="2"/>
      <c r="BO1134" s="2"/>
      <c r="BP1134" s="2"/>
      <c r="BQ1134" s="2"/>
      <c r="BR1134" s="2"/>
      <c r="BS1134" s="2"/>
      <c r="BT1134" s="2"/>
      <c r="BU1134" s="2"/>
      <c r="BV1134" s="2"/>
      <c r="BW1134" s="2"/>
      <c r="BX1134" s="2"/>
      <c r="BY1134" s="2"/>
      <c r="BZ1134" s="2"/>
      <c r="CA1134" s="2"/>
      <c r="CI1134"/>
      <c r="CJ1134"/>
      <c r="CK1134"/>
      <c r="CL1134"/>
      <c r="CM1134"/>
      <c r="CN1134"/>
      <c r="CO1134"/>
      <c r="CP1134"/>
      <c r="CQ1134"/>
      <c r="CR1134"/>
      <c r="CS1134"/>
      <c r="CT1134"/>
      <c r="CU1134"/>
      <c r="CV1134"/>
      <c r="CW1134"/>
      <c r="CX1134"/>
    </row>
    <row r="1135" spans="2:102" x14ac:dyDescent="0.35">
      <c r="B1135" s="70" t="str">
        <f t="shared" ref="B1135:F1135" si="347">B128</f>
        <v/>
      </c>
      <c r="C1135" s="166" t="str">
        <f t="shared" si="347"/>
        <v/>
      </c>
      <c r="D1135" s="273" t="str">
        <f t="shared" si="347"/>
        <v/>
      </c>
      <c r="E1135" s="273">
        <f t="shared" si="347"/>
        <v>45016</v>
      </c>
      <c r="F1135" s="273">
        <f t="shared" si="347"/>
        <v>0</v>
      </c>
      <c r="G1135" s="98">
        <f t="shared" si="277"/>
        <v>0</v>
      </c>
      <c r="H1135" s="242">
        <f>IF(G1135=0,0,SUMIFS('Sch A. Input'!$H126:$CJ126,'Sch A. Input'!$H$14:$CJ$14,"Recurring",'Sch A. Input'!$H$13:$CJ$13,"&lt;="&amp;$O$1020,'Sch A. Input'!$H$13:$CJ$13,"&lt;="&amp;$L$11))</f>
        <v>0</v>
      </c>
      <c r="I1135" s="242">
        <f>IF(G1135=0,0,SUMIFS('Sch A. Input'!$H126:$CJ126,'Sch A. Input'!$H$14:$CJ$14,"One-time",'Sch A. Input'!$H$13:$CJ$13,"&lt;="&amp;$O$1020,'Sch A. Input'!$H$13:$CJ$13,"&lt;="&amp;$L$11))</f>
        <v>0</v>
      </c>
      <c r="J1135" s="283">
        <f t="shared" si="288"/>
        <v>0</v>
      </c>
      <c r="K1135" s="242">
        <f t="shared" si="289"/>
        <v>0</v>
      </c>
      <c r="L1135" s="242">
        <f t="shared" si="290"/>
        <v>0</v>
      </c>
      <c r="M1135" s="276">
        <f t="shared" si="183"/>
        <v>0</v>
      </c>
      <c r="N1135" s="281">
        <f t="shared" si="278"/>
        <v>0</v>
      </c>
      <c r="O1135" s="245">
        <f t="shared" si="279"/>
        <v>0</v>
      </c>
      <c r="P1135" s="248"/>
      <c r="Q1135" s="285">
        <f t="shared" si="291"/>
        <v>0</v>
      </c>
      <c r="R1135" s="242">
        <f>IF(Q1135=0,0,SUMIFS('Sch A. Input'!$H126:$CJ126,'Sch A. Input'!$H$14:$CJ$14,"Recurring",'Sch A. Input'!$H$13:$CJ$13,"&lt;="&amp;$L$11,'Sch A. Input'!$H$13:$CJ$13,"&lt;="&amp;$Y$1020,'Sch A. Input'!$H$13:$CJ$13,"&gt;"&amp;$O$1020))</f>
        <v>0</v>
      </c>
      <c r="S1135" s="242">
        <f>IF(Q1135=0,0,SUMIFS('Sch A. Input'!$H126:$CJ126,'Sch A. Input'!$H$14:$CJ$14,"One-time",'Sch A. Input'!$H$13:$CJ$13,"&lt;="&amp;$L$11,'Sch A. Input'!$H$13:$CJ$13,"&lt;="&amp;$Y$1020,'Sch A. Input'!$H$13:$CJ$13,"&gt;"&amp;$O$1020))</f>
        <v>0</v>
      </c>
      <c r="T1135" s="283">
        <f t="shared" si="292"/>
        <v>0</v>
      </c>
      <c r="U1135" s="242">
        <f t="shared" si="293"/>
        <v>0</v>
      </c>
      <c r="V1135" s="242">
        <f t="shared" si="294"/>
        <v>0</v>
      </c>
      <c r="W1135" s="276">
        <f t="shared" si="188"/>
        <v>0</v>
      </c>
      <c r="X1135" s="281">
        <f t="shared" si="280"/>
        <v>0</v>
      </c>
      <c r="Y1135" s="245">
        <f t="shared" si="281"/>
        <v>0</v>
      </c>
      <c r="Z1135" s="248"/>
      <c r="AA1135" s="285">
        <f t="shared" si="295"/>
        <v>0</v>
      </c>
      <c r="AB1135" s="242">
        <f>IF(AA1135=0,0,SUMIFS('Sch A. Input'!$H126:$CJ126,'Sch A. Input'!$H$14:$CJ$14,"Recurring",'Sch A. Input'!$H$13:$CJ$13,"&lt;="&amp;$L$11,'Sch A. Input'!$H$13:$CJ$13,"&lt;="&amp;$AI$1020,'Sch A. Input'!$H$13:$CJ$13,"&gt;"&amp;$Y$1020))</f>
        <v>0</v>
      </c>
      <c r="AC1135" s="242">
        <f>IF(AA1135=0,0,SUMIFS('Sch A. Input'!$H126:$CJ126,'Sch A. Input'!$H$14:$CJ$14,"One-time",'Sch A. Input'!$H$13:$CJ$13,"&lt;="&amp;$L$11,'Sch A. Input'!$H$13:$CJ$13,"&lt;="&amp;$AI$1020,'Sch A. Input'!$H$13:$CJ$13,"&gt;"&amp;$Y$1020))</f>
        <v>0</v>
      </c>
      <c r="AD1135" s="283">
        <f t="shared" si="296"/>
        <v>0</v>
      </c>
      <c r="AE1135" s="242">
        <f t="shared" si="297"/>
        <v>0</v>
      </c>
      <c r="AF1135" s="242">
        <f t="shared" si="298"/>
        <v>0</v>
      </c>
      <c r="AG1135" s="276">
        <f t="shared" si="193"/>
        <v>0</v>
      </c>
      <c r="AH1135" s="281">
        <f t="shared" si="282"/>
        <v>0</v>
      </c>
      <c r="AI1135" s="245">
        <f t="shared" si="283"/>
        <v>0</v>
      </c>
      <c r="AK1135" s="285">
        <f t="shared" si="299"/>
        <v>0</v>
      </c>
      <c r="AL1135" s="242">
        <f>IF(AK1135=0,0,SUMIFS('Sch A. Input'!$H126:$CJ126,'Sch A. Input'!$H$14:$CJ$14,"Recurring",'Sch A. Input'!$H$13:$CJ$13,"&lt;="&amp;$L$11,'Sch A. Input'!$H$13:$CJ$13,"&lt;="&amp;$AS$1020,'Sch A. Input'!$H$13:$CJ$13,"&gt;"&amp;$AI$1020))</f>
        <v>0</v>
      </c>
      <c r="AM1135" s="242">
        <f>IF(AK1135=0,0,SUMIFS('Sch A. Input'!$H126:$CJ126,'Sch A. Input'!$H$14:$CJ$14,"One-time",'Sch A. Input'!$H$13:$CJ$13,"&lt;="&amp;$L$11,'Sch A. Input'!$H$13:$CJ$13,"&lt;="&amp;$AS$1020,'Sch A. Input'!$H$13:$CJ$13,"&gt;"&amp;$AI$1020))</f>
        <v>0</v>
      </c>
      <c r="AN1135" s="283">
        <f t="shared" si="300"/>
        <v>0</v>
      </c>
      <c r="AO1135" s="242">
        <f t="shared" si="301"/>
        <v>0</v>
      </c>
      <c r="AP1135" s="242">
        <f t="shared" si="302"/>
        <v>0</v>
      </c>
      <c r="AQ1135" s="276">
        <f t="shared" si="198"/>
        <v>0</v>
      </c>
      <c r="AR1135" s="281">
        <f t="shared" si="284"/>
        <v>0</v>
      </c>
      <c r="AS1135" s="245">
        <f t="shared" si="285"/>
        <v>0</v>
      </c>
      <c r="AY1135" s="160"/>
      <c r="AZ1135" s="160"/>
      <c r="BK1135" s="2"/>
      <c r="BL1135" s="2"/>
      <c r="BM1135" s="2"/>
      <c r="BN1135" s="2"/>
      <c r="BO1135" s="2"/>
      <c r="BP1135" s="2"/>
      <c r="BQ1135" s="2"/>
      <c r="BR1135" s="2"/>
      <c r="BS1135" s="2"/>
      <c r="BT1135" s="2"/>
      <c r="BU1135" s="2"/>
      <c r="BV1135" s="2"/>
      <c r="BW1135" s="2"/>
      <c r="BX1135" s="2"/>
      <c r="BY1135" s="2"/>
      <c r="BZ1135" s="2"/>
      <c r="CA1135" s="2"/>
      <c r="CI1135"/>
      <c r="CJ1135"/>
      <c r="CK1135"/>
      <c r="CL1135"/>
      <c r="CM1135"/>
      <c r="CN1135"/>
      <c r="CO1135"/>
      <c r="CP1135"/>
      <c r="CQ1135"/>
      <c r="CR1135"/>
      <c r="CS1135"/>
      <c r="CT1135"/>
      <c r="CU1135"/>
      <c r="CV1135"/>
      <c r="CW1135"/>
      <c r="CX1135"/>
    </row>
    <row r="1136" spans="2:102" x14ac:dyDescent="0.35">
      <c r="B1136" s="70" t="str">
        <f t="shared" ref="B1136:F1136" si="348">B129</f>
        <v/>
      </c>
      <c r="C1136" s="166" t="str">
        <f t="shared" si="348"/>
        <v/>
      </c>
      <c r="D1136" s="273" t="str">
        <f t="shared" si="348"/>
        <v/>
      </c>
      <c r="E1136" s="273">
        <f t="shared" si="348"/>
        <v>45016</v>
      </c>
      <c r="F1136" s="273">
        <f t="shared" si="348"/>
        <v>0</v>
      </c>
      <c r="G1136" s="98">
        <f t="shared" si="277"/>
        <v>0</v>
      </c>
      <c r="H1136" s="242">
        <f>IF(G1136=0,0,SUMIFS('Sch A. Input'!$H127:$CJ127,'Sch A. Input'!$H$14:$CJ$14,"Recurring",'Sch A. Input'!$H$13:$CJ$13,"&lt;="&amp;$O$1020,'Sch A. Input'!$H$13:$CJ$13,"&lt;="&amp;$L$11))</f>
        <v>0</v>
      </c>
      <c r="I1136" s="242">
        <f>IF(G1136=0,0,SUMIFS('Sch A. Input'!$H127:$CJ127,'Sch A. Input'!$H$14:$CJ$14,"One-time",'Sch A. Input'!$H$13:$CJ$13,"&lt;="&amp;$O$1020,'Sch A. Input'!$H$13:$CJ$13,"&lt;="&amp;$L$11))</f>
        <v>0</v>
      </c>
      <c r="J1136" s="283">
        <f t="shared" si="288"/>
        <v>0</v>
      </c>
      <c r="K1136" s="242">
        <f t="shared" si="289"/>
        <v>0</v>
      </c>
      <c r="L1136" s="242">
        <f t="shared" si="290"/>
        <v>0</v>
      </c>
      <c r="M1136" s="276">
        <f t="shared" si="183"/>
        <v>0</v>
      </c>
      <c r="N1136" s="281">
        <f t="shared" si="278"/>
        <v>0</v>
      </c>
      <c r="O1136" s="245">
        <f t="shared" si="279"/>
        <v>0</v>
      </c>
      <c r="P1136" s="248"/>
      <c r="Q1136" s="285">
        <f t="shared" si="291"/>
        <v>0</v>
      </c>
      <c r="R1136" s="242">
        <f>IF(Q1136=0,0,SUMIFS('Sch A. Input'!$H127:$CJ127,'Sch A. Input'!$H$14:$CJ$14,"Recurring",'Sch A. Input'!$H$13:$CJ$13,"&lt;="&amp;$L$11,'Sch A. Input'!$H$13:$CJ$13,"&lt;="&amp;$Y$1020,'Sch A. Input'!$H$13:$CJ$13,"&gt;"&amp;$O$1020))</f>
        <v>0</v>
      </c>
      <c r="S1136" s="242">
        <f>IF(Q1136=0,0,SUMIFS('Sch A. Input'!$H127:$CJ127,'Sch A. Input'!$H$14:$CJ$14,"One-time",'Sch A. Input'!$H$13:$CJ$13,"&lt;="&amp;$L$11,'Sch A. Input'!$H$13:$CJ$13,"&lt;="&amp;$Y$1020,'Sch A. Input'!$H$13:$CJ$13,"&gt;"&amp;$O$1020))</f>
        <v>0</v>
      </c>
      <c r="T1136" s="283">
        <f t="shared" si="292"/>
        <v>0</v>
      </c>
      <c r="U1136" s="242">
        <f t="shared" si="293"/>
        <v>0</v>
      </c>
      <c r="V1136" s="242">
        <f t="shared" si="294"/>
        <v>0</v>
      </c>
      <c r="W1136" s="276">
        <f t="shared" si="188"/>
        <v>0</v>
      </c>
      <c r="X1136" s="281">
        <f t="shared" si="280"/>
        <v>0</v>
      </c>
      <c r="Y1136" s="245">
        <f t="shared" si="281"/>
        <v>0</v>
      </c>
      <c r="Z1136" s="248"/>
      <c r="AA1136" s="285">
        <f t="shared" si="295"/>
        <v>0</v>
      </c>
      <c r="AB1136" s="242">
        <f>IF(AA1136=0,0,SUMIFS('Sch A. Input'!$H127:$CJ127,'Sch A. Input'!$H$14:$CJ$14,"Recurring",'Sch A. Input'!$H$13:$CJ$13,"&lt;="&amp;$L$11,'Sch A. Input'!$H$13:$CJ$13,"&lt;="&amp;$AI$1020,'Sch A. Input'!$H$13:$CJ$13,"&gt;"&amp;$Y$1020))</f>
        <v>0</v>
      </c>
      <c r="AC1136" s="242">
        <f>IF(AA1136=0,0,SUMIFS('Sch A. Input'!$H127:$CJ127,'Sch A. Input'!$H$14:$CJ$14,"One-time",'Sch A. Input'!$H$13:$CJ$13,"&lt;="&amp;$L$11,'Sch A. Input'!$H$13:$CJ$13,"&lt;="&amp;$AI$1020,'Sch A. Input'!$H$13:$CJ$13,"&gt;"&amp;$Y$1020))</f>
        <v>0</v>
      </c>
      <c r="AD1136" s="283">
        <f t="shared" si="296"/>
        <v>0</v>
      </c>
      <c r="AE1136" s="242">
        <f t="shared" si="297"/>
        <v>0</v>
      </c>
      <c r="AF1136" s="242">
        <f t="shared" si="298"/>
        <v>0</v>
      </c>
      <c r="AG1136" s="276">
        <f t="shared" si="193"/>
        <v>0</v>
      </c>
      <c r="AH1136" s="281">
        <f t="shared" si="282"/>
        <v>0</v>
      </c>
      <c r="AI1136" s="245">
        <f t="shared" si="283"/>
        <v>0</v>
      </c>
      <c r="AK1136" s="285">
        <f t="shared" si="299"/>
        <v>0</v>
      </c>
      <c r="AL1136" s="242">
        <f>IF(AK1136=0,0,SUMIFS('Sch A. Input'!$H127:$CJ127,'Sch A. Input'!$H$14:$CJ$14,"Recurring",'Sch A. Input'!$H$13:$CJ$13,"&lt;="&amp;$L$11,'Sch A. Input'!$H$13:$CJ$13,"&lt;="&amp;$AS$1020,'Sch A. Input'!$H$13:$CJ$13,"&gt;"&amp;$AI$1020))</f>
        <v>0</v>
      </c>
      <c r="AM1136" s="242">
        <f>IF(AK1136=0,0,SUMIFS('Sch A. Input'!$H127:$CJ127,'Sch A. Input'!$H$14:$CJ$14,"One-time",'Sch A. Input'!$H$13:$CJ$13,"&lt;="&amp;$L$11,'Sch A. Input'!$H$13:$CJ$13,"&lt;="&amp;$AS$1020,'Sch A. Input'!$H$13:$CJ$13,"&gt;"&amp;$AI$1020))</f>
        <v>0</v>
      </c>
      <c r="AN1136" s="283">
        <f t="shared" si="300"/>
        <v>0</v>
      </c>
      <c r="AO1136" s="242">
        <f t="shared" si="301"/>
        <v>0</v>
      </c>
      <c r="AP1136" s="242">
        <f t="shared" si="302"/>
        <v>0</v>
      </c>
      <c r="AQ1136" s="276">
        <f t="shared" si="198"/>
        <v>0</v>
      </c>
      <c r="AR1136" s="281">
        <f t="shared" si="284"/>
        <v>0</v>
      </c>
      <c r="AS1136" s="245">
        <f t="shared" si="285"/>
        <v>0</v>
      </c>
      <c r="AY1136" s="160"/>
      <c r="AZ1136" s="160"/>
      <c r="BK1136" s="2"/>
      <c r="BL1136" s="2"/>
      <c r="BM1136" s="2"/>
      <c r="BN1136" s="2"/>
      <c r="BO1136" s="2"/>
      <c r="BP1136" s="2"/>
      <c r="BQ1136" s="2"/>
      <c r="BR1136" s="2"/>
      <c r="BS1136" s="2"/>
      <c r="BT1136" s="2"/>
      <c r="BU1136" s="2"/>
      <c r="BV1136" s="2"/>
      <c r="BW1136" s="2"/>
      <c r="BX1136" s="2"/>
      <c r="BY1136" s="2"/>
      <c r="BZ1136" s="2"/>
      <c r="CA1136" s="2"/>
      <c r="CI1136"/>
      <c r="CJ1136"/>
      <c r="CK1136"/>
      <c r="CL1136"/>
      <c r="CM1136"/>
      <c r="CN1136"/>
      <c r="CO1136"/>
      <c r="CP1136"/>
      <c r="CQ1136"/>
      <c r="CR1136"/>
      <c r="CS1136"/>
      <c r="CT1136"/>
      <c r="CU1136"/>
      <c r="CV1136"/>
      <c r="CW1136"/>
      <c r="CX1136"/>
    </row>
    <row r="1137" spans="2:102" x14ac:dyDescent="0.35">
      <c r="B1137" s="70" t="str">
        <f t="shared" ref="B1137:F1137" si="349">B130</f>
        <v/>
      </c>
      <c r="C1137" s="166" t="str">
        <f t="shared" si="349"/>
        <v/>
      </c>
      <c r="D1137" s="273" t="str">
        <f t="shared" si="349"/>
        <v/>
      </c>
      <c r="E1137" s="273">
        <f t="shared" si="349"/>
        <v>45016</v>
      </c>
      <c r="F1137" s="273">
        <f t="shared" si="349"/>
        <v>0</v>
      </c>
      <c r="G1137" s="98">
        <f t="shared" si="277"/>
        <v>0</v>
      </c>
      <c r="H1137" s="242">
        <f>IF(G1137=0,0,SUMIFS('Sch A. Input'!$H128:$CJ128,'Sch A. Input'!$H$14:$CJ$14,"Recurring",'Sch A. Input'!$H$13:$CJ$13,"&lt;="&amp;$O$1020,'Sch A. Input'!$H$13:$CJ$13,"&lt;="&amp;$L$11))</f>
        <v>0</v>
      </c>
      <c r="I1137" s="242">
        <f>IF(G1137=0,0,SUMIFS('Sch A. Input'!$H128:$CJ128,'Sch A. Input'!$H$14:$CJ$14,"One-time",'Sch A. Input'!$H$13:$CJ$13,"&lt;="&amp;$O$1020,'Sch A. Input'!$H$13:$CJ$13,"&lt;="&amp;$L$11))</f>
        <v>0</v>
      </c>
      <c r="J1137" s="283">
        <f t="shared" si="288"/>
        <v>0</v>
      </c>
      <c r="K1137" s="242">
        <f t="shared" si="289"/>
        <v>0</v>
      </c>
      <c r="L1137" s="242">
        <f t="shared" si="290"/>
        <v>0</v>
      </c>
      <c r="M1137" s="276">
        <f t="shared" si="183"/>
        <v>0</v>
      </c>
      <c r="N1137" s="281">
        <f t="shared" si="278"/>
        <v>0</v>
      </c>
      <c r="O1137" s="245">
        <f t="shared" si="279"/>
        <v>0</v>
      </c>
      <c r="P1137" s="248"/>
      <c r="Q1137" s="285">
        <f t="shared" si="291"/>
        <v>0</v>
      </c>
      <c r="R1137" s="242">
        <f>IF(Q1137=0,0,SUMIFS('Sch A. Input'!$H128:$CJ128,'Sch A. Input'!$H$14:$CJ$14,"Recurring",'Sch A. Input'!$H$13:$CJ$13,"&lt;="&amp;$L$11,'Sch A. Input'!$H$13:$CJ$13,"&lt;="&amp;$Y$1020,'Sch A. Input'!$H$13:$CJ$13,"&gt;"&amp;$O$1020))</f>
        <v>0</v>
      </c>
      <c r="S1137" s="242">
        <f>IF(Q1137=0,0,SUMIFS('Sch A. Input'!$H128:$CJ128,'Sch A. Input'!$H$14:$CJ$14,"One-time",'Sch A. Input'!$H$13:$CJ$13,"&lt;="&amp;$L$11,'Sch A. Input'!$H$13:$CJ$13,"&lt;="&amp;$Y$1020,'Sch A. Input'!$H$13:$CJ$13,"&gt;"&amp;$O$1020))</f>
        <v>0</v>
      </c>
      <c r="T1137" s="283">
        <f t="shared" si="292"/>
        <v>0</v>
      </c>
      <c r="U1137" s="242">
        <f t="shared" si="293"/>
        <v>0</v>
      </c>
      <c r="V1137" s="242">
        <f t="shared" si="294"/>
        <v>0</v>
      </c>
      <c r="W1137" s="276">
        <f t="shared" si="188"/>
        <v>0</v>
      </c>
      <c r="X1137" s="281">
        <f t="shared" si="280"/>
        <v>0</v>
      </c>
      <c r="Y1137" s="245">
        <f t="shared" si="281"/>
        <v>0</v>
      </c>
      <c r="Z1137" s="248"/>
      <c r="AA1137" s="285">
        <f t="shared" si="295"/>
        <v>0</v>
      </c>
      <c r="AB1137" s="242">
        <f>IF(AA1137=0,0,SUMIFS('Sch A. Input'!$H128:$CJ128,'Sch A. Input'!$H$14:$CJ$14,"Recurring",'Sch A. Input'!$H$13:$CJ$13,"&lt;="&amp;$L$11,'Sch A. Input'!$H$13:$CJ$13,"&lt;="&amp;$AI$1020,'Sch A. Input'!$H$13:$CJ$13,"&gt;"&amp;$Y$1020))</f>
        <v>0</v>
      </c>
      <c r="AC1137" s="242">
        <f>IF(AA1137=0,0,SUMIFS('Sch A. Input'!$H128:$CJ128,'Sch A. Input'!$H$14:$CJ$14,"One-time",'Sch A. Input'!$H$13:$CJ$13,"&lt;="&amp;$L$11,'Sch A. Input'!$H$13:$CJ$13,"&lt;="&amp;$AI$1020,'Sch A. Input'!$H$13:$CJ$13,"&gt;"&amp;$Y$1020))</f>
        <v>0</v>
      </c>
      <c r="AD1137" s="283">
        <f t="shared" si="296"/>
        <v>0</v>
      </c>
      <c r="AE1137" s="242">
        <f t="shared" si="297"/>
        <v>0</v>
      </c>
      <c r="AF1137" s="242">
        <f t="shared" si="298"/>
        <v>0</v>
      </c>
      <c r="AG1137" s="276">
        <f t="shared" si="193"/>
        <v>0</v>
      </c>
      <c r="AH1137" s="281">
        <f t="shared" si="282"/>
        <v>0</v>
      </c>
      <c r="AI1137" s="245">
        <f t="shared" si="283"/>
        <v>0</v>
      </c>
      <c r="AK1137" s="285">
        <f t="shared" si="299"/>
        <v>0</v>
      </c>
      <c r="AL1137" s="242">
        <f>IF(AK1137=0,0,SUMIFS('Sch A. Input'!$H128:$CJ128,'Sch A. Input'!$H$14:$CJ$14,"Recurring",'Sch A. Input'!$H$13:$CJ$13,"&lt;="&amp;$L$11,'Sch A. Input'!$H$13:$CJ$13,"&lt;="&amp;$AS$1020,'Sch A. Input'!$H$13:$CJ$13,"&gt;"&amp;$AI$1020))</f>
        <v>0</v>
      </c>
      <c r="AM1137" s="242">
        <f>IF(AK1137=0,0,SUMIFS('Sch A. Input'!$H128:$CJ128,'Sch A. Input'!$H$14:$CJ$14,"One-time",'Sch A. Input'!$H$13:$CJ$13,"&lt;="&amp;$L$11,'Sch A. Input'!$H$13:$CJ$13,"&lt;="&amp;$AS$1020,'Sch A. Input'!$H$13:$CJ$13,"&gt;"&amp;$AI$1020))</f>
        <v>0</v>
      </c>
      <c r="AN1137" s="283">
        <f t="shared" si="300"/>
        <v>0</v>
      </c>
      <c r="AO1137" s="242">
        <f t="shared" si="301"/>
        <v>0</v>
      </c>
      <c r="AP1137" s="242">
        <f t="shared" si="302"/>
        <v>0</v>
      </c>
      <c r="AQ1137" s="276">
        <f t="shared" si="198"/>
        <v>0</v>
      </c>
      <c r="AR1137" s="281">
        <f t="shared" si="284"/>
        <v>0</v>
      </c>
      <c r="AS1137" s="245">
        <f t="shared" si="285"/>
        <v>0</v>
      </c>
      <c r="AY1137" s="160"/>
      <c r="AZ1137" s="160"/>
      <c r="BK1137" s="2"/>
      <c r="BL1137" s="2"/>
      <c r="BM1137" s="2"/>
      <c r="BN1137" s="2"/>
      <c r="BO1137" s="2"/>
      <c r="BP1137" s="2"/>
      <c r="BQ1137" s="2"/>
      <c r="BR1137" s="2"/>
      <c r="BS1137" s="2"/>
      <c r="BT1137" s="2"/>
      <c r="BU1137" s="2"/>
      <c r="BV1137" s="2"/>
      <c r="BW1137" s="2"/>
      <c r="BX1137" s="2"/>
      <c r="BY1137" s="2"/>
      <c r="BZ1137" s="2"/>
      <c r="CA1137" s="2"/>
      <c r="CI1137"/>
      <c r="CJ1137"/>
      <c r="CK1137"/>
      <c r="CL1137"/>
      <c r="CM1137"/>
      <c r="CN1137"/>
      <c r="CO1137"/>
      <c r="CP1137"/>
      <c r="CQ1137"/>
      <c r="CR1137"/>
      <c r="CS1137"/>
      <c r="CT1137"/>
      <c r="CU1137"/>
      <c r="CV1137"/>
      <c r="CW1137"/>
      <c r="CX1137"/>
    </row>
    <row r="1138" spans="2:102" x14ac:dyDescent="0.35">
      <c r="B1138" s="70" t="str">
        <f t="shared" ref="B1138:F1138" si="350">B131</f>
        <v/>
      </c>
      <c r="C1138" s="166" t="str">
        <f t="shared" si="350"/>
        <v/>
      </c>
      <c r="D1138" s="273" t="str">
        <f t="shared" si="350"/>
        <v/>
      </c>
      <c r="E1138" s="273">
        <f t="shared" si="350"/>
        <v>45016</v>
      </c>
      <c r="F1138" s="273">
        <f t="shared" si="350"/>
        <v>0</v>
      </c>
      <c r="G1138" s="98">
        <f t="shared" si="277"/>
        <v>0</v>
      </c>
      <c r="H1138" s="242">
        <f>IF(G1138=0,0,SUMIFS('Sch A. Input'!$H129:$CJ129,'Sch A. Input'!$H$14:$CJ$14,"Recurring",'Sch A. Input'!$H$13:$CJ$13,"&lt;="&amp;$O$1020,'Sch A. Input'!$H$13:$CJ$13,"&lt;="&amp;$L$11))</f>
        <v>0</v>
      </c>
      <c r="I1138" s="242">
        <f>IF(G1138=0,0,SUMIFS('Sch A. Input'!$H129:$CJ129,'Sch A. Input'!$H$14:$CJ$14,"One-time",'Sch A. Input'!$H$13:$CJ$13,"&lt;="&amp;$O$1020,'Sch A. Input'!$H$13:$CJ$13,"&lt;="&amp;$L$11))</f>
        <v>0</v>
      </c>
      <c r="J1138" s="283">
        <f t="shared" si="288"/>
        <v>0</v>
      </c>
      <c r="K1138" s="242">
        <f t="shared" si="289"/>
        <v>0</v>
      </c>
      <c r="L1138" s="242">
        <f t="shared" si="290"/>
        <v>0</v>
      </c>
      <c r="M1138" s="276">
        <f t="shared" si="183"/>
        <v>0</v>
      </c>
      <c r="N1138" s="281">
        <f t="shared" si="278"/>
        <v>0</v>
      </c>
      <c r="O1138" s="245">
        <f t="shared" si="279"/>
        <v>0</v>
      </c>
      <c r="P1138" s="248"/>
      <c r="Q1138" s="285">
        <f t="shared" si="291"/>
        <v>0</v>
      </c>
      <c r="R1138" s="242">
        <f>IF(Q1138=0,0,SUMIFS('Sch A. Input'!$H129:$CJ129,'Sch A. Input'!$H$14:$CJ$14,"Recurring",'Sch A. Input'!$H$13:$CJ$13,"&lt;="&amp;$L$11,'Sch A. Input'!$H$13:$CJ$13,"&lt;="&amp;$Y$1020,'Sch A. Input'!$H$13:$CJ$13,"&gt;"&amp;$O$1020))</f>
        <v>0</v>
      </c>
      <c r="S1138" s="242">
        <f>IF(Q1138=0,0,SUMIFS('Sch A. Input'!$H129:$CJ129,'Sch A. Input'!$H$14:$CJ$14,"One-time",'Sch A. Input'!$H$13:$CJ$13,"&lt;="&amp;$L$11,'Sch A. Input'!$H$13:$CJ$13,"&lt;="&amp;$Y$1020,'Sch A. Input'!$H$13:$CJ$13,"&gt;"&amp;$O$1020))</f>
        <v>0</v>
      </c>
      <c r="T1138" s="283">
        <f t="shared" si="292"/>
        <v>0</v>
      </c>
      <c r="U1138" s="242">
        <f t="shared" si="293"/>
        <v>0</v>
      </c>
      <c r="V1138" s="242">
        <f t="shared" si="294"/>
        <v>0</v>
      </c>
      <c r="W1138" s="276">
        <f t="shared" si="188"/>
        <v>0</v>
      </c>
      <c r="X1138" s="281">
        <f t="shared" si="280"/>
        <v>0</v>
      </c>
      <c r="Y1138" s="245">
        <f t="shared" si="281"/>
        <v>0</v>
      </c>
      <c r="Z1138" s="248"/>
      <c r="AA1138" s="285">
        <f t="shared" si="295"/>
        <v>0</v>
      </c>
      <c r="AB1138" s="242">
        <f>IF(AA1138=0,0,SUMIFS('Sch A. Input'!$H129:$CJ129,'Sch A. Input'!$H$14:$CJ$14,"Recurring",'Sch A. Input'!$H$13:$CJ$13,"&lt;="&amp;$L$11,'Sch A. Input'!$H$13:$CJ$13,"&lt;="&amp;$AI$1020,'Sch A. Input'!$H$13:$CJ$13,"&gt;"&amp;$Y$1020))</f>
        <v>0</v>
      </c>
      <c r="AC1138" s="242">
        <f>IF(AA1138=0,0,SUMIFS('Sch A. Input'!$H129:$CJ129,'Sch A. Input'!$H$14:$CJ$14,"One-time",'Sch A. Input'!$H$13:$CJ$13,"&lt;="&amp;$L$11,'Sch A. Input'!$H$13:$CJ$13,"&lt;="&amp;$AI$1020,'Sch A. Input'!$H$13:$CJ$13,"&gt;"&amp;$Y$1020))</f>
        <v>0</v>
      </c>
      <c r="AD1138" s="283">
        <f t="shared" si="296"/>
        <v>0</v>
      </c>
      <c r="AE1138" s="242">
        <f t="shared" si="297"/>
        <v>0</v>
      </c>
      <c r="AF1138" s="242">
        <f t="shared" si="298"/>
        <v>0</v>
      </c>
      <c r="AG1138" s="276">
        <f t="shared" si="193"/>
        <v>0</v>
      </c>
      <c r="AH1138" s="281">
        <f t="shared" si="282"/>
        <v>0</v>
      </c>
      <c r="AI1138" s="245">
        <f t="shared" si="283"/>
        <v>0</v>
      </c>
      <c r="AK1138" s="285">
        <f t="shared" si="299"/>
        <v>0</v>
      </c>
      <c r="AL1138" s="242">
        <f>IF(AK1138=0,0,SUMIFS('Sch A. Input'!$H129:$CJ129,'Sch A. Input'!$H$14:$CJ$14,"Recurring",'Sch A. Input'!$H$13:$CJ$13,"&lt;="&amp;$L$11,'Sch A. Input'!$H$13:$CJ$13,"&lt;="&amp;$AS$1020,'Sch A. Input'!$H$13:$CJ$13,"&gt;"&amp;$AI$1020))</f>
        <v>0</v>
      </c>
      <c r="AM1138" s="242">
        <f>IF(AK1138=0,0,SUMIFS('Sch A. Input'!$H129:$CJ129,'Sch A. Input'!$H$14:$CJ$14,"One-time",'Sch A. Input'!$H$13:$CJ$13,"&lt;="&amp;$L$11,'Sch A. Input'!$H$13:$CJ$13,"&lt;="&amp;$AS$1020,'Sch A. Input'!$H$13:$CJ$13,"&gt;"&amp;$AI$1020))</f>
        <v>0</v>
      </c>
      <c r="AN1138" s="283">
        <f t="shared" si="300"/>
        <v>0</v>
      </c>
      <c r="AO1138" s="242">
        <f t="shared" si="301"/>
        <v>0</v>
      </c>
      <c r="AP1138" s="242">
        <f t="shared" si="302"/>
        <v>0</v>
      </c>
      <c r="AQ1138" s="276">
        <f t="shared" si="198"/>
        <v>0</v>
      </c>
      <c r="AR1138" s="281">
        <f t="shared" si="284"/>
        <v>0</v>
      </c>
      <c r="AS1138" s="245">
        <f t="shared" si="285"/>
        <v>0</v>
      </c>
      <c r="AY1138" s="160"/>
      <c r="AZ1138" s="160"/>
      <c r="BK1138" s="2"/>
      <c r="BL1138" s="2"/>
      <c r="BM1138" s="2"/>
      <c r="BN1138" s="2"/>
      <c r="BO1138" s="2"/>
      <c r="BP1138" s="2"/>
      <c r="BQ1138" s="2"/>
      <c r="BR1138" s="2"/>
      <c r="BS1138" s="2"/>
      <c r="BT1138" s="2"/>
      <c r="BU1138" s="2"/>
      <c r="BV1138" s="2"/>
      <c r="BW1138" s="2"/>
      <c r="BX1138" s="2"/>
      <c r="BY1138" s="2"/>
      <c r="BZ1138" s="2"/>
      <c r="CA1138" s="2"/>
      <c r="CI1138"/>
      <c r="CJ1138"/>
      <c r="CK1138"/>
      <c r="CL1138"/>
      <c r="CM1138"/>
      <c r="CN1138"/>
      <c r="CO1138"/>
      <c r="CP1138"/>
      <c r="CQ1138"/>
      <c r="CR1138"/>
      <c r="CS1138"/>
      <c r="CT1138"/>
      <c r="CU1138"/>
      <c r="CV1138"/>
      <c r="CW1138"/>
      <c r="CX1138"/>
    </row>
    <row r="1139" spans="2:102" x14ac:dyDescent="0.35">
      <c r="B1139" s="70" t="str">
        <f t="shared" ref="B1139:F1139" si="351">B132</f>
        <v/>
      </c>
      <c r="C1139" s="166" t="str">
        <f t="shared" si="351"/>
        <v/>
      </c>
      <c r="D1139" s="273" t="str">
        <f t="shared" si="351"/>
        <v/>
      </c>
      <c r="E1139" s="273">
        <f t="shared" si="351"/>
        <v>45016</v>
      </c>
      <c r="F1139" s="273">
        <f t="shared" si="351"/>
        <v>0</v>
      </c>
      <c r="G1139" s="98">
        <f t="shared" si="277"/>
        <v>0</v>
      </c>
      <c r="H1139" s="242">
        <f>IF(G1139=0,0,SUMIFS('Sch A. Input'!$H130:$CJ130,'Sch A. Input'!$H$14:$CJ$14,"Recurring",'Sch A. Input'!$H$13:$CJ$13,"&lt;="&amp;$O$1020,'Sch A. Input'!$H$13:$CJ$13,"&lt;="&amp;$L$11))</f>
        <v>0</v>
      </c>
      <c r="I1139" s="242">
        <f>IF(G1139=0,0,SUMIFS('Sch A. Input'!$H130:$CJ130,'Sch A. Input'!$H$14:$CJ$14,"One-time",'Sch A. Input'!$H$13:$CJ$13,"&lt;="&amp;$O$1020,'Sch A. Input'!$H$13:$CJ$13,"&lt;="&amp;$L$11))</f>
        <v>0</v>
      </c>
      <c r="J1139" s="283">
        <f t="shared" si="288"/>
        <v>0</v>
      </c>
      <c r="K1139" s="242">
        <f t="shared" si="289"/>
        <v>0</v>
      </c>
      <c r="L1139" s="242">
        <f t="shared" si="290"/>
        <v>0</v>
      </c>
      <c r="M1139" s="276">
        <f t="shared" si="183"/>
        <v>0</v>
      </c>
      <c r="N1139" s="281">
        <f t="shared" si="278"/>
        <v>0</v>
      </c>
      <c r="O1139" s="245">
        <f t="shared" si="279"/>
        <v>0</v>
      </c>
      <c r="P1139" s="248"/>
      <c r="Q1139" s="285">
        <f t="shared" si="291"/>
        <v>0</v>
      </c>
      <c r="R1139" s="242">
        <f>IF(Q1139=0,0,SUMIFS('Sch A. Input'!$H130:$CJ130,'Sch A. Input'!$H$14:$CJ$14,"Recurring",'Sch A. Input'!$H$13:$CJ$13,"&lt;="&amp;$L$11,'Sch A. Input'!$H$13:$CJ$13,"&lt;="&amp;$Y$1020,'Sch A. Input'!$H$13:$CJ$13,"&gt;"&amp;$O$1020))</f>
        <v>0</v>
      </c>
      <c r="S1139" s="242">
        <f>IF(Q1139=0,0,SUMIFS('Sch A. Input'!$H130:$CJ130,'Sch A. Input'!$H$14:$CJ$14,"One-time",'Sch A. Input'!$H$13:$CJ$13,"&lt;="&amp;$L$11,'Sch A. Input'!$H$13:$CJ$13,"&lt;="&amp;$Y$1020,'Sch A. Input'!$H$13:$CJ$13,"&gt;"&amp;$O$1020))</f>
        <v>0</v>
      </c>
      <c r="T1139" s="283">
        <f t="shared" si="292"/>
        <v>0</v>
      </c>
      <c r="U1139" s="242">
        <f t="shared" si="293"/>
        <v>0</v>
      </c>
      <c r="V1139" s="242">
        <f t="shared" si="294"/>
        <v>0</v>
      </c>
      <c r="W1139" s="276">
        <f t="shared" si="188"/>
        <v>0</v>
      </c>
      <c r="X1139" s="281">
        <f t="shared" si="280"/>
        <v>0</v>
      </c>
      <c r="Y1139" s="245">
        <f t="shared" si="281"/>
        <v>0</v>
      </c>
      <c r="Z1139" s="248"/>
      <c r="AA1139" s="285">
        <f t="shared" si="295"/>
        <v>0</v>
      </c>
      <c r="AB1139" s="242">
        <f>IF(AA1139=0,0,SUMIFS('Sch A. Input'!$H130:$CJ130,'Sch A. Input'!$H$14:$CJ$14,"Recurring",'Sch A. Input'!$H$13:$CJ$13,"&lt;="&amp;$L$11,'Sch A. Input'!$H$13:$CJ$13,"&lt;="&amp;$AI$1020,'Sch A. Input'!$H$13:$CJ$13,"&gt;"&amp;$Y$1020))</f>
        <v>0</v>
      </c>
      <c r="AC1139" s="242">
        <f>IF(AA1139=0,0,SUMIFS('Sch A. Input'!$H130:$CJ130,'Sch A. Input'!$H$14:$CJ$14,"One-time",'Sch A. Input'!$H$13:$CJ$13,"&lt;="&amp;$L$11,'Sch A. Input'!$H$13:$CJ$13,"&lt;="&amp;$AI$1020,'Sch A. Input'!$H$13:$CJ$13,"&gt;"&amp;$Y$1020))</f>
        <v>0</v>
      </c>
      <c r="AD1139" s="283">
        <f t="shared" si="296"/>
        <v>0</v>
      </c>
      <c r="AE1139" s="242">
        <f t="shared" si="297"/>
        <v>0</v>
      </c>
      <c r="AF1139" s="242">
        <f t="shared" si="298"/>
        <v>0</v>
      </c>
      <c r="AG1139" s="276">
        <f t="shared" si="193"/>
        <v>0</v>
      </c>
      <c r="AH1139" s="281">
        <f t="shared" si="282"/>
        <v>0</v>
      </c>
      <c r="AI1139" s="245">
        <f t="shared" si="283"/>
        <v>0</v>
      </c>
      <c r="AK1139" s="285">
        <f t="shared" si="299"/>
        <v>0</v>
      </c>
      <c r="AL1139" s="242">
        <f>IF(AK1139=0,0,SUMIFS('Sch A. Input'!$H130:$CJ130,'Sch A. Input'!$H$14:$CJ$14,"Recurring",'Sch A. Input'!$H$13:$CJ$13,"&lt;="&amp;$L$11,'Sch A. Input'!$H$13:$CJ$13,"&lt;="&amp;$AS$1020,'Sch A. Input'!$H$13:$CJ$13,"&gt;"&amp;$AI$1020))</f>
        <v>0</v>
      </c>
      <c r="AM1139" s="242">
        <f>IF(AK1139=0,0,SUMIFS('Sch A. Input'!$H130:$CJ130,'Sch A. Input'!$H$14:$CJ$14,"One-time",'Sch A. Input'!$H$13:$CJ$13,"&lt;="&amp;$L$11,'Sch A. Input'!$H$13:$CJ$13,"&lt;="&amp;$AS$1020,'Sch A. Input'!$H$13:$CJ$13,"&gt;"&amp;$AI$1020))</f>
        <v>0</v>
      </c>
      <c r="AN1139" s="283">
        <f t="shared" si="300"/>
        <v>0</v>
      </c>
      <c r="AO1139" s="242">
        <f t="shared" si="301"/>
        <v>0</v>
      </c>
      <c r="AP1139" s="242">
        <f t="shared" si="302"/>
        <v>0</v>
      </c>
      <c r="AQ1139" s="276">
        <f t="shared" si="198"/>
        <v>0</v>
      </c>
      <c r="AR1139" s="281">
        <f t="shared" si="284"/>
        <v>0</v>
      </c>
      <c r="AS1139" s="245">
        <f t="shared" si="285"/>
        <v>0</v>
      </c>
      <c r="AY1139" s="160"/>
      <c r="AZ1139" s="160"/>
      <c r="BK1139" s="2"/>
      <c r="BL1139" s="2"/>
      <c r="BM1139" s="2"/>
      <c r="BN1139" s="2"/>
      <c r="BO1139" s="2"/>
      <c r="BP1139" s="2"/>
      <c r="BQ1139" s="2"/>
      <c r="BR1139" s="2"/>
      <c r="BS1139" s="2"/>
      <c r="BT1139" s="2"/>
      <c r="BU1139" s="2"/>
      <c r="BV1139" s="2"/>
      <c r="BW1139" s="2"/>
      <c r="BX1139" s="2"/>
      <c r="BY1139" s="2"/>
      <c r="BZ1139" s="2"/>
      <c r="CA1139" s="2"/>
      <c r="CI1139"/>
      <c r="CJ1139"/>
      <c r="CK1139"/>
      <c r="CL1139"/>
      <c r="CM1139"/>
      <c r="CN1139"/>
      <c r="CO1139"/>
      <c r="CP1139"/>
      <c r="CQ1139"/>
      <c r="CR1139"/>
      <c r="CS1139"/>
      <c r="CT1139"/>
      <c r="CU1139"/>
      <c r="CV1139"/>
      <c r="CW1139"/>
      <c r="CX1139"/>
    </row>
    <row r="1140" spans="2:102" x14ac:dyDescent="0.35">
      <c r="B1140" s="70" t="str">
        <f t="shared" ref="B1140:F1140" si="352">B133</f>
        <v/>
      </c>
      <c r="C1140" s="166" t="str">
        <f t="shared" si="352"/>
        <v/>
      </c>
      <c r="D1140" s="273" t="str">
        <f t="shared" si="352"/>
        <v/>
      </c>
      <c r="E1140" s="273">
        <f t="shared" si="352"/>
        <v>45016</v>
      </c>
      <c r="F1140" s="273">
        <f t="shared" si="352"/>
        <v>0</v>
      </c>
      <c r="G1140" s="98">
        <f t="shared" si="277"/>
        <v>0</v>
      </c>
      <c r="H1140" s="242">
        <f>IF(G1140=0,0,SUMIFS('Sch A. Input'!$H131:$CJ131,'Sch A. Input'!$H$14:$CJ$14,"Recurring",'Sch A. Input'!$H$13:$CJ$13,"&lt;="&amp;$O$1020,'Sch A. Input'!$H$13:$CJ$13,"&lt;="&amp;$L$11))</f>
        <v>0</v>
      </c>
      <c r="I1140" s="242">
        <f>IF(G1140=0,0,SUMIFS('Sch A. Input'!$H131:$CJ131,'Sch A. Input'!$H$14:$CJ$14,"One-time",'Sch A. Input'!$H$13:$CJ$13,"&lt;="&amp;$O$1020,'Sch A. Input'!$H$13:$CJ$13,"&lt;="&amp;$L$11))</f>
        <v>0</v>
      </c>
      <c r="J1140" s="283">
        <f t="shared" si="288"/>
        <v>0</v>
      </c>
      <c r="K1140" s="242">
        <f t="shared" si="289"/>
        <v>0</v>
      </c>
      <c r="L1140" s="242">
        <f t="shared" si="290"/>
        <v>0</v>
      </c>
      <c r="M1140" s="276">
        <f t="shared" si="183"/>
        <v>0</v>
      </c>
      <c r="N1140" s="281">
        <f t="shared" si="278"/>
        <v>0</v>
      </c>
      <c r="O1140" s="245">
        <f t="shared" si="279"/>
        <v>0</v>
      </c>
      <c r="P1140" s="248"/>
      <c r="Q1140" s="285">
        <f t="shared" si="291"/>
        <v>0</v>
      </c>
      <c r="R1140" s="242">
        <f>IF(Q1140=0,0,SUMIFS('Sch A. Input'!$H131:$CJ131,'Sch A. Input'!$H$14:$CJ$14,"Recurring",'Sch A. Input'!$H$13:$CJ$13,"&lt;="&amp;$L$11,'Sch A. Input'!$H$13:$CJ$13,"&lt;="&amp;$Y$1020,'Sch A. Input'!$H$13:$CJ$13,"&gt;"&amp;$O$1020))</f>
        <v>0</v>
      </c>
      <c r="S1140" s="242">
        <f>IF(Q1140=0,0,SUMIFS('Sch A. Input'!$H131:$CJ131,'Sch A. Input'!$H$14:$CJ$14,"One-time",'Sch A. Input'!$H$13:$CJ$13,"&lt;="&amp;$L$11,'Sch A. Input'!$H$13:$CJ$13,"&lt;="&amp;$Y$1020,'Sch A. Input'!$H$13:$CJ$13,"&gt;"&amp;$O$1020))</f>
        <v>0</v>
      </c>
      <c r="T1140" s="283">
        <f t="shared" si="292"/>
        <v>0</v>
      </c>
      <c r="U1140" s="242">
        <f t="shared" si="293"/>
        <v>0</v>
      </c>
      <c r="V1140" s="242">
        <f t="shared" si="294"/>
        <v>0</v>
      </c>
      <c r="W1140" s="276">
        <f t="shared" si="188"/>
        <v>0</v>
      </c>
      <c r="X1140" s="281">
        <f t="shared" si="280"/>
        <v>0</v>
      </c>
      <c r="Y1140" s="245">
        <f t="shared" si="281"/>
        <v>0</v>
      </c>
      <c r="Z1140" s="248"/>
      <c r="AA1140" s="285">
        <f t="shared" si="295"/>
        <v>0</v>
      </c>
      <c r="AB1140" s="242">
        <f>IF(AA1140=0,0,SUMIFS('Sch A. Input'!$H131:$CJ131,'Sch A. Input'!$H$14:$CJ$14,"Recurring",'Sch A. Input'!$H$13:$CJ$13,"&lt;="&amp;$L$11,'Sch A. Input'!$H$13:$CJ$13,"&lt;="&amp;$AI$1020,'Sch A. Input'!$H$13:$CJ$13,"&gt;"&amp;$Y$1020))</f>
        <v>0</v>
      </c>
      <c r="AC1140" s="242">
        <f>IF(AA1140=0,0,SUMIFS('Sch A. Input'!$H131:$CJ131,'Sch A. Input'!$H$14:$CJ$14,"One-time",'Sch A. Input'!$H$13:$CJ$13,"&lt;="&amp;$L$11,'Sch A. Input'!$H$13:$CJ$13,"&lt;="&amp;$AI$1020,'Sch A. Input'!$H$13:$CJ$13,"&gt;"&amp;$Y$1020))</f>
        <v>0</v>
      </c>
      <c r="AD1140" s="283">
        <f t="shared" si="296"/>
        <v>0</v>
      </c>
      <c r="AE1140" s="242">
        <f t="shared" si="297"/>
        <v>0</v>
      </c>
      <c r="AF1140" s="242">
        <f t="shared" si="298"/>
        <v>0</v>
      </c>
      <c r="AG1140" s="276">
        <f t="shared" si="193"/>
        <v>0</v>
      </c>
      <c r="AH1140" s="281">
        <f t="shared" si="282"/>
        <v>0</v>
      </c>
      <c r="AI1140" s="245">
        <f t="shared" si="283"/>
        <v>0</v>
      </c>
      <c r="AK1140" s="285">
        <f t="shared" si="299"/>
        <v>0</v>
      </c>
      <c r="AL1140" s="242">
        <f>IF(AK1140=0,0,SUMIFS('Sch A. Input'!$H131:$CJ131,'Sch A. Input'!$H$14:$CJ$14,"Recurring",'Sch A. Input'!$H$13:$CJ$13,"&lt;="&amp;$L$11,'Sch A. Input'!$H$13:$CJ$13,"&lt;="&amp;$AS$1020,'Sch A. Input'!$H$13:$CJ$13,"&gt;"&amp;$AI$1020))</f>
        <v>0</v>
      </c>
      <c r="AM1140" s="242">
        <f>IF(AK1140=0,0,SUMIFS('Sch A. Input'!$H131:$CJ131,'Sch A. Input'!$H$14:$CJ$14,"One-time",'Sch A. Input'!$H$13:$CJ$13,"&lt;="&amp;$L$11,'Sch A. Input'!$H$13:$CJ$13,"&lt;="&amp;$AS$1020,'Sch A. Input'!$H$13:$CJ$13,"&gt;"&amp;$AI$1020))</f>
        <v>0</v>
      </c>
      <c r="AN1140" s="283">
        <f t="shared" si="300"/>
        <v>0</v>
      </c>
      <c r="AO1140" s="242">
        <f t="shared" si="301"/>
        <v>0</v>
      </c>
      <c r="AP1140" s="242">
        <f t="shared" si="302"/>
        <v>0</v>
      </c>
      <c r="AQ1140" s="276">
        <f t="shared" si="198"/>
        <v>0</v>
      </c>
      <c r="AR1140" s="281">
        <f t="shared" si="284"/>
        <v>0</v>
      </c>
      <c r="AS1140" s="245">
        <f t="shared" si="285"/>
        <v>0</v>
      </c>
      <c r="AY1140" s="160"/>
      <c r="AZ1140" s="160"/>
      <c r="BK1140" s="2"/>
      <c r="BL1140" s="2"/>
      <c r="BM1140" s="2"/>
      <c r="BN1140" s="2"/>
      <c r="BO1140" s="2"/>
      <c r="BP1140" s="2"/>
      <c r="BQ1140" s="2"/>
      <c r="BR1140" s="2"/>
      <c r="BS1140" s="2"/>
      <c r="BT1140" s="2"/>
      <c r="BU1140" s="2"/>
      <c r="BV1140" s="2"/>
      <c r="BW1140" s="2"/>
      <c r="BX1140" s="2"/>
      <c r="BY1140" s="2"/>
      <c r="BZ1140" s="2"/>
      <c r="CA1140" s="2"/>
      <c r="CI1140"/>
      <c r="CJ1140"/>
      <c r="CK1140"/>
      <c r="CL1140"/>
      <c r="CM1140"/>
      <c r="CN1140"/>
      <c r="CO1140"/>
      <c r="CP1140"/>
      <c r="CQ1140"/>
      <c r="CR1140"/>
      <c r="CS1140"/>
      <c r="CT1140"/>
      <c r="CU1140"/>
      <c r="CV1140"/>
      <c r="CW1140"/>
      <c r="CX1140"/>
    </row>
    <row r="1141" spans="2:102" x14ac:dyDescent="0.35">
      <c r="B1141" s="70" t="str">
        <f t="shared" ref="B1141:F1141" si="353">B134</f>
        <v/>
      </c>
      <c r="C1141" s="166" t="str">
        <f t="shared" si="353"/>
        <v/>
      </c>
      <c r="D1141" s="273" t="str">
        <f t="shared" si="353"/>
        <v/>
      </c>
      <c r="E1141" s="273">
        <f t="shared" si="353"/>
        <v>45016</v>
      </c>
      <c r="F1141" s="273">
        <f t="shared" si="353"/>
        <v>0</v>
      </c>
      <c r="G1141" s="98">
        <f t="shared" si="277"/>
        <v>0</v>
      </c>
      <c r="H1141" s="242">
        <f>IF(G1141=0,0,SUMIFS('Sch A. Input'!$H132:$CJ132,'Sch A. Input'!$H$14:$CJ$14,"Recurring",'Sch A. Input'!$H$13:$CJ$13,"&lt;="&amp;$O$1020,'Sch A. Input'!$H$13:$CJ$13,"&lt;="&amp;$L$11))</f>
        <v>0</v>
      </c>
      <c r="I1141" s="242">
        <f>IF(G1141=0,0,SUMIFS('Sch A. Input'!$H132:$CJ132,'Sch A. Input'!$H$14:$CJ$14,"One-time",'Sch A. Input'!$H$13:$CJ$13,"&lt;="&amp;$O$1020,'Sch A. Input'!$H$13:$CJ$13,"&lt;="&amp;$L$11))</f>
        <v>0</v>
      </c>
      <c r="J1141" s="283">
        <f t="shared" si="288"/>
        <v>0</v>
      </c>
      <c r="K1141" s="242">
        <f t="shared" si="289"/>
        <v>0</v>
      </c>
      <c r="L1141" s="242">
        <f t="shared" si="290"/>
        <v>0</v>
      </c>
      <c r="M1141" s="276">
        <f t="shared" si="183"/>
        <v>0</v>
      </c>
      <c r="N1141" s="281">
        <f t="shared" si="278"/>
        <v>0</v>
      </c>
      <c r="O1141" s="245">
        <f t="shared" si="279"/>
        <v>0</v>
      </c>
      <c r="P1141" s="248"/>
      <c r="Q1141" s="285">
        <f t="shared" si="291"/>
        <v>0</v>
      </c>
      <c r="R1141" s="242">
        <f>IF(Q1141=0,0,SUMIFS('Sch A. Input'!$H132:$CJ132,'Sch A. Input'!$H$14:$CJ$14,"Recurring",'Sch A. Input'!$H$13:$CJ$13,"&lt;="&amp;$L$11,'Sch A. Input'!$H$13:$CJ$13,"&lt;="&amp;$Y$1020,'Sch A. Input'!$H$13:$CJ$13,"&gt;"&amp;$O$1020))</f>
        <v>0</v>
      </c>
      <c r="S1141" s="242">
        <f>IF(Q1141=0,0,SUMIFS('Sch A. Input'!$H132:$CJ132,'Sch A. Input'!$H$14:$CJ$14,"One-time",'Sch A. Input'!$H$13:$CJ$13,"&lt;="&amp;$L$11,'Sch A. Input'!$H$13:$CJ$13,"&lt;="&amp;$Y$1020,'Sch A. Input'!$H$13:$CJ$13,"&gt;"&amp;$O$1020))</f>
        <v>0</v>
      </c>
      <c r="T1141" s="283">
        <f t="shared" si="292"/>
        <v>0</v>
      </c>
      <c r="U1141" s="242">
        <f t="shared" si="293"/>
        <v>0</v>
      </c>
      <c r="V1141" s="242">
        <f t="shared" si="294"/>
        <v>0</v>
      </c>
      <c r="W1141" s="276">
        <f t="shared" si="188"/>
        <v>0</v>
      </c>
      <c r="X1141" s="281">
        <f t="shared" si="280"/>
        <v>0</v>
      </c>
      <c r="Y1141" s="245">
        <f t="shared" si="281"/>
        <v>0</v>
      </c>
      <c r="Z1141" s="248"/>
      <c r="AA1141" s="285">
        <f t="shared" si="295"/>
        <v>0</v>
      </c>
      <c r="AB1141" s="242">
        <f>IF(AA1141=0,0,SUMIFS('Sch A. Input'!$H132:$CJ132,'Sch A. Input'!$H$14:$CJ$14,"Recurring",'Sch A. Input'!$H$13:$CJ$13,"&lt;="&amp;$L$11,'Sch A. Input'!$H$13:$CJ$13,"&lt;="&amp;$AI$1020,'Sch A. Input'!$H$13:$CJ$13,"&gt;"&amp;$Y$1020))</f>
        <v>0</v>
      </c>
      <c r="AC1141" s="242">
        <f>IF(AA1141=0,0,SUMIFS('Sch A. Input'!$H132:$CJ132,'Sch A. Input'!$H$14:$CJ$14,"One-time",'Sch A. Input'!$H$13:$CJ$13,"&lt;="&amp;$L$11,'Sch A. Input'!$H$13:$CJ$13,"&lt;="&amp;$AI$1020,'Sch A. Input'!$H$13:$CJ$13,"&gt;"&amp;$Y$1020))</f>
        <v>0</v>
      </c>
      <c r="AD1141" s="283">
        <f t="shared" si="296"/>
        <v>0</v>
      </c>
      <c r="AE1141" s="242">
        <f t="shared" si="297"/>
        <v>0</v>
      </c>
      <c r="AF1141" s="242">
        <f t="shared" si="298"/>
        <v>0</v>
      </c>
      <c r="AG1141" s="276">
        <f t="shared" si="193"/>
        <v>0</v>
      </c>
      <c r="AH1141" s="281">
        <f t="shared" si="282"/>
        <v>0</v>
      </c>
      <c r="AI1141" s="245">
        <f t="shared" si="283"/>
        <v>0</v>
      </c>
      <c r="AK1141" s="285">
        <f t="shared" si="299"/>
        <v>0</v>
      </c>
      <c r="AL1141" s="242">
        <f>IF(AK1141=0,0,SUMIFS('Sch A. Input'!$H132:$CJ132,'Sch A. Input'!$H$14:$CJ$14,"Recurring",'Sch A. Input'!$H$13:$CJ$13,"&lt;="&amp;$L$11,'Sch A. Input'!$H$13:$CJ$13,"&lt;="&amp;$AS$1020,'Sch A. Input'!$H$13:$CJ$13,"&gt;"&amp;$AI$1020))</f>
        <v>0</v>
      </c>
      <c r="AM1141" s="242">
        <f>IF(AK1141=0,0,SUMIFS('Sch A. Input'!$H132:$CJ132,'Sch A. Input'!$H$14:$CJ$14,"One-time",'Sch A. Input'!$H$13:$CJ$13,"&lt;="&amp;$L$11,'Sch A. Input'!$H$13:$CJ$13,"&lt;="&amp;$AS$1020,'Sch A. Input'!$H$13:$CJ$13,"&gt;"&amp;$AI$1020))</f>
        <v>0</v>
      </c>
      <c r="AN1141" s="283">
        <f t="shared" si="300"/>
        <v>0</v>
      </c>
      <c r="AO1141" s="242">
        <f t="shared" si="301"/>
        <v>0</v>
      </c>
      <c r="AP1141" s="242">
        <f t="shared" si="302"/>
        <v>0</v>
      </c>
      <c r="AQ1141" s="276">
        <f t="shared" si="198"/>
        <v>0</v>
      </c>
      <c r="AR1141" s="281">
        <f t="shared" si="284"/>
        <v>0</v>
      </c>
      <c r="AS1141" s="245">
        <f t="shared" si="285"/>
        <v>0</v>
      </c>
      <c r="AY1141" s="160"/>
      <c r="AZ1141" s="160"/>
      <c r="BK1141" s="2"/>
      <c r="BL1141" s="2"/>
      <c r="BM1141" s="2"/>
      <c r="BN1141" s="2"/>
      <c r="BO1141" s="2"/>
      <c r="BP1141" s="2"/>
      <c r="BQ1141" s="2"/>
      <c r="BR1141" s="2"/>
      <c r="BS1141" s="2"/>
      <c r="BT1141" s="2"/>
      <c r="BU1141" s="2"/>
      <c r="BV1141" s="2"/>
      <c r="BW1141" s="2"/>
      <c r="BX1141" s="2"/>
      <c r="BY1141" s="2"/>
      <c r="BZ1141" s="2"/>
      <c r="CA1141" s="2"/>
      <c r="CI1141"/>
      <c r="CJ1141"/>
      <c r="CK1141"/>
      <c r="CL1141"/>
      <c r="CM1141"/>
      <c r="CN1141"/>
      <c r="CO1141"/>
      <c r="CP1141"/>
      <c r="CQ1141"/>
      <c r="CR1141"/>
      <c r="CS1141"/>
      <c r="CT1141"/>
      <c r="CU1141"/>
      <c r="CV1141"/>
      <c r="CW1141"/>
      <c r="CX1141"/>
    </row>
    <row r="1142" spans="2:102" x14ac:dyDescent="0.35">
      <c r="B1142" s="70" t="str">
        <f t="shared" ref="B1142:F1142" si="354">B135</f>
        <v/>
      </c>
      <c r="C1142" s="166" t="str">
        <f t="shared" si="354"/>
        <v/>
      </c>
      <c r="D1142" s="273" t="str">
        <f t="shared" si="354"/>
        <v/>
      </c>
      <c r="E1142" s="273">
        <f t="shared" si="354"/>
        <v>45016</v>
      </c>
      <c r="F1142" s="273">
        <f t="shared" si="354"/>
        <v>0</v>
      </c>
      <c r="G1142" s="98">
        <f t="shared" si="277"/>
        <v>0</v>
      </c>
      <c r="H1142" s="242">
        <f>IF(G1142=0,0,SUMIFS('Sch A. Input'!$H133:$CJ133,'Sch A. Input'!$H$14:$CJ$14,"Recurring",'Sch A. Input'!$H$13:$CJ$13,"&lt;="&amp;$O$1020,'Sch A. Input'!$H$13:$CJ$13,"&lt;="&amp;$L$11))</f>
        <v>0</v>
      </c>
      <c r="I1142" s="242">
        <f>IF(G1142=0,0,SUMIFS('Sch A. Input'!$H133:$CJ133,'Sch A. Input'!$H$14:$CJ$14,"One-time",'Sch A. Input'!$H$13:$CJ$13,"&lt;="&amp;$O$1020,'Sch A. Input'!$H$13:$CJ$13,"&lt;="&amp;$L$11))</f>
        <v>0</v>
      </c>
      <c r="J1142" s="283">
        <f t="shared" si="288"/>
        <v>0</v>
      </c>
      <c r="K1142" s="242">
        <f t="shared" si="289"/>
        <v>0</v>
      </c>
      <c r="L1142" s="242">
        <f t="shared" si="290"/>
        <v>0</v>
      </c>
      <c r="M1142" s="276">
        <f t="shared" si="183"/>
        <v>0</v>
      </c>
      <c r="N1142" s="281">
        <f t="shared" si="278"/>
        <v>0</v>
      </c>
      <c r="O1142" s="245">
        <f t="shared" si="279"/>
        <v>0</v>
      </c>
      <c r="P1142" s="248"/>
      <c r="Q1142" s="285">
        <f t="shared" si="291"/>
        <v>0</v>
      </c>
      <c r="R1142" s="242">
        <f>IF(Q1142=0,0,SUMIFS('Sch A. Input'!$H133:$CJ133,'Sch A. Input'!$H$14:$CJ$14,"Recurring",'Sch A. Input'!$H$13:$CJ$13,"&lt;="&amp;$L$11,'Sch A. Input'!$H$13:$CJ$13,"&lt;="&amp;$Y$1020,'Sch A. Input'!$H$13:$CJ$13,"&gt;"&amp;$O$1020))</f>
        <v>0</v>
      </c>
      <c r="S1142" s="242">
        <f>IF(Q1142=0,0,SUMIFS('Sch A. Input'!$H133:$CJ133,'Sch A. Input'!$H$14:$CJ$14,"One-time",'Sch A. Input'!$H$13:$CJ$13,"&lt;="&amp;$L$11,'Sch A. Input'!$H$13:$CJ$13,"&lt;="&amp;$Y$1020,'Sch A. Input'!$H$13:$CJ$13,"&gt;"&amp;$O$1020))</f>
        <v>0</v>
      </c>
      <c r="T1142" s="283">
        <f t="shared" si="292"/>
        <v>0</v>
      </c>
      <c r="U1142" s="242">
        <f t="shared" si="293"/>
        <v>0</v>
      </c>
      <c r="V1142" s="242">
        <f t="shared" si="294"/>
        <v>0</v>
      </c>
      <c r="W1142" s="276">
        <f t="shared" si="188"/>
        <v>0</v>
      </c>
      <c r="X1142" s="281">
        <f t="shared" si="280"/>
        <v>0</v>
      </c>
      <c r="Y1142" s="245">
        <f t="shared" si="281"/>
        <v>0</v>
      </c>
      <c r="Z1142" s="248"/>
      <c r="AA1142" s="285">
        <f t="shared" si="295"/>
        <v>0</v>
      </c>
      <c r="AB1142" s="242">
        <f>IF(AA1142=0,0,SUMIFS('Sch A. Input'!$H133:$CJ133,'Sch A. Input'!$H$14:$CJ$14,"Recurring",'Sch A. Input'!$H$13:$CJ$13,"&lt;="&amp;$L$11,'Sch A. Input'!$H$13:$CJ$13,"&lt;="&amp;$AI$1020,'Sch A. Input'!$H$13:$CJ$13,"&gt;"&amp;$Y$1020))</f>
        <v>0</v>
      </c>
      <c r="AC1142" s="242">
        <f>IF(AA1142=0,0,SUMIFS('Sch A. Input'!$H133:$CJ133,'Sch A. Input'!$H$14:$CJ$14,"One-time",'Sch A. Input'!$H$13:$CJ$13,"&lt;="&amp;$L$11,'Sch A. Input'!$H$13:$CJ$13,"&lt;="&amp;$AI$1020,'Sch A. Input'!$H$13:$CJ$13,"&gt;"&amp;$Y$1020))</f>
        <v>0</v>
      </c>
      <c r="AD1142" s="283">
        <f t="shared" si="296"/>
        <v>0</v>
      </c>
      <c r="AE1142" s="242">
        <f t="shared" si="297"/>
        <v>0</v>
      </c>
      <c r="AF1142" s="242">
        <f t="shared" si="298"/>
        <v>0</v>
      </c>
      <c r="AG1142" s="276">
        <f t="shared" si="193"/>
        <v>0</v>
      </c>
      <c r="AH1142" s="281">
        <f t="shared" si="282"/>
        <v>0</v>
      </c>
      <c r="AI1142" s="245">
        <f t="shared" si="283"/>
        <v>0</v>
      </c>
      <c r="AK1142" s="285">
        <f t="shared" si="299"/>
        <v>0</v>
      </c>
      <c r="AL1142" s="242">
        <f>IF(AK1142=0,0,SUMIFS('Sch A. Input'!$H133:$CJ133,'Sch A. Input'!$H$14:$CJ$14,"Recurring",'Sch A. Input'!$H$13:$CJ$13,"&lt;="&amp;$L$11,'Sch A. Input'!$H$13:$CJ$13,"&lt;="&amp;$AS$1020,'Sch A. Input'!$H$13:$CJ$13,"&gt;"&amp;$AI$1020))</f>
        <v>0</v>
      </c>
      <c r="AM1142" s="242">
        <f>IF(AK1142=0,0,SUMIFS('Sch A. Input'!$H133:$CJ133,'Sch A. Input'!$H$14:$CJ$14,"One-time",'Sch A. Input'!$H$13:$CJ$13,"&lt;="&amp;$L$11,'Sch A. Input'!$H$13:$CJ$13,"&lt;="&amp;$AS$1020,'Sch A. Input'!$H$13:$CJ$13,"&gt;"&amp;$AI$1020))</f>
        <v>0</v>
      </c>
      <c r="AN1142" s="283">
        <f t="shared" si="300"/>
        <v>0</v>
      </c>
      <c r="AO1142" s="242">
        <f t="shared" si="301"/>
        <v>0</v>
      </c>
      <c r="AP1142" s="242">
        <f t="shared" si="302"/>
        <v>0</v>
      </c>
      <c r="AQ1142" s="276">
        <f t="shared" si="198"/>
        <v>0</v>
      </c>
      <c r="AR1142" s="281">
        <f t="shared" si="284"/>
        <v>0</v>
      </c>
      <c r="AS1142" s="245">
        <f t="shared" si="285"/>
        <v>0</v>
      </c>
      <c r="AY1142" s="160"/>
      <c r="AZ1142" s="160"/>
      <c r="BK1142" s="2"/>
      <c r="BL1142" s="2"/>
      <c r="BM1142" s="2"/>
      <c r="BN1142" s="2"/>
      <c r="BO1142" s="2"/>
      <c r="BP1142" s="2"/>
      <c r="BQ1142" s="2"/>
      <c r="BR1142" s="2"/>
      <c r="BS1142" s="2"/>
      <c r="BT1142" s="2"/>
      <c r="BU1142" s="2"/>
      <c r="BV1142" s="2"/>
      <c r="BW1142" s="2"/>
      <c r="BX1142" s="2"/>
      <c r="BY1142" s="2"/>
      <c r="BZ1142" s="2"/>
      <c r="CA1142" s="2"/>
      <c r="CI1142"/>
      <c r="CJ1142"/>
      <c r="CK1142"/>
      <c r="CL1142"/>
      <c r="CM1142"/>
      <c r="CN1142"/>
      <c r="CO1142"/>
      <c r="CP1142"/>
      <c r="CQ1142"/>
      <c r="CR1142"/>
      <c r="CS1142"/>
      <c r="CT1142"/>
      <c r="CU1142"/>
      <c r="CV1142"/>
      <c r="CW1142"/>
      <c r="CX1142"/>
    </row>
    <row r="1143" spans="2:102" x14ac:dyDescent="0.35">
      <c r="B1143" s="70" t="str">
        <f t="shared" ref="B1143:F1143" si="355">B136</f>
        <v/>
      </c>
      <c r="C1143" s="166" t="str">
        <f t="shared" si="355"/>
        <v/>
      </c>
      <c r="D1143" s="273" t="str">
        <f t="shared" si="355"/>
        <v/>
      </c>
      <c r="E1143" s="273">
        <f t="shared" si="355"/>
        <v>45016</v>
      </c>
      <c r="F1143" s="273">
        <f t="shared" si="355"/>
        <v>0</v>
      </c>
      <c r="G1143" s="98">
        <f t="shared" si="277"/>
        <v>0</v>
      </c>
      <c r="H1143" s="242">
        <f>IF(G1143=0,0,SUMIFS('Sch A. Input'!$H134:$CJ134,'Sch A. Input'!$H$14:$CJ$14,"Recurring",'Sch A. Input'!$H$13:$CJ$13,"&lt;="&amp;$O$1020,'Sch A. Input'!$H$13:$CJ$13,"&lt;="&amp;$L$11))</f>
        <v>0</v>
      </c>
      <c r="I1143" s="242">
        <f>IF(G1143=0,0,SUMIFS('Sch A. Input'!$H134:$CJ134,'Sch A. Input'!$H$14:$CJ$14,"One-time",'Sch A. Input'!$H$13:$CJ$13,"&lt;="&amp;$O$1020,'Sch A. Input'!$H$13:$CJ$13,"&lt;="&amp;$L$11))</f>
        <v>0</v>
      </c>
      <c r="J1143" s="283">
        <f t="shared" si="288"/>
        <v>0</v>
      </c>
      <c r="K1143" s="242">
        <f t="shared" si="289"/>
        <v>0</v>
      </c>
      <c r="L1143" s="242">
        <f t="shared" si="290"/>
        <v>0</v>
      </c>
      <c r="M1143" s="276">
        <f t="shared" si="183"/>
        <v>0</v>
      </c>
      <c r="N1143" s="281">
        <f t="shared" si="278"/>
        <v>0</v>
      </c>
      <c r="O1143" s="245">
        <f t="shared" si="279"/>
        <v>0</v>
      </c>
      <c r="P1143" s="248"/>
      <c r="Q1143" s="285">
        <f t="shared" si="291"/>
        <v>0</v>
      </c>
      <c r="R1143" s="242">
        <f>IF(Q1143=0,0,SUMIFS('Sch A. Input'!$H134:$CJ134,'Sch A. Input'!$H$14:$CJ$14,"Recurring",'Sch A. Input'!$H$13:$CJ$13,"&lt;="&amp;$L$11,'Sch A. Input'!$H$13:$CJ$13,"&lt;="&amp;$Y$1020,'Sch A. Input'!$H$13:$CJ$13,"&gt;"&amp;$O$1020))</f>
        <v>0</v>
      </c>
      <c r="S1143" s="242">
        <f>IF(Q1143=0,0,SUMIFS('Sch A. Input'!$H134:$CJ134,'Sch A. Input'!$H$14:$CJ$14,"One-time",'Sch A. Input'!$H$13:$CJ$13,"&lt;="&amp;$L$11,'Sch A. Input'!$H$13:$CJ$13,"&lt;="&amp;$Y$1020,'Sch A. Input'!$H$13:$CJ$13,"&gt;"&amp;$O$1020))</f>
        <v>0</v>
      </c>
      <c r="T1143" s="283">
        <f t="shared" si="292"/>
        <v>0</v>
      </c>
      <c r="U1143" s="242">
        <f t="shared" si="293"/>
        <v>0</v>
      </c>
      <c r="V1143" s="242">
        <f t="shared" si="294"/>
        <v>0</v>
      </c>
      <c r="W1143" s="276">
        <f t="shared" si="188"/>
        <v>0</v>
      </c>
      <c r="X1143" s="281">
        <f t="shared" si="280"/>
        <v>0</v>
      </c>
      <c r="Y1143" s="245">
        <f t="shared" si="281"/>
        <v>0</v>
      </c>
      <c r="Z1143" s="248"/>
      <c r="AA1143" s="285">
        <f t="shared" si="295"/>
        <v>0</v>
      </c>
      <c r="AB1143" s="242">
        <f>IF(AA1143=0,0,SUMIFS('Sch A. Input'!$H134:$CJ134,'Sch A. Input'!$H$14:$CJ$14,"Recurring",'Sch A. Input'!$H$13:$CJ$13,"&lt;="&amp;$L$11,'Sch A. Input'!$H$13:$CJ$13,"&lt;="&amp;$AI$1020,'Sch A. Input'!$H$13:$CJ$13,"&gt;"&amp;$Y$1020))</f>
        <v>0</v>
      </c>
      <c r="AC1143" s="242">
        <f>IF(AA1143=0,0,SUMIFS('Sch A. Input'!$H134:$CJ134,'Sch A. Input'!$H$14:$CJ$14,"One-time",'Sch A. Input'!$H$13:$CJ$13,"&lt;="&amp;$L$11,'Sch A. Input'!$H$13:$CJ$13,"&lt;="&amp;$AI$1020,'Sch A. Input'!$H$13:$CJ$13,"&gt;"&amp;$Y$1020))</f>
        <v>0</v>
      </c>
      <c r="AD1143" s="283">
        <f t="shared" si="296"/>
        <v>0</v>
      </c>
      <c r="AE1143" s="242">
        <f t="shared" si="297"/>
        <v>0</v>
      </c>
      <c r="AF1143" s="242">
        <f t="shared" si="298"/>
        <v>0</v>
      </c>
      <c r="AG1143" s="276">
        <f t="shared" si="193"/>
        <v>0</v>
      </c>
      <c r="AH1143" s="281">
        <f t="shared" si="282"/>
        <v>0</v>
      </c>
      <c r="AI1143" s="245">
        <f t="shared" si="283"/>
        <v>0</v>
      </c>
      <c r="AK1143" s="285">
        <f t="shared" si="299"/>
        <v>0</v>
      </c>
      <c r="AL1143" s="242">
        <f>IF(AK1143=0,0,SUMIFS('Sch A. Input'!$H134:$CJ134,'Sch A. Input'!$H$14:$CJ$14,"Recurring",'Sch A. Input'!$H$13:$CJ$13,"&lt;="&amp;$L$11,'Sch A. Input'!$H$13:$CJ$13,"&lt;="&amp;$AS$1020,'Sch A. Input'!$H$13:$CJ$13,"&gt;"&amp;$AI$1020))</f>
        <v>0</v>
      </c>
      <c r="AM1143" s="242">
        <f>IF(AK1143=0,0,SUMIFS('Sch A. Input'!$H134:$CJ134,'Sch A. Input'!$H$14:$CJ$14,"One-time",'Sch A. Input'!$H$13:$CJ$13,"&lt;="&amp;$L$11,'Sch A. Input'!$H$13:$CJ$13,"&lt;="&amp;$AS$1020,'Sch A. Input'!$H$13:$CJ$13,"&gt;"&amp;$AI$1020))</f>
        <v>0</v>
      </c>
      <c r="AN1143" s="283">
        <f t="shared" si="300"/>
        <v>0</v>
      </c>
      <c r="AO1143" s="242">
        <f t="shared" si="301"/>
        <v>0</v>
      </c>
      <c r="AP1143" s="242">
        <f t="shared" si="302"/>
        <v>0</v>
      </c>
      <c r="AQ1143" s="276">
        <f t="shared" si="198"/>
        <v>0</v>
      </c>
      <c r="AR1143" s="281">
        <f t="shared" si="284"/>
        <v>0</v>
      </c>
      <c r="AS1143" s="245">
        <f t="shared" si="285"/>
        <v>0</v>
      </c>
      <c r="AY1143" s="160"/>
      <c r="AZ1143" s="160"/>
      <c r="BK1143" s="2"/>
      <c r="BL1143" s="2"/>
      <c r="BM1143" s="2"/>
      <c r="BN1143" s="2"/>
      <c r="BO1143" s="2"/>
      <c r="BP1143" s="2"/>
      <c r="BQ1143" s="2"/>
      <c r="BR1143" s="2"/>
      <c r="BS1143" s="2"/>
      <c r="BT1143" s="2"/>
      <c r="BU1143" s="2"/>
      <c r="BV1143" s="2"/>
      <c r="BW1143" s="2"/>
      <c r="BX1143" s="2"/>
      <c r="BY1143" s="2"/>
      <c r="BZ1143" s="2"/>
      <c r="CA1143" s="2"/>
      <c r="CI1143"/>
      <c r="CJ1143"/>
      <c r="CK1143"/>
      <c r="CL1143"/>
      <c r="CM1143"/>
      <c r="CN1143"/>
      <c r="CO1143"/>
      <c r="CP1143"/>
      <c r="CQ1143"/>
      <c r="CR1143"/>
      <c r="CS1143"/>
      <c r="CT1143"/>
      <c r="CU1143"/>
      <c r="CV1143"/>
      <c r="CW1143"/>
      <c r="CX1143"/>
    </row>
    <row r="1144" spans="2:102" x14ac:dyDescent="0.35">
      <c r="B1144" s="70" t="str">
        <f t="shared" ref="B1144:F1144" si="356">B137</f>
        <v/>
      </c>
      <c r="C1144" s="166" t="str">
        <f t="shared" si="356"/>
        <v/>
      </c>
      <c r="D1144" s="273" t="str">
        <f t="shared" si="356"/>
        <v/>
      </c>
      <c r="E1144" s="273">
        <f t="shared" si="356"/>
        <v>45016</v>
      </c>
      <c r="F1144" s="273">
        <f t="shared" si="356"/>
        <v>0</v>
      </c>
      <c r="G1144" s="98">
        <f t="shared" si="277"/>
        <v>0</v>
      </c>
      <c r="H1144" s="242">
        <f>IF(G1144=0,0,SUMIFS('Sch A. Input'!$H135:$CJ135,'Sch A. Input'!$H$14:$CJ$14,"Recurring",'Sch A. Input'!$H$13:$CJ$13,"&lt;="&amp;$O$1020,'Sch A. Input'!$H$13:$CJ$13,"&lt;="&amp;$L$11))</f>
        <v>0</v>
      </c>
      <c r="I1144" s="242">
        <f>IF(G1144=0,0,SUMIFS('Sch A. Input'!$H135:$CJ135,'Sch A. Input'!$H$14:$CJ$14,"One-time",'Sch A. Input'!$H$13:$CJ$13,"&lt;="&amp;$O$1020,'Sch A. Input'!$H$13:$CJ$13,"&lt;="&amp;$L$11))</f>
        <v>0</v>
      </c>
      <c r="J1144" s="283">
        <f t="shared" si="288"/>
        <v>0</v>
      </c>
      <c r="K1144" s="242">
        <f t="shared" si="289"/>
        <v>0</v>
      </c>
      <c r="L1144" s="242">
        <f t="shared" si="290"/>
        <v>0</v>
      </c>
      <c r="M1144" s="276">
        <f t="shared" si="183"/>
        <v>0</v>
      </c>
      <c r="N1144" s="281">
        <f t="shared" si="278"/>
        <v>0</v>
      </c>
      <c r="O1144" s="245">
        <f t="shared" si="279"/>
        <v>0</v>
      </c>
      <c r="P1144" s="248"/>
      <c r="Q1144" s="285">
        <f t="shared" si="291"/>
        <v>0</v>
      </c>
      <c r="R1144" s="242">
        <f>IF(Q1144=0,0,SUMIFS('Sch A. Input'!$H135:$CJ135,'Sch A. Input'!$H$14:$CJ$14,"Recurring",'Sch A. Input'!$H$13:$CJ$13,"&lt;="&amp;$L$11,'Sch A. Input'!$H$13:$CJ$13,"&lt;="&amp;$Y$1020,'Sch A. Input'!$H$13:$CJ$13,"&gt;"&amp;$O$1020))</f>
        <v>0</v>
      </c>
      <c r="S1144" s="242">
        <f>IF(Q1144=0,0,SUMIFS('Sch A. Input'!$H135:$CJ135,'Sch A. Input'!$H$14:$CJ$14,"One-time",'Sch A. Input'!$H$13:$CJ$13,"&lt;="&amp;$L$11,'Sch A. Input'!$H$13:$CJ$13,"&lt;="&amp;$Y$1020,'Sch A. Input'!$H$13:$CJ$13,"&gt;"&amp;$O$1020))</f>
        <v>0</v>
      </c>
      <c r="T1144" s="283">
        <f t="shared" si="292"/>
        <v>0</v>
      </c>
      <c r="U1144" s="242">
        <f t="shared" si="293"/>
        <v>0</v>
      </c>
      <c r="V1144" s="242">
        <f t="shared" si="294"/>
        <v>0</v>
      </c>
      <c r="W1144" s="276">
        <f t="shared" si="188"/>
        <v>0</v>
      </c>
      <c r="X1144" s="281">
        <f t="shared" si="280"/>
        <v>0</v>
      </c>
      <c r="Y1144" s="245">
        <f t="shared" si="281"/>
        <v>0</v>
      </c>
      <c r="Z1144" s="248"/>
      <c r="AA1144" s="285">
        <f t="shared" si="295"/>
        <v>0</v>
      </c>
      <c r="AB1144" s="242">
        <f>IF(AA1144=0,0,SUMIFS('Sch A. Input'!$H135:$CJ135,'Sch A. Input'!$H$14:$CJ$14,"Recurring",'Sch A. Input'!$H$13:$CJ$13,"&lt;="&amp;$L$11,'Sch A. Input'!$H$13:$CJ$13,"&lt;="&amp;$AI$1020,'Sch A. Input'!$H$13:$CJ$13,"&gt;"&amp;$Y$1020))</f>
        <v>0</v>
      </c>
      <c r="AC1144" s="242">
        <f>IF(AA1144=0,0,SUMIFS('Sch A. Input'!$H135:$CJ135,'Sch A. Input'!$H$14:$CJ$14,"One-time",'Sch A. Input'!$H$13:$CJ$13,"&lt;="&amp;$L$11,'Sch A. Input'!$H$13:$CJ$13,"&lt;="&amp;$AI$1020,'Sch A. Input'!$H$13:$CJ$13,"&gt;"&amp;$Y$1020))</f>
        <v>0</v>
      </c>
      <c r="AD1144" s="283">
        <f t="shared" si="296"/>
        <v>0</v>
      </c>
      <c r="AE1144" s="242">
        <f t="shared" si="297"/>
        <v>0</v>
      </c>
      <c r="AF1144" s="242">
        <f t="shared" si="298"/>
        <v>0</v>
      </c>
      <c r="AG1144" s="276">
        <f t="shared" si="193"/>
        <v>0</v>
      </c>
      <c r="AH1144" s="281">
        <f t="shared" si="282"/>
        <v>0</v>
      </c>
      <c r="AI1144" s="245">
        <f t="shared" si="283"/>
        <v>0</v>
      </c>
      <c r="AK1144" s="285">
        <f t="shared" si="299"/>
        <v>0</v>
      </c>
      <c r="AL1144" s="242">
        <f>IF(AK1144=0,0,SUMIFS('Sch A. Input'!$H135:$CJ135,'Sch A. Input'!$H$14:$CJ$14,"Recurring",'Sch A. Input'!$H$13:$CJ$13,"&lt;="&amp;$L$11,'Sch A. Input'!$H$13:$CJ$13,"&lt;="&amp;$AS$1020,'Sch A. Input'!$H$13:$CJ$13,"&gt;"&amp;$AI$1020))</f>
        <v>0</v>
      </c>
      <c r="AM1144" s="242">
        <f>IF(AK1144=0,0,SUMIFS('Sch A. Input'!$H135:$CJ135,'Sch A. Input'!$H$14:$CJ$14,"One-time",'Sch A. Input'!$H$13:$CJ$13,"&lt;="&amp;$L$11,'Sch A. Input'!$H$13:$CJ$13,"&lt;="&amp;$AS$1020,'Sch A. Input'!$H$13:$CJ$13,"&gt;"&amp;$AI$1020))</f>
        <v>0</v>
      </c>
      <c r="AN1144" s="283">
        <f t="shared" si="300"/>
        <v>0</v>
      </c>
      <c r="AO1144" s="242">
        <f t="shared" si="301"/>
        <v>0</v>
      </c>
      <c r="AP1144" s="242">
        <f t="shared" si="302"/>
        <v>0</v>
      </c>
      <c r="AQ1144" s="276">
        <f t="shared" si="198"/>
        <v>0</v>
      </c>
      <c r="AR1144" s="281">
        <f t="shared" si="284"/>
        <v>0</v>
      </c>
      <c r="AS1144" s="245">
        <f t="shared" si="285"/>
        <v>0</v>
      </c>
      <c r="AY1144" s="160"/>
      <c r="AZ1144" s="160"/>
      <c r="BK1144" s="2"/>
      <c r="BL1144" s="2"/>
      <c r="BM1144" s="2"/>
      <c r="BN1144" s="2"/>
      <c r="BO1144" s="2"/>
      <c r="BP1144" s="2"/>
      <c r="BQ1144" s="2"/>
      <c r="BR1144" s="2"/>
      <c r="BS1144" s="2"/>
      <c r="BT1144" s="2"/>
      <c r="BU1144" s="2"/>
      <c r="BV1144" s="2"/>
      <c r="BW1144" s="2"/>
      <c r="BX1144" s="2"/>
      <c r="BY1144" s="2"/>
      <c r="BZ1144" s="2"/>
      <c r="CA1144" s="2"/>
      <c r="CI1144"/>
      <c r="CJ1144"/>
      <c r="CK1144"/>
      <c r="CL1144"/>
      <c r="CM1144"/>
      <c r="CN1144"/>
      <c r="CO1144"/>
      <c r="CP1144"/>
      <c r="CQ1144"/>
      <c r="CR1144"/>
      <c r="CS1144"/>
      <c r="CT1144"/>
      <c r="CU1144"/>
      <c r="CV1144"/>
      <c r="CW1144"/>
      <c r="CX1144"/>
    </row>
    <row r="1145" spans="2:102" x14ac:dyDescent="0.35">
      <c r="B1145" s="70" t="str">
        <f t="shared" ref="B1145:F1145" si="357">B138</f>
        <v/>
      </c>
      <c r="C1145" s="166" t="str">
        <f t="shared" si="357"/>
        <v/>
      </c>
      <c r="D1145" s="273" t="str">
        <f t="shared" si="357"/>
        <v/>
      </c>
      <c r="E1145" s="273">
        <f t="shared" si="357"/>
        <v>45016</v>
      </c>
      <c r="F1145" s="273">
        <f t="shared" si="357"/>
        <v>0</v>
      </c>
      <c r="G1145" s="98">
        <f t="shared" si="277"/>
        <v>0</v>
      </c>
      <c r="H1145" s="242">
        <f>IF(G1145=0,0,SUMIFS('Sch A. Input'!$H136:$CJ136,'Sch A. Input'!$H$14:$CJ$14,"Recurring",'Sch A. Input'!$H$13:$CJ$13,"&lt;="&amp;$O$1020,'Sch A. Input'!$H$13:$CJ$13,"&lt;="&amp;$L$11))</f>
        <v>0</v>
      </c>
      <c r="I1145" s="242">
        <f>IF(G1145=0,0,SUMIFS('Sch A. Input'!$H136:$CJ136,'Sch A. Input'!$H$14:$CJ$14,"One-time",'Sch A. Input'!$H$13:$CJ$13,"&lt;="&amp;$O$1020,'Sch A. Input'!$H$13:$CJ$13,"&lt;="&amp;$L$11))</f>
        <v>0</v>
      </c>
      <c r="J1145" s="283">
        <f t="shared" si="288"/>
        <v>0</v>
      </c>
      <c r="K1145" s="242">
        <f t="shared" si="289"/>
        <v>0</v>
      </c>
      <c r="L1145" s="242">
        <f t="shared" si="290"/>
        <v>0</v>
      </c>
      <c r="M1145" s="276">
        <f t="shared" si="183"/>
        <v>0</v>
      </c>
      <c r="N1145" s="281">
        <f t="shared" si="278"/>
        <v>0</v>
      </c>
      <c r="O1145" s="245">
        <f t="shared" si="279"/>
        <v>0</v>
      </c>
      <c r="P1145" s="248"/>
      <c r="Q1145" s="285">
        <f t="shared" si="291"/>
        <v>0</v>
      </c>
      <c r="R1145" s="242">
        <f>IF(Q1145=0,0,SUMIFS('Sch A. Input'!$H136:$CJ136,'Sch A. Input'!$H$14:$CJ$14,"Recurring",'Sch A. Input'!$H$13:$CJ$13,"&lt;="&amp;$L$11,'Sch A. Input'!$H$13:$CJ$13,"&lt;="&amp;$Y$1020,'Sch A. Input'!$H$13:$CJ$13,"&gt;"&amp;$O$1020))</f>
        <v>0</v>
      </c>
      <c r="S1145" s="242">
        <f>IF(Q1145=0,0,SUMIFS('Sch A. Input'!$H136:$CJ136,'Sch A. Input'!$H$14:$CJ$14,"One-time",'Sch A. Input'!$H$13:$CJ$13,"&lt;="&amp;$L$11,'Sch A. Input'!$H$13:$CJ$13,"&lt;="&amp;$Y$1020,'Sch A. Input'!$H$13:$CJ$13,"&gt;"&amp;$O$1020))</f>
        <v>0</v>
      </c>
      <c r="T1145" s="283">
        <f t="shared" si="292"/>
        <v>0</v>
      </c>
      <c r="U1145" s="242">
        <f t="shared" si="293"/>
        <v>0</v>
      </c>
      <c r="V1145" s="242">
        <f t="shared" si="294"/>
        <v>0</v>
      </c>
      <c r="W1145" s="276">
        <f t="shared" si="188"/>
        <v>0</v>
      </c>
      <c r="X1145" s="281">
        <f t="shared" si="280"/>
        <v>0</v>
      </c>
      <c r="Y1145" s="245">
        <f t="shared" si="281"/>
        <v>0</v>
      </c>
      <c r="Z1145" s="248"/>
      <c r="AA1145" s="285">
        <f t="shared" si="295"/>
        <v>0</v>
      </c>
      <c r="AB1145" s="242">
        <f>IF(AA1145=0,0,SUMIFS('Sch A. Input'!$H136:$CJ136,'Sch A. Input'!$H$14:$CJ$14,"Recurring",'Sch A. Input'!$H$13:$CJ$13,"&lt;="&amp;$L$11,'Sch A. Input'!$H$13:$CJ$13,"&lt;="&amp;$AI$1020,'Sch A. Input'!$H$13:$CJ$13,"&gt;"&amp;$Y$1020))</f>
        <v>0</v>
      </c>
      <c r="AC1145" s="242">
        <f>IF(AA1145=0,0,SUMIFS('Sch A. Input'!$H136:$CJ136,'Sch A. Input'!$H$14:$CJ$14,"One-time",'Sch A. Input'!$H$13:$CJ$13,"&lt;="&amp;$L$11,'Sch A. Input'!$H$13:$CJ$13,"&lt;="&amp;$AI$1020,'Sch A. Input'!$H$13:$CJ$13,"&gt;"&amp;$Y$1020))</f>
        <v>0</v>
      </c>
      <c r="AD1145" s="283">
        <f t="shared" si="296"/>
        <v>0</v>
      </c>
      <c r="AE1145" s="242">
        <f t="shared" si="297"/>
        <v>0</v>
      </c>
      <c r="AF1145" s="242">
        <f t="shared" si="298"/>
        <v>0</v>
      </c>
      <c r="AG1145" s="276">
        <f t="shared" si="193"/>
        <v>0</v>
      </c>
      <c r="AH1145" s="281">
        <f t="shared" si="282"/>
        <v>0</v>
      </c>
      <c r="AI1145" s="245">
        <f t="shared" si="283"/>
        <v>0</v>
      </c>
      <c r="AK1145" s="285">
        <f t="shared" si="299"/>
        <v>0</v>
      </c>
      <c r="AL1145" s="242">
        <f>IF(AK1145=0,0,SUMIFS('Sch A. Input'!$H136:$CJ136,'Sch A. Input'!$H$14:$CJ$14,"Recurring",'Sch A. Input'!$H$13:$CJ$13,"&lt;="&amp;$L$11,'Sch A. Input'!$H$13:$CJ$13,"&lt;="&amp;$AS$1020,'Sch A. Input'!$H$13:$CJ$13,"&gt;"&amp;$AI$1020))</f>
        <v>0</v>
      </c>
      <c r="AM1145" s="242">
        <f>IF(AK1145=0,0,SUMIFS('Sch A. Input'!$H136:$CJ136,'Sch A. Input'!$H$14:$CJ$14,"One-time",'Sch A. Input'!$H$13:$CJ$13,"&lt;="&amp;$L$11,'Sch A. Input'!$H$13:$CJ$13,"&lt;="&amp;$AS$1020,'Sch A. Input'!$H$13:$CJ$13,"&gt;"&amp;$AI$1020))</f>
        <v>0</v>
      </c>
      <c r="AN1145" s="283">
        <f t="shared" si="300"/>
        <v>0</v>
      </c>
      <c r="AO1145" s="242">
        <f t="shared" si="301"/>
        <v>0</v>
      </c>
      <c r="AP1145" s="242">
        <f t="shared" si="302"/>
        <v>0</v>
      </c>
      <c r="AQ1145" s="276">
        <f t="shared" si="198"/>
        <v>0</v>
      </c>
      <c r="AR1145" s="281">
        <f t="shared" si="284"/>
        <v>0</v>
      </c>
      <c r="AS1145" s="245">
        <f t="shared" si="285"/>
        <v>0</v>
      </c>
      <c r="AY1145" s="160"/>
      <c r="AZ1145" s="160"/>
      <c r="BK1145" s="2"/>
      <c r="BL1145" s="2"/>
      <c r="BM1145" s="2"/>
      <c r="BN1145" s="2"/>
      <c r="BO1145" s="2"/>
      <c r="BP1145" s="2"/>
      <c r="BQ1145" s="2"/>
      <c r="BR1145" s="2"/>
      <c r="BS1145" s="2"/>
      <c r="BT1145" s="2"/>
      <c r="BU1145" s="2"/>
      <c r="BV1145" s="2"/>
      <c r="BW1145" s="2"/>
      <c r="BX1145" s="2"/>
      <c r="BY1145" s="2"/>
      <c r="BZ1145" s="2"/>
      <c r="CA1145" s="2"/>
      <c r="CI1145"/>
      <c r="CJ1145"/>
      <c r="CK1145"/>
      <c r="CL1145"/>
      <c r="CM1145"/>
      <c r="CN1145"/>
      <c r="CO1145"/>
      <c r="CP1145"/>
      <c r="CQ1145"/>
      <c r="CR1145"/>
      <c r="CS1145"/>
      <c r="CT1145"/>
      <c r="CU1145"/>
      <c r="CV1145"/>
      <c r="CW1145"/>
      <c r="CX1145"/>
    </row>
    <row r="1146" spans="2:102" x14ac:dyDescent="0.35">
      <c r="B1146" s="70" t="str">
        <f t="shared" ref="B1146:F1146" si="358">B139</f>
        <v/>
      </c>
      <c r="C1146" s="166" t="str">
        <f t="shared" si="358"/>
        <v/>
      </c>
      <c r="D1146" s="273" t="str">
        <f t="shared" si="358"/>
        <v/>
      </c>
      <c r="E1146" s="273">
        <f t="shared" si="358"/>
        <v>45016</v>
      </c>
      <c r="F1146" s="273">
        <f t="shared" si="358"/>
        <v>0</v>
      </c>
      <c r="G1146" s="98">
        <f t="shared" si="277"/>
        <v>0</v>
      </c>
      <c r="H1146" s="242">
        <f>IF(G1146=0,0,SUMIFS('Sch A. Input'!$H137:$CJ137,'Sch A. Input'!$H$14:$CJ$14,"Recurring",'Sch A. Input'!$H$13:$CJ$13,"&lt;="&amp;$O$1020,'Sch A. Input'!$H$13:$CJ$13,"&lt;="&amp;$L$11))</f>
        <v>0</v>
      </c>
      <c r="I1146" s="242">
        <f>IF(G1146=0,0,SUMIFS('Sch A. Input'!$H137:$CJ137,'Sch A. Input'!$H$14:$CJ$14,"One-time",'Sch A. Input'!$H$13:$CJ$13,"&lt;="&amp;$O$1020,'Sch A. Input'!$H$13:$CJ$13,"&lt;="&amp;$L$11))</f>
        <v>0</v>
      </c>
      <c r="J1146" s="283">
        <f t="shared" si="288"/>
        <v>0</v>
      </c>
      <c r="K1146" s="242">
        <f t="shared" si="289"/>
        <v>0</v>
      </c>
      <c r="L1146" s="242">
        <f t="shared" si="290"/>
        <v>0</v>
      </c>
      <c r="M1146" s="276">
        <f t="shared" si="183"/>
        <v>0</v>
      </c>
      <c r="N1146" s="281">
        <f t="shared" si="278"/>
        <v>0</v>
      </c>
      <c r="O1146" s="245">
        <f t="shared" si="279"/>
        <v>0</v>
      </c>
      <c r="P1146" s="248"/>
      <c r="Q1146" s="285">
        <f t="shared" si="291"/>
        <v>0</v>
      </c>
      <c r="R1146" s="242">
        <f>IF(Q1146=0,0,SUMIFS('Sch A. Input'!$H137:$CJ137,'Sch A. Input'!$H$14:$CJ$14,"Recurring",'Sch A. Input'!$H$13:$CJ$13,"&lt;="&amp;$L$11,'Sch A. Input'!$H$13:$CJ$13,"&lt;="&amp;$Y$1020,'Sch A. Input'!$H$13:$CJ$13,"&gt;"&amp;$O$1020))</f>
        <v>0</v>
      </c>
      <c r="S1146" s="242">
        <f>IF(Q1146=0,0,SUMIFS('Sch A. Input'!$H137:$CJ137,'Sch A. Input'!$H$14:$CJ$14,"One-time",'Sch A. Input'!$H$13:$CJ$13,"&lt;="&amp;$L$11,'Sch A. Input'!$H$13:$CJ$13,"&lt;="&amp;$Y$1020,'Sch A. Input'!$H$13:$CJ$13,"&gt;"&amp;$O$1020))</f>
        <v>0</v>
      </c>
      <c r="T1146" s="283">
        <f t="shared" si="292"/>
        <v>0</v>
      </c>
      <c r="U1146" s="242">
        <f t="shared" si="293"/>
        <v>0</v>
      </c>
      <c r="V1146" s="242">
        <f t="shared" si="294"/>
        <v>0</v>
      </c>
      <c r="W1146" s="276">
        <f t="shared" si="188"/>
        <v>0</v>
      </c>
      <c r="X1146" s="281">
        <f t="shared" si="280"/>
        <v>0</v>
      </c>
      <c r="Y1146" s="245">
        <f t="shared" si="281"/>
        <v>0</v>
      </c>
      <c r="Z1146" s="248"/>
      <c r="AA1146" s="285">
        <f t="shared" si="295"/>
        <v>0</v>
      </c>
      <c r="AB1146" s="242">
        <f>IF(AA1146=0,0,SUMIFS('Sch A. Input'!$H137:$CJ137,'Sch A. Input'!$H$14:$CJ$14,"Recurring",'Sch A. Input'!$H$13:$CJ$13,"&lt;="&amp;$L$11,'Sch A. Input'!$H$13:$CJ$13,"&lt;="&amp;$AI$1020,'Sch A. Input'!$H$13:$CJ$13,"&gt;"&amp;$Y$1020))</f>
        <v>0</v>
      </c>
      <c r="AC1146" s="242">
        <f>IF(AA1146=0,0,SUMIFS('Sch A. Input'!$H137:$CJ137,'Sch A. Input'!$H$14:$CJ$14,"One-time",'Sch A. Input'!$H$13:$CJ$13,"&lt;="&amp;$L$11,'Sch A. Input'!$H$13:$CJ$13,"&lt;="&amp;$AI$1020,'Sch A. Input'!$H$13:$CJ$13,"&gt;"&amp;$Y$1020))</f>
        <v>0</v>
      </c>
      <c r="AD1146" s="283">
        <f t="shared" si="296"/>
        <v>0</v>
      </c>
      <c r="AE1146" s="242">
        <f t="shared" si="297"/>
        <v>0</v>
      </c>
      <c r="AF1146" s="242">
        <f t="shared" si="298"/>
        <v>0</v>
      </c>
      <c r="AG1146" s="276">
        <f t="shared" si="193"/>
        <v>0</v>
      </c>
      <c r="AH1146" s="281">
        <f t="shared" si="282"/>
        <v>0</v>
      </c>
      <c r="AI1146" s="245">
        <f t="shared" si="283"/>
        <v>0</v>
      </c>
      <c r="AK1146" s="285">
        <f t="shared" si="299"/>
        <v>0</v>
      </c>
      <c r="AL1146" s="242">
        <f>IF(AK1146=0,0,SUMIFS('Sch A. Input'!$H137:$CJ137,'Sch A. Input'!$H$14:$CJ$14,"Recurring",'Sch A. Input'!$H$13:$CJ$13,"&lt;="&amp;$L$11,'Sch A. Input'!$H$13:$CJ$13,"&lt;="&amp;$AS$1020,'Sch A. Input'!$H$13:$CJ$13,"&gt;"&amp;$AI$1020))</f>
        <v>0</v>
      </c>
      <c r="AM1146" s="242">
        <f>IF(AK1146=0,0,SUMIFS('Sch A. Input'!$H137:$CJ137,'Sch A. Input'!$H$14:$CJ$14,"One-time",'Sch A. Input'!$H$13:$CJ$13,"&lt;="&amp;$L$11,'Sch A. Input'!$H$13:$CJ$13,"&lt;="&amp;$AS$1020,'Sch A. Input'!$H$13:$CJ$13,"&gt;"&amp;$AI$1020))</f>
        <v>0</v>
      </c>
      <c r="AN1146" s="283">
        <f t="shared" si="300"/>
        <v>0</v>
      </c>
      <c r="AO1146" s="242">
        <f t="shared" si="301"/>
        <v>0</v>
      </c>
      <c r="AP1146" s="242">
        <f t="shared" si="302"/>
        <v>0</v>
      </c>
      <c r="AQ1146" s="276">
        <f t="shared" si="198"/>
        <v>0</v>
      </c>
      <c r="AR1146" s="281">
        <f t="shared" si="284"/>
        <v>0</v>
      </c>
      <c r="AS1146" s="245">
        <f t="shared" si="285"/>
        <v>0</v>
      </c>
      <c r="AY1146" s="160"/>
      <c r="AZ1146" s="160"/>
      <c r="BK1146" s="2"/>
      <c r="BL1146" s="2"/>
      <c r="BM1146" s="2"/>
      <c r="BN1146" s="2"/>
      <c r="BO1146" s="2"/>
      <c r="BP1146" s="2"/>
      <c r="BQ1146" s="2"/>
      <c r="BR1146" s="2"/>
      <c r="BS1146" s="2"/>
      <c r="BT1146" s="2"/>
      <c r="BU1146" s="2"/>
      <c r="BV1146" s="2"/>
      <c r="BW1146" s="2"/>
      <c r="BX1146" s="2"/>
      <c r="BY1146" s="2"/>
      <c r="BZ1146" s="2"/>
      <c r="CA1146" s="2"/>
      <c r="CI1146"/>
      <c r="CJ1146"/>
      <c r="CK1146"/>
      <c r="CL1146"/>
      <c r="CM1146"/>
      <c r="CN1146"/>
      <c r="CO1146"/>
      <c r="CP1146"/>
      <c r="CQ1146"/>
      <c r="CR1146"/>
      <c r="CS1146"/>
      <c r="CT1146"/>
      <c r="CU1146"/>
      <c r="CV1146"/>
      <c r="CW1146"/>
      <c r="CX1146"/>
    </row>
    <row r="1147" spans="2:102" x14ac:dyDescent="0.35">
      <c r="B1147" s="70" t="str">
        <f t="shared" ref="B1147:F1147" si="359">B140</f>
        <v/>
      </c>
      <c r="C1147" s="166" t="str">
        <f t="shared" si="359"/>
        <v/>
      </c>
      <c r="D1147" s="273" t="str">
        <f t="shared" si="359"/>
        <v/>
      </c>
      <c r="E1147" s="273">
        <f t="shared" si="359"/>
        <v>45016</v>
      </c>
      <c r="F1147" s="273">
        <f t="shared" si="359"/>
        <v>0</v>
      </c>
      <c r="G1147" s="98">
        <f t="shared" si="277"/>
        <v>0</v>
      </c>
      <c r="H1147" s="242">
        <f>IF(G1147=0,0,SUMIFS('Sch A. Input'!$H138:$CJ138,'Sch A. Input'!$H$14:$CJ$14,"Recurring",'Sch A. Input'!$H$13:$CJ$13,"&lt;="&amp;$O$1020,'Sch A. Input'!$H$13:$CJ$13,"&lt;="&amp;$L$11))</f>
        <v>0</v>
      </c>
      <c r="I1147" s="242">
        <f>IF(G1147=0,0,SUMIFS('Sch A. Input'!$H138:$CJ138,'Sch A. Input'!$H$14:$CJ$14,"One-time",'Sch A. Input'!$H$13:$CJ$13,"&lt;="&amp;$O$1020,'Sch A. Input'!$H$13:$CJ$13,"&lt;="&amp;$L$11))</f>
        <v>0</v>
      </c>
      <c r="J1147" s="283">
        <f t="shared" si="288"/>
        <v>0</v>
      </c>
      <c r="K1147" s="242">
        <f t="shared" si="289"/>
        <v>0</v>
      </c>
      <c r="L1147" s="242">
        <f t="shared" si="290"/>
        <v>0</v>
      </c>
      <c r="M1147" s="276">
        <f t="shared" si="183"/>
        <v>0</v>
      </c>
      <c r="N1147" s="281">
        <f t="shared" si="278"/>
        <v>0</v>
      </c>
      <c r="O1147" s="245">
        <f t="shared" si="279"/>
        <v>0</v>
      </c>
      <c r="P1147" s="248"/>
      <c r="Q1147" s="285">
        <f t="shared" si="291"/>
        <v>0</v>
      </c>
      <c r="R1147" s="242">
        <f>IF(Q1147=0,0,SUMIFS('Sch A. Input'!$H138:$CJ138,'Sch A. Input'!$H$14:$CJ$14,"Recurring",'Sch A. Input'!$H$13:$CJ$13,"&lt;="&amp;$L$11,'Sch A. Input'!$H$13:$CJ$13,"&lt;="&amp;$Y$1020,'Sch A. Input'!$H$13:$CJ$13,"&gt;"&amp;$O$1020))</f>
        <v>0</v>
      </c>
      <c r="S1147" s="242">
        <f>IF(Q1147=0,0,SUMIFS('Sch A. Input'!$H138:$CJ138,'Sch A. Input'!$H$14:$CJ$14,"One-time",'Sch A. Input'!$H$13:$CJ$13,"&lt;="&amp;$L$11,'Sch A. Input'!$H$13:$CJ$13,"&lt;="&amp;$Y$1020,'Sch A. Input'!$H$13:$CJ$13,"&gt;"&amp;$O$1020))</f>
        <v>0</v>
      </c>
      <c r="T1147" s="283">
        <f t="shared" si="292"/>
        <v>0</v>
      </c>
      <c r="U1147" s="242">
        <f t="shared" si="293"/>
        <v>0</v>
      </c>
      <c r="V1147" s="242">
        <f t="shared" si="294"/>
        <v>0</v>
      </c>
      <c r="W1147" s="276">
        <f t="shared" si="188"/>
        <v>0</v>
      </c>
      <c r="X1147" s="281">
        <f t="shared" si="280"/>
        <v>0</v>
      </c>
      <c r="Y1147" s="245">
        <f t="shared" si="281"/>
        <v>0</v>
      </c>
      <c r="Z1147" s="248"/>
      <c r="AA1147" s="285">
        <f t="shared" si="295"/>
        <v>0</v>
      </c>
      <c r="AB1147" s="242">
        <f>IF(AA1147=0,0,SUMIFS('Sch A. Input'!$H138:$CJ138,'Sch A. Input'!$H$14:$CJ$14,"Recurring",'Sch A. Input'!$H$13:$CJ$13,"&lt;="&amp;$L$11,'Sch A. Input'!$H$13:$CJ$13,"&lt;="&amp;$AI$1020,'Sch A. Input'!$H$13:$CJ$13,"&gt;"&amp;$Y$1020))</f>
        <v>0</v>
      </c>
      <c r="AC1147" s="242">
        <f>IF(AA1147=0,0,SUMIFS('Sch A. Input'!$H138:$CJ138,'Sch A. Input'!$H$14:$CJ$14,"One-time",'Sch A. Input'!$H$13:$CJ$13,"&lt;="&amp;$L$11,'Sch A. Input'!$H$13:$CJ$13,"&lt;="&amp;$AI$1020,'Sch A. Input'!$H$13:$CJ$13,"&gt;"&amp;$Y$1020))</f>
        <v>0</v>
      </c>
      <c r="AD1147" s="283">
        <f t="shared" si="296"/>
        <v>0</v>
      </c>
      <c r="AE1147" s="242">
        <f t="shared" si="297"/>
        <v>0</v>
      </c>
      <c r="AF1147" s="242">
        <f t="shared" si="298"/>
        <v>0</v>
      </c>
      <c r="AG1147" s="276">
        <f t="shared" si="193"/>
        <v>0</v>
      </c>
      <c r="AH1147" s="281">
        <f t="shared" si="282"/>
        <v>0</v>
      </c>
      <c r="AI1147" s="245">
        <f t="shared" si="283"/>
        <v>0</v>
      </c>
      <c r="AK1147" s="285">
        <f t="shared" si="299"/>
        <v>0</v>
      </c>
      <c r="AL1147" s="242">
        <f>IF(AK1147=0,0,SUMIFS('Sch A. Input'!$H138:$CJ138,'Sch A. Input'!$H$14:$CJ$14,"Recurring",'Sch A. Input'!$H$13:$CJ$13,"&lt;="&amp;$L$11,'Sch A. Input'!$H$13:$CJ$13,"&lt;="&amp;$AS$1020,'Sch A. Input'!$H$13:$CJ$13,"&gt;"&amp;$AI$1020))</f>
        <v>0</v>
      </c>
      <c r="AM1147" s="242">
        <f>IF(AK1147=0,0,SUMIFS('Sch A. Input'!$H138:$CJ138,'Sch A. Input'!$H$14:$CJ$14,"One-time",'Sch A. Input'!$H$13:$CJ$13,"&lt;="&amp;$L$11,'Sch A. Input'!$H$13:$CJ$13,"&lt;="&amp;$AS$1020,'Sch A. Input'!$H$13:$CJ$13,"&gt;"&amp;$AI$1020))</f>
        <v>0</v>
      </c>
      <c r="AN1147" s="283">
        <f t="shared" si="300"/>
        <v>0</v>
      </c>
      <c r="AO1147" s="242">
        <f t="shared" si="301"/>
        <v>0</v>
      </c>
      <c r="AP1147" s="242">
        <f t="shared" si="302"/>
        <v>0</v>
      </c>
      <c r="AQ1147" s="276">
        <f t="shared" si="198"/>
        <v>0</v>
      </c>
      <c r="AR1147" s="281">
        <f t="shared" si="284"/>
        <v>0</v>
      </c>
      <c r="AS1147" s="245">
        <f t="shared" si="285"/>
        <v>0</v>
      </c>
      <c r="AY1147" s="160"/>
      <c r="AZ1147" s="160"/>
      <c r="BK1147" s="2"/>
      <c r="BL1147" s="2"/>
      <c r="BM1147" s="2"/>
      <c r="BN1147" s="2"/>
      <c r="BO1147" s="2"/>
      <c r="BP1147" s="2"/>
      <c r="BQ1147" s="2"/>
      <c r="BR1147" s="2"/>
      <c r="BS1147" s="2"/>
      <c r="BT1147" s="2"/>
      <c r="BU1147" s="2"/>
      <c r="BV1147" s="2"/>
      <c r="BW1147" s="2"/>
      <c r="BX1147" s="2"/>
      <c r="BY1147" s="2"/>
      <c r="BZ1147" s="2"/>
      <c r="CA1147" s="2"/>
      <c r="CI1147"/>
      <c r="CJ1147"/>
      <c r="CK1147"/>
      <c r="CL1147"/>
      <c r="CM1147"/>
      <c r="CN1147"/>
      <c r="CO1147"/>
      <c r="CP1147"/>
      <c r="CQ1147"/>
      <c r="CR1147"/>
      <c r="CS1147"/>
      <c r="CT1147"/>
      <c r="CU1147"/>
      <c r="CV1147"/>
      <c r="CW1147"/>
      <c r="CX1147"/>
    </row>
    <row r="1148" spans="2:102" x14ac:dyDescent="0.35">
      <c r="B1148" s="70" t="str">
        <f t="shared" ref="B1148:F1148" si="360">B141</f>
        <v/>
      </c>
      <c r="C1148" s="166" t="str">
        <f t="shared" si="360"/>
        <v/>
      </c>
      <c r="D1148" s="273" t="str">
        <f t="shared" si="360"/>
        <v/>
      </c>
      <c r="E1148" s="273">
        <f t="shared" si="360"/>
        <v>45016</v>
      </c>
      <c r="F1148" s="273">
        <f t="shared" si="360"/>
        <v>0</v>
      </c>
      <c r="G1148" s="98">
        <f t="shared" si="277"/>
        <v>0</v>
      </c>
      <c r="H1148" s="242">
        <f>IF(G1148=0,0,SUMIFS('Sch A. Input'!$H139:$CJ139,'Sch A. Input'!$H$14:$CJ$14,"Recurring",'Sch A. Input'!$H$13:$CJ$13,"&lt;="&amp;$O$1020,'Sch A. Input'!$H$13:$CJ$13,"&lt;="&amp;$L$11))</f>
        <v>0</v>
      </c>
      <c r="I1148" s="242">
        <f>IF(G1148=0,0,SUMIFS('Sch A. Input'!$H139:$CJ139,'Sch A. Input'!$H$14:$CJ$14,"One-time",'Sch A. Input'!$H$13:$CJ$13,"&lt;="&amp;$O$1020,'Sch A. Input'!$H$13:$CJ$13,"&lt;="&amp;$L$11))</f>
        <v>0</v>
      </c>
      <c r="J1148" s="283">
        <f t="shared" si="288"/>
        <v>0</v>
      </c>
      <c r="K1148" s="242">
        <f t="shared" si="289"/>
        <v>0</v>
      </c>
      <c r="L1148" s="242">
        <f t="shared" si="290"/>
        <v>0</v>
      </c>
      <c r="M1148" s="276">
        <f t="shared" si="183"/>
        <v>0</v>
      </c>
      <c r="N1148" s="281">
        <f t="shared" si="278"/>
        <v>0</v>
      </c>
      <c r="O1148" s="245">
        <f t="shared" si="279"/>
        <v>0</v>
      </c>
      <c r="P1148" s="248"/>
      <c r="Q1148" s="285">
        <f t="shared" si="291"/>
        <v>0</v>
      </c>
      <c r="R1148" s="242">
        <f>IF(Q1148=0,0,SUMIFS('Sch A. Input'!$H139:$CJ139,'Sch A. Input'!$H$14:$CJ$14,"Recurring",'Sch A. Input'!$H$13:$CJ$13,"&lt;="&amp;$L$11,'Sch A. Input'!$H$13:$CJ$13,"&lt;="&amp;$Y$1020,'Sch A. Input'!$H$13:$CJ$13,"&gt;"&amp;$O$1020))</f>
        <v>0</v>
      </c>
      <c r="S1148" s="242">
        <f>IF(Q1148=0,0,SUMIFS('Sch A. Input'!$H139:$CJ139,'Sch A. Input'!$H$14:$CJ$14,"One-time",'Sch A. Input'!$H$13:$CJ$13,"&lt;="&amp;$L$11,'Sch A. Input'!$H$13:$CJ$13,"&lt;="&amp;$Y$1020,'Sch A. Input'!$H$13:$CJ$13,"&gt;"&amp;$O$1020))</f>
        <v>0</v>
      </c>
      <c r="T1148" s="283">
        <f t="shared" si="292"/>
        <v>0</v>
      </c>
      <c r="U1148" s="242">
        <f t="shared" si="293"/>
        <v>0</v>
      </c>
      <c r="V1148" s="242">
        <f t="shared" si="294"/>
        <v>0</v>
      </c>
      <c r="W1148" s="276">
        <f t="shared" si="188"/>
        <v>0</v>
      </c>
      <c r="X1148" s="281">
        <f t="shared" si="280"/>
        <v>0</v>
      </c>
      <c r="Y1148" s="245">
        <f t="shared" si="281"/>
        <v>0</v>
      </c>
      <c r="Z1148" s="248"/>
      <c r="AA1148" s="285">
        <f t="shared" si="295"/>
        <v>0</v>
      </c>
      <c r="AB1148" s="242">
        <f>IF(AA1148=0,0,SUMIFS('Sch A. Input'!$H139:$CJ139,'Sch A. Input'!$H$14:$CJ$14,"Recurring",'Sch A. Input'!$H$13:$CJ$13,"&lt;="&amp;$L$11,'Sch A. Input'!$H$13:$CJ$13,"&lt;="&amp;$AI$1020,'Sch A. Input'!$H$13:$CJ$13,"&gt;"&amp;$Y$1020))</f>
        <v>0</v>
      </c>
      <c r="AC1148" s="242">
        <f>IF(AA1148=0,0,SUMIFS('Sch A. Input'!$H139:$CJ139,'Sch A. Input'!$H$14:$CJ$14,"One-time",'Sch A. Input'!$H$13:$CJ$13,"&lt;="&amp;$L$11,'Sch A. Input'!$H$13:$CJ$13,"&lt;="&amp;$AI$1020,'Sch A. Input'!$H$13:$CJ$13,"&gt;"&amp;$Y$1020))</f>
        <v>0</v>
      </c>
      <c r="AD1148" s="283">
        <f t="shared" si="296"/>
        <v>0</v>
      </c>
      <c r="AE1148" s="242">
        <f t="shared" si="297"/>
        <v>0</v>
      </c>
      <c r="AF1148" s="242">
        <f t="shared" si="298"/>
        <v>0</v>
      </c>
      <c r="AG1148" s="276">
        <f t="shared" si="193"/>
        <v>0</v>
      </c>
      <c r="AH1148" s="281">
        <f t="shared" si="282"/>
        <v>0</v>
      </c>
      <c r="AI1148" s="245">
        <f t="shared" si="283"/>
        <v>0</v>
      </c>
      <c r="AK1148" s="285">
        <f t="shared" si="299"/>
        <v>0</v>
      </c>
      <c r="AL1148" s="242">
        <f>IF(AK1148=0,0,SUMIFS('Sch A. Input'!$H139:$CJ139,'Sch A. Input'!$H$14:$CJ$14,"Recurring",'Sch A. Input'!$H$13:$CJ$13,"&lt;="&amp;$L$11,'Sch A. Input'!$H$13:$CJ$13,"&lt;="&amp;$AS$1020,'Sch A. Input'!$H$13:$CJ$13,"&gt;"&amp;$AI$1020))</f>
        <v>0</v>
      </c>
      <c r="AM1148" s="242">
        <f>IF(AK1148=0,0,SUMIFS('Sch A. Input'!$H139:$CJ139,'Sch A. Input'!$H$14:$CJ$14,"One-time",'Sch A. Input'!$H$13:$CJ$13,"&lt;="&amp;$L$11,'Sch A. Input'!$H$13:$CJ$13,"&lt;="&amp;$AS$1020,'Sch A. Input'!$H$13:$CJ$13,"&gt;"&amp;$AI$1020))</f>
        <v>0</v>
      </c>
      <c r="AN1148" s="283">
        <f t="shared" si="300"/>
        <v>0</v>
      </c>
      <c r="AO1148" s="242">
        <f t="shared" si="301"/>
        <v>0</v>
      </c>
      <c r="AP1148" s="242">
        <f t="shared" si="302"/>
        <v>0</v>
      </c>
      <c r="AQ1148" s="276">
        <f t="shared" si="198"/>
        <v>0</v>
      </c>
      <c r="AR1148" s="281">
        <f t="shared" si="284"/>
        <v>0</v>
      </c>
      <c r="AS1148" s="245">
        <f t="shared" si="285"/>
        <v>0</v>
      </c>
      <c r="AY1148" s="160"/>
      <c r="AZ1148" s="160"/>
      <c r="BK1148" s="2"/>
      <c r="BL1148" s="2"/>
      <c r="BM1148" s="2"/>
      <c r="BN1148" s="2"/>
      <c r="BO1148" s="2"/>
      <c r="BP1148" s="2"/>
      <c r="BQ1148" s="2"/>
      <c r="BR1148" s="2"/>
      <c r="BS1148" s="2"/>
      <c r="BT1148" s="2"/>
      <c r="BU1148" s="2"/>
      <c r="BV1148" s="2"/>
      <c r="BW1148" s="2"/>
      <c r="BX1148" s="2"/>
      <c r="BY1148" s="2"/>
      <c r="BZ1148" s="2"/>
      <c r="CA1148" s="2"/>
      <c r="CI1148"/>
      <c r="CJ1148"/>
      <c r="CK1148"/>
      <c r="CL1148"/>
      <c r="CM1148"/>
      <c r="CN1148"/>
      <c r="CO1148"/>
      <c r="CP1148"/>
      <c r="CQ1148"/>
      <c r="CR1148"/>
      <c r="CS1148"/>
      <c r="CT1148"/>
      <c r="CU1148"/>
      <c r="CV1148"/>
      <c r="CW1148"/>
      <c r="CX1148"/>
    </row>
    <row r="1149" spans="2:102" x14ac:dyDescent="0.35">
      <c r="B1149" s="70" t="str">
        <f t="shared" ref="B1149:F1149" si="361">B142</f>
        <v/>
      </c>
      <c r="C1149" s="166" t="str">
        <f t="shared" si="361"/>
        <v/>
      </c>
      <c r="D1149" s="273" t="str">
        <f t="shared" si="361"/>
        <v/>
      </c>
      <c r="E1149" s="273">
        <f t="shared" si="361"/>
        <v>45016</v>
      </c>
      <c r="F1149" s="273">
        <f t="shared" si="361"/>
        <v>0</v>
      </c>
      <c r="G1149" s="98">
        <f t="shared" si="277"/>
        <v>0</v>
      </c>
      <c r="H1149" s="242">
        <f>IF(G1149=0,0,SUMIFS('Sch A. Input'!$H140:$CJ140,'Sch A. Input'!$H$14:$CJ$14,"Recurring",'Sch A. Input'!$H$13:$CJ$13,"&lt;="&amp;$O$1020,'Sch A. Input'!$H$13:$CJ$13,"&lt;="&amp;$L$11))</f>
        <v>0</v>
      </c>
      <c r="I1149" s="242">
        <f>IF(G1149=0,0,SUMIFS('Sch A. Input'!$H140:$CJ140,'Sch A. Input'!$H$14:$CJ$14,"One-time",'Sch A. Input'!$H$13:$CJ$13,"&lt;="&amp;$O$1020,'Sch A. Input'!$H$13:$CJ$13,"&lt;="&amp;$L$11))</f>
        <v>0</v>
      </c>
      <c r="J1149" s="283">
        <f t="shared" si="288"/>
        <v>0</v>
      </c>
      <c r="K1149" s="242">
        <f t="shared" si="289"/>
        <v>0</v>
      </c>
      <c r="L1149" s="242">
        <f t="shared" si="290"/>
        <v>0</v>
      </c>
      <c r="M1149" s="276">
        <f t="shared" si="183"/>
        <v>0</v>
      </c>
      <c r="N1149" s="281">
        <f t="shared" si="278"/>
        <v>0</v>
      </c>
      <c r="O1149" s="245">
        <f t="shared" si="279"/>
        <v>0</v>
      </c>
      <c r="P1149" s="248"/>
      <c r="Q1149" s="285">
        <f t="shared" si="291"/>
        <v>0</v>
      </c>
      <c r="R1149" s="242">
        <f>IF(Q1149=0,0,SUMIFS('Sch A. Input'!$H140:$CJ140,'Sch A. Input'!$H$14:$CJ$14,"Recurring",'Sch A. Input'!$H$13:$CJ$13,"&lt;="&amp;$L$11,'Sch A. Input'!$H$13:$CJ$13,"&lt;="&amp;$Y$1020,'Sch A. Input'!$H$13:$CJ$13,"&gt;"&amp;$O$1020))</f>
        <v>0</v>
      </c>
      <c r="S1149" s="242">
        <f>IF(Q1149=0,0,SUMIFS('Sch A. Input'!$H140:$CJ140,'Sch A. Input'!$H$14:$CJ$14,"One-time",'Sch A. Input'!$H$13:$CJ$13,"&lt;="&amp;$L$11,'Sch A. Input'!$H$13:$CJ$13,"&lt;="&amp;$Y$1020,'Sch A. Input'!$H$13:$CJ$13,"&gt;"&amp;$O$1020))</f>
        <v>0</v>
      </c>
      <c r="T1149" s="283">
        <f t="shared" si="292"/>
        <v>0</v>
      </c>
      <c r="U1149" s="242">
        <f t="shared" si="293"/>
        <v>0</v>
      </c>
      <c r="V1149" s="242">
        <f t="shared" si="294"/>
        <v>0</v>
      </c>
      <c r="W1149" s="276">
        <f t="shared" si="188"/>
        <v>0</v>
      </c>
      <c r="X1149" s="281">
        <f t="shared" si="280"/>
        <v>0</v>
      </c>
      <c r="Y1149" s="245">
        <f t="shared" si="281"/>
        <v>0</v>
      </c>
      <c r="Z1149" s="248"/>
      <c r="AA1149" s="285">
        <f t="shared" si="295"/>
        <v>0</v>
      </c>
      <c r="AB1149" s="242">
        <f>IF(AA1149=0,0,SUMIFS('Sch A. Input'!$H140:$CJ140,'Sch A. Input'!$H$14:$CJ$14,"Recurring",'Sch A. Input'!$H$13:$CJ$13,"&lt;="&amp;$L$11,'Sch A. Input'!$H$13:$CJ$13,"&lt;="&amp;$AI$1020,'Sch A. Input'!$H$13:$CJ$13,"&gt;"&amp;$Y$1020))</f>
        <v>0</v>
      </c>
      <c r="AC1149" s="242">
        <f>IF(AA1149=0,0,SUMIFS('Sch A. Input'!$H140:$CJ140,'Sch A. Input'!$H$14:$CJ$14,"One-time",'Sch A. Input'!$H$13:$CJ$13,"&lt;="&amp;$L$11,'Sch A. Input'!$H$13:$CJ$13,"&lt;="&amp;$AI$1020,'Sch A. Input'!$H$13:$CJ$13,"&gt;"&amp;$Y$1020))</f>
        <v>0</v>
      </c>
      <c r="AD1149" s="283">
        <f t="shared" si="296"/>
        <v>0</v>
      </c>
      <c r="AE1149" s="242">
        <f t="shared" si="297"/>
        <v>0</v>
      </c>
      <c r="AF1149" s="242">
        <f t="shared" si="298"/>
        <v>0</v>
      </c>
      <c r="AG1149" s="276">
        <f t="shared" si="193"/>
        <v>0</v>
      </c>
      <c r="AH1149" s="281">
        <f t="shared" si="282"/>
        <v>0</v>
      </c>
      <c r="AI1149" s="245">
        <f t="shared" si="283"/>
        <v>0</v>
      </c>
      <c r="AK1149" s="285">
        <f t="shared" si="299"/>
        <v>0</v>
      </c>
      <c r="AL1149" s="242">
        <f>IF(AK1149=0,0,SUMIFS('Sch A. Input'!$H140:$CJ140,'Sch A. Input'!$H$14:$CJ$14,"Recurring",'Sch A. Input'!$H$13:$CJ$13,"&lt;="&amp;$L$11,'Sch A. Input'!$H$13:$CJ$13,"&lt;="&amp;$AS$1020,'Sch A. Input'!$H$13:$CJ$13,"&gt;"&amp;$AI$1020))</f>
        <v>0</v>
      </c>
      <c r="AM1149" s="242">
        <f>IF(AK1149=0,0,SUMIFS('Sch A. Input'!$H140:$CJ140,'Sch A. Input'!$H$14:$CJ$14,"One-time",'Sch A. Input'!$H$13:$CJ$13,"&lt;="&amp;$L$11,'Sch A. Input'!$H$13:$CJ$13,"&lt;="&amp;$AS$1020,'Sch A. Input'!$H$13:$CJ$13,"&gt;"&amp;$AI$1020))</f>
        <v>0</v>
      </c>
      <c r="AN1149" s="283">
        <f t="shared" si="300"/>
        <v>0</v>
      </c>
      <c r="AO1149" s="242">
        <f t="shared" si="301"/>
        <v>0</v>
      </c>
      <c r="AP1149" s="242">
        <f t="shared" si="302"/>
        <v>0</v>
      </c>
      <c r="AQ1149" s="276">
        <f t="shared" si="198"/>
        <v>0</v>
      </c>
      <c r="AR1149" s="281">
        <f t="shared" si="284"/>
        <v>0</v>
      </c>
      <c r="AS1149" s="245">
        <f t="shared" si="285"/>
        <v>0</v>
      </c>
      <c r="AY1149" s="160"/>
      <c r="AZ1149" s="160"/>
      <c r="BK1149" s="2"/>
      <c r="BL1149" s="2"/>
      <c r="BM1149" s="2"/>
      <c r="BN1149" s="2"/>
      <c r="BO1149" s="2"/>
      <c r="BP1149" s="2"/>
      <c r="BQ1149" s="2"/>
      <c r="BR1149" s="2"/>
      <c r="BS1149" s="2"/>
      <c r="BT1149" s="2"/>
      <c r="BU1149" s="2"/>
      <c r="BV1149" s="2"/>
      <c r="BW1149" s="2"/>
      <c r="BX1149" s="2"/>
      <c r="BY1149" s="2"/>
      <c r="BZ1149" s="2"/>
      <c r="CA1149" s="2"/>
      <c r="CI1149"/>
      <c r="CJ1149"/>
      <c r="CK1149"/>
      <c r="CL1149"/>
      <c r="CM1149"/>
      <c r="CN1149"/>
      <c r="CO1149"/>
      <c r="CP1149"/>
      <c r="CQ1149"/>
      <c r="CR1149"/>
      <c r="CS1149"/>
      <c r="CT1149"/>
      <c r="CU1149"/>
      <c r="CV1149"/>
      <c r="CW1149"/>
      <c r="CX1149"/>
    </row>
    <row r="1150" spans="2:102" x14ac:dyDescent="0.35">
      <c r="B1150" s="70" t="str">
        <f t="shared" ref="B1150:F1150" si="362">B143</f>
        <v/>
      </c>
      <c r="C1150" s="166" t="str">
        <f t="shared" si="362"/>
        <v/>
      </c>
      <c r="D1150" s="273" t="str">
        <f t="shared" si="362"/>
        <v/>
      </c>
      <c r="E1150" s="273">
        <f t="shared" si="362"/>
        <v>45016</v>
      </c>
      <c r="F1150" s="273">
        <f t="shared" si="362"/>
        <v>0</v>
      </c>
      <c r="G1150" s="98">
        <f t="shared" si="277"/>
        <v>0</v>
      </c>
      <c r="H1150" s="242">
        <f>IF(G1150=0,0,SUMIFS('Sch A. Input'!$H141:$CJ141,'Sch A. Input'!$H$14:$CJ$14,"Recurring",'Sch A. Input'!$H$13:$CJ$13,"&lt;="&amp;$O$1020,'Sch A. Input'!$H$13:$CJ$13,"&lt;="&amp;$L$11))</f>
        <v>0</v>
      </c>
      <c r="I1150" s="242">
        <f>IF(G1150=0,0,SUMIFS('Sch A. Input'!$H141:$CJ141,'Sch A. Input'!$H$14:$CJ$14,"One-time",'Sch A. Input'!$H$13:$CJ$13,"&lt;="&amp;$O$1020,'Sch A. Input'!$H$13:$CJ$13,"&lt;="&amp;$L$11))</f>
        <v>0</v>
      </c>
      <c r="J1150" s="283">
        <f t="shared" si="288"/>
        <v>0</v>
      </c>
      <c r="K1150" s="242">
        <f t="shared" si="289"/>
        <v>0</v>
      </c>
      <c r="L1150" s="242">
        <f t="shared" si="290"/>
        <v>0</v>
      </c>
      <c r="M1150" s="276">
        <f t="shared" si="183"/>
        <v>0</v>
      </c>
      <c r="N1150" s="281">
        <f t="shared" si="278"/>
        <v>0</v>
      </c>
      <c r="O1150" s="245">
        <f t="shared" si="279"/>
        <v>0</v>
      </c>
      <c r="P1150" s="248"/>
      <c r="Q1150" s="285">
        <f t="shared" si="291"/>
        <v>0</v>
      </c>
      <c r="R1150" s="242">
        <f>IF(Q1150=0,0,SUMIFS('Sch A. Input'!$H141:$CJ141,'Sch A. Input'!$H$14:$CJ$14,"Recurring",'Sch A. Input'!$H$13:$CJ$13,"&lt;="&amp;$L$11,'Sch A. Input'!$H$13:$CJ$13,"&lt;="&amp;$Y$1020,'Sch A. Input'!$H$13:$CJ$13,"&gt;"&amp;$O$1020))</f>
        <v>0</v>
      </c>
      <c r="S1150" s="242">
        <f>IF(Q1150=0,0,SUMIFS('Sch A. Input'!$H141:$CJ141,'Sch A. Input'!$H$14:$CJ$14,"One-time",'Sch A. Input'!$H$13:$CJ$13,"&lt;="&amp;$L$11,'Sch A. Input'!$H$13:$CJ$13,"&lt;="&amp;$Y$1020,'Sch A. Input'!$H$13:$CJ$13,"&gt;"&amp;$O$1020))</f>
        <v>0</v>
      </c>
      <c r="T1150" s="283">
        <f t="shared" si="292"/>
        <v>0</v>
      </c>
      <c r="U1150" s="242">
        <f t="shared" si="293"/>
        <v>0</v>
      </c>
      <c r="V1150" s="242">
        <f t="shared" si="294"/>
        <v>0</v>
      </c>
      <c r="W1150" s="276">
        <f t="shared" si="188"/>
        <v>0</v>
      </c>
      <c r="X1150" s="281">
        <f t="shared" si="280"/>
        <v>0</v>
      </c>
      <c r="Y1150" s="245">
        <f t="shared" si="281"/>
        <v>0</v>
      </c>
      <c r="Z1150" s="248"/>
      <c r="AA1150" s="285">
        <f t="shared" si="295"/>
        <v>0</v>
      </c>
      <c r="AB1150" s="242">
        <f>IF(AA1150=0,0,SUMIFS('Sch A. Input'!$H141:$CJ141,'Sch A. Input'!$H$14:$CJ$14,"Recurring",'Sch A. Input'!$H$13:$CJ$13,"&lt;="&amp;$L$11,'Sch A. Input'!$H$13:$CJ$13,"&lt;="&amp;$AI$1020,'Sch A. Input'!$H$13:$CJ$13,"&gt;"&amp;$Y$1020))</f>
        <v>0</v>
      </c>
      <c r="AC1150" s="242">
        <f>IF(AA1150=0,0,SUMIFS('Sch A. Input'!$H141:$CJ141,'Sch A. Input'!$H$14:$CJ$14,"One-time",'Sch A. Input'!$H$13:$CJ$13,"&lt;="&amp;$L$11,'Sch A. Input'!$H$13:$CJ$13,"&lt;="&amp;$AI$1020,'Sch A. Input'!$H$13:$CJ$13,"&gt;"&amp;$Y$1020))</f>
        <v>0</v>
      </c>
      <c r="AD1150" s="283">
        <f t="shared" si="296"/>
        <v>0</v>
      </c>
      <c r="AE1150" s="242">
        <f t="shared" si="297"/>
        <v>0</v>
      </c>
      <c r="AF1150" s="242">
        <f t="shared" si="298"/>
        <v>0</v>
      </c>
      <c r="AG1150" s="276">
        <f t="shared" si="193"/>
        <v>0</v>
      </c>
      <c r="AH1150" s="281">
        <f t="shared" si="282"/>
        <v>0</v>
      </c>
      <c r="AI1150" s="245">
        <f t="shared" si="283"/>
        <v>0</v>
      </c>
      <c r="AK1150" s="285">
        <f t="shared" si="299"/>
        <v>0</v>
      </c>
      <c r="AL1150" s="242">
        <f>IF(AK1150=0,0,SUMIFS('Sch A. Input'!$H141:$CJ141,'Sch A. Input'!$H$14:$CJ$14,"Recurring",'Sch A. Input'!$H$13:$CJ$13,"&lt;="&amp;$L$11,'Sch A. Input'!$H$13:$CJ$13,"&lt;="&amp;$AS$1020,'Sch A. Input'!$H$13:$CJ$13,"&gt;"&amp;$AI$1020))</f>
        <v>0</v>
      </c>
      <c r="AM1150" s="242">
        <f>IF(AK1150=0,0,SUMIFS('Sch A. Input'!$H141:$CJ141,'Sch A. Input'!$H$14:$CJ$14,"One-time",'Sch A. Input'!$H$13:$CJ$13,"&lt;="&amp;$L$11,'Sch A. Input'!$H$13:$CJ$13,"&lt;="&amp;$AS$1020,'Sch A. Input'!$H$13:$CJ$13,"&gt;"&amp;$AI$1020))</f>
        <v>0</v>
      </c>
      <c r="AN1150" s="283">
        <f t="shared" si="300"/>
        <v>0</v>
      </c>
      <c r="AO1150" s="242">
        <f t="shared" si="301"/>
        <v>0</v>
      </c>
      <c r="AP1150" s="242">
        <f t="shared" si="302"/>
        <v>0</v>
      </c>
      <c r="AQ1150" s="276">
        <f t="shared" si="198"/>
        <v>0</v>
      </c>
      <c r="AR1150" s="281">
        <f t="shared" si="284"/>
        <v>0</v>
      </c>
      <c r="AS1150" s="245">
        <f t="shared" si="285"/>
        <v>0</v>
      </c>
      <c r="AY1150" s="160"/>
      <c r="AZ1150" s="160"/>
      <c r="BK1150" s="2"/>
      <c r="BL1150" s="2"/>
      <c r="BM1150" s="2"/>
      <c r="BN1150" s="2"/>
      <c r="BO1150" s="2"/>
      <c r="BP1150" s="2"/>
      <c r="BQ1150" s="2"/>
      <c r="BR1150" s="2"/>
      <c r="BS1150" s="2"/>
      <c r="BT1150" s="2"/>
      <c r="BU1150" s="2"/>
      <c r="BV1150" s="2"/>
      <c r="BW1150" s="2"/>
      <c r="BX1150" s="2"/>
      <c r="BY1150" s="2"/>
      <c r="BZ1150" s="2"/>
      <c r="CA1150" s="2"/>
      <c r="CI1150"/>
      <c r="CJ1150"/>
      <c r="CK1150"/>
      <c r="CL1150"/>
      <c r="CM1150"/>
      <c r="CN1150"/>
      <c r="CO1150"/>
      <c r="CP1150"/>
      <c r="CQ1150"/>
      <c r="CR1150"/>
      <c r="CS1150"/>
      <c r="CT1150"/>
      <c r="CU1150"/>
      <c r="CV1150"/>
      <c r="CW1150"/>
      <c r="CX1150"/>
    </row>
    <row r="1151" spans="2:102" x14ac:dyDescent="0.35">
      <c r="B1151" s="70" t="str">
        <f t="shared" ref="B1151:F1151" si="363">B144</f>
        <v/>
      </c>
      <c r="C1151" s="166" t="str">
        <f t="shared" si="363"/>
        <v/>
      </c>
      <c r="D1151" s="273" t="str">
        <f t="shared" si="363"/>
        <v/>
      </c>
      <c r="E1151" s="273">
        <f t="shared" si="363"/>
        <v>45016</v>
      </c>
      <c r="F1151" s="273">
        <f t="shared" si="363"/>
        <v>0</v>
      </c>
      <c r="G1151" s="98">
        <f t="shared" si="277"/>
        <v>0</v>
      </c>
      <c r="H1151" s="242">
        <f>IF(G1151=0,0,SUMIFS('Sch A. Input'!$H142:$CJ142,'Sch A. Input'!$H$14:$CJ$14,"Recurring",'Sch A. Input'!$H$13:$CJ$13,"&lt;="&amp;$O$1020,'Sch A. Input'!$H$13:$CJ$13,"&lt;="&amp;$L$11))</f>
        <v>0</v>
      </c>
      <c r="I1151" s="242">
        <f>IF(G1151=0,0,SUMIFS('Sch A. Input'!$H142:$CJ142,'Sch A. Input'!$H$14:$CJ$14,"One-time",'Sch A. Input'!$H$13:$CJ$13,"&lt;="&amp;$O$1020,'Sch A. Input'!$H$13:$CJ$13,"&lt;="&amp;$L$11))</f>
        <v>0</v>
      </c>
      <c r="J1151" s="283">
        <f t="shared" si="288"/>
        <v>0</v>
      </c>
      <c r="K1151" s="242">
        <f t="shared" si="289"/>
        <v>0</v>
      </c>
      <c r="L1151" s="242">
        <f t="shared" si="290"/>
        <v>0</v>
      </c>
      <c r="M1151" s="276">
        <f t="shared" si="183"/>
        <v>0</v>
      </c>
      <c r="N1151" s="281">
        <f t="shared" si="278"/>
        <v>0</v>
      </c>
      <c r="O1151" s="245">
        <f t="shared" si="279"/>
        <v>0</v>
      </c>
      <c r="P1151" s="248"/>
      <c r="Q1151" s="285">
        <f t="shared" si="291"/>
        <v>0</v>
      </c>
      <c r="R1151" s="242">
        <f>IF(Q1151=0,0,SUMIFS('Sch A. Input'!$H142:$CJ142,'Sch A. Input'!$H$14:$CJ$14,"Recurring",'Sch A. Input'!$H$13:$CJ$13,"&lt;="&amp;$L$11,'Sch A. Input'!$H$13:$CJ$13,"&lt;="&amp;$Y$1020,'Sch A. Input'!$H$13:$CJ$13,"&gt;"&amp;$O$1020))</f>
        <v>0</v>
      </c>
      <c r="S1151" s="242">
        <f>IF(Q1151=0,0,SUMIFS('Sch A. Input'!$H142:$CJ142,'Sch A. Input'!$H$14:$CJ$14,"One-time",'Sch A. Input'!$H$13:$CJ$13,"&lt;="&amp;$L$11,'Sch A. Input'!$H$13:$CJ$13,"&lt;="&amp;$Y$1020,'Sch A. Input'!$H$13:$CJ$13,"&gt;"&amp;$O$1020))</f>
        <v>0</v>
      </c>
      <c r="T1151" s="283">
        <f t="shared" si="292"/>
        <v>0</v>
      </c>
      <c r="U1151" s="242">
        <f t="shared" si="293"/>
        <v>0</v>
      </c>
      <c r="V1151" s="242">
        <f t="shared" si="294"/>
        <v>0</v>
      </c>
      <c r="W1151" s="276">
        <f t="shared" si="188"/>
        <v>0</v>
      </c>
      <c r="X1151" s="281">
        <f t="shared" si="280"/>
        <v>0</v>
      </c>
      <c r="Y1151" s="245">
        <f t="shared" si="281"/>
        <v>0</v>
      </c>
      <c r="Z1151" s="248"/>
      <c r="AA1151" s="285">
        <f t="shared" si="295"/>
        <v>0</v>
      </c>
      <c r="AB1151" s="242">
        <f>IF(AA1151=0,0,SUMIFS('Sch A. Input'!$H142:$CJ142,'Sch A. Input'!$H$14:$CJ$14,"Recurring",'Sch A. Input'!$H$13:$CJ$13,"&lt;="&amp;$L$11,'Sch A. Input'!$H$13:$CJ$13,"&lt;="&amp;$AI$1020,'Sch A. Input'!$H$13:$CJ$13,"&gt;"&amp;$Y$1020))</f>
        <v>0</v>
      </c>
      <c r="AC1151" s="242">
        <f>IF(AA1151=0,0,SUMIFS('Sch A. Input'!$H142:$CJ142,'Sch A. Input'!$H$14:$CJ$14,"One-time",'Sch A. Input'!$H$13:$CJ$13,"&lt;="&amp;$L$11,'Sch A. Input'!$H$13:$CJ$13,"&lt;="&amp;$AI$1020,'Sch A. Input'!$H$13:$CJ$13,"&gt;"&amp;$Y$1020))</f>
        <v>0</v>
      </c>
      <c r="AD1151" s="283">
        <f t="shared" si="296"/>
        <v>0</v>
      </c>
      <c r="AE1151" s="242">
        <f t="shared" si="297"/>
        <v>0</v>
      </c>
      <c r="AF1151" s="242">
        <f t="shared" si="298"/>
        <v>0</v>
      </c>
      <c r="AG1151" s="276">
        <f t="shared" si="193"/>
        <v>0</v>
      </c>
      <c r="AH1151" s="281">
        <f t="shared" si="282"/>
        <v>0</v>
      </c>
      <c r="AI1151" s="245">
        <f t="shared" si="283"/>
        <v>0</v>
      </c>
      <c r="AK1151" s="285">
        <f t="shared" si="299"/>
        <v>0</v>
      </c>
      <c r="AL1151" s="242">
        <f>IF(AK1151=0,0,SUMIFS('Sch A. Input'!$H142:$CJ142,'Sch A. Input'!$H$14:$CJ$14,"Recurring",'Sch A. Input'!$H$13:$CJ$13,"&lt;="&amp;$L$11,'Sch A. Input'!$H$13:$CJ$13,"&lt;="&amp;$AS$1020,'Sch A. Input'!$H$13:$CJ$13,"&gt;"&amp;$AI$1020))</f>
        <v>0</v>
      </c>
      <c r="AM1151" s="242">
        <f>IF(AK1151=0,0,SUMIFS('Sch A. Input'!$H142:$CJ142,'Sch A. Input'!$H$14:$CJ$14,"One-time",'Sch A. Input'!$H$13:$CJ$13,"&lt;="&amp;$L$11,'Sch A. Input'!$H$13:$CJ$13,"&lt;="&amp;$AS$1020,'Sch A. Input'!$H$13:$CJ$13,"&gt;"&amp;$AI$1020))</f>
        <v>0</v>
      </c>
      <c r="AN1151" s="283">
        <f t="shared" si="300"/>
        <v>0</v>
      </c>
      <c r="AO1151" s="242">
        <f t="shared" si="301"/>
        <v>0</v>
      </c>
      <c r="AP1151" s="242">
        <f t="shared" si="302"/>
        <v>0</v>
      </c>
      <c r="AQ1151" s="276">
        <f t="shared" si="198"/>
        <v>0</v>
      </c>
      <c r="AR1151" s="281">
        <f t="shared" si="284"/>
        <v>0</v>
      </c>
      <c r="AS1151" s="245">
        <f t="shared" si="285"/>
        <v>0</v>
      </c>
      <c r="AY1151" s="160"/>
      <c r="AZ1151" s="160"/>
      <c r="BK1151" s="2"/>
      <c r="BL1151" s="2"/>
      <c r="BM1151" s="2"/>
      <c r="BN1151" s="2"/>
      <c r="BO1151" s="2"/>
      <c r="BP1151" s="2"/>
      <c r="BQ1151" s="2"/>
      <c r="BR1151" s="2"/>
      <c r="BS1151" s="2"/>
      <c r="BT1151" s="2"/>
      <c r="BU1151" s="2"/>
      <c r="BV1151" s="2"/>
      <c r="BW1151" s="2"/>
      <c r="BX1151" s="2"/>
      <c r="BY1151" s="2"/>
      <c r="BZ1151" s="2"/>
      <c r="CA1151" s="2"/>
      <c r="CI1151"/>
      <c r="CJ1151"/>
      <c r="CK1151"/>
      <c r="CL1151"/>
      <c r="CM1151"/>
      <c r="CN1151"/>
      <c r="CO1151"/>
      <c r="CP1151"/>
      <c r="CQ1151"/>
      <c r="CR1151"/>
      <c r="CS1151"/>
      <c r="CT1151"/>
      <c r="CU1151"/>
      <c r="CV1151"/>
      <c r="CW1151"/>
      <c r="CX1151"/>
    </row>
    <row r="1152" spans="2:102" x14ac:dyDescent="0.35">
      <c r="B1152" s="70" t="str">
        <f t="shared" ref="B1152:F1152" si="364">B145</f>
        <v/>
      </c>
      <c r="C1152" s="166" t="str">
        <f t="shared" si="364"/>
        <v/>
      </c>
      <c r="D1152" s="273" t="str">
        <f t="shared" si="364"/>
        <v/>
      </c>
      <c r="E1152" s="273">
        <f t="shared" si="364"/>
        <v>45016</v>
      </c>
      <c r="F1152" s="273">
        <f t="shared" si="364"/>
        <v>0</v>
      </c>
      <c r="G1152" s="98">
        <f t="shared" ref="G1152:G1215" si="365">COUNTIFS(D1152,"&lt;="&amp;$O$1020,D1152,"&lt;&gt;"&amp;0,D1152,"&lt;="&amp;$L$11)</f>
        <v>0</v>
      </c>
      <c r="H1152" s="242">
        <f>IF(G1152=0,0,SUMIFS('Sch A. Input'!$H143:$CJ143,'Sch A. Input'!$H$14:$CJ$14,"Recurring",'Sch A. Input'!$H$13:$CJ$13,"&lt;="&amp;$O$1020,'Sch A. Input'!$H$13:$CJ$13,"&lt;="&amp;$L$11))</f>
        <v>0</v>
      </c>
      <c r="I1152" s="242">
        <f>IF(G1152=0,0,SUMIFS('Sch A. Input'!$H143:$CJ143,'Sch A. Input'!$H$14:$CJ$14,"One-time",'Sch A. Input'!$H$13:$CJ$13,"&lt;="&amp;$O$1020,'Sch A. Input'!$H$13:$CJ$13,"&lt;="&amp;$L$11))</f>
        <v>0</v>
      </c>
      <c r="J1152" s="283">
        <f t="shared" si="288"/>
        <v>0</v>
      </c>
      <c r="K1152" s="242">
        <f t="shared" si="289"/>
        <v>0</v>
      </c>
      <c r="L1152" s="242">
        <f t="shared" si="290"/>
        <v>0</v>
      </c>
      <c r="M1152" s="276">
        <f t="shared" si="183"/>
        <v>0</v>
      </c>
      <c r="N1152" s="281">
        <f t="shared" ref="N1152:N1215" si="366">IFERROR(IF((H1152/$M1152*$M$9+I1152)&gt;$D$12,"YES","NO"),0)</f>
        <v>0</v>
      </c>
      <c r="O1152" s="245">
        <f t="shared" ref="O1152:O1215" si="367">IFERROR(IF(N1152="YES",MIN(J1152*($G$12/$D$12),$G$12),((SUMPRODUCT(--((MIN(L1152,$D$12))&gt;$C$9:$C$12),((MIN(L1152,$D$12))-$C$9:$C$12),$H$9:$H$12))-((1-M1152/$M$9)*((SUMPRODUCT(--((MIN(K1152,$D$12))&gt;$C$9:$C$12),((MIN(K1152,$D$12))-$C$9:$C$12),$H$9:$H$12)))))),0)</f>
        <v>0</v>
      </c>
      <c r="P1152" s="248"/>
      <c r="Q1152" s="285">
        <f t="shared" si="291"/>
        <v>0</v>
      </c>
      <c r="R1152" s="242">
        <f>IF(Q1152=0,0,SUMIFS('Sch A. Input'!$H143:$CJ143,'Sch A. Input'!$H$14:$CJ$14,"Recurring",'Sch A. Input'!$H$13:$CJ$13,"&lt;="&amp;$L$11,'Sch A. Input'!$H$13:$CJ$13,"&lt;="&amp;$Y$1020,'Sch A. Input'!$H$13:$CJ$13,"&gt;"&amp;$O$1020))</f>
        <v>0</v>
      </c>
      <c r="S1152" s="242">
        <f>IF(Q1152=0,0,SUMIFS('Sch A. Input'!$H143:$CJ143,'Sch A. Input'!$H$14:$CJ$14,"One-time",'Sch A. Input'!$H$13:$CJ$13,"&lt;="&amp;$L$11,'Sch A. Input'!$H$13:$CJ$13,"&lt;="&amp;$Y$1020,'Sch A. Input'!$H$13:$CJ$13,"&gt;"&amp;$O$1020))</f>
        <v>0</v>
      </c>
      <c r="T1152" s="283">
        <f t="shared" si="292"/>
        <v>0</v>
      </c>
      <c r="U1152" s="242">
        <f t="shared" si="293"/>
        <v>0</v>
      </c>
      <c r="V1152" s="242">
        <f t="shared" si="294"/>
        <v>0</v>
      </c>
      <c r="W1152" s="276">
        <f t="shared" si="188"/>
        <v>0</v>
      </c>
      <c r="X1152" s="281">
        <f t="shared" ref="X1152:X1215" si="368">IFERROR(IF(((H1152+R1152)/$W1152*$M$9+I1152+S1152)&gt;$D$12,"YES","NO"),0)</f>
        <v>0</v>
      </c>
      <c r="Y1152" s="245">
        <f t="shared" ref="Y1152:Y1215" si="369">IF(Q1152=0,0,IFERROR(IF(X1152="YES",MIN((T1152+J1152)*($G$12/$D$12),$G$12),((SUMPRODUCT(--((MIN(V1152,$D$12))&gt;$C$9:$C$12),((MIN(V1152,$D$12))-$C$9:$C$12),$H$9:$H$12))-((1-W1152/$M$9)*((SUMPRODUCT(--((MIN(U1152,$D$12))&gt;$C$9:$C$12),((MIN(U1152,$D$12))-$C$9:$C$12),$H$9:$H$12))))))-O1152,0))</f>
        <v>0</v>
      </c>
      <c r="Z1152" s="248"/>
      <c r="AA1152" s="285">
        <f t="shared" si="295"/>
        <v>0</v>
      </c>
      <c r="AB1152" s="242">
        <f>IF(AA1152=0,0,SUMIFS('Sch A. Input'!$H143:$CJ143,'Sch A. Input'!$H$14:$CJ$14,"Recurring",'Sch A. Input'!$H$13:$CJ$13,"&lt;="&amp;$L$11,'Sch A. Input'!$H$13:$CJ$13,"&lt;="&amp;$AI$1020,'Sch A. Input'!$H$13:$CJ$13,"&gt;"&amp;$Y$1020))</f>
        <v>0</v>
      </c>
      <c r="AC1152" s="242">
        <f>IF(AA1152=0,0,SUMIFS('Sch A. Input'!$H143:$CJ143,'Sch A. Input'!$H$14:$CJ$14,"One-time",'Sch A. Input'!$H$13:$CJ$13,"&lt;="&amp;$L$11,'Sch A. Input'!$H$13:$CJ$13,"&lt;="&amp;$AI$1020,'Sch A. Input'!$H$13:$CJ$13,"&gt;"&amp;$Y$1020))</f>
        <v>0</v>
      </c>
      <c r="AD1152" s="283">
        <f t="shared" si="296"/>
        <v>0</v>
      </c>
      <c r="AE1152" s="242">
        <f t="shared" si="297"/>
        <v>0</v>
      </c>
      <c r="AF1152" s="242">
        <f t="shared" si="298"/>
        <v>0</v>
      </c>
      <c r="AG1152" s="276">
        <f t="shared" si="193"/>
        <v>0</v>
      </c>
      <c r="AH1152" s="281">
        <f t="shared" ref="AH1152:AH1215" si="370">IFERROR(IF(((H1152+R1152+AB1152)/$AG1152*$M$9+I1152+S1152+AC1152)&gt;$D$12,"YES","NO"),0)</f>
        <v>0</v>
      </c>
      <c r="AI1152" s="245">
        <f t="shared" ref="AI1152:AI1215" si="371">IF(AA1152=0,0,IFERROR(IF(AH1152="YES",MIN((AD1152+T1152+J1152)*($G$12/$D$12),$G$12),((SUMPRODUCT(--((MIN(AF1152,$D$12))&gt;$C$9:$C$12),((MIN(AF1152,$D$12))-$C$9:$C$12),$H$9:$H$12))-((1-AG1152/$M$9)*((SUMPRODUCT(--((MIN(AE1152,$D$12))&gt;$C$9:$C$12),((MIN(AE1152,$D$12))-$C$9:$C$12),$H$9:$H$12))))))-O1152-Y1152,0))</f>
        <v>0</v>
      </c>
      <c r="AK1152" s="285">
        <f t="shared" si="299"/>
        <v>0</v>
      </c>
      <c r="AL1152" s="242">
        <f>IF(AK1152=0,0,SUMIFS('Sch A. Input'!$H143:$CJ143,'Sch A. Input'!$H$14:$CJ$14,"Recurring",'Sch A. Input'!$H$13:$CJ$13,"&lt;="&amp;$L$11,'Sch A. Input'!$H$13:$CJ$13,"&lt;="&amp;$AS$1020,'Sch A. Input'!$H$13:$CJ$13,"&gt;"&amp;$AI$1020))</f>
        <v>0</v>
      </c>
      <c r="AM1152" s="242">
        <f>IF(AK1152=0,0,SUMIFS('Sch A. Input'!$H143:$CJ143,'Sch A. Input'!$H$14:$CJ$14,"One-time",'Sch A. Input'!$H$13:$CJ$13,"&lt;="&amp;$L$11,'Sch A. Input'!$H$13:$CJ$13,"&lt;="&amp;$AS$1020,'Sch A. Input'!$H$13:$CJ$13,"&gt;"&amp;$AI$1020))</f>
        <v>0</v>
      </c>
      <c r="AN1152" s="283">
        <f t="shared" si="300"/>
        <v>0</v>
      </c>
      <c r="AO1152" s="242">
        <f t="shared" si="301"/>
        <v>0</v>
      </c>
      <c r="AP1152" s="242">
        <f t="shared" si="302"/>
        <v>0</v>
      </c>
      <c r="AQ1152" s="276">
        <f t="shared" si="198"/>
        <v>0</v>
      </c>
      <c r="AR1152" s="281">
        <f t="shared" ref="AR1152:AR1215" si="372">IFERROR(IF(((H1152+R1152+AB1152+AL1152)/$AQ1152*$M$9+I1152+S1152+AC1152+AM1152)&gt;$D$12,"YES","NO"),0)</f>
        <v>0</v>
      </c>
      <c r="AS1152" s="245">
        <f t="shared" ref="AS1152:AS1215" si="373">IF(AK1152=0,0,IFERROR(IF(AR1152="YES",MIN((AN1152+AD1152+T1152+J1152)*($G$12/$D$12),$G$12),((SUMPRODUCT(--((MIN(AP1152,$D$12))&gt;$C$9:$C$12),((MIN(AP1152,$D$12))-$C$9:$C$12),$H$9:$H$12))-((1-AQ1152/$M$9)*((SUMPRODUCT(--((MIN(AO1152,$D$12))&gt;$C$9:$C$12),((MIN(AO1152,$D$12))-$C$9:$C$12),$H$9:$H$12))))))-O1152-Y1152-AI1152,0))</f>
        <v>0</v>
      </c>
      <c r="AY1152" s="160"/>
      <c r="AZ1152" s="160"/>
      <c r="BK1152" s="2"/>
      <c r="BL1152" s="2"/>
      <c r="BM1152" s="2"/>
      <c r="BN1152" s="2"/>
      <c r="BO1152" s="2"/>
      <c r="BP1152" s="2"/>
      <c r="BQ1152" s="2"/>
      <c r="BR1152" s="2"/>
      <c r="BS1152" s="2"/>
      <c r="BT1152" s="2"/>
      <c r="BU1152" s="2"/>
      <c r="BV1152" s="2"/>
      <c r="BW1152" s="2"/>
      <c r="BX1152" s="2"/>
      <c r="BY1152" s="2"/>
      <c r="BZ1152" s="2"/>
      <c r="CA1152" s="2"/>
      <c r="CI1152"/>
      <c r="CJ1152"/>
      <c r="CK1152"/>
      <c r="CL1152"/>
      <c r="CM1152"/>
      <c r="CN1152"/>
      <c r="CO1152"/>
      <c r="CP1152"/>
      <c r="CQ1152"/>
      <c r="CR1152"/>
      <c r="CS1152"/>
      <c r="CT1152"/>
      <c r="CU1152"/>
      <c r="CV1152"/>
      <c r="CW1152"/>
      <c r="CX1152"/>
    </row>
    <row r="1153" spans="2:102" x14ac:dyDescent="0.35">
      <c r="B1153" s="70" t="str">
        <f t="shared" ref="B1153:F1153" si="374">B146</f>
        <v/>
      </c>
      <c r="C1153" s="166" t="str">
        <f t="shared" si="374"/>
        <v/>
      </c>
      <c r="D1153" s="273" t="str">
        <f t="shared" si="374"/>
        <v/>
      </c>
      <c r="E1153" s="273">
        <f t="shared" si="374"/>
        <v>45016</v>
      </c>
      <c r="F1153" s="273">
        <f t="shared" si="374"/>
        <v>0</v>
      </c>
      <c r="G1153" s="98">
        <f t="shared" si="365"/>
        <v>0</v>
      </c>
      <c r="H1153" s="242">
        <f>IF(G1153=0,0,SUMIFS('Sch A. Input'!$H144:$CJ144,'Sch A. Input'!$H$14:$CJ$14,"Recurring",'Sch A. Input'!$H$13:$CJ$13,"&lt;="&amp;$O$1020,'Sch A. Input'!$H$13:$CJ$13,"&lt;="&amp;$L$11))</f>
        <v>0</v>
      </c>
      <c r="I1153" s="242">
        <f>IF(G1153=0,0,SUMIFS('Sch A. Input'!$H144:$CJ144,'Sch A. Input'!$H$14:$CJ$14,"One-time",'Sch A. Input'!$H$13:$CJ$13,"&lt;="&amp;$O$1020,'Sch A. Input'!$H$13:$CJ$13,"&lt;="&amp;$L$11))</f>
        <v>0</v>
      </c>
      <c r="J1153" s="283">
        <f t="shared" si="288"/>
        <v>0</v>
      </c>
      <c r="K1153" s="242">
        <f t="shared" si="289"/>
        <v>0</v>
      </c>
      <c r="L1153" s="242">
        <f t="shared" si="290"/>
        <v>0</v>
      </c>
      <c r="M1153" s="276">
        <f t="shared" si="183"/>
        <v>0</v>
      </c>
      <c r="N1153" s="281">
        <f t="shared" si="366"/>
        <v>0</v>
      </c>
      <c r="O1153" s="245">
        <f t="shared" si="367"/>
        <v>0</v>
      </c>
      <c r="P1153" s="248"/>
      <c r="Q1153" s="285">
        <f t="shared" si="291"/>
        <v>0</v>
      </c>
      <c r="R1153" s="242">
        <f>IF(Q1153=0,0,SUMIFS('Sch A. Input'!$H144:$CJ144,'Sch A. Input'!$H$14:$CJ$14,"Recurring",'Sch A. Input'!$H$13:$CJ$13,"&lt;="&amp;$L$11,'Sch A. Input'!$H$13:$CJ$13,"&lt;="&amp;$Y$1020,'Sch A. Input'!$H$13:$CJ$13,"&gt;"&amp;$O$1020))</f>
        <v>0</v>
      </c>
      <c r="S1153" s="242">
        <f>IF(Q1153=0,0,SUMIFS('Sch A. Input'!$H144:$CJ144,'Sch A. Input'!$H$14:$CJ$14,"One-time",'Sch A. Input'!$H$13:$CJ$13,"&lt;="&amp;$L$11,'Sch A. Input'!$H$13:$CJ$13,"&lt;="&amp;$Y$1020,'Sch A. Input'!$H$13:$CJ$13,"&gt;"&amp;$O$1020))</f>
        <v>0</v>
      </c>
      <c r="T1153" s="283">
        <f t="shared" si="292"/>
        <v>0</v>
      </c>
      <c r="U1153" s="242">
        <f t="shared" si="293"/>
        <v>0</v>
      </c>
      <c r="V1153" s="242">
        <f t="shared" si="294"/>
        <v>0</v>
      </c>
      <c r="W1153" s="276">
        <f t="shared" si="188"/>
        <v>0</v>
      </c>
      <c r="X1153" s="281">
        <f t="shared" si="368"/>
        <v>0</v>
      </c>
      <c r="Y1153" s="245">
        <f t="shared" si="369"/>
        <v>0</v>
      </c>
      <c r="Z1153" s="248"/>
      <c r="AA1153" s="285">
        <f t="shared" si="295"/>
        <v>0</v>
      </c>
      <c r="AB1153" s="242">
        <f>IF(AA1153=0,0,SUMIFS('Sch A. Input'!$H144:$CJ144,'Sch A. Input'!$H$14:$CJ$14,"Recurring",'Sch A. Input'!$H$13:$CJ$13,"&lt;="&amp;$L$11,'Sch A. Input'!$H$13:$CJ$13,"&lt;="&amp;$AI$1020,'Sch A. Input'!$H$13:$CJ$13,"&gt;"&amp;$Y$1020))</f>
        <v>0</v>
      </c>
      <c r="AC1153" s="242">
        <f>IF(AA1153=0,0,SUMIFS('Sch A. Input'!$H144:$CJ144,'Sch A. Input'!$H$14:$CJ$14,"One-time",'Sch A. Input'!$H$13:$CJ$13,"&lt;="&amp;$L$11,'Sch A. Input'!$H$13:$CJ$13,"&lt;="&amp;$AI$1020,'Sch A. Input'!$H$13:$CJ$13,"&gt;"&amp;$Y$1020))</f>
        <v>0</v>
      </c>
      <c r="AD1153" s="283">
        <f t="shared" si="296"/>
        <v>0</v>
      </c>
      <c r="AE1153" s="242">
        <f t="shared" si="297"/>
        <v>0</v>
      </c>
      <c r="AF1153" s="242">
        <f t="shared" si="298"/>
        <v>0</v>
      </c>
      <c r="AG1153" s="276">
        <f t="shared" si="193"/>
        <v>0</v>
      </c>
      <c r="AH1153" s="281">
        <f t="shared" si="370"/>
        <v>0</v>
      </c>
      <c r="AI1153" s="245">
        <f t="shared" si="371"/>
        <v>0</v>
      </c>
      <c r="AK1153" s="285">
        <f t="shared" si="299"/>
        <v>0</v>
      </c>
      <c r="AL1153" s="242">
        <f>IF(AK1153=0,0,SUMIFS('Sch A. Input'!$H144:$CJ144,'Sch A. Input'!$H$14:$CJ$14,"Recurring",'Sch A. Input'!$H$13:$CJ$13,"&lt;="&amp;$L$11,'Sch A. Input'!$H$13:$CJ$13,"&lt;="&amp;$AS$1020,'Sch A. Input'!$H$13:$CJ$13,"&gt;"&amp;$AI$1020))</f>
        <v>0</v>
      </c>
      <c r="AM1153" s="242">
        <f>IF(AK1153=0,0,SUMIFS('Sch A. Input'!$H144:$CJ144,'Sch A. Input'!$H$14:$CJ$14,"One-time",'Sch A. Input'!$H$13:$CJ$13,"&lt;="&amp;$L$11,'Sch A. Input'!$H$13:$CJ$13,"&lt;="&amp;$AS$1020,'Sch A. Input'!$H$13:$CJ$13,"&gt;"&amp;$AI$1020))</f>
        <v>0</v>
      </c>
      <c r="AN1153" s="283">
        <f t="shared" si="300"/>
        <v>0</v>
      </c>
      <c r="AO1153" s="242">
        <f t="shared" si="301"/>
        <v>0</v>
      </c>
      <c r="AP1153" s="242">
        <f t="shared" si="302"/>
        <v>0</v>
      </c>
      <c r="AQ1153" s="276">
        <f t="shared" si="198"/>
        <v>0</v>
      </c>
      <c r="AR1153" s="281">
        <f t="shared" si="372"/>
        <v>0</v>
      </c>
      <c r="AS1153" s="245">
        <f t="shared" si="373"/>
        <v>0</v>
      </c>
      <c r="AY1153" s="160"/>
      <c r="AZ1153" s="160"/>
      <c r="BK1153" s="2"/>
      <c r="BL1153" s="2"/>
      <c r="BM1153" s="2"/>
      <c r="BN1153" s="2"/>
      <c r="BO1153" s="2"/>
      <c r="BP1153" s="2"/>
      <c r="BQ1153" s="2"/>
      <c r="BR1153" s="2"/>
      <c r="BS1153" s="2"/>
      <c r="BT1153" s="2"/>
      <c r="BU1153" s="2"/>
      <c r="BV1153" s="2"/>
      <c r="BW1153" s="2"/>
      <c r="BX1153" s="2"/>
      <c r="BY1153" s="2"/>
      <c r="BZ1153" s="2"/>
      <c r="CA1153" s="2"/>
      <c r="CI1153"/>
      <c r="CJ1153"/>
      <c r="CK1153"/>
      <c r="CL1153"/>
      <c r="CM1153"/>
      <c r="CN1153"/>
      <c r="CO1153"/>
      <c r="CP1153"/>
      <c r="CQ1153"/>
      <c r="CR1153"/>
      <c r="CS1153"/>
      <c r="CT1153"/>
      <c r="CU1153"/>
      <c r="CV1153"/>
      <c r="CW1153"/>
      <c r="CX1153"/>
    </row>
    <row r="1154" spans="2:102" x14ac:dyDescent="0.35">
      <c r="B1154" s="70" t="str">
        <f t="shared" ref="B1154:F1154" si="375">B147</f>
        <v/>
      </c>
      <c r="C1154" s="166" t="str">
        <f t="shared" si="375"/>
        <v/>
      </c>
      <c r="D1154" s="273" t="str">
        <f t="shared" si="375"/>
        <v/>
      </c>
      <c r="E1154" s="273">
        <f t="shared" si="375"/>
        <v>45016</v>
      </c>
      <c r="F1154" s="273">
        <f t="shared" si="375"/>
        <v>0</v>
      </c>
      <c r="G1154" s="98">
        <f t="shared" si="365"/>
        <v>0</v>
      </c>
      <c r="H1154" s="242">
        <f>IF(G1154=0,0,SUMIFS('Sch A. Input'!$H145:$CJ145,'Sch A. Input'!$H$14:$CJ$14,"Recurring",'Sch A. Input'!$H$13:$CJ$13,"&lt;="&amp;$O$1020,'Sch A. Input'!$H$13:$CJ$13,"&lt;="&amp;$L$11))</f>
        <v>0</v>
      </c>
      <c r="I1154" s="242">
        <f>IF(G1154=0,0,SUMIFS('Sch A. Input'!$H145:$CJ145,'Sch A. Input'!$H$14:$CJ$14,"One-time",'Sch A. Input'!$H$13:$CJ$13,"&lt;="&amp;$O$1020,'Sch A. Input'!$H$13:$CJ$13,"&lt;="&amp;$L$11))</f>
        <v>0</v>
      </c>
      <c r="J1154" s="283">
        <f t="shared" ref="J1154:J1217" si="376">SUM(H1154:I1154)</f>
        <v>0</v>
      </c>
      <c r="K1154" s="242">
        <f t="shared" ref="K1154:K1217" si="377">IF(G1154=0,0,IFERROR(H1154/$M1154*$M$9,0))</f>
        <v>0</v>
      </c>
      <c r="L1154" s="242">
        <f t="shared" ref="L1154:L1217" si="378">IF(G1154=0,0,IFERROR(K1154+I1154,0))</f>
        <v>0</v>
      </c>
      <c r="M1154" s="276">
        <f t="shared" si="183"/>
        <v>0</v>
      </c>
      <c r="N1154" s="281">
        <f t="shared" si="366"/>
        <v>0</v>
      </c>
      <c r="O1154" s="245">
        <f t="shared" si="367"/>
        <v>0</v>
      </c>
      <c r="P1154" s="248"/>
      <c r="Q1154" s="285">
        <f t="shared" ref="Q1154:Q1217" si="379">IF($F1154=0,IF(AND($D1154&lt;=Y$1020,$D1154&lt;&gt;0,$D1154&lt;=$E1154,$E1154&gt;O$1020),1,0),IF(AND($D1154&lt;=Y$1020,$D1154&lt;&gt;0,$E1154&gt;O$1020,$D1154&lt;=$E1154,$F1154&gt;O$1020),1,0))</f>
        <v>0</v>
      </c>
      <c r="R1154" s="242">
        <f>IF(Q1154=0,0,SUMIFS('Sch A. Input'!$H145:$CJ145,'Sch A. Input'!$H$14:$CJ$14,"Recurring",'Sch A. Input'!$H$13:$CJ$13,"&lt;="&amp;$L$11,'Sch A. Input'!$H$13:$CJ$13,"&lt;="&amp;$Y$1020,'Sch A. Input'!$H$13:$CJ$13,"&gt;"&amp;$O$1020))</f>
        <v>0</v>
      </c>
      <c r="S1154" s="242">
        <f>IF(Q1154=0,0,SUMIFS('Sch A. Input'!$H145:$CJ145,'Sch A. Input'!$H$14:$CJ$14,"One-time",'Sch A. Input'!$H$13:$CJ$13,"&lt;="&amp;$L$11,'Sch A. Input'!$H$13:$CJ$13,"&lt;="&amp;$Y$1020,'Sch A. Input'!$H$13:$CJ$13,"&gt;"&amp;$O$1020))</f>
        <v>0</v>
      </c>
      <c r="T1154" s="283">
        <f t="shared" ref="T1154:T1217" si="380">SUM(R1154:S1154)</f>
        <v>0</v>
      </c>
      <c r="U1154" s="242">
        <f t="shared" ref="U1154:U1217" si="381">IF(Q1154=0,0,IFERROR((R1154+H1154)/W1154*$M$9,0))</f>
        <v>0</v>
      </c>
      <c r="V1154" s="242">
        <f t="shared" ref="V1154:V1217" si="382">IF(Q1154=0,0,IFERROR(U1154+S1154+I1154,0))</f>
        <v>0</v>
      </c>
      <c r="W1154" s="276">
        <f t="shared" si="188"/>
        <v>0</v>
      </c>
      <c r="X1154" s="281">
        <f t="shared" si="368"/>
        <v>0</v>
      </c>
      <c r="Y1154" s="245">
        <f t="shared" si="369"/>
        <v>0</v>
      </c>
      <c r="Z1154" s="248"/>
      <c r="AA1154" s="285">
        <f t="shared" ref="AA1154:AA1217" si="383">IF($F1154=0,IF(AND($D1154&lt;=AI$1020,$D1154&lt;&gt;0,$D1154&lt;=$E1154,$E1154&gt;Y$1020),1,0),IF(AND($D1154&lt;=AI$1020,$D1154&lt;&gt;0,$E1154&gt;Y$1020,$D1154&lt;=$E1154,$F1154&gt;Y$1020),1,0))</f>
        <v>0</v>
      </c>
      <c r="AB1154" s="242">
        <f>IF(AA1154=0,0,SUMIFS('Sch A. Input'!$H145:$CJ145,'Sch A. Input'!$H$14:$CJ$14,"Recurring",'Sch A. Input'!$H$13:$CJ$13,"&lt;="&amp;$L$11,'Sch A. Input'!$H$13:$CJ$13,"&lt;="&amp;$AI$1020,'Sch A. Input'!$H$13:$CJ$13,"&gt;"&amp;$Y$1020))</f>
        <v>0</v>
      </c>
      <c r="AC1154" s="242">
        <f>IF(AA1154=0,0,SUMIFS('Sch A. Input'!$H145:$CJ145,'Sch A. Input'!$H$14:$CJ$14,"One-time",'Sch A. Input'!$H$13:$CJ$13,"&lt;="&amp;$L$11,'Sch A. Input'!$H$13:$CJ$13,"&lt;="&amp;$AI$1020,'Sch A. Input'!$H$13:$CJ$13,"&gt;"&amp;$Y$1020))</f>
        <v>0</v>
      </c>
      <c r="AD1154" s="283">
        <f t="shared" ref="AD1154:AD1217" si="384">SUM(AB1154:AC1154)</f>
        <v>0</v>
      </c>
      <c r="AE1154" s="242">
        <f t="shared" ref="AE1154:AE1217" si="385">IF(AA1154=0,0,IFERROR((AB1154+R1154+H1154)/AG1154*$M$9,0))</f>
        <v>0</v>
      </c>
      <c r="AF1154" s="242">
        <f t="shared" ref="AF1154:AF1217" si="386">IF(AA1154=0,0,IFERROR(AE1154+AC1154+S1154+I1154,0))</f>
        <v>0</v>
      </c>
      <c r="AG1154" s="276">
        <f t="shared" si="193"/>
        <v>0</v>
      </c>
      <c r="AH1154" s="281">
        <f t="shared" si="370"/>
        <v>0</v>
      </c>
      <c r="AI1154" s="245">
        <f t="shared" si="371"/>
        <v>0</v>
      </c>
      <c r="AK1154" s="285">
        <f t="shared" ref="AK1154:AK1217" si="387">IF($F1154=0,IF(AND($D1154&lt;=AS$1020,$D1154&lt;&gt;0,$D1154&lt;=$E1154,$E1154&gt;AI$1020),1,0),IF(AND($D1154&lt;=AS$1020,$D1154&lt;&gt;0,$E1154&gt;AI$1020,$F1154&lt;=AS$1020,$D1154&lt;=$E1154,$F1154&gt;AI$1020),1,0))</f>
        <v>0</v>
      </c>
      <c r="AL1154" s="242">
        <f>IF(AK1154=0,0,SUMIFS('Sch A. Input'!$H145:$CJ145,'Sch A. Input'!$H$14:$CJ$14,"Recurring",'Sch A. Input'!$H$13:$CJ$13,"&lt;="&amp;$L$11,'Sch A. Input'!$H$13:$CJ$13,"&lt;="&amp;$AS$1020,'Sch A. Input'!$H$13:$CJ$13,"&gt;"&amp;$AI$1020))</f>
        <v>0</v>
      </c>
      <c r="AM1154" s="242">
        <f>IF(AK1154=0,0,SUMIFS('Sch A. Input'!$H145:$CJ145,'Sch A. Input'!$H$14:$CJ$14,"One-time",'Sch A. Input'!$H$13:$CJ$13,"&lt;="&amp;$L$11,'Sch A. Input'!$H$13:$CJ$13,"&lt;="&amp;$AS$1020,'Sch A. Input'!$H$13:$CJ$13,"&gt;"&amp;$AI$1020))</f>
        <v>0</v>
      </c>
      <c r="AN1154" s="283">
        <f t="shared" ref="AN1154:AN1217" si="388">+AL1154+AM1154</f>
        <v>0</v>
      </c>
      <c r="AO1154" s="242">
        <f t="shared" ref="AO1154:AO1217" si="389">IF(AK1154=0,0,IFERROR((AL1154+AB1154+R1154+H1154)/AQ1154*$M$9,0))</f>
        <v>0</v>
      </c>
      <c r="AP1154" s="242">
        <f t="shared" ref="AP1154:AP1217" si="390">IF(AK1154=0,0,IFERROR(AO1154+AM1154+AC1154+S1154+I1154,0))</f>
        <v>0</v>
      </c>
      <c r="AQ1154" s="276">
        <f t="shared" si="198"/>
        <v>0</v>
      </c>
      <c r="AR1154" s="281">
        <f t="shared" si="372"/>
        <v>0</v>
      </c>
      <c r="AS1154" s="245">
        <f t="shared" si="373"/>
        <v>0</v>
      </c>
      <c r="AY1154" s="160"/>
      <c r="AZ1154" s="160"/>
      <c r="BK1154" s="2"/>
      <c r="BL1154" s="2"/>
      <c r="BM1154" s="2"/>
      <c r="BN1154" s="2"/>
      <c r="BO1154" s="2"/>
      <c r="BP1154" s="2"/>
      <c r="BQ1154" s="2"/>
      <c r="BR1154" s="2"/>
      <c r="BS1154" s="2"/>
      <c r="BT1154" s="2"/>
      <c r="BU1154" s="2"/>
      <c r="BV1154" s="2"/>
      <c r="BW1154" s="2"/>
      <c r="BX1154" s="2"/>
      <c r="BY1154" s="2"/>
      <c r="BZ1154" s="2"/>
      <c r="CA1154" s="2"/>
      <c r="CI1154"/>
      <c r="CJ1154"/>
      <c r="CK1154"/>
      <c r="CL1154"/>
      <c r="CM1154"/>
      <c r="CN1154"/>
      <c r="CO1154"/>
      <c r="CP1154"/>
      <c r="CQ1154"/>
      <c r="CR1154"/>
      <c r="CS1154"/>
      <c r="CT1154"/>
      <c r="CU1154"/>
      <c r="CV1154"/>
      <c r="CW1154"/>
      <c r="CX1154"/>
    </row>
    <row r="1155" spans="2:102" x14ac:dyDescent="0.35">
      <c r="B1155" s="70" t="str">
        <f t="shared" ref="B1155:F1155" si="391">B148</f>
        <v/>
      </c>
      <c r="C1155" s="166" t="str">
        <f t="shared" si="391"/>
        <v/>
      </c>
      <c r="D1155" s="273" t="str">
        <f t="shared" si="391"/>
        <v/>
      </c>
      <c r="E1155" s="273">
        <f t="shared" si="391"/>
        <v>45016</v>
      </c>
      <c r="F1155" s="273">
        <f t="shared" si="391"/>
        <v>0</v>
      </c>
      <c r="G1155" s="98">
        <f t="shared" si="365"/>
        <v>0</v>
      </c>
      <c r="H1155" s="242">
        <f>IF(G1155=0,0,SUMIFS('Sch A. Input'!$H146:$CJ146,'Sch A. Input'!$H$14:$CJ$14,"Recurring",'Sch A. Input'!$H$13:$CJ$13,"&lt;="&amp;$O$1020,'Sch A. Input'!$H$13:$CJ$13,"&lt;="&amp;$L$11))</f>
        <v>0</v>
      </c>
      <c r="I1155" s="242">
        <f>IF(G1155=0,0,SUMIFS('Sch A. Input'!$H146:$CJ146,'Sch A. Input'!$H$14:$CJ$14,"One-time",'Sch A. Input'!$H$13:$CJ$13,"&lt;="&amp;$O$1020,'Sch A. Input'!$H$13:$CJ$13,"&lt;="&amp;$L$11))</f>
        <v>0</v>
      </c>
      <c r="J1155" s="283">
        <f t="shared" si="376"/>
        <v>0</v>
      </c>
      <c r="K1155" s="242">
        <f t="shared" si="377"/>
        <v>0</v>
      </c>
      <c r="L1155" s="242">
        <f t="shared" si="378"/>
        <v>0</v>
      </c>
      <c r="M1155" s="276">
        <f t="shared" si="183"/>
        <v>0</v>
      </c>
      <c r="N1155" s="281">
        <f t="shared" si="366"/>
        <v>0</v>
      </c>
      <c r="O1155" s="245">
        <f t="shared" si="367"/>
        <v>0</v>
      </c>
      <c r="P1155" s="248"/>
      <c r="Q1155" s="285">
        <f t="shared" si="379"/>
        <v>0</v>
      </c>
      <c r="R1155" s="242">
        <f>IF(Q1155=0,0,SUMIFS('Sch A. Input'!$H146:$CJ146,'Sch A. Input'!$H$14:$CJ$14,"Recurring",'Sch A. Input'!$H$13:$CJ$13,"&lt;="&amp;$L$11,'Sch A. Input'!$H$13:$CJ$13,"&lt;="&amp;$Y$1020,'Sch A. Input'!$H$13:$CJ$13,"&gt;"&amp;$O$1020))</f>
        <v>0</v>
      </c>
      <c r="S1155" s="242">
        <f>IF(Q1155=0,0,SUMIFS('Sch A. Input'!$H146:$CJ146,'Sch A. Input'!$H$14:$CJ$14,"One-time",'Sch A. Input'!$H$13:$CJ$13,"&lt;="&amp;$L$11,'Sch A. Input'!$H$13:$CJ$13,"&lt;="&amp;$Y$1020,'Sch A. Input'!$H$13:$CJ$13,"&gt;"&amp;$O$1020))</f>
        <v>0</v>
      </c>
      <c r="T1155" s="283">
        <f t="shared" si="380"/>
        <v>0</v>
      </c>
      <c r="U1155" s="242">
        <f t="shared" si="381"/>
        <v>0</v>
      </c>
      <c r="V1155" s="242">
        <f t="shared" si="382"/>
        <v>0</v>
      </c>
      <c r="W1155" s="276">
        <f t="shared" si="188"/>
        <v>0</v>
      </c>
      <c r="X1155" s="281">
        <f t="shared" si="368"/>
        <v>0</v>
      </c>
      <c r="Y1155" s="245">
        <f t="shared" si="369"/>
        <v>0</v>
      </c>
      <c r="Z1155" s="248"/>
      <c r="AA1155" s="285">
        <f t="shared" si="383"/>
        <v>0</v>
      </c>
      <c r="AB1155" s="242">
        <f>IF(AA1155=0,0,SUMIFS('Sch A. Input'!$H146:$CJ146,'Sch A. Input'!$H$14:$CJ$14,"Recurring",'Sch A. Input'!$H$13:$CJ$13,"&lt;="&amp;$L$11,'Sch A. Input'!$H$13:$CJ$13,"&lt;="&amp;$AI$1020,'Sch A. Input'!$H$13:$CJ$13,"&gt;"&amp;$Y$1020))</f>
        <v>0</v>
      </c>
      <c r="AC1155" s="242">
        <f>IF(AA1155=0,0,SUMIFS('Sch A. Input'!$H146:$CJ146,'Sch A. Input'!$H$14:$CJ$14,"One-time",'Sch A. Input'!$H$13:$CJ$13,"&lt;="&amp;$L$11,'Sch A. Input'!$H$13:$CJ$13,"&lt;="&amp;$AI$1020,'Sch A. Input'!$H$13:$CJ$13,"&gt;"&amp;$Y$1020))</f>
        <v>0</v>
      </c>
      <c r="AD1155" s="283">
        <f t="shared" si="384"/>
        <v>0</v>
      </c>
      <c r="AE1155" s="242">
        <f t="shared" si="385"/>
        <v>0</v>
      </c>
      <c r="AF1155" s="242">
        <f t="shared" si="386"/>
        <v>0</v>
      </c>
      <c r="AG1155" s="276">
        <f t="shared" si="193"/>
        <v>0</v>
      </c>
      <c r="AH1155" s="281">
        <f t="shared" si="370"/>
        <v>0</v>
      </c>
      <c r="AI1155" s="245">
        <f t="shared" si="371"/>
        <v>0</v>
      </c>
      <c r="AK1155" s="285">
        <f t="shared" si="387"/>
        <v>0</v>
      </c>
      <c r="AL1155" s="242">
        <f>IF(AK1155=0,0,SUMIFS('Sch A. Input'!$H146:$CJ146,'Sch A. Input'!$H$14:$CJ$14,"Recurring",'Sch A. Input'!$H$13:$CJ$13,"&lt;="&amp;$L$11,'Sch A. Input'!$H$13:$CJ$13,"&lt;="&amp;$AS$1020,'Sch A. Input'!$H$13:$CJ$13,"&gt;"&amp;$AI$1020))</f>
        <v>0</v>
      </c>
      <c r="AM1155" s="242">
        <f>IF(AK1155=0,0,SUMIFS('Sch A. Input'!$H146:$CJ146,'Sch A. Input'!$H$14:$CJ$14,"One-time",'Sch A. Input'!$H$13:$CJ$13,"&lt;="&amp;$L$11,'Sch A. Input'!$H$13:$CJ$13,"&lt;="&amp;$AS$1020,'Sch A. Input'!$H$13:$CJ$13,"&gt;"&amp;$AI$1020))</f>
        <v>0</v>
      </c>
      <c r="AN1155" s="283">
        <f t="shared" si="388"/>
        <v>0</v>
      </c>
      <c r="AO1155" s="242">
        <f t="shared" si="389"/>
        <v>0</v>
      </c>
      <c r="AP1155" s="242">
        <f t="shared" si="390"/>
        <v>0</v>
      </c>
      <c r="AQ1155" s="276">
        <f t="shared" si="198"/>
        <v>0</v>
      </c>
      <c r="AR1155" s="281">
        <f t="shared" si="372"/>
        <v>0</v>
      </c>
      <c r="AS1155" s="245">
        <f t="shared" si="373"/>
        <v>0</v>
      </c>
      <c r="AY1155" s="160"/>
      <c r="AZ1155" s="160"/>
      <c r="BK1155" s="2"/>
      <c r="BL1155" s="2"/>
      <c r="BM1155" s="2"/>
      <c r="BN1155" s="2"/>
      <c r="BO1155" s="2"/>
      <c r="BP1155" s="2"/>
      <c r="BQ1155" s="2"/>
      <c r="BR1155" s="2"/>
      <c r="BS1155" s="2"/>
      <c r="BT1155" s="2"/>
      <c r="BU1155" s="2"/>
      <c r="BV1155" s="2"/>
      <c r="BW1155" s="2"/>
      <c r="BX1155" s="2"/>
      <c r="BY1155" s="2"/>
      <c r="BZ1155" s="2"/>
      <c r="CA1155" s="2"/>
      <c r="CI1155"/>
      <c r="CJ1155"/>
      <c r="CK1155"/>
      <c r="CL1155"/>
      <c r="CM1155"/>
      <c r="CN1155"/>
      <c r="CO1155"/>
      <c r="CP1155"/>
      <c r="CQ1155"/>
      <c r="CR1155"/>
      <c r="CS1155"/>
      <c r="CT1155"/>
      <c r="CU1155"/>
      <c r="CV1155"/>
      <c r="CW1155"/>
      <c r="CX1155"/>
    </row>
    <row r="1156" spans="2:102" x14ac:dyDescent="0.35">
      <c r="B1156" s="70" t="str">
        <f t="shared" ref="B1156:F1156" si="392">B149</f>
        <v/>
      </c>
      <c r="C1156" s="166" t="str">
        <f t="shared" si="392"/>
        <v/>
      </c>
      <c r="D1156" s="273" t="str">
        <f t="shared" si="392"/>
        <v/>
      </c>
      <c r="E1156" s="273">
        <f t="shared" si="392"/>
        <v>45016</v>
      </c>
      <c r="F1156" s="273">
        <f t="shared" si="392"/>
        <v>0</v>
      </c>
      <c r="G1156" s="98">
        <f t="shared" si="365"/>
        <v>0</v>
      </c>
      <c r="H1156" s="242">
        <f>IF(G1156=0,0,SUMIFS('Sch A. Input'!$H147:$CJ147,'Sch A. Input'!$H$14:$CJ$14,"Recurring",'Sch A. Input'!$H$13:$CJ$13,"&lt;="&amp;$O$1020,'Sch A. Input'!$H$13:$CJ$13,"&lt;="&amp;$L$11))</f>
        <v>0</v>
      </c>
      <c r="I1156" s="242">
        <f>IF(G1156=0,0,SUMIFS('Sch A. Input'!$H147:$CJ147,'Sch A. Input'!$H$14:$CJ$14,"One-time",'Sch A. Input'!$H$13:$CJ$13,"&lt;="&amp;$O$1020,'Sch A. Input'!$H$13:$CJ$13,"&lt;="&amp;$L$11))</f>
        <v>0</v>
      </c>
      <c r="J1156" s="283">
        <f t="shared" si="376"/>
        <v>0</v>
      </c>
      <c r="K1156" s="242">
        <f t="shared" si="377"/>
        <v>0</v>
      </c>
      <c r="L1156" s="242">
        <f t="shared" si="378"/>
        <v>0</v>
      </c>
      <c r="M1156" s="276">
        <f t="shared" si="183"/>
        <v>0</v>
      </c>
      <c r="N1156" s="281">
        <f t="shared" si="366"/>
        <v>0</v>
      </c>
      <c r="O1156" s="245">
        <f t="shared" si="367"/>
        <v>0</v>
      </c>
      <c r="P1156" s="248"/>
      <c r="Q1156" s="285">
        <f t="shared" si="379"/>
        <v>0</v>
      </c>
      <c r="R1156" s="242">
        <f>IF(Q1156=0,0,SUMIFS('Sch A. Input'!$H147:$CJ147,'Sch A. Input'!$H$14:$CJ$14,"Recurring",'Sch A. Input'!$H$13:$CJ$13,"&lt;="&amp;$L$11,'Sch A. Input'!$H$13:$CJ$13,"&lt;="&amp;$Y$1020,'Sch A. Input'!$H$13:$CJ$13,"&gt;"&amp;$O$1020))</f>
        <v>0</v>
      </c>
      <c r="S1156" s="242">
        <f>IF(Q1156=0,0,SUMIFS('Sch A. Input'!$H147:$CJ147,'Sch A. Input'!$H$14:$CJ$14,"One-time",'Sch A. Input'!$H$13:$CJ$13,"&lt;="&amp;$L$11,'Sch A. Input'!$H$13:$CJ$13,"&lt;="&amp;$Y$1020,'Sch A. Input'!$H$13:$CJ$13,"&gt;"&amp;$O$1020))</f>
        <v>0</v>
      </c>
      <c r="T1156" s="283">
        <f t="shared" si="380"/>
        <v>0</v>
      </c>
      <c r="U1156" s="242">
        <f t="shared" si="381"/>
        <v>0</v>
      </c>
      <c r="V1156" s="242">
        <f t="shared" si="382"/>
        <v>0</v>
      </c>
      <c r="W1156" s="276">
        <f t="shared" si="188"/>
        <v>0</v>
      </c>
      <c r="X1156" s="281">
        <f t="shared" si="368"/>
        <v>0</v>
      </c>
      <c r="Y1156" s="245">
        <f t="shared" si="369"/>
        <v>0</v>
      </c>
      <c r="Z1156" s="248"/>
      <c r="AA1156" s="285">
        <f t="shared" si="383"/>
        <v>0</v>
      </c>
      <c r="AB1156" s="242">
        <f>IF(AA1156=0,0,SUMIFS('Sch A. Input'!$H147:$CJ147,'Sch A. Input'!$H$14:$CJ$14,"Recurring",'Sch A. Input'!$H$13:$CJ$13,"&lt;="&amp;$L$11,'Sch A. Input'!$H$13:$CJ$13,"&lt;="&amp;$AI$1020,'Sch A. Input'!$H$13:$CJ$13,"&gt;"&amp;$Y$1020))</f>
        <v>0</v>
      </c>
      <c r="AC1156" s="242">
        <f>IF(AA1156=0,0,SUMIFS('Sch A. Input'!$H147:$CJ147,'Sch A. Input'!$H$14:$CJ$14,"One-time",'Sch A. Input'!$H$13:$CJ$13,"&lt;="&amp;$L$11,'Sch A. Input'!$H$13:$CJ$13,"&lt;="&amp;$AI$1020,'Sch A. Input'!$H$13:$CJ$13,"&gt;"&amp;$Y$1020))</f>
        <v>0</v>
      </c>
      <c r="AD1156" s="283">
        <f t="shared" si="384"/>
        <v>0</v>
      </c>
      <c r="AE1156" s="242">
        <f t="shared" si="385"/>
        <v>0</v>
      </c>
      <c r="AF1156" s="242">
        <f t="shared" si="386"/>
        <v>0</v>
      </c>
      <c r="AG1156" s="276">
        <f t="shared" si="193"/>
        <v>0</v>
      </c>
      <c r="AH1156" s="281">
        <f t="shared" si="370"/>
        <v>0</v>
      </c>
      <c r="AI1156" s="245">
        <f t="shared" si="371"/>
        <v>0</v>
      </c>
      <c r="AK1156" s="285">
        <f t="shared" si="387"/>
        <v>0</v>
      </c>
      <c r="AL1156" s="242">
        <f>IF(AK1156=0,0,SUMIFS('Sch A. Input'!$H147:$CJ147,'Sch A. Input'!$H$14:$CJ$14,"Recurring",'Sch A. Input'!$H$13:$CJ$13,"&lt;="&amp;$L$11,'Sch A. Input'!$H$13:$CJ$13,"&lt;="&amp;$AS$1020,'Sch A. Input'!$H$13:$CJ$13,"&gt;"&amp;$AI$1020))</f>
        <v>0</v>
      </c>
      <c r="AM1156" s="242">
        <f>IF(AK1156=0,0,SUMIFS('Sch A. Input'!$H147:$CJ147,'Sch A. Input'!$H$14:$CJ$14,"One-time",'Sch A. Input'!$H$13:$CJ$13,"&lt;="&amp;$L$11,'Sch A. Input'!$H$13:$CJ$13,"&lt;="&amp;$AS$1020,'Sch A. Input'!$H$13:$CJ$13,"&gt;"&amp;$AI$1020))</f>
        <v>0</v>
      </c>
      <c r="AN1156" s="283">
        <f t="shared" si="388"/>
        <v>0</v>
      </c>
      <c r="AO1156" s="242">
        <f t="shared" si="389"/>
        <v>0</v>
      </c>
      <c r="AP1156" s="242">
        <f t="shared" si="390"/>
        <v>0</v>
      </c>
      <c r="AQ1156" s="276">
        <f t="shared" si="198"/>
        <v>0</v>
      </c>
      <c r="AR1156" s="281">
        <f t="shared" si="372"/>
        <v>0</v>
      </c>
      <c r="AS1156" s="245">
        <f t="shared" si="373"/>
        <v>0</v>
      </c>
      <c r="AY1156" s="160"/>
      <c r="AZ1156" s="160"/>
      <c r="BK1156" s="2"/>
      <c r="BL1156" s="2"/>
      <c r="BM1156" s="2"/>
      <c r="BN1156" s="2"/>
      <c r="BO1156" s="2"/>
      <c r="BP1156" s="2"/>
      <c r="BQ1156" s="2"/>
      <c r="BR1156" s="2"/>
      <c r="BS1156" s="2"/>
      <c r="BT1156" s="2"/>
      <c r="BU1156" s="2"/>
      <c r="BV1156" s="2"/>
      <c r="BW1156" s="2"/>
      <c r="BX1156" s="2"/>
      <c r="BY1156" s="2"/>
      <c r="BZ1156" s="2"/>
      <c r="CA1156" s="2"/>
      <c r="CI1156"/>
      <c r="CJ1156"/>
      <c r="CK1156"/>
      <c r="CL1156"/>
      <c r="CM1156"/>
      <c r="CN1156"/>
      <c r="CO1156"/>
      <c r="CP1156"/>
      <c r="CQ1156"/>
      <c r="CR1156"/>
      <c r="CS1156"/>
      <c r="CT1156"/>
      <c r="CU1156"/>
      <c r="CV1156"/>
      <c r="CW1156"/>
      <c r="CX1156"/>
    </row>
    <row r="1157" spans="2:102" x14ac:dyDescent="0.35">
      <c r="B1157" s="70" t="str">
        <f t="shared" ref="B1157:F1157" si="393">B150</f>
        <v/>
      </c>
      <c r="C1157" s="166" t="str">
        <f t="shared" si="393"/>
        <v/>
      </c>
      <c r="D1157" s="273" t="str">
        <f t="shared" si="393"/>
        <v/>
      </c>
      <c r="E1157" s="273">
        <f t="shared" si="393"/>
        <v>45016</v>
      </c>
      <c r="F1157" s="273">
        <f t="shared" si="393"/>
        <v>0</v>
      </c>
      <c r="G1157" s="98">
        <f t="shared" si="365"/>
        <v>0</v>
      </c>
      <c r="H1157" s="242">
        <f>IF(G1157=0,0,SUMIFS('Sch A. Input'!$H148:$CJ148,'Sch A. Input'!$H$14:$CJ$14,"Recurring",'Sch A. Input'!$H$13:$CJ$13,"&lt;="&amp;$O$1020,'Sch A. Input'!$H$13:$CJ$13,"&lt;="&amp;$L$11))</f>
        <v>0</v>
      </c>
      <c r="I1157" s="242">
        <f>IF(G1157=0,0,SUMIFS('Sch A. Input'!$H148:$CJ148,'Sch A. Input'!$H$14:$CJ$14,"One-time",'Sch A. Input'!$H$13:$CJ$13,"&lt;="&amp;$O$1020,'Sch A. Input'!$H$13:$CJ$13,"&lt;="&amp;$L$11))</f>
        <v>0</v>
      </c>
      <c r="J1157" s="283">
        <f t="shared" si="376"/>
        <v>0</v>
      </c>
      <c r="K1157" s="242">
        <f t="shared" si="377"/>
        <v>0</v>
      </c>
      <c r="L1157" s="242">
        <f t="shared" si="378"/>
        <v>0</v>
      </c>
      <c r="M1157" s="276">
        <f t="shared" si="183"/>
        <v>0</v>
      </c>
      <c r="N1157" s="281">
        <f t="shared" si="366"/>
        <v>0</v>
      </c>
      <c r="O1157" s="245">
        <f t="shared" si="367"/>
        <v>0</v>
      </c>
      <c r="P1157" s="248"/>
      <c r="Q1157" s="285">
        <f t="shared" si="379"/>
        <v>0</v>
      </c>
      <c r="R1157" s="242">
        <f>IF(Q1157=0,0,SUMIFS('Sch A. Input'!$H148:$CJ148,'Sch A. Input'!$H$14:$CJ$14,"Recurring",'Sch A. Input'!$H$13:$CJ$13,"&lt;="&amp;$L$11,'Sch A. Input'!$H$13:$CJ$13,"&lt;="&amp;$Y$1020,'Sch A. Input'!$H$13:$CJ$13,"&gt;"&amp;$O$1020))</f>
        <v>0</v>
      </c>
      <c r="S1157" s="242">
        <f>IF(Q1157=0,0,SUMIFS('Sch A. Input'!$H148:$CJ148,'Sch A. Input'!$H$14:$CJ$14,"One-time",'Sch A. Input'!$H$13:$CJ$13,"&lt;="&amp;$L$11,'Sch A. Input'!$H$13:$CJ$13,"&lt;="&amp;$Y$1020,'Sch A. Input'!$H$13:$CJ$13,"&gt;"&amp;$O$1020))</f>
        <v>0</v>
      </c>
      <c r="T1157" s="283">
        <f t="shared" si="380"/>
        <v>0</v>
      </c>
      <c r="U1157" s="242">
        <f t="shared" si="381"/>
        <v>0</v>
      </c>
      <c r="V1157" s="242">
        <f t="shared" si="382"/>
        <v>0</v>
      </c>
      <c r="W1157" s="276">
        <f t="shared" si="188"/>
        <v>0</v>
      </c>
      <c r="X1157" s="281">
        <f t="shared" si="368"/>
        <v>0</v>
      </c>
      <c r="Y1157" s="245">
        <f t="shared" si="369"/>
        <v>0</v>
      </c>
      <c r="Z1157" s="248"/>
      <c r="AA1157" s="285">
        <f t="shared" si="383"/>
        <v>0</v>
      </c>
      <c r="AB1157" s="242">
        <f>IF(AA1157=0,0,SUMIFS('Sch A. Input'!$H148:$CJ148,'Sch A. Input'!$H$14:$CJ$14,"Recurring",'Sch A. Input'!$H$13:$CJ$13,"&lt;="&amp;$L$11,'Sch A. Input'!$H$13:$CJ$13,"&lt;="&amp;$AI$1020,'Sch A. Input'!$H$13:$CJ$13,"&gt;"&amp;$Y$1020))</f>
        <v>0</v>
      </c>
      <c r="AC1157" s="242">
        <f>IF(AA1157=0,0,SUMIFS('Sch A. Input'!$H148:$CJ148,'Sch A. Input'!$H$14:$CJ$14,"One-time",'Sch A. Input'!$H$13:$CJ$13,"&lt;="&amp;$L$11,'Sch A. Input'!$H$13:$CJ$13,"&lt;="&amp;$AI$1020,'Sch A. Input'!$H$13:$CJ$13,"&gt;"&amp;$Y$1020))</f>
        <v>0</v>
      </c>
      <c r="AD1157" s="283">
        <f t="shared" si="384"/>
        <v>0</v>
      </c>
      <c r="AE1157" s="242">
        <f t="shared" si="385"/>
        <v>0</v>
      </c>
      <c r="AF1157" s="242">
        <f t="shared" si="386"/>
        <v>0</v>
      </c>
      <c r="AG1157" s="276">
        <f t="shared" si="193"/>
        <v>0</v>
      </c>
      <c r="AH1157" s="281">
        <f t="shared" si="370"/>
        <v>0</v>
      </c>
      <c r="AI1157" s="245">
        <f t="shared" si="371"/>
        <v>0</v>
      </c>
      <c r="AK1157" s="285">
        <f t="shared" si="387"/>
        <v>0</v>
      </c>
      <c r="AL1157" s="242">
        <f>IF(AK1157=0,0,SUMIFS('Sch A. Input'!$H148:$CJ148,'Sch A. Input'!$H$14:$CJ$14,"Recurring",'Sch A. Input'!$H$13:$CJ$13,"&lt;="&amp;$L$11,'Sch A. Input'!$H$13:$CJ$13,"&lt;="&amp;$AS$1020,'Sch A. Input'!$H$13:$CJ$13,"&gt;"&amp;$AI$1020))</f>
        <v>0</v>
      </c>
      <c r="AM1157" s="242">
        <f>IF(AK1157=0,0,SUMIFS('Sch A. Input'!$H148:$CJ148,'Sch A. Input'!$H$14:$CJ$14,"One-time",'Sch A. Input'!$H$13:$CJ$13,"&lt;="&amp;$L$11,'Sch A. Input'!$H$13:$CJ$13,"&lt;="&amp;$AS$1020,'Sch A. Input'!$H$13:$CJ$13,"&gt;"&amp;$AI$1020))</f>
        <v>0</v>
      </c>
      <c r="AN1157" s="283">
        <f t="shared" si="388"/>
        <v>0</v>
      </c>
      <c r="AO1157" s="242">
        <f t="shared" si="389"/>
        <v>0</v>
      </c>
      <c r="AP1157" s="242">
        <f t="shared" si="390"/>
        <v>0</v>
      </c>
      <c r="AQ1157" s="276">
        <f t="shared" si="198"/>
        <v>0</v>
      </c>
      <c r="AR1157" s="281">
        <f t="shared" si="372"/>
        <v>0</v>
      </c>
      <c r="AS1157" s="245">
        <f t="shared" si="373"/>
        <v>0</v>
      </c>
      <c r="AY1157" s="160"/>
      <c r="AZ1157" s="160"/>
      <c r="BK1157" s="2"/>
      <c r="BL1157" s="2"/>
      <c r="BM1157" s="2"/>
      <c r="BN1157" s="2"/>
      <c r="BO1157" s="2"/>
      <c r="BP1157" s="2"/>
      <c r="BQ1157" s="2"/>
      <c r="BR1157" s="2"/>
      <c r="BS1157" s="2"/>
      <c r="BT1157" s="2"/>
      <c r="BU1157" s="2"/>
      <c r="BV1157" s="2"/>
      <c r="BW1157" s="2"/>
      <c r="BX1157" s="2"/>
      <c r="BY1157" s="2"/>
      <c r="BZ1157" s="2"/>
      <c r="CA1157" s="2"/>
      <c r="CI1157"/>
      <c r="CJ1157"/>
      <c r="CK1157"/>
      <c r="CL1157"/>
      <c r="CM1157"/>
      <c r="CN1157"/>
      <c r="CO1157"/>
      <c r="CP1157"/>
      <c r="CQ1157"/>
      <c r="CR1157"/>
      <c r="CS1157"/>
      <c r="CT1157"/>
      <c r="CU1157"/>
      <c r="CV1157"/>
      <c r="CW1157"/>
      <c r="CX1157"/>
    </row>
    <row r="1158" spans="2:102" x14ac:dyDescent="0.35">
      <c r="B1158" s="70" t="str">
        <f t="shared" ref="B1158:F1158" si="394">B151</f>
        <v/>
      </c>
      <c r="C1158" s="166" t="str">
        <f t="shared" si="394"/>
        <v/>
      </c>
      <c r="D1158" s="273" t="str">
        <f t="shared" si="394"/>
        <v/>
      </c>
      <c r="E1158" s="273">
        <f t="shared" si="394"/>
        <v>45016</v>
      </c>
      <c r="F1158" s="273">
        <f t="shared" si="394"/>
        <v>0</v>
      </c>
      <c r="G1158" s="98">
        <f t="shared" si="365"/>
        <v>0</v>
      </c>
      <c r="H1158" s="242">
        <f>IF(G1158=0,0,SUMIFS('Sch A. Input'!$H149:$CJ149,'Sch A. Input'!$H$14:$CJ$14,"Recurring",'Sch A. Input'!$H$13:$CJ$13,"&lt;="&amp;$O$1020,'Sch A. Input'!$H$13:$CJ$13,"&lt;="&amp;$L$11))</f>
        <v>0</v>
      </c>
      <c r="I1158" s="242">
        <f>IF(G1158=0,0,SUMIFS('Sch A. Input'!$H149:$CJ149,'Sch A. Input'!$H$14:$CJ$14,"One-time",'Sch A. Input'!$H$13:$CJ$13,"&lt;="&amp;$O$1020,'Sch A. Input'!$H$13:$CJ$13,"&lt;="&amp;$L$11))</f>
        <v>0</v>
      </c>
      <c r="J1158" s="283">
        <f t="shared" si="376"/>
        <v>0</v>
      </c>
      <c r="K1158" s="242">
        <f t="shared" si="377"/>
        <v>0</v>
      </c>
      <c r="L1158" s="242">
        <f t="shared" si="378"/>
        <v>0</v>
      </c>
      <c r="M1158" s="276">
        <f t="shared" si="183"/>
        <v>0</v>
      </c>
      <c r="N1158" s="281">
        <f t="shared" si="366"/>
        <v>0</v>
      </c>
      <c r="O1158" s="245">
        <f t="shared" si="367"/>
        <v>0</v>
      </c>
      <c r="P1158" s="248"/>
      <c r="Q1158" s="285">
        <f t="shared" si="379"/>
        <v>0</v>
      </c>
      <c r="R1158" s="242">
        <f>IF(Q1158=0,0,SUMIFS('Sch A. Input'!$H149:$CJ149,'Sch A. Input'!$H$14:$CJ$14,"Recurring",'Sch A. Input'!$H$13:$CJ$13,"&lt;="&amp;$L$11,'Sch A. Input'!$H$13:$CJ$13,"&lt;="&amp;$Y$1020,'Sch A. Input'!$H$13:$CJ$13,"&gt;"&amp;$O$1020))</f>
        <v>0</v>
      </c>
      <c r="S1158" s="242">
        <f>IF(Q1158=0,0,SUMIFS('Sch A. Input'!$H149:$CJ149,'Sch A. Input'!$H$14:$CJ$14,"One-time",'Sch A. Input'!$H$13:$CJ$13,"&lt;="&amp;$L$11,'Sch A. Input'!$H$13:$CJ$13,"&lt;="&amp;$Y$1020,'Sch A. Input'!$H$13:$CJ$13,"&gt;"&amp;$O$1020))</f>
        <v>0</v>
      </c>
      <c r="T1158" s="283">
        <f t="shared" si="380"/>
        <v>0</v>
      </c>
      <c r="U1158" s="242">
        <f t="shared" si="381"/>
        <v>0</v>
      </c>
      <c r="V1158" s="242">
        <f t="shared" si="382"/>
        <v>0</v>
      </c>
      <c r="W1158" s="276">
        <f t="shared" si="188"/>
        <v>0</v>
      </c>
      <c r="X1158" s="281">
        <f t="shared" si="368"/>
        <v>0</v>
      </c>
      <c r="Y1158" s="245">
        <f t="shared" si="369"/>
        <v>0</v>
      </c>
      <c r="Z1158" s="248"/>
      <c r="AA1158" s="285">
        <f t="shared" si="383"/>
        <v>0</v>
      </c>
      <c r="AB1158" s="242">
        <f>IF(AA1158=0,0,SUMIFS('Sch A. Input'!$H149:$CJ149,'Sch A. Input'!$H$14:$CJ$14,"Recurring",'Sch A. Input'!$H$13:$CJ$13,"&lt;="&amp;$L$11,'Sch A. Input'!$H$13:$CJ$13,"&lt;="&amp;$AI$1020,'Sch A. Input'!$H$13:$CJ$13,"&gt;"&amp;$Y$1020))</f>
        <v>0</v>
      </c>
      <c r="AC1158" s="242">
        <f>IF(AA1158=0,0,SUMIFS('Sch A. Input'!$H149:$CJ149,'Sch A. Input'!$H$14:$CJ$14,"One-time",'Sch A. Input'!$H$13:$CJ$13,"&lt;="&amp;$L$11,'Sch A. Input'!$H$13:$CJ$13,"&lt;="&amp;$AI$1020,'Sch A. Input'!$H$13:$CJ$13,"&gt;"&amp;$Y$1020))</f>
        <v>0</v>
      </c>
      <c r="AD1158" s="283">
        <f t="shared" si="384"/>
        <v>0</v>
      </c>
      <c r="AE1158" s="242">
        <f t="shared" si="385"/>
        <v>0</v>
      </c>
      <c r="AF1158" s="242">
        <f t="shared" si="386"/>
        <v>0</v>
      </c>
      <c r="AG1158" s="276">
        <f t="shared" si="193"/>
        <v>0</v>
      </c>
      <c r="AH1158" s="281">
        <f t="shared" si="370"/>
        <v>0</v>
      </c>
      <c r="AI1158" s="245">
        <f t="shared" si="371"/>
        <v>0</v>
      </c>
      <c r="AK1158" s="285">
        <f t="shared" si="387"/>
        <v>0</v>
      </c>
      <c r="AL1158" s="242">
        <f>IF(AK1158=0,0,SUMIFS('Sch A. Input'!$H149:$CJ149,'Sch A. Input'!$H$14:$CJ$14,"Recurring",'Sch A. Input'!$H$13:$CJ$13,"&lt;="&amp;$L$11,'Sch A. Input'!$H$13:$CJ$13,"&lt;="&amp;$AS$1020,'Sch A. Input'!$H$13:$CJ$13,"&gt;"&amp;$AI$1020))</f>
        <v>0</v>
      </c>
      <c r="AM1158" s="242">
        <f>IF(AK1158=0,0,SUMIFS('Sch A. Input'!$H149:$CJ149,'Sch A. Input'!$H$14:$CJ$14,"One-time",'Sch A. Input'!$H$13:$CJ$13,"&lt;="&amp;$L$11,'Sch A. Input'!$H$13:$CJ$13,"&lt;="&amp;$AS$1020,'Sch A. Input'!$H$13:$CJ$13,"&gt;"&amp;$AI$1020))</f>
        <v>0</v>
      </c>
      <c r="AN1158" s="283">
        <f t="shared" si="388"/>
        <v>0</v>
      </c>
      <c r="AO1158" s="242">
        <f t="shared" si="389"/>
        <v>0</v>
      </c>
      <c r="AP1158" s="242">
        <f t="shared" si="390"/>
        <v>0</v>
      </c>
      <c r="AQ1158" s="276">
        <f t="shared" si="198"/>
        <v>0</v>
      </c>
      <c r="AR1158" s="281">
        <f t="shared" si="372"/>
        <v>0</v>
      </c>
      <c r="AS1158" s="245">
        <f t="shared" si="373"/>
        <v>0</v>
      </c>
      <c r="AY1158" s="160"/>
      <c r="AZ1158" s="160"/>
      <c r="BK1158" s="2"/>
      <c r="BL1158" s="2"/>
      <c r="BM1158" s="2"/>
      <c r="BN1158" s="2"/>
      <c r="BO1158" s="2"/>
      <c r="BP1158" s="2"/>
      <c r="BQ1158" s="2"/>
      <c r="BR1158" s="2"/>
      <c r="BS1158" s="2"/>
      <c r="BT1158" s="2"/>
      <c r="BU1158" s="2"/>
      <c r="BV1158" s="2"/>
      <c r="BW1158" s="2"/>
      <c r="BX1158" s="2"/>
      <c r="BY1158" s="2"/>
      <c r="BZ1158" s="2"/>
      <c r="CA1158" s="2"/>
      <c r="CI1158"/>
      <c r="CJ1158"/>
      <c r="CK1158"/>
      <c r="CL1158"/>
      <c r="CM1158"/>
      <c r="CN1158"/>
      <c r="CO1158"/>
      <c r="CP1158"/>
      <c r="CQ1158"/>
      <c r="CR1158"/>
      <c r="CS1158"/>
      <c r="CT1158"/>
      <c r="CU1158"/>
      <c r="CV1158"/>
      <c r="CW1158"/>
      <c r="CX1158"/>
    </row>
    <row r="1159" spans="2:102" x14ac:dyDescent="0.35">
      <c r="B1159" s="70" t="str">
        <f t="shared" ref="B1159:F1159" si="395">B152</f>
        <v/>
      </c>
      <c r="C1159" s="166" t="str">
        <f t="shared" si="395"/>
        <v/>
      </c>
      <c r="D1159" s="273" t="str">
        <f t="shared" si="395"/>
        <v/>
      </c>
      <c r="E1159" s="273">
        <f t="shared" si="395"/>
        <v>45016</v>
      </c>
      <c r="F1159" s="273">
        <f t="shared" si="395"/>
        <v>0</v>
      </c>
      <c r="G1159" s="98">
        <f t="shared" si="365"/>
        <v>0</v>
      </c>
      <c r="H1159" s="242">
        <f>IF(G1159=0,0,SUMIFS('Sch A. Input'!$H150:$CJ150,'Sch A. Input'!$H$14:$CJ$14,"Recurring",'Sch A. Input'!$H$13:$CJ$13,"&lt;="&amp;$O$1020,'Sch A. Input'!$H$13:$CJ$13,"&lt;="&amp;$L$11))</f>
        <v>0</v>
      </c>
      <c r="I1159" s="242">
        <f>IF(G1159=0,0,SUMIFS('Sch A. Input'!$H150:$CJ150,'Sch A. Input'!$H$14:$CJ$14,"One-time",'Sch A. Input'!$H$13:$CJ$13,"&lt;="&amp;$O$1020,'Sch A. Input'!$H$13:$CJ$13,"&lt;="&amp;$L$11))</f>
        <v>0</v>
      </c>
      <c r="J1159" s="283">
        <f t="shared" si="376"/>
        <v>0</v>
      </c>
      <c r="K1159" s="242">
        <f t="shared" si="377"/>
        <v>0</v>
      </c>
      <c r="L1159" s="242">
        <f t="shared" si="378"/>
        <v>0</v>
      </c>
      <c r="M1159" s="276">
        <f t="shared" si="183"/>
        <v>0</v>
      </c>
      <c r="N1159" s="281">
        <f t="shared" si="366"/>
        <v>0</v>
      </c>
      <c r="O1159" s="245">
        <f t="shared" si="367"/>
        <v>0</v>
      </c>
      <c r="P1159" s="248"/>
      <c r="Q1159" s="285">
        <f t="shared" si="379"/>
        <v>0</v>
      </c>
      <c r="R1159" s="242">
        <f>IF(Q1159=0,0,SUMIFS('Sch A. Input'!$H150:$CJ150,'Sch A. Input'!$H$14:$CJ$14,"Recurring",'Sch A. Input'!$H$13:$CJ$13,"&lt;="&amp;$L$11,'Sch A. Input'!$H$13:$CJ$13,"&lt;="&amp;$Y$1020,'Sch A. Input'!$H$13:$CJ$13,"&gt;"&amp;$O$1020))</f>
        <v>0</v>
      </c>
      <c r="S1159" s="242">
        <f>IF(Q1159=0,0,SUMIFS('Sch A. Input'!$H150:$CJ150,'Sch A. Input'!$H$14:$CJ$14,"One-time",'Sch A. Input'!$H$13:$CJ$13,"&lt;="&amp;$L$11,'Sch A. Input'!$H$13:$CJ$13,"&lt;="&amp;$Y$1020,'Sch A. Input'!$H$13:$CJ$13,"&gt;"&amp;$O$1020))</f>
        <v>0</v>
      </c>
      <c r="T1159" s="283">
        <f t="shared" si="380"/>
        <v>0</v>
      </c>
      <c r="U1159" s="242">
        <f t="shared" si="381"/>
        <v>0</v>
      </c>
      <c r="V1159" s="242">
        <f t="shared" si="382"/>
        <v>0</v>
      </c>
      <c r="W1159" s="276">
        <f t="shared" si="188"/>
        <v>0</v>
      </c>
      <c r="X1159" s="281">
        <f t="shared" si="368"/>
        <v>0</v>
      </c>
      <c r="Y1159" s="245">
        <f t="shared" si="369"/>
        <v>0</v>
      </c>
      <c r="Z1159" s="248"/>
      <c r="AA1159" s="285">
        <f t="shared" si="383"/>
        <v>0</v>
      </c>
      <c r="AB1159" s="242">
        <f>IF(AA1159=0,0,SUMIFS('Sch A. Input'!$H150:$CJ150,'Sch A. Input'!$H$14:$CJ$14,"Recurring",'Sch A. Input'!$H$13:$CJ$13,"&lt;="&amp;$L$11,'Sch A. Input'!$H$13:$CJ$13,"&lt;="&amp;$AI$1020,'Sch A. Input'!$H$13:$CJ$13,"&gt;"&amp;$Y$1020))</f>
        <v>0</v>
      </c>
      <c r="AC1159" s="242">
        <f>IF(AA1159=0,0,SUMIFS('Sch A. Input'!$H150:$CJ150,'Sch A. Input'!$H$14:$CJ$14,"One-time",'Sch A. Input'!$H$13:$CJ$13,"&lt;="&amp;$L$11,'Sch A. Input'!$H$13:$CJ$13,"&lt;="&amp;$AI$1020,'Sch A. Input'!$H$13:$CJ$13,"&gt;"&amp;$Y$1020))</f>
        <v>0</v>
      </c>
      <c r="AD1159" s="283">
        <f t="shared" si="384"/>
        <v>0</v>
      </c>
      <c r="AE1159" s="242">
        <f t="shared" si="385"/>
        <v>0</v>
      </c>
      <c r="AF1159" s="242">
        <f t="shared" si="386"/>
        <v>0</v>
      </c>
      <c r="AG1159" s="276">
        <f t="shared" si="193"/>
        <v>0</v>
      </c>
      <c r="AH1159" s="281">
        <f t="shared" si="370"/>
        <v>0</v>
      </c>
      <c r="AI1159" s="245">
        <f t="shared" si="371"/>
        <v>0</v>
      </c>
      <c r="AK1159" s="285">
        <f t="shared" si="387"/>
        <v>0</v>
      </c>
      <c r="AL1159" s="242">
        <f>IF(AK1159=0,0,SUMIFS('Sch A. Input'!$H150:$CJ150,'Sch A. Input'!$H$14:$CJ$14,"Recurring",'Sch A. Input'!$H$13:$CJ$13,"&lt;="&amp;$L$11,'Sch A. Input'!$H$13:$CJ$13,"&lt;="&amp;$AS$1020,'Sch A. Input'!$H$13:$CJ$13,"&gt;"&amp;$AI$1020))</f>
        <v>0</v>
      </c>
      <c r="AM1159" s="242">
        <f>IF(AK1159=0,0,SUMIFS('Sch A. Input'!$H150:$CJ150,'Sch A. Input'!$H$14:$CJ$14,"One-time",'Sch A. Input'!$H$13:$CJ$13,"&lt;="&amp;$L$11,'Sch A. Input'!$H$13:$CJ$13,"&lt;="&amp;$AS$1020,'Sch A. Input'!$H$13:$CJ$13,"&gt;"&amp;$AI$1020))</f>
        <v>0</v>
      </c>
      <c r="AN1159" s="283">
        <f t="shared" si="388"/>
        <v>0</v>
      </c>
      <c r="AO1159" s="242">
        <f t="shared" si="389"/>
        <v>0</v>
      </c>
      <c r="AP1159" s="242">
        <f t="shared" si="390"/>
        <v>0</v>
      </c>
      <c r="AQ1159" s="276">
        <f t="shared" si="198"/>
        <v>0</v>
      </c>
      <c r="AR1159" s="281">
        <f t="shared" si="372"/>
        <v>0</v>
      </c>
      <c r="AS1159" s="245">
        <f t="shared" si="373"/>
        <v>0</v>
      </c>
      <c r="AY1159" s="160"/>
      <c r="AZ1159" s="160"/>
      <c r="BK1159" s="2"/>
      <c r="BL1159" s="2"/>
      <c r="BM1159" s="2"/>
      <c r="BN1159" s="2"/>
      <c r="BO1159" s="2"/>
      <c r="BP1159" s="2"/>
      <c r="BQ1159" s="2"/>
      <c r="BR1159" s="2"/>
      <c r="BS1159" s="2"/>
      <c r="BT1159" s="2"/>
      <c r="BU1159" s="2"/>
      <c r="BV1159" s="2"/>
      <c r="BW1159" s="2"/>
      <c r="BX1159" s="2"/>
      <c r="BY1159" s="2"/>
      <c r="BZ1159" s="2"/>
      <c r="CA1159" s="2"/>
      <c r="CI1159"/>
      <c r="CJ1159"/>
      <c r="CK1159"/>
      <c r="CL1159"/>
      <c r="CM1159"/>
      <c r="CN1159"/>
      <c r="CO1159"/>
      <c r="CP1159"/>
      <c r="CQ1159"/>
      <c r="CR1159"/>
      <c r="CS1159"/>
      <c r="CT1159"/>
      <c r="CU1159"/>
      <c r="CV1159"/>
      <c r="CW1159"/>
      <c r="CX1159"/>
    </row>
    <row r="1160" spans="2:102" x14ac:dyDescent="0.35">
      <c r="B1160" s="70" t="str">
        <f t="shared" ref="B1160:F1160" si="396">B153</f>
        <v/>
      </c>
      <c r="C1160" s="166" t="str">
        <f t="shared" si="396"/>
        <v/>
      </c>
      <c r="D1160" s="273" t="str">
        <f t="shared" si="396"/>
        <v/>
      </c>
      <c r="E1160" s="273">
        <f t="shared" si="396"/>
        <v>45016</v>
      </c>
      <c r="F1160" s="273">
        <f t="shared" si="396"/>
        <v>0</v>
      </c>
      <c r="G1160" s="98">
        <f t="shared" si="365"/>
        <v>0</v>
      </c>
      <c r="H1160" s="242">
        <f>IF(G1160=0,0,SUMIFS('Sch A. Input'!$H151:$CJ151,'Sch A. Input'!$H$14:$CJ$14,"Recurring",'Sch A. Input'!$H$13:$CJ$13,"&lt;="&amp;$O$1020,'Sch A. Input'!$H$13:$CJ$13,"&lt;="&amp;$L$11))</f>
        <v>0</v>
      </c>
      <c r="I1160" s="242">
        <f>IF(G1160=0,0,SUMIFS('Sch A. Input'!$H151:$CJ151,'Sch A. Input'!$H$14:$CJ$14,"One-time",'Sch A. Input'!$H$13:$CJ$13,"&lt;="&amp;$O$1020,'Sch A. Input'!$H$13:$CJ$13,"&lt;="&amp;$L$11))</f>
        <v>0</v>
      </c>
      <c r="J1160" s="283">
        <f t="shared" si="376"/>
        <v>0</v>
      </c>
      <c r="K1160" s="242">
        <f t="shared" si="377"/>
        <v>0</v>
      </c>
      <c r="L1160" s="242">
        <f t="shared" si="378"/>
        <v>0</v>
      </c>
      <c r="M1160" s="276">
        <f t="shared" si="183"/>
        <v>0</v>
      </c>
      <c r="N1160" s="281">
        <f t="shared" si="366"/>
        <v>0</v>
      </c>
      <c r="O1160" s="245">
        <f t="shared" si="367"/>
        <v>0</v>
      </c>
      <c r="P1160" s="248"/>
      <c r="Q1160" s="285">
        <f t="shared" si="379"/>
        <v>0</v>
      </c>
      <c r="R1160" s="242">
        <f>IF(Q1160=0,0,SUMIFS('Sch A. Input'!$H151:$CJ151,'Sch A. Input'!$H$14:$CJ$14,"Recurring",'Sch A. Input'!$H$13:$CJ$13,"&lt;="&amp;$L$11,'Sch A. Input'!$H$13:$CJ$13,"&lt;="&amp;$Y$1020,'Sch A. Input'!$H$13:$CJ$13,"&gt;"&amp;$O$1020))</f>
        <v>0</v>
      </c>
      <c r="S1160" s="242">
        <f>IF(Q1160=0,0,SUMIFS('Sch A. Input'!$H151:$CJ151,'Sch A. Input'!$H$14:$CJ$14,"One-time",'Sch A. Input'!$H$13:$CJ$13,"&lt;="&amp;$L$11,'Sch A. Input'!$H$13:$CJ$13,"&lt;="&amp;$Y$1020,'Sch A. Input'!$H$13:$CJ$13,"&gt;"&amp;$O$1020))</f>
        <v>0</v>
      </c>
      <c r="T1160" s="283">
        <f t="shared" si="380"/>
        <v>0</v>
      </c>
      <c r="U1160" s="242">
        <f t="shared" si="381"/>
        <v>0</v>
      </c>
      <c r="V1160" s="242">
        <f t="shared" si="382"/>
        <v>0</v>
      </c>
      <c r="W1160" s="276">
        <f t="shared" si="188"/>
        <v>0</v>
      </c>
      <c r="X1160" s="281">
        <f t="shared" si="368"/>
        <v>0</v>
      </c>
      <c r="Y1160" s="245">
        <f t="shared" si="369"/>
        <v>0</v>
      </c>
      <c r="Z1160" s="248"/>
      <c r="AA1160" s="285">
        <f t="shared" si="383"/>
        <v>0</v>
      </c>
      <c r="AB1160" s="242">
        <f>IF(AA1160=0,0,SUMIFS('Sch A. Input'!$H151:$CJ151,'Sch A. Input'!$H$14:$CJ$14,"Recurring",'Sch A. Input'!$H$13:$CJ$13,"&lt;="&amp;$L$11,'Sch A. Input'!$H$13:$CJ$13,"&lt;="&amp;$AI$1020,'Sch A. Input'!$H$13:$CJ$13,"&gt;"&amp;$Y$1020))</f>
        <v>0</v>
      </c>
      <c r="AC1160" s="242">
        <f>IF(AA1160=0,0,SUMIFS('Sch A. Input'!$H151:$CJ151,'Sch A. Input'!$H$14:$CJ$14,"One-time",'Sch A. Input'!$H$13:$CJ$13,"&lt;="&amp;$L$11,'Sch A. Input'!$H$13:$CJ$13,"&lt;="&amp;$AI$1020,'Sch A. Input'!$H$13:$CJ$13,"&gt;"&amp;$Y$1020))</f>
        <v>0</v>
      </c>
      <c r="AD1160" s="283">
        <f t="shared" si="384"/>
        <v>0</v>
      </c>
      <c r="AE1160" s="242">
        <f t="shared" si="385"/>
        <v>0</v>
      </c>
      <c r="AF1160" s="242">
        <f t="shared" si="386"/>
        <v>0</v>
      </c>
      <c r="AG1160" s="276">
        <f t="shared" si="193"/>
        <v>0</v>
      </c>
      <c r="AH1160" s="281">
        <f t="shared" si="370"/>
        <v>0</v>
      </c>
      <c r="AI1160" s="245">
        <f t="shared" si="371"/>
        <v>0</v>
      </c>
      <c r="AK1160" s="285">
        <f t="shared" si="387"/>
        <v>0</v>
      </c>
      <c r="AL1160" s="242">
        <f>IF(AK1160=0,0,SUMIFS('Sch A. Input'!$H151:$CJ151,'Sch A. Input'!$H$14:$CJ$14,"Recurring",'Sch A. Input'!$H$13:$CJ$13,"&lt;="&amp;$L$11,'Sch A. Input'!$H$13:$CJ$13,"&lt;="&amp;$AS$1020,'Sch A. Input'!$H$13:$CJ$13,"&gt;"&amp;$AI$1020))</f>
        <v>0</v>
      </c>
      <c r="AM1160" s="242">
        <f>IF(AK1160=0,0,SUMIFS('Sch A. Input'!$H151:$CJ151,'Sch A. Input'!$H$14:$CJ$14,"One-time",'Sch A. Input'!$H$13:$CJ$13,"&lt;="&amp;$L$11,'Sch A. Input'!$H$13:$CJ$13,"&lt;="&amp;$AS$1020,'Sch A. Input'!$H$13:$CJ$13,"&gt;"&amp;$AI$1020))</f>
        <v>0</v>
      </c>
      <c r="AN1160" s="283">
        <f t="shared" si="388"/>
        <v>0</v>
      </c>
      <c r="AO1160" s="242">
        <f t="shared" si="389"/>
        <v>0</v>
      </c>
      <c r="AP1160" s="242">
        <f t="shared" si="390"/>
        <v>0</v>
      </c>
      <c r="AQ1160" s="276">
        <f t="shared" si="198"/>
        <v>0</v>
      </c>
      <c r="AR1160" s="281">
        <f t="shared" si="372"/>
        <v>0</v>
      </c>
      <c r="AS1160" s="245">
        <f t="shared" si="373"/>
        <v>0</v>
      </c>
      <c r="AY1160" s="160"/>
      <c r="AZ1160" s="160"/>
      <c r="BK1160" s="2"/>
      <c r="BL1160" s="2"/>
      <c r="BM1160" s="2"/>
      <c r="BN1160" s="2"/>
      <c r="BO1160" s="2"/>
      <c r="BP1160" s="2"/>
      <c r="BQ1160" s="2"/>
      <c r="BR1160" s="2"/>
      <c r="BS1160" s="2"/>
      <c r="BT1160" s="2"/>
      <c r="BU1160" s="2"/>
      <c r="BV1160" s="2"/>
      <c r="BW1160" s="2"/>
      <c r="BX1160" s="2"/>
      <c r="BY1160" s="2"/>
      <c r="BZ1160" s="2"/>
      <c r="CA1160" s="2"/>
      <c r="CI1160"/>
      <c r="CJ1160"/>
      <c r="CK1160"/>
      <c r="CL1160"/>
      <c r="CM1160"/>
      <c r="CN1160"/>
      <c r="CO1160"/>
      <c r="CP1160"/>
      <c r="CQ1160"/>
      <c r="CR1160"/>
      <c r="CS1160"/>
      <c r="CT1160"/>
      <c r="CU1160"/>
      <c r="CV1160"/>
      <c r="CW1160"/>
      <c r="CX1160"/>
    </row>
    <row r="1161" spans="2:102" x14ac:dyDescent="0.35">
      <c r="B1161" s="70" t="str">
        <f t="shared" ref="B1161:F1161" si="397">B154</f>
        <v/>
      </c>
      <c r="C1161" s="166" t="str">
        <f t="shared" si="397"/>
        <v/>
      </c>
      <c r="D1161" s="273" t="str">
        <f t="shared" si="397"/>
        <v/>
      </c>
      <c r="E1161" s="273">
        <f t="shared" si="397"/>
        <v>45016</v>
      </c>
      <c r="F1161" s="273">
        <f t="shared" si="397"/>
        <v>0</v>
      </c>
      <c r="G1161" s="98">
        <f t="shared" si="365"/>
        <v>0</v>
      </c>
      <c r="H1161" s="242">
        <f>IF(G1161=0,0,SUMIFS('Sch A. Input'!$H152:$CJ152,'Sch A. Input'!$H$14:$CJ$14,"Recurring",'Sch A. Input'!$H$13:$CJ$13,"&lt;="&amp;$O$1020,'Sch A. Input'!$H$13:$CJ$13,"&lt;="&amp;$L$11))</f>
        <v>0</v>
      </c>
      <c r="I1161" s="242">
        <f>IF(G1161=0,0,SUMIFS('Sch A. Input'!$H152:$CJ152,'Sch A. Input'!$H$14:$CJ$14,"One-time",'Sch A. Input'!$H$13:$CJ$13,"&lt;="&amp;$O$1020,'Sch A. Input'!$H$13:$CJ$13,"&lt;="&amp;$L$11))</f>
        <v>0</v>
      </c>
      <c r="J1161" s="283">
        <f t="shared" si="376"/>
        <v>0</v>
      </c>
      <c r="K1161" s="242">
        <f t="shared" si="377"/>
        <v>0</v>
      </c>
      <c r="L1161" s="242">
        <f t="shared" si="378"/>
        <v>0</v>
      </c>
      <c r="M1161" s="276">
        <f t="shared" si="183"/>
        <v>0</v>
      </c>
      <c r="N1161" s="281">
        <f t="shared" si="366"/>
        <v>0</v>
      </c>
      <c r="O1161" s="245">
        <f t="shared" si="367"/>
        <v>0</v>
      </c>
      <c r="P1161" s="248"/>
      <c r="Q1161" s="285">
        <f t="shared" si="379"/>
        <v>0</v>
      </c>
      <c r="R1161" s="242">
        <f>IF(Q1161=0,0,SUMIFS('Sch A. Input'!$H152:$CJ152,'Sch A. Input'!$H$14:$CJ$14,"Recurring",'Sch A. Input'!$H$13:$CJ$13,"&lt;="&amp;$L$11,'Sch A. Input'!$H$13:$CJ$13,"&lt;="&amp;$Y$1020,'Sch A. Input'!$H$13:$CJ$13,"&gt;"&amp;$O$1020))</f>
        <v>0</v>
      </c>
      <c r="S1161" s="242">
        <f>IF(Q1161=0,0,SUMIFS('Sch A. Input'!$H152:$CJ152,'Sch A. Input'!$H$14:$CJ$14,"One-time",'Sch A. Input'!$H$13:$CJ$13,"&lt;="&amp;$L$11,'Sch A. Input'!$H$13:$CJ$13,"&lt;="&amp;$Y$1020,'Sch A. Input'!$H$13:$CJ$13,"&gt;"&amp;$O$1020))</f>
        <v>0</v>
      </c>
      <c r="T1161" s="283">
        <f t="shared" si="380"/>
        <v>0</v>
      </c>
      <c r="U1161" s="242">
        <f t="shared" si="381"/>
        <v>0</v>
      </c>
      <c r="V1161" s="242">
        <f t="shared" si="382"/>
        <v>0</v>
      </c>
      <c r="W1161" s="276">
        <f t="shared" si="188"/>
        <v>0</v>
      </c>
      <c r="X1161" s="281">
        <f t="shared" si="368"/>
        <v>0</v>
      </c>
      <c r="Y1161" s="245">
        <f t="shared" si="369"/>
        <v>0</v>
      </c>
      <c r="Z1161" s="248"/>
      <c r="AA1161" s="285">
        <f t="shared" si="383"/>
        <v>0</v>
      </c>
      <c r="AB1161" s="242">
        <f>IF(AA1161=0,0,SUMIFS('Sch A. Input'!$H152:$CJ152,'Sch A. Input'!$H$14:$CJ$14,"Recurring",'Sch A. Input'!$H$13:$CJ$13,"&lt;="&amp;$L$11,'Sch A. Input'!$H$13:$CJ$13,"&lt;="&amp;$AI$1020,'Sch A. Input'!$H$13:$CJ$13,"&gt;"&amp;$Y$1020))</f>
        <v>0</v>
      </c>
      <c r="AC1161" s="242">
        <f>IF(AA1161=0,0,SUMIFS('Sch A. Input'!$H152:$CJ152,'Sch A. Input'!$H$14:$CJ$14,"One-time",'Sch A. Input'!$H$13:$CJ$13,"&lt;="&amp;$L$11,'Sch A. Input'!$H$13:$CJ$13,"&lt;="&amp;$AI$1020,'Sch A. Input'!$H$13:$CJ$13,"&gt;"&amp;$Y$1020))</f>
        <v>0</v>
      </c>
      <c r="AD1161" s="283">
        <f t="shared" si="384"/>
        <v>0</v>
      </c>
      <c r="AE1161" s="242">
        <f t="shared" si="385"/>
        <v>0</v>
      </c>
      <c r="AF1161" s="242">
        <f t="shared" si="386"/>
        <v>0</v>
      </c>
      <c r="AG1161" s="276">
        <f t="shared" si="193"/>
        <v>0</v>
      </c>
      <c r="AH1161" s="281">
        <f t="shared" si="370"/>
        <v>0</v>
      </c>
      <c r="AI1161" s="245">
        <f t="shared" si="371"/>
        <v>0</v>
      </c>
      <c r="AK1161" s="285">
        <f t="shared" si="387"/>
        <v>0</v>
      </c>
      <c r="AL1161" s="242">
        <f>IF(AK1161=0,0,SUMIFS('Sch A. Input'!$H152:$CJ152,'Sch A. Input'!$H$14:$CJ$14,"Recurring",'Sch A. Input'!$H$13:$CJ$13,"&lt;="&amp;$L$11,'Sch A. Input'!$H$13:$CJ$13,"&lt;="&amp;$AS$1020,'Sch A. Input'!$H$13:$CJ$13,"&gt;"&amp;$AI$1020))</f>
        <v>0</v>
      </c>
      <c r="AM1161" s="242">
        <f>IF(AK1161=0,0,SUMIFS('Sch A. Input'!$H152:$CJ152,'Sch A. Input'!$H$14:$CJ$14,"One-time",'Sch A. Input'!$H$13:$CJ$13,"&lt;="&amp;$L$11,'Sch A. Input'!$H$13:$CJ$13,"&lt;="&amp;$AS$1020,'Sch A. Input'!$H$13:$CJ$13,"&gt;"&amp;$AI$1020))</f>
        <v>0</v>
      </c>
      <c r="AN1161" s="283">
        <f t="shared" si="388"/>
        <v>0</v>
      </c>
      <c r="AO1161" s="242">
        <f t="shared" si="389"/>
        <v>0</v>
      </c>
      <c r="AP1161" s="242">
        <f t="shared" si="390"/>
        <v>0</v>
      </c>
      <c r="AQ1161" s="276">
        <f t="shared" si="198"/>
        <v>0</v>
      </c>
      <c r="AR1161" s="281">
        <f t="shared" si="372"/>
        <v>0</v>
      </c>
      <c r="AS1161" s="245">
        <f t="shared" si="373"/>
        <v>0</v>
      </c>
      <c r="AY1161" s="160"/>
      <c r="AZ1161" s="160"/>
      <c r="BK1161" s="2"/>
      <c r="BL1161" s="2"/>
      <c r="BM1161" s="2"/>
      <c r="BN1161" s="2"/>
      <c r="BO1161" s="2"/>
      <c r="BP1161" s="2"/>
      <c r="BQ1161" s="2"/>
      <c r="BR1161" s="2"/>
      <c r="BS1161" s="2"/>
      <c r="BT1161" s="2"/>
      <c r="BU1161" s="2"/>
      <c r="BV1161" s="2"/>
      <c r="BW1161" s="2"/>
      <c r="BX1161" s="2"/>
      <c r="BY1161" s="2"/>
      <c r="BZ1161" s="2"/>
      <c r="CA1161" s="2"/>
      <c r="CI1161"/>
      <c r="CJ1161"/>
      <c r="CK1161"/>
      <c r="CL1161"/>
      <c r="CM1161"/>
      <c r="CN1161"/>
      <c r="CO1161"/>
      <c r="CP1161"/>
      <c r="CQ1161"/>
      <c r="CR1161"/>
      <c r="CS1161"/>
      <c r="CT1161"/>
      <c r="CU1161"/>
      <c r="CV1161"/>
      <c r="CW1161"/>
      <c r="CX1161"/>
    </row>
    <row r="1162" spans="2:102" x14ac:dyDescent="0.35">
      <c r="B1162" s="70" t="str">
        <f t="shared" ref="B1162:F1162" si="398">B155</f>
        <v/>
      </c>
      <c r="C1162" s="166" t="str">
        <f t="shared" si="398"/>
        <v/>
      </c>
      <c r="D1162" s="273" t="str">
        <f t="shared" si="398"/>
        <v/>
      </c>
      <c r="E1162" s="273">
        <f t="shared" si="398"/>
        <v>45016</v>
      </c>
      <c r="F1162" s="273">
        <f t="shared" si="398"/>
        <v>0</v>
      </c>
      <c r="G1162" s="98">
        <f t="shared" si="365"/>
        <v>0</v>
      </c>
      <c r="H1162" s="242">
        <f>IF(G1162=0,0,SUMIFS('Sch A. Input'!$H153:$CJ153,'Sch A. Input'!$H$14:$CJ$14,"Recurring",'Sch A. Input'!$H$13:$CJ$13,"&lt;="&amp;$O$1020,'Sch A. Input'!$H$13:$CJ$13,"&lt;="&amp;$L$11))</f>
        <v>0</v>
      </c>
      <c r="I1162" s="242">
        <f>IF(G1162=0,0,SUMIFS('Sch A. Input'!$H153:$CJ153,'Sch A. Input'!$H$14:$CJ$14,"One-time",'Sch A. Input'!$H$13:$CJ$13,"&lt;="&amp;$O$1020,'Sch A. Input'!$H$13:$CJ$13,"&lt;="&amp;$L$11))</f>
        <v>0</v>
      </c>
      <c r="J1162" s="283">
        <f t="shared" si="376"/>
        <v>0</v>
      </c>
      <c r="K1162" s="242">
        <f t="shared" si="377"/>
        <v>0</v>
      </c>
      <c r="L1162" s="242">
        <f t="shared" si="378"/>
        <v>0</v>
      </c>
      <c r="M1162" s="276">
        <f t="shared" si="183"/>
        <v>0</v>
      </c>
      <c r="N1162" s="281">
        <f t="shared" si="366"/>
        <v>0</v>
      </c>
      <c r="O1162" s="245">
        <f t="shared" si="367"/>
        <v>0</v>
      </c>
      <c r="P1162" s="248"/>
      <c r="Q1162" s="285">
        <f t="shared" si="379"/>
        <v>0</v>
      </c>
      <c r="R1162" s="242">
        <f>IF(Q1162=0,0,SUMIFS('Sch A. Input'!$H153:$CJ153,'Sch A. Input'!$H$14:$CJ$14,"Recurring",'Sch A. Input'!$H$13:$CJ$13,"&lt;="&amp;$L$11,'Sch A. Input'!$H$13:$CJ$13,"&lt;="&amp;$Y$1020,'Sch A. Input'!$H$13:$CJ$13,"&gt;"&amp;$O$1020))</f>
        <v>0</v>
      </c>
      <c r="S1162" s="242">
        <f>IF(Q1162=0,0,SUMIFS('Sch A. Input'!$H153:$CJ153,'Sch A. Input'!$H$14:$CJ$14,"One-time",'Sch A. Input'!$H$13:$CJ$13,"&lt;="&amp;$L$11,'Sch A. Input'!$H$13:$CJ$13,"&lt;="&amp;$Y$1020,'Sch A. Input'!$H$13:$CJ$13,"&gt;"&amp;$O$1020))</f>
        <v>0</v>
      </c>
      <c r="T1162" s="283">
        <f t="shared" si="380"/>
        <v>0</v>
      </c>
      <c r="U1162" s="242">
        <f t="shared" si="381"/>
        <v>0</v>
      </c>
      <c r="V1162" s="242">
        <f t="shared" si="382"/>
        <v>0</v>
      </c>
      <c r="W1162" s="276">
        <f t="shared" si="188"/>
        <v>0</v>
      </c>
      <c r="X1162" s="281">
        <f t="shared" si="368"/>
        <v>0</v>
      </c>
      <c r="Y1162" s="245">
        <f t="shared" si="369"/>
        <v>0</v>
      </c>
      <c r="Z1162" s="248"/>
      <c r="AA1162" s="285">
        <f t="shared" si="383"/>
        <v>0</v>
      </c>
      <c r="AB1162" s="242">
        <f>IF(AA1162=0,0,SUMIFS('Sch A. Input'!$H153:$CJ153,'Sch A. Input'!$H$14:$CJ$14,"Recurring",'Sch A. Input'!$H$13:$CJ$13,"&lt;="&amp;$L$11,'Sch A. Input'!$H$13:$CJ$13,"&lt;="&amp;$AI$1020,'Sch A. Input'!$H$13:$CJ$13,"&gt;"&amp;$Y$1020))</f>
        <v>0</v>
      </c>
      <c r="AC1162" s="242">
        <f>IF(AA1162=0,0,SUMIFS('Sch A. Input'!$H153:$CJ153,'Sch A. Input'!$H$14:$CJ$14,"One-time",'Sch A. Input'!$H$13:$CJ$13,"&lt;="&amp;$L$11,'Sch A. Input'!$H$13:$CJ$13,"&lt;="&amp;$AI$1020,'Sch A. Input'!$H$13:$CJ$13,"&gt;"&amp;$Y$1020))</f>
        <v>0</v>
      </c>
      <c r="AD1162" s="283">
        <f t="shared" si="384"/>
        <v>0</v>
      </c>
      <c r="AE1162" s="242">
        <f t="shared" si="385"/>
        <v>0</v>
      </c>
      <c r="AF1162" s="242">
        <f t="shared" si="386"/>
        <v>0</v>
      </c>
      <c r="AG1162" s="276">
        <f t="shared" si="193"/>
        <v>0</v>
      </c>
      <c r="AH1162" s="281">
        <f t="shared" si="370"/>
        <v>0</v>
      </c>
      <c r="AI1162" s="245">
        <f t="shared" si="371"/>
        <v>0</v>
      </c>
      <c r="AK1162" s="285">
        <f t="shared" si="387"/>
        <v>0</v>
      </c>
      <c r="AL1162" s="242">
        <f>IF(AK1162=0,0,SUMIFS('Sch A. Input'!$H153:$CJ153,'Sch A. Input'!$H$14:$CJ$14,"Recurring",'Sch A. Input'!$H$13:$CJ$13,"&lt;="&amp;$L$11,'Sch A. Input'!$H$13:$CJ$13,"&lt;="&amp;$AS$1020,'Sch A. Input'!$H$13:$CJ$13,"&gt;"&amp;$AI$1020))</f>
        <v>0</v>
      </c>
      <c r="AM1162" s="242">
        <f>IF(AK1162=0,0,SUMIFS('Sch A. Input'!$H153:$CJ153,'Sch A. Input'!$H$14:$CJ$14,"One-time",'Sch A. Input'!$H$13:$CJ$13,"&lt;="&amp;$L$11,'Sch A. Input'!$H$13:$CJ$13,"&lt;="&amp;$AS$1020,'Sch A. Input'!$H$13:$CJ$13,"&gt;"&amp;$AI$1020))</f>
        <v>0</v>
      </c>
      <c r="AN1162" s="283">
        <f t="shared" si="388"/>
        <v>0</v>
      </c>
      <c r="AO1162" s="242">
        <f t="shared" si="389"/>
        <v>0</v>
      </c>
      <c r="AP1162" s="242">
        <f t="shared" si="390"/>
        <v>0</v>
      </c>
      <c r="AQ1162" s="276">
        <f t="shared" si="198"/>
        <v>0</v>
      </c>
      <c r="AR1162" s="281">
        <f t="shared" si="372"/>
        <v>0</v>
      </c>
      <c r="AS1162" s="245">
        <f t="shared" si="373"/>
        <v>0</v>
      </c>
      <c r="AY1162" s="160"/>
      <c r="AZ1162" s="160"/>
      <c r="BK1162" s="2"/>
      <c r="BL1162" s="2"/>
      <c r="BM1162" s="2"/>
      <c r="BN1162" s="2"/>
      <c r="BO1162" s="2"/>
      <c r="BP1162" s="2"/>
      <c r="BQ1162" s="2"/>
      <c r="BR1162" s="2"/>
      <c r="BS1162" s="2"/>
      <c r="BT1162" s="2"/>
      <c r="BU1162" s="2"/>
      <c r="BV1162" s="2"/>
      <c r="BW1162" s="2"/>
      <c r="BX1162" s="2"/>
      <c r="BY1162" s="2"/>
      <c r="BZ1162" s="2"/>
      <c r="CA1162" s="2"/>
      <c r="CI1162"/>
      <c r="CJ1162"/>
      <c r="CK1162"/>
      <c r="CL1162"/>
      <c r="CM1162"/>
      <c r="CN1162"/>
      <c r="CO1162"/>
      <c r="CP1162"/>
      <c r="CQ1162"/>
      <c r="CR1162"/>
      <c r="CS1162"/>
      <c r="CT1162"/>
      <c r="CU1162"/>
      <c r="CV1162"/>
      <c r="CW1162"/>
      <c r="CX1162"/>
    </row>
    <row r="1163" spans="2:102" x14ac:dyDescent="0.35">
      <c r="B1163" s="70" t="str">
        <f t="shared" ref="B1163:F1163" si="399">B156</f>
        <v/>
      </c>
      <c r="C1163" s="166" t="str">
        <f t="shared" si="399"/>
        <v/>
      </c>
      <c r="D1163" s="273" t="str">
        <f t="shared" si="399"/>
        <v/>
      </c>
      <c r="E1163" s="273">
        <f t="shared" si="399"/>
        <v>45016</v>
      </c>
      <c r="F1163" s="273">
        <f t="shared" si="399"/>
        <v>0</v>
      </c>
      <c r="G1163" s="98">
        <f t="shared" si="365"/>
        <v>0</v>
      </c>
      <c r="H1163" s="242">
        <f>IF(G1163=0,0,SUMIFS('Sch A. Input'!$H154:$CJ154,'Sch A. Input'!$H$14:$CJ$14,"Recurring",'Sch A. Input'!$H$13:$CJ$13,"&lt;="&amp;$O$1020,'Sch A. Input'!$H$13:$CJ$13,"&lt;="&amp;$L$11))</f>
        <v>0</v>
      </c>
      <c r="I1163" s="242">
        <f>IF(G1163=0,0,SUMIFS('Sch A. Input'!$H154:$CJ154,'Sch A. Input'!$H$14:$CJ$14,"One-time",'Sch A. Input'!$H$13:$CJ$13,"&lt;="&amp;$O$1020,'Sch A. Input'!$H$13:$CJ$13,"&lt;="&amp;$L$11))</f>
        <v>0</v>
      </c>
      <c r="J1163" s="283">
        <f t="shared" si="376"/>
        <v>0</v>
      </c>
      <c r="K1163" s="242">
        <f t="shared" si="377"/>
        <v>0</v>
      </c>
      <c r="L1163" s="242">
        <f t="shared" si="378"/>
        <v>0</v>
      </c>
      <c r="M1163" s="276">
        <f t="shared" si="183"/>
        <v>0</v>
      </c>
      <c r="N1163" s="281">
        <f t="shared" si="366"/>
        <v>0</v>
      </c>
      <c r="O1163" s="245">
        <f t="shared" si="367"/>
        <v>0</v>
      </c>
      <c r="P1163" s="248"/>
      <c r="Q1163" s="285">
        <f t="shared" si="379"/>
        <v>0</v>
      </c>
      <c r="R1163" s="242">
        <f>IF(Q1163=0,0,SUMIFS('Sch A. Input'!$H154:$CJ154,'Sch A. Input'!$H$14:$CJ$14,"Recurring",'Sch A. Input'!$H$13:$CJ$13,"&lt;="&amp;$L$11,'Sch A. Input'!$H$13:$CJ$13,"&lt;="&amp;$Y$1020,'Sch A. Input'!$H$13:$CJ$13,"&gt;"&amp;$O$1020))</f>
        <v>0</v>
      </c>
      <c r="S1163" s="242">
        <f>IF(Q1163=0,0,SUMIFS('Sch A. Input'!$H154:$CJ154,'Sch A. Input'!$H$14:$CJ$14,"One-time",'Sch A. Input'!$H$13:$CJ$13,"&lt;="&amp;$L$11,'Sch A. Input'!$H$13:$CJ$13,"&lt;="&amp;$Y$1020,'Sch A. Input'!$H$13:$CJ$13,"&gt;"&amp;$O$1020))</f>
        <v>0</v>
      </c>
      <c r="T1163" s="283">
        <f t="shared" si="380"/>
        <v>0</v>
      </c>
      <c r="U1163" s="242">
        <f t="shared" si="381"/>
        <v>0</v>
      </c>
      <c r="V1163" s="242">
        <f t="shared" si="382"/>
        <v>0</v>
      </c>
      <c r="W1163" s="276">
        <f t="shared" si="188"/>
        <v>0</v>
      </c>
      <c r="X1163" s="281">
        <f t="shared" si="368"/>
        <v>0</v>
      </c>
      <c r="Y1163" s="245">
        <f t="shared" si="369"/>
        <v>0</v>
      </c>
      <c r="Z1163" s="248"/>
      <c r="AA1163" s="285">
        <f t="shared" si="383"/>
        <v>0</v>
      </c>
      <c r="AB1163" s="242">
        <f>IF(AA1163=0,0,SUMIFS('Sch A. Input'!$H154:$CJ154,'Sch A. Input'!$H$14:$CJ$14,"Recurring",'Sch A. Input'!$H$13:$CJ$13,"&lt;="&amp;$L$11,'Sch A. Input'!$H$13:$CJ$13,"&lt;="&amp;$AI$1020,'Sch A. Input'!$H$13:$CJ$13,"&gt;"&amp;$Y$1020))</f>
        <v>0</v>
      </c>
      <c r="AC1163" s="242">
        <f>IF(AA1163=0,0,SUMIFS('Sch A. Input'!$H154:$CJ154,'Sch A. Input'!$H$14:$CJ$14,"One-time",'Sch A. Input'!$H$13:$CJ$13,"&lt;="&amp;$L$11,'Sch A. Input'!$H$13:$CJ$13,"&lt;="&amp;$AI$1020,'Sch A. Input'!$H$13:$CJ$13,"&gt;"&amp;$Y$1020))</f>
        <v>0</v>
      </c>
      <c r="AD1163" s="283">
        <f t="shared" si="384"/>
        <v>0</v>
      </c>
      <c r="AE1163" s="242">
        <f t="shared" si="385"/>
        <v>0</v>
      </c>
      <c r="AF1163" s="242">
        <f t="shared" si="386"/>
        <v>0</v>
      </c>
      <c r="AG1163" s="276">
        <f t="shared" si="193"/>
        <v>0</v>
      </c>
      <c r="AH1163" s="281">
        <f t="shared" si="370"/>
        <v>0</v>
      </c>
      <c r="AI1163" s="245">
        <f t="shared" si="371"/>
        <v>0</v>
      </c>
      <c r="AK1163" s="285">
        <f t="shared" si="387"/>
        <v>0</v>
      </c>
      <c r="AL1163" s="242">
        <f>IF(AK1163=0,0,SUMIFS('Sch A. Input'!$H154:$CJ154,'Sch A. Input'!$H$14:$CJ$14,"Recurring",'Sch A. Input'!$H$13:$CJ$13,"&lt;="&amp;$L$11,'Sch A. Input'!$H$13:$CJ$13,"&lt;="&amp;$AS$1020,'Sch A. Input'!$H$13:$CJ$13,"&gt;"&amp;$AI$1020))</f>
        <v>0</v>
      </c>
      <c r="AM1163" s="242">
        <f>IF(AK1163=0,0,SUMIFS('Sch A. Input'!$H154:$CJ154,'Sch A. Input'!$H$14:$CJ$14,"One-time",'Sch A. Input'!$H$13:$CJ$13,"&lt;="&amp;$L$11,'Sch A. Input'!$H$13:$CJ$13,"&lt;="&amp;$AS$1020,'Sch A. Input'!$H$13:$CJ$13,"&gt;"&amp;$AI$1020))</f>
        <v>0</v>
      </c>
      <c r="AN1163" s="283">
        <f t="shared" si="388"/>
        <v>0</v>
      </c>
      <c r="AO1163" s="242">
        <f t="shared" si="389"/>
        <v>0</v>
      </c>
      <c r="AP1163" s="242">
        <f t="shared" si="390"/>
        <v>0</v>
      </c>
      <c r="AQ1163" s="276">
        <f t="shared" si="198"/>
        <v>0</v>
      </c>
      <c r="AR1163" s="281">
        <f t="shared" si="372"/>
        <v>0</v>
      </c>
      <c r="AS1163" s="245">
        <f t="shared" si="373"/>
        <v>0</v>
      </c>
      <c r="AY1163" s="160"/>
      <c r="AZ1163" s="160"/>
      <c r="BK1163" s="2"/>
      <c r="BL1163" s="2"/>
      <c r="BM1163" s="2"/>
      <c r="BN1163" s="2"/>
      <c r="BO1163" s="2"/>
      <c r="BP1163" s="2"/>
      <c r="BQ1163" s="2"/>
      <c r="BR1163" s="2"/>
      <c r="BS1163" s="2"/>
      <c r="BT1163" s="2"/>
      <c r="BU1163" s="2"/>
      <c r="BV1163" s="2"/>
      <c r="BW1163" s="2"/>
      <c r="BX1163" s="2"/>
      <c r="BY1163" s="2"/>
      <c r="BZ1163" s="2"/>
      <c r="CA1163" s="2"/>
      <c r="CI1163"/>
      <c r="CJ1163"/>
      <c r="CK1163"/>
      <c r="CL1163"/>
      <c r="CM1163"/>
      <c r="CN1163"/>
      <c r="CO1163"/>
      <c r="CP1163"/>
      <c r="CQ1163"/>
      <c r="CR1163"/>
      <c r="CS1163"/>
      <c r="CT1163"/>
      <c r="CU1163"/>
      <c r="CV1163"/>
      <c r="CW1163"/>
      <c r="CX1163"/>
    </row>
    <row r="1164" spans="2:102" x14ac:dyDescent="0.35">
      <c r="B1164" s="70" t="str">
        <f t="shared" ref="B1164:F1164" si="400">B157</f>
        <v/>
      </c>
      <c r="C1164" s="166" t="str">
        <f t="shared" si="400"/>
        <v/>
      </c>
      <c r="D1164" s="273" t="str">
        <f t="shared" si="400"/>
        <v/>
      </c>
      <c r="E1164" s="273">
        <f t="shared" si="400"/>
        <v>45016</v>
      </c>
      <c r="F1164" s="273">
        <f t="shared" si="400"/>
        <v>0</v>
      </c>
      <c r="G1164" s="98">
        <f t="shared" si="365"/>
        <v>0</v>
      </c>
      <c r="H1164" s="242">
        <f>IF(G1164=0,0,SUMIFS('Sch A. Input'!$H155:$CJ155,'Sch A. Input'!$H$14:$CJ$14,"Recurring",'Sch A. Input'!$H$13:$CJ$13,"&lt;="&amp;$O$1020,'Sch A. Input'!$H$13:$CJ$13,"&lt;="&amp;$L$11))</f>
        <v>0</v>
      </c>
      <c r="I1164" s="242">
        <f>IF(G1164=0,0,SUMIFS('Sch A. Input'!$H155:$CJ155,'Sch A. Input'!$H$14:$CJ$14,"One-time",'Sch A. Input'!$H$13:$CJ$13,"&lt;="&amp;$O$1020,'Sch A. Input'!$H$13:$CJ$13,"&lt;="&amp;$L$11))</f>
        <v>0</v>
      </c>
      <c r="J1164" s="283">
        <f t="shared" si="376"/>
        <v>0</v>
      </c>
      <c r="K1164" s="242">
        <f t="shared" si="377"/>
        <v>0</v>
      </c>
      <c r="L1164" s="242">
        <f t="shared" si="378"/>
        <v>0</v>
      </c>
      <c r="M1164" s="276">
        <f t="shared" si="183"/>
        <v>0</v>
      </c>
      <c r="N1164" s="281">
        <f t="shared" si="366"/>
        <v>0</v>
      </c>
      <c r="O1164" s="245">
        <f t="shared" si="367"/>
        <v>0</v>
      </c>
      <c r="P1164" s="248"/>
      <c r="Q1164" s="285">
        <f t="shared" si="379"/>
        <v>0</v>
      </c>
      <c r="R1164" s="242">
        <f>IF(Q1164=0,0,SUMIFS('Sch A. Input'!$H155:$CJ155,'Sch A. Input'!$H$14:$CJ$14,"Recurring",'Sch A. Input'!$H$13:$CJ$13,"&lt;="&amp;$L$11,'Sch A. Input'!$H$13:$CJ$13,"&lt;="&amp;$Y$1020,'Sch A. Input'!$H$13:$CJ$13,"&gt;"&amp;$O$1020))</f>
        <v>0</v>
      </c>
      <c r="S1164" s="242">
        <f>IF(Q1164=0,0,SUMIFS('Sch A. Input'!$H155:$CJ155,'Sch A. Input'!$H$14:$CJ$14,"One-time",'Sch A. Input'!$H$13:$CJ$13,"&lt;="&amp;$L$11,'Sch A. Input'!$H$13:$CJ$13,"&lt;="&amp;$Y$1020,'Sch A. Input'!$H$13:$CJ$13,"&gt;"&amp;$O$1020))</f>
        <v>0</v>
      </c>
      <c r="T1164" s="283">
        <f t="shared" si="380"/>
        <v>0</v>
      </c>
      <c r="U1164" s="242">
        <f t="shared" si="381"/>
        <v>0</v>
      </c>
      <c r="V1164" s="242">
        <f t="shared" si="382"/>
        <v>0</v>
      </c>
      <c r="W1164" s="276">
        <f t="shared" si="188"/>
        <v>0</v>
      </c>
      <c r="X1164" s="281">
        <f t="shared" si="368"/>
        <v>0</v>
      </c>
      <c r="Y1164" s="245">
        <f t="shared" si="369"/>
        <v>0</v>
      </c>
      <c r="Z1164" s="248"/>
      <c r="AA1164" s="285">
        <f t="shared" si="383"/>
        <v>0</v>
      </c>
      <c r="AB1164" s="242">
        <f>IF(AA1164=0,0,SUMIFS('Sch A. Input'!$H155:$CJ155,'Sch A. Input'!$H$14:$CJ$14,"Recurring",'Sch A. Input'!$H$13:$CJ$13,"&lt;="&amp;$L$11,'Sch A. Input'!$H$13:$CJ$13,"&lt;="&amp;$AI$1020,'Sch A. Input'!$H$13:$CJ$13,"&gt;"&amp;$Y$1020))</f>
        <v>0</v>
      </c>
      <c r="AC1164" s="242">
        <f>IF(AA1164=0,0,SUMIFS('Sch A. Input'!$H155:$CJ155,'Sch A. Input'!$H$14:$CJ$14,"One-time",'Sch A. Input'!$H$13:$CJ$13,"&lt;="&amp;$L$11,'Sch A. Input'!$H$13:$CJ$13,"&lt;="&amp;$AI$1020,'Sch A. Input'!$H$13:$CJ$13,"&gt;"&amp;$Y$1020))</f>
        <v>0</v>
      </c>
      <c r="AD1164" s="283">
        <f t="shared" si="384"/>
        <v>0</v>
      </c>
      <c r="AE1164" s="242">
        <f t="shared" si="385"/>
        <v>0</v>
      </c>
      <c r="AF1164" s="242">
        <f t="shared" si="386"/>
        <v>0</v>
      </c>
      <c r="AG1164" s="276">
        <f t="shared" si="193"/>
        <v>0</v>
      </c>
      <c r="AH1164" s="281">
        <f t="shared" si="370"/>
        <v>0</v>
      </c>
      <c r="AI1164" s="245">
        <f t="shared" si="371"/>
        <v>0</v>
      </c>
      <c r="AK1164" s="285">
        <f t="shared" si="387"/>
        <v>0</v>
      </c>
      <c r="AL1164" s="242">
        <f>IF(AK1164=0,0,SUMIFS('Sch A. Input'!$H155:$CJ155,'Sch A. Input'!$H$14:$CJ$14,"Recurring",'Sch A. Input'!$H$13:$CJ$13,"&lt;="&amp;$L$11,'Sch A. Input'!$H$13:$CJ$13,"&lt;="&amp;$AS$1020,'Sch A. Input'!$H$13:$CJ$13,"&gt;"&amp;$AI$1020))</f>
        <v>0</v>
      </c>
      <c r="AM1164" s="242">
        <f>IF(AK1164=0,0,SUMIFS('Sch A. Input'!$H155:$CJ155,'Sch A. Input'!$H$14:$CJ$14,"One-time",'Sch A. Input'!$H$13:$CJ$13,"&lt;="&amp;$L$11,'Sch A. Input'!$H$13:$CJ$13,"&lt;="&amp;$AS$1020,'Sch A. Input'!$H$13:$CJ$13,"&gt;"&amp;$AI$1020))</f>
        <v>0</v>
      </c>
      <c r="AN1164" s="283">
        <f t="shared" si="388"/>
        <v>0</v>
      </c>
      <c r="AO1164" s="242">
        <f t="shared" si="389"/>
        <v>0</v>
      </c>
      <c r="AP1164" s="242">
        <f t="shared" si="390"/>
        <v>0</v>
      </c>
      <c r="AQ1164" s="276">
        <f t="shared" si="198"/>
        <v>0</v>
      </c>
      <c r="AR1164" s="281">
        <f t="shared" si="372"/>
        <v>0</v>
      </c>
      <c r="AS1164" s="245">
        <f t="shared" si="373"/>
        <v>0</v>
      </c>
      <c r="AY1164" s="160"/>
      <c r="AZ1164" s="160"/>
      <c r="BK1164" s="2"/>
      <c r="BL1164" s="2"/>
      <c r="BM1164" s="2"/>
      <c r="BN1164" s="2"/>
      <c r="BO1164" s="2"/>
      <c r="BP1164" s="2"/>
      <c r="BQ1164" s="2"/>
      <c r="BR1164" s="2"/>
      <c r="BS1164" s="2"/>
      <c r="BT1164" s="2"/>
      <c r="BU1164" s="2"/>
      <c r="BV1164" s="2"/>
      <c r="BW1164" s="2"/>
      <c r="BX1164" s="2"/>
      <c r="BY1164" s="2"/>
      <c r="BZ1164" s="2"/>
      <c r="CA1164" s="2"/>
      <c r="CI1164"/>
      <c r="CJ1164"/>
      <c r="CK1164"/>
      <c r="CL1164"/>
      <c r="CM1164"/>
      <c r="CN1164"/>
      <c r="CO1164"/>
      <c r="CP1164"/>
      <c r="CQ1164"/>
      <c r="CR1164"/>
      <c r="CS1164"/>
      <c r="CT1164"/>
      <c r="CU1164"/>
      <c r="CV1164"/>
      <c r="CW1164"/>
      <c r="CX1164"/>
    </row>
    <row r="1165" spans="2:102" x14ac:dyDescent="0.35">
      <c r="B1165" s="70" t="str">
        <f t="shared" ref="B1165:F1165" si="401">B158</f>
        <v/>
      </c>
      <c r="C1165" s="166" t="str">
        <f t="shared" si="401"/>
        <v/>
      </c>
      <c r="D1165" s="273" t="str">
        <f t="shared" si="401"/>
        <v/>
      </c>
      <c r="E1165" s="273">
        <f t="shared" si="401"/>
        <v>45016</v>
      </c>
      <c r="F1165" s="273">
        <f t="shared" si="401"/>
        <v>0</v>
      </c>
      <c r="G1165" s="98">
        <f t="shared" si="365"/>
        <v>0</v>
      </c>
      <c r="H1165" s="242">
        <f>IF(G1165=0,0,SUMIFS('Sch A. Input'!$H156:$CJ156,'Sch A. Input'!$H$14:$CJ$14,"Recurring",'Sch A. Input'!$H$13:$CJ$13,"&lt;="&amp;$O$1020,'Sch A. Input'!$H$13:$CJ$13,"&lt;="&amp;$L$11))</f>
        <v>0</v>
      </c>
      <c r="I1165" s="242">
        <f>IF(G1165=0,0,SUMIFS('Sch A. Input'!$H156:$CJ156,'Sch A. Input'!$H$14:$CJ$14,"One-time",'Sch A. Input'!$H$13:$CJ$13,"&lt;="&amp;$O$1020,'Sch A. Input'!$H$13:$CJ$13,"&lt;="&amp;$L$11))</f>
        <v>0</v>
      </c>
      <c r="J1165" s="283">
        <f t="shared" si="376"/>
        <v>0</v>
      </c>
      <c r="K1165" s="242">
        <f t="shared" si="377"/>
        <v>0</v>
      </c>
      <c r="L1165" s="242">
        <f t="shared" si="378"/>
        <v>0</v>
      </c>
      <c r="M1165" s="276">
        <f t="shared" si="183"/>
        <v>0</v>
      </c>
      <c r="N1165" s="281">
        <f t="shared" si="366"/>
        <v>0</v>
      </c>
      <c r="O1165" s="245">
        <f t="shared" si="367"/>
        <v>0</v>
      </c>
      <c r="P1165" s="248"/>
      <c r="Q1165" s="285">
        <f t="shared" si="379"/>
        <v>0</v>
      </c>
      <c r="R1165" s="242">
        <f>IF(Q1165=0,0,SUMIFS('Sch A. Input'!$H156:$CJ156,'Sch A. Input'!$H$14:$CJ$14,"Recurring",'Sch A. Input'!$H$13:$CJ$13,"&lt;="&amp;$L$11,'Sch A. Input'!$H$13:$CJ$13,"&lt;="&amp;$Y$1020,'Sch A. Input'!$H$13:$CJ$13,"&gt;"&amp;$O$1020))</f>
        <v>0</v>
      </c>
      <c r="S1165" s="242">
        <f>IF(Q1165=0,0,SUMIFS('Sch A. Input'!$H156:$CJ156,'Sch A. Input'!$H$14:$CJ$14,"One-time",'Sch A. Input'!$H$13:$CJ$13,"&lt;="&amp;$L$11,'Sch A. Input'!$H$13:$CJ$13,"&lt;="&amp;$Y$1020,'Sch A. Input'!$H$13:$CJ$13,"&gt;"&amp;$O$1020))</f>
        <v>0</v>
      </c>
      <c r="T1165" s="283">
        <f t="shared" si="380"/>
        <v>0</v>
      </c>
      <c r="U1165" s="242">
        <f t="shared" si="381"/>
        <v>0</v>
      </c>
      <c r="V1165" s="242">
        <f t="shared" si="382"/>
        <v>0</v>
      </c>
      <c r="W1165" s="276">
        <f t="shared" si="188"/>
        <v>0</v>
      </c>
      <c r="X1165" s="281">
        <f t="shared" si="368"/>
        <v>0</v>
      </c>
      <c r="Y1165" s="245">
        <f t="shared" si="369"/>
        <v>0</v>
      </c>
      <c r="Z1165" s="248"/>
      <c r="AA1165" s="285">
        <f t="shared" si="383"/>
        <v>0</v>
      </c>
      <c r="AB1165" s="242">
        <f>IF(AA1165=0,0,SUMIFS('Sch A. Input'!$H156:$CJ156,'Sch A. Input'!$H$14:$CJ$14,"Recurring",'Sch A. Input'!$H$13:$CJ$13,"&lt;="&amp;$L$11,'Sch A. Input'!$H$13:$CJ$13,"&lt;="&amp;$AI$1020,'Sch A. Input'!$H$13:$CJ$13,"&gt;"&amp;$Y$1020))</f>
        <v>0</v>
      </c>
      <c r="AC1165" s="242">
        <f>IF(AA1165=0,0,SUMIFS('Sch A. Input'!$H156:$CJ156,'Sch A. Input'!$H$14:$CJ$14,"One-time",'Sch A. Input'!$H$13:$CJ$13,"&lt;="&amp;$L$11,'Sch A. Input'!$H$13:$CJ$13,"&lt;="&amp;$AI$1020,'Sch A. Input'!$H$13:$CJ$13,"&gt;"&amp;$Y$1020))</f>
        <v>0</v>
      </c>
      <c r="AD1165" s="283">
        <f t="shared" si="384"/>
        <v>0</v>
      </c>
      <c r="AE1165" s="242">
        <f t="shared" si="385"/>
        <v>0</v>
      </c>
      <c r="AF1165" s="242">
        <f t="shared" si="386"/>
        <v>0</v>
      </c>
      <c r="AG1165" s="276">
        <f t="shared" si="193"/>
        <v>0</v>
      </c>
      <c r="AH1165" s="281">
        <f t="shared" si="370"/>
        <v>0</v>
      </c>
      <c r="AI1165" s="245">
        <f t="shared" si="371"/>
        <v>0</v>
      </c>
      <c r="AK1165" s="285">
        <f t="shared" si="387"/>
        <v>0</v>
      </c>
      <c r="AL1165" s="242">
        <f>IF(AK1165=0,0,SUMIFS('Sch A. Input'!$H156:$CJ156,'Sch A. Input'!$H$14:$CJ$14,"Recurring",'Sch A. Input'!$H$13:$CJ$13,"&lt;="&amp;$L$11,'Sch A. Input'!$H$13:$CJ$13,"&lt;="&amp;$AS$1020,'Sch A. Input'!$H$13:$CJ$13,"&gt;"&amp;$AI$1020))</f>
        <v>0</v>
      </c>
      <c r="AM1165" s="242">
        <f>IF(AK1165=0,0,SUMIFS('Sch A. Input'!$H156:$CJ156,'Sch A. Input'!$H$14:$CJ$14,"One-time",'Sch A. Input'!$H$13:$CJ$13,"&lt;="&amp;$L$11,'Sch A. Input'!$H$13:$CJ$13,"&lt;="&amp;$AS$1020,'Sch A. Input'!$H$13:$CJ$13,"&gt;"&amp;$AI$1020))</f>
        <v>0</v>
      </c>
      <c r="AN1165" s="283">
        <f t="shared" si="388"/>
        <v>0</v>
      </c>
      <c r="AO1165" s="242">
        <f t="shared" si="389"/>
        <v>0</v>
      </c>
      <c r="AP1165" s="242">
        <f t="shared" si="390"/>
        <v>0</v>
      </c>
      <c r="AQ1165" s="276">
        <f t="shared" si="198"/>
        <v>0</v>
      </c>
      <c r="AR1165" s="281">
        <f t="shared" si="372"/>
        <v>0</v>
      </c>
      <c r="AS1165" s="245">
        <f t="shared" si="373"/>
        <v>0</v>
      </c>
      <c r="AY1165" s="160"/>
      <c r="AZ1165" s="160"/>
      <c r="BK1165" s="2"/>
      <c r="BL1165" s="2"/>
      <c r="BM1165" s="2"/>
      <c r="BN1165" s="2"/>
      <c r="BO1165" s="2"/>
      <c r="BP1165" s="2"/>
      <c r="BQ1165" s="2"/>
      <c r="BR1165" s="2"/>
      <c r="BS1165" s="2"/>
      <c r="BT1165" s="2"/>
      <c r="BU1165" s="2"/>
      <c r="BV1165" s="2"/>
      <c r="BW1165" s="2"/>
      <c r="BX1165" s="2"/>
      <c r="BY1165" s="2"/>
      <c r="BZ1165" s="2"/>
      <c r="CA1165" s="2"/>
      <c r="CI1165"/>
      <c r="CJ1165"/>
      <c r="CK1165"/>
      <c r="CL1165"/>
      <c r="CM1165"/>
      <c r="CN1165"/>
      <c r="CO1165"/>
      <c r="CP1165"/>
      <c r="CQ1165"/>
      <c r="CR1165"/>
      <c r="CS1165"/>
      <c r="CT1165"/>
      <c r="CU1165"/>
      <c r="CV1165"/>
      <c r="CW1165"/>
      <c r="CX1165"/>
    </row>
    <row r="1166" spans="2:102" x14ac:dyDescent="0.35">
      <c r="B1166" s="70" t="str">
        <f t="shared" ref="B1166:F1166" si="402">B159</f>
        <v/>
      </c>
      <c r="C1166" s="166" t="str">
        <f t="shared" si="402"/>
        <v/>
      </c>
      <c r="D1166" s="273" t="str">
        <f t="shared" si="402"/>
        <v/>
      </c>
      <c r="E1166" s="273">
        <f t="shared" si="402"/>
        <v>45016</v>
      </c>
      <c r="F1166" s="273">
        <f t="shared" si="402"/>
        <v>0</v>
      </c>
      <c r="G1166" s="98">
        <f t="shared" si="365"/>
        <v>0</v>
      </c>
      <c r="H1166" s="242">
        <f>IF(G1166=0,0,SUMIFS('Sch A. Input'!$H157:$CJ157,'Sch A. Input'!$H$14:$CJ$14,"Recurring",'Sch A. Input'!$H$13:$CJ$13,"&lt;="&amp;$O$1020,'Sch A. Input'!$H$13:$CJ$13,"&lt;="&amp;$L$11))</f>
        <v>0</v>
      </c>
      <c r="I1166" s="242">
        <f>IF(G1166=0,0,SUMIFS('Sch A. Input'!$H157:$CJ157,'Sch A. Input'!$H$14:$CJ$14,"One-time",'Sch A. Input'!$H$13:$CJ$13,"&lt;="&amp;$O$1020,'Sch A. Input'!$H$13:$CJ$13,"&lt;="&amp;$L$11))</f>
        <v>0</v>
      </c>
      <c r="J1166" s="283">
        <f t="shared" si="376"/>
        <v>0</v>
      </c>
      <c r="K1166" s="242">
        <f t="shared" si="377"/>
        <v>0</v>
      </c>
      <c r="L1166" s="242">
        <f t="shared" si="378"/>
        <v>0</v>
      </c>
      <c r="M1166" s="276">
        <f t="shared" si="183"/>
        <v>0</v>
      </c>
      <c r="N1166" s="281">
        <f t="shared" si="366"/>
        <v>0</v>
      </c>
      <c r="O1166" s="245">
        <f t="shared" si="367"/>
        <v>0</v>
      </c>
      <c r="P1166" s="248"/>
      <c r="Q1166" s="285">
        <f t="shared" si="379"/>
        <v>0</v>
      </c>
      <c r="R1166" s="242">
        <f>IF(Q1166=0,0,SUMIFS('Sch A. Input'!$H157:$CJ157,'Sch A. Input'!$H$14:$CJ$14,"Recurring",'Sch A. Input'!$H$13:$CJ$13,"&lt;="&amp;$L$11,'Sch A. Input'!$H$13:$CJ$13,"&lt;="&amp;$Y$1020,'Sch A. Input'!$H$13:$CJ$13,"&gt;"&amp;$O$1020))</f>
        <v>0</v>
      </c>
      <c r="S1166" s="242">
        <f>IF(Q1166=0,0,SUMIFS('Sch A. Input'!$H157:$CJ157,'Sch A. Input'!$H$14:$CJ$14,"One-time",'Sch A. Input'!$H$13:$CJ$13,"&lt;="&amp;$L$11,'Sch A. Input'!$H$13:$CJ$13,"&lt;="&amp;$Y$1020,'Sch A. Input'!$H$13:$CJ$13,"&gt;"&amp;$O$1020))</f>
        <v>0</v>
      </c>
      <c r="T1166" s="283">
        <f t="shared" si="380"/>
        <v>0</v>
      </c>
      <c r="U1166" s="242">
        <f t="shared" si="381"/>
        <v>0</v>
      </c>
      <c r="V1166" s="242">
        <f t="shared" si="382"/>
        <v>0</v>
      </c>
      <c r="W1166" s="276">
        <f t="shared" si="188"/>
        <v>0</v>
      </c>
      <c r="X1166" s="281">
        <f t="shared" si="368"/>
        <v>0</v>
      </c>
      <c r="Y1166" s="245">
        <f t="shared" si="369"/>
        <v>0</v>
      </c>
      <c r="Z1166" s="248"/>
      <c r="AA1166" s="285">
        <f t="shared" si="383"/>
        <v>0</v>
      </c>
      <c r="AB1166" s="242">
        <f>IF(AA1166=0,0,SUMIFS('Sch A. Input'!$H157:$CJ157,'Sch A. Input'!$H$14:$CJ$14,"Recurring",'Sch A. Input'!$H$13:$CJ$13,"&lt;="&amp;$L$11,'Sch A. Input'!$H$13:$CJ$13,"&lt;="&amp;$AI$1020,'Sch A. Input'!$H$13:$CJ$13,"&gt;"&amp;$Y$1020))</f>
        <v>0</v>
      </c>
      <c r="AC1166" s="242">
        <f>IF(AA1166=0,0,SUMIFS('Sch A. Input'!$H157:$CJ157,'Sch A. Input'!$H$14:$CJ$14,"One-time",'Sch A. Input'!$H$13:$CJ$13,"&lt;="&amp;$L$11,'Sch A. Input'!$H$13:$CJ$13,"&lt;="&amp;$AI$1020,'Sch A. Input'!$H$13:$CJ$13,"&gt;"&amp;$Y$1020))</f>
        <v>0</v>
      </c>
      <c r="AD1166" s="283">
        <f t="shared" si="384"/>
        <v>0</v>
      </c>
      <c r="AE1166" s="242">
        <f t="shared" si="385"/>
        <v>0</v>
      </c>
      <c r="AF1166" s="242">
        <f t="shared" si="386"/>
        <v>0</v>
      </c>
      <c r="AG1166" s="276">
        <f t="shared" si="193"/>
        <v>0</v>
      </c>
      <c r="AH1166" s="281">
        <f t="shared" si="370"/>
        <v>0</v>
      </c>
      <c r="AI1166" s="245">
        <f t="shared" si="371"/>
        <v>0</v>
      </c>
      <c r="AK1166" s="285">
        <f t="shared" si="387"/>
        <v>0</v>
      </c>
      <c r="AL1166" s="242">
        <f>IF(AK1166=0,0,SUMIFS('Sch A. Input'!$H157:$CJ157,'Sch A. Input'!$H$14:$CJ$14,"Recurring",'Sch A. Input'!$H$13:$CJ$13,"&lt;="&amp;$L$11,'Sch A. Input'!$H$13:$CJ$13,"&lt;="&amp;$AS$1020,'Sch A. Input'!$H$13:$CJ$13,"&gt;"&amp;$AI$1020))</f>
        <v>0</v>
      </c>
      <c r="AM1166" s="242">
        <f>IF(AK1166=0,0,SUMIFS('Sch A. Input'!$H157:$CJ157,'Sch A. Input'!$H$14:$CJ$14,"One-time",'Sch A. Input'!$H$13:$CJ$13,"&lt;="&amp;$L$11,'Sch A. Input'!$H$13:$CJ$13,"&lt;="&amp;$AS$1020,'Sch A. Input'!$H$13:$CJ$13,"&gt;"&amp;$AI$1020))</f>
        <v>0</v>
      </c>
      <c r="AN1166" s="283">
        <f t="shared" si="388"/>
        <v>0</v>
      </c>
      <c r="AO1166" s="242">
        <f t="shared" si="389"/>
        <v>0</v>
      </c>
      <c r="AP1166" s="242">
        <f t="shared" si="390"/>
        <v>0</v>
      </c>
      <c r="AQ1166" s="276">
        <f t="shared" si="198"/>
        <v>0</v>
      </c>
      <c r="AR1166" s="281">
        <f t="shared" si="372"/>
        <v>0</v>
      </c>
      <c r="AS1166" s="245">
        <f t="shared" si="373"/>
        <v>0</v>
      </c>
      <c r="AY1166" s="160"/>
      <c r="AZ1166" s="160"/>
      <c r="BK1166" s="2"/>
      <c r="BL1166" s="2"/>
      <c r="BM1166" s="2"/>
      <c r="BN1166" s="2"/>
      <c r="BO1166" s="2"/>
      <c r="BP1166" s="2"/>
      <c r="BQ1166" s="2"/>
      <c r="BR1166" s="2"/>
      <c r="BS1166" s="2"/>
      <c r="BT1166" s="2"/>
      <c r="BU1166" s="2"/>
      <c r="BV1166" s="2"/>
      <c r="BW1166" s="2"/>
      <c r="BX1166" s="2"/>
      <c r="BY1166" s="2"/>
      <c r="BZ1166" s="2"/>
      <c r="CA1166" s="2"/>
      <c r="CI1166"/>
      <c r="CJ1166"/>
      <c r="CK1166"/>
      <c r="CL1166"/>
      <c r="CM1166"/>
      <c r="CN1166"/>
      <c r="CO1166"/>
      <c r="CP1166"/>
      <c r="CQ1166"/>
      <c r="CR1166"/>
      <c r="CS1166"/>
      <c r="CT1166"/>
      <c r="CU1166"/>
      <c r="CV1166"/>
      <c r="CW1166"/>
      <c r="CX1166"/>
    </row>
    <row r="1167" spans="2:102" x14ac:dyDescent="0.35">
      <c r="B1167" s="70" t="str">
        <f t="shared" ref="B1167:F1167" si="403">B160</f>
        <v/>
      </c>
      <c r="C1167" s="166" t="str">
        <f t="shared" si="403"/>
        <v/>
      </c>
      <c r="D1167" s="273" t="str">
        <f t="shared" si="403"/>
        <v/>
      </c>
      <c r="E1167" s="273">
        <f t="shared" si="403"/>
        <v>45016</v>
      </c>
      <c r="F1167" s="273">
        <f t="shared" si="403"/>
        <v>0</v>
      </c>
      <c r="G1167" s="98">
        <f t="shared" si="365"/>
        <v>0</v>
      </c>
      <c r="H1167" s="242">
        <f>IF(G1167=0,0,SUMIFS('Sch A. Input'!$H158:$CJ158,'Sch A. Input'!$H$14:$CJ$14,"Recurring",'Sch A. Input'!$H$13:$CJ$13,"&lt;="&amp;$O$1020,'Sch A. Input'!$H$13:$CJ$13,"&lt;="&amp;$L$11))</f>
        <v>0</v>
      </c>
      <c r="I1167" s="242">
        <f>IF(G1167=0,0,SUMIFS('Sch A. Input'!$H158:$CJ158,'Sch A. Input'!$H$14:$CJ$14,"One-time",'Sch A. Input'!$H$13:$CJ$13,"&lt;="&amp;$O$1020,'Sch A. Input'!$H$13:$CJ$13,"&lt;="&amp;$L$11))</f>
        <v>0</v>
      </c>
      <c r="J1167" s="283">
        <f t="shared" si="376"/>
        <v>0</v>
      </c>
      <c r="K1167" s="242">
        <f t="shared" si="377"/>
        <v>0</v>
      </c>
      <c r="L1167" s="242">
        <f t="shared" si="378"/>
        <v>0</v>
      </c>
      <c r="M1167" s="276">
        <f t="shared" si="183"/>
        <v>0</v>
      </c>
      <c r="N1167" s="281">
        <f t="shared" si="366"/>
        <v>0</v>
      </c>
      <c r="O1167" s="245">
        <f t="shared" si="367"/>
        <v>0</v>
      </c>
      <c r="P1167" s="248"/>
      <c r="Q1167" s="285">
        <f t="shared" si="379"/>
        <v>0</v>
      </c>
      <c r="R1167" s="242">
        <f>IF(Q1167=0,0,SUMIFS('Sch A. Input'!$H158:$CJ158,'Sch A. Input'!$H$14:$CJ$14,"Recurring",'Sch A. Input'!$H$13:$CJ$13,"&lt;="&amp;$L$11,'Sch A. Input'!$H$13:$CJ$13,"&lt;="&amp;$Y$1020,'Sch A. Input'!$H$13:$CJ$13,"&gt;"&amp;$O$1020))</f>
        <v>0</v>
      </c>
      <c r="S1167" s="242">
        <f>IF(Q1167=0,0,SUMIFS('Sch A. Input'!$H158:$CJ158,'Sch A. Input'!$H$14:$CJ$14,"One-time",'Sch A. Input'!$H$13:$CJ$13,"&lt;="&amp;$L$11,'Sch A. Input'!$H$13:$CJ$13,"&lt;="&amp;$Y$1020,'Sch A. Input'!$H$13:$CJ$13,"&gt;"&amp;$O$1020))</f>
        <v>0</v>
      </c>
      <c r="T1167" s="283">
        <f t="shared" si="380"/>
        <v>0</v>
      </c>
      <c r="U1167" s="242">
        <f t="shared" si="381"/>
        <v>0</v>
      </c>
      <c r="V1167" s="242">
        <f t="shared" si="382"/>
        <v>0</v>
      </c>
      <c r="W1167" s="276">
        <f t="shared" si="188"/>
        <v>0</v>
      </c>
      <c r="X1167" s="281">
        <f t="shared" si="368"/>
        <v>0</v>
      </c>
      <c r="Y1167" s="245">
        <f t="shared" si="369"/>
        <v>0</v>
      </c>
      <c r="Z1167" s="248"/>
      <c r="AA1167" s="285">
        <f t="shared" si="383"/>
        <v>0</v>
      </c>
      <c r="AB1167" s="242">
        <f>IF(AA1167=0,0,SUMIFS('Sch A. Input'!$H158:$CJ158,'Sch A. Input'!$H$14:$CJ$14,"Recurring",'Sch A. Input'!$H$13:$CJ$13,"&lt;="&amp;$L$11,'Sch A. Input'!$H$13:$CJ$13,"&lt;="&amp;$AI$1020,'Sch A. Input'!$H$13:$CJ$13,"&gt;"&amp;$Y$1020))</f>
        <v>0</v>
      </c>
      <c r="AC1167" s="242">
        <f>IF(AA1167=0,0,SUMIFS('Sch A. Input'!$H158:$CJ158,'Sch A. Input'!$H$14:$CJ$14,"One-time",'Sch A. Input'!$H$13:$CJ$13,"&lt;="&amp;$L$11,'Sch A. Input'!$H$13:$CJ$13,"&lt;="&amp;$AI$1020,'Sch A. Input'!$H$13:$CJ$13,"&gt;"&amp;$Y$1020))</f>
        <v>0</v>
      </c>
      <c r="AD1167" s="283">
        <f t="shared" si="384"/>
        <v>0</v>
      </c>
      <c r="AE1167" s="242">
        <f t="shared" si="385"/>
        <v>0</v>
      </c>
      <c r="AF1167" s="242">
        <f t="shared" si="386"/>
        <v>0</v>
      </c>
      <c r="AG1167" s="276">
        <f t="shared" si="193"/>
        <v>0</v>
      </c>
      <c r="AH1167" s="281">
        <f t="shared" si="370"/>
        <v>0</v>
      </c>
      <c r="AI1167" s="245">
        <f t="shared" si="371"/>
        <v>0</v>
      </c>
      <c r="AK1167" s="285">
        <f t="shared" si="387"/>
        <v>0</v>
      </c>
      <c r="AL1167" s="242">
        <f>IF(AK1167=0,0,SUMIFS('Sch A. Input'!$H158:$CJ158,'Sch A. Input'!$H$14:$CJ$14,"Recurring",'Sch A. Input'!$H$13:$CJ$13,"&lt;="&amp;$L$11,'Sch A. Input'!$H$13:$CJ$13,"&lt;="&amp;$AS$1020,'Sch A. Input'!$H$13:$CJ$13,"&gt;"&amp;$AI$1020))</f>
        <v>0</v>
      </c>
      <c r="AM1167" s="242">
        <f>IF(AK1167=0,0,SUMIFS('Sch A. Input'!$H158:$CJ158,'Sch A. Input'!$H$14:$CJ$14,"One-time",'Sch A. Input'!$H$13:$CJ$13,"&lt;="&amp;$L$11,'Sch A. Input'!$H$13:$CJ$13,"&lt;="&amp;$AS$1020,'Sch A. Input'!$H$13:$CJ$13,"&gt;"&amp;$AI$1020))</f>
        <v>0</v>
      </c>
      <c r="AN1167" s="283">
        <f t="shared" si="388"/>
        <v>0</v>
      </c>
      <c r="AO1167" s="242">
        <f t="shared" si="389"/>
        <v>0</v>
      </c>
      <c r="AP1167" s="242">
        <f t="shared" si="390"/>
        <v>0</v>
      </c>
      <c r="AQ1167" s="276">
        <f t="shared" si="198"/>
        <v>0</v>
      </c>
      <c r="AR1167" s="281">
        <f t="shared" si="372"/>
        <v>0</v>
      </c>
      <c r="AS1167" s="245">
        <f t="shared" si="373"/>
        <v>0</v>
      </c>
      <c r="AY1167" s="160"/>
      <c r="AZ1167" s="160"/>
      <c r="BK1167" s="2"/>
      <c r="BL1167" s="2"/>
      <c r="BM1167" s="2"/>
      <c r="BN1167" s="2"/>
      <c r="BO1167" s="2"/>
      <c r="BP1167" s="2"/>
      <c r="BQ1167" s="2"/>
      <c r="BR1167" s="2"/>
      <c r="BS1167" s="2"/>
      <c r="BT1167" s="2"/>
      <c r="BU1167" s="2"/>
      <c r="BV1167" s="2"/>
      <c r="BW1167" s="2"/>
      <c r="BX1167" s="2"/>
      <c r="BY1167" s="2"/>
      <c r="BZ1167" s="2"/>
      <c r="CA1167" s="2"/>
      <c r="CI1167"/>
      <c r="CJ1167"/>
      <c r="CK1167"/>
      <c r="CL1167"/>
      <c r="CM1167"/>
      <c r="CN1167"/>
      <c r="CO1167"/>
      <c r="CP1167"/>
      <c r="CQ1167"/>
      <c r="CR1167"/>
      <c r="CS1167"/>
      <c r="CT1167"/>
      <c r="CU1167"/>
      <c r="CV1167"/>
      <c r="CW1167"/>
      <c r="CX1167"/>
    </row>
    <row r="1168" spans="2:102" x14ac:dyDescent="0.35">
      <c r="B1168" s="70" t="str">
        <f t="shared" ref="B1168:F1168" si="404">B161</f>
        <v/>
      </c>
      <c r="C1168" s="166" t="str">
        <f t="shared" si="404"/>
        <v/>
      </c>
      <c r="D1168" s="273" t="str">
        <f t="shared" si="404"/>
        <v/>
      </c>
      <c r="E1168" s="273">
        <f t="shared" si="404"/>
        <v>45016</v>
      </c>
      <c r="F1168" s="273">
        <f t="shared" si="404"/>
        <v>0</v>
      </c>
      <c r="G1168" s="98">
        <f t="shared" si="365"/>
        <v>0</v>
      </c>
      <c r="H1168" s="242">
        <f>IF(G1168=0,0,SUMIFS('Sch A. Input'!$H159:$CJ159,'Sch A. Input'!$H$14:$CJ$14,"Recurring",'Sch A. Input'!$H$13:$CJ$13,"&lt;="&amp;$O$1020,'Sch A. Input'!$H$13:$CJ$13,"&lt;="&amp;$L$11))</f>
        <v>0</v>
      </c>
      <c r="I1168" s="242">
        <f>IF(G1168=0,0,SUMIFS('Sch A. Input'!$H159:$CJ159,'Sch A. Input'!$H$14:$CJ$14,"One-time",'Sch A. Input'!$H$13:$CJ$13,"&lt;="&amp;$O$1020,'Sch A. Input'!$H$13:$CJ$13,"&lt;="&amp;$L$11))</f>
        <v>0</v>
      </c>
      <c r="J1168" s="283">
        <f t="shared" si="376"/>
        <v>0</v>
      </c>
      <c r="K1168" s="242">
        <f t="shared" si="377"/>
        <v>0</v>
      </c>
      <c r="L1168" s="242">
        <f t="shared" si="378"/>
        <v>0</v>
      </c>
      <c r="M1168" s="276">
        <f t="shared" si="183"/>
        <v>0</v>
      </c>
      <c r="N1168" s="281">
        <f t="shared" si="366"/>
        <v>0</v>
      </c>
      <c r="O1168" s="245">
        <f t="shared" si="367"/>
        <v>0</v>
      </c>
      <c r="P1168" s="248"/>
      <c r="Q1168" s="285">
        <f t="shared" si="379"/>
        <v>0</v>
      </c>
      <c r="R1168" s="242">
        <f>IF(Q1168=0,0,SUMIFS('Sch A. Input'!$H159:$CJ159,'Sch A. Input'!$H$14:$CJ$14,"Recurring",'Sch A. Input'!$H$13:$CJ$13,"&lt;="&amp;$L$11,'Sch A. Input'!$H$13:$CJ$13,"&lt;="&amp;$Y$1020,'Sch A. Input'!$H$13:$CJ$13,"&gt;"&amp;$O$1020))</f>
        <v>0</v>
      </c>
      <c r="S1168" s="242">
        <f>IF(Q1168=0,0,SUMIFS('Sch A. Input'!$H159:$CJ159,'Sch A. Input'!$H$14:$CJ$14,"One-time",'Sch A. Input'!$H$13:$CJ$13,"&lt;="&amp;$L$11,'Sch A. Input'!$H$13:$CJ$13,"&lt;="&amp;$Y$1020,'Sch A. Input'!$H$13:$CJ$13,"&gt;"&amp;$O$1020))</f>
        <v>0</v>
      </c>
      <c r="T1168" s="283">
        <f t="shared" si="380"/>
        <v>0</v>
      </c>
      <c r="U1168" s="242">
        <f t="shared" si="381"/>
        <v>0</v>
      </c>
      <c r="V1168" s="242">
        <f t="shared" si="382"/>
        <v>0</v>
      </c>
      <c r="W1168" s="276">
        <f t="shared" si="188"/>
        <v>0</v>
      </c>
      <c r="X1168" s="281">
        <f t="shared" si="368"/>
        <v>0</v>
      </c>
      <c r="Y1168" s="245">
        <f t="shared" si="369"/>
        <v>0</v>
      </c>
      <c r="Z1168" s="248"/>
      <c r="AA1168" s="285">
        <f t="shared" si="383"/>
        <v>0</v>
      </c>
      <c r="AB1168" s="242">
        <f>IF(AA1168=0,0,SUMIFS('Sch A. Input'!$H159:$CJ159,'Sch A. Input'!$H$14:$CJ$14,"Recurring",'Sch A. Input'!$H$13:$CJ$13,"&lt;="&amp;$L$11,'Sch A. Input'!$H$13:$CJ$13,"&lt;="&amp;$AI$1020,'Sch A. Input'!$H$13:$CJ$13,"&gt;"&amp;$Y$1020))</f>
        <v>0</v>
      </c>
      <c r="AC1168" s="242">
        <f>IF(AA1168=0,0,SUMIFS('Sch A. Input'!$H159:$CJ159,'Sch A. Input'!$H$14:$CJ$14,"One-time",'Sch A. Input'!$H$13:$CJ$13,"&lt;="&amp;$L$11,'Sch A. Input'!$H$13:$CJ$13,"&lt;="&amp;$AI$1020,'Sch A. Input'!$H$13:$CJ$13,"&gt;"&amp;$Y$1020))</f>
        <v>0</v>
      </c>
      <c r="AD1168" s="283">
        <f t="shared" si="384"/>
        <v>0</v>
      </c>
      <c r="AE1168" s="242">
        <f t="shared" si="385"/>
        <v>0</v>
      </c>
      <c r="AF1168" s="242">
        <f t="shared" si="386"/>
        <v>0</v>
      </c>
      <c r="AG1168" s="276">
        <f t="shared" si="193"/>
        <v>0</v>
      </c>
      <c r="AH1168" s="281">
        <f t="shared" si="370"/>
        <v>0</v>
      </c>
      <c r="AI1168" s="245">
        <f t="shared" si="371"/>
        <v>0</v>
      </c>
      <c r="AK1168" s="285">
        <f t="shared" si="387"/>
        <v>0</v>
      </c>
      <c r="AL1168" s="242">
        <f>IF(AK1168=0,0,SUMIFS('Sch A. Input'!$H159:$CJ159,'Sch A. Input'!$H$14:$CJ$14,"Recurring",'Sch A. Input'!$H$13:$CJ$13,"&lt;="&amp;$L$11,'Sch A. Input'!$H$13:$CJ$13,"&lt;="&amp;$AS$1020,'Sch A. Input'!$H$13:$CJ$13,"&gt;"&amp;$AI$1020))</f>
        <v>0</v>
      </c>
      <c r="AM1168" s="242">
        <f>IF(AK1168=0,0,SUMIFS('Sch A. Input'!$H159:$CJ159,'Sch A. Input'!$H$14:$CJ$14,"One-time",'Sch A. Input'!$H$13:$CJ$13,"&lt;="&amp;$L$11,'Sch A. Input'!$H$13:$CJ$13,"&lt;="&amp;$AS$1020,'Sch A. Input'!$H$13:$CJ$13,"&gt;"&amp;$AI$1020))</f>
        <v>0</v>
      </c>
      <c r="AN1168" s="283">
        <f t="shared" si="388"/>
        <v>0</v>
      </c>
      <c r="AO1168" s="242">
        <f t="shared" si="389"/>
        <v>0</v>
      </c>
      <c r="AP1168" s="242">
        <f t="shared" si="390"/>
        <v>0</v>
      </c>
      <c r="AQ1168" s="276">
        <f t="shared" si="198"/>
        <v>0</v>
      </c>
      <c r="AR1168" s="281">
        <f t="shared" si="372"/>
        <v>0</v>
      </c>
      <c r="AS1168" s="245">
        <f t="shared" si="373"/>
        <v>0</v>
      </c>
      <c r="AY1168" s="160"/>
      <c r="AZ1168" s="160"/>
      <c r="BK1168" s="2"/>
      <c r="BL1168" s="2"/>
      <c r="BM1168" s="2"/>
      <c r="BN1168" s="2"/>
      <c r="BO1168" s="2"/>
      <c r="BP1168" s="2"/>
      <c r="BQ1168" s="2"/>
      <c r="BR1168" s="2"/>
      <c r="BS1168" s="2"/>
      <c r="BT1168" s="2"/>
      <c r="BU1168" s="2"/>
      <c r="BV1168" s="2"/>
      <c r="BW1168" s="2"/>
      <c r="BX1168" s="2"/>
      <c r="BY1168" s="2"/>
      <c r="BZ1168" s="2"/>
      <c r="CA1168" s="2"/>
      <c r="CI1168"/>
      <c r="CJ1168"/>
      <c r="CK1168"/>
      <c r="CL1168"/>
      <c r="CM1168"/>
      <c r="CN1168"/>
      <c r="CO1168"/>
      <c r="CP1168"/>
      <c r="CQ1168"/>
      <c r="CR1168"/>
      <c r="CS1168"/>
      <c r="CT1168"/>
      <c r="CU1168"/>
      <c r="CV1168"/>
      <c r="CW1168"/>
      <c r="CX1168"/>
    </row>
    <row r="1169" spans="2:102" x14ac:dyDescent="0.35">
      <c r="B1169" s="70" t="str">
        <f t="shared" ref="B1169:F1169" si="405">B162</f>
        <v/>
      </c>
      <c r="C1169" s="166" t="str">
        <f t="shared" si="405"/>
        <v/>
      </c>
      <c r="D1169" s="273" t="str">
        <f t="shared" si="405"/>
        <v/>
      </c>
      <c r="E1169" s="273">
        <f t="shared" si="405"/>
        <v>45016</v>
      </c>
      <c r="F1169" s="273">
        <f t="shared" si="405"/>
        <v>0</v>
      </c>
      <c r="G1169" s="98">
        <f t="shared" si="365"/>
        <v>0</v>
      </c>
      <c r="H1169" s="242">
        <f>IF(G1169=0,0,SUMIFS('Sch A. Input'!$H160:$CJ160,'Sch A. Input'!$H$14:$CJ$14,"Recurring",'Sch A. Input'!$H$13:$CJ$13,"&lt;="&amp;$O$1020,'Sch A. Input'!$H$13:$CJ$13,"&lt;="&amp;$L$11))</f>
        <v>0</v>
      </c>
      <c r="I1169" s="242">
        <f>IF(G1169=0,0,SUMIFS('Sch A. Input'!$H160:$CJ160,'Sch A. Input'!$H$14:$CJ$14,"One-time",'Sch A. Input'!$H$13:$CJ$13,"&lt;="&amp;$O$1020,'Sch A. Input'!$H$13:$CJ$13,"&lt;="&amp;$L$11))</f>
        <v>0</v>
      </c>
      <c r="J1169" s="283">
        <f t="shared" si="376"/>
        <v>0</v>
      </c>
      <c r="K1169" s="242">
        <f t="shared" si="377"/>
        <v>0</v>
      </c>
      <c r="L1169" s="242">
        <f t="shared" si="378"/>
        <v>0</v>
      </c>
      <c r="M1169" s="276">
        <f t="shared" si="183"/>
        <v>0</v>
      </c>
      <c r="N1169" s="281">
        <f t="shared" si="366"/>
        <v>0</v>
      </c>
      <c r="O1169" s="245">
        <f t="shared" si="367"/>
        <v>0</v>
      </c>
      <c r="P1169" s="248"/>
      <c r="Q1169" s="285">
        <f t="shared" si="379"/>
        <v>0</v>
      </c>
      <c r="R1169" s="242">
        <f>IF(Q1169=0,0,SUMIFS('Sch A. Input'!$H160:$CJ160,'Sch A. Input'!$H$14:$CJ$14,"Recurring",'Sch A. Input'!$H$13:$CJ$13,"&lt;="&amp;$L$11,'Sch A. Input'!$H$13:$CJ$13,"&lt;="&amp;$Y$1020,'Sch A. Input'!$H$13:$CJ$13,"&gt;"&amp;$O$1020))</f>
        <v>0</v>
      </c>
      <c r="S1169" s="242">
        <f>IF(Q1169=0,0,SUMIFS('Sch A. Input'!$H160:$CJ160,'Sch A. Input'!$H$14:$CJ$14,"One-time",'Sch A. Input'!$H$13:$CJ$13,"&lt;="&amp;$L$11,'Sch A. Input'!$H$13:$CJ$13,"&lt;="&amp;$Y$1020,'Sch A. Input'!$H$13:$CJ$13,"&gt;"&amp;$O$1020))</f>
        <v>0</v>
      </c>
      <c r="T1169" s="283">
        <f t="shared" si="380"/>
        <v>0</v>
      </c>
      <c r="U1169" s="242">
        <f t="shared" si="381"/>
        <v>0</v>
      </c>
      <c r="V1169" s="242">
        <f t="shared" si="382"/>
        <v>0</v>
      </c>
      <c r="W1169" s="276">
        <f t="shared" si="188"/>
        <v>0</v>
      </c>
      <c r="X1169" s="281">
        <f t="shared" si="368"/>
        <v>0</v>
      </c>
      <c r="Y1169" s="245">
        <f t="shared" si="369"/>
        <v>0</v>
      </c>
      <c r="Z1169" s="248"/>
      <c r="AA1169" s="285">
        <f t="shared" si="383"/>
        <v>0</v>
      </c>
      <c r="AB1169" s="242">
        <f>IF(AA1169=0,0,SUMIFS('Sch A. Input'!$H160:$CJ160,'Sch A. Input'!$H$14:$CJ$14,"Recurring",'Sch A. Input'!$H$13:$CJ$13,"&lt;="&amp;$L$11,'Sch A. Input'!$H$13:$CJ$13,"&lt;="&amp;$AI$1020,'Sch A. Input'!$H$13:$CJ$13,"&gt;"&amp;$Y$1020))</f>
        <v>0</v>
      </c>
      <c r="AC1169" s="242">
        <f>IF(AA1169=0,0,SUMIFS('Sch A. Input'!$H160:$CJ160,'Sch A. Input'!$H$14:$CJ$14,"One-time",'Sch A. Input'!$H$13:$CJ$13,"&lt;="&amp;$L$11,'Sch A. Input'!$H$13:$CJ$13,"&lt;="&amp;$AI$1020,'Sch A. Input'!$H$13:$CJ$13,"&gt;"&amp;$Y$1020))</f>
        <v>0</v>
      </c>
      <c r="AD1169" s="283">
        <f t="shared" si="384"/>
        <v>0</v>
      </c>
      <c r="AE1169" s="242">
        <f t="shared" si="385"/>
        <v>0</v>
      </c>
      <c r="AF1169" s="242">
        <f t="shared" si="386"/>
        <v>0</v>
      </c>
      <c r="AG1169" s="276">
        <f t="shared" si="193"/>
        <v>0</v>
      </c>
      <c r="AH1169" s="281">
        <f t="shared" si="370"/>
        <v>0</v>
      </c>
      <c r="AI1169" s="245">
        <f t="shared" si="371"/>
        <v>0</v>
      </c>
      <c r="AK1169" s="285">
        <f t="shared" si="387"/>
        <v>0</v>
      </c>
      <c r="AL1169" s="242">
        <f>IF(AK1169=0,0,SUMIFS('Sch A. Input'!$H160:$CJ160,'Sch A. Input'!$H$14:$CJ$14,"Recurring",'Sch A. Input'!$H$13:$CJ$13,"&lt;="&amp;$L$11,'Sch A. Input'!$H$13:$CJ$13,"&lt;="&amp;$AS$1020,'Sch A. Input'!$H$13:$CJ$13,"&gt;"&amp;$AI$1020))</f>
        <v>0</v>
      </c>
      <c r="AM1169" s="242">
        <f>IF(AK1169=0,0,SUMIFS('Sch A. Input'!$H160:$CJ160,'Sch A. Input'!$H$14:$CJ$14,"One-time",'Sch A. Input'!$H$13:$CJ$13,"&lt;="&amp;$L$11,'Sch A. Input'!$H$13:$CJ$13,"&lt;="&amp;$AS$1020,'Sch A. Input'!$H$13:$CJ$13,"&gt;"&amp;$AI$1020))</f>
        <v>0</v>
      </c>
      <c r="AN1169" s="283">
        <f t="shared" si="388"/>
        <v>0</v>
      </c>
      <c r="AO1169" s="242">
        <f t="shared" si="389"/>
        <v>0</v>
      </c>
      <c r="AP1169" s="242">
        <f t="shared" si="390"/>
        <v>0</v>
      </c>
      <c r="AQ1169" s="276">
        <f t="shared" si="198"/>
        <v>0</v>
      </c>
      <c r="AR1169" s="281">
        <f t="shared" si="372"/>
        <v>0</v>
      </c>
      <c r="AS1169" s="245">
        <f t="shared" si="373"/>
        <v>0</v>
      </c>
      <c r="AY1169" s="160"/>
      <c r="AZ1169" s="160"/>
      <c r="BK1169" s="2"/>
      <c r="BL1169" s="2"/>
      <c r="BM1169" s="2"/>
      <c r="BN1169" s="2"/>
      <c r="BO1169" s="2"/>
      <c r="BP1169" s="2"/>
      <c r="BQ1169" s="2"/>
      <c r="BR1169" s="2"/>
      <c r="BS1169" s="2"/>
      <c r="BT1169" s="2"/>
      <c r="BU1169" s="2"/>
      <c r="BV1169" s="2"/>
      <c r="BW1169" s="2"/>
      <c r="BX1169" s="2"/>
      <c r="BY1169" s="2"/>
      <c r="BZ1169" s="2"/>
      <c r="CA1169" s="2"/>
      <c r="CI1169"/>
      <c r="CJ1169"/>
      <c r="CK1169"/>
      <c r="CL1169"/>
      <c r="CM1169"/>
      <c r="CN1169"/>
      <c r="CO1169"/>
      <c r="CP1169"/>
      <c r="CQ1169"/>
      <c r="CR1169"/>
      <c r="CS1169"/>
      <c r="CT1169"/>
      <c r="CU1169"/>
      <c r="CV1169"/>
      <c r="CW1169"/>
      <c r="CX1169"/>
    </row>
    <row r="1170" spans="2:102" x14ac:dyDescent="0.35">
      <c r="B1170" s="70" t="str">
        <f t="shared" ref="B1170:F1170" si="406">B163</f>
        <v/>
      </c>
      <c r="C1170" s="166" t="str">
        <f t="shared" si="406"/>
        <v/>
      </c>
      <c r="D1170" s="273" t="str">
        <f t="shared" si="406"/>
        <v/>
      </c>
      <c r="E1170" s="273">
        <f t="shared" si="406"/>
        <v>45016</v>
      </c>
      <c r="F1170" s="273">
        <f t="shared" si="406"/>
        <v>0</v>
      </c>
      <c r="G1170" s="98">
        <f t="shared" si="365"/>
        <v>0</v>
      </c>
      <c r="H1170" s="242">
        <f>IF(G1170=0,0,SUMIFS('Sch A. Input'!$H161:$CJ161,'Sch A. Input'!$H$14:$CJ$14,"Recurring",'Sch A. Input'!$H$13:$CJ$13,"&lt;="&amp;$O$1020,'Sch A. Input'!$H$13:$CJ$13,"&lt;="&amp;$L$11))</f>
        <v>0</v>
      </c>
      <c r="I1170" s="242">
        <f>IF(G1170=0,0,SUMIFS('Sch A. Input'!$H161:$CJ161,'Sch A. Input'!$H$14:$CJ$14,"One-time",'Sch A. Input'!$H$13:$CJ$13,"&lt;="&amp;$O$1020,'Sch A. Input'!$H$13:$CJ$13,"&lt;="&amp;$L$11))</f>
        <v>0</v>
      </c>
      <c r="J1170" s="283">
        <f t="shared" si="376"/>
        <v>0</v>
      </c>
      <c r="K1170" s="242">
        <f t="shared" si="377"/>
        <v>0</v>
      </c>
      <c r="L1170" s="242">
        <f t="shared" si="378"/>
        <v>0</v>
      </c>
      <c r="M1170" s="276">
        <f t="shared" si="183"/>
        <v>0</v>
      </c>
      <c r="N1170" s="281">
        <f t="shared" si="366"/>
        <v>0</v>
      </c>
      <c r="O1170" s="245">
        <f t="shared" si="367"/>
        <v>0</v>
      </c>
      <c r="P1170" s="248"/>
      <c r="Q1170" s="285">
        <f t="shared" si="379"/>
        <v>0</v>
      </c>
      <c r="R1170" s="242">
        <f>IF(Q1170=0,0,SUMIFS('Sch A. Input'!$H161:$CJ161,'Sch A. Input'!$H$14:$CJ$14,"Recurring",'Sch A. Input'!$H$13:$CJ$13,"&lt;="&amp;$L$11,'Sch A. Input'!$H$13:$CJ$13,"&lt;="&amp;$Y$1020,'Sch A. Input'!$H$13:$CJ$13,"&gt;"&amp;$O$1020))</f>
        <v>0</v>
      </c>
      <c r="S1170" s="242">
        <f>IF(Q1170=0,0,SUMIFS('Sch A. Input'!$H161:$CJ161,'Sch A. Input'!$H$14:$CJ$14,"One-time",'Sch A. Input'!$H$13:$CJ$13,"&lt;="&amp;$L$11,'Sch A. Input'!$H$13:$CJ$13,"&lt;="&amp;$Y$1020,'Sch A. Input'!$H$13:$CJ$13,"&gt;"&amp;$O$1020))</f>
        <v>0</v>
      </c>
      <c r="T1170" s="283">
        <f t="shared" si="380"/>
        <v>0</v>
      </c>
      <c r="U1170" s="242">
        <f t="shared" si="381"/>
        <v>0</v>
      </c>
      <c r="V1170" s="242">
        <f t="shared" si="382"/>
        <v>0</v>
      </c>
      <c r="W1170" s="276">
        <f t="shared" si="188"/>
        <v>0</v>
      </c>
      <c r="X1170" s="281">
        <f t="shared" si="368"/>
        <v>0</v>
      </c>
      <c r="Y1170" s="245">
        <f t="shared" si="369"/>
        <v>0</v>
      </c>
      <c r="Z1170" s="248"/>
      <c r="AA1170" s="285">
        <f t="shared" si="383"/>
        <v>0</v>
      </c>
      <c r="AB1170" s="242">
        <f>IF(AA1170=0,0,SUMIFS('Sch A. Input'!$H161:$CJ161,'Sch A. Input'!$H$14:$CJ$14,"Recurring",'Sch A. Input'!$H$13:$CJ$13,"&lt;="&amp;$L$11,'Sch A. Input'!$H$13:$CJ$13,"&lt;="&amp;$AI$1020,'Sch A. Input'!$H$13:$CJ$13,"&gt;"&amp;$Y$1020))</f>
        <v>0</v>
      </c>
      <c r="AC1170" s="242">
        <f>IF(AA1170=0,0,SUMIFS('Sch A. Input'!$H161:$CJ161,'Sch A. Input'!$H$14:$CJ$14,"One-time",'Sch A. Input'!$H$13:$CJ$13,"&lt;="&amp;$L$11,'Sch A. Input'!$H$13:$CJ$13,"&lt;="&amp;$AI$1020,'Sch A. Input'!$H$13:$CJ$13,"&gt;"&amp;$Y$1020))</f>
        <v>0</v>
      </c>
      <c r="AD1170" s="283">
        <f t="shared" si="384"/>
        <v>0</v>
      </c>
      <c r="AE1170" s="242">
        <f t="shared" si="385"/>
        <v>0</v>
      </c>
      <c r="AF1170" s="242">
        <f t="shared" si="386"/>
        <v>0</v>
      </c>
      <c r="AG1170" s="276">
        <f t="shared" si="193"/>
        <v>0</v>
      </c>
      <c r="AH1170" s="281">
        <f t="shared" si="370"/>
        <v>0</v>
      </c>
      <c r="AI1170" s="245">
        <f t="shared" si="371"/>
        <v>0</v>
      </c>
      <c r="AK1170" s="285">
        <f t="shared" si="387"/>
        <v>0</v>
      </c>
      <c r="AL1170" s="242">
        <f>IF(AK1170=0,0,SUMIFS('Sch A. Input'!$H161:$CJ161,'Sch A. Input'!$H$14:$CJ$14,"Recurring",'Sch A. Input'!$H$13:$CJ$13,"&lt;="&amp;$L$11,'Sch A. Input'!$H$13:$CJ$13,"&lt;="&amp;$AS$1020,'Sch A. Input'!$H$13:$CJ$13,"&gt;"&amp;$AI$1020))</f>
        <v>0</v>
      </c>
      <c r="AM1170" s="242">
        <f>IF(AK1170=0,0,SUMIFS('Sch A. Input'!$H161:$CJ161,'Sch A. Input'!$H$14:$CJ$14,"One-time",'Sch A. Input'!$H$13:$CJ$13,"&lt;="&amp;$L$11,'Sch A. Input'!$H$13:$CJ$13,"&lt;="&amp;$AS$1020,'Sch A. Input'!$H$13:$CJ$13,"&gt;"&amp;$AI$1020))</f>
        <v>0</v>
      </c>
      <c r="AN1170" s="283">
        <f t="shared" si="388"/>
        <v>0</v>
      </c>
      <c r="AO1170" s="242">
        <f t="shared" si="389"/>
        <v>0</v>
      </c>
      <c r="AP1170" s="242">
        <f t="shared" si="390"/>
        <v>0</v>
      </c>
      <c r="AQ1170" s="276">
        <f t="shared" si="198"/>
        <v>0</v>
      </c>
      <c r="AR1170" s="281">
        <f t="shared" si="372"/>
        <v>0</v>
      </c>
      <c r="AS1170" s="245">
        <f t="shared" si="373"/>
        <v>0</v>
      </c>
      <c r="AY1170" s="160"/>
      <c r="AZ1170" s="160"/>
      <c r="BK1170" s="2"/>
      <c r="BL1170" s="2"/>
      <c r="BM1170" s="2"/>
      <c r="BN1170" s="2"/>
      <c r="BO1170" s="2"/>
      <c r="BP1170" s="2"/>
      <c r="BQ1170" s="2"/>
      <c r="BR1170" s="2"/>
      <c r="BS1170" s="2"/>
      <c r="BT1170" s="2"/>
      <c r="BU1170" s="2"/>
      <c r="BV1170" s="2"/>
      <c r="BW1170" s="2"/>
      <c r="BX1170" s="2"/>
      <c r="BY1170" s="2"/>
      <c r="BZ1170" s="2"/>
      <c r="CA1170" s="2"/>
      <c r="CI1170"/>
      <c r="CJ1170"/>
      <c r="CK1170"/>
      <c r="CL1170"/>
      <c r="CM1170"/>
      <c r="CN1170"/>
      <c r="CO1170"/>
      <c r="CP1170"/>
      <c r="CQ1170"/>
      <c r="CR1170"/>
      <c r="CS1170"/>
      <c r="CT1170"/>
      <c r="CU1170"/>
      <c r="CV1170"/>
      <c r="CW1170"/>
      <c r="CX1170"/>
    </row>
    <row r="1171" spans="2:102" x14ac:dyDescent="0.35">
      <c r="B1171" s="70" t="str">
        <f t="shared" ref="B1171:F1171" si="407">B164</f>
        <v/>
      </c>
      <c r="C1171" s="166" t="str">
        <f t="shared" si="407"/>
        <v/>
      </c>
      <c r="D1171" s="273" t="str">
        <f t="shared" si="407"/>
        <v/>
      </c>
      <c r="E1171" s="273">
        <f t="shared" si="407"/>
        <v>45016</v>
      </c>
      <c r="F1171" s="273">
        <f t="shared" si="407"/>
        <v>0</v>
      </c>
      <c r="G1171" s="98">
        <f t="shared" si="365"/>
        <v>0</v>
      </c>
      <c r="H1171" s="242">
        <f>IF(G1171=0,0,SUMIFS('Sch A. Input'!$H162:$CJ162,'Sch A. Input'!$H$14:$CJ$14,"Recurring",'Sch A. Input'!$H$13:$CJ$13,"&lt;="&amp;$O$1020,'Sch A. Input'!$H$13:$CJ$13,"&lt;="&amp;$L$11))</f>
        <v>0</v>
      </c>
      <c r="I1171" s="242">
        <f>IF(G1171=0,0,SUMIFS('Sch A. Input'!$H162:$CJ162,'Sch A. Input'!$H$14:$CJ$14,"One-time",'Sch A. Input'!$H$13:$CJ$13,"&lt;="&amp;$O$1020,'Sch A. Input'!$H$13:$CJ$13,"&lt;="&amp;$L$11))</f>
        <v>0</v>
      </c>
      <c r="J1171" s="283">
        <f t="shared" si="376"/>
        <v>0</v>
      </c>
      <c r="K1171" s="242">
        <f t="shared" si="377"/>
        <v>0</v>
      </c>
      <c r="L1171" s="242">
        <f t="shared" si="378"/>
        <v>0</v>
      </c>
      <c r="M1171" s="276">
        <f t="shared" si="183"/>
        <v>0</v>
      </c>
      <c r="N1171" s="281">
        <f t="shared" si="366"/>
        <v>0</v>
      </c>
      <c r="O1171" s="245">
        <f t="shared" si="367"/>
        <v>0</v>
      </c>
      <c r="P1171" s="248"/>
      <c r="Q1171" s="285">
        <f t="shared" si="379"/>
        <v>0</v>
      </c>
      <c r="R1171" s="242">
        <f>IF(Q1171=0,0,SUMIFS('Sch A. Input'!$H162:$CJ162,'Sch A. Input'!$H$14:$CJ$14,"Recurring",'Sch A. Input'!$H$13:$CJ$13,"&lt;="&amp;$L$11,'Sch A. Input'!$H$13:$CJ$13,"&lt;="&amp;$Y$1020,'Sch A. Input'!$H$13:$CJ$13,"&gt;"&amp;$O$1020))</f>
        <v>0</v>
      </c>
      <c r="S1171" s="242">
        <f>IF(Q1171=0,0,SUMIFS('Sch A. Input'!$H162:$CJ162,'Sch A. Input'!$H$14:$CJ$14,"One-time",'Sch A. Input'!$H$13:$CJ$13,"&lt;="&amp;$L$11,'Sch A. Input'!$H$13:$CJ$13,"&lt;="&amp;$Y$1020,'Sch A. Input'!$H$13:$CJ$13,"&gt;"&amp;$O$1020))</f>
        <v>0</v>
      </c>
      <c r="T1171" s="283">
        <f t="shared" si="380"/>
        <v>0</v>
      </c>
      <c r="U1171" s="242">
        <f t="shared" si="381"/>
        <v>0</v>
      </c>
      <c r="V1171" s="242">
        <f t="shared" si="382"/>
        <v>0</v>
      </c>
      <c r="W1171" s="276">
        <f t="shared" si="188"/>
        <v>0</v>
      </c>
      <c r="X1171" s="281">
        <f t="shared" si="368"/>
        <v>0</v>
      </c>
      <c r="Y1171" s="245">
        <f t="shared" si="369"/>
        <v>0</v>
      </c>
      <c r="Z1171" s="248"/>
      <c r="AA1171" s="285">
        <f t="shared" si="383"/>
        <v>0</v>
      </c>
      <c r="AB1171" s="242">
        <f>IF(AA1171=0,0,SUMIFS('Sch A. Input'!$H162:$CJ162,'Sch A. Input'!$H$14:$CJ$14,"Recurring",'Sch A. Input'!$H$13:$CJ$13,"&lt;="&amp;$L$11,'Sch A. Input'!$H$13:$CJ$13,"&lt;="&amp;$AI$1020,'Sch A. Input'!$H$13:$CJ$13,"&gt;"&amp;$Y$1020))</f>
        <v>0</v>
      </c>
      <c r="AC1171" s="242">
        <f>IF(AA1171=0,0,SUMIFS('Sch A. Input'!$H162:$CJ162,'Sch A. Input'!$H$14:$CJ$14,"One-time",'Sch A. Input'!$H$13:$CJ$13,"&lt;="&amp;$L$11,'Sch A. Input'!$H$13:$CJ$13,"&lt;="&amp;$AI$1020,'Sch A. Input'!$H$13:$CJ$13,"&gt;"&amp;$Y$1020))</f>
        <v>0</v>
      </c>
      <c r="AD1171" s="283">
        <f t="shared" si="384"/>
        <v>0</v>
      </c>
      <c r="AE1171" s="242">
        <f t="shared" si="385"/>
        <v>0</v>
      </c>
      <c r="AF1171" s="242">
        <f t="shared" si="386"/>
        <v>0</v>
      </c>
      <c r="AG1171" s="276">
        <f t="shared" si="193"/>
        <v>0</v>
      </c>
      <c r="AH1171" s="281">
        <f t="shared" si="370"/>
        <v>0</v>
      </c>
      <c r="AI1171" s="245">
        <f t="shared" si="371"/>
        <v>0</v>
      </c>
      <c r="AK1171" s="285">
        <f t="shared" si="387"/>
        <v>0</v>
      </c>
      <c r="AL1171" s="242">
        <f>IF(AK1171=0,0,SUMIFS('Sch A. Input'!$H162:$CJ162,'Sch A. Input'!$H$14:$CJ$14,"Recurring",'Sch A. Input'!$H$13:$CJ$13,"&lt;="&amp;$L$11,'Sch A. Input'!$H$13:$CJ$13,"&lt;="&amp;$AS$1020,'Sch A. Input'!$H$13:$CJ$13,"&gt;"&amp;$AI$1020))</f>
        <v>0</v>
      </c>
      <c r="AM1171" s="242">
        <f>IF(AK1171=0,0,SUMIFS('Sch A. Input'!$H162:$CJ162,'Sch A. Input'!$H$14:$CJ$14,"One-time",'Sch A. Input'!$H$13:$CJ$13,"&lt;="&amp;$L$11,'Sch A. Input'!$H$13:$CJ$13,"&lt;="&amp;$AS$1020,'Sch A. Input'!$H$13:$CJ$13,"&gt;"&amp;$AI$1020))</f>
        <v>0</v>
      </c>
      <c r="AN1171" s="283">
        <f t="shared" si="388"/>
        <v>0</v>
      </c>
      <c r="AO1171" s="242">
        <f t="shared" si="389"/>
        <v>0</v>
      </c>
      <c r="AP1171" s="242">
        <f t="shared" si="390"/>
        <v>0</v>
      </c>
      <c r="AQ1171" s="276">
        <f t="shared" si="198"/>
        <v>0</v>
      </c>
      <c r="AR1171" s="281">
        <f t="shared" si="372"/>
        <v>0</v>
      </c>
      <c r="AS1171" s="245">
        <f t="shared" si="373"/>
        <v>0</v>
      </c>
      <c r="AY1171" s="160"/>
      <c r="AZ1171" s="160"/>
      <c r="BK1171" s="2"/>
      <c r="BL1171" s="2"/>
      <c r="BM1171" s="2"/>
      <c r="BN1171" s="2"/>
      <c r="BO1171" s="2"/>
      <c r="BP1171" s="2"/>
      <c r="BQ1171" s="2"/>
      <c r="BR1171" s="2"/>
      <c r="BS1171" s="2"/>
      <c r="BT1171" s="2"/>
      <c r="BU1171" s="2"/>
      <c r="BV1171" s="2"/>
      <c r="BW1171" s="2"/>
      <c r="BX1171" s="2"/>
      <c r="BY1171" s="2"/>
      <c r="BZ1171" s="2"/>
      <c r="CA1171" s="2"/>
      <c r="CI1171"/>
      <c r="CJ1171"/>
      <c r="CK1171"/>
      <c r="CL1171"/>
      <c r="CM1171"/>
      <c r="CN1171"/>
      <c r="CO1171"/>
      <c r="CP1171"/>
      <c r="CQ1171"/>
      <c r="CR1171"/>
      <c r="CS1171"/>
      <c r="CT1171"/>
      <c r="CU1171"/>
      <c r="CV1171"/>
      <c r="CW1171"/>
      <c r="CX1171"/>
    </row>
    <row r="1172" spans="2:102" x14ac:dyDescent="0.35">
      <c r="B1172" s="70" t="str">
        <f t="shared" ref="B1172:F1172" si="408">B165</f>
        <v/>
      </c>
      <c r="C1172" s="166" t="str">
        <f t="shared" si="408"/>
        <v/>
      </c>
      <c r="D1172" s="273" t="str">
        <f t="shared" si="408"/>
        <v/>
      </c>
      <c r="E1172" s="273">
        <f t="shared" si="408"/>
        <v>45016</v>
      </c>
      <c r="F1172" s="273">
        <f t="shared" si="408"/>
        <v>0</v>
      </c>
      <c r="G1172" s="98">
        <f t="shared" si="365"/>
        <v>0</v>
      </c>
      <c r="H1172" s="242">
        <f>IF(G1172=0,0,SUMIFS('Sch A. Input'!$H163:$CJ163,'Sch A. Input'!$H$14:$CJ$14,"Recurring",'Sch A. Input'!$H$13:$CJ$13,"&lt;="&amp;$O$1020,'Sch A. Input'!$H$13:$CJ$13,"&lt;="&amp;$L$11))</f>
        <v>0</v>
      </c>
      <c r="I1172" s="242">
        <f>IF(G1172=0,0,SUMIFS('Sch A. Input'!$H163:$CJ163,'Sch A. Input'!$H$14:$CJ$14,"One-time",'Sch A. Input'!$H$13:$CJ$13,"&lt;="&amp;$O$1020,'Sch A. Input'!$H$13:$CJ$13,"&lt;="&amp;$L$11))</f>
        <v>0</v>
      </c>
      <c r="J1172" s="283">
        <f t="shared" si="376"/>
        <v>0</v>
      </c>
      <c r="K1172" s="242">
        <f t="shared" si="377"/>
        <v>0</v>
      </c>
      <c r="L1172" s="242">
        <f t="shared" si="378"/>
        <v>0</v>
      </c>
      <c r="M1172" s="276">
        <f t="shared" si="183"/>
        <v>0</v>
      </c>
      <c r="N1172" s="281">
        <f t="shared" si="366"/>
        <v>0</v>
      </c>
      <c r="O1172" s="245">
        <f t="shared" si="367"/>
        <v>0</v>
      </c>
      <c r="P1172" s="248"/>
      <c r="Q1172" s="285">
        <f t="shared" si="379"/>
        <v>0</v>
      </c>
      <c r="R1172" s="242">
        <f>IF(Q1172=0,0,SUMIFS('Sch A. Input'!$H163:$CJ163,'Sch A. Input'!$H$14:$CJ$14,"Recurring",'Sch A. Input'!$H$13:$CJ$13,"&lt;="&amp;$L$11,'Sch A. Input'!$H$13:$CJ$13,"&lt;="&amp;$Y$1020,'Sch A. Input'!$H$13:$CJ$13,"&gt;"&amp;$O$1020))</f>
        <v>0</v>
      </c>
      <c r="S1172" s="242">
        <f>IF(Q1172=0,0,SUMIFS('Sch A. Input'!$H163:$CJ163,'Sch A. Input'!$H$14:$CJ$14,"One-time",'Sch A. Input'!$H$13:$CJ$13,"&lt;="&amp;$L$11,'Sch A. Input'!$H$13:$CJ$13,"&lt;="&amp;$Y$1020,'Sch A. Input'!$H$13:$CJ$13,"&gt;"&amp;$O$1020))</f>
        <v>0</v>
      </c>
      <c r="T1172" s="283">
        <f t="shared" si="380"/>
        <v>0</v>
      </c>
      <c r="U1172" s="242">
        <f t="shared" si="381"/>
        <v>0</v>
      </c>
      <c r="V1172" s="242">
        <f t="shared" si="382"/>
        <v>0</v>
      </c>
      <c r="W1172" s="276">
        <f t="shared" si="188"/>
        <v>0</v>
      </c>
      <c r="X1172" s="281">
        <f t="shared" si="368"/>
        <v>0</v>
      </c>
      <c r="Y1172" s="245">
        <f t="shared" si="369"/>
        <v>0</v>
      </c>
      <c r="Z1172" s="248"/>
      <c r="AA1172" s="285">
        <f t="shared" si="383"/>
        <v>0</v>
      </c>
      <c r="AB1172" s="242">
        <f>IF(AA1172=0,0,SUMIFS('Sch A. Input'!$H163:$CJ163,'Sch A. Input'!$H$14:$CJ$14,"Recurring",'Sch A. Input'!$H$13:$CJ$13,"&lt;="&amp;$L$11,'Sch A. Input'!$H$13:$CJ$13,"&lt;="&amp;$AI$1020,'Sch A. Input'!$H$13:$CJ$13,"&gt;"&amp;$Y$1020))</f>
        <v>0</v>
      </c>
      <c r="AC1172" s="242">
        <f>IF(AA1172=0,0,SUMIFS('Sch A. Input'!$H163:$CJ163,'Sch A. Input'!$H$14:$CJ$14,"One-time",'Sch A. Input'!$H$13:$CJ$13,"&lt;="&amp;$L$11,'Sch A. Input'!$H$13:$CJ$13,"&lt;="&amp;$AI$1020,'Sch A. Input'!$H$13:$CJ$13,"&gt;"&amp;$Y$1020))</f>
        <v>0</v>
      </c>
      <c r="AD1172" s="283">
        <f t="shared" si="384"/>
        <v>0</v>
      </c>
      <c r="AE1172" s="242">
        <f t="shared" si="385"/>
        <v>0</v>
      </c>
      <c r="AF1172" s="242">
        <f t="shared" si="386"/>
        <v>0</v>
      </c>
      <c r="AG1172" s="276">
        <f t="shared" si="193"/>
        <v>0</v>
      </c>
      <c r="AH1172" s="281">
        <f t="shared" si="370"/>
        <v>0</v>
      </c>
      <c r="AI1172" s="245">
        <f t="shared" si="371"/>
        <v>0</v>
      </c>
      <c r="AK1172" s="285">
        <f t="shared" si="387"/>
        <v>0</v>
      </c>
      <c r="AL1172" s="242">
        <f>IF(AK1172=0,0,SUMIFS('Sch A. Input'!$H163:$CJ163,'Sch A. Input'!$H$14:$CJ$14,"Recurring",'Sch A. Input'!$H$13:$CJ$13,"&lt;="&amp;$L$11,'Sch A. Input'!$H$13:$CJ$13,"&lt;="&amp;$AS$1020,'Sch A. Input'!$H$13:$CJ$13,"&gt;"&amp;$AI$1020))</f>
        <v>0</v>
      </c>
      <c r="AM1172" s="242">
        <f>IF(AK1172=0,0,SUMIFS('Sch A. Input'!$H163:$CJ163,'Sch A. Input'!$H$14:$CJ$14,"One-time",'Sch A. Input'!$H$13:$CJ$13,"&lt;="&amp;$L$11,'Sch A. Input'!$H$13:$CJ$13,"&lt;="&amp;$AS$1020,'Sch A. Input'!$H$13:$CJ$13,"&gt;"&amp;$AI$1020))</f>
        <v>0</v>
      </c>
      <c r="AN1172" s="283">
        <f t="shared" si="388"/>
        <v>0</v>
      </c>
      <c r="AO1172" s="242">
        <f t="shared" si="389"/>
        <v>0</v>
      </c>
      <c r="AP1172" s="242">
        <f t="shared" si="390"/>
        <v>0</v>
      </c>
      <c r="AQ1172" s="276">
        <f t="shared" si="198"/>
        <v>0</v>
      </c>
      <c r="AR1172" s="281">
        <f t="shared" si="372"/>
        <v>0</v>
      </c>
      <c r="AS1172" s="245">
        <f t="shared" si="373"/>
        <v>0</v>
      </c>
      <c r="AY1172" s="160"/>
      <c r="AZ1172" s="160"/>
      <c r="BK1172" s="2"/>
      <c r="BL1172" s="2"/>
      <c r="BM1172" s="2"/>
      <c r="BN1172" s="2"/>
      <c r="BO1172" s="2"/>
      <c r="BP1172" s="2"/>
      <c r="BQ1172" s="2"/>
      <c r="BR1172" s="2"/>
      <c r="BS1172" s="2"/>
      <c r="BT1172" s="2"/>
      <c r="BU1172" s="2"/>
      <c r="BV1172" s="2"/>
      <c r="BW1172" s="2"/>
      <c r="BX1172" s="2"/>
      <c r="BY1172" s="2"/>
      <c r="BZ1172" s="2"/>
      <c r="CA1172" s="2"/>
      <c r="CI1172"/>
      <c r="CJ1172"/>
      <c r="CK1172"/>
      <c r="CL1172"/>
      <c r="CM1172"/>
      <c r="CN1172"/>
      <c r="CO1172"/>
      <c r="CP1172"/>
      <c r="CQ1172"/>
      <c r="CR1172"/>
      <c r="CS1172"/>
      <c r="CT1172"/>
      <c r="CU1172"/>
      <c r="CV1172"/>
      <c r="CW1172"/>
      <c r="CX1172"/>
    </row>
    <row r="1173" spans="2:102" x14ac:dyDescent="0.35">
      <c r="B1173" s="70" t="str">
        <f t="shared" ref="B1173:F1173" si="409">B166</f>
        <v/>
      </c>
      <c r="C1173" s="166" t="str">
        <f t="shared" si="409"/>
        <v/>
      </c>
      <c r="D1173" s="273" t="str">
        <f t="shared" si="409"/>
        <v/>
      </c>
      <c r="E1173" s="273">
        <f t="shared" si="409"/>
        <v>45016</v>
      </c>
      <c r="F1173" s="273">
        <f t="shared" si="409"/>
        <v>0</v>
      </c>
      <c r="G1173" s="98">
        <f t="shared" si="365"/>
        <v>0</v>
      </c>
      <c r="H1173" s="242">
        <f>IF(G1173=0,0,SUMIFS('Sch A. Input'!$H164:$CJ164,'Sch A. Input'!$H$14:$CJ$14,"Recurring",'Sch A. Input'!$H$13:$CJ$13,"&lt;="&amp;$O$1020,'Sch A. Input'!$H$13:$CJ$13,"&lt;="&amp;$L$11))</f>
        <v>0</v>
      </c>
      <c r="I1173" s="242">
        <f>IF(G1173=0,0,SUMIFS('Sch A. Input'!$H164:$CJ164,'Sch A. Input'!$H$14:$CJ$14,"One-time",'Sch A. Input'!$H$13:$CJ$13,"&lt;="&amp;$O$1020,'Sch A. Input'!$H$13:$CJ$13,"&lt;="&amp;$L$11))</f>
        <v>0</v>
      </c>
      <c r="J1173" s="283">
        <f t="shared" si="376"/>
        <v>0</v>
      </c>
      <c r="K1173" s="242">
        <f t="shared" si="377"/>
        <v>0</v>
      </c>
      <c r="L1173" s="242">
        <f t="shared" si="378"/>
        <v>0</v>
      </c>
      <c r="M1173" s="276">
        <f t="shared" si="183"/>
        <v>0</v>
      </c>
      <c r="N1173" s="281">
        <f t="shared" si="366"/>
        <v>0</v>
      </c>
      <c r="O1173" s="245">
        <f t="shared" si="367"/>
        <v>0</v>
      </c>
      <c r="P1173" s="248"/>
      <c r="Q1173" s="285">
        <f t="shared" si="379"/>
        <v>0</v>
      </c>
      <c r="R1173" s="242">
        <f>IF(Q1173=0,0,SUMIFS('Sch A. Input'!$H164:$CJ164,'Sch A. Input'!$H$14:$CJ$14,"Recurring",'Sch A. Input'!$H$13:$CJ$13,"&lt;="&amp;$L$11,'Sch A. Input'!$H$13:$CJ$13,"&lt;="&amp;$Y$1020,'Sch A. Input'!$H$13:$CJ$13,"&gt;"&amp;$O$1020))</f>
        <v>0</v>
      </c>
      <c r="S1173" s="242">
        <f>IF(Q1173=0,0,SUMIFS('Sch A. Input'!$H164:$CJ164,'Sch A. Input'!$H$14:$CJ$14,"One-time",'Sch A. Input'!$H$13:$CJ$13,"&lt;="&amp;$L$11,'Sch A. Input'!$H$13:$CJ$13,"&lt;="&amp;$Y$1020,'Sch A. Input'!$H$13:$CJ$13,"&gt;"&amp;$O$1020))</f>
        <v>0</v>
      </c>
      <c r="T1173" s="283">
        <f t="shared" si="380"/>
        <v>0</v>
      </c>
      <c r="U1173" s="242">
        <f t="shared" si="381"/>
        <v>0</v>
      </c>
      <c r="V1173" s="242">
        <f t="shared" si="382"/>
        <v>0</v>
      </c>
      <c r="W1173" s="276">
        <f t="shared" si="188"/>
        <v>0</v>
      </c>
      <c r="X1173" s="281">
        <f t="shared" si="368"/>
        <v>0</v>
      </c>
      <c r="Y1173" s="245">
        <f t="shared" si="369"/>
        <v>0</v>
      </c>
      <c r="Z1173" s="248"/>
      <c r="AA1173" s="285">
        <f t="shared" si="383"/>
        <v>0</v>
      </c>
      <c r="AB1173" s="242">
        <f>IF(AA1173=0,0,SUMIFS('Sch A. Input'!$H164:$CJ164,'Sch A. Input'!$H$14:$CJ$14,"Recurring",'Sch A. Input'!$H$13:$CJ$13,"&lt;="&amp;$L$11,'Sch A. Input'!$H$13:$CJ$13,"&lt;="&amp;$AI$1020,'Sch A. Input'!$H$13:$CJ$13,"&gt;"&amp;$Y$1020))</f>
        <v>0</v>
      </c>
      <c r="AC1173" s="242">
        <f>IF(AA1173=0,0,SUMIFS('Sch A. Input'!$H164:$CJ164,'Sch A. Input'!$H$14:$CJ$14,"One-time",'Sch A. Input'!$H$13:$CJ$13,"&lt;="&amp;$L$11,'Sch A. Input'!$H$13:$CJ$13,"&lt;="&amp;$AI$1020,'Sch A. Input'!$H$13:$CJ$13,"&gt;"&amp;$Y$1020))</f>
        <v>0</v>
      </c>
      <c r="AD1173" s="283">
        <f t="shared" si="384"/>
        <v>0</v>
      </c>
      <c r="AE1173" s="242">
        <f t="shared" si="385"/>
        <v>0</v>
      </c>
      <c r="AF1173" s="242">
        <f t="shared" si="386"/>
        <v>0</v>
      </c>
      <c r="AG1173" s="276">
        <f t="shared" si="193"/>
        <v>0</v>
      </c>
      <c r="AH1173" s="281">
        <f t="shared" si="370"/>
        <v>0</v>
      </c>
      <c r="AI1173" s="245">
        <f t="shared" si="371"/>
        <v>0</v>
      </c>
      <c r="AK1173" s="285">
        <f t="shared" si="387"/>
        <v>0</v>
      </c>
      <c r="AL1173" s="242">
        <f>IF(AK1173=0,0,SUMIFS('Sch A. Input'!$H164:$CJ164,'Sch A. Input'!$H$14:$CJ$14,"Recurring",'Sch A. Input'!$H$13:$CJ$13,"&lt;="&amp;$L$11,'Sch A. Input'!$H$13:$CJ$13,"&lt;="&amp;$AS$1020,'Sch A. Input'!$H$13:$CJ$13,"&gt;"&amp;$AI$1020))</f>
        <v>0</v>
      </c>
      <c r="AM1173" s="242">
        <f>IF(AK1173=0,0,SUMIFS('Sch A. Input'!$H164:$CJ164,'Sch A. Input'!$H$14:$CJ$14,"One-time",'Sch A. Input'!$H$13:$CJ$13,"&lt;="&amp;$L$11,'Sch A. Input'!$H$13:$CJ$13,"&lt;="&amp;$AS$1020,'Sch A. Input'!$H$13:$CJ$13,"&gt;"&amp;$AI$1020))</f>
        <v>0</v>
      </c>
      <c r="AN1173" s="283">
        <f t="shared" si="388"/>
        <v>0</v>
      </c>
      <c r="AO1173" s="242">
        <f t="shared" si="389"/>
        <v>0</v>
      </c>
      <c r="AP1173" s="242">
        <f t="shared" si="390"/>
        <v>0</v>
      </c>
      <c r="AQ1173" s="276">
        <f t="shared" si="198"/>
        <v>0</v>
      </c>
      <c r="AR1173" s="281">
        <f t="shared" si="372"/>
        <v>0</v>
      </c>
      <c r="AS1173" s="245">
        <f t="shared" si="373"/>
        <v>0</v>
      </c>
      <c r="AY1173" s="160"/>
      <c r="AZ1173" s="160"/>
      <c r="BK1173" s="2"/>
      <c r="BL1173" s="2"/>
      <c r="BM1173" s="2"/>
      <c r="BN1173" s="2"/>
      <c r="BO1173" s="2"/>
      <c r="BP1173" s="2"/>
      <c r="BQ1173" s="2"/>
      <c r="BR1173" s="2"/>
      <c r="BS1173" s="2"/>
      <c r="BT1173" s="2"/>
      <c r="BU1173" s="2"/>
      <c r="BV1173" s="2"/>
      <c r="BW1173" s="2"/>
      <c r="BX1173" s="2"/>
      <c r="BY1173" s="2"/>
      <c r="BZ1173" s="2"/>
      <c r="CA1173" s="2"/>
      <c r="CI1173"/>
      <c r="CJ1173"/>
      <c r="CK1173"/>
      <c r="CL1173"/>
      <c r="CM1173"/>
      <c r="CN1173"/>
      <c r="CO1173"/>
      <c r="CP1173"/>
      <c r="CQ1173"/>
      <c r="CR1173"/>
      <c r="CS1173"/>
      <c r="CT1173"/>
      <c r="CU1173"/>
      <c r="CV1173"/>
      <c r="CW1173"/>
      <c r="CX1173"/>
    </row>
    <row r="1174" spans="2:102" x14ac:dyDescent="0.35">
      <c r="B1174" s="70" t="str">
        <f t="shared" ref="B1174:F1174" si="410">B167</f>
        <v/>
      </c>
      <c r="C1174" s="166" t="str">
        <f t="shared" si="410"/>
        <v/>
      </c>
      <c r="D1174" s="273" t="str">
        <f t="shared" si="410"/>
        <v/>
      </c>
      <c r="E1174" s="273">
        <f t="shared" si="410"/>
        <v>45016</v>
      </c>
      <c r="F1174" s="273">
        <f t="shared" si="410"/>
        <v>0</v>
      </c>
      <c r="G1174" s="98">
        <f t="shared" si="365"/>
        <v>0</v>
      </c>
      <c r="H1174" s="242">
        <f>IF(G1174=0,0,SUMIFS('Sch A. Input'!$H165:$CJ165,'Sch A. Input'!$H$14:$CJ$14,"Recurring",'Sch A. Input'!$H$13:$CJ$13,"&lt;="&amp;$O$1020,'Sch A. Input'!$H$13:$CJ$13,"&lt;="&amp;$L$11))</f>
        <v>0</v>
      </c>
      <c r="I1174" s="242">
        <f>IF(G1174=0,0,SUMIFS('Sch A. Input'!$H165:$CJ165,'Sch A. Input'!$H$14:$CJ$14,"One-time",'Sch A. Input'!$H$13:$CJ$13,"&lt;="&amp;$O$1020,'Sch A. Input'!$H$13:$CJ$13,"&lt;="&amp;$L$11))</f>
        <v>0</v>
      </c>
      <c r="J1174" s="283">
        <f t="shared" si="376"/>
        <v>0</v>
      </c>
      <c r="K1174" s="242">
        <f t="shared" si="377"/>
        <v>0</v>
      </c>
      <c r="L1174" s="242">
        <f t="shared" si="378"/>
        <v>0</v>
      </c>
      <c r="M1174" s="276">
        <f t="shared" si="183"/>
        <v>0</v>
      </c>
      <c r="N1174" s="281">
        <f t="shared" si="366"/>
        <v>0</v>
      </c>
      <c r="O1174" s="245">
        <f t="shared" si="367"/>
        <v>0</v>
      </c>
      <c r="P1174" s="248"/>
      <c r="Q1174" s="285">
        <f t="shared" si="379"/>
        <v>0</v>
      </c>
      <c r="R1174" s="242">
        <f>IF(Q1174=0,0,SUMIFS('Sch A. Input'!$H165:$CJ165,'Sch A. Input'!$H$14:$CJ$14,"Recurring",'Sch A. Input'!$H$13:$CJ$13,"&lt;="&amp;$L$11,'Sch A. Input'!$H$13:$CJ$13,"&lt;="&amp;$Y$1020,'Sch A. Input'!$H$13:$CJ$13,"&gt;"&amp;$O$1020))</f>
        <v>0</v>
      </c>
      <c r="S1174" s="242">
        <f>IF(Q1174=0,0,SUMIFS('Sch A. Input'!$H165:$CJ165,'Sch A. Input'!$H$14:$CJ$14,"One-time",'Sch A. Input'!$H$13:$CJ$13,"&lt;="&amp;$L$11,'Sch A. Input'!$H$13:$CJ$13,"&lt;="&amp;$Y$1020,'Sch A. Input'!$H$13:$CJ$13,"&gt;"&amp;$O$1020))</f>
        <v>0</v>
      </c>
      <c r="T1174" s="283">
        <f t="shared" si="380"/>
        <v>0</v>
      </c>
      <c r="U1174" s="242">
        <f t="shared" si="381"/>
        <v>0</v>
      </c>
      <c r="V1174" s="242">
        <f t="shared" si="382"/>
        <v>0</v>
      </c>
      <c r="W1174" s="276">
        <f t="shared" si="188"/>
        <v>0</v>
      </c>
      <c r="X1174" s="281">
        <f t="shared" si="368"/>
        <v>0</v>
      </c>
      <c r="Y1174" s="245">
        <f t="shared" si="369"/>
        <v>0</v>
      </c>
      <c r="Z1174" s="248"/>
      <c r="AA1174" s="285">
        <f t="shared" si="383"/>
        <v>0</v>
      </c>
      <c r="AB1174" s="242">
        <f>IF(AA1174=0,0,SUMIFS('Sch A. Input'!$H165:$CJ165,'Sch A. Input'!$H$14:$CJ$14,"Recurring",'Sch A. Input'!$H$13:$CJ$13,"&lt;="&amp;$L$11,'Sch A. Input'!$H$13:$CJ$13,"&lt;="&amp;$AI$1020,'Sch A. Input'!$H$13:$CJ$13,"&gt;"&amp;$Y$1020))</f>
        <v>0</v>
      </c>
      <c r="AC1174" s="242">
        <f>IF(AA1174=0,0,SUMIFS('Sch A. Input'!$H165:$CJ165,'Sch A. Input'!$H$14:$CJ$14,"One-time",'Sch A. Input'!$H$13:$CJ$13,"&lt;="&amp;$L$11,'Sch A. Input'!$H$13:$CJ$13,"&lt;="&amp;$AI$1020,'Sch A. Input'!$H$13:$CJ$13,"&gt;"&amp;$Y$1020))</f>
        <v>0</v>
      </c>
      <c r="AD1174" s="283">
        <f t="shared" si="384"/>
        <v>0</v>
      </c>
      <c r="AE1174" s="242">
        <f t="shared" si="385"/>
        <v>0</v>
      </c>
      <c r="AF1174" s="242">
        <f t="shared" si="386"/>
        <v>0</v>
      </c>
      <c r="AG1174" s="276">
        <f t="shared" si="193"/>
        <v>0</v>
      </c>
      <c r="AH1174" s="281">
        <f t="shared" si="370"/>
        <v>0</v>
      </c>
      <c r="AI1174" s="245">
        <f t="shared" si="371"/>
        <v>0</v>
      </c>
      <c r="AK1174" s="285">
        <f t="shared" si="387"/>
        <v>0</v>
      </c>
      <c r="AL1174" s="242">
        <f>IF(AK1174=0,0,SUMIFS('Sch A. Input'!$H165:$CJ165,'Sch A. Input'!$H$14:$CJ$14,"Recurring",'Sch A. Input'!$H$13:$CJ$13,"&lt;="&amp;$L$11,'Sch A. Input'!$H$13:$CJ$13,"&lt;="&amp;$AS$1020,'Sch A. Input'!$H$13:$CJ$13,"&gt;"&amp;$AI$1020))</f>
        <v>0</v>
      </c>
      <c r="AM1174" s="242">
        <f>IF(AK1174=0,0,SUMIFS('Sch A. Input'!$H165:$CJ165,'Sch A. Input'!$H$14:$CJ$14,"One-time",'Sch A. Input'!$H$13:$CJ$13,"&lt;="&amp;$L$11,'Sch A. Input'!$H$13:$CJ$13,"&lt;="&amp;$AS$1020,'Sch A. Input'!$H$13:$CJ$13,"&gt;"&amp;$AI$1020))</f>
        <v>0</v>
      </c>
      <c r="AN1174" s="283">
        <f t="shared" si="388"/>
        <v>0</v>
      </c>
      <c r="AO1174" s="242">
        <f t="shared" si="389"/>
        <v>0</v>
      </c>
      <c r="AP1174" s="242">
        <f t="shared" si="390"/>
        <v>0</v>
      </c>
      <c r="AQ1174" s="276">
        <f t="shared" si="198"/>
        <v>0</v>
      </c>
      <c r="AR1174" s="281">
        <f t="shared" si="372"/>
        <v>0</v>
      </c>
      <c r="AS1174" s="245">
        <f t="shared" si="373"/>
        <v>0</v>
      </c>
      <c r="AY1174" s="160"/>
      <c r="AZ1174" s="160"/>
      <c r="BK1174" s="2"/>
      <c r="BL1174" s="2"/>
      <c r="BM1174" s="2"/>
      <c r="BN1174" s="2"/>
      <c r="BO1174" s="2"/>
      <c r="BP1174" s="2"/>
      <c r="BQ1174" s="2"/>
      <c r="BR1174" s="2"/>
      <c r="BS1174" s="2"/>
      <c r="BT1174" s="2"/>
      <c r="BU1174" s="2"/>
      <c r="BV1174" s="2"/>
      <c r="BW1174" s="2"/>
      <c r="BX1174" s="2"/>
      <c r="BY1174" s="2"/>
      <c r="BZ1174" s="2"/>
      <c r="CA1174" s="2"/>
      <c r="CI1174"/>
      <c r="CJ1174"/>
      <c r="CK1174"/>
      <c r="CL1174"/>
      <c r="CM1174"/>
      <c r="CN1174"/>
      <c r="CO1174"/>
      <c r="CP1174"/>
      <c r="CQ1174"/>
      <c r="CR1174"/>
      <c r="CS1174"/>
      <c r="CT1174"/>
      <c r="CU1174"/>
      <c r="CV1174"/>
      <c r="CW1174"/>
      <c r="CX1174"/>
    </row>
    <row r="1175" spans="2:102" x14ac:dyDescent="0.35">
      <c r="B1175" s="70" t="str">
        <f t="shared" ref="B1175:F1175" si="411">B168</f>
        <v/>
      </c>
      <c r="C1175" s="166" t="str">
        <f t="shared" si="411"/>
        <v/>
      </c>
      <c r="D1175" s="273" t="str">
        <f t="shared" si="411"/>
        <v/>
      </c>
      <c r="E1175" s="273">
        <f t="shared" si="411"/>
        <v>45016</v>
      </c>
      <c r="F1175" s="273">
        <f t="shared" si="411"/>
        <v>0</v>
      </c>
      <c r="G1175" s="98">
        <f t="shared" si="365"/>
        <v>0</v>
      </c>
      <c r="H1175" s="242">
        <f>IF(G1175=0,0,SUMIFS('Sch A. Input'!$H166:$CJ166,'Sch A. Input'!$H$14:$CJ$14,"Recurring",'Sch A. Input'!$H$13:$CJ$13,"&lt;="&amp;$O$1020,'Sch A. Input'!$H$13:$CJ$13,"&lt;="&amp;$L$11))</f>
        <v>0</v>
      </c>
      <c r="I1175" s="242">
        <f>IF(G1175=0,0,SUMIFS('Sch A. Input'!$H166:$CJ166,'Sch A. Input'!$H$14:$CJ$14,"One-time",'Sch A. Input'!$H$13:$CJ$13,"&lt;="&amp;$O$1020,'Sch A. Input'!$H$13:$CJ$13,"&lt;="&amp;$L$11))</f>
        <v>0</v>
      </c>
      <c r="J1175" s="283">
        <f t="shared" si="376"/>
        <v>0</v>
      </c>
      <c r="K1175" s="242">
        <f t="shared" si="377"/>
        <v>0</v>
      </c>
      <c r="L1175" s="242">
        <f t="shared" si="378"/>
        <v>0</v>
      </c>
      <c r="M1175" s="276">
        <f t="shared" si="183"/>
        <v>0</v>
      </c>
      <c r="N1175" s="281">
        <f t="shared" si="366"/>
        <v>0</v>
      </c>
      <c r="O1175" s="245">
        <f t="shared" si="367"/>
        <v>0</v>
      </c>
      <c r="P1175" s="248"/>
      <c r="Q1175" s="285">
        <f t="shared" si="379"/>
        <v>0</v>
      </c>
      <c r="R1175" s="242">
        <f>IF(Q1175=0,0,SUMIFS('Sch A. Input'!$H166:$CJ166,'Sch A. Input'!$H$14:$CJ$14,"Recurring",'Sch A. Input'!$H$13:$CJ$13,"&lt;="&amp;$L$11,'Sch A. Input'!$H$13:$CJ$13,"&lt;="&amp;$Y$1020,'Sch A. Input'!$H$13:$CJ$13,"&gt;"&amp;$O$1020))</f>
        <v>0</v>
      </c>
      <c r="S1175" s="242">
        <f>IF(Q1175=0,0,SUMIFS('Sch A. Input'!$H166:$CJ166,'Sch A. Input'!$H$14:$CJ$14,"One-time",'Sch A. Input'!$H$13:$CJ$13,"&lt;="&amp;$L$11,'Sch A. Input'!$H$13:$CJ$13,"&lt;="&amp;$Y$1020,'Sch A. Input'!$H$13:$CJ$13,"&gt;"&amp;$O$1020))</f>
        <v>0</v>
      </c>
      <c r="T1175" s="283">
        <f t="shared" si="380"/>
        <v>0</v>
      </c>
      <c r="U1175" s="242">
        <f t="shared" si="381"/>
        <v>0</v>
      </c>
      <c r="V1175" s="242">
        <f t="shared" si="382"/>
        <v>0</v>
      </c>
      <c r="W1175" s="276">
        <f t="shared" si="188"/>
        <v>0</v>
      </c>
      <c r="X1175" s="281">
        <f t="shared" si="368"/>
        <v>0</v>
      </c>
      <c r="Y1175" s="245">
        <f t="shared" si="369"/>
        <v>0</v>
      </c>
      <c r="Z1175" s="248"/>
      <c r="AA1175" s="285">
        <f t="shared" si="383"/>
        <v>0</v>
      </c>
      <c r="AB1175" s="242">
        <f>IF(AA1175=0,0,SUMIFS('Sch A. Input'!$H166:$CJ166,'Sch A. Input'!$H$14:$CJ$14,"Recurring",'Sch A. Input'!$H$13:$CJ$13,"&lt;="&amp;$L$11,'Sch A. Input'!$H$13:$CJ$13,"&lt;="&amp;$AI$1020,'Sch A. Input'!$H$13:$CJ$13,"&gt;"&amp;$Y$1020))</f>
        <v>0</v>
      </c>
      <c r="AC1175" s="242">
        <f>IF(AA1175=0,0,SUMIFS('Sch A. Input'!$H166:$CJ166,'Sch A. Input'!$H$14:$CJ$14,"One-time",'Sch A. Input'!$H$13:$CJ$13,"&lt;="&amp;$L$11,'Sch A. Input'!$H$13:$CJ$13,"&lt;="&amp;$AI$1020,'Sch A. Input'!$H$13:$CJ$13,"&gt;"&amp;$Y$1020))</f>
        <v>0</v>
      </c>
      <c r="AD1175" s="283">
        <f t="shared" si="384"/>
        <v>0</v>
      </c>
      <c r="AE1175" s="242">
        <f t="shared" si="385"/>
        <v>0</v>
      </c>
      <c r="AF1175" s="242">
        <f t="shared" si="386"/>
        <v>0</v>
      </c>
      <c r="AG1175" s="276">
        <f t="shared" si="193"/>
        <v>0</v>
      </c>
      <c r="AH1175" s="281">
        <f t="shared" si="370"/>
        <v>0</v>
      </c>
      <c r="AI1175" s="245">
        <f t="shared" si="371"/>
        <v>0</v>
      </c>
      <c r="AK1175" s="285">
        <f t="shared" si="387"/>
        <v>0</v>
      </c>
      <c r="AL1175" s="242">
        <f>IF(AK1175=0,0,SUMIFS('Sch A. Input'!$H166:$CJ166,'Sch A. Input'!$H$14:$CJ$14,"Recurring",'Sch A. Input'!$H$13:$CJ$13,"&lt;="&amp;$L$11,'Sch A. Input'!$H$13:$CJ$13,"&lt;="&amp;$AS$1020,'Sch A. Input'!$H$13:$CJ$13,"&gt;"&amp;$AI$1020))</f>
        <v>0</v>
      </c>
      <c r="AM1175" s="242">
        <f>IF(AK1175=0,0,SUMIFS('Sch A. Input'!$H166:$CJ166,'Sch A. Input'!$H$14:$CJ$14,"One-time",'Sch A. Input'!$H$13:$CJ$13,"&lt;="&amp;$L$11,'Sch A. Input'!$H$13:$CJ$13,"&lt;="&amp;$AS$1020,'Sch A. Input'!$H$13:$CJ$13,"&gt;"&amp;$AI$1020))</f>
        <v>0</v>
      </c>
      <c r="AN1175" s="283">
        <f t="shared" si="388"/>
        <v>0</v>
      </c>
      <c r="AO1175" s="242">
        <f t="shared" si="389"/>
        <v>0</v>
      </c>
      <c r="AP1175" s="242">
        <f t="shared" si="390"/>
        <v>0</v>
      </c>
      <c r="AQ1175" s="276">
        <f t="shared" si="198"/>
        <v>0</v>
      </c>
      <c r="AR1175" s="281">
        <f t="shared" si="372"/>
        <v>0</v>
      </c>
      <c r="AS1175" s="245">
        <f t="shared" si="373"/>
        <v>0</v>
      </c>
      <c r="AY1175" s="160"/>
      <c r="AZ1175" s="160"/>
      <c r="BK1175" s="2"/>
      <c r="BL1175" s="2"/>
      <c r="BM1175" s="2"/>
      <c r="BN1175" s="2"/>
      <c r="BO1175" s="2"/>
      <c r="BP1175" s="2"/>
      <c r="BQ1175" s="2"/>
      <c r="BR1175" s="2"/>
      <c r="BS1175" s="2"/>
      <c r="BT1175" s="2"/>
      <c r="BU1175" s="2"/>
      <c r="BV1175" s="2"/>
      <c r="BW1175" s="2"/>
      <c r="BX1175" s="2"/>
      <c r="BY1175" s="2"/>
      <c r="BZ1175" s="2"/>
      <c r="CA1175" s="2"/>
      <c r="CI1175"/>
      <c r="CJ1175"/>
      <c r="CK1175"/>
      <c r="CL1175"/>
      <c r="CM1175"/>
      <c r="CN1175"/>
      <c r="CO1175"/>
      <c r="CP1175"/>
      <c r="CQ1175"/>
      <c r="CR1175"/>
      <c r="CS1175"/>
      <c r="CT1175"/>
      <c r="CU1175"/>
      <c r="CV1175"/>
      <c r="CW1175"/>
      <c r="CX1175"/>
    </row>
    <row r="1176" spans="2:102" x14ac:dyDescent="0.35">
      <c r="B1176" s="70" t="str">
        <f t="shared" ref="B1176:F1176" si="412">B169</f>
        <v/>
      </c>
      <c r="C1176" s="166" t="str">
        <f t="shared" si="412"/>
        <v/>
      </c>
      <c r="D1176" s="273" t="str">
        <f t="shared" si="412"/>
        <v/>
      </c>
      <c r="E1176" s="273">
        <f t="shared" si="412"/>
        <v>45016</v>
      </c>
      <c r="F1176" s="273">
        <f t="shared" si="412"/>
        <v>0</v>
      </c>
      <c r="G1176" s="98">
        <f t="shared" si="365"/>
        <v>0</v>
      </c>
      <c r="H1176" s="242">
        <f>IF(G1176=0,0,SUMIFS('Sch A. Input'!$H167:$CJ167,'Sch A. Input'!$H$14:$CJ$14,"Recurring",'Sch A. Input'!$H$13:$CJ$13,"&lt;="&amp;$O$1020,'Sch A. Input'!$H$13:$CJ$13,"&lt;="&amp;$L$11))</f>
        <v>0</v>
      </c>
      <c r="I1176" s="242">
        <f>IF(G1176=0,0,SUMIFS('Sch A. Input'!$H167:$CJ167,'Sch A. Input'!$H$14:$CJ$14,"One-time",'Sch A. Input'!$H$13:$CJ$13,"&lt;="&amp;$O$1020,'Sch A. Input'!$H$13:$CJ$13,"&lt;="&amp;$L$11))</f>
        <v>0</v>
      </c>
      <c r="J1176" s="283">
        <f t="shared" si="376"/>
        <v>0</v>
      </c>
      <c r="K1176" s="242">
        <f t="shared" si="377"/>
        <v>0</v>
      </c>
      <c r="L1176" s="242">
        <f t="shared" si="378"/>
        <v>0</v>
      </c>
      <c r="M1176" s="276">
        <f t="shared" si="183"/>
        <v>0</v>
      </c>
      <c r="N1176" s="281">
        <f t="shared" si="366"/>
        <v>0</v>
      </c>
      <c r="O1176" s="245">
        <f t="shared" si="367"/>
        <v>0</v>
      </c>
      <c r="P1176" s="248"/>
      <c r="Q1176" s="285">
        <f t="shared" si="379"/>
        <v>0</v>
      </c>
      <c r="R1176" s="242">
        <f>IF(Q1176=0,0,SUMIFS('Sch A. Input'!$H167:$CJ167,'Sch A. Input'!$H$14:$CJ$14,"Recurring",'Sch A. Input'!$H$13:$CJ$13,"&lt;="&amp;$L$11,'Sch A. Input'!$H$13:$CJ$13,"&lt;="&amp;$Y$1020,'Sch A. Input'!$H$13:$CJ$13,"&gt;"&amp;$O$1020))</f>
        <v>0</v>
      </c>
      <c r="S1176" s="242">
        <f>IF(Q1176=0,0,SUMIFS('Sch A. Input'!$H167:$CJ167,'Sch A. Input'!$H$14:$CJ$14,"One-time",'Sch A. Input'!$H$13:$CJ$13,"&lt;="&amp;$L$11,'Sch A. Input'!$H$13:$CJ$13,"&lt;="&amp;$Y$1020,'Sch A. Input'!$H$13:$CJ$13,"&gt;"&amp;$O$1020))</f>
        <v>0</v>
      </c>
      <c r="T1176" s="283">
        <f t="shared" si="380"/>
        <v>0</v>
      </c>
      <c r="U1176" s="242">
        <f t="shared" si="381"/>
        <v>0</v>
      </c>
      <c r="V1176" s="242">
        <f t="shared" si="382"/>
        <v>0</v>
      </c>
      <c r="W1176" s="276">
        <f t="shared" si="188"/>
        <v>0</v>
      </c>
      <c r="X1176" s="281">
        <f t="shared" si="368"/>
        <v>0</v>
      </c>
      <c r="Y1176" s="245">
        <f t="shared" si="369"/>
        <v>0</v>
      </c>
      <c r="Z1176" s="248"/>
      <c r="AA1176" s="285">
        <f t="shared" si="383"/>
        <v>0</v>
      </c>
      <c r="AB1176" s="242">
        <f>IF(AA1176=0,0,SUMIFS('Sch A. Input'!$H167:$CJ167,'Sch A. Input'!$H$14:$CJ$14,"Recurring",'Sch A. Input'!$H$13:$CJ$13,"&lt;="&amp;$L$11,'Sch A. Input'!$H$13:$CJ$13,"&lt;="&amp;$AI$1020,'Sch A. Input'!$H$13:$CJ$13,"&gt;"&amp;$Y$1020))</f>
        <v>0</v>
      </c>
      <c r="AC1176" s="242">
        <f>IF(AA1176=0,0,SUMIFS('Sch A. Input'!$H167:$CJ167,'Sch A. Input'!$H$14:$CJ$14,"One-time",'Sch A. Input'!$H$13:$CJ$13,"&lt;="&amp;$L$11,'Sch A. Input'!$H$13:$CJ$13,"&lt;="&amp;$AI$1020,'Sch A. Input'!$H$13:$CJ$13,"&gt;"&amp;$Y$1020))</f>
        <v>0</v>
      </c>
      <c r="AD1176" s="283">
        <f t="shared" si="384"/>
        <v>0</v>
      </c>
      <c r="AE1176" s="242">
        <f t="shared" si="385"/>
        <v>0</v>
      </c>
      <c r="AF1176" s="242">
        <f t="shared" si="386"/>
        <v>0</v>
      </c>
      <c r="AG1176" s="276">
        <f t="shared" si="193"/>
        <v>0</v>
      </c>
      <c r="AH1176" s="281">
        <f t="shared" si="370"/>
        <v>0</v>
      </c>
      <c r="AI1176" s="245">
        <f t="shared" si="371"/>
        <v>0</v>
      </c>
      <c r="AK1176" s="285">
        <f t="shared" si="387"/>
        <v>0</v>
      </c>
      <c r="AL1176" s="242">
        <f>IF(AK1176=0,0,SUMIFS('Sch A. Input'!$H167:$CJ167,'Sch A. Input'!$H$14:$CJ$14,"Recurring",'Sch A. Input'!$H$13:$CJ$13,"&lt;="&amp;$L$11,'Sch A. Input'!$H$13:$CJ$13,"&lt;="&amp;$AS$1020,'Sch A. Input'!$H$13:$CJ$13,"&gt;"&amp;$AI$1020))</f>
        <v>0</v>
      </c>
      <c r="AM1176" s="242">
        <f>IF(AK1176=0,0,SUMIFS('Sch A. Input'!$H167:$CJ167,'Sch A. Input'!$H$14:$CJ$14,"One-time",'Sch A. Input'!$H$13:$CJ$13,"&lt;="&amp;$L$11,'Sch A. Input'!$H$13:$CJ$13,"&lt;="&amp;$AS$1020,'Sch A. Input'!$H$13:$CJ$13,"&gt;"&amp;$AI$1020))</f>
        <v>0</v>
      </c>
      <c r="AN1176" s="283">
        <f t="shared" si="388"/>
        <v>0</v>
      </c>
      <c r="AO1176" s="242">
        <f t="shared" si="389"/>
        <v>0</v>
      </c>
      <c r="AP1176" s="242">
        <f t="shared" si="390"/>
        <v>0</v>
      </c>
      <c r="AQ1176" s="276">
        <f t="shared" si="198"/>
        <v>0</v>
      </c>
      <c r="AR1176" s="281">
        <f t="shared" si="372"/>
        <v>0</v>
      </c>
      <c r="AS1176" s="245">
        <f t="shared" si="373"/>
        <v>0</v>
      </c>
      <c r="AY1176" s="160"/>
      <c r="AZ1176" s="160"/>
      <c r="BK1176" s="2"/>
      <c r="BL1176" s="2"/>
      <c r="BM1176" s="2"/>
      <c r="BN1176" s="2"/>
      <c r="BO1176" s="2"/>
      <c r="BP1176" s="2"/>
      <c r="BQ1176" s="2"/>
      <c r="BR1176" s="2"/>
      <c r="BS1176" s="2"/>
      <c r="BT1176" s="2"/>
      <c r="BU1176" s="2"/>
      <c r="BV1176" s="2"/>
      <c r="BW1176" s="2"/>
      <c r="BX1176" s="2"/>
      <c r="BY1176" s="2"/>
      <c r="BZ1176" s="2"/>
      <c r="CA1176" s="2"/>
      <c r="CI1176"/>
      <c r="CJ1176"/>
      <c r="CK1176"/>
      <c r="CL1176"/>
      <c r="CM1176"/>
      <c r="CN1176"/>
      <c r="CO1176"/>
      <c r="CP1176"/>
      <c r="CQ1176"/>
      <c r="CR1176"/>
      <c r="CS1176"/>
      <c r="CT1176"/>
      <c r="CU1176"/>
      <c r="CV1176"/>
      <c r="CW1176"/>
      <c r="CX1176"/>
    </row>
    <row r="1177" spans="2:102" x14ac:dyDescent="0.35">
      <c r="B1177" s="70" t="str">
        <f t="shared" ref="B1177:F1177" si="413">B170</f>
        <v/>
      </c>
      <c r="C1177" s="166" t="str">
        <f t="shared" si="413"/>
        <v/>
      </c>
      <c r="D1177" s="273" t="str">
        <f t="shared" si="413"/>
        <v/>
      </c>
      <c r="E1177" s="273">
        <f t="shared" si="413"/>
        <v>45016</v>
      </c>
      <c r="F1177" s="273">
        <f t="shared" si="413"/>
        <v>0</v>
      </c>
      <c r="G1177" s="98">
        <f t="shared" si="365"/>
        <v>0</v>
      </c>
      <c r="H1177" s="242">
        <f>IF(G1177=0,0,SUMIFS('Sch A. Input'!$H168:$CJ168,'Sch A. Input'!$H$14:$CJ$14,"Recurring",'Sch A. Input'!$H$13:$CJ$13,"&lt;="&amp;$O$1020,'Sch A. Input'!$H$13:$CJ$13,"&lt;="&amp;$L$11))</f>
        <v>0</v>
      </c>
      <c r="I1177" s="242">
        <f>IF(G1177=0,0,SUMIFS('Sch A. Input'!$H168:$CJ168,'Sch A. Input'!$H$14:$CJ$14,"One-time",'Sch A. Input'!$H$13:$CJ$13,"&lt;="&amp;$O$1020,'Sch A. Input'!$H$13:$CJ$13,"&lt;="&amp;$L$11))</f>
        <v>0</v>
      </c>
      <c r="J1177" s="283">
        <f t="shared" si="376"/>
        <v>0</v>
      </c>
      <c r="K1177" s="242">
        <f t="shared" si="377"/>
        <v>0</v>
      </c>
      <c r="L1177" s="242">
        <f t="shared" si="378"/>
        <v>0</v>
      </c>
      <c r="M1177" s="276">
        <f t="shared" si="183"/>
        <v>0</v>
      </c>
      <c r="N1177" s="281">
        <f t="shared" si="366"/>
        <v>0</v>
      </c>
      <c r="O1177" s="245">
        <f t="shared" si="367"/>
        <v>0</v>
      </c>
      <c r="P1177" s="248"/>
      <c r="Q1177" s="285">
        <f t="shared" si="379"/>
        <v>0</v>
      </c>
      <c r="R1177" s="242">
        <f>IF(Q1177=0,0,SUMIFS('Sch A. Input'!$H168:$CJ168,'Sch A. Input'!$H$14:$CJ$14,"Recurring",'Sch A. Input'!$H$13:$CJ$13,"&lt;="&amp;$L$11,'Sch A. Input'!$H$13:$CJ$13,"&lt;="&amp;$Y$1020,'Sch A. Input'!$H$13:$CJ$13,"&gt;"&amp;$O$1020))</f>
        <v>0</v>
      </c>
      <c r="S1177" s="242">
        <f>IF(Q1177=0,0,SUMIFS('Sch A. Input'!$H168:$CJ168,'Sch A. Input'!$H$14:$CJ$14,"One-time",'Sch A. Input'!$H$13:$CJ$13,"&lt;="&amp;$L$11,'Sch A. Input'!$H$13:$CJ$13,"&lt;="&amp;$Y$1020,'Sch A. Input'!$H$13:$CJ$13,"&gt;"&amp;$O$1020))</f>
        <v>0</v>
      </c>
      <c r="T1177" s="283">
        <f t="shared" si="380"/>
        <v>0</v>
      </c>
      <c r="U1177" s="242">
        <f t="shared" si="381"/>
        <v>0</v>
      </c>
      <c r="V1177" s="242">
        <f t="shared" si="382"/>
        <v>0</v>
      </c>
      <c r="W1177" s="276">
        <f t="shared" si="188"/>
        <v>0</v>
      </c>
      <c r="X1177" s="281">
        <f t="shared" si="368"/>
        <v>0</v>
      </c>
      <c r="Y1177" s="245">
        <f t="shared" si="369"/>
        <v>0</v>
      </c>
      <c r="Z1177" s="248"/>
      <c r="AA1177" s="285">
        <f t="shared" si="383"/>
        <v>0</v>
      </c>
      <c r="AB1177" s="242">
        <f>IF(AA1177=0,0,SUMIFS('Sch A. Input'!$H168:$CJ168,'Sch A. Input'!$H$14:$CJ$14,"Recurring",'Sch A. Input'!$H$13:$CJ$13,"&lt;="&amp;$L$11,'Sch A. Input'!$H$13:$CJ$13,"&lt;="&amp;$AI$1020,'Sch A. Input'!$H$13:$CJ$13,"&gt;"&amp;$Y$1020))</f>
        <v>0</v>
      </c>
      <c r="AC1177" s="242">
        <f>IF(AA1177=0,0,SUMIFS('Sch A. Input'!$H168:$CJ168,'Sch A. Input'!$H$14:$CJ$14,"One-time",'Sch A. Input'!$H$13:$CJ$13,"&lt;="&amp;$L$11,'Sch A. Input'!$H$13:$CJ$13,"&lt;="&amp;$AI$1020,'Sch A. Input'!$H$13:$CJ$13,"&gt;"&amp;$Y$1020))</f>
        <v>0</v>
      </c>
      <c r="AD1177" s="283">
        <f t="shared" si="384"/>
        <v>0</v>
      </c>
      <c r="AE1177" s="242">
        <f t="shared" si="385"/>
        <v>0</v>
      </c>
      <c r="AF1177" s="242">
        <f t="shared" si="386"/>
        <v>0</v>
      </c>
      <c r="AG1177" s="276">
        <f t="shared" si="193"/>
        <v>0</v>
      </c>
      <c r="AH1177" s="281">
        <f t="shared" si="370"/>
        <v>0</v>
      </c>
      <c r="AI1177" s="245">
        <f t="shared" si="371"/>
        <v>0</v>
      </c>
      <c r="AK1177" s="285">
        <f t="shared" si="387"/>
        <v>0</v>
      </c>
      <c r="AL1177" s="242">
        <f>IF(AK1177=0,0,SUMIFS('Sch A. Input'!$H168:$CJ168,'Sch A. Input'!$H$14:$CJ$14,"Recurring",'Sch A. Input'!$H$13:$CJ$13,"&lt;="&amp;$L$11,'Sch A. Input'!$H$13:$CJ$13,"&lt;="&amp;$AS$1020,'Sch A. Input'!$H$13:$CJ$13,"&gt;"&amp;$AI$1020))</f>
        <v>0</v>
      </c>
      <c r="AM1177" s="242">
        <f>IF(AK1177=0,0,SUMIFS('Sch A. Input'!$H168:$CJ168,'Sch A. Input'!$H$14:$CJ$14,"One-time",'Sch A. Input'!$H$13:$CJ$13,"&lt;="&amp;$L$11,'Sch A. Input'!$H$13:$CJ$13,"&lt;="&amp;$AS$1020,'Sch A. Input'!$H$13:$CJ$13,"&gt;"&amp;$AI$1020))</f>
        <v>0</v>
      </c>
      <c r="AN1177" s="283">
        <f t="shared" si="388"/>
        <v>0</v>
      </c>
      <c r="AO1177" s="242">
        <f t="shared" si="389"/>
        <v>0</v>
      </c>
      <c r="AP1177" s="242">
        <f t="shared" si="390"/>
        <v>0</v>
      </c>
      <c r="AQ1177" s="276">
        <f t="shared" si="198"/>
        <v>0</v>
      </c>
      <c r="AR1177" s="281">
        <f t="shared" si="372"/>
        <v>0</v>
      </c>
      <c r="AS1177" s="245">
        <f t="shared" si="373"/>
        <v>0</v>
      </c>
      <c r="AY1177" s="160"/>
      <c r="AZ1177" s="160"/>
      <c r="BK1177" s="2"/>
      <c r="BL1177" s="2"/>
      <c r="BM1177" s="2"/>
      <c r="BN1177" s="2"/>
      <c r="BO1177" s="2"/>
      <c r="BP1177" s="2"/>
      <c r="BQ1177" s="2"/>
      <c r="BR1177" s="2"/>
      <c r="BS1177" s="2"/>
      <c r="BT1177" s="2"/>
      <c r="BU1177" s="2"/>
      <c r="BV1177" s="2"/>
      <c r="BW1177" s="2"/>
      <c r="BX1177" s="2"/>
      <c r="BY1177" s="2"/>
      <c r="BZ1177" s="2"/>
      <c r="CA1177" s="2"/>
      <c r="CI1177"/>
      <c r="CJ1177"/>
      <c r="CK1177"/>
      <c r="CL1177"/>
      <c r="CM1177"/>
      <c r="CN1177"/>
      <c r="CO1177"/>
      <c r="CP1177"/>
      <c r="CQ1177"/>
      <c r="CR1177"/>
      <c r="CS1177"/>
      <c r="CT1177"/>
      <c r="CU1177"/>
      <c r="CV1177"/>
      <c r="CW1177"/>
      <c r="CX1177"/>
    </row>
    <row r="1178" spans="2:102" x14ac:dyDescent="0.35">
      <c r="B1178" s="70" t="str">
        <f t="shared" ref="B1178:F1178" si="414">B171</f>
        <v/>
      </c>
      <c r="C1178" s="166" t="str">
        <f t="shared" si="414"/>
        <v/>
      </c>
      <c r="D1178" s="273" t="str">
        <f t="shared" si="414"/>
        <v/>
      </c>
      <c r="E1178" s="273">
        <f t="shared" si="414"/>
        <v>45016</v>
      </c>
      <c r="F1178" s="273">
        <f t="shared" si="414"/>
        <v>0</v>
      </c>
      <c r="G1178" s="98">
        <f t="shared" si="365"/>
        <v>0</v>
      </c>
      <c r="H1178" s="242">
        <f>IF(G1178=0,0,SUMIFS('Sch A. Input'!$H169:$CJ169,'Sch A. Input'!$H$14:$CJ$14,"Recurring",'Sch A. Input'!$H$13:$CJ$13,"&lt;="&amp;$O$1020,'Sch A. Input'!$H$13:$CJ$13,"&lt;="&amp;$L$11))</f>
        <v>0</v>
      </c>
      <c r="I1178" s="242">
        <f>IF(G1178=0,0,SUMIFS('Sch A. Input'!$H169:$CJ169,'Sch A. Input'!$H$14:$CJ$14,"One-time",'Sch A. Input'!$H$13:$CJ$13,"&lt;="&amp;$O$1020,'Sch A. Input'!$H$13:$CJ$13,"&lt;="&amp;$L$11))</f>
        <v>0</v>
      </c>
      <c r="J1178" s="283">
        <f t="shared" si="376"/>
        <v>0</v>
      </c>
      <c r="K1178" s="242">
        <f t="shared" si="377"/>
        <v>0</v>
      </c>
      <c r="L1178" s="242">
        <f t="shared" si="378"/>
        <v>0</v>
      </c>
      <c r="M1178" s="276">
        <f t="shared" si="183"/>
        <v>0</v>
      </c>
      <c r="N1178" s="281">
        <f t="shared" si="366"/>
        <v>0</v>
      </c>
      <c r="O1178" s="245">
        <f t="shared" si="367"/>
        <v>0</v>
      </c>
      <c r="P1178" s="248"/>
      <c r="Q1178" s="285">
        <f t="shared" si="379"/>
        <v>0</v>
      </c>
      <c r="R1178" s="242">
        <f>IF(Q1178=0,0,SUMIFS('Sch A. Input'!$H169:$CJ169,'Sch A. Input'!$H$14:$CJ$14,"Recurring",'Sch A. Input'!$H$13:$CJ$13,"&lt;="&amp;$L$11,'Sch A. Input'!$H$13:$CJ$13,"&lt;="&amp;$Y$1020,'Sch A. Input'!$H$13:$CJ$13,"&gt;"&amp;$O$1020))</f>
        <v>0</v>
      </c>
      <c r="S1178" s="242">
        <f>IF(Q1178=0,0,SUMIFS('Sch A. Input'!$H169:$CJ169,'Sch A. Input'!$H$14:$CJ$14,"One-time",'Sch A. Input'!$H$13:$CJ$13,"&lt;="&amp;$L$11,'Sch A. Input'!$H$13:$CJ$13,"&lt;="&amp;$Y$1020,'Sch A. Input'!$H$13:$CJ$13,"&gt;"&amp;$O$1020))</f>
        <v>0</v>
      </c>
      <c r="T1178" s="283">
        <f t="shared" si="380"/>
        <v>0</v>
      </c>
      <c r="U1178" s="242">
        <f t="shared" si="381"/>
        <v>0</v>
      </c>
      <c r="V1178" s="242">
        <f t="shared" si="382"/>
        <v>0</v>
      </c>
      <c r="W1178" s="276">
        <f t="shared" si="188"/>
        <v>0</v>
      </c>
      <c r="X1178" s="281">
        <f t="shared" si="368"/>
        <v>0</v>
      </c>
      <c r="Y1178" s="245">
        <f t="shared" si="369"/>
        <v>0</v>
      </c>
      <c r="Z1178" s="248"/>
      <c r="AA1178" s="285">
        <f t="shared" si="383"/>
        <v>0</v>
      </c>
      <c r="AB1178" s="242">
        <f>IF(AA1178=0,0,SUMIFS('Sch A. Input'!$H169:$CJ169,'Sch A. Input'!$H$14:$CJ$14,"Recurring",'Sch A. Input'!$H$13:$CJ$13,"&lt;="&amp;$L$11,'Sch A. Input'!$H$13:$CJ$13,"&lt;="&amp;$AI$1020,'Sch A. Input'!$H$13:$CJ$13,"&gt;"&amp;$Y$1020))</f>
        <v>0</v>
      </c>
      <c r="AC1178" s="242">
        <f>IF(AA1178=0,0,SUMIFS('Sch A. Input'!$H169:$CJ169,'Sch A. Input'!$H$14:$CJ$14,"One-time",'Sch A. Input'!$H$13:$CJ$13,"&lt;="&amp;$L$11,'Sch A. Input'!$H$13:$CJ$13,"&lt;="&amp;$AI$1020,'Sch A. Input'!$H$13:$CJ$13,"&gt;"&amp;$Y$1020))</f>
        <v>0</v>
      </c>
      <c r="AD1178" s="283">
        <f t="shared" si="384"/>
        <v>0</v>
      </c>
      <c r="AE1178" s="242">
        <f t="shared" si="385"/>
        <v>0</v>
      </c>
      <c r="AF1178" s="242">
        <f t="shared" si="386"/>
        <v>0</v>
      </c>
      <c r="AG1178" s="276">
        <f t="shared" si="193"/>
        <v>0</v>
      </c>
      <c r="AH1178" s="281">
        <f t="shared" si="370"/>
        <v>0</v>
      </c>
      <c r="AI1178" s="245">
        <f t="shared" si="371"/>
        <v>0</v>
      </c>
      <c r="AK1178" s="285">
        <f t="shared" si="387"/>
        <v>0</v>
      </c>
      <c r="AL1178" s="242">
        <f>IF(AK1178=0,0,SUMIFS('Sch A. Input'!$H169:$CJ169,'Sch A. Input'!$H$14:$CJ$14,"Recurring",'Sch A. Input'!$H$13:$CJ$13,"&lt;="&amp;$L$11,'Sch A. Input'!$H$13:$CJ$13,"&lt;="&amp;$AS$1020,'Sch A. Input'!$H$13:$CJ$13,"&gt;"&amp;$AI$1020))</f>
        <v>0</v>
      </c>
      <c r="AM1178" s="242">
        <f>IF(AK1178=0,0,SUMIFS('Sch A. Input'!$H169:$CJ169,'Sch A. Input'!$H$14:$CJ$14,"One-time",'Sch A. Input'!$H$13:$CJ$13,"&lt;="&amp;$L$11,'Sch A. Input'!$H$13:$CJ$13,"&lt;="&amp;$AS$1020,'Sch A. Input'!$H$13:$CJ$13,"&gt;"&amp;$AI$1020))</f>
        <v>0</v>
      </c>
      <c r="AN1178" s="283">
        <f t="shared" si="388"/>
        <v>0</v>
      </c>
      <c r="AO1178" s="242">
        <f t="shared" si="389"/>
        <v>0</v>
      </c>
      <c r="AP1178" s="242">
        <f t="shared" si="390"/>
        <v>0</v>
      </c>
      <c r="AQ1178" s="276">
        <f t="shared" si="198"/>
        <v>0</v>
      </c>
      <c r="AR1178" s="281">
        <f t="shared" si="372"/>
        <v>0</v>
      </c>
      <c r="AS1178" s="245">
        <f t="shared" si="373"/>
        <v>0</v>
      </c>
      <c r="AY1178" s="160"/>
      <c r="AZ1178" s="160"/>
      <c r="BK1178" s="2"/>
      <c r="BL1178" s="2"/>
      <c r="BM1178" s="2"/>
      <c r="BN1178" s="2"/>
      <c r="BO1178" s="2"/>
      <c r="BP1178" s="2"/>
      <c r="BQ1178" s="2"/>
      <c r="BR1178" s="2"/>
      <c r="BS1178" s="2"/>
      <c r="BT1178" s="2"/>
      <c r="BU1178" s="2"/>
      <c r="BV1178" s="2"/>
      <c r="BW1178" s="2"/>
      <c r="BX1178" s="2"/>
      <c r="BY1178" s="2"/>
      <c r="BZ1178" s="2"/>
      <c r="CA1178" s="2"/>
      <c r="CI1178"/>
      <c r="CJ1178"/>
      <c r="CK1178"/>
      <c r="CL1178"/>
      <c r="CM1178"/>
      <c r="CN1178"/>
      <c r="CO1178"/>
      <c r="CP1178"/>
      <c r="CQ1178"/>
      <c r="CR1178"/>
      <c r="CS1178"/>
      <c r="CT1178"/>
      <c r="CU1178"/>
      <c r="CV1178"/>
      <c r="CW1178"/>
      <c r="CX1178"/>
    </row>
    <row r="1179" spans="2:102" x14ac:dyDescent="0.35">
      <c r="B1179" s="70" t="str">
        <f t="shared" ref="B1179:F1179" si="415">B172</f>
        <v/>
      </c>
      <c r="C1179" s="166" t="str">
        <f t="shared" si="415"/>
        <v/>
      </c>
      <c r="D1179" s="273" t="str">
        <f t="shared" si="415"/>
        <v/>
      </c>
      <c r="E1179" s="273">
        <f t="shared" si="415"/>
        <v>45016</v>
      </c>
      <c r="F1179" s="273">
        <f t="shared" si="415"/>
        <v>0</v>
      </c>
      <c r="G1179" s="98">
        <f t="shared" si="365"/>
        <v>0</v>
      </c>
      <c r="H1179" s="242">
        <f>IF(G1179=0,0,SUMIFS('Sch A. Input'!$H170:$CJ170,'Sch A. Input'!$H$14:$CJ$14,"Recurring",'Sch A. Input'!$H$13:$CJ$13,"&lt;="&amp;$O$1020,'Sch A. Input'!$H$13:$CJ$13,"&lt;="&amp;$L$11))</f>
        <v>0</v>
      </c>
      <c r="I1179" s="242">
        <f>IF(G1179=0,0,SUMIFS('Sch A. Input'!$H170:$CJ170,'Sch A. Input'!$H$14:$CJ$14,"One-time",'Sch A. Input'!$H$13:$CJ$13,"&lt;="&amp;$O$1020,'Sch A. Input'!$H$13:$CJ$13,"&lt;="&amp;$L$11))</f>
        <v>0</v>
      </c>
      <c r="J1179" s="283">
        <f t="shared" si="376"/>
        <v>0</v>
      </c>
      <c r="K1179" s="242">
        <f t="shared" si="377"/>
        <v>0</v>
      </c>
      <c r="L1179" s="242">
        <f t="shared" si="378"/>
        <v>0</v>
      </c>
      <c r="M1179" s="276">
        <f t="shared" si="183"/>
        <v>0</v>
      </c>
      <c r="N1179" s="281">
        <f t="shared" si="366"/>
        <v>0</v>
      </c>
      <c r="O1179" s="245">
        <f t="shared" si="367"/>
        <v>0</v>
      </c>
      <c r="P1179" s="248"/>
      <c r="Q1179" s="285">
        <f t="shared" si="379"/>
        <v>0</v>
      </c>
      <c r="R1179" s="242">
        <f>IF(Q1179=0,0,SUMIFS('Sch A. Input'!$H170:$CJ170,'Sch A. Input'!$H$14:$CJ$14,"Recurring",'Sch A. Input'!$H$13:$CJ$13,"&lt;="&amp;$L$11,'Sch A. Input'!$H$13:$CJ$13,"&lt;="&amp;$Y$1020,'Sch A. Input'!$H$13:$CJ$13,"&gt;"&amp;$O$1020))</f>
        <v>0</v>
      </c>
      <c r="S1179" s="242">
        <f>IF(Q1179=0,0,SUMIFS('Sch A. Input'!$H170:$CJ170,'Sch A. Input'!$H$14:$CJ$14,"One-time",'Sch A. Input'!$H$13:$CJ$13,"&lt;="&amp;$L$11,'Sch A. Input'!$H$13:$CJ$13,"&lt;="&amp;$Y$1020,'Sch A. Input'!$H$13:$CJ$13,"&gt;"&amp;$O$1020))</f>
        <v>0</v>
      </c>
      <c r="T1179" s="283">
        <f t="shared" si="380"/>
        <v>0</v>
      </c>
      <c r="U1179" s="242">
        <f t="shared" si="381"/>
        <v>0</v>
      </c>
      <c r="V1179" s="242">
        <f t="shared" si="382"/>
        <v>0</v>
      </c>
      <c r="W1179" s="276">
        <f t="shared" si="188"/>
        <v>0</v>
      </c>
      <c r="X1179" s="281">
        <f t="shared" si="368"/>
        <v>0</v>
      </c>
      <c r="Y1179" s="245">
        <f t="shared" si="369"/>
        <v>0</v>
      </c>
      <c r="Z1179" s="248"/>
      <c r="AA1179" s="285">
        <f t="shared" si="383"/>
        <v>0</v>
      </c>
      <c r="AB1179" s="242">
        <f>IF(AA1179=0,0,SUMIFS('Sch A. Input'!$H170:$CJ170,'Sch A. Input'!$H$14:$CJ$14,"Recurring",'Sch A. Input'!$H$13:$CJ$13,"&lt;="&amp;$L$11,'Sch A. Input'!$H$13:$CJ$13,"&lt;="&amp;$AI$1020,'Sch A. Input'!$H$13:$CJ$13,"&gt;"&amp;$Y$1020))</f>
        <v>0</v>
      </c>
      <c r="AC1179" s="242">
        <f>IF(AA1179=0,0,SUMIFS('Sch A. Input'!$H170:$CJ170,'Sch A. Input'!$H$14:$CJ$14,"One-time",'Sch A. Input'!$H$13:$CJ$13,"&lt;="&amp;$L$11,'Sch A. Input'!$H$13:$CJ$13,"&lt;="&amp;$AI$1020,'Sch A. Input'!$H$13:$CJ$13,"&gt;"&amp;$Y$1020))</f>
        <v>0</v>
      </c>
      <c r="AD1179" s="283">
        <f t="shared" si="384"/>
        <v>0</v>
      </c>
      <c r="AE1179" s="242">
        <f t="shared" si="385"/>
        <v>0</v>
      </c>
      <c r="AF1179" s="242">
        <f t="shared" si="386"/>
        <v>0</v>
      </c>
      <c r="AG1179" s="276">
        <f t="shared" si="193"/>
        <v>0</v>
      </c>
      <c r="AH1179" s="281">
        <f t="shared" si="370"/>
        <v>0</v>
      </c>
      <c r="AI1179" s="245">
        <f t="shared" si="371"/>
        <v>0</v>
      </c>
      <c r="AK1179" s="285">
        <f t="shared" si="387"/>
        <v>0</v>
      </c>
      <c r="AL1179" s="242">
        <f>IF(AK1179=0,0,SUMIFS('Sch A. Input'!$H170:$CJ170,'Sch A. Input'!$H$14:$CJ$14,"Recurring",'Sch A. Input'!$H$13:$CJ$13,"&lt;="&amp;$L$11,'Sch A. Input'!$H$13:$CJ$13,"&lt;="&amp;$AS$1020,'Sch A. Input'!$H$13:$CJ$13,"&gt;"&amp;$AI$1020))</f>
        <v>0</v>
      </c>
      <c r="AM1179" s="242">
        <f>IF(AK1179=0,0,SUMIFS('Sch A. Input'!$H170:$CJ170,'Sch A. Input'!$H$14:$CJ$14,"One-time",'Sch A. Input'!$H$13:$CJ$13,"&lt;="&amp;$L$11,'Sch A. Input'!$H$13:$CJ$13,"&lt;="&amp;$AS$1020,'Sch A. Input'!$H$13:$CJ$13,"&gt;"&amp;$AI$1020))</f>
        <v>0</v>
      </c>
      <c r="AN1179" s="283">
        <f t="shared" si="388"/>
        <v>0</v>
      </c>
      <c r="AO1179" s="242">
        <f t="shared" si="389"/>
        <v>0</v>
      </c>
      <c r="AP1179" s="242">
        <f t="shared" si="390"/>
        <v>0</v>
      </c>
      <c r="AQ1179" s="276">
        <f t="shared" si="198"/>
        <v>0</v>
      </c>
      <c r="AR1179" s="281">
        <f t="shared" si="372"/>
        <v>0</v>
      </c>
      <c r="AS1179" s="245">
        <f t="shared" si="373"/>
        <v>0</v>
      </c>
      <c r="AY1179" s="160"/>
      <c r="AZ1179" s="160"/>
      <c r="BK1179" s="2"/>
      <c r="BL1179" s="2"/>
      <c r="BM1179" s="2"/>
      <c r="BN1179" s="2"/>
      <c r="BO1179" s="2"/>
      <c r="BP1179" s="2"/>
      <c r="BQ1179" s="2"/>
      <c r="BR1179" s="2"/>
      <c r="BS1179" s="2"/>
      <c r="BT1179" s="2"/>
      <c r="BU1179" s="2"/>
      <c r="BV1179" s="2"/>
      <c r="BW1179" s="2"/>
      <c r="BX1179" s="2"/>
      <c r="BY1179" s="2"/>
      <c r="BZ1179" s="2"/>
      <c r="CA1179" s="2"/>
      <c r="CI1179"/>
      <c r="CJ1179"/>
      <c r="CK1179"/>
      <c r="CL1179"/>
      <c r="CM1179"/>
      <c r="CN1179"/>
      <c r="CO1179"/>
      <c r="CP1179"/>
      <c r="CQ1179"/>
      <c r="CR1179"/>
      <c r="CS1179"/>
      <c r="CT1179"/>
      <c r="CU1179"/>
      <c r="CV1179"/>
      <c r="CW1179"/>
      <c r="CX1179"/>
    </row>
    <row r="1180" spans="2:102" x14ac:dyDescent="0.35">
      <c r="B1180" s="70" t="str">
        <f t="shared" ref="B1180:F1180" si="416">B173</f>
        <v/>
      </c>
      <c r="C1180" s="166" t="str">
        <f t="shared" si="416"/>
        <v/>
      </c>
      <c r="D1180" s="273" t="str">
        <f t="shared" si="416"/>
        <v/>
      </c>
      <c r="E1180" s="273">
        <f t="shared" si="416"/>
        <v>45016</v>
      </c>
      <c r="F1180" s="273">
        <f t="shared" si="416"/>
        <v>0</v>
      </c>
      <c r="G1180" s="98">
        <f t="shared" si="365"/>
        <v>0</v>
      </c>
      <c r="H1180" s="242">
        <f>IF(G1180=0,0,SUMIFS('Sch A. Input'!$H171:$CJ171,'Sch A. Input'!$H$14:$CJ$14,"Recurring",'Sch A. Input'!$H$13:$CJ$13,"&lt;="&amp;$O$1020,'Sch A. Input'!$H$13:$CJ$13,"&lt;="&amp;$L$11))</f>
        <v>0</v>
      </c>
      <c r="I1180" s="242">
        <f>IF(G1180=0,0,SUMIFS('Sch A. Input'!$H171:$CJ171,'Sch A. Input'!$H$14:$CJ$14,"One-time",'Sch A. Input'!$H$13:$CJ$13,"&lt;="&amp;$O$1020,'Sch A. Input'!$H$13:$CJ$13,"&lt;="&amp;$L$11))</f>
        <v>0</v>
      </c>
      <c r="J1180" s="283">
        <f t="shared" si="376"/>
        <v>0</v>
      </c>
      <c r="K1180" s="242">
        <f t="shared" si="377"/>
        <v>0</v>
      </c>
      <c r="L1180" s="242">
        <f t="shared" si="378"/>
        <v>0</v>
      </c>
      <c r="M1180" s="276">
        <f t="shared" si="183"/>
        <v>0</v>
      </c>
      <c r="N1180" s="281">
        <f t="shared" si="366"/>
        <v>0</v>
      </c>
      <c r="O1180" s="245">
        <f t="shared" si="367"/>
        <v>0</v>
      </c>
      <c r="P1180" s="248"/>
      <c r="Q1180" s="285">
        <f t="shared" si="379"/>
        <v>0</v>
      </c>
      <c r="R1180" s="242">
        <f>IF(Q1180=0,0,SUMIFS('Sch A. Input'!$H171:$CJ171,'Sch A. Input'!$H$14:$CJ$14,"Recurring",'Sch A. Input'!$H$13:$CJ$13,"&lt;="&amp;$L$11,'Sch A. Input'!$H$13:$CJ$13,"&lt;="&amp;$Y$1020,'Sch A. Input'!$H$13:$CJ$13,"&gt;"&amp;$O$1020))</f>
        <v>0</v>
      </c>
      <c r="S1180" s="242">
        <f>IF(Q1180=0,0,SUMIFS('Sch A. Input'!$H171:$CJ171,'Sch A. Input'!$H$14:$CJ$14,"One-time",'Sch A. Input'!$H$13:$CJ$13,"&lt;="&amp;$L$11,'Sch A. Input'!$H$13:$CJ$13,"&lt;="&amp;$Y$1020,'Sch A. Input'!$H$13:$CJ$13,"&gt;"&amp;$O$1020))</f>
        <v>0</v>
      </c>
      <c r="T1180" s="283">
        <f t="shared" si="380"/>
        <v>0</v>
      </c>
      <c r="U1180" s="242">
        <f t="shared" si="381"/>
        <v>0</v>
      </c>
      <c r="V1180" s="242">
        <f t="shared" si="382"/>
        <v>0</v>
      </c>
      <c r="W1180" s="276">
        <f t="shared" si="188"/>
        <v>0</v>
      </c>
      <c r="X1180" s="281">
        <f t="shared" si="368"/>
        <v>0</v>
      </c>
      <c r="Y1180" s="245">
        <f t="shared" si="369"/>
        <v>0</v>
      </c>
      <c r="Z1180" s="248"/>
      <c r="AA1180" s="285">
        <f t="shared" si="383"/>
        <v>0</v>
      </c>
      <c r="AB1180" s="242">
        <f>IF(AA1180=0,0,SUMIFS('Sch A. Input'!$H171:$CJ171,'Sch A. Input'!$H$14:$CJ$14,"Recurring",'Sch A. Input'!$H$13:$CJ$13,"&lt;="&amp;$L$11,'Sch A. Input'!$H$13:$CJ$13,"&lt;="&amp;$AI$1020,'Sch A. Input'!$H$13:$CJ$13,"&gt;"&amp;$Y$1020))</f>
        <v>0</v>
      </c>
      <c r="AC1180" s="242">
        <f>IF(AA1180=0,0,SUMIFS('Sch A. Input'!$H171:$CJ171,'Sch A. Input'!$H$14:$CJ$14,"One-time",'Sch A. Input'!$H$13:$CJ$13,"&lt;="&amp;$L$11,'Sch A. Input'!$H$13:$CJ$13,"&lt;="&amp;$AI$1020,'Sch A. Input'!$H$13:$CJ$13,"&gt;"&amp;$Y$1020))</f>
        <v>0</v>
      </c>
      <c r="AD1180" s="283">
        <f t="shared" si="384"/>
        <v>0</v>
      </c>
      <c r="AE1180" s="242">
        <f t="shared" si="385"/>
        <v>0</v>
      </c>
      <c r="AF1180" s="242">
        <f t="shared" si="386"/>
        <v>0</v>
      </c>
      <c r="AG1180" s="276">
        <f t="shared" si="193"/>
        <v>0</v>
      </c>
      <c r="AH1180" s="281">
        <f t="shared" si="370"/>
        <v>0</v>
      </c>
      <c r="AI1180" s="245">
        <f t="shared" si="371"/>
        <v>0</v>
      </c>
      <c r="AK1180" s="285">
        <f t="shared" si="387"/>
        <v>0</v>
      </c>
      <c r="AL1180" s="242">
        <f>IF(AK1180=0,0,SUMIFS('Sch A. Input'!$H171:$CJ171,'Sch A. Input'!$H$14:$CJ$14,"Recurring",'Sch A. Input'!$H$13:$CJ$13,"&lt;="&amp;$L$11,'Sch A. Input'!$H$13:$CJ$13,"&lt;="&amp;$AS$1020,'Sch A. Input'!$H$13:$CJ$13,"&gt;"&amp;$AI$1020))</f>
        <v>0</v>
      </c>
      <c r="AM1180" s="242">
        <f>IF(AK1180=0,0,SUMIFS('Sch A. Input'!$H171:$CJ171,'Sch A. Input'!$H$14:$CJ$14,"One-time",'Sch A. Input'!$H$13:$CJ$13,"&lt;="&amp;$L$11,'Sch A. Input'!$H$13:$CJ$13,"&lt;="&amp;$AS$1020,'Sch A. Input'!$H$13:$CJ$13,"&gt;"&amp;$AI$1020))</f>
        <v>0</v>
      </c>
      <c r="AN1180" s="283">
        <f t="shared" si="388"/>
        <v>0</v>
      </c>
      <c r="AO1180" s="242">
        <f t="shared" si="389"/>
        <v>0</v>
      </c>
      <c r="AP1180" s="242">
        <f t="shared" si="390"/>
        <v>0</v>
      </c>
      <c r="AQ1180" s="276">
        <f t="shared" si="198"/>
        <v>0</v>
      </c>
      <c r="AR1180" s="281">
        <f t="shared" si="372"/>
        <v>0</v>
      </c>
      <c r="AS1180" s="245">
        <f t="shared" si="373"/>
        <v>0</v>
      </c>
      <c r="AY1180" s="160"/>
      <c r="AZ1180" s="160"/>
      <c r="BK1180" s="2"/>
      <c r="BL1180" s="2"/>
      <c r="BM1180" s="2"/>
      <c r="BN1180" s="2"/>
      <c r="BO1180" s="2"/>
      <c r="BP1180" s="2"/>
      <c r="BQ1180" s="2"/>
      <c r="BR1180" s="2"/>
      <c r="BS1180" s="2"/>
      <c r="BT1180" s="2"/>
      <c r="BU1180" s="2"/>
      <c r="BV1180" s="2"/>
      <c r="BW1180" s="2"/>
      <c r="BX1180" s="2"/>
      <c r="BY1180" s="2"/>
      <c r="BZ1180" s="2"/>
      <c r="CA1180" s="2"/>
      <c r="CI1180"/>
      <c r="CJ1180"/>
      <c r="CK1180"/>
      <c r="CL1180"/>
      <c r="CM1180"/>
      <c r="CN1180"/>
      <c r="CO1180"/>
      <c r="CP1180"/>
      <c r="CQ1180"/>
      <c r="CR1180"/>
      <c r="CS1180"/>
      <c r="CT1180"/>
      <c r="CU1180"/>
      <c r="CV1180"/>
      <c r="CW1180"/>
      <c r="CX1180"/>
    </row>
    <row r="1181" spans="2:102" x14ac:dyDescent="0.35">
      <c r="B1181" s="70" t="str">
        <f t="shared" ref="B1181:F1181" si="417">B174</f>
        <v/>
      </c>
      <c r="C1181" s="166" t="str">
        <f t="shared" si="417"/>
        <v/>
      </c>
      <c r="D1181" s="273" t="str">
        <f t="shared" si="417"/>
        <v/>
      </c>
      <c r="E1181" s="273">
        <f t="shared" si="417"/>
        <v>45016</v>
      </c>
      <c r="F1181" s="273">
        <f t="shared" si="417"/>
        <v>0</v>
      </c>
      <c r="G1181" s="98">
        <f t="shared" si="365"/>
        <v>0</v>
      </c>
      <c r="H1181" s="242">
        <f>IF(G1181=0,0,SUMIFS('Sch A. Input'!$H172:$CJ172,'Sch A. Input'!$H$14:$CJ$14,"Recurring",'Sch A. Input'!$H$13:$CJ$13,"&lt;="&amp;$O$1020,'Sch A. Input'!$H$13:$CJ$13,"&lt;="&amp;$L$11))</f>
        <v>0</v>
      </c>
      <c r="I1181" s="242">
        <f>IF(G1181=0,0,SUMIFS('Sch A. Input'!$H172:$CJ172,'Sch A. Input'!$H$14:$CJ$14,"One-time",'Sch A. Input'!$H$13:$CJ$13,"&lt;="&amp;$O$1020,'Sch A. Input'!$H$13:$CJ$13,"&lt;="&amp;$L$11))</f>
        <v>0</v>
      </c>
      <c r="J1181" s="283">
        <f t="shared" si="376"/>
        <v>0</v>
      </c>
      <c r="K1181" s="242">
        <f t="shared" si="377"/>
        <v>0</v>
      </c>
      <c r="L1181" s="242">
        <f t="shared" si="378"/>
        <v>0</v>
      </c>
      <c r="M1181" s="276">
        <f t="shared" si="183"/>
        <v>0</v>
      </c>
      <c r="N1181" s="281">
        <f t="shared" si="366"/>
        <v>0</v>
      </c>
      <c r="O1181" s="245">
        <f t="shared" si="367"/>
        <v>0</v>
      </c>
      <c r="P1181" s="248"/>
      <c r="Q1181" s="285">
        <f t="shared" si="379"/>
        <v>0</v>
      </c>
      <c r="R1181" s="242">
        <f>IF(Q1181=0,0,SUMIFS('Sch A. Input'!$H172:$CJ172,'Sch A. Input'!$H$14:$CJ$14,"Recurring",'Sch A. Input'!$H$13:$CJ$13,"&lt;="&amp;$L$11,'Sch A. Input'!$H$13:$CJ$13,"&lt;="&amp;$Y$1020,'Sch A. Input'!$H$13:$CJ$13,"&gt;"&amp;$O$1020))</f>
        <v>0</v>
      </c>
      <c r="S1181" s="242">
        <f>IF(Q1181=0,0,SUMIFS('Sch A. Input'!$H172:$CJ172,'Sch A. Input'!$H$14:$CJ$14,"One-time",'Sch A. Input'!$H$13:$CJ$13,"&lt;="&amp;$L$11,'Sch A. Input'!$H$13:$CJ$13,"&lt;="&amp;$Y$1020,'Sch A. Input'!$H$13:$CJ$13,"&gt;"&amp;$O$1020))</f>
        <v>0</v>
      </c>
      <c r="T1181" s="283">
        <f t="shared" si="380"/>
        <v>0</v>
      </c>
      <c r="U1181" s="242">
        <f t="shared" si="381"/>
        <v>0</v>
      </c>
      <c r="V1181" s="242">
        <f t="shared" si="382"/>
        <v>0</v>
      </c>
      <c r="W1181" s="276">
        <f t="shared" si="188"/>
        <v>0</v>
      </c>
      <c r="X1181" s="281">
        <f t="shared" si="368"/>
        <v>0</v>
      </c>
      <c r="Y1181" s="245">
        <f t="shared" si="369"/>
        <v>0</v>
      </c>
      <c r="Z1181" s="248"/>
      <c r="AA1181" s="285">
        <f t="shared" si="383"/>
        <v>0</v>
      </c>
      <c r="AB1181" s="242">
        <f>IF(AA1181=0,0,SUMIFS('Sch A. Input'!$H172:$CJ172,'Sch A. Input'!$H$14:$CJ$14,"Recurring",'Sch A. Input'!$H$13:$CJ$13,"&lt;="&amp;$L$11,'Sch A. Input'!$H$13:$CJ$13,"&lt;="&amp;$AI$1020,'Sch A. Input'!$H$13:$CJ$13,"&gt;"&amp;$Y$1020))</f>
        <v>0</v>
      </c>
      <c r="AC1181" s="242">
        <f>IF(AA1181=0,0,SUMIFS('Sch A. Input'!$H172:$CJ172,'Sch A. Input'!$H$14:$CJ$14,"One-time",'Sch A. Input'!$H$13:$CJ$13,"&lt;="&amp;$L$11,'Sch A. Input'!$H$13:$CJ$13,"&lt;="&amp;$AI$1020,'Sch A. Input'!$H$13:$CJ$13,"&gt;"&amp;$Y$1020))</f>
        <v>0</v>
      </c>
      <c r="AD1181" s="283">
        <f t="shared" si="384"/>
        <v>0</v>
      </c>
      <c r="AE1181" s="242">
        <f t="shared" si="385"/>
        <v>0</v>
      </c>
      <c r="AF1181" s="242">
        <f t="shared" si="386"/>
        <v>0</v>
      </c>
      <c r="AG1181" s="276">
        <f t="shared" si="193"/>
        <v>0</v>
      </c>
      <c r="AH1181" s="281">
        <f t="shared" si="370"/>
        <v>0</v>
      </c>
      <c r="AI1181" s="245">
        <f t="shared" si="371"/>
        <v>0</v>
      </c>
      <c r="AK1181" s="285">
        <f t="shared" si="387"/>
        <v>0</v>
      </c>
      <c r="AL1181" s="242">
        <f>IF(AK1181=0,0,SUMIFS('Sch A. Input'!$H172:$CJ172,'Sch A. Input'!$H$14:$CJ$14,"Recurring",'Sch A. Input'!$H$13:$CJ$13,"&lt;="&amp;$L$11,'Sch A. Input'!$H$13:$CJ$13,"&lt;="&amp;$AS$1020,'Sch A. Input'!$H$13:$CJ$13,"&gt;"&amp;$AI$1020))</f>
        <v>0</v>
      </c>
      <c r="AM1181" s="242">
        <f>IF(AK1181=0,0,SUMIFS('Sch A. Input'!$H172:$CJ172,'Sch A. Input'!$H$14:$CJ$14,"One-time",'Sch A. Input'!$H$13:$CJ$13,"&lt;="&amp;$L$11,'Sch A. Input'!$H$13:$CJ$13,"&lt;="&amp;$AS$1020,'Sch A. Input'!$H$13:$CJ$13,"&gt;"&amp;$AI$1020))</f>
        <v>0</v>
      </c>
      <c r="AN1181" s="283">
        <f t="shared" si="388"/>
        <v>0</v>
      </c>
      <c r="AO1181" s="242">
        <f t="shared" si="389"/>
        <v>0</v>
      </c>
      <c r="AP1181" s="242">
        <f t="shared" si="390"/>
        <v>0</v>
      </c>
      <c r="AQ1181" s="276">
        <f t="shared" si="198"/>
        <v>0</v>
      </c>
      <c r="AR1181" s="281">
        <f t="shared" si="372"/>
        <v>0</v>
      </c>
      <c r="AS1181" s="245">
        <f t="shared" si="373"/>
        <v>0</v>
      </c>
      <c r="AY1181" s="160"/>
      <c r="AZ1181" s="160"/>
      <c r="BK1181" s="2"/>
      <c r="BL1181" s="2"/>
      <c r="BM1181" s="2"/>
      <c r="BN1181" s="2"/>
      <c r="BO1181" s="2"/>
      <c r="BP1181" s="2"/>
      <c r="BQ1181" s="2"/>
      <c r="BR1181" s="2"/>
      <c r="BS1181" s="2"/>
      <c r="BT1181" s="2"/>
      <c r="BU1181" s="2"/>
      <c r="BV1181" s="2"/>
      <c r="BW1181" s="2"/>
      <c r="BX1181" s="2"/>
      <c r="BY1181" s="2"/>
      <c r="BZ1181" s="2"/>
      <c r="CA1181" s="2"/>
      <c r="CI1181"/>
      <c r="CJ1181"/>
      <c r="CK1181"/>
      <c r="CL1181"/>
      <c r="CM1181"/>
      <c r="CN1181"/>
      <c r="CO1181"/>
      <c r="CP1181"/>
      <c r="CQ1181"/>
      <c r="CR1181"/>
      <c r="CS1181"/>
      <c r="CT1181"/>
      <c r="CU1181"/>
      <c r="CV1181"/>
      <c r="CW1181"/>
      <c r="CX1181"/>
    </row>
    <row r="1182" spans="2:102" x14ac:dyDescent="0.35">
      <c r="B1182" s="70" t="str">
        <f t="shared" ref="B1182:F1182" si="418">B175</f>
        <v/>
      </c>
      <c r="C1182" s="166" t="str">
        <f t="shared" si="418"/>
        <v/>
      </c>
      <c r="D1182" s="273" t="str">
        <f t="shared" si="418"/>
        <v/>
      </c>
      <c r="E1182" s="273">
        <f t="shared" si="418"/>
        <v>45016</v>
      </c>
      <c r="F1182" s="273">
        <f t="shared" si="418"/>
        <v>0</v>
      </c>
      <c r="G1182" s="98">
        <f t="shared" si="365"/>
        <v>0</v>
      </c>
      <c r="H1182" s="242">
        <f>IF(G1182=0,0,SUMIFS('Sch A. Input'!$H173:$CJ173,'Sch A. Input'!$H$14:$CJ$14,"Recurring",'Sch A. Input'!$H$13:$CJ$13,"&lt;="&amp;$O$1020,'Sch A. Input'!$H$13:$CJ$13,"&lt;="&amp;$L$11))</f>
        <v>0</v>
      </c>
      <c r="I1182" s="242">
        <f>IF(G1182=0,0,SUMIFS('Sch A. Input'!$H173:$CJ173,'Sch A. Input'!$H$14:$CJ$14,"One-time",'Sch A. Input'!$H$13:$CJ$13,"&lt;="&amp;$O$1020,'Sch A. Input'!$H$13:$CJ$13,"&lt;="&amp;$L$11))</f>
        <v>0</v>
      </c>
      <c r="J1182" s="283">
        <f t="shared" si="376"/>
        <v>0</v>
      </c>
      <c r="K1182" s="242">
        <f t="shared" si="377"/>
        <v>0</v>
      </c>
      <c r="L1182" s="242">
        <f t="shared" si="378"/>
        <v>0</v>
      </c>
      <c r="M1182" s="276">
        <f t="shared" si="183"/>
        <v>0</v>
      </c>
      <c r="N1182" s="281">
        <f t="shared" si="366"/>
        <v>0</v>
      </c>
      <c r="O1182" s="245">
        <f t="shared" si="367"/>
        <v>0</v>
      </c>
      <c r="P1182" s="248"/>
      <c r="Q1182" s="285">
        <f t="shared" si="379"/>
        <v>0</v>
      </c>
      <c r="R1182" s="242">
        <f>IF(Q1182=0,0,SUMIFS('Sch A. Input'!$H173:$CJ173,'Sch A. Input'!$H$14:$CJ$14,"Recurring",'Sch A. Input'!$H$13:$CJ$13,"&lt;="&amp;$L$11,'Sch A. Input'!$H$13:$CJ$13,"&lt;="&amp;$Y$1020,'Sch A. Input'!$H$13:$CJ$13,"&gt;"&amp;$O$1020))</f>
        <v>0</v>
      </c>
      <c r="S1182" s="242">
        <f>IF(Q1182=0,0,SUMIFS('Sch A. Input'!$H173:$CJ173,'Sch A. Input'!$H$14:$CJ$14,"One-time",'Sch A. Input'!$H$13:$CJ$13,"&lt;="&amp;$L$11,'Sch A. Input'!$H$13:$CJ$13,"&lt;="&amp;$Y$1020,'Sch A. Input'!$H$13:$CJ$13,"&gt;"&amp;$O$1020))</f>
        <v>0</v>
      </c>
      <c r="T1182" s="283">
        <f t="shared" si="380"/>
        <v>0</v>
      </c>
      <c r="U1182" s="242">
        <f t="shared" si="381"/>
        <v>0</v>
      </c>
      <c r="V1182" s="242">
        <f t="shared" si="382"/>
        <v>0</v>
      </c>
      <c r="W1182" s="276">
        <f t="shared" si="188"/>
        <v>0</v>
      </c>
      <c r="X1182" s="281">
        <f t="shared" si="368"/>
        <v>0</v>
      </c>
      <c r="Y1182" s="245">
        <f t="shared" si="369"/>
        <v>0</v>
      </c>
      <c r="Z1182" s="248"/>
      <c r="AA1182" s="285">
        <f t="shared" si="383"/>
        <v>0</v>
      </c>
      <c r="AB1182" s="242">
        <f>IF(AA1182=0,0,SUMIFS('Sch A. Input'!$H173:$CJ173,'Sch A. Input'!$H$14:$CJ$14,"Recurring",'Sch A. Input'!$H$13:$CJ$13,"&lt;="&amp;$L$11,'Sch A. Input'!$H$13:$CJ$13,"&lt;="&amp;$AI$1020,'Sch A. Input'!$H$13:$CJ$13,"&gt;"&amp;$Y$1020))</f>
        <v>0</v>
      </c>
      <c r="AC1182" s="242">
        <f>IF(AA1182=0,0,SUMIFS('Sch A. Input'!$H173:$CJ173,'Sch A. Input'!$H$14:$CJ$14,"One-time",'Sch A. Input'!$H$13:$CJ$13,"&lt;="&amp;$L$11,'Sch A. Input'!$H$13:$CJ$13,"&lt;="&amp;$AI$1020,'Sch A. Input'!$H$13:$CJ$13,"&gt;"&amp;$Y$1020))</f>
        <v>0</v>
      </c>
      <c r="AD1182" s="283">
        <f t="shared" si="384"/>
        <v>0</v>
      </c>
      <c r="AE1182" s="242">
        <f t="shared" si="385"/>
        <v>0</v>
      </c>
      <c r="AF1182" s="242">
        <f t="shared" si="386"/>
        <v>0</v>
      </c>
      <c r="AG1182" s="276">
        <f t="shared" si="193"/>
        <v>0</v>
      </c>
      <c r="AH1182" s="281">
        <f t="shared" si="370"/>
        <v>0</v>
      </c>
      <c r="AI1182" s="245">
        <f t="shared" si="371"/>
        <v>0</v>
      </c>
      <c r="AK1182" s="285">
        <f t="shared" si="387"/>
        <v>0</v>
      </c>
      <c r="AL1182" s="242">
        <f>IF(AK1182=0,0,SUMIFS('Sch A. Input'!$H173:$CJ173,'Sch A. Input'!$H$14:$CJ$14,"Recurring",'Sch A. Input'!$H$13:$CJ$13,"&lt;="&amp;$L$11,'Sch A. Input'!$H$13:$CJ$13,"&lt;="&amp;$AS$1020,'Sch A. Input'!$H$13:$CJ$13,"&gt;"&amp;$AI$1020))</f>
        <v>0</v>
      </c>
      <c r="AM1182" s="242">
        <f>IF(AK1182=0,0,SUMIFS('Sch A. Input'!$H173:$CJ173,'Sch A. Input'!$H$14:$CJ$14,"One-time",'Sch A. Input'!$H$13:$CJ$13,"&lt;="&amp;$L$11,'Sch A. Input'!$H$13:$CJ$13,"&lt;="&amp;$AS$1020,'Sch A. Input'!$H$13:$CJ$13,"&gt;"&amp;$AI$1020))</f>
        <v>0</v>
      </c>
      <c r="AN1182" s="283">
        <f t="shared" si="388"/>
        <v>0</v>
      </c>
      <c r="AO1182" s="242">
        <f t="shared" si="389"/>
        <v>0</v>
      </c>
      <c r="AP1182" s="242">
        <f t="shared" si="390"/>
        <v>0</v>
      </c>
      <c r="AQ1182" s="276">
        <f t="shared" si="198"/>
        <v>0</v>
      </c>
      <c r="AR1182" s="281">
        <f t="shared" si="372"/>
        <v>0</v>
      </c>
      <c r="AS1182" s="245">
        <f t="shared" si="373"/>
        <v>0</v>
      </c>
      <c r="AY1182" s="160"/>
      <c r="AZ1182" s="160"/>
      <c r="BK1182" s="2"/>
      <c r="BL1182" s="2"/>
      <c r="BM1182" s="2"/>
      <c r="BN1182" s="2"/>
      <c r="BO1182" s="2"/>
      <c r="BP1182" s="2"/>
      <c r="BQ1182" s="2"/>
      <c r="BR1182" s="2"/>
      <c r="BS1182" s="2"/>
      <c r="BT1182" s="2"/>
      <c r="BU1182" s="2"/>
      <c r="BV1182" s="2"/>
      <c r="BW1182" s="2"/>
      <c r="BX1182" s="2"/>
      <c r="BY1182" s="2"/>
      <c r="BZ1182" s="2"/>
      <c r="CA1182" s="2"/>
      <c r="CI1182"/>
      <c r="CJ1182"/>
      <c r="CK1182"/>
      <c r="CL1182"/>
      <c r="CM1182"/>
      <c r="CN1182"/>
      <c r="CO1182"/>
      <c r="CP1182"/>
      <c r="CQ1182"/>
      <c r="CR1182"/>
      <c r="CS1182"/>
      <c r="CT1182"/>
      <c r="CU1182"/>
      <c r="CV1182"/>
      <c r="CW1182"/>
      <c r="CX1182"/>
    </row>
    <row r="1183" spans="2:102" x14ac:dyDescent="0.35">
      <c r="B1183" s="70" t="str">
        <f t="shared" ref="B1183:F1183" si="419">B176</f>
        <v/>
      </c>
      <c r="C1183" s="166" t="str">
        <f t="shared" si="419"/>
        <v/>
      </c>
      <c r="D1183" s="273" t="str">
        <f t="shared" si="419"/>
        <v/>
      </c>
      <c r="E1183" s="273">
        <f t="shared" si="419"/>
        <v>45016</v>
      </c>
      <c r="F1183" s="273">
        <f t="shared" si="419"/>
        <v>0</v>
      </c>
      <c r="G1183" s="98">
        <f t="shared" si="365"/>
        <v>0</v>
      </c>
      <c r="H1183" s="242">
        <f>IF(G1183=0,0,SUMIFS('Sch A. Input'!$H174:$CJ174,'Sch A. Input'!$H$14:$CJ$14,"Recurring",'Sch A. Input'!$H$13:$CJ$13,"&lt;="&amp;$O$1020,'Sch A. Input'!$H$13:$CJ$13,"&lt;="&amp;$L$11))</f>
        <v>0</v>
      </c>
      <c r="I1183" s="242">
        <f>IF(G1183=0,0,SUMIFS('Sch A. Input'!$H174:$CJ174,'Sch A. Input'!$H$14:$CJ$14,"One-time",'Sch A. Input'!$H$13:$CJ$13,"&lt;="&amp;$O$1020,'Sch A. Input'!$H$13:$CJ$13,"&lt;="&amp;$L$11))</f>
        <v>0</v>
      </c>
      <c r="J1183" s="283">
        <f t="shared" si="376"/>
        <v>0</v>
      </c>
      <c r="K1183" s="242">
        <f t="shared" si="377"/>
        <v>0</v>
      </c>
      <c r="L1183" s="242">
        <f t="shared" si="378"/>
        <v>0</v>
      </c>
      <c r="M1183" s="276">
        <f t="shared" si="183"/>
        <v>0</v>
      </c>
      <c r="N1183" s="281">
        <f t="shared" si="366"/>
        <v>0</v>
      </c>
      <c r="O1183" s="245">
        <f t="shared" si="367"/>
        <v>0</v>
      </c>
      <c r="P1183" s="248"/>
      <c r="Q1183" s="285">
        <f t="shared" si="379"/>
        <v>0</v>
      </c>
      <c r="R1183" s="242">
        <f>IF(Q1183=0,0,SUMIFS('Sch A. Input'!$H174:$CJ174,'Sch A. Input'!$H$14:$CJ$14,"Recurring",'Sch A. Input'!$H$13:$CJ$13,"&lt;="&amp;$L$11,'Sch A. Input'!$H$13:$CJ$13,"&lt;="&amp;$Y$1020,'Sch A. Input'!$H$13:$CJ$13,"&gt;"&amp;$O$1020))</f>
        <v>0</v>
      </c>
      <c r="S1183" s="242">
        <f>IF(Q1183=0,0,SUMIFS('Sch A. Input'!$H174:$CJ174,'Sch A. Input'!$H$14:$CJ$14,"One-time",'Sch A. Input'!$H$13:$CJ$13,"&lt;="&amp;$L$11,'Sch A. Input'!$H$13:$CJ$13,"&lt;="&amp;$Y$1020,'Sch A. Input'!$H$13:$CJ$13,"&gt;"&amp;$O$1020))</f>
        <v>0</v>
      </c>
      <c r="T1183" s="283">
        <f t="shared" si="380"/>
        <v>0</v>
      </c>
      <c r="U1183" s="242">
        <f t="shared" si="381"/>
        <v>0</v>
      </c>
      <c r="V1183" s="242">
        <f t="shared" si="382"/>
        <v>0</v>
      </c>
      <c r="W1183" s="276">
        <f t="shared" si="188"/>
        <v>0</v>
      </c>
      <c r="X1183" s="281">
        <f t="shared" si="368"/>
        <v>0</v>
      </c>
      <c r="Y1183" s="245">
        <f t="shared" si="369"/>
        <v>0</v>
      </c>
      <c r="Z1183" s="248"/>
      <c r="AA1183" s="285">
        <f t="shared" si="383"/>
        <v>0</v>
      </c>
      <c r="AB1183" s="242">
        <f>IF(AA1183=0,0,SUMIFS('Sch A. Input'!$H174:$CJ174,'Sch A. Input'!$H$14:$CJ$14,"Recurring",'Sch A. Input'!$H$13:$CJ$13,"&lt;="&amp;$L$11,'Sch A. Input'!$H$13:$CJ$13,"&lt;="&amp;$AI$1020,'Sch A. Input'!$H$13:$CJ$13,"&gt;"&amp;$Y$1020))</f>
        <v>0</v>
      </c>
      <c r="AC1183" s="242">
        <f>IF(AA1183=0,0,SUMIFS('Sch A. Input'!$H174:$CJ174,'Sch A. Input'!$H$14:$CJ$14,"One-time",'Sch A. Input'!$H$13:$CJ$13,"&lt;="&amp;$L$11,'Sch A. Input'!$H$13:$CJ$13,"&lt;="&amp;$AI$1020,'Sch A. Input'!$H$13:$CJ$13,"&gt;"&amp;$Y$1020))</f>
        <v>0</v>
      </c>
      <c r="AD1183" s="283">
        <f t="shared" si="384"/>
        <v>0</v>
      </c>
      <c r="AE1183" s="242">
        <f t="shared" si="385"/>
        <v>0</v>
      </c>
      <c r="AF1183" s="242">
        <f t="shared" si="386"/>
        <v>0</v>
      </c>
      <c r="AG1183" s="276">
        <f t="shared" si="193"/>
        <v>0</v>
      </c>
      <c r="AH1183" s="281">
        <f t="shared" si="370"/>
        <v>0</v>
      </c>
      <c r="AI1183" s="245">
        <f t="shared" si="371"/>
        <v>0</v>
      </c>
      <c r="AK1183" s="285">
        <f t="shared" si="387"/>
        <v>0</v>
      </c>
      <c r="AL1183" s="242">
        <f>IF(AK1183=0,0,SUMIFS('Sch A. Input'!$H174:$CJ174,'Sch A. Input'!$H$14:$CJ$14,"Recurring",'Sch A. Input'!$H$13:$CJ$13,"&lt;="&amp;$L$11,'Sch A. Input'!$H$13:$CJ$13,"&lt;="&amp;$AS$1020,'Sch A. Input'!$H$13:$CJ$13,"&gt;"&amp;$AI$1020))</f>
        <v>0</v>
      </c>
      <c r="AM1183" s="242">
        <f>IF(AK1183=0,0,SUMIFS('Sch A. Input'!$H174:$CJ174,'Sch A. Input'!$H$14:$CJ$14,"One-time",'Sch A. Input'!$H$13:$CJ$13,"&lt;="&amp;$L$11,'Sch A. Input'!$H$13:$CJ$13,"&lt;="&amp;$AS$1020,'Sch A. Input'!$H$13:$CJ$13,"&gt;"&amp;$AI$1020))</f>
        <v>0</v>
      </c>
      <c r="AN1183" s="283">
        <f t="shared" si="388"/>
        <v>0</v>
      </c>
      <c r="AO1183" s="242">
        <f t="shared" si="389"/>
        <v>0</v>
      </c>
      <c r="AP1183" s="242">
        <f t="shared" si="390"/>
        <v>0</v>
      </c>
      <c r="AQ1183" s="276">
        <f t="shared" si="198"/>
        <v>0</v>
      </c>
      <c r="AR1183" s="281">
        <f t="shared" si="372"/>
        <v>0</v>
      </c>
      <c r="AS1183" s="245">
        <f t="shared" si="373"/>
        <v>0</v>
      </c>
      <c r="AY1183" s="160"/>
      <c r="AZ1183" s="160"/>
      <c r="BK1183" s="2"/>
      <c r="BL1183" s="2"/>
      <c r="BM1183" s="2"/>
      <c r="BN1183" s="2"/>
      <c r="BO1183" s="2"/>
      <c r="BP1183" s="2"/>
      <c r="BQ1183" s="2"/>
      <c r="BR1183" s="2"/>
      <c r="BS1183" s="2"/>
      <c r="BT1183" s="2"/>
      <c r="BU1183" s="2"/>
      <c r="BV1183" s="2"/>
      <c r="BW1183" s="2"/>
      <c r="BX1183" s="2"/>
      <c r="BY1183" s="2"/>
      <c r="BZ1183" s="2"/>
      <c r="CA1183" s="2"/>
      <c r="CI1183"/>
      <c r="CJ1183"/>
      <c r="CK1183"/>
      <c r="CL1183"/>
      <c r="CM1183"/>
      <c r="CN1183"/>
      <c r="CO1183"/>
      <c r="CP1183"/>
      <c r="CQ1183"/>
      <c r="CR1183"/>
      <c r="CS1183"/>
      <c r="CT1183"/>
      <c r="CU1183"/>
      <c r="CV1183"/>
      <c r="CW1183"/>
      <c r="CX1183"/>
    </row>
    <row r="1184" spans="2:102" x14ac:dyDescent="0.35">
      <c r="B1184" s="70" t="str">
        <f t="shared" ref="B1184:F1184" si="420">B177</f>
        <v/>
      </c>
      <c r="C1184" s="166" t="str">
        <f t="shared" si="420"/>
        <v/>
      </c>
      <c r="D1184" s="273" t="str">
        <f t="shared" si="420"/>
        <v/>
      </c>
      <c r="E1184" s="273">
        <f t="shared" si="420"/>
        <v>45016</v>
      </c>
      <c r="F1184" s="273">
        <f t="shared" si="420"/>
        <v>0</v>
      </c>
      <c r="G1184" s="98">
        <f t="shared" si="365"/>
        <v>0</v>
      </c>
      <c r="H1184" s="242">
        <f>IF(G1184=0,0,SUMIFS('Sch A. Input'!$H175:$CJ175,'Sch A. Input'!$H$14:$CJ$14,"Recurring",'Sch A. Input'!$H$13:$CJ$13,"&lt;="&amp;$O$1020,'Sch A. Input'!$H$13:$CJ$13,"&lt;="&amp;$L$11))</f>
        <v>0</v>
      </c>
      <c r="I1184" s="242">
        <f>IF(G1184=0,0,SUMIFS('Sch A. Input'!$H175:$CJ175,'Sch A. Input'!$H$14:$CJ$14,"One-time",'Sch A. Input'!$H$13:$CJ$13,"&lt;="&amp;$O$1020,'Sch A. Input'!$H$13:$CJ$13,"&lt;="&amp;$L$11))</f>
        <v>0</v>
      </c>
      <c r="J1184" s="283">
        <f t="shared" si="376"/>
        <v>0</v>
      </c>
      <c r="K1184" s="242">
        <f t="shared" si="377"/>
        <v>0</v>
      </c>
      <c r="L1184" s="242">
        <f t="shared" si="378"/>
        <v>0</v>
      </c>
      <c r="M1184" s="276">
        <f t="shared" si="183"/>
        <v>0</v>
      </c>
      <c r="N1184" s="281">
        <f t="shared" si="366"/>
        <v>0</v>
      </c>
      <c r="O1184" s="245">
        <f t="shared" si="367"/>
        <v>0</v>
      </c>
      <c r="P1184" s="248"/>
      <c r="Q1184" s="285">
        <f t="shared" si="379"/>
        <v>0</v>
      </c>
      <c r="R1184" s="242">
        <f>IF(Q1184=0,0,SUMIFS('Sch A. Input'!$H175:$CJ175,'Sch A. Input'!$H$14:$CJ$14,"Recurring",'Sch A. Input'!$H$13:$CJ$13,"&lt;="&amp;$L$11,'Sch A. Input'!$H$13:$CJ$13,"&lt;="&amp;$Y$1020,'Sch A. Input'!$H$13:$CJ$13,"&gt;"&amp;$O$1020))</f>
        <v>0</v>
      </c>
      <c r="S1184" s="242">
        <f>IF(Q1184=0,0,SUMIFS('Sch A. Input'!$H175:$CJ175,'Sch A. Input'!$H$14:$CJ$14,"One-time",'Sch A. Input'!$H$13:$CJ$13,"&lt;="&amp;$L$11,'Sch A. Input'!$H$13:$CJ$13,"&lt;="&amp;$Y$1020,'Sch A. Input'!$H$13:$CJ$13,"&gt;"&amp;$O$1020))</f>
        <v>0</v>
      </c>
      <c r="T1184" s="283">
        <f t="shared" si="380"/>
        <v>0</v>
      </c>
      <c r="U1184" s="242">
        <f t="shared" si="381"/>
        <v>0</v>
      </c>
      <c r="V1184" s="242">
        <f t="shared" si="382"/>
        <v>0</v>
      </c>
      <c r="W1184" s="276">
        <f t="shared" si="188"/>
        <v>0</v>
      </c>
      <c r="X1184" s="281">
        <f t="shared" si="368"/>
        <v>0</v>
      </c>
      <c r="Y1184" s="245">
        <f t="shared" si="369"/>
        <v>0</v>
      </c>
      <c r="Z1184" s="248"/>
      <c r="AA1184" s="285">
        <f t="shared" si="383"/>
        <v>0</v>
      </c>
      <c r="AB1184" s="242">
        <f>IF(AA1184=0,0,SUMIFS('Sch A. Input'!$H175:$CJ175,'Sch A. Input'!$H$14:$CJ$14,"Recurring",'Sch A. Input'!$H$13:$CJ$13,"&lt;="&amp;$L$11,'Sch A. Input'!$H$13:$CJ$13,"&lt;="&amp;$AI$1020,'Sch A. Input'!$H$13:$CJ$13,"&gt;"&amp;$Y$1020))</f>
        <v>0</v>
      </c>
      <c r="AC1184" s="242">
        <f>IF(AA1184=0,0,SUMIFS('Sch A. Input'!$H175:$CJ175,'Sch A. Input'!$H$14:$CJ$14,"One-time",'Sch A. Input'!$H$13:$CJ$13,"&lt;="&amp;$L$11,'Sch A. Input'!$H$13:$CJ$13,"&lt;="&amp;$AI$1020,'Sch A. Input'!$H$13:$CJ$13,"&gt;"&amp;$Y$1020))</f>
        <v>0</v>
      </c>
      <c r="AD1184" s="283">
        <f t="shared" si="384"/>
        <v>0</v>
      </c>
      <c r="AE1184" s="242">
        <f t="shared" si="385"/>
        <v>0</v>
      </c>
      <c r="AF1184" s="242">
        <f t="shared" si="386"/>
        <v>0</v>
      </c>
      <c r="AG1184" s="276">
        <f t="shared" si="193"/>
        <v>0</v>
      </c>
      <c r="AH1184" s="281">
        <f t="shared" si="370"/>
        <v>0</v>
      </c>
      <c r="AI1184" s="245">
        <f t="shared" si="371"/>
        <v>0</v>
      </c>
      <c r="AK1184" s="285">
        <f t="shared" si="387"/>
        <v>0</v>
      </c>
      <c r="AL1184" s="242">
        <f>IF(AK1184=0,0,SUMIFS('Sch A. Input'!$H175:$CJ175,'Sch A. Input'!$H$14:$CJ$14,"Recurring",'Sch A. Input'!$H$13:$CJ$13,"&lt;="&amp;$L$11,'Sch A. Input'!$H$13:$CJ$13,"&lt;="&amp;$AS$1020,'Sch A. Input'!$H$13:$CJ$13,"&gt;"&amp;$AI$1020))</f>
        <v>0</v>
      </c>
      <c r="AM1184" s="242">
        <f>IF(AK1184=0,0,SUMIFS('Sch A. Input'!$H175:$CJ175,'Sch A. Input'!$H$14:$CJ$14,"One-time",'Sch A. Input'!$H$13:$CJ$13,"&lt;="&amp;$L$11,'Sch A. Input'!$H$13:$CJ$13,"&lt;="&amp;$AS$1020,'Sch A. Input'!$H$13:$CJ$13,"&gt;"&amp;$AI$1020))</f>
        <v>0</v>
      </c>
      <c r="AN1184" s="283">
        <f t="shared" si="388"/>
        <v>0</v>
      </c>
      <c r="AO1184" s="242">
        <f t="shared" si="389"/>
        <v>0</v>
      </c>
      <c r="AP1184" s="242">
        <f t="shared" si="390"/>
        <v>0</v>
      </c>
      <c r="AQ1184" s="276">
        <f t="shared" si="198"/>
        <v>0</v>
      </c>
      <c r="AR1184" s="281">
        <f t="shared" si="372"/>
        <v>0</v>
      </c>
      <c r="AS1184" s="245">
        <f t="shared" si="373"/>
        <v>0</v>
      </c>
      <c r="AY1184" s="160"/>
      <c r="AZ1184" s="160"/>
      <c r="BK1184" s="2"/>
      <c r="BL1184" s="2"/>
      <c r="BM1184" s="2"/>
      <c r="BN1184" s="2"/>
      <c r="BO1184" s="2"/>
      <c r="BP1184" s="2"/>
      <c r="BQ1184" s="2"/>
      <c r="BR1184" s="2"/>
      <c r="BS1184" s="2"/>
      <c r="BT1184" s="2"/>
      <c r="BU1184" s="2"/>
      <c r="BV1184" s="2"/>
      <c r="BW1184" s="2"/>
      <c r="BX1184" s="2"/>
      <c r="BY1184" s="2"/>
      <c r="BZ1184" s="2"/>
      <c r="CA1184" s="2"/>
      <c r="CI1184"/>
      <c r="CJ1184"/>
      <c r="CK1184"/>
      <c r="CL1184"/>
      <c r="CM1184"/>
      <c r="CN1184"/>
      <c r="CO1184"/>
      <c r="CP1184"/>
      <c r="CQ1184"/>
      <c r="CR1184"/>
      <c r="CS1184"/>
      <c r="CT1184"/>
      <c r="CU1184"/>
      <c r="CV1184"/>
      <c r="CW1184"/>
      <c r="CX1184"/>
    </row>
    <row r="1185" spans="2:102" x14ac:dyDescent="0.35">
      <c r="B1185" s="70" t="str">
        <f t="shared" ref="B1185:F1185" si="421">B178</f>
        <v/>
      </c>
      <c r="C1185" s="166" t="str">
        <f t="shared" si="421"/>
        <v/>
      </c>
      <c r="D1185" s="273" t="str">
        <f t="shared" si="421"/>
        <v/>
      </c>
      <c r="E1185" s="273">
        <f t="shared" si="421"/>
        <v>45016</v>
      </c>
      <c r="F1185" s="273">
        <f t="shared" si="421"/>
        <v>0</v>
      </c>
      <c r="G1185" s="98">
        <f t="shared" si="365"/>
        <v>0</v>
      </c>
      <c r="H1185" s="242">
        <f>IF(G1185=0,0,SUMIFS('Sch A. Input'!$H176:$CJ176,'Sch A. Input'!$H$14:$CJ$14,"Recurring",'Sch A. Input'!$H$13:$CJ$13,"&lt;="&amp;$O$1020,'Sch A. Input'!$H$13:$CJ$13,"&lt;="&amp;$L$11))</f>
        <v>0</v>
      </c>
      <c r="I1185" s="242">
        <f>IF(G1185=0,0,SUMIFS('Sch A. Input'!$H176:$CJ176,'Sch A. Input'!$H$14:$CJ$14,"One-time",'Sch A. Input'!$H$13:$CJ$13,"&lt;="&amp;$O$1020,'Sch A. Input'!$H$13:$CJ$13,"&lt;="&amp;$L$11))</f>
        <v>0</v>
      </c>
      <c r="J1185" s="283">
        <f t="shared" si="376"/>
        <v>0</v>
      </c>
      <c r="K1185" s="242">
        <f t="shared" si="377"/>
        <v>0</v>
      </c>
      <c r="L1185" s="242">
        <f t="shared" si="378"/>
        <v>0</v>
      </c>
      <c r="M1185" s="276">
        <f t="shared" si="183"/>
        <v>0</v>
      </c>
      <c r="N1185" s="281">
        <f t="shared" si="366"/>
        <v>0</v>
      </c>
      <c r="O1185" s="245">
        <f t="shared" si="367"/>
        <v>0</v>
      </c>
      <c r="P1185" s="248"/>
      <c r="Q1185" s="285">
        <f t="shared" si="379"/>
        <v>0</v>
      </c>
      <c r="R1185" s="242">
        <f>IF(Q1185=0,0,SUMIFS('Sch A. Input'!$H176:$CJ176,'Sch A. Input'!$H$14:$CJ$14,"Recurring",'Sch A. Input'!$H$13:$CJ$13,"&lt;="&amp;$L$11,'Sch A. Input'!$H$13:$CJ$13,"&lt;="&amp;$Y$1020,'Sch A. Input'!$H$13:$CJ$13,"&gt;"&amp;$O$1020))</f>
        <v>0</v>
      </c>
      <c r="S1185" s="242">
        <f>IF(Q1185=0,0,SUMIFS('Sch A. Input'!$H176:$CJ176,'Sch A. Input'!$H$14:$CJ$14,"One-time",'Sch A. Input'!$H$13:$CJ$13,"&lt;="&amp;$L$11,'Sch A. Input'!$H$13:$CJ$13,"&lt;="&amp;$Y$1020,'Sch A. Input'!$H$13:$CJ$13,"&gt;"&amp;$O$1020))</f>
        <v>0</v>
      </c>
      <c r="T1185" s="283">
        <f t="shared" si="380"/>
        <v>0</v>
      </c>
      <c r="U1185" s="242">
        <f t="shared" si="381"/>
        <v>0</v>
      </c>
      <c r="V1185" s="242">
        <f t="shared" si="382"/>
        <v>0</v>
      </c>
      <c r="W1185" s="276">
        <f t="shared" si="188"/>
        <v>0</v>
      </c>
      <c r="X1185" s="281">
        <f t="shared" si="368"/>
        <v>0</v>
      </c>
      <c r="Y1185" s="245">
        <f t="shared" si="369"/>
        <v>0</v>
      </c>
      <c r="Z1185" s="248"/>
      <c r="AA1185" s="285">
        <f t="shared" si="383"/>
        <v>0</v>
      </c>
      <c r="AB1185" s="242">
        <f>IF(AA1185=0,0,SUMIFS('Sch A. Input'!$H176:$CJ176,'Sch A. Input'!$H$14:$CJ$14,"Recurring",'Sch A. Input'!$H$13:$CJ$13,"&lt;="&amp;$L$11,'Sch A. Input'!$H$13:$CJ$13,"&lt;="&amp;$AI$1020,'Sch A. Input'!$H$13:$CJ$13,"&gt;"&amp;$Y$1020))</f>
        <v>0</v>
      </c>
      <c r="AC1185" s="242">
        <f>IF(AA1185=0,0,SUMIFS('Sch A. Input'!$H176:$CJ176,'Sch A. Input'!$H$14:$CJ$14,"One-time",'Sch A. Input'!$H$13:$CJ$13,"&lt;="&amp;$L$11,'Sch A. Input'!$H$13:$CJ$13,"&lt;="&amp;$AI$1020,'Sch A. Input'!$H$13:$CJ$13,"&gt;"&amp;$Y$1020))</f>
        <v>0</v>
      </c>
      <c r="AD1185" s="283">
        <f t="shared" si="384"/>
        <v>0</v>
      </c>
      <c r="AE1185" s="242">
        <f t="shared" si="385"/>
        <v>0</v>
      </c>
      <c r="AF1185" s="242">
        <f t="shared" si="386"/>
        <v>0</v>
      </c>
      <c r="AG1185" s="276">
        <f t="shared" si="193"/>
        <v>0</v>
      </c>
      <c r="AH1185" s="281">
        <f t="shared" si="370"/>
        <v>0</v>
      </c>
      <c r="AI1185" s="245">
        <f t="shared" si="371"/>
        <v>0</v>
      </c>
      <c r="AK1185" s="285">
        <f t="shared" si="387"/>
        <v>0</v>
      </c>
      <c r="AL1185" s="242">
        <f>IF(AK1185=0,0,SUMIFS('Sch A. Input'!$H176:$CJ176,'Sch A. Input'!$H$14:$CJ$14,"Recurring",'Sch A. Input'!$H$13:$CJ$13,"&lt;="&amp;$L$11,'Sch A. Input'!$H$13:$CJ$13,"&lt;="&amp;$AS$1020,'Sch A. Input'!$H$13:$CJ$13,"&gt;"&amp;$AI$1020))</f>
        <v>0</v>
      </c>
      <c r="AM1185" s="242">
        <f>IF(AK1185=0,0,SUMIFS('Sch A. Input'!$H176:$CJ176,'Sch A. Input'!$H$14:$CJ$14,"One-time",'Sch A. Input'!$H$13:$CJ$13,"&lt;="&amp;$L$11,'Sch A. Input'!$H$13:$CJ$13,"&lt;="&amp;$AS$1020,'Sch A. Input'!$H$13:$CJ$13,"&gt;"&amp;$AI$1020))</f>
        <v>0</v>
      </c>
      <c r="AN1185" s="283">
        <f t="shared" si="388"/>
        <v>0</v>
      </c>
      <c r="AO1185" s="242">
        <f t="shared" si="389"/>
        <v>0</v>
      </c>
      <c r="AP1185" s="242">
        <f t="shared" si="390"/>
        <v>0</v>
      </c>
      <c r="AQ1185" s="276">
        <f t="shared" si="198"/>
        <v>0</v>
      </c>
      <c r="AR1185" s="281">
        <f t="shared" si="372"/>
        <v>0</v>
      </c>
      <c r="AS1185" s="245">
        <f t="shared" si="373"/>
        <v>0</v>
      </c>
      <c r="AY1185" s="160"/>
      <c r="AZ1185" s="160"/>
      <c r="BK1185" s="2"/>
      <c r="BL1185" s="2"/>
      <c r="BM1185" s="2"/>
      <c r="BN1185" s="2"/>
      <c r="BO1185" s="2"/>
      <c r="BP1185" s="2"/>
      <c r="BQ1185" s="2"/>
      <c r="BR1185" s="2"/>
      <c r="BS1185" s="2"/>
      <c r="BT1185" s="2"/>
      <c r="BU1185" s="2"/>
      <c r="BV1185" s="2"/>
      <c r="BW1185" s="2"/>
      <c r="BX1185" s="2"/>
      <c r="BY1185" s="2"/>
      <c r="BZ1185" s="2"/>
      <c r="CA1185" s="2"/>
      <c r="CI1185"/>
      <c r="CJ1185"/>
      <c r="CK1185"/>
      <c r="CL1185"/>
      <c r="CM1185"/>
      <c r="CN1185"/>
      <c r="CO1185"/>
      <c r="CP1185"/>
      <c r="CQ1185"/>
      <c r="CR1185"/>
      <c r="CS1185"/>
      <c r="CT1185"/>
      <c r="CU1185"/>
      <c r="CV1185"/>
      <c r="CW1185"/>
      <c r="CX1185"/>
    </row>
    <row r="1186" spans="2:102" x14ac:dyDescent="0.35">
      <c r="B1186" s="70" t="str">
        <f t="shared" ref="B1186:F1186" si="422">B179</f>
        <v/>
      </c>
      <c r="C1186" s="166" t="str">
        <f t="shared" si="422"/>
        <v/>
      </c>
      <c r="D1186" s="273" t="str">
        <f t="shared" si="422"/>
        <v/>
      </c>
      <c r="E1186" s="273">
        <f t="shared" si="422"/>
        <v>45016</v>
      </c>
      <c r="F1186" s="273">
        <f t="shared" si="422"/>
        <v>0</v>
      </c>
      <c r="G1186" s="98">
        <f t="shared" si="365"/>
        <v>0</v>
      </c>
      <c r="H1186" s="242">
        <f>IF(G1186=0,0,SUMIFS('Sch A. Input'!$H177:$CJ177,'Sch A. Input'!$H$14:$CJ$14,"Recurring",'Sch A. Input'!$H$13:$CJ$13,"&lt;="&amp;$O$1020,'Sch A. Input'!$H$13:$CJ$13,"&lt;="&amp;$L$11))</f>
        <v>0</v>
      </c>
      <c r="I1186" s="242">
        <f>IF(G1186=0,0,SUMIFS('Sch A. Input'!$H177:$CJ177,'Sch A. Input'!$H$14:$CJ$14,"One-time",'Sch A. Input'!$H$13:$CJ$13,"&lt;="&amp;$O$1020,'Sch A. Input'!$H$13:$CJ$13,"&lt;="&amp;$L$11))</f>
        <v>0</v>
      </c>
      <c r="J1186" s="283">
        <f t="shared" si="376"/>
        <v>0</v>
      </c>
      <c r="K1186" s="242">
        <f t="shared" si="377"/>
        <v>0</v>
      </c>
      <c r="L1186" s="242">
        <f t="shared" si="378"/>
        <v>0</v>
      </c>
      <c r="M1186" s="276">
        <f t="shared" si="183"/>
        <v>0</v>
      </c>
      <c r="N1186" s="281">
        <f t="shared" si="366"/>
        <v>0</v>
      </c>
      <c r="O1186" s="245">
        <f t="shared" si="367"/>
        <v>0</v>
      </c>
      <c r="P1186" s="248"/>
      <c r="Q1186" s="285">
        <f t="shared" si="379"/>
        <v>0</v>
      </c>
      <c r="R1186" s="242">
        <f>IF(Q1186=0,0,SUMIFS('Sch A. Input'!$H177:$CJ177,'Sch A. Input'!$H$14:$CJ$14,"Recurring",'Sch A. Input'!$H$13:$CJ$13,"&lt;="&amp;$L$11,'Sch A. Input'!$H$13:$CJ$13,"&lt;="&amp;$Y$1020,'Sch A. Input'!$H$13:$CJ$13,"&gt;"&amp;$O$1020))</f>
        <v>0</v>
      </c>
      <c r="S1186" s="242">
        <f>IF(Q1186=0,0,SUMIFS('Sch A. Input'!$H177:$CJ177,'Sch A. Input'!$H$14:$CJ$14,"One-time",'Sch A. Input'!$H$13:$CJ$13,"&lt;="&amp;$L$11,'Sch A. Input'!$H$13:$CJ$13,"&lt;="&amp;$Y$1020,'Sch A. Input'!$H$13:$CJ$13,"&gt;"&amp;$O$1020))</f>
        <v>0</v>
      </c>
      <c r="T1186" s="283">
        <f t="shared" si="380"/>
        <v>0</v>
      </c>
      <c r="U1186" s="242">
        <f t="shared" si="381"/>
        <v>0</v>
      </c>
      <c r="V1186" s="242">
        <f t="shared" si="382"/>
        <v>0</v>
      </c>
      <c r="W1186" s="276">
        <f t="shared" si="188"/>
        <v>0</v>
      </c>
      <c r="X1186" s="281">
        <f t="shared" si="368"/>
        <v>0</v>
      </c>
      <c r="Y1186" s="245">
        <f t="shared" si="369"/>
        <v>0</v>
      </c>
      <c r="Z1186" s="248"/>
      <c r="AA1186" s="285">
        <f t="shared" si="383"/>
        <v>0</v>
      </c>
      <c r="AB1186" s="242">
        <f>IF(AA1186=0,0,SUMIFS('Sch A. Input'!$H177:$CJ177,'Sch A. Input'!$H$14:$CJ$14,"Recurring",'Sch A. Input'!$H$13:$CJ$13,"&lt;="&amp;$L$11,'Sch A. Input'!$H$13:$CJ$13,"&lt;="&amp;$AI$1020,'Sch A. Input'!$H$13:$CJ$13,"&gt;"&amp;$Y$1020))</f>
        <v>0</v>
      </c>
      <c r="AC1186" s="242">
        <f>IF(AA1186=0,0,SUMIFS('Sch A. Input'!$H177:$CJ177,'Sch A. Input'!$H$14:$CJ$14,"One-time",'Sch A. Input'!$H$13:$CJ$13,"&lt;="&amp;$L$11,'Sch A. Input'!$H$13:$CJ$13,"&lt;="&amp;$AI$1020,'Sch A. Input'!$H$13:$CJ$13,"&gt;"&amp;$Y$1020))</f>
        <v>0</v>
      </c>
      <c r="AD1186" s="283">
        <f t="shared" si="384"/>
        <v>0</v>
      </c>
      <c r="AE1186" s="242">
        <f t="shared" si="385"/>
        <v>0</v>
      </c>
      <c r="AF1186" s="242">
        <f t="shared" si="386"/>
        <v>0</v>
      </c>
      <c r="AG1186" s="276">
        <f t="shared" si="193"/>
        <v>0</v>
      </c>
      <c r="AH1186" s="281">
        <f t="shared" si="370"/>
        <v>0</v>
      </c>
      <c r="AI1186" s="245">
        <f t="shared" si="371"/>
        <v>0</v>
      </c>
      <c r="AK1186" s="285">
        <f t="shared" si="387"/>
        <v>0</v>
      </c>
      <c r="AL1186" s="242">
        <f>IF(AK1186=0,0,SUMIFS('Sch A. Input'!$H177:$CJ177,'Sch A. Input'!$H$14:$CJ$14,"Recurring",'Sch A. Input'!$H$13:$CJ$13,"&lt;="&amp;$L$11,'Sch A. Input'!$H$13:$CJ$13,"&lt;="&amp;$AS$1020,'Sch A. Input'!$H$13:$CJ$13,"&gt;"&amp;$AI$1020))</f>
        <v>0</v>
      </c>
      <c r="AM1186" s="242">
        <f>IF(AK1186=0,0,SUMIFS('Sch A. Input'!$H177:$CJ177,'Sch A. Input'!$H$14:$CJ$14,"One-time",'Sch A. Input'!$H$13:$CJ$13,"&lt;="&amp;$L$11,'Sch A. Input'!$H$13:$CJ$13,"&lt;="&amp;$AS$1020,'Sch A. Input'!$H$13:$CJ$13,"&gt;"&amp;$AI$1020))</f>
        <v>0</v>
      </c>
      <c r="AN1186" s="283">
        <f t="shared" si="388"/>
        <v>0</v>
      </c>
      <c r="AO1186" s="242">
        <f t="shared" si="389"/>
        <v>0</v>
      </c>
      <c r="AP1186" s="242">
        <f t="shared" si="390"/>
        <v>0</v>
      </c>
      <c r="AQ1186" s="276">
        <f t="shared" si="198"/>
        <v>0</v>
      </c>
      <c r="AR1186" s="281">
        <f t="shared" si="372"/>
        <v>0</v>
      </c>
      <c r="AS1186" s="245">
        <f t="shared" si="373"/>
        <v>0</v>
      </c>
      <c r="AY1186" s="160"/>
      <c r="AZ1186" s="160"/>
      <c r="BK1186" s="2"/>
      <c r="BL1186" s="2"/>
      <c r="BM1186" s="2"/>
      <c r="BN1186" s="2"/>
      <c r="BO1186" s="2"/>
      <c r="BP1186" s="2"/>
      <c r="BQ1186" s="2"/>
      <c r="BR1186" s="2"/>
      <c r="BS1186" s="2"/>
      <c r="BT1186" s="2"/>
      <c r="BU1186" s="2"/>
      <c r="BV1186" s="2"/>
      <c r="BW1186" s="2"/>
      <c r="BX1186" s="2"/>
      <c r="BY1186" s="2"/>
      <c r="BZ1186" s="2"/>
      <c r="CA1186" s="2"/>
      <c r="CI1186"/>
      <c r="CJ1186"/>
      <c r="CK1186"/>
      <c r="CL1186"/>
      <c r="CM1186"/>
      <c r="CN1186"/>
      <c r="CO1186"/>
      <c r="CP1186"/>
      <c r="CQ1186"/>
      <c r="CR1186"/>
      <c r="CS1186"/>
      <c r="CT1186"/>
      <c r="CU1186"/>
      <c r="CV1186"/>
      <c r="CW1186"/>
      <c r="CX1186"/>
    </row>
    <row r="1187" spans="2:102" x14ac:dyDescent="0.35">
      <c r="B1187" s="70" t="str">
        <f t="shared" ref="B1187:F1187" si="423">B180</f>
        <v/>
      </c>
      <c r="C1187" s="166" t="str">
        <f t="shared" si="423"/>
        <v/>
      </c>
      <c r="D1187" s="273" t="str">
        <f t="shared" si="423"/>
        <v/>
      </c>
      <c r="E1187" s="273">
        <f t="shared" si="423"/>
        <v>45016</v>
      </c>
      <c r="F1187" s="273">
        <f t="shared" si="423"/>
        <v>0</v>
      </c>
      <c r="G1187" s="98">
        <f t="shared" si="365"/>
        <v>0</v>
      </c>
      <c r="H1187" s="242">
        <f>IF(G1187=0,0,SUMIFS('Sch A. Input'!$H178:$CJ178,'Sch A. Input'!$H$14:$CJ$14,"Recurring",'Sch A. Input'!$H$13:$CJ$13,"&lt;="&amp;$O$1020,'Sch A. Input'!$H$13:$CJ$13,"&lt;="&amp;$L$11))</f>
        <v>0</v>
      </c>
      <c r="I1187" s="242">
        <f>IF(G1187=0,0,SUMIFS('Sch A. Input'!$H178:$CJ178,'Sch A. Input'!$H$14:$CJ$14,"One-time",'Sch A. Input'!$H$13:$CJ$13,"&lt;="&amp;$O$1020,'Sch A. Input'!$H$13:$CJ$13,"&lt;="&amp;$L$11))</f>
        <v>0</v>
      </c>
      <c r="J1187" s="283">
        <f t="shared" si="376"/>
        <v>0</v>
      </c>
      <c r="K1187" s="242">
        <f t="shared" si="377"/>
        <v>0</v>
      </c>
      <c r="L1187" s="242">
        <f t="shared" si="378"/>
        <v>0</v>
      </c>
      <c r="M1187" s="276">
        <f t="shared" si="183"/>
        <v>0</v>
      </c>
      <c r="N1187" s="281">
        <f t="shared" si="366"/>
        <v>0</v>
      </c>
      <c r="O1187" s="245">
        <f t="shared" si="367"/>
        <v>0</v>
      </c>
      <c r="P1187" s="248"/>
      <c r="Q1187" s="285">
        <f t="shared" si="379"/>
        <v>0</v>
      </c>
      <c r="R1187" s="242">
        <f>IF(Q1187=0,0,SUMIFS('Sch A. Input'!$H178:$CJ178,'Sch A. Input'!$H$14:$CJ$14,"Recurring",'Sch A. Input'!$H$13:$CJ$13,"&lt;="&amp;$L$11,'Sch A. Input'!$H$13:$CJ$13,"&lt;="&amp;$Y$1020,'Sch A. Input'!$H$13:$CJ$13,"&gt;"&amp;$O$1020))</f>
        <v>0</v>
      </c>
      <c r="S1187" s="242">
        <f>IF(Q1187=0,0,SUMIFS('Sch A. Input'!$H178:$CJ178,'Sch A. Input'!$H$14:$CJ$14,"One-time",'Sch A. Input'!$H$13:$CJ$13,"&lt;="&amp;$L$11,'Sch A. Input'!$H$13:$CJ$13,"&lt;="&amp;$Y$1020,'Sch A. Input'!$H$13:$CJ$13,"&gt;"&amp;$O$1020))</f>
        <v>0</v>
      </c>
      <c r="T1187" s="283">
        <f t="shared" si="380"/>
        <v>0</v>
      </c>
      <c r="U1187" s="242">
        <f t="shared" si="381"/>
        <v>0</v>
      </c>
      <c r="V1187" s="242">
        <f t="shared" si="382"/>
        <v>0</v>
      </c>
      <c r="W1187" s="276">
        <f t="shared" si="188"/>
        <v>0</v>
      </c>
      <c r="X1187" s="281">
        <f t="shared" si="368"/>
        <v>0</v>
      </c>
      <c r="Y1187" s="245">
        <f t="shared" si="369"/>
        <v>0</v>
      </c>
      <c r="Z1187" s="248"/>
      <c r="AA1187" s="285">
        <f t="shared" si="383"/>
        <v>0</v>
      </c>
      <c r="AB1187" s="242">
        <f>IF(AA1187=0,0,SUMIFS('Sch A. Input'!$H178:$CJ178,'Sch A. Input'!$H$14:$CJ$14,"Recurring",'Sch A. Input'!$H$13:$CJ$13,"&lt;="&amp;$L$11,'Sch A. Input'!$H$13:$CJ$13,"&lt;="&amp;$AI$1020,'Sch A. Input'!$H$13:$CJ$13,"&gt;"&amp;$Y$1020))</f>
        <v>0</v>
      </c>
      <c r="AC1187" s="242">
        <f>IF(AA1187=0,0,SUMIFS('Sch A. Input'!$H178:$CJ178,'Sch A. Input'!$H$14:$CJ$14,"One-time",'Sch A. Input'!$H$13:$CJ$13,"&lt;="&amp;$L$11,'Sch A. Input'!$H$13:$CJ$13,"&lt;="&amp;$AI$1020,'Sch A. Input'!$H$13:$CJ$13,"&gt;"&amp;$Y$1020))</f>
        <v>0</v>
      </c>
      <c r="AD1187" s="283">
        <f t="shared" si="384"/>
        <v>0</v>
      </c>
      <c r="AE1187" s="242">
        <f t="shared" si="385"/>
        <v>0</v>
      </c>
      <c r="AF1187" s="242">
        <f t="shared" si="386"/>
        <v>0</v>
      </c>
      <c r="AG1187" s="276">
        <f t="shared" si="193"/>
        <v>0</v>
      </c>
      <c r="AH1187" s="281">
        <f t="shared" si="370"/>
        <v>0</v>
      </c>
      <c r="AI1187" s="245">
        <f t="shared" si="371"/>
        <v>0</v>
      </c>
      <c r="AK1187" s="285">
        <f t="shared" si="387"/>
        <v>0</v>
      </c>
      <c r="AL1187" s="242">
        <f>IF(AK1187=0,0,SUMIFS('Sch A. Input'!$H178:$CJ178,'Sch A. Input'!$H$14:$CJ$14,"Recurring",'Sch A. Input'!$H$13:$CJ$13,"&lt;="&amp;$L$11,'Sch A. Input'!$H$13:$CJ$13,"&lt;="&amp;$AS$1020,'Sch A. Input'!$H$13:$CJ$13,"&gt;"&amp;$AI$1020))</f>
        <v>0</v>
      </c>
      <c r="AM1187" s="242">
        <f>IF(AK1187=0,0,SUMIFS('Sch A. Input'!$H178:$CJ178,'Sch A. Input'!$H$14:$CJ$14,"One-time",'Sch A. Input'!$H$13:$CJ$13,"&lt;="&amp;$L$11,'Sch A. Input'!$H$13:$CJ$13,"&lt;="&amp;$AS$1020,'Sch A. Input'!$H$13:$CJ$13,"&gt;"&amp;$AI$1020))</f>
        <v>0</v>
      </c>
      <c r="AN1187" s="283">
        <f t="shared" si="388"/>
        <v>0</v>
      </c>
      <c r="AO1187" s="242">
        <f t="shared" si="389"/>
        <v>0</v>
      </c>
      <c r="AP1187" s="242">
        <f t="shared" si="390"/>
        <v>0</v>
      </c>
      <c r="AQ1187" s="276">
        <f t="shared" si="198"/>
        <v>0</v>
      </c>
      <c r="AR1187" s="281">
        <f t="shared" si="372"/>
        <v>0</v>
      </c>
      <c r="AS1187" s="245">
        <f t="shared" si="373"/>
        <v>0</v>
      </c>
      <c r="AY1187" s="160"/>
      <c r="AZ1187" s="160"/>
      <c r="BK1187" s="2"/>
      <c r="BL1187" s="2"/>
      <c r="BM1187" s="2"/>
      <c r="BN1187" s="2"/>
      <c r="BO1187" s="2"/>
      <c r="BP1187" s="2"/>
      <c r="BQ1187" s="2"/>
      <c r="BR1187" s="2"/>
      <c r="BS1187" s="2"/>
      <c r="BT1187" s="2"/>
      <c r="BU1187" s="2"/>
      <c r="BV1187" s="2"/>
      <c r="BW1187" s="2"/>
      <c r="BX1187" s="2"/>
      <c r="BY1187" s="2"/>
      <c r="BZ1187" s="2"/>
      <c r="CA1187" s="2"/>
      <c r="CI1187"/>
      <c r="CJ1187"/>
      <c r="CK1187"/>
      <c r="CL1187"/>
      <c r="CM1187"/>
      <c r="CN1187"/>
      <c r="CO1187"/>
      <c r="CP1187"/>
      <c r="CQ1187"/>
      <c r="CR1187"/>
      <c r="CS1187"/>
      <c r="CT1187"/>
      <c r="CU1187"/>
      <c r="CV1187"/>
      <c r="CW1187"/>
      <c r="CX1187"/>
    </row>
    <row r="1188" spans="2:102" x14ac:dyDescent="0.35">
      <c r="B1188" s="70" t="str">
        <f t="shared" ref="B1188:F1188" si="424">B181</f>
        <v/>
      </c>
      <c r="C1188" s="166" t="str">
        <f t="shared" si="424"/>
        <v/>
      </c>
      <c r="D1188" s="273" t="str">
        <f t="shared" si="424"/>
        <v/>
      </c>
      <c r="E1188" s="273">
        <f t="shared" si="424"/>
        <v>45016</v>
      </c>
      <c r="F1188" s="273">
        <f t="shared" si="424"/>
        <v>0</v>
      </c>
      <c r="G1188" s="98">
        <f t="shared" si="365"/>
        <v>0</v>
      </c>
      <c r="H1188" s="242">
        <f>IF(G1188=0,0,SUMIFS('Sch A. Input'!$H179:$CJ179,'Sch A. Input'!$H$14:$CJ$14,"Recurring",'Sch A. Input'!$H$13:$CJ$13,"&lt;="&amp;$O$1020,'Sch A. Input'!$H$13:$CJ$13,"&lt;="&amp;$L$11))</f>
        <v>0</v>
      </c>
      <c r="I1188" s="242">
        <f>IF(G1188=0,0,SUMIFS('Sch A. Input'!$H179:$CJ179,'Sch A. Input'!$H$14:$CJ$14,"One-time",'Sch A. Input'!$H$13:$CJ$13,"&lt;="&amp;$O$1020,'Sch A. Input'!$H$13:$CJ$13,"&lt;="&amp;$L$11))</f>
        <v>0</v>
      </c>
      <c r="J1188" s="283">
        <f t="shared" si="376"/>
        <v>0</v>
      </c>
      <c r="K1188" s="242">
        <f t="shared" si="377"/>
        <v>0</v>
      </c>
      <c r="L1188" s="242">
        <f t="shared" si="378"/>
        <v>0</v>
      </c>
      <c r="M1188" s="276">
        <f t="shared" si="183"/>
        <v>0</v>
      </c>
      <c r="N1188" s="281">
        <f t="shared" si="366"/>
        <v>0</v>
      </c>
      <c r="O1188" s="245">
        <f t="shared" si="367"/>
        <v>0</v>
      </c>
      <c r="P1188" s="248"/>
      <c r="Q1188" s="285">
        <f t="shared" si="379"/>
        <v>0</v>
      </c>
      <c r="R1188" s="242">
        <f>IF(Q1188=0,0,SUMIFS('Sch A. Input'!$H179:$CJ179,'Sch A. Input'!$H$14:$CJ$14,"Recurring",'Sch A. Input'!$H$13:$CJ$13,"&lt;="&amp;$L$11,'Sch A. Input'!$H$13:$CJ$13,"&lt;="&amp;$Y$1020,'Sch A. Input'!$H$13:$CJ$13,"&gt;"&amp;$O$1020))</f>
        <v>0</v>
      </c>
      <c r="S1188" s="242">
        <f>IF(Q1188=0,0,SUMIFS('Sch A. Input'!$H179:$CJ179,'Sch A. Input'!$H$14:$CJ$14,"One-time",'Sch A. Input'!$H$13:$CJ$13,"&lt;="&amp;$L$11,'Sch A. Input'!$H$13:$CJ$13,"&lt;="&amp;$Y$1020,'Sch A. Input'!$H$13:$CJ$13,"&gt;"&amp;$O$1020))</f>
        <v>0</v>
      </c>
      <c r="T1188" s="283">
        <f t="shared" si="380"/>
        <v>0</v>
      </c>
      <c r="U1188" s="242">
        <f t="shared" si="381"/>
        <v>0</v>
      </c>
      <c r="V1188" s="242">
        <f t="shared" si="382"/>
        <v>0</v>
      </c>
      <c r="W1188" s="276">
        <f t="shared" si="188"/>
        <v>0</v>
      </c>
      <c r="X1188" s="281">
        <f t="shared" si="368"/>
        <v>0</v>
      </c>
      <c r="Y1188" s="245">
        <f t="shared" si="369"/>
        <v>0</v>
      </c>
      <c r="Z1188" s="248"/>
      <c r="AA1188" s="285">
        <f t="shared" si="383"/>
        <v>0</v>
      </c>
      <c r="AB1188" s="242">
        <f>IF(AA1188=0,0,SUMIFS('Sch A. Input'!$H179:$CJ179,'Sch A. Input'!$H$14:$CJ$14,"Recurring",'Sch A. Input'!$H$13:$CJ$13,"&lt;="&amp;$L$11,'Sch A. Input'!$H$13:$CJ$13,"&lt;="&amp;$AI$1020,'Sch A. Input'!$H$13:$CJ$13,"&gt;"&amp;$Y$1020))</f>
        <v>0</v>
      </c>
      <c r="AC1188" s="242">
        <f>IF(AA1188=0,0,SUMIFS('Sch A. Input'!$H179:$CJ179,'Sch A. Input'!$H$14:$CJ$14,"One-time",'Sch A. Input'!$H$13:$CJ$13,"&lt;="&amp;$L$11,'Sch A. Input'!$H$13:$CJ$13,"&lt;="&amp;$AI$1020,'Sch A. Input'!$H$13:$CJ$13,"&gt;"&amp;$Y$1020))</f>
        <v>0</v>
      </c>
      <c r="AD1188" s="283">
        <f t="shared" si="384"/>
        <v>0</v>
      </c>
      <c r="AE1188" s="242">
        <f t="shared" si="385"/>
        <v>0</v>
      </c>
      <c r="AF1188" s="242">
        <f t="shared" si="386"/>
        <v>0</v>
      </c>
      <c r="AG1188" s="276">
        <f t="shared" si="193"/>
        <v>0</v>
      </c>
      <c r="AH1188" s="281">
        <f t="shared" si="370"/>
        <v>0</v>
      </c>
      <c r="AI1188" s="245">
        <f t="shared" si="371"/>
        <v>0</v>
      </c>
      <c r="AK1188" s="285">
        <f t="shared" si="387"/>
        <v>0</v>
      </c>
      <c r="AL1188" s="242">
        <f>IF(AK1188=0,0,SUMIFS('Sch A. Input'!$H179:$CJ179,'Sch A. Input'!$H$14:$CJ$14,"Recurring",'Sch A. Input'!$H$13:$CJ$13,"&lt;="&amp;$L$11,'Sch A. Input'!$H$13:$CJ$13,"&lt;="&amp;$AS$1020,'Sch A. Input'!$H$13:$CJ$13,"&gt;"&amp;$AI$1020))</f>
        <v>0</v>
      </c>
      <c r="AM1188" s="242">
        <f>IF(AK1188=0,0,SUMIFS('Sch A. Input'!$H179:$CJ179,'Sch A. Input'!$H$14:$CJ$14,"One-time",'Sch A. Input'!$H$13:$CJ$13,"&lt;="&amp;$L$11,'Sch A. Input'!$H$13:$CJ$13,"&lt;="&amp;$AS$1020,'Sch A. Input'!$H$13:$CJ$13,"&gt;"&amp;$AI$1020))</f>
        <v>0</v>
      </c>
      <c r="AN1188" s="283">
        <f t="shared" si="388"/>
        <v>0</v>
      </c>
      <c r="AO1188" s="242">
        <f t="shared" si="389"/>
        <v>0</v>
      </c>
      <c r="AP1188" s="242">
        <f t="shared" si="390"/>
        <v>0</v>
      </c>
      <c r="AQ1188" s="276">
        <f t="shared" si="198"/>
        <v>0</v>
      </c>
      <c r="AR1188" s="281">
        <f t="shared" si="372"/>
        <v>0</v>
      </c>
      <c r="AS1188" s="245">
        <f t="shared" si="373"/>
        <v>0</v>
      </c>
      <c r="AY1188" s="160"/>
      <c r="AZ1188" s="160"/>
      <c r="BK1188" s="2"/>
      <c r="BL1188" s="2"/>
      <c r="BM1188" s="2"/>
      <c r="BN1188" s="2"/>
      <c r="BO1188" s="2"/>
      <c r="BP1188" s="2"/>
      <c r="BQ1188" s="2"/>
      <c r="BR1188" s="2"/>
      <c r="BS1188" s="2"/>
      <c r="BT1188" s="2"/>
      <c r="BU1188" s="2"/>
      <c r="BV1188" s="2"/>
      <c r="BW1188" s="2"/>
      <c r="BX1188" s="2"/>
      <c r="BY1188" s="2"/>
      <c r="BZ1188" s="2"/>
      <c r="CA1188" s="2"/>
      <c r="CI1188"/>
      <c r="CJ1188"/>
      <c r="CK1188"/>
      <c r="CL1188"/>
      <c r="CM1188"/>
      <c r="CN1188"/>
      <c r="CO1188"/>
      <c r="CP1188"/>
      <c r="CQ1188"/>
      <c r="CR1188"/>
      <c r="CS1188"/>
      <c r="CT1188"/>
      <c r="CU1188"/>
      <c r="CV1188"/>
      <c r="CW1188"/>
      <c r="CX1188"/>
    </row>
    <row r="1189" spans="2:102" x14ac:dyDescent="0.35">
      <c r="B1189" s="70" t="str">
        <f t="shared" ref="B1189:F1189" si="425">B182</f>
        <v/>
      </c>
      <c r="C1189" s="166" t="str">
        <f t="shared" si="425"/>
        <v/>
      </c>
      <c r="D1189" s="273" t="str">
        <f t="shared" si="425"/>
        <v/>
      </c>
      <c r="E1189" s="273">
        <f t="shared" si="425"/>
        <v>45016</v>
      </c>
      <c r="F1189" s="273">
        <f t="shared" si="425"/>
        <v>0</v>
      </c>
      <c r="G1189" s="98">
        <f t="shared" si="365"/>
        <v>0</v>
      </c>
      <c r="H1189" s="242">
        <f>IF(G1189=0,0,SUMIFS('Sch A. Input'!$H180:$CJ180,'Sch A. Input'!$H$14:$CJ$14,"Recurring",'Sch A. Input'!$H$13:$CJ$13,"&lt;="&amp;$O$1020,'Sch A. Input'!$H$13:$CJ$13,"&lt;="&amp;$L$11))</f>
        <v>0</v>
      </c>
      <c r="I1189" s="242">
        <f>IF(G1189=0,0,SUMIFS('Sch A. Input'!$H180:$CJ180,'Sch A. Input'!$H$14:$CJ$14,"One-time",'Sch A. Input'!$H$13:$CJ$13,"&lt;="&amp;$O$1020,'Sch A. Input'!$H$13:$CJ$13,"&lt;="&amp;$L$11))</f>
        <v>0</v>
      </c>
      <c r="J1189" s="283">
        <f t="shared" si="376"/>
        <v>0</v>
      </c>
      <c r="K1189" s="242">
        <f t="shared" si="377"/>
        <v>0</v>
      </c>
      <c r="L1189" s="242">
        <f t="shared" si="378"/>
        <v>0</v>
      </c>
      <c r="M1189" s="276">
        <f t="shared" si="183"/>
        <v>0</v>
      </c>
      <c r="N1189" s="281">
        <f t="shared" si="366"/>
        <v>0</v>
      </c>
      <c r="O1189" s="245">
        <f t="shared" si="367"/>
        <v>0</v>
      </c>
      <c r="P1189" s="248"/>
      <c r="Q1189" s="285">
        <f t="shared" si="379"/>
        <v>0</v>
      </c>
      <c r="R1189" s="242">
        <f>IF(Q1189=0,0,SUMIFS('Sch A. Input'!$H180:$CJ180,'Sch A. Input'!$H$14:$CJ$14,"Recurring",'Sch A. Input'!$H$13:$CJ$13,"&lt;="&amp;$L$11,'Sch A. Input'!$H$13:$CJ$13,"&lt;="&amp;$Y$1020,'Sch A. Input'!$H$13:$CJ$13,"&gt;"&amp;$O$1020))</f>
        <v>0</v>
      </c>
      <c r="S1189" s="242">
        <f>IF(Q1189=0,0,SUMIFS('Sch A. Input'!$H180:$CJ180,'Sch A. Input'!$H$14:$CJ$14,"One-time",'Sch A. Input'!$H$13:$CJ$13,"&lt;="&amp;$L$11,'Sch A. Input'!$H$13:$CJ$13,"&lt;="&amp;$Y$1020,'Sch A. Input'!$H$13:$CJ$13,"&gt;"&amp;$O$1020))</f>
        <v>0</v>
      </c>
      <c r="T1189" s="283">
        <f t="shared" si="380"/>
        <v>0</v>
      </c>
      <c r="U1189" s="242">
        <f t="shared" si="381"/>
        <v>0</v>
      </c>
      <c r="V1189" s="242">
        <f t="shared" si="382"/>
        <v>0</v>
      </c>
      <c r="W1189" s="276">
        <f t="shared" si="188"/>
        <v>0</v>
      </c>
      <c r="X1189" s="281">
        <f t="shared" si="368"/>
        <v>0</v>
      </c>
      <c r="Y1189" s="245">
        <f t="shared" si="369"/>
        <v>0</v>
      </c>
      <c r="Z1189" s="248"/>
      <c r="AA1189" s="285">
        <f t="shared" si="383"/>
        <v>0</v>
      </c>
      <c r="AB1189" s="242">
        <f>IF(AA1189=0,0,SUMIFS('Sch A. Input'!$H180:$CJ180,'Sch A. Input'!$H$14:$CJ$14,"Recurring",'Sch A. Input'!$H$13:$CJ$13,"&lt;="&amp;$L$11,'Sch A. Input'!$H$13:$CJ$13,"&lt;="&amp;$AI$1020,'Sch A. Input'!$H$13:$CJ$13,"&gt;"&amp;$Y$1020))</f>
        <v>0</v>
      </c>
      <c r="AC1189" s="242">
        <f>IF(AA1189=0,0,SUMIFS('Sch A. Input'!$H180:$CJ180,'Sch A. Input'!$H$14:$CJ$14,"One-time",'Sch A. Input'!$H$13:$CJ$13,"&lt;="&amp;$L$11,'Sch A. Input'!$H$13:$CJ$13,"&lt;="&amp;$AI$1020,'Sch A. Input'!$H$13:$CJ$13,"&gt;"&amp;$Y$1020))</f>
        <v>0</v>
      </c>
      <c r="AD1189" s="283">
        <f t="shared" si="384"/>
        <v>0</v>
      </c>
      <c r="AE1189" s="242">
        <f t="shared" si="385"/>
        <v>0</v>
      </c>
      <c r="AF1189" s="242">
        <f t="shared" si="386"/>
        <v>0</v>
      </c>
      <c r="AG1189" s="276">
        <f t="shared" si="193"/>
        <v>0</v>
      </c>
      <c r="AH1189" s="281">
        <f t="shared" si="370"/>
        <v>0</v>
      </c>
      <c r="AI1189" s="245">
        <f t="shared" si="371"/>
        <v>0</v>
      </c>
      <c r="AK1189" s="285">
        <f t="shared" si="387"/>
        <v>0</v>
      </c>
      <c r="AL1189" s="242">
        <f>IF(AK1189=0,0,SUMIFS('Sch A. Input'!$H180:$CJ180,'Sch A. Input'!$H$14:$CJ$14,"Recurring",'Sch A. Input'!$H$13:$CJ$13,"&lt;="&amp;$L$11,'Sch A. Input'!$H$13:$CJ$13,"&lt;="&amp;$AS$1020,'Sch A. Input'!$H$13:$CJ$13,"&gt;"&amp;$AI$1020))</f>
        <v>0</v>
      </c>
      <c r="AM1189" s="242">
        <f>IF(AK1189=0,0,SUMIFS('Sch A. Input'!$H180:$CJ180,'Sch A. Input'!$H$14:$CJ$14,"One-time",'Sch A. Input'!$H$13:$CJ$13,"&lt;="&amp;$L$11,'Sch A. Input'!$H$13:$CJ$13,"&lt;="&amp;$AS$1020,'Sch A. Input'!$H$13:$CJ$13,"&gt;"&amp;$AI$1020))</f>
        <v>0</v>
      </c>
      <c r="AN1189" s="283">
        <f t="shared" si="388"/>
        <v>0</v>
      </c>
      <c r="AO1189" s="242">
        <f t="shared" si="389"/>
        <v>0</v>
      </c>
      <c r="AP1189" s="242">
        <f t="shared" si="390"/>
        <v>0</v>
      </c>
      <c r="AQ1189" s="276">
        <f t="shared" si="198"/>
        <v>0</v>
      </c>
      <c r="AR1189" s="281">
        <f t="shared" si="372"/>
        <v>0</v>
      </c>
      <c r="AS1189" s="245">
        <f t="shared" si="373"/>
        <v>0</v>
      </c>
      <c r="AY1189" s="160"/>
      <c r="AZ1189" s="160"/>
      <c r="BK1189" s="2"/>
      <c r="BL1189" s="2"/>
      <c r="BM1189" s="2"/>
      <c r="BN1189" s="2"/>
      <c r="BO1189" s="2"/>
      <c r="BP1189" s="2"/>
      <c r="BQ1189" s="2"/>
      <c r="BR1189" s="2"/>
      <c r="BS1189" s="2"/>
      <c r="BT1189" s="2"/>
      <c r="BU1189" s="2"/>
      <c r="BV1189" s="2"/>
      <c r="BW1189" s="2"/>
      <c r="BX1189" s="2"/>
      <c r="BY1189" s="2"/>
      <c r="BZ1189" s="2"/>
      <c r="CA1189" s="2"/>
      <c r="CI1189"/>
      <c r="CJ1189"/>
      <c r="CK1189"/>
      <c r="CL1189"/>
      <c r="CM1189"/>
      <c r="CN1189"/>
      <c r="CO1189"/>
      <c r="CP1189"/>
      <c r="CQ1189"/>
      <c r="CR1189"/>
      <c r="CS1189"/>
      <c r="CT1189"/>
      <c r="CU1189"/>
      <c r="CV1189"/>
      <c r="CW1189"/>
      <c r="CX1189"/>
    </row>
    <row r="1190" spans="2:102" x14ac:dyDescent="0.35">
      <c r="B1190" s="70" t="str">
        <f t="shared" ref="B1190:F1190" si="426">B183</f>
        <v/>
      </c>
      <c r="C1190" s="166" t="str">
        <f t="shared" si="426"/>
        <v/>
      </c>
      <c r="D1190" s="273" t="str">
        <f t="shared" si="426"/>
        <v/>
      </c>
      <c r="E1190" s="273">
        <f t="shared" si="426"/>
        <v>45016</v>
      </c>
      <c r="F1190" s="273">
        <f t="shared" si="426"/>
        <v>0</v>
      </c>
      <c r="G1190" s="98">
        <f t="shared" si="365"/>
        <v>0</v>
      </c>
      <c r="H1190" s="242">
        <f>IF(G1190=0,0,SUMIFS('Sch A. Input'!$H181:$CJ181,'Sch A. Input'!$H$14:$CJ$14,"Recurring",'Sch A. Input'!$H$13:$CJ$13,"&lt;="&amp;$O$1020,'Sch A. Input'!$H$13:$CJ$13,"&lt;="&amp;$L$11))</f>
        <v>0</v>
      </c>
      <c r="I1190" s="242">
        <f>IF(G1190=0,0,SUMIFS('Sch A. Input'!$H181:$CJ181,'Sch A. Input'!$H$14:$CJ$14,"One-time",'Sch A. Input'!$H$13:$CJ$13,"&lt;="&amp;$O$1020,'Sch A. Input'!$H$13:$CJ$13,"&lt;="&amp;$L$11))</f>
        <v>0</v>
      </c>
      <c r="J1190" s="283">
        <f t="shared" si="376"/>
        <v>0</v>
      </c>
      <c r="K1190" s="242">
        <f t="shared" si="377"/>
        <v>0</v>
      </c>
      <c r="L1190" s="242">
        <f t="shared" si="378"/>
        <v>0</v>
      </c>
      <c r="M1190" s="276">
        <f t="shared" si="183"/>
        <v>0</v>
      </c>
      <c r="N1190" s="281">
        <f t="shared" si="366"/>
        <v>0</v>
      </c>
      <c r="O1190" s="245">
        <f t="shared" si="367"/>
        <v>0</v>
      </c>
      <c r="P1190" s="248"/>
      <c r="Q1190" s="285">
        <f t="shared" si="379"/>
        <v>0</v>
      </c>
      <c r="R1190" s="242">
        <f>IF(Q1190=0,0,SUMIFS('Sch A. Input'!$H181:$CJ181,'Sch A. Input'!$H$14:$CJ$14,"Recurring",'Sch A. Input'!$H$13:$CJ$13,"&lt;="&amp;$L$11,'Sch A. Input'!$H$13:$CJ$13,"&lt;="&amp;$Y$1020,'Sch A. Input'!$H$13:$CJ$13,"&gt;"&amp;$O$1020))</f>
        <v>0</v>
      </c>
      <c r="S1190" s="242">
        <f>IF(Q1190=0,0,SUMIFS('Sch A. Input'!$H181:$CJ181,'Sch A. Input'!$H$14:$CJ$14,"One-time",'Sch A. Input'!$H$13:$CJ$13,"&lt;="&amp;$L$11,'Sch A. Input'!$H$13:$CJ$13,"&lt;="&amp;$Y$1020,'Sch A. Input'!$H$13:$CJ$13,"&gt;"&amp;$O$1020))</f>
        <v>0</v>
      </c>
      <c r="T1190" s="283">
        <f t="shared" si="380"/>
        <v>0</v>
      </c>
      <c r="U1190" s="242">
        <f t="shared" si="381"/>
        <v>0</v>
      </c>
      <c r="V1190" s="242">
        <f t="shared" si="382"/>
        <v>0</v>
      </c>
      <c r="W1190" s="276">
        <f t="shared" si="188"/>
        <v>0</v>
      </c>
      <c r="X1190" s="281">
        <f t="shared" si="368"/>
        <v>0</v>
      </c>
      <c r="Y1190" s="245">
        <f t="shared" si="369"/>
        <v>0</v>
      </c>
      <c r="Z1190" s="248"/>
      <c r="AA1190" s="285">
        <f t="shared" si="383"/>
        <v>0</v>
      </c>
      <c r="AB1190" s="242">
        <f>IF(AA1190=0,0,SUMIFS('Sch A. Input'!$H181:$CJ181,'Sch A. Input'!$H$14:$CJ$14,"Recurring",'Sch A. Input'!$H$13:$CJ$13,"&lt;="&amp;$L$11,'Sch A. Input'!$H$13:$CJ$13,"&lt;="&amp;$AI$1020,'Sch A. Input'!$H$13:$CJ$13,"&gt;"&amp;$Y$1020))</f>
        <v>0</v>
      </c>
      <c r="AC1190" s="242">
        <f>IF(AA1190=0,0,SUMIFS('Sch A. Input'!$H181:$CJ181,'Sch A. Input'!$H$14:$CJ$14,"One-time",'Sch A. Input'!$H$13:$CJ$13,"&lt;="&amp;$L$11,'Sch A. Input'!$H$13:$CJ$13,"&lt;="&amp;$AI$1020,'Sch A. Input'!$H$13:$CJ$13,"&gt;"&amp;$Y$1020))</f>
        <v>0</v>
      </c>
      <c r="AD1190" s="283">
        <f t="shared" si="384"/>
        <v>0</v>
      </c>
      <c r="AE1190" s="242">
        <f t="shared" si="385"/>
        <v>0</v>
      </c>
      <c r="AF1190" s="242">
        <f t="shared" si="386"/>
        <v>0</v>
      </c>
      <c r="AG1190" s="276">
        <f t="shared" si="193"/>
        <v>0</v>
      </c>
      <c r="AH1190" s="281">
        <f t="shared" si="370"/>
        <v>0</v>
      </c>
      <c r="AI1190" s="245">
        <f t="shared" si="371"/>
        <v>0</v>
      </c>
      <c r="AK1190" s="285">
        <f t="shared" si="387"/>
        <v>0</v>
      </c>
      <c r="AL1190" s="242">
        <f>IF(AK1190=0,0,SUMIFS('Sch A. Input'!$H181:$CJ181,'Sch A. Input'!$H$14:$CJ$14,"Recurring",'Sch A. Input'!$H$13:$CJ$13,"&lt;="&amp;$L$11,'Sch A. Input'!$H$13:$CJ$13,"&lt;="&amp;$AS$1020,'Sch A. Input'!$H$13:$CJ$13,"&gt;"&amp;$AI$1020))</f>
        <v>0</v>
      </c>
      <c r="AM1190" s="242">
        <f>IF(AK1190=0,0,SUMIFS('Sch A. Input'!$H181:$CJ181,'Sch A. Input'!$H$14:$CJ$14,"One-time",'Sch A. Input'!$H$13:$CJ$13,"&lt;="&amp;$L$11,'Sch A. Input'!$H$13:$CJ$13,"&lt;="&amp;$AS$1020,'Sch A. Input'!$H$13:$CJ$13,"&gt;"&amp;$AI$1020))</f>
        <v>0</v>
      </c>
      <c r="AN1190" s="283">
        <f t="shared" si="388"/>
        <v>0</v>
      </c>
      <c r="AO1190" s="242">
        <f t="shared" si="389"/>
        <v>0</v>
      </c>
      <c r="AP1190" s="242">
        <f t="shared" si="390"/>
        <v>0</v>
      </c>
      <c r="AQ1190" s="276">
        <f t="shared" si="198"/>
        <v>0</v>
      </c>
      <c r="AR1190" s="281">
        <f t="shared" si="372"/>
        <v>0</v>
      </c>
      <c r="AS1190" s="245">
        <f t="shared" si="373"/>
        <v>0</v>
      </c>
      <c r="AY1190" s="160"/>
      <c r="AZ1190" s="160"/>
      <c r="BK1190" s="2"/>
      <c r="BL1190" s="2"/>
      <c r="BM1190" s="2"/>
      <c r="BN1190" s="2"/>
      <c r="BO1190" s="2"/>
      <c r="BP1190" s="2"/>
      <c r="BQ1190" s="2"/>
      <c r="BR1190" s="2"/>
      <c r="BS1190" s="2"/>
      <c r="BT1190" s="2"/>
      <c r="BU1190" s="2"/>
      <c r="BV1190" s="2"/>
      <c r="BW1190" s="2"/>
      <c r="BX1190" s="2"/>
      <c r="BY1190" s="2"/>
      <c r="BZ1190" s="2"/>
      <c r="CA1190" s="2"/>
      <c r="CI1190"/>
      <c r="CJ1190"/>
      <c r="CK1190"/>
      <c r="CL1190"/>
      <c r="CM1190"/>
      <c r="CN1190"/>
      <c r="CO1190"/>
      <c r="CP1190"/>
      <c r="CQ1190"/>
      <c r="CR1190"/>
      <c r="CS1190"/>
      <c r="CT1190"/>
      <c r="CU1190"/>
      <c r="CV1190"/>
      <c r="CW1190"/>
      <c r="CX1190"/>
    </row>
    <row r="1191" spans="2:102" x14ac:dyDescent="0.35">
      <c r="B1191" s="70" t="str">
        <f t="shared" ref="B1191:F1191" si="427">B184</f>
        <v/>
      </c>
      <c r="C1191" s="166" t="str">
        <f t="shared" si="427"/>
        <v/>
      </c>
      <c r="D1191" s="273" t="str">
        <f t="shared" si="427"/>
        <v/>
      </c>
      <c r="E1191" s="273">
        <f t="shared" si="427"/>
        <v>45016</v>
      </c>
      <c r="F1191" s="273">
        <f t="shared" si="427"/>
        <v>0</v>
      </c>
      <c r="G1191" s="98">
        <f t="shared" si="365"/>
        <v>0</v>
      </c>
      <c r="H1191" s="242">
        <f>IF(G1191=0,0,SUMIFS('Sch A. Input'!$H182:$CJ182,'Sch A. Input'!$H$14:$CJ$14,"Recurring",'Sch A. Input'!$H$13:$CJ$13,"&lt;="&amp;$O$1020,'Sch A. Input'!$H$13:$CJ$13,"&lt;="&amp;$L$11))</f>
        <v>0</v>
      </c>
      <c r="I1191" s="242">
        <f>IF(G1191=0,0,SUMIFS('Sch A. Input'!$H182:$CJ182,'Sch A. Input'!$H$14:$CJ$14,"One-time",'Sch A. Input'!$H$13:$CJ$13,"&lt;="&amp;$O$1020,'Sch A. Input'!$H$13:$CJ$13,"&lt;="&amp;$L$11))</f>
        <v>0</v>
      </c>
      <c r="J1191" s="283">
        <f t="shared" si="376"/>
        <v>0</v>
      </c>
      <c r="K1191" s="242">
        <f t="shared" si="377"/>
        <v>0</v>
      </c>
      <c r="L1191" s="242">
        <f t="shared" si="378"/>
        <v>0</v>
      </c>
      <c r="M1191" s="276">
        <f t="shared" si="183"/>
        <v>0</v>
      </c>
      <c r="N1191" s="281">
        <f t="shared" si="366"/>
        <v>0</v>
      </c>
      <c r="O1191" s="245">
        <f t="shared" si="367"/>
        <v>0</v>
      </c>
      <c r="P1191" s="248"/>
      <c r="Q1191" s="285">
        <f t="shared" si="379"/>
        <v>0</v>
      </c>
      <c r="R1191" s="242">
        <f>IF(Q1191=0,0,SUMIFS('Sch A. Input'!$H182:$CJ182,'Sch A. Input'!$H$14:$CJ$14,"Recurring",'Sch A. Input'!$H$13:$CJ$13,"&lt;="&amp;$L$11,'Sch A. Input'!$H$13:$CJ$13,"&lt;="&amp;$Y$1020,'Sch A. Input'!$H$13:$CJ$13,"&gt;"&amp;$O$1020))</f>
        <v>0</v>
      </c>
      <c r="S1191" s="242">
        <f>IF(Q1191=0,0,SUMIFS('Sch A. Input'!$H182:$CJ182,'Sch A. Input'!$H$14:$CJ$14,"One-time",'Sch A. Input'!$H$13:$CJ$13,"&lt;="&amp;$L$11,'Sch A. Input'!$H$13:$CJ$13,"&lt;="&amp;$Y$1020,'Sch A. Input'!$H$13:$CJ$13,"&gt;"&amp;$O$1020))</f>
        <v>0</v>
      </c>
      <c r="T1191" s="283">
        <f t="shared" si="380"/>
        <v>0</v>
      </c>
      <c r="U1191" s="242">
        <f t="shared" si="381"/>
        <v>0</v>
      </c>
      <c r="V1191" s="242">
        <f t="shared" si="382"/>
        <v>0</v>
      </c>
      <c r="W1191" s="276">
        <f t="shared" si="188"/>
        <v>0</v>
      </c>
      <c r="X1191" s="281">
        <f t="shared" si="368"/>
        <v>0</v>
      </c>
      <c r="Y1191" s="245">
        <f t="shared" si="369"/>
        <v>0</v>
      </c>
      <c r="Z1191" s="248"/>
      <c r="AA1191" s="285">
        <f t="shared" si="383"/>
        <v>0</v>
      </c>
      <c r="AB1191" s="242">
        <f>IF(AA1191=0,0,SUMIFS('Sch A. Input'!$H182:$CJ182,'Sch A. Input'!$H$14:$CJ$14,"Recurring",'Sch A. Input'!$H$13:$CJ$13,"&lt;="&amp;$L$11,'Sch A. Input'!$H$13:$CJ$13,"&lt;="&amp;$AI$1020,'Sch A. Input'!$H$13:$CJ$13,"&gt;"&amp;$Y$1020))</f>
        <v>0</v>
      </c>
      <c r="AC1191" s="242">
        <f>IF(AA1191=0,0,SUMIFS('Sch A. Input'!$H182:$CJ182,'Sch A. Input'!$H$14:$CJ$14,"One-time",'Sch A. Input'!$H$13:$CJ$13,"&lt;="&amp;$L$11,'Sch A. Input'!$H$13:$CJ$13,"&lt;="&amp;$AI$1020,'Sch A. Input'!$H$13:$CJ$13,"&gt;"&amp;$Y$1020))</f>
        <v>0</v>
      </c>
      <c r="AD1191" s="283">
        <f t="shared" si="384"/>
        <v>0</v>
      </c>
      <c r="AE1191" s="242">
        <f t="shared" si="385"/>
        <v>0</v>
      </c>
      <c r="AF1191" s="242">
        <f t="shared" si="386"/>
        <v>0</v>
      </c>
      <c r="AG1191" s="276">
        <f t="shared" si="193"/>
        <v>0</v>
      </c>
      <c r="AH1191" s="281">
        <f t="shared" si="370"/>
        <v>0</v>
      </c>
      <c r="AI1191" s="245">
        <f t="shared" si="371"/>
        <v>0</v>
      </c>
      <c r="AK1191" s="285">
        <f t="shared" si="387"/>
        <v>0</v>
      </c>
      <c r="AL1191" s="242">
        <f>IF(AK1191=0,0,SUMIFS('Sch A. Input'!$H182:$CJ182,'Sch A. Input'!$H$14:$CJ$14,"Recurring",'Sch A. Input'!$H$13:$CJ$13,"&lt;="&amp;$L$11,'Sch A. Input'!$H$13:$CJ$13,"&lt;="&amp;$AS$1020,'Sch A. Input'!$H$13:$CJ$13,"&gt;"&amp;$AI$1020))</f>
        <v>0</v>
      </c>
      <c r="AM1191" s="242">
        <f>IF(AK1191=0,0,SUMIFS('Sch A. Input'!$H182:$CJ182,'Sch A. Input'!$H$14:$CJ$14,"One-time",'Sch A. Input'!$H$13:$CJ$13,"&lt;="&amp;$L$11,'Sch A. Input'!$H$13:$CJ$13,"&lt;="&amp;$AS$1020,'Sch A. Input'!$H$13:$CJ$13,"&gt;"&amp;$AI$1020))</f>
        <v>0</v>
      </c>
      <c r="AN1191" s="283">
        <f t="shared" si="388"/>
        <v>0</v>
      </c>
      <c r="AO1191" s="242">
        <f t="shared" si="389"/>
        <v>0</v>
      </c>
      <c r="AP1191" s="242">
        <f t="shared" si="390"/>
        <v>0</v>
      </c>
      <c r="AQ1191" s="276">
        <f t="shared" si="198"/>
        <v>0</v>
      </c>
      <c r="AR1191" s="281">
        <f t="shared" si="372"/>
        <v>0</v>
      </c>
      <c r="AS1191" s="245">
        <f t="shared" si="373"/>
        <v>0</v>
      </c>
      <c r="AY1191" s="160"/>
      <c r="AZ1191" s="160"/>
      <c r="BK1191" s="2"/>
      <c r="BL1191" s="2"/>
      <c r="BM1191" s="2"/>
      <c r="BN1191" s="2"/>
      <c r="BO1191" s="2"/>
      <c r="BP1191" s="2"/>
      <c r="BQ1191" s="2"/>
      <c r="BR1191" s="2"/>
      <c r="BS1191" s="2"/>
      <c r="BT1191" s="2"/>
      <c r="BU1191" s="2"/>
      <c r="BV1191" s="2"/>
      <c r="BW1191" s="2"/>
      <c r="BX1191" s="2"/>
      <c r="BY1191" s="2"/>
      <c r="BZ1191" s="2"/>
      <c r="CA1191" s="2"/>
      <c r="CI1191"/>
      <c r="CJ1191"/>
      <c r="CK1191"/>
      <c r="CL1191"/>
      <c r="CM1191"/>
      <c r="CN1191"/>
      <c r="CO1191"/>
      <c r="CP1191"/>
      <c r="CQ1191"/>
      <c r="CR1191"/>
      <c r="CS1191"/>
      <c r="CT1191"/>
      <c r="CU1191"/>
      <c r="CV1191"/>
      <c r="CW1191"/>
      <c r="CX1191"/>
    </row>
    <row r="1192" spans="2:102" x14ac:dyDescent="0.35">
      <c r="B1192" s="70" t="str">
        <f t="shared" ref="B1192:F1192" si="428">B185</f>
        <v/>
      </c>
      <c r="C1192" s="166" t="str">
        <f t="shared" si="428"/>
        <v/>
      </c>
      <c r="D1192" s="273" t="str">
        <f t="shared" si="428"/>
        <v/>
      </c>
      <c r="E1192" s="273">
        <f t="shared" si="428"/>
        <v>45016</v>
      </c>
      <c r="F1192" s="273">
        <f t="shared" si="428"/>
        <v>0</v>
      </c>
      <c r="G1192" s="98">
        <f t="shared" si="365"/>
        <v>0</v>
      </c>
      <c r="H1192" s="242">
        <f>IF(G1192=0,0,SUMIFS('Sch A. Input'!$H183:$CJ183,'Sch A. Input'!$H$14:$CJ$14,"Recurring",'Sch A. Input'!$H$13:$CJ$13,"&lt;="&amp;$O$1020,'Sch A. Input'!$H$13:$CJ$13,"&lt;="&amp;$L$11))</f>
        <v>0</v>
      </c>
      <c r="I1192" s="242">
        <f>IF(G1192=0,0,SUMIFS('Sch A. Input'!$H183:$CJ183,'Sch A. Input'!$H$14:$CJ$14,"One-time",'Sch A. Input'!$H$13:$CJ$13,"&lt;="&amp;$O$1020,'Sch A. Input'!$H$13:$CJ$13,"&lt;="&amp;$L$11))</f>
        <v>0</v>
      </c>
      <c r="J1192" s="283">
        <f t="shared" si="376"/>
        <v>0</v>
      </c>
      <c r="K1192" s="242">
        <f t="shared" si="377"/>
        <v>0</v>
      </c>
      <c r="L1192" s="242">
        <f t="shared" si="378"/>
        <v>0</v>
      </c>
      <c r="M1192" s="276">
        <f t="shared" si="183"/>
        <v>0</v>
      </c>
      <c r="N1192" s="281">
        <f t="shared" si="366"/>
        <v>0</v>
      </c>
      <c r="O1192" s="245">
        <f t="shared" si="367"/>
        <v>0</v>
      </c>
      <c r="P1192" s="248"/>
      <c r="Q1192" s="285">
        <f t="shared" si="379"/>
        <v>0</v>
      </c>
      <c r="R1192" s="242">
        <f>IF(Q1192=0,0,SUMIFS('Sch A. Input'!$H183:$CJ183,'Sch A. Input'!$H$14:$CJ$14,"Recurring",'Sch A. Input'!$H$13:$CJ$13,"&lt;="&amp;$L$11,'Sch A. Input'!$H$13:$CJ$13,"&lt;="&amp;$Y$1020,'Sch A. Input'!$H$13:$CJ$13,"&gt;"&amp;$O$1020))</f>
        <v>0</v>
      </c>
      <c r="S1192" s="242">
        <f>IF(Q1192=0,0,SUMIFS('Sch A. Input'!$H183:$CJ183,'Sch A. Input'!$H$14:$CJ$14,"One-time",'Sch A. Input'!$H$13:$CJ$13,"&lt;="&amp;$L$11,'Sch A. Input'!$H$13:$CJ$13,"&lt;="&amp;$Y$1020,'Sch A. Input'!$H$13:$CJ$13,"&gt;"&amp;$O$1020))</f>
        <v>0</v>
      </c>
      <c r="T1192" s="283">
        <f t="shared" si="380"/>
        <v>0</v>
      </c>
      <c r="U1192" s="242">
        <f t="shared" si="381"/>
        <v>0</v>
      </c>
      <c r="V1192" s="242">
        <f t="shared" si="382"/>
        <v>0</v>
      </c>
      <c r="W1192" s="276">
        <f t="shared" si="188"/>
        <v>0</v>
      </c>
      <c r="X1192" s="281">
        <f t="shared" si="368"/>
        <v>0</v>
      </c>
      <c r="Y1192" s="245">
        <f t="shared" si="369"/>
        <v>0</v>
      </c>
      <c r="Z1192" s="248"/>
      <c r="AA1192" s="285">
        <f t="shared" si="383"/>
        <v>0</v>
      </c>
      <c r="AB1192" s="242">
        <f>IF(AA1192=0,0,SUMIFS('Sch A. Input'!$H183:$CJ183,'Sch A. Input'!$H$14:$CJ$14,"Recurring",'Sch A. Input'!$H$13:$CJ$13,"&lt;="&amp;$L$11,'Sch A. Input'!$H$13:$CJ$13,"&lt;="&amp;$AI$1020,'Sch A. Input'!$H$13:$CJ$13,"&gt;"&amp;$Y$1020))</f>
        <v>0</v>
      </c>
      <c r="AC1192" s="242">
        <f>IF(AA1192=0,0,SUMIFS('Sch A. Input'!$H183:$CJ183,'Sch A. Input'!$H$14:$CJ$14,"One-time",'Sch A. Input'!$H$13:$CJ$13,"&lt;="&amp;$L$11,'Sch A. Input'!$H$13:$CJ$13,"&lt;="&amp;$AI$1020,'Sch A. Input'!$H$13:$CJ$13,"&gt;"&amp;$Y$1020))</f>
        <v>0</v>
      </c>
      <c r="AD1192" s="283">
        <f t="shared" si="384"/>
        <v>0</v>
      </c>
      <c r="AE1192" s="242">
        <f t="shared" si="385"/>
        <v>0</v>
      </c>
      <c r="AF1192" s="242">
        <f t="shared" si="386"/>
        <v>0</v>
      </c>
      <c r="AG1192" s="276">
        <f t="shared" si="193"/>
        <v>0</v>
      </c>
      <c r="AH1192" s="281">
        <f t="shared" si="370"/>
        <v>0</v>
      </c>
      <c r="AI1192" s="245">
        <f t="shared" si="371"/>
        <v>0</v>
      </c>
      <c r="AK1192" s="285">
        <f t="shared" si="387"/>
        <v>0</v>
      </c>
      <c r="AL1192" s="242">
        <f>IF(AK1192=0,0,SUMIFS('Sch A. Input'!$H183:$CJ183,'Sch A. Input'!$H$14:$CJ$14,"Recurring",'Sch A. Input'!$H$13:$CJ$13,"&lt;="&amp;$L$11,'Sch A. Input'!$H$13:$CJ$13,"&lt;="&amp;$AS$1020,'Sch A. Input'!$H$13:$CJ$13,"&gt;"&amp;$AI$1020))</f>
        <v>0</v>
      </c>
      <c r="AM1192" s="242">
        <f>IF(AK1192=0,0,SUMIFS('Sch A. Input'!$H183:$CJ183,'Sch A. Input'!$H$14:$CJ$14,"One-time",'Sch A. Input'!$H$13:$CJ$13,"&lt;="&amp;$L$11,'Sch A. Input'!$H$13:$CJ$13,"&lt;="&amp;$AS$1020,'Sch A. Input'!$H$13:$CJ$13,"&gt;"&amp;$AI$1020))</f>
        <v>0</v>
      </c>
      <c r="AN1192" s="283">
        <f t="shared" si="388"/>
        <v>0</v>
      </c>
      <c r="AO1192" s="242">
        <f t="shared" si="389"/>
        <v>0</v>
      </c>
      <c r="AP1192" s="242">
        <f t="shared" si="390"/>
        <v>0</v>
      </c>
      <c r="AQ1192" s="276">
        <f t="shared" si="198"/>
        <v>0</v>
      </c>
      <c r="AR1192" s="281">
        <f t="shared" si="372"/>
        <v>0</v>
      </c>
      <c r="AS1192" s="245">
        <f t="shared" si="373"/>
        <v>0</v>
      </c>
      <c r="AY1192" s="160"/>
      <c r="AZ1192" s="160"/>
      <c r="BK1192" s="2"/>
      <c r="BL1192" s="2"/>
      <c r="BM1192" s="2"/>
      <c r="BN1192" s="2"/>
      <c r="BO1192" s="2"/>
      <c r="BP1192" s="2"/>
      <c r="BQ1192" s="2"/>
      <c r="BR1192" s="2"/>
      <c r="BS1192" s="2"/>
      <c r="BT1192" s="2"/>
      <c r="BU1192" s="2"/>
      <c r="BV1192" s="2"/>
      <c r="BW1192" s="2"/>
      <c r="BX1192" s="2"/>
      <c r="BY1192" s="2"/>
      <c r="BZ1192" s="2"/>
      <c r="CA1192" s="2"/>
      <c r="CI1192"/>
      <c r="CJ1192"/>
      <c r="CK1192"/>
      <c r="CL1192"/>
      <c r="CM1192"/>
      <c r="CN1192"/>
      <c r="CO1192"/>
      <c r="CP1192"/>
      <c r="CQ1192"/>
      <c r="CR1192"/>
      <c r="CS1192"/>
      <c r="CT1192"/>
      <c r="CU1192"/>
      <c r="CV1192"/>
      <c r="CW1192"/>
      <c r="CX1192"/>
    </row>
    <row r="1193" spans="2:102" x14ac:dyDescent="0.35">
      <c r="B1193" s="70" t="str">
        <f t="shared" ref="B1193:F1193" si="429">B186</f>
        <v/>
      </c>
      <c r="C1193" s="166" t="str">
        <f t="shared" si="429"/>
        <v/>
      </c>
      <c r="D1193" s="273" t="str">
        <f t="shared" si="429"/>
        <v/>
      </c>
      <c r="E1193" s="273">
        <f t="shared" si="429"/>
        <v>45016</v>
      </c>
      <c r="F1193" s="273">
        <f t="shared" si="429"/>
        <v>0</v>
      </c>
      <c r="G1193" s="98">
        <f t="shared" si="365"/>
        <v>0</v>
      </c>
      <c r="H1193" s="242">
        <f>IF(G1193=0,0,SUMIFS('Sch A. Input'!$H184:$CJ184,'Sch A. Input'!$H$14:$CJ$14,"Recurring",'Sch A. Input'!$H$13:$CJ$13,"&lt;="&amp;$O$1020,'Sch A. Input'!$H$13:$CJ$13,"&lt;="&amp;$L$11))</f>
        <v>0</v>
      </c>
      <c r="I1193" s="242">
        <f>IF(G1193=0,0,SUMIFS('Sch A. Input'!$H184:$CJ184,'Sch A. Input'!$H$14:$CJ$14,"One-time",'Sch A. Input'!$H$13:$CJ$13,"&lt;="&amp;$O$1020,'Sch A. Input'!$H$13:$CJ$13,"&lt;="&amp;$L$11))</f>
        <v>0</v>
      </c>
      <c r="J1193" s="283">
        <f t="shared" si="376"/>
        <v>0</v>
      </c>
      <c r="K1193" s="242">
        <f t="shared" si="377"/>
        <v>0</v>
      </c>
      <c r="L1193" s="242">
        <f t="shared" si="378"/>
        <v>0</v>
      </c>
      <c r="M1193" s="276">
        <f t="shared" si="183"/>
        <v>0</v>
      </c>
      <c r="N1193" s="281">
        <f t="shared" si="366"/>
        <v>0</v>
      </c>
      <c r="O1193" s="245">
        <f t="shared" si="367"/>
        <v>0</v>
      </c>
      <c r="P1193" s="248"/>
      <c r="Q1193" s="285">
        <f t="shared" si="379"/>
        <v>0</v>
      </c>
      <c r="R1193" s="242">
        <f>IF(Q1193=0,0,SUMIFS('Sch A. Input'!$H184:$CJ184,'Sch A. Input'!$H$14:$CJ$14,"Recurring",'Sch A. Input'!$H$13:$CJ$13,"&lt;="&amp;$L$11,'Sch A. Input'!$H$13:$CJ$13,"&lt;="&amp;$Y$1020,'Sch A. Input'!$H$13:$CJ$13,"&gt;"&amp;$O$1020))</f>
        <v>0</v>
      </c>
      <c r="S1193" s="242">
        <f>IF(Q1193=0,0,SUMIFS('Sch A. Input'!$H184:$CJ184,'Sch A. Input'!$H$14:$CJ$14,"One-time",'Sch A. Input'!$H$13:$CJ$13,"&lt;="&amp;$L$11,'Sch A. Input'!$H$13:$CJ$13,"&lt;="&amp;$Y$1020,'Sch A. Input'!$H$13:$CJ$13,"&gt;"&amp;$O$1020))</f>
        <v>0</v>
      </c>
      <c r="T1193" s="283">
        <f t="shared" si="380"/>
        <v>0</v>
      </c>
      <c r="U1193" s="242">
        <f t="shared" si="381"/>
        <v>0</v>
      </c>
      <c r="V1193" s="242">
        <f t="shared" si="382"/>
        <v>0</v>
      </c>
      <c r="W1193" s="276">
        <f t="shared" si="188"/>
        <v>0</v>
      </c>
      <c r="X1193" s="281">
        <f t="shared" si="368"/>
        <v>0</v>
      </c>
      <c r="Y1193" s="245">
        <f t="shared" si="369"/>
        <v>0</v>
      </c>
      <c r="Z1193" s="248"/>
      <c r="AA1193" s="285">
        <f t="shared" si="383"/>
        <v>0</v>
      </c>
      <c r="AB1193" s="242">
        <f>IF(AA1193=0,0,SUMIFS('Sch A. Input'!$H184:$CJ184,'Sch A. Input'!$H$14:$CJ$14,"Recurring",'Sch A. Input'!$H$13:$CJ$13,"&lt;="&amp;$L$11,'Sch A. Input'!$H$13:$CJ$13,"&lt;="&amp;$AI$1020,'Sch A. Input'!$H$13:$CJ$13,"&gt;"&amp;$Y$1020))</f>
        <v>0</v>
      </c>
      <c r="AC1193" s="242">
        <f>IF(AA1193=0,0,SUMIFS('Sch A. Input'!$H184:$CJ184,'Sch A. Input'!$H$14:$CJ$14,"One-time",'Sch A. Input'!$H$13:$CJ$13,"&lt;="&amp;$L$11,'Sch A. Input'!$H$13:$CJ$13,"&lt;="&amp;$AI$1020,'Sch A. Input'!$H$13:$CJ$13,"&gt;"&amp;$Y$1020))</f>
        <v>0</v>
      </c>
      <c r="AD1193" s="283">
        <f t="shared" si="384"/>
        <v>0</v>
      </c>
      <c r="AE1193" s="242">
        <f t="shared" si="385"/>
        <v>0</v>
      </c>
      <c r="AF1193" s="242">
        <f t="shared" si="386"/>
        <v>0</v>
      </c>
      <c r="AG1193" s="276">
        <f t="shared" si="193"/>
        <v>0</v>
      </c>
      <c r="AH1193" s="281">
        <f t="shared" si="370"/>
        <v>0</v>
      </c>
      <c r="AI1193" s="245">
        <f t="shared" si="371"/>
        <v>0</v>
      </c>
      <c r="AK1193" s="285">
        <f t="shared" si="387"/>
        <v>0</v>
      </c>
      <c r="AL1193" s="242">
        <f>IF(AK1193=0,0,SUMIFS('Sch A. Input'!$H184:$CJ184,'Sch A. Input'!$H$14:$CJ$14,"Recurring",'Sch A. Input'!$H$13:$CJ$13,"&lt;="&amp;$L$11,'Sch A. Input'!$H$13:$CJ$13,"&lt;="&amp;$AS$1020,'Sch A. Input'!$H$13:$CJ$13,"&gt;"&amp;$AI$1020))</f>
        <v>0</v>
      </c>
      <c r="AM1193" s="242">
        <f>IF(AK1193=0,0,SUMIFS('Sch A. Input'!$H184:$CJ184,'Sch A. Input'!$H$14:$CJ$14,"One-time",'Sch A. Input'!$H$13:$CJ$13,"&lt;="&amp;$L$11,'Sch A. Input'!$H$13:$CJ$13,"&lt;="&amp;$AS$1020,'Sch A. Input'!$H$13:$CJ$13,"&gt;"&amp;$AI$1020))</f>
        <v>0</v>
      </c>
      <c r="AN1193" s="283">
        <f t="shared" si="388"/>
        <v>0</v>
      </c>
      <c r="AO1193" s="242">
        <f t="shared" si="389"/>
        <v>0</v>
      </c>
      <c r="AP1193" s="242">
        <f t="shared" si="390"/>
        <v>0</v>
      </c>
      <c r="AQ1193" s="276">
        <f t="shared" si="198"/>
        <v>0</v>
      </c>
      <c r="AR1193" s="281">
        <f t="shared" si="372"/>
        <v>0</v>
      </c>
      <c r="AS1193" s="245">
        <f t="shared" si="373"/>
        <v>0</v>
      </c>
      <c r="AY1193" s="160"/>
      <c r="AZ1193" s="160"/>
      <c r="BK1193" s="2"/>
      <c r="BL1193" s="2"/>
      <c r="BM1193" s="2"/>
      <c r="BN1193" s="2"/>
      <c r="BO1193" s="2"/>
      <c r="BP1193" s="2"/>
      <c r="BQ1193" s="2"/>
      <c r="BR1193" s="2"/>
      <c r="BS1193" s="2"/>
      <c r="BT1193" s="2"/>
      <c r="BU1193" s="2"/>
      <c r="BV1193" s="2"/>
      <c r="BW1193" s="2"/>
      <c r="BX1193" s="2"/>
      <c r="BY1193" s="2"/>
      <c r="BZ1193" s="2"/>
      <c r="CA1193" s="2"/>
      <c r="CI1193"/>
      <c r="CJ1193"/>
      <c r="CK1193"/>
      <c r="CL1193"/>
      <c r="CM1193"/>
      <c r="CN1193"/>
      <c r="CO1193"/>
      <c r="CP1193"/>
      <c r="CQ1193"/>
      <c r="CR1193"/>
      <c r="CS1193"/>
      <c r="CT1193"/>
      <c r="CU1193"/>
      <c r="CV1193"/>
      <c r="CW1193"/>
      <c r="CX1193"/>
    </row>
    <row r="1194" spans="2:102" x14ac:dyDescent="0.35">
      <c r="B1194" s="70" t="str">
        <f t="shared" ref="B1194:F1194" si="430">B187</f>
        <v/>
      </c>
      <c r="C1194" s="166" t="str">
        <f t="shared" si="430"/>
        <v/>
      </c>
      <c r="D1194" s="273" t="str">
        <f t="shared" si="430"/>
        <v/>
      </c>
      <c r="E1194" s="273">
        <f t="shared" si="430"/>
        <v>45016</v>
      </c>
      <c r="F1194" s="273">
        <f t="shared" si="430"/>
        <v>0</v>
      </c>
      <c r="G1194" s="98">
        <f t="shared" si="365"/>
        <v>0</v>
      </c>
      <c r="H1194" s="242">
        <f>IF(G1194=0,0,SUMIFS('Sch A. Input'!$H185:$CJ185,'Sch A. Input'!$H$14:$CJ$14,"Recurring",'Sch A. Input'!$H$13:$CJ$13,"&lt;="&amp;$O$1020,'Sch A. Input'!$H$13:$CJ$13,"&lt;="&amp;$L$11))</f>
        <v>0</v>
      </c>
      <c r="I1194" s="242">
        <f>IF(G1194=0,0,SUMIFS('Sch A. Input'!$H185:$CJ185,'Sch A. Input'!$H$14:$CJ$14,"One-time",'Sch A. Input'!$H$13:$CJ$13,"&lt;="&amp;$O$1020,'Sch A. Input'!$H$13:$CJ$13,"&lt;="&amp;$L$11))</f>
        <v>0</v>
      </c>
      <c r="J1194" s="283">
        <f t="shared" si="376"/>
        <v>0</v>
      </c>
      <c r="K1194" s="242">
        <f t="shared" si="377"/>
        <v>0</v>
      </c>
      <c r="L1194" s="242">
        <f t="shared" si="378"/>
        <v>0</v>
      </c>
      <c r="M1194" s="276">
        <f t="shared" si="183"/>
        <v>0</v>
      </c>
      <c r="N1194" s="281">
        <f t="shared" si="366"/>
        <v>0</v>
      </c>
      <c r="O1194" s="245">
        <f t="shared" si="367"/>
        <v>0</v>
      </c>
      <c r="P1194" s="248"/>
      <c r="Q1194" s="285">
        <f t="shared" si="379"/>
        <v>0</v>
      </c>
      <c r="R1194" s="242">
        <f>IF(Q1194=0,0,SUMIFS('Sch A. Input'!$H185:$CJ185,'Sch A. Input'!$H$14:$CJ$14,"Recurring",'Sch A. Input'!$H$13:$CJ$13,"&lt;="&amp;$L$11,'Sch A. Input'!$H$13:$CJ$13,"&lt;="&amp;$Y$1020,'Sch A. Input'!$H$13:$CJ$13,"&gt;"&amp;$O$1020))</f>
        <v>0</v>
      </c>
      <c r="S1194" s="242">
        <f>IF(Q1194=0,0,SUMIFS('Sch A. Input'!$H185:$CJ185,'Sch A. Input'!$H$14:$CJ$14,"One-time",'Sch A. Input'!$H$13:$CJ$13,"&lt;="&amp;$L$11,'Sch A. Input'!$H$13:$CJ$13,"&lt;="&amp;$Y$1020,'Sch A. Input'!$H$13:$CJ$13,"&gt;"&amp;$O$1020))</f>
        <v>0</v>
      </c>
      <c r="T1194" s="283">
        <f t="shared" si="380"/>
        <v>0</v>
      </c>
      <c r="U1194" s="242">
        <f t="shared" si="381"/>
        <v>0</v>
      </c>
      <c r="V1194" s="242">
        <f t="shared" si="382"/>
        <v>0</v>
      </c>
      <c r="W1194" s="276">
        <f t="shared" si="188"/>
        <v>0</v>
      </c>
      <c r="X1194" s="281">
        <f t="shared" si="368"/>
        <v>0</v>
      </c>
      <c r="Y1194" s="245">
        <f t="shared" si="369"/>
        <v>0</v>
      </c>
      <c r="Z1194" s="248"/>
      <c r="AA1194" s="285">
        <f t="shared" si="383"/>
        <v>0</v>
      </c>
      <c r="AB1194" s="242">
        <f>IF(AA1194=0,0,SUMIFS('Sch A. Input'!$H185:$CJ185,'Sch A. Input'!$H$14:$CJ$14,"Recurring",'Sch A. Input'!$H$13:$CJ$13,"&lt;="&amp;$L$11,'Sch A. Input'!$H$13:$CJ$13,"&lt;="&amp;$AI$1020,'Sch A. Input'!$H$13:$CJ$13,"&gt;"&amp;$Y$1020))</f>
        <v>0</v>
      </c>
      <c r="AC1194" s="242">
        <f>IF(AA1194=0,0,SUMIFS('Sch A. Input'!$H185:$CJ185,'Sch A. Input'!$H$14:$CJ$14,"One-time",'Sch A. Input'!$H$13:$CJ$13,"&lt;="&amp;$L$11,'Sch A. Input'!$H$13:$CJ$13,"&lt;="&amp;$AI$1020,'Sch A. Input'!$H$13:$CJ$13,"&gt;"&amp;$Y$1020))</f>
        <v>0</v>
      </c>
      <c r="AD1194" s="283">
        <f t="shared" si="384"/>
        <v>0</v>
      </c>
      <c r="AE1194" s="242">
        <f t="shared" si="385"/>
        <v>0</v>
      </c>
      <c r="AF1194" s="242">
        <f t="shared" si="386"/>
        <v>0</v>
      </c>
      <c r="AG1194" s="276">
        <f t="shared" si="193"/>
        <v>0</v>
      </c>
      <c r="AH1194" s="281">
        <f t="shared" si="370"/>
        <v>0</v>
      </c>
      <c r="AI1194" s="245">
        <f t="shared" si="371"/>
        <v>0</v>
      </c>
      <c r="AK1194" s="285">
        <f t="shared" si="387"/>
        <v>0</v>
      </c>
      <c r="AL1194" s="242">
        <f>IF(AK1194=0,0,SUMIFS('Sch A. Input'!$H185:$CJ185,'Sch A. Input'!$H$14:$CJ$14,"Recurring",'Sch A. Input'!$H$13:$CJ$13,"&lt;="&amp;$L$11,'Sch A. Input'!$H$13:$CJ$13,"&lt;="&amp;$AS$1020,'Sch A. Input'!$H$13:$CJ$13,"&gt;"&amp;$AI$1020))</f>
        <v>0</v>
      </c>
      <c r="AM1194" s="242">
        <f>IF(AK1194=0,0,SUMIFS('Sch A. Input'!$H185:$CJ185,'Sch A. Input'!$H$14:$CJ$14,"One-time",'Sch A. Input'!$H$13:$CJ$13,"&lt;="&amp;$L$11,'Sch A. Input'!$H$13:$CJ$13,"&lt;="&amp;$AS$1020,'Sch A. Input'!$H$13:$CJ$13,"&gt;"&amp;$AI$1020))</f>
        <v>0</v>
      </c>
      <c r="AN1194" s="283">
        <f t="shared" si="388"/>
        <v>0</v>
      </c>
      <c r="AO1194" s="242">
        <f t="shared" si="389"/>
        <v>0</v>
      </c>
      <c r="AP1194" s="242">
        <f t="shared" si="390"/>
        <v>0</v>
      </c>
      <c r="AQ1194" s="276">
        <f t="shared" si="198"/>
        <v>0</v>
      </c>
      <c r="AR1194" s="281">
        <f t="shared" si="372"/>
        <v>0</v>
      </c>
      <c r="AS1194" s="245">
        <f t="shared" si="373"/>
        <v>0</v>
      </c>
      <c r="AY1194" s="160"/>
      <c r="AZ1194" s="160"/>
      <c r="BK1194" s="2"/>
      <c r="BL1194" s="2"/>
      <c r="BM1194" s="2"/>
      <c r="BN1194" s="2"/>
      <c r="BO1194" s="2"/>
      <c r="BP1194" s="2"/>
      <c r="BQ1194" s="2"/>
      <c r="BR1194" s="2"/>
      <c r="BS1194" s="2"/>
      <c r="BT1194" s="2"/>
      <c r="BU1194" s="2"/>
      <c r="BV1194" s="2"/>
      <c r="BW1194" s="2"/>
      <c r="BX1194" s="2"/>
      <c r="BY1194" s="2"/>
      <c r="BZ1194" s="2"/>
      <c r="CA1194" s="2"/>
      <c r="CI1194"/>
      <c r="CJ1194"/>
      <c r="CK1194"/>
      <c r="CL1194"/>
      <c r="CM1194"/>
      <c r="CN1194"/>
      <c r="CO1194"/>
      <c r="CP1194"/>
      <c r="CQ1194"/>
      <c r="CR1194"/>
      <c r="CS1194"/>
      <c r="CT1194"/>
      <c r="CU1194"/>
      <c r="CV1194"/>
      <c r="CW1194"/>
      <c r="CX1194"/>
    </row>
    <row r="1195" spans="2:102" x14ac:dyDescent="0.35">
      <c r="B1195" s="70" t="str">
        <f t="shared" ref="B1195:F1195" si="431">B188</f>
        <v/>
      </c>
      <c r="C1195" s="166" t="str">
        <f t="shared" si="431"/>
        <v/>
      </c>
      <c r="D1195" s="273" t="str">
        <f t="shared" si="431"/>
        <v/>
      </c>
      <c r="E1195" s="273">
        <f t="shared" si="431"/>
        <v>45016</v>
      </c>
      <c r="F1195" s="273">
        <f t="shared" si="431"/>
        <v>0</v>
      </c>
      <c r="G1195" s="98">
        <f t="shared" si="365"/>
        <v>0</v>
      </c>
      <c r="H1195" s="242">
        <f>IF(G1195=0,0,SUMIFS('Sch A. Input'!$H186:$CJ186,'Sch A. Input'!$H$14:$CJ$14,"Recurring",'Sch A. Input'!$H$13:$CJ$13,"&lt;="&amp;$O$1020,'Sch A. Input'!$H$13:$CJ$13,"&lt;="&amp;$L$11))</f>
        <v>0</v>
      </c>
      <c r="I1195" s="242">
        <f>IF(G1195=0,0,SUMIFS('Sch A. Input'!$H186:$CJ186,'Sch A. Input'!$H$14:$CJ$14,"One-time",'Sch A. Input'!$H$13:$CJ$13,"&lt;="&amp;$O$1020,'Sch A. Input'!$H$13:$CJ$13,"&lt;="&amp;$L$11))</f>
        <v>0</v>
      </c>
      <c r="J1195" s="283">
        <f t="shared" si="376"/>
        <v>0</v>
      </c>
      <c r="K1195" s="242">
        <f t="shared" si="377"/>
        <v>0</v>
      </c>
      <c r="L1195" s="242">
        <f t="shared" si="378"/>
        <v>0</v>
      </c>
      <c r="M1195" s="276">
        <f t="shared" si="183"/>
        <v>0</v>
      </c>
      <c r="N1195" s="281">
        <f t="shared" si="366"/>
        <v>0</v>
      </c>
      <c r="O1195" s="245">
        <f t="shared" si="367"/>
        <v>0</v>
      </c>
      <c r="P1195" s="248"/>
      <c r="Q1195" s="285">
        <f t="shared" si="379"/>
        <v>0</v>
      </c>
      <c r="R1195" s="242">
        <f>IF(Q1195=0,0,SUMIFS('Sch A. Input'!$H186:$CJ186,'Sch A. Input'!$H$14:$CJ$14,"Recurring",'Sch A. Input'!$H$13:$CJ$13,"&lt;="&amp;$L$11,'Sch A. Input'!$H$13:$CJ$13,"&lt;="&amp;$Y$1020,'Sch A. Input'!$H$13:$CJ$13,"&gt;"&amp;$O$1020))</f>
        <v>0</v>
      </c>
      <c r="S1195" s="242">
        <f>IF(Q1195=0,0,SUMIFS('Sch A. Input'!$H186:$CJ186,'Sch A. Input'!$H$14:$CJ$14,"One-time",'Sch A. Input'!$H$13:$CJ$13,"&lt;="&amp;$L$11,'Sch A. Input'!$H$13:$CJ$13,"&lt;="&amp;$Y$1020,'Sch A. Input'!$H$13:$CJ$13,"&gt;"&amp;$O$1020))</f>
        <v>0</v>
      </c>
      <c r="T1195" s="283">
        <f t="shared" si="380"/>
        <v>0</v>
      </c>
      <c r="U1195" s="242">
        <f t="shared" si="381"/>
        <v>0</v>
      </c>
      <c r="V1195" s="242">
        <f t="shared" si="382"/>
        <v>0</v>
      </c>
      <c r="W1195" s="276">
        <f t="shared" si="188"/>
        <v>0</v>
      </c>
      <c r="X1195" s="281">
        <f t="shared" si="368"/>
        <v>0</v>
      </c>
      <c r="Y1195" s="245">
        <f t="shared" si="369"/>
        <v>0</v>
      </c>
      <c r="Z1195" s="248"/>
      <c r="AA1195" s="285">
        <f t="shared" si="383"/>
        <v>0</v>
      </c>
      <c r="AB1195" s="242">
        <f>IF(AA1195=0,0,SUMIFS('Sch A. Input'!$H186:$CJ186,'Sch A. Input'!$H$14:$CJ$14,"Recurring",'Sch A. Input'!$H$13:$CJ$13,"&lt;="&amp;$L$11,'Sch A. Input'!$H$13:$CJ$13,"&lt;="&amp;$AI$1020,'Sch A. Input'!$H$13:$CJ$13,"&gt;"&amp;$Y$1020))</f>
        <v>0</v>
      </c>
      <c r="AC1195" s="242">
        <f>IF(AA1195=0,0,SUMIFS('Sch A. Input'!$H186:$CJ186,'Sch A. Input'!$H$14:$CJ$14,"One-time",'Sch A. Input'!$H$13:$CJ$13,"&lt;="&amp;$L$11,'Sch A. Input'!$H$13:$CJ$13,"&lt;="&amp;$AI$1020,'Sch A. Input'!$H$13:$CJ$13,"&gt;"&amp;$Y$1020))</f>
        <v>0</v>
      </c>
      <c r="AD1195" s="283">
        <f t="shared" si="384"/>
        <v>0</v>
      </c>
      <c r="AE1195" s="242">
        <f t="shared" si="385"/>
        <v>0</v>
      </c>
      <c r="AF1195" s="242">
        <f t="shared" si="386"/>
        <v>0</v>
      </c>
      <c r="AG1195" s="276">
        <f t="shared" si="193"/>
        <v>0</v>
      </c>
      <c r="AH1195" s="281">
        <f t="shared" si="370"/>
        <v>0</v>
      </c>
      <c r="AI1195" s="245">
        <f t="shared" si="371"/>
        <v>0</v>
      </c>
      <c r="AK1195" s="285">
        <f t="shared" si="387"/>
        <v>0</v>
      </c>
      <c r="AL1195" s="242">
        <f>IF(AK1195=0,0,SUMIFS('Sch A. Input'!$H186:$CJ186,'Sch A. Input'!$H$14:$CJ$14,"Recurring",'Sch A. Input'!$H$13:$CJ$13,"&lt;="&amp;$L$11,'Sch A. Input'!$H$13:$CJ$13,"&lt;="&amp;$AS$1020,'Sch A. Input'!$H$13:$CJ$13,"&gt;"&amp;$AI$1020))</f>
        <v>0</v>
      </c>
      <c r="AM1195" s="242">
        <f>IF(AK1195=0,0,SUMIFS('Sch A. Input'!$H186:$CJ186,'Sch A. Input'!$H$14:$CJ$14,"One-time",'Sch A. Input'!$H$13:$CJ$13,"&lt;="&amp;$L$11,'Sch A. Input'!$H$13:$CJ$13,"&lt;="&amp;$AS$1020,'Sch A. Input'!$H$13:$CJ$13,"&gt;"&amp;$AI$1020))</f>
        <v>0</v>
      </c>
      <c r="AN1195" s="283">
        <f t="shared" si="388"/>
        <v>0</v>
      </c>
      <c r="AO1195" s="242">
        <f t="shared" si="389"/>
        <v>0</v>
      </c>
      <c r="AP1195" s="242">
        <f t="shared" si="390"/>
        <v>0</v>
      </c>
      <c r="AQ1195" s="276">
        <f t="shared" si="198"/>
        <v>0</v>
      </c>
      <c r="AR1195" s="281">
        <f t="shared" si="372"/>
        <v>0</v>
      </c>
      <c r="AS1195" s="245">
        <f t="shared" si="373"/>
        <v>0</v>
      </c>
      <c r="AY1195" s="160"/>
      <c r="AZ1195" s="160"/>
      <c r="BK1195" s="2"/>
      <c r="BL1195" s="2"/>
      <c r="BM1195" s="2"/>
      <c r="BN1195" s="2"/>
      <c r="BO1195" s="2"/>
      <c r="BP1195" s="2"/>
      <c r="BQ1195" s="2"/>
      <c r="BR1195" s="2"/>
      <c r="BS1195" s="2"/>
      <c r="BT1195" s="2"/>
      <c r="BU1195" s="2"/>
      <c r="BV1195" s="2"/>
      <c r="BW1195" s="2"/>
      <c r="BX1195" s="2"/>
      <c r="BY1195" s="2"/>
      <c r="BZ1195" s="2"/>
      <c r="CA1195" s="2"/>
      <c r="CI1195"/>
      <c r="CJ1195"/>
      <c r="CK1195"/>
      <c r="CL1195"/>
      <c r="CM1195"/>
      <c r="CN1195"/>
      <c r="CO1195"/>
      <c r="CP1195"/>
      <c r="CQ1195"/>
      <c r="CR1195"/>
      <c r="CS1195"/>
      <c r="CT1195"/>
      <c r="CU1195"/>
      <c r="CV1195"/>
      <c r="CW1195"/>
      <c r="CX1195"/>
    </row>
    <row r="1196" spans="2:102" x14ac:dyDescent="0.35">
      <c r="B1196" s="70" t="str">
        <f t="shared" ref="B1196:F1196" si="432">B189</f>
        <v/>
      </c>
      <c r="C1196" s="166" t="str">
        <f t="shared" si="432"/>
        <v/>
      </c>
      <c r="D1196" s="273" t="str">
        <f t="shared" si="432"/>
        <v/>
      </c>
      <c r="E1196" s="273">
        <f t="shared" si="432"/>
        <v>45016</v>
      </c>
      <c r="F1196" s="273">
        <f t="shared" si="432"/>
        <v>0</v>
      </c>
      <c r="G1196" s="98">
        <f t="shared" si="365"/>
        <v>0</v>
      </c>
      <c r="H1196" s="242">
        <f>IF(G1196=0,0,SUMIFS('Sch A. Input'!$H187:$CJ187,'Sch A. Input'!$H$14:$CJ$14,"Recurring",'Sch A. Input'!$H$13:$CJ$13,"&lt;="&amp;$O$1020,'Sch A. Input'!$H$13:$CJ$13,"&lt;="&amp;$L$11))</f>
        <v>0</v>
      </c>
      <c r="I1196" s="242">
        <f>IF(G1196=0,0,SUMIFS('Sch A. Input'!$H187:$CJ187,'Sch A. Input'!$H$14:$CJ$14,"One-time",'Sch A. Input'!$H$13:$CJ$13,"&lt;="&amp;$O$1020,'Sch A. Input'!$H$13:$CJ$13,"&lt;="&amp;$L$11))</f>
        <v>0</v>
      </c>
      <c r="J1196" s="283">
        <f t="shared" si="376"/>
        <v>0</v>
      </c>
      <c r="K1196" s="242">
        <f t="shared" si="377"/>
        <v>0</v>
      </c>
      <c r="L1196" s="242">
        <f t="shared" si="378"/>
        <v>0</v>
      </c>
      <c r="M1196" s="276">
        <f t="shared" si="183"/>
        <v>0</v>
      </c>
      <c r="N1196" s="281">
        <f t="shared" si="366"/>
        <v>0</v>
      </c>
      <c r="O1196" s="245">
        <f t="shared" si="367"/>
        <v>0</v>
      </c>
      <c r="P1196" s="248"/>
      <c r="Q1196" s="285">
        <f t="shared" si="379"/>
        <v>0</v>
      </c>
      <c r="R1196" s="242">
        <f>IF(Q1196=0,0,SUMIFS('Sch A. Input'!$H187:$CJ187,'Sch A. Input'!$H$14:$CJ$14,"Recurring",'Sch A. Input'!$H$13:$CJ$13,"&lt;="&amp;$L$11,'Sch A. Input'!$H$13:$CJ$13,"&lt;="&amp;$Y$1020,'Sch A. Input'!$H$13:$CJ$13,"&gt;"&amp;$O$1020))</f>
        <v>0</v>
      </c>
      <c r="S1196" s="242">
        <f>IF(Q1196=0,0,SUMIFS('Sch A. Input'!$H187:$CJ187,'Sch A. Input'!$H$14:$CJ$14,"One-time",'Sch A. Input'!$H$13:$CJ$13,"&lt;="&amp;$L$11,'Sch A. Input'!$H$13:$CJ$13,"&lt;="&amp;$Y$1020,'Sch A. Input'!$H$13:$CJ$13,"&gt;"&amp;$O$1020))</f>
        <v>0</v>
      </c>
      <c r="T1196" s="283">
        <f t="shared" si="380"/>
        <v>0</v>
      </c>
      <c r="U1196" s="242">
        <f t="shared" si="381"/>
        <v>0</v>
      </c>
      <c r="V1196" s="242">
        <f t="shared" si="382"/>
        <v>0</v>
      </c>
      <c r="W1196" s="276">
        <f t="shared" si="188"/>
        <v>0</v>
      </c>
      <c r="X1196" s="281">
        <f t="shared" si="368"/>
        <v>0</v>
      </c>
      <c r="Y1196" s="245">
        <f t="shared" si="369"/>
        <v>0</v>
      </c>
      <c r="Z1196" s="248"/>
      <c r="AA1196" s="285">
        <f t="shared" si="383"/>
        <v>0</v>
      </c>
      <c r="AB1196" s="242">
        <f>IF(AA1196=0,0,SUMIFS('Sch A. Input'!$H187:$CJ187,'Sch A. Input'!$H$14:$CJ$14,"Recurring",'Sch A. Input'!$H$13:$CJ$13,"&lt;="&amp;$L$11,'Sch A. Input'!$H$13:$CJ$13,"&lt;="&amp;$AI$1020,'Sch A. Input'!$H$13:$CJ$13,"&gt;"&amp;$Y$1020))</f>
        <v>0</v>
      </c>
      <c r="AC1196" s="242">
        <f>IF(AA1196=0,0,SUMIFS('Sch A. Input'!$H187:$CJ187,'Sch A. Input'!$H$14:$CJ$14,"One-time",'Sch A. Input'!$H$13:$CJ$13,"&lt;="&amp;$L$11,'Sch A. Input'!$H$13:$CJ$13,"&lt;="&amp;$AI$1020,'Sch A. Input'!$H$13:$CJ$13,"&gt;"&amp;$Y$1020))</f>
        <v>0</v>
      </c>
      <c r="AD1196" s="283">
        <f t="shared" si="384"/>
        <v>0</v>
      </c>
      <c r="AE1196" s="242">
        <f t="shared" si="385"/>
        <v>0</v>
      </c>
      <c r="AF1196" s="242">
        <f t="shared" si="386"/>
        <v>0</v>
      </c>
      <c r="AG1196" s="276">
        <f t="shared" si="193"/>
        <v>0</v>
      </c>
      <c r="AH1196" s="281">
        <f t="shared" si="370"/>
        <v>0</v>
      </c>
      <c r="AI1196" s="245">
        <f t="shared" si="371"/>
        <v>0</v>
      </c>
      <c r="AK1196" s="285">
        <f t="shared" si="387"/>
        <v>0</v>
      </c>
      <c r="AL1196" s="242">
        <f>IF(AK1196=0,0,SUMIFS('Sch A. Input'!$H187:$CJ187,'Sch A. Input'!$H$14:$CJ$14,"Recurring",'Sch A. Input'!$H$13:$CJ$13,"&lt;="&amp;$L$11,'Sch A. Input'!$H$13:$CJ$13,"&lt;="&amp;$AS$1020,'Sch A. Input'!$H$13:$CJ$13,"&gt;"&amp;$AI$1020))</f>
        <v>0</v>
      </c>
      <c r="AM1196" s="242">
        <f>IF(AK1196=0,0,SUMIFS('Sch A. Input'!$H187:$CJ187,'Sch A. Input'!$H$14:$CJ$14,"One-time",'Sch A. Input'!$H$13:$CJ$13,"&lt;="&amp;$L$11,'Sch A. Input'!$H$13:$CJ$13,"&lt;="&amp;$AS$1020,'Sch A. Input'!$H$13:$CJ$13,"&gt;"&amp;$AI$1020))</f>
        <v>0</v>
      </c>
      <c r="AN1196" s="283">
        <f t="shared" si="388"/>
        <v>0</v>
      </c>
      <c r="AO1196" s="242">
        <f t="shared" si="389"/>
        <v>0</v>
      </c>
      <c r="AP1196" s="242">
        <f t="shared" si="390"/>
        <v>0</v>
      </c>
      <c r="AQ1196" s="276">
        <f t="shared" si="198"/>
        <v>0</v>
      </c>
      <c r="AR1196" s="281">
        <f t="shared" si="372"/>
        <v>0</v>
      </c>
      <c r="AS1196" s="245">
        <f t="shared" si="373"/>
        <v>0</v>
      </c>
      <c r="AY1196" s="160"/>
      <c r="AZ1196" s="160"/>
      <c r="BK1196" s="2"/>
      <c r="BL1196" s="2"/>
      <c r="BM1196" s="2"/>
      <c r="BN1196" s="2"/>
      <c r="BO1196" s="2"/>
      <c r="BP1196" s="2"/>
      <c r="BQ1196" s="2"/>
      <c r="BR1196" s="2"/>
      <c r="BS1196" s="2"/>
      <c r="BT1196" s="2"/>
      <c r="BU1196" s="2"/>
      <c r="BV1196" s="2"/>
      <c r="BW1196" s="2"/>
      <c r="BX1196" s="2"/>
      <c r="BY1196" s="2"/>
      <c r="BZ1196" s="2"/>
      <c r="CA1196" s="2"/>
      <c r="CI1196"/>
      <c r="CJ1196"/>
      <c r="CK1196"/>
      <c r="CL1196"/>
      <c r="CM1196"/>
      <c r="CN1196"/>
      <c r="CO1196"/>
      <c r="CP1196"/>
      <c r="CQ1196"/>
      <c r="CR1196"/>
      <c r="CS1196"/>
      <c r="CT1196"/>
      <c r="CU1196"/>
      <c r="CV1196"/>
      <c r="CW1196"/>
      <c r="CX1196"/>
    </row>
    <row r="1197" spans="2:102" x14ac:dyDescent="0.35">
      <c r="B1197" s="70" t="str">
        <f t="shared" ref="B1197:F1197" si="433">B190</f>
        <v/>
      </c>
      <c r="C1197" s="166" t="str">
        <f t="shared" si="433"/>
        <v/>
      </c>
      <c r="D1197" s="273" t="str">
        <f t="shared" si="433"/>
        <v/>
      </c>
      <c r="E1197" s="273">
        <f t="shared" si="433"/>
        <v>45016</v>
      </c>
      <c r="F1197" s="273">
        <f t="shared" si="433"/>
        <v>0</v>
      </c>
      <c r="G1197" s="98">
        <f t="shared" si="365"/>
        <v>0</v>
      </c>
      <c r="H1197" s="242">
        <f>IF(G1197=0,0,SUMIFS('Sch A. Input'!$H188:$CJ188,'Sch A. Input'!$H$14:$CJ$14,"Recurring",'Sch A. Input'!$H$13:$CJ$13,"&lt;="&amp;$O$1020,'Sch A. Input'!$H$13:$CJ$13,"&lt;="&amp;$L$11))</f>
        <v>0</v>
      </c>
      <c r="I1197" s="242">
        <f>IF(G1197=0,0,SUMIFS('Sch A. Input'!$H188:$CJ188,'Sch A. Input'!$H$14:$CJ$14,"One-time",'Sch A. Input'!$H$13:$CJ$13,"&lt;="&amp;$O$1020,'Sch A. Input'!$H$13:$CJ$13,"&lt;="&amp;$L$11))</f>
        <v>0</v>
      </c>
      <c r="J1197" s="283">
        <f t="shared" si="376"/>
        <v>0</v>
      </c>
      <c r="K1197" s="242">
        <f t="shared" si="377"/>
        <v>0</v>
      </c>
      <c r="L1197" s="242">
        <f t="shared" si="378"/>
        <v>0</v>
      </c>
      <c r="M1197" s="276">
        <f t="shared" si="183"/>
        <v>0</v>
      </c>
      <c r="N1197" s="281">
        <f t="shared" si="366"/>
        <v>0</v>
      </c>
      <c r="O1197" s="245">
        <f t="shared" si="367"/>
        <v>0</v>
      </c>
      <c r="P1197" s="248"/>
      <c r="Q1197" s="285">
        <f t="shared" si="379"/>
        <v>0</v>
      </c>
      <c r="R1197" s="242">
        <f>IF(Q1197=0,0,SUMIFS('Sch A. Input'!$H188:$CJ188,'Sch A. Input'!$H$14:$CJ$14,"Recurring",'Sch A. Input'!$H$13:$CJ$13,"&lt;="&amp;$L$11,'Sch A. Input'!$H$13:$CJ$13,"&lt;="&amp;$Y$1020,'Sch A. Input'!$H$13:$CJ$13,"&gt;"&amp;$O$1020))</f>
        <v>0</v>
      </c>
      <c r="S1197" s="242">
        <f>IF(Q1197=0,0,SUMIFS('Sch A. Input'!$H188:$CJ188,'Sch A. Input'!$H$14:$CJ$14,"One-time",'Sch A. Input'!$H$13:$CJ$13,"&lt;="&amp;$L$11,'Sch A. Input'!$H$13:$CJ$13,"&lt;="&amp;$Y$1020,'Sch A. Input'!$H$13:$CJ$13,"&gt;"&amp;$O$1020))</f>
        <v>0</v>
      </c>
      <c r="T1197" s="283">
        <f t="shared" si="380"/>
        <v>0</v>
      </c>
      <c r="U1197" s="242">
        <f t="shared" si="381"/>
        <v>0</v>
      </c>
      <c r="V1197" s="242">
        <f t="shared" si="382"/>
        <v>0</v>
      </c>
      <c r="W1197" s="276">
        <f t="shared" si="188"/>
        <v>0</v>
      </c>
      <c r="X1197" s="281">
        <f t="shared" si="368"/>
        <v>0</v>
      </c>
      <c r="Y1197" s="245">
        <f t="shared" si="369"/>
        <v>0</v>
      </c>
      <c r="Z1197" s="248"/>
      <c r="AA1197" s="285">
        <f t="shared" si="383"/>
        <v>0</v>
      </c>
      <c r="AB1197" s="242">
        <f>IF(AA1197=0,0,SUMIFS('Sch A. Input'!$H188:$CJ188,'Sch A. Input'!$H$14:$CJ$14,"Recurring",'Sch A. Input'!$H$13:$CJ$13,"&lt;="&amp;$L$11,'Sch A. Input'!$H$13:$CJ$13,"&lt;="&amp;$AI$1020,'Sch A. Input'!$H$13:$CJ$13,"&gt;"&amp;$Y$1020))</f>
        <v>0</v>
      </c>
      <c r="AC1197" s="242">
        <f>IF(AA1197=0,0,SUMIFS('Sch A. Input'!$H188:$CJ188,'Sch A. Input'!$H$14:$CJ$14,"One-time",'Sch A. Input'!$H$13:$CJ$13,"&lt;="&amp;$L$11,'Sch A. Input'!$H$13:$CJ$13,"&lt;="&amp;$AI$1020,'Sch A. Input'!$H$13:$CJ$13,"&gt;"&amp;$Y$1020))</f>
        <v>0</v>
      </c>
      <c r="AD1197" s="283">
        <f t="shared" si="384"/>
        <v>0</v>
      </c>
      <c r="AE1197" s="242">
        <f t="shared" si="385"/>
        <v>0</v>
      </c>
      <c r="AF1197" s="242">
        <f t="shared" si="386"/>
        <v>0</v>
      </c>
      <c r="AG1197" s="276">
        <f t="shared" si="193"/>
        <v>0</v>
      </c>
      <c r="AH1197" s="281">
        <f t="shared" si="370"/>
        <v>0</v>
      </c>
      <c r="AI1197" s="245">
        <f t="shared" si="371"/>
        <v>0</v>
      </c>
      <c r="AK1197" s="285">
        <f t="shared" si="387"/>
        <v>0</v>
      </c>
      <c r="AL1197" s="242">
        <f>IF(AK1197=0,0,SUMIFS('Sch A. Input'!$H188:$CJ188,'Sch A. Input'!$H$14:$CJ$14,"Recurring",'Sch A. Input'!$H$13:$CJ$13,"&lt;="&amp;$L$11,'Sch A. Input'!$H$13:$CJ$13,"&lt;="&amp;$AS$1020,'Sch A. Input'!$H$13:$CJ$13,"&gt;"&amp;$AI$1020))</f>
        <v>0</v>
      </c>
      <c r="AM1197" s="242">
        <f>IF(AK1197=0,0,SUMIFS('Sch A. Input'!$H188:$CJ188,'Sch A. Input'!$H$14:$CJ$14,"One-time",'Sch A. Input'!$H$13:$CJ$13,"&lt;="&amp;$L$11,'Sch A. Input'!$H$13:$CJ$13,"&lt;="&amp;$AS$1020,'Sch A. Input'!$H$13:$CJ$13,"&gt;"&amp;$AI$1020))</f>
        <v>0</v>
      </c>
      <c r="AN1197" s="283">
        <f t="shared" si="388"/>
        <v>0</v>
      </c>
      <c r="AO1197" s="242">
        <f t="shared" si="389"/>
        <v>0</v>
      </c>
      <c r="AP1197" s="242">
        <f t="shared" si="390"/>
        <v>0</v>
      </c>
      <c r="AQ1197" s="276">
        <f t="shared" si="198"/>
        <v>0</v>
      </c>
      <c r="AR1197" s="281">
        <f t="shared" si="372"/>
        <v>0</v>
      </c>
      <c r="AS1197" s="245">
        <f t="shared" si="373"/>
        <v>0</v>
      </c>
      <c r="AY1197" s="160"/>
      <c r="AZ1197" s="160"/>
      <c r="BK1197" s="2"/>
      <c r="BL1197" s="2"/>
      <c r="BM1197" s="2"/>
      <c r="BN1197" s="2"/>
      <c r="BO1197" s="2"/>
      <c r="BP1197" s="2"/>
      <c r="BQ1197" s="2"/>
      <c r="BR1197" s="2"/>
      <c r="BS1197" s="2"/>
      <c r="BT1197" s="2"/>
      <c r="BU1197" s="2"/>
      <c r="BV1197" s="2"/>
      <c r="BW1197" s="2"/>
      <c r="BX1197" s="2"/>
      <c r="BY1197" s="2"/>
      <c r="BZ1197" s="2"/>
      <c r="CA1197" s="2"/>
      <c r="CI1197"/>
      <c r="CJ1197"/>
      <c r="CK1197"/>
      <c r="CL1197"/>
      <c r="CM1197"/>
      <c r="CN1197"/>
      <c r="CO1197"/>
      <c r="CP1197"/>
      <c r="CQ1197"/>
      <c r="CR1197"/>
      <c r="CS1197"/>
      <c r="CT1197"/>
      <c r="CU1197"/>
      <c r="CV1197"/>
      <c r="CW1197"/>
      <c r="CX1197"/>
    </row>
    <row r="1198" spans="2:102" x14ac:dyDescent="0.35">
      <c r="B1198" s="70" t="str">
        <f t="shared" ref="B1198:F1198" si="434">B191</f>
        <v/>
      </c>
      <c r="C1198" s="166" t="str">
        <f t="shared" si="434"/>
        <v/>
      </c>
      <c r="D1198" s="273" t="str">
        <f t="shared" si="434"/>
        <v/>
      </c>
      <c r="E1198" s="273">
        <f t="shared" si="434"/>
        <v>45016</v>
      </c>
      <c r="F1198" s="273">
        <f t="shared" si="434"/>
        <v>0</v>
      </c>
      <c r="G1198" s="98">
        <f t="shared" si="365"/>
        <v>0</v>
      </c>
      <c r="H1198" s="242">
        <f>IF(G1198=0,0,SUMIFS('Sch A. Input'!$H189:$CJ189,'Sch A. Input'!$H$14:$CJ$14,"Recurring",'Sch A. Input'!$H$13:$CJ$13,"&lt;="&amp;$O$1020,'Sch A. Input'!$H$13:$CJ$13,"&lt;="&amp;$L$11))</f>
        <v>0</v>
      </c>
      <c r="I1198" s="242">
        <f>IF(G1198=0,0,SUMIFS('Sch A. Input'!$H189:$CJ189,'Sch A. Input'!$H$14:$CJ$14,"One-time",'Sch A. Input'!$H$13:$CJ$13,"&lt;="&amp;$O$1020,'Sch A. Input'!$H$13:$CJ$13,"&lt;="&amp;$L$11))</f>
        <v>0</v>
      </c>
      <c r="J1198" s="283">
        <f t="shared" si="376"/>
        <v>0</v>
      </c>
      <c r="K1198" s="242">
        <f t="shared" si="377"/>
        <v>0</v>
      </c>
      <c r="L1198" s="242">
        <f t="shared" si="378"/>
        <v>0</v>
      </c>
      <c r="M1198" s="276">
        <f t="shared" si="183"/>
        <v>0</v>
      </c>
      <c r="N1198" s="281">
        <f t="shared" si="366"/>
        <v>0</v>
      </c>
      <c r="O1198" s="245">
        <f t="shared" si="367"/>
        <v>0</v>
      </c>
      <c r="P1198" s="248"/>
      <c r="Q1198" s="285">
        <f t="shared" si="379"/>
        <v>0</v>
      </c>
      <c r="R1198" s="242">
        <f>IF(Q1198=0,0,SUMIFS('Sch A. Input'!$H189:$CJ189,'Sch A. Input'!$H$14:$CJ$14,"Recurring",'Sch A. Input'!$H$13:$CJ$13,"&lt;="&amp;$L$11,'Sch A. Input'!$H$13:$CJ$13,"&lt;="&amp;$Y$1020,'Sch A. Input'!$H$13:$CJ$13,"&gt;"&amp;$O$1020))</f>
        <v>0</v>
      </c>
      <c r="S1198" s="242">
        <f>IF(Q1198=0,0,SUMIFS('Sch A. Input'!$H189:$CJ189,'Sch A. Input'!$H$14:$CJ$14,"One-time",'Sch A. Input'!$H$13:$CJ$13,"&lt;="&amp;$L$11,'Sch A. Input'!$H$13:$CJ$13,"&lt;="&amp;$Y$1020,'Sch A. Input'!$H$13:$CJ$13,"&gt;"&amp;$O$1020))</f>
        <v>0</v>
      </c>
      <c r="T1198" s="283">
        <f t="shared" si="380"/>
        <v>0</v>
      </c>
      <c r="U1198" s="242">
        <f t="shared" si="381"/>
        <v>0</v>
      </c>
      <c r="V1198" s="242">
        <f t="shared" si="382"/>
        <v>0</v>
      </c>
      <c r="W1198" s="276">
        <f t="shared" si="188"/>
        <v>0</v>
      </c>
      <c r="X1198" s="281">
        <f t="shared" si="368"/>
        <v>0</v>
      </c>
      <c r="Y1198" s="245">
        <f t="shared" si="369"/>
        <v>0</v>
      </c>
      <c r="Z1198" s="248"/>
      <c r="AA1198" s="285">
        <f t="shared" si="383"/>
        <v>0</v>
      </c>
      <c r="AB1198" s="242">
        <f>IF(AA1198=0,0,SUMIFS('Sch A. Input'!$H189:$CJ189,'Sch A. Input'!$H$14:$CJ$14,"Recurring",'Sch A. Input'!$H$13:$CJ$13,"&lt;="&amp;$L$11,'Sch A. Input'!$H$13:$CJ$13,"&lt;="&amp;$AI$1020,'Sch A. Input'!$H$13:$CJ$13,"&gt;"&amp;$Y$1020))</f>
        <v>0</v>
      </c>
      <c r="AC1198" s="242">
        <f>IF(AA1198=0,0,SUMIFS('Sch A. Input'!$H189:$CJ189,'Sch A. Input'!$H$14:$CJ$14,"One-time",'Sch A. Input'!$H$13:$CJ$13,"&lt;="&amp;$L$11,'Sch A. Input'!$H$13:$CJ$13,"&lt;="&amp;$AI$1020,'Sch A. Input'!$H$13:$CJ$13,"&gt;"&amp;$Y$1020))</f>
        <v>0</v>
      </c>
      <c r="AD1198" s="283">
        <f t="shared" si="384"/>
        <v>0</v>
      </c>
      <c r="AE1198" s="242">
        <f t="shared" si="385"/>
        <v>0</v>
      </c>
      <c r="AF1198" s="242">
        <f t="shared" si="386"/>
        <v>0</v>
      </c>
      <c r="AG1198" s="276">
        <f t="shared" si="193"/>
        <v>0</v>
      </c>
      <c r="AH1198" s="281">
        <f t="shared" si="370"/>
        <v>0</v>
      </c>
      <c r="AI1198" s="245">
        <f t="shared" si="371"/>
        <v>0</v>
      </c>
      <c r="AK1198" s="285">
        <f t="shared" si="387"/>
        <v>0</v>
      </c>
      <c r="AL1198" s="242">
        <f>IF(AK1198=0,0,SUMIFS('Sch A. Input'!$H189:$CJ189,'Sch A. Input'!$H$14:$CJ$14,"Recurring",'Sch A. Input'!$H$13:$CJ$13,"&lt;="&amp;$L$11,'Sch A. Input'!$H$13:$CJ$13,"&lt;="&amp;$AS$1020,'Sch A. Input'!$H$13:$CJ$13,"&gt;"&amp;$AI$1020))</f>
        <v>0</v>
      </c>
      <c r="AM1198" s="242">
        <f>IF(AK1198=0,0,SUMIFS('Sch A. Input'!$H189:$CJ189,'Sch A. Input'!$H$14:$CJ$14,"One-time",'Sch A. Input'!$H$13:$CJ$13,"&lt;="&amp;$L$11,'Sch A. Input'!$H$13:$CJ$13,"&lt;="&amp;$AS$1020,'Sch A. Input'!$H$13:$CJ$13,"&gt;"&amp;$AI$1020))</f>
        <v>0</v>
      </c>
      <c r="AN1198" s="283">
        <f t="shared" si="388"/>
        <v>0</v>
      </c>
      <c r="AO1198" s="242">
        <f t="shared" si="389"/>
        <v>0</v>
      </c>
      <c r="AP1198" s="242">
        <f t="shared" si="390"/>
        <v>0</v>
      </c>
      <c r="AQ1198" s="276">
        <f t="shared" si="198"/>
        <v>0</v>
      </c>
      <c r="AR1198" s="281">
        <f t="shared" si="372"/>
        <v>0</v>
      </c>
      <c r="AS1198" s="245">
        <f t="shared" si="373"/>
        <v>0</v>
      </c>
      <c r="AY1198" s="160"/>
      <c r="AZ1198" s="160"/>
      <c r="BK1198" s="2"/>
      <c r="BL1198" s="2"/>
      <c r="BM1198" s="2"/>
      <c r="BN1198" s="2"/>
      <c r="BO1198" s="2"/>
      <c r="BP1198" s="2"/>
      <c r="BQ1198" s="2"/>
      <c r="BR1198" s="2"/>
      <c r="BS1198" s="2"/>
      <c r="BT1198" s="2"/>
      <c r="BU1198" s="2"/>
      <c r="BV1198" s="2"/>
      <c r="BW1198" s="2"/>
      <c r="BX1198" s="2"/>
      <c r="BY1198" s="2"/>
      <c r="BZ1198" s="2"/>
      <c r="CA1198" s="2"/>
      <c r="CI1198"/>
      <c r="CJ1198"/>
      <c r="CK1198"/>
      <c r="CL1198"/>
      <c r="CM1198"/>
      <c r="CN1198"/>
      <c r="CO1198"/>
      <c r="CP1198"/>
      <c r="CQ1198"/>
      <c r="CR1198"/>
      <c r="CS1198"/>
      <c r="CT1198"/>
      <c r="CU1198"/>
      <c r="CV1198"/>
      <c r="CW1198"/>
      <c r="CX1198"/>
    </row>
    <row r="1199" spans="2:102" x14ac:dyDescent="0.35">
      <c r="B1199" s="70" t="str">
        <f t="shared" ref="B1199:F1199" si="435">B192</f>
        <v/>
      </c>
      <c r="C1199" s="166" t="str">
        <f t="shared" si="435"/>
        <v/>
      </c>
      <c r="D1199" s="273" t="str">
        <f t="shared" si="435"/>
        <v/>
      </c>
      <c r="E1199" s="273">
        <f t="shared" si="435"/>
        <v>45016</v>
      </c>
      <c r="F1199" s="273">
        <f t="shared" si="435"/>
        <v>0</v>
      </c>
      <c r="G1199" s="98">
        <f t="shared" si="365"/>
        <v>0</v>
      </c>
      <c r="H1199" s="242">
        <f>IF(G1199=0,0,SUMIFS('Sch A. Input'!$H190:$CJ190,'Sch A. Input'!$H$14:$CJ$14,"Recurring",'Sch A. Input'!$H$13:$CJ$13,"&lt;="&amp;$O$1020,'Sch A. Input'!$H$13:$CJ$13,"&lt;="&amp;$L$11))</f>
        <v>0</v>
      </c>
      <c r="I1199" s="242">
        <f>IF(G1199=0,0,SUMIFS('Sch A. Input'!$H190:$CJ190,'Sch A. Input'!$H$14:$CJ$14,"One-time",'Sch A. Input'!$H$13:$CJ$13,"&lt;="&amp;$O$1020,'Sch A. Input'!$H$13:$CJ$13,"&lt;="&amp;$L$11))</f>
        <v>0</v>
      </c>
      <c r="J1199" s="283">
        <f t="shared" si="376"/>
        <v>0</v>
      </c>
      <c r="K1199" s="242">
        <f t="shared" si="377"/>
        <v>0</v>
      </c>
      <c r="L1199" s="242">
        <f t="shared" si="378"/>
        <v>0</v>
      </c>
      <c r="M1199" s="276">
        <f t="shared" si="183"/>
        <v>0</v>
      </c>
      <c r="N1199" s="281">
        <f t="shared" si="366"/>
        <v>0</v>
      </c>
      <c r="O1199" s="245">
        <f t="shared" si="367"/>
        <v>0</v>
      </c>
      <c r="P1199" s="248"/>
      <c r="Q1199" s="285">
        <f t="shared" si="379"/>
        <v>0</v>
      </c>
      <c r="R1199" s="242">
        <f>IF(Q1199=0,0,SUMIFS('Sch A. Input'!$H190:$CJ190,'Sch A. Input'!$H$14:$CJ$14,"Recurring",'Sch A. Input'!$H$13:$CJ$13,"&lt;="&amp;$L$11,'Sch A. Input'!$H$13:$CJ$13,"&lt;="&amp;$Y$1020,'Sch A. Input'!$H$13:$CJ$13,"&gt;"&amp;$O$1020))</f>
        <v>0</v>
      </c>
      <c r="S1199" s="242">
        <f>IF(Q1199=0,0,SUMIFS('Sch A. Input'!$H190:$CJ190,'Sch A. Input'!$H$14:$CJ$14,"One-time",'Sch A. Input'!$H$13:$CJ$13,"&lt;="&amp;$L$11,'Sch A. Input'!$H$13:$CJ$13,"&lt;="&amp;$Y$1020,'Sch A. Input'!$H$13:$CJ$13,"&gt;"&amp;$O$1020))</f>
        <v>0</v>
      </c>
      <c r="T1199" s="283">
        <f t="shared" si="380"/>
        <v>0</v>
      </c>
      <c r="U1199" s="242">
        <f t="shared" si="381"/>
        <v>0</v>
      </c>
      <c r="V1199" s="242">
        <f t="shared" si="382"/>
        <v>0</v>
      </c>
      <c r="W1199" s="276">
        <f t="shared" si="188"/>
        <v>0</v>
      </c>
      <c r="X1199" s="281">
        <f t="shared" si="368"/>
        <v>0</v>
      </c>
      <c r="Y1199" s="245">
        <f t="shared" si="369"/>
        <v>0</v>
      </c>
      <c r="Z1199" s="248"/>
      <c r="AA1199" s="285">
        <f t="shared" si="383"/>
        <v>0</v>
      </c>
      <c r="AB1199" s="242">
        <f>IF(AA1199=0,0,SUMIFS('Sch A. Input'!$H190:$CJ190,'Sch A. Input'!$H$14:$CJ$14,"Recurring",'Sch A. Input'!$H$13:$CJ$13,"&lt;="&amp;$L$11,'Sch A. Input'!$H$13:$CJ$13,"&lt;="&amp;$AI$1020,'Sch A. Input'!$H$13:$CJ$13,"&gt;"&amp;$Y$1020))</f>
        <v>0</v>
      </c>
      <c r="AC1199" s="242">
        <f>IF(AA1199=0,0,SUMIFS('Sch A. Input'!$H190:$CJ190,'Sch A. Input'!$H$14:$CJ$14,"One-time",'Sch A. Input'!$H$13:$CJ$13,"&lt;="&amp;$L$11,'Sch A. Input'!$H$13:$CJ$13,"&lt;="&amp;$AI$1020,'Sch A. Input'!$H$13:$CJ$13,"&gt;"&amp;$Y$1020))</f>
        <v>0</v>
      </c>
      <c r="AD1199" s="283">
        <f t="shared" si="384"/>
        <v>0</v>
      </c>
      <c r="AE1199" s="242">
        <f t="shared" si="385"/>
        <v>0</v>
      </c>
      <c r="AF1199" s="242">
        <f t="shared" si="386"/>
        <v>0</v>
      </c>
      <c r="AG1199" s="276">
        <f t="shared" si="193"/>
        <v>0</v>
      </c>
      <c r="AH1199" s="281">
        <f t="shared" si="370"/>
        <v>0</v>
      </c>
      <c r="AI1199" s="245">
        <f t="shared" si="371"/>
        <v>0</v>
      </c>
      <c r="AK1199" s="285">
        <f t="shared" si="387"/>
        <v>0</v>
      </c>
      <c r="AL1199" s="242">
        <f>IF(AK1199=0,0,SUMIFS('Sch A. Input'!$H190:$CJ190,'Sch A. Input'!$H$14:$CJ$14,"Recurring",'Sch A. Input'!$H$13:$CJ$13,"&lt;="&amp;$L$11,'Sch A. Input'!$H$13:$CJ$13,"&lt;="&amp;$AS$1020,'Sch A. Input'!$H$13:$CJ$13,"&gt;"&amp;$AI$1020))</f>
        <v>0</v>
      </c>
      <c r="AM1199" s="242">
        <f>IF(AK1199=0,0,SUMIFS('Sch A. Input'!$H190:$CJ190,'Sch A. Input'!$H$14:$CJ$14,"One-time",'Sch A. Input'!$H$13:$CJ$13,"&lt;="&amp;$L$11,'Sch A. Input'!$H$13:$CJ$13,"&lt;="&amp;$AS$1020,'Sch A. Input'!$H$13:$CJ$13,"&gt;"&amp;$AI$1020))</f>
        <v>0</v>
      </c>
      <c r="AN1199" s="283">
        <f t="shared" si="388"/>
        <v>0</v>
      </c>
      <c r="AO1199" s="242">
        <f t="shared" si="389"/>
        <v>0</v>
      </c>
      <c r="AP1199" s="242">
        <f t="shared" si="390"/>
        <v>0</v>
      </c>
      <c r="AQ1199" s="276">
        <f t="shared" si="198"/>
        <v>0</v>
      </c>
      <c r="AR1199" s="281">
        <f t="shared" si="372"/>
        <v>0</v>
      </c>
      <c r="AS1199" s="245">
        <f t="shared" si="373"/>
        <v>0</v>
      </c>
      <c r="AY1199" s="160"/>
      <c r="AZ1199" s="160"/>
      <c r="BK1199" s="2"/>
      <c r="BL1199" s="2"/>
      <c r="BM1199" s="2"/>
      <c r="BN1199" s="2"/>
      <c r="BO1199" s="2"/>
      <c r="BP1199" s="2"/>
      <c r="BQ1199" s="2"/>
      <c r="BR1199" s="2"/>
      <c r="BS1199" s="2"/>
      <c r="BT1199" s="2"/>
      <c r="BU1199" s="2"/>
      <c r="BV1199" s="2"/>
      <c r="BW1199" s="2"/>
      <c r="BX1199" s="2"/>
      <c r="BY1199" s="2"/>
      <c r="BZ1199" s="2"/>
      <c r="CA1199" s="2"/>
      <c r="CI1199"/>
      <c r="CJ1199"/>
      <c r="CK1199"/>
      <c r="CL1199"/>
      <c r="CM1199"/>
      <c r="CN1199"/>
      <c r="CO1199"/>
      <c r="CP1199"/>
      <c r="CQ1199"/>
      <c r="CR1199"/>
      <c r="CS1199"/>
      <c r="CT1199"/>
      <c r="CU1199"/>
      <c r="CV1199"/>
      <c r="CW1199"/>
      <c r="CX1199"/>
    </row>
    <row r="1200" spans="2:102" x14ac:dyDescent="0.35">
      <c r="B1200" s="70" t="str">
        <f t="shared" ref="B1200:F1200" si="436">B193</f>
        <v/>
      </c>
      <c r="C1200" s="166" t="str">
        <f t="shared" si="436"/>
        <v/>
      </c>
      <c r="D1200" s="273" t="str">
        <f t="shared" si="436"/>
        <v/>
      </c>
      <c r="E1200" s="273">
        <f t="shared" si="436"/>
        <v>45016</v>
      </c>
      <c r="F1200" s="273">
        <f t="shared" si="436"/>
        <v>0</v>
      </c>
      <c r="G1200" s="98">
        <f t="shared" si="365"/>
        <v>0</v>
      </c>
      <c r="H1200" s="242">
        <f>IF(G1200=0,0,SUMIFS('Sch A. Input'!$H191:$CJ191,'Sch A. Input'!$H$14:$CJ$14,"Recurring",'Sch A. Input'!$H$13:$CJ$13,"&lt;="&amp;$O$1020,'Sch A. Input'!$H$13:$CJ$13,"&lt;="&amp;$L$11))</f>
        <v>0</v>
      </c>
      <c r="I1200" s="242">
        <f>IF(G1200=0,0,SUMIFS('Sch A. Input'!$H191:$CJ191,'Sch A. Input'!$H$14:$CJ$14,"One-time",'Sch A. Input'!$H$13:$CJ$13,"&lt;="&amp;$O$1020,'Sch A. Input'!$H$13:$CJ$13,"&lt;="&amp;$L$11))</f>
        <v>0</v>
      </c>
      <c r="J1200" s="283">
        <f t="shared" si="376"/>
        <v>0</v>
      </c>
      <c r="K1200" s="242">
        <f t="shared" si="377"/>
        <v>0</v>
      </c>
      <c r="L1200" s="242">
        <f t="shared" si="378"/>
        <v>0</v>
      </c>
      <c r="M1200" s="276">
        <f t="shared" si="183"/>
        <v>0</v>
      </c>
      <c r="N1200" s="281">
        <f t="shared" si="366"/>
        <v>0</v>
      </c>
      <c r="O1200" s="245">
        <f t="shared" si="367"/>
        <v>0</v>
      </c>
      <c r="P1200" s="248"/>
      <c r="Q1200" s="285">
        <f t="shared" si="379"/>
        <v>0</v>
      </c>
      <c r="R1200" s="242">
        <f>IF(Q1200=0,0,SUMIFS('Sch A. Input'!$H191:$CJ191,'Sch A. Input'!$H$14:$CJ$14,"Recurring",'Sch A. Input'!$H$13:$CJ$13,"&lt;="&amp;$L$11,'Sch A. Input'!$H$13:$CJ$13,"&lt;="&amp;$Y$1020,'Sch A. Input'!$H$13:$CJ$13,"&gt;"&amp;$O$1020))</f>
        <v>0</v>
      </c>
      <c r="S1200" s="242">
        <f>IF(Q1200=0,0,SUMIFS('Sch A. Input'!$H191:$CJ191,'Sch A. Input'!$H$14:$CJ$14,"One-time",'Sch A. Input'!$H$13:$CJ$13,"&lt;="&amp;$L$11,'Sch A. Input'!$H$13:$CJ$13,"&lt;="&amp;$Y$1020,'Sch A. Input'!$H$13:$CJ$13,"&gt;"&amp;$O$1020))</f>
        <v>0</v>
      </c>
      <c r="T1200" s="283">
        <f t="shared" si="380"/>
        <v>0</v>
      </c>
      <c r="U1200" s="242">
        <f t="shared" si="381"/>
        <v>0</v>
      </c>
      <c r="V1200" s="242">
        <f t="shared" si="382"/>
        <v>0</v>
      </c>
      <c r="W1200" s="276">
        <f t="shared" si="188"/>
        <v>0</v>
      </c>
      <c r="X1200" s="281">
        <f t="shared" si="368"/>
        <v>0</v>
      </c>
      <c r="Y1200" s="245">
        <f t="shared" si="369"/>
        <v>0</v>
      </c>
      <c r="Z1200" s="248"/>
      <c r="AA1200" s="285">
        <f t="shared" si="383"/>
        <v>0</v>
      </c>
      <c r="AB1200" s="242">
        <f>IF(AA1200=0,0,SUMIFS('Sch A. Input'!$H191:$CJ191,'Sch A. Input'!$H$14:$CJ$14,"Recurring",'Sch A. Input'!$H$13:$CJ$13,"&lt;="&amp;$L$11,'Sch A. Input'!$H$13:$CJ$13,"&lt;="&amp;$AI$1020,'Sch A. Input'!$H$13:$CJ$13,"&gt;"&amp;$Y$1020))</f>
        <v>0</v>
      </c>
      <c r="AC1200" s="242">
        <f>IF(AA1200=0,0,SUMIFS('Sch A. Input'!$H191:$CJ191,'Sch A. Input'!$H$14:$CJ$14,"One-time",'Sch A. Input'!$H$13:$CJ$13,"&lt;="&amp;$L$11,'Sch A. Input'!$H$13:$CJ$13,"&lt;="&amp;$AI$1020,'Sch A. Input'!$H$13:$CJ$13,"&gt;"&amp;$Y$1020))</f>
        <v>0</v>
      </c>
      <c r="AD1200" s="283">
        <f t="shared" si="384"/>
        <v>0</v>
      </c>
      <c r="AE1200" s="242">
        <f t="shared" si="385"/>
        <v>0</v>
      </c>
      <c r="AF1200" s="242">
        <f t="shared" si="386"/>
        <v>0</v>
      </c>
      <c r="AG1200" s="276">
        <f t="shared" si="193"/>
        <v>0</v>
      </c>
      <c r="AH1200" s="281">
        <f t="shared" si="370"/>
        <v>0</v>
      </c>
      <c r="AI1200" s="245">
        <f t="shared" si="371"/>
        <v>0</v>
      </c>
      <c r="AK1200" s="285">
        <f t="shared" si="387"/>
        <v>0</v>
      </c>
      <c r="AL1200" s="242">
        <f>IF(AK1200=0,0,SUMIFS('Sch A. Input'!$H191:$CJ191,'Sch A. Input'!$H$14:$CJ$14,"Recurring",'Sch A. Input'!$H$13:$CJ$13,"&lt;="&amp;$L$11,'Sch A. Input'!$H$13:$CJ$13,"&lt;="&amp;$AS$1020,'Sch A. Input'!$H$13:$CJ$13,"&gt;"&amp;$AI$1020))</f>
        <v>0</v>
      </c>
      <c r="AM1200" s="242">
        <f>IF(AK1200=0,0,SUMIFS('Sch A. Input'!$H191:$CJ191,'Sch A. Input'!$H$14:$CJ$14,"One-time",'Sch A. Input'!$H$13:$CJ$13,"&lt;="&amp;$L$11,'Sch A. Input'!$H$13:$CJ$13,"&lt;="&amp;$AS$1020,'Sch A. Input'!$H$13:$CJ$13,"&gt;"&amp;$AI$1020))</f>
        <v>0</v>
      </c>
      <c r="AN1200" s="283">
        <f t="shared" si="388"/>
        <v>0</v>
      </c>
      <c r="AO1200" s="242">
        <f t="shared" si="389"/>
        <v>0</v>
      </c>
      <c r="AP1200" s="242">
        <f t="shared" si="390"/>
        <v>0</v>
      </c>
      <c r="AQ1200" s="276">
        <f t="shared" si="198"/>
        <v>0</v>
      </c>
      <c r="AR1200" s="281">
        <f t="shared" si="372"/>
        <v>0</v>
      </c>
      <c r="AS1200" s="245">
        <f t="shared" si="373"/>
        <v>0</v>
      </c>
      <c r="AY1200" s="160"/>
      <c r="AZ1200" s="160"/>
      <c r="BK1200" s="2"/>
      <c r="BL1200" s="2"/>
      <c r="BM1200" s="2"/>
      <c r="BN1200" s="2"/>
      <c r="BO1200" s="2"/>
      <c r="BP1200" s="2"/>
      <c r="BQ1200" s="2"/>
      <c r="BR1200" s="2"/>
      <c r="BS1200" s="2"/>
      <c r="BT1200" s="2"/>
      <c r="BU1200" s="2"/>
      <c r="BV1200" s="2"/>
      <c r="BW1200" s="2"/>
      <c r="BX1200" s="2"/>
      <c r="BY1200" s="2"/>
      <c r="BZ1200" s="2"/>
      <c r="CA1200" s="2"/>
      <c r="CI1200"/>
      <c r="CJ1200"/>
      <c r="CK1200"/>
      <c r="CL1200"/>
      <c r="CM1200"/>
      <c r="CN1200"/>
      <c r="CO1200"/>
      <c r="CP1200"/>
      <c r="CQ1200"/>
      <c r="CR1200"/>
      <c r="CS1200"/>
      <c r="CT1200"/>
      <c r="CU1200"/>
      <c r="CV1200"/>
      <c r="CW1200"/>
      <c r="CX1200"/>
    </row>
    <row r="1201" spans="2:102" x14ac:dyDescent="0.35">
      <c r="B1201" s="70" t="str">
        <f t="shared" ref="B1201:F1201" si="437">B194</f>
        <v/>
      </c>
      <c r="C1201" s="166" t="str">
        <f t="shared" si="437"/>
        <v/>
      </c>
      <c r="D1201" s="273" t="str">
        <f t="shared" si="437"/>
        <v/>
      </c>
      <c r="E1201" s="273">
        <f t="shared" si="437"/>
        <v>45016</v>
      </c>
      <c r="F1201" s="273">
        <f t="shared" si="437"/>
        <v>0</v>
      </c>
      <c r="G1201" s="98">
        <f t="shared" si="365"/>
        <v>0</v>
      </c>
      <c r="H1201" s="242">
        <f>IF(G1201=0,0,SUMIFS('Sch A. Input'!$H192:$CJ192,'Sch A. Input'!$H$14:$CJ$14,"Recurring",'Sch A. Input'!$H$13:$CJ$13,"&lt;="&amp;$O$1020,'Sch A. Input'!$H$13:$CJ$13,"&lt;="&amp;$L$11))</f>
        <v>0</v>
      </c>
      <c r="I1201" s="242">
        <f>IF(G1201=0,0,SUMIFS('Sch A. Input'!$H192:$CJ192,'Sch A. Input'!$H$14:$CJ$14,"One-time",'Sch A. Input'!$H$13:$CJ$13,"&lt;="&amp;$O$1020,'Sch A. Input'!$H$13:$CJ$13,"&lt;="&amp;$L$11))</f>
        <v>0</v>
      </c>
      <c r="J1201" s="283">
        <f t="shared" si="376"/>
        <v>0</v>
      </c>
      <c r="K1201" s="242">
        <f t="shared" si="377"/>
        <v>0</v>
      </c>
      <c r="L1201" s="242">
        <f t="shared" si="378"/>
        <v>0</v>
      </c>
      <c r="M1201" s="276">
        <f t="shared" si="183"/>
        <v>0</v>
      </c>
      <c r="N1201" s="281">
        <f t="shared" si="366"/>
        <v>0</v>
      </c>
      <c r="O1201" s="245">
        <f t="shared" si="367"/>
        <v>0</v>
      </c>
      <c r="P1201" s="248"/>
      <c r="Q1201" s="285">
        <f t="shared" si="379"/>
        <v>0</v>
      </c>
      <c r="R1201" s="242">
        <f>IF(Q1201=0,0,SUMIFS('Sch A. Input'!$H192:$CJ192,'Sch A. Input'!$H$14:$CJ$14,"Recurring",'Sch A. Input'!$H$13:$CJ$13,"&lt;="&amp;$L$11,'Sch A. Input'!$H$13:$CJ$13,"&lt;="&amp;$Y$1020,'Sch A. Input'!$H$13:$CJ$13,"&gt;"&amp;$O$1020))</f>
        <v>0</v>
      </c>
      <c r="S1201" s="242">
        <f>IF(Q1201=0,0,SUMIFS('Sch A. Input'!$H192:$CJ192,'Sch A. Input'!$H$14:$CJ$14,"One-time",'Sch A. Input'!$H$13:$CJ$13,"&lt;="&amp;$L$11,'Sch A. Input'!$H$13:$CJ$13,"&lt;="&amp;$Y$1020,'Sch A. Input'!$H$13:$CJ$13,"&gt;"&amp;$O$1020))</f>
        <v>0</v>
      </c>
      <c r="T1201" s="283">
        <f t="shared" si="380"/>
        <v>0</v>
      </c>
      <c r="U1201" s="242">
        <f t="shared" si="381"/>
        <v>0</v>
      </c>
      <c r="V1201" s="242">
        <f t="shared" si="382"/>
        <v>0</v>
      </c>
      <c r="W1201" s="276">
        <f t="shared" si="188"/>
        <v>0</v>
      </c>
      <c r="X1201" s="281">
        <f t="shared" si="368"/>
        <v>0</v>
      </c>
      <c r="Y1201" s="245">
        <f t="shared" si="369"/>
        <v>0</v>
      </c>
      <c r="Z1201" s="248"/>
      <c r="AA1201" s="285">
        <f t="shared" si="383"/>
        <v>0</v>
      </c>
      <c r="AB1201" s="242">
        <f>IF(AA1201=0,0,SUMIFS('Sch A. Input'!$H192:$CJ192,'Sch A. Input'!$H$14:$CJ$14,"Recurring",'Sch A. Input'!$H$13:$CJ$13,"&lt;="&amp;$L$11,'Sch A. Input'!$H$13:$CJ$13,"&lt;="&amp;$AI$1020,'Sch A. Input'!$H$13:$CJ$13,"&gt;"&amp;$Y$1020))</f>
        <v>0</v>
      </c>
      <c r="AC1201" s="242">
        <f>IF(AA1201=0,0,SUMIFS('Sch A. Input'!$H192:$CJ192,'Sch A. Input'!$H$14:$CJ$14,"One-time",'Sch A. Input'!$H$13:$CJ$13,"&lt;="&amp;$L$11,'Sch A. Input'!$H$13:$CJ$13,"&lt;="&amp;$AI$1020,'Sch A. Input'!$H$13:$CJ$13,"&gt;"&amp;$Y$1020))</f>
        <v>0</v>
      </c>
      <c r="AD1201" s="283">
        <f t="shared" si="384"/>
        <v>0</v>
      </c>
      <c r="AE1201" s="242">
        <f t="shared" si="385"/>
        <v>0</v>
      </c>
      <c r="AF1201" s="242">
        <f t="shared" si="386"/>
        <v>0</v>
      </c>
      <c r="AG1201" s="276">
        <f t="shared" si="193"/>
        <v>0</v>
      </c>
      <c r="AH1201" s="281">
        <f t="shared" si="370"/>
        <v>0</v>
      </c>
      <c r="AI1201" s="245">
        <f t="shared" si="371"/>
        <v>0</v>
      </c>
      <c r="AK1201" s="285">
        <f t="shared" si="387"/>
        <v>0</v>
      </c>
      <c r="AL1201" s="242">
        <f>IF(AK1201=0,0,SUMIFS('Sch A. Input'!$H192:$CJ192,'Sch A. Input'!$H$14:$CJ$14,"Recurring",'Sch A. Input'!$H$13:$CJ$13,"&lt;="&amp;$L$11,'Sch A. Input'!$H$13:$CJ$13,"&lt;="&amp;$AS$1020,'Sch A. Input'!$H$13:$CJ$13,"&gt;"&amp;$AI$1020))</f>
        <v>0</v>
      </c>
      <c r="AM1201" s="242">
        <f>IF(AK1201=0,0,SUMIFS('Sch A. Input'!$H192:$CJ192,'Sch A. Input'!$H$14:$CJ$14,"One-time",'Sch A. Input'!$H$13:$CJ$13,"&lt;="&amp;$L$11,'Sch A. Input'!$H$13:$CJ$13,"&lt;="&amp;$AS$1020,'Sch A. Input'!$H$13:$CJ$13,"&gt;"&amp;$AI$1020))</f>
        <v>0</v>
      </c>
      <c r="AN1201" s="283">
        <f t="shared" si="388"/>
        <v>0</v>
      </c>
      <c r="AO1201" s="242">
        <f t="shared" si="389"/>
        <v>0</v>
      </c>
      <c r="AP1201" s="242">
        <f t="shared" si="390"/>
        <v>0</v>
      </c>
      <c r="AQ1201" s="276">
        <f t="shared" si="198"/>
        <v>0</v>
      </c>
      <c r="AR1201" s="281">
        <f t="shared" si="372"/>
        <v>0</v>
      </c>
      <c r="AS1201" s="245">
        <f t="shared" si="373"/>
        <v>0</v>
      </c>
      <c r="AY1201" s="160"/>
      <c r="AZ1201" s="160"/>
      <c r="BK1201" s="2"/>
      <c r="BL1201" s="2"/>
      <c r="BM1201" s="2"/>
      <c r="BN1201" s="2"/>
      <c r="BO1201" s="2"/>
      <c r="BP1201" s="2"/>
      <c r="BQ1201" s="2"/>
      <c r="BR1201" s="2"/>
      <c r="BS1201" s="2"/>
      <c r="BT1201" s="2"/>
      <c r="BU1201" s="2"/>
      <c r="BV1201" s="2"/>
      <c r="BW1201" s="2"/>
      <c r="BX1201" s="2"/>
      <c r="BY1201" s="2"/>
      <c r="BZ1201" s="2"/>
      <c r="CA1201" s="2"/>
      <c r="CI1201"/>
      <c r="CJ1201"/>
      <c r="CK1201"/>
      <c r="CL1201"/>
      <c r="CM1201"/>
      <c r="CN1201"/>
      <c r="CO1201"/>
      <c r="CP1201"/>
      <c r="CQ1201"/>
      <c r="CR1201"/>
      <c r="CS1201"/>
      <c r="CT1201"/>
      <c r="CU1201"/>
      <c r="CV1201"/>
      <c r="CW1201"/>
      <c r="CX1201"/>
    </row>
    <row r="1202" spans="2:102" x14ac:dyDescent="0.35">
      <c r="B1202" s="70" t="str">
        <f t="shared" ref="B1202:F1202" si="438">B195</f>
        <v/>
      </c>
      <c r="C1202" s="166" t="str">
        <f t="shared" si="438"/>
        <v/>
      </c>
      <c r="D1202" s="273" t="str">
        <f t="shared" si="438"/>
        <v/>
      </c>
      <c r="E1202" s="273">
        <f t="shared" si="438"/>
        <v>45016</v>
      </c>
      <c r="F1202" s="273">
        <f t="shared" si="438"/>
        <v>0</v>
      </c>
      <c r="G1202" s="98">
        <f t="shared" si="365"/>
        <v>0</v>
      </c>
      <c r="H1202" s="242">
        <f>IF(G1202=0,0,SUMIFS('Sch A. Input'!$H193:$CJ193,'Sch A. Input'!$H$14:$CJ$14,"Recurring",'Sch A. Input'!$H$13:$CJ$13,"&lt;="&amp;$O$1020,'Sch A. Input'!$H$13:$CJ$13,"&lt;="&amp;$L$11))</f>
        <v>0</v>
      </c>
      <c r="I1202" s="242">
        <f>IF(G1202=0,0,SUMIFS('Sch A. Input'!$H193:$CJ193,'Sch A. Input'!$H$14:$CJ$14,"One-time",'Sch A. Input'!$H$13:$CJ$13,"&lt;="&amp;$O$1020,'Sch A. Input'!$H$13:$CJ$13,"&lt;="&amp;$L$11))</f>
        <v>0</v>
      </c>
      <c r="J1202" s="283">
        <f t="shared" si="376"/>
        <v>0</v>
      </c>
      <c r="K1202" s="242">
        <f t="shared" si="377"/>
        <v>0</v>
      </c>
      <c r="L1202" s="242">
        <f t="shared" si="378"/>
        <v>0</v>
      </c>
      <c r="M1202" s="276">
        <f t="shared" si="183"/>
        <v>0</v>
      </c>
      <c r="N1202" s="281">
        <f t="shared" si="366"/>
        <v>0</v>
      </c>
      <c r="O1202" s="245">
        <f t="shared" si="367"/>
        <v>0</v>
      </c>
      <c r="P1202" s="248"/>
      <c r="Q1202" s="285">
        <f t="shared" si="379"/>
        <v>0</v>
      </c>
      <c r="R1202" s="242">
        <f>IF(Q1202=0,0,SUMIFS('Sch A. Input'!$H193:$CJ193,'Sch A. Input'!$H$14:$CJ$14,"Recurring",'Sch A. Input'!$H$13:$CJ$13,"&lt;="&amp;$L$11,'Sch A. Input'!$H$13:$CJ$13,"&lt;="&amp;$Y$1020,'Sch A. Input'!$H$13:$CJ$13,"&gt;"&amp;$O$1020))</f>
        <v>0</v>
      </c>
      <c r="S1202" s="242">
        <f>IF(Q1202=0,0,SUMIFS('Sch A. Input'!$H193:$CJ193,'Sch A. Input'!$H$14:$CJ$14,"One-time",'Sch A. Input'!$H$13:$CJ$13,"&lt;="&amp;$L$11,'Sch A. Input'!$H$13:$CJ$13,"&lt;="&amp;$Y$1020,'Sch A. Input'!$H$13:$CJ$13,"&gt;"&amp;$O$1020))</f>
        <v>0</v>
      </c>
      <c r="T1202" s="283">
        <f t="shared" si="380"/>
        <v>0</v>
      </c>
      <c r="U1202" s="242">
        <f t="shared" si="381"/>
        <v>0</v>
      </c>
      <c r="V1202" s="242">
        <f t="shared" si="382"/>
        <v>0</v>
      </c>
      <c r="W1202" s="276">
        <f t="shared" si="188"/>
        <v>0</v>
      </c>
      <c r="X1202" s="281">
        <f t="shared" si="368"/>
        <v>0</v>
      </c>
      <c r="Y1202" s="245">
        <f t="shared" si="369"/>
        <v>0</v>
      </c>
      <c r="Z1202" s="248"/>
      <c r="AA1202" s="285">
        <f t="shared" si="383"/>
        <v>0</v>
      </c>
      <c r="AB1202" s="242">
        <f>IF(AA1202=0,0,SUMIFS('Sch A. Input'!$H193:$CJ193,'Sch A. Input'!$H$14:$CJ$14,"Recurring",'Sch A. Input'!$H$13:$CJ$13,"&lt;="&amp;$L$11,'Sch A. Input'!$H$13:$CJ$13,"&lt;="&amp;$AI$1020,'Sch A. Input'!$H$13:$CJ$13,"&gt;"&amp;$Y$1020))</f>
        <v>0</v>
      </c>
      <c r="AC1202" s="242">
        <f>IF(AA1202=0,0,SUMIFS('Sch A. Input'!$H193:$CJ193,'Sch A. Input'!$H$14:$CJ$14,"One-time",'Sch A. Input'!$H$13:$CJ$13,"&lt;="&amp;$L$11,'Sch A. Input'!$H$13:$CJ$13,"&lt;="&amp;$AI$1020,'Sch A. Input'!$H$13:$CJ$13,"&gt;"&amp;$Y$1020))</f>
        <v>0</v>
      </c>
      <c r="AD1202" s="283">
        <f t="shared" si="384"/>
        <v>0</v>
      </c>
      <c r="AE1202" s="242">
        <f t="shared" si="385"/>
        <v>0</v>
      </c>
      <c r="AF1202" s="242">
        <f t="shared" si="386"/>
        <v>0</v>
      </c>
      <c r="AG1202" s="276">
        <f t="shared" si="193"/>
        <v>0</v>
      </c>
      <c r="AH1202" s="281">
        <f t="shared" si="370"/>
        <v>0</v>
      </c>
      <c r="AI1202" s="245">
        <f t="shared" si="371"/>
        <v>0</v>
      </c>
      <c r="AK1202" s="285">
        <f t="shared" si="387"/>
        <v>0</v>
      </c>
      <c r="AL1202" s="242">
        <f>IF(AK1202=0,0,SUMIFS('Sch A. Input'!$H193:$CJ193,'Sch A. Input'!$H$14:$CJ$14,"Recurring",'Sch A. Input'!$H$13:$CJ$13,"&lt;="&amp;$L$11,'Sch A. Input'!$H$13:$CJ$13,"&lt;="&amp;$AS$1020,'Sch A. Input'!$H$13:$CJ$13,"&gt;"&amp;$AI$1020))</f>
        <v>0</v>
      </c>
      <c r="AM1202" s="242">
        <f>IF(AK1202=0,0,SUMIFS('Sch A. Input'!$H193:$CJ193,'Sch A. Input'!$H$14:$CJ$14,"One-time",'Sch A. Input'!$H$13:$CJ$13,"&lt;="&amp;$L$11,'Sch A. Input'!$H$13:$CJ$13,"&lt;="&amp;$AS$1020,'Sch A. Input'!$H$13:$CJ$13,"&gt;"&amp;$AI$1020))</f>
        <v>0</v>
      </c>
      <c r="AN1202" s="283">
        <f t="shared" si="388"/>
        <v>0</v>
      </c>
      <c r="AO1202" s="242">
        <f t="shared" si="389"/>
        <v>0</v>
      </c>
      <c r="AP1202" s="242">
        <f t="shared" si="390"/>
        <v>0</v>
      </c>
      <c r="AQ1202" s="276">
        <f t="shared" si="198"/>
        <v>0</v>
      </c>
      <c r="AR1202" s="281">
        <f t="shared" si="372"/>
        <v>0</v>
      </c>
      <c r="AS1202" s="245">
        <f t="shared" si="373"/>
        <v>0</v>
      </c>
      <c r="AY1202" s="160"/>
      <c r="AZ1202" s="160"/>
      <c r="BK1202" s="2"/>
      <c r="BL1202" s="2"/>
      <c r="BM1202" s="2"/>
      <c r="BN1202" s="2"/>
      <c r="BO1202" s="2"/>
      <c r="BP1202" s="2"/>
      <c r="BQ1202" s="2"/>
      <c r="BR1202" s="2"/>
      <c r="BS1202" s="2"/>
      <c r="BT1202" s="2"/>
      <c r="BU1202" s="2"/>
      <c r="BV1202" s="2"/>
      <c r="BW1202" s="2"/>
      <c r="BX1202" s="2"/>
      <c r="BY1202" s="2"/>
      <c r="BZ1202" s="2"/>
      <c r="CA1202" s="2"/>
      <c r="CI1202"/>
      <c r="CJ1202"/>
      <c r="CK1202"/>
      <c r="CL1202"/>
      <c r="CM1202"/>
      <c r="CN1202"/>
      <c r="CO1202"/>
      <c r="CP1202"/>
      <c r="CQ1202"/>
      <c r="CR1202"/>
      <c r="CS1202"/>
      <c r="CT1202"/>
      <c r="CU1202"/>
      <c r="CV1202"/>
      <c r="CW1202"/>
      <c r="CX1202"/>
    </row>
    <row r="1203" spans="2:102" x14ac:dyDescent="0.35">
      <c r="B1203" s="70" t="str">
        <f t="shared" ref="B1203:F1203" si="439">B196</f>
        <v/>
      </c>
      <c r="C1203" s="166" t="str">
        <f t="shared" si="439"/>
        <v/>
      </c>
      <c r="D1203" s="273" t="str">
        <f t="shared" si="439"/>
        <v/>
      </c>
      <c r="E1203" s="273">
        <f t="shared" si="439"/>
        <v>45016</v>
      </c>
      <c r="F1203" s="273">
        <f t="shared" si="439"/>
        <v>0</v>
      </c>
      <c r="G1203" s="98">
        <f t="shared" si="365"/>
        <v>0</v>
      </c>
      <c r="H1203" s="242">
        <f>IF(G1203=0,0,SUMIFS('Sch A. Input'!$H194:$CJ194,'Sch A. Input'!$H$14:$CJ$14,"Recurring",'Sch A. Input'!$H$13:$CJ$13,"&lt;="&amp;$O$1020,'Sch A. Input'!$H$13:$CJ$13,"&lt;="&amp;$L$11))</f>
        <v>0</v>
      </c>
      <c r="I1203" s="242">
        <f>IF(G1203=0,0,SUMIFS('Sch A. Input'!$H194:$CJ194,'Sch A. Input'!$H$14:$CJ$14,"One-time",'Sch A. Input'!$H$13:$CJ$13,"&lt;="&amp;$O$1020,'Sch A. Input'!$H$13:$CJ$13,"&lt;="&amp;$L$11))</f>
        <v>0</v>
      </c>
      <c r="J1203" s="283">
        <f t="shared" si="376"/>
        <v>0</v>
      </c>
      <c r="K1203" s="242">
        <f t="shared" si="377"/>
        <v>0</v>
      </c>
      <c r="L1203" s="242">
        <f t="shared" si="378"/>
        <v>0</v>
      </c>
      <c r="M1203" s="276">
        <f t="shared" si="183"/>
        <v>0</v>
      </c>
      <c r="N1203" s="281">
        <f t="shared" si="366"/>
        <v>0</v>
      </c>
      <c r="O1203" s="245">
        <f t="shared" si="367"/>
        <v>0</v>
      </c>
      <c r="P1203" s="248"/>
      <c r="Q1203" s="285">
        <f t="shared" si="379"/>
        <v>0</v>
      </c>
      <c r="R1203" s="242">
        <f>IF(Q1203=0,0,SUMIFS('Sch A. Input'!$H194:$CJ194,'Sch A. Input'!$H$14:$CJ$14,"Recurring",'Sch A. Input'!$H$13:$CJ$13,"&lt;="&amp;$L$11,'Sch A. Input'!$H$13:$CJ$13,"&lt;="&amp;$Y$1020,'Sch A. Input'!$H$13:$CJ$13,"&gt;"&amp;$O$1020))</f>
        <v>0</v>
      </c>
      <c r="S1203" s="242">
        <f>IF(Q1203=0,0,SUMIFS('Sch A. Input'!$H194:$CJ194,'Sch A. Input'!$H$14:$CJ$14,"One-time",'Sch A. Input'!$H$13:$CJ$13,"&lt;="&amp;$L$11,'Sch A. Input'!$H$13:$CJ$13,"&lt;="&amp;$Y$1020,'Sch A. Input'!$H$13:$CJ$13,"&gt;"&amp;$O$1020))</f>
        <v>0</v>
      </c>
      <c r="T1203" s="283">
        <f t="shared" si="380"/>
        <v>0</v>
      </c>
      <c r="U1203" s="242">
        <f t="shared" si="381"/>
        <v>0</v>
      </c>
      <c r="V1203" s="242">
        <f t="shared" si="382"/>
        <v>0</v>
      </c>
      <c r="W1203" s="276">
        <f t="shared" si="188"/>
        <v>0</v>
      </c>
      <c r="X1203" s="281">
        <f t="shared" si="368"/>
        <v>0</v>
      </c>
      <c r="Y1203" s="245">
        <f t="shared" si="369"/>
        <v>0</v>
      </c>
      <c r="Z1203" s="248"/>
      <c r="AA1203" s="285">
        <f t="shared" si="383"/>
        <v>0</v>
      </c>
      <c r="AB1203" s="242">
        <f>IF(AA1203=0,0,SUMIFS('Sch A. Input'!$H194:$CJ194,'Sch A. Input'!$H$14:$CJ$14,"Recurring",'Sch A. Input'!$H$13:$CJ$13,"&lt;="&amp;$L$11,'Sch A. Input'!$H$13:$CJ$13,"&lt;="&amp;$AI$1020,'Sch A. Input'!$H$13:$CJ$13,"&gt;"&amp;$Y$1020))</f>
        <v>0</v>
      </c>
      <c r="AC1203" s="242">
        <f>IF(AA1203=0,0,SUMIFS('Sch A. Input'!$H194:$CJ194,'Sch A. Input'!$H$14:$CJ$14,"One-time",'Sch A. Input'!$H$13:$CJ$13,"&lt;="&amp;$L$11,'Sch A. Input'!$H$13:$CJ$13,"&lt;="&amp;$AI$1020,'Sch A. Input'!$H$13:$CJ$13,"&gt;"&amp;$Y$1020))</f>
        <v>0</v>
      </c>
      <c r="AD1203" s="283">
        <f t="shared" si="384"/>
        <v>0</v>
      </c>
      <c r="AE1203" s="242">
        <f t="shared" si="385"/>
        <v>0</v>
      </c>
      <c r="AF1203" s="242">
        <f t="shared" si="386"/>
        <v>0</v>
      </c>
      <c r="AG1203" s="276">
        <f t="shared" si="193"/>
        <v>0</v>
      </c>
      <c r="AH1203" s="281">
        <f t="shared" si="370"/>
        <v>0</v>
      </c>
      <c r="AI1203" s="245">
        <f t="shared" si="371"/>
        <v>0</v>
      </c>
      <c r="AK1203" s="285">
        <f t="shared" si="387"/>
        <v>0</v>
      </c>
      <c r="AL1203" s="242">
        <f>IF(AK1203=0,0,SUMIFS('Sch A. Input'!$H194:$CJ194,'Sch A. Input'!$H$14:$CJ$14,"Recurring",'Sch A. Input'!$H$13:$CJ$13,"&lt;="&amp;$L$11,'Sch A. Input'!$H$13:$CJ$13,"&lt;="&amp;$AS$1020,'Sch A. Input'!$H$13:$CJ$13,"&gt;"&amp;$AI$1020))</f>
        <v>0</v>
      </c>
      <c r="AM1203" s="242">
        <f>IF(AK1203=0,0,SUMIFS('Sch A. Input'!$H194:$CJ194,'Sch A. Input'!$H$14:$CJ$14,"One-time",'Sch A. Input'!$H$13:$CJ$13,"&lt;="&amp;$L$11,'Sch A. Input'!$H$13:$CJ$13,"&lt;="&amp;$AS$1020,'Sch A. Input'!$H$13:$CJ$13,"&gt;"&amp;$AI$1020))</f>
        <v>0</v>
      </c>
      <c r="AN1203" s="283">
        <f t="shared" si="388"/>
        <v>0</v>
      </c>
      <c r="AO1203" s="242">
        <f t="shared" si="389"/>
        <v>0</v>
      </c>
      <c r="AP1203" s="242">
        <f t="shared" si="390"/>
        <v>0</v>
      </c>
      <c r="AQ1203" s="276">
        <f t="shared" si="198"/>
        <v>0</v>
      </c>
      <c r="AR1203" s="281">
        <f t="shared" si="372"/>
        <v>0</v>
      </c>
      <c r="AS1203" s="245">
        <f t="shared" si="373"/>
        <v>0</v>
      </c>
      <c r="AY1203" s="160"/>
      <c r="AZ1203" s="160"/>
      <c r="BK1203" s="2"/>
      <c r="BL1203" s="2"/>
      <c r="BM1203" s="2"/>
      <c r="BN1203" s="2"/>
      <c r="BO1203" s="2"/>
      <c r="BP1203" s="2"/>
      <c r="BQ1203" s="2"/>
      <c r="BR1203" s="2"/>
      <c r="BS1203" s="2"/>
      <c r="BT1203" s="2"/>
      <c r="BU1203" s="2"/>
      <c r="BV1203" s="2"/>
      <c r="BW1203" s="2"/>
      <c r="BX1203" s="2"/>
      <c r="BY1203" s="2"/>
      <c r="BZ1203" s="2"/>
      <c r="CA1203" s="2"/>
      <c r="CI1203"/>
      <c r="CJ1203"/>
      <c r="CK1203"/>
      <c r="CL1203"/>
      <c r="CM1203"/>
      <c r="CN1203"/>
      <c r="CO1203"/>
      <c r="CP1203"/>
      <c r="CQ1203"/>
      <c r="CR1203"/>
      <c r="CS1203"/>
      <c r="CT1203"/>
      <c r="CU1203"/>
      <c r="CV1203"/>
      <c r="CW1203"/>
      <c r="CX1203"/>
    </row>
    <row r="1204" spans="2:102" x14ac:dyDescent="0.35">
      <c r="B1204" s="70" t="str">
        <f t="shared" ref="B1204:F1204" si="440">B197</f>
        <v/>
      </c>
      <c r="C1204" s="166" t="str">
        <f t="shared" si="440"/>
        <v/>
      </c>
      <c r="D1204" s="273" t="str">
        <f t="shared" si="440"/>
        <v/>
      </c>
      <c r="E1204" s="273">
        <f t="shared" si="440"/>
        <v>45016</v>
      </c>
      <c r="F1204" s="273">
        <f t="shared" si="440"/>
        <v>0</v>
      </c>
      <c r="G1204" s="98">
        <f t="shared" si="365"/>
        <v>0</v>
      </c>
      <c r="H1204" s="242">
        <f>IF(G1204=0,0,SUMIFS('Sch A. Input'!$H195:$CJ195,'Sch A. Input'!$H$14:$CJ$14,"Recurring",'Sch A. Input'!$H$13:$CJ$13,"&lt;="&amp;$O$1020,'Sch A. Input'!$H$13:$CJ$13,"&lt;="&amp;$L$11))</f>
        <v>0</v>
      </c>
      <c r="I1204" s="242">
        <f>IF(G1204=0,0,SUMIFS('Sch A. Input'!$H195:$CJ195,'Sch A. Input'!$H$14:$CJ$14,"One-time",'Sch A. Input'!$H$13:$CJ$13,"&lt;="&amp;$O$1020,'Sch A. Input'!$H$13:$CJ$13,"&lt;="&amp;$L$11))</f>
        <v>0</v>
      </c>
      <c r="J1204" s="283">
        <f t="shared" si="376"/>
        <v>0</v>
      </c>
      <c r="K1204" s="242">
        <f t="shared" si="377"/>
        <v>0</v>
      </c>
      <c r="L1204" s="242">
        <f t="shared" si="378"/>
        <v>0</v>
      </c>
      <c r="M1204" s="276">
        <f t="shared" si="183"/>
        <v>0</v>
      </c>
      <c r="N1204" s="281">
        <f t="shared" si="366"/>
        <v>0</v>
      </c>
      <c r="O1204" s="245">
        <f t="shared" si="367"/>
        <v>0</v>
      </c>
      <c r="P1204" s="248"/>
      <c r="Q1204" s="285">
        <f t="shared" si="379"/>
        <v>0</v>
      </c>
      <c r="R1204" s="242">
        <f>IF(Q1204=0,0,SUMIFS('Sch A. Input'!$H195:$CJ195,'Sch A. Input'!$H$14:$CJ$14,"Recurring",'Sch A. Input'!$H$13:$CJ$13,"&lt;="&amp;$L$11,'Sch A. Input'!$H$13:$CJ$13,"&lt;="&amp;$Y$1020,'Sch A. Input'!$H$13:$CJ$13,"&gt;"&amp;$O$1020))</f>
        <v>0</v>
      </c>
      <c r="S1204" s="242">
        <f>IF(Q1204=0,0,SUMIFS('Sch A. Input'!$H195:$CJ195,'Sch A. Input'!$H$14:$CJ$14,"One-time",'Sch A. Input'!$H$13:$CJ$13,"&lt;="&amp;$L$11,'Sch A. Input'!$H$13:$CJ$13,"&lt;="&amp;$Y$1020,'Sch A. Input'!$H$13:$CJ$13,"&gt;"&amp;$O$1020))</f>
        <v>0</v>
      </c>
      <c r="T1204" s="283">
        <f t="shared" si="380"/>
        <v>0</v>
      </c>
      <c r="U1204" s="242">
        <f t="shared" si="381"/>
        <v>0</v>
      </c>
      <c r="V1204" s="242">
        <f t="shared" si="382"/>
        <v>0</v>
      </c>
      <c r="W1204" s="276">
        <f t="shared" si="188"/>
        <v>0</v>
      </c>
      <c r="X1204" s="281">
        <f t="shared" si="368"/>
        <v>0</v>
      </c>
      <c r="Y1204" s="245">
        <f t="shared" si="369"/>
        <v>0</v>
      </c>
      <c r="Z1204" s="248"/>
      <c r="AA1204" s="285">
        <f t="shared" si="383"/>
        <v>0</v>
      </c>
      <c r="AB1204" s="242">
        <f>IF(AA1204=0,0,SUMIFS('Sch A. Input'!$H195:$CJ195,'Sch A. Input'!$H$14:$CJ$14,"Recurring",'Sch A. Input'!$H$13:$CJ$13,"&lt;="&amp;$L$11,'Sch A. Input'!$H$13:$CJ$13,"&lt;="&amp;$AI$1020,'Sch A. Input'!$H$13:$CJ$13,"&gt;"&amp;$Y$1020))</f>
        <v>0</v>
      </c>
      <c r="AC1204" s="242">
        <f>IF(AA1204=0,0,SUMIFS('Sch A. Input'!$H195:$CJ195,'Sch A. Input'!$H$14:$CJ$14,"One-time",'Sch A. Input'!$H$13:$CJ$13,"&lt;="&amp;$L$11,'Sch A. Input'!$H$13:$CJ$13,"&lt;="&amp;$AI$1020,'Sch A. Input'!$H$13:$CJ$13,"&gt;"&amp;$Y$1020))</f>
        <v>0</v>
      </c>
      <c r="AD1204" s="283">
        <f t="shared" si="384"/>
        <v>0</v>
      </c>
      <c r="AE1204" s="242">
        <f t="shared" si="385"/>
        <v>0</v>
      </c>
      <c r="AF1204" s="242">
        <f t="shared" si="386"/>
        <v>0</v>
      </c>
      <c r="AG1204" s="276">
        <f t="shared" si="193"/>
        <v>0</v>
      </c>
      <c r="AH1204" s="281">
        <f t="shared" si="370"/>
        <v>0</v>
      </c>
      <c r="AI1204" s="245">
        <f t="shared" si="371"/>
        <v>0</v>
      </c>
      <c r="AK1204" s="285">
        <f t="shared" si="387"/>
        <v>0</v>
      </c>
      <c r="AL1204" s="242">
        <f>IF(AK1204=0,0,SUMIFS('Sch A. Input'!$H195:$CJ195,'Sch A. Input'!$H$14:$CJ$14,"Recurring",'Sch A. Input'!$H$13:$CJ$13,"&lt;="&amp;$L$11,'Sch A. Input'!$H$13:$CJ$13,"&lt;="&amp;$AS$1020,'Sch A. Input'!$H$13:$CJ$13,"&gt;"&amp;$AI$1020))</f>
        <v>0</v>
      </c>
      <c r="AM1204" s="242">
        <f>IF(AK1204=0,0,SUMIFS('Sch A. Input'!$H195:$CJ195,'Sch A. Input'!$H$14:$CJ$14,"One-time",'Sch A. Input'!$H$13:$CJ$13,"&lt;="&amp;$L$11,'Sch A. Input'!$H$13:$CJ$13,"&lt;="&amp;$AS$1020,'Sch A. Input'!$H$13:$CJ$13,"&gt;"&amp;$AI$1020))</f>
        <v>0</v>
      </c>
      <c r="AN1204" s="283">
        <f t="shared" si="388"/>
        <v>0</v>
      </c>
      <c r="AO1204" s="242">
        <f t="shared" si="389"/>
        <v>0</v>
      </c>
      <c r="AP1204" s="242">
        <f t="shared" si="390"/>
        <v>0</v>
      </c>
      <c r="AQ1204" s="276">
        <f t="shared" si="198"/>
        <v>0</v>
      </c>
      <c r="AR1204" s="281">
        <f t="shared" si="372"/>
        <v>0</v>
      </c>
      <c r="AS1204" s="245">
        <f t="shared" si="373"/>
        <v>0</v>
      </c>
      <c r="AY1204" s="160"/>
      <c r="AZ1204" s="160"/>
      <c r="BK1204" s="2"/>
      <c r="BL1204" s="2"/>
      <c r="BM1204" s="2"/>
      <c r="BN1204" s="2"/>
      <c r="BO1204" s="2"/>
      <c r="BP1204" s="2"/>
      <c r="BQ1204" s="2"/>
      <c r="BR1204" s="2"/>
      <c r="BS1204" s="2"/>
      <c r="BT1204" s="2"/>
      <c r="BU1204" s="2"/>
      <c r="BV1204" s="2"/>
      <c r="BW1204" s="2"/>
      <c r="BX1204" s="2"/>
      <c r="BY1204" s="2"/>
      <c r="BZ1204" s="2"/>
      <c r="CA1204" s="2"/>
      <c r="CI1204"/>
      <c r="CJ1204"/>
      <c r="CK1204"/>
      <c r="CL1204"/>
      <c r="CM1204"/>
      <c r="CN1204"/>
      <c r="CO1204"/>
      <c r="CP1204"/>
      <c r="CQ1204"/>
      <c r="CR1204"/>
      <c r="CS1204"/>
      <c r="CT1204"/>
      <c r="CU1204"/>
      <c r="CV1204"/>
      <c r="CW1204"/>
      <c r="CX1204"/>
    </row>
    <row r="1205" spans="2:102" x14ac:dyDescent="0.35">
      <c r="B1205" s="70" t="str">
        <f t="shared" ref="B1205:F1205" si="441">B198</f>
        <v/>
      </c>
      <c r="C1205" s="166" t="str">
        <f t="shared" si="441"/>
        <v/>
      </c>
      <c r="D1205" s="273" t="str">
        <f t="shared" si="441"/>
        <v/>
      </c>
      <c r="E1205" s="273">
        <f t="shared" si="441"/>
        <v>45016</v>
      </c>
      <c r="F1205" s="273">
        <f t="shared" si="441"/>
        <v>0</v>
      </c>
      <c r="G1205" s="98">
        <f t="shared" si="365"/>
        <v>0</v>
      </c>
      <c r="H1205" s="242">
        <f>IF(G1205=0,0,SUMIFS('Sch A. Input'!$H196:$CJ196,'Sch A. Input'!$H$14:$CJ$14,"Recurring",'Sch A. Input'!$H$13:$CJ$13,"&lt;="&amp;$O$1020,'Sch A. Input'!$H$13:$CJ$13,"&lt;="&amp;$L$11))</f>
        <v>0</v>
      </c>
      <c r="I1205" s="242">
        <f>IF(G1205=0,0,SUMIFS('Sch A. Input'!$H196:$CJ196,'Sch A. Input'!$H$14:$CJ$14,"One-time",'Sch A. Input'!$H$13:$CJ$13,"&lt;="&amp;$O$1020,'Sch A. Input'!$H$13:$CJ$13,"&lt;="&amp;$L$11))</f>
        <v>0</v>
      </c>
      <c r="J1205" s="283">
        <f t="shared" si="376"/>
        <v>0</v>
      </c>
      <c r="K1205" s="242">
        <f t="shared" si="377"/>
        <v>0</v>
      </c>
      <c r="L1205" s="242">
        <f t="shared" si="378"/>
        <v>0</v>
      </c>
      <c r="M1205" s="276">
        <f t="shared" si="183"/>
        <v>0</v>
      </c>
      <c r="N1205" s="281">
        <f t="shared" si="366"/>
        <v>0</v>
      </c>
      <c r="O1205" s="245">
        <f t="shared" si="367"/>
        <v>0</v>
      </c>
      <c r="P1205" s="248"/>
      <c r="Q1205" s="285">
        <f t="shared" si="379"/>
        <v>0</v>
      </c>
      <c r="R1205" s="242">
        <f>IF(Q1205=0,0,SUMIFS('Sch A. Input'!$H196:$CJ196,'Sch A. Input'!$H$14:$CJ$14,"Recurring",'Sch A. Input'!$H$13:$CJ$13,"&lt;="&amp;$L$11,'Sch A. Input'!$H$13:$CJ$13,"&lt;="&amp;$Y$1020,'Sch A. Input'!$H$13:$CJ$13,"&gt;"&amp;$O$1020))</f>
        <v>0</v>
      </c>
      <c r="S1205" s="242">
        <f>IF(Q1205=0,0,SUMIFS('Sch A. Input'!$H196:$CJ196,'Sch A. Input'!$H$14:$CJ$14,"One-time",'Sch A. Input'!$H$13:$CJ$13,"&lt;="&amp;$L$11,'Sch A. Input'!$H$13:$CJ$13,"&lt;="&amp;$Y$1020,'Sch A. Input'!$H$13:$CJ$13,"&gt;"&amp;$O$1020))</f>
        <v>0</v>
      </c>
      <c r="T1205" s="283">
        <f t="shared" si="380"/>
        <v>0</v>
      </c>
      <c r="U1205" s="242">
        <f t="shared" si="381"/>
        <v>0</v>
      </c>
      <c r="V1205" s="242">
        <f t="shared" si="382"/>
        <v>0</v>
      </c>
      <c r="W1205" s="276">
        <f t="shared" si="188"/>
        <v>0</v>
      </c>
      <c r="X1205" s="281">
        <f t="shared" si="368"/>
        <v>0</v>
      </c>
      <c r="Y1205" s="245">
        <f t="shared" si="369"/>
        <v>0</v>
      </c>
      <c r="Z1205" s="248"/>
      <c r="AA1205" s="285">
        <f t="shared" si="383"/>
        <v>0</v>
      </c>
      <c r="AB1205" s="242">
        <f>IF(AA1205=0,0,SUMIFS('Sch A. Input'!$H196:$CJ196,'Sch A. Input'!$H$14:$CJ$14,"Recurring",'Sch A. Input'!$H$13:$CJ$13,"&lt;="&amp;$L$11,'Sch A. Input'!$H$13:$CJ$13,"&lt;="&amp;$AI$1020,'Sch A. Input'!$H$13:$CJ$13,"&gt;"&amp;$Y$1020))</f>
        <v>0</v>
      </c>
      <c r="AC1205" s="242">
        <f>IF(AA1205=0,0,SUMIFS('Sch A. Input'!$H196:$CJ196,'Sch A. Input'!$H$14:$CJ$14,"One-time",'Sch A. Input'!$H$13:$CJ$13,"&lt;="&amp;$L$11,'Sch A. Input'!$H$13:$CJ$13,"&lt;="&amp;$AI$1020,'Sch A. Input'!$H$13:$CJ$13,"&gt;"&amp;$Y$1020))</f>
        <v>0</v>
      </c>
      <c r="AD1205" s="283">
        <f t="shared" si="384"/>
        <v>0</v>
      </c>
      <c r="AE1205" s="242">
        <f t="shared" si="385"/>
        <v>0</v>
      </c>
      <c r="AF1205" s="242">
        <f t="shared" si="386"/>
        <v>0</v>
      </c>
      <c r="AG1205" s="276">
        <f t="shared" si="193"/>
        <v>0</v>
      </c>
      <c r="AH1205" s="281">
        <f t="shared" si="370"/>
        <v>0</v>
      </c>
      <c r="AI1205" s="245">
        <f t="shared" si="371"/>
        <v>0</v>
      </c>
      <c r="AK1205" s="285">
        <f t="shared" si="387"/>
        <v>0</v>
      </c>
      <c r="AL1205" s="242">
        <f>IF(AK1205=0,0,SUMIFS('Sch A. Input'!$H196:$CJ196,'Sch A. Input'!$H$14:$CJ$14,"Recurring",'Sch A. Input'!$H$13:$CJ$13,"&lt;="&amp;$L$11,'Sch A. Input'!$H$13:$CJ$13,"&lt;="&amp;$AS$1020,'Sch A. Input'!$H$13:$CJ$13,"&gt;"&amp;$AI$1020))</f>
        <v>0</v>
      </c>
      <c r="AM1205" s="242">
        <f>IF(AK1205=0,0,SUMIFS('Sch A. Input'!$H196:$CJ196,'Sch A. Input'!$H$14:$CJ$14,"One-time",'Sch A. Input'!$H$13:$CJ$13,"&lt;="&amp;$L$11,'Sch A. Input'!$H$13:$CJ$13,"&lt;="&amp;$AS$1020,'Sch A. Input'!$H$13:$CJ$13,"&gt;"&amp;$AI$1020))</f>
        <v>0</v>
      </c>
      <c r="AN1205" s="283">
        <f t="shared" si="388"/>
        <v>0</v>
      </c>
      <c r="AO1205" s="242">
        <f t="shared" si="389"/>
        <v>0</v>
      </c>
      <c r="AP1205" s="242">
        <f t="shared" si="390"/>
        <v>0</v>
      </c>
      <c r="AQ1205" s="276">
        <f t="shared" si="198"/>
        <v>0</v>
      </c>
      <c r="AR1205" s="281">
        <f t="shared" si="372"/>
        <v>0</v>
      </c>
      <c r="AS1205" s="245">
        <f t="shared" si="373"/>
        <v>0</v>
      </c>
      <c r="AY1205" s="160"/>
      <c r="AZ1205" s="160"/>
      <c r="BK1205" s="2"/>
      <c r="BL1205" s="2"/>
      <c r="BM1205" s="2"/>
      <c r="BN1205" s="2"/>
      <c r="BO1205" s="2"/>
      <c r="BP1205" s="2"/>
      <c r="BQ1205" s="2"/>
      <c r="BR1205" s="2"/>
      <c r="BS1205" s="2"/>
      <c r="BT1205" s="2"/>
      <c r="BU1205" s="2"/>
      <c r="BV1205" s="2"/>
      <c r="BW1205" s="2"/>
      <c r="BX1205" s="2"/>
      <c r="BY1205" s="2"/>
      <c r="BZ1205" s="2"/>
      <c r="CA1205" s="2"/>
      <c r="CI1205"/>
      <c r="CJ1205"/>
      <c r="CK1205"/>
      <c r="CL1205"/>
      <c r="CM1205"/>
      <c r="CN1205"/>
      <c r="CO1205"/>
      <c r="CP1205"/>
      <c r="CQ1205"/>
      <c r="CR1205"/>
      <c r="CS1205"/>
      <c r="CT1205"/>
      <c r="CU1205"/>
      <c r="CV1205"/>
      <c r="CW1205"/>
      <c r="CX1205"/>
    </row>
    <row r="1206" spans="2:102" x14ac:dyDescent="0.35">
      <c r="B1206" s="70" t="str">
        <f t="shared" ref="B1206:F1206" si="442">B199</f>
        <v/>
      </c>
      <c r="C1206" s="166" t="str">
        <f t="shared" si="442"/>
        <v/>
      </c>
      <c r="D1206" s="273" t="str">
        <f t="shared" si="442"/>
        <v/>
      </c>
      <c r="E1206" s="273">
        <f t="shared" si="442"/>
        <v>45016</v>
      </c>
      <c r="F1206" s="273">
        <f t="shared" si="442"/>
        <v>0</v>
      </c>
      <c r="G1206" s="98">
        <f t="shared" si="365"/>
        <v>0</v>
      </c>
      <c r="H1206" s="242">
        <f>IF(G1206=0,0,SUMIFS('Sch A. Input'!$H197:$CJ197,'Sch A. Input'!$H$14:$CJ$14,"Recurring",'Sch A. Input'!$H$13:$CJ$13,"&lt;="&amp;$O$1020,'Sch A. Input'!$H$13:$CJ$13,"&lt;="&amp;$L$11))</f>
        <v>0</v>
      </c>
      <c r="I1206" s="242">
        <f>IF(G1206=0,0,SUMIFS('Sch A. Input'!$H197:$CJ197,'Sch A. Input'!$H$14:$CJ$14,"One-time",'Sch A. Input'!$H$13:$CJ$13,"&lt;="&amp;$O$1020,'Sch A. Input'!$H$13:$CJ$13,"&lt;="&amp;$L$11))</f>
        <v>0</v>
      </c>
      <c r="J1206" s="283">
        <f t="shared" si="376"/>
        <v>0</v>
      </c>
      <c r="K1206" s="242">
        <f t="shared" si="377"/>
        <v>0</v>
      </c>
      <c r="L1206" s="242">
        <f t="shared" si="378"/>
        <v>0</v>
      </c>
      <c r="M1206" s="276">
        <f t="shared" si="183"/>
        <v>0</v>
      </c>
      <c r="N1206" s="281">
        <f t="shared" si="366"/>
        <v>0</v>
      </c>
      <c r="O1206" s="245">
        <f t="shared" si="367"/>
        <v>0</v>
      </c>
      <c r="P1206" s="248"/>
      <c r="Q1206" s="285">
        <f t="shared" si="379"/>
        <v>0</v>
      </c>
      <c r="R1206" s="242">
        <f>IF(Q1206=0,0,SUMIFS('Sch A. Input'!$H197:$CJ197,'Sch A. Input'!$H$14:$CJ$14,"Recurring",'Sch A. Input'!$H$13:$CJ$13,"&lt;="&amp;$L$11,'Sch A. Input'!$H$13:$CJ$13,"&lt;="&amp;$Y$1020,'Sch A. Input'!$H$13:$CJ$13,"&gt;"&amp;$O$1020))</f>
        <v>0</v>
      </c>
      <c r="S1206" s="242">
        <f>IF(Q1206=0,0,SUMIFS('Sch A. Input'!$H197:$CJ197,'Sch A. Input'!$H$14:$CJ$14,"One-time",'Sch A. Input'!$H$13:$CJ$13,"&lt;="&amp;$L$11,'Sch A. Input'!$H$13:$CJ$13,"&lt;="&amp;$Y$1020,'Sch A. Input'!$H$13:$CJ$13,"&gt;"&amp;$O$1020))</f>
        <v>0</v>
      </c>
      <c r="T1206" s="283">
        <f t="shared" si="380"/>
        <v>0</v>
      </c>
      <c r="U1206" s="242">
        <f t="shared" si="381"/>
        <v>0</v>
      </c>
      <c r="V1206" s="242">
        <f t="shared" si="382"/>
        <v>0</v>
      </c>
      <c r="W1206" s="276">
        <f t="shared" si="188"/>
        <v>0</v>
      </c>
      <c r="X1206" s="281">
        <f t="shared" si="368"/>
        <v>0</v>
      </c>
      <c r="Y1206" s="245">
        <f t="shared" si="369"/>
        <v>0</v>
      </c>
      <c r="Z1206" s="248"/>
      <c r="AA1206" s="285">
        <f t="shared" si="383"/>
        <v>0</v>
      </c>
      <c r="AB1206" s="242">
        <f>IF(AA1206=0,0,SUMIFS('Sch A. Input'!$H197:$CJ197,'Sch A. Input'!$H$14:$CJ$14,"Recurring",'Sch A. Input'!$H$13:$CJ$13,"&lt;="&amp;$L$11,'Sch A. Input'!$H$13:$CJ$13,"&lt;="&amp;$AI$1020,'Sch A. Input'!$H$13:$CJ$13,"&gt;"&amp;$Y$1020))</f>
        <v>0</v>
      </c>
      <c r="AC1206" s="242">
        <f>IF(AA1206=0,0,SUMIFS('Sch A. Input'!$H197:$CJ197,'Sch A. Input'!$H$14:$CJ$14,"One-time",'Sch A. Input'!$H$13:$CJ$13,"&lt;="&amp;$L$11,'Sch A. Input'!$H$13:$CJ$13,"&lt;="&amp;$AI$1020,'Sch A. Input'!$H$13:$CJ$13,"&gt;"&amp;$Y$1020))</f>
        <v>0</v>
      </c>
      <c r="AD1206" s="283">
        <f t="shared" si="384"/>
        <v>0</v>
      </c>
      <c r="AE1206" s="242">
        <f t="shared" si="385"/>
        <v>0</v>
      </c>
      <c r="AF1206" s="242">
        <f t="shared" si="386"/>
        <v>0</v>
      </c>
      <c r="AG1206" s="276">
        <f t="shared" si="193"/>
        <v>0</v>
      </c>
      <c r="AH1206" s="281">
        <f t="shared" si="370"/>
        <v>0</v>
      </c>
      <c r="AI1206" s="245">
        <f t="shared" si="371"/>
        <v>0</v>
      </c>
      <c r="AK1206" s="285">
        <f t="shared" si="387"/>
        <v>0</v>
      </c>
      <c r="AL1206" s="242">
        <f>IF(AK1206=0,0,SUMIFS('Sch A. Input'!$H197:$CJ197,'Sch A. Input'!$H$14:$CJ$14,"Recurring",'Sch A. Input'!$H$13:$CJ$13,"&lt;="&amp;$L$11,'Sch A. Input'!$H$13:$CJ$13,"&lt;="&amp;$AS$1020,'Sch A. Input'!$H$13:$CJ$13,"&gt;"&amp;$AI$1020))</f>
        <v>0</v>
      </c>
      <c r="AM1206" s="242">
        <f>IF(AK1206=0,0,SUMIFS('Sch A. Input'!$H197:$CJ197,'Sch A. Input'!$H$14:$CJ$14,"One-time",'Sch A. Input'!$H$13:$CJ$13,"&lt;="&amp;$L$11,'Sch A. Input'!$H$13:$CJ$13,"&lt;="&amp;$AS$1020,'Sch A. Input'!$H$13:$CJ$13,"&gt;"&amp;$AI$1020))</f>
        <v>0</v>
      </c>
      <c r="AN1206" s="283">
        <f t="shared" si="388"/>
        <v>0</v>
      </c>
      <c r="AO1206" s="242">
        <f t="shared" si="389"/>
        <v>0</v>
      </c>
      <c r="AP1206" s="242">
        <f t="shared" si="390"/>
        <v>0</v>
      </c>
      <c r="AQ1206" s="276">
        <f t="shared" si="198"/>
        <v>0</v>
      </c>
      <c r="AR1206" s="281">
        <f t="shared" si="372"/>
        <v>0</v>
      </c>
      <c r="AS1206" s="245">
        <f t="shared" si="373"/>
        <v>0</v>
      </c>
      <c r="AY1206" s="160"/>
      <c r="AZ1206" s="160"/>
      <c r="BK1206" s="2"/>
      <c r="BL1206" s="2"/>
      <c r="BM1206" s="2"/>
      <c r="BN1206" s="2"/>
      <c r="BO1206" s="2"/>
      <c r="BP1206" s="2"/>
      <c r="BQ1206" s="2"/>
      <c r="BR1206" s="2"/>
      <c r="BS1206" s="2"/>
      <c r="BT1206" s="2"/>
      <c r="BU1206" s="2"/>
      <c r="BV1206" s="2"/>
      <c r="BW1206" s="2"/>
      <c r="BX1206" s="2"/>
      <c r="BY1206" s="2"/>
      <c r="BZ1206" s="2"/>
      <c r="CA1206" s="2"/>
      <c r="CI1206"/>
      <c r="CJ1206"/>
      <c r="CK1206"/>
      <c r="CL1206"/>
      <c r="CM1206"/>
      <c r="CN1206"/>
      <c r="CO1206"/>
      <c r="CP1206"/>
      <c r="CQ1206"/>
      <c r="CR1206"/>
      <c r="CS1206"/>
      <c r="CT1206"/>
      <c r="CU1206"/>
      <c r="CV1206"/>
      <c r="CW1206"/>
      <c r="CX1206"/>
    </row>
    <row r="1207" spans="2:102" x14ac:dyDescent="0.35">
      <c r="B1207" s="70" t="str">
        <f t="shared" ref="B1207:F1207" si="443">B200</f>
        <v/>
      </c>
      <c r="C1207" s="166" t="str">
        <f t="shared" si="443"/>
        <v/>
      </c>
      <c r="D1207" s="273" t="str">
        <f t="shared" si="443"/>
        <v/>
      </c>
      <c r="E1207" s="273">
        <f t="shared" si="443"/>
        <v>45016</v>
      </c>
      <c r="F1207" s="273">
        <f t="shared" si="443"/>
        <v>0</v>
      </c>
      <c r="G1207" s="98">
        <f t="shared" si="365"/>
        <v>0</v>
      </c>
      <c r="H1207" s="242">
        <f>IF(G1207=0,0,SUMIFS('Sch A. Input'!$H198:$CJ198,'Sch A. Input'!$H$14:$CJ$14,"Recurring",'Sch A. Input'!$H$13:$CJ$13,"&lt;="&amp;$O$1020,'Sch A. Input'!$H$13:$CJ$13,"&lt;="&amp;$L$11))</f>
        <v>0</v>
      </c>
      <c r="I1207" s="242">
        <f>IF(G1207=0,0,SUMIFS('Sch A. Input'!$H198:$CJ198,'Sch A. Input'!$H$14:$CJ$14,"One-time",'Sch A. Input'!$H$13:$CJ$13,"&lt;="&amp;$O$1020,'Sch A. Input'!$H$13:$CJ$13,"&lt;="&amp;$L$11))</f>
        <v>0</v>
      </c>
      <c r="J1207" s="283">
        <f t="shared" si="376"/>
        <v>0</v>
      </c>
      <c r="K1207" s="242">
        <f t="shared" si="377"/>
        <v>0</v>
      </c>
      <c r="L1207" s="242">
        <f t="shared" si="378"/>
        <v>0</v>
      </c>
      <c r="M1207" s="276">
        <f t="shared" si="183"/>
        <v>0</v>
      </c>
      <c r="N1207" s="281">
        <f t="shared" si="366"/>
        <v>0</v>
      </c>
      <c r="O1207" s="245">
        <f t="shared" si="367"/>
        <v>0</v>
      </c>
      <c r="P1207" s="248"/>
      <c r="Q1207" s="285">
        <f t="shared" si="379"/>
        <v>0</v>
      </c>
      <c r="R1207" s="242">
        <f>IF(Q1207=0,0,SUMIFS('Sch A. Input'!$H198:$CJ198,'Sch A. Input'!$H$14:$CJ$14,"Recurring",'Sch A. Input'!$H$13:$CJ$13,"&lt;="&amp;$L$11,'Sch A. Input'!$H$13:$CJ$13,"&lt;="&amp;$Y$1020,'Sch A. Input'!$H$13:$CJ$13,"&gt;"&amp;$O$1020))</f>
        <v>0</v>
      </c>
      <c r="S1207" s="242">
        <f>IF(Q1207=0,0,SUMIFS('Sch A. Input'!$H198:$CJ198,'Sch A. Input'!$H$14:$CJ$14,"One-time",'Sch A. Input'!$H$13:$CJ$13,"&lt;="&amp;$L$11,'Sch A. Input'!$H$13:$CJ$13,"&lt;="&amp;$Y$1020,'Sch A. Input'!$H$13:$CJ$13,"&gt;"&amp;$O$1020))</f>
        <v>0</v>
      </c>
      <c r="T1207" s="283">
        <f t="shared" si="380"/>
        <v>0</v>
      </c>
      <c r="U1207" s="242">
        <f t="shared" si="381"/>
        <v>0</v>
      </c>
      <c r="V1207" s="242">
        <f t="shared" si="382"/>
        <v>0</v>
      </c>
      <c r="W1207" s="276">
        <f t="shared" si="188"/>
        <v>0</v>
      </c>
      <c r="X1207" s="281">
        <f t="shared" si="368"/>
        <v>0</v>
      </c>
      <c r="Y1207" s="245">
        <f t="shared" si="369"/>
        <v>0</v>
      </c>
      <c r="Z1207" s="248"/>
      <c r="AA1207" s="285">
        <f t="shared" si="383"/>
        <v>0</v>
      </c>
      <c r="AB1207" s="242">
        <f>IF(AA1207=0,0,SUMIFS('Sch A. Input'!$H198:$CJ198,'Sch A. Input'!$H$14:$CJ$14,"Recurring",'Sch A. Input'!$H$13:$CJ$13,"&lt;="&amp;$L$11,'Sch A. Input'!$H$13:$CJ$13,"&lt;="&amp;$AI$1020,'Sch A. Input'!$H$13:$CJ$13,"&gt;"&amp;$Y$1020))</f>
        <v>0</v>
      </c>
      <c r="AC1207" s="242">
        <f>IF(AA1207=0,0,SUMIFS('Sch A. Input'!$H198:$CJ198,'Sch A. Input'!$H$14:$CJ$14,"One-time",'Sch A. Input'!$H$13:$CJ$13,"&lt;="&amp;$L$11,'Sch A. Input'!$H$13:$CJ$13,"&lt;="&amp;$AI$1020,'Sch A. Input'!$H$13:$CJ$13,"&gt;"&amp;$Y$1020))</f>
        <v>0</v>
      </c>
      <c r="AD1207" s="283">
        <f t="shared" si="384"/>
        <v>0</v>
      </c>
      <c r="AE1207" s="242">
        <f t="shared" si="385"/>
        <v>0</v>
      </c>
      <c r="AF1207" s="242">
        <f t="shared" si="386"/>
        <v>0</v>
      </c>
      <c r="AG1207" s="276">
        <f t="shared" si="193"/>
        <v>0</v>
      </c>
      <c r="AH1207" s="281">
        <f t="shared" si="370"/>
        <v>0</v>
      </c>
      <c r="AI1207" s="245">
        <f t="shared" si="371"/>
        <v>0</v>
      </c>
      <c r="AK1207" s="285">
        <f t="shared" si="387"/>
        <v>0</v>
      </c>
      <c r="AL1207" s="242">
        <f>IF(AK1207=0,0,SUMIFS('Sch A. Input'!$H198:$CJ198,'Sch A. Input'!$H$14:$CJ$14,"Recurring",'Sch A. Input'!$H$13:$CJ$13,"&lt;="&amp;$L$11,'Sch A. Input'!$H$13:$CJ$13,"&lt;="&amp;$AS$1020,'Sch A. Input'!$H$13:$CJ$13,"&gt;"&amp;$AI$1020))</f>
        <v>0</v>
      </c>
      <c r="AM1207" s="242">
        <f>IF(AK1207=0,0,SUMIFS('Sch A. Input'!$H198:$CJ198,'Sch A. Input'!$H$14:$CJ$14,"One-time",'Sch A. Input'!$H$13:$CJ$13,"&lt;="&amp;$L$11,'Sch A. Input'!$H$13:$CJ$13,"&lt;="&amp;$AS$1020,'Sch A. Input'!$H$13:$CJ$13,"&gt;"&amp;$AI$1020))</f>
        <v>0</v>
      </c>
      <c r="AN1207" s="283">
        <f t="shared" si="388"/>
        <v>0</v>
      </c>
      <c r="AO1207" s="242">
        <f t="shared" si="389"/>
        <v>0</v>
      </c>
      <c r="AP1207" s="242">
        <f t="shared" si="390"/>
        <v>0</v>
      </c>
      <c r="AQ1207" s="276">
        <f t="shared" si="198"/>
        <v>0</v>
      </c>
      <c r="AR1207" s="281">
        <f t="shared" si="372"/>
        <v>0</v>
      </c>
      <c r="AS1207" s="245">
        <f t="shared" si="373"/>
        <v>0</v>
      </c>
      <c r="AY1207" s="160"/>
      <c r="AZ1207" s="160"/>
      <c r="BK1207" s="2"/>
      <c r="BL1207" s="2"/>
      <c r="BM1207" s="2"/>
      <c r="BN1207" s="2"/>
      <c r="BO1207" s="2"/>
      <c r="BP1207" s="2"/>
      <c r="BQ1207" s="2"/>
      <c r="BR1207" s="2"/>
      <c r="BS1207" s="2"/>
      <c r="BT1207" s="2"/>
      <c r="BU1207" s="2"/>
      <c r="BV1207" s="2"/>
      <c r="BW1207" s="2"/>
      <c r="BX1207" s="2"/>
      <c r="BY1207" s="2"/>
      <c r="BZ1207" s="2"/>
      <c r="CA1207" s="2"/>
      <c r="CI1207"/>
      <c r="CJ1207"/>
      <c r="CK1207"/>
      <c r="CL1207"/>
      <c r="CM1207"/>
      <c r="CN1207"/>
      <c r="CO1207"/>
      <c r="CP1207"/>
      <c r="CQ1207"/>
      <c r="CR1207"/>
      <c r="CS1207"/>
      <c r="CT1207"/>
      <c r="CU1207"/>
      <c r="CV1207"/>
      <c r="CW1207"/>
      <c r="CX1207"/>
    </row>
    <row r="1208" spans="2:102" x14ac:dyDescent="0.35">
      <c r="B1208" s="70" t="str">
        <f t="shared" ref="B1208:F1208" si="444">B201</f>
        <v/>
      </c>
      <c r="C1208" s="166" t="str">
        <f t="shared" si="444"/>
        <v/>
      </c>
      <c r="D1208" s="273" t="str">
        <f t="shared" si="444"/>
        <v/>
      </c>
      <c r="E1208" s="273">
        <f t="shared" si="444"/>
        <v>45016</v>
      </c>
      <c r="F1208" s="273">
        <f t="shared" si="444"/>
        <v>0</v>
      </c>
      <c r="G1208" s="98">
        <f t="shared" si="365"/>
        <v>0</v>
      </c>
      <c r="H1208" s="242">
        <f>IF(G1208=0,0,SUMIFS('Sch A. Input'!$H199:$CJ199,'Sch A. Input'!$H$14:$CJ$14,"Recurring",'Sch A. Input'!$H$13:$CJ$13,"&lt;="&amp;$O$1020,'Sch A. Input'!$H$13:$CJ$13,"&lt;="&amp;$L$11))</f>
        <v>0</v>
      </c>
      <c r="I1208" s="242">
        <f>IF(G1208=0,0,SUMIFS('Sch A. Input'!$H199:$CJ199,'Sch A. Input'!$H$14:$CJ$14,"One-time",'Sch A. Input'!$H$13:$CJ$13,"&lt;="&amp;$O$1020,'Sch A. Input'!$H$13:$CJ$13,"&lt;="&amp;$L$11))</f>
        <v>0</v>
      </c>
      <c r="J1208" s="283">
        <f t="shared" si="376"/>
        <v>0</v>
      </c>
      <c r="K1208" s="242">
        <f t="shared" si="377"/>
        <v>0</v>
      </c>
      <c r="L1208" s="242">
        <f t="shared" si="378"/>
        <v>0</v>
      </c>
      <c r="M1208" s="276">
        <f t="shared" si="183"/>
        <v>0</v>
      </c>
      <c r="N1208" s="281">
        <f t="shared" si="366"/>
        <v>0</v>
      </c>
      <c r="O1208" s="245">
        <f t="shared" si="367"/>
        <v>0</v>
      </c>
      <c r="P1208" s="248"/>
      <c r="Q1208" s="285">
        <f t="shared" si="379"/>
        <v>0</v>
      </c>
      <c r="R1208" s="242">
        <f>IF(Q1208=0,0,SUMIFS('Sch A. Input'!$H199:$CJ199,'Sch A. Input'!$H$14:$CJ$14,"Recurring",'Sch A. Input'!$H$13:$CJ$13,"&lt;="&amp;$L$11,'Sch A. Input'!$H$13:$CJ$13,"&lt;="&amp;$Y$1020,'Sch A. Input'!$H$13:$CJ$13,"&gt;"&amp;$O$1020))</f>
        <v>0</v>
      </c>
      <c r="S1208" s="242">
        <f>IF(Q1208=0,0,SUMIFS('Sch A. Input'!$H199:$CJ199,'Sch A. Input'!$H$14:$CJ$14,"One-time",'Sch A. Input'!$H$13:$CJ$13,"&lt;="&amp;$L$11,'Sch A. Input'!$H$13:$CJ$13,"&lt;="&amp;$Y$1020,'Sch A. Input'!$H$13:$CJ$13,"&gt;"&amp;$O$1020))</f>
        <v>0</v>
      </c>
      <c r="T1208" s="283">
        <f t="shared" si="380"/>
        <v>0</v>
      </c>
      <c r="U1208" s="242">
        <f t="shared" si="381"/>
        <v>0</v>
      </c>
      <c r="V1208" s="242">
        <f t="shared" si="382"/>
        <v>0</v>
      </c>
      <c r="W1208" s="276">
        <f t="shared" si="188"/>
        <v>0</v>
      </c>
      <c r="X1208" s="281">
        <f t="shared" si="368"/>
        <v>0</v>
      </c>
      <c r="Y1208" s="245">
        <f t="shared" si="369"/>
        <v>0</v>
      </c>
      <c r="Z1208" s="248"/>
      <c r="AA1208" s="285">
        <f t="shared" si="383"/>
        <v>0</v>
      </c>
      <c r="AB1208" s="242">
        <f>IF(AA1208=0,0,SUMIFS('Sch A. Input'!$H199:$CJ199,'Sch A. Input'!$H$14:$CJ$14,"Recurring",'Sch A. Input'!$H$13:$CJ$13,"&lt;="&amp;$L$11,'Sch A. Input'!$H$13:$CJ$13,"&lt;="&amp;$AI$1020,'Sch A. Input'!$H$13:$CJ$13,"&gt;"&amp;$Y$1020))</f>
        <v>0</v>
      </c>
      <c r="AC1208" s="242">
        <f>IF(AA1208=0,0,SUMIFS('Sch A. Input'!$H199:$CJ199,'Sch A. Input'!$H$14:$CJ$14,"One-time",'Sch A. Input'!$H$13:$CJ$13,"&lt;="&amp;$L$11,'Sch A. Input'!$H$13:$CJ$13,"&lt;="&amp;$AI$1020,'Sch A. Input'!$H$13:$CJ$13,"&gt;"&amp;$Y$1020))</f>
        <v>0</v>
      </c>
      <c r="AD1208" s="283">
        <f t="shared" si="384"/>
        <v>0</v>
      </c>
      <c r="AE1208" s="242">
        <f t="shared" si="385"/>
        <v>0</v>
      </c>
      <c r="AF1208" s="242">
        <f t="shared" si="386"/>
        <v>0</v>
      </c>
      <c r="AG1208" s="276">
        <f t="shared" si="193"/>
        <v>0</v>
      </c>
      <c r="AH1208" s="281">
        <f t="shared" si="370"/>
        <v>0</v>
      </c>
      <c r="AI1208" s="245">
        <f t="shared" si="371"/>
        <v>0</v>
      </c>
      <c r="AK1208" s="285">
        <f t="shared" si="387"/>
        <v>0</v>
      </c>
      <c r="AL1208" s="242">
        <f>IF(AK1208=0,0,SUMIFS('Sch A. Input'!$H199:$CJ199,'Sch A. Input'!$H$14:$CJ$14,"Recurring",'Sch A. Input'!$H$13:$CJ$13,"&lt;="&amp;$L$11,'Sch A. Input'!$H$13:$CJ$13,"&lt;="&amp;$AS$1020,'Sch A. Input'!$H$13:$CJ$13,"&gt;"&amp;$AI$1020))</f>
        <v>0</v>
      </c>
      <c r="AM1208" s="242">
        <f>IF(AK1208=0,0,SUMIFS('Sch A. Input'!$H199:$CJ199,'Sch A. Input'!$H$14:$CJ$14,"One-time",'Sch A. Input'!$H$13:$CJ$13,"&lt;="&amp;$L$11,'Sch A. Input'!$H$13:$CJ$13,"&lt;="&amp;$AS$1020,'Sch A. Input'!$H$13:$CJ$13,"&gt;"&amp;$AI$1020))</f>
        <v>0</v>
      </c>
      <c r="AN1208" s="283">
        <f t="shared" si="388"/>
        <v>0</v>
      </c>
      <c r="AO1208" s="242">
        <f t="shared" si="389"/>
        <v>0</v>
      </c>
      <c r="AP1208" s="242">
        <f t="shared" si="390"/>
        <v>0</v>
      </c>
      <c r="AQ1208" s="276">
        <f t="shared" si="198"/>
        <v>0</v>
      </c>
      <c r="AR1208" s="281">
        <f t="shared" si="372"/>
        <v>0</v>
      </c>
      <c r="AS1208" s="245">
        <f t="shared" si="373"/>
        <v>0</v>
      </c>
      <c r="AY1208" s="160"/>
      <c r="AZ1208" s="160"/>
      <c r="BK1208" s="2"/>
      <c r="BL1208" s="2"/>
      <c r="BM1208" s="2"/>
      <c r="BN1208" s="2"/>
      <c r="BO1208" s="2"/>
      <c r="BP1208" s="2"/>
      <c r="BQ1208" s="2"/>
      <c r="BR1208" s="2"/>
      <c r="BS1208" s="2"/>
      <c r="BT1208" s="2"/>
      <c r="BU1208" s="2"/>
      <c r="BV1208" s="2"/>
      <c r="BW1208" s="2"/>
      <c r="BX1208" s="2"/>
      <c r="BY1208" s="2"/>
      <c r="BZ1208" s="2"/>
      <c r="CA1208" s="2"/>
      <c r="CI1208"/>
      <c r="CJ1208"/>
      <c r="CK1208"/>
      <c r="CL1208"/>
      <c r="CM1208"/>
      <c r="CN1208"/>
      <c r="CO1208"/>
      <c r="CP1208"/>
      <c r="CQ1208"/>
      <c r="CR1208"/>
      <c r="CS1208"/>
      <c r="CT1208"/>
      <c r="CU1208"/>
      <c r="CV1208"/>
      <c r="CW1208"/>
      <c r="CX1208"/>
    </row>
    <row r="1209" spans="2:102" x14ac:dyDescent="0.35">
      <c r="B1209" s="70" t="str">
        <f t="shared" ref="B1209:F1209" si="445">B202</f>
        <v/>
      </c>
      <c r="C1209" s="166" t="str">
        <f t="shared" si="445"/>
        <v/>
      </c>
      <c r="D1209" s="273" t="str">
        <f t="shared" si="445"/>
        <v/>
      </c>
      <c r="E1209" s="273">
        <f t="shared" si="445"/>
        <v>45016</v>
      </c>
      <c r="F1209" s="273">
        <f t="shared" si="445"/>
        <v>0</v>
      </c>
      <c r="G1209" s="98">
        <f t="shared" si="365"/>
        <v>0</v>
      </c>
      <c r="H1209" s="242">
        <f>IF(G1209=0,0,SUMIFS('Sch A. Input'!$H200:$CJ200,'Sch A. Input'!$H$14:$CJ$14,"Recurring",'Sch A. Input'!$H$13:$CJ$13,"&lt;="&amp;$O$1020,'Sch A. Input'!$H$13:$CJ$13,"&lt;="&amp;$L$11))</f>
        <v>0</v>
      </c>
      <c r="I1209" s="242">
        <f>IF(G1209=0,0,SUMIFS('Sch A. Input'!$H200:$CJ200,'Sch A. Input'!$H$14:$CJ$14,"One-time",'Sch A. Input'!$H$13:$CJ$13,"&lt;="&amp;$O$1020,'Sch A. Input'!$H$13:$CJ$13,"&lt;="&amp;$L$11))</f>
        <v>0</v>
      </c>
      <c r="J1209" s="283">
        <f t="shared" si="376"/>
        <v>0</v>
      </c>
      <c r="K1209" s="242">
        <f t="shared" si="377"/>
        <v>0</v>
      </c>
      <c r="L1209" s="242">
        <f t="shared" si="378"/>
        <v>0</v>
      </c>
      <c r="M1209" s="276">
        <f t="shared" si="183"/>
        <v>0</v>
      </c>
      <c r="N1209" s="281">
        <f t="shared" si="366"/>
        <v>0</v>
      </c>
      <c r="O1209" s="245">
        <f t="shared" si="367"/>
        <v>0</v>
      </c>
      <c r="P1209" s="248"/>
      <c r="Q1209" s="285">
        <f t="shared" si="379"/>
        <v>0</v>
      </c>
      <c r="R1209" s="242">
        <f>IF(Q1209=0,0,SUMIFS('Sch A. Input'!$H200:$CJ200,'Sch A. Input'!$H$14:$CJ$14,"Recurring",'Sch A. Input'!$H$13:$CJ$13,"&lt;="&amp;$L$11,'Sch A. Input'!$H$13:$CJ$13,"&lt;="&amp;$Y$1020,'Sch A. Input'!$H$13:$CJ$13,"&gt;"&amp;$O$1020))</f>
        <v>0</v>
      </c>
      <c r="S1209" s="242">
        <f>IF(Q1209=0,0,SUMIFS('Sch A. Input'!$H200:$CJ200,'Sch A. Input'!$H$14:$CJ$14,"One-time",'Sch A. Input'!$H$13:$CJ$13,"&lt;="&amp;$L$11,'Sch A. Input'!$H$13:$CJ$13,"&lt;="&amp;$Y$1020,'Sch A. Input'!$H$13:$CJ$13,"&gt;"&amp;$O$1020))</f>
        <v>0</v>
      </c>
      <c r="T1209" s="283">
        <f t="shared" si="380"/>
        <v>0</v>
      </c>
      <c r="U1209" s="242">
        <f t="shared" si="381"/>
        <v>0</v>
      </c>
      <c r="V1209" s="242">
        <f t="shared" si="382"/>
        <v>0</v>
      </c>
      <c r="W1209" s="276">
        <f t="shared" si="188"/>
        <v>0</v>
      </c>
      <c r="X1209" s="281">
        <f t="shared" si="368"/>
        <v>0</v>
      </c>
      <c r="Y1209" s="245">
        <f t="shared" si="369"/>
        <v>0</v>
      </c>
      <c r="Z1209" s="248"/>
      <c r="AA1209" s="285">
        <f t="shared" si="383"/>
        <v>0</v>
      </c>
      <c r="AB1209" s="242">
        <f>IF(AA1209=0,0,SUMIFS('Sch A. Input'!$H200:$CJ200,'Sch A. Input'!$H$14:$CJ$14,"Recurring",'Sch A. Input'!$H$13:$CJ$13,"&lt;="&amp;$L$11,'Sch A. Input'!$H$13:$CJ$13,"&lt;="&amp;$AI$1020,'Sch A. Input'!$H$13:$CJ$13,"&gt;"&amp;$Y$1020))</f>
        <v>0</v>
      </c>
      <c r="AC1209" s="242">
        <f>IF(AA1209=0,0,SUMIFS('Sch A. Input'!$H200:$CJ200,'Sch A. Input'!$H$14:$CJ$14,"One-time",'Sch A. Input'!$H$13:$CJ$13,"&lt;="&amp;$L$11,'Sch A. Input'!$H$13:$CJ$13,"&lt;="&amp;$AI$1020,'Sch A. Input'!$H$13:$CJ$13,"&gt;"&amp;$Y$1020))</f>
        <v>0</v>
      </c>
      <c r="AD1209" s="283">
        <f t="shared" si="384"/>
        <v>0</v>
      </c>
      <c r="AE1209" s="242">
        <f t="shared" si="385"/>
        <v>0</v>
      </c>
      <c r="AF1209" s="242">
        <f t="shared" si="386"/>
        <v>0</v>
      </c>
      <c r="AG1209" s="276">
        <f t="shared" si="193"/>
        <v>0</v>
      </c>
      <c r="AH1209" s="281">
        <f t="shared" si="370"/>
        <v>0</v>
      </c>
      <c r="AI1209" s="245">
        <f t="shared" si="371"/>
        <v>0</v>
      </c>
      <c r="AK1209" s="285">
        <f t="shared" si="387"/>
        <v>0</v>
      </c>
      <c r="AL1209" s="242">
        <f>IF(AK1209=0,0,SUMIFS('Sch A. Input'!$H200:$CJ200,'Sch A. Input'!$H$14:$CJ$14,"Recurring",'Sch A. Input'!$H$13:$CJ$13,"&lt;="&amp;$L$11,'Sch A. Input'!$H$13:$CJ$13,"&lt;="&amp;$AS$1020,'Sch A. Input'!$H$13:$CJ$13,"&gt;"&amp;$AI$1020))</f>
        <v>0</v>
      </c>
      <c r="AM1209" s="242">
        <f>IF(AK1209=0,0,SUMIFS('Sch A. Input'!$H200:$CJ200,'Sch A. Input'!$H$14:$CJ$14,"One-time",'Sch A. Input'!$H$13:$CJ$13,"&lt;="&amp;$L$11,'Sch A. Input'!$H$13:$CJ$13,"&lt;="&amp;$AS$1020,'Sch A. Input'!$H$13:$CJ$13,"&gt;"&amp;$AI$1020))</f>
        <v>0</v>
      </c>
      <c r="AN1209" s="283">
        <f t="shared" si="388"/>
        <v>0</v>
      </c>
      <c r="AO1209" s="242">
        <f t="shared" si="389"/>
        <v>0</v>
      </c>
      <c r="AP1209" s="242">
        <f t="shared" si="390"/>
        <v>0</v>
      </c>
      <c r="AQ1209" s="276">
        <f t="shared" si="198"/>
        <v>0</v>
      </c>
      <c r="AR1209" s="281">
        <f t="shared" si="372"/>
        <v>0</v>
      </c>
      <c r="AS1209" s="245">
        <f t="shared" si="373"/>
        <v>0</v>
      </c>
      <c r="AY1209" s="160"/>
      <c r="AZ1209" s="160"/>
      <c r="BK1209" s="2"/>
      <c r="BL1209" s="2"/>
      <c r="BM1209" s="2"/>
      <c r="BN1209" s="2"/>
      <c r="BO1209" s="2"/>
      <c r="BP1209" s="2"/>
      <c r="BQ1209" s="2"/>
      <c r="BR1209" s="2"/>
      <c r="BS1209" s="2"/>
      <c r="BT1209" s="2"/>
      <c r="BU1209" s="2"/>
      <c r="BV1209" s="2"/>
      <c r="BW1209" s="2"/>
      <c r="BX1209" s="2"/>
      <c r="BY1209" s="2"/>
      <c r="BZ1209" s="2"/>
      <c r="CA1209" s="2"/>
      <c r="CI1209"/>
      <c r="CJ1209"/>
      <c r="CK1209"/>
      <c r="CL1209"/>
      <c r="CM1209"/>
      <c r="CN1209"/>
      <c r="CO1209"/>
      <c r="CP1209"/>
      <c r="CQ1209"/>
      <c r="CR1209"/>
      <c r="CS1209"/>
      <c r="CT1209"/>
      <c r="CU1209"/>
      <c r="CV1209"/>
      <c r="CW1209"/>
      <c r="CX1209"/>
    </row>
    <row r="1210" spans="2:102" x14ac:dyDescent="0.35">
      <c r="B1210" s="70" t="str">
        <f t="shared" ref="B1210:F1210" si="446">B203</f>
        <v/>
      </c>
      <c r="C1210" s="166" t="str">
        <f t="shared" si="446"/>
        <v/>
      </c>
      <c r="D1210" s="273" t="str">
        <f t="shared" si="446"/>
        <v/>
      </c>
      <c r="E1210" s="273">
        <f t="shared" si="446"/>
        <v>45016</v>
      </c>
      <c r="F1210" s="273">
        <f t="shared" si="446"/>
        <v>0</v>
      </c>
      <c r="G1210" s="98">
        <f t="shared" si="365"/>
        <v>0</v>
      </c>
      <c r="H1210" s="242">
        <f>IF(G1210=0,0,SUMIFS('Sch A. Input'!$H201:$CJ201,'Sch A. Input'!$H$14:$CJ$14,"Recurring",'Sch A. Input'!$H$13:$CJ$13,"&lt;="&amp;$O$1020,'Sch A. Input'!$H$13:$CJ$13,"&lt;="&amp;$L$11))</f>
        <v>0</v>
      </c>
      <c r="I1210" s="242">
        <f>IF(G1210=0,0,SUMIFS('Sch A. Input'!$H201:$CJ201,'Sch A. Input'!$H$14:$CJ$14,"One-time",'Sch A. Input'!$H$13:$CJ$13,"&lt;="&amp;$O$1020,'Sch A. Input'!$H$13:$CJ$13,"&lt;="&amp;$L$11))</f>
        <v>0</v>
      </c>
      <c r="J1210" s="283">
        <f t="shared" si="376"/>
        <v>0</v>
      </c>
      <c r="K1210" s="242">
        <f t="shared" si="377"/>
        <v>0</v>
      </c>
      <c r="L1210" s="242">
        <f t="shared" si="378"/>
        <v>0</v>
      </c>
      <c r="M1210" s="276">
        <f t="shared" si="183"/>
        <v>0</v>
      </c>
      <c r="N1210" s="281">
        <f t="shared" si="366"/>
        <v>0</v>
      </c>
      <c r="O1210" s="245">
        <f t="shared" si="367"/>
        <v>0</v>
      </c>
      <c r="P1210" s="248"/>
      <c r="Q1210" s="285">
        <f t="shared" si="379"/>
        <v>0</v>
      </c>
      <c r="R1210" s="242">
        <f>IF(Q1210=0,0,SUMIFS('Sch A. Input'!$H201:$CJ201,'Sch A. Input'!$H$14:$CJ$14,"Recurring",'Sch A. Input'!$H$13:$CJ$13,"&lt;="&amp;$L$11,'Sch A. Input'!$H$13:$CJ$13,"&lt;="&amp;$Y$1020,'Sch A. Input'!$H$13:$CJ$13,"&gt;"&amp;$O$1020))</f>
        <v>0</v>
      </c>
      <c r="S1210" s="242">
        <f>IF(Q1210=0,0,SUMIFS('Sch A. Input'!$H201:$CJ201,'Sch A. Input'!$H$14:$CJ$14,"One-time",'Sch A. Input'!$H$13:$CJ$13,"&lt;="&amp;$L$11,'Sch A. Input'!$H$13:$CJ$13,"&lt;="&amp;$Y$1020,'Sch A. Input'!$H$13:$CJ$13,"&gt;"&amp;$O$1020))</f>
        <v>0</v>
      </c>
      <c r="T1210" s="283">
        <f t="shared" si="380"/>
        <v>0</v>
      </c>
      <c r="U1210" s="242">
        <f t="shared" si="381"/>
        <v>0</v>
      </c>
      <c r="V1210" s="242">
        <f t="shared" si="382"/>
        <v>0</v>
      </c>
      <c r="W1210" s="276">
        <f t="shared" si="188"/>
        <v>0</v>
      </c>
      <c r="X1210" s="281">
        <f t="shared" si="368"/>
        <v>0</v>
      </c>
      <c r="Y1210" s="245">
        <f t="shared" si="369"/>
        <v>0</v>
      </c>
      <c r="Z1210" s="248"/>
      <c r="AA1210" s="285">
        <f t="shared" si="383"/>
        <v>0</v>
      </c>
      <c r="AB1210" s="242">
        <f>IF(AA1210=0,0,SUMIFS('Sch A. Input'!$H201:$CJ201,'Sch A. Input'!$H$14:$CJ$14,"Recurring",'Sch A. Input'!$H$13:$CJ$13,"&lt;="&amp;$L$11,'Sch A. Input'!$H$13:$CJ$13,"&lt;="&amp;$AI$1020,'Sch A. Input'!$H$13:$CJ$13,"&gt;"&amp;$Y$1020))</f>
        <v>0</v>
      </c>
      <c r="AC1210" s="242">
        <f>IF(AA1210=0,0,SUMIFS('Sch A. Input'!$H201:$CJ201,'Sch A. Input'!$H$14:$CJ$14,"One-time",'Sch A. Input'!$H$13:$CJ$13,"&lt;="&amp;$L$11,'Sch A. Input'!$H$13:$CJ$13,"&lt;="&amp;$AI$1020,'Sch A. Input'!$H$13:$CJ$13,"&gt;"&amp;$Y$1020))</f>
        <v>0</v>
      </c>
      <c r="AD1210" s="283">
        <f t="shared" si="384"/>
        <v>0</v>
      </c>
      <c r="AE1210" s="242">
        <f t="shared" si="385"/>
        <v>0</v>
      </c>
      <c r="AF1210" s="242">
        <f t="shared" si="386"/>
        <v>0</v>
      </c>
      <c r="AG1210" s="276">
        <f t="shared" si="193"/>
        <v>0</v>
      </c>
      <c r="AH1210" s="281">
        <f t="shared" si="370"/>
        <v>0</v>
      </c>
      <c r="AI1210" s="245">
        <f t="shared" si="371"/>
        <v>0</v>
      </c>
      <c r="AK1210" s="285">
        <f t="shared" si="387"/>
        <v>0</v>
      </c>
      <c r="AL1210" s="242">
        <f>IF(AK1210=0,0,SUMIFS('Sch A. Input'!$H201:$CJ201,'Sch A. Input'!$H$14:$CJ$14,"Recurring",'Sch A. Input'!$H$13:$CJ$13,"&lt;="&amp;$L$11,'Sch A. Input'!$H$13:$CJ$13,"&lt;="&amp;$AS$1020,'Sch A. Input'!$H$13:$CJ$13,"&gt;"&amp;$AI$1020))</f>
        <v>0</v>
      </c>
      <c r="AM1210" s="242">
        <f>IF(AK1210=0,0,SUMIFS('Sch A. Input'!$H201:$CJ201,'Sch A. Input'!$H$14:$CJ$14,"One-time",'Sch A. Input'!$H$13:$CJ$13,"&lt;="&amp;$L$11,'Sch A. Input'!$H$13:$CJ$13,"&lt;="&amp;$AS$1020,'Sch A. Input'!$H$13:$CJ$13,"&gt;"&amp;$AI$1020))</f>
        <v>0</v>
      </c>
      <c r="AN1210" s="283">
        <f t="shared" si="388"/>
        <v>0</v>
      </c>
      <c r="AO1210" s="242">
        <f t="shared" si="389"/>
        <v>0</v>
      </c>
      <c r="AP1210" s="242">
        <f t="shared" si="390"/>
        <v>0</v>
      </c>
      <c r="AQ1210" s="276">
        <f t="shared" si="198"/>
        <v>0</v>
      </c>
      <c r="AR1210" s="281">
        <f t="shared" si="372"/>
        <v>0</v>
      </c>
      <c r="AS1210" s="245">
        <f t="shared" si="373"/>
        <v>0</v>
      </c>
      <c r="AY1210" s="160"/>
      <c r="AZ1210" s="160"/>
      <c r="BK1210" s="2"/>
      <c r="BL1210" s="2"/>
      <c r="BM1210" s="2"/>
      <c r="BN1210" s="2"/>
      <c r="BO1210" s="2"/>
      <c r="BP1210" s="2"/>
      <c r="BQ1210" s="2"/>
      <c r="BR1210" s="2"/>
      <c r="BS1210" s="2"/>
      <c r="BT1210" s="2"/>
      <c r="BU1210" s="2"/>
      <c r="BV1210" s="2"/>
      <c r="BW1210" s="2"/>
      <c r="BX1210" s="2"/>
      <c r="BY1210" s="2"/>
      <c r="BZ1210" s="2"/>
      <c r="CA1210" s="2"/>
      <c r="CI1210"/>
      <c r="CJ1210"/>
      <c r="CK1210"/>
      <c r="CL1210"/>
      <c r="CM1210"/>
      <c r="CN1210"/>
      <c r="CO1210"/>
      <c r="CP1210"/>
      <c r="CQ1210"/>
      <c r="CR1210"/>
      <c r="CS1210"/>
      <c r="CT1210"/>
      <c r="CU1210"/>
      <c r="CV1210"/>
      <c r="CW1210"/>
      <c r="CX1210"/>
    </row>
    <row r="1211" spans="2:102" x14ac:dyDescent="0.35">
      <c r="B1211" s="70" t="str">
        <f t="shared" ref="B1211:F1211" si="447">B204</f>
        <v/>
      </c>
      <c r="C1211" s="166" t="str">
        <f t="shared" si="447"/>
        <v/>
      </c>
      <c r="D1211" s="273" t="str">
        <f t="shared" si="447"/>
        <v/>
      </c>
      <c r="E1211" s="273">
        <f t="shared" si="447"/>
        <v>45016</v>
      </c>
      <c r="F1211" s="273">
        <f t="shared" si="447"/>
        <v>0</v>
      </c>
      <c r="G1211" s="98">
        <f t="shared" si="365"/>
        <v>0</v>
      </c>
      <c r="H1211" s="242">
        <f>IF(G1211=0,0,SUMIFS('Sch A. Input'!$H202:$CJ202,'Sch A. Input'!$H$14:$CJ$14,"Recurring",'Sch A. Input'!$H$13:$CJ$13,"&lt;="&amp;$O$1020,'Sch A. Input'!$H$13:$CJ$13,"&lt;="&amp;$L$11))</f>
        <v>0</v>
      </c>
      <c r="I1211" s="242">
        <f>IF(G1211=0,0,SUMIFS('Sch A. Input'!$H202:$CJ202,'Sch A. Input'!$H$14:$CJ$14,"One-time",'Sch A. Input'!$H$13:$CJ$13,"&lt;="&amp;$O$1020,'Sch A. Input'!$H$13:$CJ$13,"&lt;="&amp;$L$11))</f>
        <v>0</v>
      </c>
      <c r="J1211" s="283">
        <f t="shared" si="376"/>
        <v>0</v>
      </c>
      <c r="K1211" s="242">
        <f t="shared" si="377"/>
        <v>0</v>
      </c>
      <c r="L1211" s="242">
        <f t="shared" si="378"/>
        <v>0</v>
      </c>
      <c r="M1211" s="276">
        <f t="shared" si="183"/>
        <v>0</v>
      </c>
      <c r="N1211" s="281">
        <f t="shared" si="366"/>
        <v>0</v>
      </c>
      <c r="O1211" s="245">
        <f t="shared" si="367"/>
        <v>0</v>
      </c>
      <c r="P1211" s="248"/>
      <c r="Q1211" s="285">
        <f t="shared" si="379"/>
        <v>0</v>
      </c>
      <c r="R1211" s="242">
        <f>IF(Q1211=0,0,SUMIFS('Sch A. Input'!$H202:$CJ202,'Sch A. Input'!$H$14:$CJ$14,"Recurring",'Sch A. Input'!$H$13:$CJ$13,"&lt;="&amp;$L$11,'Sch A. Input'!$H$13:$CJ$13,"&lt;="&amp;$Y$1020,'Sch A. Input'!$H$13:$CJ$13,"&gt;"&amp;$O$1020))</f>
        <v>0</v>
      </c>
      <c r="S1211" s="242">
        <f>IF(Q1211=0,0,SUMIFS('Sch A. Input'!$H202:$CJ202,'Sch A. Input'!$H$14:$CJ$14,"One-time",'Sch A. Input'!$H$13:$CJ$13,"&lt;="&amp;$L$11,'Sch A. Input'!$H$13:$CJ$13,"&lt;="&amp;$Y$1020,'Sch A. Input'!$H$13:$CJ$13,"&gt;"&amp;$O$1020))</f>
        <v>0</v>
      </c>
      <c r="T1211" s="283">
        <f t="shared" si="380"/>
        <v>0</v>
      </c>
      <c r="U1211" s="242">
        <f t="shared" si="381"/>
        <v>0</v>
      </c>
      <c r="V1211" s="242">
        <f t="shared" si="382"/>
        <v>0</v>
      </c>
      <c r="W1211" s="276">
        <f t="shared" si="188"/>
        <v>0</v>
      </c>
      <c r="X1211" s="281">
        <f t="shared" si="368"/>
        <v>0</v>
      </c>
      <c r="Y1211" s="245">
        <f t="shared" si="369"/>
        <v>0</v>
      </c>
      <c r="Z1211" s="248"/>
      <c r="AA1211" s="285">
        <f t="shared" si="383"/>
        <v>0</v>
      </c>
      <c r="AB1211" s="242">
        <f>IF(AA1211=0,0,SUMIFS('Sch A. Input'!$H202:$CJ202,'Sch A. Input'!$H$14:$CJ$14,"Recurring",'Sch A. Input'!$H$13:$CJ$13,"&lt;="&amp;$L$11,'Sch A. Input'!$H$13:$CJ$13,"&lt;="&amp;$AI$1020,'Sch A. Input'!$H$13:$CJ$13,"&gt;"&amp;$Y$1020))</f>
        <v>0</v>
      </c>
      <c r="AC1211" s="242">
        <f>IF(AA1211=0,0,SUMIFS('Sch A. Input'!$H202:$CJ202,'Sch A. Input'!$H$14:$CJ$14,"One-time",'Sch A. Input'!$H$13:$CJ$13,"&lt;="&amp;$L$11,'Sch A. Input'!$H$13:$CJ$13,"&lt;="&amp;$AI$1020,'Sch A. Input'!$H$13:$CJ$13,"&gt;"&amp;$Y$1020))</f>
        <v>0</v>
      </c>
      <c r="AD1211" s="283">
        <f t="shared" si="384"/>
        <v>0</v>
      </c>
      <c r="AE1211" s="242">
        <f t="shared" si="385"/>
        <v>0</v>
      </c>
      <c r="AF1211" s="242">
        <f t="shared" si="386"/>
        <v>0</v>
      </c>
      <c r="AG1211" s="276">
        <f t="shared" si="193"/>
        <v>0</v>
      </c>
      <c r="AH1211" s="281">
        <f t="shared" si="370"/>
        <v>0</v>
      </c>
      <c r="AI1211" s="245">
        <f t="shared" si="371"/>
        <v>0</v>
      </c>
      <c r="AK1211" s="285">
        <f t="shared" si="387"/>
        <v>0</v>
      </c>
      <c r="AL1211" s="242">
        <f>IF(AK1211=0,0,SUMIFS('Sch A. Input'!$H202:$CJ202,'Sch A. Input'!$H$14:$CJ$14,"Recurring",'Sch A. Input'!$H$13:$CJ$13,"&lt;="&amp;$L$11,'Sch A. Input'!$H$13:$CJ$13,"&lt;="&amp;$AS$1020,'Sch A. Input'!$H$13:$CJ$13,"&gt;"&amp;$AI$1020))</f>
        <v>0</v>
      </c>
      <c r="AM1211" s="242">
        <f>IF(AK1211=0,0,SUMIFS('Sch A. Input'!$H202:$CJ202,'Sch A. Input'!$H$14:$CJ$14,"One-time",'Sch A. Input'!$H$13:$CJ$13,"&lt;="&amp;$L$11,'Sch A. Input'!$H$13:$CJ$13,"&lt;="&amp;$AS$1020,'Sch A. Input'!$H$13:$CJ$13,"&gt;"&amp;$AI$1020))</f>
        <v>0</v>
      </c>
      <c r="AN1211" s="283">
        <f t="shared" si="388"/>
        <v>0</v>
      </c>
      <c r="AO1211" s="242">
        <f t="shared" si="389"/>
        <v>0</v>
      </c>
      <c r="AP1211" s="242">
        <f t="shared" si="390"/>
        <v>0</v>
      </c>
      <c r="AQ1211" s="276">
        <f t="shared" si="198"/>
        <v>0</v>
      </c>
      <c r="AR1211" s="281">
        <f t="shared" si="372"/>
        <v>0</v>
      </c>
      <c r="AS1211" s="245">
        <f t="shared" si="373"/>
        <v>0</v>
      </c>
      <c r="AY1211" s="160"/>
      <c r="AZ1211" s="160"/>
      <c r="BK1211" s="2"/>
      <c r="BL1211" s="2"/>
      <c r="BM1211" s="2"/>
      <c r="BN1211" s="2"/>
      <c r="BO1211" s="2"/>
      <c r="BP1211" s="2"/>
      <c r="BQ1211" s="2"/>
      <c r="BR1211" s="2"/>
      <c r="BS1211" s="2"/>
      <c r="BT1211" s="2"/>
      <c r="BU1211" s="2"/>
      <c r="BV1211" s="2"/>
      <c r="BW1211" s="2"/>
      <c r="BX1211" s="2"/>
      <c r="BY1211" s="2"/>
      <c r="BZ1211" s="2"/>
      <c r="CA1211" s="2"/>
      <c r="CI1211"/>
      <c r="CJ1211"/>
      <c r="CK1211"/>
      <c r="CL1211"/>
      <c r="CM1211"/>
      <c r="CN1211"/>
      <c r="CO1211"/>
      <c r="CP1211"/>
      <c r="CQ1211"/>
      <c r="CR1211"/>
      <c r="CS1211"/>
      <c r="CT1211"/>
      <c r="CU1211"/>
      <c r="CV1211"/>
      <c r="CW1211"/>
      <c r="CX1211"/>
    </row>
    <row r="1212" spans="2:102" x14ac:dyDescent="0.35">
      <c r="B1212" s="70" t="str">
        <f t="shared" ref="B1212:F1212" si="448">B205</f>
        <v/>
      </c>
      <c r="C1212" s="166" t="str">
        <f t="shared" si="448"/>
        <v/>
      </c>
      <c r="D1212" s="273" t="str">
        <f t="shared" si="448"/>
        <v/>
      </c>
      <c r="E1212" s="273">
        <f t="shared" si="448"/>
        <v>45016</v>
      </c>
      <c r="F1212" s="273">
        <f t="shared" si="448"/>
        <v>0</v>
      </c>
      <c r="G1212" s="98">
        <f t="shared" si="365"/>
        <v>0</v>
      </c>
      <c r="H1212" s="242">
        <f>IF(G1212=0,0,SUMIFS('Sch A. Input'!$H203:$CJ203,'Sch A. Input'!$H$14:$CJ$14,"Recurring",'Sch A. Input'!$H$13:$CJ$13,"&lt;="&amp;$O$1020,'Sch A. Input'!$H$13:$CJ$13,"&lt;="&amp;$L$11))</f>
        <v>0</v>
      </c>
      <c r="I1212" s="242">
        <f>IF(G1212=0,0,SUMIFS('Sch A. Input'!$H203:$CJ203,'Sch A. Input'!$H$14:$CJ$14,"One-time",'Sch A. Input'!$H$13:$CJ$13,"&lt;="&amp;$O$1020,'Sch A. Input'!$H$13:$CJ$13,"&lt;="&amp;$L$11))</f>
        <v>0</v>
      </c>
      <c r="J1212" s="283">
        <f t="shared" si="376"/>
        <v>0</v>
      </c>
      <c r="K1212" s="242">
        <f t="shared" si="377"/>
        <v>0</v>
      </c>
      <c r="L1212" s="242">
        <f t="shared" si="378"/>
        <v>0</v>
      </c>
      <c r="M1212" s="276">
        <f t="shared" si="183"/>
        <v>0</v>
      </c>
      <c r="N1212" s="281">
        <f t="shared" si="366"/>
        <v>0</v>
      </c>
      <c r="O1212" s="245">
        <f t="shared" si="367"/>
        <v>0</v>
      </c>
      <c r="P1212" s="248"/>
      <c r="Q1212" s="285">
        <f t="shared" si="379"/>
        <v>0</v>
      </c>
      <c r="R1212" s="242">
        <f>IF(Q1212=0,0,SUMIFS('Sch A. Input'!$H203:$CJ203,'Sch A. Input'!$H$14:$CJ$14,"Recurring",'Sch A. Input'!$H$13:$CJ$13,"&lt;="&amp;$L$11,'Sch A. Input'!$H$13:$CJ$13,"&lt;="&amp;$Y$1020,'Sch A. Input'!$H$13:$CJ$13,"&gt;"&amp;$O$1020))</f>
        <v>0</v>
      </c>
      <c r="S1212" s="242">
        <f>IF(Q1212=0,0,SUMIFS('Sch A. Input'!$H203:$CJ203,'Sch A. Input'!$H$14:$CJ$14,"One-time",'Sch A. Input'!$H$13:$CJ$13,"&lt;="&amp;$L$11,'Sch A. Input'!$H$13:$CJ$13,"&lt;="&amp;$Y$1020,'Sch A. Input'!$H$13:$CJ$13,"&gt;"&amp;$O$1020))</f>
        <v>0</v>
      </c>
      <c r="T1212" s="283">
        <f t="shared" si="380"/>
        <v>0</v>
      </c>
      <c r="U1212" s="242">
        <f t="shared" si="381"/>
        <v>0</v>
      </c>
      <c r="V1212" s="242">
        <f t="shared" si="382"/>
        <v>0</v>
      </c>
      <c r="W1212" s="276">
        <f t="shared" si="188"/>
        <v>0</v>
      </c>
      <c r="X1212" s="281">
        <f t="shared" si="368"/>
        <v>0</v>
      </c>
      <c r="Y1212" s="245">
        <f t="shared" si="369"/>
        <v>0</v>
      </c>
      <c r="Z1212" s="248"/>
      <c r="AA1212" s="285">
        <f t="shared" si="383"/>
        <v>0</v>
      </c>
      <c r="AB1212" s="242">
        <f>IF(AA1212=0,0,SUMIFS('Sch A. Input'!$H203:$CJ203,'Sch A. Input'!$H$14:$CJ$14,"Recurring",'Sch A. Input'!$H$13:$CJ$13,"&lt;="&amp;$L$11,'Sch A. Input'!$H$13:$CJ$13,"&lt;="&amp;$AI$1020,'Sch A. Input'!$H$13:$CJ$13,"&gt;"&amp;$Y$1020))</f>
        <v>0</v>
      </c>
      <c r="AC1212" s="242">
        <f>IF(AA1212=0,0,SUMIFS('Sch A. Input'!$H203:$CJ203,'Sch A. Input'!$H$14:$CJ$14,"One-time",'Sch A. Input'!$H$13:$CJ$13,"&lt;="&amp;$L$11,'Sch A. Input'!$H$13:$CJ$13,"&lt;="&amp;$AI$1020,'Sch A. Input'!$H$13:$CJ$13,"&gt;"&amp;$Y$1020))</f>
        <v>0</v>
      </c>
      <c r="AD1212" s="283">
        <f t="shared" si="384"/>
        <v>0</v>
      </c>
      <c r="AE1212" s="242">
        <f t="shared" si="385"/>
        <v>0</v>
      </c>
      <c r="AF1212" s="242">
        <f t="shared" si="386"/>
        <v>0</v>
      </c>
      <c r="AG1212" s="276">
        <f t="shared" si="193"/>
        <v>0</v>
      </c>
      <c r="AH1212" s="281">
        <f t="shared" si="370"/>
        <v>0</v>
      </c>
      <c r="AI1212" s="245">
        <f t="shared" si="371"/>
        <v>0</v>
      </c>
      <c r="AK1212" s="285">
        <f t="shared" si="387"/>
        <v>0</v>
      </c>
      <c r="AL1212" s="242">
        <f>IF(AK1212=0,0,SUMIFS('Sch A. Input'!$H203:$CJ203,'Sch A. Input'!$H$14:$CJ$14,"Recurring",'Sch A. Input'!$H$13:$CJ$13,"&lt;="&amp;$L$11,'Sch A. Input'!$H$13:$CJ$13,"&lt;="&amp;$AS$1020,'Sch A. Input'!$H$13:$CJ$13,"&gt;"&amp;$AI$1020))</f>
        <v>0</v>
      </c>
      <c r="AM1212" s="242">
        <f>IF(AK1212=0,0,SUMIFS('Sch A. Input'!$H203:$CJ203,'Sch A. Input'!$H$14:$CJ$14,"One-time",'Sch A. Input'!$H$13:$CJ$13,"&lt;="&amp;$L$11,'Sch A. Input'!$H$13:$CJ$13,"&lt;="&amp;$AS$1020,'Sch A. Input'!$H$13:$CJ$13,"&gt;"&amp;$AI$1020))</f>
        <v>0</v>
      </c>
      <c r="AN1212" s="283">
        <f t="shared" si="388"/>
        <v>0</v>
      </c>
      <c r="AO1212" s="242">
        <f t="shared" si="389"/>
        <v>0</v>
      </c>
      <c r="AP1212" s="242">
        <f t="shared" si="390"/>
        <v>0</v>
      </c>
      <c r="AQ1212" s="276">
        <f t="shared" si="198"/>
        <v>0</v>
      </c>
      <c r="AR1212" s="281">
        <f t="shared" si="372"/>
        <v>0</v>
      </c>
      <c r="AS1212" s="245">
        <f t="shared" si="373"/>
        <v>0</v>
      </c>
      <c r="AY1212" s="160"/>
      <c r="AZ1212" s="160"/>
      <c r="BK1212" s="2"/>
      <c r="BL1212" s="2"/>
      <c r="BM1212" s="2"/>
      <c r="BN1212" s="2"/>
      <c r="BO1212" s="2"/>
      <c r="BP1212" s="2"/>
      <c r="BQ1212" s="2"/>
      <c r="BR1212" s="2"/>
      <c r="BS1212" s="2"/>
      <c r="BT1212" s="2"/>
      <c r="BU1212" s="2"/>
      <c r="BV1212" s="2"/>
      <c r="BW1212" s="2"/>
      <c r="BX1212" s="2"/>
      <c r="BY1212" s="2"/>
      <c r="BZ1212" s="2"/>
      <c r="CA1212" s="2"/>
      <c r="CI1212"/>
      <c r="CJ1212"/>
      <c r="CK1212"/>
      <c r="CL1212"/>
      <c r="CM1212"/>
      <c r="CN1212"/>
      <c r="CO1212"/>
      <c r="CP1212"/>
      <c r="CQ1212"/>
      <c r="CR1212"/>
      <c r="CS1212"/>
      <c r="CT1212"/>
      <c r="CU1212"/>
      <c r="CV1212"/>
      <c r="CW1212"/>
      <c r="CX1212"/>
    </row>
    <row r="1213" spans="2:102" x14ac:dyDescent="0.35">
      <c r="B1213" s="70" t="str">
        <f t="shared" ref="B1213:F1213" si="449">B206</f>
        <v/>
      </c>
      <c r="C1213" s="166" t="str">
        <f t="shared" si="449"/>
        <v/>
      </c>
      <c r="D1213" s="273" t="str">
        <f t="shared" si="449"/>
        <v/>
      </c>
      <c r="E1213" s="273">
        <f t="shared" si="449"/>
        <v>45016</v>
      </c>
      <c r="F1213" s="273">
        <f t="shared" si="449"/>
        <v>0</v>
      </c>
      <c r="G1213" s="98">
        <f t="shared" si="365"/>
        <v>0</v>
      </c>
      <c r="H1213" s="242">
        <f>IF(G1213=0,0,SUMIFS('Sch A. Input'!$H204:$CJ204,'Sch A. Input'!$H$14:$CJ$14,"Recurring",'Sch A. Input'!$H$13:$CJ$13,"&lt;="&amp;$O$1020,'Sch A. Input'!$H$13:$CJ$13,"&lt;="&amp;$L$11))</f>
        <v>0</v>
      </c>
      <c r="I1213" s="242">
        <f>IF(G1213=0,0,SUMIFS('Sch A. Input'!$H204:$CJ204,'Sch A. Input'!$H$14:$CJ$14,"One-time",'Sch A. Input'!$H$13:$CJ$13,"&lt;="&amp;$O$1020,'Sch A. Input'!$H$13:$CJ$13,"&lt;="&amp;$L$11))</f>
        <v>0</v>
      </c>
      <c r="J1213" s="283">
        <f t="shared" si="376"/>
        <v>0</v>
      </c>
      <c r="K1213" s="242">
        <f t="shared" si="377"/>
        <v>0</v>
      </c>
      <c r="L1213" s="242">
        <f t="shared" si="378"/>
        <v>0</v>
      </c>
      <c r="M1213" s="276">
        <f t="shared" si="183"/>
        <v>0</v>
      </c>
      <c r="N1213" s="281">
        <f t="shared" si="366"/>
        <v>0</v>
      </c>
      <c r="O1213" s="245">
        <f t="shared" si="367"/>
        <v>0</v>
      </c>
      <c r="P1213" s="248"/>
      <c r="Q1213" s="285">
        <f t="shared" si="379"/>
        <v>0</v>
      </c>
      <c r="R1213" s="242">
        <f>IF(Q1213=0,0,SUMIFS('Sch A. Input'!$H204:$CJ204,'Sch A. Input'!$H$14:$CJ$14,"Recurring",'Sch A. Input'!$H$13:$CJ$13,"&lt;="&amp;$L$11,'Sch A. Input'!$H$13:$CJ$13,"&lt;="&amp;$Y$1020,'Sch A. Input'!$H$13:$CJ$13,"&gt;"&amp;$O$1020))</f>
        <v>0</v>
      </c>
      <c r="S1213" s="242">
        <f>IF(Q1213=0,0,SUMIFS('Sch A. Input'!$H204:$CJ204,'Sch A. Input'!$H$14:$CJ$14,"One-time",'Sch A. Input'!$H$13:$CJ$13,"&lt;="&amp;$L$11,'Sch A. Input'!$H$13:$CJ$13,"&lt;="&amp;$Y$1020,'Sch A. Input'!$H$13:$CJ$13,"&gt;"&amp;$O$1020))</f>
        <v>0</v>
      </c>
      <c r="T1213" s="283">
        <f t="shared" si="380"/>
        <v>0</v>
      </c>
      <c r="U1213" s="242">
        <f t="shared" si="381"/>
        <v>0</v>
      </c>
      <c r="V1213" s="242">
        <f t="shared" si="382"/>
        <v>0</v>
      </c>
      <c r="W1213" s="276">
        <f t="shared" si="188"/>
        <v>0</v>
      </c>
      <c r="X1213" s="281">
        <f t="shared" si="368"/>
        <v>0</v>
      </c>
      <c r="Y1213" s="245">
        <f t="shared" si="369"/>
        <v>0</v>
      </c>
      <c r="Z1213" s="248"/>
      <c r="AA1213" s="285">
        <f t="shared" si="383"/>
        <v>0</v>
      </c>
      <c r="AB1213" s="242">
        <f>IF(AA1213=0,0,SUMIFS('Sch A. Input'!$H204:$CJ204,'Sch A. Input'!$H$14:$CJ$14,"Recurring",'Sch A. Input'!$H$13:$CJ$13,"&lt;="&amp;$L$11,'Sch A. Input'!$H$13:$CJ$13,"&lt;="&amp;$AI$1020,'Sch A. Input'!$H$13:$CJ$13,"&gt;"&amp;$Y$1020))</f>
        <v>0</v>
      </c>
      <c r="AC1213" s="242">
        <f>IF(AA1213=0,0,SUMIFS('Sch A. Input'!$H204:$CJ204,'Sch A. Input'!$H$14:$CJ$14,"One-time",'Sch A. Input'!$H$13:$CJ$13,"&lt;="&amp;$L$11,'Sch A. Input'!$H$13:$CJ$13,"&lt;="&amp;$AI$1020,'Sch A. Input'!$H$13:$CJ$13,"&gt;"&amp;$Y$1020))</f>
        <v>0</v>
      </c>
      <c r="AD1213" s="283">
        <f t="shared" si="384"/>
        <v>0</v>
      </c>
      <c r="AE1213" s="242">
        <f t="shared" si="385"/>
        <v>0</v>
      </c>
      <c r="AF1213" s="242">
        <f t="shared" si="386"/>
        <v>0</v>
      </c>
      <c r="AG1213" s="276">
        <f t="shared" si="193"/>
        <v>0</v>
      </c>
      <c r="AH1213" s="281">
        <f t="shared" si="370"/>
        <v>0</v>
      </c>
      <c r="AI1213" s="245">
        <f t="shared" si="371"/>
        <v>0</v>
      </c>
      <c r="AK1213" s="285">
        <f t="shared" si="387"/>
        <v>0</v>
      </c>
      <c r="AL1213" s="242">
        <f>IF(AK1213=0,0,SUMIFS('Sch A. Input'!$H204:$CJ204,'Sch A. Input'!$H$14:$CJ$14,"Recurring",'Sch A. Input'!$H$13:$CJ$13,"&lt;="&amp;$L$11,'Sch A. Input'!$H$13:$CJ$13,"&lt;="&amp;$AS$1020,'Sch A. Input'!$H$13:$CJ$13,"&gt;"&amp;$AI$1020))</f>
        <v>0</v>
      </c>
      <c r="AM1213" s="242">
        <f>IF(AK1213=0,0,SUMIFS('Sch A. Input'!$H204:$CJ204,'Sch A. Input'!$H$14:$CJ$14,"One-time",'Sch A. Input'!$H$13:$CJ$13,"&lt;="&amp;$L$11,'Sch A. Input'!$H$13:$CJ$13,"&lt;="&amp;$AS$1020,'Sch A. Input'!$H$13:$CJ$13,"&gt;"&amp;$AI$1020))</f>
        <v>0</v>
      </c>
      <c r="AN1213" s="283">
        <f t="shared" si="388"/>
        <v>0</v>
      </c>
      <c r="AO1213" s="242">
        <f t="shared" si="389"/>
        <v>0</v>
      </c>
      <c r="AP1213" s="242">
        <f t="shared" si="390"/>
        <v>0</v>
      </c>
      <c r="AQ1213" s="276">
        <f t="shared" si="198"/>
        <v>0</v>
      </c>
      <c r="AR1213" s="281">
        <f t="shared" si="372"/>
        <v>0</v>
      </c>
      <c r="AS1213" s="245">
        <f t="shared" si="373"/>
        <v>0</v>
      </c>
      <c r="AY1213" s="160"/>
      <c r="AZ1213" s="160"/>
      <c r="BK1213" s="2"/>
      <c r="BL1213" s="2"/>
      <c r="BM1213" s="2"/>
      <c r="BN1213" s="2"/>
      <c r="BO1213" s="2"/>
      <c r="BP1213" s="2"/>
      <c r="BQ1213" s="2"/>
      <c r="BR1213" s="2"/>
      <c r="BS1213" s="2"/>
      <c r="BT1213" s="2"/>
      <c r="BU1213" s="2"/>
      <c r="BV1213" s="2"/>
      <c r="BW1213" s="2"/>
      <c r="BX1213" s="2"/>
      <c r="BY1213" s="2"/>
      <c r="BZ1213" s="2"/>
      <c r="CA1213" s="2"/>
      <c r="CI1213"/>
      <c r="CJ1213"/>
      <c r="CK1213"/>
      <c r="CL1213"/>
      <c r="CM1213"/>
      <c r="CN1213"/>
      <c r="CO1213"/>
      <c r="CP1213"/>
      <c r="CQ1213"/>
      <c r="CR1213"/>
      <c r="CS1213"/>
      <c r="CT1213"/>
      <c r="CU1213"/>
      <c r="CV1213"/>
      <c r="CW1213"/>
      <c r="CX1213"/>
    </row>
    <row r="1214" spans="2:102" x14ac:dyDescent="0.35">
      <c r="B1214" s="70" t="str">
        <f t="shared" ref="B1214:F1214" si="450">B207</f>
        <v/>
      </c>
      <c r="C1214" s="166" t="str">
        <f t="shared" si="450"/>
        <v/>
      </c>
      <c r="D1214" s="273" t="str">
        <f t="shared" si="450"/>
        <v/>
      </c>
      <c r="E1214" s="273">
        <f t="shared" si="450"/>
        <v>45016</v>
      </c>
      <c r="F1214" s="273">
        <f t="shared" si="450"/>
        <v>0</v>
      </c>
      <c r="G1214" s="98">
        <f t="shared" si="365"/>
        <v>0</v>
      </c>
      <c r="H1214" s="242">
        <f>IF(G1214=0,0,SUMIFS('Sch A. Input'!$H205:$CJ205,'Sch A. Input'!$H$14:$CJ$14,"Recurring",'Sch A. Input'!$H$13:$CJ$13,"&lt;="&amp;$O$1020,'Sch A. Input'!$H$13:$CJ$13,"&lt;="&amp;$L$11))</f>
        <v>0</v>
      </c>
      <c r="I1214" s="242">
        <f>IF(G1214=0,0,SUMIFS('Sch A. Input'!$H205:$CJ205,'Sch A. Input'!$H$14:$CJ$14,"One-time",'Sch A. Input'!$H$13:$CJ$13,"&lt;="&amp;$O$1020,'Sch A. Input'!$H$13:$CJ$13,"&lt;="&amp;$L$11))</f>
        <v>0</v>
      </c>
      <c r="J1214" s="283">
        <f t="shared" si="376"/>
        <v>0</v>
      </c>
      <c r="K1214" s="242">
        <f t="shared" si="377"/>
        <v>0</v>
      </c>
      <c r="L1214" s="242">
        <f t="shared" si="378"/>
        <v>0</v>
      </c>
      <c r="M1214" s="276">
        <f t="shared" si="183"/>
        <v>0</v>
      </c>
      <c r="N1214" s="281">
        <f t="shared" si="366"/>
        <v>0</v>
      </c>
      <c r="O1214" s="245">
        <f t="shared" si="367"/>
        <v>0</v>
      </c>
      <c r="P1214" s="248"/>
      <c r="Q1214" s="285">
        <f t="shared" si="379"/>
        <v>0</v>
      </c>
      <c r="R1214" s="242">
        <f>IF(Q1214=0,0,SUMIFS('Sch A. Input'!$H205:$CJ205,'Sch A. Input'!$H$14:$CJ$14,"Recurring",'Sch A. Input'!$H$13:$CJ$13,"&lt;="&amp;$L$11,'Sch A. Input'!$H$13:$CJ$13,"&lt;="&amp;$Y$1020,'Sch A. Input'!$H$13:$CJ$13,"&gt;"&amp;$O$1020))</f>
        <v>0</v>
      </c>
      <c r="S1214" s="242">
        <f>IF(Q1214=0,0,SUMIFS('Sch A. Input'!$H205:$CJ205,'Sch A. Input'!$H$14:$CJ$14,"One-time",'Sch A. Input'!$H$13:$CJ$13,"&lt;="&amp;$L$11,'Sch A. Input'!$H$13:$CJ$13,"&lt;="&amp;$Y$1020,'Sch A. Input'!$H$13:$CJ$13,"&gt;"&amp;$O$1020))</f>
        <v>0</v>
      </c>
      <c r="T1214" s="283">
        <f t="shared" si="380"/>
        <v>0</v>
      </c>
      <c r="U1214" s="242">
        <f t="shared" si="381"/>
        <v>0</v>
      </c>
      <c r="V1214" s="242">
        <f t="shared" si="382"/>
        <v>0</v>
      </c>
      <c r="W1214" s="276">
        <f t="shared" si="188"/>
        <v>0</v>
      </c>
      <c r="X1214" s="281">
        <f t="shared" si="368"/>
        <v>0</v>
      </c>
      <c r="Y1214" s="245">
        <f t="shared" si="369"/>
        <v>0</v>
      </c>
      <c r="Z1214" s="248"/>
      <c r="AA1214" s="285">
        <f t="shared" si="383"/>
        <v>0</v>
      </c>
      <c r="AB1214" s="242">
        <f>IF(AA1214=0,0,SUMIFS('Sch A. Input'!$H205:$CJ205,'Sch A. Input'!$H$14:$CJ$14,"Recurring",'Sch A. Input'!$H$13:$CJ$13,"&lt;="&amp;$L$11,'Sch A. Input'!$H$13:$CJ$13,"&lt;="&amp;$AI$1020,'Sch A. Input'!$H$13:$CJ$13,"&gt;"&amp;$Y$1020))</f>
        <v>0</v>
      </c>
      <c r="AC1214" s="242">
        <f>IF(AA1214=0,0,SUMIFS('Sch A. Input'!$H205:$CJ205,'Sch A. Input'!$H$14:$CJ$14,"One-time",'Sch A. Input'!$H$13:$CJ$13,"&lt;="&amp;$L$11,'Sch A. Input'!$H$13:$CJ$13,"&lt;="&amp;$AI$1020,'Sch A. Input'!$H$13:$CJ$13,"&gt;"&amp;$Y$1020))</f>
        <v>0</v>
      </c>
      <c r="AD1214" s="283">
        <f t="shared" si="384"/>
        <v>0</v>
      </c>
      <c r="AE1214" s="242">
        <f t="shared" si="385"/>
        <v>0</v>
      </c>
      <c r="AF1214" s="242">
        <f t="shared" si="386"/>
        <v>0</v>
      </c>
      <c r="AG1214" s="276">
        <f t="shared" si="193"/>
        <v>0</v>
      </c>
      <c r="AH1214" s="281">
        <f t="shared" si="370"/>
        <v>0</v>
      </c>
      <c r="AI1214" s="245">
        <f t="shared" si="371"/>
        <v>0</v>
      </c>
      <c r="AK1214" s="285">
        <f t="shared" si="387"/>
        <v>0</v>
      </c>
      <c r="AL1214" s="242">
        <f>IF(AK1214=0,0,SUMIFS('Sch A. Input'!$H205:$CJ205,'Sch A. Input'!$H$14:$CJ$14,"Recurring",'Sch A. Input'!$H$13:$CJ$13,"&lt;="&amp;$L$11,'Sch A. Input'!$H$13:$CJ$13,"&lt;="&amp;$AS$1020,'Sch A. Input'!$H$13:$CJ$13,"&gt;"&amp;$AI$1020))</f>
        <v>0</v>
      </c>
      <c r="AM1214" s="242">
        <f>IF(AK1214=0,0,SUMIFS('Sch A. Input'!$H205:$CJ205,'Sch A. Input'!$H$14:$CJ$14,"One-time",'Sch A. Input'!$H$13:$CJ$13,"&lt;="&amp;$L$11,'Sch A. Input'!$H$13:$CJ$13,"&lt;="&amp;$AS$1020,'Sch A. Input'!$H$13:$CJ$13,"&gt;"&amp;$AI$1020))</f>
        <v>0</v>
      </c>
      <c r="AN1214" s="283">
        <f t="shared" si="388"/>
        <v>0</v>
      </c>
      <c r="AO1214" s="242">
        <f t="shared" si="389"/>
        <v>0</v>
      </c>
      <c r="AP1214" s="242">
        <f t="shared" si="390"/>
        <v>0</v>
      </c>
      <c r="AQ1214" s="276">
        <f t="shared" si="198"/>
        <v>0</v>
      </c>
      <c r="AR1214" s="281">
        <f t="shared" si="372"/>
        <v>0</v>
      </c>
      <c r="AS1214" s="245">
        <f t="shared" si="373"/>
        <v>0</v>
      </c>
      <c r="AY1214" s="160"/>
      <c r="AZ1214" s="160"/>
      <c r="BK1214" s="2"/>
      <c r="BL1214" s="2"/>
      <c r="BM1214" s="2"/>
      <c r="BN1214" s="2"/>
      <c r="BO1214" s="2"/>
      <c r="BP1214" s="2"/>
      <c r="BQ1214" s="2"/>
      <c r="BR1214" s="2"/>
      <c r="BS1214" s="2"/>
      <c r="BT1214" s="2"/>
      <c r="BU1214" s="2"/>
      <c r="BV1214" s="2"/>
      <c r="BW1214" s="2"/>
      <c r="BX1214" s="2"/>
      <c r="BY1214" s="2"/>
      <c r="BZ1214" s="2"/>
      <c r="CA1214" s="2"/>
      <c r="CI1214"/>
      <c r="CJ1214"/>
      <c r="CK1214"/>
      <c r="CL1214"/>
      <c r="CM1214"/>
      <c r="CN1214"/>
      <c r="CO1214"/>
      <c r="CP1214"/>
      <c r="CQ1214"/>
      <c r="CR1214"/>
      <c r="CS1214"/>
      <c r="CT1214"/>
      <c r="CU1214"/>
      <c r="CV1214"/>
      <c r="CW1214"/>
      <c r="CX1214"/>
    </row>
    <row r="1215" spans="2:102" x14ac:dyDescent="0.35">
      <c r="B1215" s="70" t="str">
        <f t="shared" ref="B1215:F1215" si="451">B208</f>
        <v/>
      </c>
      <c r="C1215" s="166" t="str">
        <f t="shared" si="451"/>
        <v/>
      </c>
      <c r="D1215" s="273" t="str">
        <f t="shared" si="451"/>
        <v/>
      </c>
      <c r="E1215" s="273">
        <f t="shared" si="451"/>
        <v>45016</v>
      </c>
      <c r="F1215" s="273">
        <f t="shared" si="451"/>
        <v>0</v>
      </c>
      <c r="G1215" s="98">
        <f t="shared" si="365"/>
        <v>0</v>
      </c>
      <c r="H1215" s="242">
        <f>IF(G1215=0,0,SUMIFS('Sch A. Input'!$H206:$CJ206,'Sch A. Input'!$H$14:$CJ$14,"Recurring",'Sch A. Input'!$H$13:$CJ$13,"&lt;="&amp;$O$1020,'Sch A. Input'!$H$13:$CJ$13,"&lt;="&amp;$L$11))</f>
        <v>0</v>
      </c>
      <c r="I1215" s="242">
        <f>IF(G1215=0,0,SUMIFS('Sch A. Input'!$H206:$CJ206,'Sch A. Input'!$H$14:$CJ$14,"One-time",'Sch A. Input'!$H$13:$CJ$13,"&lt;="&amp;$O$1020,'Sch A. Input'!$H$13:$CJ$13,"&lt;="&amp;$L$11))</f>
        <v>0</v>
      </c>
      <c r="J1215" s="283">
        <f t="shared" si="376"/>
        <v>0</v>
      </c>
      <c r="K1215" s="242">
        <f t="shared" si="377"/>
        <v>0</v>
      </c>
      <c r="L1215" s="242">
        <f t="shared" si="378"/>
        <v>0</v>
      </c>
      <c r="M1215" s="276">
        <f t="shared" si="183"/>
        <v>0</v>
      </c>
      <c r="N1215" s="281">
        <f t="shared" si="366"/>
        <v>0</v>
      </c>
      <c r="O1215" s="245">
        <f t="shared" si="367"/>
        <v>0</v>
      </c>
      <c r="P1215" s="248"/>
      <c r="Q1215" s="285">
        <f t="shared" si="379"/>
        <v>0</v>
      </c>
      <c r="R1215" s="242">
        <f>IF(Q1215=0,0,SUMIFS('Sch A. Input'!$H206:$CJ206,'Sch A. Input'!$H$14:$CJ$14,"Recurring",'Sch A. Input'!$H$13:$CJ$13,"&lt;="&amp;$L$11,'Sch A. Input'!$H$13:$CJ$13,"&lt;="&amp;$Y$1020,'Sch A. Input'!$H$13:$CJ$13,"&gt;"&amp;$O$1020))</f>
        <v>0</v>
      </c>
      <c r="S1215" s="242">
        <f>IF(Q1215=0,0,SUMIFS('Sch A. Input'!$H206:$CJ206,'Sch A. Input'!$H$14:$CJ$14,"One-time",'Sch A. Input'!$H$13:$CJ$13,"&lt;="&amp;$L$11,'Sch A. Input'!$H$13:$CJ$13,"&lt;="&amp;$Y$1020,'Sch A. Input'!$H$13:$CJ$13,"&gt;"&amp;$O$1020))</f>
        <v>0</v>
      </c>
      <c r="T1215" s="283">
        <f t="shared" si="380"/>
        <v>0</v>
      </c>
      <c r="U1215" s="242">
        <f t="shared" si="381"/>
        <v>0</v>
      </c>
      <c r="V1215" s="242">
        <f t="shared" si="382"/>
        <v>0</v>
      </c>
      <c r="W1215" s="276">
        <f t="shared" si="188"/>
        <v>0</v>
      </c>
      <c r="X1215" s="281">
        <f t="shared" si="368"/>
        <v>0</v>
      </c>
      <c r="Y1215" s="245">
        <f t="shared" si="369"/>
        <v>0</v>
      </c>
      <c r="Z1215" s="248"/>
      <c r="AA1215" s="285">
        <f t="shared" si="383"/>
        <v>0</v>
      </c>
      <c r="AB1215" s="242">
        <f>IF(AA1215=0,0,SUMIFS('Sch A. Input'!$H206:$CJ206,'Sch A. Input'!$H$14:$CJ$14,"Recurring",'Sch A. Input'!$H$13:$CJ$13,"&lt;="&amp;$L$11,'Sch A. Input'!$H$13:$CJ$13,"&lt;="&amp;$AI$1020,'Sch A. Input'!$H$13:$CJ$13,"&gt;"&amp;$Y$1020))</f>
        <v>0</v>
      </c>
      <c r="AC1215" s="242">
        <f>IF(AA1215=0,0,SUMIFS('Sch A. Input'!$H206:$CJ206,'Sch A. Input'!$H$14:$CJ$14,"One-time",'Sch A. Input'!$H$13:$CJ$13,"&lt;="&amp;$L$11,'Sch A. Input'!$H$13:$CJ$13,"&lt;="&amp;$AI$1020,'Sch A. Input'!$H$13:$CJ$13,"&gt;"&amp;$Y$1020))</f>
        <v>0</v>
      </c>
      <c r="AD1215" s="283">
        <f t="shared" si="384"/>
        <v>0</v>
      </c>
      <c r="AE1215" s="242">
        <f t="shared" si="385"/>
        <v>0</v>
      </c>
      <c r="AF1215" s="242">
        <f t="shared" si="386"/>
        <v>0</v>
      </c>
      <c r="AG1215" s="276">
        <f t="shared" si="193"/>
        <v>0</v>
      </c>
      <c r="AH1215" s="281">
        <f t="shared" si="370"/>
        <v>0</v>
      </c>
      <c r="AI1215" s="245">
        <f t="shared" si="371"/>
        <v>0</v>
      </c>
      <c r="AK1215" s="285">
        <f t="shared" si="387"/>
        <v>0</v>
      </c>
      <c r="AL1215" s="242">
        <f>IF(AK1215=0,0,SUMIFS('Sch A. Input'!$H206:$CJ206,'Sch A. Input'!$H$14:$CJ$14,"Recurring",'Sch A. Input'!$H$13:$CJ$13,"&lt;="&amp;$L$11,'Sch A. Input'!$H$13:$CJ$13,"&lt;="&amp;$AS$1020,'Sch A. Input'!$H$13:$CJ$13,"&gt;"&amp;$AI$1020))</f>
        <v>0</v>
      </c>
      <c r="AM1215" s="242">
        <f>IF(AK1215=0,0,SUMIFS('Sch A. Input'!$H206:$CJ206,'Sch A. Input'!$H$14:$CJ$14,"One-time",'Sch A. Input'!$H$13:$CJ$13,"&lt;="&amp;$L$11,'Sch A. Input'!$H$13:$CJ$13,"&lt;="&amp;$AS$1020,'Sch A. Input'!$H$13:$CJ$13,"&gt;"&amp;$AI$1020))</f>
        <v>0</v>
      </c>
      <c r="AN1215" s="283">
        <f t="shared" si="388"/>
        <v>0</v>
      </c>
      <c r="AO1215" s="242">
        <f t="shared" si="389"/>
        <v>0</v>
      </c>
      <c r="AP1215" s="242">
        <f t="shared" si="390"/>
        <v>0</v>
      </c>
      <c r="AQ1215" s="276">
        <f t="shared" si="198"/>
        <v>0</v>
      </c>
      <c r="AR1215" s="281">
        <f t="shared" si="372"/>
        <v>0</v>
      </c>
      <c r="AS1215" s="245">
        <f t="shared" si="373"/>
        <v>0</v>
      </c>
      <c r="AY1215" s="160"/>
      <c r="AZ1215" s="160"/>
      <c r="BK1215" s="2"/>
      <c r="BL1215" s="2"/>
      <c r="BM1215" s="2"/>
      <c r="BN1215" s="2"/>
      <c r="BO1215" s="2"/>
      <c r="BP1215" s="2"/>
      <c r="BQ1215" s="2"/>
      <c r="BR1215" s="2"/>
      <c r="BS1215" s="2"/>
      <c r="BT1215" s="2"/>
      <c r="BU1215" s="2"/>
      <c r="BV1215" s="2"/>
      <c r="BW1215" s="2"/>
      <c r="BX1215" s="2"/>
      <c r="BY1215" s="2"/>
      <c r="BZ1215" s="2"/>
      <c r="CA1215" s="2"/>
      <c r="CI1215"/>
      <c r="CJ1215"/>
      <c r="CK1215"/>
      <c r="CL1215"/>
      <c r="CM1215"/>
      <c r="CN1215"/>
      <c r="CO1215"/>
      <c r="CP1215"/>
      <c r="CQ1215"/>
      <c r="CR1215"/>
      <c r="CS1215"/>
      <c r="CT1215"/>
      <c r="CU1215"/>
      <c r="CV1215"/>
      <c r="CW1215"/>
      <c r="CX1215"/>
    </row>
    <row r="1216" spans="2:102" x14ac:dyDescent="0.35">
      <c r="B1216" s="70" t="str">
        <f t="shared" ref="B1216:F1216" si="452">B209</f>
        <v/>
      </c>
      <c r="C1216" s="166" t="str">
        <f t="shared" si="452"/>
        <v/>
      </c>
      <c r="D1216" s="273" t="str">
        <f t="shared" si="452"/>
        <v/>
      </c>
      <c r="E1216" s="273">
        <f t="shared" si="452"/>
        <v>45016</v>
      </c>
      <c r="F1216" s="273">
        <f t="shared" si="452"/>
        <v>0</v>
      </c>
      <c r="G1216" s="98">
        <f t="shared" ref="G1216:G1279" si="453">COUNTIFS(D1216,"&lt;="&amp;$O$1020,D1216,"&lt;&gt;"&amp;0,D1216,"&lt;="&amp;$L$11)</f>
        <v>0</v>
      </c>
      <c r="H1216" s="242">
        <f>IF(G1216=0,0,SUMIFS('Sch A. Input'!$H207:$CJ207,'Sch A. Input'!$H$14:$CJ$14,"Recurring",'Sch A. Input'!$H$13:$CJ$13,"&lt;="&amp;$O$1020,'Sch A. Input'!$H$13:$CJ$13,"&lt;="&amp;$L$11))</f>
        <v>0</v>
      </c>
      <c r="I1216" s="242">
        <f>IF(G1216=0,0,SUMIFS('Sch A. Input'!$H207:$CJ207,'Sch A. Input'!$H$14:$CJ$14,"One-time",'Sch A. Input'!$H$13:$CJ$13,"&lt;="&amp;$O$1020,'Sch A. Input'!$H$13:$CJ$13,"&lt;="&amp;$L$11))</f>
        <v>0</v>
      </c>
      <c r="J1216" s="283">
        <f t="shared" si="376"/>
        <v>0</v>
      </c>
      <c r="K1216" s="242">
        <f t="shared" si="377"/>
        <v>0</v>
      </c>
      <c r="L1216" s="242">
        <f t="shared" si="378"/>
        <v>0</v>
      </c>
      <c r="M1216" s="276">
        <f t="shared" si="183"/>
        <v>0</v>
      </c>
      <c r="N1216" s="281">
        <f t="shared" ref="N1216:N1279" si="454">IFERROR(IF((H1216/$M1216*$M$9+I1216)&gt;$D$12,"YES","NO"),0)</f>
        <v>0</v>
      </c>
      <c r="O1216" s="245">
        <f t="shared" ref="O1216:O1279" si="455">IFERROR(IF(N1216="YES",MIN(J1216*($G$12/$D$12),$G$12),((SUMPRODUCT(--((MIN(L1216,$D$12))&gt;$C$9:$C$12),((MIN(L1216,$D$12))-$C$9:$C$12),$H$9:$H$12))-((1-M1216/$M$9)*((SUMPRODUCT(--((MIN(K1216,$D$12))&gt;$C$9:$C$12),((MIN(K1216,$D$12))-$C$9:$C$12),$H$9:$H$12)))))),0)</f>
        <v>0</v>
      </c>
      <c r="P1216" s="248"/>
      <c r="Q1216" s="285">
        <f t="shared" si="379"/>
        <v>0</v>
      </c>
      <c r="R1216" s="242">
        <f>IF(Q1216=0,0,SUMIFS('Sch A. Input'!$H207:$CJ207,'Sch A. Input'!$H$14:$CJ$14,"Recurring",'Sch A. Input'!$H$13:$CJ$13,"&lt;="&amp;$L$11,'Sch A. Input'!$H$13:$CJ$13,"&lt;="&amp;$Y$1020,'Sch A. Input'!$H$13:$CJ$13,"&gt;"&amp;$O$1020))</f>
        <v>0</v>
      </c>
      <c r="S1216" s="242">
        <f>IF(Q1216=0,0,SUMIFS('Sch A. Input'!$H207:$CJ207,'Sch A. Input'!$H$14:$CJ$14,"One-time",'Sch A. Input'!$H$13:$CJ$13,"&lt;="&amp;$L$11,'Sch A. Input'!$H$13:$CJ$13,"&lt;="&amp;$Y$1020,'Sch A. Input'!$H$13:$CJ$13,"&gt;"&amp;$O$1020))</f>
        <v>0</v>
      </c>
      <c r="T1216" s="283">
        <f t="shared" si="380"/>
        <v>0</v>
      </c>
      <c r="U1216" s="242">
        <f t="shared" si="381"/>
        <v>0</v>
      </c>
      <c r="V1216" s="242">
        <f t="shared" si="382"/>
        <v>0</v>
      </c>
      <c r="W1216" s="276">
        <f t="shared" si="188"/>
        <v>0</v>
      </c>
      <c r="X1216" s="281">
        <f t="shared" ref="X1216:X1279" si="456">IFERROR(IF(((H1216+R1216)/$W1216*$M$9+I1216+S1216)&gt;$D$12,"YES","NO"),0)</f>
        <v>0</v>
      </c>
      <c r="Y1216" s="245">
        <f t="shared" ref="Y1216:Y1279" si="457">IF(Q1216=0,0,IFERROR(IF(X1216="YES",MIN((T1216+J1216)*($G$12/$D$12),$G$12),((SUMPRODUCT(--((MIN(V1216,$D$12))&gt;$C$9:$C$12),((MIN(V1216,$D$12))-$C$9:$C$12),$H$9:$H$12))-((1-W1216/$M$9)*((SUMPRODUCT(--((MIN(U1216,$D$12))&gt;$C$9:$C$12),((MIN(U1216,$D$12))-$C$9:$C$12),$H$9:$H$12))))))-O1216,0))</f>
        <v>0</v>
      </c>
      <c r="Z1216" s="248"/>
      <c r="AA1216" s="285">
        <f t="shared" si="383"/>
        <v>0</v>
      </c>
      <c r="AB1216" s="242">
        <f>IF(AA1216=0,0,SUMIFS('Sch A. Input'!$H207:$CJ207,'Sch A. Input'!$H$14:$CJ$14,"Recurring",'Sch A. Input'!$H$13:$CJ$13,"&lt;="&amp;$L$11,'Sch A. Input'!$H$13:$CJ$13,"&lt;="&amp;$AI$1020,'Sch A. Input'!$H$13:$CJ$13,"&gt;"&amp;$Y$1020))</f>
        <v>0</v>
      </c>
      <c r="AC1216" s="242">
        <f>IF(AA1216=0,0,SUMIFS('Sch A. Input'!$H207:$CJ207,'Sch A. Input'!$H$14:$CJ$14,"One-time",'Sch A. Input'!$H$13:$CJ$13,"&lt;="&amp;$L$11,'Sch A. Input'!$H$13:$CJ$13,"&lt;="&amp;$AI$1020,'Sch A. Input'!$H$13:$CJ$13,"&gt;"&amp;$Y$1020))</f>
        <v>0</v>
      </c>
      <c r="AD1216" s="283">
        <f t="shared" si="384"/>
        <v>0</v>
      </c>
      <c r="AE1216" s="242">
        <f t="shared" si="385"/>
        <v>0</v>
      </c>
      <c r="AF1216" s="242">
        <f t="shared" si="386"/>
        <v>0</v>
      </c>
      <c r="AG1216" s="276">
        <f t="shared" si="193"/>
        <v>0</v>
      </c>
      <c r="AH1216" s="281">
        <f t="shared" ref="AH1216:AH1279" si="458">IFERROR(IF(((H1216+R1216+AB1216)/$AG1216*$M$9+I1216+S1216+AC1216)&gt;$D$12,"YES","NO"),0)</f>
        <v>0</v>
      </c>
      <c r="AI1216" s="245">
        <f t="shared" ref="AI1216:AI1279" si="459">IF(AA1216=0,0,IFERROR(IF(AH1216="YES",MIN((AD1216+T1216+J1216)*($G$12/$D$12),$G$12),((SUMPRODUCT(--((MIN(AF1216,$D$12))&gt;$C$9:$C$12),((MIN(AF1216,$D$12))-$C$9:$C$12),$H$9:$H$12))-((1-AG1216/$M$9)*((SUMPRODUCT(--((MIN(AE1216,$D$12))&gt;$C$9:$C$12),((MIN(AE1216,$D$12))-$C$9:$C$12),$H$9:$H$12))))))-O1216-Y1216,0))</f>
        <v>0</v>
      </c>
      <c r="AK1216" s="285">
        <f t="shared" si="387"/>
        <v>0</v>
      </c>
      <c r="AL1216" s="242">
        <f>IF(AK1216=0,0,SUMIFS('Sch A. Input'!$H207:$CJ207,'Sch A. Input'!$H$14:$CJ$14,"Recurring",'Sch A. Input'!$H$13:$CJ$13,"&lt;="&amp;$L$11,'Sch A. Input'!$H$13:$CJ$13,"&lt;="&amp;$AS$1020,'Sch A. Input'!$H$13:$CJ$13,"&gt;"&amp;$AI$1020))</f>
        <v>0</v>
      </c>
      <c r="AM1216" s="242">
        <f>IF(AK1216=0,0,SUMIFS('Sch A. Input'!$H207:$CJ207,'Sch A. Input'!$H$14:$CJ$14,"One-time",'Sch A. Input'!$H$13:$CJ$13,"&lt;="&amp;$L$11,'Sch A. Input'!$H$13:$CJ$13,"&lt;="&amp;$AS$1020,'Sch A. Input'!$H$13:$CJ$13,"&gt;"&amp;$AI$1020))</f>
        <v>0</v>
      </c>
      <c r="AN1216" s="283">
        <f t="shared" si="388"/>
        <v>0</v>
      </c>
      <c r="AO1216" s="242">
        <f t="shared" si="389"/>
        <v>0</v>
      </c>
      <c r="AP1216" s="242">
        <f t="shared" si="390"/>
        <v>0</v>
      </c>
      <c r="AQ1216" s="276">
        <f t="shared" si="198"/>
        <v>0</v>
      </c>
      <c r="AR1216" s="281">
        <f t="shared" ref="AR1216:AR1279" si="460">IFERROR(IF(((H1216+R1216+AB1216+AL1216)/$AQ1216*$M$9+I1216+S1216+AC1216+AM1216)&gt;$D$12,"YES","NO"),0)</f>
        <v>0</v>
      </c>
      <c r="AS1216" s="245">
        <f t="shared" ref="AS1216:AS1279" si="461">IF(AK1216=0,0,IFERROR(IF(AR1216="YES",MIN((AN1216+AD1216+T1216+J1216)*($G$12/$D$12),$G$12),((SUMPRODUCT(--((MIN(AP1216,$D$12))&gt;$C$9:$C$12),((MIN(AP1216,$D$12))-$C$9:$C$12),$H$9:$H$12))-((1-AQ1216/$M$9)*((SUMPRODUCT(--((MIN(AO1216,$D$12))&gt;$C$9:$C$12),((MIN(AO1216,$D$12))-$C$9:$C$12),$H$9:$H$12))))))-O1216-Y1216-AI1216,0))</f>
        <v>0</v>
      </c>
      <c r="AY1216" s="160"/>
      <c r="AZ1216" s="160"/>
      <c r="BK1216" s="2"/>
      <c r="BL1216" s="2"/>
      <c r="BM1216" s="2"/>
      <c r="BN1216" s="2"/>
      <c r="BO1216" s="2"/>
      <c r="BP1216" s="2"/>
      <c r="BQ1216" s="2"/>
      <c r="BR1216" s="2"/>
      <c r="BS1216" s="2"/>
      <c r="BT1216" s="2"/>
      <c r="BU1216" s="2"/>
      <c r="BV1216" s="2"/>
      <c r="BW1216" s="2"/>
      <c r="BX1216" s="2"/>
      <c r="BY1216" s="2"/>
      <c r="BZ1216" s="2"/>
      <c r="CA1216" s="2"/>
      <c r="CI1216"/>
      <c r="CJ1216"/>
      <c r="CK1216"/>
      <c r="CL1216"/>
      <c r="CM1216"/>
      <c r="CN1216"/>
      <c r="CO1216"/>
      <c r="CP1216"/>
      <c r="CQ1216"/>
      <c r="CR1216"/>
      <c r="CS1216"/>
      <c r="CT1216"/>
      <c r="CU1216"/>
      <c r="CV1216"/>
      <c r="CW1216"/>
      <c r="CX1216"/>
    </row>
    <row r="1217" spans="2:102" x14ac:dyDescent="0.35">
      <c r="B1217" s="70" t="str">
        <f t="shared" ref="B1217:F1217" si="462">B210</f>
        <v/>
      </c>
      <c r="C1217" s="166" t="str">
        <f t="shared" si="462"/>
        <v/>
      </c>
      <c r="D1217" s="273" t="str">
        <f t="shared" si="462"/>
        <v/>
      </c>
      <c r="E1217" s="273">
        <f t="shared" si="462"/>
        <v>45016</v>
      </c>
      <c r="F1217" s="273">
        <f t="shared" si="462"/>
        <v>0</v>
      </c>
      <c r="G1217" s="98">
        <f t="shared" si="453"/>
        <v>0</v>
      </c>
      <c r="H1217" s="242">
        <f>IF(G1217=0,0,SUMIFS('Sch A. Input'!$H208:$CJ208,'Sch A. Input'!$H$14:$CJ$14,"Recurring",'Sch A. Input'!$H$13:$CJ$13,"&lt;="&amp;$O$1020,'Sch A. Input'!$H$13:$CJ$13,"&lt;="&amp;$L$11))</f>
        <v>0</v>
      </c>
      <c r="I1217" s="242">
        <f>IF(G1217=0,0,SUMIFS('Sch A. Input'!$H208:$CJ208,'Sch A. Input'!$H$14:$CJ$14,"One-time",'Sch A. Input'!$H$13:$CJ$13,"&lt;="&amp;$O$1020,'Sch A. Input'!$H$13:$CJ$13,"&lt;="&amp;$L$11))</f>
        <v>0</v>
      </c>
      <c r="J1217" s="283">
        <f t="shared" si="376"/>
        <v>0</v>
      </c>
      <c r="K1217" s="242">
        <f t="shared" si="377"/>
        <v>0</v>
      </c>
      <c r="L1217" s="242">
        <f t="shared" si="378"/>
        <v>0</v>
      </c>
      <c r="M1217" s="276">
        <f t="shared" ref="M1217:M1280" si="463">IF(OR($D1217="",$D1217&gt;$O$1020),0,IF($E1217&lt;=$O$1020,IF(AND($F1217&lt;$E1217,$F1217&gt;0),(($F1217+1-$D1217)/14),((($E1217+1-$D1217)/14))),IF(AND($F1217&lt;$O$1020,$F1217&gt;0),(($F1217+1-$D1217)/14),((($O$1020+1-$D1217)/14)))))</f>
        <v>0</v>
      </c>
      <c r="N1217" s="281">
        <f t="shared" si="454"/>
        <v>0</v>
      </c>
      <c r="O1217" s="245">
        <f t="shared" si="455"/>
        <v>0</v>
      </c>
      <c r="P1217" s="248"/>
      <c r="Q1217" s="285">
        <f t="shared" si="379"/>
        <v>0</v>
      </c>
      <c r="R1217" s="242">
        <f>IF(Q1217=0,0,SUMIFS('Sch A. Input'!$H208:$CJ208,'Sch A. Input'!$H$14:$CJ$14,"Recurring",'Sch A. Input'!$H$13:$CJ$13,"&lt;="&amp;$L$11,'Sch A. Input'!$H$13:$CJ$13,"&lt;="&amp;$Y$1020,'Sch A. Input'!$H$13:$CJ$13,"&gt;"&amp;$O$1020))</f>
        <v>0</v>
      </c>
      <c r="S1217" s="242">
        <f>IF(Q1217=0,0,SUMIFS('Sch A. Input'!$H208:$CJ208,'Sch A. Input'!$H$14:$CJ$14,"One-time",'Sch A. Input'!$H$13:$CJ$13,"&lt;="&amp;$L$11,'Sch A. Input'!$H$13:$CJ$13,"&lt;="&amp;$Y$1020,'Sch A. Input'!$H$13:$CJ$13,"&gt;"&amp;$O$1020))</f>
        <v>0</v>
      </c>
      <c r="T1217" s="283">
        <f t="shared" si="380"/>
        <v>0</v>
      </c>
      <c r="U1217" s="242">
        <f t="shared" si="381"/>
        <v>0</v>
      </c>
      <c r="V1217" s="242">
        <f t="shared" si="382"/>
        <v>0</v>
      </c>
      <c r="W1217" s="276">
        <f t="shared" ref="W1217:W1280" si="464">IF(OR($D1217="",$D1217&gt;$Y$1020,$D1217&gt;$E1217,AND($F1217&lt;=$O$1020,$F1217&lt;&gt;0)),0,IF(AND($E1217&gt;$O$1020,$E1217&lt;=$Y$1020),IF(AND($F1217&lt;$E1217,$F1217&gt;0),(($F1217+1-$D1217)/14),((($E1217+1-$D1217)/14))),IF($E1217&lt;=$O$1020,0,IF(AND($F1217&lt;$Y$1020,$F1217&gt;0),(($F1217+1-$D1217)/14),((($Y$1020+1-$D1217)/14))))))</f>
        <v>0</v>
      </c>
      <c r="X1217" s="281">
        <f t="shared" si="456"/>
        <v>0</v>
      </c>
      <c r="Y1217" s="245">
        <f t="shared" si="457"/>
        <v>0</v>
      </c>
      <c r="Z1217" s="248"/>
      <c r="AA1217" s="285">
        <f t="shared" si="383"/>
        <v>0</v>
      </c>
      <c r="AB1217" s="242">
        <f>IF(AA1217=0,0,SUMIFS('Sch A. Input'!$H208:$CJ208,'Sch A. Input'!$H$14:$CJ$14,"Recurring",'Sch A. Input'!$H$13:$CJ$13,"&lt;="&amp;$L$11,'Sch A. Input'!$H$13:$CJ$13,"&lt;="&amp;$AI$1020,'Sch A. Input'!$H$13:$CJ$13,"&gt;"&amp;$Y$1020))</f>
        <v>0</v>
      </c>
      <c r="AC1217" s="242">
        <f>IF(AA1217=0,0,SUMIFS('Sch A. Input'!$H208:$CJ208,'Sch A. Input'!$H$14:$CJ$14,"One-time",'Sch A. Input'!$H$13:$CJ$13,"&lt;="&amp;$L$11,'Sch A. Input'!$H$13:$CJ$13,"&lt;="&amp;$AI$1020,'Sch A. Input'!$H$13:$CJ$13,"&gt;"&amp;$Y$1020))</f>
        <v>0</v>
      </c>
      <c r="AD1217" s="283">
        <f t="shared" si="384"/>
        <v>0</v>
      </c>
      <c r="AE1217" s="242">
        <f t="shared" si="385"/>
        <v>0</v>
      </c>
      <c r="AF1217" s="242">
        <f t="shared" si="386"/>
        <v>0</v>
      </c>
      <c r="AG1217" s="276">
        <f t="shared" ref="AG1217:AG1280" si="465">IF(OR($D1217="",$D1217&gt;$AI$1020,$D1217&gt;$E1217,AND($F1217&lt;=$Y$1020,$F1217&lt;&gt;0)),0,IF(AND($E1217&gt;$Y$1020,$E1217&lt;=$AI$1020),IF(AND($F1217&lt;$E1217,$F1217&gt;0),(($F1217+1-$D1217)/14),((($E1217+1-$D1217)/14))),IF($E1217&lt;=$Y$1020,0,IF(AND($F1217&lt;$AI$1020,$F1217&gt;0),(($F1217+1-$D1217)/14),((($AI$1020+1-$D1217)/14))))))</f>
        <v>0</v>
      </c>
      <c r="AH1217" s="281">
        <f t="shared" si="458"/>
        <v>0</v>
      </c>
      <c r="AI1217" s="245">
        <f t="shared" si="459"/>
        <v>0</v>
      </c>
      <c r="AK1217" s="285">
        <f t="shared" si="387"/>
        <v>0</v>
      </c>
      <c r="AL1217" s="242">
        <f>IF(AK1217=0,0,SUMIFS('Sch A. Input'!$H208:$CJ208,'Sch A. Input'!$H$14:$CJ$14,"Recurring",'Sch A. Input'!$H$13:$CJ$13,"&lt;="&amp;$L$11,'Sch A. Input'!$H$13:$CJ$13,"&lt;="&amp;$AS$1020,'Sch A. Input'!$H$13:$CJ$13,"&gt;"&amp;$AI$1020))</f>
        <v>0</v>
      </c>
      <c r="AM1217" s="242">
        <f>IF(AK1217=0,0,SUMIFS('Sch A. Input'!$H208:$CJ208,'Sch A. Input'!$H$14:$CJ$14,"One-time",'Sch A. Input'!$H$13:$CJ$13,"&lt;="&amp;$L$11,'Sch A. Input'!$H$13:$CJ$13,"&lt;="&amp;$AS$1020,'Sch A. Input'!$H$13:$CJ$13,"&gt;"&amp;$AI$1020))</f>
        <v>0</v>
      </c>
      <c r="AN1217" s="283">
        <f t="shared" si="388"/>
        <v>0</v>
      </c>
      <c r="AO1217" s="242">
        <f t="shared" si="389"/>
        <v>0</v>
      </c>
      <c r="AP1217" s="242">
        <f t="shared" si="390"/>
        <v>0</v>
      </c>
      <c r="AQ1217" s="276">
        <f t="shared" ref="AQ1217:AQ1280" si="466">IF(OR($D1217="",$D1217&gt;$E1217,AND($F1217&lt;=$AI$1020,$F1217&lt;&gt;0)),0,IF(AND($E1217&gt;$AI$1020,$E1217&lt;=$AS$1020),IF(AND($F1217&lt;$E1217,$F1217&gt;0),(($F1217+1-$D1217)/14),((($E1217+1-$D1217)/14))),0))</f>
        <v>0</v>
      </c>
      <c r="AR1217" s="281">
        <f t="shared" si="460"/>
        <v>0</v>
      </c>
      <c r="AS1217" s="245">
        <f t="shared" si="461"/>
        <v>0</v>
      </c>
      <c r="AY1217" s="160"/>
      <c r="AZ1217" s="160"/>
      <c r="BK1217" s="2"/>
      <c r="BL1217" s="2"/>
      <c r="BM1217" s="2"/>
      <c r="BN1217" s="2"/>
      <c r="BO1217" s="2"/>
      <c r="BP1217" s="2"/>
      <c r="BQ1217" s="2"/>
      <c r="BR1217" s="2"/>
      <c r="BS1217" s="2"/>
      <c r="BT1217" s="2"/>
      <c r="BU1217" s="2"/>
      <c r="BV1217" s="2"/>
      <c r="BW1217" s="2"/>
      <c r="BX1217" s="2"/>
      <c r="BY1217" s="2"/>
      <c r="BZ1217" s="2"/>
      <c r="CA1217" s="2"/>
      <c r="CI1217"/>
      <c r="CJ1217"/>
      <c r="CK1217"/>
      <c r="CL1217"/>
      <c r="CM1217"/>
      <c r="CN1217"/>
      <c r="CO1217"/>
      <c r="CP1217"/>
      <c r="CQ1217"/>
      <c r="CR1217"/>
      <c r="CS1217"/>
      <c r="CT1217"/>
      <c r="CU1217"/>
      <c r="CV1217"/>
      <c r="CW1217"/>
      <c r="CX1217"/>
    </row>
    <row r="1218" spans="2:102" x14ac:dyDescent="0.35">
      <c r="B1218" s="70" t="str">
        <f t="shared" ref="B1218:F1218" si="467">B211</f>
        <v/>
      </c>
      <c r="C1218" s="166" t="str">
        <f t="shared" si="467"/>
        <v/>
      </c>
      <c r="D1218" s="273" t="str">
        <f t="shared" si="467"/>
        <v/>
      </c>
      <c r="E1218" s="273">
        <f t="shared" si="467"/>
        <v>45016</v>
      </c>
      <c r="F1218" s="273">
        <f t="shared" si="467"/>
        <v>0</v>
      </c>
      <c r="G1218" s="98">
        <f t="shared" si="453"/>
        <v>0</v>
      </c>
      <c r="H1218" s="242">
        <f>IF(G1218=0,0,SUMIFS('Sch A. Input'!$H209:$CJ209,'Sch A. Input'!$H$14:$CJ$14,"Recurring",'Sch A. Input'!$H$13:$CJ$13,"&lt;="&amp;$O$1020,'Sch A. Input'!$H$13:$CJ$13,"&lt;="&amp;$L$11))</f>
        <v>0</v>
      </c>
      <c r="I1218" s="242">
        <f>IF(G1218=0,0,SUMIFS('Sch A. Input'!$H209:$CJ209,'Sch A. Input'!$H$14:$CJ$14,"One-time",'Sch A. Input'!$H$13:$CJ$13,"&lt;="&amp;$O$1020,'Sch A. Input'!$H$13:$CJ$13,"&lt;="&amp;$L$11))</f>
        <v>0</v>
      </c>
      <c r="J1218" s="283">
        <f t="shared" ref="J1218:J1281" si="468">SUM(H1218:I1218)</f>
        <v>0</v>
      </c>
      <c r="K1218" s="242">
        <f t="shared" ref="K1218:K1281" si="469">IF(G1218=0,0,IFERROR(H1218/$M1218*$M$9,0))</f>
        <v>0</v>
      </c>
      <c r="L1218" s="242">
        <f t="shared" ref="L1218:L1281" si="470">IF(G1218=0,0,IFERROR(K1218+I1218,0))</f>
        <v>0</v>
      </c>
      <c r="M1218" s="276">
        <f t="shared" si="463"/>
        <v>0</v>
      </c>
      <c r="N1218" s="281">
        <f t="shared" si="454"/>
        <v>0</v>
      </c>
      <c r="O1218" s="245">
        <f t="shared" si="455"/>
        <v>0</v>
      </c>
      <c r="P1218" s="248"/>
      <c r="Q1218" s="285">
        <f t="shared" ref="Q1218:Q1281" si="471">IF($F1218=0,IF(AND($D1218&lt;=Y$1020,$D1218&lt;&gt;0,$D1218&lt;=$E1218,$E1218&gt;O$1020),1,0),IF(AND($D1218&lt;=Y$1020,$D1218&lt;&gt;0,$E1218&gt;O$1020,$D1218&lt;=$E1218,$F1218&gt;O$1020),1,0))</f>
        <v>0</v>
      </c>
      <c r="R1218" s="242">
        <f>IF(Q1218=0,0,SUMIFS('Sch A. Input'!$H209:$CJ209,'Sch A. Input'!$H$14:$CJ$14,"Recurring",'Sch A. Input'!$H$13:$CJ$13,"&lt;="&amp;$L$11,'Sch A. Input'!$H$13:$CJ$13,"&lt;="&amp;$Y$1020,'Sch A. Input'!$H$13:$CJ$13,"&gt;"&amp;$O$1020))</f>
        <v>0</v>
      </c>
      <c r="S1218" s="242">
        <f>IF(Q1218=0,0,SUMIFS('Sch A. Input'!$H209:$CJ209,'Sch A. Input'!$H$14:$CJ$14,"One-time",'Sch A. Input'!$H$13:$CJ$13,"&lt;="&amp;$L$11,'Sch A. Input'!$H$13:$CJ$13,"&lt;="&amp;$Y$1020,'Sch A. Input'!$H$13:$CJ$13,"&gt;"&amp;$O$1020))</f>
        <v>0</v>
      </c>
      <c r="T1218" s="283">
        <f t="shared" ref="T1218:T1281" si="472">SUM(R1218:S1218)</f>
        <v>0</v>
      </c>
      <c r="U1218" s="242">
        <f t="shared" ref="U1218:U1281" si="473">IF(Q1218=0,0,IFERROR((R1218+H1218)/W1218*$M$9,0))</f>
        <v>0</v>
      </c>
      <c r="V1218" s="242">
        <f t="shared" ref="V1218:V1281" si="474">IF(Q1218=0,0,IFERROR(U1218+S1218+I1218,0))</f>
        <v>0</v>
      </c>
      <c r="W1218" s="276">
        <f t="shared" si="464"/>
        <v>0</v>
      </c>
      <c r="X1218" s="281">
        <f t="shared" si="456"/>
        <v>0</v>
      </c>
      <c r="Y1218" s="245">
        <f t="shared" si="457"/>
        <v>0</v>
      </c>
      <c r="Z1218" s="248"/>
      <c r="AA1218" s="285">
        <f t="shared" ref="AA1218:AA1281" si="475">IF($F1218=0,IF(AND($D1218&lt;=AI$1020,$D1218&lt;&gt;0,$D1218&lt;=$E1218,$E1218&gt;Y$1020),1,0),IF(AND($D1218&lt;=AI$1020,$D1218&lt;&gt;0,$E1218&gt;Y$1020,$D1218&lt;=$E1218,$F1218&gt;Y$1020),1,0))</f>
        <v>0</v>
      </c>
      <c r="AB1218" s="242">
        <f>IF(AA1218=0,0,SUMIFS('Sch A. Input'!$H209:$CJ209,'Sch A. Input'!$H$14:$CJ$14,"Recurring",'Sch A. Input'!$H$13:$CJ$13,"&lt;="&amp;$L$11,'Sch A. Input'!$H$13:$CJ$13,"&lt;="&amp;$AI$1020,'Sch A. Input'!$H$13:$CJ$13,"&gt;"&amp;$Y$1020))</f>
        <v>0</v>
      </c>
      <c r="AC1218" s="242">
        <f>IF(AA1218=0,0,SUMIFS('Sch A. Input'!$H209:$CJ209,'Sch A. Input'!$H$14:$CJ$14,"One-time",'Sch A. Input'!$H$13:$CJ$13,"&lt;="&amp;$L$11,'Sch A. Input'!$H$13:$CJ$13,"&lt;="&amp;$AI$1020,'Sch A. Input'!$H$13:$CJ$13,"&gt;"&amp;$Y$1020))</f>
        <v>0</v>
      </c>
      <c r="AD1218" s="283">
        <f t="shared" ref="AD1218:AD1281" si="476">SUM(AB1218:AC1218)</f>
        <v>0</v>
      </c>
      <c r="AE1218" s="242">
        <f t="shared" ref="AE1218:AE1281" si="477">IF(AA1218=0,0,IFERROR((AB1218+R1218+H1218)/AG1218*$M$9,0))</f>
        <v>0</v>
      </c>
      <c r="AF1218" s="242">
        <f t="shared" ref="AF1218:AF1281" si="478">IF(AA1218=0,0,IFERROR(AE1218+AC1218+S1218+I1218,0))</f>
        <v>0</v>
      </c>
      <c r="AG1218" s="276">
        <f t="shared" si="465"/>
        <v>0</v>
      </c>
      <c r="AH1218" s="281">
        <f t="shared" si="458"/>
        <v>0</v>
      </c>
      <c r="AI1218" s="245">
        <f t="shared" si="459"/>
        <v>0</v>
      </c>
      <c r="AK1218" s="285">
        <f t="shared" ref="AK1218:AK1281" si="479">IF($F1218=0,IF(AND($D1218&lt;=AS$1020,$D1218&lt;&gt;0,$D1218&lt;=$E1218,$E1218&gt;AI$1020),1,0),IF(AND($D1218&lt;=AS$1020,$D1218&lt;&gt;0,$E1218&gt;AI$1020,$F1218&lt;=AS$1020,$D1218&lt;=$E1218,$F1218&gt;AI$1020),1,0))</f>
        <v>0</v>
      </c>
      <c r="AL1218" s="242">
        <f>IF(AK1218=0,0,SUMIFS('Sch A. Input'!$H209:$CJ209,'Sch A. Input'!$H$14:$CJ$14,"Recurring",'Sch A. Input'!$H$13:$CJ$13,"&lt;="&amp;$L$11,'Sch A. Input'!$H$13:$CJ$13,"&lt;="&amp;$AS$1020,'Sch A. Input'!$H$13:$CJ$13,"&gt;"&amp;$AI$1020))</f>
        <v>0</v>
      </c>
      <c r="AM1218" s="242">
        <f>IF(AK1218=0,0,SUMIFS('Sch A. Input'!$H209:$CJ209,'Sch A. Input'!$H$14:$CJ$14,"One-time",'Sch A. Input'!$H$13:$CJ$13,"&lt;="&amp;$L$11,'Sch A. Input'!$H$13:$CJ$13,"&lt;="&amp;$AS$1020,'Sch A. Input'!$H$13:$CJ$13,"&gt;"&amp;$AI$1020))</f>
        <v>0</v>
      </c>
      <c r="AN1218" s="283">
        <f t="shared" ref="AN1218:AN1281" si="480">+AL1218+AM1218</f>
        <v>0</v>
      </c>
      <c r="AO1218" s="242">
        <f t="shared" ref="AO1218:AO1281" si="481">IF(AK1218=0,0,IFERROR((AL1218+AB1218+R1218+H1218)/AQ1218*$M$9,0))</f>
        <v>0</v>
      </c>
      <c r="AP1218" s="242">
        <f t="shared" ref="AP1218:AP1281" si="482">IF(AK1218=0,0,IFERROR(AO1218+AM1218+AC1218+S1218+I1218,0))</f>
        <v>0</v>
      </c>
      <c r="AQ1218" s="276">
        <f t="shared" si="466"/>
        <v>0</v>
      </c>
      <c r="AR1218" s="281">
        <f t="shared" si="460"/>
        <v>0</v>
      </c>
      <c r="AS1218" s="245">
        <f t="shared" si="461"/>
        <v>0</v>
      </c>
      <c r="AY1218" s="160"/>
      <c r="AZ1218" s="160"/>
      <c r="BK1218" s="2"/>
      <c r="BL1218" s="2"/>
      <c r="BM1218" s="2"/>
      <c r="BN1218" s="2"/>
      <c r="BO1218" s="2"/>
      <c r="BP1218" s="2"/>
      <c r="BQ1218" s="2"/>
      <c r="BR1218" s="2"/>
      <c r="BS1218" s="2"/>
      <c r="BT1218" s="2"/>
      <c r="BU1218" s="2"/>
      <c r="BV1218" s="2"/>
      <c r="BW1218" s="2"/>
      <c r="BX1218" s="2"/>
      <c r="BY1218" s="2"/>
      <c r="BZ1218" s="2"/>
      <c r="CA1218" s="2"/>
      <c r="CI1218"/>
      <c r="CJ1218"/>
      <c r="CK1218"/>
      <c r="CL1218"/>
      <c r="CM1218"/>
      <c r="CN1218"/>
      <c r="CO1218"/>
      <c r="CP1218"/>
      <c r="CQ1218"/>
      <c r="CR1218"/>
      <c r="CS1218"/>
      <c r="CT1218"/>
      <c r="CU1218"/>
      <c r="CV1218"/>
      <c r="CW1218"/>
      <c r="CX1218"/>
    </row>
    <row r="1219" spans="2:102" x14ac:dyDescent="0.35">
      <c r="B1219" s="70" t="str">
        <f t="shared" ref="B1219:F1219" si="483">B212</f>
        <v/>
      </c>
      <c r="C1219" s="166" t="str">
        <f t="shared" si="483"/>
        <v/>
      </c>
      <c r="D1219" s="273" t="str">
        <f t="shared" si="483"/>
        <v/>
      </c>
      <c r="E1219" s="273">
        <f t="shared" si="483"/>
        <v>45016</v>
      </c>
      <c r="F1219" s="273">
        <f t="shared" si="483"/>
        <v>0</v>
      </c>
      <c r="G1219" s="98">
        <f t="shared" si="453"/>
        <v>0</v>
      </c>
      <c r="H1219" s="242">
        <f>IF(G1219=0,0,SUMIFS('Sch A. Input'!$H210:$CJ210,'Sch A. Input'!$H$14:$CJ$14,"Recurring",'Sch A. Input'!$H$13:$CJ$13,"&lt;="&amp;$O$1020,'Sch A. Input'!$H$13:$CJ$13,"&lt;="&amp;$L$11))</f>
        <v>0</v>
      </c>
      <c r="I1219" s="242">
        <f>IF(G1219=0,0,SUMIFS('Sch A. Input'!$H210:$CJ210,'Sch A. Input'!$H$14:$CJ$14,"One-time",'Sch A. Input'!$H$13:$CJ$13,"&lt;="&amp;$O$1020,'Sch A. Input'!$H$13:$CJ$13,"&lt;="&amp;$L$11))</f>
        <v>0</v>
      </c>
      <c r="J1219" s="283">
        <f t="shared" si="468"/>
        <v>0</v>
      </c>
      <c r="K1219" s="242">
        <f t="shared" si="469"/>
        <v>0</v>
      </c>
      <c r="L1219" s="242">
        <f t="shared" si="470"/>
        <v>0</v>
      </c>
      <c r="M1219" s="276">
        <f t="shared" si="463"/>
        <v>0</v>
      </c>
      <c r="N1219" s="281">
        <f t="shared" si="454"/>
        <v>0</v>
      </c>
      <c r="O1219" s="245">
        <f t="shared" si="455"/>
        <v>0</v>
      </c>
      <c r="P1219" s="248"/>
      <c r="Q1219" s="285">
        <f t="shared" si="471"/>
        <v>0</v>
      </c>
      <c r="R1219" s="242">
        <f>IF(Q1219=0,0,SUMIFS('Sch A. Input'!$H210:$CJ210,'Sch A. Input'!$H$14:$CJ$14,"Recurring",'Sch A. Input'!$H$13:$CJ$13,"&lt;="&amp;$L$11,'Sch A. Input'!$H$13:$CJ$13,"&lt;="&amp;$Y$1020,'Sch A. Input'!$H$13:$CJ$13,"&gt;"&amp;$O$1020))</f>
        <v>0</v>
      </c>
      <c r="S1219" s="242">
        <f>IF(Q1219=0,0,SUMIFS('Sch A. Input'!$H210:$CJ210,'Sch A. Input'!$H$14:$CJ$14,"One-time",'Sch A. Input'!$H$13:$CJ$13,"&lt;="&amp;$L$11,'Sch A. Input'!$H$13:$CJ$13,"&lt;="&amp;$Y$1020,'Sch A. Input'!$H$13:$CJ$13,"&gt;"&amp;$O$1020))</f>
        <v>0</v>
      </c>
      <c r="T1219" s="283">
        <f t="shared" si="472"/>
        <v>0</v>
      </c>
      <c r="U1219" s="242">
        <f t="shared" si="473"/>
        <v>0</v>
      </c>
      <c r="V1219" s="242">
        <f t="shared" si="474"/>
        <v>0</v>
      </c>
      <c r="W1219" s="276">
        <f t="shared" si="464"/>
        <v>0</v>
      </c>
      <c r="X1219" s="281">
        <f t="shared" si="456"/>
        <v>0</v>
      </c>
      <c r="Y1219" s="245">
        <f t="shared" si="457"/>
        <v>0</v>
      </c>
      <c r="Z1219" s="248"/>
      <c r="AA1219" s="285">
        <f t="shared" si="475"/>
        <v>0</v>
      </c>
      <c r="AB1219" s="242">
        <f>IF(AA1219=0,0,SUMIFS('Sch A. Input'!$H210:$CJ210,'Sch A. Input'!$H$14:$CJ$14,"Recurring",'Sch A. Input'!$H$13:$CJ$13,"&lt;="&amp;$L$11,'Sch A. Input'!$H$13:$CJ$13,"&lt;="&amp;$AI$1020,'Sch A. Input'!$H$13:$CJ$13,"&gt;"&amp;$Y$1020))</f>
        <v>0</v>
      </c>
      <c r="AC1219" s="242">
        <f>IF(AA1219=0,0,SUMIFS('Sch A. Input'!$H210:$CJ210,'Sch A. Input'!$H$14:$CJ$14,"One-time",'Sch A. Input'!$H$13:$CJ$13,"&lt;="&amp;$L$11,'Sch A. Input'!$H$13:$CJ$13,"&lt;="&amp;$AI$1020,'Sch A. Input'!$H$13:$CJ$13,"&gt;"&amp;$Y$1020))</f>
        <v>0</v>
      </c>
      <c r="AD1219" s="283">
        <f t="shared" si="476"/>
        <v>0</v>
      </c>
      <c r="AE1219" s="242">
        <f t="shared" si="477"/>
        <v>0</v>
      </c>
      <c r="AF1219" s="242">
        <f t="shared" si="478"/>
        <v>0</v>
      </c>
      <c r="AG1219" s="276">
        <f t="shared" si="465"/>
        <v>0</v>
      </c>
      <c r="AH1219" s="281">
        <f t="shared" si="458"/>
        <v>0</v>
      </c>
      <c r="AI1219" s="245">
        <f t="shared" si="459"/>
        <v>0</v>
      </c>
      <c r="AK1219" s="285">
        <f t="shared" si="479"/>
        <v>0</v>
      </c>
      <c r="AL1219" s="242">
        <f>IF(AK1219=0,0,SUMIFS('Sch A. Input'!$H210:$CJ210,'Sch A. Input'!$H$14:$CJ$14,"Recurring",'Sch A. Input'!$H$13:$CJ$13,"&lt;="&amp;$L$11,'Sch A. Input'!$H$13:$CJ$13,"&lt;="&amp;$AS$1020,'Sch A. Input'!$H$13:$CJ$13,"&gt;"&amp;$AI$1020))</f>
        <v>0</v>
      </c>
      <c r="AM1219" s="242">
        <f>IF(AK1219=0,0,SUMIFS('Sch A. Input'!$H210:$CJ210,'Sch A. Input'!$H$14:$CJ$14,"One-time",'Sch A. Input'!$H$13:$CJ$13,"&lt;="&amp;$L$11,'Sch A. Input'!$H$13:$CJ$13,"&lt;="&amp;$AS$1020,'Sch A. Input'!$H$13:$CJ$13,"&gt;"&amp;$AI$1020))</f>
        <v>0</v>
      </c>
      <c r="AN1219" s="283">
        <f t="shared" si="480"/>
        <v>0</v>
      </c>
      <c r="AO1219" s="242">
        <f t="shared" si="481"/>
        <v>0</v>
      </c>
      <c r="AP1219" s="242">
        <f t="shared" si="482"/>
        <v>0</v>
      </c>
      <c r="AQ1219" s="276">
        <f t="shared" si="466"/>
        <v>0</v>
      </c>
      <c r="AR1219" s="281">
        <f t="shared" si="460"/>
        <v>0</v>
      </c>
      <c r="AS1219" s="245">
        <f t="shared" si="461"/>
        <v>0</v>
      </c>
      <c r="AY1219" s="160"/>
      <c r="AZ1219" s="160"/>
      <c r="BK1219" s="2"/>
      <c r="BL1219" s="2"/>
      <c r="BM1219" s="2"/>
      <c r="BN1219" s="2"/>
      <c r="BO1219" s="2"/>
      <c r="BP1219" s="2"/>
      <c r="BQ1219" s="2"/>
      <c r="BR1219" s="2"/>
      <c r="BS1219" s="2"/>
      <c r="BT1219" s="2"/>
      <c r="BU1219" s="2"/>
      <c r="BV1219" s="2"/>
      <c r="BW1219" s="2"/>
      <c r="BX1219" s="2"/>
      <c r="BY1219" s="2"/>
      <c r="BZ1219" s="2"/>
      <c r="CA1219" s="2"/>
      <c r="CI1219"/>
      <c r="CJ1219"/>
      <c r="CK1219"/>
      <c r="CL1219"/>
      <c r="CM1219"/>
      <c r="CN1219"/>
      <c r="CO1219"/>
      <c r="CP1219"/>
      <c r="CQ1219"/>
      <c r="CR1219"/>
      <c r="CS1219"/>
      <c r="CT1219"/>
      <c r="CU1219"/>
      <c r="CV1219"/>
      <c r="CW1219"/>
      <c r="CX1219"/>
    </row>
    <row r="1220" spans="2:102" x14ac:dyDescent="0.35">
      <c r="B1220" s="70" t="str">
        <f t="shared" ref="B1220:F1220" si="484">B213</f>
        <v/>
      </c>
      <c r="C1220" s="166" t="str">
        <f t="shared" si="484"/>
        <v/>
      </c>
      <c r="D1220" s="273" t="str">
        <f t="shared" si="484"/>
        <v/>
      </c>
      <c r="E1220" s="273">
        <f t="shared" si="484"/>
        <v>45016</v>
      </c>
      <c r="F1220" s="273">
        <f t="shared" si="484"/>
        <v>0</v>
      </c>
      <c r="G1220" s="98">
        <f t="shared" si="453"/>
        <v>0</v>
      </c>
      <c r="H1220" s="242">
        <f>IF(G1220=0,0,SUMIFS('Sch A. Input'!$H211:$CJ211,'Sch A. Input'!$H$14:$CJ$14,"Recurring",'Sch A. Input'!$H$13:$CJ$13,"&lt;="&amp;$O$1020,'Sch A. Input'!$H$13:$CJ$13,"&lt;="&amp;$L$11))</f>
        <v>0</v>
      </c>
      <c r="I1220" s="242">
        <f>IF(G1220=0,0,SUMIFS('Sch A. Input'!$H211:$CJ211,'Sch A. Input'!$H$14:$CJ$14,"One-time",'Sch A. Input'!$H$13:$CJ$13,"&lt;="&amp;$O$1020,'Sch A. Input'!$H$13:$CJ$13,"&lt;="&amp;$L$11))</f>
        <v>0</v>
      </c>
      <c r="J1220" s="283">
        <f t="shared" si="468"/>
        <v>0</v>
      </c>
      <c r="K1220" s="242">
        <f t="shared" si="469"/>
        <v>0</v>
      </c>
      <c r="L1220" s="242">
        <f t="shared" si="470"/>
        <v>0</v>
      </c>
      <c r="M1220" s="276">
        <f t="shared" si="463"/>
        <v>0</v>
      </c>
      <c r="N1220" s="281">
        <f t="shared" si="454"/>
        <v>0</v>
      </c>
      <c r="O1220" s="245">
        <f t="shared" si="455"/>
        <v>0</v>
      </c>
      <c r="P1220" s="248"/>
      <c r="Q1220" s="285">
        <f t="shared" si="471"/>
        <v>0</v>
      </c>
      <c r="R1220" s="242">
        <f>IF(Q1220=0,0,SUMIFS('Sch A. Input'!$H211:$CJ211,'Sch A. Input'!$H$14:$CJ$14,"Recurring",'Sch A. Input'!$H$13:$CJ$13,"&lt;="&amp;$L$11,'Sch A. Input'!$H$13:$CJ$13,"&lt;="&amp;$Y$1020,'Sch A. Input'!$H$13:$CJ$13,"&gt;"&amp;$O$1020))</f>
        <v>0</v>
      </c>
      <c r="S1220" s="242">
        <f>IF(Q1220=0,0,SUMIFS('Sch A. Input'!$H211:$CJ211,'Sch A. Input'!$H$14:$CJ$14,"One-time",'Sch A. Input'!$H$13:$CJ$13,"&lt;="&amp;$L$11,'Sch A. Input'!$H$13:$CJ$13,"&lt;="&amp;$Y$1020,'Sch A. Input'!$H$13:$CJ$13,"&gt;"&amp;$O$1020))</f>
        <v>0</v>
      </c>
      <c r="T1220" s="283">
        <f t="shared" si="472"/>
        <v>0</v>
      </c>
      <c r="U1220" s="242">
        <f t="shared" si="473"/>
        <v>0</v>
      </c>
      <c r="V1220" s="242">
        <f t="shared" si="474"/>
        <v>0</v>
      </c>
      <c r="W1220" s="276">
        <f t="shared" si="464"/>
        <v>0</v>
      </c>
      <c r="X1220" s="281">
        <f t="shared" si="456"/>
        <v>0</v>
      </c>
      <c r="Y1220" s="245">
        <f t="shared" si="457"/>
        <v>0</v>
      </c>
      <c r="Z1220" s="248"/>
      <c r="AA1220" s="285">
        <f t="shared" si="475"/>
        <v>0</v>
      </c>
      <c r="AB1220" s="242">
        <f>IF(AA1220=0,0,SUMIFS('Sch A. Input'!$H211:$CJ211,'Sch A. Input'!$H$14:$CJ$14,"Recurring",'Sch A. Input'!$H$13:$CJ$13,"&lt;="&amp;$L$11,'Sch A. Input'!$H$13:$CJ$13,"&lt;="&amp;$AI$1020,'Sch A. Input'!$H$13:$CJ$13,"&gt;"&amp;$Y$1020))</f>
        <v>0</v>
      </c>
      <c r="AC1220" s="242">
        <f>IF(AA1220=0,0,SUMIFS('Sch A. Input'!$H211:$CJ211,'Sch A. Input'!$H$14:$CJ$14,"One-time",'Sch A. Input'!$H$13:$CJ$13,"&lt;="&amp;$L$11,'Sch A. Input'!$H$13:$CJ$13,"&lt;="&amp;$AI$1020,'Sch A. Input'!$H$13:$CJ$13,"&gt;"&amp;$Y$1020))</f>
        <v>0</v>
      </c>
      <c r="AD1220" s="283">
        <f t="shared" si="476"/>
        <v>0</v>
      </c>
      <c r="AE1220" s="242">
        <f t="shared" si="477"/>
        <v>0</v>
      </c>
      <c r="AF1220" s="242">
        <f t="shared" si="478"/>
        <v>0</v>
      </c>
      <c r="AG1220" s="276">
        <f t="shared" si="465"/>
        <v>0</v>
      </c>
      <c r="AH1220" s="281">
        <f t="shared" si="458"/>
        <v>0</v>
      </c>
      <c r="AI1220" s="245">
        <f t="shared" si="459"/>
        <v>0</v>
      </c>
      <c r="AK1220" s="285">
        <f t="shared" si="479"/>
        <v>0</v>
      </c>
      <c r="AL1220" s="242">
        <f>IF(AK1220=0,0,SUMIFS('Sch A. Input'!$H211:$CJ211,'Sch A. Input'!$H$14:$CJ$14,"Recurring",'Sch A. Input'!$H$13:$CJ$13,"&lt;="&amp;$L$11,'Sch A. Input'!$H$13:$CJ$13,"&lt;="&amp;$AS$1020,'Sch A. Input'!$H$13:$CJ$13,"&gt;"&amp;$AI$1020))</f>
        <v>0</v>
      </c>
      <c r="AM1220" s="242">
        <f>IF(AK1220=0,0,SUMIFS('Sch A. Input'!$H211:$CJ211,'Sch A. Input'!$H$14:$CJ$14,"One-time",'Sch A. Input'!$H$13:$CJ$13,"&lt;="&amp;$L$11,'Sch A. Input'!$H$13:$CJ$13,"&lt;="&amp;$AS$1020,'Sch A. Input'!$H$13:$CJ$13,"&gt;"&amp;$AI$1020))</f>
        <v>0</v>
      </c>
      <c r="AN1220" s="283">
        <f t="shared" si="480"/>
        <v>0</v>
      </c>
      <c r="AO1220" s="242">
        <f t="shared" si="481"/>
        <v>0</v>
      </c>
      <c r="AP1220" s="242">
        <f t="shared" si="482"/>
        <v>0</v>
      </c>
      <c r="AQ1220" s="276">
        <f t="shared" si="466"/>
        <v>0</v>
      </c>
      <c r="AR1220" s="281">
        <f t="shared" si="460"/>
        <v>0</v>
      </c>
      <c r="AS1220" s="245">
        <f t="shared" si="461"/>
        <v>0</v>
      </c>
      <c r="AY1220" s="160"/>
      <c r="AZ1220" s="160"/>
      <c r="BK1220" s="2"/>
      <c r="BL1220" s="2"/>
      <c r="BM1220" s="2"/>
      <c r="BN1220" s="2"/>
      <c r="BO1220" s="2"/>
      <c r="BP1220" s="2"/>
      <c r="BQ1220" s="2"/>
      <c r="BR1220" s="2"/>
      <c r="BS1220" s="2"/>
      <c r="BT1220" s="2"/>
      <c r="BU1220" s="2"/>
      <c r="BV1220" s="2"/>
      <c r="BW1220" s="2"/>
      <c r="BX1220" s="2"/>
      <c r="BY1220" s="2"/>
      <c r="BZ1220" s="2"/>
      <c r="CA1220" s="2"/>
      <c r="CI1220"/>
      <c r="CJ1220"/>
      <c r="CK1220"/>
      <c r="CL1220"/>
      <c r="CM1220"/>
      <c r="CN1220"/>
      <c r="CO1220"/>
      <c r="CP1220"/>
      <c r="CQ1220"/>
      <c r="CR1220"/>
      <c r="CS1220"/>
      <c r="CT1220"/>
      <c r="CU1220"/>
      <c r="CV1220"/>
      <c r="CW1220"/>
      <c r="CX1220"/>
    </row>
    <row r="1221" spans="2:102" x14ac:dyDescent="0.35">
      <c r="B1221" s="70" t="str">
        <f t="shared" ref="B1221:F1221" si="485">B214</f>
        <v/>
      </c>
      <c r="C1221" s="166" t="str">
        <f t="shared" si="485"/>
        <v/>
      </c>
      <c r="D1221" s="273" t="str">
        <f t="shared" si="485"/>
        <v/>
      </c>
      <c r="E1221" s="273">
        <f t="shared" si="485"/>
        <v>45016</v>
      </c>
      <c r="F1221" s="273">
        <f t="shared" si="485"/>
        <v>0</v>
      </c>
      <c r="G1221" s="98">
        <f t="shared" si="453"/>
        <v>0</v>
      </c>
      <c r="H1221" s="242">
        <f>IF(G1221=0,0,SUMIFS('Sch A. Input'!$H212:$CJ212,'Sch A. Input'!$H$14:$CJ$14,"Recurring",'Sch A. Input'!$H$13:$CJ$13,"&lt;="&amp;$O$1020,'Sch A. Input'!$H$13:$CJ$13,"&lt;="&amp;$L$11))</f>
        <v>0</v>
      </c>
      <c r="I1221" s="242">
        <f>IF(G1221=0,0,SUMIFS('Sch A. Input'!$H212:$CJ212,'Sch A. Input'!$H$14:$CJ$14,"One-time",'Sch A. Input'!$H$13:$CJ$13,"&lt;="&amp;$O$1020,'Sch A. Input'!$H$13:$CJ$13,"&lt;="&amp;$L$11))</f>
        <v>0</v>
      </c>
      <c r="J1221" s="283">
        <f t="shared" si="468"/>
        <v>0</v>
      </c>
      <c r="K1221" s="242">
        <f t="shared" si="469"/>
        <v>0</v>
      </c>
      <c r="L1221" s="242">
        <f t="shared" si="470"/>
        <v>0</v>
      </c>
      <c r="M1221" s="276">
        <f t="shared" si="463"/>
        <v>0</v>
      </c>
      <c r="N1221" s="281">
        <f t="shared" si="454"/>
        <v>0</v>
      </c>
      <c r="O1221" s="245">
        <f t="shared" si="455"/>
        <v>0</v>
      </c>
      <c r="P1221" s="248"/>
      <c r="Q1221" s="285">
        <f t="shared" si="471"/>
        <v>0</v>
      </c>
      <c r="R1221" s="242">
        <f>IF(Q1221=0,0,SUMIFS('Sch A. Input'!$H212:$CJ212,'Sch A. Input'!$H$14:$CJ$14,"Recurring",'Sch A. Input'!$H$13:$CJ$13,"&lt;="&amp;$L$11,'Sch A. Input'!$H$13:$CJ$13,"&lt;="&amp;$Y$1020,'Sch A. Input'!$H$13:$CJ$13,"&gt;"&amp;$O$1020))</f>
        <v>0</v>
      </c>
      <c r="S1221" s="242">
        <f>IF(Q1221=0,0,SUMIFS('Sch A. Input'!$H212:$CJ212,'Sch A. Input'!$H$14:$CJ$14,"One-time",'Sch A. Input'!$H$13:$CJ$13,"&lt;="&amp;$L$11,'Sch A. Input'!$H$13:$CJ$13,"&lt;="&amp;$Y$1020,'Sch A. Input'!$H$13:$CJ$13,"&gt;"&amp;$O$1020))</f>
        <v>0</v>
      </c>
      <c r="T1221" s="283">
        <f t="shared" si="472"/>
        <v>0</v>
      </c>
      <c r="U1221" s="242">
        <f t="shared" si="473"/>
        <v>0</v>
      </c>
      <c r="V1221" s="242">
        <f t="shared" si="474"/>
        <v>0</v>
      </c>
      <c r="W1221" s="276">
        <f t="shared" si="464"/>
        <v>0</v>
      </c>
      <c r="X1221" s="281">
        <f t="shared" si="456"/>
        <v>0</v>
      </c>
      <c r="Y1221" s="245">
        <f t="shared" si="457"/>
        <v>0</v>
      </c>
      <c r="Z1221" s="248"/>
      <c r="AA1221" s="285">
        <f t="shared" si="475"/>
        <v>0</v>
      </c>
      <c r="AB1221" s="242">
        <f>IF(AA1221=0,0,SUMIFS('Sch A. Input'!$H212:$CJ212,'Sch A. Input'!$H$14:$CJ$14,"Recurring",'Sch A. Input'!$H$13:$CJ$13,"&lt;="&amp;$L$11,'Sch A. Input'!$H$13:$CJ$13,"&lt;="&amp;$AI$1020,'Sch A. Input'!$H$13:$CJ$13,"&gt;"&amp;$Y$1020))</f>
        <v>0</v>
      </c>
      <c r="AC1221" s="242">
        <f>IF(AA1221=0,0,SUMIFS('Sch A. Input'!$H212:$CJ212,'Sch A. Input'!$H$14:$CJ$14,"One-time",'Sch A. Input'!$H$13:$CJ$13,"&lt;="&amp;$L$11,'Sch A. Input'!$H$13:$CJ$13,"&lt;="&amp;$AI$1020,'Sch A. Input'!$H$13:$CJ$13,"&gt;"&amp;$Y$1020))</f>
        <v>0</v>
      </c>
      <c r="AD1221" s="283">
        <f t="shared" si="476"/>
        <v>0</v>
      </c>
      <c r="AE1221" s="242">
        <f t="shared" si="477"/>
        <v>0</v>
      </c>
      <c r="AF1221" s="242">
        <f t="shared" si="478"/>
        <v>0</v>
      </c>
      <c r="AG1221" s="276">
        <f t="shared" si="465"/>
        <v>0</v>
      </c>
      <c r="AH1221" s="281">
        <f t="shared" si="458"/>
        <v>0</v>
      </c>
      <c r="AI1221" s="245">
        <f t="shared" si="459"/>
        <v>0</v>
      </c>
      <c r="AK1221" s="285">
        <f t="shared" si="479"/>
        <v>0</v>
      </c>
      <c r="AL1221" s="242">
        <f>IF(AK1221=0,0,SUMIFS('Sch A. Input'!$H212:$CJ212,'Sch A. Input'!$H$14:$CJ$14,"Recurring",'Sch A. Input'!$H$13:$CJ$13,"&lt;="&amp;$L$11,'Sch A. Input'!$H$13:$CJ$13,"&lt;="&amp;$AS$1020,'Sch A. Input'!$H$13:$CJ$13,"&gt;"&amp;$AI$1020))</f>
        <v>0</v>
      </c>
      <c r="AM1221" s="242">
        <f>IF(AK1221=0,0,SUMIFS('Sch A. Input'!$H212:$CJ212,'Sch A. Input'!$H$14:$CJ$14,"One-time",'Sch A. Input'!$H$13:$CJ$13,"&lt;="&amp;$L$11,'Sch A. Input'!$H$13:$CJ$13,"&lt;="&amp;$AS$1020,'Sch A. Input'!$H$13:$CJ$13,"&gt;"&amp;$AI$1020))</f>
        <v>0</v>
      </c>
      <c r="AN1221" s="283">
        <f t="shared" si="480"/>
        <v>0</v>
      </c>
      <c r="AO1221" s="242">
        <f t="shared" si="481"/>
        <v>0</v>
      </c>
      <c r="AP1221" s="242">
        <f t="shared" si="482"/>
        <v>0</v>
      </c>
      <c r="AQ1221" s="276">
        <f t="shared" si="466"/>
        <v>0</v>
      </c>
      <c r="AR1221" s="281">
        <f t="shared" si="460"/>
        <v>0</v>
      </c>
      <c r="AS1221" s="245">
        <f t="shared" si="461"/>
        <v>0</v>
      </c>
      <c r="AY1221" s="160"/>
      <c r="AZ1221" s="160"/>
      <c r="BK1221" s="2"/>
      <c r="BL1221" s="2"/>
      <c r="BM1221" s="2"/>
      <c r="BN1221" s="2"/>
      <c r="BO1221" s="2"/>
      <c r="BP1221" s="2"/>
      <c r="BQ1221" s="2"/>
      <c r="BR1221" s="2"/>
      <c r="BS1221" s="2"/>
      <c r="BT1221" s="2"/>
      <c r="BU1221" s="2"/>
      <c r="BV1221" s="2"/>
      <c r="BW1221" s="2"/>
      <c r="BX1221" s="2"/>
      <c r="BY1221" s="2"/>
      <c r="BZ1221" s="2"/>
      <c r="CA1221" s="2"/>
      <c r="CI1221"/>
      <c r="CJ1221"/>
      <c r="CK1221"/>
      <c r="CL1221"/>
      <c r="CM1221"/>
      <c r="CN1221"/>
      <c r="CO1221"/>
      <c r="CP1221"/>
      <c r="CQ1221"/>
      <c r="CR1221"/>
      <c r="CS1221"/>
      <c r="CT1221"/>
      <c r="CU1221"/>
      <c r="CV1221"/>
      <c r="CW1221"/>
      <c r="CX1221"/>
    </row>
    <row r="1222" spans="2:102" x14ac:dyDescent="0.35">
      <c r="B1222" s="70" t="str">
        <f t="shared" ref="B1222:F1222" si="486">B215</f>
        <v/>
      </c>
      <c r="C1222" s="166" t="str">
        <f t="shared" si="486"/>
        <v/>
      </c>
      <c r="D1222" s="273" t="str">
        <f t="shared" si="486"/>
        <v/>
      </c>
      <c r="E1222" s="273">
        <f t="shared" si="486"/>
        <v>45016</v>
      </c>
      <c r="F1222" s="273">
        <f t="shared" si="486"/>
        <v>0</v>
      </c>
      <c r="G1222" s="98">
        <f t="shared" si="453"/>
        <v>0</v>
      </c>
      <c r="H1222" s="242">
        <f>IF(G1222=0,0,SUMIFS('Sch A. Input'!$H213:$CJ213,'Sch A. Input'!$H$14:$CJ$14,"Recurring",'Sch A. Input'!$H$13:$CJ$13,"&lt;="&amp;$O$1020,'Sch A. Input'!$H$13:$CJ$13,"&lt;="&amp;$L$11))</f>
        <v>0</v>
      </c>
      <c r="I1222" s="242">
        <f>IF(G1222=0,0,SUMIFS('Sch A. Input'!$H213:$CJ213,'Sch A. Input'!$H$14:$CJ$14,"One-time",'Sch A. Input'!$H$13:$CJ$13,"&lt;="&amp;$O$1020,'Sch A. Input'!$H$13:$CJ$13,"&lt;="&amp;$L$11))</f>
        <v>0</v>
      </c>
      <c r="J1222" s="283">
        <f t="shared" si="468"/>
        <v>0</v>
      </c>
      <c r="K1222" s="242">
        <f t="shared" si="469"/>
        <v>0</v>
      </c>
      <c r="L1222" s="242">
        <f t="shared" si="470"/>
        <v>0</v>
      </c>
      <c r="M1222" s="276">
        <f t="shared" si="463"/>
        <v>0</v>
      </c>
      <c r="N1222" s="281">
        <f t="shared" si="454"/>
        <v>0</v>
      </c>
      <c r="O1222" s="245">
        <f t="shared" si="455"/>
        <v>0</v>
      </c>
      <c r="P1222" s="248"/>
      <c r="Q1222" s="285">
        <f t="shared" si="471"/>
        <v>0</v>
      </c>
      <c r="R1222" s="242">
        <f>IF(Q1222=0,0,SUMIFS('Sch A. Input'!$H213:$CJ213,'Sch A. Input'!$H$14:$CJ$14,"Recurring",'Sch A. Input'!$H$13:$CJ$13,"&lt;="&amp;$L$11,'Sch A. Input'!$H$13:$CJ$13,"&lt;="&amp;$Y$1020,'Sch A. Input'!$H$13:$CJ$13,"&gt;"&amp;$O$1020))</f>
        <v>0</v>
      </c>
      <c r="S1222" s="242">
        <f>IF(Q1222=0,0,SUMIFS('Sch A. Input'!$H213:$CJ213,'Sch A. Input'!$H$14:$CJ$14,"One-time",'Sch A. Input'!$H$13:$CJ$13,"&lt;="&amp;$L$11,'Sch A. Input'!$H$13:$CJ$13,"&lt;="&amp;$Y$1020,'Sch A. Input'!$H$13:$CJ$13,"&gt;"&amp;$O$1020))</f>
        <v>0</v>
      </c>
      <c r="T1222" s="283">
        <f t="shared" si="472"/>
        <v>0</v>
      </c>
      <c r="U1222" s="242">
        <f t="shared" si="473"/>
        <v>0</v>
      </c>
      <c r="V1222" s="242">
        <f t="shared" si="474"/>
        <v>0</v>
      </c>
      <c r="W1222" s="276">
        <f t="shared" si="464"/>
        <v>0</v>
      </c>
      <c r="X1222" s="281">
        <f t="shared" si="456"/>
        <v>0</v>
      </c>
      <c r="Y1222" s="245">
        <f t="shared" si="457"/>
        <v>0</v>
      </c>
      <c r="Z1222" s="248"/>
      <c r="AA1222" s="285">
        <f t="shared" si="475"/>
        <v>0</v>
      </c>
      <c r="AB1222" s="242">
        <f>IF(AA1222=0,0,SUMIFS('Sch A. Input'!$H213:$CJ213,'Sch A. Input'!$H$14:$CJ$14,"Recurring",'Sch A. Input'!$H$13:$CJ$13,"&lt;="&amp;$L$11,'Sch A. Input'!$H$13:$CJ$13,"&lt;="&amp;$AI$1020,'Sch A. Input'!$H$13:$CJ$13,"&gt;"&amp;$Y$1020))</f>
        <v>0</v>
      </c>
      <c r="AC1222" s="242">
        <f>IF(AA1222=0,0,SUMIFS('Sch A. Input'!$H213:$CJ213,'Sch A. Input'!$H$14:$CJ$14,"One-time",'Sch A. Input'!$H$13:$CJ$13,"&lt;="&amp;$L$11,'Sch A. Input'!$H$13:$CJ$13,"&lt;="&amp;$AI$1020,'Sch A. Input'!$H$13:$CJ$13,"&gt;"&amp;$Y$1020))</f>
        <v>0</v>
      </c>
      <c r="AD1222" s="283">
        <f t="shared" si="476"/>
        <v>0</v>
      </c>
      <c r="AE1222" s="242">
        <f t="shared" si="477"/>
        <v>0</v>
      </c>
      <c r="AF1222" s="242">
        <f t="shared" si="478"/>
        <v>0</v>
      </c>
      <c r="AG1222" s="276">
        <f t="shared" si="465"/>
        <v>0</v>
      </c>
      <c r="AH1222" s="281">
        <f t="shared" si="458"/>
        <v>0</v>
      </c>
      <c r="AI1222" s="245">
        <f t="shared" si="459"/>
        <v>0</v>
      </c>
      <c r="AK1222" s="285">
        <f t="shared" si="479"/>
        <v>0</v>
      </c>
      <c r="AL1222" s="242">
        <f>IF(AK1222=0,0,SUMIFS('Sch A. Input'!$H213:$CJ213,'Sch A. Input'!$H$14:$CJ$14,"Recurring",'Sch A. Input'!$H$13:$CJ$13,"&lt;="&amp;$L$11,'Sch A. Input'!$H$13:$CJ$13,"&lt;="&amp;$AS$1020,'Sch A. Input'!$H$13:$CJ$13,"&gt;"&amp;$AI$1020))</f>
        <v>0</v>
      </c>
      <c r="AM1222" s="242">
        <f>IF(AK1222=0,0,SUMIFS('Sch A. Input'!$H213:$CJ213,'Sch A. Input'!$H$14:$CJ$14,"One-time",'Sch A. Input'!$H$13:$CJ$13,"&lt;="&amp;$L$11,'Sch A. Input'!$H$13:$CJ$13,"&lt;="&amp;$AS$1020,'Sch A. Input'!$H$13:$CJ$13,"&gt;"&amp;$AI$1020))</f>
        <v>0</v>
      </c>
      <c r="AN1222" s="283">
        <f t="shared" si="480"/>
        <v>0</v>
      </c>
      <c r="AO1222" s="242">
        <f t="shared" si="481"/>
        <v>0</v>
      </c>
      <c r="AP1222" s="242">
        <f t="shared" si="482"/>
        <v>0</v>
      </c>
      <c r="AQ1222" s="276">
        <f t="shared" si="466"/>
        <v>0</v>
      </c>
      <c r="AR1222" s="281">
        <f t="shared" si="460"/>
        <v>0</v>
      </c>
      <c r="AS1222" s="245">
        <f t="shared" si="461"/>
        <v>0</v>
      </c>
      <c r="AY1222" s="160"/>
      <c r="AZ1222" s="160"/>
      <c r="BK1222" s="2"/>
      <c r="BL1222" s="2"/>
      <c r="BM1222" s="2"/>
      <c r="BN1222" s="2"/>
      <c r="BO1222" s="2"/>
      <c r="BP1222" s="2"/>
      <c r="BQ1222" s="2"/>
      <c r="BR1222" s="2"/>
      <c r="BS1222" s="2"/>
      <c r="BT1222" s="2"/>
      <c r="BU1222" s="2"/>
      <c r="BV1222" s="2"/>
      <c r="BW1222" s="2"/>
      <c r="BX1222" s="2"/>
      <c r="BY1222" s="2"/>
      <c r="BZ1222" s="2"/>
      <c r="CA1222" s="2"/>
      <c r="CI1222"/>
      <c r="CJ1222"/>
      <c r="CK1222"/>
      <c r="CL1222"/>
      <c r="CM1222"/>
      <c r="CN1222"/>
      <c r="CO1222"/>
      <c r="CP1222"/>
      <c r="CQ1222"/>
      <c r="CR1222"/>
      <c r="CS1222"/>
      <c r="CT1222"/>
      <c r="CU1222"/>
      <c r="CV1222"/>
      <c r="CW1222"/>
      <c r="CX1222"/>
    </row>
    <row r="1223" spans="2:102" x14ac:dyDescent="0.35">
      <c r="B1223" s="70" t="str">
        <f t="shared" ref="B1223:F1223" si="487">B216</f>
        <v/>
      </c>
      <c r="C1223" s="166" t="str">
        <f t="shared" si="487"/>
        <v/>
      </c>
      <c r="D1223" s="273" t="str">
        <f t="shared" si="487"/>
        <v/>
      </c>
      <c r="E1223" s="273">
        <f t="shared" si="487"/>
        <v>45016</v>
      </c>
      <c r="F1223" s="273">
        <f t="shared" si="487"/>
        <v>0</v>
      </c>
      <c r="G1223" s="98">
        <f t="shared" si="453"/>
        <v>0</v>
      </c>
      <c r="H1223" s="242">
        <f>IF(G1223=0,0,SUMIFS('Sch A. Input'!$H214:$CJ214,'Sch A. Input'!$H$14:$CJ$14,"Recurring",'Sch A. Input'!$H$13:$CJ$13,"&lt;="&amp;$O$1020,'Sch A. Input'!$H$13:$CJ$13,"&lt;="&amp;$L$11))</f>
        <v>0</v>
      </c>
      <c r="I1223" s="242">
        <f>IF(G1223=0,0,SUMIFS('Sch A. Input'!$H214:$CJ214,'Sch A. Input'!$H$14:$CJ$14,"One-time",'Sch A. Input'!$H$13:$CJ$13,"&lt;="&amp;$O$1020,'Sch A. Input'!$H$13:$CJ$13,"&lt;="&amp;$L$11))</f>
        <v>0</v>
      </c>
      <c r="J1223" s="283">
        <f t="shared" si="468"/>
        <v>0</v>
      </c>
      <c r="K1223" s="242">
        <f t="shared" si="469"/>
        <v>0</v>
      </c>
      <c r="L1223" s="242">
        <f t="shared" si="470"/>
        <v>0</v>
      </c>
      <c r="M1223" s="276">
        <f t="shared" si="463"/>
        <v>0</v>
      </c>
      <c r="N1223" s="281">
        <f t="shared" si="454"/>
        <v>0</v>
      </c>
      <c r="O1223" s="245">
        <f t="shared" si="455"/>
        <v>0</v>
      </c>
      <c r="P1223" s="248"/>
      <c r="Q1223" s="285">
        <f t="shared" si="471"/>
        <v>0</v>
      </c>
      <c r="R1223" s="242">
        <f>IF(Q1223=0,0,SUMIFS('Sch A. Input'!$H214:$CJ214,'Sch A. Input'!$H$14:$CJ$14,"Recurring",'Sch A. Input'!$H$13:$CJ$13,"&lt;="&amp;$L$11,'Sch A. Input'!$H$13:$CJ$13,"&lt;="&amp;$Y$1020,'Sch A. Input'!$H$13:$CJ$13,"&gt;"&amp;$O$1020))</f>
        <v>0</v>
      </c>
      <c r="S1223" s="242">
        <f>IF(Q1223=0,0,SUMIFS('Sch A. Input'!$H214:$CJ214,'Sch A. Input'!$H$14:$CJ$14,"One-time",'Sch A. Input'!$H$13:$CJ$13,"&lt;="&amp;$L$11,'Sch A. Input'!$H$13:$CJ$13,"&lt;="&amp;$Y$1020,'Sch A. Input'!$H$13:$CJ$13,"&gt;"&amp;$O$1020))</f>
        <v>0</v>
      </c>
      <c r="T1223" s="283">
        <f t="shared" si="472"/>
        <v>0</v>
      </c>
      <c r="U1223" s="242">
        <f t="shared" si="473"/>
        <v>0</v>
      </c>
      <c r="V1223" s="242">
        <f t="shared" si="474"/>
        <v>0</v>
      </c>
      <c r="W1223" s="276">
        <f t="shared" si="464"/>
        <v>0</v>
      </c>
      <c r="X1223" s="281">
        <f t="shared" si="456"/>
        <v>0</v>
      </c>
      <c r="Y1223" s="245">
        <f t="shared" si="457"/>
        <v>0</v>
      </c>
      <c r="Z1223" s="248"/>
      <c r="AA1223" s="285">
        <f t="shared" si="475"/>
        <v>0</v>
      </c>
      <c r="AB1223" s="242">
        <f>IF(AA1223=0,0,SUMIFS('Sch A. Input'!$H214:$CJ214,'Sch A. Input'!$H$14:$CJ$14,"Recurring",'Sch A. Input'!$H$13:$CJ$13,"&lt;="&amp;$L$11,'Sch A. Input'!$H$13:$CJ$13,"&lt;="&amp;$AI$1020,'Sch A. Input'!$H$13:$CJ$13,"&gt;"&amp;$Y$1020))</f>
        <v>0</v>
      </c>
      <c r="AC1223" s="242">
        <f>IF(AA1223=0,0,SUMIFS('Sch A. Input'!$H214:$CJ214,'Sch A. Input'!$H$14:$CJ$14,"One-time",'Sch A. Input'!$H$13:$CJ$13,"&lt;="&amp;$L$11,'Sch A. Input'!$H$13:$CJ$13,"&lt;="&amp;$AI$1020,'Sch A. Input'!$H$13:$CJ$13,"&gt;"&amp;$Y$1020))</f>
        <v>0</v>
      </c>
      <c r="AD1223" s="283">
        <f t="shared" si="476"/>
        <v>0</v>
      </c>
      <c r="AE1223" s="242">
        <f t="shared" si="477"/>
        <v>0</v>
      </c>
      <c r="AF1223" s="242">
        <f t="shared" si="478"/>
        <v>0</v>
      </c>
      <c r="AG1223" s="276">
        <f t="shared" si="465"/>
        <v>0</v>
      </c>
      <c r="AH1223" s="281">
        <f t="shared" si="458"/>
        <v>0</v>
      </c>
      <c r="AI1223" s="245">
        <f t="shared" si="459"/>
        <v>0</v>
      </c>
      <c r="AK1223" s="285">
        <f t="shared" si="479"/>
        <v>0</v>
      </c>
      <c r="AL1223" s="242">
        <f>IF(AK1223=0,0,SUMIFS('Sch A. Input'!$H214:$CJ214,'Sch A. Input'!$H$14:$CJ$14,"Recurring",'Sch A. Input'!$H$13:$CJ$13,"&lt;="&amp;$L$11,'Sch A. Input'!$H$13:$CJ$13,"&lt;="&amp;$AS$1020,'Sch A. Input'!$H$13:$CJ$13,"&gt;"&amp;$AI$1020))</f>
        <v>0</v>
      </c>
      <c r="AM1223" s="242">
        <f>IF(AK1223=0,0,SUMIFS('Sch A. Input'!$H214:$CJ214,'Sch A. Input'!$H$14:$CJ$14,"One-time",'Sch A. Input'!$H$13:$CJ$13,"&lt;="&amp;$L$11,'Sch A. Input'!$H$13:$CJ$13,"&lt;="&amp;$AS$1020,'Sch A. Input'!$H$13:$CJ$13,"&gt;"&amp;$AI$1020))</f>
        <v>0</v>
      </c>
      <c r="AN1223" s="283">
        <f t="shared" si="480"/>
        <v>0</v>
      </c>
      <c r="AO1223" s="242">
        <f t="shared" si="481"/>
        <v>0</v>
      </c>
      <c r="AP1223" s="242">
        <f t="shared" si="482"/>
        <v>0</v>
      </c>
      <c r="AQ1223" s="276">
        <f t="shared" si="466"/>
        <v>0</v>
      </c>
      <c r="AR1223" s="281">
        <f t="shared" si="460"/>
        <v>0</v>
      </c>
      <c r="AS1223" s="245">
        <f t="shared" si="461"/>
        <v>0</v>
      </c>
      <c r="AY1223" s="160"/>
      <c r="AZ1223" s="160"/>
      <c r="BK1223" s="2"/>
      <c r="BL1223" s="2"/>
      <c r="BM1223" s="2"/>
      <c r="BN1223" s="2"/>
      <c r="BO1223" s="2"/>
      <c r="BP1223" s="2"/>
      <c r="BQ1223" s="2"/>
      <c r="BR1223" s="2"/>
      <c r="BS1223" s="2"/>
      <c r="BT1223" s="2"/>
      <c r="BU1223" s="2"/>
      <c r="BV1223" s="2"/>
      <c r="BW1223" s="2"/>
      <c r="BX1223" s="2"/>
      <c r="BY1223" s="2"/>
      <c r="BZ1223" s="2"/>
      <c r="CA1223" s="2"/>
      <c r="CI1223"/>
      <c r="CJ1223"/>
      <c r="CK1223"/>
      <c r="CL1223"/>
      <c r="CM1223"/>
      <c r="CN1223"/>
      <c r="CO1223"/>
      <c r="CP1223"/>
      <c r="CQ1223"/>
      <c r="CR1223"/>
      <c r="CS1223"/>
      <c r="CT1223"/>
      <c r="CU1223"/>
      <c r="CV1223"/>
      <c r="CW1223"/>
      <c r="CX1223"/>
    </row>
    <row r="1224" spans="2:102" x14ac:dyDescent="0.35">
      <c r="B1224" s="70" t="str">
        <f t="shared" ref="B1224:F1224" si="488">B217</f>
        <v/>
      </c>
      <c r="C1224" s="166" t="str">
        <f t="shared" si="488"/>
        <v/>
      </c>
      <c r="D1224" s="273" t="str">
        <f t="shared" si="488"/>
        <v/>
      </c>
      <c r="E1224" s="273">
        <f t="shared" si="488"/>
        <v>45016</v>
      </c>
      <c r="F1224" s="273">
        <f t="shared" si="488"/>
        <v>0</v>
      </c>
      <c r="G1224" s="98">
        <f t="shared" si="453"/>
        <v>0</v>
      </c>
      <c r="H1224" s="242">
        <f>IF(G1224=0,0,SUMIFS('Sch A. Input'!$H215:$CJ215,'Sch A. Input'!$H$14:$CJ$14,"Recurring",'Sch A. Input'!$H$13:$CJ$13,"&lt;="&amp;$O$1020,'Sch A. Input'!$H$13:$CJ$13,"&lt;="&amp;$L$11))</f>
        <v>0</v>
      </c>
      <c r="I1224" s="242">
        <f>IF(G1224=0,0,SUMIFS('Sch A. Input'!$H215:$CJ215,'Sch A. Input'!$H$14:$CJ$14,"One-time",'Sch A. Input'!$H$13:$CJ$13,"&lt;="&amp;$O$1020,'Sch A. Input'!$H$13:$CJ$13,"&lt;="&amp;$L$11))</f>
        <v>0</v>
      </c>
      <c r="J1224" s="283">
        <f t="shared" si="468"/>
        <v>0</v>
      </c>
      <c r="K1224" s="242">
        <f t="shared" si="469"/>
        <v>0</v>
      </c>
      <c r="L1224" s="242">
        <f t="shared" si="470"/>
        <v>0</v>
      </c>
      <c r="M1224" s="276">
        <f t="shared" si="463"/>
        <v>0</v>
      </c>
      <c r="N1224" s="281">
        <f t="shared" si="454"/>
        <v>0</v>
      </c>
      <c r="O1224" s="245">
        <f t="shared" si="455"/>
        <v>0</v>
      </c>
      <c r="P1224" s="248"/>
      <c r="Q1224" s="285">
        <f t="shared" si="471"/>
        <v>0</v>
      </c>
      <c r="R1224" s="242">
        <f>IF(Q1224=0,0,SUMIFS('Sch A. Input'!$H215:$CJ215,'Sch A. Input'!$H$14:$CJ$14,"Recurring",'Sch A. Input'!$H$13:$CJ$13,"&lt;="&amp;$L$11,'Sch A. Input'!$H$13:$CJ$13,"&lt;="&amp;$Y$1020,'Sch A. Input'!$H$13:$CJ$13,"&gt;"&amp;$O$1020))</f>
        <v>0</v>
      </c>
      <c r="S1224" s="242">
        <f>IF(Q1224=0,0,SUMIFS('Sch A. Input'!$H215:$CJ215,'Sch A. Input'!$H$14:$CJ$14,"One-time",'Sch A. Input'!$H$13:$CJ$13,"&lt;="&amp;$L$11,'Sch A. Input'!$H$13:$CJ$13,"&lt;="&amp;$Y$1020,'Sch A. Input'!$H$13:$CJ$13,"&gt;"&amp;$O$1020))</f>
        <v>0</v>
      </c>
      <c r="T1224" s="283">
        <f t="shared" si="472"/>
        <v>0</v>
      </c>
      <c r="U1224" s="242">
        <f t="shared" si="473"/>
        <v>0</v>
      </c>
      <c r="V1224" s="242">
        <f t="shared" si="474"/>
        <v>0</v>
      </c>
      <c r="W1224" s="276">
        <f t="shared" si="464"/>
        <v>0</v>
      </c>
      <c r="X1224" s="281">
        <f t="shared" si="456"/>
        <v>0</v>
      </c>
      <c r="Y1224" s="245">
        <f t="shared" si="457"/>
        <v>0</v>
      </c>
      <c r="Z1224" s="248"/>
      <c r="AA1224" s="285">
        <f t="shared" si="475"/>
        <v>0</v>
      </c>
      <c r="AB1224" s="242">
        <f>IF(AA1224=0,0,SUMIFS('Sch A. Input'!$H215:$CJ215,'Sch A. Input'!$H$14:$CJ$14,"Recurring",'Sch A. Input'!$H$13:$CJ$13,"&lt;="&amp;$L$11,'Sch A. Input'!$H$13:$CJ$13,"&lt;="&amp;$AI$1020,'Sch A. Input'!$H$13:$CJ$13,"&gt;"&amp;$Y$1020))</f>
        <v>0</v>
      </c>
      <c r="AC1224" s="242">
        <f>IF(AA1224=0,0,SUMIFS('Sch A. Input'!$H215:$CJ215,'Sch A. Input'!$H$14:$CJ$14,"One-time",'Sch A. Input'!$H$13:$CJ$13,"&lt;="&amp;$L$11,'Sch A. Input'!$H$13:$CJ$13,"&lt;="&amp;$AI$1020,'Sch A. Input'!$H$13:$CJ$13,"&gt;"&amp;$Y$1020))</f>
        <v>0</v>
      </c>
      <c r="AD1224" s="283">
        <f t="shared" si="476"/>
        <v>0</v>
      </c>
      <c r="AE1224" s="242">
        <f t="shared" si="477"/>
        <v>0</v>
      </c>
      <c r="AF1224" s="242">
        <f t="shared" si="478"/>
        <v>0</v>
      </c>
      <c r="AG1224" s="276">
        <f t="shared" si="465"/>
        <v>0</v>
      </c>
      <c r="AH1224" s="281">
        <f t="shared" si="458"/>
        <v>0</v>
      </c>
      <c r="AI1224" s="245">
        <f t="shared" si="459"/>
        <v>0</v>
      </c>
      <c r="AK1224" s="285">
        <f t="shared" si="479"/>
        <v>0</v>
      </c>
      <c r="AL1224" s="242">
        <f>IF(AK1224=0,0,SUMIFS('Sch A. Input'!$H215:$CJ215,'Sch A. Input'!$H$14:$CJ$14,"Recurring",'Sch A. Input'!$H$13:$CJ$13,"&lt;="&amp;$L$11,'Sch A. Input'!$H$13:$CJ$13,"&lt;="&amp;$AS$1020,'Sch A. Input'!$H$13:$CJ$13,"&gt;"&amp;$AI$1020))</f>
        <v>0</v>
      </c>
      <c r="AM1224" s="242">
        <f>IF(AK1224=0,0,SUMIFS('Sch A. Input'!$H215:$CJ215,'Sch A. Input'!$H$14:$CJ$14,"One-time",'Sch A. Input'!$H$13:$CJ$13,"&lt;="&amp;$L$11,'Sch A. Input'!$H$13:$CJ$13,"&lt;="&amp;$AS$1020,'Sch A. Input'!$H$13:$CJ$13,"&gt;"&amp;$AI$1020))</f>
        <v>0</v>
      </c>
      <c r="AN1224" s="283">
        <f t="shared" si="480"/>
        <v>0</v>
      </c>
      <c r="AO1224" s="242">
        <f t="shared" si="481"/>
        <v>0</v>
      </c>
      <c r="AP1224" s="242">
        <f t="shared" si="482"/>
        <v>0</v>
      </c>
      <c r="AQ1224" s="276">
        <f t="shared" si="466"/>
        <v>0</v>
      </c>
      <c r="AR1224" s="281">
        <f t="shared" si="460"/>
        <v>0</v>
      </c>
      <c r="AS1224" s="245">
        <f t="shared" si="461"/>
        <v>0</v>
      </c>
      <c r="AY1224" s="160"/>
      <c r="AZ1224" s="160"/>
      <c r="BK1224" s="2"/>
      <c r="BL1224" s="2"/>
      <c r="BM1224" s="2"/>
      <c r="BN1224" s="2"/>
      <c r="BO1224" s="2"/>
      <c r="BP1224" s="2"/>
      <c r="BQ1224" s="2"/>
      <c r="BR1224" s="2"/>
      <c r="BS1224" s="2"/>
      <c r="BT1224" s="2"/>
      <c r="BU1224" s="2"/>
      <c r="BV1224" s="2"/>
      <c r="BW1224" s="2"/>
      <c r="BX1224" s="2"/>
      <c r="BY1224" s="2"/>
      <c r="BZ1224" s="2"/>
      <c r="CA1224" s="2"/>
      <c r="CI1224"/>
      <c r="CJ1224"/>
      <c r="CK1224"/>
      <c r="CL1224"/>
      <c r="CM1224"/>
      <c r="CN1224"/>
      <c r="CO1224"/>
      <c r="CP1224"/>
      <c r="CQ1224"/>
      <c r="CR1224"/>
      <c r="CS1224"/>
      <c r="CT1224"/>
      <c r="CU1224"/>
      <c r="CV1224"/>
      <c r="CW1224"/>
      <c r="CX1224"/>
    </row>
    <row r="1225" spans="2:102" x14ac:dyDescent="0.35">
      <c r="B1225" s="70" t="str">
        <f t="shared" ref="B1225:F1225" si="489">B218</f>
        <v/>
      </c>
      <c r="C1225" s="166" t="str">
        <f t="shared" si="489"/>
        <v/>
      </c>
      <c r="D1225" s="273" t="str">
        <f t="shared" si="489"/>
        <v/>
      </c>
      <c r="E1225" s="273">
        <f t="shared" si="489"/>
        <v>45016</v>
      </c>
      <c r="F1225" s="273">
        <f t="shared" si="489"/>
        <v>0</v>
      </c>
      <c r="G1225" s="98">
        <f t="shared" si="453"/>
        <v>0</v>
      </c>
      <c r="H1225" s="242">
        <f>IF(G1225=0,0,SUMIFS('Sch A. Input'!$H216:$CJ216,'Sch A. Input'!$H$14:$CJ$14,"Recurring",'Sch A. Input'!$H$13:$CJ$13,"&lt;="&amp;$O$1020,'Sch A. Input'!$H$13:$CJ$13,"&lt;="&amp;$L$11))</f>
        <v>0</v>
      </c>
      <c r="I1225" s="242">
        <f>IF(G1225=0,0,SUMIFS('Sch A. Input'!$H216:$CJ216,'Sch A. Input'!$H$14:$CJ$14,"One-time",'Sch A. Input'!$H$13:$CJ$13,"&lt;="&amp;$O$1020,'Sch A. Input'!$H$13:$CJ$13,"&lt;="&amp;$L$11))</f>
        <v>0</v>
      </c>
      <c r="J1225" s="283">
        <f t="shared" si="468"/>
        <v>0</v>
      </c>
      <c r="K1225" s="242">
        <f t="shared" si="469"/>
        <v>0</v>
      </c>
      <c r="L1225" s="242">
        <f t="shared" si="470"/>
        <v>0</v>
      </c>
      <c r="M1225" s="276">
        <f t="shared" si="463"/>
        <v>0</v>
      </c>
      <c r="N1225" s="281">
        <f t="shared" si="454"/>
        <v>0</v>
      </c>
      <c r="O1225" s="245">
        <f t="shared" si="455"/>
        <v>0</v>
      </c>
      <c r="P1225" s="248"/>
      <c r="Q1225" s="285">
        <f t="shared" si="471"/>
        <v>0</v>
      </c>
      <c r="R1225" s="242">
        <f>IF(Q1225=0,0,SUMIFS('Sch A. Input'!$H216:$CJ216,'Sch A. Input'!$H$14:$CJ$14,"Recurring",'Sch A. Input'!$H$13:$CJ$13,"&lt;="&amp;$L$11,'Sch A. Input'!$H$13:$CJ$13,"&lt;="&amp;$Y$1020,'Sch A. Input'!$H$13:$CJ$13,"&gt;"&amp;$O$1020))</f>
        <v>0</v>
      </c>
      <c r="S1225" s="242">
        <f>IF(Q1225=0,0,SUMIFS('Sch A. Input'!$H216:$CJ216,'Sch A. Input'!$H$14:$CJ$14,"One-time",'Sch A. Input'!$H$13:$CJ$13,"&lt;="&amp;$L$11,'Sch A. Input'!$H$13:$CJ$13,"&lt;="&amp;$Y$1020,'Sch A. Input'!$H$13:$CJ$13,"&gt;"&amp;$O$1020))</f>
        <v>0</v>
      </c>
      <c r="T1225" s="283">
        <f t="shared" si="472"/>
        <v>0</v>
      </c>
      <c r="U1225" s="242">
        <f t="shared" si="473"/>
        <v>0</v>
      </c>
      <c r="V1225" s="242">
        <f t="shared" si="474"/>
        <v>0</v>
      </c>
      <c r="W1225" s="276">
        <f t="shared" si="464"/>
        <v>0</v>
      </c>
      <c r="X1225" s="281">
        <f t="shared" si="456"/>
        <v>0</v>
      </c>
      <c r="Y1225" s="245">
        <f t="shared" si="457"/>
        <v>0</v>
      </c>
      <c r="Z1225" s="248"/>
      <c r="AA1225" s="285">
        <f t="shared" si="475"/>
        <v>0</v>
      </c>
      <c r="AB1225" s="242">
        <f>IF(AA1225=0,0,SUMIFS('Sch A. Input'!$H216:$CJ216,'Sch A. Input'!$H$14:$CJ$14,"Recurring",'Sch A. Input'!$H$13:$CJ$13,"&lt;="&amp;$L$11,'Sch A. Input'!$H$13:$CJ$13,"&lt;="&amp;$AI$1020,'Sch A. Input'!$H$13:$CJ$13,"&gt;"&amp;$Y$1020))</f>
        <v>0</v>
      </c>
      <c r="AC1225" s="242">
        <f>IF(AA1225=0,0,SUMIFS('Sch A. Input'!$H216:$CJ216,'Sch A. Input'!$H$14:$CJ$14,"One-time",'Sch A. Input'!$H$13:$CJ$13,"&lt;="&amp;$L$11,'Sch A. Input'!$H$13:$CJ$13,"&lt;="&amp;$AI$1020,'Sch A. Input'!$H$13:$CJ$13,"&gt;"&amp;$Y$1020))</f>
        <v>0</v>
      </c>
      <c r="AD1225" s="283">
        <f t="shared" si="476"/>
        <v>0</v>
      </c>
      <c r="AE1225" s="242">
        <f t="shared" si="477"/>
        <v>0</v>
      </c>
      <c r="AF1225" s="242">
        <f t="shared" si="478"/>
        <v>0</v>
      </c>
      <c r="AG1225" s="276">
        <f t="shared" si="465"/>
        <v>0</v>
      </c>
      <c r="AH1225" s="281">
        <f t="shared" si="458"/>
        <v>0</v>
      </c>
      <c r="AI1225" s="245">
        <f t="shared" si="459"/>
        <v>0</v>
      </c>
      <c r="AK1225" s="285">
        <f t="shared" si="479"/>
        <v>0</v>
      </c>
      <c r="AL1225" s="242">
        <f>IF(AK1225=0,0,SUMIFS('Sch A. Input'!$H216:$CJ216,'Sch A. Input'!$H$14:$CJ$14,"Recurring",'Sch A. Input'!$H$13:$CJ$13,"&lt;="&amp;$L$11,'Sch A. Input'!$H$13:$CJ$13,"&lt;="&amp;$AS$1020,'Sch A. Input'!$H$13:$CJ$13,"&gt;"&amp;$AI$1020))</f>
        <v>0</v>
      </c>
      <c r="AM1225" s="242">
        <f>IF(AK1225=0,0,SUMIFS('Sch A. Input'!$H216:$CJ216,'Sch A. Input'!$H$14:$CJ$14,"One-time",'Sch A. Input'!$H$13:$CJ$13,"&lt;="&amp;$L$11,'Sch A. Input'!$H$13:$CJ$13,"&lt;="&amp;$AS$1020,'Sch A. Input'!$H$13:$CJ$13,"&gt;"&amp;$AI$1020))</f>
        <v>0</v>
      </c>
      <c r="AN1225" s="283">
        <f t="shared" si="480"/>
        <v>0</v>
      </c>
      <c r="AO1225" s="242">
        <f t="shared" si="481"/>
        <v>0</v>
      </c>
      <c r="AP1225" s="242">
        <f t="shared" si="482"/>
        <v>0</v>
      </c>
      <c r="AQ1225" s="276">
        <f t="shared" si="466"/>
        <v>0</v>
      </c>
      <c r="AR1225" s="281">
        <f t="shared" si="460"/>
        <v>0</v>
      </c>
      <c r="AS1225" s="245">
        <f t="shared" si="461"/>
        <v>0</v>
      </c>
      <c r="AY1225" s="160"/>
      <c r="AZ1225" s="160"/>
      <c r="BK1225" s="2"/>
      <c r="BL1225" s="2"/>
      <c r="BM1225" s="2"/>
      <c r="BN1225" s="2"/>
      <c r="BO1225" s="2"/>
      <c r="BP1225" s="2"/>
      <c r="BQ1225" s="2"/>
      <c r="BR1225" s="2"/>
      <c r="BS1225" s="2"/>
      <c r="BT1225" s="2"/>
      <c r="BU1225" s="2"/>
      <c r="BV1225" s="2"/>
      <c r="BW1225" s="2"/>
      <c r="BX1225" s="2"/>
      <c r="BY1225" s="2"/>
      <c r="BZ1225" s="2"/>
      <c r="CA1225" s="2"/>
      <c r="CI1225"/>
      <c r="CJ1225"/>
      <c r="CK1225"/>
      <c r="CL1225"/>
      <c r="CM1225"/>
      <c r="CN1225"/>
      <c r="CO1225"/>
      <c r="CP1225"/>
      <c r="CQ1225"/>
      <c r="CR1225"/>
      <c r="CS1225"/>
      <c r="CT1225"/>
      <c r="CU1225"/>
      <c r="CV1225"/>
      <c r="CW1225"/>
      <c r="CX1225"/>
    </row>
    <row r="1226" spans="2:102" x14ac:dyDescent="0.35">
      <c r="B1226" s="70" t="str">
        <f t="shared" ref="B1226:F1226" si="490">B219</f>
        <v/>
      </c>
      <c r="C1226" s="166" t="str">
        <f t="shared" si="490"/>
        <v/>
      </c>
      <c r="D1226" s="273" t="str">
        <f t="shared" si="490"/>
        <v/>
      </c>
      <c r="E1226" s="273">
        <f t="shared" si="490"/>
        <v>45016</v>
      </c>
      <c r="F1226" s="273">
        <f t="shared" si="490"/>
        <v>0</v>
      </c>
      <c r="G1226" s="98">
        <f t="shared" si="453"/>
        <v>0</v>
      </c>
      <c r="H1226" s="242">
        <f>IF(G1226=0,0,SUMIFS('Sch A. Input'!$H217:$CJ217,'Sch A. Input'!$H$14:$CJ$14,"Recurring",'Sch A. Input'!$H$13:$CJ$13,"&lt;="&amp;$O$1020,'Sch A. Input'!$H$13:$CJ$13,"&lt;="&amp;$L$11))</f>
        <v>0</v>
      </c>
      <c r="I1226" s="242">
        <f>IF(G1226=0,0,SUMIFS('Sch A. Input'!$H217:$CJ217,'Sch A. Input'!$H$14:$CJ$14,"One-time",'Sch A. Input'!$H$13:$CJ$13,"&lt;="&amp;$O$1020,'Sch A. Input'!$H$13:$CJ$13,"&lt;="&amp;$L$11))</f>
        <v>0</v>
      </c>
      <c r="J1226" s="283">
        <f t="shared" si="468"/>
        <v>0</v>
      </c>
      <c r="K1226" s="242">
        <f t="shared" si="469"/>
        <v>0</v>
      </c>
      <c r="L1226" s="242">
        <f t="shared" si="470"/>
        <v>0</v>
      </c>
      <c r="M1226" s="276">
        <f t="shared" si="463"/>
        <v>0</v>
      </c>
      <c r="N1226" s="281">
        <f t="shared" si="454"/>
        <v>0</v>
      </c>
      <c r="O1226" s="245">
        <f t="shared" si="455"/>
        <v>0</v>
      </c>
      <c r="P1226" s="248"/>
      <c r="Q1226" s="285">
        <f t="shared" si="471"/>
        <v>0</v>
      </c>
      <c r="R1226" s="242">
        <f>IF(Q1226=0,0,SUMIFS('Sch A. Input'!$H217:$CJ217,'Sch A. Input'!$H$14:$CJ$14,"Recurring",'Sch A. Input'!$H$13:$CJ$13,"&lt;="&amp;$L$11,'Sch A. Input'!$H$13:$CJ$13,"&lt;="&amp;$Y$1020,'Sch A. Input'!$H$13:$CJ$13,"&gt;"&amp;$O$1020))</f>
        <v>0</v>
      </c>
      <c r="S1226" s="242">
        <f>IF(Q1226=0,0,SUMIFS('Sch A. Input'!$H217:$CJ217,'Sch A. Input'!$H$14:$CJ$14,"One-time",'Sch A. Input'!$H$13:$CJ$13,"&lt;="&amp;$L$11,'Sch A. Input'!$H$13:$CJ$13,"&lt;="&amp;$Y$1020,'Sch A. Input'!$H$13:$CJ$13,"&gt;"&amp;$O$1020))</f>
        <v>0</v>
      </c>
      <c r="T1226" s="283">
        <f t="shared" si="472"/>
        <v>0</v>
      </c>
      <c r="U1226" s="242">
        <f t="shared" si="473"/>
        <v>0</v>
      </c>
      <c r="V1226" s="242">
        <f t="shared" si="474"/>
        <v>0</v>
      </c>
      <c r="W1226" s="276">
        <f t="shared" si="464"/>
        <v>0</v>
      </c>
      <c r="X1226" s="281">
        <f t="shared" si="456"/>
        <v>0</v>
      </c>
      <c r="Y1226" s="245">
        <f t="shared" si="457"/>
        <v>0</v>
      </c>
      <c r="Z1226" s="248"/>
      <c r="AA1226" s="285">
        <f t="shared" si="475"/>
        <v>0</v>
      </c>
      <c r="AB1226" s="242">
        <f>IF(AA1226=0,0,SUMIFS('Sch A. Input'!$H217:$CJ217,'Sch A. Input'!$H$14:$CJ$14,"Recurring",'Sch A. Input'!$H$13:$CJ$13,"&lt;="&amp;$L$11,'Sch A. Input'!$H$13:$CJ$13,"&lt;="&amp;$AI$1020,'Sch A. Input'!$H$13:$CJ$13,"&gt;"&amp;$Y$1020))</f>
        <v>0</v>
      </c>
      <c r="AC1226" s="242">
        <f>IF(AA1226=0,0,SUMIFS('Sch A. Input'!$H217:$CJ217,'Sch A. Input'!$H$14:$CJ$14,"One-time",'Sch A. Input'!$H$13:$CJ$13,"&lt;="&amp;$L$11,'Sch A. Input'!$H$13:$CJ$13,"&lt;="&amp;$AI$1020,'Sch A. Input'!$H$13:$CJ$13,"&gt;"&amp;$Y$1020))</f>
        <v>0</v>
      </c>
      <c r="AD1226" s="283">
        <f t="shared" si="476"/>
        <v>0</v>
      </c>
      <c r="AE1226" s="242">
        <f t="shared" si="477"/>
        <v>0</v>
      </c>
      <c r="AF1226" s="242">
        <f t="shared" si="478"/>
        <v>0</v>
      </c>
      <c r="AG1226" s="276">
        <f t="shared" si="465"/>
        <v>0</v>
      </c>
      <c r="AH1226" s="281">
        <f t="shared" si="458"/>
        <v>0</v>
      </c>
      <c r="AI1226" s="245">
        <f t="shared" si="459"/>
        <v>0</v>
      </c>
      <c r="AK1226" s="285">
        <f t="shared" si="479"/>
        <v>0</v>
      </c>
      <c r="AL1226" s="242">
        <f>IF(AK1226=0,0,SUMIFS('Sch A. Input'!$H217:$CJ217,'Sch A. Input'!$H$14:$CJ$14,"Recurring",'Sch A. Input'!$H$13:$CJ$13,"&lt;="&amp;$L$11,'Sch A. Input'!$H$13:$CJ$13,"&lt;="&amp;$AS$1020,'Sch A. Input'!$H$13:$CJ$13,"&gt;"&amp;$AI$1020))</f>
        <v>0</v>
      </c>
      <c r="AM1226" s="242">
        <f>IF(AK1226=0,0,SUMIFS('Sch A. Input'!$H217:$CJ217,'Sch A. Input'!$H$14:$CJ$14,"One-time",'Sch A. Input'!$H$13:$CJ$13,"&lt;="&amp;$L$11,'Sch A. Input'!$H$13:$CJ$13,"&lt;="&amp;$AS$1020,'Sch A. Input'!$H$13:$CJ$13,"&gt;"&amp;$AI$1020))</f>
        <v>0</v>
      </c>
      <c r="AN1226" s="283">
        <f t="shared" si="480"/>
        <v>0</v>
      </c>
      <c r="AO1226" s="242">
        <f t="shared" si="481"/>
        <v>0</v>
      </c>
      <c r="AP1226" s="242">
        <f t="shared" si="482"/>
        <v>0</v>
      </c>
      <c r="AQ1226" s="276">
        <f t="shared" si="466"/>
        <v>0</v>
      </c>
      <c r="AR1226" s="281">
        <f t="shared" si="460"/>
        <v>0</v>
      </c>
      <c r="AS1226" s="245">
        <f t="shared" si="461"/>
        <v>0</v>
      </c>
      <c r="AY1226" s="160"/>
      <c r="AZ1226" s="160"/>
      <c r="BK1226" s="2"/>
      <c r="BL1226" s="2"/>
      <c r="BM1226" s="2"/>
      <c r="BN1226" s="2"/>
      <c r="BO1226" s="2"/>
      <c r="BP1226" s="2"/>
      <c r="BQ1226" s="2"/>
      <c r="BR1226" s="2"/>
      <c r="BS1226" s="2"/>
      <c r="BT1226" s="2"/>
      <c r="BU1226" s="2"/>
      <c r="BV1226" s="2"/>
      <c r="BW1226" s="2"/>
      <c r="BX1226" s="2"/>
      <c r="BY1226" s="2"/>
      <c r="BZ1226" s="2"/>
      <c r="CA1226" s="2"/>
      <c r="CI1226"/>
      <c r="CJ1226"/>
      <c r="CK1226"/>
      <c r="CL1226"/>
      <c r="CM1226"/>
      <c r="CN1226"/>
      <c r="CO1226"/>
      <c r="CP1226"/>
      <c r="CQ1226"/>
      <c r="CR1226"/>
      <c r="CS1226"/>
      <c r="CT1226"/>
      <c r="CU1226"/>
      <c r="CV1226"/>
      <c r="CW1226"/>
      <c r="CX1226"/>
    </row>
    <row r="1227" spans="2:102" x14ac:dyDescent="0.35">
      <c r="B1227" s="70" t="str">
        <f t="shared" ref="B1227:F1227" si="491">B220</f>
        <v/>
      </c>
      <c r="C1227" s="166" t="str">
        <f t="shared" si="491"/>
        <v/>
      </c>
      <c r="D1227" s="273" t="str">
        <f t="shared" si="491"/>
        <v/>
      </c>
      <c r="E1227" s="273">
        <f t="shared" si="491"/>
        <v>45016</v>
      </c>
      <c r="F1227" s="273">
        <f t="shared" si="491"/>
        <v>0</v>
      </c>
      <c r="G1227" s="98">
        <f t="shared" si="453"/>
        <v>0</v>
      </c>
      <c r="H1227" s="242">
        <f>IF(G1227=0,0,SUMIFS('Sch A. Input'!$H218:$CJ218,'Sch A. Input'!$H$14:$CJ$14,"Recurring",'Sch A. Input'!$H$13:$CJ$13,"&lt;="&amp;$O$1020,'Sch A. Input'!$H$13:$CJ$13,"&lt;="&amp;$L$11))</f>
        <v>0</v>
      </c>
      <c r="I1227" s="242">
        <f>IF(G1227=0,0,SUMIFS('Sch A. Input'!$H218:$CJ218,'Sch A. Input'!$H$14:$CJ$14,"One-time",'Sch A. Input'!$H$13:$CJ$13,"&lt;="&amp;$O$1020,'Sch A. Input'!$H$13:$CJ$13,"&lt;="&amp;$L$11))</f>
        <v>0</v>
      </c>
      <c r="J1227" s="283">
        <f t="shared" si="468"/>
        <v>0</v>
      </c>
      <c r="K1227" s="242">
        <f t="shared" si="469"/>
        <v>0</v>
      </c>
      <c r="L1227" s="242">
        <f t="shared" si="470"/>
        <v>0</v>
      </c>
      <c r="M1227" s="276">
        <f t="shared" si="463"/>
        <v>0</v>
      </c>
      <c r="N1227" s="281">
        <f t="shared" si="454"/>
        <v>0</v>
      </c>
      <c r="O1227" s="245">
        <f t="shared" si="455"/>
        <v>0</v>
      </c>
      <c r="P1227" s="248"/>
      <c r="Q1227" s="285">
        <f t="shared" si="471"/>
        <v>0</v>
      </c>
      <c r="R1227" s="242">
        <f>IF(Q1227=0,0,SUMIFS('Sch A. Input'!$H218:$CJ218,'Sch A. Input'!$H$14:$CJ$14,"Recurring",'Sch A. Input'!$H$13:$CJ$13,"&lt;="&amp;$L$11,'Sch A. Input'!$H$13:$CJ$13,"&lt;="&amp;$Y$1020,'Sch A. Input'!$H$13:$CJ$13,"&gt;"&amp;$O$1020))</f>
        <v>0</v>
      </c>
      <c r="S1227" s="242">
        <f>IF(Q1227=0,0,SUMIFS('Sch A. Input'!$H218:$CJ218,'Sch A. Input'!$H$14:$CJ$14,"One-time",'Sch A. Input'!$H$13:$CJ$13,"&lt;="&amp;$L$11,'Sch A. Input'!$H$13:$CJ$13,"&lt;="&amp;$Y$1020,'Sch A. Input'!$H$13:$CJ$13,"&gt;"&amp;$O$1020))</f>
        <v>0</v>
      </c>
      <c r="T1227" s="283">
        <f t="shared" si="472"/>
        <v>0</v>
      </c>
      <c r="U1227" s="242">
        <f t="shared" si="473"/>
        <v>0</v>
      </c>
      <c r="V1227" s="242">
        <f t="shared" si="474"/>
        <v>0</v>
      </c>
      <c r="W1227" s="276">
        <f t="shared" si="464"/>
        <v>0</v>
      </c>
      <c r="X1227" s="281">
        <f t="shared" si="456"/>
        <v>0</v>
      </c>
      <c r="Y1227" s="245">
        <f t="shared" si="457"/>
        <v>0</v>
      </c>
      <c r="Z1227" s="248"/>
      <c r="AA1227" s="285">
        <f t="shared" si="475"/>
        <v>0</v>
      </c>
      <c r="AB1227" s="242">
        <f>IF(AA1227=0,0,SUMIFS('Sch A. Input'!$H218:$CJ218,'Sch A. Input'!$H$14:$CJ$14,"Recurring",'Sch A. Input'!$H$13:$CJ$13,"&lt;="&amp;$L$11,'Sch A. Input'!$H$13:$CJ$13,"&lt;="&amp;$AI$1020,'Sch A. Input'!$H$13:$CJ$13,"&gt;"&amp;$Y$1020))</f>
        <v>0</v>
      </c>
      <c r="AC1227" s="242">
        <f>IF(AA1227=0,0,SUMIFS('Sch A. Input'!$H218:$CJ218,'Sch A. Input'!$H$14:$CJ$14,"One-time",'Sch A. Input'!$H$13:$CJ$13,"&lt;="&amp;$L$11,'Sch A. Input'!$H$13:$CJ$13,"&lt;="&amp;$AI$1020,'Sch A. Input'!$H$13:$CJ$13,"&gt;"&amp;$Y$1020))</f>
        <v>0</v>
      </c>
      <c r="AD1227" s="283">
        <f t="shared" si="476"/>
        <v>0</v>
      </c>
      <c r="AE1227" s="242">
        <f t="shared" si="477"/>
        <v>0</v>
      </c>
      <c r="AF1227" s="242">
        <f t="shared" si="478"/>
        <v>0</v>
      </c>
      <c r="AG1227" s="276">
        <f t="shared" si="465"/>
        <v>0</v>
      </c>
      <c r="AH1227" s="281">
        <f t="shared" si="458"/>
        <v>0</v>
      </c>
      <c r="AI1227" s="245">
        <f t="shared" si="459"/>
        <v>0</v>
      </c>
      <c r="AK1227" s="285">
        <f t="shared" si="479"/>
        <v>0</v>
      </c>
      <c r="AL1227" s="242">
        <f>IF(AK1227=0,0,SUMIFS('Sch A. Input'!$H218:$CJ218,'Sch A. Input'!$H$14:$CJ$14,"Recurring",'Sch A. Input'!$H$13:$CJ$13,"&lt;="&amp;$L$11,'Sch A. Input'!$H$13:$CJ$13,"&lt;="&amp;$AS$1020,'Sch A. Input'!$H$13:$CJ$13,"&gt;"&amp;$AI$1020))</f>
        <v>0</v>
      </c>
      <c r="AM1227" s="242">
        <f>IF(AK1227=0,0,SUMIFS('Sch A. Input'!$H218:$CJ218,'Sch A. Input'!$H$14:$CJ$14,"One-time",'Sch A. Input'!$H$13:$CJ$13,"&lt;="&amp;$L$11,'Sch A. Input'!$H$13:$CJ$13,"&lt;="&amp;$AS$1020,'Sch A. Input'!$H$13:$CJ$13,"&gt;"&amp;$AI$1020))</f>
        <v>0</v>
      </c>
      <c r="AN1227" s="283">
        <f t="shared" si="480"/>
        <v>0</v>
      </c>
      <c r="AO1227" s="242">
        <f t="shared" si="481"/>
        <v>0</v>
      </c>
      <c r="AP1227" s="242">
        <f t="shared" si="482"/>
        <v>0</v>
      </c>
      <c r="AQ1227" s="276">
        <f t="shared" si="466"/>
        <v>0</v>
      </c>
      <c r="AR1227" s="281">
        <f t="shared" si="460"/>
        <v>0</v>
      </c>
      <c r="AS1227" s="245">
        <f t="shared" si="461"/>
        <v>0</v>
      </c>
      <c r="AY1227" s="160"/>
      <c r="AZ1227" s="160"/>
      <c r="BK1227" s="2"/>
      <c r="BL1227" s="2"/>
      <c r="BM1227" s="2"/>
      <c r="BN1227" s="2"/>
      <c r="BO1227" s="2"/>
      <c r="BP1227" s="2"/>
      <c r="BQ1227" s="2"/>
      <c r="BR1227" s="2"/>
      <c r="BS1227" s="2"/>
      <c r="BT1227" s="2"/>
      <c r="BU1227" s="2"/>
      <c r="BV1227" s="2"/>
      <c r="BW1227" s="2"/>
      <c r="BX1227" s="2"/>
      <c r="BY1227" s="2"/>
      <c r="BZ1227" s="2"/>
      <c r="CA1227" s="2"/>
      <c r="CI1227"/>
      <c r="CJ1227"/>
      <c r="CK1227"/>
      <c r="CL1227"/>
      <c r="CM1227"/>
      <c r="CN1227"/>
      <c r="CO1227"/>
      <c r="CP1227"/>
      <c r="CQ1227"/>
      <c r="CR1227"/>
      <c r="CS1227"/>
      <c r="CT1227"/>
      <c r="CU1227"/>
      <c r="CV1227"/>
      <c r="CW1227"/>
      <c r="CX1227"/>
    </row>
    <row r="1228" spans="2:102" x14ac:dyDescent="0.35">
      <c r="B1228" s="70" t="str">
        <f t="shared" ref="B1228:F1228" si="492">B221</f>
        <v/>
      </c>
      <c r="C1228" s="166" t="str">
        <f t="shared" si="492"/>
        <v/>
      </c>
      <c r="D1228" s="273" t="str">
        <f t="shared" si="492"/>
        <v/>
      </c>
      <c r="E1228" s="273">
        <f t="shared" si="492"/>
        <v>45016</v>
      </c>
      <c r="F1228" s="273">
        <f t="shared" si="492"/>
        <v>0</v>
      </c>
      <c r="G1228" s="98">
        <f t="shared" si="453"/>
        <v>0</v>
      </c>
      <c r="H1228" s="242">
        <f>IF(G1228=0,0,SUMIFS('Sch A. Input'!$H219:$CJ219,'Sch A. Input'!$H$14:$CJ$14,"Recurring",'Sch A. Input'!$H$13:$CJ$13,"&lt;="&amp;$O$1020,'Sch A. Input'!$H$13:$CJ$13,"&lt;="&amp;$L$11))</f>
        <v>0</v>
      </c>
      <c r="I1228" s="242">
        <f>IF(G1228=0,0,SUMIFS('Sch A. Input'!$H219:$CJ219,'Sch A. Input'!$H$14:$CJ$14,"One-time",'Sch A. Input'!$H$13:$CJ$13,"&lt;="&amp;$O$1020,'Sch A. Input'!$H$13:$CJ$13,"&lt;="&amp;$L$11))</f>
        <v>0</v>
      </c>
      <c r="J1228" s="283">
        <f t="shared" si="468"/>
        <v>0</v>
      </c>
      <c r="K1228" s="242">
        <f t="shared" si="469"/>
        <v>0</v>
      </c>
      <c r="L1228" s="242">
        <f t="shared" si="470"/>
        <v>0</v>
      </c>
      <c r="M1228" s="276">
        <f t="shared" si="463"/>
        <v>0</v>
      </c>
      <c r="N1228" s="281">
        <f t="shared" si="454"/>
        <v>0</v>
      </c>
      <c r="O1228" s="245">
        <f t="shared" si="455"/>
        <v>0</v>
      </c>
      <c r="P1228" s="248"/>
      <c r="Q1228" s="285">
        <f t="shared" si="471"/>
        <v>0</v>
      </c>
      <c r="R1228" s="242">
        <f>IF(Q1228=0,0,SUMIFS('Sch A. Input'!$H219:$CJ219,'Sch A. Input'!$H$14:$CJ$14,"Recurring",'Sch A. Input'!$H$13:$CJ$13,"&lt;="&amp;$L$11,'Sch A. Input'!$H$13:$CJ$13,"&lt;="&amp;$Y$1020,'Sch A. Input'!$H$13:$CJ$13,"&gt;"&amp;$O$1020))</f>
        <v>0</v>
      </c>
      <c r="S1228" s="242">
        <f>IF(Q1228=0,0,SUMIFS('Sch A. Input'!$H219:$CJ219,'Sch A. Input'!$H$14:$CJ$14,"One-time",'Sch A. Input'!$H$13:$CJ$13,"&lt;="&amp;$L$11,'Sch A. Input'!$H$13:$CJ$13,"&lt;="&amp;$Y$1020,'Sch A. Input'!$H$13:$CJ$13,"&gt;"&amp;$O$1020))</f>
        <v>0</v>
      </c>
      <c r="T1228" s="283">
        <f t="shared" si="472"/>
        <v>0</v>
      </c>
      <c r="U1228" s="242">
        <f t="shared" si="473"/>
        <v>0</v>
      </c>
      <c r="V1228" s="242">
        <f t="shared" si="474"/>
        <v>0</v>
      </c>
      <c r="W1228" s="276">
        <f t="shared" si="464"/>
        <v>0</v>
      </c>
      <c r="X1228" s="281">
        <f t="shared" si="456"/>
        <v>0</v>
      </c>
      <c r="Y1228" s="245">
        <f t="shared" si="457"/>
        <v>0</v>
      </c>
      <c r="Z1228" s="248"/>
      <c r="AA1228" s="285">
        <f t="shared" si="475"/>
        <v>0</v>
      </c>
      <c r="AB1228" s="242">
        <f>IF(AA1228=0,0,SUMIFS('Sch A. Input'!$H219:$CJ219,'Sch A. Input'!$H$14:$CJ$14,"Recurring",'Sch A. Input'!$H$13:$CJ$13,"&lt;="&amp;$L$11,'Sch A. Input'!$H$13:$CJ$13,"&lt;="&amp;$AI$1020,'Sch A. Input'!$H$13:$CJ$13,"&gt;"&amp;$Y$1020))</f>
        <v>0</v>
      </c>
      <c r="AC1228" s="242">
        <f>IF(AA1228=0,0,SUMIFS('Sch A. Input'!$H219:$CJ219,'Sch A. Input'!$H$14:$CJ$14,"One-time",'Sch A. Input'!$H$13:$CJ$13,"&lt;="&amp;$L$11,'Sch A. Input'!$H$13:$CJ$13,"&lt;="&amp;$AI$1020,'Sch A. Input'!$H$13:$CJ$13,"&gt;"&amp;$Y$1020))</f>
        <v>0</v>
      </c>
      <c r="AD1228" s="283">
        <f t="shared" si="476"/>
        <v>0</v>
      </c>
      <c r="AE1228" s="242">
        <f t="shared" si="477"/>
        <v>0</v>
      </c>
      <c r="AF1228" s="242">
        <f t="shared" si="478"/>
        <v>0</v>
      </c>
      <c r="AG1228" s="276">
        <f t="shared" si="465"/>
        <v>0</v>
      </c>
      <c r="AH1228" s="281">
        <f t="shared" si="458"/>
        <v>0</v>
      </c>
      <c r="AI1228" s="245">
        <f t="shared" si="459"/>
        <v>0</v>
      </c>
      <c r="AK1228" s="285">
        <f t="shared" si="479"/>
        <v>0</v>
      </c>
      <c r="AL1228" s="242">
        <f>IF(AK1228=0,0,SUMIFS('Sch A. Input'!$H219:$CJ219,'Sch A. Input'!$H$14:$CJ$14,"Recurring",'Sch A. Input'!$H$13:$CJ$13,"&lt;="&amp;$L$11,'Sch A. Input'!$H$13:$CJ$13,"&lt;="&amp;$AS$1020,'Sch A. Input'!$H$13:$CJ$13,"&gt;"&amp;$AI$1020))</f>
        <v>0</v>
      </c>
      <c r="AM1228" s="242">
        <f>IF(AK1228=0,0,SUMIFS('Sch A. Input'!$H219:$CJ219,'Sch A. Input'!$H$14:$CJ$14,"One-time",'Sch A. Input'!$H$13:$CJ$13,"&lt;="&amp;$L$11,'Sch A. Input'!$H$13:$CJ$13,"&lt;="&amp;$AS$1020,'Sch A. Input'!$H$13:$CJ$13,"&gt;"&amp;$AI$1020))</f>
        <v>0</v>
      </c>
      <c r="AN1228" s="283">
        <f t="shared" si="480"/>
        <v>0</v>
      </c>
      <c r="AO1228" s="242">
        <f t="shared" si="481"/>
        <v>0</v>
      </c>
      <c r="AP1228" s="242">
        <f t="shared" si="482"/>
        <v>0</v>
      </c>
      <c r="AQ1228" s="276">
        <f t="shared" si="466"/>
        <v>0</v>
      </c>
      <c r="AR1228" s="281">
        <f t="shared" si="460"/>
        <v>0</v>
      </c>
      <c r="AS1228" s="245">
        <f t="shared" si="461"/>
        <v>0</v>
      </c>
      <c r="AY1228" s="160"/>
      <c r="AZ1228" s="160"/>
      <c r="BK1228" s="2"/>
      <c r="BL1228" s="2"/>
      <c r="BM1228" s="2"/>
      <c r="BN1228" s="2"/>
      <c r="BO1228" s="2"/>
      <c r="BP1228" s="2"/>
      <c r="BQ1228" s="2"/>
      <c r="BR1228" s="2"/>
      <c r="BS1228" s="2"/>
      <c r="BT1228" s="2"/>
      <c r="BU1228" s="2"/>
      <c r="BV1228" s="2"/>
      <c r="BW1228" s="2"/>
      <c r="BX1228" s="2"/>
      <c r="BY1228" s="2"/>
      <c r="BZ1228" s="2"/>
      <c r="CA1228" s="2"/>
      <c r="CI1228"/>
      <c r="CJ1228"/>
      <c r="CK1228"/>
      <c r="CL1228"/>
      <c r="CM1228"/>
      <c r="CN1228"/>
      <c r="CO1228"/>
      <c r="CP1228"/>
      <c r="CQ1228"/>
      <c r="CR1228"/>
      <c r="CS1228"/>
      <c r="CT1228"/>
      <c r="CU1228"/>
      <c r="CV1228"/>
      <c r="CW1228"/>
      <c r="CX1228"/>
    </row>
    <row r="1229" spans="2:102" x14ac:dyDescent="0.35">
      <c r="B1229" s="70" t="str">
        <f t="shared" ref="B1229:F1229" si="493">B222</f>
        <v/>
      </c>
      <c r="C1229" s="166" t="str">
        <f t="shared" si="493"/>
        <v/>
      </c>
      <c r="D1229" s="273" t="str">
        <f t="shared" si="493"/>
        <v/>
      </c>
      <c r="E1229" s="273">
        <f t="shared" si="493"/>
        <v>45016</v>
      </c>
      <c r="F1229" s="273">
        <f t="shared" si="493"/>
        <v>0</v>
      </c>
      <c r="G1229" s="98">
        <f t="shared" si="453"/>
        <v>0</v>
      </c>
      <c r="H1229" s="242">
        <f>IF(G1229=0,0,SUMIFS('Sch A. Input'!$H220:$CJ220,'Sch A. Input'!$H$14:$CJ$14,"Recurring",'Sch A. Input'!$H$13:$CJ$13,"&lt;="&amp;$O$1020,'Sch A. Input'!$H$13:$CJ$13,"&lt;="&amp;$L$11))</f>
        <v>0</v>
      </c>
      <c r="I1229" s="242">
        <f>IF(G1229=0,0,SUMIFS('Sch A. Input'!$H220:$CJ220,'Sch A. Input'!$H$14:$CJ$14,"One-time",'Sch A. Input'!$H$13:$CJ$13,"&lt;="&amp;$O$1020,'Sch A. Input'!$H$13:$CJ$13,"&lt;="&amp;$L$11))</f>
        <v>0</v>
      </c>
      <c r="J1229" s="283">
        <f t="shared" si="468"/>
        <v>0</v>
      </c>
      <c r="K1229" s="242">
        <f t="shared" si="469"/>
        <v>0</v>
      </c>
      <c r="L1229" s="242">
        <f t="shared" si="470"/>
        <v>0</v>
      </c>
      <c r="M1229" s="276">
        <f t="shared" si="463"/>
        <v>0</v>
      </c>
      <c r="N1229" s="281">
        <f t="shared" si="454"/>
        <v>0</v>
      </c>
      <c r="O1229" s="245">
        <f t="shared" si="455"/>
        <v>0</v>
      </c>
      <c r="P1229" s="248"/>
      <c r="Q1229" s="285">
        <f t="shared" si="471"/>
        <v>0</v>
      </c>
      <c r="R1229" s="242">
        <f>IF(Q1229=0,0,SUMIFS('Sch A. Input'!$H220:$CJ220,'Sch A. Input'!$H$14:$CJ$14,"Recurring",'Sch A. Input'!$H$13:$CJ$13,"&lt;="&amp;$L$11,'Sch A. Input'!$H$13:$CJ$13,"&lt;="&amp;$Y$1020,'Sch A. Input'!$H$13:$CJ$13,"&gt;"&amp;$O$1020))</f>
        <v>0</v>
      </c>
      <c r="S1229" s="242">
        <f>IF(Q1229=0,0,SUMIFS('Sch A. Input'!$H220:$CJ220,'Sch A. Input'!$H$14:$CJ$14,"One-time",'Sch A. Input'!$H$13:$CJ$13,"&lt;="&amp;$L$11,'Sch A. Input'!$H$13:$CJ$13,"&lt;="&amp;$Y$1020,'Sch A. Input'!$H$13:$CJ$13,"&gt;"&amp;$O$1020))</f>
        <v>0</v>
      </c>
      <c r="T1229" s="283">
        <f t="shared" si="472"/>
        <v>0</v>
      </c>
      <c r="U1229" s="242">
        <f t="shared" si="473"/>
        <v>0</v>
      </c>
      <c r="V1229" s="242">
        <f t="shared" si="474"/>
        <v>0</v>
      </c>
      <c r="W1229" s="276">
        <f t="shared" si="464"/>
        <v>0</v>
      </c>
      <c r="X1229" s="281">
        <f t="shared" si="456"/>
        <v>0</v>
      </c>
      <c r="Y1229" s="245">
        <f t="shared" si="457"/>
        <v>0</v>
      </c>
      <c r="Z1229" s="248"/>
      <c r="AA1229" s="285">
        <f t="shared" si="475"/>
        <v>0</v>
      </c>
      <c r="AB1229" s="242">
        <f>IF(AA1229=0,0,SUMIFS('Sch A. Input'!$H220:$CJ220,'Sch A. Input'!$H$14:$CJ$14,"Recurring",'Sch A. Input'!$H$13:$CJ$13,"&lt;="&amp;$L$11,'Sch A. Input'!$H$13:$CJ$13,"&lt;="&amp;$AI$1020,'Sch A. Input'!$H$13:$CJ$13,"&gt;"&amp;$Y$1020))</f>
        <v>0</v>
      </c>
      <c r="AC1229" s="242">
        <f>IF(AA1229=0,0,SUMIFS('Sch A. Input'!$H220:$CJ220,'Sch A. Input'!$H$14:$CJ$14,"One-time",'Sch A. Input'!$H$13:$CJ$13,"&lt;="&amp;$L$11,'Sch A. Input'!$H$13:$CJ$13,"&lt;="&amp;$AI$1020,'Sch A. Input'!$H$13:$CJ$13,"&gt;"&amp;$Y$1020))</f>
        <v>0</v>
      </c>
      <c r="AD1229" s="283">
        <f t="shared" si="476"/>
        <v>0</v>
      </c>
      <c r="AE1229" s="242">
        <f t="shared" si="477"/>
        <v>0</v>
      </c>
      <c r="AF1229" s="242">
        <f t="shared" si="478"/>
        <v>0</v>
      </c>
      <c r="AG1229" s="276">
        <f t="shared" si="465"/>
        <v>0</v>
      </c>
      <c r="AH1229" s="281">
        <f t="shared" si="458"/>
        <v>0</v>
      </c>
      <c r="AI1229" s="245">
        <f t="shared" si="459"/>
        <v>0</v>
      </c>
      <c r="AK1229" s="285">
        <f t="shared" si="479"/>
        <v>0</v>
      </c>
      <c r="AL1229" s="242">
        <f>IF(AK1229=0,0,SUMIFS('Sch A. Input'!$H220:$CJ220,'Sch A. Input'!$H$14:$CJ$14,"Recurring",'Sch A. Input'!$H$13:$CJ$13,"&lt;="&amp;$L$11,'Sch A. Input'!$H$13:$CJ$13,"&lt;="&amp;$AS$1020,'Sch A. Input'!$H$13:$CJ$13,"&gt;"&amp;$AI$1020))</f>
        <v>0</v>
      </c>
      <c r="AM1229" s="242">
        <f>IF(AK1229=0,0,SUMIFS('Sch A. Input'!$H220:$CJ220,'Sch A. Input'!$H$14:$CJ$14,"One-time",'Sch A. Input'!$H$13:$CJ$13,"&lt;="&amp;$L$11,'Sch A. Input'!$H$13:$CJ$13,"&lt;="&amp;$AS$1020,'Sch A. Input'!$H$13:$CJ$13,"&gt;"&amp;$AI$1020))</f>
        <v>0</v>
      </c>
      <c r="AN1229" s="283">
        <f t="shared" si="480"/>
        <v>0</v>
      </c>
      <c r="AO1229" s="242">
        <f t="shared" si="481"/>
        <v>0</v>
      </c>
      <c r="AP1229" s="242">
        <f t="shared" si="482"/>
        <v>0</v>
      </c>
      <c r="AQ1229" s="276">
        <f t="shared" si="466"/>
        <v>0</v>
      </c>
      <c r="AR1229" s="281">
        <f t="shared" si="460"/>
        <v>0</v>
      </c>
      <c r="AS1229" s="245">
        <f t="shared" si="461"/>
        <v>0</v>
      </c>
      <c r="AY1229" s="160"/>
      <c r="AZ1229" s="160"/>
      <c r="BK1229" s="2"/>
      <c r="BL1229" s="2"/>
      <c r="BM1229" s="2"/>
      <c r="BN1229" s="2"/>
      <c r="BO1229" s="2"/>
      <c r="BP1229" s="2"/>
      <c r="BQ1229" s="2"/>
      <c r="BR1229" s="2"/>
      <c r="BS1229" s="2"/>
      <c r="BT1229" s="2"/>
      <c r="BU1229" s="2"/>
      <c r="BV1229" s="2"/>
      <c r="BW1229" s="2"/>
      <c r="BX1229" s="2"/>
      <c r="BY1229" s="2"/>
      <c r="BZ1229" s="2"/>
      <c r="CA1229" s="2"/>
      <c r="CI1229"/>
      <c r="CJ1229"/>
      <c r="CK1229"/>
      <c r="CL1229"/>
      <c r="CM1229"/>
      <c r="CN1229"/>
      <c r="CO1229"/>
      <c r="CP1229"/>
      <c r="CQ1229"/>
      <c r="CR1229"/>
      <c r="CS1229"/>
      <c r="CT1229"/>
      <c r="CU1229"/>
      <c r="CV1229"/>
      <c r="CW1229"/>
      <c r="CX1229"/>
    </row>
    <row r="1230" spans="2:102" x14ac:dyDescent="0.35">
      <c r="B1230" s="70" t="str">
        <f t="shared" ref="B1230:F1230" si="494">B223</f>
        <v/>
      </c>
      <c r="C1230" s="166" t="str">
        <f t="shared" si="494"/>
        <v/>
      </c>
      <c r="D1230" s="273" t="str">
        <f t="shared" si="494"/>
        <v/>
      </c>
      <c r="E1230" s="273">
        <f t="shared" si="494"/>
        <v>45016</v>
      </c>
      <c r="F1230" s="273">
        <f t="shared" si="494"/>
        <v>0</v>
      </c>
      <c r="G1230" s="98">
        <f t="shared" si="453"/>
        <v>0</v>
      </c>
      <c r="H1230" s="242">
        <f>IF(G1230=0,0,SUMIFS('Sch A. Input'!$H221:$CJ221,'Sch A. Input'!$H$14:$CJ$14,"Recurring",'Sch A. Input'!$H$13:$CJ$13,"&lt;="&amp;$O$1020,'Sch A. Input'!$H$13:$CJ$13,"&lt;="&amp;$L$11))</f>
        <v>0</v>
      </c>
      <c r="I1230" s="242">
        <f>IF(G1230=0,0,SUMIFS('Sch A. Input'!$H221:$CJ221,'Sch A. Input'!$H$14:$CJ$14,"One-time",'Sch A. Input'!$H$13:$CJ$13,"&lt;="&amp;$O$1020,'Sch A. Input'!$H$13:$CJ$13,"&lt;="&amp;$L$11))</f>
        <v>0</v>
      </c>
      <c r="J1230" s="283">
        <f t="shared" si="468"/>
        <v>0</v>
      </c>
      <c r="K1230" s="242">
        <f t="shared" si="469"/>
        <v>0</v>
      </c>
      <c r="L1230" s="242">
        <f t="shared" si="470"/>
        <v>0</v>
      </c>
      <c r="M1230" s="276">
        <f t="shared" si="463"/>
        <v>0</v>
      </c>
      <c r="N1230" s="281">
        <f t="shared" si="454"/>
        <v>0</v>
      </c>
      <c r="O1230" s="245">
        <f t="shared" si="455"/>
        <v>0</v>
      </c>
      <c r="P1230" s="248"/>
      <c r="Q1230" s="285">
        <f t="shared" si="471"/>
        <v>0</v>
      </c>
      <c r="R1230" s="242">
        <f>IF(Q1230=0,0,SUMIFS('Sch A. Input'!$H221:$CJ221,'Sch A. Input'!$H$14:$CJ$14,"Recurring",'Sch A. Input'!$H$13:$CJ$13,"&lt;="&amp;$L$11,'Sch A. Input'!$H$13:$CJ$13,"&lt;="&amp;$Y$1020,'Sch A. Input'!$H$13:$CJ$13,"&gt;"&amp;$O$1020))</f>
        <v>0</v>
      </c>
      <c r="S1230" s="242">
        <f>IF(Q1230=0,0,SUMIFS('Sch A. Input'!$H221:$CJ221,'Sch A. Input'!$H$14:$CJ$14,"One-time",'Sch A. Input'!$H$13:$CJ$13,"&lt;="&amp;$L$11,'Sch A. Input'!$H$13:$CJ$13,"&lt;="&amp;$Y$1020,'Sch A. Input'!$H$13:$CJ$13,"&gt;"&amp;$O$1020))</f>
        <v>0</v>
      </c>
      <c r="T1230" s="283">
        <f t="shared" si="472"/>
        <v>0</v>
      </c>
      <c r="U1230" s="242">
        <f t="shared" si="473"/>
        <v>0</v>
      </c>
      <c r="V1230" s="242">
        <f t="shared" si="474"/>
        <v>0</v>
      </c>
      <c r="W1230" s="276">
        <f t="shared" si="464"/>
        <v>0</v>
      </c>
      <c r="X1230" s="281">
        <f t="shared" si="456"/>
        <v>0</v>
      </c>
      <c r="Y1230" s="245">
        <f t="shared" si="457"/>
        <v>0</v>
      </c>
      <c r="Z1230" s="248"/>
      <c r="AA1230" s="285">
        <f t="shared" si="475"/>
        <v>0</v>
      </c>
      <c r="AB1230" s="242">
        <f>IF(AA1230=0,0,SUMIFS('Sch A. Input'!$H221:$CJ221,'Sch A. Input'!$H$14:$CJ$14,"Recurring",'Sch A. Input'!$H$13:$CJ$13,"&lt;="&amp;$L$11,'Sch A. Input'!$H$13:$CJ$13,"&lt;="&amp;$AI$1020,'Sch A. Input'!$H$13:$CJ$13,"&gt;"&amp;$Y$1020))</f>
        <v>0</v>
      </c>
      <c r="AC1230" s="242">
        <f>IF(AA1230=0,0,SUMIFS('Sch A. Input'!$H221:$CJ221,'Sch A. Input'!$H$14:$CJ$14,"One-time",'Sch A. Input'!$H$13:$CJ$13,"&lt;="&amp;$L$11,'Sch A. Input'!$H$13:$CJ$13,"&lt;="&amp;$AI$1020,'Sch A. Input'!$H$13:$CJ$13,"&gt;"&amp;$Y$1020))</f>
        <v>0</v>
      </c>
      <c r="AD1230" s="283">
        <f t="shared" si="476"/>
        <v>0</v>
      </c>
      <c r="AE1230" s="242">
        <f t="shared" si="477"/>
        <v>0</v>
      </c>
      <c r="AF1230" s="242">
        <f t="shared" si="478"/>
        <v>0</v>
      </c>
      <c r="AG1230" s="276">
        <f t="shared" si="465"/>
        <v>0</v>
      </c>
      <c r="AH1230" s="281">
        <f t="shared" si="458"/>
        <v>0</v>
      </c>
      <c r="AI1230" s="245">
        <f t="shared" si="459"/>
        <v>0</v>
      </c>
      <c r="AK1230" s="285">
        <f t="shared" si="479"/>
        <v>0</v>
      </c>
      <c r="AL1230" s="242">
        <f>IF(AK1230=0,0,SUMIFS('Sch A. Input'!$H221:$CJ221,'Sch A. Input'!$H$14:$CJ$14,"Recurring",'Sch A. Input'!$H$13:$CJ$13,"&lt;="&amp;$L$11,'Sch A. Input'!$H$13:$CJ$13,"&lt;="&amp;$AS$1020,'Sch A. Input'!$H$13:$CJ$13,"&gt;"&amp;$AI$1020))</f>
        <v>0</v>
      </c>
      <c r="AM1230" s="242">
        <f>IF(AK1230=0,0,SUMIFS('Sch A. Input'!$H221:$CJ221,'Sch A. Input'!$H$14:$CJ$14,"One-time",'Sch A. Input'!$H$13:$CJ$13,"&lt;="&amp;$L$11,'Sch A. Input'!$H$13:$CJ$13,"&lt;="&amp;$AS$1020,'Sch A. Input'!$H$13:$CJ$13,"&gt;"&amp;$AI$1020))</f>
        <v>0</v>
      </c>
      <c r="AN1230" s="283">
        <f t="shared" si="480"/>
        <v>0</v>
      </c>
      <c r="AO1230" s="242">
        <f t="shared" si="481"/>
        <v>0</v>
      </c>
      <c r="AP1230" s="242">
        <f t="shared" si="482"/>
        <v>0</v>
      </c>
      <c r="AQ1230" s="276">
        <f t="shared" si="466"/>
        <v>0</v>
      </c>
      <c r="AR1230" s="281">
        <f t="shared" si="460"/>
        <v>0</v>
      </c>
      <c r="AS1230" s="245">
        <f t="shared" si="461"/>
        <v>0</v>
      </c>
      <c r="AY1230" s="160"/>
      <c r="AZ1230" s="160"/>
      <c r="BK1230" s="2"/>
      <c r="BL1230" s="2"/>
      <c r="BM1230" s="2"/>
      <c r="BN1230" s="2"/>
      <c r="BO1230" s="2"/>
      <c r="BP1230" s="2"/>
      <c r="BQ1230" s="2"/>
      <c r="BR1230" s="2"/>
      <c r="BS1230" s="2"/>
      <c r="BT1230" s="2"/>
      <c r="BU1230" s="2"/>
      <c r="BV1230" s="2"/>
      <c r="BW1230" s="2"/>
      <c r="BX1230" s="2"/>
      <c r="BY1230" s="2"/>
      <c r="BZ1230" s="2"/>
      <c r="CA1230" s="2"/>
      <c r="CI1230"/>
      <c r="CJ1230"/>
      <c r="CK1230"/>
      <c r="CL1230"/>
      <c r="CM1230"/>
      <c r="CN1230"/>
      <c r="CO1230"/>
      <c r="CP1230"/>
      <c r="CQ1230"/>
      <c r="CR1230"/>
      <c r="CS1230"/>
      <c r="CT1230"/>
      <c r="CU1230"/>
      <c r="CV1230"/>
      <c r="CW1230"/>
      <c r="CX1230"/>
    </row>
    <row r="1231" spans="2:102" x14ac:dyDescent="0.35">
      <c r="B1231" s="70" t="str">
        <f t="shared" ref="B1231:F1231" si="495">B224</f>
        <v/>
      </c>
      <c r="C1231" s="166" t="str">
        <f t="shared" si="495"/>
        <v/>
      </c>
      <c r="D1231" s="273" t="str">
        <f t="shared" si="495"/>
        <v/>
      </c>
      <c r="E1231" s="273">
        <f t="shared" si="495"/>
        <v>45016</v>
      </c>
      <c r="F1231" s="273">
        <f t="shared" si="495"/>
        <v>0</v>
      </c>
      <c r="G1231" s="98">
        <f t="shared" si="453"/>
        <v>0</v>
      </c>
      <c r="H1231" s="242">
        <f>IF(G1231=0,0,SUMIFS('Sch A. Input'!$H222:$CJ222,'Sch A. Input'!$H$14:$CJ$14,"Recurring",'Sch A. Input'!$H$13:$CJ$13,"&lt;="&amp;$O$1020,'Sch A. Input'!$H$13:$CJ$13,"&lt;="&amp;$L$11))</f>
        <v>0</v>
      </c>
      <c r="I1231" s="242">
        <f>IF(G1231=0,0,SUMIFS('Sch A. Input'!$H222:$CJ222,'Sch A. Input'!$H$14:$CJ$14,"One-time",'Sch A. Input'!$H$13:$CJ$13,"&lt;="&amp;$O$1020,'Sch A. Input'!$H$13:$CJ$13,"&lt;="&amp;$L$11))</f>
        <v>0</v>
      </c>
      <c r="J1231" s="283">
        <f t="shared" si="468"/>
        <v>0</v>
      </c>
      <c r="K1231" s="242">
        <f t="shared" si="469"/>
        <v>0</v>
      </c>
      <c r="L1231" s="242">
        <f t="shared" si="470"/>
        <v>0</v>
      </c>
      <c r="M1231" s="276">
        <f t="shared" si="463"/>
        <v>0</v>
      </c>
      <c r="N1231" s="281">
        <f t="shared" si="454"/>
        <v>0</v>
      </c>
      <c r="O1231" s="245">
        <f t="shared" si="455"/>
        <v>0</v>
      </c>
      <c r="P1231" s="248"/>
      <c r="Q1231" s="285">
        <f t="shared" si="471"/>
        <v>0</v>
      </c>
      <c r="R1231" s="242">
        <f>IF(Q1231=0,0,SUMIFS('Sch A. Input'!$H222:$CJ222,'Sch A. Input'!$H$14:$CJ$14,"Recurring",'Sch A. Input'!$H$13:$CJ$13,"&lt;="&amp;$L$11,'Sch A. Input'!$H$13:$CJ$13,"&lt;="&amp;$Y$1020,'Sch A. Input'!$H$13:$CJ$13,"&gt;"&amp;$O$1020))</f>
        <v>0</v>
      </c>
      <c r="S1231" s="242">
        <f>IF(Q1231=0,0,SUMIFS('Sch A. Input'!$H222:$CJ222,'Sch A. Input'!$H$14:$CJ$14,"One-time",'Sch A. Input'!$H$13:$CJ$13,"&lt;="&amp;$L$11,'Sch A. Input'!$H$13:$CJ$13,"&lt;="&amp;$Y$1020,'Sch A. Input'!$H$13:$CJ$13,"&gt;"&amp;$O$1020))</f>
        <v>0</v>
      </c>
      <c r="T1231" s="283">
        <f t="shared" si="472"/>
        <v>0</v>
      </c>
      <c r="U1231" s="242">
        <f t="shared" si="473"/>
        <v>0</v>
      </c>
      <c r="V1231" s="242">
        <f t="shared" si="474"/>
        <v>0</v>
      </c>
      <c r="W1231" s="276">
        <f t="shared" si="464"/>
        <v>0</v>
      </c>
      <c r="X1231" s="281">
        <f t="shared" si="456"/>
        <v>0</v>
      </c>
      <c r="Y1231" s="245">
        <f t="shared" si="457"/>
        <v>0</v>
      </c>
      <c r="Z1231" s="248"/>
      <c r="AA1231" s="285">
        <f t="shared" si="475"/>
        <v>0</v>
      </c>
      <c r="AB1231" s="242">
        <f>IF(AA1231=0,0,SUMIFS('Sch A. Input'!$H222:$CJ222,'Sch A. Input'!$H$14:$CJ$14,"Recurring",'Sch A. Input'!$H$13:$CJ$13,"&lt;="&amp;$L$11,'Sch A. Input'!$H$13:$CJ$13,"&lt;="&amp;$AI$1020,'Sch A. Input'!$H$13:$CJ$13,"&gt;"&amp;$Y$1020))</f>
        <v>0</v>
      </c>
      <c r="AC1231" s="242">
        <f>IF(AA1231=0,0,SUMIFS('Sch A. Input'!$H222:$CJ222,'Sch A. Input'!$H$14:$CJ$14,"One-time",'Sch A. Input'!$H$13:$CJ$13,"&lt;="&amp;$L$11,'Sch A. Input'!$H$13:$CJ$13,"&lt;="&amp;$AI$1020,'Sch A. Input'!$H$13:$CJ$13,"&gt;"&amp;$Y$1020))</f>
        <v>0</v>
      </c>
      <c r="AD1231" s="283">
        <f t="shared" si="476"/>
        <v>0</v>
      </c>
      <c r="AE1231" s="242">
        <f t="shared" si="477"/>
        <v>0</v>
      </c>
      <c r="AF1231" s="242">
        <f t="shared" si="478"/>
        <v>0</v>
      </c>
      <c r="AG1231" s="276">
        <f t="shared" si="465"/>
        <v>0</v>
      </c>
      <c r="AH1231" s="281">
        <f t="shared" si="458"/>
        <v>0</v>
      </c>
      <c r="AI1231" s="245">
        <f t="shared" si="459"/>
        <v>0</v>
      </c>
      <c r="AK1231" s="285">
        <f t="shared" si="479"/>
        <v>0</v>
      </c>
      <c r="AL1231" s="242">
        <f>IF(AK1231=0,0,SUMIFS('Sch A. Input'!$H222:$CJ222,'Sch A. Input'!$H$14:$CJ$14,"Recurring",'Sch A. Input'!$H$13:$CJ$13,"&lt;="&amp;$L$11,'Sch A. Input'!$H$13:$CJ$13,"&lt;="&amp;$AS$1020,'Sch A. Input'!$H$13:$CJ$13,"&gt;"&amp;$AI$1020))</f>
        <v>0</v>
      </c>
      <c r="AM1231" s="242">
        <f>IF(AK1231=0,0,SUMIFS('Sch A. Input'!$H222:$CJ222,'Sch A. Input'!$H$14:$CJ$14,"One-time",'Sch A. Input'!$H$13:$CJ$13,"&lt;="&amp;$L$11,'Sch A. Input'!$H$13:$CJ$13,"&lt;="&amp;$AS$1020,'Sch A. Input'!$H$13:$CJ$13,"&gt;"&amp;$AI$1020))</f>
        <v>0</v>
      </c>
      <c r="AN1231" s="283">
        <f t="shared" si="480"/>
        <v>0</v>
      </c>
      <c r="AO1231" s="242">
        <f t="shared" si="481"/>
        <v>0</v>
      </c>
      <c r="AP1231" s="242">
        <f t="shared" si="482"/>
        <v>0</v>
      </c>
      <c r="AQ1231" s="276">
        <f t="shared" si="466"/>
        <v>0</v>
      </c>
      <c r="AR1231" s="281">
        <f t="shared" si="460"/>
        <v>0</v>
      </c>
      <c r="AS1231" s="245">
        <f t="shared" si="461"/>
        <v>0</v>
      </c>
      <c r="AY1231" s="160"/>
      <c r="AZ1231" s="160"/>
      <c r="BK1231" s="2"/>
      <c r="BL1231" s="2"/>
      <c r="BM1231" s="2"/>
      <c r="BN1231" s="2"/>
      <c r="BO1231" s="2"/>
      <c r="BP1231" s="2"/>
      <c r="BQ1231" s="2"/>
      <c r="BR1231" s="2"/>
      <c r="BS1231" s="2"/>
      <c r="BT1231" s="2"/>
      <c r="BU1231" s="2"/>
      <c r="BV1231" s="2"/>
      <c r="BW1231" s="2"/>
      <c r="BX1231" s="2"/>
      <c r="BY1231" s="2"/>
      <c r="BZ1231" s="2"/>
      <c r="CA1231" s="2"/>
      <c r="CI1231"/>
      <c r="CJ1231"/>
      <c r="CK1231"/>
      <c r="CL1231"/>
      <c r="CM1231"/>
      <c r="CN1231"/>
      <c r="CO1231"/>
      <c r="CP1231"/>
      <c r="CQ1231"/>
      <c r="CR1231"/>
      <c r="CS1231"/>
      <c r="CT1231"/>
      <c r="CU1231"/>
      <c r="CV1231"/>
      <c r="CW1231"/>
      <c r="CX1231"/>
    </row>
    <row r="1232" spans="2:102" x14ac:dyDescent="0.35">
      <c r="B1232" s="70" t="str">
        <f t="shared" ref="B1232:F1232" si="496">B225</f>
        <v/>
      </c>
      <c r="C1232" s="166" t="str">
        <f t="shared" si="496"/>
        <v/>
      </c>
      <c r="D1232" s="273" t="str">
        <f t="shared" si="496"/>
        <v/>
      </c>
      <c r="E1232" s="273">
        <f t="shared" si="496"/>
        <v>45016</v>
      </c>
      <c r="F1232" s="273">
        <f t="shared" si="496"/>
        <v>0</v>
      </c>
      <c r="G1232" s="98">
        <f t="shared" si="453"/>
        <v>0</v>
      </c>
      <c r="H1232" s="242">
        <f>IF(G1232=0,0,SUMIFS('Sch A. Input'!$H223:$CJ223,'Sch A. Input'!$H$14:$CJ$14,"Recurring",'Sch A. Input'!$H$13:$CJ$13,"&lt;="&amp;$O$1020,'Sch A. Input'!$H$13:$CJ$13,"&lt;="&amp;$L$11))</f>
        <v>0</v>
      </c>
      <c r="I1232" s="242">
        <f>IF(G1232=0,0,SUMIFS('Sch A. Input'!$H223:$CJ223,'Sch A. Input'!$H$14:$CJ$14,"One-time",'Sch A. Input'!$H$13:$CJ$13,"&lt;="&amp;$O$1020,'Sch A. Input'!$H$13:$CJ$13,"&lt;="&amp;$L$11))</f>
        <v>0</v>
      </c>
      <c r="J1232" s="283">
        <f t="shared" si="468"/>
        <v>0</v>
      </c>
      <c r="K1232" s="242">
        <f t="shared" si="469"/>
        <v>0</v>
      </c>
      <c r="L1232" s="242">
        <f t="shared" si="470"/>
        <v>0</v>
      </c>
      <c r="M1232" s="276">
        <f t="shared" si="463"/>
        <v>0</v>
      </c>
      <c r="N1232" s="281">
        <f t="shared" si="454"/>
        <v>0</v>
      </c>
      <c r="O1232" s="245">
        <f t="shared" si="455"/>
        <v>0</v>
      </c>
      <c r="P1232" s="248"/>
      <c r="Q1232" s="285">
        <f t="shared" si="471"/>
        <v>0</v>
      </c>
      <c r="R1232" s="242">
        <f>IF(Q1232=0,0,SUMIFS('Sch A. Input'!$H223:$CJ223,'Sch A. Input'!$H$14:$CJ$14,"Recurring",'Sch A. Input'!$H$13:$CJ$13,"&lt;="&amp;$L$11,'Sch A. Input'!$H$13:$CJ$13,"&lt;="&amp;$Y$1020,'Sch A. Input'!$H$13:$CJ$13,"&gt;"&amp;$O$1020))</f>
        <v>0</v>
      </c>
      <c r="S1232" s="242">
        <f>IF(Q1232=0,0,SUMIFS('Sch A. Input'!$H223:$CJ223,'Sch A. Input'!$H$14:$CJ$14,"One-time",'Sch A. Input'!$H$13:$CJ$13,"&lt;="&amp;$L$11,'Sch A. Input'!$H$13:$CJ$13,"&lt;="&amp;$Y$1020,'Sch A. Input'!$H$13:$CJ$13,"&gt;"&amp;$O$1020))</f>
        <v>0</v>
      </c>
      <c r="T1232" s="283">
        <f t="shared" si="472"/>
        <v>0</v>
      </c>
      <c r="U1232" s="242">
        <f t="shared" si="473"/>
        <v>0</v>
      </c>
      <c r="V1232" s="242">
        <f t="shared" si="474"/>
        <v>0</v>
      </c>
      <c r="W1232" s="276">
        <f t="shared" si="464"/>
        <v>0</v>
      </c>
      <c r="X1232" s="281">
        <f t="shared" si="456"/>
        <v>0</v>
      </c>
      <c r="Y1232" s="245">
        <f t="shared" si="457"/>
        <v>0</v>
      </c>
      <c r="Z1232" s="248"/>
      <c r="AA1232" s="285">
        <f t="shared" si="475"/>
        <v>0</v>
      </c>
      <c r="AB1232" s="242">
        <f>IF(AA1232=0,0,SUMIFS('Sch A. Input'!$H223:$CJ223,'Sch A. Input'!$H$14:$CJ$14,"Recurring",'Sch A. Input'!$H$13:$CJ$13,"&lt;="&amp;$L$11,'Sch A. Input'!$H$13:$CJ$13,"&lt;="&amp;$AI$1020,'Sch A. Input'!$H$13:$CJ$13,"&gt;"&amp;$Y$1020))</f>
        <v>0</v>
      </c>
      <c r="AC1232" s="242">
        <f>IF(AA1232=0,0,SUMIFS('Sch A. Input'!$H223:$CJ223,'Sch A. Input'!$H$14:$CJ$14,"One-time",'Sch A. Input'!$H$13:$CJ$13,"&lt;="&amp;$L$11,'Sch A. Input'!$H$13:$CJ$13,"&lt;="&amp;$AI$1020,'Sch A. Input'!$H$13:$CJ$13,"&gt;"&amp;$Y$1020))</f>
        <v>0</v>
      </c>
      <c r="AD1232" s="283">
        <f t="shared" si="476"/>
        <v>0</v>
      </c>
      <c r="AE1232" s="242">
        <f t="shared" si="477"/>
        <v>0</v>
      </c>
      <c r="AF1232" s="242">
        <f t="shared" si="478"/>
        <v>0</v>
      </c>
      <c r="AG1232" s="276">
        <f t="shared" si="465"/>
        <v>0</v>
      </c>
      <c r="AH1232" s="281">
        <f t="shared" si="458"/>
        <v>0</v>
      </c>
      <c r="AI1232" s="245">
        <f t="shared" si="459"/>
        <v>0</v>
      </c>
      <c r="AK1232" s="285">
        <f t="shared" si="479"/>
        <v>0</v>
      </c>
      <c r="AL1232" s="242">
        <f>IF(AK1232=0,0,SUMIFS('Sch A. Input'!$H223:$CJ223,'Sch A. Input'!$H$14:$CJ$14,"Recurring",'Sch A. Input'!$H$13:$CJ$13,"&lt;="&amp;$L$11,'Sch A. Input'!$H$13:$CJ$13,"&lt;="&amp;$AS$1020,'Sch A. Input'!$H$13:$CJ$13,"&gt;"&amp;$AI$1020))</f>
        <v>0</v>
      </c>
      <c r="AM1232" s="242">
        <f>IF(AK1232=0,0,SUMIFS('Sch A. Input'!$H223:$CJ223,'Sch A. Input'!$H$14:$CJ$14,"One-time",'Sch A. Input'!$H$13:$CJ$13,"&lt;="&amp;$L$11,'Sch A. Input'!$H$13:$CJ$13,"&lt;="&amp;$AS$1020,'Sch A. Input'!$H$13:$CJ$13,"&gt;"&amp;$AI$1020))</f>
        <v>0</v>
      </c>
      <c r="AN1232" s="283">
        <f t="shared" si="480"/>
        <v>0</v>
      </c>
      <c r="AO1232" s="242">
        <f t="shared" si="481"/>
        <v>0</v>
      </c>
      <c r="AP1232" s="242">
        <f t="shared" si="482"/>
        <v>0</v>
      </c>
      <c r="AQ1232" s="276">
        <f t="shared" si="466"/>
        <v>0</v>
      </c>
      <c r="AR1232" s="281">
        <f t="shared" si="460"/>
        <v>0</v>
      </c>
      <c r="AS1232" s="245">
        <f t="shared" si="461"/>
        <v>0</v>
      </c>
      <c r="AY1232" s="160"/>
      <c r="AZ1232" s="160"/>
      <c r="BK1232" s="2"/>
      <c r="BL1232" s="2"/>
      <c r="BM1232" s="2"/>
      <c r="BN1232" s="2"/>
      <c r="BO1232" s="2"/>
      <c r="BP1232" s="2"/>
      <c r="BQ1232" s="2"/>
      <c r="BR1232" s="2"/>
      <c r="BS1232" s="2"/>
      <c r="BT1232" s="2"/>
      <c r="BU1232" s="2"/>
      <c r="BV1232" s="2"/>
      <c r="BW1232" s="2"/>
      <c r="BX1232" s="2"/>
      <c r="BY1232" s="2"/>
      <c r="BZ1232" s="2"/>
      <c r="CA1232" s="2"/>
      <c r="CI1232"/>
      <c r="CJ1232"/>
      <c r="CK1232"/>
      <c r="CL1232"/>
      <c r="CM1232"/>
      <c r="CN1232"/>
      <c r="CO1232"/>
      <c r="CP1232"/>
      <c r="CQ1232"/>
      <c r="CR1232"/>
      <c r="CS1232"/>
      <c r="CT1232"/>
      <c r="CU1232"/>
      <c r="CV1232"/>
      <c r="CW1232"/>
      <c r="CX1232"/>
    </row>
    <row r="1233" spans="2:102" x14ac:dyDescent="0.35">
      <c r="B1233" s="70" t="str">
        <f t="shared" ref="B1233:F1233" si="497">B226</f>
        <v/>
      </c>
      <c r="C1233" s="166" t="str">
        <f t="shared" si="497"/>
        <v/>
      </c>
      <c r="D1233" s="273" t="str">
        <f t="shared" si="497"/>
        <v/>
      </c>
      <c r="E1233" s="273">
        <f t="shared" si="497"/>
        <v>45016</v>
      </c>
      <c r="F1233" s="273">
        <f t="shared" si="497"/>
        <v>0</v>
      </c>
      <c r="G1233" s="98">
        <f t="shared" si="453"/>
        <v>0</v>
      </c>
      <c r="H1233" s="242">
        <f>IF(G1233=0,0,SUMIFS('Sch A. Input'!$H224:$CJ224,'Sch A. Input'!$H$14:$CJ$14,"Recurring",'Sch A. Input'!$H$13:$CJ$13,"&lt;="&amp;$O$1020,'Sch A. Input'!$H$13:$CJ$13,"&lt;="&amp;$L$11))</f>
        <v>0</v>
      </c>
      <c r="I1233" s="242">
        <f>IF(G1233=0,0,SUMIFS('Sch A. Input'!$H224:$CJ224,'Sch A. Input'!$H$14:$CJ$14,"One-time",'Sch A. Input'!$H$13:$CJ$13,"&lt;="&amp;$O$1020,'Sch A. Input'!$H$13:$CJ$13,"&lt;="&amp;$L$11))</f>
        <v>0</v>
      </c>
      <c r="J1233" s="283">
        <f t="shared" si="468"/>
        <v>0</v>
      </c>
      <c r="K1233" s="242">
        <f t="shared" si="469"/>
        <v>0</v>
      </c>
      <c r="L1233" s="242">
        <f t="shared" si="470"/>
        <v>0</v>
      </c>
      <c r="M1233" s="276">
        <f t="shared" si="463"/>
        <v>0</v>
      </c>
      <c r="N1233" s="281">
        <f t="shared" si="454"/>
        <v>0</v>
      </c>
      <c r="O1233" s="245">
        <f t="shared" si="455"/>
        <v>0</v>
      </c>
      <c r="P1233" s="248"/>
      <c r="Q1233" s="285">
        <f t="shared" si="471"/>
        <v>0</v>
      </c>
      <c r="R1233" s="242">
        <f>IF(Q1233=0,0,SUMIFS('Sch A. Input'!$H224:$CJ224,'Sch A. Input'!$H$14:$CJ$14,"Recurring",'Sch A. Input'!$H$13:$CJ$13,"&lt;="&amp;$L$11,'Sch A. Input'!$H$13:$CJ$13,"&lt;="&amp;$Y$1020,'Sch A. Input'!$H$13:$CJ$13,"&gt;"&amp;$O$1020))</f>
        <v>0</v>
      </c>
      <c r="S1233" s="242">
        <f>IF(Q1233=0,0,SUMIFS('Sch A. Input'!$H224:$CJ224,'Sch A. Input'!$H$14:$CJ$14,"One-time",'Sch A. Input'!$H$13:$CJ$13,"&lt;="&amp;$L$11,'Sch A. Input'!$H$13:$CJ$13,"&lt;="&amp;$Y$1020,'Sch A. Input'!$H$13:$CJ$13,"&gt;"&amp;$O$1020))</f>
        <v>0</v>
      </c>
      <c r="T1233" s="283">
        <f t="shared" si="472"/>
        <v>0</v>
      </c>
      <c r="U1233" s="242">
        <f t="shared" si="473"/>
        <v>0</v>
      </c>
      <c r="V1233" s="242">
        <f t="shared" si="474"/>
        <v>0</v>
      </c>
      <c r="W1233" s="276">
        <f t="shared" si="464"/>
        <v>0</v>
      </c>
      <c r="X1233" s="281">
        <f t="shared" si="456"/>
        <v>0</v>
      </c>
      <c r="Y1233" s="245">
        <f t="shared" si="457"/>
        <v>0</v>
      </c>
      <c r="Z1233" s="248"/>
      <c r="AA1233" s="285">
        <f t="shared" si="475"/>
        <v>0</v>
      </c>
      <c r="AB1233" s="242">
        <f>IF(AA1233=0,0,SUMIFS('Sch A. Input'!$H224:$CJ224,'Sch A. Input'!$H$14:$CJ$14,"Recurring",'Sch A. Input'!$H$13:$CJ$13,"&lt;="&amp;$L$11,'Sch A. Input'!$H$13:$CJ$13,"&lt;="&amp;$AI$1020,'Sch A. Input'!$H$13:$CJ$13,"&gt;"&amp;$Y$1020))</f>
        <v>0</v>
      </c>
      <c r="AC1233" s="242">
        <f>IF(AA1233=0,0,SUMIFS('Sch A. Input'!$H224:$CJ224,'Sch A. Input'!$H$14:$CJ$14,"One-time",'Sch A. Input'!$H$13:$CJ$13,"&lt;="&amp;$L$11,'Sch A. Input'!$H$13:$CJ$13,"&lt;="&amp;$AI$1020,'Sch A. Input'!$H$13:$CJ$13,"&gt;"&amp;$Y$1020))</f>
        <v>0</v>
      </c>
      <c r="AD1233" s="283">
        <f t="shared" si="476"/>
        <v>0</v>
      </c>
      <c r="AE1233" s="242">
        <f t="shared" si="477"/>
        <v>0</v>
      </c>
      <c r="AF1233" s="242">
        <f t="shared" si="478"/>
        <v>0</v>
      </c>
      <c r="AG1233" s="276">
        <f t="shared" si="465"/>
        <v>0</v>
      </c>
      <c r="AH1233" s="281">
        <f t="shared" si="458"/>
        <v>0</v>
      </c>
      <c r="AI1233" s="245">
        <f t="shared" si="459"/>
        <v>0</v>
      </c>
      <c r="AK1233" s="285">
        <f t="shared" si="479"/>
        <v>0</v>
      </c>
      <c r="AL1233" s="242">
        <f>IF(AK1233=0,0,SUMIFS('Sch A. Input'!$H224:$CJ224,'Sch A. Input'!$H$14:$CJ$14,"Recurring",'Sch A. Input'!$H$13:$CJ$13,"&lt;="&amp;$L$11,'Sch A. Input'!$H$13:$CJ$13,"&lt;="&amp;$AS$1020,'Sch A. Input'!$H$13:$CJ$13,"&gt;"&amp;$AI$1020))</f>
        <v>0</v>
      </c>
      <c r="AM1233" s="242">
        <f>IF(AK1233=0,0,SUMIFS('Sch A. Input'!$H224:$CJ224,'Sch A. Input'!$H$14:$CJ$14,"One-time",'Sch A. Input'!$H$13:$CJ$13,"&lt;="&amp;$L$11,'Sch A. Input'!$H$13:$CJ$13,"&lt;="&amp;$AS$1020,'Sch A. Input'!$H$13:$CJ$13,"&gt;"&amp;$AI$1020))</f>
        <v>0</v>
      </c>
      <c r="AN1233" s="283">
        <f t="shared" si="480"/>
        <v>0</v>
      </c>
      <c r="AO1233" s="242">
        <f t="shared" si="481"/>
        <v>0</v>
      </c>
      <c r="AP1233" s="242">
        <f t="shared" si="482"/>
        <v>0</v>
      </c>
      <c r="AQ1233" s="276">
        <f t="shared" si="466"/>
        <v>0</v>
      </c>
      <c r="AR1233" s="281">
        <f t="shared" si="460"/>
        <v>0</v>
      </c>
      <c r="AS1233" s="245">
        <f t="shared" si="461"/>
        <v>0</v>
      </c>
      <c r="AY1233" s="160"/>
      <c r="AZ1233" s="160"/>
      <c r="BK1233" s="2"/>
      <c r="BL1233" s="2"/>
      <c r="BM1233" s="2"/>
      <c r="BN1233" s="2"/>
      <c r="BO1233" s="2"/>
      <c r="BP1233" s="2"/>
      <c r="BQ1233" s="2"/>
      <c r="BR1233" s="2"/>
      <c r="BS1233" s="2"/>
      <c r="BT1233" s="2"/>
      <c r="BU1233" s="2"/>
      <c r="BV1233" s="2"/>
      <c r="BW1233" s="2"/>
      <c r="BX1233" s="2"/>
      <c r="BY1233" s="2"/>
      <c r="BZ1233" s="2"/>
      <c r="CA1233" s="2"/>
      <c r="CI1233"/>
      <c r="CJ1233"/>
      <c r="CK1233"/>
      <c r="CL1233"/>
      <c r="CM1233"/>
      <c r="CN1233"/>
      <c r="CO1233"/>
      <c r="CP1233"/>
      <c r="CQ1233"/>
      <c r="CR1233"/>
      <c r="CS1233"/>
      <c r="CT1233"/>
      <c r="CU1233"/>
      <c r="CV1233"/>
      <c r="CW1233"/>
      <c r="CX1233"/>
    </row>
    <row r="1234" spans="2:102" x14ac:dyDescent="0.35">
      <c r="B1234" s="70" t="str">
        <f t="shared" ref="B1234:F1234" si="498">B227</f>
        <v/>
      </c>
      <c r="C1234" s="166" t="str">
        <f t="shared" si="498"/>
        <v/>
      </c>
      <c r="D1234" s="273" t="str">
        <f t="shared" si="498"/>
        <v/>
      </c>
      <c r="E1234" s="273">
        <f t="shared" si="498"/>
        <v>45016</v>
      </c>
      <c r="F1234" s="273">
        <f t="shared" si="498"/>
        <v>0</v>
      </c>
      <c r="G1234" s="98">
        <f t="shared" si="453"/>
        <v>0</v>
      </c>
      <c r="H1234" s="242">
        <f>IF(G1234=0,0,SUMIFS('Sch A. Input'!$H225:$CJ225,'Sch A. Input'!$H$14:$CJ$14,"Recurring",'Sch A. Input'!$H$13:$CJ$13,"&lt;="&amp;$O$1020,'Sch A. Input'!$H$13:$CJ$13,"&lt;="&amp;$L$11))</f>
        <v>0</v>
      </c>
      <c r="I1234" s="242">
        <f>IF(G1234=0,0,SUMIFS('Sch A. Input'!$H225:$CJ225,'Sch A. Input'!$H$14:$CJ$14,"One-time",'Sch A. Input'!$H$13:$CJ$13,"&lt;="&amp;$O$1020,'Sch A. Input'!$H$13:$CJ$13,"&lt;="&amp;$L$11))</f>
        <v>0</v>
      </c>
      <c r="J1234" s="283">
        <f t="shared" si="468"/>
        <v>0</v>
      </c>
      <c r="K1234" s="242">
        <f t="shared" si="469"/>
        <v>0</v>
      </c>
      <c r="L1234" s="242">
        <f t="shared" si="470"/>
        <v>0</v>
      </c>
      <c r="M1234" s="276">
        <f t="shared" si="463"/>
        <v>0</v>
      </c>
      <c r="N1234" s="281">
        <f t="shared" si="454"/>
        <v>0</v>
      </c>
      <c r="O1234" s="245">
        <f t="shared" si="455"/>
        <v>0</v>
      </c>
      <c r="P1234" s="248"/>
      <c r="Q1234" s="285">
        <f t="shared" si="471"/>
        <v>0</v>
      </c>
      <c r="R1234" s="242">
        <f>IF(Q1234=0,0,SUMIFS('Sch A. Input'!$H225:$CJ225,'Sch A. Input'!$H$14:$CJ$14,"Recurring",'Sch A. Input'!$H$13:$CJ$13,"&lt;="&amp;$L$11,'Sch A. Input'!$H$13:$CJ$13,"&lt;="&amp;$Y$1020,'Sch A. Input'!$H$13:$CJ$13,"&gt;"&amp;$O$1020))</f>
        <v>0</v>
      </c>
      <c r="S1234" s="242">
        <f>IF(Q1234=0,0,SUMIFS('Sch A. Input'!$H225:$CJ225,'Sch A. Input'!$H$14:$CJ$14,"One-time",'Sch A. Input'!$H$13:$CJ$13,"&lt;="&amp;$L$11,'Sch A. Input'!$H$13:$CJ$13,"&lt;="&amp;$Y$1020,'Sch A. Input'!$H$13:$CJ$13,"&gt;"&amp;$O$1020))</f>
        <v>0</v>
      </c>
      <c r="T1234" s="283">
        <f t="shared" si="472"/>
        <v>0</v>
      </c>
      <c r="U1234" s="242">
        <f t="shared" si="473"/>
        <v>0</v>
      </c>
      <c r="V1234" s="242">
        <f t="shared" si="474"/>
        <v>0</v>
      </c>
      <c r="W1234" s="276">
        <f t="shared" si="464"/>
        <v>0</v>
      </c>
      <c r="X1234" s="281">
        <f t="shared" si="456"/>
        <v>0</v>
      </c>
      <c r="Y1234" s="245">
        <f t="shared" si="457"/>
        <v>0</v>
      </c>
      <c r="Z1234" s="248"/>
      <c r="AA1234" s="285">
        <f t="shared" si="475"/>
        <v>0</v>
      </c>
      <c r="AB1234" s="242">
        <f>IF(AA1234=0,0,SUMIFS('Sch A. Input'!$H225:$CJ225,'Sch A. Input'!$H$14:$CJ$14,"Recurring",'Sch A. Input'!$H$13:$CJ$13,"&lt;="&amp;$L$11,'Sch A. Input'!$H$13:$CJ$13,"&lt;="&amp;$AI$1020,'Sch A. Input'!$H$13:$CJ$13,"&gt;"&amp;$Y$1020))</f>
        <v>0</v>
      </c>
      <c r="AC1234" s="242">
        <f>IF(AA1234=0,0,SUMIFS('Sch A. Input'!$H225:$CJ225,'Sch A. Input'!$H$14:$CJ$14,"One-time",'Sch A. Input'!$H$13:$CJ$13,"&lt;="&amp;$L$11,'Sch A. Input'!$H$13:$CJ$13,"&lt;="&amp;$AI$1020,'Sch A. Input'!$H$13:$CJ$13,"&gt;"&amp;$Y$1020))</f>
        <v>0</v>
      </c>
      <c r="AD1234" s="283">
        <f t="shared" si="476"/>
        <v>0</v>
      </c>
      <c r="AE1234" s="242">
        <f t="shared" si="477"/>
        <v>0</v>
      </c>
      <c r="AF1234" s="242">
        <f t="shared" si="478"/>
        <v>0</v>
      </c>
      <c r="AG1234" s="276">
        <f t="shared" si="465"/>
        <v>0</v>
      </c>
      <c r="AH1234" s="281">
        <f t="shared" si="458"/>
        <v>0</v>
      </c>
      <c r="AI1234" s="245">
        <f t="shared" si="459"/>
        <v>0</v>
      </c>
      <c r="AK1234" s="285">
        <f t="shared" si="479"/>
        <v>0</v>
      </c>
      <c r="AL1234" s="242">
        <f>IF(AK1234=0,0,SUMIFS('Sch A. Input'!$H225:$CJ225,'Sch A. Input'!$H$14:$CJ$14,"Recurring",'Sch A. Input'!$H$13:$CJ$13,"&lt;="&amp;$L$11,'Sch A. Input'!$H$13:$CJ$13,"&lt;="&amp;$AS$1020,'Sch A. Input'!$H$13:$CJ$13,"&gt;"&amp;$AI$1020))</f>
        <v>0</v>
      </c>
      <c r="AM1234" s="242">
        <f>IF(AK1234=0,0,SUMIFS('Sch A. Input'!$H225:$CJ225,'Sch A. Input'!$H$14:$CJ$14,"One-time",'Sch A. Input'!$H$13:$CJ$13,"&lt;="&amp;$L$11,'Sch A. Input'!$H$13:$CJ$13,"&lt;="&amp;$AS$1020,'Sch A. Input'!$H$13:$CJ$13,"&gt;"&amp;$AI$1020))</f>
        <v>0</v>
      </c>
      <c r="AN1234" s="283">
        <f t="shared" si="480"/>
        <v>0</v>
      </c>
      <c r="AO1234" s="242">
        <f t="shared" si="481"/>
        <v>0</v>
      </c>
      <c r="AP1234" s="242">
        <f t="shared" si="482"/>
        <v>0</v>
      </c>
      <c r="AQ1234" s="276">
        <f t="shared" si="466"/>
        <v>0</v>
      </c>
      <c r="AR1234" s="281">
        <f t="shared" si="460"/>
        <v>0</v>
      </c>
      <c r="AS1234" s="245">
        <f t="shared" si="461"/>
        <v>0</v>
      </c>
      <c r="AY1234" s="160"/>
      <c r="AZ1234" s="160"/>
      <c r="BK1234" s="2"/>
      <c r="BL1234" s="2"/>
      <c r="BM1234" s="2"/>
      <c r="BN1234" s="2"/>
      <c r="BO1234" s="2"/>
      <c r="BP1234" s="2"/>
      <c r="BQ1234" s="2"/>
      <c r="BR1234" s="2"/>
      <c r="BS1234" s="2"/>
      <c r="BT1234" s="2"/>
      <c r="BU1234" s="2"/>
      <c r="BV1234" s="2"/>
      <c r="BW1234" s="2"/>
      <c r="BX1234" s="2"/>
      <c r="BY1234" s="2"/>
      <c r="BZ1234" s="2"/>
      <c r="CA1234" s="2"/>
      <c r="CI1234"/>
      <c r="CJ1234"/>
      <c r="CK1234"/>
      <c r="CL1234"/>
      <c r="CM1234"/>
      <c r="CN1234"/>
      <c r="CO1234"/>
      <c r="CP1234"/>
      <c r="CQ1234"/>
      <c r="CR1234"/>
      <c r="CS1234"/>
      <c r="CT1234"/>
      <c r="CU1234"/>
      <c r="CV1234"/>
      <c r="CW1234"/>
      <c r="CX1234"/>
    </row>
    <row r="1235" spans="2:102" x14ac:dyDescent="0.35">
      <c r="B1235" s="70" t="str">
        <f t="shared" ref="B1235:F1235" si="499">B228</f>
        <v/>
      </c>
      <c r="C1235" s="166" t="str">
        <f t="shared" si="499"/>
        <v/>
      </c>
      <c r="D1235" s="273" t="str">
        <f t="shared" si="499"/>
        <v/>
      </c>
      <c r="E1235" s="273">
        <f t="shared" si="499"/>
        <v>45016</v>
      </c>
      <c r="F1235" s="273">
        <f t="shared" si="499"/>
        <v>0</v>
      </c>
      <c r="G1235" s="98">
        <f t="shared" si="453"/>
        <v>0</v>
      </c>
      <c r="H1235" s="242">
        <f>IF(G1235=0,0,SUMIFS('Sch A. Input'!$H226:$CJ226,'Sch A. Input'!$H$14:$CJ$14,"Recurring",'Sch A. Input'!$H$13:$CJ$13,"&lt;="&amp;$O$1020,'Sch A. Input'!$H$13:$CJ$13,"&lt;="&amp;$L$11))</f>
        <v>0</v>
      </c>
      <c r="I1235" s="242">
        <f>IF(G1235=0,0,SUMIFS('Sch A. Input'!$H226:$CJ226,'Sch A. Input'!$H$14:$CJ$14,"One-time",'Sch A. Input'!$H$13:$CJ$13,"&lt;="&amp;$O$1020,'Sch A. Input'!$H$13:$CJ$13,"&lt;="&amp;$L$11))</f>
        <v>0</v>
      </c>
      <c r="J1235" s="283">
        <f t="shared" si="468"/>
        <v>0</v>
      </c>
      <c r="K1235" s="242">
        <f t="shared" si="469"/>
        <v>0</v>
      </c>
      <c r="L1235" s="242">
        <f t="shared" si="470"/>
        <v>0</v>
      </c>
      <c r="M1235" s="276">
        <f t="shared" si="463"/>
        <v>0</v>
      </c>
      <c r="N1235" s="281">
        <f t="shared" si="454"/>
        <v>0</v>
      </c>
      <c r="O1235" s="245">
        <f t="shared" si="455"/>
        <v>0</v>
      </c>
      <c r="P1235" s="248"/>
      <c r="Q1235" s="285">
        <f t="shared" si="471"/>
        <v>0</v>
      </c>
      <c r="R1235" s="242">
        <f>IF(Q1235=0,0,SUMIFS('Sch A. Input'!$H226:$CJ226,'Sch A. Input'!$H$14:$CJ$14,"Recurring",'Sch A. Input'!$H$13:$CJ$13,"&lt;="&amp;$L$11,'Sch A. Input'!$H$13:$CJ$13,"&lt;="&amp;$Y$1020,'Sch A. Input'!$H$13:$CJ$13,"&gt;"&amp;$O$1020))</f>
        <v>0</v>
      </c>
      <c r="S1235" s="242">
        <f>IF(Q1235=0,0,SUMIFS('Sch A. Input'!$H226:$CJ226,'Sch A. Input'!$H$14:$CJ$14,"One-time",'Sch A. Input'!$H$13:$CJ$13,"&lt;="&amp;$L$11,'Sch A. Input'!$H$13:$CJ$13,"&lt;="&amp;$Y$1020,'Sch A. Input'!$H$13:$CJ$13,"&gt;"&amp;$O$1020))</f>
        <v>0</v>
      </c>
      <c r="T1235" s="283">
        <f t="shared" si="472"/>
        <v>0</v>
      </c>
      <c r="U1235" s="242">
        <f t="shared" si="473"/>
        <v>0</v>
      </c>
      <c r="V1235" s="242">
        <f t="shared" si="474"/>
        <v>0</v>
      </c>
      <c r="W1235" s="276">
        <f t="shared" si="464"/>
        <v>0</v>
      </c>
      <c r="X1235" s="281">
        <f t="shared" si="456"/>
        <v>0</v>
      </c>
      <c r="Y1235" s="245">
        <f t="shared" si="457"/>
        <v>0</v>
      </c>
      <c r="Z1235" s="248"/>
      <c r="AA1235" s="285">
        <f t="shared" si="475"/>
        <v>0</v>
      </c>
      <c r="AB1235" s="242">
        <f>IF(AA1235=0,0,SUMIFS('Sch A. Input'!$H226:$CJ226,'Sch A. Input'!$H$14:$CJ$14,"Recurring",'Sch A. Input'!$H$13:$CJ$13,"&lt;="&amp;$L$11,'Sch A. Input'!$H$13:$CJ$13,"&lt;="&amp;$AI$1020,'Sch A. Input'!$H$13:$CJ$13,"&gt;"&amp;$Y$1020))</f>
        <v>0</v>
      </c>
      <c r="AC1235" s="242">
        <f>IF(AA1235=0,0,SUMIFS('Sch A. Input'!$H226:$CJ226,'Sch A. Input'!$H$14:$CJ$14,"One-time",'Sch A. Input'!$H$13:$CJ$13,"&lt;="&amp;$L$11,'Sch A. Input'!$H$13:$CJ$13,"&lt;="&amp;$AI$1020,'Sch A. Input'!$H$13:$CJ$13,"&gt;"&amp;$Y$1020))</f>
        <v>0</v>
      </c>
      <c r="AD1235" s="283">
        <f t="shared" si="476"/>
        <v>0</v>
      </c>
      <c r="AE1235" s="242">
        <f t="shared" si="477"/>
        <v>0</v>
      </c>
      <c r="AF1235" s="242">
        <f t="shared" si="478"/>
        <v>0</v>
      </c>
      <c r="AG1235" s="276">
        <f t="shared" si="465"/>
        <v>0</v>
      </c>
      <c r="AH1235" s="281">
        <f t="shared" si="458"/>
        <v>0</v>
      </c>
      <c r="AI1235" s="245">
        <f t="shared" si="459"/>
        <v>0</v>
      </c>
      <c r="AK1235" s="285">
        <f t="shared" si="479"/>
        <v>0</v>
      </c>
      <c r="AL1235" s="242">
        <f>IF(AK1235=0,0,SUMIFS('Sch A. Input'!$H226:$CJ226,'Sch A. Input'!$H$14:$CJ$14,"Recurring",'Sch A. Input'!$H$13:$CJ$13,"&lt;="&amp;$L$11,'Sch A. Input'!$H$13:$CJ$13,"&lt;="&amp;$AS$1020,'Sch A. Input'!$H$13:$CJ$13,"&gt;"&amp;$AI$1020))</f>
        <v>0</v>
      </c>
      <c r="AM1235" s="242">
        <f>IF(AK1235=0,0,SUMIFS('Sch A. Input'!$H226:$CJ226,'Sch A. Input'!$H$14:$CJ$14,"One-time",'Sch A. Input'!$H$13:$CJ$13,"&lt;="&amp;$L$11,'Sch A. Input'!$H$13:$CJ$13,"&lt;="&amp;$AS$1020,'Sch A. Input'!$H$13:$CJ$13,"&gt;"&amp;$AI$1020))</f>
        <v>0</v>
      </c>
      <c r="AN1235" s="283">
        <f t="shared" si="480"/>
        <v>0</v>
      </c>
      <c r="AO1235" s="242">
        <f t="shared" si="481"/>
        <v>0</v>
      </c>
      <c r="AP1235" s="242">
        <f t="shared" si="482"/>
        <v>0</v>
      </c>
      <c r="AQ1235" s="276">
        <f t="shared" si="466"/>
        <v>0</v>
      </c>
      <c r="AR1235" s="281">
        <f t="shared" si="460"/>
        <v>0</v>
      </c>
      <c r="AS1235" s="245">
        <f t="shared" si="461"/>
        <v>0</v>
      </c>
      <c r="AY1235" s="160"/>
      <c r="AZ1235" s="160"/>
      <c r="BK1235" s="2"/>
      <c r="BL1235" s="2"/>
      <c r="BM1235" s="2"/>
      <c r="BN1235" s="2"/>
      <c r="BO1235" s="2"/>
      <c r="BP1235" s="2"/>
      <c r="BQ1235" s="2"/>
      <c r="BR1235" s="2"/>
      <c r="BS1235" s="2"/>
      <c r="BT1235" s="2"/>
      <c r="BU1235" s="2"/>
      <c r="BV1235" s="2"/>
      <c r="BW1235" s="2"/>
      <c r="BX1235" s="2"/>
      <c r="BY1235" s="2"/>
      <c r="BZ1235" s="2"/>
      <c r="CA1235" s="2"/>
      <c r="CI1235"/>
      <c r="CJ1235"/>
      <c r="CK1235"/>
      <c r="CL1235"/>
      <c r="CM1235"/>
      <c r="CN1235"/>
      <c r="CO1235"/>
      <c r="CP1235"/>
      <c r="CQ1235"/>
      <c r="CR1235"/>
      <c r="CS1235"/>
      <c r="CT1235"/>
      <c r="CU1235"/>
      <c r="CV1235"/>
      <c r="CW1235"/>
      <c r="CX1235"/>
    </row>
    <row r="1236" spans="2:102" x14ac:dyDescent="0.35">
      <c r="B1236" s="70" t="str">
        <f t="shared" ref="B1236:F1236" si="500">B229</f>
        <v/>
      </c>
      <c r="C1236" s="166" t="str">
        <f t="shared" si="500"/>
        <v/>
      </c>
      <c r="D1236" s="273" t="str">
        <f t="shared" si="500"/>
        <v/>
      </c>
      <c r="E1236" s="273">
        <f t="shared" si="500"/>
        <v>45016</v>
      </c>
      <c r="F1236" s="273">
        <f t="shared" si="500"/>
        <v>0</v>
      </c>
      <c r="G1236" s="98">
        <f t="shared" si="453"/>
        <v>0</v>
      </c>
      <c r="H1236" s="242">
        <f>IF(G1236=0,0,SUMIFS('Sch A. Input'!$H227:$CJ227,'Sch A. Input'!$H$14:$CJ$14,"Recurring",'Sch A. Input'!$H$13:$CJ$13,"&lt;="&amp;$O$1020,'Sch A. Input'!$H$13:$CJ$13,"&lt;="&amp;$L$11))</f>
        <v>0</v>
      </c>
      <c r="I1236" s="242">
        <f>IF(G1236=0,0,SUMIFS('Sch A. Input'!$H227:$CJ227,'Sch A. Input'!$H$14:$CJ$14,"One-time",'Sch A. Input'!$H$13:$CJ$13,"&lt;="&amp;$O$1020,'Sch A. Input'!$H$13:$CJ$13,"&lt;="&amp;$L$11))</f>
        <v>0</v>
      </c>
      <c r="J1236" s="283">
        <f t="shared" si="468"/>
        <v>0</v>
      </c>
      <c r="K1236" s="242">
        <f t="shared" si="469"/>
        <v>0</v>
      </c>
      <c r="L1236" s="242">
        <f t="shared" si="470"/>
        <v>0</v>
      </c>
      <c r="M1236" s="276">
        <f t="shared" si="463"/>
        <v>0</v>
      </c>
      <c r="N1236" s="281">
        <f t="shared" si="454"/>
        <v>0</v>
      </c>
      <c r="O1236" s="245">
        <f t="shared" si="455"/>
        <v>0</v>
      </c>
      <c r="P1236" s="248"/>
      <c r="Q1236" s="285">
        <f t="shared" si="471"/>
        <v>0</v>
      </c>
      <c r="R1236" s="242">
        <f>IF(Q1236=0,0,SUMIFS('Sch A. Input'!$H227:$CJ227,'Sch A. Input'!$H$14:$CJ$14,"Recurring",'Sch A. Input'!$H$13:$CJ$13,"&lt;="&amp;$L$11,'Sch A. Input'!$H$13:$CJ$13,"&lt;="&amp;$Y$1020,'Sch A. Input'!$H$13:$CJ$13,"&gt;"&amp;$O$1020))</f>
        <v>0</v>
      </c>
      <c r="S1236" s="242">
        <f>IF(Q1236=0,0,SUMIFS('Sch A. Input'!$H227:$CJ227,'Sch A. Input'!$H$14:$CJ$14,"One-time",'Sch A. Input'!$H$13:$CJ$13,"&lt;="&amp;$L$11,'Sch A. Input'!$H$13:$CJ$13,"&lt;="&amp;$Y$1020,'Sch A. Input'!$H$13:$CJ$13,"&gt;"&amp;$O$1020))</f>
        <v>0</v>
      </c>
      <c r="T1236" s="283">
        <f t="shared" si="472"/>
        <v>0</v>
      </c>
      <c r="U1236" s="242">
        <f t="shared" si="473"/>
        <v>0</v>
      </c>
      <c r="V1236" s="242">
        <f t="shared" si="474"/>
        <v>0</v>
      </c>
      <c r="W1236" s="276">
        <f t="shared" si="464"/>
        <v>0</v>
      </c>
      <c r="X1236" s="281">
        <f t="shared" si="456"/>
        <v>0</v>
      </c>
      <c r="Y1236" s="245">
        <f t="shared" si="457"/>
        <v>0</v>
      </c>
      <c r="Z1236" s="248"/>
      <c r="AA1236" s="285">
        <f t="shared" si="475"/>
        <v>0</v>
      </c>
      <c r="AB1236" s="242">
        <f>IF(AA1236=0,0,SUMIFS('Sch A. Input'!$H227:$CJ227,'Sch A. Input'!$H$14:$CJ$14,"Recurring",'Sch A. Input'!$H$13:$CJ$13,"&lt;="&amp;$L$11,'Sch A. Input'!$H$13:$CJ$13,"&lt;="&amp;$AI$1020,'Sch A. Input'!$H$13:$CJ$13,"&gt;"&amp;$Y$1020))</f>
        <v>0</v>
      </c>
      <c r="AC1236" s="242">
        <f>IF(AA1236=0,0,SUMIFS('Sch A. Input'!$H227:$CJ227,'Sch A. Input'!$H$14:$CJ$14,"One-time",'Sch A. Input'!$H$13:$CJ$13,"&lt;="&amp;$L$11,'Sch A. Input'!$H$13:$CJ$13,"&lt;="&amp;$AI$1020,'Sch A. Input'!$H$13:$CJ$13,"&gt;"&amp;$Y$1020))</f>
        <v>0</v>
      </c>
      <c r="AD1236" s="283">
        <f t="shared" si="476"/>
        <v>0</v>
      </c>
      <c r="AE1236" s="242">
        <f t="shared" si="477"/>
        <v>0</v>
      </c>
      <c r="AF1236" s="242">
        <f t="shared" si="478"/>
        <v>0</v>
      </c>
      <c r="AG1236" s="276">
        <f t="shared" si="465"/>
        <v>0</v>
      </c>
      <c r="AH1236" s="281">
        <f t="shared" si="458"/>
        <v>0</v>
      </c>
      <c r="AI1236" s="245">
        <f t="shared" si="459"/>
        <v>0</v>
      </c>
      <c r="AK1236" s="285">
        <f t="shared" si="479"/>
        <v>0</v>
      </c>
      <c r="AL1236" s="242">
        <f>IF(AK1236=0,0,SUMIFS('Sch A. Input'!$H227:$CJ227,'Sch A. Input'!$H$14:$CJ$14,"Recurring",'Sch A. Input'!$H$13:$CJ$13,"&lt;="&amp;$L$11,'Sch A. Input'!$H$13:$CJ$13,"&lt;="&amp;$AS$1020,'Sch A. Input'!$H$13:$CJ$13,"&gt;"&amp;$AI$1020))</f>
        <v>0</v>
      </c>
      <c r="AM1236" s="242">
        <f>IF(AK1236=0,0,SUMIFS('Sch A. Input'!$H227:$CJ227,'Sch A. Input'!$H$14:$CJ$14,"One-time",'Sch A. Input'!$H$13:$CJ$13,"&lt;="&amp;$L$11,'Sch A. Input'!$H$13:$CJ$13,"&lt;="&amp;$AS$1020,'Sch A. Input'!$H$13:$CJ$13,"&gt;"&amp;$AI$1020))</f>
        <v>0</v>
      </c>
      <c r="AN1236" s="283">
        <f t="shared" si="480"/>
        <v>0</v>
      </c>
      <c r="AO1236" s="242">
        <f t="shared" si="481"/>
        <v>0</v>
      </c>
      <c r="AP1236" s="242">
        <f t="shared" si="482"/>
        <v>0</v>
      </c>
      <c r="AQ1236" s="276">
        <f t="shared" si="466"/>
        <v>0</v>
      </c>
      <c r="AR1236" s="281">
        <f t="shared" si="460"/>
        <v>0</v>
      </c>
      <c r="AS1236" s="245">
        <f t="shared" si="461"/>
        <v>0</v>
      </c>
      <c r="AY1236" s="160"/>
      <c r="AZ1236" s="160"/>
      <c r="BK1236" s="2"/>
      <c r="BL1236" s="2"/>
      <c r="BM1236" s="2"/>
      <c r="BN1236" s="2"/>
      <c r="BO1236" s="2"/>
      <c r="BP1236" s="2"/>
      <c r="BQ1236" s="2"/>
      <c r="BR1236" s="2"/>
      <c r="BS1236" s="2"/>
      <c r="BT1236" s="2"/>
      <c r="BU1236" s="2"/>
      <c r="BV1236" s="2"/>
      <c r="BW1236" s="2"/>
      <c r="BX1236" s="2"/>
      <c r="BY1236" s="2"/>
      <c r="BZ1236" s="2"/>
      <c r="CA1236" s="2"/>
      <c r="CI1236"/>
      <c r="CJ1236"/>
      <c r="CK1236"/>
      <c r="CL1236"/>
      <c r="CM1236"/>
      <c r="CN1236"/>
      <c r="CO1236"/>
      <c r="CP1236"/>
      <c r="CQ1236"/>
      <c r="CR1236"/>
      <c r="CS1236"/>
      <c r="CT1236"/>
      <c r="CU1236"/>
      <c r="CV1236"/>
      <c r="CW1236"/>
      <c r="CX1236"/>
    </row>
    <row r="1237" spans="2:102" x14ac:dyDescent="0.35">
      <c r="B1237" s="70" t="str">
        <f t="shared" ref="B1237:F1237" si="501">B230</f>
        <v/>
      </c>
      <c r="C1237" s="166" t="str">
        <f t="shared" si="501"/>
        <v/>
      </c>
      <c r="D1237" s="273" t="str">
        <f t="shared" si="501"/>
        <v/>
      </c>
      <c r="E1237" s="273">
        <f t="shared" si="501"/>
        <v>45016</v>
      </c>
      <c r="F1237" s="273">
        <f t="shared" si="501"/>
        <v>0</v>
      </c>
      <c r="G1237" s="98">
        <f t="shared" si="453"/>
        <v>0</v>
      </c>
      <c r="H1237" s="242">
        <f>IF(G1237=0,0,SUMIFS('Sch A. Input'!$H228:$CJ228,'Sch A. Input'!$H$14:$CJ$14,"Recurring",'Sch A. Input'!$H$13:$CJ$13,"&lt;="&amp;$O$1020,'Sch A. Input'!$H$13:$CJ$13,"&lt;="&amp;$L$11))</f>
        <v>0</v>
      </c>
      <c r="I1237" s="242">
        <f>IF(G1237=0,0,SUMIFS('Sch A. Input'!$H228:$CJ228,'Sch A. Input'!$H$14:$CJ$14,"One-time",'Sch A. Input'!$H$13:$CJ$13,"&lt;="&amp;$O$1020,'Sch A. Input'!$H$13:$CJ$13,"&lt;="&amp;$L$11))</f>
        <v>0</v>
      </c>
      <c r="J1237" s="283">
        <f t="shared" si="468"/>
        <v>0</v>
      </c>
      <c r="K1237" s="242">
        <f t="shared" si="469"/>
        <v>0</v>
      </c>
      <c r="L1237" s="242">
        <f t="shared" si="470"/>
        <v>0</v>
      </c>
      <c r="M1237" s="276">
        <f t="shared" si="463"/>
        <v>0</v>
      </c>
      <c r="N1237" s="281">
        <f t="shared" si="454"/>
        <v>0</v>
      </c>
      <c r="O1237" s="245">
        <f t="shared" si="455"/>
        <v>0</v>
      </c>
      <c r="P1237" s="248"/>
      <c r="Q1237" s="285">
        <f t="shared" si="471"/>
        <v>0</v>
      </c>
      <c r="R1237" s="242">
        <f>IF(Q1237=0,0,SUMIFS('Sch A. Input'!$H228:$CJ228,'Sch A. Input'!$H$14:$CJ$14,"Recurring",'Sch A. Input'!$H$13:$CJ$13,"&lt;="&amp;$L$11,'Sch A. Input'!$H$13:$CJ$13,"&lt;="&amp;$Y$1020,'Sch A. Input'!$H$13:$CJ$13,"&gt;"&amp;$O$1020))</f>
        <v>0</v>
      </c>
      <c r="S1237" s="242">
        <f>IF(Q1237=0,0,SUMIFS('Sch A. Input'!$H228:$CJ228,'Sch A. Input'!$H$14:$CJ$14,"One-time",'Sch A. Input'!$H$13:$CJ$13,"&lt;="&amp;$L$11,'Sch A. Input'!$H$13:$CJ$13,"&lt;="&amp;$Y$1020,'Sch A. Input'!$H$13:$CJ$13,"&gt;"&amp;$O$1020))</f>
        <v>0</v>
      </c>
      <c r="T1237" s="283">
        <f t="shared" si="472"/>
        <v>0</v>
      </c>
      <c r="U1237" s="242">
        <f t="shared" si="473"/>
        <v>0</v>
      </c>
      <c r="V1237" s="242">
        <f t="shared" si="474"/>
        <v>0</v>
      </c>
      <c r="W1237" s="276">
        <f t="shared" si="464"/>
        <v>0</v>
      </c>
      <c r="X1237" s="281">
        <f t="shared" si="456"/>
        <v>0</v>
      </c>
      <c r="Y1237" s="245">
        <f t="shared" si="457"/>
        <v>0</v>
      </c>
      <c r="Z1237" s="248"/>
      <c r="AA1237" s="285">
        <f t="shared" si="475"/>
        <v>0</v>
      </c>
      <c r="AB1237" s="242">
        <f>IF(AA1237=0,0,SUMIFS('Sch A. Input'!$H228:$CJ228,'Sch A. Input'!$H$14:$CJ$14,"Recurring",'Sch A. Input'!$H$13:$CJ$13,"&lt;="&amp;$L$11,'Sch A. Input'!$H$13:$CJ$13,"&lt;="&amp;$AI$1020,'Sch A. Input'!$H$13:$CJ$13,"&gt;"&amp;$Y$1020))</f>
        <v>0</v>
      </c>
      <c r="AC1237" s="242">
        <f>IF(AA1237=0,0,SUMIFS('Sch A. Input'!$H228:$CJ228,'Sch A. Input'!$H$14:$CJ$14,"One-time",'Sch A. Input'!$H$13:$CJ$13,"&lt;="&amp;$L$11,'Sch A. Input'!$H$13:$CJ$13,"&lt;="&amp;$AI$1020,'Sch A. Input'!$H$13:$CJ$13,"&gt;"&amp;$Y$1020))</f>
        <v>0</v>
      </c>
      <c r="AD1237" s="283">
        <f t="shared" si="476"/>
        <v>0</v>
      </c>
      <c r="AE1237" s="242">
        <f t="shared" si="477"/>
        <v>0</v>
      </c>
      <c r="AF1237" s="242">
        <f t="shared" si="478"/>
        <v>0</v>
      </c>
      <c r="AG1237" s="276">
        <f t="shared" si="465"/>
        <v>0</v>
      </c>
      <c r="AH1237" s="281">
        <f t="shared" si="458"/>
        <v>0</v>
      </c>
      <c r="AI1237" s="245">
        <f t="shared" si="459"/>
        <v>0</v>
      </c>
      <c r="AK1237" s="285">
        <f t="shared" si="479"/>
        <v>0</v>
      </c>
      <c r="AL1237" s="242">
        <f>IF(AK1237=0,0,SUMIFS('Sch A. Input'!$H228:$CJ228,'Sch A. Input'!$H$14:$CJ$14,"Recurring",'Sch A. Input'!$H$13:$CJ$13,"&lt;="&amp;$L$11,'Sch A. Input'!$H$13:$CJ$13,"&lt;="&amp;$AS$1020,'Sch A. Input'!$H$13:$CJ$13,"&gt;"&amp;$AI$1020))</f>
        <v>0</v>
      </c>
      <c r="AM1237" s="242">
        <f>IF(AK1237=0,0,SUMIFS('Sch A. Input'!$H228:$CJ228,'Sch A. Input'!$H$14:$CJ$14,"One-time",'Sch A. Input'!$H$13:$CJ$13,"&lt;="&amp;$L$11,'Sch A. Input'!$H$13:$CJ$13,"&lt;="&amp;$AS$1020,'Sch A. Input'!$H$13:$CJ$13,"&gt;"&amp;$AI$1020))</f>
        <v>0</v>
      </c>
      <c r="AN1237" s="283">
        <f t="shared" si="480"/>
        <v>0</v>
      </c>
      <c r="AO1237" s="242">
        <f t="shared" si="481"/>
        <v>0</v>
      </c>
      <c r="AP1237" s="242">
        <f t="shared" si="482"/>
        <v>0</v>
      </c>
      <c r="AQ1237" s="276">
        <f t="shared" si="466"/>
        <v>0</v>
      </c>
      <c r="AR1237" s="281">
        <f t="shared" si="460"/>
        <v>0</v>
      </c>
      <c r="AS1237" s="245">
        <f t="shared" si="461"/>
        <v>0</v>
      </c>
      <c r="AY1237" s="160"/>
      <c r="AZ1237" s="160"/>
      <c r="BK1237" s="2"/>
      <c r="BL1237" s="2"/>
      <c r="BM1237" s="2"/>
      <c r="BN1237" s="2"/>
      <c r="BO1237" s="2"/>
      <c r="BP1237" s="2"/>
      <c r="BQ1237" s="2"/>
      <c r="BR1237" s="2"/>
      <c r="BS1237" s="2"/>
      <c r="BT1237" s="2"/>
      <c r="BU1237" s="2"/>
      <c r="BV1237" s="2"/>
      <c r="BW1237" s="2"/>
      <c r="BX1237" s="2"/>
      <c r="BY1237" s="2"/>
      <c r="BZ1237" s="2"/>
      <c r="CA1237" s="2"/>
      <c r="CI1237"/>
      <c r="CJ1237"/>
      <c r="CK1237"/>
      <c r="CL1237"/>
      <c r="CM1237"/>
      <c r="CN1237"/>
      <c r="CO1237"/>
      <c r="CP1237"/>
      <c r="CQ1237"/>
      <c r="CR1237"/>
      <c r="CS1237"/>
      <c r="CT1237"/>
      <c r="CU1237"/>
      <c r="CV1237"/>
      <c r="CW1237"/>
      <c r="CX1237"/>
    </row>
    <row r="1238" spans="2:102" x14ac:dyDescent="0.35">
      <c r="B1238" s="70" t="str">
        <f t="shared" ref="B1238:F1238" si="502">B231</f>
        <v/>
      </c>
      <c r="C1238" s="166" t="str">
        <f t="shared" si="502"/>
        <v/>
      </c>
      <c r="D1238" s="273" t="str">
        <f t="shared" si="502"/>
        <v/>
      </c>
      <c r="E1238" s="273">
        <f t="shared" si="502"/>
        <v>45016</v>
      </c>
      <c r="F1238" s="273">
        <f t="shared" si="502"/>
        <v>0</v>
      </c>
      <c r="G1238" s="98">
        <f t="shared" si="453"/>
        <v>0</v>
      </c>
      <c r="H1238" s="242">
        <f>IF(G1238=0,0,SUMIFS('Sch A. Input'!$H229:$CJ229,'Sch A. Input'!$H$14:$CJ$14,"Recurring",'Sch A. Input'!$H$13:$CJ$13,"&lt;="&amp;$O$1020,'Sch A. Input'!$H$13:$CJ$13,"&lt;="&amp;$L$11))</f>
        <v>0</v>
      </c>
      <c r="I1238" s="242">
        <f>IF(G1238=0,0,SUMIFS('Sch A. Input'!$H229:$CJ229,'Sch A. Input'!$H$14:$CJ$14,"One-time",'Sch A. Input'!$H$13:$CJ$13,"&lt;="&amp;$O$1020,'Sch A. Input'!$H$13:$CJ$13,"&lt;="&amp;$L$11))</f>
        <v>0</v>
      </c>
      <c r="J1238" s="283">
        <f t="shared" si="468"/>
        <v>0</v>
      </c>
      <c r="K1238" s="242">
        <f t="shared" si="469"/>
        <v>0</v>
      </c>
      <c r="L1238" s="242">
        <f t="shared" si="470"/>
        <v>0</v>
      </c>
      <c r="M1238" s="276">
        <f t="shared" si="463"/>
        <v>0</v>
      </c>
      <c r="N1238" s="281">
        <f t="shared" si="454"/>
        <v>0</v>
      </c>
      <c r="O1238" s="245">
        <f t="shared" si="455"/>
        <v>0</v>
      </c>
      <c r="P1238" s="248"/>
      <c r="Q1238" s="285">
        <f t="shared" si="471"/>
        <v>0</v>
      </c>
      <c r="R1238" s="242">
        <f>IF(Q1238=0,0,SUMIFS('Sch A. Input'!$H229:$CJ229,'Sch A. Input'!$H$14:$CJ$14,"Recurring",'Sch A. Input'!$H$13:$CJ$13,"&lt;="&amp;$L$11,'Sch A. Input'!$H$13:$CJ$13,"&lt;="&amp;$Y$1020,'Sch A. Input'!$H$13:$CJ$13,"&gt;"&amp;$O$1020))</f>
        <v>0</v>
      </c>
      <c r="S1238" s="242">
        <f>IF(Q1238=0,0,SUMIFS('Sch A. Input'!$H229:$CJ229,'Sch A. Input'!$H$14:$CJ$14,"One-time",'Sch A. Input'!$H$13:$CJ$13,"&lt;="&amp;$L$11,'Sch A. Input'!$H$13:$CJ$13,"&lt;="&amp;$Y$1020,'Sch A. Input'!$H$13:$CJ$13,"&gt;"&amp;$O$1020))</f>
        <v>0</v>
      </c>
      <c r="T1238" s="283">
        <f t="shared" si="472"/>
        <v>0</v>
      </c>
      <c r="U1238" s="242">
        <f t="shared" si="473"/>
        <v>0</v>
      </c>
      <c r="V1238" s="242">
        <f t="shared" si="474"/>
        <v>0</v>
      </c>
      <c r="W1238" s="276">
        <f t="shared" si="464"/>
        <v>0</v>
      </c>
      <c r="X1238" s="281">
        <f t="shared" si="456"/>
        <v>0</v>
      </c>
      <c r="Y1238" s="245">
        <f t="shared" si="457"/>
        <v>0</v>
      </c>
      <c r="Z1238" s="248"/>
      <c r="AA1238" s="285">
        <f t="shared" si="475"/>
        <v>0</v>
      </c>
      <c r="AB1238" s="242">
        <f>IF(AA1238=0,0,SUMIFS('Sch A. Input'!$H229:$CJ229,'Sch A. Input'!$H$14:$CJ$14,"Recurring",'Sch A. Input'!$H$13:$CJ$13,"&lt;="&amp;$L$11,'Sch A. Input'!$H$13:$CJ$13,"&lt;="&amp;$AI$1020,'Sch A. Input'!$H$13:$CJ$13,"&gt;"&amp;$Y$1020))</f>
        <v>0</v>
      </c>
      <c r="AC1238" s="242">
        <f>IF(AA1238=0,0,SUMIFS('Sch A. Input'!$H229:$CJ229,'Sch A. Input'!$H$14:$CJ$14,"One-time",'Sch A. Input'!$H$13:$CJ$13,"&lt;="&amp;$L$11,'Sch A. Input'!$H$13:$CJ$13,"&lt;="&amp;$AI$1020,'Sch A. Input'!$H$13:$CJ$13,"&gt;"&amp;$Y$1020))</f>
        <v>0</v>
      </c>
      <c r="AD1238" s="283">
        <f t="shared" si="476"/>
        <v>0</v>
      </c>
      <c r="AE1238" s="242">
        <f t="shared" si="477"/>
        <v>0</v>
      </c>
      <c r="AF1238" s="242">
        <f t="shared" si="478"/>
        <v>0</v>
      </c>
      <c r="AG1238" s="276">
        <f t="shared" si="465"/>
        <v>0</v>
      </c>
      <c r="AH1238" s="281">
        <f t="shared" si="458"/>
        <v>0</v>
      </c>
      <c r="AI1238" s="245">
        <f t="shared" si="459"/>
        <v>0</v>
      </c>
      <c r="AK1238" s="285">
        <f t="shared" si="479"/>
        <v>0</v>
      </c>
      <c r="AL1238" s="242">
        <f>IF(AK1238=0,0,SUMIFS('Sch A. Input'!$H229:$CJ229,'Sch A. Input'!$H$14:$CJ$14,"Recurring",'Sch A. Input'!$H$13:$CJ$13,"&lt;="&amp;$L$11,'Sch A. Input'!$H$13:$CJ$13,"&lt;="&amp;$AS$1020,'Sch A. Input'!$H$13:$CJ$13,"&gt;"&amp;$AI$1020))</f>
        <v>0</v>
      </c>
      <c r="AM1238" s="242">
        <f>IF(AK1238=0,0,SUMIFS('Sch A. Input'!$H229:$CJ229,'Sch A. Input'!$H$14:$CJ$14,"One-time",'Sch A. Input'!$H$13:$CJ$13,"&lt;="&amp;$L$11,'Sch A. Input'!$H$13:$CJ$13,"&lt;="&amp;$AS$1020,'Sch A. Input'!$H$13:$CJ$13,"&gt;"&amp;$AI$1020))</f>
        <v>0</v>
      </c>
      <c r="AN1238" s="283">
        <f t="shared" si="480"/>
        <v>0</v>
      </c>
      <c r="AO1238" s="242">
        <f t="shared" si="481"/>
        <v>0</v>
      </c>
      <c r="AP1238" s="242">
        <f t="shared" si="482"/>
        <v>0</v>
      </c>
      <c r="AQ1238" s="276">
        <f t="shared" si="466"/>
        <v>0</v>
      </c>
      <c r="AR1238" s="281">
        <f t="shared" si="460"/>
        <v>0</v>
      </c>
      <c r="AS1238" s="245">
        <f t="shared" si="461"/>
        <v>0</v>
      </c>
      <c r="AY1238" s="160"/>
      <c r="AZ1238" s="160"/>
      <c r="BK1238" s="2"/>
      <c r="BL1238" s="2"/>
      <c r="BM1238" s="2"/>
      <c r="BN1238" s="2"/>
      <c r="BO1238" s="2"/>
      <c r="BP1238" s="2"/>
      <c r="BQ1238" s="2"/>
      <c r="BR1238" s="2"/>
      <c r="BS1238" s="2"/>
      <c r="BT1238" s="2"/>
      <c r="BU1238" s="2"/>
      <c r="BV1238" s="2"/>
      <c r="BW1238" s="2"/>
      <c r="BX1238" s="2"/>
      <c r="BY1238" s="2"/>
      <c r="BZ1238" s="2"/>
      <c r="CA1238" s="2"/>
      <c r="CI1238"/>
      <c r="CJ1238"/>
      <c r="CK1238"/>
      <c r="CL1238"/>
      <c r="CM1238"/>
      <c r="CN1238"/>
      <c r="CO1238"/>
      <c r="CP1238"/>
      <c r="CQ1238"/>
      <c r="CR1238"/>
      <c r="CS1238"/>
      <c r="CT1238"/>
      <c r="CU1238"/>
      <c r="CV1238"/>
      <c r="CW1238"/>
      <c r="CX1238"/>
    </row>
    <row r="1239" spans="2:102" x14ac:dyDescent="0.35">
      <c r="B1239" s="70" t="str">
        <f t="shared" ref="B1239:F1239" si="503">B232</f>
        <v/>
      </c>
      <c r="C1239" s="166" t="str">
        <f t="shared" si="503"/>
        <v/>
      </c>
      <c r="D1239" s="273" t="str">
        <f t="shared" si="503"/>
        <v/>
      </c>
      <c r="E1239" s="273">
        <f t="shared" si="503"/>
        <v>45016</v>
      </c>
      <c r="F1239" s="273">
        <f t="shared" si="503"/>
        <v>0</v>
      </c>
      <c r="G1239" s="98">
        <f t="shared" si="453"/>
        <v>0</v>
      </c>
      <c r="H1239" s="242">
        <f>IF(G1239=0,0,SUMIFS('Sch A. Input'!$H230:$CJ230,'Sch A. Input'!$H$14:$CJ$14,"Recurring",'Sch A. Input'!$H$13:$CJ$13,"&lt;="&amp;$O$1020,'Sch A. Input'!$H$13:$CJ$13,"&lt;="&amp;$L$11))</f>
        <v>0</v>
      </c>
      <c r="I1239" s="242">
        <f>IF(G1239=0,0,SUMIFS('Sch A. Input'!$H230:$CJ230,'Sch A. Input'!$H$14:$CJ$14,"One-time",'Sch A. Input'!$H$13:$CJ$13,"&lt;="&amp;$O$1020,'Sch A. Input'!$H$13:$CJ$13,"&lt;="&amp;$L$11))</f>
        <v>0</v>
      </c>
      <c r="J1239" s="283">
        <f t="shared" si="468"/>
        <v>0</v>
      </c>
      <c r="K1239" s="242">
        <f t="shared" si="469"/>
        <v>0</v>
      </c>
      <c r="L1239" s="242">
        <f t="shared" si="470"/>
        <v>0</v>
      </c>
      <c r="M1239" s="276">
        <f t="shared" si="463"/>
        <v>0</v>
      </c>
      <c r="N1239" s="281">
        <f t="shared" si="454"/>
        <v>0</v>
      </c>
      <c r="O1239" s="245">
        <f t="shared" si="455"/>
        <v>0</v>
      </c>
      <c r="P1239" s="248"/>
      <c r="Q1239" s="285">
        <f t="shared" si="471"/>
        <v>0</v>
      </c>
      <c r="R1239" s="242">
        <f>IF(Q1239=0,0,SUMIFS('Sch A. Input'!$H230:$CJ230,'Sch A. Input'!$H$14:$CJ$14,"Recurring",'Sch A. Input'!$H$13:$CJ$13,"&lt;="&amp;$L$11,'Sch A. Input'!$H$13:$CJ$13,"&lt;="&amp;$Y$1020,'Sch A. Input'!$H$13:$CJ$13,"&gt;"&amp;$O$1020))</f>
        <v>0</v>
      </c>
      <c r="S1239" s="242">
        <f>IF(Q1239=0,0,SUMIFS('Sch A. Input'!$H230:$CJ230,'Sch A. Input'!$H$14:$CJ$14,"One-time",'Sch A. Input'!$H$13:$CJ$13,"&lt;="&amp;$L$11,'Sch A. Input'!$H$13:$CJ$13,"&lt;="&amp;$Y$1020,'Sch A. Input'!$H$13:$CJ$13,"&gt;"&amp;$O$1020))</f>
        <v>0</v>
      </c>
      <c r="T1239" s="283">
        <f t="shared" si="472"/>
        <v>0</v>
      </c>
      <c r="U1239" s="242">
        <f t="shared" si="473"/>
        <v>0</v>
      </c>
      <c r="V1239" s="242">
        <f t="shared" si="474"/>
        <v>0</v>
      </c>
      <c r="W1239" s="276">
        <f t="shared" si="464"/>
        <v>0</v>
      </c>
      <c r="X1239" s="281">
        <f t="shared" si="456"/>
        <v>0</v>
      </c>
      <c r="Y1239" s="245">
        <f t="shared" si="457"/>
        <v>0</v>
      </c>
      <c r="Z1239" s="248"/>
      <c r="AA1239" s="285">
        <f t="shared" si="475"/>
        <v>0</v>
      </c>
      <c r="AB1239" s="242">
        <f>IF(AA1239=0,0,SUMIFS('Sch A. Input'!$H230:$CJ230,'Sch A. Input'!$H$14:$CJ$14,"Recurring",'Sch A. Input'!$H$13:$CJ$13,"&lt;="&amp;$L$11,'Sch A. Input'!$H$13:$CJ$13,"&lt;="&amp;$AI$1020,'Sch A. Input'!$H$13:$CJ$13,"&gt;"&amp;$Y$1020))</f>
        <v>0</v>
      </c>
      <c r="AC1239" s="242">
        <f>IF(AA1239=0,0,SUMIFS('Sch A. Input'!$H230:$CJ230,'Sch A. Input'!$H$14:$CJ$14,"One-time",'Sch A. Input'!$H$13:$CJ$13,"&lt;="&amp;$L$11,'Sch A. Input'!$H$13:$CJ$13,"&lt;="&amp;$AI$1020,'Sch A. Input'!$H$13:$CJ$13,"&gt;"&amp;$Y$1020))</f>
        <v>0</v>
      </c>
      <c r="AD1239" s="283">
        <f t="shared" si="476"/>
        <v>0</v>
      </c>
      <c r="AE1239" s="242">
        <f t="shared" si="477"/>
        <v>0</v>
      </c>
      <c r="AF1239" s="242">
        <f t="shared" si="478"/>
        <v>0</v>
      </c>
      <c r="AG1239" s="276">
        <f t="shared" si="465"/>
        <v>0</v>
      </c>
      <c r="AH1239" s="281">
        <f t="shared" si="458"/>
        <v>0</v>
      </c>
      <c r="AI1239" s="245">
        <f t="shared" si="459"/>
        <v>0</v>
      </c>
      <c r="AK1239" s="285">
        <f t="shared" si="479"/>
        <v>0</v>
      </c>
      <c r="AL1239" s="242">
        <f>IF(AK1239=0,0,SUMIFS('Sch A. Input'!$H230:$CJ230,'Sch A. Input'!$H$14:$CJ$14,"Recurring",'Sch A. Input'!$H$13:$CJ$13,"&lt;="&amp;$L$11,'Sch A. Input'!$H$13:$CJ$13,"&lt;="&amp;$AS$1020,'Sch A. Input'!$H$13:$CJ$13,"&gt;"&amp;$AI$1020))</f>
        <v>0</v>
      </c>
      <c r="AM1239" s="242">
        <f>IF(AK1239=0,0,SUMIFS('Sch A. Input'!$H230:$CJ230,'Sch A. Input'!$H$14:$CJ$14,"One-time",'Sch A. Input'!$H$13:$CJ$13,"&lt;="&amp;$L$11,'Sch A. Input'!$H$13:$CJ$13,"&lt;="&amp;$AS$1020,'Sch A. Input'!$H$13:$CJ$13,"&gt;"&amp;$AI$1020))</f>
        <v>0</v>
      </c>
      <c r="AN1239" s="283">
        <f t="shared" si="480"/>
        <v>0</v>
      </c>
      <c r="AO1239" s="242">
        <f t="shared" si="481"/>
        <v>0</v>
      </c>
      <c r="AP1239" s="242">
        <f t="shared" si="482"/>
        <v>0</v>
      </c>
      <c r="AQ1239" s="276">
        <f t="shared" si="466"/>
        <v>0</v>
      </c>
      <c r="AR1239" s="281">
        <f t="shared" si="460"/>
        <v>0</v>
      </c>
      <c r="AS1239" s="245">
        <f t="shared" si="461"/>
        <v>0</v>
      </c>
      <c r="AY1239" s="160"/>
      <c r="AZ1239" s="160"/>
      <c r="BK1239" s="2"/>
      <c r="BL1239" s="2"/>
      <c r="BM1239" s="2"/>
      <c r="BN1239" s="2"/>
      <c r="BO1239" s="2"/>
      <c r="BP1239" s="2"/>
      <c r="BQ1239" s="2"/>
      <c r="BR1239" s="2"/>
      <c r="BS1239" s="2"/>
      <c r="BT1239" s="2"/>
      <c r="BU1239" s="2"/>
      <c r="BV1239" s="2"/>
      <c r="BW1239" s="2"/>
      <c r="BX1239" s="2"/>
      <c r="BY1239" s="2"/>
      <c r="BZ1239" s="2"/>
      <c r="CA1239" s="2"/>
      <c r="CI1239"/>
      <c r="CJ1239"/>
      <c r="CK1239"/>
      <c r="CL1239"/>
      <c r="CM1239"/>
      <c r="CN1239"/>
      <c r="CO1239"/>
      <c r="CP1239"/>
      <c r="CQ1239"/>
      <c r="CR1239"/>
      <c r="CS1239"/>
      <c r="CT1239"/>
      <c r="CU1239"/>
      <c r="CV1239"/>
      <c r="CW1239"/>
      <c r="CX1239"/>
    </row>
    <row r="1240" spans="2:102" x14ac:dyDescent="0.35">
      <c r="B1240" s="70" t="str">
        <f t="shared" ref="B1240:F1240" si="504">B233</f>
        <v/>
      </c>
      <c r="C1240" s="166" t="str">
        <f t="shared" si="504"/>
        <v/>
      </c>
      <c r="D1240" s="273" t="str">
        <f t="shared" si="504"/>
        <v/>
      </c>
      <c r="E1240" s="273">
        <f t="shared" si="504"/>
        <v>45016</v>
      </c>
      <c r="F1240" s="273">
        <f t="shared" si="504"/>
        <v>0</v>
      </c>
      <c r="G1240" s="98">
        <f t="shared" si="453"/>
        <v>0</v>
      </c>
      <c r="H1240" s="242">
        <f>IF(G1240=0,0,SUMIFS('Sch A. Input'!$H231:$CJ231,'Sch A. Input'!$H$14:$CJ$14,"Recurring",'Sch A. Input'!$H$13:$CJ$13,"&lt;="&amp;$O$1020,'Sch A. Input'!$H$13:$CJ$13,"&lt;="&amp;$L$11))</f>
        <v>0</v>
      </c>
      <c r="I1240" s="242">
        <f>IF(G1240=0,0,SUMIFS('Sch A. Input'!$H231:$CJ231,'Sch A. Input'!$H$14:$CJ$14,"One-time",'Sch A. Input'!$H$13:$CJ$13,"&lt;="&amp;$O$1020,'Sch A. Input'!$H$13:$CJ$13,"&lt;="&amp;$L$11))</f>
        <v>0</v>
      </c>
      <c r="J1240" s="283">
        <f t="shared" si="468"/>
        <v>0</v>
      </c>
      <c r="K1240" s="242">
        <f t="shared" si="469"/>
        <v>0</v>
      </c>
      <c r="L1240" s="242">
        <f t="shared" si="470"/>
        <v>0</v>
      </c>
      <c r="M1240" s="276">
        <f t="shared" si="463"/>
        <v>0</v>
      </c>
      <c r="N1240" s="281">
        <f t="shared" si="454"/>
        <v>0</v>
      </c>
      <c r="O1240" s="245">
        <f t="shared" si="455"/>
        <v>0</v>
      </c>
      <c r="P1240" s="248"/>
      <c r="Q1240" s="285">
        <f t="shared" si="471"/>
        <v>0</v>
      </c>
      <c r="R1240" s="242">
        <f>IF(Q1240=0,0,SUMIFS('Sch A. Input'!$H231:$CJ231,'Sch A. Input'!$H$14:$CJ$14,"Recurring",'Sch A. Input'!$H$13:$CJ$13,"&lt;="&amp;$L$11,'Sch A. Input'!$H$13:$CJ$13,"&lt;="&amp;$Y$1020,'Sch A. Input'!$H$13:$CJ$13,"&gt;"&amp;$O$1020))</f>
        <v>0</v>
      </c>
      <c r="S1240" s="242">
        <f>IF(Q1240=0,0,SUMIFS('Sch A. Input'!$H231:$CJ231,'Sch A. Input'!$H$14:$CJ$14,"One-time",'Sch A. Input'!$H$13:$CJ$13,"&lt;="&amp;$L$11,'Sch A. Input'!$H$13:$CJ$13,"&lt;="&amp;$Y$1020,'Sch A. Input'!$H$13:$CJ$13,"&gt;"&amp;$O$1020))</f>
        <v>0</v>
      </c>
      <c r="T1240" s="283">
        <f t="shared" si="472"/>
        <v>0</v>
      </c>
      <c r="U1240" s="242">
        <f t="shared" si="473"/>
        <v>0</v>
      </c>
      <c r="V1240" s="242">
        <f t="shared" si="474"/>
        <v>0</v>
      </c>
      <c r="W1240" s="276">
        <f t="shared" si="464"/>
        <v>0</v>
      </c>
      <c r="X1240" s="281">
        <f t="shared" si="456"/>
        <v>0</v>
      </c>
      <c r="Y1240" s="245">
        <f t="shared" si="457"/>
        <v>0</v>
      </c>
      <c r="Z1240" s="248"/>
      <c r="AA1240" s="285">
        <f t="shared" si="475"/>
        <v>0</v>
      </c>
      <c r="AB1240" s="242">
        <f>IF(AA1240=0,0,SUMIFS('Sch A. Input'!$H231:$CJ231,'Sch A. Input'!$H$14:$CJ$14,"Recurring",'Sch A. Input'!$H$13:$CJ$13,"&lt;="&amp;$L$11,'Sch A. Input'!$H$13:$CJ$13,"&lt;="&amp;$AI$1020,'Sch A. Input'!$H$13:$CJ$13,"&gt;"&amp;$Y$1020))</f>
        <v>0</v>
      </c>
      <c r="AC1240" s="242">
        <f>IF(AA1240=0,0,SUMIFS('Sch A. Input'!$H231:$CJ231,'Sch A. Input'!$H$14:$CJ$14,"One-time",'Sch A. Input'!$H$13:$CJ$13,"&lt;="&amp;$L$11,'Sch A. Input'!$H$13:$CJ$13,"&lt;="&amp;$AI$1020,'Sch A. Input'!$H$13:$CJ$13,"&gt;"&amp;$Y$1020))</f>
        <v>0</v>
      </c>
      <c r="AD1240" s="283">
        <f t="shared" si="476"/>
        <v>0</v>
      </c>
      <c r="AE1240" s="242">
        <f t="shared" si="477"/>
        <v>0</v>
      </c>
      <c r="AF1240" s="242">
        <f t="shared" si="478"/>
        <v>0</v>
      </c>
      <c r="AG1240" s="276">
        <f t="shared" si="465"/>
        <v>0</v>
      </c>
      <c r="AH1240" s="281">
        <f t="shared" si="458"/>
        <v>0</v>
      </c>
      <c r="AI1240" s="245">
        <f t="shared" si="459"/>
        <v>0</v>
      </c>
      <c r="AK1240" s="285">
        <f t="shared" si="479"/>
        <v>0</v>
      </c>
      <c r="AL1240" s="242">
        <f>IF(AK1240=0,0,SUMIFS('Sch A. Input'!$H231:$CJ231,'Sch A. Input'!$H$14:$CJ$14,"Recurring",'Sch A. Input'!$H$13:$CJ$13,"&lt;="&amp;$L$11,'Sch A. Input'!$H$13:$CJ$13,"&lt;="&amp;$AS$1020,'Sch A. Input'!$H$13:$CJ$13,"&gt;"&amp;$AI$1020))</f>
        <v>0</v>
      </c>
      <c r="AM1240" s="242">
        <f>IF(AK1240=0,0,SUMIFS('Sch A. Input'!$H231:$CJ231,'Sch A. Input'!$H$14:$CJ$14,"One-time",'Sch A. Input'!$H$13:$CJ$13,"&lt;="&amp;$L$11,'Sch A. Input'!$H$13:$CJ$13,"&lt;="&amp;$AS$1020,'Sch A. Input'!$H$13:$CJ$13,"&gt;"&amp;$AI$1020))</f>
        <v>0</v>
      </c>
      <c r="AN1240" s="283">
        <f t="shared" si="480"/>
        <v>0</v>
      </c>
      <c r="AO1240" s="242">
        <f t="shared" si="481"/>
        <v>0</v>
      </c>
      <c r="AP1240" s="242">
        <f t="shared" si="482"/>
        <v>0</v>
      </c>
      <c r="AQ1240" s="276">
        <f t="shared" si="466"/>
        <v>0</v>
      </c>
      <c r="AR1240" s="281">
        <f t="shared" si="460"/>
        <v>0</v>
      </c>
      <c r="AS1240" s="245">
        <f t="shared" si="461"/>
        <v>0</v>
      </c>
      <c r="AY1240" s="160"/>
      <c r="AZ1240" s="160"/>
      <c r="BK1240" s="2"/>
      <c r="BL1240" s="2"/>
      <c r="BM1240" s="2"/>
      <c r="BN1240" s="2"/>
      <c r="BO1240" s="2"/>
      <c r="BP1240" s="2"/>
      <c r="BQ1240" s="2"/>
      <c r="BR1240" s="2"/>
      <c r="BS1240" s="2"/>
      <c r="BT1240" s="2"/>
      <c r="BU1240" s="2"/>
      <c r="BV1240" s="2"/>
      <c r="BW1240" s="2"/>
      <c r="BX1240" s="2"/>
      <c r="BY1240" s="2"/>
      <c r="BZ1240" s="2"/>
      <c r="CA1240" s="2"/>
      <c r="CI1240"/>
      <c r="CJ1240"/>
      <c r="CK1240"/>
      <c r="CL1240"/>
      <c r="CM1240"/>
      <c r="CN1240"/>
      <c r="CO1240"/>
      <c r="CP1240"/>
      <c r="CQ1240"/>
      <c r="CR1240"/>
      <c r="CS1240"/>
      <c r="CT1240"/>
      <c r="CU1240"/>
      <c r="CV1240"/>
      <c r="CW1240"/>
      <c r="CX1240"/>
    </row>
    <row r="1241" spans="2:102" x14ac:dyDescent="0.35">
      <c r="B1241" s="70" t="str">
        <f t="shared" ref="B1241:F1241" si="505">B234</f>
        <v/>
      </c>
      <c r="C1241" s="166" t="str">
        <f t="shared" si="505"/>
        <v/>
      </c>
      <c r="D1241" s="273" t="str">
        <f t="shared" si="505"/>
        <v/>
      </c>
      <c r="E1241" s="273">
        <f t="shared" si="505"/>
        <v>45016</v>
      </c>
      <c r="F1241" s="273">
        <f t="shared" si="505"/>
        <v>0</v>
      </c>
      <c r="G1241" s="98">
        <f t="shared" si="453"/>
        <v>0</v>
      </c>
      <c r="H1241" s="242">
        <f>IF(G1241=0,0,SUMIFS('Sch A. Input'!$H232:$CJ232,'Sch A. Input'!$H$14:$CJ$14,"Recurring",'Sch A. Input'!$H$13:$CJ$13,"&lt;="&amp;$O$1020,'Sch A. Input'!$H$13:$CJ$13,"&lt;="&amp;$L$11))</f>
        <v>0</v>
      </c>
      <c r="I1241" s="242">
        <f>IF(G1241=0,0,SUMIFS('Sch A. Input'!$H232:$CJ232,'Sch A. Input'!$H$14:$CJ$14,"One-time",'Sch A. Input'!$H$13:$CJ$13,"&lt;="&amp;$O$1020,'Sch A. Input'!$H$13:$CJ$13,"&lt;="&amp;$L$11))</f>
        <v>0</v>
      </c>
      <c r="J1241" s="283">
        <f t="shared" si="468"/>
        <v>0</v>
      </c>
      <c r="K1241" s="242">
        <f t="shared" si="469"/>
        <v>0</v>
      </c>
      <c r="L1241" s="242">
        <f t="shared" si="470"/>
        <v>0</v>
      </c>
      <c r="M1241" s="276">
        <f t="shared" si="463"/>
        <v>0</v>
      </c>
      <c r="N1241" s="281">
        <f t="shared" si="454"/>
        <v>0</v>
      </c>
      <c r="O1241" s="245">
        <f t="shared" si="455"/>
        <v>0</v>
      </c>
      <c r="P1241" s="248"/>
      <c r="Q1241" s="285">
        <f t="shared" si="471"/>
        <v>0</v>
      </c>
      <c r="R1241" s="242">
        <f>IF(Q1241=0,0,SUMIFS('Sch A. Input'!$H232:$CJ232,'Sch A. Input'!$H$14:$CJ$14,"Recurring",'Sch A. Input'!$H$13:$CJ$13,"&lt;="&amp;$L$11,'Sch A. Input'!$H$13:$CJ$13,"&lt;="&amp;$Y$1020,'Sch A. Input'!$H$13:$CJ$13,"&gt;"&amp;$O$1020))</f>
        <v>0</v>
      </c>
      <c r="S1241" s="242">
        <f>IF(Q1241=0,0,SUMIFS('Sch A. Input'!$H232:$CJ232,'Sch A. Input'!$H$14:$CJ$14,"One-time",'Sch A. Input'!$H$13:$CJ$13,"&lt;="&amp;$L$11,'Sch A. Input'!$H$13:$CJ$13,"&lt;="&amp;$Y$1020,'Sch A. Input'!$H$13:$CJ$13,"&gt;"&amp;$O$1020))</f>
        <v>0</v>
      </c>
      <c r="T1241" s="283">
        <f t="shared" si="472"/>
        <v>0</v>
      </c>
      <c r="U1241" s="242">
        <f t="shared" si="473"/>
        <v>0</v>
      </c>
      <c r="V1241" s="242">
        <f t="shared" si="474"/>
        <v>0</v>
      </c>
      <c r="W1241" s="276">
        <f t="shared" si="464"/>
        <v>0</v>
      </c>
      <c r="X1241" s="281">
        <f t="shared" si="456"/>
        <v>0</v>
      </c>
      <c r="Y1241" s="245">
        <f t="shared" si="457"/>
        <v>0</v>
      </c>
      <c r="Z1241" s="248"/>
      <c r="AA1241" s="285">
        <f t="shared" si="475"/>
        <v>0</v>
      </c>
      <c r="AB1241" s="242">
        <f>IF(AA1241=0,0,SUMIFS('Sch A. Input'!$H232:$CJ232,'Sch A. Input'!$H$14:$CJ$14,"Recurring",'Sch A. Input'!$H$13:$CJ$13,"&lt;="&amp;$L$11,'Sch A. Input'!$H$13:$CJ$13,"&lt;="&amp;$AI$1020,'Sch A. Input'!$H$13:$CJ$13,"&gt;"&amp;$Y$1020))</f>
        <v>0</v>
      </c>
      <c r="AC1241" s="242">
        <f>IF(AA1241=0,0,SUMIFS('Sch A. Input'!$H232:$CJ232,'Sch A. Input'!$H$14:$CJ$14,"One-time",'Sch A. Input'!$H$13:$CJ$13,"&lt;="&amp;$L$11,'Sch A. Input'!$H$13:$CJ$13,"&lt;="&amp;$AI$1020,'Sch A. Input'!$H$13:$CJ$13,"&gt;"&amp;$Y$1020))</f>
        <v>0</v>
      </c>
      <c r="AD1241" s="283">
        <f t="shared" si="476"/>
        <v>0</v>
      </c>
      <c r="AE1241" s="242">
        <f t="shared" si="477"/>
        <v>0</v>
      </c>
      <c r="AF1241" s="242">
        <f t="shared" si="478"/>
        <v>0</v>
      </c>
      <c r="AG1241" s="276">
        <f t="shared" si="465"/>
        <v>0</v>
      </c>
      <c r="AH1241" s="281">
        <f t="shared" si="458"/>
        <v>0</v>
      </c>
      <c r="AI1241" s="245">
        <f t="shared" si="459"/>
        <v>0</v>
      </c>
      <c r="AK1241" s="285">
        <f t="shared" si="479"/>
        <v>0</v>
      </c>
      <c r="AL1241" s="242">
        <f>IF(AK1241=0,0,SUMIFS('Sch A. Input'!$H232:$CJ232,'Sch A. Input'!$H$14:$CJ$14,"Recurring",'Sch A. Input'!$H$13:$CJ$13,"&lt;="&amp;$L$11,'Sch A. Input'!$H$13:$CJ$13,"&lt;="&amp;$AS$1020,'Sch A. Input'!$H$13:$CJ$13,"&gt;"&amp;$AI$1020))</f>
        <v>0</v>
      </c>
      <c r="AM1241" s="242">
        <f>IF(AK1241=0,0,SUMIFS('Sch A. Input'!$H232:$CJ232,'Sch A. Input'!$H$14:$CJ$14,"One-time",'Sch A. Input'!$H$13:$CJ$13,"&lt;="&amp;$L$11,'Sch A. Input'!$H$13:$CJ$13,"&lt;="&amp;$AS$1020,'Sch A. Input'!$H$13:$CJ$13,"&gt;"&amp;$AI$1020))</f>
        <v>0</v>
      </c>
      <c r="AN1241" s="283">
        <f t="shared" si="480"/>
        <v>0</v>
      </c>
      <c r="AO1241" s="242">
        <f t="shared" si="481"/>
        <v>0</v>
      </c>
      <c r="AP1241" s="242">
        <f t="shared" si="482"/>
        <v>0</v>
      </c>
      <c r="AQ1241" s="276">
        <f t="shared" si="466"/>
        <v>0</v>
      </c>
      <c r="AR1241" s="281">
        <f t="shared" si="460"/>
        <v>0</v>
      </c>
      <c r="AS1241" s="245">
        <f t="shared" si="461"/>
        <v>0</v>
      </c>
      <c r="AY1241" s="160"/>
      <c r="AZ1241" s="160"/>
      <c r="BK1241" s="2"/>
      <c r="BL1241" s="2"/>
      <c r="BM1241" s="2"/>
      <c r="BN1241" s="2"/>
      <c r="BO1241" s="2"/>
      <c r="BP1241" s="2"/>
      <c r="BQ1241" s="2"/>
      <c r="BR1241" s="2"/>
      <c r="BS1241" s="2"/>
      <c r="BT1241" s="2"/>
      <c r="BU1241" s="2"/>
      <c r="BV1241" s="2"/>
      <c r="BW1241" s="2"/>
      <c r="BX1241" s="2"/>
      <c r="BY1241" s="2"/>
      <c r="BZ1241" s="2"/>
      <c r="CA1241" s="2"/>
      <c r="CI1241"/>
      <c r="CJ1241"/>
      <c r="CK1241"/>
      <c r="CL1241"/>
      <c r="CM1241"/>
      <c r="CN1241"/>
      <c r="CO1241"/>
      <c r="CP1241"/>
      <c r="CQ1241"/>
      <c r="CR1241"/>
      <c r="CS1241"/>
      <c r="CT1241"/>
      <c r="CU1241"/>
      <c r="CV1241"/>
      <c r="CW1241"/>
      <c r="CX1241"/>
    </row>
    <row r="1242" spans="2:102" x14ac:dyDescent="0.35">
      <c r="B1242" s="70" t="str">
        <f t="shared" ref="B1242:F1242" si="506">B235</f>
        <v/>
      </c>
      <c r="C1242" s="166" t="str">
        <f t="shared" si="506"/>
        <v/>
      </c>
      <c r="D1242" s="273" t="str">
        <f t="shared" si="506"/>
        <v/>
      </c>
      <c r="E1242" s="273">
        <f t="shared" si="506"/>
        <v>45016</v>
      </c>
      <c r="F1242" s="273">
        <f t="shared" si="506"/>
        <v>0</v>
      </c>
      <c r="G1242" s="98">
        <f t="shared" si="453"/>
        <v>0</v>
      </c>
      <c r="H1242" s="242">
        <f>IF(G1242=0,0,SUMIFS('Sch A. Input'!$H233:$CJ233,'Sch A. Input'!$H$14:$CJ$14,"Recurring",'Sch A. Input'!$H$13:$CJ$13,"&lt;="&amp;$O$1020,'Sch A. Input'!$H$13:$CJ$13,"&lt;="&amp;$L$11))</f>
        <v>0</v>
      </c>
      <c r="I1242" s="242">
        <f>IF(G1242=0,0,SUMIFS('Sch A. Input'!$H233:$CJ233,'Sch A. Input'!$H$14:$CJ$14,"One-time",'Sch A. Input'!$H$13:$CJ$13,"&lt;="&amp;$O$1020,'Sch A. Input'!$H$13:$CJ$13,"&lt;="&amp;$L$11))</f>
        <v>0</v>
      </c>
      <c r="J1242" s="283">
        <f t="shared" si="468"/>
        <v>0</v>
      </c>
      <c r="K1242" s="242">
        <f t="shared" si="469"/>
        <v>0</v>
      </c>
      <c r="L1242" s="242">
        <f t="shared" si="470"/>
        <v>0</v>
      </c>
      <c r="M1242" s="276">
        <f t="shared" si="463"/>
        <v>0</v>
      </c>
      <c r="N1242" s="281">
        <f t="shared" si="454"/>
        <v>0</v>
      </c>
      <c r="O1242" s="245">
        <f t="shared" si="455"/>
        <v>0</v>
      </c>
      <c r="P1242" s="248"/>
      <c r="Q1242" s="285">
        <f t="shared" si="471"/>
        <v>0</v>
      </c>
      <c r="R1242" s="242">
        <f>IF(Q1242=0,0,SUMIFS('Sch A. Input'!$H233:$CJ233,'Sch A. Input'!$H$14:$CJ$14,"Recurring",'Sch A. Input'!$H$13:$CJ$13,"&lt;="&amp;$L$11,'Sch A. Input'!$H$13:$CJ$13,"&lt;="&amp;$Y$1020,'Sch A. Input'!$H$13:$CJ$13,"&gt;"&amp;$O$1020))</f>
        <v>0</v>
      </c>
      <c r="S1242" s="242">
        <f>IF(Q1242=0,0,SUMIFS('Sch A. Input'!$H233:$CJ233,'Sch A. Input'!$H$14:$CJ$14,"One-time",'Sch A. Input'!$H$13:$CJ$13,"&lt;="&amp;$L$11,'Sch A. Input'!$H$13:$CJ$13,"&lt;="&amp;$Y$1020,'Sch A. Input'!$H$13:$CJ$13,"&gt;"&amp;$O$1020))</f>
        <v>0</v>
      </c>
      <c r="T1242" s="283">
        <f t="shared" si="472"/>
        <v>0</v>
      </c>
      <c r="U1242" s="242">
        <f t="shared" si="473"/>
        <v>0</v>
      </c>
      <c r="V1242" s="242">
        <f t="shared" si="474"/>
        <v>0</v>
      </c>
      <c r="W1242" s="276">
        <f t="shared" si="464"/>
        <v>0</v>
      </c>
      <c r="X1242" s="281">
        <f t="shared" si="456"/>
        <v>0</v>
      </c>
      <c r="Y1242" s="245">
        <f t="shared" si="457"/>
        <v>0</v>
      </c>
      <c r="Z1242" s="248"/>
      <c r="AA1242" s="285">
        <f t="shared" si="475"/>
        <v>0</v>
      </c>
      <c r="AB1242" s="242">
        <f>IF(AA1242=0,0,SUMIFS('Sch A. Input'!$H233:$CJ233,'Sch A. Input'!$H$14:$CJ$14,"Recurring",'Sch A. Input'!$H$13:$CJ$13,"&lt;="&amp;$L$11,'Sch A. Input'!$H$13:$CJ$13,"&lt;="&amp;$AI$1020,'Sch A. Input'!$H$13:$CJ$13,"&gt;"&amp;$Y$1020))</f>
        <v>0</v>
      </c>
      <c r="AC1242" s="242">
        <f>IF(AA1242=0,0,SUMIFS('Sch A. Input'!$H233:$CJ233,'Sch A. Input'!$H$14:$CJ$14,"One-time",'Sch A. Input'!$H$13:$CJ$13,"&lt;="&amp;$L$11,'Sch A. Input'!$H$13:$CJ$13,"&lt;="&amp;$AI$1020,'Sch A. Input'!$H$13:$CJ$13,"&gt;"&amp;$Y$1020))</f>
        <v>0</v>
      </c>
      <c r="AD1242" s="283">
        <f t="shared" si="476"/>
        <v>0</v>
      </c>
      <c r="AE1242" s="242">
        <f t="shared" si="477"/>
        <v>0</v>
      </c>
      <c r="AF1242" s="242">
        <f t="shared" si="478"/>
        <v>0</v>
      </c>
      <c r="AG1242" s="276">
        <f t="shared" si="465"/>
        <v>0</v>
      </c>
      <c r="AH1242" s="281">
        <f t="shared" si="458"/>
        <v>0</v>
      </c>
      <c r="AI1242" s="245">
        <f t="shared" si="459"/>
        <v>0</v>
      </c>
      <c r="AK1242" s="285">
        <f t="shared" si="479"/>
        <v>0</v>
      </c>
      <c r="AL1242" s="242">
        <f>IF(AK1242=0,0,SUMIFS('Sch A. Input'!$H233:$CJ233,'Sch A. Input'!$H$14:$CJ$14,"Recurring",'Sch A. Input'!$H$13:$CJ$13,"&lt;="&amp;$L$11,'Sch A. Input'!$H$13:$CJ$13,"&lt;="&amp;$AS$1020,'Sch A. Input'!$H$13:$CJ$13,"&gt;"&amp;$AI$1020))</f>
        <v>0</v>
      </c>
      <c r="AM1242" s="242">
        <f>IF(AK1242=0,0,SUMIFS('Sch A. Input'!$H233:$CJ233,'Sch A. Input'!$H$14:$CJ$14,"One-time",'Sch A. Input'!$H$13:$CJ$13,"&lt;="&amp;$L$11,'Sch A. Input'!$H$13:$CJ$13,"&lt;="&amp;$AS$1020,'Sch A. Input'!$H$13:$CJ$13,"&gt;"&amp;$AI$1020))</f>
        <v>0</v>
      </c>
      <c r="AN1242" s="283">
        <f t="shared" si="480"/>
        <v>0</v>
      </c>
      <c r="AO1242" s="242">
        <f t="shared" si="481"/>
        <v>0</v>
      </c>
      <c r="AP1242" s="242">
        <f t="shared" si="482"/>
        <v>0</v>
      </c>
      <c r="AQ1242" s="276">
        <f t="shared" si="466"/>
        <v>0</v>
      </c>
      <c r="AR1242" s="281">
        <f t="shared" si="460"/>
        <v>0</v>
      </c>
      <c r="AS1242" s="245">
        <f t="shared" si="461"/>
        <v>0</v>
      </c>
      <c r="AY1242" s="160"/>
      <c r="AZ1242" s="160"/>
      <c r="BK1242" s="2"/>
      <c r="BL1242" s="2"/>
      <c r="BM1242" s="2"/>
      <c r="BN1242" s="2"/>
      <c r="BO1242" s="2"/>
      <c r="BP1242" s="2"/>
      <c r="BQ1242" s="2"/>
      <c r="BR1242" s="2"/>
      <c r="BS1242" s="2"/>
      <c r="BT1242" s="2"/>
      <c r="BU1242" s="2"/>
      <c r="BV1242" s="2"/>
      <c r="BW1242" s="2"/>
      <c r="BX1242" s="2"/>
      <c r="BY1242" s="2"/>
      <c r="BZ1242" s="2"/>
      <c r="CA1242" s="2"/>
      <c r="CI1242"/>
      <c r="CJ1242"/>
      <c r="CK1242"/>
      <c r="CL1242"/>
      <c r="CM1242"/>
      <c r="CN1242"/>
      <c r="CO1242"/>
      <c r="CP1242"/>
      <c r="CQ1242"/>
      <c r="CR1242"/>
      <c r="CS1242"/>
      <c r="CT1242"/>
      <c r="CU1242"/>
      <c r="CV1242"/>
      <c r="CW1242"/>
      <c r="CX1242"/>
    </row>
    <row r="1243" spans="2:102" x14ac:dyDescent="0.35">
      <c r="B1243" s="70" t="str">
        <f t="shared" ref="B1243:F1243" si="507">B236</f>
        <v/>
      </c>
      <c r="C1243" s="166" t="str">
        <f t="shared" si="507"/>
        <v/>
      </c>
      <c r="D1243" s="273" t="str">
        <f t="shared" si="507"/>
        <v/>
      </c>
      <c r="E1243" s="273">
        <f t="shared" si="507"/>
        <v>45016</v>
      </c>
      <c r="F1243" s="273">
        <f t="shared" si="507"/>
        <v>0</v>
      </c>
      <c r="G1243" s="98">
        <f t="shared" si="453"/>
        <v>0</v>
      </c>
      <c r="H1243" s="242">
        <f>IF(G1243=0,0,SUMIFS('Sch A. Input'!$H234:$CJ234,'Sch A. Input'!$H$14:$CJ$14,"Recurring",'Sch A. Input'!$H$13:$CJ$13,"&lt;="&amp;$O$1020,'Sch A. Input'!$H$13:$CJ$13,"&lt;="&amp;$L$11))</f>
        <v>0</v>
      </c>
      <c r="I1243" s="242">
        <f>IF(G1243=0,0,SUMIFS('Sch A. Input'!$H234:$CJ234,'Sch A. Input'!$H$14:$CJ$14,"One-time",'Sch A. Input'!$H$13:$CJ$13,"&lt;="&amp;$O$1020,'Sch A. Input'!$H$13:$CJ$13,"&lt;="&amp;$L$11))</f>
        <v>0</v>
      </c>
      <c r="J1243" s="283">
        <f t="shared" si="468"/>
        <v>0</v>
      </c>
      <c r="K1243" s="242">
        <f t="shared" si="469"/>
        <v>0</v>
      </c>
      <c r="L1243" s="242">
        <f t="shared" si="470"/>
        <v>0</v>
      </c>
      <c r="M1243" s="276">
        <f t="shared" si="463"/>
        <v>0</v>
      </c>
      <c r="N1243" s="281">
        <f t="shared" si="454"/>
        <v>0</v>
      </c>
      <c r="O1243" s="245">
        <f t="shared" si="455"/>
        <v>0</v>
      </c>
      <c r="P1243" s="248"/>
      <c r="Q1243" s="285">
        <f t="shared" si="471"/>
        <v>0</v>
      </c>
      <c r="R1243" s="242">
        <f>IF(Q1243=0,0,SUMIFS('Sch A. Input'!$H234:$CJ234,'Sch A. Input'!$H$14:$CJ$14,"Recurring",'Sch A. Input'!$H$13:$CJ$13,"&lt;="&amp;$L$11,'Sch A. Input'!$H$13:$CJ$13,"&lt;="&amp;$Y$1020,'Sch A. Input'!$H$13:$CJ$13,"&gt;"&amp;$O$1020))</f>
        <v>0</v>
      </c>
      <c r="S1243" s="242">
        <f>IF(Q1243=0,0,SUMIFS('Sch A. Input'!$H234:$CJ234,'Sch A. Input'!$H$14:$CJ$14,"One-time",'Sch A. Input'!$H$13:$CJ$13,"&lt;="&amp;$L$11,'Sch A. Input'!$H$13:$CJ$13,"&lt;="&amp;$Y$1020,'Sch A. Input'!$H$13:$CJ$13,"&gt;"&amp;$O$1020))</f>
        <v>0</v>
      </c>
      <c r="T1243" s="283">
        <f t="shared" si="472"/>
        <v>0</v>
      </c>
      <c r="U1243" s="242">
        <f t="shared" si="473"/>
        <v>0</v>
      </c>
      <c r="V1243" s="242">
        <f t="shared" si="474"/>
        <v>0</v>
      </c>
      <c r="W1243" s="276">
        <f t="shared" si="464"/>
        <v>0</v>
      </c>
      <c r="X1243" s="281">
        <f t="shared" si="456"/>
        <v>0</v>
      </c>
      <c r="Y1243" s="245">
        <f t="shared" si="457"/>
        <v>0</v>
      </c>
      <c r="Z1243" s="248"/>
      <c r="AA1243" s="285">
        <f t="shared" si="475"/>
        <v>0</v>
      </c>
      <c r="AB1243" s="242">
        <f>IF(AA1243=0,0,SUMIFS('Sch A. Input'!$H234:$CJ234,'Sch A. Input'!$H$14:$CJ$14,"Recurring",'Sch A. Input'!$H$13:$CJ$13,"&lt;="&amp;$L$11,'Sch A. Input'!$H$13:$CJ$13,"&lt;="&amp;$AI$1020,'Sch A. Input'!$H$13:$CJ$13,"&gt;"&amp;$Y$1020))</f>
        <v>0</v>
      </c>
      <c r="AC1243" s="242">
        <f>IF(AA1243=0,0,SUMIFS('Sch A. Input'!$H234:$CJ234,'Sch A. Input'!$H$14:$CJ$14,"One-time",'Sch A. Input'!$H$13:$CJ$13,"&lt;="&amp;$L$11,'Sch A. Input'!$H$13:$CJ$13,"&lt;="&amp;$AI$1020,'Sch A. Input'!$H$13:$CJ$13,"&gt;"&amp;$Y$1020))</f>
        <v>0</v>
      </c>
      <c r="AD1243" s="283">
        <f t="shared" si="476"/>
        <v>0</v>
      </c>
      <c r="AE1243" s="242">
        <f t="shared" si="477"/>
        <v>0</v>
      </c>
      <c r="AF1243" s="242">
        <f t="shared" si="478"/>
        <v>0</v>
      </c>
      <c r="AG1243" s="276">
        <f t="shared" si="465"/>
        <v>0</v>
      </c>
      <c r="AH1243" s="281">
        <f t="shared" si="458"/>
        <v>0</v>
      </c>
      <c r="AI1243" s="245">
        <f t="shared" si="459"/>
        <v>0</v>
      </c>
      <c r="AK1243" s="285">
        <f t="shared" si="479"/>
        <v>0</v>
      </c>
      <c r="AL1243" s="242">
        <f>IF(AK1243=0,0,SUMIFS('Sch A. Input'!$H234:$CJ234,'Sch A. Input'!$H$14:$CJ$14,"Recurring",'Sch A. Input'!$H$13:$CJ$13,"&lt;="&amp;$L$11,'Sch A. Input'!$H$13:$CJ$13,"&lt;="&amp;$AS$1020,'Sch A. Input'!$H$13:$CJ$13,"&gt;"&amp;$AI$1020))</f>
        <v>0</v>
      </c>
      <c r="AM1243" s="242">
        <f>IF(AK1243=0,0,SUMIFS('Sch A. Input'!$H234:$CJ234,'Sch A. Input'!$H$14:$CJ$14,"One-time",'Sch A. Input'!$H$13:$CJ$13,"&lt;="&amp;$L$11,'Sch A. Input'!$H$13:$CJ$13,"&lt;="&amp;$AS$1020,'Sch A. Input'!$H$13:$CJ$13,"&gt;"&amp;$AI$1020))</f>
        <v>0</v>
      </c>
      <c r="AN1243" s="283">
        <f t="shared" si="480"/>
        <v>0</v>
      </c>
      <c r="AO1243" s="242">
        <f t="shared" si="481"/>
        <v>0</v>
      </c>
      <c r="AP1243" s="242">
        <f t="shared" si="482"/>
        <v>0</v>
      </c>
      <c r="AQ1243" s="276">
        <f t="shared" si="466"/>
        <v>0</v>
      </c>
      <c r="AR1243" s="281">
        <f t="shared" si="460"/>
        <v>0</v>
      </c>
      <c r="AS1243" s="245">
        <f t="shared" si="461"/>
        <v>0</v>
      </c>
      <c r="AY1243" s="160"/>
      <c r="AZ1243" s="160"/>
      <c r="BK1243" s="2"/>
      <c r="BL1243" s="2"/>
      <c r="BM1243" s="2"/>
      <c r="BN1243" s="2"/>
      <c r="BO1243" s="2"/>
      <c r="BP1243" s="2"/>
      <c r="BQ1243" s="2"/>
      <c r="BR1243" s="2"/>
      <c r="BS1243" s="2"/>
      <c r="BT1243" s="2"/>
      <c r="BU1243" s="2"/>
      <c r="BV1243" s="2"/>
      <c r="BW1243" s="2"/>
      <c r="BX1243" s="2"/>
      <c r="BY1243" s="2"/>
      <c r="BZ1243" s="2"/>
      <c r="CA1243" s="2"/>
      <c r="CI1243"/>
      <c r="CJ1243"/>
      <c r="CK1243"/>
      <c r="CL1243"/>
      <c r="CM1243"/>
      <c r="CN1243"/>
      <c r="CO1243"/>
      <c r="CP1243"/>
      <c r="CQ1243"/>
      <c r="CR1243"/>
      <c r="CS1243"/>
      <c r="CT1243"/>
      <c r="CU1243"/>
      <c r="CV1243"/>
      <c r="CW1243"/>
      <c r="CX1243"/>
    </row>
    <row r="1244" spans="2:102" x14ac:dyDescent="0.35">
      <c r="B1244" s="70" t="str">
        <f t="shared" ref="B1244:F1244" si="508">B237</f>
        <v/>
      </c>
      <c r="C1244" s="166" t="str">
        <f t="shared" si="508"/>
        <v/>
      </c>
      <c r="D1244" s="273" t="str">
        <f t="shared" si="508"/>
        <v/>
      </c>
      <c r="E1244" s="273">
        <f t="shared" si="508"/>
        <v>45016</v>
      </c>
      <c r="F1244" s="273">
        <f t="shared" si="508"/>
        <v>0</v>
      </c>
      <c r="G1244" s="98">
        <f t="shared" si="453"/>
        <v>0</v>
      </c>
      <c r="H1244" s="242">
        <f>IF(G1244=0,0,SUMIFS('Sch A. Input'!$H235:$CJ235,'Sch A. Input'!$H$14:$CJ$14,"Recurring",'Sch A. Input'!$H$13:$CJ$13,"&lt;="&amp;$O$1020,'Sch A. Input'!$H$13:$CJ$13,"&lt;="&amp;$L$11))</f>
        <v>0</v>
      </c>
      <c r="I1244" s="242">
        <f>IF(G1244=0,0,SUMIFS('Sch A. Input'!$H235:$CJ235,'Sch A. Input'!$H$14:$CJ$14,"One-time",'Sch A. Input'!$H$13:$CJ$13,"&lt;="&amp;$O$1020,'Sch A. Input'!$H$13:$CJ$13,"&lt;="&amp;$L$11))</f>
        <v>0</v>
      </c>
      <c r="J1244" s="283">
        <f t="shared" si="468"/>
        <v>0</v>
      </c>
      <c r="K1244" s="242">
        <f t="shared" si="469"/>
        <v>0</v>
      </c>
      <c r="L1244" s="242">
        <f t="shared" si="470"/>
        <v>0</v>
      </c>
      <c r="M1244" s="276">
        <f t="shared" si="463"/>
        <v>0</v>
      </c>
      <c r="N1244" s="281">
        <f t="shared" si="454"/>
        <v>0</v>
      </c>
      <c r="O1244" s="245">
        <f t="shared" si="455"/>
        <v>0</v>
      </c>
      <c r="P1244" s="248"/>
      <c r="Q1244" s="285">
        <f t="shared" si="471"/>
        <v>0</v>
      </c>
      <c r="R1244" s="242">
        <f>IF(Q1244=0,0,SUMIFS('Sch A. Input'!$H235:$CJ235,'Sch A. Input'!$H$14:$CJ$14,"Recurring",'Sch A. Input'!$H$13:$CJ$13,"&lt;="&amp;$L$11,'Sch A. Input'!$H$13:$CJ$13,"&lt;="&amp;$Y$1020,'Sch A. Input'!$H$13:$CJ$13,"&gt;"&amp;$O$1020))</f>
        <v>0</v>
      </c>
      <c r="S1244" s="242">
        <f>IF(Q1244=0,0,SUMIFS('Sch A. Input'!$H235:$CJ235,'Sch A. Input'!$H$14:$CJ$14,"One-time",'Sch A. Input'!$H$13:$CJ$13,"&lt;="&amp;$L$11,'Sch A. Input'!$H$13:$CJ$13,"&lt;="&amp;$Y$1020,'Sch A. Input'!$H$13:$CJ$13,"&gt;"&amp;$O$1020))</f>
        <v>0</v>
      </c>
      <c r="T1244" s="283">
        <f t="shared" si="472"/>
        <v>0</v>
      </c>
      <c r="U1244" s="242">
        <f t="shared" si="473"/>
        <v>0</v>
      </c>
      <c r="V1244" s="242">
        <f t="shared" si="474"/>
        <v>0</v>
      </c>
      <c r="W1244" s="276">
        <f t="shared" si="464"/>
        <v>0</v>
      </c>
      <c r="X1244" s="281">
        <f t="shared" si="456"/>
        <v>0</v>
      </c>
      <c r="Y1244" s="245">
        <f t="shared" si="457"/>
        <v>0</v>
      </c>
      <c r="Z1244" s="248"/>
      <c r="AA1244" s="285">
        <f t="shared" si="475"/>
        <v>0</v>
      </c>
      <c r="AB1244" s="242">
        <f>IF(AA1244=0,0,SUMIFS('Sch A. Input'!$H235:$CJ235,'Sch A. Input'!$H$14:$CJ$14,"Recurring",'Sch A. Input'!$H$13:$CJ$13,"&lt;="&amp;$L$11,'Sch A. Input'!$H$13:$CJ$13,"&lt;="&amp;$AI$1020,'Sch A. Input'!$H$13:$CJ$13,"&gt;"&amp;$Y$1020))</f>
        <v>0</v>
      </c>
      <c r="AC1244" s="242">
        <f>IF(AA1244=0,0,SUMIFS('Sch A. Input'!$H235:$CJ235,'Sch A. Input'!$H$14:$CJ$14,"One-time",'Sch A. Input'!$H$13:$CJ$13,"&lt;="&amp;$L$11,'Sch A. Input'!$H$13:$CJ$13,"&lt;="&amp;$AI$1020,'Sch A. Input'!$H$13:$CJ$13,"&gt;"&amp;$Y$1020))</f>
        <v>0</v>
      </c>
      <c r="AD1244" s="283">
        <f t="shared" si="476"/>
        <v>0</v>
      </c>
      <c r="AE1244" s="242">
        <f t="shared" si="477"/>
        <v>0</v>
      </c>
      <c r="AF1244" s="242">
        <f t="shared" si="478"/>
        <v>0</v>
      </c>
      <c r="AG1244" s="276">
        <f t="shared" si="465"/>
        <v>0</v>
      </c>
      <c r="AH1244" s="281">
        <f t="shared" si="458"/>
        <v>0</v>
      </c>
      <c r="AI1244" s="245">
        <f t="shared" si="459"/>
        <v>0</v>
      </c>
      <c r="AK1244" s="285">
        <f t="shared" si="479"/>
        <v>0</v>
      </c>
      <c r="AL1244" s="242">
        <f>IF(AK1244=0,0,SUMIFS('Sch A. Input'!$H235:$CJ235,'Sch A. Input'!$H$14:$CJ$14,"Recurring",'Sch A. Input'!$H$13:$CJ$13,"&lt;="&amp;$L$11,'Sch A. Input'!$H$13:$CJ$13,"&lt;="&amp;$AS$1020,'Sch A. Input'!$H$13:$CJ$13,"&gt;"&amp;$AI$1020))</f>
        <v>0</v>
      </c>
      <c r="AM1244" s="242">
        <f>IF(AK1244=0,0,SUMIFS('Sch A. Input'!$H235:$CJ235,'Sch A. Input'!$H$14:$CJ$14,"One-time",'Sch A. Input'!$H$13:$CJ$13,"&lt;="&amp;$L$11,'Sch A. Input'!$H$13:$CJ$13,"&lt;="&amp;$AS$1020,'Sch A. Input'!$H$13:$CJ$13,"&gt;"&amp;$AI$1020))</f>
        <v>0</v>
      </c>
      <c r="AN1244" s="283">
        <f t="shared" si="480"/>
        <v>0</v>
      </c>
      <c r="AO1244" s="242">
        <f t="shared" si="481"/>
        <v>0</v>
      </c>
      <c r="AP1244" s="242">
        <f t="shared" si="482"/>
        <v>0</v>
      </c>
      <c r="AQ1244" s="276">
        <f t="shared" si="466"/>
        <v>0</v>
      </c>
      <c r="AR1244" s="281">
        <f t="shared" si="460"/>
        <v>0</v>
      </c>
      <c r="AS1244" s="245">
        <f t="shared" si="461"/>
        <v>0</v>
      </c>
      <c r="AY1244" s="160"/>
      <c r="AZ1244" s="160"/>
      <c r="BK1244" s="2"/>
      <c r="BL1244" s="2"/>
      <c r="BM1244" s="2"/>
      <c r="BN1244" s="2"/>
      <c r="BO1244" s="2"/>
      <c r="BP1244" s="2"/>
      <c r="BQ1244" s="2"/>
      <c r="BR1244" s="2"/>
      <c r="BS1244" s="2"/>
      <c r="BT1244" s="2"/>
      <c r="BU1244" s="2"/>
      <c r="BV1244" s="2"/>
      <c r="BW1244" s="2"/>
      <c r="BX1244" s="2"/>
      <c r="BY1244" s="2"/>
      <c r="BZ1244" s="2"/>
      <c r="CA1244" s="2"/>
      <c r="CI1244"/>
      <c r="CJ1244"/>
      <c r="CK1244"/>
      <c r="CL1244"/>
      <c r="CM1244"/>
      <c r="CN1244"/>
      <c r="CO1244"/>
      <c r="CP1244"/>
      <c r="CQ1244"/>
      <c r="CR1244"/>
      <c r="CS1244"/>
      <c r="CT1244"/>
      <c r="CU1244"/>
      <c r="CV1244"/>
      <c r="CW1244"/>
      <c r="CX1244"/>
    </row>
    <row r="1245" spans="2:102" x14ac:dyDescent="0.35">
      <c r="B1245" s="70" t="str">
        <f t="shared" ref="B1245:F1245" si="509">B238</f>
        <v/>
      </c>
      <c r="C1245" s="166" t="str">
        <f t="shared" si="509"/>
        <v/>
      </c>
      <c r="D1245" s="273" t="str">
        <f t="shared" si="509"/>
        <v/>
      </c>
      <c r="E1245" s="273">
        <f t="shared" si="509"/>
        <v>45016</v>
      </c>
      <c r="F1245" s="273">
        <f t="shared" si="509"/>
        <v>0</v>
      </c>
      <c r="G1245" s="98">
        <f t="shared" si="453"/>
        <v>0</v>
      </c>
      <c r="H1245" s="242">
        <f>IF(G1245=0,0,SUMIFS('Sch A. Input'!$H236:$CJ236,'Sch A. Input'!$H$14:$CJ$14,"Recurring",'Sch A. Input'!$H$13:$CJ$13,"&lt;="&amp;$O$1020,'Sch A. Input'!$H$13:$CJ$13,"&lt;="&amp;$L$11))</f>
        <v>0</v>
      </c>
      <c r="I1245" s="242">
        <f>IF(G1245=0,0,SUMIFS('Sch A. Input'!$H236:$CJ236,'Sch A. Input'!$H$14:$CJ$14,"One-time",'Sch A. Input'!$H$13:$CJ$13,"&lt;="&amp;$O$1020,'Sch A. Input'!$H$13:$CJ$13,"&lt;="&amp;$L$11))</f>
        <v>0</v>
      </c>
      <c r="J1245" s="283">
        <f t="shared" si="468"/>
        <v>0</v>
      </c>
      <c r="K1245" s="242">
        <f t="shared" si="469"/>
        <v>0</v>
      </c>
      <c r="L1245" s="242">
        <f t="shared" si="470"/>
        <v>0</v>
      </c>
      <c r="M1245" s="276">
        <f t="shared" si="463"/>
        <v>0</v>
      </c>
      <c r="N1245" s="281">
        <f t="shared" si="454"/>
        <v>0</v>
      </c>
      <c r="O1245" s="245">
        <f t="shared" si="455"/>
        <v>0</v>
      </c>
      <c r="P1245" s="248"/>
      <c r="Q1245" s="285">
        <f t="shared" si="471"/>
        <v>0</v>
      </c>
      <c r="R1245" s="242">
        <f>IF(Q1245=0,0,SUMIFS('Sch A. Input'!$H236:$CJ236,'Sch A. Input'!$H$14:$CJ$14,"Recurring",'Sch A. Input'!$H$13:$CJ$13,"&lt;="&amp;$L$11,'Sch A. Input'!$H$13:$CJ$13,"&lt;="&amp;$Y$1020,'Sch A. Input'!$H$13:$CJ$13,"&gt;"&amp;$O$1020))</f>
        <v>0</v>
      </c>
      <c r="S1245" s="242">
        <f>IF(Q1245=0,0,SUMIFS('Sch A. Input'!$H236:$CJ236,'Sch A. Input'!$H$14:$CJ$14,"One-time",'Sch A. Input'!$H$13:$CJ$13,"&lt;="&amp;$L$11,'Sch A. Input'!$H$13:$CJ$13,"&lt;="&amp;$Y$1020,'Sch A. Input'!$H$13:$CJ$13,"&gt;"&amp;$O$1020))</f>
        <v>0</v>
      </c>
      <c r="T1245" s="283">
        <f t="shared" si="472"/>
        <v>0</v>
      </c>
      <c r="U1245" s="242">
        <f t="shared" si="473"/>
        <v>0</v>
      </c>
      <c r="V1245" s="242">
        <f t="shared" si="474"/>
        <v>0</v>
      </c>
      <c r="W1245" s="276">
        <f t="shared" si="464"/>
        <v>0</v>
      </c>
      <c r="X1245" s="281">
        <f t="shared" si="456"/>
        <v>0</v>
      </c>
      <c r="Y1245" s="245">
        <f t="shared" si="457"/>
        <v>0</v>
      </c>
      <c r="Z1245" s="248"/>
      <c r="AA1245" s="285">
        <f t="shared" si="475"/>
        <v>0</v>
      </c>
      <c r="AB1245" s="242">
        <f>IF(AA1245=0,0,SUMIFS('Sch A. Input'!$H236:$CJ236,'Sch A. Input'!$H$14:$CJ$14,"Recurring",'Sch A. Input'!$H$13:$CJ$13,"&lt;="&amp;$L$11,'Sch A. Input'!$H$13:$CJ$13,"&lt;="&amp;$AI$1020,'Sch A. Input'!$H$13:$CJ$13,"&gt;"&amp;$Y$1020))</f>
        <v>0</v>
      </c>
      <c r="AC1245" s="242">
        <f>IF(AA1245=0,0,SUMIFS('Sch A. Input'!$H236:$CJ236,'Sch A. Input'!$H$14:$CJ$14,"One-time",'Sch A. Input'!$H$13:$CJ$13,"&lt;="&amp;$L$11,'Sch A. Input'!$H$13:$CJ$13,"&lt;="&amp;$AI$1020,'Sch A. Input'!$H$13:$CJ$13,"&gt;"&amp;$Y$1020))</f>
        <v>0</v>
      </c>
      <c r="AD1245" s="283">
        <f t="shared" si="476"/>
        <v>0</v>
      </c>
      <c r="AE1245" s="242">
        <f t="shared" si="477"/>
        <v>0</v>
      </c>
      <c r="AF1245" s="242">
        <f t="shared" si="478"/>
        <v>0</v>
      </c>
      <c r="AG1245" s="276">
        <f t="shared" si="465"/>
        <v>0</v>
      </c>
      <c r="AH1245" s="281">
        <f t="shared" si="458"/>
        <v>0</v>
      </c>
      <c r="AI1245" s="245">
        <f t="shared" si="459"/>
        <v>0</v>
      </c>
      <c r="AK1245" s="285">
        <f t="shared" si="479"/>
        <v>0</v>
      </c>
      <c r="AL1245" s="242">
        <f>IF(AK1245=0,0,SUMIFS('Sch A. Input'!$H236:$CJ236,'Sch A. Input'!$H$14:$CJ$14,"Recurring",'Sch A. Input'!$H$13:$CJ$13,"&lt;="&amp;$L$11,'Sch A. Input'!$H$13:$CJ$13,"&lt;="&amp;$AS$1020,'Sch A. Input'!$H$13:$CJ$13,"&gt;"&amp;$AI$1020))</f>
        <v>0</v>
      </c>
      <c r="AM1245" s="242">
        <f>IF(AK1245=0,0,SUMIFS('Sch A. Input'!$H236:$CJ236,'Sch A. Input'!$H$14:$CJ$14,"One-time",'Sch A. Input'!$H$13:$CJ$13,"&lt;="&amp;$L$11,'Sch A. Input'!$H$13:$CJ$13,"&lt;="&amp;$AS$1020,'Sch A. Input'!$H$13:$CJ$13,"&gt;"&amp;$AI$1020))</f>
        <v>0</v>
      </c>
      <c r="AN1245" s="283">
        <f t="shared" si="480"/>
        <v>0</v>
      </c>
      <c r="AO1245" s="242">
        <f t="shared" si="481"/>
        <v>0</v>
      </c>
      <c r="AP1245" s="242">
        <f t="shared" si="482"/>
        <v>0</v>
      </c>
      <c r="AQ1245" s="276">
        <f t="shared" si="466"/>
        <v>0</v>
      </c>
      <c r="AR1245" s="281">
        <f t="shared" si="460"/>
        <v>0</v>
      </c>
      <c r="AS1245" s="245">
        <f t="shared" si="461"/>
        <v>0</v>
      </c>
      <c r="AY1245" s="160"/>
      <c r="AZ1245" s="160"/>
      <c r="BK1245" s="2"/>
      <c r="BL1245" s="2"/>
      <c r="BM1245" s="2"/>
      <c r="BN1245" s="2"/>
      <c r="BO1245" s="2"/>
      <c r="BP1245" s="2"/>
      <c r="BQ1245" s="2"/>
      <c r="BR1245" s="2"/>
      <c r="BS1245" s="2"/>
      <c r="BT1245" s="2"/>
      <c r="BU1245" s="2"/>
      <c r="BV1245" s="2"/>
      <c r="BW1245" s="2"/>
      <c r="BX1245" s="2"/>
      <c r="BY1245" s="2"/>
      <c r="BZ1245" s="2"/>
      <c r="CA1245" s="2"/>
      <c r="CI1245"/>
      <c r="CJ1245"/>
      <c r="CK1245"/>
      <c r="CL1245"/>
      <c r="CM1245"/>
      <c r="CN1245"/>
      <c r="CO1245"/>
      <c r="CP1245"/>
      <c r="CQ1245"/>
      <c r="CR1245"/>
      <c r="CS1245"/>
      <c r="CT1245"/>
      <c r="CU1245"/>
      <c r="CV1245"/>
      <c r="CW1245"/>
      <c r="CX1245"/>
    </row>
    <row r="1246" spans="2:102" x14ac:dyDescent="0.35">
      <c r="B1246" s="70" t="str">
        <f t="shared" ref="B1246:F1246" si="510">B239</f>
        <v/>
      </c>
      <c r="C1246" s="166" t="str">
        <f t="shared" si="510"/>
        <v/>
      </c>
      <c r="D1246" s="273" t="str">
        <f t="shared" si="510"/>
        <v/>
      </c>
      <c r="E1246" s="273">
        <f t="shared" si="510"/>
        <v>45016</v>
      </c>
      <c r="F1246" s="273">
        <f t="shared" si="510"/>
        <v>0</v>
      </c>
      <c r="G1246" s="98">
        <f t="shared" si="453"/>
        <v>0</v>
      </c>
      <c r="H1246" s="242">
        <f>IF(G1246=0,0,SUMIFS('Sch A. Input'!$H237:$CJ237,'Sch A. Input'!$H$14:$CJ$14,"Recurring",'Sch A. Input'!$H$13:$CJ$13,"&lt;="&amp;$O$1020,'Sch A. Input'!$H$13:$CJ$13,"&lt;="&amp;$L$11))</f>
        <v>0</v>
      </c>
      <c r="I1246" s="242">
        <f>IF(G1246=0,0,SUMIFS('Sch A. Input'!$H237:$CJ237,'Sch A. Input'!$H$14:$CJ$14,"One-time",'Sch A. Input'!$H$13:$CJ$13,"&lt;="&amp;$O$1020,'Sch A. Input'!$H$13:$CJ$13,"&lt;="&amp;$L$11))</f>
        <v>0</v>
      </c>
      <c r="J1246" s="283">
        <f t="shared" si="468"/>
        <v>0</v>
      </c>
      <c r="K1246" s="242">
        <f t="shared" si="469"/>
        <v>0</v>
      </c>
      <c r="L1246" s="242">
        <f t="shared" si="470"/>
        <v>0</v>
      </c>
      <c r="M1246" s="276">
        <f t="shared" si="463"/>
        <v>0</v>
      </c>
      <c r="N1246" s="281">
        <f t="shared" si="454"/>
        <v>0</v>
      </c>
      <c r="O1246" s="245">
        <f t="shared" si="455"/>
        <v>0</v>
      </c>
      <c r="P1246" s="248"/>
      <c r="Q1246" s="285">
        <f t="shared" si="471"/>
        <v>0</v>
      </c>
      <c r="R1246" s="242">
        <f>IF(Q1246=0,0,SUMIFS('Sch A. Input'!$H237:$CJ237,'Sch A. Input'!$H$14:$CJ$14,"Recurring",'Sch A. Input'!$H$13:$CJ$13,"&lt;="&amp;$L$11,'Sch A. Input'!$H$13:$CJ$13,"&lt;="&amp;$Y$1020,'Sch A. Input'!$H$13:$CJ$13,"&gt;"&amp;$O$1020))</f>
        <v>0</v>
      </c>
      <c r="S1246" s="242">
        <f>IF(Q1246=0,0,SUMIFS('Sch A. Input'!$H237:$CJ237,'Sch A. Input'!$H$14:$CJ$14,"One-time",'Sch A. Input'!$H$13:$CJ$13,"&lt;="&amp;$L$11,'Sch A. Input'!$H$13:$CJ$13,"&lt;="&amp;$Y$1020,'Sch A. Input'!$H$13:$CJ$13,"&gt;"&amp;$O$1020))</f>
        <v>0</v>
      </c>
      <c r="T1246" s="283">
        <f t="shared" si="472"/>
        <v>0</v>
      </c>
      <c r="U1246" s="242">
        <f t="shared" si="473"/>
        <v>0</v>
      </c>
      <c r="V1246" s="242">
        <f t="shared" si="474"/>
        <v>0</v>
      </c>
      <c r="W1246" s="276">
        <f t="shared" si="464"/>
        <v>0</v>
      </c>
      <c r="X1246" s="281">
        <f t="shared" si="456"/>
        <v>0</v>
      </c>
      <c r="Y1246" s="245">
        <f t="shared" si="457"/>
        <v>0</v>
      </c>
      <c r="Z1246" s="248"/>
      <c r="AA1246" s="285">
        <f t="shared" si="475"/>
        <v>0</v>
      </c>
      <c r="AB1246" s="242">
        <f>IF(AA1246=0,0,SUMIFS('Sch A. Input'!$H237:$CJ237,'Sch A. Input'!$H$14:$CJ$14,"Recurring",'Sch A. Input'!$H$13:$CJ$13,"&lt;="&amp;$L$11,'Sch A. Input'!$H$13:$CJ$13,"&lt;="&amp;$AI$1020,'Sch A. Input'!$H$13:$CJ$13,"&gt;"&amp;$Y$1020))</f>
        <v>0</v>
      </c>
      <c r="AC1246" s="242">
        <f>IF(AA1246=0,0,SUMIFS('Sch A. Input'!$H237:$CJ237,'Sch A. Input'!$H$14:$CJ$14,"One-time",'Sch A. Input'!$H$13:$CJ$13,"&lt;="&amp;$L$11,'Sch A. Input'!$H$13:$CJ$13,"&lt;="&amp;$AI$1020,'Sch A. Input'!$H$13:$CJ$13,"&gt;"&amp;$Y$1020))</f>
        <v>0</v>
      </c>
      <c r="AD1246" s="283">
        <f t="shared" si="476"/>
        <v>0</v>
      </c>
      <c r="AE1246" s="242">
        <f t="shared" si="477"/>
        <v>0</v>
      </c>
      <c r="AF1246" s="242">
        <f t="shared" si="478"/>
        <v>0</v>
      </c>
      <c r="AG1246" s="276">
        <f t="shared" si="465"/>
        <v>0</v>
      </c>
      <c r="AH1246" s="281">
        <f t="shared" si="458"/>
        <v>0</v>
      </c>
      <c r="AI1246" s="245">
        <f t="shared" si="459"/>
        <v>0</v>
      </c>
      <c r="AK1246" s="285">
        <f t="shared" si="479"/>
        <v>0</v>
      </c>
      <c r="AL1246" s="242">
        <f>IF(AK1246=0,0,SUMIFS('Sch A. Input'!$H237:$CJ237,'Sch A. Input'!$H$14:$CJ$14,"Recurring",'Sch A. Input'!$H$13:$CJ$13,"&lt;="&amp;$L$11,'Sch A. Input'!$H$13:$CJ$13,"&lt;="&amp;$AS$1020,'Sch A. Input'!$H$13:$CJ$13,"&gt;"&amp;$AI$1020))</f>
        <v>0</v>
      </c>
      <c r="AM1246" s="242">
        <f>IF(AK1246=0,0,SUMIFS('Sch A. Input'!$H237:$CJ237,'Sch A. Input'!$H$14:$CJ$14,"One-time",'Sch A. Input'!$H$13:$CJ$13,"&lt;="&amp;$L$11,'Sch A. Input'!$H$13:$CJ$13,"&lt;="&amp;$AS$1020,'Sch A. Input'!$H$13:$CJ$13,"&gt;"&amp;$AI$1020))</f>
        <v>0</v>
      </c>
      <c r="AN1246" s="283">
        <f t="shared" si="480"/>
        <v>0</v>
      </c>
      <c r="AO1246" s="242">
        <f t="shared" si="481"/>
        <v>0</v>
      </c>
      <c r="AP1246" s="242">
        <f t="shared" si="482"/>
        <v>0</v>
      </c>
      <c r="AQ1246" s="276">
        <f t="shared" si="466"/>
        <v>0</v>
      </c>
      <c r="AR1246" s="281">
        <f t="shared" si="460"/>
        <v>0</v>
      </c>
      <c r="AS1246" s="245">
        <f t="shared" si="461"/>
        <v>0</v>
      </c>
      <c r="AY1246" s="160"/>
      <c r="AZ1246" s="160"/>
      <c r="BK1246" s="2"/>
      <c r="BL1246" s="2"/>
      <c r="BM1246" s="2"/>
      <c r="BN1246" s="2"/>
      <c r="BO1246" s="2"/>
      <c r="BP1246" s="2"/>
      <c r="BQ1246" s="2"/>
      <c r="BR1246" s="2"/>
      <c r="BS1246" s="2"/>
      <c r="BT1246" s="2"/>
      <c r="BU1246" s="2"/>
      <c r="BV1246" s="2"/>
      <c r="BW1246" s="2"/>
      <c r="BX1246" s="2"/>
      <c r="BY1246" s="2"/>
      <c r="BZ1246" s="2"/>
      <c r="CA1246" s="2"/>
      <c r="CI1246"/>
      <c r="CJ1246"/>
      <c r="CK1246"/>
      <c r="CL1246"/>
      <c r="CM1246"/>
      <c r="CN1246"/>
      <c r="CO1246"/>
      <c r="CP1246"/>
      <c r="CQ1246"/>
      <c r="CR1246"/>
      <c r="CS1246"/>
      <c r="CT1246"/>
      <c r="CU1246"/>
      <c r="CV1246"/>
      <c r="CW1246"/>
      <c r="CX1246"/>
    </row>
    <row r="1247" spans="2:102" x14ac:dyDescent="0.35">
      <c r="B1247" s="70" t="str">
        <f t="shared" ref="B1247:F1247" si="511">B240</f>
        <v/>
      </c>
      <c r="C1247" s="166" t="str">
        <f t="shared" si="511"/>
        <v/>
      </c>
      <c r="D1247" s="273" t="str">
        <f t="shared" si="511"/>
        <v/>
      </c>
      <c r="E1247" s="273">
        <f t="shared" si="511"/>
        <v>45016</v>
      </c>
      <c r="F1247" s="273">
        <f t="shared" si="511"/>
        <v>0</v>
      </c>
      <c r="G1247" s="98">
        <f t="shared" si="453"/>
        <v>0</v>
      </c>
      <c r="H1247" s="242">
        <f>IF(G1247=0,0,SUMIFS('Sch A. Input'!$H238:$CJ238,'Sch A. Input'!$H$14:$CJ$14,"Recurring",'Sch A. Input'!$H$13:$CJ$13,"&lt;="&amp;$O$1020,'Sch A. Input'!$H$13:$CJ$13,"&lt;="&amp;$L$11))</f>
        <v>0</v>
      </c>
      <c r="I1247" s="242">
        <f>IF(G1247=0,0,SUMIFS('Sch A. Input'!$H238:$CJ238,'Sch A. Input'!$H$14:$CJ$14,"One-time",'Sch A. Input'!$H$13:$CJ$13,"&lt;="&amp;$O$1020,'Sch A. Input'!$H$13:$CJ$13,"&lt;="&amp;$L$11))</f>
        <v>0</v>
      </c>
      <c r="J1247" s="283">
        <f t="shared" si="468"/>
        <v>0</v>
      </c>
      <c r="K1247" s="242">
        <f t="shared" si="469"/>
        <v>0</v>
      </c>
      <c r="L1247" s="242">
        <f t="shared" si="470"/>
        <v>0</v>
      </c>
      <c r="M1247" s="276">
        <f t="shared" si="463"/>
        <v>0</v>
      </c>
      <c r="N1247" s="281">
        <f t="shared" si="454"/>
        <v>0</v>
      </c>
      <c r="O1247" s="245">
        <f t="shared" si="455"/>
        <v>0</v>
      </c>
      <c r="P1247" s="248"/>
      <c r="Q1247" s="285">
        <f t="shared" si="471"/>
        <v>0</v>
      </c>
      <c r="R1247" s="242">
        <f>IF(Q1247=0,0,SUMIFS('Sch A. Input'!$H238:$CJ238,'Sch A. Input'!$H$14:$CJ$14,"Recurring",'Sch A. Input'!$H$13:$CJ$13,"&lt;="&amp;$L$11,'Sch A. Input'!$H$13:$CJ$13,"&lt;="&amp;$Y$1020,'Sch A. Input'!$H$13:$CJ$13,"&gt;"&amp;$O$1020))</f>
        <v>0</v>
      </c>
      <c r="S1247" s="242">
        <f>IF(Q1247=0,0,SUMIFS('Sch A. Input'!$H238:$CJ238,'Sch A. Input'!$H$14:$CJ$14,"One-time",'Sch A. Input'!$H$13:$CJ$13,"&lt;="&amp;$L$11,'Sch A. Input'!$H$13:$CJ$13,"&lt;="&amp;$Y$1020,'Sch A. Input'!$H$13:$CJ$13,"&gt;"&amp;$O$1020))</f>
        <v>0</v>
      </c>
      <c r="T1247" s="283">
        <f t="shared" si="472"/>
        <v>0</v>
      </c>
      <c r="U1247" s="242">
        <f t="shared" si="473"/>
        <v>0</v>
      </c>
      <c r="V1247" s="242">
        <f t="shared" si="474"/>
        <v>0</v>
      </c>
      <c r="W1247" s="276">
        <f t="shared" si="464"/>
        <v>0</v>
      </c>
      <c r="X1247" s="281">
        <f t="shared" si="456"/>
        <v>0</v>
      </c>
      <c r="Y1247" s="245">
        <f t="shared" si="457"/>
        <v>0</v>
      </c>
      <c r="Z1247" s="248"/>
      <c r="AA1247" s="285">
        <f t="shared" si="475"/>
        <v>0</v>
      </c>
      <c r="AB1247" s="242">
        <f>IF(AA1247=0,0,SUMIFS('Sch A. Input'!$H238:$CJ238,'Sch A. Input'!$H$14:$CJ$14,"Recurring",'Sch A. Input'!$H$13:$CJ$13,"&lt;="&amp;$L$11,'Sch A. Input'!$H$13:$CJ$13,"&lt;="&amp;$AI$1020,'Sch A. Input'!$H$13:$CJ$13,"&gt;"&amp;$Y$1020))</f>
        <v>0</v>
      </c>
      <c r="AC1247" s="242">
        <f>IF(AA1247=0,0,SUMIFS('Sch A. Input'!$H238:$CJ238,'Sch A. Input'!$H$14:$CJ$14,"One-time",'Sch A. Input'!$H$13:$CJ$13,"&lt;="&amp;$L$11,'Sch A. Input'!$H$13:$CJ$13,"&lt;="&amp;$AI$1020,'Sch A. Input'!$H$13:$CJ$13,"&gt;"&amp;$Y$1020))</f>
        <v>0</v>
      </c>
      <c r="AD1247" s="283">
        <f t="shared" si="476"/>
        <v>0</v>
      </c>
      <c r="AE1247" s="242">
        <f t="shared" si="477"/>
        <v>0</v>
      </c>
      <c r="AF1247" s="242">
        <f t="shared" si="478"/>
        <v>0</v>
      </c>
      <c r="AG1247" s="276">
        <f t="shared" si="465"/>
        <v>0</v>
      </c>
      <c r="AH1247" s="281">
        <f t="shared" si="458"/>
        <v>0</v>
      </c>
      <c r="AI1247" s="245">
        <f t="shared" si="459"/>
        <v>0</v>
      </c>
      <c r="AK1247" s="285">
        <f t="shared" si="479"/>
        <v>0</v>
      </c>
      <c r="AL1247" s="242">
        <f>IF(AK1247=0,0,SUMIFS('Sch A. Input'!$H238:$CJ238,'Sch A. Input'!$H$14:$CJ$14,"Recurring",'Sch A. Input'!$H$13:$CJ$13,"&lt;="&amp;$L$11,'Sch A. Input'!$H$13:$CJ$13,"&lt;="&amp;$AS$1020,'Sch A. Input'!$H$13:$CJ$13,"&gt;"&amp;$AI$1020))</f>
        <v>0</v>
      </c>
      <c r="AM1247" s="242">
        <f>IF(AK1247=0,0,SUMIFS('Sch A. Input'!$H238:$CJ238,'Sch A. Input'!$H$14:$CJ$14,"One-time",'Sch A. Input'!$H$13:$CJ$13,"&lt;="&amp;$L$11,'Sch A. Input'!$H$13:$CJ$13,"&lt;="&amp;$AS$1020,'Sch A. Input'!$H$13:$CJ$13,"&gt;"&amp;$AI$1020))</f>
        <v>0</v>
      </c>
      <c r="AN1247" s="283">
        <f t="shared" si="480"/>
        <v>0</v>
      </c>
      <c r="AO1247" s="242">
        <f t="shared" si="481"/>
        <v>0</v>
      </c>
      <c r="AP1247" s="242">
        <f t="shared" si="482"/>
        <v>0</v>
      </c>
      <c r="AQ1247" s="276">
        <f t="shared" si="466"/>
        <v>0</v>
      </c>
      <c r="AR1247" s="281">
        <f t="shared" si="460"/>
        <v>0</v>
      </c>
      <c r="AS1247" s="245">
        <f t="shared" si="461"/>
        <v>0</v>
      </c>
      <c r="AY1247" s="160"/>
      <c r="AZ1247" s="160"/>
      <c r="BK1247" s="2"/>
      <c r="BL1247" s="2"/>
      <c r="BM1247" s="2"/>
      <c r="BN1247" s="2"/>
      <c r="BO1247" s="2"/>
      <c r="BP1247" s="2"/>
      <c r="BQ1247" s="2"/>
      <c r="BR1247" s="2"/>
      <c r="BS1247" s="2"/>
      <c r="BT1247" s="2"/>
      <c r="BU1247" s="2"/>
      <c r="BV1247" s="2"/>
      <c r="BW1247" s="2"/>
      <c r="BX1247" s="2"/>
      <c r="BY1247" s="2"/>
      <c r="BZ1247" s="2"/>
      <c r="CA1247" s="2"/>
      <c r="CI1247"/>
      <c r="CJ1247"/>
      <c r="CK1247"/>
      <c r="CL1247"/>
      <c r="CM1247"/>
      <c r="CN1247"/>
      <c r="CO1247"/>
      <c r="CP1247"/>
      <c r="CQ1247"/>
      <c r="CR1247"/>
      <c r="CS1247"/>
      <c r="CT1247"/>
      <c r="CU1247"/>
      <c r="CV1247"/>
      <c r="CW1247"/>
      <c r="CX1247"/>
    </row>
    <row r="1248" spans="2:102" x14ac:dyDescent="0.35">
      <c r="B1248" s="70" t="str">
        <f t="shared" ref="B1248:F1248" si="512">B241</f>
        <v/>
      </c>
      <c r="C1248" s="166" t="str">
        <f t="shared" si="512"/>
        <v/>
      </c>
      <c r="D1248" s="273" t="str">
        <f t="shared" si="512"/>
        <v/>
      </c>
      <c r="E1248" s="273">
        <f t="shared" si="512"/>
        <v>45016</v>
      </c>
      <c r="F1248" s="273">
        <f t="shared" si="512"/>
        <v>0</v>
      </c>
      <c r="G1248" s="98">
        <f t="shared" si="453"/>
        <v>0</v>
      </c>
      <c r="H1248" s="242">
        <f>IF(G1248=0,0,SUMIFS('Sch A. Input'!$H239:$CJ239,'Sch A. Input'!$H$14:$CJ$14,"Recurring",'Sch A. Input'!$H$13:$CJ$13,"&lt;="&amp;$O$1020,'Sch A. Input'!$H$13:$CJ$13,"&lt;="&amp;$L$11))</f>
        <v>0</v>
      </c>
      <c r="I1248" s="242">
        <f>IF(G1248=0,0,SUMIFS('Sch A. Input'!$H239:$CJ239,'Sch A. Input'!$H$14:$CJ$14,"One-time",'Sch A. Input'!$H$13:$CJ$13,"&lt;="&amp;$O$1020,'Sch A. Input'!$H$13:$CJ$13,"&lt;="&amp;$L$11))</f>
        <v>0</v>
      </c>
      <c r="J1248" s="283">
        <f t="shared" si="468"/>
        <v>0</v>
      </c>
      <c r="K1248" s="242">
        <f t="shared" si="469"/>
        <v>0</v>
      </c>
      <c r="L1248" s="242">
        <f t="shared" si="470"/>
        <v>0</v>
      </c>
      <c r="M1248" s="276">
        <f t="shared" si="463"/>
        <v>0</v>
      </c>
      <c r="N1248" s="281">
        <f t="shared" si="454"/>
        <v>0</v>
      </c>
      <c r="O1248" s="245">
        <f t="shared" si="455"/>
        <v>0</v>
      </c>
      <c r="P1248" s="248"/>
      <c r="Q1248" s="285">
        <f t="shared" si="471"/>
        <v>0</v>
      </c>
      <c r="R1248" s="242">
        <f>IF(Q1248=0,0,SUMIFS('Sch A. Input'!$H239:$CJ239,'Sch A. Input'!$H$14:$CJ$14,"Recurring",'Sch A. Input'!$H$13:$CJ$13,"&lt;="&amp;$L$11,'Sch A. Input'!$H$13:$CJ$13,"&lt;="&amp;$Y$1020,'Sch A. Input'!$H$13:$CJ$13,"&gt;"&amp;$O$1020))</f>
        <v>0</v>
      </c>
      <c r="S1248" s="242">
        <f>IF(Q1248=0,0,SUMIFS('Sch A. Input'!$H239:$CJ239,'Sch A. Input'!$H$14:$CJ$14,"One-time",'Sch A. Input'!$H$13:$CJ$13,"&lt;="&amp;$L$11,'Sch A. Input'!$H$13:$CJ$13,"&lt;="&amp;$Y$1020,'Sch A. Input'!$H$13:$CJ$13,"&gt;"&amp;$O$1020))</f>
        <v>0</v>
      </c>
      <c r="T1248" s="283">
        <f t="shared" si="472"/>
        <v>0</v>
      </c>
      <c r="U1248" s="242">
        <f t="shared" si="473"/>
        <v>0</v>
      </c>
      <c r="V1248" s="242">
        <f t="shared" si="474"/>
        <v>0</v>
      </c>
      <c r="W1248" s="276">
        <f t="shared" si="464"/>
        <v>0</v>
      </c>
      <c r="X1248" s="281">
        <f t="shared" si="456"/>
        <v>0</v>
      </c>
      <c r="Y1248" s="245">
        <f t="shared" si="457"/>
        <v>0</v>
      </c>
      <c r="Z1248" s="248"/>
      <c r="AA1248" s="285">
        <f t="shared" si="475"/>
        <v>0</v>
      </c>
      <c r="AB1248" s="242">
        <f>IF(AA1248=0,0,SUMIFS('Sch A. Input'!$H239:$CJ239,'Sch A. Input'!$H$14:$CJ$14,"Recurring",'Sch A. Input'!$H$13:$CJ$13,"&lt;="&amp;$L$11,'Sch A. Input'!$H$13:$CJ$13,"&lt;="&amp;$AI$1020,'Sch A. Input'!$H$13:$CJ$13,"&gt;"&amp;$Y$1020))</f>
        <v>0</v>
      </c>
      <c r="AC1248" s="242">
        <f>IF(AA1248=0,0,SUMIFS('Sch A. Input'!$H239:$CJ239,'Sch A. Input'!$H$14:$CJ$14,"One-time",'Sch A. Input'!$H$13:$CJ$13,"&lt;="&amp;$L$11,'Sch A. Input'!$H$13:$CJ$13,"&lt;="&amp;$AI$1020,'Sch A. Input'!$H$13:$CJ$13,"&gt;"&amp;$Y$1020))</f>
        <v>0</v>
      </c>
      <c r="AD1248" s="283">
        <f t="shared" si="476"/>
        <v>0</v>
      </c>
      <c r="AE1248" s="242">
        <f t="shared" si="477"/>
        <v>0</v>
      </c>
      <c r="AF1248" s="242">
        <f t="shared" si="478"/>
        <v>0</v>
      </c>
      <c r="AG1248" s="276">
        <f t="shared" si="465"/>
        <v>0</v>
      </c>
      <c r="AH1248" s="281">
        <f t="shared" si="458"/>
        <v>0</v>
      </c>
      <c r="AI1248" s="245">
        <f t="shared" si="459"/>
        <v>0</v>
      </c>
      <c r="AK1248" s="285">
        <f t="shared" si="479"/>
        <v>0</v>
      </c>
      <c r="AL1248" s="242">
        <f>IF(AK1248=0,0,SUMIFS('Sch A. Input'!$H239:$CJ239,'Sch A. Input'!$H$14:$CJ$14,"Recurring",'Sch A. Input'!$H$13:$CJ$13,"&lt;="&amp;$L$11,'Sch A. Input'!$H$13:$CJ$13,"&lt;="&amp;$AS$1020,'Sch A. Input'!$H$13:$CJ$13,"&gt;"&amp;$AI$1020))</f>
        <v>0</v>
      </c>
      <c r="AM1248" s="242">
        <f>IF(AK1248=0,0,SUMIFS('Sch A. Input'!$H239:$CJ239,'Sch A. Input'!$H$14:$CJ$14,"One-time",'Sch A. Input'!$H$13:$CJ$13,"&lt;="&amp;$L$11,'Sch A. Input'!$H$13:$CJ$13,"&lt;="&amp;$AS$1020,'Sch A. Input'!$H$13:$CJ$13,"&gt;"&amp;$AI$1020))</f>
        <v>0</v>
      </c>
      <c r="AN1248" s="283">
        <f t="shared" si="480"/>
        <v>0</v>
      </c>
      <c r="AO1248" s="242">
        <f t="shared" si="481"/>
        <v>0</v>
      </c>
      <c r="AP1248" s="242">
        <f t="shared" si="482"/>
        <v>0</v>
      </c>
      <c r="AQ1248" s="276">
        <f t="shared" si="466"/>
        <v>0</v>
      </c>
      <c r="AR1248" s="281">
        <f t="shared" si="460"/>
        <v>0</v>
      </c>
      <c r="AS1248" s="245">
        <f t="shared" si="461"/>
        <v>0</v>
      </c>
      <c r="AY1248" s="160"/>
      <c r="AZ1248" s="160"/>
      <c r="BK1248" s="2"/>
      <c r="BL1248" s="2"/>
      <c r="BM1248" s="2"/>
      <c r="BN1248" s="2"/>
      <c r="BO1248" s="2"/>
      <c r="BP1248" s="2"/>
      <c r="BQ1248" s="2"/>
      <c r="BR1248" s="2"/>
      <c r="BS1248" s="2"/>
      <c r="BT1248" s="2"/>
      <c r="BU1248" s="2"/>
      <c r="BV1248" s="2"/>
      <c r="BW1248" s="2"/>
      <c r="BX1248" s="2"/>
      <c r="BY1248" s="2"/>
      <c r="BZ1248" s="2"/>
      <c r="CA1248" s="2"/>
      <c r="CI1248"/>
      <c r="CJ1248"/>
      <c r="CK1248"/>
      <c r="CL1248"/>
      <c r="CM1248"/>
      <c r="CN1248"/>
      <c r="CO1248"/>
      <c r="CP1248"/>
      <c r="CQ1248"/>
      <c r="CR1248"/>
      <c r="CS1248"/>
      <c r="CT1248"/>
      <c r="CU1248"/>
      <c r="CV1248"/>
      <c r="CW1248"/>
      <c r="CX1248"/>
    </row>
    <row r="1249" spans="2:102" x14ac:dyDescent="0.35">
      <c r="B1249" s="70" t="str">
        <f t="shared" ref="B1249:F1249" si="513">B242</f>
        <v/>
      </c>
      <c r="C1249" s="166" t="str">
        <f t="shared" si="513"/>
        <v/>
      </c>
      <c r="D1249" s="273" t="str">
        <f t="shared" si="513"/>
        <v/>
      </c>
      <c r="E1249" s="273">
        <f t="shared" si="513"/>
        <v>45016</v>
      </c>
      <c r="F1249" s="273">
        <f t="shared" si="513"/>
        <v>0</v>
      </c>
      <c r="G1249" s="98">
        <f t="shared" si="453"/>
        <v>0</v>
      </c>
      <c r="H1249" s="242">
        <f>IF(G1249=0,0,SUMIFS('Sch A. Input'!$H240:$CJ240,'Sch A. Input'!$H$14:$CJ$14,"Recurring",'Sch A. Input'!$H$13:$CJ$13,"&lt;="&amp;$O$1020,'Sch A. Input'!$H$13:$CJ$13,"&lt;="&amp;$L$11))</f>
        <v>0</v>
      </c>
      <c r="I1249" s="242">
        <f>IF(G1249=0,0,SUMIFS('Sch A. Input'!$H240:$CJ240,'Sch A. Input'!$H$14:$CJ$14,"One-time",'Sch A. Input'!$H$13:$CJ$13,"&lt;="&amp;$O$1020,'Sch A. Input'!$H$13:$CJ$13,"&lt;="&amp;$L$11))</f>
        <v>0</v>
      </c>
      <c r="J1249" s="283">
        <f t="shared" si="468"/>
        <v>0</v>
      </c>
      <c r="K1249" s="242">
        <f t="shared" si="469"/>
        <v>0</v>
      </c>
      <c r="L1249" s="242">
        <f t="shared" si="470"/>
        <v>0</v>
      </c>
      <c r="M1249" s="276">
        <f t="shared" si="463"/>
        <v>0</v>
      </c>
      <c r="N1249" s="281">
        <f t="shared" si="454"/>
        <v>0</v>
      </c>
      <c r="O1249" s="245">
        <f t="shared" si="455"/>
        <v>0</v>
      </c>
      <c r="P1249" s="248"/>
      <c r="Q1249" s="285">
        <f t="shared" si="471"/>
        <v>0</v>
      </c>
      <c r="R1249" s="242">
        <f>IF(Q1249=0,0,SUMIFS('Sch A. Input'!$H240:$CJ240,'Sch A. Input'!$H$14:$CJ$14,"Recurring",'Sch A. Input'!$H$13:$CJ$13,"&lt;="&amp;$L$11,'Sch A. Input'!$H$13:$CJ$13,"&lt;="&amp;$Y$1020,'Sch A. Input'!$H$13:$CJ$13,"&gt;"&amp;$O$1020))</f>
        <v>0</v>
      </c>
      <c r="S1249" s="242">
        <f>IF(Q1249=0,0,SUMIFS('Sch A. Input'!$H240:$CJ240,'Sch A. Input'!$H$14:$CJ$14,"One-time",'Sch A. Input'!$H$13:$CJ$13,"&lt;="&amp;$L$11,'Sch A. Input'!$H$13:$CJ$13,"&lt;="&amp;$Y$1020,'Sch A. Input'!$H$13:$CJ$13,"&gt;"&amp;$O$1020))</f>
        <v>0</v>
      </c>
      <c r="T1249" s="283">
        <f t="shared" si="472"/>
        <v>0</v>
      </c>
      <c r="U1249" s="242">
        <f t="shared" si="473"/>
        <v>0</v>
      </c>
      <c r="V1249" s="242">
        <f t="shared" si="474"/>
        <v>0</v>
      </c>
      <c r="W1249" s="276">
        <f t="shared" si="464"/>
        <v>0</v>
      </c>
      <c r="X1249" s="281">
        <f t="shared" si="456"/>
        <v>0</v>
      </c>
      <c r="Y1249" s="245">
        <f t="shared" si="457"/>
        <v>0</v>
      </c>
      <c r="Z1249" s="248"/>
      <c r="AA1249" s="285">
        <f t="shared" si="475"/>
        <v>0</v>
      </c>
      <c r="AB1249" s="242">
        <f>IF(AA1249=0,0,SUMIFS('Sch A. Input'!$H240:$CJ240,'Sch A. Input'!$H$14:$CJ$14,"Recurring",'Sch A. Input'!$H$13:$CJ$13,"&lt;="&amp;$L$11,'Sch A. Input'!$H$13:$CJ$13,"&lt;="&amp;$AI$1020,'Sch A. Input'!$H$13:$CJ$13,"&gt;"&amp;$Y$1020))</f>
        <v>0</v>
      </c>
      <c r="AC1249" s="242">
        <f>IF(AA1249=0,0,SUMIFS('Sch A. Input'!$H240:$CJ240,'Sch A. Input'!$H$14:$CJ$14,"One-time",'Sch A. Input'!$H$13:$CJ$13,"&lt;="&amp;$L$11,'Sch A. Input'!$H$13:$CJ$13,"&lt;="&amp;$AI$1020,'Sch A. Input'!$H$13:$CJ$13,"&gt;"&amp;$Y$1020))</f>
        <v>0</v>
      </c>
      <c r="AD1249" s="283">
        <f t="shared" si="476"/>
        <v>0</v>
      </c>
      <c r="AE1249" s="242">
        <f t="shared" si="477"/>
        <v>0</v>
      </c>
      <c r="AF1249" s="242">
        <f t="shared" si="478"/>
        <v>0</v>
      </c>
      <c r="AG1249" s="276">
        <f t="shared" si="465"/>
        <v>0</v>
      </c>
      <c r="AH1249" s="281">
        <f t="shared" si="458"/>
        <v>0</v>
      </c>
      <c r="AI1249" s="245">
        <f t="shared" si="459"/>
        <v>0</v>
      </c>
      <c r="AK1249" s="285">
        <f t="shared" si="479"/>
        <v>0</v>
      </c>
      <c r="AL1249" s="242">
        <f>IF(AK1249=0,0,SUMIFS('Sch A. Input'!$H240:$CJ240,'Sch A. Input'!$H$14:$CJ$14,"Recurring",'Sch A. Input'!$H$13:$CJ$13,"&lt;="&amp;$L$11,'Sch A. Input'!$H$13:$CJ$13,"&lt;="&amp;$AS$1020,'Sch A. Input'!$H$13:$CJ$13,"&gt;"&amp;$AI$1020))</f>
        <v>0</v>
      </c>
      <c r="AM1249" s="242">
        <f>IF(AK1249=0,0,SUMIFS('Sch A. Input'!$H240:$CJ240,'Sch A. Input'!$H$14:$CJ$14,"One-time",'Sch A. Input'!$H$13:$CJ$13,"&lt;="&amp;$L$11,'Sch A. Input'!$H$13:$CJ$13,"&lt;="&amp;$AS$1020,'Sch A. Input'!$H$13:$CJ$13,"&gt;"&amp;$AI$1020))</f>
        <v>0</v>
      </c>
      <c r="AN1249" s="283">
        <f t="shared" si="480"/>
        <v>0</v>
      </c>
      <c r="AO1249" s="242">
        <f t="shared" si="481"/>
        <v>0</v>
      </c>
      <c r="AP1249" s="242">
        <f t="shared" si="482"/>
        <v>0</v>
      </c>
      <c r="AQ1249" s="276">
        <f t="shared" si="466"/>
        <v>0</v>
      </c>
      <c r="AR1249" s="281">
        <f t="shared" si="460"/>
        <v>0</v>
      </c>
      <c r="AS1249" s="245">
        <f t="shared" si="461"/>
        <v>0</v>
      </c>
      <c r="AY1249" s="160"/>
      <c r="AZ1249" s="160"/>
      <c r="BK1249" s="2"/>
      <c r="BL1249" s="2"/>
      <c r="BM1249" s="2"/>
      <c r="BN1249" s="2"/>
      <c r="BO1249" s="2"/>
      <c r="BP1249" s="2"/>
      <c r="BQ1249" s="2"/>
      <c r="BR1249" s="2"/>
      <c r="BS1249" s="2"/>
      <c r="BT1249" s="2"/>
      <c r="BU1249" s="2"/>
      <c r="BV1249" s="2"/>
      <c r="BW1249" s="2"/>
      <c r="BX1249" s="2"/>
      <c r="BY1249" s="2"/>
      <c r="BZ1249" s="2"/>
      <c r="CA1249" s="2"/>
      <c r="CI1249"/>
      <c r="CJ1249"/>
      <c r="CK1249"/>
      <c r="CL1249"/>
      <c r="CM1249"/>
      <c r="CN1249"/>
      <c r="CO1249"/>
      <c r="CP1249"/>
      <c r="CQ1249"/>
      <c r="CR1249"/>
      <c r="CS1249"/>
      <c r="CT1249"/>
      <c r="CU1249"/>
      <c r="CV1249"/>
      <c r="CW1249"/>
      <c r="CX1249"/>
    </row>
    <row r="1250" spans="2:102" x14ac:dyDescent="0.35">
      <c r="B1250" s="70" t="str">
        <f t="shared" ref="B1250:F1250" si="514">B243</f>
        <v/>
      </c>
      <c r="C1250" s="166" t="str">
        <f t="shared" si="514"/>
        <v/>
      </c>
      <c r="D1250" s="273" t="str">
        <f t="shared" si="514"/>
        <v/>
      </c>
      <c r="E1250" s="273">
        <f t="shared" si="514"/>
        <v>45016</v>
      </c>
      <c r="F1250" s="273">
        <f t="shared" si="514"/>
        <v>0</v>
      </c>
      <c r="G1250" s="98">
        <f t="shared" si="453"/>
        <v>0</v>
      </c>
      <c r="H1250" s="242">
        <f>IF(G1250=0,0,SUMIFS('Sch A. Input'!$H241:$CJ241,'Sch A. Input'!$H$14:$CJ$14,"Recurring",'Sch A. Input'!$H$13:$CJ$13,"&lt;="&amp;$O$1020,'Sch A. Input'!$H$13:$CJ$13,"&lt;="&amp;$L$11))</f>
        <v>0</v>
      </c>
      <c r="I1250" s="242">
        <f>IF(G1250=0,0,SUMIFS('Sch A. Input'!$H241:$CJ241,'Sch A. Input'!$H$14:$CJ$14,"One-time",'Sch A. Input'!$H$13:$CJ$13,"&lt;="&amp;$O$1020,'Sch A. Input'!$H$13:$CJ$13,"&lt;="&amp;$L$11))</f>
        <v>0</v>
      </c>
      <c r="J1250" s="283">
        <f t="shared" si="468"/>
        <v>0</v>
      </c>
      <c r="K1250" s="242">
        <f t="shared" si="469"/>
        <v>0</v>
      </c>
      <c r="L1250" s="242">
        <f t="shared" si="470"/>
        <v>0</v>
      </c>
      <c r="M1250" s="276">
        <f t="shared" si="463"/>
        <v>0</v>
      </c>
      <c r="N1250" s="281">
        <f t="shared" si="454"/>
        <v>0</v>
      </c>
      <c r="O1250" s="245">
        <f t="shared" si="455"/>
        <v>0</v>
      </c>
      <c r="P1250" s="248"/>
      <c r="Q1250" s="285">
        <f t="shared" si="471"/>
        <v>0</v>
      </c>
      <c r="R1250" s="242">
        <f>IF(Q1250=0,0,SUMIFS('Sch A. Input'!$H241:$CJ241,'Sch A. Input'!$H$14:$CJ$14,"Recurring",'Sch A. Input'!$H$13:$CJ$13,"&lt;="&amp;$L$11,'Sch A. Input'!$H$13:$CJ$13,"&lt;="&amp;$Y$1020,'Sch A. Input'!$H$13:$CJ$13,"&gt;"&amp;$O$1020))</f>
        <v>0</v>
      </c>
      <c r="S1250" s="242">
        <f>IF(Q1250=0,0,SUMIFS('Sch A. Input'!$H241:$CJ241,'Sch A. Input'!$H$14:$CJ$14,"One-time",'Sch A. Input'!$H$13:$CJ$13,"&lt;="&amp;$L$11,'Sch A. Input'!$H$13:$CJ$13,"&lt;="&amp;$Y$1020,'Sch A. Input'!$H$13:$CJ$13,"&gt;"&amp;$O$1020))</f>
        <v>0</v>
      </c>
      <c r="T1250" s="283">
        <f t="shared" si="472"/>
        <v>0</v>
      </c>
      <c r="U1250" s="242">
        <f t="shared" si="473"/>
        <v>0</v>
      </c>
      <c r="V1250" s="242">
        <f t="shared" si="474"/>
        <v>0</v>
      </c>
      <c r="W1250" s="276">
        <f t="shared" si="464"/>
        <v>0</v>
      </c>
      <c r="X1250" s="281">
        <f t="shared" si="456"/>
        <v>0</v>
      </c>
      <c r="Y1250" s="245">
        <f t="shared" si="457"/>
        <v>0</v>
      </c>
      <c r="Z1250" s="248"/>
      <c r="AA1250" s="285">
        <f t="shared" si="475"/>
        <v>0</v>
      </c>
      <c r="AB1250" s="242">
        <f>IF(AA1250=0,0,SUMIFS('Sch A. Input'!$H241:$CJ241,'Sch A. Input'!$H$14:$CJ$14,"Recurring",'Sch A. Input'!$H$13:$CJ$13,"&lt;="&amp;$L$11,'Sch A. Input'!$H$13:$CJ$13,"&lt;="&amp;$AI$1020,'Sch A. Input'!$H$13:$CJ$13,"&gt;"&amp;$Y$1020))</f>
        <v>0</v>
      </c>
      <c r="AC1250" s="242">
        <f>IF(AA1250=0,0,SUMIFS('Sch A. Input'!$H241:$CJ241,'Sch A. Input'!$H$14:$CJ$14,"One-time",'Sch A. Input'!$H$13:$CJ$13,"&lt;="&amp;$L$11,'Sch A. Input'!$H$13:$CJ$13,"&lt;="&amp;$AI$1020,'Sch A. Input'!$H$13:$CJ$13,"&gt;"&amp;$Y$1020))</f>
        <v>0</v>
      </c>
      <c r="AD1250" s="283">
        <f t="shared" si="476"/>
        <v>0</v>
      </c>
      <c r="AE1250" s="242">
        <f t="shared" si="477"/>
        <v>0</v>
      </c>
      <c r="AF1250" s="242">
        <f t="shared" si="478"/>
        <v>0</v>
      </c>
      <c r="AG1250" s="276">
        <f t="shared" si="465"/>
        <v>0</v>
      </c>
      <c r="AH1250" s="281">
        <f t="shared" si="458"/>
        <v>0</v>
      </c>
      <c r="AI1250" s="245">
        <f t="shared" si="459"/>
        <v>0</v>
      </c>
      <c r="AK1250" s="285">
        <f t="shared" si="479"/>
        <v>0</v>
      </c>
      <c r="AL1250" s="242">
        <f>IF(AK1250=0,0,SUMIFS('Sch A. Input'!$H241:$CJ241,'Sch A. Input'!$H$14:$CJ$14,"Recurring",'Sch A. Input'!$H$13:$CJ$13,"&lt;="&amp;$L$11,'Sch A. Input'!$H$13:$CJ$13,"&lt;="&amp;$AS$1020,'Sch A. Input'!$H$13:$CJ$13,"&gt;"&amp;$AI$1020))</f>
        <v>0</v>
      </c>
      <c r="AM1250" s="242">
        <f>IF(AK1250=0,0,SUMIFS('Sch A. Input'!$H241:$CJ241,'Sch A. Input'!$H$14:$CJ$14,"One-time",'Sch A. Input'!$H$13:$CJ$13,"&lt;="&amp;$L$11,'Sch A. Input'!$H$13:$CJ$13,"&lt;="&amp;$AS$1020,'Sch A. Input'!$H$13:$CJ$13,"&gt;"&amp;$AI$1020))</f>
        <v>0</v>
      </c>
      <c r="AN1250" s="283">
        <f t="shared" si="480"/>
        <v>0</v>
      </c>
      <c r="AO1250" s="242">
        <f t="shared" si="481"/>
        <v>0</v>
      </c>
      <c r="AP1250" s="242">
        <f t="shared" si="482"/>
        <v>0</v>
      </c>
      <c r="AQ1250" s="276">
        <f t="shared" si="466"/>
        <v>0</v>
      </c>
      <c r="AR1250" s="281">
        <f t="shared" si="460"/>
        <v>0</v>
      </c>
      <c r="AS1250" s="245">
        <f t="shared" si="461"/>
        <v>0</v>
      </c>
      <c r="AY1250" s="160"/>
      <c r="AZ1250" s="160"/>
      <c r="BK1250" s="2"/>
      <c r="BL1250" s="2"/>
      <c r="BM1250" s="2"/>
      <c r="BN1250" s="2"/>
      <c r="BO1250" s="2"/>
      <c r="BP1250" s="2"/>
      <c r="BQ1250" s="2"/>
      <c r="BR1250" s="2"/>
      <c r="BS1250" s="2"/>
      <c r="BT1250" s="2"/>
      <c r="BU1250" s="2"/>
      <c r="BV1250" s="2"/>
      <c r="BW1250" s="2"/>
      <c r="BX1250" s="2"/>
      <c r="BY1250" s="2"/>
      <c r="BZ1250" s="2"/>
      <c r="CA1250" s="2"/>
      <c r="CI1250"/>
      <c r="CJ1250"/>
      <c r="CK1250"/>
      <c r="CL1250"/>
      <c r="CM1250"/>
      <c r="CN1250"/>
      <c r="CO1250"/>
      <c r="CP1250"/>
      <c r="CQ1250"/>
      <c r="CR1250"/>
      <c r="CS1250"/>
      <c r="CT1250"/>
      <c r="CU1250"/>
      <c r="CV1250"/>
      <c r="CW1250"/>
      <c r="CX1250"/>
    </row>
    <row r="1251" spans="2:102" x14ac:dyDescent="0.35">
      <c r="B1251" s="70" t="str">
        <f t="shared" ref="B1251:F1251" si="515">B244</f>
        <v/>
      </c>
      <c r="C1251" s="166" t="str">
        <f t="shared" si="515"/>
        <v/>
      </c>
      <c r="D1251" s="273" t="str">
        <f t="shared" si="515"/>
        <v/>
      </c>
      <c r="E1251" s="273">
        <f t="shared" si="515"/>
        <v>45016</v>
      </c>
      <c r="F1251" s="273">
        <f t="shared" si="515"/>
        <v>0</v>
      </c>
      <c r="G1251" s="98">
        <f t="shared" si="453"/>
        <v>0</v>
      </c>
      <c r="H1251" s="242">
        <f>IF(G1251=0,0,SUMIFS('Sch A. Input'!$H242:$CJ242,'Sch A. Input'!$H$14:$CJ$14,"Recurring",'Sch A. Input'!$H$13:$CJ$13,"&lt;="&amp;$O$1020,'Sch A. Input'!$H$13:$CJ$13,"&lt;="&amp;$L$11))</f>
        <v>0</v>
      </c>
      <c r="I1251" s="242">
        <f>IF(G1251=0,0,SUMIFS('Sch A. Input'!$H242:$CJ242,'Sch A. Input'!$H$14:$CJ$14,"One-time",'Sch A. Input'!$H$13:$CJ$13,"&lt;="&amp;$O$1020,'Sch A. Input'!$H$13:$CJ$13,"&lt;="&amp;$L$11))</f>
        <v>0</v>
      </c>
      <c r="J1251" s="283">
        <f t="shared" si="468"/>
        <v>0</v>
      </c>
      <c r="K1251" s="242">
        <f t="shared" si="469"/>
        <v>0</v>
      </c>
      <c r="L1251" s="242">
        <f t="shared" si="470"/>
        <v>0</v>
      </c>
      <c r="M1251" s="276">
        <f t="shared" si="463"/>
        <v>0</v>
      </c>
      <c r="N1251" s="281">
        <f t="shared" si="454"/>
        <v>0</v>
      </c>
      <c r="O1251" s="245">
        <f t="shared" si="455"/>
        <v>0</v>
      </c>
      <c r="P1251" s="248"/>
      <c r="Q1251" s="285">
        <f t="shared" si="471"/>
        <v>0</v>
      </c>
      <c r="R1251" s="242">
        <f>IF(Q1251=0,0,SUMIFS('Sch A. Input'!$H242:$CJ242,'Sch A. Input'!$H$14:$CJ$14,"Recurring",'Sch A. Input'!$H$13:$CJ$13,"&lt;="&amp;$L$11,'Sch A. Input'!$H$13:$CJ$13,"&lt;="&amp;$Y$1020,'Sch A. Input'!$H$13:$CJ$13,"&gt;"&amp;$O$1020))</f>
        <v>0</v>
      </c>
      <c r="S1251" s="242">
        <f>IF(Q1251=0,0,SUMIFS('Sch A. Input'!$H242:$CJ242,'Sch A. Input'!$H$14:$CJ$14,"One-time",'Sch A. Input'!$H$13:$CJ$13,"&lt;="&amp;$L$11,'Sch A. Input'!$H$13:$CJ$13,"&lt;="&amp;$Y$1020,'Sch A. Input'!$H$13:$CJ$13,"&gt;"&amp;$O$1020))</f>
        <v>0</v>
      </c>
      <c r="T1251" s="283">
        <f t="shared" si="472"/>
        <v>0</v>
      </c>
      <c r="U1251" s="242">
        <f t="shared" si="473"/>
        <v>0</v>
      </c>
      <c r="V1251" s="242">
        <f t="shared" si="474"/>
        <v>0</v>
      </c>
      <c r="W1251" s="276">
        <f t="shared" si="464"/>
        <v>0</v>
      </c>
      <c r="X1251" s="281">
        <f t="shared" si="456"/>
        <v>0</v>
      </c>
      <c r="Y1251" s="245">
        <f t="shared" si="457"/>
        <v>0</v>
      </c>
      <c r="Z1251" s="248"/>
      <c r="AA1251" s="285">
        <f t="shared" si="475"/>
        <v>0</v>
      </c>
      <c r="AB1251" s="242">
        <f>IF(AA1251=0,0,SUMIFS('Sch A. Input'!$H242:$CJ242,'Sch A. Input'!$H$14:$CJ$14,"Recurring",'Sch A. Input'!$H$13:$CJ$13,"&lt;="&amp;$L$11,'Sch A. Input'!$H$13:$CJ$13,"&lt;="&amp;$AI$1020,'Sch A. Input'!$H$13:$CJ$13,"&gt;"&amp;$Y$1020))</f>
        <v>0</v>
      </c>
      <c r="AC1251" s="242">
        <f>IF(AA1251=0,0,SUMIFS('Sch A. Input'!$H242:$CJ242,'Sch A. Input'!$H$14:$CJ$14,"One-time",'Sch A. Input'!$H$13:$CJ$13,"&lt;="&amp;$L$11,'Sch A. Input'!$H$13:$CJ$13,"&lt;="&amp;$AI$1020,'Sch A. Input'!$H$13:$CJ$13,"&gt;"&amp;$Y$1020))</f>
        <v>0</v>
      </c>
      <c r="AD1251" s="283">
        <f t="shared" si="476"/>
        <v>0</v>
      </c>
      <c r="AE1251" s="242">
        <f t="shared" si="477"/>
        <v>0</v>
      </c>
      <c r="AF1251" s="242">
        <f t="shared" si="478"/>
        <v>0</v>
      </c>
      <c r="AG1251" s="276">
        <f t="shared" si="465"/>
        <v>0</v>
      </c>
      <c r="AH1251" s="281">
        <f t="shared" si="458"/>
        <v>0</v>
      </c>
      <c r="AI1251" s="245">
        <f t="shared" si="459"/>
        <v>0</v>
      </c>
      <c r="AK1251" s="285">
        <f t="shared" si="479"/>
        <v>0</v>
      </c>
      <c r="AL1251" s="242">
        <f>IF(AK1251=0,0,SUMIFS('Sch A. Input'!$H242:$CJ242,'Sch A. Input'!$H$14:$CJ$14,"Recurring",'Sch A. Input'!$H$13:$CJ$13,"&lt;="&amp;$L$11,'Sch A. Input'!$H$13:$CJ$13,"&lt;="&amp;$AS$1020,'Sch A. Input'!$H$13:$CJ$13,"&gt;"&amp;$AI$1020))</f>
        <v>0</v>
      </c>
      <c r="AM1251" s="242">
        <f>IF(AK1251=0,0,SUMIFS('Sch A. Input'!$H242:$CJ242,'Sch A. Input'!$H$14:$CJ$14,"One-time",'Sch A. Input'!$H$13:$CJ$13,"&lt;="&amp;$L$11,'Sch A. Input'!$H$13:$CJ$13,"&lt;="&amp;$AS$1020,'Sch A. Input'!$H$13:$CJ$13,"&gt;"&amp;$AI$1020))</f>
        <v>0</v>
      </c>
      <c r="AN1251" s="283">
        <f t="shared" si="480"/>
        <v>0</v>
      </c>
      <c r="AO1251" s="242">
        <f t="shared" si="481"/>
        <v>0</v>
      </c>
      <c r="AP1251" s="242">
        <f t="shared" si="482"/>
        <v>0</v>
      </c>
      <c r="AQ1251" s="276">
        <f t="shared" si="466"/>
        <v>0</v>
      </c>
      <c r="AR1251" s="281">
        <f t="shared" si="460"/>
        <v>0</v>
      </c>
      <c r="AS1251" s="245">
        <f t="shared" si="461"/>
        <v>0</v>
      </c>
      <c r="AY1251" s="160"/>
      <c r="AZ1251" s="160"/>
      <c r="BK1251" s="2"/>
      <c r="BL1251" s="2"/>
      <c r="BM1251" s="2"/>
      <c r="BN1251" s="2"/>
      <c r="BO1251" s="2"/>
      <c r="BP1251" s="2"/>
      <c r="BQ1251" s="2"/>
      <c r="BR1251" s="2"/>
      <c r="BS1251" s="2"/>
      <c r="BT1251" s="2"/>
      <c r="BU1251" s="2"/>
      <c r="BV1251" s="2"/>
      <c r="BW1251" s="2"/>
      <c r="BX1251" s="2"/>
      <c r="BY1251" s="2"/>
      <c r="BZ1251" s="2"/>
      <c r="CA1251" s="2"/>
      <c r="CI1251"/>
      <c r="CJ1251"/>
      <c r="CK1251"/>
      <c r="CL1251"/>
      <c r="CM1251"/>
      <c r="CN1251"/>
      <c r="CO1251"/>
      <c r="CP1251"/>
      <c r="CQ1251"/>
      <c r="CR1251"/>
      <c r="CS1251"/>
      <c r="CT1251"/>
      <c r="CU1251"/>
      <c r="CV1251"/>
      <c r="CW1251"/>
      <c r="CX1251"/>
    </row>
    <row r="1252" spans="2:102" x14ac:dyDescent="0.35">
      <c r="B1252" s="70" t="str">
        <f t="shared" ref="B1252:F1252" si="516">B245</f>
        <v/>
      </c>
      <c r="C1252" s="166" t="str">
        <f t="shared" si="516"/>
        <v/>
      </c>
      <c r="D1252" s="273" t="str">
        <f t="shared" si="516"/>
        <v/>
      </c>
      <c r="E1252" s="273">
        <f t="shared" si="516"/>
        <v>45016</v>
      </c>
      <c r="F1252" s="273">
        <f t="shared" si="516"/>
        <v>0</v>
      </c>
      <c r="G1252" s="98">
        <f t="shared" si="453"/>
        <v>0</v>
      </c>
      <c r="H1252" s="242">
        <f>IF(G1252=0,0,SUMIFS('Sch A. Input'!$H243:$CJ243,'Sch A. Input'!$H$14:$CJ$14,"Recurring",'Sch A. Input'!$H$13:$CJ$13,"&lt;="&amp;$O$1020,'Sch A. Input'!$H$13:$CJ$13,"&lt;="&amp;$L$11))</f>
        <v>0</v>
      </c>
      <c r="I1252" s="242">
        <f>IF(G1252=0,0,SUMIFS('Sch A. Input'!$H243:$CJ243,'Sch A. Input'!$H$14:$CJ$14,"One-time",'Sch A. Input'!$H$13:$CJ$13,"&lt;="&amp;$O$1020,'Sch A. Input'!$H$13:$CJ$13,"&lt;="&amp;$L$11))</f>
        <v>0</v>
      </c>
      <c r="J1252" s="283">
        <f t="shared" si="468"/>
        <v>0</v>
      </c>
      <c r="K1252" s="242">
        <f t="shared" si="469"/>
        <v>0</v>
      </c>
      <c r="L1252" s="242">
        <f t="shared" si="470"/>
        <v>0</v>
      </c>
      <c r="M1252" s="276">
        <f t="shared" si="463"/>
        <v>0</v>
      </c>
      <c r="N1252" s="281">
        <f t="shared" si="454"/>
        <v>0</v>
      </c>
      <c r="O1252" s="245">
        <f t="shared" si="455"/>
        <v>0</v>
      </c>
      <c r="P1252" s="248"/>
      <c r="Q1252" s="285">
        <f t="shared" si="471"/>
        <v>0</v>
      </c>
      <c r="R1252" s="242">
        <f>IF(Q1252=0,0,SUMIFS('Sch A. Input'!$H243:$CJ243,'Sch A. Input'!$H$14:$CJ$14,"Recurring",'Sch A. Input'!$H$13:$CJ$13,"&lt;="&amp;$L$11,'Sch A. Input'!$H$13:$CJ$13,"&lt;="&amp;$Y$1020,'Sch A. Input'!$H$13:$CJ$13,"&gt;"&amp;$O$1020))</f>
        <v>0</v>
      </c>
      <c r="S1252" s="242">
        <f>IF(Q1252=0,0,SUMIFS('Sch A. Input'!$H243:$CJ243,'Sch A. Input'!$H$14:$CJ$14,"One-time",'Sch A. Input'!$H$13:$CJ$13,"&lt;="&amp;$L$11,'Sch A. Input'!$H$13:$CJ$13,"&lt;="&amp;$Y$1020,'Sch A. Input'!$H$13:$CJ$13,"&gt;"&amp;$O$1020))</f>
        <v>0</v>
      </c>
      <c r="T1252" s="283">
        <f t="shared" si="472"/>
        <v>0</v>
      </c>
      <c r="U1252" s="242">
        <f t="shared" si="473"/>
        <v>0</v>
      </c>
      <c r="V1252" s="242">
        <f t="shared" si="474"/>
        <v>0</v>
      </c>
      <c r="W1252" s="276">
        <f t="shared" si="464"/>
        <v>0</v>
      </c>
      <c r="X1252" s="281">
        <f t="shared" si="456"/>
        <v>0</v>
      </c>
      <c r="Y1252" s="245">
        <f t="shared" si="457"/>
        <v>0</v>
      </c>
      <c r="Z1252" s="248"/>
      <c r="AA1252" s="285">
        <f t="shared" si="475"/>
        <v>0</v>
      </c>
      <c r="AB1252" s="242">
        <f>IF(AA1252=0,0,SUMIFS('Sch A. Input'!$H243:$CJ243,'Sch A. Input'!$H$14:$CJ$14,"Recurring",'Sch A. Input'!$H$13:$CJ$13,"&lt;="&amp;$L$11,'Sch A. Input'!$H$13:$CJ$13,"&lt;="&amp;$AI$1020,'Sch A. Input'!$H$13:$CJ$13,"&gt;"&amp;$Y$1020))</f>
        <v>0</v>
      </c>
      <c r="AC1252" s="242">
        <f>IF(AA1252=0,0,SUMIFS('Sch A. Input'!$H243:$CJ243,'Sch A. Input'!$H$14:$CJ$14,"One-time",'Sch A. Input'!$H$13:$CJ$13,"&lt;="&amp;$L$11,'Sch A. Input'!$H$13:$CJ$13,"&lt;="&amp;$AI$1020,'Sch A. Input'!$H$13:$CJ$13,"&gt;"&amp;$Y$1020))</f>
        <v>0</v>
      </c>
      <c r="AD1252" s="283">
        <f t="shared" si="476"/>
        <v>0</v>
      </c>
      <c r="AE1252" s="242">
        <f t="shared" si="477"/>
        <v>0</v>
      </c>
      <c r="AF1252" s="242">
        <f t="shared" si="478"/>
        <v>0</v>
      </c>
      <c r="AG1252" s="276">
        <f t="shared" si="465"/>
        <v>0</v>
      </c>
      <c r="AH1252" s="281">
        <f t="shared" si="458"/>
        <v>0</v>
      </c>
      <c r="AI1252" s="245">
        <f t="shared" si="459"/>
        <v>0</v>
      </c>
      <c r="AK1252" s="285">
        <f t="shared" si="479"/>
        <v>0</v>
      </c>
      <c r="AL1252" s="242">
        <f>IF(AK1252=0,0,SUMIFS('Sch A. Input'!$H243:$CJ243,'Sch A. Input'!$H$14:$CJ$14,"Recurring",'Sch A. Input'!$H$13:$CJ$13,"&lt;="&amp;$L$11,'Sch A. Input'!$H$13:$CJ$13,"&lt;="&amp;$AS$1020,'Sch A. Input'!$H$13:$CJ$13,"&gt;"&amp;$AI$1020))</f>
        <v>0</v>
      </c>
      <c r="AM1252" s="242">
        <f>IF(AK1252=0,0,SUMIFS('Sch A. Input'!$H243:$CJ243,'Sch A. Input'!$H$14:$CJ$14,"One-time",'Sch A. Input'!$H$13:$CJ$13,"&lt;="&amp;$L$11,'Sch A. Input'!$H$13:$CJ$13,"&lt;="&amp;$AS$1020,'Sch A. Input'!$H$13:$CJ$13,"&gt;"&amp;$AI$1020))</f>
        <v>0</v>
      </c>
      <c r="AN1252" s="283">
        <f t="shared" si="480"/>
        <v>0</v>
      </c>
      <c r="AO1252" s="242">
        <f t="shared" si="481"/>
        <v>0</v>
      </c>
      <c r="AP1252" s="242">
        <f t="shared" si="482"/>
        <v>0</v>
      </c>
      <c r="AQ1252" s="276">
        <f t="shared" si="466"/>
        <v>0</v>
      </c>
      <c r="AR1252" s="281">
        <f t="shared" si="460"/>
        <v>0</v>
      </c>
      <c r="AS1252" s="245">
        <f t="shared" si="461"/>
        <v>0</v>
      </c>
      <c r="AY1252" s="160"/>
      <c r="AZ1252" s="160"/>
      <c r="BK1252" s="2"/>
      <c r="BL1252" s="2"/>
      <c r="BM1252" s="2"/>
      <c r="BN1252" s="2"/>
      <c r="BO1252" s="2"/>
      <c r="BP1252" s="2"/>
      <c r="BQ1252" s="2"/>
      <c r="BR1252" s="2"/>
      <c r="BS1252" s="2"/>
      <c r="BT1252" s="2"/>
      <c r="BU1252" s="2"/>
      <c r="BV1252" s="2"/>
      <c r="BW1252" s="2"/>
      <c r="BX1252" s="2"/>
      <c r="BY1252" s="2"/>
      <c r="BZ1252" s="2"/>
      <c r="CA1252" s="2"/>
      <c r="CI1252"/>
      <c r="CJ1252"/>
      <c r="CK1252"/>
      <c r="CL1252"/>
      <c r="CM1252"/>
      <c r="CN1252"/>
      <c r="CO1252"/>
      <c r="CP1252"/>
      <c r="CQ1252"/>
      <c r="CR1252"/>
      <c r="CS1252"/>
      <c r="CT1252"/>
      <c r="CU1252"/>
      <c r="CV1252"/>
      <c r="CW1252"/>
      <c r="CX1252"/>
    </row>
    <row r="1253" spans="2:102" x14ac:dyDescent="0.35">
      <c r="B1253" s="70" t="str">
        <f t="shared" ref="B1253:F1253" si="517">B246</f>
        <v/>
      </c>
      <c r="C1253" s="166" t="str">
        <f t="shared" si="517"/>
        <v/>
      </c>
      <c r="D1253" s="273" t="str">
        <f t="shared" si="517"/>
        <v/>
      </c>
      <c r="E1253" s="273">
        <f t="shared" si="517"/>
        <v>45016</v>
      </c>
      <c r="F1253" s="273">
        <f t="shared" si="517"/>
        <v>0</v>
      </c>
      <c r="G1253" s="98">
        <f t="shared" si="453"/>
        <v>0</v>
      </c>
      <c r="H1253" s="242">
        <f>IF(G1253=0,0,SUMIFS('Sch A. Input'!$H244:$CJ244,'Sch A. Input'!$H$14:$CJ$14,"Recurring",'Sch A. Input'!$H$13:$CJ$13,"&lt;="&amp;$O$1020,'Sch A. Input'!$H$13:$CJ$13,"&lt;="&amp;$L$11))</f>
        <v>0</v>
      </c>
      <c r="I1253" s="242">
        <f>IF(G1253=0,0,SUMIFS('Sch A. Input'!$H244:$CJ244,'Sch A. Input'!$H$14:$CJ$14,"One-time",'Sch A. Input'!$H$13:$CJ$13,"&lt;="&amp;$O$1020,'Sch A. Input'!$H$13:$CJ$13,"&lt;="&amp;$L$11))</f>
        <v>0</v>
      </c>
      <c r="J1253" s="283">
        <f t="shared" si="468"/>
        <v>0</v>
      </c>
      <c r="K1253" s="242">
        <f t="shared" si="469"/>
        <v>0</v>
      </c>
      <c r="L1253" s="242">
        <f t="shared" si="470"/>
        <v>0</v>
      </c>
      <c r="M1253" s="276">
        <f t="shared" si="463"/>
        <v>0</v>
      </c>
      <c r="N1253" s="281">
        <f t="shared" si="454"/>
        <v>0</v>
      </c>
      <c r="O1253" s="245">
        <f t="shared" si="455"/>
        <v>0</v>
      </c>
      <c r="P1253" s="248"/>
      <c r="Q1253" s="285">
        <f t="shared" si="471"/>
        <v>0</v>
      </c>
      <c r="R1253" s="242">
        <f>IF(Q1253=0,0,SUMIFS('Sch A. Input'!$H244:$CJ244,'Sch A. Input'!$H$14:$CJ$14,"Recurring",'Sch A. Input'!$H$13:$CJ$13,"&lt;="&amp;$L$11,'Sch A. Input'!$H$13:$CJ$13,"&lt;="&amp;$Y$1020,'Sch A. Input'!$H$13:$CJ$13,"&gt;"&amp;$O$1020))</f>
        <v>0</v>
      </c>
      <c r="S1253" s="242">
        <f>IF(Q1253=0,0,SUMIFS('Sch A. Input'!$H244:$CJ244,'Sch A. Input'!$H$14:$CJ$14,"One-time",'Sch A. Input'!$H$13:$CJ$13,"&lt;="&amp;$L$11,'Sch A. Input'!$H$13:$CJ$13,"&lt;="&amp;$Y$1020,'Sch A. Input'!$H$13:$CJ$13,"&gt;"&amp;$O$1020))</f>
        <v>0</v>
      </c>
      <c r="T1253" s="283">
        <f t="shared" si="472"/>
        <v>0</v>
      </c>
      <c r="U1253" s="242">
        <f t="shared" si="473"/>
        <v>0</v>
      </c>
      <c r="V1253" s="242">
        <f t="shared" si="474"/>
        <v>0</v>
      </c>
      <c r="W1253" s="276">
        <f t="shared" si="464"/>
        <v>0</v>
      </c>
      <c r="X1253" s="281">
        <f t="shared" si="456"/>
        <v>0</v>
      </c>
      <c r="Y1253" s="245">
        <f t="shared" si="457"/>
        <v>0</v>
      </c>
      <c r="Z1253" s="248"/>
      <c r="AA1253" s="285">
        <f t="shared" si="475"/>
        <v>0</v>
      </c>
      <c r="AB1253" s="242">
        <f>IF(AA1253=0,0,SUMIFS('Sch A. Input'!$H244:$CJ244,'Sch A. Input'!$H$14:$CJ$14,"Recurring",'Sch A. Input'!$H$13:$CJ$13,"&lt;="&amp;$L$11,'Sch A. Input'!$H$13:$CJ$13,"&lt;="&amp;$AI$1020,'Sch A. Input'!$H$13:$CJ$13,"&gt;"&amp;$Y$1020))</f>
        <v>0</v>
      </c>
      <c r="AC1253" s="242">
        <f>IF(AA1253=0,0,SUMIFS('Sch A. Input'!$H244:$CJ244,'Sch A. Input'!$H$14:$CJ$14,"One-time",'Sch A. Input'!$H$13:$CJ$13,"&lt;="&amp;$L$11,'Sch A. Input'!$H$13:$CJ$13,"&lt;="&amp;$AI$1020,'Sch A. Input'!$H$13:$CJ$13,"&gt;"&amp;$Y$1020))</f>
        <v>0</v>
      </c>
      <c r="AD1253" s="283">
        <f t="shared" si="476"/>
        <v>0</v>
      </c>
      <c r="AE1253" s="242">
        <f t="shared" si="477"/>
        <v>0</v>
      </c>
      <c r="AF1253" s="242">
        <f t="shared" si="478"/>
        <v>0</v>
      </c>
      <c r="AG1253" s="276">
        <f t="shared" si="465"/>
        <v>0</v>
      </c>
      <c r="AH1253" s="281">
        <f t="shared" si="458"/>
        <v>0</v>
      </c>
      <c r="AI1253" s="245">
        <f t="shared" si="459"/>
        <v>0</v>
      </c>
      <c r="AK1253" s="285">
        <f t="shared" si="479"/>
        <v>0</v>
      </c>
      <c r="AL1253" s="242">
        <f>IF(AK1253=0,0,SUMIFS('Sch A. Input'!$H244:$CJ244,'Sch A. Input'!$H$14:$CJ$14,"Recurring",'Sch A. Input'!$H$13:$CJ$13,"&lt;="&amp;$L$11,'Sch A. Input'!$H$13:$CJ$13,"&lt;="&amp;$AS$1020,'Sch A. Input'!$H$13:$CJ$13,"&gt;"&amp;$AI$1020))</f>
        <v>0</v>
      </c>
      <c r="AM1253" s="242">
        <f>IF(AK1253=0,0,SUMIFS('Sch A. Input'!$H244:$CJ244,'Sch A. Input'!$H$14:$CJ$14,"One-time",'Sch A. Input'!$H$13:$CJ$13,"&lt;="&amp;$L$11,'Sch A. Input'!$H$13:$CJ$13,"&lt;="&amp;$AS$1020,'Sch A. Input'!$H$13:$CJ$13,"&gt;"&amp;$AI$1020))</f>
        <v>0</v>
      </c>
      <c r="AN1253" s="283">
        <f t="shared" si="480"/>
        <v>0</v>
      </c>
      <c r="AO1253" s="242">
        <f t="shared" si="481"/>
        <v>0</v>
      </c>
      <c r="AP1253" s="242">
        <f t="shared" si="482"/>
        <v>0</v>
      </c>
      <c r="AQ1253" s="276">
        <f t="shared" si="466"/>
        <v>0</v>
      </c>
      <c r="AR1253" s="281">
        <f t="shared" si="460"/>
        <v>0</v>
      </c>
      <c r="AS1253" s="245">
        <f t="shared" si="461"/>
        <v>0</v>
      </c>
      <c r="AY1253" s="160"/>
      <c r="AZ1253" s="160"/>
      <c r="BK1253" s="2"/>
      <c r="BL1253" s="2"/>
      <c r="BM1253" s="2"/>
      <c r="BN1253" s="2"/>
      <c r="BO1253" s="2"/>
      <c r="BP1253" s="2"/>
      <c r="BQ1253" s="2"/>
      <c r="BR1253" s="2"/>
      <c r="BS1253" s="2"/>
      <c r="BT1253" s="2"/>
      <c r="BU1253" s="2"/>
      <c r="BV1253" s="2"/>
      <c r="BW1253" s="2"/>
      <c r="BX1253" s="2"/>
      <c r="BY1253" s="2"/>
      <c r="BZ1253" s="2"/>
      <c r="CA1253" s="2"/>
      <c r="CI1253"/>
      <c r="CJ1253"/>
      <c r="CK1253"/>
      <c r="CL1253"/>
      <c r="CM1253"/>
      <c r="CN1253"/>
      <c r="CO1253"/>
      <c r="CP1253"/>
      <c r="CQ1253"/>
      <c r="CR1253"/>
      <c r="CS1253"/>
      <c r="CT1253"/>
      <c r="CU1253"/>
      <c r="CV1253"/>
      <c r="CW1253"/>
      <c r="CX1253"/>
    </row>
    <row r="1254" spans="2:102" x14ac:dyDescent="0.35">
      <c r="B1254" s="70" t="str">
        <f t="shared" ref="B1254:F1254" si="518">B247</f>
        <v/>
      </c>
      <c r="C1254" s="166" t="str">
        <f t="shared" si="518"/>
        <v/>
      </c>
      <c r="D1254" s="273" t="str">
        <f t="shared" si="518"/>
        <v/>
      </c>
      <c r="E1254" s="273">
        <f t="shared" si="518"/>
        <v>45016</v>
      </c>
      <c r="F1254" s="273">
        <f t="shared" si="518"/>
        <v>0</v>
      </c>
      <c r="G1254" s="98">
        <f t="shared" si="453"/>
        <v>0</v>
      </c>
      <c r="H1254" s="242">
        <f>IF(G1254=0,0,SUMIFS('Sch A. Input'!$H245:$CJ245,'Sch A. Input'!$H$14:$CJ$14,"Recurring",'Sch A. Input'!$H$13:$CJ$13,"&lt;="&amp;$O$1020,'Sch A. Input'!$H$13:$CJ$13,"&lt;="&amp;$L$11))</f>
        <v>0</v>
      </c>
      <c r="I1254" s="242">
        <f>IF(G1254=0,0,SUMIFS('Sch A. Input'!$H245:$CJ245,'Sch A. Input'!$H$14:$CJ$14,"One-time",'Sch A. Input'!$H$13:$CJ$13,"&lt;="&amp;$O$1020,'Sch A. Input'!$H$13:$CJ$13,"&lt;="&amp;$L$11))</f>
        <v>0</v>
      </c>
      <c r="J1254" s="283">
        <f t="shared" si="468"/>
        <v>0</v>
      </c>
      <c r="K1254" s="242">
        <f t="shared" si="469"/>
        <v>0</v>
      </c>
      <c r="L1254" s="242">
        <f t="shared" si="470"/>
        <v>0</v>
      </c>
      <c r="M1254" s="276">
        <f t="shared" si="463"/>
        <v>0</v>
      </c>
      <c r="N1254" s="281">
        <f t="shared" si="454"/>
        <v>0</v>
      </c>
      <c r="O1254" s="245">
        <f t="shared" si="455"/>
        <v>0</v>
      </c>
      <c r="P1254" s="248"/>
      <c r="Q1254" s="285">
        <f t="shared" si="471"/>
        <v>0</v>
      </c>
      <c r="R1254" s="242">
        <f>IF(Q1254=0,0,SUMIFS('Sch A. Input'!$H245:$CJ245,'Sch A. Input'!$H$14:$CJ$14,"Recurring",'Sch A. Input'!$H$13:$CJ$13,"&lt;="&amp;$L$11,'Sch A. Input'!$H$13:$CJ$13,"&lt;="&amp;$Y$1020,'Sch A. Input'!$H$13:$CJ$13,"&gt;"&amp;$O$1020))</f>
        <v>0</v>
      </c>
      <c r="S1254" s="242">
        <f>IF(Q1254=0,0,SUMIFS('Sch A. Input'!$H245:$CJ245,'Sch A. Input'!$H$14:$CJ$14,"One-time",'Sch A. Input'!$H$13:$CJ$13,"&lt;="&amp;$L$11,'Sch A. Input'!$H$13:$CJ$13,"&lt;="&amp;$Y$1020,'Sch A. Input'!$H$13:$CJ$13,"&gt;"&amp;$O$1020))</f>
        <v>0</v>
      </c>
      <c r="T1254" s="283">
        <f t="shared" si="472"/>
        <v>0</v>
      </c>
      <c r="U1254" s="242">
        <f t="shared" si="473"/>
        <v>0</v>
      </c>
      <c r="V1254" s="242">
        <f t="shared" si="474"/>
        <v>0</v>
      </c>
      <c r="W1254" s="276">
        <f t="shared" si="464"/>
        <v>0</v>
      </c>
      <c r="X1254" s="281">
        <f t="shared" si="456"/>
        <v>0</v>
      </c>
      <c r="Y1254" s="245">
        <f t="shared" si="457"/>
        <v>0</v>
      </c>
      <c r="Z1254" s="248"/>
      <c r="AA1254" s="285">
        <f t="shared" si="475"/>
        <v>0</v>
      </c>
      <c r="AB1254" s="242">
        <f>IF(AA1254=0,0,SUMIFS('Sch A. Input'!$H245:$CJ245,'Sch A. Input'!$H$14:$CJ$14,"Recurring",'Sch A. Input'!$H$13:$CJ$13,"&lt;="&amp;$L$11,'Sch A. Input'!$H$13:$CJ$13,"&lt;="&amp;$AI$1020,'Sch A. Input'!$H$13:$CJ$13,"&gt;"&amp;$Y$1020))</f>
        <v>0</v>
      </c>
      <c r="AC1254" s="242">
        <f>IF(AA1254=0,0,SUMIFS('Sch A. Input'!$H245:$CJ245,'Sch A. Input'!$H$14:$CJ$14,"One-time",'Sch A. Input'!$H$13:$CJ$13,"&lt;="&amp;$L$11,'Sch A. Input'!$H$13:$CJ$13,"&lt;="&amp;$AI$1020,'Sch A. Input'!$H$13:$CJ$13,"&gt;"&amp;$Y$1020))</f>
        <v>0</v>
      </c>
      <c r="AD1254" s="283">
        <f t="shared" si="476"/>
        <v>0</v>
      </c>
      <c r="AE1254" s="242">
        <f t="shared" si="477"/>
        <v>0</v>
      </c>
      <c r="AF1254" s="242">
        <f t="shared" si="478"/>
        <v>0</v>
      </c>
      <c r="AG1254" s="276">
        <f t="shared" si="465"/>
        <v>0</v>
      </c>
      <c r="AH1254" s="281">
        <f t="shared" si="458"/>
        <v>0</v>
      </c>
      <c r="AI1254" s="245">
        <f t="shared" si="459"/>
        <v>0</v>
      </c>
      <c r="AK1254" s="285">
        <f t="shared" si="479"/>
        <v>0</v>
      </c>
      <c r="AL1254" s="242">
        <f>IF(AK1254=0,0,SUMIFS('Sch A. Input'!$H245:$CJ245,'Sch A. Input'!$H$14:$CJ$14,"Recurring",'Sch A. Input'!$H$13:$CJ$13,"&lt;="&amp;$L$11,'Sch A. Input'!$H$13:$CJ$13,"&lt;="&amp;$AS$1020,'Sch A. Input'!$H$13:$CJ$13,"&gt;"&amp;$AI$1020))</f>
        <v>0</v>
      </c>
      <c r="AM1254" s="242">
        <f>IF(AK1254=0,0,SUMIFS('Sch A. Input'!$H245:$CJ245,'Sch A. Input'!$H$14:$CJ$14,"One-time",'Sch A. Input'!$H$13:$CJ$13,"&lt;="&amp;$L$11,'Sch A. Input'!$H$13:$CJ$13,"&lt;="&amp;$AS$1020,'Sch A. Input'!$H$13:$CJ$13,"&gt;"&amp;$AI$1020))</f>
        <v>0</v>
      </c>
      <c r="AN1254" s="283">
        <f t="shared" si="480"/>
        <v>0</v>
      </c>
      <c r="AO1254" s="242">
        <f t="shared" si="481"/>
        <v>0</v>
      </c>
      <c r="AP1254" s="242">
        <f t="shared" si="482"/>
        <v>0</v>
      </c>
      <c r="AQ1254" s="276">
        <f t="shared" si="466"/>
        <v>0</v>
      </c>
      <c r="AR1254" s="281">
        <f t="shared" si="460"/>
        <v>0</v>
      </c>
      <c r="AS1254" s="245">
        <f t="shared" si="461"/>
        <v>0</v>
      </c>
      <c r="AY1254" s="160"/>
      <c r="AZ1254" s="160"/>
      <c r="BK1254" s="2"/>
      <c r="BL1254" s="2"/>
      <c r="BM1254" s="2"/>
      <c r="BN1254" s="2"/>
      <c r="BO1254" s="2"/>
      <c r="BP1254" s="2"/>
      <c r="BQ1254" s="2"/>
      <c r="BR1254" s="2"/>
      <c r="BS1254" s="2"/>
      <c r="BT1254" s="2"/>
      <c r="BU1254" s="2"/>
      <c r="BV1254" s="2"/>
      <c r="BW1254" s="2"/>
      <c r="BX1254" s="2"/>
      <c r="BY1254" s="2"/>
      <c r="BZ1254" s="2"/>
      <c r="CA1254" s="2"/>
      <c r="CI1254"/>
      <c r="CJ1254"/>
      <c r="CK1254"/>
      <c r="CL1254"/>
      <c r="CM1254"/>
      <c r="CN1254"/>
      <c r="CO1254"/>
      <c r="CP1254"/>
      <c r="CQ1254"/>
      <c r="CR1254"/>
      <c r="CS1254"/>
      <c r="CT1254"/>
      <c r="CU1254"/>
      <c r="CV1254"/>
      <c r="CW1254"/>
      <c r="CX1254"/>
    </row>
    <row r="1255" spans="2:102" x14ac:dyDescent="0.35">
      <c r="B1255" s="70" t="str">
        <f t="shared" ref="B1255:F1255" si="519">B248</f>
        <v/>
      </c>
      <c r="C1255" s="166" t="str">
        <f t="shared" si="519"/>
        <v/>
      </c>
      <c r="D1255" s="273" t="str">
        <f t="shared" si="519"/>
        <v/>
      </c>
      <c r="E1255" s="273">
        <f t="shared" si="519"/>
        <v>45016</v>
      </c>
      <c r="F1255" s="273">
        <f t="shared" si="519"/>
        <v>0</v>
      </c>
      <c r="G1255" s="98">
        <f t="shared" si="453"/>
        <v>0</v>
      </c>
      <c r="H1255" s="242">
        <f>IF(G1255=0,0,SUMIFS('Sch A. Input'!$H246:$CJ246,'Sch A. Input'!$H$14:$CJ$14,"Recurring",'Sch A. Input'!$H$13:$CJ$13,"&lt;="&amp;$O$1020,'Sch A. Input'!$H$13:$CJ$13,"&lt;="&amp;$L$11))</f>
        <v>0</v>
      </c>
      <c r="I1255" s="242">
        <f>IF(G1255=0,0,SUMIFS('Sch A. Input'!$H246:$CJ246,'Sch A. Input'!$H$14:$CJ$14,"One-time",'Sch A. Input'!$H$13:$CJ$13,"&lt;="&amp;$O$1020,'Sch A. Input'!$H$13:$CJ$13,"&lt;="&amp;$L$11))</f>
        <v>0</v>
      </c>
      <c r="J1255" s="283">
        <f t="shared" si="468"/>
        <v>0</v>
      </c>
      <c r="K1255" s="242">
        <f t="shared" si="469"/>
        <v>0</v>
      </c>
      <c r="L1255" s="242">
        <f t="shared" si="470"/>
        <v>0</v>
      </c>
      <c r="M1255" s="276">
        <f t="shared" si="463"/>
        <v>0</v>
      </c>
      <c r="N1255" s="281">
        <f t="shared" si="454"/>
        <v>0</v>
      </c>
      <c r="O1255" s="245">
        <f t="shared" si="455"/>
        <v>0</v>
      </c>
      <c r="P1255" s="248"/>
      <c r="Q1255" s="285">
        <f t="shared" si="471"/>
        <v>0</v>
      </c>
      <c r="R1255" s="242">
        <f>IF(Q1255=0,0,SUMIFS('Sch A. Input'!$H246:$CJ246,'Sch A. Input'!$H$14:$CJ$14,"Recurring",'Sch A. Input'!$H$13:$CJ$13,"&lt;="&amp;$L$11,'Sch A. Input'!$H$13:$CJ$13,"&lt;="&amp;$Y$1020,'Sch A. Input'!$H$13:$CJ$13,"&gt;"&amp;$O$1020))</f>
        <v>0</v>
      </c>
      <c r="S1255" s="242">
        <f>IF(Q1255=0,0,SUMIFS('Sch A. Input'!$H246:$CJ246,'Sch A. Input'!$H$14:$CJ$14,"One-time",'Sch A. Input'!$H$13:$CJ$13,"&lt;="&amp;$L$11,'Sch A. Input'!$H$13:$CJ$13,"&lt;="&amp;$Y$1020,'Sch A. Input'!$H$13:$CJ$13,"&gt;"&amp;$O$1020))</f>
        <v>0</v>
      </c>
      <c r="T1255" s="283">
        <f t="shared" si="472"/>
        <v>0</v>
      </c>
      <c r="U1255" s="242">
        <f t="shared" si="473"/>
        <v>0</v>
      </c>
      <c r="V1255" s="242">
        <f t="shared" si="474"/>
        <v>0</v>
      </c>
      <c r="W1255" s="276">
        <f t="shared" si="464"/>
        <v>0</v>
      </c>
      <c r="X1255" s="281">
        <f t="shared" si="456"/>
        <v>0</v>
      </c>
      <c r="Y1255" s="245">
        <f t="shared" si="457"/>
        <v>0</v>
      </c>
      <c r="Z1255" s="248"/>
      <c r="AA1255" s="285">
        <f t="shared" si="475"/>
        <v>0</v>
      </c>
      <c r="AB1255" s="242">
        <f>IF(AA1255=0,0,SUMIFS('Sch A. Input'!$H246:$CJ246,'Sch A. Input'!$H$14:$CJ$14,"Recurring",'Sch A. Input'!$H$13:$CJ$13,"&lt;="&amp;$L$11,'Sch A. Input'!$H$13:$CJ$13,"&lt;="&amp;$AI$1020,'Sch A. Input'!$H$13:$CJ$13,"&gt;"&amp;$Y$1020))</f>
        <v>0</v>
      </c>
      <c r="AC1255" s="242">
        <f>IF(AA1255=0,0,SUMIFS('Sch A. Input'!$H246:$CJ246,'Sch A. Input'!$H$14:$CJ$14,"One-time",'Sch A. Input'!$H$13:$CJ$13,"&lt;="&amp;$L$11,'Sch A. Input'!$H$13:$CJ$13,"&lt;="&amp;$AI$1020,'Sch A. Input'!$H$13:$CJ$13,"&gt;"&amp;$Y$1020))</f>
        <v>0</v>
      </c>
      <c r="AD1255" s="283">
        <f t="shared" si="476"/>
        <v>0</v>
      </c>
      <c r="AE1255" s="242">
        <f t="shared" si="477"/>
        <v>0</v>
      </c>
      <c r="AF1255" s="242">
        <f t="shared" si="478"/>
        <v>0</v>
      </c>
      <c r="AG1255" s="276">
        <f t="shared" si="465"/>
        <v>0</v>
      </c>
      <c r="AH1255" s="281">
        <f t="shared" si="458"/>
        <v>0</v>
      </c>
      <c r="AI1255" s="245">
        <f t="shared" si="459"/>
        <v>0</v>
      </c>
      <c r="AK1255" s="285">
        <f t="shared" si="479"/>
        <v>0</v>
      </c>
      <c r="AL1255" s="242">
        <f>IF(AK1255=0,0,SUMIFS('Sch A. Input'!$H246:$CJ246,'Sch A. Input'!$H$14:$CJ$14,"Recurring",'Sch A. Input'!$H$13:$CJ$13,"&lt;="&amp;$L$11,'Sch A. Input'!$H$13:$CJ$13,"&lt;="&amp;$AS$1020,'Sch A. Input'!$H$13:$CJ$13,"&gt;"&amp;$AI$1020))</f>
        <v>0</v>
      </c>
      <c r="AM1255" s="242">
        <f>IF(AK1255=0,0,SUMIFS('Sch A. Input'!$H246:$CJ246,'Sch A. Input'!$H$14:$CJ$14,"One-time",'Sch A. Input'!$H$13:$CJ$13,"&lt;="&amp;$L$11,'Sch A. Input'!$H$13:$CJ$13,"&lt;="&amp;$AS$1020,'Sch A. Input'!$H$13:$CJ$13,"&gt;"&amp;$AI$1020))</f>
        <v>0</v>
      </c>
      <c r="AN1255" s="283">
        <f t="shared" si="480"/>
        <v>0</v>
      </c>
      <c r="AO1255" s="242">
        <f t="shared" si="481"/>
        <v>0</v>
      </c>
      <c r="AP1255" s="242">
        <f t="shared" si="482"/>
        <v>0</v>
      </c>
      <c r="AQ1255" s="276">
        <f t="shared" si="466"/>
        <v>0</v>
      </c>
      <c r="AR1255" s="281">
        <f t="shared" si="460"/>
        <v>0</v>
      </c>
      <c r="AS1255" s="245">
        <f t="shared" si="461"/>
        <v>0</v>
      </c>
      <c r="AY1255" s="160"/>
      <c r="AZ1255" s="160"/>
      <c r="BK1255" s="2"/>
      <c r="BL1255" s="2"/>
      <c r="BM1255" s="2"/>
      <c r="BN1255" s="2"/>
      <c r="BO1255" s="2"/>
      <c r="BP1255" s="2"/>
      <c r="BQ1255" s="2"/>
      <c r="BR1255" s="2"/>
      <c r="BS1255" s="2"/>
      <c r="BT1255" s="2"/>
      <c r="BU1255" s="2"/>
      <c r="BV1255" s="2"/>
      <c r="BW1255" s="2"/>
      <c r="BX1255" s="2"/>
      <c r="BY1255" s="2"/>
      <c r="BZ1255" s="2"/>
      <c r="CA1255" s="2"/>
      <c r="CI1255"/>
      <c r="CJ1255"/>
      <c r="CK1255"/>
      <c r="CL1255"/>
      <c r="CM1255"/>
      <c r="CN1255"/>
      <c r="CO1255"/>
      <c r="CP1255"/>
      <c r="CQ1255"/>
      <c r="CR1255"/>
      <c r="CS1255"/>
      <c r="CT1255"/>
      <c r="CU1255"/>
      <c r="CV1255"/>
      <c r="CW1255"/>
      <c r="CX1255"/>
    </row>
    <row r="1256" spans="2:102" x14ac:dyDescent="0.35">
      <c r="B1256" s="70" t="str">
        <f t="shared" ref="B1256:F1256" si="520">B249</f>
        <v/>
      </c>
      <c r="C1256" s="166" t="str">
        <f t="shared" si="520"/>
        <v/>
      </c>
      <c r="D1256" s="273" t="str">
        <f t="shared" si="520"/>
        <v/>
      </c>
      <c r="E1256" s="273">
        <f t="shared" si="520"/>
        <v>45016</v>
      </c>
      <c r="F1256" s="273">
        <f t="shared" si="520"/>
        <v>0</v>
      </c>
      <c r="G1256" s="98">
        <f t="shared" si="453"/>
        <v>0</v>
      </c>
      <c r="H1256" s="242">
        <f>IF(G1256=0,0,SUMIFS('Sch A. Input'!$H247:$CJ247,'Sch A. Input'!$H$14:$CJ$14,"Recurring",'Sch A. Input'!$H$13:$CJ$13,"&lt;="&amp;$O$1020,'Sch A. Input'!$H$13:$CJ$13,"&lt;="&amp;$L$11))</f>
        <v>0</v>
      </c>
      <c r="I1256" s="242">
        <f>IF(G1256=0,0,SUMIFS('Sch A. Input'!$H247:$CJ247,'Sch A. Input'!$H$14:$CJ$14,"One-time",'Sch A. Input'!$H$13:$CJ$13,"&lt;="&amp;$O$1020,'Sch A. Input'!$H$13:$CJ$13,"&lt;="&amp;$L$11))</f>
        <v>0</v>
      </c>
      <c r="J1256" s="283">
        <f t="shared" si="468"/>
        <v>0</v>
      </c>
      <c r="K1256" s="242">
        <f t="shared" si="469"/>
        <v>0</v>
      </c>
      <c r="L1256" s="242">
        <f t="shared" si="470"/>
        <v>0</v>
      </c>
      <c r="M1256" s="276">
        <f t="shared" si="463"/>
        <v>0</v>
      </c>
      <c r="N1256" s="281">
        <f t="shared" si="454"/>
        <v>0</v>
      </c>
      <c r="O1256" s="245">
        <f t="shared" si="455"/>
        <v>0</v>
      </c>
      <c r="P1256" s="248"/>
      <c r="Q1256" s="285">
        <f t="shared" si="471"/>
        <v>0</v>
      </c>
      <c r="R1256" s="242">
        <f>IF(Q1256=0,0,SUMIFS('Sch A. Input'!$H247:$CJ247,'Sch A. Input'!$H$14:$CJ$14,"Recurring",'Sch A. Input'!$H$13:$CJ$13,"&lt;="&amp;$L$11,'Sch A. Input'!$H$13:$CJ$13,"&lt;="&amp;$Y$1020,'Sch A. Input'!$H$13:$CJ$13,"&gt;"&amp;$O$1020))</f>
        <v>0</v>
      </c>
      <c r="S1256" s="242">
        <f>IF(Q1256=0,0,SUMIFS('Sch A. Input'!$H247:$CJ247,'Sch A. Input'!$H$14:$CJ$14,"One-time",'Sch A. Input'!$H$13:$CJ$13,"&lt;="&amp;$L$11,'Sch A. Input'!$H$13:$CJ$13,"&lt;="&amp;$Y$1020,'Sch A. Input'!$H$13:$CJ$13,"&gt;"&amp;$O$1020))</f>
        <v>0</v>
      </c>
      <c r="T1256" s="283">
        <f t="shared" si="472"/>
        <v>0</v>
      </c>
      <c r="U1256" s="242">
        <f t="shared" si="473"/>
        <v>0</v>
      </c>
      <c r="V1256" s="242">
        <f t="shared" si="474"/>
        <v>0</v>
      </c>
      <c r="W1256" s="276">
        <f t="shared" si="464"/>
        <v>0</v>
      </c>
      <c r="X1256" s="281">
        <f t="shared" si="456"/>
        <v>0</v>
      </c>
      <c r="Y1256" s="245">
        <f t="shared" si="457"/>
        <v>0</v>
      </c>
      <c r="Z1256" s="248"/>
      <c r="AA1256" s="285">
        <f t="shared" si="475"/>
        <v>0</v>
      </c>
      <c r="AB1256" s="242">
        <f>IF(AA1256=0,0,SUMIFS('Sch A. Input'!$H247:$CJ247,'Sch A. Input'!$H$14:$CJ$14,"Recurring",'Sch A. Input'!$H$13:$CJ$13,"&lt;="&amp;$L$11,'Sch A. Input'!$H$13:$CJ$13,"&lt;="&amp;$AI$1020,'Sch A. Input'!$H$13:$CJ$13,"&gt;"&amp;$Y$1020))</f>
        <v>0</v>
      </c>
      <c r="AC1256" s="242">
        <f>IF(AA1256=0,0,SUMIFS('Sch A. Input'!$H247:$CJ247,'Sch A. Input'!$H$14:$CJ$14,"One-time",'Sch A. Input'!$H$13:$CJ$13,"&lt;="&amp;$L$11,'Sch A. Input'!$H$13:$CJ$13,"&lt;="&amp;$AI$1020,'Sch A. Input'!$H$13:$CJ$13,"&gt;"&amp;$Y$1020))</f>
        <v>0</v>
      </c>
      <c r="AD1256" s="283">
        <f t="shared" si="476"/>
        <v>0</v>
      </c>
      <c r="AE1256" s="242">
        <f t="shared" si="477"/>
        <v>0</v>
      </c>
      <c r="AF1256" s="242">
        <f t="shared" si="478"/>
        <v>0</v>
      </c>
      <c r="AG1256" s="276">
        <f t="shared" si="465"/>
        <v>0</v>
      </c>
      <c r="AH1256" s="281">
        <f t="shared" si="458"/>
        <v>0</v>
      </c>
      <c r="AI1256" s="245">
        <f t="shared" si="459"/>
        <v>0</v>
      </c>
      <c r="AK1256" s="285">
        <f t="shared" si="479"/>
        <v>0</v>
      </c>
      <c r="AL1256" s="242">
        <f>IF(AK1256=0,0,SUMIFS('Sch A. Input'!$H247:$CJ247,'Sch A. Input'!$H$14:$CJ$14,"Recurring",'Sch A. Input'!$H$13:$CJ$13,"&lt;="&amp;$L$11,'Sch A. Input'!$H$13:$CJ$13,"&lt;="&amp;$AS$1020,'Sch A. Input'!$H$13:$CJ$13,"&gt;"&amp;$AI$1020))</f>
        <v>0</v>
      </c>
      <c r="AM1256" s="242">
        <f>IF(AK1256=0,0,SUMIFS('Sch A. Input'!$H247:$CJ247,'Sch A. Input'!$H$14:$CJ$14,"One-time",'Sch A. Input'!$H$13:$CJ$13,"&lt;="&amp;$L$11,'Sch A. Input'!$H$13:$CJ$13,"&lt;="&amp;$AS$1020,'Sch A. Input'!$H$13:$CJ$13,"&gt;"&amp;$AI$1020))</f>
        <v>0</v>
      </c>
      <c r="AN1256" s="283">
        <f t="shared" si="480"/>
        <v>0</v>
      </c>
      <c r="AO1256" s="242">
        <f t="shared" si="481"/>
        <v>0</v>
      </c>
      <c r="AP1256" s="242">
        <f t="shared" si="482"/>
        <v>0</v>
      </c>
      <c r="AQ1256" s="276">
        <f t="shared" si="466"/>
        <v>0</v>
      </c>
      <c r="AR1256" s="281">
        <f t="shared" si="460"/>
        <v>0</v>
      </c>
      <c r="AS1256" s="245">
        <f t="shared" si="461"/>
        <v>0</v>
      </c>
      <c r="AY1256" s="160"/>
      <c r="AZ1256" s="160"/>
      <c r="BK1256" s="2"/>
      <c r="BL1256" s="2"/>
      <c r="BM1256" s="2"/>
      <c r="BN1256" s="2"/>
      <c r="BO1256" s="2"/>
      <c r="BP1256" s="2"/>
      <c r="BQ1256" s="2"/>
      <c r="BR1256" s="2"/>
      <c r="BS1256" s="2"/>
      <c r="BT1256" s="2"/>
      <c r="BU1256" s="2"/>
      <c r="BV1256" s="2"/>
      <c r="BW1256" s="2"/>
      <c r="BX1256" s="2"/>
      <c r="BY1256" s="2"/>
      <c r="BZ1256" s="2"/>
      <c r="CA1256" s="2"/>
      <c r="CI1256"/>
      <c r="CJ1256"/>
      <c r="CK1256"/>
      <c r="CL1256"/>
      <c r="CM1256"/>
      <c r="CN1256"/>
      <c r="CO1256"/>
      <c r="CP1256"/>
      <c r="CQ1256"/>
      <c r="CR1256"/>
      <c r="CS1256"/>
      <c r="CT1256"/>
      <c r="CU1256"/>
      <c r="CV1256"/>
      <c r="CW1256"/>
      <c r="CX1256"/>
    </row>
    <row r="1257" spans="2:102" x14ac:dyDescent="0.35">
      <c r="B1257" s="70" t="str">
        <f t="shared" ref="B1257:F1257" si="521">B250</f>
        <v/>
      </c>
      <c r="C1257" s="166" t="str">
        <f t="shared" si="521"/>
        <v/>
      </c>
      <c r="D1257" s="273" t="str">
        <f t="shared" si="521"/>
        <v/>
      </c>
      <c r="E1257" s="273">
        <f t="shared" si="521"/>
        <v>45016</v>
      </c>
      <c r="F1257" s="273">
        <f t="shared" si="521"/>
        <v>0</v>
      </c>
      <c r="G1257" s="98">
        <f t="shared" si="453"/>
        <v>0</v>
      </c>
      <c r="H1257" s="242">
        <f>IF(G1257=0,0,SUMIFS('Sch A. Input'!$H248:$CJ248,'Sch A. Input'!$H$14:$CJ$14,"Recurring",'Sch A. Input'!$H$13:$CJ$13,"&lt;="&amp;$O$1020,'Sch A. Input'!$H$13:$CJ$13,"&lt;="&amp;$L$11))</f>
        <v>0</v>
      </c>
      <c r="I1257" s="242">
        <f>IF(G1257=0,0,SUMIFS('Sch A. Input'!$H248:$CJ248,'Sch A. Input'!$H$14:$CJ$14,"One-time",'Sch A. Input'!$H$13:$CJ$13,"&lt;="&amp;$O$1020,'Sch A. Input'!$H$13:$CJ$13,"&lt;="&amp;$L$11))</f>
        <v>0</v>
      </c>
      <c r="J1257" s="283">
        <f t="shared" si="468"/>
        <v>0</v>
      </c>
      <c r="K1257" s="242">
        <f t="shared" si="469"/>
        <v>0</v>
      </c>
      <c r="L1257" s="242">
        <f t="shared" si="470"/>
        <v>0</v>
      </c>
      <c r="M1257" s="276">
        <f t="shared" si="463"/>
        <v>0</v>
      </c>
      <c r="N1257" s="281">
        <f t="shared" si="454"/>
        <v>0</v>
      </c>
      <c r="O1257" s="245">
        <f t="shared" si="455"/>
        <v>0</v>
      </c>
      <c r="P1257" s="248"/>
      <c r="Q1257" s="285">
        <f t="shared" si="471"/>
        <v>0</v>
      </c>
      <c r="R1257" s="242">
        <f>IF(Q1257=0,0,SUMIFS('Sch A. Input'!$H248:$CJ248,'Sch A. Input'!$H$14:$CJ$14,"Recurring",'Sch A. Input'!$H$13:$CJ$13,"&lt;="&amp;$L$11,'Sch A. Input'!$H$13:$CJ$13,"&lt;="&amp;$Y$1020,'Sch A. Input'!$H$13:$CJ$13,"&gt;"&amp;$O$1020))</f>
        <v>0</v>
      </c>
      <c r="S1257" s="242">
        <f>IF(Q1257=0,0,SUMIFS('Sch A. Input'!$H248:$CJ248,'Sch A. Input'!$H$14:$CJ$14,"One-time",'Sch A. Input'!$H$13:$CJ$13,"&lt;="&amp;$L$11,'Sch A. Input'!$H$13:$CJ$13,"&lt;="&amp;$Y$1020,'Sch A. Input'!$H$13:$CJ$13,"&gt;"&amp;$O$1020))</f>
        <v>0</v>
      </c>
      <c r="T1257" s="283">
        <f t="shared" si="472"/>
        <v>0</v>
      </c>
      <c r="U1257" s="242">
        <f t="shared" si="473"/>
        <v>0</v>
      </c>
      <c r="V1257" s="242">
        <f t="shared" si="474"/>
        <v>0</v>
      </c>
      <c r="W1257" s="276">
        <f t="shared" si="464"/>
        <v>0</v>
      </c>
      <c r="X1257" s="281">
        <f t="shared" si="456"/>
        <v>0</v>
      </c>
      <c r="Y1257" s="245">
        <f t="shared" si="457"/>
        <v>0</v>
      </c>
      <c r="Z1257" s="248"/>
      <c r="AA1257" s="285">
        <f t="shared" si="475"/>
        <v>0</v>
      </c>
      <c r="AB1257" s="242">
        <f>IF(AA1257=0,0,SUMIFS('Sch A. Input'!$H248:$CJ248,'Sch A. Input'!$H$14:$CJ$14,"Recurring",'Sch A. Input'!$H$13:$CJ$13,"&lt;="&amp;$L$11,'Sch A. Input'!$H$13:$CJ$13,"&lt;="&amp;$AI$1020,'Sch A. Input'!$H$13:$CJ$13,"&gt;"&amp;$Y$1020))</f>
        <v>0</v>
      </c>
      <c r="AC1257" s="242">
        <f>IF(AA1257=0,0,SUMIFS('Sch A. Input'!$H248:$CJ248,'Sch A. Input'!$H$14:$CJ$14,"One-time",'Sch A. Input'!$H$13:$CJ$13,"&lt;="&amp;$L$11,'Sch A. Input'!$H$13:$CJ$13,"&lt;="&amp;$AI$1020,'Sch A. Input'!$H$13:$CJ$13,"&gt;"&amp;$Y$1020))</f>
        <v>0</v>
      </c>
      <c r="AD1257" s="283">
        <f t="shared" si="476"/>
        <v>0</v>
      </c>
      <c r="AE1257" s="242">
        <f t="shared" si="477"/>
        <v>0</v>
      </c>
      <c r="AF1257" s="242">
        <f t="shared" si="478"/>
        <v>0</v>
      </c>
      <c r="AG1257" s="276">
        <f t="shared" si="465"/>
        <v>0</v>
      </c>
      <c r="AH1257" s="281">
        <f t="shared" si="458"/>
        <v>0</v>
      </c>
      <c r="AI1257" s="245">
        <f t="shared" si="459"/>
        <v>0</v>
      </c>
      <c r="AK1257" s="285">
        <f t="shared" si="479"/>
        <v>0</v>
      </c>
      <c r="AL1257" s="242">
        <f>IF(AK1257=0,0,SUMIFS('Sch A. Input'!$H248:$CJ248,'Sch A. Input'!$H$14:$CJ$14,"Recurring",'Sch A. Input'!$H$13:$CJ$13,"&lt;="&amp;$L$11,'Sch A. Input'!$H$13:$CJ$13,"&lt;="&amp;$AS$1020,'Sch A. Input'!$H$13:$CJ$13,"&gt;"&amp;$AI$1020))</f>
        <v>0</v>
      </c>
      <c r="AM1257" s="242">
        <f>IF(AK1257=0,0,SUMIFS('Sch A. Input'!$H248:$CJ248,'Sch A. Input'!$H$14:$CJ$14,"One-time",'Sch A. Input'!$H$13:$CJ$13,"&lt;="&amp;$L$11,'Sch A. Input'!$H$13:$CJ$13,"&lt;="&amp;$AS$1020,'Sch A. Input'!$H$13:$CJ$13,"&gt;"&amp;$AI$1020))</f>
        <v>0</v>
      </c>
      <c r="AN1257" s="283">
        <f t="shared" si="480"/>
        <v>0</v>
      </c>
      <c r="AO1257" s="242">
        <f t="shared" si="481"/>
        <v>0</v>
      </c>
      <c r="AP1257" s="242">
        <f t="shared" si="482"/>
        <v>0</v>
      </c>
      <c r="AQ1257" s="276">
        <f t="shared" si="466"/>
        <v>0</v>
      </c>
      <c r="AR1257" s="281">
        <f t="shared" si="460"/>
        <v>0</v>
      </c>
      <c r="AS1257" s="245">
        <f t="shared" si="461"/>
        <v>0</v>
      </c>
      <c r="AY1257" s="160"/>
      <c r="AZ1257" s="160"/>
      <c r="BK1257" s="2"/>
      <c r="BL1257" s="2"/>
      <c r="BM1257" s="2"/>
      <c r="BN1257" s="2"/>
      <c r="BO1257" s="2"/>
      <c r="BP1257" s="2"/>
      <c r="BQ1257" s="2"/>
      <c r="BR1257" s="2"/>
      <c r="BS1257" s="2"/>
      <c r="BT1257" s="2"/>
      <c r="BU1257" s="2"/>
      <c r="BV1257" s="2"/>
      <c r="BW1257" s="2"/>
      <c r="BX1257" s="2"/>
      <c r="BY1257" s="2"/>
      <c r="BZ1257" s="2"/>
      <c r="CA1257" s="2"/>
      <c r="CI1257"/>
      <c r="CJ1257"/>
      <c r="CK1257"/>
      <c r="CL1257"/>
      <c r="CM1257"/>
      <c r="CN1257"/>
      <c r="CO1257"/>
      <c r="CP1257"/>
      <c r="CQ1257"/>
      <c r="CR1257"/>
      <c r="CS1257"/>
      <c r="CT1257"/>
      <c r="CU1257"/>
      <c r="CV1257"/>
      <c r="CW1257"/>
      <c r="CX1257"/>
    </row>
    <row r="1258" spans="2:102" x14ac:dyDescent="0.35">
      <c r="B1258" s="70" t="str">
        <f t="shared" ref="B1258:F1258" si="522">B251</f>
        <v/>
      </c>
      <c r="C1258" s="166" t="str">
        <f t="shared" si="522"/>
        <v/>
      </c>
      <c r="D1258" s="273" t="str">
        <f t="shared" si="522"/>
        <v/>
      </c>
      <c r="E1258" s="273">
        <f t="shared" si="522"/>
        <v>45016</v>
      </c>
      <c r="F1258" s="273">
        <f t="shared" si="522"/>
        <v>0</v>
      </c>
      <c r="G1258" s="98">
        <f t="shared" si="453"/>
        <v>0</v>
      </c>
      <c r="H1258" s="242">
        <f>IF(G1258=0,0,SUMIFS('Sch A. Input'!$H249:$CJ249,'Sch A. Input'!$H$14:$CJ$14,"Recurring",'Sch A. Input'!$H$13:$CJ$13,"&lt;="&amp;$O$1020,'Sch A. Input'!$H$13:$CJ$13,"&lt;="&amp;$L$11))</f>
        <v>0</v>
      </c>
      <c r="I1258" s="242">
        <f>IF(G1258=0,0,SUMIFS('Sch A. Input'!$H249:$CJ249,'Sch A. Input'!$H$14:$CJ$14,"One-time",'Sch A. Input'!$H$13:$CJ$13,"&lt;="&amp;$O$1020,'Sch A. Input'!$H$13:$CJ$13,"&lt;="&amp;$L$11))</f>
        <v>0</v>
      </c>
      <c r="J1258" s="283">
        <f t="shared" si="468"/>
        <v>0</v>
      </c>
      <c r="K1258" s="242">
        <f t="shared" si="469"/>
        <v>0</v>
      </c>
      <c r="L1258" s="242">
        <f t="shared" si="470"/>
        <v>0</v>
      </c>
      <c r="M1258" s="276">
        <f t="shared" si="463"/>
        <v>0</v>
      </c>
      <c r="N1258" s="281">
        <f t="shared" si="454"/>
        <v>0</v>
      </c>
      <c r="O1258" s="245">
        <f t="shared" si="455"/>
        <v>0</v>
      </c>
      <c r="P1258" s="248"/>
      <c r="Q1258" s="285">
        <f t="shared" si="471"/>
        <v>0</v>
      </c>
      <c r="R1258" s="242">
        <f>IF(Q1258=0,0,SUMIFS('Sch A. Input'!$H249:$CJ249,'Sch A. Input'!$H$14:$CJ$14,"Recurring",'Sch A. Input'!$H$13:$CJ$13,"&lt;="&amp;$L$11,'Sch A. Input'!$H$13:$CJ$13,"&lt;="&amp;$Y$1020,'Sch A. Input'!$H$13:$CJ$13,"&gt;"&amp;$O$1020))</f>
        <v>0</v>
      </c>
      <c r="S1258" s="242">
        <f>IF(Q1258=0,0,SUMIFS('Sch A. Input'!$H249:$CJ249,'Sch A. Input'!$H$14:$CJ$14,"One-time",'Sch A. Input'!$H$13:$CJ$13,"&lt;="&amp;$L$11,'Sch A. Input'!$H$13:$CJ$13,"&lt;="&amp;$Y$1020,'Sch A. Input'!$H$13:$CJ$13,"&gt;"&amp;$O$1020))</f>
        <v>0</v>
      </c>
      <c r="T1258" s="283">
        <f t="shared" si="472"/>
        <v>0</v>
      </c>
      <c r="U1258" s="242">
        <f t="shared" si="473"/>
        <v>0</v>
      </c>
      <c r="V1258" s="242">
        <f t="shared" si="474"/>
        <v>0</v>
      </c>
      <c r="W1258" s="276">
        <f t="shared" si="464"/>
        <v>0</v>
      </c>
      <c r="X1258" s="281">
        <f t="shared" si="456"/>
        <v>0</v>
      </c>
      <c r="Y1258" s="245">
        <f t="shared" si="457"/>
        <v>0</v>
      </c>
      <c r="Z1258" s="248"/>
      <c r="AA1258" s="285">
        <f t="shared" si="475"/>
        <v>0</v>
      </c>
      <c r="AB1258" s="242">
        <f>IF(AA1258=0,0,SUMIFS('Sch A. Input'!$H249:$CJ249,'Sch A. Input'!$H$14:$CJ$14,"Recurring",'Sch A. Input'!$H$13:$CJ$13,"&lt;="&amp;$L$11,'Sch A. Input'!$H$13:$CJ$13,"&lt;="&amp;$AI$1020,'Sch A. Input'!$H$13:$CJ$13,"&gt;"&amp;$Y$1020))</f>
        <v>0</v>
      </c>
      <c r="AC1258" s="242">
        <f>IF(AA1258=0,0,SUMIFS('Sch A. Input'!$H249:$CJ249,'Sch A. Input'!$H$14:$CJ$14,"One-time",'Sch A. Input'!$H$13:$CJ$13,"&lt;="&amp;$L$11,'Sch A. Input'!$H$13:$CJ$13,"&lt;="&amp;$AI$1020,'Sch A. Input'!$H$13:$CJ$13,"&gt;"&amp;$Y$1020))</f>
        <v>0</v>
      </c>
      <c r="AD1258" s="283">
        <f t="shared" si="476"/>
        <v>0</v>
      </c>
      <c r="AE1258" s="242">
        <f t="shared" si="477"/>
        <v>0</v>
      </c>
      <c r="AF1258" s="242">
        <f t="shared" si="478"/>
        <v>0</v>
      </c>
      <c r="AG1258" s="276">
        <f t="shared" si="465"/>
        <v>0</v>
      </c>
      <c r="AH1258" s="281">
        <f t="shared" si="458"/>
        <v>0</v>
      </c>
      <c r="AI1258" s="245">
        <f t="shared" si="459"/>
        <v>0</v>
      </c>
      <c r="AK1258" s="285">
        <f t="shared" si="479"/>
        <v>0</v>
      </c>
      <c r="AL1258" s="242">
        <f>IF(AK1258=0,0,SUMIFS('Sch A. Input'!$H249:$CJ249,'Sch A. Input'!$H$14:$CJ$14,"Recurring",'Sch A. Input'!$H$13:$CJ$13,"&lt;="&amp;$L$11,'Sch A. Input'!$H$13:$CJ$13,"&lt;="&amp;$AS$1020,'Sch A. Input'!$H$13:$CJ$13,"&gt;"&amp;$AI$1020))</f>
        <v>0</v>
      </c>
      <c r="AM1258" s="242">
        <f>IF(AK1258=0,0,SUMIFS('Sch A. Input'!$H249:$CJ249,'Sch A. Input'!$H$14:$CJ$14,"One-time",'Sch A. Input'!$H$13:$CJ$13,"&lt;="&amp;$L$11,'Sch A. Input'!$H$13:$CJ$13,"&lt;="&amp;$AS$1020,'Sch A. Input'!$H$13:$CJ$13,"&gt;"&amp;$AI$1020))</f>
        <v>0</v>
      </c>
      <c r="AN1258" s="283">
        <f t="shared" si="480"/>
        <v>0</v>
      </c>
      <c r="AO1258" s="242">
        <f t="shared" si="481"/>
        <v>0</v>
      </c>
      <c r="AP1258" s="242">
        <f t="shared" si="482"/>
        <v>0</v>
      </c>
      <c r="AQ1258" s="276">
        <f t="shared" si="466"/>
        <v>0</v>
      </c>
      <c r="AR1258" s="281">
        <f t="shared" si="460"/>
        <v>0</v>
      </c>
      <c r="AS1258" s="245">
        <f t="shared" si="461"/>
        <v>0</v>
      </c>
      <c r="AY1258" s="160"/>
      <c r="AZ1258" s="160"/>
      <c r="BK1258" s="2"/>
      <c r="BL1258" s="2"/>
      <c r="BM1258" s="2"/>
      <c r="BN1258" s="2"/>
      <c r="BO1258" s="2"/>
      <c r="BP1258" s="2"/>
      <c r="BQ1258" s="2"/>
      <c r="BR1258" s="2"/>
      <c r="BS1258" s="2"/>
      <c r="BT1258" s="2"/>
      <c r="BU1258" s="2"/>
      <c r="BV1258" s="2"/>
      <c r="BW1258" s="2"/>
      <c r="BX1258" s="2"/>
      <c r="BY1258" s="2"/>
      <c r="BZ1258" s="2"/>
      <c r="CA1258" s="2"/>
      <c r="CI1258"/>
      <c r="CJ1258"/>
      <c r="CK1258"/>
      <c r="CL1258"/>
      <c r="CM1258"/>
      <c r="CN1258"/>
      <c r="CO1258"/>
      <c r="CP1258"/>
      <c r="CQ1258"/>
      <c r="CR1258"/>
      <c r="CS1258"/>
      <c r="CT1258"/>
      <c r="CU1258"/>
      <c r="CV1258"/>
      <c r="CW1258"/>
      <c r="CX1258"/>
    </row>
    <row r="1259" spans="2:102" x14ac:dyDescent="0.35">
      <c r="B1259" s="70" t="str">
        <f t="shared" ref="B1259:F1259" si="523">B252</f>
        <v/>
      </c>
      <c r="C1259" s="166" t="str">
        <f t="shared" si="523"/>
        <v/>
      </c>
      <c r="D1259" s="273" t="str">
        <f t="shared" si="523"/>
        <v/>
      </c>
      <c r="E1259" s="273">
        <f t="shared" si="523"/>
        <v>45016</v>
      </c>
      <c r="F1259" s="273">
        <f t="shared" si="523"/>
        <v>0</v>
      </c>
      <c r="G1259" s="98">
        <f t="shared" si="453"/>
        <v>0</v>
      </c>
      <c r="H1259" s="242">
        <f>IF(G1259=0,0,SUMIFS('Sch A. Input'!$H250:$CJ250,'Sch A. Input'!$H$14:$CJ$14,"Recurring",'Sch A. Input'!$H$13:$CJ$13,"&lt;="&amp;$O$1020,'Sch A. Input'!$H$13:$CJ$13,"&lt;="&amp;$L$11))</f>
        <v>0</v>
      </c>
      <c r="I1259" s="242">
        <f>IF(G1259=0,0,SUMIFS('Sch A. Input'!$H250:$CJ250,'Sch A. Input'!$H$14:$CJ$14,"One-time",'Sch A. Input'!$H$13:$CJ$13,"&lt;="&amp;$O$1020,'Sch A. Input'!$H$13:$CJ$13,"&lt;="&amp;$L$11))</f>
        <v>0</v>
      </c>
      <c r="J1259" s="283">
        <f t="shared" si="468"/>
        <v>0</v>
      </c>
      <c r="K1259" s="242">
        <f t="shared" si="469"/>
        <v>0</v>
      </c>
      <c r="L1259" s="242">
        <f t="shared" si="470"/>
        <v>0</v>
      </c>
      <c r="M1259" s="276">
        <f t="shared" si="463"/>
        <v>0</v>
      </c>
      <c r="N1259" s="281">
        <f t="shared" si="454"/>
        <v>0</v>
      </c>
      <c r="O1259" s="245">
        <f t="shared" si="455"/>
        <v>0</v>
      </c>
      <c r="P1259" s="248"/>
      <c r="Q1259" s="285">
        <f t="shared" si="471"/>
        <v>0</v>
      </c>
      <c r="R1259" s="242">
        <f>IF(Q1259=0,0,SUMIFS('Sch A. Input'!$H250:$CJ250,'Sch A. Input'!$H$14:$CJ$14,"Recurring",'Sch A. Input'!$H$13:$CJ$13,"&lt;="&amp;$L$11,'Sch A. Input'!$H$13:$CJ$13,"&lt;="&amp;$Y$1020,'Sch A. Input'!$H$13:$CJ$13,"&gt;"&amp;$O$1020))</f>
        <v>0</v>
      </c>
      <c r="S1259" s="242">
        <f>IF(Q1259=0,0,SUMIFS('Sch A. Input'!$H250:$CJ250,'Sch A. Input'!$H$14:$CJ$14,"One-time",'Sch A. Input'!$H$13:$CJ$13,"&lt;="&amp;$L$11,'Sch A. Input'!$H$13:$CJ$13,"&lt;="&amp;$Y$1020,'Sch A. Input'!$H$13:$CJ$13,"&gt;"&amp;$O$1020))</f>
        <v>0</v>
      </c>
      <c r="T1259" s="283">
        <f t="shared" si="472"/>
        <v>0</v>
      </c>
      <c r="U1259" s="242">
        <f t="shared" si="473"/>
        <v>0</v>
      </c>
      <c r="V1259" s="242">
        <f t="shared" si="474"/>
        <v>0</v>
      </c>
      <c r="W1259" s="276">
        <f t="shared" si="464"/>
        <v>0</v>
      </c>
      <c r="X1259" s="281">
        <f t="shared" si="456"/>
        <v>0</v>
      </c>
      <c r="Y1259" s="245">
        <f t="shared" si="457"/>
        <v>0</v>
      </c>
      <c r="Z1259" s="248"/>
      <c r="AA1259" s="285">
        <f t="shared" si="475"/>
        <v>0</v>
      </c>
      <c r="AB1259" s="242">
        <f>IF(AA1259=0,0,SUMIFS('Sch A. Input'!$H250:$CJ250,'Sch A. Input'!$H$14:$CJ$14,"Recurring",'Sch A. Input'!$H$13:$CJ$13,"&lt;="&amp;$L$11,'Sch A. Input'!$H$13:$CJ$13,"&lt;="&amp;$AI$1020,'Sch A. Input'!$H$13:$CJ$13,"&gt;"&amp;$Y$1020))</f>
        <v>0</v>
      </c>
      <c r="AC1259" s="242">
        <f>IF(AA1259=0,0,SUMIFS('Sch A. Input'!$H250:$CJ250,'Sch A. Input'!$H$14:$CJ$14,"One-time",'Sch A. Input'!$H$13:$CJ$13,"&lt;="&amp;$L$11,'Sch A. Input'!$H$13:$CJ$13,"&lt;="&amp;$AI$1020,'Sch A. Input'!$H$13:$CJ$13,"&gt;"&amp;$Y$1020))</f>
        <v>0</v>
      </c>
      <c r="AD1259" s="283">
        <f t="shared" si="476"/>
        <v>0</v>
      </c>
      <c r="AE1259" s="242">
        <f t="shared" si="477"/>
        <v>0</v>
      </c>
      <c r="AF1259" s="242">
        <f t="shared" si="478"/>
        <v>0</v>
      </c>
      <c r="AG1259" s="276">
        <f t="shared" si="465"/>
        <v>0</v>
      </c>
      <c r="AH1259" s="281">
        <f t="shared" si="458"/>
        <v>0</v>
      </c>
      <c r="AI1259" s="245">
        <f t="shared" si="459"/>
        <v>0</v>
      </c>
      <c r="AK1259" s="285">
        <f t="shared" si="479"/>
        <v>0</v>
      </c>
      <c r="AL1259" s="242">
        <f>IF(AK1259=0,0,SUMIFS('Sch A. Input'!$H250:$CJ250,'Sch A. Input'!$H$14:$CJ$14,"Recurring",'Sch A. Input'!$H$13:$CJ$13,"&lt;="&amp;$L$11,'Sch A. Input'!$H$13:$CJ$13,"&lt;="&amp;$AS$1020,'Sch A. Input'!$H$13:$CJ$13,"&gt;"&amp;$AI$1020))</f>
        <v>0</v>
      </c>
      <c r="AM1259" s="242">
        <f>IF(AK1259=0,0,SUMIFS('Sch A. Input'!$H250:$CJ250,'Sch A. Input'!$H$14:$CJ$14,"One-time",'Sch A. Input'!$H$13:$CJ$13,"&lt;="&amp;$L$11,'Sch A. Input'!$H$13:$CJ$13,"&lt;="&amp;$AS$1020,'Sch A. Input'!$H$13:$CJ$13,"&gt;"&amp;$AI$1020))</f>
        <v>0</v>
      </c>
      <c r="AN1259" s="283">
        <f t="shared" si="480"/>
        <v>0</v>
      </c>
      <c r="AO1259" s="242">
        <f t="shared" si="481"/>
        <v>0</v>
      </c>
      <c r="AP1259" s="242">
        <f t="shared" si="482"/>
        <v>0</v>
      </c>
      <c r="AQ1259" s="276">
        <f t="shared" si="466"/>
        <v>0</v>
      </c>
      <c r="AR1259" s="281">
        <f t="shared" si="460"/>
        <v>0</v>
      </c>
      <c r="AS1259" s="245">
        <f t="shared" si="461"/>
        <v>0</v>
      </c>
      <c r="AY1259" s="160"/>
      <c r="AZ1259" s="160"/>
      <c r="BK1259" s="2"/>
      <c r="BL1259" s="2"/>
      <c r="BM1259" s="2"/>
      <c r="BN1259" s="2"/>
      <c r="BO1259" s="2"/>
      <c r="BP1259" s="2"/>
      <c r="BQ1259" s="2"/>
      <c r="BR1259" s="2"/>
      <c r="BS1259" s="2"/>
      <c r="BT1259" s="2"/>
      <c r="BU1259" s="2"/>
      <c r="BV1259" s="2"/>
      <c r="BW1259" s="2"/>
      <c r="BX1259" s="2"/>
      <c r="BY1259" s="2"/>
      <c r="BZ1259" s="2"/>
      <c r="CA1259" s="2"/>
      <c r="CI1259"/>
      <c r="CJ1259"/>
      <c r="CK1259"/>
      <c r="CL1259"/>
      <c r="CM1259"/>
      <c r="CN1259"/>
      <c r="CO1259"/>
      <c r="CP1259"/>
      <c r="CQ1259"/>
      <c r="CR1259"/>
      <c r="CS1259"/>
      <c r="CT1259"/>
      <c r="CU1259"/>
      <c r="CV1259"/>
      <c r="CW1259"/>
      <c r="CX1259"/>
    </row>
    <row r="1260" spans="2:102" x14ac:dyDescent="0.35">
      <c r="B1260" s="70" t="str">
        <f t="shared" ref="B1260:F1260" si="524">B253</f>
        <v/>
      </c>
      <c r="C1260" s="166" t="str">
        <f t="shared" si="524"/>
        <v/>
      </c>
      <c r="D1260" s="273" t="str">
        <f t="shared" si="524"/>
        <v/>
      </c>
      <c r="E1260" s="273">
        <f t="shared" si="524"/>
        <v>45016</v>
      </c>
      <c r="F1260" s="273">
        <f t="shared" si="524"/>
        <v>0</v>
      </c>
      <c r="G1260" s="98">
        <f t="shared" si="453"/>
        <v>0</v>
      </c>
      <c r="H1260" s="242">
        <f>IF(G1260=0,0,SUMIFS('Sch A. Input'!$H251:$CJ251,'Sch A. Input'!$H$14:$CJ$14,"Recurring",'Sch A. Input'!$H$13:$CJ$13,"&lt;="&amp;$O$1020,'Sch A. Input'!$H$13:$CJ$13,"&lt;="&amp;$L$11))</f>
        <v>0</v>
      </c>
      <c r="I1260" s="242">
        <f>IF(G1260=0,0,SUMIFS('Sch A. Input'!$H251:$CJ251,'Sch A. Input'!$H$14:$CJ$14,"One-time",'Sch A. Input'!$H$13:$CJ$13,"&lt;="&amp;$O$1020,'Sch A. Input'!$H$13:$CJ$13,"&lt;="&amp;$L$11))</f>
        <v>0</v>
      </c>
      <c r="J1260" s="283">
        <f t="shared" si="468"/>
        <v>0</v>
      </c>
      <c r="K1260" s="242">
        <f t="shared" si="469"/>
        <v>0</v>
      </c>
      <c r="L1260" s="242">
        <f t="shared" si="470"/>
        <v>0</v>
      </c>
      <c r="M1260" s="276">
        <f t="shared" si="463"/>
        <v>0</v>
      </c>
      <c r="N1260" s="281">
        <f t="shared" si="454"/>
        <v>0</v>
      </c>
      <c r="O1260" s="245">
        <f t="shared" si="455"/>
        <v>0</v>
      </c>
      <c r="P1260" s="248"/>
      <c r="Q1260" s="285">
        <f t="shared" si="471"/>
        <v>0</v>
      </c>
      <c r="R1260" s="242">
        <f>IF(Q1260=0,0,SUMIFS('Sch A. Input'!$H251:$CJ251,'Sch A. Input'!$H$14:$CJ$14,"Recurring",'Sch A. Input'!$H$13:$CJ$13,"&lt;="&amp;$L$11,'Sch A. Input'!$H$13:$CJ$13,"&lt;="&amp;$Y$1020,'Sch A. Input'!$H$13:$CJ$13,"&gt;"&amp;$O$1020))</f>
        <v>0</v>
      </c>
      <c r="S1260" s="242">
        <f>IF(Q1260=0,0,SUMIFS('Sch A. Input'!$H251:$CJ251,'Sch A. Input'!$H$14:$CJ$14,"One-time",'Sch A. Input'!$H$13:$CJ$13,"&lt;="&amp;$L$11,'Sch A. Input'!$H$13:$CJ$13,"&lt;="&amp;$Y$1020,'Sch A. Input'!$H$13:$CJ$13,"&gt;"&amp;$O$1020))</f>
        <v>0</v>
      </c>
      <c r="T1260" s="283">
        <f t="shared" si="472"/>
        <v>0</v>
      </c>
      <c r="U1260" s="242">
        <f t="shared" si="473"/>
        <v>0</v>
      </c>
      <c r="V1260" s="242">
        <f t="shared" si="474"/>
        <v>0</v>
      </c>
      <c r="W1260" s="276">
        <f t="shared" si="464"/>
        <v>0</v>
      </c>
      <c r="X1260" s="281">
        <f t="shared" si="456"/>
        <v>0</v>
      </c>
      <c r="Y1260" s="245">
        <f t="shared" si="457"/>
        <v>0</v>
      </c>
      <c r="Z1260" s="248"/>
      <c r="AA1260" s="285">
        <f t="shared" si="475"/>
        <v>0</v>
      </c>
      <c r="AB1260" s="242">
        <f>IF(AA1260=0,0,SUMIFS('Sch A. Input'!$H251:$CJ251,'Sch A. Input'!$H$14:$CJ$14,"Recurring",'Sch A. Input'!$H$13:$CJ$13,"&lt;="&amp;$L$11,'Sch A. Input'!$H$13:$CJ$13,"&lt;="&amp;$AI$1020,'Sch A. Input'!$H$13:$CJ$13,"&gt;"&amp;$Y$1020))</f>
        <v>0</v>
      </c>
      <c r="AC1260" s="242">
        <f>IF(AA1260=0,0,SUMIFS('Sch A. Input'!$H251:$CJ251,'Sch A. Input'!$H$14:$CJ$14,"One-time",'Sch A. Input'!$H$13:$CJ$13,"&lt;="&amp;$L$11,'Sch A. Input'!$H$13:$CJ$13,"&lt;="&amp;$AI$1020,'Sch A. Input'!$H$13:$CJ$13,"&gt;"&amp;$Y$1020))</f>
        <v>0</v>
      </c>
      <c r="AD1260" s="283">
        <f t="shared" si="476"/>
        <v>0</v>
      </c>
      <c r="AE1260" s="242">
        <f t="shared" si="477"/>
        <v>0</v>
      </c>
      <c r="AF1260" s="242">
        <f t="shared" si="478"/>
        <v>0</v>
      </c>
      <c r="AG1260" s="276">
        <f t="shared" si="465"/>
        <v>0</v>
      </c>
      <c r="AH1260" s="281">
        <f t="shared" si="458"/>
        <v>0</v>
      </c>
      <c r="AI1260" s="245">
        <f t="shared" si="459"/>
        <v>0</v>
      </c>
      <c r="AK1260" s="285">
        <f t="shared" si="479"/>
        <v>0</v>
      </c>
      <c r="AL1260" s="242">
        <f>IF(AK1260=0,0,SUMIFS('Sch A. Input'!$H251:$CJ251,'Sch A. Input'!$H$14:$CJ$14,"Recurring",'Sch A. Input'!$H$13:$CJ$13,"&lt;="&amp;$L$11,'Sch A. Input'!$H$13:$CJ$13,"&lt;="&amp;$AS$1020,'Sch A. Input'!$H$13:$CJ$13,"&gt;"&amp;$AI$1020))</f>
        <v>0</v>
      </c>
      <c r="AM1260" s="242">
        <f>IF(AK1260=0,0,SUMIFS('Sch A. Input'!$H251:$CJ251,'Sch A. Input'!$H$14:$CJ$14,"One-time",'Sch A. Input'!$H$13:$CJ$13,"&lt;="&amp;$L$11,'Sch A. Input'!$H$13:$CJ$13,"&lt;="&amp;$AS$1020,'Sch A. Input'!$H$13:$CJ$13,"&gt;"&amp;$AI$1020))</f>
        <v>0</v>
      </c>
      <c r="AN1260" s="283">
        <f t="shared" si="480"/>
        <v>0</v>
      </c>
      <c r="AO1260" s="242">
        <f t="shared" si="481"/>
        <v>0</v>
      </c>
      <c r="AP1260" s="242">
        <f t="shared" si="482"/>
        <v>0</v>
      </c>
      <c r="AQ1260" s="276">
        <f t="shared" si="466"/>
        <v>0</v>
      </c>
      <c r="AR1260" s="281">
        <f t="shared" si="460"/>
        <v>0</v>
      </c>
      <c r="AS1260" s="245">
        <f t="shared" si="461"/>
        <v>0</v>
      </c>
      <c r="AY1260" s="160"/>
      <c r="AZ1260" s="160"/>
      <c r="BK1260" s="2"/>
      <c r="BL1260" s="2"/>
      <c r="BM1260" s="2"/>
      <c r="BN1260" s="2"/>
      <c r="BO1260" s="2"/>
      <c r="BP1260" s="2"/>
      <c r="BQ1260" s="2"/>
      <c r="BR1260" s="2"/>
      <c r="BS1260" s="2"/>
      <c r="BT1260" s="2"/>
      <c r="BU1260" s="2"/>
      <c r="BV1260" s="2"/>
      <c r="BW1260" s="2"/>
      <c r="BX1260" s="2"/>
      <c r="BY1260" s="2"/>
      <c r="BZ1260" s="2"/>
      <c r="CA1260" s="2"/>
      <c r="CI1260"/>
      <c r="CJ1260"/>
      <c r="CK1260"/>
      <c r="CL1260"/>
      <c r="CM1260"/>
      <c r="CN1260"/>
      <c r="CO1260"/>
      <c r="CP1260"/>
      <c r="CQ1260"/>
      <c r="CR1260"/>
      <c r="CS1260"/>
      <c r="CT1260"/>
      <c r="CU1260"/>
      <c r="CV1260"/>
      <c r="CW1260"/>
      <c r="CX1260"/>
    </row>
    <row r="1261" spans="2:102" x14ac:dyDescent="0.35">
      <c r="B1261" s="70" t="str">
        <f t="shared" ref="B1261:F1261" si="525">B254</f>
        <v/>
      </c>
      <c r="C1261" s="166" t="str">
        <f t="shared" si="525"/>
        <v/>
      </c>
      <c r="D1261" s="273" t="str">
        <f t="shared" si="525"/>
        <v/>
      </c>
      <c r="E1261" s="273">
        <f t="shared" si="525"/>
        <v>45016</v>
      </c>
      <c r="F1261" s="273">
        <f t="shared" si="525"/>
        <v>0</v>
      </c>
      <c r="G1261" s="98">
        <f t="shared" si="453"/>
        <v>0</v>
      </c>
      <c r="H1261" s="242">
        <f>IF(G1261=0,0,SUMIFS('Sch A. Input'!$H252:$CJ252,'Sch A. Input'!$H$14:$CJ$14,"Recurring",'Sch A. Input'!$H$13:$CJ$13,"&lt;="&amp;$O$1020,'Sch A. Input'!$H$13:$CJ$13,"&lt;="&amp;$L$11))</f>
        <v>0</v>
      </c>
      <c r="I1261" s="242">
        <f>IF(G1261=0,0,SUMIFS('Sch A. Input'!$H252:$CJ252,'Sch A. Input'!$H$14:$CJ$14,"One-time",'Sch A. Input'!$H$13:$CJ$13,"&lt;="&amp;$O$1020,'Sch A. Input'!$H$13:$CJ$13,"&lt;="&amp;$L$11))</f>
        <v>0</v>
      </c>
      <c r="J1261" s="283">
        <f t="shared" si="468"/>
        <v>0</v>
      </c>
      <c r="K1261" s="242">
        <f t="shared" si="469"/>
        <v>0</v>
      </c>
      <c r="L1261" s="242">
        <f t="shared" si="470"/>
        <v>0</v>
      </c>
      <c r="M1261" s="276">
        <f t="shared" si="463"/>
        <v>0</v>
      </c>
      <c r="N1261" s="281">
        <f t="shared" si="454"/>
        <v>0</v>
      </c>
      <c r="O1261" s="245">
        <f t="shared" si="455"/>
        <v>0</v>
      </c>
      <c r="P1261" s="248"/>
      <c r="Q1261" s="285">
        <f t="shared" si="471"/>
        <v>0</v>
      </c>
      <c r="R1261" s="242">
        <f>IF(Q1261=0,0,SUMIFS('Sch A. Input'!$H252:$CJ252,'Sch A. Input'!$H$14:$CJ$14,"Recurring",'Sch A. Input'!$H$13:$CJ$13,"&lt;="&amp;$L$11,'Sch A. Input'!$H$13:$CJ$13,"&lt;="&amp;$Y$1020,'Sch A. Input'!$H$13:$CJ$13,"&gt;"&amp;$O$1020))</f>
        <v>0</v>
      </c>
      <c r="S1261" s="242">
        <f>IF(Q1261=0,0,SUMIFS('Sch A. Input'!$H252:$CJ252,'Sch A. Input'!$H$14:$CJ$14,"One-time",'Sch A. Input'!$H$13:$CJ$13,"&lt;="&amp;$L$11,'Sch A. Input'!$H$13:$CJ$13,"&lt;="&amp;$Y$1020,'Sch A. Input'!$H$13:$CJ$13,"&gt;"&amp;$O$1020))</f>
        <v>0</v>
      </c>
      <c r="T1261" s="283">
        <f t="shared" si="472"/>
        <v>0</v>
      </c>
      <c r="U1261" s="242">
        <f t="shared" si="473"/>
        <v>0</v>
      </c>
      <c r="V1261" s="242">
        <f t="shared" si="474"/>
        <v>0</v>
      </c>
      <c r="W1261" s="276">
        <f t="shared" si="464"/>
        <v>0</v>
      </c>
      <c r="X1261" s="281">
        <f t="shared" si="456"/>
        <v>0</v>
      </c>
      <c r="Y1261" s="245">
        <f t="shared" si="457"/>
        <v>0</v>
      </c>
      <c r="Z1261" s="248"/>
      <c r="AA1261" s="285">
        <f t="shared" si="475"/>
        <v>0</v>
      </c>
      <c r="AB1261" s="242">
        <f>IF(AA1261=0,0,SUMIFS('Sch A. Input'!$H252:$CJ252,'Sch A. Input'!$H$14:$CJ$14,"Recurring",'Sch A. Input'!$H$13:$CJ$13,"&lt;="&amp;$L$11,'Sch A. Input'!$H$13:$CJ$13,"&lt;="&amp;$AI$1020,'Sch A. Input'!$H$13:$CJ$13,"&gt;"&amp;$Y$1020))</f>
        <v>0</v>
      </c>
      <c r="AC1261" s="242">
        <f>IF(AA1261=0,0,SUMIFS('Sch A. Input'!$H252:$CJ252,'Sch A. Input'!$H$14:$CJ$14,"One-time",'Sch A. Input'!$H$13:$CJ$13,"&lt;="&amp;$L$11,'Sch A. Input'!$H$13:$CJ$13,"&lt;="&amp;$AI$1020,'Sch A. Input'!$H$13:$CJ$13,"&gt;"&amp;$Y$1020))</f>
        <v>0</v>
      </c>
      <c r="AD1261" s="283">
        <f t="shared" si="476"/>
        <v>0</v>
      </c>
      <c r="AE1261" s="242">
        <f t="shared" si="477"/>
        <v>0</v>
      </c>
      <c r="AF1261" s="242">
        <f t="shared" si="478"/>
        <v>0</v>
      </c>
      <c r="AG1261" s="276">
        <f t="shared" si="465"/>
        <v>0</v>
      </c>
      <c r="AH1261" s="281">
        <f t="shared" si="458"/>
        <v>0</v>
      </c>
      <c r="AI1261" s="245">
        <f t="shared" si="459"/>
        <v>0</v>
      </c>
      <c r="AK1261" s="285">
        <f t="shared" si="479"/>
        <v>0</v>
      </c>
      <c r="AL1261" s="242">
        <f>IF(AK1261=0,0,SUMIFS('Sch A. Input'!$H252:$CJ252,'Sch A. Input'!$H$14:$CJ$14,"Recurring",'Sch A. Input'!$H$13:$CJ$13,"&lt;="&amp;$L$11,'Sch A. Input'!$H$13:$CJ$13,"&lt;="&amp;$AS$1020,'Sch A. Input'!$H$13:$CJ$13,"&gt;"&amp;$AI$1020))</f>
        <v>0</v>
      </c>
      <c r="AM1261" s="242">
        <f>IF(AK1261=0,0,SUMIFS('Sch A. Input'!$H252:$CJ252,'Sch A. Input'!$H$14:$CJ$14,"One-time",'Sch A. Input'!$H$13:$CJ$13,"&lt;="&amp;$L$11,'Sch A. Input'!$H$13:$CJ$13,"&lt;="&amp;$AS$1020,'Sch A. Input'!$H$13:$CJ$13,"&gt;"&amp;$AI$1020))</f>
        <v>0</v>
      </c>
      <c r="AN1261" s="283">
        <f t="shared" si="480"/>
        <v>0</v>
      </c>
      <c r="AO1261" s="242">
        <f t="shared" si="481"/>
        <v>0</v>
      </c>
      <c r="AP1261" s="242">
        <f t="shared" si="482"/>
        <v>0</v>
      </c>
      <c r="AQ1261" s="276">
        <f t="shared" si="466"/>
        <v>0</v>
      </c>
      <c r="AR1261" s="281">
        <f t="shared" si="460"/>
        <v>0</v>
      </c>
      <c r="AS1261" s="245">
        <f t="shared" si="461"/>
        <v>0</v>
      </c>
      <c r="AY1261" s="160"/>
      <c r="AZ1261" s="160"/>
      <c r="BK1261" s="2"/>
      <c r="BL1261" s="2"/>
      <c r="BM1261" s="2"/>
      <c r="BN1261" s="2"/>
      <c r="BO1261" s="2"/>
      <c r="BP1261" s="2"/>
      <c r="BQ1261" s="2"/>
      <c r="BR1261" s="2"/>
      <c r="BS1261" s="2"/>
      <c r="BT1261" s="2"/>
      <c r="BU1261" s="2"/>
      <c r="BV1261" s="2"/>
      <c r="BW1261" s="2"/>
      <c r="BX1261" s="2"/>
      <c r="BY1261" s="2"/>
      <c r="BZ1261" s="2"/>
      <c r="CA1261" s="2"/>
      <c r="CI1261"/>
      <c r="CJ1261"/>
      <c r="CK1261"/>
      <c r="CL1261"/>
      <c r="CM1261"/>
      <c r="CN1261"/>
      <c r="CO1261"/>
      <c r="CP1261"/>
      <c r="CQ1261"/>
      <c r="CR1261"/>
      <c r="CS1261"/>
      <c r="CT1261"/>
      <c r="CU1261"/>
      <c r="CV1261"/>
      <c r="CW1261"/>
      <c r="CX1261"/>
    </row>
    <row r="1262" spans="2:102" x14ac:dyDescent="0.35">
      <c r="B1262" s="70" t="str">
        <f t="shared" ref="B1262:F1262" si="526">B255</f>
        <v/>
      </c>
      <c r="C1262" s="166" t="str">
        <f t="shared" si="526"/>
        <v/>
      </c>
      <c r="D1262" s="273" t="str">
        <f t="shared" si="526"/>
        <v/>
      </c>
      <c r="E1262" s="273">
        <f t="shared" si="526"/>
        <v>45016</v>
      </c>
      <c r="F1262" s="273">
        <f t="shared" si="526"/>
        <v>0</v>
      </c>
      <c r="G1262" s="98">
        <f t="shared" si="453"/>
        <v>0</v>
      </c>
      <c r="H1262" s="242">
        <f>IF(G1262=0,0,SUMIFS('Sch A. Input'!$H253:$CJ253,'Sch A. Input'!$H$14:$CJ$14,"Recurring",'Sch A. Input'!$H$13:$CJ$13,"&lt;="&amp;$O$1020,'Sch A. Input'!$H$13:$CJ$13,"&lt;="&amp;$L$11))</f>
        <v>0</v>
      </c>
      <c r="I1262" s="242">
        <f>IF(G1262=0,0,SUMIFS('Sch A. Input'!$H253:$CJ253,'Sch A. Input'!$H$14:$CJ$14,"One-time",'Sch A. Input'!$H$13:$CJ$13,"&lt;="&amp;$O$1020,'Sch A. Input'!$H$13:$CJ$13,"&lt;="&amp;$L$11))</f>
        <v>0</v>
      </c>
      <c r="J1262" s="283">
        <f t="shared" si="468"/>
        <v>0</v>
      </c>
      <c r="K1262" s="242">
        <f t="shared" si="469"/>
        <v>0</v>
      </c>
      <c r="L1262" s="242">
        <f t="shared" si="470"/>
        <v>0</v>
      </c>
      <c r="M1262" s="276">
        <f t="shared" si="463"/>
        <v>0</v>
      </c>
      <c r="N1262" s="281">
        <f t="shared" si="454"/>
        <v>0</v>
      </c>
      <c r="O1262" s="245">
        <f t="shared" si="455"/>
        <v>0</v>
      </c>
      <c r="P1262" s="248"/>
      <c r="Q1262" s="285">
        <f t="shared" si="471"/>
        <v>0</v>
      </c>
      <c r="R1262" s="242">
        <f>IF(Q1262=0,0,SUMIFS('Sch A. Input'!$H253:$CJ253,'Sch A. Input'!$H$14:$CJ$14,"Recurring",'Sch A. Input'!$H$13:$CJ$13,"&lt;="&amp;$L$11,'Sch A. Input'!$H$13:$CJ$13,"&lt;="&amp;$Y$1020,'Sch A. Input'!$H$13:$CJ$13,"&gt;"&amp;$O$1020))</f>
        <v>0</v>
      </c>
      <c r="S1262" s="242">
        <f>IF(Q1262=0,0,SUMIFS('Sch A. Input'!$H253:$CJ253,'Sch A. Input'!$H$14:$CJ$14,"One-time",'Sch A. Input'!$H$13:$CJ$13,"&lt;="&amp;$L$11,'Sch A. Input'!$H$13:$CJ$13,"&lt;="&amp;$Y$1020,'Sch A. Input'!$H$13:$CJ$13,"&gt;"&amp;$O$1020))</f>
        <v>0</v>
      </c>
      <c r="T1262" s="283">
        <f t="shared" si="472"/>
        <v>0</v>
      </c>
      <c r="U1262" s="242">
        <f t="shared" si="473"/>
        <v>0</v>
      </c>
      <c r="V1262" s="242">
        <f t="shared" si="474"/>
        <v>0</v>
      </c>
      <c r="W1262" s="276">
        <f t="shared" si="464"/>
        <v>0</v>
      </c>
      <c r="X1262" s="281">
        <f t="shared" si="456"/>
        <v>0</v>
      </c>
      <c r="Y1262" s="245">
        <f t="shared" si="457"/>
        <v>0</v>
      </c>
      <c r="Z1262" s="248"/>
      <c r="AA1262" s="285">
        <f t="shared" si="475"/>
        <v>0</v>
      </c>
      <c r="AB1262" s="242">
        <f>IF(AA1262=0,0,SUMIFS('Sch A. Input'!$H253:$CJ253,'Sch A. Input'!$H$14:$CJ$14,"Recurring",'Sch A. Input'!$H$13:$CJ$13,"&lt;="&amp;$L$11,'Sch A. Input'!$H$13:$CJ$13,"&lt;="&amp;$AI$1020,'Sch A. Input'!$H$13:$CJ$13,"&gt;"&amp;$Y$1020))</f>
        <v>0</v>
      </c>
      <c r="AC1262" s="242">
        <f>IF(AA1262=0,0,SUMIFS('Sch A. Input'!$H253:$CJ253,'Sch A. Input'!$H$14:$CJ$14,"One-time",'Sch A. Input'!$H$13:$CJ$13,"&lt;="&amp;$L$11,'Sch A. Input'!$H$13:$CJ$13,"&lt;="&amp;$AI$1020,'Sch A. Input'!$H$13:$CJ$13,"&gt;"&amp;$Y$1020))</f>
        <v>0</v>
      </c>
      <c r="AD1262" s="283">
        <f t="shared" si="476"/>
        <v>0</v>
      </c>
      <c r="AE1262" s="242">
        <f t="shared" si="477"/>
        <v>0</v>
      </c>
      <c r="AF1262" s="242">
        <f t="shared" si="478"/>
        <v>0</v>
      </c>
      <c r="AG1262" s="276">
        <f t="shared" si="465"/>
        <v>0</v>
      </c>
      <c r="AH1262" s="281">
        <f t="shared" si="458"/>
        <v>0</v>
      </c>
      <c r="AI1262" s="245">
        <f t="shared" si="459"/>
        <v>0</v>
      </c>
      <c r="AK1262" s="285">
        <f t="shared" si="479"/>
        <v>0</v>
      </c>
      <c r="AL1262" s="242">
        <f>IF(AK1262=0,0,SUMIFS('Sch A. Input'!$H253:$CJ253,'Sch A. Input'!$H$14:$CJ$14,"Recurring",'Sch A. Input'!$H$13:$CJ$13,"&lt;="&amp;$L$11,'Sch A. Input'!$H$13:$CJ$13,"&lt;="&amp;$AS$1020,'Sch A. Input'!$H$13:$CJ$13,"&gt;"&amp;$AI$1020))</f>
        <v>0</v>
      </c>
      <c r="AM1262" s="242">
        <f>IF(AK1262=0,0,SUMIFS('Sch A. Input'!$H253:$CJ253,'Sch A. Input'!$H$14:$CJ$14,"One-time",'Sch A. Input'!$H$13:$CJ$13,"&lt;="&amp;$L$11,'Sch A. Input'!$H$13:$CJ$13,"&lt;="&amp;$AS$1020,'Sch A. Input'!$H$13:$CJ$13,"&gt;"&amp;$AI$1020))</f>
        <v>0</v>
      </c>
      <c r="AN1262" s="283">
        <f t="shared" si="480"/>
        <v>0</v>
      </c>
      <c r="AO1262" s="242">
        <f t="shared" si="481"/>
        <v>0</v>
      </c>
      <c r="AP1262" s="242">
        <f t="shared" si="482"/>
        <v>0</v>
      </c>
      <c r="AQ1262" s="276">
        <f t="shared" si="466"/>
        <v>0</v>
      </c>
      <c r="AR1262" s="281">
        <f t="shared" si="460"/>
        <v>0</v>
      </c>
      <c r="AS1262" s="245">
        <f t="shared" si="461"/>
        <v>0</v>
      </c>
      <c r="AY1262" s="160"/>
      <c r="AZ1262" s="160"/>
      <c r="BK1262" s="2"/>
      <c r="BL1262" s="2"/>
      <c r="BM1262" s="2"/>
      <c r="BN1262" s="2"/>
      <c r="BO1262" s="2"/>
      <c r="BP1262" s="2"/>
      <c r="BQ1262" s="2"/>
      <c r="BR1262" s="2"/>
      <c r="BS1262" s="2"/>
      <c r="BT1262" s="2"/>
      <c r="BU1262" s="2"/>
      <c r="BV1262" s="2"/>
      <c r="BW1262" s="2"/>
      <c r="BX1262" s="2"/>
      <c r="BY1262" s="2"/>
      <c r="BZ1262" s="2"/>
      <c r="CA1262" s="2"/>
      <c r="CI1262"/>
      <c r="CJ1262"/>
      <c r="CK1262"/>
      <c r="CL1262"/>
      <c r="CM1262"/>
      <c r="CN1262"/>
      <c r="CO1262"/>
      <c r="CP1262"/>
      <c r="CQ1262"/>
      <c r="CR1262"/>
      <c r="CS1262"/>
      <c r="CT1262"/>
      <c r="CU1262"/>
      <c r="CV1262"/>
      <c r="CW1262"/>
      <c r="CX1262"/>
    </row>
    <row r="1263" spans="2:102" x14ac:dyDescent="0.35">
      <c r="B1263" s="70" t="str">
        <f t="shared" ref="B1263:F1263" si="527">B256</f>
        <v/>
      </c>
      <c r="C1263" s="166" t="str">
        <f t="shared" si="527"/>
        <v/>
      </c>
      <c r="D1263" s="273" t="str">
        <f t="shared" si="527"/>
        <v/>
      </c>
      <c r="E1263" s="273">
        <f t="shared" si="527"/>
        <v>45016</v>
      </c>
      <c r="F1263" s="273">
        <f t="shared" si="527"/>
        <v>0</v>
      </c>
      <c r="G1263" s="98">
        <f t="shared" si="453"/>
        <v>0</v>
      </c>
      <c r="H1263" s="242">
        <f>IF(G1263=0,0,SUMIFS('Sch A. Input'!$H254:$CJ254,'Sch A. Input'!$H$14:$CJ$14,"Recurring",'Sch A. Input'!$H$13:$CJ$13,"&lt;="&amp;$O$1020,'Sch A. Input'!$H$13:$CJ$13,"&lt;="&amp;$L$11))</f>
        <v>0</v>
      </c>
      <c r="I1263" s="242">
        <f>IF(G1263=0,0,SUMIFS('Sch A. Input'!$H254:$CJ254,'Sch A. Input'!$H$14:$CJ$14,"One-time",'Sch A. Input'!$H$13:$CJ$13,"&lt;="&amp;$O$1020,'Sch A. Input'!$H$13:$CJ$13,"&lt;="&amp;$L$11))</f>
        <v>0</v>
      </c>
      <c r="J1263" s="283">
        <f t="shared" si="468"/>
        <v>0</v>
      </c>
      <c r="K1263" s="242">
        <f t="shared" si="469"/>
        <v>0</v>
      </c>
      <c r="L1263" s="242">
        <f t="shared" si="470"/>
        <v>0</v>
      </c>
      <c r="M1263" s="276">
        <f t="shared" si="463"/>
        <v>0</v>
      </c>
      <c r="N1263" s="281">
        <f t="shared" si="454"/>
        <v>0</v>
      </c>
      <c r="O1263" s="245">
        <f t="shared" si="455"/>
        <v>0</v>
      </c>
      <c r="P1263" s="248"/>
      <c r="Q1263" s="285">
        <f t="shared" si="471"/>
        <v>0</v>
      </c>
      <c r="R1263" s="242">
        <f>IF(Q1263=0,0,SUMIFS('Sch A. Input'!$H254:$CJ254,'Sch A. Input'!$H$14:$CJ$14,"Recurring",'Sch A. Input'!$H$13:$CJ$13,"&lt;="&amp;$L$11,'Sch A. Input'!$H$13:$CJ$13,"&lt;="&amp;$Y$1020,'Sch A. Input'!$H$13:$CJ$13,"&gt;"&amp;$O$1020))</f>
        <v>0</v>
      </c>
      <c r="S1263" s="242">
        <f>IF(Q1263=0,0,SUMIFS('Sch A. Input'!$H254:$CJ254,'Sch A. Input'!$H$14:$CJ$14,"One-time",'Sch A. Input'!$H$13:$CJ$13,"&lt;="&amp;$L$11,'Sch A. Input'!$H$13:$CJ$13,"&lt;="&amp;$Y$1020,'Sch A. Input'!$H$13:$CJ$13,"&gt;"&amp;$O$1020))</f>
        <v>0</v>
      </c>
      <c r="T1263" s="283">
        <f t="shared" si="472"/>
        <v>0</v>
      </c>
      <c r="U1263" s="242">
        <f t="shared" si="473"/>
        <v>0</v>
      </c>
      <c r="V1263" s="242">
        <f t="shared" si="474"/>
        <v>0</v>
      </c>
      <c r="W1263" s="276">
        <f t="shared" si="464"/>
        <v>0</v>
      </c>
      <c r="X1263" s="281">
        <f t="shared" si="456"/>
        <v>0</v>
      </c>
      <c r="Y1263" s="245">
        <f t="shared" si="457"/>
        <v>0</v>
      </c>
      <c r="Z1263" s="248"/>
      <c r="AA1263" s="285">
        <f t="shared" si="475"/>
        <v>0</v>
      </c>
      <c r="AB1263" s="242">
        <f>IF(AA1263=0,0,SUMIFS('Sch A. Input'!$H254:$CJ254,'Sch A. Input'!$H$14:$CJ$14,"Recurring",'Sch A. Input'!$H$13:$CJ$13,"&lt;="&amp;$L$11,'Sch A. Input'!$H$13:$CJ$13,"&lt;="&amp;$AI$1020,'Sch A. Input'!$H$13:$CJ$13,"&gt;"&amp;$Y$1020))</f>
        <v>0</v>
      </c>
      <c r="AC1263" s="242">
        <f>IF(AA1263=0,0,SUMIFS('Sch A. Input'!$H254:$CJ254,'Sch A. Input'!$H$14:$CJ$14,"One-time",'Sch A. Input'!$H$13:$CJ$13,"&lt;="&amp;$L$11,'Sch A. Input'!$H$13:$CJ$13,"&lt;="&amp;$AI$1020,'Sch A. Input'!$H$13:$CJ$13,"&gt;"&amp;$Y$1020))</f>
        <v>0</v>
      </c>
      <c r="AD1263" s="283">
        <f t="shared" si="476"/>
        <v>0</v>
      </c>
      <c r="AE1263" s="242">
        <f t="shared" si="477"/>
        <v>0</v>
      </c>
      <c r="AF1263" s="242">
        <f t="shared" si="478"/>
        <v>0</v>
      </c>
      <c r="AG1263" s="276">
        <f t="shared" si="465"/>
        <v>0</v>
      </c>
      <c r="AH1263" s="281">
        <f t="shared" si="458"/>
        <v>0</v>
      </c>
      <c r="AI1263" s="245">
        <f t="shared" si="459"/>
        <v>0</v>
      </c>
      <c r="AK1263" s="285">
        <f t="shared" si="479"/>
        <v>0</v>
      </c>
      <c r="AL1263" s="242">
        <f>IF(AK1263=0,0,SUMIFS('Sch A. Input'!$H254:$CJ254,'Sch A. Input'!$H$14:$CJ$14,"Recurring",'Sch A. Input'!$H$13:$CJ$13,"&lt;="&amp;$L$11,'Sch A. Input'!$H$13:$CJ$13,"&lt;="&amp;$AS$1020,'Sch A. Input'!$H$13:$CJ$13,"&gt;"&amp;$AI$1020))</f>
        <v>0</v>
      </c>
      <c r="AM1263" s="242">
        <f>IF(AK1263=0,0,SUMIFS('Sch A. Input'!$H254:$CJ254,'Sch A. Input'!$H$14:$CJ$14,"One-time",'Sch A. Input'!$H$13:$CJ$13,"&lt;="&amp;$L$11,'Sch A. Input'!$H$13:$CJ$13,"&lt;="&amp;$AS$1020,'Sch A. Input'!$H$13:$CJ$13,"&gt;"&amp;$AI$1020))</f>
        <v>0</v>
      </c>
      <c r="AN1263" s="283">
        <f t="shared" si="480"/>
        <v>0</v>
      </c>
      <c r="AO1263" s="242">
        <f t="shared" si="481"/>
        <v>0</v>
      </c>
      <c r="AP1263" s="242">
        <f t="shared" si="482"/>
        <v>0</v>
      </c>
      <c r="AQ1263" s="276">
        <f t="shared" si="466"/>
        <v>0</v>
      </c>
      <c r="AR1263" s="281">
        <f t="shared" si="460"/>
        <v>0</v>
      </c>
      <c r="AS1263" s="245">
        <f t="shared" si="461"/>
        <v>0</v>
      </c>
      <c r="AY1263" s="160"/>
      <c r="AZ1263" s="160"/>
      <c r="BK1263" s="2"/>
      <c r="BL1263" s="2"/>
      <c r="BM1263" s="2"/>
      <c r="BN1263" s="2"/>
      <c r="BO1263" s="2"/>
      <c r="BP1263" s="2"/>
      <c r="BQ1263" s="2"/>
      <c r="BR1263" s="2"/>
      <c r="BS1263" s="2"/>
      <c r="BT1263" s="2"/>
      <c r="BU1263" s="2"/>
      <c r="BV1263" s="2"/>
      <c r="BW1263" s="2"/>
      <c r="BX1263" s="2"/>
      <c r="BY1263" s="2"/>
      <c r="BZ1263" s="2"/>
      <c r="CA1263" s="2"/>
      <c r="CI1263"/>
      <c r="CJ1263"/>
      <c r="CK1263"/>
      <c r="CL1263"/>
      <c r="CM1263"/>
      <c r="CN1263"/>
      <c r="CO1263"/>
      <c r="CP1263"/>
      <c r="CQ1263"/>
      <c r="CR1263"/>
      <c r="CS1263"/>
      <c r="CT1263"/>
      <c r="CU1263"/>
      <c r="CV1263"/>
      <c r="CW1263"/>
      <c r="CX1263"/>
    </row>
    <row r="1264" spans="2:102" x14ac:dyDescent="0.35">
      <c r="B1264" s="70" t="str">
        <f t="shared" ref="B1264:F1264" si="528">B257</f>
        <v/>
      </c>
      <c r="C1264" s="166" t="str">
        <f t="shared" si="528"/>
        <v/>
      </c>
      <c r="D1264" s="273" t="str">
        <f t="shared" si="528"/>
        <v/>
      </c>
      <c r="E1264" s="273">
        <f t="shared" si="528"/>
        <v>45016</v>
      </c>
      <c r="F1264" s="273">
        <f t="shared" si="528"/>
        <v>0</v>
      </c>
      <c r="G1264" s="98">
        <f t="shared" si="453"/>
        <v>0</v>
      </c>
      <c r="H1264" s="242">
        <f>IF(G1264=0,0,SUMIFS('Sch A. Input'!$H255:$CJ255,'Sch A. Input'!$H$14:$CJ$14,"Recurring",'Sch A. Input'!$H$13:$CJ$13,"&lt;="&amp;$O$1020,'Sch A. Input'!$H$13:$CJ$13,"&lt;="&amp;$L$11))</f>
        <v>0</v>
      </c>
      <c r="I1264" s="242">
        <f>IF(G1264=0,0,SUMIFS('Sch A. Input'!$H255:$CJ255,'Sch A. Input'!$H$14:$CJ$14,"One-time",'Sch A. Input'!$H$13:$CJ$13,"&lt;="&amp;$O$1020,'Sch A. Input'!$H$13:$CJ$13,"&lt;="&amp;$L$11))</f>
        <v>0</v>
      </c>
      <c r="J1264" s="283">
        <f t="shared" si="468"/>
        <v>0</v>
      </c>
      <c r="K1264" s="242">
        <f t="shared" si="469"/>
        <v>0</v>
      </c>
      <c r="L1264" s="242">
        <f t="shared" si="470"/>
        <v>0</v>
      </c>
      <c r="M1264" s="276">
        <f t="shared" si="463"/>
        <v>0</v>
      </c>
      <c r="N1264" s="281">
        <f t="shared" si="454"/>
        <v>0</v>
      </c>
      <c r="O1264" s="245">
        <f t="shared" si="455"/>
        <v>0</v>
      </c>
      <c r="P1264" s="248"/>
      <c r="Q1264" s="285">
        <f t="shared" si="471"/>
        <v>0</v>
      </c>
      <c r="R1264" s="242">
        <f>IF(Q1264=0,0,SUMIFS('Sch A. Input'!$H255:$CJ255,'Sch A. Input'!$H$14:$CJ$14,"Recurring",'Sch A. Input'!$H$13:$CJ$13,"&lt;="&amp;$L$11,'Sch A. Input'!$H$13:$CJ$13,"&lt;="&amp;$Y$1020,'Sch A. Input'!$H$13:$CJ$13,"&gt;"&amp;$O$1020))</f>
        <v>0</v>
      </c>
      <c r="S1264" s="242">
        <f>IF(Q1264=0,0,SUMIFS('Sch A. Input'!$H255:$CJ255,'Sch A. Input'!$H$14:$CJ$14,"One-time",'Sch A. Input'!$H$13:$CJ$13,"&lt;="&amp;$L$11,'Sch A. Input'!$H$13:$CJ$13,"&lt;="&amp;$Y$1020,'Sch A. Input'!$H$13:$CJ$13,"&gt;"&amp;$O$1020))</f>
        <v>0</v>
      </c>
      <c r="T1264" s="283">
        <f t="shared" si="472"/>
        <v>0</v>
      </c>
      <c r="U1264" s="242">
        <f t="shared" si="473"/>
        <v>0</v>
      </c>
      <c r="V1264" s="242">
        <f t="shared" si="474"/>
        <v>0</v>
      </c>
      <c r="W1264" s="276">
        <f t="shared" si="464"/>
        <v>0</v>
      </c>
      <c r="X1264" s="281">
        <f t="shared" si="456"/>
        <v>0</v>
      </c>
      <c r="Y1264" s="245">
        <f t="shared" si="457"/>
        <v>0</v>
      </c>
      <c r="Z1264" s="248"/>
      <c r="AA1264" s="285">
        <f t="shared" si="475"/>
        <v>0</v>
      </c>
      <c r="AB1264" s="242">
        <f>IF(AA1264=0,0,SUMIFS('Sch A. Input'!$H255:$CJ255,'Sch A. Input'!$H$14:$CJ$14,"Recurring",'Sch A. Input'!$H$13:$CJ$13,"&lt;="&amp;$L$11,'Sch A. Input'!$H$13:$CJ$13,"&lt;="&amp;$AI$1020,'Sch A. Input'!$H$13:$CJ$13,"&gt;"&amp;$Y$1020))</f>
        <v>0</v>
      </c>
      <c r="AC1264" s="242">
        <f>IF(AA1264=0,0,SUMIFS('Sch A. Input'!$H255:$CJ255,'Sch A. Input'!$H$14:$CJ$14,"One-time",'Sch A. Input'!$H$13:$CJ$13,"&lt;="&amp;$L$11,'Sch A. Input'!$H$13:$CJ$13,"&lt;="&amp;$AI$1020,'Sch A. Input'!$H$13:$CJ$13,"&gt;"&amp;$Y$1020))</f>
        <v>0</v>
      </c>
      <c r="AD1264" s="283">
        <f t="shared" si="476"/>
        <v>0</v>
      </c>
      <c r="AE1264" s="242">
        <f t="shared" si="477"/>
        <v>0</v>
      </c>
      <c r="AF1264" s="242">
        <f t="shared" si="478"/>
        <v>0</v>
      </c>
      <c r="AG1264" s="276">
        <f t="shared" si="465"/>
        <v>0</v>
      </c>
      <c r="AH1264" s="281">
        <f t="shared" si="458"/>
        <v>0</v>
      </c>
      <c r="AI1264" s="245">
        <f t="shared" si="459"/>
        <v>0</v>
      </c>
      <c r="AK1264" s="285">
        <f t="shared" si="479"/>
        <v>0</v>
      </c>
      <c r="AL1264" s="242">
        <f>IF(AK1264=0,0,SUMIFS('Sch A. Input'!$H255:$CJ255,'Sch A. Input'!$H$14:$CJ$14,"Recurring",'Sch A. Input'!$H$13:$CJ$13,"&lt;="&amp;$L$11,'Sch A. Input'!$H$13:$CJ$13,"&lt;="&amp;$AS$1020,'Sch A. Input'!$H$13:$CJ$13,"&gt;"&amp;$AI$1020))</f>
        <v>0</v>
      </c>
      <c r="AM1264" s="242">
        <f>IF(AK1264=0,0,SUMIFS('Sch A. Input'!$H255:$CJ255,'Sch A. Input'!$H$14:$CJ$14,"One-time",'Sch A. Input'!$H$13:$CJ$13,"&lt;="&amp;$L$11,'Sch A. Input'!$H$13:$CJ$13,"&lt;="&amp;$AS$1020,'Sch A. Input'!$H$13:$CJ$13,"&gt;"&amp;$AI$1020))</f>
        <v>0</v>
      </c>
      <c r="AN1264" s="283">
        <f t="shared" si="480"/>
        <v>0</v>
      </c>
      <c r="AO1264" s="242">
        <f t="shared" si="481"/>
        <v>0</v>
      </c>
      <c r="AP1264" s="242">
        <f t="shared" si="482"/>
        <v>0</v>
      </c>
      <c r="AQ1264" s="276">
        <f t="shared" si="466"/>
        <v>0</v>
      </c>
      <c r="AR1264" s="281">
        <f t="shared" si="460"/>
        <v>0</v>
      </c>
      <c r="AS1264" s="245">
        <f t="shared" si="461"/>
        <v>0</v>
      </c>
      <c r="AY1264" s="160"/>
      <c r="AZ1264" s="160"/>
      <c r="BK1264" s="2"/>
      <c r="BL1264" s="2"/>
      <c r="BM1264" s="2"/>
      <c r="BN1264" s="2"/>
      <c r="BO1264" s="2"/>
      <c r="BP1264" s="2"/>
      <c r="BQ1264" s="2"/>
      <c r="BR1264" s="2"/>
      <c r="BS1264" s="2"/>
      <c r="BT1264" s="2"/>
      <c r="BU1264" s="2"/>
      <c r="BV1264" s="2"/>
      <c r="BW1264" s="2"/>
      <c r="BX1264" s="2"/>
      <c r="BY1264" s="2"/>
      <c r="BZ1264" s="2"/>
      <c r="CA1264" s="2"/>
      <c r="CI1264"/>
      <c r="CJ1264"/>
      <c r="CK1264"/>
      <c r="CL1264"/>
      <c r="CM1264"/>
      <c r="CN1264"/>
      <c r="CO1264"/>
      <c r="CP1264"/>
      <c r="CQ1264"/>
      <c r="CR1264"/>
      <c r="CS1264"/>
      <c r="CT1264"/>
      <c r="CU1264"/>
      <c r="CV1264"/>
      <c r="CW1264"/>
      <c r="CX1264"/>
    </row>
    <row r="1265" spans="2:102" x14ac:dyDescent="0.35">
      <c r="B1265" s="70" t="str">
        <f t="shared" ref="B1265:F1265" si="529">B258</f>
        <v/>
      </c>
      <c r="C1265" s="166" t="str">
        <f t="shared" si="529"/>
        <v/>
      </c>
      <c r="D1265" s="273" t="str">
        <f t="shared" si="529"/>
        <v/>
      </c>
      <c r="E1265" s="273">
        <f t="shared" si="529"/>
        <v>45016</v>
      </c>
      <c r="F1265" s="273">
        <f t="shared" si="529"/>
        <v>0</v>
      </c>
      <c r="G1265" s="98">
        <f t="shared" si="453"/>
        <v>0</v>
      </c>
      <c r="H1265" s="242">
        <f>IF(G1265=0,0,SUMIFS('Sch A. Input'!$H256:$CJ256,'Sch A. Input'!$H$14:$CJ$14,"Recurring",'Sch A. Input'!$H$13:$CJ$13,"&lt;="&amp;$O$1020,'Sch A. Input'!$H$13:$CJ$13,"&lt;="&amp;$L$11))</f>
        <v>0</v>
      </c>
      <c r="I1265" s="242">
        <f>IF(G1265=0,0,SUMIFS('Sch A. Input'!$H256:$CJ256,'Sch A. Input'!$H$14:$CJ$14,"One-time",'Sch A. Input'!$H$13:$CJ$13,"&lt;="&amp;$O$1020,'Sch A. Input'!$H$13:$CJ$13,"&lt;="&amp;$L$11))</f>
        <v>0</v>
      </c>
      <c r="J1265" s="283">
        <f t="shared" si="468"/>
        <v>0</v>
      </c>
      <c r="K1265" s="242">
        <f t="shared" si="469"/>
        <v>0</v>
      </c>
      <c r="L1265" s="242">
        <f t="shared" si="470"/>
        <v>0</v>
      </c>
      <c r="M1265" s="276">
        <f t="shared" si="463"/>
        <v>0</v>
      </c>
      <c r="N1265" s="281">
        <f t="shared" si="454"/>
        <v>0</v>
      </c>
      <c r="O1265" s="245">
        <f t="shared" si="455"/>
        <v>0</v>
      </c>
      <c r="P1265" s="248"/>
      <c r="Q1265" s="285">
        <f t="shared" si="471"/>
        <v>0</v>
      </c>
      <c r="R1265" s="242">
        <f>IF(Q1265=0,0,SUMIFS('Sch A. Input'!$H256:$CJ256,'Sch A. Input'!$H$14:$CJ$14,"Recurring",'Sch A. Input'!$H$13:$CJ$13,"&lt;="&amp;$L$11,'Sch A. Input'!$H$13:$CJ$13,"&lt;="&amp;$Y$1020,'Sch A. Input'!$H$13:$CJ$13,"&gt;"&amp;$O$1020))</f>
        <v>0</v>
      </c>
      <c r="S1265" s="242">
        <f>IF(Q1265=0,0,SUMIFS('Sch A. Input'!$H256:$CJ256,'Sch A. Input'!$H$14:$CJ$14,"One-time",'Sch A. Input'!$H$13:$CJ$13,"&lt;="&amp;$L$11,'Sch A. Input'!$H$13:$CJ$13,"&lt;="&amp;$Y$1020,'Sch A. Input'!$H$13:$CJ$13,"&gt;"&amp;$O$1020))</f>
        <v>0</v>
      </c>
      <c r="T1265" s="283">
        <f t="shared" si="472"/>
        <v>0</v>
      </c>
      <c r="U1265" s="242">
        <f t="shared" si="473"/>
        <v>0</v>
      </c>
      <c r="V1265" s="242">
        <f t="shared" si="474"/>
        <v>0</v>
      </c>
      <c r="W1265" s="276">
        <f t="shared" si="464"/>
        <v>0</v>
      </c>
      <c r="X1265" s="281">
        <f t="shared" si="456"/>
        <v>0</v>
      </c>
      <c r="Y1265" s="245">
        <f t="shared" si="457"/>
        <v>0</v>
      </c>
      <c r="Z1265" s="248"/>
      <c r="AA1265" s="285">
        <f t="shared" si="475"/>
        <v>0</v>
      </c>
      <c r="AB1265" s="242">
        <f>IF(AA1265=0,0,SUMIFS('Sch A. Input'!$H256:$CJ256,'Sch A. Input'!$H$14:$CJ$14,"Recurring",'Sch A. Input'!$H$13:$CJ$13,"&lt;="&amp;$L$11,'Sch A. Input'!$H$13:$CJ$13,"&lt;="&amp;$AI$1020,'Sch A. Input'!$H$13:$CJ$13,"&gt;"&amp;$Y$1020))</f>
        <v>0</v>
      </c>
      <c r="AC1265" s="242">
        <f>IF(AA1265=0,0,SUMIFS('Sch A. Input'!$H256:$CJ256,'Sch A. Input'!$H$14:$CJ$14,"One-time",'Sch A. Input'!$H$13:$CJ$13,"&lt;="&amp;$L$11,'Sch A. Input'!$H$13:$CJ$13,"&lt;="&amp;$AI$1020,'Sch A. Input'!$H$13:$CJ$13,"&gt;"&amp;$Y$1020))</f>
        <v>0</v>
      </c>
      <c r="AD1265" s="283">
        <f t="shared" si="476"/>
        <v>0</v>
      </c>
      <c r="AE1265" s="242">
        <f t="shared" si="477"/>
        <v>0</v>
      </c>
      <c r="AF1265" s="242">
        <f t="shared" si="478"/>
        <v>0</v>
      </c>
      <c r="AG1265" s="276">
        <f t="shared" si="465"/>
        <v>0</v>
      </c>
      <c r="AH1265" s="281">
        <f t="shared" si="458"/>
        <v>0</v>
      </c>
      <c r="AI1265" s="245">
        <f t="shared" si="459"/>
        <v>0</v>
      </c>
      <c r="AK1265" s="285">
        <f t="shared" si="479"/>
        <v>0</v>
      </c>
      <c r="AL1265" s="242">
        <f>IF(AK1265=0,0,SUMIFS('Sch A. Input'!$H256:$CJ256,'Sch A. Input'!$H$14:$CJ$14,"Recurring",'Sch A. Input'!$H$13:$CJ$13,"&lt;="&amp;$L$11,'Sch A. Input'!$H$13:$CJ$13,"&lt;="&amp;$AS$1020,'Sch A. Input'!$H$13:$CJ$13,"&gt;"&amp;$AI$1020))</f>
        <v>0</v>
      </c>
      <c r="AM1265" s="242">
        <f>IF(AK1265=0,0,SUMIFS('Sch A. Input'!$H256:$CJ256,'Sch A. Input'!$H$14:$CJ$14,"One-time",'Sch A. Input'!$H$13:$CJ$13,"&lt;="&amp;$L$11,'Sch A. Input'!$H$13:$CJ$13,"&lt;="&amp;$AS$1020,'Sch A. Input'!$H$13:$CJ$13,"&gt;"&amp;$AI$1020))</f>
        <v>0</v>
      </c>
      <c r="AN1265" s="283">
        <f t="shared" si="480"/>
        <v>0</v>
      </c>
      <c r="AO1265" s="242">
        <f t="shared" si="481"/>
        <v>0</v>
      </c>
      <c r="AP1265" s="242">
        <f t="shared" si="482"/>
        <v>0</v>
      </c>
      <c r="AQ1265" s="276">
        <f t="shared" si="466"/>
        <v>0</v>
      </c>
      <c r="AR1265" s="281">
        <f t="shared" si="460"/>
        <v>0</v>
      </c>
      <c r="AS1265" s="245">
        <f t="shared" si="461"/>
        <v>0</v>
      </c>
      <c r="AY1265" s="160"/>
      <c r="AZ1265" s="160"/>
      <c r="BK1265" s="2"/>
      <c r="BL1265" s="2"/>
      <c r="BM1265" s="2"/>
      <c r="BN1265" s="2"/>
      <c r="BO1265" s="2"/>
      <c r="BP1265" s="2"/>
      <c r="BQ1265" s="2"/>
      <c r="BR1265" s="2"/>
      <c r="BS1265" s="2"/>
      <c r="BT1265" s="2"/>
      <c r="BU1265" s="2"/>
      <c r="BV1265" s="2"/>
      <c r="BW1265" s="2"/>
      <c r="BX1265" s="2"/>
      <c r="BY1265" s="2"/>
      <c r="BZ1265" s="2"/>
      <c r="CA1265" s="2"/>
      <c r="CI1265"/>
      <c r="CJ1265"/>
      <c r="CK1265"/>
      <c r="CL1265"/>
      <c r="CM1265"/>
      <c r="CN1265"/>
      <c r="CO1265"/>
      <c r="CP1265"/>
      <c r="CQ1265"/>
      <c r="CR1265"/>
      <c r="CS1265"/>
      <c r="CT1265"/>
      <c r="CU1265"/>
      <c r="CV1265"/>
      <c r="CW1265"/>
      <c r="CX1265"/>
    </row>
    <row r="1266" spans="2:102" x14ac:dyDescent="0.35">
      <c r="B1266" s="70" t="str">
        <f t="shared" ref="B1266:F1266" si="530">B259</f>
        <v/>
      </c>
      <c r="C1266" s="166" t="str">
        <f t="shared" si="530"/>
        <v/>
      </c>
      <c r="D1266" s="273" t="str">
        <f t="shared" si="530"/>
        <v/>
      </c>
      <c r="E1266" s="273">
        <f t="shared" si="530"/>
        <v>45016</v>
      </c>
      <c r="F1266" s="273">
        <f t="shared" si="530"/>
        <v>0</v>
      </c>
      <c r="G1266" s="98">
        <f t="shared" si="453"/>
        <v>0</v>
      </c>
      <c r="H1266" s="242">
        <f>IF(G1266=0,0,SUMIFS('Sch A. Input'!$H257:$CJ257,'Sch A. Input'!$H$14:$CJ$14,"Recurring",'Sch A. Input'!$H$13:$CJ$13,"&lt;="&amp;$O$1020,'Sch A. Input'!$H$13:$CJ$13,"&lt;="&amp;$L$11))</f>
        <v>0</v>
      </c>
      <c r="I1266" s="242">
        <f>IF(G1266=0,0,SUMIFS('Sch A. Input'!$H257:$CJ257,'Sch A. Input'!$H$14:$CJ$14,"One-time",'Sch A. Input'!$H$13:$CJ$13,"&lt;="&amp;$O$1020,'Sch A. Input'!$H$13:$CJ$13,"&lt;="&amp;$L$11))</f>
        <v>0</v>
      </c>
      <c r="J1266" s="283">
        <f t="shared" si="468"/>
        <v>0</v>
      </c>
      <c r="K1266" s="242">
        <f t="shared" si="469"/>
        <v>0</v>
      </c>
      <c r="L1266" s="242">
        <f t="shared" si="470"/>
        <v>0</v>
      </c>
      <c r="M1266" s="276">
        <f t="shared" si="463"/>
        <v>0</v>
      </c>
      <c r="N1266" s="281">
        <f t="shared" si="454"/>
        <v>0</v>
      </c>
      <c r="O1266" s="245">
        <f t="shared" si="455"/>
        <v>0</v>
      </c>
      <c r="P1266" s="248"/>
      <c r="Q1266" s="285">
        <f t="shared" si="471"/>
        <v>0</v>
      </c>
      <c r="R1266" s="242">
        <f>IF(Q1266=0,0,SUMIFS('Sch A. Input'!$H257:$CJ257,'Sch A. Input'!$H$14:$CJ$14,"Recurring",'Sch A. Input'!$H$13:$CJ$13,"&lt;="&amp;$L$11,'Sch A. Input'!$H$13:$CJ$13,"&lt;="&amp;$Y$1020,'Sch A. Input'!$H$13:$CJ$13,"&gt;"&amp;$O$1020))</f>
        <v>0</v>
      </c>
      <c r="S1266" s="242">
        <f>IF(Q1266=0,0,SUMIFS('Sch A. Input'!$H257:$CJ257,'Sch A. Input'!$H$14:$CJ$14,"One-time",'Sch A. Input'!$H$13:$CJ$13,"&lt;="&amp;$L$11,'Sch A. Input'!$H$13:$CJ$13,"&lt;="&amp;$Y$1020,'Sch A. Input'!$H$13:$CJ$13,"&gt;"&amp;$O$1020))</f>
        <v>0</v>
      </c>
      <c r="T1266" s="283">
        <f t="shared" si="472"/>
        <v>0</v>
      </c>
      <c r="U1266" s="242">
        <f t="shared" si="473"/>
        <v>0</v>
      </c>
      <c r="V1266" s="242">
        <f t="shared" si="474"/>
        <v>0</v>
      </c>
      <c r="W1266" s="276">
        <f t="shared" si="464"/>
        <v>0</v>
      </c>
      <c r="X1266" s="281">
        <f t="shared" si="456"/>
        <v>0</v>
      </c>
      <c r="Y1266" s="245">
        <f t="shared" si="457"/>
        <v>0</v>
      </c>
      <c r="Z1266" s="248"/>
      <c r="AA1266" s="285">
        <f t="shared" si="475"/>
        <v>0</v>
      </c>
      <c r="AB1266" s="242">
        <f>IF(AA1266=0,0,SUMIFS('Sch A. Input'!$H257:$CJ257,'Sch A. Input'!$H$14:$CJ$14,"Recurring",'Sch A. Input'!$H$13:$CJ$13,"&lt;="&amp;$L$11,'Sch A. Input'!$H$13:$CJ$13,"&lt;="&amp;$AI$1020,'Sch A. Input'!$H$13:$CJ$13,"&gt;"&amp;$Y$1020))</f>
        <v>0</v>
      </c>
      <c r="AC1266" s="242">
        <f>IF(AA1266=0,0,SUMIFS('Sch A. Input'!$H257:$CJ257,'Sch A. Input'!$H$14:$CJ$14,"One-time",'Sch A. Input'!$H$13:$CJ$13,"&lt;="&amp;$L$11,'Sch A. Input'!$H$13:$CJ$13,"&lt;="&amp;$AI$1020,'Sch A. Input'!$H$13:$CJ$13,"&gt;"&amp;$Y$1020))</f>
        <v>0</v>
      </c>
      <c r="AD1266" s="283">
        <f t="shared" si="476"/>
        <v>0</v>
      </c>
      <c r="AE1266" s="242">
        <f t="shared" si="477"/>
        <v>0</v>
      </c>
      <c r="AF1266" s="242">
        <f t="shared" si="478"/>
        <v>0</v>
      </c>
      <c r="AG1266" s="276">
        <f t="shared" si="465"/>
        <v>0</v>
      </c>
      <c r="AH1266" s="281">
        <f t="shared" si="458"/>
        <v>0</v>
      </c>
      <c r="AI1266" s="245">
        <f t="shared" si="459"/>
        <v>0</v>
      </c>
      <c r="AK1266" s="285">
        <f t="shared" si="479"/>
        <v>0</v>
      </c>
      <c r="AL1266" s="242">
        <f>IF(AK1266=0,0,SUMIFS('Sch A. Input'!$H257:$CJ257,'Sch A. Input'!$H$14:$CJ$14,"Recurring",'Sch A. Input'!$H$13:$CJ$13,"&lt;="&amp;$L$11,'Sch A. Input'!$H$13:$CJ$13,"&lt;="&amp;$AS$1020,'Sch A. Input'!$H$13:$CJ$13,"&gt;"&amp;$AI$1020))</f>
        <v>0</v>
      </c>
      <c r="AM1266" s="242">
        <f>IF(AK1266=0,0,SUMIFS('Sch A. Input'!$H257:$CJ257,'Sch A. Input'!$H$14:$CJ$14,"One-time",'Sch A. Input'!$H$13:$CJ$13,"&lt;="&amp;$L$11,'Sch A. Input'!$H$13:$CJ$13,"&lt;="&amp;$AS$1020,'Sch A. Input'!$H$13:$CJ$13,"&gt;"&amp;$AI$1020))</f>
        <v>0</v>
      </c>
      <c r="AN1266" s="283">
        <f t="shared" si="480"/>
        <v>0</v>
      </c>
      <c r="AO1266" s="242">
        <f t="shared" si="481"/>
        <v>0</v>
      </c>
      <c r="AP1266" s="242">
        <f t="shared" si="482"/>
        <v>0</v>
      </c>
      <c r="AQ1266" s="276">
        <f t="shared" si="466"/>
        <v>0</v>
      </c>
      <c r="AR1266" s="281">
        <f t="shared" si="460"/>
        <v>0</v>
      </c>
      <c r="AS1266" s="245">
        <f t="shared" si="461"/>
        <v>0</v>
      </c>
      <c r="AY1266" s="160"/>
      <c r="AZ1266" s="160"/>
      <c r="BK1266" s="2"/>
      <c r="BL1266" s="2"/>
      <c r="BM1266" s="2"/>
      <c r="BN1266" s="2"/>
      <c r="BO1266" s="2"/>
      <c r="BP1266" s="2"/>
      <c r="BQ1266" s="2"/>
      <c r="BR1266" s="2"/>
      <c r="BS1266" s="2"/>
      <c r="BT1266" s="2"/>
      <c r="BU1266" s="2"/>
      <c r="BV1266" s="2"/>
      <c r="BW1266" s="2"/>
      <c r="BX1266" s="2"/>
      <c r="BY1266" s="2"/>
      <c r="BZ1266" s="2"/>
      <c r="CA1266" s="2"/>
      <c r="CI1266"/>
      <c r="CJ1266"/>
      <c r="CK1266"/>
      <c r="CL1266"/>
      <c r="CM1266"/>
      <c r="CN1266"/>
      <c r="CO1266"/>
      <c r="CP1266"/>
      <c r="CQ1266"/>
      <c r="CR1266"/>
      <c r="CS1266"/>
      <c r="CT1266"/>
      <c r="CU1266"/>
      <c r="CV1266"/>
      <c r="CW1266"/>
      <c r="CX1266"/>
    </row>
    <row r="1267" spans="2:102" x14ac:dyDescent="0.35">
      <c r="B1267" s="70" t="str">
        <f t="shared" ref="B1267:F1267" si="531">B260</f>
        <v/>
      </c>
      <c r="C1267" s="166" t="str">
        <f t="shared" si="531"/>
        <v/>
      </c>
      <c r="D1267" s="273" t="str">
        <f t="shared" si="531"/>
        <v/>
      </c>
      <c r="E1267" s="273">
        <f t="shared" si="531"/>
        <v>45016</v>
      </c>
      <c r="F1267" s="273">
        <f t="shared" si="531"/>
        <v>0</v>
      </c>
      <c r="G1267" s="98">
        <f t="shared" si="453"/>
        <v>0</v>
      </c>
      <c r="H1267" s="242">
        <f>IF(G1267=0,0,SUMIFS('Sch A. Input'!$H258:$CJ258,'Sch A. Input'!$H$14:$CJ$14,"Recurring",'Sch A. Input'!$H$13:$CJ$13,"&lt;="&amp;$O$1020,'Sch A. Input'!$H$13:$CJ$13,"&lt;="&amp;$L$11))</f>
        <v>0</v>
      </c>
      <c r="I1267" s="242">
        <f>IF(G1267=0,0,SUMIFS('Sch A. Input'!$H258:$CJ258,'Sch A. Input'!$H$14:$CJ$14,"One-time",'Sch A. Input'!$H$13:$CJ$13,"&lt;="&amp;$O$1020,'Sch A. Input'!$H$13:$CJ$13,"&lt;="&amp;$L$11))</f>
        <v>0</v>
      </c>
      <c r="J1267" s="283">
        <f t="shared" si="468"/>
        <v>0</v>
      </c>
      <c r="K1267" s="242">
        <f t="shared" si="469"/>
        <v>0</v>
      </c>
      <c r="L1267" s="242">
        <f t="shared" si="470"/>
        <v>0</v>
      </c>
      <c r="M1267" s="276">
        <f t="shared" si="463"/>
        <v>0</v>
      </c>
      <c r="N1267" s="281">
        <f t="shared" si="454"/>
        <v>0</v>
      </c>
      <c r="O1267" s="245">
        <f t="shared" si="455"/>
        <v>0</v>
      </c>
      <c r="P1267" s="248"/>
      <c r="Q1267" s="285">
        <f t="shared" si="471"/>
        <v>0</v>
      </c>
      <c r="R1267" s="242">
        <f>IF(Q1267=0,0,SUMIFS('Sch A. Input'!$H258:$CJ258,'Sch A. Input'!$H$14:$CJ$14,"Recurring",'Sch A. Input'!$H$13:$CJ$13,"&lt;="&amp;$L$11,'Sch A. Input'!$H$13:$CJ$13,"&lt;="&amp;$Y$1020,'Sch A. Input'!$H$13:$CJ$13,"&gt;"&amp;$O$1020))</f>
        <v>0</v>
      </c>
      <c r="S1267" s="242">
        <f>IF(Q1267=0,0,SUMIFS('Sch A. Input'!$H258:$CJ258,'Sch A. Input'!$H$14:$CJ$14,"One-time",'Sch A. Input'!$H$13:$CJ$13,"&lt;="&amp;$L$11,'Sch A. Input'!$H$13:$CJ$13,"&lt;="&amp;$Y$1020,'Sch A. Input'!$H$13:$CJ$13,"&gt;"&amp;$O$1020))</f>
        <v>0</v>
      </c>
      <c r="T1267" s="283">
        <f t="shared" si="472"/>
        <v>0</v>
      </c>
      <c r="U1267" s="242">
        <f t="shared" si="473"/>
        <v>0</v>
      </c>
      <c r="V1267" s="242">
        <f t="shared" si="474"/>
        <v>0</v>
      </c>
      <c r="W1267" s="276">
        <f t="shared" si="464"/>
        <v>0</v>
      </c>
      <c r="X1267" s="281">
        <f t="shared" si="456"/>
        <v>0</v>
      </c>
      <c r="Y1267" s="245">
        <f t="shared" si="457"/>
        <v>0</v>
      </c>
      <c r="Z1267" s="248"/>
      <c r="AA1267" s="285">
        <f t="shared" si="475"/>
        <v>0</v>
      </c>
      <c r="AB1267" s="242">
        <f>IF(AA1267=0,0,SUMIFS('Sch A. Input'!$H258:$CJ258,'Sch A. Input'!$H$14:$CJ$14,"Recurring",'Sch A. Input'!$H$13:$CJ$13,"&lt;="&amp;$L$11,'Sch A. Input'!$H$13:$CJ$13,"&lt;="&amp;$AI$1020,'Sch A. Input'!$H$13:$CJ$13,"&gt;"&amp;$Y$1020))</f>
        <v>0</v>
      </c>
      <c r="AC1267" s="242">
        <f>IF(AA1267=0,0,SUMIFS('Sch A. Input'!$H258:$CJ258,'Sch A. Input'!$H$14:$CJ$14,"One-time",'Sch A. Input'!$H$13:$CJ$13,"&lt;="&amp;$L$11,'Sch A. Input'!$H$13:$CJ$13,"&lt;="&amp;$AI$1020,'Sch A. Input'!$H$13:$CJ$13,"&gt;"&amp;$Y$1020))</f>
        <v>0</v>
      </c>
      <c r="AD1267" s="283">
        <f t="shared" si="476"/>
        <v>0</v>
      </c>
      <c r="AE1267" s="242">
        <f t="shared" si="477"/>
        <v>0</v>
      </c>
      <c r="AF1267" s="242">
        <f t="shared" si="478"/>
        <v>0</v>
      </c>
      <c r="AG1267" s="276">
        <f t="shared" si="465"/>
        <v>0</v>
      </c>
      <c r="AH1267" s="281">
        <f t="shared" si="458"/>
        <v>0</v>
      </c>
      <c r="AI1267" s="245">
        <f t="shared" si="459"/>
        <v>0</v>
      </c>
      <c r="AK1267" s="285">
        <f t="shared" si="479"/>
        <v>0</v>
      </c>
      <c r="AL1267" s="242">
        <f>IF(AK1267=0,0,SUMIFS('Sch A. Input'!$H258:$CJ258,'Sch A. Input'!$H$14:$CJ$14,"Recurring",'Sch A. Input'!$H$13:$CJ$13,"&lt;="&amp;$L$11,'Sch A. Input'!$H$13:$CJ$13,"&lt;="&amp;$AS$1020,'Sch A. Input'!$H$13:$CJ$13,"&gt;"&amp;$AI$1020))</f>
        <v>0</v>
      </c>
      <c r="AM1267" s="242">
        <f>IF(AK1267=0,0,SUMIFS('Sch A. Input'!$H258:$CJ258,'Sch A. Input'!$H$14:$CJ$14,"One-time",'Sch A. Input'!$H$13:$CJ$13,"&lt;="&amp;$L$11,'Sch A. Input'!$H$13:$CJ$13,"&lt;="&amp;$AS$1020,'Sch A. Input'!$H$13:$CJ$13,"&gt;"&amp;$AI$1020))</f>
        <v>0</v>
      </c>
      <c r="AN1267" s="283">
        <f t="shared" si="480"/>
        <v>0</v>
      </c>
      <c r="AO1267" s="242">
        <f t="shared" si="481"/>
        <v>0</v>
      </c>
      <c r="AP1267" s="242">
        <f t="shared" si="482"/>
        <v>0</v>
      </c>
      <c r="AQ1267" s="276">
        <f t="shared" si="466"/>
        <v>0</v>
      </c>
      <c r="AR1267" s="281">
        <f t="shared" si="460"/>
        <v>0</v>
      </c>
      <c r="AS1267" s="245">
        <f t="shared" si="461"/>
        <v>0</v>
      </c>
      <c r="AY1267" s="160"/>
      <c r="AZ1267" s="160"/>
      <c r="BK1267" s="2"/>
      <c r="BL1267" s="2"/>
      <c r="BM1267" s="2"/>
      <c r="BN1267" s="2"/>
      <c r="BO1267" s="2"/>
      <c r="BP1267" s="2"/>
      <c r="BQ1267" s="2"/>
      <c r="BR1267" s="2"/>
      <c r="BS1267" s="2"/>
      <c r="BT1267" s="2"/>
      <c r="BU1267" s="2"/>
      <c r="BV1267" s="2"/>
      <c r="BW1267" s="2"/>
      <c r="BX1267" s="2"/>
      <c r="BY1267" s="2"/>
      <c r="BZ1267" s="2"/>
      <c r="CA1267" s="2"/>
      <c r="CI1267"/>
      <c r="CJ1267"/>
      <c r="CK1267"/>
      <c r="CL1267"/>
      <c r="CM1267"/>
      <c r="CN1267"/>
      <c r="CO1267"/>
      <c r="CP1267"/>
      <c r="CQ1267"/>
      <c r="CR1267"/>
      <c r="CS1267"/>
      <c r="CT1267"/>
      <c r="CU1267"/>
      <c r="CV1267"/>
      <c r="CW1267"/>
      <c r="CX1267"/>
    </row>
    <row r="1268" spans="2:102" x14ac:dyDescent="0.35">
      <c r="B1268" s="70" t="str">
        <f t="shared" ref="B1268:F1268" si="532">B261</f>
        <v/>
      </c>
      <c r="C1268" s="166" t="str">
        <f t="shared" si="532"/>
        <v/>
      </c>
      <c r="D1268" s="273" t="str">
        <f t="shared" si="532"/>
        <v/>
      </c>
      <c r="E1268" s="273">
        <f t="shared" si="532"/>
        <v>45016</v>
      </c>
      <c r="F1268" s="273">
        <f t="shared" si="532"/>
        <v>0</v>
      </c>
      <c r="G1268" s="98">
        <f t="shared" si="453"/>
        <v>0</v>
      </c>
      <c r="H1268" s="242">
        <f>IF(G1268=0,0,SUMIFS('Sch A. Input'!$H259:$CJ259,'Sch A. Input'!$H$14:$CJ$14,"Recurring",'Sch A. Input'!$H$13:$CJ$13,"&lt;="&amp;$O$1020,'Sch A. Input'!$H$13:$CJ$13,"&lt;="&amp;$L$11))</f>
        <v>0</v>
      </c>
      <c r="I1268" s="242">
        <f>IF(G1268=0,0,SUMIFS('Sch A. Input'!$H259:$CJ259,'Sch A. Input'!$H$14:$CJ$14,"One-time",'Sch A. Input'!$H$13:$CJ$13,"&lt;="&amp;$O$1020,'Sch A. Input'!$H$13:$CJ$13,"&lt;="&amp;$L$11))</f>
        <v>0</v>
      </c>
      <c r="J1268" s="283">
        <f t="shared" si="468"/>
        <v>0</v>
      </c>
      <c r="K1268" s="242">
        <f t="shared" si="469"/>
        <v>0</v>
      </c>
      <c r="L1268" s="242">
        <f t="shared" si="470"/>
        <v>0</v>
      </c>
      <c r="M1268" s="276">
        <f t="shared" si="463"/>
        <v>0</v>
      </c>
      <c r="N1268" s="281">
        <f t="shared" si="454"/>
        <v>0</v>
      </c>
      <c r="O1268" s="245">
        <f t="shared" si="455"/>
        <v>0</v>
      </c>
      <c r="P1268" s="248"/>
      <c r="Q1268" s="285">
        <f t="shared" si="471"/>
        <v>0</v>
      </c>
      <c r="R1268" s="242">
        <f>IF(Q1268=0,0,SUMIFS('Sch A. Input'!$H259:$CJ259,'Sch A. Input'!$H$14:$CJ$14,"Recurring",'Sch A. Input'!$H$13:$CJ$13,"&lt;="&amp;$L$11,'Sch A. Input'!$H$13:$CJ$13,"&lt;="&amp;$Y$1020,'Sch A. Input'!$H$13:$CJ$13,"&gt;"&amp;$O$1020))</f>
        <v>0</v>
      </c>
      <c r="S1268" s="242">
        <f>IF(Q1268=0,0,SUMIFS('Sch A. Input'!$H259:$CJ259,'Sch A. Input'!$H$14:$CJ$14,"One-time",'Sch A. Input'!$H$13:$CJ$13,"&lt;="&amp;$L$11,'Sch A. Input'!$H$13:$CJ$13,"&lt;="&amp;$Y$1020,'Sch A. Input'!$H$13:$CJ$13,"&gt;"&amp;$O$1020))</f>
        <v>0</v>
      </c>
      <c r="T1268" s="283">
        <f t="shared" si="472"/>
        <v>0</v>
      </c>
      <c r="U1268" s="242">
        <f t="shared" si="473"/>
        <v>0</v>
      </c>
      <c r="V1268" s="242">
        <f t="shared" si="474"/>
        <v>0</v>
      </c>
      <c r="W1268" s="276">
        <f t="shared" si="464"/>
        <v>0</v>
      </c>
      <c r="X1268" s="281">
        <f t="shared" si="456"/>
        <v>0</v>
      </c>
      <c r="Y1268" s="245">
        <f t="shared" si="457"/>
        <v>0</v>
      </c>
      <c r="Z1268" s="248"/>
      <c r="AA1268" s="285">
        <f t="shared" si="475"/>
        <v>0</v>
      </c>
      <c r="AB1268" s="242">
        <f>IF(AA1268=0,0,SUMIFS('Sch A. Input'!$H259:$CJ259,'Sch A. Input'!$H$14:$CJ$14,"Recurring",'Sch A. Input'!$H$13:$CJ$13,"&lt;="&amp;$L$11,'Sch A. Input'!$H$13:$CJ$13,"&lt;="&amp;$AI$1020,'Sch A. Input'!$H$13:$CJ$13,"&gt;"&amp;$Y$1020))</f>
        <v>0</v>
      </c>
      <c r="AC1268" s="242">
        <f>IF(AA1268=0,0,SUMIFS('Sch A. Input'!$H259:$CJ259,'Sch A. Input'!$H$14:$CJ$14,"One-time",'Sch A. Input'!$H$13:$CJ$13,"&lt;="&amp;$L$11,'Sch A. Input'!$H$13:$CJ$13,"&lt;="&amp;$AI$1020,'Sch A. Input'!$H$13:$CJ$13,"&gt;"&amp;$Y$1020))</f>
        <v>0</v>
      </c>
      <c r="AD1268" s="283">
        <f t="shared" si="476"/>
        <v>0</v>
      </c>
      <c r="AE1268" s="242">
        <f t="shared" si="477"/>
        <v>0</v>
      </c>
      <c r="AF1268" s="242">
        <f t="shared" si="478"/>
        <v>0</v>
      </c>
      <c r="AG1268" s="276">
        <f t="shared" si="465"/>
        <v>0</v>
      </c>
      <c r="AH1268" s="281">
        <f t="shared" si="458"/>
        <v>0</v>
      </c>
      <c r="AI1268" s="245">
        <f t="shared" si="459"/>
        <v>0</v>
      </c>
      <c r="AK1268" s="285">
        <f t="shared" si="479"/>
        <v>0</v>
      </c>
      <c r="AL1268" s="242">
        <f>IF(AK1268=0,0,SUMIFS('Sch A. Input'!$H259:$CJ259,'Sch A. Input'!$H$14:$CJ$14,"Recurring",'Sch A. Input'!$H$13:$CJ$13,"&lt;="&amp;$L$11,'Sch A. Input'!$H$13:$CJ$13,"&lt;="&amp;$AS$1020,'Sch A. Input'!$H$13:$CJ$13,"&gt;"&amp;$AI$1020))</f>
        <v>0</v>
      </c>
      <c r="AM1268" s="242">
        <f>IF(AK1268=0,0,SUMIFS('Sch A. Input'!$H259:$CJ259,'Sch A. Input'!$H$14:$CJ$14,"One-time",'Sch A. Input'!$H$13:$CJ$13,"&lt;="&amp;$L$11,'Sch A. Input'!$H$13:$CJ$13,"&lt;="&amp;$AS$1020,'Sch A. Input'!$H$13:$CJ$13,"&gt;"&amp;$AI$1020))</f>
        <v>0</v>
      </c>
      <c r="AN1268" s="283">
        <f t="shared" si="480"/>
        <v>0</v>
      </c>
      <c r="AO1268" s="242">
        <f t="shared" si="481"/>
        <v>0</v>
      </c>
      <c r="AP1268" s="242">
        <f t="shared" si="482"/>
        <v>0</v>
      </c>
      <c r="AQ1268" s="276">
        <f t="shared" si="466"/>
        <v>0</v>
      </c>
      <c r="AR1268" s="281">
        <f t="shared" si="460"/>
        <v>0</v>
      </c>
      <c r="AS1268" s="245">
        <f t="shared" si="461"/>
        <v>0</v>
      </c>
      <c r="AY1268" s="160"/>
      <c r="AZ1268" s="160"/>
      <c r="BK1268" s="2"/>
      <c r="BL1268" s="2"/>
      <c r="BM1268" s="2"/>
      <c r="BN1268" s="2"/>
      <c r="BO1268" s="2"/>
      <c r="BP1268" s="2"/>
      <c r="BQ1268" s="2"/>
      <c r="BR1268" s="2"/>
      <c r="BS1268" s="2"/>
      <c r="BT1268" s="2"/>
      <c r="BU1268" s="2"/>
      <c r="BV1268" s="2"/>
      <c r="BW1268" s="2"/>
      <c r="BX1268" s="2"/>
      <c r="BY1268" s="2"/>
      <c r="BZ1268" s="2"/>
      <c r="CA1268" s="2"/>
      <c r="CI1268"/>
      <c r="CJ1268"/>
      <c r="CK1268"/>
      <c r="CL1268"/>
      <c r="CM1268"/>
      <c r="CN1268"/>
      <c r="CO1268"/>
      <c r="CP1268"/>
      <c r="CQ1268"/>
      <c r="CR1268"/>
      <c r="CS1268"/>
      <c r="CT1268"/>
      <c r="CU1268"/>
      <c r="CV1268"/>
      <c r="CW1268"/>
      <c r="CX1268"/>
    </row>
    <row r="1269" spans="2:102" x14ac:dyDescent="0.35">
      <c r="B1269" s="70" t="str">
        <f t="shared" ref="B1269:F1269" si="533">B262</f>
        <v/>
      </c>
      <c r="C1269" s="166" t="str">
        <f t="shared" si="533"/>
        <v/>
      </c>
      <c r="D1269" s="273" t="str">
        <f t="shared" si="533"/>
        <v/>
      </c>
      <c r="E1269" s="273">
        <f t="shared" si="533"/>
        <v>45016</v>
      </c>
      <c r="F1269" s="273">
        <f t="shared" si="533"/>
        <v>0</v>
      </c>
      <c r="G1269" s="98">
        <f t="shared" si="453"/>
        <v>0</v>
      </c>
      <c r="H1269" s="242">
        <f>IF(G1269=0,0,SUMIFS('Sch A. Input'!$H260:$CJ260,'Sch A. Input'!$H$14:$CJ$14,"Recurring",'Sch A. Input'!$H$13:$CJ$13,"&lt;="&amp;$O$1020,'Sch A. Input'!$H$13:$CJ$13,"&lt;="&amp;$L$11))</f>
        <v>0</v>
      </c>
      <c r="I1269" s="242">
        <f>IF(G1269=0,0,SUMIFS('Sch A. Input'!$H260:$CJ260,'Sch A. Input'!$H$14:$CJ$14,"One-time",'Sch A. Input'!$H$13:$CJ$13,"&lt;="&amp;$O$1020,'Sch A. Input'!$H$13:$CJ$13,"&lt;="&amp;$L$11))</f>
        <v>0</v>
      </c>
      <c r="J1269" s="283">
        <f t="shared" si="468"/>
        <v>0</v>
      </c>
      <c r="K1269" s="242">
        <f t="shared" si="469"/>
        <v>0</v>
      </c>
      <c r="L1269" s="242">
        <f t="shared" si="470"/>
        <v>0</v>
      </c>
      <c r="M1269" s="276">
        <f t="shared" si="463"/>
        <v>0</v>
      </c>
      <c r="N1269" s="281">
        <f t="shared" si="454"/>
        <v>0</v>
      </c>
      <c r="O1269" s="245">
        <f t="shared" si="455"/>
        <v>0</v>
      </c>
      <c r="P1269" s="248"/>
      <c r="Q1269" s="285">
        <f t="shared" si="471"/>
        <v>0</v>
      </c>
      <c r="R1269" s="242">
        <f>IF(Q1269=0,0,SUMIFS('Sch A. Input'!$H260:$CJ260,'Sch A. Input'!$H$14:$CJ$14,"Recurring",'Sch A. Input'!$H$13:$CJ$13,"&lt;="&amp;$L$11,'Sch A. Input'!$H$13:$CJ$13,"&lt;="&amp;$Y$1020,'Sch A. Input'!$H$13:$CJ$13,"&gt;"&amp;$O$1020))</f>
        <v>0</v>
      </c>
      <c r="S1269" s="242">
        <f>IF(Q1269=0,0,SUMIFS('Sch A. Input'!$H260:$CJ260,'Sch A. Input'!$H$14:$CJ$14,"One-time",'Sch A. Input'!$H$13:$CJ$13,"&lt;="&amp;$L$11,'Sch A. Input'!$H$13:$CJ$13,"&lt;="&amp;$Y$1020,'Sch A. Input'!$H$13:$CJ$13,"&gt;"&amp;$O$1020))</f>
        <v>0</v>
      </c>
      <c r="T1269" s="283">
        <f t="shared" si="472"/>
        <v>0</v>
      </c>
      <c r="U1269" s="242">
        <f t="shared" si="473"/>
        <v>0</v>
      </c>
      <c r="V1269" s="242">
        <f t="shared" si="474"/>
        <v>0</v>
      </c>
      <c r="W1269" s="276">
        <f t="shared" si="464"/>
        <v>0</v>
      </c>
      <c r="X1269" s="281">
        <f t="shared" si="456"/>
        <v>0</v>
      </c>
      <c r="Y1269" s="245">
        <f t="shared" si="457"/>
        <v>0</v>
      </c>
      <c r="Z1269" s="248"/>
      <c r="AA1269" s="285">
        <f t="shared" si="475"/>
        <v>0</v>
      </c>
      <c r="AB1269" s="242">
        <f>IF(AA1269=0,0,SUMIFS('Sch A. Input'!$H260:$CJ260,'Sch A. Input'!$H$14:$CJ$14,"Recurring",'Sch A. Input'!$H$13:$CJ$13,"&lt;="&amp;$L$11,'Sch A. Input'!$H$13:$CJ$13,"&lt;="&amp;$AI$1020,'Sch A. Input'!$H$13:$CJ$13,"&gt;"&amp;$Y$1020))</f>
        <v>0</v>
      </c>
      <c r="AC1269" s="242">
        <f>IF(AA1269=0,0,SUMIFS('Sch A. Input'!$H260:$CJ260,'Sch A. Input'!$H$14:$CJ$14,"One-time",'Sch A. Input'!$H$13:$CJ$13,"&lt;="&amp;$L$11,'Sch A. Input'!$H$13:$CJ$13,"&lt;="&amp;$AI$1020,'Sch A. Input'!$H$13:$CJ$13,"&gt;"&amp;$Y$1020))</f>
        <v>0</v>
      </c>
      <c r="AD1269" s="283">
        <f t="shared" si="476"/>
        <v>0</v>
      </c>
      <c r="AE1269" s="242">
        <f t="shared" si="477"/>
        <v>0</v>
      </c>
      <c r="AF1269" s="242">
        <f t="shared" si="478"/>
        <v>0</v>
      </c>
      <c r="AG1269" s="276">
        <f t="shared" si="465"/>
        <v>0</v>
      </c>
      <c r="AH1269" s="281">
        <f t="shared" si="458"/>
        <v>0</v>
      </c>
      <c r="AI1269" s="245">
        <f t="shared" si="459"/>
        <v>0</v>
      </c>
      <c r="AK1269" s="285">
        <f t="shared" si="479"/>
        <v>0</v>
      </c>
      <c r="AL1269" s="242">
        <f>IF(AK1269=0,0,SUMIFS('Sch A. Input'!$H260:$CJ260,'Sch A. Input'!$H$14:$CJ$14,"Recurring",'Sch A. Input'!$H$13:$CJ$13,"&lt;="&amp;$L$11,'Sch A. Input'!$H$13:$CJ$13,"&lt;="&amp;$AS$1020,'Sch A. Input'!$H$13:$CJ$13,"&gt;"&amp;$AI$1020))</f>
        <v>0</v>
      </c>
      <c r="AM1269" s="242">
        <f>IF(AK1269=0,0,SUMIFS('Sch A. Input'!$H260:$CJ260,'Sch A. Input'!$H$14:$CJ$14,"One-time",'Sch A. Input'!$H$13:$CJ$13,"&lt;="&amp;$L$11,'Sch A. Input'!$H$13:$CJ$13,"&lt;="&amp;$AS$1020,'Sch A. Input'!$H$13:$CJ$13,"&gt;"&amp;$AI$1020))</f>
        <v>0</v>
      </c>
      <c r="AN1269" s="283">
        <f t="shared" si="480"/>
        <v>0</v>
      </c>
      <c r="AO1269" s="242">
        <f t="shared" si="481"/>
        <v>0</v>
      </c>
      <c r="AP1269" s="242">
        <f t="shared" si="482"/>
        <v>0</v>
      </c>
      <c r="AQ1269" s="276">
        <f t="shared" si="466"/>
        <v>0</v>
      </c>
      <c r="AR1269" s="281">
        <f t="shared" si="460"/>
        <v>0</v>
      </c>
      <c r="AS1269" s="245">
        <f t="shared" si="461"/>
        <v>0</v>
      </c>
      <c r="AY1269" s="160"/>
      <c r="AZ1269" s="160"/>
      <c r="BK1269" s="2"/>
      <c r="BL1269" s="2"/>
      <c r="BM1269" s="2"/>
      <c r="BN1269" s="2"/>
      <c r="BO1269" s="2"/>
      <c r="BP1269" s="2"/>
      <c r="BQ1269" s="2"/>
      <c r="BR1269" s="2"/>
      <c r="BS1269" s="2"/>
      <c r="BT1269" s="2"/>
      <c r="BU1269" s="2"/>
      <c r="BV1269" s="2"/>
      <c r="BW1269" s="2"/>
      <c r="BX1269" s="2"/>
      <c r="BY1269" s="2"/>
      <c r="BZ1269" s="2"/>
      <c r="CA1269" s="2"/>
      <c r="CI1269"/>
      <c r="CJ1269"/>
      <c r="CK1269"/>
      <c r="CL1269"/>
      <c r="CM1269"/>
      <c r="CN1269"/>
      <c r="CO1269"/>
      <c r="CP1269"/>
      <c r="CQ1269"/>
      <c r="CR1269"/>
      <c r="CS1269"/>
      <c r="CT1269"/>
      <c r="CU1269"/>
      <c r="CV1269"/>
      <c r="CW1269"/>
      <c r="CX1269"/>
    </row>
    <row r="1270" spans="2:102" x14ac:dyDescent="0.35">
      <c r="B1270" s="70" t="str">
        <f t="shared" ref="B1270:F1270" si="534">B263</f>
        <v/>
      </c>
      <c r="C1270" s="166" t="str">
        <f t="shared" si="534"/>
        <v/>
      </c>
      <c r="D1270" s="273" t="str">
        <f t="shared" si="534"/>
        <v/>
      </c>
      <c r="E1270" s="273">
        <f t="shared" si="534"/>
        <v>45016</v>
      </c>
      <c r="F1270" s="273">
        <f t="shared" si="534"/>
        <v>0</v>
      </c>
      <c r="G1270" s="98">
        <f t="shared" si="453"/>
        <v>0</v>
      </c>
      <c r="H1270" s="242">
        <f>IF(G1270=0,0,SUMIFS('Sch A. Input'!$H261:$CJ261,'Sch A. Input'!$H$14:$CJ$14,"Recurring",'Sch A. Input'!$H$13:$CJ$13,"&lt;="&amp;$O$1020,'Sch A. Input'!$H$13:$CJ$13,"&lt;="&amp;$L$11))</f>
        <v>0</v>
      </c>
      <c r="I1270" s="242">
        <f>IF(G1270=0,0,SUMIFS('Sch A. Input'!$H261:$CJ261,'Sch A. Input'!$H$14:$CJ$14,"One-time",'Sch A. Input'!$H$13:$CJ$13,"&lt;="&amp;$O$1020,'Sch A. Input'!$H$13:$CJ$13,"&lt;="&amp;$L$11))</f>
        <v>0</v>
      </c>
      <c r="J1270" s="283">
        <f t="shared" si="468"/>
        <v>0</v>
      </c>
      <c r="K1270" s="242">
        <f t="shared" si="469"/>
        <v>0</v>
      </c>
      <c r="L1270" s="242">
        <f t="shared" si="470"/>
        <v>0</v>
      </c>
      <c r="M1270" s="276">
        <f t="shared" si="463"/>
        <v>0</v>
      </c>
      <c r="N1270" s="281">
        <f t="shared" si="454"/>
        <v>0</v>
      </c>
      <c r="O1270" s="245">
        <f t="shared" si="455"/>
        <v>0</v>
      </c>
      <c r="P1270" s="248"/>
      <c r="Q1270" s="285">
        <f t="shared" si="471"/>
        <v>0</v>
      </c>
      <c r="R1270" s="242">
        <f>IF(Q1270=0,0,SUMIFS('Sch A. Input'!$H261:$CJ261,'Sch A. Input'!$H$14:$CJ$14,"Recurring",'Sch A. Input'!$H$13:$CJ$13,"&lt;="&amp;$L$11,'Sch A. Input'!$H$13:$CJ$13,"&lt;="&amp;$Y$1020,'Sch A. Input'!$H$13:$CJ$13,"&gt;"&amp;$O$1020))</f>
        <v>0</v>
      </c>
      <c r="S1270" s="242">
        <f>IF(Q1270=0,0,SUMIFS('Sch A. Input'!$H261:$CJ261,'Sch A. Input'!$H$14:$CJ$14,"One-time",'Sch A. Input'!$H$13:$CJ$13,"&lt;="&amp;$L$11,'Sch A. Input'!$H$13:$CJ$13,"&lt;="&amp;$Y$1020,'Sch A. Input'!$H$13:$CJ$13,"&gt;"&amp;$O$1020))</f>
        <v>0</v>
      </c>
      <c r="T1270" s="283">
        <f t="shared" si="472"/>
        <v>0</v>
      </c>
      <c r="U1270" s="242">
        <f t="shared" si="473"/>
        <v>0</v>
      </c>
      <c r="V1270" s="242">
        <f t="shared" si="474"/>
        <v>0</v>
      </c>
      <c r="W1270" s="276">
        <f t="shared" si="464"/>
        <v>0</v>
      </c>
      <c r="X1270" s="281">
        <f t="shared" si="456"/>
        <v>0</v>
      </c>
      <c r="Y1270" s="245">
        <f t="shared" si="457"/>
        <v>0</v>
      </c>
      <c r="Z1270" s="248"/>
      <c r="AA1270" s="285">
        <f t="shared" si="475"/>
        <v>0</v>
      </c>
      <c r="AB1270" s="242">
        <f>IF(AA1270=0,0,SUMIFS('Sch A. Input'!$H261:$CJ261,'Sch A. Input'!$H$14:$CJ$14,"Recurring",'Sch A. Input'!$H$13:$CJ$13,"&lt;="&amp;$L$11,'Sch A. Input'!$H$13:$CJ$13,"&lt;="&amp;$AI$1020,'Sch A. Input'!$H$13:$CJ$13,"&gt;"&amp;$Y$1020))</f>
        <v>0</v>
      </c>
      <c r="AC1270" s="242">
        <f>IF(AA1270=0,0,SUMIFS('Sch A. Input'!$H261:$CJ261,'Sch A. Input'!$H$14:$CJ$14,"One-time",'Sch A. Input'!$H$13:$CJ$13,"&lt;="&amp;$L$11,'Sch A. Input'!$H$13:$CJ$13,"&lt;="&amp;$AI$1020,'Sch A. Input'!$H$13:$CJ$13,"&gt;"&amp;$Y$1020))</f>
        <v>0</v>
      </c>
      <c r="AD1270" s="283">
        <f t="shared" si="476"/>
        <v>0</v>
      </c>
      <c r="AE1270" s="242">
        <f t="shared" si="477"/>
        <v>0</v>
      </c>
      <c r="AF1270" s="242">
        <f t="shared" si="478"/>
        <v>0</v>
      </c>
      <c r="AG1270" s="276">
        <f t="shared" si="465"/>
        <v>0</v>
      </c>
      <c r="AH1270" s="281">
        <f t="shared" si="458"/>
        <v>0</v>
      </c>
      <c r="AI1270" s="245">
        <f t="shared" si="459"/>
        <v>0</v>
      </c>
      <c r="AK1270" s="285">
        <f t="shared" si="479"/>
        <v>0</v>
      </c>
      <c r="AL1270" s="242">
        <f>IF(AK1270=0,0,SUMIFS('Sch A. Input'!$H261:$CJ261,'Sch A. Input'!$H$14:$CJ$14,"Recurring",'Sch A. Input'!$H$13:$CJ$13,"&lt;="&amp;$L$11,'Sch A. Input'!$H$13:$CJ$13,"&lt;="&amp;$AS$1020,'Sch A. Input'!$H$13:$CJ$13,"&gt;"&amp;$AI$1020))</f>
        <v>0</v>
      </c>
      <c r="AM1270" s="242">
        <f>IF(AK1270=0,0,SUMIFS('Sch A. Input'!$H261:$CJ261,'Sch A. Input'!$H$14:$CJ$14,"One-time",'Sch A. Input'!$H$13:$CJ$13,"&lt;="&amp;$L$11,'Sch A. Input'!$H$13:$CJ$13,"&lt;="&amp;$AS$1020,'Sch A. Input'!$H$13:$CJ$13,"&gt;"&amp;$AI$1020))</f>
        <v>0</v>
      </c>
      <c r="AN1270" s="283">
        <f t="shared" si="480"/>
        <v>0</v>
      </c>
      <c r="AO1270" s="242">
        <f t="shared" si="481"/>
        <v>0</v>
      </c>
      <c r="AP1270" s="242">
        <f t="shared" si="482"/>
        <v>0</v>
      </c>
      <c r="AQ1270" s="276">
        <f t="shared" si="466"/>
        <v>0</v>
      </c>
      <c r="AR1270" s="281">
        <f t="shared" si="460"/>
        <v>0</v>
      </c>
      <c r="AS1270" s="245">
        <f t="shared" si="461"/>
        <v>0</v>
      </c>
      <c r="AY1270" s="160"/>
      <c r="AZ1270" s="160"/>
      <c r="BK1270" s="2"/>
      <c r="BL1270" s="2"/>
      <c r="BM1270" s="2"/>
      <c r="BN1270" s="2"/>
      <c r="BO1270" s="2"/>
      <c r="BP1270" s="2"/>
      <c r="BQ1270" s="2"/>
      <c r="BR1270" s="2"/>
      <c r="BS1270" s="2"/>
      <c r="BT1270" s="2"/>
      <c r="BU1270" s="2"/>
      <c r="BV1270" s="2"/>
      <c r="BW1270" s="2"/>
      <c r="BX1270" s="2"/>
      <c r="BY1270" s="2"/>
      <c r="BZ1270" s="2"/>
      <c r="CA1270" s="2"/>
      <c r="CI1270"/>
      <c r="CJ1270"/>
      <c r="CK1270"/>
      <c r="CL1270"/>
      <c r="CM1270"/>
      <c r="CN1270"/>
      <c r="CO1270"/>
      <c r="CP1270"/>
      <c r="CQ1270"/>
      <c r="CR1270"/>
      <c r="CS1270"/>
      <c r="CT1270"/>
      <c r="CU1270"/>
      <c r="CV1270"/>
      <c r="CW1270"/>
      <c r="CX1270"/>
    </row>
    <row r="1271" spans="2:102" x14ac:dyDescent="0.35">
      <c r="B1271" s="70" t="str">
        <f t="shared" ref="B1271:F1271" si="535">B264</f>
        <v/>
      </c>
      <c r="C1271" s="166" t="str">
        <f t="shared" si="535"/>
        <v/>
      </c>
      <c r="D1271" s="273" t="str">
        <f t="shared" si="535"/>
        <v/>
      </c>
      <c r="E1271" s="273">
        <f t="shared" si="535"/>
        <v>45016</v>
      </c>
      <c r="F1271" s="273">
        <f t="shared" si="535"/>
        <v>0</v>
      </c>
      <c r="G1271" s="98">
        <f t="shared" si="453"/>
        <v>0</v>
      </c>
      <c r="H1271" s="242">
        <f>IF(G1271=0,0,SUMIFS('Sch A. Input'!$H262:$CJ262,'Sch A. Input'!$H$14:$CJ$14,"Recurring",'Sch A. Input'!$H$13:$CJ$13,"&lt;="&amp;$O$1020,'Sch A. Input'!$H$13:$CJ$13,"&lt;="&amp;$L$11))</f>
        <v>0</v>
      </c>
      <c r="I1271" s="242">
        <f>IF(G1271=0,0,SUMIFS('Sch A. Input'!$H262:$CJ262,'Sch A. Input'!$H$14:$CJ$14,"One-time",'Sch A. Input'!$H$13:$CJ$13,"&lt;="&amp;$O$1020,'Sch A. Input'!$H$13:$CJ$13,"&lt;="&amp;$L$11))</f>
        <v>0</v>
      </c>
      <c r="J1271" s="283">
        <f t="shared" si="468"/>
        <v>0</v>
      </c>
      <c r="K1271" s="242">
        <f t="shared" si="469"/>
        <v>0</v>
      </c>
      <c r="L1271" s="242">
        <f t="shared" si="470"/>
        <v>0</v>
      </c>
      <c r="M1271" s="276">
        <f t="shared" si="463"/>
        <v>0</v>
      </c>
      <c r="N1271" s="281">
        <f t="shared" si="454"/>
        <v>0</v>
      </c>
      <c r="O1271" s="245">
        <f t="shared" si="455"/>
        <v>0</v>
      </c>
      <c r="P1271" s="248"/>
      <c r="Q1271" s="285">
        <f t="shared" si="471"/>
        <v>0</v>
      </c>
      <c r="R1271" s="242">
        <f>IF(Q1271=0,0,SUMIFS('Sch A. Input'!$H262:$CJ262,'Sch A. Input'!$H$14:$CJ$14,"Recurring",'Sch A. Input'!$H$13:$CJ$13,"&lt;="&amp;$L$11,'Sch A. Input'!$H$13:$CJ$13,"&lt;="&amp;$Y$1020,'Sch A. Input'!$H$13:$CJ$13,"&gt;"&amp;$O$1020))</f>
        <v>0</v>
      </c>
      <c r="S1271" s="242">
        <f>IF(Q1271=0,0,SUMIFS('Sch A. Input'!$H262:$CJ262,'Sch A. Input'!$H$14:$CJ$14,"One-time",'Sch A. Input'!$H$13:$CJ$13,"&lt;="&amp;$L$11,'Sch A. Input'!$H$13:$CJ$13,"&lt;="&amp;$Y$1020,'Sch A. Input'!$H$13:$CJ$13,"&gt;"&amp;$O$1020))</f>
        <v>0</v>
      </c>
      <c r="T1271" s="283">
        <f t="shared" si="472"/>
        <v>0</v>
      </c>
      <c r="U1271" s="242">
        <f t="shared" si="473"/>
        <v>0</v>
      </c>
      <c r="V1271" s="242">
        <f t="shared" si="474"/>
        <v>0</v>
      </c>
      <c r="W1271" s="276">
        <f t="shared" si="464"/>
        <v>0</v>
      </c>
      <c r="X1271" s="281">
        <f t="shared" si="456"/>
        <v>0</v>
      </c>
      <c r="Y1271" s="245">
        <f t="shared" si="457"/>
        <v>0</v>
      </c>
      <c r="Z1271" s="248"/>
      <c r="AA1271" s="285">
        <f t="shared" si="475"/>
        <v>0</v>
      </c>
      <c r="AB1271" s="242">
        <f>IF(AA1271=0,0,SUMIFS('Sch A. Input'!$H262:$CJ262,'Sch A. Input'!$H$14:$CJ$14,"Recurring",'Sch A. Input'!$H$13:$CJ$13,"&lt;="&amp;$L$11,'Sch A. Input'!$H$13:$CJ$13,"&lt;="&amp;$AI$1020,'Sch A. Input'!$H$13:$CJ$13,"&gt;"&amp;$Y$1020))</f>
        <v>0</v>
      </c>
      <c r="AC1271" s="242">
        <f>IF(AA1271=0,0,SUMIFS('Sch A. Input'!$H262:$CJ262,'Sch A. Input'!$H$14:$CJ$14,"One-time",'Sch A. Input'!$H$13:$CJ$13,"&lt;="&amp;$L$11,'Sch A. Input'!$H$13:$CJ$13,"&lt;="&amp;$AI$1020,'Sch A. Input'!$H$13:$CJ$13,"&gt;"&amp;$Y$1020))</f>
        <v>0</v>
      </c>
      <c r="AD1271" s="283">
        <f t="shared" si="476"/>
        <v>0</v>
      </c>
      <c r="AE1271" s="242">
        <f t="shared" si="477"/>
        <v>0</v>
      </c>
      <c r="AF1271" s="242">
        <f t="shared" si="478"/>
        <v>0</v>
      </c>
      <c r="AG1271" s="276">
        <f t="shared" si="465"/>
        <v>0</v>
      </c>
      <c r="AH1271" s="281">
        <f t="shared" si="458"/>
        <v>0</v>
      </c>
      <c r="AI1271" s="245">
        <f t="shared" si="459"/>
        <v>0</v>
      </c>
      <c r="AK1271" s="285">
        <f t="shared" si="479"/>
        <v>0</v>
      </c>
      <c r="AL1271" s="242">
        <f>IF(AK1271=0,0,SUMIFS('Sch A. Input'!$H262:$CJ262,'Sch A. Input'!$H$14:$CJ$14,"Recurring",'Sch A. Input'!$H$13:$CJ$13,"&lt;="&amp;$L$11,'Sch A. Input'!$H$13:$CJ$13,"&lt;="&amp;$AS$1020,'Sch A. Input'!$H$13:$CJ$13,"&gt;"&amp;$AI$1020))</f>
        <v>0</v>
      </c>
      <c r="AM1271" s="242">
        <f>IF(AK1271=0,0,SUMIFS('Sch A. Input'!$H262:$CJ262,'Sch A. Input'!$H$14:$CJ$14,"One-time",'Sch A. Input'!$H$13:$CJ$13,"&lt;="&amp;$L$11,'Sch A. Input'!$H$13:$CJ$13,"&lt;="&amp;$AS$1020,'Sch A. Input'!$H$13:$CJ$13,"&gt;"&amp;$AI$1020))</f>
        <v>0</v>
      </c>
      <c r="AN1271" s="283">
        <f t="shared" si="480"/>
        <v>0</v>
      </c>
      <c r="AO1271" s="242">
        <f t="shared" si="481"/>
        <v>0</v>
      </c>
      <c r="AP1271" s="242">
        <f t="shared" si="482"/>
        <v>0</v>
      </c>
      <c r="AQ1271" s="276">
        <f t="shared" si="466"/>
        <v>0</v>
      </c>
      <c r="AR1271" s="281">
        <f t="shared" si="460"/>
        <v>0</v>
      </c>
      <c r="AS1271" s="245">
        <f t="shared" si="461"/>
        <v>0</v>
      </c>
      <c r="AY1271" s="160"/>
      <c r="AZ1271" s="160"/>
      <c r="BK1271" s="2"/>
      <c r="BL1271" s="2"/>
      <c r="BM1271" s="2"/>
      <c r="BN1271" s="2"/>
      <c r="BO1271" s="2"/>
      <c r="BP1271" s="2"/>
      <c r="BQ1271" s="2"/>
      <c r="BR1271" s="2"/>
      <c r="BS1271" s="2"/>
      <c r="BT1271" s="2"/>
      <c r="BU1271" s="2"/>
      <c r="BV1271" s="2"/>
      <c r="BW1271" s="2"/>
      <c r="BX1271" s="2"/>
      <c r="BY1271" s="2"/>
      <c r="BZ1271" s="2"/>
      <c r="CA1271" s="2"/>
      <c r="CI1271"/>
      <c r="CJ1271"/>
      <c r="CK1271"/>
      <c r="CL1271"/>
      <c r="CM1271"/>
      <c r="CN1271"/>
      <c r="CO1271"/>
      <c r="CP1271"/>
      <c r="CQ1271"/>
      <c r="CR1271"/>
      <c r="CS1271"/>
      <c r="CT1271"/>
      <c r="CU1271"/>
      <c r="CV1271"/>
      <c r="CW1271"/>
      <c r="CX1271"/>
    </row>
    <row r="1272" spans="2:102" x14ac:dyDescent="0.35">
      <c r="B1272" s="70" t="str">
        <f t="shared" ref="B1272:F1272" si="536">B265</f>
        <v/>
      </c>
      <c r="C1272" s="166" t="str">
        <f t="shared" si="536"/>
        <v/>
      </c>
      <c r="D1272" s="273" t="str">
        <f t="shared" si="536"/>
        <v/>
      </c>
      <c r="E1272" s="273">
        <f t="shared" si="536"/>
        <v>45016</v>
      </c>
      <c r="F1272" s="273">
        <f t="shared" si="536"/>
        <v>0</v>
      </c>
      <c r="G1272" s="98">
        <f t="shared" si="453"/>
        <v>0</v>
      </c>
      <c r="H1272" s="242">
        <f>IF(G1272=0,0,SUMIFS('Sch A. Input'!$H263:$CJ263,'Sch A. Input'!$H$14:$CJ$14,"Recurring",'Sch A. Input'!$H$13:$CJ$13,"&lt;="&amp;$O$1020,'Sch A. Input'!$H$13:$CJ$13,"&lt;="&amp;$L$11))</f>
        <v>0</v>
      </c>
      <c r="I1272" s="242">
        <f>IF(G1272=0,0,SUMIFS('Sch A. Input'!$H263:$CJ263,'Sch A. Input'!$H$14:$CJ$14,"One-time",'Sch A. Input'!$H$13:$CJ$13,"&lt;="&amp;$O$1020,'Sch A. Input'!$H$13:$CJ$13,"&lt;="&amp;$L$11))</f>
        <v>0</v>
      </c>
      <c r="J1272" s="283">
        <f t="shared" si="468"/>
        <v>0</v>
      </c>
      <c r="K1272" s="242">
        <f t="shared" si="469"/>
        <v>0</v>
      </c>
      <c r="L1272" s="242">
        <f t="shared" si="470"/>
        <v>0</v>
      </c>
      <c r="M1272" s="276">
        <f t="shared" si="463"/>
        <v>0</v>
      </c>
      <c r="N1272" s="281">
        <f t="shared" si="454"/>
        <v>0</v>
      </c>
      <c r="O1272" s="245">
        <f t="shared" si="455"/>
        <v>0</v>
      </c>
      <c r="P1272" s="248"/>
      <c r="Q1272" s="285">
        <f t="shared" si="471"/>
        <v>0</v>
      </c>
      <c r="R1272" s="242">
        <f>IF(Q1272=0,0,SUMIFS('Sch A. Input'!$H263:$CJ263,'Sch A. Input'!$H$14:$CJ$14,"Recurring",'Sch A. Input'!$H$13:$CJ$13,"&lt;="&amp;$L$11,'Sch A. Input'!$H$13:$CJ$13,"&lt;="&amp;$Y$1020,'Sch A. Input'!$H$13:$CJ$13,"&gt;"&amp;$O$1020))</f>
        <v>0</v>
      </c>
      <c r="S1272" s="242">
        <f>IF(Q1272=0,0,SUMIFS('Sch A. Input'!$H263:$CJ263,'Sch A. Input'!$H$14:$CJ$14,"One-time",'Sch A. Input'!$H$13:$CJ$13,"&lt;="&amp;$L$11,'Sch A. Input'!$H$13:$CJ$13,"&lt;="&amp;$Y$1020,'Sch A. Input'!$H$13:$CJ$13,"&gt;"&amp;$O$1020))</f>
        <v>0</v>
      </c>
      <c r="T1272" s="283">
        <f t="shared" si="472"/>
        <v>0</v>
      </c>
      <c r="U1272" s="242">
        <f t="shared" si="473"/>
        <v>0</v>
      </c>
      <c r="V1272" s="242">
        <f t="shared" si="474"/>
        <v>0</v>
      </c>
      <c r="W1272" s="276">
        <f t="shared" si="464"/>
        <v>0</v>
      </c>
      <c r="X1272" s="281">
        <f t="shared" si="456"/>
        <v>0</v>
      </c>
      <c r="Y1272" s="245">
        <f t="shared" si="457"/>
        <v>0</v>
      </c>
      <c r="Z1272" s="248"/>
      <c r="AA1272" s="285">
        <f t="shared" si="475"/>
        <v>0</v>
      </c>
      <c r="AB1272" s="242">
        <f>IF(AA1272=0,0,SUMIFS('Sch A. Input'!$H263:$CJ263,'Sch A. Input'!$H$14:$CJ$14,"Recurring",'Sch A. Input'!$H$13:$CJ$13,"&lt;="&amp;$L$11,'Sch A. Input'!$H$13:$CJ$13,"&lt;="&amp;$AI$1020,'Sch A. Input'!$H$13:$CJ$13,"&gt;"&amp;$Y$1020))</f>
        <v>0</v>
      </c>
      <c r="AC1272" s="242">
        <f>IF(AA1272=0,0,SUMIFS('Sch A. Input'!$H263:$CJ263,'Sch A. Input'!$H$14:$CJ$14,"One-time",'Sch A. Input'!$H$13:$CJ$13,"&lt;="&amp;$L$11,'Sch A. Input'!$H$13:$CJ$13,"&lt;="&amp;$AI$1020,'Sch A. Input'!$H$13:$CJ$13,"&gt;"&amp;$Y$1020))</f>
        <v>0</v>
      </c>
      <c r="AD1272" s="283">
        <f t="shared" si="476"/>
        <v>0</v>
      </c>
      <c r="AE1272" s="242">
        <f t="shared" si="477"/>
        <v>0</v>
      </c>
      <c r="AF1272" s="242">
        <f t="shared" si="478"/>
        <v>0</v>
      </c>
      <c r="AG1272" s="276">
        <f t="shared" si="465"/>
        <v>0</v>
      </c>
      <c r="AH1272" s="281">
        <f t="shared" si="458"/>
        <v>0</v>
      </c>
      <c r="AI1272" s="245">
        <f t="shared" si="459"/>
        <v>0</v>
      </c>
      <c r="AK1272" s="285">
        <f t="shared" si="479"/>
        <v>0</v>
      </c>
      <c r="AL1272" s="242">
        <f>IF(AK1272=0,0,SUMIFS('Sch A. Input'!$H263:$CJ263,'Sch A. Input'!$H$14:$CJ$14,"Recurring",'Sch A. Input'!$H$13:$CJ$13,"&lt;="&amp;$L$11,'Sch A. Input'!$H$13:$CJ$13,"&lt;="&amp;$AS$1020,'Sch A. Input'!$H$13:$CJ$13,"&gt;"&amp;$AI$1020))</f>
        <v>0</v>
      </c>
      <c r="AM1272" s="242">
        <f>IF(AK1272=0,0,SUMIFS('Sch A. Input'!$H263:$CJ263,'Sch A. Input'!$H$14:$CJ$14,"One-time",'Sch A. Input'!$H$13:$CJ$13,"&lt;="&amp;$L$11,'Sch A. Input'!$H$13:$CJ$13,"&lt;="&amp;$AS$1020,'Sch A. Input'!$H$13:$CJ$13,"&gt;"&amp;$AI$1020))</f>
        <v>0</v>
      </c>
      <c r="AN1272" s="283">
        <f t="shared" si="480"/>
        <v>0</v>
      </c>
      <c r="AO1272" s="242">
        <f t="shared" si="481"/>
        <v>0</v>
      </c>
      <c r="AP1272" s="242">
        <f t="shared" si="482"/>
        <v>0</v>
      </c>
      <c r="AQ1272" s="276">
        <f t="shared" si="466"/>
        <v>0</v>
      </c>
      <c r="AR1272" s="281">
        <f t="shared" si="460"/>
        <v>0</v>
      </c>
      <c r="AS1272" s="245">
        <f t="shared" si="461"/>
        <v>0</v>
      </c>
      <c r="AY1272" s="160"/>
      <c r="AZ1272" s="160"/>
      <c r="BK1272" s="2"/>
      <c r="BL1272" s="2"/>
      <c r="BM1272" s="2"/>
      <c r="BN1272" s="2"/>
      <c r="BO1272" s="2"/>
      <c r="BP1272" s="2"/>
      <c r="BQ1272" s="2"/>
      <c r="BR1272" s="2"/>
      <c r="BS1272" s="2"/>
      <c r="BT1272" s="2"/>
      <c r="BU1272" s="2"/>
      <c r="BV1272" s="2"/>
      <c r="BW1272" s="2"/>
      <c r="BX1272" s="2"/>
      <c r="BY1272" s="2"/>
      <c r="BZ1272" s="2"/>
      <c r="CA1272" s="2"/>
      <c r="CI1272"/>
      <c r="CJ1272"/>
      <c r="CK1272"/>
      <c r="CL1272"/>
      <c r="CM1272"/>
      <c r="CN1272"/>
      <c r="CO1272"/>
      <c r="CP1272"/>
      <c r="CQ1272"/>
      <c r="CR1272"/>
      <c r="CS1272"/>
      <c r="CT1272"/>
      <c r="CU1272"/>
      <c r="CV1272"/>
      <c r="CW1272"/>
      <c r="CX1272"/>
    </row>
    <row r="1273" spans="2:102" x14ac:dyDescent="0.35">
      <c r="B1273" s="70" t="str">
        <f t="shared" ref="B1273:F1273" si="537">B266</f>
        <v/>
      </c>
      <c r="C1273" s="166" t="str">
        <f t="shared" si="537"/>
        <v/>
      </c>
      <c r="D1273" s="273" t="str">
        <f t="shared" si="537"/>
        <v/>
      </c>
      <c r="E1273" s="273">
        <f t="shared" si="537"/>
        <v>45016</v>
      </c>
      <c r="F1273" s="273">
        <f t="shared" si="537"/>
        <v>0</v>
      </c>
      <c r="G1273" s="98">
        <f t="shared" si="453"/>
        <v>0</v>
      </c>
      <c r="H1273" s="242">
        <f>IF(G1273=0,0,SUMIFS('Sch A. Input'!$H264:$CJ264,'Sch A. Input'!$H$14:$CJ$14,"Recurring",'Sch A. Input'!$H$13:$CJ$13,"&lt;="&amp;$O$1020,'Sch A. Input'!$H$13:$CJ$13,"&lt;="&amp;$L$11))</f>
        <v>0</v>
      </c>
      <c r="I1273" s="242">
        <f>IF(G1273=0,0,SUMIFS('Sch A. Input'!$H264:$CJ264,'Sch A. Input'!$H$14:$CJ$14,"One-time",'Sch A. Input'!$H$13:$CJ$13,"&lt;="&amp;$O$1020,'Sch A. Input'!$H$13:$CJ$13,"&lt;="&amp;$L$11))</f>
        <v>0</v>
      </c>
      <c r="J1273" s="283">
        <f t="shared" si="468"/>
        <v>0</v>
      </c>
      <c r="K1273" s="242">
        <f t="shared" si="469"/>
        <v>0</v>
      </c>
      <c r="L1273" s="242">
        <f t="shared" si="470"/>
        <v>0</v>
      </c>
      <c r="M1273" s="276">
        <f t="shared" si="463"/>
        <v>0</v>
      </c>
      <c r="N1273" s="281">
        <f t="shared" si="454"/>
        <v>0</v>
      </c>
      <c r="O1273" s="245">
        <f t="shared" si="455"/>
        <v>0</v>
      </c>
      <c r="P1273" s="248"/>
      <c r="Q1273" s="285">
        <f t="shared" si="471"/>
        <v>0</v>
      </c>
      <c r="R1273" s="242">
        <f>IF(Q1273=0,0,SUMIFS('Sch A. Input'!$H264:$CJ264,'Sch A. Input'!$H$14:$CJ$14,"Recurring",'Sch A. Input'!$H$13:$CJ$13,"&lt;="&amp;$L$11,'Sch A. Input'!$H$13:$CJ$13,"&lt;="&amp;$Y$1020,'Sch A. Input'!$H$13:$CJ$13,"&gt;"&amp;$O$1020))</f>
        <v>0</v>
      </c>
      <c r="S1273" s="242">
        <f>IF(Q1273=0,0,SUMIFS('Sch A. Input'!$H264:$CJ264,'Sch A. Input'!$H$14:$CJ$14,"One-time",'Sch A. Input'!$H$13:$CJ$13,"&lt;="&amp;$L$11,'Sch A. Input'!$H$13:$CJ$13,"&lt;="&amp;$Y$1020,'Sch A. Input'!$H$13:$CJ$13,"&gt;"&amp;$O$1020))</f>
        <v>0</v>
      </c>
      <c r="T1273" s="283">
        <f t="shared" si="472"/>
        <v>0</v>
      </c>
      <c r="U1273" s="242">
        <f t="shared" si="473"/>
        <v>0</v>
      </c>
      <c r="V1273" s="242">
        <f t="shared" si="474"/>
        <v>0</v>
      </c>
      <c r="W1273" s="276">
        <f t="shared" si="464"/>
        <v>0</v>
      </c>
      <c r="X1273" s="281">
        <f t="shared" si="456"/>
        <v>0</v>
      </c>
      <c r="Y1273" s="245">
        <f t="shared" si="457"/>
        <v>0</v>
      </c>
      <c r="Z1273" s="248"/>
      <c r="AA1273" s="285">
        <f t="shared" si="475"/>
        <v>0</v>
      </c>
      <c r="AB1273" s="242">
        <f>IF(AA1273=0,0,SUMIFS('Sch A. Input'!$H264:$CJ264,'Sch A. Input'!$H$14:$CJ$14,"Recurring",'Sch A. Input'!$H$13:$CJ$13,"&lt;="&amp;$L$11,'Sch A. Input'!$H$13:$CJ$13,"&lt;="&amp;$AI$1020,'Sch A. Input'!$H$13:$CJ$13,"&gt;"&amp;$Y$1020))</f>
        <v>0</v>
      </c>
      <c r="AC1273" s="242">
        <f>IF(AA1273=0,0,SUMIFS('Sch A. Input'!$H264:$CJ264,'Sch A. Input'!$H$14:$CJ$14,"One-time",'Sch A. Input'!$H$13:$CJ$13,"&lt;="&amp;$L$11,'Sch A. Input'!$H$13:$CJ$13,"&lt;="&amp;$AI$1020,'Sch A. Input'!$H$13:$CJ$13,"&gt;"&amp;$Y$1020))</f>
        <v>0</v>
      </c>
      <c r="AD1273" s="283">
        <f t="shared" si="476"/>
        <v>0</v>
      </c>
      <c r="AE1273" s="242">
        <f t="shared" si="477"/>
        <v>0</v>
      </c>
      <c r="AF1273" s="242">
        <f t="shared" si="478"/>
        <v>0</v>
      </c>
      <c r="AG1273" s="276">
        <f t="shared" si="465"/>
        <v>0</v>
      </c>
      <c r="AH1273" s="281">
        <f t="shared" si="458"/>
        <v>0</v>
      </c>
      <c r="AI1273" s="245">
        <f t="shared" si="459"/>
        <v>0</v>
      </c>
      <c r="AK1273" s="285">
        <f t="shared" si="479"/>
        <v>0</v>
      </c>
      <c r="AL1273" s="242">
        <f>IF(AK1273=0,0,SUMIFS('Sch A. Input'!$H264:$CJ264,'Sch A. Input'!$H$14:$CJ$14,"Recurring",'Sch A. Input'!$H$13:$CJ$13,"&lt;="&amp;$L$11,'Sch A. Input'!$H$13:$CJ$13,"&lt;="&amp;$AS$1020,'Sch A. Input'!$H$13:$CJ$13,"&gt;"&amp;$AI$1020))</f>
        <v>0</v>
      </c>
      <c r="AM1273" s="242">
        <f>IF(AK1273=0,0,SUMIFS('Sch A. Input'!$H264:$CJ264,'Sch A. Input'!$H$14:$CJ$14,"One-time",'Sch A. Input'!$H$13:$CJ$13,"&lt;="&amp;$L$11,'Sch A. Input'!$H$13:$CJ$13,"&lt;="&amp;$AS$1020,'Sch A. Input'!$H$13:$CJ$13,"&gt;"&amp;$AI$1020))</f>
        <v>0</v>
      </c>
      <c r="AN1273" s="283">
        <f t="shared" si="480"/>
        <v>0</v>
      </c>
      <c r="AO1273" s="242">
        <f t="shared" si="481"/>
        <v>0</v>
      </c>
      <c r="AP1273" s="242">
        <f t="shared" si="482"/>
        <v>0</v>
      </c>
      <c r="AQ1273" s="276">
        <f t="shared" si="466"/>
        <v>0</v>
      </c>
      <c r="AR1273" s="281">
        <f t="shared" si="460"/>
        <v>0</v>
      </c>
      <c r="AS1273" s="245">
        <f t="shared" si="461"/>
        <v>0</v>
      </c>
      <c r="AY1273" s="160"/>
      <c r="AZ1273" s="160"/>
      <c r="BK1273" s="2"/>
      <c r="BL1273" s="2"/>
      <c r="BM1273" s="2"/>
      <c r="BN1273" s="2"/>
      <c r="BO1273" s="2"/>
      <c r="BP1273" s="2"/>
      <c r="BQ1273" s="2"/>
      <c r="BR1273" s="2"/>
      <c r="BS1273" s="2"/>
      <c r="BT1273" s="2"/>
      <c r="BU1273" s="2"/>
      <c r="BV1273" s="2"/>
      <c r="BW1273" s="2"/>
      <c r="BX1273" s="2"/>
      <c r="BY1273" s="2"/>
      <c r="BZ1273" s="2"/>
      <c r="CA1273" s="2"/>
      <c r="CI1273"/>
      <c r="CJ1273"/>
      <c r="CK1273"/>
      <c r="CL1273"/>
      <c r="CM1273"/>
      <c r="CN1273"/>
      <c r="CO1273"/>
      <c r="CP1273"/>
      <c r="CQ1273"/>
      <c r="CR1273"/>
      <c r="CS1273"/>
      <c r="CT1273"/>
      <c r="CU1273"/>
      <c r="CV1273"/>
      <c r="CW1273"/>
      <c r="CX1273"/>
    </row>
    <row r="1274" spans="2:102" x14ac:dyDescent="0.35">
      <c r="B1274" s="70" t="str">
        <f t="shared" ref="B1274:F1274" si="538">B267</f>
        <v/>
      </c>
      <c r="C1274" s="166" t="str">
        <f t="shared" si="538"/>
        <v/>
      </c>
      <c r="D1274" s="273" t="str">
        <f t="shared" si="538"/>
        <v/>
      </c>
      <c r="E1274" s="273">
        <f t="shared" si="538"/>
        <v>45016</v>
      </c>
      <c r="F1274" s="273">
        <f t="shared" si="538"/>
        <v>0</v>
      </c>
      <c r="G1274" s="98">
        <f t="shared" si="453"/>
        <v>0</v>
      </c>
      <c r="H1274" s="242">
        <f>IF(G1274=0,0,SUMIFS('Sch A. Input'!$H265:$CJ265,'Sch A. Input'!$H$14:$CJ$14,"Recurring",'Sch A. Input'!$H$13:$CJ$13,"&lt;="&amp;$O$1020,'Sch A. Input'!$H$13:$CJ$13,"&lt;="&amp;$L$11))</f>
        <v>0</v>
      </c>
      <c r="I1274" s="242">
        <f>IF(G1274=0,0,SUMIFS('Sch A. Input'!$H265:$CJ265,'Sch A. Input'!$H$14:$CJ$14,"One-time",'Sch A. Input'!$H$13:$CJ$13,"&lt;="&amp;$O$1020,'Sch A. Input'!$H$13:$CJ$13,"&lt;="&amp;$L$11))</f>
        <v>0</v>
      </c>
      <c r="J1274" s="283">
        <f t="shared" si="468"/>
        <v>0</v>
      </c>
      <c r="K1274" s="242">
        <f t="shared" si="469"/>
        <v>0</v>
      </c>
      <c r="L1274" s="242">
        <f t="shared" si="470"/>
        <v>0</v>
      </c>
      <c r="M1274" s="276">
        <f t="shared" si="463"/>
        <v>0</v>
      </c>
      <c r="N1274" s="281">
        <f t="shared" si="454"/>
        <v>0</v>
      </c>
      <c r="O1274" s="245">
        <f t="shared" si="455"/>
        <v>0</v>
      </c>
      <c r="P1274" s="248"/>
      <c r="Q1274" s="285">
        <f t="shared" si="471"/>
        <v>0</v>
      </c>
      <c r="R1274" s="242">
        <f>IF(Q1274=0,0,SUMIFS('Sch A. Input'!$H265:$CJ265,'Sch A. Input'!$H$14:$CJ$14,"Recurring",'Sch A. Input'!$H$13:$CJ$13,"&lt;="&amp;$L$11,'Sch A. Input'!$H$13:$CJ$13,"&lt;="&amp;$Y$1020,'Sch A. Input'!$H$13:$CJ$13,"&gt;"&amp;$O$1020))</f>
        <v>0</v>
      </c>
      <c r="S1274" s="242">
        <f>IF(Q1274=0,0,SUMIFS('Sch A. Input'!$H265:$CJ265,'Sch A. Input'!$H$14:$CJ$14,"One-time",'Sch A. Input'!$H$13:$CJ$13,"&lt;="&amp;$L$11,'Sch A. Input'!$H$13:$CJ$13,"&lt;="&amp;$Y$1020,'Sch A. Input'!$H$13:$CJ$13,"&gt;"&amp;$O$1020))</f>
        <v>0</v>
      </c>
      <c r="T1274" s="283">
        <f t="shared" si="472"/>
        <v>0</v>
      </c>
      <c r="U1274" s="242">
        <f t="shared" si="473"/>
        <v>0</v>
      </c>
      <c r="V1274" s="242">
        <f t="shared" si="474"/>
        <v>0</v>
      </c>
      <c r="W1274" s="276">
        <f t="shared" si="464"/>
        <v>0</v>
      </c>
      <c r="X1274" s="281">
        <f t="shared" si="456"/>
        <v>0</v>
      </c>
      <c r="Y1274" s="245">
        <f t="shared" si="457"/>
        <v>0</v>
      </c>
      <c r="Z1274" s="248"/>
      <c r="AA1274" s="285">
        <f t="shared" si="475"/>
        <v>0</v>
      </c>
      <c r="AB1274" s="242">
        <f>IF(AA1274=0,0,SUMIFS('Sch A. Input'!$H265:$CJ265,'Sch A. Input'!$H$14:$CJ$14,"Recurring",'Sch A. Input'!$H$13:$CJ$13,"&lt;="&amp;$L$11,'Sch A. Input'!$H$13:$CJ$13,"&lt;="&amp;$AI$1020,'Sch A. Input'!$H$13:$CJ$13,"&gt;"&amp;$Y$1020))</f>
        <v>0</v>
      </c>
      <c r="AC1274" s="242">
        <f>IF(AA1274=0,0,SUMIFS('Sch A. Input'!$H265:$CJ265,'Sch A. Input'!$H$14:$CJ$14,"One-time",'Sch A. Input'!$H$13:$CJ$13,"&lt;="&amp;$L$11,'Sch A. Input'!$H$13:$CJ$13,"&lt;="&amp;$AI$1020,'Sch A. Input'!$H$13:$CJ$13,"&gt;"&amp;$Y$1020))</f>
        <v>0</v>
      </c>
      <c r="AD1274" s="283">
        <f t="shared" si="476"/>
        <v>0</v>
      </c>
      <c r="AE1274" s="242">
        <f t="shared" si="477"/>
        <v>0</v>
      </c>
      <c r="AF1274" s="242">
        <f t="shared" si="478"/>
        <v>0</v>
      </c>
      <c r="AG1274" s="276">
        <f t="shared" si="465"/>
        <v>0</v>
      </c>
      <c r="AH1274" s="281">
        <f t="shared" si="458"/>
        <v>0</v>
      </c>
      <c r="AI1274" s="245">
        <f t="shared" si="459"/>
        <v>0</v>
      </c>
      <c r="AK1274" s="285">
        <f t="shared" si="479"/>
        <v>0</v>
      </c>
      <c r="AL1274" s="242">
        <f>IF(AK1274=0,0,SUMIFS('Sch A. Input'!$H265:$CJ265,'Sch A. Input'!$H$14:$CJ$14,"Recurring",'Sch A. Input'!$H$13:$CJ$13,"&lt;="&amp;$L$11,'Sch A. Input'!$H$13:$CJ$13,"&lt;="&amp;$AS$1020,'Sch A. Input'!$H$13:$CJ$13,"&gt;"&amp;$AI$1020))</f>
        <v>0</v>
      </c>
      <c r="AM1274" s="242">
        <f>IF(AK1274=0,0,SUMIFS('Sch A. Input'!$H265:$CJ265,'Sch A. Input'!$H$14:$CJ$14,"One-time",'Sch A. Input'!$H$13:$CJ$13,"&lt;="&amp;$L$11,'Sch A. Input'!$H$13:$CJ$13,"&lt;="&amp;$AS$1020,'Sch A. Input'!$H$13:$CJ$13,"&gt;"&amp;$AI$1020))</f>
        <v>0</v>
      </c>
      <c r="AN1274" s="283">
        <f t="shared" si="480"/>
        <v>0</v>
      </c>
      <c r="AO1274" s="242">
        <f t="shared" si="481"/>
        <v>0</v>
      </c>
      <c r="AP1274" s="242">
        <f t="shared" si="482"/>
        <v>0</v>
      </c>
      <c r="AQ1274" s="276">
        <f t="shared" si="466"/>
        <v>0</v>
      </c>
      <c r="AR1274" s="281">
        <f t="shared" si="460"/>
        <v>0</v>
      </c>
      <c r="AS1274" s="245">
        <f t="shared" si="461"/>
        <v>0</v>
      </c>
      <c r="AY1274" s="160"/>
      <c r="AZ1274" s="160"/>
      <c r="BK1274" s="2"/>
      <c r="BL1274" s="2"/>
      <c r="BM1274" s="2"/>
      <c r="BN1274" s="2"/>
      <c r="BO1274" s="2"/>
      <c r="BP1274" s="2"/>
      <c r="BQ1274" s="2"/>
      <c r="BR1274" s="2"/>
      <c r="BS1274" s="2"/>
      <c r="BT1274" s="2"/>
      <c r="BU1274" s="2"/>
      <c r="BV1274" s="2"/>
      <c r="BW1274" s="2"/>
      <c r="BX1274" s="2"/>
      <c r="BY1274" s="2"/>
      <c r="BZ1274" s="2"/>
      <c r="CA1274" s="2"/>
      <c r="CI1274"/>
      <c r="CJ1274"/>
      <c r="CK1274"/>
      <c r="CL1274"/>
      <c r="CM1274"/>
      <c r="CN1274"/>
      <c r="CO1274"/>
      <c r="CP1274"/>
      <c r="CQ1274"/>
      <c r="CR1274"/>
      <c r="CS1274"/>
      <c r="CT1274"/>
      <c r="CU1274"/>
      <c r="CV1274"/>
      <c r="CW1274"/>
      <c r="CX1274"/>
    </row>
    <row r="1275" spans="2:102" x14ac:dyDescent="0.35">
      <c r="B1275" s="70" t="str">
        <f t="shared" ref="B1275:F1275" si="539">B268</f>
        <v/>
      </c>
      <c r="C1275" s="166" t="str">
        <f t="shared" si="539"/>
        <v/>
      </c>
      <c r="D1275" s="273" t="str">
        <f t="shared" si="539"/>
        <v/>
      </c>
      <c r="E1275" s="273">
        <f t="shared" si="539"/>
        <v>45016</v>
      </c>
      <c r="F1275" s="273">
        <f t="shared" si="539"/>
        <v>0</v>
      </c>
      <c r="G1275" s="98">
        <f t="shared" si="453"/>
        <v>0</v>
      </c>
      <c r="H1275" s="242">
        <f>IF(G1275=0,0,SUMIFS('Sch A. Input'!$H266:$CJ266,'Sch A. Input'!$H$14:$CJ$14,"Recurring",'Sch A. Input'!$H$13:$CJ$13,"&lt;="&amp;$O$1020,'Sch A. Input'!$H$13:$CJ$13,"&lt;="&amp;$L$11))</f>
        <v>0</v>
      </c>
      <c r="I1275" s="242">
        <f>IF(G1275=0,0,SUMIFS('Sch A. Input'!$H266:$CJ266,'Sch A. Input'!$H$14:$CJ$14,"One-time",'Sch A. Input'!$H$13:$CJ$13,"&lt;="&amp;$O$1020,'Sch A. Input'!$H$13:$CJ$13,"&lt;="&amp;$L$11))</f>
        <v>0</v>
      </c>
      <c r="J1275" s="283">
        <f t="shared" si="468"/>
        <v>0</v>
      </c>
      <c r="K1275" s="242">
        <f t="shared" si="469"/>
        <v>0</v>
      </c>
      <c r="L1275" s="242">
        <f t="shared" si="470"/>
        <v>0</v>
      </c>
      <c r="M1275" s="276">
        <f t="shared" si="463"/>
        <v>0</v>
      </c>
      <c r="N1275" s="281">
        <f t="shared" si="454"/>
        <v>0</v>
      </c>
      <c r="O1275" s="245">
        <f t="shared" si="455"/>
        <v>0</v>
      </c>
      <c r="P1275" s="248"/>
      <c r="Q1275" s="285">
        <f t="shared" si="471"/>
        <v>0</v>
      </c>
      <c r="R1275" s="242">
        <f>IF(Q1275=0,0,SUMIFS('Sch A. Input'!$H266:$CJ266,'Sch A. Input'!$H$14:$CJ$14,"Recurring",'Sch A. Input'!$H$13:$CJ$13,"&lt;="&amp;$L$11,'Sch A. Input'!$H$13:$CJ$13,"&lt;="&amp;$Y$1020,'Sch A. Input'!$H$13:$CJ$13,"&gt;"&amp;$O$1020))</f>
        <v>0</v>
      </c>
      <c r="S1275" s="242">
        <f>IF(Q1275=0,0,SUMIFS('Sch A. Input'!$H266:$CJ266,'Sch A. Input'!$H$14:$CJ$14,"One-time",'Sch A. Input'!$H$13:$CJ$13,"&lt;="&amp;$L$11,'Sch A. Input'!$H$13:$CJ$13,"&lt;="&amp;$Y$1020,'Sch A. Input'!$H$13:$CJ$13,"&gt;"&amp;$O$1020))</f>
        <v>0</v>
      </c>
      <c r="T1275" s="283">
        <f t="shared" si="472"/>
        <v>0</v>
      </c>
      <c r="U1275" s="242">
        <f t="shared" si="473"/>
        <v>0</v>
      </c>
      <c r="V1275" s="242">
        <f t="shared" si="474"/>
        <v>0</v>
      </c>
      <c r="W1275" s="276">
        <f t="shared" si="464"/>
        <v>0</v>
      </c>
      <c r="X1275" s="281">
        <f t="shared" si="456"/>
        <v>0</v>
      </c>
      <c r="Y1275" s="245">
        <f t="shared" si="457"/>
        <v>0</v>
      </c>
      <c r="Z1275" s="248"/>
      <c r="AA1275" s="285">
        <f t="shared" si="475"/>
        <v>0</v>
      </c>
      <c r="AB1275" s="242">
        <f>IF(AA1275=0,0,SUMIFS('Sch A. Input'!$H266:$CJ266,'Sch A. Input'!$H$14:$CJ$14,"Recurring",'Sch A. Input'!$H$13:$CJ$13,"&lt;="&amp;$L$11,'Sch A. Input'!$H$13:$CJ$13,"&lt;="&amp;$AI$1020,'Sch A. Input'!$H$13:$CJ$13,"&gt;"&amp;$Y$1020))</f>
        <v>0</v>
      </c>
      <c r="AC1275" s="242">
        <f>IF(AA1275=0,0,SUMIFS('Sch A. Input'!$H266:$CJ266,'Sch A. Input'!$H$14:$CJ$14,"One-time",'Sch A. Input'!$H$13:$CJ$13,"&lt;="&amp;$L$11,'Sch A. Input'!$H$13:$CJ$13,"&lt;="&amp;$AI$1020,'Sch A. Input'!$H$13:$CJ$13,"&gt;"&amp;$Y$1020))</f>
        <v>0</v>
      </c>
      <c r="AD1275" s="283">
        <f t="shared" si="476"/>
        <v>0</v>
      </c>
      <c r="AE1275" s="242">
        <f t="shared" si="477"/>
        <v>0</v>
      </c>
      <c r="AF1275" s="242">
        <f t="shared" si="478"/>
        <v>0</v>
      </c>
      <c r="AG1275" s="276">
        <f t="shared" si="465"/>
        <v>0</v>
      </c>
      <c r="AH1275" s="281">
        <f t="shared" si="458"/>
        <v>0</v>
      </c>
      <c r="AI1275" s="245">
        <f t="shared" si="459"/>
        <v>0</v>
      </c>
      <c r="AK1275" s="285">
        <f t="shared" si="479"/>
        <v>0</v>
      </c>
      <c r="AL1275" s="242">
        <f>IF(AK1275=0,0,SUMIFS('Sch A. Input'!$H266:$CJ266,'Sch A. Input'!$H$14:$CJ$14,"Recurring",'Sch A. Input'!$H$13:$CJ$13,"&lt;="&amp;$L$11,'Sch A. Input'!$H$13:$CJ$13,"&lt;="&amp;$AS$1020,'Sch A. Input'!$H$13:$CJ$13,"&gt;"&amp;$AI$1020))</f>
        <v>0</v>
      </c>
      <c r="AM1275" s="242">
        <f>IF(AK1275=0,0,SUMIFS('Sch A. Input'!$H266:$CJ266,'Sch A. Input'!$H$14:$CJ$14,"One-time",'Sch A. Input'!$H$13:$CJ$13,"&lt;="&amp;$L$11,'Sch A. Input'!$H$13:$CJ$13,"&lt;="&amp;$AS$1020,'Sch A. Input'!$H$13:$CJ$13,"&gt;"&amp;$AI$1020))</f>
        <v>0</v>
      </c>
      <c r="AN1275" s="283">
        <f t="shared" si="480"/>
        <v>0</v>
      </c>
      <c r="AO1275" s="242">
        <f t="shared" si="481"/>
        <v>0</v>
      </c>
      <c r="AP1275" s="242">
        <f t="shared" si="482"/>
        <v>0</v>
      </c>
      <c r="AQ1275" s="276">
        <f t="shared" si="466"/>
        <v>0</v>
      </c>
      <c r="AR1275" s="281">
        <f t="shared" si="460"/>
        <v>0</v>
      </c>
      <c r="AS1275" s="245">
        <f t="shared" si="461"/>
        <v>0</v>
      </c>
      <c r="AY1275" s="160"/>
      <c r="AZ1275" s="160"/>
      <c r="BK1275" s="2"/>
      <c r="BL1275" s="2"/>
      <c r="BM1275" s="2"/>
      <c r="BN1275" s="2"/>
      <c r="BO1275" s="2"/>
      <c r="BP1275" s="2"/>
      <c r="BQ1275" s="2"/>
      <c r="BR1275" s="2"/>
      <c r="BS1275" s="2"/>
      <c r="BT1275" s="2"/>
      <c r="BU1275" s="2"/>
      <c r="BV1275" s="2"/>
      <c r="BW1275" s="2"/>
      <c r="BX1275" s="2"/>
      <c r="BY1275" s="2"/>
      <c r="BZ1275" s="2"/>
      <c r="CA1275" s="2"/>
      <c r="CI1275"/>
      <c r="CJ1275"/>
      <c r="CK1275"/>
      <c r="CL1275"/>
      <c r="CM1275"/>
      <c r="CN1275"/>
      <c r="CO1275"/>
      <c r="CP1275"/>
      <c r="CQ1275"/>
      <c r="CR1275"/>
      <c r="CS1275"/>
      <c r="CT1275"/>
      <c r="CU1275"/>
      <c r="CV1275"/>
      <c r="CW1275"/>
      <c r="CX1275"/>
    </row>
    <row r="1276" spans="2:102" x14ac:dyDescent="0.35">
      <c r="B1276" s="70" t="str">
        <f t="shared" ref="B1276:F1276" si="540">B269</f>
        <v/>
      </c>
      <c r="C1276" s="166" t="str">
        <f t="shared" si="540"/>
        <v/>
      </c>
      <c r="D1276" s="273" t="str">
        <f t="shared" si="540"/>
        <v/>
      </c>
      <c r="E1276" s="273">
        <f t="shared" si="540"/>
        <v>45016</v>
      </c>
      <c r="F1276" s="273">
        <f t="shared" si="540"/>
        <v>0</v>
      </c>
      <c r="G1276" s="98">
        <f t="shared" si="453"/>
        <v>0</v>
      </c>
      <c r="H1276" s="242">
        <f>IF(G1276=0,0,SUMIFS('Sch A. Input'!$H267:$CJ267,'Sch A. Input'!$H$14:$CJ$14,"Recurring",'Sch A. Input'!$H$13:$CJ$13,"&lt;="&amp;$O$1020,'Sch A. Input'!$H$13:$CJ$13,"&lt;="&amp;$L$11))</f>
        <v>0</v>
      </c>
      <c r="I1276" s="242">
        <f>IF(G1276=0,0,SUMIFS('Sch A. Input'!$H267:$CJ267,'Sch A. Input'!$H$14:$CJ$14,"One-time",'Sch A. Input'!$H$13:$CJ$13,"&lt;="&amp;$O$1020,'Sch A. Input'!$H$13:$CJ$13,"&lt;="&amp;$L$11))</f>
        <v>0</v>
      </c>
      <c r="J1276" s="283">
        <f t="shared" si="468"/>
        <v>0</v>
      </c>
      <c r="K1276" s="242">
        <f t="shared" si="469"/>
        <v>0</v>
      </c>
      <c r="L1276" s="242">
        <f t="shared" si="470"/>
        <v>0</v>
      </c>
      <c r="M1276" s="276">
        <f t="shared" si="463"/>
        <v>0</v>
      </c>
      <c r="N1276" s="281">
        <f t="shared" si="454"/>
        <v>0</v>
      </c>
      <c r="O1276" s="245">
        <f t="shared" si="455"/>
        <v>0</v>
      </c>
      <c r="P1276" s="248"/>
      <c r="Q1276" s="285">
        <f t="shared" si="471"/>
        <v>0</v>
      </c>
      <c r="R1276" s="242">
        <f>IF(Q1276=0,0,SUMIFS('Sch A. Input'!$H267:$CJ267,'Sch A. Input'!$H$14:$CJ$14,"Recurring",'Sch A. Input'!$H$13:$CJ$13,"&lt;="&amp;$L$11,'Sch A. Input'!$H$13:$CJ$13,"&lt;="&amp;$Y$1020,'Sch A. Input'!$H$13:$CJ$13,"&gt;"&amp;$O$1020))</f>
        <v>0</v>
      </c>
      <c r="S1276" s="242">
        <f>IF(Q1276=0,0,SUMIFS('Sch A. Input'!$H267:$CJ267,'Sch A. Input'!$H$14:$CJ$14,"One-time",'Sch A. Input'!$H$13:$CJ$13,"&lt;="&amp;$L$11,'Sch A. Input'!$H$13:$CJ$13,"&lt;="&amp;$Y$1020,'Sch A. Input'!$H$13:$CJ$13,"&gt;"&amp;$O$1020))</f>
        <v>0</v>
      </c>
      <c r="T1276" s="283">
        <f t="shared" si="472"/>
        <v>0</v>
      </c>
      <c r="U1276" s="242">
        <f t="shared" si="473"/>
        <v>0</v>
      </c>
      <c r="V1276" s="242">
        <f t="shared" si="474"/>
        <v>0</v>
      </c>
      <c r="W1276" s="276">
        <f t="shared" si="464"/>
        <v>0</v>
      </c>
      <c r="X1276" s="281">
        <f t="shared" si="456"/>
        <v>0</v>
      </c>
      <c r="Y1276" s="245">
        <f t="shared" si="457"/>
        <v>0</v>
      </c>
      <c r="Z1276" s="248"/>
      <c r="AA1276" s="285">
        <f t="shared" si="475"/>
        <v>0</v>
      </c>
      <c r="AB1276" s="242">
        <f>IF(AA1276=0,0,SUMIFS('Sch A. Input'!$H267:$CJ267,'Sch A. Input'!$H$14:$CJ$14,"Recurring",'Sch A. Input'!$H$13:$CJ$13,"&lt;="&amp;$L$11,'Sch A. Input'!$H$13:$CJ$13,"&lt;="&amp;$AI$1020,'Sch A. Input'!$H$13:$CJ$13,"&gt;"&amp;$Y$1020))</f>
        <v>0</v>
      </c>
      <c r="AC1276" s="242">
        <f>IF(AA1276=0,0,SUMIFS('Sch A. Input'!$H267:$CJ267,'Sch A. Input'!$H$14:$CJ$14,"One-time",'Sch A. Input'!$H$13:$CJ$13,"&lt;="&amp;$L$11,'Sch A. Input'!$H$13:$CJ$13,"&lt;="&amp;$AI$1020,'Sch A. Input'!$H$13:$CJ$13,"&gt;"&amp;$Y$1020))</f>
        <v>0</v>
      </c>
      <c r="AD1276" s="283">
        <f t="shared" si="476"/>
        <v>0</v>
      </c>
      <c r="AE1276" s="242">
        <f t="shared" si="477"/>
        <v>0</v>
      </c>
      <c r="AF1276" s="242">
        <f t="shared" si="478"/>
        <v>0</v>
      </c>
      <c r="AG1276" s="276">
        <f t="shared" si="465"/>
        <v>0</v>
      </c>
      <c r="AH1276" s="281">
        <f t="shared" si="458"/>
        <v>0</v>
      </c>
      <c r="AI1276" s="245">
        <f t="shared" si="459"/>
        <v>0</v>
      </c>
      <c r="AK1276" s="285">
        <f t="shared" si="479"/>
        <v>0</v>
      </c>
      <c r="AL1276" s="242">
        <f>IF(AK1276=0,0,SUMIFS('Sch A. Input'!$H267:$CJ267,'Sch A. Input'!$H$14:$CJ$14,"Recurring",'Sch A. Input'!$H$13:$CJ$13,"&lt;="&amp;$L$11,'Sch A. Input'!$H$13:$CJ$13,"&lt;="&amp;$AS$1020,'Sch A. Input'!$H$13:$CJ$13,"&gt;"&amp;$AI$1020))</f>
        <v>0</v>
      </c>
      <c r="AM1276" s="242">
        <f>IF(AK1276=0,0,SUMIFS('Sch A. Input'!$H267:$CJ267,'Sch A. Input'!$H$14:$CJ$14,"One-time",'Sch A. Input'!$H$13:$CJ$13,"&lt;="&amp;$L$11,'Sch A. Input'!$H$13:$CJ$13,"&lt;="&amp;$AS$1020,'Sch A. Input'!$H$13:$CJ$13,"&gt;"&amp;$AI$1020))</f>
        <v>0</v>
      </c>
      <c r="AN1276" s="283">
        <f t="shared" si="480"/>
        <v>0</v>
      </c>
      <c r="AO1276" s="242">
        <f t="shared" si="481"/>
        <v>0</v>
      </c>
      <c r="AP1276" s="242">
        <f t="shared" si="482"/>
        <v>0</v>
      </c>
      <c r="AQ1276" s="276">
        <f t="shared" si="466"/>
        <v>0</v>
      </c>
      <c r="AR1276" s="281">
        <f t="shared" si="460"/>
        <v>0</v>
      </c>
      <c r="AS1276" s="245">
        <f t="shared" si="461"/>
        <v>0</v>
      </c>
      <c r="AY1276" s="160"/>
      <c r="AZ1276" s="160"/>
      <c r="BK1276" s="2"/>
      <c r="BL1276" s="2"/>
      <c r="BM1276" s="2"/>
      <c r="BN1276" s="2"/>
      <c r="BO1276" s="2"/>
      <c r="BP1276" s="2"/>
      <c r="BQ1276" s="2"/>
      <c r="BR1276" s="2"/>
      <c r="BS1276" s="2"/>
      <c r="BT1276" s="2"/>
      <c r="BU1276" s="2"/>
      <c r="BV1276" s="2"/>
      <c r="BW1276" s="2"/>
      <c r="BX1276" s="2"/>
      <c r="BY1276" s="2"/>
      <c r="BZ1276" s="2"/>
      <c r="CA1276" s="2"/>
      <c r="CI1276"/>
      <c r="CJ1276"/>
      <c r="CK1276"/>
      <c r="CL1276"/>
      <c r="CM1276"/>
      <c r="CN1276"/>
      <c r="CO1276"/>
      <c r="CP1276"/>
      <c r="CQ1276"/>
      <c r="CR1276"/>
      <c r="CS1276"/>
      <c r="CT1276"/>
      <c r="CU1276"/>
      <c r="CV1276"/>
      <c r="CW1276"/>
      <c r="CX1276"/>
    </row>
    <row r="1277" spans="2:102" x14ac:dyDescent="0.35">
      <c r="B1277" s="70" t="str">
        <f t="shared" ref="B1277:F1277" si="541">B270</f>
        <v/>
      </c>
      <c r="C1277" s="166" t="str">
        <f t="shared" si="541"/>
        <v/>
      </c>
      <c r="D1277" s="273" t="str">
        <f t="shared" si="541"/>
        <v/>
      </c>
      <c r="E1277" s="273">
        <f t="shared" si="541"/>
        <v>45016</v>
      </c>
      <c r="F1277" s="273">
        <f t="shared" si="541"/>
        <v>0</v>
      </c>
      <c r="G1277" s="98">
        <f t="shared" si="453"/>
        <v>0</v>
      </c>
      <c r="H1277" s="242">
        <f>IF(G1277=0,0,SUMIFS('Sch A. Input'!$H268:$CJ268,'Sch A. Input'!$H$14:$CJ$14,"Recurring",'Sch A. Input'!$H$13:$CJ$13,"&lt;="&amp;$O$1020,'Sch A. Input'!$H$13:$CJ$13,"&lt;="&amp;$L$11))</f>
        <v>0</v>
      </c>
      <c r="I1277" s="242">
        <f>IF(G1277=0,0,SUMIFS('Sch A. Input'!$H268:$CJ268,'Sch A. Input'!$H$14:$CJ$14,"One-time",'Sch A. Input'!$H$13:$CJ$13,"&lt;="&amp;$O$1020,'Sch A. Input'!$H$13:$CJ$13,"&lt;="&amp;$L$11))</f>
        <v>0</v>
      </c>
      <c r="J1277" s="283">
        <f t="shared" si="468"/>
        <v>0</v>
      </c>
      <c r="K1277" s="242">
        <f t="shared" si="469"/>
        <v>0</v>
      </c>
      <c r="L1277" s="242">
        <f t="shared" si="470"/>
        <v>0</v>
      </c>
      <c r="M1277" s="276">
        <f t="shared" si="463"/>
        <v>0</v>
      </c>
      <c r="N1277" s="281">
        <f t="shared" si="454"/>
        <v>0</v>
      </c>
      <c r="O1277" s="245">
        <f t="shared" si="455"/>
        <v>0</v>
      </c>
      <c r="P1277" s="248"/>
      <c r="Q1277" s="285">
        <f t="shared" si="471"/>
        <v>0</v>
      </c>
      <c r="R1277" s="242">
        <f>IF(Q1277=0,0,SUMIFS('Sch A. Input'!$H268:$CJ268,'Sch A. Input'!$H$14:$CJ$14,"Recurring",'Sch A. Input'!$H$13:$CJ$13,"&lt;="&amp;$L$11,'Sch A. Input'!$H$13:$CJ$13,"&lt;="&amp;$Y$1020,'Sch A. Input'!$H$13:$CJ$13,"&gt;"&amp;$O$1020))</f>
        <v>0</v>
      </c>
      <c r="S1277" s="242">
        <f>IF(Q1277=0,0,SUMIFS('Sch A. Input'!$H268:$CJ268,'Sch A. Input'!$H$14:$CJ$14,"One-time",'Sch A. Input'!$H$13:$CJ$13,"&lt;="&amp;$L$11,'Sch A. Input'!$H$13:$CJ$13,"&lt;="&amp;$Y$1020,'Sch A. Input'!$H$13:$CJ$13,"&gt;"&amp;$O$1020))</f>
        <v>0</v>
      </c>
      <c r="T1277" s="283">
        <f t="shared" si="472"/>
        <v>0</v>
      </c>
      <c r="U1277" s="242">
        <f t="shared" si="473"/>
        <v>0</v>
      </c>
      <c r="V1277" s="242">
        <f t="shared" si="474"/>
        <v>0</v>
      </c>
      <c r="W1277" s="276">
        <f t="shared" si="464"/>
        <v>0</v>
      </c>
      <c r="X1277" s="281">
        <f t="shared" si="456"/>
        <v>0</v>
      </c>
      <c r="Y1277" s="245">
        <f t="shared" si="457"/>
        <v>0</v>
      </c>
      <c r="Z1277" s="248"/>
      <c r="AA1277" s="285">
        <f t="shared" si="475"/>
        <v>0</v>
      </c>
      <c r="AB1277" s="242">
        <f>IF(AA1277=0,0,SUMIFS('Sch A. Input'!$H268:$CJ268,'Sch A. Input'!$H$14:$CJ$14,"Recurring",'Sch A. Input'!$H$13:$CJ$13,"&lt;="&amp;$L$11,'Sch A. Input'!$H$13:$CJ$13,"&lt;="&amp;$AI$1020,'Sch A. Input'!$H$13:$CJ$13,"&gt;"&amp;$Y$1020))</f>
        <v>0</v>
      </c>
      <c r="AC1277" s="242">
        <f>IF(AA1277=0,0,SUMIFS('Sch A. Input'!$H268:$CJ268,'Sch A. Input'!$H$14:$CJ$14,"One-time",'Sch A. Input'!$H$13:$CJ$13,"&lt;="&amp;$L$11,'Sch A. Input'!$H$13:$CJ$13,"&lt;="&amp;$AI$1020,'Sch A. Input'!$H$13:$CJ$13,"&gt;"&amp;$Y$1020))</f>
        <v>0</v>
      </c>
      <c r="AD1277" s="283">
        <f t="shared" si="476"/>
        <v>0</v>
      </c>
      <c r="AE1277" s="242">
        <f t="shared" si="477"/>
        <v>0</v>
      </c>
      <c r="AF1277" s="242">
        <f t="shared" si="478"/>
        <v>0</v>
      </c>
      <c r="AG1277" s="276">
        <f t="shared" si="465"/>
        <v>0</v>
      </c>
      <c r="AH1277" s="281">
        <f t="shared" si="458"/>
        <v>0</v>
      </c>
      <c r="AI1277" s="245">
        <f t="shared" si="459"/>
        <v>0</v>
      </c>
      <c r="AK1277" s="285">
        <f t="shared" si="479"/>
        <v>0</v>
      </c>
      <c r="AL1277" s="242">
        <f>IF(AK1277=0,0,SUMIFS('Sch A. Input'!$H268:$CJ268,'Sch A. Input'!$H$14:$CJ$14,"Recurring",'Sch A. Input'!$H$13:$CJ$13,"&lt;="&amp;$L$11,'Sch A. Input'!$H$13:$CJ$13,"&lt;="&amp;$AS$1020,'Sch A. Input'!$H$13:$CJ$13,"&gt;"&amp;$AI$1020))</f>
        <v>0</v>
      </c>
      <c r="AM1277" s="242">
        <f>IF(AK1277=0,0,SUMIFS('Sch A. Input'!$H268:$CJ268,'Sch A. Input'!$H$14:$CJ$14,"One-time",'Sch A. Input'!$H$13:$CJ$13,"&lt;="&amp;$L$11,'Sch A. Input'!$H$13:$CJ$13,"&lt;="&amp;$AS$1020,'Sch A. Input'!$H$13:$CJ$13,"&gt;"&amp;$AI$1020))</f>
        <v>0</v>
      </c>
      <c r="AN1277" s="283">
        <f t="shared" si="480"/>
        <v>0</v>
      </c>
      <c r="AO1277" s="242">
        <f t="shared" si="481"/>
        <v>0</v>
      </c>
      <c r="AP1277" s="242">
        <f t="shared" si="482"/>
        <v>0</v>
      </c>
      <c r="AQ1277" s="276">
        <f t="shared" si="466"/>
        <v>0</v>
      </c>
      <c r="AR1277" s="281">
        <f t="shared" si="460"/>
        <v>0</v>
      </c>
      <c r="AS1277" s="245">
        <f t="shared" si="461"/>
        <v>0</v>
      </c>
      <c r="AY1277" s="160"/>
      <c r="AZ1277" s="160"/>
      <c r="BK1277" s="2"/>
      <c r="BL1277" s="2"/>
      <c r="BM1277" s="2"/>
      <c r="BN1277" s="2"/>
      <c r="BO1277" s="2"/>
      <c r="BP1277" s="2"/>
      <c r="BQ1277" s="2"/>
      <c r="BR1277" s="2"/>
      <c r="BS1277" s="2"/>
      <c r="BT1277" s="2"/>
      <c r="BU1277" s="2"/>
      <c r="BV1277" s="2"/>
      <c r="BW1277" s="2"/>
      <c r="BX1277" s="2"/>
      <c r="BY1277" s="2"/>
      <c r="BZ1277" s="2"/>
      <c r="CA1277" s="2"/>
      <c r="CI1277"/>
      <c r="CJ1277"/>
      <c r="CK1277"/>
      <c r="CL1277"/>
      <c r="CM1277"/>
      <c r="CN1277"/>
      <c r="CO1277"/>
      <c r="CP1277"/>
      <c r="CQ1277"/>
      <c r="CR1277"/>
      <c r="CS1277"/>
      <c r="CT1277"/>
      <c r="CU1277"/>
      <c r="CV1277"/>
      <c r="CW1277"/>
      <c r="CX1277"/>
    </row>
    <row r="1278" spans="2:102" x14ac:dyDescent="0.35">
      <c r="B1278" s="70" t="str">
        <f t="shared" ref="B1278:F1278" si="542">B271</f>
        <v/>
      </c>
      <c r="C1278" s="166" t="str">
        <f t="shared" si="542"/>
        <v/>
      </c>
      <c r="D1278" s="273" t="str">
        <f t="shared" si="542"/>
        <v/>
      </c>
      <c r="E1278" s="273">
        <f t="shared" si="542"/>
        <v>45016</v>
      </c>
      <c r="F1278" s="273">
        <f t="shared" si="542"/>
        <v>0</v>
      </c>
      <c r="G1278" s="98">
        <f t="shared" si="453"/>
        <v>0</v>
      </c>
      <c r="H1278" s="242">
        <f>IF(G1278=0,0,SUMIFS('Sch A. Input'!$H269:$CJ269,'Sch A. Input'!$H$14:$CJ$14,"Recurring",'Sch A. Input'!$H$13:$CJ$13,"&lt;="&amp;$O$1020,'Sch A. Input'!$H$13:$CJ$13,"&lt;="&amp;$L$11))</f>
        <v>0</v>
      </c>
      <c r="I1278" s="242">
        <f>IF(G1278=0,0,SUMIFS('Sch A. Input'!$H269:$CJ269,'Sch A. Input'!$H$14:$CJ$14,"One-time",'Sch A. Input'!$H$13:$CJ$13,"&lt;="&amp;$O$1020,'Sch A. Input'!$H$13:$CJ$13,"&lt;="&amp;$L$11))</f>
        <v>0</v>
      </c>
      <c r="J1278" s="283">
        <f t="shared" si="468"/>
        <v>0</v>
      </c>
      <c r="K1278" s="242">
        <f t="shared" si="469"/>
        <v>0</v>
      </c>
      <c r="L1278" s="242">
        <f t="shared" si="470"/>
        <v>0</v>
      </c>
      <c r="M1278" s="276">
        <f t="shared" si="463"/>
        <v>0</v>
      </c>
      <c r="N1278" s="281">
        <f t="shared" si="454"/>
        <v>0</v>
      </c>
      <c r="O1278" s="245">
        <f t="shared" si="455"/>
        <v>0</v>
      </c>
      <c r="P1278" s="248"/>
      <c r="Q1278" s="285">
        <f t="shared" si="471"/>
        <v>0</v>
      </c>
      <c r="R1278" s="242">
        <f>IF(Q1278=0,0,SUMIFS('Sch A. Input'!$H269:$CJ269,'Sch A. Input'!$H$14:$CJ$14,"Recurring",'Sch A. Input'!$H$13:$CJ$13,"&lt;="&amp;$L$11,'Sch A. Input'!$H$13:$CJ$13,"&lt;="&amp;$Y$1020,'Sch A. Input'!$H$13:$CJ$13,"&gt;"&amp;$O$1020))</f>
        <v>0</v>
      </c>
      <c r="S1278" s="242">
        <f>IF(Q1278=0,0,SUMIFS('Sch A. Input'!$H269:$CJ269,'Sch A. Input'!$H$14:$CJ$14,"One-time",'Sch A. Input'!$H$13:$CJ$13,"&lt;="&amp;$L$11,'Sch A. Input'!$H$13:$CJ$13,"&lt;="&amp;$Y$1020,'Sch A. Input'!$H$13:$CJ$13,"&gt;"&amp;$O$1020))</f>
        <v>0</v>
      </c>
      <c r="T1278" s="283">
        <f t="shared" si="472"/>
        <v>0</v>
      </c>
      <c r="U1278" s="242">
        <f t="shared" si="473"/>
        <v>0</v>
      </c>
      <c r="V1278" s="242">
        <f t="shared" si="474"/>
        <v>0</v>
      </c>
      <c r="W1278" s="276">
        <f t="shared" si="464"/>
        <v>0</v>
      </c>
      <c r="X1278" s="281">
        <f t="shared" si="456"/>
        <v>0</v>
      </c>
      <c r="Y1278" s="245">
        <f t="shared" si="457"/>
        <v>0</v>
      </c>
      <c r="Z1278" s="248"/>
      <c r="AA1278" s="285">
        <f t="shared" si="475"/>
        <v>0</v>
      </c>
      <c r="AB1278" s="242">
        <f>IF(AA1278=0,0,SUMIFS('Sch A. Input'!$H269:$CJ269,'Sch A. Input'!$H$14:$CJ$14,"Recurring",'Sch A. Input'!$H$13:$CJ$13,"&lt;="&amp;$L$11,'Sch A. Input'!$H$13:$CJ$13,"&lt;="&amp;$AI$1020,'Sch A. Input'!$H$13:$CJ$13,"&gt;"&amp;$Y$1020))</f>
        <v>0</v>
      </c>
      <c r="AC1278" s="242">
        <f>IF(AA1278=0,0,SUMIFS('Sch A. Input'!$H269:$CJ269,'Sch A. Input'!$H$14:$CJ$14,"One-time",'Sch A. Input'!$H$13:$CJ$13,"&lt;="&amp;$L$11,'Sch A. Input'!$H$13:$CJ$13,"&lt;="&amp;$AI$1020,'Sch A. Input'!$H$13:$CJ$13,"&gt;"&amp;$Y$1020))</f>
        <v>0</v>
      </c>
      <c r="AD1278" s="283">
        <f t="shared" si="476"/>
        <v>0</v>
      </c>
      <c r="AE1278" s="242">
        <f t="shared" si="477"/>
        <v>0</v>
      </c>
      <c r="AF1278" s="242">
        <f t="shared" si="478"/>
        <v>0</v>
      </c>
      <c r="AG1278" s="276">
        <f t="shared" si="465"/>
        <v>0</v>
      </c>
      <c r="AH1278" s="281">
        <f t="shared" si="458"/>
        <v>0</v>
      </c>
      <c r="AI1278" s="245">
        <f t="shared" si="459"/>
        <v>0</v>
      </c>
      <c r="AK1278" s="285">
        <f t="shared" si="479"/>
        <v>0</v>
      </c>
      <c r="AL1278" s="242">
        <f>IF(AK1278=0,0,SUMIFS('Sch A. Input'!$H269:$CJ269,'Sch A. Input'!$H$14:$CJ$14,"Recurring",'Sch A. Input'!$H$13:$CJ$13,"&lt;="&amp;$L$11,'Sch A. Input'!$H$13:$CJ$13,"&lt;="&amp;$AS$1020,'Sch A. Input'!$H$13:$CJ$13,"&gt;"&amp;$AI$1020))</f>
        <v>0</v>
      </c>
      <c r="AM1278" s="242">
        <f>IF(AK1278=0,0,SUMIFS('Sch A. Input'!$H269:$CJ269,'Sch A. Input'!$H$14:$CJ$14,"One-time",'Sch A. Input'!$H$13:$CJ$13,"&lt;="&amp;$L$11,'Sch A. Input'!$H$13:$CJ$13,"&lt;="&amp;$AS$1020,'Sch A. Input'!$H$13:$CJ$13,"&gt;"&amp;$AI$1020))</f>
        <v>0</v>
      </c>
      <c r="AN1278" s="283">
        <f t="shared" si="480"/>
        <v>0</v>
      </c>
      <c r="AO1278" s="242">
        <f t="shared" si="481"/>
        <v>0</v>
      </c>
      <c r="AP1278" s="242">
        <f t="shared" si="482"/>
        <v>0</v>
      </c>
      <c r="AQ1278" s="276">
        <f t="shared" si="466"/>
        <v>0</v>
      </c>
      <c r="AR1278" s="281">
        <f t="shared" si="460"/>
        <v>0</v>
      </c>
      <c r="AS1278" s="245">
        <f t="shared" si="461"/>
        <v>0</v>
      </c>
      <c r="AY1278" s="160"/>
      <c r="AZ1278" s="160"/>
      <c r="BK1278" s="2"/>
      <c r="BL1278" s="2"/>
      <c r="BM1278" s="2"/>
      <c r="BN1278" s="2"/>
      <c r="BO1278" s="2"/>
      <c r="BP1278" s="2"/>
      <c r="BQ1278" s="2"/>
      <c r="BR1278" s="2"/>
      <c r="BS1278" s="2"/>
      <c r="BT1278" s="2"/>
      <c r="BU1278" s="2"/>
      <c r="BV1278" s="2"/>
      <c r="BW1278" s="2"/>
      <c r="BX1278" s="2"/>
      <c r="BY1278" s="2"/>
      <c r="BZ1278" s="2"/>
      <c r="CA1278" s="2"/>
      <c r="CI1278"/>
      <c r="CJ1278"/>
      <c r="CK1278"/>
      <c r="CL1278"/>
      <c r="CM1278"/>
      <c r="CN1278"/>
      <c r="CO1278"/>
      <c r="CP1278"/>
      <c r="CQ1278"/>
      <c r="CR1278"/>
      <c r="CS1278"/>
      <c r="CT1278"/>
      <c r="CU1278"/>
      <c r="CV1278"/>
      <c r="CW1278"/>
      <c r="CX1278"/>
    </row>
    <row r="1279" spans="2:102" x14ac:dyDescent="0.35">
      <c r="B1279" s="70" t="str">
        <f t="shared" ref="B1279:F1279" si="543">B272</f>
        <v/>
      </c>
      <c r="C1279" s="166" t="str">
        <f t="shared" si="543"/>
        <v/>
      </c>
      <c r="D1279" s="273" t="str">
        <f t="shared" si="543"/>
        <v/>
      </c>
      <c r="E1279" s="273">
        <f t="shared" si="543"/>
        <v>45016</v>
      </c>
      <c r="F1279" s="273">
        <f t="shared" si="543"/>
        <v>0</v>
      </c>
      <c r="G1279" s="98">
        <f t="shared" si="453"/>
        <v>0</v>
      </c>
      <c r="H1279" s="242">
        <f>IF(G1279=0,0,SUMIFS('Sch A. Input'!$H270:$CJ270,'Sch A. Input'!$H$14:$CJ$14,"Recurring",'Sch A. Input'!$H$13:$CJ$13,"&lt;="&amp;$O$1020,'Sch A. Input'!$H$13:$CJ$13,"&lt;="&amp;$L$11))</f>
        <v>0</v>
      </c>
      <c r="I1279" s="242">
        <f>IF(G1279=0,0,SUMIFS('Sch A. Input'!$H270:$CJ270,'Sch A. Input'!$H$14:$CJ$14,"One-time",'Sch A. Input'!$H$13:$CJ$13,"&lt;="&amp;$O$1020,'Sch A. Input'!$H$13:$CJ$13,"&lt;="&amp;$L$11))</f>
        <v>0</v>
      </c>
      <c r="J1279" s="283">
        <f t="shared" si="468"/>
        <v>0</v>
      </c>
      <c r="K1279" s="242">
        <f t="shared" si="469"/>
        <v>0</v>
      </c>
      <c r="L1279" s="242">
        <f t="shared" si="470"/>
        <v>0</v>
      </c>
      <c r="M1279" s="276">
        <f t="shared" si="463"/>
        <v>0</v>
      </c>
      <c r="N1279" s="281">
        <f t="shared" si="454"/>
        <v>0</v>
      </c>
      <c r="O1279" s="245">
        <f t="shared" si="455"/>
        <v>0</v>
      </c>
      <c r="P1279" s="248"/>
      <c r="Q1279" s="285">
        <f t="shared" si="471"/>
        <v>0</v>
      </c>
      <c r="R1279" s="242">
        <f>IF(Q1279=0,0,SUMIFS('Sch A. Input'!$H270:$CJ270,'Sch A. Input'!$H$14:$CJ$14,"Recurring",'Sch A. Input'!$H$13:$CJ$13,"&lt;="&amp;$L$11,'Sch A. Input'!$H$13:$CJ$13,"&lt;="&amp;$Y$1020,'Sch A. Input'!$H$13:$CJ$13,"&gt;"&amp;$O$1020))</f>
        <v>0</v>
      </c>
      <c r="S1279" s="242">
        <f>IF(Q1279=0,0,SUMIFS('Sch A. Input'!$H270:$CJ270,'Sch A. Input'!$H$14:$CJ$14,"One-time",'Sch A. Input'!$H$13:$CJ$13,"&lt;="&amp;$L$11,'Sch A. Input'!$H$13:$CJ$13,"&lt;="&amp;$Y$1020,'Sch A. Input'!$H$13:$CJ$13,"&gt;"&amp;$O$1020))</f>
        <v>0</v>
      </c>
      <c r="T1279" s="283">
        <f t="shared" si="472"/>
        <v>0</v>
      </c>
      <c r="U1279" s="242">
        <f t="shared" si="473"/>
        <v>0</v>
      </c>
      <c r="V1279" s="242">
        <f t="shared" si="474"/>
        <v>0</v>
      </c>
      <c r="W1279" s="276">
        <f t="shared" si="464"/>
        <v>0</v>
      </c>
      <c r="X1279" s="281">
        <f t="shared" si="456"/>
        <v>0</v>
      </c>
      <c r="Y1279" s="245">
        <f t="shared" si="457"/>
        <v>0</v>
      </c>
      <c r="Z1279" s="248"/>
      <c r="AA1279" s="285">
        <f t="shared" si="475"/>
        <v>0</v>
      </c>
      <c r="AB1279" s="242">
        <f>IF(AA1279=0,0,SUMIFS('Sch A. Input'!$H270:$CJ270,'Sch A. Input'!$H$14:$CJ$14,"Recurring",'Sch A. Input'!$H$13:$CJ$13,"&lt;="&amp;$L$11,'Sch A. Input'!$H$13:$CJ$13,"&lt;="&amp;$AI$1020,'Sch A. Input'!$H$13:$CJ$13,"&gt;"&amp;$Y$1020))</f>
        <v>0</v>
      </c>
      <c r="AC1279" s="242">
        <f>IF(AA1279=0,0,SUMIFS('Sch A. Input'!$H270:$CJ270,'Sch A. Input'!$H$14:$CJ$14,"One-time",'Sch A. Input'!$H$13:$CJ$13,"&lt;="&amp;$L$11,'Sch A. Input'!$H$13:$CJ$13,"&lt;="&amp;$AI$1020,'Sch A. Input'!$H$13:$CJ$13,"&gt;"&amp;$Y$1020))</f>
        <v>0</v>
      </c>
      <c r="AD1279" s="283">
        <f t="shared" si="476"/>
        <v>0</v>
      </c>
      <c r="AE1279" s="242">
        <f t="shared" si="477"/>
        <v>0</v>
      </c>
      <c r="AF1279" s="242">
        <f t="shared" si="478"/>
        <v>0</v>
      </c>
      <c r="AG1279" s="276">
        <f t="shared" si="465"/>
        <v>0</v>
      </c>
      <c r="AH1279" s="281">
        <f t="shared" si="458"/>
        <v>0</v>
      </c>
      <c r="AI1279" s="245">
        <f t="shared" si="459"/>
        <v>0</v>
      </c>
      <c r="AK1279" s="285">
        <f t="shared" si="479"/>
        <v>0</v>
      </c>
      <c r="AL1279" s="242">
        <f>IF(AK1279=0,0,SUMIFS('Sch A. Input'!$H270:$CJ270,'Sch A. Input'!$H$14:$CJ$14,"Recurring",'Sch A. Input'!$H$13:$CJ$13,"&lt;="&amp;$L$11,'Sch A. Input'!$H$13:$CJ$13,"&lt;="&amp;$AS$1020,'Sch A. Input'!$H$13:$CJ$13,"&gt;"&amp;$AI$1020))</f>
        <v>0</v>
      </c>
      <c r="AM1279" s="242">
        <f>IF(AK1279=0,0,SUMIFS('Sch A. Input'!$H270:$CJ270,'Sch A. Input'!$H$14:$CJ$14,"One-time",'Sch A. Input'!$H$13:$CJ$13,"&lt;="&amp;$L$11,'Sch A. Input'!$H$13:$CJ$13,"&lt;="&amp;$AS$1020,'Sch A. Input'!$H$13:$CJ$13,"&gt;"&amp;$AI$1020))</f>
        <v>0</v>
      </c>
      <c r="AN1279" s="283">
        <f t="shared" si="480"/>
        <v>0</v>
      </c>
      <c r="AO1279" s="242">
        <f t="shared" si="481"/>
        <v>0</v>
      </c>
      <c r="AP1279" s="242">
        <f t="shared" si="482"/>
        <v>0</v>
      </c>
      <c r="AQ1279" s="276">
        <f t="shared" si="466"/>
        <v>0</v>
      </c>
      <c r="AR1279" s="281">
        <f t="shared" si="460"/>
        <v>0</v>
      </c>
      <c r="AS1279" s="245">
        <f t="shared" si="461"/>
        <v>0</v>
      </c>
      <c r="AY1279" s="160"/>
      <c r="AZ1279" s="160"/>
      <c r="BK1279" s="2"/>
      <c r="BL1279" s="2"/>
      <c r="BM1279" s="2"/>
      <c r="BN1279" s="2"/>
      <c r="BO1279" s="2"/>
      <c r="BP1279" s="2"/>
      <c r="BQ1279" s="2"/>
      <c r="BR1279" s="2"/>
      <c r="BS1279" s="2"/>
      <c r="BT1279" s="2"/>
      <c r="BU1279" s="2"/>
      <c r="BV1279" s="2"/>
      <c r="BW1279" s="2"/>
      <c r="BX1279" s="2"/>
      <c r="BY1279" s="2"/>
      <c r="BZ1279" s="2"/>
      <c r="CA1279" s="2"/>
      <c r="CI1279"/>
      <c r="CJ1279"/>
      <c r="CK1279"/>
      <c r="CL1279"/>
      <c r="CM1279"/>
      <c r="CN1279"/>
      <c r="CO1279"/>
      <c r="CP1279"/>
      <c r="CQ1279"/>
      <c r="CR1279"/>
      <c r="CS1279"/>
      <c r="CT1279"/>
      <c r="CU1279"/>
      <c r="CV1279"/>
      <c r="CW1279"/>
      <c r="CX1279"/>
    </row>
    <row r="1280" spans="2:102" x14ac:dyDescent="0.35">
      <c r="B1280" s="70" t="str">
        <f t="shared" ref="B1280:F1280" si="544">B273</f>
        <v/>
      </c>
      <c r="C1280" s="166" t="str">
        <f t="shared" si="544"/>
        <v/>
      </c>
      <c r="D1280" s="273" t="str">
        <f t="shared" si="544"/>
        <v/>
      </c>
      <c r="E1280" s="273">
        <f t="shared" si="544"/>
        <v>45016</v>
      </c>
      <c r="F1280" s="273">
        <f t="shared" si="544"/>
        <v>0</v>
      </c>
      <c r="G1280" s="98">
        <f t="shared" ref="G1280:G1343" si="545">COUNTIFS(D1280,"&lt;="&amp;$O$1020,D1280,"&lt;&gt;"&amp;0,D1280,"&lt;="&amp;$L$11)</f>
        <v>0</v>
      </c>
      <c r="H1280" s="242">
        <f>IF(G1280=0,0,SUMIFS('Sch A. Input'!$H271:$CJ271,'Sch A. Input'!$H$14:$CJ$14,"Recurring",'Sch A. Input'!$H$13:$CJ$13,"&lt;="&amp;$O$1020,'Sch A. Input'!$H$13:$CJ$13,"&lt;="&amp;$L$11))</f>
        <v>0</v>
      </c>
      <c r="I1280" s="242">
        <f>IF(G1280=0,0,SUMIFS('Sch A. Input'!$H271:$CJ271,'Sch A. Input'!$H$14:$CJ$14,"One-time",'Sch A. Input'!$H$13:$CJ$13,"&lt;="&amp;$O$1020,'Sch A. Input'!$H$13:$CJ$13,"&lt;="&amp;$L$11))</f>
        <v>0</v>
      </c>
      <c r="J1280" s="283">
        <f t="shared" si="468"/>
        <v>0</v>
      </c>
      <c r="K1280" s="242">
        <f t="shared" si="469"/>
        <v>0</v>
      </c>
      <c r="L1280" s="242">
        <f t="shared" si="470"/>
        <v>0</v>
      </c>
      <c r="M1280" s="276">
        <f t="shared" si="463"/>
        <v>0</v>
      </c>
      <c r="N1280" s="281">
        <f t="shared" ref="N1280:N1343" si="546">IFERROR(IF((H1280/$M1280*$M$9+I1280)&gt;$D$12,"YES","NO"),0)</f>
        <v>0</v>
      </c>
      <c r="O1280" s="245">
        <f t="shared" ref="O1280:O1343" si="547">IFERROR(IF(N1280="YES",MIN(J1280*($G$12/$D$12),$G$12),((SUMPRODUCT(--((MIN(L1280,$D$12))&gt;$C$9:$C$12),((MIN(L1280,$D$12))-$C$9:$C$12),$H$9:$H$12))-((1-M1280/$M$9)*((SUMPRODUCT(--((MIN(K1280,$D$12))&gt;$C$9:$C$12),((MIN(K1280,$D$12))-$C$9:$C$12),$H$9:$H$12)))))),0)</f>
        <v>0</v>
      </c>
      <c r="P1280" s="248"/>
      <c r="Q1280" s="285">
        <f t="shared" si="471"/>
        <v>0</v>
      </c>
      <c r="R1280" s="242">
        <f>IF(Q1280=0,0,SUMIFS('Sch A. Input'!$H271:$CJ271,'Sch A. Input'!$H$14:$CJ$14,"Recurring",'Sch A. Input'!$H$13:$CJ$13,"&lt;="&amp;$L$11,'Sch A. Input'!$H$13:$CJ$13,"&lt;="&amp;$Y$1020,'Sch A. Input'!$H$13:$CJ$13,"&gt;"&amp;$O$1020))</f>
        <v>0</v>
      </c>
      <c r="S1280" s="242">
        <f>IF(Q1280=0,0,SUMIFS('Sch A. Input'!$H271:$CJ271,'Sch A. Input'!$H$14:$CJ$14,"One-time",'Sch A. Input'!$H$13:$CJ$13,"&lt;="&amp;$L$11,'Sch A. Input'!$H$13:$CJ$13,"&lt;="&amp;$Y$1020,'Sch A. Input'!$H$13:$CJ$13,"&gt;"&amp;$O$1020))</f>
        <v>0</v>
      </c>
      <c r="T1280" s="283">
        <f t="shared" si="472"/>
        <v>0</v>
      </c>
      <c r="U1280" s="242">
        <f t="shared" si="473"/>
        <v>0</v>
      </c>
      <c r="V1280" s="242">
        <f t="shared" si="474"/>
        <v>0</v>
      </c>
      <c r="W1280" s="276">
        <f t="shared" si="464"/>
        <v>0</v>
      </c>
      <c r="X1280" s="281">
        <f t="shared" ref="X1280:X1343" si="548">IFERROR(IF(((H1280+R1280)/$W1280*$M$9+I1280+S1280)&gt;$D$12,"YES","NO"),0)</f>
        <v>0</v>
      </c>
      <c r="Y1280" s="245">
        <f t="shared" ref="Y1280:Y1343" si="549">IF(Q1280=0,0,IFERROR(IF(X1280="YES",MIN((T1280+J1280)*($G$12/$D$12),$G$12),((SUMPRODUCT(--((MIN(V1280,$D$12))&gt;$C$9:$C$12),((MIN(V1280,$D$12))-$C$9:$C$12),$H$9:$H$12))-((1-W1280/$M$9)*((SUMPRODUCT(--((MIN(U1280,$D$12))&gt;$C$9:$C$12),((MIN(U1280,$D$12))-$C$9:$C$12),$H$9:$H$12))))))-O1280,0))</f>
        <v>0</v>
      </c>
      <c r="Z1280" s="248"/>
      <c r="AA1280" s="285">
        <f t="shared" si="475"/>
        <v>0</v>
      </c>
      <c r="AB1280" s="242">
        <f>IF(AA1280=0,0,SUMIFS('Sch A. Input'!$H271:$CJ271,'Sch A. Input'!$H$14:$CJ$14,"Recurring",'Sch A. Input'!$H$13:$CJ$13,"&lt;="&amp;$L$11,'Sch A. Input'!$H$13:$CJ$13,"&lt;="&amp;$AI$1020,'Sch A. Input'!$H$13:$CJ$13,"&gt;"&amp;$Y$1020))</f>
        <v>0</v>
      </c>
      <c r="AC1280" s="242">
        <f>IF(AA1280=0,0,SUMIFS('Sch A. Input'!$H271:$CJ271,'Sch A. Input'!$H$14:$CJ$14,"One-time",'Sch A. Input'!$H$13:$CJ$13,"&lt;="&amp;$L$11,'Sch A. Input'!$H$13:$CJ$13,"&lt;="&amp;$AI$1020,'Sch A. Input'!$H$13:$CJ$13,"&gt;"&amp;$Y$1020))</f>
        <v>0</v>
      </c>
      <c r="AD1280" s="283">
        <f t="shared" si="476"/>
        <v>0</v>
      </c>
      <c r="AE1280" s="242">
        <f t="shared" si="477"/>
        <v>0</v>
      </c>
      <c r="AF1280" s="242">
        <f t="shared" si="478"/>
        <v>0</v>
      </c>
      <c r="AG1280" s="276">
        <f t="shared" si="465"/>
        <v>0</v>
      </c>
      <c r="AH1280" s="281">
        <f t="shared" ref="AH1280:AH1343" si="550">IFERROR(IF(((H1280+R1280+AB1280)/$AG1280*$M$9+I1280+S1280+AC1280)&gt;$D$12,"YES","NO"),0)</f>
        <v>0</v>
      </c>
      <c r="AI1280" s="245">
        <f t="shared" ref="AI1280:AI1343" si="551">IF(AA1280=0,0,IFERROR(IF(AH1280="YES",MIN((AD1280+T1280+J1280)*($G$12/$D$12),$G$12),((SUMPRODUCT(--((MIN(AF1280,$D$12))&gt;$C$9:$C$12),((MIN(AF1280,$D$12))-$C$9:$C$12),$H$9:$H$12))-((1-AG1280/$M$9)*((SUMPRODUCT(--((MIN(AE1280,$D$12))&gt;$C$9:$C$12),((MIN(AE1280,$D$12))-$C$9:$C$12),$H$9:$H$12))))))-O1280-Y1280,0))</f>
        <v>0</v>
      </c>
      <c r="AK1280" s="285">
        <f t="shared" si="479"/>
        <v>0</v>
      </c>
      <c r="AL1280" s="242">
        <f>IF(AK1280=0,0,SUMIFS('Sch A. Input'!$H271:$CJ271,'Sch A. Input'!$H$14:$CJ$14,"Recurring",'Sch A. Input'!$H$13:$CJ$13,"&lt;="&amp;$L$11,'Sch A. Input'!$H$13:$CJ$13,"&lt;="&amp;$AS$1020,'Sch A. Input'!$H$13:$CJ$13,"&gt;"&amp;$AI$1020))</f>
        <v>0</v>
      </c>
      <c r="AM1280" s="242">
        <f>IF(AK1280=0,0,SUMIFS('Sch A. Input'!$H271:$CJ271,'Sch A. Input'!$H$14:$CJ$14,"One-time",'Sch A. Input'!$H$13:$CJ$13,"&lt;="&amp;$L$11,'Sch A. Input'!$H$13:$CJ$13,"&lt;="&amp;$AS$1020,'Sch A. Input'!$H$13:$CJ$13,"&gt;"&amp;$AI$1020))</f>
        <v>0</v>
      </c>
      <c r="AN1280" s="283">
        <f t="shared" si="480"/>
        <v>0</v>
      </c>
      <c r="AO1280" s="242">
        <f t="shared" si="481"/>
        <v>0</v>
      </c>
      <c r="AP1280" s="242">
        <f t="shared" si="482"/>
        <v>0</v>
      </c>
      <c r="AQ1280" s="276">
        <f t="shared" si="466"/>
        <v>0</v>
      </c>
      <c r="AR1280" s="281">
        <f t="shared" ref="AR1280:AR1343" si="552">IFERROR(IF(((H1280+R1280+AB1280+AL1280)/$AQ1280*$M$9+I1280+S1280+AC1280+AM1280)&gt;$D$12,"YES","NO"),0)</f>
        <v>0</v>
      </c>
      <c r="AS1280" s="245">
        <f t="shared" ref="AS1280:AS1343" si="553">IF(AK1280=0,0,IFERROR(IF(AR1280="YES",MIN((AN1280+AD1280+T1280+J1280)*($G$12/$D$12),$G$12),((SUMPRODUCT(--((MIN(AP1280,$D$12))&gt;$C$9:$C$12),((MIN(AP1280,$D$12))-$C$9:$C$12),$H$9:$H$12))-((1-AQ1280/$M$9)*((SUMPRODUCT(--((MIN(AO1280,$D$12))&gt;$C$9:$C$12),((MIN(AO1280,$D$12))-$C$9:$C$12),$H$9:$H$12))))))-O1280-Y1280-AI1280,0))</f>
        <v>0</v>
      </c>
      <c r="AY1280" s="160"/>
      <c r="AZ1280" s="160"/>
      <c r="BK1280" s="2"/>
      <c r="BL1280" s="2"/>
      <c r="BM1280" s="2"/>
      <c r="BN1280" s="2"/>
      <c r="BO1280" s="2"/>
      <c r="BP1280" s="2"/>
      <c r="BQ1280" s="2"/>
      <c r="BR1280" s="2"/>
      <c r="BS1280" s="2"/>
      <c r="BT1280" s="2"/>
      <c r="BU1280" s="2"/>
      <c r="BV1280" s="2"/>
      <c r="BW1280" s="2"/>
      <c r="BX1280" s="2"/>
      <c r="BY1280" s="2"/>
      <c r="BZ1280" s="2"/>
      <c r="CA1280" s="2"/>
      <c r="CI1280"/>
      <c r="CJ1280"/>
      <c r="CK1280"/>
      <c r="CL1280"/>
      <c r="CM1280"/>
      <c r="CN1280"/>
      <c r="CO1280"/>
      <c r="CP1280"/>
      <c r="CQ1280"/>
      <c r="CR1280"/>
      <c r="CS1280"/>
      <c r="CT1280"/>
      <c r="CU1280"/>
      <c r="CV1280"/>
      <c r="CW1280"/>
      <c r="CX1280"/>
    </row>
    <row r="1281" spans="2:102" x14ac:dyDescent="0.35">
      <c r="B1281" s="70" t="str">
        <f t="shared" ref="B1281:F1281" si="554">B274</f>
        <v/>
      </c>
      <c r="C1281" s="166" t="str">
        <f t="shared" si="554"/>
        <v/>
      </c>
      <c r="D1281" s="273" t="str">
        <f t="shared" si="554"/>
        <v/>
      </c>
      <c r="E1281" s="273">
        <f t="shared" si="554"/>
        <v>45016</v>
      </c>
      <c r="F1281" s="273">
        <f t="shared" si="554"/>
        <v>0</v>
      </c>
      <c r="G1281" s="98">
        <f t="shared" si="545"/>
        <v>0</v>
      </c>
      <c r="H1281" s="242">
        <f>IF(G1281=0,0,SUMIFS('Sch A. Input'!$H272:$CJ272,'Sch A. Input'!$H$14:$CJ$14,"Recurring",'Sch A. Input'!$H$13:$CJ$13,"&lt;="&amp;$O$1020,'Sch A. Input'!$H$13:$CJ$13,"&lt;="&amp;$L$11))</f>
        <v>0</v>
      </c>
      <c r="I1281" s="242">
        <f>IF(G1281=0,0,SUMIFS('Sch A. Input'!$H272:$CJ272,'Sch A. Input'!$H$14:$CJ$14,"One-time",'Sch A. Input'!$H$13:$CJ$13,"&lt;="&amp;$O$1020,'Sch A. Input'!$H$13:$CJ$13,"&lt;="&amp;$L$11))</f>
        <v>0</v>
      </c>
      <c r="J1281" s="283">
        <f t="shared" si="468"/>
        <v>0</v>
      </c>
      <c r="K1281" s="242">
        <f t="shared" si="469"/>
        <v>0</v>
      </c>
      <c r="L1281" s="242">
        <f t="shared" si="470"/>
        <v>0</v>
      </c>
      <c r="M1281" s="276">
        <f t="shared" ref="M1281:M1344" si="555">IF(OR($D1281="",$D1281&gt;$O$1020),0,IF($E1281&lt;=$O$1020,IF(AND($F1281&lt;$E1281,$F1281&gt;0),(($F1281+1-$D1281)/14),((($E1281+1-$D1281)/14))),IF(AND($F1281&lt;$O$1020,$F1281&gt;0),(($F1281+1-$D1281)/14),((($O$1020+1-$D1281)/14)))))</f>
        <v>0</v>
      </c>
      <c r="N1281" s="281">
        <f t="shared" si="546"/>
        <v>0</v>
      </c>
      <c r="O1281" s="245">
        <f t="shared" si="547"/>
        <v>0</v>
      </c>
      <c r="P1281" s="248"/>
      <c r="Q1281" s="285">
        <f t="shared" si="471"/>
        <v>0</v>
      </c>
      <c r="R1281" s="242">
        <f>IF(Q1281=0,0,SUMIFS('Sch A. Input'!$H272:$CJ272,'Sch A. Input'!$H$14:$CJ$14,"Recurring",'Sch A. Input'!$H$13:$CJ$13,"&lt;="&amp;$L$11,'Sch A. Input'!$H$13:$CJ$13,"&lt;="&amp;$Y$1020,'Sch A. Input'!$H$13:$CJ$13,"&gt;"&amp;$O$1020))</f>
        <v>0</v>
      </c>
      <c r="S1281" s="242">
        <f>IF(Q1281=0,0,SUMIFS('Sch A. Input'!$H272:$CJ272,'Sch A. Input'!$H$14:$CJ$14,"One-time",'Sch A. Input'!$H$13:$CJ$13,"&lt;="&amp;$L$11,'Sch A. Input'!$H$13:$CJ$13,"&lt;="&amp;$Y$1020,'Sch A. Input'!$H$13:$CJ$13,"&gt;"&amp;$O$1020))</f>
        <v>0</v>
      </c>
      <c r="T1281" s="283">
        <f t="shared" si="472"/>
        <v>0</v>
      </c>
      <c r="U1281" s="242">
        <f t="shared" si="473"/>
        <v>0</v>
      </c>
      <c r="V1281" s="242">
        <f t="shared" si="474"/>
        <v>0</v>
      </c>
      <c r="W1281" s="276">
        <f t="shared" ref="W1281:W1344" si="556">IF(OR($D1281="",$D1281&gt;$Y$1020,$D1281&gt;$E1281,AND($F1281&lt;=$O$1020,$F1281&lt;&gt;0)),0,IF(AND($E1281&gt;$O$1020,$E1281&lt;=$Y$1020),IF(AND($F1281&lt;$E1281,$F1281&gt;0),(($F1281+1-$D1281)/14),((($E1281+1-$D1281)/14))),IF($E1281&lt;=$O$1020,0,IF(AND($F1281&lt;$Y$1020,$F1281&gt;0),(($F1281+1-$D1281)/14),((($Y$1020+1-$D1281)/14))))))</f>
        <v>0</v>
      </c>
      <c r="X1281" s="281">
        <f t="shared" si="548"/>
        <v>0</v>
      </c>
      <c r="Y1281" s="245">
        <f t="shared" si="549"/>
        <v>0</v>
      </c>
      <c r="Z1281" s="248"/>
      <c r="AA1281" s="285">
        <f t="shared" si="475"/>
        <v>0</v>
      </c>
      <c r="AB1281" s="242">
        <f>IF(AA1281=0,0,SUMIFS('Sch A. Input'!$H272:$CJ272,'Sch A. Input'!$H$14:$CJ$14,"Recurring",'Sch A. Input'!$H$13:$CJ$13,"&lt;="&amp;$L$11,'Sch A. Input'!$H$13:$CJ$13,"&lt;="&amp;$AI$1020,'Sch A. Input'!$H$13:$CJ$13,"&gt;"&amp;$Y$1020))</f>
        <v>0</v>
      </c>
      <c r="AC1281" s="242">
        <f>IF(AA1281=0,0,SUMIFS('Sch A. Input'!$H272:$CJ272,'Sch A. Input'!$H$14:$CJ$14,"One-time",'Sch A. Input'!$H$13:$CJ$13,"&lt;="&amp;$L$11,'Sch A. Input'!$H$13:$CJ$13,"&lt;="&amp;$AI$1020,'Sch A. Input'!$H$13:$CJ$13,"&gt;"&amp;$Y$1020))</f>
        <v>0</v>
      </c>
      <c r="AD1281" s="283">
        <f t="shared" si="476"/>
        <v>0</v>
      </c>
      <c r="AE1281" s="242">
        <f t="shared" si="477"/>
        <v>0</v>
      </c>
      <c r="AF1281" s="242">
        <f t="shared" si="478"/>
        <v>0</v>
      </c>
      <c r="AG1281" s="276">
        <f t="shared" ref="AG1281:AG1344" si="557">IF(OR($D1281="",$D1281&gt;$AI$1020,$D1281&gt;$E1281,AND($F1281&lt;=$Y$1020,$F1281&lt;&gt;0)),0,IF(AND($E1281&gt;$Y$1020,$E1281&lt;=$AI$1020),IF(AND($F1281&lt;$E1281,$F1281&gt;0),(($F1281+1-$D1281)/14),((($E1281+1-$D1281)/14))),IF($E1281&lt;=$Y$1020,0,IF(AND($F1281&lt;$AI$1020,$F1281&gt;0),(($F1281+1-$D1281)/14),((($AI$1020+1-$D1281)/14))))))</f>
        <v>0</v>
      </c>
      <c r="AH1281" s="281">
        <f t="shared" si="550"/>
        <v>0</v>
      </c>
      <c r="AI1281" s="245">
        <f t="shared" si="551"/>
        <v>0</v>
      </c>
      <c r="AK1281" s="285">
        <f t="shared" si="479"/>
        <v>0</v>
      </c>
      <c r="AL1281" s="242">
        <f>IF(AK1281=0,0,SUMIFS('Sch A. Input'!$H272:$CJ272,'Sch A. Input'!$H$14:$CJ$14,"Recurring",'Sch A. Input'!$H$13:$CJ$13,"&lt;="&amp;$L$11,'Sch A. Input'!$H$13:$CJ$13,"&lt;="&amp;$AS$1020,'Sch A. Input'!$H$13:$CJ$13,"&gt;"&amp;$AI$1020))</f>
        <v>0</v>
      </c>
      <c r="AM1281" s="242">
        <f>IF(AK1281=0,0,SUMIFS('Sch A. Input'!$H272:$CJ272,'Sch A. Input'!$H$14:$CJ$14,"One-time",'Sch A. Input'!$H$13:$CJ$13,"&lt;="&amp;$L$11,'Sch A. Input'!$H$13:$CJ$13,"&lt;="&amp;$AS$1020,'Sch A. Input'!$H$13:$CJ$13,"&gt;"&amp;$AI$1020))</f>
        <v>0</v>
      </c>
      <c r="AN1281" s="283">
        <f t="shared" si="480"/>
        <v>0</v>
      </c>
      <c r="AO1281" s="242">
        <f t="shared" si="481"/>
        <v>0</v>
      </c>
      <c r="AP1281" s="242">
        <f t="shared" si="482"/>
        <v>0</v>
      </c>
      <c r="AQ1281" s="276">
        <f t="shared" ref="AQ1281:AQ1344" si="558">IF(OR($D1281="",$D1281&gt;$E1281,AND($F1281&lt;=$AI$1020,$F1281&lt;&gt;0)),0,IF(AND($E1281&gt;$AI$1020,$E1281&lt;=$AS$1020),IF(AND($F1281&lt;$E1281,$F1281&gt;0),(($F1281+1-$D1281)/14),((($E1281+1-$D1281)/14))),0))</f>
        <v>0</v>
      </c>
      <c r="AR1281" s="281">
        <f t="shared" si="552"/>
        <v>0</v>
      </c>
      <c r="AS1281" s="245">
        <f t="shared" si="553"/>
        <v>0</v>
      </c>
      <c r="AY1281" s="160"/>
      <c r="AZ1281" s="160"/>
      <c r="BK1281" s="2"/>
      <c r="BL1281" s="2"/>
      <c r="BM1281" s="2"/>
      <c r="BN1281" s="2"/>
      <c r="BO1281" s="2"/>
      <c r="BP1281" s="2"/>
      <c r="BQ1281" s="2"/>
      <c r="BR1281" s="2"/>
      <c r="BS1281" s="2"/>
      <c r="BT1281" s="2"/>
      <c r="BU1281" s="2"/>
      <c r="BV1281" s="2"/>
      <c r="BW1281" s="2"/>
      <c r="BX1281" s="2"/>
      <c r="BY1281" s="2"/>
      <c r="BZ1281" s="2"/>
      <c r="CA1281" s="2"/>
      <c r="CI1281"/>
      <c r="CJ1281"/>
      <c r="CK1281"/>
      <c r="CL1281"/>
      <c r="CM1281"/>
      <c r="CN1281"/>
      <c r="CO1281"/>
      <c r="CP1281"/>
      <c r="CQ1281"/>
      <c r="CR1281"/>
      <c r="CS1281"/>
      <c r="CT1281"/>
      <c r="CU1281"/>
      <c r="CV1281"/>
      <c r="CW1281"/>
      <c r="CX1281"/>
    </row>
    <row r="1282" spans="2:102" x14ac:dyDescent="0.35">
      <c r="B1282" s="70" t="str">
        <f t="shared" ref="B1282:F1282" si="559">B275</f>
        <v/>
      </c>
      <c r="C1282" s="166" t="str">
        <f t="shared" si="559"/>
        <v/>
      </c>
      <c r="D1282" s="273" t="str">
        <f t="shared" si="559"/>
        <v/>
      </c>
      <c r="E1282" s="273">
        <f t="shared" si="559"/>
        <v>45016</v>
      </c>
      <c r="F1282" s="273">
        <f t="shared" si="559"/>
        <v>0</v>
      </c>
      <c r="G1282" s="98">
        <f t="shared" si="545"/>
        <v>0</v>
      </c>
      <c r="H1282" s="242">
        <f>IF(G1282=0,0,SUMIFS('Sch A. Input'!$H273:$CJ273,'Sch A. Input'!$H$14:$CJ$14,"Recurring",'Sch A. Input'!$H$13:$CJ$13,"&lt;="&amp;$O$1020,'Sch A. Input'!$H$13:$CJ$13,"&lt;="&amp;$L$11))</f>
        <v>0</v>
      </c>
      <c r="I1282" s="242">
        <f>IF(G1282=0,0,SUMIFS('Sch A. Input'!$H273:$CJ273,'Sch A. Input'!$H$14:$CJ$14,"One-time",'Sch A. Input'!$H$13:$CJ$13,"&lt;="&amp;$O$1020,'Sch A. Input'!$H$13:$CJ$13,"&lt;="&amp;$L$11))</f>
        <v>0</v>
      </c>
      <c r="J1282" s="283">
        <f t="shared" ref="J1282:J1345" si="560">SUM(H1282:I1282)</f>
        <v>0</v>
      </c>
      <c r="K1282" s="242">
        <f t="shared" ref="K1282:K1345" si="561">IF(G1282=0,0,IFERROR(H1282/$M1282*$M$9,0))</f>
        <v>0</v>
      </c>
      <c r="L1282" s="242">
        <f t="shared" ref="L1282:L1345" si="562">IF(G1282=0,0,IFERROR(K1282+I1282,0))</f>
        <v>0</v>
      </c>
      <c r="M1282" s="276">
        <f t="shared" si="555"/>
        <v>0</v>
      </c>
      <c r="N1282" s="281">
        <f t="shared" si="546"/>
        <v>0</v>
      </c>
      <c r="O1282" s="245">
        <f t="shared" si="547"/>
        <v>0</v>
      </c>
      <c r="P1282" s="248"/>
      <c r="Q1282" s="285">
        <f t="shared" ref="Q1282:Q1345" si="563">IF($F1282=0,IF(AND($D1282&lt;=Y$1020,$D1282&lt;&gt;0,$D1282&lt;=$E1282,$E1282&gt;O$1020),1,0),IF(AND($D1282&lt;=Y$1020,$D1282&lt;&gt;0,$E1282&gt;O$1020,$D1282&lt;=$E1282,$F1282&gt;O$1020),1,0))</f>
        <v>0</v>
      </c>
      <c r="R1282" s="242">
        <f>IF(Q1282=0,0,SUMIFS('Sch A. Input'!$H273:$CJ273,'Sch A. Input'!$H$14:$CJ$14,"Recurring",'Sch A. Input'!$H$13:$CJ$13,"&lt;="&amp;$L$11,'Sch A. Input'!$H$13:$CJ$13,"&lt;="&amp;$Y$1020,'Sch A. Input'!$H$13:$CJ$13,"&gt;"&amp;$O$1020))</f>
        <v>0</v>
      </c>
      <c r="S1282" s="242">
        <f>IF(Q1282=0,0,SUMIFS('Sch A. Input'!$H273:$CJ273,'Sch A. Input'!$H$14:$CJ$14,"One-time",'Sch A. Input'!$H$13:$CJ$13,"&lt;="&amp;$L$11,'Sch A. Input'!$H$13:$CJ$13,"&lt;="&amp;$Y$1020,'Sch A. Input'!$H$13:$CJ$13,"&gt;"&amp;$O$1020))</f>
        <v>0</v>
      </c>
      <c r="T1282" s="283">
        <f t="shared" ref="T1282:T1345" si="564">SUM(R1282:S1282)</f>
        <v>0</v>
      </c>
      <c r="U1282" s="242">
        <f t="shared" ref="U1282:U1345" si="565">IF(Q1282=0,0,IFERROR((R1282+H1282)/W1282*$M$9,0))</f>
        <v>0</v>
      </c>
      <c r="V1282" s="242">
        <f t="shared" ref="V1282:V1345" si="566">IF(Q1282=0,0,IFERROR(U1282+S1282+I1282,0))</f>
        <v>0</v>
      </c>
      <c r="W1282" s="276">
        <f t="shared" si="556"/>
        <v>0</v>
      </c>
      <c r="X1282" s="281">
        <f t="shared" si="548"/>
        <v>0</v>
      </c>
      <c r="Y1282" s="245">
        <f t="shared" si="549"/>
        <v>0</v>
      </c>
      <c r="Z1282" s="248"/>
      <c r="AA1282" s="285">
        <f t="shared" ref="AA1282:AA1345" si="567">IF($F1282=0,IF(AND($D1282&lt;=AI$1020,$D1282&lt;&gt;0,$D1282&lt;=$E1282,$E1282&gt;Y$1020),1,0),IF(AND($D1282&lt;=AI$1020,$D1282&lt;&gt;0,$E1282&gt;Y$1020,$D1282&lt;=$E1282,$F1282&gt;Y$1020),1,0))</f>
        <v>0</v>
      </c>
      <c r="AB1282" s="242">
        <f>IF(AA1282=0,0,SUMIFS('Sch A. Input'!$H273:$CJ273,'Sch A. Input'!$H$14:$CJ$14,"Recurring",'Sch A. Input'!$H$13:$CJ$13,"&lt;="&amp;$L$11,'Sch A. Input'!$H$13:$CJ$13,"&lt;="&amp;$AI$1020,'Sch A. Input'!$H$13:$CJ$13,"&gt;"&amp;$Y$1020))</f>
        <v>0</v>
      </c>
      <c r="AC1282" s="242">
        <f>IF(AA1282=0,0,SUMIFS('Sch A. Input'!$H273:$CJ273,'Sch A. Input'!$H$14:$CJ$14,"One-time",'Sch A. Input'!$H$13:$CJ$13,"&lt;="&amp;$L$11,'Sch A. Input'!$H$13:$CJ$13,"&lt;="&amp;$AI$1020,'Sch A. Input'!$H$13:$CJ$13,"&gt;"&amp;$Y$1020))</f>
        <v>0</v>
      </c>
      <c r="AD1282" s="283">
        <f t="shared" ref="AD1282:AD1345" si="568">SUM(AB1282:AC1282)</f>
        <v>0</v>
      </c>
      <c r="AE1282" s="242">
        <f t="shared" ref="AE1282:AE1345" si="569">IF(AA1282=0,0,IFERROR((AB1282+R1282+H1282)/AG1282*$M$9,0))</f>
        <v>0</v>
      </c>
      <c r="AF1282" s="242">
        <f t="shared" ref="AF1282:AF1345" si="570">IF(AA1282=0,0,IFERROR(AE1282+AC1282+S1282+I1282,0))</f>
        <v>0</v>
      </c>
      <c r="AG1282" s="276">
        <f t="shared" si="557"/>
        <v>0</v>
      </c>
      <c r="AH1282" s="281">
        <f t="shared" si="550"/>
        <v>0</v>
      </c>
      <c r="AI1282" s="245">
        <f t="shared" si="551"/>
        <v>0</v>
      </c>
      <c r="AK1282" s="285">
        <f t="shared" ref="AK1282:AK1345" si="571">IF($F1282=0,IF(AND($D1282&lt;=AS$1020,$D1282&lt;&gt;0,$D1282&lt;=$E1282,$E1282&gt;AI$1020),1,0),IF(AND($D1282&lt;=AS$1020,$D1282&lt;&gt;0,$E1282&gt;AI$1020,$F1282&lt;=AS$1020,$D1282&lt;=$E1282,$F1282&gt;AI$1020),1,0))</f>
        <v>0</v>
      </c>
      <c r="AL1282" s="242">
        <f>IF(AK1282=0,0,SUMIFS('Sch A. Input'!$H273:$CJ273,'Sch A. Input'!$H$14:$CJ$14,"Recurring",'Sch A. Input'!$H$13:$CJ$13,"&lt;="&amp;$L$11,'Sch A. Input'!$H$13:$CJ$13,"&lt;="&amp;$AS$1020,'Sch A. Input'!$H$13:$CJ$13,"&gt;"&amp;$AI$1020))</f>
        <v>0</v>
      </c>
      <c r="AM1282" s="242">
        <f>IF(AK1282=0,0,SUMIFS('Sch A. Input'!$H273:$CJ273,'Sch A. Input'!$H$14:$CJ$14,"One-time",'Sch A. Input'!$H$13:$CJ$13,"&lt;="&amp;$L$11,'Sch A. Input'!$H$13:$CJ$13,"&lt;="&amp;$AS$1020,'Sch A. Input'!$H$13:$CJ$13,"&gt;"&amp;$AI$1020))</f>
        <v>0</v>
      </c>
      <c r="AN1282" s="283">
        <f t="shared" ref="AN1282:AN1345" si="572">+AL1282+AM1282</f>
        <v>0</v>
      </c>
      <c r="AO1282" s="242">
        <f t="shared" ref="AO1282:AO1345" si="573">IF(AK1282=0,0,IFERROR((AL1282+AB1282+R1282+H1282)/AQ1282*$M$9,0))</f>
        <v>0</v>
      </c>
      <c r="AP1282" s="242">
        <f t="shared" ref="AP1282:AP1345" si="574">IF(AK1282=0,0,IFERROR(AO1282+AM1282+AC1282+S1282+I1282,0))</f>
        <v>0</v>
      </c>
      <c r="AQ1282" s="276">
        <f t="shared" si="558"/>
        <v>0</v>
      </c>
      <c r="AR1282" s="281">
        <f t="shared" si="552"/>
        <v>0</v>
      </c>
      <c r="AS1282" s="245">
        <f t="shared" si="553"/>
        <v>0</v>
      </c>
      <c r="AY1282" s="160"/>
      <c r="AZ1282" s="160"/>
      <c r="BK1282" s="2"/>
      <c r="BL1282" s="2"/>
      <c r="BM1282" s="2"/>
      <c r="BN1282" s="2"/>
      <c r="BO1282" s="2"/>
      <c r="BP1282" s="2"/>
      <c r="BQ1282" s="2"/>
      <c r="BR1282" s="2"/>
      <c r="BS1282" s="2"/>
      <c r="BT1282" s="2"/>
      <c r="BU1282" s="2"/>
      <c r="BV1282" s="2"/>
      <c r="BW1282" s="2"/>
      <c r="BX1282" s="2"/>
      <c r="BY1282" s="2"/>
      <c r="BZ1282" s="2"/>
      <c r="CA1282" s="2"/>
      <c r="CI1282"/>
      <c r="CJ1282"/>
      <c r="CK1282"/>
      <c r="CL1282"/>
      <c r="CM1282"/>
      <c r="CN1282"/>
      <c r="CO1282"/>
      <c r="CP1282"/>
      <c r="CQ1282"/>
      <c r="CR1282"/>
      <c r="CS1282"/>
      <c r="CT1282"/>
      <c r="CU1282"/>
      <c r="CV1282"/>
      <c r="CW1282"/>
      <c r="CX1282"/>
    </row>
    <row r="1283" spans="2:102" x14ac:dyDescent="0.35">
      <c r="B1283" s="70" t="str">
        <f t="shared" ref="B1283:F1283" si="575">B276</f>
        <v/>
      </c>
      <c r="C1283" s="166" t="str">
        <f t="shared" si="575"/>
        <v/>
      </c>
      <c r="D1283" s="273" t="str">
        <f t="shared" si="575"/>
        <v/>
      </c>
      <c r="E1283" s="273">
        <f t="shared" si="575"/>
        <v>45016</v>
      </c>
      <c r="F1283" s="273">
        <f t="shared" si="575"/>
        <v>0</v>
      </c>
      <c r="G1283" s="98">
        <f t="shared" si="545"/>
        <v>0</v>
      </c>
      <c r="H1283" s="242">
        <f>IF(G1283=0,0,SUMIFS('Sch A. Input'!$H274:$CJ274,'Sch A. Input'!$H$14:$CJ$14,"Recurring",'Sch A. Input'!$H$13:$CJ$13,"&lt;="&amp;$O$1020,'Sch A. Input'!$H$13:$CJ$13,"&lt;="&amp;$L$11))</f>
        <v>0</v>
      </c>
      <c r="I1283" s="242">
        <f>IF(G1283=0,0,SUMIFS('Sch A. Input'!$H274:$CJ274,'Sch A. Input'!$H$14:$CJ$14,"One-time",'Sch A. Input'!$H$13:$CJ$13,"&lt;="&amp;$O$1020,'Sch A. Input'!$H$13:$CJ$13,"&lt;="&amp;$L$11))</f>
        <v>0</v>
      </c>
      <c r="J1283" s="283">
        <f t="shared" si="560"/>
        <v>0</v>
      </c>
      <c r="K1283" s="242">
        <f t="shared" si="561"/>
        <v>0</v>
      </c>
      <c r="L1283" s="242">
        <f t="shared" si="562"/>
        <v>0</v>
      </c>
      <c r="M1283" s="276">
        <f t="shared" si="555"/>
        <v>0</v>
      </c>
      <c r="N1283" s="281">
        <f t="shared" si="546"/>
        <v>0</v>
      </c>
      <c r="O1283" s="245">
        <f t="shared" si="547"/>
        <v>0</v>
      </c>
      <c r="P1283" s="248"/>
      <c r="Q1283" s="285">
        <f t="shared" si="563"/>
        <v>0</v>
      </c>
      <c r="R1283" s="242">
        <f>IF(Q1283=0,0,SUMIFS('Sch A. Input'!$H274:$CJ274,'Sch A. Input'!$H$14:$CJ$14,"Recurring",'Sch A. Input'!$H$13:$CJ$13,"&lt;="&amp;$L$11,'Sch A. Input'!$H$13:$CJ$13,"&lt;="&amp;$Y$1020,'Sch A. Input'!$H$13:$CJ$13,"&gt;"&amp;$O$1020))</f>
        <v>0</v>
      </c>
      <c r="S1283" s="242">
        <f>IF(Q1283=0,0,SUMIFS('Sch A. Input'!$H274:$CJ274,'Sch A. Input'!$H$14:$CJ$14,"One-time",'Sch A. Input'!$H$13:$CJ$13,"&lt;="&amp;$L$11,'Sch A. Input'!$H$13:$CJ$13,"&lt;="&amp;$Y$1020,'Sch A. Input'!$H$13:$CJ$13,"&gt;"&amp;$O$1020))</f>
        <v>0</v>
      </c>
      <c r="T1283" s="283">
        <f t="shared" si="564"/>
        <v>0</v>
      </c>
      <c r="U1283" s="242">
        <f t="shared" si="565"/>
        <v>0</v>
      </c>
      <c r="V1283" s="242">
        <f t="shared" si="566"/>
        <v>0</v>
      </c>
      <c r="W1283" s="276">
        <f t="shared" si="556"/>
        <v>0</v>
      </c>
      <c r="X1283" s="281">
        <f t="shared" si="548"/>
        <v>0</v>
      </c>
      <c r="Y1283" s="245">
        <f t="shared" si="549"/>
        <v>0</v>
      </c>
      <c r="Z1283" s="248"/>
      <c r="AA1283" s="285">
        <f t="shared" si="567"/>
        <v>0</v>
      </c>
      <c r="AB1283" s="242">
        <f>IF(AA1283=0,0,SUMIFS('Sch A. Input'!$H274:$CJ274,'Sch A. Input'!$H$14:$CJ$14,"Recurring",'Sch A. Input'!$H$13:$CJ$13,"&lt;="&amp;$L$11,'Sch A. Input'!$H$13:$CJ$13,"&lt;="&amp;$AI$1020,'Sch A. Input'!$H$13:$CJ$13,"&gt;"&amp;$Y$1020))</f>
        <v>0</v>
      </c>
      <c r="AC1283" s="242">
        <f>IF(AA1283=0,0,SUMIFS('Sch A. Input'!$H274:$CJ274,'Sch A. Input'!$H$14:$CJ$14,"One-time",'Sch A. Input'!$H$13:$CJ$13,"&lt;="&amp;$L$11,'Sch A. Input'!$H$13:$CJ$13,"&lt;="&amp;$AI$1020,'Sch A. Input'!$H$13:$CJ$13,"&gt;"&amp;$Y$1020))</f>
        <v>0</v>
      </c>
      <c r="AD1283" s="283">
        <f t="shared" si="568"/>
        <v>0</v>
      </c>
      <c r="AE1283" s="242">
        <f t="shared" si="569"/>
        <v>0</v>
      </c>
      <c r="AF1283" s="242">
        <f t="shared" si="570"/>
        <v>0</v>
      </c>
      <c r="AG1283" s="276">
        <f t="shared" si="557"/>
        <v>0</v>
      </c>
      <c r="AH1283" s="281">
        <f t="shared" si="550"/>
        <v>0</v>
      </c>
      <c r="AI1283" s="245">
        <f t="shared" si="551"/>
        <v>0</v>
      </c>
      <c r="AK1283" s="285">
        <f t="shared" si="571"/>
        <v>0</v>
      </c>
      <c r="AL1283" s="242">
        <f>IF(AK1283=0,0,SUMIFS('Sch A. Input'!$H274:$CJ274,'Sch A. Input'!$H$14:$CJ$14,"Recurring",'Sch A. Input'!$H$13:$CJ$13,"&lt;="&amp;$L$11,'Sch A. Input'!$H$13:$CJ$13,"&lt;="&amp;$AS$1020,'Sch A. Input'!$H$13:$CJ$13,"&gt;"&amp;$AI$1020))</f>
        <v>0</v>
      </c>
      <c r="AM1283" s="242">
        <f>IF(AK1283=0,0,SUMIFS('Sch A. Input'!$H274:$CJ274,'Sch A. Input'!$H$14:$CJ$14,"One-time",'Sch A. Input'!$H$13:$CJ$13,"&lt;="&amp;$L$11,'Sch A. Input'!$H$13:$CJ$13,"&lt;="&amp;$AS$1020,'Sch A. Input'!$H$13:$CJ$13,"&gt;"&amp;$AI$1020))</f>
        <v>0</v>
      </c>
      <c r="AN1283" s="283">
        <f t="shared" si="572"/>
        <v>0</v>
      </c>
      <c r="AO1283" s="242">
        <f t="shared" si="573"/>
        <v>0</v>
      </c>
      <c r="AP1283" s="242">
        <f t="shared" si="574"/>
        <v>0</v>
      </c>
      <c r="AQ1283" s="276">
        <f t="shared" si="558"/>
        <v>0</v>
      </c>
      <c r="AR1283" s="281">
        <f t="shared" si="552"/>
        <v>0</v>
      </c>
      <c r="AS1283" s="245">
        <f t="shared" si="553"/>
        <v>0</v>
      </c>
      <c r="AY1283" s="160"/>
      <c r="AZ1283" s="160"/>
      <c r="BK1283" s="2"/>
      <c r="BL1283" s="2"/>
      <c r="BM1283" s="2"/>
      <c r="BN1283" s="2"/>
      <c r="BO1283" s="2"/>
      <c r="BP1283" s="2"/>
      <c r="BQ1283" s="2"/>
      <c r="BR1283" s="2"/>
      <c r="BS1283" s="2"/>
      <c r="BT1283" s="2"/>
      <c r="BU1283" s="2"/>
      <c r="BV1283" s="2"/>
      <c r="BW1283" s="2"/>
      <c r="BX1283" s="2"/>
      <c r="BY1283" s="2"/>
      <c r="BZ1283" s="2"/>
      <c r="CA1283" s="2"/>
      <c r="CI1283"/>
      <c r="CJ1283"/>
      <c r="CK1283"/>
      <c r="CL1283"/>
      <c r="CM1283"/>
      <c r="CN1283"/>
      <c r="CO1283"/>
      <c r="CP1283"/>
      <c r="CQ1283"/>
      <c r="CR1283"/>
      <c r="CS1283"/>
      <c r="CT1283"/>
      <c r="CU1283"/>
      <c r="CV1283"/>
      <c r="CW1283"/>
      <c r="CX1283"/>
    </row>
    <row r="1284" spans="2:102" x14ac:dyDescent="0.35">
      <c r="B1284" s="70" t="str">
        <f t="shared" ref="B1284:F1284" si="576">B277</f>
        <v/>
      </c>
      <c r="C1284" s="166" t="str">
        <f t="shared" si="576"/>
        <v/>
      </c>
      <c r="D1284" s="273" t="str">
        <f t="shared" si="576"/>
        <v/>
      </c>
      <c r="E1284" s="273">
        <f t="shared" si="576"/>
        <v>45016</v>
      </c>
      <c r="F1284" s="273">
        <f t="shared" si="576"/>
        <v>0</v>
      </c>
      <c r="G1284" s="98">
        <f t="shared" si="545"/>
        <v>0</v>
      </c>
      <c r="H1284" s="242">
        <f>IF(G1284=0,0,SUMIFS('Sch A. Input'!$H275:$CJ275,'Sch A. Input'!$H$14:$CJ$14,"Recurring",'Sch A. Input'!$H$13:$CJ$13,"&lt;="&amp;$O$1020,'Sch A. Input'!$H$13:$CJ$13,"&lt;="&amp;$L$11))</f>
        <v>0</v>
      </c>
      <c r="I1284" s="242">
        <f>IF(G1284=0,0,SUMIFS('Sch A. Input'!$H275:$CJ275,'Sch A. Input'!$H$14:$CJ$14,"One-time",'Sch A. Input'!$H$13:$CJ$13,"&lt;="&amp;$O$1020,'Sch A. Input'!$H$13:$CJ$13,"&lt;="&amp;$L$11))</f>
        <v>0</v>
      </c>
      <c r="J1284" s="283">
        <f t="shared" si="560"/>
        <v>0</v>
      </c>
      <c r="K1284" s="242">
        <f t="shared" si="561"/>
        <v>0</v>
      </c>
      <c r="L1284" s="242">
        <f t="shared" si="562"/>
        <v>0</v>
      </c>
      <c r="M1284" s="276">
        <f t="shared" si="555"/>
        <v>0</v>
      </c>
      <c r="N1284" s="281">
        <f t="shared" si="546"/>
        <v>0</v>
      </c>
      <c r="O1284" s="245">
        <f t="shared" si="547"/>
        <v>0</v>
      </c>
      <c r="P1284" s="248"/>
      <c r="Q1284" s="285">
        <f t="shared" si="563"/>
        <v>0</v>
      </c>
      <c r="R1284" s="242">
        <f>IF(Q1284=0,0,SUMIFS('Sch A. Input'!$H275:$CJ275,'Sch A. Input'!$H$14:$CJ$14,"Recurring",'Sch A. Input'!$H$13:$CJ$13,"&lt;="&amp;$L$11,'Sch A. Input'!$H$13:$CJ$13,"&lt;="&amp;$Y$1020,'Sch A. Input'!$H$13:$CJ$13,"&gt;"&amp;$O$1020))</f>
        <v>0</v>
      </c>
      <c r="S1284" s="242">
        <f>IF(Q1284=0,0,SUMIFS('Sch A. Input'!$H275:$CJ275,'Sch A. Input'!$H$14:$CJ$14,"One-time",'Sch A. Input'!$H$13:$CJ$13,"&lt;="&amp;$L$11,'Sch A. Input'!$H$13:$CJ$13,"&lt;="&amp;$Y$1020,'Sch A. Input'!$H$13:$CJ$13,"&gt;"&amp;$O$1020))</f>
        <v>0</v>
      </c>
      <c r="T1284" s="283">
        <f t="shared" si="564"/>
        <v>0</v>
      </c>
      <c r="U1284" s="242">
        <f t="shared" si="565"/>
        <v>0</v>
      </c>
      <c r="V1284" s="242">
        <f t="shared" si="566"/>
        <v>0</v>
      </c>
      <c r="W1284" s="276">
        <f t="shared" si="556"/>
        <v>0</v>
      </c>
      <c r="X1284" s="281">
        <f t="shared" si="548"/>
        <v>0</v>
      </c>
      <c r="Y1284" s="245">
        <f t="shared" si="549"/>
        <v>0</v>
      </c>
      <c r="Z1284" s="248"/>
      <c r="AA1284" s="285">
        <f t="shared" si="567"/>
        <v>0</v>
      </c>
      <c r="AB1284" s="242">
        <f>IF(AA1284=0,0,SUMIFS('Sch A. Input'!$H275:$CJ275,'Sch A. Input'!$H$14:$CJ$14,"Recurring",'Sch A. Input'!$H$13:$CJ$13,"&lt;="&amp;$L$11,'Sch A. Input'!$H$13:$CJ$13,"&lt;="&amp;$AI$1020,'Sch A. Input'!$H$13:$CJ$13,"&gt;"&amp;$Y$1020))</f>
        <v>0</v>
      </c>
      <c r="AC1284" s="242">
        <f>IF(AA1284=0,0,SUMIFS('Sch A. Input'!$H275:$CJ275,'Sch A. Input'!$H$14:$CJ$14,"One-time",'Sch A. Input'!$H$13:$CJ$13,"&lt;="&amp;$L$11,'Sch A. Input'!$H$13:$CJ$13,"&lt;="&amp;$AI$1020,'Sch A. Input'!$H$13:$CJ$13,"&gt;"&amp;$Y$1020))</f>
        <v>0</v>
      </c>
      <c r="AD1284" s="283">
        <f t="shared" si="568"/>
        <v>0</v>
      </c>
      <c r="AE1284" s="242">
        <f t="shared" si="569"/>
        <v>0</v>
      </c>
      <c r="AF1284" s="242">
        <f t="shared" si="570"/>
        <v>0</v>
      </c>
      <c r="AG1284" s="276">
        <f t="shared" si="557"/>
        <v>0</v>
      </c>
      <c r="AH1284" s="281">
        <f t="shared" si="550"/>
        <v>0</v>
      </c>
      <c r="AI1284" s="245">
        <f t="shared" si="551"/>
        <v>0</v>
      </c>
      <c r="AK1284" s="285">
        <f t="shared" si="571"/>
        <v>0</v>
      </c>
      <c r="AL1284" s="242">
        <f>IF(AK1284=0,0,SUMIFS('Sch A. Input'!$H275:$CJ275,'Sch A. Input'!$H$14:$CJ$14,"Recurring",'Sch A. Input'!$H$13:$CJ$13,"&lt;="&amp;$L$11,'Sch A. Input'!$H$13:$CJ$13,"&lt;="&amp;$AS$1020,'Sch A. Input'!$H$13:$CJ$13,"&gt;"&amp;$AI$1020))</f>
        <v>0</v>
      </c>
      <c r="AM1284" s="242">
        <f>IF(AK1284=0,0,SUMIFS('Sch A. Input'!$H275:$CJ275,'Sch A. Input'!$H$14:$CJ$14,"One-time",'Sch A. Input'!$H$13:$CJ$13,"&lt;="&amp;$L$11,'Sch A. Input'!$H$13:$CJ$13,"&lt;="&amp;$AS$1020,'Sch A. Input'!$H$13:$CJ$13,"&gt;"&amp;$AI$1020))</f>
        <v>0</v>
      </c>
      <c r="AN1284" s="283">
        <f t="shared" si="572"/>
        <v>0</v>
      </c>
      <c r="AO1284" s="242">
        <f t="shared" si="573"/>
        <v>0</v>
      </c>
      <c r="AP1284" s="242">
        <f t="shared" si="574"/>
        <v>0</v>
      </c>
      <c r="AQ1284" s="276">
        <f t="shared" si="558"/>
        <v>0</v>
      </c>
      <c r="AR1284" s="281">
        <f t="shared" si="552"/>
        <v>0</v>
      </c>
      <c r="AS1284" s="245">
        <f t="shared" si="553"/>
        <v>0</v>
      </c>
      <c r="AY1284" s="160"/>
      <c r="AZ1284" s="160"/>
      <c r="BK1284" s="2"/>
      <c r="BL1284" s="2"/>
      <c r="BM1284" s="2"/>
      <c r="BN1284" s="2"/>
      <c r="BO1284" s="2"/>
      <c r="BP1284" s="2"/>
      <c r="BQ1284" s="2"/>
      <c r="BR1284" s="2"/>
      <c r="BS1284" s="2"/>
      <c r="BT1284" s="2"/>
      <c r="BU1284" s="2"/>
      <c r="BV1284" s="2"/>
      <c r="BW1284" s="2"/>
      <c r="BX1284" s="2"/>
      <c r="BY1284" s="2"/>
      <c r="BZ1284" s="2"/>
      <c r="CA1284" s="2"/>
      <c r="CI1284"/>
      <c r="CJ1284"/>
      <c r="CK1284"/>
      <c r="CL1284"/>
      <c r="CM1284"/>
      <c r="CN1284"/>
      <c r="CO1284"/>
      <c r="CP1284"/>
      <c r="CQ1284"/>
      <c r="CR1284"/>
      <c r="CS1284"/>
      <c r="CT1284"/>
      <c r="CU1284"/>
      <c r="CV1284"/>
      <c r="CW1284"/>
      <c r="CX1284"/>
    </row>
    <row r="1285" spans="2:102" x14ac:dyDescent="0.35">
      <c r="B1285" s="70" t="str">
        <f t="shared" ref="B1285:F1285" si="577">B278</f>
        <v/>
      </c>
      <c r="C1285" s="166" t="str">
        <f t="shared" si="577"/>
        <v/>
      </c>
      <c r="D1285" s="273" t="str">
        <f t="shared" si="577"/>
        <v/>
      </c>
      <c r="E1285" s="273">
        <f t="shared" si="577"/>
        <v>45016</v>
      </c>
      <c r="F1285" s="273">
        <f t="shared" si="577"/>
        <v>0</v>
      </c>
      <c r="G1285" s="98">
        <f t="shared" si="545"/>
        <v>0</v>
      </c>
      <c r="H1285" s="242">
        <f>IF(G1285=0,0,SUMIFS('Sch A. Input'!$H276:$CJ276,'Sch A. Input'!$H$14:$CJ$14,"Recurring",'Sch A. Input'!$H$13:$CJ$13,"&lt;="&amp;$O$1020,'Sch A. Input'!$H$13:$CJ$13,"&lt;="&amp;$L$11))</f>
        <v>0</v>
      </c>
      <c r="I1285" s="242">
        <f>IF(G1285=0,0,SUMIFS('Sch A. Input'!$H276:$CJ276,'Sch A. Input'!$H$14:$CJ$14,"One-time",'Sch A. Input'!$H$13:$CJ$13,"&lt;="&amp;$O$1020,'Sch A. Input'!$H$13:$CJ$13,"&lt;="&amp;$L$11))</f>
        <v>0</v>
      </c>
      <c r="J1285" s="283">
        <f t="shared" si="560"/>
        <v>0</v>
      </c>
      <c r="K1285" s="242">
        <f t="shared" si="561"/>
        <v>0</v>
      </c>
      <c r="L1285" s="242">
        <f t="shared" si="562"/>
        <v>0</v>
      </c>
      <c r="M1285" s="276">
        <f t="shared" si="555"/>
        <v>0</v>
      </c>
      <c r="N1285" s="281">
        <f t="shared" si="546"/>
        <v>0</v>
      </c>
      <c r="O1285" s="245">
        <f t="shared" si="547"/>
        <v>0</v>
      </c>
      <c r="P1285" s="248"/>
      <c r="Q1285" s="285">
        <f t="shared" si="563"/>
        <v>0</v>
      </c>
      <c r="R1285" s="242">
        <f>IF(Q1285=0,0,SUMIFS('Sch A. Input'!$H276:$CJ276,'Sch A. Input'!$H$14:$CJ$14,"Recurring",'Sch A. Input'!$H$13:$CJ$13,"&lt;="&amp;$L$11,'Sch A. Input'!$H$13:$CJ$13,"&lt;="&amp;$Y$1020,'Sch A. Input'!$H$13:$CJ$13,"&gt;"&amp;$O$1020))</f>
        <v>0</v>
      </c>
      <c r="S1285" s="242">
        <f>IF(Q1285=0,0,SUMIFS('Sch A. Input'!$H276:$CJ276,'Sch A. Input'!$H$14:$CJ$14,"One-time",'Sch A. Input'!$H$13:$CJ$13,"&lt;="&amp;$L$11,'Sch A. Input'!$H$13:$CJ$13,"&lt;="&amp;$Y$1020,'Sch A. Input'!$H$13:$CJ$13,"&gt;"&amp;$O$1020))</f>
        <v>0</v>
      </c>
      <c r="T1285" s="283">
        <f t="shared" si="564"/>
        <v>0</v>
      </c>
      <c r="U1285" s="242">
        <f t="shared" si="565"/>
        <v>0</v>
      </c>
      <c r="V1285" s="242">
        <f t="shared" si="566"/>
        <v>0</v>
      </c>
      <c r="W1285" s="276">
        <f t="shared" si="556"/>
        <v>0</v>
      </c>
      <c r="X1285" s="281">
        <f t="shared" si="548"/>
        <v>0</v>
      </c>
      <c r="Y1285" s="245">
        <f t="shared" si="549"/>
        <v>0</v>
      </c>
      <c r="Z1285" s="248"/>
      <c r="AA1285" s="285">
        <f t="shared" si="567"/>
        <v>0</v>
      </c>
      <c r="AB1285" s="242">
        <f>IF(AA1285=0,0,SUMIFS('Sch A. Input'!$H276:$CJ276,'Sch A. Input'!$H$14:$CJ$14,"Recurring",'Sch A. Input'!$H$13:$CJ$13,"&lt;="&amp;$L$11,'Sch A. Input'!$H$13:$CJ$13,"&lt;="&amp;$AI$1020,'Sch A. Input'!$H$13:$CJ$13,"&gt;"&amp;$Y$1020))</f>
        <v>0</v>
      </c>
      <c r="AC1285" s="242">
        <f>IF(AA1285=0,0,SUMIFS('Sch A. Input'!$H276:$CJ276,'Sch A. Input'!$H$14:$CJ$14,"One-time",'Sch A. Input'!$H$13:$CJ$13,"&lt;="&amp;$L$11,'Sch A. Input'!$H$13:$CJ$13,"&lt;="&amp;$AI$1020,'Sch A. Input'!$H$13:$CJ$13,"&gt;"&amp;$Y$1020))</f>
        <v>0</v>
      </c>
      <c r="AD1285" s="283">
        <f t="shared" si="568"/>
        <v>0</v>
      </c>
      <c r="AE1285" s="242">
        <f t="shared" si="569"/>
        <v>0</v>
      </c>
      <c r="AF1285" s="242">
        <f t="shared" si="570"/>
        <v>0</v>
      </c>
      <c r="AG1285" s="276">
        <f t="shared" si="557"/>
        <v>0</v>
      </c>
      <c r="AH1285" s="281">
        <f t="shared" si="550"/>
        <v>0</v>
      </c>
      <c r="AI1285" s="245">
        <f t="shared" si="551"/>
        <v>0</v>
      </c>
      <c r="AK1285" s="285">
        <f t="shared" si="571"/>
        <v>0</v>
      </c>
      <c r="AL1285" s="242">
        <f>IF(AK1285=0,0,SUMIFS('Sch A. Input'!$H276:$CJ276,'Sch A. Input'!$H$14:$CJ$14,"Recurring",'Sch A. Input'!$H$13:$CJ$13,"&lt;="&amp;$L$11,'Sch A. Input'!$H$13:$CJ$13,"&lt;="&amp;$AS$1020,'Sch A. Input'!$H$13:$CJ$13,"&gt;"&amp;$AI$1020))</f>
        <v>0</v>
      </c>
      <c r="AM1285" s="242">
        <f>IF(AK1285=0,0,SUMIFS('Sch A. Input'!$H276:$CJ276,'Sch A. Input'!$H$14:$CJ$14,"One-time",'Sch A. Input'!$H$13:$CJ$13,"&lt;="&amp;$L$11,'Sch A. Input'!$H$13:$CJ$13,"&lt;="&amp;$AS$1020,'Sch A. Input'!$H$13:$CJ$13,"&gt;"&amp;$AI$1020))</f>
        <v>0</v>
      </c>
      <c r="AN1285" s="283">
        <f t="shared" si="572"/>
        <v>0</v>
      </c>
      <c r="AO1285" s="242">
        <f t="shared" si="573"/>
        <v>0</v>
      </c>
      <c r="AP1285" s="242">
        <f t="shared" si="574"/>
        <v>0</v>
      </c>
      <c r="AQ1285" s="276">
        <f t="shared" si="558"/>
        <v>0</v>
      </c>
      <c r="AR1285" s="281">
        <f t="shared" si="552"/>
        <v>0</v>
      </c>
      <c r="AS1285" s="245">
        <f t="shared" si="553"/>
        <v>0</v>
      </c>
      <c r="AY1285" s="160"/>
      <c r="AZ1285" s="160"/>
      <c r="BK1285" s="2"/>
      <c r="BL1285" s="2"/>
      <c r="BM1285" s="2"/>
      <c r="BN1285" s="2"/>
      <c r="BO1285" s="2"/>
      <c r="BP1285" s="2"/>
      <c r="BQ1285" s="2"/>
      <c r="BR1285" s="2"/>
      <c r="BS1285" s="2"/>
      <c r="BT1285" s="2"/>
      <c r="BU1285" s="2"/>
      <c r="BV1285" s="2"/>
      <c r="BW1285" s="2"/>
      <c r="BX1285" s="2"/>
      <c r="BY1285" s="2"/>
      <c r="BZ1285" s="2"/>
      <c r="CA1285" s="2"/>
      <c r="CI1285"/>
      <c r="CJ1285"/>
      <c r="CK1285"/>
      <c r="CL1285"/>
      <c r="CM1285"/>
      <c r="CN1285"/>
      <c r="CO1285"/>
      <c r="CP1285"/>
      <c r="CQ1285"/>
      <c r="CR1285"/>
      <c r="CS1285"/>
      <c r="CT1285"/>
      <c r="CU1285"/>
      <c r="CV1285"/>
      <c r="CW1285"/>
      <c r="CX1285"/>
    </row>
    <row r="1286" spans="2:102" x14ac:dyDescent="0.35">
      <c r="B1286" s="70" t="str">
        <f t="shared" ref="B1286:F1286" si="578">B279</f>
        <v/>
      </c>
      <c r="C1286" s="166" t="str">
        <f t="shared" si="578"/>
        <v/>
      </c>
      <c r="D1286" s="273" t="str">
        <f t="shared" si="578"/>
        <v/>
      </c>
      <c r="E1286" s="273">
        <f t="shared" si="578"/>
        <v>45016</v>
      </c>
      <c r="F1286" s="273">
        <f t="shared" si="578"/>
        <v>0</v>
      </c>
      <c r="G1286" s="98">
        <f t="shared" si="545"/>
        <v>0</v>
      </c>
      <c r="H1286" s="242">
        <f>IF(G1286=0,0,SUMIFS('Sch A. Input'!$H277:$CJ277,'Sch A. Input'!$H$14:$CJ$14,"Recurring",'Sch A. Input'!$H$13:$CJ$13,"&lt;="&amp;$O$1020,'Sch A. Input'!$H$13:$CJ$13,"&lt;="&amp;$L$11))</f>
        <v>0</v>
      </c>
      <c r="I1286" s="242">
        <f>IF(G1286=0,0,SUMIFS('Sch A. Input'!$H277:$CJ277,'Sch A. Input'!$H$14:$CJ$14,"One-time",'Sch A. Input'!$H$13:$CJ$13,"&lt;="&amp;$O$1020,'Sch A. Input'!$H$13:$CJ$13,"&lt;="&amp;$L$11))</f>
        <v>0</v>
      </c>
      <c r="J1286" s="283">
        <f t="shared" si="560"/>
        <v>0</v>
      </c>
      <c r="K1286" s="242">
        <f t="shared" si="561"/>
        <v>0</v>
      </c>
      <c r="L1286" s="242">
        <f t="shared" si="562"/>
        <v>0</v>
      </c>
      <c r="M1286" s="276">
        <f t="shared" si="555"/>
        <v>0</v>
      </c>
      <c r="N1286" s="281">
        <f t="shared" si="546"/>
        <v>0</v>
      </c>
      <c r="O1286" s="245">
        <f t="shared" si="547"/>
        <v>0</v>
      </c>
      <c r="P1286" s="248"/>
      <c r="Q1286" s="285">
        <f t="shared" si="563"/>
        <v>0</v>
      </c>
      <c r="R1286" s="242">
        <f>IF(Q1286=0,0,SUMIFS('Sch A. Input'!$H277:$CJ277,'Sch A. Input'!$H$14:$CJ$14,"Recurring",'Sch A. Input'!$H$13:$CJ$13,"&lt;="&amp;$L$11,'Sch A. Input'!$H$13:$CJ$13,"&lt;="&amp;$Y$1020,'Sch A. Input'!$H$13:$CJ$13,"&gt;"&amp;$O$1020))</f>
        <v>0</v>
      </c>
      <c r="S1286" s="242">
        <f>IF(Q1286=0,0,SUMIFS('Sch A. Input'!$H277:$CJ277,'Sch A. Input'!$H$14:$CJ$14,"One-time",'Sch A. Input'!$H$13:$CJ$13,"&lt;="&amp;$L$11,'Sch A. Input'!$H$13:$CJ$13,"&lt;="&amp;$Y$1020,'Sch A. Input'!$H$13:$CJ$13,"&gt;"&amp;$O$1020))</f>
        <v>0</v>
      </c>
      <c r="T1286" s="283">
        <f t="shared" si="564"/>
        <v>0</v>
      </c>
      <c r="U1286" s="242">
        <f t="shared" si="565"/>
        <v>0</v>
      </c>
      <c r="V1286" s="242">
        <f t="shared" si="566"/>
        <v>0</v>
      </c>
      <c r="W1286" s="276">
        <f t="shared" si="556"/>
        <v>0</v>
      </c>
      <c r="X1286" s="281">
        <f t="shared" si="548"/>
        <v>0</v>
      </c>
      <c r="Y1286" s="245">
        <f t="shared" si="549"/>
        <v>0</v>
      </c>
      <c r="Z1286" s="248"/>
      <c r="AA1286" s="285">
        <f t="shared" si="567"/>
        <v>0</v>
      </c>
      <c r="AB1286" s="242">
        <f>IF(AA1286=0,0,SUMIFS('Sch A. Input'!$H277:$CJ277,'Sch A. Input'!$H$14:$CJ$14,"Recurring",'Sch A. Input'!$H$13:$CJ$13,"&lt;="&amp;$L$11,'Sch A. Input'!$H$13:$CJ$13,"&lt;="&amp;$AI$1020,'Sch A. Input'!$H$13:$CJ$13,"&gt;"&amp;$Y$1020))</f>
        <v>0</v>
      </c>
      <c r="AC1286" s="242">
        <f>IF(AA1286=0,0,SUMIFS('Sch A. Input'!$H277:$CJ277,'Sch A. Input'!$H$14:$CJ$14,"One-time",'Sch A. Input'!$H$13:$CJ$13,"&lt;="&amp;$L$11,'Sch A. Input'!$H$13:$CJ$13,"&lt;="&amp;$AI$1020,'Sch A. Input'!$H$13:$CJ$13,"&gt;"&amp;$Y$1020))</f>
        <v>0</v>
      </c>
      <c r="AD1286" s="283">
        <f t="shared" si="568"/>
        <v>0</v>
      </c>
      <c r="AE1286" s="242">
        <f t="shared" si="569"/>
        <v>0</v>
      </c>
      <c r="AF1286" s="242">
        <f t="shared" si="570"/>
        <v>0</v>
      </c>
      <c r="AG1286" s="276">
        <f t="shared" si="557"/>
        <v>0</v>
      </c>
      <c r="AH1286" s="281">
        <f t="shared" si="550"/>
        <v>0</v>
      </c>
      <c r="AI1286" s="245">
        <f t="shared" si="551"/>
        <v>0</v>
      </c>
      <c r="AK1286" s="285">
        <f t="shared" si="571"/>
        <v>0</v>
      </c>
      <c r="AL1286" s="242">
        <f>IF(AK1286=0,0,SUMIFS('Sch A. Input'!$H277:$CJ277,'Sch A. Input'!$H$14:$CJ$14,"Recurring",'Sch A. Input'!$H$13:$CJ$13,"&lt;="&amp;$L$11,'Sch A. Input'!$H$13:$CJ$13,"&lt;="&amp;$AS$1020,'Sch A. Input'!$H$13:$CJ$13,"&gt;"&amp;$AI$1020))</f>
        <v>0</v>
      </c>
      <c r="AM1286" s="242">
        <f>IF(AK1286=0,0,SUMIFS('Sch A. Input'!$H277:$CJ277,'Sch A. Input'!$H$14:$CJ$14,"One-time",'Sch A. Input'!$H$13:$CJ$13,"&lt;="&amp;$L$11,'Sch A. Input'!$H$13:$CJ$13,"&lt;="&amp;$AS$1020,'Sch A. Input'!$H$13:$CJ$13,"&gt;"&amp;$AI$1020))</f>
        <v>0</v>
      </c>
      <c r="AN1286" s="283">
        <f t="shared" si="572"/>
        <v>0</v>
      </c>
      <c r="AO1286" s="242">
        <f t="shared" si="573"/>
        <v>0</v>
      </c>
      <c r="AP1286" s="242">
        <f t="shared" si="574"/>
        <v>0</v>
      </c>
      <c r="AQ1286" s="276">
        <f t="shared" si="558"/>
        <v>0</v>
      </c>
      <c r="AR1286" s="281">
        <f t="shared" si="552"/>
        <v>0</v>
      </c>
      <c r="AS1286" s="245">
        <f t="shared" si="553"/>
        <v>0</v>
      </c>
      <c r="AY1286" s="160"/>
      <c r="AZ1286" s="160"/>
      <c r="BK1286" s="2"/>
      <c r="BL1286" s="2"/>
      <c r="BM1286" s="2"/>
      <c r="BN1286" s="2"/>
      <c r="BO1286" s="2"/>
      <c r="BP1286" s="2"/>
      <c r="BQ1286" s="2"/>
      <c r="BR1286" s="2"/>
      <c r="BS1286" s="2"/>
      <c r="BT1286" s="2"/>
      <c r="BU1286" s="2"/>
      <c r="BV1286" s="2"/>
      <c r="BW1286" s="2"/>
      <c r="BX1286" s="2"/>
      <c r="BY1286" s="2"/>
      <c r="BZ1286" s="2"/>
      <c r="CA1286" s="2"/>
      <c r="CI1286"/>
      <c r="CJ1286"/>
      <c r="CK1286"/>
      <c r="CL1286"/>
      <c r="CM1286"/>
      <c r="CN1286"/>
      <c r="CO1286"/>
      <c r="CP1286"/>
      <c r="CQ1286"/>
      <c r="CR1286"/>
      <c r="CS1286"/>
      <c r="CT1286"/>
      <c r="CU1286"/>
      <c r="CV1286"/>
      <c r="CW1286"/>
      <c r="CX1286"/>
    </row>
    <row r="1287" spans="2:102" x14ac:dyDescent="0.35">
      <c r="B1287" s="70" t="str">
        <f t="shared" ref="B1287:F1287" si="579">B280</f>
        <v/>
      </c>
      <c r="C1287" s="166" t="str">
        <f t="shared" si="579"/>
        <v/>
      </c>
      <c r="D1287" s="273" t="str">
        <f t="shared" si="579"/>
        <v/>
      </c>
      <c r="E1287" s="273">
        <f t="shared" si="579"/>
        <v>45016</v>
      </c>
      <c r="F1287" s="273">
        <f t="shared" si="579"/>
        <v>0</v>
      </c>
      <c r="G1287" s="98">
        <f t="shared" si="545"/>
        <v>0</v>
      </c>
      <c r="H1287" s="242">
        <f>IF(G1287=0,0,SUMIFS('Sch A. Input'!$H278:$CJ278,'Sch A. Input'!$H$14:$CJ$14,"Recurring",'Sch A. Input'!$H$13:$CJ$13,"&lt;="&amp;$O$1020,'Sch A. Input'!$H$13:$CJ$13,"&lt;="&amp;$L$11))</f>
        <v>0</v>
      </c>
      <c r="I1287" s="242">
        <f>IF(G1287=0,0,SUMIFS('Sch A. Input'!$H278:$CJ278,'Sch A. Input'!$H$14:$CJ$14,"One-time",'Sch A. Input'!$H$13:$CJ$13,"&lt;="&amp;$O$1020,'Sch A. Input'!$H$13:$CJ$13,"&lt;="&amp;$L$11))</f>
        <v>0</v>
      </c>
      <c r="J1287" s="283">
        <f t="shared" si="560"/>
        <v>0</v>
      </c>
      <c r="K1287" s="242">
        <f t="shared" si="561"/>
        <v>0</v>
      </c>
      <c r="L1287" s="242">
        <f t="shared" si="562"/>
        <v>0</v>
      </c>
      <c r="M1287" s="276">
        <f t="shared" si="555"/>
        <v>0</v>
      </c>
      <c r="N1287" s="281">
        <f t="shared" si="546"/>
        <v>0</v>
      </c>
      <c r="O1287" s="245">
        <f t="shared" si="547"/>
        <v>0</v>
      </c>
      <c r="P1287" s="248"/>
      <c r="Q1287" s="285">
        <f t="shared" si="563"/>
        <v>0</v>
      </c>
      <c r="R1287" s="242">
        <f>IF(Q1287=0,0,SUMIFS('Sch A. Input'!$H278:$CJ278,'Sch A. Input'!$H$14:$CJ$14,"Recurring",'Sch A. Input'!$H$13:$CJ$13,"&lt;="&amp;$L$11,'Sch A. Input'!$H$13:$CJ$13,"&lt;="&amp;$Y$1020,'Sch A. Input'!$H$13:$CJ$13,"&gt;"&amp;$O$1020))</f>
        <v>0</v>
      </c>
      <c r="S1287" s="242">
        <f>IF(Q1287=0,0,SUMIFS('Sch A. Input'!$H278:$CJ278,'Sch A. Input'!$H$14:$CJ$14,"One-time",'Sch A. Input'!$H$13:$CJ$13,"&lt;="&amp;$L$11,'Sch A. Input'!$H$13:$CJ$13,"&lt;="&amp;$Y$1020,'Sch A. Input'!$H$13:$CJ$13,"&gt;"&amp;$O$1020))</f>
        <v>0</v>
      </c>
      <c r="T1287" s="283">
        <f t="shared" si="564"/>
        <v>0</v>
      </c>
      <c r="U1287" s="242">
        <f t="shared" si="565"/>
        <v>0</v>
      </c>
      <c r="V1287" s="242">
        <f t="shared" si="566"/>
        <v>0</v>
      </c>
      <c r="W1287" s="276">
        <f t="shared" si="556"/>
        <v>0</v>
      </c>
      <c r="X1287" s="281">
        <f t="shared" si="548"/>
        <v>0</v>
      </c>
      <c r="Y1287" s="245">
        <f t="shared" si="549"/>
        <v>0</v>
      </c>
      <c r="Z1287" s="248"/>
      <c r="AA1287" s="285">
        <f t="shared" si="567"/>
        <v>0</v>
      </c>
      <c r="AB1287" s="242">
        <f>IF(AA1287=0,0,SUMIFS('Sch A. Input'!$H278:$CJ278,'Sch A. Input'!$H$14:$CJ$14,"Recurring",'Sch A. Input'!$H$13:$CJ$13,"&lt;="&amp;$L$11,'Sch A. Input'!$H$13:$CJ$13,"&lt;="&amp;$AI$1020,'Sch A. Input'!$H$13:$CJ$13,"&gt;"&amp;$Y$1020))</f>
        <v>0</v>
      </c>
      <c r="AC1287" s="242">
        <f>IF(AA1287=0,0,SUMIFS('Sch A. Input'!$H278:$CJ278,'Sch A. Input'!$H$14:$CJ$14,"One-time",'Sch A. Input'!$H$13:$CJ$13,"&lt;="&amp;$L$11,'Sch A. Input'!$H$13:$CJ$13,"&lt;="&amp;$AI$1020,'Sch A. Input'!$H$13:$CJ$13,"&gt;"&amp;$Y$1020))</f>
        <v>0</v>
      </c>
      <c r="AD1287" s="283">
        <f t="shared" si="568"/>
        <v>0</v>
      </c>
      <c r="AE1287" s="242">
        <f t="shared" si="569"/>
        <v>0</v>
      </c>
      <c r="AF1287" s="242">
        <f t="shared" si="570"/>
        <v>0</v>
      </c>
      <c r="AG1287" s="276">
        <f t="shared" si="557"/>
        <v>0</v>
      </c>
      <c r="AH1287" s="281">
        <f t="shared" si="550"/>
        <v>0</v>
      </c>
      <c r="AI1287" s="245">
        <f t="shared" si="551"/>
        <v>0</v>
      </c>
      <c r="AK1287" s="285">
        <f t="shared" si="571"/>
        <v>0</v>
      </c>
      <c r="AL1287" s="242">
        <f>IF(AK1287=0,0,SUMIFS('Sch A. Input'!$H278:$CJ278,'Sch A. Input'!$H$14:$CJ$14,"Recurring",'Sch A. Input'!$H$13:$CJ$13,"&lt;="&amp;$L$11,'Sch A. Input'!$H$13:$CJ$13,"&lt;="&amp;$AS$1020,'Sch A. Input'!$H$13:$CJ$13,"&gt;"&amp;$AI$1020))</f>
        <v>0</v>
      </c>
      <c r="AM1287" s="242">
        <f>IF(AK1287=0,0,SUMIFS('Sch A. Input'!$H278:$CJ278,'Sch A. Input'!$H$14:$CJ$14,"One-time",'Sch A. Input'!$H$13:$CJ$13,"&lt;="&amp;$L$11,'Sch A. Input'!$H$13:$CJ$13,"&lt;="&amp;$AS$1020,'Sch A. Input'!$H$13:$CJ$13,"&gt;"&amp;$AI$1020))</f>
        <v>0</v>
      </c>
      <c r="AN1287" s="283">
        <f t="shared" si="572"/>
        <v>0</v>
      </c>
      <c r="AO1287" s="242">
        <f t="shared" si="573"/>
        <v>0</v>
      </c>
      <c r="AP1287" s="242">
        <f t="shared" si="574"/>
        <v>0</v>
      </c>
      <c r="AQ1287" s="276">
        <f t="shared" si="558"/>
        <v>0</v>
      </c>
      <c r="AR1287" s="281">
        <f t="shared" si="552"/>
        <v>0</v>
      </c>
      <c r="AS1287" s="245">
        <f t="shared" si="553"/>
        <v>0</v>
      </c>
      <c r="AY1287" s="160"/>
      <c r="AZ1287" s="160"/>
      <c r="BK1287" s="2"/>
      <c r="BL1287" s="2"/>
      <c r="BM1287" s="2"/>
      <c r="BN1287" s="2"/>
      <c r="BO1287" s="2"/>
      <c r="BP1287" s="2"/>
      <c r="BQ1287" s="2"/>
      <c r="BR1287" s="2"/>
      <c r="BS1287" s="2"/>
      <c r="BT1287" s="2"/>
      <c r="BU1287" s="2"/>
      <c r="BV1287" s="2"/>
      <c r="BW1287" s="2"/>
      <c r="BX1287" s="2"/>
      <c r="BY1287" s="2"/>
      <c r="BZ1287" s="2"/>
      <c r="CA1287" s="2"/>
      <c r="CI1287"/>
      <c r="CJ1287"/>
      <c r="CK1287"/>
      <c r="CL1287"/>
      <c r="CM1287"/>
      <c r="CN1287"/>
      <c r="CO1287"/>
      <c r="CP1287"/>
      <c r="CQ1287"/>
      <c r="CR1287"/>
      <c r="CS1287"/>
      <c r="CT1287"/>
      <c r="CU1287"/>
      <c r="CV1287"/>
      <c r="CW1287"/>
      <c r="CX1287"/>
    </row>
    <row r="1288" spans="2:102" x14ac:dyDescent="0.35">
      <c r="B1288" s="70" t="str">
        <f t="shared" ref="B1288:F1288" si="580">B281</f>
        <v/>
      </c>
      <c r="C1288" s="166" t="str">
        <f t="shared" si="580"/>
        <v/>
      </c>
      <c r="D1288" s="273" t="str">
        <f t="shared" si="580"/>
        <v/>
      </c>
      <c r="E1288" s="273">
        <f t="shared" si="580"/>
        <v>45016</v>
      </c>
      <c r="F1288" s="273">
        <f t="shared" si="580"/>
        <v>0</v>
      </c>
      <c r="G1288" s="98">
        <f t="shared" si="545"/>
        <v>0</v>
      </c>
      <c r="H1288" s="242">
        <f>IF(G1288=0,0,SUMIFS('Sch A. Input'!$H279:$CJ279,'Sch A. Input'!$H$14:$CJ$14,"Recurring",'Sch A. Input'!$H$13:$CJ$13,"&lt;="&amp;$O$1020,'Sch A. Input'!$H$13:$CJ$13,"&lt;="&amp;$L$11))</f>
        <v>0</v>
      </c>
      <c r="I1288" s="242">
        <f>IF(G1288=0,0,SUMIFS('Sch A. Input'!$H279:$CJ279,'Sch A. Input'!$H$14:$CJ$14,"One-time",'Sch A. Input'!$H$13:$CJ$13,"&lt;="&amp;$O$1020,'Sch A. Input'!$H$13:$CJ$13,"&lt;="&amp;$L$11))</f>
        <v>0</v>
      </c>
      <c r="J1288" s="283">
        <f t="shared" si="560"/>
        <v>0</v>
      </c>
      <c r="K1288" s="242">
        <f t="shared" si="561"/>
        <v>0</v>
      </c>
      <c r="L1288" s="242">
        <f t="shared" si="562"/>
        <v>0</v>
      </c>
      <c r="M1288" s="276">
        <f t="shared" si="555"/>
        <v>0</v>
      </c>
      <c r="N1288" s="281">
        <f t="shared" si="546"/>
        <v>0</v>
      </c>
      <c r="O1288" s="245">
        <f t="shared" si="547"/>
        <v>0</v>
      </c>
      <c r="P1288" s="248"/>
      <c r="Q1288" s="285">
        <f t="shared" si="563"/>
        <v>0</v>
      </c>
      <c r="R1288" s="242">
        <f>IF(Q1288=0,0,SUMIFS('Sch A. Input'!$H279:$CJ279,'Sch A. Input'!$H$14:$CJ$14,"Recurring",'Sch A. Input'!$H$13:$CJ$13,"&lt;="&amp;$L$11,'Sch A. Input'!$H$13:$CJ$13,"&lt;="&amp;$Y$1020,'Sch A. Input'!$H$13:$CJ$13,"&gt;"&amp;$O$1020))</f>
        <v>0</v>
      </c>
      <c r="S1288" s="242">
        <f>IF(Q1288=0,0,SUMIFS('Sch A. Input'!$H279:$CJ279,'Sch A. Input'!$H$14:$CJ$14,"One-time",'Sch A. Input'!$H$13:$CJ$13,"&lt;="&amp;$L$11,'Sch A. Input'!$H$13:$CJ$13,"&lt;="&amp;$Y$1020,'Sch A. Input'!$H$13:$CJ$13,"&gt;"&amp;$O$1020))</f>
        <v>0</v>
      </c>
      <c r="T1288" s="283">
        <f t="shared" si="564"/>
        <v>0</v>
      </c>
      <c r="U1288" s="242">
        <f t="shared" si="565"/>
        <v>0</v>
      </c>
      <c r="V1288" s="242">
        <f t="shared" si="566"/>
        <v>0</v>
      </c>
      <c r="W1288" s="276">
        <f t="shared" si="556"/>
        <v>0</v>
      </c>
      <c r="X1288" s="281">
        <f t="shared" si="548"/>
        <v>0</v>
      </c>
      <c r="Y1288" s="245">
        <f t="shared" si="549"/>
        <v>0</v>
      </c>
      <c r="Z1288" s="248"/>
      <c r="AA1288" s="285">
        <f t="shared" si="567"/>
        <v>0</v>
      </c>
      <c r="AB1288" s="242">
        <f>IF(AA1288=0,0,SUMIFS('Sch A. Input'!$H279:$CJ279,'Sch A. Input'!$H$14:$CJ$14,"Recurring",'Sch A. Input'!$H$13:$CJ$13,"&lt;="&amp;$L$11,'Sch A. Input'!$H$13:$CJ$13,"&lt;="&amp;$AI$1020,'Sch A. Input'!$H$13:$CJ$13,"&gt;"&amp;$Y$1020))</f>
        <v>0</v>
      </c>
      <c r="AC1288" s="242">
        <f>IF(AA1288=0,0,SUMIFS('Sch A. Input'!$H279:$CJ279,'Sch A. Input'!$H$14:$CJ$14,"One-time",'Sch A. Input'!$H$13:$CJ$13,"&lt;="&amp;$L$11,'Sch A. Input'!$H$13:$CJ$13,"&lt;="&amp;$AI$1020,'Sch A. Input'!$H$13:$CJ$13,"&gt;"&amp;$Y$1020))</f>
        <v>0</v>
      </c>
      <c r="AD1288" s="283">
        <f t="shared" si="568"/>
        <v>0</v>
      </c>
      <c r="AE1288" s="242">
        <f t="shared" si="569"/>
        <v>0</v>
      </c>
      <c r="AF1288" s="242">
        <f t="shared" si="570"/>
        <v>0</v>
      </c>
      <c r="AG1288" s="276">
        <f t="shared" si="557"/>
        <v>0</v>
      </c>
      <c r="AH1288" s="281">
        <f t="shared" si="550"/>
        <v>0</v>
      </c>
      <c r="AI1288" s="245">
        <f t="shared" si="551"/>
        <v>0</v>
      </c>
      <c r="AK1288" s="285">
        <f t="shared" si="571"/>
        <v>0</v>
      </c>
      <c r="AL1288" s="242">
        <f>IF(AK1288=0,0,SUMIFS('Sch A. Input'!$H279:$CJ279,'Sch A. Input'!$H$14:$CJ$14,"Recurring",'Sch A. Input'!$H$13:$CJ$13,"&lt;="&amp;$L$11,'Sch A. Input'!$H$13:$CJ$13,"&lt;="&amp;$AS$1020,'Sch A. Input'!$H$13:$CJ$13,"&gt;"&amp;$AI$1020))</f>
        <v>0</v>
      </c>
      <c r="AM1288" s="242">
        <f>IF(AK1288=0,0,SUMIFS('Sch A. Input'!$H279:$CJ279,'Sch A. Input'!$H$14:$CJ$14,"One-time",'Sch A. Input'!$H$13:$CJ$13,"&lt;="&amp;$L$11,'Sch A. Input'!$H$13:$CJ$13,"&lt;="&amp;$AS$1020,'Sch A. Input'!$H$13:$CJ$13,"&gt;"&amp;$AI$1020))</f>
        <v>0</v>
      </c>
      <c r="AN1288" s="283">
        <f t="shared" si="572"/>
        <v>0</v>
      </c>
      <c r="AO1288" s="242">
        <f t="shared" si="573"/>
        <v>0</v>
      </c>
      <c r="AP1288" s="242">
        <f t="shared" si="574"/>
        <v>0</v>
      </c>
      <c r="AQ1288" s="276">
        <f t="shared" si="558"/>
        <v>0</v>
      </c>
      <c r="AR1288" s="281">
        <f t="shared" si="552"/>
        <v>0</v>
      </c>
      <c r="AS1288" s="245">
        <f t="shared" si="553"/>
        <v>0</v>
      </c>
      <c r="AY1288" s="160"/>
      <c r="AZ1288" s="160"/>
      <c r="BK1288" s="2"/>
      <c r="BL1288" s="2"/>
      <c r="BM1288" s="2"/>
      <c r="BN1288" s="2"/>
      <c r="BO1288" s="2"/>
      <c r="BP1288" s="2"/>
      <c r="BQ1288" s="2"/>
      <c r="BR1288" s="2"/>
      <c r="BS1288" s="2"/>
      <c r="BT1288" s="2"/>
      <c r="BU1288" s="2"/>
      <c r="BV1288" s="2"/>
      <c r="BW1288" s="2"/>
      <c r="BX1288" s="2"/>
      <c r="BY1288" s="2"/>
      <c r="BZ1288" s="2"/>
      <c r="CA1288" s="2"/>
      <c r="CI1288"/>
      <c r="CJ1288"/>
      <c r="CK1288"/>
      <c r="CL1288"/>
      <c r="CM1288"/>
      <c r="CN1288"/>
      <c r="CO1288"/>
      <c r="CP1288"/>
      <c r="CQ1288"/>
      <c r="CR1288"/>
      <c r="CS1288"/>
      <c r="CT1288"/>
      <c r="CU1288"/>
      <c r="CV1288"/>
      <c r="CW1288"/>
      <c r="CX1288"/>
    </row>
    <row r="1289" spans="2:102" x14ac:dyDescent="0.35">
      <c r="B1289" s="70" t="str">
        <f t="shared" ref="B1289:F1289" si="581">B282</f>
        <v/>
      </c>
      <c r="C1289" s="166" t="str">
        <f t="shared" si="581"/>
        <v/>
      </c>
      <c r="D1289" s="273" t="str">
        <f t="shared" si="581"/>
        <v/>
      </c>
      <c r="E1289" s="273">
        <f t="shared" si="581"/>
        <v>45016</v>
      </c>
      <c r="F1289" s="273">
        <f t="shared" si="581"/>
        <v>0</v>
      </c>
      <c r="G1289" s="98">
        <f t="shared" si="545"/>
        <v>0</v>
      </c>
      <c r="H1289" s="242">
        <f>IF(G1289=0,0,SUMIFS('Sch A. Input'!$H280:$CJ280,'Sch A. Input'!$H$14:$CJ$14,"Recurring",'Sch A. Input'!$H$13:$CJ$13,"&lt;="&amp;$O$1020,'Sch A. Input'!$H$13:$CJ$13,"&lt;="&amp;$L$11))</f>
        <v>0</v>
      </c>
      <c r="I1289" s="242">
        <f>IF(G1289=0,0,SUMIFS('Sch A. Input'!$H280:$CJ280,'Sch A. Input'!$H$14:$CJ$14,"One-time",'Sch A. Input'!$H$13:$CJ$13,"&lt;="&amp;$O$1020,'Sch A. Input'!$H$13:$CJ$13,"&lt;="&amp;$L$11))</f>
        <v>0</v>
      </c>
      <c r="J1289" s="283">
        <f t="shared" si="560"/>
        <v>0</v>
      </c>
      <c r="K1289" s="242">
        <f t="shared" si="561"/>
        <v>0</v>
      </c>
      <c r="L1289" s="242">
        <f t="shared" si="562"/>
        <v>0</v>
      </c>
      <c r="M1289" s="276">
        <f t="shared" si="555"/>
        <v>0</v>
      </c>
      <c r="N1289" s="281">
        <f t="shared" si="546"/>
        <v>0</v>
      </c>
      <c r="O1289" s="245">
        <f t="shared" si="547"/>
        <v>0</v>
      </c>
      <c r="P1289" s="248"/>
      <c r="Q1289" s="285">
        <f t="shared" si="563"/>
        <v>0</v>
      </c>
      <c r="R1289" s="242">
        <f>IF(Q1289=0,0,SUMIFS('Sch A. Input'!$H280:$CJ280,'Sch A. Input'!$H$14:$CJ$14,"Recurring",'Sch A. Input'!$H$13:$CJ$13,"&lt;="&amp;$L$11,'Sch A. Input'!$H$13:$CJ$13,"&lt;="&amp;$Y$1020,'Sch A. Input'!$H$13:$CJ$13,"&gt;"&amp;$O$1020))</f>
        <v>0</v>
      </c>
      <c r="S1289" s="242">
        <f>IF(Q1289=0,0,SUMIFS('Sch A. Input'!$H280:$CJ280,'Sch A. Input'!$H$14:$CJ$14,"One-time",'Sch A. Input'!$H$13:$CJ$13,"&lt;="&amp;$L$11,'Sch A. Input'!$H$13:$CJ$13,"&lt;="&amp;$Y$1020,'Sch A. Input'!$H$13:$CJ$13,"&gt;"&amp;$O$1020))</f>
        <v>0</v>
      </c>
      <c r="T1289" s="283">
        <f t="shared" si="564"/>
        <v>0</v>
      </c>
      <c r="U1289" s="242">
        <f t="shared" si="565"/>
        <v>0</v>
      </c>
      <c r="V1289" s="242">
        <f t="shared" si="566"/>
        <v>0</v>
      </c>
      <c r="W1289" s="276">
        <f t="shared" si="556"/>
        <v>0</v>
      </c>
      <c r="X1289" s="281">
        <f t="shared" si="548"/>
        <v>0</v>
      </c>
      <c r="Y1289" s="245">
        <f t="shared" si="549"/>
        <v>0</v>
      </c>
      <c r="Z1289" s="248"/>
      <c r="AA1289" s="285">
        <f t="shared" si="567"/>
        <v>0</v>
      </c>
      <c r="AB1289" s="242">
        <f>IF(AA1289=0,0,SUMIFS('Sch A. Input'!$H280:$CJ280,'Sch A. Input'!$H$14:$CJ$14,"Recurring",'Sch A. Input'!$H$13:$CJ$13,"&lt;="&amp;$L$11,'Sch A. Input'!$H$13:$CJ$13,"&lt;="&amp;$AI$1020,'Sch A. Input'!$H$13:$CJ$13,"&gt;"&amp;$Y$1020))</f>
        <v>0</v>
      </c>
      <c r="AC1289" s="242">
        <f>IF(AA1289=0,0,SUMIFS('Sch A. Input'!$H280:$CJ280,'Sch A. Input'!$H$14:$CJ$14,"One-time",'Sch A. Input'!$H$13:$CJ$13,"&lt;="&amp;$L$11,'Sch A. Input'!$H$13:$CJ$13,"&lt;="&amp;$AI$1020,'Sch A. Input'!$H$13:$CJ$13,"&gt;"&amp;$Y$1020))</f>
        <v>0</v>
      </c>
      <c r="AD1289" s="283">
        <f t="shared" si="568"/>
        <v>0</v>
      </c>
      <c r="AE1289" s="242">
        <f t="shared" si="569"/>
        <v>0</v>
      </c>
      <c r="AF1289" s="242">
        <f t="shared" si="570"/>
        <v>0</v>
      </c>
      <c r="AG1289" s="276">
        <f t="shared" si="557"/>
        <v>0</v>
      </c>
      <c r="AH1289" s="281">
        <f t="shared" si="550"/>
        <v>0</v>
      </c>
      <c r="AI1289" s="245">
        <f t="shared" si="551"/>
        <v>0</v>
      </c>
      <c r="AK1289" s="285">
        <f t="shared" si="571"/>
        <v>0</v>
      </c>
      <c r="AL1289" s="242">
        <f>IF(AK1289=0,0,SUMIFS('Sch A. Input'!$H280:$CJ280,'Sch A. Input'!$H$14:$CJ$14,"Recurring",'Sch A. Input'!$H$13:$CJ$13,"&lt;="&amp;$L$11,'Sch A. Input'!$H$13:$CJ$13,"&lt;="&amp;$AS$1020,'Sch A. Input'!$H$13:$CJ$13,"&gt;"&amp;$AI$1020))</f>
        <v>0</v>
      </c>
      <c r="AM1289" s="242">
        <f>IF(AK1289=0,0,SUMIFS('Sch A. Input'!$H280:$CJ280,'Sch A. Input'!$H$14:$CJ$14,"One-time",'Sch A. Input'!$H$13:$CJ$13,"&lt;="&amp;$L$11,'Sch A. Input'!$H$13:$CJ$13,"&lt;="&amp;$AS$1020,'Sch A. Input'!$H$13:$CJ$13,"&gt;"&amp;$AI$1020))</f>
        <v>0</v>
      </c>
      <c r="AN1289" s="283">
        <f t="shared" si="572"/>
        <v>0</v>
      </c>
      <c r="AO1289" s="242">
        <f t="shared" si="573"/>
        <v>0</v>
      </c>
      <c r="AP1289" s="242">
        <f t="shared" si="574"/>
        <v>0</v>
      </c>
      <c r="AQ1289" s="276">
        <f t="shared" si="558"/>
        <v>0</v>
      </c>
      <c r="AR1289" s="281">
        <f t="shared" si="552"/>
        <v>0</v>
      </c>
      <c r="AS1289" s="245">
        <f t="shared" si="553"/>
        <v>0</v>
      </c>
      <c r="AY1289" s="160"/>
      <c r="AZ1289" s="160"/>
      <c r="BK1289" s="2"/>
      <c r="BL1289" s="2"/>
      <c r="BM1289" s="2"/>
      <c r="BN1289" s="2"/>
      <c r="BO1289" s="2"/>
      <c r="BP1289" s="2"/>
      <c r="BQ1289" s="2"/>
      <c r="BR1289" s="2"/>
      <c r="BS1289" s="2"/>
      <c r="BT1289" s="2"/>
      <c r="BU1289" s="2"/>
      <c r="BV1289" s="2"/>
      <c r="BW1289" s="2"/>
      <c r="BX1289" s="2"/>
      <c r="BY1289" s="2"/>
      <c r="BZ1289" s="2"/>
      <c r="CA1289" s="2"/>
      <c r="CI1289"/>
      <c r="CJ1289"/>
      <c r="CK1289"/>
      <c r="CL1289"/>
      <c r="CM1289"/>
      <c r="CN1289"/>
      <c r="CO1289"/>
      <c r="CP1289"/>
      <c r="CQ1289"/>
      <c r="CR1289"/>
      <c r="CS1289"/>
      <c r="CT1289"/>
      <c r="CU1289"/>
      <c r="CV1289"/>
      <c r="CW1289"/>
      <c r="CX1289"/>
    </row>
    <row r="1290" spans="2:102" x14ac:dyDescent="0.35">
      <c r="B1290" s="70" t="str">
        <f t="shared" ref="B1290:F1290" si="582">B283</f>
        <v/>
      </c>
      <c r="C1290" s="166" t="str">
        <f t="shared" si="582"/>
        <v/>
      </c>
      <c r="D1290" s="273" t="str">
        <f t="shared" si="582"/>
        <v/>
      </c>
      <c r="E1290" s="273">
        <f t="shared" si="582"/>
        <v>45016</v>
      </c>
      <c r="F1290" s="273">
        <f t="shared" si="582"/>
        <v>0</v>
      </c>
      <c r="G1290" s="98">
        <f t="shared" si="545"/>
        <v>0</v>
      </c>
      <c r="H1290" s="242">
        <f>IF(G1290=0,0,SUMIFS('Sch A. Input'!$H281:$CJ281,'Sch A. Input'!$H$14:$CJ$14,"Recurring",'Sch A. Input'!$H$13:$CJ$13,"&lt;="&amp;$O$1020,'Sch A. Input'!$H$13:$CJ$13,"&lt;="&amp;$L$11))</f>
        <v>0</v>
      </c>
      <c r="I1290" s="242">
        <f>IF(G1290=0,0,SUMIFS('Sch A. Input'!$H281:$CJ281,'Sch A. Input'!$H$14:$CJ$14,"One-time",'Sch A. Input'!$H$13:$CJ$13,"&lt;="&amp;$O$1020,'Sch A. Input'!$H$13:$CJ$13,"&lt;="&amp;$L$11))</f>
        <v>0</v>
      </c>
      <c r="J1290" s="283">
        <f t="shared" si="560"/>
        <v>0</v>
      </c>
      <c r="K1290" s="242">
        <f t="shared" si="561"/>
        <v>0</v>
      </c>
      <c r="L1290" s="242">
        <f t="shared" si="562"/>
        <v>0</v>
      </c>
      <c r="M1290" s="276">
        <f t="shared" si="555"/>
        <v>0</v>
      </c>
      <c r="N1290" s="281">
        <f t="shared" si="546"/>
        <v>0</v>
      </c>
      <c r="O1290" s="245">
        <f t="shared" si="547"/>
        <v>0</v>
      </c>
      <c r="P1290" s="248"/>
      <c r="Q1290" s="285">
        <f t="shared" si="563"/>
        <v>0</v>
      </c>
      <c r="R1290" s="242">
        <f>IF(Q1290=0,0,SUMIFS('Sch A. Input'!$H281:$CJ281,'Sch A. Input'!$H$14:$CJ$14,"Recurring",'Sch A. Input'!$H$13:$CJ$13,"&lt;="&amp;$L$11,'Sch A. Input'!$H$13:$CJ$13,"&lt;="&amp;$Y$1020,'Sch A. Input'!$H$13:$CJ$13,"&gt;"&amp;$O$1020))</f>
        <v>0</v>
      </c>
      <c r="S1290" s="242">
        <f>IF(Q1290=0,0,SUMIFS('Sch A. Input'!$H281:$CJ281,'Sch A. Input'!$H$14:$CJ$14,"One-time",'Sch A. Input'!$H$13:$CJ$13,"&lt;="&amp;$L$11,'Sch A. Input'!$H$13:$CJ$13,"&lt;="&amp;$Y$1020,'Sch A. Input'!$H$13:$CJ$13,"&gt;"&amp;$O$1020))</f>
        <v>0</v>
      </c>
      <c r="T1290" s="283">
        <f t="shared" si="564"/>
        <v>0</v>
      </c>
      <c r="U1290" s="242">
        <f t="shared" si="565"/>
        <v>0</v>
      </c>
      <c r="V1290" s="242">
        <f t="shared" si="566"/>
        <v>0</v>
      </c>
      <c r="W1290" s="276">
        <f t="shared" si="556"/>
        <v>0</v>
      </c>
      <c r="X1290" s="281">
        <f t="shared" si="548"/>
        <v>0</v>
      </c>
      <c r="Y1290" s="245">
        <f t="shared" si="549"/>
        <v>0</v>
      </c>
      <c r="Z1290" s="248"/>
      <c r="AA1290" s="285">
        <f t="shared" si="567"/>
        <v>0</v>
      </c>
      <c r="AB1290" s="242">
        <f>IF(AA1290=0,0,SUMIFS('Sch A. Input'!$H281:$CJ281,'Sch A. Input'!$H$14:$CJ$14,"Recurring",'Sch A. Input'!$H$13:$CJ$13,"&lt;="&amp;$L$11,'Sch A. Input'!$H$13:$CJ$13,"&lt;="&amp;$AI$1020,'Sch A. Input'!$H$13:$CJ$13,"&gt;"&amp;$Y$1020))</f>
        <v>0</v>
      </c>
      <c r="AC1290" s="242">
        <f>IF(AA1290=0,0,SUMIFS('Sch A. Input'!$H281:$CJ281,'Sch A. Input'!$H$14:$CJ$14,"One-time",'Sch A. Input'!$H$13:$CJ$13,"&lt;="&amp;$L$11,'Sch A. Input'!$H$13:$CJ$13,"&lt;="&amp;$AI$1020,'Sch A. Input'!$H$13:$CJ$13,"&gt;"&amp;$Y$1020))</f>
        <v>0</v>
      </c>
      <c r="AD1290" s="283">
        <f t="shared" si="568"/>
        <v>0</v>
      </c>
      <c r="AE1290" s="242">
        <f t="shared" si="569"/>
        <v>0</v>
      </c>
      <c r="AF1290" s="242">
        <f t="shared" si="570"/>
        <v>0</v>
      </c>
      <c r="AG1290" s="276">
        <f t="shared" si="557"/>
        <v>0</v>
      </c>
      <c r="AH1290" s="281">
        <f t="shared" si="550"/>
        <v>0</v>
      </c>
      <c r="AI1290" s="245">
        <f t="shared" si="551"/>
        <v>0</v>
      </c>
      <c r="AK1290" s="285">
        <f t="shared" si="571"/>
        <v>0</v>
      </c>
      <c r="AL1290" s="242">
        <f>IF(AK1290=0,0,SUMIFS('Sch A. Input'!$H281:$CJ281,'Sch A. Input'!$H$14:$CJ$14,"Recurring",'Sch A. Input'!$H$13:$CJ$13,"&lt;="&amp;$L$11,'Sch A. Input'!$H$13:$CJ$13,"&lt;="&amp;$AS$1020,'Sch A. Input'!$H$13:$CJ$13,"&gt;"&amp;$AI$1020))</f>
        <v>0</v>
      </c>
      <c r="AM1290" s="242">
        <f>IF(AK1290=0,0,SUMIFS('Sch A. Input'!$H281:$CJ281,'Sch A. Input'!$H$14:$CJ$14,"One-time",'Sch A. Input'!$H$13:$CJ$13,"&lt;="&amp;$L$11,'Sch A. Input'!$H$13:$CJ$13,"&lt;="&amp;$AS$1020,'Sch A. Input'!$H$13:$CJ$13,"&gt;"&amp;$AI$1020))</f>
        <v>0</v>
      </c>
      <c r="AN1290" s="283">
        <f t="shared" si="572"/>
        <v>0</v>
      </c>
      <c r="AO1290" s="242">
        <f t="shared" si="573"/>
        <v>0</v>
      </c>
      <c r="AP1290" s="242">
        <f t="shared" si="574"/>
        <v>0</v>
      </c>
      <c r="AQ1290" s="276">
        <f t="shared" si="558"/>
        <v>0</v>
      </c>
      <c r="AR1290" s="281">
        <f t="shared" si="552"/>
        <v>0</v>
      </c>
      <c r="AS1290" s="245">
        <f t="shared" si="553"/>
        <v>0</v>
      </c>
      <c r="AY1290" s="160"/>
      <c r="AZ1290" s="160"/>
      <c r="BK1290" s="2"/>
      <c r="BL1290" s="2"/>
      <c r="BM1290" s="2"/>
      <c r="BN1290" s="2"/>
      <c r="BO1290" s="2"/>
      <c r="BP1290" s="2"/>
      <c r="BQ1290" s="2"/>
      <c r="BR1290" s="2"/>
      <c r="BS1290" s="2"/>
      <c r="BT1290" s="2"/>
      <c r="BU1290" s="2"/>
      <c r="BV1290" s="2"/>
      <c r="BW1290" s="2"/>
      <c r="BX1290" s="2"/>
      <c r="BY1290" s="2"/>
      <c r="BZ1290" s="2"/>
      <c r="CA1290" s="2"/>
      <c r="CI1290"/>
      <c r="CJ1290"/>
      <c r="CK1290"/>
      <c r="CL1290"/>
      <c r="CM1290"/>
      <c r="CN1290"/>
      <c r="CO1290"/>
      <c r="CP1290"/>
      <c r="CQ1290"/>
      <c r="CR1290"/>
      <c r="CS1290"/>
      <c r="CT1290"/>
      <c r="CU1290"/>
      <c r="CV1290"/>
      <c r="CW1290"/>
      <c r="CX1290"/>
    </row>
    <row r="1291" spans="2:102" x14ac:dyDescent="0.35">
      <c r="B1291" s="70" t="str">
        <f t="shared" ref="B1291:F1291" si="583">B284</f>
        <v/>
      </c>
      <c r="C1291" s="166" t="str">
        <f t="shared" si="583"/>
        <v/>
      </c>
      <c r="D1291" s="273" t="str">
        <f t="shared" si="583"/>
        <v/>
      </c>
      <c r="E1291" s="273">
        <f t="shared" si="583"/>
        <v>45016</v>
      </c>
      <c r="F1291" s="273">
        <f t="shared" si="583"/>
        <v>0</v>
      </c>
      <c r="G1291" s="98">
        <f t="shared" si="545"/>
        <v>0</v>
      </c>
      <c r="H1291" s="242">
        <f>IF(G1291=0,0,SUMIFS('Sch A. Input'!$H282:$CJ282,'Sch A. Input'!$H$14:$CJ$14,"Recurring",'Sch A. Input'!$H$13:$CJ$13,"&lt;="&amp;$O$1020,'Sch A. Input'!$H$13:$CJ$13,"&lt;="&amp;$L$11))</f>
        <v>0</v>
      </c>
      <c r="I1291" s="242">
        <f>IF(G1291=0,0,SUMIFS('Sch A. Input'!$H282:$CJ282,'Sch A. Input'!$H$14:$CJ$14,"One-time",'Sch A. Input'!$H$13:$CJ$13,"&lt;="&amp;$O$1020,'Sch A. Input'!$H$13:$CJ$13,"&lt;="&amp;$L$11))</f>
        <v>0</v>
      </c>
      <c r="J1291" s="283">
        <f t="shared" si="560"/>
        <v>0</v>
      </c>
      <c r="K1291" s="242">
        <f t="shared" si="561"/>
        <v>0</v>
      </c>
      <c r="L1291" s="242">
        <f t="shared" si="562"/>
        <v>0</v>
      </c>
      <c r="M1291" s="276">
        <f t="shared" si="555"/>
        <v>0</v>
      </c>
      <c r="N1291" s="281">
        <f t="shared" si="546"/>
        <v>0</v>
      </c>
      <c r="O1291" s="245">
        <f t="shared" si="547"/>
        <v>0</v>
      </c>
      <c r="P1291" s="248"/>
      <c r="Q1291" s="285">
        <f t="shared" si="563"/>
        <v>0</v>
      </c>
      <c r="R1291" s="242">
        <f>IF(Q1291=0,0,SUMIFS('Sch A. Input'!$H282:$CJ282,'Sch A. Input'!$H$14:$CJ$14,"Recurring",'Sch A. Input'!$H$13:$CJ$13,"&lt;="&amp;$L$11,'Sch A. Input'!$H$13:$CJ$13,"&lt;="&amp;$Y$1020,'Sch A. Input'!$H$13:$CJ$13,"&gt;"&amp;$O$1020))</f>
        <v>0</v>
      </c>
      <c r="S1291" s="242">
        <f>IF(Q1291=0,0,SUMIFS('Sch A. Input'!$H282:$CJ282,'Sch A. Input'!$H$14:$CJ$14,"One-time",'Sch A. Input'!$H$13:$CJ$13,"&lt;="&amp;$L$11,'Sch A. Input'!$H$13:$CJ$13,"&lt;="&amp;$Y$1020,'Sch A. Input'!$H$13:$CJ$13,"&gt;"&amp;$O$1020))</f>
        <v>0</v>
      </c>
      <c r="T1291" s="283">
        <f t="shared" si="564"/>
        <v>0</v>
      </c>
      <c r="U1291" s="242">
        <f t="shared" si="565"/>
        <v>0</v>
      </c>
      <c r="V1291" s="242">
        <f t="shared" si="566"/>
        <v>0</v>
      </c>
      <c r="W1291" s="276">
        <f t="shared" si="556"/>
        <v>0</v>
      </c>
      <c r="X1291" s="281">
        <f t="shared" si="548"/>
        <v>0</v>
      </c>
      <c r="Y1291" s="245">
        <f t="shared" si="549"/>
        <v>0</v>
      </c>
      <c r="Z1291" s="248"/>
      <c r="AA1291" s="285">
        <f t="shared" si="567"/>
        <v>0</v>
      </c>
      <c r="AB1291" s="242">
        <f>IF(AA1291=0,0,SUMIFS('Sch A. Input'!$H282:$CJ282,'Sch A. Input'!$H$14:$CJ$14,"Recurring",'Sch A. Input'!$H$13:$CJ$13,"&lt;="&amp;$L$11,'Sch A. Input'!$H$13:$CJ$13,"&lt;="&amp;$AI$1020,'Sch A. Input'!$H$13:$CJ$13,"&gt;"&amp;$Y$1020))</f>
        <v>0</v>
      </c>
      <c r="AC1291" s="242">
        <f>IF(AA1291=0,0,SUMIFS('Sch A. Input'!$H282:$CJ282,'Sch A. Input'!$H$14:$CJ$14,"One-time",'Sch A. Input'!$H$13:$CJ$13,"&lt;="&amp;$L$11,'Sch A. Input'!$H$13:$CJ$13,"&lt;="&amp;$AI$1020,'Sch A. Input'!$H$13:$CJ$13,"&gt;"&amp;$Y$1020))</f>
        <v>0</v>
      </c>
      <c r="AD1291" s="283">
        <f t="shared" si="568"/>
        <v>0</v>
      </c>
      <c r="AE1291" s="242">
        <f t="shared" si="569"/>
        <v>0</v>
      </c>
      <c r="AF1291" s="242">
        <f t="shared" si="570"/>
        <v>0</v>
      </c>
      <c r="AG1291" s="276">
        <f t="shared" si="557"/>
        <v>0</v>
      </c>
      <c r="AH1291" s="281">
        <f t="shared" si="550"/>
        <v>0</v>
      </c>
      <c r="AI1291" s="245">
        <f t="shared" si="551"/>
        <v>0</v>
      </c>
      <c r="AK1291" s="285">
        <f t="shared" si="571"/>
        <v>0</v>
      </c>
      <c r="AL1291" s="242">
        <f>IF(AK1291=0,0,SUMIFS('Sch A. Input'!$H282:$CJ282,'Sch A. Input'!$H$14:$CJ$14,"Recurring",'Sch A. Input'!$H$13:$CJ$13,"&lt;="&amp;$L$11,'Sch A. Input'!$H$13:$CJ$13,"&lt;="&amp;$AS$1020,'Sch A. Input'!$H$13:$CJ$13,"&gt;"&amp;$AI$1020))</f>
        <v>0</v>
      </c>
      <c r="AM1291" s="242">
        <f>IF(AK1291=0,0,SUMIFS('Sch A. Input'!$H282:$CJ282,'Sch A. Input'!$H$14:$CJ$14,"One-time",'Sch A. Input'!$H$13:$CJ$13,"&lt;="&amp;$L$11,'Sch A. Input'!$H$13:$CJ$13,"&lt;="&amp;$AS$1020,'Sch A. Input'!$H$13:$CJ$13,"&gt;"&amp;$AI$1020))</f>
        <v>0</v>
      </c>
      <c r="AN1291" s="283">
        <f t="shared" si="572"/>
        <v>0</v>
      </c>
      <c r="AO1291" s="242">
        <f t="shared" si="573"/>
        <v>0</v>
      </c>
      <c r="AP1291" s="242">
        <f t="shared" si="574"/>
        <v>0</v>
      </c>
      <c r="AQ1291" s="276">
        <f t="shared" si="558"/>
        <v>0</v>
      </c>
      <c r="AR1291" s="281">
        <f t="shared" si="552"/>
        <v>0</v>
      </c>
      <c r="AS1291" s="245">
        <f t="shared" si="553"/>
        <v>0</v>
      </c>
      <c r="AY1291" s="160"/>
      <c r="AZ1291" s="160"/>
      <c r="BK1291" s="2"/>
      <c r="BL1291" s="2"/>
      <c r="BM1291" s="2"/>
      <c r="BN1291" s="2"/>
      <c r="BO1291" s="2"/>
      <c r="BP1291" s="2"/>
      <c r="BQ1291" s="2"/>
      <c r="BR1291" s="2"/>
      <c r="BS1291" s="2"/>
      <c r="BT1291" s="2"/>
      <c r="BU1291" s="2"/>
      <c r="BV1291" s="2"/>
      <c r="BW1291" s="2"/>
      <c r="BX1291" s="2"/>
      <c r="BY1291" s="2"/>
      <c r="BZ1291" s="2"/>
      <c r="CA1291" s="2"/>
      <c r="CI1291"/>
      <c r="CJ1291"/>
      <c r="CK1291"/>
      <c r="CL1291"/>
      <c r="CM1291"/>
      <c r="CN1291"/>
      <c r="CO1291"/>
      <c r="CP1291"/>
      <c r="CQ1291"/>
      <c r="CR1291"/>
      <c r="CS1291"/>
      <c r="CT1291"/>
      <c r="CU1291"/>
      <c r="CV1291"/>
      <c r="CW1291"/>
      <c r="CX1291"/>
    </row>
    <row r="1292" spans="2:102" x14ac:dyDescent="0.35">
      <c r="B1292" s="70" t="str">
        <f t="shared" ref="B1292:F1292" si="584">B285</f>
        <v/>
      </c>
      <c r="C1292" s="166" t="str">
        <f t="shared" si="584"/>
        <v/>
      </c>
      <c r="D1292" s="273" t="str">
        <f t="shared" si="584"/>
        <v/>
      </c>
      <c r="E1292" s="273">
        <f t="shared" si="584"/>
        <v>45016</v>
      </c>
      <c r="F1292" s="273">
        <f t="shared" si="584"/>
        <v>0</v>
      </c>
      <c r="G1292" s="98">
        <f t="shared" si="545"/>
        <v>0</v>
      </c>
      <c r="H1292" s="242">
        <f>IF(G1292=0,0,SUMIFS('Sch A. Input'!$H283:$CJ283,'Sch A. Input'!$H$14:$CJ$14,"Recurring",'Sch A. Input'!$H$13:$CJ$13,"&lt;="&amp;$O$1020,'Sch A. Input'!$H$13:$CJ$13,"&lt;="&amp;$L$11))</f>
        <v>0</v>
      </c>
      <c r="I1292" s="242">
        <f>IF(G1292=0,0,SUMIFS('Sch A. Input'!$H283:$CJ283,'Sch A. Input'!$H$14:$CJ$14,"One-time",'Sch A. Input'!$H$13:$CJ$13,"&lt;="&amp;$O$1020,'Sch A. Input'!$H$13:$CJ$13,"&lt;="&amp;$L$11))</f>
        <v>0</v>
      </c>
      <c r="J1292" s="283">
        <f t="shared" si="560"/>
        <v>0</v>
      </c>
      <c r="K1292" s="242">
        <f t="shared" si="561"/>
        <v>0</v>
      </c>
      <c r="L1292" s="242">
        <f t="shared" si="562"/>
        <v>0</v>
      </c>
      <c r="M1292" s="276">
        <f t="shared" si="555"/>
        <v>0</v>
      </c>
      <c r="N1292" s="281">
        <f t="shared" si="546"/>
        <v>0</v>
      </c>
      <c r="O1292" s="245">
        <f t="shared" si="547"/>
        <v>0</v>
      </c>
      <c r="P1292" s="248"/>
      <c r="Q1292" s="285">
        <f t="shared" si="563"/>
        <v>0</v>
      </c>
      <c r="R1292" s="242">
        <f>IF(Q1292=0,0,SUMIFS('Sch A. Input'!$H283:$CJ283,'Sch A. Input'!$H$14:$CJ$14,"Recurring",'Sch A. Input'!$H$13:$CJ$13,"&lt;="&amp;$L$11,'Sch A. Input'!$H$13:$CJ$13,"&lt;="&amp;$Y$1020,'Sch A. Input'!$H$13:$CJ$13,"&gt;"&amp;$O$1020))</f>
        <v>0</v>
      </c>
      <c r="S1292" s="242">
        <f>IF(Q1292=0,0,SUMIFS('Sch A. Input'!$H283:$CJ283,'Sch A. Input'!$H$14:$CJ$14,"One-time",'Sch A. Input'!$H$13:$CJ$13,"&lt;="&amp;$L$11,'Sch A. Input'!$H$13:$CJ$13,"&lt;="&amp;$Y$1020,'Sch A. Input'!$H$13:$CJ$13,"&gt;"&amp;$O$1020))</f>
        <v>0</v>
      </c>
      <c r="T1292" s="283">
        <f t="shared" si="564"/>
        <v>0</v>
      </c>
      <c r="U1292" s="242">
        <f t="shared" si="565"/>
        <v>0</v>
      </c>
      <c r="V1292" s="242">
        <f t="shared" si="566"/>
        <v>0</v>
      </c>
      <c r="W1292" s="276">
        <f t="shared" si="556"/>
        <v>0</v>
      </c>
      <c r="X1292" s="281">
        <f t="shared" si="548"/>
        <v>0</v>
      </c>
      <c r="Y1292" s="245">
        <f t="shared" si="549"/>
        <v>0</v>
      </c>
      <c r="Z1292" s="248"/>
      <c r="AA1292" s="285">
        <f t="shared" si="567"/>
        <v>0</v>
      </c>
      <c r="AB1292" s="242">
        <f>IF(AA1292=0,0,SUMIFS('Sch A. Input'!$H283:$CJ283,'Sch A. Input'!$H$14:$CJ$14,"Recurring",'Sch A. Input'!$H$13:$CJ$13,"&lt;="&amp;$L$11,'Sch A. Input'!$H$13:$CJ$13,"&lt;="&amp;$AI$1020,'Sch A. Input'!$H$13:$CJ$13,"&gt;"&amp;$Y$1020))</f>
        <v>0</v>
      </c>
      <c r="AC1292" s="242">
        <f>IF(AA1292=0,0,SUMIFS('Sch A. Input'!$H283:$CJ283,'Sch A. Input'!$H$14:$CJ$14,"One-time",'Sch A. Input'!$H$13:$CJ$13,"&lt;="&amp;$L$11,'Sch A. Input'!$H$13:$CJ$13,"&lt;="&amp;$AI$1020,'Sch A. Input'!$H$13:$CJ$13,"&gt;"&amp;$Y$1020))</f>
        <v>0</v>
      </c>
      <c r="AD1292" s="283">
        <f t="shared" si="568"/>
        <v>0</v>
      </c>
      <c r="AE1292" s="242">
        <f t="shared" si="569"/>
        <v>0</v>
      </c>
      <c r="AF1292" s="242">
        <f t="shared" si="570"/>
        <v>0</v>
      </c>
      <c r="AG1292" s="276">
        <f t="shared" si="557"/>
        <v>0</v>
      </c>
      <c r="AH1292" s="281">
        <f t="shared" si="550"/>
        <v>0</v>
      </c>
      <c r="AI1292" s="245">
        <f t="shared" si="551"/>
        <v>0</v>
      </c>
      <c r="AK1292" s="285">
        <f t="shared" si="571"/>
        <v>0</v>
      </c>
      <c r="AL1292" s="242">
        <f>IF(AK1292=0,0,SUMIFS('Sch A. Input'!$H283:$CJ283,'Sch A. Input'!$H$14:$CJ$14,"Recurring",'Sch A. Input'!$H$13:$CJ$13,"&lt;="&amp;$L$11,'Sch A. Input'!$H$13:$CJ$13,"&lt;="&amp;$AS$1020,'Sch A. Input'!$H$13:$CJ$13,"&gt;"&amp;$AI$1020))</f>
        <v>0</v>
      </c>
      <c r="AM1292" s="242">
        <f>IF(AK1292=0,0,SUMIFS('Sch A. Input'!$H283:$CJ283,'Sch A. Input'!$H$14:$CJ$14,"One-time",'Sch A. Input'!$H$13:$CJ$13,"&lt;="&amp;$L$11,'Sch A. Input'!$H$13:$CJ$13,"&lt;="&amp;$AS$1020,'Sch A. Input'!$H$13:$CJ$13,"&gt;"&amp;$AI$1020))</f>
        <v>0</v>
      </c>
      <c r="AN1292" s="283">
        <f t="shared" si="572"/>
        <v>0</v>
      </c>
      <c r="AO1292" s="242">
        <f t="shared" si="573"/>
        <v>0</v>
      </c>
      <c r="AP1292" s="242">
        <f t="shared" si="574"/>
        <v>0</v>
      </c>
      <c r="AQ1292" s="276">
        <f t="shared" si="558"/>
        <v>0</v>
      </c>
      <c r="AR1292" s="281">
        <f t="shared" si="552"/>
        <v>0</v>
      </c>
      <c r="AS1292" s="245">
        <f t="shared" si="553"/>
        <v>0</v>
      </c>
      <c r="AY1292" s="160"/>
      <c r="AZ1292" s="160"/>
      <c r="BK1292" s="2"/>
      <c r="BL1292" s="2"/>
      <c r="BM1292" s="2"/>
      <c r="BN1292" s="2"/>
      <c r="BO1292" s="2"/>
      <c r="BP1292" s="2"/>
      <c r="BQ1292" s="2"/>
      <c r="BR1292" s="2"/>
      <c r="BS1292" s="2"/>
      <c r="BT1292" s="2"/>
      <c r="BU1292" s="2"/>
      <c r="BV1292" s="2"/>
      <c r="BW1292" s="2"/>
      <c r="BX1292" s="2"/>
      <c r="BY1292" s="2"/>
      <c r="BZ1292" s="2"/>
      <c r="CA1292" s="2"/>
      <c r="CI1292"/>
      <c r="CJ1292"/>
      <c r="CK1292"/>
      <c r="CL1292"/>
      <c r="CM1292"/>
      <c r="CN1292"/>
      <c r="CO1292"/>
      <c r="CP1292"/>
      <c r="CQ1292"/>
      <c r="CR1292"/>
      <c r="CS1292"/>
      <c r="CT1292"/>
      <c r="CU1292"/>
      <c r="CV1292"/>
      <c r="CW1292"/>
      <c r="CX1292"/>
    </row>
    <row r="1293" spans="2:102" x14ac:dyDescent="0.35">
      <c r="B1293" s="70" t="str">
        <f t="shared" ref="B1293:F1293" si="585">B286</f>
        <v/>
      </c>
      <c r="C1293" s="166" t="str">
        <f t="shared" si="585"/>
        <v/>
      </c>
      <c r="D1293" s="273" t="str">
        <f t="shared" si="585"/>
        <v/>
      </c>
      <c r="E1293" s="273">
        <f t="shared" si="585"/>
        <v>45016</v>
      </c>
      <c r="F1293" s="273">
        <f t="shared" si="585"/>
        <v>0</v>
      </c>
      <c r="G1293" s="98">
        <f t="shared" si="545"/>
        <v>0</v>
      </c>
      <c r="H1293" s="242">
        <f>IF(G1293=0,0,SUMIFS('Sch A. Input'!$H284:$CJ284,'Sch A. Input'!$H$14:$CJ$14,"Recurring",'Sch A. Input'!$H$13:$CJ$13,"&lt;="&amp;$O$1020,'Sch A. Input'!$H$13:$CJ$13,"&lt;="&amp;$L$11))</f>
        <v>0</v>
      </c>
      <c r="I1293" s="242">
        <f>IF(G1293=0,0,SUMIFS('Sch A. Input'!$H284:$CJ284,'Sch A. Input'!$H$14:$CJ$14,"One-time",'Sch A. Input'!$H$13:$CJ$13,"&lt;="&amp;$O$1020,'Sch A. Input'!$H$13:$CJ$13,"&lt;="&amp;$L$11))</f>
        <v>0</v>
      </c>
      <c r="J1293" s="283">
        <f t="shared" si="560"/>
        <v>0</v>
      </c>
      <c r="K1293" s="242">
        <f t="shared" si="561"/>
        <v>0</v>
      </c>
      <c r="L1293" s="242">
        <f t="shared" si="562"/>
        <v>0</v>
      </c>
      <c r="M1293" s="276">
        <f t="shared" si="555"/>
        <v>0</v>
      </c>
      <c r="N1293" s="281">
        <f t="shared" si="546"/>
        <v>0</v>
      </c>
      <c r="O1293" s="245">
        <f t="shared" si="547"/>
        <v>0</v>
      </c>
      <c r="P1293" s="248"/>
      <c r="Q1293" s="285">
        <f t="shared" si="563"/>
        <v>0</v>
      </c>
      <c r="R1293" s="242">
        <f>IF(Q1293=0,0,SUMIFS('Sch A. Input'!$H284:$CJ284,'Sch A. Input'!$H$14:$CJ$14,"Recurring",'Sch A. Input'!$H$13:$CJ$13,"&lt;="&amp;$L$11,'Sch A. Input'!$H$13:$CJ$13,"&lt;="&amp;$Y$1020,'Sch A. Input'!$H$13:$CJ$13,"&gt;"&amp;$O$1020))</f>
        <v>0</v>
      </c>
      <c r="S1293" s="242">
        <f>IF(Q1293=0,0,SUMIFS('Sch A. Input'!$H284:$CJ284,'Sch A. Input'!$H$14:$CJ$14,"One-time",'Sch A. Input'!$H$13:$CJ$13,"&lt;="&amp;$L$11,'Sch A. Input'!$H$13:$CJ$13,"&lt;="&amp;$Y$1020,'Sch A. Input'!$H$13:$CJ$13,"&gt;"&amp;$O$1020))</f>
        <v>0</v>
      </c>
      <c r="T1293" s="283">
        <f t="shared" si="564"/>
        <v>0</v>
      </c>
      <c r="U1293" s="242">
        <f t="shared" si="565"/>
        <v>0</v>
      </c>
      <c r="V1293" s="242">
        <f t="shared" si="566"/>
        <v>0</v>
      </c>
      <c r="W1293" s="276">
        <f t="shared" si="556"/>
        <v>0</v>
      </c>
      <c r="X1293" s="281">
        <f t="shared" si="548"/>
        <v>0</v>
      </c>
      <c r="Y1293" s="245">
        <f t="shared" si="549"/>
        <v>0</v>
      </c>
      <c r="Z1293" s="248"/>
      <c r="AA1293" s="285">
        <f t="shared" si="567"/>
        <v>0</v>
      </c>
      <c r="AB1293" s="242">
        <f>IF(AA1293=0,0,SUMIFS('Sch A. Input'!$H284:$CJ284,'Sch A. Input'!$H$14:$CJ$14,"Recurring",'Sch A. Input'!$H$13:$CJ$13,"&lt;="&amp;$L$11,'Sch A. Input'!$H$13:$CJ$13,"&lt;="&amp;$AI$1020,'Sch A. Input'!$H$13:$CJ$13,"&gt;"&amp;$Y$1020))</f>
        <v>0</v>
      </c>
      <c r="AC1293" s="242">
        <f>IF(AA1293=0,0,SUMIFS('Sch A. Input'!$H284:$CJ284,'Sch A. Input'!$H$14:$CJ$14,"One-time",'Sch A. Input'!$H$13:$CJ$13,"&lt;="&amp;$L$11,'Sch A. Input'!$H$13:$CJ$13,"&lt;="&amp;$AI$1020,'Sch A. Input'!$H$13:$CJ$13,"&gt;"&amp;$Y$1020))</f>
        <v>0</v>
      </c>
      <c r="AD1293" s="283">
        <f t="shared" si="568"/>
        <v>0</v>
      </c>
      <c r="AE1293" s="242">
        <f t="shared" si="569"/>
        <v>0</v>
      </c>
      <c r="AF1293" s="242">
        <f t="shared" si="570"/>
        <v>0</v>
      </c>
      <c r="AG1293" s="276">
        <f t="shared" si="557"/>
        <v>0</v>
      </c>
      <c r="AH1293" s="281">
        <f t="shared" si="550"/>
        <v>0</v>
      </c>
      <c r="AI1293" s="245">
        <f t="shared" si="551"/>
        <v>0</v>
      </c>
      <c r="AK1293" s="285">
        <f t="shared" si="571"/>
        <v>0</v>
      </c>
      <c r="AL1293" s="242">
        <f>IF(AK1293=0,0,SUMIFS('Sch A. Input'!$H284:$CJ284,'Sch A. Input'!$H$14:$CJ$14,"Recurring",'Sch A. Input'!$H$13:$CJ$13,"&lt;="&amp;$L$11,'Sch A. Input'!$H$13:$CJ$13,"&lt;="&amp;$AS$1020,'Sch A. Input'!$H$13:$CJ$13,"&gt;"&amp;$AI$1020))</f>
        <v>0</v>
      </c>
      <c r="AM1293" s="242">
        <f>IF(AK1293=0,0,SUMIFS('Sch A. Input'!$H284:$CJ284,'Sch A. Input'!$H$14:$CJ$14,"One-time",'Sch A. Input'!$H$13:$CJ$13,"&lt;="&amp;$L$11,'Sch A. Input'!$H$13:$CJ$13,"&lt;="&amp;$AS$1020,'Sch A. Input'!$H$13:$CJ$13,"&gt;"&amp;$AI$1020))</f>
        <v>0</v>
      </c>
      <c r="AN1293" s="283">
        <f t="shared" si="572"/>
        <v>0</v>
      </c>
      <c r="AO1293" s="242">
        <f t="shared" si="573"/>
        <v>0</v>
      </c>
      <c r="AP1293" s="242">
        <f t="shared" si="574"/>
        <v>0</v>
      </c>
      <c r="AQ1293" s="276">
        <f t="shared" si="558"/>
        <v>0</v>
      </c>
      <c r="AR1293" s="281">
        <f t="shared" si="552"/>
        <v>0</v>
      </c>
      <c r="AS1293" s="245">
        <f t="shared" si="553"/>
        <v>0</v>
      </c>
      <c r="AY1293" s="160"/>
      <c r="AZ1293" s="160"/>
      <c r="BK1293" s="2"/>
      <c r="BL1293" s="2"/>
      <c r="BM1293" s="2"/>
      <c r="BN1293" s="2"/>
      <c r="BO1293" s="2"/>
      <c r="BP1293" s="2"/>
      <c r="BQ1293" s="2"/>
      <c r="BR1293" s="2"/>
      <c r="BS1293" s="2"/>
      <c r="BT1293" s="2"/>
      <c r="BU1293" s="2"/>
      <c r="BV1293" s="2"/>
      <c r="BW1293" s="2"/>
      <c r="BX1293" s="2"/>
      <c r="BY1293" s="2"/>
      <c r="BZ1293" s="2"/>
      <c r="CA1293" s="2"/>
      <c r="CI1293"/>
      <c r="CJ1293"/>
      <c r="CK1293"/>
      <c r="CL1293"/>
      <c r="CM1293"/>
      <c r="CN1293"/>
      <c r="CO1293"/>
      <c r="CP1293"/>
      <c r="CQ1293"/>
      <c r="CR1293"/>
      <c r="CS1293"/>
      <c r="CT1293"/>
      <c r="CU1293"/>
      <c r="CV1293"/>
      <c r="CW1293"/>
      <c r="CX1293"/>
    </row>
    <row r="1294" spans="2:102" x14ac:dyDescent="0.35">
      <c r="B1294" s="70" t="str">
        <f t="shared" ref="B1294:F1294" si="586">B287</f>
        <v/>
      </c>
      <c r="C1294" s="166" t="str">
        <f t="shared" si="586"/>
        <v/>
      </c>
      <c r="D1294" s="273" t="str">
        <f t="shared" si="586"/>
        <v/>
      </c>
      <c r="E1294" s="273">
        <f t="shared" si="586"/>
        <v>45016</v>
      </c>
      <c r="F1294" s="273">
        <f t="shared" si="586"/>
        <v>0</v>
      </c>
      <c r="G1294" s="98">
        <f t="shared" si="545"/>
        <v>0</v>
      </c>
      <c r="H1294" s="242">
        <f>IF(G1294=0,0,SUMIFS('Sch A. Input'!$H285:$CJ285,'Sch A. Input'!$H$14:$CJ$14,"Recurring",'Sch A. Input'!$H$13:$CJ$13,"&lt;="&amp;$O$1020,'Sch A. Input'!$H$13:$CJ$13,"&lt;="&amp;$L$11))</f>
        <v>0</v>
      </c>
      <c r="I1294" s="242">
        <f>IF(G1294=0,0,SUMIFS('Sch A. Input'!$H285:$CJ285,'Sch A. Input'!$H$14:$CJ$14,"One-time",'Sch A. Input'!$H$13:$CJ$13,"&lt;="&amp;$O$1020,'Sch A. Input'!$H$13:$CJ$13,"&lt;="&amp;$L$11))</f>
        <v>0</v>
      </c>
      <c r="J1294" s="283">
        <f t="shared" si="560"/>
        <v>0</v>
      </c>
      <c r="K1294" s="242">
        <f t="shared" si="561"/>
        <v>0</v>
      </c>
      <c r="L1294" s="242">
        <f t="shared" si="562"/>
        <v>0</v>
      </c>
      <c r="M1294" s="276">
        <f t="shared" si="555"/>
        <v>0</v>
      </c>
      <c r="N1294" s="281">
        <f t="shared" si="546"/>
        <v>0</v>
      </c>
      <c r="O1294" s="245">
        <f t="shared" si="547"/>
        <v>0</v>
      </c>
      <c r="P1294" s="248"/>
      <c r="Q1294" s="285">
        <f t="shared" si="563"/>
        <v>0</v>
      </c>
      <c r="R1294" s="242">
        <f>IF(Q1294=0,0,SUMIFS('Sch A. Input'!$H285:$CJ285,'Sch A. Input'!$H$14:$CJ$14,"Recurring",'Sch A. Input'!$H$13:$CJ$13,"&lt;="&amp;$L$11,'Sch A. Input'!$H$13:$CJ$13,"&lt;="&amp;$Y$1020,'Sch A. Input'!$H$13:$CJ$13,"&gt;"&amp;$O$1020))</f>
        <v>0</v>
      </c>
      <c r="S1294" s="242">
        <f>IF(Q1294=0,0,SUMIFS('Sch A. Input'!$H285:$CJ285,'Sch A. Input'!$H$14:$CJ$14,"One-time",'Sch A. Input'!$H$13:$CJ$13,"&lt;="&amp;$L$11,'Sch A. Input'!$H$13:$CJ$13,"&lt;="&amp;$Y$1020,'Sch A. Input'!$H$13:$CJ$13,"&gt;"&amp;$O$1020))</f>
        <v>0</v>
      </c>
      <c r="T1294" s="283">
        <f t="shared" si="564"/>
        <v>0</v>
      </c>
      <c r="U1294" s="242">
        <f t="shared" si="565"/>
        <v>0</v>
      </c>
      <c r="V1294" s="242">
        <f t="shared" si="566"/>
        <v>0</v>
      </c>
      <c r="W1294" s="276">
        <f t="shared" si="556"/>
        <v>0</v>
      </c>
      <c r="X1294" s="281">
        <f t="shared" si="548"/>
        <v>0</v>
      </c>
      <c r="Y1294" s="245">
        <f t="shared" si="549"/>
        <v>0</v>
      </c>
      <c r="Z1294" s="248"/>
      <c r="AA1294" s="285">
        <f t="shared" si="567"/>
        <v>0</v>
      </c>
      <c r="AB1294" s="242">
        <f>IF(AA1294=0,0,SUMIFS('Sch A. Input'!$H285:$CJ285,'Sch A. Input'!$H$14:$CJ$14,"Recurring",'Sch A. Input'!$H$13:$CJ$13,"&lt;="&amp;$L$11,'Sch A. Input'!$H$13:$CJ$13,"&lt;="&amp;$AI$1020,'Sch A. Input'!$H$13:$CJ$13,"&gt;"&amp;$Y$1020))</f>
        <v>0</v>
      </c>
      <c r="AC1294" s="242">
        <f>IF(AA1294=0,0,SUMIFS('Sch A. Input'!$H285:$CJ285,'Sch A. Input'!$H$14:$CJ$14,"One-time",'Sch A. Input'!$H$13:$CJ$13,"&lt;="&amp;$L$11,'Sch A. Input'!$H$13:$CJ$13,"&lt;="&amp;$AI$1020,'Sch A. Input'!$H$13:$CJ$13,"&gt;"&amp;$Y$1020))</f>
        <v>0</v>
      </c>
      <c r="AD1294" s="283">
        <f t="shared" si="568"/>
        <v>0</v>
      </c>
      <c r="AE1294" s="242">
        <f t="shared" si="569"/>
        <v>0</v>
      </c>
      <c r="AF1294" s="242">
        <f t="shared" si="570"/>
        <v>0</v>
      </c>
      <c r="AG1294" s="276">
        <f t="shared" si="557"/>
        <v>0</v>
      </c>
      <c r="AH1294" s="281">
        <f t="shared" si="550"/>
        <v>0</v>
      </c>
      <c r="AI1294" s="245">
        <f t="shared" si="551"/>
        <v>0</v>
      </c>
      <c r="AK1294" s="285">
        <f t="shared" si="571"/>
        <v>0</v>
      </c>
      <c r="AL1294" s="242">
        <f>IF(AK1294=0,0,SUMIFS('Sch A. Input'!$H285:$CJ285,'Sch A. Input'!$H$14:$CJ$14,"Recurring",'Sch A. Input'!$H$13:$CJ$13,"&lt;="&amp;$L$11,'Sch A. Input'!$H$13:$CJ$13,"&lt;="&amp;$AS$1020,'Sch A. Input'!$H$13:$CJ$13,"&gt;"&amp;$AI$1020))</f>
        <v>0</v>
      </c>
      <c r="AM1294" s="242">
        <f>IF(AK1294=0,0,SUMIFS('Sch A. Input'!$H285:$CJ285,'Sch A. Input'!$H$14:$CJ$14,"One-time",'Sch A. Input'!$H$13:$CJ$13,"&lt;="&amp;$L$11,'Sch A. Input'!$H$13:$CJ$13,"&lt;="&amp;$AS$1020,'Sch A. Input'!$H$13:$CJ$13,"&gt;"&amp;$AI$1020))</f>
        <v>0</v>
      </c>
      <c r="AN1294" s="283">
        <f t="shared" si="572"/>
        <v>0</v>
      </c>
      <c r="AO1294" s="242">
        <f t="shared" si="573"/>
        <v>0</v>
      </c>
      <c r="AP1294" s="242">
        <f t="shared" si="574"/>
        <v>0</v>
      </c>
      <c r="AQ1294" s="276">
        <f t="shared" si="558"/>
        <v>0</v>
      </c>
      <c r="AR1294" s="281">
        <f t="shared" si="552"/>
        <v>0</v>
      </c>
      <c r="AS1294" s="245">
        <f t="shared" si="553"/>
        <v>0</v>
      </c>
      <c r="AY1294" s="160"/>
      <c r="AZ1294" s="160"/>
      <c r="BK1294" s="2"/>
      <c r="BL1294" s="2"/>
      <c r="BM1294" s="2"/>
      <c r="BN1294" s="2"/>
      <c r="BO1294" s="2"/>
      <c r="BP1294" s="2"/>
      <c r="BQ1294" s="2"/>
      <c r="BR1294" s="2"/>
      <c r="BS1294" s="2"/>
      <c r="BT1294" s="2"/>
      <c r="BU1294" s="2"/>
      <c r="BV1294" s="2"/>
      <c r="BW1294" s="2"/>
      <c r="BX1294" s="2"/>
      <c r="BY1294" s="2"/>
      <c r="BZ1294" s="2"/>
      <c r="CA1294" s="2"/>
      <c r="CI1294"/>
      <c r="CJ1294"/>
      <c r="CK1294"/>
      <c r="CL1294"/>
      <c r="CM1294"/>
      <c r="CN1294"/>
      <c r="CO1294"/>
      <c r="CP1294"/>
      <c r="CQ1294"/>
      <c r="CR1294"/>
      <c r="CS1294"/>
      <c r="CT1294"/>
      <c r="CU1294"/>
      <c r="CV1294"/>
      <c r="CW1294"/>
      <c r="CX1294"/>
    </row>
    <row r="1295" spans="2:102" x14ac:dyDescent="0.35">
      <c r="B1295" s="70" t="str">
        <f t="shared" ref="B1295:F1295" si="587">B288</f>
        <v/>
      </c>
      <c r="C1295" s="166" t="str">
        <f t="shared" si="587"/>
        <v/>
      </c>
      <c r="D1295" s="273" t="str">
        <f t="shared" si="587"/>
        <v/>
      </c>
      <c r="E1295" s="273">
        <f t="shared" si="587"/>
        <v>45016</v>
      </c>
      <c r="F1295" s="273">
        <f t="shared" si="587"/>
        <v>0</v>
      </c>
      <c r="G1295" s="98">
        <f t="shared" si="545"/>
        <v>0</v>
      </c>
      <c r="H1295" s="242">
        <f>IF(G1295=0,0,SUMIFS('Sch A. Input'!$H286:$CJ286,'Sch A. Input'!$H$14:$CJ$14,"Recurring",'Sch A. Input'!$H$13:$CJ$13,"&lt;="&amp;$O$1020,'Sch A. Input'!$H$13:$CJ$13,"&lt;="&amp;$L$11))</f>
        <v>0</v>
      </c>
      <c r="I1295" s="242">
        <f>IF(G1295=0,0,SUMIFS('Sch A. Input'!$H286:$CJ286,'Sch A. Input'!$H$14:$CJ$14,"One-time",'Sch A. Input'!$H$13:$CJ$13,"&lt;="&amp;$O$1020,'Sch A. Input'!$H$13:$CJ$13,"&lt;="&amp;$L$11))</f>
        <v>0</v>
      </c>
      <c r="J1295" s="283">
        <f t="shared" si="560"/>
        <v>0</v>
      </c>
      <c r="K1295" s="242">
        <f t="shared" si="561"/>
        <v>0</v>
      </c>
      <c r="L1295" s="242">
        <f t="shared" si="562"/>
        <v>0</v>
      </c>
      <c r="M1295" s="276">
        <f t="shared" si="555"/>
        <v>0</v>
      </c>
      <c r="N1295" s="281">
        <f t="shared" si="546"/>
        <v>0</v>
      </c>
      <c r="O1295" s="245">
        <f t="shared" si="547"/>
        <v>0</v>
      </c>
      <c r="P1295" s="248"/>
      <c r="Q1295" s="285">
        <f t="shared" si="563"/>
        <v>0</v>
      </c>
      <c r="R1295" s="242">
        <f>IF(Q1295=0,0,SUMIFS('Sch A. Input'!$H286:$CJ286,'Sch A. Input'!$H$14:$CJ$14,"Recurring",'Sch A. Input'!$H$13:$CJ$13,"&lt;="&amp;$L$11,'Sch A. Input'!$H$13:$CJ$13,"&lt;="&amp;$Y$1020,'Sch A. Input'!$H$13:$CJ$13,"&gt;"&amp;$O$1020))</f>
        <v>0</v>
      </c>
      <c r="S1295" s="242">
        <f>IF(Q1295=0,0,SUMIFS('Sch A. Input'!$H286:$CJ286,'Sch A. Input'!$H$14:$CJ$14,"One-time",'Sch A. Input'!$H$13:$CJ$13,"&lt;="&amp;$L$11,'Sch A. Input'!$H$13:$CJ$13,"&lt;="&amp;$Y$1020,'Sch A. Input'!$H$13:$CJ$13,"&gt;"&amp;$O$1020))</f>
        <v>0</v>
      </c>
      <c r="T1295" s="283">
        <f t="shared" si="564"/>
        <v>0</v>
      </c>
      <c r="U1295" s="242">
        <f t="shared" si="565"/>
        <v>0</v>
      </c>
      <c r="V1295" s="242">
        <f t="shared" si="566"/>
        <v>0</v>
      </c>
      <c r="W1295" s="276">
        <f t="shared" si="556"/>
        <v>0</v>
      </c>
      <c r="X1295" s="281">
        <f t="shared" si="548"/>
        <v>0</v>
      </c>
      <c r="Y1295" s="245">
        <f t="shared" si="549"/>
        <v>0</v>
      </c>
      <c r="Z1295" s="248"/>
      <c r="AA1295" s="285">
        <f t="shared" si="567"/>
        <v>0</v>
      </c>
      <c r="AB1295" s="242">
        <f>IF(AA1295=0,0,SUMIFS('Sch A. Input'!$H286:$CJ286,'Sch A. Input'!$H$14:$CJ$14,"Recurring",'Sch A. Input'!$H$13:$CJ$13,"&lt;="&amp;$L$11,'Sch A. Input'!$H$13:$CJ$13,"&lt;="&amp;$AI$1020,'Sch A. Input'!$H$13:$CJ$13,"&gt;"&amp;$Y$1020))</f>
        <v>0</v>
      </c>
      <c r="AC1295" s="242">
        <f>IF(AA1295=0,0,SUMIFS('Sch A. Input'!$H286:$CJ286,'Sch A. Input'!$H$14:$CJ$14,"One-time",'Sch A. Input'!$H$13:$CJ$13,"&lt;="&amp;$L$11,'Sch A. Input'!$H$13:$CJ$13,"&lt;="&amp;$AI$1020,'Sch A. Input'!$H$13:$CJ$13,"&gt;"&amp;$Y$1020))</f>
        <v>0</v>
      </c>
      <c r="AD1295" s="283">
        <f t="shared" si="568"/>
        <v>0</v>
      </c>
      <c r="AE1295" s="242">
        <f t="shared" si="569"/>
        <v>0</v>
      </c>
      <c r="AF1295" s="242">
        <f t="shared" si="570"/>
        <v>0</v>
      </c>
      <c r="AG1295" s="276">
        <f t="shared" si="557"/>
        <v>0</v>
      </c>
      <c r="AH1295" s="281">
        <f t="shared" si="550"/>
        <v>0</v>
      </c>
      <c r="AI1295" s="245">
        <f t="shared" si="551"/>
        <v>0</v>
      </c>
      <c r="AK1295" s="285">
        <f t="shared" si="571"/>
        <v>0</v>
      </c>
      <c r="AL1295" s="242">
        <f>IF(AK1295=0,0,SUMIFS('Sch A. Input'!$H286:$CJ286,'Sch A. Input'!$H$14:$CJ$14,"Recurring",'Sch A. Input'!$H$13:$CJ$13,"&lt;="&amp;$L$11,'Sch A. Input'!$H$13:$CJ$13,"&lt;="&amp;$AS$1020,'Sch A. Input'!$H$13:$CJ$13,"&gt;"&amp;$AI$1020))</f>
        <v>0</v>
      </c>
      <c r="AM1295" s="242">
        <f>IF(AK1295=0,0,SUMIFS('Sch A. Input'!$H286:$CJ286,'Sch A. Input'!$H$14:$CJ$14,"One-time",'Sch A. Input'!$H$13:$CJ$13,"&lt;="&amp;$L$11,'Sch A. Input'!$H$13:$CJ$13,"&lt;="&amp;$AS$1020,'Sch A. Input'!$H$13:$CJ$13,"&gt;"&amp;$AI$1020))</f>
        <v>0</v>
      </c>
      <c r="AN1295" s="283">
        <f t="shared" si="572"/>
        <v>0</v>
      </c>
      <c r="AO1295" s="242">
        <f t="shared" si="573"/>
        <v>0</v>
      </c>
      <c r="AP1295" s="242">
        <f t="shared" si="574"/>
        <v>0</v>
      </c>
      <c r="AQ1295" s="276">
        <f t="shared" si="558"/>
        <v>0</v>
      </c>
      <c r="AR1295" s="281">
        <f t="shared" si="552"/>
        <v>0</v>
      </c>
      <c r="AS1295" s="245">
        <f t="shared" si="553"/>
        <v>0</v>
      </c>
      <c r="AY1295" s="160"/>
      <c r="AZ1295" s="160"/>
      <c r="BK1295" s="2"/>
      <c r="BL1295" s="2"/>
      <c r="BM1295" s="2"/>
      <c r="BN1295" s="2"/>
      <c r="BO1295" s="2"/>
      <c r="BP1295" s="2"/>
      <c r="BQ1295" s="2"/>
      <c r="BR1295" s="2"/>
      <c r="BS1295" s="2"/>
      <c r="BT1295" s="2"/>
      <c r="BU1295" s="2"/>
      <c r="BV1295" s="2"/>
      <c r="BW1295" s="2"/>
      <c r="BX1295" s="2"/>
      <c r="BY1295" s="2"/>
      <c r="BZ1295" s="2"/>
      <c r="CA1295" s="2"/>
      <c r="CI1295"/>
      <c r="CJ1295"/>
      <c r="CK1295"/>
      <c r="CL1295"/>
      <c r="CM1295"/>
      <c r="CN1295"/>
      <c r="CO1295"/>
      <c r="CP1295"/>
      <c r="CQ1295"/>
      <c r="CR1295"/>
      <c r="CS1295"/>
      <c r="CT1295"/>
      <c r="CU1295"/>
      <c r="CV1295"/>
      <c r="CW1295"/>
      <c r="CX1295"/>
    </row>
    <row r="1296" spans="2:102" x14ac:dyDescent="0.35">
      <c r="B1296" s="70" t="str">
        <f t="shared" ref="B1296:F1296" si="588">B289</f>
        <v/>
      </c>
      <c r="C1296" s="166" t="str">
        <f t="shared" si="588"/>
        <v/>
      </c>
      <c r="D1296" s="273" t="str">
        <f t="shared" si="588"/>
        <v/>
      </c>
      <c r="E1296" s="273">
        <f t="shared" si="588"/>
        <v>45016</v>
      </c>
      <c r="F1296" s="273">
        <f t="shared" si="588"/>
        <v>0</v>
      </c>
      <c r="G1296" s="98">
        <f t="shared" si="545"/>
        <v>0</v>
      </c>
      <c r="H1296" s="242">
        <f>IF(G1296=0,0,SUMIFS('Sch A. Input'!$H287:$CJ287,'Sch A. Input'!$H$14:$CJ$14,"Recurring",'Sch A. Input'!$H$13:$CJ$13,"&lt;="&amp;$O$1020,'Sch A. Input'!$H$13:$CJ$13,"&lt;="&amp;$L$11))</f>
        <v>0</v>
      </c>
      <c r="I1296" s="242">
        <f>IF(G1296=0,0,SUMIFS('Sch A. Input'!$H287:$CJ287,'Sch A. Input'!$H$14:$CJ$14,"One-time",'Sch A. Input'!$H$13:$CJ$13,"&lt;="&amp;$O$1020,'Sch A. Input'!$H$13:$CJ$13,"&lt;="&amp;$L$11))</f>
        <v>0</v>
      </c>
      <c r="J1296" s="283">
        <f t="shared" si="560"/>
        <v>0</v>
      </c>
      <c r="K1296" s="242">
        <f t="shared" si="561"/>
        <v>0</v>
      </c>
      <c r="L1296" s="242">
        <f t="shared" si="562"/>
        <v>0</v>
      </c>
      <c r="M1296" s="276">
        <f t="shared" si="555"/>
        <v>0</v>
      </c>
      <c r="N1296" s="281">
        <f t="shared" si="546"/>
        <v>0</v>
      </c>
      <c r="O1296" s="245">
        <f t="shared" si="547"/>
        <v>0</v>
      </c>
      <c r="P1296" s="248"/>
      <c r="Q1296" s="285">
        <f t="shared" si="563"/>
        <v>0</v>
      </c>
      <c r="R1296" s="242">
        <f>IF(Q1296=0,0,SUMIFS('Sch A. Input'!$H287:$CJ287,'Sch A. Input'!$H$14:$CJ$14,"Recurring",'Sch A. Input'!$H$13:$CJ$13,"&lt;="&amp;$L$11,'Sch A. Input'!$H$13:$CJ$13,"&lt;="&amp;$Y$1020,'Sch A. Input'!$H$13:$CJ$13,"&gt;"&amp;$O$1020))</f>
        <v>0</v>
      </c>
      <c r="S1296" s="242">
        <f>IF(Q1296=0,0,SUMIFS('Sch A. Input'!$H287:$CJ287,'Sch A. Input'!$H$14:$CJ$14,"One-time",'Sch A. Input'!$H$13:$CJ$13,"&lt;="&amp;$L$11,'Sch A. Input'!$H$13:$CJ$13,"&lt;="&amp;$Y$1020,'Sch A. Input'!$H$13:$CJ$13,"&gt;"&amp;$O$1020))</f>
        <v>0</v>
      </c>
      <c r="T1296" s="283">
        <f t="shared" si="564"/>
        <v>0</v>
      </c>
      <c r="U1296" s="242">
        <f t="shared" si="565"/>
        <v>0</v>
      </c>
      <c r="V1296" s="242">
        <f t="shared" si="566"/>
        <v>0</v>
      </c>
      <c r="W1296" s="276">
        <f t="shared" si="556"/>
        <v>0</v>
      </c>
      <c r="X1296" s="281">
        <f t="shared" si="548"/>
        <v>0</v>
      </c>
      <c r="Y1296" s="245">
        <f t="shared" si="549"/>
        <v>0</v>
      </c>
      <c r="Z1296" s="248"/>
      <c r="AA1296" s="285">
        <f t="shared" si="567"/>
        <v>0</v>
      </c>
      <c r="AB1296" s="242">
        <f>IF(AA1296=0,0,SUMIFS('Sch A. Input'!$H287:$CJ287,'Sch A. Input'!$H$14:$CJ$14,"Recurring",'Sch A. Input'!$H$13:$CJ$13,"&lt;="&amp;$L$11,'Sch A. Input'!$H$13:$CJ$13,"&lt;="&amp;$AI$1020,'Sch A. Input'!$H$13:$CJ$13,"&gt;"&amp;$Y$1020))</f>
        <v>0</v>
      </c>
      <c r="AC1296" s="242">
        <f>IF(AA1296=0,0,SUMIFS('Sch A. Input'!$H287:$CJ287,'Sch A. Input'!$H$14:$CJ$14,"One-time",'Sch A. Input'!$H$13:$CJ$13,"&lt;="&amp;$L$11,'Sch A. Input'!$H$13:$CJ$13,"&lt;="&amp;$AI$1020,'Sch A. Input'!$H$13:$CJ$13,"&gt;"&amp;$Y$1020))</f>
        <v>0</v>
      </c>
      <c r="AD1296" s="283">
        <f t="shared" si="568"/>
        <v>0</v>
      </c>
      <c r="AE1296" s="242">
        <f t="shared" si="569"/>
        <v>0</v>
      </c>
      <c r="AF1296" s="242">
        <f t="shared" si="570"/>
        <v>0</v>
      </c>
      <c r="AG1296" s="276">
        <f t="shared" si="557"/>
        <v>0</v>
      </c>
      <c r="AH1296" s="281">
        <f t="shared" si="550"/>
        <v>0</v>
      </c>
      <c r="AI1296" s="245">
        <f t="shared" si="551"/>
        <v>0</v>
      </c>
      <c r="AK1296" s="285">
        <f t="shared" si="571"/>
        <v>0</v>
      </c>
      <c r="AL1296" s="242">
        <f>IF(AK1296=0,0,SUMIFS('Sch A. Input'!$H287:$CJ287,'Sch A. Input'!$H$14:$CJ$14,"Recurring",'Sch A. Input'!$H$13:$CJ$13,"&lt;="&amp;$L$11,'Sch A. Input'!$H$13:$CJ$13,"&lt;="&amp;$AS$1020,'Sch A. Input'!$H$13:$CJ$13,"&gt;"&amp;$AI$1020))</f>
        <v>0</v>
      </c>
      <c r="AM1296" s="242">
        <f>IF(AK1296=0,0,SUMIFS('Sch A. Input'!$H287:$CJ287,'Sch A. Input'!$H$14:$CJ$14,"One-time",'Sch A. Input'!$H$13:$CJ$13,"&lt;="&amp;$L$11,'Sch A. Input'!$H$13:$CJ$13,"&lt;="&amp;$AS$1020,'Sch A. Input'!$H$13:$CJ$13,"&gt;"&amp;$AI$1020))</f>
        <v>0</v>
      </c>
      <c r="AN1296" s="283">
        <f t="shared" si="572"/>
        <v>0</v>
      </c>
      <c r="AO1296" s="242">
        <f t="shared" si="573"/>
        <v>0</v>
      </c>
      <c r="AP1296" s="242">
        <f t="shared" si="574"/>
        <v>0</v>
      </c>
      <c r="AQ1296" s="276">
        <f t="shared" si="558"/>
        <v>0</v>
      </c>
      <c r="AR1296" s="281">
        <f t="shared" si="552"/>
        <v>0</v>
      </c>
      <c r="AS1296" s="245">
        <f t="shared" si="553"/>
        <v>0</v>
      </c>
      <c r="AY1296" s="160"/>
      <c r="AZ1296" s="160"/>
      <c r="BK1296" s="2"/>
      <c r="BL1296" s="2"/>
      <c r="BM1296" s="2"/>
      <c r="BN1296" s="2"/>
      <c r="BO1296" s="2"/>
      <c r="BP1296" s="2"/>
      <c r="BQ1296" s="2"/>
      <c r="BR1296" s="2"/>
      <c r="BS1296" s="2"/>
      <c r="BT1296" s="2"/>
      <c r="BU1296" s="2"/>
      <c r="BV1296" s="2"/>
      <c r="BW1296" s="2"/>
      <c r="BX1296" s="2"/>
      <c r="BY1296" s="2"/>
      <c r="BZ1296" s="2"/>
      <c r="CA1296" s="2"/>
      <c r="CI1296"/>
      <c r="CJ1296"/>
      <c r="CK1296"/>
      <c r="CL1296"/>
      <c r="CM1296"/>
      <c r="CN1296"/>
      <c r="CO1296"/>
      <c r="CP1296"/>
      <c r="CQ1296"/>
      <c r="CR1296"/>
      <c r="CS1296"/>
      <c r="CT1296"/>
      <c r="CU1296"/>
      <c r="CV1296"/>
      <c r="CW1296"/>
      <c r="CX1296"/>
    </row>
    <row r="1297" spans="2:102" x14ac:dyDescent="0.35">
      <c r="B1297" s="70" t="str">
        <f t="shared" ref="B1297:F1297" si="589">B290</f>
        <v/>
      </c>
      <c r="C1297" s="166" t="str">
        <f t="shared" si="589"/>
        <v/>
      </c>
      <c r="D1297" s="273" t="str">
        <f t="shared" si="589"/>
        <v/>
      </c>
      <c r="E1297" s="273">
        <f t="shared" si="589"/>
        <v>45016</v>
      </c>
      <c r="F1297" s="273">
        <f t="shared" si="589"/>
        <v>0</v>
      </c>
      <c r="G1297" s="98">
        <f t="shared" si="545"/>
        <v>0</v>
      </c>
      <c r="H1297" s="242">
        <f>IF(G1297=0,0,SUMIFS('Sch A. Input'!$H288:$CJ288,'Sch A. Input'!$H$14:$CJ$14,"Recurring",'Sch A. Input'!$H$13:$CJ$13,"&lt;="&amp;$O$1020,'Sch A. Input'!$H$13:$CJ$13,"&lt;="&amp;$L$11))</f>
        <v>0</v>
      </c>
      <c r="I1297" s="242">
        <f>IF(G1297=0,0,SUMIFS('Sch A. Input'!$H288:$CJ288,'Sch A. Input'!$H$14:$CJ$14,"One-time",'Sch A. Input'!$H$13:$CJ$13,"&lt;="&amp;$O$1020,'Sch A. Input'!$H$13:$CJ$13,"&lt;="&amp;$L$11))</f>
        <v>0</v>
      </c>
      <c r="J1297" s="283">
        <f t="shared" si="560"/>
        <v>0</v>
      </c>
      <c r="K1297" s="242">
        <f t="shared" si="561"/>
        <v>0</v>
      </c>
      <c r="L1297" s="242">
        <f t="shared" si="562"/>
        <v>0</v>
      </c>
      <c r="M1297" s="276">
        <f t="shared" si="555"/>
        <v>0</v>
      </c>
      <c r="N1297" s="281">
        <f t="shared" si="546"/>
        <v>0</v>
      </c>
      <c r="O1297" s="245">
        <f t="shared" si="547"/>
        <v>0</v>
      </c>
      <c r="P1297" s="248"/>
      <c r="Q1297" s="285">
        <f t="shared" si="563"/>
        <v>0</v>
      </c>
      <c r="R1297" s="242">
        <f>IF(Q1297=0,0,SUMIFS('Sch A. Input'!$H288:$CJ288,'Sch A. Input'!$H$14:$CJ$14,"Recurring",'Sch A. Input'!$H$13:$CJ$13,"&lt;="&amp;$L$11,'Sch A. Input'!$H$13:$CJ$13,"&lt;="&amp;$Y$1020,'Sch A. Input'!$H$13:$CJ$13,"&gt;"&amp;$O$1020))</f>
        <v>0</v>
      </c>
      <c r="S1297" s="242">
        <f>IF(Q1297=0,0,SUMIFS('Sch A. Input'!$H288:$CJ288,'Sch A. Input'!$H$14:$CJ$14,"One-time",'Sch A. Input'!$H$13:$CJ$13,"&lt;="&amp;$L$11,'Sch A. Input'!$H$13:$CJ$13,"&lt;="&amp;$Y$1020,'Sch A. Input'!$H$13:$CJ$13,"&gt;"&amp;$O$1020))</f>
        <v>0</v>
      </c>
      <c r="T1297" s="283">
        <f t="shared" si="564"/>
        <v>0</v>
      </c>
      <c r="U1297" s="242">
        <f t="shared" si="565"/>
        <v>0</v>
      </c>
      <c r="V1297" s="242">
        <f t="shared" si="566"/>
        <v>0</v>
      </c>
      <c r="W1297" s="276">
        <f t="shared" si="556"/>
        <v>0</v>
      </c>
      <c r="X1297" s="281">
        <f t="shared" si="548"/>
        <v>0</v>
      </c>
      <c r="Y1297" s="245">
        <f t="shared" si="549"/>
        <v>0</v>
      </c>
      <c r="Z1297" s="248"/>
      <c r="AA1297" s="285">
        <f t="shared" si="567"/>
        <v>0</v>
      </c>
      <c r="AB1297" s="242">
        <f>IF(AA1297=0,0,SUMIFS('Sch A. Input'!$H288:$CJ288,'Sch A. Input'!$H$14:$CJ$14,"Recurring",'Sch A. Input'!$H$13:$CJ$13,"&lt;="&amp;$L$11,'Sch A. Input'!$H$13:$CJ$13,"&lt;="&amp;$AI$1020,'Sch A. Input'!$H$13:$CJ$13,"&gt;"&amp;$Y$1020))</f>
        <v>0</v>
      </c>
      <c r="AC1297" s="242">
        <f>IF(AA1297=0,0,SUMIFS('Sch A. Input'!$H288:$CJ288,'Sch A. Input'!$H$14:$CJ$14,"One-time",'Sch A. Input'!$H$13:$CJ$13,"&lt;="&amp;$L$11,'Sch A. Input'!$H$13:$CJ$13,"&lt;="&amp;$AI$1020,'Sch A. Input'!$H$13:$CJ$13,"&gt;"&amp;$Y$1020))</f>
        <v>0</v>
      </c>
      <c r="AD1297" s="283">
        <f t="shared" si="568"/>
        <v>0</v>
      </c>
      <c r="AE1297" s="242">
        <f t="shared" si="569"/>
        <v>0</v>
      </c>
      <c r="AF1297" s="242">
        <f t="shared" si="570"/>
        <v>0</v>
      </c>
      <c r="AG1297" s="276">
        <f t="shared" si="557"/>
        <v>0</v>
      </c>
      <c r="AH1297" s="281">
        <f t="shared" si="550"/>
        <v>0</v>
      </c>
      <c r="AI1297" s="245">
        <f t="shared" si="551"/>
        <v>0</v>
      </c>
      <c r="AK1297" s="285">
        <f t="shared" si="571"/>
        <v>0</v>
      </c>
      <c r="AL1297" s="242">
        <f>IF(AK1297=0,0,SUMIFS('Sch A. Input'!$H288:$CJ288,'Sch A. Input'!$H$14:$CJ$14,"Recurring",'Sch A. Input'!$H$13:$CJ$13,"&lt;="&amp;$L$11,'Sch A. Input'!$H$13:$CJ$13,"&lt;="&amp;$AS$1020,'Sch A. Input'!$H$13:$CJ$13,"&gt;"&amp;$AI$1020))</f>
        <v>0</v>
      </c>
      <c r="AM1297" s="242">
        <f>IF(AK1297=0,0,SUMIFS('Sch A. Input'!$H288:$CJ288,'Sch A. Input'!$H$14:$CJ$14,"One-time",'Sch A. Input'!$H$13:$CJ$13,"&lt;="&amp;$L$11,'Sch A. Input'!$H$13:$CJ$13,"&lt;="&amp;$AS$1020,'Sch A. Input'!$H$13:$CJ$13,"&gt;"&amp;$AI$1020))</f>
        <v>0</v>
      </c>
      <c r="AN1297" s="283">
        <f t="shared" si="572"/>
        <v>0</v>
      </c>
      <c r="AO1297" s="242">
        <f t="shared" si="573"/>
        <v>0</v>
      </c>
      <c r="AP1297" s="242">
        <f t="shared" si="574"/>
        <v>0</v>
      </c>
      <c r="AQ1297" s="276">
        <f t="shared" si="558"/>
        <v>0</v>
      </c>
      <c r="AR1297" s="281">
        <f t="shared" si="552"/>
        <v>0</v>
      </c>
      <c r="AS1297" s="245">
        <f t="shared" si="553"/>
        <v>0</v>
      </c>
      <c r="AY1297" s="160"/>
      <c r="AZ1297" s="160"/>
      <c r="BK1297" s="2"/>
      <c r="BL1297" s="2"/>
      <c r="BM1297" s="2"/>
      <c r="BN1297" s="2"/>
      <c r="BO1297" s="2"/>
      <c r="BP1297" s="2"/>
      <c r="BQ1297" s="2"/>
      <c r="BR1297" s="2"/>
      <c r="BS1297" s="2"/>
      <c r="BT1297" s="2"/>
      <c r="BU1297" s="2"/>
      <c r="BV1297" s="2"/>
      <c r="BW1297" s="2"/>
      <c r="BX1297" s="2"/>
      <c r="BY1297" s="2"/>
      <c r="BZ1297" s="2"/>
      <c r="CA1297" s="2"/>
      <c r="CI1297"/>
      <c r="CJ1297"/>
      <c r="CK1297"/>
      <c r="CL1297"/>
      <c r="CM1297"/>
      <c r="CN1297"/>
      <c r="CO1297"/>
      <c r="CP1297"/>
      <c r="CQ1297"/>
      <c r="CR1297"/>
      <c r="CS1297"/>
      <c r="CT1297"/>
      <c r="CU1297"/>
      <c r="CV1297"/>
      <c r="CW1297"/>
      <c r="CX1297"/>
    </row>
    <row r="1298" spans="2:102" x14ac:dyDescent="0.35">
      <c r="B1298" s="70" t="str">
        <f t="shared" ref="B1298:F1298" si="590">B291</f>
        <v/>
      </c>
      <c r="C1298" s="166" t="str">
        <f t="shared" si="590"/>
        <v/>
      </c>
      <c r="D1298" s="273" t="str">
        <f t="shared" si="590"/>
        <v/>
      </c>
      <c r="E1298" s="273">
        <f t="shared" si="590"/>
        <v>45016</v>
      </c>
      <c r="F1298" s="273">
        <f t="shared" si="590"/>
        <v>0</v>
      </c>
      <c r="G1298" s="98">
        <f t="shared" si="545"/>
        <v>0</v>
      </c>
      <c r="H1298" s="242">
        <f>IF(G1298=0,0,SUMIFS('Sch A. Input'!$H289:$CJ289,'Sch A. Input'!$H$14:$CJ$14,"Recurring",'Sch A. Input'!$H$13:$CJ$13,"&lt;="&amp;$O$1020,'Sch A. Input'!$H$13:$CJ$13,"&lt;="&amp;$L$11))</f>
        <v>0</v>
      </c>
      <c r="I1298" s="242">
        <f>IF(G1298=0,0,SUMIFS('Sch A. Input'!$H289:$CJ289,'Sch A. Input'!$H$14:$CJ$14,"One-time",'Sch A. Input'!$H$13:$CJ$13,"&lt;="&amp;$O$1020,'Sch A. Input'!$H$13:$CJ$13,"&lt;="&amp;$L$11))</f>
        <v>0</v>
      </c>
      <c r="J1298" s="283">
        <f t="shared" si="560"/>
        <v>0</v>
      </c>
      <c r="K1298" s="242">
        <f t="shared" si="561"/>
        <v>0</v>
      </c>
      <c r="L1298" s="242">
        <f t="shared" si="562"/>
        <v>0</v>
      </c>
      <c r="M1298" s="276">
        <f t="shared" si="555"/>
        <v>0</v>
      </c>
      <c r="N1298" s="281">
        <f t="shared" si="546"/>
        <v>0</v>
      </c>
      <c r="O1298" s="245">
        <f t="shared" si="547"/>
        <v>0</v>
      </c>
      <c r="P1298" s="248"/>
      <c r="Q1298" s="285">
        <f t="shared" si="563"/>
        <v>0</v>
      </c>
      <c r="R1298" s="242">
        <f>IF(Q1298=0,0,SUMIFS('Sch A. Input'!$H289:$CJ289,'Sch A. Input'!$H$14:$CJ$14,"Recurring",'Sch A. Input'!$H$13:$CJ$13,"&lt;="&amp;$L$11,'Sch A. Input'!$H$13:$CJ$13,"&lt;="&amp;$Y$1020,'Sch A. Input'!$H$13:$CJ$13,"&gt;"&amp;$O$1020))</f>
        <v>0</v>
      </c>
      <c r="S1298" s="242">
        <f>IF(Q1298=0,0,SUMIFS('Sch A. Input'!$H289:$CJ289,'Sch A. Input'!$H$14:$CJ$14,"One-time",'Sch A. Input'!$H$13:$CJ$13,"&lt;="&amp;$L$11,'Sch A. Input'!$H$13:$CJ$13,"&lt;="&amp;$Y$1020,'Sch A. Input'!$H$13:$CJ$13,"&gt;"&amp;$O$1020))</f>
        <v>0</v>
      </c>
      <c r="T1298" s="283">
        <f t="shared" si="564"/>
        <v>0</v>
      </c>
      <c r="U1298" s="242">
        <f t="shared" si="565"/>
        <v>0</v>
      </c>
      <c r="V1298" s="242">
        <f t="shared" si="566"/>
        <v>0</v>
      </c>
      <c r="W1298" s="276">
        <f t="shared" si="556"/>
        <v>0</v>
      </c>
      <c r="X1298" s="281">
        <f t="shared" si="548"/>
        <v>0</v>
      </c>
      <c r="Y1298" s="245">
        <f t="shared" si="549"/>
        <v>0</v>
      </c>
      <c r="Z1298" s="248"/>
      <c r="AA1298" s="285">
        <f t="shared" si="567"/>
        <v>0</v>
      </c>
      <c r="AB1298" s="242">
        <f>IF(AA1298=0,0,SUMIFS('Sch A. Input'!$H289:$CJ289,'Sch A. Input'!$H$14:$CJ$14,"Recurring",'Sch A. Input'!$H$13:$CJ$13,"&lt;="&amp;$L$11,'Sch A. Input'!$H$13:$CJ$13,"&lt;="&amp;$AI$1020,'Sch A. Input'!$H$13:$CJ$13,"&gt;"&amp;$Y$1020))</f>
        <v>0</v>
      </c>
      <c r="AC1298" s="242">
        <f>IF(AA1298=0,0,SUMIFS('Sch A. Input'!$H289:$CJ289,'Sch A. Input'!$H$14:$CJ$14,"One-time",'Sch A. Input'!$H$13:$CJ$13,"&lt;="&amp;$L$11,'Sch A. Input'!$H$13:$CJ$13,"&lt;="&amp;$AI$1020,'Sch A. Input'!$H$13:$CJ$13,"&gt;"&amp;$Y$1020))</f>
        <v>0</v>
      </c>
      <c r="AD1298" s="283">
        <f t="shared" si="568"/>
        <v>0</v>
      </c>
      <c r="AE1298" s="242">
        <f t="shared" si="569"/>
        <v>0</v>
      </c>
      <c r="AF1298" s="242">
        <f t="shared" si="570"/>
        <v>0</v>
      </c>
      <c r="AG1298" s="276">
        <f t="shared" si="557"/>
        <v>0</v>
      </c>
      <c r="AH1298" s="281">
        <f t="shared" si="550"/>
        <v>0</v>
      </c>
      <c r="AI1298" s="245">
        <f t="shared" si="551"/>
        <v>0</v>
      </c>
      <c r="AK1298" s="285">
        <f t="shared" si="571"/>
        <v>0</v>
      </c>
      <c r="AL1298" s="242">
        <f>IF(AK1298=0,0,SUMIFS('Sch A. Input'!$H289:$CJ289,'Sch A. Input'!$H$14:$CJ$14,"Recurring",'Sch A. Input'!$H$13:$CJ$13,"&lt;="&amp;$L$11,'Sch A. Input'!$H$13:$CJ$13,"&lt;="&amp;$AS$1020,'Sch A. Input'!$H$13:$CJ$13,"&gt;"&amp;$AI$1020))</f>
        <v>0</v>
      </c>
      <c r="AM1298" s="242">
        <f>IF(AK1298=0,0,SUMIFS('Sch A. Input'!$H289:$CJ289,'Sch A. Input'!$H$14:$CJ$14,"One-time",'Sch A. Input'!$H$13:$CJ$13,"&lt;="&amp;$L$11,'Sch A. Input'!$H$13:$CJ$13,"&lt;="&amp;$AS$1020,'Sch A. Input'!$H$13:$CJ$13,"&gt;"&amp;$AI$1020))</f>
        <v>0</v>
      </c>
      <c r="AN1298" s="283">
        <f t="shared" si="572"/>
        <v>0</v>
      </c>
      <c r="AO1298" s="242">
        <f t="shared" si="573"/>
        <v>0</v>
      </c>
      <c r="AP1298" s="242">
        <f t="shared" si="574"/>
        <v>0</v>
      </c>
      <c r="AQ1298" s="276">
        <f t="shared" si="558"/>
        <v>0</v>
      </c>
      <c r="AR1298" s="281">
        <f t="shared" si="552"/>
        <v>0</v>
      </c>
      <c r="AS1298" s="245">
        <f t="shared" si="553"/>
        <v>0</v>
      </c>
      <c r="AY1298" s="160"/>
      <c r="AZ1298" s="160"/>
      <c r="BK1298" s="2"/>
      <c r="BL1298" s="2"/>
      <c r="BM1298" s="2"/>
      <c r="BN1298" s="2"/>
      <c r="BO1298" s="2"/>
      <c r="BP1298" s="2"/>
      <c r="BQ1298" s="2"/>
      <c r="BR1298" s="2"/>
      <c r="BS1298" s="2"/>
      <c r="BT1298" s="2"/>
      <c r="BU1298" s="2"/>
      <c r="BV1298" s="2"/>
      <c r="BW1298" s="2"/>
      <c r="BX1298" s="2"/>
      <c r="BY1298" s="2"/>
      <c r="BZ1298" s="2"/>
      <c r="CA1298" s="2"/>
      <c r="CI1298"/>
      <c r="CJ1298"/>
      <c r="CK1298"/>
      <c r="CL1298"/>
      <c r="CM1298"/>
      <c r="CN1298"/>
      <c r="CO1298"/>
      <c r="CP1298"/>
      <c r="CQ1298"/>
      <c r="CR1298"/>
      <c r="CS1298"/>
      <c r="CT1298"/>
      <c r="CU1298"/>
      <c r="CV1298"/>
      <c r="CW1298"/>
      <c r="CX1298"/>
    </row>
    <row r="1299" spans="2:102" x14ac:dyDescent="0.35">
      <c r="B1299" s="70" t="str">
        <f t="shared" ref="B1299:F1299" si="591">B292</f>
        <v/>
      </c>
      <c r="C1299" s="166" t="str">
        <f t="shared" si="591"/>
        <v/>
      </c>
      <c r="D1299" s="273" t="str">
        <f t="shared" si="591"/>
        <v/>
      </c>
      <c r="E1299" s="273">
        <f t="shared" si="591"/>
        <v>45016</v>
      </c>
      <c r="F1299" s="273">
        <f t="shared" si="591"/>
        <v>0</v>
      </c>
      <c r="G1299" s="98">
        <f t="shared" si="545"/>
        <v>0</v>
      </c>
      <c r="H1299" s="242">
        <f>IF(G1299=0,0,SUMIFS('Sch A. Input'!$H290:$CJ290,'Sch A. Input'!$H$14:$CJ$14,"Recurring",'Sch A. Input'!$H$13:$CJ$13,"&lt;="&amp;$O$1020,'Sch A. Input'!$H$13:$CJ$13,"&lt;="&amp;$L$11))</f>
        <v>0</v>
      </c>
      <c r="I1299" s="242">
        <f>IF(G1299=0,0,SUMIFS('Sch A. Input'!$H290:$CJ290,'Sch A. Input'!$H$14:$CJ$14,"One-time",'Sch A. Input'!$H$13:$CJ$13,"&lt;="&amp;$O$1020,'Sch A. Input'!$H$13:$CJ$13,"&lt;="&amp;$L$11))</f>
        <v>0</v>
      </c>
      <c r="J1299" s="283">
        <f t="shared" si="560"/>
        <v>0</v>
      </c>
      <c r="K1299" s="242">
        <f t="shared" si="561"/>
        <v>0</v>
      </c>
      <c r="L1299" s="242">
        <f t="shared" si="562"/>
        <v>0</v>
      </c>
      <c r="M1299" s="276">
        <f t="shared" si="555"/>
        <v>0</v>
      </c>
      <c r="N1299" s="281">
        <f t="shared" si="546"/>
        <v>0</v>
      </c>
      <c r="O1299" s="245">
        <f t="shared" si="547"/>
        <v>0</v>
      </c>
      <c r="P1299" s="248"/>
      <c r="Q1299" s="285">
        <f t="shared" si="563"/>
        <v>0</v>
      </c>
      <c r="R1299" s="242">
        <f>IF(Q1299=0,0,SUMIFS('Sch A. Input'!$H290:$CJ290,'Sch A. Input'!$H$14:$CJ$14,"Recurring",'Sch A. Input'!$H$13:$CJ$13,"&lt;="&amp;$L$11,'Sch A. Input'!$H$13:$CJ$13,"&lt;="&amp;$Y$1020,'Sch A. Input'!$H$13:$CJ$13,"&gt;"&amp;$O$1020))</f>
        <v>0</v>
      </c>
      <c r="S1299" s="242">
        <f>IF(Q1299=0,0,SUMIFS('Sch A. Input'!$H290:$CJ290,'Sch A. Input'!$H$14:$CJ$14,"One-time",'Sch A. Input'!$H$13:$CJ$13,"&lt;="&amp;$L$11,'Sch A. Input'!$H$13:$CJ$13,"&lt;="&amp;$Y$1020,'Sch A. Input'!$H$13:$CJ$13,"&gt;"&amp;$O$1020))</f>
        <v>0</v>
      </c>
      <c r="T1299" s="283">
        <f t="shared" si="564"/>
        <v>0</v>
      </c>
      <c r="U1299" s="242">
        <f t="shared" si="565"/>
        <v>0</v>
      </c>
      <c r="V1299" s="242">
        <f t="shared" si="566"/>
        <v>0</v>
      </c>
      <c r="W1299" s="276">
        <f t="shared" si="556"/>
        <v>0</v>
      </c>
      <c r="X1299" s="281">
        <f t="shared" si="548"/>
        <v>0</v>
      </c>
      <c r="Y1299" s="245">
        <f t="shared" si="549"/>
        <v>0</v>
      </c>
      <c r="Z1299" s="248"/>
      <c r="AA1299" s="285">
        <f t="shared" si="567"/>
        <v>0</v>
      </c>
      <c r="AB1299" s="242">
        <f>IF(AA1299=0,0,SUMIFS('Sch A. Input'!$H290:$CJ290,'Sch A. Input'!$H$14:$CJ$14,"Recurring",'Sch A. Input'!$H$13:$CJ$13,"&lt;="&amp;$L$11,'Sch A. Input'!$H$13:$CJ$13,"&lt;="&amp;$AI$1020,'Sch A. Input'!$H$13:$CJ$13,"&gt;"&amp;$Y$1020))</f>
        <v>0</v>
      </c>
      <c r="AC1299" s="242">
        <f>IF(AA1299=0,0,SUMIFS('Sch A. Input'!$H290:$CJ290,'Sch A. Input'!$H$14:$CJ$14,"One-time",'Sch A. Input'!$H$13:$CJ$13,"&lt;="&amp;$L$11,'Sch A. Input'!$H$13:$CJ$13,"&lt;="&amp;$AI$1020,'Sch A. Input'!$H$13:$CJ$13,"&gt;"&amp;$Y$1020))</f>
        <v>0</v>
      </c>
      <c r="AD1299" s="283">
        <f t="shared" si="568"/>
        <v>0</v>
      </c>
      <c r="AE1299" s="242">
        <f t="shared" si="569"/>
        <v>0</v>
      </c>
      <c r="AF1299" s="242">
        <f t="shared" si="570"/>
        <v>0</v>
      </c>
      <c r="AG1299" s="276">
        <f t="shared" si="557"/>
        <v>0</v>
      </c>
      <c r="AH1299" s="281">
        <f t="shared" si="550"/>
        <v>0</v>
      </c>
      <c r="AI1299" s="245">
        <f t="shared" si="551"/>
        <v>0</v>
      </c>
      <c r="AK1299" s="285">
        <f t="shared" si="571"/>
        <v>0</v>
      </c>
      <c r="AL1299" s="242">
        <f>IF(AK1299=0,0,SUMIFS('Sch A. Input'!$H290:$CJ290,'Sch A. Input'!$H$14:$CJ$14,"Recurring",'Sch A. Input'!$H$13:$CJ$13,"&lt;="&amp;$L$11,'Sch A. Input'!$H$13:$CJ$13,"&lt;="&amp;$AS$1020,'Sch A. Input'!$H$13:$CJ$13,"&gt;"&amp;$AI$1020))</f>
        <v>0</v>
      </c>
      <c r="AM1299" s="242">
        <f>IF(AK1299=0,0,SUMIFS('Sch A. Input'!$H290:$CJ290,'Sch A. Input'!$H$14:$CJ$14,"One-time",'Sch A. Input'!$H$13:$CJ$13,"&lt;="&amp;$L$11,'Sch A. Input'!$H$13:$CJ$13,"&lt;="&amp;$AS$1020,'Sch A. Input'!$H$13:$CJ$13,"&gt;"&amp;$AI$1020))</f>
        <v>0</v>
      </c>
      <c r="AN1299" s="283">
        <f t="shared" si="572"/>
        <v>0</v>
      </c>
      <c r="AO1299" s="242">
        <f t="shared" si="573"/>
        <v>0</v>
      </c>
      <c r="AP1299" s="242">
        <f t="shared" si="574"/>
        <v>0</v>
      </c>
      <c r="AQ1299" s="276">
        <f t="shared" si="558"/>
        <v>0</v>
      </c>
      <c r="AR1299" s="281">
        <f t="shared" si="552"/>
        <v>0</v>
      </c>
      <c r="AS1299" s="245">
        <f t="shared" si="553"/>
        <v>0</v>
      </c>
      <c r="AY1299" s="160"/>
      <c r="AZ1299" s="160"/>
      <c r="BK1299" s="2"/>
      <c r="BL1299" s="2"/>
      <c r="BM1299" s="2"/>
      <c r="BN1299" s="2"/>
      <c r="BO1299" s="2"/>
      <c r="BP1299" s="2"/>
      <c r="BQ1299" s="2"/>
      <c r="BR1299" s="2"/>
      <c r="BS1299" s="2"/>
      <c r="BT1299" s="2"/>
      <c r="BU1299" s="2"/>
      <c r="BV1299" s="2"/>
      <c r="BW1299" s="2"/>
      <c r="BX1299" s="2"/>
      <c r="BY1299" s="2"/>
      <c r="BZ1299" s="2"/>
      <c r="CA1299" s="2"/>
      <c r="CI1299"/>
      <c r="CJ1299"/>
      <c r="CK1299"/>
      <c r="CL1299"/>
      <c r="CM1299"/>
      <c r="CN1299"/>
      <c r="CO1299"/>
      <c r="CP1299"/>
      <c r="CQ1299"/>
      <c r="CR1299"/>
      <c r="CS1299"/>
      <c r="CT1299"/>
      <c r="CU1299"/>
      <c r="CV1299"/>
      <c r="CW1299"/>
      <c r="CX1299"/>
    </row>
    <row r="1300" spans="2:102" x14ac:dyDescent="0.35">
      <c r="B1300" s="70" t="str">
        <f t="shared" ref="B1300:F1300" si="592">B293</f>
        <v/>
      </c>
      <c r="C1300" s="166" t="str">
        <f t="shared" si="592"/>
        <v/>
      </c>
      <c r="D1300" s="273" t="str">
        <f t="shared" si="592"/>
        <v/>
      </c>
      <c r="E1300" s="273">
        <f t="shared" si="592"/>
        <v>45016</v>
      </c>
      <c r="F1300" s="273">
        <f t="shared" si="592"/>
        <v>0</v>
      </c>
      <c r="G1300" s="98">
        <f t="shared" si="545"/>
        <v>0</v>
      </c>
      <c r="H1300" s="242">
        <f>IF(G1300=0,0,SUMIFS('Sch A. Input'!$H291:$CJ291,'Sch A. Input'!$H$14:$CJ$14,"Recurring",'Sch A. Input'!$H$13:$CJ$13,"&lt;="&amp;$O$1020,'Sch A. Input'!$H$13:$CJ$13,"&lt;="&amp;$L$11))</f>
        <v>0</v>
      </c>
      <c r="I1300" s="242">
        <f>IF(G1300=0,0,SUMIFS('Sch A. Input'!$H291:$CJ291,'Sch A. Input'!$H$14:$CJ$14,"One-time",'Sch A. Input'!$H$13:$CJ$13,"&lt;="&amp;$O$1020,'Sch A. Input'!$H$13:$CJ$13,"&lt;="&amp;$L$11))</f>
        <v>0</v>
      </c>
      <c r="J1300" s="283">
        <f t="shared" si="560"/>
        <v>0</v>
      </c>
      <c r="K1300" s="242">
        <f t="shared" si="561"/>
        <v>0</v>
      </c>
      <c r="L1300" s="242">
        <f t="shared" si="562"/>
        <v>0</v>
      </c>
      <c r="M1300" s="276">
        <f t="shared" si="555"/>
        <v>0</v>
      </c>
      <c r="N1300" s="281">
        <f t="shared" si="546"/>
        <v>0</v>
      </c>
      <c r="O1300" s="245">
        <f t="shared" si="547"/>
        <v>0</v>
      </c>
      <c r="P1300" s="248"/>
      <c r="Q1300" s="285">
        <f t="shared" si="563"/>
        <v>0</v>
      </c>
      <c r="R1300" s="242">
        <f>IF(Q1300=0,0,SUMIFS('Sch A. Input'!$H291:$CJ291,'Sch A. Input'!$H$14:$CJ$14,"Recurring",'Sch A. Input'!$H$13:$CJ$13,"&lt;="&amp;$L$11,'Sch A. Input'!$H$13:$CJ$13,"&lt;="&amp;$Y$1020,'Sch A. Input'!$H$13:$CJ$13,"&gt;"&amp;$O$1020))</f>
        <v>0</v>
      </c>
      <c r="S1300" s="242">
        <f>IF(Q1300=0,0,SUMIFS('Sch A. Input'!$H291:$CJ291,'Sch A. Input'!$H$14:$CJ$14,"One-time",'Sch A. Input'!$H$13:$CJ$13,"&lt;="&amp;$L$11,'Sch A. Input'!$H$13:$CJ$13,"&lt;="&amp;$Y$1020,'Sch A. Input'!$H$13:$CJ$13,"&gt;"&amp;$O$1020))</f>
        <v>0</v>
      </c>
      <c r="T1300" s="283">
        <f t="shared" si="564"/>
        <v>0</v>
      </c>
      <c r="U1300" s="242">
        <f t="shared" si="565"/>
        <v>0</v>
      </c>
      <c r="V1300" s="242">
        <f t="shared" si="566"/>
        <v>0</v>
      </c>
      <c r="W1300" s="276">
        <f t="shared" si="556"/>
        <v>0</v>
      </c>
      <c r="X1300" s="281">
        <f t="shared" si="548"/>
        <v>0</v>
      </c>
      <c r="Y1300" s="245">
        <f t="shared" si="549"/>
        <v>0</v>
      </c>
      <c r="Z1300" s="248"/>
      <c r="AA1300" s="285">
        <f t="shared" si="567"/>
        <v>0</v>
      </c>
      <c r="AB1300" s="242">
        <f>IF(AA1300=0,0,SUMIFS('Sch A. Input'!$H291:$CJ291,'Sch A. Input'!$H$14:$CJ$14,"Recurring",'Sch A. Input'!$H$13:$CJ$13,"&lt;="&amp;$L$11,'Sch A. Input'!$H$13:$CJ$13,"&lt;="&amp;$AI$1020,'Sch A. Input'!$H$13:$CJ$13,"&gt;"&amp;$Y$1020))</f>
        <v>0</v>
      </c>
      <c r="AC1300" s="242">
        <f>IF(AA1300=0,0,SUMIFS('Sch A. Input'!$H291:$CJ291,'Sch A. Input'!$H$14:$CJ$14,"One-time",'Sch A. Input'!$H$13:$CJ$13,"&lt;="&amp;$L$11,'Sch A. Input'!$H$13:$CJ$13,"&lt;="&amp;$AI$1020,'Sch A. Input'!$H$13:$CJ$13,"&gt;"&amp;$Y$1020))</f>
        <v>0</v>
      </c>
      <c r="AD1300" s="283">
        <f t="shared" si="568"/>
        <v>0</v>
      </c>
      <c r="AE1300" s="242">
        <f t="shared" si="569"/>
        <v>0</v>
      </c>
      <c r="AF1300" s="242">
        <f t="shared" si="570"/>
        <v>0</v>
      </c>
      <c r="AG1300" s="276">
        <f t="shared" si="557"/>
        <v>0</v>
      </c>
      <c r="AH1300" s="281">
        <f t="shared" si="550"/>
        <v>0</v>
      </c>
      <c r="AI1300" s="245">
        <f t="shared" si="551"/>
        <v>0</v>
      </c>
      <c r="AK1300" s="285">
        <f t="shared" si="571"/>
        <v>0</v>
      </c>
      <c r="AL1300" s="242">
        <f>IF(AK1300=0,0,SUMIFS('Sch A. Input'!$H291:$CJ291,'Sch A. Input'!$H$14:$CJ$14,"Recurring",'Sch A. Input'!$H$13:$CJ$13,"&lt;="&amp;$L$11,'Sch A. Input'!$H$13:$CJ$13,"&lt;="&amp;$AS$1020,'Sch A. Input'!$H$13:$CJ$13,"&gt;"&amp;$AI$1020))</f>
        <v>0</v>
      </c>
      <c r="AM1300" s="242">
        <f>IF(AK1300=0,0,SUMIFS('Sch A. Input'!$H291:$CJ291,'Sch A. Input'!$H$14:$CJ$14,"One-time",'Sch A. Input'!$H$13:$CJ$13,"&lt;="&amp;$L$11,'Sch A. Input'!$H$13:$CJ$13,"&lt;="&amp;$AS$1020,'Sch A. Input'!$H$13:$CJ$13,"&gt;"&amp;$AI$1020))</f>
        <v>0</v>
      </c>
      <c r="AN1300" s="283">
        <f t="shared" si="572"/>
        <v>0</v>
      </c>
      <c r="AO1300" s="242">
        <f t="shared" si="573"/>
        <v>0</v>
      </c>
      <c r="AP1300" s="242">
        <f t="shared" si="574"/>
        <v>0</v>
      </c>
      <c r="AQ1300" s="276">
        <f t="shared" si="558"/>
        <v>0</v>
      </c>
      <c r="AR1300" s="281">
        <f t="shared" si="552"/>
        <v>0</v>
      </c>
      <c r="AS1300" s="245">
        <f t="shared" si="553"/>
        <v>0</v>
      </c>
      <c r="AY1300" s="160"/>
      <c r="AZ1300" s="160"/>
      <c r="BK1300" s="2"/>
      <c r="BL1300" s="2"/>
      <c r="BM1300" s="2"/>
      <c r="BN1300" s="2"/>
      <c r="BO1300" s="2"/>
      <c r="BP1300" s="2"/>
      <c r="BQ1300" s="2"/>
      <c r="BR1300" s="2"/>
      <c r="BS1300" s="2"/>
      <c r="BT1300" s="2"/>
      <c r="BU1300" s="2"/>
      <c r="BV1300" s="2"/>
      <c r="BW1300" s="2"/>
      <c r="BX1300" s="2"/>
      <c r="BY1300" s="2"/>
      <c r="BZ1300" s="2"/>
      <c r="CA1300" s="2"/>
      <c r="CI1300"/>
      <c r="CJ1300"/>
      <c r="CK1300"/>
      <c r="CL1300"/>
      <c r="CM1300"/>
      <c r="CN1300"/>
      <c r="CO1300"/>
      <c r="CP1300"/>
      <c r="CQ1300"/>
      <c r="CR1300"/>
      <c r="CS1300"/>
      <c r="CT1300"/>
      <c r="CU1300"/>
      <c r="CV1300"/>
      <c r="CW1300"/>
      <c r="CX1300"/>
    </row>
    <row r="1301" spans="2:102" x14ac:dyDescent="0.35">
      <c r="B1301" s="70" t="str">
        <f t="shared" ref="B1301:F1301" si="593">B294</f>
        <v/>
      </c>
      <c r="C1301" s="166" t="str">
        <f t="shared" si="593"/>
        <v/>
      </c>
      <c r="D1301" s="273" t="str">
        <f t="shared" si="593"/>
        <v/>
      </c>
      <c r="E1301" s="273">
        <f t="shared" si="593"/>
        <v>45016</v>
      </c>
      <c r="F1301" s="273">
        <f t="shared" si="593"/>
        <v>0</v>
      </c>
      <c r="G1301" s="98">
        <f t="shared" si="545"/>
        <v>0</v>
      </c>
      <c r="H1301" s="242">
        <f>IF(G1301=0,0,SUMIFS('Sch A. Input'!$H292:$CJ292,'Sch A. Input'!$H$14:$CJ$14,"Recurring",'Sch A. Input'!$H$13:$CJ$13,"&lt;="&amp;$O$1020,'Sch A. Input'!$H$13:$CJ$13,"&lt;="&amp;$L$11))</f>
        <v>0</v>
      </c>
      <c r="I1301" s="242">
        <f>IF(G1301=0,0,SUMIFS('Sch A. Input'!$H292:$CJ292,'Sch A. Input'!$H$14:$CJ$14,"One-time",'Sch A. Input'!$H$13:$CJ$13,"&lt;="&amp;$O$1020,'Sch A. Input'!$H$13:$CJ$13,"&lt;="&amp;$L$11))</f>
        <v>0</v>
      </c>
      <c r="J1301" s="283">
        <f t="shared" si="560"/>
        <v>0</v>
      </c>
      <c r="K1301" s="242">
        <f t="shared" si="561"/>
        <v>0</v>
      </c>
      <c r="L1301" s="242">
        <f t="shared" si="562"/>
        <v>0</v>
      </c>
      <c r="M1301" s="276">
        <f t="shared" si="555"/>
        <v>0</v>
      </c>
      <c r="N1301" s="281">
        <f t="shared" si="546"/>
        <v>0</v>
      </c>
      <c r="O1301" s="245">
        <f t="shared" si="547"/>
        <v>0</v>
      </c>
      <c r="P1301" s="248"/>
      <c r="Q1301" s="285">
        <f t="shared" si="563"/>
        <v>0</v>
      </c>
      <c r="R1301" s="242">
        <f>IF(Q1301=0,0,SUMIFS('Sch A. Input'!$H292:$CJ292,'Sch A. Input'!$H$14:$CJ$14,"Recurring",'Sch A. Input'!$H$13:$CJ$13,"&lt;="&amp;$L$11,'Sch A. Input'!$H$13:$CJ$13,"&lt;="&amp;$Y$1020,'Sch A. Input'!$H$13:$CJ$13,"&gt;"&amp;$O$1020))</f>
        <v>0</v>
      </c>
      <c r="S1301" s="242">
        <f>IF(Q1301=0,0,SUMIFS('Sch A. Input'!$H292:$CJ292,'Sch A. Input'!$H$14:$CJ$14,"One-time",'Sch A. Input'!$H$13:$CJ$13,"&lt;="&amp;$L$11,'Sch A. Input'!$H$13:$CJ$13,"&lt;="&amp;$Y$1020,'Sch A. Input'!$H$13:$CJ$13,"&gt;"&amp;$O$1020))</f>
        <v>0</v>
      </c>
      <c r="T1301" s="283">
        <f t="shared" si="564"/>
        <v>0</v>
      </c>
      <c r="U1301" s="242">
        <f t="shared" si="565"/>
        <v>0</v>
      </c>
      <c r="V1301" s="242">
        <f t="shared" si="566"/>
        <v>0</v>
      </c>
      <c r="W1301" s="276">
        <f t="shared" si="556"/>
        <v>0</v>
      </c>
      <c r="X1301" s="281">
        <f t="shared" si="548"/>
        <v>0</v>
      </c>
      <c r="Y1301" s="245">
        <f t="shared" si="549"/>
        <v>0</v>
      </c>
      <c r="Z1301" s="248"/>
      <c r="AA1301" s="285">
        <f t="shared" si="567"/>
        <v>0</v>
      </c>
      <c r="AB1301" s="242">
        <f>IF(AA1301=0,0,SUMIFS('Sch A. Input'!$H292:$CJ292,'Sch A. Input'!$H$14:$CJ$14,"Recurring",'Sch A. Input'!$H$13:$CJ$13,"&lt;="&amp;$L$11,'Sch A. Input'!$H$13:$CJ$13,"&lt;="&amp;$AI$1020,'Sch A. Input'!$H$13:$CJ$13,"&gt;"&amp;$Y$1020))</f>
        <v>0</v>
      </c>
      <c r="AC1301" s="242">
        <f>IF(AA1301=0,0,SUMIFS('Sch A. Input'!$H292:$CJ292,'Sch A. Input'!$H$14:$CJ$14,"One-time",'Sch A. Input'!$H$13:$CJ$13,"&lt;="&amp;$L$11,'Sch A. Input'!$H$13:$CJ$13,"&lt;="&amp;$AI$1020,'Sch A. Input'!$H$13:$CJ$13,"&gt;"&amp;$Y$1020))</f>
        <v>0</v>
      </c>
      <c r="AD1301" s="283">
        <f t="shared" si="568"/>
        <v>0</v>
      </c>
      <c r="AE1301" s="242">
        <f t="shared" si="569"/>
        <v>0</v>
      </c>
      <c r="AF1301" s="242">
        <f t="shared" si="570"/>
        <v>0</v>
      </c>
      <c r="AG1301" s="276">
        <f t="shared" si="557"/>
        <v>0</v>
      </c>
      <c r="AH1301" s="281">
        <f t="shared" si="550"/>
        <v>0</v>
      </c>
      <c r="AI1301" s="245">
        <f t="shared" si="551"/>
        <v>0</v>
      </c>
      <c r="AK1301" s="285">
        <f t="shared" si="571"/>
        <v>0</v>
      </c>
      <c r="AL1301" s="242">
        <f>IF(AK1301=0,0,SUMIFS('Sch A. Input'!$H292:$CJ292,'Sch A. Input'!$H$14:$CJ$14,"Recurring",'Sch A. Input'!$H$13:$CJ$13,"&lt;="&amp;$L$11,'Sch A. Input'!$H$13:$CJ$13,"&lt;="&amp;$AS$1020,'Sch A. Input'!$H$13:$CJ$13,"&gt;"&amp;$AI$1020))</f>
        <v>0</v>
      </c>
      <c r="AM1301" s="242">
        <f>IF(AK1301=0,0,SUMIFS('Sch A. Input'!$H292:$CJ292,'Sch A. Input'!$H$14:$CJ$14,"One-time",'Sch A. Input'!$H$13:$CJ$13,"&lt;="&amp;$L$11,'Sch A. Input'!$H$13:$CJ$13,"&lt;="&amp;$AS$1020,'Sch A. Input'!$H$13:$CJ$13,"&gt;"&amp;$AI$1020))</f>
        <v>0</v>
      </c>
      <c r="AN1301" s="283">
        <f t="shared" si="572"/>
        <v>0</v>
      </c>
      <c r="AO1301" s="242">
        <f t="shared" si="573"/>
        <v>0</v>
      </c>
      <c r="AP1301" s="242">
        <f t="shared" si="574"/>
        <v>0</v>
      </c>
      <c r="AQ1301" s="276">
        <f t="shared" si="558"/>
        <v>0</v>
      </c>
      <c r="AR1301" s="281">
        <f t="shared" si="552"/>
        <v>0</v>
      </c>
      <c r="AS1301" s="245">
        <f t="shared" si="553"/>
        <v>0</v>
      </c>
      <c r="AY1301" s="160"/>
      <c r="AZ1301" s="160"/>
      <c r="BK1301" s="2"/>
      <c r="BL1301" s="2"/>
      <c r="BM1301" s="2"/>
      <c r="BN1301" s="2"/>
      <c r="BO1301" s="2"/>
      <c r="BP1301" s="2"/>
      <c r="BQ1301" s="2"/>
      <c r="BR1301" s="2"/>
      <c r="BS1301" s="2"/>
      <c r="BT1301" s="2"/>
      <c r="BU1301" s="2"/>
      <c r="BV1301" s="2"/>
      <c r="BW1301" s="2"/>
      <c r="BX1301" s="2"/>
      <c r="BY1301" s="2"/>
      <c r="BZ1301" s="2"/>
      <c r="CA1301" s="2"/>
      <c r="CI1301"/>
      <c r="CJ1301"/>
      <c r="CK1301"/>
      <c r="CL1301"/>
      <c r="CM1301"/>
      <c r="CN1301"/>
      <c r="CO1301"/>
      <c r="CP1301"/>
      <c r="CQ1301"/>
      <c r="CR1301"/>
      <c r="CS1301"/>
      <c r="CT1301"/>
      <c r="CU1301"/>
      <c r="CV1301"/>
      <c r="CW1301"/>
      <c r="CX1301"/>
    </row>
    <row r="1302" spans="2:102" x14ac:dyDescent="0.35">
      <c r="B1302" s="70" t="str">
        <f t="shared" ref="B1302:F1302" si="594">B295</f>
        <v/>
      </c>
      <c r="C1302" s="166" t="str">
        <f t="shared" si="594"/>
        <v/>
      </c>
      <c r="D1302" s="273" t="str">
        <f t="shared" si="594"/>
        <v/>
      </c>
      <c r="E1302" s="273">
        <f t="shared" si="594"/>
        <v>45016</v>
      </c>
      <c r="F1302" s="273">
        <f t="shared" si="594"/>
        <v>0</v>
      </c>
      <c r="G1302" s="98">
        <f t="shared" si="545"/>
        <v>0</v>
      </c>
      <c r="H1302" s="242">
        <f>IF(G1302=0,0,SUMIFS('Sch A. Input'!$H293:$CJ293,'Sch A. Input'!$H$14:$CJ$14,"Recurring",'Sch A. Input'!$H$13:$CJ$13,"&lt;="&amp;$O$1020,'Sch A. Input'!$H$13:$CJ$13,"&lt;="&amp;$L$11))</f>
        <v>0</v>
      </c>
      <c r="I1302" s="242">
        <f>IF(G1302=0,0,SUMIFS('Sch A. Input'!$H293:$CJ293,'Sch A. Input'!$H$14:$CJ$14,"One-time",'Sch A. Input'!$H$13:$CJ$13,"&lt;="&amp;$O$1020,'Sch A. Input'!$H$13:$CJ$13,"&lt;="&amp;$L$11))</f>
        <v>0</v>
      </c>
      <c r="J1302" s="283">
        <f t="shared" si="560"/>
        <v>0</v>
      </c>
      <c r="K1302" s="242">
        <f t="shared" si="561"/>
        <v>0</v>
      </c>
      <c r="L1302" s="242">
        <f t="shared" si="562"/>
        <v>0</v>
      </c>
      <c r="M1302" s="276">
        <f t="shared" si="555"/>
        <v>0</v>
      </c>
      <c r="N1302" s="281">
        <f t="shared" si="546"/>
        <v>0</v>
      </c>
      <c r="O1302" s="245">
        <f t="shared" si="547"/>
        <v>0</v>
      </c>
      <c r="P1302" s="248"/>
      <c r="Q1302" s="285">
        <f t="shared" si="563"/>
        <v>0</v>
      </c>
      <c r="R1302" s="242">
        <f>IF(Q1302=0,0,SUMIFS('Sch A. Input'!$H293:$CJ293,'Sch A. Input'!$H$14:$CJ$14,"Recurring",'Sch A. Input'!$H$13:$CJ$13,"&lt;="&amp;$L$11,'Sch A. Input'!$H$13:$CJ$13,"&lt;="&amp;$Y$1020,'Sch A. Input'!$H$13:$CJ$13,"&gt;"&amp;$O$1020))</f>
        <v>0</v>
      </c>
      <c r="S1302" s="242">
        <f>IF(Q1302=0,0,SUMIFS('Sch A. Input'!$H293:$CJ293,'Sch A. Input'!$H$14:$CJ$14,"One-time",'Sch A. Input'!$H$13:$CJ$13,"&lt;="&amp;$L$11,'Sch A. Input'!$H$13:$CJ$13,"&lt;="&amp;$Y$1020,'Sch A. Input'!$H$13:$CJ$13,"&gt;"&amp;$O$1020))</f>
        <v>0</v>
      </c>
      <c r="T1302" s="283">
        <f t="shared" si="564"/>
        <v>0</v>
      </c>
      <c r="U1302" s="242">
        <f t="shared" si="565"/>
        <v>0</v>
      </c>
      <c r="V1302" s="242">
        <f t="shared" si="566"/>
        <v>0</v>
      </c>
      <c r="W1302" s="276">
        <f t="shared" si="556"/>
        <v>0</v>
      </c>
      <c r="X1302" s="281">
        <f t="shared" si="548"/>
        <v>0</v>
      </c>
      <c r="Y1302" s="245">
        <f t="shared" si="549"/>
        <v>0</v>
      </c>
      <c r="Z1302" s="248"/>
      <c r="AA1302" s="285">
        <f t="shared" si="567"/>
        <v>0</v>
      </c>
      <c r="AB1302" s="242">
        <f>IF(AA1302=0,0,SUMIFS('Sch A. Input'!$H293:$CJ293,'Sch A. Input'!$H$14:$CJ$14,"Recurring",'Sch A. Input'!$H$13:$CJ$13,"&lt;="&amp;$L$11,'Sch A. Input'!$H$13:$CJ$13,"&lt;="&amp;$AI$1020,'Sch A. Input'!$H$13:$CJ$13,"&gt;"&amp;$Y$1020))</f>
        <v>0</v>
      </c>
      <c r="AC1302" s="242">
        <f>IF(AA1302=0,0,SUMIFS('Sch A. Input'!$H293:$CJ293,'Sch A. Input'!$H$14:$CJ$14,"One-time",'Sch A. Input'!$H$13:$CJ$13,"&lt;="&amp;$L$11,'Sch A. Input'!$H$13:$CJ$13,"&lt;="&amp;$AI$1020,'Sch A. Input'!$H$13:$CJ$13,"&gt;"&amp;$Y$1020))</f>
        <v>0</v>
      </c>
      <c r="AD1302" s="283">
        <f t="shared" si="568"/>
        <v>0</v>
      </c>
      <c r="AE1302" s="242">
        <f t="shared" si="569"/>
        <v>0</v>
      </c>
      <c r="AF1302" s="242">
        <f t="shared" si="570"/>
        <v>0</v>
      </c>
      <c r="AG1302" s="276">
        <f t="shared" si="557"/>
        <v>0</v>
      </c>
      <c r="AH1302" s="281">
        <f t="shared" si="550"/>
        <v>0</v>
      </c>
      <c r="AI1302" s="245">
        <f t="shared" si="551"/>
        <v>0</v>
      </c>
      <c r="AK1302" s="285">
        <f t="shared" si="571"/>
        <v>0</v>
      </c>
      <c r="AL1302" s="242">
        <f>IF(AK1302=0,0,SUMIFS('Sch A. Input'!$H293:$CJ293,'Sch A. Input'!$H$14:$CJ$14,"Recurring",'Sch A. Input'!$H$13:$CJ$13,"&lt;="&amp;$L$11,'Sch A. Input'!$H$13:$CJ$13,"&lt;="&amp;$AS$1020,'Sch A. Input'!$H$13:$CJ$13,"&gt;"&amp;$AI$1020))</f>
        <v>0</v>
      </c>
      <c r="AM1302" s="242">
        <f>IF(AK1302=0,0,SUMIFS('Sch A. Input'!$H293:$CJ293,'Sch A. Input'!$H$14:$CJ$14,"One-time",'Sch A. Input'!$H$13:$CJ$13,"&lt;="&amp;$L$11,'Sch A. Input'!$H$13:$CJ$13,"&lt;="&amp;$AS$1020,'Sch A. Input'!$H$13:$CJ$13,"&gt;"&amp;$AI$1020))</f>
        <v>0</v>
      </c>
      <c r="AN1302" s="283">
        <f t="shared" si="572"/>
        <v>0</v>
      </c>
      <c r="AO1302" s="242">
        <f t="shared" si="573"/>
        <v>0</v>
      </c>
      <c r="AP1302" s="242">
        <f t="shared" si="574"/>
        <v>0</v>
      </c>
      <c r="AQ1302" s="276">
        <f t="shared" si="558"/>
        <v>0</v>
      </c>
      <c r="AR1302" s="281">
        <f t="shared" si="552"/>
        <v>0</v>
      </c>
      <c r="AS1302" s="245">
        <f t="shared" si="553"/>
        <v>0</v>
      </c>
      <c r="AY1302" s="160"/>
      <c r="AZ1302" s="160"/>
      <c r="BK1302" s="2"/>
      <c r="BL1302" s="2"/>
      <c r="BM1302" s="2"/>
      <c r="BN1302" s="2"/>
      <c r="BO1302" s="2"/>
      <c r="BP1302" s="2"/>
      <c r="BQ1302" s="2"/>
      <c r="BR1302" s="2"/>
      <c r="BS1302" s="2"/>
      <c r="BT1302" s="2"/>
      <c r="BU1302" s="2"/>
      <c r="BV1302" s="2"/>
      <c r="BW1302" s="2"/>
      <c r="BX1302" s="2"/>
      <c r="BY1302" s="2"/>
      <c r="BZ1302" s="2"/>
      <c r="CA1302" s="2"/>
      <c r="CI1302"/>
      <c r="CJ1302"/>
      <c r="CK1302"/>
      <c r="CL1302"/>
      <c r="CM1302"/>
      <c r="CN1302"/>
      <c r="CO1302"/>
      <c r="CP1302"/>
      <c r="CQ1302"/>
      <c r="CR1302"/>
      <c r="CS1302"/>
      <c r="CT1302"/>
      <c r="CU1302"/>
      <c r="CV1302"/>
      <c r="CW1302"/>
      <c r="CX1302"/>
    </row>
    <row r="1303" spans="2:102" x14ac:dyDescent="0.35">
      <c r="B1303" s="70" t="str">
        <f t="shared" ref="B1303:F1303" si="595">B296</f>
        <v/>
      </c>
      <c r="C1303" s="166" t="str">
        <f t="shared" si="595"/>
        <v/>
      </c>
      <c r="D1303" s="273" t="str">
        <f t="shared" si="595"/>
        <v/>
      </c>
      <c r="E1303" s="273">
        <f t="shared" si="595"/>
        <v>45016</v>
      </c>
      <c r="F1303" s="273">
        <f t="shared" si="595"/>
        <v>0</v>
      </c>
      <c r="G1303" s="98">
        <f t="shared" si="545"/>
        <v>0</v>
      </c>
      <c r="H1303" s="242">
        <f>IF(G1303=0,0,SUMIFS('Sch A. Input'!$H294:$CJ294,'Sch A. Input'!$H$14:$CJ$14,"Recurring",'Sch A. Input'!$H$13:$CJ$13,"&lt;="&amp;$O$1020,'Sch A. Input'!$H$13:$CJ$13,"&lt;="&amp;$L$11))</f>
        <v>0</v>
      </c>
      <c r="I1303" s="242">
        <f>IF(G1303=0,0,SUMIFS('Sch A. Input'!$H294:$CJ294,'Sch A. Input'!$H$14:$CJ$14,"One-time",'Sch A. Input'!$H$13:$CJ$13,"&lt;="&amp;$O$1020,'Sch A. Input'!$H$13:$CJ$13,"&lt;="&amp;$L$11))</f>
        <v>0</v>
      </c>
      <c r="J1303" s="283">
        <f t="shared" si="560"/>
        <v>0</v>
      </c>
      <c r="K1303" s="242">
        <f t="shared" si="561"/>
        <v>0</v>
      </c>
      <c r="L1303" s="242">
        <f t="shared" si="562"/>
        <v>0</v>
      </c>
      <c r="M1303" s="276">
        <f t="shared" si="555"/>
        <v>0</v>
      </c>
      <c r="N1303" s="281">
        <f t="shared" si="546"/>
        <v>0</v>
      </c>
      <c r="O1303" s="245">
        <f t="shared" si="547"/>
        <v>0</v>
      </c>
      <c r="P1303" s="248"/>
      <c r="Q1303" s="285">
        <f t="shared" si="563"/>
        <v>0</v>
      </c>
      <c r="R1303" s="242">
        <f>IF(Q1303=0,0,SUMIFS('Sch A. Input'!$H294:$CJ294,'Sch A. Input'!$H$14:$CJ$14,"Recurring",'Sch A. Input'!$H$13:$CJ$13,"&lt;="&amp;$L$11,'Sch A. Input'!$H$13:$CJ$13,"&lt;="&amp;$Y$1020,'Sch A. Input'!$H$13:$CJ$13,"&gt;"&amp;$O$1020))</f>
        <v>0</v>
      </c>
      <c r="S1303" s="242">
        <f>IF(Q1303=0,0,SUMIFS('Sch A. Input'!$H294:$CJ294,'Sch A. Input'!$H$14:$CJ$14,"One-time",'Sch A. Input'!$H$13:$CJ$13,"&lt;="&amp;$L$11,'Sch A. Input'!$H$13:$CJ$13,"&lt;="&amp;$Y$1020,'Sch A. Input'!$H$13:$CJ$13,"&gt;"&amp;$O$1020))</f>
        <v>0</v>
      </c>
      <c r="T1303" s="283">
        <f t="shared" si="564"/>
        <v>0</v>
      </c>
      <c r="U1303" s="242">
        <f t="shared" si="565"/>
        <v>0</v>
      </c>
      <c r="V1303" s="242">
        <f t="shared" si="566"/>
        <v>0</v>
      </c>
      <c r="W1303" s="276">
        <f t="shared" si="556"/>
        <v>0</v>
      </c>
      <c r="X1303" s="281">
        <f t="shared" si="548"/>
        <v>0</v>
      </c>
      <c r="Y1303" s="245">
        <f t="shared" si="549"/>
        <v>0</v>
      </c>
      <c r="Z1303" s="248"/>
      <c r="AA1303" s="285">
        <f t="shared" si="567"/>
        <v>0</v>
      </c>
      <c r="AB1303" s="242">
        <f>IF(AA1303=0,0,SUMIFS('Sch A. Input'!$H294:$CJ294,'Sch A. Input'!$H$14:$CJ$14,"Recurring",'Sch A. Input'!$H$13:$CJ$13,"&lt;="&amp;$L$11,'Sch A. Input'!$H$13:$CJ$13,"&lt;="&amp;$AI$1020,'Sch A. Input'!$H$13:$CJ$13,"&gt;"&amp;$Y$1020))</f>
        <v>0</v>
      </c>
      <c r="AC1303" s="242">
        <f>IF(AA1303=0,0,SUMIFS('Sch A. Input'!$H294:$CJ294,'Sch A. Input'!$H$14:$CJ$14,"One-time",'Sch A. Input'!$H$13:$CJ$13,"&lt;="&amp;$L$11,'Sch A. Input'!$H$13:$CJ$13,"&lt;="&amp;$AI$1020,'Sch A. Input'!$H$13:$CJ$13,"&gt;"&amp;$Y$1020))</f>
        <v>0</v>
      </c>
      <c r="AD1303" s="283">
        <f t="shared" si="568"/>
        <v>0</v>
      </c>
      <c r="AE1303" s="242">
        <f t="shared" si="569"/>
        <v>0</v>
      </c>
      <c r="AF1303" s="242">
        <f t="shared" si="570"/>
        <v>0</v>
      </c>
      <c r="AG1303" s="276">
        <f t="shared" si="557"/>
        <v>0</v>
      </c>
      <c r="AH1303" s="281">
        <f t="shared" si="550"/>
        <v>0</v>
      </c>
      <c r="AI1303" s="245">
        <f t="shared" si="551"/>
        <v>0</v>
      </c>
      <c r="AK1303" s="285">
        <f t="shared" si="571"/>
        <v>0</v>
      </c>
      <c r="AL1303" s="242">
        <f>IF(AK1303=0,0,SUMIFS('Sch A. Input'!$H294:$CJ294,'Sch A. Input'!$H$14:$CJ$14,"Recurring",'Sch A. Input'!$H$13:$CJ$13,"&lt;="&amp;$L$11,'Sch A. Input'!$H$13:$CJ$13,"&lt;="&amp;$AS$1020,'Sch A. Input'!$H$13:$CJ$13,"&gt;"&amp;$AI$1020))</f>
        <v>0</v>
      </c>
      <c r="AM1303" s="242">
        <f>IF(AK1303=0,0,SUMIFS('Sch A. Input'!$H294:$CJ294,'Sch A. Input'!$H$14:$CJ$14,"One-time",'Sch A. Input'!$H$13:$CJ$13,"&lt;="&amp;$L$11,'Sch A. Input'!$H$13:$CJ$13,"&lt;="&amp;$AS$1020,'Sch A. Input'!$H$13:$CJ$13,"&gt;"&amp;$AI$1020))</f>
        <v>0</v>
      </c>
      <c r="AN1303" s="283">
        <f t="shared" si="572"/>
        <v>0</v>
      </c>
      <c r="AO1303" s="242">
        <f t="shared" si="573"/>
        <v>0</v>
      </c>
      <c r="AP1303" s="242">
        <f t="shared" si="574"/>
        <v>0</v>
      </c>
      <c r="AQ1303" s="276">
        <f t="shared" si="558"/>
        <v>0</v>
      </c>
      <c r="AR1303" s="281">
        <f t="shared" si="552"/>
        <v>0</v>
      </c>
      <c r="AS1303" s="245">
        <f t="shared" si="553"/>
        <v>0</v>
      </c>
      <c r="AY1303" s="160"/>
      <c r="AZ1303" s="160"/>
      <c r="BK1303" s="2"/>
      <c r="BL1303" s="2"/>
      <c r="BM1303" s="2"/>
      <c r="BN1303" s="2"/>
      <c r="BO1303" s="2"/>
      <c r="BP1303" s="2"/>
      <c r="BQ1303" s="2"/>
      <c r="BR1303" s="2"/>
      <c r="BS1303" s="2"/>
      <c r="BT1303" s="2"/>
      <c r="BU1303" s="2"/>
      <c r="BV1303" s="2"/>
      <c r="BW1303" s="2"/>
      <c r="BX1303" s="2"/>
      <c r="BY1303" s="2"/>
      <c r="BZ1303" s="2"/>
      <c r="CA1303" s="2"/>
      <c r="CI1303"/>
      <c r="CJ1303"/>
      <c r="CK1303"/>
      <c r="CL1303"/>
      <c r="CM1303"/>
      <c r="CN1303"/>
      <c r="CO1303"/>
      <c r="CP1303"/>
      <c r="CQ1303"/>
      <c r="CR1303"/>
      <c r="CS1303"/>
      <c r="CT1303"/>
      <c r="CU1303"/>
      <c r="CV1303"/>
      <c r="CW1303"/>
      <c r="CX1303"/>
    </row>
    <row r="1304" spans="2:102" x14ac:dyDescent="0.35">
      <c r="B1304" s="70" t="str">
        <f t="shared" ref="B1304:F1304" si="596">B297</f>
        <v/>
      </c>
      <c r="C1304" s="166" t="str">
        <f t="shared" si="596"/>
        <v/>
      </c>
      <c r="D1304" s="273" t="str">
        <f t="shared" si="596"/>
        <v/>
      </c>
      <c r="E1304" s="273">
        <f t="shared" si="596"/>
        <v>45016</v>
      </c>
      <c r="F1304" s="273">
        <f t="shared" si="596"/>
        <v>0</v>
      </c>
      <c r="G1304" s="98">
        <f t="shared" si="545"/>
        <v>0</v>
      </c>
      <c r="H1304" s="242">
        <f>IF(G1304=0,0,SUMIFS('Sch A. Input'!$H295:$CJ295,'Sch A. Input'!$H$14:$CJ$14,"Recurring",'Sch A. Input'!$H$13:$CJ$13,"&lt;="&amp;$O$1020,'Sch A. Input'!$H$13:$CJ$13,"&lt;="&amp;$L$11))</f>
        <v>0</v>
      </c>
      <c r="I1304" s="242">
        <f>IF(G1304=0,0,SUMIFS('Sch A. Input'!$H295:$CJ295,'Sch A. Input'!$H$14:$CJ$14,"One-time",'Sch A. Input'!$H$13:$CJ$13,"&lt;="&amp;$O$1020,'Sch A. Input'!$H$13:$CJ$13,"&lt;="&amp;$L$11))</f>
        <v>0</v>
      </c>
      <c r="J1304" s="283">
        <f t="shared" si="560"/>
        <v>0</v>
      </c>
      <c r="K1304" s="242">
        <f t="shared" si="561"/>
        <v>0</v>
      </c>
      <c r="L1304" s="242">
        <f t="shared" si="562"/>
        <v>0</v>
      </c>
      <c r="M1304" s="276">
        <f t="shared" si="555"/>
        <v>0</v>
      </c>
      <c r="N1304" s="281">
        <f t="shared" si="546"/>
        <v>0</v>
      </c>
      <c r="O1304" s="245">
        <f t="shared" si="547"/>
        <v>0</v>
      </c>
      <c r="P1304" s="248"/>
      <c r="Q1304" s="285">
        <f t="shared" si="563"/>
        <v>0</v>
      </c>
      <c r="R1304" s="242">
        <f>IF(Q1304=0,0,SUMIFS('Sch A. Input'!$H295:$CJ295,'Sch A. Input'!$H$14:$CJ$14,"Recurring",'Sch A. Input'!$H$13:$CJ$13,"&lt;="&amp;$L$11,'Sch A. Input'!$H$13:$CJ$13,"&lt;="&amp;$Y$1020,'Sch A. Input'!$H$13:$CJ$13,"&gt;"&amp;$O$1020))</f>
        <v>0</v>
      </c>
      <c r="S1304" s="242">
        <f>IF(Q1304=0,0,SUMIFS('Sch A. Input'!$H295:$CJ295,'Sch A. Input'!$H$14:$CJ$14,"One-time",'Sch A. Input'!$H$13:$CJ$13,"&lt;="&amp;$L$11,'Sch A. Input'!$H$13:$CJ$13,"&lt;="&amp;$Y$1020,'Sch A. Input'!$H$13:$CJ$13,"&gt;"&amp;$O$1020))</f>
        <v>0</v>
      </c>
      <c r="T1304" s="283">
        <f t="shared" si="564"/>
        <v>0</v>
      </c>
      <c r="U1304" s="242">
        <f t="shared" si="565"/>
        <v>0</v>
      </c>
      <c r="V1304" s="242">
        <f t="shared" si="566"/>
        <v>0</v>
      </c>
      <c r="W1304" s="276">
        <f t="shared" si="556"/>
        <v>0</v>
      </c>
      <c r="X1304" s="281">
        <f t="shared" si="548"/>
        <v>0</v>
      </c>
      <c r="Y1304" s="245">
        <f t="shared" si="549"/>
        <v>0</v>
      </c>
      <c r="Z1304" s="248"/>
      <c r="AA1304" s="285">
        <f t="shared" si="567"/>
        <v>0</v>
      </c>
      <c r="AB1304" s="242">
        <f>IF(AA1304=0,0,SUMIFS('Sch A. Input'!$H295:$CJ295,'Sch A. Input'!$H$14:$CJ$14,"Recurring",'Sch A. Input'!$H$13:$CJ$13,"&lt;="&amp;$L$11,'Sch A. Input'!$H$13:$CJ$13,"&lt;="&amp;$AI$1020,'Sch A. Input'!$H$13:$CJ$13,"&gt;"&amp;$Y$1020))</f>
        <v>0</v>
      </c>
      <c r="AC1304" s="242">
        <f>IF(AA1304=0,0,SUMIFS('Sch A. Input'!$H295:$CJ295,'Sch A. Input'!$H$14:$CJ$14,"One-time",'Sch A. Input'!$H$13:$CJ$13,"&lt;="&amp;$L$11,'Sch A. Input'!$H$13:$CJ$13,"&lt;="&amp;$AI$1020,'Sch A. Input'!$H$13:$CJ$13,"&gt;"&amp;$Y$1020))</f>
        <v>0</v>
      </c>
      <c r="AD1304" s="283">
        <f t="shared" si="568"/>
        <v>0</v>
      </c>
      <c r="AE1304" s="242">
        <f t="shared" si="569"/>
        <v>0</v>
      </c>
      <c r="AF1304" s="242">
        <f t="shared" si="570"/>
        <v>0</v>
      </c>
      <c r="AG1304" s="276">
        <f t="shared" si="557"/>
        <v>0</v>
      </c>
      <c r="AH1304" s="281">
        <f t="shared" si="550"/>
        <v>0</v>
      </c>
      <c r="AI1304" s="245">
        <f t="shared" si="551"/>
        <v>0</v>
      </c>
      <c r="AK1304" s="285">
        <f t="shared" si="571"/>
        <v>0</v>
      </c>
      <c r="AL1304" s="242">
        <f>IF(AK1304=0,0,SUMIFS('Sch A. Input'!$H295:$CJ295,'Sch A. Input'!$H$14:$CJ$14,"Recurring",'Sch A. Input'!$H$13:$CJ$13,"&lt;="&amp;$L$11,'Sch A. Input'!$H$13:$CJ$13,"&lt;="&amp;$AS$1020,'Sch A. Input'!$H$13:$CJ$13,"&gt;"&amp;$AI$1020))</f>
        <v>0</v>
      </c>
      <c r="AM1304" s="242">
        <f>IF(AK1304=0,0,SUMIFS('Sch A. Input'!$H295:$CJ295,'Sch A. Input'!$H$14:$CJ$14,"One-time",'Sch A. Input'!$H$13:$CJ$13,"&lt;="&amp;$L$11,'Sch A. Input'!$H$13:$CJ$13,"&lt;="&amp;$AS$1020,'Sch A. Input'!$H$13:$CJ$13,"&gt;"&amp;$AI$1020))</f>
        <v>0</v>
      </c>
      <c r="AN1304" s="283">
        <f t="shared" si="572"/>
        <v>0</v>
      </c>
      <c r="AO1304" s="242">
        <f t="shared" si="573"/>
        <v>0</v>
      </c>
      <c r="AP1304" s="242">
        <f t="shared" si="574"/>
        <v>0</v>
      </c>
      <c r="AQ1304" s="276">
        <f t="shared" si="558"/>
        <v>0</v>
      </c>
      <c r="AR1304" s="281">
        <f t="shared" si="552"/>
        <v>0</v>
      </c>
      <c r="AS1304" s="245">
        <f t="shared" si="553"/>
        <v>0</v>
      </c>
      <c r="AY1304" s="160"/>
      <c r="AZ1304" s="160"/>
      <c r="BK1304" s="2"/>
      <c r="BL1304" s="2"/>
      <c r="BM1304" s="2"/>
      <c r="BN1304" s="2"/>
      <c r="BO1304" s="2"/>
      <c r="BP1304" s="2"/>
      <c r="BQ1304" s="2"/>
      <c r="BR1304" s="2"/>
      <c r="BS1304" s="2"/>
      <c r="BT1304" s="2"/>
      <c r="BU1304" s="2"/>
      <c r="BV1304" s="2"/>
      <c r="BW1304" s="2"/>
      <c r="BX1304" s="2"/>
      <c r="BY1304" s="2"/>
      <c r="BZ1304" s="2"/>
      <c r="CA1304" s="2"/>
      <c r="CI1304"/>
      <c r="CJ1304"/>
      <c r="CK1304"/>
      <c r="CL1304"/>
      <c r="CM1304"/>
      <c r="CN1304"/>
      <c r="CO1304"/>
      <c r="CP1304"/>
      <c r="CQ1304"/>
      <c r="CR1304"/>
      <c r="CS1304"/>
      <c r="CT1304"/>
      <c r="CU1304"/>
      <c r="CV1304"/>
      <c r="CW1304"/>
      <c r="CX1304"/>
    </row>
    <row r="1305" spans="2:102" x14ac:dyDescent="0.35">
      <c r="B1305" s="70" t="str">
        <f t="shared" ref="B1305:F1305" si="597">B298</f>
        <v/>
      </c>
      <c r="C1305" s="166" t="str">
        <f t="shared" si="597"/>
        <v/>
      </c>
      <c r="D1305" s="273" t="str">
        <f t="shared" si="597"/>
        <v/>
      </c>
      <c r="E1305" s="273">
        <f t="shared" si="597"/>
        <v>45016</v>
      </c>
      <c r="F1305" s="273">
        <f t="shared" si="597"/>
        <v>0</v>
      </c>
      <c r="G1305" s="98">
        <f t="shared" si="545"/>
        <v>0</v>
      </c>
      <c r="H1305" s="242">
        <f>IF(G1305=0,0,SUMIFS('Sch A. Input'!$H296:$CJ296,'Sch A. Input'!$H$14:$CJ$14,"Recurring",'Sch A. Input'!$H$13:$CJ$13,"&lt;="&amp;$O$1020,'Sch A. Input'!$H$13:$CJ$13,"&lt;="&amp;$L$11))</f>
        <v>0</v>
      </c>
      <c r="I1305" s="242">
        <f>IF(G1305=0,0,SUMIFS('Sch A. Input'!$H296:$CJ296,'Sch A. Input'!$H$14:$CJ$14,"One-time",'Sch A. Input'!$H$13:$CJ$13,"&lt;="&amp;$O$1020,'Sch A. Input'!$H$13:$CJ$13,"&lt;="&amp;$L$11))</f>
        <v>0</v>
      </c>
      <c r="J1305" s="283">
        <f t="shared" si="560"/>
        <v>0</v>
      </c>
      <c r="K1305" s="242">
        <f t="shared" si="561"/>
        <v>0</v>
      </c>
      <c r="L1305" s="242">
        <f t="shared" si="562"/>
        <v>0</v>
      </c>
      <c r="M1305" s="276">
        <f t="shared" si="555"/>
        <v>0</v>
      </c>
      <c r="N1305" s="281">
        <f t="shared" si="546"/>
        <v>0</v>
      </c>
      <c r="O1305" s="245">
        <f t="shared" si="547"/>
        <v>0</v>
      </c>
      <c r="P1305" s="248"/>
      <c r="Q1305" s="285">
        <f t="shared" si="563"/>
        <v>0</v>
      </c>
      <c r="R1305" s="242">
        <f>IF(Q1305=0,0,SUMIFS('Sch A. Input'!$H296:$CJ296,'Sch A. Input'!$H$14:$CJ$14,"Recurring",'Sch A. Input'!$H$13:$CJ$13,"&lt;="&amp;$L$11,'Sch A. Input'!$H$13:$CJ$13,"&lt;="&amp;$Y$1020,'Sch A. Input'!$H$13:$CJ$13,"&gt;"&amp;$O$1020))</f>
        <v>0</v>
      </c>
      <c r="S1305" s="242">
        <f>IF(Q1305=0,0,SUMIFS('Sch A. Input'!$H296:$CJ296,'Sch A. Input'!$H$14:$CJ$14,"One-time",'Sch A. Input'!$H$13:$CJ$13,"&lt;="&amp;$L$11,'Sch A. Input'!$H$13:$CJ$13,"&lt;="&amp;$Y$1020,'Sch A. Input'!$H$13:$CJ$13,"&gt;"&amp;$O$1020))</f>
        <v>0</v>
      </c>
      <c r="T1305" s="283">
        <f t="shared" si="564"/>
        <v>0</v>
      </c>
      <c r="U1305" s="242">
        <f t="shared" si="565"/>
        <v>0</v>
      </c>
      <c r="V1305" s="242">
        <f t="shared" si="566"/>
        <v>0</v>
      </c>
      <c r="W1305" s="276">
        <f t="shared" si="556"/>
        <v>0</v>
      </c>
      <c r="X1305" s="281">
        <f t="shared" si="548"/>
        <v>0</v>
      </c>
      <c r="Y1305" s="245">
        <f t="shared" si="549"/>
        <v>0</v>
      </c>
      <c r="Z1305" s="248"/>
      <c r="AA1305" s="285">
        <f t="shared" si="567"/>
        <v>0</v>
      </c>
      <c r="AB1305" s="242">
        <f>IF(AA1305=0,0,SUMIFS('Sch A. Input'!$H296:$CJ296,'Sch A. Input'!$H$14:$CJ$14,"Recurring",'Sch A. Input'!$H$13:$CJ$13,"&lt;="&amp;$L$11,'Sch A. Input'!$H$13:$CJ$13,"&lt;="&amp;$AI$1020,'Sch A. Input'!$H$13:$CJ$13,"&gt;"&amp;$Y$1020))</f>
        <v>0</v>
      </c>
      <c r="AC1305" s="242">
        <f>IF(AA1305=0,0,SUMIFS('Sch A. Input'!$H296:$CJ296,'Sch A. Input'!$H$14:$CJ$14,"One-time",'Sch A. Input'!$H$13:$CJ$13,"&lt;="&amp;$L$11,'Sch A. Input'!$H$13:$CJ$13,"&lt;="&amp;$AI$1020,'Sch A. Input'!$H$13:$CJ$13,"&gt;"&amp;$Y$1020))</f>
        <v>0</v>
      </c>
      <c r="AD1305" s="283">
        <f t="shared" si="568"/>
        <v>0</v>
      </c>
      <c r="AE1305" s="242">
        <f t="shared" si="569"/>
        <v>0</v>
      </c>
      <c r="AF1305" s="242">
        <f t="shared" si="570"/>
        <v>0</v>
      </c>
      <c r="AG1305" s="276">
        <f t="shared" si="557"/>
        <v>0</v>
      </c>
      <c r="AH1305" s="281">
        <f t="shared" si="550"/>
        <v>0</v>
      </c>
      <c r="AI1305" s="245">
        <f t="shared" si="551"/>
        <v>0</v>
      </c>
      <c r="AK1305" s="285">
        <f t="shared" si="571"/>
        <v>0</v>
      </c>
      <c r="AL1305" s="242">
        <f>IF(AK1305=0,0,SUMIFS('Sch A. Input'!$H296:$CJ296,'Sch A. Input'!$H$14:$CJ$14,"Recurring",'Sch A. Input'!$H$13:$CJ$13,"&lt;="&amp;$L$11,'Sch A. Input'!$H$13:$CJ$13,"&lt;="&amp;$AS$1020,'Sch A. Input'!$H$13:$CJ$13,"&gt;"&amp;$AI$1020))</f>
        <v>0</v>
      </c>
      <c r="AM1305" s="242">
        <f>IF(AK1305=0,0,SUMIFS('Sch A. Input'!$H296:$CJ296,'Sch A. Input'!$H$14:$CJ$14,"One-time",'Sch A. Input'!$H$13:$CJ$13,"&lt;="&amp;$L$11,'Sch A. Input'!$H$13:$CJ$13,"&lt;="&amp;$AS$1020,'Sch A. Input'!$H$13:$CJ$13,"&gt;"&amp;$AI$1020))</f>
        <v>0</v>
      </c>
      <c r="AN1305" s="283">
        <f t="shared" si="572"/>
        <v>0</v>
      </c>
      <c r="AO1305" s="242">
        <f t="shared" si="573"/>
        <v>0</v>
      </c>
      <c r="AP1305" s="242">
        <f t="shared" si="574"/>
        <v>0</v>
      </c>
      <c r="AQ1305" s="276">
        <f t="shared" si="558"/>
        <v>0</v>
      </c>
      <c r="AR1305" s="281">
        <f t="shared" si="552"/>
        <v>0</v>
      </c>
      <c r="AS1305" s="245">
        <f t="shared" si="553"/>
        <v>0</v>
      </c>
      <c r="AY1305" s="160"/>
      <c r="AZ1305" s="160"/>
      <c r="BK1305" s="2"/>
      <c r="BL1305" s="2"/>
      <c r="BM1305" s="2"/>
      <c r="BN1305" s="2"/>
      <c r="BO1305" s="2"/>
      <c r="BP1305" s="2"/>
      <c r="BQ1305" s="2"/>
      <c r="BR1305" s="2"/>
      <c r="BS1305" s="2"/>
      <c r="BT1305" s="2"/>
      <c r="BU1305" s="2"/>
      <c r="BV1305" s="2"/>
      <c r="BW1305" s="2"/>
      <c r="BX1305" s="2"/>
      <c r="BY1305" s="2"/>
      <c r="BZ1305" s="2"/>
      <c r="CA1305" s="2"/>
      <c r="CI1305"/>
      <c r="CJ1305"/>
      <c r="CK1305"/>
      <c r="CL1305"/>
      <c r="CM1305"/>
      <c r="CN1305"/>
      <c r="CO1305"/>
      <c r="CP1305"/>
      <c r="CQ1305"/>
      <c r="CR1305"/>
      <c r="CS1305"/>
      <c r="CT1305"/>
      <c r="CU1305"/>
      <c r="CV1305"/>
      <c r="CW1305"/>
      <c r="CX1305"/>
    </row>
    <row r="1306" spans="2:102" x14ac:dyDescent="0.35">
      <c r="B1306" s="70" t="str">
        <f t="shared" ref="B1306:F1306" si="598">B299</f>
        <v/>
      </c>
      <c r="C1306" s="166" t="str">
        <f t="shared" si="598"/>
        <v/>
      </c>
      <c r="D1306" s="273" t="str">
        <f t="shared" si="598"/>
        <v/>
      </c>
      <c r="E1306" s="273">
        <f t="shared" si="598"/>
        <v>45016</v>
      </c>
      <c r="F1306" s="273">
        <f t="shared" si="598"/>
        <v>0</v>
      </c>
      <c r="G1306" s="98">
        <f t="shared" si="545"/>
        <v>0</v>
      </c>
      <c r="H1306" s="242">
        <f>IF(G1306=0,0,SUMIFS('Sch A. Input'!$H297:$CJ297,'Sch A. Input'!$H$14:$CJ$14,"Recurring",'Sch A. Input'!$H$13:$CJ$13,"&lt;="&amp;$O$1020,'Sch A. Input'!$H$13:$CJ$13,"&lt;="&amp;$L$11))</f>
        <v>0</v>
      </c>
      <c r="I1306" s="242">
        <f>IF(G1306=0,0,SUMIFS('Sch A. Input'!$H297:$CJ297,'Sch A. Input'!$H$14:$CJ$14,"One-time",'Sch A. Input'!$H$13:$CJ$13,"&lt;="&amp;$O$1020,'Sch A. Input'!$H$13:$CJ$13,"&lt;="&amp;$L$11))</f>
        <v>0</v>
      </c>
      <c r="J1306" s="283">
        <f t="shared" si="560"/>
        <v>0</v>
      </c>
      <c r="K1306" s="242">
        <f t="shared" si="561"/>
        <v>0</v>
      </c>
      <c r="L1306" s="242">
        <f t="shared" si="562"/>
        <v>0</v>
      </c>
      <c r="M1306" s="276">
        <f t="shared" si="555"/>
        <v>0</v>
      </c>
      <c r="N1306" s="281">
        <f t="shared" si="546"/>
        <v>0</v>
      </c>
      <c r="O1306" s="245">
        <f t="shared" si="547"/>
        <v>0</v>
      </c>
      <c r="P1306" s="248"/>
      <c r="Q1306" s="285">
        <f t="shared" si="563"/>
        <v>0</v>
      </c>
      <c r="R1306" s="242">
        <f>IF(Q1306=0,0,SUMIFS('Sch A. Input'!$H297:$CJ297,'Sch A. Input'!$H$14:$CJ$14,"Recurring",'Sch A. Input'!$H$13:$CJ$13,"&lt;="&amp;$L$11,'Sch A. Input'!$H$13:$CJ$13,"&lt;="&amp;$Y$1020,'Sch A. Input'!$H$13:$CJ$13,"&gt;"&amp;$O$1020))</f>
        <v>0</v>
      </c>
      <c r="S1306" s="242">
        <f>IF(Q1306=0,0,SUMIFS('Sch A. Input'!$H297:$CJ297,'Sch A. Input'!$H$14:$CJ$14,"One-time",'Sch A. Input'!$H$13:$CJ$13,"&lt;="&amp;$L$11,'Sch A. Input'!$H$13:$CJ$13,"&lt;="&amp;$Y$1020,'Sch A. Input'!$H$13:$CJ$13,"&gt;"&amp;$O$1020))</f>
        <v>0</v>
      </c>
      <c r="T1306" s="283">
        <f t="shared" si="564"/>
        <v>0</v>
      </c>
      <c r="U1306" s="242">
        <f t="shared" si="565"/>
        <v>0</v>
      </c>
      <c r="V1306" s="242">
        <f t="shared" si="566"/>
        <v>0</v>
      </c>
      <c r="W1306" s="276">
        <f t="shared" si="556"/>
        <v>0</v>
      </c>
      <c r="X1306" s="281">
        <f t="shared" si="548"/>
        <v>0</v>
      </c>
      <c r="Y1306" s="245">
        <f t="shared" si="549"/>
        <v>0</v>
      </c>
      <c r="Z1306" s="248"/>
      <c r="AA1306" s="285">
        <f t="shared" si="567"/>
        <v>0</v>
      </c>
      <c r="AB1306" s="242">
        <f>IF(AA1306=0,0,SUMIFS('Sch A. Input'!$H297:$CJ297,'Sch A. Input'!$H$14:$CJ$14,"Recurring",'Sch A. Input'!$H$13:$CJ$13,"&lt;="&amp;$L$11,'Sch A. Input'!$H$13:$CJ$13,"&lt;="&amp;$AI$1020,'Sch A. Input'!$H$13:$CJ$13,"&gt;"&amp;$Y$1020))</f>
        <v>0</v>
      </c>
      <c r="AC1306" s="242">
        <f>IF(AA1306=0,0,SUMIFS('Sch A. Input'!$H297:$CJ297,'Sch A. Input'!$H$14:$CJ$14,"One-time",'Sch A. Input'!$H$13:$CJ$13,"&lt;="&amp;$L$11,'Sch A. Input'!$H$13:$CJ$13,"&lt;="&amp;$AI$1020,'Sch A. Input'!$H$13:$CJ$13,"&gt;"&amp;$Y$1020))</f>
        <v>0</v>
      </c>
      <c r="AD1306" s="283">
        <f t="shared" si="568"/>
        <v>0</v>
      </c>
      <c r="AE1306" s="242">
        <f t="shared" si="569"/>
        <v>0</v>
      </c>
      <c r="AF1306" s="242">
        <f t="shared" si="570"/>
        <v>0</v>
      </c>
      <c r="AG1306" s="276">
        <f t="shared" si="557"/>
        <v>0</v>
      </c>
      <c r="AH1306" s="281">
        <f t="shared" si="550"/>
        <v>0</v>
      </c>
      <c r="AI1306" s="245">
        <f t="shared" si="551"/>
        <v>0</v>
      </c>
      <c r="AK1306" s="285">
        <f t="shared" si="571"/>
        <v>0</v>
      </c>
      <c r="AL1306" s="242">
        <f>IF(AK1306=0,0,SUMIFS('Sch A. Input'!$H297:$CJ297,'Sch A. Input'!$H$14:$CJ$14,"Recurring",'Sch A. Input'!$H$13:$CJ$13,"&lt;="&amp;$L$11,'Sch A. Input'!$H$13:$CJ$13,"&lt;="&amp;$AS$1020,'Sch A. Input'!$H$13:$CJ$13,"&gt;"&amp;$AI$1020))</f>
        <v>0</v>
      </c>
      <c r="AM1306" s="242">
        <f>IF(AK1306=0,0,SUMIFS('Sch A. Input'!$H297:$CJ297,'Sch A. Input'!$H$14:$CJ$14,"One-time",'Sch A. Input'!$H$13:$CJ$13,"&lt;="&amp;$L$11,'Sch A. Input'!$H$13:$CJ$13,"&lt;="&amp;$AS$1020,'Sch A. Input'!$H$13:$CJ$13,"&gt;"&amp;$AI$1020))</f>
        <v>0</v>
      </c>
      <c r="AN1306" s="283">
        <f t="shared" si="572"/>
        <v>0</v>
      </c>
      <c r="AO1306" s="242">
        <f t="shared" si="573"/>
        <v>0</v>
      </c>
      <c r="AP1306" s="242">
        <f t="shared" si="574"/>
        <v>0</v>
      </c>
      <c r="AQ1306" s="276">
        <f t="shared" si="558"/>
        <v>0</v>
      </c>
      <c r="AR1306" s="281">
        <f t="shared" si="552"/>
        <v>0</v>
      </c>
      <c r="AS1306" s="245">
        <f t="shared" si="553"/>
        <v>0</v>
      </c>
      <c r="AY1306" s="160"/>
      <c r="AZ1306" s="160"/>
      <c r="BK1306" s="2"/>
      <c r="BL1306" s="2"/>
      <c r="BM1306" s="2"/>
      <c r="BN1306" s="2"/>
      <c r="BO1306" s="2"/>
      <c r="BP1306" s="2"/>
      <c r="BQ1306" s="2"/>
      <c r="BR1306" s="2"/>
      <c r="BS1306" s="2"/>
      <c r="BT1306" s="2"/>
      <c r="BU1306" s="2"/>
      <c r="BV1306" s="2"/>
      <c r="BW1306" s="2"/>
      <c r="BX1306" s="2"/>
      <c r="BY1306" s="2"/>
      <c r="BZ1306" s="2"/>
      <c r="CA1306" s="2"/>
      <c r="CI1306"/>
      <c r="CJ1306"/>
      <c r="CK1306"/>
      <c r="CL1306"/>
      <c r="CM1306"/>
      <c r="CN1306"/>
      <c r="CO1306"/>
      <c r="CP1306"/>
      <c r="CQ1306"/>
      <c r="CR1306"/>
      <c r="CS1306"/>
      <c r="CT1306"/>
      <c r="CU1306"/>
      <c r="CV1306"/>
      <c r="CW1306"/>
      <c r="CX1306"/>
    </row>
    <row r="1307" spans="2:102" x14ac:dyDescent="0.35">
      <c r="B1307" s="70" t="str">
        <f t="shared" ref="B1307:F1307" si="599">B300</f>
        <v/>
      </c>
      <c r="C1307" s="166" t="str">
        <f t="shared" si="599"/>
        <v/>
      </c>
      <c r="D1307" s="273" t="str">
        <f t="shared" si="599"/>
        <v/>
      </c>
      <c r="E1307" s="273">
        <f t="shared" si="599"/>
        <v>45016</v>
      </c>
      <c r="F1307" s="273">
        <f t="shared" si="599"/>
        <v>0</v>
      </c>
      <c r="G1307" s="98">
        <f t="shared" si="545"/>
        <v>0</v>
      </c>
      <c r="H1307" s="242">
        <f>IF(G1307=0,0,SUMIFS('Sch A. Input'!$H298:$CJ298,'Sch A. Input'!$H$14:$CJ$14,"Recurring",'Sch A. Input'!$H$13:$CJ$13,"&lt;="&amp;$O$1020,'Sch A. Input'!$H$13:$CJ$13,"&lt;="&amp;$L$11))</f>
        <v>0</v>
      </c>
      <c r="I1307" s="242">
        <f>IF(G1307=0,0,SUMIFS('Sch A. Input'!$H298:$CJ298,'Sch A. Input'!$H$14:$CJ$14,"One-time",'Sch A. Input'!$H$13:$CJ$13,"&lt;="&amp;$O$1020,'Sch A. Input'!$H$13:$CJ$13,"&lt;="&amp;$L$11))</f>
        <v>0</v>
      </c>
      <c r="J1307" s="283">
        <f t="shared" si="560"/>
        <v>0</v>
      </c>
      <c r="K1307" s="242">
        <f t="shared" si="561"/>
        <v>0</v>
      </c>
      <c r="L1307" s="242">
        <f t="shared" si="562"/>
        <v>0</v>
      </c>
      <c r="M1307" s="276">
        <f t="shared" si="555"/>
        <v>0</v>
      </c>
      <c r="N1307" s="281">
        <f t="shared" si="546"/>
        <v>0</v>
      </c>
      <c r="O1307" s="245">
        <f t="shared" si="547"/>
        <v>0</v>
      </c>
      <c r="P1307" s="248"/>
      <c r="Q1307" s="285">
        <f t="shared" si="563"/>
        <v>0</v>
      </c>
      <c r="R1307" s="242">
        <f>IF(Q1307=0,0,SUMIFS('Sch A. Input'!$H298:$CJ298,'Sch A. Input'!$H$14:$CJ$14,"Recurring",'Sch A. Input'!$H$13:$CJ$13,"&lt;="&amp;$L$11,'Sch A. Input'!$H$13:$CJ$13,"&lt;="&amp;$Y$1020,'Sch A. Input'!$H$13:$CJ$13,"&gt;"&amp;$O$1020))</f>
        <v>0</v>
      </c>
      <c r="S1307" s="242">
        <f>IF(Q1307=0,0,SUMIFS('Sch A. Input'!$H298:$CJ298,'Sch A. Input'!$H$14:$CJ$14,"One-time",'Sch A. Input'!$H$13:$CJ$13,"&lt;="&amp;$L$11,'Sch A. Input'!$H$13:$CJ$13,"&lt;="&amp;$Y$1020,'Sch A. Input'!$H$13:$CJ$13,"&gt;"&amp;$O$1020))</f>
        <v>0</v>
      </c>
      <c r="T1307" s="283">
        <f t="shared" si="564"/>
        <v>0</v>
      </c>
      <c r="U1307" s="242">
        <f t="shared" si="565"/>
        <v>0</v>
      </c>
      <c r="V1307" s="242">
        <f t="shared" si="566"/>
        <v>0</v>
      </c>
      <c r="W1307" s="276">
        <f t="shared" si="556"/>
        <v>0</v>
      </c>
      <c r="X1307" s="281">
        <f t="shared" si="548"/>
        <v>0</v>
      </c>
      <c r="Y1307" s="245">
        <f t="shared" si="549"/>
        <v>0</v>
      </c>
      <c r="Z1307" s="248"/>
      <c r="AA1307" s="285">
        <f t="shared" si="567"/>
        <v>0</v>
      </c>
      <c r="AB1307" s="242">
        <f>IF(AA1307=0,0,SUMIFS('Sch A. Input'!$H298:$CJ298,'Sch A. Input'!$H$14:$CJ$14,"Recurring",'Sch A. Input'!$H$13:$CJ$13,"&lt;="&amp;$L$11,'Sch A. Input'!$H$13:$CJ$13,"&lt;="&amp;$AI$1020,'Sch A. Input'!$H$13:$CJ$13,"&gt;"&amp;$Y$1020))</f>
        <v>0</v>
      </c>
      <c r="AC1307" s="242">
        <f>IF(AA1307=0,0,SUMIFS('Sch A. Input'!$H298:$CJ298,'Sch A. Input'!$H$14:$CJ$14,"One-time",'Sch A. Input'!$H$13:$CJ$13,"&lt;="&amp;$L$11,'Sch A. Input'!$H$13:$CJ$13,"&lt;="&amp;$AI$1020,'Sch A. Input'!$H$13:$CJ$13,"&gt;"&amp;$Y$1020))</f>
        <v>0</v>
      </c>
      <c r="AD1307" s="283">
        <f t="shared" si="568"/>
        <v>0</v>
      </c>
      <c r="AE1307" s="242">
        <f t="shared" si="569"/>
        <v>0</v>
      </c>
      <c r="AF1307" s="242">
        <f t="shared" si="570"/>
        <v>0</v>
      </c>
      <c r="AG1307" s="276">
        <f t="shared" si="557"/>
        <v>0</v>
      </c>
      <c r="AH1307" s="281">
        <f t="shared" si="550"/>
        <v>0</v>
      </c>
      <c r="AI1307" s="245">
        <f t="shared" si="551"/>
        <v>0</v>
      </c>
      <c r="AK1307" s="285">
        <f t="shared" si="571"/>
        <v>0</v>
      </c>
      <c r="AL1307" s="242">
        <f>IF(AK1307=0,0,SUMIFS('Sch A. Input'!$H298:$CJ298,'Sch A. Input'!$H$14:$CJ$14,"Recurring",'Sch A. Input'!$H$13:$CJ$13,"&lt;="&amp;$L$11,'Sch A. Input'!$H$13:$CJ$13,"&lt;="&amp;$AS$1020,'Sch A. Input'!$H$13:$CJ$13,"&gt;"&amp;$AI$1020))</f>
        <v>0</v>
      </c>
      <c r="AM1307" s="242">
        <f>IF(AK1307=0,0,SUMIFS('Sch A. Input'!$H298:$CJ298,'Sch A. Input'!$H$14:$CJ$14,"One-time",'Sch A. Input'!$H$13:$CJ$13,"&lt;="&amp;$L$11,'Sch A. Input'!$H$13:$CJ$13,"&lt;="&amp;$AS$1020,'Sch A. Input'!$H$13:$CJ$13,"&gt;"&amp;$AI$1020))</f>
        <v>0</v>
      </c>
      <c r="AN1307" s="283">
        <f t="shared" si="572"/>
        <v>0</v>
      </c>
      <c r="AO1307" s="242">
        <f t="shared" si="573"/>
        <v>0</v>
      </c>
      <c r="AP1307" s="242">
        <f t="shared" si="574"/>
        <v>0</v>
      </c>
      <c r="AQ1307" s="276">
        <f t="shared" si="558"/>
        <v>0</v>
      </c>
      <c r="AR1307" s="281">
        <f t="shared" si="552"/>
        <v>0</v>
      </c>
      <c r="AS1307" s="245">
        <f t="shared" si="553"/>
        <v>0</v>
      </c>
      <c r="AY1307" s="160"/>
      <c r="AZ1307" s="160"/>
      <c r="BK1307" s="2"/>
      <c r="BL1307" s="2"/>
      <c r="BM1307" s="2"/>
      <c r="BN1307" s="2"/>
      <c r="BO1307" s="2"/>
      <c r="BP1307" s="2"/>
      <c r="BQ1307" s="2"/>
      <c r="BR1307" s="2"/>
      <c r="BS1307" s="2"/>
      <c r="BT1307" s="2"/>
      <c r="BU1307" s="2"/>
      <c r="BV1307" s="2"/>
      <c r="BW1307" s="2"/>
      <c r="BX1307" s="2"/>
      <c r="BY1307" s="2"/>
      <c r="BZ1307" s="2"/>
      <c r="CA1307" s="2"/>
      <c r="CI1307"/>
      <c r="CJ1307"/>
      <c r="CK1307"/>
      <c r="CL1307"/>
      <c r="CM1307"/>
      <c r="CN1307"/>
      <c r="CO1307"/>
      <c r="CP1307"/>
      <c r="CQ1307"/>
      <c r="CR1307"/>
      <c r="CS1307"/>
      <c r="CT1307"/>
      <c r="CU1307"/>
      <c r="CV1307"/>
      <c r="CW1307"/>
      <c r="CX1307"/>
    </row>
    <row r="1308" spans="2:102" x14ac:dyDescent="0.35">
      <c r="B1308" s="70" t="str">
        <f t="shared" ref="B1308:F1308" si="600">B301</f>
        <v/>
      </c>
      <c r="C1308" s="166" t="str">
        <f t="shared" si="600"/>
        <v/>
      </c>
      <c r="D1308" s="273" t="str">
        <f t="shared" si="600"/>
        <v/>
      </c>
      <c r="E1308" s="273">
        <f t="shared" si="600"/>
        <v>45016</v>
      </c>
      <c r="F1308" s="273">
        <f t="shared" si="600"/>
        <v>0</v>
      </c>
      <c r="G1308" s="98">
        <f t="shared" si="545"/>
        <v>0</v>
      </c>
      <c r="H1308" s="242">
        <f>IF(G1308=0,0,SUMIFS('Sch A. Input'!$H299:$CJ299,'Sch A. Input'!$H$14:$CJ$14,"Recurring",'Sch A. Input'!$H$13:$CJ$13,"&lt;="&amp;$O$1020,'Sch A. Input'!$H$13:$CJ$13,"&lt;="&amp;$L$11))</f>
        <v>0</v>
      </c>
      <c r="I1308" s="242">
        <f>IF(G1308=0,0,SUMIFS('Sch A. Input'!$H299:$CJ299,'Sch A. Input'!$H$14:$CJ$14,"One-time",'Sch A. Input'!$H$13:$CJ$13,"&lt;="&amp;$O$1020,'Sch A. Input'!$H$13:$CJ$13,"&lt;="&amp;$L$11))</f>
        <v>0</v>
      </c>
      <c r="J1308" s="283">
        <f t="shared" si="560"/>
        <v>0</v>
      </c>
      <c r="K1308" s="242">
        <f t="shared" si="561"/>
        <v>0</v>
      </c>
      <c r="L1308" s="242">
        <f t="shared" si="562"/>
        <v>0</v>
      </c>
      <c r="M1308" s="276">
        <f t="shared" si="555"/>
        <v>0</v>
      </c>
      <c r="N1308" s="281">
        <f t="shared" si="546"/>
        <v>0</v>
      </c>
      <c r="O1308" s="245">
        <f t="shared" si="547"/>
        <v>0</v>
      </c>
      <c r="P1308" s="248"/>
      <c r="Q1308" s="285">
        <f t="shared" si="563"/>
        <v>0</v>
      </c>
      <c r="R1308" s="242">
        <f>IF(Q1308=0,0,SUMIFS('Sch A. Input'!$H299:$CJ299,'Sch A. Input'!$H$14:$CJ$14,"Recurring",'Sch A. Input'!$H$13:$CJ$13,"&lt;="&amp;$L$11,'Sch A. Input'!$H$13:$CJ$13,"&lt;="&amp;$Y$1020,'Sch A. Input'!$H$13:$CJ$13,"&gt;"&amp;$O$1020))</f>
        <v>0</v>
      </c>
      <c r="S1308" s="242">
        <f>IF(Q1308=0,0,SUMIFS('Sch A. Input'!$H299:$CJ299,'Sch A. Input'!$H$14:$CJ$14,"One-time",'Sch A. Input'!$H$13:$CJ$13,"&lt;="&amp;$L$11,'Sch A. Input'!$H$13:$CJ$13,"&lt;="&amp;$Y$1020,'Sch A. Input'!$H$13:$CJ$13,"&gt;"&amp;$O$1020))</f>
        <v>0</v>
      </c>
      <c r="T1308" s="283">
        <f t="shared" si="564"/>
        <v>0</v>
      </c>
      <c r="U1308" s="242">
        <f t="shared" si="565"/>
        <v>0</v>
      </c>
      <c r="V1308" s="242">
        <f t="shared" si="566"/>
        <v>0</v>
      </c>
      <c r="W1308" s="276">
        <f t="shared" si="556"/>
        <v>0</v>
      </c>
      <c r="X1308" s="281">
        <f t="shared" si="548"/>
        <v>0</v>
      </c>
      <c r="Y1308" s="245">
        <f t="shared" si="549"/>
        <v>0</v>
      </c>
      <c r="Z1308" s="248"/>
      <c r="AA1308" s="285">
        <f t="shared" si="567"/>
        <v>0</v>
      </c>
      <c r="AB1308" s="242">
        <f>IF(AA1308=0,0,SUMIFS('Sch A. Input'!$H299:$CJ299,'Sch A. Input'!$H$14:$CJ$14,"Recurring",'Sch A. Input'!$H$13:$CJ$13,"&lt;="&amp;$L$11,'Sch A. Input'!$H$13:$CJ$13,"&lt;="&amp;$AI$1020,'Sch A. Input'!$H$13:$CJ$13,"&gt;"&amp;$Y$1020))</f>
        <v>0</v>
      </c>
      <c r="AC1308" s="242">
        <f>IF(AA1308=0,0,SUMIFS('Sch A. Input'!$H299:$CJ299,'Sch A. Input'!$H$14:$CJ$14,"One-time",'Sch A. Input'!$H$13:$CJ$13,"&lt;="&amp;$L$11,'Sch A. Input'!$H$13:$CJ$13,"&lt;="&amp;$AI$1020,'Sch A. Input'!$H$13:$CJ$13,"&gt;"&amp;$Y$1020))</f>
        <v>0</v>
      </c>
      <c r="AD1308" s="283">
        <f t="shared" si="568"/>
        <v>0</v>
      </c>
      <c r="AE1308" s="242">
        <f t="shared" si="569"/>
        <v>0</v>
      </c>
      <c r="AF1308" s="242">
        <f t="shared" si="570"/>
        <v>0</v>
      </c>
      <c r="AG1308" s="276">
        <f t="shared" si="557"/>
        <v>0</v>
      </c>
      <c r="AH1308" s="281">
        <f t="shared" si="550"/>
        <v>0</v>
      </c>
      <c r="AI1308" s="245">
        <f t="shared" si="551"/>
        <v>0</v>
      </c>
      <c r="AK1308" s="285">
        <f t="shared" si="571"/>
        <v>0</v>
      </c>
      <c r="AL1308" s="242">
        <f>IF(AK1308=0,0,SUMIFS('Sch A. Input'!$H299:$CJ299,'Sch A. Input'!$H$14:$CJ$14,"Recurring",'Sch A. Input'!$H$13:$CJ$13,"&lt;="&amp;$L$11,'Sch A. Input'!$H$13:$CJ$13,"&lt;="&amp;$AS$1020,'Sch A. Input'!$H$13:$CJ$13,"&gt;"&amp;$AI$1020))</f>
        <v>0</v>
      </c>
      <c r="AM1308" s="242">
        <f>IF(AK1308=0,0,SUMIFS('Sch A. Input'!$H299:$CJ299,'Sch A. Input'!$H$14:$CJ$14,"One-time",'Sch A. Input'!$H$13:$CJ$13,"&lt;="&amp;$L$11,'Sch A. Input'!$H$13:$CJ$13,"&lt;="&amp;$AS$1020,'Sch A. Input'!$H$13:$CJ$13,"&gt;"&amp;$AI$1020))</f>
        <v>0</v>
      </c>
      <c r="AN1308" s="283">
        <f t="shared" si="572"/>
        <v>0</v>
      </c>
      <c r="AO1308" s="242">
        <f t="shared" si="573"/>
        <v>0</v>
      </c>
      <c r="AP1308" s="242">
        <f t="shared" si="574"/>
        <v>0</v>
      </c>
      <c r="AQ1308" s="276">
        <f t="shared" si="558"/>
        <v>0</v>
      </c>
      <c r="AR1308" s="281">
        <f t="shared" si="552"/>
        <v>0</v>
      </c>
      <c r="AS1308" s="245">
        <f t="shared" si="553"/>
        <v>0</v>
      </c>
      <c r="AY1308" s="160"/>
      <c r="AZ1308" s="160"/>
      <c r="BK1308" s="2"/>
      <c r="BL1308" s="2"/>
      <c r="BM1308" s="2"/>
      <c r="BN1308" s="2"/>
      <c r="BO1308" s="2"/>
      <c r="BP1308" s="2"/>
      <c r="BQ1308" s="2"/>
      <c r="BR1308" s="2"/>
      <c r="BS1308" s="2"/>
      <c r="BT1308" s="2"/>
      <c r="BU1308" s="2"/>
      <c r="BV1308" s="2"/>
      <c r="BW1308" s="2"/>
      <c r="BX1308" s="2"/>
      <c r="BY1308" s="2"/>
      <c r="BZ1308" s="2"/>
      <c r="CA1308" s="2"/>
      <c r="CI1308"/>
      <c r="CJ1308"/>
      <c r="CK1308"/>
      <c r="CL1308"/>
      <c r="CM1308"/>
      <c r="CN1308"/>
      <c r="CO1308"/>
      <c r="CP1308"/>
      <c r="CQ1308"/>
      <c r="CR1308"/>
      <c r="CS1308"/>
      <c r="CT1308"/>
      <c r="CU1308"/>
      <c r="CV1308"/>
      <c r="CW1308"/>
      <c r="CX1308"/>
    </row>
    <row r="1309" spans="2:102" x14ac:dyDescent="0.35">
      <c r="B1309" s="70" t="str">
        <f t="shared" ref="B1309:F1309" si="601">B302</f>
        <v/>
      </c>
      <c r="C1309" s="166" t="str">
        <f t="shared" si="601"/>
        <v/>
      </c>
      <c r="D1309" s="273" t="str">
        <f t="shared" si="601"/>
        <v/>
      </c>
      <c r="E1309" s="273">
        <f t="shared" si="601"/>
        <v>45016</v>
      </c>
      <c r="F1309" s="273">
        <f t="shared" si="601"/>
        <v>0</v>
      </c>
      <c r="G1309" s="98">
        <f t="shared" si="545"/>
        <v>0</v>
      </c>
      <c r="H1309" s="242">
        <f>IF(G1309=0,0,SUMIFS('Sch A. Input'!$H300:$CJ300,'Sch A. Input'!$H$14:$CJ$14,"Recurring",'Sch A. Input'!$H$13:$CJ$13,"&lt;="&amp;$O$1020,'Sch A. Input'!$H$13:$CJ$13,"&lt;="&amp;$L$11))</f>
        <v>0</v>
      </c>
      <c r="I1309" s="242">
        <f>IF(G1309=0,0,SUMIFS('Sch A. Input'!$H300:$CJ300,'Sch A. Input'!$H$14:$CJ$14,"One-time",'Sch A. Input'!$H$13:$CJ$13,"&lt;="&amp;$O$1020,'Sch A. Input'!$H$13:$CJ$13,"&lt;="&amp;$L$11))</f>
        <v>0</v>
      </c>
      <c r="J1309" s="283">
        <f t="shared" si="560"/>
        <v>0</v>
      </c>
      <c r="K1309" s="242">
        <f t="shared" si="561"/>
        <v>0</v>
      </c>
      <c r="L1309" s="242">
        <f t="shared" si="562"/>
        <v>0</v>
      </c>
      <c r="M1309" s="276">
        <f t="shared" si="555"/>
        <v>0</v>
      </c>
      <c r="N1309" s="281">
        <f t="shared" si="546"/>
        <v>0</v>
      </c>
      <c r="O1309" s="245">
        <f t="shared" si="547"/>
        <v>0</v>
      </c>
      <c r="P1309" s="248"/>
      <c r="Q1309" s="285">
        <f t="shared" si="563"/>
        <v>0</v>
      </c>
      <c r="R1309" s="242">
        <f>IF(Q1309=0,0,SUMIFS('Sch A. Input'!$H300:$CJ300,'Sch A. Input'!$H$14:$CJ$14,"Recurring",'Sch A. Input'!$H$13:$CJ$13,"&lt;="&amp;$L$11,'Sch A. Input'!$H$13:$CJ$13,"&lt;="&amp;$Y$1020,'Sch A. Input'!$H$13:$CJ$13,"&gt;"&amp;$O$1020))</f>
        <v>0</v>
      </c>
      <c r="S1309" s="242">
        <f>IF(Q1309=0,0,SUMIFS('Sch A. Input'!$H300:$CJ300,'Sch A. Input'!$H$14:$CJ$14,"One-time",'Sch A. Input'!$H$13:$CJ$13,"&lt;="&amp;$L$11,'Sch A. Input'!$H$13:$CJ$13,"&lt;="&amp;$Y$1020,'Sch A. Input'!$H$13:$CJ$13,"&gt;"&amp;$O$1020))</f>
        <v>0</v>
      </c>
      <c r="T1309" s="283">
        <f t="shared" si="564"/>
        <v>0</v>
      </c>
      <c r="U1309" s="242">
        <f t="shared" si="565"/>
        <v>0</v>
      </c>
      <c r="V1309" s="242">
        <f t="shared" si="566"/>
        <v>0</v>
      </c>
      <c r="W1309" s="276">
        <f t="shared" si="556"/>
        <v>0</v>
      </c>
      <c r="X1309" s="281">
        <f t="shared" si="548"/>
        <v>0</v>
      </c>
      <c r="Y1309" s="245">
        <f t="shared" si="549"/>
        <v>0</v>
      </c>
      <c r="Z1309" s="248"/>
      <c r="AA1309" s="285">
        <f t="shared" si="567"/>
        <v>0</v>
      </c>
      <c r="AB1309" s="242">
        <f>IF(AA1309=0,0,SUMIFS('Sch A. Input'!$H300:$CJ300,'Sch A. Input'!$H$14:$CJ$14,"Recurring",'Sch A. Input'!$H$13:$CJ$13,"&lt;="&amp;$L$11,'Sch A. Input'!$H$13:$CJ$13,"&lt;="&amp;$AI$1020,'Sch A. Input'!$H$13:$CJ$13,"&gt;"&amp;$Y$1020))</f>
        <v>0</v>
      </c>
      <c r="AC1309" s="242">
        <f>IF(AA1309=0,0,SUMIFS('Sch A. Input'!$H300:$CJ300,'Sch A. Input'!$H$14:$CJ$14,"One-time",'Sch A. Input'!$H$13:$CJ$13,"&lt;="&amp;$L$11,'Sch A. Input'!$H$13:$CJ$13,"&lt;="&amp;$AI$1020,'Sch A. Input'!$H$13:$CJ$13,"&gt;"&amp;$Y$1020))</f>
        <v>0</v>
      </c>
      <c r="AD1309" s="283">
        <f t="shared" si="568"/>
        <v>0</v>
      </c>
      <c r="AE1309" s="242">
        <f t="shared" si="569"/>
        <v>0</v>
      </c>
      <c r="AF1309" s="242">
        <f t="shared" si="570"/>
        <v>0</v>
      </c>
      <c r="AG1309" s="276">
        <f t="shared" si="557"/>
        <v>0</v>
      </c>
      <c r="AH1309" s="281">
        <f t="shared" si="550"/>
        <v>0</v>
      </c>
      <c r="AI1309" s="245">
        <f t="shared" si="551"/>
        <v>0</v>
      </c>
      <c r="AK1309" s="285">
        <f t="shared" si="571"/>
        <v>0</v>
      </c>
      <c r="AL1309" s="242">
        <f>IF(AK1309=0,0,SUMIFS('Sch A. Input'!$H300:$CJ300,'Sch A. Input'!$H$14:$CJ$14,"Recurring",'Sch A. Input'!$H$13:$CJ$13,"&lt;="&amp;$L$11,'Sch A. Input'!$H$13:$CJ$13,"&lt;="&amp;$AS$1020,'Sch A. Input'!$H$13:$CJ$13,"&gt;"&amp;$AI$1020))</f>
        <v>0</v>
      </c>
      <c r="AM1309" s="242">
        <f>IF(AK1309=0,0,SUMIFS('Sch A. Input'!$H300:$CJ300,'Sch A. Input'!$H$14:$CJ$14,"One-time",'Sch A. Input'!$H$13:$CJ$13,"&lt;="&amp;$L$11,'Sch A. Input'!$H$13:$CJ$13,"&lt;="&amp;$AS$1020,'Sch A. Input'!$H$13:$CJ$13,"&gt;"&amp;$AI$1020))</f>
        <v>0</v>
      </c>
      <c r="AN1309" s="283">
        <f t="shared" si="572"/>
        <v>0</v>
      </c>
      <c r="AO1309" s="242">
        <f t="shared" si="573"/>
        <v>0</v>
      </c>
      <c r="AP1309" s="242">
        <f t="shared" si="574"/>
        <v>0</v>
      </c>
      <c r="AQ1309" s="276">
        <f t="shared" si="558"/>
        <v>0</v>
      </c>
      <c r="AR1309" s="281">
        <f t="shared" si="552"/>
        <v>0</v>
      </c>
      <c r="AS1309" s="245">
        <f t="shared" si="553"/>
        <v>0</v>
      </c>
      <c r="AY1309" s="160"/>
      <c r="AZ1309" s="160"/>
      <c r="BK1309" s="2"/>
      <c r="BL1309" s="2"/>
      <c r="BM1309" s="2"/>
      <c r="BN1309" s="2"/>
      <c r="BO1309" s="2"/>
      <c r="BP1309" s="2"/>
      <c r="BQ1309" s="2"/>
      <c r="BR1309" s="2"/>
      <c r="BS1309" s="2"/>
      <c r="BT1309" s="2"/>
      <c r="BU1309" s="2"/>
      <c r="BV1309" s="2"/>
      <c r="BW1309" s="2"/>
      <c r="BX1309" s="2"/>
      <c r="BY1309" s="2"/>
      <c r="BZ1309" s="2"/>
      <c r="CA1309" s="2"/>
      <c r="CI1309"/>
      <c r="CJ1309"/>
      <c r="CK1309"/>
      <c r="CL1309"/>
      <c r="CM1309"/>
      <c r="CN1309"/>
      <c r="CO1309"/>
      <c r="CP1309"/>
      <c r="CQ1309"/>
      <c r="CR1309"/>
      <c r="CS1309"/>
      <c r="CT1309"/>
      <c r="CU1309"/>
      <c r="CV1309"/>
      <c r="CW1309"/>
      <c r="CX1309"/>
    </row>
    <row r="1310" spans="2:102" x14ac:dyDescent="0.35">
      <c r="B1310" s="70" t="str">
        <f t="shared" ref="B1310:F1310" si="602">B303</f>
        <v/>
      </c>
      <c r="C1310" s="166" t="str">
        <f t="shared" si="602"/>
        <v/>
      </c>
      <c r="D1310" s="273" t="str">
        <f t="shared" si="602"/>
        <v/>
      </c>
      <c r="E1310" s="273">
        <f t="shared" si="602"/>
        <v>45016</v>
      </c>
      <c r="F1310" s="273">
        <f t="shared" si="602"/>
        <v>0</v>
      </c>
      <c r="G1310" s="98">
        <f t="shared" si="545"/>
        <v>0</v>
      </c>
      <c r="H1310" s="242">
        <f>IF(G1310=0,0,SUMIFS('Sch A. Input'!$H301:$CJ301,'Sch A. Input'!$H$14:$CJ$14,"Recurring",'Sch A. Input'!$H$13:$CJ$13,"&lt;="&amp;$O$1020,'Sch A. Input'!$H$13:$CJ$13,"&lt;="&amp;$L$11))</f>
        <v>0</v>
      </c>
      <c r="I1310" s="242">
        <f>IF(G1310=0,0,SUMIFS('Sch A. Input'!$H301:$CJ301,'Sch A. Input'!$H$14:$CJ$14,"One-time",'Sch A. Input'!$H$13:$CJ$13,"&lt;="&amp;$O$1020,'Sch A. Input'!$H$13:$CJ$13,"&lt;="&amp;$L$11))</f>
        <v>0</v>
      </c>
      <c r="J1310" s="283">
        <f t="shared" si="560"/>
        <v>0</v>
      </c>
      <c r="K1310" s="242">
        <f t="shared" si="561"/>
        <v>0</v>
      </c>
      <c r="L1310" s="242">
        <f t="shared" si="562"/>
        <v>0</v>
      </c>
      <c r="M1310" s="276">
        <f t="shared" si="555"/>
        <v>0</v>
      </c>
      <c r="N1310" s="281">
        <f t="shared" si="546"/>
        <v>0</v>
      </c>
      <c r="O1310" s="245">
        <f t="shared" si="547"/>
        <v>0</v>
      </c>
      <c r="P1310" s="248"/>
      <c r="Q1310" s="285">
        <f t="shared" si="563"/>
        <v>0</v>
      </c>
      <c r="R1310" s="242">
        <f>IF(Q1310=0,0,SUMIFS('Sch A. Input'!$H301:$CJ301,'Sch A. Input'!$H$14:$CJ$14,"Recurring",'Sch A. Input'!$H$13:$CJ$13,"&lt;="&amp;$L$11,'Sch A. Input'!$H$13:$CJ$13,"&lt;="&amp;$Y$1020,'Sch A. Input'!$H$13:$CJ$13,"&gt;"&amp;$O$1020))</f>
        <v>0</v>
      </c>
      <c r="S1310" s="242">
        <f>IF(Q1310=0,0,SUMIFS('Sch A. Input'!$H301:$CJ301,'Sch A. Input'!$H$14:$CJ$14,"One-time",'Sch A. Input'!$H$13:$CJ$13,"&lt;="&amp;$L$11,'Sch A. Input'!$H$13:$CJ$13,"&lt;="&amp;$Y$1020,'Sch A. Input'!$H$13:$CJ$13,"&gt;"&amp;$O$1020))</f>
        <v>0</v>
      </c>
      <c r="T1310" s="283">
        <f t="shared" si="564"/>
        <v>0</v>
      </c>
      <c r="U1310" s="242">
        <f t="shared" si="565"/>
        <v>0</v>
      </c>
      <c r="V1310" s="242">
        <f t="shared" si="566"/>
        <v>0</v>
      </c>
      <c r="W1310" s="276">
        <f t="shared" si="556"/>
        <v>0</v>
      </c>
      <c r="X1310" s="281">
        <f t="shared" si="548"/>
        <v>0</v>
      </c>
      <c r="Y1310" s="245">
        <f t="shared" si="549"/>
        <v>0</v>
      </c>
      <c r="Z1310" s="248"/>
      <c r="AA1310" s="285">
        <f t="shared" si="567"/>
        <v>0</v>
      </c>
      <c r="AB1310" s="242">
        <f>IF(AA1310=0,0,SUMIFS('Sch A. Input'!$H301:$CJ301,'Sch A. Input'!$H$14:$CJ$14,"Recurring",'Sch A. Input'!$H$13:$CJ$13,"&lt;="&amp;$L$11,'Sch A. Input'!$H$13:$CJ$13,"&lt;="&amp;$AI$1020,'Sch A. Input'!$H$13:$CJ$13,"&gt;"&amp;$Y$1020))</f>
        <v>0</v>
      </c>
      <c r="AC1310" s="242">
        <f>IF(AA1310=0,0,SUMIFS('Sch A. Input'!$H301:$CJ301,'Sch A. Input'!$H$14:$CJ$14,"One-time",'Sch A. Input'!$H$13:$CJ$13,"&lt;="&amp;$L$11,'Sch A. Input'!$H$13:$CJ$13,"&lt;="&amp;$AI$1020,'Sch A. Input'!$H$13:$CJ$13,"&gt;"&amp;$Y$1020))</f>
        <v>0</v>
      </c>
      <c r="AD1310" s="283">
        <f t="shared" si="568"/>
        <v>0</v>
      </c>
      <c r="AE1310" s="242">
        <f t="shared" si="569"/>
        <v>0</v>
      </c>
      <c r="AF1310" s="242">
        <f t="shared" si="570"/>
        <v>0</v>
      </c>
      <c r="AG1310" s="276">
        <f t="shared" si="557"/>
        <v>0</v>
      </c>
      <c r="AH1310" s="281">
        <f t="shared" si="550"/>
        <v>0</v>
      </c>
      <c r="AI1310" s="245">
        <f t="shared" si="551"/>
        <v>0</v>
      </c>
      <c r="AK1310" s="285">
        <f t="shared" si="571"/>
        <v>0</v>
      </c>
      <c r="AL1310" s="242">
        <f>IF(AK1310=0,0,SUMIFS('Sch A. Input'!$H301:$CJ301,'Sch A. Input'!$H$14:$CJ$14,"Recurring",'Sch A. Input'!$H$13:$CJ$13,"&lt;="&amp;$L$11,'Sch A. Input'!$H$13:$CJ$13,"&lt;="&amp;$AS$1020,'Sch A. Input'!$H$13:$CJ$13,"&gt;"&amp;$AI$1020))</f>
        <v>0</v>
      </c>
      <c r="AM1310" s="242">
        <f>IF(AK1310=0,0,SUMIFS('Sch A. Input'!$H301:$CJ301,'Sch A. Input'!$H$14:$CJ$14,"One-time",'Sch A. Input'!$H$13:$CJ$13,"&lt;="&amp;$L$11,'Sch A. Input'!$H$13:$CJ$13,"&lt;="&amp;$AS$1020,'Sch A. Input'!$H$13:$CJ$13,"&gt;"&amp;$AI$1020))</f>
        <v>0</v>
      </c>
      <c r="AN1310" s="283">
        <f t="shared" si="572"/>
        <v>0</v>
      </c>
      <c r="AO1310" s="242">
        <f t="shared" si="573"/>
        <v>0</v>
      </c>
      <c r="AP1310" s="242">
        <f t="shared" si="574"/>
        <v>0</v>
      </c>
      <c r="AQ1310" s="276">
        <f t="shared" si="558"/>
        <v>0</v>
      </c>
      <c r="AR1310" s="281">
        <f t="shared" si="552"/>
        <v>0</v>
      </c>
      <c r="AS1310" s="245">
        <f t="shared" si="553"/>
        <v>0</v>
      </c>
      <c r="AY1310" s="160"/>
      <c r="AZ1310" s="160"/>
      <c r="BK1310" s="2"/>
      <c r="BL1310" s="2"/>
      <c r="BM1310" s="2"/>
      <c r="BN1310" s="2"/>
      <c r="BO1310" s="2"/>
      <c r="BP1310" s="2"/>
      <c r="BQ1310" s="2"/>
      <c r="BR1310" s="2"/>
      <c r="BS1310" s="2"/>
      <c r="BT1310" s="2"/>
      <c r="BU1310" s="2"/>
      <c r="BV1310" s="2"/>
      <c r="BW1310" s="2"/>
      <c r="BX1310" s="2"/>
      <c r="BY1310" s="2"/>
      <c r="BZ1310" s="2"/>
      <c r="CA1310" s="2"/>
      <c r="CI1310"/>
      <c r="CJ1310"/>
      <c r="CK1310"/>
      <c r="CL1310"/>
      <c r="CM1310"/>
      <c r="CN1310"/>
      <c r="CO1310"/>
      <c r="CP1310"/>
      <c r="CQ1310"/>
      <c r="CR1310"/>
      <c r="CS1310"/>
      <c r="CT1310"/>
      <c r="CU1310"/>
      <c r="CV1310"/>
      <c r="CW1310"/>
      <c r="CX1310"/>
    </row>
    <row r="1311" spans="2:102" x14ac:dyDescent="0.35">
      <c r="B1311" s="70" t="str">
        <f t="shared" ref="B1311:F1311" si="603">B304</f>
        <v/>
      </c>
      <c r="C1311" s="166" t="str">
        <f t="shared" si="603"/>
        <v/>
      </c>
      <c r="D1311" s="273" t="str">
        <f t="shared" si="603"/>
        <v/>
      </c>
      <c r="E1311" s="273">
        <f t="shared" si="603"/>
        <v>45016</v>
      </c>
      <c r="F1311" s="273">
        <f t="shared" si="603"/>
        <v>0</v>
      </c>
      <c r="G1311" s="98">
        <f t="shared" si="545"/>
        <v>0</v>
      </c>
      <c r="H1311" s="242">
        <f>IF(G1311=0,0,SUMIFS('Sch A. Input'!$H302:$CJ302,'Sch A. Input'!$H$14:$CJ$14,"Recurring",'Sch A. Input'!$H$13:$CJ$13,"&lt;="&amp;$O$1020,'Sch A. Input'!$H$13:$CJ$13,"&lt;="&amp;$L$11))</f>
        <v>0</v>
      </c>
      <c r="I1311" s="242">
        <f>IF(G1311=0,0,SUMIFS('Sch A. Input'!$H302:$CJ302,'Sch A. Input'!$H$14:$CJ$14,"One-time",'Sch A. Input'!$H$13:$CJ$13,"&lt;="&amp;$O$1020,'Sch A. Input'!$H$13:$CJ$13,"&lt;="&amp;$L$11))</f>
        <v>0</v>
      </c>
      <c r="J1311" s="283">
        <f t="shared" si="560"/>
        <v>0</v>
      </c>
      <c r="K1311" s="242">
        <f t="shared" si="561"/>
        <v>0</v>
      </c>
      <c r="L1311" s="242">
        <f t="shared" si="562"/>
        <v>0</v>
      </c>
      <c r="M1311" s="276">
        <f t="shared" si="555"/>
        <v>0</v>
      </c>
      <c r="N1311" s="281">
        <f t="shared" si="546"/>
        <v>0</v>
      </c>
      <c r="O1311" s="245">
        <f t="shared" si="547"/>
        <v>0</v>
      </c>
      <c r="P1311" s="248"/>
      <c r="Q1311" s="285">
        <f t="shared" si="563"/>
        <v>0</v>
      </c>
      <c r="R1311" s="242">
        <f>IF(Q1311=0,0,SUMIFS('Sch A. Input'!$H302:$CJ302,'Sch A. Input'!$H$14:$CJ$14,"Recurring",'Sch A. Input'!$H$13:$CJ$13,"&lt;="&amp;$L$11,'Sch A. Input'!$H$13:$CJ$13,"&lt;="&amp;$Y$1020,'Sch A. Input'!$H$13:$CJ$13,"&gt;"&amp;$O$1020))</f>
        <v>0</v>
      </c>
      <c r="S1311" s="242">
        <f>IF(Q1311=0,0,SUMIFS('Sch A. Input'!$H302:$CJ302,'Sch A. Input'!$H$14:$CJ$14,"One-time",'Sch A. Input'!$H$13:$CJ$13,"&lt;="&amp;$L$11,'Sch A. Input'!$H$13:$CJ$13,"&lt;="&amp;$Y$1020,'Sch A. Input'!$H$13:$CJ$13,"&gt;"&amp;$O$1020))</f>
        <v>0</v>
      </c>
      <c r="T1311" s="283">
        <f t="shared" si="564"/>
        <v>0</v>
      </c>
      <c r="U1311" s="242">
        <f t="shared" si="565"/>
        <v>0</v>
      </c>
      <c r="V1311" s="242">
        <f t="shared" si="566"/>
        <v>0</v>
      </c>
      <c r="W1311" s="276">
        <f t="shared" si="556"/>
        <v>0</v>
      </c>
      <c r="X1311" s="281">
        <f t="shared" si="548"/>
        <v>0</v>
      </c>
      <c r="Y1311" s="245">
        <f t="shared" si="549"/>
        <v>0</v>
      </c>
      <c r="Z1311" s="248"/>
      <c r="AA1311" s="285">
        <f t="shared" si="567"/>
        <v>0</v>
      </c>
      <c r="AB1311" s="242">
        <f>IF(AA1311=0,0,SUMIFS('Sch A. Input'!$H302:$CJ302,'Sch A. Input'!$H$14:$CJ$14,"Recurring",'Sch A. Input'!$H$13:$CJ$13,"&lt;="&amp;$L$11,'Sch A. Input'!$H$13:$CJ$13,"&lt;="&amp;$AI$1020,'Sch A. Input'!$H$13:$CJ$13,"&gt;"&amp;$Y$1020))</f>
        <v>0</v>
      </c>
      <c r="AC1311" s="242">
        <f>IF(AA1311=0,0,SUMIFS('Sch A. Input'!$H302:$CJ302,'Sch A. Input'!$H$14:$CJ$14,"One-time",'Sch A. Input'!$H$13:$CJ$13,"&lt;="&amp;$L$11,'Sch A. Input'!$H$13:$CJ$13,"&lt;="&amp;$AI$1020,'Sch A. Input'!$H$13:$CJ$13,"&gt;"&amp;$Y$1020))</f>
        <v>0</v>
      </c>
      <c r="AD1311" s="283">
        <f t="shared" si="568"/>
        <v>0</v>
      </c>
      <c r="AE1311" s="242">
        <f t="shared" si="569"/>
        <v>0</v>
      </c>
      <c r="AF1311" s="242">
        <f t="shared" si="570"/>
        <v>0</v>
      </c>
      <c r="AG1311" s="276">
        <f t="shared" si="557"/>
        <v>0</v>
      </c>
      <c r="AH1311" s="281">
        <f t="shared" si="550"/>
        <v>0</v>
      </c>
      <c r="AI1311" s="245">
        <f t="shared" si="551"/>
        <v>0</v>
      </c>
      <c r="AK1311" s="285">
        <f t="shared" si="571"/>
        <v>0</v>
      </c>
      <c r="AL1311" s="242">
        <f>IF(AK1311=0,0,SUMIFS('Sch A. Input'!$H302:$CJ302,'Sch A. Input'!$H$14:$CJ$14,"Recurring",'Sch A. Input'!$H$13:$CJ$13,"&lt;="&amp;$L$11,'Sch A. Input'!$H$13:$CJ$13,"&lt;="&amp;$AS$1020,'Sch A. Input'!$H$13:$CJ$13,"&gt;"&amp;$AI$1020))</f>
        <v>0</v>
      </c>
      <c r="AM1311" s="242">
        <f>IF(AK1311=0,0,SUMIFS('Sch A. Input'!$H302:$CJ302,'Sch A. Input'!$H$14:$CJ$14,"One-time",'Sch A. Input'!$H$13:$CJ$13,"&lt;="&amp;$L$11,'Sch A. Input'!$H$13:$CJ$13,"&lt;="&amp;$AS$1020,'Sch A. Input'!$H$13:$CJ$13,"&gt;"&amp;$AI$1020))</f>
        <v>0</v>
      </c>
      <c r="AN1311" s="283">
        <f t="shared" si="572"/>
        <v>0</v>
      </c>
      <c r="AO1311" s="242">
        <f t="shared" si="573"/>
        <v>0</v>
      </c>
      <c r="AP1311" s="242">
        <f t="shared" si="574"/>
        <v>0</v>
      </c>
      <c r="AQ1311" s="276">
        <f t="shared" si="558"/>
        <v>0</v>
      </c>
      <c r="AR1311" s="281">
        <f t="shared" si="552"/>
        <v>0</v>
      </c>
      <c r="AS1311" s="245">
        <f t="shared" si="553"/>
        <v>0</v>
      </c>
      <c r="AY1311" s="160"/>
      <c r="AZ1311" s="160"/>
      <c r="BK1311" s="2"/>
      <c r="BL1311" s="2"/>
      <c r="BM1311" s="2"/>
      <c r="BN1311" s="2"/>
      <c r="BO1311" s="2"/>
      <c r="BP1311" s="2"/>
      <c r="BQ1311" s="2"/>
      <c r="BR1311" s="2"/>
      <c r="BS1311" s="2"/>
      <c r="BT1311" s="2"/>
      <c r="BU1311" s="2"/>
      <c r="BV1311" s="2"/>
      <c r="BW1311" s="2"/>
      <c r="BX1311" s="2"/>
      <c r="BY1311" s="2"/>
      <c r="BZ1311" s="2"/>
      <c r="CA1311" s="2"/>
      <c r="CI1311"/>
      <c r="CJ1311"/>
      <c r="CK1311"/>
      <c r="CL1311"/>
      <c r="CM1311"/>
      <c r="CN1311"/>
      <c r="CO1311"/>
      <c r="CP1311"/>
      <c r="CQ1311"/>
      <c r="CR1311"/>
      <c r="CS1311"/>
      <c r="CT1311"/>
      <c r="CU1311"/>
      <c r="CV1311"/>
      <c r="CW1311"/>
      <c r="CX1311"/>
    </row>
    <row r="1312" spans="2:102" x14ac:dyDescent="0.35">
      <c r="B1312" s="70" t="str">
        <f t="shared" ref="B1312:F1312" si="604">B305</f>
        <v/>
      </c>
      <c r="C1312" s="166" t="str">
        <f t="shared" si="604"/>
        <v/>
      </c>
      <c r="D1312" s="273" t="str">
        <f t="shared" si="604"/>
        <v/>
      </c>
      <c r="E1312" s="273">
        <f t="shared" si="604"/>
        <v>45016</v>
      </c>
      <c r="F1312" s="273">
        <f t="shared" si="604"/>
        <v>0</v>
      </c>
      <c r="G1312" s="98">
        <f t="shared" si="545"/>
        <v>0</v>
      </c>
      <c r="H1312" s="242">
        <f>IF(G1312=0,0,SUMIFS('Sch A. Input'!$H303:$CJ303,'Sch A. Input'!$H$14:$CJ$14,"Recurring",'Sch A. Input'!$H$13:$CJ$13,"&lt;="&amp;$O$1020,'Sch A. Input'!$H$13:$CJ$13,"&lt;="&amp;$L$11))</f>
        <v>0</v>
      </c>
      <c r="I1312" s="242">
        <f>IF(G1312=0,0,SUMIFS('Sch A. Input'!$H303:$CJ303,'Sch A. Input'!$H$14:$CJ$14,"One-time",'Sch A. Input'!$H$13:$CJ$13,"&lt;="&amp;$O$1020,'Sch A. Input'!$H$13:$CJ$13,"&lt;="&amp;$L$11))</f>
        <v>0</v>
      </c>
      <c r="J1312" s="283">
        <f t="shared" si="560"/>
        <v>0</v>
      </c>
      <c r="K1312" s="242">
        <f t="shared" si="561"/>
        <v>0</v>
      </c>
      <c r="L1312" s="242">
        <f t="shared" si="562"/>
        <v>0</v>
      </c>
      <c r="M1312" s="276">
        <f t="shared" si="555"/>
        <v>0</v>
      </c>
      <c r="N1312" s="281">
        <f t="shared" si="546"/>
        <v>0</v>
      </c>
      <c r="O1312" s="245">
        <f t="shared" si="547"/>
        <v>0</v>
      </c>
      <c r="P1312" s="248"/>
      <c r="Q1312" s="285">
        <f t="shared" si="563"/>
        <v>0</v>
      </c>
      <c r="R1312" s="242">
        <f>IF(Q1312=0,0,SUMIFS('Sch A. Input'!$H303:$CJ303,'Sch A. Input'!$H$14:$CJ$14,"Recurring",'Sch A. Input'!$H$13:$CJ$13,"&lt;="&amp;$L$11,'Sch A. Input'!$H$13:$CJ$13,"&lt;="&amp;$Y$1020,'Sch A. Input'!$H$13:$CJ$13,"&gt;"&amp;$O$1020))</f>
        <v>0</v>
      </c>
      <c r="S1312" s="242">
        <f>IF(Q1312=0,0,SUMIFS('Sch A. Input'!$H303:$CJ303,'Sch A. Input'!$H$14:$CJ$14,"One-time",'Sch A. Input'!$H$13:$CJ$13,"&lt;="&amp;$L$11,'Sch A. Input'!$H$13:$CJ$13,"&lt;="&amp;$Y$1020,'Sch A. Input'!$H$13:$CJ$13,"&gt;"&amp;$O$1020))</f>
        <v>0</v>
      </c>
      <c r="T1312" s="283">
        <f t="shared" si="564"/>
        <v>0</v>
      </c>
      <c r="U1312" s="242">
        <f t="shared" si="565"/>
        <v>0</v>
      </c>
      <c r="V1312" s="242">
        <f t="shared" si="566"/>
        <v>0</v>
      </c>
      <c r="W1312" s="276">
        <f t="shared" si="556"/>
        <v>0</v>
      </c>
      <c r="X1312" s="281">
        <f t="shared" si="548"/>
        <v>0</v>
      </c>
      <c r="Y1312" s="245">
        <f t="shared" si="549"/>
        <v>0</v>
      </c>
      <c r="Z1312" s="248"/>
      <c r="AA1312" s="285">
        <f t="shared" si="567"/>
        <v>0</v>
      </c>
      <c r="AB1312" s="242">
        <f>IF(AA1312=0,0,SUMIFS('Sch A. Input'!$H303:$CJ303,'Sch A. Input'!$H$14:$CJ$14,"Recurring",'Sch A. Input'!$H$13:$CJ$13,"&lt;="&amp;$L$11,'Sch A. Input'!$H$13:$CJ$13,"&lt;="&amp;$AI$1020,'Sch A. Input'!$H$13:$CJ$13,"&gt;"&amp;$Y$1020))</f>
        <v>0</v>
      </c>
      <c r="AC1312" s="242">
        <f>IF(AA1312=0,0,SUMIFS('Sch A. Input'!$H303:$CJ303,'Sch A. Input'!$H$14:$CJ$14,"One-time",'Sch A. Input'!$H$13:$CJ$13,"&lt;="&amp;$L$11,'Sch A. Input'!$H$13:$CJ$13,"&lt;="&amp;$AI$1020,'Sch A. Input'!$H$13:$CJ$13,"&gt;"&amp;$Y$1020))</f>
        <v>0</v>
      </c>
      <c r="AD1312" s="283">
        <f t="shared" si="568"/>
        <v>0</v>
      </c>
      <c r="AE1312" s="242">
        <f t="shared" si="569"/>
        <v>0</v>
      </c>
      <c r="AF1312" s="242">
        <f t="shared" si="570"/>
        <v>0</v>
      </c>
      <c r="AG1312" s="276">
        <f t="shared" si="557"/>
        <v>0</v>
      </c>
      <c r="AH1312" s="281">
        <f t="shared" si="550"/>
        <v>0</v>
      </c>
      <c r="AI1312" s="245">
        <f t="shared" si="551"/>
        <v>0</v>
      </c>
      <c r="AK1312" s="285">
        <f t="shared" si="571"/>
        <v>0</v>
      </c>
      <c r="AL1312" s="242">
        <f>IF(AK1312=0,0,SUMIFS('Sch A. Input'!$H303:$CJ303,'Sch A. Input'!$H$14:$CJ$14,"Recurring",'Sch A. Input'!$H$13:$CJ$13,"&lt;="&amp;$L$11,'Sch A. Input'!$H$13:$CJ$13,"&lt;="&amp;$AS$1020,'Sch A. Input'!$H$13:$CJ$13,"&gt;"&amp;$AI$1020))</f>
        <v>0</v>
      </c>
      <c r="AM1312" s="242">
        <f>IF(AK1312=0,0,SUMIFS('Sch A. Input'!$H303:$CJ303,'Sch A. Input'!$H$14:$CJ$14,"One-time",'Sch A. Input'!$H$13:$CJ$13,"&lt;="&amp;$L$11,'Sch A. Input'!$H$13:$CJ$13,"&lt;="&amp;$AS$1020,'Sch A. Input'!$H$13:$CJ$13,"&gt;"&amp;$AI$1020))</f>
        <v>0</v>
      </c>
      <c r="AN1312" s="283">
        <f t="shared" si="572"/>
        <v>0</v>
      </c>
      <c r="AO1312" s="242">
        <f t="shared" si="573"/>
        <v>0</v>
      </c>
      <c r="AP1312" s="242">
        <f t="shared" si="574"/>
        <v>0</v>
      </c>
      <c r="AQ1312" s="276">
        <f t="shared" si="558"/>
        <v>0</v>
      </c>
      <c r="AR1312" s="281">
        <f t="shared" si="552"/>
        <v>0</v>
      </c>
      <c r="AS1312" s="245">
        <f t="shared" si="553"/>
        <v>0</v>
      </c>
      <c r="AY1312" s="160"/>
      <c r="AZ1312" s="160"/>
      <c r="BK1312" s="2"/>
      <c r="BL1312" s="2"/>
      <c r="BM1312" s="2"/>
      <c r="BN1312" s="2"/>
      <c r="BO1312" s="2"/>
      <c r="BP1312" s="2"/>
      <c r="BQ1312" s="2"/>
      <c r="BR1312" s="2"/>
      <c r="BS1312" s="2"/>
      <c r="BT1312" s="2"/>
      <c r="BU1312" s="2"/>
      <c r="BV1312" s="2"/>
      <c r="BW1312" s="2"/>
      <c r="BX1312" s="2"/>
      <c r="BY1312" s="2"/>
      <c r="BZ1312" s="2"/>
      <c r="CA1312" s="2"/>
      <c r="CI1312"/>
      <c r="CJ1312"/>
      <c r="CK1312"/>
      <c r="CL1312"/>
      <c r="CM1312"/>
      <c r="CN1312"/>
      <c r="CO1312"/>
      <c r="CP1312"/>
      <c r="CQ1312"/>
      <c r="CR1312"/>
      <c r="CS1312"/>
      <c r="CT1312"/>
      <c r="CU1312"/>
      <c r="CV1312"/>
      <c r="CW1312"/>
      <c r="CX1312"/>
    </row>
    <row r="1313" spans="2:102" x14ac:dyDescent="0.35">
      <c r="B1313" s="70" t="str">
        <f t="shared" ref="B1313:F1313" si="605">B306</f>
        <v/>
      </c>
      <c r="C1313" s="166" t="str">
        <f t="shared" si="605"/>
        <v/>
      </c>
      <c r="D1313" s="273" t="str">
        <f t="shared" si="605"/>
        <v/>
      </c>
      <c r="E1313" s="273">
        <f t="shared" si="605"/>
        <v>45016</v>
      </c>
      <c r="F1313" s="273">
        <f t="shared" si="605"/>
        <v>0</v>
      </c>
      <c r="G1313" s="98">
        <f t="shared" si="545"/>
        <v>0</v>
      </c>
      <c r="H1313" s="242">
        <f>IF(G1313=0,0,SUMIFS('Sch A. Input'!$H304:$CJ304,'Sch A. Input'!$H$14:$CJ$14,"Recurring",'Sch A. Input'!$H$13:$CJ$13,"&lt;="&amp;$O$1020,'Sch A. Input'!$H$13:$CJ$13,"&lt;="&amp;$L$11))</f>
        <v>0</v>
      </c>
      <c r="I1313" s="242">
        <f>IF(G1313=0,0,SUMIFS('Sch A. Input'!$H304:$CJ304,'Sch A. Input'!$H$14:$CJ$14,"One-time",'Sch A. Input'!$H$13:$CJ$13,"&lt;="&amp;$O$1020,'Sch A. Input'!$H$13:$CJ$13,"&lt;="&amp;$L$11))</f>
        <v>0</v>
      </c>
      <c r="J1313" s="283">
        <f t="shared" si="560"/>
        <v>0</v>
      </c>
      <c r="K1313" s="242">
        <f t="shared" si="561"/>
        <v>0</v>
      </c>
      <c r="L1313" s="242">
        <f t="shared" si="562"/>
        <v>0</v>
      </c>
      <c r="M1313" s="276">
        <f t="shared" si="555"/>
        <v>0</v>
      </c>
      <c r="N1313" s="281">
        <f t="shared" si="546"/>
        <v>0</v>
      </c>
      <c r="O1313" s="245">
        <f t="shared" si="547"/>
        <v>0</v>
      </c>
      <c r="P1313" s="248"/>
      <c r="Q1313" s="285">
        <f t="shared" si="563"/>
        <v>0</v>
      </c>
      <c r="R1313" s="242">
        <f>IF(Q1313=0,0,SUMIFS('Sch A. Input'!$H304:$CJ304,'Sch A. Input'!$H$14:$CJ$14,"Recurring",'Sch A. Input'!$H$13:$CJ$13,"&lt;="&amp;$L$11,'Sch A. Input'!$H$13:$CJ$13,"&lt;="&amp;$Y$1020,'Sch A. Input'!$H$13:$CJ$13,"&gt;"&amp;$O$1020))</f>
        <v>0</v>
      </c>
      <c r="S1313" s="242">
        <f>IF(Q1313=0,0,SUMIFS('Sch A. Input'!$H304:$CJ304,'Sch A. Input'!$H$14:$CJ$14,"One-time",'Sch A. Input'!$H$13:$CJ$13,"&lt;="&amp;$L$11,'Sch A. Input'!$H$13:$CJ$13,"&lt;="&amp;$Y$1020,'Sch A. Input'!$H$13:$CJ$13,"&gt;"&amp;$O$1020))</f>
        <v>0</v>
      </c>
      <c r="T1313" s="283">
        <f t="shared" si="564"/>
        <v>0</v>
      </c>
      <c r="U1313" s="242">
        <f t="shared" si="565"/>
        <v>0</v>
      </c>
      <c r="V1313" s="242">
        <f t="shared" si="566"/>
        <v>0</v>
      </c>
      <c r="W1313" s="276">
        <f t="shared" si="556"/>
        <v>0</v>
      </c>
      <c r="X1313" s="281">
        <f t="shared" si="548"/>
        <v>0</v>
      </c>
      <c r="Y1313" s="245">
        <f t="shared" si="549"/>
        <v>0</v>
      </c>
      <c r="Z1313" s="248"/>
      <c r="AA1313" s="285">
        <f t="shared" si="567"/>
        <v>0</v>
      </c>
      <c r="AB1313" s="242">
        <f>IF(AA1313=0,0,SUMIFS('Sch A. Input'!$H304:$CJ304,'Sch A. Input'!$H$14:$CJ$14,"Recurring",'Sch A. Input'!$H$13:$CJ$13,"&lt;="&amp;$L$11,'Sch A. Input'!$H$13:$CJ$13,"&lt;="&amp;$AI$1020,'Sch A. Input'!$H$13:$CJ$13,"&gt;"&amp;$Y$1020))</f>
        <v>0</v>
      </c>
      <c r="AC1313" s="242">
        <f>IF(AA1313=0,0,SUMIFS('Sch A. Input'!$H304:$CJ304,'Sch A. Input'!$H$14:$CJ$14,"One-time",'Sch A. Input'!$H$13:$CJ$13,"&lt;="&amp;$L$11,'Sch A. Input'!$H$13:$CJ$13,"&lt;="&amp;$AI$1020,'Sch A. Input'!$H$13:$CJ$13,"&gt;"&amp;$Y$1020))</f>
        <v>0</v>
      </c>
      <c r="AD1313" s="283">
        <f t="shared" si="568"/>
        <v>0</v>
      </c>
      <c r="AE1313" s="242">
        <f t="shared" si="569"/>
        <v>0</v>
      </c>
      <c r="AF1313" s="242">
        <f t="shared" si="570"/>
        <v>0</v>
      </c>
      <c r="AG1313" s="276">
        <f t="shared" si="557"/>
        <v>0</v>
      </c>
      <c r="AH1313" s="281">
        <f t="shared" si="550"/>
        <v>0</v>
      </c>
      <c r="AI1313" s="245">
        <f t="shared" si="551"/>
        <v>0</v>
      </c>
      <c r="AK1313" s="285">
        <f t="shared" si="571"/>
        <v>0</v>
      </c>
      <c r="AL1313" s="242">
        <f>IF(AK1313=0,0,SUMIFS('Sch A. Input'!$H304:$CJ304,'Sch A. Input'!$H$14:$CJ$14,"Recurring",'Sch A. Input'!$H$13:$CJ$13,"&lt;="&amp;$L$11,'Sch A. Input'!$H$13:$CJ$13,"&lt;="&amp;$AS$1020,'Sch A. Input'!$H$13:$CJ$13,"&gt;"&amp;$AI$1020))</f>
        <v>0</v>
      </c>
      <c r="AM1313" s="242">
        <f>IF(AK1313=0,0,SUMIFS('Sch A. Input'!$H304:$CJ304,'Sch A. Input'!$H$14:$CJ$14,"One-time",'Sch A. Input'!$H$13:$CJ$13,"&lt;="&amp;$L$11,'Sch A. Input'!$H$13:$CJ$13,"&lt;="&amp;$AS$1020,'Sch A. Input'!$H$13:$CJ$13,"&gt;"&amp;$AI$1020))</f>
        <v>0</v>
      </c>
      <c r="AN1313" s="283">
        <f t="shared" si="572"/>
        <v>0</v>
      </c>
      <c r="AO1313" s="242">
        <f t="shared" si="573"/>
        <v>0</v>
      </c>
      <c r="AP1313" s="242">
        <f t="shared" si="574"/>
        <v>0</v>
      </c>
      <c r="AQ1313" s="276">
        <f t="shared" si="558"/>
        <v>0</v>
      </c>
      <c r="AR1313" s="281">
        <f t="shared" si="552"/>
        <v>0</v>
      </c>
      <c r="AS1313" s="245">
        <f t="shared" si="553"/>
        <v>0</v>
      </c>
      <c r="AY1313" s="160"/>
      <c r="AZ1313" s="160"/>
      <c r="BK1313" s="2"/>
      <c r="BL1313" s="2"/>
      <c r="BM1313" s="2"/>
      <c r="BN1313" s="2"/>
      <c r="BO1313" s="2"/>
      <c r="BP1313" s="2"/>
      <c r="BQ1313" s="2"/>
      <c r="BR1313" s="2"/>
      <c r="BS1313" s="2"/>
      <c r="BT1313" s="2"/>
      <c r="BU1313" s="2"/>
      <c r="BV1313" s="2"/>
      <c r="BW1313" s="2"/>
      <c r="BX1313" s="2"/>
      <c r="BY1313" s="2"/>
      <c r="BZ1313" s="2"/>
      <c r="CA1313" s="2"/>
      <c r="CI1313"/>
      <c r="CJ1313"/>
      <c r="CK1313"/>
      <c r="CL1313"/>
      <c r="CM1313"/>
      <c r="CN1313"/>
      <c r="CO1313"/>
      <c r="CP1313"/>
      <c r="CQ1313"/>
      <c r="CR1313"/>
      <c r="CS1313"/>
      <c r="CT1313"/>
      <c r="CU1313"/>
      <c r="CV1313"/>
      <c r="CW1313"/>
      <c r="CX1313"/>
    </row>
    <row r="1314" spans="2:102" x14ac:dyDescent="0.35">
      <c r="B1314" s="70" t="str">
        <f t="shared" ref="B1314:F1314" si="606">B307</f>
        <v/>
      </c>
      <c r="C1314" s="166" t="str">
        <f t="shared" si="606"/>
        <v/>
      </c>
      <c r="D1314" s="273" t="str">
        <f t="shared" si="606"/>
        <v/>
      </c>
      <c r="E1314" s="273">
        <f t="shared" si="606"/>
        <v>45016</v>
      </c>
      <c r="F1314" s="273">
        <f t="shared" si="606"/>
        <v>0</v>
      </c>
      <c r="G1314" s="98">
        <f t="shared" si="545"/>
        <v>0</v>
      </c>
      <c r="H1314" s="242">
        <f>IF(G1314=0,0,SUMIFS('Sch A. Input'!$H305:$CJ305,'Sch A. Input'!$H$14:$CJ$14,"Recurring",'Sch A. Input'!$H$13:$CJ$13,"&lt;="&amp;$O$1020,'Sch A. Input'!$H$13:$CJ$13,"&lt;="&amp;$L$11))</f>
        <v>0</v>
      </c>
      <c r="I1314" s="242">
        <f>IF(G1314=0,0,SUMIFS('Sch A. Input'!$H305:$CJ305,'Sch A. Input'!$H$14:$CJ$14,"One-time",'Sch A. Input'!$H$13:$CJ$13,"&lt;="&amp;$O$1020,'Sch A. Input'!$H$13:$CJ$13,"&lt;="&amp;$L$11))</f>
        <v>0</v>
      </c>
      <c r="J1314" s="283">
        <f t="shared" si="560"/>
        <v>0</v>
      </c>
      <c r="K1314" s="242">
        <f t="shared" si="561"/>
        <v>0</v>
      </c>
      <c r="L1314" s="242">
        <f t="shared" si="562"/>
        <v>0</v>
      </c>
      <c r="M1314" s="276">
        <f t="shared" si="555"/>
        <v>0</v>
      </c>
      <c r="N1314" s="281">
        <f t="shared" si="546"/>
        <v>0</v>
      </c>
      <c r="O1314" s="245">
        <f t="shared" si="547"/>
        <v>0</v>
      </c>
      <c r="P1314" s="248"/>
      <c r="Q1314" s="285">
        <f t="shared" si="563"/>
        <v>0</v>
      </c>
      <c r="R1314" s="242">
        <f>IF(Q1314=0,0,SUMIFS('Sch A. Input'!$H305:$CJ305,'Sch A. Input'!$H$14:$CJ$14,"Recurring",'Sch A. Input'!$H$13:$CJ$13,"&lt;="&amp;$L$11,'Sch A. Input'!$H$13:$CJ$13,"&lt;="&amp;$Y$1020,'Sch A. Input'!$H$13:$CJ$13,"&gt;"&amp;$O$1020))</f>
        <v>0</v>
      </c>
      <c r="S1314" s="242">
        <f>IF(Q1314=0,0,SUMIFS('Sch A. Input'!$H305:$CJ305,'Sch A. Input'!$H$14:$CJ$14,"One-time",'Sch A. Input'!$H$13:$CJ$13,"&lt;="&amp;$L$11,'Sch A. Input'!$H$13:$CJ$13,"&lt;="&amp;$Y$1020,'Sch A. Input'!$H$13:$CJ$13,"&gt;"&amp;$O$1020))</f>
        <v>0</v>
      </c>
      <c r="T1314" s="283">
        <f t="shared" si="564"/>
        <v>0</v>
      </c>
      <c r="U1314" s="242">
        <f t="shared" si="565"/>
        <v>0</v>
      </c>
      <c r="V1314" s="242">
        <f t="shared" si="566"/>
        <v>0</v>
      </c>
      <c r="W1314" s="276">
        <f t="shared" si="556"/>
        <v>0</v>
      </c>
      <c r="X1314" s="281">
        <f t="shared" si="548"/>
        <v>0</v>
      </c>
      <c r="Y1314" s="245">
        <f t="shared" si="549"/>
        <v>0</v>
      </c>
      <c r="Z1314" s="248"/>
      <c r="AA1314" s="285">
        <f t="shared" si="567"/>
        <v>0</v>
      </c>
      <c r="AB1314" s="242">
        <f>IF(AA1314=0,0,SUMIFS('Sch A. Input'!$H305:$CJ305,'Sch A. Input'!$H$14:$CJ$14,"Recurring",'Sch A. Input'!$H$13:$CJ$13,"&lt;="&amp;$L$11,'Sch A. Input'!$H$13:$CJ$13,"&lt;="&amp;$AI$1020,'Sch A. Input'!$H$13:$CJ$13,"&gt;"&amp;$Y$1020))</f>
        <v>0</v>
      </c>
      <c r="AC1314" s="242">
        <f>IF(AA1314=0,0,SUMIFS('Sch A. Input'!$H305:$CJ305,'Sch A. Input'!$H$14:$CJ$14,"One-time",'Sch A. Input'!$H$13:$CJ$13,"&lt;="&amp;$L$11,'Sch A. Input'!$H$13:$CJ$13,"&lt;="&amp;$AI$1020,'Sch A. Input'!$H$13:$CJ$13,"&gt;"&amp;$Y$1020))</f>
        <v>0</v>
      </c>
      <c r="AD1314" s="283">
        <f t="shared" si="568"/>
        <v>0</v>
      </c>
      <c r="AE1314" s="242">
        <f t="shared" si="569"/>
        <v>0</v>
      </c>
      <c r="AF1314" s="242">
        <f t="shared" si="570"/>
        <v>0</v>
      </c>
      <c r="AG1314" s="276">
        <f t="shared" si="557"/>
        <v>0</v>
      </c>
      <c r="AH1314" s="281">
        <f t="shared" si="550"/>
        <v>0</v>
      </c>
      <c r="AI1314" s="245">
        <f t="shared" si="551"/>
        <v>0</v>
      </c>
      <c r="AK1314" s="285">
        <f t="shared" si="571"/>
        <v>0</v>
      </c>
      <c r="AL1314" s="242">
        <f>IF(AK1314=0,0,SUMIFS('Sch A. Input'!$H305:$CJ305,'Sch A. Input'!$H$14:$CJ$14,"Recurring",'Sch A. Input'!$H$13:$CJ$13,"&lt;="&amp;$L$11,'Sch A. Input'!$H$13:$CJ$13,"&lt;="&amp;$AS$1020,'Sch A. Input'!$H$13:$CJ$13,"&gt;"&amp;$AI$1020))</f>
        <v>0</v>
      </c>
      <c r="AM1314" s="242">
        <f>IF(AK1314=0,0,SUMIFS('Sch A. Input'!$H305:$CJ305,'Sch A. Input'!$H$14:$CJ$14,"One-time",'Sch A. Input'!$H$13:$CJ$13,"&lt;="&amp;$L$11,'Sch A. Input'!$H$13:$CJ$13,"&lt;="&amp;$AS$1020,'Sch A. Input'!$H$13:$CJ$13,"&gt;"&amp;$AI$1020))</f>
        <v>0</v>
      </c>
      <c r="AN1314" s="283">
        <f t="shared" si="572"/>
        <v>0</v>
      </c>
      <c r="AO1314" s="242">
        <f t="shared" si="573"/>
        <v>0</v>
      </c>
      <c r="AP1314" s="242">
        <f t="shared" si="574"/>
        <v>0</v>
      </c>
      <c r="AQ1314" s="276">
        <f t="shared" si="558"/>
        <v>0</v>
      </c>
      <c r="AR1314" s="281">
        <f t="shared" si="552"/>
        <v>0</v>
      </c>
      <c r="AS1314" s="245">
        <f t="shared" si="553"/>
        <v>0</v>
      </c>
      <c r="AY1314" s="160"/>
      <c r="AZ1314" s="160"/>
      <c r="BK1314" s="2"/>
      <c r="BL1314" s="2"/>
      <c r="BM1314" s="2"/>
      <c r="BN1314" s="2"/>
      <c r="BO1314" s="2"/>
      <c r="BP1314" s="2"/>
      <c r="BQ1314" s="2"/>
      <c r="BR1314" s="2"/>
      <c r="BS1314" s="2"/>
      <c r="BT1314" s="2"/>
      <c r="BU1314" s="2"/>
      <c r="BV1314" s="2"/>
      <c r="BW1314" s="2"/>
      <c r="BX1314" s="2"/>
      <c r="BY1314" s="2"/>
      <c r="BZ1314" s="2"/>
      <c r="CA1314" s="2"/>
      <c r="CI1314"/>
      <c r="CJ1314"/>
      <c r="CK1314"/>
      <c r="CL1314"/>
      <c r="CM1314"/>
      <c r="CN1314"/>
      <c r="CO1314"/>
      <c r="CP1314"/>
      <c r="CQ1314"/>
      <c r="CR1314"/>
      <c r="CS1314"/>
      <c r="CT1314"/>
      <c r="CU1314"/>
      <c r="CV1314"/>
      <c r="CW1314"/>
      <c r="CX1314"/>
    </row>
    <row r="1315" spans="2:102" x14ac:dyDescent="0.35">
      <c r="B1315" s="70" t="str">
        <f t="shared" ref="B1315:F1315" si="607">B308</f>
        <v/>
      </c>
      <c r="C1315" s="166" t="str">
        <f t="shared" si="607"/>
        <v/>
      </c>
      <c r="D1315" s="273" t="str">
        <f t="shared" si="607"/>
        <v/>
      </c>
      <c r="E1315" s="273">
        <f t="shared" si="607"/>
        <v>45016</v>
      </c>
      <c r="F1315" s="273">
        <f t="shared" si="607"/>
        <v>0</v>
      </c>
      <c r="G1315" s="98">
        <f t="shared" si="545"/>
        <v>0</v>
      </c>
      <c r="H1315" s="242">
        <f>IF(G1315=0,0,SUMIFS('Sch A. Input'!$H306:$CJ306,'Sch A. Input'!$H$14:$CJ$14,"Recurring",'Sch A. Input'!$H$13:$CJ$13,"&lt;="&amp;$O$1020,'Sch A. Input'!$H$13:$CJ$13,"&lt;="&amp;$L$11))</f>
        <v>0</v>
      </c>
      <c r="I1315" s="242">
        <f>IF(G1315=0,0,SUMIFS('Sch A. Input'!$H306:$CJ306,'Sch A. Input'!$H$14:$CJ$14,"One-time",'Sch A. Input'!$H$13:$CJ$13,"&lt;="&amp;$O$1020,'Sch A. Input'!$H$13:$CJ$13,"&lt;="&amp;$L$11))</f>
        <v>0</v>
      </c>
      <c r="J1315" s="283">
        <f t="shared" si="560"/>
        <v>0</v>
      </c>
      <c r="K1315" s="242">
        <f t="shared" si="561"/>
        <v>0</v>
      </c>
      <c r="L1315" s="242">
        <f t="shared" si="562"/>
        <v>0</v>
      </c>
      <c r="M1315" s="276">
        <f t="shared" si="555"/>
        <v>0</v>
      </c>
      <c r="N1315" s="281">
        <f t="shared" si="546"/>
        <v>0</v>
      </c>
      <c r="O1315" s="245">
        <f t="shared" si="547"/>
        <v>0</v>
      </c>
      <c r="P1315" s="248"/>
      <c r="Q1315" s="285">
        <f t="shared" si="563"/>
        <v>0</v>
      </c>
      <c r="R1315" s="242">
        <f>IF(Q1315=0,0,SUMIFS('Sch A. Input'!$H306:$CJ306,'Sch A. Input'!$H$14:$CJ$14,"Recurring",'Sch A. Input'!$H$13:$CJ$13,"&lt;="&amp;$L$11,'Sch A. Input'!$H$13:$CJ$13,"&lt;="&amp;$Y$1020,'Sch A. Input'!$H$13:$CJ$13,"&gt;"&amp;$O$1020))</f>
        <v>0</v>
      </c>
      <c r="S1315" s="242">
        <f>IF(Q1315=0,0,SUMIFS('Sch A. Input'!$H306:$CJ306,'Sch A. Input'!$H$14:$CJ$14,"One-time",'Sch A. Input'!$H$13:$CJ$13,"&lt;="&amp;$L$11,'Sch A. Input'!$H$13:$CJ$13,"&lt;="&amp;$Y$1020,'Sch A. Input'!$H$13:$CJ$13,"&gt;"&amp;$O$1020))</f>
        <v>0</v>
      </c>
      <c r="T1315" s="283">
        <f t="shared" si="564"/>
        <v>0</v>
      </c>
      <c r="U1315" s="242">
        <f t="shared" si="565"/>
        <v>0</v>
      </c>
      <c r="V1315" s="242">
        <f t="shared" si="566"/>
        <v>0</v>
      </c>
      <c r="W1315" s="276">
        <f t="shared" si="556"/>
        <v>0</v>
      </c>
      <c r="X1315" s="281">
        <f t="shared" si="548"/>
        <v>0</v>
      </c>
      <c r="Y1315" s="245">
        <f t="shared" si="549"/>
        <v>0</v>
      </c>
      <c r="Z1315" s="248"/>
      <c r="AA1315" s="285">
        <f t="shared" si="567"/>
        <v>0</v>
      </c>
      <c r="AB1315" s="242">
        <f>IF(AA1315=0,0,SUMIFS('Sch A. Input'!$H306:$CJ306,'Sch A. Input'!$H$14:$CJ$14,"Recurring",'Sch A. Input'!$H$13:$CJ$13,"&lt;="&amp;$L$11,'Sch A. Input'!$H$13:$CJ$13,"&lt;="&amp;$AI$1020,'Sch A. Input'!$H$13:$CJ$13,"&gt;"&amp;$Y$1020))</f>
        <v>0</v>
      </c>
      <c r="AC1315" s="242">
        <f>IF(AA1315=0,0,SUMIFS('Sch A. Input'!$H306:$CJ306,'Sch A. Input'!$H$14:$CJ$14,"One-time",'Sch A. Input'!$H$13:$CJ$13,"&lt;="&amp;$L$11,'Sch A. Input'!$H$13:$CJ$13,"&lt;="&amp;$AI$1020,'Sch A. Input'!$H$13:$CJ$13,"&gt;"&amp;$Y$1020))</f>
        <v>0</v>
      </c>
      <c r="AD1315" s="283">
        <f t="shared" si="568"/>
        <v>0</v>
      </c>
      <c r="AE1315" s="242">
        <f t="shared" si="569"/>
        <v>0</v>
      </c>
      <c r="AF1315" s="242">
        <f t="shared" si="570"/>
        <v>0</v>
      </c>
      <c r="AG1315" s="276">
        <f t="shared" si="557"/>
        <v>0</v>
      </c>
      <c r="AH1315" s="281">
        <f t="shared" si="550"/>
        <v>0</v>
      </c>
      <c r="AI1315" s="245">
        <f t="shared" si="551"/>
        <v>0</v>
      </c>
      <c r="AK1315" s="285">
        <f t="shared" si="571"/>
        <v>0</v>
      </c>
      <c r="AL1315" s="242">
        <f>IF(AK1315=0,0,SUMIFS('Sch A. Input'!$H306:$CJ306,'Sch A. Input'!$H$14:$CJ$14,"Recurring",'Sch A. Input'!$H$13:$CJ$13,"&lt;="&amp;$L$11,'Sch A. Input'!$H$13:$CJ$13,"&lt;="&amp;$AS$1020,'Sch A. Input'!$H$13:$CJ$13,"&gt;"&amp;$AI$1020))</f>
        <v>0</v>
      </c>
      <c r="AM1315" s="242">
        <f>IF(AK1315=0,0,SUMIFS('Sch A. Input'!$H306:$CJ306,'Sch A. Input'!$H$14:$CJ$14,"One-time",'Sch A. Input'!$H$13:$CJ$13,"&lt;="&amp;$L$11,'Sch A. Input'!$H$13:$CJ$13,"&lt;="&amp;$AS$1020,'Sch A. Input'!$H$13:$CJ$13,"&gt;"&amp;$AI$1020))</f>
        <v>0</v>
      </c>
      <c r="AN1315" s="283">
        <f t="shared" si="572"/>
        <v>0</v>
      </c>
      <c r="AO1315" s="242">
        <f t="shared" si="573"/>
        <v>0</v>
      </c>
      <c r="AP1315" s="242">
        <f t="shared" si="574"/>
        <v>0</v>
      </c>
      <c r="AQ1315" s="276">
        <f t="shared" si="558"/>
        <v>0</v>
      </c>
      <c r="AR1315" s="281">
        <f t="shared" si="552"/>
        <v>0</v>
      </c>
      <c r="AS1315" s="245">
        <f t="shared" si="553"/>
        <v>0</v>
      </c>
      <c r="AY1315" s="160"/>
      <c r="AZ1315" s="160"/>
      <c r="BK1315" s="2"/>
      <c r="BL1315" s="2"/>
      <c r="BM1315" s="2"/>
      <c r="BN1315" s="2"/>
      <c r="BO1315" s="2"/>
      <c r="BP1315" s="2"/>
      <c r="BQ1315" s="2"/>
      <c r="BR1315" s="2"/>
      <c r="BS1315" s="2"/>
      <c r="BT1315" s="2"/>
      <c r="BU1315" s="2"/>
      <c r="BV1315" s="2"/>
      <c r="BW1315" s="2"/>
      <c r="BX1315" s="2"/>
      <c r="BY1315" s="2"/>
      <c r="BZ1315" s="2"/>
      <c r="CA1315" s="2"/>
      <c r="CI1315"/>
      <c r="CJ1315"/>
      <c r="CK1315"/>
      <c r="CL1315"/>
      <c r="CM1315"/>
      <c r="CN1315"/>
      <c r="CO1315"/>
      <c r="CP1315"/>
      <c r="CQ1315"/>
      <c r="CR1315"/>
      <c r="CS1315"/>
      <c r="CT1315"/>
      <c r="CU1315"/>
      <c r="CV1315"/>
      <c r="CW1315"/>
      <c r="CX1315"/>
    </row>
    <row r="1316" spans="2:102" x14ac:dyDescent="0.35">
      <c r="B1316" s="70" t="str">
        <f t="shared" ref="B1316:F1316" si="608">B309</f>
        <v/>
      </c>
      <c r="C1316" s="166" t="str">
        <f t="shared" si="608"/>
        <v/>
      </c>
      <c r="D1316" s="273" t="str">
        <f t="shared" si="608"/>
        <v/>
      </c>
      <c r="E1316" s="273">
        <f t="shared" si="608"/>
        <v>45016</v>
      </c>
      <c r="F1316" s="273">
        <f t="shared" si="608"/>
        <v>0</v>
      </c>
      <c r="G1316" s="98">
        <f t="shared" si="545"/>
        <v>0</v>
      </c>
      <c r="H1316" s="242">
        <f>IF(G1316=0,0,SUMIFS('Sch A. Input'!$H307:$CJ307,'Sch A. Input'!$H$14:$CJ$14,"Recurring",'Sch A. Input'!$H$13:$CJ$13,"&lt;="&amp;$O$1020,'Sch A. Input'!$H$13:$CJ$13,"&lt;="&amp;$L$11))</f>
        <v>0</v>
      </c>
      <c r="I1316" s="242">
        <f>IF(G1316=0,0,SUMIFS('Sch A. Input'!$H307:$CJ307,'Sch A. Input'!$H$14:$CJ$14,"One-time",'Sch A. Input'!$H$13:$CJ$13,"&lt;="&amp;$O$1020,'Sch A. Input'!$H$13:$CJ$13,"&lt;="&amp;$L$11))</f>
        <v>0</v>
      </c>
      <c r="J1316" s="283">
        <f t="shared" si="560"/>
        <v>0</v>
      </c>
      <c r="K1316" s="242">
        <f t="shared" si="561"/>
        <v>0</v>
      </c>
      <c r="L1316" s="242">
        <f t="shared" si="562"/>
        <v>0</v>
      </c>
      <c r="M1316" s="276">
        <f t="shared" si="555"/>
        <v>0</v>
      </c>
      <c r="N1316" s="281">
        <f t="shared" si="546"/>
        <v>0</v>
      </c>
      <c r="O1316" s="245">
        <f t="shared" si="547"/>
        <v>0</v>
      </c>
      <c r="P1316" s="248"/>
      <c r="Q1316" s="285">
        <f t="shared" si="563"/>
        <v>0</v>
      </c>
      <c r="R1316" s="242">
        <f>IF(Q1316=0,0,SUMIFS('Sch A. Input'!$H307:$CJ307,'Sch A. Input'!$H$14:$CJ$14,"Recurring",'Sch A. Input'!$H$13:$CJ$13,"&lt;="&amp;$L$11,'Sch A. Input'!$H$13:$CJ$13,"&lt;="&amp;$Y$1020,'Sch A. Input'!$H$13:$CJ$13,"&gt;"&amp;$O$1020))</f>
        <v>0</v>
      </c>
      <c r="S1316" s="242">
        <f>IF(Q1316=0,0,SUMIFS('Sch A. Input'!$H307:$CJ307,'Sch A. Input'!$H$14:$CJ$14,"One-time",'Sch A. Input'!$H$13:$CJ$13,"&lt;="&amp;$L$11,'Sch A. Input'!$H$13:$CJ$13,"&lt;="&amp;$Y$1020,'Sch A. Input'!$H$13:$CJ$13,"&gt;"&amp;$O$1020))</f>
        <v>0</v>
      </c>
      <c r="T1316" s="283">
        <f t="shared" si="564"/>
        <v>0</v>
      </c>
      <c r="U1316" s="242">
        <f t="shared" si="565"/>
        <v>0</v>
      </c>
      <c r="V1316" s="242">
        <f t="shared" si="566"/>
        <v>0</v>
      </c>
      <c r="W1316" s="276">
        <f t="shared" si="556"/>
        <v>0</v>
      </c>
      <c r="X1316" s="281">
        <f t="shared" si="548"/>
        <v>0</v>
      </c>
      <c r="Y1316" s="245">
        <f t="shared" si="549"/>
        <v>0</v>
      </c>
      <c r="Z1316" s="248"/>
      <c r="AA1316" s="285">
        <f t="shared" si="567"/>
        <v>0</v>
      </c>
      <c r="AB1316" s="242">
        <f>IF(AA1316=0,0,SUMIFS('Sch A. Input'!$H307:$CJ307,'Sch A. Input'!$H$14:$CJ$14,"Recurring",'Sch A. Input'!$H$13:$CJ$13,"&lt;="&amp;$L$11,'Sch A. Input'!$H$13:$CJ$13,"&lt;="&amp;$AI$1020,'Sch A. Input'!$H$13:$CJ$13,"&gt;"&amp;$Y$1020))</f>
        <v>0</v>
      </c>
      <c r="AC1316" s="242">
        <f>IF(AA1316=0,0,SUMIFS('Sch A. Input'!$H307:$CJ307,'Sch A. Input'!$H$14:$CJ$14,"One-time",'Sch A. Input'!$H$13:$CJ$13,"&lt;="&amp;$L$11,'Sch A. Input'!$H$13:$CJ$13,"&lt;="&amp;$AI$1020,'Sch A. Input'!$H$13:$CJ$13,"&gt;"&amp;$Y$1020))</f>
        <v>0</v>
      </c>
      <c r="AD1316" s="283">
        <f t="shared" si="568"/>
        <v>0</v>
      </c>
      <c r="AE1316" s="242">
        <f t="shared" si="569"/>
        <v>0</v>
      </c>
      <c r="AF1316" s="242">
        <f t="shared" si="570"/>
        <v>0</v>
      </c>
      <c r="AG1316" s="276">
        <f t="shared" si="557"/>
        <v>0</v>
      </c>
      <c r="AH1316" s="281">
        <f t="shared" si="550"/>
        <v>0</v>
      </c>
      <c r="AI1316" s="245">
        <f t="shared" si="551"/>
        <v>0</v>
      </c>
      <c r="AK1316" s="285">
        <f t="shared" si="571"/>
        <v>0</v>
      </c>
      <c r="AL1316" s="242">
        <f>IF(AK1316=0,0,SUMIFS('Sch A. Input'!$H307:$CJ307,'Sch A. Input'!$H$14:$CJ$14,"Recurring",'Sch A. Input'!$H$13:$CJ$13,"&lt;="&amp;$L$11,'Sch A. Input'!$H$13:$CJ$13,"&lt;="&amp;$AS$1020,'Sch A. Input'!$H$13:$CJ$13,"&gt;"&amp;$AI$1020))</f>
        <v>0</v>
      </c>
      <c r="AM1316" s="242">
        <f>IF(AK1316=0,0,SUMIFS('Sch A. Input'!$H307:$CJ307,'Sch A. Input'!$H$14:$CJ$14,"One-time",'Sch A. Input'!$H$13:$CJ$13,"&lt;="&amp;$L$11,'Sch A. Input'!$H$13:$CJ$13,"&lt;="&amp;$AS$1020,'Sch A. Input'!$H$13:$CJ$13,"&gt;"&amp;$AI$1020))</f>
        <v>0</v>
      </c>
      <c r="AN1316" s="283">
        <f t="shared" si="572"/>
        <v>0</v>
      </c>
      <c r="AO1316" s="242">
        <f t="shared" si="573"/>
        <v>0</v>
      </c>
      <c r="AP1316" s="242">
        <f t="shared" si="574"/>
        <v>0</v>
      </c>
      <c r="AQ1316" s="276">
        <f t="shared" si="558"/>
        <v>0</v>
      </c>
      <c r="AR1316" s="281">
        <f t="shared" si="552"/>
        <v>0</v>
      </c>
      <c r="AS1316" s="245">
        <f t="shared" si="553"/>
        <v>0</v>
      </c>
      <c r="AY1316" s="160"/>
      <c r="AZ1316" s="160"/>
      <c r="BK1316" s="2"/>
      <c r="BL1316" s="2"/>
      <c r="BM1316" s="2"/>
      <c r="BN1316" s="2"/>
      <c r="BO1316" s="2"/>
      <c r="BP1316" s="2"/>
      <c r="BQ1316" s="2"/>
      <c r="BR1316" s="2"/>
      <c r="BS1316" s="2"/>
      <c r="BT1316" s="2"/>
      <c r="BU1316" s="2"/>
      <c r="BV1316" s="2"/>
      <c r="BW1316" s="2"/>
      <c r="BX1316" s="2"/>
      <c r="BY1316" s="2"/>
      <c r="BZ1316" s="2"/>
      <c r="CA1316" s="2"/>
      <c r="CI1316"/>
      <c r="CJ1316"/>
      <c r="CK1316"/>
      <c r="CL1316"/>
      <c r="CM1316"/>
      <c r="CN1316"/>
      <c r="CO1316"/>
      <c r="CP1316"/>
      <c r="CQ1316"/>
      <c r="CR1316"/>
      <c r="CS1316"/>
      <c r="CT1316"/>
      <c r="CU1316"/>
      <c r="CV1316"/>
      <c r="CW1316"/>
      <c r="CX1316"/>
    </row>
    <row r="1317" spans="2:102" x14ac:dyDescent="0.35">
      <c r="B1317" s="70" t="str">
        <f t="shared" ref="B1317:F1317" si="609">B310</f>
        <v/>
      </c>
      <c r="C1317" s="166" t="str">
        <f t="shared" si="609"/>
        <v/>
      </c>
      <c r="D1317" s="273" t="str">
        <f t="shared" si="609"/>
        <v/>
      </c>
      <c r="E1317" s="273">
        <f t="shared" si="609"/>
        <v>45016</v>
      </c>
      <c r="F1317" s="273">
        <f t="shared" si="609"/>
        <v>0</v>
      </c>
      <c r="G1317" s="98">
        <f t="shared" si="545"/>
        <v>0</v>
      </c>
      <c r="H1317" s="242">
        <f>IF(G1317=0,0,SUMIFS('Sch A. Input'!$H308:$CJ308,'Sch A. Input'!$H$14:$CJ$14,"Recurring",'Sch A. Input'!$H$13:$CJ$13,"&lt;="&amp;$O$1020,'Sch A. Input'!$H$13:$CJ$13,"&lt;="&amp;$L$11))</f>
        <v>0</v>
      </c>
      <c r="I1317" s="242">
        <f>IF(G1317=0,0,SUMIFS('Sch A. Input'!$H308:$CJ308,'Sch A. Input'!$H$14:$CJ$14,"One-time",'Sch A. Input'!$H$13:$CJ$13,"&lt;="&amp;$O$1020,'Sch A. Input'!$H$13:$CJ$13,"&lt;="&amp;$L$11))</f>
        <v>0</v>
      </c>
      <c r="J1317" s="283">
        <f t="shared" si="560"/>
        <v>0</v>
      </c>
      <c r="K1317" s="242">
        <f t="shared" si="561"/>
        <v>0</v>
      </c>
      <c r="L1317" s="242">
        <f t="shared" si="562"/>
        <v>0</v>
      </c>
      <c r="M1317" s="276">
        <f t="shared" si="555"/>
        <v>0</v>
      </c>
      <c r="N1317" s="281">
        <f t="shared" si="546"/>
        <v>0</v>
      </c>
      <c r="O1317" s="245">
        <f t="shared" si="547"/>
        <v>0</v>
      </c>
      <c r="P1317" s="248"/>
      <c r="Q1317" s="285">
        <f t="shared" si="563"/>
        <v>0</v>
      </c>
      <c r="R1317" s="242">
        <f>IF(Q1317=0,0,SUMIFS('Sch A. Input'!$H308:$CJ308,'Sch A. Input'!$H$14:$CJ$14,"Recurring",'Sch A. Input'!$H$13:$CJ$13,"&lt;="&amp;$L$11,'Sch A. Input'!$H$13:$CJ$13,"&lt;="&amp;$Y$1020,'Sch A. Input'!$H$13:$CJ$13,"&gt;"&amp;$O$1020))</f>
        <v>0</v>
      </c>
      <c r="S1317" s="242">
        <f>IF(Q1317=0,0,SUMIFS('Sch A. Input'!$H308:$CJ308,'Sch A. Input'!$H$14:$CJ$14,"One-time",'Sch A. Input'!$H$13:$CJ$13,"&lt;="&amp;$L$11,'Sch A. Input'!$H$13:$CJ$13,"&lt;="&amp;$Y$1020,'Sch A. Input'!$H$13:$CJ$13,"&gt;"&amp;$O$1020))</f>
        <v>0</v>
      </c>
      <c r="T1317" s="283">
        <f t="shared" si="564"/>
        <v>0</v>
      </c>
      <c r="U1317" s="242">
        <f t="shared" si="565"/>
        <v>0</v>
      </c>
      <c r="V1317" s="242">
        <f t="shared" si="566"/>
        <v>0</v>
      </c>
      <c r="W1317" s="276">
        <f t="shared" si="556"/>
        <v>0</v>
      </c>
      <c r="X1317" s="281">
        <f t="shared" si="548"/>
        <v>0</v>
      </c>
      <c r="Y1317" s="245">
        <f t="shared" si="549"/>
        <v>0</v>
      </c>
      <c r="Z1317" s="248"/>
      <c r="AA1317" s="285">
        <f t="shared" si="567"/>
        <v>0</v>
      </c>
      <c r="AB1317" s="242">
        <f>IF(AA1317=0,0,SUMIFS('Sch A. Input'!$H308:$CJ308,'Sch A. Input'!$H$14:$CJ$14,"Recurring",'Sch A. Input'!$H$13:$CJ$13,"&lt;="&amp;$L$11,'Sch A. Input'!$H$13:$CJ$13,"&lt;="&amp;$AI$1020,'Sch A. Input'!$H$13:$CJ$13,"&gt;"&amp;$Y$1020))</f>
        <v>0</v>
      </c>
      <c r="AC1317" s="242">
        <f>IF(AA1317=0,0,SUMIFS('Sch A. Input'!$H308:$CJ308,'Sch A. Input'!$H$14:$CJ$14,"One-time",'Sch A. Input'!$H$13:$CJ$13,"&lt;="&amp;$L$11,'Sch A. Input'!$H$13:$CJ$13,"&lt;="&amp;$AI$1020,'Sch A. Input'!$H$13:$CJ$13,"&gt;"&amp;$Y$1020))</f>
        <v>0</v>
      </c>
      <c r="AD1317" s="283">
        <f t="shared" si="568"/>
        <v>0</v>
      </c>
      <c r="AE1317" s="242">
        <f t="shared" si="569"/>
        <v>0</v>
      </c>
      <c r="AF1317" s="242">
        <f t="shared" si="570"/>
        <v>0</v>
      </c>
      <c r="AG1317" s="276">
        <f t="shared" si="557"/>
        <v>0</v>
      </c>
      <c r="AH1317" s="281">
        <f t="shared" si="550"/>
        <v>0</v>
      </c>
      <c r="AI1317" s="245">
        <f t="shared" si="551"/>
        <v>0</v>
      </c>
      <c r="AK1317" s="285">
        <f t="shared" si="571"/>
        <v>0</v>
      </c>
      <c r="AL1317" s="242">
        <f>IF(AK1317=0,0,SUMIFS('Sch A. Input'!$H308:$CJ308,'Sch A. Input'!$H$14:$CJ$14,"Recurring",'Sch A. Input'!$H$13:$CJ$13,"&lt;="&amp;$L$11,'Sch A. Input'!$H$13:$CJ$13,"&lt;="&amp;$AS$1020,'Sch A. Input'!$H$13:$CJ$13,"&gt;"&amp;$AI$1020))</f>
        <v>0</v>
      </c>
      <c r="AM1317" s="242">
        <f>IF(AK1317=0,0,SUMIFS('Sch A. Input'!$H308:$CJ308,'Sch A. Input'!$H$14:$CJ$14,"One-time",'Sch A. Input'!$H$13:$CJ$13,"&lt;="&amp;$L$11,'Sch A. Input'!$H$13:$CJ$13,"&lt;="&amp;$AS$1020,'Sch A. Input'!$H$13:$CJ$13,"&gt;"&amp;$AI$1020))</f>
        <v>0</v>
      </c>
      <c r="AN1317" s="283">
        <f t="shared" si="572"/>
        <v>0</v>
      </c>
      <c r="AO1317" s="242">
        <f t="shared" si="573"/>
        <v>0</v>
      </c>
      <c r="AP1317" s="242">
        <f t="shared" si="574"/>
        <v>0</v>
      </c>
      <c r="AQ1317" s="276">
        <f t="shared" si="558"/>
        <v>0</v>
      </c>
      <c r="AR1317" s="281">
        <f t="shared" si="552"/>
        <v>0</v>
      </c>
      <c r="AS1317" s="245">
        <f t="shared" si="553"/>
        <v>0</v>
      </c>
      <c r="AY1317" s="160"/>
      <c r="AZ1317" s="160"/>
      <c r="BK1317" s="2"/>
      <c r="BL1317" s="2"/>
      <c r="BM1317" s="2"/>
      <c r="BN1317" s="2"/>
      <c r="BO1317" s="2"/>
      <c r="BP1317" s="2"/>
      <c r="BQ1317" s="2"/>
      <c r="BR1317" s="2"/>
      <c r="BS1317" s="2"/>
      <c r="BT1317" s="2"/>
      <c r="BU1317" s="2"/>
      <c r="BV1317" s="2"/>
      <c r="BW1317" s="2"/>
      <c r="BX1317" s="2"/>
      <c r="BY1317" s="2"/>
      <c r="BZ1317" s="2"/>
      <c r="CA1317" s="2"/>
      <c r="CI1317"/>
      <c r="CJ1317"/>
      <c r="CK1317"/>
      <c r="CL1317"/>
      <c r="CM1317"/>
      <c r="CN1317"/>
      <c r="CO1317"/>
      <c r="CP1317"/>
      <c r="CQ1317"/>
      <c r="CR1317"/>
      <c r="CS1317"/>
      <c r="CT1317"/>
      <c r="CU1317"/>
      <c r="CV1317"/>
      <c r="CW1317"/>
      <c r="CX1317"/>
    </row>
    <row r="1318" spans="2:102" x14ac:dyDescent="0.35">
      <c r="B1318" s="70" t="str">
        <f t="shared" ref="B1318:F1318" si="610">B311</f>
        <v/>
      </c>
      <c r="C1318" s="166" t="str">
        <f t="shared" si="610"/>
        <v/>
      </c>
      <c r="D1318" s="273" t="str">
        <f t="shared" si="610"/>
        <v/>
      </c>
      <c r="E1318" s="273">
        <f t="shared" si="610"/>
        <v>45016</v>
      </c>
      <c r="F1318" s="273">
        <f t="shared" si="610"/>
        <v>0</v>
      </c>
      <c r="G1318" s="98">
        <f t="shared" si="545"/>
        <v>0</v>
      </c>
      <c r="H1318" s="242">
        <f>IF(G1318=0,0,SUMIFS('Sch A. Input'!$H309:$CJ309,'Sch A. Input'!$H$14:$CJ$14,"Recurring",'Sch A. Input'!$H$13:$CJ$13,"&lt;="&amp;$O$1020,'Sch A. Input'!$H$13:$CJ$13,"&lt;="&amp;$L$11))</f>
        <v>0</v>
      </c>
      <c r="I1318" s="242">
        <f>IF(G1318=0,0,SUMIFS('Sch A. Input'!$H309:$CJ309,'Sch A. Input'!$H$14:$CJ$14,"One-time",'Sch A. Input'!$H$13:$CJ$13,"&lt;="&amp;$O$1020,'Sch A. Input'!$H$13:$CJ$13,"&lt;="&amp;$L$11))</f>
        <v>0</v>
      </c>
      <c r="J1318" s="283">
        <f t="shared" si="560"/>
        <v>0</v>
      </c>
      <c r="K1318" s="242">
        <f t="shared" si="561"/>
        <v>0</v>
      </c>
      <c r="L1318" s="242">
        <f t="shared" si="562"/>
        <v>0</v>
      </c>
      <c r="M1318" s="276">
        <f t="shared" si="555"/>
        <v>0</v>
      </c>
      <c r="N1318" s="281">
        <f t="shared" si="546"/>
        <v>0</v>
      </c>
      <c r="O1318" s="245">
        <f t="shared" si="547"/>
        <v>0</v>
      </c>
      <c r="P1318" s="248"/>
      <c r="Q1318" s="285">
        <f t="shared" si="563"/>
        <v>0</v>
      </c>
      <c r="R1318" s="242">
        <f>IF(Q1318=0,0,SUMIFS('Sch A. Input'!$H309:$CJ309,'Sch A. Input'!$H$14:$CJ$14,"Recurring",'Sch A. Input'!$H$13:$CJ$13,"&lt;="&amp;$L$11,'Sch A. Input'!$H$13:$CJ$13,"&lt;="&amp;$Y$1020,'Sch A. Input'!$H$13:$CJ$13,"&gt;"&amp;$O$1020))</f>
        <v>0</v>
      </c>
      <c r="S1318" s="242">
        <f>IF(Q1318=0,0,SUMIFS('Sch A. Input'!$H309:$CJ309,'Sch A. Input'!$H$14:$CJ$14,"One-time",'Sch A. Input'!$H$13:$CJ$13,"&lt;="&amp;$L$11,'Sch A. Input'!$H$13:$CJ$13,"&lt;="&amp;$Y$1020,'Sch A. Input'!$H$13:$CJ$13,"&gt;"&amp;$O$1020))</f>
        <v>0</v>
      </c>
      <c r="T1318" s="283">
        <f t="shared" si="564"/>
        <v>0</v>
      </c>
      <c r="U1318" s="242">
        <f t="shared" si="565"/>
        <v>0</v>
      </c>
      <c r="V1318" s="242">
        <f t="shared" si="566"/>
        <v>0</v>
      </c>
      <c r="W1318" s="276">
        <f t="shared" si="556"/>
        <v>0</v>
      </c>
      <c r="X1318" s="281">
        <f t="shared" si="548"/>
        <v>0</v>
      </c>
      <c r="Y1318" s="245">
        <f t="shared" si="549"/>
        <v>0</v>
      </c>
      <c r="Z1318" s="248"/>
      <c r="AA1318" s="285">
        <f t="shared" si="567"/>
        <v>0</v>
      </c>
      <c r="AB1318" s="242">
        <f>IF(AA1318=0,0,SUMIFS('Sch A. Input'!$H309:$CJ309,'Sch A. Input'!$H$14:$CJ$14,"Recurring",'Sch A. Input'!$H$13:$CJ$13,"&lt;="&amp;$L$11,'Sch A. Input'!$H$13:$CJ$13,"&lt;="&amp;$AI$1020,'Sch A. Input'!$H$13:$CJ$13,"&gt;"&amp;$Y$1020))</f>
        <v>0</v>
      </c>
      <c r="AC1318" s="242">
        <f>IF(AA1318=0,0,SUMIFS('Sch A. Input'!$H309:$CJ309,'Sch A. Input'!$H$14:$CJ$14,"One-time",'Sch A. Input'!$H$13:$CJ$13,"&lt;="&amp;$L$11,'Sch A. Input'!$H$13:$CJ$13,"&lt;="&amp;$AI$1020,'Sch A. Input'!$H$13:$CJ$13,"&gt;"&amp;$Y$1020))</f>
        <v>0</v>
      </c>
      <c r="AD1318" s="283">
        <f t="shared" si="568"/>
        <v>0</v>
      </c>
      <c r="AE1318" s="242">
        <f t="shared" si="569"/>
        <v>0</v>
      </c>
      <c r="AF1318" s="242">
        <f t="shared" si="570"/>
        <v>0</v>
      </c>
      <c r="AG1318" s="276">
        <f t="shared" si="557"/>
        <v>0</v>
      </c>
      <c r="AH1318" s="281">
        <f t="shared" si="550"/>
        <v>0</v>
      </c>
      <c r="AI1318" s="245">
        <f t="shared" si="551"/>
        <v>0</v>
      </c>
      <c r="AK1318" s="285">
        <f t="shared" si="571"/>
        <v>0</v>
      </c>
      <c r="AL1318" s="242">
        <f>IF(AK1318=0,0,SUMIFS('Sch A. Input'!$H309:$CJ309,'Sch A. Input'!$H$14:$CJ$14,"Recurring",'Sch A. Input'!$H$13:$CJ$13,"&lt;="&amp;$L$11,'Sch A. Input'!$H$13:$CJ$13,"&lt;="&amp;$AS$1020,'Sch A. Input'!$H$13:$CJ$13,"&gt;"&amp;$AI$1020))</f>
        <v>0</v>
      </c>
      <c r="AM1318" s="242">
        <f>IF(AK1318=0,0,SUMIFS('Sch A. Input'!$H309:$CJ309,'Sch A. Input'!$H$14:$CJ$14,"One-time",'Sch A. Input'!$H$13:$CJ$13,"&lt;="&amp;$L$11,'Sch A. Input'!$H$13:$CJ$13,"&lt;="&amp;$AS$1020,'Sch A. Input'!$H$13:$CJ$13,"&gt;"&amp;$AI$1020))</f>
        <v>0</v>
      </c>
      <c r="AN1318" s="283">
        <f t="shared" si="572"/>
        <v>0</v>
      </c>
      <c r="AO1318" s="242">
        <f t="shared" si="573"/>
        <v>0</v>
      </c>
      <c r="AP1318" s="242">
        <f t="shared" si="574"/>
        <v>0</v>
      </c>
      <c r="AQ1318" s="276">
        <f t="shared" si="558"/>
        <v>0</v>
      </c>
      <c r="AR1318" s="281">
        <f t="shared" si="552"/>
        <v>0</v>
      </c>
      <c r="AS1318" s="245">
        <f t="shared" si="553"/>
        <v>0</v>
      </c>
      <c r="AY1318" s="160"/>
      <c r="AZ1318" s="160"/>
      <c r="BK1318" s="2"/>
      <c r="BL1318" s="2"/>
      <c r="BM1318" s="2"/>
      <c r="BN1318" s="2"/>
      <c r="BO1318" s="2"/>
      <c r="BP1318" s="2"/>
      <c r="BQ1318" s="2"/>
      <c r="BR1318" s="2"/>
      <c r="BS1318" s="2"/>
      <c r="BT1318" s="2"/>
      <c r="BU1318" s="2"/>
      <c r="BV1318" s="2"/>
      <c r="BW1318" s="2"/>
      <c r="BX1318" s="2"/>
      <c r="BY1318" s="2"/>
      <c r="BZ1318" s="2"/>
      <c r="CA1318" s="2"/>
      <c r="CI1318"/>
      <c r="CJ1318"/>
      <c r="CK1318"/>
      <c r="CL1318"/>
      <c r="CM1318"/>
      <c r="CN1318"/>
      <c r="CO1318"/>
      <c r="CP1318"/>
      <c r="CQ1318"/>
      <c r="CR1318"/>
      <c r="CS1318"/>
      <c r="CT1318"/>
      <c r="CU1318"/>
      <c r="CV1318"/>
      <c r="CW1318"/>
      <c r="CX1318"/>
    </row>
    <row r="1319" spans="2:102" x14ac:dyDescent="0.35">
      <c r="B1319" s="70" t="str">
        <f t="shared" ref="B1319:F1319" si="611">B312</f>
        <v/>
      </c>
      <c r="C1319" s="166" t="str">
        <f t="shared" si="611"/>
        <v/>
      </c>
      <c r="D1319" s="273" t="str">
        <f t="shared" si="611"/>
        <v/>
      </c>
      <c r="E1319" s="273">
        <f t="shared" si="611"/>
        <v>45016</v>
      </c>
      <c r="F1319" s="273">
        <f t="shared" si="611"/>
        <v>0</v>
      </c>
      <c r="G1319" s="98">
        <f t="shared" si="545"/>
        <v>0</v>
      </c>
      <c r="H1319" s="242">
        <f>IF(G1319=0,0,SUMIFS('Sch A. Input'!$H310:$CJ310,'Sch A. Input'!$H$14:$CJ$14,"Recurring",'Sch A. Input'!$H$13:$CJ$13,"&lt;="&amp;$O$1020,'Sch A. Input'!$H$13:$CJ$13,"&lt;="&amp;$L$11))</f>
        <v>0</v>
      </c>
      <c r="I1319" s="242">
        <f>IF(G1319=0,0,SUMIFS('Sch A. Input'!$H310:$CJ310,'Sch A. Input'!$H$14:$CJ$14,"One-time",'Sch A. Input'!$H$13:$CJ$13,"&lt;="&amp;$O$1020,'Sch A. Input'!$H$13:$CJ$13,"&lt;="&amp;$L$11))</f>
        <v>0</v>
      </c>
      <c r="J1319" s="283">
        <f t="shared" si="560"/>
        <v>0</v>
      </c>
      <c r="K1319" s="242">
        <f t="shared" si="561"/>
        <v>0</v>
      </c>
      <c r="L1319" s="242">
        <f t="shared" si="562"/>
        <v>0</v>
      </c>
      <c r="M1319" s="276">
        <f t="shared" si="555"/>
        <v>0</v>
      </c>
      <c r="N1319" s="281">
        <f t="shared" si="546"/>
        <v>0</v>
      </c>
      <c r="O1319" s="245">
        <f t="shared" si="547"/>
        <v>0</v>
      </c>
      <c r="P1319" s="248"/>
      <c r="Q1319" s="285">
        <f t="shared" si="563"/>
        <v>0</v>
      </c>
      <c r="R1319" s="242">
        <f>IF(Q1319=0,0,SUMIFS('Sch A. Input'!$H310:$CJ310,'Sch A. Input'!$H$14:$CJ$14,"Recurring",'Sch A. Input'!$H$13:$CJ$13,"&lt;="&amp;$L$11,'Sch A. Input'!$H$13:$CJ$13,"&lt;="&amp;$Y$1020,'Sch A. Input'!$H$13:$CJ$13,"&gt;"&amp;$O$1020))</f>
        <v>0</v>
      </c>
      <c r="S1319" s="242">
        <f>IF(Q1319=0,0,SUMIFS('Sch A. Input'!$H310:$CJ310,'Sch A. Input'!$H$14:$CJ$14,"One-time",'Sch A. Input'!$H$13:$CJ$13,"&lt;="&amp;$L$11,'Sch A. Input'!$H$13:$CJ$13,"&lt;="&amp;$Y$1020,'Sch A. Input'!$H$13:$CJ$13,"&gt;"&amp;$O$1020))</f>
        <v>0</v>
      </c>
      <c r="T1319" s="283">
        <f t="shared" si="564"/>
        <v>0</v>
      </c>
      <c r="U1319" s="242">
        <f t="shared" si="565"/>
        <v>0</v>
      </c>
      <c r="V1319" s="242">
        <f t="shared" si="566"/>
        <v>0</v>
      </c>
      <c r="W1319" s="276">
        <f t="shared" si="556"/>
        <v>0</v>
      </c>
      <c r="X1319" s="281">
        <f t="shared" si="548"/>
        <v>0</v>
      </c>
      <c r="Y1319" s="245">
        <f t="shared" si="549"/>
        <v>0</v>
      </c>
      <c r="Z1319" s="248"/>
      <c r="AA1319" s="285">
        <f t="shared" si="567"/>
        <v>0</v>
      </c>
      <c r="AB1319" s="242">
        <f>IF(AA1319=0,0,SUMIFS('Sch A. Input'!$H310:$CJ310,'Sch A. Input'!$H$14:$CJ$14,"Recurring",'Sch A. Input'!$H$13:$CJ$13,"&lt;="&amp;$L$11,'Sch A. Input'!$H$13:$CJ$13,"&lt;="&amp;$AI$1020,'Sch A. Input'!$H$13:$CJ$13,"&gt;"&amp;$Y$1020))</f>
        <v>0</v>
      </c>
      <c r="AC1319" s="242">
        <f>IF(AA1319=0,0,SUMIFS('Sch A. Input'!$H310:$CJ310,'Sch A. Input'!$H$14:$CJ$14,"One-time",'Sch A. Input'!$H$13:$CJ$13,"&lt;="&amp;$L$11,'Sch A. Input'!$H$13:$CJ$13,"&lt;="&amp;$AI$1020,'Sch A. Input'!$H$13:$CJ$13,"&gt;"&amp;$Y$1020))</f>
        <v>0</v>
      </c>
      <c r="AD1319" s="283">
        <f t="shared" si="568"/>
        <v>0</v>
      </c>
      <c r="AE1319" s="242">
        <f t="shared" si="569"/>
        <v>0</v>
      </c>
      <c r="AF1319" s="242">
        <f t="shared" si="570"/>
        <v>0</v>
      </c>
      <c r="AG1319" s="276">
        <f t="shared" si="557"/>
        <v>0</v>
      </c>
      <c r="AH1319" s="281">
        <f t="shared" si="550"/>
        <v>0</v>
      </c>
      <c r="AI1319" s="245">
        <f t="shared" si="551"/>
        <v>0</v>
      </c>
      <c r="AK1319" s="285">
        <f t="shared" si="571"/>
        <v>0</v>
      </c>
      <c r="AL1319" s="242">
        <f>IF(AK1319=0,0,SUMIFS('Sch A. Input'!$H310:$CJ310,'Sch A. Input'!$H$14:$CJ$14,"Recurring",'Sch A. Input'!$H$13:$CJ$13,"&lt;="&amp;$L$11,'Sch A. Input'!$H$13:$CJ$13,"&lt;="&amp;$AS$1020,'Sch A. Input'!$H$13:$CJ$13,"&gt;"&amp;$AI$1020))</f>
        <v>0</v>
      </c>
      <c r="AM1319" s="242">
        <f>IF(AK1319=0,0,SUMIFS('Sch A. Input'!$H310:$CJ310,'Sch A. Input'!$H$14:$CJ$14,"One-time",'Sch A. Input'!$H$13:$CJ$13,"&lt;="&amp;$L$11,'Sch A. Input'!$H$13:$CJ$13,"&lt;="&amp;$AS$1020,'Sch A. Input'!$H$13:$CJ$13,"&gt;"&amp;$AI$1020))</f>
        <v>0</v>
      </c>
      <c r="AN1319" s="283">
        <f t="shared" si="572"/>
        <v>0</v>
      </c>
      <c r="AO1319" s="242">
        <f t="shared" si="573"/>
        <v>0</v>
      </c>
      <c r="AP1319" s="242">
        <f t="shared" si="574"/>
        <v>0</v>
      </c>
      <c r="AQ1319" s="276">
        <f t="shared" si="558"/>
        <v>0</v>
      </c>
      <c r="AR1319" s="281">
        <f t="shared" si="552"/>
        <v>0</v>
      </c>
      <c r="AS1319" s="245">
        <f t="shared" si="553"/>
        <v>0</v>
      </c>
      <c r="AY1319" s="160"/>
      <c r="AZ1319" s="160"/>
      <c r="BK1319" s="2"/>
      <c r="BL1319" s="2"/>
      <c r="BM1319" s="2"/>
      <c r="BN1319" s="2"/>
      <c r="BO1319" s="2"/>
      <c r="BP1319" s="2"/>
      <c r="BQ1319" s="2"/>
      <c r="BR1319" s="2"/>
      <c r="BS1319" s="2"/>
      <c r="BT1319" s="2"/>
      <c r="BU1319" s="2"/>
      <c r="BV1319" s="2"/>
      <c r="BW1319" s="2"/>
      <c r="BX1319" s="2"/>
      <c r="BY1319" s="2"/>
      <c r="BZ1319" s="2"/>
      <c r="CA1319" s="2"/>
      <c r="CI1319"/>
      <c r="CJ1319"/>
      <c r="CK1319"/>
      <c r="CL1319"/>
      <c r="CM1319"/>
      <c r="CN1319"/>
      <c r="CO1319"/>
      <c r="CP1319"/>
      <c r="CQ1319"/>
      <c r="CR1319"/>
      <c r="CS1319"/>
      <c r="CT1319"/>
      <c r="CU1319"/>
      <c r="CV1319"/>
      <c r="CW1319"/>
      <c r="CX1319"/>
    </row>
    <row r="1320" spans="2:102" x14ac:dyDescent="0.35">
      <c r="B1320" s="70" t="str">
        <f t="shared" ref="B1320:F1320" si="612">B313</f>
        <v/>
      </c>
      <c r="C1320" s="166" t="str">
        <f t="shared" si="612"/>
        <v/>
      </c>
      <c r="D1320" s="273" t="str">
        <f t="shared" si="612"/>
        <v/>
      </c>
      <c r="E1320" s="273">
        <f t="shared" si="612"/>
        <v>45016</v>
      </c>
      <c r="F1320" s="273">
        <f t="shared" si="612"/>
        <v>0</v>
      </c>
      <c r="G1320" s="98">
        <f t="shared" si="545"/>
        <v>0</v>
      </c>
      <c r="H1320" s="242">
        <f>IF(G1320=0,0,SUMIFS('Sch A. Input'!$H311:$CJ311,'Sch A. Input'!$H$14:$CJ$14,"Recurring",'Sch A. Input'!$H$13:$CJ$13,"&lt;="&amp;$O$1020,'Sch A. Input'!$H$13:$CJ$13,"&lt;="&amp;$L$11))</f>
        <v>0</v>
      </c>
      <c r="I1320" s="242">
        <f>IF(G1320=0,0,SUMIFS('Sch A. Input'!$H311:$CJ311,'Sch A. Input'!$H$14:$CJ$14,"One-time",'Sch A. Input'!$H$13:$CJ$13,"&lt;="&amp;$O$1020,'Sch A. Input'!$H$13:$CJ$13,"&lt;="&amp;$L$11))</f>
        <v>0</v>
      </c>
      <c r="J1320" s="283">
        <f t="shared" si="560"/>
        <v>0</v>
      </c>
      <c r="K1320" s="242">
        <f t="shared" si="561"/>
        <v>0</v>
      </c>
      <c r="L1320" s="242">
        <f t="shared" si="562"/>
        <v>0</v>
      </c>
      <c r="M1320" s="276">
        <f t="shared" si="555"/>
        <v>0</v>
      </c>
      <c r="N1320" s="281">
        <f t="shared" si="546"/>
        <v>0</v>
      </c>
      <c r="O1320" s="245">
        <f t="shared" si="547"/>
        <v>0</v>
      </c>
      <c r="P1320" s="248"/>
      <c r="Q1320" s="285">
        <f t="shared" si="563"/>
        <v>0</v>
      </c>
      <c r="R1320" s="242">
        <f>IF(Q1320=0,0,SUMIFS('Sch A. Input'!$H311:$CJ311,'Sch A. Input'!$H$14:$CJ$14,"Recurring",'Sch A. Input'!$H$13:$CJ$13,"&lt;="&amp;$L$11,'Sch A. Input'!$H$13:$CJ$13,"&lt;="&amp;$Y$1020,'Sch A. Input'!$H$13:$CJ$13,"&gt;"&amp;$O$1020))</f>
        <v>0</v>
      </c>
      <c r="S1320" s="242">
        <f>IF(Q1320=0,0,SUMIFS('Sch A. Input'!$H311:$CJ311,'Sch A. Input'!$H$14:$CJ$14,"One-time",'Sch A. Input'!$H$13:$CJ$13,"&lt;="&amp;$L$11,'Sch A. Input'!$H$13:$CJ$13,"&lt;="&amp;$Y$1020,'Sch A. Input'!$H$13:$CJ$13,"&gt;"&amp;$O$1020))</f>
        <v>0</v>
      </c>
      <c r="T1320" s="283">
        <f t="shared" si="564"/>
        <v>0</v>
      </c>
      <c r="U1320" s="242">
        <f t="shared" si="565"/>
        <v>0</v>
      </c>
      <c r="V1320" s="242">
        <f t="shared" si="566"/>
        <v>0</v>
      </c>
      <c r="W1320" s="276">
        <f t="shared" si="556"/>
        <v>0</v>
      </c>
      <c r="X1320" s="281">
        <f t="shared" si="548"/>
        <v>0</v>
      </c>
      <c r="Y1320" s="245">
        <f t="shared" si="549"/>
        <v>0</v>
      </c>
      <c r="Z1320" s="248"/>
      <c r="AA1320" s="285">
        <f t="shared" si="567"/>
        <v>0</v>
      </c>
      <c r="AB1320" s="242">
        <f>IF(AA1320=0,0,SUMIFS('Sch A. Input'!$H311:$CJ311,'Sch A. Input'!$H$14:$CJ$14,"Recurring",'Sch A. Input'!$H$13:$CJ$13,"&lt;="&amp;$L$11,'Sch A. Input'!$H$13:$CJ$13,"&lt;="&amp;$AI$1020,'Sch A. Input'!$H$13:$CJ$13,"&gt;"&amp;$Y$1020))</f>
        <v>0</v>
      </c>
      <c r="AC1320" s="242">
        <f>IF(AA1320=0,0,SUMIFS('Sch A. Input'!$H311:$CJ311,'Sch A. Input'!$H$14:$CJ$14,"One-time",'Sch A. Input'!$H$13:$CJ$13,"&lt;="&amp;$L$11,'Sch A. Input'!$H$13:$CJ$13,"&lt;="&amp;$AI$1020,'Sch A. Input'!$H$13:$CJ$13,"&gt;"&amp;$Y$1020))</f>
        <v>0</v>
      </c>
      <c r="AD1320" s="283">
        <f t="shared" si="568"/>
        <v>0</v>
      </c>
      <c r="AE1320" s="242">
        <f t="shared" si="569"/>
        <v>0</v>
      </c>
      <c r="AF1320" s="242">
        <f t="shared" si="570"/>
        <v>0</v>
      </c>
      <c r="AG1320" s="276">
        <f t="shared" si="557"/>
        <v>0</v>
      </c>
      <c r="AH1320" s="281">
        <f t="shared" si="550"/>
        <v>0</v>
      </c>
      <c r="AI1320" s="245">
        <f t="shared" si="551"/>
        <v>0</v>
      </c>
      <c r="AK1320" s="285">
        <f t="shared" si="571"/>
        <v>0</v>
      </c>
      <c r="AL1320" s="242">
        <f>IF(AK1320=0,0,SUMIFS('Sch A. Input'!$H311:$CJ311,'Sch A. Input'!$H$14:$CJ$14,"Recurring",'Sch A. Input'!$H$13:$CJ$13,"&lt;="&amp;$L$11,'Sch A. Input'!$H$13:$CJ$13,"&lt;="&amp;$AS$1020,'Sch A. Input'!$H$13:$CJ$13,"&gt;"&amp;$AI$1020))</f>
        <v>0</v>
      </c>
      <c r="AM1320" s="242">
        <f>IF(AK1320=0,0,SUMIFS('Sch A. Input'!$H311:$CJ311,'Sch A. Input'!$H$14:$CJ$14,"One-time",'Sch A. Input'!$H$13:$CJ$13,"&lt;="&amp;$L$11,'Sch A. Input'!$H$13:$CJ$13,"&lt;="&amp;$AS$1020,'Sch A. Input'!$H$13:$CJ$13,"&gt;"&amp;$AI$1020))</f>
        <v>0</v>
      </c>
      <c r="AN1320" s="283">
        <f t="shared" si="572"/>
        <v>0</v>
      </c>
      <c r="AO1320" s="242">
        <f t="shared" si="573"/>
        <v>0</v>
      </c>
      <c r="AP1320" s="242">
        <f t="shared" si="574"/>
        <v>0</v>
      </c>
      <c r="AQ1320" s="276">
        <f t="shared" si="558"/>
        <v>0</v>
      </c>
      <c r="AR1320" s="281">
        <f t="shared" si="552"/>
        <v>0</v>
      </c>
      <c r="AS1320" s="245">
        <f t="shared" si="553"/>
        <v>0</v>
      </c>
      <c r="AY1320" s="160"/>
      <c r="AZ1320" s="160"/>
      <c r="BK1320" s="2"/>
      <c r="BL1320" s="2"/>
      <c r="BM1320" s="2"/>
      <c r="BN1320" s="2"/>
      <c r="BO1320" s="2"/>
      <c r="BP1320" s="2"/>
      <c r="BQ1320" s="2"/>
      <c r="BR1320" s="2"/>
      <c r="BS1320" s="2"/>
      <c r="BT1320" s="2"/>
      <c r="BU1320" s="2"/>
      <c r="BV1320" s="2"/>
      <c r="BW1320" s="2"/>
      <c r="BX1320" s="2"/>
      <c r="BY1320" s="2"/>
      <c r="BZ1320" s="2"/>
      <c r="CA1320" s="2"/>
      <c r="CI1320"/>
      <c r="CJ1320"/>
      <c r="CK1320"/>
      <c r="CL1320"/>
      <c r="CM1320"/>
      <c r="CN1320"/>
      <c r="CO1320"/>
      <c r="CP1320"/>
      <c r="CQ1320"/>
      <c r="CR1320"/>
      <c r="CS1320"/>
      <c r="CT1320"/>
      <c r="CU1320"/>
      <c r="CV1320"/>
      <c r="CW1320"/>
      <c r="CX1320"/>
    </row>
    <row r="1321" spans="2:102" x14ac:dyDescent="0.35">
      <c r="B1321" s="70" t="str">
        <f t="shared" ref="B1321:F1321" si="613">B314</f>
        <v/>
      </c>
      <c r="C1321" s="166" t="str">
        <f t="shared" si="613"/>
        <v/>
      </c>
      <c r="D1321" s="273" t="str">
        <f t="shared" si="613"/>
        <v/>
      </c>
      <c r="E1321" s="273">
        <f t="shared" si="613"/>
        <v>45016</v>
      </c>
      <c r="F1321" s="273">
        <f t="shared" si="613"/>
        <v>0</v>
      </c>
      <c r="G1321" s="98">
        <f t="shared" si="545"/>
        <v>0</v>
      </c>
      <c r="H1321" s="242">
        <f>IF(G1321=0,0,SUMIFS('Sch A. Input'!$H312:$CJ312,'Sch A. Input'!$H$14:$CJ$14,"Recurring",'Sch A. Input'!$H$13:$CJ$13,"&lt;="&amp;$O$1020,'Sch A. Input'!$H$13:$CJ$13,"&lt;="&amp;$L$11))</f>
        <v>0</v>
      </c>
      <c r="I1321" s="242">
        <f>IF(G1321=0,0,SUMIFS('Sch A. Input'!$H312:$CJ312,'Sch A. Input'!$H$14:$CJ$14,"One-time",'Sch A. Input'!$H$13:$CJ$13,"&lt;="&amp;$O$1020,'Sch A. Input'!$H$13:$CJ$13,"&lt;="&amp;$L$11))</f>
        <v>0</v>
      </c>
      <c r="J1321" s="283">
        <f t="shared" si="560"/>
        <v>0</v>
      </c>
      <c r="K1321" s="242">
        <f t="shared" si="561"/>
        <v>0</v>
      </c>
      <c r="L1321" s="242">
        <f t="shared" si="562"/>
        <v>0</v>
      </c>
      <c r="M1321" s="276">
        <f t="shared" si="555"/>
        <v>0</v>
      </c>
      <c r="N1321" s="281">
        <f t="shared" si="546"/>
        <v>0</v>
      </c>
      <c r="O1321" s="245">
        <f t="shared" si="547"/>
        <v>0</v>
      </c>
      <c r="P1321" s="248"/>
      <c r="Q1321" s="285">
        <f t="shared" si="563"/>
        <v>0</v>
      </c>
      <c r="R1321" s="242">
        <f>IF(Q1321=0,0,SUMIFS('Sch A. Input'!$H312:$CJ312,'Sch A. Input'!$H$14:$CJ$14,"Recurring",'Sch A. Input'!$H$13:$CJ$13,"&lt;="&amp;$L$11,'Sch A. Input'!$H$13:$CJ$13,"&lt;="&amp;$Y$1020,'Sch A. Input'!$H$13:$CJ$13,"&gt;"&amp;$O$1020))</f>
        <v>0</v>
      </c>
      <c r="S1321" s="242">
        <f>IF(Q1321=0,0,SUMIFS('Sch A. Input'!$H312:$CJ312,'Sch A. Input'!$H$14:$CJ$14,"One-time",'Sch A. Input'!$H$13:$CJ$13,"&lt;="&amp;$L$11,'Sch A. Input'!$H$13:$CJ$13,"&lt;="&amp;$Y$1020,'Sch A. Input'!$H$13:$CJ$13,"&gt;"&amp;$O$1020))</f>
        <v>0</v>
      </c>
      <c r="T1321" s="283">
        <f t="shared" si="564"/>
        <v>0</v>
      </c>
      <c r="U1321" s="242">
        <f t="shared" si="565"/>
        <v>0</v>
      </c>
      <c r="V1321" s="242">
        <f t="shared" si="566"/>
        <v>0</v>
      </c>
      <c r="W1321" s="276">
        <f t="shared" si="556"/>
        <v>0</v>
      </c>
      <c r="X1321" s="281">
        <f t="shared" si="548"/>
        <v>0</v>
      </c>
      <c r="Y1321" s="245">
        <f t="shared" si="549"/>
        <v>0</v>
      </c>
      <c r="Z1321" s="248"/>
      <c r="AA1321" s="285">
        <f t="shared" si="567"/>
        <v>0</v>
      </c>
      <c r="AB1321" s="242">
        <f>IF(AA1321=0,0,SUMIFS('Sch A. Input'!$H312:$CJ312,'Sch A. Input'!$H$14:$CJ$14,"Recurring",'Sch A. Input'!$H$13:$CJ$13,"&lt;="&amp;$L$11,'Sch A. Input'!$H$13:$CJ$13,"&lt;="&amp;$AI$1020,'Sch A. Input'!$H$13:$CJ$13,"&gt;"&amp;$Y$1020))</f>
        <v>0</v>
      </c>
      <c r="AC1321" s="242">
        <f>IF(AA1321=0,0,SUMIFS('Sch A. Input'!$H312:$CJ312,'Sch A. Input'!$H$14:$CJ$14,"One-time",'Sch A. Input'!$H$13:$CJ$13,"&lt;="&amp;$L$11,'Sch A. Input'!$H$13:$CJ$13,"&lt;="&amp;$AI$1020,'Sch A. Input'!$H$13:$CJ$13,"&gt;"&amp;$Y$1020))</f>
        <v>0</v>
      </c>
      <c r="AD1321" s="283">
        <f t="shared" si="568"/>
        <v>0</v>
      </c>
      <c r="AE1321" s="242">
        <f t="shared" si="569"/>
        <v>0</v>
      </c>
      <c r="AF1321" s="242">
        <f t="shared" si="570"/>
        <v>0</v>
      </c>
      <c r="AG1321" s="276">
        <f t="shared" si="557"/>
        <v>0</v>
      </c>
      <c r="AH1321" s="281">
        <f t="shared" si="550"/>
        <v>0</v>
      </c>
      <c r="AI1321" s="245">
        <f t="shared" si="551"/>
        <v>0</v>
      </c>
      <c r="AK1321" s="285">
        <f t="shared" si="571"/>
        <v>0</v>
      </c>
      <c r="AL1321" s="242">
        <f>IF(AK1321=0,0,SUMIFS('Sch A. Input'!$H312:$CJ312,'Sch A. Input'!$H$14:$CJ$14,"Recurring",'Sch A. Input'!$H$13:$CJ$13,"&lt;="&amp;$L$11,'Sch A. Input'!$H$13:$CJ$13,"&lt;="&amp;$AS$1020,'Sch A. Input'!$H$13:$CJ$13,"&gt;"&amp;$AI$1020))</f>
        <v>0</v>
      </c>
      <c r="AM1321" s="242">
        <f>IF(AK1321=0,0,SUMIFS('Sch A. Input'!$H312:$CJ312,'Sch A. Input'!$H$14:$CJ$14,"One-time",'Sch A. Input'!$H$13:$CJ$13,"&lt;="&amp;$L$11,'Sch A. Input'!$H$13:$CJ$13,"&lt;="&amp;$AS$1020,'Sch A. Input'!$H$13:$CJ$13,"&gt;"&amp;$AI$1020))</f>
        <v>0</v>
      </c>
      <c r="AN1321" s="283">
        <f t="shared" si="572"/>
        <v>0</v>
      </c>
      <c r="AO1321" s="242">
        <f t="shared" si="573"/>
        <v>0</v>
      </c>
      <c r="AP1321" s="242">
        <f t="shared" si="574"/>
        <v>0</v>
      </c>
      <c r="AQ1321" s="276">
        <f t="shared" si="558"/>
        <v>0</v>
      </c>
      <c r="AR1321" s="281">
        <f t="shared" si="552"/>
        <v>0</v>
      </c>
      <c r="AS1321" s="245">
        <f t="shared" si="553"/>
        <v>0</v>
      </c>
      <c r="AY1321" s="160"/>
      <c r="AZ1321" s="160"/>
      <c r="BK1321" s="2"/>
      <c r="BL1321" s="2"/>
      <c r="BM1321" s="2"/>
      <c r="BN1321" s="2"/>
      <c r="BO1321" s="2"/>
      <c r="BP1321" s="2"/>
      <c r="BQ1321" s="2"/>
      <c r="BR1321" s="2"/>
      <c r="BS1321" s="2"/>
      <c r="BT1321" s="2"/>
      <c r="BU1321" s="2"/>
      <c r="BV1321" s="2"/>
      <c r="BW1321" s="2"/>
      <c r="BX1321" s="2"/>
      <c r="BY1321" s="2"/>
      <c r="BZ1321" s="2"/>
      <c r="CA1321" s="2"/>
      <c r="CI1321"/>
      <c r="CJ1321"/>
      <c r="CK1321"/>
      <c r="CL1321"/>
      <c r="CM1321"/>
      <c r="CN1321"/>
      <c r="CO1321"/>
      <c r="CP1321"/>
      <c r="CQ1321"/>
      <c r="CR1321"/>
      <c r="CS1321"/>
      <c r="CT1321"/>
      <c r="CU1321"/>
      <c r="CV1321"/>
      <c r="CW1321"/>
      <c r="CX1321"/>
    </row>
    <row r="1322" spans="2:102" x14ac:dyDescent="0.35">
      <c r="B1322" s="70" t="str">
        <f t="shared" ref="B1322:F1322" si="614">B315</f>
        <v/>
      </c>
      <c r="C1322" s="166" t="str">
        <f t="shared" si="614"/>
        <v/>
      </c>
      <c r="D1322" s="273" t="str">
        <f t="shared" si="614"/>
        <v/>
      </c>
      <c r="E1322" s="273">
        <f t="shared" si="614"/>
        <v>45016</v>
      </c>
      <c r="F1322" s="273">
        <f t="shared" si="614"/>
        <v>0</v>
      </c>
      <c r="G1322" s="98">
        <f t="shared" si="545"/>
        <v>0</v>
      </c>
      <c r="H1322" s="242">
        <f>IF(G1322=0,0,SUMIFS('Sch A. Input'!$H313:$CJ313,'Sch A. Input'!$H$14:$CJ$14,"Recurring",'Sch A. Input'!$H$13:$CJ$13,"&lt;="&amp;$O$1020,'Sch A. Input'!$H$13:$CJ$13,"&lt;="&amp;$L$11))</f>
        <v>0</v>
      </c>
      <c r="I1322" s="242">
        <f>IF(G1322=0,0,SUMIFS('Sch A. Input'!$H313:$CJ313,'Sch A. Input'!$H$14:$CJ$14,"One-time",'Sch A. Input'!$H$13:$CJ$13,"&lt;="&amp;$O$1020,'Sch A. Input'!$H$13:$CJ$13,"&lt;="&amp;$L$11))</f>
        <v>0</v>
      </c>
      <c r="J1322" s="283">
        <f t="shared" si="560"/>
        <v>0</v>
      </c>
      <c r="K1322" s="242">
        <f t="shared" si="561"/>
        <v>0</v>
      </c>
      <c r="L1322" s="242">
        <f t="shared" si="562"/>
        <v>0</v>
      </c>
      <c r="M1322" s="276">
        <f t="shared" si="555"/>
        <v>0</v>
      </c>
      <c r="N1322" s="281">
        <f t="shared" si="546"/>
        <v>0</v>
      </c>
      <c r="O1322" s="245">
        <f t="shared" si="547"/>
        <v>0</v>
      </c>
      <c r="P1322" s="248"/>
      <c r="Q1322" s="285">
        <f t="shared" si="563"/>
        <v>0</v>
      </c>
      <c r="R1322" s="242">
        <f>IF(Q1322=0,0,SUMIFS('Sch A. Input'!$H313:$CJ313,'Sch A. Input'!$H$14:$CJ$14,"Recurring",'Sch A. Input'!$H$13:$CJ$13,"&lt;="&amp;$L$11,'Sch A. Input'!$H$13:$CJ$13,"&lt;="&amp;$Y$1020,'Sch A. Input'!$H$13:$CJ$13,"&gt;"&amp;$O$1020))</f>
        <v>0</v>
      </c>
      <c r="S1322" s="242">
        <f>IF(Q1322=0,0,SUMIFS('Sch A. Input'!$H313:$CJ313,'Sch A. Input'!$H$14:$CJ$14,"One-time",'Sch A. Input'!$H$13:$CJ$13,"&lt;="&amp;$L$11,'Sch A. Input'!$H$13:$CJ$13,"&lt;="&amp;$Y$1020,'Sch A. Input'!$H$13:$CJ$13,"&gt;"&amp;$O$1020))</f>
        <v>0</v>
      </c>
      <c r="T1322" s="283">
        <f t="shared" si="564"/>
        <v>0</v>
      </c>
      <c r="U1322" s="242">
        <f t="shared" si="565"/>
        <v>0</v>
      </c>
      <c r="V1322" s="242">
        <f t="shared" si="566"/>
        <v>0</v>
      </c>
      <c r="W1322" s="276">
        <f t="shared" si="556"/>
        <v>0</v>
      </c>
      <c r="X1322" s="281">
        <f t="shared" si="548"/>
        <v>0</v>
      </c>
      <c r="Y1322" s="245">
        <f t="shared" si="549"/>
        <v>0</v>
      </c>
      <c r="Z1322" s="248"/>
      <c r="AA1322" s="285">
        <f t="shared" si="567"/>
        <v>0</v>
      </c>
      <c r="AB1322" s="242">
        <f>IF(AA1322=0,0,SUMIFS('Sch A. Input'!$H313:$CJ313,'Sch A. Input'!$H$14:$CJ$14,"Recurring",'Sch A. Input'!$H$13:$CJ$13,"&lt;="&amp;$L$11,'Sch A. Input'!$H$13:$CJ$13,"&lt;="&amp;$AI$1020,'Sch A. Input'!$H$13:$CJ$13,"&gt;"&amp;$Y$1020))</f>
        <v>0</v>
      </c>
      <c r="AC1322" s="242">
        <f>IF(AA1322=0,0,SUMIFS('Sch A. Input'!$H313:$CJ313,'Sch A. Input'!$H$14:$CJ$14,"One-time",'Sch A. Input'!$H$13:$CJ$13,"&lt;="&amp;$L$11,'Sch A. Input'!$H$13:$CJ$13,"&lt;="&amp;$AI$1020,'Sch A. Input'!$H$13:$CJ$13,"&gt;"&amp;$Y$1020))</f>
        <v>0</v>
      </c>
      <c r="AD1322" s="283">
        <f t="shared" si="568"/>
        <v>0</v>
      </c>
      <c r="AE1322" s="242">
        <f t="shared" si="569"/>
        <v>0</v>
      </c>
      <c r="AF1322" s="242">
        <f t="shared" si="570"/>
        <v>0</v>
      </c>
      <c r="AG1322" s="276">
        <f t="shared" si="557"/>
        <v>0</v>
      </c>
      <c r="AH1322" s="281">
        <f t="shared" si="550"/>
        <v>0</v>
      </c>
      <c r="AI1322" s="245">
        <f t="shared" si="551"/>
        <v>0</v>
      </c>
      <c r="AK1322" s="285">
        <f t="shared" si="571"/>
        <v>0</v>
      </c>
      <c r="AL1322" s="242">
        <f>IF(AK1322=0,0,SUMIFS('Sch A. Input'!$H313:$CJ313,'Sch A. Input'!$H$14:$CJ$14,"Recurring",'Sch A. Input'!$H$13:$CJ$13,"&lt;="&amp;$L$11,'Sch A. Input'!$H$13:$CJ$13,"&lt;="&amp;$AS$1020,'Sch A. Input'!$H$13:$CJ$13,"&gt;"&amp;$AI$1020))</f>
        <v>0</v>
      </c>
      <c r="AM1322" s="242">
        <f>IF(AK1322=0,0,SUMIFS('Sch A. Input'!$H313:$CJ313,'Sch A. Input'!$H$14:$CJ$14,"One-time",'Sch A. Input'!$H$13:$CJ$13,"&lt;="&amp;$L$11,'Sch A. Input'!$H$13:$CJ$13,"&lt;="&amp;$AS$1020,'Sch A. Input'!$H$13:$CJ$13,"&gt;"&amp;$AI$1020))</f>
        <v>0</v>
      </c>
      <c r="AN1322" s="283">
        <f t="shared" si="572"/>
        <v>0</v>
      </c>
      <c r="AO1322" s="242">
        <f t="shared" si="573"/>
        <v>0</v>
      </c>
      <c r="AP1322" s="242">
        <f t="shared" si="574"/>
        <v>0</v>
      </c>
      <c r="AQ1322" s="276">
        <f t="shared" si="558"/>
        <v>0</v>
      </c>
      <c r="AR1322" s="281">
        <f t="shared" si="552"/>
        <v>0</v>
      </c>
      <c r="AS1322" s="245">
        <f t="shared" si="553"/>
        <v>0</v>
      </c>
      <c r="AY1322" s="160"/>
      <c r="AZ1322" s="160"/>
      <c r="BK1322" s="2"/>
      <c r="BL1322" s="2"/>
      <c r="BM1322" s="2"/>
      <c r="BN1322" s="2"/>
      <c r="BO1322" s="2"/>
      <c r="BP1322" s="2"/>
      <c r="BQ1322" s="2"/>
      <c r="BR1322" s="2"/>
      <c r="BS1322" s="2"/>
      <c r="BT1322" s="2"/>
      <c r="BU1322" s="2"/>
      <c r="BV1322" s="2"/>
      <c r="BW1322" s="2"/>
      <c r="BX1322" s="2"/>
      <c r="BY1322" s="2"/>
      <c r="BZ1322" s="2"/>
      <c r="CA1322" s="2"/>
      <c r="CI1322"/>
      <c r="CJ1322"/>
      <c r="CK1322"/>
      <c r="CL1322"/>
      <c r="CM1322"/>
      <c r="CN1322"/>
      <c r="CO1322"/>
      <c r="CP1322"/>
      <c r="CQ1322"/>
      <c r="CR1322"/>
      <c r="CS1322"/>
      <c r="CT1322"/>
      <c r="CU1322"/>
      <c r="CV1322"/>
      <c r="CW1322"/>
      <c r="CX1322"/>
    </row>
    <row r="1323" spans="2:102" x14ac:dyDescent="0.35">
      <c r="B1323" s="70" t="str">
        <f t="shared" ref="B1323:F1323" si="615">B316</f>
        <v/>
      </c>
      <c r="C1323" s="166" t="str">
        <f t="shared" si="615"/>
        <v/>
      </c>
      <c r="D1323" s="273" t="str">
        <f t="shared" si="615"/>
        <v/>
      </c>
      <c r="E1323" s="273">
        <f t="shared" si="615"/>
        <v>45016</v>
      </c>
      <c r="F1323" s="273">
        <f t="shared" si="615"/>
        <v>0</v>
      </c>
      <c r="G1323" s="98">
        <f t="shared" si="545"/>
        <v>0</v>
      </c>
      <c r="H1323" s="242">
        <f>IF(G1323=0,0,SUMIFS('Sch A. Input'!$H314:$CJ314,'Sch A. Input'!$H$14:$CJ$14,"Recurring",'Sch A. Input'!$H$13:$CJ$13,"&lt;="&amp;$O$1020,'Sch A. Input'!$H$13:$CJ$13,"&lt;="&amp;$L$11))</f>
        <v>0</v>
      </c>
      <c r="I1323" s="242">
        <f>IF(G1323=0,0,SUMIFS('Sch A. Input'!$H314:$CJ314,'Sch A. Input'!$H$14:$CJ$14,"One-time",'Sch A. Input'!$H$13:$CJ$13,"&lt;="&amp;$O$1020,'Sch A. Input'!$H$13:$CJ$13,"&lt;="&amp;$L$11))</f>
        <v>0</v>
      </c>
      <c r="J1323" s="283">
        <f t="shared" si="560"/>
        <v>0</v>
      </c>
      <c r="K1323" s="242">
        <f t="shared" si="561"/>
        <v>0</v>
      </c>
      <c r="L1323" s="242">
        <f t="shared" si="562"/>
        <v>0</v>
      </c>
      <c r="M1323" s="276">
        <f t="shared" si="555"/>
        <v>0</v>
      </c>
      <c r="N1323" s="281">
        <f t="shared" si="546"/>
        <v>0</v>
      </c>
      <c r="O1323" s="245">
        <f t="shared" si="547"/>
        <v>0</v>
      </c>
      <c r="P1323" s="248"/>
      <c r="Q1323" s="285">
        <f t="shared" si="563"/>
        <v>0</v>
      </c>
      <c r="R1323" s="242">
        <f>IF(Q1323=0,0,SUMIFS('Sch A. Input'!$H314:$CJ314,'Sch A. Input'!$H$14:$CJ$14,"Recurring",'Sch A. Input'!$H$13:$CJ$13,"&lt;="&amp;$L$11,'Sch A. Input'!$H$13:$CJ$13,"&lt;="&amp;$Y$1020,'Sch A. Input'!$H$13:$CJ$13,"&gt;"&amp;$O$1020))</f>
        <v>0</v>
      </c>
      <c r="S1323" s="242">
        <f>IF(Q1323=0,0,SUMIFS('Sch A. Input'!$H314:$CJ314,'Sch A. Input'!$H$14:$CJ$14,"One-time",'Sch A. Input'!$H$13:$CJ$13,"&lt;="&amp;$L$11,'Sch A. Input'!$H$13:$CJ$13,"&lt;="&amp;$Y$1020,'Sch A. Input'!$H$13:$CJ$13,"&gt;"&amp;$O$1020))</f>
        <v>0</v>
      </c>
      <c r="T1323" s="283">
        <f t="shared" si="564"/>
        <v>0</v>
      </c>
      <c r="U1323" s="242">
        <f t="shared" si="565"/>
        <v>0</v>
      </c>
      <c r="V1323" s="242">
        <f t="shared" si="566"/>
        <v>0</v>
      </c>
      <c r="W1323" s="276">
        <f t="shared" si="556"/>
        <v>0</v>
      </c>
      <c r="X1323" s="281">
        <f t="shared" si="548"/>
        <v>0</v>
      </c>
      <c r="Y1323" s="245">
        <f t="shared" si="549"/>
        <v>0</v>
      </c>
      <c r="Z1323" s="248"/>
      <c r="AA1323" s="285">
        <f t="shared" si="567"/>
        <v>0</v>
      </c>
      <c r="AB1323" s="242">
        <f>IF(AA1323=0,0,SUMIFS('Sch A. Input'!$H314:$CJ314,'Sch A. Input'!$H$14:$CJ$14,"Recurring",'Sch A. Input'!$H$13:$CJ$13,"&lt;="&amp;$L$11,'Sch A. Input'!$H$13:$CJ$13,"&lt;="&amp;$AI$1020,'Sch A. Input'!$H$13:$CJ$13,"&gt;"&amp;$Y$1020))</f>
        <v>0</v>
      </c>
      <c r="AC1323" s="242">
        <f>IF(AA1323=0,0,SUMIFS('Sch A. Input'!$H314:$CJ314,'Sch A. Input'!$H$14:$CJ$14,"One-time",'Sch A. Input'!$H$13:$CJ$13,"&lt;="&amp;$L$11,'Sch A. Input'!$H$13:$CJ$13,"&lt;="&amp;$AI$1020,'Sch A. Input'!$H$13:$CJ$13,"&gt;"&amp;$Y$1020))</f>
        <v>0</v>
      </c>
      <c r="AD1323" s="283">
        <f t="shared" si="568"/>
        <v>0</v>
      </c>
      <c r="AE1323" s="242">
        <f t="shared" si="569"/>
        <v>0</v>
      </c>
      <c r="AF1323" s="242">
        <f t="shared" si="570"/>
        <v>0</v>
      </c>
      <c r="AG1323" s="276">
        <f t="shared" si="557"/>
        <v>0</v>
      </c>
      <c r="AH1323" s="281">
        <f t="shared" si="550"/>
        <v>0</v>
      </c>
      <c r="AI1323" s="245">
        <f t="shared" si="551"/>
        <v>0</v>
      </c>
      <c r="AK1323" s="285">
        <f t="shared" si="571"/>
        <v>0</v>
      </c>
      <c r="AL1323" s="242">
        <f>IF(AK1323=0,0,SUMIFS('Sch A. Input'!$H314:$CJ314,'Sch A. Input'!$H$14:$CJ$14,"Recurring",'Sch A. Input'!$H$13:$CJ$13,"&lt;="&amp;$L$11,'Sch A. Input'!$H$13:$CJ$13,"&lt;="&amp;$AS$1020,'Sch A. Input'!$H$13:$CJ$13,"&gt;"&amp;$AI$1020))</f>
        <v>0</v>
      </c>
      <c r="AM1323" s="242">
        <f>IF(AK1323=0,0,SUMIFS('Sch A. Input'!$H314:$CJ314,'Sch A. Input'!$H$14:$CJ$14,"One-time",'Sch A. Input'!$H$13:$CJ$13,"&lt;="&amp;$L$11,'Sch A. Input'!$H$13:$CJ$13,"&lt;="&amp;$AS$1020,'Sch A. Input'!$H$13:$CJ$13,"&gt;"&amp;$AI$1020))</f>
        <v>0</v>
      </c>
      <c r="AN1323" s="283">
        <f t="shared" si="572"/>
        <v>0</v>
      </c>
      <c r="AO1323" s="242">
        <f t="shared" si="573"/>
        <v>0</v>
      </c>
      <c r="AP1323" s="242">
        <f t="shared" si="574"/>
        <v>0</v>
      </c>
      <c r="AQ1323" s="276">
        <f t="shared" si="558"/>
        <v>0</v>
      </c>
      <c r="AR1323" s="281">
        <f t="shared" si="552"/>
        <v>0</v>
      </c>
      <c r="AS1323" s="245">
        <f t="shared" si="553"/>
        <v>0</v>
      </c>
      <c r="AY1323" s="160"/>
      <c r="AZ1323" s="160"/>
      <c r="BK1323" s="2"/>
      <c r="BL1323" s="2"/>
      <c r="BM1323" s="2"/>
      <c r="BN1323" s="2"/>
      <c r="BO1323" s="2"/>
      <c r="BP1323" s="2"/>
      <c r="BQ1323" s="2"/>
      <c r="BR1323" s="2"/>
      <c r="BS1323" s="2"/>
      <c r="BT1323" s="2"/>
      <c r="BU1323" s="2"/>
      <c r="BV1323" s="2"/>
      <c r="BW1323" s="2"/>
      <c r="BX1323" s="2"/>
      <c r="BY1323" s="2"/>
      <c r="BZ1323" s="2"/>
      <c r="CA1323" s="2"/>
      <c r="CI1323"/>
      <c r="CJ1323"/>
      <c r="CK1323"/>
      <c r="CL1323"/>
      <c r="CM1323"/>
      <c r="CN1323"/>
      <c r="CO1323"/>
      <c r="CP1323"/>
      <c r="CQ1323"/>
      <c r="CR1323"/>
      <c r="CS1323"/>
      <c r="CT1323"/>
      <c r="CU1323"/>
      <c r="CV1323"/>
      <c r="CW1323"/>
      <c r="CX1323"/>
    </row>
    <row r="1324" spans="2:102" x14ac:dyDescent="0.35">
      <c r="B1324" s="70" t="str">
        <f t="shared" ref="B1324:F1324" si="616">B317</f>
        <v/>
      </c>
      <c r="C1324" s="166" t="str">
        <f t="shared" si="616"/>
        <v/>
      </c>
      <c r="D1324" s="273" t="str">
        <f t="shared" si="616"/>
        <v/>
      </c>
      <c r="E1324" s="273">
        <f t="shared" si="616"/>
        <v>45016</v>
      </c>
      <c r="F1324" s="273">
        <f t="shared" si="616"/>
        <v>0</v>
      </c>
      <c r="G1324" s="98">
        <f t="shared" si="545"/>
        <v>0</v>
      </c>
      <c r="H1324" s="242">
        <f>IF(G1324=0,0,SUMIFS('Sch A. Input'!$H315:$CJ315,'Sch A. Input'!$H$14:$CJ$14,"Recurring",'Sch A. Input'!$H$13:$CJ$13,"&lt;="&amp;$O$1020,'Sch A. Input'!$H$13:$CJ$13,"&lt;="&amp;$L$11))</f>
        <v>0</v>
      </c>
      <c r="I1324" s="242">
        <f>IF(G1324=0,0,SUMIFS('Sch A. Input'!$H315:$CJ315,'Sch A. Input'!$H$14:$CJ$14,"One-time",'Sch A. Input'!$H$13:$CJ$13,"&lt;="&amp;$O$1020,'Sch A. Input'!$H$13:$CJ$13,"&lt;="&amp;$L$11))</f>
        <v>0</v>
      </c>
      <c r="J1324" s="283">
        <f t="shared" si="560"/>
        <v>0</v>
      </c>
      <c r="K1324" s="242">
        <f t="shared" si="561"/>
        <v>0</v>
      </c>
      <c r="L1324" s="242">
        <f t="shared" si="562"/>
        <v>0</v>
      </c>
      <c r="M1324" s="276">
        <f t="shared" si="555"/>
        <v>0</v>
      </c>
      <c r="N1324" s="281">
        <f t="shared" si="546"/>
        <v>0</v>
      </c>
      <c r="O1324" s="245">
        <f t="shared" si="547"/>
        <v>0</v>
      </c>
      <c r="P1324" s="248"/>
      <c r="Q1324" s="285">
        <f t="shared" si="563"/>
        <v>0</v>
      </c>
      <c r="R1324" s="242">
        <f>IF(Q1324=0,0,SUMIFS('Sch A. Input'!$H315:$CJ315,'Sch A. Input'!$H$14:$CJ$14,"Recurring",'Sch A. Input'!$H$13:$CJ$13,"&lt;="&amp;$L$11,'Sch A. Input'!$H$13:$CJ$13,"&lt;="&amp;$Y$1020,'Sch A. Input'!$H$13:$CJ$13,"&gt;"&amp;$O$1020))</f>
        <v>0</v>
      </c>
      <c r="S1324" s="242">
        <f>IF(Q1324=0,0,SUMIFS('Sch A. Input'!$H315:$CJ315,'Sch A. Input'!$H$14:$CJ$14,"One-time",'Sch A. Input'!$H$13:$CJ$13,"&lt;="&amp;$L$11,'Sch A. Input'!$H$13:$CJ$13,"&lt;="&amp;$Y$1020,'Sch A. Input'!$H$13:$CJ$13,"&gt;"&amp;$O$1020))</f>
        <v>0</v>
      </c>
      <c r="T1324" s="283">
        <f t="shared" si="564"/>
        <v>0</v>
      </c>
      <c r="U1324" s="242">
        <f t="shared" si="565"/>
        <v>0</v>
      </c>
      <c r="V1324" s="242">
        <f t="shared" si="566"/>
        <v>0</v>
      </c>
      <c r="W1324" s="276">
        <f t="shared" si="556"/>
        <v>0</v>
      </c>
      <c r="X1324" s="281">
        <f t="shared" si="548"/>
        <v>0</v>
      </c>
      <c r="Y1324" s="245">
        <f t="shared" si="549"/>
        <v>0</v>
      </c>
      <c r="Z1324" s="248"/>
      <c r="AA1324" s="285">
        <f t="shared" si="567"/>
        <v>0</v>
      </c>
      <c r="AB1324" s="242">
        <f>IF(AA1324=0,0,SUMIFS('Sch A. Input'!$H315:$CJ315,'Sch A. Input'!$H$14:$CJ$14,"Recurring",'Sch A. Input'!$H$13:$CJ$13,"&lt;="&amp;$L$11,'Sch A. Input'!$H$13:$CJ$13,"&lt;="&amp;$AI$1020,'Sch A. Input'!$H$13:$CJ$13,"&gt;"&amp;$Y$1020))</f>
        <v>0</v>
      </c>
      <c r="AC1324" s="242">
        <f>IF(AA1324=0,0,SUMIFS('Sch A. Input'!$H315:$CJ315,'Sch A. Input'!$H$14:$CJ$14,"One-time",'Sch A. Input'!$H$13:$CJ$13,"&lt;="&amp;$L$11,'Sch A. Input'!$H$13:$CJ$13,"&lt;="&amp;$AI$1020,'Sch A. Input'!$H$13:$CJ$13,"&gt;"&amp;$Y$1020))</f>
        <v>0</v>
      </c>
      <c r="AD1324" s="283">
        <f t="shared" si="568"/>
        <v>0</v>
      </c>
      <c r="AE1324" s="242">
        <f t="shared" si="569"/>
        <v>0</v>
      </c>
      <c r="AF1324" s="242">
        <f t="shared" si="570"/>
        <v>0</v>
      </c>
      <c r="AG1324" s="276">
        <f t="shared" si="557"/>
        <v>0</v>
      </c>
      <c r="AH1324" s="281">
        <f t="shared" si="550"/>
        <v>0</v>
      </c>
      <c r="AI1324" s="245">
        <f t="shared" si="551"/>
        <v>0</v>
      </c>
      <c r="AK1324" s="285">
        <f t="shared" si="571"/>
        <v>0</v>
      </c>
      <c r="AL1324" s="242">
        <f>IF(AK1324=0,0,SUMIFS('Sch A. Input'!$H315:$CJ315,'Sch A. Input'!$H$14:$CJ$14,"Recurring",'Sch A. Input'!$H$13:$CJ$13,"&lt;="&amp;$L$11,'Sch A. Input'!$H$13:$CJ$13,"&lt;="&amp;$AS$1020,'Sch A. Input'!$H$13:$CJ$13,"&gt;"&amp;$AI$1020))</f>
        <v>0</v>
      </c>
      <c r="AM1324" s="242">
        <f>IF(AK1324=0,0,SUMIFS('Sch A. Input'!$H315:$CJ315,'Sch A. Input'!$H$14:$CJ$14,"One-time",'Sch A. Input'!$H$13:$CJ$13,"&lt;="&amp;$L$11,'Sch A. Input'!$H$13:$CJ$13,"&lt;="&amp;$AS$1020,'Sch A. Input'!$H$13:$CJ$13,"&gt;"&amp;$AI$1020))</f>
        <v>0</v>
      </c>
      <c r="AN1324" s="283">
        <f t="shared" si="572"/>
        <v>0</v>
      </c>
      <c r="AO1324" s="242">
        <f t="shared" si="573"/>
        <v>0</v>
      </c>
      <c r="AP1324" s="242">
        <f t="shared" si="574"/>
        <v>0</v>
      </c>
      <c r="AQ1324" s="276">
        <f t="shared" si="558"/>
        <v>0</v>
      </c>
      <c r="AR1324" s="281">
        <f t="shared" si="552"/>
        <v>0</v>
      </c>
      <c r="AS1324" s="245">
        <f t="shared" si="553"/>
        <v>0</v>
      </c>
      <c r="AY1324" s="160"/>
      <c r="AZ1324" s="160"/>
      <c r="BK1324" s="2"/>
      <c r="BL1324" s="2"/>
      <c r="BM1324" s="2"/>
      <c r="BN1324" s="2"/>
      <c r="BO1324" s="2"/>
      <c r="BP1324" s="2"/>
      <c r="BQ1324" s="2"/>
      <c r="BR1324" s="2"/>
      <c r="BS1324" s="2"/>
      <c r="BT1324" s="2"/>
      <c r="BU1324" s="2"/>
      <c r="BV1324" s="2"/>
      <c r="BW1324" s="2"/>
      <c r="BX1324" s="2"/>
      <c r="BY1324" s="2"/>
      <c r="BZ1324" s="2"/>
      <c r="CA1324" s="2"/>
      <c r="CI1324"/>
      <c r="CJ1324"/>
      <c r="CK1324"/>
      <c r="CL1324"/>
      <c r="CM1324"/>
      <c r="CN1324"/>
      <c r="CO1324"/>
      <c r="CP1324"/>
      <c r="CQ1324"/>
      <c r="CR1324"/>
      <c r="CS1324"/>
      <c r="CT1324"/>
      <c r="CU1324"/>
      <c r="CV1324"/>
      <c r="CW1324"/>
      <c r="CX1324"/>
    </row>
    <row r="1325" spans="2:102" x14ac:dyDescent="0.35">
      <c r="B1325" s="70" t="str">
        <f t="shared" ref="B1325:F1325" si="617">B318</f>
        <v/>
      </c>
      <c r="C1325" s="166" t="str">
        <f t="shared" si="617"/>
        <v/>
      </c>
      <c r="D1325" s="273" t="str">
        <f t="shared" si="617"/>
        <v/>
      </c>
      <c r="E1325" s="273">
        <f t="shared" si="617"/>
        <v>45016</v>
      </c>
      <c r="F1325" s="273">
        <f t="shared" si="617"/>
        <v>0</v>
      </c>
      <c r="G1325" s="98">
        <f t="shared" si="545"/>
        <v>0</v>
      </c>
      <c r="H1325" s="242">
        <f>IF(G1325=0,0,SUMIFS('Sch A. Input'!$H316:$CJ316,'Sch A. Input'!$H$14:$CJ$14,"Recurring",'Sch A. Input'!$H$13:$CJ$13,"&lt;="&amp;$O$1020,'Sch A. Input'!$H$13:$CJ$13,"&lt;="&amp;$L$11))</f>
        <v>0</v>
      </c>
      <c r="I1325" s="242">
        <f>IF(G1325=0,0,SUMIFS('Sch A. Input'!$H316:$CJ316,'Sch A. Input'!$H$14:$CJ$14,"One-time",'Sch A. Input'!$H$13:$CJ$13,"&lt;="&amp;$O$1020,'Sch A. Input'!$H$13:$CJ$13,"&lt;="&amp;$L$11))</f>
        <v>0</v>
      </c>
      <c r="J1325" s="283">
        <f t="shared" si="560"/>
        <v>0</v>
      </c>
      <c r="K1325" s="242">
        <f t="shared" si="561"/>
        <v>0</v>
      </c>
      <c r="L1325" s="242">
        <f t="shared" si="562"/>
        <v>0</v>
      </c>
      <c r="M1325" s="276">
        <f t="shared" si="555"/>
        <v>0</v>
      </c>
      <c r="N1325" s="281">
        <f t="shared" si="546"/>
        <v>0</v>
      </c>
      <c r="O1325" s="245">
        <f t="shared" si="547"/>
        <v>0</v>
      </c>
      <c r="P1325" s="248"/>
      <c r="Q1325" s="285">
        <f t="shared" si="563"/>
        <v>0</v>
      </c>
      <c r="R1325" s="242">
        <f>IF(Q1325=0,0,SUMIFS('Sch A. Input'!$H316:$CJ316,'Sch A. Input'!$H$14:$CJ$14,"Recurring",'Sch A. Input'!$H$13:$CJ$13,"&lt;="&amp;$L$11,'Sch A. Input'!$H$13:$CJ$13,"&lt;="&amp;$Y$1020,'Sch A. Input'!$H$13:$CJ$13,"&gt;"&amp;$O$1020))</f>
        <v>0</v>
      </c>
      <c r="S1325" s="242">
        <f>IF(Q1325=0,0,SUMIFS('Sch A. Input'!$H316:$CJ316,'Sch A. Input'!$H$14:$CJ$14,"One-time",'Sch A. Input'!$H$13:$CJ$13,"&lt;="&amp;$L$11,'Sch A. Input'!$H$13:$CJ$13,"&lt;="&amp;$Y$1020,'Sch A. Input'!$H$13:$CJ$13,"&gt;"&amp;$O$1020))</f>
        <v>0</v>
      </c>
      <c r="T1325" s="283">
        <f t="shared" si="564"/>
        <v>0</v>
      </c>
      <c r="U1325" s="242">
        <f t="shared" si="565"/>
        <v>0</v>
      </c>
      <c r="V1325" s="242">
        <f t="shared" si="566"/>
        <v>0</v>
      </c>
      <c r="W1325" s="276">
        <f t="shared" si="556"/>
        <v>0</v>
      </c>
      <c r="X1325" s="281">
        <f t="shared" si="548"/>
        <v>0</v>
      </c>
      <c r="Y1325" s="245">
        <f t="shared" si="549"/>
        <v>0</v>
      </c>
      <c r="Z1325" s="248"/>
      <c r="AA1325" s="285">
        <f t="shared" si="567"/>
        <v>0</v>
      </c>
      <c r="AB1325" s="242">
        <f>IF(AA1325=0,0,SUMIFS('Sch A. Input'!$H316:$CJ316,'Sch A. Input'!$H$14:$CJ$14,"Recurring",'Sch A. Input'!$H$13:$CJ$13,"&lt;="&amp;$L$11,'Sch A. Input'!$H$13:$CJ$13,"&lt;="&amp;$AI$1020,'Sch A. Input'!$H$13:$CJ$13,"&gt;"&amp;$Y$1020))</f>
        <v>0</v>
      </c>
      <c r="AC1325" s="242">
        <f>IF(AA1325=0,0,SUMIFS('Sch A. Input'!$H316:$CJ316,'Sch A. Input'!$H$14:$CJ$14,"One-time",'Sch A. Input'!$H$13:$CJ$13,"&lt;="&amp;$L$11,'Sch A. Input'!$H$13:$CJ$13,"&lt;="&amp;$AI$1020,'Sch A. Input'!$H$13:$CJ$13,"&gt;"&amp;$Y$1020))</f>
        <v>0</v>
      </c>
      <c r="AD1325" s="283">
        <f t="shared" si="568"/>
        <v>0</v>
      </c>
      <c r="AE1325" s="242">
        <f t="shared" si="569"/>
        <v>0</v>
      </c>
      <c r="AF1325" s="242">
        <f t="shared" si="570"/>
        <v>0</v>
      </c>
      <c r="AG1325" s="276">
        <f t="shared" si="557"/>
        <v>0</v>
      </c>
      <c r="AH1325" s="281">
        <f t="shared" si="550"/>
        <v>0</v>
      </c>
      <c r="AI1325" s="245">
        <f t="shared" si="551"/>
        <v>0</v>
      </c>
      <c r="AK1325" s="285">
        <f t="shared" si="571"/>
        <v>0</v>
      </c>
      <c r="AL1325" s="242">
        <f>IF(AK1325=0,0,SUMIFS('Sch A. Input'!$H316:$CJ316,'Sch A. Input'!$H$14:$CJ$14,"Recurring",'Sch A. Input'!$H$13:$CJ$13,"&lt;="&amp;$L$11,'Sch A. Input'!$H$13:$CJ$13,"&lt;="&amp;$AS$1020,'Sch A. Input'!$H$13:$CJ$13,"&gt;"&amp;$AI$1020))</f>
        <v>0</v>
      </c>
      <c r="AM1325" s="242">
        <f>IF(AK1325=0,0,SUMIFS('Sch A. Input'!$H316:$CJ316,'Sch A. Input'!$H$14:$CJ$14,"One-time",'Sch A. Input'!$H$13:$CJ$13,"&lt;="&amp;$L$11,'Sch A. Input'!$H$13:$CJ$13,"&lt;="&amp;$AS$1020,'Sch A. Input'!$H$13:$CJ$13,"&gt;"&amp;$AI$1020))</f>
        <v>0</v>
      </c>
      <c r="AN1325" s="283">
        <f t="shared" si="572"/>
        <v>0</v>
      </c>
      <c r="AO1325" s="242">
        <f t="shared" si="573"/>
        <v>0</v>
      </c>
      <c r="AP1325" s="242">
        <f t="shared" si="574"/>
        <v>0</v>
      </c>
      <c r="AQ1325" s="276">
        <f t="shared" si="558"/>
        <v>0</v>
      </c>
      <c r="AR1325" s="281">
        <f t="shared" si="552"/>
        <v>0</v>
      </c>
      <c r="AS1325" s="245">
        <f t="shared" si="553"/>
        <v>0</v>
      </c>
      <c r="AY1325" s="160"/>
      <c r="AZ1325" s="160"/>
      <c r="BK1325" s="2"/>
      <c r="BL1325" s="2"/>
      <c r="BM1325" s="2"/>
      <c r="BN1325" s="2"/>
      <c r="BO1325" s="2"/>
      <c r="BP1325" s="2"/>
      <c r="BQ1325" s="2"/>
      <c r="BR1325" s="2"/>
      <c r="BS1325" s="2"/>
      <c r="BT1325" s="2"/>
      <c r="BU1325" s="2"/>
      <c r="BV1325" s="2"/>
      <c r="BW1325" s="2"/>
      <c r="BX1325" s="2"/>
      <c r="BY1325" s="2"/>
      <c r="BZ1325" s="2"/>
      <c r="CA1325" s="2"/>
      <c r="CI1325"/>
      <c r="CJ1325"/>
      <c r="CK1325"/>
      <c r="CL1325"/>
      <c r="CM1325"/>
      <c r="CN1325"/>
      <c r="CO1325"/>
      <c r="CP1325"/>
      <c r="CQ1325"/>
      <c r="CR1325"/>
      <c r="CS1325"/>
      <c r="CT1325"/>
      <c r="CU1325"/>
      <c r="CV1325"/>
      <c r="CW1325"/>
      <c r="CX1325"/>
    </row>
    <row r="1326" spans="2:102" x14ac:dyDescent="0.35">
      <c r="B1326" s="70" t="str">
        <f t="shared" ref="B1326:F1326" si="618">B319</f>
        <v/>
      </c>
      <c r="C1326" s="166" t="str">
        <f t="shared" si="618"/>
        <v/>
      </c>
      <c r="D1326" s="273" t="str">
        <f t="shared" si="618"/>
        <v/>
      </c>
      <c r="E1326" s="273">
        <f t="shared" si="618"/>
        <v>45016</v>
      </c>
      <c r="F1326" s="273">
        <f t="shared" si="618"/>
        <v>0</v>
      </c>
      <c r="G1326" s="98">
        <f t="shared" si="545"/>
        <v>0</v>
      </c>
      <c r="H1326" s="242">
        <f>IF(G1326=0,0,SUMIFS('Sch A. Input'!$H317:$CJ317,'Sch A. Input'!$H$14:$CJ$14,"Recurring",'Sch A. Input'!$H$13:$CJ$13,"&lt;="&amp;$O$1020,'Sch A. Input'!$H$13:$CJ$13,"&lt;="&amp;$L$11))</f>
        <v>0</v>
      </c>
      <c r="I1326" s="242">
        <f>IF(G1326=0,0,SUMIFS('Sch A. Input'!$H317:$CJ317,'Sch A. Input'!$H$14:$CJ$14,"One-time",'Sch A. Input'!$H$13:$CJ$13,"&lt;="&amp;$O$1020,'Sch A. Input'!$H$13:$CJ$13,"&lt;="&amp;$L$11))</f>
        <v>0</v>
      </c>
      <c r="J1326" s="283">
        <f t="shared" si="560"/>
        <v>0</v>
      </c>
      <c r="K1326" s="242">
        <f t="shared" si="561"/>
        <v>0</v>
      </c>
      <c r="L1326" s="242">
        <f t="shared" si="562"/>
        <v>0</v>
      </c>
      <c r="M1326" s="276">
        <f t="shared" si="555"/>
        <v>0</v>
      </c>
      <c r="N1326" s="281">
        <f t="shared" si="546"/>
        <v>0</v>
      </c>
      <c r="O1326" s="245">
        <f t="shared" si="547"/>
        <v>0</v>
      </c>
      <c r="P1326" s="248"/>
      <c r="Q1326" s="285">
        <f t="shared" si="563"/>
        <v>0</v>
      </c>
      <c r="R1326" s="242">
        <f>IF(Q1326=0,0,SUMIFS('Sch A. Input'!$H317:$CJ317,'Sch A. Input'!$H$14:$CJ$14,"Recurring",'Sch A. Input'!$H$13:$CJ$13,"&lt;="&amp;$L$11,'Sch A. Input'!$H$13:$CJ$13,"&lt;="&amp;$Y$1020,'Sch A. Input'!$H$13:$CJ$13,"&gt;"&amp;$O$1020))</f>
        <v>0</v>
      </c>
      <c r="S1326" s="242">
        <f>IF(Q1326=0,0,SUMIFS('Sch A. Input'!$H317:$CJ317,'Sch A. Input'!$H$14:$CJ$14,"One-time",'Sch A. Input'!$H$13:$CJ$13,"&lt;="&amp;$L$11,'Sch A. Input'!$H$13:$CJ$13,"&lt;="&amp;$Y$1020,'Sch A. Input'!$H$13:$CJ$13,"&gt;"&amp;$O$1020))</f>
        <v>0</v>
      </c>
      <c r="T1326" s="283">
        <f t="shared" si="564"/>
        <v>0</v>
      </c>
      <c r="U1326" s="242">
        <f t="shared" si="565"/>
        <v>0</v>
      </c>
      <c r="V1326" s="242">
        <f t="shared" si="566"/>
        <v>0</v>
      </c>
      <c r="W1326" s="276">
        <f t="shared" si="556"/>
        <v>0</v>
      </c>
      <c r="X1326" s="281">
        <f t="shared" si="548"/>
        <v>0</v>
      </c>
      <c r="Y1326" s="245">
        <f t="shared" si="549"/>
        <v>0</v>
      </c>
      <c r="Z1326" s="248"/>
      <c r="AA1326" s="285">
        <f t="shared" si="567"/>
        <v>0</v>
      </c>
      <c r="AB1326" s="242">
        <f>IF(AA1326=0,0,SUMIFS('Sch A. Input'!$H317:$CJ317,'Sch A. Input'!$H$14:$CJ$14,"Recurring",'Sch A. Input'!$H$13:$CJ$13,"&lt;="&amp;$L$11,'Sch A. Input'!$H$13:$CJ$13,"&lt;="&amp;$AI$1020,'Sch A. Input'!$H$13:$CJ$13,"&gt;"&amp;$Y$1020))</f>
        <v>0</v>
      </c>
      <c r="AC1326" s="242">
        <f>IF(AA1326=0,0,SUMIFS('Sch A. Input'!$H317:$CJ317,'Sch A. Input'!$H$14:$CJ$14,"One-time",'Sch A. Input'!$H$13:$CJ$13,"&lt;="&amp;$L$11,'Sch A. Input'!$H$13:$CJ$13,"&lt;="&amp;$AI$1020,'Sch A. Input'!$H$13:$CJ$13,"&gt;"&amp;$Y$1020))</f>
        <v>0</v>
      </c>
      <c r="AD1326" s="283">
        <f t="shared" si="568"/>
        <v>0</v>
      </c>
      <c r="AE1326" s="242">
        <f t="shared" si="569"/>
        <v>0</v>
      </c>
      <c r="AF1326" s="242">
        <f t="shared" si="570"/>
        <v>0</v>
      </c>
      <c r="AG1326" s="276">
        <f t="shared" si="557"/>
        <v>0</v>
      </c>
      <c r="AH1326" s="281">
        <f t="shared" si="550"/>
        <v>0</v>
      </c>
      <c r="AI1326" s="245">
        <f t="shared" si="551"/>
        <v>0</v>
      </c>
      <c r="AK1326" s="285">
        <f t="shared" si="571"/>
        <v>0</v>
      </c>
      <c r="AL1326" s="242">
        <f>IF(AK1326=0,0,SUMIFS('Sch A. Input'!$H317:$CJ317,'Sch A. Input'!$H$14:$CJ$14,"Recurring",'Sch A. Input'!$H$13:$CJ$13,"&lt;="&amp;$L$11,'Sch A. Input'!$H$13:$CJ$13,"&lt;="&amp;$AS$1020,'Sch A. Input'!$H$13:$CJ$13,"&gt;"&amp;$AI$1020))</f>
        <v>0</v>
      </c>
      <c r="AM1326" s="242">
        <f>IF(AK1326=0,0,SUMIFS('Sch A. Input'!$H317:$CJ317,'Sch A. Input'!$H$14:$CJ$14,"One-time",'Sch A. Input'!$H$13:$CJ$13,"&lt;="&amp;$L$11,'Sch A. Input'!$H$13:$CJ$13,"&lt;="&amp;$AS$1020,'Sch A. Input'!$H$13:$CJ$13,"&gt;"&amp;$AI$1020))</f>
        <v>0</v>
      </c>
      <c r="AN1326" s="283">
        <f t="shared" si="572"/>
        <v>0</v>
      </c>
      <c r="AO1326" s="242">
        <f t="shared" si="573"/>
        <v>0</v>
      </c>
      <c r="AP1326" s="242">
        <f t="shared" si="574"/>
        <v>0</v>
      </c>
      <c r="AQ1326" s="276">
        <f t="shared" si="558"/>
        <v>0</v>
      </c>
      <c r="AR1326" s="281">
        <f t="shared" si="552"/>
        <v>0</v>
      </c>
      <c r="AS1326" s="245">
        <f t="shared" si="553"/>
        <v>0</v>
      </c>
      <c r="AY1326" s="160"/>
      <c r="AZ1326" s="160"/>
      <c r="BK1326" s="2"/>
      <c r="BL1326" s="2"/>
      <c r="BM1326" s="2"/>
      <c r="BN1326" s="2"/>
      <c r="BO1326" s="2"/>
      <c r="BP1326" s="2"/>
      <c r="BQ1326" s="2"/>
      <c r="BR1326" s="2"/>
      <c r="BS1326" s="2"/>
      <c r="BT1326" s="2"/>
      <c r="BU1326" s="2"/>
      <c r="BV1326" s="2"/>
      <c r="BW1326" s="2"/>
      <c r="BX1326" s="2"/>
      <c r="BY1326" s="2"/>
      <c r="BZ1326" s="2"/>
      <c r="CA1326" s="2"/>
      <c r="CI1326"/>
      <c r="CJ1326"/>
      <c r="CK1326"/>
      <c r="CL1326"/>
      <c r="CM1326"/>
      <c r="CN1326"/>
      <c r="CO1326"/>
      <c r="CP1326"/>
      <c r="CQ1326"/>
      <c r="CR1326"/>
      <c r="CS1326"/>
      <c r="CT1326"/>
      <c r="CU1326"/>
      <c r="CV1326"/>
      <c r="CW1326"/>
      <c r="CX1326"/>
    </row>
    <row r="1327" spans="2:102" x14ac:dyDescent="0.35">
      <c r="B1327" s="70" t="str">
        <f t="shared" ref="B1327:F1327" si="619">B320</f>
        <v/>
      </c>
      <c r="C1327" s="166" t="str">
        <f t="shared" si="619"/>
        <v/>
      </c>
      <c r="D1327" s="273" t="str">
        <f t="shared" si="619"/>
        <v/>
      </c>
      <c r="E1327" s="273">
        <f t="shared" si="619"/>
        <v>45016</v>
      </c>
      <c r="F1327" s="273">
        <f t="shared" si="619"/>
        <v>0</v>
      </c>
      <c r="G1327" s="98">
        <f t="shared" si="545"/>
        <v>0</v>
      </c>
      <c r="H1327" s="242">
        <f>IF(G1327=0,0,SUMIFS('Sch A. Input'!$H318:$CJ318,'Sch A. Input'!$H$14:$CJ$14,"Recurring",'Sch A. Input'!$H$13:$CJ$13,"&lt;="&amp;$O$1020,'Sch A. Input'!$H$13:$CJ$13,"&lt;="&amp;$L$11))</f>
        <v>0</v>
      </c>
      <c r="I1327" s="242">
        <f>IF(G1327=0,0,SUMIFS('Sch A. Input'!$H318:$CJ318,'Sch A. Input'!$H$14:$CJ$14,"One-time",'Sch A. Input'!$H$13:$CJ$13,"&lt;="&amp;$O$1020,'Sch A. Input'!$H$13:$CJ$13,"&lt;="&amp;$L$11))</f>
        <v>0</v>
      </c>
      <c r="J1327" s="283">
        <f t="shared" si="560"/>
        <v>0</v>
      </c>
      <c r="K1327" s="242">
        <f t="shared" si="561"/>
        <v>0</v>
      </c>
      <c r="L1327" s="242">
        <f t="shared" si="562"/>
        <v>0</v>
      </c>
      <c r="M1327" s="276">
        <f t="shared" si="555"/>
        <v>0</v>
      </c>
      <c r="N1327" s="281">
        <f t="shared" si="546"/>
        <v>0</v>
      </c>
      <c r="O1327" s="245">
        <f t="shared" si="547"/>
        <v>0</v>
      </c>
      <c r="P1327" s="248"/>
      <c r="Q1327" s="285">
        <f t="shared" si="563"/>
        <v>0</v>
      </c>
      <c r="R1327" s="242">
        <f>IF(Q1327=0,0,SUMIFS('Sch A. Input'!$H318:$CJ318,'Sch A. Input'!$H$14:$CJ$14,"Recurring",'Sch A. Input'!$H$13:$CJ$13,"&lt;="&amp;$L$11,'Sch A. Input'!$H$13:$CJ$13,"&lt;="&amp;$Y$1020,'Sch A. Input'!$H$13:$CJ$13,"&gt;"&amp;$O$1020))</f>
        <v>0</v>
      </c>
      <c r="S1327" s="242">
        <f>IF(Q1327=0,0,SUMIFS('Sch A. Input'!$H318:$CJ318,'Sch A. Input'!$H$14:$CJ$14,"One-time",'Sch A. Input'!$H$13:$CJ$13,"&lt;="&amp;$L$11,'Sch A. Input'!$H$13:$CJ$13,"&lt;="&amp;$Y$1020,'Sch A. Input'!$H$13:$CJ$13,"&gt;"&amp;$O$1020))</f>
        <v>0</v>
      </c>
      <c r="T1327" s="283">
        <f t="shared" si="564"/>
        <v>0</v>
      </c>
      <c r="U1327" s="242">
        <f t="shared" si="565"/>
        <v>0</v>
      </c>
      <c r="V1327" s="242">
        <f t="shared" si="566"/>
        <v>0</v>
      </c>
      <c r="W1327" s="276">
        <f t="shared" si="556"/>
        <v>0</v>
      </c>
      <c r="X1327" s="281">
        <f t="shared" si="548"/>
        <v>0</v>
      </c>
      <c r="Y1327" s="245">
        <f t="shared" si="549"/>
        <v>0</v>
      </c>
      <c r="Z1327" s="248"/>
      <c r="AA1327" s="285">
        <f t="shared" si="567"/>
        <v>0</v>
      </c>
      <c r="AB1327" s="242">
        <f>IF(AA1327=0,0,SUMIFS('Sch A. Input'!$H318:$CJ318,'Sch A. Input'!$H$14:$CJ$14,"Recurring",'Sch A. Input'!$H$13:$CJ$13,"&lt;="&amp;$L$11,'Sch A. Input'!$H$13:$CJ$13,"&lt;="&amp;$AI$1020,'Sch A. Input'!$H$13:$CJ$13,"&gt;"&amp;$Y$1020))</f>
        <v>0</v>
      </c>
      <c r="AC1327" s="242">
        <f>IF(AA1327=0,0,SUMIFS('Sch A. Input'!$H318:$CJ318,'Sch A. Input'!$H$14:$CJ$14,"One-time",'Sch A. Input'!$H$13:$CJ$13,"&lt;="&amp;$L$11,'Sch A. Input'!$H$13:$CJ$13,"&lt;="&amp;$AI$1020,'Sch A. Input'!$H$13:$CJ$13,"&gt;"&amp;$Y$1020))</f>
        <v>0</v>
      </c>
      <c r="AD1327" s="283">
        <f t="shared" si="568"/>
        <v>0</v>
      </c>
      <c r="AE1327" s="242">
        <f t="shared" si="569"/>
        <v>0</v>
      </c>
      <c r="AF1327" s="242">
        <f t="shared" si="570"/>
        <v>0</v>
      </c>
      <c r="AG1327" s="276">
        <f t="shared" si="557"/>
        <v>0</v>
      </c>
      <c r="AH1327" s="281">
        <f t="shared" si="550"/>
        <v>0</v>
      </c>
      <c r="AI1327" s="245">
        <f t="shared" si="551"/>
        <v>0</v>
      </c>
      <c r="AK1327" s="285">
        <f t="shared" si="571"/>
        <v>0</v>
      </c>
      <c r="AL1327" s="242">
        <f>IF(AK1327=0,0,SUMIFS('Sch A. Input'!$H318:$CJ318,'Sch A. Input'!$H$14:$CJ$14,"Recurring",'Sch A. Input'!$H$13:$CJ$13,"&lt;="&amp;$L$11,'Sch A. Input'!$H$13:$CJ$13,"&lt;="&amp;$AS$1020,'Sch A. Input'!$H$13:$CJ$13,"&gt;"&amp;$AI$1020))</f>
        <v>0</v>
      </c>
      <c r="AM1327" s="242">
        <f>IF(AK1327=0,0,SUMIFS('Sch A. Input'!$H318:$CJ318,'Sch A. Input'!$H$14:$CJ$14,"One-time",'Sch A. Input'!$H$13:$CJ$13,"&lt;="&amp;$L$11,'Sch A. Input'!$H$13:$CJ$13,"&lt;="&amp;$AS$1020,'Sch A. Input'!$H$13:$CJ$13,"&gt;"&amp;$AI$1020))</f>
        <v>0</v>
      </c>
      <c r="AN1327" s="283">
        <f t="shared" si="572"/>
        <v>0</v>
      </c>
      <c r="AO1327" s="242">
        <f t="shared" si="573"/>
        <v>0</v>
      </c>
      <c r="AP1327" s="242">
        <f t="shared" si="574"/>
        <v>0</v>
      </c>
      <c r="AQ1327" s="276">
        <f t="shared" si="558"/>
        <v>0</v>
      </c>
      <c r="AR1327" s="281">
        <f t="shared" si="552"/>
        <v>0</v>
      </c>
      <c r="AS1327" s="245">
        <f t="shared" si="553"/>
        <v>0</v>
      </c>
      <c r="AY1327" s="160"/>
      <c r="AZ1327" s="160"/>
      <c r="BK1327" s="2"/>
      <c r="BL1327" s="2"/>
      <c r="BM1327" s="2"/>
      <c r="BN1327" s="2"/>
      <c r="BO1327" s="2"/>
      <c r="BP1327" s="2"/>
      <c r="BQ1327" s="2"/>
      <c r="BR1327" s="2"/>
      <c r="BS1327" s="2"/>
      <c r="BT1327" s="2"/>
      <c r="BU1327" s="2"/>
      <c r="BV1327" s="2"/>
      <c r="BW1327" s="2"/>
      <c r="BX1327" s="2"/>
      <c r="BY1327" s="2"/>
      <c r="BZ1327" s="2"/>
      <c r="CA1327" s="2"/>
      <c r="CI1327"/>
      <c r="CJ1327"/>
      <c r="CK1327"/>
      <c r="CL1327"/>
      <c r="CM1327"/>
      <c r="CN1327"/>
      <c r="CO1327"/>
      <c r="CP1327"/>
      <c r="CQ1327"/>
      <c r="CR1327"/>
      <c r="CS1327"/>
      <c r="CT1327"/>
      <c r="CU1327"/>
      <c r="CV1327"/>
      <c r="CW1327"/>
      <c r="CX1327"/>
    </row>
    <row r="1328" spans="2:102" x14ac:dyDescent="0.35">
      <c r="B1328" s="70" t="str">
        <f t="shared" ref="B1328:F1328" si="620">B321</f>
        <v/>
      </c>
      <c r="C1328" s="166" t="str">
        <f t="shared" si="620"/>
        <v/>
      </c>
      <c r="D1328" s="273" t="str">
        <f t="shared" si="620"/>
        <v/>
      </c>
      <c r="E1328" s="273">
        <f t="shared" si="620"/>
        <v>45016</v>
      </c>
      <c r="F1328" s="273">
        <f t="shared" si="620"/>
        <v>0</v>
      </c>
      <c r="G1328" s="98">
        <f t="shared" si="545"/>
        <v>0</v>
      </c>
      <c r="H1328" s="242">
        <f>IF(G1328=0,0,SUMIFS('Sch A. Input'!$H319:$CJ319,'Sch A. Input'!$H$14:$CJ$14,"Recurring",'Sch A. Input'!$H$13:$CJ$13,"&lt;="&amp;$O$1020,'Sch A. Input'!$H$13:$CJ$13,"&lt;="&amp;$L$11))</f>
        <v>0</v>
      </c>
      <c r="I1328" s="242">
        <f>IF(G1328=0,0,SUMIFS('Sch A. Input'!$H319:$CJ319,'Sch A. Input'!$H$14:$CJ$14,"One-time",'Sch A. Input'!$H$13:$CJ$13,"&lt;="&amp;$O$1020,'Sch A. Input'!$H$13:$CJ$13,"&lt;="&amp;$L$11))</f>
        <v>0</v>
      </c>
      <c r="J1328" s="283">
        <f t="shared" si="560"/>
        <v>0</v>
      </c>
      <c r="K1328" s="242">
        <f t="shared" si="561"/>
        <v>0</v>
      </c>
      <c r="L1328" s="242">
        <f t="shared" si="562"/>
        <v>0</v>
      </c>
      <c r="M1328" s="276">
        <f t="shared" si="555"/>
        <v>0</v>
      </c>
      <c r="N1328" s="281">
        <f t="shared" si="546"/>
        <v>0</v>
      </c>
      <c r="O1328" s="245">
        <f t="shared" si="547"/>
        <v>0</v>
      </c>
      <c r="P1328" s="248"/>
      <c r="Q1328" s="285">
        <f t="shared" si="563"/>
        <v>0</v>
      </c>
      <c r="R1328" s="242">
        <f>IF(Q1328=0,0,SUMIFS('Sch A. Input'!$H319:$CJ319,'Sch A. Input'!$H$14:$CJ$14,"Recurring",'Sch A. Input'!$H$13:$CJ$13,"&lt;="&amp;$L$11,'Sch A. Input'!$H$13:$CJ$13,"&lt;="&amp;$Y$1020,'Sch A. Input'!$H$13:$CJ$13,"&gt;"&amp;$O$1020))</f>
        <v>0</v>
      </c>
      <c r="S1328" s="242">
        <f>IF(Q1328=0,0,SUMIFS('Sch A. Input'!$H319:$CJ319,'Sch A. Input'!$H$14:$CJ$14,"One-time",'Sch A. Input'!$H$13:$CJ$13,"&lt;="&amp;$L$11,'Sch A. Input'!$H$13:$CJ$13,"&lt;="&amp;$Y$1020,'Sch A. Input'!$H$13:$CJ$13,"&gt;"&amp;$O$1020))</f>
        <v>0</v>
      </c>
      <c r="T1328" s="283">
        <f t="shared" si="564"/>
        <v>0</v>
      </c>
      <c r="U1328" s="242">
        <f t="shared" si="565"/>
        <v>0</v>
      </c>
      <c r="V1328" s="242">
        <f t="shared" si="566"/>
        <v>0</v>
      </c>
      <c r="W1328" s="276">
        <f t="shared" si="556"/>
        <v>0</v>
      </c>
      <c r="X1328" s="281">
        <f t="shared" si="548"/>
        <v>0</v>
      </c>
      <c r="Y1328" s="245">
        <f t="shared" si="549"/>
        <v>0</v>
      </c>
      <c r="Z1328" s="248"/>
      <c r="AA1328" s="285">
        <f t="shared" si="567"/>
        <v>0</v>
      </c>
      <c r="AB1328" s="242">
        <f>IF(AA1328=0,0,SUMIFS('Sch A. Input'!$H319:$CJ319,'Sch A. Input'!$H$14:$CJ$14,"Recurring",'Sch A. Input'!$H$13:$CJ$13,"&lt;="&amp;$L$11,'Sch A. Input'!$H$13:$CJ$13,"&lt;="&amp;$AI$1020,'Sch A. Input'!$H$13:$CJ$13,"&gt;"&amp;$Y$1020))</f>
        <v>0</v>
      </c>
      <c r="AC1328" s="242">
        <f>IF(AA1328=0,0,SUMIFS('Sch A. Input'!$H319:$CJ319,'Sch A. Input'!$H$14:$CJ$14,"One-time",'Sch A. Input'!$H$13:$CJ$13,"&lt;="&amp;$L$11,'Sch A. Input'!$H$13:$CJ$13,"&lt;="&amp;$AI$1020,'Sch A. Input'!$H$13:$CJ$13,"&gt;"&amp;$Y$1020))</f>
        <v>0</v>
      </c>
      <c r="AD1328" s="283">
        <f t="shared" si="568"/>
        <v>0</v>
      </c>
      <c r="AE1328" s="242">
        <f t="shared" si="569"/>
        <v>0</v>
      </c>
      <c r="AF1328" s="242">
        <f t="shared" si="570"/>
        <v>0</v>
      </c>
      <c r="AG1328" s="276">
        <f t="shared" si="557"/>
        <v>0</v>
      </c>
      <c r="AH1328" s="281">
        <f t="shared" si="550"/>
        <v>0</v>
      </c>
      <c r="AI1328" s="245">
        <f t="shared" si="551"/>
        <v>0</v>
      </c>
      <c r="AK1328" s="285">
        <f t="shared" si="571"/>
        <v>0</v>
      </c>
      <c r="AL1328" s="242">
        <f>IF(AK1328=0,0,SUMIFS('Sch A. Input'!$H319:$CJ319,'Sch A. Input'!$H$14:$CJ$14,"Recurring",'Sch A. Input'!$H$13:$CJ$13,"&lt;="&amp;$L$11,'Sch A. Input'!$H$13:$CJ$13,"&lt;="&amp;$AS$1020,'Sch A. Input'!$H$13:$CJ$13,"&gt;"&amp;$AI$1020))</f>
        <v>0</v>
      </c>
      <c r="AM1328" s="242">
        <f>IF(AK1328=0,0,SUMIFS('Sch A. Input'!$H319:$CJ319,'Sch A. Input'!$H$14:$CJ$14,"One-time",'Sch A. Input'!$H$13:$CJ$13,"&lt;="&amp;$L$11,'Sch A. Input'!$H$13:$CJ$13,"&lt;="&amp;$AS$1020,'Sch A. Input'!$H$13:$CJ$13,"&gt;"&amp;$AI$1020))</f>
        <v>0</v>
      </c>
      <c r="AN1328" s="283">
        <f t="shared" si="572"/>
        <v>0</v>
      </c>
      <c r="AO1328" s="242">
        <f t="shared" si="573"/>
        <v>0</v>
      </c>
      <c r="AP1328" s="242">
        <f t="shared" si="574"/>
        <v>0</v>
      </c>
      <c r="AQ1328" s="276">
        <f t="shared" si="558"/>
        <v>0</v>
      </c>
      <c r="AR1328" s="281">
        <f t="shared" si="552"/>
        <v>0</v>
      </c>
      <c r="AS1328" s="245">
        <f t="shared" si="553"/>
        <v>0</v>
      </c>
      <c r="AY1328" s="160"/>
      <c r="AZ1328" s="160"/>
      <c r="BK1328" s="2"/>
      <c r="BL1328" s="2"/>
      <c r="BM1328" s="2"/>
      <c r="BN1328" s="2"/>
      <c r="BO1328" s="2"/>
      <c r="BP1328" s="2"/>
      <c r="BQ1328" s="2"/>
      <c r="BR1328" s="2"/>
      <c r="BS1328" s="2"/>
      <c r="BT1328" s="2"/>
      <c r="BU1328" s="2"/>
      <c r="BV1328" s="2"/>
      <c r="BW1328" s="2"/>
      <c r="BX1328" s="2"/>
      <c r="BY1328" s="2"/>
      <c r="BZ1328" s="2"/>
      <c r="CA1328" s="2"/>
      <c r="CI1328"/>
      <c r="CJ1328"/>
      <c r="CK1328"/>
      <c r="CL1328"/>
      <c r="CM1328"/>
      <c r="CN1328"/>
      <c r="CO1328"/>
      <c r="CP1328"/>
      <c r="CQ1328"/>
      <c r="CR1328"/>
      <c r="CS1328"/>
      <c r="CT1328"/>
      <c r="CU1328"/>
      <c r="CV1328"/>
      <c r="CW1328"/>
      <c r="CX1328"/>
    </row>
    <row r="1329" spans="2:102" x14ac:dyDescent="0.35">
      <c r="B1329" s="70" t="str">
        <f t="shared" ref="B1329:F1329" si="621">B322</f>
        <v/>
      </c>
      <c r="C1329" s="166" t="str">
        <f t="shared" si="621"/>
        <v/>
      </c>
      <c r="D1329" s="273" t="str">
        <f t="shared" si="621"/>
        <v/>
      </c>
      <c r="E1329" s="273">
        <f t="shared" si="621"/>
        <v>45016</v>
      </c>
      <c r="F1329" s="273">
        <f t="shared" si="621"/>
        <v>0</v>
      </c>
      <c r="G1329" s="98">
        <f t="shared" si="545"/>
        <v>0</v>
      </c>
      <c r="H1329" s="242">
        <f>IF(G1329=0,0,SUMIFS('Sch A. Input'!$H320:$CJ320,'Sch A. Input'!$H$14:$CJ$14,"Recurring",'Sch A. Input'!$H$13:$CJ$13,"&lt;="&amp;$O$1020,'Sch A. Input'!$H$13:$CJ$13,"&lt;="&amp;$L$11))</f>
        <v>0</v>
      </c>
      <c r="I1329" s="242">
        <f>IF(G1329=0,0,SUMIFS('Sch A. Input'!$H320:$CJ320,'Sch A. Input'!$H$14:$CJ$14,"One-time",'Sch A. Input'!$H$13:$CJ$13,"&lt;="&amp;$O$1020,'Sch A. Input'!$H$13:$CJ$13,"&lt;="&amp;$L$11))</f>
        <v>0</v>
      </c>
      <c r="J1329" s="283">
        <f t="shared" si="560"/>
        <v>0</v>
      </c>
      <c r="K1329" s="242">
        <f t="shared" si="561"/>
        <v>0</v>
      </c>
      <c r="L1329" s="242">
        <f t="shared" si="562"/>
        <v>0</v>
      </c>
      <c r="M1329" s="276">
        <f t="shared" si="555"/>
        <v>0</v>
      </c>
      <c r="N1329" s="281">
        <f t="shared" si="546"/>
        <v>0</v>
      </c>
      <c r="O1329" s="245">
        <f t="shared" si="547"/>
        <v>0</v>
      </c>
      <c r="P1329" s="248"/>
      <c r="Q1329" s="285">
        <f t="shared" si="563"/>
        <v>0</v>
      </c>
      <c r="R1329" s="242">
        <f>IF(Q1329=0,0,SUMIFS('Sch A. Input'!$H320:$CJ320,'Sch A. Input'!$H$14:$CJ$14,"Recurring",'Sch A. Input'!$H$13:$CJ$13,"&lt;="&amp;$L$11,'Sch A. Input'!$H$13:$CJ$13,"&lt;="&amp;$Y$1020,'Sch A. Input'!$H$13:$CJ$13,"&gt;"&amp;$O$1020))</f>
        <v>0</v>
      </c>
      <c r="S1329" s="242">
        <f>IF(Q1329=0,0,SUMIFS('Sch A. Input'!$H320:$CJ320,'Sch A. Input'!$H$14:$CJ$14,"One-time",'Sch A. Input'!$H$13:$CJ$13,"&lt;="&amp;$L$11,'Sch A. Input'!$H$13:$CJ$13,"&lt;="&amp;$Y$1020,'Sch A. Input'!$H$13:$CJ$13,"&gt;"&amp;$O$1020))</f>
        <v>0</v>
      </c>
      <c r="T1329" s="283">
        <f t="shared" si="564"/>
        <v>0</v>
      </c>
      <c r="U1329" s="242">
        <f t="shared" si="565"/>
        <v>0</v>
      </c>
      <c r="V1329" s="242">
        <f t="shared" si="566"/>
        <v>0</v>
      </c>
      <c r="W1329" s="276">
        <f t="shared" si="556"/>
        <v>0</v>
      </c>
      <c r="X1329" s="281">
        <f t="shared" si="548"/>
        <v>0</v>
      </c>
      <c r="Y1329" s="245">
        <f t="shared" si="549"/>
        <v>0</v>
      </c>
      <c r="Z1329" s="248"/>
      <c r="AA1329" s="285">
        <f t="shared" si="567"/>
        <v>0</v>
      </c>
      <c r="AB1329" s="242">
        <f>IF(AA1329=0,0,SUMIFS('Sch A. Input'!$H320:$CJ320,'Sch A. Input'!$H$14:$CJ$14,"Recurring",'Sch A. Input'!$H$13:$CJ$13,"&lt;="&amp;$L$11,'Sch A. Input'!$H$13:$CJ$13,"&lt;="&amp;$AI$1020,'Sch A. Input'!$H$13:$CJ$13,"&gt;"&amp;$Y$1020))</f>
        <v>0</v>
      </c>
      <c r="AC1329" s="242">
        <f>IF(AA1329=0,0,SUMIFS('Sch A. Input'!$H320:$CJ320,'Sch A. Input'!$H$14:$CJ$14,"One-time",'Sch A. Input'!$H$13:$CJ$13,"&lt;="&amp;$L$11,'Sch A. Input'!$H$13:$CJ$13,"&lt;="&amp;$AI$1020,'Sch A. Input'!$H$13:$CJ$13,"&gt;"&amp;$Y$1020))</f>
        <v>0</v>
      </c>
      <c r="AD1329" s="283">
        <f t="shared" si="568"/>
        <v>0</v>
      </c>
      <c r="AE1329" s="242">
        <f t="shared" si="569"/>
        <v>0</v>
      </c>
      <c r="AF1329" s="242">
        <f t="shared" si="570"/>
        <v>0</v>
      </c>
      <c r="AG1329" s="276">
        <f t="shared" si="557"/>
        <v>0</v>
      </c>
      <c r="AH1329" s="281">
        <f t="shared" si="550"/>
        <v>0</v>
      </c>
      <c r="AI1329" s="245">
        <f t="shared" si="551"/>
        <v>0</v>
      </c>
      <c r="AK1329" s="285">
        <f t="shared" si="571"/>
        <v>0</v>
      </c>
      <c r="AL1329" s="242">
        <f>IF(AK1329=0,0,SUMIFS('Sch A. Input'!$H320:$CJ320,'Sch A. Input'!$H$14:$CJ$14,"Recurring",'Sch A. Input'!$H$13:$CJ$13,"&lt;="&amp;$L$11,'Sch A. Input'!$H$13:$CJ$13,"&lt;="&amp;$AS$1020,'Sch A. Input'!$H$13:$CJ$13,"&gt;"&amp;$AI$1020))</f>
        <v>0</v>
      </c>
      <c r="AM1329" s="242">
        <f>IF(AK1329=0,0,SUMIFS('Sch A. Input'!$H320:$CJ320,'Sch A. Input'!$H$14:$CJ$14,"One-time",'Sch A. Input'!$H$13:$CJ$13,"&lt;="&amp;$L$11,'Sch A. Input'!$H$13:$CJ$13,"&lt;="&amp;$AS$1020,'Sch A. Input'!$H$13:$CJ$13,"&gt;"&amp;$AI$1020))</f>
        <v>0</v>
      </c>
      <c r="AN1329" s="283">
        <f t="shared" si="572"/>
        <v>0</v>
      </c>
      <c r="AO1329" s="242">
        <f t="shared" si="573"/>
        <v>0</v>
      </c>
      <c r="AP1329" s="242">
        <f t="shared" si="574"/>
        <v>0</v>
      </c>
      <c r="AQ1329" s="276">
        <f t="shared" si="558"/>
        <v>0</v>
      </c>
      <c r="AR1329" s="281">
        <f t="shared" si="552"/>
        <v>0</v>
      </c>
      <c r="AS1329" s="245">
        <f t="shared" si="553"/>
        <v>0</v>
      </c>
      <c r="AY1329" s="160"/>
      <c r="AZ1329" s="160"/>
      <c r="BK1329" s="2"/>
      <c r="BL1329" s="2"/>
      <c r="BM1329" s="2"/>
      <c r="BN1329" s="2"/>
      <c r="BO1329" s="2"/>
      <c r="BP1329" s="2"/>
      <c r="BQ1329" s="2"/>
      <c r="BR1329" s="2"/>
      <c r="BS1329" s="2"/>
      <c r="BT1329" s="2"/>
      <c r="BU1329" s="2"/>
      <c r="BV1329" s="2"/>
      <c r="BW1329" s="2"/>
      <c r="BX1329" s="2"/>
      <c r="BY1329" s="2"/>
      <c r="BZ1329" s="2"/>
      <c r="CA1329" s="2"/>
      <c r="CI1329"/>
      <c r="CJ1329"/>
      <c r="CK1329"/>
      <c r="CL1329"/>
      <c r="CM1329"/>
      <c r="CN1329"/>
      <c r="CO1329"/>
      <c r="CP1329"/>
      <c r="CQ1329"/>
      <c r="CR1329"/>
      <c r="CS1329"/>
      <c r="CT1329"/>
      <c r="CU1329"/>
      <c r="CV1329"/>
      <c r="CW1329"/>
      <c r="CX1329"/>
    </row>
    <row r="1330" spans="2:102" x14ac:dyDescent="0.35">
      <c r="B1330" s="70" t="str">
        <f t="shared" ref="B1330:F1330" si="622">B323</f>
        <v/>
      </c>
      <c r="C1330" s="166" t="str">
        <f t="shared" si="622"/>
        <v/>
      </c>
      <c r="D1330" s="273" t="str">
        <f t="shared" si="622"/>
        <v/>
      </c>
      <c r="E1330" s="273">
        <f t="shared" si="622"/>
        <v>45016</v>
      </c>
      <c r="F1330" s="273">
        <f t="shared" si="622"/>
        <v>0</v>
      </c>
      <c r="G1330" s="98">
        <f t="shared" si="545"/>
        <v>0</v>
      </c>
      <c r="H1330" s="242">
        <f>IF(G1330=0,0,SUMIFS('Sch A. Input'!$H321:$CJ321,'Sch A. Input'!$H$14:$CJ$14,"Recurring",'Sch A. Input'!$H$13:$CJ$13,"&lt;="&amp;$O$1020,'Sch A. Input'!$H$13:$CJ$13,"&lt;="&amp;$L$11))</f>
        <v>0</v>
      </c>
      <c r="I1330" s="242">
        <f>IF(G1330=0,0,SUMIFS('Sch A. Input'!$H321:$CJ321,'Sch A. Input'!$H$14:$CJ$14,"One-time",'Sch A. Input'!$H$13:$CJ$13,"&lt;="&amp;$O$1020,'Sch A. Input'!$H$13:$CJ$13,"&lt;="&amp;$L$11))</f>
        <v>0</v>
      </c>
      <c r="J1330" s="283">
        <f t="shared" si="560"/>
        <v>0</v>
      </c>
      <c r="K1330" s="242">
        <f t="shared" si="561"/>
        <v>0</v>
      </c>
      <c r="L1330" s="242">
        <f t="shared" si="562"/>
        <v>0</v>
      </c>
      <c r="M1330" s="276">
        <f t="shared" si="555"/>
        <v>0</v>
      </c>
      <c r="N1330" s="281">
        <f t="shared" si="546"/>
        <v>0</v>
      </c>
      <c r="O1330" s="245">
        <f t="shared" si="547"/>
        <v>0</v>
      </c>
      <c r="P1330" s="248"/>
      <c r="Q1330" s="285">
        <f t="shared" si="563"/>
        <v>0</v>
      </c>
      <c r="R1330" s="242">
        <f>IF(Q1330=0,0,SUMIFS('Sch A. Input'!$H321:$CJ321,'Sch A. Input'!$H$14:$CJ$14,"Recurring",'Sch A. Input'!$H$13:$CJ$13,"&lt;="&amp;$L$11,'Sch A. Input'!$H$13:$CJ$13,"&lt;="&amp;$Y$1020,'Sch A. Input'!$H$13:$CJ$13,"&gt;"&amp;$O$1020))</f>
        <v>0</v>
      </c>
      <c r="S1330" s="242">
        <f>IF(Q1330=0,0,SUMIFS('Sch A. Input'!$H321:$CJ321,'Sch A. Input'!$H$14:$CJ$14,"One-time",'Sch A. Input'!$H$13:$CJ$13,"&lt;="&amp;$L$11,'Sch A. Input'!$H$13:$CJ$13,"&lt;="&amp;$Y$1020,'Sch A. Input'!$H$13:$CJ$13,"&gt;"&amp;$O$1020))</f>
        <v>0</v>
      </c>
      <c r="T1330" s="283">
        <f t="shared" si="564"/>
        <v>0</v>
      </c>
      <c r="U1330" s="242">
        <f t="shared" si="565"/>
        <v>0</v>
      </c>
      <c r="V1330" s="242">
        <f t="shared" si="566"/>
        <v>0</v>
      </c>
      <c r="W1330" s="276">
        <f t="shared" si="556"/>
        <v>0</v>
      </c>
      <c r="X1330" s="281">
        <f t="shared" si="548"/>
        <v>0</v>
      </c>
      <c r="Y1330" s="245">
        <f t="shared" si="549"/>
        <v>0</v>
      </c>
      <c r="Z1330" s="248"/>
      <c r="AA1330" s="285">
        <f t="shared" si="567"/>
        <v>0</v>
      </c>
      <c r="AB1330" s="242">
        <f>IF(AA1330=0,0,SUMIFS('Sch A. Input'!$H321:$CJ321,'Sch A. Input'!$H$14:$CJ$14,"Recurring",'Sch A. Input'!$H$13:$CJ$13,"&lt;="&amp;$L$11,'Sch A. Input'!$H$13:$CJ$13,"&lt;="&amp;$AI$1020,'Sch A. Input'!$H$13:$CJ$13,"&gt;"&amp;$Y$1020))</f>
        <v>0</v>
      </c>
      <c r="AC1330" s="242">
        <f>IF(AA1330=0,0,SUMIFS('Sch A. Input'!$H321:$CJ321,'Sch A. Input'!$H$14:$CJ$14,"One-time",'Sch A. Input'!$H$13:$CJ$13,"&lt;="&amp;$L$11,'Sch A. Input'!$H$13:$CJ$13,"&lt;="&amp;$AI$1020,'Sch A. Input'!$H$13:$CJ$13,"&gt;"&amp;$Y$1020))</f>
        <v>0</v>
      </c>
      <c r="AD1330" s="283">
        <f t="shared" si="568"/>
        <v>0</v>
      </c>
      <c r="AE1330" s="242">
        <f t="shared" si="569"/>
        <v>0</v>
      </c>
      <c r="AF1330" s="242">
        <f t="shared" si="570"/>
        <v>0</v>
      </c>
      <c r="AG1330" s="276">
        <f t="shared" si="557"/>
        <v>0</v>
      </c>
      <c r="AH1330" s="281">
        <f t="shared" si="550"/>
        <v>0</v>
      </c>
      <c r="AI1330" s="245">
        <f t="shared" si="551"/>
        <v>0</v>
      </c>
      <c r="AK1330" s="285">
        <f t="shared" si="571"/>
        <v>0</v>
      </c>
      <c r="AL1330" s="242">
        <f>IF(AK1330=0,0,SUMIFS('Sch A. Input'!$H321:$CJ321,'Sch A. Input'!$H$14:$CJ$14,"Recurring",'Sch A. Input'!$H$13:$CJ$13,"&lt;="&amp;$L$11,'Sch A. Input'!$H$13:$CJ$13,"&lt;="&amp;$AS$1020,'Sch A. Input'!$H$13:$CJ$13,"&gt;"&amp;$AI$1020))</f>
        <v>0</v>
      </c>
      <c r="AM1330" s="242">
        <f>IF(AK1330=0,0,SUMIFS('Sch A. Input'!$H321:$CJ321,'Sch A. Input'!$H$14:$CJ$14,"One-time",'Sch A. Input'!$H$13:$CJ$13,"&lt;="&amp;$L$11,'Sch A. Input'!$H$13:$CJ$13,"&lt;="&amp;$AS$1020,'Sch A. Input'!$H$13:$CJ$13,"&gt;"&amp;$AI$1020))</f>
        <v>0</v>
      </c>
      <c r="AN1330" s="283">
        <f t="shared" si="572"/>
        <v>0</v>
      </c>
      <c r="AO1330" s="242">
        <f t="shared" si="573"/>
        <v>0</v>
      </c>
      <c r="AP1330" s="242">
        <f t="shared" si="574"/>
        <v>0</v>
      </c>
      <c r="AQ1330" s="276">
        <f t="shared" si="558"/>
        <v>0</v>
      </c>
      <c r="AR1330" s="281">
        <f t="shared" si="552"/>
        <v>0</v>
      </c>
      <c r="AS1330" s="245">
        <f t="shared" si="553"/>
        <v>0</v>
      </c>
      <c r="AY1330" s="160"/>
      <c r="AZ1330" s="160"/>
      <c r="BK1330" s="2"/>
      <c r="BL1330" s="2"/>
      <c r="BM1330" s="2"/>
      <c r="BN1330" s="2"/>
      <c r="BO1330" s="2"/>
      <c r="BP1330" s="2"/>
      <c r="BQ1330" s="2"/>
      <c r="BR1330" s="2"/>
      <c r="BS1330" s="2"/>
      <c r="BT1330" s="2"/>
      <c r="BU1330" s="2"/>
      <c r="BV1330" s="2"/>
      <c r="BW1330" s="2"/>
      <c r="BX1330" s="2"/>
      <c r="BY1330" s="2"/>
      <c r="BZ1330" s="2"/>
      <c r="CA1330" s="2"/>
      <c r="CI1330"/>
      <c r="CJ1330"/>
      <c r="CK1330"/>
      <c r="CL1330"/>
      <c r="CM1330"/>
      <c r="CN1330"/>
      <c r="CO1330"/>
      <c r="CP1330"/>
      <c r="CQ1330"/>
      <c r="CR1330"/>
      <c r="CS1330"/>
      <c r="CT1330"/>
      <c r="CU1330"/>
      <c r="CV1330"/>
      <c r="CW1330"/>
      <c r="CX1330"/>
    </row>
    <row r="1331" spans="2:102" x14ac:dyDescent="0.35">
      <c r="B1331" s="70" t="str">
        <f t="shared" ref="B1331:F1331" si="623">B324</f>
        <v/>
      </c>
      <c r="C1331" s="166" t="str">
        <f t="shared" si="623"/>
        <v/>
      </c>
      <c r="D1331" s="273" t="str">
        <f t="shared" si="623"/>
        <v/>
      </c>
      <c r="E1331" s="273">
        <f t="shared" si="623"/>
        <v>45016</v>
      </c>
      <c r="F1331" s="273">
        <f t="shared" si="623"/>
        <v>0</v>
      </c>
      <c r="G1331" s="98">
        <f t="shared" si="545"/>
        <v>0</v>
      </c>
      <c r="H1331" s="242">
        <f>IF(G1331=0,0,SUMIFS('Sch A. Input'!$H322:$CJ322,'Sch A. Input'!$H$14:$CJ$14,"Recurring",'Sch A. Input'!$H$13:$CJ$13,"&lt;="&amp;$O$1020,'Sch A. Input'!$H$13:$CJ$13,"&lt;="&amp;$L$11))</f>
        <v>0</v>
      </c>
      <c r="I1331" s="242">
        <f>IF(G1331=0,0,SUMIFS('Sch A. Input'!$H322:$CJ322,'Sch A. Input'!$H$14:$CJ$14,"One-time",'Sch A. Input'!$H$13:$CJ$13,"&lt;="&amp;$O$1020,'Sch A. Input'!$H$13:$CJ$13,"&lt;="&amp;$L$11))</f>
        <v>0</v>
      </c>
      <c r="J1331" s="283">
        <f t="shared" si="560"/>
        <v>0</v>
      </c>
      <c r="K1331" s="242">
        <f t="shared" si="561"/>
        <v>0</v>
      </c>
      <c r="L1331" s="242">
        <f t="shared" si="562"/>
        <v>0</v>
      </c>
      <c r="M1331" s="276">
        <f t="shared" si="555"/>
        <v>0</v>
      </c>
      <c r="N1331" s="281">
        <f t="shared" si="546"/>
        <v>0</v>
      </c>
      <c r="O1331" s="245">
        <f t="shared" si="547"/>
        <v>0</v>
      </c>
      <c r="P1331" s="248"/>
      <c r="Q1331" s="285">
        <f t="shared" si="563"/>
        <v>0</v>
      </c>
      <c r="R1331" s="242">
        <f>IF(Q1331=0,0,SUMIFS('Sch A. Input'!$H322:$CJ322,'Sch A. Input'!$H$14:$CJ$14,"Recurring",'Sch A. Input'!$H$13:$CJ$13,"&lt;="&amp;$L$11,'Sch A. Input'!$H$13:$CJ$13,"&lt;="&amp;$Y$1020,'Sch A. Input'!$H$13:$CJ$13,"&gt;"&amp;$O$1020))</f>
        <v>0</v>
      </c>
      <c r="S1331" s="242">
        <f>IF(Q1331=0,0,SUMIFS('Sch A. Input'!$H322:$CJ322,'Sch A. Input'!$H$14:$CJ$14,"One-time",'Sch A. Input'!$H$13:$CJ$13,"&lt;="&amp;$L$11,'Sch A. Input'!$H$13:$CJ$13,"&lt;="&amp;$Y$1020,'Sch A. Input'!$H$13:$CJ$13,"&gt;"&amp;$O$1020))</f>
        <v>0</v>
      </c>
      <c r="T1331" s="283">
        <f t="shared" si="564"/>
        <v>0</v>
      </c>
      <c r="U1331" s="242">
        <f t="shared" si="565"/>
        <v>0</v>
      </c>
      <c r="V1331" s="242">
        <f t="shared" si="566"/>
        <v>0</v>
      </c>
      <c r="W1331" s="276">
        <f t="shared" si="556"/>
        <v>0</v>
      </c>
      <c r="X1331" s="281">
        <f t="shared" si="548"/>
        <v>0</v>
      </c>
      <c r="Y1331" s="245">
        <f t="shared" si="549"/>
        <v>0</v>
      </c>
      <c r="Z1331" s="248"/>
      <c r="AA1331" s="285">
        <f t="shared" si="567"/>
        <v>0</v>
      </c>
      <c r="AB1331" s="242">
        <f>IF(AA1331=0,0,SUMIFS('Sch A. Input'!$H322:$CJ322,'Sch A. Input'!$H$14:$CJ$14,"Recurring",'Sch A. Input'!$H$13:$CJ$13,"&lt;="&amp;$L$11,'Sch A. Input'!$H$13:$CJ$13,"&lt;="&amp;$AI$1020,'Sch A. Input'!$H$13:$CJ$13,"&gt;"&amp;$Y$1020))</f>
        <v>0</v>
      </c>
      <c r="AC1331" s="242">
        <f>IF(AA1331=0,0,SUMIFS('Sch A. Input'!$H322:$CJ322,'Sch A. Input'!$H$14:$CJ$14,"One-time",'Sch A. Input'!$H$13:$CJ$13,"&lt;="&amp;$L$11,'Sch A. Input'!$H$13:$CJ$13,"&lt;="&amp;$AI$1020,'Sch A. Input'!$H$13:$CJ$13,"&gt;"&amp;$Y$1020))</f>
        <v>0</v>
      </c>
      <c r="AD1331" s="283">
        <f t="shared" si="568"/>
        <v>0</v>
      </c>
      <c r="AE1331" s="242">
        <f t="shared" si="569"/>
        <v>0</v>
      </c>
      <c r="AF1331" s="242">
        <f t="shared" si="570"/>
        <v>0</v>
      </c>
      <c r="AG1331" s="276">
        <f t="shared" si="557"/>
        <v>0</v>
      </c>
      <c r="AH1331" s="281">
        <f t="shared" si="550"/>
        <v>0</v>
      </c>
      <c r="AI1331" s="245">
        <f t="shared" si="551"/>
        <v>0</v>
      </c>
      <c r="AK1331" s="285">
        <f t="shared" si="571"/>
        <v>0</v>
      </c>
      <c r="AL1331" s="242">
        <f>IF(AK1331=0,0,SUMIFS('Sch A. Input'!$H322:$CJ322,'Sch A. Input'!$H$14:$CJ$14,"Recurring",'Sch A. Input'!$H$13:$CJ$13,"&lt;="&amp;$L$11,'Sch A. Input'!$H$13:$CJ$13,"&lt;="&amp;$AS$1020,'Sch A. Input'!$H$13:$CJ$13,"&gt;"&amp;$AI$1020))</f>
        <v>0</v>
      </c>
      <c r="AM1331" s="242">
        <f>IF(AK1331=0,0,SUMIFS('Sch A. Input'!$H322:$CJ322,'Sch A. Input'!$H$14:$CJ$14,"One-time",'Sch A. Input'!$H$13:$CJ$13,"&lt;="&amp;$L$11,'Sch A. Input'!$H$13:$CJ$13,"&lt;="&amp;$AS$1020,'Sch A. Input'!$H$13:$CJ$13,"&gt;"&amp;$AI$1020))</f>
        <v>0</v>
      </c>
      <c r="AN1331" s="283">
        <f t="shared" si="572"/>
        <v>0</v>
      </c>
      <c r="AO1331" s="242">
        <f t="shared" si="573"/>
        <v>0</v>
      </c>
      <c r="AP1331" s="242">
        <f t="shared" si="574"/>
        <v>0</v>
      </c>
      <c r="AQ1331" s="276">
        <f t="shared" si="558"/>
        <v>0</v>
      </c>
      <c r="AR1331" s="281">
        <f t="shared" si="552"/>
        <v>0</v>
      </c>
      <c r="AS1331" s="245">
        <f t="shared" si="553"/>
        <v>0</v>
      </c>
      <c r="AY1331" s="160"/>
      <c r="AZ1331" s="160"/>
      <c r="BK1331" s="2"/>
      <c r="BL1331" s="2"/>
      <c r="BM1331" s="2"/>
      <c r="BN1331" s="2"/>
      <c r="BO1331" s="2"/>
      <c r="BP1331" s="2"/>
      <c r="BQ1331" s="2"/>
      <c r="BR1331" s="2"/>
      <c r="BS1331" s="2"/>
      <c r="BT1331" s="2"/>
      <c r="BU1331" s="2"/>
      <c r="BV1331" s="2"/>
      <c r="BW1331" s="2"/>
      <c r="BX1331" s="2"/>
      <c r="BY1331" s="2"/>
      <c r="BZ1331" s="2"/>
      <c r="CA1331" s="2"/>
      <c r="CI1331"/>
      <c r="CJ1331"/>
      <c r="CK1331"/>
      <c r="CL1331"/>
      <c r="CM1331"/>
      <c r="CN1331"/>
      <c r="CO1331"/>
      <c r="CP1331"/>
      <c r="CQ1331"/>
      <c r="CR1331"/>
      <c r="CS1331"/>
      <c r="CT1331"/>
      <c r="CU1331"/>
      <c r="CV1331"/>
      <c r="CW1331"/>
      <c r="CX1331"/>
    </row>
    <row r="1332" spans="2:102" x14ac:dyDescent="0.35">
      <c r="B1332" s="70" t="str">
        <f t="shared" ref="B1332:F1332" si="624">B325</f>
        <v/>
      </c>
      <c r="C1332" s="166" t="str">
        <f t="shared" si="624"/>
        <v/>
      </c>
      <c r="D1332" s="273" t="str">
        <f t="shared" si="624"/>
        <v/>
      </c>
      <c r="E1332" s="273">
        <f t="shared" si="624"/>
        <v>45016</v>
      </c>
      <c r="F1332" s="273">
        <f t="shared" si="624"/>
        <v>0</v>
      </c>
      <c r="G1332" s="98">
        <f t="shared" si="545"/>
        <v>0</v>
      </c>
      <c r="H1332" s="242">
        <f>IF(G1332=0,0,SUMIFS('Sch A. Input'!$H323:$CJ323,'Sch A. Input'!$H$14:$CJ$14,"Recurring",'Sch A. Input'!$H$13:$CJ$13,"&lt;="&amp;$O$1020,'Sch A. Input'!$H$13:$CJ$13,"&lt;="&amp;$L$11))</f>
        <v>0</v>
      </c>
      <c r="I1332" s="242">
        <f>IF(G1332=0,0,SUMIFS('Sch A. Input'!$H323:$CJ323,'Sch A. Input'!$H$14:$CJ$14,"One-time",'Sch A. Input'!$H$13:$CJ$13,"&lt;="&amp;$O$1020,'Sch A. Input'!$H$13:$CJ$13,"&lt;="&amp;$L$11))</f>
        <v>0</v>
      </c>
      <c r="J1332" s="283">
        <f t="shared" si="560"/>
        <v>0</v>
      </c>
      <c r="K1332" s="242">
        <f t="shared" si="561"/>
        <v>0</v>
      </c>
      <c r="L1332" s="242">
        <f t="shared" si="562"/>
        <v>0</v>
      </c>
      <c r="M1332" s="276">
        <f t="shared" si="555"/>
        <v>0</v>
      </c>
      <c r="N1332" s="281">
        <f t="shared" si="546"/>
        <v>0</v>
      </c>
      <c r="O1332" s="245">
        <f t="shared" si="547"/>
        <v>0</v>
      </c>
      <c r="P1332" s="248"/>
      <c r="Q1332" s="285">
        <f t="shared" si="563"/>
        <v>0</v>
      </c>
      <c r="R1332" s="242">
        <f>IF(Q1332=0,0,SUMIFS('Sch A. Input'!$H323:$CJ323,'Sch A. Input'!$H$14:$CJ$14,"Recurring",'Sch A. Input'!$H$13:$CJ$13,"&lt;="&amp;$L$11,'Sch A. Input'!$H$13:$CJ$13,"&lt;="&amp;$Y$1020,'Sch A. Input'!$H$13:$CJ$13,"&gt;"&amp;$O$1020))</f>
        <v>0</v>
      </c>
      <c r="S1332" s="242">
        <f>IF(Q1332=0,0,SUMIFS('Sch A. Input'!$H323:$CJ323,'Sch A. Input'!$H$14:$CJ$14,"One-time",'Sch A. Input'!$H$13:$CJ$13,"&lt;="&amp;$L$11,'Sch A. Input'!$H$13:$CJ$13,"&lt;="&amp;$Y$1020,'Sch A. Input'!$H$13:$CJ$13,"&gt;"&amp;$O$1020))</f>
        <v>0</v>
      </c>
      <c r="T1332" s="283">
        <f t="shared" si="564"/>
        <v>0</v>
      </c>
      <c r="U1332" s="242">
        <f t="shared" si="565"/>
        <v>0</v>
      </c>
      <c r="V1332" s="242">
        <f t="shared" si="566"/>
        <v>0</v>
      </c>
      <c r="W1332" s="276">
        <f t="shared" si="556"/>
        <v>0</v>
      </c>
      <c r="X1332" s="281">
        <f t="shared" si="548"/>
        <v>0</v>
      </c>
      <c r="Y1332" s="245">
        <f t="shared" si="549"/>
        <v>0</v>
      </c>
      <c r="Z1332" s="248"/>
      <c r="AA1332" s="285">
        <f t="shared" si="567"/>
        <v>0</v>
      </c>
      <c r="AB1332" s="242">
        <f>IF(AA1332=0,0,SUMIFS('Sch A. Input'!$H323:$CJ323,'Sch A. Input'!$H$14:$CJ$14,"Recurring",'Sch A. Input'!$H$13:$CJ$13,"&lt;="&amp;$L$11,'Sch A. Input'!$H$13:$CJ$13,"&lt;="&amp;$AI$1020,'Sch A. Input'!$H$13:$CJ$13,"&gt;"&amp;$Y$1020))</f>
        <v>0</v>
      </c>
      <c r="AC1332" s="242">
        <f>IF(AA1332=0,0,SUMIFS('Sch A. Input'!$H323:$CJ323,'Sch A. Input'!$H$14:$CJ$14,"One-time",'Sch A. Input'!$H$13:$CJ$13,"&lt;="&amp;$L$11,'Sch A. Input'!$H$13:$CJ$13,"&lt;="&amp;$AI$1020,'Sch A. Input'!$H$13:$CJ$13,"&gt;"&amp;$Y$1020))</f>
        <v>0</v>
      </c>
      <c r="AD1332" s="283">
        <f t="shared" si="568"/>
        <v>0</v>
      </c>
      <c r="AE1332" s="242">
        <f t="shared" si="569"/>
        <v>0</v>
      </c>
      <c r="AF1332" s="242">
        <f t="shared" si="570"/>
        <v>0</v>
      </c>
      <c r="AG1332" s="276">
        <f t="shared" si="557"/>
        <v>0</v>
      </c>
      <c r="AH1332" s="281">
        <f t="shared" si="550"/>
        <v>0</v>
      </c>
      <c r="AI1332" s="245">
        <f t="shared" si="551"/>
        <v>0</v>
      </c>
      <c r="AK1332" s="285">
        <f t="shared" si="571"/>
        <v>0</v>
      </c>
      <c r="AL1332" s="242">
        <f>IF(AK1332=0,0,SUMIFS('Sch A. Input'!$H323:$CJ323,'Sch A. Input'!$H$14:$CJ$14,"Recurring",'Sch A. Input'!$H$13:$CJ$13,"&lt;="&amp;$L$11,'Sch A. Input'!$H$13:$CJ$13,"&lt;="&amp;$AS$1020,'Sch A. Input'!$H$13:$CJ$13,"&gt;"&amp;$AI$1020))</f>
        <v>0</v>
      </c>
      <c r="AM1332" s="242">
        <f>IF(AK1332=0,0,SUMIFS('Sch A. Input'!$H323:$CJ323,'Sch A. Input'!$H$14:$CJ$14,"One-time",'Sch A. Input'!$H$13:$CJ$13,"&lt;="&amp;$L$11,'Sch A. Input'!$H$13:$CJ$13,"&lt;="&amp;$AS$1020,'Sch A. Input'!$H$13:$CJ$13,"&gt;"&amp;$AI$1020))</f>
        <v>0</v>
      </c>
      <c r="AN1332" s="283">
        <f t="shared" si="572"/>
        <v>0</v>
      </c>
      <c r="AO1332" s="242">
        <f t="shared" si="573"/>
        <v>0</v>
      </c>
      <c r="AP1332" s="242">
        <f t="shared" si="574"/>
        <v>0</v>
      </c>
      <c r="AQ1332" s="276">
        <f t="shared" si="558"/>
        <v>0</v>
      </c>
      <c r="AR1332" s="281">
        <f t="shared" si="552"/>
        <v>0</v>
      </c>
      <c r="AS1332" s="245">
        <f t="shared" si="553"/>
        <v>0</v>
      </c>
      <c r="AY1332" s="160"/>
      <c r="AZ1332" s="160"/>
      <c r="BK1332" s="2"/>
      <c r="BL1332" s="2"/>
      <c r="BM1332" s="2"/>
      <c r="BN1332" s="2"/>
      <c r="BO1332" s="2"/>
      <c r="BP1332" s="2"/>
      <c r="BQ1332" s="2"/>
      <c r="BR1332" s="2"/>
      <c r="BS1332" s="2"/>
      <c r="BT1332" s="2"/>
      <c r="BU1332" s="2"/>
      <c r="BV1332" s="2"/>
      <c r="BW1332" s="2"/>
      <c r="BX1332" s="2"/>
      <c r="BY1332" s="2"/>
      <c r="BZ1332" s="2"/>
      <c r="CA1332" s="2"/>
      <c r="CI1332"/>
      <c r="CJ1332"/>
      <c r="CK1332"/>
      <c r="CL1332"/>
      <c r="CM1332"/>
      <c r="CN1332"/>
      <c r="CO1332"/>
      <c r="CP1332"/>
      <c r="CQ1332"/>
      <c r="CR1332"/>
      <c r="CS1332"/>
      <c r="CT1332"/>
      <c r="CU1332"/>
      <c r="CV1332"/>
      <c r="CW1332"/>
      <c r="CX1332"/>
    </row>
    <row r="1333" spans="2:102" x14ac:dyDescent="0.35">
      <c r="B1333" s="70" t="str">
        <f t="shared" ref="B1333:F1333" si="625">B326</f>
        <v/>
      </c>
      <c r="C1333" s="166" t="str">
        <f t="shared" si="625"/>
        <v/>
      </c>
      <c r="D1333" s="273" t="str">
        <f t="shared" si="625"/>
        <v/>
      </c>
      <c r="E1333" s="273">
        <f t="shared" si="625"/>
        <v>45016</v>
      </c>
      <c r="F1333" s="273">
        <f t="shared" si="625"/>
        <v>0</v>
      </c>
      <c r="G1333" s="98">
        <f t="shared" si="545"/>
        <v>0</v>
      </c>
      <c r="H1333" s="242">
        <f>IF(G1333=0,0,SUMIFS('Sch A. Input'!$H324:$CJ324,'Sch A. Input'!$H$14:$CJ$14,"Recurring",'Sch A. Input'!$H$13:$CJ$13,"&lt;="&amp;$O$1020,'Sch A. Input'!$H$13:$CJ$13,"&lt;="&amp;$L$11))</f>
        <v>0</v>
      </c>
      <c r="I1333" s="242">
        <f>IF(G1333=0,0,SUMIFS('Sch A. Input'!$H324:$CJ324,'Sch A. Input'!$H$14:$CJ$14,"One-time",'Sch A. Input'!$H$13:$CJ$13,"&lt;="&amp;$O$1020,'Sch A. Input'!$H$13:$CJ$13,"&lt;="&amp;$L$11))</f>
        <v>0</v>
      </c>
      <c r="J1333" s="283">
        <f t="shared" si="560"/>
        <v>0</v>
      </c>
      <c r="K1333" s="242">
        <f t="shared" si="561"/>
        <v>0</v>
      </c>
      <c r="L1333" s="242">
        <f t="shared" si="562"/>
        <v>0</v>
      </c>
      <c r="M1333" s="276">
        <f t="shared" si="555"/>
        <v>0</v>
      </c>
      <c r="N1333" s="281">
        <f t="shared" si="546"/>
        <v>0</v>
      </c>
      <c r="O1333" s="245">
        <f t="shared" si="547"/>
        <v>0</v>
      </c>
      <c r="P1333" s="248"/>
      <c r="Q1333" s="285">
        <f t="shared" si="563"/>
        <v>0</v>
      </c>
      <c r="R1333" s="242">
        <f>IF(Q1333=0,0,SUMIFS('Sch A. Input'!$H324:$CJ324,'Sch A. Input'!$H$14:$CJ$14,"Recurring",'Sch A. Input'!$H$13:$CJ$13,"&lt;="&amp;$L$11,'Sch A. Input'!$H$13:$CJ$13,"&lt;="&amp;$Y$1020,'Sch A. Input'!$H$13:$CJ$13,"&gt;"&amp;$O$1020))</f>
        <v>0</v>
      </c>
      <c r="S1333" s="242">
        <f>IF(Q1333=0,0,SUMIFS('Sch A. Input'!$H324:$CJ324,'Sch A. Input'!$H$14:$CJ$14,"One-time",'Sch A. Input'!$H$13:$CJ$13,"&lt;="&amp;$L$11,'Sch A. Input'!$H$13:$CJ$13,"&lt;="&amp;$Y$1020,'Sch A. Input'!$H$13:$CJ$13,"&gt;"&amp;$O$1020))</f>
        <v>0</v>
      </c>
      <c r="T1333" s="283">
        <f t="shared" si="564"/>
        <v>0</v>
      </c>
      <c r="U1333" s="242">
        <f t="shared" si="565"/>
        <v>0</v>
      </c>
      <c r="V1333" s="242">
        <f t="shared" si="566"/>
        <v>0</v>
      </c>
      <c r="W1333" s="276">
        <f t="shared" si="556"/>
        <v>0</v>
      </c>
      <c r="X1333" s="281">
        <f t="shared" si="548"/>
        <v>0</v>
      </c>
      <c r="Y1333" s="245">
        <f t="shared" si="549"/>
        <v>0</v>
      </c>
      <c r="Z1333" s="248"/>
      <c r="AA1333" s="285">
        <f t="shared" si="567"/>
        <v>0</v>
      </c>
      <c r="AB1333" s="242">
        <f>IF(AA1333=0,0,SUMIFS('Sch A. Input'!$H324:$CJ324,'Sch A. Input'!$H$14:$CJ$14,"Recurring",'Sch A. Input'!$H$13:$CJ$13,"&lt;="&amp;$L$11,'Sch A. Input'!$H$13:$CJ$13,"&lt;="&amp;$AI$1020,'Sch A. Input'!$H$13:$CJ$13,"&gt;"&amp;$Y$1020))</f>
        <v>0</v>
      </c>
      <c r="AC1333" s="242">
        <f>IF(AA1333=0,0,SUMIFS('Sch A. Input'!$H324:$CJ324,'Sch A. Input'!$H$14:$CJ$14,"One-time",'Sch A. Input'!$H$13:$CJ$13,"&lt;="&amp;$L$11,'Sch A. Input'!$H$13:$CJ$13,"&lt;="&amp;$AI$1020,'Sch A. Input'!$H$13:$CJ$13,"&gt;"&amp;$Y$1020))</f>
        <v>0</v>
      </c>
      <c r="AD1333" s="283">
        <f t="shared" si="568"/>
        <v>0</v>
      </c>
      <c r="AE1333" s="242">
        <f t="shared" si="569"/>
        <v>0</v>
      </c>
      <c r="AF1333" s="242">
        <f t="shared" si="570"/>
        <v>0</v>
      </c>
      <c r="AG1333" s="276">
        <f t="shared" si="557"/>
        <v>0</v>
      </c>
      <c r="AH1333" s="281">
        <f t="shared" si="550"/>
        <v>0</v>
      </c>
      <c r="AI1333" s="245">
        <f t="shared" si="551"/>
        <v>0</v>
      </c>
      <c r="AK1333" s="285">
        <f t="shared" si="571"/>
        <v>0</v>
      </c>
      <c r="AL1333" s="242">
        <f>IF(AK1333=0,0,SUMIFS('Sch A. Input'!$H324:$CJ324,'Sch A. Input'!$H$14:$CJ$14,"Recurring",'Sch A. Input'!$H$13:$CJ$13,"&lt;="&amp;$L$11,'Sch A. Input'!$H$13:$CJ$13,"&lt;="&amp;$AS$1020,'Sch A. Input'!$H$13:$CJ$13,"&gt;"&amp;$AI$1020))</f>
        <v>0</v>
      </c>
      <c r="AM1333" s="242">
        <f>IF(AK1333=0,0,SUMIFS('Sch A. Input'!$H324:$CJ324,'Sch A. Input'!$H$14:$CJ$14,"One-time",'Sch A. Input'!$H$13:$CJ$13,"&lt;="&amp;$L$11,'Sch A. Input'!$H$13:$CJ$13,"&lt;="&amp;$AS$1020,'Sch A. Input'!$H$13:$CJ$13,"&gt;"&amp;$AI$1020))</f>
        <v>0</v>
      </c>
      <c r="AN1333" s="283">
        <f t="shared" si="572"/>
        <v>0</v>
      </c>
      <c r="AO1333" s="242">
        <f t="shared" si="573"/>
        <v>0</v>
      </c>
      <c r="AP1333" s="242">
        <f t="shared" si="574"/>
        <v>0</v>
      </c>
      <c r="AQ1333" s="276">
        <f t="shared" si="558"/>
        <v>0</v>
      </c>
      <c r="AR1333" s="281">
        <f t="shared" si="552"/>
        <v>0</v>
      </c>
      <c r="AS1333" s="245">
        <f t="shared" si="553"/>
        <v>0</v>
      </c>
      <c r="AY1333" s="160"/>
      <c r="AZ1333" s="160"/>
      <c r="BK1333" s="2"/>
      <c r="BL1333" s="2"/>
      <c r="BM1333" s="2"/>
      <c r="BN1333" s="2"/>
      <c r="BO1333" s="2"/>
      <c r="BP1333" s="2"/>
      <c r="BQ1333" s="2"/>
      <c r="BR1333" s="2"/>
      <c r="BS1333" s="2"/>
      <c r="BT1333" s="2"/>
      <c r="BU1333" s="2"/>
      <c r="BV1333" s="2"/>
      <c r="BW1333" s="2"/>
      <c r="BX1333" s="2"/>
      <c r="BY1333" s="2"/>
      <c r="BZ1333" s="2"/>
      <c r="CA1333" s="2"/>
      <c r="CI1333"/>
      <c r="CJ1333"/>
      <c r="CK1333"/>
      <c r="CL1333"/>
      <c r="CM1333"/>
      <c r="CN1333"/>
      <c r="CO1333"/>
      <c r="CP1333"/>
      <c r="CQ1333"/>
      <c r="CR1333"/>
      <c r="CS1333"/>
      <c r="CT1333"/>
      <c r="CU1333"/>
      <c r="CV1333"/>
      <c r="CW1333"/>
      <c r="CX1333"/>
    </row>
    <row r="1334" spans="2:102" x14ac:dyDescent="0.35">
      <c r="B1334" s="70" t="str">
        <f t="shared" ref="B1334:F1334" si="626">B327</f>
        <v/>
      </c>
      <c r="C1334" s="166" t="str">
        <f t="shared" si="626"/>
        <v/>
      </c>
      <c r="D1334" s="273" t="str">
        <f t="shared" si="626"/>
        <v/>
      </c>
      <c r="E1334" s="273">
        <f t="shared" si="626"/>
        <v>45016</v>
      </c>
      <c r="F1334" s="273">
        <f t="shared" si="626"/>
        <v>0</v>
      </c>
      <c r="G1334" s="98">
        <f t="shared" si="545"/>
        <v>0</v>
      </c>
      <c r="H1334" s="242">
        <f>IF(G1334=0,0,SUMIFS('Sch A. Input'!$H325:$CJ325,'Sch A. Input'!$H$14:$CJ$14,"Recurring",'Sch A. Input'!$H$13:$CJ$13,"&lt;="&amp;$O$1020,'Sch A. Input'!$H$13:$CJ$13,"&lt;="&amp;$L$11))</f>
        <v>0</v>
      </c>
      <c r="I1334" s="242">
        <f>IF(G1334=0,0,SUMIFS('Sch A. Input'!$H325:$CJ325,'Sch A. Input'!$H$14:$CJ$14,"One-time",'Sch A. Input'!$H$13:$CJ$13,"&lt;="&amp;$O$1020,'Sch A. Input'!$H$13:$CJ$13,"&lt;="&amp;$L$11))</f>
        <v>0</v>
      </c>
      <c r="J1334" s="283">
        <f t="shared" si="560"/>
        <v>0</v>
      </c>
      <c r="K1334" s="242">
        <f t="shared" si="561"/>
        <v>0</v>
      </c>
      <c r="L1334" s="242">
        <f t="shared" si="562"/>
        <v>0</v>
      </c>
      <c r="M1334" s="276">
        <f t="shared" si="555"/>
        <v>0</v>
      </c>
      <c r="N1334" s="281">
        <f t="shared" si="546"/>
        <v>0</v>
      </c>
      <c r="O1334" s="245">
        <f t="shared" si="547"/>
        <v>0</v>
      </c>
      <c r="P1334" s="248"/>
      <c r="Q1334" s="285">
        <f t="shared" si="563"/>
        <v>0</v>
      </c>
      <c r="R1334" s="242">
        <f>IF(Q1334=0,0,SUMIFS('Sch A. Input'!$H325:$CJ325,'Sch A. Input'!$H$14:$CJ$14,"Recurring",'Sch A. Input'!$H$13:$CJ$13,"&lt;="&amp;$L$11,'Sch A. Input'!$H$13:$CJ$13,"&lt;="&amp;$Y$1020,'Sch A. Input'!$H$13:$CJ$13,"&gt;"&amp;$O$1020))</f>
        <v>0</v>
      </c>
      <c r="S1334" s="242">
        <f>IF(Q1334=0,0,SUMIFS('Sch A. Input'!$H325:$CJ325,'Sch A. Input'!$H$14:$CJ$14,"One-time",'Sch A. Input'!$H$13:$CJ$13,"&lt;="&amp;$L$11,'Sch A. Input'!$H$13:$CJ$13,"&lt;="&amp;$Y$1020,'Sch A. Input'!$H$13:$CJ$13,"&gt;"&amp;$O$1020))</f>
        <v>0</v>
      </c>
      <c r="T1334" s="283">
        <f t="shared" si="564"/>
        <v>0</v>
      </c>
      <c r="U1334" s="242">
        <f t="shared" si="565"/>
        <v>0</v>
      </c>
      <c r="V1334" s="242">
        <f t="shared" si="566"/>
        <v>0</v>
      </c>
      <c r="W1334" s="276">
        <f t="shared" si="556"/>
        <v>0</v>
      </c>
      <c r="X1334" s="281">
        <f t="shared" si="548"/>
        <v>0</v>
      </c>
      <c r="Y1334" s="245">
        <f t="shared" si="549"/>
        <v>0</v>
      </c>
      <c r="Z1334" s="248"/>
      <c r="AA1334" s="285">
        <f t="shared" si="567"/>
        <v>0</v>
      </c>
      <c r="AB1334" s="242">
        <f>IF(AA1334=0,0,SUMIFS('Sch A. Input'!$H325:$CJ325,'Sch A. Input'!$H$14:$CJ$14,"Recurring",'Sch A. Input'!$H$13:$CJ$13,"&lt;="&amp;$L$11,'Sch A. Input'!$H$13:$CJ$13,"&lt;="&amp;$AI$1020,'Sch A. Input'!$H$13:$CJ$13,"&gt;"&amp;$Y$1020))</f>
        <v>0</v>
      </c>
      <c r="AC1334" s="242">
        <f>IF(AA1334=0,0,SUMIFS('Sch A. Input'!$H325:$CJ325,'Sch A. Input'!$H$14:$CJ$14,"One-time",'Sch A. Input'!$H$13:$CJ$13,"&lt;="&amp;$L$11,'Sch A. Input'!$H$13:$CJ$13,"&lt;="&amp;$AI$1020,'Sch A. Input'!$H$13:$CJ$13,"&gt;"&amp;$Y$1020))</f>
        <v>0</v>
      </c>
      <c r="AD1334" s="283">
        <f t="shared" si="568"/>
        <v>0</v>
      </c>
      <c r="AE1334" s="242">
        <f t="shared" si="569"/>
        <v>0</v>
      </c>
      <c r="AF1334" s="242">
        <f t="shared" si="570"/>
        <v>0</v>
      </c>
      <c r="AG1334" s="276">
        <f t="shared" si="557"/>
        <v>0</v>
      </c>
      <c r="AH1334" s="281">
        <f t="shared" si="550"/>
        <v>0</v>
      </c>
      <c r="AI1334" s="245">
        <f t="shared" si="551"/>
        <v>0</v>
      </c>
      <c r="AK1334" s="285">
        <f t="shared" si="571"/>
        <v>0</v>
      </c>
      <c r="AL1334" s="242">
        <f>IF(AK1334=0,0,SUMIFS('Sch A. Input'!$H325:$CJ325,'Sch A. Input'!$H$14:$CJ$14,"Recurring",'Sch A. Input'!$H$13:$CJ$13,"&lt;="&amp;$L$11,'Sch A. Input'!$H$13:$CJ$13,"&lt;="&amp;$AS$1020,'Sch A. Input'!$H$13:$CJ$13,"&gt;"&amp;$AI$1020))</f>
        <v>0</v>
      </c>
      <c r="AM1334" s="242">
        <f>IF(AK1334=0,0,SUMIFS('Sch A. Input'!$H325:$CJ325,'Sch A. Input'!$H$14:$CJ$14,"One-time",'Sch A. Input'!$H$13:$CJ$13,"&lt;="&amp;$L$11,'Sch A. Input'!$H$13:$CJ$13,"&lt;="&amp;$AS$1020,'Sch A. Input'!$H$13:$CJ$13,"&gt;"&amp;$AI$1020))</f>
        <v>0</v>
      </c>
      <c r="AN1334" s="283">
        <f t="shared" si="572"/>
        <v>0</v>
      </c>
      <c r="AO1334" s="242">
        <f t="shared" si="573"/>
        <v>0</v>
      </c>
      <c r="AP1334" s="242">
        <f t="shared" si="574"/>
        <v>0</v>
      </c>
      <c r="AQ1334" s="276">
        <f t="shared" si="558"/>
        <v>0</v>
      </c>
      <c r="AR1334" s="281">
        <f t="shared" si="552"/>
        <v>0</v>
      </c>
      <c r="AS1334" s="245">
        <f t="shared" si="553"/>
        <v>0</v>
      </c>
      <c r="AY1334" s="160"/>
      <c r="AZ1334" s="160"/>
      <c r="BK1334" s="2"/>
      <c r="BL1334" s="2"/>
      <c r="BM1334" s="2"/>
      <c r="BN1334" s="2"/>
      <c r="BO1334" s="2"/>
      <c r="BP1334" s="2"/>
      <c r="BQ1334" s="2"/>
      <c r="BR1334" s="2"/>
      <c r="BS1334" s="2"/>
      <c r="BT1334" s="2"/>
      <c r="BU1334" s="2"/>
      <c r="BV1334" s="2"/>
      <c r="BW1334" s="2"/>
      <c r="BX1334" s="2"/>
      <c r="BY1334" s="2"/>
      <c r="BZ1334" s="2"/>
      <c r="CA1334" s="2"/>
      <c r="CI1334"/>
      <c r="CJ1334"/>
      <c r="CK1334"/>
      <c r="CL1334"/>
      <c r="CM1334"/>
      <c r="CN1334"/>
      <c r="CO1334"/>
      <c r="CP1334"/>
      <c r="CQ1334"/>
      <c r="CR1334"/>
      <c r="CS1334"/>
      <c r="CT1334"/>
      <c r="CU1334"/>
      <c r="CV1334"/>
      <c r="CW1334"/>
      <c r="CX1334"/>
    </row>
    <row r="1335" spans="2:102" x14ac:dyDescent="0.35">
      <c r="B1335" s="70" t="str">
        <f t="shared" ref="B1335:F1335" si="627">B328</f>
        <v/>
      </c>
      <c r="C1335" s="166" t="str">
        <f t="shared" si="627"/>
        <v/>
      </c>
      <c r="D1335" s="273" t="str">
        <f t="shared" si="627"/>
        <v/>
      </c>
      <c r="E1335" s="273">
        <f t="shared" si="627"/>
        <v>45016</v>
      </c>
      <c r="F1335" s="273">
        <f t="shared" si="627"/>
        <v>0</v>
      </c>
      <c r="G1335" s="98">
        <f t="shared" si="545"/>
        <v>0</v>
      </c>
      <c r="H1335" s="242">
        <f>IF(G1335=0,0,SUMIFS('Sch A. Input'!$H326:$CJ326,'Sch A. Input'!$H$14:$CJ$14,"Recurring",'Sch A. Input'!$H$13:$CJ$13,"&lt;="&amp;$O$1020,'Sch A. Input'!$H$13:$CJ$13,"&lt;="&amp;$L$11))</f>
        <v>0</v>
      </c>
      <c r="I1335" s="242">
        <f>IF(G1335=0,0,SUMIFS('Sch A. Input'!$H326:$CJ326,'Sch A. Input'!$H$14:$CJ$14,"One-time",'Sch A. Input'!$H$13:$CJ$13,"&lt;="&amp;$O$1020,'Sch A. Input'!$H$13:$CJ$13,"&lt;="&amp;$L$11))</f>
        <v>0</v>
      </c>
      <c r="J1335" s="283">
        <f t="shared" si="560"/>
        <v>0</v>
      </c>
      <c r="K1335" s="242">
        <f t="shared" si="561"/>
        <v>0</v>
      </c>
      <c r="L1335" s="242">
        <f t="shared" si="562"/>
        <v>0</v>
      </c>
      <c r="M1335" s="276">
        <f t="shared" si="555"/>
        <v>0</v>
      </c>
      <c r="N1335" s="281">
        <f t="shared" si="546"/>
        <v>0</v>
      </c>
      <c r="O1335" s="245">
        <f t="shared" si="547"/>
        <v>0</v>
      </c>
      <c r="P1335" s="248"/>
      <c r="Q1335" s="285">
        <f t="shared" si="563"/>
        <v>0</v>
      </c>
      <c r="R1335" s="242">
        <f>IF(Q1335=0,0,SUMIFS('Sch A. Input'!$H326:$CJ326,'Sch A. Input'!$H$14:$CJ$14,"Recurring",'Sch A. Input'!$H$13:$CJ$13,"&lt;="&amp;$L$11,'Sch A. Input'!$H$13:$CJ$13,"&lt;="&amp;$Y$1020,'Sch A. Input'!$H$13:$CJ$13,"&gt;"&amp;$O$1020))</f>
        <v>0</v>
      </c>
      <c r="S1335" s="242">
        <f>IF(Q1335=0,0,SUMIFS('Sch A. Input'!$H326:$CJ326,'Sch A. Input'!$H$14:$CJ$14,"One-time",'Sch A. Input'!$H$13:$CJ$13,"&lt;="&amp;$L$11,'Sch A. Input'!$H$13:$CJ$13,"&lt;="&amp;$Y$1020,'Sch A. Input'!$H$13:$CJ$13,"&gt;"&amp;$O$1020))</f>
        <v>0</v>
      </c>
      <c r="T1335" s="283">
        <f t="shared" si="564"/>
        <v>0</v>
      </c>
      <c r="U1335" s="242">
        <f t="shared" si="565"/>
        <v>0</v>
      </c>
      <c r="V1335" s="242">
        <f t="shared" si="566"/>
        <v>0</v>
      </c>
      <c r="W1335" s="276">
        <f t="shared" si="556"/>
        <v>0</v>
      </c>
      <c r="X1335" s="281">
        <f t="shared" si="548"/>
        <v>0</v>
      </c>
      <c r="Y1335" s="245">
        <f t="shared" si="549"/>
        <v>0</v>
      </c>
      <c r="Z1335" s="248"/>
      <c r="AA1335" s="285">
        <f t="shared" si="567"/>
        <v>0</v>
      </c>
      <c r="AB1335" s="242">
        <f>IF(AA1335=0,0,SUMIFS('Sch A. Input'!$H326:$CJ326,'Sch A. Input'!$H$14:$CJ$14,"Recurring",'Sch A. Input'!$H$13:$CJ$13,"&lt;="&amp;$L$11,'Sch A. Input'!$H$13:$CJ$13,"&lt;="&amp;$AI$1020,'Sch A. Input'!$H$13:$CJ$13,"&gt;"&amp;$Y$1020))</f>
        <v>0</v>
      </c>
      <c r="AC1335" s="242">
        <f>IF(AA1335=0,0,SUMIFS('Sch A. Input'!$H326:$CJ326,'Sch A. Input'!$H$14:$CJ$14,"One-time",'Sch A. Input'!$H$13:$CJ$13,"&lt;="&amp;$L$11,'Sch A. Input'!$H$13:$CJ$13,"&lt;="&amp;$AI$1020,'Sch A. Input'!$H$13:$CJ$13,"&gt;"&amp;$Y$1020))</f>
        <v>0</v>
      </c>
      <c r="AD1335" s="283">
        <f t="shared" si="568"/>
        <v>0</v>
      </c>
      <c r="AE1335" s="242">
        <f t="shared" si="569"/>
        <v>0</v>
      </c>
      <c r="AF1335" s="242">
        <f t="shared" si="570"/>
        <v>0</v>
      </c>
      <c r="AG1335" s="276">
        <f t="shared" si="557"/>
        <v>0</v>
      </c>
      <c r="AH1335" s="281">
        <f t="shared" si="550"/>
        <v>0</v>
      </c>
      <c r="AI1335" s="245">
        <f t="shared" si="551"/>
        <v>0</v>
      </c>
      <c r="AK1335" s="285">
        <f t="shared" si="571"/>
        <v>0</v>
      </c>
      <c r="AL1335" s="242">
        <f>IF(AK1335=0,0,SUMIFS('Sch A. Input'!$H326:$CJ326,'Sch A. Input'!$H$14:$CJ$14,"Recurring",'Sch A. Input'!$H$13:$CJ$13,"&lt;="&amp;$L$11,'Sch A. Input'!$H$13:$CJ$13,"&lt;="&amp;$AS$1020,'Sch A. Input'!$H$13:$CJ$13,"&gt;"&amp;$AI$1020))</f>
        <v>0</v>
      </c>
      <c r="AM1335" s="242">
        <f>IF(AK1335=0,0,SUMIFS('Sch A. Input'!$H326:$CJ326,'Sch A. Input'!$H$14:$CJ$14,"One-time",'Sch A. Input'!$H$13:$CJ$13,"&lt;="&amp;$L$11,'Sch A. Input'!$H$13:$CJ$13,"&lt;="&amp;$AS$1020,'Sch A. Input'!$H$13:$CJ$13,"&gt;"&amp;$AI$1020))</f>
        <v>0</v>
      </c>
      <c r="AN1335" s="283">
        <f t="shared" si="572"/>
        <v>0</v>
      </c>
      <c r="AO1335" s="242">
        <f t="shared" si="573"/>
        <v>0</v>
      </c>
      <c r="AP1335" s="242">
        <f t="shared" si="574"/>
        <v>0</v>
      </c>
      <c r="AQ1335" s="276">
        <f t="shared" si="558"/>
        <v>0</v>
      </c>
      <c r="AR1335" s="281">
        <f t="shared" si="552"/>
        <v>0</v>
      </c>
      <c r="AS1335" s="245">
        <f t="shared" si="553"/>
        <v>0</v>
      </c>
      <c r="AY1335" s="160"/>
      <c r="AZ1335" s="160"/>
      <c r="BK1335" s="2"/>
      <c r="BL1335" s="2"/>
      <c r="BM1335" s="2"/>
      <c r="BN1335" s="2"/>
      <c r="BO1335" s="2"/>
      <c r="BP1335" s="2"/>
      <c r="BQ1335" s="2"/>
      <c r="BR1335" s="2"/>
      <c r="BS1335" s="2"/>
      <c r="BT1335" s="2"/>
      <c r="BU1335" s="2"/>
      <c r="BV1335" s="2"/>
      <c r="BW1335" s="2"/>
      <c r="BX1335" s="2"/>
      <c r="BY1335" s="2"/>
      <c r="BZ1335" s="2"/>
      <c r="CA1335" s="2"/>
      <c r="CI1335"/>
      <c r="CJ1335"/>
      <c r="CK1335"/>
      <c r="CL1335"/>
      <c r="CM1335"/>
      <c r="CN1335"/>
      <c r="CO1335"/>
      <c r="CP1335"/>
      <c r="CQ1335"/>
      <c r="CR1335"/>
      <c r="CS1335"/>
      <c r="CT1335"/>
      <c r="CU1335"/>
      <c r="CV1335"/>
      <c r="CW1335"/>
      <c r="CX1335"/>
    </row>
    <row r="1336" spans="2:102" x14ac:dyDescent="0.35">
      <c r="B1336" s="70" t="str">
        <f t="shared" ref="B1336:F1336" si="628">B329</f>
        <v/>
      </c>
      <c r="C1336" s="166" t="str">
        <f t="shared" si="628"/>
        <v/>
      </c>
      <c r="D1336" s="273" t="str">
        <f t="shared" si="628"/>
        <v/>
      </c>
      <c r="E1336" s="273">
        <f t="shared" si="628"/>
        <v>45016</v>
      </c>
      <c r="F1336" s="273">
        <f t="shared" si="628"/>
        <v>0</v>
      </c>
      <c r="G1336" s="98">
        <f t="shared" si="545"/>
        <v>0</v>
      </c>
      <c r="H1336" s="242">
        <f>IF(G1336=0,0,SUMIFS('Sch A. Input'!$H327:$CJ327,'Sch A. Input'!$H$14:$CJ$14,"Recurring",'Sch A. Input'!$H$13:$CJ$13,"&lt;="&amp;$O$1020,'Sch A. Input'!$H$13:$CJ$13,"&lt;="&amp;$L$11))</f>
        <v>0</v>
      </c>
      <c r="I1336" s="242">
        <f>IF(G1336=0,0,SUMIFS('Sch A. Input'!$H327:$CJ327,'Sch A. Input'!$H$14:$CJ$14,"One-time",'Sch A. Input'!$H$13:$CJ$13,"&lt;="&amp;$O$1020,'Sch A. Input'!$H$13:$CJ$13,"&lt;="&amp;$L$11))</f>
        <v>0</v>
      </c>
      <c r="J1336" s="283">
        <f t="shared" si="560"/>
        <v>0</v>
      </c>
      <c r="K1336" s="242">
        <f t="shared" si="561"/>
        <v>0</v>
      </c>
      <c r="L1336" s="242">
        <f t="shared" si="562"/>
        <v>0</v>
      </c>
      <c r="M1336" s="276">
        <f t="shared" si="555"/>
        <v>0</v>
      </c>
      <c r="N1336" s="281">
        <f t="shared" si="546"/>
        <v>0</v>
      </c>
      <c r="O1336" s="245">
        <f t="shared" si="547"/>
        <v>0</v>
      </c>
      <c r="P1336" s="248"/>
      <c r="Q1336" s="285">
        <f t="shared" si="563"/>
        <v>0</v>
      </c>
      <c r="R1336" s="242">
        <f>IF(Q1336=0,0,SUMIFS('Sch A. Input'!$H327:$CJ327,'Sch A. Input'!$H$14:$CJ$14,"Recurring",'Sch A. Input'!$H$13:$CJ$13,"&lt;="&amp;$L$11,'Sch A. Input'!$H$13:$CJ$13,"&lt;="&amp;$Y$1020,'Sch A. Input'!$H$13:$CJ$13,"&gt;"&amp;$O$1020))</f>
        <v>0</v>
      </c>
      <c r="S1336" s="242">
        <f>IF(Q1336=0,0,SUMIFS('Sch A. Input'!$H327:$CJ327,'Sch A. Input'!$H$14:$CJ$14,"One-time",'Sch A. Input'!$H$13:$CJ$13,"&lt;="&amp;$L$11,'Sch A. Input'!$H$13:$CJ$13,"&lt;="&amp;$Y$1020,'Sch A. Input'!$H$13:$CJ$13,"&gt;"&amp;$O$1020))</f>
        <v>0</v>
      </c>
      <c r="T1336" s="283">
        <f t="shared" si="564"/>
        <v>0</v>
      </c>
      <c r="U1336" s="242">
        <f t="shared" si="565"/>
        <v>0</v>
      </c>
      <c r="V1336" s="242">
        <f t="shared" si="566"/>
        <v>0</v>
      </c>
      <c r="W1336" s="276">
        <f t="shared" si="556"/>
        <v>0</v>
      </c>
      <c r="X1336" s="281">
        <f t="shared" si="548"/>
        <v>0</v>
      </c>
      <c r="Y1336" s="245">
        <f t="shared" si="549"/>
        <v>0</v>
      </c>
      <c r="Z1336" s="248"/>
      <c r="AA1336" s="285">
        <f t="shared" si="567"/>
        <v>0</v>
      </c>
      <c r="AB1336" s="242">
        <f>IF(AA1336=0,0,SUMIFS('Sch A. Input'!$H327:$CJ327,'Sch A. Input'!$H$14:$CJ$14,"Recurring",'Sch A. Input'!$H$13:$CJ$13,"&lt;="&amp;$L$11,'Sch A. Input'!$H$13:$CJ$13,"&lt;="&amp;$AI$1020,'Sch A. Input'!$H$13:$CJ$13,"&gt;"&amp;$Y$1020))</f>
        <v>0</v>
      </c>
      <c r="AC1336" s="242">
        <f>IF(AA1336=0,0,SUMIFS('Sch A. Input'!$H327:$CJ327,'Sch A. Input'!$H$14:$CJ$14,"One-time",'Sch A. Input'!$H$13:$CJ$13,"&lt;="&amp;$L$11,'Sch A. Input'!$H$13:$CJ$13,"&lt;="&amp;$AI$1020,'Sch A. Input'!$H$13:$CJ$13,"&gt;"&amp;$Y$1020))</f>
        <v>0</v>
      </c>
      <c r="AD1336" s="283">
        <f t="shared" si="568"/>
        <v>0</v>
      </c>
      <c r="AE1336" s="242">
        <f t="shared" si="569"/>
        <v>0</v>
      </c>
      <c r="AF1336" s="242">
        <f t="shared" si="570"/>
        <v>0</v>
      </c>
      <c r="AG1336" s="276">
        <f t="shared" si="557"/>
        <v>0</v>
      </c>
      <c r="AH1336" s="281">
        <f t="shared" si="550"/>
        <v>0</v>
      </c>
      <c r="AI1336" s="245">
        <f t="shared" si="551"/>
        <v>0</v>
      </c>
      <c r="AK1336" s="285">
        <f t="shared" si="571"/>
        <v>0</v>
      </c>
      <c r="AL1336" s="242">
        <f>IF(AK1336=0,0,SUMIFS('Sch A. Input'!$H327:$CJ327,'Sch A. Input'!$H$14:$CJ$14,"Recurring",'Sch A. Input'!$H$13:$CJ$13,"&lt;="&amp;$L$11,'Sch A. Input'!$H$13:$CJ$13,"&lt;="&amp;$AS$1020,'Sch A. Input'!$H$13:$CJ$13,"&gt;"&amp;$AI$1020))</f>
        <v>0</v>
      </c>
      <c r="AM1336" s="242">
        <f>IF(AK1336=0,0,SUMIFS('Sch A. Input'!$H327:$CJ327,'Sch A. Input'!$H$14:$CJ$14,"One-time",'Sch A. Input'!$H$13:$CJ$13,"&lt;="&amp;$L$11,'Sch A. Input'!$H$13:$CJ$13,"&lt;="&amp;$AS$1020,'Sch A. Input'!$H$13:$CJ$13,"&gt;"&amp;$AI$1020))</f>
        <v>0</v>
      </c>
      <c r="AN1336" s="283">
        <f t="shared" si="572"/>
        <v>0</v>
      </c>
      <c r="AO1336" s="242">
        <f t="shared" si="573"/>
        <v>0</v>
      </c>
      <c r="AP1336" s="242">
        <f t="shared" si="574"/>
        <v>0</v>
      </c>
      <c r="AQ1336" s="276">
        <f t="shared" si="558"/>
        <v>0</v>
      </c>
      <c r="AR1336" s="281">
        <f t="shared" si="552"/>
        <v>0</v>
      </c>
      <c r="AS1336" s="245">
        <f t="shared" si="553"/>
        <v>0</v>
      </c>
      <c r="AY1336" s="160"/>
      <c r="AZ1336" s="160"/>
      <c r="BK1336" s="2"/>
      <c r="BL1336" s="2"/>
      <c r="BM1336" s="2"/>
      <c r="BN1336" s="2"/>
      <c r="BO1336" s="2"/>
      <c r="BP1336" s="2"/>
      <c r="BQ1336" s="2"/>
      <c r="BR1336" s="2"/>
      <c r="BS1336" s="2"/>
      <c r="BT1336" s="2"/>
      <c r="BU1336" s="2"/>
      <c r="BV1336" s="2"/>
      <c r="BW1336" s="2"/>
      <c r="BX1336" s="2"/>
      <c r="BY1336" s="2"/>
      <c r="BZ1336" s="2"/>
      <c r="CA1336" s="2"/>
      <c r="CI1336"/>
      <c r="CJ1336"/>
      <c r="CK1336"/>
      <c r="CL1336"/>
      <c r="CM1336"/>
      <c r="CN1336"/>
      <c r="CO1336"/>
      <c r="CP1336"/>
      <c r="CQ1336"/>
      <c r="CR1336"/>
      <c r="CS1336"/>
      <c r="CT1336"/>
      <c r="CU1336"/>
      <c r="CV1336"/>
      <c r="CW1336"/>
      <c r="CX1336"/>
    </row>
    <row r="1337" spans="2:102" x14ac:dyDescent="0.35">
      <c r="B1337" s="70" t="str">
        <f t="shared" ref="B1337:F1337" si="629">B330</f>
        <v/>
      </c>
      <c r="C1337" s="166" t="str">
        <f t="shared" si="629"/>
        <v/>
      </c>
      <c r="D1337" s="273" t="str">
        <f t="shared" si="629"/>
        <v/>
      </c>
      <c r="E1337" s="273">
        <f t="shared" si="629"/>
        <v>45016</v>
      </c>
      <c r="F1337" s="273">
        <f t="shared" si="629"/>
        <v>0</v>
      </c>
      <c r="G1337" s="98">
        <f t="shared" si="545"/>
        <v>0</v>
      </c>
      <c r="H1337" s="242">
        <f>IF(G1337=0,0,SUMIFS('Sch A. Input'!$H328:$CJ328,'Sch A. Input'!$H$14:$CJ$14,"Recurring",'Sch A. Input'!$H$13:$CJ$13,"&lt;="&amp;$O$1020,'Sch A. Input'!$H$13:$CJ$13,"&lt;="&amp;$L$11))</f>
        <v>0</v>
      </c>
      <c r="I1337" s="242">
        <f>IF(G1337=0,0,SUMIFS('Sch A. Input'!$H328:$CJ328,'Sch A. Input'!$H$14:$CJ$14,"One-time",'Sch A. Input'!$H$13:$CJ$13,"&lt;="&amp;$O$1020,'Sch A. Input'!$H$13:$CJ$13,"&lt;="&amp;$L$11))</f>
        <v>0</v>
      </c>
      <c r="J1337" s="283">
        <f t="shared" si="560"/>
        <v>0</v>
      </c>
      <c r="K1337" s="242">
        <f t="shared" si="561"/>
        <v>0</v>
      </c>
      <c r="L1337" s="242">
        <f t="shared" si="562"/>
        <v>0</v>
      </c>
      <c r="M1337" s="276">
        <f t="shared" si="555"/>
        <v>0</v>
      </c>
      <c r="N1337" s="281">
        <f t="shared" si="546"/>
        <v>0</v>
      </c>
      <c r="O1337" s="245">
        <f t="shared" si="547"/>
        <v>0</v>
      </c>
      <c r="P1337" s="248"/>
      <c r="Q1337" s="285">
        <f t="shared" si="563"/>
        <v>0</v>
      </c>
      <c r="R1337" s="242">
        <f>IF(Q1337=0,0,SUMIFS('Sch A. Input'!$H328:$CJ328,'Sch A. Input'!$H$14:$CJ$14,"Recurring",'Sch A. Input'!$H$13:$CJ$13,"&lt;="&amp;$L$11,'Sch A. Input'!$H$13:$CJ$13,"&lt;="&amp;$Y$1020,'Sch A. Input'!$H$13:$CJ$13,"&gt;"&amp;$O$1020))</f>
        <v>0</v>
      </c>
      <c r="S1337" s="242">
        <f>IF(Q1337=0,0,SUMIFS('Sch A. Input'!$H328:$CJ328,'Sch A. Input'!$H$14:$CJ$14,"One-time",'Sch A. Input'!$H$13:$CJ$13,"&lt;="&amp;$L$11,'Sch A. Input'!$H$13:$CJ$13,"&lt;="&amp;$Y$1020,'Sch A. Input'!$H$13:$CJ$13,"&gt;"&amp;$O$1020))</f>
        <v>0</v>
      </c>
      <c r="T1337" s="283">
        <f t="shared" si="564"/>
        <v>0</v>
      </c>
      <c r="U1337" s="242">
        <f t="shared" si="565"/>
        <v>0</v>
      </c>
      <c r="V1337" s="242">
        <f t="shared" si="566"/>
        <v>0</v>
      </c>
      <c r="W1337" s="276">
        <f t="shared" si="556"/>
        <v>0</v>
      </c>
      <c r="X1337" s="281">
        <f t="shared" si="548"/>
        <v>0</v>
      </c>
      <c r="Y1337" s="245">
        <f t="shared" si="549"/>
        <v>0</v>
      </c>
      <c r="Z1337" s="248"/>
      <c r="AA1337" s="285">
        <f t="shared" si="567"/>
        <v>0</v>
      </c>
      <c r="AB1337" s="242">
        <f>IF(AA1337=0,0,SUMIFS('Sch A. Input'!$H328:$CJ328,'Sch A. Input'!$H$14:$CJ$14,"Recurring",'Sch A. Input'!$H$13:$CJ$13,"&lt;="&amp;$L$11,'Sch A. Input'!$H$13:$CJ$13,"&lt;="&amp;$AI$1020,'Sch A. Input'!$H$13:$CJ$13,"&gt;"&amp;$Y$1020))</f>
        <v>0</v>
      </c>
      <c r="AC1337" s="242">
        <f>IF(AA1337=0,0,SUMIFS('Sch A. Input'!$H328:$CJ328,'Sch A. Input'!$H$14:$CJ$14,"One-time",'Sch A. Input'!$H$13:$CJ$13,"&lt;="&amp;$L$11,'Sch A. Input'!$H$13:$CJ$13,"&lt;="&amp;$AI$1020,'Sch A. Input'!$H$13:$CJ$13,"&gt;"&amp;$Y$1020))</f>
        <v>0</v>
      </c>
      <c r="AD1337" s="283">
        <f t="shared" si="568"/>
        <v>0</v>
      </c>
      <c r="AE1337" s="242">
        <f t="shared" si="569"/>
        <v>0</v>
      </c>
      <c r="AF1337" s="242">
        <f t="shared" si="570"/>
        <v>0</v>
      </c>
      <c r="AG1337" s="276">
        <f t="shared" si="557"/>
        <v>0</v>
      </c>
      <c r="AH1337" s="281">
        <f t="shared" si="550"/>
        <v>0</v>
      </c>
      <c r="AI1337" s="245">
        <f t="shared" si="551"/>
        <v>0</v>
      </c>
      <c r="AK1337" s="285">
        <f t="shared" si="571"/>
        <v>0</v>
      </c>
      <c r="AL1337" s="242">
        <f>IF(AK1337=0,0,SUMIFS('Sch A. Input'!$H328:$CJ328,'Sch A. Input'!$H$14:$CJ$14,"Recurring",'Sch A. Input'!$H$13:$CJ$13,"&lt;="&amp;$L$11,'Sch A. Input'!$H$13:$CJ$13,"&lt;="&amp;$AS$1020,'Sch A. Input'!$H$13:$CJ$13,"&gt;"&amp;$AI$1020))</f>
        <v>0</v>
      </c>
      <c r="AM1337" s="242">
        <f>IF(AK1337=0,0,SUMIFS('Sch A. Input'!$H328:$CJ328,'Sch A. Input'!$H$14:$CJ$14,"One-time",'Sch A. Input'!$H$13:$CJ$13,"&lt;="&amp;$L$11,'Sch A. Input'!$H$13:$CJ$13,"&lt;="&amp;$AS$1020,'Sch A. Input'!$H$13:$CJ$13,"&gt;"&amp;$AI$1020))</f>
        <v>0</v>
      </c>
      <c r="AN1337" s="283">
        <f t="shared" si="572"/>
        <v>0</v>
      </c>
      <c r="AO1337" s="242">
        <f t="shared" si="573"/>
        <v>0</v>
      </c>
      <c r="AP1337" s="242">
        <f t="shared" si="574"/>
        <v>0</v>
      </c>
      <c r="AQ1337" s="276">
        <f t="shared" si="558"/>
        <v>0</v>
      </c>
      <c r="AR1337" s="281">
        <f t="shared" si="552"/>
        <v>0</v>
      </c>
      <c r="AS1337" s="245">
        <f t="shared" si="553"/>
        <v>0</v>
      </c>
      <c r="AY1337" s="160"/>
      <c r="AZ1337" s="160"/>
      <c r="BK1337" s="2"/>
      <c r="BL1337" s="2"/>
      <c r="BM1337" s="2"/>
      <c r="BN1337" s="2"/>
      <c r="BO1337" s="2"/>
      <c r="BP1337" s="2"/>
      <c r="BQ1337" s="2"/>
      <c r="BR1337" s="2"/>
      <c r="BS1337" s="2"/>
      <c r="BT1337" s="2"/>
      <c r="BU1337" s="2"/>
      <c r="BV1337" s="2"/>
      <c r="BW1337" s="2"/>
      <c r="BX1337" s="2"/>
      <c r="BY1337" s="2"/>
      <c r="BZ1337" s="2"/>
      <c r="CA1337" s="2"/>
      <c r="CI1337"/>
      <c r="CJ1337"/>
      <c r="CK1337"/>
      <c r="CL1337"/>
      <c r="CM1337"/>
      <c r="CN1337"/>
      <c r="CO1337"/>
      <c r="CP1337"/>
      <c r="CQ1337"/>
      <c r="CR1337"/>
      <c r="CS1337"/>
      <c r="CT1337"/>
      <c r="CU1337"/>
      <c r="CV1337"/>
      <c r="CW1337"/>
      <c r="CX1337"/>
    </row>
    <row r="1338" spans="2:102" x14ac:dyDescent="0.35">
      <c r="B1338" s="70" t="str">
        <f t="shared" ref="B1338:F1338" si="630">B331</f>
        <v/>
      </c>
      <c r="C1338" s="166" t="str">
        <f t="shared" si="630"/>
        <v/>
      </c>
      <c r="D1338" s="273" t="str">
        <f t="shared" si="630"/>
        <v/>
      </c>
      <c r="E1338" s="273">
        <f t="shared" si="630"/>
        <v>45016</v>
      </c>
      <c r="F1338" s="273">
        <f t="shared" si="630"/>
        <v>0</v>
      </c>
      <c r="G1338" s="98">
        <f t="shared" si="545"/>
        <v>0</v>
      </c>
      <c r="H1338" s="242">
        <f>IF(G1338=0,0,SUMIFS('Sch A. Input'!$H329:$CJ329,'Sch A. Input'!$H$14:$CJ$14,"Recurring",'Sch A. Input'!$H$13:$CJ$13,"&lt;="&amp;$O$1020,'Sch A. Input'!$H$13:$CJ$13,"&lt;="&amp;$L$11))</f>
        <v>0</v>
      </c>
      <c r="I1338" s="242">
        <f>IF(G1338=0,0,SUMIFS('Sch A. Input'!$H329:$CJ329,'Sch A. Input'!$H$14:$CJ$14,"One-time",'Sch A. Input'!$H$13:$CJ$13,"&lt;="&amp;$O$1020,'Sch A. Input'!$H$13:$CJ$13,"&lt;="&amp;$L$11))</f>
        <v>0</v>
      </c>
      <c r="J1338" s="283">
        <f t="shared" si="560"/>
        <v>0</v>
      </c>
      <c r="K1338" s="242">
        <f t="shared" si="561"/>
        <v>0</v>
      </c>
      <c r="L1338" s="242">
        <f t="shared" si="562"/>
        <v>0</v>
      </c>
      <c r="M1338" s="276">
        <f t="shared" si="555"/>
        <v>0</v>
      </c>
      <c r="N1338" s="281">
        <f t="shared" si="546"/>
        <v>0</v>
      </c>
      <c r="O1338" s="245">
        <f t="shared" si="547"/>
        <v>0</v>
      </c>
      <c r="P1338" s="248"/>
      <c r="Q1338" s="285">
        <f t="shared" si="563"/>
        <v>0</v>
      </c>
      <c r="R1338" s="242">
        <f>IF(Q1338=0,0,SUMIFS('Sch A. Input'!$H329:$CJ329,'Sch A. Input'!$H$14:$CJ$14,"Recurring",'Sch A. Input'!$H$13:$CJ$13,"&lt;="&amp;$L$11,'Sch A. Input'!$H$13:$CJ$13,"&lt;="&amp;$Y$1020,'Sch A. Input'!$H$13:$CJ$13,"&gt;"&amp;$O$1020))</f>
        <v>0</v>
      </c>
      <c r="S1338" s="242">
        <f>IF(Q1338=0,0,SUMIFS('Sch A. Input'!$H329:$CJ329,'Sch A. Input'!$H$14:$CJ$14,"One-time",'Sch A. Input'!$H$13:$CJ$13,"&lt;="&amp;$L$11,'Sch A. Input'!$H$13:$CJ$13,"&lt;="&amp;$Y$1020,'Sch A. Input'!$H$13:$CJ$13,"&gt;"&amp;$O$1020))</f>
        <v>0</v>
      </c>
      <c r="T1338" s="283">
        <f t="shared" si="564"/>
        <v>0</v>
      </c>
      <c r="U1338" s="242">
        <f t="shared" si="565"/>
        <v>0</v>
      </c>
      <c r="V1338" s="242">
        <f t="shared" si="566"/>
        <v>0</v>
      </c>
      <c r="W1338" s="276">
        <f t="shared" si="556"/>
        <v>0</v>
      </c>
      <c r="X1338" s="281">
        <f t="shared" si="548"/>
        <v>0</v>
      </c>
      <c r="Y1338" s="245">
        <f t="shared" si="549"/>
        <v>0</v>
      </c>
      <c r="Z1338" s="248"/>
      <c r="AA1338" s="285">
        <f t="shared" si="567"/>
        <v>0</v>
      </c>
      <c r="AB1338" s="242">
        <f>IF(AA1338=0,0,SUMIFS('Sch A. Input'!$H329:$CJ329,'Sch A. Input'!$H$14:$CJ$14,"Recurring",'Sch A. Input'!$H$13:$CJ$13,"&lt;="&amp;$L$11,'Sch A. Input'!$H$13:$CJ$13,"&lt;="&amp;$AI$1020,'Sch A. Input'!$H$13:$CJ$13,"&gt;"&amp;$Y$1020))</f>
        <v>0</v>
      </c>
      <c r="AC1338" s="242">
        <f>IF(AA1338=0,0,SUMIFS('Sch A. Input'!$H329:$CJ329,'Sch A. Input'!$H$14:$CJ$14,"One-time",'Sch A. Input'!$H$13:$CJ$13,"&lt;="&amp;$L$11,'Sch A. Input'!$H$13:$CJ$13,"&lt;="&amp;$AI$1020,'Sch A. Input'!$H$13:$CJ$13,"&gt;"&amp;$Y$1020))</f>
        <v>0</v>
      </c>
      <c r="AD1338" s="283">
        <f t="shared" si="568"/>
        <v>0</v>
      </c>
      <c r="AE1338" s="242">
        <f t="shared" si="569"/>
        <v>0</v>
      </c>
      <c r="AF1338" s="242">
        <f t="shared" si="570"/>
        <v>0</v>
      </c>
      <c r="AG1338" s="276">
        <f t="shared" si="557"/>
        <v>0</v>
      </c>
      <c r="AH1338" s="281">
        <f t="shared" si="550"/>
        <v>0</v>
      </c>
      <c r="AI1338" s="245">
        <f t="shared" si="551"/>
        <v>0</v>
      </c>
      <c r="AK1338" s="285">
        <f t="shared" si="571"/>
        <v>0</v>
      </c>
      <c r="AL1338" s="242">
        <f>IF(AK1338=0,0,SUMIFS('Sch A. Input'!$H329:$CJ329,'Sch A. Input'!$H$14:$CJ$14,"Recurring",'Sch A. Input'!$H$13:$CJ$13,"&lt;="&amp;$L$11,'Sch A. Input'!$H$13:$CJ$13,"&lt;="&amp;$AS$1020,'Sch A. Input'!$H$13:$CJ$13,"&gt;"&amp;$AI$1020))</f>
        <v>0</v>
      </c>
      <c r="AM1338" s="242">
        <f>IF(AK1338=0,0,SUMIFS('Sch A. Input'!$H329:$CJ329,'Sch A. Input'!$H$14:$CJ$14,"One-time",'Sch A. Input'!$H$13:$CJ$13,"&lt;="&amp;$L$11,'Sch A. Input'!$H$13:$CJ$13,"&lt;="&amp;$AS$1020,'Sch A. Input'!$H$13:$CJ$13,"&gt;"&amp;$AI$1020))</f>
        <v>0</v>
      </c>
      <c r="AN1338" s="283">
        <f t="shared" si="572"/>
        <v>0</v>
      </c>
      <c r="AO1338" s="242">
        <f t="shared" si="573"/>
        <v>0</v>
      </c>
      <c r="AP1338" s="242">
        <f t="shared" si="574"/>
        <v>0</v>
      </c>
      <c r="AQ1338" s="276">
        <f t="shared" si="558"/>
        <v>0</v>
      </c>
      <c r="AR1338" s="281">
        <f t="shared" si="552"/>
        <v>0</v>
      </c>
      <c r="AS1338" s="245">
        <f t="shared" si="553"/>
        <v>0</v>
      </c>
      <c r="AY1338" s="160"/>
      <c r="AZ1338" s="160"/>
      <c r="BK1338" s="2"/>
      <c r="BL1338" s="2"/>
      <c r="BM1338" s="2"/>
      <c r="BN1338" s="2"/>
      <c r="BO1338" s="2"/>
      <c r="BP1338" s="2"/>
      <c r="BQ1338" s="2"/>
      <c r="BR1338" s="2"/>
      <c r="BS1338" s="2"/>
      <c r="BT1338" s="2"/>
      <c r="BU1338" s="2"/>
      <c r="BV1338" s="2"/>
      <c r="BW1338" s="2"/>
      <c r="BX1338" s="2"/>
      <c r="BY1338" s="2"/>
      <c r="BZ1338" s="2"/>
      <c r="CA1338" s="2"/>
      <c r="CI1338"/>
      <c r="CJ1338"/>
      <c r="CK1338"/>
      <c r="CL1338"/>
      <c r="CM1338"/>
      <c r="CN1338"/>
      <c r="CO1338"/>
      <c r="CP1338"/>
      <c r="CQ1338"/>
      <c r="CR1338"/>
      <c r="CS1338"/>
      <c r="CT1338"/>
      <c r="CU1338"/>
      <c r="CV1338"/>
      <c r="CW1338"/>
      <c r="CX1338"/>
    </row>
    <row r="1339" spans="2:102" x14ac:dyDescent="0.35">
      <c r="B1339" s="70" t="str">
        <f t="shared" ref="B1339:F1339" si="631">B332</f>
        <v/>
      </c>
      <c r="C1339" s="166" t="str">
        <f t="shared" si="631"/>
        <v/>
      </c>
      <c r="D1339" s="273" t="str">
        <f t="shared" si="631"/>
        <v/>
      </c>
      <c r="E1339" s="273">
        <f t="shared" si="631"/>
        <v>45016</v>
      </c>
      <c r="F1339" s="273">
        <f t="shared" si="631"/>
        <v>0</v>
      </c>
      <c r="G1339" s="98">
        <f t="shared" si="545"/>
        <v>0</v>
      </c>
      <c r="H1339" s="242">
        <f>IF(G1339=0,0,SUMIFS('Sch A. Input'!$H330:$CJ330,'Sch A. Input'!$H$14:$CJ$14,"Recurring",'Sch A. Input'!$H$13:$CJ$13,"&lt;="&amp;$O$1020,'Sch A. Input'!$H$13:$CJ$13,"&lt;="&amp;$L$11))</f>
        <v>0</v>
      </c>
      <c r="I1339" s="242">
        <f>IF(G1339=0,0,SUMIFS('Sch A. Input'!$H330:$CJ330,'Sch A. Input'!$H$14:$CJ$14,"One-time",'Sch A. Input'!$H$13:$CJ$13,"&lt;="&amp;$O$1020,'Sch A. Input'!$H$13:$CJ$13,"&lt;="&amp;$L$11))</f>
        <v>0</v>
      </c>
      <c r="J1339" s="283">
        <f t="shared" si="560"/>
        <v>0</v>
      </c>
      <c r="K1339" s="242">
        <f t="shared" si="561"/>
        <v>0</v>
      </c>
      <c r="L1339" s="242">
        <f t="shared" si="562"/>
        <v>0</v>
      </c>
      <c r="M1339" s="276">
        <f t="shared" si="555"/>
        <v>0</v>
      </c>
      <c r="N1339" s="281">
        <f t="shared" si="546"/>
        <v>0</v>
      </c>
      <c r="O1339" s="245">
        <f t="shared" si="547"/>
        <v>0</v>
      </c>
      <c r="P1339" s="248"/>
      <c r="Q1339" s="285">
        <f t="shared" si="563"/>
        <v>0</v>
      </c>
      <c r="R1339" s="242">
        <f>IF(Q1339=0,0,SUMIFS('Sch A. Input'!$H330:$CJ330,'Sch A. Input'!$H$14:$CJ$14,"Recurring",'Sch A. Input'!$H$13:$CJ$13,"&lt;="&amp;$L$11,'Sch A. Input'!$H$13:$CJ$13,"&lt;="&amp;$Y$1020,'Sch A. Input'!$H$13:$CJ$13,"&gt;"&amp;$O$1020))</f>
        <v>0</v>
      </c>
      <c r="S1339" s="242">
        <f>IF(Q1339=0,0,SUMIFS('Sch A. Input'!$H330:$CJ330,'Sch A. Input'!$H$14:$CJ$14,"One-time",'Sch A. Input'!$H$13:$CJ$13,"&lt;="&amp;$L$11,'Sch A. Input'!$H$13:$CJ$13,"&lt;="&amp;$Y$1020,'Sch A. Input'!$H$13:$CJ$13,"&gt;"&amp;$O$1020))</f>
        <v>0</v>
      </c>
      <c r="T1339" s="283">
        <f t="shared" si="564"/>
        <v>0</v>
      </c>
      <c r="U1339" s="242">
        <f t="shared" si="565"/>
        <v>0</v>
      </c>
      <c r="V1339" s="242">
        <f t="shared" si="566"/>
        <v>0</v>
      </c>
      <c r="W1339" s="276">
        <f t="shared" si="556"/>
        <v>0</v>
      </c>
      <c r="X1339" s="281">
        <f t="shared" si="548"/>
        <v>0</v>
      </c>
      <c r="Y1339" s="245">
        <f t="shared" si="549"/>
        <v>0</v>
      </c>
      <c r="Z1339" s="248"/>
      <c r="AA1339" s="285">
        <f t="shared" si="567"/>
        <v>0</v>
      </c>
      <c r="AB1339" s="242">
        <f>IF(AA1339=0,0,SUMIFS('Sch A. Input'!$H330:$CJ330,'Sch A. Input'!$H$14:$CJ$14,"Recurring",'Sch A. Input'!$H$13:$CJ$13,"&lt;="&amp;$L$11,'Sch A. Input'!$H$13:$CJ$13,"&lt;="&amp;$AI$1020,'Sch A. Input'!$H$13:$CJ$13,"&gt;"&amp;$Y$1020))</f>
        <v>0</v>
      </c>
      <c r="AC1339" s="242">
        <f>IF(AA1339=0,0,SUMIFS('Sch A. Input'!$H330:$CJ330,'Sch A. Input'!$H$14:$CJ$14,"One-time",'Sch A. Input'!$H$13:$CJ$13,"&lt;="&amp;$L$11,'Sch A. Input'!$H$13:$CJ$13,"&lt;="&amp;$AI$1020,'Sch A. Input'!$H$13:$CJ$13,"&gt;"&amp;$Y$1020))</f>
        <v>0</v>
      </c>
      <c r="AD1339" s="283">
        <f t="shared" si="568"/>
        <v>0</v>
      </c>
      <c r="AE1339" s="242">
        <f t="shared" si="569"/>
        <v>0</v>
      </c>
      <c r="AF1339" s="242">
        <f t="shared" si="570"/>
        <v>0</v>
      </c>
      <c r="AG1339" s="276">
        <f t="shared" si="557"/>
        <v>0</v>
      </c>
      <c r="AH1339" s="281">
        <f t="shared" si="550"/>
        <v>0</v>
      </c>
      <c r="AI1339" s="245">
        <f t="shared" si="551"/>
        <v>0</v>
      </c>
      <c r="AK1339" s="285">
        <f t="shared" si="571"/>
        <v>0</v>
      </c>
      <c r="AL1339" s="242">
        <f>IF(AK1339=0,0,SUMIFS('Sch A. Input'!$H330:$CJ330,'Sch A. Input'!$H$14:$CJ$14,"Recurring",'Sch A. Input'!$H$13:$CJ$13,"&lt;="&amp;$L$11,'Sch A. Input'!$H$13:$CJ$13,"&lt;="&amp;$AS$1020,'Sch A. Input'!$H$13:$CJ$13,"&gt;"&amp;$AI$1020))</f>
        <v>0</v>
      </c>
      <c r="AM1339" s="242">
        <f>IF(AK1339=0,0,SUMIFS('Sch A. Input'!$H330:$CJ330,'Sch A. Input'!$H$14:$CJ$14,"One-time",'Sch A. Input'!$H$13:$CJ$13,"&lt;="&amp;$L$11,'Sch A. Input'!$H$13:$CJ$13,"&lt;="&amp;$AS$1020,'Sch A. Input'!$H$13:$CJ$13,"&gt;"&amp;$AI$1020))</f>
        <v>0</v>
      </c>
      <c r="AN1339" s="283">
        <f t="shared" si="572"/>
        <v>0</v>
      </c>
      <c r="AO1339" s="242">
        <f t="shared" si="573"/>
        <v>0</v>
      </c>
      <c r="AP1339" s="242">
        <f t="shared" si="574"/>
        <v>0</v>
      </c>
      <c r="AQ1339" s="276">
        <f t="shared" si="558"/>
        <v>0</v>
      </c>
      <c r="AR1339" s="281">
        <f t="shared" si="552"/>
        <v>0</v>
      </c>
      <c r="AS1339" s="245">
        <f t="shared" si="553"/>
        <v>0</v>
      </c>
      <c r="AY1339" s="160"/>
      <c r="AZ1339" s="160"/>
      <c r="BK1339" s="2"/>
      <c r="BL1339" s="2"/>
      <c r="BM1339" s="2"/>
      <c r="BN1339" s="2"/>
      <c r="BO1339" s="2"/>
      <c r="BP1339" s="2"/>
      <c r="BQ1339" s="2"/>
      <c r="BR1339" s="2"/>
      <c r="BS1339" s="2"/>
      <c r="BT1339" s="2"/>
      <c r="BU1339" s="2"/>
      <c r="BV1339" s="2"/>
      <c r="BW1339" s="2"/>
      <c r="BX1339" s="2"/>
      <c r="BY1339" s="2"/>
      <c r="BZ1339" s="2"/>
      <c r="CA1339" s="2"/>
      <c r="CI1339"/>
      <c r="CJ1339"/>
      <c r="CK1339"/>
      <c r="CL1339"/>
      <c r="CM1339"/>
      <c r="CN1339"/>
      <c r="CO1339"/>
      <c r="CP1339"/>
      <c r="CQ1339"/>
      <c r="CR1339"/>
      <c r="CS1339"/>
      <c r="CT1339"/>
      <c r="CU1339"/>
      <c r="CV1339"/>
      <c r="CW1339"/>
      <c r="CX1339"/>
    </row>
    <row r="1340" spans="2:102" x14ac:dyDescent="0.35">
      <c r="B1340" s="70" t="str">
        <f t="shared" ref="B1340:F1340" si="632">B333</f>
        <v/>
      </c>
      <c r="C1340" s="166" t="str">
        <f t="shared" si="632"/>
        <v/>
      </c>
      <c r="D1340" s="273" t="str">
        <f t="shared" si="632"/>
        <v/>
      </c>
      <c r="E1340" s="273">
        <f t="shared" si="632"/>
        <v>45016</v>
      </c>
      <c r="F1340" s="273">
        <f t="shared" si="632"/>
        <v>0</v>
      </c>
      <c r="G1340" s="98">
        <f t="shared" si="545"/>
        <v>0</v>
      </c>
      <c r="H1340" s="242">
        <f>IF(G1340=0,0,SUMIFS('Sch A. Input'!$H331:$CJ331,'Sch A. Input'!$H$14:$CJ$14,"Recurring",'Sch A. Input'!$H$13:$CJ$13,"&lt;="&amp;$O$1020,'Sch A. Input'!$H$13:$CJ$13,"&lt;="&amp;$L$11))</f>
        <v>0</v>
      </c>
      <c r="I1340" s="242">
        <f>IF(G1340=0,0,SUMIFS('Sch A. Input'!$H331:$CJ331,'Sch A. Input'!$H$14:$CJ$14,"One-time",'Sch A. Input'!$H$13:$CJ$13,"&lt;="&amp;$O$1020,'Sch A. Input'!$H$13:$CJ$13,"&lt;="&amp;$L$11))</f>
        <v>0</v>
      </c>
      <c r="J1340" s="283">
        <f t="shared" si="560"/>
        <v>0</v>
      </c>
      <c r="K1340" s="242">
        <f t="shared" si="561"/>
        <v>0</v>
      </c>
      <c r="L1340" s="242">
        <f t="shared" si="562"/>
        <v>0</v>
      </c>
      <c r="M1340" s="276">
        <f t="shared" si="555"/>
        <v>0</v>
      </c>
      <c r="N1340" s="281">
        <f t="shared" si="546"/>
        <v>0</v>
      </c>
      <c r="O1340" s="245">
        <f t="shared" si="547"/>
        <v>0</v>
      </c>
      <c r="P1340" s="248"/>
      <c r="Q1340" s="285">
        <f t="shared" si="563"/>
        <v>0</v>
      </c>
      <c r="R1340" s="242">
        <f>IF(Q1340=0,0,SUMIFS('Sch A. Input'!$H331:$CJ331,'Sch A. Input'!$H$14:$CJ$14,"Recurring",'Sch A. Input'!$H$13:$CJ$13,"&lt;="&amp;$L$11,'Sch A. Input'!$H$13:$CJ$13,"&lt;="&amp;$Y$1020,'Sch A. Input'!$H$13:$CJ$13,"&gt;"&amp;$O$1020))</f>
        <v>0</v>
      </c>
      <c r="S1340" s="242">
        <f>IF(Q1340=0,0,SUMIFS('Sch A. Input'!$H331:$CJ331,'Sch A. Input'!$H$14:$CJ$14,"One-time",'Sch A. Input'!$H$13:$CJ$13,"&lt;="&amp;$L$11,'Sch A. Input'!$H$13:$CJ$13,"&lt;="&amp;$Y$1020,'Sch A. Input'!$H$13:$CJ$13,"&gt;"&amp;$O$1020))</f>
        <v>0</v>
      </c>
      <c r="T1340" s="283">
        <f t="shared" si="564"/>
        <v>0</v>
      </c>
      <c r="U1340" s="242">
        <f t="shared" si="565"/>
        <v>0</v>
      </c>
      <c r="V1340" s="242">
        <f t="shared" si="566"/>
        <v>0</v>
      </c>
      <c r="W1340" s="276">
        <f t="shared" si="556"/>
        <v>0</v>
      </c>
      <c r="X1340" s="281">
        <f t="shared" si="548"/>
        <v>0</v>
      </c>
      <c r="Y1340" s="245">
        <f t="shared" si="549"/>
        <v>0</v>
      </c>
      <c r="Z1340" s="248"/>
      <c r="AA1340" s="285">
        <f t="shared" si="567"/>
        <v>0</v>
      </c>
      <c r="AB1340" s="242">
        <f>IF(AA1340=0,0,SUMIFS('Sch A. Input'!$H331:$CJ331,'Sch A. Input'!$H$14:$CJ$14,"Recurring",'Sch A. Input'!$H$13:$CJ$13,"&lt;="&amp;$L$11,'Sch A. Input'!$H$13:$CJ$13,"&lt;="&amp;$AI$1020,'Sch A. Input'!$H$13:$CJ$13,"&gt;"&amp;$Y$1020))</f>
        <v>0</v>
      </c>
      <c r="AC1340" s="242">
        <f>IF(AA1340=0,0,SUMIFS('Sch A. Input'!$H331:$CJ331,'Sch A. Input'!$H$14:$CJ$14,"One-time",'Sch A. Input'!$H$13:$CJ$13,"&lt;="&amp;$L$11,'Sch A. Input'!$H$13:$CJ$13,"&lt;="&amp;$AI$1020,'Sch A. Input'!$H$13:$CJ$13,"&gt;"&amp;$Y$1020))</f>
        <v>0</v>
      </c>
      <c r="AD1340" s="283">
        <f t="shared" si="568"/>
        <v>0</v>
      </c>
      <c r="AE1340" s="242">
        <f t="shared" si="569"/>
        <v>0</v>
      </c>
      <c r="AF1340" s="242">
        <f t="shared" si="570"/>
        <v>0</v>
      </c>
      <c r="AG1340" s="276">
        <f t="shared" si="557"/>
        <v>0</v>
      </c>
      <c r="AH1340" s="281">
        <f t="shared" si="550"/>
        <v>0</v>
      </c>
      <c r="AI1340" s="245">
        <f t="shared" si="551"/>
        <v>0</v>
      </c>
      <c r="AK1340" s="285">
        <f t="shared" si="571"/>
        <v>0</v>
      </c>
      <c r="AL1340" s="242">
        <f>IF(AK1340=0,0,SUMIFS('Sch A. Input'!$H331:$CJ331,'Sch A. Input'!$H$14:$CJ$14,"Recurring",'Sch A. Input'!$H$13:$CJ$13,"&lt;="&amp;$L$11,'Sch A. Input'!$H$13:$CJ$13,"&lt;="&amp;$AS$1020,'Sch A. Input'!$H$13:$CJ$13,"&gt;"&amp;$AI$1020))</f>
        <v>0</v>
      </c>
      <c r="AM1340" s="242">
        <f>IF(AK1340=0,0,SUMIFS('Sch A. Input'!$H331:$CJ331,'Sch A. Input'!$H$14:$CJ$14,"One-time",'Sch A. Input'!$H$13:$CJ$13,"&lt;="&amp;$L$11,'Sch A. Input'!$H$13:$CJ$13,"&lt;="&amp;$AS$1020,'Sch A. Input'!$H$13:$CJ$13,"&gt;"&amp;$AI$1020))</f>
        <v>0</v>
      </c>
      <c r="AN1340" s="283">
        <f t="shared" si="572"/>
        <v>0</v>
      </c>
      <c r="AO1340" s="242">
        <f t="shared" si="573"/>
        <v>0</v>
      </c>
      <c r="AP1340" s="242">
        <f t="shared" si="574"/>
        <v>0</v>
      </c>
      <c r="AQ1340" s="276">
        <f t="shared" si="558"/>
        <v>0</v>
      </c>
      <c r="AR1340" s="281">
        <f t="shared" si="552"/>
        <v>0</v>
      </c>
      <c r="AS1340" s="245">
        <f t="shared" si="553"/>
        <v>0</v>
      </c>
      <c r="AY1340" s="160"/>
      <c r="AZ1340" s="160"/>
      <c r="BK1340" s="2"/>
      <c r="BL1340" s="2"/>
      <c r="BM1340" s="2"/>
      <c r="BN1340" s="2"/>
      <c r="BO1340" s="2"/>
      <c r="BP1340" s="2"/>
      <c r="BQ1340" s="2"/>
      <c r="BR1340" s="2"/>
      <c r="BS1340" s="2"/>
      <c r="BT1340" s="2"/>
      <c r="BU1340" s="2"/>
      <c r="BV1340" s="2"/>
      <c r="BW1340" s="2"/>
      <c r="BX1340" s="2"/>
      <c r="BY1340" s="2"/>
      <c r="BZ1340" s="2"/>
      <c r="CA1340" s="2"/>
      <c r="CI1340"/>
      <c r="CJ1340"/>
      <c r="CK1340"/>
      <c r="CL1340"/>
      <c r="CM1340"/>
      <c r="CN1340"/>
      <c r="CO1340"/>
      <c r="CP1340"/>
      <c r="CQ1340"/>
      <c r="CR1340"/>
      <c r="CS1340"/>
      <c r="CT1340"/>
      <c r="CU1340"/>
      <c r="CV1340"/>
      <c r="CW1340"/>
      <c r="CX1340"/>
    </row>
    <row r="1341" spans="2:102" x14ac:dyDescent="0.35">
      <c r="B1341" s="70" t="str">
        <f t="shared" ref="B1341:F1341" si="633">B334</f>
        <v/>
      </c>
      <c r="C1341" s="166" t="str">
        <f t="shared" si="633"/>
        <v/>
      </c>
      <c r="D1341" s="273" t="str">
        <f t="shared" si="633"/>
        <v/>
      </c>
      <c r="E1341" s="273">
        <f t="shared" si="633"/>
        <v>45016</v>
      </c>
      <c r="F1341" s="273">
        <f t="shared" si="633"/>
        <v>0</v>
      </c>
      <c r="G1341" s="98">
        <f t="shared" si="545"/>
        <v>0</v>
      </c>
      <c r="H1341" s="242">
        <f>IF(G1341=0,0,SUMIFS('Sch A. Input'!$H332:$CJ332,'Sch A. Input'!$H$14:$CJ$14,"Recurring",'Sch A. Input'!$H$13:$CJ$13,"&lt;="&amp;$O$1020,'Sch A. Input'!$H$13:$CJ$13,"&lt;="&amp;$L$11))</f>
        <v>0</v>
      </c>
      <c r="I1341" s="242">
        <f>IF(G1341=0,0,SUMIFS('Sch A. Input'!$H332:$CJ332,'Sch A. Input'!$H$14:$CJ$14,"One-time",'Sch A. Input'!$H$13:$CJ$13,"&lt;="&amp;$O$1020,'Sch A. Input'!$H$13:$CJ$13,"&lt;="&amp;$L$11))</f>
        <v>0</v>
      </c>
      <c r="J1341" s="283">
        <f t="shared" si="560"/>
        <v>0</v>
      </c>
      <c r="K1341" s="242">
        <f t="shared" si="561"/>
        <v>0</v>
      </c>
      <c r="L1341" s="242">
        <f t="shared" si="562"/>
        <v>0</v>
      </c>
      <c r="M1341" s="276">
        <f t="shared" si="555"/>
        <v>0</v>
      </c>
      <c r="N1341" s="281">
        <f t="shared" si="546"/>
        <v>0</v>
      </c>
      <c r="O1341" s="245">
        <f t="shared" si="547"/>
        <v>0</v>
      </c>
      <c r="P1341" s="248"/>
      <c r="Q1341" s="285">
        <f t="shared" si="563"/>
        <v>0</v>
      </c>
      <c r="R1341" s="242">
        <f>IF(Q1341=0,0,SUMIFS('Sch A. Input'!$H332:$CJ332,'Sch A. Input'!$H$14:$CJ$14,"Recurring",'Sch A. Input'!$H$13:$CJ$13,"&lt;="&amp;$L$11,'Sch A. Input'!$H$13:$CJ$13,"&lt;="&amp;$Y$1020,'Sch A. Input'!$H$13:$CJ$13,"&gt;"&amp;$O$1020))</f>
        <v>0</v>
      </c>
      <c r="S1341" s="242">
        <f>IF(Q1341=0,0,SUMIFS('Sch A. Input'!$H332:$CJ332,'Sch A. Input'!$H$14:$CJ$14,"One-time",'Sch A. Input'!$H$13:$CJ$13,"&lt;="&amp;$L$11,'Sch A. Input'!$H$13:$CJ$13,"&lt;="&amp;$Y$1020,'Sch A. Input'!$H$13:$CJ$13,"&gt;"&amp;$O$1020))</f>
        <v>0</v>
      </c>
      <c r="T1341" s="283">
        <f t="shared" si="564"/>
        <v>0</v>
      </c>
      <c r="U1341" s="242">
        <f t="shared" si="565"/>
        <v>0</v>
      </c>
      <c r="V1341" s="242">
        <f t="shared" si="566"/>
        <v>0</v>
      </c>
      <c r="W1341" s="276">
        <f t="shared" si="556"/>
        <v>0</v>
      </c>
      <c r="X1341" s="281">
        <f t="shared" si="548"/>
        <v>0</v>
      </c>
      <c r="Y1341" s="245">
        <f t="shared" si="549"/>
        <v>0</v>
      </c>
      <c r="Z1341" s="248"/>
      <c r="AA1341" s="285">
        <f t="shared" si="567"/>
        <v>0</v>
      </c>
      <c r="AB1341" s="242">
        <f>IF(AA1341=0,0,SUMIFS('Sch A. Input'!$H332:$CJ332,'Sch A. Input'!$H$14:$CJ$14,"Recurring",'Sch A. Input'!$H$13:$CJ$13,"&lt;="&amp;$L$11,'Sch A. Input'!$H$13:$CJ$13,"&lt;="&amp;$AI$1020,'Sch A. Input'!$H$13:$CJ$13,"&gt;"&amp;$Y$1020))</f>
        <v>0</v>
      </c>
      <c r="AC1341" s="242">
        <f>IF(AA1341=0,0,SUMIFS('Sch A. Input'!$H332:$CJ332,'Sch A. Input'!$H$14:$CJ$14,"One-time",'Sch A. Input'!$H$13:$CJ$13,"&lt;="&amp;$L$11,'Sch A. Input'!$H$13:$CJ$13,"&lt;="&amp;$AI$1020,'Sch A. Input'!$H$13:$CJ$13,"&gt;"&amp;$Y$1020))</f>
        <v>0</v>
      </c>
      <c r="AD1341" s="283">
        <f t="shared" si="568"/>
        <v>0</v>
      </c>
      <c r="AE1341" s="242">
        <f t="shared" si="569"/>
        <v>0</v>
      </c>
      <c r="AF1341" s="242">
        <f t="shared" si="570"/>
        <v>0</v>
      </c>
      <c r="AG1341" s="276">
        <f t="shared" si="557"/>
        <v>0</v>
      </c>
      <c r="AH1341" s="281">
        <f t="shared" si="550"/>
        <v>0</v>
      </c>
      <c r="AI1341" s="245">
        <f t="shared" si="551"/>
        <v>0</v>
      </c>
      <c r="AK1341" s="285">
        <f t="shared" si="571"/>
        <v>0</v>
      </c>
      <c r="AL1341" s="242">
        <f>IF(AK1341=0,0,SUMIFS('Sch A. Input'!$H332:$CJ332,'Sch A. Input'!$H$14:$CJ$14,"Recurring",'Sch A. Input'!$H$13:$CJ$13,"&lt;="&amp;$L$11,'Sch A. Input'!$H$13:$CJ$13,"&lt;="&amp;$AS$1020,'Sch A. Input'!$H$13:$CJ$13,"&gt;"&amp;$AI$1020))</f>
        <v>0</v>
      </c>
      <c r="AM1341" s="242">
        <f>IF(AK1341=0,0,SUMIFS('Sch A. Input'!$H332:$CJ332,'Sch A. Input'!$H$14:$CJ$14,"One-time",'Sch A. Input'!$H$13:$CJ$13,"&lt;="&amp;$L$11,'Sch A. Input'!$H$13:$CJ$13,"&lt;="&amp;$AS$1020,'Sch A. Input'!$H$13:$CJ$13,"&gt;"&amp;$AI$1020))</f>
        <v>0</v>
      </c>
      <c r="AN1341" s="283">
        <f t="shared" si="572"/>
        <v>0</v>
      </c>
      <c r="AO1341" s="242">
        <f t="shared" si="573"/>
        <v>0</v>
      </c>
      <c r="AP1341" s="242">
        <f t="shared" si="574"/>
        <v>0</v>
      </c>
      <c r="AQ1341" s="276">
        <f t="shared" si="558"/>
        <v>0</v>
      </c>
      <c r="AR1341" s="281">
        <f t="shared" si="552"/>
        <v>0</v>
      </c>
      <c r="AS1341" s="245">
        <f t="shared" si="553"/>
        <v>0</v>
      </c>
      <c r="AY1341" s="160"/>
      <c r="AZ1341" s="160"/>
      <c r="BK1341" s="2"/>
      <c r="BL1341" s="2"/>
      <c r="BM1341" s="2"/>
      <c r="BN1341" s="2"/>
      <c r="BO1341" s="2"/>
      <c r="BP1341" s="2"/>
      <c r="BQ1341" s="2"/>
      <c r="BR1341" s="2"/>
      <c r="BS1341" s="2"/>
      <c r="BT1341" s="2"/>
      <c r="BU1341" s="2"/>
      <c r="BV1341" s="2"/>
      <c r="BW1341" s="2"/>
      <c r="BX1341" s="2"/>
      <c r="BY1341" s="2"/>
      <c r="BZ1341" s="2"/>
      <c r="CA1341" s="2"/>
      <c r="CI1341"/>
      <c r="CJ1341"/>
      <c r="CK1341"/>
      <c r="CL1341"/>
      <c r="CM1341"/>
      <c r="CN1341"/>
      <c r="CO1341"/>
      <c r="CP1341"/>
      <c r="CQ1341"/>
      <c r="CR1341"/>
      <c r="CS1341"/>
      <c r="CT1341"/>
      <c r="CU1341"/>
      <c r="CV1341"/>
      <c r="CW1341"/>
      <c r="CX1341"/>
    </row>
    <row r="1342" spans="2:102" x14ac:dyDescent="0.35">
      <c r="B1342" s="70" t="str">
        <f t="shared" ref="B1342:F1342" si="634">B335</f>
        <v/>
      </c>
      <c r="C1342" s="166" t="str">
        <f t="shared" si="634"/>
        <v/>
      </c>
      <c r="D1342" s="273" t="str">
        <f t="shared" si="634"/>
        <v/>
      </c>
      <c r="E1342" s="273">
        <f t="shared" si="634"/>
        <v>45016</v>
      </c>
      <c r="F1342" s="273">
        <f t="shared" si="634"/>
        <v>0</v>
      </c>
      <c r="G1342" s="98">
        <f t="shared" si="545"/>
        <v>0</v>
      </c>
      <c r="H1342" s="242">
        <f>IF(G1342=0,0,SUMIFS('Sch A. Input'!$H333:$CJ333,'Sch A. Input'!$H$14:$CJ$14,"Recurring",'Sch A. Input'!$H$13:$CJ$13,"&lt;="&amp;$O$1020,'Sch A. Input'!$H$13:$CJ$13,"&lt;="&amp;$L$11))</f>
        <v>0</v>
      </c>
      <c r="I1342" s="242">
        <f>IF(G1342=0,0,SUMIFS('Sch A. Input'!$H333:$CJ333,'Sch A. Input'!$H$14:$CJ$14,"One-time",'Sch A. Input'!$H$13:$CJ$13,"&lt;="&amp;$O$1020,'Sch A. Input'!$H$13:$CJ$13,"&lt;="&amp;$L$11))</f>
        <v>0</v>
      </c>
      <c r="J1342" s="283">
        <f t="shared" si="560"/>
        <v>0</v>
      </c>
      <c r="K1342" s="242">
        <f t="shared" si="561"/>
        <v>0</v>
      </c>
      <c r="L1342" s="242">
        <f t="shared" si="562"/>
        <v>0</v>
      </c>
      <c r="M1342" s="276">
        <f t="shared" si="555"/>
        <v>0</v>
      </c>
      <c r="N1342" s="281">
        <f t="shared" si="546"/>
        <v>0</v>
      </c>
      <c r="O1342" s="245">
        <f t="shared" si="547"/>
        <v>0</v>
      </c>
      <c r="P1342" s="248"/>
      <c r="Q1342" s="285">
        <f t="shared" si="563"/>
        <v>0</v>
      </c>
      <c r="R1342" s="242">
        <f>IF(Q1342=0,0,SUMIFS('Sch A. Input'!$H333:$CJ333,'Sch A. Input'!$H$14:$CJ$14,"Recurring",'Sch A. Input'!$H$13:$CJ$13,"&lt;="&amp;$L$11,'Sch A. Input'!$H$13:$CJ$13,"&lt;="&amp;$Y$1020,'Sch A. Input'!$H$13:$CJ$13,"&gt;"&amp;$O$1020))</f>
        <v>0</v>
      </c>
      <c r="S1342" s="242">
        <f>IF(Q1342=0,0,SUMIFS('Sch A. Input'!$H333:$CJ333,'Sch A. Input'!$H$14:$CJ$14,"One-time",'Sch A. Input'!$H$13:$CJ$13,"&lt;="&amp;$L$11,'Sch A. Input'!$H$13:$CJ$13,"&lt;="&amp;$Y$1020,'Sch A. Input'!$H$13:$CJ$13,"&gt;"&amp;$O$1020))</f>
        <v>0</v>
      </c>
      <c r="T1342" s="283">
        <f t="shared" si="564"/>
        <v>0</v>
      </c>
      <c r="U1342" s="242">
        <f t="shared" si="565"/>
        <v>0</v>
      </c>
      <c r="V1342" s="242">
        <f t="shared" si="566"/>
        <v>0</v>
      </c>
      <c r="W1342" s="276">
        <f t="shared" si="556"/>
        <v>0</v>
      </c>
      <c r="X1342" s="281">
        <f t="shared" si="548"/>
        <v>0</v>
      </c>
      <c r="Y1342" s="245">
        <f t="shared" si="549"/>
        <v>0</v>
      </c>
      <c r="Z1342" s="248"/>
      <c r="AA1342" s="285">
        <f t="shared" si="567"/>
        <v>0</v>
      </c>
      <c r="AB1342" s="242">
        <f>IF(AA1342=0,0,SUMIFS('Sch A. Input'!$H333:$CJ333,'Sch A. Input'!$H$14:$CJ$14,"Recurring",'Sch A. Input'!$H$13:$CJ$13,"&lt;="&amp;$L$11,'Sch A. Input'!$H$13:$CJ$13,"&lt;="&amp;$AI$1020,'Sch A. Input'!$H$13:$CJ$13,"&gt;"&amp;$Y$1020))</f>
        <v>0</v>
      </c>
      <c r="AC1342" s="242">
        <f>IF(AA1342=0,0,SUMIFS('Sch A. Input'!$H333:$CJ333,'Sch A. Input'!$H$14:$CJ$14,"One-time",'Sch A. Input'!$H$13:$CJ$13,"&lt;="&amp;$L$11,'Sch A. Input'!$H$13:$CJ$13,"&lt;="&amp;$AI$1020,'Sch A. Input'!$H$13:$CJ$13,"&gt;"&amp;$Y$1020))</f>
        <v>0</v>
      </c>
      <c r="AD1342" s="283">
        <f t="shared" si="568"/>
        <v>0</v>
      </c>
      <c r="AE1342" s="242">
        <f t="shared" si="569"/>
        <v>0</v>
      </c>
      <c r="AF1342" s="242">
        <f t="shared" si="570"/>
        <v>0</v>
      </c>
      <c r="AG1342" s="276">
        <f t="shared" si="557"/>
        <v>0</v>
      </c>
      <c r="AH1342" s="281">
        <f t="shared" si="550"/>
        <v>0</v>
      </c>
      <c r="AI1342" s="245">
        <f t="shared" si="551"/>
        <v>0</v>
      </c>
      <c r="AK1342" s="285">
        <f t="shared" si="571"/>
        <v>0</v>
      </c>
      <c r="AL1342" s="242">
        <f>IF(AK1342=0,0,SUMIFS('Sch A. Input'!$H333:$CJ333,'Sch A. Input'!$H$14:$CJ$14,"Recurring",'Sch A. Input'!$H$13:$CJ$13,"&lt;="&amp;$L$11,'Sch A. Input'!$H$13:$CJ$13,"&lt;="&amp;$AS$1020,'Sch A. Input'!$H$13:$CJ$13,"&gt;"&amp;$AI$1020))</f>
        <v>0</v>
      </c>
      <c r="AM1342" s="242">
        <f>IF(AK1342=0,0,SUMIFS('Sch A. Input'!$H333:$CJ333,'Sch A. Input'!$H$14:$CJ$14,"One-time",'Sch A. Input'!$H$13:$CJ$13,"&lt;="&amp;$L$11,'Sch A. Input'!$H$13:$CJ$13,"&lt;="&amp;$AS$1020,'Sch A. Input'!$H$13:$CJ$13,"&gt;"&amp;$AI$1020))</f>
        <v>0</v>
      </c>
      <c r="AN1342" s="283">
        <f t="shared" si="572"/>
        <v>0</v>
      </c>
      <c r="AO1342" s="242">
        <f t="shared" si="573"/>
        <v>0</v>
      </c>
      <c r="AP1342" s="242">
        <f t="shared" si="574"/>
        <v>0</v>
      </c>
      <c r="AQ1342" s="276">
        <f t="shared" si="558"/>
        <v>0</v>
      </c>
      <c r="AR1342" s="281">
        <f t="shared" si="552"/>
        <v>0</v>
      </c>
      <c r="AS1342" s="245">
        <f t="shared" si="553"/>
        <v>0</v>
      </c>
      <c r="AY1342" s="160"/>
      <c r="AZ1342" s="160"/>
      <c r="BK1342" s="2"/>
      <c r="BL1342" s="2"/>
      <c r="BM1342" s="2"/>
      <c r="BN1342" s="2"/>
      <c r="BO1342" s="2"/>
      <c r="BP1342" s="2"/>
      <c r="BQ1342" s="2"/>
      <c r="BR1342" s="2"/>
      <c r="BS1342" s="2"/>
      <c r="BT1342" s="2"/>
      <c r="BU1342" s="2"/>
      <c r="BV1342" s="2"/>
      <c r="BW1342" s="2"/>
      <c r="BX1342" s="2"/>
      <c r="BY1342" s="2"/>
      <c r="BZ1342" s="2"/>
      <c r="CA1342" s="2"/>
      <c r="CI1342"/>
      <c r="CJ1342"/>
      <c r="CK1342"/>
      <c r="CL1342"/>
      <c r="CM1342"/>
      <c r="CN1342"/>
      <c r="CO1342"/>
      <c r="CP1342"/>
      <c r="CQ1342"/>
      <c r="CR1342"/>
      <c r="CS1342"/>
      <c r="CT1342"/>
      <c r="CU1342"/>
      <c r="CV1342"/>
      <c r="CW1342"/>
      <c r="CX1342"/>
    </row>
    <row r="1343" spans="2:102" x14ac:dyDescent="0.35">
      <c r="B1343" s="70" t="str">
        <f t="shared" ref="B1343:F1343" si="635">B336</f>
        <v/>
      </c>
      <c r="C1343" s="166" t="str">
        <f t="shared" si="635"/>
        <v/>
      </c>
      <c r="D1343" s="273" t="str">
        <f t="shared" si="635"/>
        <v/>
      </c>
      <c r="E1343" s="273">
        <f t="shared" si="635"/>
        <v>45016</v>
      </c>
      <c r="F1343" s="273">
        <f t="shared" si="635"/>
        <v>0</v>
      </c>
      <c r="G1343" s="98">
        <f t="shared" si="545"/>
        <v>0</v>
      </c>
      <c r="H1343" s="242">
        <f>IF(G1343=0,0,SUMIFS('Sch A. Input'!$H334:$CJ334,'Sch A. Input'!$H$14:$CJ$14,"Recurring",'Sch A. Input'!$H$13:$CJ$13,"&lt;="&amp;$O$1020,'Sch A. Input'!$H$13:$CJ$13,"&lt;="&amp;$L$11))</f>
        <v>0</v>
      </c>
      <c r="I1343" s="242">
        <f>IF(G1343=0,0,SUMIFS('Sch A. Input'!$H334:$CJ334,'Sch A. Input'!$H$14:$CJ$14,"One-time",'Sch A. Input'!$H$13:$CJ$13,"&lt;="&amp;$O$1020,'Sch A. Input'!$H$13:$CJ$13,"&lt;="&amp;$L$11))</f>
        <v>0</v>
      </c>
      <c r="J1343" s="283">
        <f t="shared" si="560"/>
        <v>0</v>
      </c>
      <c r="K1343" s="242">
        <f t="shared" si="561"/>
        <v>0</v>
      </c>
      <c r="L1343" s="242">
        <f t="shared" si="562"/>
        <v>0</v>
      </c>
      <c r="M1343" s="276">
        <f t="shared" si="555"/>
        <v>0</v>
      </c>
      <c r="N1343" s="281">
        <f t="shared" si="546"/>
        <v>0</v>
      </c>
      <c r="O1343" s="245">
        <f t="shared" si="547"/>
        <v>0</v>
      </c>
      <c r="P1343" s="248"/>
      <c r="Q1343" s="285">
        <f t="shared" si="563"/>
        <v>0</v>
      </c>
      <c r="R1343" s="242">
        <f>IF(Q1343=0,0,SUMIFS('Sch A. Input'!$H334:$CJ334,'Sch A. Input'!$H$14:$CJ$14,"Recurring",'Sch A. Input'!$H$13:$CJ$13,"&lt;="&amp;$L$11,'Sch A. Input'!$H$13:$CJ$13,"&lt;="&amp;$Y$1020,'Sch A. Input'!$H$13:$CJ$13,"&gt;"&amp;$O$1020))</f>
        <v>0</v>
      </c>
      <c r="S1343" s="242">
        <f>IF(Q1343=0,0,SUMIFS('Sch A. Input'!$H334:$CJ334,'Sch A. Input'!$H$14:$CJ$14,"One-time",'Sch A. Input'!$H$13:$CJ$13,"&lt;="&amp;$L$11,'Sch A. Input'!$H$13:$CJ$13,"&lt;="&amp;$Y$1020,'Sch A. Input'!$H$13:$CJ$13,"&gt;"&amp;$O$1020))</f>
        <v>0</v>
      </c>
      <c r="T1343" s="283">
        <f t="shared" si="564"/>
        <v>0</v>
      </c>
      <c r="U1343" s="242">
        <f t="shared" si="565"/>
        <v>0</v>
      </c>
      <c r="V1343" s="242">
        <f t="shared" si="566"/>
        <v>0</v>
      </c>
      <c r="W1343" s="276">
        <f t="shared" si="556"/>
        <v>0</v>
      </c>
      <c r="X1343" s="281">
        <f t="shared" si="548"/>
        <v>0</v>
      </c>
      <c r="Y1343" s="245">
        <f t="shared" si="549"/>
        <v>0</v>
      </c>
      <c r="Z1343" s="248"/>
      <c r="AA1343" s="285">
        <f t="shared" si="567"/>
        <v>0</v>
      </c>
      <c r="AB1343" s="242">
        <f>IF(AA1343=0,0,SUMIFS('Sch A. Input'!$H334:$CJ334,'Sch A. Input'!$H$14:$CJ$14,"Recurring",'Sch A. Input'!$H$13:$CJ$13,"&lt;="&amp;$L$11,'Sch A. Input'!$H$13:$CJ$13,"&lt;="&amp;$AI$1020,'Sch A. Input'!$H$13:$CJ$13,"&gt;"&amp;$Y$1020))</f>
        <v>0</v>
      </c>
      <c r="AC1343" s="242">
        <f>IF(AA1343=0,0,SUMIFS('Sch A. Input'!$H334:$CJ334,'Sch A. Input'!$H$14:$CJ$14,"One-time",'Sch A. Input'!$H$13:$CJ$13,"&lt;="&amp;$L$11,'Sch A. Input'!$H$13:$CJ$13,"&lt;="&amp;$AI$1020,'Sch A. Input'!$H$13:$CJ$13,"&gt;"&amp;$Y$1020))</f>
        <v>0</v>
      </c>
      <c r="AD1343" s="283">
        <f t="shared" si="568"/>
        <v>0</v>
      </c>
      <c r="AE1343" s="242">
        <f t="shared" si="569"/>
        <v>0</v>
      </c>
      <c r="AF1343" s="242">
        <f t="shared" si="570"/>
        <v>0</v>
      </c>
      <c r="AG1343" s="276">
        <f t="shared" si="557"/>
        <v>0</v>
      </c>
      <c r="AH1343" s="281">
        <f t="shared" si="550"/>
        <v>0</v>
      </c>
      <c r="AI1343" s="245">
        <f t="shared" si="551"/>
        <v>0</v>
      </c>
      <c r="AK1343" s="285">
        <f t="shared" si="571"/>
        <v>0</v>
      </c>
      <c r="AL1343" s="242">
        <f>IF(AK1343=0,0,SUMIFS('Sch A. Input'!$H334:$CJ334,'Sch A. Input'!$H$14:$CJ$14,"Recurring",'Sch A. Input'!$H$13:$CJ$13,"&lt;="&amp;$L$11,'Sch A. Input'!$H$13:$CJ$13,"&lt;="&amp;$AS$1020,'Sch A. Input'!$H$13:$CJ$13,"&gt;"&amp;$AI$1020))</f>
        <v>0</v>
      </c>
      <c r="AM1343" s="242">
        <f>IF(AK1343=0,0,SUMIFS('Sch A. Input'!$H334:$CJ334,'Sch A. Input'!$H$14:$CJ$14,"One-time",'Sch A. Input'!$H$13:$CJ$13,"&lt;="&amp;$L$11,'Sch A. Input'!$H$13:$CJ$13,"&lt;="&amp;$AS$1020,'Sch A. Input'!$H$13:$CJ$13,"&gt;"&amp;$AI$1020))</f>
        <v>0</v>
      </c>
      <c r="AN1343" s="283">
        <f t="shared" si="572"/>
        <v>0</v>
      </c>
      <c r="AO1343" s="242">
        <f t="shared" si="573"/>
        <v>0</v>
      </c>
      <c r="AP1343" s="242">
        <f t="shared" si="574"/>
        <v>0</v>
      </c>
      <c r="AQ1343" s="276">
        <f t="shared" si="558"/>
        <v>0</v>
      </c>
      <c r="AR1343" s="281">
        <f t="shared" si="552"/>
        <v>0</v>
      </c>
      <c r="AS1343" s="245">
        <f t="shared" si="553"/>
        <v>0</v>
      </c>
      <c r="AY1343" s="160"/>
      <c r="AZ1343" s="160"/>
      <c r="BK1343" s="2"/>
      <c r="BL1343" s="2"/>
      <c r="BM1343" s="2"/>
      <c r="BN1343" s="2"/>
      <c r="BO1343" s="2"/>
      <c r="BP1343" s="2"/>
      <c r="BQ1343" s="2"/>
      <c r="BR1343" s="2"/>
      <c r="BS1343" s="2"/>
      <c r="BT1343" s="2"/>
      <c r="BU1343" s="2"/>
      <c r="BV1343" s="2"/>
      <c r="BW1343" s="2"/>
      <c r="BX1343" s="2"/>
      <c r="BY1343" s="2"/>
      <c r="BZ1343" s="2"/>
      <c r="CA1343" s="2"/>
      <c r="CI1343"/>
      <c r="CJ1343"/>
      <c r="CK1343"/>
      <c r="CL1343"/>
      <c r="CM1343"/>
      <c r="CN1343"/>
      <c r="CO1343"/>
      <c r="CP1343"/>
      <c r="CQ1343"/>
      <c r="CR1343"/>
      <c r="CS1343"/>
      <c r="CT1343"/>
      <c r="CU1343"/>
      <c r="CV1343"/>
      <c r="CW1343"/>
      <c r="CX1343"/>
    </row>
    <row r="1344" spans="2:102" x14ac:dyDescent="0.35">
      <c r="B1344" s="70" t="str">
        <f t="shared" ref="B1344:F1344" si="636">B337</f>
        <v/>
      </c>
      <c r="C1344" s="166" t="str">
        <f t="shared" si="636"/>
        <v/>
      </c>
      <c r="D1344" s="273" t="str">
        <f t="shared" si="636"/>
        <v/>
      </c>
      <c r="E1344" s="273">
        <f t="shared" si="636"/>
        <v>45016</v>
      </c>
      <c r="F1344" s="273">
        <f t="shared" si="636"/>
        <v>0</v>
      </c>
      <c r="G1344" s="98">
        <f t="shared" ref="G1344:G1407" si="637">COUNTIFS(D1344,"&lt;="&amp;$O$1020,D1344,"&lt;&gt;"&amp;0,D1344,"&lt;="&amp;$L$11)</f>
        <v>0</v>
      </c>
      <c r="H1344" s="242">
        <f>IF(G1344=0,0,SUMIFS('Sch A. Input'!$H335:$CJ335,'Sch A. Input'!$H$14:$CJ$14,"Recurring",'Sch A. Input'!$H$13:$CJ$13,"&lt;="&amp;$O$1020,'Sch A. Input'!$H$13:$CJ$13,"&lt;="&amp;$L$11))</f>
        <v>0</v>
      </c>
      <c r="I1344" s="242">
        <f>IF(G1344=0,0,SUMIFS('Sch A. Input'!$H335:$CJ335,'Sch A. Input'!$H$14:$CJ$14,"One-time",'Sch A. Input'!$H$13:$CJ$13,"&lt;="&amp;$O$1020,'Sch A. Input'!$H$13:$CJ$13,"&lt;="&amp;$L$11))</f>
        <v>0</v>
      </c>
      <c r="J1344" s="283">
        <f t="shared" si="560"/>
        <v>0</v>
      </c>
      <c r="K1344" s="242">
        <f t="shared" si="561"/>
        <v>0</v>
      </c>
      <c r="L1344" s="242">
        <f t="shared" si="562"/>
        <v>0</v>
      </c>
      <c r="M1344" s="276">
        <f t="shared" si="555"/>
        <v>0</v>
      </c>
      <c r="N1344" s="281">
        <f t="shared" ref="N1344:N1407" si="638">IFERROR(IF((H1344/$M1344*$M$9+I1344)&gt;$D$12,"YES","NO"),0)</f>
        <v>0</v>
      </c>
      <c r="O1344" s="245">
        <f t="shared" ref="O1344:O1407" si="639">IFERROR(IF(N1344="YES",MIN(J1344*($G$12/$D$12),$G$12),((SUMPRODUCT(--((MIN(L1344,$D$12))&gt;$C$9:$C$12),((MIN(L1344,$D$12))-$C$9:$C$12),$H$9:$H$12))-((1-M1344/$M$9)*((SUMPRODUCT(--((MIN(K1344,$D$12))&gt;$C$9:$C$12),((MIN(K1344,$D$12))-$C$9:$C$12),$H$9:$H$12)))))),0)</f>
        <v>0</v>
      </c>
      <c r="P1344" s="248"/>
      <c r="Q1344" s="285">
        <f t="shared" si="563"/>
        <v>0</v>
      </c>
      <c r="R1344" s="242">
        <f>IF(Q1344=0,0,SUMIFS('Sch A. Input'!$H335:$CJ335,'Sch A. Input'!$H$14:$CJ$14,"Recurring",'Sch A. Input'!$H$13:$CJ$13,"&lt;="&amp;$L$11,'Sch A. Input'!$H$13:$CJ$13,"&lt;="&amp;$Y$1020,'Sch A. Input'!$H$13:$CJ$13,"&gt;"&amp;$O$1020))</f>
        <v>0</v>
      </c>
      <c r="S1344" s="242">
        <f>IF(Q1344=0,0,SUMIFS('Sch A. Input'!$H335:$CJ335,'Sch A. Input'!$H$14:$CJ$14,"One-time",'Sch A. Input'!$H$13:$CJ$13,"&lt;="&amp;$L$11,'Sch A. Input'!$H$13:$CJ$13,"&lt;="&amp;$Y$1020,'Sch A. Input'!$H$13:$CJ$13,"&gt;"&amp;$O$1020))</f>
        <v>0</v>
      </c>
      <c r="T1344" s="283">
        <f t="shared" si="564"/>
        <v>0</v>
      </c>
      <c r="U1344" s="242">
        <f t="shared" si="565"/>
        <v>0</v>
      </c>
      <c r="V1344" s="242">
        <f t="shared" si="566"/>
        <v>0</v>
      </c>
      <c r="W1344" s="276">
        <f t="shared" si="556"/>
        <v>0</v>
      </c>
      <c r="X1344" s="281">
        <f t="shared" ref="X1344:X1407" si="640">IFERROR(IF(((H1344+R1344)/$W1344*$M$9+I1344+S1344)&gt;$D$12,"YES","NO"),0)</f>
        <v>0</v>
      </c>
      <c r="Y1344" s="245">
        <f t="shared" ref="Y1344:Y1407" si="641">IF(Q1344=0,0,IFERROR(IF(X1344="YES",MIN((T1344+J1344)*($G$12/$D$12),$G$12),((SUMPRODUCT(--((MIN(V1344,$D$12))&gt;$C$9:$C$12),((MIN(V1344,$D$12))-$C$9:$C$12),$H$9:$H$12))-((1-W1344/$M$9)*((SUMPRODUCT(--((MIN(U1344,$D$12))&gt;$C$9:$C$12),((MIN(U1344,$D$12))-$C$9:$C$12),$H$9:$H$12))))))-O1344,0))</f>
        <v>0</v>
      </c>
      <c r="Z1344" s="248"/>
      <c r="AA1344" s="285">
        <f t="shared" si="567"/>
        <v>0</v>
      </c>
      <c r="AB1344" s="242">
        <f>IF(AA1344=0,0,SUMIFS('Sch A. Input'!$H335:$CJ335,'Sch A. Input'!$H$14:$CJ$14,"Recurring",'Sch A. Input'!$H$13:$CJ$13,"&lt;="&amp;$L$11,'Sch A. Input'!$H$13:$CJ$13,"&lt;="&amp;$AI$1020,'Sch A. Input'!$H$13:$CJ$13,"&gt;"&amp;$Y$1020))</f>
        <v>0</v>
      </c>
      <c r="AC1344" s="242">
        <f>IF(AA1344=0,0,SUMIFS('Sch A. Input'!$H335:$CJ335,'Sch A. Input'!$H$14:$CJ$14,"One-time",'Sch A. Input'!$H$13:$CJ$13,"&lt;="&amp;$L$11,'Sch A. Input'!$H$13:$CJ$13,"&lt;="&amp;$AI$1020,'Sch A. Input'!$H$13:$CJ$13,"&gt;"&amp;$Y$1020))</f>
        <v>0</v>
      </c>
      <c r="AD1344" s="283">
        <f t="shared" si="568"/>
        <v>0</v>
      </c>
      <c r="AE1344" s="242">
        <f t="shared" si="569"/>
        <v>0</v>
      </c>
      <c r="AF1344" s="242">
        <f t="shared" si="570"/>
        <v>0</v>
      </c>
      <c r="AG1344" s="276">
        <f t="shared" si="557"/>
        <v>0</v>
      </c>
      <c r="AH1344" s="281">
        <f t="shared" ref="AH1344:AH1407" si="642">IFERROR(IF(((H1344+R1344+AB1344)/$AG1344*$M$9+I1344+S1344+AC1344)&gt;$D$12,"YES","NO"),0)</f>
        <v>0</v>
      </c>
      <c r="AI1344" s="245">
        <f t="shared" ref="AI1344:AI1407" si="643">IF(AA1344=0,0,IFERROR(IF(AH1344="YES",MIN((AD1344+T1344+J1344)*($G$12/$D$12),$G$12),((SUMPRODUCT(--((MIN(AF1344,$D$12))&gt;$C$9:$C$12),((MIN(AF1344,$D$12))-$C$9:$C$12),$H$9:$H$12))-((1-AG1344/$M$9)*((SUMPRODUCT(--((MIN(AE1344,$D$12))&gt;$C$9:$C$12),((MIN(AE1344,$D$12))-$C$9:$C$12),$H$9:$H$12))))))-O1344-Y1344,0))</f>
        <v>0</v>
      </c>
      <c r="AK1344" s="285">
        <f t="shared" si="571"/>
        <v>0</v>
      </c>
      <c r="AL1344" s="242">
        <f>IF(AK1344=0,0,SUMIFS('Sch A. Input'!$H335:$CJ335,'Sch A. Input'!$H$14:$CJ$14,"Recurring",'Sch A. Input'!$H$13:$CJ$13,"&lt;="&amp;$L$11,'Sch A. Input'!$H$13:$CJ$13,"&lt;="&amp;$AS$1020,'Sch A. Input'!$H$13:$CJ$13,"&gt;"&amp;$AI$1020))</f>
        <v>0</v>
      </c>
      <c r="AM1344" s="242">
        <f>IF(AK1344=0,0,SUMIFS('Sch A. Input'!$H335:$CJ335,'Sch A. Input'!$H$14:$CJ$14,"One-time",'Sch A. Input'!$H$13:$CJ$13,"&lt;="&amp;$L$11,'Sch A. Input'!$H$13:$CJ$13,"&lt;="&amp;$AS$1020,'Sch A. Input'!$H$13:$CJ$13,"&gt;"&amp;$AI$1020))</f>
        <v>0</v>
      </c>
      <c r="AN1344" s="283">
        <f t="shared" si="572"/>
        <v>0</v>
      </c>
      <c r="AO1344" s="242">
        <f t="shared" si="573"/>
        <v>0</v>
      </c>
      <c r="AP1344" s="242">
        <f t="shared" si="574"/>
        <v>0</v>
      </c>
      <c r="AQ1344" s="276">
        <f t="shared" si="558"/>
        <v>0</v>
      </c>
      <c r="AR1344" s="281">
        <f t="shared" ref="AR1344:AR1407" si="644">IFERROR(IF(((H1344+R1344+AB1344+AL1344)/$AQ1344*$M$9+I1344+S1344+AC1344+AM1344)&gt;$D$12,"YES","NO"),0)</f>
        <v>0</v>
      </c>
      <c r="AS1344" s="245">
        <f t="shared" ref="AS1344:AS1407" si="645">IF(AK1344=0,0,IFERROR(IF(AR1344="YES",MIN((AN1344+AD1344+T1344+J1344)*($G$12/$D$12),$G$12),((SUMPRODUCT(--((MIN(AP1344,$D$12))&gt;$C$9:$C$12),((MIN(AP1344,$D$12))-$C$9:$C$12),$H$9:$H$12))-((1-AQ1344/$M$9)*((SUMPRODUCT(--((MIN(AO1344,$D$12))&gt;$C$9:$C$12),((MIN(AO1344,$D$12))-$C$9:$C$12),$H$9:$H$12))))))-O1344-Y1344-AI1344,0))</f>
        <v>0</v>
      </c>
      <c r="AY1344" s="160"/>
      <c r="AZ1344" s="160"/>
      <c r="BK1344" s="2"/>
      <c r="BL1344" s="2"/>
      <c r="BM1344" s="2"/>
      <c r="BN1344" s="2"/>
      <c r="BO1344" s="2"/>
      <c r="BP1344" s="2"/>
      <c r="BQ1344" s="2"/>
      <c r="BR1344" s="2"/>
      <c r="BS1344" s="2"/>
      <c r="BT1344" s="2"/>
      <c r="BU1344" s="2"/>
      <c r="BV1344" s="2"/>
      <c r="BW1344" s="2"/>
      <c r="BX1344" s="2"/>
      <c r="BY1344" s="2"/>
      <c r="BZ1344" s="2"/>
      <c r="CA1344" s="2"/>
      <c r="CI1344"/>
      <c r="CJ1344"/>
      <c r="CK1344"/>
      <c r="CL1344"/>
      <c r="CM1344"/>
      <c r="CN1344"/>
      <c r="CO1344"/>
      <c r="CP1344"/>
      <c r="CQ1344"/>
      <c r="CR1344"/>
      <c r="CS1344"/>
      <c r="CT1344"/>
      <c r="CU1344"/>
      <c r="CV1344"/>
      <c r="CW1344"/>
      <c r="CX1344"/>
    </row>
    <row r="1345" spans="2:102" x14ac:dyDescent="0.35">
      <c r="B1345" s="70" t="str">
        <f t="shared" ref="B1345:F1345" si="646">B338</f>
        <v/>
      </c>
      <c r="C1345" s="166" t="str">
        <f t="shared" si="646"/>
        <v/>
      </c>
      <c r="D1345" s="273" t="str">
        <f t="shared" si="646"/>
        <v/>
      </c>
      <c r="E1345" s="273">
        <f t="shared" si="646"/>
        <v>45016</v>
      </c>
      <c r="F1345" s="273">
        <f t="shared" si="646"/>
        <v>0</v>
      </c>
      <c r="G1345" s="98">
        <f t="shared" si="637"/>
        <v>0</v>
      </c>
      <c r="H1345" s="242">
        <f>IF(G1345=0,0,SUMIFS('Sch A. Input'!$H336:$CJ336,'Sch A. Input'!$H$14:$CJ$14,"Recurring",'Sch A. Input'!$H$13:$CJ$13,"&lt;="&amp;$O$1020,'Sch A. Input'!$H$13:$CJ$13,"&lt;="&amp;$L$11))</f>
        <v>0</v>
      </c>
      <c r="I1345" s="242">
        <f>IF(G1345=0,0,SUMIFS('Sch A. Input'!$H336:$CJ336,'Sch A. Input'!$H$14:$CJ$14,"One-time",'Sch A. Input'!$H$13:$CJ$13,"&lt;="&amp;$O$1020,'Sch A. Input'!$H$13:$CJ$13,"&lt;="&amp;$L$11))</f>
        <v>0</v>
      </c>
      <c r="J1345" s="283">
        <f t="shared" si="560"/>
        <v>0</v>
      </c>
      <c r="K1345" s="242">
        <f t="shared" si="561"/>
        <v>0</v>
      </c>
      <c r="L1345" s="242">
        <f t="shared" si="562"/>
        <v>0</v>
      </c>
      <c r="M1345" s="276">
        <f t="shared" ref="M1345:M1408" si="647">IF(OR($D1345="",$D1345&gt;$O$1020),0,IF($E1345&lt;=$O$1020,IF(AND($F1345&lt;$E1345,$F1345&gt;0),(($F1345+1-$D1345)/14),((($E1345+1-$D1345)/14))),IF(AND($F1345&lt;$O$1020,$F1345&gt;0),(($F1345+1-$D1345)/14),((($O$1020+1-$D1345)/14)))))</f>
        <v>0</v>
      </c>
      <c r="N1345" s="281">
        <f t="shared" si="638"/>
        <v>0</v>
      </c>
      <c r="O1345" s="245">
        <f t="shared" si="639"/>
        <v>0</v>
      </c>
      <c r="P1345" s="248"/>
      <c r="Q1345" s="285">
        <f t="shared" si="563"/>
        <v>0</v>
      </c>
      <c r="R1345" s="242">
        <f>IF(Q1345=0,0,SUMIFS('Sch A. Input'!$H336:$CJ336,'Sch A. Input'!$H$14:$CJ$14,"Recurring",'Sch A. Input'!$H$13:$CJ$13,"&lt;="&amp;$L$11,'Sch A. Input'!$H$13:$CJ$13,"&lt;="&amp;$Y$1020,'Sch A. Input'!$H$13:$CJ$13,"&gt;"&amp;$O$1020))</f>
        <v>0</v>
      </c>
      <c r="S1345" s="242">
        <f>IF(Q1345=0,0,SUMIFS('Sch A. Input'!$H336:$CJ336,'Sch A. Input'!$H$14:$CJ$14,"One-time",'Sch A. Input'!$H$13:$CJ$13,"&lt;="&amp;$L$11,'Sch A. Input'!$H$13:$CJ$13,"&lt;="&amp;$Y$1020,'Sch A. Input'!$H$13:$CJ$13,"&gt;"&amp;$O$1020))</f>
        <v>0</v>
      </c>
      <c r="T1345" s="283">
        <f t="shared" si="564"/>
        <v>0</v>
      </c>
      <c r="U1345" s="242">
        <f t="shared" si="565"/>
        <v>0</v>
      </c>
      <c r="V1345" s="242">
        <f t="shared" si="566"/>
        <v>0</v>
      </c>
      <c r="W1345" s="276">
        <f t="shared" ref="W1345:W1408" si="648">IF(OR($D1345="",$D1345&gt;$Y$1020,$D1345&gt;$E1345,AND($F1345&lt;=$O$1020,$F1345&lt;&gt;0)),0,IF(AND($E1345&gt;$O$1020,$E1345&lt;=$Y$1020),IF(AND($F1345&lt;$E1345,$F1345&gt;0),(($F1345+1-$D1345)/14),((($E1345+1-$D1345)/14))),IF($E1345&lt;=$O$1020,0,IF(AND($F1345&lt;$Y$1020,$F1345&gt;0),(($F1345+1-$D1345)/14),((($Y$1020+1-$D1345)/14))))))</f>
        <v>0</v>
      </c>
      <c r="X1345" s="281">
        <f t="shared" si="640"/>
        <v>0</v>
      </c>
      <c r="Y1345" s="245">
        <f t="shared" si="641"/>
        <v>0</v>
      </c>
      <c r="Z1345" s="248"/>
      <c r="AA1345" s="285">
        <f t="shared" si="567"/>
        <v>0</v>
      </c>
      <c r="AB1345" s="242">
        <f>IF(AA1345=0,0,SUMIFS('Sch A. Input'!$H336:$CJ336,'Sch A. Input'!$H$14:$CJ$14,"Recurring",'Sch A. Input'!$H$13:$CJ$13,"&lt;="&amp;$L$11,'Sch A. Input'!$H$13:$CJ$13,"&lt;="&amp;$AI$1020,'Sch A. Input'!$H$13:$CJ$13,"&gt;"&amp;$Y$1020))</f>
        <v>0</v>
      </c>
      <c r="AC1345" s="242">
        <f>IF(AA1345=0,0,SUMIFS('Sch A. Input'!$H336:$CJ336,'Sch A. Input'!$H$14:$CJ$14,"One-time",'Sch A. Input'!$H$13:$CJ$13,"&lt;="&amp;$L$11,'Sch A. Input'!$H$13:$CJ$13,"&lt;="&amp;$AI$1020,'Sch A. Input'!$H$13:$CJ$13,"&gt;"&amp;$Y$1020))</f>
        <v>0</v>
      </c>
      <c r="AD1345" s="283">
        <f t="shared" si="568"/>
        <v>0</v>
      </c>
      <c r="AE1345" s="242">
        <f t="shared" si="569"/>
        <v>0</v>
      </c>
      <c r="AF1345" s="242">
        <f t="shared" si="570"/>
        <v>0</v>
      </c>
      <c r="AG1345" s="276">
        <f t="shared" ref="AG1345:AG1408" si="649">IF(OR($D1345="",$D1345&gt;$AI$1020,$D1345&gt;$E1345,AND($F1345&lt;=$Y$1020,$F1345&lt;&gt;0)),0,IF(AND($E1345&gt;$Y$1020,$E1345&lt;=$AI$1020),IF(AND($F1345&lt;$E1345,$F1345&gt;0),(($F1345+1-$D1345)/14),((($E1345+1-$D1345)/14))),IF($E1345&lt;=$Y$1020,0,IF(AND($F1345&lt;$AI$1020,$F1345&gt;0),(($F1345+1-$D1345)/14),((($AI$1020+1-$D1345)/14))))))</f>
        <v>0</v>
      </c>
      <c r="AH1345" s="281">
        <f t="shared" si="642"/>
        <v>0</v>
      </c>
      <c r="AI1345" s="245">
        <f t="shared" si="643"/>
        <v>0</v>
      </c>
      <c r="AK1345" s="285">
        <f t="shared" si="571"/>
        <v>0</v>
      </c>
      <c r="AL1345" s="242">
        <f>IF(AK1345=0,0,SUMIFS('Sch A. Input'!$H336:$CJ336,'Sch A. Input'!$H$14:$CJ$14,"Recurring",'Sch A. Input'!$H$13:$CJ$13,"&lt;="&amp;$L$11,'Sch A. Input'!$H$13:$CJ$13,"&lt;="&amp;$AS$1020,'Sch A. Input'!$H$13:$CJ$13,"&gt;"&amp;$AI$1020))</f>
        <v>0</v>
      </c>
      <c r="AM1345" s="242">
        <f>IF(AK1345=0,0,SUMIFS('Sch A. Input'!$H336:$CJ336,'Sch A. Input'!$H$14:$CJ$14,"One-time",'Sch A. Input'!$H$13:$CJ$13,"&lt;="&amp;$L$11,'Sch A. Input'!$H$13:$CJ$13,"&lt;="&amp;$AS$1020,'Sch A. Input'!$H$13:$CJ$13,"&gt;"&amp;$AI$1020))</f>
        <v>0</v>
      </c>
      <c r="AN1345" s="283">
        <f t="shared" si="572"/>
        <v>0</v>
      </c>
      <c r="AO1345" s="242">
        <f t="shared" si="573"/>
        <v>0</v>
      </c>
      <c r="AP1345" s="242">
        <f t="shared" si="574"/>
        <v>0</v>
      </c>
      <c r="AQ1345" s="276">
        <f t="shared" ref="AQ1345:AQ1408" si="650">IF(OR($D1345="",$D1345&gt;$E1345,AND($F1345&lt;=$AI$1020,$F1345&lt;&gt;0)),0,IF(AND($E1345&gt;$AI$1020,$E1345&lt;=$AS$1020),IF(AND($F1345&lt;$E1345,$F1345&gt;0),(($F1345+1-$D1345)/14),((($E1345+1-$D1345)/14))),0))</f>
        <v>0</v>
      </c>
      <c r="AR1345" s="281">
        <f t="shared" si="644"/>
        <v>0</v>
      </c>
      <c r="AS1345" s="245">
        <f t="shared" si="645"/>
        <v>0</v>
      </c>
      <c r="AY1345" s="160"/>
      <c r="AZ1345" s="160"/>
      <c r="BK1345" s="2"/>
      <c r="BL1345" s="2"/>
      <c r="BM1345" s="2"/>
      <c r="BN1345" s="2"/>
      <c r="BO1345" s="2"/>
      <c r="BP1345" s="2"/>
      <c r="BQ1345" s="2"/>
      <c r="BR1345" s="2"/>
      <c r="BS1345" s="2"/>
      <c r="BT1345" s="2"/>
      <c r="BU1345" s="2"/>
      <c r="BV1345" s="2"/>
      <c r="BW1345" s="2"/>
      <c r="BX1345" s="2"/>
      <c r="BY1345" s="2"/>
      <c r="BZ1345" s="2"/>
      <c r="CA1345" s="2"/>
      <c r="CI1345"/>
      <c r="CJ1345"/>
      <c r="CK1345"/>
      <c r="CL1345"/>
      <c r="CM1345"/>
      <c r="CN1345"/>
      <c r="CO1345"/>
      <c r="CP1345"/>
      <c r="CQ1345"/>
      <c r="CR1345"/>
      <c r="CS1345"/>
      <c r="CT1345"/>
      <c r="CU1345"/>
      <c r="CV1345"/>
      <c r="CW1345"/>
      <c r="CX1345"/>
    </row>
    <row r="1346" spans="2:102" x14ac:dyDescent="0.35">
      <c r="B1346" s="70" t="str">
        <f t="shared" ref="B1346:F1346" si="651">B339</f>
        <v/>
      </c>
      <c r="C1346" s="166" t="str">
        <f t="shared" si="651"/>
        <v/>
      </c>
      <c r="D1346" s="273" t="str">
        <f t="shared" si="651"/>
        <v/>
      </c>
      <c r="E1346" s="273">
        <f t="shared" si="651"/>
        <v>45016</v>
      </c>
      <c r="F1346" s="273">
        <f t="shared" si="651"/>
        <v>0</v>
      </c>
      <c r="G1346" s="98">
        <f t="shared" si="637"/>
        <v>0</v>
      </c>
      <c r="H1346" s="242">
        <f>IF(G1346=0,0,SUMIFS('Sch A. Input'!$H337:$CJ337,'Sch A. Input'!$H$14:$CJ$14,"Recurring",'Sch A. Input'!$H$13:$CJ$13,"&lt;="&amp;$O$1020,'Sch A. Input'!$H$13:$CJ$13,"&lt;="&amp;$L$11))</f>
        <v>0</v>
      </c>
      <c r="I1346" s="242">
        <f>IF(G1346=0,0,SUMIFS('Sch A. Input'!$H337:$CJ337,'Sch A. Input'!$H$14:$CJ$14,"One-time",'Sch A. Input'!$H$13:$CJ$13,"&lt;="&amp;$O$1020,'Sch A. Input'!$H$13:$CJ$13,"&lt;="&amp;$L$11))</f>
        <v>0</v>
      </c>
      <c r="J1346" s="283">
        <f t="shared" ref="J1346:J1409" si="652">SUM(H1346:I1346)</f>
        <v>0</v>
      </c>
      <c r="K1346" s="242">
        <f t="shared" ref="K1346:K1409" si="653">IF(G1346=0,0,IFERROR(H1346/$M1346*$M$9,0))</f>
        <v>0</v>
      </c>
      <c r="L1346" s="242">
        <f t="shared" ref="L1346:L1409" si="654">IF(G1346=0,0,IFERROR(K1346+I1346,0))</f>
        <v>0</v>
      </c>
      <c r="M1346" s="276">
        <f t="shared" si="647"/>
        <v>0</v>
      </c>
      <c r="N1346" s="281">
        <f t="shared" si="638"/>
        <v>0</v>
      </c>
      <c r="O1346" s="245">
        <f t="shared" si="639"/>
        <v>0</v>
      </c>
      <c r="P1346" s="248"/>
      <c r="Q1346" s="285">
        <f t="shared" ref="Q1346:Q1409" si="655">IF($F1346=0,IF(AND($D1346&lt;=Y$1020,$D1346&lt;&gt;0,$D1346&lt;=$E1346,$E1346&gt;O$1020),1,0),IF(AND($D1346&lt;=Y$1020,$D1346&lt;&gt;0,$E1346&gt;O$1020,$D1346&lt;=$E1346,$F1346&gt;O$1020),1,0))</f>
        <v>0</v>
      </c>
      <c r="R1346" s="242">
        <f>IF(Q1346=0,0,SUMIFS('Sch A. Input'!$H337:$CJ337,'Sch A. Input'!$H$14:$CJ$14,"Recurring",'Sch A. Input'!$H$13:$CJ$13,"&lt;="&amp;$L$11,'Sch A. Input'!$H$13:$CJ$13,"&lt;="&amp;$Y$1020,'Sch A. Input'!$H$13:$CJ$13,"&gt;"&amp;$O$1020))</f>
        <v>0</v>
      </c>
      <c r="S1346" s="242">
        <f>IF(Q1346=0,0,SUMIFS('Sch A. Input'!$H337:$CJ337,'Sch A. Input'!$H$14:$CJ$14,"One-time",'Sch A. Input'!$H$13:$CJ$13,"&lt;="&amp;$L$11,'Sch A. Input'!$H$13:$CJ$13,"&lt;="&amp;$Y$1020,'Sch A. Input'!$H$13:$CJ$13,"&gt;"&amp;$O$1020))</f>
        <v>0</v>
      </c>
      <c r="T1346" s="283">
        <f t="shared" ref="T1346:T1409" si="656">SUM(R1346:S1346)</f>
        <v>0</v>
      </c>
      <c r="U1346" s="242">
        <f t="shared" ref="U1346:U1409" si="657">IF(Q1346=0,0,IFERROR((R1346+H1346)/W1346*$M$9,0))</f>
        <v>0</v>
      </c>
      <c r="V1346" s="242">
        <f t="shared" ref="V1346:V1409" si="658">IF(Q1346=0,0,IFERROR(U1346+S1346+I1346,0))</f>
        <v>0</v>
      </c>
      <c r="W1346" s="276">
        <f t="shared" si="648"/>
        <v>0</v>
      </c>
      <c r="X1346" s="281">
        <f t="shared" si="640"/>
        <v>0</v>
      </c>
      <c r="Y1346" s="245">
        <f t="shared" si="641"/>
        <v>0</v>
      </c>
      <c r="Z1346" s="248"/>
      <c r="AA1346" s="285">
        <f t="shared" ref="AA1346:AA1409" si="659">IF($F1346=0,IF(AND($D1346&lt;=AI$1020,$D1346&lt;&gt;0,$D1346&lt;=$E1346,$E1346&gt;Y$1020),1,0),IF(AND($D1346&lt;=AI$1020,$D1346&lt;&gt;0,$E1346&gt;Y$1020,$D1346&lt;=$E1346,$F1346&gt;Y$1020),1,0))</f>
        <v>0</v>
      </c>
      <c r="AB1346" s="242">
        <f>IF(AA1346=0,0,SUMIFS('Sch A. Input'!$H337:$CJ337,'Sch A. Input'!$H$14:$CJ$14,"Recurring",'Sch A. Input'!$H$13:$CJ$13,"&lt;="&amp;$L$11,'Sch A. Input'!$H$13:$CJ$13,"&lt;="&amp;$AI$1020,'Sch A. Input'!$H$13:$CJ$13,"&gt;"&amp;$Y$1020))</f>
        <v>0</v>
      </c>
      <c r="AC1346" s="242">
        <f>IF(AA1346=0,0,SUMIFS('Sch A. Input'!$H337:$CJ337,'Sch A. Input'!$H$14:$CJ$14,"One-time",'Sch A. Input'!$H$13:$CJ$13,"&lt;="&amp;$L$11,'Sch A. Input'!$H$13:$CJ$13,"&lt;="&amp;$AI$1020,'Sch A. Input'!$H$13:$CJ$13,"&gt;"&amp;$Y$1020))</f>
        <v>0</v>
      </c>
      <c r="AD1346" s="283">
        <f t="shared" ref="AD1346:AD1409" si="660">SUM(AB1346:AC1346)</f>
        <v>0</v>
      </c>
      <c r="AE1346" s="242">
        <f t="shared" ref="AE1346:AE1409" si="661">IF(AA1346=0,0,IFERROR((AB1346+R1346+H1346)/AG1346*$M$9,0))</f>
        <v>0</v>
      </c>
      <c r="AF1346" s="242">
        <f t="shared" ref="AF1346:AF1409" si="662">IF(AA1346=0,0,IFERROR(AE1346+AC1346+S1346+I1346,0))</f>
        <v>0</v>
      </c>
      <c r="AG1346" s="276">
        <f t="shared" si="649"/>
        <v>0</v>
      </c>
      <c r="AH1346" s="281">
        <f t="shared" si="642"/>
        <v>0</v>
      </c>
      <c r="AI1346" s="245">
        <f t="shared" si="643"/>
        <v>0</v>
      </c>
      <c r="AK1346" s="285">
        <f t="shared" ref="AK1346:AK1409" si="663">IF($F1346=0,IF(AND($D1346&lt;=AS$1020,$D1346&lt;&gt;0,$D1346&lt;=$E1346,$E1346&gt;AI$1020),1,0),IF(AND($D1346&lt;=AS$1020,$D1346&lt;&gt;0,$E1346&gt;AI$1020,$F1346&lt;=AS$1020,$D1346&lt;=$E1346,$F1346&gt;AI$1020),1,0))</f>
        <v>0</v>
      </c>
      <c r="AL1346" s="242">
        <f>IF(AK1346=0,0,SUMIFS('Sch A. Input'!$H337:$CJ337,'Sch A. Input'!$H$14:$CJ$14,"Recurring",'Sch A. Input'!$H$13:$CJ$13,"&lt;="&amp;$L$11,'Sch A. Input'!$H$13:$CJ$13,"&lt;="&amp;$AS$1020,'Sch A. Input'!$H$13:$CJ$13,"&gt;"&amp;$AI$1020))</f>
        <v>0</v>
      </c>
      <c r="AM1346" s="242">
        <f>IF(AK1346=0,0,SUMIFS('Sch A. Input'!$H337:$CJ337,'Sch A. Input'!$H$14:$CJ$14,"One-time",'Sch A. Input'!$H$13:$CJ$13,"&lt;="&amp;$L$11,'Sch A. Input'!$H$13:$CJ$13,"&lt;="&amp;$AS$1020,'Sch A. Input'!$H$13:$CJ$13,"&gt;"&amp;$AI$1020))</f>
        <v>0</v>
      </c>
      <c r="AN1346" s="283">
        <f t="shared" ref="AN1346:AN1409" si="664">+AL1346+AM1346</f>
        <v>0</v>
      </c>
      <c r="AO1346" s="242">
        <f t="shared" ref="AO1346:AO1409" si="665">IF(AK1346=0,0,IFERROR((AL1346+AB1346+R1346+H1346)/AQ1346*$M$9,0))</f>
        <v>0</v>
      </c>
      <c r="AP1346" s="242">
        <f t="shared" ref="AP1346:AP1409" si="666">IF(AK1346=0,0,IFERROR(AO1346+AM1346+AC1346+S1346+I1346,0))</f>
        <v>0</v>
      </c>
      <c r="AQ1346" s="276">
        <f t="shared" si="650"/>
        <v>0</v>
      </c>
      <c r="AR1346" s="281">
        <f t="shared" si="644"/>
        <v>0</v>
      </c>
      <c r="AS1346" s="245">
        <f t="shared" si="645"/>
        <v>0</v>
      </c>
      <c r="AY1346" s="160"/>
      <c r="AZ1346" s="160"/>
      <c r="BK1346" s="2"/>
      <c r="BL1346" s="2"/>
      <c r="BM1346" s="2"/>
      <c r="BN1346" s="2"/>
      <c r="BO1346" s="2"/>
      <c r="BP1346" s="2"/>
      <c r="BQ1346" s="2"/>
      <c r="BR1346" s="2"/>
      <c r="BS1346" s="2"/>
      <c r="BT1346" s="2"/>
      <c r="BU1346" s="2"/>
      <c r="BV1346" s="2"/>
      <c r="BW1346" s="2"/>
      <c r="BX1346" s="2"/>
      <c r="BY1346" s="2"/>
      <c r="BZ1346" s="2"/>
      <c r="CA1346" s="2"/>
      <c r="CI1346"/>
      <c r="CJ1346"/>
      <c r="CK1346"/>
      <c r="CL1346"/>
      <c r="CM1346"/>
      <c r="CN1346"/>
      <c r="CO1346"/>
      <c r="CP1346"/>
      <c r="CQ1346"/>
      <c r="CR1346"/>
      <c r="CS1346"/>
      <c r="CT1346"/>
      <c r="CU1346"/>
      <c r="CV1346"/>
      <c r="CW1346"/>
      <c r="CX1346"/>
    </row>
    <row r="1347" spans="2:102" x14ac:dyDescent="0.35">
      <c r="B1347" s="70" t="str">
        <f t="shared" ref="B1347:F1347" si="667">B340</f>
        <v/>
      </c>
      <c r="C1347" s="166" t="str">
        <f t="shared" si="667"/>
        <v/>
      </c>
      <c r="D1347" s="273" t="str">
        <f t="shared" si="667"/>
        <v/>
      </c>
      <c r="E1347" s="273">
        <f t="shared" si="667"/>
        <v>45016</v>
      </c>
      <c r="F1347" s="273">
        <f t="shared" si="667"/>
        <v>0</v>
      </c>
      <c r="G1347" s="98">
        <f t="shared" si="637"/>
        <v>0</v>
      </c>
      <c r="H1347" s="242">
        <f>IF(G1347=0,0,SUMIFS('Sch A. Input'!$H338:$CJ338,'Sch A. Input'!$H$14:$CJ$14,"Recurring",'Sch A. Input'!$H$13:$CJ$13,"&lt;="&amp;$O$1020,'Sch A. Input'!$H$13:$CJ$13,"&lt;="&amp;$L$11))</f>
        <v>0</v>
      </c>
      <c r="I1347" s="242">
        <f>IF(G1347=0,0,SUMIFS('Sch A. Input'!$H338:$CJ338,'Sch A. Input'!$H$14:$CJ$14,"One-time",'Sch A. Input'!$H$13:$CJ$13,"&lt;="&amp;$O$1020,'Sch A. Input'!$H$13:$CJ$13,"&lt;="&amp;$L$11))</f>
        <v>0</v>
      </c>
      <c r="J1347" s="283">
        <f t="shared" si="652"/>
        <v>0</v>
      </c>
      <c r="K1347" s="242">
        <f t="shared" si="653"/>
        <v>0</v>
      </c>
      <c r="L1347" s="242">
        <f t="shared" si="654"/>
        <v>0</v>
      </c>
      <c r="M1347" s="276">
        <f t="shared" si="647"/>
        <v>0</v>
      </c>
      <c r="N1347" s="281">
        <f t="shared" si="638"/>
        <v>0</v>
      </c>
      <c r="O1347" s="245">
        <f t="shared" si="639"/>
        <v>0</v>
      </c>
      <c r="P1347" s="248"/>
      <c r="Q1347" s="285">
        <f t="shared" si="655"/>
        <v>0</v>
      </c>
      <c r="R1347" s="242">
        <f>IF(Q1347=0,0,SUMIFS('Sch A. Input'!$H338:$CJ338,'Sch A. Input'!$H$14:$CJ$14,"Recurring",'Sch A. Input'!$H$13:$CJ$13,"&lt;="&amp;$L$11,'Sch A. Input'!$H$13:$CJ$13,"&lt;="&amp;$Y$1020,'Sch A. Input'!$H$13:$CJ$13,"&gt;"&amp;$O$1020))</f>
        <v>0</v>
      </c>
      <c r="S1347" s="242">
        <f>IF(Q1347=0,0,SUMIFS('Sch A. Input'!$H338:$CJ338,'Sch A. Input'!$H$14:$CJ$14,"One-time",'Sch A. Input'!$H$13:$CJ$13,"&lt;="&amp;$L$11,'Sch A. Input'!$H$13:$CJ$13,"&lt;="&amp;$Y$1020,'Sch A. Input'!$H$13:$CJ$13,"&gt;"&amp;$O$1020))</f>
        <v>0</v>
      </c>
      <c r="T1347" s="283">
        <f t="shared" si="656"/>
        <v>0</v>
      </c>
      <c r="U1347" s="242">
        <f t="shared" si="657"/>
        <v>0</v>
      </c>
      <c r="V1347" s="242">
        <f t="shared" si="658"/>
        <v>0</v>
      </c>
      <c r="W1347" s="276">
        <f t="shared" si="648"/>
        <v>0</v>
      </c>
      <c r="X1347" s="281">
        <f t="shared" si="640"/>
        <v>0</v>
      </c>
      <c r="Y1347" s="245">
        <f t="shared" si="641"/>
        <v>0</v>
      </c>
      <c r="Z1347" s="248"/>
      <c r="AA1347" s="285">
        <f t="shared" si="659"/>
        <v>0</v>
      </c>
      <c r="AB1347" s="242">
        <f>IF(AA1347=0,0,SUMIFS('Sch A. Input'!$H338:$CJ338,'Sch A. Input'!$H$14:$CJ$14,"Recurring",'Sch A. Input'!$H$13:$CJ$13,"&lt;="&amp;$L$11,'Sch A. Input'!$H$13:$CJ$13,"&lt;="&amp;$AI$1020,'Sch A. Input'!$H$13:$CJ$13,"&gt;"&amp;$Y$1020))</f>
        <v>0</v>
      </c>
      <c r="AC1347" s="242">
        <f>IF(AA1347=0,0,SUMIFS('Sch A. Input'!$H338:$CJ338,'Sch A. Input'!$H$14:$CJ$14,"One-time",'Sch A. Input'!$H$13:$CJ$13,"&lt;="&amp;$L$11,'Sch A. Input'!$H$13:$CJ$13,"&lt;="&amp;$AI$1020,'Sch A. Input'!$H$13:$CJ$13,"&gt;"&amp;$Y$1020))</f>
        <v>0</v>
      </c>
      <c r="AD1347" s="283">
        <f t="shared" si="660"/>
        <v>0</v>
      </c>
      <c r="AE1347" s="242">
        <f t="shared" si="661"/>
        <v>0</v>
      </c>
      <c r="AF1347" s="242">
        <f t="shared" si="662"/>
        <v>0</v>
      </c>
      <c r="AG1347" s="276">
        <f t="shared" si="649"/>
        <v>0</v>
      </c>
      <c r="AH1347" s="281">
        <f t="shared" si="642"/>
        <v>0</v>
      </c>
      <c r="AI1347" s="245">
        <f t="shared" si="643"/>
        <v>0</v>
      </c>
      <c r="AK1347" s="285">
        <f t="shared" si="663"/>
        <v>0</v>
      </c>
      <c r="AL1347" s="242">
        <f>IF(AK1347=0,0,SUMIFS('Sch A. Input'!$H338:$CJ338,'Sch A. Input'!$H$14:$CJ$14,"Recurring",'Sch A. Input'!$H$13:$CJ$13,"&lt;="&amp;$L$11,'Sch A. Input'!$H$13:$CJ$13,"&lt;="&amp;$AS$1020,'Sch A. Input'!$H$13:$CJ$13,"&gt;"&amp;$AI$1020))</f>
        <v>0</v>
      </c>
      <c r="AM1347" s="242">
        <f>IF(AK1347=0,0,SUMIFS('Sch A. Input'!$H338:$CJ338,'Sch A. Input'!$H$14:$CJ$14,"One-time",'Sch A. Input'!$H$13:$CJ$13,"&lt;="&amp;$L$11,'Sch A. Input'!$H$13:$CJ$13,"&lt;="&amp;$AS$1020,'Sch A. Input'!$H$13:$CJ$13,"&gt;"&amp;$AI$1020))</f>
        <v>0</v>
      </c>
      <c r="AN1347" s="283">
        <f t="shared" si="664"/>
        <v>0</v>
      </c>
      <c r="AO1347" s="242">
        <f t="shared" si="665"/>
        <v>0</v>
      </c>
      <c r="AP1347" s="242">
        <f t="shared" si="666"/>
        <v>0</v>
      </c>
      <c r="AQ1347" s="276">
        <f t="shared" si="650"/>
        <v>0</v>
      </c>
      <c r="AR1347" s="281">
        <f t="shared" si="644"/>
        <v>0</v>
      </c>
      <c r="AS1347" s="245">
        <f t="shared" si="645"/>
        <v>0</v>
      </c>
      <c r="AY1347" s="160"/>
      <c r="AZ1347" s="160"/>
      <c r="BK1347" s="2"/>
      <c r="BL1347" s="2"/>
      <c r="BM1347" s="2"/>
      <c r="BN1347" s="2"/>
      <c r="BO1347" s="2"/>
      <c r="BP1347" s="2"/>
      <c r="BQ1347" s="2"/>
      <c r="BR1347" s="2"/>
      <c r="BS1347" s="2"/>
      <c r="BT1347" s="2"/>
      <c r="BU1347" s="2"/>
      <c r="BV1347" s="2"/>
      <c r="BW1347" s="2"/>
      <c r="BX1347" s="2"/>
      <c r="BY1347" s="2"/>
      <c r="BZ1347" s="2"/>
      <c r="CA1347" s="2"/>
      <c r="CI1347"/>
      <c r="CJ1347"/>
      <c r="CK1347"/>
      <c r="CL1347"/>
      <c r="CM1347"/>
      <c r="CN1347"/>
      <c r="CO1347"/>
      <c r="CP1347"/>
      <c r="CQ1347"/>
      <c r="CR1347"/>
      <c r="CS1347"/>
      <c r="CT1347"/>
      <c r="CU1347"/>
      <c r="CV1347"/>
      <c r="CW1347"/>
      <c r="CX1347"/>
    </row>
    <row r="1348" spans="2:102" x14ac:dyDescent="0.35">
      <c r="B1348" s="70" t="str">
        <f t="shared" ref="B1348:F1348" si="668">B341</f>
        <v/>
      </c>
      <c r="C1348" s="166" t="str">
        <f t="shared" si="668"/>
        <v/>
      </c>
      <c r="D1348" s="273" t="str">
        <f t="shared" si="668"/>
        <v/>
      </c>
      <c r="E1348" s="273">
        <f t="shared" si="668"/>
        <v>45016</v>
      </c>
      <c r="F1348" s="273">
        <f t="shared" si="668"/>
        <v>0</v>
      </c>
      <c r="G1348" s="98">
        <f t="shared" si="637"/>
        <v>0</v>
      </c>
      <c r="H1348" s="242">
        <f>IF(G1348=0,0,SUMIFS('Sch A. Input'!$H339:$CJ339,'Sch A. Input'!$H$14:$CJ$14,"Recurring",'Sch A. Input'!$H$13:$CJ$13,"&lt;="&amp;$O$1020,'Sch A. Input'!$H$13:$CJ$13,"&lt;="&amp;$L$11))</f>
        <v>0</v>
      </c>
      <c r="I1348" s="242">
        <f>IF(G1348=0,0,SUMIFS('Sch A. Input'!$H339:$CJ339,'Sch A. Input'!$H$14:$CJ$14,"One-time",'Sch A. Input'!$H$13:$CJ$13,"&lt;="&amp;$O$1020,'Sch A. Input'!$H$13:$CJ$13,"&lt;="&amp;$L$11))</f>
        <v>0</v>
      </c>
      <c r="J1348" s="283">
        <f t="shared" si="652"/>
        <v>0</v>
      </c>
      <c r="K1348" s="242">
        <f t="shared" si="653"/>
        <v>0</v>
      </c>
      <c r="L1348" s="242">
        <f t="shared" si="654"/>
        <v>0</v>
      </c>
      <c r="M1348" s="276">
        <f t="shared" si="647"/>
        <v>0</v>
      </c>
      <c r="N1348" s="281">
        <f t="shared" si="638"/>
        <v>0</v>
      </c>
      <c r="O1348" s="245">
        <f t="shared" si="639"/>
        <v>0</v>
      </c>
      <c r="P1348" s="248"/>
      <c r="Q1348" s="285">
        <f t="shared" si="655"/>
        <v>0</v>
      </c>
      <c r="R1348" s="242">
        <f>IF(Q1348=0,0,SUMIFS('Sch A. Input'!$H339:$CJ339,'Sch A. Input'!$H$14:$CJ$14,"Recurring",'Sch A. Input'!$H$13:$CJ$13,"&lt;="&amp;$L$11,'Sch A. Input'!$H$13:$CJ$13,"&lt;="&amp;$Y$1020,'Sch A. Input'!$H$13:$CJ$13,"&gt;"&amp;$O$1020))</f>
        <v>0</v>
      </c>
      <c r="S1348" s="242">
        <f>IF(Q1348=0,0,SUMIFS('Sch A. Input'!$H339:$CJ339,'Sch A. Input'!$H$14:$CJ$14,"One-time",'Sch A. Input'!$H$13:$CJ$13,"&lt;="&amp;$L$11,'Sch A. Input'!$H$13:$CJ$13,"&lt;="&amp;$Y$1020,'Sch A. Input'!$H$13:$CJ$13,"&gt;"&amp;$O$1020))</f>
        <v>0</v>
      </c>
      <c r="T1348" s="283">
        <f t="shared" si="656"/>
        <v>0</v>
      </c>
      <c r="U1348" s="242">
        <f t="shared" si="657"/>
        <v>0</v>
      </c>
      <c r="V1348" s="242">
        <f t="shared" si="658"/>
        <v>0</v>
      </c>
      <c r="W1348" s="276">
        <f t="shared" si="648"/>
        <v>0</v>
      </c>
      <c r="X1348" s="281">
        <f t="shared" si="640"/>
        <v>0</v>
      </c>
      <c r="Y1348" s="245">
        <f t="shared" si="641"/>
        <v>0</v>
      </c>
      <c r="Z1348" s="248"/>
      <c r="AA1348" s="285">
        <f t="shared" si="659"/>
        <v>0</v>
      </c>
      <c r="AB1348" s="242">
        <f>IF(AA1348=0,0,SUMIFS('Sch A. Input'!$H339:$CJ339,'Sch A. Input'!$H$14:$CJ$14,"Recurring",'Sch A. Input'!$H$13:$CJ$13,"&lt;="&amp;$L$11,'Sch A. Input'!$H$13:$CJ$13,"&lt;="&amp;$AI$1020,'Sch A. Input'!$H$13:$CJ$13,"&gt;"&amp;$Y$1020))</f>
        <v>0</v>
      </c>
      <c r="AC1348" s="242">
        <f>IF(AA1348=0,0,SUMIFS('Sch A. Input'!$H339:$CJ339,'Sch A. Input'!$H$14:$CJ$14,"One-time",'Sch A. Input'!$H$13:$CJ$13,"&lt;="&amp;$L$11,'Sch A. Input'!$H$13:$CJ$13,"&lt;="&amp;$AI$1020,'Sch A. Input'!$H$13:$CJ$13,"&gt;"&amp;$Y$1020))</f>
        <v>0</v>
      </c>
      <c r="AD1348" s="283">
        <f t="shared" si="660"/>
        <v>0</v>
      </c>
      <c r="AE1348" s="242">
        <f t="shared" si="661"/>
        <v>0</v>
      </c>
      <c r="AF1348" s="242">
        <f t="shared" si="662"/>
        <v>0</v>
      </c>
      <c r="AG1348" s="276">
        <f t="shared" si="649"/>
        <v>0</v>
      </c>
      <c r="AH1348" s="281">
        <f t="shared" si="642"/>
        <v>0</v>
      </c>
      <c r="AI1348" s="245">
        <f t="shared" si="643"/>
        <v>0</v>
      </c>
      <c r="AK1348" s="285">
        <f t="shared" si="663"/>
        <v>0</v>
      </c>
      <c r="AL1348" s="242">
        <f>IF(AK1348=0,0,SUMIFS('Sch A. Input'!$H339:$CJ339,'Sch A. Input'!$H$14:$CJ$14,"Recurring",'Sch A. Input'!$H$13:$CJ$13,"&lt;="&amp;$L$11,'Sch A. Input'!$H$13:$CJ$13,"&lt;="&amp;$AS$1020,'Sch A. Input'!$H$13:$CJ$13,"&gt;"&amp;$AI$1020))</f>
        <v>0</v>
      </c>
      <c r="AM1348" s="242">
        <f>IF(AK1348=0,0,SUMIFS('Sch A. Input'!$H339:$CJ339,'Sch A. Input'!$H$14:$CJ$14,"One-time",'Sch A. Input'!$H$13:$CJ$13,"&lt;="&amp;$L$11,'Sch A. Input'!$H$13:$CJ$13,"&lt;="&amp;$AS$1020,'Sch A. Input'!$H$13:$CJ$13,"&gt;"&amp;$AI$1020))</f>
        <v>0</v>
      </c>
      <c r="AN1348" s="283">
        <f t="shared" si="664"/>
        <v>0</v>
      </c>
      <c r="AO1348" s="242">
        <f t="shared" si="665"/>
        <v>0</v>
      </c>
      <c r="AP1348" s="242">
        <f t="shared" si="666"/>
        <v>0</v>
      </c>
      <c r="AQ1348" s="276">
        <f t="shared" si="650"/>
        <v>0</v>
      </c>
      <c r="AR1348" s="281">
        <f t="shared" si="644"/>
        <v>0</v>
      </c>
      <c r="AS1348" s="245">
        <f t="shared" si="645"/>
        <v>0</v>
      </c>
      <c r="AY1348" s="160"/>
      <c r="AZ1348" s="160"/>
      <c r="BK1348" s="2"/>
      <c r="BL1348" s="2"/>
      <c r="BM1348" s="2"/>
      <c r="BN1348" s="2"/>
      <c r="BO1348" s="2"/>
      <c r="BP1348" s="2"/>
      <c r="BQ1348" s="2"/>
      <c r="BR1348" s="2"/>
      <c r="BS1348" s="2"/>
      <c r="BT1348" s="2"/>
      <c r="BU1348" s="2"/>
      <c r="BV1348" s="2"/>
      <c r="BW1348" s="2"/>
      <c r="BX1348" s="2"/>
      <c r="BY1348" s="2"/>
      <c r="BZ1348" s="2"/>
      <c r="CA1348" s="2"/>
      <c r="CI1348"/>
      <c r="CJ1348"/>
      <c r="CK1348"/>
      <c r="CL1348"/>
      <c r="CM1348"/>
      <c r="CN1348"/>
      <c r="CO1348"/>
      <c r="CP1348"/>
      <c r="CQ1348"/>
      <c r="CR1348"/>
      <c r="CS1348"/>
      <c r="CT1348"/>
      <c r="CU1348"/>
      <c r="CV1348"/>
      <c r="CW1348"/>
      <c r="CX1348"/>
    </row>
    <row r="1349" spans="2:102" x14ac:dyDescent="0.35">
      <c r="B1349" s="70" t="str">
        <f t="shared" ref="B1349:F1349" si="669">B342</f>
        <v/>
      </c>
      <c r="C1349" s="166" t="str">
        <f t="shared" si="669"/>
        <v/>
      </c>
      <c r="D1349" s="273" t="str">
        <f t="shared" si="669"/>
        <v/>
      </c>
      <c r="E1349" s="273">
        <f t="shared" si="669"/>
        <v>45016</v>
      </c>
      <c r="F1349" s="273">
        <f t="shared" si="669"/>
        <v>0</v>
      </c>
      <c r="G1349" s="98">
        <f t="shared" si="637"/>
        <v>0</v>
      </c>
      <c r="H1349" s="242">
        <f>IF(G1349=0,0,SUMIFS('Sch A. Input'!$H340:$CJ340,'Sch A. Input'!$H$14:$CJ$14,"Recurring",'Sch A. Input'!$H$13:$CJ$13,"&lt;="&amp;$O$1020,'Sch A. Input'!$H$13:$CJ$13,"&lt;="&amp;$L$11))</f>
        <v>0</v>
      </c>
      <c r="I1349" s="242">
        <f>IF(G1349=0,0,SUMIFS('Sch A. Input'!$H340:$CJ340,'Sch A. Input'!$H$14:$CJ$14,"One-time",'Sch A. Input'!$H$13:$CJ$13,"&lt;="&amp;$O$1020,'Sch A. Input'!$H$13:$CJ$13,"&lt;="&amp;$L$11))</f>
        <v>0</v>
      </c>
      <c r="J1349" s="283">
        <f t="shared" si="652"/>
        <v>0</v>
      </c>
      <c r="K1349" s="242">
        <f t="shared" si="653"/>
        <v>0</v>
      </c>
      <c r="L1349" s="242">
        <f t="shared" si="654"/>
        <v>0</v>
      </c>
      <c r="M1349" s="276">
        <f t="shared" si="647"/>
        <v>0</v>
      </c>
      <c r="N1349" s="281">
        <f t="shared" si="638"/>
        <v>0</v>
      </c>
      <c r="O1349" s="245">
        <f t="shared" si="639"/>
        <v>0</v>
      </c>
      <c r="P1349" s="248"/>
      <c r="Q1349" s="285">
        <f t="shared" si="655"/>
        <v>0</v>
      </c>
      <c r="R1349" s="242">
        <f>IF(Q1349=0,0,SUMIFS('Sch A. Input'!$H340:$CJ340,'Sch A. Input'!$H$14:$CJ$14,"Recurring",'Sch A. Input'!$H$13:$CJ$13,"&lt;="&amp;$L$11,'Sch A. Input'!$H$13:$CJ$13,"&lt;="&amp;$Y$1020,'Sch A. Input'!$H$13:$CJ$13,"&gt;"&amp;$O$1020))</f>
        <v>0</v>
      </c>
      <c r="S1349" s="242">
        <f>IF(Q1349=0,0,SUMIFS('Sch A. Input'!$H340:$CJ340,'Sch A. Input'!$H$14:$CJ$14,"One-time",'Sch A. Input'!$H$13:$CJ$13,"&lt;="&amp;$L$11,'Sch A. Input'!$H$13:$CJ$13,"&lt;="&amp;$Y$1020,'Sch A. Input'!$H$13:$CJ$13,"&gt;"&amp;$O$1020))</f>
        <v>0</v>
      </c>
      <c r="T1349" s="283">
        <f t="shared" si="656"/>
        <v>0</v>
      </c>
      <c r="U1349" s="242">
        <f t="shared" si="657"/>
        <v>0</v>
      </c>
      <c r="V1349" s="242">
        <f t="shared" si="658"/>
        <v>0</v>
      </c>
      <c r="W1349" s="276">
        <f t="shared" si="648"/>
        <v>0</v>
      </c>
      <c r="X1349" s="281">
        <f t="shared" si="640"/>
        <v>0</v>
      </c>
      <c r="Y1349" s="245">
        <f t="shared" si="641"/>
        <v>0</v>
      </c>
      <c r="Z1349" s="248"/>
      <c r="AA1349" s="285">
        <f t="shared" si="659"/>
        <v>0</v>
      </c>
      <c r="AB1349" s="242">
        <f>IF(AA1349=0,0,SUMIFS('Sch A. Input'!$H340:$CJ340,'Sch A. Input'!$H$14:$CJ$14,"Recurring",'Sch A. Input'!$H$13:$CJ$13,"&lt;="&amp;$L$11,'Sch A. Input'!$H$13:$CJ$13,"&lt;="&amp;$AI$1020,'Sch A. Input'!$H$13:$CJ$13,"&gt;"&amp;$Y$1020))</f>
        <v>0</v>
      </c>
      <c r="AC1349" s="242">
        <f>IF(AA1349=0,0,SUMIFS('Sch A. Input'!$H340:$CJ340,'Sch A. Input'!$H$14:$CJ$14,"One-time",'Sch A. Input'!$H$13:$CJ$13,"&lt;="&amp;$L$11,'Sch A. Input'!$H$13:$CJ$13,"&lt;="&amp;$AI$1020,'Sch A. Input'!$H$13:$CJ$13,"&gt;"&amp;$Y$1020))</f>
        <v>0</v>
      </c>
      <c r="AD1349" s="283">
        <f t="shared" si="660"/>
        <v>0</v>
      </c>
      <c r="AE1349" s="242">
        <f t="shared" si="661"/>
        <v>0</v>
      </c>
      <c r="AF1349" s="242">
        <f t="shared" si="662"/>
        <v>0</v>
      </c>
      <c r="AG1349" s="276">
        <f t="shared" si="649"/>
        <v>0</v>
      </c>
      <c r="AH1349" s="281">
        <f t="shared" si="642"/>
        <v>0</v>
      </c>
      <c r="AI1349" s="245">
        <f t="shared" si="643"/>
        <v>0</v>
      </c>
      <c r="AK1349" s="285">
        <f t="shared" si="663"/>
        <v>0</v>
      </c>
      <c r="AL1349" s="242">
        <f>IF(AK1349=0,0,SUMIFS('Sch A. Input'!$H340:$CJ340,'Sch A. Input'!$H$14:$CJ$14,"Recurring",'Sch A. Input'!$H$13:$CJ$13,"&lt;="&amp;$L$11,'Sch A. Input'!$H$13:$CJ$13,"&lt;="&amp;$AS$1020,'Sch A. Input'!$H$13:$CJ$13,"&gt;"&amp;$AI$1020))</f>
        <v>0</v>
      </c>
      <c r="AM1349" s="242">
        <f>IF(AK1349=0,0,SUMIFS('Sch A. Input'!$H340:$CJ340,'Sch A. Input'!$H$14:$CJ$14,"One-time",'Sch A. Input'!$H$13:$CJ$13,"&lt;="&amp;$L$11,'Sch A. Input'!$H$13:$CJ$13,"&lt;="&amp;$AS$1020,'Sch A. Input'!$H$13:$CJ$13,"&gt;"&amp;$AI$1020))</f>
        <v>0</v>
      </c>
      <c r="AN1349" s="283">
        <f t="shared" si="664"/>
        <v>0</v>
      </c>
      <c r="AO1349" s="242">
        <f t="shared" si="665"/>
        <v>0</v>
      </c>
      <c r="AP1349" s="242">
        <f t="shared" si="666"/>
        <v>0</v>
      </c>
      <c r="AQ1349" s="276">
        <f t="shared" si="650"/>
        <v>0</v>
      </c>
      <c r="AR1349" s="281">
        <f t="shared" si="644"/>
        <v>0</v>
      </c>
      <c r="AS1349" s="245">
        <f t="shared" si="645"/>
        <v>0</v>
      </c>
      <c r="AY1349" s="160"/>
      <c r="AZ1349" s="160"/>
      <c r="BK1349" s="2"/>
      <c r="BL1349" s="2"/>
      <c r="BM1349" s="2"/>
      <c r="BN1349" s="2"/>
      <c r="BO1349" s="2"/>
      <c r="BP1349" s="2"/>
      <c r="BQ1349" s="2"/>
      <c r="BR1349" s="2"/>
      <c r="BS1349" s="2"/>
      <c r="BT1349" s="2"/>
      <c r="BU1349" s="2"/>
      <c r="BV1349" s="2"/>
      <c r="BW1349" s="2"/>
      <c r="BX1349" s="2"/>
      <c r="BY1349" s="2"/>
      <c r="BZ1349" s="2"/>
      <c r="CA1349" s="2"/>
      <c r="CI1349"/>
      <c r="CJ1349"/>
      <c r="CK1349"/>
      <c r="CL1349"/>
      <c r="CM1349"/>
      <c r="CN1349"/>
      <c r="CO1349"/>
      <c r="CP1349"/>
      <c r="CQ1349"/>
      <c r="CR1349"/>
      <c r="CS1349"/>
      <c r="CT1349"/>
      <c r="CU1349"/>
      <c r="CV1349"/>
      <c r="CW1349"/>
      <c r="CX1349"/>
    </row>
    <row r="1350" spans="2:102" x14ac:dyDescent="0.35">
      <c r="B1350" s="70" t="str">
        <f t="shared" ref="B1350:F1350" si="670">B343</f>
        <v/>
      </c>
      <c r="C1350" s="166" t="str">
        <f t="shared" si="670"/>
        <v/>
      </c>
      <c r="D1350" s="273" t="str">
        <f t="shared" si="670"/>
        <v/>
      </c>
      <c r="E1350" s="273">
        <f t="shared" si="670"/>
        <v>45016</v>
      </c>
      <c r="F1350" s="273">
        <f t="shared" si="670"/>
        <v>0</v>
      </c>
      <c r="G1350" s="98">
        <f t="shared" si="637"/>
        <v>0</v>
      </c>
      <c r="H1350" s="242">
        <f>IF(G1350=0,0,SUMIFS('Sch A. Input'!$H341:$CJ341,'Sch A. Input'!$H$14:$CJ$14,"Recurring",'Sch A. Input'!$H$13:$CJ$13,"&lt;="&amp;$O$1020,'Sch A. Input'!$H$13:$CJ$13,"&lt;="&amp;$L$11))</f>
        <v>0</v>
      </c>
      <c r="I1350" s="242">
        <f>IF(G1350=0,0,SUMIFS('Sch A. Input'!$H341:$CJ341,'Sch A. Input'!$H$14:$CJ$14,"One-time",'Sch A. Input'!$H$13:$CJ$13,"&lt;="&amp;$O$1020,'Sch A. Input'!$H$13:$CJ$13,"&lt;="&amp;$L$11))</f>
        <v>0</v>
      </c>
      <c r="J1350" s="283">
        <f t="shared" si="652"/>
        <v>0</v>
      </c>
      <c r="K1350" s="242">
        <f t="shared" si="653"/>
        <v>0</v>
      </c>
      <c r="L1350" s="242">
        <f t="shared" si="654"/>
        <v>0</v>
      </c>
      <c r="M1350" s="276">
        <f t="shared" si="647"/>
        <v>0</v>
      </c>
      <c r="N1350" s="281">
        <f t="shared" si="638"/>
        <v>0</v>
      </c>
      <c r="O1350" s="245">
        <f t="shared" si="639"/>
        <v>0</v>
      </c>
      <c r="P1350" s="248"/>
      <c r="Q1350" s="285">
        <f t="shared" si="655"/>
        <v>0</v>
      </c>
      <c r="R1350" s="242">
        <f>IF(Q1350=0,0,SUMIFS('Sch A. Input'!$H341:$CJ341,'Sch A. Input'!$H$14:$CJ$14,"Recurring",'Sch A. Input'!$H$13:$CJ$13,"&lt;="&amp;$L$11,'Sch A. Input'!$H$13:$CJ$13,"&lt;="&amp;$Y$1020,'Sch A. Input'!$H$13:$CJ$13,"&gt;"&amp;$O$1020))</f>
        <v>0</v>
      </c>
      <c r="S1350" s="242">
        <f>IF(Q1350=0,0,SUMIFS('Sch A. Input'!$H341:$CJ341,'Sch A. Input'!$H$14:$CJ$14,"One-time",'Sch A. Input'!$H$13:$CJ$13,"&lt;="&amp;$L$11,'Sch A. Input'!$H$13:$CJ$13,"&lt;="&amp;$Y$1020,'Sch A. Input'!$H$13:$CJ$13,"&gt;"&amp;$O$1020))</f>
        <v>0</v>
      </c>
      <c r="T1350" s="283">
        <f t="shared" si="656"/>
        <v>0</v>
      </c>
      <c r="U1350" s="242">
        <f t="shared" si="657"/>
        <v>0</v>
      </c>
      <c r="V1350" s="242">
        <f t="shared" si="658"/>
        <v>0</v>
      </c>
      <c r="W1350" s="276">
        <f t="shared" si="648"/>
        <v>0</v>
      </c>
      <c r="X1350" s="281">
        <f t="shared" si="640"/>
        <v>0</v>
      </c>
      <c r="Y1350" s="245">
        <f t="shared" si="641"/>
        <v>0</v>
      </c>
      <c r="Z1350" s="248"/>
      <c r="AA1350" s="285">
        <f t="shared" si="659"/>
        <v>0</v>
      </c>
      <c r="AB1350" s="242">
        <f>IF(AA1350=0,0,SUMIFS('Sch A. Input'!$H341:$CJ341,'Sch A. Input'!$H$14:$CJ$14,"Recurring",'Sch A. Input'!$H$13:$CJ$13,"&lt;="&amp;$L$11,'Sch A. Input'!$H$13:$CJ$13,"&lt;="&amp;$AI$1020,'Sch A. Input'!$H$13:$CJ$13,"&gt;"&amp;$Y$1020))</f>
        <v>0</v>
      </c>
      <c r="AC1350" s="242">
        <f>IF(AA1350=0,0,SUMIFS('Sch A. Input'!$H341:$CJ341,'Sch A. Input'!$H$14:$CJ$14,"One-time",'Sch A. Input'!$H$13:$CJ$13,"&lt;="&amp;$L$11,'Sch A. Input'!$H$13:$CJ$13,"&lt;="&amp;$AI$1020,'Sch A. Input'!$H$13:$CJ$13,"&gt;"&amp;$Y$1020))</f>
        <v>0</v>
      </c>
      <c r="AD1350" s="283">
        <f t="shared" si="660"/>
        <v>0</v>
      </c>
      <c r="AE1350" s="242">
        <f t="shared" si="661"/>
        <v>0</v>
      </c>
      <c r="AF1350" s="242">
        <f t="shared" si="662"/>
        <v>0</v>
      </c>
      <c r="AG1350" s="276">
        <f t="shared" si="649"/>
        <v>0</v>
      </c>
      <c r="AH1350" s="281">
        <f t="shared" si="642"/>
        <v>0</v>
      </c>
      <c r="AI1350" s="245">
        <f t="shared" si="643"/>
        <v>0</v>
      </c>
      <c r="AK1350" s="285">
        <f t="shared" si="663"/>
        <v>0</v>
      </c>
      <c r="AL1350" s="242">
        <f>IF(AK1350=0,0,SUMIFS('Sch A. Input'!$H341:$CJ341,'Sch A. Input'!$H$14:$CJ$14,"Recurring",'Sch A. Input'!$H$13:$CJ$13,"&lt;="&amp;$L$11,'Sch A. Input'!$H$13:$CJ$13,"&lt;="&amp;$AS$1020,'Sch A. Input'!$H$13:$CJ$13,"&gt;"&amp;$AI$1020))</f>
        <v>0</v>
      </c>
      <c r="AM1350" s="242">
        <f>IF(AK1350=0,0,SUMIFS('Sch A. Input'!$H341:$CJ341,'Sch A. Input'!$H$14:$CJ$14,"One-time",'Sch A. Input'!$H$13:$CJ$13,"&lt;="&amp;$L$11,'Sch A. Input'!$H$13:$CJ$13,"&lt;="&amp;$AS$1020,'Sch A. Input'!$H$13:$CJ$13,"&gt;"&amp;$AI$1020))</f>
        <v>0</v>
      </c>
      <c r="AN1350" s="283">
        <f t="shared" si="664"/>
        <v>0</v>
      </c>
      <c r="AO1350" s="242">
        <f t="shared" si="665"/>
        <v>0</v>
      </c>
      <c r="AP1350" s="242">
        <f t="shared" si="666"/>
        <v>0</v>
      </c>
      <c r="AQ1350" s="276">
        <f t="shared" si="650"/>
        <v>0</v>
      </c>
      <c r="AR1350" s="281">
        <f t="shared" si="644"/>
        <v>0</v>
      </c>
      <c r="AS1350" s="245">
        <f t="shared" si="645"/>
        <v>0</v>
      </c>
      <c r="AY1350" s="160"/>
      <c r="AZ1350" s="160"/>
      <c r="BK1350" s="2"/>
      <c r="BL1350" s="2"/>
      <c r="BM1350" s="2"/>
      <c r="BN1350" s="2"/>
      <c r="BO1350" s="2"/>
      <c r="BP1350" s="2"/>
      <c r="BQ1350" s="2"/>
      <c r="BR1350" s="2"/>
      <c r="BS1350" s="2"/>
      <c r="BT1350" s="2"/>
      <c r="BU1350" s="2"/>
      <c r="BV1350" s="2"/>
      <c r="BW1350" s="2"/>
      <c r="BX1350" s="2"/>
      <c r="BY1350" s="2"/>
      <c r="BZ1350" s="2"/>
      <c r="CA1350" s="2"/>
      <c r="CI1350"/>
      <c r="CJ1350"/>
      <c r="CK1350"/>
      <c r="CL1350"/>
      <c r="CM1350"/>
      <c r="CN1350"/>
      <c r="CO1350"/>
      <c r="CP1350"/>
      <c r="CQ1350"/>
      <c r="CR1350"/>
      <c r="CS1350"/>
      <c r="CT1350"/>
      <c r="CU1350"/>
      <c r="CV1350"/>
      <c r="CW1350"/>
      <c r="CX1350"/>
    </row>
    <row r="1351" spans="2:102" x14ac:dyDescent="0.35">
      <c r="B1351" s="70" t="str">
        <f t="shared" ref="B1351:F1351" si="671">B344</f>
        <v/>
      </c>
      <c r="C1351" s="166" t="str">
        <f t="shared" si="671"/>
        <v/>
      </c>
      <c r="D1351" s="273" t="str">
        <f t="shared" si="671"/>
        <v/>
      </c>
      <c r="E1351" s="273">
        <f t="shared" si="671"/>
        <v>45016</v>
      </c>
      <c r="F1351" s="273">
        <f t="shared" si="671"/>
        <v>0</v>
      </c>
      <c r="G1351" s="98">
        <f t="shared" si="637"/>
        <v>0</v>
      </c>
      <c r="H1351" s="242">
        <f>IF(G1351=0,0,SUMIFS('Sch A. Input'!$H342:$CJ342,'Sch A. Input'!$H$14:$CJ$14,"Recurring",'Sch A. Input'!$H$13:$CJ$13,"&lt;="&amp;$O$1020,'Sch A. Input'!$H$13:$CJ$13,"&lt;="&amp;$L$11))</f>
        <v>0</v>
      </c>
      <c r="I1351" s="242">
        <f>IF(G1351=0,0,SUMIFS('Sch A. Input'!$H342:$CJ342,'Sch A. Input'!$H$14:$CJ$14,"One-time",'Sch A. Input'!$H$13:$CJ$13,"&lt;="&amp;$O$1020,'Sch A. Input'!$H$13:$CJ$13,"&lt;="&amp;$L$11))</f>
        <v>0</v>
      </c>
      <c r="J1351" s="283">
        <f t="shared" si="652"/>
        <v>0</v>
      </c>
      <c r="K1351" s="242">
        <f t="shared" si="653"/>
        <v>0</v>
      </c>
      <c r="L1351" s="242">
        <f t="shared" si="654"/>
        <v>0</v>
      </c>
      <c r="M1351" s="276">
        <f t="shared" si="647"/>
        <v>0</v>
      </c>
      <c r="N1351" s="281">
        <f t="shared" si="638"/>
        <v>0</v>
      </c>
      <c r="O1351" s="245">
        <f t="shared" si="639"/>
        <v>0</v>
      </c>
      <c r="P1351" s="248"/>
      <c r="Q1351" s="285">
        <f t="shared" si="655"/>
        <v>0</v>
      </c>
      <c r="R1351" s="242">
        <f>IF(Q1351=0,0,SUMIFS('Sch A. Input'!$H342:$CJ342,'Sch A. Input'!$H$14:$CJ$14,"Recurring",'Sch A. Input'!$H$13:$CJ$13,"&lt;="&amp;$L$11,'Sch A. Input'!$H$13:$CJ$13,"&lt;="&amp;$Y$1020,'Sch A. Input'!$H$13:$CJ$13,"&gt;"&amp;$O$1020))</f>
        <v>0</v>
      </c>
      <c r="S1351" s="242">
        <f>IF(Q1351=0,0,SUMIFS('Sch A. Input'!$H342:$CJ342,'Sch A. Input'!$H$14:$CJ$14,"One-time",'Sch A. Input'!$H$13:$CJ$13,"&lt;="&amp;$L$11,'Sch A. Input'!$H$13:$CJ$13,"&lt;="&amp;$Y$1020,'Sch A. Input'!$H$13:$CJ$13,"&gt;"&amp;$O$1020))</f>
        <v>0</v>
      </c>
      <c r="T1351" s="283">
        <f t="shared" si="656"/>
        <v>0</v>
      </c>
      <c r="U1351" s="242">
        <f t="shared" si="657"/>
        <v>0</v>
      </c>
      <c r="V1351" s="242">
        <f t="shared" si="658"/>
        <v>0</v>
      </c>
      <c r="W1351" s="276">
        <f t="shared" si="648"/>
        <v>0</v>
      </c>
      <c r="X1351" s="281">
        <f t="shared" si="640"/>
        <v>0</v>
      </c>
      <c r="Y1351" s="245">
        <f t="shared" si="641"/>
        <v>0</v>
      </c>
      <c r="Z1351" s="248"/>
      <c r="AA1351" s="285">
        <f t="shared" si="659"/>
        <v>0</v>
      </c>
      <c r="AB1351" s="242">
        <f>IF(AA1351=0,0,SUMIFS('Sch A. Input'!$H342:$CJ342,'Sch A. Input'!$H$14:$CJ$14,"Recurring",'Sch A. Input'!$H$13:$CJ$13,"&lt;="&amp;$L$11,'Sch A. Input'!$H$13:$CJ$13,"&lt;="&amp;$AI$1020,'Sch A. Input'!$H$13:$CJ$13,"&gt;"&amp;$Y$1020))</f>
        <v>0</v>
      </c>
      <c r="AC1351" s="242">
        <f>IF(AA1351=0,0,SUMIFS('Sch A. Input'!$H342:$CJ342,'Sch A. Input'!$H$14:$CJ$14,"One-time",'Sch A. Input'!$H$13:$CJ$13,"&lt;="&amp;$L$11,'Sch A. Input'!$H$13:$CJ$13,"&lt;="&amp;$AI$1020,'Sch A. Input'!$H$13:$CJ$13,"&gt;"&amp;$Y$1020))</f>
        <v>0</v>
      </c>
      <c r="AD1351" s="283">
        <f t="shared" si="660"/>
        <v>0</v>
      </c>
      <c r="AE1351" s="242">
        <f t="shared" si="661"/>
        <v>0</v>
      </c>
      <c r="AF1351" s="242">
        <f t="shared" si="662"/>
        <v>0</v>
      </c>
      <c r="AG1351" s="276">
        <f t="shared" si="649"/>
        <v>0</v>
      </c>
      <c r="AH1351" s="281">
        <f t="shared" si="642"/>
        <v>0</v>
      </c>
      <c r="AI1351" s="245">
        <f t="shared" si="643"/>
        <v>0</v>
      </c>
      <c r="AK1351" s="285">
        <f t="shared" si="663"/>
        <v>0</v>
      </c>
      <c r="AL1351" s="242">
        <f>IF(AK1351=0,0,SUMIFS('Sch A. Input'!$H342:$CJ342,'Sch A. Input'!$H$14:$CJ$14,"Recurring",'Sch A. Input'!$H$13:$CJ$13,"&lt;="&amp;$L$11,'Sch A. Input'!$H$13:$CJ$13,"&lt;="&amp;$AS$1020,'Sch A. Input'!$H$13:$CJ$13,"&gt;"&amp;$AI$1020))</f>
        <v>0</v>
      </c>
      <c r="AM1351" s="242">
        <f>IF(AK1351=0,0,SUMIFS('Sch A. Input'!$H342:$CJ342,'Sch A. Input'!$H$14:$CJ$14,"One-time",'Sch A. Input'!$H$13:$CJ$13,"&lt;="&amp;$L$11,'Sch A. Input'!$H$13:$CJ$13,"&lt;="&amp;$AS$1020,'Sch A. Input'!$H$13:$CJ$13,"&gt;"&amp;$AI$1020))</f>
        <v>0</v>
      </c>
      <c r="AN1351" s="283">
        <f t="shared" si="664"/>
        <v>0</v>
      </c>
      <c r="AO1351" s="242">
        <f t="shared" si="665"/>
        <v>0</v>
      </c>
      <c r="AP1351" s="242">
        <f t="shared" si="666"/>
        <v>0</v>
      </c>
      <c r="AQ1351" s="276">
        <f t="shared" si="650"/>
        <v>0</v>
      </c>
      <c r="AR1351" s="281">
        <f t="shared" si="644"/>
        <v>0</v>
      </c>
      <c r="AS1351" s="245">
        <f t="shared" si="645"/>
        <v>0</v>
      </c>
      <c r="AY1351" s="160"/>
      <c r="AZ1351" s="160"/>
      <c r="BK1351" s="2"/>
      <c r="BL1351" s="2"/>
      <c r="BM1351" s="2"/>
      <c r="BN1351" s="2"/>
      <c r="BO1351" s="2"/>
      <c r="BP1351" s="2"/>
      <c r="BQ1351" s="2"/>
      <c r="BR1351" s="2"/>
      <c r="BS1351" s="2"/>
      <c r="BT1351" s="2"/>
      <c r="BU1351" s="2"/>
      <c r="BV1351" s="2"/>
      <c r="BW1351" s="2"/>
      <c r="BX1351" s="2"/>
      <c r="BY1351" s="2"/>
      <c r="BZ1351" s="2"/>
      <c r="CA1351" s="2"/>
      <c r="CI1351"/>
      <c r="CJ1351"/>
      <c r="CK1351"/>
      <c r="CL1351"/>
      <c r="CM1351"/>
      <c r="CN1351"/>
      <c r="CO1351"/>
      <c r="CP1351"/>
      <c r="CQ1351"/>
      <c r="CR1351"/>
      <c r="CS1351"/>
      <c r="CT1351"/>
      <c r="CU1351"/>
      <c r="CV1351"/>
      <c r="CW1351"/>
      <c r="CX1351"/>
    </row>
    <row r="1352" spans="2:102" x14ac:dyDescent="0.35">
      <c r="B1352" s="70" t="str">
        <f t="shared" ref="B1352:F1352" si="672">B345</f>
        <v/>
      </c>
      <c r="C1352" s="166" t="str">
        <f t="shared" si="672"/>
        <v/>
      </c>
      <c r="D1352" s="273" t="str">
        <f t="shared" si="672"/>
        <v/>
      </c>
      <c r="E1352" s="273">
        <f t="shared" si="672"/>
        <v>45016</v>
      </c>
      <c r="F1352" s="273">
        <f t="shared" si="672"/>
        <v>0</v>
      </c>
      <c r="G1352" s="98">
        <f t="shared" si="637"/>
        <v>0</v>
      </c>
      <c r="H1352" s="242">
        <f>IF(G1352=0,0,SUMIFS('Sch A. Input'!$H343:$CJ343,'Sch A. Input'!$H$14:$CJ$14,"Recurring",'Sch A. Input'!$H$13:$CJ$13,"&lt;="&amp;$O$1020,'Sch A. Input'!$H$13:$CJ$13,"&lt;="&amp;$L$11))</f>
        <v>0</v>
      </c>
      <c r="I1352" s="242">
        <f>IF(G1352=0,0,SUMIFS('Sch A. Input'!$H343:$CJ343,'Sch A. Input'!$H$14:$CJ$14,"One-time",'Sch A. Input'!$H$13:$CJ$13,"&lt;="&amp;$O$1020,'Sch A. Input'!$H$13:$CJ$13,"&lt;="&amp;$L$11))</f>
        <v>0</v>
      </c>
      <c r="J1352" s="283">
        <f t="shared" si="652"/>
        <v>0</v>
      </c>
      <c r="K1352" s="242">
        <f t="shared" si="653"/>
        <v>0</v>
      </c>
      <c r="L1352" s="242">
        <f t="shared" si="654"/>
        <v>0</v>
      </c>
      <c r="M1352" s="276">
        <f t="shared" si="647"/>
        <v>0</v>
      </c>
      <c r="N1352" s="281">
        <f t="shared" si="638"/>
        <v>0</v>
      </c>
      <c r="O1352" s="245">
        <f t="shared" si="639"/>
        <v>0</v>
      </c>
      <c r="P1352" s="248"/>
      <c r="Q1352" s="285">
        <f t="shared" si="655"/>
        <v>0</v>
      </c>
      <c r="R1352" s="242">
        <f>IF(Q1352=0,0,SUMIFS('Sch A. Input'!$H343:$CJ343,'Sch A. Input'!$H$14:$CJ$14,"Recurring",'Sch A. Input'!$H$13:$CJ$13,"&lt;="&amp;$L$11,'Sch A. Input'!$H$13:$CJ$13,"&lt;="&amp;$Y$1020,'Sch A. Input'!$H$13:$CJ$13,"&gt;"&amp;$O$1020))</f>
        <v>0</v>
      </c>
      <c r="S1352" s="242">
        <f>IF(Q1352=0,0,SUMIFS('Sch A. Input'!$H343:$CJ343,'Sch A. Input'!$H$14:$CJ$14,"One-time",'Sch A. Input'!$H$13:$CJ$13,"&lt;="&amp;$L$11,'Sch A. Input'!$H$13:$CJ$13,"&lt;="&amp;$Y$1020,'Sch A. Input'!$H$13:$CJ$13,"&gt;"&amp;$O$1020))</f>
        <v>0</v>
      </c>
      <c r="T1352" s="283">
        <f t="shared" si="656"/>
        <v>0</v>
      </c>
      <c r="U1352" s="242">
        <f t="shared" si="657"/>
        <v>0</v>
      </c>
      <c r="V1352" s="242">
        <f t="shared" si="658"/>
        <v>0</v>
      </c>
      <c r="W1352" s="276">
        <f t="shared" si="648"/>
        <v>0</v>
      </c>
      <c r="X1352" s="281">
        <f t="shared" si="640"/>
        <v>0</v>
      </c>
      <c r="Y1352" s="245">
        <f t="shared" si="641"/>
        <v>0</v>
      </c>
      <c r="Z1352" s="248"/>
      <c r="AA1352" s="285">
        <f t="shared" si="659"/>
        <v>0</v>
      </c>
      <c r="AB1352" s="242">
        <f>IF(AA1352=0,0,SUMIFS('Sch A. Input'!$H343:$CJ343,'Sch A. Input'!$H$14:$CJ$14,"Recurring",'Sch A. Input'!$H$13:$CJ$13,"&lt;="&amp;$L$11,'Sch A. Input'!$H$13:$CJ$13,"&lt;="&amp;$AI$1020,'Sch A. Input'!$H$13:$CJ$13,"&gt;"&amp;$Y$1020))</f>
        <v>0</v>
      </c>
      <c r="AC1352" s="242">
        <f>IF(AA1352=0,0,SUMIFS('Sch A. Input'!$H343:$CJ343,'Sch A. Input'!$H$14:$CJ$14,"One-time",'Sch A. Input'!$H$13:$CJ$13,"&lt;="&amp;$L$11,'Sch A. Input'!$H$13:$CJ$13,"&lt;="&amp;$AI$1020,'Sch A. Input'!$H$13:$CJ$13,"&gt;"&amp;$Y$1020))</f>
        <v>0</v>
      </c>
      <c r="AD1352" s="283">
        <f t="shared" si="660"/>
        <v>0</v>
      </c>
      <c r="AE1352" s="242">
        <f t="shared" si="661"/>
        <v>0</v>
      </c>
      <c r="AF1352" s="242">
        <f t="shared" si="662"/>
        <v>0</v>
      </c>
      <c r="AG1352" s="276">
        <f t="shared" si="649"/>
        <v>0</v>
      </c>
      <c r="AH1352" s="281">
        <f t="shared" si="642"/>
        <v>0</v>
      </c>
      <c r="AI1352" s="245">
        <f t="shared" si="643"/>
        <v>0</v>
      </c>
      <c r="AK1352" s="285">
        <f t="shared" si="663"/>
        <v>0</v>
      </c>
      <c r="AL1352" s="242">
        <f>IF(AK1352=0,0,SUMIFS('Sch A. Input'!$H343:$CJ343,'Sch A. Input'!$H$14:$CJ$14,"Recurring",'Sch A. Input'!$H$13:$CJ$13,"&lt;="&amp;$L$11,'Sch A. Input'!$H$13:$CJ$13,"&lt;="&amp;$AS$1020,'Sch A. Input'!$H$13:$CJ$13,"&gt;"&amp;$AI$1020))</f>
        <v>0</v>
      </c>
      <c r="AM1352" s="242">
        <f>IF(AK1352=0,0,SUMIFS('Sch A. Input'!$H343:$CJ343,'Sch A. Input'!$H$14:$CJ$14,"One-time",'Sch A. Input'!$H$13:$CJ$13,"&lt;="&amp;$L$11,'Sch A. Input'!$H$13:$CJ$13,"&lt;="&amp;$AS$1020,'Sch A. Input'!$H$13:$CJ$13,"&gt;"&amp;$AI$1020))</f>
        <v>0</v>
      </c>
      <c r="AN1352" s="283">
        <f t="shared" si="664"/>
        <v>0</v>
      </c>
      <c r="AO1352" s="242">
        <f t="shared" si="665"/>
        <v>0</v>
      </c>
      <c r="AP1352" s="242">
        <f t="shared" si="666"/>
        <v>0</v>
      </c>
      <c r="AQ1352" s="276">
        <f t="shared" si="650"/>
        <v>0</v>
      </c>
      <c r="AR1352" s="281">
        <f t="shared" si="644"/>
        <v>0</v>
      </c>
      <c r="AS1352" s="245">
        <f t="shared" si="645"/>
        <v>0</v>
      </c>
      <c r="AY1352" s="160"/>
      <c r="AZ1352" s="160"/>
      <c r="BK1352" s="2"/>
      <c r="BL1352" s="2"/>
      <c r="BM1352" s="2"/>
      <c r="BN1352" s="2"/>
      <c r="BO1352" s="2"/>
      <c r="BP1352" s="2"/>
      <c r="BQ1352" s="2"/>
      <c r="BR1352" s="2"/>
      <c r="BS1352" s="2"/>
      <c r="BT1352" s="2"/>
      <c r="BU1352" s="2"/>
      <c r="BV1352" s="2"/>
      <c r="BW1352" s="2"/>
      <c r="BX1352" s="2"/>
      <c r="BY1352" s="2"/>
      <c r="BZ1352" s="2"/>
      <c r="CA1352" s="2"/>
      <c r="CI1352"/>
      <c r="CJ1352"/>
      <c r="CK1352"/>
      <c r="CL1352"/>
      <c r="CM1352"/>
      <c r="CN1352"/>
      <c r="CO1352"/>
      <c r="CP1352"/>
      <c r="CQ1352"/>
      <c r="CR1352"/>
      <c r="CS1352"/>
      <c r="CT1352"/>
      <c r="CU1352"/>
      <c r="CV1352"/>
      <c r="CW1352"/>
      <c r="CX1352"/>
    </row>
    <row r="1353" spans="2:102" x14ac:dyDescent="0.35">
      <c r="B1353" s="70" t="str">
        <f t="shared" ref="B1353:F1353" si="673">B346</f>
        <v/>
      </c>
      <c r="C1353" s="166" t="str">
        <f t="shared" si="673"/>
        <v/>
      </c>
      <c r="D1353" s="273" t="str">
        <f t="shared" si="673"/>
        <v/>
      </c>
      <c r="E1353" s="273">
        <f t="shared" si="673"/>
        <v>45016</v>
      </c>
      <c r="F1353" s="273">
        <f t="shared" si="673"/>
        <v>0</v>
      </c>
      <c r="G1353" s="98">
        <f t="shared" si="637"/>
        <v>0</v>
      </c>
      <c r="H1353" s="242">
        <f>IF(G1353=0,0,SUMIFS('Sch A. Input'!$H344:$CJ344,'Sch A. Input'!$H$14:$CJ$14,"Recurring",'Sch A. Input'!$H$13:$CJ$13,"&lt;="&amp;$O$1020,'Sch A. Input'!$H$13:$CJ$13,"&lt;="&amp;$L$11))</f>
        <v>0</v>
      </c>
      <c r="I1353" s="242">
        <f>IF(G1353=0,0,SUMIFS('Sch A. Input'!$H344:$CJ344,'Sch A. Input'!$H$14:$CJ$14,"One-time",'Sch A. Input'!$H$13:$CJ$13,"&lt;="&amp;$O$1020,'Sch A. Input'!$H$13:$CJ$13,"&lt;="&amp;$L$11))</f>
        <v>0</v>
      </c>
      <c r="J1353" s="283">
        <f t="shared" si="652"/>
        <v>0</v>
      </c>
      <c r="K1353" s="242">
        <f t="shared" si="653"/>
        <v>0</v>
      </c>
      <c r="L1353" s="242">
        <f t="shared" si="654"/>
        <v>0</v>
      </c>
      <c r="M1353" s="276">
        <f t="shared" si="647"/>
        <v>0</v>
      </c>
      <c r="N1353" s="281">
        <f t="shared" si="638"/>
        <v>0</v>
      </c>
      <c r="O1353" s="245">
        <f t="shared" si="639"/>
        <v>0</v>
      </c>
      <c r="P1353" s="248"/>
      <c r="Q1353" s="285">
        <f t="shared" si="655"/>
        <v>0</v>
      </c>
      <c r="R1353" s="242">
        <f>IF(Q1353=0,0,SUMIFS('Sch A. Input'!$H344:$CJ344,'Sch A. Input'!$H$14:$CJ$14,"Recurring",'Sch A. Input'!$H$13:$CJ$13,"&lt;="&amp;$L$11,'Sch A. Input'!$H$13:$CJ$13,"&lt;="&amp;$Y$1020,'Sch A. Input'!$H$13:$CJ$13,"&gt;"&amp;$O$1020))</f>
        <v>0</v>
      </c>
      <c r="S1353" s="242">
        <f>IF(Q1353=0,0,SUMIFS('Sch A. Input'!$H344:$CJ344,'Sch A. Input'!$H$14:$CJ$14,"One-time",'Sch A. Input'!$H$13:$CJ$13,"&lt;="&amp;$L$11,'Sch A. Input'!$H$13:$CJ$13,"&lt;="&amp;$Y$1020,'Sch A. Input'!$H$13:$CJ$13,"&gt;"&amp;$O$1020))</f>
        <v>0</v>
      </c>
      <c r="T1353" s="283">
        <f t="shared" si="656"/>
        <v>0</v>
      </c>
      <c r="U1353" s="242">
        <f t="shared" si="657"/>
        <v>0</v>
      </c>
      <c r="V1353" s="242">
        <f t="shared" si="658"/>
        <v>0</v>
      </c>
      <c r="W1353" s="276">
        <f t="shared" si="648"/>
        <v>0</v>
      </c>
      <c r="X1353" s="281">
        <f t="shared" si="640"/>
        <v>0</v>
      </c>
      <c r="Y1353" s="245">
        <f t="shared" si="641"/>
        <v>0</v>
      </c>
      <c r="Z1353" s="248"/>
      <c r="AA1353" s="285">
        <f t="shared" si="659"/>
        <v>0</v>
      </c>
      <c r="AB1353" s="242">
        <f>IF(AA1353=0,0,SUMIFS('Sch A. Input'!$H344:$CJ344,'Sch A. Input'!$H$14:$CJ$14,"Recurring",'Sch A. Input'!$H$13:$CJ$13,"&lt;="&amp;$L$11,'Sch A. Input'!$H$13:$CJ$13,"&lt;="&amp;$AI$1020,'Sch A. Input'!$H$13:$CJ$13,"&gt;"&amp;$Y$1020))</f>
        <v>0</v>
      </c>
      <c r="AC1353" s="242">
        <f>IF(AA1353=0,0,SUMIFS('Sch A. Input'!$H344:$CJ344,'Sch A. Input'!$H$14:$CJ$14,"One-time",'Sch A. Input'!$H$13:$CJ$13,"&lt;="&amp;$L$11,'Sch A. Input'!$H$13:$CJ$13,"&lt;="&amp;$AI$1020,'Sch A. Input'!$H$13:$CJ$13,"&gt;"&amp;$Y$1020))</f>
        <v>0</v>
      </c>
      <c r="AD1353" s="283">
        <f t="shared" si="660"/>
        <v>0</v>
      </c>
      <c r="AE1353" s="242">
        <f t="shared" si="661"/>
        <v>0</v>
      </c>
      <c r="AF1353" s="242">
        <f t="shared" si="662"/>
        <v>0</v>
      </c>
      <c r="AG1353" s="276">
        <f t="shared" si="649"/>
        <v>0</v>
      </c>
      <c r="AH1353" s="281">
        <f t="shared" si="642"/>
        <v>0</v>
      </c>
      <c r="AI1353" s="245">
        <f t="shared" si="643"/>
        <v>0</v>
      </c>
      <c r="AK1353" s="285">
        <f t="shared" si="663"/>
        <v>0</v>
      </c>
      <c r="AL1353" s="242">
        <f>IF(AK1353=0,0,SUMIFS('Sch A. Input'!$H344:$CJ344,'Sch A. Input'!$H$14:$CJ$14,"Recurring",'Sch A. Input'!$H$13:$CJ$13,"&lt;="&amp;$L$11,'Sch A. Input'!$H$13:$CJ$13,"&lt;="&amp;$AS$1020,'Sch A. Input'!$H$13:$CJ$13,"&gt;"&amp;$AI$1020))</f>
        <v>0</v>
      </c>
      <c r="AM1353" s="242">
        <f>IF(AK1353=0,0,SUMIFS('Sch A. Input'!$H344:$CJ344,'Sch A. Input'!$H$14:$CJ$14,"One-time",'Sch A. Input'!$H$13:$CJ$13,"&lt;="&amp;$L$11,'Sch A. Input'!$H$13:$CJ$13,"&lt;="&amp;$AS$1020,'Sch A. Input'!$H$13:$CJ$13,"&gt;"&amp;$AI$1020))</f>
        <v>0</v>
      </c>
      <c r="AN1353" s="283">
        <f t="shared" si="664"/>
        <v>0</v>
      </c>
      <c r="AO1353" s="242">
        <f t="shared" si="665"/>
        <v>0</v>
      </c>
      <c r="AP1353" s="242">
        <f t="shared" si="666"/>
        <v>0</v>
      </c>
      <c r="AQ1353" s="276">
        <f t="shared" si="650"/>
        <v>0</v>
      </c>
      <c r="AR1353" s="281">
        <f t="shared" si="644"/>
        <v>0</v>
      </c>
      <c r="AS1353" s="245">
        <f t="shared" si="645"/>
        <v>0</v>
      </c>
      <c r="AY1353" s="160"/>
      <c r="AZ1353" s="160"/>
      <c r="BK1353" s="2"/>
      <c r="BL1353" s="2"/>
      <c r="BM1353" s="2"/>
      <c r="BN1353" s="2"/>
      <c r="BO1353" s="2"/>
      <c r="BP1353" s="2"/>
      <c r="BQ1353" s="2"/>
      <c r="BR1353" s="2"/>
      <c r="BS1353" s="2"/>
      <c r="BT1353" s="2"/>
      <c r="BU1353" s="2"/>
      <c r="BV1353" s="2"/>
      <c r="BW1353" s="2"/>
      <c r="BX1353" s="2"/>
      <c r="BY1353" s="2"/>
      <c r="BZ1353" s="2"/>
      <c r="CA1353" s="2"/>
      <c r="CI1353"/>
      <c r="CJ1353"/>
      <c r="CK1353"/>
      <c r="CL1353"/>
      <c r="CM1353"/>
      <c r="CN1353"/>
      <c r="CO1353"/>
      <c r="CP1353"/>
      <c r="CQ1353"/>
      <c r="CR1353"/>
      <c r="CS1353"/>
      <c r="CT1353"/>
      <c r="CU1353"/>
      <c r="CV1353"/>
      <c r="CW1353"/>
      <c r="CX1353"/>
    </row>
    <row r="1354" spans="2:102" x14ac:dyDescent="0.35">
      <c r="B1354" s="70" t="str">
        <f t="shared" ref="B1354:F1354" si="674">B347</f>
        <v/>
      </c>
      <c r="C1354" s="166" t="str">
        <f t="shared" si="674"/>
        <v/>
      </c>
      <c r="D1354" s="273" t="str">
        <f t="shared" si="674"/>
        <v/>
      </c>
      <c r="E1354" s="273">
        <f t="shared" si="674"/>
        <v>45016</v>
      </c>
      <c r="F1354" s="273">
        <f t="shared" si="674"/>
        <v>0</v>
      </c>
      <c r="G1354" s="98">
        <f t="shared" si="637"/>
        <v>0</v>
      </c>
      <c r="H1354" s="242">
        <f>IF(G1354=0,0,SUMIFS('Sch A. Input'!$H345:$CJ345,'Sch A. Input'!$H$14:$CJ$14,"Recurring",'Sch A. Input'!$H$13:$CJ$13,"&lt;="&amp;$O$1020,'Sch A. Input'!$H$13:$CJ$13,"&lt;="&amp;$L$11))</f>
        <v>0</v>
      </c>
      <c r="I1354" s="242">
        <f>IF(G1354=0,0,SUMIFS('Sch A. Input'!$H345:$CJ345,'Sch A. Input'!$H$14:$CJ$14,"One-time",'Sch A. Input'!$H$13:$CJ$13,"&lt;="&amp;$O$1020,'Sch A. Input'!$H$13:$CJ$13,"&lt;="&amp;$L$11))</f>
        <v>0</v>
      </c>
      <c r="J1354" s="283">
        <f t="shared" si="652"/>
        <v>0</v>
      </c>
      <c r="K1354" s="242">
        <f t="shared" si="653"/>
        <v>0</v>
      </c>
      <c r="L1354" s="242">
        <f t="shared" si="654"/>
        <v>0</v>
      </c>
      <c r="M1354" s="276">
        <f t="shared" si="647"/>
        <v>0</v>
      </c>
      <c r="N1354" s="281">
        <f t="shared" si="638"/>
        <v>0</v>
      </c>
      <c r="O1354" s="245">
        <f t="shared" si="639"/>
        <v>0</v>
      </c>
      <c r="P1354" s="248"/>
      <c r="Q1354" s="285">
        <f t="shared" si="655"/>
        <v>0</v>
      </c>
      <c r="R1354" s="242">
        <f>IF(Q1354=0,0,SUMIFS('Sch A. Input'!$H345:$CJ345,'Sch A. Input'!$H$14:$CJ$14,"Recurring",'Sch A. Input'!$H$13:$CJ$13,"&lt;="&amp;$L$11,'Sch A. Input'!$H$13:$CJ$13,"&lt;="&amp;$Y$1020,'Sch A. Input'!$H$13:$CJ$13,"&gt;"&amp;$O$1020))</f>
        <v>0</v>
      </c>
      <c r="S1354" s="242">
        <f>IF(Q1354=0,0,SUMIFS('Sch A. Input'!$H345:$CJ345,'Sch A. Input'!$H$14:$CJ$14,"One-time",'Sch A. Input'!$H$13:$CJ$13,"&lt;="&amp;$L$11,'Sch A. Input'!$H$13:$CJ$13,"&lt;="&amp;$Y$1020,'Sch A. Input'!$H$13:$CJ$13,"&gt;"&amp;$O$1020))</f>
        <v>0</v>
      </c>
      <c r="T1354" s="283">
        <f t="shared" si="656"/>
        <v>0</v>
      </c>
      <c r="U1354" s="242">
        <f t="shared" si="657"/>
        <v>0</v>
      </c>
      <c r="V1354" s="242">
        <f t="shared" si="658"/>
        <v>0</v>
      </c>
      <c r="W1354" s="276">
        <f t="shared" si="648"/>
        <v>0</v>
      </c>
      <c r="X1354" s="281">
        <f t="shared" si="640"/>
        <v>0</v>
      </c>
      <c r="Y1354" s="245">
        <f t="shared" si="641"/>
        <v>0</v>
      </c>
      <c r="Z1354" s="248"/>
      <c r="AA1354" s="285">
        <f t="shared" si="659"/>
        <v>0</v>
      </c>
      <c r="AB1354" s="242">
        <f>IF(AA1354=0,0,SUMIFS('Sch A. Input'!$H345:$CJ345,'Sch A. Input'!$H$14:$CJ$14,"Recurring",'Sch A. Input'!$H$13:$CJ$13,"&lt;="&amp;$L$11,'Sch A. Input'!$H$13:$CJ$13,"&lt;="&amp;$AI$1020,'Sch A. Input'!$H$13:$CJ$13,"&gt;"&amp;$Y$1020))</f>
        <v>0</v>
      </c>
      <c r="AC1354" s="242">
        <f>IF(AA1354=0,0,SUMIFS('Sch A. Input'!$H345:$CJ345,'Sch A. Input'!$H$14:$CJ$14,"One-time",'Sch A. Input'!$H$13:$CJ$13,"&lt;="&amp;$L$11,'Sch A. Input'!$H$13:$CJ$13,"&lt;="&amp;$AI$1020,'Sch A. Input'!$H$13:$CJ$13,"&gt;"&amp;$Y$1020))</f>
        <v>0</v>
      </c>
      <c r="AD1354" s="283">
        <f t="shared" si="660"/>
        <v>0</v>
      </c>
      <c r="AE1354" s="242">
        <f t="shared" si="661"/>
        <v>0</v>
      </c>
      <c r="AF1354" s="242">
        <f t="shared" si="662"/>
        <v>0</v>
      </c>
      <c r="AG1354" s="276">
        <f t="shared" si="649"/>
        <v>0</v>
      </c>
      <c r="AH1354" s="281">
        <f t="shared" si="642"/>
        <v>0</v>
      </c>
      <c r="AI1354" s="245">
        <f t="shared" si="643"/>
        <v>0</v>
      </c>
      <c r="AK1354" s="285">
        <f t="shared" si="663"/>
        <v>0</v>
      </c>
      <c r="AL1354" s="242">
        <f>IF(AK1354=0,0,SUMIFS('Sch A. Input'!$H345:$CJ345,'Sch A. Input'!$H$14:$CJ$14,"Recurring",'Sch A. Input'!$H$13:$CJ$13,"&lt;="&amp;$L$11,'Sch A. Input'!$H$13:$CJ$13,"&lt;="&amp;$AS$1020,'Sch A. Input'!$H$13:$CJ$13,"&gt;"&amp;$AI$1020))</f>
        <v>0</v>
      </c>
      <c r="AM1354" s="242">
        <f>IF(AK1354=0,0,SUMIFS('Sch A. Input'!$H345:$CJ345,'Sch A. Input'!$H$14:$CJ$14,"One-time",'Sch A. Input'!$H$13:$CJ$13,"&lt;="&amp;$L$11,'Sch A. Input'!$H$13:$CJ$13,"&lt;="&amp;$AS$1020,'Sch A. Input'!$H$13:$CJ$13,"&gt;"&amp;$AI$1020))</f>
        <v>0</v>
      </c>
      <c r="AN1354" s="283">
        <f t="shared" si="664"/>
        <v>0</v>
      </c>
      <c r="AO1354" s="242">
        <f t="shared" si="665"/>
        <v>0</v>
      </c>
      <c r="AP1354" s="242">
        <f t="shared" si="666"/>
        <v>0</v>
      </c>
      <c r="AQ1354" s="276">
        <f t="shared" si="650"/>
        <v>0</v>
      </c>
      <c r="AR1354" s="281">
        <f t="shared" si="644"/>
        <v>0</v>
      </c>
      <c r="AS1354" s="245">
        <f t="shared" si="645"/>
        <v>0</v>
      </c>
      <c r="AY1354" s="160"/>
      <c r="AZ1354" s="160"/>
      <c r="BK1354" s="2"/>
      <c r="BL1354" s="2"/>
      <c r="BM1354" s="2"/>
      <c r="BN1354" s="2"/>
      <c r="BO1354" s="2"/>
      <c r="BP1354" s="2"/>
      <c r="BQ1354" s="2"/>
      <c r="BR1354" s="2"/>
      <c r="BS1354" s="2"/>
      <c r="BT1354" s="2"/>
      <c r="BU1354" s="2"/>
      <c r="BV1354" s="2"/>
      <c r="BW1354" s="2"/>
      <c r="BX1354" s="2"/>
      <c r="BY1354" s="2"/>
      <c r="BZ1354" s="2"/>
      <c r="CA1354" s="2"/>
      <c r="CI1354"/>
      <c r="CJ1354"/>
      <c r="CK1354"/>
      <c r="CL1354"/>
      <c r="CM1354"/>
      <c r="CN1354"/>
      <c r="CO1354"/>
      <c r="CP1354"/>
      <c r="CQ1354"/>
      <c r="CR1354"/>
      <c r="CS1354"/>
      <c r="CT1354"/>
      <c r="CU1354"/>
      <c r="CV1354"/>
      <c r="CW1354"/>
      <c r="CX1354"/>
    </row>
    <row r="1355" spans="2:102" x14ac:dyDescent="0.35">
      <c r="B1355" s="70" t="str">
        <f t="shared" ref="B1355:F1355" si="675">B348</f>
        <v/>
      </c>
      <c r="C1355" s="166" t="str">
        <f t="shared" si="675"/>
        <v/>
      </c>
      <c r="D1355" s="273" t="str">
        <f t="shared" si="675"/>
        <v/>
      </c>
      <c r="E1355" s="273">
        <f t="shared" si="675"/>
        <v>45016</v>
      </c>
      <c r="F1355" s="273">
        <f t="shared" si="675"/>
        <v>0</v>
      </c>
      <c r="G1355" s="98">
        <f t="shared" si="637"/>
        <v>0</v>
      </c>
      <c r="H1355" s="242">
        <f>IF(G1355=0,0,SUMIFS('Sch A. Input'!$H346:$CJ346,'Sch A. Input'!$H$14:$CJ$14,"Recurring",'Sch A. Input'!$H$13:$CJ$13,"&lt;="&amp;$O$1020,'Sch A. Input'!$H$13:$CJ$13,"&lt;="&amp;$L$11))</f>
        <v>0</v>
      </c>
      <c r="I1355" s="242">
        <f>IF(G1355=0,0,SUMIFS('Sch A. Input'!$H346:$CJ346,'Sch A. Input'!$H$14:$CJ$14,"One-time",'Sch A. Input'!$H$13:$CJ$13,"&lt;="&amp;$O$1020,'Sch A. Input'!$H$13:$CJ$13,"&lt;="&amp;$L$11))</f>
        <v>0</v>
      </c>
      <c r="J1355" s="283">
        <f t="shared" si="652"/>
        <v>0</v>
      </c>
      <c r="K1355" s="242">
        <f t="shared" si="653"/>
        <v>0</v>
      </c>
      <c r="L1355" s="242">
        <f t="shared" si="654"/>
        <v>0</v>
      </c>
      <c r="M1355" s="276">
        <f t="shared" si="647"/>
        <v>0</v>
      </c>
      <c r="N1355" s="281">
        <f t="shared" si="638"/>
        <v>0</v>
      </c>
      <c r="O1355" s="245">
        <f t="shared" si="639"/>
        <v>0</v>
      </c>
      <c r="P1355" s="248"/>
      <c r="Q1355" s="285">
        <f t="shared" si="655"/>
        <v>0</v>
      </c>
      <c r="R1355" s="242">
        <f>IF(Q1355=0,0,SUMIFS('Sch A. Input'!$H346:$CJ346,'Sch A. Input'!$H$14:$CJ$14,"Recurring",'Sch A. Input'!$H$13:$CJ$13,"&lt;="&amp;$L$11,'Sch A. Input'!$H$13:$CJ$13,"&lt;="&amp;$Y$1020,'Sch A. Input'!$H$13:$CJ$13,"&gt;"&amp;$O$1020))</f>
        <v>0</v>
      </c>
      <c r="S1355" s="242">
        <f>IF(Q1355=0,0,SUMIFS('Sch A. Input'!$H346:$CJ346,'Sch A. Input'!$H$14:$CJ$14,"One-time",'Sch A. Input'!$H$13:$CJ$13,"&lt;="&amp;$L$11,'Sch A. Input'!$H$13:$CJ$13,"&lt;="&amp;$Y$1020,'Sch A. Input'!$H$13:$CJ$13,"&gt;"&amp;$O$1020))</f>
        <v>0</v>
      </c>
      <c r="T1355" s="283">
        <f t="shared" si="656"/>
        <v>0</v>
      </c>
      <c r="U1355" s="242">
        <f t="shared" si="657"/>
        <v>0</v>
      </c>
      <c r="V1355" s="242">
        <f t="shared" si="658"/>
        <v>0</v>
      </c>
      <c r="W1355" s="276">
        <f t="shared" si="648"/>
        <v>0</v>
      </c>
      <c r="X1355" s="281">
        <f t="shared" si="640"/>
        <v>0</v>
      </c>
      <c r="Y1355" s="245">
        <f t="shared" si="641"/>
        <v>0</v>
      </c>
      <c r="Z1355" s="248"/>
      <c r="AA1355" s="285">
        <f t="shared" si="659"/>
        <v>0</v>
      </c>
      <c r="AB1355" s="242">
        <f>IF(AA1355=0,0,SUMIFS('Sch A. Input'!$H346:$CJ346,'Sch A. Input'!$H$14:$CJ$14,"Recurring",'Sch A. Input'!$H$13:$CJ$13,"&lt;="&amp;$L$11,'Sch A. Input'!$H$13:$CJ$13,"&lt;="&amp;$AI$1020,'Sch A. Input'!$H$13:$CJ$13,"&gt;"&amp;$Y$1020))</f>
        <v>0</v>
      </c>
      <c r="AC1355" s="242">
        <f>IF(AA1355=0,0,SUMIFS('Sch A. Input'!$H346:$CJ346,'Sch A. Input'!$H$14:$CJ$14,"One-time",'Sch A. Input'!$H$13:$CJ$13,"&lt;="&amp;$L$11,'Sch A. Input'!$H$13:$CJ$13,"&lt;="&amp;$AI$1020,'Sch A. Input'!$H$13:$CJ$13,"&gt;"&amp;$Y$1020))</f>
        <v>0</v>
      </c>
      <c r="AD1355" s="283">
        <f t="shared" si="660"/>
        <v>0</v>
      </c>
      <c r="AE1355" s="242">
        <f t="shared" si="661"/>
        <v>0</v>
      </c>
      <c r="AF1355" s="242">
        <f t="shared" si="662"/>
        <v>0</v>
      </c>
      <c r="AG1355" s="276">
        <f t="shared" si="649"/>
        <v>0</v>
      </c>
      <c r="AH1355" s="281">
        <f t="shared" si="642"/>
        <v>0</v>
      </c>
      <c r="AI1355" s="245">
        <f t="shared" si="643"/>
        <v>0</v>
      </c>
      <c r="AK1355" s="285">
        <f t="shared" si="663"/>
        <v>0</v>
      </c>
      <c r="AL1355" s="242">
        <f>IF(AK1355=0,0,SUMIFS('Sch A. Input'!$H346:$CJ346,'Sch A. Input'!$H$14:$CJ$14,"Recurring",'Sch A. Input'!$H$13:$CJ$13,"&lt;="&amp;$L$11,'Sch A. Input'!$H$13:$CJ$13,"&lt;="&amp;$AS$1020,'Sch A. Input'!$H$13:$CJ$13,"&gt;"&amp;$AI$1020))</f>
        <v>0</v>
      </c>
      <c r="AM1355" s="242">
        <f>IF(AK1355=0,0,SUMIFS('Sch A. Input'!$H346:$CJ346,'Sch A. Input'!$H$14:$CJ$14,"One-time",'Sch A. Input'!$H$13:$CJ$13,"&lt;="&amp;$L$11,'Sch A. Input'!$H$13:$CJ$13,"&lt;="&amp;$AS$1020,'Sch A. Input'!$H$13:$CJ$13,"&gt;"&amp;$AI$1020))</f>
        <v>0</v>
      </c>
      <c r="AN1355" s="283">
        <f t="shared" si="664"/>
        <v>0</v>
      </c>
      <c r="AO1355" s="242">
        <f t="shared" si="665"/>
        <v>0</v>
      </c>
      <c r="AP1355" s="242">
        <f t="shared" si="666"/>
        <v>0</v>
      </c>
      <c r="AQ1355" s="276">
        <f t="shared" si="650"/>
        <v>0</v>
      </c>
      <c r="AR1355" s="281">
        <f t="shared" si="644"/>
        <v>0</v>
      </c>
      <c r="AS1355" s="245">
        <f t="shared" si="645"/>
        <v>0</v>
      </c>
      <c r="AY1355" s="160"/>
      <c r="AZ1355" s="160"/>
      <c r="BK1355" s="2"/>
      <c r="BL1355" s="2"/>
      <c r="BM1355" s="2"/>
      <c r="BN1355" s="2"/>
      <c r="BO1355" s="2"/>
      <c r="BP1355" s="2"/>
      <c r="BQ1355" s="2"/>
      <c r="BR1355" s="2"/>
      <c r="BS1355" s="2"/>
      <c r="BT1355" s="2"/>
      <c r="BU1355" s="2"/>
      <c r="BV1355" s="2"/>
      <c r="BW1355" s="2"/>
      <c r="BX1355" s="2"/>
      <c r="BY1355" s="2"/>
      <c r="BZ1355" s="2"/>
      <c r="CA1355" s="2"/>
      <c r="CI1355"/>
      <c r="CJ1355"/>
      <c r="CK1355"/>
      <c r="CL1355"/>
      <c r="CM1355"/>
      <c r="CN1355"/>
      <c r="CO1355"/>
      <c r="CP1355"/>
      <c r="CQ1355"/>
      <c r="CR1355"/>
      <c r="CS1355"/>
      <c r="CT1355"/>
      <c r="CU1355"/>
      <c r="CV1355"/>
      <c r="CW1355"/>
      <c r="CX1355"/>
    </row>
    <row r="1356" spans="2:102" x14ac:dyDescent="0.35">
      <c r="B1356" s="70" t="str">
        <f t="shared" ref="B1356:F1356" si="676">B349</f>
        <v/>
      </c>
      <c r="C1356" s="166" t="str">
        <f t="shared" si="676"/>
        <v/>
      </c>
      <c r="D1356" s="273" t="str">
        <f t="shared" si="676"/>
        <v/>
      </c>
      <c r="E1356" s="273">
        <f t="shared" si="676"/>
        <v>45016</v>
      </c>
      <c r="F1356" s="273">
        <f t="shared" si="676"/>
        <v>0</v>
      </c>
      <c r="G1356" s="98">
        <f t="shared" si="637"/>
        <v>0</v>
      </c>
      <c r="H1356" s="242">
        <f>IF(G1356=0,0,SUMIFS('Sch A. Input'!$H347:$CJ347,'Sch A. Input'!$H$14:$CJ$14,"Recurring",'Sch A. Input'!$H$13:$CJ$13,"&lt;="&amp;$O$1020,'Sch A. Input'!$H$13:$CJ$13,"&lt;="&amp;$L$11))</f>
        <v>0</v>
      </c>
      <c r="I1356" s="242">
        <f>IF(G1356=0,0,SUMIFS('Sch A. Input'!$H347:$CJ347,'Sch A. Input'!$H$14:$CJ$14,"One-time",'Sch A. Input'!$H$13:$CJ$13,"&lt;="&amp;$O$1020,'Sch A. Input'!$H$13:$CJ$13,"&lt;="&amp;$L$11))</f>
        <v>0</v>
      </c>
      <c r="J1356" s="283">
        <f t="shared" si="652"/>
        <v>0</v>
      </c>
      <c r="K1356" s="242">
        <f t="shared" si="653"/>
        <v>0</v>
      </c>
      <c r="L1356" s="242">
        <f t="shared" si="654"/>
        <v>0</v>
      </c>
      <c r="M1356" s="276">
        <f t="shared" si="647"/>
        <v>0</v>
      </c>
      <c r="N1356" s="281">
        <f t="shared" si="638"/>
        <v>0</v>
      </c>
      <c r="O1356" s="245">
        <f t="shared" si="639"/>
        <v>0</v>
      </c>
      <c r="P1356" s="248"/>
      <c r="Q1356" s="285">
        <f t="shared" si="655"/>
        <v>0</v>
      </c>
      <c r="R1356" s="242">
        <f>IF(Q1356=0,0,SUMIFS('Sch A. Input'!$H347:$CJ347,'Sch A. Input'!$H$14:$CJ$14,"Recurring",'Sch A. Input'!$H$13:$CJ$13,"&lt;="&amp;$L$11,'Sch A. Input'!$H$13:$CJ$13,"&lt;="&amp;$Y$1020,'Sch A. Input'!$H$13:$CJ$13,"&gt;"&amp;$O$1020))</f>
        <v>0</v>
      </c>
      <c r="S1356" s="242">
        <f>IF(Q1356=0,0,SUMIFS('Sch A. Input'!$H347:$CJ347,'Sch A. Input'!$H$14:$CJ$14,"One-time",'Sch A. Input'!$H$13:$CJ$13,"&lt;="&amp;$L$11,'Sch A. Input'!$H$13:$CJ$13,"&lt;="&amp;$Y$1020,'Sch A. Input'!$H$13:$CJ$13,"&gt;"&amp;$O$1020))</f>
        <v>0</v>
      </c>
      <c r="T1356" s="283">
        <f t="shared" si="656"/>
        <v>0</v>
      </c>
      <c r="U1356" s="242">
        <f t="shared" si="657"/>
        <v>0</v>
      </c>
      <c r="V1356" s="242">
        <f t="shared" si="658"/>
        <v>0</v>
      </c>
      <c r="W1356" s="276">
        <f t="shared" si="648"/>
        <v>0</v>
      </c>
      <c r="X1356" s="281">
        <f t="shared" si="640"/>
        <v>0</v>
      </c>
      <c r="Y1356" s="245">
        <f t="shared" si="641"/>
        <v>0</v>
      </c>
      <c r="Z1356" s="248"/>
      <c r="AA1356" s="285">
        <f t="shared" si="659"/>
        <v>0</v>
      </c>
      <c r="AB1356" s="242">
        <f>IF(AA1356=0,0,SUMIFS('Sch A. Input'!$H347:$CJ347,'Sch A. Input'!$H$14:$CJ$14,"Recurring",'Sch A. Input'!$H$13:$CJ$13,"&lt;="&amp;$L$11,'Sch A. Input'!$H$13:$CJ$13,"&lt;="&amp;$AI$1020,'Sch A. Input'!$H$13:$CJ$13,"&gt;"&amp;$Y$1020))</f>
        <v>0</v>
      </c>
      <c r="AC1356" s="242">
        <f>IF(AA1356=0,0,SUMIFS('Sch A. Input'!$H347:$CJ347,'Sch A. Input'!$H$14:$CJ$14,"One-time",'Sch A. Input'!$H$13:$CJ$13,"&lt;="&amp;$L$11,'Sch A. Input'!$H$13:$CJ$13,"&lt;="&amp;$AI$1020,'Sch A. Input'!$H$13:$CJ$13,"&gt;"&amp;$Y$1020))</f>
        <v>0</v>
      </c>
      <c r="AD1356" s="283">
        <f t="shared" si="660"/>
        <v>0</v>
      </c>
      <c r="AE1356" s="242">
        <f t="shared" si="661"/>
        <v>0</v>
      </c>
      <c r="AF1356" s="242">
        <f t="shared" si="662"/>
        <v>0</v>
      </c>
      <c r="AG1356" s="276">
        <f t="shared" si="649"/>
        <v>0</v>
      </c>
      <c r="AH1356" s="281">
        <f t="shared" si="642"/>
        <v>0</v>
      </c>
      <c r="AI1356" s="245">
        <f t="shared" si="643"/>
        <v>0</v>
      </c>
      <c r="AK1356" s="285">
        <f t="shared" si="663"/>
        <v>0</v>
      </c>
      <c r="AL1356" s="242">
        <f>IF(AK1356=0,0,SUMIFS('Sch A. Input'!$H347:$CJ347,'Sch A. Input'!$H$14:$CJ$14,"Recurring",'Sch A. Input'!$H$13:$CJ$13,"&lt;="&amp;$L$11,'Sch A. Input'!$H$13:$CJ$13,"&lt;="&amp;$AS$1020,'Sch A. Input'!$H$13:$CJ$13,"&gt;"&amp;$AI$1020))</f>
        <v>0</v>
      </c>
      <c r="AM1356" s="242">
        <f>IF(AK1356=0,0,SUMIFS('Sch A. Input'!$H347:$CJ347,'Sch A. Input'!$H$14:$CJ$14,"One-time",'Sch A. Input'!$H$13:$CJ$13,"&lt;="&amp;$L$11,'Sch A. Input'!$H$13:$CJ$13,"&lt;="&amp;$AS$1020,'Sch A. Input'!$H$13:$CJ$13,"&gt;"&amp;$AI$1020))</f>
        <v>0</v>
      </c>
      <c r="AN1356" s="283">
        <f t="shared" si="664"/>
        <v>0</v>
      </c>
      <c r="AO1356" s="242">
        <f t="shared" si="665"/>
        <v>0</v>
      </c>
      <c r="AP1356" s="242">
        <f t="shared" si="666"/>
        <v>0</v>
      </c>
      <c r="AQ1356" s="276">
        <f t="shared" si="650"/>
        <v>0</v>
      </c>
      <c r="AR1356" s="281">
        <f t="shared" si="644"/>
        <v>0</v>
      </c>
      <c r="AS1356" s="245">
        <f t="shared" si="645"/>
        <v>0</v>
      </c>
      <c r="AY1356" s="160"/>
      <c r="AZ1356" s="160"/>
      <c r="BK1356" s="2"/>
      <c r="BL1356" s="2"/>
      <c r="BM1356" s="2"/>
      <c r="BN1356" s="2"/>
      <c r="BO1356" s="2"/>
      <c r="BP1356" s="2"/>
      <c r="BQ1356" s="2"/>
      <c r="BR1356" s="2"/>
      <c r="BS1356" s="2"/>
      <c r="BT1356" s="2"/>
      <c r="BU1356" s="2"/>
      <c r="BV1356" s="2"/>
      <c r="BW1356" s="2"/>
      <c r="BX1356" s="2"/>
      <c r="BY1356" s="2"/>
      <c r="BZ1356" s="2"/>
      <c r="CA1356" s="2"/>
      <c r="CI1356"/>
      <c r="CJ1356"/>
      <c r="CK1356"/>
      <c r="CL1356"/>
      <c r="CM1356"/>
      <c r="CN1356"/>
      <c r="CO1356"/>
      <c r="CP1356"/>
      <c r="CQ1356"/>
      <c r="CR1356"/>
      <c r="CS1356"/>
      <c r="CT1356"/>
      <c r="CU1356"/>
      <c r="CV1356"/>
      <c r="CW1356"/>
      <c r="CX1356"/>
    </row>
    <row r="1357" spans="2:102" x14ac:dyDescent="0.35">
      <c r="B1357" s="70" t="str">
        <f t="shared" ref="B1357:F1357" si="677">B350</f>
        <v/>
      </c>
      <c r="C1357" s="166" t="str">
        <f t="shared" si="677"/>
        <v/>
      </c>
      <c r="D1357" s="273" t="str">
        <f t="shared" si="677"/>
        <v/>
      </c>
      <c r="E1357" s="273">
        <f t="shared" si="677"/>
        <v>45016</v>
      </c>
      <c r="F1357" s="273">
        <f t="shared" si="677"/>
        <v>0</v>
      </c>
      <c r="G1357" s="98">
        <f t="shared" si="637"/>
        <v>0</v>
      </c>
      <c r="H1357" s="242">
        <f>IF(G1357=0,0,SUMIFS('Sch A. Input'!$H348:$CJ348,'Sch A. Input'!$H$14:$CJ$14,"Recurring",'Sch A. Input'!$H$13:$CJ$13,"&lt;="&amp;$O$1020,'Sch A. Input'!$H$13:$CJ$13,"&lt;="&amp;$L$11))</f>
        <v>0</v>
      </c>
      <c r="I1357" s="242">
        <f>IF(G1357=0,0,SUMIFS('Sch A. Input'!$H348:$CJ348,'Sch A. Input'!$H$14:$CJ$14,"One-time",'Sch A. Input'!$H$13:$CJ$13,"&lt;="&amp;$O$1020,'Sch A. Input'!$H$13:$CJ$13,"&lt;="&amp;$L$11))</f>
        <v>0</v>
      </c>
      <c r="J1357" s="283">
        <f t="shared" si="652"/>
        <v>0</v>
      </c>
      <c r="K1357" s="242">
        <f t="shared" si="653"/>
        <v>0</v>
      </c>
      <c r="L1357" s="242">
        <f t="shared" si="654"/>
        <v>0</v>
      </c>
      <c r="M1357" s="276">
        <f t="shared" si="647"/>
        <v>0</v>
      </c>
      <c r="N1357" s="281">
        <f t="shared" si="638"/>
        <v>0</v>
      </c>
      <c r="O1357" s="245">
        <f t="shared" si="639"/>
        <v>0</v>
      </c>
      <c r="P1357" s="248"/>
      <c r="Q1357" s="285">
        <f t="shared" si="655"/>
        <v>0</v>
      </c>
      <c r="R1357" s="242">
        <f>IF(Q1357=0,0,SUMIFS('Sch A. Input'!$H348:$CJ348,'Sch A. Input'!$H$14:$CJ$14,"Recurring",'Sch A. Input'!$H$13:$CJ$13,"&lt;="&amp;$L$11,'Sch A. Input'!$H$13:$CJ$13,"&lt;="&amp;$Y$1020,'Sch A. Input'!$H$13:$CJ$13,"&gt;"&amp;$O$1020))</f>
        <v>0</v>
      </c>
      <c r="S1357" s="242">
        <f>IF(Q1357=0,0,SUMIFS('Sch A. Input'!$H348:$CJ348,'Sch A. Input'!$H$14:$CJ$14,"One-time",'Sch A. Input'!$H$13:$CJ$13,"&lt;="&amp;$L$11,'Sch A. Input'!$H$13:$CJ$13,"&lt;="&amp;$Y$1020,'Sch A. Input'!$H$13:$CJ$13,"&gt;"&amp;$O$1020))</f>
        <v>0</v>
      </c>
      <c r="T1357" s="283">
        <f t="shared" si="656"/>
        <v>0</v>
      </c>
      <c r="U1357" s="242">
        <f t="shared" si="657"/>
        <v>0</v>
      </c>
      <c r="V1357" s="242">
        <f t="shared" si="658"/>
        <v>0</v>
      </c>
      <c r="W1357" s="276">
        <f t="shared" si="648"/>
        <v>0</v>
      </c>
      <c r="X1357" s="281">
        <f t="shared" si="640"/>
        <v>0</v>
      </c>
      <c r="Y1357" s="245">
        <f t="shared" si="641"/>
        <v>0</v>
      </c>
      <c r="Z1357" s="248"/>
      <c r="AA1357" s="285">
        <f t="shared" si="659"/>
        <v>0</v>
      </c>
      <c r="AB1357" s="242">
        <f>IF(AA1357=0,0,SUMIFS('Sch A. Input'!$H348:$CJ348,'Sch A. Input'!$H$14:$CJ$14,"Recurring",'Sch A. Input'!$H$13:$CJ$13,"&lt;="&amp;$L$11,'Sch A. Input'!$H$13:$CJ$13,"&lt;="&amp;$AI$1020,'Sch A. Input'!$H$13:$CJ$13,"&gt;"&amp;$Y$1020))</f>
        <v>0</v>
      </c>
      <c r="AC1357" s="242">
        <f>IF(AA1357=0,0,SUMIFS('Sch A. Input'!$H348:$CJ348,'Sch A. Input'!$H$14:$CJ$14,"One-time",'Sch A. Input'!$H$13:$CJ$13,"&lt;="&amp;$L$11,'Sch A. Input'!$H$13:$CJ$13,"&lt;="&amp;$AI$1020,'Sch A. Input'!$H$13:$CJ$13,"&gt;"&amp;$Y$1020))</f>
        <v>0</v>
      </c>
      <c r="AD1357" s="283">
        <f t="shared" si="660"/>
        <v>0</v>
      </c>
      <c r="AE1357" s="242">
        <f t="shared" si="661"/>
        <v>0</v>
      </c>
      <c r="AF1357" s="242">
        <f t="shared" si="662"/>
        <v>0</v>
      </c>
      <c r="AG1357" s="276">
        <f t="shared" si="649"/>
        <v>0</v>
      </c>
      <c r="AH1357" s="281">
        <f t="shared" si="642"/>
        <v>0</v>
      </c>
      <c r="AI1357" s="245">
        <f t="shared" si="643"/>
        <v>0</v>
      </c>
      <c r="AK1357" s="285">
        <f t="shared" si="663"/>
        <v>0</v>
      </c>
      <c r="AL1357" s="242">
        <f>IF(AK1357=0,0,SUMIFS('Sch A. Input'!$H348:$CJ348,'Sch A. Input'!$H$14:$CJ$14,"Recurring",'Sch A. Input'!$H$13:$CJ$13,"&lt;="&amp;$L$11,'Sch A. Input'!$H$13:$CJ$13,"&lt;="&amp;$AS$1020,'Sch A. Input'!$H$13:$CJ$13,"&gt;"&amp;$AI$1020))</f>
        <v>0</v>
      </c>
      <c r="AM1357" s="242">
        <f>IF(AK1357=0,0,SUMIFS('Sch A. Input'!$H348:$CJ348,'Sch A. Input'!$H$14:$CJ$14,"One-time",'Sch A. Input'!$H$13:$CJ$13,"&lt;="&amp;$L$11,'Sch A. Input'!$H$13:$CJ$13,"&lt;="&amp;$AS$1020,'Sch A. Input'!$H$13:$CJ$13,"&gt;"&amp;$AI$1020))</f>
        <v>0</v>
      </c>
      <c r="AN1357" s="283">
        <f t="shared" si="664"/>
        <v>0</v>
      </c>
      <c r="AO1357" s="242">
        <f t="shared" si="665"/>
        <v>0</v>
      </c>
      <c r="AP1357" s="242">
        <f t="shared" si="666"/>
        <v>0</v>
      </c>
      <c r="AQ1357" s="276">
        <f t="shared" si="650"/>
        <v>0</v>
      </c>
      <c r="AR1357" s="281">
        <f t="shared" si="644"/>
        <v>0</v>
      </c>
      <c r="AS1357" s="245">
        <f t="shared" si="645"/>
        <v>0</v>
      </c>
      <c r="AY1357" s="160"/>
      <c r="AZ1357" s="160"/>
      <c r="BK1357" s="2"/>
      <c r="BL1357" s="2"/>
      <c r="BM1357" s="2"/>
      <c r="BN1357" s="2"/>
      <c r="BO1357" s="2"/>
      <c r="BP1357" s="2"/>
      <c r="BQ1357" s="2"/>
      <c r="BR1357" s="2"/>
      <c r="BS1357" s="2"/>
      <c r="BT1357" s="2"/>
      <c r="BU1357" s="2"/>
      <c r="BV1357" s="2"/>
      <c r="BW1357" s="2"/>
      <c r="BX1357" s="2"/>
      <c r="BY1357" s="2"/>
      <c r="BZ1357" s="2"/>
      <c r="CA1357" s="2"/>
      <c r="CI1357"/>
      <c r="CJ1357"/>
      <c r="CK1357"/>
      <c r="CL1357"/>
      <c r="CM1357"/>
      <c r="CN1357"/>
      <c r="CO1357"/>
      <c r="CP1357"/>
      <c r="CQ1357"/>
      <c r="CR1357"/>
      <c r="CS1357"/>
      <c r="CT1357"/>
      <c r="CU1357"/>
      <c r="CV1357"/>
      <c r="CW1357"/>
      <c r="CX1357"/>
    </row>
    <row r="1358" spans="2:102" x14ac:dyDescent="0.35">
      <c r="B1358" s="70" t="str">
        <f t="shared" ref="B1358:F1358" si="678">B351</f>
        <v/>
      </c>
      <c r="C1358" s="166" t="str">
        <f t="shared" si="678"/>
        <v/>
      </c>
      <c r="D1358" s="273" t="str">
        <f t="shared" si="678"/>
        <v/>
      </c>
      <c r="E1358" s="273">
        <f t="shared" si="678"/>
        <v>45016</v>
      </c>
      <c r="F1358" s="273">
        <f t="shared" si="678"/>
        <v>0</v>
      </c>
      <c r="G1358" s="98">
        <f t="shared" si="637"/>
        <v>0</v>
      </c>
      <c r="H1358" s="242">
        <f>IF(G1358=0,0,SUMIFS('Sch A. Input'!$H349:$CJ349,'Sch A. Input'!$H$14:$CJ$14,"Recurring",'Sch A. Input'!$H$13:$CJ$13,"&lt;="&amp;$O$1020,'Sch A. Input'!$H$13:$CJ$13,"&lt;="&amp;$L$11))</f>
        <v>0</v>
      </c>
      <c r="I1358" s="242">
        <f>IF(G1358=0,0,SUMIFS('Sch A. Input'!$H349:$CJ349,'Sch A. Input'!$H$14:$CJ$14,"One-time",'Sch A. Input'!$H$13:$CJ$13,"&lt;="&amp;$O$1020,'Sch A. Input'!$H$13:$CJ$13,"&lt;="&amp;$L$11))</f>
        <v>0</v>
      </c>
      <c r="J1358" s="283">
        <f t="shared" si="652"/>
        <v>0</v>
      </c>
      <c r="K1358" s="242">
        <f t="shared" si="653"/>
        <v>0</v>
      </c>
      <c r="L1358" s="242">
        <f t="shared" si="654"/>
        <v>0</v>
      </c>
      <c r="M1358" s="276">
        <f t="shared" si="647"/>
        <v>0</v>
      </c>
      <c r="N1358" s="281">
        <f t="shared" si="638"/>
        <v>0</v>
      </c>
      <c r="O1358" s="245">
        <f t="shared" si="639"/>
        <v>0</v>
      </c>
      <c r="P1358" s="248"/>
      <c r="Q1358" s="285">
        <f t="shared" si="655"/>
        <v>0</v>
      </c>
      <c r="R1358" s="242">
        <f>IF(Q1358=0,0,SUMIFS('Sch A. Input'!$H349:$CJ349,'Sch A. Input'!$H$14:$CJ$14,"Recurring",'Sch A. Input'!$H$13:$CJ$13,"&lt;="&amp;$L$11,'Sch A. Input'!$H$13:$CJ$13,"&lt;="&amp;$Y$1020,'Sch A. Input'!$H$13:$CJ$13,"&gt;"&amp;$O$1020))</f>
        <v>0</v>
      </c>
      <c r="S1358" s="242">
        <f>IF(Q1358=0,0,SUMIFS('Sch A. Input'!$H349:$CJ349,'Sch A. Input'!$H$14:$CJ$14,"One-time",'Sch A. Input'!$H$13:$CJ$13,"&lt;="&amp;$L$11,'Sch A. Input'!$H$13:$CJ$13,"&lt;="&amp;$Y$1020,'Sch A. Input'!$H$13:$CJ$13,"&gt;"&amp;$O$1020))</f>
        <v>0</v>
      </c>
      <c r="T1358" s="283">
        <f t="shared" si="656"/>
        <v>0</v>
      </c>
      <c r="U1358" s="242">
        <f t="shared" si="657"/>
        <v>0</v>
      </c>
      <c r="V1358" s="242">
        <f t="shared" si="658"/>
        <v>0</v>
      </c>
      <c r="W1358" s="276">
        <f t="shared" si="648"/>
        <v>0</v>
      </c>
      <c r="X1358" s="281">
        <f t="shared" si="640"/>
        <v>0</v>
      </c>
      <c r="Y1358" s="245">
        <f t="shared" si="641"/>
        <v>0</v>
      </c>
      <c r="Z1358" s="248"/>
      <c r="AA1358" s="285">
        <f t="shared" si="659"/>
        <v>0</v>
      </c>
      <c r="AB1358" s="242">
        <f>IF(AA1358=0,0,SUMIFS('Sch A. Input'!$H349:$CJ349,'Sch A. Input'!$H$14:$CJ$14,"Recurring",'Sch A. Input'!$H$13:$CJ$13,"&lt;="&amp;$L$11,'Sch A. Input'!$H$13:$CJ$13,"&lt;="&amp;$AI$1020,'Sch A. Input'!$H$13:$CJ$13,"&gt;"&amp;$Y$1020))</f>
        <v>0</v>
      </c>
      <c r="AC1358" s="242">
        <f>IF(AA1358=0,0,SUMIFS('Sch A. Input'!$H349:$CJ349,'Sch A. Input'!$H$14:$CJ$14,"One-time",'Sch A. Input'!$H$13:$CJ$13,"&lt;="&amp;$L$11,'Sch A. Input'!$H$13:$CJ$13,"&lt;="&amp;$AI$1020,'Sch A. Input'!$H$13:$CJ$13,"&gt;"&amp;$Y$1020))</f>
        <v>0</v>
      </c>
      <c r="AD1358" s="283">
        <f t="shared" si="660"/>
        <v>0</v>
      </c>
      <c r="AE1358" s="242">
        <f t="shared" si="661"/>
        <v>0</v>
      </c>
      <c r="AF1358" s="242">
        <f t="shared" si="662"/>
        <v>0</v>
      </c>
      <c r="AG1358" s="276">
        <f t="shared" si="649"/>
        <v>0</v>
      </c>
      <c r="AH1358" s="281">
        <f t="shared" si="642"/>
        <v>0</v>
      </c>
      <c r="AI1358" s="245">
        <f t="shared" si="643"/>
        <v>0</v>
      </c>
      <c r="AK1358" s="285">
        <f t="shared" si="663"/>
        <v>0</v>
      </c>
      <c r="AL1358" s="242">
        <f>IF(AK1358=0,0,SUMIFS('Sch A. Input'!$H349:$CJ349,'Sch A. Input'!$H$14:$CJ$14,"Recurring",'Sch A. Input'!$H$13:$CJ$13,"&lt;="&amp;$L$11,'Sch A. Input'!$H$13:$CJ$13,"&lt;="&amp;$AS$1020,'Sch A. Input'!$H$13:$CJ$13,"&gt;"&amp;$AI$1020))</f>
        <v>0</v>
      </c>
      <c r="AM1358" s="242">
        <f>IF(AK1358=0,0,SUMIFS('Sch A. Input'!$H349:$CJ349,'Sch A. Input'!$H$14:$CJ$14,"One-time",'Sch A. Input'!$H$13:$CJ$13,"&lt;="&amp;$L$11,'Sch A. Input'!$H$13:$CJ$13,"&lt;="&amp;$AS$1020,'Sch A. Input'!$H$13:$CJ$13,"&gt;"&amp;$AI$1020))</f>
        <v>0</v>
      </c>
      <c r="AN1358" s="283">
        <f t="shared" si="664"/>
        <v>0</v>
      </c>
      <c r="AO1358" s="242">
        <f t="shared" si="665"/>
        <v>0</v>
      </c>
      <c r="AP1358" s="242">
        <f t="shared" si="666"/>
        <v>0</v>
      </c>
      <c r="AQ1358" s="276">
        <f t="shared" si="650"/>
        <v>0</v>
      </c>
      <c r="AR1358" s="281">
        <f t="shared" si="644"/>
        <v>0</v>
      </c>
      <c r="AS1358" s="245">
        <f t="shared" si="645"/>
        <v>0</v>
      </c>
      <c r="AY1358" s="160"/>
      <c r="AZ1358" s="160"/>
      <c r="BK1358" s="2"/>
      <c r="BL1358" s="2"/>
      <c r="BM1358" s="2"/>
      <c r="BN1358" s="2"/>
      <c r="BO1358" s="2"/>
      <c r="BP1358" s="2"/>
      <c r="BQ1358" s="2"/>
      <c r="BR1358" s="2"/>
      <c r="BS1358" s="2"/>
      <c r="BT1358" s="2"/>
      <c r="BU1358" s="2"/>
      <c r="BV1358" s="2"/>
      <c r="BW1358" s="2"/>
      <c r="BX1358" s="2"/>
      <c r="BY1358" s="2"/>
      <c r="BZ1358" s="2"/>
      <c r="CA1358" s="2"/>
      <c r="CI1358"/>
      <c r="CJ1358"/>
      <c r="CK1358"/>
      <c r="CL1358"/>
      <c r="CM1358"/>
      <c r="CN1358"/>
      <c r="CO1358"/>
      <c r="CP1358"/>
      <c r="CQ1358"/>
      <c r="CR1358"/>
      <c r="CS1358"/>
      <c r="CT1358"/>
      <c r="CU1358"/>
      <c r="CV1358"/>
      <c r="CW1358"/>
      <c r="CX1358"/>
    </row>
    <row r="1359" spans="2:102" x14ac:dyDescent="0.35">
      <c r="B1359" s="70" t="str">
        <f t="shared" ref="B1359:F1359" si="679">B352</f>
        <v/>
      </c>
      <c r="C1359" s="166" t="str">
        <f t="shared" si="679"/>
        <v/>
      </c>
      <c r="D1359" s="273" t="str">
        <f t="shared" si="679"/>
        <v/>
      </c>
      <c r="E1359" s="273">
        <f t="shared" si="679"/>
        <v>45016</v>
      </c>
      <c r="F1359" s="273">
        <f t="shared" si="679"/>
        <v>0</v>
      </c>
      <c r="G1359" s="98">
        <f t="shared" si="637"/>
        <v>0</v>
      </c>
      <c r="H1359" s="242">
        <f>IF(G1359=0,0,SUMIFS('Sch A. Input'!$H350:$CJ350,'Sch A. Input'!$H$14:$CJ$14,"Recurring",'Sch A. Input'!$H$13:$CJ$13,"&lt;="&amp;$O$1020,'Sch A. Input'!$H$13:$CJ$13,"&lt;="&amp;$L$11))</f>
        <v>0</v>
      </c>
      <c r="I1359" s="242">
        <f>IF(G1359=0,0,SUMIFS('Sch A. Input'!$H350:$CJ350,'Sch A. Input'!$H$14:$CJ$14,"One-time",'Sch A. Input'!$H$13:$CJ$13,"&lt;="&amp;$O$1020,'Sch A. Input'!$H$13:$CJ$13,"&lt;="&amp;$L$11))</f>
        <v>0</v>
      </c>
      <c r="J1359" s="283">
        <f t="shared" si="652"/>
        <v>0</v>
      </c>
      <c r="K1359" s="242">
        <f t="shared" si="653"/>
        <v>0</v>
      </c>
      <c r="L1359" s="242">
        <f t="shared" si="654"/>
        <v>0</v>
      </c>
      <c r="M1359" s="276">
        <f t="shared" si="647"/>
        <v>0</v>
      </c>
      <c r="N1359" s="281">
        <f t="shared" si="638"/>
        <v>0</v>
      </c>
      <c r="O1359" s="245">
        <f t="shared" si="639"/>
        <v>0</v>
      </c>
      <c r="P1359" s="248"/>
      <c r="Q1359" s="285">
        <f t="shared" si="655"/>
        <v>0</v>
      </c>
      <c r="R1359" s="242">
        <f>IF(Q1359=0,0,SUMIFS('Sch A. Input'!$H350:$CJ350,'Sch A. Input'!$H$14:$CJ$14,"Recurring",'Sch A. Input'!$H$13:$CJ$13,"&lt;="&amp;$L$11,'Sch A. Input'!$H$13:$CJ$13,"&lt;="&amp;$Y$1020,'Sch A. Input'!$H$13:$CJ$13,"&gt;"&amp;$O$1020))</f>
        <v>0</v>
      </c>
      <c r="S1359" s="242">
        <f>IF(Q1359=0,0,SUMIFS('Sch A. Input'!$H350:$CJ350,'Sch A. Input'!$H$14:$CJ$14,"One-time",'Sch A. Input'!$H$13:$CJ$13,"&lt;="&amp;$L$11,'Sch A. Input'!$H$13:$CJ$13,"&lt;="&amp;$Y$1020,'Sch A. Input'!$H$13:$CJ$13,"&gt;"&amp;$O$1020))</f>
        <v>0</v>
      </c>
      <c r="T1359" s="283">
        <f t="shared" si="656"/>
        <v>0</v>
      </c>
      <c r="U1359" s="242">
        <f t="shared" si="657"/>
        <v>0</v>
      </c>
      <c r="V1359" s="242">
        <f t="shared" si="658"/>
        <v>0</v>
      </c>
      <c r="W1359" s="276">
        <f t="shared" si="648"/>
        <v>0</v>
      </c>
      <c r="X1359" s="281">
        <f t="shared" si="640"/>
        <v>0</v>
      </c>
      <c r="Y1359" s="245">
        <f t="shared" si="641"/>
        <v>0</v>
      </c>
      <c r="Z1359" s="248"/>
      <c r="AA1359" s="285">
        <f t="shared" si="659"/>
        <v>0</v>
      </c>
      <c r="AB1359" s="242">
        <f>IF(AA1359=0,0,SUMIFS('Sch A. Input'!$H350:$CJ350,'Sch A. Input'!$H$14:$CJ$14,"Recurring",'Sch A. Input'!$H$13:$CJ$13,"&lt;="&amp;$L$11,'Sch A. Input'!$H$13:$CJ$13,"&lt;="&amp;$AI$1020,'Sch A. Input'!$H$13:$CJ$13,"&gt;"&amp;$Y$1020))</f>
        <v>0</v>
      </c>
      <c r="AC1359" s="242">
        <f>IF(AA1359=0,0,SUMIFS('Sch A. Input'!$H350:$CJ350,'Sch A. Input'!$H$14:$CJ$14,"One-time",'Sch A. Input'!$H$13:$CJ$13,"&lt;="&amp;$L$11,'Sch A. Input'!$H$13:$CJ$13,"&lt;="&amp;$AI$1020,'Sch A. Input'!$H$13:$CJ$13,"&gt;"&amp;$Y$1020))</f>
        <v>0</v>
      </c>
      <c r="AD1359" s="283">
        <f t="shared" si="660"/>
        <v>0</v>
      </c>
      <c r="AE1359" s="242">
        <f t="shared" si="661"/>
        <v>0</v>
      </c>
      <c r="AF1359" s="242">
        <f t="shared" si="662"/>
        <v>0</v>
      </c>
      <c r="AG1359" s="276">
        <f t="shared" si="649"/>
        <v>0</v>
      </c>
      <c r="AH1359" s="281">
        <f t="shared" si="642"/>
        <v>0</v>
      </c>
      <c r="AI1359" s="245">
        <f t="shared" si="643"/>
        <v>0</v>
      </c>
      <c r="AK1359" s="285">
        <f t="shared" si="663"/>
        <v>0</v>
      </c>
      <c r="AL1359" s="242">
        <f>IF(AK1359=0,0,SUMIFS('Sch A. Input'!$H350:$CJ350,'Sch A. Input'!$H$14:$CJ$14,"Recurring",'Sch A. Input'!$H$13:$CJ$13,"&lt;="&amp;$L$11,'Sch A. Input'!$H$13:$CJ$13,"&lt;="&amp;$AS$1020,'Sch A. Input'!$H$13:$CJ$13,"&gt;"&amp;$AI$1020))</f>
        <v>0</v>
      </c>
      <c r="AM1359" s="242">
        <f>IF(AK1359=0,0,SUMIFS('Sch A. Input'!$H350:$CJ350,'Sch A. Input'!$H$14:$CJ$14,"One-time",'Sch A. Input'!$H$13:$CJ$13,"&lt;="&amp;$L$11,'Sch A. Input'!$H$13:$CJ$13,"&lt;="&amp;$AS$1020,'Sch A. Input'!$H$13:$CJ$13,"&gt;"&amp;$AI$1020))</f>
        <v>0</v>
      </c>
      <c r="AN1359" s="283">
        <f t="shared" si="664"/>
        <v>0</v>
      </c>
      <c r="AO1359" s="242">
        <f t="shared" si="665"/>
        <v>0</v>
      </c>
      <c r="AP1359" s="242">
        <f t="shared" si="666"/>
        <v>0</v>
      </c>
      <c r="AQ1359" s="276">
        <f t="shared" si="650"/>
        <v>0</v>
      </c>
      <c r="AR1359" s="281">
        <f t="shared" si="644"/>
        <v>0</v>
      </c>
      <c r="AS1359" s="245">
        <f t="shared" si="645"/>
        <v>0</v>
      </c>
      <c r="AY1359" s="160"/>
      <c r="AZ1359" s="160"/>
      <c r="BK1359" s="2"/>
      <c r="BL1359" s="2"/>
      <c r="BM1359" s="2"/>
      <c r="BN1359" s="2"/>
      <c r="BO1359" s="2"/>
      <c r="BP1359" s="2"/>
      <c r="BQ1359" s="2"/>
      <c r="BR1359" s="2"/>
      <c r="BS1359" s="2"/>
      <c r="BT1359" s="2"/>
      <c r="BU1359" s="2"/>
      <c r="BV1359" s="2"/>
      <c r="BW1359" s="2"/>
      <c r="BX1359" s="2"/>
      <c r="BY1359" s="2"/>
      <c r="BZ1359" s="2"/>
      <c r="CA1359" s="2"/>
      <c r="CI1359"/>
      <c r="CJ1359"/>
      <c r="CK1359"/>
      <c r="CL1359"/>
      <c r="CM1359"/>
      <c r="CN1359"/>
      <c r="CO1359"/>
      <c r="CP1359"/>
      <c r="CQ1359"/>
      <c r="CR1359"/>
      <c r="CS1359"/>
      <c r="CT1359"/>
      <c r="CU1359"/>
      <c r="CV1359"/>
      <c r="CW1359"/>
      <c r="CX1359"/>
    </row>
    <row r="1360" spans="2:102" x14ac:dyDescent="0.35">
      <c r="B1360" s="70" t="str">
        <f t="shared" ref="B1360:F1360" si="680">B353</f>
        <v/>
      </c>
      <c r="C1360" s="166" t="str">
        <f t="shared" si="680"/>
        <v/>
      </c>
      <c r="D1360" s="273" t="str">
        <f t="shared" si="680"/>
        <v/>
      </c>
      <c r="E1360" s="273">
        <f t="shared" si="680"/>
        <v>45016</v>
      </c>
      <c r="F1360" s="273">
        <f t="shared" si="680"/>
        <v>0</v>
      </c>
      <c r="G1360" s="98">
        <f t="shared" si="637"/>
        <v>0</v>
      </c>
      <c r="H1360" s="242">
        <f>IF(G1360=0,0,SUMIFS('Sch A. Input'!$H351:$CJ351,'Sch A. Input'!$H$14:$CJ$14,"Recurring",'Sch A. Input'!$H$13:$CJ$13,"&lt;="&amp;$O$1020,'Sch A. Input'!$H$13:$CJ$13,"&lt;="&amp;$L$11))</f>
        <v>0</v>
      </c>
      <c r="I1360" s="242">
        <f>IF(G1360=0,0,SUMIFS('Sch A. Input'!$H351:$CJ351,'Sch A. Input'!$H$14:$CJ$14,"One-time",'Sch A. Input'!$H$13:$CJ$13,"&lt;="&amp;$O$1020,'Sch A. Input'!$H$13:$CJ$13,"&lt;="&amp;$L$11))</f>
        <v>0</v>
      </c>
      <c r="J1360" s="283">
        <f t="shared" si="652"/>
        <v>0</v>
      </c>
      <c r="K1360" s="242">
        <f t="shared" si="653"/>
        <v>0</v>
      </c>
      <c r="L1360" s="242">
        <f t="shared" si="654"/>
        <v>0</v>
      </c>
      <c r="M1360" s="276">
        <f t="shared" si="647"/>
        <v>0</v>
      </c>
      <c r="N1360" s="281">
        <f t="shared" si="638"/>
        <v>0</v>
      </c>
      <c r="O1360" s="245">
        <f t="shared" si="639"/>
        <v>0</v>
      </c>
      <c r="P1360" s="248"/>
      <c r="Q1360" s="285">
        <f t="shared" si="655"/>
        <v>0</v>
      </c>
      <c r="R1360" s="242">
        <f>IF(Q1360=0,0,SUMIFS('Sch A. Input'!$H351:$CJ351,'Sch A. Input'!$H$14:$CJ$14,"Recurring",'Sch A. Input'!$H$13:$CJ$13,"&lt;="&amp;$L$11,'Sch A. Input'!$H$13:$CJ$13,"&lt;="&amp;$Y$1020,'Sch A. Input'!$H$13:$CJ$13,"&gt;"&amp;$O$1020))</f>
        <v>0</v>
      </c>
      <c r="S1360" s="242">
        <f>IF(Q1360=0,0,SUMIFS('Sch A. Input'!$H351:$CJ351,'Sch A. Input'!$H$14:$CJ$14,"One-time",'Sch A. Input'!$H$13:$CJ$13,"&lt;="&amp;$L$11,'Sch A. Input'!$H$13:$CJ$13,"&lt;="&amp;$Y$1020,'Sch A. Input'!$H$13:$CJ$13,"&gt;"&amp;$O$1020))</f>
        <v>0</v>
      </c>
      <c r="T1360" s="283">
        <f t="shared" si="656"/>
        <v>0</v>
      </c>
      <c r="U1360" s="242">
        <f t="shared" si="657"/>
        <v>0</v>
      </c>
      <c r="V1360" s="242">
        <f t="shared" si="658"/>
        <v>0</v>
      </c>
      <c r="W1360" s="276">
        <f t="shared" si="648"/>
        <v>0</v>
      </c>
      <c r="X1360" s="281">
        <f t="shared" si="640"/>
        <v>0</v>
      </c>
      <c r="Y1360" s="245">
        <f t="shared" si="641"/>
        <v>0</v>
      </c>
      <c r="Z1360" s="248"/>
      <c r="AA1360" s="285">
        <f t="shared" si="659"/>
        <v>0</v>
      </c>
      <c r="AB1360" s="242">
        <f>IF(AA1360=0,0,SUMIFS('Sch A. Input'!$H351:$CJ351,'Sch A. Input'!$H$14:$CJ$14,"Recurring",'Sch A. Input'!$H$13:$CJ$13,"&lt;="&amp;$L$11,'Sch A. Input'!$H$13:$CJ$13,"&lt;="&amp;$AI$1020,'Sch A. Input'!$H$13:$CJ$13,"&gt;"&amp;$Y$1020))</f>
        <v>0</v>
      </c>
      <c r="AC1360" s="242">
        <f>IF(AA1360=0,0,SUMIFS('Sch A. Input'!$H351:$CJ351,'Sch A. Input'!$H$14:$CJ$14,"One-time",'Sch A. Input'!$H$13:$CJ$13,"&lt;="&amp;$L$11,'Sch A. Input'!$H$13:$CJ$13,"&lt;="&amp;$AI$1020,'Sch A. Input'!$H$13:$CJ$13,"&gt;"&amp;$Y$1020))</f>
        <v>0</v>
      </c>
      <c r="AD1360" s="283">
        <f t="shared" si="660"/>
        <v>0</v>
      </c>
      <c r="AE1360" s="242">
        <f t="shared" si="661"/>
        <v>0</v>
      </c>
      <c r="AF1360" s="242">
        <f t="shared" si="662"/>
        <v>0</v>
      </c>
      <c r="AG1360" s="276">
        <f t="shared" si="649"/>
        <v>0</v>
      </c>
      <c r="AH1360" s="281">
        <f t="shared" si="642"/>
        <v>0</v>
      </c>
      <c r="AI1360" s="245">
        <f t="shared" si="643"/>
        <v>0</v>
      </c>
      <c r="AK1360" s="285">
        <f t="shared" si="663"/>
        <v>0</v>
      </c>
      <c r="AL1360" s="242">
        <f>IF(AK1360=0,0,SUMIFS('Sch A. Input'!$H351:$CJ351,'Sch A. Input'!$H$14:$CJ$14,"Recurring",'Sch A. Input'!$H$13:$CJ$13,"&lt;="&amp;$L$11,'Sch A. Input'!$H$13:$CJ$13,"&lt;="&amp;$AS$1020,'Sch A. Input'!$H$13:$CJ$13,"&gt;"&amp;$AI$1020))</f>
        <v>0</v>
      </c>
      <c r="AM1360" s="242">
        <f>IF(AK1360=0,0,SUMIFS('Sch A. Input'!$H351:$CJ351,'Sch A. Input'!$H$14:$CJ$14,"One-time",'Sch A. Input'!$H$13:$CJ$13,"&lt;="&amp;$L$11,'Sch A. Input'!$H$13:$CJ$13,"&lt;="&amp;$AS$1020,'Sch A. Input'!$H$13:$CJ$13,"&gt;"&amp;$AI$1020))</f>
        <v>0</v>
      </c>
      <c r="AN1360" s="283">
        <f t="shared" si="664"/>
        <v>0</v>
      </c>
      <c r="AO1360" s="242">
        <f t="shared" si="665"/>
        <v>0</v>
      </c>
      <c r="AP1360" s="242">
        <f t="shared" si="666"/>
        <v>0</v>
      </c>
      <c r="AQ1360" s="276">
        <f t="shared" si="650"/>
        <v>0</v>
      </c>
      <c r="AR1360" s="281">
        <f t="shared" si="644"/>
        <v>0</v>
      </c>
      <c r="AS1360" s="245">
        <f t="shared" si="645"/>
        <v>0</v>
      </c>
      <c r="AY1360" s="160"/>
      <c r="AZ1360" s="160"/>
      <c r="BK1360" s="2"/>
      <c r="BL1360" s="2"/>
      <c r="BM1360" s="2"/>
      <c r="BN1360" s="2"/>
      <c r="BO1360" s="2"/>
      <c r="BP1360" s="2"/>
      <c r="BQ1360" s="2"/>
      <c r="BR1360" s="2"/>
      <c r="BS1360" s="2"/>
      <c r="BT1360" s="2"/>
      <c r="BU1360" s="2"/>
      <c r="BV1360" s="2"/>
      <c r="BW1360" s="2"/>
      <c r="BX1360" s="2"/>
      <c r="BY1360" s="2"/>
      <c r="BZ1360" s="2"/>
      <c r="CA1360" s="2"/>
      <c r="CI1360"/>
      <c r="CJ1360"/>
      <c r="CK1360"/>
      <c r="CL1360"/>
      <c r="CM1360"/>
      <c r="CN1360"/>
      <c r="CO1360"/>
      <c r="CP1360"/>
      <c r="CQ1360"/>
      <c r="CR1360"/>
      <c r="CS1360"/>
      <c r="CT1360"/>
      <c r="CU1360"/>
      <c r="CV1360"/>
      <c r="CW1360"/>
      <c r="CX1360"/>
    </row>
    <row r="1361" spans="2:102" x14ac:dyDescent="0.35">
      <c r="B1361" s="70" t="str">
        <f t="shared" ref="B1361:F1361" si="681">B354</f>
        <v/>
      </c>
      <c r="C1361" s="166" t="str">
        <f t="shared" si="681"/>
        <v/>
      </c>
      <c r="D1361" s="273" t="str">
        <f t="shared" si="681"/>
        <v/>
      </c>
      <c r="E1361" s="273">
        <f t="shared" si="681"/>
        <v>45016</v>
      </c>
      <c r="F1361" s="273">
        <f t="shared" si="681"/>
        <v>0</v>
      </c>
      <c r="G1361" s="98">
        <f t="shared" si="637"/>
        <v>0</v>
      </c>
      <c r="H1361" s="242">
        <f>IF(G1361=0,0,SUMIFS('Sch A. Input'!$H352:$CJ352,'Sch A. Input'!$H$14:$CJ$14,"Recurring",'Sch A. Input'!$H$13:$CJ$13,"&lt;="&amp;$O$1020,'Sch A. Input'!$H$13:$CJ$13,"&lt;="&amp;$L$11))</f>
        <v>0</v>
      </c>
      <c r="I1361" s="242">
        <f>IF(G1361=0,0,SUMIFS('Sch A. Input'!$H352:$CJ352,'Sch A. Input'!$H$14:$CJ$14,"One-time",'Sch A. Input'!$H$13:$CJ$13,"&lt;="&amp;$O$1020,'Sch A. Input'!$H$13:$CJ$13,"&lt;="&amp;$L$11))</f>
        <v>0</v>
      </c>
      <c r="J1361" s="283">
        <f t="shared" si="652"/>
        <v>0</v>
      </c>
      <c r="K1361" s="242">
        <f t="shared" si="653"/>
        <v>0</v>
      </c>
      <c r="L1361" s="242">
        <f t="shared" si="654"/>
        <v>0</v>
      </c>
      <c r="M1361" s="276">
        <f t="shared" si="647"/>
        <v>0</v>
      </c>
      <c r="N1361" s="281">
        <f t="shared" si="638"/>
        <v>0</v>
      </c>
      <c r="O1361" s="245">
        <f t="shared" si="639"/>
        <v>0</v>
      </c>
      <c r="P1361" s="248"/>
      <c r="Q1361" s="285">
        <f t="shared" si="655"/>
        <v>0</v>
      </c>
      <c r="R1361" s="242">
        <f>IF(Q1361=0,0,SUMIFS('Sch A. Input'!$H352:$CJ352,'Sch A. Input'!$H$14:$CJ$14,"Recurring",'Sch A. Input'!$H$13:$CJ$13,"&lt;="&amp;$L$11,'Sch A. Input'!$H$13:$CJ$13,"&lt;="&amp;$Y$1020,'Sch A. Input'!$H$13:$CJ$13,"&gt;"&amp;$O$1020))</f>
        <v>0</v>
      </c>
      <c r="S1361" s="242">
        <f>IF(Q1361=0,0,SUMIFS('Sch A. Input'!$H352:$CJ352,'Sch A. Input'!$H$14:$CJ$14,"One-time",'Sch A. Input'!$H$13:$CJ$13,"&lt;="&amp;$L$11,'Sch A. Input'!$H$13:$CJ$13,"&lt;="&amp;$Y$1020,'Sch A. Input'!$H$13:$CJ$13,"&gt;"&amp;$O$1020))</f>
        <v>0</v>
      </c>
      <c r="T1361" s="283">
        <f t="shared" si="656"/>
        <v>0</v>
      </c>
      <c r="U1361" s="242">
        <f t="shared" si="657"/>
        <v>0</v>
      </c>
      <c r="V1361" s="242">
        <f t="shared" si="658"/>
        <v>0</v>
      </c>
      <c r="W1361" s="276">
        <f t="shared" si="648"/>
        <v>0</v>
      </c>
      <c r="X1361" s="281">
        <f t="shared" si="640"/>
        <v>0</v>
      </c>
      <c r="Y1361" s="245">
        <f t="shared" si="641"/>
        <v>0</v>
      </c>
      <c r="Z1361" s="248"/>
      <c r="AA1361" s="285">
        <f t="shared" si="659"/>
        <v>0</v>
      </c>
      <c r="AB1361" s="242">
        <f>IF(AA1361=0,0,SUMIFS('Sch A. Input'!$H352:$CJ352,'Sch A. Input'!$H$14:$CJ$14,"Recurring",'Sch A. Input'!$H$13:$CJ$13,"&lt;="&amp;$L$11,'Sch A. Input'!$H$13:$CJ$13,"&lt;="&amp;$AI$1020,'Sch A. Input'!$H$13:$CJ$13,"&gt;"&amp;$Y$1020))</f>
        <v>0</v>
      </c>
      <c r="AC1361" s="242">
        <f>IF(AA1361=0,0,SUMIFS('Sch A. Input'!$H352:$CJ352,'Sch A. Input'!$H$14:$CJ$14,"One-time",'Sch A. Input'!$H$13:$CJ$13,"&lt;="&amp;$L$11,'Sch A. Input'!$H$13:$CJ$13,"&lt;="&amp;$AI$1020,'Sch A. Input'!$H$13:$CJ$13,"&gt;"&amp;$Y$1020))</f>
        <v>0</v>
      </c>
      <c r="AD1361" s="283">
        <f t="shared" si="660"/>
        <v>0</v>
      </c>
      <c r="AE1361" s="242">
        <f t="shared" si="661"/>
        <v>0</v>
      </c>
      <c r="AF1361" s="242">
        <f t="shared" si="662"/>
        <v>0</v>
      </c>
      <c r="AG1361" s="276">
        <f t="shared" si="649"/>
        <v>0</v>
      </c>
      <c r="AH1361" s="281">
        <f t="shared" si="642"/>
        <v>0</v>
      </c>
      <c r="AI1361" s="245">
        <f t="shared" si="643"/>
        <v>0</v>
      </c>
      <c r="AK1361" s="285">
        <f t="shared" si="663"/>
        <v>0</v>
      </c>
      <c r="AL1361" s="242">
        <f>IF(AK1361=0,0,SUMIFS('Sch A. Input'!$H352:$CJ352,'Sch A. Input'!$H$14:$CJ$14,"Recurring",'Sch A. Input'!$H$13:$CJ$13,"&lt;="&amp;$L$11,'Sch A. Input'!$H$13:$CJ$13,"&lt;="&amp;$AS$1020,'Sch A. Input'!$H$13:$CJ$13,"&gt;"&amp;$AI$1020))</f>
        <v>0</v>
      </c>
      <c r="AM1361" s="242">
        <f>IF(AK1361=0,0,SUMIFS('Sch A. Input'!$H352:$CJ352,'Sch A. Input'!$H$14:$CJ$14,"One-time",'Sch A. Input'!$H$13:$CJ$13,"&lt;="&amp;$L$11,'Sch A. Input'!$H$13:$CJ$13,"&lt;="&amp;$AS$1020,'Sch A. Input'!$H$13:$CJ$13,"&gt;"&amp;$AI$1020))</f>
        <v>0</v>
      </c>
      <c r="AN1361" s="283">
        <f t="shared" si="664"/>
        <v>0</v>
      </c>
      <c r="AO1361" s="242">
        <f t="shared" si="665"/>
        <v>0</v>
      </c>
      <c r="AP1361" s="242">
        <f t="shared" si="666"/>
        <v>0</v>
      </c>
      <c r="AQ1361" s="276">
        <f t="shared" si="650"/>
        <v>0</v>
      </c>
      <c r="AR1361" s="281">
        <f t="shared" si="644"/>
        <v>0</v>
      </c>
      <c r="AS1361" s="245">
        <f t="shared" si="645"/>
        <v>0</v>
      </c>
      <c r="AY1361" s="160"/>
      <c r="AZ1361" s="160"/>
      <c r="BK1361" s="2"/>
      <c r="BL1361" s="2"/>
      <c r="BM1361" s="2"/>
      <c r="BN1361" s="2"/>
      <c r="BO1361" s="2"/>
      <c r="BP1361" s="2"/>
      <c r="BQ1361" s="2"/>
      <c r="BR1361" s="2"/>
      <c r="BS1361" s="2"/>
      <c r="BT1361" s="2"/>
      <c r="BU1361" s="2"/>
      <c r="BV1361" s="2"/>
      <c r="BW1361" s="2"/>
      <c r="BX1361" s="2"/>
      <c r="BY1361" s="2"/>
      <c r="BZ1361" s="2"/>
      <c r="CA1361" s="2"/>
      <c r="CI1361"/>
      <c r="CJ1361"/>
      <c r="CK1361"/>
      <c r="CL1361"/>
      <c r="CM1361"/>
      <c r="CN1361"/>
      <c r="CO1361"/>
      <c r="CP1361"/>
      <c r="CQ1361"/>
      <c r="CR1361"/>
      <c r="CS1361"/>
      <c r="CT1361"/>
      <c r="CU1361"/>
      <c r="CV1361"/>
      <c r="CW1361"/>
      <c r="CX1361"/>
    </row>
    <row r="1362" spans="2:102" x14ac:dyDescent="0.35">
      <c r="B1362" s="70" t="str">
        <f t="shared" ref="B1362:F1362" si="682">B355</f>
        <v/>
      </c>
      <c r="C1362" s="166" t="str">
        <f t="shared" si="682"/>
        <v/>
      </c>
      <c r="D1362" s="273" t="str">
        <f t="shared" si="682"/>
        <v/>
      </c>
      <c r="E1362" s="273">
        <f t="shared" si="682"/>
        <v>45016</v>
      </c>
      <c r="F1362" s="273">
        <f t="shared" si="682"/>
        <v>0</v>
      </c>
      <c r="G1362" s="98">
        <f t="shared" si="637"/>
        <v>0</v>
      </c>
      <c r="H1362" s="242">
        <f>IF(G1362=0,0,SUMIFS('Sch A. Input'!$H353:$CJ353,'Sch A. Input'!$H$14:$CJ$14,"Recurring",'Sch A. Input'!$H$13:$CJ$13,"&lt;="&amp;$O$1020,'Sch A. Input'!$H$13:$CJ$13,"&lt;="&amp;$L$11))</f>
        <v>0</v>
      </c>
      <c r="I1362" s="242">
        <f>IF(G1362=0,0,SUMIFS('Sch A. Input'!$H353:$CJ353,'Sch A. Input'!$H$14:$CJ$14,"One-time",'Sch A. Input'!$H$13:$CJ$13,"&lt;="&amp;$O$1020,'Sch A. Input'!$H$13:$CJ$13,"&lt;="&amp;$L$11))</f>
        <v>0</v>
      </c>
      <c r="J1362" s="283">
        <f t="shared" si="652"/>
        <v>0</v>
      </c>
      <c r="K1362" s="242">
        <f t="shared" si="653"/>
        <v>0</v>
      </c>
      <c r="L1362" s="242">
        <f t="shared" si="654"/>
        <v>0</v>
      </c>
      <c r="M1362" s="276">
        <f t="shared" si="647"/>
        <v>0</v>
      </c>
      <c r="N1362" s="281">
        <f t="shared" si="638"/>
        <v>0</v>
      </c>
      <c r="O1362" s="245">
        <f t="shared" si="639"/>
        <v>0</v>
      </c>
      <c r="P1362" s="248"/>
      <c r="Q1362" s="285">
        <f t="shared" si="655"/>
        <v>0</v>
      </c>
      <c r="R1362" s="242">
        <f>IF(Q1362=0,0,SUMIFS('Sch A. Input'!$H353:$CJ353,'Sch A. Input'!$H$14:$CJ$14,"Recurring",'Sch A. Input'!$H$13:$CJ$13,"&lt;="&amp;$L$11,'Sch A. Input'!$H$13:$CJ$13,"&lt;="&amp;$Y$1020,'Sch A. Input'!$H$13:$CJ$13,"&gt;"&amp;$O$1020))</f>
        <v>0</v>
      </c>
      <c r="S1362" s="242">
        <f>IF(Q1362=0,0,SUMIFS('Sch A. Input'!$H353:$CJ353,'Sch A. Input'!$H$14:$CJ$14,"One-time",'Sch A. Input'!$H$13:$CJ$13,"&lt;="&amp;$L$11,'Sch A. Input'!$H$13:$CJ$13,"&lt;="&amp;$Y$1020,'Sch A. Input'!$H$13:$CJ$13,"&gt;"&amp;$O$1020))</f>
        <v>0</v>
      </c>
      <c r="T1362" s="283">
        <f t="shared" si="656"/>
        <v>0</v>
      </c>
      <c r="U1362" s="242">
        <f t="shared" si="657"/>
        <v>0</v>
      </c>
      <c r="V1362" s="242">
        <f t="shared" si="658"/>
        <v>0</v>
      </c>
      <c r="W1362" s="276">
        <f t="shared" si="648"/>
        <v>0</v>
      </c>
      <c r="X1362" s="281">
        <f t="shared" si="640"/>
        <v>0</v>
      </c>
      <c r="Y1362" s="245">
        <f t="shared" si="641"/>
        <v>0</v>
      </c>
      <c r="Z1362" s="248"/>
      <c r="AA1362" s="285">
        <f t="shared" si="659"/>
        <v>0</v>
      </c>
      <c r="AB1362" s="242">
        <f>IF(AA1362=0,0,SUMIFS('Sch A. Input'!$H353:$CJ353,'Sch A. Input'!$H$14:$CJ$14,"Recurring",'Sch A. Input'!$H$13:$CJ$13,"&lt;="&amp;$L$11,'Sch A. Input'!$H$13:$CJ$13,"&lt;="&amp;$AI$1020,'Sch A. Input'!$H$13:$CJ$13,"&gt;"&amp;$Y$1020))</f>
        <v>0</v>
      </c>
      <c r="AC1362" s="242">
        <f>IF(AA1362=0,0,SUMIFS('Sch A. Input'!$H353:$CJ353,'Sch A. Input'!$H$14:$CJ$14,"One-time",'Sch A. Input'!$H$13:$CJ$13,"&lt;="&amp;$L$11,'Sch A. Input'!$H$13:$CJ$13,"&lt;="&amp;$AI$1020,'Sch A. Input'!$H$13:$CJ$13,"&gt;"&amp;$Y$1020))</f>
        <v>0</v>
      </c>
      <c r="AD1362" s="283">
        <f t="shared" si="660"/>
        <v>0</v>
      </c>
      <c r="AE1362" s="242">
        <f t="shared" si="661"/>
        <v>0</v>
      </c>
      <c r="AF1362" s="242">
        <f t="shared" si="662"/>
        <v>0</v>
      </c>
      <c r="AG1362" s="276">
        <f t="shared" si="649"/>
        <v>0</v>
      </c>
      <c r="AH1362" s="281">
        <f t="shared" si="642"/>
        <v>0</v>
      </c>
      <c r="AI1362" s="245">
        <f t="shared" si="643"/>
        <v>0</v>
      </c>
      <c r="AK1362" s="285">
        <f t="shared" si="663"/>
        <v>0</v>
      </c>
      <c r="AL1362" s="242">
        <f>IF(AK1362=0,0,SUMIFS('Sch A. Input'!$H353:$CJ353,'Sch A. Input'!$H$14:$CJ$14,"Recurring",'Sch A. Input'!$H$13:$CJ$13,"&lt;="&amp;$L$11,'Sch A. Input'!$H$13:$CJ$13,"&lt;="&amp;$AS$1020,'Sch A. Input'!$H$13:$CJ$13,"&gt;"&amp;$AI$1020))</f>
        <v>0</v>
      </c>
      <c r="AM1362" s="242">
        <f>IF(AK1362=0,0,SUMIFS('Sch A. Input'!$H353:$CJ353,'Sch A. Input'!$H$14:$CJ$14,"One-time",'Sch A. Input'!$H$13:$CJ$13,"&lt;="&amp;$L$11,'Sch A. Input'!$H$13:$CJ$13,"&lt;="&amp;$AS$1020,'Sch A. Input'!$H$13:$CJ$13,"&gt;"&amp;$AI$1020))</f>
        <v>0</v>
      </c>
      <c r="AN1362" s="283">
        <f t="shared" si="664"/>
        <v>0</v>
      </c>
      <c r="AO1362" s="242">
        <f t="shared" si="665"/>
        <v>0</v>
      </c>
      <c r="AP1362" s="242">
        <f t="shared" si="666"/>
        <v>0</v>
      </c>
      <c r="AQ1362" s="276">
        <f t="shared" si="650"/>
        <v>0</v>
      </c>
      <c r="AR1362" s="281">
        <f t="shared" si="644"/>
        <v>0</v>
      </c>
      <c r="AS1362" s="245">
        <f t="shared" si="645"/>
        <v>0</v>
      </c>
      <c r="AY1362" s="160"/>
      <c r="AZ1362" s="160"/>
      <c r="BK1362" s="2"/>
      <c r="BL1362" s="2"/>
      <c r="BM1362" s="2"/>
      <c r="BN1362" s="2"/>
      <c r="BO1362" s="2"/>
      <c r="BP1362" s="2"/>
      <c r="BQ1362" s="2"/>
      <c r="BR1362" s="2"/>
      <c r="BS1362" s="2"/>
      <c r="BT1362" s="2"/>
      <c r="BU1362" s="2"/>
      <c r="BV1362" s="2"/>
      <c r="BW1362" s="2"/>
      <c r="BX1362" s="2"/>
      <c r="BY1362" s="2"/>
      <c r="BZ1362" s="2"/>
      <c r="CA1362" s="2"/>
      <c r="CI1362"/>
      <c r="CJ1362"/>
      <c r="CK1362"/>
      <c r="CL1362"/>
      <c r="CM1362"/>
      <c r="CN1362"/>
      <c r="CO1362"/>
      <c r="CP1362"/>
      <c r="CQ1362"/>
      <c r="CR1362"/>
      <c r="CS1362"/>
      <c r="CT1362"/>
      <c r="CU1362"/>
      <c r="CV1362"/>
      <c r="CW1362"/>
      <c r="CX1362"/>
    </row>
    <row r="1363" spans="2:102" x14ac:dyDescent="0.35">
      <c r="B1363" s="70" t="str">
        <f t="shared" ref="B1363:F1363" si="683">B356</f>
        <v/>
      </c>
      <c r="C1363" s="166" t="str">
        <f t="shared" si="683"/>
        <v/>
      </c>
      <c r="D1363" s="273" t="str">
        <f t="shared" si="683"/>
        <v/>
      </c>
      <c r="E1363" s="273">
        <f t="shared" si="683"/>
        <v>45016</v>
      </c>
      <c r="F1363" s="273">
        <f t="shared" si="683"/>
        <v>0</v>
      </c>
      <c r="G1363" s="98">
        <f t="shared" si="637"/>
        <v>0</v>
      </c>
      <c r="H1363" s="242">
        <f>IF(G1363=0,0,SUMIFS('Sch A. Input'!$H354:$CJ354,'Sch A. Input'!$H$14:$CJ$14,"Recurring",'Sch A. Input'!$H$13:$CJ$13,"&lt;="&amp;$O$1020,'Sch A. Input'!$H$13:$CJ$13,"&lt;="&amp;$L$11))</f>
        <v>0</v>
      </c>
      <c r="I1363" s="242">
        <f>IF(G1363=0,0,SUMIFS('Sch A. Input'!$H354:$CJ354,'Sch A. Input'!$H$14:$CJ$14,"One-time",'Sch A. Input'!$H$13:$CJ$13,"&lt;="&amp;$O$1020,'Sch A. Input'!$H$13:$CJ$13,"&lt;="&amp;$L$11))</f>
        <v>0</v>
      </c>
      <c r="J1363" s="283">
        <f t="shared" si="652"/>
        <v>0</v>
      </c>
      <c r="K1363" s="242">
        <f t="shared" si="653"/>
        <v>0</v>
      </c>
      <c r="L1363" s="242">
        <f t="shared" si="654"/>
        <v>0</v>
      </c>
      <c r="M1363" s="276">
        <f t="shared" si="647"/>
        <v>0</v>
      </c>
      <c r="N1363" s="281">
        <f t="shared" si="638"/>
        <v>0</v>
      </c>
      <c r="O1363" s="245">
        <f t="shared" si="639"/>
        <v>0</v>
      </c>
      <c r="P1363" s="248"/>
      <c r="Q1363" s="285">
        <f t="shared" si="655"/>
        <v>0</v>
      </c>
      <c r="R1363" s="242">
        <f>IF(Q1363=0,0,SUMIFS('Sch A. Input'!$H354:$CJ354,'Sch A. Input'!$H$14:$CJ$14,"Recurring",'Sch A. Input'!$H$13:$CJ$13,"&lt;="&amp;$L$11,'Sch A. Input'!$H$13:$CJ$13,"&lt;="&amp;$Y$1020,'Sch A. Input'!$H$13:$CJ$13,"&gt;"&amp;$O$1020))</f>
        <v>0</v>
      </c>
      <c r="S1363" s="242">
        <f>IF(Q1363=0,0,SUMIFS('Sch A. Input'!$H354:$CJ354,'Sch A. Input'!$H$14:$CJ$14,"One-time",'Sch A. Input'!$H$13:$CJ$13,"&lt;="&amp;$L$11,'Sch A. Input'!$H$13:$CJ$13,"&lt;="&amp;$Y$1020,'Sch A. Input'!$H$13:$CJ$13,"&gt;"&amp;$O$1020))</f>
        <v>0</v>
      </c>
      <c r="T1363" s="283">
        <f t="shared" si="656"/>
        <v>0</v>
      </c>
      <c r="U1363" s="242">
        <f t="shared" si="657"/>
        <v>0</v>
      </c>
      <c r="V1363" s="242">
        <f t="shared" si="658"/>
        <v>0</v>
      </c>
      <c r="W1363" s="276">
        <f t="shared" si="648"/>
        <v>0</v>
      </c>
      <c r="X1363" s="281">
        <f t="shared" si="640"/>
        <v>0</v>
      </c>
      <c r="Y1363" s="245">
        <f t="shared" si="641"/>
        <v>0</v>
      </c>
      <c r="Z1363" s="248"/>
      <c r="AA1363" s="285">
        <f t="shared" si="659"/>
        <v>0</v>
      </c>
      <c r="AB1363" s="242">
        <f>IF(AA1363=0,0,SUMIFS('Sch A. Input'!$H354:$CJ354,'Sch A. Input'!$H$14:$CJ$14,"Recurring",'Sch A. Input'!$H$13:$CJ$13,"&lt;="&amp;$L$11,'Sch A. Input'!$H$13:$CJ$13,"&lt;="&amp;$AI$1020,'Sch A. Input'!$H$13:$CJ$13,"&gt;"&amp;$Y$1020))</f>
        <v>0</v>
      </c>
      <c r="AC1363" s="242">
        <f>IF(AA1363=0,0,SUMIFS('Sch A. Input'!$H354:$CJ354,'Sch A. Input'!$H$14:$CJ$14,"One-time",'Sch A. Input'!$H$13:$CJ$13,"&lt;="&amp;$L$11,'Sch A. Input'!$H$13:$CJ$13,"&lt;="&amp;$AI$1020,'Sch A. Input'!$H$13:$CJ$13,"&gt;"&amp;$Y$1020))</f>
        <v>0</v>
      </c>
      <c r="AD1363" s="283">
        <f t="shared" si="660"/>
        <v>0</v>
      </c>
      <c r="AE1363" s="242">
        <f t="shared" si="661"/>
        <v>0</v>
      </c>
      <c r="AF1363" s="242">
        <f t="shared" si="662"/>
        <v>0</v>
      </c>
      <c r="AG1363" s="276">
        <f t="shared" si="649"/>
        <v>0</v>
      </c>
      <c r="AH1363" s="281">
        <f t="shared" si="642"/>
        <v>0</v>
      </c>
      <c r="AI1363" s="245">
        <f t="shared" si="643"/>
        <v>0</v>
      </c>
      <c r="AK1363" s="285">
        <f t="shared" si="663"/>
        <v>0</v>
      </c>
      <c r="AL1363" s="242">
        <f>IF(AK1363=0,0,SUMIFS('Sch A. Input'!$H354:$CJ354,'Sch A. Input'!$H$14:$CJ$14,"Recurring",'Sch A. Input'!$H$13:$CJ$13,"&lt;="&amp;$L$11,'Sch A. Input'!$H$13:$CJ$13,"&lt;="&amp;$AS$1020,'Sch A. Input'!$H$13:$CJ$13,"&gt;"&amp;$AI$1020))</f>
        <v>0</v>
      </c>
      <c r="AM1363" s="242">
        <f>IF(AK1363=0,0,SUMIFS('Sch A. Input'!$H354:$CJ354,'Sch A. Input'!$H$14:$CJ$14,"One-time",'Sch A. Input'!$H$13:$CJ$13,"&lt;="&amp;$L$11,'Sch A. Input'!$H$13:$CJ$13,"&lt;="&amp;$AS$1020,'Sch A. Input'!$H$13:$CJ$13,"&gt;"&amp;$AI$1020))</f>
        <v>0</v>
      </c>
      <c r="AN1363" s="283">
        <f t="shared" si="664"/>
        <v>0</v>
      </c>
      <c r="AO1363" s="242">
        <f t="shared" si="665"/>
        <v>0</v>
      </c>
      <c r="AP1363" s="242">
        <f t="shared" si="666"/>
        <v>0</v>
      </c>
      <c r="AQ1363" s="276">
        <f t="shared" si="650"/>
        <v>0</v>
      </c>
      <c r="AR1363" s="281">
        <f t="shared" si="644"/>
        <v>0</v>
      </c>
      <c r="AS1363" s="245">
        <f t="shared" si="645"/>
        <v>0</v>
      </c>
      <c r="AY1363" s="160"/>
      <c r="AZ1363" s="160"/>
      <c r="BK1363" s="2"/>
      <c r="BL1363" s="2"/>
      <c r="BM1363" s="2"/>
      <c r="BN1363" s="2"/>
      <c r="BO1363" s="2"/>
      <c r="BP1363" s="2"/>
      <c r="BQ1363" s="2"/>
      <c r="BR1363" s="2"/>
      <c r="BS1363" s="2"/>
      <c r="BT1363" s="2"/>
      <c r="BU1363" s="2"/>
      <c r="BV1363" s="2"/>
      <c r="BW1363" s="2"/>
      <c r="BX1363" s="2"/>
      <c r="BY1363" s="2"/>
      <c r="BZ1363" s="2"/>
      <c r="CA1363" s="2"/>
      <c r="CI1363"/>
      <c r="CJ1363"/>
      <c r="CK1363"/>
      <c r="CL1363"/>
      <c r="CM1363"/>
      <c r="CN1363"/>
      <c r="CO1363"/>
      <c r="CP1363"/>
      <c r="CQ1363"/>
      <c r="CR1363"/>
      <c r="CS1363"/>
      <c r="CT1363"/>
      <c r="CU1363"/>
      <c r="CV1363"/>
      <c r="CW1363"/>
      <c r="CX1363"/>
    </row>
    <row r="1364" spans="2:102" x14ac:dyDescent="0.35">
      <c r="B1364" s="70" t="str">
        <f t="shared" ref="B1364:F1364" si="684">B357</f>
        <v/>
      </c>
      <c r="C1364" s="166" t="str">
        <f t="shared" si="684"/>
        <v/>
      </c>
      <c r="D1364" s="273" t="str">
        <f t="shared" si="684"/>
        <v/>
      </c>
      <c r="E1364" s="273">
        <f t="shared" si="684"/>
        <v>45016</v>
      </c>
      <c r="F1364" s="273">
        <f t="shared" si="684"/>
        <v>0</v>
      </c>
      <c r="G1364" s="98">
        <f t="shared" si="637"/>
        <v>0</v>
      </c>
      <c r="H1364" s="242">
        <f>IF(G1364=0,0,SUMIFS('Sch A. Input'!$H355:$CJ355,'Sch A. Input'!$H$14:$CJ$14,"Recurring",'Sch A. Input'!$H$13:$CJ$13,"&lt;="&amp;$O$1020,'Sch A. Input'!$H$13:$CJ$13,"&lt;="&amp;$L$11))</f>
        <v>0</v>
      </c>
      <c r="I1364" s="242">
        <f>IF(G1364=0,0,SUMIFS('Sch A. Input'!$H355:$CJ355,'Sch A. Input'!$H$14:$CJ$14,"One-time",'Sch A. Input'!$H$13:$CJ$13,"&lt;="&amp;$O$1020,'Sch A. Input'!$H$13:$CJ$13,"&lt;="&amp;$L$11))</f>
        <v>0</v>
      </c>
      <c r="J1364" s="283">
        <f t="shared" si="652"/>
        <v>0</v>
      </c>
      <c r="K1364" s="242">
        <f t="shared" si="653"/>
        <v>0</v>
      </c>
      <c r="L1364" s="242">
        <f t="shared" si="654"/>
        <v>0</v>
      </c>
      <c r="M1364" s="276">
        <f t="shared" si="647"/>
        <v>0</v>
      </c>
      <c r="N1364" s="281">
        <f t="shared" si="638"/>
        <v>0</v>
      </c>
      <c r="O1364" s="245">
        <f t="shared" si="639"/>
        <v>0</v>
      </c>
      <c r="P1364" s="248"/>
      <c r="Q1364" s="285">
        <f t="shared" si="655"/>
        <v>0</v>
      </c>
      <c r="R1364" s="242">
        <f>IF(Q1364=0,0,SUMIFS('Sch A. Input'!$H355:$CJ355,'Sch A. Input'!$H$14:$CJ$14,"Recurring",'Sch A. Input'!$H$13:$CJ$13,"&lt;="&amp;$L$11,'Sch A. Input'!$H$13:$CJ$13,"&lt;="&amp;$Y$1020,'Sch A. Input'!$H$13:$CJ$13,"&gt;"&amp;$O$1020))</f>
        <v>0</v>
      </c>
      <c r="S1364" s="242">
        <f>IF(Q1364=0,0,SUMIFS('Sch A. Input'!$H355:$CJ355,'Sch A. Input'!$H$14:$CJ$14,"One-time",'Sch A. Input'!$H$13:$CJ$13,"&lt;="&amp;$L$11,'Sch A. Input'!$H$13:$CJ$13,"&lt;="&amp;$Y$1020,'Sch A. Input'!$H$13:$CJ$13,"&gt;"&amp;$O$1020))</f>
        <v>0</v>
      </c>
      <c r="T1364" s="283">
        <f t="shared" si="656"/>
        <v>0</v>
      </c>
      <c r="U1364" s="242">
        <f t="shared" si="657"/>
        <v>0</v>
      </c>
      <c r="V1364" s="242">
        <f t="shared" si="658"/>
        <v>0</v>
      </c>
      <c r="W1364" s="276">
        <f t="shared" si="648"/>
        <v>0</v>
      </c>
      <c r="X1364" s="281">
        <f t="shared" si="640"/>
        <v>0</v>
      </c>
      <c r="Y1364" s="245">
        <f t="shared" si="641"/>
        <v>0</v>
      </c>
      <c r="Z1364" s="248"/>
      <c r="AA1364" s="285">
        <f t="shared" si="659"/>
        <v>0</v>
      </c>
      <c r="AB1364" s="242">
        <f>IF(AA1364=0,0,SUMIFS('Sch A. Input'!$H355:$CJ355,'Sch A. Input'!$H$14:$CJ$14,"Recurring",'Sch A. Input'!$H$13:$CJ$13,"&lt;="&amp;$L$11,'Sch A. Input'!$H$13:$CJ$13,"&lt;="&amp;$AI$1020,'Sch A. Input'!$H$13:$CJ$13,"&gt;"&amp;$Y$1020))</f>
        <v>0</v>
      </c>
      <c r="AC1364" s="242">
        <f>IF(AA1364=0,0,SUMIFS('Sch A. Input'!$H355:$CJ355,'Sch A. Input'!$H$14:$CJ$14,"One-time",'Sch A. Input'!$H$13:$CJ$13,"&lt;="&amp;$L$11,'Sch A. Input'!$H$13:$CJ$13,"&lt;="&amp;$AI$1020,'Sch A. Input'!$H$13:$CJ$13,"&gt;"&amp;$Y$1020))</f>
        <v>0</v>
      </c>
      <c r="AD1364" s="283">
        <f t="shared" si="660"/>
        <v>0</v>
      </c>
      <c r="AE1364" s="242">
        <f t="shared" si="661"/>
        <v>0</v>
      </c>
      <c r="AF1364" s="242">
        <f t="shared" si="662"/>
        <v>0</v>
      </c>
      <c r="AG1364" s="276">
        <f t="shared" si="649"/>
        <v>0</v>
      </c>
      <c r="AH1364" s="281">
        <f t="shared" si="642"/>
        <v>0</v>
      </c>
      <c r="AI1364" s="245">
        <f t="shared" si="643"/>
        <v>0</v>
      </c>
      <c r="AK1364" s="285">
        <f t="shared" si="663"/>
        <v>0</v>
      </c>
      <c r="AL1364" s="242">
        <f>IF(AK1364=0,0,SUMIFS('Sch A. Input'!$H355:$CJ355,'Sch A. Input'!$H$14:$CJ$14,"Recurring",'Sch A. Input'!$H$13:$CJ$13,"&lt;="&amp;$L$11,'Sch A. Input'!$H$13:$CJ$13,"&lt;="&amp;$AS$1020,'Sch A. Input'!$H$13:$CJ$13,"&gt;"&amp;$AI$1020))</f>
        <v>0</v>
      </c>
      <c r="AM1364" s="242">
        <f>IF(AK1364=0,0,SUMIFS('Sch A. Input'!$H355:$CJ355,'Sch A. Input'!$H$14:$CJ$14,"One-time",'Sch A. Input'!$H$13:$CJ$13,"&lt;="&amp;$L$11,'Sch A. Input'!$H$13:$CJ$13,"&lt;="&amp;$AS$1020,'Sch A. Input'!$H$13:$CJ$13,"&gt;"&amp;$AI$1020))</f>
        <v>0</v>
      </c>
      <c r="AN1364" s="283">
        <f t="shared" si="664"/>
        <v>0</v>
      </c>
      <c r="AO1364" s="242">
        <f t="shared" si="665"/>
        <v>0</v>
      </c>
      <c r="AP1364" s="242">
        <f t="shared" si="666"/>
        <v>0</v>
      </c>
      <c r="AQ1364" s="276">
        <f t="shared" si="650"/>
        <v>0</v>
      </c>
      <c r="AR1364" s="281">
        <f t="shared" si="644"/>
        <v>0</v>
      </c>
      <c r="AS1364" s="245">
        <f t="shared" si="645"/>
        <v>0</v>
      </c>
      <c r="AY1364" s="160"/>
      <c r="AZ1364" s="160"/>
      <c r="BK1364" s="2"/>
      <c r="BL1364" s="2"/>
      <c r="BM1364" s="2"/>
      <c r="BN1364" s="2"/>
      <c r="BO1364" s="2"/>
      <c r="BP1364" s="2"/>
      <c r="BQ1364" s="2"/>
      <c r="BR1364" s="2"/>
      <c r="BS1364" s="2"/>
      <c r="BT1364" s="2"/>
      <c r="BU1364" s="2"/>
      <c r="BV1364" s="2"/>
      <c r="BW1364" s="2"/>
      <c r="BX1364" s="2"/>
      <c r="BY1364" s="2"/>
      <c r="BZ1364" s="2"/>
      <c r="CA1364" s="2"/>
      <c r="CI1364"/>
      <c r="CJ1364"/>
      <c r="CK1364"/>
      <c r="CL1364"/>
      <c r="CM1364"/>
      <c r="CN1364"/>
      <c r="CO1364"/>
      <c r="CP1364"/>
      <c r="CQ1364"/>
      <c r="CR1364"/>
      <c r="CS1364"/>
      <c r="CT1364"/>
      <c r="CU1364"/>
      <c r="CV1364"/>
      <c r="CW1364"/>
      <c r="CX1364"/>
    </row>
    <row r="1365" spans="2:102" x14ac:dyDescent="0.35">
      <c r="B1365" s="70" t="str">
        <f t="shared" ref="B1365:F1365" si="685">B358</f>
        <v/>
      </c>
      <c r="C1365" s="166" t="str">
        <f t="shared" si="685"/>
        <v/>
      </c>
      <c r="D1365" s="273" t="str">
        <f t="shared" si="685"/>
        <v/>
      </c>
      <c r="E1365" s="273">
        <f t="shared" si="685"/>
        <v>45016</v>
      </c>
      <c r="F1365" s="273">
        <f t="shared" si="685"/>
        <v>0</v>
      </c>
      <c r="G1365" s="98">
        <f t="shared" si="637"/>
        <v>0</v>
      </c>
      <c r="H1365" s="242">
        <f>IF(G1365=0,0,SUMIFS('Sch A. Input'!$H356:$CJ356,'Sch A. Input'!$H$14:$CJ$14,"Recurring",'Sch A. Input'!$H$13:$CJ$13,"&lt;="&amp;$O$1020,'Sch A. Input'!$H$13:$CJ$13,"&lt;="&amp;$L$11))</f>
        <v>0</v>
      </c>
      <c r="I1365" s="242">
        <f>IF(G1365=0,0,SUMIFS('Sch A. Input'!$H356:$CJ356,'Sch A. Input'!$H$14:$CJ$14,"One-time",'Sch A. Input'!$H$13:$CJ$13,"&lt;="&amp;$O$1020,'Sch A. Input'!$H$13:$CJ$13,"&lt;="&amp;$L$11))</f>
        <v>0</v>
      </c>
      <c r="J1365" s="283">
        <f t="shared" si="652"/>
        <v>0</v>
      </c>
      <c r="K1365" s="242">
        <f t="shared" si="653"/>
        <v>0</v>
      </c>
      <c r="L1365" s="242">
        <f t="shared" si="654"/>
        <v>0</v>
      </c>
      <c r="M1365" s="276">
        <f t="shared" si="647"/>
        <v>0</v>
      </c>
      <c r="N1365" s="281">
        <f t="shared" si="638"/>
        <v>0</v>
      </c>
      <c r="O1365" s="245">
        <f t="shared" si="639"/>
        <v>0</v>
      </c>
      <c r="P1365" s="248"/>
      <c r="Q1365" s="285">
        <f t="shared" si="655"/>
        <v>0</v>
      </c>
      <c r="R1365" s="242">
        <f>IF(Q1365=0,0,SUMIFS('Sch A. Input'!$H356:$CJ356,'Sch A. Input'!$H$14:$CJ$14,"Recurring",'Sch A. Input'!$H$13:$CJ$13,"&lt;="&amp;$L$11,'Sch A. Input'!$H$13:$CJ$13,"&lt;="&amp;$Y$1020,'Sch A. Input'!$H$13:$CJ$13,"&gt;"&amp;$O$1020))</f>
        <v>0</v>
      </c>
      <c r="S1365" s="242">
        <f>IF(Q1365=0,0,SUMIFS('Sch A. Input'!$H356:$CJ356,'Sch A. Input'!$H$14:$CJ$14,"One-time",'Sch A. Input'!$H$13:$CJ$13,"&lt;="&amp;$L$11,'Sch A. Input'!$H$13:$CJ$13,"&lt;="&amp;$Y$1020,'Sch A. Input'!$H$13:$CJ$13,"&gt;"&amp;$O$1020))</f>
        <v>0</v>
      </c>
      <c r="T1365" s="283">
        <f t="shared" si="656"/>
        <v>0</v>
      </c>
      <c r="U1365" s="242">
        <f t="shared" si="657"/>
        <v>0</v>
      </c>
      <c r="V1365" s="242">
        <f t="shared" si="658"/>
        <v>0</v>
      </c>
      <c r="W1365" s="276">
        <f t="shared" si="648"/>
        <v>0</v>
      </c>
      <c r="X1365" s="281">
        <f t="shared" si="640"/>
        <v>0</v>
      </c>
      <c r="Y1365" s="245">
        <f t="shared" si="641"/>
        <v>0</v>
      </c>
      <c r="Z1365" s="248"/>
      <c r="AA1365" s="285">
        <f t="shared" si="659"/>
        <v>0</v>
      </c>
      <c r="AB1365" s="242">
        <f>IF(AA1365=0,0,SUMIFS('Sch A. Input'!$H356:$CJ356,'Sch A. Input'!$H$14:$CJ$14,"Recurring",'Sch A. Input'!$H$13:$CJ$13,"&lt;="&amp;$L$11,'Sch A. Input'!$H$13:$CJ$13,"&lt;="&amp;$AI$1020,'Sch A. Input'!$H$13:$CJ$13,"&gt;"&amp;$Y$1020))</f>
        <v>0</v>
      </c>
      <c r="AC1365" s="242">
        <f>IF(AA1365=0,0,SUMIFS('Sch A. Input'!$H356:$CJ356,'Sch A. Input'!$H$14:$CJ$14,"One-time",'Sch A. Input'!$H$13:$CJ$13,"&lt;="&amp;$L$11,'Sch A. Input'!$H$13:$CJ$13,"&lt;="&amp;$AI$1020,'Sch A. Input'!$H$13:$CJ$13,"&gt;"&amp;$Y$1020))</f>
        <v>0</v>
      </c>
      <c r="AD1365" s="283">
        <f t="shared" si="660"/>
        <v>0</v>
      </c>
      <c r="AE1365" s="242">
        <f t="shared" si="661"/>
        <v>0</v>
      </c>
      <c r="AF1365" s="242">
        <f t="shared" si="662"/>
        <v>0</v>
      </c>
      <c r="AG1365" s="276">
        <f t="shared" si="649"/>
        <v>0</v>
      </c>
      <c r="AH1365" s="281">
        <f t="shared" si="642"/>
        <v>0</v>
      </c>
      <c r="AI1365" s="245">
        <f t="shared" si="643"/>
        <v>0</v>
      </c>
      <c r="AK1365" s="285">
        <f t="shared" si="663"/>
        <v>0</v>
      </c>
      <c r="AL1365" s="242">
        <f>IF(AK1365=0,0,SUMIFS('Sch A. Input'!$H356:$CJ356,'Sch A. Input'!$H$14:$CJ$14,"Recurring",'Sch A. Input'!$H$13:$CJ$13,"&lt;="&amp;$L$11,'Sch A. Input'!$H$13:$CJ$13,"&lt;="&amp;$AS$1020,'Sch A. Input'!$H$13:$CJ$13,"&gt;"&amp;$AI$1020))</f>
        <v>0</v>
      </c>
      <c r="AM1365" s="242">
        <f>IF(AK1365=0,0,SUMIFS('Sch A. Input'!$H356:$CJ356,'Sch A. Input'!$H$14:$CJ$14,"One-time",'Sch A. Input'!$H$13:$CJ$13,"&lt;="&amp;$L$11,'Sch A. Input'!$H$13:$CJ$13,"&lt;="&amp;$AS$1020,'Sch A. Input'!$H$13:$CJ$13,"&gt;"&amp;$AI$1020))</f>
        <v>0</v>
      </c>
      <c r="AN1365" s="283">
        <f t="shared" si="664"/>
        <v>0</v>
      </c>
      <c r="AO1365" s="242">
        <f t="shared" si="665"/>
        <v>0</v>
      </c>
      <c r="AP1365" s="242">
        <f t="shared" si="666"/>
        <v>0</v>
      </c>
      <c r="AQ1365" s="276">
        <f t="shared" si="650"/>
        <v>0</v>
      </c>
      <c r="AR1365" s="281">
        <f t="shared" si="644"/>
        <v>0</v>
      </c>
      <c r="AS1365" s="245">
        <f t="shared" si="645"/>
        <v>0</v>
      </c>
      <c r="AY1365" s="160"/>
      <c r="AZ1365" s="160"/>
      <c r="BK1365" s="2"/>
      <c r="BL1365" s="2"/>
      <c r="BM1365" s="2"/>
      <c r="BN1365" s="2"/>
      <c r="BO1365" s="2"/>
      <c r="BP1365" s="2"/>
      <c r="BQ1365" s="2"/>
      <c r="BR1365" s="2"/>
      <c r="BS1365" s="2"/>
      <c r="BT1365" s="2"/>
      <c r="BU1365" s="2"/>
      <c r="BV1365" s="2"/>
      <c r="BW1365" s="2"/>
      <c r="BX1365" s="2"/>
      <c r="BY1365" s="2"/>
      <c r="BZ1365" s="2"/>
      <c r="CA1365" s="2"/>
      <c r="CI1365"/>
      <c r="CJ1365"/>
      <c r="CK1365"/>
      <c r="CL1365"/>
      <c r="CM1365"/>
      <c r="CN1365"/>
      <c r="CO1365"/>
      <c r="CP1365"/>
      <c r="CQ1365"/>
      <c r="CR1365"/>
      <c r="CS1365"/>
      <c r="CT1365"/>
      <c r="CU1365"/>
      <c r="CV1365"/>
      <c r="CW1365"/>
      <c r="CX1365"/>
    </row>
    <row r="1366" spans="2:102" x14ac:dyDescent="0.35">
      <c r="B1366" s="70" t="str">
        <f t="shared" ref="B1366:F1366" si="686">B359</f>
        <v/>
      </c>
      <c r="C1366" s="166" t="str">
        <f t="shared" si="686"/>
        <v/>
      </c>
      <c r="D1366" s="273" t="str">
        <f t="shared" si="686"/>
        <v/>
      </c>
      <c r="E1366" s="273">
        <f t="shared" si="686"/>
        <v>45016</v>
      </c>
      <c r="F1366" s="273">
        <f t="shared" si="686"/>
        <v>0</v>
      </c>
      <c r="G1366" s="98">
        <f t="shared" si="637"/>
        <v>0</v>
      </c>
      <c r="H1366" s="242">
        <f>IF(G1366=0,0,SUMIFS('Sch A. Input'!$H357:$CJ357,'Sch A. Input'!$H$14:$CJ$14,"Recurring",'Sch A. Input'!$H$13:$CJ$13,"&lt;="&amp;$O$1020,'Sch A. Input'!$H$13:$CJ$13,"&lt;="&amp;$L$11))</f>
        <v>0</v>
      </c>
      <c r="I1366" s="242">
        <f>IF(G1366=0,0,SUMIFS('Sch A. Input'!$H357:$CJ357,'Sch A. Input'!$H$14:$CJ$14,"One-time",'Sch A. Input'!$H$13:$CJ$13,"&lt;="&amp;$O$1020,'Sch A. Input'!$H$13:$CJ$13,"&lt;="&amp;$L$11))</f>
        <v>0</v>
      </c>
      <c r="J1366" s="283">
        <f t="shared" si="652"/>
        <v>0</v>
      </c>
      <c r="K1366" s="242">
        <f t="shared" si="653"/>
        <v>0</v>
      </c>
      <c r="L1366" s="242">
        <f t="shared" si="654"/>
        <v>0</v>
      </c>
      <c r="M1366" s="276">
        <f t="shared" si="647"/>
        <v>0</v>
      </c>
      <c r="N1366" s="281">
        <f t="shared" si="638"/>
        <v>0</v>
      </c>
      <c r="O1366" s="245">
        <f t="shared" si="639"/>
        <v>0</v>
      </c>
      <c r="P1366" s="248"/>
      <c r="Q1366" s="285">
        <f t="shared" si="655"/>
        <v>0</v>
      </c>
      <c r="R1366" s="242">
        <f>IF(Q1366=0,0,SUMIFS('Sch A. Input'!$H357:$CJ357,'Sch A. Input'!$H$14:$CJ$14,"Recurring",'Sch A. Input'!$H$13:$CJ$13,"&lt;="&amp;$L$11,'Sch A. Input'!$H$13:$CJ$13,"&lt;="&amp;$Y$1020,'Sch A. Input'!$H$13:$CJ$13,"&gt;"&amp;$O$1020))</f>
        <v>0</v>
      </c>
      <c r="S1366" s="242">
        <f>IF(Q1366=0,0,SUMIFS('Sch A. Input'!$H357:$CJ357,'Sch A. Input'!$H$14:$CJ$14,"One-time",'Sch A. Input'!$H$13:$CJ$13,"&lt;="&amp;$L$11,'Sch A. Input'!$H$13:$CJ$13,"&lt;="&amp;$Y$1020,'Sch A. Input'!$H$13:$CJ$13,"&gt;"&amp;$O$1020))</f>
        <v>0</v>
      </c>
      <c r="T1366" s="283">
        <f t="shared" si="656"/>
        <v>0</v>
      </c>
      <c r="U1366" s="242">
        <f t="shared" si="657"/>
        <v>0</v>
      </c>
      <c r="V1366" s="242">
        <f t="shared" si="658"/>
        <v>0</v>
      </c>
      <c r="W1366" s="276">
        <f t="shared" si="648"/>
        <v>0</v>
      </c>
      <c r="X1366" s="281">
        <f t="shared" si="640"/>
        <v>0</v>
      </c>
      <c r="Y1366" s="245">
        <f t="shared" si="641"/>
        <v>0</v>
      </c>
      <c r="Z1366" s="248"/>
      <c r="AA1366" s="285">
        <f t="shared" si="659"/>
        <v>0</v>
      </c>
      <c r="AB1366" s="242">
        <f>IF(AA1366=0,0,SUMIFS('Sch A. Input'!$H357:$CJ357,'Sch A. Input'!$H$14:$CJ$14,"Recurring",'Sch A. Input'!$H$13:$CJ$13,"&lt;="&amp;$L$11,'Sch A. Input'!$H$13:$CJ$13,"&lt;="&amp;$AI$1020,'Sch A. Input'!$H$13:$CJ$13,"&gt;"&amp;$Y$1020))</f>
        <v>0</v>
      </c>
      <c r="AC1366" s="242">
        <f>IF(AA1366=0,0,SUMIFS('Sch A. Input'!$H357:$CJ357,'Sch A. Input'!$H$14:$CJ$14,"One-time",'Sch A. Input'!$H$13:$CJ$13,"&lt;="&amp;$L$11,'Sch A. Input'!$H$13:$CJ$13,"&lt;="&amp;$AI$1020,'Sch A. Input'!$H$13:$CJ$13,"&gt;"&amp;$Y$1020))</f>
        <v>0</v>
      </c>
      <c r="AD1366" s="283">
        <f t="shared" si="660"/>
        <v>0</v>
      </c>
      <c r="AE1366" s="242">
        <f t="shared" si="661"/>
        <v>0</v>
      </c>
      <c r="AF1366" s="242">
        <f t="shared" si="662"/>
        <v>0</v>
      </c>
      <c r="AG1366" s="276">
        <f t="shared" si="649"/>
        <v>0</v>
      </c>
      <c r="AH1366" s="281">
        <f t="shared" si="642"/>
        <v>0</v>
      </c>
      <c r="AI1366" s="245">
        <f t="shared" si="643"/>
        <v>0</v>
      </c>
      <c r="AK1366" s="285">
        <f t="shared" si="663"/>
        <v>0</v>
      </c>
      <c r="AL1366" s="242">
        <f>IF(AK1366=0,0,SUMIFS('Sch A. Input'!$H357:$CJ357,'Sch A. Input'!$H$14:$CJ$14,"Recurring",'Sch A. Input'!$H$13:$CJ$13,"&lt;="&amp;$L$11,'Sch A. Input'!$H$13:$CJ$13,"&lt;="&amp;$AS$1020,'Sch A. Input'!$H$13:$CJ$13,"&gt;"&amp;$AI$1020))</f>
        <v>0</v>
      </c>
      <c r="AM1366" s="242">
        <f>IF(AK1366=0,0,SUMIFS('Sch A. Input'!$H357:$CJ357,'Sch A. Input'!$H$14:$CJ$14,"One-time",'Sch A. Input'!$H$13:$CJ$13,"&lt;="&amp;$L$11,'Sch A. Input'!$H$13:$CJ$13,"&lt;="&amp;$AS$1020,'Sch A. Input'!$H$13:$CJ$13,"&gt;"&amp;$AI$1020))</f>
        <v>0</v>
      </c>
      <c r="AN1366" s="283">
        <f t="shared" si="664"/>
        <v>0</v>
      </c>
      <c r="AO1366" s="242">
        <f t="shared" si="665"/>
        <v>0</v>
      </c>
      <c r="AP1366" s="242">
        <f t="shared" si="666"/>
        <v>0</v>
      </c>
      <c r="AQ1366" s="276">
        <f t="shared" si="650"/>
        <v>0</v>
      </c>
      <c r="AR1366" s="281">
        <f t="shared" si="644"/>
        <v>0</v>
      </c>
      <c r="AS1366" s="245">
        <f t="shared" si="645"/>
        <v>0</v>
      </c>
      <c r="AY1366" s="160"/>
      <c r="AZ1366" s="160"/>
      <c r="BK1366" s="2"/>
      <c r="BL1366" s="2"/>
      <c r="BM1366" s="2"/>
      <c r="BN1366" s="2"/>
      <c r="BO1366" s="2"/>
      <c r="BP1366" s="2"/>
      <c r="BQ1366" s="2"/>
      <c r="BR1366" s="2"/>
      <c r="BS1366" s="2"/>
      <c r="BT1366" s="2"/>
      <c r="BU1366" s="2"/>
      <c r="BV1366" s="2"/>
      <c r="BW1366" s="2"/>
      <c r="BX1366" s="2"/>
      <c r="BY1366" s="2"/>
      <c r="BZ1366" s="2"/>
      <c r="CA1366" s="2"/>
      <c r="CI1366"/>
      <c r="CJ1366"/>
      <c r="CK1366"/>
      <c r="CL1366"/>
      <c r="CM1366"/>
      <c r="CN1366"/>
      <c r="CO1366"/>
      <c r="CP1366"/>
      <c r="CQ1366"/>
      <c r="CR1366"/>
      <c r="CS1366"/>
      <c r="CT1366"/>
      <c r="CU1366"/>
      <c r="CV1366"/>
      <c r="CW1366"/>
      <c r="CX1366"/>
    </row>
    <row r="1367" spans="2:102" x14ac:dyDescent="0.35">
      <c r="B1367" s="70" t="str">
        <f t="shared" ref="B1367:F1367" si="687">B360</f>
        <v/>
      </c>
      <c r="C1367" s="166" t="str">
        <f t="shared" si="687"/>
        <v/>
      </c>
      <c r="D1367" s="273" t="str">
        <f t="shared" si="687"/>
        <v/>
      </c>
      <c r="E1367" s="273">
        <f t="shared" si="687"/>
        <v>45016</v>
      </c>
      <c r="F1367" s="273">
        <f t="shared" si="687"/>
        <v>0</v>
      </c>
      <c r="G1367" s="98">
        <f t="shared" si="637"/>
        <v>0</v>
      </c>
      <c r="H1367" s="242">
        <f>IF(G1367=0,0,SUMIFS('Sch A. Input'!$H358:$CJ358,'Sch A. Input'!$H$14:$CJ$14,"Recurring",'Sch A. Input'!$H$13:$CJ$13,"&lt;="&amp;$O$1020,'Sch A. Input'!$H$13:$CJ$13,"&lt;="&amp;$L$11))</f>
        <v>0</v>
      </c>
      <c r="I1367" s="242">
        <f>IF(G1367=0,0,SUMIFS('Sch A. Input'!$H358:$CJ358,'Sch A. Input'!$H$14:$CJ$14,"One-time",'Sch A. Input'!$H$13:$CJ$13,"&lt;="&amp;$O$1020,'Sch A. Input'!$H$13:$CJ$13,"&lt;="&amp;$L$11))</f>
        <v>0</v>
      </c>
      <c r="J1367" s="283">
        <f t="shared" si="652"/>
        <v>0</v>
      </c>
      <c r="K1367" s="242">
        <f t="shared" si="653"/>
        <v>0</v>
      </c>
      <c r="L1367" s="242">
        <f t="shared" si="654"/>
        <v>0</v>
      </c>
      <c r="M1367" s="276">
        <f t="shared" si="647"/>
        <v>0</v>
      </c>
      <c r="N1367" s="281">
        <f t="shared" si="638"/>
        <v>0</v>
      </c>
      <c r="O1367" s="245">
        <f t="shared" si="639"/>
        <v>0</v>
      </c>
      <c r="P1367" s="248"/>
      <c r="Q1367" s="285">
        <f t="shared" si="655"/>
        <v>0</v>
      </c>
      <c r="R1367" s="242">
        <f>IF(Q1367=0,0,SUMIFS('Sch A. Input'!$H358:$CJ358,'Sch A. Input'!$H$14:$CJ$14,"Recurring",'Sch A. Input'!$H$13:$CJ$13,"&lt;="&amp;$L$11,'Sch A. Input'!$H$13:$CJ$13,"&lt;="&amp;$Y$1020,'Sch A. Input'!$H$13:$CJ$13,"&gt;"&amp;$O$1020))</f>
        <v>0</v>
      </c>
      <c r="S1367" s="242">
        <f>IF(Q1367=0,0,SUMIFS('Sch A. Input'!$H358:$CJ358,'Sch A. Input'!$H$14:$CJ$14,"One-time",'Sch A. Input'!$H$13:$CJ$13,"&lt;="&amp;$L$11,'Sch A. Input'!$H$13:$CJ$13,"&lt;="&amp;$Y$1020,'Sch A. Input'!$H$13:$CJ$13,"&gt;"&amp;$O$1020))</f>
        <v>0</v>
      </c>
      <c r="T1367" s="283">
        <f t="shared" si="656"/>
        <v>0</v>
      </c>
      <c r="U1367" s="242">
        <f t="shared" si="657"/>
        <v>0</v>
      </c>
      <c r="V1367" s="242">
        <f t="shared" si="658"/>
        <v>0</v>
      </c>
      <c r="W1367" s="276">
        <f t="shared" si="648"/>
        <v>0</v>
      </c>
      <c r="X1367" s="281">
        <f t="shared" si="640"/>
        <v>0</v>
      </c>
      <c r="Y1367" s="245">
        <f t="shared" si="641"/>
        <v>0</v>
      </c>
      <c r="Z1367" s="248"/>
      <c r="AA1367" s="285">
        <f t="shared" si="659"/>
        <v>0</v>
      </c>
      <c r="AB1367" s="242">
        <f>IF(AA1367=0,0,SUMIFS('Sch A. Input'!$H358:$CJ358,'Sch A. Input'!$H$14:$CJ$14,"Recurring",'Sch A. Input'!$H$13:$CJ$13,"&lt;="&amp;$L$11,'Sch A. Input'!$H$13:$CJ$13,"&lt;="&amp;$AI$1020,'Sch A. Input'!$H$13:$CJ$13,"&gt;"&amp;$Y$1020))</f>
        <v>0</v>
      </c>
      <c r="AC1367" s="242">
        <f>IF(AA1367=0,0,SUMIFS('Sch A. Input'!$H358:$CJ358,'Sch A. Input'!$H$14:$CJ$14,"One-time",'Sch A. Input'!$H$13:$CJ$13,"&lt;="&amp;$L$11,'Sch A. Input'!$H$13:$CJ$13,"&lt;="&amp;$AI$1020,'Sch A. Input'!$H$13:$CJ$13,"&gt;"&amp;$Y$1020))</f>
        <v>0</v>
      </c>
      <c r="AD1367" s="283">
        <f t="shared" si="660"/>
        <v>0</v>
      </c>
      <c r="AE1367" s="242">
        <f t="shared" si="661"/>
        <v>0</v>
      </c>
      <c r="AF1367" s="242">
        <f t="shared" si="662"/>
        <v>0</v>
      </c>
      <c r="AG1367" s="276">
        <f t="shared" si="649"/>
        <v>0</v>
      </c>
      <c r="AH1367" s="281">
        <f t="shared" si="642"/>
        <v>0</v>
      </c>
      <c r="AI1367" s="245">
        <f t="shared" si="643"/>
        <v>0</v>
      </c>
      <c r="AK1367" s="285">
        <f t="shared" si="663"/>
        <v>0</v>
      </c>
      <c r="AL1367" s="242">
        <f>IF(AK1367=0,0,SUMIFS('Sch A. Input'!$H358:$CJ358,'Sch A. Input'!$H$14:$CJ$14,"Recurring",'Sch A. Input'!$H$13:$CJ$13,"&lt;="&amp;$L$11,'Sch A. Input'!$H$13:$CJ$13,"&lt;="&amp;$AS$1020,'Sch A. Input'!$H$13:$CJ$13,"&gt;"&amp;$AI$1020))</f>
        <v>0</v>
      </c>
      <c r="AM1367" s="242">
        <f>IF(AK1367=0,0,SUMIFS('Sch A. Input'!$H358:$CJ358,'Sch A. Input'!$H$14:$CJ$14,"One-time",'Sch A. Input'!$H$13:$CJ$13,"&lt;="&amp;$L$11,'Sch A. Input'!$H$13:$CJ$13,"&lt;="&amp;$AS$1020,'Sch A. Input'!$H$13:$CJ$13,"&gt;"&amp;$AI$1020))</f>
        <v>0</v>
      </c>
      <c r="AN1367" s="283">
        <f t="shared" si="664"/>
        <v>0</v>
      </c>
      <c r="AO1367" s="242">
        <f t="shared" si="665"/>
        <v>0</v>
      </c>
      <c r="AP1367" s="242">
        <f t="shared" si="666"/>
        <v>0</v>
      </c>
      <c r="AQ1367" s="276">
        <f t="shared" si="650"/>
        <v>0</v>
      </c>
      <c r="AR1367" s="281">
        <f t="shared" si="644"/>
        <v>0</v>
      </c>
      <c r="AS1367" s="245">
        <f t="shared" si="645"/>
        <v>0</v>
      </c>
      <c r="AY1367" s="160"/>
      <c r="AZ1367" s="160"/>
      <c r="BK1367" s="2"/>
      <c r="BL1367" s="2"/>
      <c r="BM1367" s="2"/>
      <c r="BN1367" s="2"/>
      <c r="BO1367" s="2"/>
      <c r="BP1367" s="2"/>
      <c r="BQ1367" s="2"/>
      <c r="BR1367" s="2"/>
      <c r="BS1367" s="2"/>
      <c r="BT1367" s="2"/>
      <c r="BU1367" s="2"/>
      <c r="BV1367" s="2"/>
      <c r="BW1367" s="2"/>
      <c r="BX1367" s="2"/>
      <c r="BY1367" s="2"/>
      <c r="BZ1367" s="2"/>
      <c r="CA1367" s="2"/>
      <c r="CI1367"/>
      <c r="CJ1367"/>
      <c r="CK1367"/>
      <c r="CL1367"/>
      <c r="CM1367"/>
      <c r="CN1367"/>
      <c r="CO1367"/>
      <c r="CP1367"/>
      <c r="CQ1367"/>
      <c r="CR1367"/>
      <c r="CS1367"/>
      <c r="CT1367"/>
      <c r="CU1367"/>
      <c r="CV1367"/>
      <c r="CW1367"/>
      <c r="CX1367"/>
    </row>
    <row r="1368" spans="2:102" x14ac:dyDescent="0.35">
      <c r="B1368" s="70" t="str">
        <f t="shared" ref="B1368:F1368" si="688">B361</f>
        <v/>
      </c>
      <c r="C1368" s="166" t="str">
        <f t="shared" si="688"/>
        <v/>
      </c>
      <c r="D1368" s="273" t="str">
        <f t="shared" si="688"/>
        <v/>
      </c>
      <c r="E1368" s="273">
        <f t="shared" si="688"/>
        <v>45016</v>
      </c>
      <c r="F1368" s="273">
        <f t="shared" si="688"/>
        <v>0</v>
      </c>
      <c r="G1368" s="98">
        <f t="shared" si="637"/>
        <v>0</v>
      </c>
      <c r="H1368" s="242">
        <f>IF(G1368=0,0,SUMIFS('Sch A. Input'!$H359:$CJ359,'Sch A. Input'!$H$14:$CJ$14,"Recurring",'Sch A. Input'!$H$13:$CJ$13,"&lt;="&amp;$O$1020,'Sch A. Input'!$H$13:$CJ$13,"&lt;="&amp;$L$11))</f>
        <v>0</v>
      </c>
      <c r="I1368" s="242">
        <f>IF(G1368=0,0,SUMIFS('Sch A. Input'!$H359:$CJ359,'Sch A. Input'!$H$14:$CJ$14,"One-time",'Sch A. Input'!$H$13:$CJ$13,"&lt;="&amp;$O$1020,'Sch A. Input'!$H$13:$CJ$13,"&lt;="&amp;$L$11))</f>
        <v>0</v>
      </c>
      <c r="J1368" s="283">
        <f t="shared" si="652"/>
        <v>0</v>
      </c>
      <c r="K1368" s="242">
        <f t="shared" si="653"/>
        <v>0</v>
      </c>
      <c r="L1368" s="242">
        <f t="shared" si="654"/>
        <v>0</v>
      </c>
      <c r="M1368" s="276">
        <f t="shared" si="647"/>
        <v>0</v>
      </c>
      <c r="N1368" s="281">
        <f t="shared" si="638"/>
        <v>0</v>
      </c>
      <c r="O1368" s="245">
        <f t="shared" si="639"/>
        <v>0</v>
      </c>
      <c r="P1368" s="248"/>
      <c r="Q1368" s="285">
        <f t="shared" si="655"/>
        <v>0</v>
      </c>
      <c r="R1368" s="242">
        <f>IF(Q1368=0,0,SUMIFS('Sch A. Input'!$H359:$CJ359,'Sch A. Input'!$H$14:$CJ$14,"Recurring",'Sch A. Input'!$H$13:$CJ$13,"&lt;="&amp;$L$11,'Sch A. Input'!$H$13:$CJ$13,"&lt;="&amp;$Y$1020,'Sch A. Input'!$H$13:$CJ$13,"&gt;"&amp;$O$1020))</f>
        <v>0</v>
      </c>
      <c r="S1368" s="242">
        <f>IF(Q1368=0,0,SUMIFS('Sch A. Input'!$H359:$CJ359,'Sch A. Input'!$H$14:$CJ$14,"One-time",'Sch A. Input'!$H$13:$CJ$13,"&lt;="&amp;$L$11,'Sch A. Input'!$H$13:$CJ$13,"&lt;="&amp;$Y$1020,'Sch A. Input'!$H$13:$CJ$13,"&gt;"&amp;$O$1020))</f>
        <v>0</v>
      </c>
      <c r="T1368" s="283">
        <f t="shared" si="656"/>
        <v>0</v>
      </c>
      <c r="U1368" s="242">
        <f t="shared" si="657"/>
        <v>0</v>
      </c>
      <c r="V1368" s="242">
        <f t="shared" si="658"/>
        <v>0</v>
      </c>
      <c r="W1368" s="276">
        <f t="shared" si="648"/>
        <v>0</v>
      </c>
      <c r="X1368" s="281">
        <f t="shared" si="640"/>
        <v>0</v>
      </c>
      <c r="Y1368" s="245">
        <f t="shared" si="641"/>
        <v>0</v>
      </c>
      <c r="Z1368" s="248"/>
      <c r="AA1368" s="285">
        <f t="shared" si="659"/>
        <v>0</v>
      </c>
      <c r="AB1368" s="242">
        <f>IF(AA1368=0,0,SUMIFS('Sch A. Input'!$H359:$CJ359,'Sch A. Input'!$H$14:$CJ$14,"Recurring",'Sch A. Input'!$H$13:$CJ$13,"&lt;="&amp;$L$11,'Sch A. Input'!$H$13:$CJ$13,"&lt;="&amp;$AI$1020,'Sch A. Input'!$H$13:$CJ$13,"&gt;"&amp;$Y$1020))</f>
        <v>0</v>
      </c>
      <c r="AC1368" s="242">
        <f>IF(AA1368=0,0,SUMIFS('Sch A. Input'!$H359:$CJ359,'Sch A. Input'!$H$14:$CJ$14,"One-time",'Sch A. Input'!$H$13:$CJ$13,"&lt;="&amp;$L$11,'Sch A. Input'!$H$13:$CJ$13,"&lt;="&amp;$AI$1020,'Sch A. Input'!$H$13:$CJ$13,"&gt;"&amp;$Y$1020))</f>
        <v>0</v>
      </c>
      <c r="AD1368" s="283">
        <f t="shared" si="660"/>
        <v>0</v>
      </c>
      <c r="AE1368" s="242">
        <f t="shared" si="661"/>
        <v>0</v>
      </c>
      <c r="AF1368" s="242">
        <f t="shared" si="662"/>
        <v>0</v>
      </c>
      <c r="AG1368" s="276">
        <f t="shared" si="649"/>
        <v>0</v>
      </c>
      <c r="AH1368" s="281">
        <f t="shared" si="642"/>
        <v>0</v>
      </c>
      <c r="AI1368" s="245">
        <f t="shared" si="643"/>
        <v>0</v>
      </c>
      <c r="AK1368" s="285">
        <f t="shared" si="663"/>
        <v>0</v>
      </c>
      <c r="AL1368" s="242">
        <f>IF(AK1368=0,0,SUMIFS('Sch A. Input'!$H359:$CJ359,'Sch A. Input'!$H$14:$CJ$14,"Recurring",'Sch A. Input'!$H$13:$CJ$13,"&lt;="&amp;$L$11,'Sch A. Input'!$H$13:$CJ$13,"&lt;="&amp;$AS$1020,'Sch A. Input'!$H$13:$CJ$13,"&gt;"&amp;$AI$1020))</f>
        <v>0</v>
      </c>
      <c r="AM1368" s="242">
        <f>IF(AK1368=0,0,SUMIFS('Sch A. Input'!$H359:$CJ359,'Sch A. Input'!$H$14:$CJ$14,"One-time",'Sch A. Input'!$H$13:$CJ$13,"&lt;="&amp;$L$11,'Sch A. Input'!$H$13:$CJ$13,"&lt;="&amp;$AS$1020,'Sch A. Input'!$H$13:$CJ$13,"&gt;"&amp;$AI$1020))</f>
        <v>0</v>
      </c>
      <c r="AN1368" s="283">
        <f t="shared" si="664"/>
        <v>0</v>
      </c>
      <c r="AO1368" s="242">
        <f t="shared" si="665"/>
        <v>0</v>
      </c>
      <c r="AP1368" s="242">
        <f t="shared" si="666"/>
        <v>0</v>
      </c>
      <c r="AQ1368" s="276">
        <f t="shared" si="650"/>
        <v>0</v>
      </c>
      <c r="AR1368" s="281">
        <f t="shared" si="644"/>
        <v>0</v>
      </c>
      <c r="AS1368" s="245">
        <f t="shared" si="645"/>
        <v>0</v>
      </c>
      <c r="AY1368" s="160"/>
      <c r="AZ1368" s="160"/>
      <c r="BK1368" s="2"/>
      <c r="BL1368" s="2"/>
      <c r="BM1368" s="2"/>
      <c r="BN1368" s="2"/>
      <c r="BO1368" s="2"/>
      <c r="BP1368" s="2"/>
      <c r="BQ1368" s="2"/>
      <c r="BR1368" s="2"/>
      <c r="BS1368" s="2"/>
      <c r="BT1368" s="2"/>
      <c r="BU1368" s="2"/>
      <c r="BV1368" s="2"/>
      <c r="BW1368" s="2"/>
      <c r="BX1368" s="2"/>
      <c r="BY1368" s="2"/>
      <c r="BZ1368" s="2"/>
      <c r="CA1368" s="2"/>
      <c r="CI1368"/>
      <c r="CJ1368"/>
      <c r="CK1368"/>
      <c r="CL1368"/>
      <c r="CM1368"/>
      <c r="CN1368"/>
      <c r="CO1368"/>
      <c r="CP1368"/>
      <c r="CQ1368"/>
      <c r="CR1368"/>
      <c r="CS1368"/>
      <c r="CT1368"/>
      <c r="CU1368"/>
      <c r="CV1368"/>
      <c r="CW1368"/>
      <c r="CX1368"/>
    </row>
    <row r="1369" spans="2:102" x14ac:dyDescent="0.35">
      <c r="B1369" s="70" t="str">
        <f t="shared" ref="B1369:F1369" si="689">B362</f>
        <v/>
      </c>
      <c r="C1369" s="166" t="str">
        <f t="shared" si="689"/>
        <v/>
      </c>
      <c r="D1369" s="273" t="str">
        <f t="shared" si="689"/>
        <v/>
      </c>
      <c r="E1369" s="273">
        <f t="shared" si="689"/>
        <v>45016</v>
      </c>
      <c r="F1369" s="273">
        <f t="shared" si="689"/>
        <v>0</v>
      </c>
      <c r="G1369" s="98">
        <f t="shared" si="637"/>
        <v>0</v>
      </c>
      <c r="H1369" s="242">
        <f>IF(G1369=0,0,SUMIFS('Sch A. Input'!$H360:$CJ360,'Sch A. Input'!$H$14:$CJ$14,"Recurring",'Sch A. Input'!$H$13:$CJ$13,"&lt;="&amp;$O$1020,'Sch A. Input'!$H$13:$CJ$13,"&lt;="&amp;$L$11))</f>
        <v>0</v>
      </c>
      <c r="I1369" s="242">
        <f>IF(G1369=0,0,SUMIFS('Sch A. Input'!$H360:$CJ360,'Sch A. Input'!$H$14:$CJ$14,"One-time",'Sch A. Input'!$H$13:$CJ$13,"&lt;="&amp;$O$1020,'Sch A. Input'!$H$13:$CJ$13,"&lt;="&amp;$L$11))</f>
        <v>0</v>
      </c>
      <c r="J1369" s="283">
        <f t="shared" si="652"/>
        <v>0</v>
      </c>
      <c r="K1369" s="242">
        <f t="shared" si="653"/>
        <v>0</v>
      </c>
      <c r="L1369" s="242">
        <f t="shared" si="654"/>
        <v>0</v>
      </c>
      <c r="M1369" s="276">
        <f t="shared" si="647"/>
        <v>0</v>
      </c>
      <c r="N1369" s="281">
        <f t="shared" si="638"/>
        <v>0</v>
      </c>
      <c r="O1369" s="245">
        <f t="shared" si="639"/>
        <v>0</v>
      </c>
      <c r="P1369" s="248"/>
      <c r="Q1369" s="285">
        <f t="shared" si="655"/>
        <v>0</v>
      </c>
      <c r="R1369" s="242">
        <f>IF(Q1369=0,0,SUMIFS('Sch A. Input'!$H360:$CJ360,'Sch A. Input'!$H$14:$CJ$14,"Recurring",'Sch A. Input'!$H$13:$CJ$13,"&lt;="&amp;$L$11,'Sch A. Input'!$H$13:$CJ$13,"&lt;="&amp;$Y$1020,'Sch A. Input'!$H$13:$CJ$13,"&gt;"&amp;$O$1020))</f>
        <v>0</v>
      </c>
      <c r="S1369" s="242">
        <f>IF(Q1369=0,0,SUMIFS('Sch A. Input'!$H360:$CJ360,'Sch A. Input'!$H$14:$CJ$14,"One-time",'Sch A. Input'!$H$13:$CJ$13,"&lt;="&amp;$L$11,'Sch A. Input'!$H$13:$CJ$13,"&lt;="&amp;$Y$1020,'Sch A. Input'!$H$13:$CJ$13,"&gt;"&amp;$O$1020))</f>
        <v>0</v>
      </c>
      <c r="T1369" s="283">
        <f t="shared" si="656"/>
        <v>0</v>
      </c>
      <c r="U1369" s="242">
        <f t="shared" si="657"/>
        <v>0</v>
      </c>
      <c r="V1369" s="242">
        <f t="shared" si="658"/>
        <v>0</v>
      </c>
      <c r="W1369" s="276">
        <f t="shared" si="648"/>
        <v>0</v>
      </c>
      <c r="X1369" s="281">
        <f t="shared" si="640"/>
        <v>0</v>
      </c>
      <c r="Y1369" s="245">
        <f t="shared" si="641"/>
        <v>0</v>
      </c>
      <c r="Z1369" s="248"/>
      <c r="AA1369" s="285">
        <f t="shared" si="659"/>
        <v>0</v>
      </c>
      <c r="AB1369" s="242">
        <f>IF(AA1369=0,0,SUMIFS('Sch A. Input'!$H360:$CJ360,'Sch A. Input'!$H$14:$CJ$14,"Recurring",'Sch A. Input'!$H$13:$CJ$13,"&lt;="&amp;$L$11,'Sch A. Input'!$H$13:$CJ$13,"&lt;="&amp;$AI$1020,'Sch A. Input'!$H$13:$CJ$13,"&gt;"&amp;$Y$1020))</f>
        <v>0</v>
      </c>
      <c r="AC1369" s="242">
        <f>IF(AA1369=0,0,SUMIFS('Sch A. Input'!$H360:$CJ360,'Sch A. Input'!$H$14:$CJ$14,"One-time",'Sch A. Input'!$H$13:$CJ$13,"&lt;="&amp;$L$11,'Sch A. Input'!$H$13:$CJ$13,"&lt;="&amp;$AI$1020,'Sch A. Input'!$H$13:$CJ$13,"&gt;"&amp;$Y$1020))</f>
        <v>0</v>
      </c>
      <c r="AD1369" s="283">
        <f t="shared" si="660"/>
        <v>0</v>
      </c>
      <c r="AE1369" s="242">
        <f t="shared" si="661"/>
        <v>0</v>
      </c>
      <c r="AF1369" s="242">
        <f t="shared" si="662"/>
        <v>0</v>
      </c>
      <c r="AG1369" s="276">
        <f t="shared" si="649"/>
        <v>0</v>
      </c>
      <c r="AH1369" s="281">
        <f t="shared" si="642"/>
        <v>0</v>
      </c>
      <c r="AI1369" s="245">
        <f t="shared" si="643"/>
        <v>0</v>
      </c>
      <c r="AK1369" s="285">
        <f t="shared" si="663"/>
        <v>0</v>
      </c>
      <c r="AL1369" s="242">
        <f>IF(AK1369=0,0,SUMIFS('Sch A. Input'!$H360:$CJ360,'Sch A. Input'!$H$14:$CJ$14,"Recurring",'Sch A. Input'!$H$13:$CJ$13,"&lt;="&amp;$L$11,'Sch A. Input'!$H$13:$CJ$13,"&lt;="&amp;$AS$1020,'Sch A. Input'!$H$13:$CJ$13,"&gt;"&amp;$AI$1020))</f>
        <v>0</v>
      </c>
      <c r="AM1369" s="242">
        <f>IF(AK1369=0,0,SUMIFS('Sch A. Input'!$H360:$CJ360,'Sch A. Input'!$H$14:$CJ$14,"One-time",'Sch A. Input'!$H$13:$CJ$13,"&lt;="&amp;$L$11,'Sch A. Input'!$H$13:$CJ$13,"&lt;="&amp;$AS$1020,'Sch A. Input'!$H$13:$CJ$13,"&gt;"&amp;$AI$1020))</f>
        <v>0</v>
      </c>
      <c r="AN1369" s="283">
        <f t="shared" si="664"/>
        <v>0</v>
      </c>
      <c r="AO1369" s="242">
        <f t="shared" si="665"/>
        <v>0</v>
      </c>
      <c r="AP1369" s="242">
        <f t="shared" si="666"/>
        <v>0</v>
      </c>
      <c r="AQ1369" s="276">
        <f t="shared" si="650"/>
        <v>0</v>
      </c>
      <c r="AR1369" s="281">
        <f t="shared" si="644"/>
        <v>0</v>
      </c>
      <c r="AS1369" s="245">
        <f t="shared" si="645"/>
        <v>0</v>
      </c>
      <c r="AY1369" s="160"/>
      <c r="AZ1369" s="160"/>
      <c r="BK1369" s="2"/>
      <c r="BL1369" s="2"/>
      <c r="BM1369" s="2"/>
      <c r="BN1369" s="2"/>
      <c r="BO1369" s="2"/>
      <c r="BP1369" s="2"/>
      <c r="BQ1369" s="2"/>
      <c r="BR1369" s="2"/>
      <c r="BS1369" s="2"/>
      <c r="BT1369" s="2"/>
      <c r="BU1369" s="2"/>
      <c r="BV1369" s="2"/>
      <c r="BW1369" s="2"/>
      <c r="BX1369" s="2"/>
      <c r="BY1369" s="2"/>
      <c r="BZ1369" s="2"/>
      <c r="CA1369" s="2"/>
      <c r="CI1369"/>
      <c r="CJ1369"/>
      <c r="CK1369"/>
      <c r="CL1369"/>
      <c r="CM1369"/>
      <c r="CN1369"/>
      <c r="CO1369"/>
      <c r="CP1369"/>
      <c r="CQ1369"/>
      <c r="CR1369"/>
      <c r="CS1369"/>
      <c r="CT1369"/>
      <c r="CU1369"/>
      <c r="CV1369"/>
      <c r="CW1369"/>
      <c r="CX1369"/>
    </row>
    <row r="1370" spans="2:102" x14ac:dyDescent="0.35">
      <c r="B1370" s="70" t="str">
        <f t="shared" ref="B1370:F1370" si="690">B363</f>
        <v/>
      </c>
      <c r="C1370" s="166" t="str">
        <f t="shared" si="690"/>
        <v/>
      </c>
      <c r="D1370" s="273" t="str">
        <f t="shared" si="690"/>
        <v/>
      </c>
      <c r="E1370" s="273">
        <f t="shared" si="690"/>
        <v>45016</v>
      </c>
      <c r="F1370" s="273">
        <f t="shared" si="690"/>
        <v>0</v>
      </c>
      <c r="G1370" s="98">
        <f t="shared" si="637"/>
        <v>0</v>
      </c>
      <c r="H1370" s="242">
        <f>IF(G1370=0,0,SUMIFS('Sch A. Input'!$H361:$CJ361,'Sch A. Input'!$H$14:$CJ$14,"Recurring",'Sch A. Input'!$H$13:$CJ$13,"&lt;="&amp;$O$1020,'Sch A. Input'!$H$13:$CJ$13,"&lt;="&amp;$L$11))</f>
        <v>0</v>
      </c>
      <c r="I1370" s="242">
        <f>IF(G1370=0,0,SUMIFS('Sch A. Input'!$H361:$CJ361,'Sch A. Input'!$H$14:$CJ$14,"One-time",'Sch A. Input'!$H$13:$CJ$13,"&lt;="&amp;$O$1020,'Sch A. Input'!$H$13:$CJ$13,"&lt;="&amp;$L$11))</f>
        <v>0</v>
      </c>
      <c r="J1370" s="283">
        <f t="shared" si="652"/>
        <v>0</v>
      </c>
      <c r="K1370" s="242">
        <f t="shared" si="653"/>
        <v>0</v>
      </c>
      <c r="L1370" s="242">
        <f t="shared" si="654"/>
        <v>0</v>
      </c>
      <c r="M1370" s="276">
        <f t="shared" si="647"/>
        <v>0</v>
      </c>
      <c r="N1370" s="281">
        <f t="shared" si="638"/>
        <v>0</v>
      </c>
      <c r="O1370" s="245">
        <f t="shared" si="639"/>
        <v>0</v>
      </c>
      <c r="P1370" s="248"/>
      <c r="Q1370" s="285">
        <f t="shared" si="655"/>
        <v>0</v>
      </c>
      <c r="R1370" s="242">
        <f>IF(Q1370=0,0,SUMIFS('Sch A. Input'!$H361:$CJ361,'Sch A. Input'!$H$14:$CJ$14,"Recurring",'Sch A. Input'!$H$13:$CJ$13,"&lt;="&amp;$L$11,'Sch A. Input'!$H$13:$CJ$13,"&lt;="&amp;$Y$1020,'Sch A. Input'!$H$13:$CJ$13,"&gt;"&amp;$O$1020))</f>
        <v>0</v>
      </c>
      <c r="S1370" s="242">
        <f>IF(Q1370=0,0,SUMIFS('Sch A. Input'!$H361:$CJ361,'Sch A. Input'!$H$14:$CJ$14,"One-time",'Sch A. Input'!$H$13:$CJ$13,"&lt;="&amp;$L$11,'Sch A. Input'!$H$13:$CJ$13,"&lt;="&amp;$Y$1020,'Sch A. Input'!$H$13:$CJ$13,"&gt;"&amp;$O$1020))</f>
        <v>0</v>
      </c>
      <c r="T1370" s="283">
        <f t="shared" si="656"/>
        <v>0</v>
      </c>
      <c r="U1370" s="242">
        <f t="shared" si="657"/>
        <v>0</v>
      </c>
      <c r="V1370" s="242">
        <f t="shared" si="658"/>
        <v>0</v>
      </c>
      <c r="W1370" s="276">
        <f t="shared" si="648"/>
        <v>0</v>
      </c>
      <c r="X1370" s="281">
        <f t="shared" si="640"/>
        <v>0</v>
      </c>
      <c r="Y1370" s="245">
        <f t="shared" si="641"/>
        <v>0</v>
      </c>
      <c r="Z1370" s="248"/>
      <c r="AA1370" s="285">
        <f t="shared" si="659"/>
        <v>0</v>
      </c>
      <c r="AB1370" s="242">
        <f>IF(AA1370=0,0,SUMIFS('Sch A. Input'!$H361:$CJ361,'Sch A. Input'!$H$14:$CJ$14,"Recurring",'Sch A. Input'!$H$13:$CJ$13,"&lt;="&amp;$L$11,'Sch A. Input'!$H$13:$CJ$13,"&lt;="&amp;$AI$1020,'Sch A. Input'!$H$13:$CJ$13,"&gt;"&amp;$Y$1020))</f>
        <v>0</v>
      </c>
      <c r="AC1370" s="242">
        <f>IF(AA1370=0,0,SUMIFS('Sch A. Input'!$H361:$CJ361,'Sch A. Input'!$H$14:$CJ$14,"One-time",'Sch A. Input'!$H$13:$CJ$13,"&lt;="&amp;$L$11,'Sch A. Input'!$H$13:$CJ$13,"&lt;="&amp;$AI$1020,'Sch A. Input'!$H$13:$CJ$13,"&gt;"&amp;$Y$1020))</f>
        <v>0</v>
      </c>
      <c r="AD1370" s="283">
        <f t="shared" si="660"/>
        <v>0</v>
      </c>
      <c r="AE1370" s="242">
        <f t="shared" si="661"/>
        <v>0</v>
      </c>
      <c r="AF1370" s="242">
        <f t="shared" si="662"/>
        <v>0</v>
      </c>
      <c r="AG1370" s="276">
        <f t="shared" si="649"/>
        <v>0</v>
      </c>
      <c r="AH1370" s="281">
        <f t="shared" si="642"/>
        <v>0</v>
      </c>
      <c r="AI1370" s="245">
        <f t="shared" si="643"/>
        <v>0</v>
      </c>
      <c r="AK1370" s="285">
        <f t="shared" si="663"/>
        <v>0</v>
      </c>
      <c r="AL1370" s="242">
        <f>IF(AK1370=0,0,SUMIFS('Sch A. Input'!$H361:$CJ361,'Sch A. Input'!$H$14:$CJ$14,"Recurring",'Sch A. Input'!$H$13:$CJ$13,"&lt;="&amp;$L$11,'Sch A. Input'!$H$13:$CJ$13,"&lt;="&amp;$AS$1020,'Sch A. Input'!$H$13:$CJ$13,"&gt;"&amp;$AI$1020))</f>
        <v>0</v>
      </c>
      <c r="AM1370" s="242">
        <f>IF(AK1370=0,0,SUMIFS('Sch A. Input'!$H361:$CJ361,'Sch A. Input'!$H$14:$CJ$14,"One-time",'Sch A. Input'!$H$13:$CJ$13,"&lt;="&amp;$L$11,'Sch A. Input'!$H$13:$CJ$13,"&lt;="&amp;$AS$1020,'Sch A. Input'!$H$13:$CJ$13,"&gt;"&amp;$AI$1020))</f>
        <v>0</v>
      </c>
      <c r="AN1370" s="283">
        <f t="shared" si="664"/>
        <v>0</v>
      </c>
      <c r="AO1370" s="242">
        <f t="shared" si="665"/>
        <v>0</v>
      </c>
      <c r="AP1370" s="242">
        <f t="shared" si="666"/>
        <v>0</v>
      </c>
      <c r="AQ1370" s="276">
        <f t="shared" si="650"/>
        <v>0</v>
      </c>
      <c r="AR1370" s="281">
        <f t="shared" si="644"/>
        <v>0</v>
      </c>
      <c r="AS1370" s="245">
        <f t="shared" si="645"/>
        <v>0</v>
      </c>
      <c r="AY1370" s="160"/>
      <c r="AZ1370" s="160"/>
      <c r="BK1370" s="2"/>
      <c r="BL1370" s="2"/>
      <c r="BM1370" s="2"/>
      <c r="BN1370" s="2"/>
      <c r="BO1370" s="2"/>
      <c r="BP1370" s="2"/>
      <c r="BQ1370" s="2"/>
      <c r="BR1370" s="2"/>
      <c r="BS1370" s="2"/>
      <c r="BT1370" s="2"/>
      <c r="BU1370" s="2"/>
      <c r="BV1370" s="2"/>
      <c r="BW1370" s="2"/>
      <c r="BX1370" s="2"/>
      <c r="BY1370" s="2"/>
      <c r="BZ1370" s="2"/>
      <c r="CA1370" s="2"/>
      <c r="CI1370"/>
      <c r="CJ1370"/>
      <c r="CK1370"/>
      <c r="CL1370"/>
      <c r="CM1370"/>
      <c r="CN1370"/>
      <c r="CO1370"/>
      <c r="CP1370"/>
      <c r="CQ1370"/>
      <c r="CR1370"/>
      <c r="CS1370"/>
      <c r="CT1370"/>
      <c r="CU1370"/>
      <c r="CV1370"/>
      <c r="CW1370"/>
      <c r="CX1370"/>
    </row>
    <row r="1371" spans="2:102" x14ac:dyDescent="0.35">
      <c r="B1371" s="70" t="str">
        <f t="shared" ref="B1371:F1371" si="691">B364</f>
        <v/>
      </c>
      <c r="C1371" s="166" t="str">
        <f t="shared" si="691"/>
        <v/>
      </c>
      <c r="D1371" s="273" t="str">
        <f t="shared" si="691"/>
        <v/>
      </c>
      <c r="E1371" s="273">
        <f t="shared" si="691"/>
        <v>45016</v>
      </c>
      <c r="F1371" s="273">
        <f t="shared" si="691"/>
        <v>0</v>
      </c>
      <c r="G1371" s="98">
        <f t="shared" si="637"/>
        <v>0</v>
      </c>
      <c r="H1371" s="242">
        <f>IF(G1371=0,0,SUMIFS('Sch A. Input'!$H362:$CJ362,'Sch A. Input'!$H$14:$CJ$14,"Recurring",'Sch A. Input'!$H$13:$CJ$13,"&lt;="&amp;$O$1020,'Sch A. Input'!$H$13:$CJ$13,"&lt;="&amp;$L$11))</f>
        <v>0</v>
      </c>
      <c r="I1371" s="242">
        <f>IF(G1371=0,0,SUMIFS('Sch A. Input'!$H362:$CJ362,'Sch A. Input'!$H$14:$CJ$14,"One-time",'Sch A. Input'!$H$13:$CJ$13,"&lt;="&amp;$O$1020,'Sch A. Input'!$H$13:$CJ$13,"&lt;="&amp;$L$11))</f>
        <v>0</v>
      </c>
      <c r="J1371" s="283">
        <f t="shared" si="652"/>
        <v>0</v>
      </c>
      <c r="K1371" s="242">
        <f t="shared" si="653"/>
        <v>0</v>
      </c>
      <c r="L1371" s="242">
        <f t="shared" si="654"/>
        <v>0</v>
      </c>
      <c r="M1371" s="276">
        <f t="shared" si="647"/>
        <v>0</v>
      </c>
      <c r="N1371" s="281">
        <f t="shared" si="638"/>
        <v>0</v>
      </c>
      <c r="O1371" s="245">
        <f t="shared" si="639"/>
        <v>0</v>
      </c>
      <c r="P1371" s="248"/>
      <c r="Q1371" s="285">
        <f t="shared" si="655"/>
        <v>0</v>
      </c>
      <c r="R1371" s="242">
        <f>IF(Q1371=0,0,SUMIFS('Sch A. Input'!$H362:$CJ362,'Sch A. Input'!$H$14:$CJ$14,"Recurring",'Sch A. Input'!$H$13:$CJ$13,"&lt;="&amp;$L$11,'Sch A. Input'!$H$13:$CJ$13,"&lt;="&amp;$Y$1020,'Sch A. Input'!$H$13:$CJ$13,"&gt;"&amp;$O$1020))</f>
        <v>0</v>
      </c>
      <c r="S1371" s="242">
        <f>IF(Q1371=0,0,SUMIFS('Sch A. Input'!$H362:$CJ362,'Sch A. Input'!$H$14:$CJ$14,"One-time",'Sch A. Input'!$H$13:$CJ$13,"&lt;="&amp;$L$11,'Sch A. Input'!$H$13:$CJ$13,"&lt;="&amp;$Y$1020,'Sch A. Input'!$H$13:$CJ$13,"&gt;"&amp;$O$1020))</f>
        <v>0</v>
      </c>
      <c r="T1371" s="283">
        <f t="shared" si="656"/>
        <v>0</v>
      </c>
      <c r="U1371" s="242">
        <f t="shared" si="657"/>
        <v>0</v>
      </c>
      <c r="V1371" s="242">
        <f t="shared" si="658"/>
        <v>0</v>
      </c>
      <c r="W1371" s="276">
        <f t="shared" si="648"/>
        <v>0</v>
      </c>
      <c r="X1371" s="281">
        <f t="shared" si="640"/>
        <v>0</v>
      </c>
      <c r="Y1371" s="245">
        <f t="shared" si="641"/>
        <v>0</v>
      </c>
      <c r="Z1371" s="248"/>
      <c r="AA1371" s="285">
        <f t="shared" si="659"/>
        <v>0</v>
      </c>
      <c r="AB1371" s="242">
        <f>IF(AA1371=0,0,SUMIFS('Sch A. Input'!$H362:$CJ362,'Sch A. Input'!$H$14:$CJ$14,"Recurring",'Sch A. Input'!$H$13:$CJ$13,"&lt;="&amp;$L$11,'Sch A. Input'!$H$13:$CJ$13,"&lt;="&amp;$AI$1020,'Sch A. Input'!$H$13:$CJ$13,"&gt;"&amp;$Y$1020))</f>
        <v>0</v>
      </c>
      <c r="AC1371" s="242">
        <f>IF(AA1371=0,0,SUMIFS('Sch A. Input'!$H362:$CJ362,'Sch A. Input'!$H$14:$CJ$14,"One-time",'Sch A. Input'!$H$13:$CJ$13,"&lt;="&amp;$L$11,'Sch A. Input'!$H$13:$CJ$13,"&lt;="&amp;$AI$1020,'Sch A. Input'!$H$13:$CJ$13,"&gt;"&amp;$Y$1020))</f>
        <v>0</v>
      </c>
      <c r="AD1371" s="283">
        <f t="shared" si="660"/>
        <v>0</v>
      </c>
      <c r="AE1371" s="242">
        <f t="shared" si="661"/>
        <v>0</v>
      </c>
      <c r="AF1371" s="242">
        <f t="shared" si="662"/>
        <v>0</v>
      </c>
      <c r="AG1371" s="276">
        <f t="shared" si="649"/>
        <v>0</v>
      </c>
      <c r="AH1371" s="281">
        <f t="shared" si="642"/>
        <v>0</v>
      </c>
      <c r="AI1371" s="245">
        <f t="shared" si="643"/>
        <v>0</v>
      </c>
      <c r="AK1371" s="285">
        <f t="shared" si="663"/>
        <v>0</v>
      </c>
      <c r="AL1371" s="242">
        <f>IF(AK1371=0,0,SUMIFS('Sch A. Input'!$H362:$CJ362,'Sch A. Input'!$H$14:$CJ$14,"Recurring",'Sch A. Input'!$H$13:$CJ$13,"&lt;="&amp;$L$11,'Sch A. Input'!$H$13:$CJ$13,"&lt;="&amp;$AS$1020,'Sch A. Input'!$H$13:$CJ$13,"&gt;"&amp;$AI$1020))</f>
        <v>0</v>
      </c>
      <c r="AM1371" s="242">
        <f>IF(AK1371=0,0,SUMIFS('Sch A. Input'!$H362:$CJ362,'Sch A. Input'!$H$14:$CJ$14,"One-time",'Sch A. Input'!$H$13:$CJ$13,"&lt;="&amp;$L$11,'Sch A. Input'!$H$13:$CJ$13,"&lt;="&amp;$AS$1020,'Sch A. Input'!$H$13:$CJ$13,"&gt;"&amp;$AI$1020))</f>
        <v>0</v>
      </c>
      <c r="AN1371" s="283">
        <f t="shared" si="664"/>
        <v>0</v>
      </c>
      <c r="AO1371" s="242">
        <f t="shared" si="665"/>
        <v>0</v>
      </c>
      <c r="AP1371" s="242">
        <f t="shared" si="666"/>
        <v>0</v>
      </c>
      <c r="AQ1371" s="276">
        <f t="shared" si="650"/>
        <v>0</v>
      </c>
      <c r="AR1371" s="281">
        <f t="shared" si="644"/>
        <v>0</v>
      </c>
      <c r="AS1371" s="245">
        <f t="shared" si="645"/>
        <v>0</v>
      </c>
      <c r="AY1371" s="160"/>
      <c r="AZ1371" s="160"/>
      <c r="BK1371" s="2"/>
      <c r="BL1371" s="2"/>
      <c r="BM1371" s="2"/>
      <c r="BN1371" s="2"/>
      <c r="BO1371" s="2"/>
      <c r="BP1371" s="2"/>
      <c r="BQ1371" s="2"/>
      <c r="BR1371" s="2"/>
      <c r="BS1371" s="2"/>
      <c r="BT1371" s="2"/>
      <c r="BU1371" s="2"/>
      <c r="BV1371" s="2"/>
      <c r="BW1371" s="2"/>
      <c r="BX1371" s="2"/>
      <c r="BY1371" s="2"/>
      <c r="BZ1371" s="2"/>
      <c r="CA1371" s="2"/>
      <c r="CI1371"/>
      <c r="CJ1371"/>
      <c r="CK1371"/>
      <c r="CL1371"/>
      <c r="CM1371"/>
      <c r="CN1371"/>
      <c r="CO1371"/>
      <c r="CP1371"/>
      <c r="CQ1371"/>
      <c r="CR1371"/>
      <c r="CS1371"/>
      <c r="CT1371"/>
      <c r="CU1371"/>
      <c r="CV1371"/>
      <c r="CW1371"/>
      <c r="CX1371"/>
    </row>
    <row r="1372" spans="2:102" x14ac:dyDescent="0.35">
      <c r="B1372" s="70" t="str">
        <f t="shared" ref="B1372:F1372" si="692">B365</f>
        <v/>
      </c>
      <c r="C1372" s="166" t="str">
        <f t="shared" si="692"/>
        <v/>
      </c>
      <c r="D1372" s="273" t="str">
        <f t="shared" si="692"/>
        <v/>
      </c>
      <c r="E1372" s="273">
        <f t="shared" si="692"/>
        <v>45016</v>
      </c>
      <c r="F1372" s="273">
        <f t="shared" si="692"/>
        <v>0</v>
      </c>
      <c r="G1372" s="98">
        <f t="shared" si="637"/>
        <v>0</v>
      </c>
      <c r="H1372" s="242">
        <f>IF(G1372=0,0,SUMIFS('Sch A. Input'!$H363:$CJ363,'Sch A. Input'!$H$14:$CJ$14,"Recurring",'Sch A. Input'!$H$13:$CJ$13,"&lt;="&amp;$O$1020,'Sch A. Input'!$H$13:$CJ$13,"&lt;="&amp;$L$11))</f>
        <v>0</v>
      </c>
      <c r="I1372" s="242">
        <f>IF(G1372=0,0,SUMIFS('Sch A. Input'!$H363:$CJ363,'Sch A. Input'!$H$14:$CJ$14,"One-time",'Sch A. Input'!$H$13:$CJ$13,"&lt;="&amp;$O$1020,'Sch A. Input'!$H$13:$CJ$13,"&lt;="&amp;$L$11))</f>
        <v>0</v>
      </c>
      <c r="J1372" s="283">
        <f t="shared" si="652"/>
        <v>0</v>
      </c>
      <c r="K1372" s="242">
        <f t="shared" si="653"/>
        <v>0</v>
      </c>
      <c r="L1372" s="242">
        <f t="shared" si="654"/>
        <v>0</v>
      </c>
      <c r="M1372" s="276">
        <f t="shared" si="647"/>
        <v>0</v>
      </c>
      <c r="N1372" s="281">
        <f t="shared" si="638"/>
        <v>0</v>
      </c>
      <c r="O1372" s="245">
        <f t="shared" si="639"/>
        <v>0</v>
      </c>
      <c r="P1372" s="248"/>
      <c r="Q1372" s="285">
        <f t="shared" si="655"/>
        <v>0</v>
      </c>
      <c r="R1372" s="242">
        <f>IF(Q1372=0,0,SUMIFS('Sch A. Input'!$H363:$CJ363,'Sch A. Input'!$H$14:$CJ$14,"Recurring",'Sch A. Input'!$H$13:$CJ$13,"&lt;="&amp;$L$11,'Sch A. Input'!$H$13:$CJ$13,"&lt;="&amp;$Y$1020,'Sch A. Input'!$H$13:$CJ$13,"&gt;"&amp;$O$1020))</f>
        <v>0</v>
      </c>
      <c r="S1372" s="242">
        <f>IF(Q1372=0,0,SUMIFS('Sch A. Input'!$H363:$CJ363,'Sch A. Input'!$H$14:$CJ$14,"One-time",'Sch A. Input'!$H$13:$CJ$13,"&lt;="&amp;$L$11,'Sch A. Input'!$H$13:$CJ$13,"&lt;="&amp;$Y$1020,'Sch A. Input'!$H$13:$CJ$13,"&gt;"&amp;$O$1020))</f>
        <v>0</v>
      </c>
      <c r="T1372" s="283">
        <f t="shared" si="656"/>
        <v>0</v>
      </c>
      <c r="U1372" s="242">
        <f t="shared" si="657"/>
        <v>0</v>
      </c>
      <c r="V1372" s="242">
        <f t="shared" si="658"/>
        <v>0</v>
      </c>
      <c r="W1372" s="276">
        <f t="shared" si="648"/>
        <v>0</v>
      </c>
      <c r="X1372" s="281">
        <f t="shared" si="640"/>
        <v>0</v>
      </c>
      <c r="Y1372" s="245">
        <f t="shared" si="641"/>
        <v>0</v>
      </c>
      <c r="Z1372" s="248"/>
      <c r="AA1372" s="285">
        <f t="shared" si="659"/>
        <v>0</v>
      </c>
      <c r="AB1372" s="242">
        <f>IF(AA1372=0,0,SUMIFS('Sch A. Input'!$H363:$CJ363,'Sch A. Input'!$H$14:$CJ$14,"Recurring",'Sch A. Input'!$H$13:$CJ$13,"&lt;="&amp;$L$11,'Sch A. Input'!$H$13:$CJ$13,"&lt;="&amp;$AI$1020,'Sch A. Input'!$H$13:$CJ$13,"&gt;"&amp;$Y$1020))</f>
        <v>0</v>
      </c>
      <c r="AC1372" s="242">
        <f>IF(AA1372=0,0,SUMIFS('Sch A. Input'!$H363:$CJ363,'Sch A. Input'!$H$14:$CJ$14,"One-time",'Sch A. Input'!$H$13:$CJ$13,"&lt;="&amp;$L$11,'Sch A. Input'!$H$13:$CJ$13,"&lt;="&amp;$AI$1020,'Sch A. Input'!$H$13:$CJ$13,"&gt;"&amp;$Y$1020))</f>
        <v>0</v>
      </c>
      <c r="AD1372" s="283">
        <f t="shared" si="660"/>
        <v>0</v>
      </c>
      <c r="AE1372" s="242">
        <f t="shared" si="661"/>
        <v>0</v>
      </c>
      <c r="AF1372" s="242">
        <f t="shared" si="662"/>
        <v>0</v>
      </c>
      <c r="AG1372" s="276">
        <f t="shared" si="649"/>
        <v>0</v>
      </c>
      <c r="AH1372" s="281">
        <f t="shared" si="642"/>
        <v>0</v>
      </c>
      <c r="AI1372" s="245">
        <f t="shared" si="643"/>
        <v>0</v>
      </c>
      <c r="AK1372" s="285">
        <f t="shared" si="663"/>
        <v>0</v>
      </c>
      <c r="AL1372" s="242">
        <f>IF(AK1372=0,0,SUMIFS('Sch A. Input'!$H363:$CJ363,'Sch A. Input'!$H$14:$CJ$14,"Recurring",'Sch A. Input'!$H$13:$CJ$13,"&lt;="&amp;$L$11,'Sch A. Input'!$H$13:$CJ$13,"&lt;="&amp;$AS$1020,'Sch A. Input'!$H$13:$CJ$13,"&gt;"&amp;$AI$1020))</f>
        <v>0</v>
      </c>
      <c r="AM1372" s="242">
        <f>IF(AK1372=0,0,SUMIFS('Sch A. Input'!$H363:$CJ363,'Sch A. Input'!$H$14:$CJ$14,"One-time",'Sch A. Input'!$H$13:$CJ$13,"&lt;="&amp;$L$11,'Sch A. Input'!$H$13:$CJ$13,"&lt;="&amp;$AS$1020,'Sch A. Input'!$H$13:$CJ$13,"&gt;"&amp;$AI$1020))</f>
        <v>0</v>
      </c>
      <c r="AN1372" s="283">
        <f t="shared" si="664"/>
        <v>0</v>
      </c>
      <c r="AO1372" s="242">
        <f t="shared" si="665"/>
        <v>0</v>
      </c>
      <c r="AP1372" s="242">
        <f t="shared" si="666"/>
        <v>0</v>
      </c>
      <c r="AQ1372" s="276">
        <f t="shared" si="650"/>
        <v>0</v>
      </c>
      <c r="AR1372" s="281">
        <f t="shared" si="644"/>
        <v>0</v>
      </c>
      <c r="AS1372" s="245">
        <f t="shared" si="645"/>
        <v>0</v>
      </c>
      <c r="AY1372" s="160"/>
      <c r="AZ1372" s="160"/>
      <c r="BK1372" s="2"/>
      <c r="BL1372" s="2"/>
      <c r="BM1372" s="2"/>
      <c r="BN1372" s="2"/>
      <c r="BO1372" s="2"/>
      <c r="BP1372" s="2"/>
      <c r="BQ1372" s="2"/>
      <c r="BR1372" s="2"/>
      <c r="BS1372" s="2"/>
      <c r="BT1372" s="2"/>
      <c r="BU1372" s="2"/>
      <c r="BV1372" s="2"/>
      <c r="BW1372" s="2"/>
      <c r="BX1372" s="2"/>
      <c r="BY1372" s="2"/>
      <c r="BZ1372" s="2"/>
      <c r="CA1372" s="2"/>
      <c r="CI1372"/>
      <c r="CJ1372"/>
      <c r="CK1372"/>
      <c r="CL1372"/>
      <c r="CM1372"/>
      <c r="CN1372"/>
      <c r="CO1372"/>
      <c r="CP1372"/>
      <c r="CQ1372"/>
      <c r="CR1372"/>
      <c r="CS1372"/>
      <c r="CT1372"/>
      <c r="CU1372"/>
      <c r="CV1372"/>
      <c r="CW1372"/>
      <c r="CX1372"/>
    </row>
    <row r="1373" spans="2:102" x14ac:dyDescent="0.35">
      <c r="B1373" s="70" t="str">
        <f t="shared" ref="B1373:F1373" si="693">B366</f>
        <v/>
      </c>
      <c r="C1373" s="166" t="str">
        <f t="shared" si="693"/>
        <v/>
      </c>
      <c r="D1373" s="273" t="str">
        <f t="shared" si="693"/>
        <v/>
      </c>
      <c r="E1373" s="273">
        <f t="shared" si="693"/>
        <v>45016</v>
      </c>
      <c r="F1373" s="273">
        <f t="shared" si="693"/>
        <v>0</v>
      </c>
      <c r="G1373" s="98">
        <f t="shared" si="637"/>
        <v>0</v>
      </c>
      <c r="H1373" s="242">
        <f>IF(G1373=0,0,SUMIFS('Sch A. Input'!$H364:$CJ364,'Sch A. Input'!$H$14:$CJ$14,"Recurring",'Sch A. Input'!$H$13:$CJ$13,"&lt;="&amp;$O$1020,'Sch A. Input'!$H$13:$CJ$13,"&lt;="&amp;$L$11))</f>
        <v>0</v>
      </c>
      <c r="I1373" s="242">
        <f>IF(G1373=0,0,SUMIFS('Sch A. Input'!$H364:$CJ364,'Sch A. Input'!$H$14:$CJ$14,"One-time",'Sch A. Input'!$H$13:$CJ$13,"&lt;="&amp;$O$1020,'Sch A. Input'!$H$13:$CJ$13,"&lt;="&amp;$L$11))</f>
        <v>0</v>
      </c>
      <c r="J1373" s="283">
        <f t="shared" si="652"/>
        <v>0</v>
      </c>
      <c r="K1373" s="242">
        <f t="shared" si="653"/>
        <v>0</v>
      </c>
      <c r="L1373" s="242">
        <f t="shared" si="654"/>
        <v>0</v>
      </c>
      <c r="M1373" s="276">
        <f t="shared" si="647"/>
        <v>0</v>
      </c>
      <c r="N1373" s="281">
        <f t="shared" si="638"/>
        <v>0</v>
      </c>
      <c r="O1373" s="245">
        <f t="shared" si="639"/>
        <v>0</v>
      </c>
      <c r="P1373" s="248"/>
      <c r="Q1373" s="285">
        <f t="shared" si="655"/>
        <v>0</v>
      </c>
      <c r="R1373" s="242">
        <f>IF(Q1373=0,0,SUMIFS('Sch A. Input'!$H364:$CJ364,'Sch A. Input'!$H$14:$CJ$14,"Recurring",'Sch A. Input'!$H$13:$CJ$13,"&lt;="&amp;$L$11,'Sch A. Input'!$H$13:$CJ$13,"&lt;="&amp;$Y$1020,'Sch A. Input'!$H$13:$CJ$13,"&gt;"&amp;$O$1020))</f>
        <v>0</v>
      </c>
      <c r="S1373" s="242">
        <f>IF(Q1373=0,0,SUMIFS('Sch A. Input'!$H364:$CJ364,'Sch A. Input'!$H$14:$CJ$14,"One-time",'Sch A. Input'!$H$13:$CJ$13,"&lt;="&amp;$L$11,'Sch A. Input'!$H$13:$CJ$13,"&lt;="&amp;$Y$1020,'Sch A. Input'!$H$13:$CJ$13,"&gt;"&amp;$O$1020))</f>
        <v>0</v>
      </c>
      <c r="T1373" s="283">
        <f t="shared" si="656"/>
        <v>0</v>
      </c>
      <c r="U1373" s="242">
        <f t="shared" si="657"/>
        <v>0</v>
      </c>
      <c r="V1373" s="242">
        <f t="shared" si="658"/>
        <v>0</v>
      </c>
      <c r="W1373" s="276">
        <f t="shared" si="648"/>
        <v>0</v>
      </c>
      <c r="X1373" s="281">
        <f t="shared" si="640"/>
        <v>0</v>
      </c>
      <c r="Y1373" s="245">
        <f t="shared" si="641"/>
        <v>0</v>
      </c>
      <c r="Z1373" s="248"/>
      <c r="AA1373" s="285">
        <f t="shared" si="659"/>
        <v>0</v>
      </c>
      <c r="AB1373" s="242">
        <f>IF(AA1373=0,0,SUMIFS('Sch A. Input'!$H364:$CJ364,'Sch A. Input'!$H$14:$CJ$14,"Recurring",'Sch A. Input'!$H$13:$CJ$13,"&lt;="&amp;$L$11,'Sch A. Input'!$H$13:$CJ$13,"&lt;="&amp;$AI$1020,'Sch A. Input'!$H$13:$CJ$13,"&gt;"&amp;$Y$1020))</f>
        <v>0</v>
      </c>
      <c r="AC1373" s="242">
        <f>IF(AA1373=0,0,SUMIFS('Sch A. Input'!$H364:$CJ364,'Sch A. Input'!$H$14:$CJ$14,"One-time",'Sch A. Input'!$H$13:$CJ$13,"&lt;="&amp;$L$11,'Sch A. Input'!$H$13:$CJ$13,"&lt;="&amp;$AI$1020,'Sch A. Input'!$H$13:$CJ$13,"&gt;"&amp;$Y$1020))</f>
        <v>0</v>
      </c>
      <c r="AD1373" s="283">
        <f t="shared" si="660"/>
        <v>0</v>
      </c>
      <c r="AE1373" s="242">
        <f t="shared" si="661"/>
        <v>0</v>
      </c>
      <c r="AF1373" s="242">
        <f t="shared" si="662"/>
        <v>0</v>
      </c>
      <c r="AG1373" s="276">
        <f t="shared" si="649"/>
        <v>0</v>
      </c>
      <c r="AH1373" s="281">
        <f t="shared" si="642"/>
        <v>0</v>
      </c>
      <c r="AI1373" s="245">
        <f t="shared" si="643"/>
        <v>0</v>
      </c>
      <c r="AK1373" s="285">
        <f t="shared" si="663"/>
        <v>0</v>
      </c>
      <c r="AL1373" s="242">
        <f>IF(AK1373=0,0,SUMIFS('Sch A. Input'!$H364:$CJ364,'Sch A. Input'!$H$14:$CJ$14,"Recurring",'Sch A. Input'!$H$13:$CJ$13,"&lt;="&amp;$L$11,'Sch A. Input'!$H$13:$CJ$13,"&lt;="&amp;$AS$1020,'Sch A. Input'!$H$13:$CJ$13,"&gt;"&amp;$AI$1020))</f>
        <v>0</v>
      </c>
      <c r="AM1373" s="242">
        <f>IF(AK1373=0,0,SUMIFS('Sch A. Input'!$H364:$CJ364,'Sch A. Input'!$H$14:$CJ$14,"One-time",'Sch A. Input'!$H$13:$CJ$13,"&lt;="&amp;$L$11,'Sch A. Input'!$H$13:$CJ$13,"&lt;="&amp;$AS$1020,'Sch A. Input'!$H$13:$CJ$13,"&gt;"&amp;$AI$1020))</f>
        <v>0</v>
      </c>
      <c r="AN1373" s="283">
        <f t="shared" si="664"/>
        <v>0</v>
      </c>
      <c r="AO1373" s="242">
        <f t="shared" si="665"/>
        <v>0</v>
      </c>
      <c r="AP1373" s="242">
        <f t="shared" si="666"/>
        <v>0</v>
      </c>
      <c r="AQ1373" s="276">
        <f t="shared" si="650"/>
        <v>0</v>
      </c>
      <c r="AR1373" s="281">
        <f t="shared" si="644"/>
        <v>0</v>
      </c>
      <c r="AS1373" s="245">
        <f t="shared" si="645"/>
        <v>0</v>
      </c>
      <c r="AY1373" s="160"/>
      <c r="AZ1373" s="160"/>
      <c r="BK1373" s="2"/>
      <c r="BL1373" s="2"/>
      <c r="BM1373" s="2"/>
      <c r="BN1373" s="2"/>
      <c r="BO1373" s="2"/>
      <c r="BP1373" s="2"/>
      <c r="BQ1373" s="2"/>
      <c r="BR1373" s="2"/>
      <c r="BS1373" s="2"/>
      <c r="BT1373" s="2"/>
      <c r="BU1373" s="2"/>
      <c r="BV1373" s="2"/>
      <c r="BW1373" s="2"/>
      <c r="BX1373" s="2"/>
      <c r="BY1373" s="2"/>
      <c r="BZ1373" s="2"/>
      <c r="CA1373" s="2"/>
      <c r="CI1373"/>
      <c r="CJ1373"/>
      <c r="CK1373"/>
      <c r="CL1373"/>
      <c r="CM1373"/>
      <c r="CN1373"/>
      <c r="CO1373"/>
      <c r="CP1373"/>
      <c r="CQ1373"/>
      <c r="CR1373"/>
      <c r="CS1373"/>
      <c r="CT1373"/>
      <c r="CU1373"/>
      <c r="CV1373"/>
      <c r="CW1373"/>
      <c r="CX1373"/>
    </row>
    <row r="1374" spans="2:102" x14ac:dyDescent="0.35">
      <c r="B1374" s="70" t="str">
        <f t="shared" ref="B1374:F1374" si="694">B367</f>
        <v/>
      </c>
      <c r="C1374" s="166" t="str">
        <f t="shared" si="694"/>
        <v/>
      </c>
      <c r="D1374" s="273" t="str">
        <f t="shared" si="694"/>
        <v/>
      </c>
      <c r="E1374" s="273">
        <f t="shared" si="694"/>
        <v>45016</v>
      </c>
      <c r="F1374" s="273">
        <f t="shared" si="694"/>
        <v>0</v>
      </c>
      <c r="G1374" s="98">
        <f t="shared" si="637"/>
        <v>0</v>
      </c>
      <c r="H1374" s="242">
        <f>IF(G1374=0,0,SUMIFS('Sch A. Input'!$H365:$CJ365,'Sch A. Input'!$H$14:$CJ$14,"Recurring",'Sch A. Input'!$H$13:$CJ$13,"&lt;="&amp;$O$1020,'Sch A. Input'!$H$13:$CJ$13,"&lt;="&amp;$L$11))</f>
        <v>0</v>
      </c>
      <c r="I1374" s="242">
        <f>IF(G1374=0,0,SUMIFS('Sch A. Input'!$H365:$CJ365,'Sch A. Input'!$H$14:$CJ$14,"One-time",'Sch A. Input'!$H$13:$CJ$13,"&lt;="&amp;$O$1020,'Sch A. Input'!$H$13:$CJ$13,"&lt;="&amp;$L$11))</f>
        <v>0</v>
      </c>
      <c r="J1374" s="283">
        <f t="shared" si="652"/>
        <v>0</v>
      </c>
      <c r="K1374" s="242">
        <f t="shared" si="653"/>
        <v>0</v>
      </c>
      <c r="L1374" s="242">
        <f t="shared" si="654"/>
        <v>0</v>
      </c>
      <c r="M1374" s="276">
        <f t="shared" si="647"/>
        <v>0</v>
      </c>
      <c r="N1374" s="281">
        <f t="shared" si="638"/>
        <v>0</v>
      </c>
      <c r="O1374" s="245">
        <f t="shared" si="639"/>
        <v>0</v>
      </c>
      <c r="P1374" s="248"/>
      <c r="Q1374" s="285">
        <f t="shared" si="655"/>
        <v>0</v>
      </c>
      <c r="R1374" s="242">
        <f>IF(Q1374=0,0,SUMIFS('Sch A. Input'!$H365:$CJ365,'Sch A. Input'!$H$14:$CJ$14,"Recurring",'Sch A. Input'!$H$13:$CJ$13,"&lt;="&amp;$L$11,'Sch A. Input'!$H$13:$CJ$13,"&lt;="&amp;$Y$1020,'Sch A. Input'!$H$13:$CJ$13,"&gt;"&amp;$O$1020))</f>
        <v>0</v>
      </c>
      <c r="S1374" s="242">
        <f>IF(Q1374=0,0,SUMIFS('Sch A. Input'!$H365:$CJ365,'Sch A. Input'!$H$14:$CJ$14,"One-time",'Sch A. Input'!$H$13:$CJ$13,"&lt;="&amp;$L$11,'Sch A. Input'!$H$13:$CJ$13,"&lt;="&amp;$Y$1020,'Sch A. Input'!$H$13:$CJ$13,"&gt;"&amp;$O$1020))</f>
        <v>0</v>
      </c>
      <c r="T1374" s="283">
        <f t="shared" si="656"/>
        <v>0</v>
      </c>
      <c r="U1374" s="242">
        <f t="shared" si="657"/>
        <v>0</v>
      </c>
      <c r="V1374" s="242">
        <f t="shared" si="658"/>
        <v>0</v>
      </c>
      <c r="W1374" s="276">
        <f t="shared" si="648"/>
        <v>0</v>
      </c>
      <c r="X1374" s="281">
        <f t="shared" si="640"/>
        <v>0</v>
      </c>
      <c r="Y1374" s="245">
        <f t="shared" si="641"/>
        <v>0</v>
      </c>
      <c r="Z1374" s="248"/>
      <c r="AA1374" s="285">
        <f t="shared" si="659"/>
        <v>0</v>
      </c>
      <c r="AB1374" s="242">
        <f>IF(AA1374=0,0,SUMIFS('Sch A. Input'!$H365:$CJ365,'Sch A. Input'!$H$14:$CJ$14,"Recurring",'Sch A. Input'!$H$13:$CJ$13,"&lt;="&amp;$L$11,'Sch A. Input'!$H$13:$CJ$13,"&lt;="&amp;$AI$1020,'Sch A. Input'!$H$13:$CJ$13,"&gt;"&amp;$Y$1020))</f>
        <v>0</v>
      </c>
      <c r="AC1374" s="242">
        <f>IF(AA1374=0,0,SUMIFS('Sch A. Input'!$H365:$CJ365,'Sch A. Input'!$H$14:$CJ$14,"One-time",'Sch A. Input'!$H$13:$CJ$13,"&lt;="&amp;$L$11,'Sch A. Input'!$H$13:$CJ$13,"&lt;="&amp;$AI$1020,'Sch A. Input'!$H$13:$CJ$13,"&gt;"&amp;$Y$1020))</f>
        <v>0</v>
      </c>
      <c r="AD1374" s="283">
        <f t="shared" si="660"/>
        <v>0</v>
      </c>
      <c r="AE1374" s="242">
        <f t="shared" si="661"/>
        <v>0</v>
      </c>
      <c r="AF1374" s="242">
        <f t="shared" si="662"/>
        <v>0</v>
      </c>
      <c r="AG1374" s="276">
        <f t="shared" si="649"/>
        <v>0</v>
      </c>
      <c r="AH1374" s="281">
        <f t="shared" si="642"/>
        <v>0</v>
      </c>
      <c r="AI1374" s="245">
        <f t="shared" si="643"/>
        <v>0</v>
      </c>
      <c r="AK1374" s="285">
        <f t="shared" si="663"/>
        <v>0</v>
      </c>
      <c r="AL1374" s="242">
        <f>IF(AK1374=0,0,SUMIFS('Sch A. Input'!$H365:$CJ365,'Sch A. Input'!$H$14:$CJ$14,"Recurring",'Sch A. Input'!$H$13:$CJ$13,"&lt;="&amp;$L$11,'Sch A. Input'!$H$13:$CJ$13,"&lt;="&amp;$AS$1020,'Sch A. Input'!$H$13:$CJ$13,"&gt;"&amp;$AI$1020))</f>
        <v>0</v>
      </c>
      <c r="AM1374" s="242">
        <f>IF(AK1374=0,0,SUMIFS('Sch A. Input'!$H365:$CJ365,'Sch A. Input'!$H$14:$CJ$14,"One-time",'Sch A. Input'!$H$13:$CJ$13,"&lt;="&amp;$L$11,'Sch A. Input'!$H$13:$CJ$13,"&lt;="&amp;$AS$1020,'Sch A. Input'!$H$13:$CJ$13,"&gt;"&amp;$AI$1020))</f>
        <v>0</v>
      </c>
      <c r="AN1374" s="283">
        <f t="shared" si="664"/>
        <v>0</v>
      </c>
      <c r="AO1374" s="242">
        <f t="shared" si="665"/>
        <v>0</v>
      </c>
      <c r="AP1374" s="242">
        <f t="shared" si="666"/>
        <v>0</v>
      </c>
      <c r="AQ1374" s="276">
        <f t="shared" si="650"/>
        <v>0</v>
      </c>
      <c r="AR1374" s="281">
        <f t="shared" si="644"/>
        <v>0</v>
      </c>
      <c r="AS1374" s="245">
        <f t="shared" si="645"/>
        <v>0</v>
      </c>
      <c r="AY1374" s="160"/>
      <c r="AZ1374" s="160"/>
      <c r="BK1374" s="2"/>
      <c r="BL1374" s="2"/>
      <c r="BM1374" s="2"/>
      <c r="BN1374" s="2"/>
      <c r="BO1374" s="2"/>
      <c r="BP1374" s="2"/>
      <c r="BQ1374" s="2"/>
      <c r="BR1374" s="2"/>
      <c r="BS1374" s="2"/>
      <c r="BT1374" s="2"/>
      <c r="BU1374" s="2"/>
      <c r="BV1374" s="2"/>
      <c r="BW1374" s="2"/>
      <c r="BX1374" s="2"/>
      <c r="BY1374" s="2"/>
      <c r="BZ1374" s="2"/>
      <c r="CA1374" s="2"/>
      <c r="CI1374"/>
      <c r="CJ1374"/>
      <c r="CK1374"/>
      <c r="CL1374"/>
      <c r="CM1374"/>
      <c r="CN1374"/>
      <c r="CO1374"/>
      <c r="CP1374"/>
      <c r="CQ1374"/>
      <c r="CR1374"/>
      <c r="CS1374"/>
      <c r="CT1374"/>
      <c r="CU1374"/>
      <c r="CV1374"/>
      <c r="CW1374"/>
      <c r="CX1374"/>
    </row>
    <row r="1375" spans="2:102" x14ac:dyDescent="0.35">
      <c r="B1375" s="70" t="str">
        <f t="shared" ref="B1375:F1375" si="695">B368</f>
        <v/>
      </c>
      <c r="C1375" s="166" t="str">
        <f t="shared" si="695"/>
        <v/>
      </c>
      <c r="D1375" s="273" t="str">
        <f t="shared" si="695"/>
        <v/>
      </c>
      <c r="E1375" s="273">
        <f t="shared" si="695"/>
        <v>45016</v>
      </c>
      <c r="F1375" s="273">
        <f t="shared" si="695"/>
        <v>0</v>
      </c>
      <c r="G1375" s="98">
        <f t="shared" si="637"/>
        <v>0</v>
      </c>
      <c r="H1375" s="242">
        <f>IF(G1375=0,0,SUMIFS('Sch A. Input'!$H366:$CJ366,'Sch A. Input'!$H$14:$CJ$14,"Recurring",'Sch A. Input'!$H$13:$CJ$13,"&lt;="&amp;$O$1020,'Sch A. Input'!$H$13:$CJ$13,"&lt;="&amp;$L$11))</f>
        <v>0</v>
      </c>
      <c r="I1375" s="242">
        <f>IF(G1375=0,0,SUMIFS('Sch A. Input'!$H366:$CJ366,'Sch A. Input'!$H$14:$CJ$14,"One-time",'Sch A. Input'!$H$13:$CJ$13,"&lt;="&amp;$O$1020,'Sch A. Input'!$H$13:$CJ$13,"&lt;="&amp;$L$11))</f>
        <v>0</v>
      </c>
      <c r="J1375" s="283">
        <f t="shared" si="652"/>
        <v>0</v>
      </c>
      <c r="K1375" s="242">
        <f t="shared" si="653"/>
        <v>0</v>
      </c>
      <c r="L1375" s="242">
        <f t="shared" si="654"/>
        <v>0</v>
      </c>
      <c r="M1375" s="276">
        <f t="shared" si="647"/>
        <v>0</v>
      </c>
      <c r="N1375" s="281">
        <f t="shared" si="638"/>
        <v>0</v>
      </c>
      <c r="O1375" s="245">
        <f t="shared" si="639"/>
        <v>0</v>
      </c>
      <c r="P1375" s="248"/>
      <c r="Q1375" s="285">
        <f t="shared" si="655"/>
        <v>0</v>
      </c>
      <c r="R1375" s="242">
        <f>IF(Q1375=0,0,SUMIFS('Sch A. Input'!$H366:$CJ366,'Sch A. Input'!$H$14:$CJ$14,"Recurring",'Sch A. Input'!$H$13:$CJ$13,"&lt;="&amp;$L$11,'Sch A. Input'!$H$13:$CJ$13,"&lt;="&amp;$Y$1020,'Sch A. Input'!$H$13:$CJ$13,"&gt;"&amp;$O$1020))</f>
        <v>0</v>
      </c>
      <c r="S1375" s="242">
        <f>IF(Q1375=0,0,SUMIFS('Sch A. Input'!$H366:$CJ366,'Sch A. Input'!$H$14:$CJ$14,"One-time",'Sch A. Input'!$H$13:$CJ$13,"&lt;="&amp;$L$11,'Sch A. Input'!$H$13:$CJ$13,"&lt;="&amp;$Y$1020,'Sch A. Input'!$H$13:$CJ$13,"&gt;"&amp;$O$1020))</f>
        <v>0</v>
      </c>
      <c r="T1375" s="283">
        <f t="shared" si="656"/>
        <v>0</v>
      </c>
      <c r="U1375" s="242">
        <f t="shared" si="657"/>
        <v>0</v>
      </c>
      <c r="V1375" s="242">
        <f t="shared" si="658"/>
        <v>0</v>
      </c>
      <c r="W1375" s="276">
        <f t="shared" si="648"/>
        <v>0</v>
      </c>
      <c r="X1375" s="281">
        <f t="shared" si="640"/>
        <v>0</v>
      </c>
      <c r="Y1375" s="245">
        <f t="shared" si="641"/>
        <v>0</v>
      </c>
      <c r="Z1375" s="248"/>
      <c r="AA1375" s="285">
        <f t="shared" si="659"/>
        <v>0</v>
      </c>
      <c r="AB1375" s="242">
        <f>IF(AA1375=0,0,SUMIFS('Sch A. Input'!$H366:$CJ366,'Sch A. Input'!$H$14:$CJ$14,"Recurring",'Sch A. Input'!$H$13:$CJ$13,"&lt;="&amp;$L$11,'Sch A. Input'!$H$13:$CJ$13,"&lt;="&amp;$AI$1020,'Sch A. Input'!$H$13:$CJ$13,"&gt;"&amp;$Y$1020))</f>
        <v>0</v>
      </c>
      <c r="AC1375" s="242">
        <f>IF(AA1375=0,0,SUMIFS('Sch A. Input'!$H366:$CJ366,'Sch A. Input'!$H$14:$CJ$14,"One-time",'Sch A. Input'!$H$13:$CJ$13,"&lt;="&amp;$L$11,'Sch A. Input'!$H$13:$CJ$13,"&lt;="&amp;$AI$1020,'Sch A. Input'!$H$13:$CJ$13,"&gt;"&amp;$Y$1020))</f>
        <v>0</v>
      </c>
      <c r="AD1375" s="283">
        <f t="shared" si="660"/>
        <v>0</v>
      </c>
      <c r="AE1375" s="242">
        <f t="shared" si="661"/>
        <v>0</v>
      </c>
      <c r="AF1375" s="242">
        <f t="shared" si="662"/>
        <v>0</v>
      </c>
      <c r="AG1375" s="276">
        <f t="shared" si="649"/>
        <v>0</v>
      </c>
      <c r="AH1375" s="281">
        <f t="shared" si="642"/>
        <v>0</v>
      </c>
      <c r="AI1375" s="245">
        <f t="shared" si="643"/>
        <v>0</v>
      </c>
      <c r="AK1375" s="285">
        <f t="shared" si="663"/>
        <v>0</v>
      </c>
      <c r="AL1375" s="242">
        <f>IF(AK1375=0,0,SUMIFS('Sch A. Input'!$H366:$CJ366,'Sch A. Input'!$H$14:$CJ$14,"Recurring",'Sch A. Input'!$H$13:$CJ$13,"&lt;="&amp;$L$11,'Sch A. Input'!$H$13:$CJ$13,"&lt;="&amp;$AS$1020,'Sch A. Input'!$H$13:$CJ$13,"&gt;"&amp;$AI$1020))</f>
        <v>0</v>
      </c>
      <c r="AM1375" s="242">
        <f>IF(AK1375=0,0,SUMIFS('Sch A. Input'!$H366:$CJ366,'Sch A. Input'!$H$14:$CJ$14,"One-time",'Sch A. Input'!$H$13:$CJ$13,"&lt;="&amp;$L$11,'Sch A. Input'!$H$13:$CJ$13,"&lt;="&amp;$AS$1020,'Sch A. Input'!$H$13:$CJ$13,"&gt;"&amp;$AI$1020))</f>
        <v>0</v>
      </c>
      <c r="AN1375" s="283">
        <f t="shared" si="664"/>
        <v>0</v>
      </c>
      <c r="AO1375" s="242">
        <f t="shared" si="665"/>
        <v>0</v>
      </c>
      <c r="AP1375" s="242">
        <f t="shared" si="666"/>
        <v>0</v>
      </c>
      <c r="AQ1375" s="276">
        <f t="shared" si="650"/>
        <v>0</v>
      </c>
      <c r="AR1375" s="281">
        <f t="shared" si="644"/>
        <v>0</v>
      </c>
      <c r="AS1375" s="245">
        <f t="shared" si="645"/>
        <v>0</v>
      </c>
      <c r="AY1375" s="160"/>
      <c r="AZ1375" s="160"/>
      <c r="BK1375" s="2"/>
      <c r="BL1375" s="2"/>
      <c r="BM1375" s="2"/>
      <c r="BN1375" s="2"/>
      <c r="BO1375" s="2"/>
      <c r="BP1375" s="2"/>
      <c r="BQ1375" s="2"/>
      <c r="BR1375" s="2"/>
      <c r="BS1375" s="2"/>
      <c r="BT1375" s="2"/>
      <c r="BU1375" s="2"/>
      <c r="BV1375" s="2"/>
      <c r="BW1375" s="2"/>
      <c r="BX1375" s="2"/>
      <c r="BY1375" s="2"/>
      <c r="BZ1375" s="2"/>
      <c r="CA1375" s="2"/>
      <c r="CI1375"/>
      <c r="CJ1375"/>
      <c r="CK1375"/>
      <c r="CL1375"/>
      <c r="CM1375"/>
      <c r="CN1375"/>
      <c r="CO1375"/>
      <c r="CP1375"/>
      <c r="CQ1375"/>
      <c r="CR1375"/>
      <c r="CS1375"/>
      <c r="CT1375"/>
      <c r="CU1375"/>
      <c r="CV1375"/>
      <c r="CW1375"/>
      <c r="CX1375"/>
    </row>
    <row r="1376" spans="2:102" x14ac:dyDescent="0.35">
      <c r="B1376" s="70" t="str">
        <f t="shared" ref="B1376:F1376" si="696">B369</f>
        <v/>
      </c>
      <c r="C1376" s="166" t="str">
        <f t="shared" si="696"/>
        <v/>
      </c>
      <c r="D1376" s="273" t="str">
        <f t="shared" si="696"/>
        <v/>
      </c>
      <c r="E1376" s="273">
        <f t="shared" si="696"/>
        <v>45016</v>
      </c>
      <c r="F1376" s="273">
        <f t="shared" si="696"/>
        <v>0</v>
      </c>
      <c r="G1376" s="98">
        <f t="shared" si="637"/>
        <v>0</v>
      </c>
      <c r="H1376" s="242">
        <f>IF(G1376=0,0,SUMIFS('Sch A. Input'!$H367:$CJ367,'Sch A. Input'!$H$14:$CJ$14,"Recurring",'Sch A. Input'!$H$13:$CJ$13,"&lt;="&amp;$O$1020,'Sch A. Input'!$H$13:$CJ$13,"&lt;="&amp;$L$11))</f>
        <v>0</v>
      </c>
      <c r="I1376" s="242">
        <f>IF(G1376=0,0,SUMIFS('Sch A. Input'!$H367:$CJ367,'Sch A. Input'!$H$14:$CJ$14,"One-time",'Sch A. Input'!$H$13:$CJ$13,"&lt;="&amp;$O$1020,'Sch A. Input'!$H$13:$CJ$13,"&lt;="&amp;$L$11))</f>
        <v>0</v>
      </c>
      <c r="J1376" s="283">
        <f t="shared" si="652"/>
        <v>0</v>
      </c>
      <c r="K1376" s="242">
        <f t="shared" si="653"/>
        <v>0</v>
      </c>
      <c r="L1376" s="242">
        <f t="shared" si="654"/>
        <v>0</v>
      </c>
      <c r="M1376" s="276">
        <f t="shared" si="647"/>
        <v>0</v>
      </c>
      <c r="N1376" s="281">
        <f t="shared" si="638"/>
        <v>0</v>
      </c>
      <c r="O1376" s="245">
        <f t="shared" si="639"/>
        <v>0</v>
      </c>
      <c r="P1376" s="248"/>
      <c r="Q1376" s="285">
        <f t="shared" si="655"/>
        <v>0</v>
      </c>
      <c r="R1376" s="242">
        <f>IF(Q1376=0,0,SUMIFS('Sch A. Input'!$H367:$CJ367,'Sch A. Input'!$H$14:$CJ$14,"Recurring",'Sch A. Input'!$H$13:$CJ$13,"&lt;="&amp;$L$11,'Sch A. Input'!$H$13:$CJ$13,"&lt;="&amp;$Y$1020,'Sch A. Input'!$H$13:$CJ$13,"&gt;"&amp;$O$1020))</f>
        <v>0</v>
      </c>
      <c r="S1376" s="242">
        <f>IF(Q1376=0,0,SUMIFS('Sch A. Input'!$H367:$CJ367,'Sch A. Input'!$H$14:$CJ$14,"One-time",'Sch A. Input'!$H$13:$CJ$13,"&lt;="&amp;$L$11,'Sch A. Input'!$H$13:$CJ$13,"&lt;="&amp;$Y$1020,'Sch A. Input'!$H$13:$CJ$13,"&gt;"&amp;$O$1020))</f>
        <v>0</v>
      </c>
      <c r="T1376" s="283">
        <f t="shared" si="656"/>
        <v>0</v>
      </c>
      <c r="U1376" s="242">
        <f t="shared" si="657"/>
        <v>0</v>
      </c>
      <c r="V1376" s="242">
        <f t="shared" si="658"/>
        <v>0</v>
      </c>
      <c r="W1376" s="276">
        <f t="shared" si="648"/>
        <v>0</v>
      </c>
      <c r="X1376" s="281">
        <f t="shared" si="640"/>
        <v>0</v>
      </c>
      <c r="Y1376" s="245">
        <f t="shared" si="641"/>
        <v>0</v>
      </c>
      <c r="Z1376" s="248"/>
      <c r="AA1376" s="285">
        <f t="shared" si="659"/>
        <v>0</v>
      </c>
      <c r="AB1376" s="242">
        <f>IF(AA1376=0,0,SUMIFS('Sch A. Input'!$H367:$CJ367,'Sch A. Input'!$H$14:$CJ$14,"Recurring",'Sch A. Input'!$H$13:$CJ$13,"&lt;="&amp;$L$11,'Sch A. Input'!$H$13:$CJ$13,"&lt;="&amp;$AI$1020,'Sch A. Input'!$H$13:$CJ$13,"&gt;"&amp;$Y$1020))</f>
        <v>0</v>
      </c>
      <c r="AC1376" s="242">
        <f>IF(AA1376=0,0,SUMIFS('Sch A. Input'!$H367:$CJ367,'Sch A. Input'!$H$14:$CJ$14,"One-time",'Sch A. Input'!$H$13:$CJ$13,"&lt;="&amp;$L$11,'Sch A. Input'!$H$13:$CJ$13,"&lt;="&amp;$AI$1020,'Sch A. Input'!$H$13:$CJ$13,"&gt;"&amp;$Y$1020))</f>
        <v>0</v>
      </c>
      <c r="AD1376" s="283">
        <f t="shared" si="660"/>
        <v>0</v>
      </c>
      <c r="AE1376" s="242">
        <f t="shared" si="661"/>
        <v>0</v>
      </c>
      <c r="AF1376" s="242">
        <f t="shared" si="662"/>
        <v>0</v>
      </c>
      <c r="AG1376" s="276">
        <f t="shared" si="649"/>
        <v>0</v>
      </c>
      <c r="AH1376" s="281">
        <f t="shared" si="642"/>
        <v>0</v>
      </c>
      <c r="AI1376" s="245">
        <f t="shared" si="643"/>
        <v>0</v>
      </c>
      <c r="AK1376" s="285">
        <f t="shared" si="663"/>
        <v>0</v>
      </c>
      <c r="AL1376" s="242">
        <f>IF(AK1376=0,0,SUMIFS('Sch A. Input'!$H367:$CJ367,'Sch A. Input'!$H$14:$CJ$14,"Recurring",'Sch A. Input'!$H$13:$CJ$13,"&lt;="&amp;$L$11,'Sch A. Input'!$H$13:$CJ$13,"&lt;="&amp;$AS$1020,'Sch A. Input'!$H$13:$CJ$13,"&gt;"&amp;$AI$1020))</f>
        <v>0</v>
      </c>
      <c r="AM1376" s="242">
        <f>IF(AK1376=0,0,SUMIFS('Sch A. Input'!$H367:$CJ367,'Sch A. Input'!$H$14:$CJ$14,"One-time",'Sch A. Input'!$H$13:$CJ$13,"&lt;="&amp;$L$11,'Sch A. Input'!$H$13:$CJ$13,"&lt;="&amp;$AS$1020,'Sch A. Input'!$H$13:$CJ$13,"&gt;"&amp;$AI$1020))</f>
        <v>0</v>
      </c>
      <c r="AN1376" s="283">
        <f t="shared" si="664"/>
        <v>0</v>
      </c>
      <c r="AO1376" s="242">
        <f t="shared" si="665"/>
        <v>0</v>
      </c>
      <c r="AP1376" s="242">
        <f t="shared" si="666"/>
        <v>0</v>
      </c>
      <c r="AQ1376" s="276">
        <f t="shared" si="650"/>
        <v>0</v>
      </c>
      <c r="AR1376" s="281">
        <f t="shared" si="644"/>
        <v>0</v>
      </c>
      <c r="AS1376" s="245">
        <f t="shared" si="645"/>
        <v>0</v>
      </c>
      <c r="AY1376" s="160"/>
      <c r="AZ1376" s="160"/>
      <c r="BK1376" s="2"/>
      <c r="BL1376" s="2"/>
      <c r="BM1376" s="2"/>
      <c r="BN1376" s="2"/>
      <c r="BO1376" s="2"/>
      <c r="BP1376" s="2"/>
      <c r="BQ1376" s="2"/>
      <c r="BR1376" s="2"/>
      <c r="BS1376" s="2"/>
      <c r="BT1376" s="2"/>
      <c r="BU1376" s="2"/>
      <c r="BV1376" s="2"/>
      <c r="BW1376" s="2"/>
      <c r="BX1376" s="2"/>
      <c r="BY1376" s="2"/>
      <c r="BZ1376" s="2"/>
      <c r="CA1376" s="2"/>
      <c r="CI1376"/>
      <c r="CJ1376"/>
      <c r="CK1376"/>
      <c r="CL1376"/>
      <c r="CM1376"/>
      <c r="CN1376"/>
      <c r="CO1376"/>
      <c r="CP1376"/>
      <c r="CQ1376"/>
      <c r="CR1376"/>
      <c r="CS1376"/>
      <c r="CT1376"/>
      <c r="CU1376"/>
      <c r="CV1376"/>
      <c r="CW1376"/>
      <c r="CX1376"/>
    </row>
    <row r="1377" spans="2:102" x14ac:dyDescent="0.35">
      <c r="B1377" s="70" t="str">
        <f t="shared" ref="B1377:F1377" si="697">B370</f>
        <v/>
      </c>
      <c r="C1377" s="166" t="str">
        <f t="shared" si="697"/>
        <v/>
      </c>
      <c r="D1377" s="273" t="str">
        <f t="shared" si="697"/>
        <v/>
      </c>
      <c r="E1377" s="273">
        <f t="shared" si="697"/>
        <v>45016</v>
      </c>
      <c r="F1377" s="273">
        <f t="shared" si="697"/>
        <v>0</v>
      </c>
      <c r="G1377" s="98">
        <f t="shared" si="637"/>
        <v>0</v>
      </c>
      <c r="H1377" s="242">
        <f>IF(G1377=0,0,SUMIFS('Sch A. Input'!$H368:$CJ368,'Sch A. Input'!$H$14:$CJ$14,"Recurring",'Sch A. Input'!$H$13:$CJ$13,"&lt;="&amp;$O$1020,'Sch A. Input'!$H$13:$CJ$13,"&lt;="&amp;$L$11))</f>
        <v>0</v>
      </c>
      <c r="I1377" s="242">
        <f>IF(G1377=0,0,SUMIFS('Sch A. Input'!$H368:$CJ368,'Sch A. Input'!$H$14:$CJ$14,"One-time",'Sch A. Input'!$H$13:$CJ$13,"&lt;="&amp;$O$1020,'Sch A. Input'!$H$13:$CJ$13,"&lt;="&amp;$L$11))</f>
        <v>0</v>
      </c>
      <c r="J1377" s="283">
        <f t="shared" si="652"/>
        <v>0</v>
      </c>
      <c r="K1377" s="242">
        <f t="shared" si="653"/>
        <v>0</v>
      </c>
      <c r="L1377" s="242">
        <f t="shared" si="654"/>
        <v>0</v>
      </c>
      <c r="M1377" s="276">
        <f t="shared" si="647"/>
        <v>0</v>
      </c>
      <c r="N1377" s="281">
        <f t="shared" si="638"/>
        <v>0</v>
      </c>
      <c r="O1377" s="245">
        <f t="shared" si="639"/>
        <v>0</v>
      </c>
      <c r="P1377" s="248"/>
      <c r="Q1377" s="285">
        <f t="shared" si="655"/>
        <v>0</v>
      </c>
      <c r="R1377" s="242">
        <f>IF(Q1377=0,0,SUMIFS('Sch A. Input'!$H368:$CJ368,'Sch A. Input'!$H$14:$CJ$14,"Recurring",'Sch A. Input'!$H$13:$CJ$13,"&lt;="&amp;$L$11,'Sch A. Input'!$H$13:$CJ$13,"&lt;="&amp;$Y$1020,'Sch A. Input'!$H$13:$CJ$13,"&gt;"&amp;$O$1020))</f>
        <v>0</v>
      </c>
      <c r="S1377" s="242">
        <f>IF(Q1377=0,0,SUMIFS('Sch A. Input'!$H368:$CJ368,'Sch A. Input'!$H$14:$CJ$14,"One-time",'Sch A. Input'!$H$13:$CJ$13,"&lt;="&amp;$L$11,'Sch A. Input'!$H$13:$CJ$13,"&lt;="&amp;$Y$1020,'Sch A. Input'!$H$13:$CJ$13,"&gt;"&amp;$O$1020))</f>
        <v>0</v>
      </c>
      <c r="T1377" s="283">
        <f t="shared" si="656"/>
        <v>0</v>
      </c>
      <c r="U1377" s="242">
        <f t="shared" si="657"/>
        <v>0</v>
      </c>
      <c r="V1377" s="242">
        <f t="shared" si="658"/>
        <v>0</v>
      </c>
      <c r="W1377" s="276">
        <f t="shared" si="648"/>
        <v>0</v>
      </c>
      <c r="X1377" s="281">
        <f t="shared" si="640"/>
        <v>0</v>
      </c>
      <c r="Y1377" s="245">
        <f t="shared" si="641"/>
        <v>0</v>
      </c>
      <c r="Z1377" s="248"/>
      <c r="AA1377" s="285">
        <f t="shared" si="659"/>
        <v>0</v>
      </c>
      <c r="AB1377" s="242">
        <f>IF(AA1377=0,0,SUMIFS('Sch A. Input'!$H368:$CJ368,'Sch A. Input'!$H$14:$CJ$14,"Recurring",'Sch A. Input'!$H$13:$CJ$13,"&lt;="&amp;$L$11,'Sch A. Input'!$H$13:$CJ$13,"&lt;="&amp;$AI$1020,'Sch A. Input'!$H$13:$CJ$13,"&gt;"&amp;$Y$1020))</f>
        <v>0</v>
      </c>
      <c r="AC1377" s="242">
        <f>IF(AA1377=0,0,SUMIFS('Sch A. Input'!$H368:$CJ368,'Sch A. Input'!$H$14:$CJ$14,"One-time",'Sch A. Input'!$H$13:$CJ$13,"&lt;="&amp;$L$11,'Sch A. Input'!$H$13:$CJ$13,"&lt;="&amp;$AI$1020,'Sch A. Input'!$H$13:$CJ$13,"&gt;"&amp;$Y$1020))</f>
        <v>0</v>
      </c>
      <c r="AD1377" s="283">
        <f t="shared" si="660"/>
        <v>0</v>
      </c>
      <c r="AE1377" s="242">
        <f t="shared" si="661"/>
        <v>0</v>
      </c>
      <c r="AF1377" s="242">
        <f t="shared" si="662"/>
        <v>0</v>
      </c>
      <c r="AG1377" s="276">
        <f t="shared" si="649"/>
        <v>0</v>
      </c>
      <c r="AH1377" s="281">
        <f t="shared" si="642"/>
        <v>0</v>
      </c>
      <c r="AI1377" s="245">
        <f t="shared" si="643"/>
        <v>0</v>
      </c>
      <c r="AK1377" s="285">
        <f t="shared" si="663"/>
        <v>0</v>
      </c>
      <c r="AL1377" s="242">
        <f>IF(AK1377=0,0,SUMIFS('Sch A. Input'!$H368:$CJ368,'Sch A. Input'!$H$14:$CJ$14,"Recurring",'Sch A. Input'!$H$13:$CJ$13,"&lt;="&amp;$L$11,'Sch A. Input'!$H$13:$CJ$13,"&lt;="&amp;$AS$1020,'Sch A. Input'!$H$13:$CJ$13,"&gt;"&amp;$AI$1020))</f>
        <v>0</v>
      </c>
      <c r="AM1377" s="242">
        <f>IF(AK1377=0,0,SUMIFS('Sch A. Input'!$H368:$CJ368,'Sch A. Input'!$H$14:$CJ$14,"One-time",'Sch A. Input'!$H$13:$CJ$13,"&lt;="&amp;$L$11,'Sch A. Input'!$H$13:$CJ$13,"&lt;="&amp;$AS$1020,'Sch A. Input'!$H$13:$CJ$13,"&gt;"&amp;$AI$1020))</f>
        <v>0</v>
      </c>
      <c r="AN1377" s="283">
        <f t="shared" si="664"/>
        <v>0</v>
      </c>
      <c r="AO1377" s="242">
        <f t="shared" si="665"/>
        <v>0</v>
      </c>
      <c r="AP1377" s="242">
        <f t="shared" si="666"/>
        <v>0</v>
      </c>
      <c r="AQ1377" s="276">
        <f t="shared" si="650"/>
        <v>0</v>
      </c>
      <c r="AR1377" s="281">
        <f t="shared" si="644"/>
        <v>0</v>
      </c>
      <c r="AS1377" s="245">
        <f t="shared" si="645"/>
        <v>0</v>
      </c>
      <c r="AY1377" s="160"/>
      <c r="AZ1377" s="160"/>
      <c r="BK1377" s="2"/>
      <c r="BL1377" s="2"/>
      <c r="BM1377" s="2"/>
      <c r="BN1377" s="2"/>
      <c r="BO1377" s="2"/>
      <c r="BP1377" s="2"/>
      <c r="BQ1377" s="2"/>
      <c r="BR1377" s="2"/>
      <c r="BS1377" s="2"/>
      <c r="BT1377" s="2"/>
      <c r="BU1377" s="2"/>
      <c r="BV1377" s="2"/>
      <c r="BW1377" s="2"/>
      <c r="BX1377" s="2"/>
      <c r="BY1377" s="2"/>
      <c r="BZ1377" s="2"/>
      <c r="CA1377" s="2"/>
      <c r="CI1377"/>
      <c r="CJ1377"/>
      <c r="CK1377"/>
      <c r="CL1377"/>
      <c r="CM1377"/>
      <c r="CN1377"/>
      <c r="CO1377"/>
      <c r="CP1377"/>
      <c r="CQ1377"/>
      <c r="CR1377"/>
      <c r="CS1377"/>
      <c r="CT1377"/>
      <c r="CU1377"/>
      <c r="CV1377"/>
      <c r="CW1377"/>
      <c r="CX1377"/>
    </row>
    <row r="1378" spans="2:102" x14ac:dyDescent="0.35">
      <c r="B1378" s="70" t="str">
        <f t="shared" ref="B1378:F1378" si="698">B371</f>
        <v/>
      </c>
      <c r="C1378" s="166" t="str">
        <f t="shared" si="698"/>
        <v/>
      </c>
      <c r="D1378" s="273" t="str">
        <f t="shared" si="698"/>
        <v/>
      </c>
      <c r="E1378" s="273">
        <f t="shared" si="698"/>
        <v>45016</v>
      </c>
      <c r="F1378" s="273">
        <f t="shared" si="698"/>
        <v>0</v>
      </c>
      <c r="G1378" s="98">
        <f t="shared" si="637"/>
        <v>0</v>
      </c>
      <c r="H1378" s="242">
        <f>IF(G1378=0,0,SUMIFS('Sch A. Input'!$H369:$CJ369,'Sch A. Input'!$H$14:$CJ$14,"Recurring",'Sch A. Input'!$H$13:$CJ$13,"&lt;="&amp;$O$1020,'Sch A. Input'!$H$13:$CJ$13,"&lt;="&amp;$L$11))</f>
        <v>0</v>
      </c>
      <c r="I1378" s="242">
        <f>IF(G1378=0,0,SUMIFS('Sch A. Input'!$H369:$CJ369,'Sch A. Input'!$H$14:$CJ$14,"One-time",'Sch A. Input'!$H$13:$CJ$13,"&lt;="&amp;$O$1020,'Sch A. Input'!$H$13:$CJ$13,"&lt;="&amp;$L$11))</f>
        <v>0</v>
      </c>
      <c r="J1378" s="283">
        <f t="shared" si="652"/>
        <v>0</v>
      </c>
      <c r="K1378" s="242">
        <f t="shared" si="653"/>
        <v>0</v>
      </c>
      <c r="L1378" s="242">
        <f t="shared" si="654"/>
        <v>0</v>
      </c>
      <c r="M1378" s="276">
        <f t="shared" si="647"/>
        <v>0</v>
      </c>
      <c r="N1378" s="281">
        <f t="shared" si="638"/>
        <v>0</v>
      </c>
      <c r="O1378" s="245">
        <f t="shared" si="639"/>
        <v>0</v>
      </c>
      <c r="P1378" s="248"/>
      <c r="Q1378" s="285">
        <f t="shared" si="655"/>
        <v>0</v>
      </c>
      <c r="R1378" s="242">
        <f>IF(Q1378=0,0,SUMIFS('Sch A. Input'!$H369:$CJ369,'Sch A. Input'!$H$14:$CJ$14,"Recurring",'Sch A. Input'!$H$13:$CJ$13,"&lt;="&amp;$L$11,'Sch A. Input'!$H$13:$CJ$13,"&lt;="&amp;$Y$1020,'Sch A. Input'!$H$13:$CJ$13,"&gt;"&amp;$O$1020))</f>
        <v>0</v>
      </c>
      <c r="S1378" s="242">
        <f>IF(Q1378=0,0,SUMIFS('Sch A. Input'!$H369:$CJ369,'Sch A. Input'!$H$14:$CJ$14,"One-time",'Sch A. Input'!$H$13:$CJ$13,"&lt;="&amp;$L$11,'Sch A. Input'!$H$13:$CJ$13,"&lt;="&amp;$Y$1020,'Sch A. Input'!$H$13:$CJ$13,"&gt;"&amp;$O$1020))</f>
        <v>0</v>
      </c>
      <c r="T1378" s="283">
        <f t="shared" si="656"/>
        <v>0</v>
      </c>
      <c r="U1378" s="242">
        <f t="shared" si="657"/>
        <v>0</v>
      </c>
      <c r="V1378" s="242">
        <f t="shared" si="658"/>
        <v>0</v>
      </c>
      <c r="W1378" s="276">
        <f t="shared" si="648"/>
        <v>0</v>
      </c>
      <c r="X1378" s="281">
        <f t="shared" si="640"/>
        <v>0</v>
      </c>
      <c r="Y1378" s="245">
        <f t="shared" si="641"/>
        <v>0</v>
      </c>
      <c r="Z1378" s="248"/>
      <c r="AA1378" s="285">
        <f t="shared" si="659"/>
        <v>0</v>
      </c>
      <c r="AB1378" s="242">
        <f>IF(AA1378=0,0,SUMIFS('Sch A. Input'!$H369:$CJ369,'Sch A. Input'!$H$14:$CJ$14,"Recurring",'Sch A. Input'!$H$13:$CJ$13,"&lt;="&amp;$L$11,'Sch A. Input'!$H$13:$CJ$13,"&lt;="&amp;$AI$1020,'Sch A. Input'!$H$13:$CJ$13,"&gt;"&amp;$Y$1020))</f>
        <v>0</v>
      </c>
      <c r="AC1378" s="242">
        <f>IF(AA1378=0,0,SUMIFS('Sch A. Input'!$H369:$CJ369,'Sch A. Input'!$H$14:$CJ$14,"One-time",'Sch A. Input'!$H$13:$CJ$13,"&lt;="&amp;$L$11,'Sch A. Input'!$H$13:$CJ$13,"&lt;="&amp;$AI$1020,'Sch A. Input'!$H$13:$CJ$13,"&gt;"&amp;$Y$1020))</f>
        <v>0</v>
      </c>
      <c r="AD1378" s="283">
        <f t="shared" si="660"/>
        <v>0</v>
      </c>
      <c r="AE1378" s="242">
        <f t="shared" si="661"/>
        <v>0</v>
      </c>
      <c r="AF1378" s="242">
        <f t="shared" si="662"/>
        <v>0</v>
      </c>
      <c r="AG1378" s="276">
        <f t="shared" si="649"/>
        <v>0</v>
      </c>
      <c r="AH1378" s="281">
        <f t="shared" si="642"/>
        <v>0</v>
      </c>
      <c r="AI1378" s="245">
        <f t="shared" si="643"/>
        <v>0</v>
      </c>
      <c r="AK1378" s="285">
        <f t="shared" si="663"/>
        <v>0</v>
      </c>
      <c r="AL1378" s="242">
        <f>IF(AK1378=0,0,SUMIFS('Sch A. Input'!$H369:$CJ369,'Sch A. Input'!$H$14:$CJ$14,"Recurring",'Sch A. Input'!$H$13:$CJ$13,"&lt;="&amp;$L$11,'Sch A. Input'!$H$13:$CJ$13,"&lt;="&amp;$AS$1020,'Sch A. Input'!$H$13:$CJ$13,"&gt;"&amp;$AI$1020))</f>
        <v>0</v>
      </c>
      <c r="AM1378" s="242">
        <f>IF(AK1378=0,0,SUMIFS('Sch A. Input'!$H369:$CJ369,'Sch A. Input'!$H$14:$CJ$14,"One-time",'Sch A. Input'!$H$13:$CJ$13,"&lt;="&amp;$L$11,'Sch A. Input'!$H$13:$CJ$13,"&lt;="&amp;$AS$1020,'Sch A. Input'!$H$13:$CJ$13,"&gt;"&amp;$AI$1020))</f>
        <v>0</v>
      </c>
      <c r="AN1378" s="283">
        <f t="shared" si="664"/>
        <v>0</v>
      </c>
      <c r="AO1378" s="242">
        <f t="shared" si="665"/>
        <v>0</v>
      </c>
      <c r="AP1378" s="242">
        <f t="shared" si="666"/>
        <v>0</v>
      </c>
      <c r="AQ1378" s="276">
        <f t="shared" si="650"/>
        <v>0</v>
      </c>
      <c r="AR1378" s="281">
        <f t="shared" si="644"/>
        <v>0</v>
      </c>
      <c r="AS1378" s="245">
        <f t="shared" si="645"/>
        <v>0</v>
      </c>
      <c r="AY1378" s="160"/>
      <c r="AZ1378" s="160"/>
      <c r="BK1378" s="2"/>
      <c r="BL1378" s="2"/>
      <c r="BM1378" s="2"/>
      <c r="BN1378" s="2"/>
      <c r="BO1378" s="2"/>
      <c r="BP1378" s="2"/>
      <c r="BQ1378" s="2"/>
      <c r="BR1378" s="2"/>
      <c r="BS1378" s="2"/>
      <c r="BT1378" s="2"/>
      <c r="BU1378" s="2"/>
      <c r="BV1378" s="2"/>
      <c r="BW1378" s="2"/>
      <c r="BX1378" s="2"/>
      <c r="BY1378" s="2"/>
      <c r="BZ1378" s="2"/>
      <c r="CA1378" s="2"/>
      <c r="CI1378"/>
      <c r="CJ1378"/>
      <c r="CK1378"/>
      <c r="CL1378"/>
      <c r="CM1378"/>
      <c r="CN1378"/>
      <c r="CO1378"/>
      <c r="CP1378"/>
      <c r="CQ1378"/>
      <c r="CR1378"/>
      <c r="CS1378"/>
      <c r="CT1378"/>
      <c r="CU1378"/>
      <c r="CV1378"/>
      <c r="CW1378"/>
      <c r="CX1378"/>
    </row>
    <row r="1379" spans="2:102" x14ac:dyDescent="0.35">
      <c r="B1379" s="70" t="str">
        <f t="shared" ref="B1379:F1379" si="699">B372</f>
        <v/>
      </c>
      <c r="C1379" s="166" t="str">
        <f t="shared" si="699"/>
        <v/>
      </c>
      <c r="D1379" s="273" t="str">
        <f t="shared" si="699"/>
        <v/>
      </c>
      <c r="E1379" s="273">
        <f t="shared" si="699"/>
        <v>45016</v>
      </c>
      <c r="F1379" s="273">
        <f t="shared" si="699"/>
        <v>0</v>
      </c>
      <c r="G1379" s="98">
        <f t="shared" si="637"/>
        <v>0</v>
      </c>
      <c r="H1379" s="242">
        <f>IF(G1379=0,0,SUMIFS('Sch A. Input'!$H370:$CJ370,'Sch A. Input'!$H$14:$CJ$14,"Recurring",'Sch A. Input'!$H$13:$CJ$13,"&lt;="&amp;$O$1020,'Sch A. Input'!$H$13:$CJ$13,"&lt;="&amp;$L$11))</f>
        <v>0</v>
      </c>
      <c r="I1379" s="242">
        <f>IF(G1379=0,0,SUMIFS('Sch A. Input'!$H370:$CJ370,'Sch A. Input'!$H$14:$CJ$14,"One-time",'Sch A. Input'!$H$13:$CJ$13,"&lt;="&amp;$O$1020,'Sch A. Input'!$H$13:$CJ$13,"&lt;="&amp;$L$11))</f>
        <v>0</v>
      </c>
      <c r="J1379" s="283">
        <f t="shared" si="652"/>
        <v>0</v>
      </c>
      <c r="K1379" s="242">
        <f t="shared" si="653"/>
        <v>0</v>
      </c>
      <c r="L1379" s="242">
        <f t="shared" si="654"/>
        <v>0</v>
      </c>
      <c r="M1379" s="276">
        <f t="shared" si="647"/>
        <v>0</v>
      </c>
      <c r="N1379" s="281">
        <f t="shared" si="638"/>
        <v>0</v>
      </c>
      <c r="O1379" s="245">
        <f t="shared" si="639"/>
        <v>0</v>
      </c>
      <c r="P1379" s="248"/>
      <c r="Q1379" s="285">
        <f t="shared" si="655"/>
        <v>0</v>
      </c>
      <c r="R1379" s="242">
        <f>IF(Q1379=0,0,SUMIFS('Sch A. Input'!$H370:$CJ370,'Sch A. Input'!$H$14:$CJ$14,"Recurring",'Sch A. Input'!$H$13:$CJ$13,"&lt;="&amp;$L$11,'Sch A. Input'!$H$13:$CJ$13,"&lt;="&amp;$Y$1020,'Sch A. Input'!$H$13:$CJ$13,"&gt;"&amp;$O$1020))</f>
        <v>0</v>
      </c>
      <c r="S1379" s="242">
        <f>IF(Q1379=0,0,SUMIFS('Sch A. Input'!$H370:$CJ370,'Sch A. Input'!$H$14:$CJ$14,"One-time",'Sch A. Input'!$H$13:$CJ$13,"&lt;="&amp;$L$11,'Sch A. Input'!$H$13:$CJ$13,"&lt;="&amp;$Y$1020,'Sch A. Input'!$H$13:$CJ$13,"&gt;"&amp;$O$1020))</f>
        <v>0</v>
      </c>
      <c r="T1379" s="283">
        <f t="shared" si="656"/>
        <v>0</v>
      </c>
      <c r="U1379" s="242">
        <f t="shared" si="657"/>
        <v>0</v>
      </c>
      <c r="V1379" s="242">
        <f t="shared" si="658"/>
        <v>0</v>
      </c>
      <c r="W1379" s="276">
        <f t="shared" si="648"/>
        <v>0</v>
      </c>
      <c r="X1379" s="281">
        <f t="shared" si="640"/>
        <v>0</v>
      </c>
      <c r="Y1379" s="245">
        <f t="shared" si="641"/>
        <v>0</v>
      </c>
      <c r="Z1379" s="248"/>
      <c r="AA1379" s="285">
        <f t="shared" si="659"/>
        <v>0</v>
      </c>
      <c r="AB1379" s="242">
        <f>IF(AA1379=0,0,SUMIFS('Sch A. Input'!$H370:$CJ370,'Sch A. Input'!$H$14:$CJ$14,"Recurring",'Sch A. Input'!$H$13:$CJ$13,"&lt;="&amp;$L$11,'Sch A. Input'!$H$13:$CJ$13,"&lt;="&amp;$AI$1020,'Sch A. Input'!$H$13:$CJ$13,"&gt;"&amp;$Y$1020))</f>
        <v>0</v>
      </c>
      <c r="AC1379" s="242">
        <f>IF(AA1379=0,0,SUMIFS('Sch A. Input'!$H370:$CJ370,'Sch A. Input'!$H$14:$CJ$14,"One-time",'Sch A. Input'!$H$13:$CJ$13,"&lt;="&amp;$L$11,'Sch A. Input'!$H$13:$CJ$13,"&lt;="&amp;$AI$1020,'Sch A. Input'!$H$13:$CJ$13,"&gt;"&amp;$Y$1020))</f>
        <v>0</v>
      </c>
      <c r="AD1379" s="283">
        <f t="shared" si="660"/>
        <v>0</v>
      </c>
      <c r="AE1379" s="242">
        <f t="shared" si="661"/>
        <v>0</v>
      </c>
      <c r="AF1379" s="242">
        <f t="shared" si="662"/>
        <v>0</v>
      </c>
      <c r="AG1379" s="276">
        <f t="shared" si="649"/>
        <v>0</v>
      </c>
      <c r="AH1379" s="281">
        <f t="shared" si="642"/>
        <v>0</v>
      </c>
      <c r="AI1379" s="245">
        <f t="shared" si="643"/>
        <v>0</v>
      </c>
      <c r="AK1379" s="285">
        <f t="shared" si="663"/>
        <v>0</v>
      </c>
      <c r="AL1379" s="242">
        <f>IF(AK1379=0,0,SUMIFS('Sch A. Input'!$H370:$CJ370,'Sch A. Input'!$H$14:$CJ$14,"Recurring",'Sch A. Input'!$H$13:$CJ$13,"&lt;="&amp;$L$11,'Sch A. Input'!$H$13:$CJ$13,"&lt;="&amp;$AS$1020,'Sch A. Input'!$H$13:$CJ$13,"&gt;"&amp;$AI$1020))</f>
        <v>0</v>
      </c>
      <c r="AM1379" s="242">
        <f>IF(AK1379=0,0,SUMIFS('Sch A. Input'!$H370:$CJ370,'Sch A. Input'!$H$14:$CJ$14,"One-time",'Sch A. Input'!$H$13:$CJ$13,"&lt;="&amp;$L$11,'Sch A. Input'!$H$13:$CJ$13,"&lt;="&amp;$AS$1020,'Sch A. Input'!$H$13:$CJ$13,"&gt;"&amp;$AI$1020))</f>
        <v>0</v>
      </c>
      <c r="AN1379" s="283">
        <f t="shared" si="664"/>
        <v>0</v>
      </c>
      <c r="AO1379" s="242">
        <f t="shared" si="665"/>
        <v>0</v>
      </c>
      <c r="AP1379" s="242">
        <f t="shared" si="666"/>
        <v>0</v>
      </c>
      <c r="AQ1379" s="276">
        <f t="shared" si="650"/>
        <v>0</v>
      </c>
      <c r="AR1379" s="281">
        <f t="shared" si="644"/>
        <v>0</v>
      </c>
      <c r="AS1379" s="245">
        <f t="shared" si="645"/>
        <v>0</v>
      </c>
      <c r="AY1379" s="160"/>
      <c r="AZ1379" s="160"/>
      <c r="BK1379" s="2"/>
      <c r="BL1379" s="2"/>
      <c r="BM1379" s="2"/>
      <c r="BN1379" s="2"/>
      <c r="BO1379" s="2"/>
      <c r="BP1379" s="2"/>
      <c r="BQ1379" s="2"/>
      <c r="BR1379" s="2"/>
      <c r="BS1379" s="2"/>
      <c r="BT1379" s="2"/>
      <c r="BU1379" s="2"/>
      <c r="BV1379" s="2"/>
      <c r="BW1379" s="2"/>
      <c r="BX1379" s="2"/>
      <c r="BY1379" s="2"/>
      <c r="BZ1379" s="2"/>
      <c r="CA1379" s="2"/>
      <c r="CI1379"/>
      <c r="CJ1379"/>
      <c r="CK1379"/>
      <c r="CL1379"/>
      <c r="CM1379"/>
      <c r="CN1379"/>
      <c r="CO1379"/>
      <c r="CP1379"/>
      <c r="CQ1379"/>
      <c r="CR1379"/>
      <c r="CS1379"/>
      <c r="CT1379"/>
      <c r="CU1379"/>
      <c r="CV1379"/>
      <c r="CW1379"/>
      <c r="CX1379"/>
    </row>
    <row r="1380" spans="2:102" x14ac:dyDescent="0.35">
      <c r="B1380" s="70" t="str">
        <f t="shared" ref="B1380:F1380" si="700">B373</f>
        <v/>
      </c>
      <c r="C1380" s="166" t="str">
        <f t="shared" si="700"/>
        <v/>
      </c>
      <c r="D1380" s="273" t="str">
        <f t="shared" si="700"/>
        <v/>
      </c>
      <c r="E1380" s="273">
        <f t="shared" si="700"/>
        <v>45016</v>
      </c>
      <c r="F1380" s="273">
        <f t="shared" si="700"/>
        <v>0</v>
      </c>
      <c r="G1380" s="98">
        <f t="shared" si="637"/>
        <v>0</v>
      </c>
      <c r="H1380" s="242">
        <f>IF(G1380=0,0,SUMIFS('Sch A. Input'!$H371:$CJ371,'Sch A. Input'!$H$14:$CJ$14,"Recurring",'Sch A. Input'!$H$13:$CJ$13,"&lt;="&amp;$O$1020,'Sch A. Input'!$H$13:$CJ$13,"&lt;="&amp;$L$11))</f>
        <v>0</v>
      </c>
      <c r="I1380" s="242">
        <f>IF(G1380=0,0,SUMIFS('Sch A. Input'!$H371:$CJ371,'Sch A. Input'!$H$14:$CJ$14,"One-time",'Sch A. Input'!$H$13:$CJ$13,"&lt;="&amp;$O$1020,'Sch A. Input'!$H$13:$CJ$13,"&lt;="&amp;$L$11))</f>
        <v>0</v>
      </c>
      <c r="J1380" s="283">
        <f t="shared" si="652"/>
        <v>0</v>
      </c>
      <c r="K1380" s="242">
        <f t="shared" si="653"/>
        <v>0</v>
      </c>
      <c r="L1380" s="242">
        <f t="shared" si="654"/>
        <v>0</v>
      </c>
      <c r="M1380" s="276">
        <f t="shared" si="647"/>
        <v>0</v>
      </c>
      <c r="N1380" s="281">
        <f t="shared" si="638"/>
        <v>0</v>
      </c>
      <c r="O1380" s="245">
        <f t="shared" si="639"/>
        <v>0</v>
      </c>
      <c r="P1380" s="248"/>
      <c r="Q1380" s="285">
        <f t="shared" si="655"/>
        <v>0</v>
      </c>
      <c r="R1380" s="242">
        <f>IF(Q1380=0,0,SUMIFS('Sch A. Input'!$H371:$CJ371,'Sch A. Input'!$H$14:$CJ$14,"Recurring",'Sch A. Input'!$H$13:$CJ$13,"&lt;="&amp;$L$11,'Sch A. Input'!$H$13:$CJ$13,"&lt;="&amp;$Y$1020,'Sch A. Input'!$H$13:$CJ$13,"&gt;"&amp;$O$1020))</f>
        <v>0</v>
      </c>
      <c r="S1380" s="242">
        <f>IF(Q1380=0,0,SUMIFS('Sch A. Input'!$H371:$CJ371,'Sch A. Input'!$H$14:$CJ$14,"One-time",'Sch A. Input'!$H$13:$CJ$13,"&lt;="&amp;$L$11,'Sch A. Input'!$H$13:$CJ$13,"&lt;="&amp;$Y$1020,'Sch A. Input'!$H$13:$CJ$13,"&gt;"&amp;$O$1020))</f>
        <v>0</v>
      </c>
      <c r="T1380" s="283">
        <f t="shared" si="656"/>
        <v>0</v>
      </c>
      <c r="U1380" s="242">
        <f t="shared" si="657"/>
        <v>0</v>
      </c>
      <c r="V1380" s="242">
        <f t="shared" si="658"/>
        <v>0</v>
      </c>
      <c r="W1380" s="276">
        <f t="shared" si="648"/>
        <v>0</v>
      </c>
      <c r="X1380" s="281">
        <f t="shared" si="640"/>
        <v>0</v>
      </c>
      <c r="Y1380" s="245">
        <f t="shared" si="641"/>
        <v>0</v>
      </c>
      <c r="Z1380" s="248"/>
      <c r="AA1380" s="285">
        <f t="shared" si="659"/>
        <v>0</v>
      </c>
      <c r="AB1380" s="242">
        <f>IF(AA1380=0,0,SUMIFS('Sch A. Input'!$H371:$CJ371,'Sch A. Input'!$H$14:$CJ$14,"Recurring",'Sch A. Input'!$H$13:$CJ$13,"&lt;="&amp;$L$11,'Sch A. Input'!$H$13:$CJ$13,"&lt;="&amp;$AI$1020,'Sch A. Input'!$H$13:$CJ$13,"&gt;"&amp;$Y$1020))</f>
        <v>0</v>
      </c>
      <c r="AC1380" s="242">
        <f>IF(AA1380=0,0,SUMIFS('Sch A. Input'!$H371:$CJ371,'Sch A. Input'!$H$14:$CJ$14,"One-time",'Sch A. Input'!$H$13:$CJ$13,"&lt;="&amp;$L$11,'Sch A. Input'!$H$13:$CJ$13,"&lt;="&amp;$AI$1020,'Sch A. Input'!$H$13:$CJ$13,"&gt;"&amp;$Y$1020))</f>
        <v>0</v>
      </c>
      <c r="AD1380" s="283">
        <f t="shared" si="660"/>
        <v>0</v>
      </c>
      <c r="AE1380" s="242">
        <f t="shared" si="661"/>
        <v>0</v>
      </c>
      <c r="AF1380" s="242">
        <f t="shared" si="662"/>
        <v>0</v>
      </c>
      <c r="AG1380" s="276">
        <f t="shared" si="649"/>
        <v>0</v>
      </c>
      <c r="AH1380" s="281">
        <f t="shared" si="642"/>
        <v>0</v>
      </c>
      <c r="AI1380" s="245">
        <f t="shared" si="643"/>
        <v>0</v>
      </c>
      <c r="AK1380" s="285">
        <f t="shared" si="663"/>
        <v>0</v>
      </c>
      <c r="AL1380" s="242">
        <f>IF(AK1380=0,0,SUMIFS('Sch A. Input'!$H371:$CJ371,'Sch A. Input'!$H$14:$CJ$14,"Recurring",'Sch A. Input'!$H$13:$CJ$13,"&lt;="&amp;$L$11,'Sch A. Input'!$H$13:$CJ$13,"&lt;="&amp;$AS$1020,'Sch A. Input'!$H$13:$CJ$13,"&gt;"&amp;$AI$1020))</f>
        <v>0</v>
      </c>
      <c r="AM1380" s="242">
        <f>IF(AK1380=0,0,SUMIFS('Sch A. Input'!$H371:$CJ371,'Sch A. Input'!$H$14:$CJ$14,"One-time",'Sch A. Input'!$H$13:$CJ$13,"&lt;="&amp;$L$11,'Sch A. Input'!$H$13:$CJ$13,"&lt;="&amp;$AS$1020,'Sch A. Input'!$H$13:$CJ$13,"&gt;"&amp;$AI$1020))</f>
        <v>0</v>
      </c>
      <c r="AN1380" s="283">
        <f t="shared" si="664"/>
        <v>0</v>
      </c>
      <c r="AO1380" s="242">
        <f t="shared" si="665"/>
        <v>0</v>
      </c>
      <c r="AP1380" s="242">
        <f t="shared" si="666"/>
        <v>0</v>
      </c>
      <c r="AQ1380" s="276">
        <f t="shared" si="650"/>
        <v>0</v>
      </c>
      <c r="AR1380" s="281">
        <f t="shared" si="644"/>
        <v>0</v>
      </c>
      <c r="AS1380" s="245">
        <f t="shared" si="645"/>
        <v>0</v>
      </c>
      <c r="AY1380" s="160"/>
      <c r="AZ1380" s="160"/>
      <c r="BK1380" s="2"/>
      <c r="BL1380" s="2"/>
      <c r="BM1380" s="2"/>
      <c r="BN1380" s="2"/>
      <c r="BO1380" s="2"/>
      <c r="BP1380" s="2"/>
      <c r="BQ1380" s="2"/>
      <c r="BR1380" s="2"/>
      <c r="BS1380" s="2"/>
      <c r="BT1380" s="2"/>
      <c r="BU1380" s="2"/>
      <c r="BV1380" s="2"/>
      <c r="BW1380" s="2"/>
      <c r="BX1380" s="2"/>
      <c r="BY1380" s="2"/>
      <c r="BZ1380" s="2"/>
      <c r="CA1380" s="2"/>
      <c r="CI1380"/>
      <c r="CJ1380"/>
      <c r="CK1380"/>
      <c r="CL1380"/>
      <c r="CM1380"/>
      <c r="CN1380"/>
      <c r="CO1380"/>
      <c r="CP1380"/>
      <c r="CQ1380"/>
      <c r="CR1380"/>
      <c r="CS1380"/>
      <c r="CT1380"/>
      <c r="CU1380"/>
      <c r="CV1380"/>
      <c r="CW1380"/>
      <c r="CX1380"/>
    </row>
    <row r="1381" spans="2:102" x14ac:dyDescent="0.35">
      <c r="B1381" s="70" t="str">
        <f t="shared" ref="B1381:F1381" si="701">B374</f>
        <v/>
      </c>
      <c r="C1381" s="166" t="str">
        <f t="shared" si="701"/>
        <v/>
      </c>
      <c r="D1381" s="273" t="str">
        <f t="shared" si="701"/>
        <v/>
      </c>
      <c r="E1381" s="273">
        <f t="shared" si="701"/>
        <v>45016</v>
      </c>
      <c r="F1381" s="273">
        <f t="shared" si="701"/>
        <v>0</v>
      </c>
      <c r="G1381" s="98">
        <f t="shared" si="637"/>
        <v>0</v>
      </c>
      <c r="H1381" s="242">
        <f>IF(G1381=0,0,SUMIFS('Sch A. Input'!$H372:$CJ372,'Sch A. Input'!$H$14:$CJ$14,"Recurring",'Sch A. Input'!$H$13:$CJ$13,"&lt;="&amp;$O$1020,'Sch A. Input'!$H$13:$CJ$13,"&lt;="&amp;$L$11))</f>
        <v>0</v>
      </c>
      <c r="I1381" s="242">
        <f>IF(G1381=0,0,SUMIFS('Sch A. Input'!$H372:$CJ372,'Sch A. Input'!$H$14:$CJ$14,"One-time",'Sch A. Input'!$H$13:$CJ$13,"&lt;="&amp;$O$1020,'Sch A. Input'!$H$13:$CJ$13,"&lt;="&amp;$L$11))</f>
        <v>0</v>
      </c>
      <c r="J1381" s="283">
        <f t="shared" si="652"/>
        <v>0</v>
      </c>
      <c r="K1381" s="242">
        <f t="shared" si="653"/>
        <v>0</v>
      </c>
      <c r="L1381" s="242">
        <f t="shared" si="654"/>
        <v>0</v>
      </c>
      <c r="M1381" s="276">
        <f t="shared" si="647"/>
        <v>0</v>
      </c>
      <c r="N1381" s="281">
        <f t="shared" si="638"/>
        <v>0</v>
      </c>
      <c r="O1381" s="245">
        <f t="shared" si="639"/>
        <v>0</v>
      </c>
      <c r="P1381" s="248"/>
      <c r="Q1381" s="285">
        <f t="shared" si="655"/>
        <v>0</v>
      </c>
      <c r="R1381" s="242">
        <f>IF(Q1381=0,0,SUMIFS('Sch A. Input'!$H372:$CJ372,'Sch A. Input'!$H$14:$CJ$14,"Recurring",'Sch A. Input'!$H$13:$CJ$13,"&lt;="&amp;$L$11,'Sch A. Input'!$H$13:$CJ$13,"&lt;="&amp;$Y$1020,'Sch A. Input'!$H$13:$CJ$13,"&gt;"&amp;$O$1020))</f>
        <v>0</v>
      </c>
      <c r="S1381" s="242">
        <f>IF(Q1381=0,0,SUMIFS('Sch A. Input'!$H372:$CJ372,'Sch A. Input'!$H$14:$CJ$14,"One-time",'Sch A. Input'!$H$13:$CJ$13,"&lt;="&amp;$L$11,'Sch A. Input'!$H$13:$CJ$13,"&lt;="&amp;$Y$1020,'Sch A. Input'!$H$13:$CJ$13,"&gt;"&amp;$O$1020))</f>
        <v>0</v>
      </c>
      <c r="T1381" s="283">
        <f t="shared" si="656"/>
        <v>0</v>
      </c>
      <c r="U1381" s="242">
        <f t="shared" si="657"/>
        <v>0</v>
      </c>
      <c r="V1381" s="242">
        <f t="shared" si="658"/>
        <v>0</v>
      </c>
      <c r="W1381" s="276">
        <f t="shared" si="648"/>
        <v>0</v>
      </c>
      <c r="X1381" s="281">
        <f t="shared" si="640"/>
        <v>0</v>
      </c>
      <c r="Y1381" s="245">
        <f t="shared" si="641"/>
        <v>0</v>
      </c>
      <c r="Z1381" s="248"/>
      <c r="AA1381" s="285">
        <f t="shared" si="659"/>
        <v>0</v>
      </c>
      <c r="AB1381" s="242">
        <f>IF(AA1381=0,0,SUMIFS('Sch A. Input'!$H372:$CJ372,'Sch A. Input'!$H$14:$CJ$14,"Recurring",'Sch A. Input'!$H$13:$CJ$13,"&lt;="&amp;$L$11,'Sch A. Input'!$H$13:$CJ$13,"&lt;="&amp;$AI$1020,'Sch A. Input'!$H$13:$CJ$13,"&gt;"&amp;$Y$1020))</f>
        <v>0</v>
      </c>
      <c r="AC1381" s="242">
        <f>IF(AA1381=0,0,SUMIFS('Sch A. Input'!$H372:$CJ372,'Sch A. Input'!$H$14:$CJ$14,"One-time",'Sch A. Input'!$H$13:$CJ$13,"&lt;="&amp;$L$11,'Sch A. Input'!$H$13:$CJ$13,"&lt;="&amp;$AI$1020,'Sch A. Input'!$H$13:$CJ$13,"&gt;"&amp;$Y$1020))</f>
        <v>0</v>
      </c>
      <c r="AD1381" s="283">
        <f t="shared" si="660"/>
        <v>0</v>
      </c>
      <c r="AE1381" s="242">
        <f t="shared" si="661"/>
        <v>0</v>
      </c>
      <c r="AF1381" s="242">
        <f t="shared" si="662"/>
        <v>0</v>
      </c>
      <c r="AG1381" s="276">
        <f t="shared" si="649"/>
        <v>0</v>
      </c>
      <c r="AH1381" s="281">
        <f t="shared" si="642"/>
        <v>0</v>
      </c>
      <c r="AI1381" s="245">
        <f t="shared" si="643"/>
        <v>0</v>
      </c>
      <c r="AK1381" s="285">
        <f t="shared" si="663"/>
        <v>0</v>
      </c>
      <c r="AL1381" s="242">
        <f>IF(AK1381=0,0,SUMIFS('Sch A. Input'!$H372:$CJ372,'Sch A. Input'!$H$14:$CJ$14,"Recurring",'Sch A. Input'!$H$13:$CJ$13,"&lt;="&amp;$L$11,'Sch A. Input'!$H$13:$CJ$13,"&lt;="&amp;$AS$1020,'Sch A. Input'!$H$13:$CJ$13,"&gt;"&amp;$AI$1020))</f>
        <v>0</v>
      </c>
      <c r="AM1381" s="242">
        <f>IF(AK1381=0,0,SUMIFS('Sch A. Input'!$H372:$CJ372,'Sch A. Input'!$H$14:$CJ$14,"One-time",'Sch A. Input'!$H$13:$CJ$13,"&lt;="&amp;$L$11,'Sch A. Input'!$H$13:$CJ$13,"&lt;="&amp;$AS$1020,'Sch A. Input'!$H$13:$CJ$13,"&gt;"&amp;$AI$1020))</f>
        <v>0</v>
      </c>
      <c r="AN1381" s="283">
        <f t="shared" si="664"/>
        <v>0</v>
      </c>
      <c r="AO1381" s="242">
        <f t="shared" si="665"/>
        <v>0</v>
      </c>
      <c r="AP1381" s="242">
        <f t="shared" si="666"/>
        <v>0</v>
      </c>
      <c r="AQ1381" s="276">
        <f t="shared" si="650"/>
        <v>0</v>
      </c>
      <c r="AR1381" s="281">
        <f t="shared" si="644"/>
        <v>0</v>
      </c>
      <c r="AS1381" s="245">
        <f t="shared" si="645"/>
        <v>0</v>
      </c>
      <c r="AY1381" s="160"/>
      <c r="AZ1381" s="160"/>
      <c r="BK1381" s="2"/>
      <c r="BL1381" s="2"/>
      <c r="BM1381" s="2"/>
      <c r="BN1381" s="2"/>
      <c r="BO1381" s="2"/>
      <c r="BP1381" s="2"/>
      <c r="BQ1381" s="2"/>
      <c r="BR1381" s="2"/>
      <c r="BS1381" s="2"/>
      <c r="BT1381" s="2"/>
      <c r="BU1381" s="2"/>
      <c r="BV1381" s="2"/>
      <c r="BW1381" s="2"/>
      <c r="BX1381" s="2"/>
      <c r="BY1381" s="2"/>
      <c r="BZ1381" s="2"/>
      <c r="CA1381" s="2"/>
      <c r="CI1381"/>
      <c r="CJ1381"/>
      <c r="CK1381"/>
      <c r="CL1381"/>
      <c r="CM1381"/>
      <c r="CN1381"/>
      <c r="CO1381"/>
      <c r="CP1381"/>
      <c r="CQ1381"/>
      <c r="CR1381"/>
      <c r="CS1381"/>
      <c r="CT1381"/>
      <c r="CU1381"/>
      <c r="CV1381"/>
      <c r="CW1381"/>
      <c r="CX1381"/>
    </row>
    <row r="1382" spans="2:102" x14ac:dyDescent="0.35">
      <c r="B1382" s="70" t="str">
        <f t="shared" ref="B1382:F1382" si="702">B375</f>
        <v/>
      </c>
      <c r="C1382" s="166" t="str">
        <f t="shared" si="702"/>
        <v/>
      </c>
      <c r="D1382" s="273" t="str">
        <f t="shared" si="702"/>
        <v/>
      </c>
      <c r="E1382" s="273">
        <f t="shared" si="702"/>
        <v>45016</v>
      </c>
      <c r="F1382" s="273">
        <f t="shared" si="702"/>
        <v>0</v>
      </c>
      <c r="G1382" s="98">
        <f t="shared" si="637"/>
        <v>0</v>
      </c>
      <c r="H1382" s="242">
        <f>IF(G1382=0,0,SUMIFS('Sch A. Input'!$H373:$CJ373,'Sch A. Input'!$H$14:$CJ$14,"Recurring",'Sch A. Input'!$H$13:$CJ$13,"&lt;="&amp;$O$1020,'Sch A. Input'!$H$13:$CJ$13,"&lt;="&amp;$L$11))</f>
        <v>0</v>
      </c>
      <c r="I1382" s="242">
        <f>IF(G1382=0,0,SUMIFS('Sch A. Input'!$H373:$CJ373,'Sch A. Input'!$H$14:$CJ$14,"One-time",'Sch A. Input'!$H$13:$CJ$13,"&lt;="&amp;$O$1020,'Sch A. Input'!$H$13:$CJ$13,"&lt;="&amp;$L$11))</f>
        <v>0</v>
      </c>
      <c r="J1382" s="283">
        <f t="shared" si="652"/>
        <v>0</v>
      </c>
      <c r="K1382" s="242">
        <f t="shared" si="653"/>
        <v>0</v>
      </c>
      <c r="L1382" s="242">
        <f t="shared" si="654"/>
        <v>0</v>
      </c>
      <c r="M1382" s="276">
        <f t="shared" si="647"/>
        <v>0</v>
      </c>
      <c r="N1382" s="281">
        <f t="shared" si="638"/>
        <v>0</v>
      </c>
      <c r="O1382" s="245">
        <f t="shared" si="639"/>
        <v>0</v>
      </c>
      <c r="P1382" s="248"/>
      <c r="Q1382" s="285">
        <f t="shared" si="655"/>
        <v>0</v>
      </c>
      <c r="R1382" s="242">
        <f>IF(Q1382=0,0,SUMIFS('Sch A. Input'!$H373:$CJ373,'Sch A. Input'!$H$14:$CJ$14,"Recurring",'Sch A. Input'!$H$13:$CJ$13,"&lt;="&amp;$L$11,'Sch A. Input'!$H$13:$CJ$13,"&lt;="&amp;$Y$1020,'Sch A. Input'!$H$13:$CJ$13,"&gt;"&amp;$O$1020))</f>
        <v>0</v>
      </c>
      <c r="S1382" s="242">
        <f>IF(Q1382=0,0,SUMIFS('Sch A. Input'!$H373:$CJ373,'Sch A. Input'!$H$14:$CJ$14,"One-time",'Sch A. Input'!$H$13:$CJ$13,"&lt;="&amp;$L$11,'Sch A. Input'!$H$13:$CJ$13,"&lt;="&amp;$Y$1020,'Sch A. Input'!$H$13:$CJ$13,"&gt;"&amp;$O$1020))</f>
        <v>0</v>
      </c>
      <c r="T1382" s="283">
        <f t="shared" si="656"/>
        <v>0</v>
      </c>
      <c r="U1382" s="242">
        <f t="shared" si="657"/>
        <v>0</v>
      </c>
      <c r="V1382" s="242">
        <f t="shared" si="658"/>
        <v>0</v>
      </c>
      <c r="W1382" s="276">
        <f t="shared" si="648"/>
        <v>0</v>
      </c>
      <c r="X1382" s="281">
        <f t="shared" si="640"/>
        <v>0</v>
      </c>
      <c r="Y1382" s="245">
        <f t="shared" si="641"/>
        <v>0</v>
      </c>
      <c r="Z1382" s="248"/>
      <c r="AA1382" s="285">
        <f t="shared" si="659"/>
        <v>0</v>
      </c>
      <c r="AB1382" s="242">
        <f>IF(AA1382=0,0,SUMIFS('Sch A. Input'!$H373:$CJ373,'Sch A. Input'!$H$14:$CJ$14,"Recurring",'Sch A. Input'!$H$13:$CJ$13,"&lt;="&amp;$L$11,'Sch A. Input'!$H$13:$CJ$13,"&lt;="&amp;$AI$1020,'Sch A. Input'!$H$13:$CJ$13,"&gt;"&amp;$Y$1020))</f>
        <v>0</v>
      </c>
      <c r="AC1382" s="242">
        <f>IF(AA1382=0,0,SUMIFS('Sch A. Input'!$H373:$CJ373,'Sch A. Input'!$H$14:$CJ$14,"One-time",'Sch A. Input'!$H$13:$CJ$13,"&lt;="&amp;$L$11,'Sch A. Input'!$H$13:$CJ$13,"&lt;="&amp;$AI$1020,'Sch A. Input'!$H$13:$CJ$13,"&gt;"&amp;$Y$1020))</f>
        <v>0</v>
      </c>
      <c r="AD1382" s="283">
        <f t="shared" si="660"/>
        <v>0</v>
      </c>
      <c r="AE1382" s="242">
        <f t="shared" si="661"/>
        <v>0</v>
      </c>
      <c r="AF1382" s="242">
        <f t="shared" si="662"/>
        <v>0</v>
      </c>
      <c r="AG1382" s="276">
        <f t="shared" si="649"/>
        <v>0</v>
      </c>
      <c r="AH1382" s="281">
        <f t="shared" si="642"/>
        <v>0</v>
      </c>
      <c r="AI1382" s="245">
        <f t="shared" si="643"/>
        <v>0</v>
      </c>
      <c r="AK1382" s="285">
        <f t="shared" si="663"/>
        <v>0</v>
      </c>
      <c r="AL1382" s="242">
        <f>IF(AK1382=0,0,SUMIFS('Sch A. Input'!$H373:$CJ373,'Sch A. Input'!$H$14:$CJ$14,"Recurring",'Sch A. Input'!$H$13:$CJ$13,"&lt;="&amp;$L$11,'Sch A. Input'!$H$13:$CJ$13,"&lt;="&amp;$AS$1020,'Sch A. Input'!$H$13:$CJ$13,"&gt;"&amp;$AI$1020))</f>
        <v>0</v>
      </c>
      <c r="AM1382" s="242">
        <f>IF(AK1382=0,0,SUMIFS('Sch A. Input'!$H373:$CJ373,'Sch A. Input'!$H$14:$CJ$14,"One-time",'Sch A. Input'!$H$13:$CJ$13,"&lt;="&amp;$L$11,'Sch A. Input'!$H$13:$CJ$13,"&lt;="&amp;$AS$1020,'Sch A. Input'!$H$13:$CJ$13,"&gt;"&amp;$AI$1020))</f>
        <v>0</v>
      </c>
      <c r="AN1382" s="283">
        <f t="shared" si="664"/>
        <v>0</v>
      </c>
      <c r="AO1382" s="242">
        <f t="shared" si="665"/>
        <v>0</v>
      </c>
      <c r="AP1382" s="242">
        <f t="shared" si="666"/>
        <v>0</v>
      </c>
      <c r="AQ1382" s="276">
        <f t="shared" si="650"/>
        <v>0</v>
      </c>
      <c r="AR1382" s="281">
        <f t="shared" si="644"/>
        <v>0</v>
      </c>
      <c r="AS1382" s="245">
        <f t="shared" si="645"/>
        <v>0</v>
      </c>
      <c r="AY1382" s="160"/>
      <c r="AZ1382" s="160"/>
      <c r="BK1382" s="2"/>
      <c r="BL1382" s="2"/>
      <c r="BM1382" s="2"/>
      <c r="BN1382" s="2"/>
      <c r="BO1382" s="2"/>
      <c r="BP1382" s="2"/>
      <c r="BQ1382" s="2"/>
      <c r="BR1382" s="2"/>
      <c r="BS1382" s="2"/>
      <c r="BT1382" s="2"/>
      <c r="BU1382" s="2"/>
      <c r="BV1382" s="2"/>
      <c r="BW1382" s="2"/>
      <c r="BX1382" s="2"/>
      <c r="BY1382" s="2"/>
      <c r="BZ1382" s="2"/>
      <c r="CA1382" s="2"/>
      <c r="CI1382"/>
      <c r="CJ1382"/>
      <c r="CK1382"/>
      <c r="CL1382"/>
      <c r="CM1382"/>
      <c r="CN1382"/>
      <c r="CO1382"/>
      <c r="CP1382"/>
      <c r="CQ1382"/>
      <c r="CR1382"/>
      <c r="CS1382"/>
      <c r="CT1382"/>
      <c r="CU1382"/>
      <c r="CV1382"/>
      <c r="CW1382"/>
      <c r="CX1382"/>
    </row>
    <row r="1383" spans="2:102" x14ac:dyDescent="0.35">
      <c r="B1383" s="70" t="str">
        <f t="shared" ref="B1383:F1383" si="703">B376</f>
        <v/>
      </c>
      <c r="C1383" s="166" t="str">
        <f t="shared" si="703"/>
        <v/>
      </c>
      <c r="D1383" s="273" t="str">
        <f t="shared" si="703"/>
        <v/>
      </c>
      <c r="E1383" s="273">
        <f t="shared" si="703"/>
        <v>45016</v>
      </c>
      <c r="F1383" s="273">
        <f t="shared" si="703"/>
        <v>0</v>
      </c>
      <c r="G1383" s="98">
        <f t="shared" si="637"/>
        <v>0</v>
      </c>
      <c r="H1383" s="242">
        <f>IF(G1383=0,0,SUMIFS('Sch A. Input'!$H374:$CJ374,'Sch A. Input'!$H$14:$CJ$14,"Recurring",'Sch A. Input'!$H$13:$CJ$13,"&lt;="&amp;$O$1020,'Sch A. Input'!$H$13:$CJ$13,"&lt;="&amp;$L$11))</f>
        <v>0</v>
      </c>
      <c r="I1383" s="242">
        <f>IF(G1383=0,0,SUMIFS('Sch A. Input'!$H374:$CJ374,'Sch A. Input'!$H$14:$CJ$14,"One-time",'Sch A. Input'!$H$13:$CJ$13,"&lt;="&amp;$O$1020,'Sch A. Input'!$H$13:$CJ$13,"&lt;="&amp;$L$11))</f>
        <v>0</v>
      </c>
      <c r="J1383" s="283">
        <f t="shared" si="652"/>
        <v>0</v>
      </c>
      <c r="K1383" s="242">
        <f t="shared" si="653"/>
        <v>0</v>
      </c>
      <c r="L1383" s="242">
        <f t="shared" si="654"/>
        <v>0</v>
      </c>
      <c r="M1383" s="276">
        <f t="shared" si="647"/>
        <v>0</v>
      </c>
      <c r="N1383" s="281">
        <f t="shared" si="638"/>
        <v>0</v>
      </c>
      <c r="O1383" s="245">
        <f t="shared" si="639"/>
        <v>0</v>
      </c>
      <c r="P1383" s="248"/>
      <c r="Q1383" s="285">
        <f t="shared" si="655"/>
        <v>0</v>
      </c>
      <c r="R1383" s="242">
        <f>IF(Q1383=0,0,SUMIFS('Sch A. Input'!$H374:$CJ374,'Sch A. Input'!$H$14:$CJ$14,"Recurring",'Sch A. Input'!$H$13:$CJ$13,"&lt;="&amp;$L$11,'Sch A. Input'!$H$13:$CJ$13,"&lt;="&amp;$Y$1020,'Sch A. Input'!$H$13:$CJ$13,"&gt;"&amp;$O$1020))</f>
        <v>0</v>
      </c>
      <c r="S1383" s="242">
        <f>IF(Q1383=0,0,SUMIFS('Sch A. Input'!$H374:$CJ374,'Sch A. Input'!$H$14:$CJ$14,"One-time",'Sch A. Input'!$H$13:$CJ$13,"&lt;="&amp;$L$11,'Sch A. Input'!$H$13:$CJ$13,"&lt;="&amp;$Y$1020,'Sch A. Input'!$H$13:$CJ$13,"&gt;"&amp;$O$1020))</f>
        <v>0</v>
      </c>
      <c r="T1383" s="283">
        <f t="shared" si="656"/>
        <v>0</v>
      </c>
      <c r="U1383" s="242">
        <f t="shared" si="657"/>
        <v>0</v>
      </c>
      <c r="V1383" s="242">
        <f t="shared" si="658"/>
        <v>0</v>
      </c>
      <c r="W1383" s="276">
        <f t="shared" si="648"/>
        <v>0</v>
      </c>
      <c r="X1383" s="281">
        <f t="shared" si="640"/>
        <v>0</v>
      </c>
      <c r="Y1383" s="245">
        <f t="shared" si="641"/>
        <v>0</v>
      </c>
      <c r="Z1383" s="248"/>
      <c r="AA1383" s="285">
        <f t="shared" si="659"/>
        <v>0</v>
      </c>
      <c r="AB1383" s="242">
        <f>IF(AA1383=0,0,SUMIFS('Sch A. Input'!$H374:$CJ374,'Sch A. Input'!$H$14:$CJ$14,"Recurring",'Sch A. Input'!$H$13:$CJ$13,"&lt;="&amp;$L$11,'Sch A. Input'!$H$13:$CJ$13,"&lt;="&amp;$AI$1020,'Sch A. Input'!$H$13:$CJ$13,"&gt;"&amp;$Y$1020))</f>
        <v>0</v>
      </c>
      <c r="AC1383" s="242">
        <f>IF(AA1383=0,0,SUMIFS('Sch A. Input'!$H374:$CJ374,'Sch A. Input'!$H$14:$CJ$14,"One-time",'Sch A. Input'!$H$13:$CJ$13,"&lt;="&amp;$L$11,'Sch A. Input'!$H$13:$CJ$13,"&lt;="&amp;$AI$1020,'Sch A. Input'!$H$13:$CJ$13,"&gt;"&amp;$Y$1020))</f>
        <v>0</v>
      </c>
      <c r="AD1383" s="283">
        <f t="shared" si="660"/>
        <v>0</v>
      </c>
      <c r="AE1383" s="242">
        <f t="shared" si="661"/>
        <v>0</v>
      </c>
      <c r="AF1383" s="242">
        <f t="shared" si="662"/>
        <v>0</v>
      </c>
      <c r="AG1383" s="276">
        <f t="shared" si="649"/>
        <v>0</v>
      </c>
      <c r="AH1383" s="281">
        <f t="shared" si="642"/>
        <v>0</v>
      </c>
      <c r="AI1383" s="245">
        <f t="shared" si="643"/>
        <v>0</v>
      </c>
      <c r="AK1383" s="285">
        <f t="shared" si="663"/>
        <v>0</v>
      </c>
      <c r="AL1383" s="242">
        <f>IF(AK1383=0,0,SUMIFS('Sch A. Input'!$H374:$CJ374,'Sch A. Input'!$H$14:$CJ$14,"Recurring",'Sch A. Input'!$H$13:$CJ$13,"&lt;="&amp;$L$11,'Sch A. Input'!$H$13:$CJ$13,"&lt;="&amp;$AS$1020,'Sch A. Input'!$H$13:$CJ$13,"&gt;"&amp;$AI$1020))</f>
        <v>0</v>
      </c>
      <c r="AM1383" s="242">
        <f>IF(AK1383=0,0,SUMIFS('Sch A. Input'!$H374:$CJ374,'Sch A. Input'!$H$14:$CJ$14,"One-time",'Sch A. Input'!$H$13:$CJ$13,"&lt;="&amp;$L$11,'Sch A. Input'!$H$13:$CJ$13,"&lt;="&amp;$AS$1020,'Sch A. Input'!$H$13:$CJ$13,"&gt;"&amp;$AI$1020))</f>
        <v>0</v>
      </c>
      <c r="AN1383" s="283">
        <f t="shared" si="664"/>
        <v>0</v>
      </c>
      <c r="AO1383" s="242">
        <f t="shared" si="665"/>
        <v>0</v>
      </c>
      <c r="AP1383" s="242">
        <f t="shared" si="666"/>
        <v>0</v>
      </c>
      <c r="AQ1383" s="276">
        <f t="shared" si="650"/>
        <v>0</v>
      </c>
      <c r="AR1383" s="281">
        <f t="shared" si="644"/>
        <v>0</v>
      </c>
      <c r="AS1383" s="245">
        <f t="shared" si="645"/>
        <v>0</v>
      </c>
      <c r="AY1383" s="160"/>
      <c r="AZ1383" s="160"/>
      <c r="BK1383" s="2"/>
      <c r="BL1383" s="2"/>
      <c r="BM1383" s="2"/>
      <c r="BN1383" s="2"/>
      <c r="BO1383" s="2"/>
      <c r="BP1383" s="2"/>
      <c r="BQ1383" s="2"/>
      <c r="BR1383" s="2"/>
      <c r="BS1383" s="2"/>
      <c r="BT1383" s="2"/>
      <c r="BU1383" s="2"/>
      <c r="BV1383" s="2"/>
      <c r="BW1383" s="2"/>
      <c r="BX1383" s="2"/>
      <c r="BY1383" s="2"/>
      <c r="BZ1383" s="2"/>
      <c r="CA1383" s="2"/>
      <c r="CI1383"/>
      <c r="CJ1383"/>
      <c r="CK1383"/>
      <c r="CL1383"/>
      <c r="CM1383"/>
      <c r="CN1383"/>
      <c r="CO1383"/>
      <c r="CP1383"/>
      <c r="CQ1383"/>
      <c r="CR1383"/>
      <c r="CS1383"/>
      <c r="CT1383"/>
      <c r="CU1383"/>
      <c r="CV1383"/>
      <c r="CW1383"/>
      <c r="CX1383"/>
    </row>
    <row r="1384" spans="2:102" x14ac:dyDescent="0.35">
      <c r="B1384" s="70" t="str">
        <f t="shared" ref="B1384:F1384" si="704">B377</f>
        <v/>
      </c>
      <c r="C1384" s="166" t="str">
        <f t="shared" si="704"/>
        <v/>
      </c>
      <c r="D1384" s="273" t="str">
        <f t="shared" si="704"/>
        <v/>
      </c>
      <c r="E1384" s="273">
        <f t="shared" si="704"/>
        <v>45016</v>
      </c>
      <c r="F1384" s="273">
        <f t="shared" si="704"/>
        <v>0</v>
      </c>
      <c r="G1384" s="98">
        <f t="shared" si="637"/>
        <v>0</v>
      </c>
      <c r="H1384" s="242">
        <f>IF(G1384=0,0,SUMIFS('Sch A. Input'!$H375:$CJ375,'Sch A. Input'!$H$14:$CJ$14,"Recurring",'Sch A. Input'!$H$13:$CJ$13,"&lt;="&amp;$O$1020,'Sch A. Input'!$H$13:$CJ$13,"&lt;="&amp;$L$11))</f>
        <v>0</v>
      </c>
      <c r="I1384" s="242">
        <f>IF(G1384=0,0,SUMIFS('Sch A. Input'!$H375:$CJ375,'Sch A. Input'!$H$14:$CJ$14,"One-time",'Sch A. Input'!$H$13:$CJ$13,"&lt;="&amp;$O$1020,'Sch A. Input'!$H$13:$CJ$13,"&lt;="&amp;$L$11))</f>
        <v>0</v>
      </c>
      <c r="J1384" s="283">
        <f t="shared" si="652"/>
        <v>0</v>
      </c>
      <c r="K1384" s="242">
        <f t="shared" si="653"/>
        <v>0</v>
      </c>
      <c r="L1384" s="242">
        <f t="shared" si="654"/>
        <v>0</v>
      </c>
      <c r="M1384" s="276">
        <f t="shared" si="647"/>
        <v>0</v>
      </c>
      <c r="N1384" s="281">
        <f t="shared" si="638"/>
        <v>0</v>
      </c>
      <c r="O1384" s="245">
        <f t="shared" si="639"/>
        <v>0</v>
      </c>
      <c r="P1384" s="248"/>
      <c r="Q1384" s="285">
        <f t="shared" si="655"/>
        <v>0</v>
      </c>
      <c r="R1384" s="242">
        <f>IF(Q1384=0,0,SUMIFS('Sch A. Input'!$H375:$CJ375,'Sch A. Input'!$H$14:$CJ$14,"Recurring",'Sch A. Input'!$H$13:$CJ$13,"&lt;="&amp;$L$11,'Sch A. Input'!$H$13:$CJ$13,"&lt;="&amp;$Y$1020,'Sch A. Input'!$H$13:$CJ$13,"&gt;"&amp;$O$1020))</f>
        <v>0</v>
      </c>
      <c r="S1384" s="242">
        <f>IF(Q1384=0,0,SUMIFS('Sch A. Input'!$H375:$CJ375,'Sch A. Input'!$H$14:$CJ$14,"One-time",'Sch A. Input'!$H$13:$CJ$13,"&lt;="&amp;$L$11,'Sch A. Input'!$H$13:$CJ$13,"&lt;="&amp;$Y$1020,'Sch A. Input'!$H$13:$CJ$13,"&gt;"&amp;$O$1020))</f>
        <v>0</v>
      </c>
      <c r="T1384" s="283">
        <f t="shared" si="656"/>
        <v>0</v>
      </c>
      <c r="U1384" s="242">
        <f t="shared" si="657"/>
        <v>0</v>
      </c>
      <c r="V1384" s="242">
        <f t="shared" si="658"/>
        <v>0</v>
      </c>
      <c r="W1384" s="276">
        <f t="shared" si="648"/>
        <v>0</v>
      </c>
      <c r="X1384" s="281">
        <f t="shared" si="640"/>
        <v>0</v>
      </c>
      <c r="Y1384" s="245">
        <f t="shared" si="641"/>
        <v>0</v>
      </c>
      <c r="Z1384" s="248"/>
      <c r="AA1384" s="285">
        <f t="shared" si="659"/>
        <v>0</v>
      </c>
      <c r="AB1384" s="242">
        <f>IF(AA1384=0,0,SUMIFS('Sch A. Input'!$H375:$CJ375,'Sch A. Input'!$H$14:$CJ$14,"Recurring",'Sch A. Input'!$H$13:$CJ$13,"&lt;="&amp;$L$11,'Sch A. Input'!$H$13:$CJ$13,"&lt;="&amp;$AI$1020,'Sch A. Input'!$H$13:$CJ$13,"&gt;"&amp;$Y$1020))</f>
        <v>0</v>
      </c>
      <c r="AC1384" s="242">
        <f>IF(AA1384=0,0,SUMIFS('Sch A. Input'!$H375:$CJ375,'Sch A. Input'!$H$14:$CJ$14,"One-time",'Sch A. Input'!$H$13:$CJ$13,"&lt;="&amp;$L$11,'Sch A. Input'!$H$13:$CJ$13,"&lt;="&amp;$AI$1020,'Sch A. Input'!$H$13:$CJ$13,"&gt;"&amp;$Y$1020))</f>
        <v>0</v>
      </c>
      <c r="AD1384" s="283">
        <f t="shared" si="660"/>
        <v>0</v>
      </c>
      <c r="AE1384" s="242">
        <f t="shared" si="661"/>
        <v>0</v>
      </c>
      <c r="AF1384" s="242">
        <f t="shared" si="662"/>
        <v>0</v>
      </c>
      <c r="AG1384" s="276">
        <f t="shared" si="649"/>
        <v>0</v>
      </c>
      <c r="AH1384" s="281">
        <f t="shared" si="642"/>
        <v>0</v>
      </c>
      <c r="AI1384" s="245">
        <f t="shared" si="643"/>
        <v>0</v>
      </c>
      <c r="AK1384" s="285">
        <f t="shared" si="663"/>
        <v>0</v>
      </c>
      <c r="AL1384" s="242">
        <f>IF(AK1384=0,0,SUMIFS('Sch A. Input'!$H375:$CJ375,'Sch A. Input'!$H$14:$CJ$14,"Recurring",'Sch A. Input'!$H$13:$CJ$13,"&lt;="&amp;$L$11,'Sch A. Input'!$H$13:$CJ$13,"&lt;="&amp;$AS$1020,'Sch A. Input'!$H$13:$CJ$13,"&gt;"&amp;$AI$1020))</f>
        <v>0</v>
      </c>
      <c r="AM1384" s="242">
        <f>IF(AK1384=0,0,SUMIFS('Sch A. Input'!$H375:$CJ375,'Sch A. Input'!$H$14:$CJ$14,"One-time",'Sch A. Input'!$H$13:$CJ$13,"&lt;="&amp;$L$11,'Sch A. Input'!$H$13:$CJ$13,"&lt;="&amp;$AS$1020,'Sch A. Input'!$H$13:$CJ$13,"&gt;"&amp;$AI$1020))</f>
        <v>0</v>
      </c>
      <c r="AN1384" s="283">
        <f t="shared" si="664"/>
        <v>0</v>
      </c>
      <c r="AO1384" s="242">
        <f t="shared" si="665"/>
        <v>0</v>
      </c>
      <c r="AP1384" s="242">
        <f t="shared" si="666"/>
        <v>0</v>
      </c>
      <c r="AQ1384" s="276">
        <f t="shared" si="650"/>
        <v>0</v>
      </c>
      <c r="AR1384" s="281">
        <f t="shared" si="644"/>
        <v>0</v>
      </c>
      <c r="AS1384" s="245">
        <f t="shared" si="645"/>
        <v>0</v>
      </c>
      <c r="AY1384" s="160"/>
      <c r="AZ1384" s="160"/>
      <c r="BK1384" s="2"/>
      <c r="BL1384" s="2"/>
      <c r="BM1384" s="2"/>
      <c r="BN1384" s="2"/>
      <c r="BO1384" s="2"/>
      <c r="BP1384" s="2"/>
      <c r="BQ1384" s="2"/>
      <c r="BR1384" s="2"/>
      <c r="BS1384" s="2"/>
      <c r="BT1384" s="2"/>
      <c r="BU1384" s="2"/>
      <c r="BV1384" s="2"/>
      <c r="BW1384" s="2"/>
      <c r="BX1384" s="2"/>
      <c r="BY1384" s="2"/>
      <c r="BZ1384" s="2"/>
      <c r="CA1384" s="2"/>
      <c r="CI1384"/>
      <c r="CJ1384"/>
      <c r="CK1384"/>
      <c r="CL1384"/>
      <c r="CM1384"/>
      <c r="CN1384"/>
      <c r="CO1384"/>
      <c r="CP1384"/>
      <c r="CQ1384"/>
      <c r="CR1384"/>
      <c r="CS1384"/>
      <c r="CT1384"/>
      <c r="CU1384"/>
      <c r="CV1384"/>
      <c r="CW1384"/>
      <c r="CX1384"/>
    </row>
    <row r="1385" spans="2:102" x14ac:dyDescent="0.35">
      <c r="B1385" s="70" t="str">
        <f t="shared" ref="B1385:F1385" si="705">B378</f>
        <v/>
      </c>
      <c r="C1385" s="166" t="str">
        <f t="shared" si="705"/>
        <v/>
      </c>
      <c r="D1385" s="273" t="str">
        <f t="shared" si="705"/>
        <v/>
      </c>
      <c r="E1385" s="273">
        <f t="shared" si="705"/>
        <v>45016</v>
      </c>
      <c r="F1385" s="273">
        <f t="shared" si="705"/>
        <v>0</v>
      </c>
      <c r="G1385" s="98">
        <f t="shared" si="637"/>
        <v>0</v>
      </c>
      <c r="H1385" s="242">
        <f>IF(G1385=0,0,SUMIFS('Sch A. Input'!$H376:$CJ376,'Sch A. Input'!$H$14:$CJ$14,"Recurring",'Sch A. Input'!$H$13:$CJ$13,"&lt;="&amp;$O$1020,'Sch A. Input'!$H$13:$CJ$13,"&lt;="&amp;$L$11))</f>
        <v>0</v>
      </c>
      <c r="I1385" s="242">
        <f>IF(G1385=0,0,SUMIFS('Sch A. Input'!$H376:$CJ376,'Sch A. Input'!$H$14:$CJ$14,"One-time",'Sch A. Input'!$H$13:$CJ$13,"&lt;="&amp;$O$1020,'Sch A. Input'!$H$13:$CJ$13,"&lt;="&amp;$L$11))</f>
        <v>0</v>
      </c>
      <c r="J1385" s="283">
        <f t="shared" si="652"/>
        <v>0</v>
      </c>
      <c r="K1385" s="242">
        <f t="shared" si="653"/>
        <v>0</v>
      </c>
      <c r="L1385" s="242">
        <f t="shared" si="654"/>
        <v>0</v>
      </c>
      <c r="M1385" s="276">
        <f t="shared" si="647"/>
        <v>0</v>
      </c>
      <c r="N1385" s="281">
        <f t="shared" si="638"/>
        <v>0</v>
      </c>
      <c r="O1385" s="245">
        <f t="shared" si="639"/>
        <v>0</v>
      </c>
      <c r="P1385" s="248"/>
      <c r="Q1385" s="285">
        <f t="shared" si="655"/>
        <v>0</v>
      </c>
      <c r="R1385" s="242">
        <f>IF(Q1385=0,0,SUMIFS('Sch A. Input'!$H376:$CJ376,'Sch A. Input'!$H$14:$CJ$14,"Recurring",'Sch A. Input'!$H$13:$CJ$13,"&lt;="&amp;$L$11,'Sch A. Input'!$H$13:$CJ$13,"&lt;="&amp;$Y$1020,'Sch A. Input'!$H$13:$CJ$13,"&gt;"&amp;$O$1020))</f>
        <v>0</v>
      </c>
      <c r="S1385" s="242">
        <f>IF(Q1385=0,0,SUMIFS('Sch A. Input'!$H376:$CJ376,'Sch A. Input'!$H$14:$CJ$14,"One-time",'Sch A. Input'!$H$13:$CJ$13,"&lt;="&amp;$L$11,'Sch A. Input'!$H$13:$CJ$13,"&lt;="&amp;$Y$1020,'Sch A. Input'!$H$13:$CJ$13,"&gt;"&amp;$O$1020))</f>
        <v>0</v>
      </c>
      <c r="T1385" s="283">
        <f t="shared" si="656"/>
        <v>0</v>
      </c>
      <c r="U1385" s="242">
        <f t="shared" si="657"/>
        <v>0</v>
      </c>
      <c r="V1385" s="242">
        <f t="shared" si="658"/>
        <v>0</v>
      </c>
      <c r="W1385" s="276">
        <f t="shared" si="648"/>
        <v>0</v>
      </c>
      <c r="X1385" s="281">
        <f t="shared" si="640"/>
        <v>0</v>
      </c>
      <c r="Y1385" s="245">
        <f t="shared" si="641"/>
        <v>0</v>
      </c>
      <c r="Z1385" s="248"/>
      <c r="AA1385" s="285">
        <f t="shared" si="659"/>
        <v>0</v>
      </c>
      <c r="AB1385" s="242">
        <f>IF(AA1385=0,0,SUMIFS('Sch A. Input'!$H376:$CJ376,'Sch A. Input'!$H$14:$CJ$14,"Recurring",'Sch A. Input'!$H$13:$CJ$13,"&lt;="&amp;$L$11,'Sch A. Input'!$H$13:$CJ$13,"&lt;="&amp;$AI$1020,'Sch A. Input'!$H$13:$CJ$13,"&gt;"&amp;$Y$1020))</f>
        <v>0</v>
      </c>
      <c r="AC1385" s="242">
        <f>IF(AA1385=0,0,SUMIFS('Sch A. Input'!$H376:$CJ376,'Sch A. Input'!$H$14:$CJ$14,"One-time",'Sch A. Input'!$H$13:$CJ$13,"&lt;="&amp;$L$11,'Sch A. Input'!$H$13:$CJ$13,"&lt;="&amp;$AI$1020,'Sch A. Input'!$H$13:$CJ$13,"&gt;"&amp;$Y$1020))</f>
        <v>0</v>
      </c>
      <c r="AD1385" s="283">
        <f t="shared" si="660"/>
        <v>0</v>
      </c>
      <c r="AE1385" s="242">
        <f t="shared" si="661"/>
        <v>0</v>
      </c>
      <c r="AF1385" s="242">
        <f t="shared" si="662"/>
        <v>0</v>
      </c>
      <c r="AG1385" s="276">
        <f t="shared" si="649"/>
        <v>0</v>
      </c>
      <c r="AH1385" s="281">
        <f t="shared" si="642"/>
        <v>0</v>
      </c>
      <c r="AI1385" s="245">
        <f t="shared" si="643"/>
        <v>0</v>
      </c>
      <c r="AK1385" s="285">
        <f t="shared" si="663"/>
        <v>0</v>
      </c>
      <c r="AL1385" s="242">
        <f>IF(AK1385=0,0,SUMIFS('Sch A. Input'!$H376:$CJ376,'Sch A. Input'!$H$14:$CJ$14,"Recurring",'Sch A. Input'!$H$13:$CJ$13,"&lt;="&amp;$L$11,'Sch A. Input'!$H$13:$CJ$13,"&lt;="&amp;$AS$1020,'Sch A. Input'!$H$13:$CJ$13,"&gt;"&amp;$AI$1020))</f>
        <v>0</v>
      </c>
      <c r="AM1385" s="242">
        <f>IF(AK1385=0,0,SUMIFS('Sch A. Input'!$H376:$CJ376,'Sch A. Input'!$H$14:$CJ$14,"One-time",'Sch A. Input'!$H$13:$CJ$13,"&lt;="&amp;$L$11,'Sch A. Input'!$H$13:$CJ$13,"&lt;="&amp;$AS$1020,'Sch A. Input'!$H$13:$CJ$13,"&gt;"&amp;$AI$1020))</f>
        <v>0</v>
      </c>
      <c r="AN1385" s="283">
        <f t="shared" si="664"/>
        <v>0</v>
      </c>
      <c r="AO1385" s="242">
        <f t="shared" si="665"/>
        <v>0</v>
      </c>
      <c r="AP1385" s="242">
        <f t="shared" si="666"/>
        <v>0</v>
      </c>
      <c r="AQ1385" s="276">
        <f t="shared" si="650"/>
        <v>0</v>
      </c>
      <c r="AR1385" s="281">
        <f t="shared" si="644"/>
        <v>0</v>
      </c>
      <c r="AS1385" s="245">
        <f t="shared" si="645"/>
        <v>0</v>
      </c>
      <c r="AY1385" s="160"/>
      <c r="AZ1385" s="160"/>
      <c r="BK1385" s="2"/>
      <c r="BL1385" s="2"/>
      <c r="BM1385" s="2"/>
      <c r="BN1385" s="2"/>
      <c r="BO1385" s="2"/>
      <c r="BP1385" s="2"/>
      <c r="BQ1385" s="2"/>
      <c r="BR1385" s="2"/>
      <c r="BS1385" s="2"/>
      <c r="BT1385" s="2"/>
      <c r="BU1385" s="2"/>
      <c r="BV1385" s="2"/>
      <c r="BW1385" s="2"/>
      <c r="BX1385" s="2"/>
      <c r="BY1385" s="2"/>
      <c r="BZ1385" s="2"/>
      <c r="CA1385" s="2"/>
      <c r="CI1385"/>
      <c r="CJ1385"/>
      <c r="CK1385"/>
      <c r="CL1385"/>
      <c r="CM1385"/>
      <c r="CN1385"/>
      <c r="CO1385"/>
      <c r="CP1385"/>
      <c r="CQ1385"/>
      <c r="CR1385"/>
      <c r="CS1385"/>
      <c r="CT1385"/>
      <c r="CU1385"/>
      <c r="CV1385"/>
      <c r="CW1385"/>
      <c r="CX1385"/>
    </row>
    <row r="1386" spans="2:102" x14ac:dyDescent="0.35">
      <c r="B1386" s="70" t="str">
        <f t="shared" ref="B1386:F1386" si="706">B379</f>
        <v/>
      </c>
      <c r="C1386" s="166" t="str">
        <f t="shared" si="706"/>
        <v/>
      </c>
      <c r="D1386" s="273" t="str">
        <f t="shared" si="706"/>
        <v/>
      </c>
      <c r="E1386" s="273">
        <f t="shared" si="706"/>
        <v>45016</v>
      </c>
      <c r="F1386" s="273">
        <f t="shared" si="706"/>
        <v>0</v>
      </c>
      <c r="G1386" s="98">
        <f t="shared" si="637"/>
        <v>0</v>
      </c>
      <c r="H1386" s="242">
        <f>IF(G1386=0,0,SUMIFS('Sch A. Input'!$H377:$CJ377,'Sch A. Input'!$H$14:$CJ$14,"Recurring",'Sch A. Input'!$H$13:$CJ$13,"&lt;="&amp;$O$1020,'Sch A. Input'!$H$13:$CJ$13,"&lt;="&amp;$L$11))</f>
        <v>0</v>
      </c>
      <c r="I1386" s="242">
        <f>IF(G1386=0,0,SUMIFS('Sch A. Input'!$H377:$CJ377,'Sch A. Input'!$H$14:$CJ$14,"One-time",'Sch A. Input'!$H$13:$CJ$13,"&lt;="&amp;$O$1020,'Sch A. Input'!$H$13:$CJ$13,"&lt;="&amp;$L$11))</f>
        <v>0</v>
      </c>
      <c r="J1386" s="283">
        <f t="shared" si="652"/>
        <v>0</v>
      </c>
      <c r="K1386" s="242">
        <f t="shared" si="653"/>
        <v>0</v>
      </c>
      <c r="L1386" s="242">
        <f t="shared" si="654"/>
        <v>0</v>
      </c>
      <c r="M1386" s="276">
        <f t="shared" si="647"/>
        <v>0</v>
      </c>
      <c r="N1386" s="281">
        <f t="shared" si="638"/>
        <v>0</v>
      </c>
      <c r="O1386" s="245">
        <f t="shared" si="639"/>
        <v>0</v>
      </c>
      <c r="P1386" s="248"/>
      <c r="Q1386" s="285">
        <f t="shared" si="655"/>
        <v>0</v>
      </c>
      <c r="R1386" s="242">
        <f>IF(Q1386=0,0,SUMIFS('Sch A. Input'!$H377:$CJ377,'Sch A. Input'!$H$14:$CJ$14,"Recurring",'Sch A. Input'!$H$13:$CJ$13,"&lt;="&amp;$L$11,'Sch A. Input'!$H$13:$CJ$13,"&lt;="&amp;$Y$1020,'Sch A. Input'!$H$13:$CJ$13,"&gt;"&amp;$O$1020))</f>
        <v>0</v>
      </c>
      <c r="S1386" s="242">
        <f>IF(Q1386=0,0,SUMIFS('Sch A. Input'!$H377:$CJ377,'Sch A. Input'!$H$14:$CJ$14,"One-time",'Sch A. Input'!$H$13:$CJ$13,"&lt;="&amp;$L$11,'Sch A. Input'!$H$13:$CJ$13,"&lt;="&amp;$Y$1020,'Sch A. Input'!$H$13:$CJ$13,"&gt;"&amp;$O$1020))</f>
        <v>0</v>
      </c>
      <c r="T1386" s="283">
        <f t="shared" si="656"/>
        <v>0</v>
      </c>
      <c r="U1386" s="242">
        <f t="shared" si="657"/>
        <v>0</v>
      </c>
      <c r="V1386" s="242">
        <f t="shared" si="658"/>
        <v>0</v>
      </c>
      <c r="W1386" s="276">
        <f t="shared" si="648"/>
        <v>0</v>
      </c>
      <c r="X1386" s="281">
        <f t="shared" si="640"/>
        <v>0</v>
      </c>
      <c r="Y1386" s="245">
        <f t="shared" si="641"/>
        <v>0</v>
      </c>
      <c r="Z1386" s="248"/>
      <c r="AA1386" s="285">
        <f t="shared" si="659"/>
        <v>0</v>
      </c>
      <c r="AB1386" s="242">
        <f>IF(AA1386=0,0,SUMIFS('Sch A. Input'!$H377:$CJ377,'Sch A. Input'!$H$14:$CJ$14,"Recurring",'Sch A. Input'!$H$13:$CJ$13,"&lt;="&amp;$L$11,'Sch A. Input'!$H$13:$CJ$13,"&lt;="&amp;$AI$1020,'Sch A. Input'!$H$13:$CJ$13,"&gt;"&amp;$Y$1020))</f>
        <v>0</v>
      </c>
      <c r="AC1386" s="242">
        <f>IF(AA1386=0,0,SUMIFS('Sch A. Input'!$H377:$CJ377,'Sch A. Input'!$H$14:$CJ$14,"One-time",'Sch A. Input'!$H$13:$CJ$13,"&lt;="&amp;$L$11,'Sch A. Input'!$H$13:$CJ$13,"&lt;="&amp;$AI$1020,'Sch A. Input'!$H$13:$CJ$13,"&gt;"&amp;$Y$1020))</f>
        <v>0</v>
      </c>
      <c r="AD1386" s="283">
        <f t="shared" si="660"/>
        <v>0</v>
      </c>
      <c r="AE1386" s="242">
        <f t="shared" si="661"/>
        <v>0</v>
      </c>
      <c r="AF1386" s="242">
        <f t="shared" si="662"/>
        <v>0</v>
      </c>
      <c r="AG1386" s="276">
        <f t="shared" si="649"/>
        <v>0</v>
      </c>
      <c r="AH1386" s="281">
        <f t="shared" si="642"/>
        <v>0</v>
      </c>
      <c r="AI1386" s="245">
        <f t="shared" si="643"/>
        <v>0</v>
      </c>
      <c r="AK1386" s="285">
        <f t="shared" si="663"/>
        <v>0</v>
      </c>
      <c r="AL1386" s="242">
        <f>IF(AK1386=0,0,SUMIFS('Sch A. Input'!$H377:$CJ377,'Sch A. Input'!$H$14:$CJ$14,"Recurring",'Sch A. Input'!$H$13:$CJ$13,"&lt;="&amp;$L$11,'Sch A. Input'!$H$13:$CJ$13,"&lt;="&amp;$AS$1020,'Sch A. Input'!$H$13:$CJ$13,"&gt;"&amp;$AI$1020))</f>
        <v>0</v>
      </c>
      <c r="AM1386" s="242">
        <f>IF(AK1386=0,0,SUMIFS('Sch A. Input'!$H377:$CJ377,'Sch A. Input'!$H$14:$CJ$14,"One-time",'Sch A. Input'!$H$13:$CJ$13,"&lt;="&amp;$L$11,'Sch A. Input'!$H$13:$CJ$13,"&lt;="&amp;$AS$1020,'Sch A. Input'!$H$13:$CJ$13,"&gt;"&amp;$AI$1020))</f>
        <v>0</v>
      </c>
      <c r="AN1386" s="283">
        <f t="shared" si="664"/>
        <v>0</v>
      </c>
      <c r="AO1386" s="242">
        <f t="shared" si="665"/>
        <v>0</v>
      </c>
      <c r="AP1386" s="242">
        <f t="shared" si="666"/>
        <v>0</v>
      </c>
      <c r="AQ1386" s="276">
        <f t="shared" si="650"/>
        <v>0</v>
      </c>
      <c r="AR1386" s="281">
        <f t="shared" si="644"/>
        <v>0</v>
      </c>
      <c r="AS1386" s="245">
        <f t="shared" si="645"/>
        <v>0</v>
      </c>
      <c r="AY1386" s="160"/>
      <c r="AZ1386" s="160"/>
      <c r="BK1386" s="2"/>
      <c r="BL1386" s="2"/>
      <c r="BM1386" s="2"/>
      <c r="BN1386" s="2"/>
      <c r="BO1386" s="2"/>
      <c r="BP1386" s="2"/>
      <c r="BQ1386" s="2"/>
      <c r="BR1386" s="2"/>
      <c r="BS1386" s="2"/>
      <c r="BT1386" s="2"/>
      <c r="BU1386" s="2"/>
      <c r="BV1386" s="2"/>
      <c r="BW1386" s="2"/>
      <c r="BX1386" s="2"/>
      <c r="BY1386" s="2"/>
      <c r="BZ1386" s="2"/>
      <c r="CA1386" s="2"/>
      <c r="CI1386"/>
      <c r="CJ1386"/>
      <c r="CK1386"/>
      <c r="CL1386"/>
      <c r="CM1386"/>
      <c r="CN1386"/>
      <c r="CO1386"/>
      <c r="CP1386"/>
      <c r="CQ1386"/>
      <c r="CR1386"/>
      <c r="CS1386"/>
      <c r="CT1386"/>
      <c r="CU1386"/>
      <c r="CV1386"/>
      <c r="CW1386"/>
      <c r="CX1386"/>
    </row>
    <row r="1387" spans="2:102" x14ac:dyDescent="0.35">
      <c r="B1387" s="70" t="str">
        <f t="shared" ref="B1387:F1387" si="707">B380</f>
        <v/>
      </c>
      <c r="C1387" s="166" t="str">
        <f t="shared" si="707"/>
        <v/>
      </c>
      <c r="D1387" s="273" t="str">
        <f t="shared" si="707"/>
        <v/>
      </c>
      <c r="E1387" s="273">
        <f t="shared" si="707"/>
        <v>45016</v>
      </c>
      <c r="F1387" s="273">
        <f t="shared" si="707"/>
        <v>0</v>
      </c>
      <c r="G1387" s="98">
        <f t="shared" si="637"/>
        <v>0</v>
      </c>
      <c r="H1387" s="242">
        <f>IF(G1387=0,0,SUMIFS('Sch A. Input'!$H378:$CJ378,'Sch A. Input'!$H$14:$CJ$14,"Recurring",'Sch A. Input'!$H$13:$CJ$13,"&lt;="&amp;$O$1020,'Sch A. Input'!$H$13:$CJ$13,"&lt;="&amp;$L$11))</f>
        <v>0</v>
      </c>
      <c r="I1387" s="242">
        <f>IF(G1387=0,0,SUMIFS('Sch A. Input'!$H378:$CJ378,'Sch A. Input'!$H$14:$CJ$14,"One-time",'Sch A. Input'!$H$13:$CJ$13,"&lt;="&amp;$O$1020,'Sch A. Input'!$H$13:$CJ$13,"&lt;="&amp;$L$11))</f>
        <v>0</v>
      </c>
      <c r="J1387" s="283">
        <f t="shared" si="652"/>
        <v>0</v>
      </c>
      <c r="K1387" s="242">
        <f t="shared" si="653"/>
        <v>0</v>
      </c>
      <c r="L1387" s="242">
        <f t="shared" si="654"/>
        <v>0</v>
      </c>
      <c r="M1387" s="276">
        <f t="shared" si="647"/>
        <v>0</v>
      </c>
      <c r="N1387" s="281">
        <f t="shared" si="638"/>
        <v>0</v>
      </c>
      <c r="O1387" s="245">
        <f t="shared" si="639"/>
        <v>0</v>
      </c>
      <c r="P1387" s="248"/>
      <c r="Q1387" s="285">
        <f t="shared" si="655"/>
        <v>0</v>
      </c>
      <c r="R1387" s="242">
        <f>IF(Q1387=0,0,SUMIFS('Sch A. Input'!$H378:$CJ378,'Sch A. Input'!$H$14:$CJ$14,"Recurring",'Sch A. Input'!$H$13:$CJ$13,"&lt;="&amp;$L$11,'Sch A. Input'!$H$13:$CJ$13,"&lt;="&amp;$Y$1020,'Sch A. Input'!$H$13:$CJ$13,"&gt;"&amp;$O$1020))</f>
        <v>0</v>
      </c>
      <c r="S1387" s="242">
        <f>IF(Q1387=0,0,SUMIFS('Sch A. Input'!$H378:$CJ378,'Sch A. Input'!$H$14:$CJ$14,"One-time",'Sch A. Input'!$H$13:$CJ$13,"&lt;="&amp;$L$11,'Sch A. Input'!$H$13:$CJ$13,"&lt;="&amp;$Y$1020,'Sch A. Input'!$H$13:$CJ$13,"&gt;"&amp;$O$1020))</f>
        <v>0</v>
      </c>
      <c r="T1387" s="283">
        <f t="shared" si="656"/>
        <v>0</v>
      </c>
      <c r="U1387" s="242">
        <f t="shared" si="657"/>
        <v>0</v>
      </c>
      <c r="V1387" s="242">
        <f t="shared" si="658"/>
        <v>0</v>
      </c>
      <c r="W1387" s="276">
        <f t="shared" si="648"/>
        <v>0</v>
      </c>
      <c r="X1387" s="281">
        <f t="shared" si="640"/>
        <v>0</v>
      </c>
      <c r="Y1387" s="245">
        <f t="shared" si="641"/>
        <v>0</v>
      </c>
      <c r="Z1387" s="248"/>
      <c r="AA1387" s="285">
        <f t="shared" si="659"/>
        <v>0</v>
      </c>
      <c r="AB1387" s="242">
        <f>IF(AA1387=0,0,SUMIFS('Sch A. Input'!$H378:$CJ378,'Sch A. Input'!$H$14:$CJ$14,"Recurring",'Sch A. Input'!$H$13:$CJ$13,"&lt;="&amp;$L$11,'Sch A. Input'!$H$13:$CJ$13,"&lt;="&amp;$AI$1020,'Sch A. Input'!$H$13:$CJ$13,"&gt;"&amp;$Y$1020))</f>
        <v>0</v>
      </c>
      <c r="AC1387" s="242">
        <f>IF(AA1387=0,0,SUMIFS('Sch A. Input'!$H378:$CJ378,'Sch A. Input'!$H$14:$CJ$14,"One-time",'Sch A. Input'!$H$13:$CJ$13,"&lt;="&amp;$L$11,'Sch A. Input'!$H$13:$CJ$13,"&lt;="&amp;$AI$1020,'Sch A. Input'!$H$13:$CJ$13,"&gt;"&amp;$Y$1020))</f>
        <v>0</v>
      </c>
      <c r="AD1387" s="283">
        <f t="shared" si="660"/>
        <v>0</v>
      </c>
      <c r="AE1387" s="242">
        <f t="shared" si="661"/>
        <v>0</v>
      </c>
      <c r="AF1387" s="242">
        <f t="shared" si="662"/>
        <v>0</v>
      </c>
      <c r="AG1387" s="276">
        <f t="shared" si="649"/>
        <v>0</v>
      </c>
      <c r="AH1387" s="281">
        <f t="shared" si="642"/>
        <v>0</v>
      </c>
      <c r="AI1387" s="245">
        <f t="shared" si="643"/>
        <v>0</v>
      </c>
      <c r="AK1387" s="285">
        <f t="shared" si="663"/>
        <v>0</v>
      </c>
      <c r="AL1387" s="242">
        <f>IF(AK1387=0,0,SUMIFS('Sch A. Input'!$H378:$CJ378,'Sch A. Input'!$H$14:$CJ$14,"Recurring",'Sch A. Input'!$H$13:$CJ$13,"&lt;="&amp;$L$11,'Sch A. Input'!$H$13:$CJ$13,"&lt;="&amp;$AS$1020,'Sch A. Input'!$H$13:$CJ$13,"&gt;"&amp;$AI$1020))</f>
        <v>0</v>
      </c>
      <c r="AM1387" s="242">
        <f>IF(AK1387=0,0,SUMIFS('Sch A. Input'!$H378:$CJ378,'Sch A. Input'!$H$14:$CJ$14,"One-time",'Sch A. Input'!$H$13:$CJ$13,"&lt;="&amp;$L$11,'Sch A. Input'!$H$13:$CJ$13,"&lt;="&amp;$AS$1020,'Sch A. Input'!$H$13:$CJ$13,"&gt;"&amp;$AI$1020))</f>
        <v>0</v>
      </c>
      <c r="AN1387" s="283">
        <f t="shared" si="664"/>
        <v>0</v>
      </c>
      <c r="AO1387" s="242">
        <f t="shared" si="665"/>
        <v>0</v>
      </c>
      <c r="AP1387" s="242">
        <f t="shared" si="666"/>
        <v>0</v>
      </c>
      <c r="AQ1387" s="276">
        <f t="shared" si="650"/>
        <v>0</v>
      </c>
      <c r="AR1387" s="281">
        <f t="shared" si="644"/>
        <v>0</v>
      </c>
      <c r="AS1387" s="245">
        <f t="shared" si="645"/>
        <v>0</v>
      </c>
      <c r="AY1387" s="160"/>
      <c r="AZ1387" s="160"/>
      <c r="BK1387" s="2"/>
      <c r="BL1387" s="2"/>
      <c r="BM1387" s="2"/>
      <c r="BN1387" s="2"/>
      <c r="BO1387" s="2"/>
      <c r="BP1387" s="2"/>
      <c r="BQ1387" s="2"/>
      <c r="BR1387" s="2"/>
      <c r="BS1387" s="2"/>
      <c r="BT1387" s="2"/>
      <c r="BU1387" s="2"/>
      <c r="BV1387" s="2"/>
      <c r="BW1387" s="2"/>
      <c r="BX1387" s="2"/>
      <c r="BY1387" s="2"/>
      <c r="BZ1387" s="2"/>
      <c r="CA1387" s="2"/>
      <c r="CI1387"/>
      <c r="CJ1387"/>
      <c r="CK1387"/>
      <c r="CL1387"/>
      <c r="CM1387"/>
      <c r="CN1387"/>
      <c r="CO1387"/>
      <c r="CP1387"/>
      <c r="CQ1387"/>
      <c r="CR1387"/>
      <c r="CS1387"/>
      <c r="CT1387"/>
      <c r="CU1387"/>
      <c r="CV1387"/>
      <c r="CW1387"/>
      <c r="CX1387"/>
    </row>
    <row r="1388" spans="2:102" x14ac:dyDescent="0.35">
      <c r="B1388" s="70" t="str">
        <f t="shared" ref="B1388:F1388" si="708">B381</f>
        <v/>
      </c>
      <c r="C1388" s="166" t="str">
        <f t="shared" si="708"/>
        <v/>
      </c>
      <c r="D1388" s="273" t="str">
        <f t="shared" si="708"/>
        <v/>
      </c>
      <c r="E1388" s="273">
        <f t="shared" si="708"/>
        <v>45016</v>
      </c>
      <c r="F1388" s="273">
        <f t="shared" si="708"/>
        <v>0</v>
      </c>
      <c r="G1388" s="98">
        <f t="shared" si="637"/>
        <v>0</v>
      </c>
      <c r="H1388" s="242">
        <f>IF(G1388=0,0,SUMIFS('Sch A. Input'!$H379:$CJ379,'Sch A. Input'!$H$14:$CJ$14,"Recurring",'Sch A. Input'!$H$13:$CJ$13,"&lt;="&amp;$O$1020,'Sch A. Input'!$H$13:$CJ$13,"&lt;="&amp;$L$11))</f>
        <v>0</v>
      </c>
      <c r="I1388" s="242">
        <f>IF(G1388=0,0,SUMIFS('Sch A. Input'!$H379:$CJ379,'Sch A. Input'!$H$14:$CJ$14,"One-time",'Sch A. Input'!$H$13:$CJ$13,"&lt;="&amp;$O$1020,'Sch A. Input'!$H$13:$CJ$13,"&lt;="&amp;$L$11))</f>
        <v>0</v>
      </c>
      <c r="J1388" s="283">
        <f t="shared" si="652"/>
        <v>0</v>
      </c>
      <c r="K1388" s="242">
        <f t="shared" si="653"/>
        <v>0</v>
      </c>
      <c r="L1388" s="242">
        <f t="shared" si="654"/>
        <v>0</v>
      </c>
      <c r="M1388" s="276">
        <f t="shared" si="647"/>
        <v>0</v>
      </c>
      <c r="N1388" s="281">
        <f t="shared" si="638"/>
        <v>0</v>
      </c>
      <c r="O1388" s="245">
        <f t="shared" si="639"/>
        <v>0</v>
      </c>
      <c r="P1388" s="248"/>
      <c r="Q1388" s="285">
        <f t="shared" si="655"/>
        <v>0</v>
      </c>
      <c r="R1388" s="242">
        <f>IF(Q1388=0,0,SUMIFS('Sch A. Input'!$H379:$CJ379,'Sch A. Input'!$H$14:$CJ$14,"Recurring",'Sch A. Input'!$H$13:$CJ$13,"&lt;="&amp;$L$11,'Sch A. Input'!$H$13:$CJ$13,"&lt;="&amp;$Y$1020,'Sch A. Input'!$H$13:$CJ$13,"&gt;"&amp;$O$1020))</f>
        <v>0</v>
      </c>
      <c r="S1388" s="242">
        <f>IF(Q1388=0,0,SUMIFS('Sch A. Input'!$H379:$CJ379,'Sch A. Input'!$H$14:$CJ$14,"One-time",'Sch A. Input'!$H$13:$CJ$13,"&lt;="&amp;$L$11,'Sch A. Input'!$H$13:$CJ$13,"&lt;="&amp;$Y$1020,'Sch A. Input'!$H$13:$CJ$13,"&gt;"&amp;$O$1020))</f>
        <v>0</v>
      </c>
      <c r="T1388" s="283">
        <f t="shared" si="656"/>
        <v>0</v>
      </c>
      <c r="U1388" s="242">
        <f t="shared" si="657"/>
        <v>0</v>
      </c>
      <c r="V1388" s="242">
        <f t="shared" si="658"/>
        <v>0</v>
      </c>
      <c r="W1388" s="276">
        <f t="shared" si="648"/>
        <v>0</v>
      </c>
      <c r="X1388" s="281">
        <f t="shared" si="640"/>
        <v>0</v>
      </c>
      <c r="Y1388" s="245">
        <f t="shared" si="641"/>
        <v>0</v>
      </c>
      <c r="Z1388" s="248"/>
      <c r="AA1388" s="285">
        <f t="shared" si="659"/>
        <v>0</v>
      </c>
      <c r="AB1388" s="242">
        <f>IF(AA1388=0,0,SUMIFS('Sch A. Input'!$H379:$CJ379,'Sch A. Input'!$H$14:$CJ$14,"Recurring",'Sch A. Input'!$H$13:$CJ$13,"&lt;="&amp;$L$11,'Sch A. Input'!$H$13:$CJ$13,"&lt;="&amp;$AI$1020,'Sch A. Input'!$H$13:$CJ$13,"&gt;"&amp;$Y$1020))</f>
        <v>0</v>
      </c>
      <c r="AC1388" s="242">
        <f>IF(AA1388=0,0,SUMIFS('Sch A. Input'!$H379:$CJ379,'Sch A. Input'!$H$14:$CJ$14,"One-time",'Sch A. Input'!$H$13:$CJ$13,"&lt;="&amp;$L$11,'Sch A. Input'!$H$13:$CJ$13,"&lt;="&amp;$AI$1020,'Sch A. Input'!$H$13:$CJ$13,"&gt;"&amp;$Y$1020))</f>
        <v>0</v>
      </c>
      <c r="AD1388" s="283">
        <f t="shared" si="660"/>
        <v>0</v>
      </c>
      <c r="AE1388" s="242">
        <f t="shared" si="661"/>
        <v>0</v>
      </c>
      <c r="AF1388" s="242">
        <f t="shared" si="662"/>
        <v>0</v>
      </c>
      <c r="AG1388" s="276">
        <f t="shared" si="649"/>
        <v>0</v>
      </c>
      <c r="AH1388" s="281">
        <f t="shared" si="642"/>
        <v>0</v>
      </c>
      <c r="AI1388" s="245">
        <f t="shared" si="643"/>
        <v>0</v>
      </c>
      <c r="AK1388" s="285">
        <f t="shared" si="663"/>
        <v>0</v>
      </c>
      <c r="AL1388" s="242">
        <f>IF(AK1388=0,0,SUMIFS('Sch A. Input'!$H379:$CJ379,'Sch A. Input'!$H$14:$CJ$14,"Recurring",'Sch A. Input'!$H$13:$CJ$13,"&lt;="&amp;$L$11,'Sch A. Input'!$H$13:$CJ$13,"&lt;="&amp;$AS$1020,'Sch A. Input'!$H$13:$CJ$13,"&gt;"&amp;$AI$1020))</f>
        <v>0</v>
      </c>
      <c r="AM1388" s="242">
        <f>IF(AK1388=0,0,SUMIFS('Sch A. Input'!$H379:$CJ379,'Sch A. Input'!$H$14:$CJ$14,"One-time",'Sch A. Input'!$H$13:$CJ$13,"&lt;="&amp;$L$11,'Sch A. Input'!$H$13:$CJ$13,"&lt;="&amp;$AS$1020,'Sch A. Input'!$H$13:$CJ$13,"&gt;"&amp;$AI$1020))</f>
        <v>0</v>
      </c>
      <c r="AN1388" s="283">
        <f t="shared" si="664"/>
        <v>0</v>
      </c>
      <c r="AO1388" s="242">
        <f t="shared" si="665"/>
        <v>0</v>
      </c>
      <c r="AP1388" s="242">
        <f t="shared" si="666"/>
        <v>0</v>
      </c>
      <c r="AQ1388" s="276">
        <f t="shared" si="650"/>
        <v>0</v>
      </c>
      <c r="AR1388" s="281">
        <f t="shared" si="644"/>
        <v>0</v>
      </c>
      <c r="AS1388" s="245">
        <f t="shared" si="645"/>
        <v>0</v>
      </c>
      <c r="AY1388" s="160"/>
      <c r="AZ1388" s="160"/>
      <c r="BK1388" s="2"/>
      <c r="BL1388" s="2"/>
      <c r="BM1388" s="2"/>
      <c r="BN1388" s="2"/>
      <c r="BO1388" s="2"/>
      <c r="BP1388" s="2"/>
      <c r="BQ1388" s="2"/>
      <c r="BR1388" s="2"/>
      <c r="BS1388" s="2"/>
      <c r="BT1388" s="2"/>
      <c r="BU1388" s="2"/>
      <c r="BV1388" s="2"/>
      <c r="BW1388" s="2"/>
      <c r="BX1388" s="2"/>
      <c r="BY1388" s="2"/>
      <c r="BZ1388" s="2"/>
      <c r="CA1388" s="2"/>
      <c r="CI1388"/>
      <c r="CJ1388"/>
      <c r="CK1388"/>
      <c r="CL1388"/>
      <c r="CM1388"/>
      <c r="CN1388"/>
      <c r="CO1388"/>
      <c r="CP1388"/>
      <c r="CQ1388"/>
      <c r="CR1388"/>
      <c r="CS1388"/>
      <c r="CT1388"/>
      <c r="CU1388"/>
      <c r="CV1388"/>
      <c r="CW1388"/>
      <c r="CX1388"/>
    </row>
    <row r="1389" spans="2:102" x14ac:dyDescent="0.35">
      <c r="B1389" s="70" t="str">
        <f t="shared" ref="B1389:F1389" si="709">B382</f>
        <v/>
      </c>
      <c r="C1389" s="166" t="str">
        <f t="shared" si="709"/>
        <v/>
      </c>
      <c r="D1389" s="273" t="str">
        <f t="shared" si="709"/>
        <v/>
      </c>
      <c r="E1389" s="273">
        <f t="shared" si="709"/>
        <v>45016</v>
      </c>
      <c r="F1389" s="273">
        <f t="shared" si="709"/>
        <v>0</v>
      </c>
      <c r="G1389" s="98">
        <f t="shared" si="637"/>
        <v>0</v>
      </c>
      <c r="H1389" s="242">
        <f>IF(G1389=0,0,SUMIFS('Sch A. Input'!$H380:$CJ380,'Sch A. Input'!$H$14:$CJ$14,"Recurring",'Sch A. Input'!$H$13:$CJ$13,"&lt;="&amp;$O$1020,'Sch A. Input'!$H$13:$CJ$13,"&lt;="&amp;$L$11))</f>
        <v>0</v>
      </c>
      <c r="I1389" s="242">
        <f>IF(G1389=0,0,SUMIFS('Sch A. Input'!$H380:$CJ380,'Sch A. Input'!$H$14:$CJ$14,"One-time",'Sch A. Input'!$H$13:$CJ$13,"&lt;="&amp;$O$1020,'Sch A. Input'!$H$13:$CJ$13,"&lt;="&amp;$L$11))</f>
        <v>0</v>
      </c>
      <c r="J1389" s="283">
        <f t="shared" si="652"/>
        <v>0</v>
      </c>
      <c r="K1389" s="242">
        <f t="shared" si="653"/>
        <v>0</v>
      </c>
      <c r="L1389" s="242">
        <f t="shared" si="654"/>
        <v>0</v>
      </c>
      <c r="M1389" s="276">
        <f t="shared" si="647"/>
        <v>0</v>
      </c>
      <c r="N1389" s="281">
        <f t="shared" si="638"/>
        <v>0</v>
      </c>
      <c r="O1389" s="245">
        <f t="shared" si="639"/>
        <v>0</v>
      </c>
      <c r="P1389" s="248"/>
      <c r="Q1389" s="285">
        <f t="shared" si="655"/>
        <v>0</v>
      </c>
      <c r="R1389" s="242">
        <f>IF(Q1389=0,0,SUMIFS('Sch A. Input'!$H380:$CJ380,'Sch A. Input'!$H$14:$CJ$14,"Recurring",'Sch A. Input'!$H$13:$CJ$13,"&lt;="&amp;$L$11,'Sch A. Input'!$H$13:$CJ$13,"&lt;="&amp;$Y$1020,'Sch A. Input'!$H$13:$CJ$13,"&gt;"&amp;$O$1020))</f>
        <v>0</v>
      </c>
      <c r="S1389" s="242">
        <f>IF(Q1389=0,0,SUMIFS('Sch A. Input'!$H380:$CJ380,'Sch A. Input'!$H$14:$CJ$14,"One-time",'Sch A. Input'!$H$13:$CJ$13,"&lt;="&amp;$L$11,'Sch A. Input'!$H$13:$CJ$13,"&lt;="&amp;$Y$1020,'Sch A. Input'!$H$13:$CJ$13,"&gt;"&amp;$O$1020))</f>
        <v>0</v>
      </c>
      <c r="T1389" s="283">
        <f t="shared" si="656"/>
        <v>0</v>
      </c>
      <c r="U1389" s="242">
        <f t="shared" si="657"/>
        <v>0</v>
      </c>
      <c r="V1389" s="242">
        <f t="shared" si="658"/>
        <v>0</v>
      </c>
      <c r="W1389" s="276">
        <f t="shared" si="648"/>
        <v>0</v>
      </c>
      <c r="X1389" s="281">
        <f t="shared" si="640"/>
        <v>0</v>
      </c>
      <c r="Y1389" s="245">
        <f t="shared" si="641"/>
        <v>0</v>
      </c>
      <c r="Z1389" s="248"/>
      <c r="AA1389" s="285">
        <f t="shared" si="659"/>
        <v>0</v>
      </c>
      <c r="AB1389" s="242">
        <f>IF(AA1389=0,0,SUMIFS('Sch A. Input'!$H380:$CJ380,'Sch A. Input'!$H$14:$CJ$14,"Recurring",'Sch A. Input'!$H$13:$CJ$13,"&lt;="&amp;$L$11,'Sch A. Input'!$H$13:$CJ$13,"&lt;="&amp;$AI$1020,'Sch A. Input'!$H$13:$CJ$13,"&gt;"&amp;$Y$1020))</f>
        <v>0</v>
      </c>
      <c r="AC1389" s="242">
        <f>IF(AA1389=0,0,SUMIFS('Sch A. Input'!$H380:$CJ380,'Sch A. Input'!$H$14:$CJ$14,"One-time",'Sch A. Input'!$H$13:$CJ$13,"&lt;="&amp;$L$11,'Sch A. Input'!$H$13:$CJ$13,"&lt;="&amp;$AI$1020,'Sch A. Input'!$H$13:$CJ$13,"&gt;"&amp;$Y$1020))</f>
        <v>0</v>
      </c>
      <c r="AD1389" s="283">
        <f t="shared" si="660"/>
        <v>0</v>
      </c>
      <c r="AE1389" s="242">
        <f t="shared" si="661"/>
        <v>0</v>
      </c>
      <c r="AF1389" s="242">
        <f t="shared" si="662"/>
        <v>0</v>
      </c>
      <c r="AG1389" s="276">
        <f t="shared" si="649"/>
        <v>0</v>
      </c>
      <c r="AH1389" s="281">
        <f t="shared" si="642"/>
        <v>0</v>
      </c>
      <c r="AI1389" s="245">
        <f t="shared" si="643"/>
        <v>0</v>
      </c>
      <c r="AK1389" s="285">
        <f t="shared" si="663"/>
        <v>0</v>
      </c>
      <c r="AL1389" s="242">
        <f>IF(AK1389=0,0,SUMIFS('Sch A. Input'!$H380:$CJ380,'Sch A. Input'!$H$14:$CJ$14,"Recurring",'Sch A. Input'!$H$13:$CJ$13,"&lt;="&amp;$L$11,'Sch A. Input'!$H$13:$CJ$13,"&lt;="&amp;$AS$1020,'Sch A. Input'!$H$13:$CJ$13,"&gt;"&amp;$AI$1020))</f>
        <v>0</v>
      </c>
      <c r="AM1389" s="242">
        <f>IF(AK1389=0,0,SUMIFS('Sch A. Input'!$H380:$CJ380,'Sch A. Input'!$H$14:$CJ$14,"One-time",'Sch A. Input'!$H$13:$CJ$13,"&lt;="&amp;$L$11,'Sch A. Input'!$H$13:$CJ$13,"&lt;="&amp;$AS$1020,'Sch A. Input'!$H$13:$CJ$13,"&gt;"&amp;$AI$1020))</f>
        <v>0</v>
      </c>
      <c r="AN1389" s="283">
        <f t="shared" si="664"/>
        <v>0</v>
      </c>
      <c r="AO1389" s="242">
        <f t="shared" si="665"/>
        <v>0</v>
      </c>
      <c r="AP1389" s="242">
        <f t="shared" si="666"/>
        <v>0</v>
      </c>
      <c r="AQ1389" s="276">
        <f t="shared" si="650"/>
        <v>0</v>
      </c>
      <c r="AR1389" s="281">
        <f t="shared" si="644"/>
        <v>0</v>
      </c>
      <c r="AS1389" s="245">
        <f t="shared" si="645"/>
        <v>0</v>
      </c>
      <c r="AY1389" s="160"/>
      <c r="AZ1389" s="160"/>
      <c r="BK1389" s="2"/>
      <c r="BL1389" s="2"/>
      <c r="BM1389" s="2"/>
      <c r="BN1389" s="2"/>
      <c r="BO1389" s="2"/>
      <c r="BP1389" s="2"/>
      <c r="BQ1389" s="2"/>
      <c r="BR1389" s="2"/>
      <c r="BS1389" s="2"/>
      <c r="BT1389" s="2"/>
      <c r="BU1389" s="2"/>
      <c r="BV1389" s="2"/>
      <c r="BW1389" s="2"/>
      <c r="BX1389" s="2"/>
      <c r="BY1389" s="2"/>
      <c r="BZ1389" s="2"/>
      <c r="CA1389" s="2"/>
      <c r="CI1389"/>
      <c r="CJ1389"/>
      <c r="CK1389"/>
      <c r="CL1389"/>
      <c r="CM1389"/>
      <c r="CN1389"/>
      <c r="CO1389"/>
      <c r="CP1389"/>
      <c r="CQ1389"/>
      <c r="CR1389"/>
      <c r="CS1389"/>
      <c r="CT1389"/>
      <c r="CU1389"/>
      <c r="CV1389"/>
      <c r="CW1389"/>
      <c r="CX1389"/>
    </row>
    <row r="1390" spans="2:102" x14ac:dyDescent="0.35">
      <c r="B1390" s="70" t="str">
        <f t="shared" ref="B1390:F1390" si="710">B383</f>
        <v/>
      </c>
      <c r="C1390" s="166" t="str">
        <f t="shared" si="710"/>
        <v/>
      </c>
      <c r="D1390" s="273" t="str">
        <f t="shared" si="710"/>
        <v/>
      </c>
      <c r="E1390" s="273">
        <f t="shared" si="710"/>
        <v>45016</v>
      </c>
      <c r="F1390" s="273">
        <f t="shared" si="710"/>
        <v>0</v>
      </c>
      <c r="G1390" s="98">
        <f t="shared" si="637"/>
        <v>0</v>
      </c>
      <c r="H1390" s="242">
        <f>IF(G1390=0,0,SUMIFS('Sch A. Input'!$H381:$CJ381,'Sch A. Input'!$H$14:$CJ$14,"Recurring",'Sch A. Input'!$H$13:$CJ$13,"&lt;="&amp;$O$1020,'Sch A. Input'!$H$13:$CJ$13,"&lt;="&amp;$L$11))</f>
        <v>0</v>
      </c>
      <c r="I1390" s="242">
        <f>IF(G1390=0,0,SUMIFS('Sch A. Input'!$H381:$CJ381,'Sch A. Input'!$H$14:$CJ$14,"One-time",'Sch A. Input'!$H$13:$CJ$13,"&lt;="&amp;$O$1020,'Sch A. Input'!$H$13:$CJ$13,"&lt;="&amp;$L$11))</f>
        <v>0</v>
      </c>
      <c r="J1390" s="283">
        <f t="shared" si="652"/>
        <v>0</v>
      </c>
      <c r="K1390" s="242">
        <f t="shared" si="653"/>
        <v>0</v>
      </c>
      <c r="L1390" s="242">
        <f t="shared" si="654"/>
        <v>0</v>
      </c>
      <c r="M1390" s="276">
        <f t="shared" si="647"/>
        <v>0</v>
      </c>
      <c r="N1390" s="281">
        <f t="shared" si="638"/>
        <v>0</v>
      </c>
      <c r="O1390" s="245">
        <f t="shared" si="639"/>
        <v>0</v>
      </c>
      <c r="P1390" s="248"/>
      <c r="Q1390" s="285">
        <f t="shared" si="655"/>
        <v>0</v>
      </c>
      <c r="R1390" s="242">
        <f>IF(Q1390=0,0,SUMIFS('Sch A. Input'!$H381:$CJ381,'Sch A. Input'!$H$14:$CJ$14,"Recurring",'Sch A. Input'!$H$13:$CJ$13,"&lt;="&amp;$L$11,'Sch A. Input'!$H$13:$CJ$13,"&lt;="&amp;$Y$1020,'Sch A. Input'!$H$13:$CJ$13,"&gt;"&amp;$O$1020))</f>
        <v>0</v>
      </c>
      <c r="S1390" s="242">
        <f>IF(Q1390=0,0,SUMIFS('Sch A. Input'!$H381:$CJ381,'Sch A. Input'!$H$14:$CJ$14,"One-time",'Sch A. Input'!$H$13:$CJ$13,"&lt;="&amp;$L$11,'Sch A. Input'!$H$13:$CJ$13,"&lt;="&amp;$Y$1020,'Sch A. Input'!$H$13:$CJ$13,"&gt;"&amp;$O$1020))</f>
        <v>0</v>
      </c>
      <c r="T1390" s="283">
        <f t="shared" si="656"/>
        <v>0</v>
      </c>
      <c r="U1390" s="242">
        <f t="shared" si="657"/>
        <v>0</v>
      </c>
      <c r="V1390" s="242">
        <f t="shared" si="658"/>
        <v>0</v>
      </c>
      <c r="W1390" s="276">
        <f t="shared" si="648"/>
        <v>0</v>
      </c>
      <c r="X1390" s="281">
        <f t="shared" si="640"/>
        <v>0</v>
      </c>
      <c r="Y1390" s="245">
        <f t="shared" si="641"/>
        <v>0</v>
      </c>
      <c r="Z1390" s="248"/>
      <c r="AA1390" s="285">
        <f t="shared" si="659"/>
        <v>0</v>
      </c>
      <c r="AB1390" s="242">
        <f>IF(AA1390=0,0,SUMIFS('Sch A. Input'!$H381:$CJ381,'Sch A. Input'!$H$14:$CJ$14,"Recurring",'Sch A. Input'!$H$13:$CJ$13,"&lt;="&amp;$L$11,'Sch A. Input'!$H$13:$CJ$13,"&lt;="&amp;$AI$1020,'Sch A. Input'!$H$13:$CJ$13,"&gt;"&amp;$Y$1020))</f>
        <v>0</v>
      </c>
      <c r="AC1390" s="242">
        <f>IF(AA1390=0,0,SUMIFS('Sch A. Input'!$H381:$CJ381,'Sch A. Input'!$H$14:$CJ$14,"One-time",'Sch A. Input'!$H$13:$CJ$13,"&lt;="&amp;$L$11,'Sch A. Input'!$H$13:$CJ$13,"&lt;="&amp;$AI$1020,'Sch A. Input'!$H$13:$CJ$13,"&gt;"&amp;$Y$1020))</f>
        <v>0</v>
      </c>
      <c r="AD1390" s="283">
        <f t="shared" si="660"/>
        <v>0</v>
      </c>
      <c r="AE1390" s="242">
        <f t="shared" si="661"/>
        <v>0</v>
      </c>
      <c r="AF1390" s="242">
        <f t="shared" si="662"/>
        <v>0</v>
      </c>
      <c r="AG1390" s="276">
        <f t="shared" si="649"/>
        <v>0</v>
      </c>
      <c r="AH1390" s="281">
        <f t="shared" si="642"/>
        <v>0</v>
      </c>
      <c r="AI1390" s="245">
        <f t="shared" si="643"/>
        <v>0</v>
      </c>
      <c r="AK1390" s="285">
        <f t="shared" si="663"/>
        <v>0</v>
      </c>
      <c r="AL1390" s="242">
        <f>IF(AK1390=0,0,SUMIFS('Sch A. Input'!$H381:$CJ381,'Sch A. Input'!$H$14:$CJ$14,"Recurring",'Sch A. Input'!$H$13:$CJ$13,"&lt;="&amp;$L$11,'Sch A. Input'!$H$13:$CJ$13,"&lt;="&amp;$AS$1020,'Sch A. Input'!$H$13:$CJ$13,"&gt;"&amp;$AI$1020))</f>
        <v>0</v>
      </c>
      <c r="AM1390" s="242">
        <f>IF(AK1390=0,0,SUMIFS('Sch A. Input'!$H381:$CJ381,'Sch A. Input'!$H$14:$CJ$14,"One-time",'Sch A. Input'!$H$13:$CJ$13,"&lt;="&amp;$L$11,'Sch A. Input'!$H$13:$CJ$13,"&lt;="&amp;$AS$1020,'Sch A. Input'!$H$13:$CJ$13,"&gt;"&amp;$AI$1020))</f>
        <v>0</v>
      </c>
      <c r="AN1390" s="283">
        <f t="shared" si="664"/>
        <v>0</v>
      </c>
      <c r="AO1390" s="242">
        <f t="shared" si="665"/>
        <v>0</v>
      </c>
      <c r="AP1390" s="242">
        <f t="shared" si="666"/>
        <v>0</v>
      </c>
      <c r="AQ1390" s="276">
        <f t="shared" si="650"/>
        <v>0</v>
      </c>
      <c r="AR1390" s="281">
        <f t="shared" si="644"/>
        <v>0</v>
      </c>
      <c r="AS1390" s="245">
        <f t="shared" si="645"/>
        <v>0</v>
      </c>
      <c r="AY1390" s="160"/>
      <c r="AZ1390" s="160"/>
      <c r="BK1390" s="2"/>
      <c r="BL1390" s="2"/>
      <c r="BM1390" s="2"/>
      <c r="BN1390" s="2"/>
      <c r="BO1390" s="2"/>
      <c r="BP1390" s="2"/>
      <c r="BQ1390" s="2"/>
      <c r="BR1390" s="2"/>
      <c r="BS1390" s="2"/>
      <c r="BT1390" s="2"/>
      <c r="BU1390" s="2"/>
      <c r="BV1390" s="2"/>
      <c r="BW1390" s="2"/>
      <c r="BX1390" s="2"/>
      <c r="BY1390" s="2"/>
      <c r="BZ1390" s="2"/>
      <c r="CA1390" s="2"/>
      <c r="CI1390"/>
      <c r="CJ1390"/>
      <c r="CK1390"/>
      <c r="CL1390"/>
      <c r="CM1390"/>
      <c r="CN1390"/>
      <c r="CO1390"/>
      <c r="CP1390"/>
      <c r="CQ1390"/>
      <c r="CR1390"/>
      <c r="CS1390"/>
      <c r="CT1390"/>
      <c r="CU1390"/>
      <c r="CV1390"/>
      <c r="CW1390"/>
      <c r="CX1390"/>
    </row>
    <row r="1391" spans="2:102" x14ac:dyDescent="0.35">
      <c r="B1391" s="70" t="str">
        <f t="shared" ref="B1391:F1391" si="711">B384</f>
        <v/>
      </c>
      <c r="C1391" s="166" t="str">
        <f t="shared" si="711"/>
        <v/>
      </c>
      <c r="D1391" s="273" t="str">
        <f t="shared" si="711"/>
        <v/>
      </c>
      <c r="E1391" s="273">
        <f t="shared" si="711"/>
        <v>45016</v>
      </c>
      <c r="F1391" s="273">
        <f t="shared" si="711"/>
        <v>0</v>
      </c>
      <c r="G1391" s="98">
        <f t="shared" si="637"/>
        <v>0</v>
      </c>
      <c r="H1391" s="242">
        <f>IF(G1391=0,0,SUMIFS('Sch A. Input'!$H382:$CJ382,'Sch A. Input'!$H$14:$CJ$14,"Recurring",'Sch A. Input'!$H$13:$CJ$13,"&lt;="&amp;$O$1020,'Sch A. Input'!$H$13:$CJ$13,"&lt;="&amp;$L$11))</f>
        <v>0</v>
      </c>
      <c r="I1391" s="242">
        <f>IF(G1391=0,0,SUMIFS('Sch A. Input'!$H382:$CJ382,'Sch A. Input'!$H$14:$CJ$14,"One-time",'Sch A. Input'!$H$13:$CJ$13,"&lt;="&amp;$O$1020,'Sch A. Input'!$H$13:$CJ$13,"&lt;="&amp;$L$11))</f>
        <v>0</v>
      </c>
      <c r="J1391" s="283">
        <f t="shared" si="652"/>
        <v>0</v>
      </c>
      <c r="K1391" s="242">
        <f t="shared" si="653"/>
        <v>0</v>
      </c>
      <c r="L1391" s="242">
        <f t="shared" si="654"/>
        <v>0</v>
      </c>
      <c r="M1391" s="276">
        <f t="shared" si="647"/>
        <v>0</v>
      </c>
      <c r="N1391" s="281">
        <f t="shared" si="638"/>
        <v>0</v>
      </c>
      <c r="O1391" s="245">
        <f t="shared" si="639"/>
        <v>0</v>
      </c>
      <c r="P1391" s="248"/>
      <c r="Q1391" s="285">
        <f t="shared" si="655"/>
        <v>0</v>
      </c>
      <c r="R1391" s="242">
        <f>IF(Q1391=0,0,SUMIFS('Sch A. Input'!$H382:$CJ382,'Sch A. Input'!$H$14:$CJ$14,"Recurring",'Sch A. Input'!$H$13:$CJ$13,"&lt;="&amp;$L$11,'Sch A. Input'!$H$13:$CJ$13,"&lt;="&amp;$Y$1020,'Sch A. Input'!$H$13:$CJ$13,"&gt;"&amp;$O$1020))</f>
        <v>0</v>
      </c>
      <c r="S1391" s="242">
        <f>IF(Q1391=0,0,SUMIFS('Sch A. Input'!$H382:$CJ382,'Sch A. Input'!$H$14:$CJ$14,"One-time",'Sch A. Input'!$H$13:$CJ$13,"&lt;="&amp;$L$11,'Sch A. Input'!$H$13:$CJ$13,"&lt;="&amp;$Y$1020,'Sch A. Input'!$H$13:$CJ$13,"&gt;"&amp;$O$1020))</f>
        <v>0</v>
      </c>
      <c r="T1391" s="283">
        <f t="shared" si="656"/>
        <v>0</v>
      </c>
      <c r="U1391" s="242">
        <f t="shared" si="657"/>
        <v>0</v>
      </c>
      <c r="V1391" s="242">
        <f t="shared" si="658"/>
        <v>0</v>
      </c>
      <c r="W1391" s="276">
        <f t="shared" si="648"/>
        <v>0</v>
      </c>
      <c r="X1391" s="281">
        <f t="shared" si="640"/>
        <v>0</v>
      </c>
      <c r="Y1391" s="245">
        <f t="shared" si="641"/>
        <v>0</v>
      </c>
      <c r="Z1391" s="248"/>
      <c r="AA1391" s="285">
        <f t="shared" si="659"/>
        <v>0</v>
      </c>
      <c r="AB1391" s="242">
        <f>IF(AA1391=0,0,SUMIFS('Sch A. Input'!$H382:$CJ382,'Sch A. Input'!$H$14:$CJ$14,"Recurring",'Sch A. Input'!$H$13:$CJ$13,"&lt;="&amp;$L$11,'Sch A. Input'!$H$13:$CJ$13,"&lt;="&amp;$AI$1020,'Sch A. Input'!$H$13:$CJ$13,"&gt;"&amp;$Y$1020))</f>
        <v>0</v>
      </c>
      <c r="AC1391" s="242">
        <f>IF(AA1391=0,0,SUMIFS('Sch A. Input'!$H382:$CJ382,'Sch A. Input'!$H$14:$CJ$14,"One-time",'Sch A. Input'!$H$13:$CJ$13,"&lt;="&amp;$L$11,'Sch A. Input'!$H$13:$CJ$13,"&lt;="&amp;$AI$1020,'Sch A. Input'!$H$13:$CJ$13,"&gt;"&amp;$Y$1020))</f>
        <v>0</v>
      </c>
      <c r="AD1391" s="283">
        <f t="shared" si="660"/>
        <v>0</v>
      </c>
      <c r="AE1391" s="242">
        <f t="shared" si="661"/>
        <v>0</v>
      </c>
      <c r="AF1391" s="242">
        <f t="shared" si="662"/>
        <v>0</v>
      </c>
      <c r="AG1391" s="276">
        <f t="shared" si="649"/>
        <v>0</v>
      </c>
      <c r="AH1391" s="281">
        <f t="shared" si="642"/>
        <v>0</v>
      </c>
      <c r="AI1391" s="245">
        <f t="shared" si="643"/>
        <v>0</v>
      </c>
      <c r="AK1391" s="285">
        <f t="shared" si="663"/>
        <v>0</v>
      </c>
      <c r="AL1391" s="242">
        <f>IF(AK1391=0,0,SUMIFS('Sch A. Input'!$H382:$CJ382,'Sch A. Input'!$H$14:$CJ$14,"Recurring",'Sch A. Input'!$H$13:$CJ$13,"&lt;="&amp;$L$11,'Sch A. Input'!$H$13:$CJ$13,"&lt;="&amp;$AS$1020,'Sch A. Input'!$H$13:$CJ$13,"&gt;"&amp;$AI$1020))</f>
        <v>0</v>
      </c>
      <c r="AM1391" s="242">
        <f>IF(AK1391=0,0,SUMIFS('Sch A. Input'!$H382:$CJ382,'Sch A. Input'!$H$14:$CJ$14,"One-time",'Sch A. Input'!$H$13:$CJ$13,"&lt;="&amp;$L$11,'Sch A. Input'!$H$13:$CJ$13,"&lt;="&amp;$AS$1020,'Sch A. Input'!$H$13:$CJ$13,"&gt;"&amp;$AI$1020))</f>
        <v>0</v>
      </c>
      <c r="AN1391" s="283">
        <f t="shared" si="664"/>
        <v>0</v>
      </c>
      <c r="AO1391" s="242">
        <f t="shared" si="665"/>
        <v>0</v>
      </c>
      <c r="AP1391" s="242">
        <f t="shared" si="666"/>
        <v>0</v>
      </c>
      <c r="AQ1391" s="276">
        <f t="shared" si="650"/>
        <v>0</v>
      </c>
      <c r="AR1391" s="281">
        <f t="shared" si="644"/>
        <v>0</v>
      </c>
      <c r="AS1391" s="245">
        <f t="shared" si="645"/>
        <v>0</v>
      </c>
      <c r="AY1391" s="160"/>
      <c r="AZ1391" s="160"/>
      <c r="BK1391" s="2"/>
      <c r="BL1391" s="2"/>
      <c r="BM1391" s="2"/>
      <c r="BN1391" s="2"/>
      <c r="BO1391" s="2"/>
      <c r="BP1391" s="2"/>
      <c r="BQ1391" s="2"/>
      <c r="BR1391" s="2"/>
      <c r="BS1391" s="2"/>
      <c r="BT1391" s="2"/>
      <c r="BU1391" s="2"/>
      <c r="BV1391" s="2"/>
      <c r="BW1391" s="2"/>
      <c r="BX1391" s="2"/>
      <c r="BY1391" s="2"/>
      <c r="BZ1391" s="2"/>
      <c r="CA1391" s="2"/>
      <c r="CI1391"/>
      <c r="CJ1391"/>
      <c r="CK1391"/>
      <c r="CL1391"/>
      <c r="CM1391"/>
      <c r="CN1391"/>
      <c r="CO1391"/>
      <c r="CP1391"/>
      <c r="CQ1391"/>
      <c r="CR1391"/>
      <c r="CS1391"/>
      <c r="CT1391"/>
      <c r="CU1391"/>
      <c r="CV1391"/>
      <c r="CW1391"/>
      <c r="CX1391"/>
    </row>
    <row r="1392" spans="2:102" x14ac:dyDescent="0.35">
      <c r="B1392" s="70" t="str">
        <f t="shared" ref="B1392:F1392" si="712">B385</f>
        <v/>
      </c>
      <c r="C1392" s="166" t="str">
        <f t="shared" si="712"/>
        <v/>
      </c>
      <c r="D1392" s="273" t="str">
        <f t="shared" si="712"/>
        <v/>
      </c>
      <c r="E1392" s="273">
        <f t="shared" si="712"/>
        <v>45016</v>
      </c>
      <c r="F1392" s="273">
        <f t="shared" si="712"/>
        <v>0</v>
      </c>
      <c r="G1392" s="98">
        <f t="shared" si="637"/>
        <v>0</v>
      </c>
      <c r="H1392" s="242">
        <f>IF(G1392=0,0,SUMIFS('Sch A. Input'!$H383:$CJ383,'Sch A. Input'!$H$14:$CJ$14,"Recurring",'Sch A. Input'!$H$13:$CJ$13,"&lt;="&amp;$O$1020,'Sch A. Input'!$H$13:$CJ$13,"&lt;="&amp;$L$11))</f>
        <v>0</v>
      </c>
      <c r="I1392" s="242">
        <f>IF(G1392=0,0,SUMIFS('Sch A. Input'!$H383:$CJ383,'Sch A. Input'!$H$14:$CJ$14,"One-time",'Sch A. Input'!$H$13:$CJ$13,"&lt;="&amp;$O$1020,'Sch A. Input'!$H$13:$CJ$13,"&lt;="&amp;$L$11))</f>
        <v>0</v>
      </c>
      <c r="J1392" s="283">
        <f t="shared" si="652"/>
        <v>0</v>
      </c>
      <c r="K1392" s="242">
        <f t="shared" si="653"/>
        <v>0</v>
      </c>
      <c r="L1392" s="242">
        <f t="shared" si="654"/>
        <v>0</v>
      </c>
      <c r="M1392" s="276">
        <f t="shared" si="647"/>
        <v>0</v>
      </c>
      <c r="N1392" s="281">
        <f t="shared" si="638"/>
        <v>0</v>
      </c>
      <c r="O1392" s="245">
        <f t="shared" si="639"/>
        <v>0</v>
      </c>
      <c r="P1392" s="248"/>
      <c r="Q1392" s="285">
        <f t="shared" si="655"/>
        <v>0</v>
      </c>
      <c r="R1392" s="242">
        <f>IF(Q1392=0,0,SUMIFS('Sch A. Input'!$H383:$CJ383,'Sch A. Input'!$H$14:$CJ$14,"Recurring",'Sch A. Input'!$H$13:$CJ$13,"&lt;="&amp;$L$11,'Sch A. Input'!$H$13:$CJ$13,"&lt;="&amp;$Y$1020,'Sch A. Input'!$H$13:$CJ$13,"&gt;"&amp;$O$1020))</f>
        <v>0</v>
      </c>
      <c r="S1392" s="242">
        <f>IF(Q1392=0,0,SUMIFS('Sch A. Input'!$H383:$CJ383,'Sch A. Input'!$H$14:$CJ$14,"One-time",'Sch A. Input'!$H$13:$CJ$13,"&lt;="&amp;$L$11,'Sch A. Input'!$H$13:$CJ$13,"&lt;="&amp;$Y$1020,'Sch A. Input'!$H$13:$CJ$13,"&gt;"&amp;$O$1020))</f>
        <v>0</v>
      </c>
      <c r="T1392" s="283">
        <f t="shared" si="656"/>
        <v>0</v>
      </c>
      <c r="U1392" s="242">
        <f t="shared" si="657"/>
        <v>0</v>
      </c>
      <c r="V1392" s="242">
        <f t="shared" si="658"/>
        <v>0</v>
      </c>
      <c r="W1392" s="276">
        <f t="shared" si="648"/>
        <v>0</v>
      </c>
      <c r="X1392" s="281">
        <f t="shared" si="640"/>
        <v>0</v>
      </c>
      <c r="Y1392" s="245">
        <f t="shared" si="641"/>
        <v>0</v>
      </c>
      <c r="Z1392" s="248"/>
      <c r="AA1392" s="285">
        <f t="shared" si="659"/>
        <v>0</v>
      </c>
      <c r="AB1392" s="242">
        <f>IF(AA1392=0,0,SUMIFS('Sch A. Input'!$H383:$CJ383,'Sch A. Input'!$H$14:$CJ$14,"Recurring",'Sch A. Input'!$H$13:$CJ$13,"&lt;="&amp;$L$11,'Sch A. Input'!$H$13:$CJ$13,"&lt;="&amp;$AI$1020,'Sch A. Input'!$H$13:$CJ$13,"&gt;"&amp;$Y$1020))</f>
        <v>0</v>
      </c>
      <c r="AC1392" s="242">
        <f>IF(AA1392=0,0,SUMIFS('Sch A. Input'!$H383:$CJ383,'Sch A. Input'!$H$14:$CJ$14,"One-time",'Sch A. Input'!$H$13:$CJ$13,"&lt;="&amp;$L$11,'Sch A. Input'!$H$13:$CJ$13,"&lt;="&amp;$AI$1020,'Sch A. Input'!$H$13:$CJ$13,"&gt;"&amp;$Y$1020))</f>
        <v>0</v>
      </c>
      <c r="AD1392" s="283">
        <f t="shared" si="660"/>
        <v>0</v>
      </c>
      <c r="AE1392" s="242">
        <f t="shared" si="661"/>
        <v>0</v>
      </c>
      <c r="AF1392" s="242">
        <f t="shared" si="662"/>
        <v>0</v>
      </c>
      <c r="AG1392" s="276">
        <f t="shared" si="649"/>
        <v>0</v>
      </c>
      <c r="AH1392" s="281">
        <f t="shared" si="642"/>
        <v>0</v>
      </c>
      <c r="AI1392" s="245">
        <f t="shared" si="643"/>
        <v>0</v>
      </c>
      <c r="AK1392" s="285">
        <f t="shared" si="663"/>
        <v>0</v>
      </c>
      <c r="AL1392" s="242">
        <f>IF(AK1392=0,0,SUMIFS('Sch A. Input'!$H383:$CJ383,'Sch A. Input'!$H$14:$CJ$14,"Recurring",'Sch A. Input'!$H$13:$CJ$13,"&lt;="&amp;$L$11,'Sch A. Input'!$H$13:$CJ$13,"&lt;="&amp;$AS$1020,'Sch A. Input'!$H$13:$CJ$13,"&gt;"&amp;$AI$1020))</f>
        <v>0</v>
      </c>
      <c r="AM1392" s="242">
        <f>IF(AK1392=0,0,SUMIFS('Sch A. Input'!$H383:$CJ383,'Sch A. Input'!$H$14:$CJ$14,"One-time",'Sch A. Input'!$H$13:$CJ$13,"&lt;="&amp;$L$11,'Sch A. Input'!$H$13:$CJ$13,"&lt;="&amp;$AS$1020,'Sch A. Input'!$H$13:$CJ$13,"&gt;"&amp;$AI$1020))</f>
        <v>0</v>
      </c>
      <c r="AN1392" s="283">
        <f t="shared" si="664"/>
        <v>0</v>
      </c>
      <c r="AO1392" s="242">
        <f t="shared" si="665"/>
        <v>0</v>
      </c>
      <c r="AP1392" s="242">
        <f t="shared" si="666"/>
        <v>0</v>
      </c>
      <c r="AQ1392" s="276">
        <f t="shared" si="650"/>
        <v>0</v>
      </c>
      <c r="AR1392" s="281">
        <f t="shared" si="644"/>
        <v>0</v>
      </c>
      <c r="AS1392" s="245">
        <f t="shared" si="645"/>
        <v>0</v>
      </c>
      <c r="AY1392" s="160"/>
      <c r="AZ1392" s="160"/>
      <c r="BK1392" s="2"/>
      <c r="BL1392" s="2"/>
      <c r="BM1392" s="2"/>
      <c r="BN1392" s="2"/>
      <c r="BO1392" s="2"/>
      <c r="BP1392" s="2"/>
      <c r="BQ1392" s="2"/>
      <c r="BR1392" s="2"/>
      <c r="BS1392" s="2"/>
      <c r="BT1392" s="2"/>
      <c r="BU1392" s="2"/>
      <c r="BV1392" s="2"/>
      <c r="BW1392" s="2"/>
      <c r="BX1392" s="2"/>
      <c r="BY1392" s="2"/>
      <c r="BZ1392" s="2"/>
      <c r="CA1392" s="2"/>
      <c r="CI1392"/>
      <c r="CJ1392"/>
      <c r="CK1392"/>
      <c r="CL1392"/>
      <c r="CM1392"/>
      <c r="CN1392"/>
      <c r="CO1392"/>
      <c r="CP1392"/>
      <c r="CQ1392"/>
      <c r="CR1392"/>
      <c r="CS1392"/>
      <c r="CT1392"/>
      <c r="CU1392"/>
      <c r="CV1392"/>
      <c r="CW1392"/>
      <c r="CX1392"/>
    </row>
    <row r="1393" spans="2:102" x14ac:dyDescent="0.35">
      <c r="B1393" s="70" t="str">
        <f t="shared" ref="B1393:F1393" si="713">B386</f>
        <v/>
      </c>
      <c r="C1393" s="166" t="str">
        <f t="shared" si="713"/>
        <v/>
      </c>
      <c r="D1393" s="273" t="str">
        <f t="shared" si="713"/>
        <v/>
      </c>
      <c r="E1393" s="273">
        <f t="shared" si="713"/>
        <v>45016</v>
      </c>
      <c r="F1393" s="273">
        <f t="shared" si="713"/>
        <v>0</v>
      </c>
      <c r="G1393" s="98">
        <f t="shared" si="637"/>
        <v>0</v>
      </c>
      <c r="H1393" s="242">
        <f>IF(G1393=0,0,SUMIFS('Sch A. Input'!$H384:$CJ384,'Sch A. Input'!$H$14:$CJ$14,"Recurring",'Sch A. Input'!$H$13:$CJ$13,"&lt;="&amp;$O$1020,'Sch A. Input'!$H$13:$CJ$13,"&lt;="&amp;$L$11))</f>
        <v>0</v>
      </c>
      <c r="I1393" s="242">
        <f>IF(G1393=0,0,SUMIFS('Sch A. Input'!$H384:$CJ384,'Sch A. Input'!$H$14:$CJ$14,"One-time",'Sch A. Input'!$H$13:$CJ$13,"&lt;="&amp;$O$1020,'Sch A. Input'!$H$13:$CJ$13,"&lt;="&amp;$L$11))</f>
        <v>0</v>
      </c>
      <c r="J1393" s="283">
        <f t="shared" si="652"/>
        <v>0</v>
      </c>
      <c r="K1393" s="242">
        <f t="shared" si="653"/>
        <v>0</v>
      </c>
      <c r="L1393" s="242">
        <f t="shared" si="654"/>
        <v>0</v>
      </c>
      <c r="M1393" s="276">
        <f t="shared" si="647"/>
        <v>0</v>
      </c>
      <c r="N1393" s="281">
        <f t="shared" si="638"/>
        <v>0</v>
      </c>
      <c r="O1393" s="245">
        <f t="shared" si="639"/>
        <v>0</v>
      </c>
      <c r="P1393" s="248"/>
      <c r="Q1393" s="285">
        <f t="shared" si="655"/>
        <v>0</v>
      </c>
      <c r="R1393" s="242">
        <f>IF(Q1393=0,0,SUMIFS('Sch A. Input'!$H384:$CJ384,'Sch A. Input'!$H$14:$CJ$14,"Recurring",'Sch A. Input'!$H$13:$CJ$13,"&lt;="&amp;$L$11,'Sch A. Input'!$H$13:$CJ$13,"&lt;="&amp;$Y$1020,'Sch A. Input'!$H$13:$CJ$13,"&gt;"&amp;$O$1020))</f>
        <v>0</v>
      </c>
      <c r="S1393" s="242">
        <f>IF(Q1393=0,0,SUMIFS('Sch A. Input'!$H384:$CJ384,'Sch A. Input'!$H$14:$CJ$14,"One-time",'Sch A. Input'!$H$13:$CJ$13,"&lt;="&amp;$L$11,'Sch A. Input'!$H$13:$CJ$13,"&lt;="&amp;$Y$1020,'Sch A. Input'!$H$13:$CJ$13,"&gt;"&amp;$O$1020))</f>
        <v>0</v>
      </c>
      <c r="T1393" s="283">
        <f t="shared" si="656"/>
        <v>0</v>
      </c>
      <c r="U1393" s="242">
        <f t="shared" si="657"/>
        <v>0</v>
      </c>
      <c r="V1393" s="242">
        <f t="shared" si="658"/>
        <v>0</v>
      </c>
      <c r="W1393" s="276">
        <f t="shared" si="648"/>
        <v>0</v>
      </c>
      <c r="X1393" s="281">
        <f t="shared" si="640"/>
        <v>0</v>
      </c>
      <c r="Y1393" s="245">
        <f t="shared" si="641"/>
        <v>0</v>
      </c>
      <c r="Z1393" s="248"/>
      <c r="AA1393" s="285">
        <f t="shared" si="659"/>
        <v>0</v>
      </c>
      <c r="AB1393" s="242">
        <f>IF(AA1393=0,0,SUMIFS('Sch A. Input'!$H384:$CJ384,'Sch A. Input'!$H$14:$CJ$14,"Recurring",'Sch A. Input'!$H$13:$CJ$13,"&lt;="&amp;$L$11,'Sch A. Input'!$H$13:$CJ$13,"&lt;="&amp;$AI$1020,'Sch A. Input'!$H$13:$CJ$13,"&gt;"&amp;$Y$1020))</f>
        <v>0</v>
      </c>
      <c r="AC1393" s="242">
        <f>IF(AA1393=0,0,SUMIFS('Sch A. Input'!$H384:$CJ384,'Sch A. Input'!$H$14:$CJ$14,"One-time",'Sch A. Input'!$H$13:$CJ$13,"&lt;="&amp;$L$11,'Sch A. Input'!$H$13:$CJ$13,"&lt;="&amp;$AI$1020,'Sch A. Input'!$H$13:$CJ$13,"&gt;"&amp;$Y$1020))</f>
        <v>0</v>
      </c>
      <c r="AD1393" s="283">
        <f t="shared" si="660"/>
        <v>0</v>
      </c>
      <c r="AE1393" s="242">
        <f t="shared" si="661"/>
        <v>0</v>
      </c>
      <c r="AF1393" s="242">
        <f t="shared" si="662"/>
        <v>0</v>
      </c>
      <c r="AG1393" s="276">
        <f t="shared" si="649"/>
        <v>0</v>
      </c>
      <c r="AH1393" s="281">
        <f t="shared" si="642"/>
        <v>0</v>
      </c>
      <c r="AI1393" s="245">
        <f t="shared" si="643"/>
        <v>0</v>
      </c>
      <c r="AK1393" s="285">
        <f t="shared" si="663"/>
        <v>0</v>
      </c>
      <c r="AL1393" s="242">
        <f>IF(AK1393=0,0,SUMIFS('Sch A. Input'!$H384:$CJ384,'Sch A. Input'!$H$14:$CJ$14,"Recurring",'Sch A. Input'!$H$13:$CJ$13,"&lt;="&amp;$L$11,'Sch A. Input'!$H$13:$CJ$13,"&lt;="&amp;$AS$1020,'Sch A. Input'!$H$13:$CJ$13,"&gt;"&amp;$AI$1020))</f>
        <v>0</v>
      </c>
      <c r="AM1393" s="242">
        <f>IF(AK1393=0,0,SUMIFS('Sch A. Input'!$H384:$CJ384,'Sch A. Input'!$H$14:$CJ$14,"One-time",'Sch A. Input'!$H$13:$CJ$13,"&lt;="&amp;$L$11,'Sch A. Input'!$H$13:$CJ$13,"&lt;="&amp;$AS$1020,'Sch A. Input'!$H$13:$CJ$13,"&gt;"&amp;$AI$1020))</f>
        <v>0</v>
      </c>
      <c r="AN1393" s="283">
        <f t="shared" si="664"/>
        <v>0</v>
      </c>
      <c r="AO1393" s="242">
        <f t="shared" si="665"/>
        <v>0</v>
      </c>
      <c r="AP1393" s="242">
        <f t="shared" si="666"/>
        <v>0</v>
      </c>
      <c r="AQ1393" s="276">
        <f t="shared" si="650"/>
        <v>0</v>
      </c>
      <c r="AR1393" s="281">
        <f t="shared" si="644"/>
        <v>0</v>
      </c>
      <c r="AS1393" s="245">
        <f t="shared" si="645"/>
        <v>0</v>
      </c>
      <c r="AY1393" s="160"/>
      <c r="AZ1393" s="160"/>
      <c r="BK1393" s="2"/>
      <c r="BL1393" s="2"/>
      <c r="BM1393" s="2"/>
      <c r="BN1393" s="2"/>
      <c r="BO1393" s="2"/>
      <c r="BP1393" s="2"/>
      <c r="BQ1393" s="2"/>
      <c r="BR1393" s="2"/>
      <c r="BS1393" s="2"/>
      <c r="BT1393" s="2"/>
      <c r="BU1393" s="2"/>
      <c r="BV1393" s="2"/>
      <c r="BW1393" s="2"/>
      <c r="BX1393" s="2"/>
      <c r="BY1393" s="2"/>
      <c r="BZ1393" s="2"/>
      <c r="CA1393" s="2"/>
      <c r="CI1393"/>
      <c r="CJ1393"/>
      <c r="CK1393"/>
      <c r="CL1393"/>
      <c r="CM1393"/>
      <c r="CN1393"/>
      <c r="CO1393"/>
      <c r="CP1393"/>
      <c r="CQ1393"/>
      <c r="CR1393"/>
      <c r="CS1393"/>
      <c r="CT1393"/>
      <c r="CU1393"/>
      <c r="CV1393"/>
      <c r="CW1393"/>
      <c r="CX1393"/>
    </row>
    <row r="1394" spans="2:102" x14ac:dyDescent="0.35">
      <c r="B1394" s="70" t="str">
        <f t="shared" ref="B1394:F1394" si="714">B387</f>
        <v/>
      </c>
      <c r="C1394" s="166" t="str">
        <f t="shared" si="714"/>
        <v/>
      </c>
      <c r="D1394" s="273" t="str">
        <f t="shared" si="714"/>
        <v/>
      </c>
      <c r="E1394" s="273">
        <f t="shared" si="714"/>
        <v>45016</v>
      </c>
      <c r="F1394" s="273">
        <f t="shared" si="714"/>
        <v>0</v>
      </c>
      <c r="G1394" s="98">
        <f t="shared" si="637"/>
        <v>0</v>
      </c>
      <c r="H1394" s="242">
        <f>IF(G1394=0,0,SUMIFS('Sch A. Input'!$H385:$CJ385,'Sch A. Input'!$H$14:$CJ$14,"Recurring",'Sch A. Input'!$H$13:$CJ$13,"&lt;="&amp;$O$1020,'Sch A. Input'!$H$13:$CJ$13,"&lt;="&amp;$L$11))</f>
        <v>0</v>
      </c>
      <c r="I1394" s="242">
        <f>IF(G1394=0,0,SUMIFS('Sch A. Input'!$H385:$CJ385,'Sch A. Input'!$H$14:$CJ$14,"One-time",'Sch A. Input'!$H$13:$CJ$13,"&lt;="&amp;$O$1020,'Sch A. Input'!$H$13:$CJ$13,"&lt;="&amp;$L$11))</f>
        <v>0</v>
      </c>
      <c r="J1394" s="283">
        <f t="shared" si="652"/>
        <v>0</v>
      </c>
      <c r="K1394" s="242">
        <f t="shared" si="653"/>
        <v>0</v>
      </c>
      <c r="L1394" s="242">
        <f t="shared" si="654"/>
        <v>0</v>
      </c>
      <c r="M1394" s="276">
        <f t="shared" si="647"/>
        <v>0</v>
      </c>
      <c r="N1394" s="281">
        <f t="shared" si="638"/>
        <v>0</v>
      </c>
      <c r="O1394" s="245">
        <f t="shared" si="639"/>
        <v>0</v>
      </c>
      <c r="P1394" s="248"/>
      <c r="Q1394" s="285">
        <f t="shared" si="655"/>
        <v>0</v>
      </c>
      <c r="R1394" s="242">
        <f>IF(Q1394=0,0,SUMIFS('Sch A. Input'!$H385:$CJ385,'Sch A. Input'!$H$14:$CJ$14,"Recurring",'Sch A. Input'!$H$13:$CJ$13,"&lt;="&amp;$L$11,'Sch A. Input'!$H$13:$CJ$13,"&lt;="&amp;$Y$1020,'Sch A. Input'!$H$13:$CJ$13,"&gt;"&amp;$O$1020))</f>
        <v>0</v>
      </c>
      <c r="S1394" s="242">
        <f>IF(Q1394=0,0,SUMIFS('Sch A. Input'!$H385:$CJ385,'Sch A. Input'!$H$14:$CJ$14,"One-time",'Sch A. Input'!$H$13:$CJ$13,"&lt;="&amp;$L$11,'Sch A. Input'!$H$13:$CJ$13,"&lt;="&amp;$Y$1020,'Sch A. Input'!$H$13:$CJ$13,"&gt;"&amp;$O$1020))</f>
        <v>0</v>
      </c>
      <c r="T1394" s="283">
        <f t="shared" si="656"/>
        <v>0</v>
      </c>
      <c r="U1394" s="242">
        <f t="shared" si="657"/>
        <v>0</v>
      </c>
      <c r="V1394" s="242">
        <f t="shared" si="658"/>
        <v>0</v>
      </c>
      <c r="W1394" s="276">
        <f t="shared" si="648"/>
        <v>0</v>
      </c>
      <c r="X1394" s="281">
        <f t="shared" si="640"/>
        <v>0</v>
      </c>
      <c r="Y1394" s="245">
        <f t="shared" si="641"/>
        <v>0</v>
      </c>
      <c r="Z1394" s="248"/>
      <c r="AA1394" s="285">
        <f t="shared" si="659"/>
        <v>0</v>
      </c>
      <c r="AB1394" s="242">
        <f>IF(AA1394=0,0,SUMIFS('Sch A. Input'!$H385:$CJ385,'Sch A. Input'!$H$14:$CJ$14,"Recurring",'Sch A. Input'!$H$13:$CJ$13,"&lt;="&amp;$L$11,'Sch A. Input'!$H$13:$CJ$13,"&lt;="&amp;$AI$1020,'Sch A. Input'!$H$13:$CJ$13,"&gt;"&amp;$Y$1020))</f>
        <v>0</v>
      </c>
      <c r="AC1394" s="242">
        <f>IF(AA1394=0,0,SUMIFS('Sch A. Input'!$H385:$CJ385,'Sch A. Input'!$H$14:$CJ$14,"One-time",'Sch A. Input'!$H$13:$CJ$13,"&lt;="&amp;$L$11,'Sch A. Input'!$H$13:$CJ$13,"&lt;="&amp;$AI$1020,'Sch A. Input'!$H$13:$CJ$13,"&gt;"&amp;$Y$1020))</f>
        <v>0</v>
      </c>
      <c r="AD1394" s="283">
        <f t="shared" si="660"/>
        <v>0</v>
      </c>
      <c r="AE1394" s="242">
        <f t="shared" si="661"/>
        <v>0</v>
      </c>
      <c r="AF1394" s="242">
        <f t="shared" si="662"/>
        <v>0</v>
      </c>
      <c r="AG1394" s="276">
        <f t="shared" si="649"/>
        <v>0</v>
      </c>
      <c r="AH1394" s="281">
        <f t="shared" si="642"/>
        <v>0</v>
      </c>
      <c r="AI1394" s="245">
        <f t="shared" si="643"/>
        <v>0</v>
      </c>
      <c r="AK1394" s="285">
        <f t="shared" si="663"/>
        <v>0</v>
      </c>
      <c r="AL1394" s="242">
        <f>IF(AK1394=0,0,SUMIFS('Sch A. Input'!$H385:$CJ385,'Sch A. Input'!$H$14:$CJ$14,"Recurring",'Sch A. Input'!$H$13:$CJ$13,"&lt;="&amp;$L$11,'Sch A. Input'!$H$13:$CJ$13,"&lt;="&amp;$AS$1020,'Sch A. Input'!$H$13:$CJ$13,"&gt;"&amp;$AI$1020))</f>
        <v>0</v>
      </c>
      <c r="AM1394" s="242">
        <f>IF(AK1394=0,0,SUMIFS('Sch A. Input'!$H385:$CJ385,'Sch A. Input'!$H$14:$CJ$14,"One-time",'Sch A. Input'!$H$13:$CJ$13,"&lt;="&amp;$L$11,'Sch A. Input'!$H$13:$CJ$13,"&lt;="&amp;$AS$1020,'Sch A. Input'!$H$13:$CJ$13,"&gt;"&amp;$AI$1020))</f>
        <v>0</v>
      </c>
      <c r="AN1394" s="283">
        <f t="shared" si="664"/>
        <v>0</v>
      </c>
      <c r="AO1394" s="242">
        <f t="shared" si="665"/>
        <v>0</v>
      </c>
      <c r="AP1394" s="242">
        <f t="shared" si="666"/>
        <v>0</v>
      </c>
      <c r="AQ1394" s="276">
        <f t="shared" si="650"/>
        <v>0</v>
      </c>
      <c r="AR1394" s="281">
        <f t="shared" si="644"/>
        <v>0</v>
      </c>
      <c r="AS1394" s="245">
        <f t="shared" si="645"/>
        <v>0</v>
      </c>
      <c r="AY1394" s="160"/>
      <c r="AZ1394" s="160"/>
      <c r="BK1394" s="2"/>
      <c r="BL1394" s="2"/>
      <c r="BM1394" s="2"/>
      <c r="BN1394" s="2"/>
      <c r="BO1394" s="2"/>
      <c r="BP1394" s="2"/>
      <c r="BQ1394" s="2"/>
      <c r="BR1394" s="2"/>
      <c r="BS1394" s="2"/>
      <c r="BT1394" s="2"/>
      <c r="BU1394" s="2"/>
      <c r="BV1394" s="2"/>
      <c r="BW1394" s="2"/>
      <c r="BX1394" s="2"/>
      <c r="BY1394" s="2"/>
      <c r="BZ1394" s="2"/>
      <c r="CA1394" s="2"/>
      <c r="CI1394"/>
      <c r="CJ1394"/>
      <c r="CK1394"/>
      <c r="CL1394"/>
      <c r="CM1394"/>
      <c r="CN1394"/>
      <c r="CO1394"/>
      <c r="CP1394"/>
      <c r="CQ1394"/>
      <c r="CR1394"/>
      <c r="CS1394"/>
      <c r="CT1394"/>
      <c r="CU1394"/>
      <c r="CV1394"/>
      <c r="CW1394"/>
      <c r="CX1394"/>
    </row>
    <row r="1395" spans="2:102" x14ac:dyDescent="0.35">
      <c r="B1395" s="70" t="str">
        <f t="shared" ref="B1395:F1395" si="715">B388</f>
        <v/>
      </c>
      <c r="C1395" s="166" t="str">
        <f t="shared" si="715"/>
        <v/>
      </c>
      <c r="D1395" s="273" t="str">
        <f t="shared" si="715"/>
        <v/>
      </c>
      <c r="E1395" s="273">
        <f t="shared" si="715"/>
        <v>45016</v>
      </c>
      <c r="F1395" s="273">
        <f t="shared" si="715"/>
        <v>0</v>
      </c>
      <c r="G1395" s="98">
        <f t="shared" si="637"/>
        <v>0</v>
      </c>
      <c r="H1395" s="242">
        <f>IF(G1395=0,0,SUMIFS('Sch A. Input'!$H386:$CJ386,'Sch A. Input'!$H$14:$CJ$14,"Recurring",'Sch A. Input'!$H$13:$CJ$13,"&lt;="&amp;$O$1020,'Sch A. Input'!$H$13:$CJ$13,"&lt;="&amp;$L$11))</f>
        <v>0</v>
      </c>
      <c r="I1395" s="242">
        <f>IF(G1395=0,0,SUMIFS('Sch A. Input'!$H386:$CJ386,'Sch A. Input'!$H$14:$CJ$14,"One-time",'Sch A. Input'!$H$13:$CJ$13,"&lt;="&amp;$O$1020,'Sch A. Input'!$H$13:$CJ$13,"&lt;="&amp;$L$11))</f>
        <v>0</v>
      </c>
      <c r="J1395" s="283">
        <f t="shared" si="652"/>
        <v>0</v>
      </c>
      <c r="K1395" s="242">
        <f t="shared" si="653"/>
        <v>0</v>
      </c>
      <c r="L1395" s="242">
        <f t="shared" si="654"/>
        <v>0</v>
      </c>
      <c r="M1395" s="276">
        <f t="shared" si="647"/>
        <v>0</v>
      </c>
      <c r="N1395" s="281">
        <f t="shared" si="638"/>
        <v>0</v>
      </c>
      <c r="O1395" s="245">
        <f t="shared" si="639"/>
        <v>0</v>
      </c>
      <c r="P1395" s="248"/>
      <c r="Q1395" s="285">
        <f t="shared" si="655"/>
        <v>0</v>
      </c>
      <c r="R1395" s="242">
        <f>IF(Q1395=0,0,SUMIFS('Sch A. Input'!$H386:$CJ386,'Sch A. Input'!$H$14:$CJ$14,"Recurring",'Sch A. Input'!$H$13:$CJ$13,"&lt;="&amp;$L$11,'Sch A. Input'!$H$13:$CJ$13,"&lt;="&amp;$Y$1020,'Sch A. Input'!$H$13:$CJ$13,"&gt;"&amp;$O$1020))</f>
        <v>0</v>
      </c>
      <c r="S1395" s="242">
        <f>IF(Q1395=0,0,SUMIFS('Sch A. Input'!$H386:$CJ386,'Sch A. Input'!$H$14:$CJ$14,"One-time",'Sch A. Input'!$H$13:$CJ$13,"&lt;="&amp;$L$11,'Sch A. Input'!$H$13:$CJ$13,"&lt;="&amp;$Y$1020,'Sch A. Input'!$H$13:$CJ$13,"&gt;"&amp;$O$1020))</f>
        <v>0</v>
      </c>
      <c r="T1395" s="283">
        <f t="shared" si="656"/>
        <v>0</v>
      </c>
      <c r="U1395" s="242">
        <f t="shared" si="657"/>
        <v>0</v>
      </c>
      <c r="V1395" s="242">
        <f t="shared" si="658"/>
        <v>0</v>
      </c>
      <c r="W1395" s="276">
        <f t="shared" si="648"/>
        <v>0</v>
      </c>
      <c r="X1395" s="281">
        <f t="shared" si="640"/>
        <v>0</v>
      </c>
      <c r="Y1395" s="245">
        <f t="shared" si="641"/>
        <v>0</v>
      </c>
      <c r="Z1395" s="248"/>
      <c r="AA1395" s="285">
        <f t="shared" si="659"/>
        <v>0</v>
      </c>
      <c r="AB1395" s="242">
        <f>IF(AA1395=0,0,SUMIFS('Sch A. Input'!$H386:$CJ386,'Sch A. Input'!$H$14:$CJ$14,"Recurring",'Sch A. Input'!$H$13:$CJ$13,"&lt;="&amp;$L$11,'Sch A. Input'!$H$13:$CJ$13,"&lt;="&amp;$AI$1020,'Sch A. Input'!$H$13:$CJ$13,"&gt;"&amp;$Y$1020))</f>
        <v>0</v>
      </c>
      <c r="AC1395" s="242">
        <f>IF(AA1395=0,0,SUMIFS('Sch A. Input'!$H386:$CJ386,'Sch A. Input'!$H$14:$CJ$14,"One-time",'Sch A. Input'!$H$13:$CJ$13,"&lt;="&amp;$L$11,'Sch A. Input'!$H$13:$CJ$13,"&lt;="&amp;$AI$1020,'Sch A. Input'!$H$13:$CJ$13,"&gt;"&amp;$Y$1020))</f>
        <v>0</v>
      </c>
      <c r="AD1395" s="283">
        <f t="shared" si="660"/>
        <v>0</v>
      </c>
      <c r="AE1395" s="242">
        <f t="shared" si="661"/>
        <v>0</v>
      </c>
      <c r="AF1395" s="242">
        <f t="shared" si="662"/>
        <v>0</v>
      </c>
      <c r="AG1395" s="276">
        <f t="shared" si="649"/>
        <v>0</v>
      </c>
      <c r="AH1395" s="281">
        <f t="shared" si="642"/>
        <v>0</v>
      </c>
      <c r="AI1395" s="245">
        <f t="shared" si="643"/>
        <v>0</v>
      </c>
      <c r="AK1395" s="285">
        <f t="shared" si="663"/>
        <v>0</v>
      </c>
      <c r="AL1395" s="242">
        <f>IF(AK1395=0,0,SUMIFS('Sch A. Input'!$H386:$CJ386,'Sch A. Input'!$H$14:$CJ$14,"Recurring",'Sch A. Input'!$H$13:$CJ$13,"&lt;="&amp;$L$11,'Sch A. Input'!$H$13:$CJ$13,"&lt;="&amp;$AS$1020,'Sch A. Input'!$H$13:$CJ$13,"&gt;"&amp;$AI$1020))</f>
        <v>0</v>
      </c>
      <c r="AM1395" s="242">
        <f>IF(AK1395=0,0,SUMIFS('Sch A. Input'!$H386:$CJ386,'Sch A. Input'!$H$14:$CJ$14,"One-time",'Sch A. Input'!$H$13:$CJ$13,"&lt;="&amp;$L$11,'Sch A. Input'!$H$13:$CJ$13,"&lt;="&amp;$AS$1020,'Sch A. Input'!$H$13:$CJ$13,"&gt;"&amp;$AI$1020))</f>
        <v>0</v>
      </c>
      <c r="AN1395" s="283">
        <f t="shared" si="664"/>
        <v>0</v>
      </c>
      <c r="AO1395" s="242">
        <f t="shared" si="665"/>
        <v>0</v>
      </c>
      <c r="AP1395" s="242">
        <f t="shared" si="666"/>
        <v>0</v>
      </c>
      <c r="AQ1395" s="276">
        <f t="shared" si="650"/>
        <v>0</v>
      </c>
      <c r="AR1395" s="281">
        <f t="shared" si="644"/>
        <v>0</v>
      </c>
      <c r="AS1395" s="245">
        <f t="shared" si="645"/>
        <v>0</v>
      </c>
      <c r="AY1395" s="160"/>
      <c r="AZ1395" s="160"/>
      <c r="BK1395" s="2"/>
      <c r="BL1395" s="2"/>
      <c r="BM1395" s="2"/>
      <c r="BN1395" s="2"/>
      <c r="BO1395" s="2"/>
      <c r="BP1395" s="2"/>
      <c r="BQ1395" s="2"/>
      <c r="BR1395" s="2"/>
      <c r="BS1395" s="2"/>
      <c r="BT1395" s="2"/>
      <c r="BU1395" s="2"/>
      <c r="BV1395" s="2"/>
      <c r="BW1395" s="2"/>
      <c r="BX1395" s="2"/>
      <c r="BY1395" s="2"/>
      <c r="BZ1395" s="2"/>
      <c r="CA1395" s="2"/>
      <c r="CI1395"/>
      <c r="CJ1395"/>
      <c r="CK1395"/>
      <c r="CL1395"/>
      <c r="CM1395"/>
      <c r="CN1395"/>
      <c r="CO1395"/>
      <c r="CP1395"/>
      <c r="CQ1395"/>
      <c r="CR1395"/>
      <c r="CS1395"/>
      <c r="CT1395"/>
      <c r="CU1395"/>
      <c r="CV1395"/>
      <c r="CW1395"/>
      <c r="CX1395"/>
    </row>
    <row r="1396" spans="2:102" x14ac:dyDescent="0.35">
      <c r="B1396" s="70" t="str">
        <f t="shared" ref="B1396:F1396" si="716">B389</f>
        <v/>
      </c>
      <c r="C1396" s="166" t="str">
        <f t="shared" si="716"/>
        <v/>
      </c>
      <c r="D1396" s="273" t="str">
        <f t="shared" si="716"/>
        <v/>
      </c>
      <c r="E1396" s="273">
        <f t="shared" si="716"/>
        <v>45016</v>
      </c>
      <c r="F1396" s="273">
        <f t="shared" si="716"/>
        <v>0</v>
      </c>
      <c r="G1396" s="98">
        <f t="shared" si="637"/>
        <v>0</v>
      </c>
      <c r="H1396" s="242">
        <f>IF(G1396=0,0,SUMIFS('Sch A. Input'!$H387:$CJ387,'Sch A. Input'!$H$14:$CJ$14,"Recurring",'Sch A. Input'!$H$13:$CJ$13,"&lt;="&amp;$O$1020,'Sch A. Input'!$H$13:$CJ$13,"&lt;="&amp;$L$11))</f>
        <v>0</v>
      </c>
      <c r="I1396" s="242">
        <f>IF(G1396=0,0,SUMIFS('Sch A. Input'!$H387:$CJ387,'Sch A. Input'!$H$14:$CJ$14,"One-time",'Sch A. Input'!$H$13:$CJ$13,"&lt;="&amp;$O$1020,'Sch A. Input'!$H$13:$CJ$13,"&lt;="&amp;$L$11))</f>
        <v>0</v>
      </c>
      <c r="J1396" s="283">
        <f t="shared" si="652"/>
        <v>0</v>
      </c>
      <c r="K1396" s="242">
        <f t="shared" si="653"/>
        <v>0</v>
      </c>
      <c r="L1396" s="242">
        <f t="shared" si="654"/>
        <v>0</v>
      </c>
      <c r="M1396" s="276">
        <f t="shared" si="647"/>
        <v>0</v>
      </c>
      <c r="N1396" s="281">
        <f t="shared" si="638"/>
        <v>0</v>
      </c>
      <c r="O1396" s="245">
        <f t="shared" si="639"/>
        <v>0</v>
      </c>
      <c r="P1396" s="248"/>
      <c r="Q1396" s="285">
        <f t="shared" si="655"/>
        <v>0</v>
      </c>
      <c r="R1396" s="242">
        <f>IF(Q1396=0,0,SUMIFS('Sch A. Input'!$H387:$CJ387,'Sch A. Input'!$H$14:$CJ$14,"Recurring",'Sch A. Input'!$H$13:$CJ$13,"&lt;="&amp;$L$11,'Sch A. Input'!$H$13:$CJ$13,"&lt;="&amp;$Y$1020,'Sch A. Input'!$H$13:$CJ$13,"&gt;"&amp;$O$1020))</f>
        <v>0</v>
      </c>
      <c r="S1396" s="242">
        <f>IF(Q1396=0,0,SUMIFS('Sch A. Input'!$H387:$CJ387,'Sch A. Input'!$H$14:$CJ$14,"One-time",'Sch A. Input'!$H$13:$CJ$13,"&lt;="&amp;$L$11,'Sch A. Input'!$H$13:$CJ$13,"&lt;="&amp;$Y$1020,'Sch A. Input'!$H$13:$CJ$13,"&gt;"&amp;$O$1020))</f>
        <v>0</v>
      </c>
      <c r="T1396" s="283">
        <f t="shared" si="656"/>
        <v>0</v>
      </c>
      <c r="U1396" s="242">
        <f t="shared" si="657"/>
        <v>0</v>
      </c>
      <c r="V1396" s="242">
        <f t="shared" si="658"/>
        <v>0</v>
      </c>
      <c r="W1396" s="276">
        <f t="shared" si="648"/>
        <v>0</v>
      </c>
      <c r="X1396" s="281">
        <f t="shared" si="640"/>
        <v>0</v>
      </c>
      <c r="Y1396" s="245">
        <f t="shared" si="641"/>
        <v>0</v>
      </c>
      <c r="Z1396" s="248"/>
      <c r="AA1396" s="285">
        <f t="shared" si="659"/>
        <v>0</v>
      </c>
      <c r="AB1396" s="242">
        <f>IF(AA1396=0,0,SUMIFS('Sch A. Input'!$H387:$CJ387,'Sch A. Input'!$H$14:$CJ$14,"Recurring",'Sch A. Input'!$H$13:$CJ$13,"&lt;="&amp;$L$11,'Sch A. Input'!$H$13:$CJ$13,"&lt;="&amp;$AI$1020,'Sch A. Input'!$H$13:$CJ$13,"&gt;"&amp;$Y$1020))</f>
        <v>0</v>
      </c>
      <c r="AC1396" s="242">
        <f>IF(AA1396=0,0,SUMIFS('Sch A. Input'!$H387:$CJ387,'Sch A. Input'!$H$14:$CJ$14,"One-time",'Sch A. Input'!$H$13:$CJ$13,"&lt;="&amp;$L$11,'Sch A. Input'!$H$13:$CJ$13,"&lt;="&amp;$AI$1020,'Sch A. Input'!$H$13:$CJ$13,"&gt;"&amp;$Y$1020))</f>
        <v>0</v>
      </c>
      <c r="AD1396" s="283">
        <f t="shared" si="660"/>
        <v>0</v>
      </c>
      <c r="AE1396" s="242">
        <f t="shared" si="661"/>
        <v>0</v>
      </c>
      <c r="AF1396" s="242">
        <f t="shared" si="662"/>
        <v>0</v>
      </c>
      <c r="AG1396" s="276">
        <f t="shared" si="649"/>
        <v>0</v>
      </c>
      <c r="AH1396" s="281">
        <f t="shared" si="642"/>
        <v>0</v>
      </c>
      <c r="AI1396" s="245">
        <f t="shared" si="643"/>
        <v>0</v>
      </c>
      <c r="AK1396" s="285">
        <f t="shared" si="663"/>
        <v>0</v>
      </c>
      <c r="AL1396" s="242">
        <f>IF(AK1396=0,0,SUMIFS('Sch A. Input'!$H387:$CJ387,'Sch A. Input'!$H$14:$CJ$14,"Recurring",'Sch A. Input'!$H$13:$CJ$13,"&lt;="&amp;$L$11,'Sch A. Input'!$H$13:$CJ$13,"&lt;="&amp;$AS$1020,'Sch A. Input'!$H$13:$CJ$13,"&gt;"&amp;$AI$1020))</f>
        <v>0</v>
      </c>
      <c r="AM1396" s="242">
        <f>IF(AK1396=0,0,SUMIFS('Sch A. Input'!$H387:$CJ387,'Sch A. Input'!$H$14:$CJ$14,"One-time",'Sch A. Input'!$H$13:$CJ$13,"&lt;="&amp;$L$11,'Sch A. Input'!$H$13:$CJ$13,"&lt;="&amp;$AS$1020,'Sch A. Input'!$H$13:$CJ$13,"&gt;"&amp;$AI$1020))</f>
        <v>0</v>
      </c>
      <c r="AN1396" s="283">
        <f t="shared" si="664"/>
        <v>0</v>
      </c>
      <c r="AO1396" s="242">
        <f t="shared" si="665"/>
        <v>0</v>
      </c>
      <c r="AP1396" s="242">
        <f t="shared" si="666"/>
        <v>0</v>
      </c>
      <c r="AQ1396" s="276">
        <f t="shared" si="650"/>
        <v>0</v>
      </c>
      <c r="AR1396" s="281">
        <f t="shared" si="644"/>
        <v>0</v>
      </c>
      <c r="AS1396" s="245">
        <f t="shared" si="645"/>
        <v>0</v>
      </c>
      <c r="AY1396" s="160"/>
      <c r="AZ1396" s="160"/>
      <c r="BK1396" s="2"/>
      <c r="BL1396" s="2"/>
      <c r="BM1396" s="2"/>
      <c r="BN1396" s="2"/>
      <c r="BO1396" s="2"/>
      <c r="BP1396" s="2"/>
      <c r="BQ1396" s="2"/>
      <c r="BR1396" s="2"/>
      <c r="BS1396" s="2"/>
      <c r="BT1396" s="2"/>
      <c r="BU1396" s="2"/>
      <c r="BV1396" s="2"/>
      <c r="BW1396" s="2"/>
      <c r="BX1396" s="2"/>
      <c r="BY1396" s="2"/>
      <c r="BZ1396" s="2"/>
      <c r="CA1396" s="2"/>
      <c r="CI1396"/>
      <c r="CJ1396"/>
      <c r="CK1396"/>
      <c r="CL1396"/>
      <c r="CM1396"/>
      <c r="CN1396"/>
      <c r="CO1396"/>
      <c r="CP1396"/>
      <c r="CQ1396"/>
      <c r="CR1396"/>
      <c r="CS1396"/>
      <c r="CT1396"/>
      <c r="CU1396"/>
      <c r="CV1396"/>
      <c r="CW1396"/>
      <c r="CX1396"/>
    </row>
    <row r="1397" spans="2:102" x14ac:dyDescent="0.35">
      <c r="B1397" s="70" t="str">
        <f t="shared" ref="B1397:F1397" si="717">B390</f>
        <v/>
      </c>
      <c r="C1397" s="166" t="str">
        <f t="shared" si="717"/>
        <v/>
      </c>
      <c r="D1397" s="273" t="str">
        <f t="shared" si="717"/>
        <v/>
      </c>
      <c r="E1397" s="273">
        <f t="shared" si="717"/>
        <v>45016</v>
      </c>
      <c r="F1397" s="273">
        <f t="shared" si="717"/>
        <v>0</v>
      </c>
      <c r="G1397" s="98">
        <f t="shared" si="637"/>
        <v>0</v>
      </c>
      <c r="H1397" s="242">
        <f>IF(G1397=0,0,SUMIFS('Sch A. Input'!$H388:$CJ388,'Sch A. Input'!$H$14:$CJ$14,"Recurring",'Sch A. Input'!$H$13:$CJ$13,"&lt;="&amp;$O$1020,'Sch A. Input'!$H$13:$CJ$13,"&lt;="&amp;$L$11))</f>
        <v>0</v>
      </c>
      <c r="I1397" s="242">
        <f>IF(G1397=0,0,SUMIFS('Sch A. Input'!$H388:$CJ388,'Sch A. Input'!$H$14:$CJ$14,"One-time",'Sch A. Input'!$H$13:$CJ$13,"&lt;="&amp;$O$1020,'Sch A. Input'!$H$13:$CJ$13,"&lt;="&amp;$L$11))</f>
        <v>0</v>
      </c>
      <c r="J1397" s="283">
        <f t="shared" si="652"/>
        <v>0</v>
      </c>
      <c r="K1397" s="242">
        <f t="shared" si="653"/>
        <v>0</v>
      </c>
      <c r="L1397" s="242">
        <f t="shared" si="654"/>
        <v>0</v>
      </c>
      <c r="M1397" s="276">
        <f t="shared" si="647"/>
        <v>0</v>
      </c>
      <c r="N1397" s="281">
        <f t="shared" si="638"/>
        <v>0</v>
      </c>
      <c r="O1397" s="245">
        <f t="shared" si="639"/>
        <v>0</v>
      </c>
      <c r="P1397" s="248"/>
      <c r="Q1397" s="285">
        <f t="shared" si="655"/>
        <v>0</v>
      </c>
      <c r="R1397" s="242">
        <f>IF(Q1397=0,0,SUMIFS('Sch A. Input'!$H388:$CJ388,'Sch A. Input'!$H$14:$CJ$14,"Recurring",'Sch A. Input'!$H$13:$CJ$13,"&lt;="&amp;$L$11,'Sch A. Input'!$H$13:$CJ$13,"&lt;="&amp;$Y$1020,'Sch A. Input'!$H$13:$CJ$13,"&gt;"&amp;$O$1020))</f>
        <v>0</v>
      </c>
      <c r="S1397" s="242">
        <f>IF(Q1397=0,0,SUMIFS('Sch A. Input'!$H388:$CJ388,'Sch A. Input'!$H$14:$CJ$14,"One-time",'Sch A. Input'!$H$13:$CJ$13,"&lt;="&amp;$L$11,'Sch A. Input'!$H$13:$CJ$13,"&lt;="&amp;$Y$1020,'Sch A. Input'!$H$13:$CJ$13,"&gt;"&amp;$O$1020))</f>
        <v>0</v>
      </c>
      <c r="T1397" s="283">
        <f t="shared" si="656"/>
        <v>0</v>
      </c>
      <c r="U1397" s="242">
        <f t="shared" si="657"/>
        <v>0</v>
      </c>
      <c r="V1397" s="242">
        <f t="shared" si="658"/>
        <v>0</v>
      </c>
      <c r="W1397" s="276">
        <f t="shared" si="648"/>
        <v>0</v>
      </c>
      <c r="X1397" s="281">
        <f t="shared" si="640"/>
        <v>0</v>
      </c>
      <c r="Y1397" s="245">
        <f t="shared" si="641"/>
        <v>0</v>
      </c>
      <c r="Z1397" s="248"/>
      <c r="AA1397" s="285">
        <f t="shared" si="659"/>
        <v>0</v>
      </c>
      <c r="AB1397" s="242">
        <f>IF(AA1397=0,0,SUMIFS('Sch A. Input'!$H388:$CJ388,'Sch A. Input'!$H$14:$CJ$14,"Recurring",'Sch A. Input'!$H$13:$CJ$13,"&lt;="&amp;$L$11,'Sch A. Input'!$H$13:$CJ$13,"&lt;="&amp;$AI$1020,'Sch A. Input'!$H$13:$CJ$13,"&gt;"&amp;$Y$1020))</f>
        <v>0</v>
      </c>
      <c r="AC1397" s="242">
        <f>IF(AA1397=0,0,SUMIFS('Sch A. Input'!$H388:$CJ388,'Sch A. Input'!$H$14:$CJ$14,"One-time",'Sch A. Input'!$H$13:$CJ$13,"&lt;="&amp;$L$11,'Sch A. Input'!$H$13:$CJ$13,"&lt;="&amp;$AI$1020,'Sch A. Input'!$H$13:$CJ$13,"&gt;"&amp;$Y$1020))</f>
        <v>0</v>
      </c>
      <c r="AD1397" s="283">
        <f t="shared" si="660"/>
        <v>0</v>
      </c>
      <c r="AE1397" s="242">
        <f t="shared" si="661"/>
        <v>0</v>
      </c>
      <c r="AF1397" s="242">
        <f t="shared" si="662"/>
        <v>0</v>
      </c>
      <c r="AG1397" s="276">
        <f t="shared" si="649"/>
        <v>0</v>
      </c>
      <c r="AH1397" s="281">
        <f t="shared" si="642"/>
        <v>0</v>
      </c>
      <c r="AI1397" s="245">
        <f t="shared" si="643"/>
        <v>0</v>
      </c>
      <c r="AK1397" s="285">
        <f t="shared" si="663"/>
        <v>0</v>
      </c>
      <c r="AL1397" s="242">
        <f>IF(AK1397=0,0,SUMIFS('Sch A. Input'!$H388:$CJ388,'Sch A. Input'!$H$14:$CJ$14,"Recurring",'Sch A. Input'!$H$13:$CJ$13,"&lt;="&amp;$L$11,'Sch A. Input'!$H$13:$CJ$13,"&lt;="&amp;$AS$1020,'Sch A. Input'!$H$13:$CJ$13,"&gt;"&amp;$AI$1020))</f>
        <v>0</v>
      </c>
      <c r="AM1397" s="242">
        <f>IF(AK1397=0,0,SUMIFS('Sch A. Input'!$H388:$CJ388,'Sch A. Input'!$H$14:$CJ$14,"One-time",'Sch A. Input'!$H$13:$CJ$13,"&lt;="&amp;$L$11,'Sch A. Input'!$H$13:$CJ$13,"&lt;="&amp;$AS$1020,'Sch A. Input'!$H$13:$CJ$13,"&gt;"&amp;$AI$1020))</f>
        <v>0</v>
      </c>
      <c r="AN1397" s="283">
        <f t="shared" si="664"/>
        <v>0</v>
      </c>
      <c r="AO1397" s="242">
        <f t="shared" si="665"/>
        <v>0</v>
      </c>
      <c r="AP1397" s="242">
        <f t="shared" si="666"/>
        <v>0</v>
      </c>
      <c r="AQ1397" s="276">
        <f t="shared" si="650"/>
        <v>0</v>
      </c>
      <c r="AR1397" s="281">
        <f t="shared" si="644"/>
        <v>0</v>
      </c>
      <c r="AS1397" s="245">
        <f t="shared" si="645"/>
        <v>0</v>
      </c>
      <c r="AY1397" s="160"/>
      <c r="AZ1397" s="160"/>
      <c r="BK1397" s="2"/>
      <c r="BL1397" s="2"/>
      <c r="BM1397" s="2"/>
      <c r="BN1397" s="2"/>
      <c r="BO1397" s="2"/>
      <c r="BP1397" s="2"/>
      <c r="BQ1397" s="2"/>
      <c r="BR1397" s="2"/>
      <c r="BS1397" s="2"/>
      <c r="BT1397" s="2"/>
      <c r="BU1397" s="2"/>
      <c r="BV1397" s="2"/>
      <c r="BW1397" s="2"/>
      <c r="BX1397" s="2"/>
      <c r="BY1397" s="2"/>
      <c r="BZ1397" s="2"/>
      <c r="CA1397" s="2"/>
      <c r="CI1397"/>
      <c r="CJ1397"/>
      <c r="CK1397"/>
      <c r="CL1397"/>
      <c r="CM1397"/>
      <c r="CN1397"/>
      <c r="CO1397"/>
      <c r="CP1397"/>
      <c r="CQ1397"/>
      <c r="CR1397"/>
      <c r="CS1397"/>
      <c r="CT1397"/>
      <c r="CU1397"/>
      <c r="CV1397"/>
      <c r="CW1397"/>
      <c r="CX1397"/>
    </row>
    <row r="1398" spans="2:102" x14ac:dyDescent="0.35">
      <c r="B1398" s="70" t="str">
        <f t="shared" ref="B1398:F1398" si="718">B391</f>
        <v/>
      </c>
      <c r="C1398" s="166" t="str">
        <f t="shared" si="718"/>
        <v/>
      </c>
      <c r="D1398" s="273" t="str">
        <f t="shared" si="718"/>
        <v/>
      </c>
      <c r="E1398" s="273">
        <f t="shared" si="718"/>
        <v>45016</v>
      </c>
      <c r="F1398" s="273">
        <f t="shared" si="718"/>
        <v>0</v>
      </c>
      <c r="G1398" s="98">
        <f t="shared" si="637"/>
        <v>0</v>
      </c>
      <c r="H1398" s="242">
        <f>IF(G1398=0,0,SUMIFS('Sch A. Input'!$H389:$CJ389,'Sch A. Input'!$H$14:$CJ$14,"Recurring",'Sch A. Input'!$H$13:$CJ$13,"&lt;="&amp;$O$1020,'Sch A. Input'!$H$13:$CJ$13,"&lt;="&amp;$L$11))</f>
        <v>0</v>
      </c>
      <c r="I1398" s="242">
        <f>IF(G1398=0,0,SUMIFS('Sch A. Input'!$H389:$CJ389,'Sch A. Input'!$H$14:$CJ$14,"One-time",'Sch A. Input'!$H$13:$CJ$13,"&lt;="&amp;$O$1020,'Sch A. Input'!$H$13:$CJ$13,"&lt;="&amp;$L$11))</f>
        <v>0</v>
      </c>
      <c r="J1398" s="283">
        <f t="shared" si="652"/>
        <v>0</v>
      </c>
      <c r="K1398" s="242">
        <f t="shared" si="653"/>
        <v>0</v>
      </c>
      <c r="L1398" s="242">
        <f t="shared" si="654"/>
        <v>0</v>
      </c>
      <c r="M1398" s="276">
        <f t="shared" si="647"/>
        <v>0</v>
      </c>
      <c r="N1398" s="281">
        <f t="shared" si="638"/>
        <v>0</v>
      </c>
      <c r="O1398" s="245">
        <f t="shared" si="639"/>
        <v>0</v>
      </c>
      <c r="P1398" s="248"/>
      <c r="Q1398" s="285">
        <f t="shared" si="655"/>
        <v>0</v>
      </c>
      <c r="R1398" s="242">
        <f>IF(Q1398=0,0,SUMIFS('Sch A. Input'!$H389:$CJ389,'Sch A. Input'!$H$14:$CJ$14,"Recurring",'Sch A. Input'!$H$13:$CJ$13,"&lt;="&amp;$L$11,'Sch A. Input'!$H$13:$CJ$13,"&lt;="&amp;$Y$1020,'Sch A. Input'!$H$13:$CJ$13,"&gt;"&amp;$O$1020))</f>
        <v>0</v>
      </c>
      <c r="S1398" s="242">
        <f>IF(Q1398=0,0,SUMIFS('Sch A. Input'!$H389:$CJ389,'Sch A. Input'!$H$14:$CJ$14,"One-time",'Sch A. Input'!$H$13:$CJ$13,"&lt;="&amp;$L$11,'Sch A. Input'!$H$13:$CJ$13,"&lt;="&amp;$Y$1020,'Sch A. Input'!$H$13:$CJ$13,"&gt;"&amp;$O$1020))</f>
        <v>0</v>
      </c>
      <c r="T1398" s="283">
        <f t="shared" si="656"/>
        <v>0</v>
      </c>
      <c r="U1398" s="242">
        <f t="shared" si="657"/>
        <v>0</v>
      </c>
      <c r="V1398" s="242">
        <f t="shared" si="658"/>
        <v>0</v>
      </c>
      <c r="W1398" s="276">
        <f t="shared" si="648"/>
        <v>0</v>
      </c>
      <c r="X1398" s="281">
        <f t="shared" si="640"/>
        <v>0</v>
      </c>
      <c r="Y1398" s="245">
        <f t="shared" si="641"/>
        <v>0</v>
      </c>
      <c r="Z1398" s="248"/>
      <c r="AA1398" s="285">
        <f t="shared" si="659"/>
        <v>0</v>
      </c>
      <c r="AB1398" s="242">
        <f>IF(AA1398=0,0,SUMIFS('Sch A. Input'!$H389:$CJ389,'Sch A. Input'!$H$14:$CJ$14,"Recurring",'Sch A. Input'!$H$13:$CJ$13,"&lt;="&amp;$L$11,'Sch A. Input'!$H$13:$CJ$13,"&lt;="&amp;$AI$1020,'Sch A. Input'!$H$13:$CJ$13,"&gt;"&amp;$Y$1020))</f>
        <v>0</v>
      </c>
      <c r="AC1398" s="242">
        <f>IF(AA1398=0,0,SUMIFS('Sch A. Input'!$H389:$CJ389,'Sch A. Input'!$H$14:$CJ$14,"One-time",'Sch A. Input'!$H$13:$CJ$13,"&lt;="&amp;$L$11,'Sch A. Input'!$H$13:$CJ$13,"&lt;="&amp;$AI$1020,'Sch A. Input'!$H$13:$CJ$13,"&gt;"&amp;$Y$1020))</f>
        <v>0</v>
      </c>
      <c r="AD1398" s="283">
        <f t="shared" si="660"/>
        <v>0</v>
      </c>
      <c r="AE1398" s="242">
        <f t="shared" si="661"/>
        <v>0</v>
      </c>
      <c r="AF1398" s="242">
        <f t="shared" si="662"/>
        <v>0</v>
      </c>
      <c r="AG1398" s="276">
        <f t="shared" si="649"/>
        <v>0</v>
      </c>
      <c r="AH1398" s="281">
        <f t="shared" si="642"/>
        <v>0</v>
      </c>
      <c r="AI1398" s="245">
        <f t="shared" si="643"/>
        <v>0</v>
      </c>
      <c r="AK1398" s="285">
        <f t="shared" si="663"/>
        <v>0</v>
      </c>
      <c r="AL1398" s="242">
        <f>IF(AK1398=0,0,SUMIFS('Sch A. Input'!$H389:$CJ389,'Sch A. Input'!$H$14:$CJ$14,"Recurring",'Sch A. Input'!$H$13:$CJ$13,"&lt;="&amp;$L$11,'Sch A. Input'!$H$13:$CJ$13,"&lt;="&amp;$AS$1020,'Sch A. Input'!$H$13:$CJ$13,"&gt;"&amp;$AI$1020))</f>
        <v>0</v>
      </c>
      <c r="AM1398" s="242">
        <f>IF(AK1398=0,0,SUMIFS('Sch A. Input'!$H389:$CJ389,'Sch A. Input'!$H$14:$CJ$14,"One-time",'Sch A. Input'!$H$13:$CJ$13,"&lt;="&amp;$L$11,'Sch A. Input'!$H$13:$CJ$13,"&lt;="&amp;$AS$1020,'Sch A. Input'!$H$13:$CJ$13,"&gt;"&amp;$AI$1020))</f>
        <v>0</v>
      </c>
      <c r="AN1398" s="283">
        <f t="shared" si="664"/>
        <v>0</v>
      </c>
      <c r="AO1398" s="242">
        <f t="shared" si="665"/>
        <v>0</v>
      </c>
      <c r="AP1398" s="242">
        <f t="shared" si="666"/>
        <v>0</v>
      </c>
      <c r="AQ1398" s="276">
        <f t="shared" si="650"/>
        <v>0</v>
      </c>
      <c r="AR1398" s="281">
        <f t="shared" si="644"/>
        <v>0</v>
      </c>
      <c r="AS1398" s="245">
        <f t="shared" si="645"/>
        <v>0</v>
      </c>
      <c r="AY1398" s="160"/>
      <c r="AZ1398" s="160"/>
      <c r="BK1398" s="2"/>
      <c r="BL1398" s="2"/>
      <c r="BM1398" s="2"/>
      <c r="BN1398" s="2"/>
      <c r="BO1398" s="2"/>
      <c r="BP1398" s="2"/>
      <c r="BQ1398" s="2"/>
      <c r="BR1398" s="2"/>
      <c r="BS1398" s="2"/>
      <c r="BT1398" s="2"/>
      <c r="BU1398" s="2"/>
      <c r="BV1398" s="2"/>
      <c r="BW1398" s="2"/>
      <c r="BX1398" s="2"/>
      <c r="BY1398" s="2"/>
      <c r="BZ1398" s="2"/>
      <c r="CA1398" s="2"/>
      <c r="CI1398"/>
      <c r="CJ1398"/>
      <c r="CK1398"/>
      <c r="CL1398"/>
      <c r="CM1398"/>
      <c r="CN1398"/>
      <c r="CO1398"/>
      <c r="CP1398"/>
      <c r="CQ1398"/>
      <c r="CR1398"/>
      <c r="CS1398"/>
      <c r="CT1398"/>
      <c r="CU1398"/>
      <c r="CV1398"/>
      <c r="CW1398"/>
      <c r="CX1398"/>
    </row>
    <row r="1399" spans="2:102" x14ac:dyDescent="0.35">
      <c r="B1399" s="70" t="str">
        <f t="shared" ref="B1399:F1399" si="719">B392</f>
        <v/>
      </c>
      <c r="C1399" s="166" t="str">
        <f t="shared" si="719"/>
        <v/>
      </c>
      <c r="D1399" s="273" t="str">
        <f t="shared" si="719"/>
        <v/>
      </c>
      <c r="E1399" s="273">
        <f t="shared" si="719"/>
        <v>45016</v>
      </c>
      <c r="F1399" s="273">
        <f t="shared" si="719"/>
        <v>0</v>
      </c>
      <c r="G1399" s="98">
        <f t="shared" si="637"/>
        <v>0</v>
      </c>
      <c r="H1399" s="242">
        <f>IF(G1399=0,0,SUMIFS('Sch A. Input'!$H390:$CJ390,'Sch A. Input'!$H$14:$CJ$14,"Recurring",'Sch A. Input'!$H$13:$CJ$13,"&lt;="&amp;$O$1020,'Sch A. Input'!$H$13:$CJ$13,"&lt;="&amp;$L$11))</f>
        <v>0</v>
      </c>
      <c r="I1399" s="242">
        <f>IF(G1399=0,0,SUMIFS('Sch A. Input'!$H390:$CJ390,'Sch A. Input'!$H$14:$CJ$14,"One-time",'Sch A. Input'!$H$13:$CJ$13,"&lt;="&amp;$O$1020,'Sch A. Input'!$H$13:$CJ$13,"&lt;="&amp;$L$11))</f>
        <v>0</v>
      </c>
      <c r="J1399" s="283">
        <f t="shared" si="652"/>
        <v>0</v>
      </c>
      <c r="K1399" s="242">
        <f t="shared" si="653"/>
        <v>0</v>
      </c>
      <c r="L1399" s="242">
        <f t="shared" si="654"/>
        <v>0</v>
      </c>
      <c r="M1399" s="276">
        <f t="shared" si="647"/>
        <v>0</v>
      </c>
      <c r="N1399" s="281">
        <f t="shared" si="638"/>
        <v>0</v>
      </c>
      <c r="O1399" s="245">
        <f t="shared" si="639"/>
        <v>0</v>
      </c>
      <c r="P1399" s="248"/>
      <c r="Q1399" s="285">
        <f t="shared" si="655"/>
        <v>0</v>
      </c>
      <c r="R1399" s="242">
        <f>IF(Q1399=0,0,SUMIFS('Sch A. Input'!$H390:$CJ390,'Sch A. Input'!$H$14:$CJ$14,"Recurring",'Sch A. Input'!$H$13:$CJ$13,"&lt;="&amp;$L$11,'Sch A. Input'!$H$13:$CJ$13,"&lt;="&amp;$Y$1020,'Sch A. Input'!$H$13:$CJ$13,"&gt;"&amp;$O$1020))</f>
        <v>0</v>
      </c>
      <c r="S1399" s="242">
        <f>IF(Q1399=0,0,SUMIFS('Sch A. Input'!$H390:$CJ390,'Sch A. Input'!$H$14:$CJ$14,"One-time",'Sch A. Input'!$H$13:$CJ$13,"&lt;="&amp;$L$11,'Sch A. Input'!$H$13:$CJ$13,"&lt;="&amp;$Y$1020,'Sch A. Input'!$H$13:$CJ$13,"&gt;"&amp;$O$1020))</f>
        <v>0</v>
      </c>
      <c r="T1399" s="283">
        <f t="shared" si="656"/>
        <v>0</v>
      </c>
      <c r="U1399" s="242">
        <f t="shared" si="657"/>
        <v>0</v>
      </c>
      <c r="V1399" s="242">
        <f t="shared" si="658"/>
        <v>0</v>
      </c>
      <c r="W1399" s="276">
        <f t="shared" si="648"/>
        <v>0</v>
      </c>
      <c r="X1399" s="281">
        <f t="shared" si="640"/>
        <v>0</v>
      </c>
      <c r="Y1399" s="245">
        <f t="shared" si="641"/>
        <v>0</v>
      </c>
      <c r="Z1399" s="248"/>
      <c r="AA1399" s="285">
        <f t="shared" si="659"/>
        <v>0</v>
      </c>
      <c r="AB1399" s="242">
        <f>IF(AA1399=0,0,SUMIFS('Sch A. Input'!$H390:$CJ390,'Sch A. Input'!$H$14:$CJ$14,"Recurring",'Sch A. Input'!$H$13:$CJ$13,"&lt;="&amp;$L$11,'Sch A. Input'!$H$13:$CJ$13,"&lt;="&amp;$AI$1020,'Sch A. Input'!$H$13:$CJ$13,"&gt;"&amp;$Y$1020))</f>
        <v>0</v>
      </c>
      <c r="AC1399" s="242">
        <f>IF(AA1399=0,0,SUMIFS('Sch A. Input'!$H390:$CJ390,'Sch A. Input'!$H$14:$CJ$14,"One-time",'Sch A. Input'!$H$13:$CJ$13,"&lt;="&amp;$L$11,'Sch A. Input'!$H$13:$CJ$13,"&lt;="&amp;$AI$1020,'Sch A. Input'!$H$13:$CJ$13,"&gt;"&amp;$Y$1020))</f>
        <v>0</v>
      </c>
      <c r="AD1399" s="283">
        <f t="shared" si="660"/>
        <v>0</v>
      </c>
      <c r="AE1399" s="242">
        <f t="shared" si="661"/>
        <v>0</v>
      </c>
      <c r="AF1399" s="242">
        <f t="shared" si="662"/>
        <v>0</v>
      </c>
      <c r="AG1399" s="276">
        <f t="shared" si="649"/>
        <v>0</v>
      </c>
      <c r="AH1399" s="281">
        <f t="shared" si="642"/>
        <v>0</v>
      </c>
      <c r="AI1399" s="245">
        <f t="shared" si="643"/>
        <v>0</v>
      </c>
      <c r="AK1399" s="285">
        <f t="shared" si="663"/>
        <v>0</v>
      </c>
      <c r="AL1399" s="242">
        <f>IF(AK1399=0,0,SUMIFS('Sch A. Input'!$H390:$CJ390,'Sch A. Input'!$H$14:$CJ$14,"Recurring",'Sch A. Input'!$H$13:$CJ$13,"&lt;="&amp;$L$11,'Sch A. Input'!$H$13:$CJ$13,"&lt;="&amp;$AS$1020,'Sch A. Input'!$H$13:$CJ$13,"&gt;"&amp;$AI$1020))</f>
        <v>0</v>
      </c>
      <c r="AM1399" s="242">
        <f>IF(AK1399=0,0,SUMIFS('Sch A. Input'!$H390:$CJ390,'Sch A. Input'!$H$14:$CJ$14,"One-time",'Sch A. Input'!$H$13:$CJ$13,"&lt;="&amp;$L$11,'Sch A. Input'!$H$13:$CJ$13,"&lt;="&amp;$AS$1020,'Sch A. Input'!$H$13:$CJ$13,"&gt;"&amp;$AI$1020))</f>
        <v>0</v>
      </c>
      <c r="AN1399" s="283">
        <f t="shared" si="664"/>
        <v>0</v>
      </c>
      <c r="AO1399" s="242">
        <f t="shared" si="665"/>
        <v>0</v>
      </c>
      <c r="AP1399" s="242">
        <f t="shared" si="666"/>
        <v>0</v>
      </c>
      <c r="AQ1399" s="276">
        <f t="shared" si="650"/>
        <v>0</v>
      </c>
      <c r="AR1399" s="281">
        <f t="shared" si="644"/>
        <v>0</v>
      </c>
      <c r="AS1399" s="245">
        <f t="shared" si="645"/>
        <v>0</v>
      </c>
      <c r="AY1399" s="160"/>
      <c r="AZ1399" s="160"/>
      <c r="BK1399" s="2"/>
      <c r="BL1399" s="2"/>
      <c r="BM1399" s="2"/>
      <c r="BN1399" s="2"/>
      <c r="BO1399" s="2"/>
      <c r="BP1399" s="2"/>
      <c r="BQ1399" s="2"/>
      <c r="BR1399" s="2"/>
      <c r="BS1399" s="2"/>
      <c r="BT1399" s="2"/>
      <c r="BU1399" s="2"/>
      <c r="BV1399" s="2"/>
      <c r="BW1399" s="2"/>
      <c r="BX1399" s="2"/>
      <c r="BY1399" s="2"/>
      <c r="BZ1399" s="2"/>
      <c r="CA1399" s="2"/>
      <c r="CI1399"/>
      <c r="CJ1399"/>
      <c r="CK1399"/>
      <c r="CL1399"/>
      <c r="CM1399"/>
      <c r="CN1399"/>
      <c r="CO1399"/>
      <c r="CP1399"/>
      <c r="CQ1399"/>
      <c r="CR1399"/>
      <c r="CS1399"/>
      <c r="CT1399"/>
      <c r="CU1399"/>
      <c r="CV1399"/>
      <c r="CW1399"/>
      <c r="CX1399"/>
    </row>
    <row r="1400" spans="2:102" x14ac:dyDescent="0.35">
      <c r="B1400" s="70" t="str">
        <f t="shared" ref="B1400:F1400" si="720">B393</f>
        <v/>
      </c>
      <c r="C1400" s="166" t="str">
        <f t="shared" si="720"/>
        <v/>
      </c>
      <c r="D1400" s="273" t="str">
        <f t="shared" si="720"/>
        <v/>
      </c>
      <c r="E1400" s="273">
        <f t="shared" si="720"/>
        <v>45016</v>
      </c>
      <c r="F1400" s="273">
        <f t="shared" si="720"/>
        <v>0</v>
      </c>
      <c r="G1400" s="98">
        <f t="shared" si="637"/>
        <v>0</v>
      </c>
      <c r="H1400" s="242">
        <f>IF(G1400=0,0,SUMIFS('Sch A. Input'!$H391:$CJ391,'Sch A. Input'!$H$14:$CJ$14,"Recurring",'Sch A. Input'!$H$13:$CJ$13,"&lt;="&amp;$O$1020,'Sch A. Input'!$H$13:$CJ$13,"&lt;="&amp;$L$11))</f>
        <v>0</v>
      </c>
      <c r="I1400" s="242">
        <f>IF(G1400=0,0,SUMIFS('Sch A. Input'!$H391:$CJ391,'Sch A. Input'!$H$14:$CJ$14,"One-time",'Sch A. Input'!$H$13:$CJ$13,"&lt;="&amp;$O$1020,'Sch A. Input'!$H$13:$CJ$13,"&lt;="&amp;$L$11))</f>
        <v>0</v>
      </c>
      <c r="J1400" s="283">
        <f t="shared" si="652"/>
        <v>0</v>
      </c>
      <c r="K1400" s="242">
        <f t="shared" si="653"/>
        <v>0</v>
      </c>
      <c r="L1400" s="242">
        <f t="shared" si="654"/>
        <v>0</v>
      </c>
      <c r="M1400" s="276">
        <f t="shared" si="647"/>
        <v>0</v>
      </c>
      <c r="N1400" s="281">
        <f t="shared" si="638"/>
        <v>0</v>
      </c>
      <c r="O1400" s="245">
        <f t="shared" si="639"/>
        <v>0</v>
      </c>
      <c r="P1400" s="248"/>
      <c r="Q1400" s="285">
        <f t="shared" si="655"/>
        <v>0</v>
      </c>
      <c r="R1400" s="242">
        <f>IF(Q1400=0,0,SUMIFS('Sch A. Input'!$H391:$CJ391,'Sch A. Input'!$H$14:$CJ$14,"Recurring",'Sch A. Input'!$H$13:$CJ$13,"&lt;="&amp;$L$11,'Sch A. Input'!$H$13:$CJ$13,"&lt;="&amp;$Y$1020,'Sch A. Input'!$H$13:$CJ$13,"&gt;"&amp;$O$1020))</f>
        <v>0</v>
      </c>
      <c r="S1400" s="242">
        <f>IF(Q1400=0,0,SUMIFS('Sch A. Input'!$H391:$CJ391,'Sch A. Input'!$H$14:$CJ$14,"One-time",'Sch A. Input'!$H$13:$CJ$13,"&lt;="&amp;$L$11,'Sch A. Input'!$H$13:$CJ$13,"&lt;="&amp;$Y$1020,'Sch A. Input'!$H$13:$CJ$13,"&gt;"&amp;$O$1020))</f>
        <v>0</v>
      </c>
      <c r="T1400" s="283">
        <f t="shared" si="656"/>
        <v>0</v>
      </c>
      <c r="U1400" s="242">
        <f t="shared" si="657"/>
        <v>0</v>
      </c>
      <c r="V1400" s="242">
        <f t="shared" si="658"/>
        <v>0</v>
      </c>
      <c r="W1400" s="276">
        <f t="shared" si="648"/>
        <v>0</v>
      </c>
      <c r="X1400" s="281">
        <f t="shared" si="640"/>
        <v>0</v>
      </c>
      <c r="Y1400" s="245">
        <f t="shared" si="641"/>
        <v>0</v>
      </c>
      <c r="Z1400" s="248"/>
      <c r="AA1400" s="285">
        <f t="shared" si="659"/>
        <v>0</v>
      </c>
      <c r="AB1400" s="242">
        <f>IF(AA1400=0,0,SUMIFS('Sch A. Input'!$H391:$CJ391,'Sch A. Input'!$H$14:$CJ$14,"Recurring",'Sch A. Input'!$H$13:$CJ$13,"&lt;="&amp;$L$11,'Sch A. Input'!$H$13:$CJ$13,"&lt;="&amp;$AI$1020,'Sch A. Input'!$H$13:$CJ$13,"&gt;"&amp;$Y$1020))</f>
        <v>0</v>
      </c>
      <c r="AC1400" s="242">
        <f>IF(AA1400=0,0,SUMIFS('Sch A. Input'!$H391:$CJ391,'Sch A. Input'!$H$14:$CJ$14,"One-time",'Sch A. Input'!$H$13:$CJ$13,"&lt;="&amp;$L$11,'Sch A. Input'!$H$13:$CJ$13,"&lt;="&amp;$AI$1020,'Sch A. Input'!$H$13:$CJ$13,"&gt;"&amp;$Y$1020))</f>
        <v>0</v>
      </c>
      <c r="AD1400" s="283">
        <f t="shared" si="660"/>
        <v>0</v>
      </c>
      <c r="AE1400" s="242">
        <f t="shared" si="661"/>
        <v>0</v>
      </c>
      <c r="AF1400" s="242">
        <f t="shared" si="662"/>
        <v>0</v>
      </c>
      <c r="AG1400" s="276">
        <f t="shared" si="649"/>
        <v>0</v>
      </c>
      <c r="AH1400" s="281">
        <f t="shared" si="642"/>
        <v>0</v>
      </c>
      <c r="AI1400" s="245">
        <f t="shared" si="643"/>
        <v>0</v>
      </c>
      <c r="AK1400" s="285">
        <f t="shared" si="663"/>
        <v>0</v>
      </c>
      <c r="AL1400" s="242">
        <f>IF(AK1400=0,0,SUMIFS('Sch A. Input'!$H391:$CJ391,'Sch A. Input'!$H$14:$CJ$14,"Recurring",'Sch A. Input'!$H$13:$CJ$13,"&lt;="&amp;$L$11,'Sch A. Input'!$H$13:$CJ$13,"&lt;="&amp;$AS$1020,'Sch A. Input'!$H$13:$CJ$13,"&gt;"&amp;$AI$1020))</f>
        <v>0</v>
      </c>
      <c r="AM1400" s="242">
        <f>IF(AK1400=0,0,SUMIFS('Sch A. Input'!$H391:$CJ391,'Sch A. Input'!$H$14:$CJ$14,"One-time",'Sch A. Input'!$H$13:$CJ$13,"&lt;="&amp;$L$11,'Sch A. Input'!$H$13:$CJ$13,"&lt;="&amp;$AS$1020,'Sch A. Input'!$H$13:$CJ$13,"&gt;"&amp;$AI$1020))</f>
        <v>0</v>
      </c>
      <c r="AN1400" s="283">
        <f t="shared" si="664"/>
        <v>0</v>
      </c>
      <c r="AO1400" s="242">
        <f t="shared" si="665"/>
        <v>0</v>
      </c>
      <c r="AP1400" s="242">
        <f t="shared" si="666"/>
        <v>0</v>
      </c>
      <c r="AQ1400" s="276">
        <f t="shared" si="650"/>
        <v>0</v>
      </c>
      <c r="AR1400" s="281">
        <f t="shared" si="644"/>
        <v>0</v>
      </c>
      <c r="AS1400" s="245">
        <f t="shared" si="645"/>
        <v>0</v>
      </c>
      <c r="AY1400" s="160"/>
      <c r="AZ1400" s="160"/>
      <c r="BK1400" s="2"/>
      <c r="BL1400" s="2"/>
      <c r="BM1400" s="2"/>
      <c r="BN1400" s="2"/>
      <c r="BO1400" s="2"/>
      <c r="BP1400" s="2"/>
      <c r="BQ1400" s="2"/>
      <c r="BR1400" s="2"/>
      <c r="BS1400" s="2"/>
      <c r="BT1400" s="2"/>
      <c r="BU1400" s="2"/>
      <c r="BV1400" s="2"/>
      <c r="BW1400" s="2"/>
      <c r="BX1400" s="2"/>
      <c r="BY1400" s="2"/>
      <c r="BZ1400" s="2"/>
      <c r="CA1400" s="2"/>
      <c r="CI1400"/>
      <c r="CJ1400"/>
      <c r="CK1400"/>
      <c r="CL1400"/>
      <c r="CM1400"/>
      <c r="CN1400"/>
      <c r="CO1400"/>
      <c r="CP1400"/>
      <c r="CQ1400"/>
      <c r="CR1400"/>
      <c r="CS1400"/>
      <c r="CT1400"/>
      <c r="CU1400"/>
      <c r="CV1400"/>
      <c r="CW1400"/>
      <c r="CX1400"/>
    </row>
    <row r="1401" spans="2:102" x14ac:dyDescent="0.35">
      <c r="B1401" s="70" t="str">
        <f t="shared" ref="B1401:F1401" si="721">B394</f>
        <v/>
      </c>
      <c r="C1401" s="166" t="str">
        <f t="shared" si="721"/>
        <v/>
      </c>
      <c r="D1401" s="273" t="str">
        <f t="shared" si="721"/>
        <v/>
      </c>
      <c r="E1401" s="273">
        <f t="shared" si="721"/>
        <v>45016</v>
      </c>
      <c r="F1401" s="273">
        <f t="shared" si="721"/>
        <v>0</v>
      </c>
      <c r="G1401" s="98">
        <f t="shared" si="637"/>
        <v>0</v>
      </c>
      <c r="H1401" s="242">
        <f>IF(G1401=0,0,SUMIFS('Sch A. Input'!$H392:$CJ392,'Sch A. Input'!$H$14:$CJ$14,"Recurring",'Sch A. Input'!$H$13:$CJ$13,"&lt;="&amp;$O$1020,'Sch A. Input'!$H$13:$CJ$13,"&lt;="&amp;$L$11))</f>
        <v>0</v>
      </c>
      <c r="I1401" s="242">
        <f>IF(G1401=0,0,SUMIFS('Sch A. Input'!$H392:$CJ392,'Sch A. Input'!$H$14:$CJ$14,"One-time",'Sch A. Input'!$H$13:$CJ$13,"&lt;="&amp;$O$1020,'Sch A. Input'!$H$13:$CJ$13,"&lt;="&amp;$L$11))</f>
        <v>0</v>
      </c>
      <c r="J1401" s="283">
        <f t="shared" si="652"/>
        <v>0</v>
      </c>
      <c r="K1401" s="242">
        <f t="shared" si="653"/>
        <v>0</v>
      </c>
      <c r="L1401" s="242">
        <f t="shared" si="654"/>
        <v>0</v>
      </c>
      <c r="M1401" s="276">
        <f t="shared" si="647"/>
        <v>0</v>
      </c>
      <c r="N1401" s="281">
        <f t="shared" si="638"/>
        <v>0</v>
      </c>
      <c r="O1401" s="245">
        <f t="shared" si="639"/>
        <v>0</v>
      </c>
      <c r="P1401" s="248"/>
      <c r="Q1401" s="285">
        <f t="shared" si="655"/>
        <v>0</v>
      </c>
      <c r="R1401" s="242">
        <f>IF(Q1401=0,0,SUMIFS('Sch A. Input'!$H392:$CJ392,'Sch A. Input'!$H$14:$CJ$14,"Recurring",'Sch A. Input'!$H$13:$CJ$13,"&lt;="&amp;$L$11,'Sch A. Input'!$H$13:$CJ$13,"&lt;="&amp;$Y$1020,'Sch A. Input'!$H$13:$CJ$13,"&gt;"&amp;$O$1020))</f>
        <v>0</v>
      </c>
      <c r="S1401" s="242">
        <f>IF(Q1401=0,0,SUMIFS('Sch A. Input'!$H392:$CJ392,'Sch A. Input'!$H$14:$CJ$14,"One-time",'Sch A. Input'!$H$13:$CJ$13,"&lt;="&amp;$L$11,'Sch A. Input'!$H$13:$CJ$13,"&lt;="&amp;$Y$1020,'Sch A. Input'!$H$13:$CJ$13,"&gt;"&amp;$O$1020))</f>
        <v>0</v>
      </c>
      <c r="T1401" s="283">
        <f t="shared" si="656"/>
        <v>0</v>
      </c>
      <c r="U1401" s="242">
        <f t="shared" si="657"/>
        <v>0</v>
      </c>
      <c r="V1401" s="242">
        <f t="shared" si="658"/>
        <v>0</v>
      </c>
      <c r="W1401" s="276">
        <f t="shared" si="648"/>
        <v>0</v>
      </c>
      <c r="X1401" s="281">
        <f t="shared" si="640"/>
        <v>0</v>
      </c>
      <c r="Y1401" s="245">
        <f t="shared" si="641"/>
        <v>0</v>
      </c>
      <c r="Z1401" s="248"/>
      <c r="AA1401" s="285">
        <f t="shared" si="659"/>
        <v>0</v>
      </c>
      <c r="AB1401" s="242">
        <f>IF(AA1401=0,0,SUMIFS('Sch A. Input'!$H392:$CJ392,'Sch A. Input'!$H$14:$CJ$14,"Recurring",'Sch A. Input'!$H$13:$CJ$13,"&lt;="&amp;$L$11,'Sch A. Input'!$H$13:$CJ$13,"&lt;="&amp;$AI$1020,'Sch A. Input'!$H$13:$CJ$13,"&gt;"&amp;$Y$1020))</f>
        <v>0</v>
      </c>
      <c r="AC1401" s="242">
        <f>IF(AA1401=0,0,SUMIFS('Sch A. Input'!$H392:$CJ392,'Sch A. Input'!$H$14:$CJ$14,"One-time",'Sch A. Input'!$H$13:$CJ$13,"&lt;="&amp;$L$11,'Sch A. Input'!$H$13:$CJ$13,"&lt;="&amp;$AI$1020,'Sch A. Input'!$H$13:$CJ$13,"&gt;"&amp;$Y$1020))</f>
        <v>0</v>
      </c>
      <c r="AD1401" s="283">
        <f t="shared" si="660"/>
        <v>0</v>
      </c>
      <c r="AE1401" s="242">
        <f t="shared" si="661"/>
        <v>0</v>
      </c>
      <c r="AF1401" s="242">
        <f t="shared" si="662"/>
        <v>0</v>
      </c>
      <c r="AG1401" s="276">
        <f t="shared" si="649"/>
        <v>0</v>
      </c>
      <c r="AH1401" s="281">
        <f t="shared" si="642"/>
        <v>0</v>
      </c>
      <c r="AI1401" s="245">
        <f t="shared" si="643"/>
        <v>0</v>
      </c>
      <c r="AK1401" s="285">
        <f t="shared" si="663"/>
        <v>0</v>
      </c>
      <c r="AL1401" s="242">
        <f>IF(AK1401=0,0,SUMIFS('Sch A. Input'!$H392:$CJ392,'Sch A. Input'!$H$14:$CJ$14,"Recurring",'Sch A. Input'!$H$13:$CJ$13,"&lt;="&amp;$L$11,'Sch A. Input'!$H$13:$CJ$13,"&lt;="&amp;$AS$1020,'Sch A. Input'!$H$13:$CJ$13,"&gt;"&amp;$AI$1020))</f>
        <v>0</v>
      </c>
      <c r="AM1401" s="242">
        <f>IF(AK1401=0,0,SUMIFS('Sch A. Input'!$H392:$CJ392,'Sch A. Input'!$H$14:$CJ$14,"One-time",'Sch A. Input'!$H$13:$CJ$13,"&lt;="&amp;$L$11,'Sch A. Input'!$H$13:$CJ$13,"&lt;="&amp;$AS$1020,'Sch A. Input'!$H$13:$CJ$13,"&gt;"&amp;$AI$1020))</f>
        <v>0</v>
      </c>
      <c r="AN1401" s="283">
        <f t="shared" si="664"/>
        <v>0</v>
      </c>
      <c r="AO1401" s="242">
        <f t="shared" si="665"/>
        <v>0</v>
      </c>
      <c r="AP1401" s="242">
        <f t="shared" si="666"/>
        <v>0</v>
      </c>
      <c r="AQ1401" s="276">
        <f t="shared" si="650"/>
        <v>0</v>
      </c>
      <c r="AR1401" s="281">
        <f t="shared" si="644"/>
        <v>0</v>
      </c>
      <c r="AS1401" s="245">
        <f t="shared" si="645"/>
        <v>0</v>
      </c>
      <c r="AY1401" s="160"/>
      <c r="AZ1401" s="160"/>
      <c r="BK1401" s="2"/>
      <c r="BL1401" s="2"/>
      <c r="BM1401" s="2"/>
      <c r="BN1401" s="2"/>
      <c r="BO1401" s="2"/>
      <c r="BP1401" s="2"/>
      <c r="BQ1401" s="2"/>
      <c r="BR1401" s="2"/>
      <c r="BS1401" s="2"/>
      <c r="BT1401" s="2"/>
      <c r="BU1401" s="2"/>
      <c r="BV1401" s="2"/>
      <c r="BW1401" s="2"/>
      <c r="BX1401" s="2"/>
      <c r="BY1401" s="2"/>
      <c r="BZ1401" s="2"/>
      <c r="CA1401" s="2"/>
      <c r="CI1401"/>
      <c r="CJ1401"/>
      <c r="CK1401"/>
      <c r="CL1401"/>
      <c r="CM1401"/>
      <c r="CN1401"/>
      <c r="CO1401"/>
      <c r="CP1401"/>
      <c r="CQ1401"/>
      <c r="CR1401"/>
      <c r="CS1401"/>
      <c r="CT1401"/>
      <c r="CU1401"/>
      <c r="CV1401"/>
      <c r="CW1401"/>
      <c r="CX1401"/>
    </row>
    <row r="1402" spans="2:102" x14ac:dyDescent="0.35">
      <c r="B1402" s="70" t="str">
        <f t="shared" ref="B1402:F1402" si="722">B395</f>
        <v/>
      </c>
      <c r="C1402" s="166" t="str">
        <f t="shared" si="722"/>
        <v/>
      </c>
      <c r="D1402" s="273" t="str">
        <f t="shared" si="722"/>
        <v/>
      </c>
      <c r="E1402" s="273">
        <f t="shared" si="722"/>
        <v>45016</v>
      </c>
      <c r="F1402" s="273">
        <f t="shared" si="722"/>
        <v>0</v>
      </c>
      <c r="G1402" s="98">
        <f t="shared" si="637"/>
        <v>0</v>
      </c>
      <c r="H1402" s="242">
        <f>IF(G1402=0,0,SUMIFS('Sch A. Input'!$H393:$CJ393,'Sch A. Input'!$H$14:$CJ$14,"Recurring",'Sch A. Input'!$H$13:$CJ$13,"&lt;="&amp;$O$1020,'Sch A. Input'!$H$13:$CJ$13,"&lt;="&amp;$L$11))</f>
        <v>0</v>
      </c>
      <c r="I1402" s="242">
        <f>IF(G1402=0,0,SUMIFS('Sch A. Input'!$H393:$CJ393,'Sch A. Input'!$H$14:$CJ$14,"One-time",'Sch A. Input'!$H$13:$CJ$13,"&lt;="&amp;$O$1020,'Sch A. Input'!$H$13:$CJ$13,"&lt;="&amp;$L$11))</f>
        <v>0</v>
      </c>
      <c r="J1402" s="283">
        <f t="shared" si="652"/>
        <v>0</v>
      </c>
      <c r="K1402" s="242">
        <f t="shared" si="653"/>
        <v>0</v>
      </c>
      <c r="L1402" s="242">
        <f t="shared" si="654"/>
        <v>0</v>
      </c>
      <c r="M1402" s="276">
        <f t="shared" si="647"/>
        <v>0</v>
      </c>
      <c r="N1402" s="281">
        <f t="shared" si="638"/>
        <v>0</v>
      </c>
      <c r="O1402" s="245">
        <f t="shared" si="639"/>
        <v>0</v>
      </c>
      <c r="P1402" s="248"/>
      <c r="Q1402" s="285">
        <f t="shared" si="655"/>
        <v>0</v>
      </c>
      <c r="R1402" s="242">
        <f>IF(Q1402=0,0,SUMIFS('Sch A. Input'!$H393:$CJ393,'Sch A. Input'!$H$14:$CJ$14,"Recurring",'Sch A. Input'!$H$13:$CJ$13,"&lt;="&amp;$L$11,'Sch A. Input'!$H$13:$CJ$13,"&lt;="&amp;$Y$1020,'Sch A. Input'!$H$13:$CJ$13,"&gt;"&amp;$O$1020))</f>
        <v>0</v>
      </c>
      <c r="S1402" s="242">
        <f>IF(Q1402=0,0,SUMIFS('Sch A. Input'!$H393:$CJ393,'Sch A. Input'!$H$14:$CJ$14,"One-time",'Sch A. Input'!$H$13:$CJ$13,"&lt;="&amp;$L$11,'Sch A. Input'!$H$13:$CJ$13,"&lt;="&amp;$Y$1020,'Sch A. Input'!$H$13:$CJ$13,"&gt;"&amp;$O$1020))</f>
        <v>0</v>
      </c>
      <c r="T1402" s="283">
        <f t="shared" si="656"/>
        <v>0</v>
      </c>
      <c r="U1402" s="242">
        <f t="shared" si="657"/>
        <v>0</v>
      </c>
      <c r="V1402" s="242">
        <f t="shared" si="658"/>
        <v>0</v>
      </c>
      <c r="W1402" s="276">
        <f t="shared" si="648"/>
        <v>0</v>
      </c>
      <c r="X1402" s="281">
        <f t="shared" si="640"/>
        <v>0</v>
      </c>
      <c r="Y1402" s="245">
        <f t="shared" si="641"/>
        <v>0</v>
      </c>
      <c r="Z1402" s="248"/>
      <c r="AA1402" s="285">
        <f t="shared" si="659"/>
        <v>0</v>
      </c>
      <c r="AB1402" s="242">
        <f>IF(AA1402=0,0,SUMIFS('Sch A. Input'!$H393:$CJ393,'Sch A. Input'!$H$14:$CJ$14,"Recurring",'Sch A. Input'!$H$13:$CJ$13,"&lt;="&amp;$L$11,'Sch A. Input'!$H$13:$CJ$13,"&lt;="&amp;$AI$1020,'Sch A. Input'!$H$13:$CJ$13,"&gt;"&amp;$Y$1020))</f>
        <v>0</v>
      </c>
      <c r="AC1402" s="242">
        <f>IF(AA1402=0,0,SUMIFS('Sch A. Input'!$H393:$CJ393,'Sch A. Input'!$H$14:$CJ$14,"One-time",'Sch A. Input'!$H$13:$CJ$13,"&lt;="&amp;$L$11,'Sch A. Input'!$H$13:$CJ$13,"&lt;="&amp;$AI$1020,'Sch A. Input'!$H$13:$CJ$13,"&gt;"&amp;$Y$1020))</f>
        <v>0</v>
      </c>
      <c r="AD1402" s="283">
        <f t="shared" si="660"/>
        <v>0</v>
      </c>
      <c r="AE1402" s="242">
        <f t="shared" si="661"/>
        <v>0</v>
      </c>
      <c r="AF1402" s="242">
        <f t="shared" si="662"/>
        <v>0</v>
      </c>
      <c r="AG1402" s="276">
        <f t="shared" si="649"/>
        <v>0</v>
      </c>
      <c r="AH1402" s="281">
        <f t="shared" si="642"/>
        <v>0</v>
      </c>
      <c r="AI1402" s="245">
        <f t="shared" si="643"/>
        <v>0</v>
      </c>
      <c r="AK1402" s="285">
        <f t="shared" si="663"/>
        <v>0</v>
      </c>
      <c r="AL1402" s="242">
        <f>IF(AK1402=0,0,SUMIFS('Sch A. Input'!$H393:$CJ393,'Sch A. Input'!$H$14:$CJ$14,"Recurring",'Sch A. Input'!$H$13:$CJ$13,"&lt;="&amp;$L$11,'Sch A. Input'!$H$13:$CJ$13,"&lt;="&amp;$AS$1020,'Sch A. Input'!$H$13:$CJ$13,"&gt;"&amp;$AI$1020))</f>
        <v>0</v>
      </c>
      <c r="AM1402" s="242">
        <f>IF(AK1402=0,0,SUMIFS('Sch A. Input'!$H393:$CJ393,'Sch A. Input'!$H$14:$CJ$14,"One-time",'Sch A. Input'!$H$13:$CJ$13,"&lt;="&amp;$L$11,'Sch A. Input'!$H$13:$CJ$13,"&lt;="&amp;$AS$1020,'Sch A. Input'!$H$13:$CJ$13,"&gt;"&amp;$AI$1020))</f>
        <v>0</v>
      </c>
      <c r="AN1402" s="283">
        <f t="shared" si="664"/>
        <v>0</v>
      </c>
      <c r="AO1402" s="242">
        <f t="shared" si="665"/>
        <v>0</v>
      </c>
      <c r="AP1402" s="242">
        <f t="shared" si="666"/>
        <v>0</v>
      </c>
      <c r="AQ1402" s="276">
        <f t="shared" si="650"/>
        <v>0</v>
      </c>
      <c r="AR1402" s="281">
        <f t="shared" si="644"/>
        <v>0</v>
      </c>
      <c r="AS1402" s="245">
        <f t="shared" si="645"/>
        <v>0</v>
      </c>
      <c r="AY1402" s="160"/>
      <c r="AZ1402" s="160"/>
      <c r="BK1402" s="2"/>
      <c r="BL1402" s="2"/>
      <c r="BM1402" s="2"/>
      <c r="BN1402" s="2"/>
      <c r="BO1402" s="2"/>
      <c r="BP1402" s="2"/>
      <c r="BQ1402" s="2"/>
      <c r="BR1402" s="2"/>
      <c r="BS1402" s="2"/>
      <c r="BT1402" s="2"/>
      <c r="BU1402" s="2"/>
      <c r="BV1402" s="2"/>
      <c r="BW1402" s="2"/>
      <c r="BX1402" s="2"/>
      <c r="BY1402" s="2"/>
      <c r="BZ1402" s="2"/>
      <c r="CA1402" s="2"/>
      <c r="CI1402"/>
      <c r="CJ1402"/>
      <c r="CK1402"/>
      <c r="CL1402"/>
      <c r="CM1402"/>
      <c r="CN1402"/>
      <c r="CO1402"/>
      <c r="CP1402"/>
      <c r="CQ1402"/>
      <c r="CR1402"/>
      <c r="CS1402"/>
      <c r="CT1402"/>
      <c r="CU1402"/>
      <c r="CV1402"/>
      <c r="CW1402"/>
      <c r="CX1402"/>
    </row>
    <row r="1403" spans="2:102" x14ac:dyDescent="0.35">
      <c r="B1403" s="70" t="str">
        <f t="shared" ref="B1403:F1403" si="723">B396</f>
        <v/>
      </c>
      <c r="C1403" s="166" t="str">
        <f t="shared" si="723"/>
        <v/>
      </c>
      <c r="D1403" s="273" t="str">
        <f t="shared" si="723"/>
        <v/>
      </c>
      <c r="E1403" s="273">
        <f t="shared" si="723"/>
        <v>45016</v>
      </c>
      <c r="F1403" s="273">
        <f t="shared" si="723"/>
        <v>0</v>
      </c>
      <c r="G1403" s="98">
        <f t="shared" si="637"/>
        <v>0</v>
      </c>
      <c r="H1403" s="242">
        <f>IF(G1403=0,0,SUMIFS('Sch A. Input'!$H394:$CJ394,'Sch A. Input'!$H$14:$CJ$14,"Recurring",'Sch A. Input'!$H$13:$CJ$13,"&lt;="&amp;$O$1020,'Sch A. Input'!$H$13:$CJ$13,"&lt;="&amp;$L$11))</f>
        <v>0</v>
      </c>
      <c r="I1403" s="242">
        <f>IF(G1403=0,0,SUMIFS('Sch A. Input'!$H394:$CJ394,'Sch A. Input'!$H$14:$CJ$14,"One-time",'Sch A. Input'!$H$13:$CJ$13,"&lt;="&amp;$O$1020,'Sch A. Input'!$H$13:$CJ$13,"&lt;="&amp;$L$11))</f>
        <v>0</v>
      </c>
      <c r="J1403" s="283">
        <f t="shared" si="652"/>
        <v>0</v>
      </c>
      <c r="K1403" s="242">
        <f t="shared" si="653"/>
        <v>0</v>
      </c>
      <c r="L1403" s="242">
        <f t="shared" si="654"/>
        <v>0</v>
      </c>
      <c r="M1403" s="276">
        <f t="shared" si="647"/>
        <v>0</v>
      </c>
      <c r="N1403" s="281">
        <f t="shared" si="638"/>
        <v>0</v>
      </c>
      <c r="O1403" s="245">
        <f t="shared" si="639"/>
        <v>0</v>
      </c>
      <c r="P1403" s="248"/>
      <c r="Q1403" s="285">
        <f t="shared" si="655"/>
        <v>0</v>
      </c>
      <c r="R1403" s="242">
        <f>IF(Q1403=0,0,SUMIFS('Sch A. Input'!$H394:$CJ394,'Sch A. Input'!$H$14:$CJ$14,"Recurring",'Sch A. Input'!$H$13:$CJ$13,"&lt;="&amp;$L$11,'Sch A. Input'!$H$13:$CJ$13,"&lt;="&amp;$Y$1020,'Sch A. Input'!$H$13:$CJ$13,"&gt;"&amp;$O$1020))</f>
        <v>0</v>
      </c>
      <c r="S1403" s="242">
        <f>IF(Q1403=0,0,SUMIFS('Sch A. Input'!$H394:$CJ394,'Sch A. Input'!$H$14:$CJ$14,"One-time",'Sch A. Input'!$H$13:$CJ$13,"&lt;="&amp;$L$11,'Sch A. Input'!$H$13:$CJ$13,"&lt;="&amp;$Y$1020,'Sch A. Input'!$H$13:$CJ$13,"&gt;"&amp;$O$1020))</f>
        <v>0</v>
      </c>
      <c r="T1403" s="283">
        <f t="shared" si="656"/>
        <v>0</v>
      </c>
      <c r="U1403" s="242">
        <f t="shared" si="657"/>
        <v>0</v>
      </c>
      <c r="V1403" s="242">
        <f t="shared" si="658"/>
        <v>0</v>
      </c>
      <c r="W1403" s="276">
        <f t="shared" si="648"/>
        <v>0</v>
      </c>
      <c r="X1403" s="281">
        <f t="shared" si="640"/>
        <v>0</v>
      </c>
      <c r="Y1403" s="245">
        <f t="shared" si="641"/>
        <v>0</v>
      </c>
      <c r="Z1403" s="248"/>
      <c r="AA1403" s="285">
        <f t="shared" si="659"/>
        <v>0</v>
      </c>
      <c r="AB1403" s="242">
        <f>IF(AA1403=0,0,SUMIFS('Sch A. Input'!$H394:$CJ394,'Sch A. Input'!$H$14:$CJ$14,"Recurring",'Sch A. Input'!$H$13:$CJ$13,"&lt;="&amp;$L$11,'Sch A. Input'!$H$13:$CJ$13,"&lt;="&amp;$AI$1020,'Sch A. Input'!$H$13:$CJ$13,"&gt;"&amp;$Y$1020))</f>
        <v>0</v>
      </c>
      <c r="AC1403" s="242">
        <f>IF(AA1403=0,0,SUMIFS('Sch A. Input'!$H394:$CJ394,'Sch A. Input'!$H$14:$CJ$14,"One-time",'Sch A. Input'!$H$13:$CJ$13,"&lt;="&amp;$L$11,'Sch A. Input'!$H$13:$CJ$13,"&lt;="&amp;$AI$1020,'Sch A. Input'!$H$13:$CJ$13,"&gt;"&amp;$Y$1020))</f>
        <v>0</v>
      </c>
      <c r="AD1403" s="283">
        <f t="shared" si="660"/>
        <v>0</v>
      </c>
      <c r="AE1403" s="242">
        <f t="shared" si="661"/>
        <v>0</v>
      </c>
      <c r="AF1403" s="242">
        <f t="shared" si="662"/>
        <v>0</v>
      </c>
      <c r="AG1403" s="276">
        <f t="shared" si="649"/>
        <v>0</v>
      </c>
      <c r="AH1403" s="281">
        <f t="shared" si="642"/>
        <v>0</v>
      </c>
      <c r="AI1403" s="245">
        <f t="shared" si="643"/>
        <v>0</v>
      </c>
      <c r="AK1403" s="285">
        <f t="shared" si="663"/>
        <v>0</v>
      </c>
      <c r="AL1403" s="242">
        <f>IF(AK1403=0,0,SUMIFS('Sch A. Input'!$H394:$CJ394,'Sch A. Input'!$H$14:$CJ$14,"Recurring",'Sch A. Input'!$H$13:$CJ$13,"&lt;="&amp;$L$11,'Sch A. Input'!$H$13:$CJ$13,"&lt;="&amp;$AS$1020,'Sch A. Input'!$H$13:$CJ$13,"&gt;"&amp;$AI$1020))</f>
        <v>0</v>
      </c>
      <c r="AM1403" s="242">
        <f>IF(AK1403=0,0,SUMIFS('Sch A. Input'!$H394:$CJ394,'Sch A. Input'!$H$14:$CJ$14,"One-time",'Sch A. Input'!$H$13:$CJ$13,"&lt;="&amp;$L$11,'Sch A. Input'!$H$13:$CJ$13,"&lt;="&amp;$AS$1020,'Sch A. Input'!$H$13:$CJ$13,"&gt;"&amp;$AI$1020))</f>
        <v>0</v>
      </c>
      <c r="AN1403" s="283">
        <f t="shared" si="664"/>
        <v>0</v>
      </c>
      <c r="AO1403" s="242">
        <f t="shared" si="665"/>
        <v>0</v>
      </c>
      <c r="AP1403" s="242">
        <f t="shared" si="666"/>
        <v>0</v>
      </c>
      <c r="AQ1403" s="276">
        <f t="shared" si="650"/>
        <v>0</v>
      </c>
      <c r="AR1403" s="281">
        <f t="shared" si="644"/>
        <v>0</v>
      </c>
      <c r="AS1403" s="245">
        <f t="shared" si="645"/>
        <v>0</v>
      </c>
      <c r="AY1403" s="160"/>
      <c r="AZ1403" s="160"/>
      <c r="BK1403" s="2"/>
      <c r="BL1403" s="2"/>
      <c r="BM1403" s="2"/>
      <c r="BN1403" s="2"/>
      <c r="BO1403" s="2"/>
      <c r="BP1403" s="2"/>
      <c r="BQ1403" s="2"/>
      <c r="BR1403" s="2"/>
      <c r="BS1403" s="2"/>
      <c r="BT1403" s="2"/>
      <c r="BU1403" s="2"/>
      <c r="BV1403" s="2"/>
      <c r="BW1403" s="2"/>
      <c r="BX1403" s="2"/>
      <c r="BY1403" s="2"/>
      <c r="BZ1403" s="2"/>
      <c r="CA1403" s="2"/>
      <c r="CI1403"/>
      <c r="CJ1403"/>
      <c r="CK1403"/>
      <c r="CL1403"/>
      <c r="CM1403"/>
      <c r="CN1403"/>
      <c r="CO1403"/>
      <c r="CP1403"/>
      <c r="CQ1403"/>
      <c r="CR1403"/>
      <c r="CS1403"/>
      <c r="CT1403"/>
      <c r="CU1403"/>
      <c r="CV1403"/>
      <c r="CW1403"/>
      <c r="CX1403"/>
    </row>
    <row r="1404" spans="2:102" x14ac:dyDescent="0.35">
      <c r="B1404" s="70" t="str">
        <f t="shared" ref="B1404:F1404" si="724">B397</f>
        <v/>
      </c>
      <c r="C1404" s="166" t="str">
        <f t="shared" si="724"/>
        <v/>
      </c>
      <c r="D1404" s="273" t="str">
        <f t="shared" si="724"/>
        <v/>
      </c>
      <c r="E1404" s="273">
        <f t="shared" si="724"/>
        <v>45016</v>
      </c>
      <c r="F1404" s="273">
        <f t="shared" si="724"/>
        <v>0</v>
      </c>
      <c r="G1404" s="98">
        <f t="shared" si="637"/>
        <v>0</v>
      </c>
      <c r="H1404" s="242">
        <f>IF(G1404=0,0,SUMIFS('Sch A. Input'!$H395:$CJ395,'Sch A. Input'!$H$14:$CJ$14,"Recurring",'Sch A. Input'!$H$13:$CJ$13,"&lt;="&amp;$O$1020,'Sch A. Input'!$H$13:$CJ$13,"&lt;="&amp;$L$11))</f>
        <v>0</v>
      </c>
      <c r="I1404" s="242">
        <f>IF(G1404=0,0,SUMIFS('Sch A. Input'!$H395:$CJ395,'Sch A. Input'!$H$14:$CJ$14,"One-time",'Sch A. Input'!$H$13:$CJ$13,"&lt;="&amp;$O$1020,'Sch A. Input'!$H$13:$CJ$13,"&lt;="&amp;$L$11))</f>
        <v>0</v>
      </c>
      <c r="J1404" s="283">
        <f t="shared" si="652"/>
        <v>0</v>
      </c>
      <c r="K1404" s="242">
        <f t="shared" si="653"/>
        <v>0</v>
      </c>
      <c r="L1404" s="242">
        <f t="shared" si="654"/>
        <v>0</v>
      </c>
      <c r="M1404" s="276">
        <f t="shared" si="647"/>
        <v>0</v>
      </c>
      <c r="N1404" s="281">
        <f t="shared" si="638"/>
        <v>0</v>
      </c>
      <c r="O1404" s="245">
        <f t="shared" si="639"/>
        <v>0</v>
      </c>
      <c r="P1404" s="248"/>
      <c r="Q1404" s="285">
        <f t="shared" si="655"/>
        <v>0</v>
      </c>
      <c r="R1404" s="242">
        <f>IF(Q1404=0,0,SUMIFS('Sch A. Input'!$H395:$CJ395,'Sch A. Input'!$H$14:$CJ$14,"Recurring",'Sch A. Input'!$H$13:$CJ$13,"&lt;="&amp;$L$11,'Sch A. Input'!$H$13:$CJ$13,"&lt;="&amp;$Y$1020,'Sch A. Input'!$H$13:$CJ$13,"&gt;"&amp;$O$1020))</f>
        <v>0</v>
      </c>
      <c r="S1404" s="242">
        <f>IF(Q1404=0,0,SUMIFS('Sch A. Input'!$H395:$CJ395,'Sch A. Input'!$H$14:$CJ$14,"One-time",'Sch A. Input'!$H$13:$CJ$13,"&lt;="&amp;$L$11,'Sch A. Input'!$H$13:$CJ$13,"&lt;="&amp;$Y$1020,'Sch A. Input'!$H$13:$CJ$13,"&gt;"&amp;$O$1020))</f>
        <v>0</v>
      </c>
      <c r="T1404" s="283">
        <f t="shared" si="656"/>
        <v>0</v>
      </c>
      <c r="U1404" s="242">
        <f t="shared" si="657"/>
        <v>0</v>
      </c>
      <c r="V1404" s="242">
        <f t="shared" si="658"/>
        <v>0</v>
      </c>
      <c r="W1404" s="276">
        <f t="shared" si="648"/>
        <v>0</v>
      </c>
      <c r="X1404" s="281">
        <f t="shared" si="640"/>
        <v>0</v>
      </c>
      <c r="Y1404" s="245">
        <f t="shared" si="641"/>
        <v>0</v>
      </c>
      <c r="Z1404" s="248"/>
      <c r="AA1404" s="285">
        <f t="shared" si="659"/>
        <v>0</v>
      </c>
      <c r="AB1404" s="242">
        <f>IF(AA1404=0,0,SUMIFS('Sch A. Input'!$H395:$CJ395,'Sch A. Input'!$H$14:$CJ$14,"Recurring",'Sch A. Input'!$H$13:$CJ$13,"&lt;="&amp;$L$11,'Sch A. Input'!$H$13:$CJ$13,"&lt;="&amp;$AI$1020,'Sch A. Input'!$H$13:$CJ$13,"&gt;"&amp;$Y$1020))</f>
        <v>0</v>
      </c>
      <c r="AC1404" s="242">
        <f>IF(AA1404=0,0,SUMIFS('Sch A. Input'!$H395:$CJ395,'Sch A. Input'!$H$14:$CJ$14,"One-time",'Sch A. Input'!$H$13:$CJ$13,"&lt;="&amp;$L$11,'Sch A. Input'!$H$13:$CJ$13,"&lt;="&amp;$AI$1020,'Sch A. Input'!$H$13:$CJ$13,"&gt;"&amp;$Y$1020))</f>
        <v>0</v>
      </c>
      <c r="AD1404" s="283">
        <f t="shared" si="660"/>
        <v>0</v>
      </c>
      <c r="AE1404" s="242">
        <f t="shared" si="661"/>
        <v>0</v>
      </c>
      <c r="AF1404" s="242">
        <f t="shared" si="662"/>
        <v>0</v>
      </c>
      <c r="AG1404" s="276">
        <f t="shared" si="649"/>
        <v>0</v>
      </c>
      <c r="AH1404" s="281">
        <f t="shared" si="642"/>
        <v>0</v>
      </c>
      <c r="AI1404" s="245">
        <f t="shared" si="643"/>
        <v>0</v>
      </c>
      <c r="AK1404" s="285">
        <f t="shared" si="663"/>
        <v>0</v>
      </c>
      <c r="AL1404" s="242">
        <f>IF(AK1404=0,0,SUMIFS('Sch A. Input'!$H395:$CJ395,'Sch A. Input'!$H$14:$CJ$14,"Recurring",'Sch A. Input'!$H$13:$CJ$13,"&lt;="&amp;$L$11,'Sch A. Input'!$H$13:$CJ$13,"&lt;="&amp;$AS$1020,'Sch A. Input'!$H$13:$CJ$13,"&gt;"&amp;$AI$1020))</f>
        <v>0</v>
      </c>
      <c r="AM1404" s="242">
        <f>IF(AK1404=0,0,SUMIFS('Sch A. Input'!$H395:$CJ395,'Sch A. Input'!$H$14:$CJ$14,"One-time",'Sch A. Input'!$H$13:$CJ$13,"&lt;="&amp;$L$11,'Sch A. Input'!$H$13:$CJ$13,"&lt;="&amp;$AS$1020,'Sch A. Input'!$H$13:$CJ$13,"&gt;"&amp;$AI$1020))</f>
        <v>0</v>
      </c>
      <c r="AN1404" s="283">
        <f t="shared" si="664"/>
        <v>0</v>
      </c>
      <c r="AO1404" s="242">
        <f t="shared" si="665"/>
        <v>0</v>
      </c>
      <c r="AP1404" s="242">
        <f t="shared" si="666"/>
        <v>0</v>
      </c>
      <c r="AQ1404" s="276">
        <f t="shared" si="650"/>
        <v>0</v>
      </c>
      <c r="AR1404" s="281">
        <f t="shared" si="644"/>
        <v>0</v>
      </c>
      <c r="AS1404" s="245">
        <f t="shared" si="645"/>
        <v>0</v>
      </c>
      <c r="AY1404" s="160"/>
      <c r="AZ1404" s="160"/>
      <c r="BK1404" s="2"/>
      <c r="BL1404" s="2"/>
      <c r="BM1404" s="2"/>
      <c r="BN1404" s="2"/>
      <c r="BO1404" s="2"/>
      <c r="BP1404" s="2"/>
      <c r="BQ1404" s="2"/>
      <c r="BR1404" s="2"/>
      <c r="BS1404" s="2"/>
      <c r="BT1404" s="2"/>
      <c r="BU1404" s="2"/>
      <c r="BV1404" s="2"/>
      <c r="BW1404" s="2"/>
      <c r="BX1404" s="2"/>
      <c r="BY1404" s="2"/>
      <c r="BZ1404" s="2"/>
      <c r="CA1404" s="2"/>
      <c r="CI1404"/>
      <c r="CJ1404"/>
      <c r="CK1404"/>
      <c r="CL1404"/>
      <c r="CM1404"/>
      <c r="CN1404"/>
      <c r="CO1404"/>
      <c r="CP1404"/>
      <c r="CQ1404"/>
      <c r="CR1404"/>
      <c r="CS1404"/>
      <c r="CT1404"/>
      <c r="CU1404"/>
      <c r="CV1404"/>
      <c r="CW1404"/>
      <c r="CX1404"/>
    </row>
    <row r="1405" spans="2:102" x14ac:dyDescent="0.35">
      <c r="B1405" s="70" t="str">
        <f t="shared" ref="B1405:F1405" si="725">B398</f>
        <v/>
      </c>
      <c r="C1405" s="166" t="str">
        <f t="shared" si="725"/>
        <v/>
      </c>
      <c r="D1405" s="273" t="str">
        <f t="shared" si="725"/>
        <v/>
      </c>
      <c r="E1405" s="273">
        <f t="shared" si="725"/>
        <v>45016</v>
      </c>
      <c r="F1405" s="273">
        <f t="shared" si="725"/>
        <v>0</v>
      </c>
      <c r="G1405" s="98">
        <f t="shared" si="637"/>
        <v>0</v>
      </c>
      <c r="H1405" s="242">
        <f>IF(G1405=0,0,SUMIFS('Sch A. Input'!$H396:$CJ396,'Sch A. Input'!$H$14:$CJ$14,"Recurring",'Sch A. Input'!$H$13:$CJ$13,"&lt;="&amp;$O$1020,'Sch A. Input'!$H$13:$CJ$13,"&lt;="&amp;$L$11))</f>
        <v>0</v>
      </c>
      <c r="I1405" s="242">
        <f>IF(G1405=0,0,SUMIFS('Sch A. Input'!$H396:$CJ396,'Sch A. Input'!$H$14:$CJ$14,"One-time",'Sch A. Input'!$H$13:$CJ$13,"&lt;="&amp;$O$1020,'Sch A. Input'!$H$13:$CJ$13,"&lt;="&amp;$L$11))</f>
        <v>0</v>
      </c>
      <c r="J1405" s="283">
        <f t="shared" si="652"/>
        <v>0</v>
      </c>
      <c r="K1405" s="242">
        <f t="shared" si="653"/>
        <v>0</v>
      </c>
      <c r="L1405" s="242">
        <f t="shared" si="654"/>
        <v>0</v>
      </c>
      <c r="M1405" s="276">
        <f t="shared" si="647"/>
        <v>0</v>
      </c>
      <c r="N1405" s="281">
        <f t="shared" si="638"/>
        <v>0</v>
      </c>
      <c r="O1405" s="245">
        <f t="shared" si="639"/>
        <v>0</v>
      </c>
      <c r="P1405" s="248"/>
      <c r="Q1405" s="285">
        <f t="shared" si="655"/>
        <v>0</v>
      </c>
      <c r="R1405" s="242">
        <f>IF(Q1405=0,0,SUMIFS('Sch A. Input'!$H396:$CJ396,'Sch A. Input'!$H$14:$CJ$14,"Recurring",'Sch A. Input'!$H$13:$CJ$13,"&lt;="&amp;$L$11,'Sch A. Input'!$H$13:$CJ$13,"&lt;="&amp;$Y$1020,'Sch A. Input'!$H$13:$CJ$13,"&gt;"&amp;$O$1020))</f>
        <v>0</v>
      </c>
      <c r="S1405" s="242">
        <f>IF(Q1405=0,0,SUMIFS('Sch A. Input'!$H396:$CJ396,'Sch A. Input'!$H$14:$CJ$14,"One-time",'Sch A. Input'!$H$13:$CJ$13,"&lt;="&amp;$L$11,'Sch A. Input'!$H$13:$CJ$13,"&lt;="&amp;$Y$1020,'Sch A. Input'!$H$13:$CJ$13,"&gt;"&amp;$O$1020))</f>
        <v>0</v>
      </c>
      <c r="T1405" s="283">
        <f t="shared" si="656"/>
        <v>0</v>
      </c>
      <c r="U1405" s="242">
        <f t="shared" si="657"/>
        <v>0</v>
      </c>
      <c r="V1405" s="242">
        <f t="shared" si="658"/>
        <v>0</v>
      </c>
      <c r="W1405" s="276">
        <f t="shared" si="648"/>
        <v>0</v>
      </c>
      <c r="X1405" s="281">
        <f t="shared" si="640"/>
        <v>0</v>
      </c>
      <c r="Y1405" s="245">
        <f t="shared" si="641"/>
        <v>0</v>
      </c>
      <c r="Z1405" s="248"/>
      <c r="AA1405" s="285">
        <f t="shared" si="659"/>
        <v>0</v>
      </c>
      <c r="AB1405" s="242">
        <f>IF(AA1405=0,0,SUMIFS('Sch A. Input'!$H396:$CJ396,'Sch A. Input'!$H$14:$CJ$14,"Recurring",'Sch A. Input'!$H$13:$CJ$13,"&lt;="&amp;$L$11,'Sch A. Input'!$H$13:$CJ$13,"&lt;="&amp;$AI$1020,'Sch A. Input'!$H$13:$CJ$13,"&gt;"&amp;$Y$1020))</f>
        <v>0</v>
      </c>
      <c r="AC1405" s="242">
        <f>IF(AA1405=0,0,SUMIFS('Sch A. Input'!$H396:$CJ396,'Sch A. Input'!$H$14:$CJ$14,"One-time",'Sch A. Input'!$H$13:$CJ$13,"&lt;="&amp;$L$11,'Sch A. Input'!$H$13:$CJ$13,"&lt;="&amp;$AI$1020,'Sch A. Input'!$H$13:$CJ$13,"&gt;"&amp;$Y$1020))</f>
        <v>0</v>
      </c>
      <c r="AD1405" s="283">
        <f t="shared" si="660"/>
        <v>0</v>
      </c>
      <c r="AE1405" s="242">
        <f t="shared" si="661"/>
        <v>0</v>
      </c>
      <c r="AF1405" s="242">
        <f t="shared" si="662"/>
        <v>0</v>
      </c>
      <c r="AG1405" s="276">
        <f t="shared" si="649"/>
        <v>0</v>
      </c>
      <c r="AH1405" s="281">
        <f t="shared" si="642"/>
        <v>0</v>
      </c>
      <c r="AI1405" s="245">
        <f t="shared" si="643"/>
        <v>0</v>
      </c>
      <c r="AK1405" s="285">
        <f t="shared" si="663"/>
        <v>0</v>
      </c>
      <c r="AL1405" s="242">
        <f>IF(AK1405=0,0,SUMIFS('Sch A. Input'!$H396:$CJ396,'Sch A. Input'!$H$14:$CJ$14,"Recurring",'Sch A. Input'!$H$13:$CJ$13,"&lt;="&amp;$L$11,'Sch A. Input'!$H$13:$CJ$13,"&lt;="&amp;$AS$1020,'Sch A. Input'!$H$13:$CJ$13,"&gt;"&amp;$AI$1020))</f>
        <v>0</v>
      </c>
      <c r="AM1405" s="242">
        <f>IF(AK1405=0,0,SUMIFS('Sch A. Input'!$H396:$CJ396,'Sch A. Input'!$H$14:$CJ$14,"One-time",'Sch A. Input'!$H$13:$CJ$13,"&lt;="&amp;$L$11,'Sch A. Input'!$H$13:$CJ$13,"&lt;="&amp;$AS$1020,'Sch A. Input'!$H$13:$CJ$13,"&gt;"&amp;$AI$1020))</f>
        <v>0</v>
      </c>
      <c r="AN1405" s="283">
        <f t="shared" si="664"/>
        <v>0</v>
      </c>
      <c r="AO1405" s="242">
        <f t="shared" si="665"/>
        <v>0</v>
      </c>
      <c r="AP1405" s="242">
        <f t="shared" si="666"/>
        <v>0</v>
      </c>
      <c r="AQ1405" s="276">
        <f t="shared" si="650"/>
        <v>0</v>
      </c>
      <c r="AR1405" s="281">
        <f t="shared" si="644"/>
        <v>0</v>
      </c>
      <c r="AS1405" s="245">
        <f t="shared" si="645"/>
        <v>0</v>
      </c>
      <c r="AY1405" s="160"/>
      <c r="AZ1405" s="160"/>
      <c r="BK1405" s="2"/>
      <c r="BL1405" s="2"/>
      <c r="BM1405" s="2"/>
      <c r="BN1405" s="2"/>
      <c r="BO1405" s="2"/>
      <c r="BP1405" s="2"/>
      <c r="BQ1405" s="2"/>
      <c r="BR1405" s="2"/>
      <c r="BS1405" s="2"/>
      <c r="BT1405" s="2"/>
      <c r="BU1405" s="2"/>
      <c r="BV1405" s="2"/>
      <c r="BW1405" s="2"/>
      <c r="BX1405" s="2"/>
      <c r="BY1405" s="2"/>
      <c r="BZ1405" s="2"/>
      <c r="CA1405" s="2"/>
      <c r="CI1405"/>
      <c r="CJ1405"/>
      <c r="CK1405"/>
      <c r="CL1405"/>
      <c r="CM1405"/>
      <c r="CN1405"/>
      <c r="CO1405"/>
      <c r="CP1405"/>
      <c r="CQ1405"/>
      <c r="CR1405"/>
      <c r="CS1405"/>
      <c r="CT1405"/>
      <c r="CU1405"/>
      <c r="CV1405"/>
      <c r="CW1405"/>
      <c r="CX1405"/>
    </row>
    <row r="1406" spans="2:102" x14ac:dyDescent="0.35">
      <c r="B1406" s="70" t="str">
        <f t="shared" ref="B1406:F1406" si="726">B399</f>
        <v/>
      </c>
      <c r="C1406" s="166" t="str">
        <f t="shared" si="726"/>
        <v/>
      </c>
      <c r="D1406" s="273" t="str">
        <f t="shared" si="726"/>
        <v/>
      </c>
      <c r="E1406" s="273">
        <f t="shared" si="726"/>
        <v>45016</v>
      </c>
      <c r="F1406" s="273">
        <f t="shared" si="726"/>
        <v>0</v>
      </c>
      <c r="G1406" s="98">
        <f t="shared" si="637"/>
        <v>0</v>
      </c>
      <c r="H1406" s="242">
        <f>IF(G1406=0,0,SUMIFS('Sch A. Input'!$H397:$CJ397,'Sch A. Input'!$H$14:$CJ$14,"Recurring",'Sch A. Input'!$H$13:$CJ$13,"&lt;="&amp;$O$1020,'Sch A. Input'!$H$13:$CJ$13,"&lt;="&amp;$L$11))</f>
        <v>0</v>
      </c>
      <c r="I1406" s="242">
        <f>IF(G1406=0,0,SUMIFS('Sch A. Input'!$H397:$CJ397,'Sch A. Input'!$H$14:$CJ$14,"One-time",'Sch A. Input'!$H$13:$CJ$13,"&lt;="&amp;$O$1020,'Sch A. Input'!$H$13:$CJ$13,"&lt;="&amp;$L$11))</f>
        <v>0</v>
      </c>
      <c r="J1406" s="283">
        <f t="shared" si="652"/>
        <v>0</v>
      </c>
      <c r="K1406" s="242">
        <f t="shared" si="653"/>
        <v>0</v>
      </c>
      <c r="L1406" s="242">
        <f t="shared" si="654"/>
        <v>0</v>
      </c>
      <c r="M1406" s="276">
        <f t="shared" si="647"/>
        <v>0</v>
      </c>
      <c r="N1406" s="281">
        <f t="shared" si="638"/>
        <v>0</v>
      </c>
      <c r="O1406" s="245">
        <f t="shared" si="639"/>
        <v>0</v>
      </c>
      <c r="P1406" s="248"/>
      <c r="Q1406" s="285">
        <f t="shared" si="655"/>
        <v>0</v>
      </c>
      <c r="R1406" s="242">
        <f>IF(Q1406=0,0,SUMIFS('Sch A. Input'!$H397:$CJ397,'Sch A. Input'!$H$14:$CJ$14,"Recurring",'Sch A. Input'!$H$13:$CJ$13,"&lt;="&amp;$L$11,'Sch A. Input'!$H$13:$CJ$13,"&lt;="&amp;$Y$1020,'Sch A. Input'!$H$13:$CJ$13,"&gt;"&amp;$O$1020))</f>
        <v>0</v>
      </c>
      <c r="S1406" s="242">
        <f>IF(Q1406=0,0,SUMIFS('Sch A. Input'!$H397:$CJ397,'Sch A. Input'!$H$14:$CJ$14,"One-time",'Sch A. Input'!$H$13:$CJ$13,"&lt;="&amp;$L$11,'Sch A. Input'!$H$13:$CJ$13,"&lt;="&amp;$Y$1020,'Sch A. Input'!$H$13:$CJ$13,"&gt;"&amp;$O$1020))</f>
        <v>0</v>
      </c>
      <c r="T1406" s="283">
        <f t="shared" si="656"/>
        <v>0</v>
      </c>
      <c r="U1406" s="242">
        <f t="shared" si="657"/>
        <v>0</v>
      </c>
      <c r="V1406" s="242">
        <f t="shared" si="658"/>
        <v>0</v>
      </c>
      <c r="W1406" s="276">
        <f t="shared" si="648"/>
        <v>0</v>
      </c>
      <c r="X1406" s="281">
        <f t="shared" si="640"/>
        <v>0</v>
      </c>
      <c r="Y1406" s="245">
        <f t="shared" si="641"/>
        <v>0</v>
      </c>
      <c r="Z1406" s="248"/>
      <c r="AA1406" s="285">
        <f t="shared" si="659"/>
        <v>0</v>
      </c>
      <c r="AB1406" s="242">
        <f>IF(AA1406=0,0,SUMIFS('Sch A. Input'!$H397:$CJ397,'Sch A. Input'!$H$14:$CJ$14,"Recurring",'Sch A. Input'!$H$13:$CJ$13,"&lt;="&amp;$L$11,'Sch A. Input'!$H$13:$CJ$13,"&lt;="&amp;$AI$1020,'Sch A. Input'!$H$13:$CJ$13,"&gt;"&amp;$Y$1020))</f>
        <v>0</v>
      </c>
      <c r="AC1406" s="242">
        <f>IF(AA1406=0,0,SUMIFS('Sch A. Input'!$H397:$CJ397,'Sch A. Input'!$H$14:$CJ$14,"One-time",'Sch A. Input'!$H$13:$CJ$13,"&lt;="&amp;$L$11,'Sch A. Input'!$H$13:$CJ$13,"&lt;="&amp;$AI$1020,'Sch A. Input'!$H$13:$CJ$13,"&gt;"&amp;$Y$1020))</f>
        <v>0</v>
      </c>
      <c r="AD1406" s="283">
        <f t="shared" si="660"/>
        <v>0</v>
      </c>
      <c r="AE1406" s="242">
        <f t="shared" si="661"/>
        <v>0</v>
      </c>
      <c r="AF1406" s="242">
        <f t="shared" si="662"/>
        <v>0</v>
      </c>
      <c r="AG1406" s="276">
        <f t="shared" si="649"/>
        <v>0</v>
      </c>
      <c r="AH1406" s="281">
        <f t="shared" si="642"/>
        <v>0</v>
      </c>
      <c r="AI1406" s="245">
        <f t="shared" si="643"/>
        <v>0</v>
      </c>
      <c r="AK1406" s="285">
        <f t="shared" si="663"/>
        <v>0</v>
      </c>
      <c r="AL1406" s="242">
        <f>IF(AK1406=0,0,SUMIFS('Sch A. Input'!$H397:$CJ397,'Sch A. Input'!$H$14:$CJ$14,"Recurring",'Sch A. Input'!$H$13:$CJ$13,"&lt;="&amp;$L$11,'Sch A. Input'!$H$13:$CJ$13,"&lt;="&amp;$AS$1020,'Sch A. Input'!$H$13:$CJ$13,"&gt;"&amp;$AI$1020))</f>
        <v>0</v>
      </c>
      <c r="AM1406" s="242">
        <f>IF(AK1406=0,0,SUMIFS('Sch A. Input'!$H397:$CJ397,'Sch A. Input'!$H$14:$CJ$14,"One-time",'Sch A. Input'!$H$13:$CJ$13,"&lt;="&amp;$L$11,'Sch A. Input'!$H$13:$CJ$13,"&lt;="&amp;$AS$1020,'Sch A. Input'!$H$13:$CJ$13,"&gt;"&amp;$AI$1020))</f>
        <v>0</v>
      </c>
      <c r="AN1406" s="283">
        <f t="shared" si="664"/>
        <v>0</v>
      </c>
      <c r="AO1406" s="242">
        <f t="shared" si="665"/>
        <v>0</v>
      </c>
      <c r="AP1406" s="242">
        <f t="shared" si="666"/>
        <v>0</v>
      </c>
      <c r="AQ1406" s="276">
        <f t="shared" si="650"/>
        <v>0</v>
      </c>
      <c r="AR1406" s="281">
        <f t="shared" si="644"/>
        <v>0</v>
      </c>
      <c r="AS1406" s="245">
        <f t="shared" si="645"/>
        <v>0</v>
      </c>
      <c r="AY1406" s="160"/>
      <c r="AZ1406" s="160"/>
      <c r="BK1406" s="2"/>
      <c r="BL1406" s="2"/>
      <c r="BM1406" s="2"/>
      <c r="BN1406" s="2"/>
      <c r="BO1406" s="2"/>
      <c r="BP1406" s="2"/>
      <c r="BQ1406" s="2"/>
      <c r="BR1406" s="2"/>
      <c r="BS1406" s="2"/>
      <c r="BT1406" s="2"/>
      <c r="BU1406" s="2"/>
      <c r="BV1406" s="2"/>
      <c r="BW1406" s="2"/>
      <c r="BX1406" s="2"/>
      <c r="BY1406" s="2"/>
      <c r="BZ1406" s="2"/>
      <c r="CA1406" s="2"/>
      <c r="CI1406"/>
      <c r="CJ1406"/>
      <c r="CK1406"/>
      <c r="CL1406"/>
      <c r="CM1406"/>
      <c r="CN1406"/>
      <c r="CO1406"/>
      <c r="CP1406"/>
      <c r="CQ1406"/>
      <c r="CR1406"/>
      <c r="CS1406"/>
      <c r="CT1406"/>
      <c r="CU1406"/>
      <c r="CV1406"/>
      <c r="CW1406"/>
      <c r="CX1406"/>
    </row>
    <row r="1407" spans="2:102" x14ac:dyDescent="0.35">
      <c r="B1407" s="70" t="str">
        <f t="shared" ref="B1407:F1407" si="727">B400</f>
        <v/>
      </c>
      <c r="C1407" s="166" t="str">
        <f t="shared" si="727"/>
        <v/>
      </c>
      <c r="D1407" s="273" t="str">
        <f t="shared" si="727"/>
        <v/>
      </c>
      <c r="E1407" s="273">
        <f t="shared" si="727"/>
        <v>45016</v>
      </c>
      <c r="F1407" s="273">
        <f t="shared" si="727"/>
        <v>0</v>
      </c>
      <c r="G1407" s="98">
        <f t="shared" si="637"/>
        <v>0</v>
      </c>
      <c r="H1407" s="242">
        <f>IF(G1407=0,0,SUMIFS('Sch A. Input'!$H398:$CJ398,'Sch A. Input'!$H$14:$CJ$14,"Recurring",'Sch A. Input'!$H$13:$CJ$13,"&lt;="&amp;$O$1020,'Sch A. Input'!$H$13:$CJ$13,"&lt;="&amp;$L$11))</f>
        <v>0</v>
      </c>
      <c r="I1407" s="242">
        <f>IF(G1407=0,0,SUMIFS('Sch A. Input'!$H398:$CJ398,'Sch A. Input'!$H$14:$CJ$14,"One-time",'Sch A. Input'!$H$13:$CJ$13,"&lt;="&amp;$O$1020,'Sch A. Input'!$H$13:$CJ$13,"&lt;="&amp;$L$11))</f>
        <v>0</v>
      </c>
      <c r="J1407" s="283">
        <f t="shared" si="652"/>
        <v>0</v>
      </c>
      <c r="K1407" s="242">
        <f t="shared" si="653"/>
        <v>0</v>
      </c>
      <c r="L1407" s="242">
        <f t="shared" si="654"/>
        <v>0</v>
      </c>
      <c r="M1407" s="276">
        <f t="shared" si="647"/>
        <v>0</v>
      </c>
      <c r="N1407" s="281">
        <f t="shared" si="638"/>
        <v>0</v>
      </c>
      <c r="O1407" s="245">
        <f t="shared" si="639"/>
        <v>0</v>
      </c>
      <c r="P1407" s="248"/>
      <c r="Q1407" s="285">
        <f t="shared" si="655"/>
        <v>0</v>
      </c>
      <c r="R1407" s="242">
        <f>IF(Q1407=0,0,SUMIFS('Sch A. Input'!$H398:$CJ398,'Sch A. Input'!$H$14:$CJ$14,"Recurring",'Sch A. Input'!$H$13:$CJ$13,"&lt;="&amp;$L$11,'Sch A. Input'!$H$13:$CJ$13,"&lt;="&amp;$Y$1020,'Sch A. Input'!$H$13:$CJ$13,"&gt;"&amp;$O$1020))</f>
        <v>0</v>
      </c>
      <c r="S1407" s="242">
        <f>IF(Q1407=0,0,SUMIFS('Sch A. Input'!$H398:$CJ398,'Sch A. Input'!$H$14:$CJ$14,"One-time",'Sch A. Input'!$H$13:$CJ$13,"&lt;="&amp;$L$11,'Sch A. Input'!$H$13:$CJ$13,"&lt;="&amp;$Y$1020,'Sch A. Input'!$H$13:$CJ$13,"&gt;"&amp;$O$1020))</f>
        <v>0</v>
      </c>
      <c r="T1407" s="283">
        <f t="shared" si="656"/>
        <v>0</v>
      </c>
      <c r="U1407" s="242">
        <f t="shared" si="657"/>
        <v>0</v>
      </c>
      <c r="V1407" s="242">
        <f t="shared" si="658"/>
        <v>0</v>
      </c>
      <c r="W1407" s="276">
        <f t="shared" si="648"/>
        <v>0</v>
      </c>
      <c r="X1407" s="281">
        <f t="shared" si="640"/>
        <v>0</v>
      </c>
      <c r="Y1407" s="245">
        <f t="shared" si="641"/>
        <v>0</v>
      </c>
      <c r="Z1407" s="248"/>
      <c r="AA1407" s="285">
        <f t="shared" si="659"/>
        <v>0</v>
      </c>
      <c r="AB1407" s="242">
        <f>IF(AA1407=0,0,SUMIFS('Sch A. Input'!$H398:$CJ398,'Sch A. Input'!$H$14:$CJ$14,"Recurring",'Sch A. Input'!$H$13:$CJ$13,"&lt;="&amp;$L$11,'Sch A. Input'!$H$13:$CJ$13,"&lt;="&amp;$AI$1020,'Sch A. Input'!$H$13:$CJ$13,"&gt;"&amp;$Y$1020))</f>
        <v>0</v>
      </c>
      <c r="AC1407" s="242">
        <f>IF(AA1407=0,0,SUMIFS('Sch A. Input'!$H398:$CJ398,'Sch A. Input'!$H$14:$CJ$14,"One-time",'Sch A. Input'!$H$13:$CJ$13,"&lt;="&amp;$L$11,'Sch A. Input'!$H$13:$CJ$13,"&lt;="&amp;$AI$1020,'Sch A. Input'!$H$13:$CJ$13,"&gt;"&amp;$Y$1020))</f>
        <v>0</v>
      </c>
      <c r="AD1407" s="283">
        <f t="shared" si="660"/>
        <v>0</v>
      </c>
      <c r="AE1407" s="242">
        <f t="shared" si="661"/>
        <v>0</v>
      </c>
      <c r="AF1407" s="242">
        <f t="shared" si="662"/>
        <v>0</v>
      </c>
      <c r="AG1407" s="276">
        <f t="shared" si="649"/>
        <v>0</v>
      </c>
      <c r="AH1407" s="281">
        <f t="shared" si="642"/>
        <v>0</v>
      </c>
      <c r="AI1407" s="245">
        <f t="shared" si="643"/>
        <v>0</v>
      </c>
      <c r="AK1407" s="285">
        <f t="shared" si="663"/>
        <v>0</v>
      </c>
      <c r="AL1407" s="242">
        <f>IF(AK1407=0,0,SUMIFS('Sch A. Input'!$H398:$CJ398,'Sch A. Input'!$H$14:$CJ$14,"Recurring",'Sch A. Input'!$H$13:$CJ$13,"&lt;="&amp;$L$11,'Sch A. Input'!$H$13:$CJ$13,"&lt;="&amp;$AS$1020,'Sch A. Input'!$H$13:$CJ$13,"&gt;"&amp;$AI$1020))</f>
        <v>0</v>
      </c>
      <c r="AM1407" s="242">
        <f>IF(AK1407=0,0,SUMIFS('Sch A. Input'!$H398:$CJ398,'Sch A. Input'!$H$14:$CJ$14,"One-time",'Sch A. Input'!$H$13:$CJ$13,"&lt;="&amp;$L$11,'Sch A. Input'!$H$13:$CJ$13,"&lt;="&amp;$AS$1020,'Sch A. Input'!$H$13:$CJ$13,"&gt;"&amp;$AI$1020))</f>
        <v>0</v>
      </c>
      <c r="AN1407" s="283">
        <f t="shared" si="664"/>
        <v>0</v>
      </c>
      <c r="AO1407" s="242">
        <f t="shared" si="665"/>
        <v>0</v>
      </c>
      <c r="AP1407" s="242">
        <f t="shared" si="666"/>
        <v>0</v>
      </c>
      <c r="AQ1407" s="276">
        <f t="shared" si="650"/>
        <v>0</v>
      </c>
      <c r="AR1407" s="281">
        <f t="shared" si="644"/>
        <v>0</v>
      </c>
      <c r="AS1407" s="245">
        <f t="shared" si="645"/>
        <v>0</v>
      </c>
      <c r="AY1407" s="160"/>
      <c r="AZ1407" s="160"/>
      <c r="BK1407" s="2"/>
      <c r="BL1407" s="2"/>
      <c r="BM1407" s="2"/>
      <c r="BN1407" s="2"/>
      <c r="BO1407" s="2"/>
      <c r="BP1407" s="2"/>
      <c r="BQ1407" s="2"/>
      <c r="BR1407" s="2"/>
      <c r="BS1407" s="2"/>
      <c r="BT1407" s="2"/>
      <c r="BU1407" s="2"/>
      <c r="BV1407" s="2"/>
      <c r="BW1407" s="2"/>
      <c r="BX1407" s="2"/>
      <c r="BY1407" s="2"/>
      <c r="BZ1407" s="2"/>
      <c r="CA1407" s="2"/>
      <c r="CI1407"/>
      <c r="CJ1407"/>
      <c r="CK1407"/>
      <c r="CL1407"/>
      <c r="CM1407"/>
      <c r="CN1407"/>
      <c r="CO1407"/>
      <c r="CP1407"/>
      <c r="CQ1407"/>
      <c r="CR1407"/>
      <c r="CS1407"/>
      <c r="CT1407"/>
      <c r="CU1407"/>
      <c r="CV1407"/>
      <c r="CW1407"/>
      <c r="CX1407"/>
    </row>
    <row r="1408" spans="2:102" x14ac:dyDescent="0.35">
      <c r="B1408" s="70" t="str">
        <f t="shared" ref="B1408:F1408" si="728">B401</f>
        <v/>
      </c>
      <c r="C1408" s="166" t="str">
        <f t="shared" si="728"/>
        <v/>
      </c>
      <c r="D1408" s="273" t="str">
        <f t="shared" si="728"/>
        <v/>
      </c>
      <c r="E1408" s="273">
        <f t="shared" si="728"/>
        <v>45016</v>
      </c>
      <c r="F1408" s="273">
        <f t="shared" si="728"/>
        <v>0</v>
      </c>
      <c r="G1408" s="98">
        <f t="shared" ref="G1408:G1418" si="729">COUNTIFS(D1408,"&lt;="&amp;$O$1020,D1408,"&lt;&gt;"&amp;0,D1408,"&lt;="&amp;$L$11)</f>
        <v>0</v>
      </c>
      <c r="H1408" s="242">
        <f>IF(G1408=0,0,SUMIFS('Sch A. Input'!$H399:$CJ399,'Sch A. Input'!$H$14:$CJ$14,"Recurring",'Sch A. Input'!$H$13:$CJ$13,"&lt;="&amp;$O$1020,'Sch A. Input'!$H$13:$CJ$13,"&lt;="&amp;$L$11))</f>
        <v>0</v>
      </c>
      <c r="I1408" s="242">
        <f>IF(G1408=0,0,SUMIFS('Sch A. Input'!$H399:$CJ399,'Sch A. Input'!$H$14:$CJ$14,"One-time",'Sch A. Input'!$H$13:$CJ$13,"&lt;="&amp;$O$1020,'Sch A. Input'!$H$13:$CJ$13,"&lt;="&amp;$L$11))</f>
        <v>0</v>
      </c>
      <c r="J1408" s="283">
        <f t="shared" si="652"/>
        <v>0</v>
      </c>
      <c r="K1408" s="242">
        <f t="shared" si="653"/>
        <v>0</v>
      </c>
      <c r="L1408" s="242">
        <f t="shared" si="654"/>
        <v>0</v>
      </c>
      <c r="M1408" s="276">
        <f t="shared" si="647"/>
        <v>0</v>
      </c>
      <c r="N1408" s="281">
        <f t="shared" ref="N1408:N1471" si="730">IFERROR(IF((H1408/$M1408*$M$9+I1408)&gt;$D$12,"YES","NO"),0)</f>
        <v>0</v>
      </c>
      <c r="O1408" s="245">
        <f t="shared" ref="O1408:O1471" si="731">IFERROR(IF(N1408="YES",MIN(J1408*($G$12/$D$12),$G$12),((SUMPRODUCT(--((MIN(L1408,$D$12))&gt;$C$9:$C$12),((MIN(L1408,$D$12))-$C$9:$C$12),$H$9:$H$12))-((1-M1408/$M$9)*((SUMPRODUCT(--((MIN(K1408,$D$12))&gt;$C$9:$C$12),((MIN(K1408,$D$12))-$C$9:$C$12),$H$9:$H$12)))))),0)</f>
        <v>0</v>
      </c>
      <c r="P1408" s="248"/>
      <c r="Q1408" s="285">
        <f t="shared" si="655"/>
        <v>0</v>
      </c>
      <c r="R1408" s="242">
        <f>IF(Q1408=0,0,SUMIFS('Sch A. Input'!$H399:$CJ399,'Sch A. Input'!$H$14:$CJ$14,"Recurring",'Sch A. Input'!$H$13:$CJ$13,"&lt;="&amp;$L$11,'Sch A. Input'!$H$13:$CJ$13,"&lt;="&amp;$Y$1020,'Sch A. Input'!$H$13:$CJ$13,"&gt;"&amp;$O$1020))</f>
        <v>0</v>
      </c>
      <c r="S1408" s="242">
        <f>IF(Q1408=0,0,SUMIFS('Sch A. Input'!$H399:$CJ399,'Sch A. Input'!$H$14:$CJ$14,"One-time",'Sch A. Input'!$H$13:$CJ$13,"&lt;="&amp;$L$11,'Sch A. Input'!$H$13:$CJ$13,"&lt;="&amp;$Y$1020,'Sch A. Input'!$H$13:$CJ$13,"&gt;"&amp;$O$1020))</f>
        <v>0</v>
      </c>
      <c r="T1408" s="283">
        <f t="shared" si="656"/>
        <v>0</v>
      </c>
      <c r="U1408" s="242">
        <f t="shared" si="657"/>
        <v>0</v>
      </c>
      <c r="V1408" s="242">
        <f t="shared" si="658"/>
        <v>0</v>
      </c>
      <c r="W1408" s="276">
        <f t="shared" si="648"/>
        <v>0</v>
      </c>
      <c r="X1408" s="281">
        <f t="shared" ref="X1408:X1471" si="732">IFERROR(IF(((H1408+R1408)/$W1408*$M$9+I1408+S1408)&gt;$D$12,"YES","NO"),0)</f>
        <v>0</v>
      </c>
      <c r="Y1408" s="245">
        <f t="shared" ref="Y1408:Y1471" si="733">IF(Q1408=0,0,IFERROR(IF(X1408="YES",MIN((T1408+J1408)*($G$12/$D$12),$G$12),((SUMPRODUCT(--((MIN(V1408,$D$12))&gt;$C$9:$C$12),((MIN(V1408,$D$12))-$C$9:$C$12),$H$9:$H$12))-((1-W1408/$M$9)*((SUMPRODUCT(--((MIN(U1408,$D$12))&gt;$C$9:$C$12),((MIN(U1408,$D$12))-$C$9:$C$12),$H$9:$H$12))))))-O1408,0))</f>
        <v>0</v>
      </c>
      <c r="Z1408" s="248"/>
      <c r="AA1408" s="285">
        <f t="shared" si="659"/>
        <v>0</v>
      </c>
      <c r="AB1408" s="242">
        <f>IF(AA1408=0,0,SUMIFS('Sch A. Input'!$H399:$CJ399,'Sch A. Input'!$H$14:$CJ$14,"Recurring",'Sch A. Input'!$H$13:$CJ$13,"&lt;="&amp;$L$11,'Sch A. Input'!$H$13:$CJ$13,"&lt;="&amp;$AI$1020,'Sch A. Input'!$H$13:$CJ$13,"&gt;"&amp;$Y$1020))</f>
        <v>0</v>
      </c>
      <c r="AC1408" s="242">
        <f>IF(AA1408=0,0,SUMIFS('Sch A. Input'!$H399:$CJ399,'Sch A. Input'!$H$14:$CJ$14,"One-time",'Sch A. Input'!$H$13:$CJ$13,"&lt;="&amp;$L$11,'Sch A. Input'!$H$13:$CJ$13,"&lt;="&amp;$AI$1020,'Sch A. Input'!$H$13:$CJ$13,"&gt;"&amp;$Y$1020))</f>
        <v>0</v>
      </c>
      <c r="AD1408" s="283">
        <f t="shared" si="660"/>
        <v>0</v>
      </c>
      <c r="AE1408" s="242">
        <f t="shared" si="661"/>
        <v>0</v>
      </c>
      <c r="AF1408" s="242">
        <f t="shared" si="662"/>
        <v>0</v>
      </c>
      <c r="AG1408" s="276">
        <f t="shared" si="649"/>
        <v>0</v>
      </c>
      <c r="AH1408" s="281">
        <f t="shared" ref="AH1408:AH1471" si="734">IFERROR(IF(((H1408+R1408+AB1408)/$AG1408*$M$9+I1408+S1408+AC1408)&gt;$D$12,"YES","NO"),0)</f>
        <v>0</v>
      </c>
      <c r="AI1408" s="245">
        <f t="shared" ref="AI1408:AI1471" si="735">IF(AA1408=0,0,IFERROR(IF(AH1408="YES",MIN((AD1408+T1408+J1408)*($G$12/$D$12),$G$12),((SUMPRODUCT(--((MIN(AF1408,$D$12))&gt;$C$9:$C$12),((MIN(AF1408,$D$12))-$C$9:$C$12),$H$9:$H$12))-((1-AG1408/$M$9)*((SUMPRODUCT(--((MIN(AE1408,$D$12))&gt;$C$9:$C$12),((MIN(AE1408,$D$12))-$C$9:$C$12),$H$9:$H$12))))))-O1408-Y1408,0))</f>
        <v>0</v>
      </c>
      <c r="AK1408" s="285">
        <f t="shared" si="663"/>
        <v>0</v>
      </c>
      <c r="AL1408" s="242">
        <f>IF(AK1408=0,0,SUMIFS('Sch A. Input'!$H399:$CJ399,'Sch A. Input'!$H$14:$CJ$14,"Recurring",'Sch A. Input'!$H$13:$CJ$13,"&lt;="&amp;$L$11,'Sch A. Input'!$H$13:$CJ$13,"&lt;="&amp;$AS$1020,'Sch A. Input'!$H$13:$CJ$13,"&gt;"&amp;$AI$1020))</f>
        <v>0</v>
      </c>
      <c r="AM1408" s="242">
        <f>IF(AK1408=0,0,SUMIFS('Sch A. Input'!$H399:$CJ399,'Sch A. Input'!$H$14:$CJ$14,"One-time",'Sch A. Input'!$H$13:$CJ$13,"&lt;="&amp;$L$11,'Sch A. Input'!$H$13:$CJ$13,"&lt;="&amp;$AS$1020,'Sch A. Input'!$H$13:$CJ$13,"&gt;"&amp;$AI$1020))</f>
        <v>0</v>
      </c>
      <c r="AN1408" s="283">
        <f t="shared" si="664"/>
        <v>0</v>
      </c>
      <c r="AO1408" s="242">
        <f t="shared" si="665"/>
        <v>0</v>
      </c>
      <c r="AP1408" s="242">
        <f t="shared" si="666"/>
        <v>0</v>
      </c>
      <c r="AQ1408" s="276">
        <f t="shared" si="650"/>
        <v>0</v>
      </c>
      <c r="AR1408" s="281">
        <f t="shared" ref="AR1408:AR1471" si="736">IFERROR(IF(((H1408+R1408+AB1408+AL1408)/$AQ1408*$M$9+I1408+S1408+AC1408+AM1408)&gt;$D$12,"YES","NO"),0)</f>
        <v>0</v>
      </c>
      <c r="AS1408" s="245">
        <f t="shared" ref="AS1408:AS1471" si="737">IF(AK1408=0,0,IFERROR(IF(AR1408="YES",MIN((AN1408+AD1408+T1408+J1408)*($G$12/$D$12),$G$12),((SUMPRODUCT(--((MIN(AP1408,$D$12))&gt;$C$9:$C$12),((MIN(AP1408,$D$12))-$C$9:$C$12),$H$9:$H$12))-((1-AQ1408/$M$9)*((SUMPRODUCT(--((MIN(AO1408,$D$12))&gt;$C$9:$C$12),((MIN(AO1408,$D$12))-$C$9:$C$12),$H$9:$H$12))))))-O1408-Y1408-AI1408,0))</f>
        <v>0</v>
      </c>
      <c r="AY1408" s="160"/>
      <c r="AZ1408" s="160"/>
      <c r="BK1408" s="2"/>
      <c r="BL1408" s="2"/>
      <c r="BM1408" s="2"/>
      <c r="BN1408" s="2"/>
      <c r="BO1408" s="2"/>
      <c r="BP1408" s="2"/>
      <c r="BQ1408" s="2"/>
      <c r="BR1408" s="2"/>
      <c r="BS1408" s="2"/>
      <c r="BT1408" s="2"/>
      <c r="BU1408" s="2"/>
      <c r="BV1408" s="2"/>
      <c r="BW1408" s="2"/>
      <c r="BX1408" s="2"/>
      <c r="BY1408" s="2"/>
      <c r="BZ1408" s="2"/>
      <c r="CA1408" s="2"/>
      <c r="CI1408"/>
      <c r="CJ1408"/>
      <c r="CK1408"/>
      <c r="CL1408"/>
      <c r="CM1408"/>
      <c r="CN1408"/>
      <c r="CO1408"/>
      <c r="CP1408"/>
      <c r="CQ1408"/>
      <c r="CR1408"/>
      <c r="CS1408"/>
      <c r="CT1408"/>
      <c r="CU1408"/>
      <c r="CV1408"/>
      <c r="CW1408"/>
      <c r="CX1408"/>
    </row>
    <row r="1409" spans="2:102" x14ac:dyDescent="0.35">
      <c r="B1409" s="70" t="str">
        <f t="shared" ref="B1409:F1409" si="738">B402</f>
        <v/>
      </c>
      <c r="C1409" s="166" t="str">
        <f t="shared" si="738"/>
        <v/>
      </c>
      <c r="D1409" s="273" t="str">
        <f t="shared" si="738"/>
        <v/>
      </c>
      <c r="E1409" s="273">
        <f t="shared" si="738"/>
        <v>45016</v>
      </c>
      <c r="F1409" s="273">
        <f t="shared" si="738"/>
        <v>0</v>
      </c>
      <c r="G1409" s="98">
        <f t="shared" si="729"/>
        <v>0</v>
      </c>
      <c r="H1409" s="242">
        <f>IF(G1409=0,0,SUMIFS('Sch A. Input'!$H400:$CJ400,'Sch A. Input'!$H$14:$CJ$14,"Recurring",'Sch A. Input'!$H$13:$CJ$13,"&lt;="&amp;$O$1020,'Sch A. Input'!$H$13:$CJ$13,"&lt;="&amp;$L$11))</f>
        <v>0</v>
      </c>
      <c r="I1409" s="242">
        <f>IF(G1409=0,0,SUMIFS('Sch A. Input'!$H400:$CJ400,'Sch A. Input'!$H$14:$CJ$14,"One-time",'Sch A. Input'!$H$13:$CJ$13,"&lt;="&amp;$O$1020,'Sch A. Input'!$H$13:$CJ$13,"&lt;="&amp;$L$11))</f>
        <v>0</v>
      </c>
      <c r="J1409" s="283">
        <f t="shared" si="652"/>
        <v>0</v>
      </c>
      <c r="K1409" s="242">
        <f t="shared" si="653"/>
        <v>0</v>
      </c>
      <c r="L1409" s="242">
        <f t="shared" si="654"/>
        <v>0</v>
      </c>
      <c r="M1409" s="276">
        <f t="shared" ref="M1409:M1609" si="739">IF(OR($D1409="",$D1409&gt;$O$1020),0,IF($E1409&lt;=$O$1020,IF(AND($F1409&lt;$E1409,$F1409&gt;0),(($F1409+1-$D1409)/14),((($E1409+1-$D1409)/14))),IF(AND($F1409&lt;$O$1020,$F1409&gt;0),(($F1409+1-$D1409)/14),((($O$1020+1-$D1409)/14)))))</f>
        <v>0</v>
      </c>
      <c r="N1409" s="281">
        <f t="shared" si="730"/>
        <v>0</v>
      </c>
      <c r="O1409" s="245">
        <f t="shared" si="731"/>
        <v>0</v>
      </c>
      <c r="P1409" s="248"/>
      <c r="Q1409" s="285">
        <f t="shared" si="655"/>
        <v>0</v>
      </c>
      <c r="R1409" s="242">
        <f>IF(Q1409=0,0,SUMIFS('Sch A. Input'!$H400:$CJ400,'Sch A. Input'!$H$14:$CJ$14,"Recurring",'Sch A. Input'!$H$13:$CJ$13,"&lt;="&amp;$L$11,'Sch A. Input'!$H$13:$CJ$13,"&lt;="&amp;$Y$1020,'Sch A. Input'!$H$13:$CJ$13,"&gt;"&amp;$O$1020))</f>
        <v>0</v>
      </c>
      <c r="S1409" s="242">
        <f>IF(Q1409=0,0,SUMIFS('Sch A. Input'!$H400:$CJ400,'Sch A. Input'!$H$14:$CJ$14,"One-time",'Sch A. Input'!$H$13:$CJ$13,"&lt;="&amp;$L$11,'Sch A. Input'!$H$13:$CJ$13,"&lt;="&amp;$Y$1020,'Sch A. Input'!$H$13:$CJ$13,"&gt;"&amp;$O$1020))</f>
        <v>0</v>
      </c>
      <c r="T1409" s="283">
        <f t="shared" si="656"/>
        <v>0</v>
      </c>
      <c r="U1409" s="242">
        <f t="shared" si="657"/>
        <v>0</v>
      </c>
      <c r="V1409" s="242">
        <f t="shared" si="658"/>
        <v>0</v>
      </c>
      <c r="W1409" s="276">
        <f t="shared" ref="W1409:W1609" si="740">IF(OR($D1409="",$D1409&gt;$Y$1020,$D1409&gt;$E1409,AND($F1409&lt;=$O$1020,$F1409&lt;&gt;0)),0,IF(AND($E1409&gt;$O$1020,$E1409&lt;=$Y$1020),IF(AND($F1409&lt;$E1409,$F1409&gt;0),(($F1409+1-$D1409)/14),((($E1409+1-$D1409)/14))),IF($E1409&lt;=$O$1020,0,IF(AND($F1409&lt;$Y$1020,$F1409&gt;0),(($F1409+1-$D1409)/14),((($Y$1020+1-$D1409)/14))))))</f>
        <v>0</v>
      </c>
      <c r="X1409" s="281">
        <f t="shared" si="732"/>
        <v>0</v>
      </c>
      <c r="Y1409" s="245">
        <f t="shared" si="733"/>
        <v>0</v>
      </c>
      <c r="Z1409" s="248"/>
      <c r="AA1409" s="285">
        <f t="shared" si="659"/>
        <v>0</v>
      </c>
      <c r="AB1409" s="242">
        <f>IF(AA1409=0,0,SUMIFS('Sch A. Input'!$H400:$CJ400,'Sch A. Input'!$H$14:$CJ$14,"Recurring",'Sch A. Input'!$H$13:$CJ$13,"&lt;="&amp;$L$11,'Sch A. Input'!$H$13:$CJ$13,"&lt;="&amp;$AI$1020,'Sch A. Input'!$H$13:$CJ$13,"&gt;"&amp;$Y$1020))</f>
        <v>0</v>
      </c>
      <c r="AC1409" s="242">
        <f>IF(AA1409=0,0,SUMIFS('Sch A. Input'!$H400:$CJ400,'Sch A. Input'!$H$14:$CJ$14,"One-time",'Sch A. Input'!$H$13:$CJ$13,"&lt;="&amp;$L$11,'Sch A. Input'!$H$13:$CJ$13,"&lt;="&amp;$AI$1020,'Sch A. Input'!$H$13:$CJ$13,"&gt;"&amp;$Y$1020))</f>
        <v>0</v>
      </c>
      <c r="AD1409" s="283">
        <f t="shared" si="660"/>
        <v>0</v>
      </c>
      <c r="AE1409" s="242">
        <f t="shared" si="661"/>
        <v>0</v>
      </c>
      <c r="AF1409" s="242">
        <f t="shared" si="662"/>
        <v>0</v>
      </c>
      <c r="AG1409" s="276">
        <f t="shared" ref="AG1409:AG1609" si="741">IF(OR($D1409="",$D1409&gt;$AI$1020,$D1409&gt;$E1409,AND($F1409&lt;=$Y$1020,$F1409&lt;&gt;0)),0,IF(AND($E1409&gt;$Y$1020,$E1409&lt;=$AI$1020),IF(AND($F1409&lt;$E1409,$F1409&gt;0),(($F1409+1-$D1409)/14),((($E1409+1-$D1409)/14))),IF($E1409&lt;=$Y$1020,0,IF(AND($F1409&lt;$AI$1020,$F1409&gt;0),(($F1409+1-$D1409)/14),((($AI$1020+1-$D1409)/14))))))</f>
        <v>0</v>
      </c>
      <c r="AH1409" s="281">
        <f t="shared" si="734"/>
        <v>0</v>
      </c>
      <c r="AI1409" s="245">
        <f t="shared" si="735"/>
        <v>0</v>
      </c>
      <c r="AK1409" s="285">
        <f t="shared" si="663"/>
        <v>0</v>
      </c>
      <c r="AL1409" s="242">
        <f>IF(AK1409=0,0,SUMIFS('Sch A. Input'!$H400:$CJ400,'Sch A. Input'!$H$14:$CJ$14,"Recurring",'Sch A. Input'!$H$13:$CJ$13,"&lt;="&amp;$L$11,'Sch A. Input'!$H$13:$CJ$13,"&lt;="&amp;$AS$1020,'Sch A. Input'!$H$13:$CJ$13,"&gt;"&amp;$AI$1020))</f>
        <v>0</v>
      </c>
      <c r="AM1409" s="242">
        <f>IF(AK1409=0,0,SUMIFS('Sch A. Input'!$H400:$CJ400,'Sch A. Input'!$H$14:$CJ$14,"One-time",'Sch A. Input'!$H$13:$CJ$13,"&lt;="&amp;$L$11,'Sch A. Input'!$H$13:$CJ$13,"&lt;="&amp;$AS$1020,'Sch A. Input'!$H$13:$CJ$13,"&gt;"&amp;$AI$1020))</f>
        <v>0</v>
      </c>
      <c r="AN1409" s="283">
        <f t="shared" si="664"/>
        <v>0</v>
      </c>
      <c r="AO1409" s="242">
        <f t="shared" si="665"/>
        <v>0</v>
      </c>
      <c r="AP1409" s="242">
        <f t="shared" si="666"/>
        <v>0</v>
      </c>
      <c r="AQ1409" s="276">
        <f t="shared" ref="AQ1409:AQ1609" si="742">IF(OR($D1409="",$D1409&gt;$E1409,AND($F1409&lt;=$AI$1020,$F1409&lt;&gt;0)),0,IF(AND($E1409&gt;$AI$1020,$E1409&lt;=$AS$1020),IF(AND($F1409&lt;$E1409,$F1409&gt;0),(($F1409+1-$D1409)/14),((($E1409+1-$D1409)/14))),0))</f>
        <v>0</v>
      </c>
      <c r="AR1409" s="281">
        <f t="shared" si="736"/>
        <v>0</v>
      </c>
      <c r="AS1409" s="245">
        <f t="shared" si="737"/>
        <v>0</v>
      </c>
      <c r="AY1409" s="160"/>
      <c r="AZ1409" s="160"/>
      <c r="BK1409" s="2"/>
      <c r="BL1409" s="2"/>
      <c r="BM1409" s="2"/>
      <c r="BN1409" s="2"/>
      <c r="BO1409" s="2"/>
      <c r="BP1409" s="2"/>
      <c r="BQ1409" s="2"/>
      <c r="BR1409" s="2"/>
      <c r="BS1409" s="2"/>
      <c r="BT1409" s="2"/>
      <c r="BU1409" s="2"/>
      <c r="BV1409" s="2"/>
      <c r="BW1409" s="2"/>
      <c r="BX1409" s="2"/>
      <c r="BY1409" s="2"/>
      <c r="BZ1409" s="2"/>
      <c r="CA1409" s="2"/>
      <c r="CI1409"/>
      <c r="CJ1409"/>
      <c r="CK1409"/>
      <c r="CL1409"/>
      <c r="CM1409"/>
      <c r="CN1409"/>
      <c r="CO1409"/>
      <c r="CP1409"/>
      <c r="CQ1409"/>
      <c r="CR1409"/>
      <c r="CS1409"/>
      <c r="CT1409"/>
      <c r="CU1409"/>
      <c r="CV1409"/>
      <c r="CW1409"/>
      <c r="CX1409"/>
    </row>
    <row r="1410" spans="2:102" x14ac:dyDescent="0.35">
      <c r="B1410" s="70" t="str">
        <f t="shared" ref="B1410:F1410" si="743">B403</f>
        <v/>
      </c>
      <c r="C1410" s="166" t="str">
        <f t="shared" si="743"/>
        <v/>
      </c>
      <c r="D1410" s="273" t="str">
        <f t="shared" si="743"/>
        <v/>
      </c>
      <c r="E1410" s="273">
        <f t="shared" si="743"/>
        <v>45016</v>
      </c>
      <c r="F1410" s="273">
        <f t="shared" si="743"/>
        <v>0</v>
      </c>
      <c r="G1410" s="98">
        <f t="shared" si="729"/>
        <v>0</v>
      </c>
      <c r="H1410" s="242">
        <f>IF(G1410=0,0,SUMIFS('Sch A. Input'!$H401:$CJ401,'Sch A. Input'!$H$14:$CJ$14,"Recurring",'Sch A. Input'!$H$13:$CJ$13,"&lt;="&amp;$O$1020,'Sch A. Input'!$H$13:$CJ$13,"&lt;="&amp;$L$11))</f>
        <v>0</v>
      </c>
      <c r="I1410" s="242">
        <f>IF(G1410=0,0,SUMIFS('Sch A. Input'!$H401:$CJ401,'Sch A. Input'!$H$14:$CJ$14,"One-time",'Sch A. Input'!$H$13:$CJ$13,"&lt;="&amp;$O$1020,'Sch A. Input'!$H$13:$CJ$13,"&lt;="&amp;$L$11))</f>
        <v>0</v>
      </c>
      <c r="J1410" s="283">
        <f t="shared" ref="J1410:J1418" si="744">SUM(H1410:I1410)</f>
        <v>0</v>
      </c>
      <c r="K1410" s="242">
        <f t="shared" ref="K1410:K1418" si="745">IF(G1410=0,0,IFERROR(H1410/$M1410*$M$9,0))</f>
        <v>0</v>
      </c>
      <c r="L1410" s="242">
        <f t="shared" ref="L1410:L1418" si="746">IF(G1410=0,0,IFERROR(K1410+I1410,0))</f>
        <v>0</v>
      </c>
      <c r="M1410" s="276">
        <f t="shared" si="739"/>
        <v>0</v>
      </c>
      <c r="N1410" s="281">
        <f t="shared" si="730"/>
        <v>0</v>
      </c>
      <c r="O1410" s="245">
        <f t="shared" si="731"/>
        <v>0</v>
      </c>
      <c r="P1410" s="248"/>
      <c r="Q1410" s="285">
        <f t="shared" ref="Q1410:Q1418" si="747">IF($F1410=0,IF(AND($D1410&lt;=Y$1020,$D1410&lt;&gt;0,$D1410&lt;=$E1410,$E1410&gt;O$1020),1,0),IF(AND($D1410&lt;=Y$1020,$D1410&lt;&gt;0,$E1410&gt;O$1020,$D1410&lt;=$E1410,$F1410&gt;O$1020),1,0))</f>
        <v>0</v>
      </c>
      <c r="R1410" s="242">
        <f>IF(Q1410=0,0,SUMIFS('Sch A. Input'!$H401:$CJ401,'Sch A. Input'!$H$14:$CJ$14,"Recurring",'Sch A. Input'!$H$13:$CJ$13,"&lt;="&amp;$L$11,'Sch A. Input'!$H$13:$CJ$13,"&lt;="&amp;$Y$1020,'Sch A. Input'!$H$13:$CJ$13,"&gt;"&amp;$O$1020))</f>
        <v>0</v>
      </c>
      <c r="S1410" s="242">
        <f>IF(Q1410=0,0,SUMIFS('Sch A. Input'!$H401:$CJ401,'Sch A. Input'!$H$14:$CJ$14,"One-time",'Sch A. Input'!$H$13:$CJ$13,"&lt;="&amp;$L$11,'Sch A. Input'!$H$13:$CJ$13,"&lt;="&amp;$Y$1020,'Sch A. Input'!$H$13:$CJ$13,"&gt;"&amp;$O$1020))</f>
        <v>0</v>
      </c>
      <c r="T1410" s="283">
        <f t="shared" ref="T1410:T1418" si="748">SUM(R1410:S1410)</f>
        <v>0</v>
      </c>
      <c r="U1410" s="242">
        <f t="shared" ref="U1410:U1418" si="749">IF(Q1410=0,0,IFERROR((R1410+H1410)/W1410*$M$9,0))</f>
        <v>0</v>
      </c>
      <c r="V1410" s="242">
        <f t="shared" ref="V1410:V1418" si="750">IF(Q1410=0,0,IFERROR(U1410+S1410+I1410,0))</f>
        <v>0</v>
      </c>
      <c r="W1410" s="276">
        <f t="shared" si="740"/>
        <v>0</v>
      </c>
      <c r="X1410" s="281">
        <f t="shared" si="732"/>
        <v>0</v>
      </c>
      <c r="Y1410" s="245">
        <f t="shared" si="733"/>
        <v>0</v>
      </c>
      <c r="Z1410" s="248"/>
      <c r="AA1410" s="285">
        <f t="shared" ref="AA1410:AA1418" si="751">IF($F1410=0,IF(AND($D1410&lt;=AI$1020,$D1410&lt;&gt;0,$D1410&lt;=$E1410,$E1410&gt;Y$1020),1,0),IF(AND($D1410&lt;=AI$1020,$D1410&lt;&gt;0,$E1410&gt;Y$1020,$D1410&lt;=$E1410,$F1410&gt;Y$1020),1,0))</f>
        <v>0</v>
      </c>
      <c r="AB1410" s="242">
        <f>IF(AA1410=0,0,SUMIFS('Sch A. Input'!$H401:$CJ401,'Sch A. Input'!$H$14:$CJ$14,"Recurring",'Sch A. Input'!$H$13:$CJ$13,"&lt;="&amp;$L$11,'Sch A. Input'!$H$13:$CJ$13,"&lt;="&amp;$AI$1020,'Sch A. Input'!$H$13:$CJ$13,"&gt;"&amp;$Y$1020))</f>
        <v>0</v>
      </c>
      <c r="AC1410" s="242">
        <f>IF(AA1410=0,0,SUMIFS('Sch A. Input'!$H401:$CJ401,'Sch A. Input'!$H$14:$CJ$14,"One-time",'Sch A. Input'!$H$13:$CJ$13,"&lt;="&amp;$L$11,'Sch A. Input'!$H$13:$CJ$13,"&lt;="&amp;$AI$1020,'Sch A. Input'!$H$13:$CJ$13,"&gt;"&amp;$Y$1020))</f>
        <v>0</v>
      </c>
      <c r="AD1410" s="283">
        <f t="shared" ref="AD1410:AD1418" si="752">SUM(AB1410:AC1410)</f>
        <v>0</v>
      </c>
      <c r="AE1410" s="242">
        <f t="shared" ref="AE1410:AE1418" si="753">IF(AA1410=0,0,IFERROR((AB1410+R1410+H1410)/AG1410*$M$9,0))</f>
        <v>0</v>
      </c>
      <c r="AF1410" s="242">
        <f t="shared" ref="AF1410:AF1418" si="754">IF(AA1410=0,0,IFERROR(AE1410+AC1410+S1410+I1410,0))</f>
        <v>0</v>
      </c>
      <c r="AG1410" s="276">
        <f t="shared" si="741"/>
        <v>0</v>
      </c>
      <c r="AH1410" s="281">
        <f t="shared" si="734"/>
        <v>0</v>
      </c>
      <c r="AI1410" s="245">
        <f t="shared" si="735"/>
        <v>0</v>
      </c>
      <c r="AK1410" s="285">
        <f t="shared" ref="AK1410:AK1418" si="755">IF($F1410=0,IF(AND($D1410&lt;=AS$1020,$D1410&lt;&gt;0,$D1410&lt;=$E1410,$E1410&gt;AI$1020),1,0),IF(AND($D1410&lt;=AS$1020,$D1410&lt;&gt;0,$E1410&gt;AI$1020,$F1410&lt;=AS$1020,$D1410&lt;=$E1410,$F1410&gt;AI$1020),1,0))</f>
        <v>0</v>
      </c>
      <c r="AL1410" s="242">
        <f>IF(AK1410=0,0,SUMIFS('Sch A. Input'!$H401:$CJ401,'Sch A. Input'!$H$14:$CJ$14,"Recurring",'Sch A. Input'!$H$13:$CJ$13,"&lt;="&amp;$L$11,'Sch A. Input'!$H$13:$CJ$13,"&lt;="&amp;$AS$1020,'Sch A. Input'!$H$13:$CJ$13,"&gt;"&amp;$AI$1020))</f>
        <v>0</v>
      </c>
      <c r="AM1410" s="242">
        <f>IF(AK1410=0,0,SUMIFS('Sch A. Input'!$H401:$CJ401,'Sch A. Input'!$H$14:$CJ$14,"One-time",'Sch A. Input'!$H$13:$CJ$13,"&lt;="&amp;$L$11,'Sch A. Input'!$H$13:$CJ$13,"&lt;="&amp;$AS$1020,'Sch A. Input'!$H$13:$CJ$13,"&gt;"&amp;$AI$1020))</f>
        <v>0</v>
      </c>
      <c r="AN1410" s="283">
        <f t="shared" ref="AN1410:AN1418" si="756">+AL1410+AM1410</f>
        <v>0</v>
      </c>
      <c r="AO1410" s="242">
        <f t="shared" ref="AO1410:AO1418" si="757">IF(AK1410=0,0,IFERROR((AL1410+AB1410+R1410+H1410)/AQ1410*$M$9,0))</f>
        <v>0</v>
      </c>
      <c r="AP1410" s="242">
        <f t="shared" ref="AP1410:AP1418" si="758">IF(AK1410=0,0,IFERROR(AO1410+AM1410+AC1410+S1410+I1410,0))</f>
        <v>0</v>
      </c>
      <c r="AQ1410" s="276">
        <f t="shared" si="742"/>
        <v>0</v>
      </c>
      <c r="AR1410" s="281">
        <f t="shared" si="736"/>
        <v>0</v>
      </c>
      <c r="AS1410" s="245">
        <f t="shared" si="737"/>
        <v>0</v>
      </c>
      <c r="AY1410" s="160"/>
      <c r="AZ1410" s="160"/>
      <c r="BK1410" s="2"/>
      <c r="BL1410" s="2"/>
      <c r="BM1410" s="2"/>
      <c r="BN1410" s="2"/>
      <c r="BO1410" s="2"/>
      <c r="BP1410" s="2"/>
      <c r="BQ1410" s="2"/>
      <c r="BR1410" s="2"/>
      <c r="BS1410" s="2"/>
      <c r="BT1410" s="2"/>
      <c r="BU1410" s="2"/>
      <c r="BV1410" s="2"/>
      <c r="BW1410" s="2"/>
      <c r="BX1410" s="2"/>
      <c r="BY1410" s="2"/>
      <c r="BZ1410" s="2"/>
      <c r="CA1410" s="2"/>
      <c r="CI1410"/>
      <c r="CJ1410"/>
      <c r="CK1410"/>
      <c r="CL1410"/>
      <c r="CM1410"/>
      <c r="CN1410"/>
      <c r="CO1410"/>
      <c r="CP1410"/>
      <c r="CQ1410"/>
      <c r="CR1410"/>
      <c r="CS1410"/>
      <c r="CT1410"/>
      <c r="CU1410"/>
      <c r="CV1410"/>
      <c r="CW1410"/>
      <c r="CX1410"/>
    </row>
    <row r="1411" spans="2:102" x14ac:dyDescent="0.35">
      <c r="B1411" s="70" t="str">
        <f t="shared" ref="B1411:F1411" si="759">B404</f>
        <v/>
      </c>
      <c r="C1411" s="166" t="str">
        <f t="shared" si="759"/>
        <v/>
      </c>
      <c r="D1411" s="273" t="str">
        <f t="shared" si="759"/>
        <v/>
      </c>
      <c r="E1411" s="273">
        <f t="shared" si="759"/>
        <v>45016</v>
      </c>
      <c r="F1411" s="273">
        <f t="shared" si="759"/>
        <v>0</v>
      </c>
      <c r="G1411" s="98">
        <f t="shared" si="729"/>
        <v>0</v>
      </c>
      <c r="H1411" s="242">
        <f>IF(G1411=0,0,SUMIFS('Sch A. Input'!$H402:$CJ402,'Sch A. Input'!$H$14:$CJ$14,"Recurring",'Sch A. Input'!$H$13:$CJ$13,"&lt;="&amp;$O$1020,'Sch A. Input'!$H$13:$CJ$13,"&lt;="&amp;$L$11))</f>
        <v>0</v>
      </c>
      <c r="I1411" s="242">
        <f>IF(G1411=0,0,SUMIFS('Sch A. Input'!$H402:$CJ402,'Sch A. Input'!$H$14:$CJ$14,"One-time",'Sch A. Input'!$H$13:$CJ$13,"&lt;="&amp;$O$1020,'Sch A. Input'!$H$13:$CJ$13,"&lt;="&amp;$L$11))</f>
        <v>0</v>
      </c>
      <c r="J1411" s="283">
        <f t="shared" si="744"/>
        <v>0</v>
      </c>
      <c r="K1411" s="242">
        <f t="shared" si="745"/>
        <v>0</v>
      </c>
      <c r="L1411" s="242">
        <f t="shared" si="746"/>
        <v>0</v>
      </c>
      <c r="M1411" s="276">
        <f t="shared" si="739"/>
        <v>0</v>
      </c>
      <c r="N1411" s="281">
        <f t="shared" si="730"/>
        <v>0</v>
      </c>
      <c r="O1411" s="245">
        <f t="shared" si="731"/>
        <v>0</v>
      </c>
      <c r="P1411" s="248"/>
      <c r="Q1411" s="285">
        <f t="shared" si="747"/>
        <v>0</v>
      </c>
      <c r="R1411" s="242">
        <f>IF(Q1411=0,0,SUMIFS('Sch A. Input'!$H402:$CJ402,'Sch A. Input'!$H$14:$CJ$14,"Recurring",'Sch A. Input'!$H$13:$CJ$13,"&lt;="&amp;$L$11,'Sch A. Input'!$H$13:$CJ$13,"&lt;="&amp;$Y$1020,'Sch A. Input'!$H$13:$CJ$13,"&gt;"&amp;$O$1020))</f>
        <v>0</v>
      </c>
      <c r="S1411" s="242">
        <f>IF(Q1411=0,0,SUMIFS('Sch A. Input'!$H402:$CJ402,'Sch A. Input'!$H$14:$CJ$14,"One-time",'Sch A. Input'!$H$13:$CJ$13,"&lt;="&amp;$L$11,'Sch A. Input'!$H$13:$CJ$13,"&lt;="&amp;$Y$1020,'Sch A. Input'!$H$13:$CJ$13,"&gt;"&amp;$O$1020))</f>
        <v>0</v>
      </c>
      <c r="T1411" s="283">
        <f t="shared" si="748"/>
        <v>0</v>
      </c>
      <c r="U1411" s="242">
        <f t="shared" si="749"/>
        <v>0</v>
      </c>
      <c r="V1411" s="242">
        <f t="shared" si="750"/>
        <v>0</v>
      </c>
      <c r="W1411" s="276">
        <f t="shared" si="740"/>
        <v>0</v>
      </c>
      <c r="X1411" s="281">
        <f t="shared" si="732"/>
        <v>0</v>
      </c>
      <c r="Y1411" s="245">
        <f t="shared" si="733"/>
        <v>0</v>
      </c>
      <c r="Z1411" s="248"/>
      <c r="AA1411" s="285">
        <f t="shared" si="751"/>
        <v>0</v>
      </c>
      <c r="AB1411" s="242">
        <f>IF(AA1411=0,0,SUMIFS('Sch A. Input'!$H402:$CJ402,'Sch A. Input'!$H$14:$CJ$14,"Recurring",'Sch A. Input'!$H$13:$CJ$13,"&lt;="&amp;$L$11,'Sch A. Input'!$H$13:$CJ$13,"&lt;="&amp;$AI$1020,'Sch A. Input'!$H$13:$CJ$13,"&gt;"&amp;$Y$1020))</f>
        <v>0</v>
      </c>
      <c r="AC1411" s="242">
        <f>IF(AA1411=0,0,SUMIFS('Sch A. Input'!$H402:$CJ402,'Sch A. Input'!$H$14:$CJ$14,"One-time",'Sch A. Input'!$H$13:$CJ$13,"&lt;="&amp;$L$11,'Sch A. Input'!$H$13:$CJ$13,"&lt;="&amp;$AI$1020,'Sch A. Input'!$H$13:$CJ$13,"&gt;"&amp;$Y$1020))</f>
        <v>0</v>
      </c>
      <c r="AD1411" s="283">
        <f t="shared" si="752"/>
        <v>0</v>
      </c>
      <c r="AE1411" s="242">
        <f t="shared" si="753"/>
        <v>0</v>
      </c>
      <c r="AF1411" s="242">
        <f t="shared" si="754"/>
        <v>0</v>
      </c>
      <c r="AG1411" s="276">
        <f t="shared" si="741"/>
        <v>0</v>
      </c>
      <c r="AH1411" s="281">
        <f t="shared" si="734"/>
        <v>0</v>
      </c>
      <c r="AI1411" s="245">
        <f t="shared" si="735"/>
        <v>0</v>
      </c>
      <c r="AK1411" s="285">
        <f t="shared" si="755"/>
        <v>0</v>
      </c>
      <c r="AL1411" s="242">
        <f>IF(AK1411=0,0,SUMIFS('Sch A. Input'!$H402:$CJ402,'Sch A. Input'!$H$14:$CJ$14,"Recurring",'Sch A. Input'!$H$13:$CJ$13,"&lt;="&amp;$L$11,'Sch A. Input'!$H$13:$CJ$13,"&lt;="&amp;$AS$1020,'Sch A. Input'!$H$13:$CJ$13,"&gt;"&amp;$AI$1020))</f>
        <v>0</v>
      </c>
      <c r="AM1411" s="242">
        <f>IF(AK1411=0,0,SUMIFS('Sch A. Input'!$H402:$CJ402,'Sch A. Input'!$H$14:$CJ$14,"One-time",'Sch A. Input'!$H$13:$CJ$13,"&lt;="&amp;$L$11,'Sch A. Input'!$H$13:$CJ$13,"&lt;="&amp;$AS$1020,'Sch A. Input'!$H$13:$CJ$13,"&gt;"&amp;$AI$1020))</f>
        <v>0</v>
      </c>
      <c r="AN1411" s="283">
        <f t="shared" si="756"/>
        <v>0</v>
      </c>
      <c r="AO1411" s="242">
        <f t="shared" si="757"/>
        <v>0</v>
      </c>
      <c r="AP1411" s="242">
        <f t="shared" si="758"/>
        <v>0</v>
      </c>
      <c r="AQ1411" s="276">
        <f t="shared" si="742"/>
        <v>0</v>
      </c>
      <c r="AR1411" s="281">
        <f t="shared" si="736"/>
        <v>0</v>
      </c>
      <c r="AS1411" s="245">
        <f t="shared" si="737"/>
        <v>0</v>
      </c>
      <c r="AY1411" s="160"/>
      <c r="AZ1411" s="160"/>
      <c r="BK1411" s="2"/>
      <c r="BL1411" s="2"/>
      <c r="BM1411" s="2"/>
      <c r="BN1411" s="2"/>
      <c r="BO1411" s="2"/>
      <c r="BP1411" s="2"/>
      <c r="BQ1411" s="2"/>
      <c r="BR1411" s="2"/>
      <c r="BS1411" s="2"/>
      <c r="BT1411" s="2"/>
      <c r="BU1411" s="2"/>
      <c r="BV1411" s="2"/>
      <c r="BW1411" s="2"/>
      <c r="BX1411" s="2"/>
      <c r="BY1411" s="2"/>
      <c r="BZ1411" s="2"/>
      <c r="CA1411" s="2"/>
      <c r="CI1411"/>
      <c r="CJ1411"/>
      <c r="CK1411"/>
      <c r="CL1411"/>
      <c r="CM1411"/>
      <c r="CN1411"/>
      <c r="CO1411"/>
      <c r="CP1411"/>
      <c r="CQ1411"/>
      <c r="CR1411"/>
      <c r="CS1411"/>
      <c r="CT1411"/>
      <c r="CU1411"/>
      <c r="CV1411"/>
      <c r="CW1411"/>
      <c r="CX1411"/>
    </row>
    <row r="1412" spans="2:102" x14ac:dyDescent="0.35">
      <c r="B1412" s="70" t="str">
        <f t="shared" ref="B1412:F1412" si="760">B405</f>
        <v/>
      </c>
      <c r="C1412" s="166" t="str">
        <f t="shared" si="760"/>
        <v/>
      </c>
      <c r="D1412" s="273" t="str">
        <f t="shared" si="760"/>
        <v/>
      </c>
      <c r="E1412" s="273">
        <f t="shared" si="760"/>
        <v>45016</v>
      </c>
      <c r="F1412" s="273">
        <f t="shared" si="760"/>
        <v>0</v>
      </c>
      <c r="G1412" s="98">
        <f t="shared" si="729"/>
        <v>0</v>
      </c>
      <c r="H1412" s="242">
        <f>IF(G1412=0,0,SUMIFS('Sch A. Input'!$H403:$CJ403,'Sch A. Input'!$H$14:$CJ$14,"Recurring",'Sch A. Input'!$H$13:$CJ$13,"&lt;="&amp;$O$1020,'Sch A. Input'!$H$13:$CJ$13,"&lt;="&amp;$L$11))</f>
        <v>0</v>
      </c>
      <c r="I1412" s="242">
        <f>IF(G1412=0,0,SUMIFS('Sch A. Input'!$H403:$CJ403,'Sch A. Input'!$H$14:$CJ$14,"One-time",'Sch A. Input'!$H$13:$CJ$13,"&lt;="&amp;$O$1020,'Sch A. Input'!$H$13:$CJ$13,"&lt;="&amp;$L$11))</f>
        <v>0</v>
      </c>
      <c r="J1412" s="283">
        <f t="shared" si="744"/>
        <v>0</v>
      </c>
      <c r="K1412" s="242">
        <f t="shared" si="745"/>
        <v>0</v>
      </c>
      <c r="L1412" s="242">
        <f t="shared" si="746"/>
        <v>0</v>
      </c>
      <c r="M1412" s="276">
        <f t="shared" si="739"/>
        <v>0</v>
      </c>
      <c r="N1412" s="281">
        <f t="shared" si="730"/>
        <v>0</v>
      </c>
      <c r="O1412" s="245">
        <f t="shared" si="731"/>
        <v>0</v>
      </c>
      <c r="P1412" s="248"/>
      <c r="Q1412" s="285">
        <f t="shared" si="747"/>
        <v>0</v>
      </c>
      <c r="R1412" s="242">
        <f>IF(Q1412=0,0,SUMIFS('Sch A. Input'!$H403:$CJ403,'Sch A. Input'!$H$14:$CJ$14,"Recurring",'Sch A. Input'!$H$13:$CJ$13,"&lt;="&amp;$L$11,'Sch A. Input'!$H$13:$CJ$13,"&lt;="&amp;$Y$1020,'Sch A. Input'!$H$13:$CJ$13,"&gt;"&amp;$O$1020))</f>
        <v>0</v>
      </c>
      <c r="S1412" s="242">
        <f>IF(Q1412=0,0,SUMIFS('Sch A. Input'!$H403:$CJ403,'Sch A. Input'!$H$14:$CJ$14,"One-time",'Sch A. Input'!$H$13:$CJ$13,"&lt;="&amp;$L$11,'Sch A. Input'!$H$13:$CJ$13,"&lt;="&amp;$Y$1020,'Sch A. Input'!$H$13:$CJ$13,"&gt;"&amp;$O$1020))</f>
        <v>0</v>
      </c>
      <c r="T1412" s="283">
        <f t="shared" si="748"/>
        <v>0</v>
      </c>
      <c r="U1412" s="242">
        <f t="shared" si="749"/>
        <v>0</v>
      </c>
      <c r="V1412" s="242">
        <f t="shared" si="750"/>
        <v>0</v>
      </c>
      <c r="W1412" s="276">
        <f t="shared" si="740"/>
        <v>0</v>
      </c>
      <c r="X1412" s="281">
        <f t="shared" si="732"/>
        <v>0</v>
      </c>
      <c r="Y1412" s="245">
        <f t="shared" si="733"/>
        <v>0</v>
      </c>
      <c r="Z1412" s="248"/>
      <c r="AA1412" s="285">
        <f t="shared" si="751"/>
        <v>0</v>
      </c>
      <c r="AB1412" s="242">
        <f>IF(AA1412=0,0,SUMIFS('Sch A. Input'!$H403:$CJ403,'Sch A. Input'!$H$14:$CJ$14,"Recurring",'Sch A. Input'!$H$13:$CJ$13,"&lt;="&amp;$L$11,'Sch A. Input'!$H$13:$CJ$13,"&lt;="&amp;$AI$1020,'Sch A. Input'!$H$13:$CJ$13,"&gt;"&amp;$Y$1020))</f>
        <v>0</v>
      </c>
      <c r="AC1412" s="242">
        <f>IF(AA1412=0,0,SUMIFS('Sch A. Input'!$H403:$CJ403,'Sch A. Input'!$H$14:$CJ$14,"One-time",'Sch A. Input'!$H$13:$CJ$13,"&lt;="&amp;$L$11,'Sch A. Input'!$H$13:$CJ$13,"&lt;="&amp;$AI$1020,'Sch A. Input'!$H$13:$CJ$13,"&gt;"&amp;$Y$1020))</f>
        <v>0</v>
      </c>
      <c r="AD1412" s="283">
        <f t="shared" si="752"/>
        <v>0</v>
      </c>
      <c r="AE1412" s="242">
        <f t="shared" si="753"/>
        <v>0</v>
      </c>
      <c r="AF1412" s="242">
        <f t="shared" si="754"/>
        <v>0</v>
      </c>
      <c r="AG1412" s="276">
        <f t="shared" si="741"/>
        <v>0</v>
      </c>
      <c r="AH1412" s="281">
        <f t="shared" si="734"/>
        <v>0</v>
      </c>
      <c r="AI1412" s="245">
        <f t="shared" si="735"/>
        <v>0</v>
      </c>
      <c r="AK1412" s="285">
        <f t="shared" si="755"/>
        <v>0</v>
      </c>
      <c r="AL1412" s="242">
        <f>IF(AK1412=0,0,SUMIFS('Sch A. Input'!$H403:$CJ403,'Sch A. Input'!$H$14:$CJ$14,"Recurring",'Sch A. Input'!$H$13:$CJ$13,"&lt;="&amp;$L$11,'Sch A. Input'!$H$13:$CJ$13,"&lt;="&amp;$AS$1020,'Sch A. Input'!$H$13:$CJ$13,"&gt;"&amp;$AI$1020))</f>
        <v>0</v>
      </c>
      <c r="AM1412" s="242">
        <f>IF(AK1412=0,0,SUMIFS('Sch A. Input'!$H403:$CJ403,'Sch A. Input'!$H$14:$CJ$14,"One-time",'Sch A. Input'!$H$13:$CJ$13,"&lt;="&amp;$L$11,'Sch A. Input'!$H$13:$CJ$13,"&lt;="&amp;$AS$1020,'Sch A. Input'!$H$13:$CJ$13,"&gt;"&amp;$AI$1020))</f>
        <v>0</v>
      </c>
      <c r="AN1412" s="283">
        <f t="shared" si="756"/>
        <v>0</v>
      </c>
      <c r="AO1412" s="242">
        <f t="shared" si="757"/>
        <v>0</v>
      </c>
      <c r="AP1412" s="242">
        <f t="shared" si="758"/>
        <v>0</v>
      </c>
      <c r="AQ1412" s="276">
        <f t="shared" si="742"/>
        <v>0</v>
      </c>
      <c r="AR1412" s="281">
        <f t="shared" si="736"/>
        <v>0</v>
      </c>
      <c r="AS1412" s="245">
        <f t="shared" si="737"/>
        <v>0</v>
      </c>
      <c r="AY1412" s="160"/>
      <c r="AZ1412" s="160"/>
      <c r="BK1412" s="2"/>
      <c r="BL1412" s="2"/>
      <c r="BM1412" s="2"/>
      <c r="BN1412" s="2"/>
      <c r="BO1412" s="2"/>
      <c r="BP1412" s="2"/>
      <c r="BQ1412" s="2"/>
      <c r="BR1412" s="2"/>
      <c r="BS1412" s="2"/>
      <c r="BT1412" s="2"/>
      <c r="BU1412" s="2"/>
      <c r="BV1412" s="2"/>
      <c r="BW1412" s="2"/>
      <c r="BX1412" s="2"/>
      <c r="BY1412" s="2"/>
      <c r="BZ1412" s="2"/>
      <c r="CA1412" s="2"/>
      <c r="CI1412"/>
      <c r="CJ1412"/>
      <c r="CK1412"/>
      <c r="CL1412"/>
      <c r="CM1412"/>
      <c r="CN1412"/>
      <c r="CO1412"/>
      <c r="CP1412"/>
      <c r="CQ1412"/>
      <c r="CR1412"/>
      <c r="CS1412"/>
      <c r="CT1412"/>
      <c r="CU1412"/>
      <c r="CV1412"/>
      <c r="CW1412"/>
      <c r="CX1412"/>
    </row>
    <row r="1413" spans="2:102" x14ac:dyDescent="0.35">
      <c r="B1413" s="70" t="str">
        <f t="shared" ref="B1413:F1413" si="761">B406</f>
        <v/>
      </c>
      <c r="C1413" s="166" t="str">
        <f t="shared" si="761"/>
        <v/>
      </c>
      <c r="D1413" s="273" t="str">
        <f t="shared" si="761"/>
        <v/>
      </c>
      <c r="E1413" s="273">
        <f t="shared" si="761"/>
        <v>45016</v>
      </c>
      <c r="F1413" s="273">
        <f t="shared" si="761"/>
        <v>0</v>
      </c>
      <c r="G1413" s="98">
        <f t="shared" si="729"/>
        <v>0</v>
      </c>
      <c r="H1413" s="242">
        <f>IF(G1413=0,0,SUMIFS('Sch A. Input'!$H404:$CJ404,'Sch A. Input'!$H$14:$CJ$14,"Recurring",'Sch A. Input'!$H$13:$CJ$13,"&lt;="&amp;$O$1020,'Sch A. Input'!$H$13:$CJ$13,"&lt;="&amp;$L$11))</f>
        <v>0</v>
      </c>
      <c r="I1413" s="242">
        <f>IF(G1413=0,0,SUMIFS('Sch A. Input'!$H404:$CJ404,'Sch A. Input'!$H$14:$CJ$14,"One-time",'Sch A. Input'!$H$13:$CJ$13,"&lt;="&amp;$O$1020,'Sch A. Input'!$H$13:$CJ$13,"&lt;="&amp;$L$11))</f>
        <v>0</v>
      </c>
      <c r="J1413" s="283">
        <f t="shared" si="744"/>
        <v>0</v>
      </c>
      <c r="K1413" s="242">
        <f t="shared" si="745"/>
        <v>0</v>
      </c>
      <c r="L1413" s="242">
        <f t="shared" si="746"/>
        <v>0</v>
      </c>
      <c r="M1413" s="276">
        <f t="shared" si="739"/>
        <v>0</v>
      </c>
      <c r="N1413" s="281">
        <f t="shared" si="730"/>
        <v>0</v>
      </c>
      <c r="O1413" s="245">
        <f t="shared" si="731"/>
        <v>0</v>
      </c>
      <c r="P1413" s="248"/>
      <c r="Q1413" s="285">
        <f t="shared" si="747"/>
        <v>0</v>
      </c>
      <c r="R1413" s="242">
        <f>IF(Q1413=0,0,SUMIFS('Sch A. Input'!$H404:$CJ404,'Sch A. Input'!$H$14:$CJ$14,"Recurring",'Sch A. Input'!$H$13:$CJ$13,"&lt;="&amp;$L$11,'Sch A. Input'!$H$13:$CJ$13,"&lt;="&amp;$Y$1020,'Sch A. Input'!$H$13:$CJ$13,"&gt;"&amp;$O$1020))</f>
        <v>0</v>
      </c>
      <c r="S1413" s="242">
        <f>IF(Q1413=0,0,SUMIFS('Sch A. Input'!$H404:$CJ404,'Sch A. Input'!$H$14:$CJ$14,"One-time",'Sch A. Input'!$H$13:$CJ$13,"&lt;="&amp;$L$11,'Sch A. Input'!$H$13:$CJ$13,"&lt;="&amp;$Y$1020,'Sch A. Input'!$H$13:$CJ$13,"&gt;"&amp;$O$1020))</f>
        <v>0</v>
      </c>
      <c r="T1413" s="283">
        <f t="shared" si="748"/>
        <v>0</v>
      </c>
      <c r="U1413" s="242">
        <f t="shared" si="749"/>
        <v>0</v>
      </c>
      <c r="V1413" s="242">
        <f t="shared" si="750"/>
        <v>0</v>
      </c>
      <c r="W1413" s="276">
        <f t="shared" si="740"/>
        <v>0</v>
      </c>
      <c r="X1413" s="281">
        <f t="shared" si="732"/>
        <v>0</v>
      </c>
      <c r="Y1413" s="245">
        <f t="shared" si="733"/>
        <v>0</v>
      </c>
      <c r="Z1413" s="248"/>
      <c r="AA1413" s="285">
        <f t="shared" si="751"/>
        <v>0</v>
      </c>
      <c r="AB1413" s="242">
        <f>IF(AA1413=0,0,SUMIFS('Sch A. Input'!$H404:$CJ404,'Sch A. Input'!$H$14:$CJ$14,"Recurring",'Sch A. Input'!$H$13:$CJ$13,"&lt;="&amp;$L$11,'Sch A. Input'!$H$13:$CJ$13,"&lt;="&amp;$AI$1020,'Sch A. Input'!$H$13:$CJ$13,"&gt;"&amp;$Y$1020))</f>
        <v>0</v>
      </c>
      <c r="AC1413" s="242">
        <f>IF(AA1413=0,0,SUMIFS('Sch A. Input'!$H404:$CJ404,'Sch A. Input'!$H$14:$CJ$14,"One-time",'Sch A. Input'!$H$13:$CJ$13,"&lt;="&amp;$L$11,'Sch A. Input'!$H$13:$CJ$13,"&lt;="&amp;$AI$1020,'Sch A. Input'!$H$13:$CJ$13,"&gt;"&amp;$Y$1020))</f>
        <v>0</v>
      </c>
      <c r="AD1413" s="283">
        <f t="shared" si="752"/>
        <v>0</v>
      </c>
      <c r="AE1413" s="242">
        <f t="shared" si="753"/>
        <v>0</v>
      </c>
      <c r="AF1413" s="242">
        <f t="shared" si="754"/>
        <v>0</v>
      </c>
      <c r="AG1413" s="276">
        <f t="shared" si="741"/>
        <v>0</v>
      </c>
      <c r="AH1413" s="281">
        <f t="shared" si="734"/>
        <v>0</v>
      </c>
      <c r="AI1413" s="245">
        <f t="shared" si="735"/>
        <v>0</v>
      </c>
      <c r="AK1413" s="285">
        <f t="shared" si="755"/>
        <v>0</v>
      </c>
      <c r="AL1413" s="242">
        <f>IF(AK1413=0,0,SUMIFS('Sch A. Input'!$H404:$CJ404,'Sch A. Input'!$H$14:$CJ$14,"Recurring",'Sch A. Input'!$H$13:$CJ$13,"&lt;="&amp;$L$11,'Sch A. Input'!$H$13:$CJ$13,"&lt;="&amp;$AS$1020,'Sch A. Input'!$H$13:$CJ$13,"&gt;"&amp;$AI$1020))</f>
        <v>0</v>
      </c>
      <c r="AM1413" s="242">
        <f>IF(AK1413=0,0,SUMIFS('Sch A. Input'!$H404:$CJ404,'Sch A. Input'!$H$14:$CJ$14,"One-time",'Sch A. Input'!$H$13:$CJ$13,"&lt;="&amp;$L$11,'Sch A. Input'!$H$13:$CJ$13,"&lt;="&amp;$AS$1020,'Sch A. Input'!$H$13:$CJ$13,"&gt;"&amp;$AI$1020))</f>
        <v>0</v>
      </c>
      <c r="AN1413" s="283">
        <f t="shared" si="756"/>
        <v>0</v>
      </c>
      <c r="AO1413" s="242">
        <f t="shared" si="757"/>
        <v>0</v>
      </c>
      <c r="AP1413" s="242">
        <f t="shared" si="758"/>
        <v>0</v>
      </c>
      <c r="AQ1413" s="276">
        <f t="shared" si="742"/>
        <v>0</v>
      </c>
      <c r="AR1413" s="281">
        <f t="shared" si="736"/>
        <v>0</v>
      </c>
      <c r="AS1413" s="245">
        <f t="shared" si="737"/>
        <v>0</v>
      </c>
      <c r="AY1413" s="160"/>
      <c r="AZ1413" s="160"/>
      <c r="BK1413" s="2"/>
      <c r="BL1413" s="2"/>
      <c r="BM1413" s="2"/>
      <c r="BN1413" s="2"/>
      <c r="BO1413" s="2"/>
      <c r="BP1413" s="2"/>
      <c r="BQ1413" s="2"/>
      <c r="BR1413" s="2"/>
      <c r="BS1413" s="2"/>
      <c r="BT1413" s="2"/>
      <c r="BU1413" s="2"/>
      <c r="BV1413" s="2"/>
      <c r="BW1413" s="2"/>
      <c r="BX1413" s="2"/>
      <c r="BY1413" s="2"/>
      <c r="BZ1413" s="2"/>
      <c r="CA1413" s="2"/>
      <c r="CI1413"/>
      <c r="CJ1413"/>
      <c r="CK1413"/>
      <c r="CL1413"/>
      <c r="CM1413"/>
      <c r="CN1413"/>
      <c r="CO1413"/>
      <c r="CP1413"/>
      <c r="CQ1413"/>
      <c r="CR1413"/>
      <c r="CS1413"/>
      <c r="CT1413"/>
      <c r="CU1413"/>
      <c r="CV1413"/>
      <c r="CW1413"/>
      <c r="CX1413"/>
    </row>
    <row r="1414" spans="2:102" x14ac:dyDescent="0.35">
      <c r="B1414" s="70" t="str">
        <f t="shared" ref="B1414:F1414" si="762">B407</f>
        <v/>
      </c>
      <c r="C1414" s="166" t="str">
        <f t="shared" si="762"/>
        <v/>
      </c>
      <c r="D1414" s="273" t="str">
        <f t="shared" si="762"/>
        <v/>
      </c>
      <c r="E1414" s="273">
        <f t="shared" si="762"/>
        <v>45016</v>
      </c>
      <c r="F1414" s="273">
        <f t="shared" si="762"/>
        <v>0</v>
      </c>
      <c r="G1414" s="98">
        <f t="shared" si="729"/>
        <v>0</v>
      </c>
      <c r="H1414" s="242">
        <f>IF(G1414=0,0,SUMIFS('Sch A. Input'!$H405:$CJ405,'Sch A. Input'!$H$14:$CJ$14,"Recurring",'Sch A. Input'!$H$13:$CJ$13,"&lt;="&amp;$O$1020,'Sch A. Input'!$H$13:$CJ$13,"&lt;="&amp;$L$11))</f>
        <v>0</v>
      </c>
      <c r="I1414" s="242">
        <f>IF(G1414=0,0,SUMIFS('Sch A. Input'!$H405:$CJ405,'Sch A. Input'!$H$14:$CJ$14,"One-time",'Sch A. Input'!$H$13:$CJ$13,"&lt;="&amp;$O$1020,'Sch A. Input'!$H$13:$CJ$13,"&lt;="&amp;$L$11))</f>
        <v>0</v>
      </c>
      <c r="J1414" s="283">
        <f t="shared" si="744"/>
        <v>0</v>
      </c>
      <c r="K1414" s="242">
        <f t="shared" si="745"/>
        <v>0</v>
      </c>
      <c r="L1414" s="242">
        <f t="shared" si="746"/>
        <v>0</v>
      </c>
      <c r="M1414" s="276">
        <f t="shared" si="739"/>
        <v>0</v>
      </c>
      <c r="N1414" s="281">
        <f t="shared" si="730"/>
        <v>0</v>
      </c>
      <c r="O1414" s="245">
        <f t="shared" si="731"/>
        <v>0</v>
      </c>
      <c r="P1414" s="248"/>
      <c r="Q1414" s="285">
        <f t="shared" si="747"/>
        <v>0</v>
      </c>
      <c r="R1414" s="242">
        <f>IF(Q1414=0,0,SUMIFS('Sch A. Input'!$H405:$CJ405,'Sch A. Input'!$H$14:$CJ$14,"Recurring",'Sch A. Input'!$H$13:$CJ$13,"&lt;="&amp;$L$11,'Sch A. Input'!$H$13:$CJ$13,"&lt;="&amp;$Y$1020,'Sch A. Input'!$H$13:$CJ$13,"&gt;"&amp;$O$1020))</f>
        <v>0</v>
      </c>
      <c r="S1414" s="242">
        <f>IF(Q1414=0,0,SUMIFS('Sch A. Input'!$H405:$CJ405,'Sch A. Input'!$H$14:$CJ$14,"One-time",'Sch A. Input'!$H$13:$CJ$13,"&lt;="&amp;$L$11,'Sch A. Input'!$H$13:$CJ$13,"&lt;="&amp;$Y$1020,'Sch A. Input'!$H$13:$CJ$13,"&gt;"&amp;$O$1020))</f>
        <v>0</v>
      </c>
      <c r="T1414" s="283">
        <f t="shared" si="748"/>
        <v>0</v>
      </c>
      <c r="U1414" s="242">
        <f t="shared" si="749"/>
        <v>0</v>
      </c>
      <c r="V1414" s="242">
        <f t="shared" si="750"/>
        <v>0</v>
      </c>
      <c r="W1414" s="276">
        <f t="shared" si="740"/>
        <v>0</v>
      </c>
      <c r="X1414" s="281">
        <f t="shared" si="732"/>
        <v>0</v>
      </c>
      <c r="Y1414" s="245">
        <f t="shared" si="733"/>
        <v>0</v>
      </c>
      <c r="Z1414" s="248"/>
      <c r="AA1414" s="285">
        <f t="shared" si="751"/>
        <v>0</v>
      </c>
      <c r="AB1414" s="242">
        <f>IF(AA1414=0,0,SUMIFS('Sch A. Input'!$H405:$CJ405,'Sch A. Input'!$H$14:$CJ$14,"Recurring",'Sch A. Input'!$H$13:$CJ$13,"&lt;="&amp;$L$11,'Sch A. Input'!$H$13:$CJ$13,"&lt;="&amp;$AI$1020,'Sch A. Input'!$H$13:$CJ$13,"&gt;"&amp;$Y$1020))</f>
        <v>0</v>
      </c>
      <c r="AC1414" s="242">
        <f>IF(AA1414=0,0,SUMIFS('Sch A. Input'!$H405:$CJ405,'Sch A. Input'!$H$14:$CJ$14,"One-time",'Sch A. Input'!$H$13:$CJ$13,"&lt;="&amp;$L$11,'Sch A. Input'!$H$13:$CJ$13,"&lt;="&amp;$AI$1020,'Sch A. Input'!$H$13:$CJ$13,"&gt;"&amp;$Y$1020))</f>
        <v>0</v>
      </c>
      <c r="AD1414" s="283">
        <f t="shared" si="752"/>
        <v>0</v>
      </c>
      <c r="AE1414" s="242">
        <f t="shared" si="753"/>
        <v>0</v>
      </c>
      <c r="AF1414" s="242">
        <f t="shared" si="754"/>
        <v>0</v>
      </c>
      <c r="AG1414" s="276">
        <f t="shared" si="741"/>
        <v>0</v>
      </c>
      <c r="AH1414" s="281">
        <f t="shared" si="734"/>
        <v>0</v>
      </c>
      <c r="AI1414" s="245">
        <f t="shared" si="735"/>
        <v>0</v>
      </c>
      <c r="AK1414" s="285">
        <f t="shared" si="755"/>
        <v>0</v>
      </c>
      <c r="AL1414" s="242">
        <f>IF(AK1414=0,0,SUMIFS('Sch A. Input'!$H405:$CJ405,'Sch A. Input'!$H$14:$CJ$14,"Recurring",'Sch A. Input'!$H$13:$CJ$13,"&lt;="&amp;$L$11,'Sch A. Input'!$H$13:$CJ$13,"&lt;="&amp;$AS$1020,'Sch A. Input'!$H$13:$CJ$13,"&gt;"&amp;$AI$1020))</f>
        <v>0</v>
      </c>
      <c r="AM1414" s="242">
        <f>IF(AK1414=0,0,SUMIFS('Sch A. Input'!$H405:$CJ405,'Sch A. Input'!$H$14:$CJ$14,"One-time",'Sch A. Input'!$H$13:$CJ$13,"&lt;="&amp;$L$11,'Sch A. Input'!$H$13:$CJ$13,"&lt;="&amp;$AS$1020,'Sch A. Input'!$H$13:$CJ$13,"&gt;"&amp;$AI$1020))</f>
        <v>0</v>
      </c>
      <c r="AN1414" s="283">
        <f t="shared" si="756"/>
        <v>0</v>
      </c>
      <c r="AO1414" s="242">
        <f t="shared" si="757"/>
        <v>0</v>
      </c>
      <c r="AP1414" s="242">
        <f t="shared" si="758"/>
        <v>0</v>
      </c>
      <c r="AQ1414" s="276">
        <f t="shared" si="742"/>
        <v>0</v>
      </c>
      <c r="AR1414" s="281">
        <f t="shared" si="736"/>
        <v>0</v>
      </c>
      <c r="AS1414" s="245">
        <f t="shared" si="737"/>
        <v>0</v>
      </c>
      <c r="AY1414" s="160"/>
      <c r="AZ1414" s="160"/>
      <c r="BK1414" s="2"/>
      <c r="BL1414" s="2"/>
      <c r="BM1414" s="2"/>
      <c r="BN1414" s="2"/>
      <c r="BO1414" s="2"/>
      <c r="BP1414" s="2"/>
      <c r="BQ1414" s="2"/>
      <c r="BR1414" s="2"/>
      <c r="BS1414" s="2"/>
      <c r="BT1414" s="2"/>
      <c r="BU1414" s="2"/>
      <c r="BV1414" s="2"/>
      <c r="BW1414" s="2"/>
      <c r="BX1414" s="2"/>
      <c r="BY1414" s="2"/>
      <c r="BZ1414" s="2"/>
      <c r="CA1414" s="2"/>
      <c r="CI1414"/>
      <c r="CJ1414"/>
      <c r="CK1414"/>
      <c r="CL1414"/>
      <c r="CM1414"/>
      <c r="CN1414"/>
      <c r="CO1414"/>
      <c r="CP1414"/>
      <c r="CQ1414"/>
      <c r="CR1414"/>
      <c r="CS1414"/>
      <c r="CT1414"/>
      <c r="CU1414"/>
      <c r="CV1414"/>
      <c r="CW1414"/>
      <c r="CX1414"/>
    </row>
    <row r="1415" spans="2:102" x14ac:dyDescent="0.35">
      <c r="B1415" s="70" t="str">
        <f t="shared" ref="B1415:F1415" si="763">B408</f>
        <v/>
      </c>
      <c r="C1415" s="166" t="str">
        <f t="shared" si="763"/>
        <v/>
      </c>
      <c r="D1415" s="273" t="str">
        <f t="shared" si="763"/>
        <v/>
      </c>
      <c r="E1415" s="273">
        <f t="shared" si="763"/>
        <v>45016</v>
      </c>
      <c r="F1415" s="273">
        <f t="shared" si="763"/>
        <v>0</v>
      </c>
      <c r="G1415" s="98">
        <f t="shared" si="729"/>
        <v>0</v>
      </c>
      <c r="H1415" s="242">
        <f>IF(G1415=0,0,SUMIFS('Sch A. Input'!$H406:$CJ406,'Sch A. Input'!$H$14:$CJ$14,"Recurring",'Sch A. Input'!$H$13:$CJ$13,"&lt;="&amp;$O$1020,'Sch A. Input'!$H$13:$CJ$13,"&lt;="&amp;$L$11))</f>
        <v>0</v>
      </c>
      <c r="I1415" s="242">
        <f>IF(G1415=0,0,SUMIFS('Sch A. Input'!$H406:$CJ406,'Sch A. Input'!$H$14:$CJ$14,"One-time",'Sch A. Input'!$H$13:$CJ$13,"&lt;="&amp;$O$1020,'Sch A. Input'!$H$13:$CJ$13,"&lt;="&amp;$L$11))</f>
        <v>0</v>
      </c>
      <c r="J1415" s="283">
        <f t="shared" si="744"/>
        <v>0</v>
      </c>
      <c r="K1415" s="242">
        <f t="shared" si="745"/>
        <v>0</v>
      </c>
      <c r="L1415" s="242">
        <f t="shared" si="746"/>
        <v>0</v>
      </c>
      <c r="M1415" s="276">
        <f t="shared" si="739"/>
        <v>0</v>
      </c>
      <c r="N1415" s="281">
        <f t="shared" si="730"/>
        <v>0</v>
      </c>
      <c r="O1415" s="245">
        <f t="shared" si="731"/>
        <v>0</v>
      </c>
      <c r="P1415" s="248"/>
      <c r="Q1415" s="285">
        <f t="shared" si="747"/>
        <v>0</v>
      </c>
      <c r="R1415" s="242">
        <f>IF(Q1415=0,0,SUMIFS('Sch A. Input'!$H406:$CJ406,'Sch A. Input'!$H$14:$CJ$14,"Recurring",'Sch A. Input'!$H$13:$CJ$13,"&lt;="&amp;$L$11,'Sch A. Input'!$H$13:$CJ$13,"&lt;="&amp;$Y$1020,'Sch A. Input'!$H$13:$CJ$13,"&gt;"&amp;$O$1020))</f>
        <v>0</v>
      </c>
      <c r="S1415" s="242">
        <f>IF(Q1415=0,0,SUMIFS('Sch A. Input'!$H406:$CJ406,'Sch A. Input'!$H$14:$CJ$14,"One-time",'Sch A. Input'!$H$13:$CJ$13,"&lt;="&amp;$L$11,'Sch A. Input'!$H$13:$CJ$13,"&lt;="&amp;$Y$1020,'Sch A. Input'!$H$13:$CJ$13,"&gt;"&amp;$O$1020))</f>
        <v>0</v>
      </c>
      <c r="T1415" s="283">
        <f t="shared" si="748"/>
        <v>0</v>
      </c>
      <c r="U1415" s="242">
        <f t="shared" si="749"/>
        <v>0</v>
      </c>
      <c r="V1415" s="242">
        <f t="shared" si="750"/>
        <v>0</v>
      </c>
      <c r="W1415" s="276">
        <f t="shared" si="740"/>
        <v>0</v>
      </c>
      <c r="X1415" s="281">
        <f t="shared" si="732"/>
        <v>0</v>
      </c>
      <c r="Y1415" s="245">
        <f t="shared" si="733"/>
        <v>0</v>
      </c>
      <c r="Z1415" s="248"/>
      <c r="AA1415" s="285">
        <f t="shared" si="751"/>
        <v>0</v>
      </c>
      <c r="AB1415" s="242">
        <f>IF(AA1415=0,0,SUMIFS('Sch A. Input'!$H406:$CJ406,'Sch A. Input'!$H$14:$CJ$14,"Recurring",'Sch A. Input'!$H$13:$CJ$13,"&lt;="&amp;$L$11,'Sch A. Input'!$H$13:$CJ$13,"&lt;="&amp;$AI$1020,'Sch A. Input'!$H$13:$CJ$13,"&gt;"&amp;$Y$1020))</f>
        <v>0</v>
      </c>
      <c r="AC1415" s="242">
        <f>IF(AA1415=0,0,SUMIFS('Sch A. Input'!$H406:$CJ406,'Sch A. Input'!$H$14:$CJ$14,"One-time",'Sch A. Input'!$H$13:$CJ$13,"&lt;="&amp;$L$11,'Sch A. Input'!$H$13:$CJ$13,"&lt;="&amp;$AI$1020,'Sch A. Input'!$H$13:$CJ$13,"&gt;"&amp;$Y$1020))</f>
        <v>0</v>
      </c>
      <c r="AD1415" s="283">
        <f t="shared" si="752"/>
        <v>0</v>
      </c>
      <c r="AE1415" s="242">
        <f t="shared" si="753"/>
        <v>0</v>
      </c>
      <c r="AF1415" s="242">
        <f t="shared" si="754"/>
        <v>0</v>
      </c>
      <c r="AG1415" s="276">
        <f t="shared" si="741"/>
        <v>0</v>
      </c>
      <c r="AH1415" s="281">
        <f t="shared" si="734"/>
        <v>0</v>
      </c>
      <c r="AI1415" s="245">
        <f t="shared" si="735"/>
        <v>0</v>
      </c>
      <c r="AK1415" s="285">
        <f t="shared" si="755"/>
        <v>0</v>
      </c>
      <c r="AL1415" s="242">
        <f>IF(AK1415=0,0,SUMIFS('Sch A. Input'!$H406:$CJ406,'Sch A. Input'!$H$14:$CJ$14,"Recurring",'Sch A. Input'!$H$13:$CJ$13,"&lt;="&amp;$L$11,'Sch A. Input'!$H$13:$CJ$13,"&lt;="&amp;$AS$1020,'Sch A. Input'!$H$13:$CJ$13,"&gt;"&amp;$AI$1020))</f>
        <v>0</v>
      </c>
      <c r="AM1415" s="242">
        <f>IF(AK1415=0,0,SUMIFS('Sch A. Input'!$H406:$CJ406,'Sch A. Input'!$H$14:$CJ$14,"One-time",'Sch A. Input'!$H$13:$CJ$13,"&lt;="&amp;$L$11,'Sch A. Input'!$H$13:$CJ$13,"&lt;="&amp;$AS$1020,'Sch A. Input'!$H$13:$CJ$13,"&gt;"&amp;$AI$1020))</f>
        <v>0</v>
      </c>
      <c r="AN1415" s="283">
        <f t="shared" si="756"/>
        <v>0</v>
      </c>
      <c r="AO1415" s="242">
        <f t="shared" si="757"/>
        <v>0</v>
      </c>
      <c r="AP1415" s="242">
        <f t="shared" si="758"/>
        <v>0</v>
      </c>
      <c r="AQ1415" s="276">
        <f t="shared" si="742"/>
        <v>0</v>
      </c>
      <c r="AR1415" s="281">
        <f t="shared" si="736"/>
        <v>0</v>
      </c>
      <c r="AS1415" s="245">
        <f t="shared" si="737"/>
        <v>0</v>
      </c>
      <c r="AY1415" s="160"/>
      <c r="AZ1415" s="160"/>
      <c r="BK1415" s="2"/>
      <c r="BL1415" s="2"/>
      <c r="BM1415" s="2"/>
      <c r="BN1415" s="2"/>
      <c r="BO1415" s="2"/>
      <c r="BP1415" s="2"/>
      <c r="BQ1415" s="2"/>
      <c r="BR1415" s="2"/>
      <c r="BS1415" s="2"/>
      <c r="BT1415" s="2"/>
      <c r="BU1415" s="2"/>
      <c r="BV1415" s="2"/>
      <c r="BW1415" s="2"/>
      <c r="BX1415" s="2"/>
      <c r="BY1415" s="2"/>
      <c r="BZ1415" s="2"/>
      <c r="CA1415" s="2"/>
      <c r="CI1415"/>
      <c r="CJ1415"/>
      <c r="CK1415"/>
      <c r="CL1415"/>
      <c r="CM1415"/>
      <c r="CN1415"/>
      <c r="CO1415"/>
      <c r="CP1415"/>
      <c r="CQ1415"/>
      <c r="CR1415"/>
      <c r="CS1415"/>
      <c r="CT1415"/>
      <c r="CU1415"/>
      <c r="CV1415"/>
      <c r="CW1415"/>
      <c r="CX1415"/>
    </row>
    <row r="1416" spans="2:102" x14ac:dyDescent="0.35">
      <c r="B1416" s="70" t="str">
        <f t="shared" ref="B1416:F1416" si="764">B409</f>
        <v/>
      </c>
      <c r="C1416" s="166" t="str">
        <f t="shared" si="764"/>
        <v/>
      </c>
      <c r="D1416" s="273" t="str">
        <f t="shared" si="764"/>
        <v/>
      </c>
      <c r="E1416" s="273">
        <f t="shared" si="764"/>
        <v>45016</v>
      </c>
      <c r="F1416" s="273">
        <f t="shared" si="764"/>
        <v>0</v>
      </c>
      <c r="G1416" s="98">
        <f t="shared" si="729"/>
        <v>0</v>
      </c>
      <c r="H1416" s="242">
        <f>IF(G1416=0,0,SUMIFS('Sch A. Input'!$H407:$CJ407,'Sch A. Input'!$H$14:$CJ$14,"Recurring",'Sch A. Input'!$H$13:$CJ$13,"&lt;="&amp;$O$1020,'Sch A. Input'!$H$13:$CJ$13,"&lt;="&amp;$L$11))</f>
        <v>0</v>
      </c>
      <c r="I1416" s="242">
        <f>IF(G1416=0,0,SUMIFS('Sch A. Input'!$H407:$CJ407,'Sch A. Input'!$H$14:$CJ$14,"One-time",'Sch A. Input'!$H$13:$CJ$13,"&lt;="&amp;$O$1020,'Sch A. Input'!$H$13:$CJ$13,"&lt;="&amp;$L$11))</f>
        <v>0</v>
      </c>
      <c r="J1416" s="283">
        <f t="shared" si="744"/>
        <v>0</v>
      </c>
      <c r="K1416" s="242">
        <f t="shared" si="745"/>
        <v>0</v>
      </c>
      <c r="L1416" s="242">
        <f t="shared" si="746"/>
        <v>0</v>
      </c>
      <c r="M1416" s="276">
        <f t="shared" si="739"/>
        <v>0</v>
      </c>
      <c r="N1416" s="281">
        <f t="shared" si="730"/>
        <v>0</v>
      </c>
      <c r="O1416" s="245">
        <f t="shared" si="731"/>
        <v>0</v>
      </c>
      <c r="P1416" s="248"/>
      <c r="Q1416" s="285">
        <f t="shared" si="747"/>
        <v>0</v>
      </c>
      <c r="R1416" s="242">
        <f>IF(Q1416=0,0,SUMIFS('Sch A. Input'!$H407:$CJ407,'Sch A. Input'!$H$14:$CJ$14,"Recurring",'Sch A. Input'!$H$13:$CJ$13,"&lt;="&amp;$L$11,'Sch A. Input'!$H$13:$CJ$13,"&lt;="&amp;$Y$1020,'Sch A. Input'!$H$13:$CJ$13,"&gt;"&amp;$O$1020))</f>
        <v>0</v>
      </c>
      <c r="S1416" s="242">
        <f>IF(Q1416=0,0,SUMIFS('Sch A. Input'!$H407:$CJ407,'Sch A. Input'!$H$14:$CJ$14,"One-time",'Sch A. Input'!$H$13:$CJ$13,"&lt;="&amp;$L$11,'Sch A. Input'!$H$13:$CJ$13,"&lt;="&amp;$Y$1020,'Sch A. Input'!$H$13:$CJ$13,"&gt;"&amp;$O$1020))</f>
        <v>0</v>
      </c>
      <c r="T1416" s="283">
        <f t="shared" si="748"/>
        <v>0</v>
      </c>
      <c r="U1416" s="242">
        <f t="shared" si="749"/>
        <v>0</v>
      </c>
      <c r="V1416" s="242">
        <f t="shared" si="750"/>
        <v>0</v>
      </c>
      <c r="W1416" s="276">
        <f t="shared" si="740"/>
        <v>0</v>
      </c>
      <c r="X1416" s="281">
        <f t="shared" si="732"/>
        <v>0</v>
      </c>
      <c r="Y1416" s="245">
        <f t="shared" si="733"/>
        <v>0</v>
      </c>
      <c r="Z1416" s="248"/>
      <c r="AA1416" s="285">
        <f t="shared" si="751"/>
        <v>0</v>
      </c>
      <c r="AB1416" s="242">
        <f>IF(AA1416=0,0,SUMIFS('Sch A. Input'!$H407:$CJ407,'Sch A. Input'!$H$14:$CJ$14,"Recurring",'Sch A. Input'!$H$13:$CJ$13,"&lt;="&amp;$L$11,'Sch A. Input'!$H$13:$CJ$13,"&lt;="&amp;$AI$1020,'Sch A. Input'!$H$13:$CJ$13,"&gt;"&amp;$Y$1020))</f>
        <v>0</v>
      </c>
      <c r="AC1416" s="242">
        <f>IF(AA1416=0,0,SUMIFS('Sch A. Input'!$H407:$CJ407,'Sch A. Input'!$H$14:$CJ$14,"One-time",'Sch A. Input'!$H$13:$CJ$13,"&lt;="&amp;$L$11,'Sch A. Input'!$H$13:$CJ$13,"&lt;="&amp;$AI$1020,'Sch A. Input'!$H$13:$CJ$13,"&gt;"&amp;$Y$1020))</f>
        <v>0</v>
      </c>
      <c r="AD1416" s="283">
        <f t="shared" si="752"/>
        <v>0</v>
      </c>
      <c r="AE1416" s="242">
        <f t="shared" si="753"/>
        <v>0</v>
      </c>
      <c r="AF1416" s="242">
        <f t="shared" si="754"/>
        <v>0</v>
      </c>
      <c r="AG1416" s="276">
        <f t="shared" si="741"/>
        <v>0</v>
      </c>
      <c r="AH1416" s="281">
        <f t="shared" si="734"/>
        <v>0</v>
      </c>
      <c r="AI1416" s="245">
        <f t="shared" si="735"/>
        <v>0</v>
      </c>
      <c r="AK1416" s="285">
        <f t="shared" si="755"/>
        <v>0</v>
      </c>
      <c r="AL1416" s="242">
        <f>IF(AK1416=0,0,SUMIFS('Sch A. Input'!$H407:$CJ407,'Sch A. Input'!$H$14:$CJ$14,"Recurring",'Sch A. Input'!$H$13:$CJ$13,"&lt;="&amp;$L$11,'Sch A. Input'!$H$13:$CJ$13,"&lt;="&amp;$AS$1020,'Sch A. Input'!$H$13:$CJ$13,"&gt;"&amp;$AI$1020))</f>
        <v>0</v>
      </c>
      <c r="AM1416" s="242">
        <f>IF(AK1416=0,0,SUMIFS('Sch A. Input'!$H407:$CJ407,'Sch A. Input'!$H$14:$CJ$14,"One-time",'Sch A. Input'!$H$13:$CJ$13,"&lt;="&amp;$L$11,'Sch A. Input'!$H$13:$CJ$13,"&lt;="&amp;$AS$1020,'Sch A. Input'!$H$13:$CJ$13,"&gt;"&amp;$AI$1020))</f>
        <v>0</v>
      </c>
      <c r="AN1416" s="283">
        <f t="shared" si="756"/>
        <v>0</v>
      </c>
      <c r="AO1416" s="242">
        <f t="shared" si="757"/>
        <v>0</v>
      </c>
      <c r="AP1416" s="242">
        <f t="shared" si="758"/>
        <v>0</v>
      </c>
      <c r="AQ1416" s="276">
        <f t="shared" si="742"/>
        <v>0</v>
      </c>
      <c r="AR1416" s="281">
        <f t="shared" si="736"/>
        <v>0</v>
      </c>
      <c r="AS1416" s="245">
        <f t="shared" si="737"/>
        <v>0</v>
      </c>
      <c r="AY1416" s="160"/>
      <c r="AZ1416" s="160"/>
      <c r="BK1416" s="2"/>
      <c r="BL1416" s="2"/>
      <c r="BM1416" s="2"/>
      <c r="BN1416" s="2"/>
      <c r="BO1416" s="2"/>
      <c r="BP1416" s="2"/>
      <c r="BQ1416" s="2"/>
      <c r="BR1416" s="2"/>
      <c r="BS1416" s="2"/>
      <c r="BT1416" s="2"/>
      <c r="BU1416" s="2"/>
      <c r="BV1416" s="2"/>
      <c r="BW1416" s="2"/>
      <c r="BX1416" s="2"/>
      <c r="BY1416" s="2"/>
      <c r="BZ1416" s="2"/>
      <c r="CA1416" s="2"/>
      <c r="CI1416"/>
      <c r="CJ1416"/>
      <c r="CK1416"/>
      <c r="CL1416"/>
      <c r="CM1416"/>
      <c r="CN1416"/>
      <c r="CO1416"/>
      <c r="CP1416"/>
      <c r="CQ1416"/>
      <c r="CR1416"/>
      <c r="CS1416"/>
      <c r="CT1416"/>
      <c r="CU1416"/>
      <c r="CV1416"/>
      <c r="CW1416"/>
      <c r="CX1416"/>
    </row>
    <row r="1417" spans="2:102" x14ac:dyDescent="0.35">
      <c r="B1417" s="70" t="str">
        <f t="shared" ref="B1417:F1417" si="765">B410</f>
        <v/>
      </c>
      <c r="C1417" s="166" t="str">
        <f t="shared" si="765"/>
        <v/>
      </c>
      <c r="D1417" s="273" t="str">
        <f t="shared" si="765"/>
        <v/>
      </c>
      <c r="E1417" s="273">
        <f t="shared" si="765"/>
        <v>45016</v>
      </c>
      <c r="F1417" s="273">
        <f t="shared" si="765"/>
        <v>0</v>
      </c>
      <c r="G1417" s="98">
        <f t="shared" si="729"/>
        <v>0</v>
      </c>
      <c r="H1417" s="242">
        <f>IF(G1417=0,0,SUMIFS('Sch A. Input'!$H408:$CJ408,'Sch A. Input'!$H$14:$CJ$14,"Recurring",'Sch A. Input'!$H$13:$CJ$13,"&lt;="&amp;$O$1020,'Sch A. Input'!$H$13:$CJ$13,"&lt;="&amp;$L$11))</f>
        <v>0</v>
      </c>
      <c r="I1417" s="242">
        <f>IF(G1417=0,0,SUMIFS('Sch A. Input'!$H408:$CJ408,'Sch A. Input'!$H$14:$CJ$14,"One-time",'Sch A. Input'!$H$13:$CJ$13,"&lt;="&amp;$O$1020,'Sch A. Input'!$H$13:$CJ$13,"&lt;="&amp;$L$11))</f>
        <v>0</v>
      </c>
      <c r="J1417" s="283">
        <f t="shared" si="744"/>
        <v>0</v>
      </c>
      <c r="K1417" s="242">
        <f t="shared" si="745"/>
        <v>0</v>
      </c>
      <c r="L1417" s="242">
        <f t="shared" si="746"/>
        <v>0</v>
      </c>
      <c r="M1417" s="276">
        <f t="shared" si="739"/>
        <v>0</v>
      </c>
      <c r="N1417" s="281">
        <f t="shared" si="730"/>
        <v>0</v>
      </c>
      <c r="O1417" s="245">
        <f t="shared" si="731"/>
        <v>0</v>
      </c>
      <c r="P1417" s="248"/>
      <c r="Q1417" s="285">
        <f t="shared" si="747"/>
        <v>0</v>
      </c>
      <c r="R1417" s="242">
        <f>IF(Q1417=0,0,SUMIFS('Sch A. Input'!$H408:$CJ408,'Sch A. Input'!$H$14:$CJ$14,"Recurring",'Sch A. Input'!$H$13:$CJ$13,"&lt;="&amp;$L$11,'Sch A. Input'!$H$13:$CJ$13,"&lt;="&amp;$Y$1020,'Sch A. Input'!$H$13:$CJ$13,"&gt;"&amp;$O$1020))</f>
        <v>0</v>
      </c>
      <c r="S1417" s="242">
        <f>IF(Q1417=0,0,SUMIFS('Sch A. Input'!$H408:$CJ408,'Sch A. Input'!$H$14:$CJ$14,"One-time",'Sch A. Input'!$H$13:$CJ$13,"&lt;="&amp;$L$11,'Sch A. Input'!$H$13:$CJ$13,"&lt;="&amp;$Y$1020,'Sch A. Input'!$H$13:$CJ$13,"&gt;"&amp;$O$1020))</f>
        <v>0</v>
      </c>
      <c r="T1417" s="283">
        <f t="shared" si="748"/>
        <v>0</v>
      </c>
      <c r="U1417" s="242">
        <f t="shared" si="749"/>
        <v>0</v>
      </c>
      <c r="V1417" s="242">
        <f t="shared" si="750"/>
        <v>0</v>
      </c>
      <c r="W1417" s="276">
        <f t="shared" si="740"/>
        <v>0</v>
      </c>
      <c r="X1417" s="281">
        <f t="shared" si="732"/>
        <v>0</v>
      </c>
      <c r="Y1417" s="245">
        <f t="shared" si="733"/>
        <v>0</v>
      </c>
      <c r="Z1417" s="248"/>
      <c r="AA1417" s="285">
        <f t="shared" si="751"/>
        <v>0</v>
      </c>
      <c r="AB1417" s="242">
        <f>IF(AA1417=0,0,SUMIFS('Sch A. Input'!$H408:$CJ408,'Sch A. Input'!$H$14:$CJ$14,"Recurring",'Sch A. Input'!$H$13:$CJ$13,"&lt;="&amp;$L$11,'Sch A. Input'!$H$13:$CJ$13,"&lt;="&amp;$AI$1020,'Sch A. Input'!$H$13:$CJ$13,"&gt;"&amp;$Y$1020))</f>
        <v>0</v>
      </c>
      <c r="AC1417" s="242">
        <f>IF(AA1417=0,0,SUMIFS('Sch A. Input'!$H408:$CJ408,'Sch A. Input'!$H$14:$CJ$14,"One-time",'Sch A. Input'!$H$13:$CJ$13,"&lt;="&amp;$L$11,'Sch A. Input'!$H$13:$CJ$13,"&lt;="&amp;$AI$1020,'Sch A. Input'!$H$13:$CJ$13,"&gt;"&amp;$Y$1020))</f>
        <v>0</v>
      </c>
      <c r="AD1417" s="283">
        <f t="shared" si="752"/>
        <v>0</v>
      </c>
      <c r="AE1417" s="242">
        <f t="shared" si="753"/>
        <v>0</v>
      </c>
      <c r="AF1417" s="242">
        <f t="shared" si="754"/>
        <v>0</v>
      </c>
      <c r="AG1417" s="276">
        <f t="shared" si="741"/>
        <v>0</v>
      </c>
      <c r="AH1417" s="281">
        <f t="shared" si="734"/>
        <v>0</v>
      </c>
      <c r="AI1417" s="245">
        <f t="shared" si="735"/>
        <v>0</v>
      </c>
      <c r="AK1417" s="285">
        <f t="shared" si="755"/>
        <v>0</v>
      </c>
      <c r="AL1417" s="242">
        <f>IF(AK1417=0,0,SUMIFS('Sch A. Input'!$H408:$CJ408,'Sch A. Input'!$H$14:$CJ$14,"Recurring",'Sch A. Input'!$H$13:$CJ$13,"&lt;="&amp;$L$11,'Sch A. Input'!$H$13:$CJ$13,"&lt;="&amp;$AS$1020,'Sch A. Input'!$H$13:$CJ$13,"&gt;"&amp;$AI$1020))</f>
        <v>0</v>
      </c>
      <c r="AM1417" s="242">
        <f>IF(AK1417=0,0,SUMIFS('Sch A. Input'!$H408:$CJ408,'Sch A. Input'!$H$14:$CJ$14,"One-time",'Sch A. Input'!$H$13:$CJ$13,"&lt;="&amp;$L$11,'Sch A. Input'!$H$13:$CJ$13,"&lt;="&amp;$AS$1020,'Sch A. Input'!$H$13:$CJ$13,"&gt;"&amp;$AI$1020))</f>
        <v>0</v>
      </c>
      <c r="AN1417" s="283">
        <f t="shared" si="756"/>
        <v>0</v>
      </c>
      <c r="AO1417" s="242">
        <f t="shared" si="757"/>
        <v>0</v>
      </c>
      <c r="AP1417" s="242">
        <f t="shared" si="758"/>
        <v>0</v>
      </c>
      <c r="AQ1417" s="276">
        <f t="shared" si="742"/>
        <v>0</v>
      </c>
      <c r="AR1417" s="281">
        <f t="shared" si="736"/>
        <v>0</v>
      </c>
      <c r="AS1417" s="245">
        <f t="shared" si="737"/>
        <v>0</v>
      </c>
      <c r="AY1417" s="160"/>
      <c r="AZ1417" s="160"/>
      <c r="BK1417" s="2"/>
      <c r="BL1417" s="2"/>
      <c r="BM1417" s="2"/>
      <c r="BN1417" s="2"/>
      <c r="BO1417" s="2"/>
      <c r="BP1417" s="2"/>
      <c r="BQ1417" s="2"/>
      <c r="BR1417" s="2"/>
      <c r="BS1417" s="2"/>
      <c r="BT1417" s="2"/>
      <c r="BU1417" s="2"/>
      <c r="BV1417" s="2"/>
      <c r="BW1417" s="2"/>
      <c r="BX1417" s="2"/>
      <c r="BY1417" s="2"/>
      <c r="BZ1417" s="2"/>
      <c r="CA1417" s="2"/>
      <c r="CI1417"/>
      <c r="CJ1417"/>
      <c r="CK1417"/>
      <c r="CL1417"/>
      <c r="CM1417"/>
      <c r="CN1417"/>
      <c r="CO1417"/>
      <c r="CP1417"/>
      <c r="CQ1417"/>
      <c r="CR1417"/>
      <c r="CS1417"/>
      <c r="CT1417"/>
      <c r="CU1417"/>
      <c r="CV1417"/>
      <c r="CW1417"/>
      <c r="CX1417"/>
    </row>
    <row r="1418" spans="2:102" x14ac:dyDescent="0.35">
      <c r="B1418" s="70" t="str">
        <f t="shared" ref="B1418:F1418" si="766">B411</f>
        <v/>
      </c>
      <c r="C1418" s="166" t="str">
        <f t="shared" si="766"/>
        <v/>
      </c>
      <c r="D1418" s="273" t="str">
        <f t="shared" si="766"/>
        <v/>
      </c>
      <c r="E1418" s="273">
        <f t="shared" si="766"/>
        <v>45016</v>
      </c>
      <c r="F1418" s="273">
        <f t="shared" si="766"/>
        <v>0</v>
      </c>
      <c r="G1418" s="98">
        <f t="shared" si="729"/>
        <v>0</v>
      </c>
      <c r="H1418" s="242">
        <f>IF(G1418=0,0,SUMIFS('Sch A. Input'!$H409:$CJ409,'Sch A. Input'!$H$14:$CJ$14,"Recurring",'Sch A. Input'!$H$13:$CJ$13,"&lt;="&amp;$O$1020,'Sch A. Input'!$H$13:$CJ$13,"&lt;="&amp;$L$11))</f>
        <v>0</v>
      </c>
      <c r="I1418" s="242">
        <f>IF(G1418=0,0,SUMIFS('Sch A. Input'!$H409:$CJ409,'Sch A. Input'!$H$14:$CJ$14,"One-time",'Sch A. Input'!$H$13:$CJ$13,"&lt;="&amp;$O$1020,'Sch A. Input'!$H$13:$CJ$13,"&lt;="&amp;$L$11))</f>
        <v>0</v>
      </c>
      <c r="J1418" s="283">
        <f t="shared" si="744"/>
        <v>0</v>
      </c>
      <c r="K1418" s="242">
        <f t="shared" si="745"/>
        <v>0</v>
      </c>
      <c r="L1418" s="242">
        <f t="shared" si="746"/>
        <v>0</v>
      </c>
      <c r="M1418" s="276">
        <f t="shared" si="739"/>
        <v>0</v>
      </c>
      <c r="N1418" s="281">
        <f t="shared" si="730"/>
        <v>0</v>
      </c>
      <c r="O1418" s="245">
        <f t="shared" si="731"/>
        <v>0</v>
      </c>
      <c r="P1418" s="248"/>
      <c r="Q1418" s="285">
        <f t="shared" si="747"/>
        <v>0</v>
      </c>
      <c r="R1418" s="242">
        <f>IF(Q1418=0,0,SUMIFS('Sch A. Input'!$H409:$CJ409,'Sch A. Input'!$H$14:$CJ$14,"Recurring",'Sch A. Input'!$H$13:$CJ$13,"&lt;="&amp;$L$11,'Sch A. Input'!$H$13:$CJ$13,"&lt;="&amp;$Y$1020,'Sch A. Input'!$H$13:$CJ$13,"&gt;"&amp;$O$1020))</f>
        <v>0</v>
      </c>
      <c r="S1418" s="242">
        <f>IF(Q1418=0,0,SUMIFS('Sch A. Input'!$H409:$CJ409,'Sch A. Input'!$H$14:$CJ$14,"One-time",'Sch A. Input'!$H$13:$CJ$13,"&lt;="&amp;$L$11,'Sch A. Input'!$H$13:$CJ$13,"&lt;="&amp;$Y$1020,'Sch A. Input'!$H$13:$CJ$13,"&gt;"&amp;$O$1020))</f>
        <v>0</v>
      </c>
      <c r="T1418" s="283">
        <f t="shared" si="748"/>
        <v>0</v>
      </c>
      <c r="U1418" s="242">
        <f t="shared" si="749"/>
        <v>0</v>
      </c>
      <c r="V1418" s="242">
        <f t="shared" si="750"/>
        <v>0</v>
      </c>
      <c r="W1418" s="276">
        <f t="shared" si="740"/>
        <v>0</v>
      </c>
      <c r="X1418" s="281">
        <f t="shared" si="732"/>
        <v>0</v>
      </c>
      <c r="Y1418" s="245">
        <f t="shared" si="733"/>
        <v>0</v>
      </c>
      <c r="Z1418" s="248"/>
      <c r="AA1418" s="285">
        <f t="shared" si="751"/>
        <v>0</v>
      </c>
      <c r="AB1418" s="242">
        <f>IF(AA1418=0,0,SUMIFS('Sch A. Input'!$H409:$CJ409,'Sch A. Input'!$H$14:$CJ$14,"Recurring",'Sch A. Input'!$H$13:$CJ$13,"&lt;="&amp;$L$11,'Sch A. Input'!$H$13:$CJ$13,"&lt;="&amp;$AI$1020,'Sch A. Input'!$H$13:$CJ$13,"&gt;"&amp;$Y$1020))</f>
        <v>0</v>
      </c>
      <c r="AC1418" s="242">
        <f>IF(AA1418=0,0,SUMIFS('Sch A. Input'!$H409:$CJ409,'Sch A. Input'!$H$14:$CJ$14,"One-time",'Sch A. Input'!$H$13:$CJ$13,"&lt;="&amp;$L$11,'Sch A. Input'!$H$13:$CJ$13,"&lt;="&amp;$AI$1020,'Sch A. Input'!$H$13:$CJ$13,"&gt;"&amp;$Y$1020))</f>
        <v>0</v>
      </c>
      <c r="AD1418" s="283">
        <f t="shared" si="752"/>
        <v>0</v>
      </c>
      <c r="AE1418" s="242">
        <f t="shared" si="753"/>
        <v>0</v>
      </c>
      <c r="AF1418" s="242">
        <f t="shared" si="754"/>
        <v>0</v>
      </c>
      <c r="AG1418" s="276">
        <f t="shared" si="741"/>
        <v>0</v>
      </c>
      <c r="AH1418" s="281">
        <f t="shared" si="734"/>
        <v>0</v>
      </c>
      <c r="AI1418" s="245">
        <f t="shared" si="735"/>
        <v>0</v>
      </c>
      <c r="AK1418" s="285">
        <f t="shared" si="755"/>
        <v>0</v>
      </c>
      <c r="AL1418" s="242">
        <f>IF(AK1418=0,0,SUMIFS('Sch A. Input'!$H409:$CJ409,'Sch A. Input'!$H$14:$CJ$14,"Recurring",'Sch A. Input'!$H$13:$CJ$13,"&lt;="&amp;$L$11,'Sch A. Input'!$H$13:$CJ$13,"&lt;="&amp;$AS$1020,'Sch A. Input'!$H$13:$CJ$13,"&gt;"&amp;$AI$1020))</f>
        <v>0</v>
      </c>
      <c r="AM1418" s="242">
        <f>IF(AK1418=0,0,SUMIFS('Sch A. Input'!$H409:$CJ409,'Sch A. Input'!$H$14:$CJ$14,"One-time",'Sch A. Input'!$H$13:$CJ$13,"&lt;="&amp;$L$11,'Sch A. Input'!$H$13:$CJ$13,"&lt;="&amp;$AS$1020,'Sch A. Input'!$H$13:$CJ$13,"&gt;"&amp;$AI$1020))</f>
        <v>0</v>
      </c>
      <c r="AN1418" s="283">
        <f t="shared" si="756"/>
        <v>0</v>
      </c>
      <c r="AO1418" s="242">
        <f t="shared" si="757"/>
        <v>0</v>
      </c>
      <c r="AP1418" s="242">
        <f t="shared" si="758"/>
        <v>0</v>
      </c>
      <c r="AQ1418" s="276">
        <f t="shared" si="742"/>
        <v>0</v>
      </c>
      <c r="AR1418" s="281">
        <f t="shared" si="736"/>
        <v>0</v>
      </c>
      <c r="AS1418" s="245">
        <f t="shared" si="737"/>
        <v>0</v>
      </c>
      <c r="AY1418" s="160"/>
      <c r="AZ1418" s="160"/>
      <c r="BK1418" s="2"/>
      <c r="BL1418" s="2"/>
      <c r="BM1418" s="2"/>
      <c r="BN1418" s="2"/>
      <c r="BO1418" s="2"/>
      <c r="BP1418" s="2"/>
      <c r="BQ1418" s="2"/>
      <c r="BR1418" s="2"/>
      <c r="BS1418" s="2"/>
      <c r="BT1418" s="2"/>
      <c r="BU1418" s="2"/>
      <c r="BV1418" s="2"/>
      <c r="BW1418" s="2"/>
      <c r="BX1418" s="2"/>
      <c r="BY1418" s="2"/>
      <c r="BZ1418" s="2"/>
      <c r="CA1418" s="2"/>
      <c r="CI1418"/>
      <c r="CJ1418"/>
      <c r="CK1418"/>
      <c r="CL1418"/>
      <c r="CM1418"/>
      <c r="CN1418"/>
      <c r="CO1418"/>
      <c r="CP1418"/>
      <c r="CQ1418"/>
      <c r="CR1418"/>
      <c r="CS1418"/>
      <c r="CT1418"/>
      <c r="CU1418"/>
      <c r="CV1418"/>
      <c r="CW1418"/>
      <c r="CX1418"/>
    </row>
    <row r="1419" spans="2:102" x14ac:dyDescent="0.35">
      <c r="B1419" s="70" t="str">
        <f t="shared" ref="B1419:F1419" si="767">B412</f>
        <v/>
      </c>
      <c r="C1419" s="166" t="str">
        <f t="shared" si="767"/>
        <v/>
      </c>
      <c r="D1419" s="273" t="str">
        <f t="shared" si="767"/>
        <v/>
      </c>
      <c r="E1419" s="273">
        <f t="shared" si="767"/>
        <v>45016</v>
      </c>
      <c r="F1419" s="273">
        <f t="shared" si="767"/>
        <v>0</v>
      </c>
      <c r="G1419" s="98">
        <f t="shared" ref="G1419:G1482" si="768">COUNTIFS(D1419,"&lt;="&amp;$O$1020,D1419,"&lt;&gt;"&amp;0,D1419,"&lt;="&amp;$L$11)</f>
        <v>0</v>
      </c>
      <c r="H1419" s="242">
        <f>IF(G1419=0,0,SUMIFS('Sch A. Input'!$H410:$CJ410,'Sch A. Input'!$H$14:$CJ$14,"Recurring",'Sch A. Input'!$H$13:$CJ$13,"&lt;="&amp;$O$1020,'Sch A. Input'!$H$13:$CJ$13,"&lt;="&amp;$L$11))</f>
        <v>0</v>
      </c>
      <c r="I1419" s="242">
        <f>IF(G1419=0,0,SUMIFS('Sch A. Input'!$H410:$CJ410,'Sch A. Input'!$H$14:$CJ$14,"One-time",'Sch A. Input'!$H$13:$CJ$13,"&lt;="&amp;$O$1020,'Sch A. Input'!$H$13:$CJ$13,"&lt;="&amp;$L$11))</f>
        <v>0</v>
      </c>
      <c r="J1419" s="283">
        <f t="shared" ref="J1419:J1482" si="769">SUM(H1419:I1419)</f>
        <v>0</v>
      </c>
      <c r="K1419" s="242">
        <f t="shared" ref="K1419:K1482" si="770">IF(G1419=0,0,IFERROR(H1419/$M1419*$M$9,0))</f>
        <v>0</v>
      </c>
      <c r="L1419" s="242">
        <f t="shared" ref="L1419:L1482" si="771">IF(G1419=0,0,IFERROR(K1419+I1419,0))</f>
        <v>0</v>
      </c>
      <c r="M1419" s="276">
        <f t="shared" si="739"/>
        <v>0</v>
      </c>
      <c r="N1419" s="281">
        <f t="shared" si="730"/>
        <v>0</v>
      </c>
      <c r="O1419" s="245">
        <f t="shared" si="731"/>
        <v>0</v>
      </c>
      <c r="P1419" s="248"/>
      <c r="Q1419" s="285">
        <f t="shared" ref="Q1419:Q1482" si="772">IF($F1419=0,IF(AND($D1419&lt;=Y$1020,$D1419&lt;&gt;0,$D1419&lt;=$E1419,$E1419&gt;O$1020),1,0),IF(AND($D1419&lt;=Y$1020,$D1419&lt;&gt;0,$E1419&gt;O$1020,$D1419&lt;=$E1419,$F1419&gt;O$1020),1,0))</f>
        <v>0</v>
      </c>
      <c r="R1419" s="242">
        <f>IF(Q1419=0,0,SUMIFS('Sch A. Input'!$H410:$CJ410,'Sch A. Input'!$H$14:$CJ$14,"Recurring",'Sch A. Input'!$H$13:$CJ$13,"&lt;="&amp;$L$11,'Sch A. Input'!$H$13:$CJ$13,"&lt;="&amp;$Y$1020,'Sch A. Input'!$H$13:$CJ$13,"&gt;"&amp;$O$1020))</f>
        <v>0</v>
      </c>
      <c r="S1419" s="242">
        <f>IF(Q1419=0,0,SUMIFS('Sch A. Input'!$H410:$CJ410,'Sch A. Input'!$H$14:$CJ$14,"One-time",'Sch A. Input'!$H$13:$CJ$13,"&lt;="&amp;$L$11,'Sch A. Input'!$H$13:$CJ$13,"&lt;="&amp;$Y$1020,'Sch A. Input'!$H$13:$CJ$13,"&gt;"&amp;$O$1020))</f>
        <v>0</v>
      </c>
      <c r="T1419" s="283">
        <f t="shared" ref="T1419:T1482" si="773">SUM(R1419:S1419)</f>
        <v>0</v>
      </c>
      <c r="U1419" s="242">
        <f t="shared" ref="U1419:U1482" si="774">IF(Q1419=0,0,IFERROR((R1419+H1419)/W1419*$M$9,0))</f>
        <v>0</v>
      </c>
      <c r="V1419" s="242">
        <f t="shared" ref="V1419:V1482" si="775">IF(Q1419=0,0,IFERROR(U1419+S1419+I1419,0))</f>
        <v>0</v>
      </c>
      <c r="W1419" s="276">
        <f t="shared" si="740"/>
        <v>0</v>
      </c>
      <c r="X1419" s="281">
        <f t="shared" si="732"/>
        <v>0</v>
      </c>
      <c r="Y1419" s="245">
        <f t="shared" si="733"/>
        <v>0</v>
      </c>
      <c r="Z1419" s="248"/>
      <c r="AA1419" s="285">
        <f t="shared" ref="AA1419:AA1482" si="776">IF($F1419=0,IF(AND($D1419&lt;=AI$1020,$D1419&lt;&gt;0,$D1419&lt;=$E1419,$E1419&gt;Y$1020),1,0),IF(AND($D1419&lt;=AI$1020,$D1419&lt;&gt;0,$E1419&gt;Y$1020,$D1419&lt;=$E1419,$F1419&gt;Y$1020),1,0))</f>
        <v>0</v>
      </c>
      <c r="AB1419" s="242">
        <f>IF(AA1419=0,0,SUMIFS('Sch A. Input'!$H410:$CJ410,'Sch A. Input'!$H$14:$CJ$14,"Recurring",'Sch A. Input'!$H$13:$CJ$13,"&lt;="&amp;$L$11,'Sch A. Input'!$H$13:$CJ$13,"&lt;="&amp;$AI$1020,'Sch A. Input'!$H$13:$CJ$13,"&gt;"&amp;$Y$1020))</f>
        <v>0</v>
      </c>
      <c r="AC1419" s="242">
        <f>IF(AA1419=0,0,SUMIFS('Sch A. Input'!$H410:$CJ410,'Sch A. Input'!$H$14:$CJ$14,"One-time",'Sch A. Input'!$H$13:$CJ$13,"&lt;="&amp;$L$11,'Sch A. Input'!$H$13:$CJ$13,"&lt;="&amp;$AI$1020,'Sch A. Input'!$H$13:$CJ$13,"&gt;"&amp;$Y$1020))</f>
        <v>0</v>
      </c>
      <c r="AD1419" s="283">
        <f t="shared" ref="AD1419:AD1482" si="777">SUM(AB1419:AC1419)</f>
        <v>0</v>
      </c>
      <c r="AE1419" s="242">
        <f t="shared" ref="AE1419:AE1482" si="778">IF(AA1419=0,0,IFERROR((AB1419+R1419+H1419)/AG1419*$M$9,0))</f>
        <v>0</v>
      </c>
      <c r="AF1419" s="242">
        <f t="shared" ref="AF1419:AF1482" si="779">IF(AA1419=0,0,IFERROR(AE1419+AC1419+S1419+I1419,0))</f>
        <v>0</v>
      </c>
      <c r="AG1419" s="276">
        <f t="shared" si="741"/>
        <v>0</v>
      </c>
      <c r="AH1419" s="281">
        <f t="shared" si="734"/>
        <v>0</v>
      </c>
      <c r="AI1419" s="245">
        <f t="shared" si="735"/>
        <v>0</v>
      </c>
      <c r="AK1419" s="285">
        <f t="shared" ref="AK1419:AK1482" si="780">IF($F1419=0,IF(AND($D1419&lt;=AS$1020,$D1419&lt;&gt;0,$D1419&lt;=$E1419,$E1419&gt;AI$1020),1,0),IF(AND($D1419&lt;=AS$1020,$D1419&lt;&gt;0,$E1419&gt;AI$1020,$F1419&lt;=AS$1020,$D1419&lt;=$E1419,$F1419&gt;AI$1020),1,0))</f>
        <v>0</v>
      </c>
      <c r="AL1419" s="242">
        <f>IF(AK1419=0,0,SUMIFS('Sch A. Input'!$H410:$CJ410,'Sch A. Input'!$H$14:$CJ$14,"Recurring",'Sch A. Input'!$H$13:$CJ$13,"&lt;="&amp;$L$11,'Sch A. Input'!$H$13:$CJ$13,"&lt;="&amp;$AS$1020,'Sch A. Input'!$H$13:$CJ$13,"&gt;"&amp;$AI$1020))</f>
        <v>0</v>
      </c>
      <c r="AM1419" s="242">
        <f>IF(AK1419=0,0,SUMIFS('Sch A. Input'!$H410:$CJ410,'Sch A. Input'!$H$14:$CJ$14,"One-time",'Sch A. Input'!$H$13:$CJ$13,"&lt;="&amp;$L$11,'Sch A. Input'!$H$13:$CJ$13,"&lt;="&amp;$AS$1020,'Sch A. Input'!$H$13:$CJ$13,"&gt;"&amp;$AI$1020))</f>
        <v>0</v>
      </c>
      <c r="AN1419" s="283">
        <f t="shared" ref="AN1419:AN1482" si="781">+AL1419+AM1419</f>
        <v>0</v>
      </c>
      <c r="AO1419" s="242">
        <f t="shared" ref="AO1419:AO1482" si="782">IF(AK1419=0,0,IFERROR((AL1419+AB1419+R1419+H1419)/AQ1419*$M$9,0))</f>
        <v>0</v>
      </c>
      <c r="AP1419" s="242">
        <f t="shared" ref="AP1419:AP1482" si="783">IF(AK1419=0,0,IFERROR(AO1419+AM1419+AC1419+S1419+I1419,0))</f>
        <v>0</v>
      </c>
      <c r="AQ1419" s="276">
        <f t="shared" si="742"/>
        <v>0</v>
      </c>
      <c r="AR1419" s="281">
        <f t="shared" si="736"/>
        <v>0</v>
      </c>
      <c r="AS1419" s="245">
        <f t="shared" si="737"/>
        <v>0</v>
      </c>
      <c r="AY1419" s="160"/>
      <c r="AZ1419" s="160"/>
      <c r="BK1419" s="2"/>
      <c r="BL1419" s="2"/>
      <c r="BM1419" s="2"/>
      <c r="BN1419" s="2"/>
      <c r="BO1419" s="2"/>
      <c r="BP1419" s="2"/>
      <c r="BQ1419" s="2"/>
      <c r="BR1419" s="2"/>
      <c r="BS1419" s="2"/>
      <c r="BT1419" s="2"/>
      <c r="BU1419" s="2"/>
      <c r="BV1419" s="2"/>
      <c r="BW1419" s="2"/>
      <c r="BX1419" s="2"/>
      <c r="BY1419" s="2"/>
      <c r="BZ1419" s="2"/>
      <c r="CA1419" s="2"/>
      <c r="CI1419"/>
      <c r="CJ1419"/>
      <c r="CK1419"/>
      <c r="CL1419"/>
      <c r="CM1419"/>
      <c r="CN1419"/>
      <c r="CO1419"/>
      <c r="CP1419"/>
      <c r="CQ1419"/>
      <c r="CR1419"/>
      <c r="CS1419"/>
      <c r="CT1419"/>
      <c r="CU1419"/>
      <c r="CV1419"/>
      <c r="CW1419"/>
      <c r="CX1419"/>
    </row>
    <row r="1420" spans="2:102" x14ac:dyDescent="0.35">
      <c r="B1420" s="70" t="str">
        <f t="shared" ref="B1420:F1420" si="784">B413</f>
        <v/>
      </c>
      <c r="C1420" s="166" t="str">
        <f t="shared" si="784"/>
        <v/>
      </c>
      <c r="D1420" s="273" t="str">
        <f t="shared" si="784"/>
        <v/>
      </c>
      <c r="E1420" s="273">
        <f t="shared" si="784"/>
        <v>45016</v>
      </c>
      <c r="F1420" s="273">
        <f t="shared" si="784"/>
        <v>0</v>
      </c>
      <c r="G1420" s="98">
        <f t="shared" si="768"/>
        <v>0</v>
      </c>
      <c r="H1420" s="242">
        <f>IF(G1420=0,0,SUMIFS('Sch A. Input'!$H411:$CJ411,'Sch A. Input'!$H$14:$CJ$14,"Recurring",'Sch A. Input'!$H$13:$CJ$13,"&lt;="&amp;$O$1020,'Sch A. Input'!$H$13:$CJ$13,"&lt;="&amp;$L$11))</f>
        <v>0</v>
      </c>
      <c r="I1420" s="242">
        <f>IF(G1420=0,0,SUMIFS('Sch A. Input'!$H411:$CJ411,'Sch A. Input'!$H$14:$CJ$14,"One-time",'Sch A. Input'!$H$13:$CJ$13,"&lt;="&amp;$O$1020,'Sch A. Input'!$H$13:$CJ$13,"&lt;="&amp;$L$11))</f>
        <v>0</v>
      </c>
      <c r="J1420" s="283">
        <f t="shared" si="769"/>
        <v>0</v>
      </c>
      <c r="K1420" s="242">
        <f t="shared" si="770"/>
        <v>0</v>
      </c>
      <c r="L1420" s="242">
        <f t="shared" si="771"/>
        <v>0</v>
      </c>
      <c r="M1420" s="276">
        <f t="shared" si="739"/>
        <v>0</v>
      </c>
      <c r="N1420" s="281">
        <f t="shared" si="730"/>
        <v>0</v>
      </c>
      <c r="O1420" s="245">
        <f t="shared" si="731"/>
        <v>0</v>
      </c>
      <c r="P1420" s="248"/>
      <c r="Q1420" s="285">
        <f t="shared" si="772"/>
        <v>0</v>
      </c>
      <c r="R1420" s="242">
        <f>IF(Q1420=0,0,SUMIFS('Sch A. Input'!$H411:$CJ411,'Sch A. Input'!$H$14:$CJ$14,"Recurring",'Sch A. Input'!$H$13:$CJ$13,"&lt;="&amp;$L$11,'Sch A. Input'!$H$13:$CJ$13,"&lt;="&amp;$Y$1020,'Sch A. Input'!$H$13:$CJ$13,"&gt;"&amp;$O$1020))</f>
        <v>0</v>
      </c>
      <c r="S1420" s="242">
        <f>IF(Q1420=0,0,SUMIFS('Sch A. Input'!$H411:$CJ411,'Sch A. Input'!$H$14:$CJ$14,"One-time",'Sch A. Input'!$H$13:$CJ$13,"&lt;="&amp;$L$11,'Sch A. Input'!$H$13:$CJ$13,"&lt;="&amp;$Y$1020,'Sch A. Input'!$H$13:$CJ$13,"&gt;"&amp;$O$1020))</f>
        <v>0</v>
      </c>
      <c r="T1420" s="283">
        <f t="shared" si="773"/>
        <v>0</v>
      </c>
      <c r="U1420" s="242">
        <f t="shared" si="774"/>
        <v>0</v>
      </c>
      <c r="V1420" s="242">
        <f t="shared" si="775"/>
        <v>0</v>
      </c>
      <c r="W1420" s="276">
        <f t="shared" si="740"/>
        <v>0</v>
      </c>
      <c r="X1420" s="281">
        <f t="shared" si="732"/>
        <v>0</v>
      </c>
      <c r="Y1420" s="245">
        <f t="shared" si="733"/>
        <v>0</v>
      </c>
      <c r="Z1420" s="248"/>
      <c r="AA1420" s="285">
        <f t="shared" si="776"/>
        <v>0</v>
      </c>
      <c r="AB1420" s="242">
        <f>IF(AA1420=0,0,SUMIFS('Sch A. Input'!$H411:$CJ411,'Sch A. Input'!$H$14:$CJ$14,"Recurring",'Sch A. Input'!$H$13:$CJ$13,"&lt;="&amp;$L$11,'Sch A. Input'!$H$13:$CJ$13,"&lt;="&amp;$AI$1020,'Sch A. Input'!$H$13:$CJ$13,"&gt;"&amp;$Y$1020))</f>
        <v>0</v>
      </c>
      <c r="AC1420" s="242">
        <f>IF(AA1420=0,0,SUMIFS('Sch A. Input'!$H411:$CJ411,'Sch A. Input'!$H$14:$CJ$14,"One-time",'Sch A. Input'!$H$13:$CJ$13,"&lt;="&amp;$L$11,'Sch A. Input'!$H$13:$CJ$13,"&lt;="&amp;$AI$1020,'Sch A. Input'!$H$13:$CJ$13,"&gt;"&amp;$Y$1020))</f>
        <v>0</v>
      </c>
      <c r="AD1420" s="283">
        <f t="shared" si="777"/>
        <v>0</v>
      </c>
      <c r="AE1420" s="242">
        <f t="shared" si="778"/>
        <v>0</v>
      </c>
      <c r="AF1420" s="242">
        <f t="shared" si="779"/>
        <v>0</v>
      </c>
      <c r="AG1420" s="276">
        <f t="shared" si="741"/>
        <v>0</v>
      </c>
      <c r="AH1420" s="281">
        <f t="shared" si="734"/>
        <v>0</v>
      </c>
      <c r="AI1420" s="245">
        <f t="shared" si="735"/>
        <v>0</v>
      </c>
      <c r="AK1420" s="285">
        <f t="shared" si="780"/>
        <v>0</v>
      </c>
      <c r="AL1420" s="242">
        <f>IF(AK1420=0,0,SUMIFS('Sch A. Input'!$H411:$CJ411,'Sch A. Input'!$H$14:$CJ$14,"Recurring",'Sch A. Input'!$H$13:$CJ$13,"&lt;="&amp;$L$11,'Sch A. Input'!$H$13:$CJ$13,"&lt;="&amp;$AS$1020,'Sch A. Input'!$H$13:$CJ$13,"&gt;"&amp;$AI$1020))</f>
        <v>0</v>
      </c>
      <c r="AM1420" s="242">
        <f>IF(AK1420=0,0,SUMIFS('Sch A. Input'!$H411:$CJ411,'Sch A. Input'!$H$14:$CJ$14,"One-time",'Sch A. Input'!$H$13:$CJ$13,"&lt;="&amp;$L$11,'Sch A. Input'!$H$13:$CJ$13,"&lt;="&amp;$AS$1020,'Sch A. Input'!$H$13:$CJ$13,"&gt;"&amp;$AI$1020))</f>
        <v>0</v>
      </c>
      <c r="AN1420" s="283">
        <f t="shared" si="781"/>
        <v>0</v>
      </c>
      <c r="AO1420" s="242">
        <f t="shared" si="782"/>
        <v>0</v>
      </c>
      <c r="AP1420" s="242">
        <f t="shared" si="783"/>
        <v>0</v>
      </c>
      <c r="AQ1420" s="276">
        <f t="shared" si="742"/>
        <v>0</v>
      </c>
      <c r="AR1420" s="281">
        <f t="shared" si="736"/>
        <v>0</v>
      </c>
      <c r="AS1420" s="245">
        <f t="shared" si="737"/>
        <v>0</v>
      </c>
      <c r="AY1420" s="160"/>
      <c r="AZ1420" s="160"/>
      <c r="BK1420" s="2"/>
      <c r="BL1420" s="2"/>
      <c r="BM1420" s="2"/>
      <c r="BN1420" s="2"/>
      <c r="BO1420" s="2"/>
      <c r="BP1420" s="2"/>
      <c r="BQ1420" s="2"/>
      <c r="BR1420" s="2"/>
      <c r="BS1420" s="2"/>
      <c r="BT1420" s="2"/>
      <c r="BU1420" s="2"/>
      <c r="BV1420" s="2"/>
      <c r="BW1420" s="2"/>
      <c r="BX1420" s="2"/>
      <c r="BY1420" s="2"/>
      <c r="BZ1420" s="2"/>
      <c r="CA1420" s="2"/>
      <c r="CI1420"/>
      <c r="CJ1420"/>
      <c r="CK1420"/>
      <c r="CL1420"/>
      <c r="CM1420"/>
      <c r="CN1420"/>
      <c r="CO1420"/>
      <c r="CP1420"/>
      <c r="CQ1420"/>
      <c r="CR1420"/>
      <c r="CS1420"/>
      <c r="CT1420"/>
      <c r="CU1420"/>
      <c r="CV1420"/>
      <c r="CW1420"/>
      <c r="CX1420"/>
    </row>
    <row r="1421" spans="2:102" x14ac:dyDescent="0.35">
      <c r="B1421" s="70" t="str">
        <f t="shared" ref="B1421:F1421" si="785">B414</f>
        <v/>
      </c>
      <c r="C1421" s="166" t="str">
        <f t="shared" si="785"/>
        <v/>
      </c>
      <c r="D1421" s="273" t="str">
        <f t="shared" si="785"/>
        <v/>
      </c>
      <c r="E1421" s="273">
        <f t="shared" si="785"/>
        <v>45016</v>
      </c>
      <c r="F1421" s="273">
        <f t="shared" si="785"/>
        <v>0</v>
      </c>
      <c r="G1421" s="98">
        <f t="shared" si="768"/>
        <v>0</v>
      </c>
      <c r="H1421" s="242">
        <f>IF(G1421=0,0,SUMIFS('Sch A. Input'!$H412:$CJ412,'Sch A. Input'!$H$14:$CJ$14,"Recurring",'Sch A. Input'!$H$13:$CJ$13,"&lt;="&amp;$O$1020,'Sch A. Input'!$H$13:$CJ$13,"&lt;="&amp;$L$11))</f>
        <v>0</v>
      </c>
      <c r="I1421" s="242">
        <f>IF(G1421=0,0,SUMIFS('Sch A. Input'!$H412:$CJ412,'Sch A. Input'!$H$14:$CJ$14,"One-time",'Sch A. Input'!$H$13:$CJ$13,"&lt;="&amp;$O$1020,'Sch A. Input'!$H$13:$CJ$13,"&lt;="&amp;$L$11))</f>
        <v>0</v>
      </c>
      <c r="J1421" s="283">
        <f t="shared" si="769"/>
        <v>0</v>
      </c>
      <c r="K1421" s="242">
        <f t="shared" si="770"/>
        <v>0</v>
      </c>
      <c r="L1421" s="242">
        <f t="shared" si="771"/>
        <v>0</v>
      </c>
      <c r="M1421" s="276">
        <f t="shared" si="739"/>
        <v>0</v>
      </c>
      <c r="N1421" s="281">
        <f t="shared" si="730"/>
        <v>0</v>
      </c>
      <c r="O1421" s="245">
        <f t="shared" si="731"/>
        <v>0</v>
      </c>
      <c r="P1421" s="248"/>
      <c r="Q1421" s="285">
        <f t="shared" si="772"/>
        <v>0</v>
      </c>
      <c r="R1421" s="242">
        <f>IF(Q1421=0,0,SUMIFS('Sch A. Input'!$H412:$CJ412,'Sch A. Input'!$H$14:$CJ$14,"Recurring",'Sch A. Input'!$H$13:$CJ$13,"&lt;="&amp;$L$11,'Sch A. Input'!$H$13:$CJ$13,"&lt;="&amp;$Y$1020,'Sch A. Input'!$H$13:$CJ$13,"&gt;"&amp;$O$1020))</f>
        <v>0</v>
      </c>
      <c r="S1421" s="242">
        <f>IF(Q1421=0,0,SUMIFS('Sch A. Input'!$H412:$CJ412,'Sch A. Input'!$H$14:$CJ$14,"One-time",'Sch A. Input'!$H$13:$CJ$13,"&lt;="&amp;$L$11,'Sch A. Input'!$H$13:$CJ$13,"&lt;="&amp;$Y$1020,'Sch A. Input'!$H$13:$CJ$13,"&gt;"&amp;$O$1020))</f>
        <v>0</v>
      </c>
      <c r="T1421" s="283">
        <f t="shared" si="773"/>
        <v>0</v>
      </c>
      <c r="U1421" s="242">
        <f t="shared" si="774"/>
        <v>0</v>
      </c>
      <c r="V1421" s="242">
        <f t="shared" si="775"/>
        <v>0</v>
      </c>
      <c r="W1421" s="276">
        <f t="shared" si="740"/>
        <v>0</v>
      </c>
      <c r="X1421" s="281">
        <f t="shared" si="732"/>
        <v>0</v>
      </c>
      <c r="Y1421" s="245">
        <f t="shared" si="733"/>
        <v>0</v>
      </c>
      <c r="Z1421" s="248"/>
      <c r="AA1421" s="285">
        <f t="shared" si="776"/>
        <v>0</v>
      </c>
      <c r="AB1421" s="242">
        <f>IF(AA1421=0,0,SUMIFS('Sch A. Input'!$H412:$CJ412,'Sch A. Input'!$H$14:$CJ$14,"Recurring",'Sch A. Input'!$H$13:$CJ$13,"&lt;="&amp;$L$11,'Sch A. Input'!$H$13:$CJ$13,"&lt;="&amp;$AI$1020,'Sch A. Input'!$H$13:$CJ$13,"&gt;"&amp;$Y$1020))</f>
        <v>0</v>
      </c>
      <c r="AC1421" s="242">
        <f>IF(AA1421=0,0,SUMIFS('Sch A. Input'!$H412:$CJ412,'Sch A. Input'!$H$14:$CJ$14,"One-time",'Sch A. Input'!$H$13:$CJ$13,"&lt;="&amp;$L$11,'Sch A. Input'!$H$13:$CJ$13,"&lt;="&amp;$AI$1020,'Sch A. Input'!$H$13:$CJ$13,"&gt;"&amp;$Y$1020))</f>
        <v>0</v>
      </c>
      <c r="AD1421" s="283">
        <f t="shared" si="777"/>
        <v>0</v>
      </c>
      <c r="AE1421" s="242">
        <f t="shared" si="778"/>
        <v>0</v>
      </c>
      <c r="AF1421" s="242">
        <f t="shared" si="779"/>
        <v>0</v>
      </c>
      <c r="AG1421" s="276">
        <f t="shared" si="741"/>
        <v>0</v>
      </c>
      <c r="AH1421" s="281">
        <f t="shared" si="734"/>
        <v>0</v>
      </c>
      <c r="AI1421" s="245">
        <f t="shared" si="735"/>
        <v>0</v>
      </c>
      <c r="AK1421" s="285">
        <f t="shared" si="780"/>
        <v>0</v>
      </c>
      <c r="AL1421" s="242">
        <f>IF(AK1421=0,0,SUMIFS('Sch A. Input'!$H412:$CJ412,'Sch A. Input'!$H$14:$CJ$14,"Recurring",'Sch A. Input'!$H$13:$CJ$13,"&lt;="&amp;$L$11,'Sch A. Input'!$H$13:$CJ$13,"&lt;="&amp;$AS$1020,'Sch A. Input'!$H$13:$CJ$13,"&gt;"&amp;$AI$1020))</f>
        <v>0</v>
      </c>
      <c r="AM1421" s="242">
        <f>IF(AK1421=0,0,SUMIFS('Sch A. Input'!$H412:$CJ412,'Sch A. Input'!$H$14:$CJ$14,"One-time",'Sch A. Input'!$H$13:$CJ$13,"&lt;="&amp;$L$11,'Sch A. Input'!$H$13:$CJ$13,"&lt;="&amp;$AS$1020,'Sch A. Input'!$H$13:$CJ$13,"&gt;"&amp;$AI$1020))</f>
        <v>0</v>
      </c>
      <c r="AN1421" s="283">
        <f t="shared" si="781"/>
        <v>0</v>
      </c>
      <c r="AO1421" s="242">
        <f t="shared" si="782"/>
        <v>0</v>
      </c>
      <c r="AP1421" s="242">
        <f t="shared" si="783"/>
        <v>0</v>
      </c>
      <c r="AQ1421" s="276">
        <f t="shared" si="742"/>
        <v>0</v>
      </c>
      <c r="AR1421" s="281">
        <f t="shared" si="736"/>
        <v>0</v>
      </c>
      <c r="AS1421" s="245">
        <f t="shared" si="737"/>
        <v>0</v>
      </c>
      <c r="AY1421" s="160"/>
      <c r="AZ1421" s="160"/>
      <c r="BK1421" s="2"/>
      <c r="BL1421" s="2"/>
      <c r="BM1421" s="2"/>
      <c r="BN1421" s="2"/>
      <c r="BO1421" s="2"/>
      <c r="BP1421" s="2"/>
      <c r="BQ1421" s="2"/>
      <c r="BR1421" s="2"/>
      <c r="BS1421" s="2"/>
      <c r="BT1421" s="2"/>
      <c r="BU1421" s="2"/>
      <c r="BV1421" s="2"/>
      <c r="BW1421" s="2"/>
      <c r="BX1421" s="2"/>
      <c r="BY1421" s="2"/>
      <c r="BZ1421" s="2"/>
      <c r="CA1421" s="2"/>
      <c r="CI1421"/>
      <c r="CJ1421"/>
      <c r="CK1421"/>
      <c r="CL1421"/>
      <c r="CM1421"/>
      <c r="CN1421"/>
      <c r="CO1421"/>
      <c r="CP1421"/>
      <c r="CQ1421"/>
      <c r="CR1421"/>
      <c r="CS1421"/>
      <c r="CT1421"/>
      <c r="CU1421"/>
      <c r="CV1421"/>
      <c r="CW1421"/>
      <c r="CX1421"/>
    </row>
    <row r="1422" spans="2:102" x14ac:dyDescent="0.35">
      <c r="B1422" s="70" t="str">
        <f t="shared" ref="B1422:F1422" si="786">B415</f>
        <v/>
      </c>
      <c r="C1422" s="166" t="str">
        <f t="shared" si="786"/>
        <v/>
      </c>
      <c r="D1422" s="273" t="str">
        <f t="shared" si="786"/>
        <v/>
      </c>
      <c r="E1422" s="273">
        <f t="shared" si="786"/>
        <v>45016</v>
      </c>
      <c r="F1422" s="273">
        <f t="shared" si="786"/>
        <v>0</v>
      </c>
      <c r="G1422" s="98">
        <f t="shared" si="768"/>
        <v>0</v>
      </c>
      <c r="H1422" s="242">
        <f>IF(G1422=0,0,SUMIFS('Sch A. Input'!$H413:$CJ413,'Sch A. Input'!$H$14:$CJ$14,"Recurring",'Sch A. Input'!$H$13:$CJ$13,"&lt;="&amp;$O$1020,'Sch A. Input'!$H$13:$CJ$13,"&lt;="&amp;$L$11))</f>
        <v>0</v>
      </c>
      <c r="I1422" s="242">
        <f>IF(G1422=0,0,SUMIFS('Sch A. Input'!$H413:$CJ413,'Sch A. Input'!$H$14:$CJ$14,"One-time",'Sch A. Input'!$H$13:$CJ$13,"&lt;="&amp;$O$1020,'Sch A. Input'!$H$13:$CJ$13,"&lt;="&amp;$L$11))</f>
        <v>0</v>
      </c>
      <c r="J1422" s="283">
        <f t="shared" si="769"/>
        <v>0</v>
      </c>
      <c r="K1422" s="242">
        <f t="shared" si="770"/>
        <v>0</v>
      </c>
      <c r="L1422" s="242">
        <f t="shared" si="771"/>
        <v>0</v>
      </c>
      <c r="M1422" s="276">
        <f t="shared" si="739"/>
        <v>0</v>
      </c>
      <c r="N1422" s="281">
        <f t="shared" si="730"/>
        <v>0</v>
      </c>
      <c r="O1422" s="245">
        <f t="shared" si="731"/>
        <v>0</v>
      </c>
      <c r="P1422" s="248"/>
      <c r="Q1422" s="285">
        <f t="shared" si="772"/>
        <v>0</v>
      </c>
      <c r="R1422" s="242">
        <f>IF(Q1422=0,0,SUMIFS('Sch A. Input'!$H413:$CJ413,'Sch A. Input'!$H$14:$CJ$14,"Recurring",'Sch A. Input'!$H$13:$CJ$13,"&lt;="&amp;$L$11,'Sch A. Input'!$H$13:$CJ$13,"&lt;="&amp;$Y$1020,'Sch A. Input'!$H$13:$CJ$13,"&gt;"&amp;$O$1020))</f>
        <v>0</v>
      </c>
      <c r="S1422" s="242">
        <f>IF(Q1422=0,0,SUMIFS('Sch A. Input'!$H413:$CJ413,'Sch A. Input'!$H$14:$CJ$14,"One-time",'Sch A. Input'!$H$13:$CJ$13,"&lt;="&amp;$L$11,'Sch A. Input'!$H$13:$CJ$13,"&lt;="&amp;$Y$1020,'Sch A. Input'!$H$13:$CJ$13,"&gt;"&amp;$O$1020))</f>
        <v>0</v>
      </c>
      <c r="T1422" s="283">
        <f t="shared" si="773"/>
        <v>0</v>
      </c>
      <c r="U1422" s="242">
        <f t="shared" si="774"/>
        <v>0</v>
      </c>
      <c r="V1422" s="242">
        <f t="shared" si="775"/>
        <v>0</v>
      </c>
      <c r="W1422" s="276">
        <f t="shared" si="740"/>
        <v>0</v>
      </c>
      <c r="X1422" s="281">
        <f t="shared" si="732"/>
        <v>0</v>
      </c>
      <c r="Y1422" s="245">
        <f t="shared" si="733"/>
        <v>0</v>
      </c>
      <c r="Z1422" s="248"/>
      <c r="AA1422" s="285">
        <f t="shared" si="776"/>
        <v>0</v>
      </c>
      <c r="AB1422" s="242">
        <f>IF(AA1422=0,0,SUMIFS('Sch A. Input'!$H413:$CJ413,'Sch A. Input'!$H$14:$CJ$14,"Recurring",'Sch A. Input'!$H$13:$CJ$13,"&lt;="&amp;$L$11,'Sch A. Input'!$H$13:$CJ$13,"&lt;="&amp;$AI$1020,'Sch A. Input'!$H$13:$CJ$13,"&gt;"&amp;$Y$1020))</f>
        <v>0</v>
      </c>
      <c r="AC1422" s="242">
        <f>IF(AA1422=0,0,SUMIFS('Sch A. Input'!$H413:$CJ413,'Sch A. Input'!$H$14:$CJ$14,"One-time",'Sch A. Input'!$H$13:$CJ$13,"&lt;="&amp;$L$11,'Sch A. Input'!$H$13:$CJ$13,"&lt;="&amp;$AI$1020,'Sch A. Input'!$H$13:$CJ$13,"&gt;"&amp;$Y$1020))</f>
        <v>0</v>
      </c>
      <c r="AD1422" s="283">
        <f t="shared" si="777"/>
        <v>0</v>
      </c>
      <c r="AE1422" s="242">
        <f t="shared" si="778"/>
        <v>0</v>
      </c>
      <c r="AF1422" s="242">
        <f t="shared" si="779"/>
        <v>0</v>
      </c>
      <c r="AG1422" s="276">
        <f t="shared" si="741"/>
        <v>0</v>
      </c>
      <c r="AH1422" s="281">
        <f t="shared" si="734"/>
        <v>0</v>
      </c>
      <c r="AI1422" s="245">
        <f t="shared" si="735"/>
        <v>0</v>
      </c>
      <c r="AK1422" s="285">
        <f t="shared" si="780"/>
        <v>0</v>
      </c>
      <c r="AL1422" s="242">
        <f>IF(AK1422=0,0,SUMIFS('Sch A. Input'!$H413:$CJ413,'Sch A. Input'!$H$14:$CJ$14,"Recurring",'Sch A. Input'!$H$13:$CJ$13,"&lt;="&amp;$L$11,'Sch A. Input'!$H$13:$CJ$13,"&lt;="&amp;$AS$1020,'Sch A. Input'!$H$13:$CJ$13,"&gt;"&amp;$AI$1020))</f>
        <v>0</v>
      </c>
      <c r="AM1422" s="242">
        <f>IF(AK1422=0,0,SUMIFS('Sch A. Input'!$H413:$CJ413,'Sch A. Input'!$H$14:$CJ$14,"One-time",'Sch A. Input'!$H$13:$CJ$13,"&lt;="&amp;$L$11,'Sch A. Input'!$H$13:$CJ$13,"&lt;="&amp;$AS$1020,'Sch A. Input'!$H$13:$CJ$13,"&gt;"&amp;$AI$1020))</f>
        <v>0</v>
      </c>
      <c r="AN1422" s="283">
        <f t="shared" si="781"/>
        <v>0</v>
      </c>
      <c r="AO1422" s="242">
        <f t="shared" si="782"/>
        <v>0</v>
      </c>
      <c r="AP1422" s="242">
        <f t="shared" si="783"/>
        <v>0</v>
      </c>
      <c r="AQ1422" s="276">
        <f t="shared" si="742"/>
        <v>0</v>
      </c>
      <c r="AR1422" s="281">
        <f t="shared" si="736"/>
        <v>0</v>
      </c>
      <c r="AS1422" s="245">
        <f t="shared" si="737"/>
        <v>0</v>
      </c>
      <c r="AY1422" s="160"/>
      <c r="AZ1422" s="160"/>
      <c r="BK1422" s="2"/>
      <c r="BL1422" s="2"/>
      <c r="BM1422" s="2"/>
      <c r="BN1422" s="2"/>
      <c r="BO1422" s="2"/>
      <c r="BP1422" s="2"/>
      <c r="BQ1422" s="2"/>
      <c r="BR1422" s="2"/>
      <c r="BS1422" s="2"/>
      <c r="BT1422" s="2"/>
      <c r="BU1422" s="2"/>
      <c r="BV1422" s="2"/>
      <c r="BW1422" s="2"/>
      <c r="BX1422" s="2"/>
      <c r="BY1422" s="2"/>
      <c r="BZ1422" s="2"/>
      <c r="CA1422" s="2"/>
      <c r="CI1422"/>
      <c r="CJ1422"/>
      <c r="CK1422"/>
      <c r="CL1422"/>
      <c r="CM1422"/>
      <c r="CN1422"/>
      <c r="CO1422"/>
      <c r="CP1422"/>
      <c r="CQ1422"/>
      <c r="CR1422"/>
      <c r="CS1422"/>
      <c r="CT1422"/>
      <c r="CU1422"/>
      <c r="CV1422"/>
      <c r="CW1422"/>
      <c r="CX1422"/>
    </row>
    <row r="1423" spans="2:102" x14ac:dyDescent="0.35">
      <c r="B1423" s="70" t="str">
        <f t="shared" ref="B1423:F1423" si="787">B416</f>
        <v/>
      </c>
      <c r="C1423" s="166" t="str">
        <f t="shared" si="787"/>
        <v/>
      </c>
      <c r="D1423" s="273" t="str">
        <f t="shared" si="787"/>
        <v/>
      </c>
      <c r="E1423" s="273">
        <f t="shared" si="787"/>
        <v>45016</v>
      </c>
      <c r="F1423" s="273">
        <f t="shared" si="787"/>
        <v>0</v>
      </c>
      <c r="G1423" s="98">
        <f t="shared" si="768"/>
        <v>0</v>
      </c>
      <c r="H1423" s="242">
        <f>IF(G1423=0,0,SUMIFS('Sch A. Input'!$H414:$CJ414,'Sch A. Input'!$H$14:$CJ$14,"Recurring",'Sch A. Input'!$H$13:$CJ$13,"&lt;="&amp;$O$1020,'Sch A. Input'!$H$13:$CJ$13,"&lt;="&amp;$L$11))</f>
        <v>0</v>
      </c>
      <c r="I1423" s="242">
        <f>IF(G1423=0,0,SUMIFS('Sch A. Input'!$H414:$CJ414,'Sch A. Input'!$H$14:$CJ$14,"One-time",'Sch A. Input'!$H$13:$CJ$13,"&lt;="&amp;$O$1020,'Sch A. Input'!$H$13:$CJ$13,"&lt;="&amp;$L$11))</f>
        <v>0</v>
      </c>
      <c r="J1423" s="283">
        <f t="shared" si="769"/>
        <v>0</v>
      </c>
      <c r="K1423" s="242">
        <f t="shared" si="770"/>
        <v>0</v>
      </c>
      <c r="L1423" s="242">
        <f t="shared" si="771"/>
        <v>0</v>
      </c>
      <c r="M1423" s="276">
        <f t="shared" si="739"/>
        <v>0</v>
      </c>
      <c r="N1423" s="281">
        <f t="shared" si="730"/>
        <v>0</v>
      </c>
      <c r="O1423" s="245">
        <f t="shared" si="731"/>
        <v>0</v>
      </c>
      <c r="P1423" s="248"/>
      <c r="Q1423" s="285">
        <f t="shared" si="772"/>
        <v>0</v>
      </c>
      <c r="R1423" s="242">
        <f>IF(Q1423=0,0,SUMIFS('Sch A. Input'!$H414:$CJ414,'Sch A. Input'!$H$14:$CJ$14,"Recurring",'Sch A. Input'!$H$13:$CJ$13,"&lt;="&amp;$L$11,'Sch A. Input'!$H$13:$CJ$13,"&lt;="&amp;$Y$1020,'Sch A. Input'!$H$13:$CJ$13,"&gt;"&amp;$O$1020))</f>
        <v>0</v>
      </c>
      <c r="S1423" s="242">
        <f>IF(Q1423=0,0,SUMIFS('Sch A. Input'!$H414:$CJ414,'Sch A. Input'!$H$14:$CJ$14,"One-time",'Sch A. Input'!$H$13:$CJ$13,"&lt;="&amp;$L$11,'Sch A. Input'!$H$13:$CJ$13,"&lt;="&amp;$Y$1020,'Sch A. Input'!$H$13:$CJ$13,"&gt;"&amp;$O$1020))</f>
        <v>0</v>
      </c>
      <c r="T1423" s="283">
        <f t="shared" si="773"/>
        <v>0</v>
      </c>
      <c r="U1423" s="242">
        <f t="shared" si="774"/>
        <v>0</v>
      </c>
      <c r="V1423" s="242">
        <f t="shared" si="775"/>
        <v>0</v>
      </c>
      <c r="W1423" s="276">
        <f t="shared" si="740"/>
        <v>0</v>
      </c>
      <c r="X1423" s="281">
        <f t="shared" si="732"/>
        <v>0</v>
      </c>
      <c r="Y1423" s="245">
        <f t="shared" si="733"/>
        <v>0</v>
      </c>
      <c r="Z1423" s="248"/>
      <c r="AA1423" s="285">
        <f t="shared" si="776"/>
        <v>0</v>
      </c>
      <c r="AB1423" s="242">
        <f>IF(AA1423=0,0,SUMIFS('Sch A. Input'!$H414:$CJ414,'Sch A. Input'!$H$14:$CJ$14,"Recurring",'Sch A. Input'!$H$13:$CJ$13,"&lt;="&amp;$L$11,'Sch A. Input'!$H$13:$CJ$13,"&lt;="&amp;$AI$1020,'Sch A. Input'!$H$13:$CJ$13,"&gt;"&amp;$Y$1020))</f>
        <v>0</v>
      </c>
      <c r="AC1423" s="242">
        <f>IF(AA1423=0,0,SUMIFS('Sch A. Input'!$H414:$CJ414,'Sch A. Input'!$H$14:$CJ$14,"One-time",'Sch A. Input'!$H$13:$CJ$13,"&lt;="&amp;$L$11,'Sch A. Input'!$H$13:$CJ$13,"&lt;="&amp;$AI$1020,'Sch A. Input'!$H$13:$CJ$13,"&gt;"&amp;$Y$1020))</f>
        <v>0</v>
      </c>
      <c r="AD1423" s="283">
        <f t="shared" si="777"/>
        <v>0</v>
      </c>
      <c r="AE1423" s="242">
        <f t="shared" si="778"/>
        <v>0</v>
      </c>
      <c r="AF1423" s="242">
        <f t="shared" si="779"/>
        <v>0</v>
      </c>
      <c r="AG1423" s="276">
        <f t="shared" si="741"/>
        <v>0</v>
      </c>
      <c r="AH1423" s="281">
        <f t="shared" si="734"/>
        <v>0</v>
      </c>
      <c r="AI1423" s="245">
        <f t="shared" si="735"/>
        <v>0</v>
      </c>
      <c r="AK1423" s="285">
        <f t="shared" si="780"/>
        <v>0</v>
      </c>
      <c r="AL1423" s="242">
        <f>IF(AK1423=0,0,SUMIFS('Sch A. Input'!$H414:$CJ414,'Sch A. Input'!$H$14:$CJ$14,"Recurring",'Sch A. Input'!$H$13:$CJ$13,"&lt;="&amp;$L$11,'Sch A. Input'!$H$13:$CJ$13,"&lt;="&amp;$AS$1020,'Sch A. Input'!$H$13:$CJ$13,"&gt;"&amp;$AI$1020))</f>
        <v>0</v>
      </c>
      <c r="AM1423" s="242">
        <f>IF(AK1423=0,0,SUMIFS('Sch A. Input'!$H414:$CJ414,'Sch A. Input'!$H$14:$CJ$14,"One-time",'Sch A. Input'!$H$13:$CJ$13,"&lt;="&amp;$L$11,'Sch A. Input'!$H$13:$CJ$13,"&lt;="&amp;$AS$1020,'Sch A. Input'!$H$13:$CJ$13,"&gt;"&amp;$AI$1020))</f>
        <v>0</v>
      </c>
      <c r="AN1423" s="283">
        <f t="shared" si="781"/>
        <v>0</v>
      </c>
      <c r="AO1423" s="242">
        <f t="shared" si="782"/>
        <v>0</v>
      </c>
      <c r="AP1423" s="242">
        <f t="shared" si="783"/>
        <v>0</v>
      </c>
      <c r="AQ1423" s="276">
        <f t="shared" si="742"/>
        <v>0</v>
      </c>
      <c r="AR1423" s="281">
        <f t="shared" si="736"/>
        <v>0</v>
      </c>
      <c r="AS1423" s="245">
        <f t="shared" si="737"/>
        <v>0</v>
      </c>
      <c r="AY1423" s="160"/>
      <c r="AZ1423" s="160"/>
      <c r="BK1423" s="2"/>
      <c r="BL1423" s="2"/>
      <c r="BM1423" s="2"/>
      <c r="BN1423" s="2"/>
      <c r="BO1423" s="2"/>
      <c r="BP1423" s="2"/>
      <c r="BQ1423" s="2"/>
      <c r="BR1423" s="2"/>
      <c r="BS1423" s="2"/>
      <c r="BT1423" s="2"/>
      <c r="BU1423" s="2"/>
      <c r="BV1423" s="2"/>
      <c r="BW1423" s="2"/>
      <c r="BX1423" s="2"/>
      <c r="BY1423" s="2"/>
      <c r="BZ1423" s="2"/>
      <c r="CA1423" s="2"/>
      <c r="CI1423"/>
      <c r="CJ1423"/>
      <c r="CK1423"/>
      <c r="CL1423"/>
      <c r="CM1423"/>
      <c r="CN1423"/>
      <c r="CO1423"/>
      <c r="CP1423"/>
      <c r="CQ1423"/>
      <c r="CR1423"/>
      <c r="CS1423"/>
      <c r="CT1423"/>
      <c r="CU1423"/>
      <c r="CV1423"/>
      <c r="CW1423"/>
      <c r="CX1423"/>
    </row>
    <row r="1424" spans="2:102" x14ac:dyDescent="0.35">
      <c r="B1424" s="70" t="str">
        <f t="shared" ref="B1424:F1424" si="788">B417</f>
        <v/>
      </c>
      <c r="C1424" s="166" t="str">
        <f t="shared" si="788"/>
        <v/>
      </c>
      <c r="D1424" s="273" t="str">
        <f t="shared" si="788"/>
        <v/>
      </c>
      <c r="E1424" s="273">
        <f t="shared" si="788"/>
        <v>45016</v>
      </c>
      <c r="F1424" s="273">
        <f t="shared" si="788"/>
        <v>0</v>
      </c>
      <c r="G1424" s="98">
        <f t="shared" si="768"/>
        <v>0</v>
      </c>
      <c r="H1424" s="242">
        <f>IF(G1424=0,0,SUMIFS('Sch A. Input'!$H415:$CJ415,'Sch A. Input'!$H$14:$CJ$14,"Recurring",'Sch A. Input'!$H$13:$CJ$13,"&lt;="&amp;$O$1020,'Sch A. Input'!$H$13:$CJ$13,"&lt;="&amp;$L$11))</f>
        <v>0</v>
      </c>
      <c r="I1424" s="242">
        <f>IF(G1424=0,0,SUMIFS('Sch A. Input'!$H415:$CJ415,'Sch A. Input'!$H$14:$CJ$14,"One-time",'Sch A. Input'!$H$13:$CJ$13,"&lt;="&amp;$O$1020,'Sch A. Input'!$H$13:$CJ$13,"&lt;="&amp;$L$11))</f>
        <v>0</v>
      </c>
      <c r="J1424" s="283">
        <f t="shared" si="769"/>
        <v>0</v>
      </c>
      <c r="K1424" s="242">
        <f t="shared" si="770"/>
        <v>0</v>
      </c>
      <c r="L1424" s="242">
        <f t="shared" si="771"/>
        <v>0</v>
      </c>
      <c r="M1424" s="276">
        <f t="shared" si="739"/>
        <v>0</v>
      </c>
      <c r="N1424" s="281">
        <f t="shared" si="730"/>
        <v>0</v>
      </c>
      <c r="O1424" s="245">
        <f t="shared" si="731"/>
        <v>0</v>
      </c>
      <c r="P1424" s="248"/>
      <c r="Q1424" s="285">
        <f t="shared" si="772"/>
        <v>0</v>
      </c>
      <c r="R1424" s="242">
        <f>IF(Q1424=0,0,SUMIFS('Sch A. Input'!$H415:$CJ415,'Sch A. Input'!$H$14:$CJ$14,"Recurring",'Sch A. Input'!$H$13:$CJ$13,"&lt;="&amp;$L$11,'Sch A. Input'!$H$13:$CJ$13,"&lt;="&amp;$Y$1020,'Sch A. Input'!$H$13:$CJ$13,"&gt;"&amp;$O$1020))</f>
        <v>0</v>
      </c>
      <c r="S1424" s="242">
        <f>IF(Q1424=0,0,SUMIFS('Sch A. Input'!$H415:$CJ415,'Sch A. Input'!$H$14:$CJ$14,"One-time",'Sch A. Input'!$H$13:$CJ$13,"&lt;="&amp;$L$11,'Sch A. Input'!$H$13:$CJ$13,"&lt;="&amp;$Y$1020,'Sch A. Input'!$H$13:$CJ$13,"&gt;"&amp;$O$1020))</f>
        <v>0</v>
      </c>
      <c r="T1424" s="283">
        <f t="shared" si="773"/>
        <v>0</v>
      </c>
      <c r="U1424" s="242">
        <f t="shared" si="774"/>
        <v>0</v>
      </c>
      <c r="V1424" s="242">
        <f t="shared" si="775"/>
        <v>0</v>
      </c>
      <c r="W1424" s="276">
        <f t="shared" si="740"/>
        <v>0</v>
      </c>
      <c r="X1424" s="281">
        <f t="shared" si="732"/>
        <v>0</v>
      </c>
      <c r="Y1424" s="245">
        <f t="shared" si="733"/>
        <v>0</v>
      </c>
      <c r="Z1424" s="248"/>
      <c r="AA1424" s="285">
        <f t="shared" si="776"/>
        <v>0</v>
      </c>
      <c r="AB1424" s="242">
        <f>IF(AA1424=0,0,SUMIFS('Sch A. Input'!$H415:$CJ415,'Sch A. Input'!$H$14:$CJ$14,"Recurring",'Sch A. Input'!$H$13:$CJ$13,"&lt;="&amp;$L$11,'Sch A. Input'!$H$13:$CJ$13,"&lt;="&amp;$AI$1020,'Sch A. Input'!$H$13:$CJ$13,"&gt;"&amp;$Y$1020))</f>
        <v>0</v>
      </c>
      <c r="AC1424" s="242">
        <f>IF(AA1424=0,0,SUMIFS('Sch A. Input'!$H415:$CJ415,'Sch A. Input'!$H$14:$CJ$14,"One-time",'Sch A. Input'!$H$13:$CJ$13,"&lt;="&amp;$L$11,'Sch A. Input'!$H$13:$CJ$13,"&lt;="&amp;$AI$1020,'Sch A. Input'!$H$13:$CJ$13,"&gt;"&amp;$Y$1020))</f>
        <v>0</v>
      </c>
      <c r="AD1424" s="283">
        <f t="shared" si="777"/>
        <v>0</v>
      </c>
      <c r="AE1424" s="242">
        <f t="shared" si="778"/>
        <v>0</v>
      </c>
      <c r="AF1424" s="242">
        <f t="shared" si="779"/>
        <v>0</v>
      </c>
      <c r="AG1424" s="276">
        <f t="shared" si="741"/>
        <v>0</v>
      </c>
      <c r="AH1424" s="281">
        <f t="shared" si="734"/>
        <v>0</v>
      </c>
      <c r="AI1424" s="245">
        <f t="shared" si="735"/>
        <v>0</v>
      </c>
      <c r="AK1424" s="285">
        <f t="shared" si="780"/>
        <v>0</v>
      </c>
      <c r="AL1424" s="242">
        <f>IF(AK1424=0,0,SUMIFS('Sch A. Input'!$H415:$CJ415,'Sch A. Input'!$H$14:$CJ$14,"Recurring",'Sch A. Input'!$H$13:$CJ$13,"&lt;="&amp;$L$11,'Sch A. Input'!$H$13:$CJ$13,"&lt;="&amp;$AS$1020,'Sch A. Input'!$H$13:$CJ$13,"&gt;"&amp;$AI$1020))</f>
        <v>0</v>
      </c>
      <c r="AM1424" s="242">
        <f>IF(AK1424=0,0,SUMIFS('Sch A. Input'!$H415:$CJ415,'Sch A. Input'!$H$14:$CJ$14,"One-time",'Sch A. Input'!$H$13:$CJ$13,"&lt;="&amp;$L$11,'Sch A. Input'!$H$13:$CJ$13,"&lt;="&amp;$AS$1020,'Sch A. Input'!$H$13:$CJ$13,"&gt;"&amp;$AI$1020))</f>
        <v>0</v>
      </c>
      <c r="AN1424" s="283">
        <f t="shared" si="781"/>
        <v>0</v>
      </c>
      <c r="AO1424" s="242">
        <f t="shared" si="782"/>
        <v>0</v>
      </c>
      <c r="AP1424" s="242">
        <f t="shared" si="783"/>
        <v>0</v>
      </c>
      <c r="AQ1424" s="276">
        <f t="shared" si="742"/>
        <v>0</v>
      </c>
      <c r="AR1424" s="281">
        <f t="shared" si="736"/>
        <v>0</v>
      </c>
      <c r="AS1424" s="245">
        <f t="shared" si="737"/>
        <v>0</v>
      </c>
      <c r="AY1424" s="160"/>
      <c r="AZ1424" s="160"/>
      <c r="BK1424" s="2"/>
      <c r="BL1424" s="2"/>
      <c r="BM1424" s="2"/>
      <c r="BN1424" s="2"/>
      <c r="BO1424" s="2"/>
      <c r="BP1424" s="2"/>
      <c r="BQ1424" s="2"/>
      <c r="BR1424" s="2"/>
      <c r="BS1424" s="2"/>
      <c r="BT1424" s="2"/>
      <c r="BU1424" s="2"/>
      <c r="BV1424" s="2"/>
      <c r="BW1424" s="2"/>
      <c r="BX1424" s="2"/>
      <c r="BY1424" s="2"/>
      <c r="BZ1424" s="2"/>
      <c r="CA1424" s="2"/>
      <c r="CI1424"/>
      <c r="CJ1424"/>
      <c r="CK1424"/>
      <c r="CL1424"/>
      <c r="CM1424"/>
      <c r="CN1424"/>
      <c r="CO1424"/>
      <c r="CP1424"/>
      <c r="CQ1424"/>
      <c r="CR1424"/>
      <c r="CS1424"/>
      <c r="CT1424"/>
      <c r="CU1424"/>
      <c r="CV1424"/>
      <c r="CW1424"/>
      <c r="CX1424"/>
    </row>
    <row r="1425" spans="2:102" x14ac:dyDescent="0.35">
      <c r="B1425" s="70" t="str">
        <f t="shared" ref="B1425:F1425" si="789">B418</f>
        <v/>
      </c>
      <c r="C1425" s="166" t="str">
        <f t="shared" si="789"/>
        <v/>
      </c>
      <c r="D1425" s="273" t="str">
        <f t="shared" si="789"/>
        <v/>
      </c>
      <c r="E1425" s="273">
        <f t="shared" si="789"/>
        <v>45016</v>
      </c>
      <c r="F1425" s="273">
        <f t="shared" si="789"/>
        <v>0</v>
      </c>
      <c r="G1425" s="98">
        <f t="shared" si="768"/>
        <v>0</v>
      </c>
      <c r="H1425" s="242">
        <f>IF(G1425=0,0,SUMIFS('Sch A. Input'!$H416:$CJ416,'Sch A. Input'!$H$14:$CJ$14,"Recurring",'Sch A. Input'!$H$13:$CJ$13,"&lt;="&amp;$O$1020,'Sch A. Input'!$H$13:$CJ$13,"&lt;="&amp;$L$11))</f>
        <v>0</v>
      </c>
      <c r="I1425" s="242">
        <f>IF(G1425=0,0,SUMIFS('Sch A. Input'!$H416:$CJ416,'Sch A. Input'!$H$14:$CJ$14,"One-time",'Sch A. Input'!$H$13:$CJ$13,"&lt;="&amp;$O$1020,'Sch A. Input'!$H$13:$CJ$13,"&lt;="&amp;$L$11))</f>
        <v>0</v>
      </c>
      <c r="J1425" s="283">
        <f t="shared" si="769"/>
        <v>0</v>
      </c>
      <c r="K1425" s="242">
        <f t="shared" si="770"/>
        <v>0</v>
      </c>
      <c r="L1425" s="242">
        <f t="shared" si="771"/>
        <v>0</v>
      </c>
      <c r="M1425" s="276">
        <f t="shared" si="739"/>
        <v>0</v>
      </c>
      <c r="N1425" s="281">
        <f t="shared" si="730"/>
        <v>0</v>
      </c>
      <c r="O1425" s="245">
        <f t="shared" si="731"/>
        <v>0</v>
      </c>
      <c r="P1425" s="248"/>
      <c r="Q1425" s="285">
        <f t="shared" si="772"/>
        <v>0</v>
      </c>
      <c r="R1425" s="242">
        <f>IF(Q1425=0,0,SUMIFS('Sch A. Input'!$H416:$CJ416,'Sch A. Input'!$H$14:$CJ$14,"Recurring",'Sch A. Input'!$H$13:$CJ$13,"&lt;="&amp;$L$11,'Sch A. Input'!$H$13:$CJ$13,"&lt;="&amp;$Y$1020,'Sch A. Input'!$H$13:$CJ$13,"&gt;"&amp;$O$1020))</f>
        <v>0</v>
      </c>
      <c r="S1425" s="242">
        <f>IF(Q1425=0,0,SUMIFS('Sch A. Input'!$H416:$CJ416,'Sch A. Input'!$H$14:$CJ$14,"One-time",'Sch A. Input'!$H$13:$CJ$13,"&lt;="&amp;$L$11,'Sch A. Input'!$H$13:$CJ$13,"&lt;="&amp;$Y$1020,'Sch A. Input'!$H$13:$CJ$13,"&gt;"&amp;$O$1020))</f>
        <v>0</v>
      </c>
      <c r="T1425" s="283">
        <f t="shared" si="773"/>
        <v>0</v>
      </c>
      <c r="U1425" s="242">
        <f t="shared" si="774"/>
        <v>0</v>
      </c>
      <c r="V1425" s="242">
        <f t="shared" si="775"/>
        <v>0</v>
      </c>
      <c r="W1425" s="276">
        <f t="shared" si="740"/>
        <v>0</v>
      </c>
      <c r="X1425" s="281">
        <f t="shared" si="732"/>
        <v>0</v>
      </c>
      <c r="Y1425" s="245">
        <f t="shared" si="733"/>
        <v>0</v>
      </c>
      <c r="Z1425" s="248"/>
      <c r="AA1425" s="285">
        <f t="shared" si="776"/>
        <v>0</v>
      </c>
      <c r="AB1425" s="242">
        <f>IF(AA1425=0,0,SUMIFS('Sch A. Input'!$H416:$CJ416,'Sch A. Input'!$H$14:$CJ$14,"Recurring",'Sch A. Input'!$H$13:$CJ$13,"&lt;="&amp;$L$11,'Sch A. Input'!$H$13:$CJ$13,"&lt;="&amp;$AI$1020,'Sch A. Input'!$H$13:$CJ$13,"&gt;"&amp;$Y$1020))</f>
        <v>0</v>
      </c>
      <c r="AC1425" s="242">
        <f>IF(AA1425=0,0,SUMIFS('Sch A. Input'!$H416:$CJ416,'Sch A. Input'!$H$14:$CJ$14,"One-time",'Sch A. Input'!$H$13:$CJ$13,"&lt;="&amp;$L$11,'Sch A. Input'!$H$13:$CJ$13,"&lt;="&amp;$AI$1020,'Sch A. Input'!$H$13:$CJ$13,"&gt;"&amp;$Y$1020))</f>
        <v>0</v>
      </c>
      <c r="AD1425" s="283">
        <f t="shared" si="777"/>
        <v>0</v>
      </c>
      <c r="AE1425" s="242">
        <f t="shared" si="778"/>
        <v>0</v>
      </c>
      <c r="AF1425" s="242">
        <f t="shared" si="779"/>
        <v>0</v>
      </c>
      <c r="AG1425" s="276">
        <f t="shared" si="741"/>
        <v>0</v>
      </c>
      <c r="AH1425" s="281">
        <f t="shared" si="734"/>
        <v>0</v>
      </c>
      <c r="AI1425" s="245">
        <f t="shared" si="735"/>
        <v>0</v>
      </c>
      <c r="AK1425" s="285">
        <f t="shared" si="780"/>
        <v>0</v>
      </c>
      <c r="AL1425" s="242">
        <f>IF(AK1425=0,0,SUMIFS('Sch A. Input'!$H416:$CJ416,'Sch A. Input'!$H$14:$CJ$14,"Recurring",'Sch A. Input'!$H$13:$CJ$13,"&lt;="&amp;$L$11,'Sch A. Input'!$H$13:$CJ$13,"&lt;="&amp;$AS$1020,'Sch A. Input'!$H$13:$CJ$13,"&gt;"&amp;$AI$1020))</f>
        <v>0</v>
      </c>
      <c r="AM1425" s="242">
        <f>IF(AK1425=0,0,SUMIFS('Sch A. Input'!$H416:$CJ416,'Sch A. Input'!$H$14:$CJ$14,"One-time",'Sch A. Input'!$H$13:$CJ$13,"&lt;="&amp;$L$11,'Sch A. Input'!$H$13:$CJ$13,"&lt;="&amp;$AS$1020,'Sch A. Input'!$H$13:$CJ$13,"&gt;"&amp;$AI$1020))</f>
        <v>0</v>
      </c>
      <c r="AN1425" s="283">
        <f t="shared" si="781"/>
        <v>0</v>
      </c>
      <c r="AO1425" s="242">
        <f t="shared" si="782"/>
        <v>0</v>
      </c>
      <c r="AP1425" s="242">
        <f t="shared" si="783"/>
        <v>0</v>
      </c>
      <c r="AQ1425" s="276">
        <f t="shared" si="742"/>
        <v>0</v>
      </c>
      <c r="AR1425" s="281">
        <f t="shared" si="736"/>
        <v>0</v>
      </c>
      <c r="AS1425" s="245">
        <f t="shared" si="737"/>
        <v>0</v>
      </c>
      <c r="AY1425" s="160"/>
      <c r="AZ1425" s="160"/>
      <c r="BK1425" s="2"/>
      <c r="BL1425" s="2"/>
      <c r="BM1425" s="2"/>
      <c r="BN1425" s="2"/>
      <c r="BO1425" s="2"/>
      <c r="BP1425" s="2"/>
      <c r="BQ1425" s="2"/>
      <c r="BR1425" s="2"/>
      <c r="BS1425" s="2"/>
      <c r="BT1425" s="2"/>
      <c r="BU1425" s="2"/>
      <c r="BV1425" s="2"/>
      <c r="BW1425" s="2"/>
      <c r="BX1425" s="2"/>
      <c r="BY1425" s="2"/>
      <c r="BZ1425" s="2"/>
      <c r="CA1425" s="2"/>
      <c r="CI1425"/>
      <c r="CJ1425"/>
      <c r="CK1425"/>
      <c r="CL1425"/>
      <c r="CM1425"/>
      <c r="CN1425"/>
      <c r="CO1425"/>
      <c r="CP1425"/>
      <c r="CQ1425"/>
      <c r="CR1425"/>
      <c r="CS1425"/>
      <c r="CT1425"/>
      <c r="CU1425"/>
      <c r="CV1425"/>
      <c r="CW1425"/>
      <c r="CX1425"/>
    </row>
    <row r="1426" spans="2:102" x14ac:dyDescent="0.35">
      <c r="B1426" s="70" t="str">
        <f t="shared" ref="B1426:F1426" si="790">B419</f>
        <v/>
      </c>
      <c r="C1426" s="166" t="str">
        <f t="shared" si="790"/>
        <v/>
      </c>
      <c r="D1426" s="273" t="str">
        <f t="shared" si="790"/>
        <v/>
      </c>
      <c r="E1426" s="273">
        <f t="shared" si="790"/>
        <v>45016</v>
      </c>
      <c r="F1426" s="273">
        <f t="shared" si="790"/>
        <v>0</v>
      </c>
      <c r="G1426" s="98">
        <f t="shared" si="768"/>
        <v>0</v>
      </c>
      <c r="H1426" s="242">
        <f>IF(G1426=0,0,SUMIFS('Sch A. Input'!$H417:$CJ417,'Sch A. Input'!$H$14:$CJ$14,"Recurring",'Sch A. Input'!$H$13:$CJ$13,"&lt;="&amp;$O$1020,'Sch A. Input'!$H$13:$CJ$13,"&lt;="&amp;$L$11))</f>
        <v>0</v>
      </c>
      <c r="I1426" s="242">
        <f>IF(G1426=0,0,SUMIFS('Sch A. Input'!$H417:$CJ417,'Sch A. Input'!$H$14:$CJ$14,"One-time",'Sch A. Input'!$H$13:$CJ$13,"&lt;="&amp;$O$1020,'Sch A. Input'!$H$13:$CJ$13,"&lt;="&amp;$L$11))</f>
        <v>0</v>
      </c>
      <c r="J1426" s="283">
        <f t="shared" si="769"/>
        <v>0</v>
      </c>
      <c r="K1426" s="242">
        <f t="shared" si="770"/>
        <v>0</v>
      </c>
      <c r="L1426" s="242">
        <f t="shared" si="771"/>
        <v>0</v>
      </c>
      <c r="M1426" s="276">
        <f t="shared" si="739"/>
        <v>0</v>
      </c>
      <c r="N1426" s="281">
        <f t="shared" si="730"/>
        <v>0</v>
      </c>
      <c r="O1426" s="245">
        <f t="shared" si="731"/>
        <v>0</v>
      </c>
      <c r="P1426" s="248"/>
      <c r="Q1426" s="285">
        <f t="shared" si="772"/>
        <v>0</v>
      </c>
      <c r="R1426" s="242">
        <f>IF(Q1426=0,0,SUMIFS('Sch A. Input'!$H417:$CJ417,'Sch A. Input'!$H$14:$CJ$14,"Recurring",'Sch A. Input'!$H$13:$CJ$13,"&lt;="&amp;$L$11,'Sch A. Input'!$H$13:$CJ$13,"&lt;="&amp;$Y$1020,'Sch A. Input'!$H$13:$CJ$13,"&gt;"&amp;$O$1020))</f>
        <v>0</v>
      </c>
      <c r="S1426" s="242">
        <f>IF(Q1426=0,0,SUMIFS('Sch A. Input'!$H417:$CJ417,'Sch A. Input'!$H$14:$CJ$14,"One-time",'Sch A. Input'!$H$13:$CJ$13,"&lt;="&amp;$L$11,'Sch A. Input'!$H$13:$CJ$13,"&lt;="&amp;$Y$1020,'Sch A. Input'!$H$13:$CJ$13,"&gt;"&amp;$O$1020))</f>
        <v>0</v>
      </c>
      <c r="T1426" s="283">
        <f t="shared" si="773"/>
        <v>0</v>
      </c>
      <c r="U1426" s="242">
        <f t="shared" si="774"/>
        <v>0</v>
      </c>
      <c r="V1426" s="242">
        <f t="shared" si="775"/>
        <v>0</v>
      </c>
      <c r="W1426" s="276">
        <f t="shared" si="740"/>
        <v>0</v>
      </c>
      <c r="X1426" s="281">
        <f t="shared" si="732"/>
        <v>0</v>
      </c>
      <c r="Y1426" s="245">
        <f t="shared" si="733"/>
        <v>0</v>
      </c>
      <c r="Z1426" s="248"/>
      <c r="AA1426" s="285">
        <f t="shared" si="776"/>
        <v>0</v>
      </c>
      <c r="AB1426" s="242">
        <f>IF(AA1426=0,0,SUMIFS('Sch A. Input'!$H417:$CJ417,'Sch A. Input'!$H$14:$CJ$14,"Recurring",'Sch A. Input'!$H$13:$CJ$13,"&lt;="&amp;$L$11,'Sch A. Input'!$H$13:$CJ$13,"&lt;="&amp;$AI$1020,'Sch A. Input'!$H$13:$CJ$13,"&gt;"&amp;$Y$1020))</f>
        <v>0</v>
      </c>
      <c r="AC1426" s="242">
        <f>IF(AA1426=0,0,SUMIFS('Sch A. Input'!$H417:$CJ417,'Sch A. Input'!$H$14:$CJ$14,"One-time",'Sch A. Input'!$H$13:$CJ$13,"&lt;="&amp;$L$11,'Sch A. Input'!$H$13:$CJ$13,"&lt;="&amp;$AI$1020,'Sch A. Input'!$H$13:$CJ$13,"&gt;"&amp;$Y$1020))</f>
        <v>0</v>
      </c>
      <c r="AD1426" s="283">
        <f t="shared" si="777"/>
        <v>0</v>
      </c>
      <c r="AE1426" s="242">
        <f t="shared" si="778"/>
        <v>0</v>
      </c>
      <c r="AF1426" s="242">
        <f t="shared" si="779"/>
        <v>0</v>
      </c>
      <c r="AG1426" s="276">
        <f t="shared" si="741"/>
        <v>0</v>
      </c>
      <c r="AH1426" s="281">
        <f t="shared" si="734"/>
        <v>0</v>
      </c>
      <c r="AI1426" s="245">
        <f t="shared" si="735"/>
        <v>0</v>
      </c>
      <c r="AK1426" s="285">
        <f t="shared" si="780"/>
        <v>0</v>
      </c>
      <c r="AL1426" s="242">
        <f>IF(AK1426=0,0,SUMIFS('Sch A. Input'!$H417:$CJ417,'Sch A. Input'!$H$14:$CJ$14,"Recurring",'Sch A. Input'!$H$13:$CJ$13,"&lt;="&amp;$L$11,'Sch A. Input'!$H$13:$CJ$13,"&lt;="&amp;$AS$1020,'Sch A. Input'!$H$13:$CJ$13,"&gt;"&amp;$AI$1020))</f>
        <v>0</v>
      </c>
      <c r="AM1426" s="242">
        <f>IF(AK1426=0,0,SUMIFS('Sch A. Input'!$H417:$CJ417,'Sch A. Input'!$H$14:$CJ$14,"One-time",'Sch A. Input'!$H$13:$CJ$13,"&lt;="&amp;$L$11,'Sch A. Input'!$H$13:$CJ$13,"&lt;="&amp;$AS$1020,'Sch A. Input'!$H$13:$CJ$13,"&gt;"&amp;$AI$1020))</f>
        <v>0</v>
      </c>
      <c r="AN1426" s="283">
        <f t="shared" si="781"/>
        <v>0</v>
      </c>
      <c r="AO1426" s="242">
        <f t="shared" si="782"/>
        <v>0</v>
      </c>
      <c r="AP1426" s="242">
        <f t="shared" si="783"/>
        <v>0</v>
      </c>
      <c r="AQ1426" s="276">
        <f t="shared" si="742"/>
        <v>0</v>
      </c>
      <c r="AR1426" s="281">
        <f t="shared" si="736"/>
        <v>0</v>
      </c>
      <c r="AS1426" s="245">
        <f t="shared" si="737"/>
        <v>0</v>
      </c>
      <c r="AY1426" s="160"/>
      <c r="AZ1426" s="160"/>
      <c r="BK1426" s="2"/>
      <c r="BL1426" s="2"/>
      <c r="BM1426" s="2"/>
      <c r="BN1426" s="2"/>
      <c r="BO1426" s="2"/>
      <c r="BP1426" s="2"/>
      <c r="BQ1426" s="2"/>
      <c r="BR1426" s="2"/>
      <c r="BS1426" s="2"/>
      <c r="BT1426" s="2"/>
      <c r="BU1426" s="2"/>
      <c r="BV1426" s="2"/>
      <c r="BW1426" s="2"/>
      <c r="BX1426" s="2"/>
      <c r="BY1426" s="2"/>
      <c r="BZ1426" s="2"/>
      <c r="CA1426" s="2"/>
      <c r="CI1426"/>
      <c r="CJ1426"/>
      <c r="CK1426"/>
      <c r="CL1426"/>
      <c r="CM1426"/>
      <c r="CN1426"/>
      <c r="CO1426"/>
      <c r="CP1426"/>
      <c r="CQ1426"/>
      <c r="CR1426"/>
      <c r="CS1426"/>
      <c r="CT1426"/>
      <c r="CU1426"/>
      <c r="CV1426"/>
      <c r="CW1426"/>
      <c r="CX1426"/>
    </row>
    <row r="1427" spans="2:102" x14ac:dyDescent="0.35">
      <c r="B1427" s="70" t="str">
        <f t="shared" ref="B1427:F1427" si="791">B420</f>
        <v/>
      </c>
      <c r="C1427" s="166" t="str">
        <f t="shared" si="791"/>
        <v/>
      </c>
      <c r="D1427" s="273" t="str">
        <f t="shared" si="791"/>
        <v/>
      </c>
      <c r="E1427" s="273">
        <f t="shared" si="791"/>
        <v>45016</v>
      </c>
      <c r="F1427" s="273">
        <f t="shared" si="791"/>
        <v>0</v>
      </c>
      <c r="G1427" s="98">
        <f t="shared" si="768"/>
        <v>0</v>
      </c>
      <c r="H1427" s="242">
        <f>IF(G1427=0,0,SUMIFS('Sch A. Input'!$H418:$CJ418,'Sch A. Input'!$H$14:$CJ$14,"Recurring",'Sch A. Input'!$H$13:$CJ$13,"&lt;="&amp;$O$1020,'Sch A. Input'!$H$13:$CJ$13,"&lt;="&amp;$L$11))</f>
        <v>0</v>
      </c>
      <c r="I1427" s="242">
        <f>IF(G1427=0,0,SUMIFS('Sch A. Input'!$H418:$CJ418,'Sch A. Input'!$H$14:$CJ$14,"One-time",'Sch A. Input'!$H$13:$CJ$13,"&lt;="&amp;$O$1020,'Sch A. Input'!$H$13:$CJ$13,"&lt;="&amp;$L$11))</f>
        <v>0</v>
      </c>
      <c r="J1427" s="283">
        <f t="shared" si="769"/>
        <v>0</v>
      </c>
      <c r="K1427" s="242">
        <f t="shared" si="770"/>
        <v>0</v>
      </c>
      <c r="L1427" s="242">
        <f t="shared" si="771"/>
        <v>0</v>
      </c>
      <c r="M1427" s="276">
        <f t="shared" si="739"/>
        <v>0</v>
      </c>
      <c r="N1427" s="281">
        <f t="shared" si="730"/>
        <v>0</v>
      </c>
      <c r="O1427" s="245">
        <f t="shared" si="731"/>
        <v>0</v>
      </c>
      <c r="P1427" s="248"/>
      <c r="Q1427" s="285">
        <f t="shared" si="772"/>
        <v>0</v>
      </c>
      <c r="R1427" s="242">
        <f>IF(Q1427=0,0,SUMIFS('Sch A. Input'!$H418:$CJ418,'Sch A. Input'!$H$14:$CJ$14,"Recurring",'Sch A. Input'!$H$13:$CJ$13,"&lt;="&amp;$L$11,'Sch A. Input'!$H$13:$CJ$13,"&lt;="&amp;$Y$1020,'Sch A. Input'!$H$13:$CJ$13,"&gt;"&amp;$O$1020))</f>
        <v>0</v>
      </c>
      <c r="S1427" s="242">
        <f>IF(Q1427=0,0,SUMIFS('Sch A. Input'!$H418:$CJ418,'Sch A. Input'!$H$14:$CJ$14,"One-time",'Sch A. Input'!$H$13:$CJ$13,"&lt;="&amp;$L$11,'Sch A. Input'!$H$13:$CJ$13,"&lt;="&amp;$Y$1020,'Sch A. Input'!$H$13:$CJ$13,"&gt;"&amp;$O$1020))</f>
        <v>0</v>
      </c>
      <c r="T1427" s="283">
        <f t="shared" si="773"/>
        <v>0</v>
      </c>
      <c r="U1427" s="242">
        <f t="shared" si="774"/>
        <v>0</v>
      </c>
      <c r="V1427" s="242">
        <f t="shared" si="775"/>
        <v>0</v>
      </c>
      <c r="W1427" s="276">
        <f t="shared" si="740"/>
        <v>0</v>
      </c>
      <c r="X1427" s="281">
        <f t="shared" si="732"/>
        <v>0</v>
      </c>
      <c r="Y1427" s="245">
        <f t="shared" si="733"/>
        <v>0</v>
      </c>
      <c r="Z1427" s="248"/>
      <c r="AA1427" s="285">
        <f t="shared" si="776"/>
        <v>0</v>
      </c>
      <c r="AB1427" s="242">
        <f>IF(AA1427=0,0,SUMIFS('Sch A. Input'!$H418:$CJ418,'Sch A. Input'!$H$14:$CJ$14,"Recurring",'Sch A. Input'!$H$13:$CJ$13,"&lt;="&amp;$L$11,'Sch A. Input'!$H$13:$CJ$13,"&lt;="&amp;$AI$1020,'Sch A. Input'!$H$13:$CJ$13,"&gt;"&amp;$Y$1020))</f>
        <v>0</v>
      </c>
      <c r="AC1427" s="242">
        <f>IF(AA1427=0,0,SUMIFS('Sch A. Input'!$H418:$CJ418,'Sch A. Input'!$H$14:$CJ$14,"One-time",'Sch A. Input'!$H$13:$CJ$13,"&lt;="&amp;$L$11,'Sch A. Input'!$H$13:$CJ$13,"&lt;="&amp;$AI$1020,'Sch A. Input'!$H$13:$CJ$13,"&gt;"&amp;$Y$1020))</f>
        <v>0</v>
      </c>
      <c r="AD1427" s="283">
        <f t="shared" si="777"/>
        <v>0</v>
      </c>
      <c r="AE1427" s="242">
        <f t="shared" si="778"/>
        <v>0</v>
      </c>
      <c r="AF1427" s="242">
        <f t="shared" si="779"/>
        <v>0</v>
      </c>
      <c r="AG1427" s="276">
        <f t="shared" si="741"/>
        <v>0</v>
      </c>
      <c r="AH1427" s="281">
        <f t="shared" si="734"/>
        <v>0</v>
      </c>
      <c r="AI1427" s="245">
        <f t="shared" si="735"/>
        <v>0</v>
      </c>
      <c r="AK1427" s="285">
        <f t="shared" si="780"/>
        <v>0</v>
      </c>
      <c r="AL1427" s="242">
        <f>IF(AK1427=0,0,SUMIFS('Sch A. Input'!$H418:$CJ418,'Sch A. Input'!$H$14:$CJ$14,"Recurring",'Sch A. Input'!$H$13:$CJ$13,"&lt;="&amp;$L$11,'Sch A. Input'!$H$13:$CJ$13,"&lt;="&amp;$AS$1020,'Sch A. Input'!$H$13:$CJ$13,"&gt;"&amp;$AI$1020))</f>
        <v>0</v>
      </c>
      <c r="AM1427" s="242">
        <f>IF(AK1427=0,0,SUMIFS('Sch A. Input'!$H418:$CJ418,'Sch A. Input'!$H$14:$CJ$14,"One-time",'Sch A. Input'!$H$13:$CJ$13,"&lt;="&amp;$L$11,'Sch A. Input'!$H$13:$CJ$13,"&lt;="&amp;$AS$1020,'Sch A. Input'!$H$13:$CJ$13,"&gt;"&amp;$AI$1020))</f>
        <v>0</v>
      </c>
      <c r="AN1427" s="283">
        <f t="shared" si="781"/>
        <v>0</v>
      </c>
      <c r="AO1427" s="242">
        <f t="shared" si="782"/>
        <v>0</v>
      </c>
      <c r="AP1427" s="242">
        <f t="shared" si="783"/>
        <v>0</v>
      </c>
      <c r="AQ1427" s="276">
        <f t="shared" si="742"/>
        <v>0</v>
      </c>
      <c r="AR1427" s="281">
        <f t="shared" si="736"/>
        <v>0</v>
      </c>
      <c r="AS1427" s="245">
        <f t="shared" si="737"/>
        <v>0</v>
      </c>
      <c r="AY1427" s="160"/>
      <c r="AZ1427" s="160"/>
      <c r="BK1427" s="2"/>
      <c r="BL1427" s="2"/>
      <c r="BM1427" s="2"/>
      <c r="BN1427" s="2"/>
      <c r="BO1427" s="2"/>
      <c r="BP1427" s="2"/>
      <c r="BQ1427" s="2"/>
      <c r="BR1427" s="2"/>
      <c r="BS1427" s="2"/>
      <c r="BT1427" s="2"/>
      <c r="BU1427" s="2"/>
      <c r="BV1427" s="2"/>
      <c r="BW1427" s="2"/>
      <c r="BX1427" s="2"/>
      <c r="BY1427" s="2"/>
      <c r="BZ1427" s="2"/>
      <c r="CA1427" s="2"/>
      <c r="CI1427"/>
      <c r="CJ1427"/>
      <c r="CK1427"/>
      <c r="CL1427"/>
      <c r="CM1427"/>
      <c r="CN1427"/>
      <c r="CO1427"/>
      <c r="CP1427"/>
      <c r="CQ1427"/>
      <c r="CR1427"/>
      <c r="CS1427"/>
      <c r="CT1427"/>
      <c r="CU1427"/>
      <c r="CV1427"/>
      <c r="CW1427"/>
      <c r="CX1427"/>
    </row>
    <row r="1428" spans="2:102" x14ac:dyDescent="0.35">
      <c r="B1428" s="70" t="str">
        <f t="shared" ref="B1428:F1428" si="792">B421</f>
        <v/>
      </c>
      <c r="C1428" s="166" t="str">
        <f t="shared" si="792"/>
        <v/>
      </c>
      <c r="D1428" s="273" t="str">
        <f t="shared" si="792"/>
        <v/>
      </c>
      <c r="E1428" s="273">
        <f t="shared" si="792"/>
        <v>45016</v>
      </c>
      <c r="F1428" s="273">
        <f t="shared" si="792"/>
        <v>0</v>
      </c>
      <c r="G1428" s="98">
        <f t="shared" si="768"/>
        <v>0</v>
      </c>
      <c r="H1428" s="242">
        <f>IF(G1428=0,0,SUMIFS('Sch A. Input'!$H419:$CJ419,'Sch A. Input'!$H$14:$CJ$14,"Recurring",'Sch A. Input'!$H$13:$CJ$13,"&lt;="&amp;$O$1020,'Sch A. Input'!$H$13:$CJ$13,"&lt;="&amp;$L$11))</f>
        <v>0</v>
      </c>
      <c r="I1428" s="242">
        <f>IF(G1428=0,0,SUMIFS('Sch A. Input'!$H419:$CJ419,'Sch A. Input'!$H$14:$CJ$14,"One-time",'Sch A. Input'!$H$13:$CJ$13,"&lt;="&amp;$O$1020,'Sch A. Input'!$H$13:$CJ$13,"&lt;="&amp;$L$11))</f>
        <v>0</v>
      </c>
      <c r="J1428" s="283">
        <f t="shared" si="769"/>
        <v>0</v>
      </c>
      <c r="K1428" s="242">
        <f t="shared" si="770"/>
        <v>0</v>
      </c>
      <c r="L1428" s="242">
        <f t="shared" si="771"/>
        <v>0</v>
      </c>
      <c r="M1428" s="276">
        <f t="shared" si="739"/>
        <v>0</v>
      </c>
      <c r="N1428" s="281">
        <f t="shared" si="730"/>
        <v>0</v>
      </c>
      <c r="O1428" s="245">
        <f t="shared" si="731"/>
        <v>0</v>
      </c>
      <c r="P1428" s="248"/>
      <c r="Q1428" s="285">
        <f t="shared" si="772"/>
        <v>0</v>
      </c>
      <c r="R1428" s="242">
        <f>IF(Q1428=0,0,SUMIFS('Sch A. Input'!$H419:$CJ419,'Sch A. Input'!$H$14:$CJ$14,"Recurring",'Sch A. Input'!$H$13:$CJ$13,"&lt;="&amp;$L$11,'Sch A. Input'!$H$13:$CJ$13,"&lt;="&amp;$Y$1020,'Sch A. Input'!$H$13:$CJ$13,"&gt;"&amp;$O$1020))</f>
        <v>0</v>
      </c>
      <c r="S1428" s="242">
        <f>IF(Q1428=0,0,SUMIFS('Sch A. Input'!$H419:$CJ419,'Sch A. Input'!$H$14:$CJ$14,"One-time",'Sch A. Input'!$H$13:$CJ$13,"&lt;="&amp;$L$11,'Sch A. Input'!$H$13:$CJ$13,"&lt;="&amp;$Y$1020,'Sch A. Input'!$H$13:$CJ$13,"&gt;"&amp;$O$1020))</f>
        <v>0</v>
      </c>
      <c r="T1428" s="283">
        <f t="shared" si="773"/>
        <v>0</v>
      </c>
      <c r="U1428" s="242">
        <f t="shared" si="774"/>
        <v>0</v>
      </c>
      <c r="V1428" s="242">
        <f t="shared" si="775"/>
        <v>0</v>
      </c>
      <c r="W1428" s="276">
        <f t="shared" si="740"/>
        <v>0</v>
      </c>
      <c r="X1428" s="281">
        <f t="shared" si="732"/>
        <v>0</v>
      </c>
      <c r="Y1428" s="245">
        <f t="shared" si="733"/>
        <v>0</v>
      </c>
      <c r="Z1428" s="248"/>
      <c r="AA1428" s="285">
        <f t="shared" si="776"/>
        <v>0</v>
      </c>
      <c r="AB1428" s="242">
        <f>IF(AA1428=0,0,SUMIFS('Sch A. Input'!$H419:$CJ419,'Sch A. Input'!$H$14:$CJ$14,"Recurring",'Sch A. Input'!$H$13:$CJ$13,"&lt;="&amp;$L$11,'Sch A. Input'!$H$13:$CJ$13,"&lt;="&amp;$AI$1020,'Sch A. Input'!$H$13:$CJ$13,"&gt;"&amp;$Y$1020))</f>
        <v>0</v>
      </c>
      <c r="AC1428" s="242">
        <f>IF(AA1428=0,0,SUMIFS('Sch A. Input'!$H419:$CJ419,'Sch A. Input'!$H$14:$CJ$14,"One-time",'Sch A. Input'!$H$13:$CJ$13,"&lt;="&amp;$L$11,'Sch A. Input'!$H$13:$CJ$13,"&lt;="&amp;$AI$1020,'Sch A. Input'!$H$13:$CJ$13,"&gt;"&amp;$Y$1020))</f>
        <v>0</v>
      </c>
      <c r="AD1428" s="283">
        <f t="shared" si="777"/>
        <v>0</v>
      </c>
      <c r="AE1428" s="242">
        <f t="shared" si="778"/>
        <v>0</v>
      </c>
      <c r="AF1428" s="242">
        <f t="shared" si="779"/>
        <v>0</v>
      </c>
      <c r="AG1428" s="276">
        <f t="shared" si="741"/>
        <v>0</v>
      </c>
      <c r="AH1428" s="281">
        <f t="shared" si="734"/>
        <v>0</v>
      </c>
      <c r="AI1428" s="245">
        <f t="shared" si="735"/>
        <v>0</v>
      </c>
      <c r="AK1428" s="285">
        <f t="shared" si="780"/>
        <v>0</v>
      </c>
      <c r="AL1428" s="242">
        <f>IF(AK1428=0,0,SUMIFS('Sch A. Input'!$H419:$CJ419,'Sch A. Input'!$H$14:$CJ$14,"Recurring",'Sch A. Input'!$H$13:$CJ$13,"&lt;="&amp;$L$11,'Sch A. Input'!$H$13:$CJ$13,"&lt;="&amp;$AS$1020,'Sch A. Input'!$H$13:$CJ$13,"&gt;"&amp;$AI$1020))</f>
        <v>0</v>
      </c>
      <c r="AM1428" s="242">
        <f>IF(AK1428=0,0,SUMIFS('Sch A. Input'!$H419:$CJ419,'Sch A. Input'!$H$14:$CJ$14,"One-time",'Sch A. Input'!$H$13:$CJ$13,"&lt;="&amp;$L$11,'Sch A. Input'!$H$13:$CJ$13,"&lt;="&amp;$AS$1020,'Sch A. Input'!$H$13:$CJ$13,"&gt;"&amp;$AI$1020))</f>
        <v>0</v>
      </c>
      <c r="AN1428" s="283">
        <f t="shared" si="781"/>
        <v>0</v>
      </c>
      <c r="AO1428" s="242">
        <f t="shared" si="782"/>
        <v>0</v>
      </c>
      <c r="AP1428" s="242">
        <f t="shared" si="783"/>
        <v>0</v>
      </c>
      <c r="AQ1428" s="276">
        <f t="shared" si="742"/>
        <v>0</v>
      </c>
      <c r="AR1428" s="281">
        <f t="shared" si="736"/>
        <v>0</v>
      </c>
      <c r="AS1428" s="245">
        <f t="shared" si="737"/>
        <v>0</v>
      </c>
      <c r="AY1428" s="160"/>
      <c r="AZ1428" s="160"/>
      <c r="BK1428" s="2"/>
      <c r="BL1428" s="2"/>
      <c r="BM1428" s="2"/>
      <c r="BN1428" s="2"/>
      <c r="BO1428" s="2"/>
      <c r="BP1428" s="2"/>
      <c r="BQ1428" s="2"/>
      <c r="BR1428" s="2"/>
      <c r="BS1428" s="2"/>
      <c r="BT1428" s="2"/>
      <c r="BU1428" s="2"/>
      <c r="BV1428" s="2"/>
      <c r="BW1428" s="2"/>
      <c r="BX1428" s="2"/>
      <c r="BY1428" s="2"/>
      <c r="BZ1428" s="2"/>
      <c r="CA1428" s="2"/>
      <c r="CI1428"/>
      <c r="CJ1428"/>
      <c r="CK1428"/>
      <c r="CL1428"/>
      <c r="CM1428"/>
      <c r="CN1428"/>
      <c r="CO1428"/>
      <c r="CP1428"/>
      <c r="CQ1428"/>
      <c r="CR1428"/>
      <c r="CS1428"/>
      <c r="CT1428"/>
      <c r="CU1428"/>
      <c r="CV1428"/>
      <c r="CW1428"/>
      <c r="CX1428"/>
    </row>
    <row r="1429" spans="2:102" x14ac:dyDescent="0.35">
      <c r="B1429" s="70" t="str">
        <f t="shared" ref="B1429:F1429" si="793">B422</f>
        <v/>
      </c>
      <c r="C1429" s="166" t="str">
        <f t="shared" si="793"/>
        <v/>
      </c>
      <c r="D1429" s="273" t="str">
        <f t="shared" si="793"/>
        <v/>
      </c>
      <c r="E1429" s="273">
        <f t="shared" si="793"/>
        <v>45016</v>
      </c>
      <c r="F1429" s="273">
        <f t="shared" si="793"/>
        <v>0</v>
      </c>
      <c r="G1429" s="98">
        <f t="shared" si="768"/>
        <v>0</v>
      </c>
      <c r="H1429" s="242">
        <f>IF(G1429=0,0,SUMIFS('Sch A. Input'!$H420:$CJ420,'Sch A. Input'!$H$14:$CJ$14,"Recurring",'Sch A. Input'!$H$13:$CJ$13,"&lt;="&amp;$O$1020,'Sch A. Input'!$H$13:$CJ$13,"&lt;="&amp;$L$11))</f>
        <v>0</v>
      </c>
      <c r="I1429" s="242">
        <f>IF(G1429=0,0,SUMIFS('Sch A. Input'!$H420:$CJ420,'Sch A. Input'!$H$14:$CJ$14,"One-time",'Sch A. Input'!$H$13:$CJ$13,"&lt;="&amp;$O$1020,'Sch A. Input'!$H$13:$CJ$13,"&lt;="&amp;$L$11))</f>
        <v>0</v>
      </c>
      <c r="J1429" s="283">
        <f t="shared" si="769"/>
        <v>0</v>
      </c>
      <c r="K1429" s="242">
        <f t="shared" si="770"/>
        <v>0</v>
      </c>
      <c r="L1429" s="242">
        <f t="shared" si="771"/>
        <v>0</v>
      </c>
      <c r="M1429" s="276">
        <f t="shared" si="739"/>
        <v>0</v>
      </c>
      <c r="N1429" s="281">
        <f t="shared" si="730"/>
        <v>0</v>
      </c>
      <c r="O1429" s="245">
        <f t="shared" si="731"/>
        <v>0</v>
      </c>
      <c r="P1429" s="248"/>
      <c r="Q1429" s="285">
        <f t="shared" si="772"/>
        <v>0</v>
      </c>
      <c r="R1429" s="242">
        <f>IF(Q1429=0,0,SUMIFS('Sch A. Input'!$H420:$CJ420,'Sch A. Input'!$H$14:$CJ$14,"Recurring",'Sch A. Input'!$H$13:$CJ$13,"&lt;="&amp;$L$11,'Sch A. Input'!$H$13:$CJ$13,"&lt;="&amp;$Y$1020,'Sch A. Input'!$H$13:$CJ$13,"&gt;"&amp;$O$1020))</f>
        <v>0</v>
      </c>
      <c r="S1429" s="242">
        <f>IF(Q1429=0,0,SUMIFS('Sch A. Input'!$H420:$CJ420,'Sch A. Input'!$H$14:$CJ$14,"One-time",'Sch A. Input'!$H$13:$CJ$13,"&lt;="&amp;$L$11,'Sch A. Input'!$H$13:$CJ$13,"&lt;="&amp;$Y$1020,'Sch A. Input'!$H$13:$CJ$13,"&gt;"&amp;$O$1020))</f>
        <v>0</v>
      </c>
      <c r="T1429" s="283">
        <f t="shared" si="773"/>
        <v>0</v>
      </c>
      <c r="U1429" s="242">
        <f t="shared" si="774"/>
        <v>0</v>
      </c>
      <c r="V1429" s="242">
        <f t="shared" si="775"/>
        <v>0</v>
      </c>
      <c r="W1429" s="276">
        <f t="shared" si="740"/>
        <v>0</v>
      </c>
      <c r="X1429" s="281">
        <f t="shared" si="732"/>
        <v>0</v>
      </c>
      <c r="Y1429" s="245">
        <f t="shared" si="733"/>
        <v>0</v>
      </c>
      <c r="Z1429" s="248"/>
      <c r="AA1429" s="285">
        <f t="shared" si="776"/>
        <v>0</v>
      </c>
      <c r="AB1429" s="242">
        <f>IF(AA1429=0,0,SUMIFS('Sch A. Input'!$H420:$CJ420,'Sch A. Input'!$H$14:$CJ$14,"Recurring",'Sch A. Input'!$H$13:$CJ$13,"&lt;="&amp;$L$11,'Sch A. Input'!$H$13:$CJ$13,"&lt;="&amp;$AI$1020,'Sch A. Input'!$H$13:$CJ$13,"&gt;"&amp;$Y$1020))</f>
        <v>0</v>
      </c>
      <c r="AC1429" s="242">
        <f>IF(AA1429=0,0,SUMIFS('Sch A. Input'!$H420:$CJ420,'Sch A. Input'!$H$14:$CJ$14,"One-time",'Sch A. Input'!$H$13:$CJ$13,"&lt;="&amp;$L$11,'Sch A. Input'!$H$13:$CJ$13,"&lt;="&amp;$AI$1020,'Sch A. Input'!$H$13:$CJ$13,"&gt;"&amp;$Y$1020))</f>
        <v>0</v>
      </c>
      <c r="AD1429" s="283">
        <f t="shared" si="777"/>
        <v>0</v>
      </c>
      <c r="AE1429" s="242">
        <f t="shared" si="778"/>
        <v>0</v>
      </c>
      <c r="AF1429" s="242">
        <f t="shared" si="779"/>
        <v>0</v>
      </c>
      <c r="AG1429" s="276">
        <f t="shared" si="741"/>
        <v>0</v>
      </c>
      <c r="AH1429" s="281">
        <f t="shared" si="734"/>
        <v>0</v>
      </c>
      <c r="AI1429" s="245">
        <f t="shared" si="735"/>
        <v>0</v>
      </c>
      <c r="AK1429" s="285">
        <f t="shared" si="780"/>
        <v>0</v>
      </c>
      <c r="AL1429" s="242">
        <f>IF(AK1429=0,0,SUMIFS('Sch A. Input'!$H420:$CJ420,'Sch A. Input'!$H$14:$CJ$14,"Recurring",'Sch A. Input'!$H$13:$CJ$13,"&lt;="&amp;$L$11,'Sch A. Input'!$H$13:$CJ$13,"&lt;="&amp;$AS$1020,'Sch A. Input'!$H$13:$CJ$13,"&gt;"&amp;$AI$1020))</f>
        <v>0</v>
      </c>
      <c r="AM1429" s="242">
        <f>IF(AK1429=0,0,SUMIFS('Sch A. Input'!$H420:$CJ420,'Sch A. Input'!$H$14:$CJ$14,"One-time",'Sch A. Input'!$H$13:$CJ$13,"&lt;="&amp;$L$11,'Sch A. Input'!$H$13:$CJ$13,"&lt;="&amp;$AS$1020,'Sch A. Input'!$H$13:$CJ$13,"&gt;"&amp;$AI$1020))</f>
        <v>0</v>
      </c>
      <c r="AN1429" s="283">
        <f t="shared" si="781"/>
        <v>0</v>
      </c>
      <c r="AO1429" s="242">
        <f t="shared" si="782"/>
        <v>0</v>
      </c>
      <c r="AP1429" s="242">
        <f t="shared" si="783"/>
        <v>0</v>
      </c>
      <c r="AQ1429" s="276">
        <f t="shared" si="742"/>
        <v>0</v>
      </c>
      <c r="AR1429" s="281">
        <f t="shared" si="736"/>
        <v>0</v>
      </c>
      <c r="AS1429" s="245">
        <f t="shared" si="737"/>
        <v>0</v>
      </c>
      <c r="AY1429" s="160"/>
      <c r="AZ1429" s="160"/>
      <c r="BK1429" s="2"/>
      <c r="BL1429" s="2"/>
      <c r="BM1429" s="2"/>
      <c r="BN1429" s="2"/>
      <c r="BO1429" s="2"/>
      <c r="BP1429" s="2"/>
      <c r="BQ1429" s="2"/>
      <c r="BR1429" s="2"/>
      <c r="BS1429" s="2"/>
      <c r="BT1429" s="2"/>
      <c r="BU1429" s="2"/>
      <c r="BV1429" s="2"/>
      <c r="BW1429" s="2"/>
      <c r="BX1429" s="2"/>
      <c r="BY1429" s="2"/>
      <c r="BZ1429" s="2"/>
      <c r="CA1429" s="2"/>
      <c r="CI1429"/>
      <c r="CJ1429"/>
      <c r="CK1429"/>
      <c r="CL1429"/>
      <c r="CM1429"/>
      <c r="CN1429"/>
      <c r="CO1429"/>
      <c r="CP1429"/>
      <c r="CQ1429"/>
      <c r="CR1429"/>
      <c r="CS1429"/>
      <c r="CT1429"/>
      <c r="CU1429"/>
      <c r="CV1429"/>
      <c r="CW1429"/>
      <c r="CX1429"/>
    </row>
    <row r="1430" spans="2:102" x14ac:dyDescent="0.35">
      <c r="B1430" s="70" t="str">
        <f t="shared" ref="B1430:F1430" si="794">B423</f>
        <v/>
      </c>
      <c r="C1430" s="166" t="str">
        <f t="shared" si="794"/>
        <v/>
      </c>
      <c r="D1430" s="273" t="str">
        <f t="shared" si="794"/>
        <v/>
      </c>
      <c r="E1430" s="273">
        <f t="shared" si="794"/>
        <v>45016</v>
      </c>
      <c r="F1430" s="273">
        <f t="shared" si="794"/>
        <v>0</v>
      </c>
      <c r="G1430" s="98">
        <f t="shared" si="768"/>
        <v>0</v>
      </c>
      <c r="H1430" s="242">
        <f>IF(G1430=0,0,SUMIFS('Sch A. Input'!$H421:$CJ421,'Sch A. Input'!$H$14:$CJ$14,"Recurring",'Sch A. Input'!$H$13:$CJ$13,"&lt;="&amp;$O$1020,'Sch A. Input'!$H$13:$CJ$13,"&lt;="&amp;$L$11))</f>
        <v>0</v>
      </c>
      <c r="I1430" s="242">
        <f>IF(G1430=0,0,SUMIFS('Sch A. Input'!$H421:$CJ421,'Sch A. Input'!$H$14:$CJ$14,"One-time",'Sch A. Input'!$H$13:$CJ$13,"&lt;="&amp;$O$1020,'Sch A. Input'!$H$13:$CJ$13,"&lt;="&amp;$L$11))</f>
        <v>0</v>
      </c>
      <c r="J1430" s="283">
        <f t="shared" si="769"/>
        <v>0</v>
      </c>
      <c r="K1430" s="242">
        <f t="shared" si="770"/>
        <v>0</v>
      </c>
      <c r="L1430" s="242">
        <f t="shared" si="771"/>
        <v>0</v>
      </c>
      <c r="M1430" s="276">
        <f t="shared" si="739"/>
        <v>0</v>
      </c>
      <c r="N1430" s="281">
        <f t="shared" si="730"/>
        <v>0</v>
      </c>
      <c r="O1430" s="245">
        <f t="shared" si="731"/>
        <v>0</v>
      </c>
      <c r="P1430" s="248"/>
      <c r="Q1430" s="285">
        <f t="shared" si="772"/>
        <v>0</v>
      </c>
      <c r="R1430" s="242">
        <f>IF(Q1430=0,0,SUMIFS('Sch A. Input'!$H421:$CJ421,'Sch A. Input'!$H$14:$CJ$14,"Recurring",'Sch A. Input'!$H$13:$CJ$13,"&lt;="&amp;$L$11,'Sch A. Input'!$H$13:$CJ$13,"&lt;="&amp;$Y$1020,'Sch A. Input'!$H$13:$CJ$13,"&gt;"&amp;$O$1020))</f>
        <v>0</v>
      </c>
      <c r="S1430" s="242">
        <f>IF(Q1430=0,0,SUMIFS('Sch A. Input'!$H421:$CJ421,'Sch A. Input'!$H$14:$CJ$14,"One-time",'Sch A. Input'!$H$13:$CJ$13,"&lt;="&amp;$L$11,'Sch A. Input'!$H$13:$CJ$13,"&lt;="&amp;$Y$1020,'Sch A. Input'!$H$13:$CJ$13,"&gt;"&amp;$O$1020))</f>
        <v>0</v>
      </c>
      <c r="T1430" s="283">
        <f t="shared" si="773"/>
        <v>0</v>
      </c>
      <c r="U1430" s="242">
        <f t="shared" si="774"/>
        <v>0</v>
      </c>
      <c r="V1430" s="242">
        <f t="shared" si="775"/>
        <v>0</v>
      </c>
      <c r="W1430" s="276">
        <f t="shared" si="740"/>
        <v>0</v>
      </c>
      <c r="X1430" s="281">
        <f t="shared" si="732"/>
        <v>0</v>
      </c>
      <c r="Y1430" s="245">
        <f t="shared" si="733"/>
        <v>0</v>
      </c>
      <c r="Z1430" s="248"/>
      <c r="AA1430" s="285">
        <f t="shared" si="776"/>
        <v>0</v>
      </c>
      <c r="AB1430" s="242">
        <f>IF(AA1430=0,0,SUMIFS('Sch A. Input'!$H421:$CJ421,'Sch A. Input'!$H$14:$CJ$14,"Recurring",'Sch A. Input'!$H$13:$CJ$13,"&lt;="&amp;$L$11,'Sch A. Input'!$H$13:$CJ$13,"&lt;="&amp;$AI$1020,'Sch A. Input'!$H$13:$CJ$13,"&gt;"&amp;$Y$1020))</f>
        <v>0</v>
      </c>
      <c r="AC1430" s="242">
        <f>IF(AA1430=0,0,SUMIFS('Sch A. Input'!$H421:$CJ421,'Sch A. Input'!$H$14:$CJ$14,"One-time",'Sch A. Input'!$H$13:$CJ$13,"&lt;="&amp;$L$11,'Sch A. Input'!$H$13:$CJ$13,"&lt;="&amp;$AI$1020,'Sch A. Input'!$H$13:$CJ$13,"&gt;"&amp;$Y$1020))</f>
        <v>0</v>
      </c>
      <c r="AD1430" s="283">
        <f t="shared" si="777"/>
        <v>0</v>
      </c>
      <c r="AE1430" s="242">
        <f t="shared" si="778"/>
        <v>0</v>
      </c>
      <c r="AF1430" s="242">
        <f t="shared" si="779"/>
        <v>0</v>
      </c>
      <c r="AG1430" s="276">
        <f t="shared" si="741"/>
        <v>0</v>
      </c>
      <c r="AH1430" s="281">
        <f t="shared" si="734"/>
        <v>0</v>
      </c>
      <c r="AI1430" s="245">
        <f t="shared" si="735"/>
        <v>0</v>
      </c>
      <c r="AK1430" s="285">
        <f t="shared" si="780"/>
        <v>0</v>
      </c>
      <c r="AL1430" s="242">
        <f>IF(AK1430=0,0,SUMIFS('Sch A. Input'!$H421:$CJ421,'Sch A. Input'!$H$14:$CJ$14,"Recurring",'Sch A. Input'!$H$13:$CJ$13,"&lt;="&amp;$L$11,'Sch A. Input'!$H$13:$CJ$13,"&lt;="&amp;$AS$1020,'Sch A. Input'!$H$13:$CJ$13,"&gt;"&amp;$AI$1020))</f>
        <v>0</v>
      </c>
      <c r="AM1430" s="242">
        <f>IF(AK1430=0,0,SUMIFS('Sch A. Input'!$H421:$CJ421,'Sch A. Input'!$H$14:$CJ$14,"One-time",'Sch A. Input'!$H$13:$CJ$13,"&lt;="&amp;$L$11,'Sch A. Input'!$H$13:$CJ$13,"&lt;="&amp;$AS$1020,'Sch A. Input'!$H$13:$CJ$13,"&gt;"&amp;$AI$1020))</f>
        <v>0</v>
      </c>
      <c r="AN1430" s="283">
        <f t="shared" si="781"/>
        <v>0</v>
      </c>
      <c r="AO1430" s="242">
        <f t="shared" si="782"/>
        <v>0</v>
      </c>
      <c r="AP1430" s="242">
        <f t="shared" si="783"/>
        <v>0</v>
      </c>
      <c r="AQ1430" s="276">
        <f t="shared" si="742"/>
        <v>0</v>
      </c>
      <c r="AR1430" s="281">
        <f t="shared" si="736"/>
        <v>0</v>
      </c>
      <c r="AS1430" s="245">
        <f t="shared" si="737"/>
        <v>0</v>
      </c>
      <c r="AY1430" s="160"/>
      <c r="AZ1430" s="160"/>
      <c r="BK1430" s="2"/>
      <c r="BL1430" s="2"/>
      <c r="BM1430" s="2"/>
      <c r="BN1430" s="2"/>
      <c r="BO1430" s="2"/>
      <c r="BP1430" s="2"/>
      <c r="BQ1430" s="2"/>
      <c r="BR1430" s="2"/>
      <c r="BS1430" s="2"/>
      <c r="BT1430" s="2"/>
      <c r="BU1430" s="2"/>
      <c r="BV1430" s="2"/>
      <c r="BW1430" s="2"/>
      <c r="BX1430" s="2"/>
      <c r="BY1430" s="2"/>
      <c r="BZ1430" s="2"/>
      <c r="CA1430" s="2"/>
      <c r="CI1430"/>
      <c r="CJ1430"/>
      <c r="CK1430"/>
      <c r="CL1430"/>
      <c r="CM1430"/>
      <c r="CN1430"/>
      <c r="CO1430"/>
      <c r="CP1430"/>
      <c r="CQ1430"/>
      <c r="CR1430"/>
      <c r="CS1430"/>
      <c r="CT1430"/>
      <c r="CU1430"/>
      <c r="CV1430"/>
      <c r="CW1430"/>
      <c r="CX1430"/>
    </row>
    <row r="1431" spans="2:102" x14ac:dyDescent="0.35">
      <c r="B1431" s="70" t="str">
        <f t="shared" ref="B1431:F1431" si="795">B424</f>
        <v/>
      </c>
      <c r="C1431" s="166" t="str">
        <f t="shared" si="795"/>
        <v/>
      </c>
      <c r="D1431" s="273" t="str">
        <f t="shared" si="795"/>
        <v/>
      </c>
      <c r="E1431" s="273">
        <f t="shared" si="795"/>
        <v>45016</v>
      </c>
      <c r="F1431" s="273">
        <f t="shared" si="795"/>
        <v>0</v>
      </c>
      <c r="G1431" s="98">
        <f t="shared" si="768"/>
        <v>0</v>
      </c>
      <c r="H1431" s="242">
        <f>IF(G1431=0,0,SUMIFS('Sch A. Input'!$H422:$CJ422,'Sch A. Input'!$H$14:$CJ$14,"Recurring",'Sch A. Input'!$H$13:$CJ$13,"&lt;="&amp;$O$1020,'Sch A. Input'!$H$13:$CJ$13,"&lt;="&amp;$L$11))</f>
        <v>0</v>
      </c>
      <c r="I1431" s="242">
        <f>IF(G1431=0,0,SUMIFS('Sch A. Input'!$H422:$CJ422,'Sch A. Input'!$H$14:$CJ$14,"One-time",'Sch A. Input'!$H$13:$CJ$13,"&lt;="&amp;$O$1020,'Sch A. Input'!$H$13:$CJ$13,"&lt;="&amp;$L$11))</f>
        <v>0</v>
      </c>
      <c r="J1431" s="283">
        <f t="shared" si="769"/>
        <v>0</v>
      </c>
      <c r="K1431" s="242">
        <f t="shared" si="770"/>
        <v>0</v>
      </c>
      <c r="L1431" s="242">
        <f t="shared" si="771"/>
        <v>0</v>
      </c>
      <c r="M1431" s="276">
        <f t="shared" si="739"/>
        <v>0</v>
      </c>
      <c r="N1431" s="281">
        <f t="shared" si="730"/>
        <v>0</v>
      </c>
      <c r="O1431" s="245">
        <f t="shared" si="731"/>
        <v>0</v>
      </c>
      <c r="P1431" s="248"/>
      <c r="Q1431" s="285">
        <f t="shared" si="772"/>
        <v>0</v>
      </c>
      <c r="R1431" s="242">
        <f>IF(Q1431=0,0,SUMIFS('Sch A. Input'!$H422:$CJ422,'Sch A. Input'!$H$14:$CJ$14,"Recurring",'Sch A. Input'!$H$13:$CJ$13,"&lt;="&amp;$L$11,'Sch A. Input'!$H$13:$CJ$13,"&lt;="&amp;$Y$1020,'Sch A. Input'!$H$13:$CJ$13,"&gt;"&amp;$O$1020))</f>
        <v>0</v>
      </c>
      <c r="S1431" s="242">
        <f>IF(Q1431=0,0,SUMIFS('Sch A. Input'!$H422:$CJ422,'Sch A. Input'!$H$14:$CJ$14,"One-time",'Sch A. Input'!$H$13:$CJ$13,"&lt;="&amp;$L$11,'Sch A. Input'!$H$13:$CJ$13,"&lt;="&amp;$Y$1020,'Sch A. Input'!$H$13:$CJ$13,"&gt;"&amp;$O$1020))</f>
        <v>0</v>
      </c>
      <c r="T1431" s="283">
        <f t="shared" si="773"/>
        <v>0</v>
      </c>
      <c r="U1431" s="242">
        <f t="shared" si="774"/>
        <v>0</v>
      </c>
      <c r="V1431" s="242">
        <f t="shared" si="775"/>
        <v>0</v>
      </c>
      <c r="W1431" s="276">
        <f t="shared" si="740"/>
        <v>0</v>
      </c>
      <c r="X1431" s="281">
        <f t="shared" si="732"/>
        <v>0</v>
      </c>
      <c r="Y1431" s="245">
        <f t="shared" si="733"/>
        <v>0</v>
      </c>
      <c r="Z1431" s="248"/>
      <c r="AA1431" s="285">
        <f t="shared" si="776"/>
        <v>0</v>
      </c>
      <c r="AB1431" s="242">
        <f>IF(AA1431=0,0,SUMIFS('Sch A. Input'!$H422:$CJ422,'Sch A. Input'!$H$14:$CJ$14,"Recurring",'Sch A. Input'!$H$13:$CJ$13,"&lt;="&amp;$L$11,'Sch A. Input'!$H$13:$CJ$13,"&lt;="&amp;$AI$1020,'Sch A. Input'!$H$13:$CJ$13,"&gt;"&amp;$Y$1020))</f>
        <v>0</v>
      </c>
      <c r="AC1431" s="242">
        <f>IF(AA1431=0,0,SUMIFS('Sch A. Input'!$H422:$CJ422,'Sch A. Input'!$H$14:$CJ$14,"One-time",'Sch A. Input'!$H$13:$CJ$13,"&lt;="&amp;$L$11,'Sch A. Input'!$H$13:$CJ$13,"&lt;="&amp;$AI$1020,'Sch A. Input'!$H$13:$CJ$13,"&gt;"&amp;$Y$1020))</f>
        <v>0</v>
      </c>
      <c r="AD1431" s="283">
        <f t="shared" si="777"/>
        <v>0</v>
      </c>
      <c r="AE1431" s="242">
        <f t="shared" si="778"/>
        <v>0</v>
      </c>
      <c r="AF1431" s="242">
        <f t="shared" si="779"/>
        <v>0</v>
      </c>
      <c r="AG1431" s="276">
        <f t="shared" si="741"/>
        <v>0</v>
      </c>
      <c r="AH1431" s="281">
        <f t="shared" si="734"/>
        <v>0</v>
      </c>
      <c r="AI1431" s="245">
        <f t="shared" si="735"/>
        <v>0</v>
      </c>
      <c r="AK1431" s="285">
        <f t="shared" si="780"/>
        <v>0</v>
      </c>
      <c r="AL1431" s="242">
        <f>IF(AK1431=0,0,SUMIFS('Sch A. Input'!$H422:$CJ422,'Sch A. Input'!$H$14:$CJ$14,"Recurring",'Sch A. Input'!$H$13:$CJ$13,"&lt;="&amp;$L$11,'Sch A. Input'!$H$13:$CJ$13,"&lt;="&amp;$AS$1020,'Sch A. Input'!$H$13:$CJ$13,"&gt;"&amp;$AI$1020))</f>
        <v>0</v>
      </c>
      <c r="AM1431" s="242">
        <f>IF(AK1431=0,0,SUMIFS('Sch A. Input'!$H422:$CJ422,'Sch A. Input'!$H$14:$CJ$14,"One-time",'Sch A. Input'!$H$13:$CJ$13,"&lt;="&amp;$L$11,'Sch A. Input'!$H$13:$CJ$13,"&lt;="&amp;$AS$1020,'Sch A. Input'!$H$13:$CJ$13,"&gt;"&amp;$AI$1020))</f>
        <v>0</v>
      </c>
      <c r="AN1431" s="283">
        <f t="shared" si="781"/>
        <v>0</v>
      </c>
      <c r="AO1431" s="242">
        <f t="shared" si="782"/>
        <v>0</v>
      </c>
      <c r="AP1431" s="242">
        <f t="shared" si="783"/>
        <v>0</v>
      </c>
      <c r="AQ1431" s="276">
        <f t="shared" si="742"/>
        <v>0</v>
      </c>
      <c r="AR1431" s="281">
        <f t="shared" si="736"/>
        <v>0</v>
      </c>
      <c r="AS1431" s="245">
        <f t="shared" si="737"/>
        <v>0</v>
      </c>
      <c r="AY1431" s="160"/>
      <c r="AZ1431" s="160"/>
      <c r="BK1431" s="2"/>
      <c r="BL1431" s="2"/>
      <c r="BM1431" s="2"/>
      <c r="BN1431" s="2"/>
      <c r="BO1431" s="2"/>
      <c r="BP1431" s="2"/>
      <c r="BQ1431" s="2"/>
      <c r="BR1431" s="2"/>
      <c r="BS1431" s="2"/>
      <c r="BT1431" s="2"/>
      <c r="BU1431" s="2"/>
      <c r="BV1431" s="2"/>
      <c r="BW1431" s="2"/>
      <c r="BX1431" s="2"/>
      <c r="BY1431" s="2"/>
      <c r="BZ1431" s="2"/>
      <c r="CA1431" s="2"/>
      <c r="CI1431"/>
      <c r="CJ1431"/>
      <c r="CK1431"/>
      <c r="CL1431"/>
      <c r="CM1431"/>
      <c r="CN1431"/>
      <c r="CO1431"/>
      <c r="CP1431"/>
      <c r="CQ1431"/>
      <c r="CR1431"/>
      <c r="CS1431"/>
      <c r="CT1431"/>
      <c r="CU1431"/>
      <c r="CV1431"/>
      <c r="CW1431"/>
      <c r="CX1431"/>
    </row>
    <row r="1432" spans="2:102" x14ac:dyDescent="0.35">
      <c r="B1432" s="70" t="str">
        <f t="shared" ref="B1432:F1432" si="796">B425</f>
        <v/>
      </c>
      <c r="C1432" s="166" t="str">
        <f t="shared" si="796"/>
        <v/>
      </c>
      <c r="D1432" s="273" t="str">
        <f t="shared" si="796"/>
        <v/>
      </c>
      <c r="E1432" s="273">
        <f t="shared" si="796"/>
        <v>45016</v>
      </c>
      <c r="F1432" s="273">
        <f t="shared" si="796"/>
        <v>0</v>
      </c>
      <c r="G1432" s="98">
        <f t="shared" si="768"/>
        <v>0</v>
      </c>
      <c r="H1432" s="242">
        <f>IF(G1432=0,0,SUMIFS('Sch A. Input'!$H423:$CJ423,'Sch A. Input'!$H$14:$CJ$14,"Recurring",'Sch A. Input'!$H$13:$CJ$13,"&lt;="&amp;$O$1020,'Sch A. Input'!$H$13:$CJ$13,"&lt;="&amp;$L$11))</f>
        <v>0</v>
      </c>
      <c r="I1432" s="242">
        <f>IF(G1432=0,0,SUMIFS('Sch A. Input'!$H423:$CJ423,'Sch A. Input'!$H$14:$CJ$14,"One-time",'Sch A. Input'!$H$13:$CJ$13,"&lt;="&amp;$O$1020,'Sch A. Input'!$H$13:$CJ$13,"&lt;="&amp;$L$11))</f>
        <v>0</v>
      </c>
      <c r="J1432" s="283">
        <f t="shared" si="769"/>
        <v>0</v>
      </c>
      <c r="K1432" s="242">
        <f t="shared" si="770"/>
        <v>0</v>
      </c>
      <c r="L1432" s="242">
        <f t="shared" si="771"/>
        <v>0</v>
      </c>
      <c r="M1432" s="276">
        <f t="shared" si="739"/>
        <v>0</v>
      </c>
      <c r="N1432" s="281">
        <f t="shared" si="730"/>
        <v>0</v>
      </c>
      <c r="O1432" s="245">
        <f t="shared" si="731"/>
        <v>0</v>
      </c>
      <c r="P1432" s="248"/>
      <c r="Q1432" s="285">
        <f t="shared" si="772"/>
        <v>0</v>
      </c>
      <c r="R1432" s="242">
        <f>IF(Q1432=0,0,SUMIFS('Sch A. Input'!$H423:$CJ423,'Sch A. Input'!$H$14:$CJ$14,"Recurring",'Sch A. Input'!$H$13:$CJ$13,"&lt;="&amp;$L$11,'Sch A. Input'!$H$13:$CJ$13,"&lt;="&amp;$Y$1020,'Sch A. Input'!$H$13:$CJ$13,"&gt;"&amp;$O$1020))</f>
        <v>0</v>
      </c>
      <c r="S1432" s="242">
        <f>IF(Q1432=0,0,SUMIFS('Sch A. Input'!$H423:$CJ423,'Sch A. Input'!$H$14:$CJ$14,"One-time",'Sch A. Input'!$H$13:$CJ$13,"&lt;="&amp;$L$11,'Sch A. Input'!$H$13:$CJ$13,"&lt;="&amp;$Y$1020,'Sch A. Input'!$H$13:$CJ$13,"&gt;"&amp;$O$1020))</f>
        <v>0</v>
      </c>
      <c r="T1432" s="283">
        <f t="shared" si="773"/>
        <v>0</v>
      </c>
      <c r="U1432" s="242">
        <f t="shared" si="774"/>
        <v>0</v>
      </c>
      <c r="V1432" s="242">
        <f t="shared" si="775"/>
        <v>0</v>
      </c>
      <c r="W1432" s="276">
        <f t="shared" si="740"/>
        <v>0</v>
      </c>
      <c r="X1432" s="281">
        <f t="shared" si="732"/>
        <v>0</v>
      </c>
      <c r="Y1432" s="245">
        <f t="shared" si="733"/>
        <v>0</v>
      </c>
      <c r="Z1432" s="248"/>
      <c r="AA1432" s="285">
        <f t="shared" si="776"/>
        <v>0</v>
      </c>
      <c r="AB1432" s="242">
        <f>IF(AA1432=0,0,SUMIFS('Sch A. Input'!$H423:$CJ423,'Sch A. Input'!$H$14:$CJ$14,"Recurring",'Sch A. Input'!$H$13:$CJ$13,"&lt;="&amp;$L$11,'Sch A. Input'!$H$13:$CJ$13,"&lt;="&amp;$AI$1020,'Sch A. Input'!$H$13:$CJ$13,"&gt;"&amp;$Y$1020))</f>
        <v>0</v>
      </c>
      <c r="AC1432" s="242">
        <f>IF(AA1432=0,0,SUMIFS('Sch A. Input'!$H423:$CJ423,'Sch A. Input'!$H$14:$CJ$14,"One-time",'Sch A. Input'!$H$13:$CJ$13,"&lt;="&amp;$L$11,'Sch A. Input'!$H$13:$CJ$13,"&lt;="&amp;$AI$1020,'Sch A. Input'!$H$13:$CJ$13,"&gt;"&amp;$Y$1020))</f>
        <v>0</v>
      </c>
      <c r="AD1432" s="283">
        <f t="shared" si="777"/>
        <v>0</v>
      </c>
      <c r="AE1432" s="242">
        <f t="shared" si="778"/>
        <v>0</v>
      </c>
      <c r="AF1432" s="242">
        <f t="shared" si="779"/>
        <v>0</v>
      </c>
      <c r="AG1432" s="276">
        <f t="shared" si="741"/>
        <v>0</v>
      </c>
      <c r="AH1432" s="281">
        <f t="shared" si="734"/>
        <v>0</v>
      </c>
      <c r="AI1432" s="245">
        <f t="shared" si="735"/>
        <v>0</v>
      </c>
      <c r="AK1432" s="285">
        <f t="shared" si="780"/>
        <v>0</v>
      </c>
      <c r="AL1432" s="242">
        <f>IF(AK1432=0,0,SUMIFS('Sch A. Input'!$H423:$CJ423,'Sch A. Input'!$H$14:$CJ$14,"Recurring",'Sch A. Input'!$H$13:$CJ$13,"&lt;="&amp;$L$11,'Sch A. Input'!$H$13:$CJ$13,"&lt;="&amp;$AS$1020,'Sch A. Input'!$H$13:$CJ$13,"&gt;"&amp;$AI$1020))</f>
        <v>0</v>
      </c>
      <c r="AM1432" s="242">
        <f>IF(AK1432=0,0,SUMIFS('Sch A. Input'!$H423:$CJ423,'Sch A. Input'!$H$14:$CJ$14,"One-time",'Sch A. Input'!$H$13:$CJ$13,"&lt;="&amp;$L$11,'Sch A. Input'!$H$13:$CJ$13,"&lt;="&amp;$AS$1020,'Sch A. Input'!$H$13:$CJ$13,"&gt;"&amp;$AI$1020))</f>
        <v>0</v>
      </c>
      <c r="AN1432" s="283">
        <f t="shared" si="781"/>
        <v>0</v>
      </c>
      <c r="AO1432" s="242">
        <f t="shared" si="782"/>
        <v>0</v>
      </c>
      <c r="AP1432" s="242">
        <f t="shared" si="783"/>
        <v>0</v>
      </c>
      <c r="AQ1432" s="276">
        <f t="shared" si="742"/>
        <v>0</v>
      </c>
      <c r="AR1432" s="281">
        <f t="shared" si="736"/>
        <v>0</v>
      </c>
      <c r="AS1432" s="245">
        <f t="shared" si="737"/>
        <v>0</v>
      </c>
      <c r="AY1432" s="160"/>
      <c r="AZ1432" s="160"/>
      <c r="BK1432" s="2"/>
      <c r="BL1432" s="2"/>
      <c r="BM1432" s="2"/>
      <c r="BN1432" s="2"/>
      <c r="BO1432" s="2"/>
      <c r="BP1432" s="2"/>
      <c r="BQ1432" s="2"/>
      <c r="BR1432" s="2"/>
      <c r="BS1432" s="2"/>
      <c r="BT1432" s="2"/>
      <c r="BU1432" s="2"/>
      <c r="BV1432" s="2"/>
      <c r="BW1432" s="2"/>
      <c r="BX1432" s="2"/>
      <c r="BY1432" s="2"/>
      <c r="BZ1432" s="2"/>
      <c r="CA1432" s="2"/>
      <c r="CI1432"/>
      <c r="CJ1432"/>
      <c r="CK1432"/>
      <c r="CL1432"/>
      <c r="CM1432"/>
      <c r="CN1432"/>
      <c r="CO1432"/>
      <c r="CP1432"/>
      <c r="CQ1432"/>
      <c r="CR1432"/>
      <c r="CS1432"/>
      <c r="CT1432"/>
      <c r="CU1432"/>
      <c r="CV1432"/>
      <c r="CW1432"/>
      <c r="CX1432"/>
    </row>
    <row r="1433" spans="2:102" x14ac:dyDescent="0.35">
      <c r="B1433" s="70" t="str">
        <f t="shared" ref="B1433:F1433" si="797">B426</f>
        <v/>
      </c>
      <c r="C1433" s="166" t="str">
        <f t="shared" si="797"/>
        <v/>
      </c>
      <c r="D1433" s="273" t="str">
        <f t="shared" si="797"/>
        <v/>
      </c>
      <c r="E1433" s="273">
        <f t="shared" si="797"/>
        <v>45016</v>
      </c>
      <c r="F1433" s="273">
        <f t="shared" si="797"/>
        <v>0</v>
      </c>
      <c r="G1433" s="98">
        <f t="shared" si="768"/>
        <v>0</v>
      </c>
      <c r="H1433" s="242">
        <f>IF(G1433=0,0,SUMIFS('Sch A. Input'!$H424:$CJ424,'Sch A. Input'!$H$14:$CJ$14,"Recurring",'Sch A. Input'!$H$13:$CJ$13,"&lt;="&amp;$O$1020,'Sch A. Input'!$H$13:$CJ$13,"&lt;="&amp;$L$11))</f>
        <v>0</v>
      </c>
      <c r="I1433" s="242">
        <f>IF(G1433=0,0,SUMIFS('Sch A. Input'!$H424:$CJ424,'Sch A. Input'!$H$14:$CJ$14,"One-time",'Sch A. Input'!$H$13:$CJ$13,"&lt;="&amp;$O$1020,'Sch A. Input'!$H$13:$CJ$13,"&lt;="&amp;$L$11))</f>
        <v>0</v>
      </c>
      <c r="J1433" s="283">
        <f t="shared" si="769"/>
        <v>0</v>
      </c>
      <c r="K1433" s="242">
        <f t="shared" si="770"/>
        <v>0</v>
      </c>
      <c r="L1433" s="242">
        <f t="shared" si="771"/>
        <v>0</v>
      </c>
      <c r="M1433" s="276">
        <f t="shared" si="739"/>
        <v>0</v>
      </c>
      <c r="N1433" s="281">
        <f t="shared" si="730"/>
        <v>0</v>
      </c>
      <c r="O1433" s="245">
        <f t="shared" si="731"/>
        <v>0</v>
      </c>
      <c r="P1433" s="248"/>
      <c r="Q1433" s="285">
        <f t="shared" si="772"/>
        <v>0</v>
      </c>
      <c r="R1433" s="242">
        <f>IF(Q1433=0,0,SUMIFS('Sch A. Input'!$H424:$CJ424,'Sch A. Input'!$H$14:$CJ$14,"Recurring",'Sch A. Input'!$H$13:$CJ$13,"&lt;="&amp;$L$11,'Sch A. Input'!$H$13:$CJ$13,"&lt;="&amp;$Y$1020,'Sch A. Input'!$H$13:$CJ$13,"&gt;"&amp;$O$1020))</f>
        <v>0</v>
      </c>
      <c r="S1433" s="242">
        <f>IF(Q1433=0,0,SUMIFS('Sch A. Input'!$H424:$CJ424,'Sch A. Input'!$H$14:$CJ$14,"One-time",'Sch A. Input'!$H$13:$CJ$13,"&lt;="&amp;$L$11,'Sch A. Input'!$H$13:$CJ$13,"&lt;="&amp;$Y$1020,'Sch A. Input'!$H$13:$CJ$13,"&gt;"&amp;$O$1020))</f>
        <v>0</v>
      </c>
      <c r="T1433" s="283">
        <f t="shared" si="773"/>
        <v>0</v>
      </c>
      <c r="U1433" s="242">
        <f t="shared" si="774"/>
        <v>0</v>
      </c>
      <c r="V1433" s="242">
        <f t="shared" si="775"/>
        <v>0</v>
      </c>
      <c r="W1433" s="276">
        <f t="shared" si="740"/>
        <v>0</v>
      </c>
      <c r="X1433" s="281">
        <f t="shared" si="732"/>
        <v>0</v>
      </c>
      <c r="Y1433" s="245">
        <f t="shared" si="733"/>
        <v>0</v>
      </c>
      <c r="Z1433" s="248"/>
      <c r="AA1433" s="285">
        <f t="shared" si="776"/>
        <v>0</v>
      </c>
      <c r="AB1433" s="242">
        <f>IF(AA1433=0,0,SUMIFS('Sch A. Input'!$H424:$CJ424,'Sch A. Input'!$H$14:$CJ$14,"Recurring",'Sch A. Input'!$H$13:$CJ$13,"&lt;="&amp;$L$11,'Sch A. Input'!$H$13:$CJ$13,"&lt;="&amp;$AI$1020,'Sch A. Input'!$H$13:$CJ$13,"&gt;"&amp;$Y$1020))</f>
        <v>0</v>
      </c>
      <c r="AC1433" s="242">
        <f>IF(AA1433=0,0,SUMIFS('Sch A. Input'!$H424:$CJ424,'Sch A. Input'!$H$14:$CJ$14,"One-time",'Sch A. Input'!$H$13:$CJ$13,"&lt;="&amp;$L$11,'Sch A. Input'!$H$13:$CJ$13,"&lt;="&amp;$AI$1020,'Sch A. Input'!$H$13:$CJ$13,"&gt;"&amp;$Y$1020))</f>
        <v>0</v>
      </c>
      <c r="AD1433" s="283">
        <f t="shared" si="777"/>
        <v>0</v>
      </c>
      <c r="AE1433" s="242">
        <f t="shared" si="778"/>
        <v>0</v>
      </c>
      <c r="AF1433" s="242">
        <f t="shared" si="779"/>
        <v>0</v>
      </c>
      <c r="AG1433" s="276">
        <f t="shared" si="741"/>
        <v>0</v>
      </c>
      <c r="AH1433" s="281">
        <f t="shared" si="734"/>
        <v>0</v>
      </c>
      <c r="AI1433" s="245">
        <f t="shared" si="735"/>
        <v>0</v>
      </c>
      <c r="AK1433" s="285">
        <f t="shared" si="780"/>
        <v>0</v>
      </c>
      <c r="AL1433" s="242">
        <f>IF(AK1433=0,0,SUMIFS('Sch A. Input'!$H424:$CJ424,'Sch A. Input'!$H$14:$CJ$14,"Recurring",'Sch A. Input'!$H$13:$CJ$13,"&lt;="&amp;$L$11,'Sch A. Input'!$H$13:$CJ$13,"&lt;="&amp;$AS$1020,'Sch A. Input'!$H$13:$CJ$13,"&gt;"&amp;$AI$1020))</f>
        <v>0</v>
      </c>
      <c r="AM1433" s="242">
        <f>IF(AK1433=0,0,SUMIFS('Sch A. Input'!$H424:$CJ424,'Sch A. Input'!$H$14:$CJ$14,"One-time",'Sch A. Input'!$H$13:$CJ$13,"&lt;="&amp;$L$11,'Sch A. Input'!$H$13:$CJ$13,"&lt;="&amp;$AS$1020,'Sch A. Input'!$H$13:$CJ$13,"&gt;"&amp;$AI$1020))</f>
        <v>0</v>
      </c>
      <c r="AN1433" s="283">
        <f t="shared" si="781"/>
        <v>0</v>
      </c>
      <c r="AO1433" s="242">
        <f t="shared" si="782"/>
        <v>0</v>
      </c>
      <c r="AP1433" s="242">
        <f t="shared" si="783"/>
        <v>0</v>
      </c>
      <c r="AQ1433" s="276">
        <f t="shared" si="742"/>
        <v>0</v>
      </c>
      <c r="AR1433" s="281">
        <f t="shared" si="736"/>
        <v>0</v>
      </c>
      <c r="AS1433" s="245">
        <f t="shared" si="737"/>
        <v>0</v>
      </c>
      <c r="AY1433" s="160"/>
      <c r="AZ1433" s="160"/>
      <c r="BK1433" s="2"/>
      <c r="BL1433" s="2"/>
      <c r="BM1433" s="2"/>
      <c r="BN1433" s="2"/>
      <c r="BO1433" s="2"/>
      <c r="BP1433" s="2"/>
      <c r="BQ1433" s="2"/>
      <c r="BR1433" s="2"/>
      <c r="BS1433" s="2"/>
      <c r="BT1433" s="2"/>
      <c r="BU1433" s="2"/>
      <c r="BV1433" s="2"/>
      <c r="BW1433" s="2"/>
      <c r="BX1433" s="2"/>
      <c r="BY1433" s="2"/>
      <c r="BZ1433" s="2"/>
      <c r="CA1433" s="2"/>
      <c r="CI1433"/>
      <c r="CJ1433"/>
      <c r="CK1433"/>
      <c r="CL1433"/>
      <c r="CM1433"/>
      <c r="CN1433"/>
      <c r="CO1433"/>
      <c r="CP1433"/>
      <c r="CQ1433"/>
      <c r="CR1433"/>
      <c r="CS1433"/>
      <c r="CT1433"/>
      <c r="CU1433"/>
      <c r="CV1433"/>
      <c r="CW1433"/>
      <c r="CX1433"/>
    </row>
    <row r="1434" spans="2:102" x14ac:dyDescent="0.35">
      <c r="B1434" s="70" t="str">
        <f t="shared" ref="B1434:F1434" si="798">B427</f>
        <v/>
      </c>
      <c r="C1434" s="166" t="str">
        <f t="shared" si="798"/>
        <v/>
      </c>
      <c r="D1434" s="273" t="str">
        <f t="shared" si="798"/>
        <v/>
      </c>
      <c r="E1434" s="273">
        <f t="shared" si="798"/>
        <v>45016</v>
      </c>
      <c r="F1434" s="273">
        <f t="shared" si="798"/>
        <v>0</v>
      </c>
      <c r="G1434" s="98">
        <f t="shared" si="768"/>
        <v>0</v>
      </c>
      <c r="H1434" s="242">
        <f>IF(G1434=0,0,SUMIFS('Sch A. Input'!$H425:$CJ425,'Sch A. Input'!$H$14:$CJ$14,"Recurring",'Sch A. Input'!$H$13:$CJ$13,"&lt;="&amp;$O$1020,'Sch A. Input'!$H$13:$CJ$13,"&lt;="&amp;$L$11))</f>
        <v>0</v>
      </c>
      <c r="I1434" s="242">
        <f>IF(G1434=0,0,SUMIFS('Sch A. Input'!$H425:$CJ425,'Sch A. Input'!$H$14:$CJ$14,"One-time",'Sch A. Input'!$H$13:$CJ$13,"&lt;="&amp;$O$1020,'Sch A. Input'!$H$13:$CJ$13,"&lt;="&amp;$L$11))</f>
        <v>0</v>
      </c>
      <c r="J1434" s="283">
        <f t="shared" si="769"/>
        <v>0</v>
      </c>
      <c r="K1434" s="242">
        <f t="shared" si="770"/>
        <v>0</v>
      </c>
      <c r="L1434" s="242">
        <f t="shared" si="771"/>
        <v>0</v>
      </c>
      <c r="M1434" s="276">
        <f t="shared" si="739"/>
        <v>0</v>
      </c>
      <c r="N1434" s="281">
        <f t="shared" si="730"/>
        <v>0</v>
      </c>
      <c r="O1434" s="245">
        <f t="shared" si="731"/>
        <v>0</v>
      </c>
      <c r="P1434" s="248"/>
      <c r="Q1434" s="285">
        <f t="shared" si="772"/>
        <v>0</v>
      </c>
      <c r="R1434" s="242">
        <f>IF(Q1434=0,0,SUMIFS('Sch A. Input'!$H425:$CJ425,'Sch A. Input'!$H$14:$CJ$14,"Recurring",'Sch A. Input'!$H$13:$CJ$13,"&lt;="&amp;$L$11,'Sch A. Input'!$H$13:$CJ$13,"&lt;="&amp;$Y$1020,'Sch A. Input'!$H$13:$CJ$13,"&gt;"&amp;$O$1020))</f>
        <v>0</v>
      </c>
      <c r="S1434" s="242">
        <f>IF(Q1434=0,0,SUMIFS('Sch A. Input'!$H425:$CJ425,'Sch A. Input'!$H$14:$CJ$14,"One-time",'Sch A. Input'!$H$13:$CJ$13,"&lt;="&amp;$L$11,'Sch A. Input'!$H$13:$CJ$13,"&lt;="&amp;$Y$1020,'Sch A. Input'!$H$13:$CJ$13,"&gt;"&amp;$O$1020))</f>
        <v>0</v>
      </c>
      <c r="T1434" s="283">
        <f t="shared" si="773"/>
        <v>0</v>
      </c>
      <c r="U1434" s="242">
        <f t="shared" si="774"/>
        <v>0</v>
      </c>
      <c r="V1434" s="242">
        <f t="shared" si="775"/>
        <v>0</v>
      </c>
      <c r="W1434" s="276">
        <f t="shared" si="740"/>
        <v>0</v>
      </c>
      <c r="X1434" s="281">
        <f t="shared" si="732"/>
        <v>0</v>
      </c>
      <c r="Y1434" s="245">
        <f t="shared" si="733"/>
        <v>0</v>
      </c>
      <c r="Z1434" s="248"/>
      <c r="AA1434" s="285">
        <f t="shared" si="776"/>
        <v>0</v>
      </c>
      <c r="AB1434" s="242">
        <f>IF(AA1434=0,0,SUMIFS('Sch A. Input'!$H425:$CJ425,'Sch A. Input'!$H$14:$CJ$14,"Recurring",'Sch A. Input'!$H$13:$CJ$13,"&lt;="&amp;$L$11,'Sch A. Input'!$H$13:$CJ$13,"&lt;="&amp;$AI$1020,'Sch A. Input'!$H$13:$CJ$13,"&gt;"&amp;$Y$1020))</f>
        <v>0</v>
      </c>
      <c r="AC1434" s="242">
        <f>IF(AA1434=0,0,SUMIFS('Sch A. Input'!$H425:$CJ425,'Sch A. Input'!$H$14:$CJ$14,"One-time",'Sch A. Input'!$H$13:$CJ$13,"&lt;="&amp;$L$11,'Sch A. Input'!$H$13:$CJ$13,"&lt;="&amp;$AI$1020,'Sch A. Input'!$H$13:$CJ$13,"&gt;"&amp;$Y$1020))</f>
        <v>0</v>
      </c>
      <c r="AD1434" s="283">
        <f t="shared" si="777"/>
        <v>0</v>
      </c>
      <c r="AE1434" s="242">
        <f t="shared" si="778"/>
        <v>0</v>
      </c>
      <c r="AF1434" s="242">
        <f t="shared" si="779"/>
        <v>0</v>
      </c>
      <c r="AG1434" s="276">
        <f t="shared" si="741"/>
        <v>0</v>
      </c>
      <c r="AH1434" s="281">
        <f t="shared" si="734"/>
        <v>0</v>
      </c>
      <c r="AI1434" s="245">
        <f t="shared" si="735"/>
        <v>0</v>
      </c>
      <c r="AK1434" s="285">
        <f t="shared" si="780"/>
        <v>0</v>
      </c>
      <c r="AL1434" s="242">
        <f>IF(AK1434=0,0,SUMIFS('Sch A. Input'!$H425:$CJ425,'Sch A. Input'!$H$14:$CJ$14,"Recurring",'Sch A. Input'!$H$13:$CJ$13,"&lt;="&amp;$L$11,'Sch A. Input'!$H$13:$CJ$13,"&lt;="&amp;$AS$1020,'Sch A. Input'!$H$13:$CJ$13,"&gt;"&amp;$AI$1020))</f>
        <v>0</v>
      </c>
      <c r="AM1434" s="242">
        <f>IF(AK1434=0,0,SUMIFS('Sch A. Input'!$H425:$CJ425,'Sch A. Input'!$H$14:$CJ$14,"One-time",'Sch A. Input'!$H$13:$CJ$13,"&lt;="&amp;$L$11,'Sch A. Input'!$H$13:$CJ$13,"&lt;="&amp;$AS$1020,'Sch A. Input'!$H$13:$CJ$13,"&gt;"&amp;$AI$1020))</f>
        <v>0</v>
      </c>
      <c r="AN1434" s="283">
        <f t="shared" si="781"/>
        <v>0</v>
      </c>
      <c r="AO1434" s="242">
        <f t="shared" si="782"/>
        <v>0</v>
      </c>
      <c r="AP1434" s="242">
        <f t="shared" si="783"/>
        <v>0</v>
      </c>
      <c r="AQ1434" s="276">
        <f t="shared" si="742"/>
        <v>0</v>
      </c>
      <c r="AR1434" s="281">
        <f t="shared" si="736"/>
        <v>0</v>
      </c>
      <c r="AS1434" s="245">
        <f t="shared" si="737"/>
        <v>0</v>
      </c>
      <c r="AY1434" s="160"/>
      <c r="AZ1434" s="160"/>
      <c r="BK1434" s="2"/>
      <c r="BL1434" s="2"/>
      <c r="BM1434" s="2"/>
      <c r="BN1434" s="2"/>
      <c r="BO1434" s="2"/>
      <c r="BP1434" s="2"/>
      <c r="BQ1434" s="2"/>
      <c r="BR1434" s="2"/>
      <c r="BS1434" s="2"/>
      <c r="BT1434" s="2"/>
      <c r="BU1434" s="2"/>
      <c r="BV1434" s="2"/>
      <c r="BW1434" s="2"/>
      <c r="BX1434" s="2"/>
      <c r="BY1434" s="2"/>
      <c r="BZ1434" s="2"/>
      <c r="CA1434" s="2"/>
      <c r="CI1434"/>
      <c r="CJ1434"/>
      <c r="CK1434"/>
      <c r="CL1434"/>
      <c r="CM1434"/>
      <c r="CN1434"/>
      <c r="CO1434"/>
      <c r="CP1434"/>
      <c r="CQ1434"/>
      <c r="CR1434"/>
      <c r="CS1434"/>
      <c r="CT1434"/>
      <c r="CU1434"/>
      <c r="CV1434"/>
      <c r="CW1434"/>
      <c r="CX1434"/>
    </row>
    <row r="1435" spans="2:102" x14ac:dyDescent="0.35">
      <c r="B1435" s="70" t="str">
        <f t="shared" ref="B1435:F1435" si="799">B428</f>
        <v/>
      </c>
      <c r="C1435" s="166" t="str">
        <f t="shared" si="799"/>
        <v/>
      </c>
      <c r="D1435" s="273" t="str">
        <f t="shared" si="799"/>
        <v/>
      </c>
      <c r="E1435" s="273">
        <f t="shared" si="799"/>
        <v>45016</v>
      </c>
      <c r="F1435" s="273">
        <f t="shared" si="799"/>
        <v>0</v>
      </c>
      <c r="G1435" s="98">
        <f t="shared" si="768"/>
        <v>0</v>
      </c>
      <c r="H1435" s="242">
        <f>IF(G1435=0,0,SUMIFS('Sch A. Input'!$H426:$CJ426,'Sch A. Input'!$H$14:$CJ$14,"Recurring",'Sch A. Input'!$H$13:$CJ$13,"&lt;="&amp;$O$1020,'Sch A. Input'!$H$13:$CJ$13,"&lt;="&amp;$L$11))</f>
        <v>0</v>
      </c>
      <c r="I1435" s="242">
        <f>IF(G1435=0,0,SUMIFS('Sch A. Input'!$H426:$CJ426,'Sch A. Input'!$H$14:$CJ$14,"One-time",'Sch A. Input'!$H$13:$CJ$13,"&lt;="&amp;$O$1020,'Sch A. Input'!$H$13:$CJ$13,"&lt;="&amp;$L$11))</f>
        <v>0</v>
      </c>
      <c r="J1435" s="283">
        <f t="shared" si="769"/>
        <v>0</v>
      </c>
      <c r="K1435" s="242">
        <f t="shared" si="770"/>
        <v>0</v>
      </c>
      <c r="L1435" s="242">
        <f t="shared" si="771"/>
        <v>0</v>
      </c>
      <c r="M1435" s="276">
        <f t="shared" si="739"/>
        <v>0</v>
      </c>
      <c r="N1435" s="281">
        <f t="shared" si="730"/>
        <v>0</v>
      </c>
      <c r="O1435" s="245">
        <f t="shared" si="731"/>
        <v>0</v>
      </c>
      <c r="P1435" s="248"/>
      <c r="Q1435" s="285">
        <f t="shared" si="772"/>
        <v>0</v>
      </c>
      <c r="R1435" s="242">
        <f>IF(Q1435=0,0,SUMIFS('Sch A. Input'!$H426:$CJ426,'Sch A. Input'!$H$14:$CJ$14,"Recurring",'Sch A. Input'!$H$13:$CJ$13,"&lt;="&amp;$L$11,'Sch A. Input'!$H$13:$CJ$13,"&lt;="&amp;$Y$1020,'Sch A. Input'!$H$13:$CJ$13,"&gt;"&amp;$O$1020))</f>
        <v>0</v>
      </c>
      <c r="S1435" s="242">
        <f>IF(Q1435=0,0,SUMIFS('Sch A. Input'!$H426:$CJ426,'Sch A. Input'!$H$14:$CJ$14,"One-time",'Sch A. Input'!$H$13:$CJ$13,"&lt;="&amp;$L$11,'Sch A. Input'!$H$13:$CJ$13,"&lt;="&amp;$Y$1020,'Sch A. Input'!$H$13:$CJ$13,"&gt;"&amp;$O$1020))</f>
        <v>0</v>
      </c>
      <c r="T1435" s="283">
        <f t="shared" si="773"/>
        <v>0</v>
      </c>
      <c r="U1435" s="242">
        <f t="shared" si="774"/>
        <v>0</v>
      </c>
      <c r="V1435" s="242">
        <f t="shared" si="775"/>
        <v>0</v>
      </c>
      <c r="W1435" s="276">
        <f t="shared" si="740"/>
        <v>0</v>
      </c>
      <c r="X1435" s="281">
        <f t="shared" si="732"/>
        <v>0</v>
      </c>
      <c r="Y1435" s="245">
        <f t="shared" si="733"/>
        <v>0</v>
      </c>
      <c r="Z1435" s="248"/>
      <c r="AA1435" s="285">
        <f t="shared" si="776"/>
        <v>0</v>
      </c>
      <c r="AB1435" s="242">
        <f>IF(AA1435=0,0,SUMIFS('Sch A. Input'!$H426:$CJ426,'Sch A. Input'!$H$14:$CJ$14,"Recurring",'Sch A. Input'!$H$13:$CJ$13,"&lt;="&amp;$L$11,'Sch A. Input'!$H$13:$CJ$13,"&lt;="&amp;$AI$1020,'Sch A. Input'!$H$13:$CJ$13,"&gt;"&amp;$Y$1020))</f>
        <v>0</v>
      </c>
      <c r="AC1435" s="242">
        <f>IF(AA1435=0,0,SUMIFS('Sch A. Input'!$H426:$CJ426,'Sch A. Input'!$H$14:$CJ$14,"One-time",'Sch A. Input'!$H$13:$CJ$13,"&lt;="&amp;$L$11,'Sch A. Input'!$H$13:$CJ$13,"&lt;="&amp;$AI$1020,'Sch A. Input'!$H$13:$CJ$13,"&gt;"&amp;$Y$1020))</f>
        <v>0</v>
      </c>
      <c r="AD1435" s="283">
        <f t="shared" si="777"/>
        <v>0</v>
      </c>
      <c r="AE1435" s="242">
        <f t="shared" si="778"/>
        <v>0</v>
      </c>
      <c r="AF1435" s="242">
        <f t="shared" si="779"/>
        <v>0</v>
      </c>
      <c r="AG1435" s="276">
        <f t="shared" si="741"/>
        <v>0</v>
      </c>
      <c r="AH1435" s="281">
        <f t="shared" si="734"/>
        <v>0</v>
      </c>
      <c r="AI1435" s="245">
        <f t="shared" si="735"/>
        <v>0</v>
      </c>
      <c r="AK1435" s="285">
        <f t="shared" si="780"/>
        <v>0</v>
      </c>
      <c r="AL1435" s="242">
        <f>IF(AK1435=0,0,SUMIFS('Sch A. Input'!$H426:$CJ426,'Sch A. Input'!$H$14:$CJ$14,"Recurring",'Sch A. Input'!$H$13:$CJ$13,"&lt;="&amp;$L$11,'Sch A. Input'!$H$13:$CJ$13,"&lt;="&amp;$AS$1020,'Sch A. Input'!$H$13:$CJ$13,"&gt;"&amp;$AI$1020))</f>
        <v>0</v>
      </c>
      <c r="AM1435" s="242">
        <f>IF(AK1435=0,0,SUMIFS('Sch A. Input'!$H426:$CJ426,'Sch A. Input'!$H$14:$CJ$14,"One-time",'Sch A. Input'!$H$13:$CJ$13,"&lt;="&amp;$L$11,'Sch A. Input'!$H$13:$CJ$13,"&lt;="&amp;$AS$1020,'Sch A. Input'!$H$13:$CJ$13,"&gt;"&amp;$AI$1020))</f>
        <v>0</v>
      </c>
      <c r="AN1435" s="283">
        <f t="shared" si="781"/>
        <v>0</v>
      </c>
      <c r="AO1435" s="242">
        <f t="shared" si="782"/>
        <v>0</v>
      </c>
      <c r="AP1435" s="242">
        <f t="shared" si="783"/>
        <v>0</v>
      </c>
      <c r="AQ1435" s="276">
        <f t="shared" si="742"/>
        <v>0</v>
      </c>
      <c r="AR1435" s="281">
        <f t="shared" si="736"/>
        <v>0</v>
      </c>
      <c r="AS1435" s="245">
        <f t="shared" si="737"/>
        <v>0</v>
      </c>
      <c r="AY1435" s="160"/>
      <c r="AZ1435" s="160"/>
      <c r="BK1435" s="2"/>
      <c r="BL1435" s="2"/>
      <c r="BM1435" s="2"/>
      <c r="BN1435" s="2"/>
      <c r="BO1435" s="2"/>
      <c r="BP1435" s="2"/>
      <c r="BQ1435" s="2"/>
      <c r="BR1435" s="2"/>
      <c r="BS1435" s="2"/>
      <c r="BT1435" s="2"/>
      <c r="BU1435" s="2"/>
      <c r="BV1435" s="2"/>
      <c r="BW1435" s="2"/>
      <c r="BX1435" s="2"/>
      <c r="BY1435" s="2"/>
      <c r="BZ1435" s="2"/>
      <c r="CA1435" s="2"/>
      <c r="CI1435"/>
      <c r="CJ1435"/>
      <c r="CK1435"/>
      <c r="CL1435"/>
      <c r="CM1435"/>
      <c r="CN1435"/>
      <c r="CO1435"/>
      <c r="CP1435"/>
      <c r="CQ1435"/>
      <c r="CR1435"/>
      <c r="CS1435"/>
      <c r="CT1435"/>
      <c r="CU1435"/>
      <c r="CV1435"/>
      <c r="CW1435"/>
      <c r="CX1435"/>
    </row>
    <row r="1436" spans="2:102" x14ac:dyDescent="0.35">
      <c r="B1436" s="70" t="str">
        <f t="shared" ref="B1436:F1436" si="800">B429</f>
        <v/>
      </c>
      <c r="C1436" s="166" t="str">
        <f t="shared" si="800"/>
        <v/>
      </c>
      <c r="D1436" s="273" t="str">
        <f t="shared" si="800"/>
        <v/>
      </c>
      <c r="E1436" s="273">
        <f t="shared" si="800"/>
        <v>45016</v>
      </c>
      <c r="F1436" s="273">
        <f t="shared" si="800"/>
        <v>0</v>
      </c>
      <c r="G1436" s="98">
        <f t="shared" si="768"/>
        <v>0</v>
      </c>
      <c r="H1436" s="242">
        <f>IF(G1436=0,0,SUMIFS('Sch A. Input'!$H427:$CJ427,'Sch A. Input'!$H$14:$CJ$14,"Recurring",'Sch A. Input'!$H$13:$CJ$13,"&lt;="&amp;$O$1020,'Sch A. Input'!$H$13:$CJ$13,"&lt;="&amp;$L$11))</f>
        <v>0</v>
      </c>
      <c r="I1436" s="242">
        <f>IF(G1436=0,0,SUMIFS('Sch A. Input'!$H427:$CJ427,'Sch A. Input'!$H$14:$CJ$14,"One-time",'Sch A. Input'!$H$13:$CJ$13,"&lt;="&amp;$O$1020,'Sch A. Input'!$H$13:$CJ$13,"&lt;="&amp;$L$11))</f>
        <v>0</v>
      </c>
      <c r="J1436" s="283">
        <f t="shared" si="769"/>
        <v>0</v>
      </c>
      <c r="K1436" s="242">
        <f t="shared" si="770"/>
        <v>0</v>
      </c>
      <c r="L1436" s="242">
        <f t="shared" si="771"/>
        <v>0</v>
      </c>
      <c r="M1436" s="276">
        <f t="shared" si="739"/>
        <v>0</v>
      </c>
      <c r="N1436" s="281">
        <f t="shared" si="730"/>
        <v>0</v>
      </c>
      <c r="O1436" s="245">
        <f t="shared" si="731"/>
        <v>0</v>
      </c>
      <c r="P1436" s="248"/>
      <c r="Q1436" s="285">
        <f t="shared" si="772"/>
        <v>0</v>
      </c>
      <c r="R1436" s="242">
        <f>IF(Q1436=0,0,SUMIFS('Sch A. Input'!$H427:$CJ427,'Sch A. Input'!$H$14:$CJ$14,"Recurring",'Sch A. Input'!$H$13:$CJ$13,"&lt;="&amp;$L$11,'Sch A. Input'!$H$13:$CJ$13,"&lt;="&amp;$Y$1020,'Sch A. Input'!$H$13:$CJ$13,"&gt;"&amp;$O$1020))</f>
        <v>0</v>
      </c>
      <c r="S1436" s="242">
        <f>IF(Q1436=0,0,SUMIFS('Sch A. Input'!$H427:$CJ427,'Sch A. Input'!$H$14:$CJ$14,"One-time",'Sch A. Input'!$H$13:$CJ$13,"&lt;="&amp;$L$11,'Sch A. Input'!$H$13:$CJ$13,"&lt;="&amp;$Y$1020,'Sch A. Input'!$H$13:$CJ$13,"&gt;"&amp;$O$1020))</f>
        <v>0</v>
      </c>
      <c r="T1436" s="283">
        <f t="shared" si="773"/>
        <v>0</v>
      </c>
      <c r="U1436" s="242">
        <f t="shared" si="774"/>
        <v>0</v>
      </c>
      <c r="V1436" s="242">
        <f t="shared" si="775"/>
        <v>0</v>
      </c>
      <c r="W1436" s="276">
        <f t="shared" si="740"/>
        <v>0</v>
      </c>
      <c r="X1436" s="281">
        <f t="shared" si="732"/>
        <v>0</v>
      </c>
      <c r="Y1436" s="245">
        <f t="shared" si="733"/>
        <v>0</v>
      </c>
      <c r="Z1436" s="248"/>
      <c r="AA1436" s="285">
        <f t="shared" si="776"/>
        <v>0</v>
      </c>
      <c r="AB1436" s="242">
        <f>IF(AA1436=0,0,SUMIFS('Sch A. Input'!$H427:$CJ427,'Sch A. Input'!$H$14:$CJ$14,"Recurring",'Sch A. Input'!$H$13:$CJ$13,"&lt;="&amp;$L$11,'Sch A. Input'!$H$13:$CJ$13,"&lt;="&amp;$AI$1020,'Sch A. Input'!$H$13:$CJ$13,"&gt;"&amp;$Y$1020))</f>
        <v>0</v>
      </c>
      <c r="AC1436" s="242">
        <f>IF(AA1436=0,0,SUMIFS('Sch A. Input'!$H427:$CJ427,'Sch A. Input'!$H$14:$CJ$14,"One-time",'Sch A. Input'!$H$13:$CJ$13,"&lt;="&amp;$L$11,'Sch A. Input'!$H$13:$CJ$13,"&lt;="&amp;$AI$1020,'Sch A. Input'!$H$13:$CJ$13,"&gt;"&amp;$Y$1020))</f>
        <v>0</v>
      </c>
      <c r="AD1436" s="283">
        <f t="shared" si="777"/>
        <v>0</v>
      </c>
      <c r="AE1436" s="242">
        <f t="shared" si="778"/>
        <v>0</v>
      </c>
      <c r="AF1436" s="242">
        <f t="shared" si="779"/>
        <v>0</v>
      </c>
      <c r="AG1436" s="276">
        <f t="shared" si="741"/>
        <v>0</v>
      </c>
      <c r="AH1436" s="281">
        <f t="shared" si="734"/>
        <v>0</v>
      </c>
      <c r="AI1436" s="245">
        <f t="shared" si="735"/>
        <v>0</v>
      </c>
      <c r="AK1436" s="285">
        <f t="shared" si="780"/>
        <v>0</v>
      </c>
      <c r="AL1436" s="242">
        <f>IF(AK1436=0,0,SUMIFS('Sch A. Input'!$H427:$CJ427,'Sch A. Input'!$H$14:$CJ$14,"Recurring",'Sch A. Input'!$H$13:$CJ$13,"&lt;="&amp;$L$11,'Sch A. Input'!$H$13:$CJ$13,"&lt;="&amp;$AS$1020,'Sch A. Input'!$H$13:$CJ$13,"&gt;"&amp;$AI$1020))</f>
        <v>0</v>
      </c>
      <c r="AM1436" s="242">
        <f>IF(AK1436=0,0,SUMIFS('Sch A. Input'!$H427:$CJ427,'Sch A. Input'!$H$14:$CJ$14,"One-time",'Sch A. Input'!$H$13:$CJ$13,"&lt;="&amp;$L$11,'Sch A. Input'!$H$13:$CJ$13,"&lt;="&amp;$AS$1020,'Sch A. Input'!$H$13:$CJ$13,"&gt;"&amp;$AI$1020))</f>
        <v>0</v>
      </c>
      <c r="AN1436" s="283">
        <f t="shared" si="781"/>
        <v>0</v>
      </c>
      <c r="AO1436" s="242">
        <f t="shared" si="782"/>
        <v>0</v>
      </c>
      <c r="AP1436" s="242">
        <f t="shared" si="783"/>
        <v>0</v>
      </c>
      <c r="AQ1436" s="276">
        <f t="shared" si="742"/>
        <v>0</v>
      </c>
      <c r="AR1436" s="281">
        <f t="shared" si="736"/>
        <v>0</v>
      </c>
      <c r="AS1436" s="245">
        <f t="shared" si="737"/>
        <v>0</v>
      </c>
      <c r="AY1436" s="160"/>
      <c r="AZ1436" s="160"/>
      <c r="BK1436" s="2"/>
      <c r="BL1436" s="2"/>
      <c r="BM1436" s="2"/>
      <c r="BN1436" s="2"/>
      <c r="BO1436" s="2"/>
      <c r="BP1436" s="2"/>
      <c r="BQ1436" s="2"/>
      <c r="BR1436" s="2"/>
      <c r="BS1436" s="2"/>
      <c r="BT1436" s="2"/>
      <c r="BU1436" s="2"/>
      <c r="BV1436" s="2"/>
      <c r="BW1436" s="2"/>
      <c r="BX1436" s="2"/>
      <c r="BY1436" s="2"/>
      <c r="BZ1436" s="2"/>
      <c r="CA1436" s="2"/>
      <c r="CI1436"/>
      <c r="CJ1436"/>
      <c r="CK1436"/>
      <c r="CL1436"/>
      <c r="CM1436"/>
      <c r="CN1436"/>
      <c r="CO1436"/>
      <c r="CP1436"/>
      <c r="CQ1436"/>
      <c r="CR1436"/>
      <c r="CS1436"/>
      <c r="CT1436"/>
      <c r="CU1436"/>
      <c r="CV1436"/>
      <c r="CW1436"/>
      <c r="CX1436"/>
    </row>
    <row r="1437" spans="2:102" x14ac:dyDescent="0.35">
      <c r="B1437" s="70" t="str">
        <f t="shared" ref="B1437:F1437" si="801">B430</f>
        <v/>
      </c>
      <c r="C1437" s="166" t="str">
        <f t="shared" si="801"/>
        <v/>
      </c>
      <c r="D1437" s="273" t="str">
        <f t="shared" si="801"/>
        <v/>
      </c>
      <c r="E1437" s="273">
        <f t="shared" si="801"/>
        <v>45016</v>
      </c>
      <c r="F1437" s="273">
        <f t="shared" si="801"/>
        <v>0</v>
      </c>
      <c r="G1437" s="98">
        <f t="shared" si="768"/>
        <v>0</v>
      </c>
      <c r="H1437" s="242">
        <f>IF(G1437=0,0,SUMIFS('Sch A. Input'!$H428:$CJ428,'Sch A. Input'!$H$14:$CJ$14,"Recurring",'Sch A. Input'!$H$13:$CJ$13,"&lt;="&amp;$O$1020,'Sch A. Input'!$H$13:$CJ$13,"&lt;="&amp;$L$11))</f>
        <v>0</v>
      </c>
      <c r="I1437" s="242">
        <f>IF(G1437=0,0,SUMIFS('Sch A. Input'!$H428:$CJ428,'Sch A. Input'!$H$14:$CJ$14,"One-time",'Sch A. Input'!$H$13:$CJ$13,"&lt;="&amp;$O$1020,'Sch A. Input'!$H$13:$CJ$13,"&lt;="&amp;$L$11))</f>
        <v>0</v>
      </c>
      <c r="J1437" s="283">
        <f t="shared" si="769"/>
        <v>0</v>
      </c>
      <c r="K1437" s="242">
        <f t="shared" si="770"/>
        <v>0</v>
      </c>
      <c r="L1437" s="242">
        <f t="shared" si="771"/>
        <v>0</v>
      </c>
      <c r="M1437" s="276">
        <f t="shared" si="739"/>
        <v>0</v>
      </c>
      <c r="N1437" s="281">
        <f t="shared" si="730"/>
        <v>0</v>
      </c>
      <c r="O1437" s="245">
        <f t="shared" si="731"/>
        <v>0</v>
      </c>
      <c r="P1437" s="248"/>
      <c r="Q1437" s="285">
        <f t="shared" si="772"/>
        <v>0</v>
      </c>
      <c r="R1437" s="242">
        <f>IF(Q1437=0,0,SUMIFS('Sch A. Input'!$H428:$CJ428,'Sch A. Input'!$H$14:$CJ$14,"Recurring",'Sch A. Input'!$H$13:$CJ$13,"&lt;="&amp;$L$11,'Sch A. Input'!$H$13:$CJ$13,"&lt;="&amp;$Y$1020,'Sch A. Input'!$H$13:$CJ$13,"&gt;"&amp;$O$1020))</f>
        <v>0</v>
      </c>
      <c r="S1437" s="242">
        <f>IF(Q1437=0,0,SUMIFS('Sch A. Input'!$H428:$CJ428,'Sch A. Input'!$H$14:$CJ$14,"One-time",'Sch A. Input'!$H$13:$CJ$13,"&lt;="&amp;$L$11,'Sch A. Input'!$H$13:$CJ$13,"&lt;="&amp;$Y$1020,'Sch A. Input'!$H$13:$CJ$13,"&gt;"&amp;$O$1020))</f>
        <v>0</v>
      </c>
      <c r="T1437" s="283">
        <f t="shared" si="773"/>
        <v>0</v>
      </c>
      <c r="U1437" s="242">
        <f t="shared" si="774"/>
        <v>0</v>
      </c>
      <c r="V1437" s="242">
        <f t="shared" si="775"/>
        <v>0</v>
      </c>
      <c r="W1437" s="276">
        <f t="shared" si="740"/>
        <v>0</v>
      </c>
      <c r="X1437" s="281">
        <f t="shared" si="732"/>
        <v>0</v>
      </c>
      <c r="Y1437" s="245">
        <f t="shared" si="733"/>
        <v>0</v>
      </c>
      <c r="Z1437" s="248"/>
      <c r="AA1437" s="285">
        <f t="shared" si="776"/>
        <v>0</v>
      </c>
      <c r="AB1437" s="242">
        <f>IF(AA1437=0,0,SUMIFS('Sch A. Input'!$H428:$CJ428,'Sch A. Input'!$H$14:$CJ$14,"Recurring",'Sch A. Input'!$H$13:$CJ$13,"&lt;="&amp;$L$11,'Sch A. Input'!$H$13:$CJ$13,"&lt;="&amp;$AI$1020,'Sch A. Input'!$H$13:$CJ$13,"&gt;"&amp;$Y$1020))</f>
        <v>0</v>
      </c>
      <c r="AC1437" s="242">
        <f>IF(AA1437=0,0,SUMIFS('Sch A. Input'!$H428:$CJ428,'Sch A. Input'!$H$14:$CJ$14,"One-time",'Sch A. Input'!$H$13:$CJ$13,"&lt;="&amp;$L$11,'Sch A. Input'!$H$13:$CJ$13,"&lt;="&amp;$AI$1020,'Sch A. Input'!$H$13:$CJ$13,"&gt;"&amp;$Y$1020))</f>
        <v>0</v>
      </c>
      <c r="AD1437" s="283">
        <f t="shared" si="777"/>
        <v>0</v>
      </c>
      <c r="AE1437" s="242">
        <f t="shared" si="778"/>
        <v>0</v>
      </c>
      <c r="AF1437" s="242">
        <f t="shared" si="779"/>
        <v>0</v>
      </c>
      <c r="AG1437" s="276">
        <f t="shared" si="741"/>
        <v>0</v>
      </c>
      <c r="AH1437" s="281">
        <f t="shared" si="734"/>
        <v>0</v>
      </c>
      <c r="AI1437" s="245">
        <f t="shared" si="735"/>
        <v>0</v>
      </c>
      <c r="AK1437" s="285">
        <f t="shared" si="780"/>
        <v>0</v>
      </c>
      <c r="AL1437" s="242">
        <f>IF(AK1437=0,0,SUMIFS('Sch A. Input'!$H428:$CJ428,'Sch A. Input'!$H$14:$CJ$14,"Recurring",'Sch A. Input'!$H$13:$CJ$13,"&lt;="&amp;$L$11,'Sch A. Input'!$H$13:$CJ$13,"&lt;="&amp;$AS$1020,'Sch A. Input'!$H$13:$CJ$13,"&gt;"&amp;$AI$1020))</f>
        <v>0</v>
      </c>
      <c r="AM1437" s="242">
        <f>IF(AK1437=0,0,SUMIFS('Sch A. Input'!$H428:$CJ428,'Sch A. Input'!$H$14:$CJ$14,"One-time",'Sch A. Input'!$H$13:$CJ$13,"&lt;="&amp;$L$11,'Sch A. Input'!$H$13:$CJ$13,"&lt;="&amp;$AS$1020,'Sch A. Input'!$H$13:$CJ$13,"&gt;"&amp;$AI$1020))</f>
        <v>0</v>
      </c>
      <c r="AN1437" s="283">
        <f t="shared" si="781"/>
        <v>0</v>
      </c>
      <c r="AO1437" s="242">
        <f t="shared" si="782"/>
        <v>0</v>
      </c>
      <c r="AP1437" s="242">
        <f t="shared" si="783"/>
        <v>0</v>
      </c>
      <c r="AQ1437" s="276">
        <f t="shared" si="742"/>
        <v>0</v>
      </c>
      <c r="AR1437" s="281">
        <f t="shared" si="736"/>
        <v>0</v>
      </c>
      <c r="AS1437" s="245">
        <f t="shared" si="737"/>
        <v>0</v>
      </c>
      <c r="AY1437" s="160"/>
      <c r="AZ1437" s="160"/>
      <c r="BK1437" s="2"/>
      <c r="BL1437" s="2"/>
      <c r="BM1437" s="2"/>
      <c r="BN1437" s="2"/>
      <c r="BO1437" s="2"/>
      <c r="BP1437" s="2"/>
      <c r="BQ1437" s="2"/>
      <c r="BR1437" s="2"/>
      <c r="BS1437" s="2"/>
      <c r="BT1437" s="2"/>
      <c r="BU1437" s="2"/>
      <c r="BV1437" s="2"/>
      <c r="BW1437" s="2"/>
      <c r="BX1437" s="2"/>
      <c r="BY1437" s="2"/>
      <c r="BZ1437" s="2"/>
      <c r="CA1437" s="2"/>
      <c r="CI1437"/>
      <c r="CJ1437"/>
      <c r="CK1437"/>
      <c r="CL1437"/>
      <c r="CM1437"/>
      <c r="CN1437"/>
      <c r="CO1437"/>
      <c r="CP1437"/>
      <c r="CQ1437"/>
      <c r="CR1437"/>
      <c r="CS1437"/>
      <c r="CT1437"/>
      <c r="CU1437"/>
      <c r="CV1437"/>
      <c r="CW1437"/>
      <c r="CX1437"/>
    </row>
    <row r="1438" spans="2:102" x14ac:dyDescent="0.35">
      <c r="B1438" s="70" t="str">
        <f t="shared" ref="B1438:F1438" si="802">B431</f>
        <v/>
      </c>
      <c r="C1438" s="166" t="str">
        <f t="shared" si="802"/>
        <v/>
      </c>
      <c r="D1438" s="273" t="str">
        <f t="shared" si="802"/>
        <v/>
      </c>
      <c r="E1438" s="273">
        <f t="shared" si="802"/>
        <v>45016</v>
      </c>
      <c r="F1438" s="273">
        <f t="shared" si="802"/>
        <v>0</v>
      </c>
      <c r="G1438" s="98">
        <f t="shared" si="768"/>
        <v>0</v>
      </c>
      <c r="H1438" s="242">
        <f>IF(G1438=0,0,SUMIFS('Sch A. Input'!$H429:$CJ429,'Sch A. Input'!$H$14:$CJ$14,"Recurring",'Sch A. Input'!$H$13:$CJ$13,"&lt;="&amp;$O$1020,'Sch A. Input'!$H$13:$CJ$13,"&lt;="&amp;$L$11))</f>
        <v>0</v>
      </c>
      <c r="I1438" s="242">
        <f>IF(G1438=0,0,SUMIFS('Sch A. Input'!$H429:$CJ429,'Sch A. Input'!$H$14:$CJ$14,"One-time",'Sch A. Input'!$H$13:$CJ$13,"&lt;="&amp;$O$1020,'Sch A. Input'!$H$13:$CJ$13,"&lt;="&amp;$L$11))</f>
        <v>0</v>
      </c>
      <c r="J1438" s="283">
        <f t="shared" si="769"/>
        <v>0</v>
      </c>
      <c r="K1438" s="242">
        <f t="shared" si="770"/>
        <v>0</v>
      </c>
      <c r="L1438" s="242">
        <f t="shared" si="771"/>
        <v>0</v>
      </c>
      <c r="M1438" s="276">
        <f t="shared" si="739"/>
        <v>0</v>
      </c>
      <c r="N1438" s="281">
        <f t="shared" si="730"/>
        <v>0</v>
      </c>
      <c r="O1438" s="245">
        <f t="shared" si="731"/>
        <v>0</v>
      </c>
      <c r="P1438" s="248"/>
      <c r="Q1438" s="285">
        <f t="shared" si="772"/>
        <v>0</v>
      </c>
      <c r="R1438" s="242">
        <f>IF(Q1438=0,0,SUMIFS('Sch A. Input'!$H429:$CJ429,'Sch A. Input'!$H$14:$CJ$14,"Recurring",'Sch A. Input'!$H$13:$CJ$13,"&lt;="&amp;$L$11,'Sch A. Input'!$H$13:$CJ$13,"&lt;="&amp;$Y$1020,'Sch A. Input'!$H$13:$CJ$13,"&gt;"&amp;$O$1020))</f>
        <v>0</v>
      </c>
      <c r="S1438" s="242">
        <f>IF(Q1438=0,0,SUMIFS('Sch A. Input'!$H429:$CJ429,'Sch A. Input'!$H$14:$CJ$14,"One-time",'Sch A. Input'!$H$13:$CJ$13,"&lt;="&amp;$L$11,'Sch A. Input'!$H$13:$CJ$13,"&lt;="&amp;$Y$1020,'Sch A. Input'!$H$13:$CJ$13,"&gt;"&amp;$O$1020))</f>
        <v>0</v>
      </c>
      <c r="T1438" s="283">
        <f t="shared" si="773"/>
        <v>0</v>
      </c>
      <c r="U1438" s="242">
        <f t="shared" si="774"/>
        <v>0</v>
      </c>
      <c r="V1438" s="242">
        <f t="shared" si="775"/>
        <v>0</v>
      </c>
      <c r="W1438" s="276">
        <f t="shared" si="740"/>
        <v>0</v>
      </c>
      <c r="X1438" s="281">
        <f t="shared" si="732"/>
        <v>0</v>
      </c>
      <c r="Y1438" s="245">
        <f t="shared" si="733"/>
        <v>0</v>
      </c>
      <c r="Z1438" s="248"/>
      <c r="AA1438" s="285">
        <f t="shared" si="776"/>
        <v>0</v>
      </c>
      <c r="AB1438" s="242">
        <f>IF(AA1438=0,0,SUMIFS('Sch A. Input'!$H429:$CJ429,'Sch A. Input'!$H$14:$CJ$14,"Recurring",'Sch A. Input'!$H$13:$CJ$13,"&lt;="&amp;$L$11,'Sch A. Input'!$H$13:$CJ$13,"&lt;="&amp;$AI$1020,'Sch A. Input'!$H$13:$CJ$13,"&gt;"&amp;$Y$1020))</f>
        <v>0</v>
      </c>
      <c r="AC1438" s="242">
        <f>IF(AA1438=0,0,SUMIFS('Sch A. Input'!$H429:$CJ429,'Sch A. Input'!$H$14:$CJ$14,"One-time",'Sch A. Input'!$H$13:$CJ$13,"&lt;="&amp;$L$11,'Sch A. Input'!$H$13:$CJ$13,"&lt;="&amp;$AI$1020,'Sch A. Input'!$H$13:$CJ$13,"&gt;"&amp;$Y$1020))</f>
        <v>0</v>
      </c>
      <c r="AD1438" s="283">
        <f t="shared" si="777"/>
        <v>0</v>
      </c>
      <c r="AE1438" s="242">
        <f t="shared" si="778"/>
        <v>0</v>
      </c>
      <c r="AF1438" s="242">
        <f t="shared" si="779"/>
        <v>0</v>
      </c>
      <c r="AG1438" s="276">
        <f t="shared" si="741"/>
        <v>0</v>
      </c>
      <c r="AH1438" s="281">
        <f t="shared" si="734"/>
        <v>0</v>
      </c>
      <c r="AI1438" s="245">
        <f t="shared" si="735"/>
        <v>0</v>
      </c>
      <c r="AK1438" s="285">
        <f t="shared" si="780"/>
        <v>0</v>
      </c>
      <c r="AL1438" s="242">
        <f>IF(AK1438=0,0,SUMIFS('Sch A. Input'!$H429:$CJ429,'Sch A. Input'!$H$14:$CJ$14,"Recurring",'Sch A. Input'!$H$13:$CJ$13,"&lt;="&amp;$L$11,'Sch A. Input'!$H$13:$CJ$13,"&lt;="&amp;$AS$1020,'Sch A. Input'!$H$13:$CJ$13,"&gt;"&amp;$AI$1020))</f>
        <v>0</v>
      </c>
      <c r="AM1438" s="242">
        <f>IF(AK1438=0,0,SUMIFS('Sch A. Input'!$H429:$CJ429,'Sch A. Input'!$H$14:$CJ$14,"One-time",'Sch A. Input'!$H$13:$CJ$13,"&lt;="&amp;$L$11,'Sch A. Input'!$H$13:$CJ$13,"&lt;="&amp;$AS$1020,'Sch A. Input'!$H$13:$CJ$13,"&gt;"&amp;$AI$1020))</f>
        <v>0</v>
      </c>
      <c r="AN1438" s="283">
        <f t="shared" si="781"/>
        <v>0</v>
      </c>
      <c r="AO1438" s="242">
        <f t="shared" si="782"/>
        <v>0</v>
      </c>
      <c r="AP1438" s="242">
        <f t="shared" si="783"/>
        <v>0</v>
      </c>
      <c r="AQ1438" s="276">
        <f t="shared" si="742"/>
        <v>0</v>
      </c>
      <c r="AR1438" s="281">
        <f t="shared" si="736"/>
        <v>0</v>
      </c>
      <c r="AS1438" s="245">
        <f t="shared" si="737"/>
        <v>0</v>
      </c>
      <c r="AY1438" s="160"/>
      <c r="AZ1438" s="160"/>
      <c r="BK1438" s="2"/>
      <c r="BL1438" s="2"/>
      <c r="BM1438" s="2"/>
      <c r="BN1438" s="2"/>
      <c r="BO1438" s="2"/>
      <c r="BP1438" s="2"/>
      <c r="BQ1438" s="2"/>
      <c r="BR1438" s="2"/>
      <c r="BS1438" s="2"/>
      <c r="BT1438" s="2"/>
      <c r="BU1438" s="2"/>
      <c r="BV1438" s="2"/>
      <c r="BW1438" s="2"/>
      <c r="BX1438" s="2"/>
      <c r="BY1438" s="2"/>
      <c r="BZ1438" s="2"/>
      <c r="CA1438" s="2"/>
      <c r="CI1438"/>
      <c r="CJ1438"/>
      <c r="CK1438"/>
      <c r="CL1438"/>
      <c r="CM1438"/>
      <c r="CN1438"/>
      <c r="CO1438"/>
      <c r="CP1438"/>
      <c r="CQ1438"/>
      <c r="CR1438"/>
      <c r="CS1438"/>
      <c r="CT1438"/>
      <c r="CU1438"/>
      <c r="CV1438"/>
      <c r="CW1438"/>
      <c r="CX1438"/>
    </row>
    <row r="1439" spans="2:102" x14ac:dyDescent="0.35">
      <c r="B1439" s="70" t="str">
        <f t="shared" ref="B1439:F1439" si="803">B432</f>
        <v/>
      </c>
      <c r="C1439" s="166" t="str">
        <f t="shared" si="803"/>
        <v/>
      </c>
      <c r="D1439" s="273" t="str">
        <f t="shared" si="803"/>
        <v/>
      </c>
      <c r="E1439" s="273">
        <f t="shared" si="803"/>
        <v>45016</v>
      </c>
      <c r="F1439" s="273">
        <f t="shared" si="803"/>
        <v>0</v>
      </c>
      <c r="G1439" s="98">
        <f t="shared" si="768"/>
        <v>0</v>
      </c>
      <c r="H1439" s="242">
        <f>IF(G1439=0,0,SUMIFS('Sch A. Input'!$H430:$CJ430,'Sch A. Input'!$H$14:$CJ$14,"Recurring",'Sch A. Input'!$H$13:$CJ$13,"&lt;="&amp;$O$1020,'Sch A. Input'!$H$13:$CJ$13,"&lt;="&amp;$L$11))</f>
        <v>0</v>
      </c>
      <c r="I1439" s="242">
        <f>IF(G1439=0,0,SUMIFS('Sch A. Input'!$H430:$CJ430,'Sch A. Input'!$H$14:$CJ$14,"One-time",'Sch A. Input'!$H$13:$CJ$13,"&lt;="&amp;$O$1020,'Sch A. Input'!$H$13:$CJ$13,"&lt;="&amp;$L$11))</f>
        <v>0</v>
      </c>
      <c r="J1439" s="283">
        <f t="shared" si="769"/>
        <v>0</v>
      </c>
      <c r="K1439" s="242">
        <f t="shared" si="770"/>
        <v>0</v>
      </c>
      <c r="L1439" s="242">
        <f t="shared" si="771"/>
        <v>0</v>
      </c>
      <c r="M1439" s="276">
        <f t="shared" si="739"/>
        <v>0</v>
      </c>
      <c r="N1439" s="281">
        <f t="shared" si="730"/>
        <v>0</v>
      </c>
      <c r="O1439" s="245">
        <f t="shared" si="731"/>
        <v>0</v>
      </c>
      <c r="P1439" s="248"/>
      <c r="Q1439" s="285">
        <f t="shared" si="772"/>
        <v>0</v>
      </c>
      <c r="R1439" s="242">
        <f>IF(Q1439=0,0,SUMIFS('Sch A. Input'!$H430:$CJ430,'Sch A. Input'!$H$14:$CJ$14,"Recurring",'Sch A. Input'!$H$13:$CJ$13,"&lt;="&amp;$L$11,'Sch A. Input'!$H$13:$CJ$13,"&lt;="&amp;$Y$1020,'Sch A. Input'!$H$13:$CJ$13,"&gt;"&amp;$O$1020))</f>
        <v>0</v>
      </c>
      <c r="S1439" s="242">
        <f>IF(Q1439=0,0,SUMIFS('Sch A. Input'!$H430:$CJ430,'Sch A. Input'!$H$14:$CJ$14,"One-time",'Sch A. Input'!$H$13:$CJ$13,"&lt;="&amp;$L$11,'Sch A. Input'!$H$13:$CJ$13,"&lt;="&amp;$Y$1020,'Sch A. Input'!$H$13:$CJ$13,"&gt;"&amp;$O$1020))</f>
        <v>0</v>
      </c>
      <c r="T1439" s="283">
        <f t="shared" si="773"/>
        <v>0</v>
      </c>
      <c r="U1439" s="242">
        <f t="shared" si="774"/>
        <v>0</v>
      </c>
      <c r="V1439" s="242">
        <f t="shared" si="775"/>
        <v>0</v>
      </c>
      <c r="W1439" s="276">
        <f t="shared" si="740"/>
        <v>0</v>
      </c>
      <c r="X1439" s="281">
        <f t="shared" si="732"/>
        <v>0</v>
      </c>
      <c r="Y1439" s="245">
        <f t="shared" si="733"/>
        <v>0</v>
      </c>
      <c r="Z1439" s="248"/>
      <c r="AA1439" s="285">
        <f t="shared" si="776"/>
        <v>0</v>
      </c>
      <c r="AB1439" s="242">
        <f>IF(AA1439=0,0,SUMIFS('Sch A. Input'!$H430:$CJ430,'Sch A. Input'!$H$14:$CJ$14,"Recurring",'Sch A. Input'!$H$13:$CJ$13,"&lt;="&amp;$L$11,'Sch A. Input'!$H$13:$CJ$13,"&lt;="&amp;$AI$1020,'Sch A. Input'!$H$13:$CJ$13,"&gt;"&amp;$Y$1020))</f>
        <v>0</v>
      </c>
      <c r="AC1439" s="242">
        <f>IF(AA1439=0,0,SUMIFS('Sch A. Input'!$H430:$CJ430,'Sch A. Input'!$H$14:$CJ$14,"One-time",'Sch A. Input'!$H$13:$CJ$13,"&lt;="&amp;$L$11,'Sch A. Input'!$H$13:$CJ$13,"&lt;="&amp;$AI$1020,'Sch A. Input'!$H$13:$CJ$13,"&gt;"&amp;$Y$1020))</f>
        <v>0</v>
      </c>
      <c r="AD1439" s="283">
        <f t="shared" si="777"/>
        <v>0</v>
      </c>
      <c r="AE1439" s="242">
        <f t="shared" si="778"/>
        <v>0</v>
      </c>
      <c r="AF1439" s="242">
        <f t="shared" si="779"/>
        <v>0</v>
      </c>
      <c r="AG1439" s="276">
        <f t="shared" si="741"/>
        <v>0</v>
      </c>
      <c r="AH1439" s="281">
        <f t="shared" si="734"/>
        <v>0</v>
      </c>
      <c r="AI1439" s="245">
        <f t="shared" si="735"/>
        <v>0</v>
      </c>
      <c r="AK1439" s="285">
        <f t="shared" si="780"/>
        <v>0</v>
      </c>
      <c r="AL1439" s="242">
        <f>IF(AK1439=0,0,SUMIFS('Sch A. Input'!$H430:$CJ430,'Sch A. Input'!$H$14:$CJ$14,"Recurring",'Sch A. Input'!$H$13:$CJ$13,"&lt;="&amp;$L$11,'Sch A. Input'!$H$13:$CJ$13,"&lt;="&amp;$AS$1020,'Sch A. Input'!$H$13:$CJ$13,"&gt;"&amp;$AI$1020))</f>
        <v>0</v>
      </c>
      <c r="AM1439" s="242">
        <f>IF(AK1439=0,0,SUMIFS('Sch A. Input'!$H430:$CJ430,'Sch A. Input'!$H$14:$CJ$14,"One-time",'Sch A. Input'!$H$13:$CJ$13,"&lt;="&amp;$L$11,'Sch A. Input'!$H$13:$CJ$13,"&lt;="&amp;$AS$1020,'Sch A. Input'!$H$13:$CJ$13,"&gt;"&amp;$AI$1020))</f>
        <v>0</v>
      </c>
      <c r="AN1439" s="283">
        <f t="shared" si="781"/>
        <v>0</v>
      </c>
      <c r="AO1439" s="242">
        <f t="shared" si="782"/>
        <v>0</v>
      </c>
      <c r="AP1439" s="242">
        <f t="shared" si="783"/>
        <v>0</v>
      </c>
      <c r="AQ1439" s="276">
        <f t="shared" si="742"/>
        <v>0</v>
      </c>
      <c r="AR1439" s="281">
        <f t="shared" si="736"/>
        <v>0</v>
      </c>
      <c r="AS1439" s="245">
        <f t="shared" si="737"/>
        <v>0</v>
      </c>
      <c r="AY1439" s="160"/>
      <c r="AZ1439" s="160"/>
      <c r="BK1439" s="2"/>
      <c r="BL1439" s="2"/>
      <c r="BM1439" s="2"/>
      <c r="BN1439" s="2"/>
      <c r="BO1439" s="2"/>
      <c r="BP1439" s="2"/>
      <c r="BQ1439" s="2"/>
      <c r="BR1439" s="2"/>
      <c r="BS1439" s="2"/>
      <c r="BT1439" s="2"/>
      <c r="BU1439" s="2"/>
      <c r="BV1439" s="2"/>
      <c r="BW1439" s="2"/>
      <c r="BX1439" s="2"/>
      <c r="BY1439" s="2"/>
      <c r="BZ1439" s="2"/>
      <c r="CA1439" s="2"/>
      <c r="CI1439"/>
      <c r="CJ1439"/>
      <c r="CK1439"/>
      <c r="CL1439"/>
      <c r="CM1439"/>
      <c r="CN1439"/>
      <c r="CO1439"/>
      <c r="CP1439"/>
      <c r="CQ1439"/>
      <c r="CR1439"/>
      <c r="CS1439"/>
      <c r="CT1439"/>
      <c r="CU1439"/>
      <c r="CV1439"/>
      <c r="CW1439"/>
      <c r="CX1439"/>
    </row>
    <row r="1440" spans="2:102" x14ac:dyDescent="0.35">
      <c r="B1440" s="70" t="str">
        <f t="shared" ref="B1440:F1440" si="804">B433</f>
        <v/>
      </c>
      <c r="C1440" s="166" t="str">
        <f t="shared" si="804"/>
        <v/>
      </c>
      <c r="D1440" s="273" t="str">
        <f t="shared" si="804"/>
        <v/>
      </c>
      <c r="E1440" s="273">
        <f t="shared" si="804"/>
        <v>45016</v>
      </c>
      <c r="F1440" s="273">
        <f t="shared" si="804"/>
        <v>0</v>
      </c>
      <c r="G1440" s="98">
        <f t="shared" si="768"/>
        <v>0</v>
      </c>
      <c r="H1440" s="242">
        <f>IF(G1440=0,0,SUMIFS('Sch A. Input'!$H431:$CJ431,'Sch A. Input'!$H$14:$CJ$14,"Recurring",'Sch A. Input'!$H$13:$CJ$13,"&lt;="&amp;$O$1020,'Sch A. Input'!$H$13:$CJ$13,"&lt;="&amp;$L$11))</f>
        <v>0</v>
      </c>
      <c r="I1440" s="242">
        <f>IF(G1440=0,0,SUMIFS('Sch A. Input'!$H431:$CJ431,'Sch A. Input'!$H$14:$CJ$14,"One-time",'Sch A. Input'!$H$13:$CJ$13,"&lt;="&amp;$O$1020,'Sch A. Input'!$H$13:$CJ$13,"&lt;="&amp;$L$11))</f>
        <v>0</v>
      </c>
      <c r="J1440" s="283">
        <f t="shared" si="769"/>
        <v>0</v>
      </c>
      <c r="K1440" s="242">
        <f t="shared" si="770"/>
        <v>0</v>
      </c>
      <c r="L1440" s="242">
        <f t="shared" si="771"/>
        <v>0</v>
      </c>
      <c r="M1440" s="276">
        <f t="shared" si="739"/>
        <v>0</v>
      </c>
      <c r="N1440" s="281">
        <f t="shared" si="730"/>
        <v>0</v>
      </c>
      <c r="O1440" s="245">
        <f t="shared" si="731"/>
        <v>0</v>
      </c>
      <c r="P1440" s="248"/>
      <c r="Q1440" s="285">
        <f t="shared" si="772"/>
        <v>0</v>
      </c>
      <c r="R1440" s="242">
        <f>IF(Q1440=0,0,SUMIFS('Sch A. Input'!$H431:$CJ431,'Sch A. Input'!$H$14:$CJ$14,"Recurring",'Sch A. Input'!$H$13:$CJ$13,"&lt;="&amp;$L$11,'Sch A. Input'!$H$13:$CJ$13,"&lt;="&amp;$Y$1020,'Sch A. Input'!$H$13:$CJ$13,"&gt;"&amp;$O$1020))</f>
        <v>0</v>
      </c>
      <c r="S1440" s="242">
        <f>IF(Q1440=0,0,SUMIFS('Sch A. Input'!$H431:$CJ431,'Sch A. Input'!$H$14:$CJ$14,"One-time",'Sch A. Input'!$H$13:$CJ$13,"&lt;="&amp;$L$11,'Sch A. Input'!$H$13:$CJ$13,"&lt;="&amp;$Y$1020,'Sch A. Input'!$H$13:$CJ$13,"&gt;"&amp;$O$1020))</f>
        <v>0</v>
      </c>
      <c r="T1440" s="283">
        <f t="shared" si="773"/>
        <v>0</v>
      </c>
      <c r="U1440" s="242">
        <f t="shared" si="774"/>
        <v>0</v>
      </c>
      <c r="V1440" s="242">
        <f t="shared" si="775"/>
        <v>0</v>
      </c>
      <c r="W1440" s="276">
        <f t="shared" si="740"/>
        <v>0</v>
      </c>
      <c r="X1440" s="281">
        <f t="shared" si="732"/>
        <v>0</v>
      </c>
      <c r="Y1440" s="245">
        <f t="shared" si="733"/>
        <v>0</v>
      </c>
      <c r="Z1440" s="248"/>
      <c r="AA1440" s="285">
        <f t="shared" si="776"/>
        <v>0</v>
      </c>
      <c r="AB1440" s="242">
        <f>IF(AA1440=0,0,SUMIFS('Sch A. Input'!$H431:$CJ431,'Sch A. Input'!$H$14:$CJ$14,"Recurring",'Sch A. Input'!$H$13:$CJ$13,"&lt;="&amp;$L$11,'Sch A. Input'!$H$13:$CJ$13,"&lt;="&amp;$AI$1020,'Sch A. Input'!$H$13:$CJ$13,"&gt;"&amp;$Y$1020))</f>
        <v>0</v>
      </c>
      <c r="AC1440" s="242">
        <f>IF(AA1440=0,0,SUMIFS('Sch A. Input'!$H431:$CJ431,'Sch A. Input'!$H$14:$CJ$14,"One-time",'Sch A. Input'!$H$13:$CJ$13,"&lt;="&amp;$L$11,'Sch A. Input'!$H$13:$CJ$13,"&lt;="&amp;$AI$1020,'Sch A. Input'!$H$13:$CJ$13,"&gt;"&amp;$Y$1020))</f>
        <v>0</v>
      </c>
      <c r="AD1440" s="283">
        <f t="shared" si="777"/>
        <v>0</v>
      </c>
      <c r="AE1440" s="242">
        <f t="shared" si="778"/>
        <v>0</v>
      </c>
      <c r="AF1440" s="242">
        <f t="shared" si="779"/>
        <v>0</v>
      </c>
      <c r="AG1440" s="276">
        <f t="shared" si="741"/>
        <v>0</v>
      </c>
      <c r="AH1440" s="281">
        <f t="shared" si="734"/>
        <v>0</v>
      </c>
      <c r="AI1440" s="245">
        <f t="shared" si="735"/>
        <v>0</v>
      </c>
      <c r="AK1440" s="285">
        <f t="shared" si="780"/>
        <v>0</v>
      </c>
      <c r="AL1440" s="242">
        <f>IF(AK1440=0,0,SUMIFS('Sch A. Input'!$H431:$CJ431,'Sch A. Input'!$H$14:$CJ$14,"Recurring",'Sch A. Input'!$H$13:$CJ$13,"&lt;="&amp;$L$11,'Sch A. Input'!$H$13:$CJ$13,"&lt;="&amp;$AS$1020,'Sch A. Input'!$H$13:$CJ$13,"&gt;"&amp;$AI$1020))</f>
        <v>0</v>
      </c>
      <c r="AM1440" s="242">
        <f>IF(AK1440=0,0,SUMIFS('Sch A. Input'!$H431:$CJ431,'Sch A. Input'!$H$14:$CJ$14,"One-time",'Sch A. Input'!$H$13:$CJ$13,"&lt;="&amp;$L$11,'Sch A. Input'!$H$13:$CJ$13,"&lt;="&amp;$AS$1020,'Sch A. Input'!$H$13:$CJ$13,"&gt;"&amp;$AI$1020))</f>
        <v>0</v>
      </c>
      <c r="AN1440" s="283">
        <f t="shared" si="781"/>
        <v>0</v>
      </c>
      <c r="AO1440" s="242">
        <f t="shared" si="782"/>
        <v>0</v>
      </c>
      <c r="AP1440" s="242">
        <f t="shared" si="783"/>
        <v>0</v>
      </c>
      <c r="AQ1440" s="276">
        <f t="shared" si="742"/>
        <v>0</v>
      </c>
      <c r="AR1440" s="281">
        <f t="shared" si="736"/>
        <v>0</v>
      </c>
      <c r="AS1440" s="245">
        <f t="shared" si="737"/>
        <v>0</v>
      </c>
      <c r="AY1440" s="160"/>
      <c r="AZ1440" s="160"/>
      <c r="BK1440" s="2"/>
      <c r="BL1440" s="2"/>
      <c r="BM1440" s="2"/>
      <c r="BN1440" s="2"/>
      <c r="BO1440" s="2"/>
      <c r="BP1440" s="2"/>
      <c r="BQ1440" s="2"/>
      <c r="BR1440" s="2"/>
      <c r="BS1440" s="2"/>
      <c r="BT1440" s="2"/>
      <c r="BU1440" s="2"/>
      <c r="BV1440" s="2"/>
      <c r="BW1440" s="2"/>
      <c r="BX1440" s="2"/>
      <c r="BY1440" s="2"/>
      <c r="BZ1440" s="2"/>
      <c r="CA1440" s="2"/>
      <c r="CI1440"/>
      <c r="CJ1440"/>
      <c r="CK1440"/>
      <c r="CL1440"/>
      <c r="CM1440"/>
      <c r="CN1440"/>
      <c r="CO1440"/>
      <c r="CP1440"/>
      <c r="CQ1440"/>
      <c r="CR1440"/>
      <c r="CS1440"/>
      <c r="CT1440"/>
      <c r="CU1440"/>
      <c r="CV1440"/>
      <c r="CW1440"/>
      <c r="CX1440"/>
    </row>
    <row r="1441" spans="2:102" x14ac:dyDescent="0.35">
      <c r="B1441" s="70" t="str">
        <f t="shared" ref="B1441:F1441" si="805">B434</f>
        <v/>
      </c>
      <c r="C1441" s="166" t="str">
        <f t="shared" si="805"/>
        <v/>
      </c>
      <c r="D1441" s="273" t="str">
        <f t="shared" si="805"/>
        <v/>
      </c>
      <c r="E1441" s="273">
        <f t="shared" si="805"/>
        <v>45016</v>
      </c>
      <c r="F1441" s="273">
        <f t="shared" si="805"/>
        <v>0</v>
      </c>
      <c r="G1441" s="98">
        <f t="shared" si="768"/>
        <v>0</v>
      </c>
      <c r="H1441" s="242">
        <f>IF(G1441=0,0,SUMIFS('Sch A. Input'!$H432:$CJ432,'Sch A. Input'!$H$14:$CJ$14,"Recurring",'Sch A. Input'!$H$13:$CJ$13,"&lt;="&amp;$O$1020,'Sch A. Input'!$H$13:$CJ$13,"&lt;="&amp;$L$11))</f>
        <v>0</v>
      </c>
      <c r="I1441" s="242">
        <f>IF(G1441=0,0,SUMIFS('Sch A. Input'!$H432:$CJ432,'Sch A. Input'!$H$14:$CJ$14,"One-time",'Sch A. Input'!$H$13:$CJ$13,"&lt;="&amp;$O$1020,'Sch A. Input'!$H$13:$CJ$13,"&lt;="&amp;$L$11))</f>
        <v>0</v>
      </c>
      <c r="J1441" s="283">
        <f t="shared" si="769"/>
        <v>0</v>
      </c>
      <c r="K1441" s="242">
        <f t="shared" si="770"/>
        <v>0</v>
      </c>
      <c r="L1441" s="242">
        <f t="shared" si="771"/>
        <v>0</v>
      </c>
      <c r="M1441" s="276">
        <f t="shared" si="739"/>
        <v>0</v>
      </c>
      <c r="N1441" s="281">
        <f t="shared" si="730"/>
        <v>0</v>
      </c>
      <c r="O1441" s="245">
        <f t="shared" si="731"/>
        <v>0</v>
      </c>
      <c r="P1441" s="248"/>
      <c r="Q1441" s="285">
        <f t="shared" si="772"/>
        <v>0</v>
      </c>
      <c r="R1441" s="242">
        <f>IF(Q1441=0,0,SUMIFS('Sch A. Input'!$H432:$CJ432,'Sch A. Input'!$H$14:$CJ$14,"Recurring",'Sch A. Input'!$H$13:$CJ$13,"&lt;="&amp;$L$11,'Sch A. Input'!$H$13:$CJ$13,"&lt;="&amp;$Y$1020,'Sch A. Input'!$H$13:$CJ$13,"&gt;"&amp;$O$1020))</f>
        <v>0</v>
      </c>
      <c r="S1441" s="242">
        <f>IF(Q1441=0,0,SUMIFS('Sch A. Input'!$H432:$CJ432,'Sch A. Input'!$H$14:$CJ$14,"One-time",'Sch A. Input'!$H$13:$CJ$13,"&lt;="&amp;$L$11,'Sch A. Input'!$H$13:$CJ$13,"&lt;="&amp;$Y$1020,'Sch A. Input'!$H$13:$CJ$13,"&gt;"&amp;$O$1020))</f>
        <v>0</v>
      </c>
      <c r="T1441" s="283">
        <f t="shared" si="773"/>
        <v>0</v>
      </c>
      <c r="U1441" s="242">
        <f t="shared" si="774"/>
        <v>0</v>
      </c>
      <c r="V1441" s="242">
        <f t="shared" si="775"/>
        <v>0</v>
      </c>
      <c r="W1441" s="276">
        <f t="shared" si="740"/>
        <v>0</v>
      </c>
      <c r="X1441" s="281">
        <f t="shared" si="732"/>
        <v>0</v>
      </c>
      <c r="Y1441" s="245">
        <f t="shared" si="733"/>
        <v>0</v>
      </c>
      <c r="Z1441" s="248"/>
      <c r="AA1441" s="285">
        <f t="shared" si="776"/>
        <v>0</v>
      </c>
      <c r="AB1441" s="242">
        <f>IF(AA1441=0,0,SUMIFS('Sch A. Input'!$H432:$CJ432,'Sch A. Input'!$H$14:$CJ$14,"Recurring",'Sch A. Input'!$H$13:$CJ$13,"&lt;="&amp;$L$11,'Sch A. Input'!$H$13:$CJ$13,"&lt;="&amp;$AI$1020,'Sch A. Input'!$H$13:$CJ$13,"&gt;"&amp;$Y$1020))</f>
        <v>0</v>
      </c>
      <c r="AC1441" s="242">
        <f>IF(AA1441=0,0,SUMIFS('Sch A. Input'!$H432:$CJ432,'Sch A. Input'!$H$14:$CJ$14,"One-time",'Sch A. Input'!$H$13:$CJ$13,"&lt;="&amp;$L$11,'Sch A. Input'!$H$13:$CJ$13,"&lt;="&amp;$AI$1020,'Sch A. Input'!$H$13:$CJ$13,"&gt;"&amp;$Y$1020))</f>
        <v>0</v>
      </c>
      <c r="AD1441" s="283">
        <f t="shared" si="777"/>
        <v>0</v>
      </c>
      <c r="AE1441" s="242">
        <f t="shared" si="778"/>
        <v>0</v>
      </c>
      <c r="AF1441" s="242">
        <f t="shared" si="779"/>
        <v>0</v>
      </c>
      <c r="AG1441" s="276">
        <f t="shared" si="741"/>
        <v>0</v>
      </c>
      <c r="AH1441" s="281">
        <f t="shared" si="734"/>
        <v>0</v>
      </c>
      <c r="AI1441" s="245">
        <f t="shared" si="735"/>
        <v>0</v>
      </c>
      <c r="AK1441" s="285">
        <f t="shared" si="780"/>
        <v>0</v>
      </c>
      <c r="AL1441" s="242">
        <f>IF(AK1441=0,0,SUMIFS('Sch A. Input'!$H432:$CJ432,'Sch A. Input'!$H$14:$CJ$14,"Recurring",'Sch A. Input'!$H$13:$CJ$13,"&lt;="&amp;$L$11,'Sch A. Input'!$H$13:$CJ$13,"&lt;="&amp;$AS$1020,'Sch A. Input'!$H$13:$CJ$13,"&gt;"&amp;$AI$1020))</f>
        <v>0</v>
      </c>
      <c r="AM1441" s="242">
        <f>IF(AK1441=0,0,SUMIFS('Sch A. Input'!$H432:$CJ432,'Sch A. Input'!$H$14:$CJ$14,"One-time",'Sch A. Input'!$H$13:$CJ$13,"&lt;="&amp;$L$11,'Sch A. Input'!$H$13:$CJ$13,"&lt;="&amp;$AS$1020,'Sch A. Input'!$H$13:$CJ$13,"&gt;"&amp;$AI$1020))</f>
        <v>0</v>
      </c>
      <c r="AN1441" s="283">
        <f t="shared" si="781"/>
        <v>0</v>
      </c>
      <c r="AO1441" s="242">
        <f t="shared" si="782"/>
        <v>0</v>
      </c>
      <c r="AP1441" s="242">
        <f t="shared" si="783"/>
        <v>0</v>
      </c>
      <c r="AQ1441" s="276">
        <f t="shared" si="742"/>
        <v>0</v>
      </c>
      <c r="AR1441" s="281">
        <f t="shared" si="736"/>
        <v>0</v>
      </c>
      <c r="AS1441" s="245">
        <f t="shared" si="737"/>
        <v>0</v>
      </c>
      <c r="AY1441" s="160"/>
      <c r="AZ1441" s="160"/>
      <c r="BK1441" s="2"/>
      <c r="BL1441" s="2"/>
      <c r="BM1441" s="2"/>
      <c r="BN1441" s="2"/>
      <c r="BO1441" s="2"/>
      <c r="BP1441" s="2"/>
      <c r="BQ1441" s="2"/>
      <c r="BR1441" s="2"/>
      <c r="BS1441" s="2"/>
      <c r="BT1441" s="2"/>
      <c r="BU1441" s="2"/>
      <c r="BV1441" s="2"/>
      <c r="BW1441" s="2"/>
      <c r="BX1441" s="2"/>
      <c r="BY1441" s="2"/>
      <c r="BZ1441" s="2"/>
      <c r="CA1441" s="2"/>
      <c r="CI1441"/>
      <c r="CJ1441"/>
      <c r="CK1441"/>
      <c r="CL1441"/>
      <c r="CM1441"/>
      <c r="CN1441"/>
      <c r="CO1441"/>
      <c r="CP1441"/>
      <c r="CQ1441"/>
      <c r="CR1441"/>
      <c r="CS1441"/>
      <c r="CT1441"/>
      <c r="CU1441"/>
      <c r="CV1441"/>
      <c r="CW1441"/>
      <c r="CX1441"/>
    </row>
    <row r="1442" spans="2:102" x14ac:dyDescent="0.35">
      <c r="B1442" s="70" t="str">
        <f t="shared" ref="B1442:F1442" si="806">B435</f>
        <v/>
      </c>
      <c r="C1442" s="166" t="str">
        <f t="shared" si="806"/>
        <v/>
      </c>
      <c r="D1442" s="273" t="str">
        <f t="shared" si="806"/>
        <v/>
      </c>
      <c r="E1442" s="273">
        <f t="shared" si="806"/>
        <v>45016</v>
      </c>
      <c r="F1442" s="273">
        <f t="shared" si="806"/>
        <v>0</v>
      </c>
      <c r="G1442" s="98">
        <f t="shared" si="768"/>
        <v>0</v>
      </c>
      <c r="H1442" s="242">
        <f>IF(G1442=0,0,SUMIFS('Sch A. Input'!$H433:$CJ433,'Sch A. Input'!$H$14:$CJ$14,"Recurring",'Sch A. Input'!$H$13:$CJ$13,"&lt;="&amp;$O$1020,'Sch A. Input'!$H$13:$CJ$13,"&lt;="&amp;$L$11))</f>
        <v>0</v>
      </c>
      <c r="I1442" s="242">
        <f>IF(G1442=0,0,SUMIFS('Sch A. Input'!$H433:$CJ433,'Sch A. Input'!$H$14:$CJ$14,"One-time",'Sch A. Input'!$H$13:$CJ$13,"&lt;="&amp;$O$1020,'Sch A. Input'!$H$13:$CJ$13,"&lt;="&amp;$L$11))</f>
        <v>0</v>
      </c>
      <c r="J1442" s="283">
        <f t="shared" si="769"/>
        <v>0</v>
      </c>
      <c r="K1442" s="242">
        <f t="shared" si="770"/>
        <v>0</v>
      </c>
      <c r="L1442" s="242">
        <f t="shared" si="771"/>
        <v>0</v>
      </c>
      <c r="M1442" s="276">
        <f t="shared" si="739"/>
        <v>0</v>
      </c>
      <c r="N1442" s="281">
        <f t="shared" si="730"/>
        <v>0</v>
      </c>
      <c r="O1442" s="245">
        <f t="shared" si="731"/>
        <v>0</v>
      </c>
      <c r="P1442" s="248"/>
      <c r="Q1442" s="285">
        <f t="shared" si="772"/>
        <v>0</v>
      </c>
      <c r="R1442" s="242">
        <f>IF(Q1442=0,0,SUMIFS('Sch A. Input'!$H433:$CJ433,'Sch A. Input'!$H$14:$CJ$14,"Recurring",'Sch A. Input'!$H$13:$CJ$13,"&lt;="&amp;$L$11,'Sch A. Input'!$H$13:$CJ$13,"&lt;="&amp;$Y$1020,'Sch A. Input'!$H$13:$CJ$13,"&gt;"&amp;$O$1020))</f>
        <v>0</v>
      </c>
      <c r="S1442" s="242">
        <f>IF(Q1442=0,0,SUMIFS('Sch A. Input'!$H433:$CJ433,'Sch A. Input'!$H$14:$CJ$14,"One-time",'Sch A. Input'!$H$13:$CJ$13,"&lt;="&amp;$L$11,'Sch A. Input'!$H$13:$CJ$13,"&lt;="&amp;$Y$1020,'Sch A. Input'!$H$13:$CJ$13,"&gt;"&amp;$O$1020))</f>
        <v>0</v>
      </c>
      <c r="T1442" s="283">
        <f t="shared" si="773"/>
        <v>0</v>
      </c>
      <c r="U1442" s="242">
        <f t="shared" si="774"/>
        <v>0</v>
      </c>
      <c r="V1442" s="242">
        <f t="shared" si="775"/>
        <v>0</v>
      </c>
      <c r="W1442" s="276">
        <f t="shared" si="740"/>
        <v>0</v>
      </c>
      <c r="X1442" s="281">
        <f t="shared" si="732"/>
        <v>0</v>
      </c>
      <c r="Y1442" s="245">
        <f t="shared" si="733"/>
        <v>0</v>
      </c>
      <c r="Z1442" s="248"/>
      <c r="AA1442" s="285">
        <f t="shared" si="776"/>
        <v>0</v>
      </c>
      <c r="AB1442" s="242">
        <f>IF(AA1442=0,0,SUMIFS('Sch A. Input'!$H433:$CJ433,'Sch A. Input'!$H$14:$CJ$14,"Recurring",'Sch A. Input'!$H$13:$CJ$13,"&lt;="&amp;$L$11,'Sch A. Input'!$H$13:$CJ$13,"&lt;="&amp;$AI$1020,'Sch A. Input'!$H$13:$CJ$13,"&gt;"&amp;$Y$1020))</f>
        <v>0</v>
      </c>
      <c r="AC1442" s="242">
        <f>IF(AA1442=0,0,SUMIFS('Sch A. Input'!$H433:$CJ433,'Sch A. Input'!$H$14:$CJ$14,"One-time",'Sch A. Input'!$H$13:$CJ$13,"&lt;="&amp;$L$11,'Sch A. Input'!$H$13:$CJ$13,"&lt;="&amp;$AI$1020,'Sch A. Input'!$H$13:$CJ$13,"&gt;"&amp;$Y$1020))</f>
        <v>0</v>
      </c>
      <c r="AD1442" s="283">
        <f t="shared" si="777"/>
        <v>0</v>
      </c>
      <c r="AE1442" s="242">
        <f t="shared" si="778"/>
        <v>0</v>
      </c>
      <c r="AF1442" s="242">
        <f t="shared" si="779"/>
        <v>0</v>
      </c>
      <c r="AG1442" s="276">
        <f t="shared" si="741"/>
        <v>0</v>
      </c>
      <c r="AH1442" s="281">
        <f t="shared" si="734"/>
        <v>0</v>
      </c>
      <c r="AI1442" s="245">
        <f t="shared" si="735"/>
        <v>0</v>
      </c>
      <c r="AK1442" s="285">
        <f t="shared" si="780"/>
        <v>0</v>
      </c>
      <c r="AL1442" s="242">
        <f>IF(AK1442=0,0,SUMIFS('Sch A. Input'!$H433:$CJ433,'Sch A. Input'!$H$14:$CJ$14,"Recurring",'Sch A. Input'!$H$13:$CJ$13,"&lt;="&amp;$L$11,'Sch A. Input'!$H$13:$CJ$13,"&lt;="&amp;$AS$1020,'Sch A. Input'!$H$13:$CJ$13,"&gt;"&amp;$AI$1020))</f>
        <v>0</v>
      </c>
      <c r="AM1442" s="242">
        <f>IF(AK1442=0,0,SUMIFS('Sch A. Input'!$H433:$CJ433,'Sch A. Input'!$H$14:$CJ$14,"One-time",'Sch A. Input'!$H$13:$CJ$13,"&lt;="&amp;$L$11,'Sch A. Input'!$H$13:$CJ$13,"&lt;="&amp;$AS$1020,'Sch A. Input'!$H$13:$CJ$13,"&gt;"&amp;$AI$1020))</f>
        <v>0</v>
      </c>
      <c r="AN1442" s="283">
        <f t="shared" si="781"/>
        <v>0</v>
      </c>
      <c r="AO1442" s="242">
        <f t="shared" si="782"/>
        <v>0</v>
      </c>
      <c r="AP1442" s="242">
        <f t="shared" si="783"/>
        <v>0</v>
      </c>
      <c r="AQ1442" s="276">
        <f t="shared" si="742"/>
        <v>0</v>
      </c>
      <c r="AR1442" s="281">
        <f t="shared" si="736"/>
        <v>0</v>
      </c>
      <c r="AS1442" s="245">
        <f t="shared" si="737"/>
        <v>0</v>
      </c>
      <c r="AY1442" s="160"/>
      <c r="AZ1442" s="160"/>
      <c r="BK1442" s="2"/>
      <c r="BL1442" s="2"/>
      <c r="BM1442" s="2"/>
      <c r="BN1442" s="2"/>
      <c r="BO1442" s="2"/>
      <c r="BP1442" s="2"/>
      <c r="BQ1442" s="2"/>
      <c r="BR1442" s="2"/>
      <c r="BS1442" s="2"/>
      <c r="BT1442" s="2"/>
      <c r="BU1442" s="2"/>
      <c r="BV1442" s="2"/>
      <c r="BW1442" s="2"/>
      <c r="BX1442" s="2"/>
      <c r="BY1442" s="2"/>
      <c r="BZ1442" s="2"/>
      <c r="CA1442" s="2"/>
      <c r="CI1442"/>
      <c r="CJ1442"/>
      <c r="CK1442"/>
      <c r="CL1442"/>
      <c r="CM1442"/>
      <c r="CN1442"/>
      <c r="CO1442"/>
      <c r="CP1442"/>
      <c r="CQ1442"/>
      <c r="CR1442"/>
      <c r="CS1442"/>
      <c r="CT1442"/>
      <c r="CU1442"/>
      <c r="CV1442"/>
      <c r="CW1442"/>
      <c r="CX1442"/>
    </row>
    <row r="1443" spans="2:102" x14ac:dyDescent="0.35">
      <c r="B1443" s="70" t="str">
        <f t="shared" ref="B1443:F1443" si="807">B436</f>
        <v/>
      </c>
      <c r="C1443" s="166" t="str">
        <f t="shared" si="807"/>
        <v/>
      </c>
      <c r="D1443" s="273" t="str">
        <f t="shared" si="807"/>
        <v/>
      </c>
      <c r="E1443" s="273">
        <f t="shared" si="807"/>
        <v>45016</v>
      </c>
      <c r="F1443" s="273">
        <f t="shared" si="807"/>
        <v>0</v>
      </c>
      <c r="G1443" s="98">
        <f t="shared" si="768"/>
        <v>0</v>
      </c>
      <c r="H1443" s="242">
        <f>IF(G1443=0,0,SUMIFS('Sch A. Input'!$H434:$CJ434,'Sch A. Input'!$H$14:$CJ$14,"Recurring",'Sch A. Input'!$H$13:$CJ$13,"&lt;="&amp;$O$1020,'Sch A. Input'!$H$13:$CJ$13,"&lt;="&amp;$L$11))</f>
        <v>0</v>
      </c>
      <c r="I1443" s="242">
        <f>IF(G1443=0,0,SUMIFS('Sch A. Input'!$H434:$CJ434,'Sch A. Input'!$H$14:$CJ$14,"One-time",'Sch A. Input'!$H$13:$CJ$13,"&lt;="&amp;$O$1020,'Sch A. Input'!$H$13:$CJ$13,"&lt;="&amp;$L$11))</f>
        <v>0</v>
      </c>
      <c r="J1443" s="283">
        <f t="shared" si="769"/>
        <v>0</v>
      </c>
      <c r="K1443" s="242">
        <f t="shared" si="770"/>
        <v>0</v>
      </c>
      <c r="L1443" s="242">
        <f t="shared" si="771"/>
        <v>0</v>
      </c>
      <c r="M1443" s="276">
        <f t="shared" si="739"/>
        <v>0</v>
      </c>
      <c r="N1443" s="281">
        <f t="shared" si="730"/>
        <v>0</v>
      </c>
      <c r="O1443" s="245">
        <f t="shared" si="731"/>
        <v>0</v>
      </c>
      <c r="P1443" s="248"/>
      <c r="Q1443" s="285">
        <f t="shared" si="772"/>
        <v>0</v>
      </c>
      <c r="R1443" s="242">
        <f>IF(Q1443=0,0,SUMIFS('Sch A. Input'!$H434:$CJ434,'Sch A. Input'!$H$14:$CJ$14,"Recurring",'Sch A. Input'!$H$13:$CJ$13,"&lt;="&amp;$L$11,'Sch A. Input'!$H$13:$CJ$13,"&lt;="&amp;$Y$1020,'Sch A. Input'!$H$13:$CJ$13,"&gt;"&amp;$O$1020))</f>
        <v>0</v>
      </c>
      <c r="S1443" s="242">
        <f>IF(Q1443=0,0,SUMIFS('Sch A. Input'!$H434:$CJ434,'Sch A. Input'!$H$14:$CJ$14,"One-time",'Sch A. Input'!$H$13:$CJ$13,"&lt;="&amp;$L$11,'Sch A. Input'!$H$13:$CJ$13,"&lt;="&amp;$Y$1020,'Sch A. Input'!$H$13:$CJ$13,"&gt;"&amp;$O$1020))</f>
        <v>0</v>
      </c>
      <c r="T1443" s="283">
        <f t="shared" si="773"/>
        <v>0</v>
      </c>
      <c r="U1443" s="242">
        <f t="shared" si="774"/>
        <v>0</v>
      </c>
      <c r="V1443" s="242">
        <f t="shared" si="775"/>
        <v>0</v>
      </c>
      <c r="W1443" s="276">
        <f t="shared" si="740"/>
        <v>0</v>
      </c>
      <c r="X1443" s="281">
        <f t="shared" si="732"/>
        <v>0</v>
      </c>
      <c r="Y1443" s="245">
        <f t="shared" si="733"/>
        <v>0</v>
      </c>
      <c r="Z1443" s="248"/>
      <c r="AA1443" s="285">
        <f t="shared" si="776"/>
        <v>0</v>
      </c>
      <c r="AB1443" s="242">
        <f>IF(AA1443=0,0,SUMIFS('Sch A. Input'!$H434:$CJ434,'Sch A. Input'!$H$14:$CJ$14,"Recurring",'Sch A. Input'!$H$13:$CJ$13,"&lt;="&amp;$L$11,'Sch A. Input'!$H$13:$CJ$13,"&lt;="&amp;$AI$1020,'Sch A. Input'!$H$13:$CJ$13,"&gt;"&amp;$Y$1020))</f>
        <v>0</v>
      </c>
      <c r="AC1443" s="242">
        <f>IF(AA1443=0,0,SUMIFS('Sch A. Input'!$H434:$CJ434,'Sch A. Input'!$H$14:$CJ$14,"One-time",'Sch A. Input'!$H$13:$CJ$13,"&lt;="&amp;$L$11,'Sch A. Input'!$H$13:$CJ$13,"&lt;="&amp;$AI$1020,'Sch A. Input'!$H$13:$CJ$13,"&gt;"&amp;$Y$1020))</f>
        <v>0</v>
      </c>
      <c r="AD1443" s="283">
        <f t="shared" si="777"/>
        <v>0</v>
      </c>
      <c r="AE1443" s="242">
        <f t="shared" si="778"/>
        <v>0</v>
      </c>
      <c r="AF1443" s="242">
        <f t="shared" si="779"/>
        <v>0</v>
      </c>
      <c r="AG1443" s="276">
        <f t="shared" si="741"/>
        <v>0</v>
      </c>
      <c r="AH1443" s="281">
        <f t="shared" si="734"/>
        <v>0</v>
      </c>
      <c r="AI1443" s="245">
        <f t="shared" si="735"/>
        <v>0</v>
      </c>
      <c r="AK1443" s="285">
        <f t="shared" si="780"/>
        <v>0</v>
      </c>
      <c r="AL1443" s="242">
        <f>IF(AK1443=0,0,SUMIFS('Sch A. Input'!$H434:$CJ434,'Sch A. Input'!$H$14:$CJ$14,"Recurring",'Sch A. Input'!$H$13:$CJ$13,"&lt;="&amp;$L$11,'Sch A. Input'!$H$13:$CJ$13,"&lt;="&amp;$AS$1020,'Sch A. Input'!$H$13:$CJ$13,"&gt;"&amp;$AI$1020))</f>
        <v>0</v>
      </c>
      <c r="AM1443" s="242">
        <f>IF(AK1443=0,0,SUMIFS('Sch A. Input'!$H434:$CJ434,'Sch A. Input'!$H$14:$CJ$14,"One-time",'Sch A. Input'!$H$13:$CJ$13,"&lt;="&amp;$L$11,'Sch A. Input'!$H$13:$CJ$13,"&lt;="&amp;$AS$1020,'Sch A. Input'!$H$13:$CJ$13,"&gt;"&amp;$AI$1020))</f>
        <v>0</v>
      </c>
      <c r="AN1443" s="283">
        <f t="shared" si="781"/>
        <v>0</v>
      </c>
      <c r="AO1443" s="242">
        <f t="shared" si="782"/>
        <v>0</v>
      </c>
      <c r="AP1443" s="242">
        <f t="shared" si="783"/>
        <v>0</v>
      </c>
      <c r="AQ1443" s="276">
        <f t="shared" si="742"/>
        <v>0</v>
      </c>
      <c r="AR1443" s="281">
        <f t="shared" si="736"/>
        <v>0</v>
      </c>
      <c r="AS1443" s="245">
        <f t="shared" si="737"/>
        <v>0</v>
      </c>
      <c r="AY1443" s="160"/>
      <c r="AZ1443" s="160"/>
      <c r="BK1443" s="2"/>
      <c r="BL1443" s="2"/>
      <c r="BM1443" s="2"/>
      <c r="BN1443" s="2"/>
      <c r="BO1443" s="2"/>
      <c r="BP1443" s="2"/>
      <c r="BQ1443" s="2"/>
      <c r="BR1443" s="2"/>
      <c r="BS1443" s="2"/>
      <c r="BT1443" s="2"/>
      <c r="BU1443" s="2"/>
      <c r="BV1443" s="2"/>
      <c r="BW1443" s="2"/>
      <c r="BX1443" s="2"/>
      <c r="BY1443" s="2"/>
      <c r="BZ1443" s="2"/>
      <c r="CA1443" s="2"/>
      <c r="CI1443"/>
      <c r="CJ1443"/>
      <c r="CK1443"/>
      <c r="CL1443"/>
      <c r="CM1443"/>
      <c r="CN1443"/>
      <c r="CO1443"/>
      <c r="CP1443"/>
      <c r="CQ1443"/>
      <c r="CR1443"/>
      <c r="CS1443"/>
      <c r="CT1443"/>
      <c r="CU1443"/>
      <c r="CV1443"/>
      <c r="CW1443"/>
      <c r="CX1443"/>
    </row>
    <row r="1444" spans="2:102" x14ac:dyDescent="0.35">
      <c r="B1444" s="70" t="str">
        <f t="shared" ref="B1444:F1444" si="808">B437</f>
        <v/>
      </c>
      <c r="C1444" s="166" t="str">
        <f t="shared" si="808"/>
        <v/>
      </c>
      <c r="D1444" s="273" t="str">
        <f t="shared" si="808"/>
        <v/>
      </c>
      <c r="E1444" s="273">
        <f t="shared" si="808"/>
        <v>45016</v>
      </c>
      <c r="F1444" s="273">
        <f t="shared" si="808"/>
        <v>0</v>
      </c>
      <c r="G1444" s="98">
        <f t="shared" si="768"/>
        <v>0</v>
      </c>
      <c r="H1444" s="242">
        <f>IF(G1444=0,0,SUMIFS('Sch A. Input'!$H435:$CJ435,'Sch A. Input'!$H$14:$CJ$14,"Recurring",'Sch A. Input'!$H$13:$CJ$13,"&lt;="&amp;$O$1020,'Sch A. Input'!$H$13:$CJ$13,"&lt;="&amp;$L$11))</f>
        <v>0</v>
      </c>
      <c r="I1444" s="242">
        <f>IF(G1444=0,0,SUMIFS('Sch A. Input'!$H435:$CJ435,'Sch A. Input'!$H$14:$CJ$14,"One-time",'Sch A. Input'!$H$13:$CJ$13,"&lt;="&amp;$O$1020,'Sch A. Input'!$H$13:$CJ$13,"&lt;="&amp;$L$11))</f>
        <v>0</v>
      </c>
      <c r="J1444" s="283">
        <f t="shared" si="769"/>
        <v>0</v>
      </c>
      <c r="K1444" s="242">
        <f t="shared" si="770"/>
        <v>0</v>
      </c>
      <c r="L1444" s="242">
        <f t="shared" si="771"/>
        <v>0</v>
      </c>
      <c r="M1444" s="276">
        <f t="shared" si="739"/>
        <v>0</v>
      </c>
      <c r="N1444" s="281">
        <f t="shared" si="730"/>
        <v>0</v>
      </c>
      <c r="O1444" s="245">
        <f t="shared" si="731"/>
        <v>0</v>
      </c>
      <c r="P1444" s="248"/>
      <c r="Q1444" s="285">
        <f t="shared" si="772"/>
        <v>0</v>
      </c>
      <c r="R1444" s="242">
        <f>IF(Q1444=0,0,SUMIFS('Sch A. Input'!$H435:$CJ435,'Sch A. Input'!$H$14:$CJ$14,"Recurring",'Sch A. Input'!$H$13:$CJ$13,"&lt;="&amp;$L$11,'Sch A. Input'!$H$13:$CJ$13,"&lt;="&amp;$Y$1020,'Sch A. Input'!$H$13:$CJ$13,"&gt;"&amp;$O$1020))</f>
        <v>0</v>
      </c>
      <c r="S1444" s="242">
        <f>IF(Q1444=0,0,SUMIFS('Sch A. Input'!$H435:$CJ435,'Sch A. Input'!$H$14:$CJ$14,"One-time",'Sch A. Input'!$H$13:$CJ$13,"&lt;="&amp;$L$11,'Sch A. Input'!$H$13:$CJ$13,"&lt;="&amp;$Y$1020,'Sch A. Input'!$H$13:$CJ$13,"&gt;"&amp;$O$1020))</f>
        <v>0</v>
      </c>
      <c r="T1444" s="283">
        <f t="shared" si="773"/>
        <v>0</v>
      </c>
      <c r="U1444" s="242">
        <f t="shared" si="774"/>
        <v>0</v>
      </c>
      <c r="V1444" s="242">
        <f t="shared" si="775"/>
        <v>0</v>
      </c>
      <c r="W1444" s="276">
        <f t="shared" si="740"/>
        <v>0</v>
      </c>
      <c r="X1444" s="281">
        <f t="shared" si="732"/>
        <v>0</v>
      </c>
      <c r="Y1444" s="245">
        <f t="shared" si="733"/>
        <v>0</v>
      </c>
      <c r="Z1444" s="248"/>
      <c r="AA1444" s="285">
        <f t="shared" si="776"/>
        <v>0</v>
      </c>
      <c r="AB1444" s="242">
        <f>IF(AA1444=0,0,SUMIFS('Sch A. Input'!$H435:$CJ435,'Sch A. Input'!$H$14:$CJ$14,"Recurring",'Sch A. Input'!$H$13:$CJ$13,"&lt;="&amp;$L$11,'Sch A. Input'!$H$13:$CJ$13,"&lt;="&amp;$AI$1020,'Sch A. Input'!$H$13:$CJ$13,"&gt;"&amp;$Y$1020))</f>
        <v>0</v>
      </c>
      <c r="AC1444" s="242">
        <f>IF(AA1444=0,0,SUMIFS('Sch A. Input'!$H435:$CJ435,'Sch A. Input'!$H$14:$CJ$14,"One-time",'Sch A. Input'!$H$13:$CJ$13,"&lt;="&amp;$L$11,'Sch A. Input'!$H$13:$CJ$13,"&lt;="&amp;$AI$1020,'Sch A. Input'!$H$13:$CJ$13,"&gt;"&amp;$Y$1020))</f>
        <v>0</v>
      </c>
      <c r="AD1444" s="283">
        <f t="shared" si="777"/>
        <v>0</v>
      </c>
      <c r="AE1444" s="242">
        <f t="shared" si="778"/>
        <v>0</v>
      </c>
      <c r="AF1444" s="242">
        <f t="shared" si="779"/>
        <v>0</v>
      </c>
      <c r="AG1444" s="276">
        <f t="shared" si="741"/>
        <v>0</v>
      </c>
      <c r="AH1444" s="281">
        <f t="shared" si="734"/>
        <v>0</v>
      </c>
      <c r="AI1444" s="245">
        <f t="shared" si="735"/>
        <v>0</v>
      </c>
      <c r="AK1444" s="285">
        <f t="shared" si="780"/>
        <v>0</v>
      </c>
      <c r="AL1444" s="242">
        <f>IF(AK1444=0,0,SUMIFS('Sch A. Input'!$H435:$CJ435,'Sch A. Input'!$H$14:$CJ$14,"Recurring",'Sch A. Input'!$H$13:$CJ$13,"&lt;="&amp;$L$11,'Sch A. Input'!$H$13:$CJ$13,"&lt;="&amp;$AS$1020,'Sch A. Input'!$H$13:$CJ$13,"&gt;"&amp;$AI$1020))</f>
        <v>0</v>
      </c>
      <c r="AM1444" s="242">
        <f>IF(AK1444=0,0,SUMIFS('Sch A. Input'!$H435:$CJ435,'Sch A. Input'!$H$14:$CJ$14,"One-time",'Sch A. Input'!$H$13:$CJ$13,"&lt;="&amp;$L$11,'Sch A. Input'!$H$13:$CJ$13,"&lt;="&amp;$AS$1020,'Sch A. Input'!$H$13:$CJ$13,"&gt;"&amp;$AI$1020))</f>
        <v>0</v>
      </c>
      <c r="AN1444" s="283">
        <f t="shared" si="781"/>
        <v>0</v>
      </c>
      <c r="AO1444" s="242">
        <f t="shared" si="782"/>
        <v>0</v>
      </c>
      <c r="AP1444" s="242">
        <f t="shared" si="783"/>
        <v>0</v>
      </c>
      <c r="AQ1444" s="276">
        <f t="shared" si="742"/>
        <v>0</v>
      </c>
      <c r="AR1444" s="281">
        <f t="shared" si="736"/>
        <v>0</v>
      </c>
      <c r="AS1444" s="245">
        <f t="shared" si="737"/>
        <v>0</v>
      </c>
      <c r="AY1444" s="160"/>
      <c r="AZ1444" s="160"/>
      <c r="BK1444" s="2"/>
      <c r="BL1444" s="2"/>
      <c r="BM1444" s="2"/>
      <c r="BN1444" s="2"/>
      <c r="BO1444" s="2"/>
      <c r="BP1444" s="2"/>
      <c r="BQ1444" s="2"/>
      <c r="BR1444" s="2"/>
      <c r="BS1444" s="2"/>
      <c r="BT1444" s="2"/>
      <c r="BU1444" s="2"/>
      <c r="BV1444" s="2"/>
      <c r="BW1444" s="2"/>
      <c r="BX1444" s="2"/>
      <c r="BY1444" s="2"/>
      <c r="BZ1444" s="2"/>
      <c r="CA1444" s="2"/>
      <c r="CI1444"/>
      <c r="CJ1444"/>
      <c r="CK1444"/>
      <c r="CL1444"/>
      <c r="CM1444"/>
      <c r="CN1444"/>
      <c r="CO1444"/>
      <c r="CP1444"/>
      <c r="CQ1444"/>
      <c r="CR1444"/>
      <c r="CS1444"/>
      <c r="CT1444"/>
      <c r="CU1444"/>
      <c r="CV1444"/>
      <c r="CW1444"/>
      <c r="CX1444"/>
    </row>
    <row r="1445" spans="2:102" x14ac:dyDescent="0.35">
      <c r="B1445" s="70" t="str">
        <f t="shared" ref="B1445:F1445" si="809">B438</f>
        <v/>
      </c>
      <c r="C1445" s="166" t="str">
        <f t="shared" si="809"/>
        <v/>
      </c>
      <c r="D1445" s="273" t="str">
        <f t="shared" si="809"/>
        <v/>
      </c>
      <c r="E1445" s="273">
        <f t="shared" si="809"/>
        <v>45016</v>
      </c>
      <c r="F1445" s="273">
        <f t="shared" si="809"/>
        <v>0</v>
      </c>
      <c r="G1445" s="98">
        <f t="shared" si="768"/>
        <v>0</v>
      </c>
      <c r="H1445" s="242">
        <f>IF(G1445=0,0,SUMIFS('Sch A. Input'!$H436:$CJ436,'Sch A. Input'!$H$14:$CJ$14,"Recurring",'Sch A. Input'!$H$13:$CJ$13,"&lt;="&amp;$O$1020,'Sch A. Input'!$H$13:$CJ$13,"&lt;="&amp;$L$11))</f>
        <v>0</v>
      </c>
      <c r="I1445" s="242">
        <f>IF(G1445=0,0,SUMIFS('Sch A. Input'!$H436:$CJ436,'Sch A. Input'!$H$14:$CJ$14,"One-time",'Sch A. Input'!$H$13:$CJ$13,"&lt;="&amp;$O$1020,'Sch A. Input'!$H$13:$CJ$13,"&lt;="&amp;$L$11))</f>
        <v>0</v>
      </c>
      <c r="J1445" s="283">
        <f t="shared" si="769"/>
        <v>0</v>
      </c>
      <c r="K1445" s="242">
        <f t="shared" si="770"/>
        <v>0</v>
      </c>
      <c r="L1445" s="242">
        <f t="shared" si="771"/>
        <v>0</v>
      </c>
      <c r="M1445" s="276">
        <f t="shared" si="739"/>
        <v>0</v>
      </c>
      <c r="N1445" s="281">
        <f t="shared" si="730"/>
        <v>0</v>
      </c>
      <c r="O1445" s="245">
        <f t="shared" si="731"/>
        <v>0</v>
      </c>
      <c r="P1445" s="248"/>
      <c r="Q1445" s="285">
        <f t="shared" si="772"/>
        <v>0</v>
      </c>
      <c r="R1445" s="242">
        <f>IF(Q1445=0,0,SUMIFS('Sch A. Input'!$H436:$CJ436,'Sch A. Input'!$H$14:$CJ$14,"Recurring",'Sch A. Input'!$H$13:$CJ$13,"&lt;="&amp;$L$11,'Sch A. Input'!$H$13:$CJ$13,"&lt;="&amp;$Y$1020,'Sch A. Input'!$H$13:$CJ$13,"&gt;"&amp;$O$1020))</f>
        <v>0</v>
      </c>
      <c r="S1445" s="242">
        <f>IF(Q1445=0,0,SUMIFS('Sch A. Input'!$H436:$CJ436,'Sch A. Input'!$H$14:$CJ$14,"One-time",'Sch A. Input'!$H$13:$CJ$13,"&lt;="&amp;$L$11,'Sch A. Input'!$H$13:$CJ$13,"&lt;="&amp;$Y$1020,'Sch A. Input'!$H$13:$CJ$13,"&gt;"&amp;$O$1020))</f>
        <v>0</v>
      </c>
      <c r="T1445" s="283">
        <f t="shared" si="773"/>
        <v>0</v>
      </c>
      <c r="U1445" s="242">
        <f t="shared" si="774"/>
        <v>0</v>
      </c>
      <c r="V1445" s="242">
        <f t="shared" si="775"/>
        <v>0</v>
      </c>
      <c r="W1445" s="276">
        <f t="shared" si="740"/>
        <v>0</v>
      </c>
      <c r="X1445" s="281">
        <f t="shared" si="732"/>
        <v>0</v>
      </c>
      <c r="Y1445" s="245">
        <f t="shared" si="733"/>
        <v>0</v>
      </c>
      <c r="Z1445" s="248"/>
      <c r="AA1445" s="285">
        <f t="shared" si="776"/>
        <v>0</v>
      </c>
      <c r="AB1445" s="242">
        <f>IF(AA1445=0,0,SUMIFS('Sch A. Input'!$H436:$CJ436,'Sch A. Input'!$H$14:$CJ$14,"Recurring",'Sch A. Input'!$H$13:$CJ$13,"&lt;="&amp;$L$11,'Sch A. Input'!$H$13:$CJ$13,"&lt;="&amp;$AI$1020,'Sch A. Input'!$H$13:$CJ$13,"&gt;"&amp;$Y$1020))</f>
        <v>0</v>
      </c>
      <c r="AC1445" s="242">
        <f>IF(AA1445=0,0,SUMIFS('Sch A. Input'!$H436:$CJ436,'Sch A. Input'!$H$14:$CJ$14,"One-time",'Sch A. Input'!$H$13:$CJ$13,"&lt;="&amp;$L$11,'Sch A. Input'!$H$13:$CJ$13,"&lt;="&amp;$AI$1020,'Sch A. Input'!$H$13:$CJ$13,"&gt;"&amp;$Y$1020))</f>
        <v>0</v>
      </c>
      <c r="AD1445" s="283">
        <f t="shared" si="777"/>
        <v>0</v>
      </c>
      <c r="AE1445" s="242">
        <f t="shared" si="778"/>
        <v>0</v>
      </c>
      <c r="AF1445" s="242">
        <f t="shared" si="779"/>
        <v>0</v>
      </c>
      <c r="AG1445" s="276">
        <f t="shared" si="741"/>
        <v>0</v>
      </c>
      <c r="AH1445" s="281">
        <f t="shared" si="734"/>
        <v>0</v>
      </c>
      <c r="AI1445" s="245">
        <f t="shared" si="735"/>
        <v>0</v>
      </c>
      <c r="AK1445" s="285">
        <f t="shared" si="780"/>
        <v>0</v>
      </c>
      <c r="AL1445" s="242">
        <f>IF(AK1445=0,0,SUMIFS('Sch A. Input'!$H436:$CJ436,'Sch A. Input'!$H$14:$CJ$14,"Recurring",'Sch A. Input'!$H$13:$CJ$13,"&lt;="&amp;$L$11,'Sch A. Input'!$H$13:$CJ$13,"&lt;="&amp;$AS$1020,'Sch A. Input'!$H$13:$CJ$13,"&gt;"&amp;$AI$1020))</f>
        <v>0</v>
      </c>
      <c r="AM1445" s="242">
        <f>IF(AK1445=0,0,SUMIFS('Sch A. Input'!$H436:$CJ436,'Sch A. Input'!$H$14:$CJ$14,"One-time",'Sch A. Input'!$H$13:$CJ$13,"&lt;="&amp;$L$11,'Sch A. Input'!$H$13:$CJ$13,"&lt;="&amp;$AS$1020,'Sch A. Input'!$H$13:$CJ$13,"&gt;"&amp;$AI$1020))</f>
        <v>0</v>
      </c>
      <c r="AN1445" s="283">
        <f t="shared" si="781"/>
        <v>0</v>
      </c>
      <c r="AO1445" s="242">
        <f t="shared" si="782"/>
        <v>0</v>
      </c>
      <c r="AP1445" s="242">
        <f t="shared" si="783"/>
        <v>0</v>
      </c>
      <c r="AQ1445" s="276">
        <f t="shared" si="742"/>
        <v>0</v>
      </c>
      <c r="AR1445" s="281">
        <f t="shared" si="736"/>
        <v>0</v>
      </c>
      <c r="AS1445" s="245">
        <f t="shared" si="737"/>
        <v>0</v>
      </c>
      <c r="AY1445" s="160"/>
      <c r="AZ1445" s="160"/>
      <c r="BK1445" s="2"/>
      <c r="BL1445" s="2"/>
      <c r="BM1445" s="2"/>
      <c r="BN1445" s="2"/>
      <c r="BO1445" s="2"/>
      <c r="BP1445" s="2"/>
      <c r="BQ1445" s="2"/>
      <c r="BR1445" s="2"/>
      <c r="BS1445" s="2"/>
      <c r="BT1445" s="2"/>
      <c r="BU1445" s="2"/>
      <c r="BV1445" s="2"/>
      <c r="BW1445" s="2"/>
      <c r="BX1445" s="2"/>
      <c r="BY1445" s="2"/>
      <c r="BZ1445" s="2"/>
      <c r="CA1445" s="2"/>
      <c r="CI1445"/>
      <c r="CJ1445"/>
      <c r="CK1445"/>
      <c r="CL1445"/>
      <c r="CM1445"/>
      <c r="CN1445"/>
      <c r="CO1445"/>
      <c r="CP1445"/>
      <c r="CQ1445"/>
      <c r="CR1445"/>
      <c r="CS1445"/>
      <c r="CT1445"/>
      <c r="CU1445"/>
      <c r="CV1445"/>
      <c r="CW1445"/>
      <c r="CX1445"/>
    </row>
    <row r="1446" spans="2:102" x14ac:dyDescent="0.35">
      <c r="B1446" s="70" t="str">
        <f t="shared" ref="B1446:F1446" si="810">B439</f>
        <v/>
      </c>
      <c r="C1446" s="166" t="str">
        <f t="shared" si="810"/>
        <v/>
      </c>
      <c r="D1446" s="273" t="str">
        <f t="shared" si="810"/>
        <v/>
      </c>
      <c r="E1446" s="273">
        <f t="shared" si="810"/>
        <v>45016</v>
      </c>
      <c r="F1446" s="273">
        <f t="shared" si="810"/>
        <v>0</v>
      </c>
      <c r="G1446" s="98">
        <f t="shared" si="768"/>
        <v>0</v>
      </c>
      <c r="H1446" s="242">
        <f>IF(G1446=0,0,SUMIFS('Sch A. Input'!$H437:$CJ437,'Sch A. Input'!$H$14:$CJ$14,"Recurring",'Sch A. Input'!$H$13:$CJ$13,"&lt;="&amp;$O$1020,'Sch A. Input'!$H$13:$CJ$13,"&lt;="&amp;$L$11))</f>
        <v>0</v>
      </c>
      <c r="I1446" s="242">
        <f>IF(G1446=0,0,SUMIFS('Sch A. Input'!$H437:$CJ437,'Sch A. Input'!$H$14:$CJ$14,"One-time",'Sch A. Input'!$H$13:$CJ$13,"&lt;="&amp;$O$1020,'Sch A. Input'!$H$13:$CJ$13,"&lt;="&amp;$L$11))</f>
        <v>0</v>
      </c>
      <c r="J1446" s="283">
        <f t="shared" si="769"/>
        <v>0</v>
      </c>
      <c r="K1446" s="242">
        <f t="shared" si="770"/>
        <v>0</v>
      </c>
      <c r="L1446" s="242">
        <f t="shared" si="771"/>
        <v>0</v>
      </c>
      <c r="M1446" s="276">
        <f t="shared" si="739"/>
        <v>0</v>
      </c>
      <c r="N1446" s="281">
        <f t="shared" si="730"/>
        <v>0</v>
      </c>
      <c r="O1446" s="245">
        <f t="shared" si="731"/>
        <v>0</v>
      </c>
      <c r="P1446" s="248"/>
      <c r="Q1446" s="285">
        <f t="shared" si="772"/>
        <v>0</v>
      </c>
      <c r="R1446" s="242">
        <f>IF(Q1446=0,0,SUMIFS('Sch A. Input'!$H437:$CJ437,'Sch A. Input'!$H$14:$CJ$14,"Recurring",'Sch A. Input'!$H$13:$CJ$13,"&lt;="&amp;$L$11,'Sch A. Input'!$H$13:$CJ$13,"&lt;="&amp;$Y$1020,'Sch A. Input'!$H$13:$CJ$13,"&gt;"&amp;$O$1020))</f>
        <v>0</v>
      </c>
      <c r="S1446" s="242">
        <f>IF(Q1446=0,0,SUMIFS('Sch A. Input'!$H437:$CJ437,'Sch A. Input'!$H$14:$CJ$14,"One-time",'Sch A. Input'!$H$13:$CJ$13,"&lt;="&amp;$L$11,'Sch A. Input'!$H$13:$CJ$13,"&lt;="&amp;$Y$1020,'Sch A. Input'!$H$13:$CJ$13,"&gt;"&amp;$O$1020))</f>
        <v>0</v>
      </c>
      <c r="T1446" s="283">
        <f t="shared" si="773"/>
        <v>0</v>
      </c>
      <c r="U1446" s="242">
        <f t="shared" si="774"/>
        <v>0</v>
      </c>
      <c r="V1446" s="242">
        <f t="shared" si="775"/>
        <v>0</v>
      </c>
      <c r="W1446" s="276">
        <f t="shared" si="740"/>
        <v>0</v>
      </c>
      <c r="X1446" s="281">
        <f t="shared" si="732"/>
        <v>0</v>
      </c>
      <c r="Y1446" s="245">
        <f t="shared" si="733"/>
        <v>0</v>
      </c>
      <c r="Z1446" s="248"/>
      <c r="AA1446" s="285">
        <f t="shared" si="776"/>
        <v>0</v>
      </c>
      <c r="AB1446" s="242">
        <f>IF(AA1446=0,0,SUMIFS('Sch A. Input'!$H437:$CJ437,'Sch A. Input'!$H$14:$CJ$14,"Recurring",'Sch A. Input'!$H$13:$CJ$13,"&lt;="&amp;$L$11,'Sch A. Input'!$H$13:$CJ$13,"&lt;="&amp;$AI$1020,'Sch A. Input'!$H$13:$CJ$13,"&gt;"&amp;$Y$1020))</f>
        <v>0</v>
      </c>
      <c r="AC1446" s="242">
        <f>IF(AA1446=0,0,SUMIFS('Sch A. Input'!$H437:$CJ437,'Sch A. Input'!$H$14:$CJ$14,"One-time",'Sch A. Input'!$H$13:$CJ$13,"&lt;="&amp;$L$11,'Sch A. Input'!$H$13:$CJ$13,"&lt;="&amp;$AI$1020,'Sch A. Input'!$H$13:$CJ$13,"&gt;"&amp;$Y$1020))</f>
        <v>0</v>
      </c>
      <c r="AD1446" s="283">
        <f t="shared" si="777"/>
        <v>0</v>
      </c>
      <c r="AE1446" s="242">
        <f t="shared" si="778"/>
        <v>0</v>
      </c>
      <c r="AF1446" s="242">
        <f t="shared" si="779"/>
        <v>0</v>
      </c>
      <c r="AG1446" s="276">
        <f t="shared" si="741"/>
        <v>0</v>
      </c>
      <c r="AH1446" s="281">
        <f t="shared" si="734"/>
        <v>0</v>
      </c>
      <c r="AI1446" s="245">
        <f t="shared" si="735"/>
        <v>0</v>
      </c>
      <c r="AK1446" s="285">
        <f t="shared" si="780"/>
        <v>0</v>
      </c>
      <c r="AL1446" s="242">
        <f>IF(AK1446=0,0,SUMIFS('Sch A. Input'!$H437:$CJ437,'Sch A. Input'!$H$14:$CJ$14,"Recurring",'Sch A. Input'!$H$13:$CJ$13,"&lt;="&amp;$L$11,'Sch A. Input'!$H$13:$CJ$13,"&lt;="&amp;$AS$1020,'Sch A. Input'!$H$13:$CJ$13,"&gt;"&amp;$AI$1020))</f>
        <v>0</v>
      </c>
      <c r="AM1446" s="242">
        <f>IF(AK1446=0,0,SUMIFS('Sch A. Input'!$H437:$CJ437,'Sch A. Input'!$H$14:$CJ$14,"One-time",'Sch A. Input'!$H$13:$CJ$13,"&lt;="&amp;$L$11,'Sch A. Input'!$H$13:$CJ$13,"&lt;="&amp;$AS$1020,'Sch A. Input'!$H$13:$CJ$13,"&gt;"&amp;$AI$1020))</f>
        <v>0</v>
      </c>
      <c r="AN1446" s="283">
        <f t="shared" si="781"/>
        <v>0</v>
      </c>
      <c r="AO1446" s="242">
        <f t="shared" si="782"/>
        <v>0</v>
      </c>
      <c r="AP1446" s="242">
        <f t="shared" si="783"/>
        <v>0</v>
      </c>
      <c r="AQ1446" s="276">
        <f t="shared" si="742"/>
        <v>0</v>
      </c>
      <c r="AR1446" s="281">
        <f t="shared" si="736"/>
        <v>0</v>
      </c>
      <c r="AS1446" s="245">
        <f t="shared" si="737"/>
        <v>0</v>
      </c>
      <c r="AY1446" s="160"/>
      <c r="AZ1446" s="160"/>
      <c r="BK1446" s="2"/>
      <c r="BL1446" s="2"/>
      <c r="BM1446" s="2"/>
      <c r="BN1446" s="2"/>
      <c r="BO1446" s="2"/>
      <c r="BP1446" s="2"/>
      <c r="BQ1446" s="2"/>
      <c r="BR1446" s="2"/>
      <c r="BS1446" s="2"/>
      <c r="BT1446" s="2"/>
      <c r="BU1446" s="2"/>
      <c r="BV1446" s="2"/>
      <c r="BW1446" s="2"/>
      <c r="BX1446" s="2"/>
      <c r="BY1446" s="2"/>
      <c r="BZ1446" s="2"/>
      <c r="CA1446" s="2"/>
      <c r="CI1446"/>
      <c r="CJ1446"/>
      <c r="CK1446"/>
      <c r="CL1446"/>
      <c r="CM1446"/>
      <c r="CN1446"/>
      <c r="CO1446"/>
      <c r="CP1446"/>
      <c r="CQ1446"/>
      <c r="CR1446"/>
      <c r="CS1446"/>
      <c r="CT1446"/>
      <c r="CU1446"/>
      <c r="CV1446"/>
      <c r="CW1446"/>
      <c r="CX1446"/>
    </row>
    <row r="1447" spans="2:102" x14ac:dyDescent="0.35">
      <c r="B1447" s="70" t="str">
        <f t="shared" ref="B1447:F1447" si="811">B440</f>
        <v/>
      </c>
      <c r="C1447" s="166" t="str">
        <f t="shared" si="811"/>
        <v/>
      </c>
      <c r="D1447" s="273" t="str">
        <f t="shared" si="811"/>
        <v/>
      </c>
      <c r="E1447" s="273">
        <f t="shared" si="811"/>
        <v>45016</v>
      </c>
      <c r="F1447" s="273">
        <f t="shared" si="811"/>
        <v>0</v>
      </c>
      <c r="G1447" s="98">
        <f t="shared" si="768"/>
        <v>0</v>
      </c>
      <c r="H1447" s="242">
        <f>IF(G1447=0,0,SUMIFS('Sch A. Input'!$H438:$CJ438,'Sch A. Input'!$H$14:$CJ$14,"Recurring",'Sch A. Input'!$H$13:$CJ$13,"&lt;="&amp;$O$1020,'Sch A. Input'!$H$13:$CJ$13,"&lt;="&amp;$L$11))</f>
        <v>0</v>
      </c>
      <c r="I1447" s="242">
        <f>IF(G1447=0,0,SUMIFS('Sch A. Input'!$H438:$CJ438,'Sch A. Input'!$H$14:$CJ$14,"One-time",'Sch A. Input'!$H$13:$CJ$13,"&lt;="&amp;$O$1020,'Sch A. Input'!$H$13:$CJ$13,"&lt;="&amp;$L$11))</f>
        <v>0</v>
      </c>
      <c r="J1447" s="283">
        <f t="shared" si="769"/>
        <v>0</v>
      </c>
      <c r="K1447" s="242">
        <f t="shared" si="770"/>
        <v>0</v>
      </c>
      <c r="L1447" s="242">
        <f t="shared" si="771"/>
        <v>0</v>
      </c>
      <c r="M1447" s="276">
        <f t="shared" si="739"/>
        <v>0</v>
      </c>
      <c r="N1447" s="281">
        <f t="shared" si="730"/>
        <v>0</v>
      </c>
      <c r="O1447" s="245">
        <f t="shared" si="731"/>
        <v>0</v>
      </c>
      <c r="P1447" s="248"/>
      <c r="Q1447" s="285">
        <f t="shared" si="772"/>
        <v>0</v>
      </c>
      <c r="R1447" s="242">
        <f>IF(Q1447=0,0,SUMIFS('Sch A. Input'!$H438:$CJ438,'Sch A. Input'!$H$14:$CJ$14,"Recurring",'Sch A. Input'!$H$13:$CJ$13,"&lt;="&amp;$L$11,'Sch A. Input'!$H$13:$CJ$13,"&lt;="&amp;$Y$1020,'Sch A. Input'!$H$13:$CJ$13,"&gt;"&amp;$O$1020))</f>
        <v>0</v>
      </c>
      <c r="S1447" s="242">
        <f>IF(Q1447=0,0,SUMIFS('Sch A. Input'!$H438:$CJ438,'Sch A. Input'!$H$14:$CJ$14,"One-time",'Sch A. Input'!$H$13:$CJ$13,"&lt;="&amp;$L$11,'Sch A. Input'!$H$13:$CJ$13,"&lt;="&amp;$Y$1020,'Sch A. Input'!$H$13:$CJ$13,"&gt;"&amp;$O$1020))</f>
        <v>0</v>
      </c>
      <c r="T1447" s="283">
        <f t="shared" si="773"/>
        <v>0</v>
      </c>
      <c r="U1447" s="242">
        <f t="shared" si="774"/>
        <v>0</v>
      </c>
      <c r="V1447" s="242">
        <f t="shared" si="775"/>
        <v>0</v>
      </c>
      <c r="W1447" s="276">
        <f t="shared" si="740"/>
        <v>0</v>
      </c>
      <c r="X1447" s="281">
        <f t="shared" si="732"/>
        <v>0</v>
      </c>
      <c r="Y1447" s="245">
        <f t="shared" si="733"/>
        <v>0</v>
      </c>
      <c r="Z1447" s="248"/>
      <c r="AA1447" s="285">
        <f t="shared" si="776"/>
        <v>0</v>
      </c>
      <c r="AB1447" s="242">
        <f>IF(AA1447=0,0,SUMIFS('Sch A. Input'!$H438:$CJ438,'Sch A. Input'!$H$14:$CJ$14,"Recurring",'Sch A. Input'!$H$13:$CJ$13,"&lt;="&amp;$L$11,'Sch A. Input'!$H$13:$CJ$13,"&lt;="&amp;$AI$1020,'Sch A. Input'!$H$13:$CJ$13,"&gt;"&amp;$Y$1020))</f>
        <v>0</v>
      </c>
      <c r="AC1447" s="242">
        <f>IF(AA1447=0,0,SUMIFS('Sch A. Input'!$H438:$CJ438,'Sch A. Input'!$H$14:$CJ$14,"One-time",'Sch A. Input'!$H$13:$CJ$13,"&lt;="&amp;$L$11,'Sch A. Input'!$H$13:$CJ$13,"&lt;="&amp;$AI$1020,'Sch A. Input'!$H$13:$CJ$13,"&gt;"&amp;$Y$1020))</f>
        <v>0</v>
      </c>
      <c r="AD1447" s="283">
        <f t="shared" si="777"/>
        <v>0</v>
      </c>
      <c r="AE1447" s="242">
        <f t="shared" si="778"/>
        <v>0</v>
      </c>
      <c r="AF1447" s="242">
        <f t="shared" si="779"/>
        <v>0</v>
      </c>
      <c r="AG1447" s="276">
        <f t="shared" si="741"/>
        <v>0</v>
      </c>
      <c r="AH1447" s="281">
        <f t="shared" si="734"/>
        <v>0</v>
      </c>
      <c r="AI1447" s="245">
        <f t="shared" si="735"/>
        <v>0</v>
      </c>
      <c r="AK1447" s="285">
        <f t="shared" si="780"/>
        <v>0</v>
      </c>
      <c r="AL1447" s="242">
        <f>IF(AK1447=0,0,SUMIFS('Sch A. Input'!$H438:$CJ438,'Sch A. Input'!$H$14:$CJ$14,"Recurring",'Sch A. Input'!$H$13:$CJ$13,"&lt;="&amp;$L$11,'Sch A. Input'!$H$13:$CJ$13,"&lt;="&amp;$AS$1020,'Sch A. Input'!$H$13:$CJ$13,"&gt;"&amp;$AI$1020))</f>
        <v>0</v>
      </c>
      <c r="AM1447" s="242">
        <f>IF(AK1447=0,0,SUMIFS('Sch A. Input'!$H438:$CJ438,'Sch A. Input'!$H$14:$CJ$14,"One-time",'Sch A. Input'!$H$13:$CJ$13,"&lt;="&amp;$L$11,'Sch A. Input'!$H$13:$CJ$13,"&lt;="&amp;$AS$1020,'Sch A. Input'!$H$13:$CJ$13,"&gt;"&amp;$AI$1020))</f>
        <v>0</v>
      </c>
      <c r="AN1447" s="283">
        <f t="shared" si="781"/>
        <v>0</v>
      </c>
      <c r="AO1447" s="242">
        <f t="shared" si="782"/>
        <v>0</v>
      </c>
      <c r="AP1447" s="242">
        <f t="shared" si="783"/>
        <v>0</v>
      </c>
      <c r="AQ1447" s="276">
        <f t="shared" si="742"/>
        <v>0</v>
      </c>
      <c r="AR1447" s="281">
        <f t="shared" si="736"/>
        <v>0</v>
      </c>
      <c r="AS1447" s="245">
        <f t="shared" si="737"/>
        <v>0</v>
      </c>
      <c r="AY1447" s="160"/>
      <c r="AZ1447" s="160"/>
      <c r="BK1447" s="2"/>
      <c r="BL1447" s="2"/>
      <c r="BM1447" s="2"/>
      <c r="BN1447" s="2"/>
      <c r="BO1447" s="2"/>
      <c r="BP1447" s="2"/>
      <c r="BQ1447" s="2"/>
      <c r="BR1447" s="2"/>
      <c r="BS1447" s="2"/>
      <c r="BT1447" s="2"/>
      <c r="BU1447" s="2"/>
      <c r="BV1447" s="2"/>
      <c r="BW1447" s="2"/>
      <c r="BX1447" s="2"/>
      <c r="BY1447" s="2"/>
      <c r="BZ1447" s="2"/>
      <c r="CA1447" s="2"/>
      <c r="CI1447"/>
      <c r="CJ1447"/>
      <c r="CK1447"/>
      <c r="CL1447"/>
      <c r="CM1447"/>
      <c r="CN1447"/>
      <c r="CO1447"/>
      <c r="CP1447"/>
      <c r="CQ1447"/>
      <c r="CR1447"/>
      <c r="CS1447"/>
      <c r="CT1447"/>
      <c r="CU1447"/>
      <c r="CV1447"/>
      <c r="CW1447"/>
      <c r="CX1447"/>
    </row>
    <row r="1448" spans="2:102" x14ac:dyDescent="0.35">
      <c r="B1448" s="70" t="str">
        <f t="shared" ref="B1448:F1448" si="812">B441</f>
        <v/>
      </c>
      <c r="C1448" s="166" t="str">
        <f t="shared" si="812"/>
        <v/>
      </c>
      <c r="D1448" s="273" t="str">
        <f t="shared" si="812"/>
        <v/>
      </c>
      <c r="E1448" s="273">
        <f t="shared" si="812"/>
        <v>45016</v>
      </c>
      <c r="F1448" s="273">
        <f t="shared" si="812"/>
        <v>0</v>
      </c>
      <c r="G1448" s="98">
        <f t="shared" si="768"/>
        <v>0</v>
      </c>
      <c r="H1448" s="242">
        <f>IF(G1448=0,0,SUMIFS('Sch A. Input'!$H439:$CJ439,'Sch A. Input'!$H$14:$CJ$14,"Recurring",'Sch A. Input'!$H$13:$CJ$13,"&lt;="&amp;$O$1020,'Sch A. Input'!$H$13:$CJ$13,"&lt;="&amp;$L$11))</f>
        <v>0</v>
      </c>
      <c r="I1448" s="242">
        <f>IF(G1448=0,0,SUMIFS('Sch A. Input'!$H439:$CJ439,'Sch A. Input'!$H$14:$CJ$14,"One-time",'Sch A. Input'!$H$13:$CJ$13,"&lt;="&amp;$O$1020,'Sch A. Input'!$H$13:$CJ$13,"&lt;="&amp;$L$11))</f>
        <v>0</v>
      </c>
      <c r="J1448" s="283">
        <f t="shared" si="769"/>
        <v>0</v>
      </c>
      <c r="K1448" s="242">
        <f t="shared" si="770"/>
        <v>0</v>
      </c>
      <c r="L1448" s="242">
        <f t="shared" si="771"/>
        <v>0</v>
      </c>
      <c r="M1448" s="276">
        <f t="shared" si="739"/>
        <v>0</v>
      </c>
      <c r="N1448" s="281">
        <f t="shared" si="730"/>
        <v>0</v>
      </c>
      <c r="O1448" s="245">
        <f t="shared" si="731"/>
        <v>0</v>
      </c>
      <c r="P1448" s="248"/>
      <c r="Q1448" s="285">
        <f t="shared" si="772"/>
        <v>0</v>
      </c>
      <c r="R1448" s="242">
        <f>IF(Q1448=0,0,SUMIFS('Sch A. Input'!$H439:$CJ439,'Sch A. Input'!$H$14:$CJ$14,"Recurring",'Sch A. Input'!$H$13:$CJ$13,"&lt;="&amp;$L$11,'Sch A. Input'!$H$13:$CJ$13,"&lt;="&amp;$Y$1020,'Sch A. Input'!$H$13:$CJ$13,"&gt;"&amp;$O$1020))</f>
        <v>0</v>
      </c>
      <c r="S1448" s="242">
        <f>IF(Q1448=0,0,SUMIFS('Sch A. Input'!$H439:$CJ439,'Sch A. Input'!$H$14:$CJ$14,"One-time",'Sch A. Input'!$H$13:$CJ$13,"&lt;="&amp;$L$11,'Sch A. Input'!$H$13:$CJ$13,"&lt;="&amp;$Y$1020,'Sch A. Input'!$H$13:$CJ$13,"&gt;"&amp;$O$1020))</f>
        <v>0</v>
      </c>
      <c r="T1448" s="283">
        <f t="shared" si="773"/>
        <v>0</v>
      </c>
      <c r="U1448" s="242">
        <f t="shared" si="774"/>
        <v>0</v>
      </c>
      <c r="V1448" s="242">
        <f t="shared" si="775"/>
        <v>0</v>
      </c>
      <c r="W1448" s="276">
        <f t="shared" si="740"/>
        <v>0</v>
      </c>
      <c r="X1448" s="281">
        <f t="shared" si="732"/>
        <v>0</v>
      </c>
      <c r="Y1448" s="245">
        <f t="shared" si="733"/>
        <v>0</v>
      </c>
      <c r="Z1448" s="248"/>
      <c r="AA1448" s="285">
        <f t="shared" si="776"/>
        <v>0</v>
      </c>
      <c r="AB1448" s="242">
        <f>IF(AA1448=0,0,SUMIFS('Sch A. Input'!$H439:$CJ439,'Sch A. Input'!$H$14:$CJ$14,"Recurring",'Sch A. Input'!$H$13:$CJ$13,"&lt;="&amp;$L$11,'Sch A. Input'!$H$13:$CJ$13,"&lt;="&amp;$AI$1020,'Sch A. Input'!$H$13:$CJ$13,"&gt;"&amp;$Y$1020))</f>
        <v>0</v>
      </c>
      <c r="AC1448" s="242">
        <f>IF(AA1448=0,0,SUMIFS('Sch A. Input'!$H439:$CJ439,'Sch A. Input'!$H$14:$CJ$14,"One-time",'Sch A. Input'!$H$13:$CJ$13,"&lt;="&amp;$L$11,'Sch A. Input'!$H$13:$CJ$13,"&lt;="&amp;$AI$1020,'Sch A. Input'!$H$13:$CJ$13,"&gt;"&amp;$Y$1020))</f>
        <v>0</v>
      </c>
      <c r="AD1448" s="283">
        <f t="shared" si="777"/>
        <v>0</v>
      </c>
      <c r="AE1448" s="242">
        <f t="shared" si="778"/>
        <v>0</v>
      </c>
      <c r="AF1448" s="242">
        <f t="shared" si="779"/>
        <v>0</v>
      </c>
      <c r="AG1448" s="276">
        <f t="shared" si="741"/>
        <v>0</v>
      </c>
      <c r="AH1448" s="281">
        <f t="shared" si="734"/>
        <v>0</v>
      </c>
      <c r="AI1448" s="245">
        <f t="shared" si="735"/>
        <v>0</v>
      </c>
      <c r="AK1448" s="285">
        <f t="shared" si="780"/>
        <v>0</v>
      </c>
      <c r="AL1448" s="242">
        <f>IF(AK1448=0,0,SUMIFS('Sch A. Input'!$H439:$CJ439,'Sch A. Input'!$H$14:$CJ$14,"Recurring",'Sch A. Input'!$H$13:$CJ$13,"&lt;="&amp;$L$11,'Sch A. Input'!$H$13:$CJ$13,"&lt;="&amp;$AS$1020,'Sch A. Input'!$H$13:$CJ$13,"&gt;"&amp;$AI$1020))</f>
        <v>0</v>
      </c>
      <c r="AM1448" s="242">
        <f>IF(AK1448=0,0,SUMIFS('Sch A. Input'!$H439:$CJ439,'Sch A. Input'!$H$14:$CJ$14,"One-time",'Sch A. Input'!$H$13:$CJ$13,"&lt;="&amp;$L$11,'Sch A. Input'!$H$13:$CJ$13,"&lt;="&amp;$AS$1020,'Sch A. Input'!$H$13:$CJ$13,"&gt;"&amp;$AI$1020))</f>
        <v>0</v>
      </c>
      <c r="AN1448" s="283">
        <f t="shared" si="781"/>
        <v>0</v>
      </c>
      <c r="AO1448" s="242">
        <f t="shared" si="782"/>
        <v>0</v>
      </c>
      <c r="AP1448" s="242">
        <f t="shared" si="783"/>
        <v>0</v>
      </c>
      <c r="AQ1448" s="276">
        <f t="shared" si="742"/>
        <v>0</v>
      </c>
      <c r="AR1448" s="281">
        <f t="shared" si="736"/>
        <v>0</v>
      </c>
      <c r="AS1448" s="245">
        <f t="shared" si="737"/>
        <v>0</v>
      </c>
      <c r="AY1448" s="160"/>
      <c r="AZ1448" s="160"/>
      <c r="BK1448" s="2"/>
      <c r="BL1448" s="2"/>
      <c r="BM1448" s="2"/>
      <c r="BN1448" s="2"/>
      <c r="BO1448" s="2"/>
      <c r="BP1448" s="2"/>
      <c r="BQ1448" s="2"/>
      <c r="BR1448" s="2"/>
      <c r="BS1448" s="2"/>
      <c r="BT1448" s="2"/>
      <c r="BU1448" s="2"/>
      <c r="BV1448" s="2"/>
      <c r="BW1448" s="2"/>
      <c r="BX1448" s="2"/>
      <c r="BY1448" s="2"/>
      <c r="BZ1448" s="2"/>
      <c r="CA1448" s="2"/>
      <c r="CI1448"/>
      <c r="CJ1448"/>
      <c r="CK1448"/>
      <c r="CL1448"/>
      <c r="CM1448"/>
      <c r="CN1448"/>
      <c r="CO1448"/>
      <c r="CP1448"/>
      <c r="CQ1448"/>
      <c r="CR1448"/>
      <c r="CS1448"/>
      <c r="CT1448"/>
      <c r="CU1448"/>
      <c r="CV1448"/>
      <c r="CW1448"/>
      <c r="CX1448"/>
    </row>
    <row r="1449" spans="2:102" x14ac:dyDescent="0.35">
      <c r="B1449" s="70" t="str">
        <f t="shared" ref="B1449:F1449" si="813">B442</f>
        <v/>
      </c>
      <c r="C1449" s="166" t="str">
        <f t="shared" si="813"/>
        <v/>
      </c>
      <c r="D1449" s="273" t="str">
        <f t="shared" si="813"/>
        <v/>
      </c>
      <c r="E1449" s="273">
        <f t="shared" si="813"/>
        <v>45016</v>
      </c>
      <c r="F1449" s="273">
        <f t="shared" si="813"/>
        <v>0</v>
      </c>
      <c r="G1449" s="98">
        <f t="shared" si="768"/>
        <v>0</v>
      </c>
      <c r="H1449" s="242">
        <f>IF(G1449=0,0,SUMIFS('Sch A. Input'!$H440:$CJ440,'Sch A. Input'!$H$14:$CJ$14,"Recurring",'Sch A. Input'!$H$13:$CJ$13,"&lt;="&amp;$O$1020,'Sch A. Input'!$H$13:$CJ$13,"&lt;="&amp;$L$11))</f>
        <v>0</v>
      </c>
      <c r="I1449" s="242">
        <f>IF(G1449=0,0,SUMIFS('Sch A. Input'!$H440:$CJ440,'Sch A. Input'!$H$14:$CJ$14,"One-time",'Sch A. Input'!$H$13:$CJ$13,"&lt;="&amp;$O$1020,'Sch A. Input'!$H$13:$CJ$13,"&lt;="&amp;$L$11))</f>
        <v>0</v>
      </c>
      <c r="J1449" s="283">
        <f t="shared" si="769"/>
        <v>0</v>
      </c>
      <c r="K1449" s="242">
        <f t="shared" si="770"/>
        <v>0</v>
      </c>
      <c r="L1449" s="242">
        <f t="shared" si="771"/>
        <v>0</v>
      </c>
      <c r="M1449" s="276">
        <f t="shared" si="739"/>
        <v>0</v>
      </c>
      <c r="N1449" s="281">
        <f t="shared" si="730"/>
        <v>0</v>
      </c>
      <c r="O1449" s="245">
        <f t="shared" si="731"/>
        <v>0</v>
      </c>
      <c r="P1449" s="248"/>
      <c r="Q1449" s="285">
        <f t="shared" si="772"/>
        <v>0</v>
      </c>
      <c r="R1449" s="242">
        <f>IF(Q1449=0,0,SUMIFS('Sch A. Input'!$H440:$CJ440,'Sch A. Input'!$H$14:$CJ$14,"Recurring",'Sch A. Input'!$H$13:$CJ$13,"&lt;="&amp;$L$11,'Sch A. Input'!$H$13:$CJ$13,"&lt;="&amp;$Y$1020,'Sch A. Input'!$H$13:$CJ$13,"&gt;"&amp;$O$1020))</f>
        <v>0</v>
      </c>
      <c r="S1449" s="242">
        <f>IF(Q1449=0,0,SUMIFS('Sch A. Input'!$H440:$CJ440,'Sch A. Input'!$H$14:$CJ$14,"One-time",'Sch A. Input'!$H$13:$CJ$13,"&lt;="&amp;$L$11,'Sch A. Input'!$H$13:$CJ$13,"&lt;="&amp;$Y$1020,'Sch A. Input'!$H$13:$CJ$13,"&gt;"&amp;$O$1020))</f>
        <v>0</v>
      </c>
      <c r="T1449" s="283">
        <f t="shared" si="773"/>
        <v>0</v>
      </c>
      <c r="U1449" s="242">
        <f t="shared" si="774"/>
        <v>0</v>
      </c>
      <c r="V1449" s="242">
        <f t="shared" si="775"/>
        <v>0</v>
      </c>
      <c r="W1449" s="276">
        <f t="shared" si="740"/>
        <v>0</v>
      </c>
      <c r="X1449" s="281">
        <f t="shared" si="732"/>
        <v>0</v>
      </c>
      <c r="Y1449" s="245">
        <f t="shared" si="733"/>
        <v>0</v>
      </c>
      <c r="Z1449" s="248"/>
      <c r="AA1449" s="285">
        <f t="shared" si="776"/>
        <v>0</v>
      </c>
      <c r="AB1449" s="242">
        <f>IF(AA1449=0,0,SUMIFS('Sch A. Input'!$H440:$CJ440,'Sch A. Input'!$H$14:$CJ$14,"Recurring",'Sch A. Input'!$H$13:$CJ$13,"&lt;="&amp;$L$11,'Sch A. Input'!$H$13:$CJ$13,"&lt;="&amp;$AI$1020,'Sch A. Input'!$H$13:$CJ$13,"&gt;"&amp;$Y$1020))</f>
        <v>0</v>
      </c>
      <c r="AC1449" s="242">
        <f>IF(AA1449=0,0,SUMIFS('Sch A. Input'!$H440:$CJ440,'Sch A. Input'!$H$14:$CJ$14,"One-time",'Sch A. Input'!$H$13:$CJ$13,"&lt;="&amp;$L$11,'Sch A. Input'!$H$13:$CJ$13,"&lt;="&amp;$AI$1020,'Sch A. Input'!$H$13:$CJ$13,"&gt;"&amp;$Y$1020))</f>
        <v>0</v>
      </c>
      <c r="AD1449" s="283">
        <f t="shared" si="777"/>
        <v>0</v>
      </c>
      <c r="AE1449" s="242">
        <f t="shared" si="778"/>
        <v>0</v>
      </c>
      <c r="AF1449" s="242">
        <f t="shared" si="779"/>
        <v>0</v>
      </c>
      <c r="AG1449" s="276">
        <f t="shared" si="741"/>
        <v>0</v>
      </c>
      <c r="AH1449" s="281">
        <f t="shared" si="734"/>
        <v>0</v>
      </c>
      <c r="AI1449" s="245">
        <f t="shared" si="735"/>
        <v>0</v>
      </c>
      <c r="AK1449" s="285">
        <f t="shared" si="780"/>
        <v>0</v>
      </c>
      <c r="AL1449" s="242">
        <f>IF(AK1449=0,0,SUMIFS('Sch A. Input'!$H440:$CJ440,'Sch A. Input'!$H$14:$CJ$14,"Recurring",'Sch A. Input'!$H$13:$CJ$13,"&lt;="&amp;$L$11,'Sch A. Input'!$H$13:$CJ$13,"&lt;="&amp;$AS$1020,'Sch A. Input'!$H$13:$CJ$13,"&gt;"&amp;$AI$1020))</f>
        <v>0</v>
      </c>
      <c r="AM1449" s="242">
        <f>IF(AK1449=0,0,SUMIFS('Sch A. Input'!$H440:$CJ440,'Sch A. Input'!$H$14:$CJ$14,"One-time",'Sch A. Input'!$H$13:$CJ$13,"&lt;="&amp;$L$11,'Sch A. Input'!$H$13:$CJ$13,"&lt;="&amp;$AS$1020,'Sch A. Input'!$H$13:$CJ$13,"&gt;"&amp;$AI$1020))</f>
        <v>0</v>
      </c>
      <c r="AN1449" s="283">
        <f t="shared" si="781"/>
        <v>0</v>
      </c>
      <c r="AO1449" s="242">
        <f t="shared" si="782"/>
        <v>0</v>
      </c>
      <c r="AP1449" s="242">
        <f t="shared" si="783"/>
        <v>0</v>
      </c>
      <c r="AQ1449" s="276">
        <f t="shared" si="742"/>
        <v>0</v>
      </c>
      <c r="AR1449" s="281">
        <f t="shared" si="736"/>
        <v>0</v>
      </c>
      <c r="AS1449" s="245">
        <f t="shared" si="737"/>
        <v>0</v>
      </c>
      <c r="AY1449" s="160"/>
      <c r="AZ1449" s="160"/>
      <c r="BK1449" s="2"/>
      <c r="BL1449" s="2"/>
      <c r="BM1449" s="2"/>
      <c r="BN1449" s="2"/>
      <c r="BO1449" s="2"/>
      <c r="BP1449" s="2"/>
      <c r="BQ1449" s="2"/>
      <c r="BR1449" s="2"/>
      <c r="BS1449" s="2"/>
      <c r="BT1449" s="2"/>
      <c r="BU1449" s="2"/>
      <c r="BV1449" s="2"/>
      <c r="BW1449" s="2"/>
      <c r="BX1449" s="2"/>
      <c r="BY1449" s="2"/>
      <c r="BZ1449" s="2"/>
      <c r="CA1449" s="2"/>
      <c r="CI1449"/>
      <c r="CJ1449"/>
      <c r="CK1449"/>
      <c r="CL1449"/>
      <c r="CM1449"/>
      <c r="CN1449"/>
      <c r="CO1449"/>
      <c r="CP1449"/>
      <c r="CQ1449"/>
      <c r="CR1449"/>
      <c r="CS1449"/>
      <c r="CT1449"/>
      <c r="CU1449"/>
      <c r="CV1449"/>
      <c r="CW1449"/>
      <c r="CX1449"/>
    </row>
    <row r="1450" spans="2:102" x14ac:dyDescent="0.35">
      <c r="B1450" s="70" t="str">
        <f t="shared" ref="B1450:F1450" si="814">B443</f>
        <v/>
      </c>
      <c r="C1450" s="166" t="str">
        <f t="shared" si="814"/>
        <v/>
      </c>
      <c r="D1450" s="273" t="str">
        <f t="shared" si="814"/>
        <v/>
      </c>
      <c r="E1450" s="273">
        <f t="shared" si="814"/>
        <v>45016</v>
      </c>
      <c r="F1450" s="273">
        <f t="shared" si="814"/>
        <v>0</v>
      </c>
      <c r="G1450" s="98">
        <f t="shared" si="768"/>
        <v>0</v>
      </c>
      <c r="H1450" s="242">
        <f>IF(G1450=0,0,SUMIFS('Sch A. Input'!$H441:$CJ441,'Sch A. Input'!$H$14:$CJ$14,"Recurring",'Sch A. Input'!$H$13:$CJ$13,"&lt;="&amp;$O$1020,'Sch A. Input'!$H$13:$CJ$13,"&lt;="&amp;$L$11))</f>
        <v>0</v>
      </c>
      <c r="I1450" s="242">
        <f>IF(G1450=0,0,SUMIFS('Sch A. Input'!$H441:$CJ441,'Sch A. Input'!$H$14:$CJ$14,"One-time",'Sch A. Input'!$H$13:$CJ$13,"&lt;="&amp;$O$1020,'Sch A. Input'!$H$13:$CJ$13,"&lt;="&amp;$L$11))</f>
        <v>0</v>
      </c>
      <c r="J1450" s="283">
        <f t="shared" si="769"/>
        <v>0</v>
      </c>
      <c r="K1450" s="242">
        <f t="shared" si="770"/>
        <v>0</v>
      </c>
      <c r="L1450" s="242">
        <f t="shared" si="771"/>
        <v>0</v>
      </c>
      <c r="M1450" s="276">
        <f t="shared" si="739"/>
        <v>0</v>
      </c>
      <c r="N1450" s="281">
        <f t="shared" si="730"/>
        <v>0</v>
      </c>
      <c r="O1450" s="245">
        <f t="shared" si="731"/>
        <v>0</v>
      </c>
      <c r="P1450" s="248"/>
      <c r="Q1450" s="285">
        <f t="shared" si="772"/>
        <v>0</v>
      </c>
      <c r="R1450" s="242">
        <f>IF(Q1450=0,0,SUMIFS('Sch A. Input'!$H441:$CJ441,'Sch A. Input'!$H$14:$CJ$14,"Recurring",'Sch A. Input'!$H$13:$CJ$13,"&lt;="&amp;$L$11,'Sch A. Input'!$H$13:$CJ$13,"&lt;="&amp;$Y$1020,'Sch A. Input'!$H$13:$CJ$13,"&gt;"&amp;$O$1020))</f>
        <v>0</v>
      </c>
      <c r="S1450" s="242">
        <f>IF(Q1450=0,0,SUMIFS('Sch A. Input'!$H441:$CJ441,'Sch A. Input'!$H$14:$CJ$14,"One-time",'Sch A. Input'!$H$13:$CJ$13,"&lt;="&amp;$L$11,'Sch A. Input'!$H$13:$CJ$13,"&lt;="&amp;$Y$1020,'Sch A. Input'!$H$13:$CJ$13,"&gt;"&amp;$O$1020))</f>
        <v>0</v>
      </c>
      <c r="T1450" s="283">
        <f t="shared" si="773"/>
        <v>0</v>
      </c>
      <c r="U1450" s="242">
        <f t="shared" si="774"/>
        <v>0</v>
      </c>
      <c r="V1450" s="242">
        <f t="shared" si="775"/>
        <v>0</v>
      </c>
      <c r="W1450" s="276">
        <f t="shared" si="740"/>
        <v>0</v>
      </c>
      <c r="X1450" s="281">
        <f t="shared" si="732"/>
        <v>0</v>
      </c>
      <c r="Y1450" s="245">
        <f t="shared" si="733"/>
        <v>0</v>
      </c>
      <c r="Z1450" s="248"/>
      <c r="AA1450" s="285">
        <f t="shared" si="776"/>
        <v>0</v>
      </c>
      <c r="AB1450" s="242">
        <f>IF(AA1450=0,0,SUMIFS('Sch A. Input'!$H441:$CJ441,'Sch A. Input'!$H$14:$CJ$14,"Recurring",'Sch A. Input'!$H$13:$CJ$13,"&lt;="&amp;$L$11,'Sch A. Input'!$H$13:$CJ$13,"&lt;="&amp;$AI$1020,'Sch A. Input'!$H$13:$CJ$13,"&gt;"&amp;$Y$1020))</f>
        <v>0</v>
      </c>
      <c r="AC1450" s="242">
        <f>IF(AA1450=0,0,SUMIFS('Sch A. Input'!$H441:$CJ441,'Sch A. Input'!$H$14:$CJ$14,"One-time",'Sch A. Input'!$H$13:$CJ$13,"&lt;="&amp;$L$11,'Sch A. Input'!$H$13:$CJ$13,"&lt;="&amp;$AI$1020,'Sch A. Input'!$H$13:$CJ$13,"&gt;"&amp;$Y$1020))</f>
        <v>0</v>
      </c>
      <c r="AD1450" s="283">
        <f t="shared" si="777"/>
        <v>0</v>
      </c>
      <c r="AE1450" s="242">
        <f t="shared" si="778"/>
        <v>0</v>
      </c>
      <c r="AF1450" s="242">
        <f t="shared" si="779"/>
        <v>0</v>
      </c>
      <c r="AG1450" s="276">
        <f t="shared" si="741"/>
        <v>0</v>
      </c>
      <c r="AH1450" s="281">
        <f t="shared" si="734"/>
        <v>0</v>
      </c>
      <c r="AI1450" s="245">
        <f t="shared" si="735"/>
        <v>0</v>
      </c>
      <c r="AK1450" s="285">
        <f t="shared" si="780"/>
        <v>0</v>
      </c>
      <c r="AL1450" s="242">
        <f>IF(AK1450=0,0,SUMIFS('Sch A. Input'!$H441:$CJ441,'Sch A. Input'!$H$14:$CJ$14,"Recurring",'Sch A. Input'!$H$13:$CJ$13,"&lt;="&amp;$L$11,'Sch A. Input'!$H$13:$CJ$13,"&lt;="&amp;$AS$1020,'Sch A. Input'!$H$13:$CJ$13,"&gt;"&amp;$AI$1020))</f>
        <v>0</v>
      </c>
      <c r="AM1450" s="242">
        <f>IF(AK1450=0,0,SUMIFS('Sch A. Input'!$H441:$CJ441,'Sch A. Input'!$H$14:$CJ$14,"One-time",'Sch A. Input'!$H$13:$CJ$13,"&lt;="&amp;$L$11,'Sch A. Input'!$H$13:$CJ$13,"&lt;="&amp;$AS$1020,'Sch A. Input'!$H$13:$CJ$13,"&gt;"&amp;$AI$1020))</f>
        <v>0</v>
      </c>
      <c r="AN1450" s="283">
        <f t="shared" si="781"/>
        <v>0</v>
      </c>
      <c r="AO1450" s="242">
        <f t="shared" si="782"/>
        <v>0</v>
      </c>
      <c r="AP1450" s="242">
        <f t="shared" si="783"/>
        <v>0</v>
      </c>
      <c r="AQ1450" s="276">
        <f t="shared" si="742"/>
        <v>0</v>
      </c>
      <c r="AR1450" s="281">
        <f t="shared" si="736"/>
        <v>0</v>
      </c>
      <c r="AS1450" s="245">
        <f t="shared" si="737"/>
        <v>0</v>
      </c>
      <c r="AY1450" s="160"/>
      <c r="AZ1450" s="160"/>
      <c r="BK1450" s="2"/>
      <c r="BL1450" s="2"/>
      <c r="BM1450" s="2"/>
      <c r="BN1450" s="2"/>
      <c r="BO1450" s="2"/>
      <c r="BP1450" s="2"/>
      <c r="BQ1450" s="2"/>
      <c r="BR1450" s="2"/>
      <c r="BS1450" s="2"/>
      <c r="BT1450" s="2"/>
      <c r="BU1450" s="2"/>
      <c r="BV1450" s="2"/>
      <c r="BW1450" s="2"/>
      <c r="BX1450" s="2"/>
      <c r="BY1450" s="2"/>
      <c r="BZ1450" s="2"/>
      <c r="CA1450" s="2"/>
      <c r="CI1450"/>
      <c r="CJ1450"/>
      <c r="CK1450"/>
      <c r="CL1450"/>
      <c r="CM1450"/>
      <c r="CN1450"/>
      <c r="CO1450"/>
      <c r="CP1450"/>
      <c r="CQ1450"/>
      <c r="CR1450"/>
      <c r="CS1450"/>
      <c r="CT1450"/>
      <c r="CU1450"/>
      <c r="CV1450"/>
      <c r="CW1450"/>
      <c r="CX1450"/>
    </row>
    <row r="1451" spans="2:102" x14ac:dyDescent="0.35">
      <c r="B1451" s="70" t="str">
        <f t="shared" ref="B1451:F1451" si="815">B444</f>
        <v/>
      </c>
      <c r="C1451" s="166" t="str">
        <f t="shared" si="815"/>
        <v/>
      </c>
      <c r="D1451" s="273" t="str">
        <f t="shared" si="815"/>
        <v/>
      </c>
      <c r="E1451" s="273">
        <f t="shared" si="815"/>
        <v>45016</v>
      </c>
      <c r="F1451" s="273">
        <f t="shared" si="815"/>
        <v>0</v>
      </c>
      <c r="G1451" s="98">
        <f t="shared" si="768"/>
        <v>0</v>
      </c>
      <c r="H1451" s="242">
        <f>IF(G1451=0,0,SUMIFS('Sch A. Input'!$H442:$CJ442,'Sch A. Input'!$H$14:$CJ$14,"Recurring",'Sch A. Input'!$H$13:$CJ$13,"&lt;="&amp;$O$1020,'Sch A. Input'!$H$13:$CJ$13,"&lt;="&amp;$L$11))</f>
        <v>0</v>
      </c>
      <c r="I1451" s="242">
        <f>IF(G1451=0,0,SUMIFS('Sch A. Input'!$H442:$CJ442,'Sch A. Input'!$H$14:$CJ$14,"One-time",'Sch A. Input'!$H$13:$CJ$13,"&lt;="&amp;$O$1020,'Sch A. Input'!$H$13:$CJ$13,"&lt;="&amp;$L$11))</f>
        <v>0</v>
      </c>
      <c r="J1451" s="283">
        <f t="shared" si="769"/>
        <v>0</v>
      </c>
      <c r="K1451" s="242">
        <f t="shared" si="770"/>
        <v>0</v>
      </c>
      <c r="L1451" s="242">
        <f t="shared" si="771"/>
        <v>0</v>
      </c>
      <c r="M1451" s="276">
        <f t="shared" si="739"/>
        <v>0</v>
      </c>
      <c r="N1451" s="281">
        <f t="shared" si="730"/>
        <v>0</v>
      </c>
      <c r="O1451" s="245">
        <f t="shared" si="731"/>
        <v>0</v>
      </c>
      <c r="P1451" s="248"/>
      <c r="Q1451" s="285">
        <f t="shared" si="772"/>
        <v>0</v>
      </c>
      <c r="R1451" s="242">
        <f>IF(Q1451=0,0,SUMIFS('Sch A. Input'!$H442:$CJ442,'Sch A. Input'!$H$14:$CJ$14,"Recurring",'Sch A. Input'!$H$13:$CJ$13,"&lt;="&amp;$L$11,'Sch A. Input'!$H$13:$CJ$13,"&lt;="&amp;$Y$1020,'Sch A. Input'!$H$13:$CJ$13,"&gt;"&amp;$O$1020))</f>
        <v>0</v>
      </c>
      <c r="S1451" s="242">
        <f>IF(Q1451=0,0,SUMIFS('Sch A. Input'!$H442:$CJ442,'Sch A. Input'!$H$14:$CJ$14,"One-time",'Sch A. Input'!$H$13:$CJ$13,"&lt;="&amp;$L$11,'Sch A. Input'!$H$13:$CJ$13,"&lt;="&amp;$Y$1020,'Sch A. Input'!$H$13:$CJ$13,"&gt;"&amp;$O$1020))</f>
        <v>0</v>
      </c>
      <c r="T1451" s="283">
        <f t="shared" si="773"/>
        <v>0</v>
      </c>
      <c r="U1451" s="242">
        <f t="shared" si="774"/>
        <v>0</v>
      </c>
      <c r="V1451" s="242">
        <f t="shared" si="775"/>
        <v>0</v>
      </c>
      <c r="W1451" s="276">
        <f t="shared" si="740"/>
        <v>0</v>
      </c>
      <c r="X1451" s="281">
        <f t="shared" si="732"/>
        <v>0</v>
      </c>
      <c r="Y1451" s="245">
        <f t="shared" si="733"/>
        <v>0</v>
      </c>
      <c r="Z1451" s="248"/>
      <c r="AA1451" s="285">
        <f t="shared" si="776"/>
        <v>0</v>
      </c>
      <c r="AB1451" s="242">
        <f>IF(AA1451=0,0,SUMIFS('Sch A. Input'!$H442:$CJ442,'Sch A. Input'!$H$14:$CJ$14,"Recurring",'Sch A. Input'!$H$13:$CJ$13,"&lt;="&amp;$L$11,'Sch A. Input'!$H$13:$CJ$13,"&lt;="&amp;$AI$1020,'Sch A. Input'!$H$13:$CJ$13,"&gt;"&amp;$Y$1020))</f>
        <v>0</v>
      </c>
      <c r="AC1451" s="242">
        <f>IF(AA1451=0,0,SUMIFS('Sch A. Input'!$H442:$CJ442,'Sch A. Input'!$H$14:$CJ$14,"One-time",'Sch A. Input'!$H$13:$CJ$13,"&lt;="&amp;$L$11,'Sch A. Input'!$H$13:$CJ$13,"&lt;="&amp;$AI$1020,'Sch A. Input'!$H$13:$CJ$13,"&gt;"&amp;$Y$1020))</f>
        <v>0</v>
      </c>
      <c r="AD1451" s="283">
        <f t="shared" si="777"/>
        <v>0</v>
      </c>
      <c r="AE1451" s="242">
        <f t="shared" si="778"/>
        <v>0</v>
      </c>
      <c r="AF1451" s="242">
        <f t="shared" si="779"/>
        <v>0</v>
      </c>
      <c r="AG1451" s="276">
        <f t="shared" si="741"/>
        <v>0</v>
      </c>
      <c r="AH1451" s="281">
        <f t="shared" si="734"/>
        <v>0</v>
      </c>
      <c r="AI1451" s="245">
        <f t="shared" si="735"/>
        <v>0</v>
      </c>
      <c r="AK1451" s="285">
        <f t="shared" si="780"/>
        <v>0</v>
      </c>
      <c r="AL1451" s="242">
        <f>IF(AK1451=0,0,SUMIFS('Sch A. Input'!$H442:$CJ442,'Sch A. Input'!$H$14:$CJ$14,"Recurring",'Sch A. Input'!$H$13:$CJ$13,"&lt;="&amp;$L$11,'Sch A. Input'!$H$13:$CJ$13,"&lt;="&amp;$AS$1020,'Sch A. Input'!$H$13:$CJ$13,"&gt;"&amp;$AI$1020))</f>
        <v>0</v>
      </c>
      <c r="AM1451" s="242">
        <f>IF(AK1451=0,0,SUMIFS('Sch A. Input'!$H442:$CJ442,'Sch A. Input'!$H$14:$CJ$14,"One-time",'Sch A. Input'!$H$13:$CJ$13,"&lt;="&amp;$L$11,'Sch A. Input'!$H$13:$CJ$13,"&lt;="&amp;$AS$1020,'Sch A. Input'!$H$13:$CJ$13,"&gt;"&amp;$AI$1020))</f>
        <v>0</v>
      </c>
      <c r="AN1451" s="283">
        <f t="shared" si="781"/>
        <v>0</v>
      </c>
      <c r="AO1451" s="242">
        <f t="shared" si="782"/>
        <v>0</v>
      </c>
      <c r="AP1451" s="242">
        <f t="shared" si="783"/>
        <v>0</v>
      </c>
      <c r="AQ1451" s="276">
        <f t="shared" si="742"/>
        <v>0</v>
      </c>
      <c r="AR1451" s="281">
        <f t="shared" si="736"/>
        <v>0</v>
      </c>
      <c r="AS1451" s="245">
        <f t="shared" si="737"/>
        <v>0</v>
      </c>
      <c r="AY1451" s="160"/>
      <c r="AZ1451" s="160"/>
      <c r="BK1451" s="2"/>
      <c r="BL1451" s="2"/>
      <c r="BM1451" s="2"/>
      <c r="BN1451" s="2"/>
      <c r="BO1451" s="2"/>
      <c r="BP1451" s="2"/>
      <c r="BQ1451" s="2"/>
      <c r="BR1451" s="2"/>
      <c r="BS1451" s="2"/>
      <c r="BT1451" s="2"/>
      <c r="BU1451" s="2"/>
      <c r="BV1451" s="2"/>
      <c r="BW1451" s="2"/>
      <c r="BX1451" s="2"/>
      <c r="BY1451" s="2"/>
      <c r="BZ1451" s="2"/>
      <c r="CA1451" s="2"/>
      <c r="CI1451"/>
      <c r="CJ1451"/>
      <c r="CK1451"/>
      <c r="CL1451"/>
      <c r="CM1451"/>
      <c r="CN1451"/>
      <c r="CO1451"/>
      <c r="CP1451"/>
      <c r="CQ1451"/>
      <c r="CR1451"/>
      <c r="CS1451"/>
      <c r="CT1451"/>
      <c r="CU1451"/>
      <c r="CV1451"/>
      <c r="CW1451"/>
      <c r="CX1451"/>
    </row>
    <row r="1452" spans="2:102" x14ac:dyDescent="0.35">
      <c r="B1452" s="70" t="str">
        <f t="shared" ref="B1452:F1452" si="816">B445</f>
        <v/>
      </c>
      <c r="C1452" s="166" t="str">
        <f t="shared" si="816"/>
        <v/>
      </c>
      <c r="D1452" s="273" t="str">
        <f t="shared" si="816"/>
        <v/>
      </c>
      <c r="E1452" s="273">
        <f t="shared" si="816"/>
        <v>45016</v>
      </c>
      <c r="F1452" s="273">
        <f t="shared" si="816"/>
        <v>0</v>
      </c>
      <c r="G1452" s="98">
        <f t="shared" si="768"/>
        <v>0</v>
      </c>
      <c r="H1452" s="242">
        <f>IF(G1452=0,0,SUMIFS('Sch A. Input'!$H443:$CJ443,'Sch A. Input'!$H$14:$CJ$14,"Recurring",'Sch A. Input'!$H$13:$CJ$13,"&lt;="&amp;$O$1020,'Sch A. Input'!$H$13:$CJ$13,"&lt;="&amp;$L$11))</f>
        <v>0</v>
      </c>
      <c r="I1452" s="242">
        <f>IF(G1452=0,0,SUMIFS('Sch A. Input'!$H443:$CJ443,'Sch A. Input'!$H$14:$CJ$14,"One-time",'Sch A. Input'!$H$13:$CJ$13,"&lt;="&amp;$O$1020,'Sch A. Input'!$H$13:$CJ$13,"&lt;="&amp;$L$11))</f>
        <v>0</v>
      </c>
      <c r="J1452" s="283">
        <f t="shared" si="769"/>
        <v>0</v>
      </c>
      <c r="K1452" s="242">
        <f t="shared" si="770"/>
        <v>0</v>
      </c>
      <c r="L1452" s="242">
        <f t="shared" si="771"/>
        <v>0</v>
      </c>
      <c r="M1452" s="276">
        <f t="shared" si="739"/>
        <v>0</v>
      </c>
      <c r="N1452" s="281">
        <f t="shared" si="730"/>
        <v>0</v>
      </c>
      <c r="O1452" s="245">
        <f t="shared" si="731"/>
        <v>0</v>
      </c>
      <c r="P1452" s="248"/>
      <c r="Q1452" s="285">
        <f t="shared" si="772"/>
        <v>0</v>
      </c>
      <c r="R1452" s="242">
        <f>IF(Q1452=0,0,SUMIFS('Sch A. Input'!$H443:$CJ443,'Sch A. Input'!$H$14:$CJ$14,"Recurring",'Sch A. Input'!$H$13:$CJ$13,"&lt;="&amp;$L$11,'Sch A. Input'!$H$13:$CJ$13,"&lt;="&amp;$Y$1020,'Sch A. Input'!$H$13:$CJ$13,"&gt;"&amp;$O$1020))</f>
        <v>0</v>
      </c>
      <c r="S1452" s="242">
        <f>IF(Q1452=0,0,SUMIFS('Sch A. Input'!$H443:$CJ443,'Sch A. Input'!$H$14:$CJ$14,"One-time",'Sch A. Input'!$H$13:$CJ$13,"&lt;="&amp;$L$11,'Sch A. Input'!$H$13:$CJ$13,"&lt;="&amp;$Y$1020,'Sch A. Input'!$H$13:$CJ$13,"&gt;"&amp;$O$1020))</f>
        <v>0</v>
      </c>
      <c r="T1452" s="283">
        <f t="shared" si="773"/>
        <v>0</v>
      </c>
      <c r="U1452" s="242">
        <f t="shared" si="774"/>
        <v>0</v>
      </c>
      <c r="V1452" s="242">
        <f t="shared" si="775"/>
        <v>0</v>
      </c>
      <c r="W1452" s="276">
        <f t="shared" si="740"/>
        <v>0</v>
      </c>
      <c r="X1452" s="281">
        <f t="shared" si="732"/>
        <v>0</v>
      </c>
      <c r="Y1452" s="245">
        <f t="shared" si="733"/>
        <v>0</v>
      </c>
      <c r="Z1452" s="248"/>
      <c r="AA1452" s="285">
        <f t="shared" si="776"/>
        <v>0</v>
      </c>
      <c r="AB1452" s="242">
        <f>IF(AA1452=0,0,SUMIFS('Sch A. Input'!$H443:$CJ443,'Sch A. Input'!$H$14:$CJ$14,"Recurring",'Sch A. Input'!$H$13:$CJ$13,"&lt;="&amp;$L$11,'Sch A. Input'!$H$13:$CJ$13,"&lt;="&amp;$AI$1020,'Sch A. Input'!$H$13:$CJ$13,"&gt;"&amp;$Y$1020))</f>
        <v>0</v>
      </c>
      <c r="AC1452" s="242">
        <f>IF(AA1452=0,0,SUMIFS('Sch A. Input'!$H443:$CJ443,'Sch A. Input'!$H$14:$CJ$14,"One-time",'Sch A. Input'!$H$13:$CJ$13,"&lt;="&amp;$L$11,'Sch A. Input'!$H$13:$CJ$13,"&lt;="&amp;$AI$1020,'Sch A. Input'!$H$13:$CJ$13,"&gt;"&amp;$Y$1020))</f>
        <v>0</v>
      </c>
      <c r="AD1452" s="283">
        <f t="shared" si="777"/>
        <v>0</v>
      </c>
      <c r="AE1452" s="242">
        <f t="shared" si="778"/>
        <v>0</v>
      </c>
      <c r="AF1452" s="242">
        <f t="shared" si="779"/>
        <v>0</v>
      </c>
      <c r="AG1452" s="276">
        <f t="shared" si="741"/>
        <v>0</v>
      </c>
      <c r="AH1452" s="281">
        <f t="shared" si="734"/>
        <v>0</v>
      </c>
      <c r="AI1452" s="245">
        <f t="shared" si="735"/>
        <v>0</v>
      </c>
      <c r="AK1452" s="285">
        <f t="shared" si="780"/>
        <v>0</v>
      </c>
      <c r="AL1452" s="242">
        <f>IF(AK1452=0,0,SUMIFS('Sch A. Input'!$H443:$CJ443,'Sch A. Input'!$H$14:$CJ$14,"Recurring",'Sch A. Input'!$H$13:$CJ$13,"&lt;="&amp;$L$11,'Sch A. Input'!$H$13:$CJ$13,"&lt;="&amp;$AS$1020,'Sch A. Input'!$H$13:$CJ$13,"&gt;"&amp;$AI$1020))</f>
        <v>0</v>
      </c>
      <c r="AM1452" s="242">
        <f>IF(AK1452=0,0,SUMIFS('Sch A. Input'!$H443:$CJ443,'Sch A. Input'!$H$14:$CJ$14,"One-time",'Sch A. Input'!$H$13:$CJ$13,"&lt;="&amp;$L$11,'Sch A. Input'!$H$13:$CJ$13,"&lt;="&amp;$AS$1020,'Sch A. Input'!$H$13:$CJ$13,"&gt;"&amp;$AI$1020))</f>
        <v>0</v>
      </c>
      <c r="AN1452" s="283">
        <f t="shared" si="781"/>
        <v>0</v>
      </c>
      <c r="AO1452" s="242">
        <f t="shared" si="782"/>
        <v>0</v>
      </c>
      <c r="AP1452" s="242">
        <f t="shared" si="783"/>
        <v>0</v>
      </c>
      <c r="AQ1452" s="276">
        <f t="shared" si="742"/>
        <v>0</v>
      </c>
      <c r="AR1452" s="281">
        <f t="shared" si="736"/>
        <v>0</v>
      </c>
      <c r="AS1452" s="245">
        <f t="shared" si="737"/>
        <v>0</v>
      </c>
      <c r="AY1452" s="160"/>
      <c r="AZ1452" s="160"/>
      <c r="BK1452" s="2"/>
      <c r="BL1452" s="2"/>
      <c r="BM1452" s="2"/>
      <c r="BN1452" s="2"/>
      <c r="BO1452" s="2"/>
      <c r="BP1452" s="2"/>
      <c r="BQ1452" s="2"/>
      <c r="BR1452" s="2"/>
      <c r="BS1452" s="2"/>
      <c r="BT1452" s="2"/>
      <c r="BU1452" s="2"/>
      <c r="BV1452" s="2"/>
      <c r="BW1452" s="2"/>
      <c r="BX1452" s="2"/>
      <c r="BY1452" s="2"/>
      <c r="BZ1452" s="2"/>
      <c r="CA1452" s="2"/>
      <c r="CI1452"/>
      <c r="CJ1452"/>
      <c r="CK1452"/>
      <c r="CL1452"/>
      <c r="CM1452"/>
      <c r="CN1452"/>
      <c r="CO1452"/>
      <c r="CP1452"/>
      <c r="CQ1452"/>
      <c r="CR1452"/>
      <c r="CS1452"/>
      <c r="CT1452"/>
      <c r="CU1452"/>
      <c r="CV1452"/>
      <c r="CW1452"/>
      <c r="CX1452"/>
    </row>
    <row r="1453" spans="2:102" x14ac:dyDescent="0.35">
      <c r="B1453" s="70" t="str">
        <f t="shared" ref="B1453:F1453" si="817">B446</f>
        <v/>
      </c>
      <c r="C1453" s="166" t="str">
        <f t="shared" si="817"/>
        <v/>
      </c>
      <c r="D1453" s="273" t="str">
        <f t="shared" si="817"/>
        <v/>
      </c>
      <c r="E1453" s="273">
        <f t="shared" si="817"/>
        <v>45016</v>
      </c>
      <c r="F1453" s="273">
        <f t="shared" si="817"/>
        <v>0</v>
      </c>
      <c r="G1453" s="98">
        <f t="shared" si="768"/>
        <v>0</v>
      </c>
      <c r="H1453" s="242">
        <f>IF(G1453=0,0,SUMIFS('Sch A. Input'!$H444:$CJ444,'Sch A. Input'!$H$14:$CJ$14,"Recurring",'Sch A. Input'!$H$13:$CJ$13,"&lt;="&amp;$O$1020,'Sch A. Input'!$H$13:$CJ$13,"&lt;="&amp;$L$11))</f>
        <v>0</v>
      </c>
      <c r="I1453" s="242">
        <f>IF(G1453=0,0,SUMIFS('Sch A. Input'!$H444:$CJ444,'Sch A. Input'!$H$14:$CJ$14,"One-time",'Sch A. Input'!$H$13:$CJ$13,"&lt;="&amp;$O$1020,'Sch A. Input'!$H$13:$CJ$13,"&lt;="&amp;$L$11))</f>
        <v>0</v>
      </c>
      <c r="J1453" s="283">
        <f t="shared" si="769"/>
        <v>0</v>
      </c>
      <c r="K1453" s="242">
        <f t="shared" si="770"/>
        <v>0</v>
      </c>
      <c r="L1453" s="242">
        <f t="shared" si="771"/>
        <v>0</v>
      </c>
      <c r="M1453" s="276">
        <f t="shared" si="739"/>
        <v>0</v>
      </c>
      <c r="N1453" s="281">
        <f t="shared" si="730"/>
        <v>0</v>
      </c>
      <c r="O1453" s="245">
        <f t="shared" si="731"/>
        <v>0</v>
      </c>
      <c r="P1453" s="248"/>
      <c r="Q1453" s="285">
        <f t="shared" si="772"/>
        <v>0</v>
      </c>
      <c r="R1453" s="242">
        <f>IF(Q1453=0,0,SUMIFS('Sch A. Input'!$H444:$CJ444,'Sch A. Input'!$H$14:$CJ$14,"Recurring",'Sch A. Input'!$H$13:$CJ$13,"&lt;="&amp;$L$11,'Sch A. Input'!$H$13:$CJ$13,"&lt;="&amp;$Y$1020,'Sch A. Input'!$H$13:$CJ$13,"&gt;"&amp;$O$1020))</f>
        <v>0</v>
      </c>
      <c r="S1453" s="242">
        <f>IF(Q1453=0,0,SUMIFS('Sch A. Input'!$H444:$CJ444,'Sch A. Input'!$H$14:$CJ$14,"One-time",'Sch A. Input'!$H$13:$CJ$13,"&lt;="&amp;$L$11,'Sch A. Input'!$H$13:$CJ$13,"&lt;="&amp;$Y$1020,'Sch A. Input'!$H$13:$CJ$13,"&gt;"&amp;$O$1020))</f>
        <v>0</v>
      </c>
      <c r="T1453" s="283">
        <f t="shared" si="773"/>
        <v>0</v>
      </c>
      <c r="U1453" s="242">
        <f t="shared" si="774"/>
        <v>0</v>
      </c>
      <c r="V1453" s="242">
        <f t="shared" si="775"/>
        <v>0</v>
      </c>
      <c r="W1453" s="276">
        <f t="shared" si="740"/>
        <v>0</v>
      </c>
      <c r="X1453" s="281">
        <f t="shared" si="732"/>
        <v>0</v>
      </c>
      <c r="Y1453" s="245">
        <f t="shared" si="733"/>
        <v>0</v>
      </c>
      <c r="Z1453" s="248"/>
      <c r="AA1453" s="285">
        <f t="shared" si="776"/>
        <v>0</v>
      </c>
      <c r="AB1453" s="242">
        <f>IF(AA1453=0,0,SUMIFS('Sch A. Input'!$H444:$CJ444,'Sch A. Input'!$H$14:$CJ$14,"Recurring",'Sch A. Input'!$H$13:$CJ$13,"&lt;="&amp;$L$11,'Sch A. Input'!$H$13:$CJ$13,"&lt;="&amp;$AI$1020,'Sch A. Input'!$H$13:$CJ$13,"&gt;"&amp;$Y$1020))</f>
        <v>0</v>
      </c>
      <c r="AC1453" s="242">
        <f>IF(AA1453=0,0,SUMIFS('Sch A. Input'!$H444:$CJ444,'Sch A. Input'!$H$14:$CJ$14,"One-time",'Sch A. Input'!$H$13:$CJ$13,"&lt;="&amp;$L$11,'Sch A. Input'!$H$13:$CJ$13,"&lt;="&amp;$AI$1020,'Sch A. Input'!$H$13:$CJ$13,"&gt;"&amp;$Y$1020))</f>
        <v>0</v>
      </c>
      <c r="AD1453" s="283">
        <f t="shared" si="777"/>
        <v>0</v>
      </c>
      <c r="AE1453" s="242">
        <f t="shared" si="778"/>
        <v>0</v>
      </c>
      <c r="AF1453" s="242">
        <f t="shared" si="779"/>
        <v>0</v>
      </c>
      <c r="AG1453" s="276">
        <f t="shared" si="741"/>
        <v>0</v>
      </c>
      <c r="AH1453" s="281">
        <f t="shared" si="734"/>
        <v>0</v>
      </c>
      <c r="AI1453" s="245">
        <f t="shared" si="735"/>
        <v>0</v>
      </c>
      <c r="AK1453" s="285">
        <f t="shared" si="780"/>
        <v>0</v>
      </c>
      <c r="AL1453" s="242">
        <f>IF(AK1453=0,0,SUMIFS('Sch A. Input'!$H444:$CJ444,'Sch A. Input'!$H$14:$CJ$14,"Recurring",'Sch A. Input'!$H$13:$CJ$13,"&lt;="&amp;$L$11,'Sch A. Input'!$H$13:$CJ$13,"&lt;="&amp;$AS$1020,'Sch A. Input'!$H$13:$CJ$13,"&gt;"&amp;$AI$1020))</f>
        <v>0</v>
      </c>
      <c r="AM1453" s="242">
        <f>IF(AK1453=0,0,SUMIFS('Sch A. Input'!$H444:$CJ444,'Sch A. Input'!$H$14:$CJ$14,"One-time",'Sch A. Input'!$H$13:$CJ$13,"&lt;="&amp;$L$11,'Sch A. Input'!$H$13:$CJ$13,"&lt;="&amp;$AS$1020,'Sch A. Input'!$H$13:$CJ$13,"&gt;"&amp;$AI$1020))</f>
        <v>0</v>
      </c>
      <c r="AN1453" s="283">
        <f t="shared" si="781"/>
        <v>0</v>
      </c>
      <c r="AO1453" s="242">
        <f t="shared" si="782"/>
        <v>0</v>
      </c>
      <c r="AP1453" s="242">
        <f t="shared" si="783"/>
        <v>0</v>
      </c>
      <c r="AQ1453" s="276">
        <f t="shared" si="742"/>
        <v>0</v>
      </c>
      <c r="AR1453" s="281">
        <f t="shared" si="736"/>
        <v>0</v>
      </c>
      <c r="AS1453" s="245">
        <f t="shared" si="737"/>
        <v>0</v>
      </c>
      <c r="AY1453" s="160"/>
      <c r="AZ1453" s="160"/>
      <c r="BK1453" s="2"/>
      <c r="BL1453" s="2"/>
      <c r="BM1453" s="2"/>
      <c r="BN1453" s="2"/>
      <c r="BO1453" s="2"/>
      <c r="BP1453" s="2"/>
      <c r="BQ1453" s="2"/>
      <c r="BR1453" s="2"/>
      <c r="BS1453" s="2"/>
      <c r="BT1453" s="2"/>
      <c r="BU1453" s="2"/>
      <c r="BV1453" s="2"/>
      <c r="BW1453" s="2"/>
      <c r="BX1453" s="2"/>
      <c r="BY1453" s="2"/>
      <c r="BZ1453" s="2"/>
      <c r="CA1453" s="2"/>
      <c r="CI1453"/>
      <c r="CJ1453"/>
      <c r="CK1453"/>
      <c r="CL1453"/>
      <c r="CM1453"/>
      <c r="CN1453"/>
      <c r="CO1453"/>
      <c r="CP1453"/>
      <c r="CQ1453"/>
      <c r="CR1453"/>
      <c r="CS1453"/>
      <c r="CT1453"/>
      <c r="CU1453"/>
      <c r="CV1453"/>
      <c r="CW1453"/>
      <c r="CX1453"/>
    </row>
    <row r="1454" spans="2:102" x14ac:dyDescent="0.35">
      <c r="B1454" s="70" t="str">
        <f t="shared" ref="B1454:F1454" si="818">B447</f>
        <v/>
      </c>
      <c r="C1454" s="166" t="str">
        <f t="shared" si="818"/>
        <v/>
      </c>
      <c r="D1454" s="273" t="str">
        <f t="shared" si="818"/>
        <v/>
      </c>
      <c r="E1454" s="273">
        <f t="shared" si="818"/>
        <v>45016</v>
      </c>
      <c r="F1454" s="273">
        <f t="shared" si="818"/>
        <v>0</v>
      </c>
      <c r="G1454" s="98">
        <f t="shared" si="768"/>
        <v>0</v>
      </c>
      <c r="H1454" s="242">
        <f>IF(G1454=0,0,SUMIFS('Sch A. Input'!$H445:$CJ445,'Sch A. Input'!$H$14:$CJ$14,"Recurring",'Sch A. Input'!$H$13:$CJ$13,"&lt;="&amp;$O$1020,'Sch A. Input'!$H$13:$CJ$13,"&lt;="&amp;$L$11))</f>
        <v>0</v>
      </c>
      <c r="I1454" s="242">
        <f>IF(G1454=0,0,SUMIFS('Sch A. Input'!$H445:$CJ445,'Sch A. Input'!$H$14:$CJ$14,"One-time",'Sch A. Input'!$H$13:$CJ$13,"&lt;="&amp;$O$1020,'Sch A. Input'!$H$13:$CJ$13,"&lt;="&amp;$L$11))</f>
        <v>0</v>
      </c>
      <c r="J1454" s="283">
        <f t="shared" si="769"/>
        <v>0</v>
      </c>
      <c r="K1454" s="242">
        <f t="shared" si="770"/>
        <v>0</v>
      </c>
      <c r="L1454" s="242">
        <f t="shared" si="771"/>
        <v>0</v>
      </c>
      <c r="M1454" s="276">
        <f t="shared" si="739"/>
        <v>0</v>
      </c>
      <c r="N1454" s="281">
        <f t="shared" si="730"/>
        <v>0</v>
      </c>
      <c r="O1454" s="245">
        <f t="shared" si="731"/>
        <v>0</v>
      </c>
      <c r="P1454" s="248"/>
      <c r="Q1454" s="285">
        <f t="shared" si="772"/>
        <v>0</v>
      </c>
      <c r="R1454" s="242">
        <f>IF(Q1454=0,0,SUMIFS('Sch A. Input'!$H445:$CJ445,'Sch A. Input'!$H$14:$CJ$14,"Recurring",'Sch A. Input'!$H$13:$CJ$13,"&lt;="&amp;$L$11,'Sch A. Input'!$H$13:$CJ$13,"&lt;="&amp;$Y$1020,'Sch A. Input'!$H$13:$CJ$13,"&gt;"&amp;$O$1020))</f>
        <v>0</v>
      </c>
      <c r="S1454" s="242">
        <f>IF(Q1454=0,0,SUMIFS('Sch A. Input'!$H445:$CJ445,'Sch A. Input'!$H$14:$CJ$14,"One-time",'Sch A. Input'!$H$13:$CJ$13,"&lt;="&amp;$L$11,'Sch A. Input'!$H$13:$CJ$13,"&lt;="&amp;$Y$1020,'Sch A. Input'!$H$13:$CJ$13,"&gt;"&amp;$O$1020))</f>
        <v>0</v>
      </c>
      <c r="T1454" s="283">
        <f t="shared" si="773"/>
        <v>0</v>
      </c>
      <c r="U1454" s="242">
        <f t="shared" si="774"/>
        <v>0</v>
      </c>
      <c r="V1454" s="242">
        <f t="shared" si="775"/>
        <v>0</v>
      </c>
      <c r="W1454" s="276">
        <f t="shared" si="740"/>
        <v>0</v>
      </c>
      <c r="X1454" s="281">
        <f t="shared" si="732"/>
        <v>0</v>
      </c>
      <c r="Y1454" s="245">
        <f t="shared" si="733"/>
        <v>0</v>
      </c>
      <c r="Z1454" s="248"/>
      <c r="AA1454" s="285">
        <f t="shared" si="776"/>
        <v>0</v>
      </c>
      <c r="AB1454" s="242">
        <f>IF(AA1454=0,0,SUMIFS('Sch A. Input'!$H445:$CJ445,'Sch A. Input'!$H$14:$CJ$14,"Recurring",'Sch A. Input'!$H$13:$CJ$13,"&lt;="&amp;$L$11,'Sch A. Input'!$H$13:$CJ$13,"&lt;="&amp;$AI$1020,'Sch A. Input'!$H$13:$CJ$13,"&gt;"&amp;$Y$1020))</f>
        <v>0</v>
      </c>
      <c r="AC1454" s="242">
        <f>IF(AA1454=0,0,SUMIFS('Sch A. Input'!$H445:$CJ445,'Sch A. Input'!$H$14:$CJ$14,"One-time",'Sch A. Input'!$H$13:$CJ$13,"&lt;="&amp;$L$11,'Sch A. Input'!$H$13:$CJ$13,"&lt;="&amp;$AI$1020,'Sch A. Input'!$H$13:$CJ$13,"&gt;"&amp;$Y$1020))</f>
        <v>0</v>
      </c>
      <c r="AD1454" s="283">
        <f t="shared" si="777"/>
        <v>0</v>
      </c>
      <c r="AE1454" s="242">
        <f t="shared" si="778"/>
        <v>0</v>
      </c>
      <c r="AF1454" s="242">
        <f t="shared" si="779"/>
        <v>0</v>
      </c>
      <c r="AG1454" s="276">
        <f t="shared" si="741"/>
        <v>0</v>
      </c>
      <c r="AH1454" s="281">
        <f t="shared" si="734"/>
        <v>0</v>
      </c>
      <c r="AI1454" s="245">
        <f t="shared" si="735"/>
        <v>0</v>
      </c>
      <c r="AK1454" s="285">
        <f t="shared" si="780"/>
        <v>0</v>
      </c>
      <c r="AL1454" s="242">
        <f>IF(AK1454=0,0,SUMIFS('Sch A. Input'!$H445:$CJ445,'Sch A. Input'!$H$14:$CJ$14,"Recurring",'Sch A. Input'!$H$13:$CJ$13,"&lt;="&amp;$L$11,'Sch A. Input'!$H$13:$CJ$13,"&lt;="&amp;$AS$1020,'Sch A. Input'!$H$13:$CJ$13,"&gt;"&amp;$AI$1020))</f>
        <v>0</v>
      </c>
      <c r="AM1454" s="242">
        <f>IF(AK1454=0,0,SUMIFS('Sch A. Input'!$H445:$CJ445,'Sch A. Input'!$H$14:$CJ$14,"One-time",'Sch A. Input'!$H$13:$CJ$13,"&lt;="&amp;$L$11,'Sch A. Input'!$H$13:$CJ$13,"&lt;="&amp;$AS$1020,'Sch A. Input'!$H$13:$CJ$13,"&gt;"&amp;$AI$1020))</f>
        <v>0</v>
      </c>
      <c r="AN1454" s="283">
        <f t="shared" si="781"/>
        <v>0</v>
      </c>
      <c r="AO1454" s="242">
        <f t="shared" si="782"/>
        <v>0</v>
      </c>
      <c r="AP1454" s="242">
        <f t="shared" si="783"/>
        <v>0</v>
      </c>
      <c r="AQ1454" s="276">
        <f t="shared" si="742"/>
        <v>0</v>
      </c>
      <c r="AR1454" s="281">
        <f t="shared" si="736"/>
        <v>0</v>
      </c>
      <c r="AS1454" s="245">
        <f t="shared" si="737"/>
        <v>0</v>
      </c>
      <c r="AY1454" s="160"/>
      <c r="AZ1454" s="160"/>
      <c r="BK1454" s="2"/>
      <c r="BL1454" s="2"/>
      <c r="BM1454" s="2"/>
      <c r="BN1454" s="2"/>
      <c r="BO1454" s="2"/>
      <c r="BP1454" s="2"/>
      <c r="BQ1454" s="2"/>
      <c r="BR1454" s="2"/>
      <c r="BS1454" s="2"/>
      <c r="BT1454" s="2"/>
      <c r="BU1454" s="2"/>
      <c r="BV1454" s="2"/>
      <c r="BW1454" s="2"/>
      <c r="BX1454" s="2"/>
      <c r="BY1454" s="2"/>
      <c r="BZ1454" s="2"/>
      <c r="CA1454" s="2"/>
      <c r="CI1454"/>
      <c r="CJ1454"/>
      <c r="CK1454"/>
      <c r="CL1454"/>
      <c r="CM1454"/>
      <c r="CN1454"/>
      <c r="CO1454"/>
      <c r="CP1454"/>
      <c r="CQ1454"/>
      <c r="CR1454"/>
      <c r="CS1454"/>
      <c r="CT1454"/>
      <c r="CU1454"/>
      <c r="CV1454"/>
      <c r="CW1454"/>
      <c r="CX1454"/>
    </row>
    <row r="1455" spans="2:102" x14ac:dyDescent="0.35">
      <c r="B1455" s="70" t="str">
        <f t="shared" ref="B1455:F1455" si="819">B448</f>
        <v/>
      </c>
      <c r="C1455" s="166" t="str">
        <f t="shared" si="819"/>
        <v/>
      </c>
      <c r="D1455" s="273" t="str">
        <f t="shared" si="819"/>
        <v/>
      </c>
      <c r="E1455" s="273">
        <f t="shared" si="819"/>
        <v>45016</v>
      </c>
      <c r="F1455" s="273">
        <f t="shared" si="819"/>
        <v>0</v>
      </c>
      <c r="G1455" s="98">
        <f t="shared" si="768"/>
        <v>0</v>
      </c>
      <c r="H1455" s="242">
        <f>IF(G1455=0,0,SUMIFS('Sch A. Input'!$H446:$CJ446,'Sch A. Input'!$H$14:$CJ$14,"Recurring",'Sch A. Input'!$H$13:$CJ$13,"&lt;="&amp;$O$1020,'Sch A. Input'!$H$13:$CJ$13,"&lt;="&amp;$L$11))</f>
        <v>0</v>
      </c>
      <c r="I1455" s="242">
        <f>IF(G1455=0,0,SUMIFS('Sch A. Input'!$H446:$CJ446,'Sch A. Input'!$H$14:$CJ$14,"One-time",'Sch A. Input'!$H$13:$CJ$13,"&lt;="&amp;$O$1020,'Sch A. Input'!$H$13:$CJ$13,"&lt;="&amp;$L$11))</f>
        <v>0</v>
      </c>
      <c r="J1455" s="283">
        <f t="shared" si="769"/>
        <v>0</v>
      </c>
      <c r="K1455" s="242">
        <f t="shared" si="770"/>
        <v>0</v>
      </c>
      <c r="L1455" s="242">
        <f t="shared" si="771"/>
        <v>0</v>
      </c>
      <c r="M1455" s="276">
        <f t="shared" si="739"/>
        <v>0</v>
      </c>
      <c r="N1455" s="281">
        <f t="shared" si="730"/>
        <v>0</v>
      </c>
      <c r="O1455" s="245">
        <f t="shared" si="731"/>
        <v>0</v>
      </c>
      <c r="P1455" s="248"/>
      <c r="Q1455" s="285">
        <f t="shared" si="772"/>
        <v>0</v>
      </c>
      <c r="R1455" s="242">
        <f>IF(Q1455=0,0,SUMIFS('Sch A. Input'!$H446:$CJ446,'Sch A. Input'!$H$14:$CJ$14,"Recurring",'Sch A. Input'!$H$13:$CJ$13,"&lt;="&amp;$L$11,'Sch A. Input'!$H$13:$CJ$13,"&lt;="&amp;$Y$1020,'Sch A. Input'!$H$13:$CJ$13,"&gt;"&amp;$O$1020))</f>
        <v>0</v>
      </c>
      <c r="S1455" s="242">
        <f>IF(Q1455=0,0,SUMIFS('Sch A. Input'!$H446:$CJ446,'Sch A. Input'!$H$14:$CJ$14,"One-time",'Sch A. Input'!$H$13:$CJ$13,"&lt;="&amp;$L$11,'Sch A. Input'!$H$13:$CJ$13,"&lt;="&amp;$Y$1020,'Sch A. Input'!$H$13:$CJ$13,"&gt;"&amp;$O$1020))</f>
        <v>0</v>
      </c>
      <c r="T1455" s="283">
        <f t="shared" si="773"/>
        <v>0</v>
      </c>
      <c r="U1455" s="242">
        <f t="shared" si="774"/>
        <v>0</v>
      </c>
      <c r="V1455" s="242">
        <f t="shared" si="775"/>
        <v>0</v>
      </c>
      <c r="W1455" s="276">
        <f t="shared" si="740"/>
        <v>0</v>
      </c>
      <c r="X1455" s="281">
        <f t="shared" si="732"/>
        <v>0</v>
      </c>
      <c r="Y1455" s="245">
        <f t="shared" si="733"/>
        <v>0</v>
      </c>
      <c r="Z1455" s="248"/>
      <c r="AA1455" s="285">
        <f t="shared" si="776"/>
        <v>0</v>
      </c>
      <c r="AB1455" s="242">
        <f>IF(AA1455=0,0,SUMIFS('Sch A. Input'!$H446:$CJ446,'Sch A. Input'!$H$14:$CJ$14,"Recurring",'Sch A. Input'!$H$13:$CJ$13,"&lt;="&amp;$L$11,'Sch A. Input'!$H$13:$CJ$13,"&lt;="&amp;$AI$1020,'Sch A. Input'!$H$13:$CJ$13,"&gt;"&amp;$Y$1020))</f>
        <v>0</v>
      </c>
      <c r="AC1455" s="242">
        <f>IF(AA1455=0,0,SUMIFS('Sch A. Input'!$H446:$CJ446,'Sch A. Input'!$H$14:$CJ$14,"One-time",'Sch A. Input'!$H$13:$CJ$13,"&lt;="&amp;$L$11,'Sch A. Input'!$H$13:$CJ$13,"&lt;="&amp;$AI$1020,'Sch A. Input'!$H$13:$CJ$13,"&gt;"&amp;$Y$1020))</f>
        <v>0</v>
      </c>
      <c r="AD1455" s="283">
        <f t="shared" si="777"/>
        <v>0</v>
      </c>
      <c r="AE1455" s="242">
        <f t="shared" si="778"/>
        <v>0</v>
      </c>
      <c r="AF1455" s="242">
        <f t="shared" si="779"/>
        <v>0</v>
      </c>
      <c r="AG1455" s="276">
        <f t="shared" si="741"/>
        <v>0</v>
      </c>
      <c r="AH1455" s="281">
        <f t="shared" si="734"/>
        <v>0</v>
      </c>
      <c r="AI1455" s="245">
        <f t="shared" si="735"/>
        <v>0</v>
      </c>
      <c r="AK1455" s="285">
        <f t="shared" si="780"/>
        <v>0</v>
      </c>
      <c r="AL1455" s="242">
        <f>IF(AK1455=0,0,SUMIFS('Sch A. Input'!$H446:$CJ446,'Sch A. Input'!$H$14:$CJ$14,"Recurring",'Sch A. Input'!$H$13:$CJ$13,"&lt;="&amp;$L$11,'Sch A. Input'!$H$13:$CJ$13,"&lt;="&amp;$AS$1020,'Sch A. Input'!$H$13:$CJ$13,"&gt;"&amp;$AI$1020))</f>
        <v>0</v>
      </c>
      <c r="AM1455" s="242">
        <f>IF(AK1455=0,0,SUMIFS('Sch A. Input'!$H446:$CJ446,'Sch A. Input'!$H$14:$CJ$14,"One-time",'Sch A. Input'!$H$13:$CJ$13,"&lt;="&amp;$L$11,'Sch A. Input'!$H$13:$CJ$13,"&lt;="&amp;$AS$1020,'Sch A. Input'!$H$13:$CJ$13,"&gt;"&amp;$AI$1020))</f>
        <v>0</v>
      </c>
      <c r="AN1455" s="283">
        <f t="shared" si="781"/>
        <v>0</v>
      </c>
      <c r="AO1455" s="242">
        <f t="shared" si="782"/>
        <v>0</v>
      </c>
      <c r="AP1455" s="242">
        <f t="shared" si="783"/>
        <v>0</v>
      </c>
      <c r="AQ1455" s="276">
        <f t="shared" si="742"/>
        <v>0</v>
      </c>
      <c r="AR1455" s="281">
        <f t="shared" si="736"/>
        <v>0</v>
      </c>
      <c r="AS1455" s="245">
        <f t="shared" si="737"/>
        <v>0</v>
      </c>
      <c r="AY1455" s="160"/>
      <c r="AZ1455" s="160"/>
      <c r="BK1455" s="2"/>
      <c r="BL1455" s="2"/>
      <c r="BM1455" s="2"/>
      <c r="BN1455" s="2"/>
      <c r="BO1455" s="2"/>
      <c r="BP1455" s="2"/>
      <c r="BQ1455" s="2"/>
      <c r="BR1455" s="2"/>
      <c r="BS1455" s="2"/>
      <c r="BT1455" s="2"/>
      <c r="BU1455" s="2"/>
      <c r="BV1455" s="2"/>
      <c r="BW1455" s="2"/>
      <c r="BX1455" s="2"/>
      <c r="BY1455" s="2"/>
      <c r="BZ1455" s="2"/>
      <c r="CA1455" s="2"/>
      <c r="CI1455"/>
      <c r="CJ1455"/>
      <c r="CK1455"/>
      <c r="CL1455"/>
      <c r="CM1455"/>
      <c r="CN1455"/>
      <c r="CO1455"/>
      <c r="CP1455"/>
      <c r="CQ1455"/>
      <c r="CR1455"/>
      <c r="CS1455"/>
      <c r="CT1455"/>
      <c r="CU1455"/>
      <c r="CV1455"/>
      <c r="CW1455"/>
      <c r="CX1455"/>
    </row>
    <row r="1456" spans="2:102" x14ac:dyDescent="0.35">
      <c r="B1456" s="70" t="str">
        <f t="shared" ref="B1456:F1456" si="820">B449</f>
        <v/>
      </c>
      <c r="C1456" s="166" t="str">
        <f t="shared" si="820"/>
        <v/>
      </c>
      <c r="D1456" s="273" t="str">
        <f t="shared" si="820"/>
        <v/>
      </c>
      <c r="E1456" s="273">
        <f t="shared" si="820"/>
        <v>45016</v>
      </c>
      <c r="F1456" s="273">
        <f t="shared" si="820"/>
        <v>0</v>
      </c>
      <c r="G1456" s="98">
        <f t="shared" si="768"/>
        <v>0</v>
      </c>
      <c r="H1456" s="242">
        <f>IF(G1456=0,0,SUMIFS('Sch A. Input'!$H447:$CJ447,'Sch A. Input'!$H$14:$CJ$14,"Recurring",'Sch A. Input'!$H$13:$CJ$13,"&lt;="&amp;$O$1020,'Sch A. Input'!$H$13:$CJ$13,"&lt;="&amp;$L$11))</f>
        <v>0</v>
      </c>
      <c r="I1456" s="242">
        <f>IF(G1456=0,0,SUMIFS('Sch A. Input'!$H447:$CJ447,'Sch A. Input'!$H$14:$CJ$14,"One-time",'Sch A. Input'!$H$13:$CJ$13,"&lt;="&amp;$O$1020,'Sch A. Input'!$H$13:$CJ$13,"&lt;="&amp;$L$11))</f>
        <v>0</v>
      </c>
      <c r="J1456" s="283">
        <f t="shared" si="769"/>
        <v>0</v>
      </c>
      <c r="K1456" s="242">
        <f t="shared" si="770"/>
        <v>0</v>
      </c>
      <c r="L1456" s="242">
        <f t="shared" si="771"/>
        <v>0</v>
      </c>
      <c r="M1456" s="276">
        <f t="shared" si="739"/>
        <v>0</v>
      </c>
      <c r="N1456" s="281">
        <f t="shared" si="730"/>
        <v>0</v>
      </c>
      <c r="O1456" s="245">
        <f t="shared" si="731"/>
        <v>0</v>
      </c>
      <c r="P1456" s="248"/>
      <c r="Q1456" s="285">
        <f t="shared" si="772"/>
        <v>0</v>
      </c>
      <c r="R1456" s="242">
        <f>IF(Q1456=0,0,SUMIFS('Sch A. Input'!$H447:$CJ447,'Sch A. Input'!$H$14:$CJ$14,"Recurring",'Sch A. Input'!$H$13:$CJ$13,"&lt;="&amp;$L$11,'Sch A. Input'!$H$13:$CJ$13,"&lt;="&amp;$Y$1020,'Sch A. Input'!$H$13:$CJ$13,"&gt;"&amp;$O$1020))</f>
        <v>0</v>
      </c>
      <c r="S1456" s="242">
        <f>IF(Q1456=0,0,SUMIFS('Sch A. Input'!$H447:$CJ447,'Sch A. Input'!$H$14:$CJ$14,"One-time",'Sch A. Input'!$H$13:$CJ$13,"&lt;="&amp;$L$11,'Sch A. Input'!$H$13:$CJ$13,"&lt;="&amp;$Y$1020,'Sch A. Input'!$H$13:$CJ$13,"&gt;"&amp;$O$1020))</f>
        <v>0</v>
      </c>
      <c r="T1456" s="283">
        <f t="shared" si="773"/>
        <v>0</v>
      </c>
      <c r="U1456" s="242">
        <f t="shared" si="774"/>
        <v>0</v>
      </c>
      <c r="V1456" s="242">
        <f t="shared" si="775"/>
        <v>0</v>
      </c>
      <c r="W1456" s="276">
        <f t="shared" si="740"/>
        <v>0</v>
      </c>
      <c r="X1456" s="281">
        <f t="shared" si="732"/>
        <v>0</v>
      </c>
      <c r="Y1456" s="245">
        <f t="shared" si="733"/>
        <v>0</v>
      </c>
      <c r="Z1456" s="248"/>
      <c r="AA1456" s="285">
        <f t="shared" si="776"/>
        <v>0</v>
      </c>
      <c r="AB1456" s="242">
        <f>IF(AA1456=0,0,SUMIFS('Sch A. Input'!$H447:$CJ447,'Sch A. Input'!$H$14:$CJ$14,"Recurring",'Sch A. Input'!$H$13:$CJ$13,"&lt;="&amp;$L$11,'Sch A. Input'!$H$13:$CJ$13,"&lt;="&amp;$AI$1020,'Sch A. Input'!$H$13:$CJ$13,"&gt;"&amp;$Y$1020))</f>
        <v>0</v>
      </c>
      <c r="AC1456" s="242">
        <f>IF(AA1456=0,0,SUMIFS('Sch A. Input'!$H447:$CJ447,'Sch A. Input'!$H$14:$CJ$14,"One-time",'Sch A. Input'!$H$13:$CJ$13,"&lt;="&amp;$L$11,'Sch A. Input'!$H$13:$CJ$13,"&lt;="&amp;$AI$1020,'Sch A. Input'!$H$13:$CJ$13,"&gt;"&amp;$Y$1020))</f>
        <v>0</v>
      </c>
      <c r="AD1456" s="283">
        <f t="shared" si="777"/>
        <v>0</v>
      </c>
      <c r="AE1456" s="242">
        <f t="shared" si="778"/>
        <v>0</v>
      </c>
      <c r="AF1456" s="242">
        <f t="shared" si="779"/>
        <v>0</v>
      </c>
      <c r="AG1456" s="276">
        <f t="shared" si="741"/>
        <v>0</v>
      </c>
      <c r="AH1456" s="281">
        <f t="shared" si="734"/>
        <v>0</v>
      </c>
      <c r="AI1456" s="245">
        <f t="shared" si="735"/>
        <v>0</v>
      </c>
      <c r="AK1456" s="285">
        <f t="shared" si="780"/>
        <v>0</v>
      </c>
      <c r="AL1456" s="242">
        <f>IF(AK1456=0,0,SUMIFS('Sch A. Input'!$H447:$CJ447,'Sch A. Input'!$H$14:$CJ$14,"Recurring",'Sch A. Input'!$H$13:$CJ$13,"&lt;="&amp;$L$11,'Sch A. Input'!$H$13:$CJ$13,"&lt;="&amp;$AS$1020,'Sch A. Input'!$H$13:$CJ$13,"&gt;"&amp;$AI$1020))</f>
        <v>0</v>
      </c>
      <c r="AM1456" s="242">
        <f>IF(AK1456=0,0,SUMIFS('Sch A. Input'!$H447:$CJ447,'Sch A. Input'!$H$14:$CJ$14,"One-time",'Sch A. Input'!$H$13:$CJ$13,"&lt;="&amp;$L$11,'Sch A. Input'!$H$13:$CJ$13,"&lt;="&amp;$AS$1020,'Sch A. Input'!$H$13:$CJ$13,"&gt;"&amp;$AI$1020))</f>
        <v>0</v>
      </c>
      <c r="AN1456" s="283">
        <f t="shared" si="781"/>
        <v>0</v>
      </c>
      <c r="AO1456" s="242">
        <f t="shared" si="782"/>
        <v>0</v>
      </c>
      <c r="AP1456" s="242">
        <f t="shared" si="783"/>
        <v>0</v>
      </c>
      <c r="AQ1456" s="276">
        <f t="shared" si="742"/>
        <v>0</v>
      </c>
      <c r="AR1456" s="281">
        <f t="shared" si="736"/>
        <v>0</v>
      </c>
      <c r="AS1456" s="245">
        <f t="shared" si="737"/>
        <v>0</v>
      </c>
      <c r="AY1456" s="160"/>
      <c r="AZ1456" s="160"/>
      <c r="BK1456" s="2"/>
      <c r="BL1456" s="2"/>
      <c r="BM1456" s="2"/>
      <c r="BN1456" s="2"/>
      <c r="BO1456" s="2"/>
      <c r="BP1456" s="2"/>
      <c r="BQ1456" s="2"/>
      <c r="BR1456" s="2"/>
      <c r="BS1456" s="2"/>
      <c r="BT1456" s="2"/>
      <c r="BU1456" s="2"/>
      <c r="BV1456" s="2"/>
      <c r="BW1456" s="2"/>
      <c r="BX1456" s="2"/>
      <c r="BY1456" s="2"/>
      <c r="BZ1456" s="2"/>
      <c r="CA1456" s="2"/>
      <c r="CI1456"/>
      <c r="CJ1456"/>
      <c r="CK1456"/>
      <c r="CL1456"/>
      <c r="CM1456"/>
      <c r="CN1456"/>
      <c r="CO1456"/>
      <c r="CP1456"/>
      <c r="CQ1456"/>
      <c r="CR1456"/>
      <c r="CS1456"/>
      <c r="CT1456"/>
      <c r="CU1456"/>
      <c r="CV1456"/>
      <c r="CW1456"/>
      <c r="CX1456"/>
    </row>
    <row r="1457" spans="2:102" x14ac:dyDescent="0.35">
      <c r="B1457" s="70" t="str">
        <f t="shared" ref="B1457:F1457" si="821">B450</f>
        <v/>
      </c>
      <c r="C1457" s="166" t="str">
        <f t="shared" si="821"/>
        <v/>
      </c>
      <c r="D1457" s="273" t="str">
        <f t="shared" si="821"/>
        <v/>
      </c>
      <c r="E1457" s="273">
        <f t="shared" si="821"/>
        <v>45016</v>
      </c>
      <c r="F1457" s="273">
        <f t="shared" si="821"/>
        <v>0</v>
      </c>
      <c r="G1457" s="98">
        <f t="shared" si="768"/>
        <v>0</v>
      </c>
      <c r="H1457" s="242">
        <f>IF(G1457=0,0,SUMIFS('Sch A. Input'!$H448:$CJ448,'Sch A. Input'!$H$14:$CJ$14,"Recurring",'Sch A. Input'!$H$13:$CJ$13,"&lt;="&amp;$O$1020,'Sch A. Input'!$H$13:$CJ$13,"&lt;="&amp;$L$11))</f>
        <v>0</v>
      </c>
      <c r="I1457" s="242">
        <f>IF(G1457=0,0,SUMIFS('Sch A. Input'!$H448:$CJ448,'Sch A. Input'!$H$14:$CJ$14,"One-time",'Sch A. Input'!$H$13:$CJ$13,"&lt;="&amp;$O$1020,'Sch A. Input'!$H$13:$CJ$13,"&lt;="&amp;$L$11))</f>
        <v>0</v>
      </c>
      <c r="J1457" s="283">
        <f t="shared" si="769"/>
        <v>0</v>
      </c>
      <c r="K1457" s="242">
        <f t="shared" si="770"/>
        <v>0</v>
      </c>
      <c r="L1457" s="242">
        <f t="shared" si="771"/>
        <v>0</v>
      </c>
      <c r="M1457" s="276">
        <f t="shared" si="739"/>
        <v>0</v>
      </c>
      <c r="N1457" s="281">
        <f t="shared" si="730"/>
        <v>0</v>
      </c>
      <c r="O1457" s="245">
        <f t="shared" si="731"/>
        <v>0</v>
      </c>
      <c r="P1457" s="248"/>
      <c r="Q1457" s="285">
        <f t="shared" si="772"/>
        <v>0</v>
      </c>
      <c r="R1457" s="242">
        <f>IF(Q1457=0,0,SUMIFS('Sch A. Input'!$H448:$CJ448,'Sch A. Input'!$H$14:$CJ$14,"Recurring",'Sch A. Input'!$H$13:$CJ$13,"&lt;="&amp;$L$11,'Sch A. Input'!$H$13:$CJ$13,"&lt;="&amp;$Y$1020,'Sch A. Input'!$H$13:$CJ$13,"&gt;"&amp;$O$1020))</f>
        <v>0</v>
      </c>
      <c r="S1457" s="242">
        <f>IF(Q1457=0,0,SUMIFS('Sch A. Input'!$H448:$CJ448,'Sch A. Input'!$H$14:$CJ$14,"One-time",'Sch A. Input'!$H$13:$CJ$13,"&lt;="&amp;$L$11,'Sch A. Input'!$H$13:$CJ$13,"&lt;="&amp;$Y$1020,'Sch A. Input'!$H$13:$CJ$13,"&gt;"&amp;$O$1020))</f>
        <v>0</v>
      </c>
      <c r="T1457" s="283">
        <f t="shared" si="773"/>
        <v>0</v>
      </c>
      <c r="U1457" s="242">
        <f t="shared" si="774"/>
        <v>0</v>
      </c>
      <c r="V1457" s="242">
        <f t="shared" si="775"/>
        <v>0</v>
      </c>
      <c r="W1457" s="276">
        <f t="shared" si="740"/>
        <v>0</v>
      </c>
      <c r="X1457" s="281">
        <f t="shared" si="732"/>
        <v>0</v>
      </c>
      <c r="Y1457" s="245">
        <f t="shared" si="733"/>
        <v>0</v>
      </c>
      <c r="Z1457" s="248"/>
      <c r="AA1457" s="285">
        <f t="shared" si="776"/>
        <v>0</v>
      </c>
      <c r="AB1457" s="242">
        <f>IF(AA1457=0,0,SUMIFS('Sch A. Input'!$H448:$CJ448,'Sch A. Input'!$H$14:$CJ$14,"Recurring",'Sch A. Input'!$H$13:$CJ$13,"&lt;="&amp;$L$11,'Sch A. Input'!$H$13:$CJ$13,"&lt;="&amp;$AI$1020,'Sch A. Input'!$H$13:$CJ$13,"&gt;"&amp;$Y$1020))</f>
        <v>0</v>
      </c>
      <c r="AC1457" s="242">
        <f>IF(AA1457=0,0,SUMIFS('Sch A. Input'!$H448:$CJ448,'Sch A. Input'!$H$14:$CJ$14,"One-time",'Sch A. Input'!$H$13:$CJ$13,"&lt;="&amp;$L$11,'Sch A. Input'!$H$13:$CJ$13,"&lt;="&amp;$AI$1020,'Sch A. Input'!$H$13:$CJ$13,"&gt;"&amp;$Y$1020))</f>
        <v>0</v>
      </c>
      <c r="AD1457" s="283">
        <f t="shared" si="777"/>
        <v>0</v>
      </c>
      <c r="AE1457" s="242">
        <f t="shared" si="778"/>
        <v>0</v>
      </c>
      <c r="AF1457" s="242">
        <f t="shared" si="779"/>
        <v>0</v>
      </c>
      <c r="AG1457" s="276">
        <f t="shared" si="741"/>
        <v>0</v>
      </c>
      <c r="AH1457" s="281">
        <f t="shared" si="734"/>
        <v>0</v>
      </c>
      <c r="AI1457" s="245">
        <f t="shared" si="735"/>
        <v>0</v>
      </c>
      <c r="AK1457" s="285">
        <f t="shared" si="780"/>
        <v>0</v>
      </c>
      <c r="AL1457" s="242">
        <f>IF(AK1457=0,0,SUMIFS('Sch A. Input'!$H448:$CJ448,'Sch A. Input'!$H$14:$CJ$14,"Recurring",'Sch A. Input'!$H$13:$CJ$13,"&lt;="&amp;$L$11,'Sch A. Input'!$H$13:$CJ$13,"&lt;="&amp;$AS$1020,'Sch A. Input'!$H$13:$CJ$13,"&gt;"&amp;$AI$1020))</f>
        <v>0</v>
      </c>
      <c r="AM1457" s="242">
        <f>IF(AK1457=0,0,SUMIFS('Sch A. Input'!$H448:$CJ448,'Sch A. Input'!$H$14:$CJ$14,"One-time",'Sch A. Input'!$H$13:$CJ$13,"&lt;="&amp;$L$11,'Sch A. Input'!$H$13:$CJ$13,"&lt;="&amp;$AS$1020,'Sch A. Input'!$H$13:$CJ$13,"&gt;"&amp;$AI$1020))</f>
        <v>0</v>
      </c>
      <c r="AN1457" s="283">
        <f t="shared" si="781"/>
        <v>0</v>
      </c>
      <c r="AO1457" s="242">
        <f t="shared" si="782"/>
        <v>0</v>
      </c>
      <c r="AP1457" s="242">
        <f t="shared" si="783"/>
        <v>0</v>
      </c>
      <c r="AQ1457" s="276">
        <f t="shared" si="742"/>
        <v>0</v>
      </c>
      <c r="AR1457" s="281">
        <f t="shared" si="736"/>
        <v>0</v>
      </c>
      <c r="AS1457" s="245">
        <f t="shared" si="737"/>
        <v>0</v>
      </c>
      <c r="AY1457" s="160"/>
      <c r="AZ1457" s="160"/>
      <c r="BK1457" s="2"/>
      <c r="BL1457" s="2"/>
      <c r="BM1457" s="2"/>
      <c r="BN1457" s="2"/>
      <c r="BO1457" s="2"/>
      <c r="BP1457" s="2"/>
      <c r="BQ1457" s="2"/>
      <c r="BR1457" s="2"/>
      <c r="BS1457" s="2"/>
      <c r="BT1457" s="2"/>
      <c r="BU1457" s="2"/>
      <c r="BV1457" s="2"/>
      <c r="BW1457" s="2"/>
      <c r="BX1457" s="2"/>
      <c r="BY1457" s="2"/>
      <c r="BZ1457" s="2"/>
      <c r="CA1457" s="2"/>
      <c r="CI1457"/>
      <c r="CJ1457"/>
      <c r="CK1457"/>
      <c r="CL1457"/>
      <c r="CM1457"/>
      <c r="CN1457"/>
      <c r="CO1457"/>
      <c r="CP1457"/>
      <c r="CQ1457"/>
      <c r="CR1457"/>
      <c r="CS1457"/>
      <c r="CT1457"/>
      <c r="CU1457"/>
      <c r="CV1457"/>
      <c r="CW1457"/>
      <c r="CX1457"/>
    </row>
    <row r="1458" spans="2:102" x14ac:dyDescent="0.35">
      <c r="B1458" s="70" t="str">
        <f t="shared" ref="B1458:F1458" si="822">B451</f>
        <v/>
      </c>
      <c r="C1458" s="166" t="str">
        <f t="shared" si="822"/>
        <v/>
      </c>
      <c r="D1458" s="273" t="str">
        <f t="shared" si="822"/>
        <v/>
      </c>
      <c r="E1458" s="273">
        <f t="shared" si="822"/>
        <v>45016</v>
      </c>
      <c r="F1458" s="273">
        <f t="shared" si="822"/>
        <v>0</v>
      </c>
      <c r="G1458" s="98">
        <f t="shared" si="768"/>
        <v>0</v>
      </c>
      <c r="H1458" s="242">
        <f>IF(G1458=0,0,SUMIFS('Sch A. Input'!$H449:$CJ449,'Sch A. Input'!$H$14:$CJ$14,"Recurring",'Sch A. Input'!$H$13:$CJ$13,"&lt;="&amp;$O$1020,'Sch A. Input'!$H$13:$CJ$13,"&lt;="&amp;$L$11))</f>
        <v>0</v>
      </c>
      <c r="I1458" s="242">
        <f>IF(G1458=0,0,SUMIFS('Sch A. Input'!$H449:$CJ449,'Sch A. Input'!$H$14:$CJ$14,"One-time",'Sch A. Input'!$H$13:$CJ$13,"&lt;="&amp;$O$1020,'Sch A. Input'!$H$13:$CJ$13,"&lt;="&amp;$L$11))</f>
        <v>0</v>
      </c>
      <c r="J1458" s="283">
        <f t="shared" si="769"/>
        <v>0</v>
      </c>
      <c r="K1458" s="242">
        <f t="shared" si="770"/>
        <v>0</v>
      </c>
      <c r="L1458" s="242">
        <f t="shared" si="771"/>
        <v>0</v>
      </c>
      <c r="M1458" s="276">
        <f t="shared" si="739"/>
        <v>0</v>
      </c>
      <c r="N1458" s="281">
        <f t="shared" si="730"/>
        <v>0</v>
      </c>
      <c r="O1458" s="245">
        <f t="shared" si="731"/>
        <v>0</v>
      </c>
      <c r="P1458" s="248"/>
      <c r="Q1458" s="285">
        <f t="shared" si="772"/>
        <v>0</v>
      </c>
      <c r="R1458" s="242">
        <f>IF(Q1458=0,0,SUMIFS('Sch A. Input'!$H449:$CJ449,'Sch A. Input'!$H$14:$CJ$14,"Recurring",'Sch A. Input'!$H$13:$CJ$13,"&lt;="&amp;$L$11,'Sch A. Input'!$H$13:$CJ$13,"&lt;="&amp;$Y$1020,'Sch A. Input'!$H$13:$CJ$13,"&gt;"&amp;$O$1020))</f>
        <v>0</v>
      </c>
      <c r="S1458" s="242">
        <f>IF(Q1458=0,0,SUMIFS('Sch A. Input'!$H449:$CJ449,'Sch A. Input'!$H$14:$CJ$14,"One-time",'Sch A. Input'!$H$13:$CJ$13,"&lt;="&amp;$L$11,'Sch A. Input'!$H$13:$CJ$13,"&lt;="&amp;$Y$1020,'Sch A. Input'!$H$13:$CJ$13,"&gt;"&amp;$O$1020))</f>
        <v>0</v>
      </c>
      <c r="T1458" s="283">
        <f t="shared" si="773"/>
        <v>0</v>
      </c>
      <c r="U1458" s="242">
        <f t="shared" si="774"/>
        <v>0</v>
      </c>
      <c r="V1458" s="242">
        <f t="shared" si="775"/>
        <v>0</v>
      </c>
      <c r="W1458" s="276">
        <f t="shared" si="740"/>
        <v>0</v>
      </c>
      <c r="X1458" s="281">
        <f t="shared" si="732"/>
        <v>0</v>
      </c>
      <c r="Y1458" s="245">
        <f t="shared" si="733"/>
        <v>0</v>
      </c>
      <c r="Z1458" s="248"/>
      <c r="AA1458" s="285">
        <f t="shared" si="776"/>
        <v>0</v>
      </c>
      <c r="AB1458" s="242">
        <f>IF(AA1458=0,0,SUMIFS('Sch A. Input'!$H449:$CJ449,'Sch A. Input'!$H$14:$CJ$14,"Recurring",'Sch A. Input'!$H$13:$CJ$13,"&lt;="&amp;$L$11,'Sch A. Input'!$H$13:$CJ$13,"&lt;="&amp;$AI$1020,'Sch A. Input'!$H$13:$CJ$13,"&gt;"&amp;$Y$1020))</f>
        <v>0</v>
      </c>
      <c r="AC1458" s="242">
        <f>IF(AA1458=0,0,SUMIFS('Sch A. Input'!$H449:$CJ449,'Sch A. Input'!$H$14:$CJ$14,"One-time",'Sch A. Input'!$H$13:$CJ$13,"&lt;="&amp;$L$11,'Sch A. Input'!$H$13:$CJ$13,"&lt;="&amp;$AI$1020,'Sch A. Input'!$H$13:$CJ$13,"&gt;"&amp;$Y$1020))</f>
        <v>0</v>
      </c>
      <c r="AD1458" s="283">
        <f t="shared" si="777"/>
        <v>0</v>
      </c>
      <c r="AE1458" s="242">
        <f t="shared" si="778"/>
        <v>0</v>
      </c>
      <c r="AF1458" s="242">
        <f t="shared" si="779"/>
        <v>0</v>
      </c>
      <c r="AG1458" s="276">
        <f t="shared" si="741"/>
        <v>0</v>
      </c>
      <c r="AH1458" s="281">
        <f t="shared" si="734"/>
        <v>0</v>
      </c>
      <c r="AI1458" s="245">
        <f t="shared" si="735"/>
        <v>0</v>
      </c>
      <c r="AK1458" s="285">
        <f t="shared" si="780"/>
        <v>0</v>
      </c>
      <c r="AL1458" s="242">
        <f>IF(AK1458=0,0,SUMIFS('Sch A. Input'!$H449:$CJ449,'Sch A. Input'!$H$14:$CJ$14,"Recurring",'Sch A. Input'!$H$13:$CJ$13,"&lt;="&amp;$L$11,'Sch A. Input'!$H$13:$CJ$13,"&lt;="&amp;$AS$1020,'Sch A. Input'!$H$13:$CJ$13,"&gt;"&amp;$AI$1020))</f>
        <v>0</v>
      </c>
      <c r="AM1458" s="242">
        <f>IF(AK1458=0,0,SUMIFS('Sch A. Input'!$H449:$CJ449,'Sch A. Input'!$H$14:$CJ$14,"One-time",'Sch A. Input'!$H$13:$CJ$13,"&lt;="&amp;$L$11,'Sch A. Input'!$H$13:$CJ$13,"&lt;="&amp;$AS$1020,'Sch A. Input'!$H$13:$CJ$13,"&gt;"&amp;$AI$1020))</f>
        <v>0</v>
      </c>
      <c r="AN1458" s="283">
        <f t="shared" si="781"/>
        <v>0</v>
      </c>
      <c r="AO1458" s="242">
        <f t="shared" si="782"/>
        <v>0</v>
      </c>
      <c r="AP1458" s="242">
        <f t="shared" si="783"/>
        <v>0</v>
      </c>
      <c r="AQ1458" s="276">
        <f t="shared" si="742"/>
        <v>0</v>
      </c>
      <c r="AR1458" s="281">
        <f t="shared" si="736"/>
        <v>0</v>
      </c>
      <c r="AS1458" s="245">
        <f t="shared" si="737"/>
        <v>0</v>
      </c>
      <c r="AY1458" s="160"/>
      <c r="AZ1458" s="160"/>
      <c r="BK1458" s="2"/>
      <c r="BL1458" s="2"/>
      <c r="BM1458" s="2"/>
      <c r="BN1458" s="2"/>
      <c r="BO1458" s="2"/>
      <c r="BP1458" s="2"/>
      <c r="BQ1458" s="2"/>
      <c r="BR1458" s="2"/>
      <c r="BS1458" s="2"/>
      <c r="BT1458" s="2"/>
      <c r="BU1458" s="2"/>
      <c r="BV1458" s="2"/>
      <c r="BW1458" s="2"/>
      <c r="BX1458" s="2"/>
      <c r="BY1458" s="2"/>
      <c r="BZ1458" s="2"/>
      <c r="CA1458" s="2"/>
      <c r="CI1458"/>
      <c r="CJ1458"/>
      <c r="CK1458"/>
      <c r="CL1458"/>
      <c r="CM1458"/>
      <c r="CN1458"/>
      <c r="CO1458"/>
      <c r="CP1458"/>
      <c r="CQ1458"/>
      <c r="CR1458"/>
      <c r="CS1458"/>
      <c r="CT1458"/>
      <c r="CU1458"/>
      <c r="CV1458"/>
      <c r="CW1458"/>
      <c r="CX1458"/>
    </row>
    <row r="1459" spans="2:102" x14ac:dyDescent="0.35">
      <c r="B1459" s="70" t="str">
        <f t="shared" ref="B1459:F1459" si="823">B452</f>
        <v/>
      </c>
      <c r="C1459" s="166" t="str">
        <f t="shared" si="823"/>
        <v/>
      </c>
      <c r="D1459" s="273" t="str">
        <f t="shared" si="823"/>
        <v/>
      </c>
      <c r="E1459" s="273">
        <f t="shared" si="823"/>
        <v>45016</v>
      </c>
      <c r="F1459" s="273">
        <f t="shared" si="823"/>
        <v>0</v>
      </c>
      <c r="G1459" s="98">
        <f t="shared" si="768"/>
        <v>0</v>
      </c>
      <c r="H1459" s="242">
        <f>IF(G1459=0,0,SUMIFS('Sch A. Input'!$H450:$CJ450,'Sch A. Input'!$H$14:$CJ$14,"Recurring",'Sch A. Input'!$H$13:$CJ$13,"&lt;="&amp;$O$1020,'Sch A. Input'!$H$13:$CJ$13,"&lt;="&amp;$L$11))</f>
        <v>0</v>
      </c>
      <c r="I1459" s="242">
        <f>IF(G1459=0,0,SUMIFS('Sch A. Input'!$H450:$CJ450,'Sch A. Input'!$H$14:$CJ$14,"One-time",'Sch A. Input'!$H$13:$CJ$13,"&lt;="&amp;$O$1020,'Sch A. Input'!$H$13:$CJ$13,"&lt;="&amp;$L$11))</f>
        <v>0</v>
      </c>
      <c r="J1459" s="283">
        <f t="shared" si="769"/>
        <v>0</v>
      </c>
      <c r="K1459" s="242">
        <f t="shared" si="770"/>
        <v>0</v>
      </c>
      <c r="L1459" s="242">
        <f t="shared" si="771"/>
        <v>0</v>
      </c>
      <c r="M1459" s="276">
        <f t="shared" si="739"/>
        <v>0</v>
      </c>
      <c r="N1459" s="281">
        <f t="shared" si="730"/>
        <v>0</v>
      </c>
      <c r="O1459" s="245">
        <f t="shared" si="731"/>
        <v>0</v>
      </c>
      <c r="P1459" s="248"/>
      <c r="Q1459" s="285">
        <f t="shared" si="772"/>
        <v>0</v>
      </c>
      <c r="R1459" s="242">
        <f>IF(Q1459=0,0,SUMIFS('Sch A. Input'!$H450:$CJ450,'Sch A. Input'!$H$14:$CJ$14,"Recurring",'Sch A. Input'!$H$13:$CJ$13,"&lt;="&amp;$L$11,'Sch A. Input'!$H$13:$CJ$13,"&lt;="&amp;$Y$1020,'Sch A. Input'!$H$13:$CJ$13,"&gt;"&amp;$O$1020))</f>
        <v>0</v>
      </c>
      <c r="S1459" s="242">
        <f>IF(Q1459=0,0,SUMIFS('Sch A. Input'!$H450:$CJ450,'Sch A. Input'!$H$14:$CJ$14,"One-time",'Sch A. Input'!$H$13:$CJ$13,"&lt;="&amp;$L$11,'Sch A. Input'!$H$13:$CJ$13,"&lt;="&amp;$Y$1020,'Sch A. Input'!$H$13:$CJ$13,"&gt;"&amp;$O$1020))</f>
        <v>0</v>
      </c>
      <c r="T1459" s="283">
        <f t="shared" si="773"/>
        <v>0</v>
      </c>
      <c r="U1459" s="242">
        <f t="shared" si="774"/>
        <v>0</v>
      </c>
      <c r="V1459" s="242">
        <f t="shared" si="775"/>
        <v>0</v>
      </c>
      <c r="W1459" s="276">
        <f t="shared" si="740"/>
        <v>0</v>
      </c>
      <c r="X1459" s="281">
        <f t="shared" si="732"/>
        <v>0</v>
      </c>
      <c r="Y1459" s="245">
        <f t="shared" si="733"/>
        <v>0</v>
      </c>
      <c r="Z1459" s="248"/>
      <c r="AA1459" s="285">
        <f t="shared" si="776"/>
        <v>0</v>
      </c>
      <c r="AB1459" s="242">
        <f>IF(AA1459=0,0,SUMIFS('Sch A. Input'!$H450:$CJ450,'Sch A. Input'!$H$14:$CJ$14,"Recurring",'Sch A. Input'!$H$13:$CJ$13,"&lt;="&amp;$L$11,'Sch A. Input'!$H$13:$CJ$13,"&lt;="&amp;$AI$1020,'Sch A. Input'!$H$13:$CJ$13,"&gt;"&amp;$Y$1020))</f>
        <v>0</v>
      </c>
      <c r="AC1459" s="242">
        <f>IF(AA1459=0,0,SUMIFS('Sch A. Input'!$H450:$CJ450,'Sch A. Input'!$H$14:$CJ$14,"One-time",'Sch A. Input'!$H$13:$CJ$13,"&lt;="&amp;$L$11,'Sch A. Input'!$H$13:$CJ$13,"&lt;="&amp;$AI$1020,'Sch A. Input'!$H$13:$CJ$13,"&gt;"&amp;$Y$1020))</f>
        <v>0</v>
      </c>
      <c r="AD1459" s="283">
        <f t="shared" si="777"/>
        <v>0</v>
      </c>
      <c r="AE1459" s="242">
        <f t="shared" si="778"/>
        <v>0</v>
      </c>
      <c r="AF1459" s="242">
        <f t="shared" si="779"/>
        <v>0</v>
      </c>
      <c r="AG1459" s="276">
        <f t="shared" si="741"/>
        <v>0</v>
      </c>
      <c r="AH1459" s="281">
        <f t="shared" si="734"/>
        <v>0</v>
      </c>
      <c r="AI1459" s="245">
        <f t="shared" si="735"/>
        <v>0</v>
      </c>
      <c r="AK1459" s="285">
        <f t="shared" si="780"/>
        <v>0</v>
      </c>
      <c r="AL1459" s="242">
        <f>IF(AK1459=0,0,SUMIFS('Sch A. Input'!$H450:$CJ450,'Sch A. Input'!$H$14:$CJ$14,"Recurring",'Sch A. Input'!$H$13:$CJ$13,"&lt;="&amp;$L$11,'Sch A. Input'!$H$13:$CJ$13,"&lt;="&amp;$AS$1020,'Sch A. Input'!$H$13:$CJ$13,"&gt;"&amp;$AI$1020))</f>
        <v>0</v>
      </c>
      <c r="AM1459" s="242">
        <f>IF(AK1459=0,0,SUMIFS('Sch A. Input'!$H450:$CJ450,'Sch A. Input'!$H$14:$CJ$14,"One-time",'Sch A. Input'!$H$13:$CJ$13,"&lt;="&amp;$L$11,'Sch A. Input'!$H$13:$CJ$13,"&lt;="&amp;$AS$1020,'Sch A. Input'!$H$13:$CJ$13,"&gt;"&amp;$AI$1020))</f>
        <v>0</v>
      </c>
      <c r="AN1459" s="283">
        <f t="shared" si="781"/>
        <v>0</v>
      </c>
      <c r="AO1459" s="242">
        <f t="shared" si="782"/>
        <v>0</v>
      </c>
      <c r="AP1459" s="242">
        <f t="shared" si="783"/>
        <v>0</v>
      </c>
      <c r="AQ1459" s="276">
        <f t="shared" si="742"/>
        <v>0</v>
      </c>
      <c r="AR1459" s="281">
        <f t="shared" si="736"/>
        <v>0</v>
      </c>
      <c r="AS1459" s="245">
        <f t="shared" si="737"/>
        <v>0</v>
      </c>
      <c r="AY1459" s="160"/>
      <c r="AZ1459" s="160"/>
      <c r="BK1459" s="2"/>
      <c r="BL1459" s="2"/>
      <c r="BM1459" s="2"/>
      <c r="BN1459" s="2"/>
      <c r="BO1459" s="2"/>
      <c r="BP1459" s="2"/>
      <c r="BQ1459" s="2"/>
      <c r="BR1459" s="2"/>
      <c r="BS1459" s="2"/>
      <c r="BT1459" s="2"/>
      <c r="BU1459" s="2"/>
      <c r="BV1459" s="2"/>
      <c r="BW1459" s="2"/>
      <c r="BX1459" s="2"/>
      <c r="BY1459" s="2"/>
      <c r="BZ1459" s="2"/>
      <c r="CA1459" s="2"/>
      <c r="CI1459"/>
      <c r="CJ1459"/>
      <c r="CK1459"/>
      <c r="CL1459"/>
      <c r="CM1459"/>
      <c r="CN1459"/>
      <c r="CO1459"/>
      <c r="CP1459"/>
      <c r="CQ1459"/>
      <c r="CR1459"/>
      <c r="CS1459"/>
      <c r="CT1459"/>
      <c r="CU1459"/>
      <c r="CV1459"/>
      <c r="CW1459"/>
      <c r="CX1459"/>
    </row>
    <row r="1460" spans="2:102" x14ac:dyDescent="0.35">
      <c r="B1460" s="70" t="str">
        <f t="shared" ref="B1460:F1460" si="824">B453</f>
        <v/>
      </c>
      <c r="C1460" s="166" t="str">
        <f t="shared" si="824"/>
        <v/>
      </c>
      <c r="D1460" s="273" t="str">
        <f t="shared" si="824"/>
        <v/>
      </c>
      <c r="E1460" s="273">
        <f t="shared" si="824"/>
        <v>45016</v>
      </c>
      <c r="F1460" s="273">
        <f t="shared" si="824"/>
        <v>0</v>
      </c>
      <c r="G1460" s="98">
        <f t="shared" si="768"/>
        <v>0</v>
      </c>
      <c r="H1460" s="242">
        <f>IF(G1460=0,0,SUMIFS('Sch A. Input'!$H451:$CJ451,'Sch A. Input'!$H$14:$CJ$14,"Recurring",'Sch A. Input'!$H$13:$CJ$13,"&lt;="&amp;$O$1020,'Sch A. Input'!$H$13:$CJ$13,"&lt;="&amp;$L$11))</f>
        <v>0</v>
      </c>
      <c r="I1460" s="242">
        <f>IF(G1460=0,0,SUMIFS('Sch A. Input'!$H451:$CJ451,'Sch A. Input'!$H$14:$CJ$14,"One-time",'Sch A. Input'!$H$13:$CJ$13,"&lt;="&amp;$O$1020,'Sch A. Input'!$H$13:$CJ$13,"&lt;="&amp;$L$11))</f>
        <v>0</v>
      </c>
      <c r="J1460" s="283">
        <f t="shared" si="769"/>
        <v>0</v>
      </c>
      <c r="K1460" s="242">
        <f t="shared" si="770"/>
        <v>0</v>
      </c>
      <c r="L1460" s="242">
        <f t="shared" si="771"/>
        <v>0</v>
      </c>
      <c r="M1460" s="276">
        <f t="shared" si="739"/>
        <v>0</v>
      </c>
      <c r="N1460" s="281">
        <f t="shared" si="730"/>
        <v>0</v>
      </c>
      <c r="O1460" s="245">
        <f t="shared" si="731"/>
        <v>0</v>
      </c>
      <c r="P1460" s="248"/>
      <c r="Q1460" s="285">
        <f t="shared" si="772"/>
        <v>0</v>
      </c>
      <c r="R1460" s="242">
        <f>IF(Q1460=0,0,SUMIFS('Sch A. Input'!$H451:$CJ451,'Sch A. Input'!$H$14:$CJ$14,"Recurring",'Sch A. Input'!$H$13:$CJ$13,"&lt;="&amp;$L$11,'Sch A. Input'!$H$13:$CJ$13,"&lt;="&amp;$Y$1020,'Sch A. Input'!$H$13:$CJ$13,"&gt;"&amp;$O$1020))</f>
        <v>0</v>
      </c>
      <c r="S1460" s="242">
        <f>IF(Q1460=0,0,SUMIFS('Sch A. Input'!$H451:$CJ451,'Sch A. Input'!$H$14:$CJ$14,"One-time",'Sch A. Input'!$H$13:$CJ$13,"&lt;="&amp;$L$11,'Sch A. Input'!$H$13:$CJ$13,"&lt;="&amp;$Y$1020,'Sch A. Input'!$H$13:$CJ$13,"&gt;"&amp;$O$1020))</f>
        <v>0</v>
      </c>
      <c r="T1460" s="283">
        <f t="shared" si="773"/>
        <v>0</v>
      </c>
      <c r="U1460" s="242">
        <f t="shared" si="774"/>
        <v>0</v>
      </c>
      <c r="V1460" s="242">
        <f t="shared" si="775"/>
        <v>0</v>
      </c>
      <c r="W1460" s="276">
        <f t="shared" si="740"/>
        <v>0</v>
      </c>
      <c r="X1460" s="281">
        <f t="shared" si="732"/>
        <v>0</v>
      </c>
      <c r="Y1460" s="245">
        <f t="shared" si="733"/>
        <v>0</v>
      </c>
      <c r="Z1460" s="248"/>
      <c r="AA1460" s="285">
        <f t="shared" si="776"/>
        <v>0</v>
      </c>
      <c r="AB1460" s="242">
        <f>IF(AA1460=0,0,SUMIFS('Sch A. Input'!$H451:$CJ451,'Sch A. Input'!$H$14:$CJ$14,"Recurring",'Sch A. Input'!$H$13:$CJ$13,"&lt;="&amp;$L$11,'Sch A. Input'!$H$13:$CJ$13,"&lt;="&amp;$AI$1020,'Sch A. Input'!$H$13:$CJ$13,"&gt;"&amp;$Y$1020))</f>
        <v>0</v>
      </c>
      <c r="AC1460" s="242">
        <f>IF(AA1460=0,0,SUMIFS('Sch A. Input'!$H451:$CJ451,'Sch A. Input'!$H$14:$CJ$14,"One-time",'Sch A. Input'!$H$13:$CJ$13,"&lt;="&amp;$L$11,'Sch A. Input'!$H$13:$CJ$13,"&lt;="&amp;$AI$1020,'Sch A. Input'!$H$13:$CJ$13,"&gt;"&amp;$Y$1020))</f>
        <v>0</v>
      </c>
      <c r="AD1460" s="283">
        <f t="shared" si="777"/>
        <v>0</v>
      </c>
      <c r="AE1460" s="242">
        <f t="shared" si="778"/>
        <v>0</v>
      </c>
      <c r="AF1460" s="242">
        <f t="shared" si="779"/>
        <v>0</v>
      </c>
      <c r="AG1460" s="276">
        <f t="shared" si="741"/>
        <v>0</v>
      </c>
      <c r="AH1460" s="281">
        <f t="shared" si="734"/>
        <v>0</v>
      </c>
      <c r="AI1460" s="245">
        <f t="shared" si="735"/>
        <v>0</v>
      </c>
      <c r="AK1460" s="285">
        <f t="shared" si="780"/>
        <v>0</v>
      </c>
      <c r="AL1460" s="242">
        <f>IF(AK1460=0,0,SUMIFS('Sch A. Input'!$H451:$CJ451,'Sch A. Input'!$H$14:$CJ$14,"Recurring",'Sch A. Input'!$H$13:$CJ$13,"&lt;="&amp;$L$11,'Sch A. Input'!$H$13:$CJ$13,"&lt;="&amp;$AS$1020,'Sch A. Input'!$H$13:$CJ$13,"&gt;"&amp;$AI$1020))</f>
        <v>0</v>
      </c>
      <c r="AM1460" s="242">
        <f>IF(AK1460=0,0,SUMIFS('Sch A. Input'!$H451:$CJ451,'Sch A. Input'!$H$14:$CJ$14,"One-time",'Sch A. Input'!$H$13:$CJ$13,"&lt;="&amp;$L$11,'Sch A. Input'!$H$13:$CJ$13,"&lt;="&amp;$AS$1020,'Sch A. Input'!$H$13:$CJ$13,"&gt;"&amp;$AI$1020))</f>
        <v>0</v>
      </c>
      <c r="AN1460" s="283">
        <f t="shared" si="781"/>
        <v>0</v>
      </c>
      <c r="AO1460" s="242">
        <f t="shared" si="782"/>
        <v>0</v>
      </c>
      <c r="AP1460" s="242">
        <f t="shared" si="783"/>
        <v>0</v>
      </c>
      <c r="AQ1460" s="276">
        <f t="shared" si="742"/>
        <v>0</v>
      </c>
      <c r="AR1460" s="281">
        <f t="shared" si="736"/>
        <v>0</v>
      </c>
      <c r="AS1460" s="245">
        <f t="shared" si="737"/>
        <v>0</v>
      </c>
      <c r="AY1460" s="160"/>
      <c r="AZ1460" s="160"/>
      <c r="BK1460" s="2"/>
      <c r="BL1460" s="2"/>
      <c r="BM1460" s="2"/>
      <c r="BN1460" s="2"/>
      <c r="BO1460" s="2"/>
      <c r="BP1460" s="2"/>
      <c r="BQ1460" s="2"/>
      <c r="BR1460" s="2"/>
      <c r="BS1460" s="2"/>
      <c r="BT1460" s="2"/>
      <c r="BU1460" s="2"/>
      <c r="BV1460" s="2"/>
      <c r="BW1460" s="2"/>
      <c r="BX1460" s="2"/>
      <c r="BY1460" s="2"/>
      <c r="BZ1460" s="2"/>
      <c r="CA1460" s="2"/>
      <c r="CI1460"/>
      <c r="CJ1460"/>
      <c r="CK1460"/>
      <c r="CL1460"/>
      <c r="CM1460"/>
      <c r="CN1460"/>
      <c r="CO1460"/>
      <c r="CP1460"/>
      <c r="CQ1460"/>
      <c r="CR1460"/>
      <c r="CS1460"/>
      <c r="CT1460"/>
      <c r="CU1460"/>
      <c r="CV1460"/>
      <c r="CW1460"/>
      <c r="CX1460"/>
    </row>
    <row r="1461" spans="2:102" x14ac:dyDescent="0.35">
      <c r="B1461" s="70" t="str">
        <f t="shared" ref="B1461:F1461" si="825">B454</f>
        <v/>
      </c>
      <c r="C1461" s="166" t="str">
        <f t="shared" si="825"/>
        <v/>
      </c>
      <c r="D1461" s="273" t="str">
        <f t="shared" si="825"/>
        <v/>
      </c>
      <c r="E1461" s="273">
        <f t="shared" si="825"/>
        <v>45016</v>
      </c>
      <c r="F1461" s="273">
        <f t="shared" si="825"/>
        <v>0</v>
      </c>
      <c r="G1461" s="98">
        <f t="shared" si="768"/>
        <v>0</v>
      </c>
      <c r="H1461" s="242">
        <f>IF(G1461=0,0,SUMIFS('Sch A. Input'!$H452:$CJ452,'Sch A. Input'!$H$14:$CJ$14,"Recurring",'Sch A. Input'!$H$13:$CJ$13,"&lt;="&amp;$O$1020,'Sch A. Input'!$H$13:$CJ$13,"&lt;="&amp;$L$11))</f>
        <v>0</v>
      </c>
      <c r="I1461" s="242">
        <f>IF(G1461=0,0,SUMIFS('Sch A. Input'!$H452:$CJ452,'Sch A. Input'!$H$14:$CJ$14,"One-time",'Sch A. Input'!$H$13:$CJ$13,"&lt;="&amp;$O$1020,'Sch A. Input'!$H$13:$CJ$13,"&lt;="&amp;$L$11))</f>
        <v>0</v>
      </c>
      <c r="J1461" s="283">
        <f t="shared" si="769"/>
        <v>0</v>
      </c>
      <c r="K1461" s="242">
        <f t="shared" si="770"/>
        <v>0</v>
      </c>
      <c r="L1461" s="242">
        <f t="shared" si="771"/>
        <v>0</v>
      </c>
      <c r="M1461" s="276">
        <f t="shared" si="739"/>
        <v>0</v>
      </c>
      <c r="N1461" s="281">
        <f t="shared" si="730"/>
        <v>0</v>
      </c>
      <c r="O1461" s="245">
        <f t="shared" si="731"/>
        <v>0</v>
      </c>
      <c r="P1461" s="248"/>
      <c r="Q1461" s="285">
        <f t="shared" si="772"/>
        <v>0</v>
      </c>
      <c r="R1461" s="242">
        <f>IF(Q1461=0,0,SUMIFS('Sch A. Input'!$H452:$CJ452,'Sch A. Input'!$H$14:$CJ$14,"Recurring",'Sch A. Input'!$H$13:$CJ$13,"&lt;="&amp;$L$11,'Sch A. Input'!$H$13:$CJ$13,"&lt;="&amp;$Y$1020,'Sch A. Input'!$H$13:$CJ$13,"&gt;"&amp;$O$1020))</f>
        <v>0</v>
      </c>
      <c r="S1461" s="242">
        <f>IF(Q1461=0,0,SUMIFS('Sch A. Input'!$H452:$CJ452,'Sch A. Input'!$H$14:$CJ$14,"One-time",'Sch A. Input'!$H$13:$CJ$13,"&lt;="&amp;$L$11,'Sch A. Input'!$H$13:$CJ$13,"&lt;="&amp;$Y$1020,'Sch A. Input'!$H$13:$CJ$13,"&gt;"&amp;$O$1020))</f>
        <v>0</v>
      </c>
      <c r="T1461" s="283">
        <f t="shared" si="773"/>
        <v>0</v>
      </c>
      <c r="U1461" s="242">
        <f t="shared" si="774"/>
        <v>0</v>
      </c>
      <c r="V1461" s="242">
        <f t="shared" si="775"/>
        <v>0</v>
      </c>
      <c r="W1461" s="276">
        <f t="shared" si="740"/>
        <v>0</v>
      </c>
      <c r="X1461" s="281">
        <f t="shared" si="732"/>
        <v>0</v>
      </c>
      <c r="Y1461" s="245">
        <f t="shared" si="733"/>
        <v>0</v>
      </c>
      <c r="Z1461" s="248"/>
      <c r="AA1461" s="285">
        <f t="shared" si="776"/>
        <v>0</v>
      </c>
      <c r="AB1461" s="242">
        <f>IF(AA1461=0,0,SUMIFS('Sch A. Input'!$H452:$CJ452,'Sch A. Input'!$H$14:$CJ$14,"Recurring",'Sch A. Input'!$H$13:$CJ$13,"&lt;="&amp;$L$11,'Sch A. Input'!$H$13:$CJ$13,"&lt;="&amp;$AI$1020,'Sch A. Input'!$H$13:$CJ$13,"&gt;"&amp;$Y$1020))</f>
        <v>0</v>
      </c>
      <c r="AC1461" s="242">
        <f>IF(AA1461=0,0,SUMIFS('Sch A. Input'!$H452:$CJ452,'Sch A. Input'!$H$14:$CJ$14,"One-time",'Sch A. Input'!$H$13:$CJ$13,"&lt;="&amp;$L$11,'Sch A. Input'!$H$13:$CJ$13,"&lt;="&amp;$AI$1020,'Sch A. Input'!$H$13:$CJ$13,"&gt;"&amp;$Y$1020))</f>
        <v>0</v>
      </c>
      <c r="AD1461" s="283">
        <f t="shared" si="777"/>
        <v>0</v>
      </c>
      <c r="AE1461" s="242">
        <f t="shared" si="778"/>
        <v>0</v>
      </c>
      <c r="AF1461" s="242">
        <f t="shared" si="779"/>
        <v>0</v>
      </c>
      <c r="AG1461" s="276">
        <f t="shared" si="741"/>
        <v>0</v>
      </c>
      <c r="AH1461" s="281">
        <f t="shared" si="734"/>
        <v>0</v>
      </c>
      <c r="AI1461" s="245">
        <f t="shared" si="735"/>
        <v>0</v>
      </c>
      <c r="AK1461" s="285">
        <f t="shared" si="780"/>
        <v>0</v>
      </c>
      <c r="AL1461" s="242">
        <f>IF(AK1461=0,0,SUMIFS('Sch A. Input'!$H452:$CJ452,'Sch A. Input'!$H$14:$CJ$14,"Recurring",'Sch A. Input'!$H$13:$CJ$13,"&lt;="&amp;$L$11,'Sch A. Input'!$H$13:$CJ$13,"&lt;="&amp;$AS$1020,'Sch A. Input'!$H$13:$CJ$13,"&gt;"&amp;$AI$1020))</f>
        <v>0</v>
      </c>
      <c r="AM1461" s="242">
        <f>IF(AK1461=0,0,SUMIFS('Sch A. Input'!$H452:$CJ452,'Sch A. Input'!$H$14:$CJ$14,"One-time",'Sch A. Input'!$H$13:$CJ$13,"&lt;="&amp;$L$11,'Sch A. Input'!$H$13:$CJ$13,"&lt;="&amp;$AS$1020,'Sch A. Input'!$H$13:$CJ$13,"&gt;"&amp;$AI$1020))</f>
        <v>0</v>
      </c>
      <c r="AN1461" s="283">
        <f t="shared" si="781"/>
        <v>0</v>
      </c>
      <c r="AO1461" s="242">
        <f t="shared" si="782"/>
        <v>0</v>
      </c>
      <c r="AP1461" s="242">
        <f t="shared" si="783"/>
        <v>0</v>
      </c>
      <c r="AQ1461" s="276">
        <f t="shared" si="742"/>
        <v>0</v>
      </c>
      <c r="AR1461" s="281">
        <f t="shared" si="736"/>
        <v>0</v>
      </c>
      <c r="AS1461" s="245">
        <f t="shared" si="737"/>
        <v>0</v>
      </c>
      <c r="AY1461" s="160"/>
      <c r="AZ1461" s="160"/>
      <c r="BK1461" s="2"/>
      <c r="BL1461" s="2"/>
      <c r="BM1461" s="2"/>
      <c r="BN1461" s="2"/>
      <c r="BO1461" s="2"/>
      <c r="BP1461" s="2"/>
      <c r="BQ1461" s="2"/>
      <c r="BR1461" s="2"/>
      <c r="BS1461" s="2"/>
      <c r="BT1461" s="2"/>
      <c r="BU1461" s="2"/>
      <c r="BV1461" s="2"/>
      <c r="BW1461" s="2"/>
      <c r="BX1461" s="2"/>
      <c r="BY1461" s="2"/>
      <c r="BZ1461" s="2"/>
      <c r="CA1461" s="2"/>
      <c r="CI1461"/>
      <c r="CJ1461"/>
      <c r="CK1461"/>
      <c r="CL1461"/>
      <c r="CM1461"/>
      <c r="CN1461"/>
      <c r="CO1461"/>
      <c r="CP1461"/>
      <c r="CQ1461"/>
      <c r="CR1461"/>
      <c r="CS1461"/>
      <c r="CT1461"/>
      <c r="CU1461"/>
      <c r="CV1461"/>
      <c r="CW1461"/>
      <c r="CX1461"/>
    </row>
    <row r="1462" spans="2:102" x14ac:dyDescent="0.35">
      <c r="B1462" s="70" t="str">
        <f t="shared" ref="B1462:F1462" si="826">B455</f>
        <v/>
      </c>
      <c r="C1462" s="166" t="str">
        <f t="shared" si="826"/>
        <v/>
      </c>
      <c r="D1462" s="273" t="str">
        <f t="shared" si="826"/>
        <v/>
      </c>
      <c r="E1462" s="273">
        <f t="shared" si="826"/>
        <v>45016</v>
      </c>
      <c r="F1462" s="273">
        <f t="shared" si="826"/>
        <v>0</v>
      </c>
      <c r="G1462" s="98">
        <f t="shared" si="768"/>
        <v>0</v>
      </c>
      <c r="H1462" s="242">
        <f>IF(G1462=0,0,SUMIFS('Sch A. Input'!$H453:$CJ453,'Sch A. Input'!$H$14:$CJ$14,"Recurring",'Sch A. Input'!$H$13:$CJ$13,"&lt;="&amp;$O$1020,'Sch A. Input'!$H$13:$CJ$13,"&lt;="&amp;$L$11))</f>
        <v>0</v>
      </c>
      <c r="I1462" s="242">
        <f>IF(G1462=0,0,SUMIFS('Sch A. Input'!$H453:$CJ453,'Sch A. Input'!$H$14:$CJ$14,"One-time",'Sch A. Input'!$H$13:$CJ$13,"&lt;="&amp;$O$1020,'Sch A. Input'!$H$13:$CJ$13,"&lt;="&amp;$L$11))</f>
        <v>0</v>
      </c>
      <c r="J1462" s="283">
        <f t="shared" si="769"/>
        <v>0</v>
      </c>
      <c r="K1462" s="242">
        <f t="shared" si="770"/>
        <v>0</v>
      </c>
      <c r="L1462" s="242">
        <f t="shared" si="771"/>
        <v>0</v>
      </c>
      <c r="M1462" s="276">
        <f t="shared" si="739"/>
        <v>0</v>
      </c>
      <c r="N1462" s="281">
        <f t="shared" si="730"/>
        <v>0</v>
      </c>
      <c r="O1462" s="245">
        <f t="shared" si="731"/>
        <v>0</v>
      </c>
      <c r="P1462" s="248"/>
      <c r="Q1462" s="285">
        <f t="shared" si="772"/>
        <v>0</v>
      </c>
      <c r="R1462" s="242">
        <f>IF(Q1462=0,0,SUMIFS('Sch A. Input'!$H453:$CJ453,'Sch A. Input'!$H$14:$CJ$14,"Recurring",'Sch A. Input'!$H$13:$CJ$13,"&lt;="&amp;$L$11,'Sch A. Input'!$H$13:$CJ$13,"&lt;="&amp;$Y$1020,'Sch A. Input'!$H$13:$CJ$13,"&gt;"&amp;$O$1020))</f>
        <v>0</v>
      </c>
      <c r="S1462" s="242">
        <f>IF(Q1462=0,0,SUMIFS('Sch A. Input'!$H453:$CJ453,'Sch A. Input'!$H$14:$CJ$14,"One-time",'Sch A. Input'!$H$13:$CJ$13,"&lt;="&amp;$L$11,'Sch A. Input'!$H$13:$CJ$13,"&lt;="&amp;$Y$1020,'Sch A. Input'!$H$13:$CJ$13,"&gt;"&amp;$O$1020))</f>
        <v>0</v>
      </c>
      <c r="T1462" s="283">
        <f t="shared" si="773"/>
        <v>0</v>
      </c>
      <c r="U1462" s="242">
        <f t="shared" si="774"/>
        <v>0</v>
      </c>
      <c r="V1462" s="242">
        <f t="shared" si="775"/>
        <v>0</v>
      </c>
      <c r="W1462" s="276">
        <f t="shared" si="740"/>
        <v>0</v>
      </c>
      <c r="X1462" s="281">
        <f t="shared" si="732"/>
        <v>0</v>
      </c>
      <c r="Y1462" s="245">
        <f t="shared" si="733"/>
        <v>0</v>
      </c>
      <c r="Z1462" s="248"/>
      <c r="AA1462" s="285">
        <f t="shared" si="776"/>
        <v>0</v>
      </c>
      <c r="AB1462" s="242">
        <f>IF(AA1462=0,0,SUMIFS('Sch A. Input'!$H453:$CJ453,'Sch A. Input'!$H$14:$CJ$14,"Recurring",'Sch A. Input'!$H$13:$CJ$13,"&lt;="&amp;$L$11,'Sch A. Input'!$H$13:$CJ$13,"&lt;="&amp;$AI$1020,'Sch A. Input'!$H$13:$CJ$13,"&gt;"&amp;$Y$1020))</f>
        <v>0</v>
      </c>
      <c r="AC1462" s="242">
        <f>IF(AA1462=0,0,SUMIFS('Sch A. Input'!$H453:$CJ453,'Sch A. Input'!$H$14:$CJ$14,"One-time",'Sch A. Input'!$H$13:$CJ$13,"&lt;="&amp;$L$11,'Sch A. Input'!$H$13:$CJ$13,"&lt;="&amp;$AI$1020,'Sch A. Input'!$H$13:$CJ$13,"&gt;"&amp;$Y$1020))</f>
        <v>0</v>
      </c>
      <c r="AD1462" s="283">
        <f t="shared" si="777"/>
        <v>0</v>
      </c>
      <c r="AE1462" s="242">
        <f t="shared" si="778"/>
        <v>0</v>
      </c>
      <c r="AF1462" s="242">
        <f t="shared" si="779"/>
        <v>0</v>
      </c>
      <c r="AG1462" s="276">
        <f t="shared" si="741"/>
        <v>0</v>
      </c>
      <c r="AH1462" s="281">
        <f t="shared" si="734"/>
        <v>0</v>
      </c>
      <c r="AI1462" s="245">
        <f t="shared" si="735"/>
        <v>0</v>
      </c>
      <c r="AK1462" s="285">
        <f t="shared" si="780"/>
        <v>0</v>
      </c>
      <c r="AL1462" s="242">
        <f>IF(AK1462=0,0,SUMIFS('Sch A. Input'!$H453:$CJ453,'Sch A. Input'!$H$14:$CJ$14,"Recurring",'Sch A. Input'!$H$13:$CJ$13,"&lt;="&amp;$L$11,'Sch A. Input'!$H$13:$CJ$13,"&lt;="&amp;$AS$1020,'Sch A. Input'!$H$13:$CJ$13,"&gt;"&amp;$AI$1020))</f>
        <v>0</v>
      </c>
      <c r="AM1462" s="242">
        <f>IF(AK1462=0,0,SUMIFS('Sch A. Input'!$H453:$CJ453,'Sch A. Input'!$H$14:$CJ$14,"One-time",'Sch A. Input'!$H$13:$CJ$13,"&lt;="&amp;$L$11,'Sch A. Input'!$H$13:$CJ$13,"&lt;="&amp;$AS$1020,'Sch A. Input'!$H$13:$CJ$13,"&gt;"&amp;$AI$1020))</f>
        <v>0</v>
      </c>
      <c r="AN1462" s="283">
        <f t="shared" si="781"/>
        <v>0</v>
      </c>
      <c r="AO1462" s="242">
        <f t="shared" si="782"/>
        <v>0</v>
      </c>
      <c r="AP1462" s="242">
        <f t="shared" si="783"/>
        <v>0</v>
      </c>
      <c r="AQ1462" s="276">
        <f t="shared" si="742"/>
        <v>0</v>
      </c>
      <c r="AR1462" s="281">
        <f t="shared" si="736"/>
        <v>0</v>
      </c>
      <c r="AS1462" s="245">
        <f t="shared" si="737"/>
        <v>0</v>
      </c>
      <c r="AY1462" s="160"/>
      <c r="AZ1462" s="160"/>
      <c r="BK1462" s="2"/>
      <c r="BL1462" s="2"/>
      <c r="BM1462" s="2"/>
      <c r="BN1462" s="2"/>
      <c r="BO1462" s="2"/>
      <c r="BP1462" s="2"/>
      <c r="BQ1462" s="2"/>
      <c r="BR1462" s="2"/>
      <c r="BS1462" s="2"/>
      <c r="BT1462" s="2"/>
      <c r="BU1462" s="2"/>
      <c r="BV1462" s="2"/>
      <c r="BW1462" s="2"/>
      <c r="BX1462" s="2"/>
      <c r="BY1462" s="2"/>
      <c r="BZ1462" s="2"/>
      <c r="CA1462" s="2"/>
      <c r="CI1462"/>
      <c r="CJ1462"/>
      <c r="CK1462"/>
      <c r="CL1462"/>
      <c r="CM1462"/>
      <c r="CN1462"/>
      <c r="CO1462"/>
      <c r="CP1462"/>
      <c r="CQ1462"/>
      <c r="CR1462"/>
      <c r="CS1462"/>
      <c r="CT1462"/>
      <c r="CU1462"/>
      <c r="CV1462"/>
      <c r="CW1462"/>
      <c r="CX1462"/>
    </row>
    <row r="1463" spans="2:102" x14ac:dyDescent="0.35">
      <c r="B1463" s="70" t="str">
        <f t="shared" ref="B1463:F1463" si="827">B456</f>
        <v/>
      </c>
      <c r="C1463" s="166" t="str">
        <f t="shared" si="827"/>
        <v/>
      </c>
      <c r="D1463" s="273" t="str">
        <f t="shared" si="827"/>
        <v/>
      </c>
      <c r="E1463" s="273">
        <f t="shared" si="827"/>
        <v>45016</v>
      </c>
      <c r="F1463" s="273">
        <f t="shared" si="827"/>
        <v>0</v>
      </c>
      <c r="G1463" s="98">
        <f t="shared" si="768"/>
        <v>0</v>
      </c>
      <c r="H1463" s="242">
        <f>IF(G1463=0,0,SUMIFS('Sch A. Input'!$H454:$CJ454,'Sch A. Input'!$H$14:$CJ$14,"Recurring",'Sch A. Input'!$H$13:$CJ$13,"&lt;="&amp;$O$1020,'Sch A. Input'!$H$13:$CJ$13,"&lt;="&amp;$L$11))</f>
        <v>0</v>
      </c>
      <c r="I1463" s="242">
        <f>IF(G1463=0,0,SUMIFS('Sch A. Input'!$H454:$CJ454,'Sch A. Input'!$H$14:$CJ$14,"One-time",'Sch A. Input'!$H$13:$CJ$13,"&lt;="&amp;$O$1020,'Sch A. Input'!$H$13:$CJ$13,"&lt;="&amp;$L$11))</f>
        <v>0</v>
      </c>
      <c r="J1463" s="283">
        <f t="shared" si="769"/>
        <v>0</v>
      </c>
      <c r="K1463" s="242">
        <f t="shared" si="770"/>
        <v>0</v>
      </c>
      <c r="L1463" s="242">
        <f t="shared" si="771"/>
        <v>0</v>
      </c>
      <c r="M1463" s="276">
        <f t="shared" si="739"/>
        <v>0</v>
      </c>
      <c r="N1463" s="281">
        <f t="shared" si="730"/>
        <v>0</v>
      </c>
      <c r="O1463" s="245">
        <f t="shared" si="731"/>
        <v>0</v>
      </c>
      <c r="P1463" s="248"/>
      <c r="Q1463" s="285">
        <f t="shared" si="772"/>
        <v>0</v>
      </c>
      <c r="R1463" s="242">
        <f>IF(Q1463=0,0,SUMIFS('Sch A. Input'!$H454:$CJ454,'Sch A. Input'!$H$14:$CJ$14,"Recurring",'Sch A. Input'!$H$13:$CJ$13,"&lt;="&amp;$L$11,'Sch A. Input'!$H$13:$CJ$13,"&lt;="&amp;$Y$1020,'Sch A. Input'!$H$13:$CJ$13,"&gt;"&amp;$O$1020))</f>
        <v>0</v>
      </c>
      <c r="S1463" s="242">
        <f>IF(Q1463=0,0,SUMIFS('Sch A. Input'!$H454:$CJ454,'Sch A. Input'!$H$14:$CJ$14,"One-time",'Sch A. Input'!$H$13:$CJ$13,"&lt;="&amp;$L$11,'Sch A. Input'!$H$13:$CJ$13,"&lt;="&amp;$Y$1020,'Sch A. Input'!$H$13:$CJ$13,"&gt;"&amp;$O$1020))</f>
        <v>0</v>
      </c>
      <c r="T1463" s="283">
        <f t="shared" si="773"/>
        <v>0</v>
      </c>
      <c r="U1463" s="242">
        <f t="shared" si="774"/>
        <v>0</v>
      </c>
      <c r="V1463" s="242">
        <f t="shared" si="775"/>
        <v>0</v>
      </c>
      <c r="W1463" s="276">
        <f t="shared" si="740"/>
        <v>0</v>
      </c>
      <c r="X1463" s="281">
        <f t="shared" si="732"/>
        <v>0</v>
      </c>
      <c r="Y1463" s="245">
        <f t="shared" si="733"/>
        <v>0</v>
      </c>
      <c r="Z1463" s="248"/>
      <c r="AA1463" s="285">
        <f t="shared" si="776"/>
        <v>0</v>
      </c>
      <c r="AB1463" s="242">
        <f>IF(AA1463=0,0,SUMIFS('Sch A. Input'!$H454:$CJ454,'Sch A. Input'!$H$14:$CJ$14,"Recurring",'Sch A. Input'!$H$13:$CJ$13,"&lt;="&amp;$L$11,'Sch A. Input'!$H$13:$CJ$13,"&lt;="&amp;$AI$1020,'Sch A. Input'!$H$13:$CJ$13,"&gt;"&amp;$Y$1020))</f>
        <v>0</v>
      </c>
      <c r="AC1463" s="242">
        <f>IF(AA1463=0,0,SUMIFS('Sch A. Input'!$H454:$CJ454,'Sch A. Input'!$H$14:$CJ$14,"One-time",'Sch A. Input'!$H$13:$CJ$13,"&lt;="&amp;$L$11,'Sch A. Input'!$H$13:$CJ$13,"&lt;="&amp;$AI$1020,'Sch A. Input'!$H$13:$CJ$13,"&gt;"&amp;$Y$1020))</f>
        <v>0</v>
      </c>
      <c r="AD1463" s="283">
        <f t="shared" si="777"/>
        <v>0</v>
      </c>
      <c r="AE1463" s="242">
        <f t="shared" si="778"/>
        <v>0</v>
      </c>
      <c r="AF1463" s="242">
        <f t="shared" si="779"/>
        <v>0</v>
      </c>
      <c r="AG1463" s="276">
        <f t="shared" si="741"/>
        <v>0</v>
      </c>
      <c r="AH1463" s="281">
        <f t="shared" si="734"/>
        <v>0</v>
      </c>
      <c r="AI1463" s="245">
        <f t="shared" si="735"/>
        <v>0</v>
      </c>
      <c r="AK1463" s="285">
        <f t="shared" si="780"/>
        <v>0</v>
      </c>
      <c r="AL1463" s="242">
        <f>IF(AK1463=0,0,SUMIFS('Sch A. Input'!$H454:$CJ454,'Sch A. Input'!$H$14:$CJ$14,"Recurring",'Sch A. Input'!$H$13:$CJ$13,"&lt;="&amp;$L$11,'Sch A. Input'!$H$13:$CJ$13,"&lt;="&amp;$AS$1020,'Sch A. Input'!$H$13:$CJ$13,"&gt;"&amp;$AI$1020))</f>
        <v>0</v>
      </c>
      <c r="AM1463" s="242">
        <f>IF(AK1463=0,0,SUMIFS('Sch A. Input'!$H454:$CJ454,'Sch A. Input'!$H$14:$CJ$14,"One-time",'Sch A. Input'!$H$13:$CJ$13,"&lt;="&amp;$L$11,'Sch A. Input'!$H$13:$CJ$13,"&lt;="&amp;$AS$1020,'Sch A. Input'!$H$13:$CJ$13,"&gt;"&amp;$AI$1020))</f>
        <v>0</v>
      </c>
      <c r="AN1463" s="283">
        <f t="shared" si="781"/>
        <v>0</v>
      </c>
      <c r="AO1463" s="242">
        <f t="shared" si="782"/>
        <v>0</v>
      </c>
      <c r="AP1463" s="242">
        <f t="shared" si="783"/>
        <v>0</v>
      </c>
      <c r="AQ1463" s="276">
        <f t="shared" si="742"/>
        <v>0</v>
      </c>
      <c r="AR1463" s="281">
        <f t="shared" si="736"/>
        <v>0</v>
      </c>
      <c r="AS1463" s="245">
        <f t="shared" si="737"/>
        <v>0</v>
      </c>
      <c r="AY1463" s="160"/>
      <c r="AZ1463" s="160"/>
      <c r="BK1463" s="2"/>
      <c r="BL1463" s="2"/>
      <c r="BM1463" s="2"/>
      <c r="BN1463" s="2"/>
      <c r="BO1463" s="2"/>
      <c r="BP1463" s="2"/>
      <c r="BQ1463" s="2"/>
      <c r="BR1463" s="2"/>
      <c r="BS1463" s="2"/>
      <c r="BT1463" s="2"/>
      <c r="BU1463" s="2"/>
      <c r="BV1463" s="2"/>
      <c r="BW1463" s="2"/>
      <c r="BX1463" s="2"/>
      <c r="BY1463" s="2"/>
      <c r="BZ1463" s="2"/>
      <c r="CA1463" s="2"/>
      <c r="CI1463"/>
      <c r="CJ1463"/>
      <c r="CK1463"/>
      <c r="CL1463"/>
      <c r="CM1463"/>
      <c r="CN1463"/>
      <c r="CO1463"/>
      <c r="CP1463"/>
      <c r="CQ1463"/>
      <c r="CR1463"/>
      <c r="CS1463"/>
      <c r="CT1463"/>
      <c r="CU1463"/>
      <c r="CV1463"/>
      <c r="CW1463"/>
      <c r="CX1463"/>
    </row>
    <row r="1464" spans="2:102" x14ac:dyDescent="0.35">
      <c r="B1464" s="70" t="str">
        <f t="shared" ref="B1464:F1464" si="828">B457</f>
        <v/>
      </c>
      <c r="C1464" s="166" t="str">
        <f t="shared" si="828"/>
        <v/>
      </c>
      <c r="D1464" s="273" t="str">
        <f t="shared" si="828"/>
        <v/>
      </c>
      <c r="E1464" s="273">
        <f t="shared" si="828"/>
        <v>45016</v>
      </c>
      <c r="F1464" s="273">
        <f t="shared" si="828"/>
        <v>0</v>
      </c>
      <c r="G1464" s="98">
        <f t="shared" si="768"/>
        <v>0</v>
      </c>
      <c r="H1464" s="242">
        <f>IF(G1464=0,0,SUMIFS('Sch A. Input'!$H455:$CJ455,'Sch A. Input'!$H$14:$CJ$14,"Recurring",'Sch A. Input'!$H$13:$CJ$13,"&lt;="&amp;$O$1020,'Sch A. Input'!$H$13:$CJ$13,"&lt;="&amp;$L$11))</f>
        <v>0</v>
      </c>
      <c r="I1464" s="242">
        <f>IF(G1464=0,0,SUMIFS('Sch A. Input'!$H455:$CJ455,'Sch A. Input'!$H$14:$CJ$14,"One-time",'Sch A. Input'!$H$13:$CJ$13,"&lt;="&amp;$O$1020,'Sch A. Input'!$H$13:$CJ$13,"&lt;="&amp;$L$11))</f>
        <v>0</v>
      </c>
      <c r="J1464" s="283">
        <f t="shared" si="769"/>
        <v>0</v>
      </c>
      <c r="K1464" s="242">
        <f t="shared" si="770"/>
        <v>0</v>
      </c>
      <c r="L1464" s="242">
        <f t="shared" si="771"/>
        <v>0</v>
      </c>
      <c r="M1464" s="276">
        <f t="shared" si="739"/>
        <v>0</v>
      </c>
      <c r="N1464" s="281">
        <f t="shared" si="730"/>
        <v>0</v>
      </c>
      <c r="O1464" s="245">
        <f t="shared" si="731"/>
        <v>0</v>
      </c>
      <c r="P1464" s="248"/>
      <c r="Q1464" s="285">
        <f t="shared" si="772"/>
        <v>0</v>
      </c>
      <c r="R1464" s="242">
        <f>IF(Q1464=0,0,SUMIFS('Sch A. Input'!$H455:$CJ455,'Sch A. Input'!$H$14:$CJ$14,"Recurring",'Sch A. Input'!$H$13:$CJ$13,"&lt;="&amp;$L$11,'Sch A. Input'!$H$13:$CJ$13,"&lt;="&amp;$Y$1020,'Sch A. Input'!$H$13:$CJ$13,"&gt;"&amp;$O$1020))</f>
        <v>0</v>
      </c>
      <c r="S1464" s="242">
        <f>IF(Q1464=0,0,SUMIFS('Sch A. Input'!$H455:$CJ455,'Sch A. Input'!$H$14:$CJ$14,"One-time",'Sch A. Input'!$H$13:$CJ$13,"&lt;="&amp;$L$11,'Sch A. Input'!$H$13:$CJ$13,"&lt;="&amp;$Y$1020,'Sch A. Input'!$H$13:$CJ$13,"&gt;"&amp;$O$1020))</f>
        <v>0</v>
      </c>
      <c r="T1464" s="283">
        <f t="shared" si="773"/>
        <v>0</v>
      </c>
      <c r="U1464" s="242">
        <f t="shared" si="774"/>
        <v>0</v>
      </c>
      <c r="V1464" s="242">
        <f t="shared" si="775"/>
        <v>0</v>
      </c>
      <c r="W1464" s="276">
        <f t="shared" si="740"/>
        <v>0</v>
      </c>
      <c r="X1464" s="281">
        <f t="shared" si="732"/>
        <v>0</v>
      </c>
      <c r="Y1464" s="245">
        <f t="shared" si="733"/>
        <v>0</v>
      </c>
      <c r="Z1464" s="248"/>
      <c r="AA1464" s="285">
        <f t="shared" si="776"/>
        <v>0</v>
      </c>
      <c r="AB1464" s="242">
        <f>IF(AA1464=0,0,SUMIFS('Sch A. Input'!$H455:$CJ455,'Sch A. Input'!$H$14:$CJ$14,"Recurring",'Sch A. Input'!$H$13:$CJ$13,"&lt;="&amp;$L$11,'Sch A. Input'!$H$13:$CJ$13,"&lt;="&amp;$AI$1020,'Sch A. Input'!$H$13:$CJ$13,"&gt;"&amp;$Y$1020))</f>
        <v>0</v>
      </c>
      <c r="AC1464" s="242">
        <f>IF(AA1464=0,0,SUMIFS('Sch A. Input'!$H455:$CJ455,'Sch A. Input'!$H$14:$CJ$14,"One-time",'Sch A. Input'!$H$13:$CJ$13,"&lt;="&amp;$L$11,'Sch A. Input'!$H$13:$CJ$13,"&lt;="&amp;$AI$1020,'Sch A. Input'!$H$13:$CJ$13,"&gt;"&amp;$Y$1020))</f>
        <v>0</v>
      </c>
      <c r="AD1464" s="283">
        <f t="shared" si="777"/>
        <v>0</v>
      </c>
      <c r="AE1464" s="242">
        <f t="shared" si="778"/>
        <v>0</v>
      </c>
      <c r="AF1464" s="242">
        <f t="shared" si="779"/>
        <v>0</v>
      </c>
      <c r="AG1464" s="276">
        <f t="shared" si="741"/>
        <v>0</v>
      </c>
      <c r="AH1464" s="281">
        <f t="shared" si="734"/>
        <v>0</v>
      </c>
      <c r="AI1464" s="245">
        <f t="shared" si="735"/>
        <v>0</v>
      </c>
      <c r="AK1464" s="285">
        <f t="shared" si="780"/>
        <v>0</v>
      </c>
      <c r="AL1464" s="242">
        <f>IF(AK1464=0,0,SUMIFS('Sch A. Input'!$H455:$CJ455,'Sch A. Input'!$H$14:$CJ$14,"Recurring",'Sch A. Input'!$H$13:$CJ$13,"&lt;="&amp;$L$11,'Sch A. Input'!$H$13:$CJ$13,"&lt;="&amp;$AS$1020,'Sch A. Input'!$H$13:$CJ$13,"&gt;"&amp;$AI$1020))</f>
        <v>0</v>
      </c>
      <c r="AM1464" s="242">
        <f>IF(AK1464=0,0,SUMIFS('Sch A. Input'!$H455:$CJ455,'Sch A. Input'!$H$14:$CJ$14,"One-time",'Sch A. Input'!$H$13:$CJ$13,"&lt;="&amp;$L$11,'Sch A. Input'!$H$13:$CJ$13,"&lt;="&amp;$AS$1020,'Sch A. Input'!$H$13:$CJ$13,"&gt;"&amp;$AI$1020))</f>
        <v>0</v>
      </c>
      <c r="AN1464" s="283">
        <f t="shared" si="781"/>
        <v>0</v>
      </c>
      <c r="AO1464" s="242">
        <f t="shared" si="782"/>
        <v>0</v>
      </c>
      <c r="AP1464" s="242">
        <f t="shared" si="783"/>
        <v>0</v>
      </c>
      <c r="AQ1464" s="276">
        <f t="shared" si="742"/>
        <v>0</v>
      </c>
      <c r="AR1464" s="281">
        <f t="shared" si="736"/>
        <v>0</v>
      </c>
      <c r="AS1464" s="245">
        <f t="shared" si="737"/>
        <v>0</v>
      </c>
      <c r="AY1464" s="160"/>
      <c r="AZ1464" s="160"/>
      <c r="BK1464" s="2"/>
      <c r="BL1464" s="2"/>
      <c r="BM1464" s="2"/>
      <c r="BN1464" s="2"/>
      <c r="BO1464" s="2"/>
      <c r="BP1464" s="2"/>
      <c r="BQ1464" s="2"/>
      <c r="BR1464" s="2"/>
      <c r="BS1464" s="2"/>
      <c r="BT1464" s="2"/>
      <c r="BU1464" s="2"/>
      <c r="BV1464" s="2"/>
      <c r="BW1464" s="2"/>
      <c r="BX1464" s="2"/>
      <c r="BY1464" s="2"/>
      <c r="BZ1464" s="2"/>
      <c r="CA1464" s="2"/>
      <c r="CI1464"/>
      <c r="CJ1464"/>
      <c r="CK1464"/>
      <c r="CL1464"/>
      <c r="CM1464"/>
      <c r="CN1464"/>
      <c r="CO1464"/>
      <c r="CP1464"/>
      <c r="CQ1464"/>
      <c r="CR1464"/>
      <c r="CS1464"/>
      <c r="CT1464"/>
      <c r="CU1464"/>
      <c r="CV1464"/>
      <c r="CW1464"/>
      <c r="CX1464"/>
    </row>
    <row r="1465" spans="2:102" x14ac:dyDescent="0.35">
      <c r="B1465" s="70" t="str">
        <f t="shared" ref="B1465:F1465" si="829">B458</f>
        <v/>
      </c>
      <c r="C1465" s="166" t="str">
        <f t="shared" si="829"/>
        <v/>
      </c>
      <c r="D1465" s="273" t="str">
        <f t="shared" si="829"/>
        <v/>
      </c>
      <c r="E1465" s="273">
        <f t="shared" si="829"/>
        <v>45016</v>
      </c>
      <c r="F1465" s="273">
        <f t="shared" si="829"/>
        <v>0</v>
      </c>
      <c r="G1465" s="98">
        <f t="shared" si="768"/>
        <v>0</v>
      </c>
      <c r="H1465" s="242">
        <f>IF(G1465=0,0,SUMIFS('Sch A. Input'!$H456:$CJ456,'Sch A. Input'!$H$14:$CJ$14,"Recurring",'Sch A. Input'!$H$13:$CJ$13,"&lt;="&amp;$O$1020,'Sch A. Input'!$H$13:$CJ$13,"&lt;="&amp;$L$11))</f>
        <v>0</v>
      </c>
      <c r="I1465" s="242">
        <f>IF(G1465=0,0,SUMIFS('Sch A. Input'!$H456:$CJ456,'Sch A. Input'!$H$14:$CJ$14,"One-time",'Sch A. Input'!$H$13:$CJ$13,"&lt;="&amp;$O$1020,'Sch A. Input'!$H$13:$CJ$13,"&lt;="&amp;$L$11))</f>
        <v>0</v>
      </c>
      <c r="J1465" s="283">
        <f t="shared" si="769"/>
        <v>0</v>
      </c>
      <c r="K1465" s="242">
        <f t="shared" si="770"/>
        <v>0</v>
      </c>
      <c r="L1465" s="242">
        <f t="shared" si="771"/>
        <v>0</v>
      </c>
      <c r="M1465" s="276">
        <f t="shared" si="739"/>
        <v>0</v>
      </c>
      <c r="N1465" s="281">
        <f t="shared" si="730"/>
        <v>0</v>
      </c>
      <c r="O1465" s="245">
        <f t="shared" si="731"/>
        <v>0</v>
      </c>
      <c r="P1465" s="248"/>
      <c r="Q1465" s="285">
        <f t="shared" si="772"/>
        <v>0</v>
      </c>
      <c r="R1465" s="242">
        <f>IF(Q1465=0,0,SUMIFS('Sch A. Input'!$H456:$CJ456,'Sch A. Input'!$H$14:$CJ$14,"Recurring",'Sch A. Input'!$H$13:$CJ$13,"&lt;="&amp;$L$11,'Sch A. Input'!$H$13:$CJ$13,"&lt;="&amp;$Y$1020,'Sch A. Input'!$H$13:$CJ$13,"&gt;"&amp;$O$1020))</f>
        <v>0</v>
      </c>
      <c r="S1465" s="242">
        <f>IF(Q1465=0,0,SUMIFS('Sch A. Input'!$H456:$CJ456,'Sch A. Input'!$H$14:$CJ$14,"One-time",'Sch A. Input'!$H$13:$CJ$13,"&lt;="&amp;$L$11,'Sch A. Input'!$H$13:$CJ$13,"&lt;="&amp;$Y$1020,'Sch A. Input'!$H$13:$CJ$13,"&gt;"&amp;$O$1020))</f>
        <v>0</v>
      </c>
      <c r="T1465" s="283">
        <f t="shared" si="773"/>
        <v>0</v>
      </c>
      <c r="U1465" s="242">
        <f t="shared" si="774"/>
        <v>0</v>
      </c>
      <c r="V1465" s="242">
        <f t="shared" si="775"/>
        <v>0</v>
      </c>
      <c r="W1465" s="276">
        <f t="shared" si="740"/>
        <v>0</v>
      </c>
      <c r="X1465" s="281">
        <f t="shared" si="732"/>
        <v>0</v>
      </c>
      <c r="Y1465" s="245">
        <f t="shared" si="733"/>
        <v>0</v>
      </c>
      <c r="Z1465" s="248"/>
      <c r="AA1465" s="285">
        <f t="shared" si="776"/>
        <v>0</v>
      </c>
      <c r="AB1465" s="242">
        <f>IF(AA1465=0,0,SUMIFS('Sch A. Input'!$H456:$CJ456,'Sch A. Input'!$H$14:$CJ$14,"Recurring",'Sch A. Input'!$H$13:$CJ$13,"&lt;="&amp;$L$11,'Sch A. Input'!$H$13:$CJ$13,"&lt;="&amp;$AI$1020,'Sch A. Input'!$H$13:$CJ$13,"&gt;"&amp;$Y$1020))</f>
        <v>0</v>
      </c>
      <c r="AC1465" s="242">
        <f>IF(AA1465=0,0,SUMIFS('Sch A. Input'!$H456:$CJ456,'Sch A. Input'!$H$14:$CJ$14,"One-time",'Sch A. Input'!$H$13:$CJ$13,"&lt;="&amp;$L$11,'Sch A. Input'!$H$13:$CJ$13,"&lt;="&amp;$AI$1020,'Sch A. Input'!$H$13:$CJ$13,"&gt;"&amp;$Y$1020))</f>
        <v>0</v>
      </c>
      <c r="AD1465" s="283">
        <f t="shared" si="777"/>
        <v>0</v>
      </c>
      <c r="AE1465" s="242">
        <f t="shared" si="778"/>
        <v>0</v>
      </c>
      <c r="AF1465" s="242">
        <f t="shared" si="779"/>
        <v>0</v>
      </c>
      <c r="AG1465" s="276">
        <f t="shared" si="741"/>
        <v>0</v>
      </c>
      <c r="AH1465" s="281">
        <f t="shared" si="734"/>
        <v>0</v>
      </c>
      <c r="AI1465" s="245">
        <f t="shared" si="735"/>
        <v>0</v>
      </c>
      <c r="AK1465" s="285">
        <f t="shared" si="780"/>
        <v>0</v>
      </c>
      <c r="AL1465" s="242">
        <f>IF(AK1465=0,0,SUMIFS('Sch A. Input'!$H456:$CJ456,'Sch A. Input'!$H$14:$CJ$14,"Recurring",'Sch A. Input'!$H$13:$CJ$13,"&lt;="&amp;$L$11,'Sch A. Input'!$H$13:$CJ$13,"&lt;="&amp;$AS$1020,'Sch A. Input'!$H$13:$CJ$13,"&gt;"&amp;$AI$1020))</f>
        <v>0</v>
      </c>
      <c r="AM1465" s="242">
        <f>IF(AK1465=0,0,SUMIFS('Sch A. Input'!$H456:$CJ456,'Sch A. Input'!$H$14:$CJ$14,"One-time",'Sch A. Input'!$H$13:$CJ$13,"&lt;="&amp;$L$11,'Sch A. Input'!$H$13:$CJ$13,"&lt;="&amp;$AS$1020,'Sch A. Input'!$H$13:$CJ$13,"&gt;"&amp;$AI$1020))</f>
        <v>0</v>
      </c>
      <c r="AN1465" s="283">
        <f t="shared" si="781"/>
        <v>0</v>
      </c>
      <c r="AO1465" s="242">
        <f t="shared" si="782"/>
        <v>0</v>
      </c>
      <c r="AP1465" s="242">
        <f t="shared" si="783"/>
        <v>0</v>
      </c>
      <c r="AQ1465" s="276">
        <f t="shared" si="742"/>
        <v>0</v>
      </c>
      <c r="AR1465" s="281">
        <f t="shared" si="736"/>
        <v>0</v>
      </c>
      <c r="AS1465" s="245">
        <f t="shared" si="737"/>
        <v>0</v>
      </c>
      <c r="AY1465" s="160"/>
      <c r="AZ1465" s="160"/>
      <c r="BK1465" s="2"/>
      <c r="BL1465" s="2"/>
      <c r="BM1465" s="2"/>
      <c r="BN1465" s="2"/>
      <c r="BO1465" s="2"/>
      <c r="BP1465" s="2"/>
      <c r="BQ1465" s="2"/>
      <c r="BR1465" s="2"/>
      <c r="BS1465" s="2"/>
      <c r="BT1465" s="2"/>
      <c r="BU1465" s="2"/>
      <c r="BV1465" s="2"/>
      <c r="BW1465" s="2"/>
      <c r="BX1465" s="2"/>
      <c r="BY1465" s="2"/>
      <c r="BZ1465" s="2"/>
      <c r="CA1465" s="2"/>
      <c r="CI1465"/>
      <c r="CJ1465"/>
      <c r="CK1465"/>
      <c r="CL1465"/>
      <c r="CM1465"/>
      <c r="CN1465"/>
      <c r="CO1465"/>
      <c r="CP1465"/>
      <c r="CQ1465"/>
      <c r="CR1465"/>
      <c r="CS1465"/>
      <c r="CT1465"/>
      <c r="CU1465"/>
      <c r="CV1465"/>
      <c r="CW1465"/>
      <c r="CX1465"/>
    </row>
    <row r="1466" spans="2:102" x14ac:dyDescent="0.35">
      <c r="B1466" s="70" t="str">
        <f t="shared" ref="B1466:F1466" si="830">B459</f>
        <v/>
      </c>
      <c r="C1466" s="166" t="str">
        <f t="shared" si="830"/>
        <v/>
      </c>
      <c r="D1466" s="273" t="str">
        <f t="shared" si="830"/>
        <v/>
      </c>
      <c r="E1466" s="273">
        <f t="shared" si="830"/>
        <v>45016</v>
      </c>
      <c r="F1466" s="273">
        <f t="shared" si="830"/>
        <v>0</v>
      </c>
      <c r="G1466" s="98">
        <f t="shared" si="768"/>
        <v>0</v>
      </c>
      <c r="H1466" s="242">
        <f>IF(G1466=0,0,SUMIFS('Sch A. Input'!$H457:$CJ457,'Sch A. Input'!$H$14:$CJ$14,"Recurring",'Sch A. Input'!$H$13:$CJ$13,"&lt;="&amp;$O$1020,'Sch A. Input'!$H$13:$CJ$13,"&lt;="&amp;$L$11))</f>
        <v>0</v>
      </c>
      <c r="I1466" s="242">
        <f>IF(G1466=0,0,SUMIFS('Sch A. Input'!$H457:$CJ457,'Sch A. Input'!$H$14:$CJ$14,"One-time",'Sch A. Input'!$H$13:$CJ$13,"&lt;="&amp;$O$1020,'Sch A. Input'!$H$13:$CJ$13,"&lt;="&amp;$L$11))</f>
        <v>0</v>
      </c>
      <c r="J1466" s="283">
        <f t="shared" si="769"/>
        <v>0</v>
      </c>
      <c r="K1466" s="242">
        <f t="shared" si="770"/>
        <v>0</v>
      </c>
      <c r="L1466" s="242">
        <f t="shared" si="771"/>
        <v>0</v>
      </c>
      <c r="M1466" s="276">
        <f t="shared" si="739"/>
        <v>0</v>
      </c>
      <c r="N1466" s="281">
        <f t="shared" si="730"/>
        <v>0</v>
      </c>
      <c r="O1466" s="245">
        <f t="shared" si="731"/>
        <v>0</v>
      </c>
      <c r="P1466" s="248"/>
      <c r="Q1466" s="285">
        <f t="shared" si="772"/>
        <v>0</v>
      </c>
      <c r="R1466" s="242">
        <f>IF(Q1466=0,0,SUMIFS('Sch A. Input'!$H457:$CJ457,'Sch A. Input'!$H$14:$CJ$14,"Recurring",'Sch A. Input'!$H$13:$CJ$13,"&lt;="&amp;$L$11,'Sch A. Input'!$H$13:$CJ$13,"&lt;="&amp;$Y$1020,'Sch A. Input'!$H$13:$CJ$13,"&gt;"&amp;$O$1020))</f>
        <v>0</v>
      </c>
      <c r="S1466" s="242">
        <f>IF(Q1466=0,0,SUMIFS('Sch A. Input'!$H457:$CJ457,'Sch A. Input'!$H$14:$CJ$14,"One-time",'Sch A. Input'!$H$13:$CJ$13,"&lt;="&amp;$L$11,'Sch A. Input'!$H$13:$CJ$13,"&lt;="&amp;$Y$1020,'Sch A. Input'!$H$13:$CJ$13,"&gt;"&amp;$O$1020))</f>
        <v>0</v>
      </c>
      <c r="T1466" s="283">
        <f t="shared" si="773"/>
        <v>0</v>
      </c>
      <c r="U1466" s="242">
        <f t="shared" si="774"/>
        <v>0</v>
      </c>
      <c r="V1466" s="242">
        <f t="shared" si="775"/>
        <v>0</v>
      </c>
      <c r="W1466" s="276">
        <f t="shared" si="740"/>
        <v>0</v>
      </c>
      <c r="X1466" s="281">
        <f t="shared" si="732"/>
        <v>0</v>
      </c>
      <c r="Y1466" s="245">
        <f t="shared" si="733"/>
        <v>0</v>
      </c>
      <c r="Z1466" s="248"/>
      <c r="AA1466" s="285">
        <f t="shared" si="776"/>
        <v>0</v>
      </c>
      <c r="AB1466" s="242">
        <f>IF(AA1466=0,0,SUMIFS('Sch A. Input'!$H457:$CJ457,'Sch A. Input'!$H$14:$CJ$14,"Recurring",'Sch A. Input'!$H$13:$CJ$13,"&lt;="&amp;$L$11,'Sch A. Input'!$H$13:$CJ$13,"&lt;="&amp;$AI$1020,'Sch A. Input'!$H$13:$CJ$13,"&gt;"&amp;$Y$1020))</f>
        <v>0</v>
      </c>
      <c r="AC1466" s="242">
        <f>IF(AA1466=0,0,SUMIFS('Sch A. Input'!$H457:$CJ457,'Sch A. Input'!$H$14:$CJ$14,"One-time",'Sch A. Input'!$H$13:$CJ$13,"&lt;="&amp;$L$11,'Sch A. Input'!$H$13:$CJ$13,"&lt;="&amp;$AI$1020,'Sch A. Input'!$H$13:$CJ$13,"&gt;"&amp;$Y$1020))</f>
        <v>0</v>
      </c>
      <c r="AD1466" s="283">
        <f t="shared" si="777"/>
        <v>0</v>
      </c>
      <c r="AE1466" s="242">
        <f t="shared" si="778"/>
        <v>0</v>
      </c>
      <c r="AF1466" s="242">
        <f t="shared" si="779"/>
        <v>0</v>
      </c>
      <c r="AG1466" s="276">
        <f t="shared" si="741"/>
        <v>0</v>
      </c>
      <c r="AH1466" s="281">
        <f t="shared" si="734"/>
        <v>0</v>
      </c>
      <c r="AI1466" s="245">
        <f t="shared" si="735"/>
        <v>0</v>
      </c>
      <c r="AK1466" s="285">
        <f t="shared" si="780"/>
        <v>0</v>
      </c>
      <c r="AL1466" s="242">
        <f>IF(AK1466=0,0,SUMIFS('Sch A. Input'!$H457:$CJ457,'Sch A. Input'!$H$14:$CJ$14,"Recurring",'Sch A. Input'!$H$13:$CJ$13,"&lt;="&amp;$L$11,'Sch A. Input'!$H$13:$CJ$13,"&lt;="&amp;$AS$1020,'Sch A. Input'!$H$13:$CJ$13,"&gt;"&amp;$AI$1020))</f>
        <v>0</v>
      </c>
      <c r="AM1466" s="242">
        <f>IF(AK1466=0,0,SUMIFS('Sch A. Input'!$H457:$CJ457,'Sch A. Input'!$H$14:$CJ$14,"One-time",'Sch A. Input'!$H$13:$CJ$13,"&lt;="&amp;$L$11,'Sch A. Input'!$H$13:$CJ$13,"&lt;="&amp;$AS$1020,'Sch A. Input'!$H$13:$CJ$13,"&gt;"&amp;$AI$1020))</f>
        <v>0</v>
      </c>
      <c r="AN1466" s="283">
        <f t="shared" si="781"/>
        <v>0</v>
      </c>
      <c r="AO1466" s="242">
        <f t="shared" si="782"/>
        <v>0</v>
      </c>
      <c r="AP1466" s="242">
        <f t="shared" si="783"/>
        <v>0</v>
      </c>
      <c r="AQ1466" s="276">
        <f t="shared" si="742"/>
        <v>0</v>
      </c>
      <c r="AR1466" s="281">
        <f t="shared" si="736"/>
        <v>0</v>
      </c>
      <c r="AS1466" s="245">
        <f t="shared" si="737"/>
        <v>0</v>
      </c>
      <c r="AY1466" s="160"/>
      <c r="AZ1466" s="160"/>
      <c r="BK1466" s="2"/>
      <c r="BL1466" s="2"/>
      <c r="BM1466" s="2"/>
      <c r="BN1466" s="2"/>
      <c r="BO1466" s="2"/>
      <c r="BP1466" s="2"/>
      <c r="BQ1466" s="2"/>
      <c r="BR1466" s="2"/>
      <c r="BS1466" s="2"/>
      <c r="BT1466" s="2"/>
      <c r="BU1466" s="2"/>
      <c r="BV1466" s="2"/>
      <c r="BW1466" s="2"/>
      <c r="BX1466" s="2"/>
      <c r="BY1466" s="2"/>
      <c r="BZ1466" s="2"/>
      <c r="CA1466" s="2"/>
      <c r="CI1466"/>
      <c r="CJ1466"/>
      <c r="CK1466"/>
      <c r="CL1466"/>
      <c r="CM1466"/>
      <c r="CN1466"/>
      <c r="CO1466"/>
      <c r="CP1466"/>
      <c r="CQ1466"/>
      <c r="CR1466"/>
      <c r="CS1466"/>
      <c r="CT1466"/>
      <c r="CU1466"/>
      <c r="CV1466"/>
      <c r="CW1466"/>
      <c r="CX1466"/>
    </row>
    <row r="1467" spans="2:102" x14ac:dyDescent="0.35">
      <c r="B1467" s="70" t="str">
        <f t="shared" ref="B1467:F1467" si="831">B460</f>
        <v/>
      </c>
      <c r="C1467" s="166" t="str">
        <f t="shared" si="831"/>
        <v/>
      </c>
      <c r="D1467" s="273" t="str">
        <f t="shared" si="831"/>
        <v/>
      </c>
      <c r="E1467" s="273">
        <f t="shared" si="831"/>
        <v>45016</v>
      </c>
      <c r="F1467" s="273">
        <f t="shared" si="831"/>
        <v>0</v>
      </c>
      <c r="G1467" s="98">
        <f t="shared" si="768"/>
        <v>0</v>
      </c>
      <c r="H1467" s="242">
        <f>IF(G1467=0,0,SUMIFS('Sch A. Input'!$H458:$CJ458,'Sch A. Input'!$H$14:$CJ$14,"Recurring",'Sch A. Input'!$H$13:$CJ$13,"&lt;="&amp;$O$1020,'Sch A. Input'!$H$13:$CJ$13,"&lt;="&amp;$L$11))</f>
        <v>0</v>
      </c>
      <c r="I1467" s="242">
        <f>IF(G1467=0,0,SUMIFS('Sch A. Input'!$H458:$CJ458,'Sch A. Input'!$H$14:$CJ$14,"One-time",'Sch A. Input'!$H$13:$CJ$13,"&lt;="&amp;$O$1020,'Sch A. Input'!$H$13:$CJ$13,"&lt;="&amp;$L$11))</f>
        <v>0</v>
      </c>
      <c r="J1467" s="283">
        <f t="shared" si="769"/>
        <v>0</v>
      </c>
      <c r="K1467" s="242">
        <f t="shared" si="770"/>
        <v>0</v>
      </c>
      <c r="L1467" s="242">
        <f t="shared" si="771"/>
        <v>0</v>
      </c>
      <c r="M1467" s="276">
        <f t="shared" si="739"/>
        <v>0</v>
      </c>
      <c r="N1467" s="281">
        <f t="shared" si="730"/>
        <v>0</v>
      </c>
      <c r="O1467" s="245">
        <f t="shared" si="731"/>
        <v>0</v>
      </c>
      <c r="P1467" s="248"/>
      <c r="Q1467" s="285">
        <f t="shared" si="772"/>
        <v>0</v>
      </c>
      <c r="R1467" s="242">
        <f>IF(Q1467=0,0,SUMIFS('Sch A. Input'!$H458:$CJ458,'Sch A. Input'!$H$14:$CJ$14,"Recurring",'Sch A. Input'!$H$13:$CJ$13,"&lt;="&amp;$L$11,'Sch A. Input'!$H$13:$CJ$13,"&lt;="&amp;$Y$1020,'Sch A. Input'!$H$13:$CJ$13,"&gt;"&amp;$O$1020))</f>
        <v>0</v>
      </c>
      <c r="S1467" s="242">
        <f>IF(Q1467=0,0,SUMIFS('Sch A. Input'!$H458:$CJ458,'Sch A. Input'!$H$14:$CJ$14,"One-time",'Sch A. Input'!$H$13:$CJ$13,"&lt;="&amp;$L$11,'Sch A. Input'!$H$13:$CJ$13,"&lt;="&amp;$Y$1020,'Sch A. Input'!$H$13:$CJ$13,"&gt;"&amp;$O$1020))</f>
        <v>0</v>
      </c>
      <c r="T1467" s="283">
        <f t="shared" si="773"/>
        <v>0</v>
      </c>
      <c r="U1467" s="242">
        <f t="shared" si="774"/>
        <v>0</v>
      </c>
      <c r="V1467" s="242">
        <f t="shared" si="775"/>
        <v>0</v>
      </c>
      <c r="W1467" s="276">
        <f t="shared" si="740"/>
        <v>0</v>
      </c>
      <c r="X1467" s="281">
        <f t="shared" si="732"/>
        <v>0</v>
      </c>
      <c r="Y1467" s="245">
        <f t="shared" si="733"/>
        <v>0</v>
      </c>
      <c r="Z1467" s="248"/>
      <c r="AA1467" s="285">
        <f t="shared" si="776"/>
        <v>0</v>
      </c>
      <c r="AB1467" s="242">
        <f>IF(AA1467=0,0,SUMIFS('Sch A. Input'!$H458:$CJ458,'Sch A. Input'!$H$14:$CJ$14,"Recurring",'Sch A. Input'!$H$13:$CJ$13,"&lt;="&amp;$L$11,'Sch A. Input'!$H$13:$CJ$13,"&lt;="&amp;$AI$1020,'Sch A. Input'!$H$13:$CJ$13,"&gt;"&amp;$Y$1020))</f>
        <v>0</v>
      </c>
      <c r="AC1467" s="242">
        <f>IF(AA1467=0,0,SUMIFS('Sch A. Input'!$H458:$CJ458,'Sch A. Input'!$H$14:$CJ$14,"One-time",'Sch A. Input'!$H$13:$CJ$13,"&lt;="&amp;$L$11,'Sch A. Input'!$H$13:$CJ$13,"&lt;="&amp;$AI$1020,'Sch A. Input'!$H$13:$CJ$13,"&gt;"&amp;$Y$1020))</f>
        <v>0</v>
      </c>
      <c r="AD1467" s="283">
        <f t="shared" si="777"/>
        <v>0</v>
      </c>
      <c r="AE1467" s="242">
        <f t="shared" si="778"/>
        <v>0</v>
      </c>
      <c r="AF1467" s="242">
        <f t="shared" si="779"/>
        <v>0</v>
      </c>
      <c r="AG1467" s="276">
        <f t="shared" si="741"/>
        <v>0</v>
      </c>
      <c r="AH1467" s="281">
        <f t="shared" si="734"/>
        <v>0</v>
      </c>
      <c r="AI1467" s="245">
        <f t="shared" si="735"/>
        <v>0</v>
      </c>
      <c r="AK1467" s="285">
        <f t="shared" si="780"/>
        <v>0</v>
      </c>
      <c r="AL1467" s="242">
        <f>IF(AK1467=0,0,SUMIFS('Sch A. Input'!$H458:$CJ458,'Sch A. Input'!$H$14:$CJ$14,"Recurring",'Sch A. Input'!$H$13:$CJ$13,"&lt;="&amp;$L$11,'Sch A. Input'!$H$13:$CJ$13,"&lt;="&amp;$AS$1020,'Sch A. Input'!$H$13:$CJ$13,"&gt;"&amp;$AI$1020))</f>
        <v>0</v>
      </c>
      <c r="AM1467" s="242">
        <f>IF(AK1467=0,0,SUMIFS('Sch A. Input'!$H458:$CJ458,'Sch A. Input'!$H$14:$CJ$14,"One-time",'Sch A. Input'!$H$13:$CJ$13,"&lt;="&amp;$L$11,'Sch A. Input'!$H$13:$CJ$13,"&lt;="&amp;$AS$1020,'Sch A. Input'!$H$13:$CJ$13,"&gt;"&amp;$AI$1020))</f>
        <v>0</v>
      </c>
      <c r="AN1467" s="283">
        <f t="shared" si="781"/>
        <v>0</v>
      </c>
      <c r="AO1467" s="242">
        <f t="shared" si="782"/>
        <v>0</v>
      </c>
      <c r="AP1467" s="242">
        <f t="shared" si="783"/>
        <v>0</v>
      </c>
      <c r="AQ1467" s="276">
        <f t="shared" si="742"/>
        <v>0</v>
      </c>
      <c r="AR1467" s="281">
        <f t="shared" si="736"/>
        <v>0</v>
      </c>
      <c r="AS1467" s="245">
        <f t="shared" si="737"/>
        <v>0</v>
      </c>
      <c r="AY1467" s="160"/>
      <c r="AZ1467" s="160"/>
      <c r="BK1467" s="2"/>
      <c r="BL1467" s="2"/>
      <c r="BM1467" s="2"/>
      <c r="BN1467" s="2"/>
      <c r="BO1467" s="2"/>
      <c r="BP1467" s="2"/>
      <c r="BQ1467" s="2"/>
      <c r="BR1467" s="2"/>
      <c r="BS1467" s="2"/>
      <c r="BT1467" s="2"/>
      <c r="BU1467" s="2"/>
      <c r="BV1467" s="2"/>
      <c r="BW1467" s="2"/>
      <c r="BX1467" s="2"/>
      <c r="BY1467" s="2"/>
      <c r="BZ1467" s="2"/>
      <c r="CA1467" s="2"/>
      <c r="CI1467"/>
      <c r="CJ1467"/>
      <c r="CK1467"/>
      <c r="CL1467"/>
      <c r="CM1467"/>
      <c r="CN1467"/>
      <c r="CO1467"/>
      <c r="CP1467"/>
      <c r="CQ1467"/>
      <c r="CR1467"/>
      <c r="CS1467"/>
      <c r="CT1467"/>
      <c r="CU1467"/>
      <c r="CV1467"/>
      <c r="CW1467"/>
      <c r="CX1467"/>
    </row>
    <row r="1468" spans="2:102" x14ac:dyDescent="0.35">
      <c r="B1468" s="70" t="str">
        <f t="shared" ref="B1468:F1468" si="832">B461</f>
        <v/>
      </c>
      <c r="C1468" s="166" t="str">
        <f t="shared" si="832"/>
        <v/>
      </c>
      <c r="D1468" s="273" t="str">
        <f t="shared" si="832"/>
        <v/>
      </c>
      <c r="E1468" s="273">
        <f t="shared" si="832"/>
        <v>45016</v>
      </c>
      <c r="F1468" s="273">
        <f t="shared" si="832"/>
        <v>0</v>
      </c>
      <c r="G1468" s="98">
        <f t="shared" si="768"/>
        <v>0</v>
      </c>
      <c r="H1468" s="242">
        <f>IF(G1468=0,0,SUMIFS('Sch A. Input'!$H459:$CJ459,'Sch A. Input'!$H$14:$CJ$14,"Recurring",'Sch A. Input'!$H$13:$CJ$13,"&lt;="&amp;$O$1020,'Sch A. Input'!$H$13:$CJ$13,"&lt;="&amp;$L$11))</f>
        <v>0</v>
      </c>
      <c r="I1468" s="242">
        <f>IF(G1468=0,0,SUMIFS('Sch A. Input'!$H459:$CJ459,'Sch A. Input'!$H$14:$CJ$14,"One-time",'Sch A. Input'!$H$13:$CJ$13,"&lt;="&amp;$O$1020,'Sch A. Input'!$H$13:$CJ$13,"&lt;="&amp;$L$11))</f>
        <v>0</v>
      </c>
      <c r="J1468" s="283">
        <f t="shared" si="769"/>
        <v>0</v>
      </c>
      <c r="K1468" s="242">
        <f t="shared" si="770"/>
        <v>0</v>
      </c>
      <c r="L1468" s="242">
        <f t="shared" si="771"/>
        <v>0</v>
      </c>
      <c r="M1468" s="276">
        <f t="shared" si="739"/>
        <v>0</v>
      </c>
      <c r="N1468" s="281">
        <f t="shared" si="730"/>
        <v>0</v>
      </c>
      <c r="O1468" s="245">
        <f t="shared" si="731"/>
        <v>0</v>
      </c>
      <c r="P1468" s="248"/>
      <c r="Q1468" s="285">
        <f t="shared" si="772"/>
        <v>0</v>
      </c>
      <c r="R1468" s="242">
        <f>IF(Q1468=0,0,SUMIFS('Sch A. Input'!$H459:$CJ459,'Sch A. Input'!$H$14:$CJ$14,"Recurring",'Sch A. Input'!$H$13:$CJ$13,"&lt;="&amp;$L$11,'Sch A. Input'!$H$13:$CJ$13,"&lt;="&amp;$Y$1020,'Sch A. Input'!$H$13:$CJ$13,"&gt;"&amp;$O$1020))</f>
        <v>0</v>
      </c>
      <c r="S1468" s="242">
        <f>IF(Q1468=0,0,SUMIFS('Sch A. Input'!$H459:$CJ459,'Sch A. Input'!$H$14:$CJ$14,"One-time",'Sch A. Input'!$H$13:$CJ$13,"&lt;="&amp;$L$11,'Sch A. Input'!$H$13:$CJ$13,"&lt;="&amp;$Y$1020,'Sch A. Input'!$H$13:$CJ$13,"&gt;"&amp;$O$1020))</f>
        <v>0</v>
      </c>
      <c r="T1468" s="283">
        <f t="shared" si="773"/>
        <v>0</v>
      </c>
      <c r="U1468" s="242">
        <f t="shared" si="774"/>
        <v>0</v>
      </c>
      <c r="V1468" s="242">
        <f t="shared" si="775"/>
        <v>0</v>
      </c>
      <c r="W1468" s="276">
        <f t="shared" si="740"/>
        <v>0</v>
      </c>
      <c r="X1468" s="281">
        <f t="shared" si="732"/>
        <v>0</v>
      </c>
      <c r="Y1468" s="245">
        <f t="shared" si="733"/>
        <v>0</v>
      </c>
      <c r="Z1468" s="248"/>
      <c r="AA1468" s="285">
        <f t="shared" si="776"/>
        <v>0</v>
      </c>
      <c r="AB1468" s="242">
        <f>IF(AA1468=0,0,SUMIFS('Sch A. Input'!$H459:$CJ459,'Sch A. Input'!$H$14:$CJ$14,"Recurring",'Sch A. Input'!$H$13:$CJ$13,"&lt;="&amp;$L$11,'Sch A. Input'!$H$13:$CJ$13,"&lt;="&amp;$AI$1020,'Sch A. Input'!$H$13:$CJ$13,"&gt;"&amp;$Y$1020))</f>
        <v>0</v>
      </c>
      <c r="AC1468" s="242">
        <f>IF(AA1468=0,0,SUMIFS('Sch A. Input'!$H459:$CJ459,'Sch A. Input'!$H$14:$CJ$14,"One-time",'Sch A. Input'!$H$13:$CJ$13,"&lt;="&amp;$L$11,'Sch A. Input'!$H$13:$CJ$13,"&lt;="&amp;$AI$1020,'Sch A. Input'!$H$13:$CJ$13,"&gt;"&amp;$Y$1020))</f>
        <v>0</v>
      </c>
      <c r="AD1468" s="283">
        <f t="shared" si="777"/>
        <v>0</v>
      </c>
      <c r="AE1468" s="242">
        <f t="shared" si="778"/>
        <v>0</v>
      </c>
      <c r="AF1468" s="242">
        <f t="shared" si="779"/>
        <v>0</v>
      </c>
      <c r="AG1468" s="276">
        <f t="shared" si="741"/>
        <v>0</v>
      </c>
      <c r="AH1468" s="281">
        <f t="shared" si="734"/>
        <v>0</v>
      </c>
      <c r="AI1468" s="245">
        <f t="shared" si="735"/>
        <v>0</v>
      </c>
      <c r="AK1468" s="285">
        <f t="shared" si="780"/>
        <v>0</v>
      </c>
      <c r="AL1468" s="242">
        <f>IF(AK1468=0,0,SUMIFS('Sch A. Input'!$H459:$CJ459,'Sch A. Input'!$H$14:$CJ$14,"Recurring",'Sch A. Input'!$H$13:$CJ$13,"&lt;="&amp;$L$11,'Sch A. Input'!$H$13:$CJ$13,"&lt;="&amp;$AS$1020,'Sch A. Input'!$H$13:$CJ$13,"&gt;"&amp;$AI$1020))</f>
        <v>0</v>
      </c>
      <c r="AM1468" s="242">
        <f>IF(AK1468=0,0,SUMIFS('Sch A. Input'!$H459:$CJ459,'Sch A. Input'!$H$14:$CJ$14,"One-time",'Sch A. Input'!$H$13:$CJ$13,"&lt;="&amp;$L$11,'Sch A. Input'!$H$13:$CJ$13,"&lt;="&amp;$AS$1020,'Sch A. Input'!$H$13:$CJ$13,"&gt;"&amp;$AI$1020))</f>
        <v>0</v>
      </c>
      <c r="AN1468" s="283">
        <f t="shared" si="781"/>
        <v>0</v>
      </c>
      <c r="AO1468" s="242">
        <f t="shared" si="782"/>
        <v>0</v>
      </c>
      <c r="AP1468" s="242">
        <f t="shared" si="783"/>
        <v>0</v>
      </c>
      <c r="AQ1468" s="276">
        <f t="shared" si="742"/>
        <v>0</v>
      </c>
      <c r="AR1468" s="281">
        <f t="shared" si="736"/>
        <v>0</v>
      </c>
      <c r="AS1468" s="245">
        <f t="shared" si="737"/>
        <v>0</v>
      </c>
      <c r="AY1468" s="160"/>
      <c r="AZ1468" s="160"/>
      <c r="BK1468" s="2"/>
      <c r="BL1468" s="2"/>
      <c r="BM1468" s="2"/>
      <c r="BN1468" s="2"/>
      <c r="BO1468" s="2"/>
      <c r="BP1468" s="2"/>
      <c r="BQ1468" s="2"/>
      <c r="BR1468" s="2"/>
      <c r="BS1468" s="2"/>
      <c r="BT1468" s="2"/>
      <c r="BU1468" s="2"/>
      <c r="BV1468" s="2"/>
      <c r="BW1468" s="2"/>
      <c r="BX1468" s="2"/>
      <c r="BY1468" s="2"/>
      <c r="BZ1468" s="2"/>
      <c r="CA1468" s="2"/>
      <c r="CI1468"/>
      <c r="CJ1468"/>
      <c r="CK1468"/>
      <c r="CL1468"/>
      <c r="CM1468"/>
      <c r="CN1468"/>
      <c r="CO1468"/>
      <c r="CP1468"/>
      <c r="CQ1468"/>
      <c r="CR1468"/>
      <c r="CS1468"/>
      <c r="CT1468"/>
      <c r="CU1468"/>
      <c r="CV1468"/>
      <c r="CW1468"/>
      <c r="CX1468"/>
    </row>
    <row r="1469" spans="2:102" x14ac:dyDescent="0.35">
      <c r="B1469" s="70" t="str">
        <f t="shared" ref="B1469:F1469" si="833">B462</f>
        <v/>
      </c>
      <c r="C1469" s="166" t="str">
        <f t="shared" si="833"/>
        <v/>
      </c>
      <c r="D1469" s="273" t="str">
        <f t="shared" si="833"/>
        <v/>
      </c>
      <c r="E1469" s="273">
        <f t="shared" si="833"/>
        <v>45016</v>
      </c>
      <c r="F1469" s="273">
        <f t="shared" si="833"/>
        <v>0</v>
      </c>
      <c r="G1469" s="98">
        <f t="shared" si="768"/>
        <v>0</v>
      </c>
      <c r="H1469" s="242">
        <f>IF(G1469=0,0,SUMIFS('Sch A. Input'!$H460:$CJ460,'Sch A. Input'!$H$14:$CJ$14,"Recurring",'Sch A. Input'!$H$13:$CJ$13,"&lt;="&amp;$O$1020,'Sch A. Input'!$H$13:$CJ$13,"&lt;="&amp;$L$11))</f>
        <v>0</v>
      </c>
      <c r="I1469" s="242">
        <f>IF(G1469=0,0,SUMIFS('Sch A. Input'!$H460:$CJ460,'Sch A. Input'!$H$14:$CJ$14,"One-time",'Sch A. Input'!$H$13:$CJ$13,"&lt;="&amp;$O$1020,'Sch A. Input'!$H$13:$CJ$13,"&lt;="&amp;$L$11))</f>
        <v>0</v>
      </c>
      <c r="J1469" s="283">
        <f t="shared" si="769"/>
        <v>0</v>
      </c>
      <c r="K1469" s="242">
        <f t="shared" si="770"/>
        <v>0</v>
      </c>
      <c r="L1469" s="242">
        <f t="shared" si="771"/>
        <v>0</v>
      </c>
      <c r="M1469" s="276">
        <f t="shared" si="739"/>
        <v>0</v>
      </c>
      <c r="N1469" s="281">
        <f t="shared" si="730"/>
        <v>0</v>
      </c>
      <c r="O1469" s="245">
        <f t="shared" si="731"/>
        <v>0</v>
      </c>
      <c r="P1469" s="248"/>
      <c r="Q1469" s="285">
        <f t="shared" si="772"/>
        <v>0</v>
      </c>
      <c r="R1469" s="242">
        <f>IF(Q1469=0,0,SUMIFS('Sch A. Input'!$H460:$CJ460,'Sch A. Input'!$H$14:$CJ$14,"Recurring",'Sch A. Input'!$H$13:$CJ$13,"&lt;="&amp;$L$11,'Sch A. Input'!$H$13:$CJ$13,"&lt;="&amp;$Y$1020,'Sch A. Input'!$H$13:$CJ$13,"&gt;"&amp;$O$1020))</f>
        <v>0</v>
      </c>
      <c r="S1469" s="242">
        <f>IF(Q1469=0,0,SUMIFS('Sch A. Input'!$H460:$CJ460,'Sch A. Input'!$H$14:$CJ$14,"One-time",'Sch A. Input'!$H$13:$CJ$13,"&lt;="&amp;$L$11,'Sch A. Input'!$H$13:$CJ$13,"&lt;="&amp;$Y$1020,'Sch A. Input'!$H$13:$CJ$13,"&gt;"&amp;$O$1020))</f>
        <v>0</v>
      </c>
      <c r="T1469" s="283">
        <f t="shared" si="773"/>
        <v>0</v>
      </c>
      <c r="U1469" s="242">
        <f t="shared" si="774"/>
        <v>0</v>
      </c>
      <c r="V1469" s="242">
        <f t="shared" si="775"/>
        <v>0</v>
      </c>
      <c r="W1469" s="276">
        <f t="shared" si="740"/>
        <v>0</v>
      </c>
      <c r="X1469" s="281">
        <f t="shared" si="732"/>
        <v>0</v>
      </c>
      <c r="Y1469" s="245">
        <f t="shared" si="733"/>
        <v>0</v>
      </c>
      <c r="Z1469" s="248"/>
      <c r="AA1469" s="285">
        <f t="shared" si="776"/>
        <v>0</v>
      </c>
      <c r="AB1469" s="242">
        <f>IF(AA1469=0,0,SUMIFS('Sch A. Input'!$H460:$CJ460,'Sch A. Input'!$H$14:$CJ$14,"Recurring",'Sch A. Input'!$H$13:$CJ$13,"&lt;="&amp;$L$11,'Sch A. Input'!$H$13:$CJ$13,"&lt;="&amp;$AI$1020,'Sch A. Input'!$H$13:$CJ$13,"&gt;"&amp;$Y$1020))</f>
        <v>0</v>
      </c>
      <c r="AC1469" s="242">
        <f>IF(AA1469=0,0,SUMIFS('Sch A. Input'!$H460:$CJ460,'Sch A. Input'!$H$14:$CJ$14,"One-time",'Sch A. Input'!$H$13:$CJ$13,"&lt;="&amp;$L$11,'Sch A. Input'!$H$13:$CJ$13,"&lt;="&amp;$AI$1020,'Sch A. Input'!$H$13:$CJ$13,"&gt;"&amp;$Y$1020))</f>
        <v>0</v>
      </c>
      <c r="AD1469" s="283">
        <f t="shared" si="777"/>
        <v>0</v>
      </c>
      <c r="AE1469" s="242">
        <f t="shared" si="778"/>
        <v>0</v>
      </c>
      <c r="AF1469" s="242">
        <f t="shared" si="779"/>
        <v>0</v>
      </c>
      <c r="AG1469" s="276">
        <f t="shared" si="741"/>
        <v>0</v>
      </c>
      <c r="AH1469" s="281">
        <f t="shared" si="734"/>
        <v>0</v>
      </c>
      <c r="AI1469" s="245">
        <f t="shared" si="735"/>
        <v>0</v>
      </c>
      <c r="AK1469" s="285">
        <f t="shared" si="780"/>
        <v>0</v>
      </c>
      <c r="AL1469" s="242">
        <f>IF(AK1469=0,0,SUMIFS('Sch A. Input'!$H460:$CJ460,'Sch A. Input'!$H$14:$CJ$14,"Recurring",'Sch A. Input'!$H$13:$CJ$13,"&lt;="&amp;$L$11,'Sch A. Input'!$H$13:$CJ$13,"&lt;="&amp;$AS$1020,'Sch A. Input'!$H$13:$CJ$13,"&gt;"&amp;$AI$1020))</f>
        <v>0</v>
      </c>
      <c r="AM1469" s="242">
        <f>IF(AK1469=0,0,SUMIFS('Sch A. Input'!$H460:$CJ460,'Sch A. Input'!$H$14:$CJ$14,"One-time",'Sch A. Input'!$H$13:$CJ$13,"&lt;="&amp;$L$11,'Sch A. Input'!$H$13:$CJ$13,"&lt;="&amp;$AS$1020,'Sch A. Input'!$H$13:$CJ$13,"&gt;"&amp;$AI$1020))</f>
        <v>0</v>
      </c>
      <c r="AN1469" s="283">
        <f t="shared" si="781"/>
        <v>0</v>
      </c>
      <c r="AO1469" s="242">
        <f t="shared" si="782"/>
        <v>0</v>
      </c>
      <c r="AP1469" s="242">
        <f t="shared" si="783"/>
        <v>0</v>
      </c>
      <c r="AQ1469" s="276">
        <f t="shared" si="742"/>
        <v>0</v>
      </c>
      <c r="AR1469" s="281">
        <f t="shared" si="736"/>
        <v>0</v>
      </c>
      <c r="AS1469" s="245">
        <f t="shared" si="737"/>
        <v>0</v>
      </c>
      <c r="AY1469" s="160"/>
      <c r="AZ1469" s="160"/>
      <c r="BK1469" s="2"/>
      <c r="BL1469" s="2"/>
      <c r="BM1469" s="2"/>
      <c r="BN1469" s="2"/>
      <c r="BO1469" s="2"/>
      <c r="BP1469" s="2"/>
      <c r="BQ1469" s="2"/>
      <c r="BR1469" s="2"/>
      <c r="BS1469" s="2"/>
      <c r="BT1469" s="2"/>
      <c r="BU1469" s="2"/>
      <c r="BV1469" s="2"/>
      <c r="BW1469" s="2"/>
      <c r="BX1469" s="2"/>
      <c r="BY1469" s="2"/>
      <c r="BZ1469" s="2"/>
      <c r="CA1469" s="2"/>
      <c r="CI1469"/>
      <c r="CJ1469"/>
      <c r="CK1469"/>
      <c r="CL1469"/>
      <c r="CM1469"/>
      <c r="CN1469"/>
      <c r="CO1469"/>
      <c r="CP1469"/>
      <c r="CQ1469"/>
      <c r="CR1469"/>
      <c r="CS1469"/>
      <c r="CT1469"/>
      <c r="CU1469"/>
      <c r="CV1469"/>
      <c r="CW1469"/>
      <c r="CX1469"/>
    </row>
    <row r="1470" spans="2:102" x14ac:dyDescent="0.35">
      <c r="B1470" s="70" t="str">
        <f t="shared" ref="B1470:F1470" si="834">B463</f>
        <v/>
      </c>
      <c r="C1470" s="166" t="str">
        <f t="shared" si="834"/>
        <v/>
      </c>
      <c r="D1470" s="273" t="str">
        <f t="shared" si="834"/>
        <v/>
      </c>
      <c r="E1470" s="273">
        <f t="shared" si="834"/>
        <v>45016</v>
      </c>
      <c r="F1470" s="273">
        <f t="shared" si="834"/>
        <v>0</v>
      </c>
      <c r="G1470" s="98">
        <f t="shared" si="768"/>
        <v>0</v>
      </c>
      <c r="H1470" s="242">
        <f>IF(G1470=0,0,SUMIFS('Sch A. Input'!$H461:$CJ461,'Sch A. Input'!$H$14:$CJ$14,"Recurring",'Sch A. Input'!$H$13:$CJ$13,"&lt;="&amp;$O$1020,'Sch A. Input'!$H$13:$CJ$13,"&lt;="&amp;$L$11))</f>
        <v>0</v>
      </c>
      <c r="I1470" s="242">
        <f>IF(G1470=0,0,SUMIFS('Sch A. Input'!$H461:$CJ461,'Sch A. Input'!$H$14:$CJ$14,"One-time",'Sch A. Input'!$H$13:$CJ$13,"&lt;="&amp;$O$1020,'Sch A. Input'!$H$13:$CJ$13,"&lt;="&amp;$L$11))</f>
        <v>0</v>
      </c>
      <c r="J1470" s="283">
        <f t="shared" si="769"/>
        <v>0</v>
      </c>
      <c r="K1470" s="242">
        <f t="shared" si="770"/>
        <v>0</v>
      </c>
      <c r="L1470" s="242">
        <f t="shared" si="771"/>
        <v>0</v>
      </c>
      <c r="M1470" s="276">
        <f t="shared" si="739"/>
        <v>0</v>
      </c>
      <c r="N1470" s="281">
        <f t="shared" si="730"/>
        <v>0</v>
      </c>
      <c r="O1470" s="245">
        <f t="shared" si="731"/>
        <v>0</v>
      </c>
      <c r="P1470" s="248"/>
      <c r="Q1470" s="285">
        <f t="shared" si="772"/>
        <v>0</v>
      </c>
      <c r="R1470" s="242">
        <f>IF(Q1470=0,0,SUMIFS('Sch A. Input'!$H461:$CJ461,'Sch A. Input'!$H$14:$CJ$14,"Recurring",'Sch A. Input'!$H$13:$CJ$13,"&lt;="&amp;$L$11,'Sch A. Input'!$H$13:$CJ$13,"&lt;="&amp;$Y$1020,'Sch A. Input'!$H$13:$CJ$13,"&gt;"&amp;$O$1020))</f>
        <v>0</v>
      </c>
      <c r="S1470" s="242">
        <f>IF(Q1470=0,0,SUMIFS('Sch A. Input'!$H461:$CJ461,'Sch A. Input'!$H$14:$CJ$14,"One-time",'Sch A. Input'!$H$13:$CJ$13,"&lt;="&amp;$L$11,'Sch A. Input'!$H$13:$CJ$13,"&lt;="&amp;$Y$1020,'Sch A. Input'!$H$13:$CJ$13,"&gt;"&amp;$O$1020))</f>
        <v>0</v>
      </c>
      <c r="T1470" s="283">
        <f t="shared" si="773"/>
        <v>0</v>
      </c>
      <c r="U1470" s="242">
        <f t="shared" si="774"/>
        <v>0</v>
      </c>
      <c r="V1470" s="242">
        <f t="shared" si="775"/>
        <v>0</v>
      </c>
      <c r="W1470" s="276">
        <f t="shared" si="740"/>
        <v>0</v>
      </c>
      <c r="X1470" s="281">
        <f t="shared" si="732"/>
        <v>0</v>
      </c>
      <c r="Y1470" s="245">
        <f t="shared" si="733"/>
        <v>0</v>
      </c>
      <c r="Z1470" s="248"/>
      <c r="AA1470" s="285">
        <f t="shared" si="776"/>
        <v>0</v>
      </c>
      <c r="AB1470" s="242">
        <f>IF(AA1470=0,0,SUMIFS('Sch A. Input'!$H461:$CJ461,'Sch A. Input'!$H$14:$CJ$14,"Recurring",'Sch A. Input'!$H$13:$CJ$13,"&lt;="&amp;$L$11,'Sch A. Input'!$H$13:$CJ$13,"&lt;="&amp;$AI$1020,'Sch A. Input'!$H$13:$CJ$13,"&gt;"&amp;$Y$1020))</f>
        <v>0</v>
      </c>
      <c r="AC1470" s="242">
        <f>IF(AA1470=0,0,SUMIFS('Sch A. Input'!$H461:$CJ461,'Sch A. Input'!$H$14:$CJ$14,"One-time",'Sch A. Input'!$H$13:$CJ$13,"&lt;="&amp;$L$11,'Sch A. Input'!$H$13:$CJ$13,"&lt;="&amp;$AI$1020,'Sch A. Input'!$H$13:$CJ$13,"&gt;"&amp;$Y$1020))</f>
        <v>0</v>
      </c>
      <c r="AD1470" s="283">
        <f t="shared" si="777"/>
        <v>0</v>
      </c>
      <c r="AE1470" s="242">
        <f t="shared" si="778"/>
        <v>0</v>
      </c>
      <c r="AF1470" s="242">
        <f t="shared" si="779"/>
        <v>0</v>
      </c>
      <c r="AG1470" s="276">
        <f t="shared" si="741"/>
        <v>0</v>
      </c>
      <c r="AH1470" s="281">
        <f t="shared" si="734"/>
        <v>0</v>
      </c>
      <c r="AI1470" s="245">
        <f t="shared" si="735"/>
        <v>0</v>
      </c>
      <c r="AK1470" s="285">
        <f t="shared" si="780"/>
        <v>0</v>
      </c>
      <c r="AL1470" s="242">
        <f>IF(AK1470=0,0,SUMIFS('Sch A. Input'!$H461:$CJ461,'Sch A. Input'!$H$14:$CJ$14,"Recurring",'Sch A. Input'!$H$13:$CJ$13,"&lt;="&amp;$L$11,'Sch A. Input'!$H$13:$CJ$13,"&lt;="&amp;$AS$1020,'Sch A. Input'!$H$13:$CJ$13,"&gt;"&amp;$AI$1020))</f>
        <v>0</v>
      </c>
      <c r="AM1470" s="242">
        <f>IF(AK1470=0,0,SUMIFS('Sch A. Input'!$H461:$CJ461,'Sch A. Input'!$H$14:$CJ$14,"One-time",'Sch A. Input'!$H$13:$CJ$13,"&lt;="&amp;$L$11,'Sch A. Input'!$H$13:$CJ$13,"&lt;="&amp;$AS$1020,'Sch A. Input'!$H$13:$CJ$13,"&gt;"&amp;$AI$1020))</f>
        <v>0</v>
      </c>
      <c r="AN1470" s="283">
        <f t="shared" si="781"/>
        <v>0</v>
      </c>
      <c r="AO1470" s="242">
        <f t="shared" si="782"/>
        <v>0</v>
      </c>
      <c r="AP1470" s="242">
        <f t="shared" si="783"/>
        <v>0</v>
      </c>
      <c r="AQ1470" s="276">
        <f t="shared" si="742"/>
        <v>0</v>
      </c>
      <c r="AR1470" s="281">
        <f t="shared" si="736"/>
        <v>0</v>
      </c>
      <c r="AS1470" s="245">
        <f t="shared" si="737"/>
        <v>0</v>
      </c>
      <c r="AY1470" s="160"/>
      <c r="AZ1470" s="160"/>
      <c r="BK1470" s="2"/>
      <c r="BL1470" s="2"/>
      <c r="BM1470" s="2"/>
      <c r="BN1470" s="2"/>
      <c r="BO1470" s="2"/>
      <c r="BP1470" s="2"/>
      <c r="BQ1470" s="2"/>
      <c r="BR1470" s="2"/>
      <c r="BS1470" s="2"/>
      <c r="BT1470" s="2"/>
      <c r="BU1470" s="2"/>
      <c r="BV1470" s="2"/>
      <c r="BW1470" s="2"/>
      <c r="BX1470" s="2"/>
      <c r="BY1470" s="2"/>
      <c r="BZ1470" s="2"/>
      <c r="CA1470" s="2"/>
      <c r="CI1470"/>
      <c r="CJ1470"/>
      <c r="CK1470"/>
      <c r="CL1470"/>
      <c r="CM1470"/>
      <c r="CN1470"/>
      <c r="CO1470"/>
      <c r="CP1470"/>
      <c r="CQ1470"/>
      <c r="CR1470"/>
      <c r="CS1470"/>
      <c r="CT1470"/>
      <c r="CU1470"/>
      <c r="CV1470"/>
      <c r="CW1470"/>
      <c r="CX1470"/>
    </row>
    <row r="1471" spans="2:102" x14ac:dyDescent="0.35">
      <c r="B1471" s="70" t="str">
        <f t="shared" ref="B1471:F1471" si="835">B464</f>
        <v/>
      </c>
      <c r="C1471" s="166" t="str">
        <f t="shared" si="835"/>
        <v/>
      </c>
      <c r="D1471" s="273" t="str">
        <f t="shared" si="835"/>
        <v/>
      </c>
      <c r="E1471" s="273">
        <f t="shared" si="835"/>
        <v>45016</v>
      </c>
      <c r="F1471" s="273">
        <f t="shared" si="835"/>
        <v>0</v>
      </c>
      <c r="G1471" s="98">
        <f t="shared" si="768"/>
        <v>0</v>
      </c>
      <c r="H1471" s="242">
        <f>IF(G1471=0,0,SUMIFS('Sch A. Input'!$H462:$CJ462,'Sch A. Input'!$H$14:$CJ$14,"Recurring",'Sch A. Input'!$H$13:$CJ$13,"&lt;="&amp;$O$1020,'Sch A. Input'!$H$13:$CJ$13,"&lt;="&amp;$L$11))</f>
        <v>0</v>
      </c>
      <c r="I1471" s="242">
        <f>IF(G1471=0,0,SUMIFS('Sch A. Input'!$H462:$CJ462,'Sch A. Input'!$H$14:$CJ$14,"One-time",'Sch A. Input'!$H$13:$CJ$13,"&lt;="&amp;$O$1020,'Sch A. Input'!$H$13:$CJ$13,"&lt;="&amp;$L$11))</f>
        <v>0</v>
      </c>
      <c r="J1471" s="283">
        <f t="shared" si="769"/>
        <v>0</v>
      </c>
      <c r="K1471" s="242">
        <f t="shared" si="770"/>
        <v>0</v>
      </c>
      <c r="L1471" s="242">
        <f t="shared" si="771"/>
        <v>0</v>
      </c>
      <c r="M1471" s="276">
        <f t="shared" si="739"/>
        <v>0</v>
      </c>
      <c r="N1471" s="281">
        <f t="shared" si="730"/>
        <v>0</v>
      </c>
      <c r="O1471" s="245">
        <f t="shared" si="731"/>
        <v>0</v>
      </c>
      <c r="P1471" s="248"/>
      <c r="Q1471" s="285">
        <f t="shared" si="772"/>
        <v>0</v>
      </c>
      <c r="R1471" s="242">
        <f>IF(Q1471=0,0,SUMIFS('Sch A. Input'!$H462:$CJ462,'Sch A. Input'!$H$14:$CJ$14,"Recurring",'Sch A. Input'!$H$13:$CJ$13,"&lt;="&amp;$L$11,'Sch A. Input'!$H$13:$CJ$13,"&lt;="&amp;$Y$1020,'Sch A. Input'!$H$13:$CJ$13,"&gt;"&amp;$O$1020))</f>
        <v>0</v>
      </c>
      <c r="S1471" s="242">
        <f>IF(Q1471=0,0,SUMIFS('Sch A. Input'!$H462:$CJ462,'Sch A. Input'!$H$14:$CJ$14,"One-time",'Sch A. Input'!$H$13:$CJ$13,"&lt;="&amp;$L$11,'Sch A. Input'!$H$13:$CJ$13,"&lt;="&amp;$Y$1020,'Sch A. Input'!$H$13:$CJ$13,"&gt;"&amp;$O$1020))</f>
        <v>0</v>
      </c>
      <c r="T1471" s="283">
        <f t="shared" si="773"/>
        <v>0</v>
      </c>
      <c r="U1471" s="242">
        <f t="shared" si="774"/>
        <v>0</v>
      </c>
      <c r="V1471" s="242">
        <f t="shared" si="775"/>
        <v>0</v>
      </c>
      <c r="W1471" s="276">
        <f t="shared" si="740"/>
        <v>0</v>
      </c>
      <c r="X1471" s="281">
        <f t="shared" si="732"/>
        <v>0</v>
      </c>
      <c r="Y1471" s="245">
        <f t="shared" si="733"/>
        <v>0</v>
      </c>
      <c r="Z1471" s="248"/>
      <c r="AA1471" s="285">
        <f t="shared" si="776"/>
        <v>0</v>
      </c>
      <c r="AB1471" s="242">
        <f>IF(AA1471=0,0,SUMIFS('Sch A. Input'!$H462:$CJ462,'Sch A. Input'!$H$14:$CJ$14,"Recurring",'Sch A. Input'!$H$13:$CJ$13,"&lt;="&amp;$L$11,'Sch A. Input'!$H$13:$CJ$13,"&lt;="&amp;$AI$1020,'Sch A. Input'!$H$13:$CJ$13,"&gt;"&amp;$Y$1020))</f>
        <v>0</v>
      </c>
      <c r="AC1471" s="242">
        <f>IF(AA1471=0,0,SUMIFS('Sch A. Input'!$H462:$CJ462,'Sch A. Input'!$H$14:$CJ$14,"One-time",'Sch A. Input'!$H$13:$CJ$13,"&lt;="&amp;$L$11,'Sch A. Input'!$H$13:$CJ$13,"&lt;="&amp;$AI$1020,'Sch A. Input'!$H$13:$CJ$13,"&gt;"&amp;$Y$1020))</f>
        <v>0</v>
      </c>
      <c r="AD1471" s="283">
        <f t="shared" si="777"/>
        <v>0</v>
      </c>
      <c r="AE1471" s="242">
        <f t="shared" si="778"/>
        <v>0</v>
      </c>
      <c r="AF1471" s="242">
        <f t="shared" si="779"/>
        <v>0</v>
      </c>
      <c r="AG1471" s="276">
        <f t="shared" si="741"/>
        <v>0</v>
      </c>
      <c r="AH1471" s="281">
        <f t="shared" si="734"/>
        <v>0</v>
      </c>
      <c r="AI1471" s="245">
        <f t="shared" si="735"/>
        <v>0</v>
      </c>
      <c r="AK1471" s="285">
        <f t="shared" si="780"/>
        <v>0</v>
      </c>
      <c r="AL1471" s="242">
        <f>IF(AK1471=0,0,SUMIFS('Sch A. Input'!$H462:$CJ462,'Sch A. Input'!$H$14:$CJ$14,"Recurring",'Sch A. Input'!$H$13:$CJ$13,"&lt;="&amp;$L$11,'Sch A. Input'!$H$13:$CJ$13,"&lt;="&amp;$AS$1020,'Sch A. Input'!$H$13:$CJ$13,"&gt;"&amp;$AI$1020))</f>
        <v>0</v>
      </c>
      <c r="AM1471" s="242">
        <f>IF(AK1471=0,0,SUMIFS('Sch A. Input'!$H462:$CJ462,'Sch A. Input'!$H$14:$CJ$14,"One-time",'Sch A. Input'!$H$13:$CJ$13,"&lt;="&amp;$L$11,'Sch A. Input'!$H$13:$CJ$13,"&lt;="&amp;$AS$1020,'Sch A. Input'!$H$13:$CJ$13,"&gt;"&amp;$AI$1020))</f>
        <v>0</v>
      </c>
      <c r="AN1471" s="283">
        <f t="shared" si="781"/>
        <v>0</v>
      </c>
      <c r="AO1471" s="242">
        <f t="shared" si="782"/>
        <v>0</v>
      </c>
      <c r="AP1471" s="242">
        <f t="shared" si="783"/>
        <v>0</v>
      </c>
      <c r="AQ1471" s="276">
        <f t="shared" si="742"/>
        <v>0</v>
      </c>
      <c r="AR1471" s="281">
        <f t="shared" si="736"/>
        <v>0</v>
      </c>
      <c r="AS1471" s="245">
        <f t="shared" si="737"/>
        <v>0</v>
      </c>
      <c r="AY1471" s="160"/>
      <c r="AZ1471" s="160"/>
      <c r="BK1471" s="2"/>
      <c r="BL1471" s="2"/>
      <c r="BM1471" s="2"/>
      <c r="BN1471" s="2"/>
      <c r="BO1471" s="2"/>
      <c r="BP1471" s="2"/>
      <c r="BQ1471" s="2"/>
      <c r="BR1471" s="2"/>
      <c r="BS1471" s="2"/>
      <c r="BT1471" s="2"/>
      <c r="BU1471" s="2"/>
      <c r="BV1471" s="2"/>
      <c r="BW1471" s="2"/>
      <c r="BX1471" s="2"/>
      <c r="BY1471" s="2"/>
      <c r="BZ1471" s="2"/>
      <c r="CA1471" s="2"/>
      <c r="CI1471"/>
      <c r="CJ1471"/>
      <c r="CK1471"/>
      <c r="CL1471"/>
      <c r="CM1471"/>
      <c r="CN1471"/>
      <c r="CO1471"/>
      <c r="CP1471"/>
      <c r="CQ1471"/>
      <c r="CR1471"/>
      <c r="CS1471"/>
      <c r="CT1471"/>
      <c r="CU1471"/>
      <c r="CV1471"/>
      <c r="CW1471"/>
      <c r="CX1471"/>
    </row>
    <row r="1472" spans="2:102" x14ac:dyDescent="0.35">
      <c r="B1472" s="70" t="str">
        <f t="shared" ref="B1472:F1472" si="836">B465</f>
        <v/>
      </c>
      <c r="C1472" s="166" t="str">
        <f t="shared" si="836"/>
        <v/>
      </c>
      <c r="D1472" s="273" t="str">
        <f t="shared" si="836"/>
        <v/>
      </c>
      <c r="E1472" s="273">
        <f t="shared" si="836"/>
        <v>45016</v>
      </c>
      <c r="F1472" s="273">
        <f t="shared" si="836"/>
        <v>0</v>
      </c>
      <c r="G1472" s="98">
        <f t="shared" si="768"/>
        <v>0</v>
      </c>
      <c r="H1472" s="242">
        <f>IF(G1472=0,0,SUMIFS('Sch A. Input'!$H463:$CJ463,'Sch A. Input'!$H$14:$CJ$14,"Recurring",'Sch A. Input'!$H$13:$CJ$13,"&lt;="&amp;$O$1020,'Sch A. Input'!$H$13:$CJ$13,"&lt;="&amp;$L$11))</f>
        <v>0</v>
      </c>
      <c r="I1472" s="242">
        <f>IF(G1472=0,0,SUMIFS('Sch A. Input'!$H463:$CJ463,'Sch A. Input'!$H$14:$CJ$14,"One-time",'Sch A. Input'!$H$13:$CJ$13,"&lt;="&amp;$O$1020,'Sch A. Input'!$H$13:$CJ$13,"&lt;="&amp;$L$11))</f>
        <v>0</v>
      </c>
      <c r="J1472" s="283">
        <f t="shared" si="769"/>
        <v>0</v>
      </c>
      <c r="K1472" s="242">
        <f t="shared" si="770"/>
        <v>0</v>
      </c>
      <c r="L1472" s="242">
        <f t="shared" si="771"/>
        <v>0</v>
      </c>
      <c r="M1472" s="276">
        <f t="shared" si="739"/>
        <v>0</v>
      </c>
      <c r="N1472" s="281">
        <f t="shared" ref="N1472:N1535" si="837">IFERROR(IF((H1472/$M1472*$M$9+I1472)&gt;$D$12,"YES","NO"),0)</f>
        <v>0</v>
      </c>
      <c r="O1472" s="245">
        <f t="shared" ref="O1472:O1535" si="838">IFERROR(IF(N1472="YES",MIN(J1472*($G$12/$D$12),$G$12),((SUMPRODUCT(--((MIN(L1472,$D$12))&gt;$C$9:$C$12),((MIN(L1472,$D$12))-$C$9:$C$12),$H$9:$H$12))-((1-M1472/$M$9)*((SUMPRODUCT(--((MIN(K1472,$D$12))&gt;$C$9:$C$12),((MIN(K1472,$D$12))-$C$9:$C$12),$H$9:$H$12)))))),0)</f>
        <v>0</v>
      </c>
      <c r="P1472" s="248"/>
      <c r="Q1472" s="285">
        <f t="shared" si="772"/>
        <v>0</v>
      </c>
      <c r="R1472" s="242">
        <f>IF(Q1472=0,0,SUMIFS('Sch A. Input'!$H463:$CJ463,'Sch A. Input'!$H$14:$CJ$14,"Recurring",'Sch A. Input'!$H$13:$CJ$13,"&lt;="&amp;$L$11,'Sch A. Input'!$H$13:$CJ$13,"&lt;="&amp;$Y$1020,'Sch A. Input'!$H$13:$CJ$13,"&gt;"&amp;$O$1020))</f>
        <v>0</v>
      </c>
      <c r="S1472" s="242">
        <f>IF(Q1472=0,0,SUMIFS('Sch A. Input'!$H463:$CJ463,'Sch A. Input'!$H$14:$CJ$14,"One-time",'Sch A. Input'!$H$13:$CJ$13,"&lt;="&amp;$L$11,'Sch A. Input'!$H$13:$CJ$13,"&lt;="&amp;$Y$1020,'Sch A. Input'!$H$13:$CJ$13,"&gt;"&amp;$O$1020))</f>
        <v>0</v>
      </c>
      <c r="T1472" s="283">
        <f t="shared" si="773"/>
        <v>0</v>
      </c>
      <c r="U1472" s="242">
        <f t="shared" si="774"/>
        <v>0</v>
      </c>
      <c r="V1472" s="242">
        <f t="shared" si="775"/>
        <v>0</v>
      </c>
      <c r="W1472" s="276">
        <f t="shared" si="740"/>
        <v>0</v>
      </c>
      <c r="X1472" s="281">
        <f t="shared" ref="X1472:X1535" si="839">IFERROR(IF(((H1472+R1472)/$W1472*$M$9+I1472+S1472)&gt;$D$12,"YES","NO"),0)</f>
        <v>0</v>
      </c>
      <c r="Y1472" s="245">
        <f t="shared" ref="Y1472:Y1535" si="840">IF(Q1472=0,0,IFERROR(IF(X1472="YES",MIN((T1472+J1472)*($G$12/$D$12),$G$12),((SUMPRODUCT(--((MIN(V1472,$D$12))&gt;$C$9:$C$12),((MIN(V1472,$D$12))-$C$9:$C$12),$H$9:$H$12))-((1-W1472/$M$9)*((SUMPRODUCT(--((MIN(U1472,$D$12))&gt;$C$9:$C$12),((MIN(U1472,$D$12))-$C$9:$C$12),$H$9:$H$12))))))-O1472,0))</f>
        <v>0</v>
      </c>
      <c r="Z1472" s="248"/>
      <c r="AA1472" s="285">
        <f t="shared" si="776"/>
        <v>0</v>
      </c>
      <c r="AB1472" s="242">
        <f>IF(AA1472=0,0,SUMIFS('Sch A. Input'!$H463:$CJ463,'Sch A. Input'!$H$14:$CJ$14,"Recurring",'Sch A. Input'!$H$13:$CJ$13,"&lt;="&amp;$L$11,'Sch A. Input'!$H$13:$CJ$13,"&lt;="&amp;$AI$1020,'Sch A. Input'!$H$13:$CJ$13,"&gt;"&amp;$Y$1020))</f>
        <v>0</v>
      </c>
      <c r="AC1472" s="242">
        <f>IF(AA1472=0,0,SUMIFS('Sch A. Input'!$H463:$CJ463,'Sch A. Input'!$H$14:$CJ$14,"One-time",'Sch A. Input'!$H$13:$CJ$13,"&lt;="&amp;$L$11,'Sch A. Input'!$H$13:$CJ$13,"&lt;="&amp;$AI$1020,'Sch A. Input'!$H$13:$CJ$13,"&gt;"&amp;$Y$1020))</f>
        <v>0</v>
      </c>
      <c r="AD1472" s="283">
        <f t="shared" si="777"/>
        <v>0</v>
      </c>
      <c r="AE1472" s="242">
        <f t="shared" si="778"/>
        <v>0</v>
      </c>
      <c r="AF1472" s="242">
        <f t="shared" si="779"/>
        <v>0</v>
      </c>
      <c r="AG1472" s="276">
        <f t="shared" si="741"/>
        <v>0</v>
      </c>
      <c r="AH1472" s="281">
        <f t="shared" ref="AH1472:AH1535" si="841">IFERROR(IF(((H1472+R1472+AB1472)/$AG1472*$M$9+I1472+S1472+AC1472)&gt;$D$12,"YES","NO"),0)</f>
        <v>0</v>
      </c>
      <c r="AI1472" s="245">
        <f t="shared" ref="AI1472:AI1535" si="842">IF(AA1472=0,0,IFERROR(IF(AH1472="YES",MIN((AD1472+T1472+J1472)*($G$12/$D$12),$G$12),((SUMPRODUCT(--((MIN(AF1472,$D$12))&gt;$C$9:$C$12),((MIN(AF1472,$D$12))-$C$9:$C$12),$H$9:$H$12))-((1-AG1472/$M$9)*((SUMPRODUCT(--((MIN(AE1472,$D$12))&gt;$C$9:$C$12),((MIN(AE1472,$D$12))-$C$9:$C$12),$H$9:$H$12))))))-O1472-Y1472,0))</f>
        <v>0</v>
      </c>
      <c r="AK1472" s="285">
        <f t="shared" si="780"/>
        <v>0</v>
      </c>
      <c r="AL1472" s="242">
        <f>IF(AK1472=0,0,SUMIFS('Sch A. Input'!$H463:$CJ463,'Sch A. Input'!$H$14:$CJ$14,"Recurring",'Sch A. Input'!$H$13:$CJ$13,"&lt;="&amp;$L$11,'Sch A. Input'!$H$13:$CJ$13,"&lt;="&amp;$AS$1020,'Sch A. Input'!$H$13:$CJ$13,"&gt;"&amp;$AI$1020))</f>
        <v>0</v>
      </c>
      <c r="AM1472" s="242">
        <f>IF(AK1472=0,0,SUMIFS('Sch A. Input'!$H463:$CJ463,'Sch A. Input'!$H$14:$CJ$14,"One-time",'Sch A. Input'!$H$13:$CJ$13,"&lt;="&amp;$L$11,'Sch A. Input'!$H$13:$CJ$13,"&lt;="&amp;$AS$1020,'Sch A. Input'!$H$13:$CJ$13,"&gt;"&amp;$AI$1020))</f>
        <v>0</v>
      </c>
      <c r="AN1472" s="283">
        <f t="shared" si="781"/>
        <v>0</v>
      </c>
      <c r="AO1472" s="242">
        <f t="shared" si="782"/>
        <v>0</v>
      </c>
      <c r="AP1472" s="242">
        <f t="shared" si="783"/>
        <v>0</v>
      </c>
      <c r="AQ1472" s="276">
        <f t="shared" si="742"/>
        <v>0</v>
      </c>
      <c r="AR1472" s="281">
        <f t="shared" ref="AR1472:AR1535" si="843">IFERROR(IF(((H1472+R1472+AB1472+AL1472)/$AQ1472*$M$9+I1472+S1472+AC1472+AM1472)&gt;$D$12,"YES","NO"),0)</f>
        <v>0</v>
      </c>
      <c r="AS1472" s="245">
        <f t="shared" ref="AS1472:AS1535" si="844">IF(AK1472=0,0,IFERROR(IF(AR1472="YES",MIN((AN1472+AD1472+T1472+J1472)*($G$12/$D$12),$G$12),((SUMPRODUCT(--((MIN(AP1472,$D$12))&gt;$C$9:$C$12),((MIN(AP1472,$D$12))-$C$9:$C$12),$H$9:$H$12))-((1-AQ1472/$M$9)*((SUMPRODUCT(--((MIN(AO1472,$D$12))&gt;$C$9:$C$12),((MIN(AO1472,$D$12))-$C$9:$C$12),$H$9:$H$12))))))-O1472-Y1472-AI1472,0))</f>
        <v>0</v>
      </c>
      <c r="AY1472" s="160"/>
      <c r="AZ1472" s="160"/>
      <c r="BK1472" s="2"/>
      <c r="BL1472" s="2"/>
      <c r="BM1472" s="2"/>
      <c r="BN1472" s="2"/>
      <c r="BO1472" s="2"/>
      <c r="BP1472" s="2"/>
      <c r="BQ1472" s="2"/>
      <c r="BR1472" s="2"/>
      <c r="BS1472" s="2"/>
      <c r="BT1472" s="2"/>
      <c r="BU1472" s="2"/>
      <c r="BV1472" s="2"/>
      <c r="BW1472" s="2"/>
      <c r="BX1472" s="2"/>
      <c r="BY1472" s="2"/>
      <c r="BZ1472" s="2"/>
      <c r="CA1472" s="2"/>
      <c r="CI1472"/>
      <c r="CJ1472"/>
      <c r="CK1472"/>
      <c r="CL1472"/>
      <c r="CM1472"/>
      <c r="CN1472"/>
      <c r="CO1472"/>
      <c r="CP1472"/>
      <c r="CQ1472"/>
      <c r="CR1472"/>
      <c r="CS1472"/>
      <c r="CT1472"/>
      <c r="CU1472"/>
      <c r="CV1472"/>
      <c r="CW1472"/>
      <c r="CX1472"/>
    </row>
    <row r="1473" spans="2:102" x14ac:dyDescent="0.35">
      <c r="B1473" s="70" t="str">
        <f t="shared" ref="B1473:F1473" si="845">B466</f>
        <v/>
      </c>
      <c r="C1473" s="166" t="str">
        <f t="shared" si="845"/>
        <v/>
      </c>
      <c r="D1473" s="273" t="str">
        <f t="shared" si="845"/>
        <v/>
      </c>
      <c r="E1473" s="273">
        <f t="shared" si="845"/>
        <v>45016</v>
      </c>
      <c r="F1473" s="273">
        <f t="shared" si="845"/>
        <v>0</v>
      </c>
      <c r="G1473" s="98">
        <f t="shared" si="768"/>
        <v>0</v>
      </c>
      <c r="H1473" s="242">
        <f>IF(G1473=0,0,SUMIFS('Sch A. Input'!$H464:$CJ464,'Sch A. Input'!$H$14:$CJ$14,"Recurring",'Sch A. Input'!$H$13:$CJ$13,"&lt;="&amp;$O$1020,'Sch A. Input'!$H$13:$CJ$13,"&lt;="&amp;$L$11))</f>
        <v>0</v>
      </c>
      <c r="I1473" s="242">
        <f>IF(G1473=0,0,SUMIFS('Sch A. Input'!$H464:$CJ464,'Sch A. Input'!$H$14:$CJ$14,"One-time",'Sch A. Input'!$H$13:$CJ$13,"&lt;="&amp;$O$1020,'Sch A. Input'!$H$13:$CJ$13,"&lt;="&amp;$L$11))</f>
        <v>0</v>
      </c>
      <c r="J1473" s="283">
        <f t="shared" si="769"/>
        <v>0</v>
      </c>
      <c r="K1473" s="242">
        <f t="shared" si="770"/>
        <v>0</v>
      </c>
      <c r="L1473" s="242">
        <f t="shared" si="771"/>
        <v>0</v>
      </c>
      <c r="M1473" s="276">
        <f t="shared" si="739"/>
        <v>0</v>
      </c>
      <c r="N1473" s="281">
        <f t="shared" si="837"/>
        <v>0</v>
      </c>
      <c r="O1473" s="245">
        <f t="shared" si="838"/>
        <v>0</v>
      </c>
      <c r="P1473" s="248"/>
      <c r="Q1473" s="285">
        <f t="shared" si="772"/>
        <v>0</v>
      </c>
      <c r="R1473" s="242">
        <f>IF(Q1473=0,0,SUMIFS('Sch A. Input'!$H464:$CJ464,'Sch A. Input'!$H$14:$CJ$14,"Recurring",'Sch A. Input'!$H$13:$CJ$13,"&lt;="&amp;$L$11,'Sch A. Input'!$H$13:$CJ$13,"&lt;="&amp;$Y$1020,'Sch A. Input'!$H$13:$CJ$13,"&gt;"&amp;$O$1020))</f>
        <v>0</v>
      </c>
      <c r="S1473" s="242">
        <f>IF(Q1473=0,0,SUMIFS('Sch A. Input'!$H464:$CJ464,'Sch A. Input'!$H$14:$CJ$14,"One-time",'Sch A. Input'!$H$13:$CJ$13,"&lt;="&amp;$L$11,'Sch A. Input'!$H$13:$CJ$13,"&lt;="&amp;$Y$1020,'Sch A. Input'!$H$13:$CJ$13,"&gt;"&amp;$O$1020))</f>
        <v>0</v>
      </c>
      <c r="T1473" s="283">
        <f t="shared" si="773"/>
        <v>0</v>
      </c>
      <c r="U1473" s="242">
        <f t="shared" si="774"/>
        <v>0</v>
      </c>
      <c r="V1473" s="242">
        <f t="shared" si="775"/>
        <v>0</v>
      </c>
      <c r="W1473" s="276">
        <f t="shared" si="740"/>
        <v>0</v>
      </c>
      <c r="X1473" s="281">
        <f t="shared" si="839"/>
        <v>0</v>
      </c>
      <c r="Y1473" s="245">
        <f t="shared" si="840"/>
        <v>0</v>
      </c>
      <c r="Z1473" s="248"/>
      <c r="AA1473" s="285">
        <f t="shared" si="776"/>
        <v>0</v>
      </c>
      <c r="AB1473" s="242">
        <f>IF(AA1473=0,0,SUMIFS('Sch A. Input'!$H464:$CJ464,'Sch A. Input'!$H$14:$CJ$14,"Recurring",'Sch A. Input'!$H$13:$CJ$13,"&lt;="&amp;$L$11,'Sch A. Input'!$H$13:$CJ$13,"&lt;="&amp;$AI$1020,'Sch A. Input'!$H$13:$CJ$13,"&gt;"&amp;$Y$1020))</f>
        <v>0</v>
      </c>
      <c r="AC1473" s="242">
        <f>IF(AA1473=0,0,SUMIFS('Sch A. Input'!$H464:$CJ464,'Sch A. Input'!$H$14:$CJ$14,"One-time",'Sch A. Input'!$H$13:$CJ$13,"&lt;="&amp;$L$11,'Sch A. Input'!$H$13:$CJ$13,"&lt;="&amp;$AI$1020,'Sch A. Input'!$H$13:$CJ$13,"&gt;"&amp;$Y$1020))</f>
        <v>0</v>
      </c>
      <c r="AD1473" s="283">
        <f t="shared" si="777"/>
        <v>0</v>
      </c>
      <c r="AE1473" s="242">
        <f t="shared" si="778"/>
        <v>0</v>
      </c>
      <c r="AF1473" s="242">
        <f t="shared" si="779"/>
        <v>0</v>
      </c>
      <c r="AG1473" s="276">
        <f t="shared" si="741"/>
        <v>0</v>
      </c>
      <c r="AH1473" s="281">
        <f t="shared" si="841"/>
        <v>0</v>
      </c>
      <c r="AI1473" s="245">
        <f t="shared" si="842"/>
        <v>0</v>
      </c>
      <c r="AK1473" s="285">
        <f t="shared" si="780"/>
        <v>0</v>
      </c>
      <c r="AL1473" s="242">
        <f>IF(AK1473=0,0,SUMIFS('Sch A. Input'!$H464:$CJ464,'Sch A. Input'!$H$14:$CJ$14,"Recurring",'Sch A. Input'!$H$13:$CJ$13,"&lt;="&amp;$L$11,'Sch A. Input'!$H$13:$CJ$13,"&lt;="&amp;$AS$1020,'Sch A. Input'!$H$13:$CJ$13,"&gt;"&amp;$AI$1020))</f>
        <v>0</v>
      </c>
      <c r="AM1473" s="242">
        <f>IF(AK1473=0,0,SUMIFS('Sch A. Input'!$H464:$CJ464,'Sch A. Input'!$H$14:$CJ$14,"One-time",'Sch A. Input'!$H$13:$CJ$13,"&lt;="&amp;$L$11,'Sch A. Input'!$H$13:$CJ$13,"&lt;="&amp;$AS$1020,'Sch A. Input'!$H$13:$CJ$13,"&gt;"&amp;$AI$1020))</f>
        <v>0</v>
      </c>
      <c r="AN1473" s="283">
        <f t="shared" si="781"/>
        <v>0</v>
      </c>
      <c r="AO1473" s="242">
        <f t="shared" si="782"/>
        <v>0</v>
      </c>
      <c r="AP1473" s="242">
        <f t="shared" si="783"/>
        <v>0</v>
      </c>
      <c r="AQ1473" s="276">
        <f t="shared" si="742"/>
        <v>0</v>
      </c>
      <c r="AR1473" s="281">
        <f t="shared" si="843"/>
        <v>0</v>
      </c>
      <c r="AS1473" s="245">
        <f t="shared" si="844"/>
        <v>0</v>
      </c>
      <c r="AY1473" s="160"/>
      <c r="AZ1473" s="160"/>
      <c r="BK1473" s="2"/>
      <c r="BL1473" s="2"/>
      <c r="BM1473" s="2"/>
      <c r="BN1473" s="2"/>
      <c r="BO1473" s="2"/>
      <c r="BP1473" s="2"/>
      <c r="BQ1473" s="2"/>
      <c r="BR1473" s="2"/>
      <c r="BS1473" s="2"/>
      <c r="BT1473" s="2"/>
      <c r="BU1473" s="2"/>
      <c r="BV1473" s="2"/>
      <c r="BW1473" s="2"/>
      <c r="BX1473" s="2"/>
      <c r="BY1473" s="2"/>
      <c r="BZ1473" s="2"/>
      <c r="CA1473" s="2"/>
      <c r="CI1473"/>
      <c r="CJ1473"/>
      <c r="CK1473"/>
      <c r="CL1473"/>
      <c r="CM1473"/>
      <c r="CN1473"/>
      <c r="CO1473"/>
      <c r="CP1473"/>
      <c r="CQ1473"/>
      <c r="CR1473"/>
      <c r="CS1473"/>
      <c r="CT1473"/>
      <c r="CU1473"/>
      <c r="CV1473"/>
      <c r="CW1473"/>
      <c r="CX1473"/>
    </row>
    <row r="1474" spans="2:102" x14ac:dyDescent="0.35">
      <c r="B1474" s="70" t="str">
        <f t="shared" ref="B1474:F1474" si="846">B467</f>
        <v/>
      </c>
      <c r="C1474" s="166" t="str">
        <f t="shared" si="846"/>
        <v/>
      </c>
      <c r="D1474" s="273" t="str">
        <f t="shared" si="846"/>
        <v/>
      </c>
      <c r="E1474" s="273">
        <f t="shared" si="846"/>
        <v>45016</v>
      </c>
      <c r="F1474" s="273">
        <f t="shared" si="846"/>
        <v>0</v>
      </c>
      <c r="G1474" s="98">
        <f t="shared" si="768"/>
        <v>0</v>
      </c>
      <c r="H1474" s="242">
        <f>IF(G1474=0,0,SUMIFS('Sch A. Input'!$H465:$CJ465,'Sch A. Input'!$H$14:$CJ$14,"Recurring",'Sch A. Input'!$H$13:$CJ$13,"&lt;="&amp;$O$1020,'Sch A. Input'!$H$13:$CJ$13,"&lt;="&amp;$L$11))</f>
        <v>0</v>
      </c>
      <c r="I1474" s="242">
        <f>IF(G1474=0,0,SUMIFS('Sch A. Input'!$H465:$CJ465,'Sch A. Input'!$H$14:$CJ$14,"One-time",'Sch A. Input'!$H$13:$CJ$13,"&lt;="&amp;$O$1020,'Sch A. Input'!$H$13:$CJ$13,"&lt;="&amp;$L$11))</f>
        <v>0</v>
      </c>
      <c r="J1474" s="283">
        <f t="shared" si="769"/>
        <v>0</v>
      </c>
      <c r="K1474" s="242">
        <f t="shared" si="770"/>
        <v>0</v>
      </c>
      <c r="L1474" s="242">
        <f t="shared" si="771"/>
        <v>0</v>
      </c>
      <c r="M1474" s="276">
        <f t="shared" si="739"/>
        <v>0</v>
      </c>
      <c r="N1474" s="281">
        <f t="shared" si="837"/>
        <v>0</v>
      </c>
      <c r="O1474" s="245">
        <f t="shared" si="838"/>
        <v>0</v>
      </c>
      <c r="P1474" s="248"/>
      <c r="Q1474" s="285">
        <f t="shared" si="772"/>
        <v>0</v>
      </c>
      <c r="R1474" s="242">
        <f>IF(Q1474=0,0,SUMIFS('Sch A. Input'!$H465:$CJ465,'Sch A. Input'!$H$14:$CJ$14,"Recurring",'Sch A. Input'!$H$13:$CJ$13,"&lt;="&amp;$L$11,'Sch A. Input'!$H$13:$CJ$13,"&lt;="&amp;$Y$1020,'Sch A. Input'!$H$13:$CJ$13,"&gt;"&amp;$O$1020))</f>
        <v>0</v>
      </c>
      <c r="S1474" s="242">
        <f>IF(Q1474=0,0,SUMIFS('Sch A. Input'!$H465:$CJ465,'Sch A. Input'!$H$14:$CJ$14,"One-time",'Sch A. Input'!$H$13:$CJ$13,"&lt;="&amp;$L$11,'Sch A. Input'!$H$13:$CJ$13,"&lt;="&amp;$Y$1020,'Sch A. Input'!$H$13:$CJ$13,"&gt;"&amp;$O$1020))</f>
        <v>0</v>
      </c>
      <c r="T1474" s="283">
        <f t="shared" si="773"/>
        <v>0</v>
      </c>
      <c r="U1474" s="242">
        <f t="shared" si="774"/>
        <v>0</v>
      </c>
      <c r="V1474" s="242">
        <f t="shared" si="775"/>
        <v>0</v>
      </c>
      <c r="W1474" s="276">
        <f t="shared" si="740"/>
        <v>0</v>
      </c>
      <c r="X1474" s="281">
        <f t="shared" si="839"/>
        <v>0</v>
      </c>
      <c r="Y1474" s="245">
        <f t="shared" si="840"/>
        <v>0</v>
      </c>
      <c r="Z1474" s="248"/>
      <c r="AA1474" s="285">
        <f t="shared" si="776"/>
        <v>0</v>
      </c>
      <c r="AB1474" s="242">
        <f>IF(AA1474=0,0,SUMIFS('Sch A. Input'!$H465:$CJ465,'Sch A. Input'!$H$14:$CJ$14,"Recurring",'Sch A. Input'!$H$13:$CJ$13,"&lt;="&amp;$L$11,'Sch A. Input'!$H$13:$CJ$13,"&lt;="&amp;$AI$1020,'Sch A. Input'!$H$13:$CJ$13,"&gt;"&amp;$Y$1020))</f>
        <v>0</v>
      </c>
      <c r="AC1474" s="242">
        <f>IF(AA1474=0,0,SUMIFS('Sch A. Input'!$H465:$CJ465,'Sch A. Input'!$H$14:$CJ$14,"One-time",'Sch A. Input'!$H$13:$CJ$13,"&lt;="&amp;$L$11,'Sch A. Input'!$H$13:$CJ$13,"&lt;="&amp;$AI$1020,'Sch A. Input'!$H$13:$CJ$13,"&gt;"&amp;$Y$1020))</f>
        <v>0</v>
      </c>
      <c r="AD1474" s="283">
        <f t="shared" si="777"/>
        <v>0</v>
      </c>
      <c r="AE1474" s="242">
        <f t="shared" si="778"/>
        <v>0</v>
      </c>
      <c r="AF1474" s="242">
        <f t="shared" si="779"/>
        <v>0</v>
      </c>
      <c r="AG1474" s="276">
        <f t="shared" si="741"/>
        <v>0</v>
      </c>
      <c r="AH1474" s="281">
        <f t="shared" si="841"/>
        <v>0</v>
      </c>
      <c r="AI1474" s="245">
        <f t="shared" si="842"/>
        <v>0</v>
      </c>
      <c r="AK1474" s="285">
        <f t="shared" si="780"/>
        <v>0</v>
      </c>
      <c r="AL1474" s="242">
        <f>IF(AK1474=0,0,SUMIFS('Sch A. Input'!$H465:$CJ465,'Sch A. Input'!$H$14:$CJ$14,"Recurring",'Sch A. Input'!$H$13:$CJ$13,"&lt;="&amp;$L$11,'Sch A. Input'!$H$13:$CJ$13,"&lt;="&amp;$AS$1020,'Sch A. Input'!$H$13:$CJ$13,"&gt;"&amp;$AI$1020))</f>
        <v>0</v>
      </c>
      <c r="AM1474" s="242">
        <f>IF(AK1474=0,0,SUMIFS('Sch A. Input'!$H465:$CJ465,'Sch A. Input'!$H$14:$CJ$14,"One-time",'Sch A. Input'!$H$13:$CJ$13,"&lt;="&amp;$L$11,'Sch A. Input'!$H$13:$CJ$13,"&lt;="&amp;$AS$1020,'Sch A. Input'!$H$13:$CJ$13,"&gt;"&amp;$AI$1020))</f>
        <v>0</v>
      </c>
      <c r="AN1474" s="283">
        <f t="shared" si="781"/>
        <v>0</v>
      </c>
      <c r="AO1474" s="242">
        <f t="shared" si="782"/>
        <v>0</v>
      </c>
      <c r="AP1474" s="242">
        <f t="shared" si="783"/>
        <v>0</v>
      </c>
      <c r="AQ1474" s="276">
        <f t="shared" si="742"/>
        <v>0</v>
      </c>
      <c r="AR1474" s="281">
        <f t="shared" si="843"/>
        <v>0</v>
      </c>
      <c r="AS1474" s="245">
        <f t="shared" si="844"/>
        <v>0</v>
      </c>
      <c r="AY1474" s="160"/>
      <c r="AZ1474" s="160"/>
      <c r="BK1474" s="2"/>
      <c r="BL1474" s="2"/>
      <c r="BM1474" s="2"/>
      <c r="BN1474" s="2"/>
      <c r="BO1474" s="2"/>
      <c r="BP1474" s="2"/>
      <c r="BQ1474" s="2"/>
      <c r="BR1474" s="2"/>
      <c r="BS1474" s="2"/>
      <c r="BT1474" s="2"/>
      <c r="BU1474" s="2"/>
      <c r="BV1474" s="2"/>
      <c r="BW1474" s="2"/>
      <c r="BX1474" s="2"/>
      <c r="BY1474" s="2"/>
      <c r="BZ1474" s="2"/>
      <c r="CA1474" s="2"/>
      <c r="CI1474"/>
      <c r="CJ1474"/>
      <c r="CK1474"/>
      <c r="CL1474"/>
      <c r="CM1474"/>
      <c r="CN1474"/>
      <c r="CO1474"/>
      <c r="CP1474"/>
      <c r="CQ1474"/>
      <c r="CR1474"/>
      <c r="CS1474"/>
      <c r="CT1474"/>
      <c r="CU1474"/>
      <c r="CV1474"/>
      <c r="CW1474"/>
      <c r="CX1474"/>
    </row>
    <row r="1475" spans="2:102" x14ac:dyDescent="0.35">
      <c r="B1475" s="70" t="str">
        <f t="shared" ref="B1475:F1475" si="847">B468</f>
        <v/>
      </c>
      <c r="C1475" s="166" t="str">
        <f t="shared" si="847"/>
        <v/>
      </c>
      <c r="D1475" s="273" t="str">
        <f t="shared" si="847"/>
        <v/>
      </c>
      <c r="E1475" s="273">
        <f t="shared" si="847"/>
        <v>45016</v>
      </c>
      <c r="F1475" s="273">
        <f t="shared" si="847"/>
        <v>0</v>
      </c>
      <c r="G1475" s="98">
        <f t="shared" si="768"/>
        <v>0</v>
      </c>
      <c r="H1475" s="242">
        <f>IF(G1475=0,0,SUMIFS('Sch A. Input'!$H466:$CJ466,'Sch A. Input'!$H$14:$CJ$14,"Recurring",'Sch A. Input'!$H$13:$CJ$13,"&lt;="&amp;$O$1020,'Sch A. Input'!$H$13:$CJ$13,"&lt;="&amp;$L$11))</f>
        <v>0</v>
      </c>
      <c r="I1475" s="242">
        <f>IF(G1475=0,0,SUMIFS('Sch A. Input'!$H466:$CJ466,'Sch A. Input'!$H$14:$CJ$14,"One-time",'Sch A. Input'!$H$13:$CJ$13,"&lt;="&amp;$O$1020,'Sch A. Input'!$H$13:$CJ$13,"&lt;="&amp;$L$11))</f>
        <v>0</v>
      </c>
      <c r="J1475" s="283">
        <f t="shared" si="769"/>
        <v>0</v>
      </c>
      <c r="K1475" s="242">
        <f t="shared" si="770"/>
        <v>0</v>
      </c>
      <c r="L1475" s="242">
        <f t="shared" si="771"/>
        <v>0</v>
      </c>
      <c r="M1475" s="276">
        <f t="shared" si="739"/>
        <v>0</v>
      </c>
      <c r="N1475" s="281">
        <f t="shared" si="837"/>
        <v>0</v>
      </c>
      <c r="O1475" s="245">
        <f t="shared" si="838"/>
        <v>0</v>
      </c>
      <c r="P1475" s="248"/>
      <c r="Q1475" s="285">
        <f t="shared" si="772"/>
        <v>0</v>
      </c>
      <c r="R1475" s="242">
        <f>IF(Q1475=0,0,SUMIFS('Sch A. Input'!$H466:$CJ466,'Sch A. Input'!$H$14:$CJ$14,"Recurring",'Sch A. Input'!$H$13:$CJ$13,"&lt;="&amp;$L$11,'Sch A. Input'!$H$13:$CJ$13,"&lt;="&amp;$Y$1020,'Sch A. Input'!$H$13:$CJ$13,"&gt;"&amp;$O$1020))</f>
        <v>0</v>
      </c>
      <c r="S1475" s="242">
        <f>IF(Q1475=0,0,SUMIFS('Sch A. Input'!$H466:$CJ466,'Sch A. Input'!$H$14:$CJ$14,"One-time",'Sch A. Input'!$H$13:$CJ$13,"&lt;="&amp;$L$11,'Sch A. Input'!$H$13:$CJ$13,"&lt;="&amp;$Y$1020,'Sch A. Input'!$H$13:$CJ$13,"&gt;"&amp;$O$1020))</f>
        <v>0</v>
      </c>
      <c r="T1475" s="283">
        <f t="shared" si="773"/>
        <v>0</v>
      </c>
      <c r="U1475" s="242">
        <f t="shared" si="774"/>
        <v>0</v>
      </c>
      <c r="V1475" s="242">
        <f t="shared" si="775"/>
        <v>0</v>
      </c>
      <c r="W1475" s="276">
        <f t="shared" si="740"/>
        <v>0</v>
      </c>
      <c r="X1475" s="281">
        <f t="shared" si="839"/>
        <v>0</v>
      </c>
      <c r="Y1475" s="245">
        <f t="shared" si="840"/>
        <v>0</v>
      </c>
      <c r="Z1475" s="248"/>
      <c r="AA1475" s="285">
        <f t="shared" si="776"/>
        <v>0</v>
      </c>
      <c r="AB1475" s="242">
        <f>IF(AA1475=0,0,SUMIFS('Sch A. Input'!$H466:$CJ466,'Sch A. Input'!$H$14:$CJ$14,"Recurring",'Sch A. Input'!$H$13:$CJ$13,"&lt;="&amp;$L$11,'Sch A. Input'!$H$13:$CJ$13,"&lt;="&amp;$AI$1020,'Sch A. Input'!$H$13:$CJ$13,"&gt;"&amp;$Y$1020))</f>
        <v>0</v>
      </c>
      <c r="AC1475" s="242">
        <f>IF(AA1475=0,0,SUMIFS('Sch A. Input'!$H466:$CJ466,'Sch A. Input'!$H$14:$CJ$14,"One-time",'Sch A. Input'!$H$13:$CJ$13,"&lt;="&amp;$L$11,'Sch A. Input'!$H$13:$CJ$13,"&lt;="&amp;$AI$1020,'Sch A. Input'!$H$13:$CJ$13,"&gt;"&amp;$Y$1020))</f>
        <v>0</v>
      </c>
      <c r="AD1475" s="283">
        <f t="shared" si="777"/>
        <v>0</v>
      </c>
      <c r="AE1475" s="242">
        <f t="shared" si="778"/>
        <v>0</v>
      </c>
      <c r="AF1475" s="242">
        <f t="shared" si="779"/>
        <v>0</v>
      </c>
      <c r="AG1475" s="276">
        <f t="shared" si="741"/>
        <v>0</v>
      </c>
      <c r="AH1475" s="281">
        <f t="shared" si="841"/>
        <v>0</v>
      </c>
      <c r="AI1475" s="245">
        <f t="shared" si="842"/>
        <v>0</v>
      </c>
      <c r="AK1475" s="285">
        <f t="shared" si="780"/>
        <v>0</v>
      </c>
      <c r="AL1475" s="242">
        <f>IF(AK1475=0,0,SUMIFS('Sch A. Input'!$H466:$CJ466,'Sch A. Input'!$H$14:$CJ$14,"Recurring",'Sch A. Input'!$H$13:$CJ$13,"&lt;="&amp;$L$11,'Sch A. Input'!$H$13:$CJ$13,"&lt;="&amp;$AS$1020,'Sch A. Input'!$H$13:$CJ$13,"&gt;"&amp;$AI$1020))</f>
        <v>0</v>
      </c>
      <c r="AM1475" s="242">
        <f>IF(AK1475=0,0,SUMIFS('Sch A. Input'!$H466:$CJ466,'Sch A. Input'!$H$14:$CJ$14,"One-time",'Sch A. Input'!$H$13:$CJ$13,"&lt;="&amp;$L$11,'Sch A. Input'!$H$13:$CJ$13,"&lt;="&amp;$AS$1020,'Sch A. Input'!$H$13:$CJ$13,"&gt;"&amp;$AI$1020))</f>
        <v>0</v>
      </c>
      <c r="AN1475" s="283">
        <f t="shared" si="781"/>
        <v>0</v>
      </c>
      <c r="AO1475" s="242">
        <f t="shared" si="782"/>
        <v>0</v>
      </c>
      <c r="AP1475" s="242">
        <f t="shared" si="783"/>
        <v>0</v>
      </c>
      <c r="AQ1475" s="276">
        <f t="shared" si="742"/>
        <v>0</v>
      </c>
      <c r="AR1475" s="281">
        <f t="shared" si="843"/>
        <v>0</v>
      </c>
      <c r="AS1475" s="245">
        <f t="shared" si="844"/>
        <v>0</v>
      </c>
      <c r="AY1475" s="160"/>
      <c r="AZ1475" s="160"/>
      <c r="BK1475" s="2"/>
      <c r="BL1475" s="2"/>
      <c r="BM1475" s="2"/>
      <c r="BN1475" s="2"/>
      <c r="BO1475" s="2"/>
      <c r="BP1475" s="2"/>
      <c r="BQ1475" s="2"/>
      <c r="BR1475" s="2"/>
      <c r="BS1475" s="2"/>
      <c r="BT1475" s="2"/>
      <c r="BU1475" s="2"/>
      <c r="BV1475" s="2"/>
      <c r="BW1475" s="2"/>
      <c r="BX1475" s="2"/>
      <c r="BY1475" s="2"/>
      <c r="BZ1475" s="2"/>
      <c r="CA1475" s="2"/>
      <c r="CI1475"/>
      <c r="CJ1475"/>
      <c r="CK1475"/>
      <c r="CL1475"/>
      <c r="CM1475"/>
      <c r="CN1475"/>
      <c r="CO1475"/>
      <c r="CP1475"/>
      <c r="CQ1475"/>
      <c r="CR1475"/>
      <c r="CS1475"/>
      <c r="CT1475"/>
      <c r="CU1475"/>
      <c r="CV1475"/>
      <c r="CW1475"/>
      <c r="CX1475"/>
    </row>
    <row r="1476" spans="2:102" x14ac:dyDescent="0.35">
      <c r="B1476" s="70" t="str">
        <f t="shared" ref="B1476:F1476" si="848">B469</f>
        <v/>
      </c>
      <c r="C1476" s="166" t="str">
        <f t="shared" si="848"/>
        <v/>
      </c>
      <c r="D1476" s="273" t="str">
        <f t="shared" si="848"/>
        <v/>
      </c>
      <c r="E1476" s="273">
        <f t="shared" si="848"/>
        <v>45016</v>
      </c>
      <c r="F1476" s="273">
        <f t="shared" si="848"/>
        <v>0</v>
      </c>
      <c r="G1476" s="98">
        <f t="shared" si="768"/>
        <v>0</v>
      </c>
      <c r="H1476" s="242">
        <f>IF(G1476=0,0,SUMIFS('Sch A. Input'!$H467:$CJ467,'Sch A. Input'!$H$14:$CJ$14,"Recurring",'Sch A. Input'!$H$13:$CJ$13,"&lt;="&amp;$O$1020,'Sch A. Input'!$H$13:$CJ$13,"&lt;="&amp;$L$11))</f>
        <v>0</v>
      </c>
      <c r="I1476" s="242">
        <f>IF(G1476=0,0,SUMIFS('Sch A. Input'!$H467:$CJ467,'Sch A. Input'!$H$14:$CJ$14,"One-time",'Sch A. Input'!$H$13:$CJ$13,"&lt;="&amp;$O$1020,'Sch A. Input'!$H$13:$CJ$13,"&lt;="&amp;$L$11))</f>
        <v>0</v>
      </c>
      <c r="J1476" s="283">
        <f t="shared" si="769"/>
        <v>0</v>
      </c>
      <c r="K1476" s="242">
        <f t="shared" si="770"/>
        <v>0</v>
      </c>
      <c r="L1476" s="242">
        <f t="shared" si="771"/>
        <v>0</v>
      </c>
      <c r="M1476" s="276">
        <f t="shared" si="739"/>
        <v>0</v>
      </c>
      <c r="N1476" s="281">
        <f t="shared" si="837"/>
        <v>0</v>
      </c>
      <c r="O1476" s="245">
        <f t="shared" si="838"/>
        <v>0</v>
      </c>
      <c r="P1476" s="248"/>
      <c r="Q1476" s="285">
        <f t="shared" si="772"/>
        <v>0</v>
      </c>
      <c r="R1476" s="242">
        <f>IF(Q1476=0,0,SUMIFS('Sch A. Input'!$H467:$CJ467,'Sch A. Input'!$H$14:$CJ$14,"Recurring",'Sch A. Input'!$H$13:$CJ$13,"&lt;="&amp;$L$11,'Sch A. Input'!$H$13:$CJ$13,"&lt;="&amp;$Y$1020,'Sch A. Input'!$H$13:$CJ$13,"&gt;"&amp;$O$1020))</f>
        <v>0</v>
      </c>
      <c r="S1476" s="242">
        <f>IF(Q1476=0,0,SUMIFS('Sch A. Input'!$H467:$CJ467,'Sch A. Input'!$H$14:$CJ$14,"One-time",'Sch A. Input'!$H$13:$CJ$13,"&lt;="&amp;$L$11,'Sch A. Input'!$H$13:$CJ$13,"&lt;="&amp;$Y$1020,'Sch A. Input'!$H$13:$CJ$13,"&gt;"&amp;$O$1020))</f>
        <v>0</v>
      </c>
      <c r="T1476" s="283">
        <f t="shared" si="773"/>
        <v>0</v>
      </c>
      <c r="U1476" s="242">
        <f t="shared" si="774"/>
        <v>0</v>
      </c>
      <c r="V1476" s="242">
        <f t="shared" si="775"/>
        <v>0</v>
      </c>
      <c r="W1476" s="276">
        <f t="shared" si="740"/>
        <v>0</v>
      </c>
      <c r="X1476" s="281">
        <f t="shared" si="839"/>
        <v>0</v>
      </c>
      <c r="Y1476" s="245">
        <f t="shared" si="840"/>
        <v>0</v>
      </c>
      <c r="Z1476" s="248"/>
      <c r="AA1476" s="285">
        <f t="shared" si="776"/>
        <v>0</v>
      </c>
      <c r="AB1476" s="242">
        <f>IF(AA1476=0,0,SUMIFS('Sch A. Input'!$H467:$CJ467,'Sch A. Input'!$H$14:$CJ$14,"Recurring",'Sch A. Input'!$H$13:$CJ$13,"&lt;="&amp;$L$11,'Sch A. Input'!$H$13:$CJ$13,"&lt;="&amp;$AI$1020,'Sch A. Input'!$H$13:$CJ$13,"&gt;"&amp;$Y$1020))</f>
        <v>0</v>
      </c>
      <c r="AC1476" s="242">
        <f>IF(AA1476=0,0,SUMIFS('Sch A. Input'!$H467:$CJ467,'Sch A. Input'!$H$14:$CJ$14,"One-time",'Sch A. Input'!$H$13:$CJ$13,"&lt;="&amp;$L$11,'Sch A. Input'!$H$13:$CJ$13,"&lt;="&amp;$AI$1020,'Sch A. Input'!$H$13:$CJ$13,"&gt;"&amp;$Y$1020))</f>
        <v>0</v>
      </c>
      <c r="AD1476" s="283">
        <f t="shared" si="777"/>
        <v>0</v>
      </c>
      <c r="AE1476" s="242">
        <f t="shared" si="778"/>
        <v>0</v>
      </c>
      <c r="AF1476" s="242">
        <f t="shared" si="779"/>
        <v>0</v>
      </c>
      <c r="AG1476" s="276">
        <f t="shared" si="741"/>
        <v>0</v>
      </c>
      <c r="AH1476" s="281">
        <f t="shared" si="841"/>
        <v>0</v>
      </c>
      <c r="AI1476" s="245">
        <f t="shared" si="842"/>
        <v>0</v>
      </c>
      <c r="AK1476" s="285">
        <f t="shared" si="780"/>
        <v>0</v>
      </c>
      <c r="AL1476" s="242">
        <f>IF(AK1476=0,0,SUMIFS('Sch A. Input'!$H467:$CJ467,'Sch A. Input'!$H$14:$CJ$14,"Recurring",'Sch A. Input'!$H$13:$CJ$13,"&lt;="&amp;$L$11,'Sch A. Input'!$H$13:$CJ$13,"&lt;="&amp;$AS$1020,'Sch A. Input'!$H$13:$CJ$13,"&gt;"&amp;$AI$1020))</f>
        <v>0</v>
      </c>
      <c r="AM1476" s="242">
        <f>IF(AK1476=0,0,SUMIFS('Sch A. Input'!$H467:$CJ467,'Sch A. Input'!$H$14:$CJ$14,"One-time",'Sch A. Input'!$H$13:$CJ$13,"&lt;="&amp;$L$11,'Sch A. Input'!$H$13:$CJ$13,"&lt;="&amp;$AS$1020,'Sch A. Input'!$H$13:$CJ$13,"&gt;"&amp;$AI$1020))</f>
        <v>0</v>
      </c>
      <c r="AN1476" s="283">
        <f t="shared" si="781"/>
        <v>0</v>
      </c>
      <c r="AO1476" s="242">
        <f t="shared" si="782"/>
        <v>0</v>
      </c>
      <c r="AP1476" s="242">
        <f t="shared" si="783"/>
        <v>0</v>
      </c>
      <c r="AQ1476" s="276">
        <f t="shared" si="742"/>
        <v>0</v>
      </c>
      <c r="AR1476" s="281">
        <f t="shared" si="843"/>
        <v>0</v>
      </c>
      <c r="AS1476" s="245">
        <f t="shared" si="844"/>
        <v>0</v>
      </c>
      <c r="AY1476" s="160"/>
      <c r="AZ1476" s="160"/>
      <c r="BK1476" s="2"/>
      <c r="BL1476" s="2"/>
      <c r="BM1476" s="2"/>
      <c r="BN1476" s="2"/>
      <c r="BO1476" s="2"/>
      <c r="BP1476" s="2"/>
      <c r="BQ1476" s="2"/>
      <c r="BR1476" s="2"/>
      <c r="BS1476" s="2"/>
      <c r="BT1476" s="2"/>
      <c r="BU1476" s="2"/>
      <c r="BV1476" s="2"/>
      <c r="BW1476" s="2"/>
      <c r="BX1476" s="2"/>
      <c r="BY1476" s="2"/>
      <c r="BZ1476" s="2"/>
      <c r="CA1476" s="2"/>
      <c r="CI1476"/>
      <c r="CJ1476"/>
      <c r="CK1476"/>
      <c r="CL1476"/>
      <c r="CM1476"/>
      <c r="CN1476"/>
      <c r="CO1476"/>
      <c r="CP1476"/>
      <c r="CQ1476"/>
      <c r="CR1476"/>
      <c r="CS1476"/>
      <c r="CT1476"/>
      <c r="CU1476"/>
      <c r="CV1476"/>
      <c r="CW1476"/>
      <c r="CX1476"/>
    </row>
    <row r="1477" spans="2:102" x14ac:dyDescent="0.35">
      <c r="B1477" s="70" t="str">
        <f t="shared" ref="B1477:F1477" si="849">B470</f>
        <v/>
      </c>
      <c r="C1477" s="166" t="str">
        <f t="shared" si="849"/>
        <v/>
      </c>
      <c r="D1477" s="273" t="str">
        <f t="shared" si="849"/>
        <v/>
      </c>
      <c r="E1477" s="273">
        <f t="shared" si="849"/>
        <v>45016</v>
      </c>
      <c r="F1477" s="273">
        <f t="shared" si="849"/>
        <v>0</v>
      </c>
      <c r="G1477" s="98">
        <f t="shared" si="768"/>
        <v>0</v>
      </c>
      <c r="H1477" s="242">
        <f>IF(G1477=0,0,SUMIFS('Sch A. Input'!$H468:$CJ468,'Sch A. Input'!$H$14:$CJ$14,"Recurring",'Sch A. Input'!$H$13:$CJ$13,"&lt;="&amp;$O$1020,'Sch A. Input'!$H$13:$CJ$13,"&lt;="&amp;$L$11))</f>
        <v>0</v>
      </c>
      <c r="I1477" s="242">
        <f>IF(G1477=0,0,SUMIFS('Sch A. Input'!$H468:$CJ468,'Sch A. Input'!$H$14:$CJ$14,"One-time",'Sch A. Input'!$H$13:$CJ$13,"&lt;="&amp;$O$1020,'Sch A. Input'!$H$13:$CJ$13,"&lt;="&amp;$L$11))</f>
        <v>0</v>
      </c>
      <c r="J1477" s="283">
        <f t="shared" si="769"/>
        <v>0</v>
      </c>
      <c r="K1477" s="242">
        <f t="shared" si="770"/>
        <v>0</v>
      </c>
      <c r="L1477" s="242">
        <f t="shared" si="771"/>
        <v>0</v>
      </c>
      <c r="M1477" s="276">
        <f t="shared" si="739"/>
        <v>0</v>
      </c>
      <c r="N1477" s="281">
        <f t="shared" si="837"/>
        <v>0</v>
      </c>
      <c r="O1477" s="245">
        <f t="shared" si="838"/>
        <v>0</v>
      </c>
      <c r="P1477" s="248"/>
      <c r="Q1477" s="285">
        <f t="shared" si="772"/>
        <v>0</v>
      </c>
      <c r="R1477" s="242">
        <f>IF(Q1477=0,0,SUMIFS('Sch A. Input'!$H468:$CJ468,'Sch A. Input'!$H$14:$CJ$14,"Recurring",'Sch A. Input'!$H$13:$CJ$13,"&lt;="&amp;$L$11,'Sch A. Input'!$H$13:$CJ$13,"&lt;="&amp;$Y$1020,'Sch A. Input'!$H$13:$CJ$13,"&gt;"&amp;$O$1020))</f>
        <v>0</v>
      </c>
      <c r="S1477" s="242">
        <f>IF(Q1477=0,0,SUMIFS('Sch A. Input'!$H468:$CJ468,'Sch A. Input'!$H$14:$CJ$14,"One-time",'Sch A. Input'!$H$13:$CJ$13,"&lt;="&amp;$L$11,'Sch A. Input'!$H$13:$CJ$13,"&lt;="&amp;$Y$1020,'Sch A. Input'!$H$13:$CJ$13,"&gt;"&amp;$O$1020))</f>
        <v>0</v>
      </c>
      <c r="T1477" s="283">
        <f t="shared" si="773"/>
        <v>0</v>
      </c>
      <c r="U1477" s="242">
        <f t="shared" si="774"/>
        <v>0</v>
      </c>
      <c r="V1477" s="242">
        <f t="shared" si="775"/>
        <v>0</v>
      </c>
      <c r="W1477" s="276">
        <f t="shared" si="740"/>
        <v>0</v>
      </c>
      <c r="X1477" s="281">
        <f t="shared" si="839"/>
        <v>0</v>
      </c>
      <c r="Y1477" s="245">
        <f t="shared" si="840"/>
        <v>0</v>
      </c>
      <c r="Z1477" s="248"/>
      <c r="AA1477" s="285">
        <f t="shared" si="776"/>
        <v>0</v>
      </c>
      <c r="AB1477" s="242">
        <f>IF(AA1477=0,0,SUMIFS('Sch A. Input'!$H468:$CJ468,'Sch A. Input'!$H$14:$CJ$14,"Recurring",'Sch A. Input'!$H$13:$CJ$13,"&lt;="&amp;$L$11,'Sch A. Input'!$H$13:$CJ$13,"&lt;="&amp;$AI$1020,'Sch A. Input'!$H$13:$CJ$13,"&gt;"&amp;$Y$1020))</f>
        <v>0</v>
      </c>
      <c r="AC1477" s="242">
        <f>IF(AA1477=0,0,SUMIFS('Sch A. Input'!$H468:$CJ468,'Sch A. Input'!$H$14:$CJ$14,"One-time",'Sch A. Input'!$H$13:$CJ$13,"&lt;="&amp;$L$11,'Sch A. Input'!$H$13:$CJ$13,"&lt;="&amp;$AI$1020,'Sch A. Input'!$H$13:$CJ$13,"&gt;"&amp;$Y$1020))</f>
        <v>0</v>
      </c>
      <c r="AD1477" s="283">
        <f t="shared" si="777"/>
        <v>0</v>
      </c>
      <c r="AE1477" s="242">
        <f t="shared" si="778"/>
        <v>0</v>
      </c>
      <c r="AF1477" s="242">
        <f t="shared" si="779"/>
        <v>0</v>
      </c>
      <c r="AG1477" s="276">
        <f t="shared" si="741"/>
        <v>0</v>
      </c>
      <c r="AH1477" s="281">
        <f t="shared" si="841"/>
        <v>0</v>
      </c>
      <c r="AI1477" s="245">
        <f t="shared" si="842"/>
        <v>0</v>
      </c>
      <c r="AK1477" s="285">
        <f t="shared" si="780"/>
        <v>0</v>
      </c>
      <c r="AL1477" s="242">
        <f>IF(AK1477=0,0,SUMIFS('Sch A. Input'!$H468:$CJ468,'Sch A. Input'!$H$14:$CJ$14,"Recurring",'Sch A. Input'!$H$13:$CJ$13,"&lt;="&amp;$L$11,'Sch A. Input'!$H$13:$CJ$13,"&lt;="&amp;$AS$1020,'Sch A. Input'!$H$13:$CJ$13,"&gt;"&amp;$AI$1020))</f>
        <v>0</v>
      </c>
      <c r="AM1477" s="242">
        <f>IF(AK1477=0,0,SUMIFS('Sch A. Input'!$H468:$CJ468,'Sch A. Input'!$H$14:$CJ$14,"One-time",'Sch A. Input'!$H$13:$CJ$13,"&lt;="&amp;$L$11,'Sch A. Input'!$H$13:$CJ$13,"&lt;="&amp;$AS$1020,'Sch A. Input'!$H$13:$CJ$13,"&gt;"&amp;$AI$1020))</f>
        <v>0</v>
      </c>
      <c r="AN1477" s="283">
        <f t="shared" si="781"/>
        <v>0</v>
      </c>
      <c r="AO1477" s="242">
        <f t="shared" si="782"/>
        <v>0</v>
      </c>
      <c r="AP1477" s="242">
        <f t="shared" si="783"/>
        <v>0</v>
      </c>
      <c r="AQ1477" s="276">
        <f t="shared" si="742"/>
        <v>0</v>
      </c>
      <c r="AR1477" s="281">
        <f t="shared" si="843"/>
        <v>0</v>
      </c>
      <c r="AS1477" s="245">
        <f t="shared" si="844"/>
        <v>0</v>
      </c>
      <c r="AY1477" s="160"/>
      <c r="AZ1477" s="160"/>
      <c r="BK1477" s="2"/>
      <c r="BL1477" s="2"/>
      <c r="BM1477" s="2"/>
      <c r="BN1477" s="2"/>
      <c r="BO1477" s="2"/>
      <c r="BP1477" s="2"/>
      <c r="BQ1477" s="2"/>
      <c r="BR1477" s="2"/>
      <c r="BS1477" s="2"/>
      <c r="BT1477" s="2"/>
      <c r="BU1477" s="2"/>
      <c r="BV1477" s="2"/>
      <c r="BW1477" s="2"/>
      <c r="BX1477" s="2"/>
      <c r="BY1477" s="2"/>
      <c r="BZ1477" s="2"/>
      <c r="CA1477" s="2"/>
      <c r="CI1477"/>
      <c r="CJ1477"/>
      <c r="CK1477"/>
      <c r="CL1477"/>
      <c r="CM1477"/>
      <c r="CN1477"/>
      <c r="CO1477"/>
      <c r="CP1477"/>
      <c r="CQ1477"/>
      <c r="CR1477"/>
      <c r="CS1477"/>
      <c r="CT1477"/>
      <c r="CU1477"/>
      <c r="CV1477"/>
      <c r="CW1477"/>
      <c r="CX1477"/>
    </row>
    <row r="1478" spans="2:102" x14ac:dyDescent="0.35">
      <c r="B1478" s="70" t="str">
        <f t="shared" ref="B1478:F1478" si="850">B471</f>
        <v/>
      </c>
      <c r="C1478" s="166" t="str">
        <f t="shared" si="850"/>
        <v/>
      </c>
      <c r="D1478" s="273" t="str">
        <f t="shared" si="850"/>
        <v/>
      </c>
      <c r="E1478" s="273">
        <f t="shared" si="850"/>
        <v>45016</v>
      </c>
      <c r="F1478" s="273">
        <f t="shared" si="850"/>
        <v>0</v>
      </c>
      <c r="G1478" s="98">
        <f t="shared" si="768"/>
        <v>0</v>
      </c>
      <c r="H1478" s="242">
        <f>IF(G1478=0,0,SUMIFS('Sch A. Input'!$H469:$CJ469,'Sch A. Input'!$H$14:$CJ$14,"Recurring",'Sch A. Input'!$H$13:$CJ$13,"&lt;="&amp;$O$1020,'Sch A. Input'!$H$13:$CJ$13,"&lt;="&amp;$L$11))</f>
        <v>0</v>
      </c>
      <c r="I1478" s="242">
        <f>IF(G1478=0,0,SUMIFS('Sch A. Input'!$H469:$CJ469,'Sch A. Input'!$H$14:$CJ$14,"One-time",'Sch A. Input'!$H$13:$CJ$13,"&lt;="&amp;$O$1020,'Sch A. Input'!$H$13:$CJ$13,"&lt;="&amp;$L$11))</f>
        <v>0</v>
      </c>
      <c r="J1478" s="283">
        <f t="shared" si="769"/>
        <v>0</v>
      </c>
      <c r="K1478" s="242">
        <f t="shared" si="770"/>
        <v>0</v>
      </c>
      <c r="L1478" s="242">
        <f t="shared" si="771"/>
        <v>0</v>
      </c>
      <c r="M1478" s="276">
        <f t="shared" si="739"/>
        <v>0</v>
      </c>
      <c r="N1478" s="281">
        <f t="shared" si="837"/>
        <v>0</v>
      </c>
      <c r="O1478" s="245">
        <f t="shared" si="838"/>
        <v>0</v>
      </c>
      <c r="P1478" s="248"/>
      <c r="Q1478" s="285">
        <f t="shared" si="772"/>
        <v>0</v>
      </c>
      <c r="R1478" s="242">
        <f>IF(Q1478=0,0,SUMIFS('Sch A. Input'!$H469:$CJ469,'Sch A. Input'!$H$14:$CJ$14,"Recurring",'Sch A. Input'!$H$13:$CJ$13,"&lt;="&amp;$L$11,'Sch A. Input'!$H$13:$CJ$13,"&lt;="&amp;$Y$1020,'Sch A. Input'!$H$13:$CJ$13,"&gt;"&amp;$O$1020))</f>
        <v>0</v>
      </c>
      <c r="S1478" s="242">
        <f>IF(Q1478=0,0,SUMIFS('Sch A. Input'!$H469:$CJ469,'Sch A. Input'!$H$14:$CJ$14,"One-time",'Sch A. Input'!$H$13:$CJ$13,"&lt;="&amp;$L$11,'Sch A. Input'!$H$13:$CJ$13,"&lt;="&amp;$Y$1020,'Sch A. Input'!$H$13:$CJ$13,"&gt;"&amp;$O$1020))</f>
        <v>0</v>
      </c>
      <c r="T1478" s="283">
        <f t="shared" si="773"/>
        <v>0</v>
      </c>
      <c r="U1478" s="242">
        <f t="shared" si="774"/>
        <v>0</v>
      </c>
      <c r="V1478" s="242">
        <f t="shared" si="775"/>
        <v>0</v>
      </c>
      <c r="W1478" s="276">
        <f t="shared" si="740"/>
        <v>0</v>
      </c>
      <c r="X1478" s="281">
        <f t="shared" si="839"/>
        <v>0</v>
      </c>
      <c r="Y1478" s="245">
        <f t="shared" si="840"/>
        <v>0</v>
      </c>
      <c r="Z1478" s="248"/>
      <c r="AA1478" s="285">
        <f t="shared" si="776"/>
        <v>0</v>
      </c>
      <c r="AB1478" s="242">
        <f>IF(AA1478=0,0,SUMIFS('Sch A. Input'!$H469:$CJ469,'Sch A. Input'!$H$14:$CJ$14,"Recurring",'Sch A. Input'!$H$13:$CJ$13,"&lt;="&amp;$L$11,'Sch A. Input'!$H$13:$CJ$13,"&lt;="&amp;$AI$1020,'Sch A. Input'!$H$13:$CJ$13,"&gt;"&amp;$Y$1020))</f>
        <v>0</v>
      </c>
      <c r="AC1478" s="242">
        <f>IF(AA1478=0,0,SUMIFS('Sch A. Input'!$H469:$CJ469,'Sch A. Input'!$H$14:$CJ$14,"One-time",'Sch A. Input'!$H$13:$CJ$13,"&lt;="&amp;$L$11,'Sch A. Input'!$H$13:$CJ$13,"&lt;="&amp;$AI$1020,'Sch A. Input'!$H$13:$CJ$13,"&gt;"&amp;$Y$1020))</f>
        <v>0</v>
      </c>
      <c r="AD1478" s="283">
        <f t="shared" si="777"/>
        <v>0</v>
      </c>
      <c r="AE1478" s="242">
        <f t="shared" si="778"/>
        <v>0</v>
      </c>
      <c r="AF1478" s="242">
        <f t="shared" si="779"/>
        <v>0</v>
      </c>
      <c r="AG1478" s="276">
        <f t="shared" si="741"/>
        <v>0</v>
      </c>
      <c r="AH1478" s="281">
        <f t="shared" si="841"/>
        <v>0</v>
      </c>
      <c r="AI1478" s="245">
        <f t="shared" si="842"/>
        <v>0</v>
      </c>
      <c r="AK1478" s="285">
        <f t="shared" si="780"/>
        <v>0</v>
      </c>
      <c r="AL1478" s="242">
        <f>IF(AK1478=0,0,SUMIFS('Sch A. Input'!$H469:$CJ469,'Sch A. Input'!$H$14:$CJ$14,"Recurring",'Sch A. Input'!$H$13:$CJ$13,"&lt;="&amp;$L$11,'Sch A. Input'!$H$13:$CJ$13,"&lt;="&amp;$AS$1020,'Sch A. Input'!$H$13:$CJ$13,"&gt;"&amp;$AI$1020))</f>
        <v>0</v>
      </c>
      <c r="AM1478" s="242">
        <f>IF(AK1478=0,0,SUMIFS('Sch A. Input'!$H469:$CJ469,'Sch A. Input'!$H$14:$CJ$14,"One-time",'Sch A. Input'!$H$13:$CJ$13,"&lt;="&amp;$L$11,'Sch A. Input'!$H$13:$CJ$13,"&lt;="&amp;$AS$1020,'Sch A. Input'!$H$13:$CJ$13,"&gt;"&amp;$AI$1020))</f>
        <v>0</v>
      </c>
      <c r="AN1478" s="283">
        <f t="shared" si="781"/>
        <v>0</v>
      </c>
      <c r="AO1478" s="242">
        <f t="shared" si="782"/>
        <v>0</v>
      </c>
      <c r="AP1478" s="242">
        <f t="shared" si="783"/>
        <v>0</v>
      </c>
      <c r="AQ1478" s="276">
        <f t="shared" si="742"/>
        <v>0</v>
      </c>
      <c r="AR1478" s="281">
        <f t="shared" si="843"/>
        <v>0</v>
      </c>
      <c r="AS1478" s="245">
        <f t="shared" si="844"/>
        <v>0</v>
      </c>
      <c r="AY1478" s="160"/>
      <c r="AZ1478" s="160"/>
      <c r="BK1478" s="2"/>
      <c r="BL1478" s="2"/>
      <c r="BM1478" s="2"/>
      <c r="BN1478" s="2"/>
      <c r="BO1478" s="2"/>
      <c r="BP1478" s="2"/>
      <c r="BQ1478" s="2"/>
      <c r="BR1478" s="2"/>
      <c r="BS1478" s="2"/>
      <c r="BT1478" s="2"/>
      <c r="BU1478" s="2"/>
      <c r="BV1478" s="2"/>
      <c r="BW1478" s="2"/>
      <c r="BX1478" s="2"/>
      <c r="BY1478" s="2"/>
      <c r="BZ1478" s="2"/>
      <c r="CA1478" s="2"/>
      <c r="CI1478"/>
      <c r="CJ1478"/>
      <c r="CK1478"/>
      <c r="CL1478"/>
      <c r="CM1478"/>
      <c r="CN1478"/>
      <c r="CO1478"/>
      <c r="CP1478"/>
      <c r="CQ1478"/>
      <c r="CR1478"/>
      <c r="CS1478"/>
      <c r="CT1478"/>
      <c r="CU1478"/>
      <c r="CV1478"/>
      <c r="CW1478"/>
      <c r="CX1478"/>
    </row>
    <row r="1479" spans="2:102" x14ac:dyDescent="0.35">
      <c r="B1479" s="70" t="str">
        <f t="shared" ref="B1479:F1479" si="851">B472</f>
        <v/>
      </c>
      <c r="C1479" s="166" t="str">
        <f t="shared" si="851"/>
        <v/>
      </c>
      <c r="D1479" s="273" t="str">
        <f t="shared" si="851"/>
        <v/>
      </c>
      <c r="E1479" s="273">
        <f t="shared" si="851"/>
        <v>45016</v>
      </c>
      <c r="F1479" s="273">
        <f t="shared" si="851"/>
        <v>0</v>
      </c>
      <c r="G1479" s="98">
        <f t="shared" si="768"/>
        <v>0</v>
      </c>
      <c r="H1479" s="242">
        <f>IF(G1479=0,0,SUMIFS('Sch A. Input'!$H470:$CJ470,'Sch A. Input'!$H$14:$CJ$14,"Recurring",'Sch A. Input'!$H$13:$CJ$13,"&lt;="&amp;$O$1020,'Sch A. Input'!$H$13:$CJ$13,"&lt;="&amp;$L$11))</f>
        <v>0</v>
      </c>
      <c r="I1479" s="242">
        <f>IF(G1479=0,0,SUMIFS('Sch A. Input'!$H470:$CJ470,'Sch A. Input'!$H$14:$CJ$14,"One-time",'Sch A. Input'!$H$13:$CJ$13,"&lt;="&amp;$O$1020,'Sch A. Input'!$H$13:$CJ$13,"&lt;="&amp;$L$11))</f>
        <v>0</v>
      </c>
      <c r="J1479" s="283">
        <f t="shared" si="769"/>
        <v>0</v>
      </c>
      <c r="K1479" s="242">
        <f t="shared" si="770"/>
        <v>0</v>
      </c>
      <c r="L1479" s="242">
        <f t="shared" si="771"/>
        <v>0</v>
      </c>
      <c r="M1479" s="276">
        <f t="shared" si="739"/>
        <v>0</v>
      </c>
      <c r="N1479" s="281">
        <f t="shared" si="837"/>
        <v>0</v>
      </c>
      <c r="O1479" s="245">
        <f t="shared" si="838"/>
        <v>0</v>
      </c>
      <c r="P1479" s="248"/>
      <c r="Q1479" s="285">
        <f t="shared" si="772"/>
        <v>0</v>
      </c>
      <c r="R1479" s="242">
        <f>IF(Q1479=0,0,SUMIFS('Sch A. Input'!$H470:$CJ470,'Sch A. Input'!$H$14:$CJ$14,"Recurring",'Sch A. Input'!$H$13:$CJ$13,"&lt;="&amp;$L$11,'Sch A. Input'!$H$13:$CJ$13,"&lt;="&amp;$Y$1020,'Sch A. Input'!$H$13:$CJ$13,"&gt;"&amp;$O$1020))</f>
        <v>0</v>
      </c>
      <c r="S1479" s="242">
        <f>IF(Q1479=0,0,SUMIFS('Sch A. Input'!$H470:$CJ470,'Sch A. Input'!$H$14:$CJ$14,"One-time",'Sch A. Input'!$H$13:$CJ$13,"&lt;="&amp;$L$11,'Sch A. Input'!$H$13:$CJ$13,"&lt;="&amp;$Y$1020,'Sch A. Input'!$H$13:$CJ$13,"&gt;"&amp;$O$1020))</f>
        <v>0</v>
      </c>
      <c r="T1479" s="283">
        <f t="shared" si="773"/>
        <v>0</v>
      </c>
      <c r="U1479" s="242">
        <f t="shared" si="774"/>
        <v>0</v>
      </c>
      <c r="V1479" s="242">
        <f t="shared" si="775"/>
        <v>0</v>
      </c>
      <c r="W1479" s="276">
        <f t="shared" si="740"/>
        <v>0</v>
      </c>
      <c r="X1479" s="281">
        <f t="shared" si="839"/>
        <v>0</v>
      </c>
      <c r="Y1479" s="245">
        <f t="shared" si="840"/>
        <v>0</v>
      </c>
      <c r="Z1479" s="248"/>
      <c r="AA1479" s="285">
        <f t="shared" si="776"/>
        <v>0</v>
      </c>
      <c r="AB1479" s="242">
        <f>IF(AA1479=0,0,SUMIFS('Sch A. Input'!$H470:$CJ470,'Sch A. Input'!$H$14:$CJ$14,"Recurring",'Sch A. Input'!$H$13:$CJ$13,"&lt;="&amp;$L$11,'Sch A. Input'!$H$13:$CJ$13,"&lt;="&amp;$AI$1020,'Sch A. Input'!$H$13:$CJ$13,"&gt;"&amp;$Y$1020))</f>
        <v>0</v>
      </c>
      <c r="AC1479" s="242">
        <f>IF(AA1479=0,0,SUMIFS('Sch A. Input'!$H470:$CJ470,'Sch A. Input'!$H$14:$CJ$14,"One-time",'Sch A. Input'!$H$13:$CJ$13,"&lt;="&amp;$L$11,'Sch A. Input'!$H$13:$CJ$13,"&lt;="&amp;$AI$1020,'Sch A. Input'!$H$13:$CJ$13,"&gt;"&amp;$Y$1020))</f>
        <v>0</v>
      </c>
      <c r="AD1479" s="283">
        <f t="shared" si="777"/>
        <v>0</v>
      </c>
      <c r="AE1479" s="242">
        <f t="shared" si="778"/>
        <v>0</v>
      </c>
      <c r="AF1479" s="242">
        <f t="shared" si="779"/>
        <v>0</v>
      </c>
      <c r="AG1479" s="276">
        <f t="shared" si="741"/>
        <v>0</v>
      </c>
      <c r="AH1479" s="281">
        <f t="shared" si="841"/>
        <v>0</v>
      </c>
      <c r="AI1479" s="245">
        <f t="shared" si="842"/>
        <v>0</v>
      </c>
      <c r="AK1479" s="285">
        <f t="shared" si="780"/>
        <v>0</v>
      </c>
      <c r="AL1479" s="242">
        <f>IF(AK1479=0,0,SUMIFS('Sch A. Input'!$H470:$CJ470,'Sch A. Input'!$H$14:$CJ$14,"Recurring",'Sch A. Input'!$H$13:$CJ$13,"&lt;="&amp;$L$11,'Sch A. Input'!$H$13:$CJ$13,"&lt;="&amp;$AS$1020,'Sch A. Input'!$H$13:$CJ$13,"&gt;"&amp;$AI$1020))</f>
        <v>0</v>
      </c>
      <c r="AM1479" s="242">
        <f>IF(AK1479=0,0,SUMIFS('Sch A. Input'!$H470:$CJ470,'Sch A. Input'!$H$14:$CJ$14,"One-time",'Sch A. Input'!$H$13:$CJ$13,"&lt;="&amp;$L$11,'Sch A. Input'!$H$13:$CJ$13,"&lt;="&amp;$AS$1020,'Sch A. Input'!$H$13:$CJ$13,"&gt;"&amp;$AI$1020))</f>
        <v>0</v>
      </c>
      <c r="AN1479" s="283">
        <f t="shared" si="781"/>
        <v>0</v>
      </c>
      <c r="AO1479" s="242">
        <f t="shared" si="782"/>
        <v>0</v>
      </c>
      <c r="AP1479" s="242">
        <f t="shared" si="783"/>
        <v>0</v>
      </c>
      <c r="AQ1479" s="276">
        <f t="shared" si="742"/>
        <v>0</v>
      </c>
      <c r="AR1479" s="281">
        <f t="shared" si="843"/>
        <v>0</v>
      </c>
      <c r="AS1479" s="245">
        <f t="shared" si="844"/>
        <v>0</v>
      </c>
      <c r="AY1479" s="160"/>
      <c r="AZ1479" s="160"/>
      <c r="BK1479" s="2"/>
      <c r="BL1479" s="2"/>
      <c r="BM1479" s="2"/>
      <c r="BN1479" s="2"/>
      <c r="BO1479" s="2"/>
      <c r="BP1479" s="2"/>
      <c r="BQ1479" s="2"/>
      <c r="BR1479" s="2"/>
      <c r="BS1479" s="2"/>
      <c r="BT1479" s="2"/>
      <c r="BU1479" s="2"/>
      <c r="BV1479" s="2"/>
      <c r="BW1479" s="2"/>
      <c r="BX1479" s="2"/>
      <c r="BY1479" s="2"/>
      <c r="BZ1479" s="2"/>
      <c r="CA1479" s="2"/>
      <c r="CI1479"/>
      <c r="CJ1479"/>
      <c r="CK1479"/>
      <c r="CL1479"/>
      <c r="CM1479"/>
      <c r="CN1479"/>
      <c r="CO1479"/>
      <c r="CP1479"/>
      <c r="CQ1479"/>
      <c r="CR1479"/>
      <c r="CS1479"/>
      <c r="CT1479"/>
      <c r="CU1479"/>
      <c r="CV1479"/>
      <c r="CW1479"/>
      <c r="CX1479"/>
    </row>
    <row r="1480" spans="2:102" x14ac:dyDescent="0.35">
      <c r="B1480" s="70" t="str">
        <f t="shared" ref="B1480:F1480" si="852">B473</f>
        <v/>
      </c>
      <c r="C1480" s="166" t="str">
        <f t="shared" si="852"/>
        <v/>
      </c>
      <c r="D1480" s="273" t="str">
        <f t="shared" si="852"/>
        <v/>
      </c>
      <c r="E1480" s="273">
        <f t="shared" si="852"/>
        <v>45016</v>
      </c>
      <c r="F1480" s="273">
        <f t="shared" si="852"/>
        <v>0</v>
      </c>
      <c r="G1480" s="98">
        <f t="shared" si="768"/>
        <v>0</v>
      </c>
      <c r="H1480" s="242">
        <f>IF(G1480=0,0,SUMIFS('Sch A. Input'!$H471:$CJ471,'Sch A. Input'!$H$14:$CJ$14,"Recurring",'Sch A. Input'!$H$13:$CJ$13,"&lt;="&amp;$O$1020,'Sch A. Input'!$H$13:$CJ$13,"&lt;="&amp;$L$11))</f>
        <v>0</v>
      </c>
      <c r="I1480" s="242">
        <f>IF(G1480=0,0,SUMIFS('Sch A. Input'!$H471:$CJ471,'Sch A. Input'!$H$14:$CJ$14,"One-time",'Sch A. Input'!$H$13:$CJ$13,"&lt;="&amp;$O$1020,'Sch A. Input'!$H$13:$CJ$13,"&lt;="&amp;$L$11))</f>
        <v>0</v>
      </c>
      <c r="J1480" s="283">
        <f t="shared" si="769"/>
        <v>0</v>
      </c>
      <c r="K1480" s="242">
        <f t="shared" si="770"/>
        <v>0</v>
      </c>
      <c r="L1480" s="242">
        <f t="shared" si="771"/>
        <v>0</v>
      </c>
      <c r="M1480" s="276">
        <f t="shared" si="739"/>
        <v>0</v>
      </c>
      <c r="N1480" s="281">
        <f t="shared" si="837"/>
        <v>0</v>
      </c>
      <c r="O1480" s="245">
        <f t="shared" si="838"/>
        <v>0</v>
      </c>
      <c r="P1480" s="248"/>
      <c r="Q1480" s="285">
        <f t="shared" si="772"/>
        <v>0</v>
      </c>
      <c r="R1480" s="242">
        <f>IF(Q1480=0,0,SUMIFS('Sch A. Input'!$H471:$CJ471,'Sch A. Input'!$H$14:$CJ$14,"Recurring",'Sch A. Input'!$H$13:$CJ$13,"&lt;="&amp;$L$11,'Sch A. Input'!$H$13:$CJ$13,"&lt;="&amp;$Y$1020,'Sch A. Input'!$H$13:$CJ$13,"&gt;"&amp;$O$1020))</f>
        <v>0</v>
      </c>
      <c r="S1480" s="242">
        <f>IF(Q1480=0,0,SUMIFS('Sch A. Input'!$H471:$CJ471,'Sch A. Input'!$H$14:$CJ$14,"One-time",'Sch A. Input'!$H$13:$CJ$13,"&lt;="&amp;$L$11,'Sch A. Input'!$H$13:$CJ$13,"&lt;="&amp;$Y$1020,'Sch A. Input'!$H$13:$CJ$13,"&gt;"&amp;$O$1020))</f>
        <v>0</v>
      </c>
      <c r="T1480" s="283">
        <f t="shared" si="773"/>
        <v>0</v>
      </c>
      <c r="U1480" s="242">
        <f t="shared" si="774"/>
        <v>0</v>
      </c>
      <c r="V1480" s="242">
        <f t="shared" si="775"/>
        <v>0</v>
      </c>
      <c r="W1480" s="276">
        <f t="shared" si="740"/>
        <v>0</v>
      </c>
      <c r="X1480" s="281">
        <f t="shared" si="839"/>
        <v>0</v>
      </c>
      <c r="Y1480" s="245">
        <f t="shared" si="840"/>
        <v>0</v>
      </c>
      <c r="Z1480" s="248"/>
      <c r="AA1480" s="285">
        <f t="shared" si="776"/>
        <v>0</v>
      </c>
      <c r="AB1480" s="242">
        <f>IF(AA1480=0,0,SUMIFS('Sch A. Input'!$H471:$CJ471,'Sch A. Input'!$H$14:$CJ$14,"Recurring",'Sch A. Input'!$H$13:$CJ$13,"&lt;="&amp;$L$11,'Sch A. Input'!$H$13:$CJ$13,"&lt;="&amp;$AI$1020,'Sch A. Input'!$H$13:$CJ$13,"&gt;"&amp;$Y$1020))</f>
        <v>0</v>
      </c>
      <c r="AC1480" s="242">
        <f>IF(AA1480=0,0,SUMIFS('Sch A. Input'!$H471:$CJ471,'Sch A. Input'!$H$14:$CJ$14,"One-time",'Sch A. Input'!$H$13:$CJ$13,"&lt;="&amp;$L$11,'Sch A. Input'!$H$13:$CJ$13,"&lt;="&amp;$AI$1020,'Sch A. Input'!$H$13:$CJ$13,"&gt;"&amp;$Y$1020))</f>
        <v>0</v>
      </c>
      <c r="AD1480" s="283">
        <f t="shared" si="777"/>
        <v>0</v>
      </c>
      <c r="AE1480" s="242">
        <f t="shared" si="778"/>
        <v>0</v>
      </c>
      <c r="AF1480" s="242">
        <f t="shared" si="779"/>
        <v>0</v>
      </c>
      <c r="AG1480" s="276">
        <f t="shared" si="741"/>
        <v>0</v>
      </c>
      <c r="AH1480" s="281">
        <f t="shared" si="841"/>
        <v>0</v>
      </c>
      <c r="AI1480" s="245">
        <f t="shared" si="842"/>
        <v>0</v>
      </c>
      <c r="AK1480" s="285">
        <f t="shared" si="780"/>
        <v>0</v>
      </c>
      <c r="AL1480" s="242">
        <f>IF(AK1480=0,0,SUMIFS('Sch A. Input'!$H471:$CJ471,'Sch A. Input'!$H$14:$CJ$14,"Recurring",'Sch A. Input'!$H$13:$CJ$13,"&lt;="&amp;$L$11,'Sch A. Input'!$H$13:$CJ$13,"&lt;="&amp;$AS$1020,'Sch A. Input'!$H$13:$CJ$13,"&gt;"&amp;$AI$1020))</f>
        <v>0</v>
      </c>
      <c r="AM1480" s="242">
        <f>IF(AK1480=0,0,SUMIFS('Sch A. Input'!$H471:$CJ471,'Sch A. Input'!$H$14:$CJ$14,"One-time",'Sch A. Input'!$H$13:$CJ$13,"&lt;="&amp;$L$11,'Sch A. Input'!$H$13:$CJ$13,"&lt;="&amp;$AS$1020,'Sch A. Input'!$H$13:$CJ$13,"&gt;"&amp;$AI$1020))</f>
        <v>0</v>
      </c>
      <c r="AN1480" s="283">
        <f t="shared" si="781"/>
        <v>0</v>
      </c>
      <c r="AO1480" s="242">
        <f t="shared" si="782"/>
        <v>0</v>
      </c>
      <c r="AP1480" s="242">
        <f t="shared" si="783"/>
        <v>0</v>
      </c>
      <c r="AQ1480" s="276">
        <f t="shared" si="742"/>
        <v>0</v>
      </c>
      <c r="AR1480" s="281">
        <f t="shared" si="843"/>
        <v>0</v>
      </c>
      <c r="AS1480" s="245">
        <f t="shared" si="844"/>
        <v>0</v>
      </c>
      <c r="AY1480" s="160"/>
      <c r="AZ1480" s="160"/>
      <c r="BK1480" s="2"/>
      <c r="BL1480" s="2"/>
      <c r="BM1480" s="2"/>
      <c r="BN1480" s="2"/>
      <c r="BO1480" s="2"/>
      <c r="BP1480" s="2"/>
      <c r="BQ1480" s="2"/>
      <c r="BR1480" s="2"/>
      <c r="BS1480" s="2"/>
      <c r="BT1480" s="2"/>
      <c r="BU1480" s="2"/>
      <c r="BV1480" s="2"/>
      <c r="BW1480" s="2"/>
      <c r="BX1480" s="2"/>
      <c r="BY1480" s="2"/>
      <c r="BZ1480" s="2"/>
      <c r="CA1480" s="2"/>
      <c r="CI1480"/>
      <c r="CJ1480"/>
      <c r="CK1480"/>
      <c r="CL1480"/>
      <c r="CM1480"/>
      <c r="CN1480"/>
      <c r="CO1480"/>
      <c r="CP1480"/>
      <c r="CQ1480"/>
      <c r="CR1480"/>
      <c r="CS1480"/>
      <c r="CT1480"/>
      <c r="CU1480"/>
      <c r="CV1480"/>
      <c r="CW1480"/>
      <c r="CX1480"/>
    </row>
    <row r="1481" spans="2:102" x14ac:dyDescent="0.35">
      <c r="B1481" s="70" t="str">
        <f t="shared" ref="B1481:F1481" si="853">B474</f>
        <v/>
      </c>
      <c r="C1481" s="166" t="str">
        <f t="shared" si="853"/>
        <v/>
      </c>
      <c r="D1481" s="273" t="str">
        <f t="shared" si="853"/>
        <v/>
      </c>
      <c r="E1481" s="273">
        <f t="shared" si="853"/>
        <v>45016</v>
      </c>
      <c r="F1481" s="273">
        <f t="shared" si="853"/>
        <v>0</v>
      </c>
      <c r="G1481" s="98">
        <f t="shared" si="768"/>
        <v>0</v>
      </c>
      <c r="H1481" s="242">
        <f>IF(G1481=0,0,SUMIFS('Sch A. Input'!$H472:$CJ472,'Sch A. Input'!$H$14:$CJ$14,"Recurring",'Sch A. Input'!$H$13:$CJ$13,"&lt;="&amp;$O$1020,'Sch A. Input'!$H$13:$CJ$13,"&lt;="&amp;$L$11))</f>
        <v>0</v>
      </c>
      <c r="I1481" s="242">
        <f>IF(G1481=0,0,SUMIFS('Sch A. Input'!$H472:$CJ472,'Sch A. Input'!$H$14:$CJ$14,"One-time",'Sch A. Input'!$H$13:$CJ$13,"&lt;="&amp;$O$1020,'Sch A. Input'!$H$13:$CJ$13,"&lt;="&amp;$L$11))</f>
        <v>0</v>
      </c>
      <c r="J1481" s="283">
        <f t="shared" si="769"/>
        <v>0</v>
      </c>
      <c r="K1481" s="242">
        <f t="shared" si="770"/>
        <v>0</v>
      </c>
      <c r="L1481" s="242">
        <f t="shared" si="771"/>
        <v>0</v>
      </c>
      <c r="M1481" s="276">
        <f t="shared" si="739"/>
        <v>0</v>
      </c>
      <c r="N1481" s="281">
        <f t="shared" si="837"/>
        <v>0</v>
      </c>
      <c r="O1481" s="245">
        <f t="shared" si="838"/>
        <v>0</v>
      </c>
      <c r="P1481" s="248"/>
      <c r="Q1481" s="285">
        <f t="shared" si="772"/>
        <v>0</v>
      </c>
      <c r="R1481" s="242">
        <f>IF(Q1481=0,0,SUMIFS('Sch A. Input'!$H472:$CJ472,'Sch A. Input'!$H$14:$CJ$14,"Recurring",'Sch A. Input'!$H$13:$CJ$13,"&lt;="&amp;$L$11,'Sch A. Input'!$H$13:$CJ$13,"&lt;="&amp;$Y$1020,'Sch A. Input'!$H$13:$CJ$13,"&gt;"&amp;$O$1020))</f>
        <v>0</v>
      </c>
      <c r="S1481" s="242">
        <f>IF(Q1481=0,0,SUMIFS('Sch A. Input'!$H472:$CJ472,'Sch A. Input'!$H$14:$CJ$14,"One-time",'Sch A. Input'!$H$13:$CJ$13,"&lt;="&amp;$L$11,'Sch A. Input'!$H$13:$CJ$13,"&lt;="&amp;$Y$1020,'Sch A. Input'!$H$13:$CJ$13,"&gt;"&amp;$O$1020))</f>
        <v>0</v>
      </c>
      <c r="T1481" s="283">
        <f t="shared" si="773"/>
        <v>0</v>
      </c>
      <c r="U1481" s="242">
        <f t="shared" si="774"/>
        <v>0</v>
      </c>
      <c r="V1481" s="242">
        <f t="shared" si="775"/>
        <v>0</v>
      </c>
      <c r="W1481" s="276">
        <f t="shared" si="740"/>
        <v>0</v>
      </c>
      <c r="X1481" s="281">
        <f t="shared" si="839"/>
        <v>0</v>
      </c>
      <c r="Y1481" s="245">
        <f t="shared" si="840"/>
        <v>0</v>
      </c>
      <c r="Z1481" s="248"/>
      <c r="AA1481" s="285">
        <f t="shared" si="776"/>
        <v>0</v>
      </c>
      <c r="AB1481" s="242">
        <f>IF(AA1481=0,0,SUMIFS('Sch A. Input'!$H472:$CJ472,'Sch A. Input'!$H$14:$CJ$14,"Recurring",'Sch A. Input'!$H$13:$CJ$13,"&lt;="&amp;$L$11,'Sch A. Input'!$H$13:$CJ$13,"&lt;="&amp;$AI$1020,'Sch A. Input'!$H$13:$CJ$13,"&gt;"&amp;$Y$1020))</f>
        <v>0</v>
      </c>
      <c r="AC1481" s="242">
        <f>IF(AA1481=0,0,SUMIFS('Sch A. Input'!$H472:$CJ472,'Sch A. Input'!$H$14:$CJ$14,"One-time",'Sch A. Input'!$H$13:$CJ$13,"&lt;="&amp;$L$11,'Sch A. Input'!$H$13:$CJ$13,"&lt;="&amp;$AI$1020,'Sch A. Input'!$H$13:$CJ$13,"&gt;"&amp;$Y$1020))</f>
        <v>0</v>
      </c>
      <c r="AD1481" s="283">
        <f t="shared" si="777"/>
        <v>0</v>
      </c>
      <c r="AE1481" s="242">
        <f t="shared" si="778"/>
        <v>0</v>
      </c>
      <c r="AF1481" s="242">
        <f t="shared" si="779"/>
        <v>0</v>
      </c>
      <c r="AG1481" s="276">
        <f t="shared" si="741"/>
        <v>0</v>
      </c>
      <c r="AH1481" s="281">
        <f t="shared" si="841"/>
        <v>0</v>
      </c>
      <c r="AI1481" s="245">
        <f t="shared" si="842"/>
        <v>0</v>
      </c>
      <c r="AK1481" s="285">
        <f t="shared" si="780"/>
        <v>0</v>
      </c>
      <c r="AL1481" s="242">
        <f>IF(AK1481=0,0,SUMIFS('Sch A. Input'!$H472:$CJ472,'Sch A. Input'!$H$14:$CJ$14,"Recurring",'Sch A. Input'!$H$13:$CJ$13,"&lt;="&amp;$L$11,'Sch A. Input'!$H$13:$CJ$13,"&lt;="&amp;$AS$1020,'Sch A. Input'!$H$13:$CJ$13,"&gt;"&amp;$AI$1020))</f>
        <v>0</v>
      </c>
      <c r="AM1481" s="242">
        <f>IF(AK1481=0,0,SUMIFS('Sch A. Input'!$H472:$CJ472,'Sch A. Input'!$H$14:$CJ$14,"One-time",'Sch A. Input'!$H$13:$CJ$13,"&lt;="&amp;$L$11,'Sch A. Input'!$H$13:$CJ$13,"&lt;="&amp;$AS$1020,'Sch A. Input'!$H$13:$CJ$13,"&gt;"&amp;$AI$1020))</f>
        <v>0</v>
      </c>
      <c r="AN1481" s="283">
        <f t="shared" si="781"/>
        <v>0</v>
      </c>
      <c r="AO1481" s="242">
        <f t="shared" si="782"/>
        <v>0</v>
      </c>
      <c r="AP1481" s="242">
        <f t="shared" si="783"/>
        <v>0</v>
      </c>
      <c r="AQ1481" s="276">
        <f t="shared" si="742"/>
        <v>0</v>
      </c>
      <c r="AR1481" s="281">
        <f t="shared" si="843"/>
        <v>0</v>
      </c>
      <c r="AS1481" s="245">
        <f t="shared" si="844"/>
        <v>0</v>
      </c>
      <c r="AY1481" s="160"/>
      <c r="AZ1481" s="160"/>
      <c r="BK1481" s="2"/>
      <c r="BL1481" s="2"/>
      <c r="BM1481" s="2"/>
      <c r="BN1481" s="2"/>
      <c r="BO1481" s="2"/>
      <c r="BP1481" s="2"/>
      <c r="BQ1481" s="2"/>
      <c r="BR1481" s="2"/>
      <c r="BS1481" s="2"/>
      <c r="BT1481" s="2"/>
      <c r="BU1481" s="2"/>
      <c r="BV1481" s="2"/>
      <c r="BW1481" s="2"/>
      <c r="BX1481" s="2"/>
      <c r="BY1481" s="2"/>
      <c r="BZ1481" s="2"/>
      <c r="CA1481" s="2"/>
      <c r="CI1481"/>
      <c r="CJ1481"/>
      <c r="CK1481"/>
      <c r="CL1481"/>
      <c r="CM1481"/>
      <c r="CN1481"/>
      <c r="CO1481"/>
      <c r="CP1481"/>
      <c r="CQ1481"/>
      <c r="CR1481"/>
      <c r="CS1481"/>
      <c r="CT1481"/>
      <c r="CU1481"/>
      <c r="CV1481"/>
      <c r="CW1481"/>
      <c r="CX1481"/>
    </row>
    <row r="1482" spans="2:102" x14ac:dyDescent="0.35">
      <c r="B1482" s="70" t="str">
        <f t="shared" ref="B1482:F1482" si="854">B475</f>
        <v/>
      </c>
      <c r="C1482" s="166" t="str">
        <f t="shared" si="854"/>
        <v/>
      </c>
      <c r="D1482" s="273" t="str">
        <f t="shared" si="854"/>
        <v/>
      </c>
      <c r="E1482" s="273">
        <f t="shared" si="854"/>
        <v>45016</v>
      </c>
      <c r="F1482" s="273">
        <f t="shared" si="854"/>
        <v>0</v>
      </c>
      <c r="G1482" s="98">
        <f t="shared" si="768"/>
        <v>0</v>
      </c>
      <c r="H1482" s="242">
        <f>IF(G1482=0,0,SUMIFS('Sch A. Input'!$H473:$CJ473,'Sch A. Input'!$H$14:$CJ$14,"Recurring",'Sch A. Input'!$H$13:$CJ$13,"&lt;="&amp;$O$1020,'Sch A. Input'!$H$13:$CJ$13,"&lt;="&amp;$L$11))</f>
        <v>0</v>
      </c>
      <c r="I1482" s="242">
        <f>IF(G1482=0,0,SUMIFS('Sch A. Input'!$H473:$CJ473,'Sch A. Input'!$H$14:$CJ$14,"One-time",'Sch A. Input'!$H$13:$CJ$13,"&lt;="&amp;$O$1020,'Sch A. Input'!$H$13:$CJ$13,"&lt;="&amp;$L$11))</f>
        <v>0</v>
      </c>
      <c r="J1482" s="283">
        <f t="shared" si="769"/>
        <v>0</v>
      </c>
      <c r="K1482" s="242">
        <f t="shared" si="770"/>
        <v>0</v>
      </c>
      <c r="L1482" s="242">
        <f t="shared" si="771"/>
        <v>0</v>
      </c>
      <c r="M1482" s="276">
        <f t="shared" si="739"/>
        <v>0</v>
      </c>
      <c r="N1482" s="281">
        <f t="shared" si="837"/>
        <v>0</v>
      </c>
      <c r="O1482" s="245">
        <f t="shared" si="838"/>
        <v>0</v>
      </c>
      <c r="P1482" s="248"/>
      <c r="Q1482" s="285">
        <f t="shared" si="772"/>
        <v>0</v>
      </c>
      <c r="R1482" s="242">
        <f>IF(Q1482=0,0,SUMIFS('Sch A. Input'!$H473:$CJ473,'Sch A. Input'!$H$14:$CJ$14,"Recurring",'Sch A. Input'!$H$13:$CJ$13,"&lt;="&amp;$L$11,'Sch A. Input'!$H$13:$CJ$13,"&lt;="&amp;$Y$1020,'Sch A. Input'!$H$13:$CJ$13,"&gt;"&amp;$O$1020))</f>
        <v>0</v>
      </c>
      <c r="S1482" s="242">
        <f>IF(Q1482=0,0,SUMIFS('Sch A. Input'!$H473:$CJ473,'Sch A. Input'!$H$14:$CJ$14,"One-time",'Sch A. Input'!$H$13:$CJ$13,"&lt;="&amp;$L$11,'Sch A. Input'!$H$13:$CJ$13,"&lt;="&amp;$Y$1020,'Sch A. Input'!$H$13:$CJ$13,"&gt;"&amp;$O$1020))</f>
        <v>0</v>
      </c>
      <c r="T1482" s="283">
        <f t="shared" si="773"/>
        <v>0</v>
      </c>
      <c r="U1482" s="242">
        <f t="shared" si="774"/>
        <v>0</v>
      </c>
      <c r="V1482" s="242">
        <f t="shared" si="775"/>
        <v>0</v>
      </c>
      <c r="W1482" s="276">
        <f t="shared" si="740"/>
        <v>0</v>
      </c>
      <c r="X1482" s="281">
        <f t="shared" si="839"/>
        <v>0</v>
      </c>
      <c r="Y1482" s="245">
        <f t="shared" si="840"/>
        <v>0</v>
      </c>
      <c r="Z1482" s="248"/>
      <c r="AA1482" s="285">
        <f t="shared" si="776"/>
        <v>0</v>
      </c>
      <c r="AB1482" s="242">
        <f>IF(AA1482=0,0,SUMIFS('Sch A. Input'!$H473:$CJ473,'Sch A. Input'!$H$14:$CJ$14,"Recurring",'Sch A. Input'!$H$13:$CJ$13,"&lt;="&amp;$L$11,'Sch A. Input'!$H$13:$CJ$13,"&lt;="&amp;$AI$1020,'Sch A. Input'!$H$13:$CJ$13,"&gt;"&amp;$Y$1020))</f>
        <v>0</v>
      </c>
      <c r="AC1482" s="242">
        <f>IF(AA1482=0,0,SUMIFS('Sch A. Input'!$H473:$CJ473,'Sch A. Input'!$H$14:$CJ$14,"One-time",'Sch A. Input'!$H$13:$CJ$13,"&lt;="&amp;$L$11,'Sch A. Input'!$H$13:$CJ$13,"&lt;="&amp;$AI$1020,'Sch A. Input'!$H$13:$CJ$13,"&gt;"&amp;$Y$1020))</f>
        <v>0</v>
      </c>
      <c r="AD1482" s="283">
        <f t="shared" si="777"/>
        <v>0</v>
      </c>
      <c r="AE1482" s="242">
        <f t="shared" si="778"/>
        <v>0</v>
      </c>
      <c r="AF1482" s="242">
        <f t="shared" si="779"/>
        <v>0</v>
      </c>
      <c r="AG1482" s="276">
        <f t="shared" si="741"/>
        <v>0</v>
      </c>
      <c r="AH1482" s="281">
        <f t="shared" si="841"/>
        <v>0</v>
      </c>
      <c r="AI1482" s="245">
        <f t="shared" si="842"/>
        <v>0</v>
      </c>
      <c r="AK1482" s="285">
        <f t="shared" si="780"/>
        <v>0</v>
      </c>
      <c r="AL1482" s="242">
        <f>IF(AK1482=0,0,SUMIFS('Sch A. Input'!$H473:$CJ473,'Sch A. Input'!$H$14:$CJ$14,"Recurring",'Sch A. Input'!$H$13:$CJ$13,"&lt;="&amp;$L$11,'Sch A. Input'!$H$13:$CJ$13,"&lt;="&amp;$AS$1020,'Sch A. Input'!$H$13:$CJ$13,"&gt;"&amp;$AI$1020))</f>
        <v>0</v>
      </c>
      <c r="AM1482" s="242">
        <f>IF(AK1482=0,0,SUMIFS('Sch A. Input'!$H473:$CJ473,'Sch A. Input'!$H$14:$CJ$14,"One-time",'Sch A. Input'!$H$13:$CJ$13,"&lt;="&amp;$L$11,'Sch A. Input'!$H$13:$CJ$13,"&lt;="&amp;$AS$1020,'Sch A. Input'!$H$13:$CJ$13,"&gt;"&amp;$AI$1020))</f>
        <v>0</v>
      </c>
      <c r="AN1482" s="283">
        <f t="shared" si="781"/>
        <v>0</v>
      </c>
      <c r="AO1482" s="242">
        <f t="shared" si="782"/>
        <v>0</v>
      </c>
      <c r="AP1482" s="242">
        <f t="shared" si="783"/>
        <v>0</v>
      </c>
      <c r="AQ1482" s="276">
        <f t="shared" si="742"/>
        <v>0</v>
      </c>
      <c r="AR1482" s="281">
        <f t="shared" si="843"/>
        <v>0</v>
      </c>
      <c r="AS1482" s="245">
        <f t="shared" si="844"/>
        <v>0</v>
      </c>
      <c r="AY1482" s="160"/>
      <c r="AZ1482" s="160"/>
      <c r="BK1482" s="2"/>
      <c r="BL1482" s="2"/>
      <c r="BM1482" s="2"/>
      <c r="BN1482" s="2"/>
      <c r="BO1482" s="2"/>
      <c r="BP1482" s="2"/>
      <c r="BQ1482" s="2"/>
      <c r="BR1482" s="2"/>
      <c r="BS1482" s="2"/>
      <c r="BT1482" s="2"/>
      <c r="BU1482" s="2"/>
      <c r="BV1482" s="2"/>
      <c r="BW1482" s="2"/>
      <c r="BX1482" s="2"/>
      <c r="BY1482" s="2"/>
      <c r="BZ1482" s="2"/>
      <c r="CA1482" s="2"/>
      <c r="CI1482"/>
      <c r="CJ1482"/>
      <c r="CK1482"/>
      <c r="CL1482"/>
      <c r="CM1482"/>
      <c r="CN1482"/>
      <c r="CO1482"/>
      <c r="CP1482"/>
      <c r="CQ1482"/>
      <c r="CR1482"/>
      <c r="CS1482"/>
      <c r="CT1482"/>
      <c r="CU1482"/>
      <c r="CV1482"/>
      <c r="CW1482"/>
      <c r="CX1482"/>
    </row>
    <row r="1483" spans="2:102" x14ac:dyDescent="0.35">
      <c r="B1483" s="70" t="str">
        <f t="shared" ref="B1483:F1483" si="855">B476</f>
        <v/>
      </c>
      <c r="C1483" s="166" t="str">
        <f t="shared" si="855"/>
        <v/>
      </c>
      <c r="D1483" s="273" t="str">
        <f t="shared" si="855"/>
        <v/>
      </c>
      <c r="E1483" s="273">
        <f t="shared" si="855"/>
        <v>45016</v>
      </c>
      <c r="F1483" s="273">
        <f t="shared" si="855"/>
        <v>0</v>
      </c>
      <c r="G1483" s="98">
        <f t="shared" ref="G1483:G1546" si="856">COUNTIFS(D1483,"&lt;="&amp;$O$1020,D1483,"&lt;&gt;"&amp;0,D1483,"&lt;="&amp;$L$11)</f>
        <v>0</v>
      </c>
      <c r="H1483" s="242">
        <f>IF(G1483=0,0,SUMIFS('Sch A. Input'!$H474:$CJ474,'Sch A. Input'!$H$14:$CJ$14,"Recurring",'Sch A. Input'!$H$13:$CJ$13,"&lt;="&amp;$O$1020,'Sch A. Input'!$H$13:$CJ$13,"&lt;="&amp;$L$11))</f>
        <v>0</v>
      </c>
      <c r="I1483" s="242">
        <f>IF(G1483=0,0,SUMIFS('Sch A. Input'!$H474:$CJ474,'Sch A. Input'!$H$14:$CJ$14,"One-time",'Sch A. Input'!$H$13:$CJ$13,"&lt;="&amp;$O$1020,'Sch A. Input'!$H$13:$CJ$13,"&lt;="&amp;$L$11))</f>
        <v>0</v>
      </c>
      <c r="J1483" s="283">
        <f t="shared" ref="J1483:J1546" si="857">SUM(H1483:I1483)</f>
        <v>0</v>
      </c>
      <c r="K1483" s="242">
        <f t="shared" ref="K1483:K1546" si="858">IF(G1483=0,0,IFERROR(H1483/$M1483*$M$9,0))</f>
        <v>0</v>
      </c>
      <c r="L1483" s="242">
        <f t="shared" ref="L1483:L1546" si="859">IF(G1483=0,0,IFERROR(K1483+I1483,0))</f>
        <v>0</v>
      </c>
      <c r="M1483" s="276">
        <f t="shared" si="739"/>
        <v>0</v>
      </c>
      <c r="N1483" s="281">
        <f t="shared" si="837"/>
        <v>0</v>
      </c>
      <c r="O1483" s="245">
        <f t="shared" si="838"/>
        <v>0</v>
      </c>
      <c r="P1483" s="248"/>
      <c r="Q1483" s="285">
        <f t="shared" ref="Q1483:Q1546" si="860">IF($F1483=0,IF(AND($D1483&lt;=Y$1020,$D1483&lt;&gt;0,$D1483&lt;=$E1483,$E1483&gt;O$1020),1,0),IF(AND($D1483&lt;=Y$1020,$D1483&lt;&gt;0,$E1483&gt;O$1020,$D1483&lt;=$E1483,$F1483&gt;O$1020),1,0))</f>
        <v>0</v>
      </c>
      <c r="R1483" s="242">
        <f>IF(Q1483=0,0,SUMIFS('Sch A. Input'!$H474:$CJ474,'Sch A. Input'!$H$14:$CJ$14,"Recurring",'Sch A. Input'!$H$13:$CJ$13,"&lt;="&amp;$L$11,'Sch A. Input'!$H$13:$CJ$13,"&lt;="&amp;$Y$1020,'Sch A. Input'!$H$13:$CJ$13,"&gt;"&amp;$O$1020))</f>
        <v>0</v>
      </c>
      <c r="S1483" s="242">
        <f>IF(Q1483=0,0,SUMIFS('Sch A. Input'!$H474:$CJ474,'Sch A. Input'!$H$14:$CJ$14,"One-time",'Sch A. Input'!$H$13:$CJ$13,"&lt;="&amp;$L$11,'Sch A. Input'!$H$13:$CJ$13,"&lt;="&amp;$Y$1020,'Sch A. Input'!$H$13:$CJ$13,"&gt;"&amp;$O$1020))</f>
        <v>0</v>
      </c>
      <c r="T1483" s="283">
        <f t="shared" ref="T1483:T1546" si="861">SUM(R1483:S1483)</f>
        <v>0</v>
      </c>
      <c r="U1483" s="242">
        <f t="shared" ref="U1483:U1546" si="862">IF(Q1483=0,0,IFERROR((R1483+H1483)/W1483*$M$9,0))</f>
        <v>0</v>
      </c>
      <c r="V1483" s="242">
        <f t="shared" ref="V1483:V1546" si="863">IF(Q1483=0,0,IFERROR(U1483+S1483+I1483,0))</f>
        <v>0</v>
      </c>
      <c r="W1483" s="276">
        <f t="shared" si="740"/>
        <v>0</v>
      </c>
      <c r="X1483" s="281">
        <f t="shared" si="839"/>
        <v>0</v>
      </c>
      <c r="Y1483" s="245">
        <f t="shared" si="840"/>
        <v>0</v>
      </c>
      <c r="Z1483" s="248"/>
      <c r="AA1483" s="285">
        <f t="shared" ref="AA1483:AA1546" si="864">IF($F1483=0,IF(AND($D1483&lt;=AI$1020,$D1483&lt;&gt;0,$D1483&lt;=$E1483,$E1483&gt;Y$1020),1,0),IF(AND($D1483&lt;=AI$1020,$D1483&lt;&gt;0,$E1483&gt;Y$1020,$D1483&lt;=$E1483,$F1483&gt;Y$1020),1,0))</f>
        <v>0</v>
      </c>
      <c r="AB1483" s="242">
        <f>IF(AA1483=0,0,SUMIFS('Sch A. Input'!$H474:$CJ474,'Sch A. Input'!$H$14:$CJ$14,"Recurring",'Sch A. Input'!$H$13:$CJ$13,"&lt;="&amp;$L$11,'Sch A. Input'!$H$13:$CJ$13,"&lt;="&amp;$AI$1020,'Sch A. Input'!$H$13:$CJ$13,"&gt;"&amp;$Y$1020))</f>
        <v>0</v>
      </c>
      <c r="AC1483" s="242">
        <f>IF(AA1483=0,0,SUMIFS('Sch A. Input'!$H474:$CJ474,'Sch A. Input'!$H$14:$CJ$14,"One-time",'Sch A. Input'!$H$13:$CJ$13,"&lt;="&amp;$L$11,'Sch A. Input'!$H$13:$CJ$13,"&lt;="&amp;$AI$1020,'Sch A. Input'!$H$13:$CJ$13,"&gt;"&amp;$Y$1020))</f>
        <v>0</v>
      </c>
      <c r="AD1483" s="283">
        <f t="shared" ref="AD1483:AD1546" si="865">SUM(AB1483:AC1483)</f>
        <v>0</v>
      </c>
      <c r="AE1483" s="242">
        <f t="shared" ref="AE1483:AE1546" si="866">IF(AA1483=0,0,IFERROR((AB1483+R1483+H1483)/AG1483*$M$9,0))</f>
        <v>0</v>
      </c>
      <c r="AF1483" s="242">
        <f t="shared" ref="AF1483:AF1546" si="867">IF(AA1483=0,0,IFERROR(AE1483+AC1483+S1483+I1483,0))</f>
        <v>0</v>
      </c>
      <c r="AG1483" s="276">
        <f t="shared" si="741"/>
        <v>0</v>
      </c>
      <c r="AH1483" s="281">
        <f t="shared" si="841"/>
        <v>0</v>
      </c>
      <c r="AI1483" s="245">
        <f t="shared" si="842"/>
        <v>0</v>
      </c>
      <c r="AK1483" s="285">
        <f t="shared" ref="AK1483:AK1546" si="868">IF($F1483=0,IF(AND($D1483&lt;=AS$1020,$D1483&lt;&gt;0,$D1483&lt;=$E1483,$E1483&gt;AI$1020),1,0),IF(AND($D1483&lt;=AS$1020,$D1483&lt;&gt;0,$E1483&gt;AI$1020,$F1483&lt;=AS$1020,$D1483&lt;=$E1483,$F1483&gt;AI$1020),1,0))</f>
        <v>0</v>
      </c>
      <c r="AL1483" s="242">
        <f>IF(AK1483=0,0,SUMIFS('Sch A. Input'!$H474:$CJ474,'Sch A. Input'!$H$14:$CJ$14,"Recurring",'Sch A. Input'!$H$13:$CJ$13,"&lt;="&amp;$L$11,'Sch A. Input'!$H$13:$CJ$13,"&lt;="&amp;$AS$1020,'Sch A. Input'!$H$13:$CJ$13,"&gt;"&amp;$AI$1020))</f>
        <v>0</v>
      </c>
      <c r="AM1483" s="242">
        <f>IF(AK1483=0,0,SUMIFS('Sch A. Input'!$H474:$CJ474,'Sch A. Input'!$H$14:$CJ$14,"One-time",'Sch A. Input'!$H$13:$CJ$13,"&lt;="&amp;$L$11,'Sch A. Input'!$H$13:$CJ$13,"&lt;="&amp;$AS$1020,'Sch A. Input'!$H$13:$CJ$13,"&gt;"&amp;$AI$1020))</f>
        <v>0</v>
      </c>
      <c r="AN1483" s="283">
        <f t="shared" ref="AN1483:AN1546" si="869">+AL1483+AM1483</f>
        <v>0</v>
      </c>
      <c r="AO1483" s="242">
        <f t="shared" ref="AO1483:AO1546" si="870">IF(AK1483=0,0,IFERROR((AL1483+AB1483+R1483+H1483)/AQ1483*$M$9,0))</f>
        <v>0</v>
      </c>
      <c r="AP1483" s="242">
        <f t="shared" ref="AP1483:AP1546" si="871">IF(AK1483=0,0,IFERROR(AO1483+AM1483+AC1483+S1483+I1483,0))</f>
        <v>0</v>
      </c>
      <c r="AQ1483" s="276">
        <f t="shared" si="742"/>
        <v>0</v>
      </c>
      <c r="AR1483" s="281">
        <f t="shared" si="843"/>
        <v>0</v>
      </c>
      <c r="AS1483" s="245">
        <f t="shared" si="844"/>
        <v>0</v>
      </c>
      <c r="AY1483" s="160"/>
      <c r="AZ1483" s="160"/>
      <c r="BK1483" s="2"/>
      <c r="BL1483" s="2"/>
      <c r="BM1483" s="2"/>
      <c r="BN1483" s="2"/>
      <c r="BO1483" s="2"/>
      <c r="BP1483" s="2"/>
      <c r="BQ1483" s="2"/>
      <c r="BR1483" s="2"/>
      <c r="BS1483" s="2"/>
      <c r="BT1483" s="2"/>
      <c r="BU1483" s="2"/>
      <c r="BV1483" s="2"/>
      <c r="BW1483" s="2"/>
      <c r="BX1483" s="2"/>
      <c r="BY1483" s="2"/>
      <c r="BZ1483" s="2"/>
      <c r="CA1483" s="2"/>
      <c r="CI1483"/>
      <c r="CJ1483"/>
      <c r="CK1483"/>
      <c r="CL1483"/>
      <c r="CM1483"/>
      <c r="CN1483"/>
      <c r="CO1483"/>
      <c r="CP1483"/>
      <c r="CQ1483"/>
      <c r="CR1483"/>
      <c r="CS1483"/>
      <c r="CT1483"/>
      <c r="CU1483"/>
      <c r="CV1483"/>
      <c r="CW1483"/>
      <c r="CX1483"/>
    </row>
    <row r="1484" spans="2:102" x14ac:dyDescent="0.35">
      <c r="B1484" s="70" t="str">
        <f t="shared" ref="B1484:F1484" si="872">B477</f>
        <v/>
      </c>
      <c r="C1484" s="166" t="str">
        <f t="shared" si="872"/>
        <v/>
      </c>
      <c r="D1484" s="273" t="str">
        <f t="shared" si="872"/>
        <v/>
      </c>
      <c r="E1484" s="273">
        <f t="shared" si="872"/>
        <v>45016</v>
      </c>
      <c r="F1484" s="273">
        <f t="shared" si="872"/>
        <v>0</v>
      </c>
      <c r="G1484" s="98">
        <f t="shared" si="856"/>
        <v>0</v>
      </c>
      <c r="H1484" s="242">
        <f>IF(G1484=0,0,SUMIFS('Sch A. Input'!$H475:$CJ475,'Sch A. Input'!$H$14:$CJ$14,"Recurring",'Sch A. Input'!$H$13:$CJ$13,"&lt;="&amp;$O$1020,'Sch A. Input'!$H$13:$CJ$13,"&lt;="&amp;$L$11))</f>
        <v>0</v>
      </c>
      <c r="I1484" s="242">
        <f>IF(G1484=0,0,SUMIFS('Sch A. Input'!$H475:$CJ475,'Sch A. Input'!$H$14:$CJ$14,"One-time",'Sch A. Input'!$H$13:$CJ$13,"&lt;="&amp;$O$1020,'Sch A. Input'!$H$13:$CJ$13,"&lt;="&amp;$L$11))</f>
        <v>0</v>
      </c>
      <c r="J1484" s="283">
        <f t="shared" si="857"/>
        <v>0</v>
      </c>
      <c r="K1484" s="242">
        <f t="shared" si="858"/>
        <v>0</v>
      </c>
      <c r="L1484" s="242">
        <f t="shared" si="859"/>
        <v>0</v>
      </c>
      <c r="M1484" s="276">
        <f t="shared" si="739"/>
        <v>0</v>
      </c>
      <c r="N1484" s="281">
        <f t="shared" si="837"/>
        <v>0</v>
      </c>
      <c r="O1484" s="245">
        <f t="shared" si="838"/>
        <v>0</v>
      </c>
      <c r="P1484" s="248"/>
      <c r="Q1484" s="285">
        <f t="shared" si="860"/>
        <v>0</v>
      </c>
      <c r="R1484" s="242">
        <f>IF(Q1484=0,0,SUMIFS('Sch A. Input'!$H475:$CJ475,'Sch A. Input'!$H$14:$CJ$14,"Recurring",'Sch A. Input'!$H$13:$CJ$13,"&lt;="&amp;$L$11,'Sch A. Input'!$H$13:$CJ$13,"&lt;="&amp;$Y$1020,'Sch A. Input'!$H$13:$CJ$13,"&gt;"&amp;$O$1020))</f>
        <v>0</v>
      </c>
      <c r="S1484" s="242">
        <f>IF(Q1484=0,0,SUMIFS('Sch A. Input'!$H475:$CJ475,'Sch A. Input'!$H$14:$CJ$14,"One-time",'Sch A. Input'!$H$13:$CJ$13,"&lt;="&amp;$L$11,'Sch A. Input'!$H$13:$CJ$13,"&lt;="&amp;$Y$1020,'Sch A. Input'!$H$13:$CJ$13,"&gt;"&amp;$O$1020))</f>
        <v>0</v>
      </c>
      <c r="T1484" s="283">
        <f t="shared" si="861"/>
        <v>0</v>
      </c>
      <c r="U1484" s="242">
        <f t="shared" si="862"/>
        <v>0</v>
      </c>
      <c r="V1484" s="242">
        <f t="shared" si="863"/>
        <v>0</v>
      </c>
      <c r="W1484" s="276">
        <f t="shared" si="740"/>
        <v>0</v>
      </c>
      <c r="X1484" s="281">
        <f t="shared" si="839"/>
        <v>0</v>
      </c>
      <c r="Y1484" s="245">
        <f t="shared" si="840"/>
        <v>0</v>
      </c>
      <c r="Z1484" s="248"/>
      <c r="AA1484" s="285">
        <f t="shared" si="864"/>
        <v>0</v>
      </c>
      <c r="AB1484" s="242">
        <f>IF(AA1484=0,0,SUMIFS('Sch A. Input'!$H475:$CJ475,'Sch A. Input'!$H$14:$CJ$14,"Recurring",'Sch A. Input'!$H$13:$CJ$13,"&lt;="&amp;$L$11,'Sch A. Input'!$H$13:$CJ$13,"&lt;="&amp;$AI$1020,'Sch A. Input'!$H$13:$CJ$13,"&gt;"&amp;$Y$1020))</f>
        <v>0</v>
      </c>
      <c r="AC1484" s="242">
        <f>IF(AA1484=0,0,SUMIFS('Sch A. Input'!$H475:$CJ475,'Sch A. Input'!$H$14:$CJ$14,"One-time",'Sch A. Input'!$H$13:$CJ$13,"&lt;="&amp;$L$11,'Sch A. Input'!$H$13:$CJ$13,"&lt;="&amp;$AI$1020,'Sch A. Input'!$H$13:$CJ$13,"&gt;"&amp;$Y$1020))</f>
        <v>0</v>
      </c>
      <c r="AD1484" s="283">
        <f t="shared" si="865"/>
        <v>0</v>
      </c>
      <c r="AE1484" s="242">
        <f t="shared" si="866"/>
        <v>0</v>
      </c>
      <c r="AF1484" s="242">
        <f t="shared" si="867"/>
        <v>0</v>
      </c>
      <c r="AG1484" s="276">
        <f t="shared" si="741"/>
        <v>0</v>
      </c>
      <c r="AH1484" s="281">
        <f t="shared" si="841"/>
        <v>0</v>
      </c>
      <c r="AI1484" s="245">
        <f t="shared" si="842"/>
        <v>0</v>
      </c>
      <c r="AK1484" s="285">
        <f t="shared" si="868"/>
        <v>0</v>
      </c>
      <c r="AL1484" s="242">
        <f>IF(AK1484=0,0,SUMIFS('Sch A. Input'!$H475:$CJ475,'Sch A. Input'!$H$14:$CJ$14,"Recurring",'Sch A. Input'!$H$13:$CJ$13,"&lt;="&amp;$L$11,'Sch A. Input'!$H$13:$CJ$13,"&lt;="&amp;$AS$1020,'Sch A. Input'!$H$13:$CJ$13,"&gt;"&amp;$AI$1020))</f>
        <v>0</v>
      </c>
      <c r="AM1484" s="242">
        <f>IF(AK1484=0,0,SUMIFS('Sch A. Input'!$H475:$CJ475,'Sch A. Input'!$H$14:$CJ$14,"One-time",'Sch A. Input'!$H$13:$CJ$13,"&lt;="&amp;$L$11,'Sch A. Input'!$H$13:$CJ$13,"&lt;="&amp;$AS$1020,'Sch A. Input'!$H$13:$CJ$13,"&gt;"&amp;$AI$1020))</f>
        <v>0</v>
      </c>
      <c r="AN1484" s="283">
        <f t="shared" si="869"/>
        <v>0</v>
      </c>
      <c r="AO1484" s="242">
        <f t="shared" si="870"/>
        <v>0</v>
      </c>
      <c r="AP1484" s="242">
        <f t="shared" si="871"/>
        <v>0</v>
      </c>
      <c r="AQ1484" s="276">
        <f t="shared" si="742"/>
        <v>0</v>
      </c>
      <c r="AR1484" s="281">
        <f t="shared" si="843"/>
        <v>0</v>
      </c>
      <c r="AS1484" s="245">
        <f t="shared" si="844"/>
        <v>0</v>
      </c>
      <c r="AY1484" s="160"/>
      <c r="AZ1484" s="160"/>
      <c r="BK1484" s="2"/>
      <c r="BL1484" s="2"/>
      <c r="BM1484" s="2"/>
      <c r="BN1484" s="2"/>
      <c r="BO1484" s="2"/>
      <c r="BP1484" s="2"/>
      <c r="BQ1484" s="2"/>
      <c r="BR1484" s="2"/>
      <c r="BS1484" s="2"/>
      <c r="BT1484" s="2"/>
      <c r="BU1484" s="2"/>
      <c r="BV1484" s="2"/>
      <c r="BW1484" s="2"/>
      <c r="BX1484" s="2"/>
      <c r="BY1484" s="2"/>
      <c r="BZ1484" s="2"/>
      <c r="CA1484" s="2"/>
      <c r="CI1484"/>
      <c r="CJ1484"/>
      <c r="CK1484"/>
      <c r="CL1484"/>
      <c r="CM1484"/>
      <c r="CN1484"/>
      <c r="CO1484"/>
      <c r="CP1484"/>
      <c r="CQ1484"/>
      <c r="CR1484"/>
      <c r="CS1484"/>
      <c r="CT1484"/>
      <c r="CU1484"/>
      <c r="CV1484"/>
      <c r="CW1484"/>
      <c r="CX1484"/>
    </row>
    <row r="1485" spans="2:102" x14ac:dyDescent="0.35">
      <c r="B1485" s="70" t="str">
        <f t="shared" ref="B1485:F1485" si="873">B478</f>
        <v/>
      </c>
      <c r="C1485" s="166" t="str">
        <f t="shared" si="873"/>
        <v/>
      </c>
      <c r="D1485" s="273" t="str">
        <f t="shared" si="873"/>
        <v/>
      </c>
      <c r="E1485" s="273">
        <f t="shared" si="873"/>
        <v>45016</v>
      </c>
      <c r="F1485" s="273">
        <f t="shared" si="873"/>
        <v>0</v>
      </c>
      <c r="G1485" s="98">
        <f t="shared" si="856"/>
        <v>0</v>
      </c>
      <c r="H1485" s="242">
        <f>IF(G1485=0,0,SUMIFS('Sch A. Input'!$H476:$CJ476,'Sch A. Input'!$H$14:$CJ$14,"Recurring",'Sch A. Input'!$H$13:$CJ$13,"&lt;="&amp;$O$1020,'Sch A. Input'!$H$13:$CJ$13,"&lt;="&amp;$L$11))</f>
        <v>0</v>
      </c>
      <c r="I1485" s="242">
        <f>IF(G1485=0,0,SUMIFS('Sch A. Input'!$H476:$CJ476,'Sch A. Input'!$H$14:$CJ$14,"One-time",'Sch A. Input'!$H$13:$CJ$13,"&lt;="&amp;$O$1020,'Sch A. Input'!$H$13:$CJ$13,"&lt;="&amp;$L$11))</f>
        <v>0</v>
      </c>
      <c r="J1485" s="283">
        <f t="shared" si="857"/>
        <v>0</v>
      </c>
      <c r="K1485" s="242">
        <f t="shared" si="858"/>
        <v>0</v>
      </c>
      <c r="L1485" s="242">
        <f t="shared" si="859"/>
        <v>0</v>
      </c>
      <c r="M1485" s="276">
        <f t="shared" si="739"/>
        <v>0</v>
      </c>
      <c r="N1485" s="281">
        <f t="shared" si="837"/>
        <v>0</v>
      </c>
      <c r="O1485" s="245">
        <f t="shared" si="838"/>
        <v>0</v>
      </c>
      <c r="P1485" s="248"/>
      <c r="Q1485" s="285">
        <f t="shared" si="860"/>
        <v>0</v>
      </c>
      <c r="R1485" s="242">
        <f>IF(Q1485=0,0,SUMIFS('Sch A. Input'!$H476:$CJ476,'Sch A. Input'!$H$14:$CJ$14,"Recurring",'Sch A. Input'!$H$13:$CJ$13,"&lt;="&amp;$L$11,'Sch A. Input'!$H$13:$CJ$13,"&lt;="&amp;$Y$1020,'Sch A. Input'!$H$13:$CJ$13,"&gt;"&amp;$O$1020))</f>
        <v>0</v>
      </c>
      <c r="S1485" s="242">
        <f>IF(Q1485=0,0,SUMIFS('Sch A. Input'!$H476:$CJ476,'Sch A. Input'!$H$14:$CJ$14,"One-time",'Sch A. Input'!$H$13:$CJ$13,"&lt;="&amp;$L$11,'Sch A. Input'!$H$13:$CJ$13,"&lt;="&amp;$Y$1020,'Sch A. Input'!$H$13:$CJ$13,"&gt;"&amp;$O$1020))</f>
        <v>0</v>
      </c>
      <c r="T1485" s="283">
        <f t="shared" si="861"/>
        <v>0</v>
      </c>
      <c r="U1485" s="242">
        <f t="shared" si="862"/>
        <v>0</v>
      </c>
      <c r="V1485" s="242">
        <f t="shared" si="863"/>
        <v>0</v>
      </c>
      <c r="W1485" s="276">
        <f t="shared" si="740"/>
        <v>0</v>
      </c>
      <c r="X1485" s="281">
        <f t="shared" si="839"/>
        <v>0</v>
      </c>
      <c r="Y1485" s="245">
        <f t="shared" si="840"/>
        <v>0</v>
      </c>
      <c r="Z1485" s="248"/>
      <c r="AA1485" s="285">
        <f t="shared" si="864"/>
        <v>0</v>
      </c>
      <c r="AB1485" s="242">
        <f>IF(AA1485=0,0,SUMIFS('Sch A. Input'!$H476:$CJ476,'Sch A. Input'!$H$14:$CJ$14,"Recurring",'Sch A. Input'!$H$13:$CJ$13,"&lt;="&amp;$L$11,'Sch A. Input'!$H$13:$CJ$13,"&lt;="&amp;$AI$1020,'Sch A. Input'!$H$13:$CJ$13,"&gt;"&amp;$Y$1020))</f>
        <v>0</v>
      </c>
      <c r="AC1485" s="242">
        <f>IF(AA1485=0,0,SUMIFS('Sch A. Input'!$H476:$CJ476,'Sch A. Input'!$H$14:$CJ$14,"One-time",'Sch A. Input'!$H$13:$CJ$13,"&lt;="&amp;$L$11,'Sch A. Input'!$H$13:$CJ$13,"&lt;="&amp;$AI$1020,'Sch A. Input'!$H$13:$CJ$13,"&gt;"&amp;$Y$1020))</f>
        <v>0</v>
      </c>
      <c r="AD1485" s="283">
        <f t="shared" si="865"/>
        <v>0</v>
      </c>
      <c r="AE1485" s="242">
        <f t="shared" si="866"/>
        <v>0</v>
      </c>
      <c r="AF1485" s="242">
        <f t="shared" si="867"/>
        <v>0</v>
      </c>
      <c r="AG1485" s="276">
        <f t="shared" si="741"/>
        <v>0</v>
      </c>
      <c r="AH1485" s="281">
        <f t="shared" si="841"/>
        <v>0</v>
      </c>
      <c r="AI1485" s="245">
        <f t="shared" si="842"/>
        <v>0</v>
      </c>
      <c r="AK1485" s="285">
        <f t="shared" si="868"/>
        <v>0</v>
      </c>
      <c r="AL1485" s="242">
        <f>IF(AK1485=0,0,SUMIFS('Sch A. Input'!$H476:$CJ476,'Sch A. Input'!$H$14:$CJ$14,"Recurring",'Sch A. Input'!$H$13:$CJ$13,"&lt;="&amp;$L$11,'Sch A. Input'!$H$13:$CJ$13,"&lt;="&amp;$AS$1020,'Sch A. Input'!$H$13:$CJ$13,"&gt;"&amp;$AI$1020))</f>
        <v>0</v>
      </c>
      <c r="AM1485" s="242">
        <f>IF(AK1485=0,0,SUMIFS('Sch A. Input'!$H476:$CJ476,'Sch A. Input'!$H$14:$CJ$14,"One-time",'Sch A. Input'!$H$13:$CJ$13,"&lt;="&amp;$L$11,'Sch A. Input'!$H$13:$CJ$13,"&lt;="&amp;$AS$1020,'Sch A. Input'!$H$13:$CJ$13,"&gt;"&amp;$AI$1020))</f>
        <v>0</v>
      </c>
      <c r="AN1485" s="283">
        <f t="shared" si="869"/>
        <v>0</v>
      </c>
      <c r="AO1485" s="242">
        <f t="shared" si="870"/>
        <v>0</v>
      </c>
      <c r="AP1485" s="242">
        <f t="shared" si="871"/>
        <v>0</v>
      </c>
      <c r="AQ1485" s="276">
        <f t="shared" si="742"/>
        <v>0</v>
      </c>
      <c r="AR1485" s="281">
        <f t="shared" si="843"/>
        <v>0</v>
      </c>
      <c r="AS1485" s="245">
        <f t="shared" si="844"/>
        <v>0</v>
      </c>
      <c r="AY1485" s="160"/>
      <c r="AZ1485" s="160"/>
      <c r="BK1485" s="2"/>
      <c r="BL1485" s="2"/>
      <c r="BM1485" s="2"/>
      <c r="BN1485" s="2"/>
      <c r="BO1485" s="2"/>
      <c r="BP1485" s="2"/>
      <c r="BQ1485" s="2"/>
      <c r="BR1485" s="2"/>
      <c r="BS1485" s="2"/>
      <c r="BT1485" s="2"/>
      <c r="BU1485" s="2"/>
      <c r="BV1485" s="2"/>
      <c r="BW1485" s="2"/>
      <c r="BX1485" s="2"/>
      <c r="BY1485" s="2"/>
      <c r="BZ1485" s="2"/>
      <c r="CA1485" s="2"/>
      <c r="CI1485"/>
      <c r="CJ1485"/>
      <c r="CK1485"/>
      <c r="CL1485"/>
      <c r="CM1485"/>
      <c r="CN1485"/>
      <c r="CO1485"/>
      <c r="CP1485"/>
      <c r="CQ1485"/>
      <c r="CR1485"/>
      <c r="CS1485"/>
      <c r="CT1485"/>
      <c r="CU1485"/>
      <c r="CV1485"/>
      <c r="CW1485"/>
      <c r="CX1485"/>
    </row>
    <row r="1486" spans="2:102" x14ac:dyDescent="0.35">
      <c r="B1486" s="70" t="str">
        <f t="shared" ref="B1486:F1486" si="874">B479</f>
        <v/>
      </c>
      <c r="C1486" s="166" t="str">
        <f t="shared" si="874"/>
        <v/>
      </c>
      <c r="D1486" s="273" t="str">
        <f t="shared" si="874"/>
        <v/>
      </c>
      <c r="E1486" s="273">
        <f t="shared" si="874"/>
        <v>45016</v>
      </c>
      <c r="F1486" s="273">
        <f t="shared" si="874"/>
        <v>0</v>
      </c>
      <c r="G1486" s="98">
        <f t="shared" si="856"/>
        <v>0</v>
      </c>
      <c r="H1486" s="242">
        <f>IF(G1486=0,0,SUMIFS('Sch A. Input'!$H477:$CJ477,'Sch A. Input'!$H$14:$CJ$14,"Recurring",'Sch A. Input'!$H$13:$CJ$13,"&lt;="&amp;$O$1020,'Sch A. Input'!$H$13:$CJ$13,"&lt;="&amp;$L$11))</f>
        <v>0</v>
      </c>
      <c r="I1486" s="242">
        <f>IF(G1486=0,0,SUMIFS('Sch A. Input'!$H477:$CJ477,'Sch A. Input'!$H$14:$CJ$14,"One-time",'Sch A. Input'!$H$13:$CJ$13,"&lt;="&amp;$O$1020,'Sch A. Input'!$H$13:$CJ$13,"&lt;="&amp;$L$11))</f>
        <v>0</v>
      </c>
      <c r="J1486" s="283">
        <f t="shared" si="857"/>
        <v>0</v>
      </c>
      <c r="K1486" s="242">
        <f t="shared" si="858"/>
        <v>0</v>
      </c>
      <c r="L1486" s="242">
        <f t="shared" si="859"/>
        <v>0</v>
      </c>
      <c r="M1486" s="276">
        <f t="shared" si="739"/>
        <v>0</v>
      </c>
      <c r="N1486" s="281">
        <f t="shared" si="837"/>
        <v>0</v>
      </c>
      <c r="O1486" s="245">
        <f t="shared" si="838"/>
        <v>0</v>
      </c>
      <c r="P1486" s="248"/>
      <c r="Q1486" s="285">
        <f t="shared" si="860"/>
        <v>0</v>
      </c>
      <c r="R1486" s="242">
        <f>IF(Q1486=0,0,SUMIFS('Sch A. Input'!$H477:$CJ477,'Sch A. Input'!$H$14:$CJ$14,"Recurring",'Sch A. Input'!$H$13:$CJ$13,"&lt;="&amp;$L$11,'Sch A. Input'!$H$13:$CJ$13,"&lt;="&amp;$Y$1020,'Sch A. Input'!$H$13:$CJ$13,"&gt;"&amp;$O$1020))</f>
        <v>0</v>
      </c>
      <c r="S1486" s="242">
        <f>IF(Q1486=0,0,SUMIFS('Sch A. Input'!$H477:$CJ477,'Sch A. Input'!$H$14:$CJ$14,"One-time",'Sch A. Input'!$H$13:$CJ$13,"&lt;="&amp;$L$11,'Sch A. Input'!$H$13:$CJ$13,"&lt;="&amp;$Y$1020,'Sch A. Input'!$H$13:$CJ$13,"&gt;"&amp;$O$1020))</f>
        <v>0</v>
      </c>
      <c r="T1486" s="283">
        <f t="shared" si="861"/>
        <v>0</v>
      </c>
      <c r="U1486" s="242">
        <f t="shared" si="862"/>
        <v>0</v>
      </c>
      <c r="V1486" s="242">
        <f t="shared" si="863"/>
        <v>0</v>
      </c>
      <c r="W1486" s="276">
        <f t="shared" si="740"/>
        <v>0</v>
      </c>
      <c r="X1486" s="281">
        <f t="shared" si="839"/>
        <v>0</v>
      </c>
      <c r="Y1486" s="245">
        <f t="shared" si="840"/>
        <v>0</v>
      </c>
      <c r="Z1486" s="248"/>
      <c r="AA1486" s="285">
        <f t="shared" si="864"/>
        <v>0</v>
      </c>
      <c r="AB1486" s="242">
        <f>IF(AA1486=0,0,SUMIFS('Sch A. Input'!$H477:$CJ477,'Sch A. Input'!$H$14:$CJ$14,"Recurring",'Sch A. Input'!$H$13:$CJ$13,"&lt;="&amp;$L$11,'Sch A. Input'!$H$13:$CJ$13,"&lt;="&amp;$AI$1020,'Sch A. Input'!$H$13:$CJ$13,"&gt;"&amp;$Y$1020))</f>
        <v>0</v>
      </c>
      <c r="AC1486" s="242">
        <f>IF(AA1486=0,0,SUMIFS('Sch A. Input'!$H477:$CJ477,'Sch A. Input'!$H$14:$CJ$14,"One-time",'Sch A. Input'!$H$13:$CJ$13,"&lt;="&amp;$L$11,'Sch A. Input'!$H$13:$CJ$13,"&lt;="&amp;$AI$1020,'Sch A. Input'!$H$13:$CJ$13,"&gt;"&amp;$Y$1020))</f>
        <v>0</v>
      </c>
      <c r="AD1486" s="283">
        <f t="shared" si="865"/>
        <v>0</v>
      </c>
      <c r="AE1486" s="242">
        <f t="shared" si="866"/>
        <v>0</v>
      </c>
      <c r="AF1486" s="242">
        <f t="shared" si="867"/>
        <v>0</v>
      </c>
      <c r="AG1486" s="276">
        <f t="shared" si="741"/>
        <v>0</v>
      </c>
      <c r="AH1486" s="281">
        <f t="shared" si="841"/>
        <v>0</v>
      </c>
      <c r="AI1486" s="245">
        <f t="shared" si="842"/>
        <v>0</v>
      </c>
      <c r="AK1486" s="285">
        <f t="shared" si="868"/>
        <v>0</v>
      </c>
      <c r="AL1486" s="242">
        <f>IF(AK1486=0,0,SUMIFS('Sch A. Input'!$H477:$CJ477,'Sch A. Input'!$H$14:$CJ$14,"Recurring",'Sch A. Input'!$H$13:$CJ$13,"&lt;="&amp;$L$11,'Sch A. Input'!$H$13:$CJ$13,"&lt;="&amp;$AS$1020,'Sch A. Input'!$H$13:$CJ$13,"&gt;"&amp;$AI$1020))</f>
        <v>0</v>
      </c>
      <c r="AM1486" s="242">
        <f>IF(AK1486=0,0,SUMIFS('Sch A. Input'!$H477:$CJ477,'Sch A. Input'!$H$14:$CJ$14,"One-time",'Sch A. Input'!$H$13:$CJ$13,"&lt;="&amp;$L$11,'Sch A. Input'!$H$13:$CJ$13,"&lt;="&amp;$AS$1020,'Sch A. Input'!$H$13:$CJ$13,"&gt;"&amp;$AI$1020))</f>
        <v>0</v>
      </c>
      <c r="AN1486" s="283">
        <f t="shared" si="869"/>
        <v>0</v>
      </c>
      <c r="AO1486" s="242">
        <f t="shared" si="870"/>
        <v>0</v>
      </c>
      <c r="AP1486" s="242">
        <f t="shared" si="871"/>
        <v>0</v>
      </c>
      <c r="AQ1486" s="276">
        <f t="shared" si="742"/>
        <v>0</v>
      </c>
      <c r="AR1486" s="281">
        <f t="shared" si="843"/>
        <v>0</v>
      </c>
      <c r="AS1486" s="245">
        <f t="shared" si="844"/>
        <v>0</v>
      </c>
      <c r="AY1486" s="160"/>
      <c r="AZ1486" s="160"/>
      <c r="BK1486" s="2"/>
      <c r="BL1486" s="2"/>
      <c r="BM1486" s="2"/>
      <c r="BN1486" s="2"/>
      <c r="BO1486" s="2"/>
      <c r="BP1486" s="2"/>
      <c r="BQ1486" s="2"/>
      <c r="BR1486" s="2"/>
      <c r="BS1486" s="2"/>
      <c r="BT1486" s="2"/>
      <c r="BU1486" s="2"/>
      <c r="BV1486" s="2"/>
      <c r="BW1486" s="2"/>
      <c r="BX1486" s="2"/>
      <c r="BY1486" s="2"/>
      <c r="BZ1486" s="2"/>
      <c r="CA1486" s="2"/>
      <c r="CI1486"/>
      <c r="CJ1486"/>
      <c r="CK1486"/>
      <c r="CL1486"/>
      <c r="CM1486"/>
      <c r="CN1486"/>
      <c r="CO1486"/>
      <c r="CP1486"/>
      <c r="CQ1486"/>
      <c r="CR1486"/>
      <c r="CS1486"/>
      <c r="CT1486"/>
      <c r="CU1486"/>
      <c r="CV1486"/>
      <c r="CW1486"/>
      <c r="CX1486"/>
    </row>
    <row r="1487" spans="2:102" x14ac:dyDescent="0.35">
      <c r="B1487" s="70" t="str">
        <f t="shared" ref="B1487:F1487" si="875">B480</f>
        <v/>
      </c>
      <c r="C1487" s="166" t="str">
        <f t="shared" si="875"/>
        <v/>
      </c>
      <c r="D1487" s="273" t="str">
        <f t="shared" si="875"/>
        <v/>
      </c>
      <c r="E1487" s="273">
        <f t="shared" si="875"/>
        <v>45016</v>
      </c>
      <c r="F1487" s="273">
        <f t="shared" si="875"/>
        <v>0</v>
      </c>
      <c r="G1487" s="98">
        <f t="shared" si="856"/>
        <v>0</v>
      </c>
      <c r="H1487" s="242">
        <f>IF(G1487=0,0,SUMIFS('Sch A. Input'!$H478:$CJ478,'Sch A. Input'!$H$14:$CJ$14,"Recurring",'Sch A. Input'!$H$13:$CJ$13,"&lt;="&amp;$O$1020,'Sch A. Input'!$H$13:$CJ$13,"&lt;="&amp;$L$11))</f>
        <v>0</v>
      </c>
      <c r="I1487" s="242">
        <f>IF(G1487=0,0,SUMIFS('Sch A. Input'!$H478:$CJ478,'Sch A. Input'!$H$14:$CJ$14,"One-time",'Sch A. Input'!$H$13:$CJ$13,"&lt;="&amp;$O$1020,'Sch A. Input'!$H$13:$CJ$13,"&lt;="&amp;$L$11))</f>
        <v>0</v>
      </c>
      <c r="J1487" s="283">
        <f t="shared" si="857"/>
        <v>0</v>
      </c>
      <c r="K1487" s="242">
        <f t="shared" si="858"/>
        <v>0</v>
      </c>
      <c r="L1487" s="242">
        <f t="shared" si="859"/>
        <v>0</v>
      </c>
      <c r="M1487" s="276">
        <f t="shared" si="739"/>
        <v>0</v>
      </c>
      <c r="N1487" s="281">
        <f t="shared" si="837"/>
        <v>0</v>
      </c>
      <c r="O1487" s="245">
        <f t="shared" si="838"/>
        <v>0</v>
      </c>
      <c r="P1487" s="248"/>
      <c r="Q1487" s="285">
        <f t="shared" si="860"/>
        <v>0</v>
      </c>
      <c r="R1487" s="242">
        <f>IF(Q1487=0,0,SUMIFS('Sch A. Input'!$H478:$CJ478,'Sch A. Input'!$H$14:$CJ$14,"Recurring",'Sch A. Input'!$H$13:$CJ$13,"&lt;="&amp;$L$11,'Sch A. Input'!$H$13:$CJ$13,"&lt;="&amp;$Y$1020,'Sch A. Input'!$H$13:$CJ$13,"&gt;"&amp;$O$1020))</f>
        <v>0</v>
      </c>
      <c r="S1487" s="242">
        <f>IF(Q1487=0,0,SUMIFS('Sch A. Input'!$H478:$CJ478,'Sch A. Input'!$H$14:$CJ$14,"One-time",'Sch A. Input'!$H$13:$CJ$13,"&lt;="&amp;$L$11,'Sch A. Input'!$H$13:$CJ$13,"&lt;="&amp;$Y$1020,'Sch A. Input'!$H$13:$CJ$13,"&gt;"&amp;$O$1020))</f>
        <v>0</v>
      </c>
      <c r="T1487" s="283">
        <f t="shared" si="861"/>
        <v>0</v>
      </c>
      <c r="U1487" s="242">
        <f t="shared" si="862"/>
        <v>0</v>
      </c>
      <c r="V1487" s="242">
        <f t="shared" si="863"/>
        <v>0</v>
      </c>
      <c r="W1487" s="276">
        <f t="shared" si="740"/>
        <v>0</v>
      </c>
      <c r="X1487" s="281">
        <f t="shared" si="839"/>
        <v>0</v>
      </c>
      <c r="Y1487" s="245">
        <f t="shared" si="840"/>
        <v>0</v>
      </c>
      <c r="Z1487" s="248"/>
      <c r="AA1487" s="285">
        <f t="shared" si="864"/>
        <v>0</v>
      </c>
      <c r="AB1487" s="242">
        <f>IF(AA1487=0,0,SUMIFS('Sch A. Input'!$H478:$CJ478,'Sch A. Input'!$H$14:$CJ$14,"Recurring",'Sch A. Input'!$H$13:$CJ$13,"&lt;="&amp;$L$11,'Sch A. Input'!$H$13:$CJ$13,"&lt;="&amp;$AI$1020,'Sch A. Input'!$H$13:$CJ$13,"&gt;"&amp;$Y$1020))</f>
        <v>0</v>
      </c>
      <c r="AC1487" s="242">
        <f>IF(AA1487=0,0,SUMIFS('Sch A. Input'!$H478:$CJ478,'Sch A. Input'!$H$14:$CJ$14,"One-time",'Sch A. Input'!$H$13:$CJ$13,"&lt;="&amp;$L$11,'Sch A. Input'!$H$13:$CJ$13,"&lt;="&amp;$AI$1020,'Sch A. Input'!$H$13:$CJ$13,"&gt;"&amp;$Y$1020))</f>
        <v>0</v>
      </c>
      <c r="AD1487" s="283">
        <f t="shared" si="865"/>
        <v>0</v>
      </c>
      <c r="AE1487" s="242">
        <f t="shared" si="866"/>
        <v>0</v>
      </c>
      <c r="AF1487" s="242">
        <f t="shared" si="867"/>
        <v>0</v>
      </c>
      <c r="AG1487" s="276">
        <f t="shared" si="741"/>
        <v>0</v>
      </c>
      <c r="AH1487" s="281">
        <f t="shared" si="841"/>
        <v>0</v>
      </c>
      <c r="AI1487" s="245">
        <f t="shared" si="842"/>
        <v>0</v>
      </c>
      <c r="AK1487" s="285">
        <f t="shared" si="868"/>
        <v>0</v>
      </c>
      <c r="AL1487" s="242">
        <f>IF(AK1487=0,0,SUMIFS('Sch A. Input'!$H478:$CJ478,'Sch A. Input'!$H$14:$CJ$14,"Recurring",'Sch A. Input'!$H$13:$CJ$13,"&lt;="&amp;$L$11,'Sch A. Input'!$H$13:$CJ$13,"&lt;="&amp;$AS$1020,'Sch A. Input'!$H$13:$CJ$13,"&gt;"&amp;$AI$1020))</f>
        <v>0</v>
      </c>
      <c r="AM1487" s="242">
        <f>IF(AK1487=0,0,SUMIFS('Sch A. Input'!$H478:$CJ478,'Sch A. Input'!$H$14:$CJ$14,"One-time",'Sch A. Input'!$H$13:$CJ$13,"&lt;="&amp;$L$11,'Sch A. Input'!$H$13:$CJ$13,"&lt;="&amp;$AS$1020,'Sch A. Input'!$H$13:$CJ$13,"&gt;"&amp;$AI$1020))</f>
        <v>0</v>
      </c>
      <c r="AN1487" s="283">
        <f t="shared" si="869"/>
        <v>0</v>
      </c>
      <c r="AO1487" s="242">
        <f t="shared" si="870"/>
        <v>0</v>
      </c>
      <c r="AP1487" s="242">
        <f t="shared" si="871"/>
        <v>0</v>
      </c>
      <c r="AQ1487" s="276">
        <f t="shared" si="742"/>
        <v>0</v>
      </c>
      <c r="AR1487" s="281">
        <f t="shared" si="843"/>
        <v>0</v>
      </c>
      <c r="AS1487" s="245">
        <f t="shared" si="844"/>
        <v>0</v>
      </c>
      <c r="AY1487" s="160"/>
      <c r="AZ1487" s="160"/>
      <c r="BK1487" s="2"/>
      <c r="BL1487" s="2"/>
      <c r="BM1487" s="2"/>
      <c r="BN1487" s="2"/>
      <c r="BO1487" s="2"/>
      <c r="BP1487" s="2"/>
      <c r="BQ1487" s="2"/>
      <c r="BR1487" s="2"/>
      <c r="BS1487" s="2"/>
      <c r="BT1487" s="2"/>
      <c r="BU1487" s="2"/>
      <c r="BV1487" s="2"/>
      <c r="BW1487" s="2"/>
      <c r="BX1487" s="2"/>
      <c r="BY1487" s="2"/>
      <c r="BZ1487" s="2"/>
      <c r="CA1487" s="2"/>
      <c r="CI1487"/>
      <c r="CJ1487"/>
      <c r="CK1487"/>
      <c r="CL1487"/>
      <c r="CM1487"/>
      <c r="CN1487"/>
      <c r="CO1487"/>
      <c r="CP1487"/>
      <c r="CQ1487"/>
      <c r="CR1487"/>
      <c r="CS1487"/>
      <c r="CT1487"/>
      <c r="CU1487"/>
      <c r="CV1487"/>
      <c r="CW1487"/>
      <c r="CX1487"/>
    </row>
    <row r="1488" spans="2:102" x14ac:dyDescent="0.35">
      <c r="B1488" s="70" t="str">
        <f t="shared" ref="B1488:F1488" si="876">B481</f>
        <v/>
      </c>
      <c r="C1488" s="166" t="str">
        <f t="shared" si="876"/>
        <v/>
      </c>
      <c r="D1488" s="273" t="str">
        <f t="shared" si="876"/>
        <v/>
      </c>
      <c r="E1488" s="273">
        <f t="shared" si="876"/>
        <v>45016</v>
      </c>
      <c r="F1488" s="273">
        <f t="shared" si="876"/>
        <v>0</v>
      </c>
      <c r="G1488" s="98">
        <f t="shared" si="856"/>
        <v>0</v>
      </c>
      <c r="H1488" s="242">
        <f>IF(G1488=0,0,SUMIFS('Sch A. Input'!$H479:$CJ479,'Sch A. Input'!$H$14:$CJ$14,"Recurring",'Sch A. Input'!$H$13:$CJ$13,"&lt;="&amp;$O$1020,'Sch A. Input'!$H$13:$CJ$13,"&lt;="&amp;$L$11))</f>
        <v>0</v>
      </c>
      <c r="I1488" s="242">
        <f>IF(G1488=0,0,SUMIFS('Sch A. Input'!$H479:$CJ479,'Sch A. Input'!$H$14:$CJ$14,"One-time",'Sch A. Input'!$H$13:$CJ$13,"&lt;="&amp;$O$1020,'Sch A. Input'!$H$13:$CJ$13,"&lt;="&amp;$L$11))</f>
        <v>0</v>
      </c>
      <c r="J1488" s="283">
        <f t="shared" si="857"/>
        <v>0</v>
      </c>
      <c r="K1488" s="242">
        <f t="shared" si="858"/>
        <v>0</v>
      </c>
      <c r="L1488" s="242">
        <f t="shared" si="859"/>
        <v>0</v>
      </c>
      <c r="M1488" s="276">
        <f t="shared" si="739"/>
        <v>0</v>
      </c>
      <c r="N1488" s="281">
        <f t="shared" si="837"/>
        <v>0</v>
      </c>
      <c r="O1488" s="245">
        <f t="shared" si="838"/>
        <v>0</v>
      </c>
      <c r="P1488" s="248"/>
      <c r="Q1488" s="285">
        <f t="shared" si="860"/>
        <v>0</v>
      </c>
      <c r="R1488" s="242">
        <f>IF(Q1488=0,0,SUMIFS('Sch A. Input'!$H479:$CJ479,'Sch A. Input'!$H$14:$CJ$14,"Recurring",'Sch A. Input'!$H$13:$CJ$13,"&lt;="&amp;$L$11,'Sch A. Input'!$H$13:$CJ$13,"&lt;="&amp;$Y$1020,'Sch A. Input'!$H$13:$CJ$13,"&gt;"&amp;$O$1020))</f>
        <v>0</v>
      </c>
      <c r="S1488" s="242">
        <f>IF(Q1488=0,0,SUMIFS('Sch A. Input'!$H479:$CJ479,'Sch A. Input'!$H$14:$CJ$14,"One-time",'Sch A. Input'!$H$13:$CJ$13,"&lt;="&amp;$L$11,'Sch A. Input'!$H$13:$CJ$13,"&lt;="&amp;$Y$1020,'Sch A. Input'!$H$13:$CJ$13,"&gt;"&amp;$O$1020))</f>
        <v>0</v>
      </c>
      <c r="T1488" s="283">
        <f t="shared" si="861"/>
        <v>0</v>
      </c>
      <c r="U1488" s="242">
        <f t="shared" si="862"/>
        <v>0</v>
      </c>
      <c r="V1488" s="242">
        <f t="shared" si="863"/>
        <v>0</v>
      </c>
      <c r="W1488" s="276">
        <f t="shared" si="740"/>
        <v>0</v>
      </c>
      <c r="X1488" s="281">
        <f t="shared" si="839"/>
        <v>0</v>
      </c>
      <c r="Y1488" s="245">
        <f t="shared" si="840"/>
        <v>0</v>
      </c>
      <c r="Z1488" s="248"/>
      <c r="AA1488" s="285">
        <f t="shared" si="864"/>
        <v>0</v>
      </c>
      <c r="AB1488" s="242">
        <f>IF(AA1488=0,0,SUMIFS('Sch A. Input'!$H479:$CJ479,'Sch A. Input'!$H$14:$CJ$14,"Recurring",'Sch A. Input'!$H$13:$CJ$13,"&lt;="&amp;$L$11,'Sch A. Input'!$H$13:$CJ$13,"&lt;="&amp;$AI$1020,'Sch A. Input'!$H$13:$CJ$13,"&gt;"&amp;$Y$1020))</f>
        <v>0</v>
      </c>
      <c r="AC1488" s="242">
        <f>IF(AA1488=0,0,SUMIFS('Sch A. Input'!$H479:$CJ479,'Sch A. Input'!$H$14:$CJ$14,"One-time",'Sch A. Input'!$H$13:$CJ$13,"&lt;="&amp;$L$11,'Sch A. Input'!$H$13:$CJ$13,"&lt;="&amp;$AI$1020,'Sch A. Input'!$H$13:$CJ$13,"&gt;"&amp;$Y$1020))</f>
        <v>0</v>
      </c>
      <c r="AD1488" s="283">
        <f t="shared" si="865"/>
        <v>0</v>
      </c>
      <c r="AE1488" s="242">
        <f t="shared" si="866"/>
        <v>0</v>
      </c>
      <c r="AF1488" s="242">
        <f t="shared" si="867"/>
        <v>0</v>
      </c>
      <c r="AG1488" s="276">
        <f t="shared" si="741"/>
        <v>0</v>
      </c>
      <c r="AH1488" s="281">
        <f t="shared" si="841"/>
        <v>0</v>
      </c>
      <c r="AI1488" s="245">
        <f t="shared" si="842"/>
        <v>0</v>
      </c>
      <c r="AK1488" s="285">
        <f t="shared" si="868"/>
        <v>0</v>
      </c>
      <c r="AL1488" s="242">
        <f>IF(AK1488=0,0,SUMIFS('Sch A. Input'!$H479:$CJ479,'Sch A. Input'!$H$14:$CJ$14,"Recurring",'Sch A. Input'!$H$13:$CJ$13,"&lt;="&amp;$L$11,'Sch A. Input'!$H$13:$CJ$13,"&lt;="&amp;$AS$1020,'Sch A. Input'!$H$13:$CJ$13,"&gt;"&amp;$AI$1020))</f>
        <v>0</v>
      </c>
      <c r="AM1488" s="242">
        <f>IF(AK1488=0,0,SUMIFS('Sch A. Input'!$H479:$CJ479,'Sch A. Input'!$H$14:$CJ$14,"One-time",'Sch A. Input'!$H$13:$CJ$13,"&lt;="&amp;$L$11,'Sch A. Input'!$H$13:$CJ$13,"&lt;="&amp;$AS$1020,'Sch A. Input'!$H$13:$CJ$13,"&gt;"&amp;$AI$1020))</f>
        <v>0</v>
      </c>
      <c r="AN1488" s="283">
        <f t="shared" si="869"/>
        <v>0</v>
      </c>
      <c r="AO1488" s="242">
        <f t="shared" si="870"/>
        <v>0</v>
      </c>
      <c r="AP1488" s="242">
        <f t="shared" si="871"/>
        <v>0</v>
      </c>
      <c r="AQ1488" s="276">
        <f t="shared" si="742"/>
        <v>0</v>
      </c>
      <c r="AR1488" s="281">
        <f t="shared" si="843"/>
        <v>0</v>
      </c>
      <c r="AS1488" s="245">
        <f t="shared" si="844"/>
        <v>0</v>
      </c>
      <c r="AY1488" s="160"/>
      <c r="AZ1488" s="160"/>
      <c r="BK1488" s="2"/>
      <c r="BL1488" s="2"/>
      <c r="BM1488" s="2"/>
      <c r="BN1488" s="2"/>
      <c r="BO1488" s="2"/>
      <c r="BP1488" s="2"/>
      <c r="BQ1488" s="2"/>
      <c r="BR1488" s="2"/>
      <c r="BS1488" s="2"/>
      <c r="BT1488" s="2"/>
      <c r="BU1488" s="2"/>
      <c r="BV1488" s="2"/>
      <c r="BW1488" s="2"/>
      <c r="BX1488" s="2"/>
      <c r="BY1488" s="2"/>
      <c r="BZ1488" s="2"/>
      <c r="CA1488" s="2"/>
      <c r="CI1488"/>
      <c r="CJ1488"/>
      <c r="CK1488"/>
      <c r="CL1488"/>
      <c r="CM1488"/>
      <c r="CN1488"/>
      <c r="CO1488"/>
      <c r="CP1488"/>
      <c r="CQ1488"/>
      <c r="CR1488"/>
      <c r="CS1488"/>
      <c r="CT1488"/>
      <c r="CU1488"/>
      <c r="CV1488"/>
      <c r="CW1488"/>
      <c r="CX1488"/>
    </row>
    <row r="1489" spans="2:102" x14ac:dyDescent="0.35">
      <c r="B1489" s="70" t="str">
        <f t="shared" ref="B1489:F1489" si="877">B482</f>
        <v/>
      </c>
      <c r="C1489" s="166" t="str">
        <f t="shared" si="877"/>
        <v/>
      </c>
      <c r="D1489" s="273" t="str">
        <f t="shared" si="877"/>
        <v/>
      </c>
      <c r="E1489" s="273">
        <f t="shared" si="877"/>
        <v>45016</v>
      </c>
      <c r="F1489" s="273">
        <f t="shared" si="877"/>
        <v>0</v>
      </c>
      <c r="G1489" s="98">
        <f t="shared" si="856"/>
        <v>0</v>
      </c>
      <c r="H1489" s="242">
        <f>IF(G1489=0,0,SUMIFS('Sch A. Input'!$H480:$CJ480,'Sch A. Input'!$H$14:$CJ$14,"Recurring",'Sch A. Input'!$H$13:$CJ$13,"&lt;="&amp;$O$1020,'Sch A. Input'!$H$13:$CJ$13,"&lt;="&amp;$L$11))</f>
        <v>0</v>
      </c>
      <c r="I1489" s="242">
        <f>IF(G1489=0,0,SUMIFS('Sch A. Input'!$H480:$CJ480,'Sch A. Input'!$H$14:$CJ$14,"One-time",'Sch A. Input'!$H$13:$CJ$13,"&lt;="&amp;$O$1020,'Sch A. Input'!$H$13:$CJ$13,"&lt;="&amp;$L$11))</f>
        <v>0</v>
      </c>
      <c r="J1489" s="283">
        <f t="shared" si="857"/>
        <v>0</v>
      </c>
      <c r="K1489" s="242">
        <f t="shared" si="858"/>
        <v>0</v>
      </c>
      <c r="L1489" s="242">
        <f t="shared" si="859"/>
        <v>0</v>
      </c>
      <c r="M1489" s="276">
        <f t="shared" si="739"/>
        <v>0</v>
      </c>
      <c r="N1489" s="281">
        <f t="shared" si="837"/>
        <v>0</v>
      </c>
      <c r="O1489" s="245">
        <f t="shared" si="838"/>
        <v>0</v>
      </c>
      <c r="P1489" s="248"/>
      <c r="Q1489" s="285">
        <f t="shared" si="860"/>
        <v>0</v>
      </c>
      <c r="R1489" s="242">
        <f>IF(Q1489=0,0,SUMIFS('Sch A. Input'!$H480:$CJ480,'Sch A. Input'!$H$14:$CJ$14,"Recurring",'Sch A. Input'!$H$13:$CJ$13,"&lt;="&amp;$L$11,'Sch A. Input'!$H$13:$CJ$13,"&lt;="&amp;$Y$1020,'Sch A. Input'!$H$13:$CJ$13,"&gt;"&amp;$O$1020))</f>
        <v>0</v>
      </c>
      <c r="S1489" s="242">
        <f>IF(Q1489=0,0,SUMIFS('Sch A. Input'!$H480:$CJ480,'Sch A. Input'!$H$14:$CJ$14,"One-time",'Sch A. Input'!$H$13:$CJ$13,"&lt;="&amp;$L$11,'Sch A. Input'!$H$13:$CJ$13,"&lt;="&amp;$Y$1020,'Sch A. Input'!$H$13:$CJ$13,"&gt;"&amp;$O$1020))</f>
        <v>0</v>
      </c>
      <c r="T1489" s="283">
        <f t="shared" si="861"/>
        <v>0</v>
      </c>
      <c r="U1489" s="242">
        <f t="shared" si="862"/>
        <v>0</v>
      </c>
      <c r="V1489" s="242">
        <f t="shared" si="863"/>
        <v>0</v>
      </c>
      <c r="W1489" s="276">
        <f t="shared" si="740"/>
        <v>0</v>
      </c>
      <c r="X1489" s="281">
        <f t="shared" si="839"/>
        <v>0</v>
      </c>
      <c r="Y1489" s="245">
        <f t="shared" si="840"/>
        <v>0</v>
      </c>
      <c r="Z1489" s="248"/>
      <c r="AA1489" s="285">
        <f t="shared" si="864"/>
        <v>0</v>
      </c>
      <c r="AB1489" s="242">
        <f>IF(AA1489=0,0,SUMIFS('Sch A. Input'!$H480:$CJ480,'Sch A. Input'!$H$14:$CJ$14,"Recurring",'Sch A. Input'!$H$13:$CJ$13,"&lt;="&amp;$L$11,'Sch A. Input'!$H$13:$CJ$13,"&lt;="&amp;$AI$1020,'Sch A. Input'!$H$13:$CJ$13,"&gt;"&amp;$Y$1020))</f>
        <v>0</v>
      </c>
      <c r="AC1489" s="242">
        <f>IF(AA1489=0,0,SUMIFS('Sch A. Input'!$H480:$CJ480,'Sch A. Input'!$H$14:$CJ$14,"One-time",'Sch A. Input'!$H$13:$CJ$13,"&lt;="&amp;$L$11,'Sch A. Input'!$H$13:$CJ$13,"&lt;="&amp;$AI$1020,'Sch A. Input'!$H$13:$CJ$13,"&gt;"&amp;$Y$1020))</f>
        <v>0</v>
      </c>
      <c r="AD1489" s="283">
        <f t="shared" si="865"/>
        <v>0</v>
      </c>
      <c r="AE1489" s="242">
        <f t="shared" si="866"/>
        <v>0</v>
      </c>
      <c r="AF1489" s="242">
        <f t="shared" si="867"/>
        <v>0</v>
      </c>
      <c r="AG1489" s="276">
        <f t="shared" si="741"/>
        <v>0</v>
      </c>
      <c r="AH1489" s="281">
        <f t="shared" si="841"/>
        <v>0</v>
      </c>
      <c r="AI1489" s="245">
        <f t="shared" si="842"/>
        <v>0</v>
      </c>
      <c r="AK1489" s="285">
        <f t="shared" si="868"/>
        <v>0</v>
      </c>
      <c r="AL1489" s="242">
        <f>IF(AK1489=0,0,SUMIFS('Sch A. Input'!$H480:$CJ480,'Sch A. Input'!$H$14:$CJ$14,"Recurring",'Sch A. Input'!$H$13:$CJ$13,"&lt;="&amp;$L$11,'Sch A. Input'!$H$13:$CJ$13,"&lt;="&amp;$AS$1020,'Sch A. Input'!$H$13:$CJ$13,"&gt;"&amp;$AI$1020))</f>
        <v>0</v>
      </c>
      <c r="AM1489" s="242">
        <f>IF(AK1489=0,0,SUMIFS('Sch A. Input'!$H480:$CJ480,'Sch A. Input'!$H$14:$CJ$14,"One-time",'Sch A. Input'!$H$13:$CJ$13,"&lt;="&amp;$L$11,'Sch A. Input'!$H$13:$CJ$13,"&lt;="&amp;$AS$1020,'Sch A. Input'!$H$13:$CJ$13,"&gt;"&amp;$AI$1020))</f>
        <v>0</v>
      </c>
      <c r="AN1489" s="283">
        <f t="shared" si="869"/>
        <v>0</v>
      </c>
      <c r="AO1489" s="242">
        <f t="shared" si="870"/>
        <v>0</v>
      </c>
      <c r="AP1489" s="242">
        <f t="shared" si="871"/>
        <v>0</v>
      </c>
      <c r="AQ1489" s="276">
        <f t="shared" si="742"/>
        <v>0</v>
      </c>
      <c r="AR1489" s="281">
        <f t="shared" si="843"/>
        <v>0</v>
      </c>
      <c r="AS1489" s="245">
        <f t="shared" si="844"/>
        <v>0</v>
      </c>
      <c r="AY1489" s="160"/>
      <c r="AZ1489" s="160"/>
      <c r="BK1489" s="2"/>
      <c r="BL1489" s="2"/>
      <c r="BM1489" s="2"/>
      <c r="BN1489" s="2"/>
      <c r="BO1489" s="2"/>
      <c r="BP1489" s="2"/>
      <c r="BQ1489" s="2"/>
      <c r="BR1489" s="2"/>
      <c r="BS1489" s="2"/>
      <c r="BT1489" s="2"/>
      <c r="BU1489" s="2"/>
      <c r="BV1489" s="2"/>
      <c r="BW1489" s="2"/>
      <c r="BX1489" s="2"/>
      <c r="BY1489" s="2"/>
      <c r="BZ1489" s="2"/>
      <c r="CA1489" s="2"/>
      <c r="CI1489"/>
      <c r="CJ1489"/>
      <c r="CK1489"/>
      <c r="CL1489"/>
      <c r="CM1489"/>
      <c r="CN1489"/>
      <c r="CO1489"/>
      <c r="CP1489"/>
      <c r="CQ1489"/>
      <c r="CR1489"/>
      <c r="CS1489"/>
      <c r="CT1489"/>
      <c r="CU1489"/>
      <c r="CV1489"/>
      <c r="CW1489"/>
      <c r="CX1489"/>
    </row>
    <row r="1490" spans="2:102" x14ac:dyDescent="0.35">
      <c r="B1490" s="70" t="str">
        <f t="shared" ref="B1490:F1490" si="878">B483</f>
        <v/>
      </c>
      <c r="C1490" s="166" t="str">
        <f t="shared" si="878"/>
        <v/>
      </c>
      <c r="D1490" s="273" t="str">
        <f t="shared" si="878"/>
        <v/>
      </c>
      <c r="E1490" s="273">
        <f t="shared" si="878"/>
        <v>45016</v>
      </c>
      <c r="F1490" s="273">
        <f t="shared" si="878"/>
        <v>0</v>
      </c>
      <c r="G1490" s="98">
        <f t="shared" si="856"/>
        <v>0</v>
      </c>
      <c r="H1490" s="242">
        <f>IF(G1490=0,0,SUMIFS('Sch A. Input'!$H481:$CJ481,'Sch A. Input'!$H$14:$CJ$14,"Recurring",'Sch A. Input'!$H$13:$CJ$13,"&lt;="&amp;$O$1020,'Sch A. Input'!$H$13:$CJ$13,"&lt;="&amp;$L$11))</f>
        <v>0</v>
      </c>
      <c r="I1490" s="242">
        <f>IF(G1490=0,0,SUMIFS('Sch A. Input'!$H481:$CJ481,'Sch A. Input'!$H$14:$CJ$14,"One-time",'Sch A. Input'!$H$13:$CJ$13,"&lt;="&amp;$O$1020,'Sch A. Input'!$H$13:$CJ$13,"&lt;="&amp;$L$11))</f>
        <v>0</v>
      </c>
      <c r="J1490" s="283">
        <f t="shared" si="857"/>
        <v>0</v>
      </c>
      <c r="K1490" s="242">
        <f t="shared" si="858"/>
        <v>0</v>
      </c>
      <c r="L1490" s="242">
        <f t="shared" si="859"/>
        <v>0</v>
      </c>
      <c r="M1490" s="276">
        <f t="shared" si="739"/>
        <v>0</v>
      </c>
      <c r="N1490" s="281">
        <f t="shared" si="837"/>
        <v>0</v>
      </c>
      <c r="O1490" s="245">
        <f t="shared" si="838"/>
        <v>0</v>
      </c>
      <c r="P1490" s="248"/>
      <c r="Q1490" s="285">
        <f t="shared" si="860"/>
        <v>0</v>
      </c>
      <c r="R1490" s="242">
        <f>IF(Q1490=0,0,SUMIFS('Sch A. Input'!$H481:$CJ481,'Sch A. Input'!$H$14:$CJ$14,"Recurring",'Sch A. Input'!$H$13:$CJ$13,"&lt;="&amp;$L$11,'Sch A. Input'!$H$13:$CJ$13,"&lt;="&amp;$Y$1020,'Sch A. Input'!$H$13:$CJ$13,"&gt;"&amp;$O$1020))</f>
        <v>0</v>
      </c>
      <c r="S1490" s="242">
        <f>IF(Q1490=0,0,SUMIFS('Sch A. Input'!$H481:$CJ481,'Sch A. Input'!$H$14:$CJ$14,"One-time",'Sch A. Input'!$H$13:$CJ$13,"&lt;="&amp;$L$11,'Sch A. Input'!$H$13:$CJ$13,"&lt;="&amp;$Y$1020,'Sch A. Input'!$H$13:$CJ$13,"&gt;"&amp;$O$1020))</f>
        <v>0</v>
      </c>
      <c r="T1490" s="283">
        <f t="shared" si="861"/>
        <v>0</v>
      </c>
      <c r="U1490" s="242">
        <f t="shared" si="862"/>
        <v>0</v>
      </c>
      <c r="V1490" s="242">
        <f t="shared" si="863"/>
        <v>0</v>
      </c>
      <c r="W1490" s="276">
        <f t="shared" si="740"/>
        <v>0</v>
      </c>
      <c r="X1490" s="281">
        <f t="shared" si="839"/>
        <v>0</v>
      </c>
      <c r="Y1490" s="245">
        <f t="shared" si="840"/>
        <v>0</v>
      </c>
      <c r="Z1490" s="248"/>
      <c r="AA1490" s="285">
        <f t="shared" si="864"/>
        <v>0</v>
      </c>
      <c r="AB1490" s="242">
        <f>IF(AA1490=0,0,SUMIFS('Sch A. Input'!$H481:$CJ481,'Sch A. Input'!$H$14:$CJ$14,"Recurring",'Sch A. Input'!$H$13:$CJ$13,"&lt;="&amp;$L$11,'Sch A. Input'!$H$13:$CJ$13,"&lt;="&amp;$AI$1020,'Sch A. Input'!$H$13:$CJ$13,"&gt;"&amp;$Y$1020))</f>
        <v>0</v>
      </c>
      <c r="AC1490" s="242">
        <f>IF(AA1490=0,0,SUMIFS('Sch A. Input'!$H481:$CJ481,'Sch A. Input'!$H$14:$CJ$14,"One-time",'Sch A. Input'!$H$13:$CJ$13,"&lt;="&amp;$L$11,'Sch A. Input'!$H$13:$CJ$13,"&lt;="&amp;$AI$1020,'Sch A. Input'!$H$13:$CJ$13,"&gt;"&amp;$Y$1020))</f>
        <v>0</v>
      </c>
      <c r="AD1490" s="283">
        <f t="shared" si="865"/>
        <v>0</v>
      </c>
      <c r="AE1490" s="242">
        <f t="shared" si="866"/>
        <v>0</v>
      </c>
      <c r="AF1490" s="242">
        <f t="shared" si="867"/>
        <v>0</v>
      </c>
      <c r="AG1490" s="276">
        <f t="shared" si="741"/>
        <v>0</v>
      </c>
      <c r="AH1490" s="281">
        <f t="shared" si="841"/>
        <v>0</v>
      </c>
      <c r="AI1490" s="245">
        <f t="shared" si="842"/>
        <v>0</v>
      </c>
      <c r="AK1490" s="285">
        <f t="shared" si="868"/>
        <v>0</v>
      </c>
      <c r="AL1490" s="242">
        <f>IF(AK1490=0,0,SUMIFS('Sch A. Input'!$H481:$CJ481,'Sch A. Input'!$H$14:$CJ$14,"Recurring",'Sch A. Input'!$H$13:$CJ$13,"&lt;="&amp;$L$11,'Sch A. Input'!$H$13:$CJ$13,"&lt;="&amp;$AS$1020,'Sch A. Input'!$H$13:$CJ$13,"&gt;"&amp;$AI$1020))</f>
        <v>0</v>
      </c>
      <c r="AM1490" s="242">
        <f>IF(AK1490=0,0,SUMIFS('Sch A. Input'!$H481:$CJ481,'Sch A. Input'!$H$14:$CJ$14,"One-time",'Sch A. Input'!$H$13:$CJ$13,"&lt;="&amp;$L$11,'Sch A. Input'!$H$13:$CJ$13,"&lt;="&amp;$AS$1020,'Sch A. Input'!$H$13:$CJ$13,"&gt;"&amp;$AI$1020))</f>
        <v>0</v>
      </c>
      <c r="AN1490" s="283">
        <f t="shared" si="869"/>
        <v>0</v>
      </c>
      <c r="AO1490" s="242">
        <f t="shared" si="870"/>
        <v>0</v>
      </c>
      <c r="AP1490" s="242">
        <f t="shared" si="871"/>
        <v>0</v>
      </c>
      <c r="AQ1490" s="276">
        <f t="shared" si="742"/>
        <v>0</v>
      </c>
      <c r="AR1490" s="281">
        <f t="shared" si="843"/>
        <v>0</v>
      </c>
      <c r="AS1490" s="245">
        <f t="shared" si="844"/>
        <v>0</v>
      </c>
      <c r="AY1490" s="160"/>
      <c r="AZ1490" s="160"/>
      <c r="BK1490" s="2"/>
      <c r="BL1490" s="2"/>
      <c r="BM1490" s="2"/>
      <c r="BN1490" s="2"/>
      <c r="BO1490" s="2"/>
      <c r="BP1490" s="2"/>
      <c r="BQ1490" s="2"/>
      <c r="BR1490" s="2"/>
      <c r="BS1490" s="2"/>
      <c r="BT1490" s="2"/>
      <c r="BU1490" s="2"/>
      <c r="BV1490" s="2"/>
      <c r="BW1490" s="2"/>
      <c r="BX1490" s="2"/>
      <c r="BY1490" s="2"/>
      <c r="BZ1490" s="2"/>
      <c r="CA1490" s="2"/>
      <c r="CI1490"/>
      <c r="CJ1490"/>
      <c r="CK1490"/>
      <c r="CL1490"/>
      <c r="CM1490"/>
      <c r="CN1490"/>
      <c r="CO1490"/>
      <c r="CP1490"/>
      <c r="CQ1490"/>
      <c r="CR1490"/>
      <c r="CS1490"/>
      <c r="CT1490"/>
      <c r="CU1490"/>
      <c r="CV1490"/>
      <c r="CW1490"/>
      <c r="CX1490"/>
    </row>
    <row r="1491" spans="2:102" x14ac:dyDescent="0.35">
      <c r="B1491" s="70" t="str">
        <f t="shared" ref="B1491:F1491" si="879">B484</f>
        <v/>
      </c>
      <c r="C1491" s="166" t="str">
        <f t="shared" si="879"/>
        <v/>
      </c>
      <c r="D1491" s="273" t="str">
        <f t="shared" si="879"/>
        <v/>
      </c>
      <c r="E1491" s="273">
        <f t="shared" si="879"/>
        <v>45016</v>
      </c>
      <c r="F1491" s="273">
        <f t="shared" si="879"/>
        <v>0</v>
      </c>
      <c r="G1491" s="98">
        <f t="shared" si="856"/>
        <v>0</v>
      </c>
      <c r="H1491" s="242">
        <f>IF(G1491=0,0,SUMIFS('Sch A. Input'!$H482:$CJ482,'Sch A. Input'!$H$14:$CJ$14,"Recurring",'Sch A. Input'!$H$13:$CJ$13,"&lt;="&amp;$O$1020,'Sch A. Input'!$H$13:$CJ$13,"&lt;="&amp;$L$11))</f>
        <v>0</v>
      </c>
      <c r="I1491" s="242">
        <f>IF(G1491=0,0,SUMIFS('Sch A. Input'!$H482:$CJ482,'Sch A. Input'!$H$14:$CJ$14,"One-time",'Sch A. Input'!$H$13:$CJ$13,"&lt;="&amp;$O$1020,'Sch A. Input'!$H$13:$CJ$13,"&lt;="&amp;$L$11))</f>
        <v>0</v>
      </c>
      <c r="J1491" s="283">
        <f t="shared" si="857"/>
        <v>0</v>
      </c>
      <c r="K1491" s="242">
        <f t="shared" si="858"/>
        <v>0</v>
      </c>
      <c r="L1491" s="242">
        <f t="shared" si="859"/>
        <v>0</v>
      </c>
      <c r="M1491" s="276">
        <f t="shared" si="739"/>
        <v>0</v>
      </c>
      <c r="N1491" s="281">
        <f t="shared" si="837"/>
        <v>0</v>
      </c>
      <c r="O1491" s="245">
        <f t="shared" si="838"/>
        <v>0</v>
      </c>
      <c r="P1491" s="248"/>
      <c r="Q1491" s="285">
        <f t="shared" si="860"/>
        <v>0</v>
      </c>
      <c r="R1491" s="242">
        <f>IF(Q1491=0,0,SUMIFS('Sch A. Input'!$H482:$CJ482,'Sch A. Input'!$H$14:$CJ$14,"Recurring",'Sch A. Input'!$H$13:$CJ$13,"&lt;="&amp;$L$11,'Sch A. Input'!$H$13:$CJ$13,"&lt;="&amp;$Y$1020,'Sch A. Input'!$H$13:$CJ$13,"&gt;"&amp;$O$1020))</f>
        <v>0</v>
      </c>
      <c r="S1491" s="242">
        <f>IF(Q1491=0,0,SUMIFS('Sch A. Input'!$H482:$CJ482,'Sch A. Input'!$H$14:$CJ$14,"One-time",'Sch A. Input'!$H$13:$CJ$13,"&lt;="&amp;$L$11,'Sch A. Input'!$H$13:$CJ$13,"&lt;="&amp;$Y$1020,'Sch A. Input'!$H$13:$CJ$13,"&gt;"&amp;$O$1020))</f>
        <v>0</v>
      </c>
      <c r="T1491" s="283">
        <f t="shared" si="861"/>
        <v>0</v>
      </c>
      <c r="U1491" s="242">
        <f t="shared" si="862"/>
        <v>0</v>
      </c>
      <c r="V1491" s="242">
        <f t="shared" si="863"/>
        <v>0</v>
      </c>
      <c r="W1491" s="276">
        <f t="shared" si="740"/>
        <v>0</v>
      </c>
      <c r="X1491" s="281">
        <f t="shared" si="839"/>
        <v>0</v>
      </c>
      <c r="Y1491" s="245">
        <f t="shared" si="840"/>
        <v>0</v>
      </c>
      <c r="Z1491" s="248"/>
      <c r="AA1491" s="285">
        <f t="shared" si="864"/>
        <v>0</v>
      </c>
      <c r="AB1491" s="242">
        <f>IF(AA1491=0,0,SUMIFS('Sch A. Input'!$H482:$CJ482,'Sch A. Input'!$H$14:$CJ$14,"Recurring",'Sch A. Input'!$H$13:$CJ$13,"&lt;="&amp;$L$11,'Sch A. Input'!$H$13:$CJ$13,"&lt;="&amp;$AI$1020,'Sch A. Input'!$H$13:$CJ$13,"&gt;"&amp;$Y$1020))</f>
        <v>0</v>
      </c>
      <c r="AC1491" s="242">
        <f>IF(AA1491=0,0,SUMIFS('Sch A. Input'!$H482:$CJ482,'Sch A. Input'!$H$14:$CJ$14,"One-time",'Sch A. Input'!$H$13:$CJ$13,"&lt;="&amp;$L$11,'Sch A. Input'!$H$13:$CJ$13,"&lt;="&amp;$AI$1020,'Sch A. Input'!$H$13:$CJ$13,"&gt;"&amp;$Y$1020))</f>
        <v>0</v>
      </c>
      <c r="AD1491" s="283">
        <f t="shared" si="865"/>
        <v>0</v>
      </c>
      <c r="AE1491" s="242">
        <f t="shared" si="866"/>
        <v>0</v>
      </c>
      <c r="AF1491" s="242">
        <f t="shared" si="867"/>
        <v>0</v>
      </c>
      <c r="AG1491" s="276">
        <f t="shared" si="741"/>
        <v>0</v>
      </c>
      <c r="AH1491" s="281">
        <f t="shared" si="841"/>
        <v>0</v>
      </c>
      <c r="AI1491" s="245">
        <f t="shared" si="842"/>
        <v>0</v>
      </c>
      <c r="AK1491" s="285">
        <f t="shared" si="868"/>
        <v>0</v>
      </c>
      <c r="AL1491" s="242">
        <f>IF(AK1491=0,0,SUMIFS('Sch A. Input'!$H482:$CJ482,'Sch A. Input'!$H$14:$CJ$14,"Recurring",'Sch A. Input'!$H$13:$CJ$13,"&lt;="&amp;$L$11,'Sch A. Input'!$H$13:$CJ$13,"&lt;="&amp;$AS$1020,'Sch A. Input'!$H$13:$CJ$13,"&gt;"&amp;$AI$1020))</f>
        <v>0</v>
      </c>
      <c r="AM1491" s="242">
        <f>IF(AK1491=0,0,SUMIFS('Sch A. Input'!$H482:$CJ482,'Sch A. Input'!$H$14:$CJ$14,"One-time",'Sch A. Input'!$H$13:$CJ$13,"&lt;="&amp;$L$11,'Sch A. Input'!$H$13:$CJ$13,"&lt;="&amp;$AS$1020,'Sch A. Input'!$H$13:$CJ$13,"&gt;"&amp;$AI$1020))</f>
        <v>0</v>
      </c>
      <c r="AN1491" s="283">
        <f t="shared" si="869"/>
        <v>0</v>
      </c>
      <c r="AO1491" s="242">
        <f t="shared" si="870"/>
        <v>0</v>
      </c>
      <c r="AP1491" s="242">
        <f t="shared" si="871"/>
        <v>0</v>
      </c>
      <c r="AQ1491" s="276">
        <f t="shared" si="742"/>
        <v>0</v>
      </c>
      <c r="AR1491" s="281">
        <f t="shared" si="843"/>
        <v>0</v>
      </c>
      <c r="AS1491" s="245">
        <f t="shared" si="844"/>
        <v>0</v>
      </c>
      <c r="AY1491" s="160"/>
      <c r="AZ1491" s="160"/>
      <c r="BK1491" s="2"/>
      <c r="BL1491" s="2"/>
      <c r="BM1491" s="2"/>
      <c r="BN1491" s="2"/>
      <c r="BO1491" s="2"/>
      <c r="BP1491" s="2"/>
      <c r="BQ1491" s="2"/>
      <c r="BR1491" s="2"/>
      <c r="BS1491" s="2"/>
      <c r="BT1491" s="2"/>
      <c r="BU1491" s="2"/>
      <c r="BV1491" s="2"/>
      <c r="BW1491" s="2"/>
      <c r="BX1491" s="2"/>
      <c r="BY1491" s="2"/>
      <c r="BZ1491" s="2"/>
      <c r="CA1491" s="2"/>
      <c r="CI1491"/>
      <c r="CJ1491"/>
      <c r="CK1491"/>
      <c r="CL1491"/>
      <c r="CM1491"/>
      <c r="CN1491"/>
      <c r="CO1491"/>
      <c r="CP1491"/>
      <c r="CQ1491"/>
      <c r="CR1491"/>
      <c r="CS1491"/>
      <c r="CT1491"/>
      <c r="CU1491"/>
      <c r="CV1491"/>
      <c r="CW1491"/>
      <c r="CX1491"/>
    </row>
    <row r="1492" spans="2:102" x14ac:dyDescent="0.35">
      <c r="B1492" s="70" t="str">
        <f t="shared" ref="B1492:F1492" si="880">B485</f>
        <v/>
      </c>
      <c r="C1492" s="166" t="str">
        <f t="shared" si="880"/>
        <v/>
      </c>
      <c r="D1492" s="273" t="str">
        <f t="shared" si="880"/>
        <v/>
      </c>
      <c r="E1492" s="273">
        <f t="shared" si="880"/>
        <v>45016</v>
      </c>
      <c r="F1492" s="273">
        <f t="shared" si="880"/>
        <v>0</v>
      </c>
      <c r="G1492" s="98">
        <f t="shared" si="856"/>
        <v>0</v>
      </c>
      <c r="H1492" s="242">
        <f>IF(G1492=0,0,SUMIFS('Sch A. Input'!$H483:$CJ483,'Sch A. Input'!$H$14:$CJ$14,"Recurring",'Sch A. Input'!$H$13:$CJ$13,"&lt;="&amp;$O$1020,'Sch A. Input'!$H$13:$CJ$13,"&lt;="&amp;$L$11))</f>
        <v>0</v>
      </c>
      <c r="I1492" s="242">
        <f>IF(G1492=0,0,SUMIFS('Sch A. Input'!$H483:$CJ483,'Sch A. Input'!$H$14:$CJ$14,"One-time",'Sch A. Input'!$H$13:$CJ$13,"&lt;="&amp;$O$1020,'Sch A. Input'!$H$13:$CJ$13,"&lt;="&amp;$L$11))</f>
        <v>0</v>
      </c>
      <c r="J1492" s="283">
        <f t="shared" si="857"/>
        <v>0</v>
      </c>
      <c r="K1492" s="242">
        <f t="shared" si="858"/>
        <v>0</v>
      </c>
      <c r="L1492" s="242">
        <f t="shared" si="859"/>
        <v>0</v>
      </c>
      <c r="M1492" s="276">
        <f t="shared" si="739"/>
        <v>0</v>
      </c>
      <c r="N1492" s="281">
        <f t="shared" si="837"/>
        <v>0</v>
      </c>
      <c r="O1492" s="245">
        <f t="shared" si="838"/>
        <v>0</v>
      </c>
      <c r="P1492" s="248"/>
      <c r="Q1492" s="285">
        <f t="shared" si="860"/>
        <v>0</v>
      </c>
      <c r="R1492" s="242">
        <f>IF(Q1492=0,0,SUMIFS('Sch A. Input'!$H483:$CJ483,'Sch A. Input'!$H$14:$CJ$14,"Recurring",'Sch A. Input'!$H$13:$CJ$13,"&lt;="&amp;$L$11,'Sch A. Input'!$H$13:$CJ$13,"&lt;="&amp;$Y$1020,'Sch A. Input'!$H$13:$CJ$13,"&gt;"&amp;$O$1020))</f>
        <v>0</v>
      </c>
      <c r="S1492" s="242">
        <f>IF(Q1492=0,0,SUMIFS('Sch A. Input'!$H483:$CJ483,'Sch A. Input'!$H$14:$CJ$14,"One-time",'Sch A. Input'!$H$13:$CJ$13,"&lt;="&amp;$L$11,'Sch A. Input'!$H$13:$CJ$13,"&lt;="&amp;$Y$1020,'Sch A. Input'!$H$13:$CJ$13,"&gt;"&amp;$O$1020))</f>
        <v>0</v>
      </c>
      <c r="T1492" s="283">
        <f t="shared" si="861"/>
        <v>0</v>
      </c>
      <c r="U1492" s="242">
        <f t="shared" si="862"/>
        <v>0</v>
      </c>
      <c r="V1492" s="242">
        <f t="shared" si="863"/>
        <v>0</v>
      </c>
      <c r="W1492" s="276">
        <f t="shared" si="740"/>
        <v>0</v>
      </c>
      <c r="X1492" s="281">
        <f t="shared" si="839"/>
        <v>0</v>
      </c>
      <c r="Y1492" s="245">
        <f t="shared" si="840"/>
        <v>0</v>
      </c>
      <c r="Z1492" s="248"/>
      <c r="AA1492" s="285">
        <f t="shared" si="864"/>
        <v>0</v>
      </c>
      <c r="AB1492" s="242">
        <f>IF(AA1492=0,0,SUMIFS('Sch A. Input'!$H483:$CJ483,'Sch A. Input'!$H$14:$CJ$14,"Recurring",'Sch A. Input'!$H$13:$CJ$13,"&lt;="&amp;$L$11,'Sch A. Input'!$H$13:$CJ$13,"&lt;="&amp;$AI$1020,'Sch A. Input'!$H$13:$CJ$13,"&gt;"&amp;$Y$1020))</f>
        <v>0</v>
      </c>
      <c r="AC1492" s="242">
        <f>IF(AA1492=0,0,SUMIFS('Sch A. Input'!$H483:$CJ483,'Sch A. Input'!$H$14:$CJ$14,"One-time",'Sch A. Input'!$H$13:$CJ$13,"&lt;="&amp;$L$11,'Sch A. Input'!$H$13:$CJ$13,"&lt;="&amp;$AI$1020,'Sch A. Input'!$H$13:$CJ$13,"&gt;"&amp;$Y$1020))</f>
        <v>0</v>
      </c>
      <c r="AD1492" s="283">
        <f t="shared" si="865"/>
        <v>0</v>
      </c>
      <c r="AE1492" s="242">
        <f t="shared" si="866"/>
        <v>0</v>
      </c>
      <c r="AF1492" s="242">
        <f t="shared" si="867"/>
        <v>0</v>
      </c>
      <c r="AG1492" s="276">
        <f t="shared" si="741"/>
        <v>0</v>
      </c>
      <c r="AH1492" s="281">
        <f t="shared" si="841"/>
        <v>0</v>
      </c>
      <c r="AI1492" s="245">
        <f t="shared" si="842"/>
        <v>0</v>
      </c>
      <c r="AK1492" s="285">
        <f t="shared" si="868"/>
        <v>0</v>
      </c>
      <c r="AL1492" s="242">
        <f>IF(AK1492=0,0,SUMIFS('Sch A. Input'!$H483:$CJ483,'Sch A. Input'!$H$14:$CJ$14,"Recurring",'Sch A. Input'!$H$13:$CJ$13,"&lt;="&amp;$L$11,'Sch A. Input'!$H$13:$CJ$13,"&lt;="&amp;$AS$1020,'Sch A. Input'!$H$13:$CJ$13,"&gt;"&amp;$AI$1020))</f>
        <v>0</v>
      </c>
      <c r="AM1492" s="242">
        <f>IF(AK1492=0,0,SUMIFS('Sch A. Input'!$H483:$CJ483,'Sch A. Input'!$H$14:$CJ$14,"One-time",'Sch A. Input'!$H$13:$CJ$13,"&lt;="&amp;$L$11,'Sch A. Input'!$H$13:$CJ$13,"&lt;="&amp;$AS$1020,'Sch A. Input'!$H$13:$CJ$13,"&gt;"&amp;$AI$1020))</f>
        <v>0</v>
      </c>
      <c r="AN1492" s="283">
        <f t="shared" si="869"/>
        <v>0</v>
      </c>
      <c r="AO1492" s="242">
        <f t="shared" si="870"/>
        <v>0</v>
      </c>
      <c r="AP1492" s="242">
        <f t="shared" si="871"/>
        <v>0</v>
      </c>
      <c r="AQ1492" s="276">
        <f t="shared" si="742"/>
        <v>0</v>
      </c>
      <c r="AR1492" s="281">
        <f t="shared" si="843"/>
        <v>0</v>
      </c>
      <c r="AS1492" s="245">
        <f t="shared" si="844"/>
        <v>0</v>
      </c>
      <c r="AY1492" s="160"/>
      <c r="AZ1492" s="160"/>
      <c r="BK1492" s="2"/>
      <c r="BL1492" s="2"/>
      <c r="BM1492" s="2"/>
      <c r="BN1492" s="2"/>
      <c r="BO1492" s="2"/>
      <c r="BP1492" s="2"/>
      <c r="BQ1492" s="2"/>
      <c r="BR1492" s="2"/>
      <c r="BS1492" s="2"/>
      <c r="BT1492" s="2"/>
      <c r="BU1492" s="2"/>
      <c r="BV1492" s="2"/>
      <c r="BW1492" s="2"/>
      <c r="BX1492" s="2"/>
      <c r="BY1492" s="2"/>
      <c r="BZ1492" s="2"/>
      <c r="CA1492" s="2"/>
      <c r="CI1492"/>
      <c r="CJ1492"/>
      <c r="CK1492"/>
      <c r="CL1492"/>
      <c r="CM1492"/>
      <c r="CN1492"/>
      <c r="CO1492"/>
      <c r="CP1492"/>
      <c r="CQ1492"/>
      <c r="CR1492"/>
      <c r="CS1492"/>
      <c r="CT1492"/>
      <c r="CU1492"/>
      <c r="CV1492"/>
      <c r="CW1492"/>
      <c r="CX1492"/>
    </row>
    <row r="1493" spans="2:102" x14ac:dyDescent="0.35">
      <c r="B1493" s="70" t="str">
        <f t="shared" ref="B1493:F1493" si="881">B486</f>
        <v/>
      </c>
      <c r="C1493" s="166" t="str">
        <f t="shared" si="881"/>
        <v/>
      </c>
      <c r="D1493" s="273" t="str">
        <f t="shared" si="881"/>
        <v/>
      </c>
      <c r="E1493" s="273">
        <f t="shared" si="881"/>
        <v>45016</v>
      </c>
      <c r="F1493" s="273">
        <f t="shared" si="881"/>
        <v>0</v>
      </c>
      <c r="G1493" s="98">
        <f t="shared" si="856"/>
        <v>0</v>
      </c>
      <c r="H1493" s="242">
        <f>IF(G1493=0,0,SUMIFS('Sch A. Input'!$H484:$CJ484,'Sch A. Input'!$H$14:$CJ$14,"Recurring",'Sch A. Input'!$H$13:$CJ$13,"&lt;="&amp;$O$1020,'Sch A. Input'!$H$13:$CJ$13,"&lt;="&amp;$L$11))</f>
        <v>0</v>
      </c>
      <c r="I1493" s="242">
        <f>IF(G1493=0,0,SUMIFS('Sch A. Input'!$H484:$CJ484,'Sch A. Input'!$H$14:$CJ$14,"One-time",'Sch A. Input'!$H$13:$CJ$13,"&lt;="&amp;$O$1020,'Sch A. Input'!$H$13:$CJ$13,"&lt;="&amp;$L$11))</f>
        <v>0</v>
      </c>
      <c r="J1493" s="283">
        <f t="shared" si="857"/>
        <v>0</v>
      </c>
      <c r="K1493" s="242">
        <f t="shared" si="858"/>
        <v>0</v>
      </c>
      <c r="L1493" s="242">
        <f t="shared" si="859"/>
        <v>0</v>
      </c>
      <c r="M1493" s="276">
        <f t="shared" si="739"/>
        <v>0</v>
      </c>
      <c r="N1493" s="281">
        <f t="shared" si="837"/>
        <v>0</v>
      </c>
      <c r="O1493" s="245">
        <f t="shared" si="838"/>
        <v>0</v>
      </c>
      <c r="P1493" s="248"/>
      <c r="Q1493" s="285">
        <f t="shared" si="860"/>
        <v>0</v>
      </c>
      <c r="R1493" s="242">
        <f>IF(Q1493=0,0,SUMIFS('Sch A. Input'!$H484:$CJ484,'Sch A. Input'!$H$14:$CJ$14,"Recurring",'Sch A. Input'!$H$13:$CJ$13,"&lt;="&amp;$L$11,'Sch A. Input'!$H$13:$CJ$13,"&lt;="&amp;$Y$1020,'Sch A. Input'!$H$13:$CJ$13,"&gt;"&amp;$O$1020))</f>
        <v>0</v>
      </c>
      <c r="S1493" s="242">
        <f>IF(Q1493=0,0,SUMIFS('Sch A. Input'!$H484:$CJ484,'Sch A. Input'!$H$14:$CJ$14,"One-time",'Sch A. Input'!$H$13:$CJ$13,"&lt;="&amp;$L$11,'Sch A. Input'!$H$13:$CJ$13,"&lt;="&amp;$Y$1020,'Sch A. Input'!$H$13:$CJ$13,"&gt;"&amp;$O$1020))</f>
        <v>0</v>
      </c>
      <c r="T1493" s="283">
        <f t="shared" si="861"/>
        <v>0</v>
      </c>
      <c r="U1493" s="242">
        <f t="shared" si="862"/>
        <v>0</v>
      </c>
      <c r="V1493" s="242">
        <f t="shared" si="863"/>
        <v>0</v>
      </c>
      <c r="W1493" s="276">
        <f t="shared" si="740"/>
        <v>0</v>
      </c>
      <c r="X1493" s="281">
        <f t="shared" si="839"/>
        <v>0</v>
      </c>
      <c r="Y1493" s="245">
        <f t="shared" si="840"/>
        <v>0</v>
      </c>
      <c r="Z1493" s="248"/>
      <c r="AA1493" s="285">
        <f t="shared" si="864"/>
        <v>0</v>
      </c>
      <c r="AB1493" s="242">
        <f>IF(AA1493=0,0,SUMIFS('Sch A. Input'!$H484:$CJ484,'Sch A. Input'!$H$14:$CJ$14,"Recurring",'Sch A. Input'!$H$13:$CJ$13,"&lt;="&amp;$L$11,'Sch A. Input'!$H$13:$CJ$13,"&lt;="&amp;$AI$1020,'Sch A. Input'!$H$13:$CJ$13,"&gt;"&amp;$Y$1020))</f>
        <v>0</v>
      </c>
      <c r="AC1493" s="242">
        <f>IF(AA1493=0,0,SUMIFS('Sch A. Input'!$H484:$CJ484,'Sch A. Input'!$H$14:$CJ$14,"One-time",'Sch A. Input'!$H$13:$CJ$13,"&lt;="&amp;$L$11,'Sch A. Input'!$H$13:$CJ$13,"&lt;="&amp;$AI$1020,'Sch A. Input'!$H$13:$CJ$13,"&gt;"&amp;$Y$1020))</f>
        <v>0</v>
      </c>
      <c r="AD1493" s="283">
        <f t="shared" si="865"/>
        <v>0</v>
      </c>
      <c r="AE1493" s="242">
        <f t="shared" si="866"/>
        <v>0</v>
      </c>
      <c r="AF1493" s="242">
        <f t="shared" si="867"/>
        <v>0</v>
      </c>
      <c r="AG1493" s="276">
        <f t="shared" si="741"/>
        <v>0</v>
      </c>
      <c r="AH1493" s="281">
        <f t="shared" si="841"/>
        <v>0</v>
      </c>
      <c r="AI1493" s="245">
        <f t="shared" si="842"/>
        <v>0</v>
      </c>
      <c r="AK1493" s="285">
        <f t="shared" si="868"/>
        <v>0</v>
      </c>
      <c r="AL1493" s="242">
        <f>IF(AK1493=0,0,SUMIFS('Sch A. Input'!$H484:$CJ484,'Sch A. Input'!$H$14:$CJ$14,"Recurring",'Sch A. Input'!$H$13:$CJ$13,"&lt;="&amp;$L$11,'Sch A. Input'!$H$13:$CJ$13,"&lt;="&amp;$AS$1020,'Sch A. Input'!$H$13:$CJ$13,"&gt;"&amp;$AI$1020))</f>
        <v>0</v>
      </c>
      <c r="AM1493" s="242">
        <f>IF(AK1493=0,0,SUMIFS('Sch A. Input'!$H484:$CJ484,'Sch A. Input'!$H$14:$CJ$14,"One-time",'Sch A. Input'!$H$13:$CJ$13,"&lt;="&amp;$L$11,'Sch A. Input'!$H$13:$CJ$13,"&lt;="&amp;$AS$1020,'Sch A. Input'!$H$13:$CJ$13,"&gt;"&amp;$AI$1020))</f>
        <v>0</v>
      </c>
      <c r="AN1493" s="283">
        <f t="shared" si="869"/>
        <v>0</v>
      </c>
      <c r="AO1493" s="242">
        <f t="shared" si="870"/>
        <v>0</v>
      </c>
      <c r="AP1493" s="242">
        <f t="shared" si="871"/>
        <v>0</v>
      </c>
      <c r="AQ1493" s="276">
        <f t="shared" si="742"/>
        <v>0</v>
      </c>
      <c r="AR1493" s="281">
        <f t="shared" si="843"/>
        <v>0</v>
      </c>
      <c r="AS1493" s="245">
        <f t="shared" si="844"/>
        <v>0</v>
      </c>
      <c r="AY1493" s="160"/>
      <c r="AZ1493" s="160"/>
      <c r="BK1493" s="2"/>
      <c r="BL1493" s="2"/>
      <c r="BM1493" s="2"/>
      <c r="BN1493" s="2"/>
      <c r="BO1493" s="2"/>
      <c r="BP1493" s="2"/>
      <c r="BQ1493" s="2"/>
      <c r="BR1493" s="2"/>
      <c r="BS1493" s="2"/>
      <c r="BT1493" s="2"/>
      <c r="BU1493" s="2"/>
      <c r="BV1493" s="2"/>
      <c r="BW1493" s="2"/>
      <c r="BX1493" s="2"/>
      <c r="BY1493" s="2"/>
      <c r="BZ1493" s="2"/>
      <c r="CA1493" s="2"/>
      <c r="CI1493"/>
      <c r="CJ1493"/>
      <c r="CK1493"/>
      <c r="CL1493"/>
      <c r="CM1493"/>
      <c r="CN1493"/>
      <c r="CO1493"/>
      <c r="CP1493"/>
      <c r="CQ1493"/>
      <c r="CR1493"/>
      <c r="CS1493"/>
      <c r="CT1493"/>
      <c r="CU1493"/>
      <c r="CV1493"/>
      <c r="CW1493"/>
      <c r="CX1493"/>
    </row>
    <row r="1494" spans="2:102" x14ac:dyDescent="0.35">
      <c r="B1494" s="70" t="str">
        <f t="shared" ref="B1494:F1494" si="882">B487</f>
        <v/>
      </c>
      <c r="C1494" s="166" t="str">
        <f t="shared" si="882"/>
        <v/>
      </c>
      <c r="D1494" s="273" t="str">
        <f t="shared" si="882"/>
        <v/>
      </c>
      <c r="E1494" s="273">
        <f t="shared" si="882"/>
        <v>45016</v>
      </c>
      <c r="F1494" s="273">
        <f t="shared" si="882"/>
        <v>0</v>
      </c>
      <c r="G1494" s="98">
        <f t="shared" si="856"/>
        <v>0</v>
      </c>
      <c r="H1494" s="242">
        <f>IF(G1494=0,0,SUMIFS('Sch A. Input'!$H485:$CJ485,'Sch A. Input'!$H$14:$CJ$14,"Recurring",'Sch A. Input'!$H$13:$CJ$13,"&lt;="&amp;$O$1020,'Sch A. Input'!$H$13:$CJ$13,"&lt;="&amp;$L$11))</f>
        <v>0</v>
      </c>
      <c r="I1494" s="242">
        <f>IF(G1494=0,0,SUMIFS('Sch A. Input'!$H485:$CJ485,'Sch A. Input'!$H$14:$CJ$14,"One-time",'Sch A. Input'!$H$13:$CJ$13,"&lt;="&amp;$O$1020,'Sch A. Input'!$H$13:$CJ$13,"&lt;="&amp;$L$11))</f>
        <v>0</v>
      </c>
      <c r="J1494" s="283">
        <f t="shared" si="857"/>
        <v>0</v>
      </c>
      <c r="K1494" s="242">
        <f t="shared" si="858"/>
        <v>0</v>
      </c>
      <c r="L1494" s="242">
        <f t="shared" si="859"/>
        <v>0</v>
      </c>
      <c r="M1494" s="276">
        <f t="shared" si="739"/>
        <v>0</v>
      </c>
      <c r="N1494" s="281">
        <f t="shared" si="837"/>
        <v>0</v>
      </c>
      <c r="O1494" s="245">
        <f t="shared" si="838"/>
        <v>0</v>
      </c>
      <c r="P1494" s="248"/>
      <c r="Q1494" s="285">
        <f t="shared" si="860"/>
        <v>0</v>
      </c>
      <c r="R1494" s="242">
        <f>IF(Q1494=0,0,SUMIFS('Sch A. Input'!$H485:$CJ485,'Sch A. Input'!$H$14:$CJ$14,"Recurring",'Sch A. Input'!$H$13:$CJ$13,"&lt;="&amp;$L$11,'Sch A. Input'!$H$13:$CJ$13,"&lt;="&amp;$Y$1020,'Sch A. Input'!$H$13:$CJ$13,"&gt;"&amp;$O$1020))</f>
        <v>0</v>
      </c>
      <c r="S1494" s="242">
        <f>IF(Q1494=0,0,SUMIFS('Sch A. Input'!$H485:$CJ485,'Sch A. Input'!$H$14:$CJ$14,"One-time",'Sch A. Input'!$H$13:$CJ$13,"&lt;="&amp;$L$11,'Sch A. Input'!$H$13:$CJ$13,"&lt;="&amp;$Y$1020,'Sch A. Input'!$H$13:$CJ$13,"&gt;"&amp;$O$1020))</f>
        <v>0</v>
      </c>
      <c r="T1494" s="283">
        <f t="shared" si="861"/>
        <v>0</v>
      </c>
      <c r="U1494" s="242">
        <f t="shared" si="862"/>
        <v>0</v>
      </c>
      <c r="V1494" s="242">
        <f t="shared" si="863"/>
        <v>0</v>
      </c>
      <c r="W1494" s="276">
        <f t="shared" si="740"/>
        <v>0</v>
      </c>
      <c r="X1494" s="281">
        <f t="shared" si="839"/>
        <v>0</v>
      </c>
      <c r="Y1494" s="245">
        <f t="shared" si="840"/>
        <v>0</v>
      </c>
      <c r="Z1494" s="248"/>
      <c r="AA1494" s="285">
        <f t="shared" si="864"/>
        <v>0</v>
      </c>
      <c r="AB1494" s="242">
        <f>IF(AA1494=0,0,SUMIFS('Sch A. Input'!$H485:$CJ485,'Sch A. Input'!$H$14:$CJ$14,"Recurring",'Sch A. Input'!$H$13:$CJ$13,"&lt;="&amp;$L$11,'Sch A. Input'!$H$13:$CJ$13,"&lt;="&amp;$AI$1020,'Sch A. Input'!$H$13:$CJ$13,"&gt;"&amp;$Y$1020))</f>
        <v>0</v>
      </c>
      <c r="AC1494" s="242">
        <f>IF(AA1494=0,0,SUMIFS('Sch A. Input'!$H485:$CJ485,'Sch A. Input'!$H$14:$CJ$14,"One-time",'Sch A. Input'!$H$13:$CJ$13,"&lt;="&amp;$L$11,'Sch A. Input'!$H$13:$CJ$13,"&lt;="&amp;$AI$1020,'Sch A. Input'!$H$13:$CJ$13,"&gt;"&amp;$Y$1020))</f>
        <v>0</v>
      </c>
      <c r="AD1494" s="283">
        <f t="shared" si="865"/>
        <v>0</v>
      </c>
      <c r="AE1494" s="242">
        <f t="shared" si="866"/>
        <v>0</v>
      </c>
      <c r="AF1494" s="242">
        <f t="shared" si="867"/>
        <v>0</v>
      </c>
      <c r="AG1494" s="276">
        <f t="shared" si="741"/>
        <v>0</v>
      </c>
      <c r="AH1494" s="281">
        <f t="shared" si="841"/>
        <v>0</v>
      </c>
      <c r="AI1494" s="245">
        <f t="shared" si="842"/>
        <v>0</v>
      </c>
      <c r="AK1494" s="285">
        <f t="shared" si="868"/>
        <v>0</v>
      </c>
      <c r="AL1494" s="242">
        <f>IF(AK1494=0,0,SUMIFS('Sch A. Input'!$H485:$CJ485,'Sch A. Input'!$H$14:$CJ$14,"Recurring",'Sch A. Input'!$H$13:$CJ$13,"&lt;="&amp;$L$11,'Sch A. Input'!$H$13:$CJ$13,"&lt;="&amp;$AS$1020,'Sch A. Input'!$H$13:$CJ$13,"&gt;"&amp;$AI$1020))</f>
        <v>0</v>
      </c>
      <c r="AM1494" s="242">
        <f>IF(AK1494=0,0,SUMIFS('Sch A. Input'!$H485:$CJ485,'Sch A. Input'!$H$14:$CJ$14,"One-time",'Sch A. Input'!$H$13:$CJ$13,"&lt;="&amp;$L$11,'Sch A. Input'!$H$13:$CJ$13,"&lt;="&amp;$AS$1020,'Sch A. Input'!$H$13:$CJ$13,"&gt;"&amp;$AI$1020))</f>
        <v>0</v>
      </c>
      <c r="AN1494" s="283">
        <f t="shared" si="869"/>
        <v>0</v>
      </c>
      <c r="AO1494" s="242">
        <f t="shared" si="870"/>
        <v>0</v>
      </c>
      <c r="AP1494" s="242">
        <f t="shared" si="871"/>
        <v>0</v>
      </c>
      <c r="AQ1494" s="276">
        <f t="shared" si="742"/>
        <v>0</v>
      </c>
      <c r="AR1494" s="281">
        <f t="shared" si="843"/>
        <v>0</v>
      </c>
      <c r="AS1494" s="245">
        <f t="shared" si="844"/>
        <v>0</v>
      </c>
      <c r="AY1494" s="160"/>
      <c r="AZ1494" s="160"/>
      <c r="BK1494" s="2"/>
      <c r="BL1494" s="2"/>
      <c r="BM1494" s="2"/>
      <c r="BN1494" s="2"/>
      <c r="BO1494" s="2"/>
      <c r="BP1494" s="2"/>
      <c r="BQ1494" s="2"/>
      <c r="BR1494" s="2"/>
      <c r="BS1494" s="2"/>
      <c r="BT1494" s="2"/>
      <c r="BU1494" s="2"/>
      <c r="BV1494" s="2"/>
      <c r="BW1494" s="2"/>
      <c r="BX1494" s="2"/>
      <c r="BY1494" s="2"/>
      <c r="BZ1494" s="2"/>
      <c r="CA1494" s="2"/>
      <c r="CI1494"/>
      <c r="CJ1494"/>
      <c r="CK1494"/>
      <c r="CL1494"/>
      <c r="CM1494"/>
      <c r="CN1494"/>
      <c r="CO1494"/>
      <c r="CP1494"/>
      <c r="CQ1494"/>
      <c r="CR1494"/>
      <c r="CS1494"/>
      <c r="CT1494"/>
      <c r="CU1494"/>
      <c r="CV1494"/>
      <c r="CW1494"/>
      <c r="CX1494"/>
    </row>
    <row r="1495" spans="2:102" x14ac:dyDescent="0.35">
      <c r="B1495" s="70" t="str">
        <f t="shared" ref="B1495:F1495" si="883">B488</f>
        <v/>
      </c>
      <c r="C1495" s="166" t="str">
        <f t="shared" si="883"/>
        <v/>
      </c>
      <c r="D1495" s="273" t="str">
        <f t="shared" si="883"/>
        <v/>
      </c>
      <c r="E1495" s="273">
        <f t="shared" si="883"/>
        <v>45016</v>
      </c>
      <c r="F1495" s="273">
        <f t="shared" si="883"/>
        <v>0</v>
      </c>
      <c r="G1495" s="98">
        <f t="shared" si="856"/>
        <v>0</v>
      </c>
      <c r="H1495" s="242">
        <f>IF(G1495=0,0,SUMIFS('Sch A. Input'!$H486:$CJ486,'Sch A. Input'!$H$14:$CJ$14,"Recurring",'Sch A. Input'!$H$13:$CJ$13,"&lt;="&amp;$O$1020,'Sch A. Input'!$H$13:$CJ$13,"&lt;="&amp;$L$11))</f>
        <v>0</v>
      </c>
      <c r="I1495" s="242">
        <f>IF(G1495=0,0,SUMIFS('Sch A. Input'!$H486:$CJ486,'Sch A. Input'!$H$14:$CJ$14,"One-time",'Sch A. Input'!$H$13:$CJ$13,"&lt;="&amp;$O$1020,'Sch A. Input'!$H$13:$CJ$13,"&lt;="&amp;$L$11))</f>
        <v>0</v>
      </c>
      <c r="J1495" s="283">
        <f t="shared" si="857"/>
        <v>0</v>
      </c>
      <c r="K1495" s="242">
        <f t="shared" si="858"/>
        <v>0</v>
      </c>
      <c r="L1495" s="242">
        <f t="shared" si="859"/>
        <v>0</v>
      </c>
      <c r="M1495" s="276">
        <f t="shared" si="739"/>
        <v>0</v>
      </c>
      <c r="N1495" s="281">
        <f t="shared" si="837"/>
        <v>0</v>
      </c>
      <c r="O1495" s="245">
        <f t="shared" si="838"/>
        <v>0</v>
      </c>
      <c r="P1495" s="248"/>
      <c r="Q1495" s="285">
        <f t="shared" si="860"/>
        <v>0</v>
      </c>
      <c r="R1495" s="242">
        <f>IF(Q1495=0,0,SUMIFS('Sch A. Input'!$H486:$CJ486,'Sch A. Input'!$H$14:$CJ$14,"Recurring",'Sch A. Input'!$H$13:$CJ$13,"&lt;="&amp;$L$11,'Sch A. Input'!$H$13:$CJ$13,"&lt;="&amp;$Y$1020,'Sch A. Input'!$H$13:$CJ$13,"&gt;"&amp;$O$1020))</f>
        <v>0</v>
      </c>
      <c r="S1495" s="242">
        <f>IF(Q1495=0,0,SUMIFS('Sch A. Input'!$H486:$CJ486,'Sch A. Input'!$H$14:$CJ$14,"One-time",'Sch A. Input'!$H$13:$CJ$13,"&lt;="&amp;$L$11,'Sch A. Input'!$H$13:$CJ$13,"&lt;="&amp;$Y$1020,'Sch A. Input'!$H$13:$CJ$13,"&gt;"&amp;$O$1020))</f>
        <v>0</v>
      </c>
      <c r="T1495" s="283">
        <f t="shared" si="861"/>
        <v>0</v>
      </c>
      <c r="U1495" s="242">
        <f t="shared" si="862"/>
        <v>0</v>
      </c>
      <c r="V1495" s="242">
        <f t="shared" si="863"/>
        <v>0</v>
      </c>
      <c r="W1495" s="276">
        <f t="shared" si="740"/>
        <v>0</v>
      </c>
      <c r="X1495" s="281">
        <f t="shared" si="839"/>
        <v>0</v>
      </c>
      <c r="Y1495" s="245">
        <f t="shared" si="840"/>
        <v>0</v>
      </c>
      <c r="Z1495" s="248"/>
      <c r="AA1495" s="285">
        <f t="shared" si="864"/>
        <v>0</v>
      </c>
      <c r="AB1495" s="242">
        <f>IF(AA1495=0,0,SUMIFS('Sch A. Input'!$H486:$CJ486,'Sch A. Input'!$H$14:$CJ$14,"Recurring",'Sch A. Input'!$H$13:$CJ$13,"&lt;="&amp;$L$11,'Sch A. Input'!$H$13:$CJ$13,"&lt;="&amp;$AI$1020,'Sch A. Input'!$H$13:$CJ$13,"&gt;"&amp;$Y$1020))</f>
        <v>0</v>
      </c>
      <c r="AC1495" s="242">
        <f>IF(AA1495=0,0,SUMIFS('Sch A. Input'!$H486:$CJ486,'Sch A. Input'!$H$14:$CJ$14,"One-time",'Sch A. Input'!$H$13:$CJ$13,"&lt;="&amp;$L$11,'Sch A. Input'!$H$13:$CJ$13,"&lt;="&amp;$AI$1020,'Sch A. Input'!$H$13:$CJ$13,"&gt;"&amp;$Y$1020))</f>
        <v>0</v>
      </c>
      <c r="AD1495" s="283">
        <f t="shared" si="865"/>
        <v>0</v>
      </c>
      <c r="AE1495" s="242">
        <f t="shared" si="866"/>
        <v>0</v>
      </c>
      <c r="AF1495" s="242">
        <f t="shared" si="867"/>
        <v>0</v>
      </c>
      <c r="AG1495" s="276">
        <f t="shared" si="741"/>
        <v>0</v>
      </c>
      <c r="AH1495" s="281">
        <f t="shared" si="841"/>
        <v>0</v>
      </c>
      <c r="AI1495" s="245">
        <f t="shared" si="842"/>
        <v>0</v>
      </c>
      <c r="AK1495" s="285">
        <f t="shared" si="868"/>
        <v>0</v>
      </c>
      <c r="AL1495" s="242">
        <f>IF(AK1495=0,0,SUMIFS('Sch A. Input'!$H486:$CJ486,'Sch A. Input'!$H$14:$CJ$14,"Recurring",'Sch A. Input'!$H$13:$CJ$13,"&lt;="&amp;$L$11,'Sch A. Input'!$H$13:$CJ$13,"&lt;="&amp;$AS$1020,'Sch A. Input'!$H$13:$CJ$13,"&gt;"&amp;$AI$1020))</f>
        <v>0</v>
      </c>
      <c r="AM1495" s="242">
        <f>IF(AK1495=0,0,SUMIFS('Sch A. Input'!$H486:$CJ486,'Sch A. Input'!$H$14:$CJ$14,"One-time",'Sch A. Input'!$H$13:$CJ$13,"&lt;="&amp;$L$11,'Sch A. Input'!$H$13:$CJ$13,"&lt;="&amp;$AS$1020,'Sch A. Input'!$H$13:$CJ$13,"&gt;"&amp;$AI$1020))</f>
        <v>0</v>
      </c>
      <c r="AN1495" s="283">
        <f t="shared" si="869"/>
        <v>0</v>
      </c>
      <c r="AO1495" s="242">
        <f t="shared" si="870"/>
        <v>0</v>
      </c>
      <c r="AP1495" s="242">
        <f t="shared" si="871"/>
        <v>0</v>
      </c>
      <c r="AQ1495" s="276">
        <f t="shared" si="742"/>
        <v>0</v>
      </c>
      <c r="AR1495" s="281">
        <f t="shared" si="843"/>
        <v>0</v>
      </c>
      <c r="AS1495" s="245">
        <f t="shared" si="844"/>
        <v>0</v>
      </c>
      <c r="AY1495" s="160"/>
      <c r="AZ1495" s="160"/>
      <c r="BK1495" s="2"/>
      <c r="BL1495" s="2"/>
      <c r="BM1495" s="2"/>
      <c r="BN1495" s="2"/>
      <c r="BO1495" s="2"/>
      <c r="BP1495" s="2"/>
      <c r="BQ1495" s="2"/>
      <c r="BR1495" s="2"/>
      <c r="BS1495" s="2"/>
      <c r="BT1495" s="2"/>
      <c r="BU1495" s="2"/>
      <c r="BV1495" s="2"/>
      <c r="BW1495" s="2"/>
      <c r="BX1495" s="2"/>
      <c r="BY1495" s="2"/>
      <c r="BZ1495" s="2"/>
      <c r="CA1495" s="2"/>
      <c r="CI1495"/>
      <c r="CJ1495"/>
      <c r="CK1495"/>
      <c r="CL1495"/>
      <c r="CM1495"/>
      <c r="CN1495"/>
      <c r="CO1495"/>
      <c r="CP1495"/>
      <c r="CQ1495"/>
      <c r="CR1495"/>
      <c r="CS1495"/>
      <c r="CT1495"/>
      <c r="CU1495"/>
      <c r="CV1495"/>
      <c r="CW1495"/>
      <c r="CX1495"/>
    </row>
    <row r="1496" spans="2:102" x14ac:dyDescent="0.35">
      <c r="B1496" s="70" t="str">
        <f t="shared" ref="B1496:F1496" si="884">B489</f>
        <v/>
      </c>
      <c r="C1496" s="166" t="str">
        <f t="shared" si="884"/>
        <v/>
      </c>
      <c r="D1496" s="273" t="str">
        <f t="shared" si="884"/>
        <v/>
      </c>
      <c r="E1496" s="273">
        <f t="shared" si="884"/>
        <v>45016</v>
      </c>
      <c r="F1496" s="273">
        <f t="shared" si="884"/>
        <v>0</v>
      </c>
      <c r="G1496" s="98">
        <f t="shared" si="856"/>
        <v>0</v>
      </c>
      <c r="H1496" s="242">
        <f>IF(G1496=0,0,SUMIFS('Sch A. Input'!$H487:$CJ487,'Sch A. Input'!$H$14:$CJ$14,"Recurring",'Sch A. Input'!$H$13:$CJ$13,"&lt;="&amp;$O$1020,'Sch A. Input'!$H$13:$CJ$13,"&lt;="&amp;$L$11))</f>
        <v>0</v>
      </c>
      <c r="I1496" s="242">
        <f>IF(G1496=0,0,SUMIFS('Sch A. Input'!$H487:$CJ487,'Sch A. Input'!$H$14:$CJ$14,"One-time",'Sch A. Input'!$H$13:$CJ$13,"&lt;="&amp;$O$1020,'Sch A. Input'!$H$13:$CJ$13,"&lt;="&amp;$L$11))</f>
        <v>0</v>
      </c>
      <c r="J1496" s="283">
        <f t="shared" si="857"/>
        <v>0</v>
      </c>
      <c r="K1496" s="242">
        <f t="shared" si="858"/>
        <v>0</v>
      </c>
      <c r="L1496" s="242">
        <f t="shared" si="859"/>
        <v>0</v>
      </c>
      <c r="M1496" s="276">
        <f t="shared" si="739"/>
        <v>0</v>
      </c>
      <c r="N1496" s="281">
        <f t="shared" si="837"/>
        <v>0</v>
      </c>
      <c r="O1496" s="245">
        <f t="shared" si="838"/>
        <v>0</v>
      </c>
      <c r="P1496" s="248"/>
      <c r="Q1496" s="285">
        <f t="shared" si="860"/>
        <v>0</v>
      </c>
      <c r="R1496" s="242">
        <f>IF(Q1496=0,0,SUMIFS('Sch A. Input'!$H487:$CJ487,'Sch A. Input'!$H$14:$CJ$14,"Recurring",'Sch A. Input'!$H$13:$CJ$13,"&lt;="&amp;$L$11,'Sch A. Input'!$H$13:$CJ$13,"&lt;="&amp;$Y$1020,'Sch A. Input'!$H$13:$CJ$13,"&gt;"&amp;$O$1020))</f>
        <v>0</v>
      </c>
      <c r="S1496" s="242">
        <f>IF(Q1496=0,0,SUMIFS('Sch A. Input'!$H487:$CJ487,'Sch A. Input'!$H$14:$CJ$14,"One-time",'Sch A. Input'!$H$13:$CJ$13,"&lt;="&amp;$L$11,'Sch A. Input'!$H$13:$CJ$13,"&lt;="&amp;$Y$1020,'Sch A. Input'!$H$13:$CJ$13,"&gt;"&amp;$O$1020))</f>
        <v>0</v>
      </c>
      <c r="T1496" s="283">
        <f t="shared" si="861"/>
        <v>0</v>
      </c>
      <c r="U1496" s="242">
        <f t="shared" si="862"/>
        <v>0</v>
      </c>
      <c r="V1496" s="242">
        <f t="shared" si="863"/>
        <v>0</v>
      </c>
      <c r="W1496" s="276">
        <f t="shared" si="740"/>
        <v>0</v>
      </c>
      <c r="X1496" s="281">
        <f t="shared" si="839"/>
        <v>0</v>
      </c>
      <c r="Y1496" s="245">
        <f t="shared" si="840"/>
        <v>0</v>
      </c>
      <c r="Z1496" s="248"/>
      <c r="AA1496" s="285">
        <f t="shared" si="864"/>
        <v>0</v>
      </c>
      <c r="AB1496" s="242">
        <f>IF(AA1496=0,0,SUMIFS('Sch A. Input'!$H487:$CJ487,'Sch A. Input'!$H$14:$CJ$14,"Recurring",'Sch A. Input'!$H$13:$CJ$13,"&lt;="&amp;$L$11,'Sch A. Input'!$H$13:$CJ$13,"&lt;="&amp;$AI$1020,'Sch A. Input'!$H$13:$CJ$13,"&gt;"&amp;$Y$1020))</f>
        <v>0</v>
      </c>
      <c r="AC1496" s="242">
        <f>IF(AA1496=0,0,SUMIFS('Sch A. Input'!$H487:$CJ487,'Sch A. Input'!$H$14:$CJ$14,"One-time",'Sch A. Input'!$H$13:$CJ$13,"&lt;="&amp;$L$11,'Sch A. Input'!$H$13:$CJ$13,"&lt;="&amp;$AI$1020,'Sch A. Input'!$H$13:$CJ$13,"&gt;"&amp;$Y$1020))</f>
        <v>0</v>
      </c>
      <c r="AD1496" s="283">
        <f t="shared" si="865"/>
        <v>0</v>
      </c>
      <c r="AE1496" s="242">
        <f t="shared" si="866"/>
        <v>0</v>
      </c>
      <c r="AF1496" s="242">
        <f t="shared" si="867"/>
        <v>0</v>
      </c>
      <c r="AG1496" s="276">
        <f t="shared" si="741"/>
        <v>0</v>
      </c>
      <c r="AH1496" s="281">
        <f t="shared" si="841"/>
        <v>0</v>
      </c>
      <c r="AI1496" s="245">
        <f t="shared" si="842"/>
        <v>0</v>
      </c>
      <c r="AK1496" s="285">
        <f t="shared" si="868"/>
        <v>0</v>
      </c>
      <c r="AL1496" s="242">
        <f>IF(AK1496=0,0,SUMIFS('Sch A. Input'!$H487:$CJ487,'Sch A. Input'!$H$14:$CJ$14,"Recurring",'Sch A. Input'!$H$13:$CJ$13,"&lt;="&amp;$L$11,'Sch A. Input'!$H$13:$CJ$13,"&lt;="&amp;$AS$1020,'Sch A. Input'!$H$13:$CJ$13,"&gt;"&amp;$AI$1020))</f>
        <v>0</v>
      </c>
      <c r="AM1496" s="242">
        <f>IF(AK1496=0,0,SUMIFS('Sch A. Input'!$H487:$CJ487,'Sch A. Input'!$H$14:$CJ$14,"One-time",'Sch A. Input'!$H$13:$CJ$13,"&lt;="&amp;$L$11,'Sch A. Input'!$H$13:$CJ$13,"&lt;="&amp;$AS$1020,'Sch A. Input'!$H$13:$CJ$13,"&gt;"&amp;$AI$1020))</f>
        <v>0</v>
      </c>
      <c r="AN1496" s="283">
        <f t="shared" si="869"/>
        <v>0</v>
      </c>
      <c r="AO1496" s="242">
        <f t="shared" si="870"/>
        <v>0</v>
      </c>
      <c r="AP1496" s="242">
        <f t="shared" si="871"/>
        <v>0</v>
      </c>
      <c r="AQ1496" s="276">
        <f t="shared" si="742"/>
        <v>0</v>
      </c>
      <c r="AR1496" s="281">
        <f t="shared" si="843"/>
        <v>0</v>
      </c>
      <c r="AS1496" s="245">
        <f t="shared" si="844"/>
        <v>0</v>
      </c>
      <c r="AY1496" s="160"/>
      <c r="AZ1496" s="160"/>
      <c r="BK1496" s="2"/>
      <c r="BL1496" s="2"/>
      <c r="BM1496" s="2"/>
      <c r="BN1496" s="2"/>
      <c r="BO1496" s="2"/>
      <c r="BP1496" s="2"/>
      <c r="BQ1496" s="2"/>
      <c r="BR1496" s="2"/>
      <c r="BS1496" s="2"/>
      <c r="BT1496" s="2"/>
      <c r="BU1496" s="2"/>
      <c r="BV1496" s="2"/>
      <c r="BW1496" s="2"/>
      <c r="BX1496" s="2"/>
      <c r="BY1496" s="2"/>
      <c r="BZ1496" s="2"/>
      <c r="CA1496" s="2"/>
      <c r="CI1496"/>
      <c r="CJ1496"/>
      <c r="CK1496"/>
      <c r="CL1496"/>
      <c r="CM1496"/>
      <c r="CN1496"/>
      <c r="CO1496"/>
      <c r="CP1496"/>
      <c r="CQ1496"/>
      <c r="CR1496"/>
      <c r="CS1496"/>
      <c r="CT1496"/>
      <c r="CU1496"/>
      <c r="CV1496"/>
      <c r="CW1496"/>
      <c r="CX1496"/>
    </row>
    <row r="1497" spans="2:102" x14ac:dyDescent="0.35">
      <c r="B1497" s="70" t="str">
        <f t="shared" ref="B1497:F1497" si="885">B490</f>
        <v/>
      </c>
      <c r="C1497" s="166" t="str">
        <f t="shared" si="885"/>
        <v/>
      </c>
      <c r="D1497" s="273" t="str">
        <f t="shared" si="885"/>
        <v/>
      </c>
      <c r="E1497" s="273">
        <f t="shared" si="885"/>
        <v>45016</v>
      </c>
      <c r="F1497" s="273">
        <f t="shared" si="885"/>
        <v>0</v>
      </c>
      <c r="G1497" s="98">
        <f t="shared" si="856"/>
        <v>0</v>
      </c>
      <c r="H1497" s="242">
        <f>IF(G1497=0,0,SUMIFS('Sch A. Input'!$H488:$CJ488,'Sch A. Input'!$H$14:$CJ$14,"Recurring",'Sch A. Input'!$H$13:$CJ$13,"&lt;="&amp;$O$1020,'Sch A. Input'!$H$13:$CJ$13,"&lt;="&amp;$L$11))</f>
        <v>0</v>
      </c>
      <c r="I1497" s="242">
        <f>IF(G1497=0,0,SUMIFS('Sch A. Input'!$H488:$CJ488,'Sch A. Input'!$H$14:$CJ$14,"One-time",'Sch A. Input'!$H$13:$CJ$13,"&lt;="&amp;$O$1020,'Sch A. Input'!$H$13:$CJ$13,"&lt;="&amp;$L$11))</f>
        <v>0</v>
      </c>
      <c r="J1497" s="283">
        <f t="shared" si="857"/>
        <v>0</v>
      </c>
      <c r="K1497" s="242">
        <f t="shared" si="858"/>
        <v>0</v>
      </c>
      <c r="L1497" s="242">
        <f t="shared" si="859"/>
        <v>0</v>
      </c>
      <c r="M1497" s="276">
        <f t="shared" si="739"/>
        <v>0</v>
      </c>
      <c r="N1497" s="281">
        <f t="shared" si="837"/>
        <v>0</v>
      </c>
      <c r="O1497" s="245">
        <f t="shared" si="838"/>
        <v>0</v>
      </c>
      <c r="P1497" s="248"/>
      <c r="Q1497" s="285">
        <f t="shared" si="860"/>
        <v>0</v>
      </c>
      <c r="R1497" s="242">
        <f>IF(Q1497=0,0,SUMIFS('Sch A. Input'!$H488:$CJ488,'Sch A. Input'!$H$14:$CJ$14,"Recurring",'Sch A. Input'!$H$13:$CJ$13,"&lt;="&amp;$L$11,'Sch A. Input'!$H$13:$CJ$13,"&lt;="&amp;$Y$1020,'Sch A. Input'!$H$13:$CJ$13,"&gt;"&amp;$O$1020))</f>
        <v>0</v>
      </c>
      <c r="S1497" s="242">
        <f>IF(Q1497=0,0,SUMIFS('Sch A. Input'!$H488:$CJ488,'Sch A. Input'!$H$14:$CJ$14,"One-time",'Sch A. Input'!$H$13:$CJ$13,"&lt;="&amp;$L$11,'Sch A. Input'!$H$13:$CJ$13,"&lt;="&amp;$Y$1020,'Sch A. Input'!$H$13:$CJ$13,"&gt;"&amp;$O$1020))</f>
        <v>0</v>
      </c>
      <c r="T1497" s="283">
        <f t="shared" si="861"/>
        <v>0</v>
      </c>
      <c r="U1497" s="242">
        <f t="shared" si="862"/>
        <v>0</v>
      </c>
      <c r="V1497" s="242">
        <f t="shared" si="863"/>
        <v>0</v>
      </c>
      <c r="W1497" s="276">
        <f t="shared" si="740"/>
        <v>0</v>
      </c>
      <c r="X1497" s="281">
        <f t="shared" si="839"/>
        <v>0</v>
      </c>
      <c r="Y1497" s="245">
        <f t="shared" si="840"/>
        <v>0</v>
      </c>
      <c r="Z1497" s="248"/>
      <c r="AA1497" s="285">
        <f t="shared" si="864"/>
        <v>0</v>
      </c>
      <c r="AB1497" s="242">
        <f>IF(AA1497=0,0,SUMIFS('Sch A. Input'!$H488:$CJ488,'Sch A. Input'!$H$14:$CJ$14,"Recurring",'Sch A. Input'!$H$13:$CJ$13,"&lt;="&amp;$L$11,'Sch A. Input'!$H$13:$CJ$13,"&lt;="&amp;$AI$1020,'Sch A. Input'!$H$13:$CJ$13,"&gt;"&amp;$Y$1020))</f>
        <v>0</v>
      </c>
      <c r="AC1497" s="242">
        <f>IF(AA1497=0,0,SUMIFS('Sch A. Input'!$H488:$CJ488,'Sch A. Input'!$H$14:$CJ$14,"One-time",'Sch A. Input'!$H$13:$CJ$13,"&lt;="&amp;$L$11,'Sch A. Input'!$H$13:$CJ$13,"&lt;="&amp;$AI$1020,'Sch A. Input'!$H$13:$CJ$13,"&gt;"&amp;$Y$1020))</f>
        <v>0</v>
      </c>
      <c r="AD1497" s="283">
        <f t="shared" si="865"/>
        <v>0</v>
      </c>
      <c r="AE1497" s="242">
        <f t="shared" si="866"/>
        <v>0</v>
      </c>
      <c r="AF1497" s="242">
        <f t="shared" si="867"/>
        <v>0</v>
      </c>
      <c r="AG1497" s="276">
        <f t="shared" si="741"/>
        <v>0</v>
      </c>
      <c r="AH1497" s="281">
        <f t="shared" si="841"/>
        <v>0</v>
      </c>
      <c r="AI1497" s="245">
        <f t="shared" si="842"/>
        <v>0</v>
      </c>
      <c r="AK1497" s="285">
        <f t="shared" si="868"/>
        <v>0</v>
      </c>
      <c r="AL1497" s="242">
        <f>IF(AK1497=0,0,SUMIFS('Sch A. Input'!$H488:$CJ488,'Sch A. Input'!$H$14:$CJ$14,"Recurring",'Sch A. Input'!$H$13:$CJ$13,"&lt;="&amp;$L$11,'Sch A. Input'!$H$13:$CJ$13,"&lt;="&amp;$AS$1020,'Sch A. Input'!$H$13:$CJ$13,"&gt;"&amp;$AI$1020))</f>
        <v>0</v>
      </c>
      <c r="AM1497" s="242">
        <f>IF(AK1497=0,0,SUMIFS('Sch A. Input'!$H488:$CJ488,'Sch A. Input'!$H$14:$CJ$14,"One-time",'Sch A. Input'!$H$13:$CJ$13,"&lt;="&amp;$L$11,'Sch A. Input'!$H$13:$CJ$13,"&lt;="&amp;$AS$1020,'Sch A. Input'!$H$13:$CJ$13,"&gt;"&amp;$AI$1020))</f>
        <v>0</v>
      </c>
      <c r="AN1497" s="283">
        <f t="shared" si="869"/>
        <v>0</v>
      </c>
      <c r="AO1497" s="242">
        <f t="shared" si="870"/>
        <v>0</v>
      </c>
      <c r="AP1497" s="242">
        <f t="shared" si="871"/>
        <v>0</v>
      </c>
      <c r="AQ1497" s="276">
        <f t="shared" si="742"/>
        <v>0</v>
      </c>
      <c r="AR1497" s="281">
        <f t="shared" si="843"/>
        <v>0</v>
      </c>
      <c r="AS1497" s="245">
        <f t="shared" si="844"/>
        <v>0</v>
      </c>
      <c r="AY1497" s="160"/>
      <c r="AZ1497" s="160"/>
      <c r="BK1497" s="2"/>
      <c r="BL1497" s="2"/>
      <c r="BM1497" s="2"/>
      <c r="BN1497" s="2"/>
      <c r="BO1497" s="2"/>
      <c r="BP1497" s="2"/>
      <c r="BQ1497" s="2"/>
      <c r="BR1497" s="2"/>
      <c r="BS1497" s="2"/>
      <c r="BT1497" s="2"/>
      <c r="BU1497" s="2"/>
      <c r="BV1497" s="2"/>
      <c r="BW1497" s="2"/>
      <c r="BX1497" s="2"/>
      <c r="BY1497" s="2"/>
      <c r="BZ1497" s="2"/>
      <c r="CA1497" s="2"/>
      <c r="CI1497"/>
      <c r="CJ1497"/>
      <c r="CK1497"/>
      <c r="CL1497"/>
      <c r="CM1497"/>
      <c r="CN1497"/>
      <c r="CO1497"/>
      <c r="CP1497"/>
      <c r="CQ1497"/>
      <c r="CR1497"/>
      <c r="CS1497"/>
      <c r="CT1497"/>
      <c r="CU1497"/>
      <c r="CV1497"/>
      <c r="CW1497"/>
      <c r="CX1497"/>
    </row>
    <row r="1498" spans="2:102" x14ac:dyDescent="0.35">
      <c r="B1498" s="70" t="str">
        <f t="shared" ref="B1498:F1498" si="886">B491</f>
        <v/>
      </c>
      <c r="C1498" s="166" t="str">
        <f t="shared" si="886"/>
        <v/>
      </c>
      <c r="D1498" s="273" t="str">
        <f t="shared" si="886"/>
        <v/>
      </c>
      <c r="E1498" s="273">
        <f t="shared" si="886"/>
        <v>45016</v>
      </c>
      <c r="F1498" s="273">
        <f t="shared" si="886"/>
        <v>0</v>
      </c>
      <c r="G1498" s="98">
        <f t="shared" si="856"/>
        <v>0</v>
      </c>
      <c r="H1498" s="242">
        <f>IF(G1498=0,0,SUMIFS('Sch A. Input'!$H489:$CJ489,'Sch A. Input'!$H$14:$CJ$14,"Recurring",'Sch A. Input'!$H$13:$CJ$13,"&lt;="&amp;$O$1020,'Sch A. Input'!$H$13:$CJ$13,"&lt;="&amp;$L$11))</f>
        <v>0</v>
      </c>
      <c r="I1498" s="242">
        <f>IF(G1498=0,0,SUMIFS('Sch A. Input'!$H489:$CJ489,'Sch A. Input'!$H$14:$CJ$14,"One-time",'Sch A. Input'!$H$13:$CJ$13,"&lt;="&amp;$O$1020,'Sch A. Input'!$H$13:$CJ$13,"&lt;="&amp;$L$11))</f>
        <v>0</v>
      </c>
      <c r="J1498" s="283">
        <f t="shared" si="857"/>
        <v>0</v>
      </c>
      <c r="K1498" s="242">
        <f t="shared" si="858"/>
        <v>0</v>
      </c>
      <c r="L1498" s="242">
        <f t="shared" si="859"/>
        <v>0</v>
      </c>
      <c r="M1498" s="276">
        <f t="shared" si="739"/>
        <v>0</v>
      </c>
      <c r="N1498" s="281">
        <f t="shared" si="837"/>
        <v>0</v>
      </c>
      <c r="O1498" s="245">
        <f t="shared" si="838"/>
        <v>0</v>
      </c>
      <c r="P1498" s="248"/>
      <c r="Q1498" s="285">
        <f t="shared" si="860"/>
        <v>0</v>
      </c>
      <c r="R1498" s="242">
        <f>IF(Q1498=0,0,SUMIFS('Sch A. Input'!$H489:$CJ489,'Sch A. Input'!$H$14:$CJ$14,"Recurring",'Sch A. Input'!$H$13:$CJ$13,"&lt;="&amp;$L$11,'Sch A. Input'!$H$13:$CJ$13,"&lt;="&amp;$Y$1020,'Sch A. Input'!$H$13:$CJ$13,"&gt;"&amp;$O$1020))</f>
        <v>0</v>
      </c>
      <c r="S1498" s="242">
        <f>IF(Q1498=0,0,SUMIFS('Sch A. Input'!$H489:$CJ489,'Sch A. Input'!$H$14:$CJ$14,"One-time",'Sch A. Input'!$H$13:$CJ$13,"&lt;="&amp;$L$11,'Sch A. Input'!$H$13:$CJ$13,"&lt;="&amp;$Y$1020,'Sch A. Input'!$H$13:$CJ$13,"&gt;"&amp;$O$1020))</f>
        <v>0</v>
      </c>
      <c r="T1498" s="283">
        <f t="shared" si="861"/>
        <v>0</v>
      </c>
      <c r="U1498" s="242">
        <f t="shared" si="862"/>
        <v>0</v>
      </c>
      <c r="V1498" s="242">
        <f t="shared" si="863"/>
        <v>0</v>
      </c>
      <c r="W1498" s="276">
        <f t="shared" si="740"/>
        <v>0</v>
      </c>
      <c r="X1498" s="281">
        <f t="shared" si="839"/>
        <v>0</v>
      </c>
      <c r="Y1498" s="245">
        <f t="shared" si="840"/>
        <v>0</v>
      </c>
      <c r="Z1498" s="248"/>
      <c r="AA1498" s="285">
        <f t="shared" si="864"/>
        <v>0</v>
      </c>
      <c r="AB1498" s="242">
        <f>IF(AA1498=0,0,SUMIFS('Sch A. Input'!$H489:$CJ489,'Sch A. Input'!$H$14:$CJ$14,"Recurring",'Sch A. Input'!$H$13:$CJ$13,"&lt;="&amp;$L$11,'Sch A. Input'!$H$13:$CJ$13,"&lt;="&amp;$AI$1020,'Sch A. Input'!$H$13:$CJ$13,"&gt;"&amp;$Y$1020))</f>
        <v>0</v>
      </c>
      <c r="AC1498" s="242">
        <f>IF(AA1498=0,0,SUMIFS('Sch A. Input'!$H489:$CJ489,'Sch A. Input'!$H$14:$CJ$14,"One-time",'Sch A. Input'!$H$13:$CJ$13,"&lt;="&amp;$L$11,'Sch A. Input'!$H$13:$CJ$13,"&lt;="&amp;$AI$1020,'Sch A. Input'!$H$13:$CJ$13,"&gt;"&amp;$Y$1020))</f>
        <v>0</v>
      </c>
      <c r="AD1498" s="283">
        <f t="shared" si="865"/>
        <v>0</v>
      </c>
      <c r="AE1498" s="242">
        <f t="shared" si="866"/>
        <v>0</v>
      </c>
      <c r="AF1498" s="242">
        <f t="shared" si="867"/>
        <v>0</v>
      </c>
      <c r="AG1498" s="276">
        <f t="shared" si="741"/>
        <v>0</v>
      </c>
      <c r="AH1498" s="281">
        <f t="shared" si="841"/>
        <v>0</v>
      </c>
      <c r="AI1498" s="245">
        <f t="shared" si="842"/>
        <v>0</v>
      </c>
      <c r="AK1498" s="285">
        <f t="shared" si="868"/>
        <v>0</v>
      </c>
      <c r="AL1498" s="242">
        <f>IF(AK1498=0,0,SUMIFS('Sch A. Input'!$H489:$CJ489,'Sch A. Input'!$H$14:$CJ$14,"Recurring",'Sch A. Input'!$H$13:$CJ$13,"&lt;="&amp;$L$11,'Sch A. Input'!$H$13:$CJ$13,"&lt;="&amp;$AS$1020,'Sch A. Input'!$H$13:$CJ$13,"&gt;"&amp;$AI$1020))</f>
        <v>0</v>
      </c>
      <c r="AM1498" s="242">
        <f>IF(AK1498=0,0,SUMIFS('Sch A. Input'!$H489:$CJ489,'Sch A. Input'!$H$14:$CJ$14,"One-time",'Sch A. Input'!$H$13:$CJ$13,"&lt;="&amp;$L$11,'Sch A. Input'!$H$13:$CJ$13,"&lt;="&amp;$AS$1020,'Sch A. Input'!$H$13:$CJ$13,"&gt;"&amp;$AI$1020))</f>
        <v>0</v>
      </c>
      <c r="AN1498" s="283">
        <f t="shared" si="869"/>
        <v>0</v>
      </c>
      <c r="AO1498" s="242">
        <f t="shared" si="870"/>
        <v>0</v>
      </c>
      <c r="AP1498" s="242">
        <f t="shared" si="871"/>
        <v>0</v>
      </c>
      <c r="AQ1498" s="276">
        <f t="shared" si="742"/>
        <v>0</v>
      </c>
      <c r="AR1498" s="281">
        <f t="shared" si="843"/>
        <v>0</v>
      </c>
      <c r="AS1498" s="245">
        <f t="shared" si="844"/>
        <v>0</v>
      </c>
      <c r="AY1498" s="160"/>
      <c r="AZ1498" s="160"/>
      <c r="BK1498" s="2"/>
      <c r="BL1498" s="2"/>
      <c r="BM1498" s="2"/>
      <c r="BN1498" s="2"/>
      <c r="BO1498" s="2"/>
      <c r="BP1498" s="2"/>
      <c r="BQ1498" s="2"/>
      <c r="BR1498" s="2"/>
      <c r="BS1498" s="2"/>
      <c r="BT1498" s="2"/>
      <c r="BU1498" s="2"/>
      <c r="BV1498" s="2"/>
      <c r="BW1498" s="2"/>
      <c r="BX1498" s="2"/>
      <c r="BY1498" s="2"/>
      <c r="BZ1498" s="2"/>
      <c r="CA1498" s="2"/>
      <c r="CI1498"/>
      <c r="CJ1498"/>
      <c r="CK1498"/>
      <c r="CL1498"/>
      <c r="CM1498"/>
      <c r="CN1498"/>
      <c r="CO1498"/>
      <c r="CP1498"/>
      <c r="CQ1498"/>
      <c r="CR1498"/>
      <c r="CS1498"/>
      <c r="CT1498"/>
      <c r="CU1498"/>
      <c r="CV1498"/>
      <c r="CW1498"/>
      <c r="CX1498"/>
    </row>
    <row r="1499" spans="2:102" x14ac:dyDescent="0.35">
      <c r="B1499" s="70" t="str">
        <f t="shared" ref="B1499:F1499" si="887">B492</f>
        <v/>
      </c>
      <c r="C1499" s="166" t="str">
        <f t="shared" si="887"/>
        <v/>
      </c>
      <c r="D1499" s="273" t="str">
        <f t="shared" si="887"/>
        <v/>
      </c>
      <c r="E1499" s="273">
        <f t="shared" si="887"/>
        <v>45016</v>
      </c>
      <c r="F1499" s="273">
        <f t="shared" si="887"/>
        <v>0</v>
      </c>
      <c r="G1499" s="98">
        <f t="shared" si="856"/>
        <v>0</v>
      </c>
      <c r="H1499" s="242">
        <f>IF(G1499=0,0,SUMIFS('Sch A. Input'!$H490:$CJ490,'Sch A. Input'!$H$14:$CJ$14,"Recurring",'Sch A. Input'!$H$13:$CJ$13,"&lt;="&amp;$O$1020,'Sch A. Input'!$H$13:$CJ$13,"&lt;="&amp;$L$11))</f>
        <v>0</v>
      </c>
      <c r="I1499" s="242">
        <f>IF(G1499=0,0,SUMIFS('Sch A. Input'!$H490:$CJ490,'Sch A. Input'!$H$14:$CJ$14,"One-time",'Sch A. Input'!$H$13:$CJ$13,"&lt;="&amp;$O$1020,'Sch A. Input'!$H$13:$CJ$13,"&lt;="&amp;$L$11))</f>
        <v>0</v>
      </c>
      <c r="J1499" s="283">
        <f t="shared" si="857"/>
        <v>0</v>
      </c>
      <c r="K1499" s="242">
        <f t="shared" si="858"/>
        <v>0</v>
      </c>
      <c r="L1499" s="242">
        <f t="shared" si="859"/>
        <v>0</v>
      </c>
      <c r="M1499" s="276">
        <f t="shared" si="739"/>
        <v>0</v>
      </c>
      <c r="N1499" s="281">
        <f t="shared" si="837"/>
        <v>0</v>
      </c>
      <c r="O1499" s="245">
        <f t="shared" si="838"/>
        <v>0</v>
      </c>
      <c r="P1499" s="248"/>
      <c r="Q1499" s="285">
        <f t="shared" si="860"/>
        <v>0</v>
      </c>
      <c r="R1499" s="242">
        <f>IF(Q1499=0,0,SUMIFS('Sch A. Input'!$H490:$CJ490,'Sch A. Input'!$H$14:$CJ$14,"Recurring",'Sch A. Input'!$H$13:$CJ$13,"&lt;="&amp;$L$11,'Sch A. Input'!$H$13:$CJ$13,"&lt;="&amp;$Y$1020,'Sch A. Input'!$H$13:$CJ$13,"&gt;"&amp;$O$1020))</f>
        <v>0</v>
      </c>
      <c r="S1499" s="242">
        <f>IF(Q1499=0,0,SUMIFS('Sch A. Input'!$H490:$CJ490,'Sch A. Input'!$H$14:$CJ$14,"One-time",'Sch A. Input'!$H$13:$CJ$13,"&lt;="&amp;$L$11,'Sch A. Input'!$H$13:$CJ$13,"&lt;="&amp;$Y$1020,'Sch A. Input'!$H$13:$CJ$13,"&gt;"&amp;$O$1020))</f>
        <v>0</v>
      </c>
      <c r="T1499" s="283">
        <f t="shared" si="861"/>
        <v>0</v>
      </c>
      <c r="U1499" s="242">
        <f t="shared" si="862"/>
        <v>0</v>
      </c>
      <c r="V1499" s="242">
        <f t="shared" si="863"/>
        <v>0</v>
      </c>
      <c r="W1499" s="276">
        <f t="shared" si="740"/>
        <v>0</v>
      </c>
      <c r="X1499" s="281">
        <f t="shared" si="839"/>
        <v>0</v>
      </c>
      <c r="Y1499" s="245">
        <f t="shared" si="840"/>
        <v>0</v>
      </c>
      <c r="Z1499" s="248"/>
      <c r="AA1499" s="285">
        <f t="shared" si="864"/>
        <v>0</v>
      </c>
      <c r="AB1499" s="242">
        <f>IF(AA1499=0,0,SUMIFS('Sch A. Input'!$H490:$CJ490,'Sch A. Input'!$H$14:$CJ$14,"Recurring",'Sch A. Input'!$H$13:$CJ$13,"&lt;="&amp;$L$11,'Sch A. Input'!$H$13:$CJ$13,"&lt;="&amp;$AI$1020,'Sch A. Input'!$H$13:$CJ$13,"&gt;"&amp;$Y$1020))</f>
        <v>0</v>
      </c>
      <c r="AC1499" s="242">
        <f>IF(AA1499=0,0,SUMIFS('Sch A. Input'!$H490:$CJ490,'Sch A. Input'!$H$14:$CJ$14,"One-time",'Sch A. Input'!$H$13:$CJ$13,"&lt;="&amp;$L$11,'Sch A. Input'!$H$13:$CJ$13,"&lt;="&amp;$AI$1020,'Sch A. Input'!$H$13:$CJ$13,"&gt;"&amp;$Y$1020))</f>
        <v>0</v>
      </c>
      <c r="AD1499" s="283">
        <f t="shared" si="865"/>
        <v>0</v>
      </c>
      <c r="AE1499" s="242">
        <f t="shared" si="866"/>
        <v>0</v>
      </c>
      <c r="AF1499" s="242">
        <f t="shared" si="867"/>
        <v>0</v>
      </c>
      <c r="AG1499" s="276">
        <f t="shared" si="741"/>
        <v>0</v>
      </c>
      <c r="AH1499" s="281">
        <f t="shared" si="841"/>
        <v>0</v>
      </c>
      <c r="AI1499" s="245">
        <f t="shared" si="842"/>
        <v>0</v>
      </c>
      <c r="AK1499" s="285">
        <f t="shared" si="868"/>
        <v>0</v>
      </c>
      <c r="AL1499" s="242">
        <f>IF(AK1499=0,0,SUMIFS('Sch A. Input'!$H490:$CJ490,'Sch A. Input'!$H$14:$CJ$14,"Recurring",'Sch A. Input'!$H$13:$CJ$13,"&lt;="&amp;$L$11,'Sch A. Input'!$H$13:$CJ$13,"&lt;="&amp;$AS$1020,'Sch A. Input'!$H$13:$CJ$13,"&gt;"&amp;$AI$1020))</f>
        <v>0</v>
      </c>
      <c r="AM1499" s="242">
        <f>IF(AK1499=0,0,SUMIFS('Sch A. Input'!$H490:$CJ490,'Sch A. Input'!$H$14:$CJ$14,"One-time",'Sch A. Input'!$H$13:$CJ$13,"&lt;="&amp;$L$11,'Sch A. Input'!$H$13:$CJ$13,"&lt;="&amp;$AS$1020,'Sch A. Input'!$H$13:$CJ$13,"&gt;"&amp;$AI$1020))</f>
        <v>0</v>
      </c>
      <c r="AN1499" s="283">
        <f t="shared" si="869"/>
        <v>0</v>
      </c>
      <c r="AO1499" s="242">
        <f t="shared" si="870"/>
        <v>0</v>
      </c>
      <c r="AP1499" s="242">
        <f t="shared" si="871"/>
        <v>0</v>
      </c>
      <c r="AQ1499" s="276">
        <f t="shared" si="742"/>
        <v>0</v>
      </c>
      <c r="AR1499" s="281">
        <f t="shared" si="843"/>
        <v>0</v>
      </c>
      <c r="AS1499" s="245">
        <f t="shared" si="844"/>
        <v>0</v>
      </c>
      <c r="AY1499" s="160"/>
      <c r="AZ1499" s="160"/>
      <c r="BK1499" s="2"/>
      <c r="BL1499" s="2"/>
      <c r="BM1499" s="2"/>
      <c r="BN1499" s="2"/>
      <c r="BO1499" s="2"/>
      <c r="BP1499" s="2"/>
      <c r="BQ1499" s="2"/>
      <c r="BR1499" s="2"/>
      <c r="BS1499" s="2"/>
      <c r="BT1499" s="2"/>
      <c r="BU1499" s="2"/>
      <c r="BV1499" s="2"/>
      <c r="BW1499" s="2"/>
      <c r="BX1499" s="2"/>
      <c r="BY1499" s="2"/>
      <c r="BZ1499" s="2"/>
      <c r="CA1499" s="2"/>
      <c r="CI1499"/>
      <c r="CJ1499"/>
      <c r="CK1499"/>
      <c r="CL1499"/>
      <c r="CM1499"/>
      <c r="CN1499"/>
      <c r="CO1499"/>
      <c r="CP1499"/>
      <c r="CQ1499"/>
      <c r="CR1499"/>
      <c r="CS1499"/>
      <c r="CT1499"/>
      <c r="CU1499"/>
      <c r="CV1499"/>
      <c r="CW1499"/>
      <c r="CX1499"/>
    </row>
    <row r="1500" spans="2:102" x14ac:dyDescent="0.35">
      <c r="B1500" s="70" t="str">
        <f t="shared" ref="B1500:F1500" si="888">B493</f>
        <v/>
      </c>
      <c r="C1500" s="166" t="str">
        <f t="shared" si="888"/>
        <v/>
      </c>
      <c r="D1500" s="273" t="str">
        <f t="shared" si="888"/>
        <v/>
      </c>
      <c r="E1500" s="273">
        <f t="shared" si="888"/>
        <v>45016</v>
      </c>
      <c r="F1500" s="273">
        <f t="shared" si="888"/>
        <v>0</v>
      </c>
      <c r="G1500" s="98">
        <f t="shared" si="856"/>
        <v>0</v>
      </c>
      <c r="H1500" s="242">
        <f>IF(G1500=0,0,SUMIFS('Sch A. Input'!$H491:$CJ491,'Sch A. Input'!$H$14:$CJ$14,"Recurring",'Sch A. Input'!$H$13:$CJ$13,"&lt;="&amp;$O$1020,'Sch A. Input'!$H$13:$CJ$13,"&lt;="&amp;$L$11))</f>
        <v>0</v>
      </c>
      <c r="I1500" s="242">
        <f>IF(G1500=0,0,SUMIFS('Sch A. Input'!$H491:$CJ491,'Sch A. Input'!$H$14:$CJ$14,"One-time",'Sch A. Input'!$H$13:$CJ$13,"&lt;="&amp;$O$1020,'Sch A. Input'!$H$13:$CJ$13,"&lt;="&amp;$L$11))</f>
        <v>0</v>
      </c>
      <c r="J1500" s="283">
        <f t="shared" si="857"/>
        <v>0</v>
      </c>
      <c r="K1500" s="242">
        <f t="shared" si="858"/>
        <v>0</v>
      </c>
      <c r="L1500" s="242">
        <f t="shared" si="859"/>
        <v>0</v>
      </c>
      <c r="M1500" s="276">
        <f t="shared" si="739"/>
        <v>0</v>
      </c>
      <c r="N1500" s="281">
        <f t="shared" si="837"/>
        <v>0</v>
      </c>
      <c r="O1500" s="245">
        <f t="shared" si="838"/>
        <v>0</v>
      </c>
      <c r="P1500" s="248"/>
      <c r="Q1500" s="285">
        <f t="shared" si="860"/>
        <v>0</v>
      </c>
      <c r="R1500" s="242">
        <f>IF(Q1500=0,0,SUMIFS('Sch A. Input'!$H491:$CJ491,'Sch A. Input'!$H$14:$CJ$14,"Recurring",'Sch A. Input'!$H$13:$CJ$13,"&lt;="&amp;$L$11,'Sch A. Input'!$H$13:$CJ$13,"&lt;="&amp;$Y$1020,'Sch A. Input'!$H$13:$CJ$13,"&gt;"&amp;$O$1020))</f>
        <v>0</v>
      </c>
      <c r="S1500" s="242">
        <f>IF(Q1500=0,0,SUMIFS('Sch A. Input'!$H491:$CJ491,'Sch A. Input'!$H$14:$CJ$14,"One-time",'Sch A. Input'!$H$13:$CJ$13,"&lt;="&amp;$L$11,'Sch A. Input'!$H$13:$CJ$13,"&lt;="&amp;$Y$1020,'Sch A. Input'!$H$13:$CJ$13,"&gt;"&amp;$O$1020))</f>
        <v>0</v>
      </c>
      <c r="T1500" s="283">
        <f t="shared" si="861"/>
        <v>0</v>
      </c>
      <c r="U1500" s="242">
        <f t="shared" si="862"/>
        <v>0</v>
      </c>
      <c r="V1500" s="242">
        <f t="shared" si="863"/>
        <v>0</v>
      </c>
      <c r="W1500" s="276">
        <f t="shared" si="740"/>
        <v>0</v>
      </c>
      <c r="X1500" s="281">
        <f t="shared" si="839"/>
        <v>0</v>
      </c>
      <c r="Y1500" s="245">
        <f t="shared" si="840"/>
        <v>0</v>
      </c>
      <c r="Z1500" s="248"/>
      <c r="AA1500" s="285">
        <f t="shared" si="864"/>
        <v>0</v>
      </c>
      <c r="AB1500" s="242">
        <f>IF(AA1500=0,0,SUMIFS('Sch A. Input'!$H491:$CJ491,'Sch A. Input'!$H$14:$CJ$14,"Recurring",'Sch A. Input'!$H$13:$CJ$13,"&lt;="&amp;$L$11,'Sch A. Input'!$H$13:$CJ$13,"&lt;="&amp;$AI$1020,'Sch A. Input'!$H$13:$CJ$13,"&gt;"&amp;$Y$1020))</f>
        <v>0</v>
      </c>
      <c r="AC1500" s="242">
        <f>IF(AA1500=0,0,SUMIFS('Sch A. Input'!$H491:$CJ491,'Sch A. Input'!$H$14:$CJ$14,"One-time",'Sch A. Input'!$H$13:$CJ$13,"&lt;="&amp;$L$11,'Sch A. Input'!$H$13:$CJ$13,"&lt;="&amp;$AI$1020,'Sch A. Input'!$H$13:$CJ$13,"&gt;"&amp;$Y$1020))</f>
        <v>0</v>
      </c>
      <c r="AD1500" s="283">
        <f t="shared" si="865"/>
        <v>0</v>
      </c>
      <c r="AE1500" s="242">
        <f t="shared" si="866"/>
        <v>0</v>
      </c>
      <c r="AF1500" s="242">
        <f t="shared" si="867"/>
        <v>0</v>
      </c>
      <c r="AG1500" s="276">
        <f t="shared" si="741"/>
        <v>0</v>
      </c>
      <c r="AH1500" s="281">
        <f t="shared" si="841"/>
        <v>0</v>
      </c>
      <c r="AI1500" s="245">
        <f t="shared" si="842"/>
        <v>0</v>
      </c>
      <c r="AK1500" s="285">
        <f t="shared" si="868"/>
        <v>0</v>
      </c>
      <c r="AL1500" s="242">
        <f>IF(AK1500=0,0,SUMIFS('Sch A. Input'!$H491:$CJ491,'Sch A. Input'!$H$14:$CJ$14,"Recurring",'Sch A. Input'!$H$13:$CJ$13,"&lt;="&amp;$L$11,'Sch A. Input'!$H$13:$CJ$13,"&lt;="&amp;$AS$1020,'Sch A. Input'!$H$13:$CJ$13,"&gt;"&amp;$AI$1020))</f>
        <v>0</v>
      </c>
      <c r="AM1500" s="242">
        <f>IF(AK1500=0,0,SUMIFS('Sch A. Input'!$H491:$CJ491,'Sch A. Input'!$H$14:$CJ$14,"One-time",'Sch A. Input'!$H$13:$CJ$13,"&lt;="&amp;$L$11,'Sch A. Input'!$H$13:$CJ$13,"&lt;="&amp;$AS$1020,'Sch A. Input'!$H$13:$CJ$13,"&gt;"&amp;$AI$1020))</f>
        <v>0</v>
      </c>
      <c r="AN1500" s="283">
        <f t="shared" si="869"/>
        <v>0</v>
      </c>
      <c r="AO1500" s="242">
        <f t="shared" si="870"/>
        <v>0</v>
      </c>
      <c r="AP1500" s="242">
        <f t="shared" si="871"/>
        <v>0</v>
      </c>
      <c r="AQ1500" s="276">
        <f t="shared" si="742"/>
        <v>0</v>
      </c>
      <c r="AR1500" s="281">
        <f t="shared" si="843"/>
        <v>0</v>
      </c>
      <c r="AS1500" s="245">
        <f t="shared" si="844"/>
        <v>0</v>
      </c>
      <c r="AY1500" s="160"/>
      <c r="AZ1500" s="160"/>
      <c r="BK1500" s="2"/>
      <c r="BL1500" s="2"/>
      <c r="BM1500" s="2"/>
      <c r="BN1500" s="2"/>
      <c r="BO1500" s="2"/>
      <c r="BP1500" s="2"/>
      <c r="BQ1500" s="2"/>
      <c r="BR1500" s="2"/>
      <c r="BS1500" s="2"/>
      <c r="BT1500" s="2"/>
      <c r="BU1500" s="2"/>
      <c r="BV1500" s="2"/>
      <c r="BW1500" s="2"/>
      <c r="BX1500" s="2"/>
      <c r="BY1500" s="2"/>
      <c r="BZ1500" s="2"/>
      <c r="CA1500" s="2"/>
      <c r="CI1500"/>
      <c r="CJ1500"/>
      <c r="CK1500"/>
      <c r="CL1500"/>
      <c r="CM1500"/>
      <c r="CN1500"/>
      <c r="CO1500"/>
      <c r="CP1500"/>
      <c r="CQ1500"/>
      <c r="CR1500"/>
      <c r="CS1500"/>
      <c r="CT1500"/>
      <c r="CU1500"/>
      <c r="CV1500"/>
      <c r="CW1500"/>
      <c r="CX1500"/>
    </row>
    <row r="1501" spans="2:102" x14ac:dyDescent="0.35">
      <c r="B1501" s="70" t="str">
        <f t="shared" ref="B1501:F1501" si="889">B494</f>
        <v/>
      </c>
      <c r="C1501" s="166" t="str">
        <f t="shared" si="889"/>
        <v/>
      </c>
      <c r="D1501" s="273" t="str">
        <f t="shared" si="889"/>
        <v/>
      </c>
      <c r="E1501" s="273">
        <f t="shared" si="889"/>
        <v>45016</v>
      </c>
      <c r="F1501" s="273">
        <f t="shared" si="889"/>
        <v>0</v>
      </c>
      <c r="G1501" s="98">
        <f t="shared" si="856"/>
        <v>0</v>
      </c>
      <c r="H1501" s="242">
        <f>IF(G1501=0,0,SUMIFS('Sch A. Input'!$H492:$CJ492,'Sch A. Input'!$H$14:$CJ$14,"Recurring",'Sch A. Input'!$H$13:$CJ$13,"&lt;="&amp;$O$1020,'Sch A. Input'!$H$13:$CJ$13,"&lt;="&amp;$L$11))</f>
        <v>0</v>
      </c>
      <c r="I1501" s="242">
        <f>IF(G1501=0,0,SUMIFS('Sch A. Input'!$H492:$CJ492,'Sch A. Input'!$H$14:$CJ$14,"One-time",'Sch A. Input'!$H$13:$CJ$13,"&lt;="&amp;$O$1020,'Sch A. Input'!$H$13:$CJ$13,"&lt;="&amp;$L$11))</f>
        <v>0</v>
      </c>
      <c r="J1501" s="283">
        <f t="shared" si="857"/>
        <v>0</v>
      </c>
      <c r="K1501" s="242">
        <f t="shared" si="858"/>
        <v>0</v>
      </c>
      <c r="L1501" s="242">
        <f t="shared" si="859"/>
        <v>0</v>
      </c>
      <c r="M1501" s="276">
        <f t="shared" si="739"/>
        <v>0</v>
      </c>
      <c r="N1501" s="281">
        <f t="shared" si="837"/>
        <v>0</v>
      </c>
      <c r="O1501" s="245">
        <f t="shared" si="838"/>
        <v>0</v>
      </c>
      <c r="P1501" s="248"/>
      <c r="Q1501" s="285">
        <f t="shared" si="860"/>
        <v>0</v>
      </c>
      <c r="R1501" s="242">
        <f>IF(Q1501=0,0,SUMIFS('Sch A. Input'!$H492:$CJ492,'Sch A. Input'!$H$14:$CJ$14,"Recurring",'Sch A. Input'!$H$13:$CJ$13,"&lt;="&amp;$L$11,'Sch A. Input'!$H$13:$CJ$13,"&lt;="&amp;$Y$1020,'Sch A. Input'!$H$13:$CJ$13,"&gt;"&amp;$O$1020))</f>
        <v>0</v>
      </c>
      <c r="S1501" s="242">
        <f>IF(Q1501=0,0,SUMIFS('Sch A. Input'!$H492:$CJ492,'Sch A. Input'!$H$14:$CJ$14,"One-time",'Sch A. Input'!$H$13:$CJ$13,"&lt;="&amp;$L$11,'Sch A. Input'!$H$13:$CJ$13,"&lt;="&amp;$Y$1020,'Sch A. Input'!$H$13:$CJ$13,"&gt;"&amp;$O$1020))</f>
        <v>0</v>
      </c>
      <c r="T1501" s="283">
        <f t="shared" si="861"/>
        <v>0</v>
      </c>
      <c r="U1501" s="242">
        <f t="shared" si="862"/>
        <v>0</v>
      </c>
      <c r="V1501" s="242">
        <f t="shared" si="863"/>
        <v>0</v>
      </c>
      <c r="W1501" s="276">
        <f t="shared" si="740"/>
        <v>0</v>
      </c>
      <c r="X1501" s="281">
        <f t="shared" si="839"/>
        <v>0</v>
      </c>
      <c r="Y1501" s="245">
        <f t="shared" si="840"/>
        <v>0</v>
      </c>
      <c r="Z1501" s="248"/>
      <c r="AA1501" s="285">
        <f t="shared" si="864"/>
        <v>0</v>
      </c>
      <c r="AB1501" s="242">
        <f>IF(AA1501=0,0,SUMIFS('Sch A. Input'!$H492:$CJ492,'Sch A. Input'!$H$14:$CJ$14,"Recurring",'Sch A. Input'!$H$13:$CJ$13,"&lt;="&amp;$L$11,'Sch A. Input'!$H$13:$CJ$13,"&lt;="&amp;$AI$1020,'Sch A. Input'!$H$13:$CJ$13,"&gt;"&amp;$Y$1020))</f>
        <v>0</v>
      </c>
      <c r="AC1501" s="242">
        <f>IF(AA1501=0,0,SUMIFS('Sch A. Input'!$H492:$CJ492,'Sch A. Input'!$H$14:$CJ$14,"One-time",'Sch A. Input'!$H$13:$CJ$13,"&lt;="&amp;$L$11,'Sch A. Input'!$H$13:$CJ$13,"&lt;="&amp;$AI$1020,'Sch A. Input'!$H$13:$CJ$13,"&gt;"&amp;$Y$1020))</f>
        <v>0</v>
      </c>
      <c r="AD1501" s="283">
        <f t="shared" si="865"/>
        <v>0</v>
      </c>
      <c r="AE1501" s="242">
        <f t="shared" si="866"/>
        <v>0</v>
      </c>
      <c r="AF1501" s="242">
        <f t="shared" si="867"/>
        <v>0</v>
      </c>
      <c r="AG1501" s="276">
        <f t="shared" si="741"/>
        <v>0</v>
      </c>
      <c r="AH1501" s="281">
        <f t="shared" si="841"/>
        <v>0</v>
      </c>
      <c r="AI1501" s="245">
        <f t="shared" si="842"/>
        <v>0</v>
      </c>
      <c r="AK1501" s="285">
        <f t="shared" si="868"/>
        <v>0</v>
      </c>
      <c r="AL1501" s="242">
        <f>IF(AK1501=0,0,SUMIFS('Sch A. Input'!$H492:$CJ492,'Sch A. Input'!$H$14:$CJ$14,"Recurring",'Sch A. Input'!$H$13:$CJ$13,"&lt;="&amp;$L$11,'Sch A. Input'!$H$13:$CJ$13,"&lt;="&amp;$AS$1020,'Sch A. Input'!$H$13:$CJ$13,"&gt;"&amp;$AI$1020))</f>
        <v>0</v>
      </c>
      <c r="AM1501" s="242">
        <f>IF(AK1501=0,0,SUMIFS('Sch A. Input'!$H492:$CJ492,'Sch A. Input'!$H$14:$CJ$14,"One-time",'Sch A. Input'!$H$13:$CJ$13,"&lt;="&amp;$L$11,'Sch A. Input'!$H$13:$CJ$13,"&lt;="&amp;$AS$1020,'Sch A. Input'!$H$13:$CJ$13,"&gt;"&amp;$AI$1020))</f>
        <v>0</v>
      </c>
      <c r="AN1501" s="283">
        <f t="shared" si="869"/>
        <v>0</v>
      </c>
      <c r="AO1501" s="242">
        <f t="shared" si="870"/>
        <v>0</v>
      </c>
      <c r="AP1501" s="242">
        <f t="shared" si="871"/>
        <v>0</v>
      </c>
      <c r="AQ1501" s="276">
        <f t="shared" si="742"/>
        <v>0</v>
      </c>
      <c r="AR1501" s="281">
        <f t="shared" si="843"/>
        <v>0</v>
      </c>
      <c r="AS1501" s="245">
        <f t="shared" si="844"/>
        <v>0</v>
      </c>
      <c r="AY1501" s="160"/>
      <c r="AZ1501" s="160"/>
      <c r="BK1501" s="2"/>
      <c r="BL1501" s="2"/>
      <c r="BM1501" s="2"/>
      <c r="BN1501" s="2"/>
      <c r="BO1501" s="2"/>
      <c r="BP1501" s="2"/>
      <c r="BQ1501" s="2"/>
      <c r="BR1501" s="2"/>
      <c r="BS1501" s="2"/>
      <c r="BT1501" s="2"/>
      <c r="BU1501" s="2"/>
      <c r="BV1501" s="2"/>
      <c r="BW1501" s="2"/>
      <c r="BX1501" s="2"/>
      <c r="BY1501" s="2"/>
      <c r="BZ1501" s="2"/>
      <c r="CA1501" s="2"/>
      <c r="CI1501"/>
      <c r="CJ1501"/>
      <c r="CK1501"/>
      <c r="CL1501"/>
      <c r="CM1501"/>
      <c r="CN1501"/>
      <c r="CO1501"/>
      <c r="CP1501"/>
      <c r="CQ1501"/>
      <c r="CR1501"/>
      <c r="CS1501"/>
      <c r="CT1501"/>
      <c r="CU1501"/>
      <c r="CV1501"/>
      <c r="CW1501"/>
      <c r="CX1501"/>
    </row>
    <row r="1502" spans="2:102" x14ac:dyDescent="0.35">
      <c r="B1502" s="70" t="str">
        <f t="shared" ref="B1502:F1502" si="890">B495</f>
        <v/>
      </c>
      <c r="C1502" s="166" t="str">
        <f t="shared" si="890"/>
        <v/>
      </c>
      <c r="D1502" s="273" t="str">
        <f t="shared" si="890"/>
        <v/>
      </c>
      <c r="E1502" s="273">
        <f t="shared" si="890"/>
        <v>45016</v>
      </c>
      <c r="F1502" s="273">
        <f t="shared" si="890"/>
        <v>0</v>
      </c>
      <c r="G1502" s="98">
        <f t="shared" si="856"/>
        <v>0</v>
      </c>
      <c r="H1502" s="242">
        <f>IF(G1502=0,0,SUMIFS('Sch A. Input'!$H493:$CJ493,'Sch A. Input'!$H$14:$CJ$14,"Recurring",'Sch A. Input'!$H$13:$CJ$13,"&lt;="&amp;$O$1020,'Sch A. Input'!$H$13:$CJ$13,"&lt;="&amp;$L$11))</f>
        <v>0</v>
      </c>
      <c r="I1502" s="242">
        <f>IF(G1502=0,0,SUMIFS('Sch A. Input'!$H493:$CJ493,'Sch A. Input'!$H$14:$CJ$14,"One-time",'Sch A. Input'!$H$13:$CJ$13,"&lt;="&amp;$O$1020,'Sch A. Input'!$H$13:$CJ$13,"&lt;="&amp;$L$11))</f>
        <v>0</v>
      </c>
      <c r="J1502" s="283">
        <f t="shared" si="857"/>
        <v>0</v>
      </c>
      <c r="K1502" s="242">
        <f t="shared" si="858"/>
        <v>0</v>
      </c>
      <c r="L1502" s="242">
        <f t="shared" si="859"/>
        <v>0</v>
      </c>
      <c r="M1502" s="276">
        <f t="shared" si="739"/>
        <v>0</v>
      </c>
      <c r="N1502" s="281">
        <f t="shared" si="837"/>
        <v>0</v>
      </c>
      <c r="O1502" s="245">
        <f t="shared" si="838"/>
        <v>0</v>
      </c>
      <c r="P1502" s="248"/>
      <c r="Q1502" s="285">
        <f t="shared" si="860"/>
        <v>0</v>
      </c>
      <c r="R1502" s="242">
        <f>IF(Q1502=0,0,SUMIFS('Sch A. Input'!$H493:$CJ493,'Sch A. Input'!$H$14:$CJ$14,"Recurring",'Sch A. Input'!$H$13:$CJ$13,"&lt;="&amp;$L$11,'Sch A. Input'!$H$13:$CJ$13,"&lt;="&amp;$Y$1020,'Sch A. Input'!$H$13:$CJ$13,"&gt;"&amp;$O$1020))</f>
        <v>0</v>
      </c>
      <c r="S1502" s="242">
        <f>IF(Q1502=0,0,SUMIFS('Sch A. Input'!$H493:$CJ493,'Sch A. Input'!$H$14:$CJ$14,"One-time",'Sch A. Input'!$H$13:$CJ$13,"&lt;="&amp;$L$11,'Sch A. Input'!$H$13:$CJ$13,"&lt;="&amp;$Y$1020,'Sch A. Input'!$H$13:$CJ$13,"&gt;"&amp;$O$1020))</f>
        <v>0</v>
      </c>
      <c r="T1502" s="283">
        <f t="shared" si="861"/>
        <v>0</v>
      </c>
      <c r="U1502" s="242">
        <f t="shared" si="862"/>
        <v>0</v>
      </c>
      <c r="V1502" s="242">
        <f t="shared" si="863"/>
        <v>0</v>
      </c>
      <c r="W1502" s="276">
        <f t="shared" si="740"/>
        <v>0</v>
      </c>
      <c r="X1502" s="281">
        <f t="shared" si="839"/>
        <v>0</v>
      </c>
      <c r="Y1502" s="245">
        <f t="shared" si="840"/>
        <v>0</v>
      </c>
      <c r="Z1502" s="248"/>
      <c r="AA1502" s="285">
        <f t="shared" si="864"/>
        <v>0</v>
      </c>
      <c r="AB1502" s="242">
        <f>IF(AA1502=0,0,SUMIFS('Sch A. Input'!$H493:$CJ493,'Sch A. Input'!$H$14:$CJ$14,"Recurring",'Sch A. Input'!$H$13:$CJ$13,"&lt;="&amp;$L$11,'Sch A. Input'!$H$13:$CJ$13,"&lt;="&amp;$AI$1020,'Sch A. Input'!$H$13:$CJ$13,"&gt;"&amp;$Y$1020))</f>
        <v>0</v>
      </c>
      <c r="AC1502" s="242">
        <f>IF(AA1502=0,0,SUMIFS('Sch A. Input'!$H493:$CJ493,'Sch A. Input'!$H$14:$CJ$14,"One-time",'Sch A. Input'!$H$13:$CJ$13,"&lt;="&amp;$L$11,'Sch A. Input'!$H$13:$CJ$13,"&lt;="&amp;$AI$1020,'Sch A. Input'!$H$13:$CJ$13,"&gt;"&amp;$Y$1020))</f>
        <v>0</v>
      </c>
      <c r="AD1502" s="283">
        <f t="shared" si="865"/>
        <v>0</v>
      </c>
      <c r="AE1502" s="242">
        <f t="shared" si="866"/>
        <v>0</v>
      </c>
      <c r="AF1502" s="242">
        <f t="shared" si="867"/>
        <v>0</v>
      </c>
      <c r="AG1502" s="276">
        <f t="shared" si="741"/>
        <v>0</v>
      </c>
      <c r="AH1502" s="281">
        <f t="shared" si="841"/>
        <v>0</v>
      </c>
      <c r="AI1502" s="245">
        <f t="shared" si="842"/>
        <v>0</v>
      </c>
      <c r="AK1502" s="285">
        <f t="shared" si="868"/>
        <v>0</v>
      </c>
      <c r="AL1502" s="242">
        <f>IF(AK1502=0,0,SUMIFS('Sch A. Input'!$H493:$CJ493,'Sch A. Input'!$H$14:$CJ$14,"Recurring",'Sch A. Input'!$H$13:$CJ$13,"&lt;="&amp;$L$11,'Sch A. Input'!$H$13:$CJ$13,"&lt;="&amp;$AS$1020,'Sch A. Input'!$H$13:$CJ$13,"&gt;"&amp;$AI$1020))</f>
        <v>0</v>
      </c>
      <c r="AM1502" s="242">
        <f>IF(AK1502=0,0,SUMIFS('Sch A. Input'!$H493:$CJ493,'Sch A. Input'!$H$14:$CJ$14,"One-time",'Sch A. Input'!$H$13:$CJ$13,"&lt;="&amp;$L$11,'Sch A. Input'!$H$13:$CJ$13,"&lt;="&amp;$AS$1020,'Sch A. Input'!$H$13:$CJ$13,"&gt;"&amp;$AI$1020))</f>
        <v>0</v>
      </c>
      <c r="AN1502" s="283">
        <f t="shared" si="869"/>
        <v>0</v>
      </c>
      <c r="AO1502" s="242">
        <f t="shared" si="870"/>
        <v>0</v>
      </c>
      <c r="AP1502" s="242">
        <f t="shared" si="871"/>
        <v>0</v>
      </c>
      <c r="AQ1502" s="276">
        <f t="shared" si="742"/>
        <v>0</v>
      </c>
      <c r="AR1502" s="281">
        <f t="shared" si="843"/>
        <v>0</v>
      </c>
      <c r="AS1502" s="245">
        <f t="shared" si="844"/>
        <v>0</v>
      </c>
      <c r="AY1502" s="160"/>
      <c r="AZ1502" s="160"/>
      <c r="BK1502" s="2"/>
      <c r="BL1502" s="2"/>
      <c r="BM1502" s="2"/>
      <c r="BN1502" s="2"/>
      <c r="BO1502" s="2"/>
      <c r="BP1502" s="2"/>
      <c r="BQ1502" s="2"/>
      <c r="BR1502" s="2"/>
      <c r="BS1502" s="2"/>
      <c r="BT1502" s="2"/>
      <c r="BU1502" s="2"/>
      <c r="BV1502" s="2"/>
      <c r="BW1502" s="2"/>
      <c r="BX1502" s="2"/>
      <c r="BY1502" s="2"/>
      <c r="BZ1502" s="2"/>
      <c r="CA1502" s="2"/>
      <c r="CI1502"/>
      <c r="CJ1502"/>
      <c r="CK1502"/>
      <c r="CL1502"/>
      <c r="CM1502"/>
      <c r="CN1502"/>
      <c r="CO1502"/>
      <c r="CP1502"/>
      <c r="CQ1502"/>
      <c r="CR1502"/>
      <c r="CS1502"/>
      <c r="CT1502"/>
      <c r="CU1502"/>
      <c r="CV1502"/>
      <c r="CW1502"/>
      <c r="CX1502"/>
    </row>
    <row r="1503" spans="2:102" x14ac:dyDescent="0.35">
      <c r="B1503" s="70" t="str">
        <f t="shared" ref="B1503:F1503" si="891">B496</f>
        <v/>
      </c>
      <c r="C1503" s="166" t="str">
        <f t="shared" si="891"/>
        <v/>
      </c>
      <c r="D1503" s="273" t="str">
        <f t="shared" si="891"/>
        <v/>
      </c>
      <c r="E1503" s="273">
        <f t="shared" si="891"/>
        <v>45016</v>
      </c>
      <c r="F1503" s="273">
        <f t="shared" si="891"/>
        <v>0</v>
      </c>
      <c r="G1503" s="98">
        <f t="shared" si="856"/>
        <v>0</v>
      </c>
      <c r="H1503" s="242">
        <f>IF(G1503=0,0,SUMIFS('Sch A. Input'!$H494:$CJ494,'Sch A. Input'!$H$14:$CJ$14,"Recurring",'Sch A. Input'!$H$13:$CJ$13,"&lt;="&amp;$O$1020,'Sch A. Input'!$H$13:$CJ$13,"&lt;="&amp;$L$11))</f>
        <v>0</v>
      </c>
      <c r="I1503" s="242">
        <f>IF(G1503=0,0,SUMIFS('Sch A. Input'!$H494:$CJ494,'Sch A. Input'!$H$14:$CJ$14,"One-time",'Sch A. Input'!$H$13:$CJ$13,"&lt;="&amp;$O$1020,'Sch A. Input'!$H$13:$CJ$13,"&lt;="&amp;$L$11))</f>
        <v>0</v>
      </c>
      <c r="J1503" s="283">
        <f t="shared" si="857"/>
        <v>0</v>
      </c>
      <c r="K1503" s="242">
        <f t="shared" si="858"/>
        <v>0</v>
      </c>
      <c r="L1503" s="242">
        <f t="shared" si="859"/>
        <v>0</v>
      </c>
      <c r="M1503" s="276">
        <f t="shared" si="739"/>
        <v>0</v>
      </c>
      <c r="N1503" s="281">
        <f t="shared" si="837"/>
        <v>0</v>
      </c>
      <c r="O1503" s="245">
        <f t="shared" si="838"/>
        <v>0</v>
      </c>
      <c r="P1503" s="248"/>
      <c r="Q1503" s="285">
        <f t="shared" si="860"/>
        <v>0</v>
      </c>
      <c r="R1503" s="242">
        <f>IF(Q1503=0,0,SUMIFS('Sch A. Input'!$H494:$CJ494,'Sch A. Input'!$H$14:$CJ$14,"Recurring",'Sch A. Input'!$H$13:$CJ$13,"&lt;="&amp;$L$11,'Sch A. Input'!$H$13:$CJ$13,"&lt;="&amp;$Y$1020,'Sch A. Input'!$H$13:$CJ$13,"&gt;"&amp;$O$1020))</f>
        <v>0</v>
      </c>
      <c r="S1503" s="242">
        <f>IF(Q1503=0,0,SUMIFS('Sch A. Input'!$H494:$CJ494,'Sch A. Input'!$H$14:$CJ$14,"One-time",'Sch A. Input'!$H$13:$CJ$13,"&lt;="&amp;$L$11,'Sch A. Input'!$H$13:$CJ$13,"&lt;="&amp;$Y$1020,'Sch A. Input'!$H$13:$CJ$13,"&gt;"&amp;$O$1020))</f>
        <v>0</v>
      </c>
      <c r="T1503" s="283">
        <f t="shared" si="861"/>
        <v>0</v>
      </c>
      <c r="U1503" s="242">
        <f t="shared" si="862"/>
        <v>0</v>
      </c>
      <c r="V1503" s="242">
        <f t="shared" si="863"/>
        <v>0</v>
      </c>
      <c r="W1503" s="276">
        <f t="shared" si="740"/>
        <v>0</v>
      </c>
      <c r="X1503" s="281">
        <f t="shared" si="839"/>
        <v>0</v>
      </c>
      <c r="Y1503" s="245">
        <f t="shared" si="840"/>
        <v>0</v>
      </c>
      <c r="Z1503" s="248"/>
      <c r="AA1503" s="285">
        <f t="shared" si="864"/>
        <v>0</v>
      </c>
      <c r="AB1503" s="242">
        <f>IF(AA1503=0,0,SUMIFS('Sch A. Input'!$H494:$CJ494,'Sch A. Input'!$H$14:$CJ$14,"Recurring",'Sch A. Input'!$H$13:$CJ$13,"&lt;="&amp;$L$11,'Sch A. Input'!$H$13:$CJ$13,"&lt;="&amp;$AI$1020,'Sch A. Input'!$H$13:$CJ$13,"&gt;"&amp;$Y$1020))</f>
        <v>0</v>
      </c>
      <c r="AC1503" s="242">
        <f>IF(AA1503=0,0,SUMIFS('Sch A. Input'!$H494:$CJ494,'Sch A. Input'!$H$14:$CJ$14,"One-time",'Sch A. Input'!$H$13:$CJ$13,"&lt;="&amp;$L$11,'Sch A. Input'!$H$13:$CJ$13,"&lt;="&amp;$AI$1020,'Sch A. Input'!$H$13:$CJ$13,"&gt;"&amp;$Y$1020))</f>
        <v>0</v>
      </c>
      <c r="AD1503" s="283">
        <f t="shared" si="865"/>
        <v>0</v>
      </c>
      <c r="AE1503" s="242">
        <f t="shared" si="866"/>
        <v>0</v>
      </c>
      <c r="AF1503" s="242">
        <f t="shared" si="867"/>
        <v>0</v>
      </c>
      <c r="AG1503" s="276">
        <f t="shared" si="741"/>
        <v>0</v>
      </c>
      <c r="AH1503" s="281">
        <f t="shared" si="841"/>
        <v>0</v>
      </c>
      <c r="AI1503" s="245">
        <f t="shared" si="842"/>
        <v>0</v>
      </c>
      <c r="AK1503" s="285">
        <f t="shared" si="868"/>
        <v>0</v>
      </c>
      <c r="AL1503" s="242">
        <f>IF(AK1503=0,0,SUMIFS('Sch A. Input'!$H494:$CJ494,'Sch A. Input'!$H$14:$CJ$14,"Recurring",'Sch A. Input'!$H$13:$CJ$13,"&lt;="&amp;$L$11,'Sch A. Input'!$H$13:$CJ$13,"&lt;="&amp;$AS$1020,'Sch A. Input'!$H$13:$CJ$13,"&gt;"&amp;$AI$1020))</f>
        <v>0</v>
      </c>
      <c r="AM1503" s="242">
        <f>IF(AK1503=0,0,SUMIFS('Sch A. Input'!$H494:$CJ494,'Sch A. Input'!$H$14:$CJ$14,"One-time",'Sch A. Input'!$H$13:$CJ$13,"&lt;="&amp;$L$11,'Sch A. Input'!$H$13:$CJ$13,"&lt;="&amp;$AS$1020,'Sch A. Input'!$H$13:$CJ$13,"&gt;"&amp;$AI$1020))</f>
        <v>0</v>
      </c>
      <c r="AN1503" s="283">
        <f t="shared" si="869"/>
        <v>0</v>
      </c>
      <c r="AO1503" s="242">
        <f t="shared" si="870"/>
        <v>0</v>
      </c>
      <c r="AP1503" s="242">
        <f t="shared" si="871"/>
        <v>0</v>
      </c>
      <c r="AQ1503" s="276">
        <f t="shared" si="742"/>
        <v>0</v>
      </c>
      <c r="AR1503" s="281">
        <f t="shared" si="843"/>
        <v>0</v>
      </c>
      <c r="AS1503" s="245">
        <f t="shared" si="844"/>
        <v>0</v>
      </c>
      <c r="AY1503" s="160"/>
      <c r="AZ1503" s="160"/>
      <c r="BK1503" s="2"/>
      <c r="BL1503" s="2"/>
      <c r="BM1503" s="2"/>
      <c r="BN1503" s="2"/>
      <c r="BO1503" s="2"/>
      <c r="BP1503" s="2"/>
      <c r="BQ1503" s="2"/>
      <c r="BR1503" s="2"/>
      <c r="BS1503" s="2"/>
      <c r="BT1503" s="2"/>
      <c r="BU1503" s="2"/>
      <c r="BV1503" s="2"/>
      <c r="BW1503" s="2"/>
      <c r="BX1503" s="2"/>
      <c r="BY1503" s="2"/>
      <c r="BZ1503" s="2"/>
      <c r="CA1503" s="2"/>
      <c r="CI1503"/>
      <c r="CJ1503"/>
      <c r="CK1503"/>
      <c r="CL1503"/>
      <c r="CM1503"/>
      <c r="CN1503"/>
      <c r="CO1503"/>
      <c r="CP1503"/>
      <c r="CQ1503"/>
      <c r="CR1503"/>
      <c r="CS1503"/>
      <c r="CT1503"/>
      <c r="CU1503"/>
      <c r="CV1503"/>
      <c r="CW1503"/>
      <c r="CX1503"/>
    </row>
    <row r="1504" spans="2:102" x14ac:dyDescent="0.35">
      <c r="B1504" s="70" t="str">
        <f t="shared" ref="B1504:F1504" si="892">B497</f>
        <v/>
      </c>
      <c r="C1504" s="166" t="str">
        <f t="shared" si="892"/>
        <v/>
      </c>
      <c r="D1504" s="273" t="str">
        <f t="shared" si="892"/>
        <v/>
      </c>
      <c r="E1504" s="273">
        <f t="shared" si="892"/>
        <v>45016</v>
      </c>
      <c r="F1504" s="273">
        <f t="shared" si="892"/>
        <v>0</v>
      </c>
      <c r="G1504" s="98">
        <f t="shared" si="856"/>
        <v>0</v>
      </c>
      <c r="H1504" s="242">
        <f>IF(G1504=0,0,SUMIFS('Sch A. Input'!$H495:$CJ495,'Sch A. Input'!$H$14:$CJ$14,"Recurring",'Sch A. Input'!$H$13:$CJ$13,"&lt;="&amp;$O$1020,'Sch A. Input'!$H$13:$CJ$13,"&lt;="&amp;$L$11))</f>
        <v>0</v>
      </c>
      <c r="I1504" s="242">
        <f>IF(G1504=0,0,SUMIFS('Sch A. Input'!$H495:$CJ495,'Sch A. Input'!$H$14:$CJ$14,"One-time",'Sch A. Input'!$H$13:$CJ$13,"&lt;="&amp;$O$1020,'Sch A. Input'!$H$13:$CJ$13,"&lt;="&amp;$L$11))</f>
        <v>0</v>
      </c>
      <c r="J1504" s="283">
        <f t="shared" si="857"/>
        <v>0</v>
      </c>
      <c r="K1504" s="242">
        <f t="shared" si="858"/>
        <v>0</v>
      </c>
      <c r="L1504" s="242">
        <f t="shared" si="859"/>
        <v>0</v>
      </c>
      <c r="M1504" s="276">
        <f t="shared" si="739"/>
        <v>0</v>
      </c>
      <c r="N1504" s="281">
        <f t="shared" si="837"/>
        <v>0</v>
      </c>
      <c r="O1504" s="245">
        <f t="shared" si="838"/>
        <v>0</v>
      </c>
      <c r="P1504" s="248"/>
      <c r="Q1504" s="285">
        <f t="shared" si="860"/>
        <v>0</v>
      </c>
      <c r="R1504" s="242">
        <f>IF(Q1504=0,0,SUMIFS('Sch A. Input'!$H495:$CJ495,'Sch A. Input'!$H$14:$CJ$14,"Recurring",'Sch A. Input'!$H$13:$CJ$13,"&lt;="&amp;$L$11,'Sch A. Input'!$H$13:$CJ$13,"&lt;="&amp;$Y$1020,'Sch A. Input'!$H$13:$CJ$13,"&gt;"&amp;$O$1020))</f>
        <v>0</v>
      </c>
      <c r="S1504" s="242">
        <f>IF(Q1504=0,0,SUMIFS('Sch A. Input'!$H495:$CJ495,'Sch A. Input'!$H$14:$CJ$14,"One-time",'Sch A. Input'!$H$13:$CJ$13,"&lt;="&amp;$L$11,'Sch A. Input'!$H$13:$CJ$13,"&lt;="&amp;$Y$1020,'Sch A. Input'!$H$13:$CJ$13,"&gt;"&amp;$O$1020))</f>
        <v>0</v>
      </c>
      <c r="T1504" s="283">
        <f t="shared" si="861"/>
        <v>0</v>
      </c>
      <c r="U1504" s="242">
        <f t="shared" si="862"/>
        <v>0</v>
      </c>
      <c r="V1504" s="242">
        <f t="shared" si="863"/>
        <v>0</v>
      </c>
      <c r="W1504" s="276">
        <f t="shared" si="740"/>
        <v>0</v>
      </c>
      <c r="X1504" s="281">
        <f t="shared" si="839"/>
        <v>0</v>
      </c>
      <c r="Y1504" s="245">
        <f t="shared" si="840"/>
        <v>0</v>
      </c>
      <c r="Z1504" s="248"/>
      <c r="AA1504" s="285">
        <f t="shared" si="864"/>
        <v>0</v>
      </c>
      <c r="AB1504" s="242">
        <f>IF(AA1504=0,0,SUMIFS('Sch A. Input'!$H495:$CJ495,'Sch A. Input'!$H$14:$CJ$14,"Recurring",'Sch A. Input'!$H$13:$CJ$13,"&lt;="&amp;$L$11,'Sch A. Input'!$H$13:$CJ$13,"&lt;="&amp;$AI$1020,'Sch A. Input'!$H$13:$CJ$13,"&gt;"&amp;$Y$1020))</f>
        <v>0</v>
      </c>
      <c r="AC1504" s="242">
        <f>IF(AA1504=0,0,SUMIFS('Sch A. Input'!$H495:$CJ495,'Sch A. Input'!$H$14:$CJ$14,"One-time",'Sch A. Input'!$H$13:$CJ$13,"&lt;="&amp;$L$11,'Sch A. Input'!$H$13:$CJ$13,"&lt;="&amp;$AI$1020,'Sch A. Input'!$H$13:$CJ$13,"&gt;"&amp;$Y$1020))</f>
        <v>0</v>
      </c>
      <c r="AD1504" s="283">
        <f t="shared" si="865"/>
        <v>0</v>
      </c>
      <c r="AE1504" s="242">
        <f t="shared" si="866"/>
        <v>0</v>
      </c>
      <c r="AF1504" s="242">
        <f t="shared" si="867"/>
        <v>0</v>
      </c>
      <c r="AG1504" s="276">
        <f t="shared" si="741"/>
        <v>0</v>
      </c>
      <c r="AH1504" s="281">
        <f t="shared" si="841"/>
        <v>0</v>
      </c>
      <c r="AI1504" s="245">
        <f t="shared" si="842"/>
        <v>0</v>
      </c>
      <c r="AK1504" s="285">
        <f t="shared" si="868"/>
        <v>0</v>
      </c>
      <c r="AL1504" s="242">
        <f>IF(AK1504=0,0,SUMIFS('Sch A. Input'!$H495:$CJ495,'Sch A. Input'!$H$14:$CJ$14,"Recurring",'Sch A. Input'!$H$13:$CJ$13,"&lt;="&amp;$L$11,'Sch A. Input'!$H$13:$CJ$13,"&lt;="&amp;$AS$1020,'Sch A. Input'!$H$13:$CJ$13,"&gt;"&amp;$AI$1020))</f>
        <v>0</v>
      </c>
      <c r="AM1504" s="242">
        <f>IF(AK1504=0,0,SUMIFS('Sch A. Input'!$H495:$CJ495,'Sch A. Input'!$H$14:$CJ$14,"One-time",'Sch A. Input'!$H$13:$CJ$13,"&lt;="&amp;$L$11,'Sch A. Input'!$H$13:$CJ$13,"&lt;="&amp;$AS$1020,'Sch A. Input'!$H$13:$CJ$13,"&gt;"&amp;$AI$1020))</f>
        <v>0</v>
      </c>
      <c r="AN1504" s="283">
        <f t="shared" si="869"/>
        <v>0</v>
      </c>
      <c r="AO1504" s="242">
        <f t="shared" si="870"/>
        <v>0</v>
      </c>
      <c r="AP1504" s="242">
        <f t="shared" si="871"/>
        <v>0</v>
      </c>
      <c r="AQ1504" s="276">
        <f t="shared" si="742"/>
        <v>0</v>
      </c>
      <c r="AR1504" s="281">
        <f t="shared" si="843"/>
        <v>0</v>
      </c>
      <c r="AS1504" s="245">
        <f t="shared" si="844"/>
        <v>0</v>
      </c>
      <c r="AY1504" s="160"/>
      <c r="AZ1504" s="160"/>
      <c r="BK1504" s="2"/>
      <c r="BL1504" s="2"/>
      <c r="BM1504" s="2"/>
      <c r="BN1504" s="2"/>
      <c r="BO1504" s="2"/>
      <c r="BP1504" s="2"/>
      <c r="BQ1504" s="2"/>
      <c r="BR1504" s="2"/>
      <c r="BS1504" s="2"/>
      <c r="BT1504" s="2"/>
      <c r="BU1504" s="2"/>
      <c r="BV1504" s="2"/>
      <c r="BW1504" s="2"/>
      <c r="BX1504" s="2"/>
      <c r="BY1504" s="2"/>
      <c r="BZ1504" s="2"/>
      <c r="CA1504" s="2"/>
      <c r="CI1504"/>
      <c r="CJ1504"/>
      <c r="CK1504"/>
      <c r="CL1504"/>
      <c r="CM1504"/>
      <c r="CN1504"/>
      <c r="CO1504"/>
      <c r="CP1504"/>
      <c r="CQ1504"/>
      <c r="CR1504"/>
      <c r="CS1504"/>
      <c r="CT1504"/>
      <c r="CU1504"/>
      <c r="CV1504"/>
      <c r="CW1504"/>
      <c r="CX1504"/>
    </row>
    <row r="1505" spans="2:102" x14ac:dyDescent="0.35">
      <c r="B1505" s="70" t="str">
        <f t="shared" ref="B1505:F1505" si="893">B498</f>
        <v/>
      </c>
      <c r="C1505" s="166" t="str">
        <f t="shared" si="893"/>
        <v/>
      </c>
      <c r="D1505" s="273" t="str">
        <f t="shared" si="893"/>
        <v/>
      </c>
      <c r="E1505" s="273">
        <f t="shared" si="893"/>
        <v>45016</v>
      </c>
      <c r="F1505" s="273">
        <f t="shared" si="893"/>
        <v>0</v>
      </c>
      <c r="G1505" s="98">
        <f t="shared" si="856"/>
        <v>0</v>
      </c>
      <c r="H1505" s="242">
        <f>IF(G1505=0,0,SUMIFS('Sch A. Input'!$H496:$CJ496,'Sch A. Input'!$H$14:$CJ$14,"Recurring",'Sch A. Input'!$H$13:$CJ$13,"&lt;="&amp;$O$1020,'Sch A. Input'!$H$13:$CJ$13,"&lt;="&amp;$L$11))</f>
        <v>0</v>
      </c>
      <c r="I1505" s="242">
        <f>IF(G1505=0,0,SUMIFS('Sch A. Input'!$H496:$CJ496,'Sch A. Input'!$H$14:$CJ$14,"One-time",'Sch A. Input'!$H$13:$CJ$13,"&lt;="&amp;$O$1020,'Sch A. Input'!$H$13:$CJ$13,"&lt;="&amp;$L$11))</f>
        <v>0</v>
      </c>
      <c r="J1505" s="283">
        <f t="shared" si="857"/>
        <v>0</v>
      </c>
      <c r="K1505" s="242">
        <f t="shared" si="858"/>
        <v>0</v>
      </c>
      <c r="L1505" s="242">
        <f t="shared" si="859"/>
        <v>0</v>
      </c>
      <c r="M1505" s="276">
        <f t="shared" si="739"/>
        <v>0</v>
      </c>
      <c r="N1505" s="281">
        <f t="shared" si="837"/>
        <v>0</v>
      </c>
      <c r="O1505" s="245">
        <f t="shared" si="838"/>
        <v>0</v>
      </c>
      <c r="P1505" s="248"/>
      <c r="Q1505" s="285">
        <f t="shared" si="860"/>
        <v>0</v>
      </c>
      <c r="R1505" s="242">
        <f>IF(Q1505=0,0,SUMIFS('Sch A. Input'!$H496:$CJ496,'Sch A. Input'!$H$14:$CJ$14,"Recurring",'Sch A. Input'!$H$13:$CJ$13,"&lt;="&amp;$L$11,'Sch A. Input'!$H$13:$CJ$13,"&lt;="&amp;$Y$1020,'Sch A. Input'!$H$13:$CJ$13,"&gt;"&amp;$O$1020))</f>
        <v>0</v>
      </c>
      <c r="S1505" s="242">
        <f>IF(Q1505=0,0,SUMIFS('Sch A. Input'!$H496:$CJ496,'Sch A. Input'!$H$14:$CJ$14,"One-time",'Sch A. Input'!$H$13:$CJ$13,"&lt;="&amp;$L$11,'Sch A. Input'!$H$13:$CJ$13,"&lt;="&amp;$Y$1020,'Sch A. Input'!$H$13:$CJ$13,"&gt;"&amp;$O$1020))</f>
        <v>0</v>
      </c>
      <c r="T1505" s="283">
        <f t="shared" si="861"/>
        <v>0</v>
      </c>
      <c r="U1505" s="242">
        <f t="shared" si="862"/>
        <v>0</v>
      </c>
      <c r="V1505" s="242">
        <f t="shared" si="863"/>
        <v>0</v>
      </c>
      <c r="W1505" s="276">
        <f t="shared" si="740"/>
        <v>0</v>
      </c>
      <c r="X1505" s="281">
        <f t="shared" si="839"/>
        <v>0</v>
      </c>
      <c r="Y1505" s="245">
        <f t="shared" si="840"/>
        <v>0</v>
      </c>
      <c r="Z1505" s="248"/>
      <c r="AA1505" s="285">
        <f t="shared" si="864"/>
        <v>0</v>
      </c>
      <c r="AB1505" s="242">
        <f>IF(AA1505=0,0,SUMIFS('Sch A. Input'!$H496:$CJ496,'Sch A. Input'!$H$14:$CJ$14,"Recurring",'Sch A. Input'!$H$13:$CJ$13,"&lt;="&amp;$L$11,'Sch A. Input'!$H$13:$CJ$13,"&lt;="&amp;$AI$1020,'Sch A. Input'!$H$13:$CJ$13,"&gt;"&amp;$Y$1020))</f>
        <v>0</v>
      </c>
      <c r="AC1505" s="242">
        <f>IF(AA1505=0,0,SUMIFS('Sch A. Input'!$H496:$CJ496,'Sch A. Input'!$H$14:$CJ$14,"One-time",'Sch A. Input'!$H$13:$CJ$13,"&lt;="&amp;$L$11,'Sch A. Input'!$H$13:$CJ$13,"&lt;="&amp;$AI$1020,'Sch A. Input'!$H$13:$CJ$13,"&gt;"&amp;$Y$1020))</f>
        <v>0</v>
      </c>
      <c r="AD1505" s="283">
        <f t="shared" si="865"/>
        <v>0</v>
      </c>
      <c r="AE1505" s="242">
        <f t="shared" si="866"/>
        <v>0</v>
      </c>
      <c r="AF1505" s="242">
        <f t="shared" si="867"/>
        <v>0</v>
      </c>
      <c r="AG1505" s="276">
        <f t="shared" si="741"/>
        <v>0</v>
      </c>
      <c r="AH1505" s="281">
        <f t="shared" si="841"/>
        <v>0</v>
      </c>
      <c r="AI1505" s="245">
        <f t="shared" si="842"/>
        <v>0</v>
      </c>
      <c r="AK1505" s="285">
        <f t="shared" si="868"/>
        <v>0</v>
      </c>
      <c r="AL1505" s="242">
        <f>IF(AK1505=0,0,SUMIFS('Sch A. Input'!$H496:$CJ496,'Sch A. Input'!$H$14:$CJ$14,"Recurring",'Sch A. Input'!$H$13:$CJ$13,"&lt;="&amp;$L$11,'Sch A. Input'!$H$13:$CJ$13,"&lt;="&amp;$AS$1020,'Sch A. Input'!$H$13:$CJ$13,"&gt;"&amp;$AI$1020))</f>
        <v>0</v>
      </c>
      <c r="AM1505" s="242">
        <f>IF(AK1505=0,0,SUMIFS('Sch A. Input'!$H496:$CJ496,'Sch A. Input'!$H$14:$CJ$14,"One-time",'Sch A. Input'!$H$13:$CJ$13,"&lt;="&amp;$L$11,'Sch A. Input'!$H$13:$CJ$13,"&lt;="&amp;$AS$1020,'Sch A. Input'!$H$13:$CJ$13,"&gt;"&amp;$AI$1020))</f>
        <v>0</v>
      </c>
      <c r="AN1505" s="283">
        <f t="shared" si="869"/>
        <v>0</v>
      </c>
      <c r="AO1505" s="242">
        <f t="shared" si="870"/>
        <v>0</v>
      </c>
      <c r="AP1505" s="242">
        <f t="shared" si="871"/>
        <v>0</v>
      </c>
      <c r="AQ1505" s="276">
        <f t="shared" si="742"/>
        <v>0</v>
      </c>
      <c r="AR1505" s="281">
        <f t="shared" si="843"/>
        <v>0</v>
      </c>
      <c r="AS1505" s="245">
        <f t="shared" si="844"/>
        <v>0</v>
      </c>
      <c r="AY1505" s="160"/>
      <c r="AZ1505" s="160"/>
      <c r="BK1505" s="2"/>
      <c r="BL1505" s="2"/>
      <c r="BM1505" s="2"/>
      <c r="BN1505" s="2"/>
      <c r="BO1505" s="2"/>
      <c r="BP1505" s="2"/>
      <c r="BQ1505" s="2"/>
      <c r="BR1505" s="2"/>
      <c r="BS1505" s="2"/>
      <c r="BT1505" s="2"/>
      <c r="BU1505" s="2"/>
      <c r="BV1505" s="2"/>
      <c r="BW1505" s="2"/>
      <c r="BX1505" s="2"/>
      <c r="BY1505" s="2"/>
      <c r="BZ1505" s="2"/>
      <c r="CA1505" s="2"/>
      <c r="CI1505"/>
      <c r="CJ1505"/>
      <c r="CK1505"/>
      <c r="CL1505"/>
      <c r="CM1505"/>
      <c r="CN1505"/>
      <c r="CO1505"/>
      <c r="CP1505"/>
      <c r="CQ1505"/>
      <c r="CR1505"/>
      <c r="CS1505"/>
      <c r="CT1505"/>
      <c r="CU1505"/>
      <c r="CV1505"/>
      <c r="CW1505"/>
      <c r="CX1505"/>
    </row>
    <row r="1506" spans="2:102" x14ac:dyDescent="0.35">
      <c r="B1506" s="70" t="str">
        <f t="shared" ref="B1506:F1506" si="894">B499</f>
        <v/>
      </c>
      <c r="C1506" s="166" t="str">
        <f t="shared" si="894"/>
        <v/>
      </c>
      <c r="D1506" s="273" t="str">
        <f t="shared" si="894"/>
        <v/>
      </c>
      <c r="E1506" s="273">
        <f t="shared" si="894"/>
        <v>45016</v>
      </c>
      <c r="F1506" s="273">
        <f t="shared" si="894"/>
        <v>0</v>
      </c>
      <c r="G1506" s="98">
        <f t="shared" si="856"/>
        <v>0</v>
      </c>
      <c r="H1506" s="242">
        <f>IF(G1506=0,0,SUMIFS('Sch A. Input'!$H497:$CJ497,'Sch A. Input'!$H$14:$CJ$14,"Recurring",'Sch A. Input'!$H$13:$CJ$13,"&lt;="&amp;$O$1020,'Sch A. Input'!$H$13:$CJ$13,"&lt;="&amp;$L$11))</f>
        <v>0</v>
      </c>
      <c r="I1506" s="242">
        <f>IF(G1506=0,0,SUMIFS('Sch A. Input'!$H497:$CJ497,'Sch A. Input'!$H$14:$CJ$14,"One-time",'Sch A. Input'!$H$13:$CJ$13,"&lt;="&amp;$O$1020,'Sch A. Input'!$H$13:$CJ$13,"&lt;="&amp;$L$11))</f>
        <v>0</v>
      </c>
      <c r="J1506" s="283">
        <f t="shared" si="857"/>
        <v>0</v>
      </c>
      <c r="K1506" s="242">
        <f t="shared" si="858"/>
        <v>0</v>
      </c>
      <c r="L1506" s="242">
        <f t="shared" si="859"/>
        <v>0</v>
      </c>
      <c r="M1506" s="276">
        <f t="shared" si="739"/>
        <v>0</v>
      </c>
      <c r="N1506" s="281">
        <f t="shared" si="837"/>
        <v>0</v>
      </c>
      <c r="O1506" s="245">
        <f t="shared" si="838"/>
        <v>0</v>
      </c>
      <c r="P1506" s="248"/>
      <c r="Q1506" s="285">
        <f t="shared" si="860"/>
        <v>0</v>
      </c>
      <c r="R1506" s="242">
        <f>IF(Q1506=0,0,SUMIFS('Sch A. Input'!$H497:$CJ497,'Sch A. Input'!$H$14:$CJ$14,"Recurring",'Sch A. Input'!$H$13:$CJ$13,"&lt;="&amp;$L$11,'Sch A. Input'!$H$13:$CJ$13,"&lt;="&amp;$Y$1020,'Sch A. Input'!$H$13:$CJ$13,"&gt;"&amp;$O$1020))</f>
        <v>0</v>
      </c>
      <c r="S1506" s="242">
        <f>IF(Q1506=0,0,SUMIFS('Sch A. Input'!$H497:$CJ497,'Sch A. Input'!$H$14:$CJ$14,"One-time",'Sch A. Input'!$H$13:$CJ$13,"&lt;="&amp;$L$11,'Sch A. Input'!$H$13:$CJ$13,"&lt;="&amp;$Y$1020,'Sch A. Input'!$H$13:$CJ$13,"&gt;"&amp;$O$1020))</f>
        <v>0</v>
      </c>
      <c r="T1506" s="283">
        <f t="shared" si="861"/>
        <v>0</v>
      </c>
      <c r="U1506" s="242">
        <f t="shared" si="862"/>
        <v>0</v>
      </c>
      <c r="V1506" s="242">
        <f t="shared" si="863"/>
        <v>0</v>
      </c>
      <c r="W1506" s="276">
        <f t="shared" si="740"/>
        <v>0</v>
      </c>
      <c r="X1506" s="281">
        <f t="shared" si="839"/>
        <v>0</v>
      </c>
      <c r="Y1506" s="245">
        <f t="shared" si="840"/>
        <v>0</v>
      </c>
      <c r="Z1506" s="248"/>
      <c r="AA1506" s="285">
        <f t="shared" si="864"/>
        <v>0</v>
      </c>
      <c r="AB1506" s="242">
        <f>IF(AA1506=0,0,SUMIFS('Sch A. Input'!$H497:$CJ497,'Sch A. Input'!$H$14:$CJ$14,"Recurring",'Sch A. Input'!$H$13:$CJ$13,"&lt;="&amp;$L$11,'Sch A. Input'!$H$13:$CJ$13,"&lt;="&amp;$AI$1020,'Sch A. Input'!$H$13:$CJ$13,"&gt;"&amp;$Y$1020))</f>
        <v>0</v>
      </c>
      <c r="AC1506" s="242">
        <f>IF(AA1506=0,0,SUMIFS('Sch A. Input'!$H497:$CJ497,'Sch A. Input'!$H$14:$CJ$14,"One-time",'Sch A. Input'!$H$13:$CJ$13,"&lt;="&amp;$L$11,'Sch A. Input'!$H$13:$CJ$13,"&lt;="&amp;$AI$1020,'Sch A. Input'!$H$13:$CJ$13,"&gt;"&amp;$Y$1020))</f>
        <v>0</v>
      </c>
      <c r="AD1506" s="283">
        <f t="shared" si="865"/>
        <v>0</v>
      </c>
      <c r="AE1506" s="242">
        <f t="shared" si="866"/>
        <v>0</v>
      </c>
      <c r="AF1506" s="242">
        <f t="shared" si="867"/>
        <v>0</v>
      </c>
      <c r="AG1506" s="276">
        <f t="shared" si="741"/>
        <v>0</v>
      </c>
      <c r="AH1506" s="281">
        <f t="shared" si="841"/>
        <v>0</v>
      </c>
      <c r="AI1506" s="245">
        <f t="shared" si="842"/>
        <v>0</v>
      </c>
      <c r="AK1506" s="285">
        <f t="shared" si="868"/>
        <v>0</v>
      </c>
      <c r="AL1506" s="242">
        <f>IF(AK1506=0,0,SUMIFS('Sch A. Input'!$H497:$CJ497,'Sch A. Input'!$H$14:$CJ$14,"Recurring",'Sch A. Input'!$H$13:$CJ$13,"&lt;="&amp;$L$11,'Sch A. Input'!$H$13:$CJ$13,"&lt;="&amp;$AS$1020,'Sch A. Input'!$H$13:$CJ$13,"&gt;"&amp;$AI$1020))</f>
        <v>0</v>
      </c>
      <c r="AM1506" s="242">
        <f>IF(AK1506=0,0,SUMIFS('Sch A. Input'!$H497:$CJ497,'Sch A. Input'!$H$14:$CJ$14,"One-time",'Sch A. Input'!$H$13:$CJ$13,"&lt;="&amp;$L$11,'Sch A. Input'!$H$13:$CJ$13,"&lt;="&amp;$AS$1020,'Sch A. Input'!$H$13:$CJ$13,"&gt;"&amp;$AI$1020))</f>
        <v>0</v>
      </c>
      <c r="AN1506" s="283">
        <f t="shared" si="869"/>
        <v>0</v>
      </c>
      <c r="AO1506" s="242">
        <f t="shared" si="870"/>
        <v>0</v>
      </c>
      <c r="AP1506" s="242">
        <f t="shared" si="871"/>
        <v>0</v>
      </c>
      <c r="AQ1506" s="276">
        <f t="shared" si="742"/>
        <v>0</v>
      </c>
      <c r="AR1506" s="281">
        <f t="shared" si="843"/>
        <v>0</v>
      </c>
      <c r="AS1506" s="245">
        <f t="shared" si="844"/>
        <v>0</v>
      </c>
      <c r="AY1506" s="160"/>
      <c r="AZ1506" s="160"/>
      <c r="BK1506" s="2"/>
      <c r="BL1506" s="2"/>
      <c r="BM1506" s="2"/>
      <c r="BN1506" s="2"/>
      <c r="BO1506" s="2"/>
      <c r="BP1506" s="2"/>
      <c r="BQ1506" s="2"/>
      <c r="BR1506" s="2"/>
      <c r="BS1506" s="2"/>
      <c r="BT1506" s="2"/>
      <c r="BU1506" s="2"/>
      <c r="BV1506" s="2"/>
      <c r="BW1506" s="2"/>
      <c r="BX1506" s="2"/>
      <c r="BY1506" s="2"/>
      <c r="BZ1506" s="2"/>
      <c r="CA1506" s="2"/>
      <c r="CI1506"/>
      <c r="CJ1506"/>
      <c r="CK1506"/>
      <c r="CL1506"/>
      <c r="CM1506"/>
      <c r="CN1506"/>
      <c r="CO1506"/>
      <c r="CP1506"/>
      <c r="CQ1506"/>
      <c r="CR1506"/>
      <c r="CS1506"/>
      <c r="CT1506"/>
      <c r="CU1506"/>
      <c r="CV1506"/>
      <c r="CW1506"/>
      <c r="CX1506"/>
    </row>
    <row r="1507" spans="2:102" x14ac:dyDescent="0.35">
      <c r="B1507" s="70" t="str">
        <f t="shared" ref="B1507:F1507" si="895">B500</f>
        <v/>
      </c>
      <c r="C1507" s="166" t="str">
        <f t="shared" si="895"/>
        <v/>
      </c>
      <c r="D1507" s="273" t="str">
        <f t="shared" si="895"/>
        <v/>
      </c>
      <c r="E1507" s="273">
        <f t="shared" si="895"/>
        <v>45016</v>
      </c>
      <c r="F1507" s="273">
        <f t="shared" si="895"/>
        <v>0</v>
      </c>
      <c r="G1507" s="98">
        <f t="shared" si="856"/>
        <v>0</v>
      </c>
      <c r="H1507" s="242">
        <f>IF(G1507=0,0,SUMIFS('Sch A. Input'!$H498:$CJ498,'Sch A. Input'!$H$14:$CJ$14,"Recurring",'Sch A. Input'!$H$13:$CJ$13,"&lt;="&amp;$O$1020,'Sch A. Input'!$H$13:$CJ$13,"&lt;="&amp;$L$11))</f>
        <v>0</v>
      </c>
      <c r="I1507" s="242">
        <f>IF(G1507=0,0,SUMIFS('Sch A. Input'!$H498:$CJ498,'Sch A. Input'!$H$14:$CJ$14,"One-time",'Sch A. Input'!$H$13:$CJ$13,"&lt;="&amp;$O$1020,'Sch A. Input'!$H$13:$CJ$13,"&lt;="&amp;$L$11))</f>
        <v>0</v>
      </c>
      <c r="J1507" s="283">
        <f t="shared" si="857"/>
        <v>0</v>
      </c>
      <c r="K1507" s="242">
        <f t="shared" si="858"/>
        <v>0</v>
      </c>
      <c r="L1507" s="242">
        <f t="shared" si="859"/>
        <v>0</v>
      </c>
      <c r="M1507" s="276">
        <f t="shared" si="739"/>
        <v>0</v>
      </c>
      <c r="N1507" s="281">
        <f t="shared" si="837"/>
        <v>0</v>
      </c>
      <c r="O1507" s="245">
        <f t="shared" si="838"/>
        <v>0</v>
      </c>
      <c r="P1507" s="248"/>
      <c r="Q1507" s="285">
        <f t="shared" si="860"/>
        <v>0</v>
      </c>
      <c r="R1507" s="242">
        <f>IF(Q1507=0,0,SUMIFS('Sch A. Input'!$H498:$CJ498,'Sch A. Input'!$H$14:$CJ$14,"Recurring",'Sch A. Input'!$H$13:$CJ$13,"&lt;="&amp;$L$11,'Sch A. Input'!$H$13:$CJ$13,"&lt;="&amp;$Y$1020,'Sch A. Input'!$H$13:$CJ$13,"&gt;"&amp;$O$1020))</f>
        <v>0</v>
      </c>
      <c r="S1507" s="242">
        <f>IF(Q1507=0,0,SUMIFS('Sch A. Input'!$H498:$CJ498,'Sch A. Input'!$H$14:$CJ$14,"One-time",'Sch A. Input'!$H$13:$CJ$13,"&lt;="&amp;$L$11,'Sch A. Input'!$H$13:$CJ$13,"&lt;="&amp;$Y$1020,'Sch A. Input'!$H$13:$CJ$13,"&gt;"&amp;$O$1020))</f>
        <v>0</v>
      </c>
      <c r="T1507" s="283">
        <f t="shared" si="861"/>
        <v>0</v>
      </c>
      <c r="U1507" s="242">
        <f t="shared" si="862"/>
        <v>0</v>
      </c>
      <c r="V1507" s="242">
        <f t="shared" si="863"/>
        <v>0</v>
      </c>
      <c r="W1507" s="276">
        <f t="shared" si="740"/>
        <v>0</v>
      </c>
      <c r="X1507" s="281">
        <f t="shared" si="839"/>
        <v>0</v>
      </c>
      <c r="Y1507" s="245">
        <f t="shared" si="840"/>
        <v>0</v>
      </c>
      <c r="Z1507" s="248"/>
      <c r="AA1507" s="285">
        <f t="shared" si="864"/>
        <v>0</v>
      </c>
      <c r="AB1507" s="242">
        <f>IF(AA1507=0,0,SUMIFS('Sch A. Input'!$H498:$CJ498,'Sch A. Input'!$H$14:$CJ$14,"Recurring",'Sch A. Input'!$H$13:$CJ$13,"&lt;="&amp;$L$11,'Sch A. Input'!$H$13:$CJ$13,"&lt;="&amp;$AI$1020,'Sch A. Input'!$H$13:$CJ$13,"&gt;"&amp;$Y$1020))</f>
        <v>0</v>
      </c>
      <c r="AC1507" s="242">
        <f>IF(AA1507=0,0,SUMIFS('Sch A. Input'!$H498:$CJ498,'Sch A. Input'!$H$14:$CJ$14,"One-time",'Sch A. Input'!$H$13:$CJ$13,"&lt;="&amp;$L$11,'Sch A. Input'!$H$13:$CJ$13,"&lt;="&amp;$AI$1020,'Sch A. Input'!$H$13:$CJ$13,"&gt;"&amp;$Y$1020))</f>
        <v>0</v>
      </c>
      <c r="AD1507" s="283">
        <f t="shared" si="865"/>
        <v>0</v>
      </c>
      <c r="AE1507" s="242">
        <f t="shared" si="866"/>
        <v>0</v>
      </c>
      <c r="AF1507" s="242">
        <f t="shared" si="867"/>
        <v>0</v>
      </c>
      <c r="AG1507" s="276">
        <f t="shared" si="741"/>
        <v>0</v>
      </c>
      <c r="AH1507" s="281">
        <f t="shared" si="841"/>
        <v>0</v>
      </c>
      <c r="AI1507" s="245">
        <f t="shared" si="842"/>
        <v>0</v>
      </c>
      <c r="AK1507" s="285">
        <f t="shared" si="868"/>
        <v>0</v>
      </c>
      <c r="AL1507" s="242">
        <f>IF(AK1507=0,0,SUMIFS('Sch A. Input'!$H498:$CJ498,'Sch A. Input'!$H$14:$CJ$14,"Recurring",'Sch A. Input'!$H$13:$CJ$13,"&lt;="&amp;$L$11,'Sch A. Input'!$H$13:$CJ$13,"&lt;="&amp;$AS$1020,'Sch A. Input'!$H$13:$CJ$13,"&gt;"&amp;$AI$1020))</f>
        <v>0</v>
      </c>
      <c r="AM1507" s="242">
        <f>IF(AK1507=0,0,SUMIFS('Sch A. Input'!$H498:$CJ498,'Sch A. Input'!$H$14:$CJ$14,"One-time",'Sch A. Input'!$H$13:$CJ$13,"&lt;="&amp;$L$11,'Sch A. Input'!$H$13:$CJ$13,"&lt;="&amp;$AS$1020,'Sch A. Input'!$H$13:$CJ$13,"&gt;"&amp;$AI$1020))</f>
        <v>0</v>
      </c>
      <c r="AN1507" s="283">
        <f t="shared" si="869"/>
        <v>0</v>
      </c>
      <c r="AO1507" s="242">
        <f t="shared" si="870"/>
        <v>0</v>
      </c>
      <c r="AP1507" s="242">
        <f t="shared" si="871"/>
        <v>0</v>
      </c>
      <c r="AQ1507" s="276">
        <f t="shared" si="742"/>
        <v>0</v>
      </c>
      <c r="AR1507" s="281">
        <f t="shared" si="843"/>
        <v>0</v>
      </c>
      <c r="AS1507" s="245">
        <f t="shared" si="844"/>
        <v>0</v>
      </c>
      <c r="AY1507" s="160"/>
      <c r="AZ1507" s="160"/>
      <c r="BK1507" s="2"/>
      <c r="BL1507" s="2"/>
      <c r="BM1507" s="2"/>
      <c r="BN1507" s="2"/>
      <c r="BO1507" s="2"/>
      <c r="BP1507" s="2"/>
      <c r="BQ1507" s="2"/>
      <c r="BR1507" s="2"/>
      <c r="BS1507" s="2"/>
      <c r="BT1507" s="2"/>
      <c r="BU1507" s="2"/>
      <c r="BV1507" s="2"/>
      <c r="BW1507" s="2"/>
      <c r="BX1507" s="2"/>
      <c r="BY1507" s="2"/>
      <c r="BZ1507" s="2"/>
      <c r="CA1507" s="2"/>
      <c r="CI1507"/>
      <c r="CJ1507"/>
      <c r="CK1507"/>
      <c r="CL1507"/>
      <c r="CM1507"/>
      <c r="CN1507"/>
      <c r="CO1507"/>
      <c r="CP1507"/>
      <c r="CQ1507"/>
      <c r="CR1507"/>
      <c r="CS1507"/>
      <c r="CT1507"/>
      <c r="CU1507"/>
      <c r="CV1507"/>
      <c r="CW1507"/>
      <c r="CX1507"/>
    </row>
    <row r="1508" spans="2:102" x14ac:dyDescent="0.35">
      <c r="B1508" s="70" t="str">
        <f t="shared" ref="B1508:F1508" si="896">B501</f>
        <v/>
      </c>
      <c r="C1508" s="166" t="str">
        <f t="shared" si="896"/>
        <v/>
      </c>
      <c r="D1508" s="273" t="str">
        <f t="shared" si="896"/>
        <v/>
      </c>
      <c r="E1508" s="273">
        <f t="shared" si="896"/>
        <v>45016</v>
      </c>
      <c r="F1508" s="273">
        <f t="shared" si="896"/>
        <v>0</v>
      </c>
      <c r="G1508" s="98">
        <f t="shared" si="856"/>
        <v>0</v>
      </c>
      <c r="H1508" s="242">
        <f>IF(G1508=0,0,SUMIFS('Sch A. Input'!$H499:$CJ499,'Sch A. Input'!$H$14:$CJ$14,"Recurring",'Sch A. Input'!$H$13:$CJ$13,"&lt;="&amp;$O$1020,'Sch A. Input'!$H$13:$CJ$13,"&lt;="&amp;$L$11))</f>
        <v>0</v>
      </c>
      <c r="I1508" s="242">
        <f>IF(G1508=0,0,SUMIFS('Sch A. Input'!$H499:$CJ499,'Sch A. Input'!$H$14:$CJ$14,"One-time",'Sch A. Input'!$H$13:$CJ$13,"&lt;="&amp;$O$1020,'Sch A. Input'!$H$13:$CJ$13,"&lt;="&amp;$L$11))</f>
        <v>0</v>
      </c>
      <c r="J1508" s="283">
        <f t="shared" si="857"/>
        <v>0</v>
      </c>
      <c r="K1508" s="242">
        <f t="shared" si="858"/>
        <v>0</v>
      </c>
      <c r="L1508" s="242">
        <f t="shared" si="859"/>
        <v>0</v>
      </c>
      <c r="M1508" s="276">
        <f t="shared" si="739"/>
        <v>0</v>
      </c>
      <c r="N1508" s="281">
        <f t="shared" si="837"/>
        <v>0</v>
      </c>
      <c r="O1508" s="245">
        <f t="shared" si="838"/>
        <v>0</v>
      </c>
      <c r="P1508" s="248"/>
      <c r="Q1508" s="285">
        <f t="shared" si="860"/>
        <v>0</v>
      </c>
      <c r="R1508" s="242">
        <f>IF(Q1508=0,0,SUMIFS('Sch A. Input'!$H499:$CJ499,'Sch A. Input'!$H$14:$CJ$14,"Recurring",'Sch A. Input'!$H$13:$CJ$13,"&lt;="&amp;$L$11,'Sch A. Input'!$H$13:$CJ$13,"&lt;="&amp;$Y$1020,'Sch A. Input'!$H$13:$CJ$13,"&gt;"&amp;$O$1020))</f>
        <v>0</v>
      </c>
      <c r="S1508" s="242">
        <f>IF(Q1508=0,0,SUMIFS('Sch A. Input'!$H499:$CJ499,'Sch A. Input'!$H$14:$CJ$14,"One-time",'Sch A. Input'!$H$13:$CJ$13,"&lt;="&amp;$L$11,'Sch A. Input'!$H$13:$CJ$13,"&lt;="&amp;$Y$1020,'Sch A. Input'!$H$13:$CJ$13,"&gt;"&amp;$O$1020))</f>
        <v>0</v>
      </c>
      <c r="T1508" s="283">
        <f t="shared" si="861"/>
        <v>0</v>
      </c>
      <c r="U1508" s="242">
        <f t="shared" si="862"/>
        <v>0</v>
      </c>
      <c r="V1508" s="242">
        <f t="shared" si="863"/>
        <v>0</v>
      </c>
      <c r="W1508" s="276">
        <f t="shared" si="740"/>
        <v>0</v>
      </c>
      <c r="X1508" s="281">
        <f t="shared" si="839"/>
        <v>0</v>
      </c>
      <c r="Y1508" s="245">
        <f t="shared" si="840"/>
        <v>0</v>
      </c>
      <c r="Z1508" s="248"/>
      <c r="AA1508" s="285">
        <f t="shared" si="864"/>
        <v>0</v>
      </c>
      <c r="AB1508" s="242">
        <f>IF(AA1508=0,0,SUMIFS('Sch A. Input'!$H499:$CJ499,'Sch A. Input'!$H$14:$CJ$14,"Recurring",'Sch A. Input'!$H$13:$CJ$13,"&lt;="&amp;$L$11,'Sch A. Input'!$H$13:$CJ$13,"&lt;="&amp;$AI$1020,'Sch A. Input'!$H$13:$CJ$13,"&gt;"&amp;$Y$1020))</f>
        <v>0</v>
      </c>
      <c r="AC1508" s="242">
        <f>IF(AA1508=0,0,SUMIFS('Sch A. Input'!$H499:$CJ499,'Sch A. Input'!$H$14:$CJ$14,"One-time",'Sch A. Input'!$H$13:$CJ$13,"&lt;="&amp;$L$11,'Sch A. Input'!$H$13:$CJ$13,"&lt;="&amp;$AI$1020,'Sch A. Input'!$H$13:$CJ$13,"&gt;"&amp;$Y$1020))</f>
        <v>0</v>
      </c>
      <c r="AD1508" s="283">
        <f t="shared" si="865"/>
        <v>0</v>
      </c>
      <c r="AE1508" s="242">
        <f t="shared" si="866"/>
        <v>0</v>
      </c>
      <c r="AF1508" s="242">
        <f t="shared" si="867"/>
        <v>0</v>
      </c>
      <c r="AG1508" s="276">
        <f t="shared" si="741"/>
        <v>0</v>
      </c>
      <c r="AH1508" s="281">
        <f t="shared" si="841"/>
        <v>0</v>
      </c>
      <c r="AI1508" s="245">
        <f t="shared" si="842"/>
        <v>0</v>
      </c>
      <c r="AK1508" s="285">
        <f t="shared" si="868"/>
        <v>0</v>
      </c>
      <c r="AL1508" s="242">
        <f>IF(AK1508=0,0,SUMIFS('Sch A. Input'!$H499:$CJ499,'Sch A. Input'!$H$14:$CJ$14,"Recurring",'Sch A. Input'!$H$13:$CJ$13,"&lt;="&amp;$L$11,'Sch A. Input'!$H$13:$CJ$13,"&lt;="&amp;$AS$1020,'Sch A. Input'!$H$13:$CJ$13,"&gt;"&amp;$AI$1020))</f>
        <v>0</v>
      </c>
      <c r="AM1508" s="242">
        <f>IF(AK1508=0,0,SUMIFS('Sch A. Input'!$H499:$CJ499,'Sch A. Input'!$H$14:$CJ$14,"One-time",'Sch A. Input'!$H$13:$CJ$13,"&lt;="&amp;$L$11,'Sch A. Input'!$H$13:$CJ$13,"&lt;="&amp;$AS$1020,'Sch A. Input'!$H$13:$CJ$13,"&gt;"&amp;$AI$1020))</f>
        <v>0</v>
      </c>
      <c r="AN1508" s="283">
        <f t="shared" si="869"/>
        <v>0</v>
      </c>
      <c r="AO1508" s="242">
        <f t="shared" si="870"/>
        <v>0</v>
      </c>
      <c r="AP1508" s="242">
        <f t="shared" si="871"/>
        <v>0</v>
      </c>
      <c r="AQ1508" s="276">
        <f t="shared" si="742"/>
        <v>0</v>
      </c>
      <c r="AR1508" s="281">
        <f t="shared" si="843"/>
        <v>0</v>
      </c>
      <c r="AS1508" s="245">
        <f t="shared" si="844"/>
        <v>0</v>
      </c>
      <c r="AY1508" s="160"/>
      <c r="AZ1508" s="160"/>
      <c r="BK1508" s="2"/>
      <c r="BL1508" s="2"/>
      <c r="BM1508" s="2"/>
      <c r="BN1508" s="2"/>
      <c r="BO1508" s="2"/>
      <c r="BP1508" s="2"/>
      <c r="BQ1508" s="2"/>
      <c r="BR1508" s="2"/>
      <c r="BS1508" s="2"/>
      <c r="BT1508" s="2"/>
      <c r="BU1508" s="2"/>
      <c r="BV1508" s="2"/>
      <c r="BW1508" s="2"/>
      <c r="BX1508" s="2"/>
      <c r="BY1508" s="2"/>
      <c r="BZ1508" s="2"/>
      <c r="CA1508" s="2"/>
      <c r="CI1508"/>
      <c r="CJ1508"/>
      <c r="CK1508"/>
      <c r="CL1508"/>
      <c r="CM1508"/>
      <c r="CN1508"/>
      <c r="CO1508"/>
      <c r="CP1508"/>
      <c r="CQ1508"/>
      <c r="CR1508"/>
      <c r="CS1508"/>
      <c r="CT1508"/>
      <c r="CU1508"/>
      <c r="CV1508"/>
      <c r="CW1508"/>
      <c r="CX1508"/>
    </row>
    <row r="1509" spans="2:102" x14ac:dyDescent="0.35">
      <c r="B1509" s="70" t="str">
        <f t="shared" ref="B1509:F1509" si="897">B502</f>
        <v/>
      </c>
      <c r="C1509" s="166" t="str">
        <f t="shared" si="897"/>
        <v/>
      </c>
      <c r="D1509" s="273" t="str">
        <f t="shared" si="897"/>
        <v/>
      </c>
      <c r="E1509" s="273">
        <f t="shared" si="897"/>
        <v>45016</v>
      </c>
      <c r="F1509" s="273">
        <f t="shared" si="897"/>
        <v>0</v>
      </c>
      <c r="G1509" s="98">
        <f t="shared" si="856"/>
        <v>0</v>
      </c>
      <c r="H1509" s="242">
        <f>IF(G1509=0,0,SUMIFS('Sch A. Input'!$H500:$CJ500,'Sch A. Input'!$H$14:$CJ$14,"Recurring",'Sch A. Input'!$H$13:$CJ$13,"&lt;="&amp;$O$1020,'Sch A. Input'!$H$13:$CJ$13,"&lt;="&amp;$L$11))</f>
        <v>0</v>
      </c>
      <c r="I1509" s="242">
        <f>IF(G1509=0,0,SUMIFS('Sch A. Input'!$H500:$CJ500,'Sch A. Input'!$H$14:$CJ$14,"One-time",'Sch A. Input'!$H$13:$CJ$13,"&lt;="&amp;$O$1020,'Sch A. Input'!$H$13:$CJ$13,"&lt;="&amp;$L$11))</f>
        <v>0</v>
      </c>
      <c r="J1509" s="283">
        <f t="shared" si="857"/>
        <v>0</v>
      </c>
      <c r="K1509" s="242">
        <f t="shared" si="858"/>
        <v>0</v>
      </c>
      <c r="L1509" s="242">
        <f t="shared" si="859"/>
        <v>0</v>
      </c>
      <c r="M1509" s="276">
        <f t="shared" si="739"/>
        <v>0</v>
      </c>
      <c r="N1509" s="281">
        <f t="shared" si="837"/>
        <v>0</v>
      </c>
      <c r="O1509" s="245">
        <f t="shared" si="838"/>
        <v>0</v>
      </c>
      <c r="P1509" s="248"/>
      <c r="Q1509" s="285">
        <f t="shared" si="860"/>
        <v>0</v>
      </c>
      <c r="R1509" s="242">
        <f>IF(Q1509=0,0,SUMIFS('Sch A. Input'!$H500:$CJ500,'Sch A. Input'!$H$14:$CJ$14,"Recurring",'Sch A. Input'!$H$13:$CJ$13,"&lt;="&amp;$L$11,'Sch A. Input'!$H$13:$CJ$13,"&lt;="&amp;$Y$1020,'Sch A. Input'!$H$13:$CJ$13,"&gt;"&amp;$O$1020))</f>
        <v>0</v>
      </c>
      <c r="S1509" s="242">
        <f>IF(Q1509=0,0,SUMIFS('Sch A. Input'!$H500:$CJ500,'Sch A. Input'!$H$14:$CJ$14,"One-time",'Sch A. Input'!$H$13:$CJ$13,"&lt;="&amp;$L$11,'Sch A. Input'!$H$13:$CJ$13,"&lt;="&amp;$Y$1020,'Sch A. Input'!$H$13:$CJ$13,"&gt;"&amp;$O$1020))</f>
        <v>0</v>
      </c>
      <c r="T1509" s="283">
        <f t="shared" si="861"/>
        <v>0</v>
      </c>
      <c r="U1509" s="242">
        <f t="shared" si="862"/>
        <v>0</v>
      </c>
      <c r="V1509" s="242">
        <f t="shared" si="863"/>
        <v>0</v>
      </c>
      <c r="W1509" s="276">
        <f t="shared" si="740"/>
        <v>0</v>
      </c>
      <c r="X1509" s="281">
        <f t="shared" si="839"/>
        <v>0</v>
      </c>
      <c r="Y1509" s="245">
        <f t="shared" si="840"/>
        <v>0</v>
      </c>
      <c r="Z1509" s="248"/>
      <c r="AA1509" s="285">
        <f t="shared" si="864"/>
        <v>0</v>
      </c>
      <c r="AB1509" s="242">
        <f>IF(AA1509=0,0,SUMIFS('Sch A. Input'!$H500:$CJ500,'Sch A. Input'!$H$14:$CJ$14,"Recurring",'Sch A. Input'!$H$13:$CJ$13,"&lt;="&amp;$L$11,'Sch A. Input'!$H$13:$CJ$13,"&lt;="&amp;$AI$1020,'Sch A. Input'!$H$13:$CJ$13,"&gt;"&amp;$Y$1020))</f>
        <v>0</v>
      </c>
      <c r="AC1509" s="242">
        <f>IF(AA1509=0,0,SUMIFS('Sch A. Input'!$H500:$CJ500,'Sch A. Input'!$H$14:$CJ$14,"One-time",'Sch A. Input'!$H$13:$CJ$13,"&lt;="&amp;$L$11,'Sch A. Input'!$H$13:$CJ$13,"&lt;="&amp;$AI$1020,'Sch A. Input'!$H$13:$CJ$13,"&gt;"&amp;$Y$1020))</f>
        <v>0</v>
      </c>
      <c r="AD1509" s="283">
        <f t="shared" si="865"/>
        <v>0</v>
      </c>
      <c r="AE1509" s="242">
        <f t="shared" si="866"/>
        <v>0</v>
      </c>
      <c r="AF1509" s="242">
        <f t="shared" si="867"/>
        <v>0</v>
      </c>
      <c r="AG1509" s="276">
        <f t="shared" si="741"/>
        <v>0</v>
      </c>
      <c r="AH1509" s="281">
        <f t="shared" si="841"/>
        <v>0</v>
      </c>
      <c r="AI1509" s="245">
        <f t="shared" si="842"/>
        <v>0</v>
      </c>
      <c r="AK1509" s="285">
        <f t="shared" si="868"/>
        <v>0</v>
      </c>
      <c r="AL1509" s="242">
        <f>IF(AK1509=0,0,SUMIFS('Sch A. Input'!$H500:$CJ500,'Sch A. Input'!$H$14:$CJ$14,"Recurring",'Sch A. Input'!$H$13:$CJ$13,"&lt;="&amp;$L$11,'Sch A. Input'!$H$13:$CJ$13,"&lt;="&amp;$AS$1020,'Sch A. Input'!$H$13:$CJ$13,"&gt;"&amp;$AI$1020))</f>
        <v>0</v>
      </c>
      <c r="AM1509" s="242">
        <f>IF(AK1509=0,0,SUMIFS('Sch A. Input'!$H500:$CJ500,'Sch A. Input'!$H$14:$CJ$14,"One-time",'Sch A. Input'!$H$13:$CJ$13,"&lt;="&amp;$L$11,'Sch A. Input'!$H$13:$CJ$13,"&lt;="&amp;$AS$1020,'Sch A. Input'!$H$13:$CJ$13,"&gt;"&amp;$AI$1020))</f>
        <v>0</v>
      </c>
      <c r="AN1509" s="283">
        <f t="shared" si="869"/>
        <v>0</v>
      </c>
      <c r="AO1509" s="242">
        <f t="shared" si="870"/>
        <v>0</v>
      </c>
      <c r="AP1509" s="242">
        <f t="shared" si="871"/>
        <v>0</v>
      </c>
      <c r="AQ1509" s="276">
        <f t="shared" si="742"/>
        <v>0</v>
      </c>
      <c r="AR1509" s="281">
        <f t="shared" si="843"/>
        <v>0</v>
      </c>
      <c r="AS1509" s="245">
        <f t="shared" si="844"/>
        <v>0</v>
      </c>
      <c r="AY1509" s="160"/>
      <c r="AZ1509" s="160"/>
      <c r="BK1509" s="2"/>
      <c r="BL1509" s="2"/>
      <c r="BM1509" s="2"/>
      <c r="BN1509" s="2"/>
      <c r="BO1509" s="2"/>
      <c r="BP1509" s="2"/>
      <c r="BQ1509" s="2"/>
      <c r="BR1509" s="2"/>
      <c r="BS1509" s="2"/>
      <c r="BT1509" s="2"/>
      <c r="BU1509" s="2"/>
      <c r="BV1509" s="2"/>
      <c r="BW1509" s="2"/>
      <c r="BX1509" s="2"/>
      <c r="BY1509" s="2"/>
      <c r="BZ1509" s="2"/>
      <c r="CA1509" s="2"/>
      <c r="CI1509"/>
      <c r="CJ1509"/>
      <c r="CK1509"/>
      <c r="CL1509"/>
      <c r="CM1509"/>
      <c r="CN1509"/>
      <c r="CO1509"/>
      <c r="CP1509"/>
      <c r="CQ1509"/>
      <c r="CR1509"/>
      <c r="CS1509"/>
      <c r="CT1509"/>
      <c r="CU1509"/>
      <c r="CV1509"/>
      <c r="CW1509"/>
      <c r="CX1509"/>
    </row>
    <row r="1510" spans="2:102" x14ac:dyDescent="0.35">
      <c r="B1510" s="70" t="str">
        <f t="shared" ref="B1510:F1510" si="898">B503</f>
        <v/>
      </c>
      <c r="C1510" s="166" t="str">
        <f t="shared" si="898"/>
        <v/>
      </c>
      <c r="D1510" s="273" t="str">
        <f t="shared" si="898"/>
        <v/>
      </c>
      <c r="E1510" s="273">
        <f t="shared" si="898"/>
        <v>45016</v>
      </c>
      <c r="F1510" s="273">
        <f t="shared" si="898"/>
        <v>0</v>
      </c>
      <c r="G1510" s="98">
        <f t="shared" si="856"/>
        <v>0</v>
      </c>
      <c r="H1510" s="242">
        <f>IF(G1510=0,0,SUMIFS('Sch A. Input'!$H501:$CJ501,'Sch A. Input'!$H$14:$CJ$14,"Recurring",'Sch A. Input'!$H$13:$CJ$13,"&lt;="&amp;$O$1020,'Sch A. Input'!$H$13:$CJ$13,"&lt;="&amp;$L$11))</f>
        <v>0</v>
      </c>
      <c r="I1510" s="242">
        <f>IF(G1510=0,0,SUMIFS('Sch A. Input'!$H501:$CJ501,'Sch A. Input'!$H$14:$CJ$14,"One-time",'Sch A. Input'!$H$13:$CJ$13,"&lt;="&amp;$O$1020,'Sch A. Input'!$H$13:$CJ$13,"&lt;="&amp;$L$11))</f>
        <v>0</v>
      </c>
      <c r="J1510" s="283">
        <f t="shared" si="857"/>
        <v>0</v>
      </c>
      <c r="K1510" s="242">
        <f t="shared" si="858"/>
        <v>0</v>
      </c>
      <c r="L1510" s="242">
        <f t="shared" si="859"/>
        <v>0</v>
      </c>
      <c r="M1510" s="276">
        <f t="shared" si="739"/>
        <v>0</v>
      </c>
      <c r="N1510" s="281">
        <f t="shared" si="837"/>
        <v>0</v>
      </c>
      <c r="O1510" s="245">
        <f t="shared" si="838"/>
        <v>0</v>
      </c>
      <c r="P1510" s="248"/>
      <c r="Q1510" s="285">
        <f t="shared" si="860"/>
        <v>0</v>
      </c>
      <c r="R1510" s="242">
        <f>IF(Q1510=0,0,SUMIFS('Sch A. Input'!$H501:$CJ501,'Sch A. Input'!$H$14:$CJ$14,"Recurring",'Sch A. Input'!$H$13:$CJ$13,"&lt;="&amp;$L$11,'Sch A. Input'!$H$13:$CJ$13,"&lt;="&amp;$Y$1020,'Sch A. Input'!$H$13:$CJ$13,"&gt;"&amp;$O$1020))</f>
        <v>0</v>
      </c>
      <c r="S1510" s="242">
        <f>IF(Q1510=0,0,SUMIFS('Sch A. Input'!$H501:$CJ501,'Sch A. Input'!$H$14:$CJ$14,"One-time",'Sch A. Input'!$H$13:$CJ$13,"&lt;="&amp;$L$11,'Sch A. Input'!$H$13:$CJ$13,"&lt;="&amp;$Y$1020,'Sch A. Input'!$H$13:$CJ$13,"&gt;"&amp;$O$1020))</f>
        <v>0</v>
      </c>
      <c r="T1510" s="283">
        <f t="shared" si="861"/>
        <v>0</v>
      </c>
      <c r="U1510" s="242">
        <f t="shared" si="862"/>
        <v>0</v>
      </c>
      <c r="V1510" s="242">
        <f t="shared" si="863"/>
        <v>0</v>
      </c>
      <c r="W1510" s="276">
        <f t="shared" si="740"/>
        <v>0</v>
      </c>
      <c r="X1510" s="281">
        <f t="shared" si="839"/>
        <v>0</v>
      </c>
      <c r="Y1510" s="245">
        <f t="shared" si="840"/>
        <v>0</v>
      </c>
      <c r="Z1510" s="248"/>
      <c r="AA1510" s="285">
        <f t="shared" si="864"/>
        <v>0</v>
      </c>
      <c r="AB1510" s="242">
        <f>IF(AA1510=0,0,SUMIFS('Sch A. Input'!$H501:$CJ501,'Sch A. Input'!$H$14:$CJ$14,"Recurring",'Sch A. Input'!$H$13:$CJ$13,"&lt;="&amp;$L$11,'Sch A. Input'!$H$13:$CJ$13,"&lt;="&amp;$AI$1020,'Sch A. Input'!$H$13:$CJ$13,"&gt;"&amp;$Y$1020))</f>
        <v>0</v>
      </c>
      <c r="AC1510" s="242">
        <f>IF(AA1510=0,0,SUMIFS('Sch A. Input'!$H501:$CJ501,'Sch A. Input'!$H$14:$CJ$14,"One-time",'Sch A. Input'!$H$13:$CJ$13,"&lt;="&amp;$L$11,'Sch A. Input'!$H$13:$CJ$13,"&lt;="&amp;$AI$1020,'Sch A. Input'!$H$13:$CJ$13,"&gt;"&amp;$Y$1020))</f>
        <v>0</v>
      </c>
      <c r="AD1510" s="283">
        <f t="shared" si="865"/>
        <v>0</v>
      </c>
      <c r="AE1510" s="242">
        <f t="shared" si="866"/>
        <v>0</v>
      </c>
      <c r="AF1510" s="242">
        <f t="shared" si="867"/>
        <v>0</v>
      </c>
      <c r="AG1510" s="276">
        <f t="shared" si="741"/>
        <v>0</v>
      </c>
      <c r="AH1510" s="281">
        <f t="shared" si="841"/>
        <v>0</v>
      </c>
      <c r="AI1510" s="245">
        <f t="shared" si="842"/>
        <v>0</v>
      </c>
      <c r="AK1510" s="285">
        <f t="shared" si="868"/>
        <v>0</v>
      </c>
      <c r="AL1510" s="242">
        <f>IF(AK1510=0,0,SUMIFS('Sch A. Input'!$H501:$CJ501,'Sch A. Input'!$H$14:$CJ$14,"Recurring",'Sch A. Input'!$H$13:$CJ$13,"&lt;="&amp;$L$11,'Sch A. Input'!$H$13:$CJ$13,"&lt;="&amp;$AS$1020,'Sch A. Input'!$H$13:$CJ$13,"&gt;"&amp;$AI$1020))</f>
        <v>0</v>
      </c>
      <c r="AM1510" s="242">
        <f>IF(AK1510=0,0,SUMIFS('Sch A. Input'!$H501:$CJ501,'Sch A. Input'!$H$14:$CJ$14,"One-time",'Sch A. Input'!$H$13:$CJ$13,"&lt;="&amp;$L$11,'Sch A. Input'!$H$13:$CJ$13,"&lt;="&amp;$AS$1020,'Sch A. Input'!$H$13:$CJ$13,"&gt;"&amp;$AI$1020))</f>
        <v>0</v>
      </c>
      <c r="AN1510" s="283">
        <f t="shared" si="869"/>
        <v>0</v>
      </c>
      <c r="AO1510" s="242">
        <f t="shared" si="870"/>
        <v>0</v>
      </c>
      <c r="AP1510" s="242">
        <f t="shared" si="871"/>
        <v>0</v>
      </c>
      <c r="AQ1510" s="276">
        <f t="shared" si="742"/>
        <v>0</v>
      </c>
      <c r="AR1510" s="281">
        <f t="shared" si="843"/>
        <v>0</v>
      </c>
      <c r="AS1510" s="245">
        <f t="shared" si="844"/>
        <v>0</v>
      </c>
      <c r="AY1510" s="160"/>
      <c r="AZ1510" s="160"/>
      <c r="BK1510" s="2"/>
      <c r="BL1510" s="2"/>
      <c r="BM1510" s="2"/>
      <c r="BN1510" s="2"/>
      <c r="BO1510" s="2"/>
      <c r="BP1510" s="2"/>
      <c r="BQ1510" s="2"/>
      <c r="BR1510" s="2"/>
      <c r="BS1510" s="2"/>
      <c r="BT1510" s="2"/>
      <c r="BU1510" s="2"/>
      <c r="BV1510" s="2"/>
      <c r="BW1510" s="2"/>
      <c r="BX1510" s="2"/>
      <c r="BY1510" s="2"/>
      <c r="BZ1510" s="2"/>
      <c r="CA1510" s="2"/>
      <c r="CI1510"/>
      <c r="CJ1510"/>
      <c r="CK1510"/>
      <c r="CL1510"/>
      <c r="CM1510"/>
      <c r="CN1510"/>
      <c r="CO1510"/>
      <c r="CP1510"/>
      <c r="CQ1510"/>
      <c r="CR1510"/>
      <c r="CS1510"/>
      <c r="CT1510"/>
      <c r="CU1510"/>
      <c r="CV1510"/>
      <c r="CW1510"/>
      <c r="CX1510"/>
    </row>
    <row r="1511" spans="2:102" x14ac:dyDescent="0.35">
      <c r="B1511" s="70" t="str">
        <f t="shared" ref="B1511:F1511" si="899">B504</f>
        <v/>
      </c>
      <c r="C1511" s="166" t="str">
        <f t="shared" si="899"/>
        <v/>
      </c>
      <c r="D1511" s="273" t="str">
        <f t="shared" si="899"/>
        <v/>
      </c>
      <c r="E1511" s="273">
        <f t="shared" si="899"/>
        <v>45016</v>
      </c>
      <c r="F1511" s="273">
        <f t="shared" si="899"/>
        <v>0</v>
      </c>
      <c r="G1511" s="98">
        <f t="shared" si="856"/>
        <v>0</v>
      </c>
      <c r="H1511" s="242">
        <f>IF(G1511=0,0,SUMIFS('Sch A. Input'!$H502:$CJ502,'Sch A. Input'!$H$14:$CJ$14,"Recurring",'Sch A. Input'!$H$13:$CJ$13,"&lt;="&amp;$O$1020,'Sch A. Input'!$H$13:$CJ$13,"&lt;="&amp;$L$11))</f>
        <v>0</v>
      </c>
      <c r="I1511" s="242">
        <f>IF(G1511=0,0,SUMIFS('Sch A. Input'!$H502:$CJ502,'Sch A. Input'!$H$14:$CJ$14,"One-time",'Sch A. Input'!$H$13:$CJ$13,"&lt;="&amp;$O$1020,'Sch A. Input'!$H$13:$CJ$13,"&lt;="&amp;$L$11))</f>
        <v>0</v>
      </c>
      <c r="J1511" s="283">
        <f t="shared" si="857"/>
        <v>0</v>
      </c>
      <c r="K1511" s="242">
        <f t="shared" si="858"/>
        <v>0</v>
      </c>
      <c r="L1511" s="242">
        <f t="shared" si="859"/>
        <v>0</v>
      </c>
      <c r="M1511" s="276">
        <f t="shared" si="739"/>
        <v>0</v>
      </c>
      <c r="N1511" s="281">
        <f t="shared" si="837"/>
        <v>0</v>
      </c>
      <c r="O1511" s="245">
        <f t="shared" si="838"/>
        <v>0</v>
      </c>
      <c r="P1511" s="248"/>
      <c r="Q1511" s="285">
        <f t="shared" si="860"/>
        <v>0</v>
      </c>
      <c r="R1511" s="242">
        <f>IF(Q1511=0,0,SUMIFS('Sch A. Input'!$H502:$CJ502,'Sch A. Input'!$H$14:$CJ$14,"Recurring",'Sch A. Input'!$H$13:$CJ$13,"&lt;="&amp;$L$11,'Sch A. Input'!$H$13:$CJ$13,"&lt;="&amp;$Y$1020,'Sch A. Input'!$H$13:$CJ$13,"&gt;"&amp;$O$1020))</f>
        <v>0</v>
      </c>
      <c r="S1511" s="242">
        <f>IF(Q1511=0,0,SUMIFS('Sch A. Input'!$H502:$CJ502,'Sch A. Input'!$H$14:$CJ$14,"One-time",'Sch A. Input'!$H$13:$CJ$13,"&lt;="&amp;$L$11,'Sch A. Input'!$H$13:$CJ$13,"&lt;="&amp;$Y$1020,'Sch A. Input'!$H$13:$CJ$13,"&gt;"&amp;$O$1020))</f>
        <v>0</v>
      </c>
      <c r="T1511" s="283">
        <f t="shared" si="861"/>
        <v>0</v>
      </c>
      <c r="U1511" s="242">
        <f t="shared" si="862"/>
        <v>0</v>
      </c>
      <c r="V1511" s="242">
        <f t="shared" si="863"/>
        <v>0</v>
      </c>
      <c r="W1511" s="276">
        <f t="shared" si="740"/>
        <v>0</v>
      </c>
      <c r="X1511" s="281">
        <f t="shared" si="839"/>
        <v>0</v>
      </c>
      <c r="Y1511" s="245">
        <f t="shared" si="840"/>
        <v>0</v>
      </c>
      <c r="Z1511" s="248"/>
      <c r="AA1511" s="285">
        <f t="shared" si="864"/>
        <v>0</v>
      </c>
      <c r="AB1511" s="242">
        <f>IF(AA1511=0,0,SUMIFS('Sch A. Input'!$H502:$CJ502,'Sch A. Input'!$H$14:$CJ$14,"Recurring",'Sch A. Input'!$H$13:$CJ$13,"&lt;="&amp;$L$11,'Sch A. Input'!$H$13:$CJ$13,"&lt;="&amp;$AI$1020,'Sch A. Input'!$H$13:$CJ$13,"&gt;"&amp;$Y$1020))</f>
        <v>0</v>
      </c>
      <c r="AC1511" s="242">
        <f>IF(AA1511=0,0,SUMIFS('Sch A. Input'!$H502:$CJ502,'Sch A. Input'!$H$14:$CJ$14,"One-time",'Sch A. Input'!$H$13:$CJ$13,"&lt;="&amp;$L$11,'Sch A. Input'!$H$13:$CJ$13,"&lt;="&amp;$AI$1020,'Sch A. Input'!$H$13:$CJ$13,"&gt;"&amp;$Y$1020))</f>
        <v>0</v>
      </c>
      <c r="AD1511" s="283">
        <f t="shared" si="865"/>
        <v>0</v>
      </c>
      <c r="AE1511" s="242">
        <f t="shared" si="866"/>
        <v>0</v>
      </c>
      <c r="AF1511" s="242">
        <f t="shared" si="867"/>
        <v>0</v>
      </c>
      <c r="AG1511" s="276">
        <f t="shared" si="741"/>
        <v>0</v>
      </c>
      <c r="AH1511" s="281">
        <f t="shared" si="841"/>
        <v>0</v>
      </c>
      <c r="AI1511" s="245">
        <f t="shared" si="842"/>
        <v>0</v>
      </c>
      <c r="AK1511" s="285">
        <f t="shared" si="868"/>
        <v>0</v>
      </c>
      <c r="AL1511" s="242">
        <f>IF(AK1511=0,0,SUMIFS('Sch A. Input'!$H502:$CJ502,'Sch A. Input'!$H$14:$CJ$14,"Recurring",'Sch A. Input'!$H$13:$CJ$13,"&lt;="&amp;$L$11,'Sch A. Input'!$H$13:$CJ$13,"&lt;="&amp;$AS$1020,'Sch A. Input'!$H$13:$CJ$13,"&gt;"&amp;$AI$1020))</f>
        <v>0</v>
      </c>
      <c r="AM1511" s="242">
        <f>IF(AK1511=0,0,SUMIFS('Sch A. Input'!$H502:$CJ502,'Sch A. Input'!$H$14:$CJ$14,"One-time",'Sch A. Input'!$H$13:$CJ$13,"&lt;="&amp;$L$11,'Sch A. Input'!$H$13:$CJ$13,"&lt;="&amp;$AS$1020,'Sch A. Input'!$H$13:$CJ$13,"&gt;"&amp;$AI$1020))</f>
        <v>0</v>
      </c>
      <c r="AN1511" s="283">
        <f t="shared" si="869"/>
        <v>0</v>
      </c>
      <c r="AO1511" s="242">
        <f t="shared" si="870"/>
        <v>0</v>
      </c>
      <c r="AP1511" s="242">
        <f t="shared" si="871"/>
        <v>0</v>
      </c>
      <c r="AQ1511" s="276">
        <f t="shared" si="742"/>
        <v>0</v>
      </c>
      <c r="AR1511" s="281">
        <f t="shared" si="843"/>
        <v>0</v>
      </c>
      <c r="AS1511" s="245">
        <f t="shared" si="844"/>
        <v>0</v>
      </c>
      <c r="AY1511" s="160"/>
      <c r="AZ1511" s="160"/>
      <c r="BK1511" s="2"/>
      <c r="BL1511" s="2"/>
      <c r="BM1511" s="2"/>
      <c r="BN1511" s="2"/>
      <c r="BO1511" s="2"/>
      <c r="BP1511" s="2"/>
      <c r="BQ1511" s="2"/>
      <c r="BR1511" s="2"/>
      <c r="BS1511" s="2"/>
      <c r="BT1511" s="2"/>
      <c r="BU1511" s="2"/>
      <c r="BV1511" s="2"/>
      <c r="BW1511" s="2"/>
      <c r="BX1511" s="2"/>
      <c r="BY1511" s="2"/>
      <c r="BZ1511" s="2"/>
      <c r="CA1511" s="2"/>
      <c r="CI1511"/>
      <c r="CJ1511"/>
      <c r="CK1511"/>
      <c r="CL1511"/>
      <c r="CM1511"/>
      <c r="CN1511"/>
      <c r="CO1511"/>
      <c r="CP1511"/>
      <c r="CQ1511"/>
      <c r="CR1511"/>
      <c r="CS1511"/>
      <c r="CT1511"/>
      <c r="CU1511"/>
      <c r="CV1511"/>
      <c r="CW1511"/>
      <c r="CX1511"/>
    </row>
    <row r="1512" spans="2:102" x14ac:dyDescent="0.35">
      <c r="B1512" s="70" t="str">
        <f t="shared" ref="B1512:F1512" si="900">B505</f>
        <v/>
      </c>
      <c r="C1512" s="166" t="str">
        <f t="shared" si="900"/>
        <v/>
      </c>
      <c r="D1512" s="273" t="str">
        <f t="shared" si="900"/>
        <v/>
      </c>
      <c r="E1512" s="273">
        <f t="shared" si="900"/>
        <v>45016</v>
      </c>
      <c r="F1512" s="273">
        <f t="shared" si="900"/>
        <v>0</v>
      </c>
      <c r="G1512" s="98">
        <f t="shared" si="856"/>
        <v>0</v>
      </c>
      <c r="H1512" s="242">
        <f>IF(G1512=0,0,SUMIFS('Sch A. Input'!$H503:$CJ503,'Sch A. Input'!$H$14:$CJ$14,"Recurring",'Sch A. Input'!$H$13:$CJ$13,"&lt;="&amp;$O$1020,'Sch A. Input'!$H$13:$CJ$13,"&lt;="&amp;$L$11))</f>
        <v>0</v>
      </c>
      <c r="I1512" s="242">
        <f>IF(G1512=0,0,SUMIFS('Sch A. Input'!$H503:$CJ503,'Sch A. Input'!$H$14:$CJ$14,"One-time",'Sch A. Input'!$H$13:$CJ$13,"&lt;="&amp;$O$1020,'Sch A. Input'!$H$13:$CJ$13,"&lt;="&amp;$L$11))</f>
        <v>0</v>
      </c>
      <c r="J1512" s="283">
        <f t="shared" si="857"/>
        <v>0</v>
      </c>
      <c r="K1512" s="242">
        <f t="shared" si="858"/>
        <v>0</v>
      </c>
      <c r="L1512" s="242">
        <f t="shared" si="859"/>
        <v>0</v>
      </c>
      <c r="M1512" s="276">
        <f t="shared" si="739"/>
        <v>0</v>
      </c>
      <c r="N1512" s="281">
        <f t="shared" si="837"/>
        <v>0</v>
      </c>
      <c r="O1512" s="245">
        <f t="shared" si="838"/>
        <v>0</v>
      </c>
      <c r="P1512" s="248"/>
      <c r="Q1512" s="285">
        <f t="shared" si="860"/>
        <v>0</v>
      </c>
      <c r="R1512" s="242">
        <f>IF(Q1512=0,0,SUMIFS('Sch A. Input'!$H503:$CJ503,'Sch A. Input'!$H$14:$CJ$14,"Recurring",'Sch A. Input'!$H$13:$CJ$13,"&lt;="&amp;$L$11,'Sch A. Input'!$H$13:$CJ$13,"&lt;="&amp;$Y$1020,'Sch A. Input'!$H$13:$CJ$13,"&gt;"&amp;$O$1020))</f>
        <v>0</v>
      </c>
      <c r="S1512" s="242">
        <f>IF(Q1512=0,0,SUMIFS('Sch A. Input'!$H503:$CJ503,'Sch A. Input'!$H$14:$CJ$14,"One-time",'Sch A. Input'!$H$13:$CJ$13,"&lt;="&amp;$L$11,'Sch A. Input'!$H$13:$CJ$13,"&lt;="&amp;$Y$1020,'Sch A. Input'!$H$13:$CJ$13,"&gt;"&amp;$O$1020))</f>
        <v>0</v>
      </c>
      <c r="T1512" s="283">
        <f t="shared" si="861"/>
        <v>0</v>
      </c>
      <c r="U1512" s="242">
        <f t="shared" si="862"/>
        <v>0</v>
      </c>
      <c r="V1512" s="242">
        <f t="shared" si="863"/>
        <v>0</v>
      </c>
      <c r="W1512" s="276">
        <f t="shared" si="740"/>
        <v>0</v>
      </c>
      <c r="X1512" s="281">
        <f t="shared" si="839"/>
        <v>0</v>
      </c>
      <c r="Y1512" s="245">
        <f t="shared" si="840"/>
        <v>0</v>
      </c>
      <c r="Z1512" s="248"/>
      <c r="AA1512" s="285">
        <f t="shared" si="864"/>
        <v>0</v>
      </c>
      <c r="AB1512" s="242">
        <f>IF(AA1512=0,0,SUMIFS('Sch A. Input'!$H503:$CJ503,'Sch A. Input'!$H$14:$CJ$14,"Recurring",'Sch A. Input'!$H$13:$CJ$13,"&lt;="&amp;$L$11,'Sch A. Input'!$H$13:$CJ$13,"&lt;="&amp;$AI$1020,'Sch A. Input'!$H$13:$CJ$13,"&gt;"&amp;$Y$1020))</f>
        <v>0</v>
      </c>
      <c r="AC1512" s="242">
        <f>IF(AA1512=0,0,SUMIFS('Sch A. Input'!$H503:$CJ503,'Sch A. Input'!$H$14:$CJ$14,"One-time",'Sch A. Input'!$H$13:$CJ$13,"&lt;="&amp;$L$11,'Sch A. Input'!$H$13:$CJ$13,"&lt;="&amp;$AI$1020,'Sch A. Input'!$H$13:$CJ$13,"&gt;"&amp;$Y$1020))</f>
        <v>0</v>
      </c>
      <c r="AD1512" s="283">
        <f t="shared" si="865"/>
        <v>0</v>
      </c>
      <c r="AE1512" s="242">
        <f t="shared" si="866"/>
        <v>0</v>
      </c>
      <c r="AF1512" s="242">
        <f t="shared" si="867"/>
        <v>0</v>
      </c>
      <c r="AG1512" s="276">
        <f t="shared" si="741"/>
        <v>0</v>
      </c>
      <c r="AH1512" s="281">
        <f t="shared" si="841"/>
        <v>0</v>
      </c>
      <c r="AI1512" s="245">
        <f t="shared" si="842"/>
        <v>0</v>
      </c>
      <c r="AK1512" s="285">
        <f t="shared" si="868"/>
        <v>0</v>
      </c>
      <c r="AL1512" s="242">
        <f>IF(AK1512=0,0,SUMIFS('Sch A. Input'!$H503:$CJ503,'Sch A. Input'!$H$14:$CJ$14,"Recurring",'Sch A. Input'!$H$13:$CJ$13,"&lt;="&amp;$L$11,'Sch A. Input'!$H$13:$CJ$13,"&lt;="&amp;$AS$1020,'Sch A. Input'!$H$13:$CJ$13,"&gt;"&amp;$AI$1020))</f>
        <v>0</v>
      </c>
      <c r="AM1512" s="242">
        <f>IF(AK1512=0,0,SUMIFS('Sch A. Input'!$H503:$CJ503,'Sch A. Input'!$H$14:$CJ$14,"One-time",'Sch A. Input'!$H$13:$CJ$13,"&lt;="&amp;$L$11,'Sch A. Input'!$H$13:$CJ$13,"&lt;="&amp;$AS$1020,'Sch A. Input'!$H$13:$CJ$13,"&gt;"&amp;$AI$1020))</f>
        <v>0</v>
      </c>
      <c r="AN1512" s="283">
        <f t="shared" si="869"/>
        <v>0</v>
      </c>
      <c r="AO1512" s="242">
        <f t="shared" si="870"/>
        <v>0</v>
      </c>
      <c r="AP1512" s="242">
        <f t="shared" si="871"/>
        <v>0</v>
      </c>
      <c r="AQ1512" s="276">
        <f t="shared" si="742"/>
        <v>0</v>
      </c>
      <c r="AR1512" s="281">
        <f t="shared" si="843"/>
        <v>0</v>
      </c>
      <c r="AS1512" s="245">
        <f t="shared" si="844"/>
        <v>0</v>
      </c>
      <c r="AY1512" s="160"/>
      <c r="AZ1512" s="160"/>
      <c r="BK1512" s="2"/>
      <c r="BL1512" s="2"/>
      <c r="BM1512" s="2"/>
      <c r="BN1512" s="2"/>
      <c r="BO1512" s="2"/>
      <c r="BP1512" s="2"/>
      <c r="BQ1512" s="2"/>
      <c r="BR1512" s="2"/>
      <c r="BS1512" s="2"/>
      <c r="BT1512" s="2"/>
      <c r="BU1512" s="2"/>
      <c r="BV1512" s="2"/>
      <c r="BW1512" s="2"/>
      <c r="BX1512" s="2"/>
      <c r="BY1512" s="2"/>
      <c r="BZ1512" s="2"/>
      <c r="CA1512" s="2"/>
      <c r="CI1512"/>
      <c r="CJ1512"/>
      <c r="CK1512"/>
      <c r="CL1512"/>
      <c r="CM1512"/>
      <c r="CN1512"/>
      <c r="CO1512"/>
      <c r="CP1512"/>
      <c r="CQ1512"/>
      <c r="CR1512"/>
      <c r="CS1512"/>
      <c r="CT1512"/>
      <c r="CU1512"/>
      <c r="CV1512"/>
      <c r="CW1512"/>
      <c r="CX1512"/>
    </row>
    <row r="1513" spans="2:102" x14ac:dyDescent="0.35">
      <c r="B1513" s="70" t="str">
        <f t="shared" ref="B1513:F1513" si="901">B506</f>
        <v/>
      </c>
      <c r="C1513" s="166" t="str">
        <f t="shared" si="901"/>
        <v/>
      </c>
      <c r="D1513" s="273" t="str">
        <f t="shared" si="901"/>
        <v/>
      </c>
      <c r="E1513" s="273">
        <f t="shared" si="901"/>
        <v>45016</v>
      </c>
      <c r="F1513" s="273">
        <f t="shared" si="901"/>
        <v>0</v>
      </c>
      <c r="G1513" s="98">
        <f t="shared" si="856"/>
        <v>0</v>
      </c>
      <c r="H1513" s="242">
        <f>IF(G1513=0,0,SUMIFS('Sch A. Input'!$H504:$CJ504,'Sch A. Input'!$H$14:$CJ$14,"Recurring",'Sch A. Input'!$H$13:$CJ$13,"&lt;="&amp;$O$1020,'Sch A. Input'!$H$13:$CJ$13,"&lt;="&amp;$L$11))</f>
        <v>0</v>
      </c>
      <c r="I1513" s="242">
        <f>IF(G1513=0,0,SUMIFS('Sch A. Input'!$H504:$CJ504,'Sch A. Input'!$H$14:$CJ$14,"One-time",'Sch A. Input'!$H$13:$CJ$13,"&lt;="&amp;$O$1020,'Sch A. Input'!$H$13:$CJ$13,"&lt;="&amp;$L$11))</f>
        <v>0</v>
      </c>
      <c r="J1513" s="283">
        <f t="shared" si="857"/>
        <v>0</v>
      </c>
      <c r="K1513" s="242">
        <f t="shared" si="858"/>
        <v>0</v>
      </c>
      <c r="L1513" s="242">
        <f t="shared" si="859"/>
        <v>0</v>
      </c>
      <c r="M1513" s="276">
        <f t="shared" si="739"/>
        <v>0</v>
      </c>
      <c r="N1513" s="281">
        <f t="shared" si="837"/>
        <v>0</v>
      </c>
      <c r="O1513" s="245">
        <f t="shared" si="838"/>
        <v>0</v>
      </c>
      <c r="P1513" s="248"/>
      <c r="Q1513" s="285">
        <f t="shared" si="860"/>
        <v>0</v>
      </c>
      <c r="R1513" s="242">
        <f>IF(Q1513=0,0,SUMIFS('Sch A. Input'!$H504:$CJ504,'Sch A. Input'!$H$14:$CJ$14,"Recurring",'Sch A. Input'!$H$13:$CJ$13,"&lt;="&amp;$L$11,'Sch A. Input'!$H$13:$CJ$13,"&lt;="&amp;$Y$1020,'Sch A. Input'!$H$13:$CJ$13,"&gt;"&amp;$O$1020))</f>
        <v>0</v>
      </c>
      <c r="S1513" s="242">
        <f>IF(Q1513=0,0,SUMIFS('Sch A. Input'!$H504:$CJ504,'Sch A. Input'!$H$14:$CJ$14,"One-time",'Sch A. Input'!$H$13:$CJ$13,"&lt;="&amp;$L$11,'Sch A. Input'!$H$13:$CJ$13,"&lt;="&amp;$Y$1020,'Sch A. Input'!$H$13:$CJ$13,"&gt;"&amp;$O$1020))</f>
        <v>0</v>
      </c>
      <c r="T1513" s="283">
        <f t="shared" si="861"/>
        <v>0</v>
      </c>
      <c r="U1513" s="242">
        <f t="shared" si="862"/>
        <v>0</v>
      </c>
      <c r="V1513" s="242">
        <f t="shared" si="863"/>
        <v>0</v>
      </c>
      <c r="W1513" s="276">
        <f t="shared" si="740"/>
        <v>0</v>
      </c>
      <c r="X1513" s="281">
        <f t="shared" si="839"/>
        <v>0</v>
      </c>
      <c r="Y1513" s="245">
        <f t="shared" si="840"/>
        <v>0</v>
      </c>
      <c r="Z1513" s="248"/>
      <c r="AA1513" s="285">
        <f t="shared" si="864"/>
        <v>0</v>
      </c>
      <c r="AB1513" s="242">
        <f>IF(AA1513=0,0,SUMIFS('Sch A. Input'!$H504:$CJ504,'Sch A. Input'!$H$14:$CJ$14,"Recurring",'Sch A. Input'!$H$13:$CJ$13,"&lt;="&amp;$L$11,'Sch A. Input'!$H$13:$CJ$13,"&lt;="&amp;$AI$1020,'Sch A. Input'!$H$13:$CJ$13,"&gt;"&amp;$Y$1020))</f>
        <v>0</v>
      </c>
      <c r="AC1513" s="242">
        <f>IF(AA1513=0,0,SUMIFS('Sch A. Input'!$H504:$CJ504,'Sch A. Input'!$H$14:$CJ$14,"One-time",'Sch A. Input'!$H$13:$CJ$13,"&lt;="&amp;$L$11,'Sch A. Input'!$H$13:$CJ$13,"&lt;="&amp;$AI$1020,'Sch A. Input'!$H$13:$CJ$13,"&gt;"&amp;$Y$1020))</f>
        <v>0</v>
      </c>
      <c r="AD1513" s="283">
        <f t="shared" si="865"/>
        <v>0</v>
      </c>
      <c r="AE1513" s="242">
        <f t="shared" si="866"/>
        <v>0</v>
      </c>
      <c r="AF1513" s="242">
        <f t="shared" si="867"/>
        <v>0</v>
      </c>
      <c r="AG1513" s="276">
        <f t="shared" si="741"/>
        <v>0</v>
      </c>
      <c r="AH1513" s="281">
        <f t="shared" si="841"/>
        <v>0</v>
      </c>
      <c r="AI1513" s="245">
        <f t="shared" si="842"/>
        <v>0</v>
      </c>
      <c r="AK1513" s="285">
        <f t="shared" si="868"/>
        <v>0</v>
      </c>
      <c r="AL1513" s="242">
        <f>IF(AK1513=0,0,SUMIFS('Sch A. Input'!$H504:$CJ504,'Sch A. Input'!$H$14:$CJ$14,"Recurring",'Sch A. Input'!$H$13:$CJ$13,"&lt;="&amp;$L$11,'Sch A. Input'!$H$13:$CJ$13,"&lt;="&amp;$AS$1020,'Sch A. Input'!$H$13:$CJ$13,"&gt;"&amp;$AI$1020))</f>
        <v>0</v>
      </c>
      <c r="AM1513" s="242">
        <f>IF(AK1513=0,0,SUMIFS('Sch A. Input'!$H504:$CJ504,'Sch A. Input'!$H$14:$CJ$14,"One-time",'Sch A. Input'!$H$13:$CJ$13,"&lt;="&amp;$L$11,'Sch A. Input'!$H$13:$CJ$13,"&lt;="&amp;$AS$1020,'Sch A. Input'!$H$13:$CJ$13,"&gt;"&amp;$AI$1020))</f>
        <v>0</v>
      </c>
      <c r="AN1513" s="283">
        <f t="shared" si="869"/>
        <v>0</v>
      </c>
      <c r="AO1513" s="242">
        <f t="shared" si="870"/>
        <v>0</v>
      </c>
      <c r="AP1513" s="242">
        <f t="shared" si="871"/>
        <v>0</v>
      </c>
      <c r="AQ1513" s="276">
        <f t="shared" si="742"/>
        <v>0</v>
      </c>
      <c r="AR1513" s="281">
        <f t="shared" si="843"/>
        <v>0</v>
      </c>
      <c r="AS1513" s="245">
        <f t="shared" si="844"/>
        <v>0</v>
      </c>
      <c r="AY1513" s="160"/>
      <c r="AZ1513" s="160"/>
      <c r="BK1513" s="2"/>
      <c r="BL1513" s="2"/>
      <c r="BM1513" s="2"/>
      <c r="BN1513" s="2"/>
      <c r="BO1513" s="2"/>
      <c r="BP1513" s="2"/>
      <c r="BQ1513" s="2"/>
      <c r="BR1513" s="2"/>
      <c r="BS1513" s="2"/>
      <c r="BT1513" s="2"/>
      <c r="BU1513" s="2"/>
      <c r="BV1513" s="2"/>
      <c r="BW1513" s="2"/>
      <c r="BX1513" s="2"/>
      <c r="BY1513" s="2"/>
      <c r="BZ1513" s="2"/>
      <c r="CA1513" s="2"/>
      <c r="CI1513"/>
      <c r="CJ1513"/>
      <c r="CK1513"/>
      <c r="CL1513"/>
      <c r="CM1513"/>
      <c r="CN1513"/>
      <c r="CO1513"/>
      <c r="CP1513"/>
      <c r="CQ1513"/>
      <c r="CR1513"/>
      <c r="CS1513"/>
      <c r="CT1513"/>
      <c r="CU1513"/>
      <c r="CV1513"/>
      <c r="CW1513"/>
      <c r="CX1513"/>
    </row>
    <row r="1514" spans="2:102" x14ac:dyDescent="0.35">
      <c r="B1514" s="70" t="str">
        <f t="shared" ref="B1514:F1514" si="902">B507</f>
        <v/>
      </c>
      <c r="C1514" s="166" t="str">
        <f t="shared" si="902"/>
        <v/>
      </c>
      <c r="D1514" s="273" t="str">
        <f t="shared" si="902"/>
        <v/>
      </c>
      <c r="E1514" s="273">
        <f t="shared" si="902"/>
        <v>45016</v>
      </c>
      <c r="F1514" s="273">
        <f t="shared" si="902"/>
        <v>0</v>
      </c>
      <c r="G1514" s="98">
        <f t="shared" si="856"/>
        <v>0</v>
      </c>
      <c r="H1514" s="242">
        <f>IF(G1514=0,0,SUMIFS('Sch A. Input'!$H505:$CJ505,'Sch A. Input'!$H$14:$CJ$14,"Recurring",'Sch A. Input'!$H$13:$CJ$13,"&lt;="&amp;$O$1020,'Sch A. Input'!$H$13:$CJ$13,"&lt;="&amp;$L$11))</f>
        <v>0</v>
      </c>
      <c r="I1514" s="242">
        <f>IF(G1514=0,0,SUMIFS('Sch A. Input'!$H505:$CJ505,'Sch A. Input'!$H$14:$CJ$14,"One-time",'Sch A. Input'!$H$13:$CJ$13,"&lt;="&amp;$O$1020,'Sch A. Input'!$H$13:$CJ$13,"&lt;="&amp;$L$11))</f>
        <v>0</v>
      </c>
      <c r="J1514" s="283">
        <f t="shared" si="857"/>
        <v>0</v>
      </c>
      <c r="K1514" s="242">
        <f t="shared" si="858"/>
        <v>0</v>
      </c>
      <c r="L1514" s="242">
        <f t="shared" si="859"/>
        <v>0</v>
      </c>
      <c r="M1514" s="276">
        <f t="shared" si="739"/>
        <v>0</v>
      </c>
      <c r="N1514" s="281">
        <f t="shared" si="837"/>
        <v>0</v>
      </c>
      <c r="O1514" s="245">
        <f t="shared" si="838"/>
        <v>0</v>
      </c>
      <c r="P1514" s="248"/>
      <c r="Q1514" s="285">
        <f t="shared" si="860"/>
        <v>0</v>
      </c>
      <c r="R1514" s="242">
        <f>IF(Q1514=0,0,SUMIFS('Sch A. Input'!$H505:$CJ505,'Sch A. Input'!$H$14:$CJ$14,"Recurring",'Sch A. Input'!$H$13:$CJ$13,"&lt;="&amp;$L$11,'Sch A. Input'!$H$13:$CJ$13,"&lt;="&amp;$Y$1020,'Sch A. Input'!$H$13:$CJ$13,"&gt;"&amp;$O$1020))</f>
        <v>0</v>
      </c>
      <c r="S1514" s="242">
        <f>IF(Q1514=0,0,SUMIFS('Sch A. Input'!$H505:$CJ505,'Sch A. Input'!$H$14:$CJ$14,"One-time",'Sch A. Input'!$H$13:$CJ$13,"&lt;="&amp;$L$11,'Sch A. Input'!$H$13:$CJ$13,"&lt;="&amp;$Y$1020,'Sch A. Input'!$H$13:$CJ$13,"&gt;"&amp;$O$1020))</f>
        <v>0</v>
      </c>
      <c r="T1514" s="283">
        <f t="shared" si="861"/>
        <v>0</v>
      </c>
      <c r="U1514" s="242">
        <f t="shared" si="862"/>
        <v>0</v>
      </c>
      <c r="V1514" s="242">
        <f t="shared" si="863"/>
        <v>0</v>
      </c>
      <c r="W1514" s="276">
        <f t="shared" si="740"/>
        <v>0</v>
      </c>
      <c r="X1514" s="281">
        <f t="shared" si="839"/>
        <v>0</v>
      </c>
      <c r="Y1514" s="245">
        <f t="shared" si="840"/>
        <v>0</v>
      </c>
      <c r="Z1514" s="248"/>
      <c r="AA1514" s="285">
        <f t="shared" si="864"/>
        <v>0</v>
      </c>
      <c r="AB1514" s="242">
        <f>IF(AA1514=0,0,SUMIFS('Sch A. Input'!$H505:$CJ505,'Sch A. Input'!$H$14:$CJ$14,"Recurring",'Sch A. Input'!$H$13:$CJ$13,"&lt;="&amp;$L$11,'Sch A. Input'!$H$13:$CJ$13,"&lt;="&amp;$AI$1020,'Sch A. Input'!$H$13:$CJ$13,"&gt;"&amp;$Y$1020))</f>
        <v>0</v>
      </c>
      <c r="AC1514" s="242">
        <f>IF(AA1514=0,0,SUMIFS('Sch A. Input'!$H505:$CJ505,'Sch A. Input'!$H$14:$CJ$14,"One-time",'Sch A. Input'!$H$13:$CJ$13,"&lt;="&amp;$L$11,'Sch A. Input'!$H$13:$CJ$13,"&lt;="&amp;$AI$1020,'Sch A. Input'!$H$13:$CJ$13,"&gt;"&amp;$Y$1020))</f>
        <v>0</v>
      </c>
      <c r="AD1514" s="283">
        <f t="shared" si="865"/>
        <v>0</v>
      </c>
      <c r="AE1514" s="242">
        <f t="shared" si="866"/>
        <v>0</v>
      </c>
      <c r="AF1514" s="242">
        <f t="shared" si="867"/>
        <v>0</v>
      </c>
      <c r="AG1514" s="276">
        <f t="shared" si="741"/>
        <v>0</v>
      </c>
      <c r="AH1514" s="281">
        <f t="shared" si="841"/>
        <v>0</v>
      </c>
      <c r="AI1514" s="245">
        <f t="shared" si="842"/>
        <v>0</v>
      </c>
      <c r="AK1514" s="285">
        <f t="shared" si="868"/>
        <v>0</v>
      </c>
      <c r="AL1514" s="242">
        <f>IF(AK1514=0,0,SUMIFS('Sch A. Input'!$H505:$CJ505,'Sch A. Input'!$H$14:$CJ$14,"Recurring",'Sch A. Input'!$H$13:$CJ$13,"&lt;="&amp;$L$11,'Sch A. Input'!$H$13:$CJ$13,"&lt;="&amp;$AS$1020,'Sch A. Input'!$H$13:$CJ$13,"&gt;"&amp;$AI$1020))</f>
        <v>0</v>
      </c>
      <c r="AM1514" s="242">
        <f>IF(AK1514=0,0,SUMIFS('Sch A. Input'!$H505:$CJ505,'Sch A. Input'!$H$14:$CJ$14,"One-time",'Sch A. Input'!$H$13:$CJ$13,"&lt;="&amp;$L$11,'Sch A. Input'!$H$13:$CJ$13,"&lt;="&amp;$AS$1020,'Sch A. Input'!$H$13:$CJ$13,"&gt;"&amp;$AI$1020))</f>
        <v>0</v>
      </c>
      <c r="AN1514" s="283">
        <f t="shared" si="869"/>
        <v>0</v>
      </c>
      <c r="AO1514" s="242">
        <f t="shared" si="870"/>
        <v>0</v>
      </c>
      <c r="AP1514" s="242">
        <f t="shared" si="871"/>
        <v>0</v>
      </c>
      <c r="AQ1514" s="276">
        <f t="shared" si="742"/>
        <v>0</v>
      </c>
      <c r="AR1514" s="281">
        <f t="shared" si="843"/>
        <v>0</v>
      </c>
      <c r="AS1514" s="245">
        <f t="shared" si="844"/>
        <v>0</v>
      </c>
      <c r="AY1514" s="160"/>
      <c r="AZ1514" s="160"/>
      <c r="BK1514" s="2"/>
      <c r="BL1514" s="2"/>
      <c r="BM1514" s="2"/>
      <c r="BN1514" s="2"/>
      <c r="BO1514" s="2"/>
      <c r="BP1514" s="2"/>
      <c r="BQ1514" s="2"/>
      <c r="BR1514" s="2"/>
      <c r="BS1514" s="2"/>
      <c r="BT1514" s="2"/>
      <c r="BU1514" s="2"/>
      <c r="BV1514" s="2"/>
      <c r="BW1514" s="2"/>
      <c r="BX1514" s="2"/>
      <c r="BY1514" s="2"/>
      <c r="BZ1514" s="2"/>
      <c r="CA1514" s="2"/>
      <c r="CI1514"/>
      <c r="CJ1514"/>
      <c r="CK1514"/>
      <c r="CL1514"/>
      <c r="CM1514"/>
      <c r="CN1514"/>
      <c r="CO1514"/>
      <c r="CP1514"/>
      <c r="CQ1514"/>
      <c r="CR1514"/>
      <c r="CS1514"/>
      <c r="CT1514"/>
      <c r="CU1514"/>
      <c r="CV1514"/>
      <c r="CW1514"/>
      <c r="CX1514"/>
    </row>
    <row r="1515" spans="2:102" x14ac:dyDescent="0.35">
      <c r="B1515" s="70" t="str">
        <f t="shared" ref="B1515:F1515" si="903">B508</f>
        <v/>
      </c>
      <c r="C1515" s="166" t="str">
        <f t="shared" si="903"/>
        <v/>
      </c>
      <c r="D1515" s="273" t="str">
        <f t="shared" si="903"/>
        <v/>
      </c>
      <c r="E1515" s="273">
        <f t="shared" si="903"/>
        <v>45016</v>
      </c>
      <c r="F1515" s="273">
        <f t="shared" si="903"/>
        <v>0</v>
      </c>
      <c r="G1515" s="98">
        <f t="shared" si="856"/>
        <v>0</v>
      </c>
      <c r="H1515" s="242">
        <f>IF(G1515=0,0,SUMIFS('Sch A. Input'!$H506:$CJ506,'Sch A. Input'!$H$14:$CJ$14,"Recurring",'Sch A. Input'!$H$13:$CJ$13,"&lt;="&amp;$O$1020,'Sch A. Input'!$H$13:$CJ$13,"&lt;="&amp;$L$11))</f>
        <v>0</v>
      </c>
      <c r="I1515" s="242">
        <f>IF(G1515=0,0,SUMIFS('Sch A. Input'!$H506:$CJ506,'Sch A. Input'!$H$14:$CJ$14,"One-time",'Sch A. Input'!$H$13:$CJ$13,"&lt;="&amp;$O$1020,'Sch A. Input'!$H$13:$CJ$13,"&lt;="&amp;$L$11))</f>
        <v>0</v>
      </c>
      <c r="J1515" s="283">
        <f t="shared" si="857"/>
        <v>0</v>
      </c>
      <c r="K1515" s="242">
        <f t="shared" si="858"/>
        <v>0</v>
      </c>
      <c r="L1515" s="242">
        <f t="shared" si="859"/>
        <v>0</v>
      </c>
      <c r="M1515" s="276">
        <f t="shared" si="739"/>
        <v>0</v>
      </c>
      <c r="N1515" s="281">
        <f t="shared" si="837"/>
        <v>0</v>
      </c>
      <c r="O1515" s="245">
        <f t="shared" si="838"/>
        <v>0</v>
      </c>
      <c r="P1515" s="248"/>
      <c r="Q1515" s="285">
        <f t="shared" si="860"/>
        <v>0</v>
      </c>
      <c r="R1515" s="242">
        <f>IF(Q1515=0,0,SUMIFS('Sch A. Input'!$H506:$CJ506,'Sch A. Input'!$H$14:$CJ$14,"Recurring",'Sch A. Input'!$H$13:$CJ$13,"&lt;="&amp;$L$11,'Sch A. Input'!$H$13:$CJ$13,"&lt;="&amp;$Y$1020,'Sch A. Input'!$H$13:$CJ$13,"&gt;"&amp;$O$1020))</f>
        <v>0</v>
      </c>
      <c r="S1515" s="242">
        <f>IF(Q1515=0,0,SUMIFS('Sch A. Input'!$H506:$CJ506,'Sch A. Input'!$H$14:$CJ$14,"One-time",'Sch A. Input'!$H$13:$CJ$13,"&lt;="&amp;$L$11,'Sch A. Input'!$H$13:$CJ$13,"&lt;="&amp;$Y$1020,'Sch A. Input'!$H$13:$CJ$13,"&gt;"&amp;$O$1020))</f>
        <v>0</v>
      </c>
      <c r="T1515" s="283">
        <f t="shared" si="861"/>
        <v>0</v>
      </c>
      <c r="U1515" s="242">
        <f t="shared" si="862"/>
        <v>0</v>
      </c>
      <c r="V1515" s="242">
        <f t="shared" si="863"/>
        <v>0</v>
      </c>
      <c r="W1515" s="276">
        <f t="shared" si="740"/>
        <v>0</v>
      </c>
      <c r="X1515" s="281">
        <f t="shared" si="839"/>
        <v>0</v>
      </c>
      <c r="Y1515" s="245">
        <f t="shared" si="840"/>
        <v>0</v>
      </c>
      <c r="Z1515" s="248"/>
      <c r="AA1515" s="285">
        <f t="shared" si="864"/>
        <v>0</v>
      </c>
      <c r="AB1515" s="242">
        <f>IF(AA1515=0,0,SUMIFS('Sch A. Input'!$H506:$CJ506,'Sch A. Input'!$H$14:$CJ$14,"Recurring",'Sch A. Input'!$H$13:$CJ$13,"&lt;="&amp;$L$11,'Sch A. Input'!$H$13:$CJ$13,"&lt;="&amp;$AI$1020,'Sch A. Input'!$H$13:$CJ$13,"&gt;"&amp;$Y$1020))</f>
        <v>0</v>
      </c>
      <c r="AC1515" s="242">
        <f>IF(AA1515=0,0,SUMIFS('Sch A. Input'!$H506:$CJ506,'Sch A. Input'!$H$14:$CJ$14,"One-time",'Sch A. Input'!$H$13:$CJ$13,"&lt;="&amp;$L$11,'Sch A. Input'!$H$13:$CJ$13,"&lt;="&amp;$AI$1020,'Sch A. Input'!$H$13:$CJ$13,"&gt;"&amp;$Y$1020))</f>
        <v>0</v>
      </c>
      <c r="AD1515" s="283">
        <f t="shared" si="865"/>
        <v>0</v>
      </c>
      <c r="AE1515" s="242">
        <f t="shared" si="866"/>
        <v>0</v>
      </c>
      <c r="AF1515" s="242">
        <f t="shared" si="867"/>
        <v>0</v>
      </c>
      <c r="AG1515" s="276">
        <f t="shared" si="741"/>
        <v>0</v>
      </c>
      <c r="AH1515" s="281">
        <f t="shared" si="841"/>
        <v>0</v>
      </c>
      <c r="AI1515" s="245">
        <f t="shared" si="842"/>
        <v>0</v>
      </c>
      <c r="AK1515" s="285">
        <f t="shared" si="868"/>
        <v>0</v>
      </c>
      <c r="AL1515" s="242">
        <f>IF(AK1515=0,0,SUMIFS('Sch A. Input'!$H506:$CJ506,'Sch A. Input'!$H$14:$CJ$14,"Recurring",'Sch A. Input'!$H$13:$CJ$13,"&lt;="&amp;$L$11,'Sch A. Input'!$H$13:$CJ$13,"&lt;="&amp;$AS$1020,'Sch A. Input'!$H$13:$CJ$13,"&gt;"&amp;$AI$1020))</f>
        <v>0</v>
      </c>
      <c r="AM1515" s="242">
        <f>IF(AK1515=0,0,SUMIFS('Sch A. Input'!$H506:$CJ506,'Sch A. Input'!$H$14:$CJ$14,"One-time",'Sch A. Input'!$H$13:$CJ$13,"&lt;="&amp;$L$11,'Sch A. Input'!$H$13:$CJ$13,"&lt;="&amp;$AS$1020,'Sch A. Input'!$H$13:$CJ$13,"&gt;"&amp;$AI$1020))</f>
        <v>0</v>
      </c>
      <c r="AN1515" s="283">
        <f t="shared" si="869"/>
        <v>0</v>
      </c>
      <c r="AO1515" s="242">
        <f t="shared" si="870"/>
        <v>0</v>
      </c>
      <c r="AP1515" s="242">
        <f t="shared" si="871"/>
        <v>0</v>
      </c>
      <c r="AQ1515" s="276">
        <f t="shared" si="742"/>
        <v>0</v>
      </c>
      <c r="AR1515" s="281">
        <f t="shared" si="843"/>
        <v>0</v>
      </c>
      <c r="AS1515" s="245">
        <f t="shared" si="844"/>
        <v>0</v>
      </c>
      <c r="AY1515" s="160"/>
      <c r="AZ1515" s="160"/>
      <c r="BK1515" s="2"/>
      <c r="BL1515" s="2"/>
      <c r="BM1515" s="2"/>
      <c r="BN1515" s="2"/>
      <c r="BO1515" s="2"/>
      <c r="BP1515" s="2"/>
      <c r="BQ1515" s="2"/>
      <c r="BR1515" s="2"/>
      <c r="BS1515" s="2"/>
      <c r="BT1515" s="2"/>
      <c r="BU1515" s="2"/>
      <c r="BV1515" s="2"/>
      <c r="BW1515" s="2"/>
      <c r="BX1515" s="2"/>
      <c r="BY1515" s="2"/>
      <c r="BZ1515" s="2"/>
      <c r="CA1515" s="2"/>
      <c r="CI1515"/>
      <c r="CJ1515"/>
      <c r="CK1515"/>
      <c r="CL1515"/>
      <c r="CM1515"/>
      <c r="CN1515"/>
      <c r="CO1515"/>
      <c r="CP1515"/>
      <c r="CQ1515"/>
      <c r="CR1515"/>
      <c r="CS1515"/>
      <c r="CT1515"/>
      <c r="CU1515"/>
      <c r="CV1515"/>
      <c r="CW1515"/>
      <c r="CX1515"/>
    </row>
    <row r="1516" spans="2:102" x14ac:dyDescent="0.35">
      <c r="B1516" s="70" t="str">
        <f t="shared" ref="B1516:F1516" si="904">B509</f>
        <v/>
      </c>
      <c r="C1516" s="166" t="str">
        <f t="shared" si="904"/>
        <v/>
      </c>
      <c r="D1516" s="273" t="str">
        <f t="shared" si="904"/>
        <v/>
      </c>
      <c r="E1516" s="273">
        <f t="shared" si="904"/>
        <v>45016</v>
      </c>
      <c r="F1516" s="273">
        <f t="shared" si="904"/>
        <v>0</v>
      </c>
      <c r="G1516" s="98">
        <f t="shared" si="856"/>
        <v>0</v>
      </c>
      <c r="H1516" s="242">
        <f>IF(G1516=0,0,SUMIFS('Sch A. Input'!$H507:$CJ507,'Sch A. Input'!$H$14:$CJ$14,"Recurring",'Sch A. Input'!$H$13:$CJ$13,"&lt;="&amp;$O$1020,'Sch A. Input'!$H$13:$CJ$13,"&lt;="&amp;$L$11))</f>
        <v>0</v>
      </c>
      <c r="I1516" s="242">
        <f>IF(G1516=0,0,SUMIFS('Sch A. Input'!$H507:$CJ507,'Sch A. Input'!$H$14:$CJ$14,"One-time",'Sch A. Input'!$H$13:$CJ$13,"&lt;="&amp;$O$1020,'Sch A. Input'!$H$13:$CJ$13,"&lt;="&amp;$L$11))</f>
        <v>0</v>
      </c>
      <c r="J1516" s="283">
        <f t="shared" si="857"/>
        <v>0</v>
      </c>
      <c r="K1516" s="242">
        <f t="shared" si="858"/>
        <v>0</v>
      </c>
      <c r="L1516" s="242">
        <f t="shared" si="859"/>
        <v>0</v>
      </c>
      <c r="M1516" s="276">
        <f t="shared" si="739"/>
        <v>0</v>
      </c>
      <c r="N1516" s="281">
        <f t="shared" si="837"/>
        <v>0</v>
      </c>
      <c r="O1516" s="245">
        <f t="shared" si="838"/>
        <v>0</v>
      </c>
      <c r="P1516" s="248"/>
      <c r="Q1516" s="285">
        <f t="shared" si="860"/>
        <v>0</v>
      </c>
      <c r="R1516" s="242">
        <f>IF(Q1516=0,0,SUMIFS('Sch A. Input'!$H507:$CJ507,'Sch A. Input'!$H$14:$CJ$14,"Recurring",'Sch A. Input'!$H$13:$CJ$13,"&lt;="&amp;$L$11,'Sch A. Input'!$H$13:$CJ$13,"&lt;="&amp;$Y$1020,'Sch A. Input'!$H$13:$CJ$13,"&gt;"&amp;$O$1020))</f>
        <v>0</v>
      </c>
      <c r="S1516" s="242">
        <f>IF(Q1516=0,0,SUMIFS('Sch A. Input'!$H507:$CJ507,'Sch A. Input'!$H$14:$CJ$14,"One-time",'Sch A. Input'!$H$13:$CJ$13,"&lt;="&amp;$L$11,'Sch A. Input'!$H$13:$CJ$13,"&lt;="&amp;$Y$1020,'Sch A. Input'!$H$13:$CJ$13,"&gt;"&amp;$O$1020))</f>
        <v>0</v>
      </c>
      <c r="T1516" s="283">
        <f t="shared" si="861"/>
        <v>0</v>
      </c>
      <c r="U1516" s="242">
        <f t="shared" si="862"/>
        <v>0</v>
      </c>
      <c r="V1516" s="242">
        <f t="shared" si="863"/>
        <v>0</v>
      </c>
      <c r="W1516" s="276">
        <f t="shared" si="740"/>
        <v>0</v>
      </c>
      <c r="X1516" s="281">
        <f t="shared" si="839"/>
        <v>0</v>
      </c>
      <c r="Y1516" s="245">
        <f t="shared" si="840"/>
        <v>0</v>
      </c>
      <c r="Z1516" s="248"/>
      <c r="AA1516" s="285">
        <f t="shared" si="864"/>
        <v>0</v>
      </c>
      <c r="AB1516" s="242">
        <f>IF(AA1516=0,0,SUMIFS('Sch A. Input'!$H507:$CJ507,'Sch A. Input'!$H$14:$CJ$14,"Recurring",'Sch A. Input'!$H$13:$CJ$13,"&lt;="&amp;$L$11,'Sch A. Input'!$H$13:$CJ$13,"&lt;="&amp;$AI$1020,'Sch A. Input'!$H$13:$CJ$13,"&gt;"&amp;$Y$1020))</f>
        <v>0</v>
      </c>
      <c r="AC1516" s="242">
        <f>IF(AA1516=0,0,SUMIFS('Sch A. Input'!$H507:$CJ507,'Sch A. Input'!$H$14:$CJ$14,"One-time",'Sch A. Input'!$H$13:$CJ$13,"&lt;="&amp;$L$11,'Sch A. Input'!$H$13:$CJ$13,"&lt;="&amp;$AI$1020,'Sch A. Input'!$H$13:$CJ$13,"&gt;"&amp;$Y$1020))</f>
        <v>0</v>
      </c>
      <c r="AD1516" s="283">
        <f t="shared" si="865"/>
        <v>0</v>
      </c>
      <c r="AE1516" s="242">
        <f t="shared" si="866"/>
        <v>0</v>
      </c>
      <c r="AF1516" s="242">
        <f t="shared" si="867"/>
        <v>0</v>
      </c>
      <c r="AG1516" s="276">
        <f t="shared" si="741"/>
        <v>0</v>
      </c>
      <c r="AH1516" s="281">
        <f t="shared" si="841"/>
        <v>0</v>
      </c>
      <c r="AI1516" s="245">
        <f t="shared" si="842"/>
        <v>0</v>
      </c>
      <c r="AK1516" s="285">
        <f t="shared" si="868"/>
        <v>0</v>
      </c>
      <c r="AL1516" s="242">
        <f>IF(AK1516=0,0,SUMIFS('Sch A. Input'!$H507:$CJ507,'Sch A. Input'!$H$14:$CJ$14,"Recurring",'Sch A. Input'!$H$13:$CJ$13,"&lt;="&amp;$L$11,'Sch A. Input'!$H$13:$CJ$13,"&lt;="&amp;$AS$1020,'Sch A. Input'!$H$13:$CJ$13,"&gt;"&amp;$AI$1020))</f>
        <v>0</v>
      </c>
      <c r="AM1516" s="242">
        <f>IF(AK1516=0,0,SUMIFS('Sch A. Input'!$H507:$CJ507,'Sch A. Input'!$H$14:$CJ$14,"One-time",'Sch A. Input'!$H$13:$CJ$13,"&lt;="&amp;$L$11,'Sch A. Input'!$H$13:$CJ$13,"&lt;="&amp;$AS$1020,'Sch A. Input'!$H$13:$CJ$13,"&gt;"&amp;$AI$1020))</f>
        <v>0</v>
      </c>
      <c r="AN1516" s="283">
        <f t="shared" si="869"/>
        <v>0</v>
      </c>
      <c r="AO1516" s="242">
        <f t="shared" si="870"/>
        <v>0</v>
      </c>
      <c r="AP1516" s="242">
        <f t="shared" si="871"/>
        <v>0</v>
      </c>
      <c r="AQ1516" s="276">
        <f t="shared" si="742"/>
        <v>0</v>
      </c>
      <c r="AR1516" s="281">
        <f t="shared" si="843"/>
        <v>0</v>
      </c>
      <c r="AS1516" s="245">
        <f t="shared" si="844"/>
        <v>0</v>
      </c>
      <c r="AY1516" s="160"/>
      <c r="AZ1516" s="160"/>
      <c r="BK1516" s="2"/>
      <c r="BL1516" s="2"/>
      <c r="BM1516" s="2"/>
      <c r="BN1516" s="2"/>
      <c r="BO1516" s="2"/>
      <c r="BP1516" s="2"/>
      <c r="BQ1516" s="2"/>
      <c r="BR1516" s="2"/>
      <c r="BS1516" s="2"/>
      <c r="BT1516" s="2"/>
      <c r="BU1516" s="2"/>
      <c r="BV1516" s="2"/>
      <c r="BW1516" s="2"/>
      <c r="BX1516" s="2"/>
      <c r="BY1516" s="2"/>
      <c r="BZ1516" s="2"/>
      <c r="CA1516" s="2"/>
      <c r="CI1516"/>
      <c r="CJ1516"/>
      <c r="CK1516"/>
      <c r="CL1516"/>
      <c r="CM1516"/>
      <c r="CN1516"/>
      <c r="CO1516"/>
      <c r="CP1516"/>
      <c r="CQ1516"/>
      <c r="CR1516"/>
      <c r="CS1516"/>
      <c r="CT1516"/>
      <c r="CU1516"/>
      <c r="CV1516"/>
      <c r="CW1516"/>
      <c r="CX1516"/>
    </row>
    <row r="1517" spans="2:102" x14ac:dyDescent="0.35">
      <c r="B1517" s="70" t="str">
        <f t="shared" ref="B1517:F1517" si="905">B510</f>
        <v/>
      </c>
      <c r="C1517" s="166" t="str">
        <f t="shared" si="905"/>
        <v/>
      </c>
      <c r="D1517" s="273" t="str">
        <f t="shared" si="905"/>
        <v/>
      </c>
      <c r="E1517" s="273">
        <f t="shared" si="905"/>
        <v>45016</v>
      </c>
      <c r="F1517" s="273">
        <f t="shared" si="905"/>
        <v>0</v>
      </c>
      <c r="G1517" s="98">
        <f t="shared" si="856"/>
        <v>0</v>
      </c>
      <c r="H1517" s="242">
        <f>IF(G1517=0,0,SUMIFS('Sch A. Input'!$H508:$CJ508,'Sch A. Input'!$H$14:$CJ$14,"Recurring",'Sch A. Input'!$H$13:$CJ$13,"&lt;="&amp;$O$1020,'Sch A. Input'!$H$13:$CJ$13,"&lt;="&amp;$L$11))</f>
        <v>0</v>
      </c>
      <c r="I1517" s="242">
        <f>IF(G1517=0,0,SUMIFS('Sch A. Input'!$H508:$CJ508,'Sch A. Input'!$H$14:$CJ$14,"One-time",'Sch A. Input'!$H$13:$CJ$13,"&lt;="&amp;$O$1020,'Sch A. Input'!$H$13:$CJ$13,"&lt;="&amp;$L$11))</f>
        <v>0</v>
      </c>
      <c r="J1517" s="283">
        <f t="shared" si="857"/>
        <v>0</v>
      </c>
      <c r="K1517" s="242">
        <f t="shared" si="858"/>
        <v>0</v>
      </c>
      <c r="L1517" s="242">
        <f t="shared" si="859"/>
        <v>0</v>
      </c>
      <c r="M1517" s="276">
        <f t="shared" si="739"/>
        <v>0</v>
      </c>
      <c r="N1517" s="281">
        <f t="shared" si="837"/>
        <v>0</v>
      </c>
      <c r="O1517" s="245">
        <f t="shared" si="838"/>
        <v>0</v>
      </c>
      <c r="P1517" s="248"/>
      <c r="Q1517" s="285">
        <f t="shared" si="860"/>
        <v>0</v>
      </c>
      <c r="R1517" s="242">
        <f>IF(Q1517=0,0,SUMIFS('Sch A. Input'!$H508:$CJ508,'Sch A. Input'!$H$14:$CJ$14,"Recurring",'Sch A. Input'!$H$13:$CJ$13,"&lt;="&amp;$L$11,'Sch A. Input'!$H$13:$CJ$13,"&lt;="&amp;$Y$1020,'Sch A. Input'!$H$13:$CJ$13,"&gt;"&amp;$O$1020))</f>
        <v>0</v>
      </c>
      <c r="S1517" s="242">
        <f>IF(Q1517=0,0,SUMIFS('Sch A. Input'!$H508:$CJ508,'Sch A. Input'!$H$14:$CJ$14,"One-time",'Sch A. Input'!$H$13:$CJ$13,"&lt;="&amp;$L$11,'Sch A. Input'!$H$13:$CJ$13,"&lt;="&amp;$Y$1020,'Sch A. Input'!$H$13:$CJ$13,"&gt;"&amp;$O$1020))</f>
        <v>0</v>
      </c>
      <c r="T1517" s="283">
        <f t="shared" si="861"/>
        <v>0</v>
      </c>
      <c r="U1517" s="242">
        <f t="shared" si="862"/>
        <v>0</v>
      </c>
      <c r="V1517" s="242">
        <f t="shared" si="863"/>
        <v>0</v>
      </c>
      <c r="W1517" s="276">
        <f t="shared" si="740"/>
        <v>0</v>
      </c>
      <c r="X1517" s="281">
        <f t="shared" si="839"/>
        <v>0</v>
      </c>
      <c r="Y1517" s="245">
        <f t="shared" si="840"/>
        <v>0</v>
      </c>
      <c r="Z1517" s="248"/>
      <c r="AA1517" s="285">
        <f t="shared" si="864"/>
        <v>0</v>
      </c>
      <c r="AB1517" s="242">
        <f>IF(AA1517=0,0,SUMIFS('Sch A. Input'!$H508:$CJ508,'Sch A. Input'!$H$14:$CJ$14,"Recurring",'Sch A. Input'!$H$13:$CJ$13,"&lt;="&amp;$L$11,'Sch A. Input'!$H$13:$CJ$13,"&lt;="&amp;$AI$1020,'Sch A. Input'!$H$13:$CJ$13,"&gt;"&amp;$Y$1020))</f>
        <v>0</v>
      </c>
      <c r="AC1517" s="242">
        <f>IF(AA1517=0,0,SUMIFS('Sch A. Input'!$H508:$CJ508,'Sch A. Input'!$H$14:$CJ$14,"One-time",'Sch A. Input'!$H$13:$CJ$13,"&lt;="&amp;$L$11,'Sch A. Input'!$H$13:$CJ$13,"&lt;="&amp;$AI$1020,'Sch A. Input'!$H$13:$CJ$13,"&gt;"&amp;$Y$1020))</f>
        <v>0</v>
      </c>
      <c r="AD1517" s="283">
        <f t="shared" si="865"/>
        <v>0</v>
      </c>
      <c r="AE1517" s="242">
        <f t="shared" si="866"/>
        <v>0</v>
      </c>
      <c r="AF1517" s="242">
        <f t="shared" si="867"/>
        <v>0</v>
      </c>
      <c r="AG1517" s="276">
        <f t="shared" si="741"/>
        <v>0</v>
      </c>
      <c r="AH1517" s="281">
        <f t="shared" si="841"/>
        <v>0</v>
      </c>
      <c r="AI1517" s="245">
        <f t="shared" si="842"/>
        <v>0</v>
      </c>
      <c r="AK1517" s="285">
        <f t="shared" si="868"/>
        <v>0</v>
      </c>
      <c r="AL1517" s="242">
        <f>IF(AK1517=0,0,SUMIFS('Sch A. Input'!$H508:$CJ508,'Sch A. Input'!$H$14:$CJ$14,"Recurring",'Sch A. Input'!$H$13:$CJ$13,"&lt;="&amp;$L$11,'Sch A. Input'!$H$13:$CJ$13,"&lt;="&amp;$AS$1020,'Sch A. Input'!$H$13:$CJ$13,"&gt;"&amp;$AI$1020))</f>
        <v>0</v>
      </c>
      <c r="AM1517" s="242">
        <f>IF(AK1517=0,0,SUMIFS('Sch A. Input'!$H508:$CJ508,'Sch A. Input'!$H$14:$CJ$14,"One-time",'Sch A. Input'!$H$13:$CJ$13,"&lt;="&amp;$L$11,'Sch A. Input'!$H$13:$CJ$13,"&lt;="&amp;$AS$1020,'Sch A. Input'!$H$13:$CJ$13,"&gt;"&amp;$AI$1020))</f>
        <v>0</v>
      </c>
      <c r="AN1517" s="283">
        <f t="shared" si="869"/>
        <v>0</v>
      </c>
      <c r="AO1517" s="242">
        <f t="shared" si="870"/>
        <v>0</v>
      </c>
      <c r="AP1517" s="242">
        <f t="shared" si="871"/>
        <v>0</v>
      </c>
      <c r="AQ1517" s="276">
        <f t="shared" si="742"/>
        <v>0</v>
      </c>
      <c r="AR1517" s="281">
        <f t="shared" si="843"/>
        <v>0</v>
      </c>
      <c r="AS1517" s="245">
        <f t="shared" si="844"/>
        <v>0</v>
      </c>
      <c r="AY1517" s="160"/>
      <c r="AZ1517" s="160"/>
      <c r="BK1517" s="2"/>
      <c r="BL1517" s="2"/>
      <c r="BM1517" s="2"/>
      <c r="BN1517" s="2"/>
      <c r="BO1517" s="2"/>
      <c r="BP1517" s="2"/>
      <c r="BQ1517" s="2"/>
      <c r="BR1517" s="2"/>
      <c r="BS1517" s="2"/>
      <c r="BT1517" s="2"/>
      <c r="BU1517" s="2"/>
      <c r="BV1517" s="2"/>
      <c r="BW1517" s="2"/>
      <c r="BX1517" s="2"/>
      <c r="BY1517" s="2"/>
      <c r="BZ1517" s="2"/>
      <c r="CA1517" s="2"/>
      <c r="CI1517"/>
      <c r="CJ1517"/>
      <c r="CK1517"/>
      <c r="CL1517"/>
      <c r="CM1517"/>
      <c r="CN1517"/>
      <c r="CO1517"/>
      <c r="CP1517"/>
      <c r="CQ1517"/>
      <c r="CR1517"/>
      <c r="CS1517"/>
      <c r="CT1517"/>
      <c r="CU1517"/>
      <c r="CV1517"/>
      <c r="CW1517"/>
      <c r="CX1517"/>
    </row>
    <row r="1518" spans="2:102" x14ac:dyDescent="0.35">
      <c r="B1518" s="70" t="str">
        <f t="shared" ref="B1518:F1518" si="906">B511</f>
        <v/>
      </c>
      <c r="C1518" s="166" t="str">
        <f t="shared" si="906"/>
        <v/>
      </c>
      <c r="D1518" s="273" t="str">
        <f t="shared" si="906"/>
        <v/>
      </c>
      <c r="E1518" s="273">
        <f t="shared" si="906"/>
        <v>45016</v>
      </c>
      <c r="F1518" s="273">
        <f t="shared" si="906"/>
        <v>0</v>
      </c>
      <c r="G1518" s="98">
        <f t="shared" si="856"/>
        <v>0</v>
      </c>
      <c r="H1518" s="242">
        <f>IF(G1518=0,0,SUMIFS('Sch A. Input'!$H509:$CJ509,'Sch A. Input'!$H$14:$CJ$14,"Recurring",'Sch A. Input'!$H$13:$CJ$13,"&lt;="&amp;$O$1020,'Sch A. Input'!$H$13:$CJ$13,"&lt;="&amp;$L$11))</f>
        <v>0</v>
      </c>
      <c r="I1518" s="242">
        <f>IF(G1518=0,0,SUMIFS('Sch A. Input'!$H509:$CJ509,'Sch A. Input'!$H$14:$CJ$14,"One-time",'Sch A. Input'!$H$13:$CJ$13,"&lt;="&amp;$O$1020,'Sch A. Input'!$H$13:$CJ$13,"&lt;="&amp;$L$11))</f>
        <v>0</v>
      </c>
      <c r="J1518" s="283">
        <f t="shared" si="857"/>
        <v>0</v>
      </c>
      <c r="K1518" s="242">
        <f t="shared" si="858"/>
        <v>0</v>
      </c>
      <c r="L1518" s="242">
        <f t="shared" si="859"/>
        <v>0</v>
      </c>
      <c r="M1518" s="276">
        <f t="shared" si="739"/>
        <v>0</v>
      </c>
      <c r="N1518" s="281">
        <f t="shared" si="837"/>
        <v>0</v>
      </c>
      <c r="O1518" s="245">
        <f t="shared" si="838"/>
        <v>0</v>
      </c>
      <c r="P1518" s="248"/>
      <c r="Q1518" s="285">
        <f t="shared" si="860"/>
        <v>0</v>
      </c>
      <c r="R1518" s="242">
        <f>IF(Q1518=0,0,SUMIFS('Sch A. Input'!$H509:$CJ509,'Sch A. Input'!$H$14:$CJ$14,"Recurring",'Sch A. Input'!$H$13:$CJ$13,"&lt;="&amp;$L$11,'Sch A. Input'!$H$13:$CJ$13,"&lt;="&amp;$Y$1020,'Sch A. Input'!$H$13:$CJ$13,"&gt;"&amp;$O$1020))</f>
        <v>0</v>
      </c>
      <c r="S1518" s="242">
        <f>IF(Q1518=0,0,SUMIFS('Sch A. Input'!$H509:$CJ509,'Sch A. Input'!$H$14:$CJ$14,"One-time",'Sch A. Input'!$H$13:$CJ$13,"&lt;="&amp;$L$11,'Sch A. Input'!$H$13:$CJ$13,"&lt;="&amp;$Y$1020,'Sch A. Input'!$H$13:$CJ$13,"&gt;"&amp;$O$1020))</f>
        <v>0</v>
      </c>
      <c r="T1518" s="283">
        <f t="shared" si="861"/>
        <v>0</v>
      </c>
      <c r="U1518" s="242">
        <f t="shared" si="862"/>
        <v>0</v>
      </c>
      <c r="V1518" s="242">
        <f t="shared" si="863"/>
        <v>0</v>
      </c>
      <c r="W1518" s="276">
        <f t="shared" si="740"/>
        <v>0</v>
      </c>
      <c r="X1518" s="281">
        <f t="shared" si="839"/>
        <v>0</v>
      </c>
      <c r="Y1518" s="245">
        <f t="shared" si="840"/>
        <v>0</v>
      </c>
      <c r="Z1518" s="248"/>
      <c r="AA1518" s="285">
        <f t="shared" si="864"/>
        <v>0</v>
      </c>
      <c r="AB1518" s="242">
        <f>IF(AA1518=0,0,SUMIFS('Sch A. Input'!$H509:$CJ509,'Sch A. Input'!$H$14:$CJ$14,"Recurring",'Sch A. Input'!$H$13:$CJ$13,"&lt;="&amp;$L$11,'Sch A. Input'!$H$13:$CJ$13,"&lt;="&amp;$AI$1020,'Sch A. Input'!$H$13:$CJ$13,"&gt;"&amp;$Y$1020))</f>
        <v>0</v>
      </c>
      <c r="AC1518" s="242">
        <f>IF(AA1518=0,0,SUMIFS('Sch A. Input'!$H509:$CJ509,'Sch A. Input'!$H$14:$CJ$14,"One-time",'Sch A. Input'!$H$13:$CJ$13,"&lt;="&amp;$L$11,'Sch A. Input'!$H$13:$CJ$13,"&lt;="&amp;$AI$1020,'Sch A. Input'!$H$13:$CJ$13,"&gt;"&amp;$Y$1020))</f>
        <v>0</v>
      </c>
      <c r="AD1518" s="283">
        <f t="shared" si="865"/>
        <v>0</v>
      </c>
      <c r="AE1518" s="242">
        <f t="shared" si="866"/>
        <v>0</v>
      </c>
      <c r="AF1518" s="242">
        <f t="shared" si="867"/>
        <v>0</v>
      </c>
      <c r="AG1518" s="276">
        <f t="shared" si="741"/>
        <v>0</v>
      </c>
      <c r="AH1518" s="281">
        <f t="shared" si="841"/>
        <v>0</v>
      </c>
      <c r="AI1518" s="245">
        <f t="shared" si="842"/>
        <v>0</v>
      </c>
      <c r="AK1518" s="285">
        <f t="shared" si="868"/>
        <v>0</v>
      </c>
      <c r="AL1518" s="242">
        <f>IF(AK1518=0,0,SUMIFS('Sch A. Input'!$H509:$CJ509,'Sch A. Input'!$H$14:$CJ$14,"Recurring",'Sch A. Input'!$H$13:$CJ$13,"&lt;="&amp;$L$11,'Sch A. Input'!$H$13:$CJ$13,"&lt;="&amp;$AS$1020,'Sch A. Input'!$H$13:$CJ$13,"&gt;"&amp;$AI$1020))</f>
        <v>0</v>
      </c>
      <c r="AM1518" s="242">
        <f>IF(AK1518=0,0,SUMIFS('Sch A. Input'!$H509:$CJ509,'Sch A. Input'!$H$14:$CJ$14,"One-time",'Sch A. Input'!$H$13:$CJ$13,"&lt;="&amp;$L$11,'Sch A. Input'!$H$13:$CJ$13,"&lt;="&amp;$AS$1020,'Sch A. Input'!$H$13:$CJ$13,"&gt;"&amp;$AI$1020))</f>
        <v>0</v>
      </c>
      <c r="AN1518" s="283">
        <f t="shared" si="869"/>
        <v>0</v>
      </c>
      <c r="AO1518" s="242">
        <f t="shared" si="870"/>
        <v>0</v>
      </c>
      <c r="AP1518" s="242">
        <f t="shared" si="871"/>
        <v>0</v>
      </c>
      <c r="AQ1518" s="276">
        <f t="shared" si="742"/>
        <v>0</v>
      </c>
      <c r="AR1518" s="281">
        <f t="shared" si="843"/>
        <v>0</v>
      </c>
      <c r="AS1518" s="245">
        <f t="shared" si="844"/>
        <v>0</v>
      </c>
      <c r="AY1518" s="160"/>
      <c r="AZ1518" s="160"/>
      <c r="BK1518" s="2"/>
      <c r="BL1518" s="2"/>
      <c r="BM1518" s="2"/>
      <c r="BN1518" s="2"/>
      <c r="BO1518" s="2"/>
      <c r="BP1518" s="2"/>
      <c r="BQ1518" s="2"/>
      <c r="BR1518" s="2"/>
      <c r="BS1518" s="2"/>
      <c r="BT1518" s="2"/>
      <c r="BU1518" s="2"/>
      <c r="BV1518" s="2"/>
      <c r="BW1518" s="2"/>
      <c r="BX1518" s="2"/>
      <c r="BY1518" s="2"/>
      <c r="BZ1518" s="2"/>
      <c r="CA1518" s="2"/>
      <c r="CI1518"/>
      <c r="CJ1518"/>
      <c r="CK1518"/>
      <c r="CL1518"/>
      <c r="CM1518"/>
      <c r="CN1518"/>
      <c r="CO1518"/>
      <c r="CP1518"/>
      <c r="CQ1518"/>
      <c r="CR1518"/>
      <c r="CS1518"/>
      <c r="CT1518"/>
      <c r="CU1518"/>
      <c r="CV1518"/>
      <c r="CW1518"/>
      <c r="CX1518"/>
    </row>
    <row r="1519" spans="2:102" x14ac:dyDescent="0.35">
      <c r="B1519" s="70" t="str">
        <f t="shared" ref="B1519:F1519" si="907">B512</f>
        <v/>
      </c>
      <c r="C1519" s="166" t="str">
        <f t="shared" si="907"/>
        <v/>
      </c>
      <c r="D1519" s="273" t="str">
        <f t="shared" si="907"/>
        <v/>
      </c>
      <c r="E1519" s="273">
        <f t="shared" si="907"/>
        <v>45016</v>
      </c>
      <c r="F1519" s="273">
        <f t="shared" si="907"/>
        <v>0</v>
      </c>
      <c r="G1519" s="98">
        <f t="shared" si="856"/>
        <v>0</v>
      </c>
      <c r="H1519" s="242">
        <f>IF(G1519=0,0,SUMIFS('Sch A. Input'!$H510:$CJ510,'Sch A. Input'!$H$14:$CJ$14,"Recurring",'Sch A. Input'!$H$13:$CJ$13,"&lt;="&amp;$O$1020,'Sch A. Input'!$H$13:$CJ$13,"&lt;="&amp;$L$11))</f>
        <v>0</v>
      </c>
      <c r="I1519" s="242">
        <f>IF(G1519=0,0,SUMIFS('Sch A. Input'!$H510:$CJ510,'Sch A. Input'!$H$14:$CJ$14,"One-time",'Sch A. Input'!$H$13:$CJ$13,"&lt;="&amp;$O$1020,'Sch A. Input'!$H$13:$CJ$13,"&lt;="&amp;$L$11))</f>
        <v>0</v>
      </c>
      <c r="J1519" s="283">
        <f t="shared" si="857"/>
        <v>0</v>
      </c>
      <c r="K1519" s="242">
        <f t="shared" si="858"/>
        <v>0</v>
      </c>
      <c r="L1519" s="242">
        <f t="shared" si="859"/>
        <v>0</v>
      </c>
      <c r="M1519" s="276">
        <f t="shared" si="739"/>
        <v>0</v>
      </c>
      <c r="N1519" s="281">
        <f t="shared" si="837"/>
        <v>0</v>
      </c>
      <c r="O1519" s="245">
        <f t="shared" si="838"/>
        <v>0</v>
      </c>
      <c r="P1519" s="248"/>
      <c r="Q1519" s="285">
        <f t="shared" si="860"/>
        <v>0</v>
      </c>
      <c r="R1519" s="242">
        <f>IF(Q1519=0,0,SUMIFS('Sch A. Input'!$H510:$CJ510,'Sch A. Input'!$H$14:$CJ$14,"Recurring",'Sch A. Input'!$H$13:$CJ$13,"&lt;="&amp;$L$11,'Sch A. Input'!$H$13:$CJ$13,"&lt;="&amp;$Y$1020,'Sch A. Input'!$H$13:$CJ$13,"&gt;"&amp;$O$1020))</f>
        <v>0</v>
      </c>
      <c r="S1519" s="242">
        <f>IF(Q1519=0,0,SUMIFS('Sch A. Input'!$H510:$CJ510,'Sch A. Input'!$H$14:$CJ$14,"One-time",'Sch A. Input'!$H$13:$CJ$13,"&lt;="&amp;$L$11,'Sch A. Input'!$H$13:$CJ$13,"&lt;="&amp;$Y$1020,'Sch A. Input'!$H$13:$CJ$13,"&gt;"&amp;$O$1020))</f>
        <v>0</v>
      </c>
      <c r="T1519" s="283">
        <f t="shared" si="861"/>
        <v>0</v>
      </c>
      <c r="U1519" s="242">
        <f t="shared" si="862"/>
        <v>0</v>
      </c>
      <c r="V1519" s="242">
        <f t="shared" si="863"/>
        <v>0</v>
      </c>
      <c r="W1519" s="276">
        <f t="shared" si="740"/>
        <v>0</v>
      </c>
      <c r="X1519" s="281">
        <f t="shared" si="839"/>
        <v>0</v>
      </c>
      <c r="Y1519" s="245">
        <f t="shared" si="840"/>
        <v>0</v>
      </c>
      <c r="Z1519" s="248"/>
      <c r="AA1519" s="285">
        <f t="shared" si="864"/>
        <v>0</v>
      </c>
      <c r="AB1519" s="242">
        <f>IF(AA1519=0,0,SUMIFS('Sch A. Input'!$H510:$CJ510,'Sch A. Input'!$H$14:$CJ$14,"Recurring",'Sch A. Input'!$H$13:$CJ$13,"&lt;="&amp;$L$11,'Sch A. Input'!$H$13:$CJ$13,"&lt;="&amp;$AI$1020,'Sch A. Input'!$H$13:$CJ$13,"&gt;"&amp;$Y$1020))</f>
        <v>0</v>
      </c>
      <c r="AC1519" s="242">
        <f>IF(AA1519=0,0,SUMIFS('Sch A. Input'!$H510:$CJ510,'Sch A. Input'!$H$14:$CJ$14,"One-time",'Sch A. Input'!$H$13:$CJ$13,"&lt;="&amp;$L$11,'Sch A. Input'!$H$13:$CJ$13,"&lt;="&amp;$AI$1020,'Sch A. Input'!$H$13:$CJ$13,"&gt;"&amp;$Y$1020))</f>
        <v>0</v>
      </c>
      <c r="AD1519" s="283">
        <f t="shared" si="865"/>
        <v>0</v>
      </c>
      <c r="AE1519" s="242">
        <f t="shared" si="866"/>
        <v>0</v>
      </c>
      <c r="AF1519" s="242">
        <f t="shared" si="867"/>
        <v>0</v>
      </c>
      <c r="AG1519" s="276">
        <f t="shared" si="741"/>
        <v>0</v>
      </c>
      <c r="AH1519" s="281">
        <f t="shared" si="841"/>
        <v>0</v>
      </c>
      <c r="AI1519" s="245">
        <f t="shared" si="842"/>
        <v>0</v>
      </c>
      <c r="AK1519" s="285">
        <f t="shared" si="868"/>
        <v>0</v>
      </c>
      <c r="AL1519" s="242">
        <f>IF(AK1519=0,0,SUMIFS('Sch A. Input'!$H510:$CJ510,'Sch A. Input'!$H$14:$CJ$14,"Recurring",'Sch A. Input'!$H$13:$CJ$13,"&lt;="&amp;$L$11,'Sch A. Input'!$H$13:$CJ$13,"&lt;="&amp;$AS$1020,'Sch A. Input'!$H$13:$CJ$13,"&gt;"&amp;$AI$1020))</f>
        <v>0</v>
      </c>
      <c r="AM1519" s="242">
        <f>IF(AK1519=0,0,SUMIFS('Sch A. Input'!$H510:$CJ510,'Sch A. Input'!$H$14:$CJ$14,"One-time",'Sch A. Input'!$H$13:$CJ$13,"&lt;="&amp;$L$11,'Sch A. Input'!$H$13:$CJ$13,"&lt;="&amp;$AS$1020,'Sch A. Input'!$H$13:$CJ$13,"&gt;"&amp;$AI$1020))</f>
        <v>0</v>
      </c>
      <c r="AN1519" s="283">
        <f t="shared" si="869"/>
        <v>0</v>
      </c>
      <c r="AO1519" s="242">
        <f t="shared" si="870"/>
        <v>0</v>
      </c>
      <c r="AP1519" s="242">
        <f t="shared" si="871"/>
        <v>0</v>
      </c>
      <c r="AQ1519" s="276">
        <f t="shared" si="742"/>
        <v>0</v>
      </c>
      <c r="AR1519" s="281">
        <f t="shared" si="843"/>
        <v>0</v>
      </c>
      <c r="AS1519" s="245">
        <f t="shared" si="844"/>
        <v>0</v>
      </c>
      <c r="AY1519" s="160"/>
      <c r="AZ1519" s="160"/>
      <c r="BK1519" s="2"/>
      <c r="BL1519" s="2"/>
      <c r="BM1519" s="2"/>
      <c r="BN1519" s="2"/>
      <c r="BO1519" s="2"/>
      <c r="BP1519" s="2"/>
      <c r="BQ1519" s="2"/>
      <c r="BR1519" s="2"/>
      <c r="BS1519" s="2"/>
      <c r="BT1519" s="2"/>
      <c r="BU1519" s="2"/>
      <c r="BV1519" s="2"/>
      <c r="BW1519" s="2"/>
      <c r="BX1519" s="2"/>
      <c r="BY1519" s="2"/>
      <c r="BZ1519" s="2"/>
      <c r="CA1519" s="2"/>
      <c r="CI1519"/>
      <c r="CJ1519"/>
      <c r="CK1519"/>
      <c r="CL1519"/>
      <c r="CM1519"/>
      <c r="CN1519"/>
      <c r="CO1519"/>
      <c r="CP1519"/>
      <c r="CQ1519"/>
      <c r="CR1519"/>
      <c r="CS1519"/>
      <c r="CT1519"/>
      <c r="CU1519"/>
      <c r="CV1519"/>
      <c r="CW1519"/>
      <c r="CX1519"/>
    </row>
    <row r="1520" spans="2:102" x14ac:dyDescent="0.35">
      <c r="B1520" s="70" t="str">
        <f t="shared" ref="B1520:F1520" si="908">B513</f>
        <v/>
      </c>
      <c r="C1520" s="166" t="str">
        <f t="shared" si="908"/>
        <v/>
      </c>
      <c r="D1520" s="273" t="str">
        <f t="shared" si="908"/>
        <v/>
      </c>
      <c r="E1520" s="273">
        <f t="shared" si="908"/>
        <v>45016</v>
      </c>
      <c r="F1520" s="273">
        <f t="shared" si="908"/>
        <v>0</v>
      </c>
      <c r="G1520" s="98">
        <f t="shared" si="856"/>
        <v>0</v>
      </c>
      <c r="H1520" s="242">
        <f>IF(G1520=0,0,SUMIFS('Sch A. Input'!$H511:$CJ511,'Sch A. Input'!$H$14:$CJ$14,"Recurring",'Sch A. Input'!$H$13:$CJ$13,"&lt;="&amp;$O$1020,'Sch A. Input'!$H$13:$CJ$13,"&lt;="&amp;$L$11))</f>
        <v>0</v>
      </c>
      <c r="I1520" s="242">
        <f>IF(G1520=0,0,SUMIFS('Sch A. Input'!$H511:$CJ511,'Sch A. Input'!$H$14:$CJ$14,"One-time",'Sch A. Input'!$H$13:$CJ$13,"&lt;="&amp;$O$1020,'Sch A. Input'!$H$13:$CJ$13,"&lt;="&amp;$L$11))</f>
        <v>0</v>
      </c>
      <c r="J1520" s="283">
        <f t="shared" si="857"/>
        <v>0</v>
      </c>
      <c r="K1520" s="242">
        <f t="shared" si="858"/>
        <v>0</v>
      </c>
      <c r="L1520" s="242">
        <f t="shared" si="859"/>
        <v>0</v>
      </c>
      <c r="M1520" s="276">
        <f t="shared" si="739"/>
        <v>0</v>
      </c>
      <c r="N1520" s="281">
        <f t="shared" si="837"/>
        <v>0</v>
      </c>
      <c r="O1520" s="245">
        <f t="shared" si="838"/>
        <v>0</v>
      </c>
      <c r="P1520" s="248"/>
      <c r="Q1520" s="285">
        <f t="shared" si="860"/>
        <v>0</v>
      </c>
      <c r="R1520" s="242">
        <f>IF(Q1520=0,0,SUMIFS('Sch A. Input'!$H511:$CJ511,'Sch A. Input'!$H$14:$CJ$14,"Recurring",'Sch A. Input'!$H$13:$CJ$13,"&lt;="&amp;$L$11,'Sch A. Input'!$H$13:$CJ$13,"&lt;="&amp;$Y$1020,'Sch A. Input'!$H$13:$CJ$13,"&gt;"&amp;$O$1020))</f>
        <v>0</v>
      </c>
      <c r="S1520" s="242">
        <f>IF(Q1520=0,0,SUMIFS('Sch A. Input'!$H511:$CJ511,'Sch A. Input'!$H$14:$CJ$14,"One-time",'Sch A. Input'!$H$13:$CJ$13,"&lt;="&amp;$L$11,'Sch A. Input'!$H$13:$CJ$13,"&lt;="&amp;$Y$1020,'Sch A. Input'!$H$13:$CJ$13,"&gt;"&amp;$O$1020))</f>
        <v>0</v>
      </c>
      <c r="T1520" s="283">
        <f t="shared" si="861"/>
        <v>0</v>
      </c>
      <c r="U1520" s="242">
        <f t="shared" si="862"/>
        <v>0</v>
      </c>
      <c r="V1520" s="242">
        <f t="shared" si="863"/>
        <v>0</v>
      </c>
      <c r="W1520" s="276">
        <f t="shared" si="740"/>
        <v>0</v>
      </c>
      <c r="X1520" s="281">
        <f t="shared" si="839"/>
        <v>0</v>
      </c>
      <c r="Y1520" s="245">
        <f t="shared" si="840"/>
        <v>0</v>
      </c>
      <c r="Z1520" s="248"/>
      <c r="AA1520" s="285">
        <f t="shared" si="864"/>
        <v>0</v>
      </c>
      <c r="AB1520" s="242">
        <f>IF(AA1520=0,0,SUMIFS('Sch A. Input'!$H511:$CJ511,'Sch A. Input'!$H$14:$CJ$14,"Recurring",'Sch A. Input'!$H$13:$CJ$13,"&lt;="&amp;$L$11,'Sch A. Input'!$H$13:$CJ$13,"&lt;="&amp;$AI$1020,'Sch A. Input'!$H$13:$CJ$13,"&gt;"&amp;$Y$1020))</f>
        <v>0</v>
      </c>
      <c r="AC1520" s="242">
        <f>IF(AA1520=0,0,SUMIFS('Sch A. Input'!$H511:$CJ511,'Sch A. Input'!$H$14:$CJ$14,"One-time",'Sch A. Input'!$H$13:$CJ$13,"&lt;="&amp;$L$11,'Sch A. Input'!$H$13:$CJ$13,"&lt;="&amp;$AI$1020,'Sch A. Input'!$H$13:$CJ$13,"&gt;"&amp;$Y$1020))</f>
        <v>0</v>
      </c>
      <c r="AD1520" s="283">
        <f t="shared" si="865"/>
        <v>0</v>
      </c>
      <c r="AE1520" s="242">
        <f t="shared" si="866"/>
        <v>0</v>
      </c>
      <c r="AF1520" s="242">
        <f t="shared" si="867"/>
        <v>0</v>
      </c>
      <c r="AG1520" s="276">
        <f t="shared" si="741"/>
        <v>0</v>
      </c>
      <c r="AH1520" s="281">
        <f t="shared" si="841"/>
        <v>0</v>
      </c>
      <c r="AI1520" s="245">
        <f t="shared" si="842"/>
        <v>0</v>
      </c>
      <c r="AK1520" s="285">
        <f t="shared" si="868"/>
        <v>0</v>
      </c>
      <c r="AL1520" s="242">
        <f>IF(AK1520=0,0,SUMIFS('Sch A. Input'!$H511:$CJ511,'Sch A. Input'!$H$14:$CJ$14,"Recurring",'Sch A. Input'!$H$13:$CJ$13,"&lt;="&amp;$L$11,'Sch A. Input'!$H$13:$CJ$13,"&lt;="&amp;$AS$1020,'Sch A. Input'!$H$13:$CJ$13,"&gt;"&amp;$AI$1020))</f>
        <v>0</v>
      </c>
      <c r="AM1520" s="242">
        <f>IF(AK1520=0,0,SUMIFS('Sch A. Input'!$H511:$CJ511,'Sch A. Input'!$H$14:$CJ$14,"One-time",'Sch A. Input'!$H$13:$CJ$13,"&lt;="&amp;$L$11,'Sch A. Input'!$H$13:$CJ$13,"&lt;="&amp;$AS$1020,'Sch A. Input'!$H$13:$CJ$13,"&gt;"&amp;$AI$1020))</f>
        <v>0</v>
      </c>
      <c r="AN1520" s="283">
        <f t="shared" si="869"/>
        <v>0</v>
      </c>
      <c r="AO1520" s="242">
        <f t="shared" si="870"/>
        <v>0</v>
      </c>
      <c r="AP1520" s="242">
        <f t="shared" si="871"/>
        <v>0</v>
      </c>
      <c r="AQ1520" s="276">
        <f t="shared" si="742"/>
        <v>0</v>
      </c>
      <c r="AR1520" s="281">
        <f t="shared" si="843"/>
        <v>0</v>
      </c>
      <c r="AS1520" s="245">
        <f t="shared" si="844"/>
        <v>0</v>
      </c>
      <c r="AY1520" s="160"/>
      <c r="AZ1520" s="160"/>
      <c r="BK1520" s="2"/>
      <c r="BL1520" s="2"/>
      <c r="BM1520" s="2"/>
      <c r="BN1520" s="2"/>
      <c r="BO1520" s="2"/>
      <c r="BP1520" s="2"/>
      <c r="BQ1520" s="2"/>
      <c r="BR1520" s="2"/>
      <c r="BS1520" s="2"/>
      <c r="BT1520" s="2"/>
      <c r="BU1520" s="2"/>
      <c r="BV1520" s="2"/>
      <c r="BW1520" s="2"/>
      <c r="BX1520" s="2"/>
      <c r="BY1520" s="2"/>
      <c r="BZ1520" s="2"/>
      <c r="CA1520" s="2"/>
      <c r="CI1520"/>
      <c r="CJ1520"/>
      <c r="CK1520"/>
      <c r="CL1520"/>
      <c r="CM1520"/>
      <c r="CN1520"/>
      <c r="CO1520"/>
      <c r="CP1520"/>
      <c r="CQ1520"/>
      <c r="CR1520"/>
      <c r="CS1520"/>
      <c r="CT1520"/>
      <c r="CU1520"/>
      <c r="CV1520"/>
      <c r="CW1520"/>
      <c r="CX1520"/>
    </row>
    <row r="1521" spans="2:102" x14ac:dyDescent="0.35">
      <c r="B1521" s="70" t="str">
        <f t="shared" ref="B1521:F1521" si="909">B514</f>
        <v/>
      </c>
      <c r="C1521" s="166" t="str">
        <f t="shared" si="909"/>
        <v/>
      </c>
      <c r="D1521" s="273" t="str">
        <f t="shared" si="909"/>
        <v/>
      </c>
      <c r="E1521" s="273">
        <f t="shared" si="909"/>
        <v>45016</v>
      </c>
      <c r="F1521" s="273">
        <f t="shared" si="909"/>
        <v>0</v>
      </c>
      <c r="G1521" s="98">
        <f t="shared" si="856"/>
        <v>0</v>
      </c>
      <c r="H1521" s="242">
        <f>IF(G1521=0,0,SUMIFS('Sch A. Input'!$H512:$CJ512,'Sch A. Input'!$H$14:$CJ$14,"Recurring",'Sch A. Input'!$H$13:$CJ$13,"&lt;="&amp;$O$1020,'Sch A. Input'!$H$13:$CJ$13,"&lt;="&amp;$L$11))</f>
        <v>0</v>
      </c>
      <c r="I1521" s="242">
        <f>IF(G1521=0,0,SUMIFS('Sch A. Input'!$H512:$CJ512,'Sch A. Input'!$H$14:$CJ$14,"One-time",'Sch A. Input'!$H$13:$CJ$13,"&lt;="&amp;$O$1020,'Sch A. Input'!$H$13:$CJ$13,"&lt;="&amp;$L$11))</f>
        <v>0</v>
      </c>
      <c r="J1521" s="283">
        <f t="shared" si="857"/>
        <v>0</v>
      </c>
      <c r="K1521" s="242">
        <f t="shared" si="858"/>
        <v>0</v>
      </c>
      <c r="L1521" s="242">
        <f t="shared" si="859"/>
        <v>0</v>
      </c>
      <c r="M1521" s="276">
        <f t="shared" si="739"/>
        <v>0</v>
      </c>
      <c r="N1521" s="281">
        <f t="shared" si="837"/>
        <v>0</v>
      </c>
      <c r="O1521" s="245">
        <f t="shared" si="838"/>
        <v>0</v>
      </c>
      <c r="P1521" s="248"/>
      <c r="Q1521" s="285">
        <f t="shared" si="860"/>
        <v>0</v>
      </c>
      <c r="R1521" s="242">
        <f>IF(Q1521=0,0,SUMIFS('Sch A. Input'!$H512:$CJ512,'Sch A. Input'!$H$14:$CJ$14,"Recurring",'Sch A. Input'!$H$13:$CJ$13,"&lt;="&amp;$L$11,'Sch A. Input'!$H$13:$CJ$13,"&lt;="&amp;$Y$1020,'Sch A. Input'!$H$13:$CJ$13,"&gt;"&amp;$O$1020))</f>
        <v>0</v>
      </c>
      <c r="S1521" s="242">
        <f>IF(Q1521=0,0,SUMIFS('Sch A. Input'!$H512:$CJ512,'Sch A. Input'!$H$14:$CJ$14,"One-time",'Sch A. Input'!$H$13:$CJ$13,"&lt;="&amp;$L$11,'Sch A. Input'!$H$13:$CJ$13,"&lt;="&amp;$Y$1020,'Sch A. Input'!$H$13:$CJ$13,"&gt;"&amp;$O$1020))</f>
        <v>0</v>
      </c>
      <c r="T1521" s="283">
        <f t="shared" si="861"/>
        <v>0</v>
      </c>
      <c r="U1521" s="242">
        <f t="shared" si="862"/>
        <v>0</v>
      </c>
      <c r="V1521" s="242">
        <f t="shared" si="863"/>
        <v>0</v>
      </c>
      <c r="W1521" s="276">
        <f t="shared" si="740"/>
        <v>0</v>
      </c>
      <c r="X1521" s="281">
        <f t="shared" si="839"/>
        <v>0</v>
      </c>
      <c r="Y1521" s="245">
        <f t="shared" si="840"/>
        <v>0</v>
      </c>
      <c r="Z1521" s="248"/>
      <c r="AA1521" s="285">
        <f t="shared" si="864"/>
        <v>0</v>
      </c>
      <c r="AB1521" s="242">
        <f>IF(AA1521=0,0,SUMIFS('Sch A. Input'!$H512:$CJ512,'Sch A. Input'!$H$14:$CJ$14,"Recurring",'Sch A. Input'!$H$13:$CJ$13,"&lt;="&amp;$L$11,'Sch A. Input'!$H$13:$CJ$13,"&lt;="&amp;$AI$1020,'Sch A. Input'!$H$13:$CJ$13,"&gt;"&amp;$Y$1020))</f>
        <v>0</v>
      </c>
      <c r="AC1521" s="242">
        <f>IF(AA1521=0,0,SUMIFS('Sch A. Input'!$H512:$CJ512,'Sch A. Input'!$H$14:$CJ$14,"One-time",'Sch A. Input'!$H$13:$CJ$13,"&lt;="&amp;$L$11,'Sch A. Input'!$H$13:$CJ$13,"&lt;="&amp;$AI$1020,'Sch A. Input'!$H$13:$CJ$13,"&gt;"&amp;$Y$1020))</f>
        <v>0</v>
      </c>
      <c r="AD1521" s="283">
        <f t="shared" si="865"/>
        <v>0</v>
      </c>
      <c r="AE1521" s="242">
        <f t="shared" si="866"/>
        <v>0</v>
      </c>
      <c r="AF1521" s="242">
        <f t="shared" si="867"/>
        <v>0</v>
      </c>
      <c r="AG1521" s="276">
        <f t="shared" si="741"/>
        <v>0</v>
      </c>
      <c r="AH1521" s="281">
        <f t="shared" si="841"/>
        <v>0</v>
      </c>
      <c r="AI1521" s="245">
        <f t="shared" si="842"/>
        <v>0</v>
      </c>
      <c r="AK1521" s="285">
        <f t="shared" si="868"/>
        <v>0</v>
      </c>
      <c r="AL1521" s="242">
        <f>IF(AK1521=0,0,SUMIFS('Sch A. Input'!$H512:$CJ512,'Sch A. Input'!$H$14:$CJ$14,"Recurring",'Sch A. Input'!$H$13:$CJ$13,"&lt;="&amp;$L$11,'Sch A. Input'!$H$13:$CJ$13,"&lt;="&amp;$AS$1020,'Sch A. Input'!$H$13:$CJ$13,"&gt;"&amp;$AI$1020))</f>
        <v>0</v>
      </c>
      <c r="AM1521" s="242">
        <f>IF(AK1521=0,0,SUMIFS('Sch A. Input'!$H512:$CJ512,'Sch A. Input'!$H$14:$CJ$14,"One-time",'Sch A. Input'!$H$13:$CJ$13,"&lt;="&amp;$L$11,'Sch A. Input'!$H$13:$CJ$13,"&lt;="&amp;$AS$1020,'Sch A. Input'!$H$13:$CJ$13,"&gt;"&amp;$AI$1020))</f>
        <v>0</v>
      </c>
      <c r="AN1521" s="283">
        <f t="shared" si="869"/>
        <v>0</v>
      </c>
      <c r="AO1521" s="242">
        <f t="shared" si="870"/>
        <v>0</v>
      </c>
      <c r="AP1521" s="242">
        <f t="shared" si="871"/>
        <v>0</v>
      </c>
      <c r="AQ1521" s="276">
        <f t="shared" si="742"/>
        <v>0</v>
      </c>
      <c r="AR1521" s="281">
        <f t="shared" si="843"/>
        <v>0</v>
      </c>
      <c r="AS1521" s="245">
        <f t="shared" si="844"/>
        <v>0</v>
      </c>
      <c r="AY1521" s="160"/>
      <c r="AZ1521" s="160"/>
      <c r="BK1521" s="2"/>
      <c r="BL1521" s="2"/>
      <c r="BM1521" s="2"/>
      <c r="BN1521" s="2"/>
      <c r="BO1521" s="2"/>
      <c r="BP1521" s="2"/>
      <c r="BQ1521" s="2"/>
      <c r="BR1521" s="2"/>
      <c r="BS1521" s="2"/>
      <c r="BT1521" s="2"/>
      <c r="BU1521" s="2"/>
      <c r="BV1521" s="2"/>
      <c r="BW1521" s="2"/>
      <c r="BX1521" s="2"/>
      <c r="BY1521" s="2"/>
      <c r="BZ1521" s="2"/>
      <c r="CA1521" s="2"/>
      <c r="CI1521"/>
      <c r="CJ1521"/>
      <c r="CK1521"/>
      <c r="CL1521"/>
      <c r="CM1521"/>
      <c r="CN1521"/>
      <c r="CO1521"/>
      <c r="CP1521"/>
      <c r="CQ1521"/>
      <c r="CR1521"/>
      <c r="CS1521"/>
      <c r="CT1521"/>
      <c r="CU1521"/>
      <c r="CV1521"/>
      <c r="CW1521"/>
      <c r="CX1521"/>
    </row>
    <row r="1522" spans="2:102" x14ac:dyDescent="0.35">
      <c r="B1522" s="70" t="str">
        <f t="shared" ref="B1522:F1522" si="910">B515</f>
        <v/>
      </c>
      <c r="C1522" s="166" t="str">
        <f t="shared" si="910"/>
        <v/>
      </c>
      <c r="D1522" s="273" t="str">
        <f t="shared" si="910"/>
        <v/>
      </c>
      <c r="E1522" s="273">
        <f t="shared" si="910"/>
        <v>45016</v>
      </c>
      <c r="F1522" s="273">
        <f t="shared" si="910"/>
        <v>0</v>
      </c>
      <c r="G1522" s="98">
        <f t="shared" si="856"/>
        <v>0</v>
      </c>
      <c r="H1522" s="242">
        <f>IF(G1522=0,0,SUMIFS('Sch A. Input'!$H513:$CJ513,'Sch A. Input'!$H$14:$CJ$14,"Recurring",'Sch A. Input'!$H$13:$CJ$13,"&lt;="&amp;$O$1020,'Sch A. Input'!$H$13:$CJ$13,"&lt;="&amp;$L$11))</f>
        <v>0</v>
      </c>
      <c r="I1522" s="242">
        <f>IF(G1522=0,0,SUMIFS('Sch A. Input'!$H513:$CJ513,'Sch A. Input'!$H$14:$CJ$14,"One-time",'Sch A. Input'!$H$13:$CJ$13,"&lt;="&amp;$O$1020,'Sch A. Input'!$H$13:$CJ$13,"&lt;="&amp;$L$11))</f>
        <v>0</v>
      </c>
      <c r="J1522" s="283">
        <f t="shared" si="857"/>
        <v>0</v>
      </c>
      <c r="K1522" s="242">
        <f t="shared" si="858"/>
        <v>0</v>
      </c>
      <c r="L1522" s="242">
        <f t="shared" si="859"/>
        <v>0</v>
      </c>
      <c r="M1522" s="276">
        <f t="shared" si="739"/>
        <v>0</v>
      </c>
      <c r="N1522" s="281">
        <f t="shared" si="837"/>
        <v>0</v>
      </c>
      <c r="O1522" s="245">
        <f t="shared" si="838"/>
        <v>0</v>
      </c>
      <c r="P1522" s="248"/>
      <c r="Q1522" s="285">
        <f t="shared" si="860"/>
        <v>0</v>
      </c>
      <c r="R1522" s="242">
        <f>IF(Q1522=0,0,SUMIFS('Sch A. Input'!$H513:$CJ513,'Sch A. Input'!$H$14:$CJ$14,"Recurring",'Sch A. Input'!$H$13:$CJ$13,"&lt;="&amp;$L$11,'Sch A. Input'!$H$13:$CJ$13,"&lt;="&amp;$Y$1020,'Sch A. Input'!$H$13:$CJ$13,"&gt;"&amp;$O$1020))</f>
        <v>0</v>
      </c>
      <c r="S1522" s="242">
        <f>IF(Q1522=0,0,SUMIFS('Sch A. Input'!$H513:$CJ513,'Sch A. Input'!$H$14:$CJ$14,"One-time",'Sch A. Input'!$H$13:$CJ$13,"&lt;="&amp;$L$11,'Sch A. Input'!$H$13:$CJ$13,"&lt;="&amp;$Y$1020,'Sch A. Input'!$H$13:$CJ$13,"&gt;"&amp;$O$1020))</f>
        <v>0</v>
      </c>
      <c r="T1522" s="283">
        <f t="shared" si="861"/>
        <v>0</v>
      </c>
      <c r="U1522" s="242">
        <f t="shared" si="862"/>
        <v>0</v>
      </c>
      <c r="V1522" s="242">
        <f t="shared" si="863"/>
        <v>0</v>
      </c>
      <c r="W1522" s="276">
        <f t="shared" si="740"/>
        <v>0</v>
      </c>
      <c r="X1522" s="281">
        <f t="shared" si="839"/>
        <v>0</v>
      </c>
      <c r="Y1522" s="245">
        <f t="shared" si="840"/>
        <v>0</v>
      </c>
      <c r="Z1522" s="248"/>
      <c r="AA1522" s="285">
        <f t="shared" si="864"/>
        <v>0</v>
      </c>
      <c r="AB1522" s="242">
        <f>IF(AA1522=0,0,SUMIFS('Sch A. Input'!$H513:$CJ513,'Sch A. Input'!$H$14:$CJ$14,"Recurring",'Sch A. Input'!$H$13:$CJ$13,"&lt;="&amp;$L$11,'Sch A. Input'!$H$13:$CJ$13,"&lt;="&amp;$AI$1020,'Sch A. Input'!$H$13:$CJ$13,"&gt;"&amp;$Y$1020))</f>
        <v>0</v>
      </c>
      <c r="AC1522" s="242">
        <f>IF(AA1522=0,0,SUMIFS('Sch A. Input'!$H513:$CJ513,'Sch A. Input'!$H$14:$CJ$14,"One-time",'Sch A. Input'!$H$13:$CJ$13,"&lt;="&amp;$L$11,'Sch A. Input'!$H$13:$CJ$13,"&lt;="&amp;$AI$1020,'Sch A. Input'!$H$13:$CJ$13,"&gt;"&amp;$Y$1020))</f>
        <v>0</v>
      </c>
      <c r="AD1522" s="283">
        <f t="shared" si="865"/>
        <v>0</v>
      </c>
      <c r="AE1522" s="242">
        <f t="shared" si="866"/>
        <v>0</v>
      </c>
      <c r="AF1522" s="242">
        <f t="shared" si="867"/>
        <v>0</v>
      </c>
      <c r="AG1522" s="276">
        <f t="shared" si="741"/>
        <v>0</v>
      </c>
      <c r="AH1522" s="281">
        <f t="shared" si="841"/>
        <v>0</v>
      </c>
      <c r="AI1522" s="245">
        <f t="shared" si="842"/>
        <v>0</v>
      </c>
      <c r="AK1522" s="285">
        <f t="shared" si="868"/>
        <v>0</v>
      </c>
      <c r="AL1522" s="242">
        <f>IF(AK1522=0,0,SUMIFS('Sch A. Input'!$H513:$CJ513,'Sch A. Input'!$H$14:$CJ$14,"Recurring",'Sch A. Input'!$H$13:$CJ$13,"&lt;="&amp;$L$11,'Sch A. Input'!$H$13:$CJ$13,"&lt;="&amp;$AS$1020,'Sch A. Input'!$H$13:$CJ$13,"&gt;"&amp;$AI$1020))</f>
        <v>0</v>
      </c>
      <c r="AM1522" s="242">
        <f>IF(AK1522=0,0,SUMIFS('Sch A. Input'!$H513:$CJ513,'Sch A. Input'!$H$14:$CJ$14,"One-time",'Sch A. Input'!$H$13:$CJ$13,"&lt;="&amp;$L$11,'Sch A. Input'!$H$13:$CJ$13,"&lt;="&amp;$AS$1020,'Sch A. Input'!$H$13:$CJ$13,"&gt;"&amp;$AI$1020))</f>
        <v>0</v>
      </c>
      <c r="AN1522" s="283">
        <f t="shared" si="869"/>
        <v>0</v>
      </c>
      <c r="AO1522" s="242">
        <f t="shared" si="870"/>
        <v>0</v>
      </c>
      <c r="AP1522" s="242">
        <f t="shared" si="871"/>
        <v>0</v>
      </c>
      <c r="AQ1522" s="276">
        <f t="shared" si="742"/>
        <v>0</v>
      </c>
      <c r="AR1522" s="281">
        <f t="shared" si="843"/>
        <v>0</v>
      </c>
      <c r="AS1522" s="245">
        <f t="shared" si="844"/>
        <v>0</v>
      </c>
      <c r="AY1522" s="160"/>
      <c r="AZ1522" s="160"/>
      <c r="BK1522" s="2"/>
      <c r="BL1522" s="2"/>
      <c r="BM1522" s="2"/>
      <c r="BN1522" s="2"/>
      <c r="BO1522" s="2"/>
      <c r="BP1522" s="2"/>
      <c r="BQ1522" s="2"/>
      <c r="BR1522" s="2"/>
      <c r="BS1522" s="2"/>
      <c r="BT1522" s="2"/>
      <c r="BU1522" s="2"/>
      <c r="BV1522" s="2"/>
      <c r="BW1522" s="2"/>
      <c r="BX1522" s="2"/>
      <c r="BY1522" s="2"/>
      <c r="BZ1522" s="2"/>
      <c r="CA1522" s="2"/>
      <c r="CI1522"/>
      <c r="CJ1522"/>
      <c r="CK1522"/>
      <c r="CL1522"/>
      <c r="CM1522"/>
      <c r="CN1522"/>
      <c r="CO1522"/>
      <c r="CP1522"/>
      <c r="CQ1522"/>
      <c r="CR1522"/>
      <c r="CS1522"/>
      <c r="CT1522"/>
      <c r="CU1522"/>
      <c r="CV1522"/>
      <c r="CW1522"/>
      <c r="CX1522"/>
    </row>
    <row r="1523" spans="2:102" x14ac:dyDescent="0.35">
      <c r="B1523" s="70" t="str">
        <f t="shared" ref="B1523:F1523" si="911">B516</f>
        <v/>
      </c>
      <c r="C1523" s="166" t="str">
        <f t="shared" si="911"/>
        <v/>
      </c>
      <c r="D1523" s="273" t="str">
        <f t="shared" si="911"/>
        <v/>
      </c>
      <c r="E1523" s="273">
        <f t="shared" si="911"/>
        <v>45016</v>
      </c>
      <c r="F1523" s="273">
        <f t="shared" si="911"/>
        <v>0</v>
      </c>
      <c r="G1523" s="98">
        <f t="shared" si="856"/>
        <v>0</v>
      </c>
      <c r="H1523" s="242">
        <f>IF(G1523=0,0,SUMIFS('Sch A. Input'!$H514:$CJ514,'Sch A. Input'!$H$14:$CJ$14,"Recurring",'Sch A. Input'!$H$13:$CJ$13,"&lt;="&amp;$O$1020,'Sch A. Input'!$H$13:$CJ$13,"&lt;="&amp;$L$11))</f>
        <v>0</v>
      </c>
      <c r="I1523" s="242">
        <f>IF(G1523=0,0,SUMIFS('Sch A. Input'!$H514:$CJ514,'Sch A. Input'!$H$14:$CJ$14,"One-time",'Sch A. Input'!$H$13:$CJ$13,"&lt;="&amp;$O$1020,'Sch A. Input'!$H$13:$CJ$13,"&lt;="&amp;$L$11))</f>
        <v>0</v>
      </c>
      <c r="J1523" s="283">
        <f t="shared" si="857"/>
        <v>0</v>
      </c>
      <c r="K1523" s="242">
        <f t="shared" si="858"/>
        <v>0</v>
      </c>
      <c r="L1523" s="242">
        <f t="shared" si="859"/>
        <v>0</v>
      </c>
      <c r="M1523" s="276">
        <f t="shared" si="739"/>
        <v>0</v>
      </c>
      <c r="N1523" s="281">
        <f t="shared" si="837"/>
        <v>0</v>
      </c>
      <c r="O1523" s="245">
        <f t="shared" si="838"/>
        <v>0</v>
      </c>
      <c r="P1523" s="248"/>
      <c r="Q1523" s="285">
        <f t="shared" si="860"/>
        <v>0</v>
      </c>
      <c r="R1523" s="242">
        <f>IF(Q1523=0,0,SUMIFS('Sch A. Input'!$H514:$CJ514,'Sch A. Input'!$H$14:$CJ$14,"Recurring",'Sch A. Input'!$H$13:$CJ$13,"&lt;="&amp;$L$11,'Sch A. Input'!$H$13:$CJ$13,"&lt;="&amp;$Y$1020,'Sch A. Input'!$H$13:$CJ$13,"&gt;"&amp;$O$1020))</f>
        <v>0</v>
      </c>
      <c r="S1523" s="242">
        <f>IF(Q1523=0,0,SUMIFS('Sch A. Input'!$H514:$CJ514,'Sch A. Input'!$H$14:$CJ$14,"One-time",'Sch A. Input'!$H$13:$CJ$13,"&lt;="&amp;$L$11,'Sch A. Input'!$H$13:$CJ$13,"&lt;="&amp;$Y$1020,'Sch A. Input'!$H$13:$CJ$13,"&gt;"&amp;$O$1020))</f>
        <v>0</v>
      </c>
      <c r="T1523" s="283">
        <f t="shared" si="861"/>
        <v>0</v>
      </c>
      <c r="U1523" s="242">
        <f t="shared" si="862"/>
        <v>0</v>
      </c>
      <c r="V1523" s="242">
        <f t="shared" si="863"/>
        <v>0</v>
      </c>
      <c r="W1523" s="276">
        <f t="shared" si="740"/>
        <v>0</v>
      </c>
      <c r="X1523" s="281">
        <f t="shared" si="839"/>
        <v>0</v>
      </c>
      <c r="Y1523" s="245">
        <f t="shared" si="840"/>
        <v>0</v>
      </c>
      <c r="Z1523" s="248"/>
      <c r="AA1523" s="285">
        <f t="shared" si="864"/>
        <v>0</v>
      </c>
      <c r="AB1523" s="242">
        <f>IF(AA1523=0,0,SUMIFS('Sch A. Input'!$H514:$CJ514,'Sch A. Input'!$H$14:$CJ$14,"Recurring",'Sch A. Input'!$H$13:$CJ$13,"&lt;="&amp;$L$11,'Sch A. Input'!$H$13:$CJ$13,"&lt;="&amp;$AI$1020,'Sch A. Input'!$H$13:$CJ$13,"&gt;"&amp;$Y$1020))</f>
        <v>0</v>
      </c>
      <c r="AC1523" s="242">
        <f>IF(AA1523=0,0,SUMIFS('Sch A. Input'!$H514:$CJ514,'Sch A. Input'!$H$14:$CJ$14,"One-time",'Sch A. Input'!$H$13:$CJ$13,"&lt;="&amp;$L$11,'Sch A. Input'!$H$13:$CJ$13,"&lt;="&amp;$AI$1020,'Sch A. Input'!$H$13:$CJ$13,"&gt;"&amp;$Y$1020))</f>
        <v>0</v>
      </c>
      <c r="AD1523" s="283">
        <f t="shared" si="865"/>
        <v>0</v>
      </c>
      <c r="AE1523" s="242">
        <f t="shared" si="866"/>
        <v>0</v>
      </c>
      <c r="AF1523" s="242">
        <f t="shared" si="867"/>
        <v>0</v>
      </c>
      <c r="AG1523" s="276">
        <f t="shared" si="741"/>
        <v>0</v>
      </c>
      <c r="AH1523" s="281">
        <f t="shared" si="841"/>
        <v>0</v>
      </c>
      <c r="AI1523" s="245">
        <f t="shared" si="842"/>
        <v>0</v>
      </c>
      <c r="AK1523" s="285">
        <f t="shared" si="868"/>
        <v>0</v>
      </c>
      <c r="AL1523" s="242">
        <f>IF(AK1523=0,0,SUMIFS('Sch A. Input'!$H514:$CJ514,'Sch A. Input'!$H$14:$CJ$14,"Recurring",'Sch A. Input'!$H$13:$CJ$13,"&lt;="&amp;$L$11,'Sch A. Input'!$H$13:$CJ$13,"&lt;="&amp;$AS$1020,'Sch A. Input'!$H$13:$CJ$13,"&gt;"&amp;$AI$1020))</f>
        <v>0</v>
      </c>
      <c r="AM1523" s="242">
        <f>IF(AK1523=0,0,SUMIFS('Sch A. Input'!$H514:$CJ514,'Sch A. Input'!$H$14:$CJ$14,"One-time",'Sch A. Input'!$H$13:$CJ$13,"&lt;="&amp;$L$11,'Sch A. Input'!$H$13:$CJ$13,"&lt;="&amp;$AS$1020,'Sch A. Input'!$H$13:$CJ$13,"&gt;"&amp;$AI$1020))</f>
        <v>0</v>
      </c>
      <c r="AN1523" s="283">
        <f t="shared" si="869"/>
        <v>0</v>
      </c>
      <c r="AO1523" s="242">
        <f t="shared" si="870"/>
        <v>0</v>
      </c>
      <c r="AP1523" s="242">
        <f t="shared" si="871"/>
        <v>0</v>
      </c>
      <c r="AQ1523" s="276">
        <f t="shared" si="742"/>
        <v>0</v>
      </c>
      <c r="AR1523" s="281">
        <f t="shared" si="843"/>
        <v>0</v>
      </c>
      <c r="AS1523" s="245">
        <f t="shared" si="844"/>
        <v>0</v>
      </c>
      <c r="AY1523" s="160"/>
      <c r="AZ1523" s="160"/>
      <c r="BK1523" s="2"/>
      <c r="BL1523" s="2"/>
      <c r="BM1523" s="2"/>
      <c r="BN1523" s="2"/>
      <c r="BO1523" s="2"/>
      <c r="BP1523" s="2"/>
      <c r="BQ1523" s="2"/>
      <c r="BR1523" s="2"/>
      <c r="BS1523" s="2"/>
      <c r="BT1523" s="2"/>
      <c r="BU1523" s="2"/>
      <c r="BV1523" s="2"/>
      <c r="BW1523" s="2"/>
      <c r="BX1523" s="2"/>
      <c r="BY1523" s="2"/>
      <c r="BZ1523" s="2"/>
      <c r="CA1523" s="2"/>
      <c r="CI1523"/>
      <c r="CJ1523"/>
      <c r="CK1523"/>
      <c r="CL1523"/>
      <c r="CM1523"/>
      <c r="CN1523"/>
      <c r="CO1523"/>
      <c r="CP1523"/>
      <c r="CQ1523"/>
      <c r="CR1523"/>
      <c r="CS1523"/>
      <c r="CT1523"/>
      <c r="CU1523"/>
      <c r="CV1523"/>
      <c r="CW1523"/>
      <c r="CX1523"/>
    </row>
    <row r="1524" spans="2:102" x14ac:dyDescent="0.35">
      <c r="B1524" s="70" t="str">
        <f t="shared" ref="B1524:F1524" si="912">B517</f>
        <v/>
      </c>
      <c r="C1524" s="166" t="str">
        <f t="shared" si="912"/>
        <v/>
      </c>
      <c r="D1524" s="273" t="str">
        <f t="shared" si="912"/>
        <v/>
      </c>
      <c r="E1524" s="273">
        <f t="shared" si="912"/>
        <v>45016</v>
      </c>
      <c r="F1524" s="273">
        <f t="shared" si="912"/>
        <v>0</v>
      </c>
      <c r="G1524" s="98">
        <f t="shared" si="856"/>
        <v>0</v>
      </c>
      <c r="H1524" s="242">
        <f>IF(G1524=0,0,SUMIFS('Sch A. Input'!$H515:$CJ515,'Sch A. Input'!$H$14:$CJ$14,"Recurring",'Sch A. Input'!$H$13:$CJ$13,"&lt;="&amp;$O$1020,'Sch A. Input'!$H$13:$CJ$13,"&lt;="&amp;$L$11))</f>
        <v>0</v>
      </c>
      <c r="I1524" s="242">
        <f>IF(G1524=0,0,SUMIFS('Sch A. Input'!$H515:$CJ515,'Sch A. Input'!$H$14:$CJ$14,"One-time",'Sch A. Input'!$H$13:$CJ$13,"&lt;="&amp;$O$1020,'Sch A. Input'!$H$13:$CJ$13,"&lt;="&amp;$L$11))</f>
        <v>0</v>
      </c>
      <c r="J1524" s="283">
        <f t="shared" si="857"/>
        <v>0</v>
      </c>
      <c r="K1524" s="242">
        <f t="shared" si="858"/>
        <v>0</v>
      </c>
      <c r="L1524" s="242">
        <f t="shared" si="859"/>
        <v>0</v>
      </c>
      <c r="M1524" s="276">
        <f t="shared" si="739"/>
        <v>0</v>
      </c>
      <c r="N1524" s="281">
        <f t="shared" si="837"/>
        <v>0</v>
      </c>
      <c r="O1524" s="245">
        <f t="shared" si="838"/>
        <v>0</v>
      </c>
      <c r="P1524" s="248"/>
      <c r="Q1524" s="285">
        <f t="shared" si="860"/>
        <v>0</v>
      </c>
      <c r="R1524" s="242">
        <f>IF(Q1524=0,0,SUMIFS('Sch A. Input'!$H515:$CJ515,'Sch A. Input'!$H$14:$CJ$14,"Recurring",'Sch A. Input'!$H$13:$CJ$13,"&lt;="&amp;$L$11,'Sch A. Input'!$H$13:$CJ$13,"&lt;="&amp;$Y$1020,'Sch A. Input'!$H$13:$CJ$13,"&gt;"&amp;$O$1020))</f>
        <v>0</v>
      </c>
      <c r="S1524" s="242">
        <f>IF(Q1524=0,0,SUMIFS('Sch A. Input'!$H515:$CJ515,'Sch A. Input'!$H$14:$CJ$14,"One-time",'Sch A. Input'!$H$13:$CJ$13,"&lt;="&amp;$L$11,'Sch A. Input'!$H$13:$CJ$13,"&lt;="&amp;$Y$1020,'Sch A. Input'!$H$13:$CJ$13,"&gt;"&amp;$O$1020))</f>
        <v>0</v>
      </c>
      <c r="T1524" s="283">
        <f t="shared" si="861"/>
        <v>0</v>
      </c>
      <c r="U1524" s="242">
        <f t="shared" si="862"/>
        <v>0</v>
      </c>
      <c r="V1524" s="242">
        <f t="shared" si="863"/>
        <v>0</v>
      </c>
      <c r="W1524" s="276">
        <f t="shared" si="740"/>
        <v>0</v>
      </c>
      <c r="X1524" s="281">
        <f t="shared" si="839"/>
        <v>0</v>
      </c>
      <c r="Y1524" s="245">
        <f t="shared" si="840"/>
        <v>0</v>
      </c>
      <c r="Z1524" s="248"/>
      <c r="AA1524" s="285">
        <f t="shared" si="864"/>
        <v>0</v>
      </c>
      <c r="AB1524" s="242">
        <f>IF(AA1524=0,0,SUMIFS('Sch A. Input'!$H515:$CJ515,'Sch A. Input'!$H$14:$CJ$14,"Recurring",'Sch A. Input'!$H$13:$CJ$13,"&lt;="&amp;$L$11,'Sch A. Input'!$H$13:$CJ$13,"&lt;="&amp;$AI$1020,'Sch A. Input'!$H$13:$CJ$13,"&gt;"&amp;$Y$1020))</f>
        <v>0</v>
      </c>
      <c r="AC1524" s="242">
        <f>IF(AA1524=0,0,SUMIFS('Sch A. Input'!$H515:$CJ515,'Sch A. Input'!$H$14:$CJ$14,"One-time",'Sch A. Input'!$H$13:$CJ$13,"&lt;="&amp;$L$11,'Sch A. Input'!$H$13:$CJ$13,"&lt;="&amp;$AI$1020,'Sch A. Input'!$H$13:$CJ$13,"&gt;"&amp;$Y$1020))</f>
        <v>0</v>
      </c>
      <c r="AD1524" s="283">
        <f t="shared" si="865"/>
        <v>0</v>
      </c>
      <c r="AE1524" s="242">
        <f t="shared" si="866"/>
        <v>0</v>
      </c>
      <c r="AF1524" s="242">
        <f t="shared" si="867"/>
        <v>0</v>
      </c>
      <c r="AG1524" s="276">
        <f t="shared" si="741"/>
        <v>0</v>
      </c>
      <c r="AH1524" s="281">
        <f t="shared" si="841"/>
        <v>0</v>
      </c>
      <c r="AI1524" s="245">
        <f t="shared" si="842"/>
        <v>0</v>
      </c>
      <c r="AK1524" s="285">
        <f t="shared" si="868"/>
        <v>0</v>
      </c>
      <c r="AL1524" s="242">
        <f>IF(AK1524=0,0,SUMIFS('Sch A. Input'!$H515:$CJ515,'Sch A. Input'!$H$14:$CJ$14,"Recurring",'Sch A. Input'!$H$13:$CJ$13,"&lt;="&amp;$L$11,'Sch A. Input'!$H$13:$CJ$13,"&lt;="&amp;$AS$1020,'Sch A. Input'!$H$13:$CJ$13,"&gt;"&amp;$AI$1020))</f>
        <v>0</v>
      </c>
      <c r="AM1524" s="242">
        <f>IF(AK1524=0,0,SUMIFS('Sch A. Input'!$H515:$CJ515,'Sch A. Input'!$H$14:$CJ$14,"One-time",'Sch A. Input'!$H$13:$CJ$13,"&lt;="&amp;$L$11,'Sch A. Input'!$H$13:$CJ$13,"&lt;="&amp;$AS$1020,'Sch A. Input'!$H$13:$CJ$13,"&gt;"&amp;$AI$1020))</f>
        <v>0</v>
      </c>
      <c r="AN1524" s="283">
        <f t="shared" si="869"/>
        <v>0</v>
      </c>
      <c r="AO1524" s="242">
        <f t="shared" si="870"/>
        <v>0</v>
      </c>
      <c r="AP1524" s="242">
        <f t="shared" si="871"/>
        <v>0</v>
      </c>
      <c r="AQ1524" s="276">
        <f t="shared" si="742"/>
        <v>0</v>
      </c>
      <c r="AR1524" s="281">
        <f t="shared" si="843"/>
        <v>0</v>
      </c>
      <c r="AS1524" s="245">
        <f t="shared" si="844"/>
        <v>0</v>
      </c>
      <c r="AY1524" s="160"/>
      <c r="AZ1524" s="160"/>
      <c r="BK1524" s="2"/>
      <c r="BL1524" s="2"/>
      <c r="BM1524" s="2"/>
      <c r="BN1524" s="2"/>
      <c r="BO1524" s="2"/>
      <c r="BP1524" s="2"/>
      <c r="BQ1524" s="2"/>
      <c r="BR1524" s="2"/>
      <c r="BS1524" s="2"/>
      <c r="BT1524" s="2"/>
      <c r="BU1524" s="2"/>
      <c r="BV1524" s="2"/>
      <c r="BW1524" s="2"/>
      <c r="BX1524" s="2"/>
      <c r="BY1524" s="2"/>
      <c r="BZ1524" s="2"/>
      <c r="CA1524" s="2"/>
      <c r="CI1524"/>
      <c r="CJ1524"/>
      <c r="CK1524"/>
      <c r="CL1524"/>
      <c r="CM1524"/>
      <c r="CN1524"/>
      <c r="CO1524"/>
      <c r="CP1524"/>
      <c r="CQ1524"/>
      <c r="CR1524"/>
      <c r="CS1524"/>
      <c r="CT1524"/>
      <c r="CU1524"/>
      <c r="CV1524"/>
      <c r="CW1524"/>
      <c r="CX1524"/>
    </row>
    <row r="1525" spans="2:102" x14ac:dyDescent="0.35">
      <c r="B1525" s="70" t="str">
        <f t="shared" ref="B1525:F1525" si="913">B518</f>
        <v/>
      </c>
      <c r="C1525" s="166" t="str">
        <f t="shared" si="913"/>
        <v/>
      </c>
      <c r="D1525" s="273" t="str">
        <f t="shared" si="913"/>
        <v/>
      </c>
      <c r="E1525" s="273">
        <f t="shared" si="913"/>
        <v>45016</v>
      </c>
      <c r="F1525" s="273">
        <f t="shared" si="913"/>
        <v>0</v>
      </c>
      <c r="G1525" s="98">
        <f t="shared" si="856"/>
        <v>0</v>
      </c>
      <c r="H1525" s="242">
        <f>IF(G1525=0,0,SUMIFS('Sch A. Input'!$H516:$CJ516,'Sch A. Input'!$H$14:$CJ$14,"Recurring",'Sch A. Input'!$H$13:$CJ$13,"&lt;="&amp;$O$1020,'Sch A. Input'!$H$13:$CJ$13,"&lt;="&amp;$L$11))</f>
        <v>0</v>
      </c>
      <c r="I1525" s="242">
        <f>IF(G1525=0,0,SUMIFS('Sch A. Input'!$H516:$CJ516,'Sch A. Input'!$H$14:$CJ$14,"One-time",'Sch A. Input'!$H$13:$CJ$13,"&lt;="&amp;$O$1020,'Sch A. Input'!$H$13:$CJ$13,"&lt;="&amp;$L$11))</f>
        <v>0</v>
      </c>
      <c r="J1525" s="283">
        <f t="shared" si="857"/>
        <v>0</v>
      </c>
      <c r="K1525" s="242">
        <f t="shared" si="858"/>
        <v>0</v>
      </c>
      <c r="L1525" s="242">
        <f t="shared" si="859"/>
        <v>0</v>
      </c>
      <c r="M1525" s="276">
        <f t="shared" si="739"/>
        <v>0</v>
      </c>
      <c r="N1525" s="281">
        <f t="shared" si="837"/>
        <v>0</v>
      </c>
      <c r="O1525" s="245">
        <f t="shared" si="838"/>
        <v>0</v>
      </c>
      <c r="P1525" s="248"/>
      <c r="Q1525" s="285">
        <f t="shared" si="860"/>
        <v>0</v>
      </c>
      <c r="R1525" s="242">
        <f>IF(Q1525=0,0,SUMIFS('Sch A. Input'!$H516:$CJ516,'Sch A. Input'!$H$14:$CJ$14,"Recurring",'Sch A. Input'!$H$13:$CJ$13,"&lt;="&amp;$L$11,'Sch A. Input'!$H$13:$CJ$13,"&lt;="&amp;$Y$1020,'Sch A. Input'!$H$13:$CJ$13,"&gt;"&amp;$O$1020))</f>
        <v>0</v>
      </c>
      <c r="S1525" s="242">
        <f>IF(Q1525=0,0,SUMIFS('Sch A. Input'!$H516:$CJ516,'Sch A. Input'!$H$14:$CJ$14,"One-time",'Sch A. Input'!$H$13:$CJ$13,"&lt;="&amp;$L$11,'Sch A. Input'!$H$13:$CJ$13,"&lt;="&amp;$Y$1020,'Sch A. Input'!$H$13:$CJ$13,"&gt;"&amp;$O$1020))</f>
        <v>0</v>
      </c>
      <c r="T1525" s="283">
        <f t="shared" si="861"/>
        <v>0</v>
      </c>
      <c r="U1525" s="242">
        <f t="shared" si="862"/>
        <v>0</v>
      </c>
      <c r="V1525" s="242">
        <f t="shared" si="863"/>
        <v>0</v>
      </c>
      <c r="W1525" s="276">
        <f t="shared" si="740"/>
        <v>0</v>
      </c>
      <c r="X1525" s="281">
        <f t="shared" si="839"/>
        <v>0</v>
      </c>
      <c r="Y1525" s="245">
        <f t="shared" si="840"/>
        <v>0</v>
      </c>
      <c r="Z1525" s="248"/>
      <c r="AA1525" s="285">
        <f t="shared" si="864"/>
        <v>0</v>
      </c>
      <c r="AB1525" s="242">
        <f>IF(AA1525=0,0,SUMIFS('Sch A. Input'!$H516:$CJ516,'Sch A. Input'!$H$14:$CJ$14,"Recurring",'Sch A. Input'!$H$13:$CJ$13,"&lt;="&amp;$L$11,'Sch A. Input'!$H$13:$CJ$13,"&lt;="&amp;$AI$1020,'Sch A. Input'!$H$13:$CJ$13,"&gt;"&amp;$Y$1020))</f>
        <v>0</v>
      </c>
      <c r="AC1525" s="242">
        <f>IF(AA1525=0,0,SUMIFS('Sch A. Input'!$H516:$CJ516,'Sch A. Input'!$H$14:$CJ$14,"One-time",'Sch A. Input'!$H$13:$CJ$13,"&lt;="&amp;$L$11,'Sch A. Input'!$H$13:$CJ$13,"&lt;="&amp;$AI$1020,'Sch A. Input'!$H$13:$CJ$13,"&gt;"&amp;$Y$1020))</f>
        <v>0</v>
      </c>
      <c r="AD1525" s="283">
        <f t="shared" si="865"/>
        <v>0</v>
      </c>
      <c r="AE1525" s="242">
        <f t="shared" si="866"/>
        <v>0</v>
      </c>
      <c r="AF1525" s="242">
        <f t="shared" si="867"/>
        <v>0</v>
      </c>
      <c r="AG1525" s="276">
        <f t="shared" si="741"/>
        <v>0</v>
      </c>
      <c r="AH1525" s="281">
        <f t="shared" si="841"/>
        <v>0</v>
      </c>
      <c r="AI1525" s="245">
        <f t="shared" si="842"/>
        <v>0</v>
      </c>
      <c r="AK1525" s="285">
        <f t="shared" si="868"/>
        <v>0</v>
      </c>
      <c r="AL1525" s="242">
        <f>IF(AK1525=0,0,SUMIFS('Sch A. Input'!$H516:$CJ516,'Sch A. Input'!$H$14:$CJ$14,"Recurring",'Sch A. Input'!$H$13:$CJ$13,"&lt;="&amp;$L$11,'Sch A. Input'!$H$13:$CJ$13,"&lt;="&amp;$AS$1020,'Sch A. Input'!$H$13:$CJ$13,"&gt;"&amp;$AI$1020))</f>
        <v>0</v>
      </c>
      <c r="AM1525" s="242">
        <f>IF(AK1525=0,0,SUMIFS('Sch A. Input'!$H516:$CJ516,'Sch A. Input'!$H$14:$CJ$14,"One-time",'Sch A. Input'!$H$13:$CJ$13,"&lt;="&amp;$L$11,'Sch A. Input'!$H$13:$CJ$13,"&lt;="&amp;$AS$1020,'Sch A. Input'!$H$13:$CJ$13,"&gt;"&amp;$AI$1020))</f>
        <v>0</v>
      </c>
      <c r="AN1525" s="283">
        <f t="shared" si="869"/>
        <v>0</v>
      </c>
      <c r="AO1525" s="242">
        <f t="shared" si="870"/>
        <v>0</v>
      </c>
      <c r="AP1525" s="242">
        <f t="shared" si="871"/>
        <v>0</v>
      </c>
      <c r="AQ1525" s="276">
        <f t="shared" si="742"/>
        <v>0</v>
      </c>
      <c r="AR1525" s="281">
        <f t="shared" si="843"/>
        <v>0</v>
      </c>
      <c r="AS1525" s="245">
        <f t="shared" si="844"/>
        <v>0</v>
      </c>
      <c r="AY1525" s="160"/>
      <c r="AZ1525" s="160"/>
      <c r="BK1525" s="2"/>
      <c r="BL1525" s="2"/>
      <c r="BM1525" s="2"/>
      <c r="BN1525" s="2"/>
      <c r="BO1525" s="2"/>
      <c r="BP1525" s="2"/>
      <c r="BQ1525" s="2"/>
      <c r="BR1525" s="2"/>
      <c r="BS1525" s="2"/>
      <c r="BT1525" s="2"/>
      <c r="BU1525" s="2"/>
      <c r="BV1525" s="2"/>
      <c r="BW1525" s="2"/>
      <c r="BX1525" s="2"/>
      <c r="BY1525" s="2"/>
      <c r="BZ1525" s="2"/>
      <c r="CA1525" s="2"/>
      <c r="CI1525"/>
      <c r="CJ1525"/>
      <c r="CK1525"/>
      <c r="CL1525"/>
      <c r="CM1525"/>
      <c r="CN1525"/>
      <c r="CO1525"/>
      <c r="CP1525"/>
      <c r="CQ1525"/>
      <c r="CR1525"/>
      <c r="CS1525"/>
      <c r="CT1525"/>
      <c r="CU1525"/>
      <c r="CV1525"/>
      <c r="CW1525"/>
      <c r="CX1525"/>
    </row>
    <row r="1526" spans="2:102" x14ac:dyDescent="0.35">
      <c r="B1526" s="70" t="str">
        <f t="shared" ref="B1526:F1526" si="914">B519</f>
        <v/>
      </c>
      <c r="C1526" s="166" t="str">
        <f t="shared" si="914"/>
        <v/>
      </c>
      <c r="D1526" s="273" t="str">
        <f t="shared" si="914"/>
        <v/>
      </c>
      <c r="E1526" s="273">
        <f t="shared" si="914"/>
        <v>45016</v>
      </c>
      <c r="F1526" s="273">
        <f t="shared" si="914"/>
        <v>0</v>
      </c>
      <c r="G1526" s="98">
        <f t="shared" si="856"/>
        <v>0</v>
      </c>
      <c r="H1526" s="242">
        <f>IF(G1526=0,0,SUMIFS('Sch A. Input'!$H517:$CJ517,'Sch A. Input'!$H$14:$CJ$14,"Recurring",'Sch A. Input'!$H$13:$CJ$13,"&lt;="&amp;$O$1020,'Sch A. Input'!$H$13:$CJ$13,"&lt;="&amp;$L$11))</f>
        <v>0</v>
      </c>
      <c r="I1526" s="242">
        <f>IF(G1526=0,0,SUMIFS('Sch A. Input'!$H517:$CJ517,'Sch A. Input'!$H$14:$CJ$14,"One-time",'Sch A. Input'!$H$13:$CJ$13,"&lt;="&amp;$O$1020,'Sch A. Input'!$H$13:$CJ$13,"&lt;="&amp;$L$11))</f>
        <v>0</v>
      </c>
      <c r="J1526" s="283">
        <f t="shared" si="857"/>
        <v>0</v>
      </c>
      <c r="K1526" s="242">
        <f t="shared" si="858"/>
        <v>0</v>
      </c>
      <c r="L1526" s="242">
        <f t="shared" si="859"/>
        <v>0</v>
      </c>
      <c r="M1526" s="276">
        <f t="shared" si="739"/>
        <v>0</v>
      </c>
      <c r="N1526" s="281">
        <f t="shared" si="837"/>
        <v>0</v>
      </c>
      <c r="O1526" s="245">
        <f t="shared" si="838"/>
        <v>0</v>
      </c>
      <c r="P1526" s="248"/>
      <c r="Q1526" s="285">
        <f t="shared" si="860"/>
        <v>0</v>
      </c>
      <c r="R1526" s="242">
        <f>IF(Q1526=0,0,SUMIFS('Sch A. Input'!$H517:$CJ517,'Sch A. Input'!$H$14:$CJ$14,"Recurring",'Sch A. Input'!$H$13:$CJ$13,"&lt;="&amp;$L$11,'Sch A. Input'!$H$13:$CJ$13,"&lt;="&amp;$Y$1020,'Sch A. Input'!$H$13:$CJ$13,"&gt;"&amp;$O$1020))</f>
        <v>0</v>
      </c>
      <c r="S1526" s="242">
        <f>IF(Q1526=0,0,SUMIFS('Sch A. Input'!$H517:$CJ517,'Sch A. Input'!$H$14:$CJ$14,"One-time",'Sch A. Input'!$H$13:$CJ$13,"&lt;="&amp;$L$11,'Sch A. Input'!$H$13:$CJ$13,"&lt;="&amp;$Y$1020,'Sch A. Input'!$H$13:$CJ$13,"&gt;"&amp;$O$1020))</f>
        <v>0</v>
      </c>
      <c r="T1526" s="283">
        <f t="shared" si="861"/>
        <v>0</v>
      </c>
      <c r="U1526" s="242">
        <f t="shared" si="862"/>
        <v>0</v>
      </c>
      <c r="V1526" s="242">
        <f t="shared" si="863"/>
        <v>0</v>
      </c>
      <c r="W1526" s="276">
        <f t="shared" si="740"/>
        <v>0</v>
      </c>
      <c r="X1526" s="281">
        <f t="shared" si="839"/>
        <v>0</v>
      </c>
      <c r="Y1526" s="245">
        <f t="shared" si="840"/>
        <v>0</v>
      </c>
      <c r="Z1526" s="248"/>
      <c r="AA1526" s="285">
        <f t="shared" si="864"/>
        <v>0</v>
      </c>
      <c r="AB1526" s="242">
        <f>IF(AA1526=0,0,SUMIFS('Sch A. Input'!$H517:$CJ517,'Sch A. Input'!$H$14:$CJ$14,"Recurring",'Sch A. Input'!$H$13:$CJ$13,"&lt;="&amp;$L$11,'Sch A. Input'!$H$13:$CJ$13,"&lt;="&amp;$AI$1020,'Sch A. Input'!$H$13:$CJ$13,"&gt;"&amp;$Y$1020))</f>
        <v>0</v>
      </c>
      <c r="AC1526" s="242">
        <f>IF(AA1526=0,0,SUMIFS('Sch A. Input'!$H517:$CJ517,'Sch A. Input'!$H$14:$CJ$14,"One-time",'Sch A. Input'!$H$13:$CJ$13,"&lt;="&amp;$L$11,'Sch A. Input'!$H$13:$CJ$13,"&lt;="&amp;$AI$1020,'Sch A. Input'!$H$13:$CJ$13,"&gt;"&amp;$Y$1020))</f>
        <v>0</v>
      </c>
      <c r="AD1526" s="283">
        <f t="shared" si="865"/>
        <v>0</v>
      </c>
      <c r="AE1526" s="242">
        <f t="shared" si="866"/>
        <v>0</v>
      </c>
      <c r="AF1526" s="242">
        <f t="shared" si="867"/>
        <v>0</v>
      </c>
      <c r="AG1526" s="276">
        <f t="shared" si="741"/>
        <v>0</v>
      </c>
      <c r="AH1526" s="281">
        <f t="shared" si="841"/>
        <v>0</v>
      </c>
      <c r="AI1526" s="245">
        <f t="shared" si="842"/>
        <v>0</v>
      </c>
      <c r="AK1526" s="285">
        <f t="shared" si="868"/>
        <v>0</v>
      </c>
      <c r="AL1526" s="242">
        <f>IF(AK1526=0,0,SUMIFS('Sch A. Input'!$H517:$CJ517,'Sch A. Input'!$H$14:$CJ$14,"Recurring",'Sch A. Input'!$H$13:$CJ$13,"&lt;="&amp;$L$11,'Sch A. Input'!$H$13:$CJ$13,"&lt;="&amp;$AS$1020,'Sch A. Input'!$H$13:$CJ$13,"&gt;"&amp;$AI$1020))</f>
        <v>0</v>
      </c>
      <c r="AM1526" s="242">
        <f>IF(AK1526=0,0,SUMIFS('Sch A. Input'!$H517:$CJ517,'Sch A. Input'!$H$14:$CJ$14,"One-time",'Sch A. Input'!$H$13:$CJ$13,"&lt;="&amp;$L$11,'Sch A. Input'!$H$13:$CJ$13,"&lt;="&amp;$AS$1020,'Sch A. Input'!$H$13:$CJ$13,"&gt;"&amp;$AI$1020))</f>
        <v>0</v>
      </c>
      <c r="AN1526" s="283">
        <f t="shared" si="869"/>
        <v>0</v>
      </c>
      <c r="AO1526" s="242">
        <f t="shared" si="870"/>
        <v>0</v>
      </c>
      <c r="AP1526" s="242">
        <f t="shared" si="871"/>
        <v>0</v>
      </c>
      <c r="AQ1526" s="276">
        <f t="shared" si="742"/>
        <v>0</v>
      </c>
      <c r="AR1526" s="281">
        <f t="shared" si="843"/>
        <v>0</v>
      </c>
      <c r="AS1526" s="245">
        <f t="shared" si="844"/>
        <v>0</v>
      </c>
      <c r="AY1526" s="160"/>
      <c r="AZ1526" s="160"/>
      <c r="BK1526" s="2"/>
      <c r="BL1526" s="2"/>
      <c r="BM1526" s="2"/>
      <c r="BN1526" s="2"/>
      <c r="BO1526" s="2"/>
      <c r="BP1526" s="2"/>
      <c r="BQ1526" s="2"/>
      <c r="BR1526" s="2"/>
      <c r="BS1526" s="2"/>
      <c r="BT1526" s="2"/>
      <c r="BU1526" s="2"/>
      <c r="BV1526" s="2"/>
      <c r="BW1526" s="2"/>
      <c r="BX1526" s="2"/>
      <c r="BY1526" s="2"/>
      <c r="BZ1526" s="2"/>
      <c r="CA1526" s="2"/>
      <c r="CI1526"/>
      <c r="CJ1526"/>
      <c r="CK1526"/>
      <c r="CL1526"/>
      <c r="CM1526"/>
      <c r="CN1526"/>
      <c r="CO1526"/>
      <c r="CP1526"/>
      <c r="CQ1526"/>
      <c r="CR1526"/>
      <c r="CS1526"/>
      <c r="CT1526"/>
      <c r="CU1526"/>
      <c r="CV1526"/>
      <c r="CW1526"/>
      <c r="CX1526"/>
    </row>
    <row r="1527" spans="2:102" x14ac:dyDescent="0.35">
      <c r="B1527" s="70" t="str">
        <f t="shared" ref="B1527:F1527" si="915">B520</f>
        <v/>
      </c>
      <c r="C1527" s="166" t="str">
        <f t="shared" si="915"/>
        <v/>
      </c>
      <c r="D1527" s="273" t="str">
        <f t="shared" si="915"/>
        <v/>
      </c>
      <c r="E1527" s="273">
        <f t="shared" si="915"/>
        <v>45016</v>
      </c>
      <c r="F1527" s="273">
        <f t="shared" si="915"/>
        <v>0</v>
      </c>
      <c r="G1527" s="98">
        <f t="shared" si="856"/>
        <v>0</v>
      </c>
      <c r="H1527" s="242">
        <f>IF(G1527=0,0,SUMIFS('Sch A. Input'!$H518:$CJ518,'Sch A. Input'!$H$14:$CJ$14,"Recurring",'Sch A. Input'!$H$13:$CJ$13,"&lt;="&amp;$O$1020,'Sch A. Input'!$H$13:$CJ$13,"&lt;="&amp;$L$11))</f>
        <v>0</v>
      </c>
      <c r="I1527" s="242">
        <f>IF(G1527=0,0,SUMIFS('Sch A. Input'!$H518:$CJ518,'Sch A. Input'!$H$14:$CJ$14,"One-time",'Sch A. Input'!$H$13:$CJ$13,"&lt;="&amp;$O$1020,'Sch A. Input'!$H$13:$CJ$13,"&lt;="&amp;$L$11))</f>
        <v>0</v>
      </c>
      <c r="J1527" s="283">
        <f t="shared" si="857"/>
        <v>0</v>
      </c>
      <c r="K1527" s="242">
        <f t="shared" si="858"/>
        <v>0</v>
      </c>
      <c r="L1527" s="242">
        <f t="shared" si="859"/>
        <v>0</v>
      </c>
      <c r="M1527" s="276">
        <f t="shared" si="739"/>
        <v>0</v>
      </c>
      <c r="N1527" s="281">
        <f t="shared" si="837"/>
        <v>0</v>
      </c>
      <c r="O1527" s="245">
        <f t="shared" si="838"/>
        <v>0</v>
      </c>
      <c r="P1527" s="248"/>
      <c r="Q1527" s="285">
        <f t="shared" si="860"/>
        <v>0</v>
      </c>
      <c r="R1527" s="242">
        <f>IF(Q1527=0,0,SUMIFS('Sch A. Input'!$H518:$CJ518,'Sch A. Input'!$H$14:$CJ$14,"Recurring",'Sch A. Input'!$H$13:$CJ$13,"&lt;="&amp;$L$11,'Sch A. Input'!$H$13:$CJ$13,"&lt;="&amp;$Y$1020,'Sch A. Input'!$H$13:$CJ$13,"&gt;"&amp;$O$1020))</f>
        <v>0</v>
      </c>
      <c r="S1527" s="242">
        <f>IF(Q1527=0,0,SUMIFS('Sch A. Input'!$H518:$CJ518,'Sch A. Input'!$H$14:$CJ$14,"One-time",'Sch A. Input'!$H$13:$CJ$13,"&lt;="&amp;$L$11,'Sch A. Input'!$H$13:$CJ$13,"&lt;="&amp;$Y$1020,'Sch A. Input'!$H$13:$CJ$13,"&gt;"&amp;$O$1020))</f>
        <v>0</v>
      </c>
      <c r="T1527" s="283">
        <f t="shared" si="861"/>
        <v>0</v>
      </c>
      <c r="U1527" s="242">
        <f t="shared" si="862"/>
        <v>0</v>
      </c>
      <c r="V1527" s="242">
        <f t="shared" si="863"/>
        <v>0</v>
      </c>
      <c r="W1527" s="276">
        <f t="shared" si="740"/>
        <v>0</v>
      </c>
      <c r="X1527" s="281">
        <f t="shared" si="839"/>
        <v>0</v>
      </c>
      <c r="Y1527" s="245">
        <f t="shared" si="840"/>
        <v>0</v>
      </c>
      <c r="Z1527" s="248"/>
      <c r="AA1527" s="285">
        <f t="shared" si="864"/>
        <v>0</v>
      </c>
      <c r="AB1527" s="242">
        <f>IF(AA1527=0,0,SUMIFS('Sch A. Input'!$H518:$CJ518,'Sch A. Input'!$H$14:$CJ$14,"Recurring",'Sch A. Input'!$H$13:$CJ$13,"&lt;="&amp;$L$11,'Sch A. Input'!$H$13:$CJ$13,"&lt;="&amp;$AI$1020,'Sch A. Input'!$H$13:$CJ$13,"&gt;"&amp;$Y$1020))</f>
        <v>0</v>
      </c>
      <c r="AC1527" s="242">
        <f>IF(AA1527=0,0,SUMIFS('Sch A. Input'!$H518:$CJ518,'Sch A. Input'!$H$14:$CJ$14,"One-time",'Sch A. Input'!$H$13:$CJ$13,"&lt;="&amp;$L$11,'Sch A. Input'!$H$13:$CJ$13,"&lt;="&amp;$AI$1020,'Sch A. Input'!$H$13:$CJ$13,"&gt;"&amp;$Y$1020))</f>
        <v>0</v>
      </c>
      <c r="AD1527" s="283">
        <f t="shared" si="865"/>
        <v>0</v>
      </c>
      <c r="AE1527" s="242">
        <f t="shared" si="866"/>
        <v>0</v>
      </c>
      <c r="AF1527" s="242">
        <f t="shared" si="867"/>
        <v>0</v>
      </c>
      <c r="AG1527" s="276">
        <f t="shared" si="741"/>
        <v>0</v>
      </c>
      <c r="AH1527" s="281">
        <f t="shared" si="841"/>
        <v>0</v>
      </c>
      <c r="AI1527" s="245">
        <f t="shared" si="842"/>
        <v>0</v>
      </c>
      <c r="AK1527" s="285">
        <f t="shared" si="868"/>
        <v>0</v>
      </c>
      <c r="AL1527" s="242">
        <f>IF(AK1527=0,0,SUMIFS('Sch A. Input'!$H518:$CJ518,'Sch A. Input'!$H$14:$CJ$14,"Recurring",'Sch A. Input'!$H$13:$CJ$13,"&lt;="&amp;$L$11,'Sch A. Input'!$H$13:$CJ$13,"&lt;="&amp;$AS$1020,'Sch A. Input'!$H$13:$CJ$13,"&gt;"&amp;$AI$1020))</f>
        <v>0</v>
      </c>
      <c r="AM1527" s="242">
        <f>IF(AK1527=0,0,SUMIFS('Sch A. Input'!$H518:$CJ518,'Sch A. Input'!$H$14:$CJ$14,"One-time",'Sch A. Input'!$H$13:$CJ$13,"&lt;="&amp;$L$11,'Sch A. Input'!$H$13:$CJ$13,"&lt;="&amp;$AS$1020,'Sch A. Input'!$H$13:$CJ$13,"&gt;"&amp;$AI$1020))</f>
        <v>0</v>
      </c>
      <c r="AN1527" s="283">
        <f t="shared" si="869"/>
        <v>0</v>
      </c>
      <c r="AO1527" s="242">
        <f t="shared" si="870"/>
        <v>0</v>
      </c>
      <c r="AP1527" s="242">
        <f t="shared" si="871"/>
        <v>0</v>
      </c>
      <c r="AQ1527" s="276">
        <f t="shared" si="742"/>
        <v>0</v>
      </c>
      <c r="AR1527" s="281">
        <f t="shared" si="843"/>
        <v>0</v>
      </c>
      <c r="AS1527" s="245">
        <f t="shared" si="844"/>
        <v>0</v>
      </c>
      <c r="AY1527" s="160"/>
      <c r="AZ1527" s="160"/>
      <c r="BK1527" s="2"/>
      <c r="BL1527" s="2"/>
      <c r="BM1527" s="2"/>
      <c r="BN1527" s="2"/>
      <c r="BO1527" s="2"/>
      <c r="BP1527" s="2"/>
      <c r="BQ1527" s="2"/>
      <c r="BR1527" s="2"/>
      <c r="BS1527" s="2"/>
      <c r="BT1527" s="2"/>
      <c r="BU1527" s="2"/>
      <c r="BV1527" s="2"/>
      <c r="BW1527" s="2"/>
      <c r="BX1527" s="2"/>
      <c r="BY1527" s="2"/>
      <c r="BZ1527" s="2"/>
      <c r="CA1527" s="2"/>
      <c r="CI1527"/>
      <c r="CJ1527"/>
      <c r="CK1527"/>
      <c r="CL1527"/>
      <c r="CM1527"/>
      <c r="CN1527"/>
      <c r="CO1527"/>
      <c r="CP1527"/>
      <c r="CQ1527"/>
      <c r="CR1527"/>
      <c r="CS1527"/>
      <c r="CT1527"/>
      <c r="CU1527"/>
      <c r="CV1527"/>
      <c r="CW1527"/>
      <c r="CX1527"/>
    </row>
    <row r="1528" spans="2:102" x14ac:dyDescent="0.35">
      <c r="B1528" s="70" t="str">
        <f t="shared" ref="B1528:F1528" si="916">B521</f>
        <v/>
      </c>
      <c r="C1528" s="166" t="str">
        <f t="shared" si="916"/>
        <v/>
      </c>
      <c r="D1528" s="273" t="str">
        <f t="shared" si="916"/>
        <v/>
      </c>
      <c r="E1528" s="273">
        <f t="shared" si="916"/>
        <v>45016</v>
      </c>
      <c r="F1528" s="273">
        <f t="shared" si="916"/>
        <v>0</v>
      </c>
      <c r="G1528" s="98">
        <f t="shared" si="856"/>
        <v>0</v>
      </c>
      <c r="H1528" s="242">
        <f>IF(G1528=0,0,SUMIFS('Sch A. Input'!$H519:$CJ519,'Sch A. Input'!$H$14:$CJ$14,"Recurring",'Sch A. Input'!$H$13:$CJ$13,"&lt;="&amp;$O$1020,'Sch A. Input'!$H$13:$CJ$13,"&lt;="&amp;$L$11))</f>
        <v>0</v>
      </c>
      <c r="I1528" s="242">
        <f>IF(G1528=0,0,SUMIFS('Sch A. Input'!$H519:$CJ519,'Sch A. Input'!$H$14:$CJ$14,"One-time",'Sch A. Input'!$H$13:$CJ$13,"&lt;="&amp;$O$1020,'Sch A. Input'!$H$13:$CJ$13,"&lt;="&amp;$L$11))</f>
        <v>0</v>
      </c>
      <c r="J1528" s="283">
        <f t="shared" si="857"/>
        <v>0</v>
      </c>
      <c r="K1528" s="242">
        <f t="shared" si="858"/>
        <v>0</v>
      </c>
      <c r="L1528" s="242">
        <f t="shared" si="859"/>
        <v>0</v>
      </c>
      <c r="M1528" s="276">
        <f t="shared" si="739"/>
        <v>0</v>
      </c>
      <c r="N1528" s="281">
        <f t="shared" si="837"/>
        <v>0</v>
      </c>
      <c r="O1528" s="245">
        <f t="shared" si="838"/>
        <v>0</v>
      </c>
      <c r="P1528" s="248"/>
      <c r="Q1528" s="285">
        <f t="shared" si="860"/>
        <v>0</v>
      </c>
      <c r="R1528" s="242">
        <f>IF(Q1528=0,0,SUMIFS('Sch A. Input'!$H519:$CJ519,'Sch A. Input'!$H$14:$CJ$14,"Recurring",'Sch A. Input'!$H$13:$CJ$13,"&lt;="&amp;$L$11,'Sch A. Input'!$H$13:$CJ$13,"&lt;="&amp;$Y$1020,'Sch A. Input'!$H$13:$CJ$13,"&gt;"&amp;$O$1020))</f>
        <v>0</v>
      </c>
      <c r="S1528" s="242">
        <f>IF(Q1528=0,0,SUMIFS('Sch A. Input'!$H519:$CJ519,'Sch A. Input'!$H$14:$CJ$14,"One-time",'Sch A. Input'!$H$13:$CJ$13,"&lt;="&amp;$L$11,'Sch A. Input'!$H$13:$CJ$13,"&lt;="&amp;$Y$1020,'Sch A. Input'!$H$13:$CJ$13,"&gt;"&amp;$O$1020))</f>
        <v>0</v>
      </c>
      <c r="T1528" s="283">
        <f t="shared" si="861"/>
        <v>0</v>
      </c>
      <c r="U1528" s="242">
        <f t="shared" si="862"/>
        <v>0</v>
      </c>
      <c r="V1528" s="242">
        <f t="shared" si="863"/>
        <v>0</v>
      </c>
      <c r="W1528" s="276">
        <f t="shared" si="740"/>
        <v>0</v>
      </c>
      <c r="X1528" s="281">
        <f t="shared" si="839"/>
        <v>0</v>
      </c>
      <c r="Y1528" s="245">
        <f t="shared" si="840"/>
        <v>0</v>
      </c>
      <c r="Z1528" s="248"/>
      <c r="AA1528" s="285">
        <f t="shared" si="864"/>
        <v>0</v>
      </c>
      <c r="AB1528" s="242">
        <f>IF(AA1528=0,0,SUMIFS('Sch A. Input'!$H519:$CJ519,'Sch A. Input'!$H$14:$CJ$14,"Recurring",'Sch A. Input'!$H$13:$CJ$13,"&lt;="&amp;$L$11,'Sch A. Input'!$H$13:$CJ$13,"&lt;="&amp;$AI$1020,'Sch A. Input'!$H$13:$CJ$13,"&gt;"&amp;$Y$1020))</f>
        <v>0</v>
      </c>
      <c r="AC1528" s="242">
        <f>IF(AA1528=0,0,SUMIFS('Sch A. Input'!$H519:$CJ519,'Sch A. Input'!$H$14:$CJ$14,"One-time",'Sch A. Input'!$H$13:$CJ$13,"&lt;="&amp;$L$11,'Sch A. Input'!$H$13:$CJ$13,"&lt;="&amp;$AI$1020,'Sch A. Input'!$H$13:$CJ$13,"&gt;"&amp;$Y$1020))</f>
        <v>0</v>
      </c>
      <c r="AD1528" s="283">
        <f t="shared" si="865"/>
        <v>0</v>
      </c>
      <c r="AE1528" s="242">
        <f t="shared" si="866"/>
        <v>0</v>
      </c>
      <c r="AF1528" s="242">
        <f t="shared" si="867"/>
        <v>0</v>
      </c>
      <c r="AG1528" s="276">
        <f t="shared" si="741"/>
        <v>0</v>
      </c>
      <c r="AH1528" s="281">
        <f t="shared" si="841"/>
        <v>0</v>
      </c>
      <c r="AI1528" s="245">
        <f t="shared" si="842"/>
        <v>0</v>
      </c>
      <c r="AK1528" s="285">
        <f t="shared" si="868"/>
        <v>0</v>
      </c>
      <c r="AL1528" s="242">
        <f>IF(AK1528=0,0,SUMIFS('Sch A. Input'!$H519:$CJ519,'Sch A. Input'!$H$14:$CJ$14,"Recurring",'Sch A. Input'!$H$13:$CJ$13,"&lt;="&amp;$L$11,'Sch A. Input'!$H$13:$CJ$13,"&lt;="&amp;$AS$1020,'Sch A. Input'!$H$13:$CJ$13,"&gt;"&amp;$AI$1020))</f>
        <v>0</v>
      </c>
      <c r="AM1528" s="242">
        <f>IF(AK1528=0,0,SUMIFS('Sch A. Input'!$H519:$CJ519,'Sch A. Input'!$H$14:$CJ$14,"One-time",'Sch A. Input'!$H$13:$CJ$13,"&lt;="&amp;$L$11,'Sch A. Input'!$H$13:$CJ$13,"&lt;="&amp;$AS$1020,'Sch A. Input'!$H$13:$CJ$13,"&gt;"&amp;$AI$1020))</f>
        <v>0</v>
      </c>
      <c r="AN1528" s="283">
        <f t="shared" si="869"/>
        <v>0</v>
      </c>
      <c r="AO1528" s="242">
        <f t="shared" si="870"/>
        <v>0</v>
      </c>
      <c r="AP1528" s="242">
        <f t="shared" si="871"/>
        <v>0</v>
      </c>
      <c r="AQ1528" s="276">
        <f t="shared" si="742"/>
        <v>0</v>
      </c>
      <c r="AR1528" s="281">
        <f t="shared" si="843"/>
        <v>0</v>
      </c>
      <c r="AS1528" s="245">
        <f t="shared" si="844"/>
        <v>0</v>
      </c>
      <c r="AY1528" s="160"/>
      <c r="AZ1528" s="160"/>
      <c r="BK1528" s="2"/>
      <c r="BL1528" s="2"/>
      <c r="BM1528" s="2"/>
      <c r="BN1528" s="2"/>
      <c r="BO1528" s="2"/>
      <c r="BP1528" s="2"/>
      <c r="BQ1528" s="2"/>
      <c r="BR1528" s="2"/>
      <c r="BS1528" s="2"/>
      <c r="BT1528" s="2"/>
      <c r="BU1528" s="2"/>
      <c r="BV1528" s="2"/>
      <c r="BW1528" s="2"/>
      <c r="BX1528" s="2"/>
      <c r="BY1528" s="2"/>
      <c r="BZ1528" s="2"/>
      <c r="CA1528" s="2"/>
      <c r="CI1528"/>
      <c r="CJ1528"/>
      <c r="CK1528"/>
      <c r="CL1528"/>
      <c r="CM1528"/>
      <c r="CN1528"/>
      <c r="CO1528"/>
      <c r="CP1528"/>
      <c r="CQ1528"/>
      <c r="CR1528"/>
      <c r="CS1528"/>
      <c r="CT1528"/>
      <c r="CU1528"/>
      <c r="CV1528"/>
      <c r="CW1528"/>
      <c r="CX1528"/>
    </row>
    <row r="1529" spans="2:102" x14ac:dyDescent="0.35">
      <c r="B1529" s="70" t="str">
        <f t="shared" ref="B1529:F1529" si="917">B522</f>
        <v/>
      </c>
      <c r="C1529" s="166" t="str">
        <f t="shared" si="917"/>
        <v/>
      </c>
      <c r="D1529" s="273" t="str">
        <f t="shared" si="917"/>
        <v/>
      </c>
      <c r="E1529" s="273">
        <f t="shared" si="917"/>
        <v>45016</v>
      </c>
      <c r="F1529" s="273">
        <f t="shared" si="917"/>
        <v>0</v>
      </c>
      <c r="G1529" s="98">
        <f t="shared" si="856"/>
        <v>0</v>
      </c>
      <c r="H1529" s="242">
        <f>IF(G1529=0,0,SUMIFS('Sch A. Input'!$H520:$CJ520,'Sch A. Input'!$H$14:$CJ$14,"Recurring",'Sch A. Input'!$H$13:$CJ$13,"&lt;="&amp;$O$1020,'Sch A. Input'!$H$13:$CJ$13,"&lt;="&amp;$L$11))</f>
        <v>0</v>
      </c>
      <c r="I1529" s="242">
        <f>IF(G1529=0,0,SUMIFS('Sch A. Input'!$H520:$CJ520,'Sch A. Input'!$H$14:$CJ$14,"One-time",'Sch A. Input'!$H$13:$CJ$13,"&lt;="&amp;$O$1020,'Sch A. Input'!$H$13:$CJ$13,"&lt;="&amp;$L$11))</f>
        <v>0</v>
      </c>
      <c r="J1529" s="283">
        <f t="shared" si="857"/>
        <v>0</v>
      </c>
      <c r="K1529" s="242">
        <f t="shared" si="858"/>
        <v>0</v>
      </c>
      <c r="L1529" s="242">
        <f t="shared" si="859"/>
        <v>0</v>
      </c>
      <c r="M1529" s="276">
        <f t="shared" si="739"/>
        <v>0</v>
      </c>
      <c r="N1529" s="281">
        <f t="shared" si="837"/>
        <v>0</v>
      </c>
      <c r="O1529" s="245">
        <f t="shared" si="838"/>
        <v>0</v>
      </c>
      <c r="P1529" s="248"/>
      <c r="Q1529" s="285">
        <f t="shared" si="860"/>
        <v>0</v>
      </c>
      <c r="R1529" s="242">
        <f>IF(Q1529=0,0,SUMIFS('Sch A. Input'!$H520:$CJ520,'Sch A. Input'!$H$14:$CJ$14,"Recurring",'Sch A. Input'!$H$13:$CJ$13,"&lt;="&amp;$L$11,'Sch A. Input'!$H$13:$CJ$13,"&lt;="&amp;$Y$1020,'Sch A. Input'!$H$13:$CJ$13,"&gt;"&amp;$O$1020))</f>
        <v>0</v>
      </c>
      <c r="S1529" s="242">
        <f>IF(Q1529=0,0,SUMIFS('Sch A. Input'!$H520:$CJ520,'Sch A. Input'!$H$14:$CJ$14,"One-time",'Sch A. Input'!$H$13:$CJ$13,"&lt;="&amp;$L$11,'Sch A. Input'!$H$13:$CJ$13,"&lt;="&amp;$Y$1020,'Sch A. Input'!$H$13:$CJ$13,"&gt;"&amp;$O$1020))</f>
        <v>0</v>
      </c>
      <c r="T1529" s="283">
        <f t="shared" si="861"/>
        <v>0</v>
      </c>
      <c r="U1529" s="242">
        <f t="shared" si="862"/>
        <v>0</v>
      </c>
      <c r="V1529" s="242">
        <f t="shared" si="863"/>
        <v>0</v>
      </c>
      <c r="W1529" s="276">
        <f t="shared" si="740"/>
        <v>0</v>
      </c>
      <c r="X1529" s="281">
        <f t="shared" si="839"/>
        <v>0</v>
      </c>
      <c r="Y1529" s="245">
        <f t="shared" si="840"/>
        <v>0</v>
      </c>
      <c r="Z1529" s="248"/>
      <c r="AA1529" s="285">
        <f t="shared" si="864"/>
        <v>0</v>
      </c>
      <c r="AB1529" s="242">
        <f>IF(AA1529=0,0,SUMIFS('Sch A. Input'!$H520:$CJ520,'Sch A. Input'!$H$14:$CJ$14,"Recurring",'Sch A. Input'!$H$13:$CJ$13,"&lt;="&amp;$L$11,'Sch A. Input'!$H$13:$CJ$13,"&lt;="&amp;$AI$1020,'Sch A. Input'!$H$13:$CJ$13,"&gt;"&amp;$Y$1020))</f>
        <v>0</v>
      </c>
      <c r="AC1529" s="242">
        <f>IF(AA1529=0,0,SUMIFS('Sch A. Input'!$H520:$CJ520,'Sch A. Input'!$H$14:$CJ$14,"One-time",'Sch A. Input'!$H$13:$CJ$13,"&lt;="&amp;$L$11,'Sch A. Input'!$H$13:$CJ$13,"&lt;="&amp;$AI$1020,'Sch A. Input'!$H$13:$CJ$13,"&gt;"&amp;$Y$1020))</f>
        <v>0</v>
      </c>
      <c r="AD1529" s="283">
        <f t="shared" si="865"/>
        <v>0</v>
      </c>
      <c r="AE1529" s="242">
        <f t="shared" si="866"/>
        <v>0</v>
      </c>
      <c r="AF1529" s="242">
        <f t="shared" si="867"/>
        <v>0</v>
      </c>
      <c r="AG1529" s="276">
        <f t="shared" si="741"/>
        <v>0</v>
      </c>
      <c r="AH1529" s="281">
        <f t="shared" si="841"/>
        <v>0</v>
      </c>
      <c r="AI1529" s="245">
        <f t="shared" si="842"/>
        <v>0</v>
      </c>
      <c r="AK1529" s="285">
        <f t="shared" si="868"/>
        <v>0</v>
      </c>
      <c r="AL1529" s="242">
        <f>IF(AK1529=0,0,SUMIFS('Sch A. Input'!$H520:$CJ520,'Sch A. Input'!$H$14:$CJ$14,"Recurring",'Sch A. Input'!$H$13:$CJ$13,"&lt;="&amp;$L$11,'Sch A. Input'!$H$13:$CJ$13,"&lt;="&amp;$AS$1020,'Sch A. Input'!$H$13:$CJ$13,"&gt;"&amp;$AI$1020))</f>
        <v>0</v>
      </c>
      <c r="AM1529" s="242">
        <f>IF(AK1529=0,0,SUMIFS('Sch A. Input'!$H520:$CJ520,'Sch A. Input'!$H$14:$CJ$14,"One-time",'Sch A. Input'!$H$13:$CJ$13,"&lt;="&amp;$L$11,'Sch A. Input'!$H$13:$CJ$13,"&lt;="&amp;$AS$1020,'Sch A. Input'!$H$13:$CJ$13,"&gt;"&amp;$AI$1020))</f>
        <v>0</v>
      </c>
      <c r="AN1529" s="283">
        <f t="shared" si="869"/>
        <v>0</v>
      </c>
      <c r="AO1529" s="242">
        <f t="shared" si="870"/>
        <v>0</v>
      </c>
      <c r="AP1529" s="242">
        <f t="shared" si="871"/>
        <v>0</v>
      </c>
      <c r="AQ1529" s="276">
        <f t="shared" si="742"/>
        <v>0</v>
      </c>
      <c r="AR1529" s="281">
        <f t="shared" si="843"/>
        <v>0</v>
      </c>
      <c r="AS1529" s="245">
        <f t="shared" si="844"/>
        <v>0</v>
      </c>
      <c r="AY1529" s="160"/>
      <c r="AZ1529" s="160"/>
      <c r="BK1529" s="2"/>
      <c r="BL1529" s="2"/>
      <c r="BM1529" s="2"/>
      <c r="BN1529" s="2"/>
      <c r="BO1529" s="2"/>
      <c r="BP1529" s="2"/>
      <c r="BQ1529" s="2"/>
      <c r="BR1529" s="2"/>
      <c r="BS1529" s="2"/>
      <c r="BT1529" s="2"/>
      <c r="BU1529" s="2"/>
      <c r="BV1529" s="2"/>
      <c r="BW1529" s="2"/>
      <c r="BX1529" s="2"/>
      <c r="BY1529" s="2"/>
      <c r="BZ1529" s="2"/>
      <c r="CA1529" s="2"/>
      <c r="CI1529"/>
      <c r="CJ1529"/>
      <c r="CK1529"/>
      <c r="CL1529"/>
      <c r="CM1529"/>
      <c r="CN1529"/>
      <c r="CO1529"/>
      <c r="CP1529"/>
      <c r="CQ1529"/>
      <c r="CR1529"/>
      <c r="CS1529"/>
      <c r="CT1529"/>
      <c r="CU1529"/>
      <c r="CV1529"/>
      <c r="CW1529"/>
      <c r="CX1529"/>
    </row>
    <row r="1530" spans="2:102" x14ac:dyDescent="0.35">
      <c r="B1530" s="70" t="str">
        <f t="shared" ref="B1530:F1530" si="918">B523</f>
        <v/>
      </c>
      <c r="C1530" s="166" t="str">
        <f t="shared" si="918"/>
        <v/>
      </c>
      <c r="D1530" s="273" t="str">
        <f t="shared" si="918"/>
        <v/>
      </c>
      <c r="E1530" s="273">
        <f t="shared" si="918"/>
        <v>45016</v>
      </c>
      <c r="F1530" s="273">
        <f t="shared" si="918"/>
        <v>0</v>
      </c>
      <c r="G1530" s="98">
        <f t="shared" si="856"/>
        <v>0</v>
      </c>
      <c r="H1530" s="242">
        <f>IF(G1530=0,0,SUMIFS('Sch A. Input'!$H521:$CJ521,'Sch A. Input'!$H$14:$CJ$14,"Recurring",'Sch A. Input'!$H$13:$CJ$13,"&lt;="&amp;$O$1020,'Sch A. Input'!$H$13:$CJ$13,"&lt;="&amp;$L$11))</f>
        <v>0</v>
      </c>
      <c r="I1530" s="242">
        <f>IF(G1530=0,0,SUMIFS('Sch A. Input'!$H521:$CJ521,'Sch A. Input'!$H$14:$CJ$14,"One-time",'Sch A. Input'!$H$13:$CJ$13,"&lt;="&amp;$O$1020,'Sch A. Input'!$H$13:$CJ$13,"&lt;="&amp;$L$11))</f>
        <v>0</v>
      </c>
      <c r="J1530" s="283">
        <f t="shared" si="857"/>
        <v>0</v>
      </c>
      <c r="K1530" s="242">
        <f t="shared" si="858"/>
        <v>0</v>
      </c>
      <c r="L1530" s="242">
        <f t="shared" si="859"/>
        <v>0</v>
      </c>
      <c r="M1530" s="276">
        <f t="shared" si="739"/>
        <v>0</v>
      </c>
      <c r="N1530" s="281">
        <f t="shared" si="837"/>
        <v>0</v>
      </c>
      <c r="O1530" s="245">
        <f t="shared" si="838"/>
        <v>0</v>
      </c>
      <c r="P1530" s="248"/>
      <c r="Q1530" s="285">
        <f t="shared" si="860"/>
        <v>0</v>
      </c>
      <c r="R1530" s="242">
        <f>IF(Q1530=0,0,SUMIFS('Sch A. Input'!$H521:$CJ521,'Sch A. Input'!$H$14:$CJ$14,"Recurring",'Sch A. Input'!$H$13:$CJ$13,"&lt;="&amp;$L$11,'Sch A. Input'!$H$13:$CJ$13,"&lt;="&amp;$Y$1020,'Sch A. Input'!$H$13:$CJ$13,"&gt;"&amp;$O$1020))</f>
        <v>0</v>
      </c>
      <c r="S1530" s="242">
        <f>IF(Q1530=0,0,SUMIFS('Sch A. Input'!$H521:$CJ521,'Sch A. Input'!$H$14:$CJ$14,"One-time",'Sch A. Input'!$H$13:$CJ$13,"&lt;="&amp;$L$11,'Sch A. Input'!$H$13:$CJ$13,"&lt;="&amp;$Y$1020,'Sch A. Input'!$H$13:$CJ$13,"&gt;"&amp;$O$1020))</f>
        <v>0</v>
      </c>
      <c r="T1530" s="283">
        <f t="shared" si="861"/>
        <v>0</v>
      </c>
      <c r="U1530" s="242">
        <f t="shared" si="862"/>
        <v>0</v>
      </c>
      <c r="V1530" s="242">
        <f t="shared" si="863"/>
        <v>0</v>
      </c>
      <c r="W1530" s="276">
        <f t="shared" si="740"/>
        <v>0</v>
      </c>
      <c r="X1530" s="281">
        <f t="shared" si="839"/>
        <v>0</v>
      </c>
      <c r="Y1530" s="245">
        <f t="shared" si="840"/>
        <v>0</v>
      </c>
      <c r="Z1530" s="248"/>
      <c r="AA1530" s="285">
        <f t="shared" si="864"/>
        <v>0</v>
      </c>
      <c r="AB1530" s="242">
        <f>IF(AA1530=0,0,SUMIFS('Sch A. Input'!$H521:$CJ521,'Sch A. Input'!$H$14:$CJ$14,"Recurring",'Sch A. Input'!$H$13:$CJ$13,"&lt;="&amp;$L$11,'Sch A. Input'!$H$13:$CJ$13,"&lt;="&amp;$AI$1020,'Sch A. Input'!$H$13:$CJ$13,"&gt;"&amp;$Y$1020))</f>
        <v>0</v>
      </c>
      <c r="AC1530" s="242">
        <f>IF(AA1530=0,0,SUMIFS('Sch A. Input'!$H521:$CJ521,'Sch A. Input'!$H$14:$CJ$14,"One-time",'Sch A. Input'!$H$13:$CJ$13,"&lt;="&amp;$L$11,'Sch A. Input'!$H$13:$CJ$13,"&lt;="&amp;$AI$1020,'Sch A. Input'!$H$13:$CJ$13,"&gt;"&amp;$Y$1020))</f>
        <v>0</v>
      </c>
      <c r="AD1530" s="283">
        <f t="shared" si="865"/>
        <v>0</v>
      </c>
      <c r="AE1530" s="242">
        <f t="shared" si="866"/>
        <v>0</v>
      </c>
      <c r="AF1530" s="242">
        <f t="shared" si="867"/>
        <v>0</v>
      </c>
      <c r="AG1530" s="276">
        <f t="shared" si="741"/>
        <v>0</v>
      </c>
      <c r="AH1530" s="281">
        <f t="shared" si="841"/>
        <v>0</v>
      </c>
      <c r="AI1530" s="245">
        <f t="shared" si="842"/>
        <v>0</v>
      </c>
      <c r="AK1530" s="285">
        <f t="shared" si="868"/>
        <v>0</v>
      </c>
      <c r="AL1530" s="242">
        <f>IF(AK1530=0,0,SUMIFS('Sch A. Input'!$H521:$CJ521,'Sch A. Input'!$H$14:$CJ$14,"Recurring",'Sch A. Input'!$H$13:$CJ$13,"&lt;="&amp;$L$11,'Sch A. Input'!$H$13:$CJ$13,"&lt;="&amp;$AS$1020,'Sch A. Input'!$H$13:$CJ$13,"&gt;"&amp;$AI$1020))</f>
        <v>0</v>
      </c>
      <c r="AM1530" s="242">
        <f>IF(AK1530=0,0,SUMIFS('Sch A. Input'!$H521:$CJ521,'Sch A. Input'!$H$14:$CJ$14,"One-time",'Sch A. Input'!$H$13:$CJ$13,"&lt;="&amp;$L$11,'Sch A. Input'!$H$13:$CJ$13,"&lt;="&amp;$AS$1020,'Sch A. Input'!$H$13:$CJ$13,"&gt;"&amp;$AI$1020))</f>
        <v>0</v>
      </c>
      <c r="AN1530" s="283">
        <f t="shared" si="869"/>
        <v>0</v>
      </c>
      <c r="AO1530" s="242">
        <f t="shared" si="870"/>
        <v>0</v>
      </c>
      <c r="AP1530" s="242">
        <f t="shared" si="871"/>
        <v>0</v>
      </c>
      <c r="AQ1530" s="276">
        <f t="shared" si="742"/>
        <v>0</v>
      </c>
      <c r="AR1530" s="281">
        <f t="shared" si="843"/>
        <v>0</v>
      </c>
      <c r="AS1530" s="245">
        <f t="shared" si="844"/>
        <v>0</v>
      </c>
      <c r="AY1530" s="160"/>
      <c r="AZ1530" s="160"/>
      <c r="BK1530" s="2"/>
      <c r="BL1530" s="2"/>
      <c r="BM1530" s="2"/>
      <c r="BN1530" s="2"/>
      <c r="BO1530" s="2"/>
      <c r="BP1530" s="2"/>
      <c r="BQ1530" s="2"/>
      <c r="BR1530" s="2"/>
      <c r="BS1530" s="2"/>
      <c r="BT1530" s="2"/>
      <c r="BU1530" s="2"/>
      <c r="BV1530" s="2"/>
      <c r="BW1530" s="2"/>
      <c r="BX1530" s="2"/>
      <c r="BY1530" s="2"/>
      <c r="BZ1530" s="2"/>
      <c r="CA1530" s="2"/>
      <c r="CI1530"/>
      <c r="CJ1530"/>
      <c r="CK1530"/>
      <c r="CL1530"/>
      <c r="CM1530"/>
      <c r="CN1530"/>
      <c r="CO1530"/>
      <c r="CP1530"/>
      <c r="CQ1530"/>
      <c r="CR1530"/>
      <c r="CS1530"/>
      <c r="CT1530"/>
      <c r="CU1530"/>
      <c r="CV1530"/>
      <c r="CW1530"/>
      <c r="CX1530"/>
    </row>
    <row r="1531" spans="2:102" x14ac:dyDescent="0.35">
      <c r="B1531" s="70" t="str">
        <f t="shared" ref="B1531:F1531" si="919">B524</f>
        <v/>
      </c>
      <c r="C1531" s="166" t="str">
        <f t="shared" si="919"/>
        <v/>
      </c>
      <c r="D1531" s="273" t="str">
        <f t="shared" si="919"/>
        <v/>
      </c>
      <c r="E1531" s="273">
        <f t="shared" si="919"/>
        <v>45016</v>
      </c>
      <c r="F1531" s="273">
        <f t="shared" si="919"/>
        <v>0</v>
      </c>
      <c r="G1531" s="98">
        <f t="shared" si="856"/>
        <v>0</v>
      </c>
      <c r="H1531" s="242">
        <f>IF(G1531=0,0,SUMIFS('Sch A. Input'!$H522:$CJ522,'Sch A. Input'!$H$14:$CJ$14,"Recurring",'Sch A. Input'!$H$13:$CJ$13,"&lt;="&amp;$O$1020,'Sch A. Input'!$H$13:$CJ$13,"&lt;="&amp;$L$11))</f>
        <v>0</v>
      </c>
      <c r="I1531" s="242">
        <f>IF(G1531=0,0,SUMIFS('Sch A. Input'!$H522:$CJ522,'Sch A. Input'!$H$14:$CJ$14,"One-time",'Sch A. Input'!$H$13:$CJ$13,"&lt;="&amp;$O$1020,'Sch A. Input'!$H$13:$CJ$13,"&lt;="&amp;$L$11))</f>
        <v>0</v>
      </c>
      <c r="J1531" s="283">
        <f t="shared" si="857"/>
        <v>0</v>
      </c>
      <c r="K1531" s="242">
        <f t="shared" si="858"/>
        <v>0</v>
      </c>
      <c r="L1531" s="242">
        <f t="shared" si="859"/>
        <v>0</v>
      </c>
      <c r="M1531" s="276">
        <f t="shared" si="739"/>
        <v>0</v>
      </c>
      <c r="N1531" s="281">
        <f t="shared" si="837"/>
        <v>0</v>
      </c>
      <c r="O1531" s="245">
        <f t="shared" si="838"/>
        <v>0</v>
      </c>
      <c r="P1531" s="248"/>
      <c r="Q1531" s="285">
        <f t="shared" si="860"/>
        <v>0</v>
      </c>
      <c r="R1531" s="242">
        <f>IF(Q1531=0,0,SUMIFS('Sch A. Input'!$H522:$CJ522,'Sch A. Input'!$H$14:$CJ$14,"Recurring",'Sch A. Input'!$H$13:$CJ$13,"&lt;="&amp;$L$11,'Sch A. Input'!$H$13:$CJ$13,"&lt;="&amp;$Y$1020,'Sch A. Input'!$H$13:$CJ$13,"&gt;"&amp;$O$1020))</f>
        <v>0</v>
      </c>
      <c r="S1531" s="242">
        <f>IF(Q1531=0,0,SUMIFS('Sch A. Input'!$H522:$CJ522,'Sch A. Input'!$H$14:$CJ$14,"One-time",'Sch A. Input'!$H$13:$CJ$13,"&lt;="&amp;$L$11,'Sch A. Input'!$H$13:$CJ$13,"&lt;="&amp;$Y$1020,'Sch A. Input'!$H$13:$CJ$13,"&gt;"&amp;$O$1020))</f>
        <v>0</v>
      </c>
      <c r="T1531" s="283">
        <f t="shared" si="861"/>
        <v>0</v>
      </c>
      <c r="U1531" s="242">
        <f t="shared" si="862"/>
        <v>0</v>
      </c>
      <c r="V1531" s="242">
        <f t="shared" si="863"/>
        <v>0</v>
      </c>
      <c r="W1531" s="276">
        <f t="shared" si="740"/>
        <v>0</v>
      </c>
      <c r="X1531" s="281">
        <f t="shared" si="839"/>
        <v>0</v>
      </c>
      <c r="Y1531" s="245">
        <f t="shared" si="840"/>
        <v>0</v>
      </c>
      <c r="Z1531" s="248"/>
      <c r="AA1531" s="285">
        <f t="shared" si="864"/>
        <v>0</v>
      </c>
      <c r="AB1531" s="242">
        <f>IF(AA1531=0,0,SUMIFS('Sch A. Input'!$H522:$CJ522,'Sch A. Input'!$H$14:$CJ$14,"Recurring",'Sch A. Input'!$H$13:$CJ$13,"&lt;="&amp;$L$11,'Sch A. Input'!$H$13:$CJ$13,"&lt;="&amp;$AI$1020,'Sch A. Input'!$H$13:$CJ$13,"&gt;"&amp;$Y$1020))</f>
        <v>0</v>
      </c>
      <c r="AC1531" s="242">
        <f>IF(AA1531=0,0,SUMIFS('Sch A. Input'!$H522:$CJ522,'Sch A. Input'!$H$14:$CJ$14,"One-time",'Sch A. Input'!$H$13:$CJ$13,"&lt;="&amp;$L$11,'Sch A. Input'!$H$13:$CJ$13,"&lt;="&amp;$AI$1020,'Sch A. Input'!$H$13:$CJ$13,"&gt;"&amp;$Y$1020))</f>
        <v>0</v>
      </c>
      <c r="AD1531" s="283">
        <f t="shared" si="865"/>
        <v>0</v>
      </c>
      <c r="AE1531" s="242">
        <f t="shared" si="866"/>
        <v>0</v>
      </c>
      <c r="AF1531" s="242">
        <f t="shared" si="867"/>
        <v>0</v>
      </c>
      <c r="AG1531" s="276">
        <f t="shared" si="741"/>
        <v>0</v>
      </c>
      <c r="AH1531" s="281">
        <f t="shared" si="841"/>
        <v>0</v>
      </c>
      <c r="AI1531" s="245">
        <f t="shared" si="842"/>
        <v>0</v>
      </c>
      <c r="AK1531" s="285">
        <f t="shared" si="868"/>
        <v>0</v>
      </c>
      <c r="AL1531" s="242">
        <f>IF(AK1531=0,0,SUMIFS('Sch A. Input'!$H522:$CJ522,'Sch A. Input'!$H$14:$CJ$14,"Recurring",'Sch A. Input'!$H$13:$CJ$13,"&lt;="&amp;$L$11,'Sch A. Input'!$H$13:$CJ$13,"&lt;="&amp;$AS$1020,'Sch A. Input'!$H$13:$CJ$13,"&gt;"&amp;$AI$1020))</f>
        <v>0</v>
      </c>
      <c r="AM1531" s="242">
        <f>IF(AK1531=0,0,SUMIFS('Sch A. Input'!$H522:$CJ522,'Sch A. Input'!$H$14:$CJ$14,"One-time",'Sch A. Input'!$H$13:$CJ$13,"&lt;="&amp;$L$11,'Sch A. Input'!$H$13:$CJ$13,"&lt;="&amp;$AS$1020,'Sch A. Input'!$H$13:$CJ$13,"&gt;"&amp;$AI$1020))</f>
        <v>0</v>
      </c>
      <c r="AN1531" s="283">
        <f t="shared" si="869"/>
        <v>0</v>
      </c>
      <c r="AO1531" s="242">
        <f t="shared" si="870"/>
        <v>0</v>
      </c>
      <c r="AP1531" s="242">
        <f t="shared" si="871"/>
        <v>0</v>
      </c>
      <c r="AQ1531" s="276">
        <f t="shared" si="742"/>
        <v>0</v>
      </c>
      <c r="AR1531" s="281">
        <f t="shared" si="843"/>
        <v>0</v>
      </c>
      <c r="AS1531" s="245">
        <f t="shared" si="844"/>
        <v>0</v>
      </c>
      <c r="AY1531" s="160"/>
      <c r="AZ1531" s="160"/>
      <c r="BK1531" s="2"/>
      <c r="BL1531" s="2"/>
      <c r="BM1531" s="2"/>
      <c r="BN1531" s="2"/>
      <c r="BO1531" s="2"/>
      <c r="BP1531" s="2"/>
      <c r="BQ1531" s="2"/>
      <c r="BR1531" s="2"/>
      <c r="BS1531" s="2"/>
      <c r="BT1531" s="2"/>
      <c r="BU1531" s="2"/>
      <c r="BV1531" s="2"/>
      <c r="BW1531" s="2"/>
      <c r="BX1531" s="2"/>
      <c r="BY1531" s="2"/>
      <c r="BZ1531" s="2"/>
      <c r="CA1531" s="2"/>
      <c r="CI1531"/>
      <c r="CJ1531"/>
      <c r="CK1531"/>
      <c r="CL1531"/>
      <c r="CM1531"/>
      <c r="CN1531"/>
      <c r="CO1531"/>
      <c r="CP1531"/>
      <c r="CQ1531"/>
      <c r="CR1531"/>
      <c r="CS1531"/>
      <c r="CT1531"/>
      <c r="CU1531"/>
      <c r="CV1531"/>
      <c r="CW1531"/>
      <c r="CX1531"/>
    </row>
    <row r="1532" spans="2:102" x14ac:dyDescent="0.35">
      <c r="B1532" s="70" t="str">
        <f t="shared" ref="B1532:F1532" si="920">B525</f>
        <v/>
      </c>
      <c r="C1532" s="166" t="str">
        <f t="shared" si="920"/>
        <v/>
      </c>
      <c r="D1532" s="273" t="str">
        <f t="shared" si="920"/>
        <v/>
      </c>
      <c r="E1532" s="273">
        <f t="shared" si="920"/>
        <v>45016</v>
      </c>
      <c r="F1532" s="273">
        <f t="shared" si="920"/>
        <v>0</v>
      </c>
      <c r="G1532" s="98">
        <f t="shared" si="856"/>
        <v>0</v>
      </c>
      <c r="H1532" s="242">
        <f>IF(G1532=0,0,SUMIFS('Sch A. Input'!$H523:$CJ523,'Sch A. Input'!$H$14:$CJ$14,"Recurring",'Sch A. Input'!$H$13:$CJ$13,"&lt;="&amp;$O$1020,'Sch A. Input'!$H$13:$CJ$13,"&lt;="&amp;$L$11))</f>
        <v>0</v>
      </c>
      <c r="I1532" s="242">
        <f>IF(G1532=0,0,SUMIFS('Sch A. Input'!$H523:$CJ523,'Sch A. Input'!$H$14:$CJ$14,"One-time",'Sch A. Input'!$H$13:$CJ$13,"&lt;="&amp;$O$1020,'Sch A. Input'!$H$13:$CJ$13,"&lt;="&amp;$L$11))</f>
        <v>0</v>
      </c>
      <c r="J1532" s="283">
        <f t="shared" si="857"/>
        <v>0</v>
      </c>
      <c r="K1532" s="242">
        <f t="shared" si="858"/>
        <v>0</v>
      </c>
      <c r="L1532" s="242">
        <f t="shared" si="859"/>
        <v>0</v>
      </c>
      <c r="M1532" s="276">
        <f t="shared" si="739"/>
        <v>0</v>
      </c>
      <c r="N1532" s="281">
        <f t="shared" si="837"/>
        <v>0</v>
      </c>
      <c r="O1532" s="245">
        <f t="shared" si="838"/>
        <v>0</v>
      </c>
      <c r="P1532" s="248"/>
      <c r="Q1532" s="285">
        <f t="shared" si="860"/>
        <v>0</v>
      </c>
      <c r="R1532" s="242">
        <f>IF(Q1532=0,0,SUMIFS('Sch A. Input'!$H523:$CJ523,'Sch A. Input'!$H$14:$CJ$14,"Recurring",'Sch A. Input'!$H$13:$CJ$13,"&lt;="&amp;$L$11,'Sch A. Input'!$H$13:$CJ$13,"&lt;="&amp;$Y$1020,'Sch A. Input'!$H$13:$CJ$13,"&gt;"&amp;$O$1020))</f>
        <v>0</v>
      </c>
      <c r="S1532" s="242">
        <f>IF(Q1532=0,0,SUMIFS('Sch A. Input'!$H523:$CJ523,'Sch A. Input'!$H$14:$CJ$14,"One-time",'Sch A. Input'!$H$13:$CJ$13,"&lt;="&amp;$L$11,'Sch A. Input'!$H$13:$CJ$13,"&lt;="&amp;$Y$1020,'Sch A. Input'!$H$13:$CJ$13,"&gt;"&amp;$O$1020))</f>
        <v>0</v>
      </c>
      <c r="T1532" s="283">
        <f t="shared" si="861"/>
        <v>0</v>
      </c>
      <c r="U1532" s="242">
        <f t="shared" si="862"/>
        <v>0</v>
      </c>
      <c r="V1532" s="242">
        <f t="shared" si="863"/>
        <v>0</v>
      </c>
      <c r="W1532" s="276">
        <f t="shared" si="740"/>
        <v>0</v>
      </c>
      <c r="X1532" s="281">
        <f t="shared" si="839"/>
        <v>0</v>
      </c>
      <c r="Y1532" s="245">
        <f t="shared" si="840"/>
        <v>0</v>
      </c>
      <c r="Z1532" s="248"/>
      <c r="AA1532" s="285">
        <f t="shared" si="864"/>
        <v>0</v>
      </c>
      <c r="AB1532" s="242">
        <f>IF(AA1532=0,0,SUMIFS('Sch A. Input'!$H523:$CJ523,'Sch A. Input'!$H$14:$CJ$14,"Recurring",'Sch A. Input'!$H$13:$CJ$13,"&lt;="&amp;$L$11,'Sch A. Input'!$H$13:$CJ$13,"&lt;="&amp;$AI$1020,'Sch A. Input'!$H$13:$CJ$13,"&gt;"&amp;$Y$1020))</f>
        <v>0</v>
      </c>
      <c r="AC1532" s="242">
        <f>IF(AA1532=0,0,SUMIFS('Sch A. Input'!$H523:$CJ523,'Sch A. Input'!$H$14:$CJ$14,"One-time",'Sch A. Input'!$H$13:$CJ$13,"&lt;="&amp;$L$11,'Sch A. Input'!$H$13:$CJ$13,"&lt;="&amp;$AI$1020,'Sch A. Input'!$H$13:$CJ$13,"&gt;"&amp;$Y$1020))</f>
        <v>0</v>
      </c>
      <c r="AD1532" s="283">
        <f t="shared" si="865"/>
        <v>0</v>
      </c>
      <c r="AE1532" s="242">
        <f t="shared" si="866"/>
        <v>0</v>
      </c>
      <c r="AF1532" s="242">
        <f t="shared" si="867"/>
        <v>0</v>
      </c>
      <c r="AG1532" s="276">
        <f t="shared" si="741"/>
        <v>0</v>
      </c>
      <c r="AH1532" s="281">
        <f t="shared" si="841"/>
        <v>0</v>
      </c>
      <c r="AI1532" s="245">
        <f t="shared" si="842"/>
        <v>0</v>
      </c>
      <c r="AK1532" s="285">
        <f t="shared" si="868"/>
        <v>0</v>
      </c>
      <c r="AL1532" s="242">
        <f>IF(AK1532=0,0,SUMIFS('Sch A. Input'!$H523:$CJ523,'Sch A. Input'!$H$14:$CJ$14,"Recurring",'Sch A. Input'!$H$13:$CJ$13,"&lt;="&amp;$L$11,'Sch A. Input'!$H$13:$CJ$13,"&lt;="&amp;$AS$1020,'Sch A. Input'!$H$13:$CJ$13,"&gt;"&amp;$AI$1020))</f>
        <v>0</v>
      </c>
      <c r="AM1532" s="242">
        <f>IF(AK1532=0,0,SUMIFS('Sch A. Input'!$H523:$CJ523,'Sch A. Input'!$H$14:$CJ$14,"One-time",'Sch A. Input'!$H$13:$CJ$13,"&lt;="&amp;$L$11,'Sch A. Input'!$H$13:$CJ$13,"&lt;="&amp;$AS$1020,'Sch A. Input'!$H$13:$CJ$13,"&gt;"&amp;$AI$1020))</f>
        <v>0</v>
      </c>
      <c r="AN1532" s="283">
        <f t="shared" si="869"/>
        <v>0</v>
      </c>
      <c r="AO1532" s="242">
        <f t="shared" si="870"/>
        <v>0</v>
      </c>
      <c r="AP1532" s="242">
        <f t="shared" si="871"/>
        <v>0</v>
      </c>
      <c r="AQ1532" s="276">
        <f t="shared" si="742"/>
        <v>0</v>
      </c>
      <c r="AR1532" s="281">
        <f t="shared" si="843"/>
        <v>0</v>
      </c>
      <c r="AS1532" s="245">
        <f t="shared" si="844"/>
        <v>0</v>
      </c>
      <c r="AY1532" s="160"/>
      <c r="AZ1532" s="160"/>
      <c r="BK1532" s="2"/>
      <c r="BL1532" s="2"/>
      <c r="BM1532" s="2"/>
      <c r="BN1532" s="2"/>
      <c r="BO1532" s="2"/>
      <c r="BP1532" s="2"/>
      <c r="BQ1532" s="2"/>
      <c r="BR1532" s="2"/>
      <c r="BS1532" s="2"/>
      <c r="BT1532" s="2"/>
      <c r="BU1532" s="2"/>
      <c r="BV1532" s="2"/>
      <c r="BW1532" s="2"/>
      <c r="BX1532" s="2"/>
      <c r="BY1532" s="2"/>
      <c r="BZ1532" s="2"/>
      <c r="CA1532" s="2"/>
      <c r="CI1532"/>
      <c r="CJ1532"/>
      <c r="CK1532"/>
      <c r="CL1532"/>
      <c r="CM1532"/>
      <c r="CN1532"/>
      <c r="CO1532"/>
      <c r="CP1532"/>
      <c r="CQ1532"/>
      <c r="CR1532"/>
      <c r="CS1532"/>
      <c r="CT1532"/>
      <c r="CU1532"/>
      <c r="CV1532"/>
      <c r="CW1532"/>
      <c r="CX1532"/>
    </row>
    <row r="1533" spans="2:102" x14ac:dyDescent="0.35">
      <c r="B1533" s="70" t="str">
        <f t="shared" ref="B1533:F1533" si="921">B526</f>
        <v/>
      </c>
      <c r="C1533" s="166" t="str">
        <f t="shared" si="921"/>
        <v/>
      </c>
      <c r="D1533" s="273" t="str">
        <f t="shared" si="921"/>
        <v/>
      </c>
      <c r="E1533" s="273">
        <f t="shared" si="921"/>
        <v>45016</v>
      </c>
      <c r="F1533" s="273">
        <f t="shared" si="921"/>
        <v>0</v>
      </c>
      <c r="G1533" s="98">
        <f t="shared" si="856"/>
        <v>0</v>
      </c>
      <c r="H1533" s="242">
        <f>IF(G1533=0,0,SUMIFS('Sch A. Input'!$H524:$CJ524,'Sch A. Input'!$H$14:$CJ$14,"Recurring",'Sch A. Input'!$H$13:$CJ$13,"&lt;="&amp;$O$1020,'Sch A. Input'!$H$13:$CJ$13,"&lt;="&amp;$L$11))</f>
        <v>0</v>
      </c>
      <c r="I1533" s="242">
        <f>IF(G1533=0,0,SUMIFS('Sch A. Input'!$H524:$CJ524,'Sch A. Input'!$H$14:$CJ$14,"One-time",'Sch A. Input'!$H$13:$CJ$13,"&lt;="&amp;$O$1020,'Sch A. Input'!$H$13:$CJ$13,"&lt;="&amp;$L$11))</f>
        <v>0</v>
      </c>
      <c r="J1533" s="283">
        <f t="shared" si="857"/>
        <v>0</v>
      </c>
      <c r="K1533" s="242">
        <f t="shared" si="858"/>
        <v>0</v>
      </c>
      <c r="L1533" s="242">
        <f t="shared" si="859"/>
        <v>0</v>
      </c>
      <c r="M1533" s="276">
        <f t="shared" si="739"/>
        <v>0</v>
      </c>
      <c r="N1533" s="281">
        <f t="shared" si="837"/>
        <v>0</v>
      </c>
      <c r="O1533" s="245">
        <f t="shared" si="838"/>
        <v>0</v>
      </c>
      <c r="P1533" s="248"/>
      <c r="Q1533" s="285">
        <f t="shared" si="860"/>
        <v>0</v>
      </c>
      <c r="R1533" s="242">
        <f>IF(Q1533=0,0,SUMIFS('Sch A. Input'!$H524:$CJ524,'Sch A. Input'!$H$14:$CJ$14,"Recurring",'Sch A. Input'!$H$13:$CJ$13,"&lt;="&amp;$L$11,'Sch A. Input'!$H$13:$CJ$13,"&lt;="&amp;$Y$1020,'Sch A. Input'!$H$13:$CJ$13,"&gt;"&amp;$O$1020))</f>
        <v>0</v>
      </c>
      <c r="S1533" s="242">
        <f>IF(Q1533=0,0,SUMIFS('Sch A. Input'!$H524:$CJ524,'Sch A. Input'!$H$14:$CJ$14,"One-time",'Sch A. Input'!$H$13:$CJ$13,"&lt;="&amp;$L$11,'Sch A. Input'!$H$13:$CJ$13,"&lt;="&amp;$Y$1020,'Sch A. Input'!$H$13:$CJ$13,"&gt;"&amp;$O$1020))</f>
        <v>0</v>
      </c>
      <c r="T1533" s="283">
        <f t="shared" si="861"/>
        <v>0</v>
      </c>
      <c r="U1533" s="242">
        <f t="shared" si="862"/>
        <v>0</v>
      </c>
      <c r="V1533" s="242">
        <f t="shared" si="863"/>
        <v>0</v>
      </c>
      <c r="W1533" s="276">
        <f t="shared" si="740"/>
        <v>0</v>
      </c>
      <c r="X1533" s="281">
        <f t="shared" si="839"/>
        <v>0</v>
      </c>
      <c r="Y1533" s="245">
        <f t="shared" si="840"/>
        <v>0</v>
      </c>
      <c r="Z1533" s="248"/>
      <c r="AA1533" s="285">
        <f t="shared" si="864"/>
        <v>0</v>
      </c>
      <c r="AB1533" s="242">
        <f>IF(AA1533=0,0,SUMIFS('Sch A. Input'!$H524:$CJ524,'Sch A. Input'!$H$14:$CJ$14,"Recurring",'Sch A. Input'!$H$13:$CJ$13,"&lt;="&amp;$L$11,'Sch A. Input'!$H$13:$CJ$13,"&lt;="&amp;$AI$1020,'Sch A. Input'!$H$13:$CJ$13,"&gt;"&amp;$Y$1020))</f>
        <v>0</v>
      </c>
      <c r="AC1533" s="242">
        <f>IF(AA1533=0,0,SUMIFS('Sch A. Input'!$H524:$CJ524,'Sch A. Input'!$H$14:$CJ$14,"One-time",'Sch A. Input'!$H$13:$CJ$13,"&lt;="&amp;$L$11,'Sch A. Input'!$H$13:$CJ$13,"&lt;="&amp;$AI$1020,'Sch A. Input'!$H$13:$CJ$13,"&gt;"&amp;$Y$1020))</f>
        <v>0</v>
      </c>
      <c r="AD1533" s="283">
        <f t="shared" si="865"/>
        <v>0</v>
      </c>
      <c r="AE1533" s="242">
        <f t="shared" si="866"/>
        <v>0</v>
      </c>
      <c r="AF1533" s="242">
        <f t="shared" si="867"/>
        <v>0</v>
      </c>
      <c r="AG1533" s="276">
        <f t="shared" si="741"/>
        <v>0</v>
      </c>
      <c r="AH1533" s="281">
        <f t="shared" si="841"/>
        <v>0</v>
      </c>
      <c r="AI1533" s="245">
        <f t="shared" si="842"/>
        <v>0</v>
      </c>
      <c r="AK1533" s="285">
        <f t="shared" si="868"/>
        <v>0</v>
      </c>
      <c r="AL1533" s="242">
        <f>IF(AK1533=0,0,SUMIFS('Sch A. Input'!$H524:$CJ524,'Sch A. Input'!$H$14:$CJ$14,"Recurring",'Sch A. Input'!$H$13:$CJ$13,"&lt;="&amp;$L$11,'Sch A. Input'!$H$13:$CJ$13,"&lt;="&amp;$AS$1020,'Sch A. Input'!$H$13:$CJ$13,"&gt;"&amp;$AI$1020))</f>
        <v>0</v>
      </c>
      <c r="AM1533" s="242">
        <f>IF(AK1533=0,0,SUMIFS('Sch A. Input'!$H524:$CJ524,'Sch A. Input'!$H$14:$CJ$14,"One-time",'Sch A. Input'!$H$13:$CJ$13,"&lt;="&amp;$L$11,'Sch A. Input'!$H$13:$CJ$13,"&lt;="&amp;$AS$1020,'Sch A. Input'!$H$13:$CJ$13,"&gt;"&amp;$AI$1020))</f>
        <v>0</v>
      </c>
      <c r="AN1533" s="283">
        <f t="shared" si="869"/>
        <v>0</v>
      </c>
      <c r="AO1533" s="242">
        <f t="shared" si="870"/>
        <v>0</v>
      </c>
      <c r="AP1533" s="242">
        <f t="shared" si="871"/>
        <v>0</v>
      </c>
      <c r="AQ1533" s="276">
        <f t="shared" si="742"/>
        <v>0</v>
      </c>
      <c r="AR1533" s="281">
        <f t="shared" si="843"/>
        <v>0</v>
      </c>
      <c r="AS1533" s="245">
        <f t="shared" si="844"/>
        <v>0</v>
      </c>
      <c r="AY1533" s="160"/>
      <c r="AZ1533" s="160"/>
      <c r="BK1533" s="2"/>
      <c r="BL1533" s="2"/>
      <c r="BM1533" s="2"/>
      <c r="BN1533" s="2"/>
      <c r="BO1533" s="2"/>
      <c r="BP1533" s="2"/>
      <c r="BQ1533" s="2"/>
      <c r="BR1533" s="2"/>
      <c r="BS1533" s="2"/>
      <c r="BT1533" s="2"/>
      <c r="BU1533" s="2"/>
      <c r="BV1533" s="2"/>
      <c r="BW1533" s="2"/>
      <c r="BX1533" s="2"/>
      <c r="BY1533" s="2"/>
      <c r="BZ1533" s="2"/>
      <c r="CA1533" s="2"/>
      <c r="CI1533"/>
      <c r="CJ1533"/>
      <c r="CK1533"/>
      <c r="CL1533"/>
      <c r="CM1533"/>
      <c r="CN1533"/>
      <c r="CO1533"/>
      <c r="CP1533"/>
      <c r="CQ1533"/>
      <c r="CR1533"/>
      <c r="CS1533"/>
      <c r="CT1533"/>
      <c r="CU1533"/>
      <c r="CV1533"/>
      <c r="CW1533"/>
      <c r="CX1533"/>
    </row>
    <row r="1534" spans="2:102" x14ac:dyDescent="0.35">
      <c r="B1534" s="70" t="str">
        <f t="shared" ref="B1534:F1534" si="922">B527</f>
        <v/>
      </c>
      <c r="C1534" s="166" t="str">
        <f t="shared" si="922"/>
        <v/>
      </c>
      <c r="D1534" s="273" t="str">
        <f t="shared" si="922"/>
        <v/>
      </c>
      <c r="E1534" s="273">
        <f t="shared" si="922"/>
        <v>45016</v>
      </c>
      <c r="F1534" s="273">
        <f t="shared" si="922"/>
        <v>0</v>
      </c>
      <c r="G1534" s="98">
        <f t="shared" si="856"/>
        <v>0</v>
      </c>
      <c r="H1534" s="242">
        <f>IF(G1534=0,0,SUMIFS('Sch A. Input'!$H525:$CJ525,'Sch A. Input'!$H$14:$CJ$14,"Recurring",'Sch A. Input'!$H$13:$CJ$13,"&lt;="&amp;$O$1020,'Sch A. Input'!$H$13:$CJ$13,"&lt;="&amp;$L$11))</f>
        <v>0</v>
      </c>
      <c r="I1534" s="242">
        <f>IF(G1534=0,0,SUMIFS('Sch A. Input'!$H525:$CJ525,'Sch A. Input'!$H$14:$CJ$14,"One-time",'Sch A. Input'!$H$13:$CJ$13,"&lt;="&amp;$O$1020,'Sch A. Input'!$H$13:$CJ$13,"&lt;="&amp;$L$11))</f>
        <v>0</v>
      </c>
      <c r="J1534" s="283">
        <f t="shared" si="857"/>
        <v>0</v>
      </c>
      <c r="K1534" s="242">
        <f t="shared" si="858"/>
        <v>0</v>
      </c>
      <c r="L1534" s="242">
        <f t="shared" si="859"/>
        <v>0</v>
      </c>
      <c r="M1534" s="276">
        <f t="shared" si="739"/>
        <v>0</v>
      </c>
      <c r="N1534" s="281">
        <f t="shared" si="837"/>
        <v>0</v>
      </c>
      <c r="O1534" s="245">
        <f t="shared" si="838"/>
        <v>0</v>
      </c>
      <c r="P1534" s="248"/>
      <c r="Q1534" s="285">
        <f t="shared" si="860"/>
        <v>0</v>
      </c>
      <c r="R1534" s="242">
        <f>IF(Q1534=0,0,SUMIFS('Sch A. Input'!$H525:$CJ525,'Sch A. Input'!$H$14:$CJ$14,"Recurring",'Sch A. Input'!$H$13:$CJ$13,"&lt;="&amp;$L$11,'Sch A. Input'!$H$13:$CJ$13,"&lt;="&amp;$Y$1020,'Sch A. Input'!$H$13:$CJ$13,"&gt;"&amp;$O$1020))</f>
        <v>0</v>
      </c>
      <c r="S1534" s="242">
        <f>IF(Q1534=0,0,SUMIFS('Sch A. Input'!$H525:$CJ525,'Sch A. Input'!$H$14:$CJ$14,"One-time",'Sch A. Input'!$H$13:$CJ$13,"&lt;="&amp;$L$11,'Sch A. Input'!$H$13:$CJ$13,"&lt;="&amp;$Y$1020,'Sch A. Input'!$H$13:$CJ$13,"&gt;"&amp;$O$1020))</f>
        <v>0</v>
      </c>
      <c r="T1534" s="283">
        <f t="shared" si="861"/>
        <v>0</v>
      </c>
      <c r="U1534" s="242">
        <f t="shared" si="862"/>
        <v>0</v>
      </c>
      <c r="V1534" s="242">
        <f t="shared" si="863"/>
        <v>0</v>
      </c>
      <c r="W1534" s="276">
        <f t="shared" si="740"/>
        <v>0</v>
      </c>
      <c r="X1534" s="281">
        <f t="shared" si="839"/>
        <v>0</v>
      </c>
      <c r="Y1534" s="245">
        <f t="shared" si="840"/>
        <v>0</v>
      </c>
      <c r="Z1534" s="248"/>
      <c r="AA1534" s="285">
        <f t="shared" si="864"/>
        <v>0</v>
      </c>
      <c r="AB1534" s="242">
        <f>IF(AA1534=0,0,SUMIFS('Sch A. Input'!$H525:$CJ525,'Sch A. Input'!$H$14:$CJ$14,"Recurring",'Sch A. Input'!$H$13:$CJ$13,"&lt;="&amp;$L$11,'Sch A. Input'!$H$13:$CJ$13,"&lt;="&amp;$AI$1020,'Sch A. Input'!$H$13:$CJ$13,"&gt;"&amp;$Y$1020))</f>
        <v>0</v>
      </c>
      <c r="AC1534" s="242">
        <f>IF(AA1534=0,0,SUMIFS('Sch A. Input'!$H525:$CJ525,'Sch A. Input'!$H$14:$CJ$14,"One-time",'Sch A. Input'!$H$13:$CJ$13,"&lt;="&amp;$L$11,'Sch A. Input'!$H$13:$CJ$13,"&lt;="&amp;$AI$1020,'Sch A. Input'!$H$13:$CJ$13,"&gt;"&amp;$Y$1020))</f>
        <v>0</v>
      </c>
      <c r="AD1534" s="283">
        <f t="shared" si="865"/>
        <v>0</v>
      </c>
      <c r="AE1534" s="242">
        <f t="shared" si="866"/>
        <v>0</v>
      </c>
      <c r="AF1534" s="242">
        <f t="shared" si="867"/>
        <v>0</v>
      </c>
      <c r="AG1534" s="276">
        <f t="shared" si="741"/>
        <v>0</v>
      </c>
      <c r="AH1534" s="281">
        <f t="shared" si="841"/>
        <v>0</v>
      </c>
      <c r="AI1534" s="245">
        <f t="shared" si="842"/>
        <v>0</v>
      </c>
      <c r="AK1534" s="285">
        <f t="shared" si="868"/>
        <v>0</v>
      </c>
      <c r="AL1534" s="242">
        <f>IF(AK1534=0,0,SUMIFS('Sch A. Input'!$H525:$CJ525,'Sch A. Input'!$H$14:$CJ$14,"Recurring",'Sch A. Input'!$H$13:$CJ$13,"&lt;="&amp;$L$11,'Sch A. Input'!$H$13:$CJ$13,"&lt;="&amp;$AS$1020,'Sch A. Input'!$H$13:$CJ$13,"&gt;"&amp;$AI$1020))</f>
        <v>0</v>
      </c>
      <c r="AM1534" s="242">
        <f>IF(AK1534=0,0,SUMIFS('Sch A. Input'!$H525:$CJ525,'Sch A. Input'!$H$14:$CJ$14,"One-time",'Sch A. Input'!$H$13:$CJ$13,"&lt;="&amp;$L$11,'Sch A. Input'!$H$13:$CJ$13,"&lt;="&amp;$AS$1020,'Sch A. Input'!$H$13:$CJ$13,"&gt;"&amp;$AI$1020))</f>
        <v>0</v>
      </c>
      <c r="AN1534" s="283">
        <f t="shared" si="869"/>
        <v>0</v>
      </c>
      <c r="AO1534" s="242">
        <f t="shared" si="870"/>
        <v>0</v>
      </c>
      <c r="AP1534" s="242">
        <f t="shared" si="871"/>
        <v>0</v>
      </c>
      <c r="AQ1534" s="276">
        <f t="shared" si="742"/>
        <v>0</v>
      </c>
      <c r="AR1534" s="281">
        <f t="shared" si="843"/>
        <v>0</v>
      </c>
      <c r="AS1534" s="245">
        <f t="shared" si="844"/>
        <v>0</v>
      </c>
      <c r="AY1534" s="160"/>
      <c r="AZ1534" s="160"/>
      <c r="BK1534" s="2"/>
      <c r="BL1534" s="2"/>
      <c r="BM1534" s="2"/>
      <c r="BN1534" s="2"/>
      <c r="BO1534" s="2"/>
      <c r="BP1534" s="2"/>
      <c r="BQ1534" s="2"/>
      <c r="BR1534" s="2"/>
      <c r="BS1534" s="2"/>
      <c r="BT1534" s="2"/>
      <c r="BU1534" s="2"/>
      <c r="BV1534" s="2"/>
      <c r="BW1534" s="2"/>
      <c r="BX1534" s="2"/>
      <c r="BY1534" s="2"/>
      <c r="BZ1534" s="2"/>
      <c r="CA1534" s="2"/>
      <c r="CI1534"/>
      <c r="CJ1534"/>
      <c r="CK1534"/>
      <c r="CL1534"/>
      <c r="CM1534"/>
      <c r="CN1534"/>
      <c r="CO1534"/>
      <c r="CP1534"/>
      <c r="CQ1534"/>
      <c r="CR1534"/>
      <c r="CS1534"/>
      <c r="CT1534"/>
      <c r="CU1534"/>
      <c r="CV1534"/>
      <c r="CW1534"/>
      <c r="CX1534"/>
    </row>
    <row r="1535" spans="2:102" x14ac:dyDescent="0.35">
      <c r="B1535" s="70" t="str">
        <f t="shared" ref="B1535:F1535" si="923">B528</f>
        <v/>
      </c>
      <c r="C1535" s="166" t="str">
        <f t="shared" si="923"/>
        <v/>
      </c>
      <c r="D1535" s="273" t="str">
        <f t="shared" si="923"/>
        <v/>
      </c>
      <c r="E1535" s="273">
        <f t="shared" si="923"/>
        <v>45016</v>
      </c>
      <c r="F1535" s="273">
        <f t="shared" si="923"/>
        <v>0</v>
      </c>
      <c r="G1535" s="98">
        <f t="shared" si="856"/>
        <v>0</v>
      </c>
      <c r="H1535" s="242">
        <f>IF(G1535=0,0,SUMIFS('Sch A. Input'!$H526:$CJ526,'Sch A. Input'!$H$14:$CJ$14,"Recurring",'Sch A. Input'!$H$13:$CJ$13,"&lt;="&amp;$O$1020,'Sch A. Input'!$H$13:$CJ$13,"&lt;="&amp;$L$11))</f>
        <v>0</v>
      </c>
      <c r="I1535" s="242">
        <f>IF(G1535=0,0,SUMIFS('Sch A. Input'!$H526:$CJ526,'Sch A. Input'!$H$14:$CJ$14,"One-time",'Sch A. Input'!$H$13:$CJ$13,"&lt;="&amp;$O$1020,'Sch A. Input'!$H$13:$CJ$13,"&lt;="&amp;$L$11))</f>
        <v>0</v>
      </c>
      <c r="J1535" s="283">
        <f t="shared" si="857"/>
        <v>0</v>
      </c>
      <c r="K1535" s="242">
        <f t="shared" si="858"/>
        <v>0</v>
      </c>
      <c r="L1535" s="242">
        <f t="shared" si="859"/>
        <v>0</v>
      </c>
      <c r="M1535" s="276">
        <f t="shared" si="739"/>
        <v>0</v>
      </c>
      <c r="N1535" s="281">
        <f t="shared" si="837"/>
        <v>0</v>
      </c>
      <c r="O1535" s="245">
        <f t="shared" si="838"/>
        <v>0</v>
      </c>
      <c r="P1535" s="248"/>
      <c r="Q1535" s="285">
        <f t="shared" si="860"/>
        <v>0</v>
      </c>
      <c r="R1535" s="242">
        <f>IF(Q1535=0,0,SUMIFS('Sch A. Input'!$H526:$CJ526,'Sch A. Input'!$H$14:$CJ$14,"Recurring",'Sch A. Input'!$H$13:$CJ$13,"&lt;="&amp;$L$11,'Sch A. Input'!$H$13:$CJ$13,"&lt;="&amp;$Y$1020,'Sch A. Input'!$H$13:$CJ$13,"&gt;"&amp;$O$1020))</f>
        <v>0</v>
      </c>
      <c r="S1535" s="242">
        <f>IF(Q1535=0,0,SUMIFS('Sch A. Input'!$H526:$CJ526,'Sch A. Input'!$H$14:$CJ$14,"One-time",'Sch A. Input'!$H$13:$CJ$13,"&lt;="&amp;$L$11,'Sch A. Input'!$H$13:$CJ$13,"&lt;="&amp;$Y$1020,'Sch A. Input'!$H$13:$CJ$13,"&gt;"&amp;$O$1020))</f>
        <v>0</v>
      </c>
      <c r="T1535" s="283">
        <f t="shared" si="861"/>
        <v>0</v>
      </c>
      <c r="U1535" s="242">
        <f t="shared" si="862"/>
        <v>0</v>
      </c>
      <c r="V1535" s="242">
        <f t="shared" si="863"/>
        <v>0</v>
      </c>
      <c r="W1535" s="276">
        <f t="shared" si="740"/>
        <v>0</v>
      </c>
      <c r="X1535" s="281">
        <f t="shared" si="839"/>
        <v>0</v>
      </c>
      <c r="Y1535" s="245">
        <f t="shared" si="840"/>
        <v>0</v>
      </c>
      <c r="Z1535" s="248"/>
      <c r="AA1535" s="285">
        <f t="shared" si="864"/>
        <v>0</v>
      </c>
      <c r="AB1535" s="242">
        <f>IF(AA1535=0,0,SUMIFS('Sch A. Input'!$H526:$CJ526,'Sch A. Input'!$H$14:$CJ$14,"Recurring",'Sch A. Input'!$H$13:$CJ$13,"&lt;="&amp;$L$11,'Sch A. Input'!$H$13:$CJ$13,"&lt;="&amp;$AI$1020,'Sch A. Input'!$H$13:$CJ$13,"&gt;"&amp;$Y$1020))</f>
        <v>0</v>
      </c>
      <c r="AC1535" s="242">
        <f>IF(AA1535=0,0,SUMIFS('Sch A. Input'!$H526:$CJ526,'Sch A. Input'!$H$14:$CJ$14,"One-time",'Sch A. Input'!$H$13:$CJ$13,"&lt;="&amp;$L$11,'Sch A. Input'!$H$13:$CJ$13,"&lt;="&amp;$AI$1020,'Sch A. Input'!$H$13:$CJ$13,"&gt;"&amp;$Y$1020))</f>
        <v>0</v>
      </c>
      <c r="AD1535" s="283">
        <f t="shared" si="865"/>
        <v>0</v>
      </c>
      <c r="AE1535" s="242">
        <f t="shared" si="866"/>
        <v>0</v>
      </c>
      <c r="AF1535" s="242">
        <f t="shared" si="867"/>
        <v>0</v>
      </c>
      <c r="AG1535" s="276">
        <f t="shared" si="741"/>
        <v>0</v>
      </c>
      <c r="AH1535" s="281">
        <f t="shared" si="841"/>
        <v>0</v>
      </c>
      <c r="AI1535" s="245">
        <f t="shared" si="842"/>
        <v>0</v>
      </c>
      <c r="AK1535" s="285">
        <f t="shared" si="868"/>
        <v>0</v>
      </c>
      <c r="AL1535" s="242">
        <f>IF(AK1535=0,0,SUMIFS('Sch A. Input'!$H526:$CJ526,'Sch A. Input'!$H$14:$CJ$14,"Recurring",'Sch A. Input'!$H$13:$CJ$13,"&lt;="&amp;$L$11,'Sch A. Input'!$H$13:$CJ$13,"&lt;="&amp;$AS$1020,'Sch A. Input'!$H$13:$CJ$13,"&gt;"&amp;$AI$1020))</f>
        <v>0</v>
      </c>
      <c r="AM1535" s="242">
        <f>IF(AK1535=0,0,SUMIFS('Sch A. Input'!$H526:$CJ526,'Sch A. Input'!$H$14:$CJ$14,"One-time",'Sch A. Input'!$H$13:$CJ$13,"&lt;="&amp;$L$11,'Sch A. Input'!$H$13:$CJ$13,"&lt;="&amp;$AS$1020,'Sch A. Input'!$H$13:$CJ$13,"&gt;"&amp;$AI$1020))</f>
        <v>0</v>
      </c>
      <c r="AN1535" s="283">
        <f t="shared" si="869"/>
        <v>0</v>
      </c>
      <c r="AO1535" s="242">
        <f t="shared" si="870"/>
        <v>0</v>
      </c>
      <c r="AP1535" s="242">
        <f t="shared" si="871"/>
        <v>0</v>
      </c>
      <c r="AQ1535" s="276">
        <f t="shared" si="742"/>
        <v>0</v>
      </c>
      <c r="AR1535" s="281">
        <f t="shared" si="843"/>
        <v>0</v>
      </c>
      <c r="AS1535" s="245">
        <f t="shared" si="844"/>
        <v>0</v>
      </c>
      <c r="AY1535" s="160"/>
      <c r="AZ1535" s="160"/>
      <c r="BK1535" s="2"/>
      <c r="BL1535" s="2"/>
      <c r="BM1535" s="2"/>
      <c r="BN1535" s="2"/>
      <c r="BO1535" s="2"/>
      <c r="BP1535" s="2"/>
      <c r="BQ1535" s="2"/>
      <c r="BR1535" s="2"/>
      <c r="BS1535" s="2"/>
      <c r="BT1535" s="2"/>
      <c r="BU1535" s="2"/>
      <c r="BV1535" s="2"/>
      <c r="BW1535" s="2"/>
      <c r="BX1535" s="2"/>
      <c r="BY1535" s="2"/>
      <c r="BZ1535" s="2"/>
      <c r="CA1535" s="2"/>
      <c r="CI1535"/>
      <c r="CJ1535"/>
      <c r="CK1535"/>
      <c r="CL1535"/>
      <c r="CM1535"/>
      <c r="CN1535"/>
      <c r="CO1535"/>
      <c r="CP1535"/>
      <c r="CQ1535"/>
      <c r="CR1535"/>
      <c r="CS1535"/>
      <c r="CT1535"/>
      <c r="CU1535"/>
      <c r="CV1535"/>
      <c r="CW1535"/>
      <c r="CX1535"/>
    </row>
    <row r="1536" spans="2:102" x14ac:dyDescent="0.35">
      <c r="B1536" s="70" t="str">
        <f t="shared" ref="B1536:F1536" si="924">B529</f>
        <v/>
      </c>
      <c r="C1536" s="166" t="str">
        <f t="shared" si="924"/>
        <v/>
      </c>
      <c r="D1536" s="273" t="str">
        <f t="shared" si="924"/>
        <v/>
      </c>
      <c r="E1536" s="273">
        <f t="shared" si="924"/>
        <v>45016</v>
      </c>
      <c r="F1536" s="273">
        <f t="shared" si="924"/>
        <v>0</v>
      </c>
      <c r="G1536" s="98">
        <f t="shared" si="856"/>
        <v>0</v>
      </c>
      <c r="H1536" s="242">
        <f>IF(G1536=0,0,SUMIFS('Sch A. Input'!$H527:$CJ527,'Sch A. Input'!$H$14:$CJ$14,"Recurring",'Sch A. Input'!$H$13:$CJ$13,"&lt;="&amp;$O$1020,'Sch A. Input'!$H$13:$CJ$13,"&lt;="&amp;$L$11))</f>
        <v>0</v>
      </c>
      <c r="I1536" s="242">
        <f>IF(G1536=0,0,SUMIFS('Sch A. Input'!$H527:$CJ527,'Sch A. Input'!$H$14:$CJ$14,"One-time",'Sch A. Input'!$H$13:$CJ$13,"&lt;="&amp;$O$1020,'Sch A. Input'!$H$13:$CJ$13,"&lt;="&amp;$L$11))</f>
        <v>0</v>
      </c>
      <c r="J1536" s="283">
        <f t="shared" si="857"/>
        <v>0</v>
      </c>
      <c r="K1536" s="242">
        <f t="shared" si="858"/>
        <v>0</v>
      </c>
      <c r="L1536" s="242">
        <f t="shared" si="859"/>
        <v>0</v>
      </c>
      <c r="M1536" s="276">
        <f t="shared" si="739"/>
        <v>0</v>
      </c>
      <c r="N1536" s="281">
        <f t="shared" ref="N1536:N1599" si="925">IFERROR(IF((H1536/$M1536*$M$9+I1536)&gt;$D$12,"YES","NO"),0)</f>
        <v>0</v>
      </c>
      <c r="O1536" s="245">
        <f t="shared" ref="O1536:O1599" si="926">IFERROR(IF(N1536="YES",MIN(J1536*($G$12/$D$12),$G$12),((SUMPRODUCT(--((MIN(L1536,$D$12))&gt;$C$9:$C$12),((MIN(L1536,$D$12))-$C$9:$C$12),$H$9:$H$12))-((1-M1536/$M$9)*((SUMPRODUCT(--((MIN(K1536,$D$12))&gt;$C$9:$C$12),((MIN(K1536,$D$12))-$C$9:$C$12),$H$9:$H$12)))))),0)</f>
        <v>0</v>
      </c>
      <c r="P1536" s="248"/>
      <c r="Q1536" s="285">
        <f t="shared" si="860"/>
        <v>0</v>
      </c>
      <c r="R1536" s="242">
        <f>IF(Q1536=0,0,SUMIFS('Sch A. Input'!$H527:$CJ527,'Sch A. Input'!$H$14:$CJ$14,"Recurring",'Sch A. Input'!$H$13:$CJ$13,"&lt;="&amp;$L$11,'Sch A. Input'!$H$13:$CJ$13,"&lt;="&amp;$Y$1020,'Sch A. Input'!$H$13:$CJ$13,"&gt;"&amp;$O$1020))</f>
        <v>0</v>
      </c>
      <c r="S1536" s="242">
        <f>IF(Q1536=0,0,SUMIFS('Sch A. Input'!$H527:$CJ527,'Sch A. Input'!$H$14:$CJ$14,"One-time",'Sch A. Input'!$H$13:$CJ$13,"&lt;="&amp;$L$11,'Sch A. Input'!$H$13:$CJ$13,"&lt;="&amp;$Y$1020,'Sch A. Input'!$H$13:$CJ$13,"&gt;"&amp;$O$1020))</f>
        <v>0</v>
      </c>
      <c r="T1536" s="283">
        <f t="shared" si="861"/>
        <v>0</v>
      </c>
      <c r="U1536" s="242">
        <f t="shared" si="862"/>
        <v>0</v>
      </c>
      <c r="V1536" s="242">
        <f t="shared" si="863"/>
        <v>0</v>
      </c>
      <c r="W1536" s="276">
        <f t="shared" si="740"/>
        <v>0</v>
      </c>
      <c r="X1536" s="281">
        <f t="shared" ref="X1536:X1599" si="927">IFERROR(IF(((H1536+R1536)/$W1536*$M$9+I1536+S1536)&gt;$D$12,"YES","NO"),0)</f>
        <v>0</v>
      </c>
      <c r="Y1536" s="245">
        <f t="shared" ref="Y1536:Y1599" si="928">IF(Q1536=0,0,IFERROR(IF(X1536="YES",MIN((T1536+J1536)*($G$12/$D$12),$G$12),((SUMPRODUCT(--((MIN(V1536,$D$12))&gt;$C$9:$C$12),((MIN(V1536,$D$12))-$C$9:$C$12),$H$9:$H$12))-((1-W1536/$M$9)*((SUMPRODUCT(--((MIN(U1536,$D$12))&gt;$C$9:$C$12),((MIN(U1536,$D$12))-$C$9:$C$12),$H$9:$H$12))))))-O1536,0))</f>
        <v>0</v>
      </c>
      <c r="Z1536" s="248"/>
      <c r="AA1536" s="285">
        <f t="shared" si="864"/>
        <v>0</v>
      </c>
      <c r="AB1536" s="242">
        <f>IF(AA1536=0,0,SUMIFS('Sch A. Input'!$H527:$CJ527,'Sch A. Input'!$H$14:$CJ$14,"Recurring",'Sch A. Input'!$H$13:$CJ$13,"&lt;="&amp;$L$11,'Sch A. Input'!$H$13:$CJ$13,"&lt;="&amp;$AI$1020,'Sch A. Input'!$H$13:$CJ$13,"&gt;"&amp;$Y$1020))</f>
        <v>0</v>
      </c>
      <c r="AC1536" s="242">
        <f>IF(AA1536=0,0,SUMIFS('Sch A. Input'!$H527:$CJ527,'Sch A. Input'!$H$14:$CJ$14,"One-time",'Sch A. Input'!$H$13:$CJ$13,"&lt;="&amp;$L$11,'Sch A. Input'!$H$13:$CJ$13,"&lt;="&amp;$AI$1020,'Sch A. Input'!$H$13:$CJ$13,"&gt;"&amp;$Y$1020))</f>
        <v>0</v>
      </c>
      <c r="AD1536" s="283">
        <f t="shared" si="865"/>
        <v>0</v>
      </c>
      <c r="AE1536" s="242">
        <f t="shared" si="866"/>
        <v>0</v>
      </c>
      <c r="AF1536" s="242">
        <f t="shared" si="867"/>
        <v>0</v>
      </c>
      <c r="AG1536" s="276">
        <f t="shared" si="741"/>
        <v>0</v>
      </c>
      <c r="AH1536" s="281">
        <f t="shared" ref="AH1536:AH1599" si="929">IFERROR(IF(((H1536+R1536+AB1536)/$AG1536*$M$9+I1536+S1536+AC1536)&gt;$D$12,"YES","NO"),0)</f>
        <v>0</v>
      </c>
      <c r="AI1536" s="245">
        <f t="shared" ref="AI1536:AI1599" si="930">IF(AA1536=0,0,IFERROR(IF(AH1536="YES",MIN((AD1536+T1536+J1536)*($G$12/$D$12),$G$12),((SUMPRODUCT(--((MIN(AF1536,$D$12))&gt;$C$9:$C$12),((MIN(AF1536,$D$12))-$C$9:$C$12),$H$9:$H$12))-((1-AG1536/$M$9)*((SUMPRODUCT(--((MIN(AE1536,$D$12))&gt;$C$9:$C$12),((MIN(AE1536,$D$12))-$C$9:$C$12),$H$9:$H$12))))))-O1536-Y1536,0))</f>
        <v>0</v>
      </c>
      <c r="AK1536" s="285">
        <f t="shared" si="868"/>
        <v>0</v>
      </c>
      <c r="AL1536" s="242">
        <f>IF(AK1536=0,0,SUMIFS('Sch A. Input'!$H527:$CJ527,'Sch A. Input'!$H$14:$CJ$14,"Recurring",'Sch A. Input'!$H$13:$CJ$13,"&lt;="&amp;$L$11,'Sch A. Input'!$H$13:$CJ$13,"&lt;="&amp;$AS$1020,'Sch A. Input'!$H$13:$CJ$13,"&gt;"&amp;$AI$1020))</f>
        <v>0</v>
      </c>
      <c r="AM1536" s="242">
        <f>IF(AK1536=0,0,SUMIFS('Sch A. Input'!$H527:$CJ527,'Sch A. Input'!$H$14:$CJ$14,"One-time",'Sch A. Input'!$H$13:$CJ$13,"&lt;="&amp;$L$11,'Sch A. Input'!$H$13:$CJ$13,"&lt;="&amp;$AS$1020,'Sch A. Input'!$H$13:$CJ$13,"&gt;"&amp;$AI$1020))</f>
        <v>0</v>
      </c>
      <c r="AN1536" s="283">
        <f t="shared" si="869"/>
        <v>0</v>
      </c>
      <c r="AO1536" s="242">
        <f t="shared" si="870"/>
        <v>0</v>
      </c>
      <c r="AP1536" s="242">
        <f t="shared" si="871"/>
        <v>0</v>
      </c>
      <c r="AQ1536" s="276">
        <f t="shared" si="742"/>
        <v>0</v>
      </c>
      <c r="AR1536" s="281">
        <f t="shared" ref="AR1536:AR1599" si="931">IFERROR(IF(((H1536+R1536+AB1536+AL1536)/$AQ1536*$M$9+I1536+S1536+AC1536+AM1536)&gt;$D$12,"YES","NO"),0)</f>
        <v>0</v>
      </c>
      <c r="AS1536" s="245">
        <f t="shared" ref="AS1536:AS1599" si="932">IF(AK1536=0,0,IFERROR(IF(AR1536="YES",MIN((AN1536+AD1536+T1536+J1536)*($G$12/$D$12),$G$12),((SUMPRODUCT(--((MIN(AP1536,$D$12))&gt;$C$9:$C$12),((MIN(AP1536,$D$12))-$C$9:$C$12),$H$9:$H$12))-((1-AQ1536/$M$9)*((SUMPRODUCT(--((MIN(AO1536,$D$12))&gt;$C$9:$C$12),((MIN(AO1536,$D$12))-$C$9:$C$12),$H$9:$H$12))))))-O1536-Y1536-AI1536,0))</f>
        <v>0</v>
      </c>
      <c r="AY1536" s="160"/>
      <c r="AZ1536" s="160"/>
      <c r="BK1536" s="2"/>
      <c r="BL1536" s="2"/>
      <c r="BM1536" s="2"/>
      <c r="BN1536" s="2"/>
      <c r="BO1536" s="2"/>
      <c r="BP1536" s="2"/>
      <c r="BQ1536" s="2"/>
      <c r="BR1536" s="2"/>
      <c r="BS1536" s="2"/>
      <c r="BT1536" s="2"/>
      <c r="BU1536" s="2"/>
      <c r="BV1536" s="2"/>
      <c r="BW1536" s="2"/>
      <c r="BX1536" s="2"/>
      <c r="BY1536" s="2"/>
      <c r="BZ1536" s="2"/>
      <c r="CA1536" s="2"/>
      <c r="CI1536"/>
      <c r="CJ1536"/>
      <c r="CK1536"/>
      <c r="CL1536"/>
      <c r="CM1536"/>
      <c r="CN1536"/>
      <c r="CO1536"/>
      <c r="CP1536"/>
      <c r="CQ1536"/>
      <c r="CR1536"/>
      <c r="CS1536"/>
      <c r="CT1536"/>
      <c r="CU1536"/>
      <c r="CV1536"/>
      <c r="CW1536"/>
      <c r="CX1536"/>
    </row>
    <row r="1537" spans="2:102" x14ac:dyDescent="0.35">
      <c r="B1537" s="70" t="str">
        <f t="shared" ref="B1537:F1537" si="933">B530</f>
        <v/>
      </c>
      <c r="C1537" s="166" t="str">
        <f t="shared" si="933"/>
        <v/>
      </c>
      <c r="D1537" s="273" t="str">
        <f t="shared" si="933"/>
        <v/>
      </c>
      <c r="E1537" s="273">
        <f t="shared" si="933"/>
        <v>45016</v>
      </c>
      <c r="F1537" s="273">
        <f t="shared" si="933"/>
        <v>0</v>
      </c>
      <c r="G1537" s="98">
        <f t="shared" si="856"/>
        <v>0</v>
      </c>
      <c r="H1537" s="242">
        <f>IF(G1537=0,0,SUMIFS('Sch A. Input'!$H528:$CJ528,'Sch A. Input'!$H$14:$CJ$14,"Recurring",'Sch A. Input'!$H$13:$CJ$13,"&lt;="&amp;$O$1020,'Sch A. Input'!$H$13:$CJ$13,"&lt;="&amp;$L$11))</f>
        <v>0</v>
      </c>
      <c r="I1537" s="242">
        <f>IF(G1537=0,0,SUMIFS('Sch A. Input'!$H528:$CJ528,'Sch A. Input'!$H$14:$CJ$14,"One-time",'Sch A. Input'!$H$13:$CJ$13,"&lt;="&amp;$O$1020,'Sch A. Input'!$H$13:$CJ$13,"&lt;="&amp;$L$11))</f>
        <v>0</v>
      </c>
      <c r="J1537" s="283">
        <f t="shared" si="857"/>
        <v>0</v>
      </c>
      <c r="K1537" s="242">
        <f t="shared" si="858"/>
        <v>0</v>
      </c>
      <c r="L1537" s="242">
        <f t="shared" si="859"/>
        <v>0</v>
      </c>
      <c r="M1537" s="276">
        <f t="shared" si="739"/>
        <v>0</v>
      </c>
      <c r="N1537" s="281">
        <f t="shared" si="925"/>
        <v>0</v>
      </c>
      <c r="O1537" s="245">
        <f t="shared" si="926"/>
        <v>0</v>
      </c>
      <c r="P1537" s="248"/>
      <c r="Q1537" s="285">
        <f t="shared" si="860"/>
        <v>0</v>
      </c>
      <c r="R1537" s="242">
        <f>IF(Q1537=0,0,SUMIFS('Sch A. Input'!$H528:$CJ528,'Sch A. Input'!$H$14:$CJ$14,"Recurring",'Sch A. Input'!$H$13:$CJ$13,"&lt;="&amp;$L$11,'Sch A. Input'!$H$13:$CJ$13,"&lt;="&amp;$Y$1020,'Sch A. Input'!$H$13:$CJ$13,"&gt;"&amp;$O$1020))</f>
        <v>0</v>
      </c>
      <c r="S1537" s="242">
        <f>IF(Q1537=0,0,SUMIFS('Sch A. Input'!$H528:$CJ528,'Sch A. Input'!$H$14:$CJ$14,"One-time",'Sch A. Input'!$H$13:$CJ$13,"&lt;="&amp;$L$11,'Sch A. Input'!$H$13:$CJ$13,"&lt;="&amp;$Y$1020,'Sch A. Input'!$H$13:$CJ$13,"&gt;"&amp;$O$1020))</f>
        <v>0</v>
      </c>
      <c r="T1537" s="283">
        <f t="shared" si="861"/>
        <v>0</v>
      </c>
      <c r="U1537" s="242">
        <f t="shared" si="862"/>
        <v>0</v>
      </c>
      <c r="V1537" s="242">
        <f t="shared" si="863"/>
        <v>0</v>
      </c>
      <c r="W1537" s="276">
        <f t="shared" si="740"/>
        <v>0</v>
      </c>
      <c r="X1537" s="281">
        <f t="shared" si="927"/>
        <v>0</v>
      </c>
      <c r="Y1537" s="245">
        <f t="shared" si="928"/>
        <v>0</v>
      </c>
      <c r="Z1537" s="248"/>
      <c r="AA1537" s="285">
        <f t="shared" si="864"/>
        <v>0</v>
      </c>
      <c r="AB1537" s="242">
        <f>IF(AA1537=0,0,SUMIFS('Sch A. Input'!$H528:$CJ528,'Sch A. Input'!$H$14:$CJ$14,"Recurring",'Sch A. Input'!$H$13:$CJ$13,"&lt;="&amp;$L$11,'Sch A. Input'!$H$13:$CJ$13,"&lt;="&amp;$AI$1020,'Sch A. Input'!$H$13:$CJ$13,"&gt;"&amp;$Y$1020))</f>
        <v>0</v>
      </c>
      <c r="AC1537" s="242">
        <f>IF(AA1537=0,0,SUMIFS('Sch A. Input'!$H528:$CJ528,'Sch A. Input'!$H$14:$CJ$14,"One-time",'Sch A. Input'!$H$13:$CJ$13,"&lt;="&amp;$L$11,'Sch A. Input'!$H$13:$CJ$13,"&lt;="&amp;$AI$1020,'Sch A. Input'!$H$13:$CJ$13,"&gt;"&amp;$Y$1020))</f>
        <v>0</v>
      </c>
      <c r="AD1537" s="283">
        <f t="shared" si="865"/>
        <v>0</v>
      </c>
      <c r="AE1537" s="242">
        <f t="shared" si="866"/>
        <v>0</v>
      </c>
      <c r="AF1537" s="242">
        <f t="shared" si="867"/>
        <v>0</v>
      </c>
      <c r="AG1537" s="276">
        <f t="shared" si="741"/>
        <v>0</v>
      </c>
      <c r="AH1537" s="281">
        <f t="shared" si="929"/>
        <v>0</v>
      </c>
      <c r="AI1537" s="245">
        <f t="shared" si="930"/>
        <v>0</v>
      </c>
      <c r="AK1537" s="285">
        <f t="shared" si="868"/>
        <v>0</v>
      </c>
      <c r="AL1537" s="242">
        <f>IF(AK1537=0,0,SUMIFS('Sch A. Input'!$H528:$CJ528,'Sch A. Input'!$H$14:$CJ$14,"Recurring",'Sch A. Input'!$H$13:$CJ$13,"&lt;="&amp;$L$11,'Sch A. Input'!$H$13:$CJ$13,"&lt;="&amp;$AS$1020,'Sch A. Input'!$H$13:$CJ$13,"&gt;"&amp;$AI$1020))</f>
        <v>0</v>
      </c>
      <c r="AM1537" s="242">
        <f>IF(AK1537=0,0,SUMIFS('Sch A. Input'!$H528:$CJ528,'Sch A. Input'!$H$14:$CJ$14,"One-time",'Sch A. Input'!$H$13:$CJ$13,"&lt;="&amp;$L$11,'Sch A. Input'!$H$13:$CJ$13,"&lt;="&amp;$AS$1020,'Sch A. Input'!$H$13:$CJ$13,"&gt;"&amp;$AI$1020))</f>
        <v>0</v>
      </c>
      <c r="AN1537" s="283">
        <f t="shared" si="869"/>
        <v>0</v>
      </c>
      <c r="AO1537" s="242">
        <f t="shared" si="870"/>
        <v>0</v>
      </c>
      <c r="AP1537" s="242">
        <f t="shared" si="871"/>
        <v>0</v>
      </c>
      <c r="AQ1537" s="276">
        <f t="shared" si="742"/>
        <v>0</v>
      </c>
      <c r="AR1537" s="281">
        <f t="shared" si="931"/>
        <v>0</v>
      </c>
      <c r="AS1537" s="245">
        <f t="shared" si="932"/>
        <v>0</v>
      </c>
      <c r="AY1537" s="160"/>
      <c r="AZ1537" s="160"/>
      <c r="BK1537" s="2"/>
      <c r="BL1537" s="2"/>
      <c r="BM1537" s="2"/>
      <c r="BN1537" s="2"/>
      <c r="BO1537" s="2"/>
      <c r="BP1537" s="2"/>
      <c r="BQ1537" s="2"/>
      <c r="BR1537" s="2"/>
      <c r="BS1537" s="2"/>
      <c r="BT1537" s="2"/>
      <c r="BU1537" s="2"/>
      <c r="BV1537" s="2"/>
      <c r="BW1537" s="2"/>
      <c r="BX1537" s="2"/>
      <c r="BY1537" s="2"/>
      <c r="BZ1537" s="2"/>
      <c r="CA1537" s="2"/>
      <c r="CI1537"/>
      <c r="CJ1537"/>
      <c r="CK1537"/>
      <c r="CL1537"/>
      <c r="CM1537"/>
      <c r="CN1537"/>
      <c r="CO1537"/>
      <c r="CP1537"/>
      <c r="CQ1537"/>
      <c r="CR1537"/>
      <c r="CS1537"/>
      <c r="CT1537"/>
      <c r="CU1537"/>
      <c r="CV1537"/>
      <c r="CW1537"/>
      <c r="CX1537"/>
    </row>
    <row r="1538" spans="2:102" x14ac:dyDescent="0.35">
      <c r="B1538" s="70" t="str">
        <f t="shared" ref="B1538:F1538" si="934">B531</f>
        <v/>
      </c>
      <c r="C1538" s="166" t="str">
        <f t="shared" si="934"/>
        <v/>
      </c>
      <c r="D1538" s="273" t="str">
        <f t="shared" si="934"/>
        <v/>
      </c>
      <c r="E1538" s="273">
        <f t="shared" si="934"/>
        <v>45016</v>
      </c>
      <c r="F1538" s="273">
        <f t="shared" si="934"/>
        <v>0</v>
      </c>
      <c r="G1538" s="98">
        <f t="shared" si="856"/>
        <v>0</v>
      </c>
      <c r="H1538" s="242">
        <f>IF(G1538=0,0,SUMIFS('Sch A. Input'!$H529:$CJ529,'Sch A. Input'!$H$14:$CJ$14,"Recurring",'Sch A. Input'!$H$13:$CJ$13,"&lt;="&amp;$O$1020,'Sch A. Input'!$H$13:$CJ$13,"&lt;="&amp;$L$11))</f>
        <v>0</v>
      </c>
      <c r="I1538" s="242">
        <f>IF(G1538=0,0,SUMIFS('Sch A. Input'!$H529:$CJ529,'Sch A. Input'!$H$14:$CJ$14,"One-time",'Sch A. Input'!$H$13:$CJ$13,"&lt;="&amp;$O$1020,'Sch A. Input'!$H$13:$CJ$13,"&lt;="&amp;$L$11))</f>
        <v>0</v>
      </c>
      <c r="J1538" s="283">
        <f t="shared" si="857"/>
        <v>0</v>
      </c>
      <c r="K1538" s="242">
        <f t="shared" si="858"/>
        <v>0</v>
      </c>
      <c r="L1538" s="242">
        <f t="shared" si="859"/>
        <v>0</v>
      </c>
      <c r="M1538" s="276">
        <f t="shared" si="739"/>
        <v>0</v>
      </c>
      <c r="N1538" s="281">
        <f t="shared" si="925"/>
        <v>0</v>
      </c>
      <c r="O1538" s="245">
        <f t="shared" si="926"/>
        <v>0</v>
      </c>
      <c r="P1538" s="248"/>
      <c r="Q1538" s="285">
        <f t="shared" si="860"/>
        <v>0</v>
      </c>
      <c r="R1538" s="242">
        <f>IF(Q1538=0,0,SUMIFS('Sch A. Input'!$H529:$CJ529,'Sch A. Input'!$H$14:$CJ$14,"Recurring",'Sch A. Input'!$H$13:$CJ$13,"&lt;="&amp;$L$11,'Sch A. Input'!$H$13:$CJ$13,"&lt;="&amp;$Y$1020,'Sch A. Input'!$H$13:$CJ$13,"&gt;"&amp;$O$1020))</f>
        <v>0</v>
      </c>
      <c r="S1538" s="242">
        <f>IF(Q1538=0,0,SUMIFS('Sch A. Input'!$H529:$CJ529,'Sch A. Input'!$H$14:$CJ$14,"One-time",'Sch A. Input'!$H$13:$CJ$13,"&lt;="&amp;$L$11,'Sch A. Input'!$H$13:$CJ$13,"&lt;="&amp;$Y$1020,'Sch A. Input'!$H$13:$CJ$13,"&gt;"&amp;$O$1020))</f>
        <v>0</v>
      </c>
      <c r="T1538" s="283">
        <f t="shared" si="861"/>
        <v>0</v>
      </c>
      <c r="U1538" s="242">
        <f t="shared" si="862"/>
        <v>0</v>
      </c>
      <c r="V1538" s="242">
        <f t="shared" si="863"/>
        <v>0</v>
      </c>
      <c r="W1538" s="276">
        <f t="shared" si="740"/>
        <v>0</v>
      </c>
      <c r="X1538" s="281">
        <f t="shared" si="927"/>
        <v>0</v>
      </c>
      <c r="Y1538" s="245">
        <f t="shared" si="928"/>
        <v>0</v>
      </c>
      <c r="Z1538" s="248"/>
      <c r="AA1538" s="285">
        <f t="shared" si="864"/>
        <v>0</v>
      </c>
      <c r="AB1538" s="242">
        <f>IF(AA1538=0,0,SUMIFS('Sch A. Input'!$H529:$CJ529,'Sch A. Input'!$H$14:$CJ$14,"Recurring",'Sch A. Input'!$H$13:$CJ$13,"&lt;="&amp;$L$11,'Sch A. Input'!$H$13:$CJ$13,"&lt;="&amp;$AI$1020,'Sch A. Input'!$H$13:$CJ$13,"&gt;"&amp;$Y$1020))</f>
        <v>0</v>
      </c>
      <c r="AC1538" s="242">
        <f>IF(AA1538=0,0,SUMIFS('Sch A. Input'!$H529:$CJ529,'Sch A. Input'!$H$14:$CJ$14,"One-time",'Sch A. Input'!$H$13:$CJ$13,"&lt;="&amp;$L$11,'Sch A. Input'!$H$13:$CJ$13,"&lt;="&amp;$AI$1020,'Sch A. Input'!$H$13:$CJ$13,"&gt;"&amp;$Y$1020))</f>
        <v>0</v>
      </c>
      <c r="AD1538" s="283">
        <f t="shared" si="865"/>
        <v>0</v>
      </c>
      <c r="AE1538" s="242">
        <f t="shared" si="866"/>
        <v>0</v>
      </c>
      <c r="AF1538" s="242">
        <f t="shared" si="867"/>
        <v>0</v>
      </c>
      <c r="AG1538" s="276">
        <f t="shared" si="741"/>
        <v>0</v>
      </c>
      <c r="AH1538" s="281">
        <f t="shared" si="929"/>
        <v>0</v>
      </c>
      <c r="AI1538" s="245">
        <f t="shared" si="930"/>
        <v>0</v>
      </c>
      <c r="AK1538" s="285">
        <f t="shared" si="868"/>
        <v>0</v>
      </c>
      <c r="AL1538" s="242">
        <f>IF(AK1538=0,0,SUMIFS('Sch A. Input'!$H529:$CJ529,'Sch A. Input'!$H$14:$CJ$14,"Recurring",'Sch A. Input'!$H$13:$CJ$13,"&lt;="&amp;$L$11,'Sch A. Input'!$H$13:$CJ$13,"&lt;="&amp;$AS$1020,'Sch A. Input'!$H$13:$CJ$13,"&gt;"&amp;$AI$1020))</f>
        <v>0</v>
      </c>
      <c r="AM1538" s="242">
        <f>IF(AK1538=0,0,SUMIFS('Sch A. Input'!$H529:$CJ529,'Sch A. Input'!$H$14:$CJ$14,"One-time",'Sch A. Input'!$H$13:$CJ$13,"&lt;="&amp;$L$11,'Sch A. Input'!$H$13:$CJ$13,"&lt;="&amp;$AS$1020,'Sch A. Input'!$H$13:$CJ$13,"&gt;"&amp;$AI$1020))</f>
        <v>0</v>
      </c>
      <c r="AN1538" s="283">
        <f t="shared" si="869"/>
        <v>0</v>
      </c>
      <c r="AO1538" s="242">
        <f t="shared" si="870"/>
        <v>0</v>
      </c>
      <c r="AP1538" s="242">
        <f t="shared" si="871"/>
        <v>0</v>
      </c>
      <c r="AQ1538" s="276">
        <f t="shared" si="742"/>
        <v>0</v>
      </c>
      <c r="AR1538" s="281">
        <f t="shared" si="931"/>
        <v>0</v>
      </c>
      <c r="AS1538" s="245">
        <f t="shared" si="932"/>
        <v>0</v>
      </c>
      <c r="AY1538" s="160"/>
      <c r="AZ1538" s="160"/>
      <c r="BK1538" s="2"/>
      <c r="BL1538" s="2"/>
      <c r="BM1538" s="2"/>
      <c r="BN1538" s="2"/>
      <c r="BO1538" s="2"/>
      <c r="BP1538" s="2"/>
      <c r="BQ1538" s="2"/>
      <c r="BR1538" s="2"/>
      <c r="BS1538" s="2"/>
      <c r="BT1538" s="2"/>
      <c r="BU1538" s="2"/>
      <c r="BV1538" s="2"/>
      <c r="BW1538" s="2"/>
      <c r="BX1538" s="2"/>
      <c r="BY1538" s="2"/>
      <c r="BZ1538" s="2"/>
      <c r="CA1538" s="2"/>
      <c r="CI1538"/>
      <c r="CJ1538"/>
      <c r="CK1538"/>
      <c r="CL1538"/>
      <c r="CM1538"/>
      <c r="CN1538"/>
      <c r="CO1538"/>
      <c r="CP1538"/>
      <c r="CQ1538"/>
      <c r="CR1538"/>
      <c r="CS1538"/>
      <c r="CT1538"/>
      <c r="CU1538"/>
      <c r="CV1538"/>
      <c r="CW1538"/>
      <c r="CX1538"/>
    </row>
    <row r="1539" spans="2:102" x14ac:dyDescent="0.35">
      <c r="B1539" s="70" t="str">
        <f t="shared" ref="B1539:F1539" si="935">B532</f>
        <v/>
      </c>
      <c r="C1539" s="166" t="str">
        <f t="shared" si="935"/>
        <v/>
      </c>
      <c r="D1539" s="273" t="str">
        <f t="shared" si="935"/>
        <v/>
      </c>
      <c r="E1539" s="273">
        <f t="shared" si="935"/>
        <v>45016</v>
      </c>
      <c r="F1539" s="273">
        <f t="shared" si="935"/>
        <v>0</v>
      </c>
      <c r="G1539" s="98">
        <f t="shared" si="856"/>
        <v>0</v>
      </c>
      <c r="H1539" s="242">
        <f>IF(G1539=0,0,SUMIFS('Sch A. Input'!$H530:$CJ530,'Sch A. Input'!$H$14:$CJ$14,"Recurring",'Sch A. Input'!$H$13:$CJ$13,"&lt;="&amp;$O$1020,'Sch A. Input'!$H$13:$CJ$13,"&lt;="&amp;$L$11))</f>
        <v>0</v>
      </c>
      <c r="I1539" s="242">
        <f>IF(G1539=0,0,SUMIFS('Sch A. Input'!$H530:$CJ530,'Sch A. Input'!$H$14:$CJ$14,"One-time",'Sch A. Input'!$H$13:$CJ$13,"&lt;="&amp;$O$1020,'Sch A. Input'!$H$13:$CJ$13,"&lt;="&amp;$L$11))</f>
        <v>0</v>
      </c>
      <c r="J1539" s="283">
        <f t="shared" si="857"/>
        <v>0</v>
      </c>
      <c r="K1539" s="242">
        <f t="shared" si="858"/>
        <v>0</v>
      </c>
      <c r="L1539" s="242">
        <f t="shared" si="859"/>
        <v>0</v>
      </c>
      <c r="M1539" s="276">
        <f t="shared" si="739"/>
        <v>0</v>
      </c>
      <c r="N1539" s="281">
        <f t="shared" si="925"/>
        <v>0</v>
      </c>
      <c r="O1539" s="245">
        <f t="shared" si="926"/>
        <v>0</v>
      </c>
      <c r="P1539" s="248"/>
      <c r="Q1539" s="285">
        <f t="shared" si="860"/>
        <v>0</v>
      </c>
      <c r="R1539" s="242">
        <f>IF(Q1539=0,0,SUMIFS('Sch A. Input'!$H530:$CJ530,'Sch A. Input'!$H$14:$CJ$14,"Recurring",'Sch A. Input'!$H$13:$CJ$13,"&lt;="&amp;$L$11,'Sch A. Input'!$H$13:$CJ$13,"&lt;="&amp;$Y$1020,'Sch A. Input'!$H$13:$CJ$13,"&gt;"&amp;$O$1020))</f>
        <v>0</v>
      </c>
      <c r="S1539" s="242">
        <f>IF(Q1539=0,0,SUMIFS('Sch A. Input'!$H530:$CJ530,'Sch A. Input'!$H$14:$CJ$14,"One-time",'Sch A. Input'!$H$13:$CJ$13,"&lt;="&amp;$L$11,'Sch A. Input'!$H$13:$CJ$13,"&lt;="&amp;$Y$1020,'Sch A. Input'!$H$13:$CJ$13,"&gt;"&amp;$O$1020))</f>
        <v>0</v>
      </c>
      <c r="T1539" s="283">
        <f t="shared" si="861"/>
        <v>0</v>
      </c>
      <c r="U1539" s="242">
        <f t="shared" si="862"/>
        <v>0</v>
      </c>
      <c r="V1539" s="242">
        <f t="shared" si="863"/>
        <v>0</v>
      </c>
      <c r="W1539" s="276">
        <f t="shared" si="740"/>
        <v>0</v>
      </c>
      <c r="X1539" s="281">
        <f t="shared" si="927"/>
        <v>0</v>
      </c>
      <c r="Y1539" s="245">
        <f t="shared" si="928"/>
        <v>0</v>
      </c>
      <c r="Z1539" s="248"/>
      <c r="AA1539" s="285">
        <f t="shared" si="864"/>
        <v>0</v>
      </c>
      <c r="AB1539" s="242">
        <f>IF(AA1539=0,0,SUMIFS('Sch A. Input'!$H530:$CJ530,'Sch A. Input'!$H$14:$CJ$14,"Recurring",'Sch A. Input'!$H$13:$CJ$13,"&lt;="&amp;$L$11,'Sch A. Input'!$H$13:$CJ$13,"&lt;="&amp;$AI$1020,'Sch A. Input'!$H$13:$CJ$13,"&gt;"&amp;$Y$1020))</f>
        <v>0</v>
      </c>
      <c r="AC1539" s="242">
        <f>IF(AA1539=0,0,SUMIFS('Sch A. Input'!$H530:$CJ530,'Sch A. Input'!$H$14:$CJ$14,"One-time",'Sch A. Input'!$H$13:$CJ$13,"&lt;="&amp;$L$11,'Sch A. Input'!$H$13:$CJ$13,"&lt;="&amp;$AI$1020,'Sch A. Input'!$H$13:$CJ$13,"&gt;"&amp;$Y$1020))</f>
        <v>0</v>
      </c>
      <c r="AD1539" s="283">
        <f t="shared" si="865"/>
        <v>0</v>
      </c>
      <c r="AE1539" s="242">
        <f t="shared" si="866"/>
        <v>0</v>
      </c>
      <c r="AF1539" s="242">
        <f t="shared" si="867"/>
        <v>0</v>
      </c>
      <c r="AG1539" s="276">
        <f t="shared" si="741"/>
        <v>0</v>
      </c>
      <c r="AH1539" s="281">
        <f t="shared" si="929"/>
        <v>0</v>
      </c>
      <c r="AI1539" s="245">
        <f t="shared" si="930"/>
        <v>0</v>
      </c>
      <c r="AK1539" s="285">
        <f t="shared" si="868"/>
        <v>0</v>
      </c>
      <c r="AL1539" s="242">
        <f>IF(AK1539=0,0,SUMIFS('Sch A. Input'!$H530:$CJ530,'Sch A. Input'!$H$14:$CJ$14,"Recurring",'Sch A. Input'!$H$13:$CJ$13,"&lt;="&amp;$L$11,'Sch A. Input'!$H$13:$CJ$13,"&lt;="&amp;$AS$1020,'Sch A. Input'!$H$13:$CJ$13,"&gt;"&amp;$AI$1020))</f>
        <v>0</v>
      </c>
      <c r="AM1539" s="242">
        <f>IF(AK1539=0,0,SUMIFS('Sch A. Input'!$H530:$CJ530,'Sch A. Input'!$H$14:$CJ$14,"One-time",'Sch A. Input'!$H$13:$CJ$13,"&lt;="&amp;$L$11,'Sch A. Input'!$H$13:$CJ$13,"&lt;="&amp;$AS$1020,'Sch A. Input'!$H$13:$CJ$13,"&gt;"&amp;$AI$1020))</f>
        <v>0</v>
      </c>
      <c r="AN1539" s="283">
        <f t="shared" si="869"/>
        <v>0</v>
      </c>
      <c r="AO1539" s="242">
        <f t="shared" si="870"/>
        <v>0</v>
      </c>
      <c r="AP1539" s="242">
        <f t="shared" si="871"/>
        <v>0</v>
      </c>
      <c r="AQ1539" s="276">
        <f t="shared" si="742"/>
        <v>0</v>
      </c>
      <c r="AR1539" s="281">
        <f t="shared" si="931"/>
        <v>0</v>
      </c>
      <c r="AS1539" s="245">
        <f t="shared" si="932"/>
        <v>0</v>
      </c>
      <c r="AY1539" s="160"/>
      <c r="AZ1539" s="160"/>
      <c r="BK1539" s="2"/>
      <c r="BL1539" s="2"/>
      <c r="BM1539" s="2"/>
      <c r="BN1539" s="2"/>
      <c r="BO1539" s="2"/>
      <c r="BP1539" s="2"/>
      <c r="BQ1539" s="2"/>
      <c r="BR1539" s="2"/>
      <c r="BS1539" s="2"/>
      <c r="BT1539" s="2"/>
      <c r="BU1539" s="2"/>
      <c r="BV1539" s="2"/>
      <c r="BW1539" s="2"/>
      <c r="BX1539" s="2"/>
      <c r="BY1539" s="2"/>
      <c r="BZ1539" s="2"/>
      <c r="CA1539" s="2"/>
      <c r="CI1539"/>
      <c r="CJ1539"/>
      <c r="CK1539"/>
      <c r="CL1539"/>
      <c r="CM1539"/>
      <c r="CN1539"/>
      <c r="CO1539"/>
      <c r="CP1539"/>
      <c r="CQ1539"/>
      <c r="CR1539"/>
      <c r="CS1539"/>
      <c r="CT1539"/>
      <c r="CU1539"/>
      <c r="CV1539"/>
      <c r="CW1539"/>
      <c r="CX1539"/>
    </row>
    <row r="1540" spans="2:102" x14ac:dyDescent="0.35">
      <c r="B1540" s="70" t="str">
        <f t="shared" ref="B1540:F1540" si="936">B533</f>
        <v/>
      </c>
      <c r="C1540" s="166" t="str">
        <f t="shared" si="936"/>
        <v/>
      </c>
      <c r="D1540" s="273" t="str">
        <f t="shared" si="936"/>
        <v/>
      </c>
      <c r="E1540" s="273">
        <f t="shared" si="936"/>
        <v>45016</v>
      </c>
      <c r="F1540" s="273">
        <f t="shared" si="936"/>
        <v>0</v>
      </c>
      <c r="G1540" s="98">
        <f t="shared" si="856"/>
        <v>0</v>
      </c>
      <c r="H1540" s="242">
        <f>IF(G1540=0,0,SUMIFS('Sch A. Input'!$H531:$CJ531,'Sch A. Input'!$H$14:$CJ$14,"Recurring",'Sch A. Input'!$H$13:$CJ$13,"&lt;="&amp;$O$1020,'Sch A. Input'!$H$13:$CJ$13,"&lt;="&amp;$L$11))</f>
        <v>0</v>
      </c>
      <c r="I1540" s="242">
        <f>IF(G1540=0,0,SUMIFS('Sch A. Input'!$H531:$CJ531,'Sch A. Input'!$H$14:$CJ$14,"One-time",'Sch A. Input'!$H$13:$CJ$13,"&lt;="&amp;$O$1020,'Sch A. Input'!$H$13:$CJ$13,"&lt;="&amp;$L$11))</f>
        <v>0</v>
      </c>
      <c r="J1540" s="283">
        <f t="shared" si="857"/>
        <v>0</v>
      </c>
      <c r="K1540" s="242">
        <f t="shared" si="858"/>
        <v>0</v>
      </c>
      <c r="L1540" s="242">
        <f t="shared" si="859"/>
        <v>0</v>
      </c>
      <c r="M1540" s="276">
        <f t="shared" si="739"/>
        <v>0</v>
      </c>
      <c r="N1540" s="281">
        <f t="shared" si="925"/>
        <v>0</v>
      </c>
      <c r="O1540" s="245">
        <f t="shared" si="926"/>
        <v>0</v>
      </c>
      <c r="P1540" s="248"/>
      <c r="Q1540" s="285">
        <f t="shared" si="860"/>
        <v>0</v>
      </c>
      <c r="R1540" s="242">
        <f>IF(Q1540=0,0,SUMIFS('Sch A. Input'!$H531:$CJ531,'Sch A. Input'!$H$14:$CJ$14,"Recurring",'Sch A. Input'!$H$13:$CJ$13,"&lt;="&amp;$L$11,'Sch A. Input'!$H$13:$CJ$13,"&lt;="&amp;$Y$1020,'Sch A. Input'!$H$13:$CJ$13,"&gt;"&amp;$O$1020))</f>
        <v>0</v>
      </c>
      <c r="S1540" s="242">
        <f>IF(Q1540=0,0,SUMIFS('Sch A. Input'!$H531:$CJ531,'Sch A. Input'!$H$14:$CJ$14,"One-time",'Sch A. Input'!$H$13:$CJ$13,"&lt;="&amp;$L$11,'Sch A. Input'!$H$13:$CJ$13,"&lt;="&amp;$Y$1020,'Sch A. Input'!$H$13:$CJ$13,"&gt;"&amp;$O$1020))</f>
        <v>0</v>
      </c>
      <c r="T1540" s="283">
        <f t="shared" si="861"/>
        <v>0</v>
      </c>
      <c r="U1540" s="242">
        <f t="shared" si="862"/>
        <v>0</v>
      </c>
      <c r="V1540" s="242">
        <f t="shared" si="863"/>
        <v>0</v>
      </c>
      <c r="W1540" s="276">
        <f t="shared" si="740"/>
        <v>0</v>
      </c>
      <c r="X1540" s="281">
        <f t="shared" si="927"/>
        <v>0</v>
      </c>
      <c r="Y1540" s="245">
        <f t="shared" si="928"/>
        <v>0</v>
      </c>
      <c r="Z1540" s="248"/>
      <c r="AA1540" s="285">
        <f t="shared" si="864"/>
        <v>0</v>
      </c>
      <c r="AB1540" s="242">
        <f>IF(AA1540=0,0,SUMIFS('Sch A. Input'!$H531:$CJ531,'Sch A. Input'!$H$14:$CJ$14,"Recurring",'Sch A. Input'!$H$13:$CJ$13,"&lt;="&amp;$L$11,'Sch A. Input'!$H$13:$CJ$13,"&lt;="&amp;$AI$1020,'Sch A. Input'!$H$13:$CJ$13,"&gt;"&amp;$Y$1020))</f>
        <v>0</v>
      </c>
      <c r="AC1540" s="242">
        <f>IF(AA1540=0,0,SUMIFS('Sch A. Input'!$H531:$CJ531,'Sch A. Input'!$H$14:$CJ$14,"One-time",'Sch A. Input'!$H$13:$CJ$13,"&lt;="&amp;$L$11,'Sch A. Input'!$H$13:$CJ$13,"&lt;="&amp;$AI$1020,'Sch A. Input'!$H$13:$CJ$13,"&gt;"&amp;$Y$1020))</f>
        <v>0</v>
      </c>
      <c r="AD1540" s="283">
        <f t="shared" si="865"/>
        <v>0</v>
      </c>
      <c r="AE1540" s="242">
        <f t="shared" si="866"/>
        <v>0</v>
      </c>
      <c r="AF1540" s="242">
        <f t="shared" si="867"/>
        <v>0</v>
      </c>
      <c r="AG1540" s="276">
        <f t="shared" si="741"/>
        <v>0</v>
      </c>
      <c r="AH1540" s="281">
        <f t="shared" si="929"/>
        <v>0</v>
      </c>
      <c r="AI1540" s="245">
        <f t="shared" si="930"/>
        <v>0</v>
      </c>
      <c r="AK1540" s="285">
        <f t="shared" si="868"/>
        <v>0</v>
      </c>
      <c r="AL1540" s="242">
        <f>IF(AK1540=0,0,SUMIFS('Sch A. Input'!$H531:$CJ531,'Sch A. Input'!$H$14:$CJ$14,"Recurring",'Sch A. Input'!$H$13:$CJ$13,"&lt;="&amp;$L$11,'Sch A. Input'!$H$13:$CJ$13,"&lt;="&amp;$AS$1020,'Sch A. Input'!$H$13:$CJ$13,"&gt;"&amp;$AI$1020))</f>
        <v>0</v>
      </c>
      <c r="AM1540" s="242">
        <f>IF(AK1540=0,0,SUMIFS('Sch A. Input'!$H531:$CJ531,'Sch A. Input'!$H$14:$CJ$14,"One-time",'Sch A. Input'!$H$13:$CJ$13,"&lt;="&amp;$L$11,'Sch A. Input'!$H$13:$CJ$13,"&lt;="&amp;$AS$1020,'Sch A. Input'!$H$13:$CJ$13,"&gt;"&amp;$AI$1020))</f>
        <v>0</v>
      </c>
      <c r="AN1540" s="283">
        <f t="shared" si="869"/>
        <v>0</v>
      </c>
      <c r="AO1540" s="242">
        <f t="shared" si="870"/>
        <v>0</v>
      </c>
      <c r="AP1540" s="242">
        <f t="shared" si="871"/>
        <v>0</v>
      </c>
      <c r="AQ1540" s="276">
        <f t="shared" si="742"/>
        <v>0</v>
      </c>
      <c r="AR1540" s="281">
        <f t="shared" si="931"/>
        <v>0</v>
      </c>
      <c r="AS1540" s="245">
        <f t="shared" si="932"/>
        <v>0</v>
      </c>
      <c r="AY1540" s="160"/>
      <c r="AZ1540" s="160"/>
      <c r="BK1540" s="2"/>
      <c r="BL1540" s="2"/>
      <c r="BM1540" s="2"/>
      <c r="BN1540" s="2"/>
      <c r="BO1540" s="2"/>
      <c r="BP1540" s="2"/>
      <c r="BQ1540" s="2"/>
      <c r="BR1540" s="2"/>
      <c r="BS1540" s="2"/>
      <c r="BT1540" s="2"/>
      <c r="BU1540" s="2"/>
      <c r="BV1540" s="2"/>
      <c r="BW1540" s="2"/>
      <c r="BX1540" s="2"/>
      <c r="BY1540" s="2"/>
      <c r="BZ1540" s="2"/>
      <c r="CA1540" s="2"/>
      <c r="CI1540"/>
      <c r="CJ1540"/>
      <c r="CK1540"/>
      <c r="CL1540"/>
      <c r="CM1540"/>
      <c r="CN1540"/>
      <c r="CO1540"/>
      <c r="CP1540"/>
      <c r="CQ1540"/>
      <c r="CR1540"/>
      <c r="CS1540"/>
      <c r="CT1540"/>
      <c r="CU1540"/>
      <c r="CV1540"/>
      <c r="CW1540"/>
      <c r="CX1540"/>
    </row>
    <row r="1541" spans="2:102" x14ac:dyDescent="0.35">
      <c r="B1541" s="70" t="str">
        <f t="shared" ref="B1541:F1541" si="937">B534</f>
        <v/>
      </c>
      <c r="C1541" s="166" t="str">
        <f t="shared" si="937"/>
        <v/>
      </c>
      <c r="D1541" s="273" t="str">
        <f t="shared" si="937"/>
        <v/>
      </c>
      <c r="E1541" s="273">
        <f t="shared" si="937"/>
        <v>45016</v>
      </c>
      <c r="F1541" s="273">
        <f t="shared" si="937"/>
        <v>0</v>
      </c>
      <c r="G1541" s="98">
        <f t="shared" si="856"/>
        <v>0</v>
      </c>
      <c r="H1541" s="242">
        <f>IF(G1541=0,0,SUMIFS('Sch A. Input'!$H532:$CJ532,'Sch A. Input'!$H$14:$CJ$14,"Recurring",'Sch A. Input'!$H$13:$CJ$13,"&lt;="&amp;$O$1020,'Sch A. Input'!$H$13:$CJ$13,"&lt;="&amp;$L$11))</f>
        <v>0</v>
      </c>
      <c r="I1541" s="242">
        <f>IF(G1541=0,0,SUMIFS('Sch A. Input'!$H532:$CJ532,'Sch A. Input'!$H$14:$CJ$14,"One-time",'Sch A. Input'!$H$13:$CJ$13,"&lt;="&amp;$O$1020,'Sch A. Input'!$H$13:$CJ$13,"&lt;="&amp;$L$11))</f>
        <v>0</v>
      </c>
      <c r="J1541" s="283">
        <f t="shared" si="857"/>
        <v>0</v>
      </c>
      <c r="K1541" s="242">
        <f t="shared" si="858"/>
        <v>0</v>
      </c>
      <c r="L1541" s="242">
        <f t="shared" si="859"/>
        <v>0</v>
      </c>
      <c r="M1541" s="276">
        <f t="shared" si="739"/>
        <v>0</v>
      </c>
      <c r="N1541" s="281">
        <f t="shared" si="925"/>
        <v>0</v>
      </c>
      <c r="O1541" s="245">
        <f t="shared" si="926"/>
        <v>0</v>
      </c>
      <c r="P1541" s="248"/>
      <c r="Q1541" s="285">
        <f t="shared" si="860"/>
        <v>0</v>
      </c>
      <c r="R1541" s="242">
        <f>IF(Q1541=0,0,SUMIFS('Sch A. Input'!$H532:$CJ532,'Sch A. Input'!$H$14:$CJ$14,"Recurring",'Sch A. Input'!$H$13:$CJ$13,"&lt;="&amp;$L$11,'Sch A. Input'!$H$13:$CJ$13,"&lt;="&amp;$Y$1020,'Sch A. Input'!$H$13:$CJ$13,"&gt;"&amp;$O$1020))</f>
        <v>0</v>
      </c>
      <c r="S1541" s="242">
        <f>IF(Q1541=0,0,SUMIFS('Sch A. Input'!$H532:$CJ532,'Sch A. Input'!$H$14:$CJ$14,"One-time",'Sch A. Input'!$H$13:$CJ$13,"&lt;="&amp;$L$11,'Sch A. Input'!$H$13:$CJ$13,"&lt;="&amp;$Y$1020,'Sch A. Input'!$H$13:$CJ$13,"&gt;"&amp;$O$1020))</f>
        <v>0</v>
      </c>
      <c r="T1541" s="283">
        <f t="shared" si="861"/>
        <v>0</v>
      </c>
      <c r="U1541" s="242">
        <f t="shared" si="862"/>
        <v>0</v>
      </c>
      <c r="V1541" s="242">
        <f t="shared" si="863"/>
        <v>0</v>
      </c>
      <c r="W1541" s="276">
        <f t="shared" si="740"/>
        <v>0</v>
      </c>
      <c r="X1541" s="281">
        <f t="shared" si="927"/>
        <v>0</v>
      </c>
      <c r="Y1541" s="245">
        <f t="shared" si="928"/>
        <v>0</v>
      </c>
      <c r="Z1541" s="248"/>
      <c r="AA1541" s="285">
        <f t="shared" si="864"/>
        <v>0</v>
      </c>
      <c r="AB1541" s="242">
        <f>IF(AA1541=0,0,SUMIFS('Sch A. Input'!$H532:$CJ532,'Sch A. Input'!$H$14:$CJ$14,"Recurring",'Sch A. Input'!$H$13:$CJ$13,"&lt;="&amp;$L$11,'Sch A. Input'!$H$13:$CJ$13,"&lt;="&amp;$AI$1020,'Sch A. Input'!$H$13:$CJ$13,"&gt;"&amp;$Y$1020))</f>
        <v>0</v>
      </c>
      <c r="AC1541" s="242">
        <f>IF(AA1541=0,0,SUMIFS('Sch A. Input'!$H532:$CJ532,'Sch A. Input'!$H$14:$CJ$14,"One-time",'Sch A. Input'!$H$13:$CJ$13,"&lt;="&amp;$L$11,'Sch A. Input'!$H$13:$CJ$13,"&lt;="&amp;$AI$1020,'Sch A. Input'!$H$13:$CJ$13,"&gt;"&amp;$Y$1020))</f>
        <v>0</v>
      </c>
      <c r="AD1541" s="283">
        <f t="shared" si="865"/>
        <v>0</v>
      </c>
      <c r="AE1541" s="242">
        <f t="shared" si="866"/>
        <v>0</v>
      </c>
      <c r="AF1541" s="242">
        <f t="shared" si="867"/>
        <v>0</v>
      </c>
      <c r="AG1541" s="276">
        <f t="shared" si="741"/>
        <v>0</v>
      </c>
      <c r="AH1541" s="281">
        <f t="shared" si="929"/>
        <v>0</v>
      </c>
      <c r="AI1541" s="245">
        <f t="shared" si="930"/>
        <v>0</v>
      </c>
      <c r="AK1541" s="285">
        <f t="shared" si="868"/>
        <v>0</v>
      </c>
      <c r="AL1541" s="242">
        <f>IF(AK1541=0,0,SUMIFS('Sch A. Input'!$H532:$CJ532,'Sch A. Input'!$H$14:$CJ$14,"Recurring",'Sch A. Input'!$H$13:$CJ$13,"&lt;="&amp;$L$11,'Sch A. Input'!$H$13:$CJ$13,"&lt;="&amp;$AS$1020,'Sch A. Input'!$H$13:$CJ$13,"&gt;"&amp;$AI$1020))</f>
        <v>0</v>
      </c>
      <c r="AM1541" s="242">
        <f>IF(AK1541=0,0,SUMIFS('Sch A. Input'!$H532:$CJ532,'Sch A. Input'!$H$14:$CJ$14,"One-time",'Sch A. Input'!$H$13:$CJ$13,"&lt;="&amp;$L$11,'Sch A. Input'!$H$13:$CJ$13,"&lt;="&amp;$AS$1020,'Sch A. Input'!$H$13:$CJ$13,"&gt;"&amp;$AI$1020))</f>
        <v>0</v>
      </c>
      <c r="AN1541" s="283">
        <f t="shared" si="869"/>
        <v>0</v>
      </c>
      <c r="AO1541" s="242">
        <f t="shared" si="870"/>
        <v>0</v>
      </c>
      <c r="AP1541" s="242">
        <f t="shared" si="871"/>
        <v>0</v>
      </c>
      <c r="AQ1541" s="276">
        <f t="shared" si="742"/>
        <v>0</v>
      </c>
      <c r="AR1541" s="281">
        <f t="shared" si="931"/>
        <v>0</v>
      </c>
      <c r="AS1541" s="245">
        <f t="shared" si="932"/>
        <v>0</v>
      </c>
      <c r="AY1541" s="160"/>
      <c r="AZ1541" s="160"/>
      <c r="BK1541" s="2"/>
      <c r="BL1541" s="2"/>
      <c r="BM1541" s="2"/>
      <c r="BN1541" s="2"/>
      <c r="BO1541" s="2"/>
      <c r="BP1541" s="2"/>
      <c r="BQ1541" s="2"/>
      <c r="BR1541" s="2"/>
      <c r="BS1541" s="2"/>
      <c r="BT1541" s="2"/>
      <c r="BU1541" s="2"/>
      <c r="BV1541" s="2"/>
      <c r="BW1541" s="2"/>
      <c r="BX1541" s="2"/>
      <c r="BY1541" s="2"/>
      <c r="BZ1541" s="2"/>
      <c r="CA1541" s="2"/>
      <c r="CI1541"/>
      <c r="CJ1541"/>
      <c r="CK1541"/>
      <c r="CL1541"/>
      <c r="CM1541"/>
      <c r="CN1541"/>
      <c r="CO1541"/>
      <c r="CP1541"/>
      <c r="CQ1541"/>
      <c r="CR1541"/>
      <c r="CS1541"/>
      <c r="CT1541"/>
      <c r="CU1541"/>
      <c r="CV1541"/>
      <c r="CW1541"/>
      <c r="CX1541"/>
    </row>
    <row r="1542" spans="2:102" x14ac:dyDescent="0.35">
      <c r="B1542" s="70" t="str">
        <f t="shared" ref="B1542:F1542" si="938">B535</f>
        <v/>
      </c>
      <c r="C1542" s="166" t="str">
        <f t="shared" si="938"/>
        <v/>
      </c>
      <c r="D1542" s="273" t="str">
        <f t="shared" si="938"/>
        <v/>
      </c>
      <c r="E1542" s="273">
        <f t="shared" si="938"/>
        <v>45016</v>
      </c>
      <c r="F1542" s="273">
        <f t="shared" si="938"/>
        <v>0</v>
      </c>
      <c r="G1542" s="98">
        <f t="shared" si="856"/>
        <v>0</v>
      </c>
      <c r="H1542" s="242">
        <f>IF(G1542=0,0,SUMIFS('Sch A. Input'!$H533:$CJ533,'Sch A. Input'!$H$14:$CJ$14,"Recurring",'Sch A. Input'!$H$13:$CJ$13,"&lt;="&amp;$O$1020,'Sch A. Input'!$H$13:$CJ$13,"&lt;="&amp;$L$11))</f>
        <v>0</v>
      </c>
      <c r="I1542" s="242">
        <f>IF(G1542=0,0,SUMIFS('Sch A. Input'!$H533:$CJ533,'Sch A. Input'!$H$14:$CJ$14,"One-time",'Sch A. Input'!$H$13:$CJ$13,"&lt;="&amp;$O$1020,'Sch A. Input'!$H$13:$CJ$13,"&lt;="&amp;$L$11))</f>
        <v>0</v>
      </c>
      <c r="J1542" s="283">
        <f t="shared" si="857"/>
        <v>0</v>
      </c>
      <c r="K1542" s="242">
        <f t="shared" si="858"/>
        <v>0</v>
      </c>
      <c r="L1542" s="242">
        <f t="shared" si="859"/>
        <v>0</v>
      </c>
      <c r="M1542" s="276">
        <f t="shared" si="739"/>
        <v>0</v>
      </c>
      <c r="N1542" s="281">
        <f t="shared" si="925"/>
        <v>0</v>
      </c>
      <c r="O1542" s="245">
        <f t="shared" si="926"/>
        <v>0</v>
      </c>
      <c r="P1542" s="248"/>
      <c r="Q1542" s="285">
        <f t="shared" si="860"/>
        <v>0</v>
      </c>
      <c r="R1542" s="242">
        <f>IF(Q1542=0,0,SUMIFS('Sch A. Input'!$H533:$CJ533,'Sch A. Input'!$H$14:$CJ$14,"Recurring",'Sch A. Input'!$H$13:$CJ$13,"&lt;="&amp;$L$11,'Sch A. Input'!$H$13:$CJ$13,"&lt;="&amp;$Y$1020,'Sch A. Input'!$H$13:$CJ$13,"&gt;"&amp;$O$1020))</f>
        <v>0</v>
      </c>
      <c r="S1542" s="242">
        <f>IF(Q1542=0,0,SUMIFS('Sch A. Input'!$H533:$CJ533,'Sch A. Input'!$H$14:$CJ$14,"One-time",'Sch A. Input'!$H$13:$CJ$13,"&lt;="&amp;$L$11,'Sch A. Input'!$H$13:$CJ$13,"&lt;="&amp;$Y$1020,'Sch A. Input'!$H$13:$CJ$13,"&gt;"&amp;$O$1020))</f>
        <v>0</v>
      </c>
      <c r="T1542" s="283">
        <f t="shared" si="861"/>
        <v>0</v>
      </c>
      <c r="U1542" s="242">
        <f t="shared" si="862"/>
        <v>0</v>
      </c>
      <c r="V1542" s="242">
        <f t="shared" si="863"/>
        <v>0</v>
      </c>
      <c r="W1542" s="276">
        <f t="shared" si="740"/>
        <v>0</v>
      </c>
      <c r="X1542" s="281">
        <f t="shared" si="927"/>
        <v>0</v>
      </c>
      <c r="Y1542" s="245">
        <f t="shared" si="928"/>
        <v>0</v>
      </c>
      <c r="Z1542" s="248"/>
      <c r="AA1542" s="285">
        <f t="shared" si="864"/>
        <v>0</v>
      </c>
      <c r="AB1542" s="242">
        <f>IF(AA1542=0,0,SUMIFS('Sch A. Input'!$H533:$CJ533,'Sch A. Input'!$H$14:$CJ$14,"Recurring",'Sch A. Input'!$H$13:$CJ$13,"&lt;="&amp;$L$11,'Sch A. Input'!$H$13:$CJ$13,"&lt;="&amp;$AI$1020,'Sch A. Input'!$H$13:$CJ$13,"&gt;"&amp;$Y$1020))</f>
        <v>0</v>
      </c>
      <c r="AC1542" s="242">
        <f>IF(AA1542=0,0,SUMIFS('Sch A. Input'!$H533:$CJ533,'Sch A. Input'!$H$14:$CJ$14,"One-time",'Sch A. Input'!$H$13:$CJ$13,"&lt;="&amp;$L$11,'Sch A. Input'!$H$13:$CJ$13,"&lt;="&amp;$AI$1020,'Sch A. Input'!$H$13:$CJ$13,"&gt;"&amp;$Y$1020))</f>
        <v>0</v>
      </c>
      <c r="AD1542" s="283">
        <f t="shared" si="865"/>
        <v>0</v>
      </c>
      <c r="AE1542" s="242">
        <f t="shared" si="866"/>
        <v>0</v>
      </c>
      <c r="AF1542" s="242">
        <f t="shared" si="867"/>
        <v>0</v>
      </c>
      <c r="AG1542" s="276">
        <f t="shared" si="741"/>
        <v>0</v>
      </c>
      <c r="AH1542" s="281">
        <f t="shared" si="929"/>
        <v>0</v>
      </c>
      <c r="AI1542" s="245">
        <f t="shared" si="930"/>
        <v>0</v>
      </c>
      <c r="AK1542" s="285">
        <f t="shared" si="868"/>
        <v>0</v>
      </c>
      <c r="AL1542" s="242">
        <f>IF(AK1542=0,0,SUMIFS('Sch A. Input'!$H533:$CJ533,'Sch A. Input'!$H$14:$CJ$14,"Recurring",'Sch A. Input'!$H$13:$CJ$13,"&lt;="&amp;$L$11,'Sch A. Input'!$H$13:$CJ$13,"&lt;="&amp;$AS$1020,'Sch A. Input'!$H$13:$CJ$13,"&gt;"&amp;$AI$1020))</f>
        <v>0</v>
      </c>
      <c r="AM1542" s="242">
        <f>IF(AK1542=0,0,SUMIFS('Sch A. Input'!$H533:$CJ533,'Sch A. Input'!$H$14:$CJ$14,"One-time",'Sch A. Input'!$H$13:$CJ$13,"&lt;="&amp;$L$11,'Sch A. Input'!$H$13:$CJ$13,"&lt;="&amp;$AS$1020,'Sch A. Input'!$H$13:$CJ$13,"&gt;"&amp;$AI$1020))</f>
        <v>0</v>
      </c>
      <c r="AN1542" s="283">
        <f t="shared" si="869"/>
        <v>0</v>
      </c>
      <c r="AO1542" s="242">
        <f t="shared" si="870"/>
        <v>0</v>
      </c>
      <c r="AP1542" s="242">
        <f t="shared" si="871"/>
        <v>0</v>
      </c>
      <c r="AQ1542" s="276">
        <f t="shared" si="742"/>
        <v>0</v>
      </c>
      <c r="AR1542" s="281">
        <f t="shared" si="931"/>
        <v>0</v>
      </c>
      <c r="AS1542" s="245">
        <f t="shared" si="932"/>
        <v>0</v>
      </c>
      <c r="AY1542" s="160"/>
      <c r="AZ1542" s="160"/>
      <c r="BK1542" s="2"/>
      <c r="BL1542" s="2"/>
      <c r="BM1542" s="2"/>
      <c r="BN1542" s="2"/>
      <c r="BO1542" s="2"/>
      <c r="BP1542" s="2"/>
      <c r="BQ1542" s="2"/>
      <c r="BR1542" s="2"/>
      <c r="BS1542" s="2"/>
      <c r="BT1542" s="2"/>
      <c r="BU1542" s="2"/>
      <c r="BV1542" s="2"/>
      <c r="BW1542" s="2"/>
      <c r="BX1542" s="2"/>
      <c r="BY1542" s="2"/>
      <c r="BZ1542" s="2"/>
      <c r="CA1542" s="2"/>
      <c r="CI1542"/>
      <c r="CJ1542"/>
      <c r="CK1542"/>
      <c r="CL1542"/>
      <c r="CM1542"/>
      <c r="CN1542"/>
      <c r="CO1542"/>
      <c r="CP1542"/>
      <c r="CQ1542"/>
      <c r="CR1542"/>
      <c r="CS1542"/>
      <c r="CT1542"/>
      <c r="CU1542"/>
      <c r="CV1542"/>
      <c r="CW1542"/>
      <c r="CX1542"/>
    </row>
    <row r="1543" spans="2:102" x14ac:dyDescent="0.35">
      <c r="B1543" s="70" t="str">
        <f t="shared" ref="B1543:F1543" si="939">B536</f>
        <v/>
      </c>
      <c r="C1543" s="166" t="str">
        <f t="shared" si="939"/>
        <v/>
      </c>
      <c r="D1543" s="273" t="str">
        <f t="shared" si="939"/>
        <v/>
      </c>
      <c r="E1543" s="273">
        <f t="shared" si="939"/>
        <v>45016</v>
      </c>
      <c r="F1543" s="273">
        <f t="shared" si="939"/>
        <v>0</v>
      </c>
      <c r="G1543" s="98">
        <f t="shared" si="856"/>
        <v>0</v>
      </c>
      <c r="H1543" s="242">
        <f>IF(G1543=0,0,SUMIFS('Sch A. Input'!$H534:$CJ534,'Sch A. Input'!$H$14:$CJ$14,"Recurring",'Sch A. Input'!$H$13:$CJ$13,"&lt;="&amp;$O$1020,'Sch A. Input'!$H$13:$CJ$13,"&lt;="&amp;$L$11))</f>
        <v>0</v>
      </c>
      <c r="I1543" s="242">
        <f>IF(G1543=0,0,SUMIFS('Sch A. Input'!$H534:$CJ534,'Sch A. Input'!$H$14:$CJ$14,"One-time",'Sch A. Input'!$H$13:$CJ$13,"&lt;="&amp;$O$1020,'Sch A. Input'!$H$13:$CJ$13,"&lt;="&amp;$L$11))</f>
        <v>0</v>
      </c>
      <c r="J1543" s="283">
        <f t="shared" si="857"/>
        <v>0</v>
      </c>
      <c r="K1543" s="242">
        <f t="shared" si="858"/>
        <v>0</v>
      </c>
      <c r="L1543" s="242">
        <f t="shared" si="859"/>
        <v>0</v>
      </c>
      <c r="M1543" s="276">
        <f t="shared" si="739"/>
        <v>0</v>
      </c>
      <c r="N1543" s="281">
        <f t="shared" si="925"/>
        <v>0</v>
      </c>
      <c r="O1543" s="245">
        <f t="shared" si="926"/>
        <v>0</v>
      </c>
      <c r="P1543" s="248"/>
      <c r="Q1543" s="285">
        <f t="shared" si="860"/>
        <v>0</v>
      </c>
      <c r="R1543" s="242">
        <f>IF(Q1543=0,0,SUMIFS('Sch A. Input'!$H534:$CJ534,'Sch A. Input'!$H$14:$CJ$14,"Recurring",'Sch A. Input'!$H$13:$CJ$13,"&lt;="&amp;$L$11,'Sch A. Input'!$H$13:$CJ$13,"&lt;="&amp;$Y$1020,'Sch A. Input'!$H$13:$CJ$13,"&gt;"&amp;$O$1020))</f>
        <v>0</v>
      </c>
      <c r="S1543" s="242">
        <f>IF(Q1543=0,0,SUMIFS('Sch A. Input'!$H534:$CJ534,'Sch A. Input'!$H$14:$CJ$14,"One-time",'Sch A. Input'!$H$13:$CJ$13,"&lt;="&amp;$L$11,'Sch A. Input'!$H$13:$CJ$13,"&lt;="&amp;$Y$1020,'Sch A. Input'!$H$13:$CJ$13,"&gt;"&amp;$O$1020))</f>
        <v>0</v>
      </c>
      <c r="T1543" s="283">
        <f t="shared" si="861"/>
        <v>0</v>
      </c>
      <c r="U1543" s="242">
        <f t="shared" si="862"/>
        <v>0</v>
      </c>
      <c r="V1543" s="242">
        <f t="shared" si="863"/>
        <v>0</v>
      </c>
      <c r="W1543" s="276">
        <f t="shared" si="740"/>
        <v>0</v>
      </c>
      <c r="X1543" s="281">
        <f t="shared" si="927"/>
        <v>0</v>
      </c>
      <c r="Y1543" s="245">
        <f t="shared" si="928"/>
        <v>0</v>
      </c>
      <c r="Z1543" s="248"/>
      <c r="AA1543" s="285">
        <f t="shared" si="864"/>
        <v>0</v>
      </c>
      <c r="AB1543" s="242">
        <f>IF(AA1543=0,0,SUMIFS('Sch A. Input'!$H534:$CJ534,'Sch A. Input'!$H$14:$CJ$14,"Recurring",'Sch A. Input'!$H$13:$CJ$13,"&lt;="&amp;$L$11,'Sch A. Input'!$H$13:$CJ$13,"&lt;="&amp;$AI$1020,'Sch A. Input'!$H$13:$CJ$13,"&gt;"&amp;$Y$1020))</f>
        <v>0</v>
      </c>
      <c r="AC1543" s="242">
        <f>IF(AA1543=0,0,SUMIFS('Sch A. Input'!$H534:$CJ534,'Sch A. Input'!$H$14:$CJ$14,"One-time",'Sch A. Input'!$H$13:$CJ$13,"&lt;="&amp;$L$11,'Sch A. Input'!$H$13:$CJ$13,"&lt;="&amp;$AI$1020,'Sch A. Input'!$H$13:$CJ$13,"&gt;"&amp;$Y$1020))</f>
        <v>0</v>
      </c>
      <c r="AD1543" s="283">
        <f t="shared" si="865"/>
        <v>0</v>
      </c>
      <c r="AE1543" s="242">
        <f t="shared" si="866"/>
        <v>0</v>
      </c>
      <c r="AF1543" s="242">
        <f t="shared" si="867"/>
        <v>0</v>
      </c>
      <c r="AG1543" s="276">
        <f t="shared" si="741"/>
        <v>0</v>
      </c>
      <c r="AH1543" s="281">
        <f t="shared" si="929"/>
        <v>0</v>
      </c>
      <c r="AI1543" s="245">
        <f t="shared" si="930"/>
        <v>0</v>
      </c>
      <c r="AK1543" s="285">
        <f t="shared" si="868"/>
        <v>0</v>
      </c>
      <c r="AL1543" s="242">
        <f>IF(AK1543=0,0,SUMIFS('Sch A. Input'!$H534:$CJ534,'Sch A. Input'!$H$14:$CJ$14,"Recurring",'Sch A. Input'!$H$13:$CJ$13,"&lt;="&amp;$L$11,'Sch A. Input'!$H$13:$CJ$13,"&lt;="&amp;$AS$1020,'Sch A. Input'!$H$13:$CJ$13,"&gt;"&amp;$AI$1020))</f>
        <v>0</v>
      </c>
      <c r="AM1543" s="242">
        <f>IF(AK1543=0,0,SUMIFS('Sch A. Input'!$H534:$CJ534,'Sch A. Input'!$H$14:$CJ$14,"One-time",'Sch A. Input'!$H$13:$CJ$13,"&lt;="&amp;$L$11,'Sch A. Input'!$H$13:$CJ$13,"&lt;="&amp;$AS$1020,'Sch A. Input'!$H$13:$CJ$13,"&gt;"&amp;$AI$1020))</f>
        <v>0</v>
      </c>
      <c r="AN1543" s="283">
        <f t="shared" si="869"/>
        <v>0</v>
      </c>
      <c r="AO1543" s="242">
        <f t="shared" si="870"/>
        <v>0</v>
      </c>
      <c r="AP1543" s="242">
        <f t="shared" si="871"/>
        <v>0</v>
      </c>
      <c r="AQ1543" s="276">
        <f t="shared" si="742"/>
        <v>0</v>
      </c>
      <c r="AR1543" s="281">
        <f t="shared" si="931"/>
        <v>0</v>
      </c>
      <c r="AS1543" s="245">
        <f t="shared" si="932"/>
        <v>0</v>
      </c>
      <c r="AY1543" s="160"/>
      <c r="AZ1543" s="160"/>
      <c r="BK1543" s="2"/>
      <c r="BL1543" s="2"/>
      <c r="BM1543" s="2"/>
      <c r="BN1543" s="2"/>
      <c r="BO1543" s="2"/>
      <c r="BP1543" s="2"/>
      <c r="BQ1543" s="2"/>
      <c r="BR1543" s="2"/>
      <c r="BS1543" s="2"/>
      <c r="BT1543" s="2"/>
      <c r="BU1543" s="2"/>
      <c r="BV1543" s="2"/>
      <c r="BW1543" s="2"/>
      <c r="BX1543" s="2"/>
      <c r="BY1543" s="2"/>
      <c r="BZ1543" s="2"/>
      <c r="CA1543" s="2"/>
      <c r="CI1543"/>
      <c r="CJ1543"/>
      <c r="CK1543"/>
      <c r="CL1543"/>
      <c r="CM1543"/>
      <c r="CN1543"/>
      <c r="CO1543"/>
      <c r="CP1543"/>
      <c r="CQ1543"/>
      <c r="CR1543"/>
      <c r="CS1543"/>
      <c r="CT1543"/>
      <c r="CU1543"/>
      <c r="CV1543"/>
      <c r="CW1543"/>
      <c r="CX1543"/>
    </row>
    <row r="1544" spans="2:102" x14ac:dyDescent="0.35">
      <c r="B1544" s="70" t="str">
        <f t="shared" ref="B1544:F1544" si="940">B537</f>
        <v/>
      </c>
      <c r="C1544" s="166" t="str">
        <f t="shared" si="940"/>
        <v/>
      </c>
      <c r="D1544" s="273" t="str">
        <f t="shared" si="940"/>
        <v/>
      </c>
      <c r="E1544" s="273">
        <f t="shared" si="940"/>
        <v>45016</v>
      </c>
      <c r="F1544" s="273">
        <f t="shared" si="940"/>
        <v>0</v>
      </c>
      <c r="G1544" s="98">
        <f t="shared" si="856"/>
        <v>0</v>
      </c>
      <c r="H1544" s="242">
        <f>IF(G1544=0,0,SUMIFS('Sch A. Input'!$H535:$CJ535,'Sch A. Input'!$H$14:$CJ$14,"Recurring",'Sch A. Input'!$H$13:$CJ$13,"&lt;="&amp;$O$1020,'Sch A. Input'!$H$13:$CJ$13,"&lt;="&amp;$L$11))</f>
        <v>0</v>
      </c>
      <c r="I1544" s="242">
        <f>IF(G1544=0,0,SUMIFS('Sch A. Input'!$H535:$CJ535,'Sch A. Input'!$H$14:$CJ$14,"One-time",'Sch A. Input'!$H$13:$CJ$13,"&lt;="&amp;$O$1020,'Sch A. Input'!$H$13:$CJ$13,"&lt;="&amp;$L$11))</f>
        <v>0</v>
      </c>
      <c r="J1544" s="283">
        <f t="shared" si="857"/>
        <v>0</v>
      </c>
      <c r="K1544" s="242">
        <f t="shared" si="858"/>
        <v>0</v>
      </c>
      <c r="L1544" s="242">
        <f t="shared" si="859"/>
        <v>0</v>
      </c>
      <c r="M1544" s="276">
        <f t="shared" si="739"/>
        <v>0</v>
      </c>
      <c r="N1544" s="281">
        <f t="shared" si="925"/>
        <v>0</v>
      </c>
      <c r="O1544" s="245">
        <f t="shared" si="926"/>
        <v>0</v>
      </c>
      <c r="P1544" s="248"/>
      <c r="Q1544" s="285">
        <f t="shared" si="860"/>
        <v>0</v>
      </c>
      <c r="R1544" s="242">
        <f>IF(Q1544=0,0,SUMIFS('Sch A. Input'!$H535:$CJ535,'Sch A. Input'!$H$14:$CJ$14,"Recurring",'Sch A. Input'!$H$13:$CJ$13,"&lt;="&amp;$L$11,'Sch A. Input'!$H$13:$CJ$13,"&lt;="&amp;$Y$1020,'Sch A. Input'!$H$13:$CJ$13,"&gt;"&amp;$O$1020))</f>
        <v>0</v>
      </c>
      <c r="S1544" s="242">
        <f>IF(Q1544=0,0,SUMIFS('Sch A. Input'!$H535:$CJ535,'Sch A. Input'!$H$14:$CJ$14,"One-time",'Sch A. Input'!$H$13:$CJ$13,"&lt;="&amp;$L$11,'Sch A. Input'!$H$13:$CJ$13,"&lt;="&amp;$Y$1020,'Sch A. Input'!$H$13:$CJ$13,"&gt;"&amp;$O$1020))</f>
        <v>0</v>
      </c>
      <c r="T1544" s="283">
        <f t="shared" si="861"/>
        <v>0</v>
      </c>
      <c r="U1544" s="242">
        <f t="shared" si="862"/>
        <v>0</v>
      </c>
      <c r="V1544" s="242">
        <f t="shared" si="863"/>
        <v>0</v>
      </c>
      <c r="W1544" s="276">
        <f t="shared" si="740"/>
        <v>0</v>
      </c>
      <c r="X1544" s="281">
        <f t="shared" si="927"/>
        <v>0</v>
      </c>
      <c r="Y1544" s="245">
        <f t="shared" si="928"/>
        <v>0</v>
      </c>
      <c r="Z1544" s="248"/>
      <c r="AA1544" s="285">
        <f t="shared" si="864"/>
        <v>0</v>
      </c>
      <c r="AB1544" s="242">
        <f>IF(AA1544=0,0,SUMIFS('Sch A. Input'!$H535:$CJ535,'Sch A. Input'!$H$14:$CJ$14,"Recurring",'Sch A. Input'!$H$13:$CJ$13,"&lt;="&amp;$L$11,'Sch A. Input'!$H$13:$CJ$13,"&lt;="&amp;$AI$1020,'Sch A. Input'!$H$13:$CJ$13,"&gt;"&amp;$Y$1020))</f>
        <v>0</v>
      </c>
      <c r="AC1544" s="242">
        <f>IF(AA1544=0,0,SUMIFS('Sch A. Input'!$H535:$CJ535,'Sch A. Input'!$H$14:$CJ$14,"One-time",'Sch A. Input'!$H$13:$CJ$13,"&lt;="&amp;$L$11,'Sch A. Input'!$H$13:$CJ$13,"&lt;="&amp;$AI$1020,'Sch A. Input'!$H$13:$CJ$13,"&gt;"&amp;$Y$1020))</f>
        <v>0</v>
      </c>
      <c r="AD1544" s="283">
        <f t="shared" si="865"/>
        <v>0</v>
      </c>
      <c r="AE1544" s="242">
        <f t="shared" si="866"/>
        <v>0</v>
      </c>
      <c r="AF1544" s="242">
        <f t="shared" si="867"/>
        <v>0</v>
      </c>
      <c r="AG1544" s="276">
        <f t="shared" si="741"/>
        <v>0</v>
      </c>
      <c r="AH1544" s="281">
        <f t="shared" si="929"/>
        <v>0</v>
      </c>
      <c r="AI1544" s="245">
        <f t="shared" si="930"/>
        <v>0</v>
      </c>
      <c r="AK1544" s="285">
        <f t="shared" si="868"/>
        <v>0</v>
      </c>
      <c r="AL1544" s="242">
        <f>IF(AK1544=0,0,SUMIFS('Sch A. Input'!$H535:$CJ535,'Sch A. Input'!$H$14:$CJ$14,"Recurring",'Sch A. Input'!$H$13:$CJ$13,"&lt;="&amp;$L$11,'Sch A. Input'!$H$13:$CJ$13,"&lt;="&amp;$AS$1020,'Sch A. Input'!$H$13:$CJ$13,"&gt;"&amp;$AI$1020))</f>
        <v>0</v>
      </c>
      <c r="AM1544" s="242">
        <f>IF(AK1544=0,0,SUMIFS('Sch A. Input'!$H535:$CJ535,'Sch A. Input'!$H$14:$CJ$14,"One-time",'Sch A. Input'!$H$13:$CJ$13,"&lt;="&amp;$L$11,'Sch A. Input'!$H$13:$CJ$13,"&lt;="&amp;$AS$1020,'Sch A. Input'!$H$13:$CJ$13,"&gt;"&amp;$AI$1020))</f>
        <v>0</v>
      </c>
      <c r="AN1544" s="283">
        <f t="shared" si="869"/>
        <v>0</v>
      </c>
      <c r="AO1544" s="242">
        <f t="shared" si="870"/>
        <v>0</v>
      </c>
      <c r="AP1544" s="242">
        <f t="shared" si="871"/>
        <v>0</v>
      </c>
      <c r="AQ1544" s="276">
        <f t="shared" si="742"/>
        <v>0</v>
      </c>
      <c r="AR1544" s="281">
        <f t="shared" si="931"/>
        <v>0</v>
      </c>
      <c r="AS1544" s="245">
        <f t="shared" si="932"/>
        <v>0</v>
      </c>
      <c r="AY1544" s="160"/>
      <c r="AZ1544" s="160"/>
      <c r="BK1544" s="2"/>
      <c r="BL1544" s="2"/>
      <c r="BM1544" s="2"/>
      <c r="BN1544" s="2"/>
      <c r="BO1544" s="2"/>
      <c r="BP1544" s="2"/>
      <c r="BQ1544" s="2"/>
      <c r="BR1544" s="2"/>
      <c r="BS1544" s="2"/>
      <c r="BT1544" s="2"/>
      <c r="BU1544" s="2"/>
      <c r="BV1544" s="2"/>
      <c r="BW1544" s="2"/>
      <c r="BX1544" s="2"/>
      <c r="BY1544" s="2"/>
      <c r="BZ1544" s="2"/>
      <c r="CA1544" s="2"/>
      <c r="CI1544"/>
      <c r="CJ1544"/>
      <c r="CK1544"/>
      <c r="CL1544"/>
      <c r="CM1544"/>
      <c r="CN1544"/>
      <c r="CO1544"/>
      <c r="CP1544"/>
      <c r="CQ1544"/>
      <c r="CR1544"/>
      <c r="CS1544"/>
      <c r="CT1544"/>
      <c r="CU1544"/>
      <c r="CV1544"/>
      <c r="CW1544"/>
      <c r="CX1544"/>
    </row>
    <row r="1545" spans="2:102" x14ac:dyDescent="0.35">
      <c r="B1545" s="70" t="str">
        <f t="shared" ref="B1545:F1545" si="941">B538</f>
        <v/>
      </c>
      <c r="C1545" s="166" t="str">
        <f t="shared" si="941"/>
        <v/>
      </c>
      <c r="D1545" s="273" t="str">
        <f t="shared" si="941"/>
        <v/>
      </c>
      <c r="E1545" s="273">
        <f t="shared" si="941"/>
        <v>45016</v>
      </c>
      <c r="F1545" s="273">
        <f t="shared" si="941"/>
        <v>0</v>
      </c>
      <c r="G1545" s="98">
        <f t="shared" si="856"/>
        <v>0</v>
      </c>
      <c r="H1545" s="242">
        <f>IF(G1545=0,0,SUMIFS('Sch A. Input'!$H536:$CJ536,'Sch A. Input'!$H$14:$CJ$14,"Recurring",'Sch A. Input'!$H$13:$CJ$13,"&lt;="&amp;$O$1020,'Sch A. Input'!$H$13:$CJ$13,"&lt;="&amp;$L$11))</f>
        <v>0</v>
      </c>
      <c r="I1545" s="242">
        <f>IF(G1545=0,0,SUMIFS('Sch A. Input'!$H536:$CJ536,'Sch A. Input'!$H$14:$CJ$14,"One-time",'Sch A. Input'!$H$13:$CJ$13,"&lt;="&amp;$O$1020,'Sch A. Input'!$H$13:$CJ$13,"&lt;="&amp;$L$11))</f>
        <v>0</v>
      </c>
      <c r="J1545" s="283">
        <f t="shared" si="857"/>
        <v>0</v>
      </c>
      <c r="K1545" s="242">
        <f t="shared" si="858"/>
        <v>0</v>
      </c>
      <c r="L1545" s="242">
        <f t="shared" si="859"/>
        <v>0</v>
      </c>
      <c r="M1545" s="276">
        <f t="shared" si="739"/>
        <v>0</v>
      </c>
      <c r="N1545" s="281">
        <f t="shared" si="925"/>
        <v>0</v>
      </c>
      <c r="O1545" s="245">
        <f t="shared" si="926"/>
        <v>0</v>
      </c>
      <c r="P1545" s="248"/>
      <c r="Q1545" s="285">
        <f t="shared" si="860"/>
        <v>0</v>
      </c>
      <c r="R1545" s="242">
        <f>IF(Q1545=0,0,SUMIFS('Sch A. Input'!$H536:$CJ536,'Sch A. Input'!$H$14:$CJ$14,"Recurring",'Sch A. Input'!$H$13:$CJ$13,"&lt;="&amp;$L$11,'Sch A. Input'!$H$13:$CJ$13,"&lt;="&amp;$Y$1020,'Sch A. Input'!$H$13:$CJ$13,"&gt;"&amp;$O$1020))</f>
        <v>0</v>
      </c>
      <c r="S1545" s="242">
        <f>IF(Q1545=0,0,SUMIFS('Sch A. Input'!$H536:$CJ536,'Sch A. Input'!$H$14:$CJ$14,"One-time",'Sch A. Input'!$H$13:$CJ$13,"&lt;="&amp;$L$11,'Sch A. Input'!$H$13:$CJ$13,"&lt;="&amp;$Y$1020,'Sch A. Input'!$H$13:$CJ$13,"&gt;"&amp;$O$1020))</f>
        <v>0</v>
      </c>
      <c r="T1545" s="283">
        <f t="shared" si="861"/>
        <v>0</v>
      </c>
      <c r="U1545" s="242">
        <f t="shared" si="862"/>
        <v>0</v>
      </c>
      <c r="V1545" s="242">
        <f t="shared" si="863"/>
        <v>0</v>
      </c>
      <c r="W1545" s="276">
        <f t="shared" si="740"/>
        <v>0</v>
      </c>
      <c r="X1545" s="281">
        <f t="shared" si="927"/>
        <v>0</v>
      </c>
      <c r="Y1545" s="245">
        <f t="shared" si="928"/>
        <v>0</v>
      </c>
      <c r="Z1545" s="248"/>
      <c r="AA1545" s="285">
        <f t="shared" si="864"/>
        <v>0</v>
      </c>
      <c r="AB1545" s="242">
        <f>IF(AA1545=0,0,SUMIFS('Sch A. Input'!$H536:$CJ536,'Sch A. Input'!$H$14:$CJ$14,"Recurring",'Sch A. Input'!$H$13:$CJ$13,"&lt;="&amp;$L$11,'Sch A. Input'!$H$13:$CJ$13,"&lt;="&amp;$AI$1020,'Sch A. Input'!$H$13:$CJ$13,"&gt;"&amp;$Y$1020))</f>
        <v>0</v>
      </c>
      <c r="AC1545" s="242">
        <f>IF(AA1545=0,0,SUMIFS('Sch A. Input'!$H536:$CJ536,'Sch A. Input'!$H$14:$CJ$14,"One-time",'Sch A. Input'!$H$13:$CJ$13,"&lt;="&amp;$L$11,'Sch A. Input'!$H$13:$CJ$13,"&lt;="&amp;$AI$1020,'Sch A. Input'!$H$13:$CJ$13,"&gt;"&amp;$Y$1020))</f>
        <v>0</v>
      </c>
      <c r="AD1545" s="283">
        <f t="shared" si="865"/>
        <v>0</v>
      </c>
      <c r="AE1545" s="242">
        <f t="shared" si="866"/>
        <v>0</v>
      </c>
      <c r="AF1545" s="242">
        <f t="shared" si="867"/>
        <v>0</v>
      </c>
      <c r="AG1545" s="276">
        <f t="shared" si="741"/>
        <v>0</v>
      </c>
      <c r="AH1545" s="281">
        <f t="shared" si="929"/>
        <v>0</v>
      </c>
      <c r="AI1545" s="245">
        <f t="shared" si="930"/>
        <v>0</v>
      </c>
      <c r="AK1545" s="285">
        <f t="shared" si="868"/>
        <v>0</v>
      </c>
      <c r="AL1545" s="242">
        <f>IF(AK1545=0,0,SUMIFS('Sch A. Input'!$H536:$CJ536,'Sch A. Input'!$H$14:$CJ$14,"Recurring",'Sch A. Input'!$H$13:$CJ$13,"&lt;="&amp;$L$11,'Sch A. Input'!$H$13:$CJ$13,"&lt;="&amp;$AS$1020,'Sch A. Input'!$H$13:$CJ$13,"&gt;"&amp;$AI$1020))</f>
        <v>0</v>
      </c>
      <c r="AM1545" s="242">
        <f>IF(AK1545=0,0,SUMIFS('Sch A. Input'!$H536:$CJ536,'Sch A. Input'!$H$14:$CJ$14,"One-time",'Sch A. Input'!$H$13:$CJ$13,"&lt;="&amp;$L$11,'Sch A. Input'!$H$13:$CJ$13,"&lt;="&amp;$AS$1020,'Sch A. Input'!$H$13:$CJ$13,"&gt;"&amp;$AI$1020))</f>
        <v>0</v>
      </c>
      <c r="AN1545" s="283">
        <f t="shared" si="869"/>
        <v>0</v>
      </c>
      <c r="AO1545" s="242">
        <f t="shared" si="870"/>
        <v>0</v>
      </c>
      <c r="AP1545" s="242">
        <f t="shared" si="871"/>
        <v>0</v>
      </c>
      <c r="AQ1545" s="276">
        <f t="shared" si="742"/>
        <v>0</v>
      </c>
      <c r="AR1545" s="281">
        <f t="shared" si="931"/>
        <v>0</v>
      </c>
      <c r="AS1545" s="245">
        <f t="shared" si="932"/>
        <v>0</v>
      </c>
      <c r="AY1545" s="160"/>
      <c r="AZ1545" s="160"/>
      <c r="BK1545" s="2"/>
      <c r="BL1545" s="2"/>
      <c r="BM1545" s="2"/>
      <c r="BN1545" s="2"/>
      <c r="BO1545" s="2"/>
      <c r="BP1545" s="2"/>
      <c r="BQ1545" s="2"/>
      <c r="BR1545" s="2"/>
      <c r="BS1545" s="2"/>
      <c r="BT1545" s="2"/>
      <c r="BU1545" s="2"/>
      <c r="BV1545" s="2"/>
      <c r="BW1545" s="2"/>
      <c r="BX1545" s="2"/>
      <c r="BY1545" s="2"/>
      <c r="BZ1545" s="2"/>
      <c r="CA1545" s="2"/>
      <c r="CI1545"/>
      <c r="CJ1545"/>
      <c r="CK1545"/>
      <c r="CL1545"/>
      <c r="CM1545"/>
      <c r="CN1545"/>
      <c r="CO1545"/>
      <c r="CP1545"/>
      <c r="CQ1545"/>
      <c r="CR1545"/>
      <c r="CS1545"/>
      <c r="CT1545"/>
      <c r="CU1545"/>
      <c r="CV1545"/>
      <c r="CW1545"/>
      <c r="CX1545"/>
    </row>
    <row r="1546" spans="2:102" x14ac:dyDescent="0.35">
      <c r="B1546" s="70" t="str">
        <f t="shared" ref="B1546:F1546" si="942">B539</f>
        <v/>
      </c>
      <c r="C1546" s="166" t="str">
        <f t="shared" si="942"/>
        <v/>
      </c>
      <c r="D1546" s="273" t="str">
        <f t="shared" si="942"/>
        <v/>
      </c>
      <c r="E1546" s="273">
        <f t="shared" si="942"/>
        <v>45016</v>
      </c>
      <c r="F1546" s="273">
        <f t="shared" si="942"/>
        <v>0</v>
      </c>
      <c r="G1546" s="98">
        <f t="shared" si="856"/>
        <v>0</v>
      </c>
      <c r="H1546" s="242">
        <f>IF(G1546=0,0,SUMIFS('Sch A. Input'!$H537:$CJ537,'Sch A. Input'!$H$14:$CJ$14,"Recurring",'Sch A. Input'!$H$13:$CJ$13,"&lt;="&amp;$O$1020,'Sch A. Input'!$H$13:$CJ$13,"&lt;="&amp;$L$11))</f>
        <v>0</v>
      </c>
      <c r="I1546" s="242">
        <f>IF(G1546=0,0,SUMIFS('Sch A. Input'!$H537:$CJ537,'Sch A. Input'!$H$14:$CJ$14,"One-time",'Sch A. Input'!$H$13:$CJ$13,"&lt;="&amp;$O$1020,'Sch A. Input'!$H$13:$CJ$13,"&lt;="&amp;$L$11))</f>
        <v>0</v>
      </c>
      <c r="J1546" s="283">
        <f t="shared" si="857"/>
        <v>0</v>
      </c>
      <c r="K1546" s="242">
        <f t="shared" si="858"/>
        <v>0</v>
      </c>
      <c r="L1546" s="242">
        <f t="shared" si="859"/>
        <v>0</v>
      </c>
      <c r="M1546" s="276">
        <f t="shared" si="739"/>
        <v>0</v>
      </c>
      <c r="N1546" s="281">
        <f t="shared" si="925"/>
        <v>0</v>
      </c>
      <c r="O1546" s="245">
        <f t="shared" si="926"/>
        <v>0</v>
      </c>
      <c r="P1546" s="248"/>
      <c r="Q1546" s="285">
        <f t="shared" si="860"/>
        <v>0</v>
      </c>
      <c r="R1546" s="242">
        <f>IF(Q1546=0,0,SUMIFS('Sch A. Input'!$H537:$CJ537,'Sch A. Input'!$H$14:$CJ$14,"Recurring",'Sch A. Input'!$H$13:$CJ$13,"&lt;="&amp;$L$11,'Sch A. Input'!$H$13:$CJ$13,"&lt;="&amp;$Y$1020,'Sch A. Input'!$H$13:$CJ$13,"&gt;"&amp;$O$1020))</f>
        <v>0</v>
      </c>
      <c r="S1546" s="242">
        <f>IF(Q1546=0,0,SUMIFS('Sch A. Input'!$H537:$CJ537,'Sch A. Input'!$H$14:$CJ$14,"One-time",'Sch A. Input'!$H$13:$CJ$13,"&lt;="&amp;$L$11,'Sch A. Input'!$H$13:$CJ$13,"&lt;="&amp;$Y$1020,'Sch A. Input'!$H$13:$CJ$13,"&gt;"&amp;$O$1020))</f>
        <v>0</v>
      </c>
      <c r="T1546" s="283">
        <f t="shared" si="861"/>
        <v>0</v>
      </c>
      <c r="U1546" s="242">
        <f t="shared" si="862"/>
        <v>0</v>
      </c>
      <c r="V1546" s="242">
        <f t="shared" si="863"/>
        <v>0</v>
      </c>
      <c r="W1546" s="276">
        <f t="shared" si="740"/>
        <v>0</v>
      </c>
      <c r="X1546" s="281">
        <f t="shared" si="927"/>
        <v>0</v>
      </c>
      <c r="Y1546" s="245">
        <f t="shared" si="928"/>
        <v>0</v>
      </c>
      <c r="Z1546" s="248"/>
      <c r="AA1546" s="285">
        <f t="shared" si="864"/>
        <v>0</v>
      </c>
      <c r="AB1546" s="242">
        <f>IF(AA1546=0,0,SUMIFS('Sch A. Input'!$H537:$CJ537,'Sch A. Input'!$H$14:$CJ$14,"Recurring",'Sch A. Input'!$H$13:$CJ$13,"&lt;="&amp;$L$11,'Sch A. Input'!$H$13:$CJ$13,"&lt;="&amp;$AI$1020,'Sch A. Input'!$H$13:$CJ$13,"&gt;"&amp;$Y$1020))</f>
        <v>0</v>
      </c>
      <c r="AC1546" s="242">
        <f>IF(AA1546=0,0,SUMIFS('Sch A. Input'!$H537:$CJ537,'Sch A. Input'!$H$14:$CJ$14,"One-time",'Sch A. Input'!$H$13:$CJ$13,"&lt;="&amp;$L$11,'Sch A. Input'!$H$13:$CJ$13,"&lt;="&amp;$AI$1020,'Sch A. Input'!$H$13:$CJ$13,"&gt;"&amp;$Y$1020))</f>
        <v>0</v>
      </c>
      <c r="AD1546" s="283">
        <f t="shared" si="865"/>
        <v>0</v>
      </c>
      <c r="AE1546" s="242">
        <f t="shared" si="866"/>
        <v>0</v>
      </c>
      <c r="AF1546" s="242">
        <f t="shared" si="867"/>
        <v>0</v>
      </c>
      <c r="AG1546" s="276">
        <f t="shared" si="741"/>
        <v>0</v>
      </c>
      <c r="AH1546" s="281">
        <f t="shared" si="929"/>
        <v>0</v>
      </c>
      <c r="AI1546" s="245">
        <f t="shared" si="930"/>
        <v>0</v>
      </c>
      <c r="AK1546" s="285">
        <f t="shared" si="868"/>
        <v>0</v>
      </c>
      <c r="AL1546" s="242">
        <f>IF(AK1546=0,0,SUMIFS('Sch A. Input'!$H537:$CJ537,'Sch A. Input'!$H$14:$CJ$14,"Recurring",'Sch A. Input'!$H$13:$CJ$13,"&lt;="&amp;$L$11,'Sch A. Input'!$H$13:$CJ$13,"&lt;="&amp;$AS$1020,'Sch A. Input'!$H$13:$CJ$13,"&gt;"&amp;$AI$1020))</f>
        <v>0</v>
      </c>
      <c r="AM1546" s="242">
        <f>IF(AK1546=0,0,SUMIFS('Sch A. Input'!$H537:$CJ537,'Sch A. Input'!$H$14:$CJ$14,"One-time",'Sch A. Input'!$H$13:$CJ$13,"&lt;="&amp;$L$11,'Sch A. Input'!$H$13:$CJ$13,"&lt;="&amp;$AS$1020,'Sch A. Input'!$H$13:$CJ$13,"&gt;"&amp;$AI$1020))</f>
        <v>0</v>
      </c>
      <c r="AN1546" s="283">
        <f t="shared" si="869"/>
        <v>0</v>
      </c>
      <c r="AO1546" s="242">
        <f t="shared" si="870"/>
        <v>0</v>
      </c>
      <c r="AP1546" s="242">
        <f t="shared" si="871"/>
        <v>0</v>
      </c>
      <c r="AQ1546" s="276">
        <f t="shared" si="742"/>
        <v>0</v>
      </c>
      <c r="AR1546" s="281">
        <f t="shared" si="931"/>
        <v>0</v>
      </c>
      <c r="AS1546" s="245">
        <f t="shared" si="932"/>
        <v>0</v>
      </c>
      <c r="AY1546" s="160"/>
      <c r="AZ1546" s="160"/>
      <c r="BK1546" s="2"/>
      <c r="BL1546" s="2"/>
      <c r="BM1546" s="2"/>
      <c r="BN1546" s="2"/>
      <c r="BO1546" s="2"/>
      <c r="BP1546" s="2"/>
      <c r="BQ1546" s="2"/>
      <c r="BR1546" s="2"/>
      <c r="BS1546" s="2"/>
      <c r="BT1546" s="2"/>
      <c r="BU1546" s="2"/>
      <c r="BV1546" s="2"/>
      <c r="BW1546" s="2"/>
      <c r="BX1546" s="2"/>
      <c r="BY1546" s="2"/>
      <c r="BZ1546" s="2"/>
      <c r="CA1546" s="2"/>
      <c r="CI1546"/>
      <c r="CJ1546"/>
      <c r="CK1546"/>
      <c r="CL1546"/>
      <c r="CM1546"/>
      <c r="CN1546"/>
      <c r="CO1546"/>
      <c r="CP1546"/>
      <c r="CQ1546"/>
      <c r="CR1546"/>
      <c r="CS1546"/>
      <c r="CT1546"/>
      <c r="CU1546"/>
      <c r="CV1546"/>
      <c r="CW1546"/>
      <c r="CX1546"/>
    </row>
    <row r="1547" spans="2:102" x14ac:dyDescent="0.35">
      <c r="B1547" s="70" t="str">
        <f t="shared" ref="B1547:F1547" si="943">B540</f>
        <v/>
      </c>
      <c r="C1547" s="166" t="str">
        <f t="shared" si="943"/>
        <v/>
      </c>
      <c r="D1547" s="273" t="str">
        <f t="shared" si="943"/>
        <v/>
      </c>
      <c r="E1547" s="273">
        <f t="shared" si="943"/>
        <v>45016</v>
      </c>
      <c r="F1547" s="273">
        <f t="shared" si="943"/>
        <v>0</v>
      </c>
      <c r="G1547" s="98">
        <f t="shared" ref="G1547:G1610" si="944">COUNTIFS(D1547,"&lt;="&amp;$O$1020,D1547,"&lt;&gt;"&amp;0,D1547,"&lt;="&amp;$L$11)</f>
        <v>0</v>
      </c>
      <c r="H1547" s="242">
        <f>IF(G1547=0,0,SUMIFS('Sch A. Input'!$H538:$CJ538,'Sch A. Input'!$H$14:$CJ$14,"Recurring",'Sch A. Input'!$H$13:$CJ$13,"&lt;="&amp;$O$1020,'Sch A. Input'!$H$13:$CJ$13,"&lt;="&amp;$L$11))</f>
        <v>0</v>
      </c>
      <c r="I1547" s="242">
        <f>IF(G1547=0,0,SUMIFS('Sch A. Input'!$H538:$CJ538,'Sch A. Input'!$H$14:$CJ$14,"One-time",'Sch A. Input'!$H$13:$CJ$13,"&lt;="&amp;$O$1020,'Sch A. Input'!$H$13:$CJ$13,"&lt;="&amp;$L$11))</f>
        <v>0</v>
      </c>
      <c r="J1547" s="283">
        <f t="shared" ref="J1547:J1610" si="945">SUM(H1547:I1547)</f>
        <v>0</v>
      </c>
      <c r="K1547" s="242">
        <f t="shared" ref="K1547:K1610" si="946">IF(G1547=0,0,IFERROR(H1547/$M1547*$M$9,0))</f>
        <v>0</v>
      </c>
      <c r="L1547" s="242">
        <f t="shared" ref="L1547:L1610" si="947">IF(G1547=0,0,IFERROR(K1547+I1547,0))</f>
        <v>0</v>
      </c>
      <c r="M1547" s="276">
        <f t="shared" si="739"/>
        <v>0</v>
      </c>
      <c r="N1547" s="281">
        <f t="shared" si="925"/>
        <v>0</v>
      </c>
      <c r="O1547" s="245">
        <f t="shared" si="926"/>
        <v>0</v>
      </c>
      <c r="P1547" s="248"/>
      <c r="Q1547" s="285">
        <f t="shared" ref="Q1547:Q1610" si="948">IF($F1547=0,IF(AND($D1547&lt;=Y$1020,$D1547&lt;&gt;0,$D1547&lt;=$E1547,$E1547&gt;O$1020),1,0),IF(AND($D1547&lt;=Y$1020,$D1547&lt;&gt;0,$E1547&gt;O$1020,$D1547&lt;=$E1547,$F1547&gt;O$1020),1,0))</f>
        <v>0</v>
      </c>
      <c r="R1547" s="242">
        <f>IF(Q1547=0,0,SUMIFS('Sch A. Input'!$H538:$CJ538,'Sch A. Input'!$H$14:$CJ$14,"Recurring",'Sch A. Input'!$H$13:$CJ$13,"&lt;="&amp;$L$11,'Sch A. Input'!$H$13:$CJ$13,"&lt;="&amp;$Y$1020,'Sch A. Input'!$H$13:$CJ$13,"&gt;"&amp;$O$1020))</f>
        <v>0</v>
      </c>
      <c r="S1547" s="242">
        <f>IF(Q1547=0,0,SUMIFS('Sch A. Input'!$H538:$CJ538,'Sch A. Input'!$H$14:$CJ$14,"One-time",'Sch A. Input'!$H$13:$CJ$13,"&lt;="&amp;$L$11,'Sch A. Input'!$H$13:$CJ$13,"&lt;="&amp;$Y$1020,'Sch A. Input'!$H$13:$CJ$13,"&gt;"&amp;$O$1020))</f>
        <v>0</v>
      </c>
      <c r="T1547" s="283">
        <f t="shared" ref="T1547:T1610" si="949">SUM(R1547:S1547)</f>
        <v>0</v>
      </c>
      <c r="U1547" s="242">
        <f t="shared" ref="U1547:U1610" si="950">IF(Q1547=0,0,IFERROR((R1547+H1547)/W1547*$M$9,0))</f>
        <v>0</v>
      </c>
      <c r="V1547" s="242">
        <f t="shared" ref="V1547:V1610" si="951">IF(Q1547=0,0,IFERROR(U1547+S1547+I1547,0))</f>
        <v>0</v>
      </c>
      <c r="W1547" s="276">
        <f t="shared" si="740"/>
        <v>0</v>
      </c>
      <c r="X1547" s="281">
        <f t="shared" si="927"/>
        <v>0</v>
      </c>
      <c r="Y1547" s="245">
        <f t="shared" si="928"/>
        <v>0</v>
      </c>
      <c r="Z1547" s="248"/>
      <c r="AA1547" s="285">
        <f t="shared" ref="AA1547:AA1610" si="952">IF($F1547=0,IF(AND($D1547&lt;=AI$1020,$D1547&lt;&gt;0,$D1547&lt;=$E1547,$E1547&gt;Y$1020),1,0),IF(AND($D1547&lt;=AI$1020,$D1547&lt;&gt;0,$E1547&gt;Y$1020,$D1547&lt;=$E1547,$F1547&gt;Y$1020),1,0))</f>
        <v>0</v>
      </c>
      <c r="AB1547" s="242">
        <f>IF(AA1547=0,0,SUMIFS('Sch A. Input'!$H538:$CJ538,'Sch A. Input'!$H$14:$CJ$14,"Recurring",'Sch A. Input'!$H$13:$CJ$13,"&lt;="&amp;$L$11,'Sch A. Input'!$H$13:$CJ$13,"&lt;="&amp;$AI$1020,'Sch A. Input'!$H$13:$CJ$13,"&gt;"&amp;$Y$1020))</f>
        <v>0</v>
      </c>
      <c r="AC1547" s="242">
        <f>IF(AA1547=0,0,SUMIFS('Sch A. Input'!$H538:$CJ538,'Sch A. Input'!$H$14:$CJ$14,"One-time",'Sch A. Input'!$H$13:$CJ$13,"&lt;="&amp;$L$11,'Sch A. Input'!$H$13:$CJ$13,"&lt;="&amp;$AI$1020,'Sch A. Input'!$H$13:$CJ$13,"&gt;"&amp;$Y$1020))</f>
        <v>0</v>
      </c>
      <c r="AD1547" s="283">
        <f t="shared" ref="AD1547:AD1610" si="953">SUM(AB1547:AC1547)</f>
        <v>0</v>
      </c>
      <c r="AE1547" s="242">
        <f t="shared" ref="AE1547:AE1610" si="954">IF(AA1547=0,0,IFERROR((AB1547+R1547+H1547)/AG1547*$M$9,0))</f>
        <v>0</v>
      </c>
      <c r="AF1547" s="242">
        <f t="shared" ref="AF1547:AF1610" si="955">IF(AA1547=0,0,IFERROR(AE1547+AC1547+S1547+I1547,0))</f>
        <v>0</v>
      </c>
      <c r="AG1547" s="276">
        <f t="shared" si="741"/>
        <v>0</v>
      </c>
      <c r="AH1547" s="281">
        <f t="shared" si="929"/>
        <v>0</v>
      </c>
      <c r="AI1547" s="245">
        <f t="shared" si="930"/>
        <v>0</v>
      </c>
      <c r="AK1547" s="285">
        <f t="shared" ref="AK1547:AK1610" si="956">IF($F1547=0,IF(AND($D1547&lt;=AS$1020,$D1547&lt;&gt;0,$D1547&lt;=$E1547,$E1547&gt;AI$1020),1,0),IF(AND($D1547&lt;=AS$1020,$D1547&lt;&gt;0,$E1547&gt;AI$1020,$F1547&lt;=AS$1020,$D1547&lt;=$E1547,$F1547&gt;AI$1020),1,0))</f>
        <v>0</v>
      </c>
      <c r="AL1547" s="242">
        <f>IF(AK1547=0,0,SUMIFS('Sch A. Input'!$H538:$CJ538,'Sch A. Input'!$H$14:$CJ$14,"Recurring",'Sch A. Input'!$H$13:$CJ$13,"&lt;="&amp;$L$11,'Sch A. Input'!$H$13:$CJ$13,"&lt;="&amp;$AS$1020,'Sch A. Input'!$H$13:$CJ$13,"&gt;"&amp;$AI$1020))</f>
        <v>0</v>
      </c>
      <c r="AM1547" s="242">
        <f>IF(AK1547=0,0,SUMIFS('Sch A. Input'!$H538:$CJ538,'Sch A. Input'!$H$14:$CJ$14,"One-time",'Sch A. Input'!$H$13:$CJ$13,"&lt;="&amp;$L$11,'Sch A. Input'!$H$13:$CJ$13,"&lt;="&amp;$AS$1020,'Sch A. Input'!$H$13:$CJ$13,"&gt;"&amp;$AI$1020))</f>
        <v>0</v>
      </c>
      <c r="AN1547" s="283">
        <f t="shared" ref="AN1547:AN1610" si="957">+AL1547+AM1547</f>
        <v>0</v>
      </c>
      <c r="AO1547" s="242">
        <f t="shared" ref="AO1547:AO1610" si="958">IF(AK1547=0,0,IFERROR((AL1547+AB1547+R1547+H1547)/AQ1547*$M$9,0))</f>
        <v>0</v>
      </c>
      <c r="AP1547" s="242">
        <f t="shared" ref="AP1547:AP1610" si="959">IF(AK1547=0,0,IFERROR(AO1547+AM1547+AC1547+S1547+I1547,0))</f>
        <v>0</v>
      </c>
      <c r="AQ1547" s="276">
        <f t="shared" si="742"/>
        <v>0</v>
      </c>
      <c r="AR1547" s="281">
        <f t="shared" si="931"/>
        <v>0</v>
      </c>
      <c r="AS1547" s="245">
        <f t="shared" si="932"/>
        <v>0</v>
      </c>
      <c r="AY1547" s="160"/>
      <c r="AZ1547" s="160"/>
      <c r="BK1547" s="2"/>
      <c r="BL1547" s="2"/>
      <c r="BM1547" s="2"/>
      <c r="BN1547" s="2"/>
      <c r="BO1547" s="2"/>
      <c r="BP1547" s="2"/>
      <c r="BQ1547" s="2"/>
      <c r="BR1547" s="2"/>
      <c r="BS1547" s="2"/>
      <c r="BT1547" s="2"/>
      <c r="BU1547" s="2"/>
      <c r="BV1547" s="2"/>
      <c r="BW1547" s="2"/>
      <c r="BX1547" s="2"/>
      <c r="BY1547" s="2"/>
      <c r="BZ1547" s="2"/>
      <c r="CA1547" s="2"/>
      <c r="CI1547"/>
      <c r="CJ1547"/>
      <c r="CK1547"/>
      <c r="CL1547"/>
      <c r="CM1547"/>
      <c r="CN1547"/>
      <c r="CO1547"/>
      <c r="CP1547"/>
      <c r="CQ1547"/>
      <c r="CR1547"/>
      <c r="CS1547"/>
      <c r="CT1547"/>
      <c r="CU1547"/>
      <c r="CV1547"/>
      <c r="CW1547"/>
      <c r="CX1547"/>
    </row>
    <row r="1548" spans="2:102" x14ac:dyDescent="0.35">
      <c r="B1548" s="70" t="str">
        <f t="shared" ref="B1548:F1548" si="960">B541</f>
        <v/>
      </c>
      <c r="C1548" s="166" t="str">
        <f t="shared" si="960"/>
        <v/>
      </c>
      <c r="D1548" s="273" t="str">
        <f t="shared" si="960"/>
        <v/>
      </c>
      <c r="E1548" s="273">
        <f t="shared" si="960"/>
        <v>45016</v>
      </c>
      <c r="F1548" s="273">
        <f t="shared" si="960"/>
        <v>0</v>
      </c>
      <c r="G1548" s="98">
        <f t="shared" si="944"/>
        <v>0</v>
      </c>
      <c r="H1548" s="242">
        <f>IF(G1548=0,0,SUMIFS('Sch A. Input'!$H539:$CJ539,'Sch A. Input'!$H$14:$CJ$14,"Recurring",'Sch A. Input'!$H$13:$CJ$13,"&lt;="&amp;$O$1020,'Sch A. Input'!$H$13:$CJ$13,"&lt;="&amp;$L$11))</f>
        <v>0</v>
      </c>
      <c r="I1548" s="242">
        <f>IF(G1548=0,0,SUMIFS('Sch A. Input'!$H539:$CJ539,'Sch A. Input'!$H$14:$CJ$14,"One-time",'Sch A. Input'!$H$13:$CJ$13,"&lt;="&amp;$O$1020,'Sch A. Input'!$H$13:$CJ$13,"&lt;="&amp;$L$11))</f>
        <v>0</v>
      </c>
      <c r="J1548" s="283">
        <f t="shared" si="945"/>
        <v>0</v>
      </c>
      <c r="K1548" s="242">
        <f t="shared" si="946"/>
        <v>0</v>
      </c>
      <c r="L1548" s="242">
        <f t="shared" si="947"/>
        <v>0</v>
      </c>
      <c r="M1548" s="276">
        <f t="shared" si="739"/>
        <v>0</v>
      </c>
      <c r="N1548" s="281">
        <f t="shared" si="925"/>
        <v>0</v>
      </c>
      <c r="O1548" s="245">
        <f t="shared" si="926"/>
        <v>0</v>
      </c>
      <c r="P1548" s="248"/>
      <c r="Q1548" s="285">
        <f t="shared" si="948"/>
        <v>0</v>
      </c>
      <c r="R1548" s="242">
        <f>IF(Q1548=0,0,SUMIFS('Sch A. Input'!$H539:$CJ539,'Sch A. Input'!$H$14:$CJ$14,"Recurring",'Sch A. Input'!$H$13:$CJ$13,"&lt;="&amp;$L$11,'Sch A. Input'!$H$13:$CJ$13,"&lt;="&amp;$Y$1020,'Sch A. Input'!$H$13:$CJ$13,"&gt;"&amp;$O$1020))</f>
        <v>0</v>
      </c>
      <c r="S1548" s="242">
        <f>IF(Q1548=0,0,SUMIFS('Sch A. Input'!$H539:$CJ539,'Sch A. Input'!$H$14:$CJ$14,"One-time",'Sch A. Input'!$H$13:$CJ$13,"&lt;="&amp;$L$11,'Sch A. Input'!$H$13:$CJ$13,"&lt;="&amp;$Y$1020,'Sch A. Input'!$H$13:$CJ$13,"&gt;"&amp;$O$1020))</f>
        <v>0</v>
      </c>
      <c r="T1548" s="283">
        <f t="shared" si="949"/>
        <v>0</v>
      </c>
      <c r="U1548" s="242">
        <f t="shared" si="950"/>
        <v>0</v>
      </c>
      <c r="V1548" s="242">
        <f t="shared" si="951"/>
        <v>0</v>
      </c>
      <c r="W1548" s="276">
        <f t="shared" si="740"/>
        <v>0</v>
      </c>
      <c r="X1548" s="281">
        <f t="shared" si="927"/>
        <v>0</v>
      </c>
      <c r="Y1548" s="245">
        <f t="shared" si="928"/>
        <v>0</v>
      </c>
      <c r="Z1548" s="248"/>
      <c r="AA1548" s="285">
        <f t="shared" si="952"/>
        <v>0</v>
      </c>
      <c r="AB1548" s="242">
        <f>IF(AA1548=0,0,SUMIFS('Sch A. Input'!$H539:$CJ539,'Sch A. Input'!$H$14:$CJ$14,"Recurring",'Sch A. Input'!$H$13:$CJ$13,"&lt;="&amp;$L$11,'Sch A. Input'!$H$13:$CJ$13,"&lt;="&amp;$AI$1020,'Sch A. Input'!$H$13:$CJ$13,"&gt;"&amp;$Y$1020))</f>
        <v>0</v>
      </c>
      <c r="AC1548" s="242">
        <f>IF(AA1548=0,0,SUMIFS('Sch A. Input'!$H539:$CJ539,'Sch A. Input'!$H$14:$CJ$14,"One-time",'Sch A. Input'!$H$13:$CJ$13,"&lt;="&amp;$L$11,'Sch A. Input'!$H$13:$CJ$13,"&lt;="&amp;$AI$1020,'Sch A. Input'!$H$13:$CJ$13,"&gt;"&amp;$Y$1020))</f>
        <v>0</v>
      </c>
      <c r="AD1548" s="283">
        <f t="shared" si="953"/>
        <v>0</v>
      </c>
      <c r="AE1548" s="242">
        <f t="shared" si="954"/>
        <v>0</v>
      </c>
      <c r="AF1548" s="242">
        <f t="shared" si="955"/>
        <v>0</v>
      </c>
      <c r="AG1548" s="276">
        <f t="shared" si="741"/>
        <v>0</v>
      </c>
      <c r="AH1548" s="281">
        <f t="shared" si="929"/>
        <v>0</v>
      </c>
      <c r="AI1548" s="245">
        <f t="shared" si="930"/>
        <v>0</v>
      </c>
      <c r="AK1548" s="285">
        <f t="shared" si="956"/>
        <v>0</v>
      </c>
      <c r="AL1548" s="242">
        <f>IF(AK1548=0,0,SUMIFS('Sch A. Input'!$H539:$CJ539,'Sch A. Input'!$H$14:$CJ$14,"Recurring",'Sch A. Input'!$H$13:$CJ$13,"&lt;="&amp;$L$11,'Sch A. Input'!$H$13:$CJ$13,"&lt;="&amp;$AS$1020,'Sch A. Input'!$H$13:$CJ$13,"&gt;"&amp;$AI$1020))</f>
        <v>0</v>
      </c>
      <c r="AM1548" s="242">
        <f>IF(AK1548=0,0,SUMIFS('Sch A. Input'!$H539:$CJ539,'Sch A. Input'!$H$14:$CJ$14,"One-time",'Sch A. Input'!$H$13:$CJ$13,"&lt;="&amp;$L$11,'Sch A. Input'!$H$13:$CJ$13,"&lt;="&amp;$AS$1020,'Sch A. Input'!$H$13:$CJ$13,"&gt;"&amp;$AI$1020))</f>
        <v>0</v>
      </c>
      <c r="AN1548" s="283">
        <f t="shared" si="957"/>
        <v>0</v>
      </c>
      <c r="AO1548" s="242">
        <f t="shared" si="958"/>
        <v>0</v>
      </c>
      <c r="AP1548" s="242">
        <f t="shared" si="959"/>
        <v>0</v>
      </c>
      <c r="AQ1548" s="276">
        <f t="shared" si="742"/>
        <v>0</v>
      </c>
      <c r="AR1548" s="281">
        <f t="shared" si="931"/>
        <v>0</v>
      </c>
      <c r="AS1548" s="245">
        <f t="shared" si="932"/>
        <v>0</v>
      </c>
      <c r="AY1548" s="160"/>
      <c r="AZ1548" s="160"/>
      <c r="BK1548" s="2"/>
      <c r="BL1548" s="2"/>
      <c r="BM1548" s="2"/>
      <c r="BN1548" s="2"/>
      <c r="BO1548" s="2"/>
      <c r="BP1548" s="2"/>
      <c r="BQ1548" s="2"/>
      <c r="BR1548" s="2"/>
      <c r="BS1548" s="2"/>
      <c r="BT1548" s="2"/>
      <c r="BU1548" s="2"/>
      <c r="BV1548" s="2"/>
      <c r="BW1548" s="2"/>
      <c r="BX1548" s="2"/>
      <c r="BY1548" s="2"/>
      <c r="BZ1548" s="2"/>
      <c r="CA1548" s="2"/>
      <c r="CI1548"/>
      <c r="CJ1548"/>
      <c r="CK1548"/>
      <c r="CL1548"/>
      <c r="CM1548"/>
      <c r="CN1548"/>
      <c r="CO1548"/>
      <c r="CP1548"/>
      <c r="CQ1548"/>
      <c r="CR1548"/>
      <c r="CS1548"/>
      <c r="CT1548"/>
      <c r="CU1548"/>
      <c r="CV1548"/>
      <c r="CW1548"/>
      <c r="CX1548"/>
    </row>
    <row r="1549" spans="2:102" x14ac:dyDescent="0.35">
      <c r="B1549" s="70" t="str">
        <f t="shared" ref="B1549:F1549" si="961">B542</f>
        <v/>
      </c>
      <c r="C1549" s="166" t="str">
        <f t="shared" si="961"/>
        <v/>
      </c>
      <c r="D1549" s="273" t="str">
        <f t="shared" si="961"/>
        <v/>
      </c>
      <c r="E1549" s="273">
        <f t="shared" si="961"/>
        <v>45016</v>
      </c>
      <c r="F1549" s="273">
        <f t="shared" si="961"/>
        <v>0</v>
      </c>
      <c r="G1549" s="98">
        <f t="shared" si="944"/>
        <v>0</v>
      </c>
      <c r="H1549" s="242">
        <f>IF(G1549=0,0,SUMIFS('Sch A. Input'!$H540:$CJ540,'Sch A. Input'!$H$14:$CJ$14,"Recurring",'Sch A. Input'!$H$13:$CJ$13,"&lt;="&amp;$O$1020,'Sch A. Input'!$H$13:$CJ$13,"&lt;="&amp;$L$11))</f>
        <v>0</v>
      </c>
      <c r="I1549" s="242">
        <f>IF(G1549=0,0,SUMIFS('Sch A. Input'!$H540:$CJ540,'Sch A. Input'!$H$14:$CJ$14,"One-time",'Sch A. Input'!$H$13:$CJ$13,"&lt;="&amp;$O$1020,'Sch A. Input'!$H$13:$CJ$13,"&lt;="&amp;$L$11))</f>
        <v>0</v>
      </c>
      <c r="J1549" s="283">
        <f t="shared" si="945"/>
        <v>0</v>
      </c>
      <c r="K1549" s="242">
        <f t="shared" si="946"/>
        <v>0</v>
      </c>
      <c r="L1549" s="242">
        <f t="shared" si="947"/>
        <v>0</v>
      </c>
      <c r="M1549" s="276">
        <f t="shared" si="739"/>
        <v>0</v>
      </c>
      <c r="N1549" s="281">
        <f t="shared" si="925"/>
        <v>0</v>
      </c>
      <c r="O1549" s="245">
        <f t="shared" si="926"/>
        <v>0</v>
      </c>
      <c r="P1549" s="248"/>
      <c r="Q1549" s="285">
        <f t="shared" si="948"/>
        <v>0</v>
      </c>
      <c r="R1549" s="242">
        <f>IF(Q1549=0,0,SUMIFS('Sch A. Input'!$H540:$CJ540,'Sch A. Input'!$H$14:$CJ$14,"Recurring",'Sch A. Input'!$H$13:$CJ$13,"&lt;="&amp;$L$11,'Sch A. Input'!$H$13:$CJ$13,"&lt;="&amp;$Y$1020,'Sch A. Input'!$H$13:$CJ$13,"&gt;"&amp;$O$1020))</f>
        <v>0</v>
      </c>
      <c r="S1549" s="242">
        <f>IF(Q1549=0,0,SUMIFS('Sch A. Input'!$H540:$CJ540,'Sch A. Input'!$H$14:$CJ$14,"One-time",'Sch A. Input'!$H$13:$CJ$13,"&lt;="&amp;$L$11,'Sch A. Input'!$H$13:$CJ$13,"&lt;="&amp;$Y$1020,'Sch A. Input'!$H$13:$CJ$13,"&gt;"&amp;$O$1020))</f>
        <v>0</v>
      </c>
      <c r="T1549" s="283">
        <f t="shared" si="949"/>
        <v>0</v>
      </c>
      <c r="U1549" s="242">
        <f t="shared" si="950"/>
        <v>0</v>
      </c>
      <c r="V1549" s="242">
        <f t="shared" si="951"/>
        <v>0</v>
      </c>
      <c r="W1549" s="276">
        <f t="shared" si="740"/>
        <v>0</v>
      </c>
      <c r="X1549" s="281">
        <f t="shared" si="927"/>
        <v>0</v>
      </c>
      <c r="Y1549" s="245">
        <f t="shared" si="928"/>
        <v>0</v>
      </c>
      <c r="Z1549" s="248"/>
      <c r="AA1549" s="285">
        <f t="shared" si="952"/>
        <v>0</v>
      </c>
      <c r="AB1549" s="242">
        <f>IF(AA1549=0,0,SUMIFS('Sch A. Input'!$H540:$CJ540,'Sch A. Input'!$H$14:$CJ$14,"Recurring",'Sch A. Input'!$H$13:$CJ$13,"&lt;="&amp;$L$11,'Sch A. Input'!$H$13:$CJ$13,"&lt;="&amp;$AI$1020,'Sch A. Input'!$H$13:$CJ$13,"&gt;"&amp;$Y$1020))</f>
        <v>0</v>
      </c>
      <c r="AC1549" s="242">
        <f>IF(AA1549=0,0,SUMIFS('Sch A. Input'!$H540:$CJ540,'Sch A. Input'!$H$14:$CJ$14,"One-time",'Sch A. Input'!$H$13:$CJ$13,"&lt;="&amp;$L$11,'Sch A. Input'!$H$13:$CJ$13,"&lt;="&amp;$AI$1020,'Sch A. Input'!$H$13:$CJ$13,"&gt;"&amp;$Y$1020))</f>
        <v>0</v>
      </c>
      <c r="AD1549" s="283">
        <f t="shared" si="953"/>
        <v>0</v>
      </c>
      <c r="AE1549" s="242">
        <f t="shared" si="954"/>
        <v>0</v>
      </c>
      <c r="AF1549" s="242">
        <f t="shared" si="955"/>
        <v>0</v>
      </c>
      <c r="AG1549" s="276">
        <f t="shared" si="741"/>
        <v>0</v>
      </c>
      <c r="AH1549" s="281">
        <f t="shared" si="929"/>
        <v>0</v>
      </c>
      <c r="AI1549" s="245">
        <f t="shared" si="930"/>
        <v>0</v>
      </c>
      <c r="AK1549" s="285">
        <f t="shared" si="956"/>
        <v>0</v>
      </c>
      <c r="AL1549" s="242">
        <f>IF(AK1549=0,0,SUMIFS('Sch A. Input'!$H540:$CJ540,'Sch A. Input'!$H$14:$CJ$14,"Recurring",'Sch A. Input'!$H$13:$CJ$13,"&lt;="&amp;$L$11,'Sch A. Input'!$H$13:$CJ$13,"&lt;="&amp;$AS$1020,'Sch A. Input'!$H$13:$CJ$13,"&gt;"&amp;$AI$1020))</f>
        <v>0</v>
      </c>
      <c r="AM1549" s="242">
        <f>IF(AK1549=0,0,SUMIFS('Sch A. Input'!$H540:$CJ540,'Sch A. Input'!$H$14:$CJ$14,"One-time",'Sch A. Input'!$H$13:$CJ$13,"&lt;="&amp;$L$11,'Sch A. Input'!$H$13:$CJ$13,"&lt;="&amp;$AS$1020,'Sch A. Input'!$H$13:$CJ$13,"&gt;"&amp;$AI$1020))</f>
        <v>0</v>
      </c>
      <c r="AN1549" s="283">
        <f t="shared" si="957"/>
        <v>0</v>
      </c>
      <c r="AO1549" s="242">
        <f t="shared" si="958"/>
        <v>0</v>
      </c>
      <c r="AP1549" s="242">
        <f t="shared" si="959"/>
        <v>0</v>
      </c>
      <c r="AQ1549" s="276">
        <f t="shared" si="742"/>
        <v>0</v>
      </c>
      <c r="AR1549" s="281">
        <f t="shared" si="931"/>
        <v>0</v>
      </c>
      <c r="AS1549" s="245">
        <f t="shared" si="932"/>
        <v>0</v>
      </c>
      <c r="AY1549" s="160"/>
      <c r="AZ1549" s="160"/>
      <c r="BK1549" s="2"/>
      <c r="BL1549" s="2"/>
      <c r="BM1549" s="2"/>
      <c r="BN1549" s="2"/>
      <c r="BO1549" s="2"/>
      <c r="BP1549" s="2"/>
      <c r="BQ1549" s="2"/>
      <c r="BR1549" s="2"/>
      <c r="BS1549" s="2"/>
      <c r="BT1549" s="2"/>
      <c r="BU1549" s="2"/>
      <c r="BV1549" s="2"/>
      <c r="BW1549" s="2"/>
      <c r="BX1549" s="2"/>
      <c r="BY1549" s="2"/>
      <c r="BZ1549" s="2"/>
      <c r="CA1549" s="2"/>
      <c r="CI1549"/>
      <c r="CJ1549"/>
      <c r="CK1549"/>
      <c r="CL1549"/>
      <c r="CM1549"/>
      <c r="CN1549"/>
      <c r="CO1549"/>
      <c r="CP1549"/>
      <c r="CQ1549"/>
      <c r="CR1549"/>
      <c r="CS1549"/>
      <c r="CT1549"/>
      <c r="CU1549"/>
      <c r="CV1549"/>
      <c r="CW1549"/>
      <c r="CX1549"/>
    </row>
    <row r="1550" spans="2:102" x14ac:dyDescent="0.35">
      <c r="B1550" s="70" t="str">
        <f t="shared" ref="B1550:F1550" si="962">B543</f>
        <v/>
      </c>
      <c r="C1550" s="166" t="str">
        <f t="shared" si="962"/>
        <v/>
      </c>
      <c r="D1550" s="273" t="str">
        <f t="shared" si="962"/>
        <v/>
      </c>
      <c r="E1550" s="273">
        <f t="shared" si="962"/>
        <v>45016</v>
      </c>
      <c r="F1550" s="273">
        <f t="shared" si="962"/>
        <v>0</v>
      </c>
      <c r="G1550" s="98">
        <f t="shared" si="944"/>
        <v>0</v>
      </c>
      <c r="H1550" s="242">
        <f>IF(G1550=0,0,SUMIFS('Sch A. Input'!$H541:$CJ541,'Sch A. Input'!$H$14:$CJ$14,"Recurring",'Sch A. Input'!$H$13:$CJ$13,"&lt;="&amp;$O$1020,'Sch A. Input'!$H$13:$CJ$13,"&lt;="&amp;$L$11))</f>
        <v>0</v>
      </c>
      <c r="I1550" s="242">
        <f>IF(G1550=0,0,SUMIFS('Sch A. Input'!$H541:$CJ541,'Sch A. Input'!$H$14:$CJ$14,"One-time",'Sch A. Input'!$H$13:$CJ$13,"&lt;="&amp;$O$1020,'Sch A. Input'!$H$13:$CJ$13,"&lt;="&amp;$L$11))</f>
        <v>0</v>
      </c>
      <c r="J1550" s="283">
        <f t="shared" si="945"/>
        <v>0</v>
      </c>
      <c r="K1550" s="242">
        <f t="shared" si="946"/>
        <v>0</v>
      </c>
      <c r="L1550" s="242">
        <f t="shared" si="947"/>
        <v>0</v>
      </c>
      <c r="M1550" s="276">
        <f t="shared" si="739"/>
        <v>0</v>
      </c>
      <c r="N1550" s="281">
        <f t="shared" si="925"/>
        <v>0</v>
      </c>
      <c r="O1550" s="245">
        <f t="shared" si="926"/>
        <v>0</v>
      </c>
      <c r="P1550" s="248"/>
      <c r="Q1550" s="285">
        <f t="shared" si="948"/>
        <v>0</v>
      </c>
      <c r="R1550" s="242">
        <f>IF(Q1550=0,0,SUMIFS('Sch A. Input'!$H541:$CJ541,'Sch A. Input'!$H$14:$CJ$14,"Recurring",'Sch A. Input'!$H$13:$CJ$13,"&lt;="&amp;$L$11,'Sch A. Input'!$H$13:$CJ$13,"&lt;="&amp;$Y$1020,'Sch A. Input'!$H$13:$CJ$13,"&gt;"&amp;$O$1020))</f>
        <v>0</v>
      </c>
      <c r="S1550" s="242">
        <f>IF(Q1550=0,0,SUMIFS('Sch A. Input'!$H541:$CJ541,'Sch A. Input'!$H$14:$CJ$14,"One-time",'Sch A. Input'!$H$13:$CJ$13,"&lt;="&amp;$L$11,'Sch A. Input'!$H$13:$CJ$13,"&lt;="&amp;$Y$1020,'Sch A. Input'!$H$13:$CJ$13,"&gt;"&amp;$O$1020))</f>
        <v>0</v>
      </c>
      <c r="T1550" s="283">
        <f t="shared" si="949"/>
        <v>0</v>
      </c>
      <c r="U1550" s="242">
        <f t="shared" si="950"/>
        <v>0</v>
      </c>
      <c r="V1550" s="242">
        <f t="shared" si="951"/>
        <v>0</v>
      </c>
      <c r="W1550" s="276">
        <f t="shared" si="740"/>
        <v>0</v>
      </c>
      <c r="X1550" s="281">
        <f t="shared" si="927"/>
        <v>0</v>
      </c>
      <c r="Y1550" s="245">
        <f t="shared" si="928"/>
        <v>0</v>
      </c>
      <c r="Z1550" s="248"/>
      <c r="AA1550" s="285">
        <f t="shared" si="952"/>
        <v>0</v>
      </c>
      <c r="AB1550" s="242">
        <f>IF(AA1550=0,0,SUMIFS('Sch A. Input'!$H541:$CJ541,'Sch A. Input'!$H$14:$CJ$14,"Recurring",'Sch A. Input'!$H$13:$CJ$13,"&lt;="&amp;$L$11,'Sch A. Input'!$H$13:$CJ$13,"&lt;="&amp;$AI$1020,'Sch A. Input'!$H$13:$CJ$13,"&gt;"&amp;$Y$1020))</f>
        <v>0</v>
      </c>
      <c r="AC1550" s="242">
        <f>IF(AA1550=0,0,SUMIFS('Sch A. Input'!$H541:$CJ541,'Sch A. Input'!$H$14:$CJ$14,"One-time",'Sch A. Input'!$H$13:$CJ$13,"&lt;="&amp;$L$11,'Sch A. Input'!$H$13:$CJ$13,"&lt;="&amp;$AI$1020,'Sch A. Input'!$H$13:$CJ$13,"&gt;"&amp;$Y$1020))</f>
        <v>0</v>
      </c>
      <c r="AD1550" s="283">
        <f t="shared" si="953"/>
        <v>0</v>
      </c>
      <c r="AE1550" s="242">
        <f t="shared" si="954"/>
        <v>0</v>
      </c>
      <c r="AF1550" s="242">
        <f t="shared" si="955"/>
        <v>0</v>
      </c>
      <c r="AG1550" s="276">
        <f t="shared" si="741"/>
        <v>0</v>
      </c>
      <c r="AH1550" s="281">
        <f t="shared" si="929"/>
        <v>0</v>
      </c>
      <c r="AI1550" s="245">
        <f t="shared" si="930"/>
        <v>0</v>
      </c>
      <c r="AK1550" s="285">
        <f t="shared" si="956"/>
        <v>0</v>
      </c>
      <c r="AL1550" s="242">
        <f>IF(AK1550=0,0,SUMIFS('Sch A. Input'!$H541:$CJ541,'Sch A. Input'!$H$14:$CJ$14,"Recurring",'Sch A. Input'!$H$13:$CJ$13,"&lt;="&amp;$L$11,'Sch A. Input'!$H$13:$CJ$13,"&lt;="&amp;$AS$1020,'Sch A. Input'!$H$13:$CJ$13,"&gt;"&amp;$AI$1020))</f>
        <v>0</v>
      </c>
      <c r="AM1550" s="242">
        <f>IF(AK1550=0,0,SUMIFS('Sch A. Input'!$H541:$CJ541,'Sch A. Input'!$H$14:$CJ$14,"One-time",'Sch A. Input'!$H$13:$CJ$13,"&lt;="&amp;$L$11,'Sch A. Input'!$H$13:$CJ$13,"&lt;="&amp;$AS$1020,'Sch A. Input'!$H$13:$CJ$13,"&gt;"&amp;$AI$1020))</f>
        <v>0</v>
      </c>
      <c r="AN1550" s="283">
        <f t="shared" si="957"/>
        <v>0</v>
      </c>
      <c r="AO1550" s="242">
        <f t="shared" si="958"/>
        <v>0</v>
      </c>
      <c r="AP1550" s="242">
        <f t="shared" si="959"/>
        <v>0</v>
      </c>
      <c r="AQ1550" s="276">
        <f t="shared" si="742"/>
        <v>0</v>
      </c>
      <c r="AR1550" s="281">
        <f t="shared" si="931"/>
        <v>0</v>
      </c>
      <c r="AS1550" s="245">
        <f t="shared" si="932"/>
        <v>0</v>
      </c>
      <c r="AY1550" s="160"/>
      <c r="AZ1550" s="160"/>
      <c r="BK1550" s="2"/>
      <c r="BL1550" s="2"/>
      <c r="BM1550" s="2"/>
      <c r="BN1550" s="2"/>
      <c r="BO1550" s="2"/>
      <c r="BP1550" s="2"/>
      <c r="BQ1550" s="2"/>
      <c r="BR1550" s="2"/>
      <c r="BS1550" s="2"/>
      <c r="BT1550" s="2"/>
      <c r="BU1550" s="2"/>
      <c r="BV1550" s="2"/>
      <c r="BW1550" s="2"/>
      <c r="BX1550" s="2"/>
      <c r="BY1550" s="2"/>
      <c r="BZ1550" s="2"/>
      <c r="CA1550" s="2"/>
      <c r="CI1550"/>
      <c r="CJ1550"/>
      <c r="CK1550"/>
      <c r="CL1550"/>
      <c r="CM1550"/>
      <c r="CN1550"/>
      <c r="CO1550"/>
      <c r="CP1550"/>
      <c r="CQ1550"/>
      <c r="CR1550"/>
      <c r="CS1550"/>
      <c r="CT1550"/>
      <c r="CU1550"/>
      <c r="CV1550"/>
      <c r="CW1550"/>
      <c r="CX1550"/>
    </row>
    <row r="1551" spans="2:102" x14ac:dyDescent="0.35">
      <c r="B1551" s="70" t="str">
        <f t="shared" ref="B1551:F1551" si="963">B544</f>
        <v/>
      </c>
      <c r="C1551" s="166" t="str">
        <f t="shared" si="963"/>
        <v/>
      </c>
      <c r="D1551" s="273" t="str">
        <f t="shared" si="963"/>
        <v/>
      </c>
      <c r="E1551" s="273">
        <f t="shared" si="963"/>
        <v>45016</v>
      </c>
      <c r="F1551" s="273">
        <f t="shared" si="963"/>
        <v>0</v>
      </c>
      <c r="G1551" s="98">
        <f t="shared" si="944"/>
        <v>0</v>
      </c>
      <c r="H1551" s="242">
        <f>IF(G1551=0,0,SUMIFS('Sch A. Input'!$H542:$CJ542,'Sch A. Input'!$H$14:$CJ$14,"Recurring",'Sch A. Input'!$H$13:$CJ$13,"&lt;="&amp;$O$1020,'Sch A. Input'!$H$13:$CJ$13,"&lt;="&amp;$L$11))</f>
        <v>0</v>
      </c>
      <c r="I1551" s="242">
        <f>IF(G1551=0,0,SUMIFS('Sch A. Input'!$H542:$CJ542,'Sch A. Input'!$H$14:$CJ$14,"One-time",'Sch A. Input'!$H$13:$CJ$13,"&lt;="&amp;$O$1020,'Sch A. Input'!$H$13:$CJ$13,"&lt;="&amp;$L$11))</f>
        <v>0</v>
      </c>
      <c r="J1551" s="283">
        <f t="shared" si="945"/>
        <v>0</v>
      </c>
      <c r="K1551" s="242">
        <f t="shared" si="946"/>
        <v>0</v>
      </c>
      <c r="L1551" s="242">
        <f t="shared" si="947"/>
        <v>0</v>
      </c>
      <c r="M1551" s="276">
        <f t="shared" si="739"/>
        <v>0</v>
      </c>
      <c r="N1551" s="281">
        <f t="shared" si="925"/>
        <v>0</v>
      </c>
      <c r="O1551" s="245">
        <f t="shared" si="926"/>
        <v>0</v>
      </c>
      <c r="P1551" s="248"/>
      <c r="Q1551" s="285">
        <f t="shared" si="948"/>
        <v>0</v>
      </c>
      <c r="R1551" s="242">
        <f>IF(Q1551=0,0,SUMIFS('Sch A. Input'!$H542:$CJ542,'Sch A. Input'!$H$14:$CJ$14,"Recurring",'Sch A. Input'!$H$13:$CJ$13,"&lt;="&amp;$L$11,'Sch A. Input'!$H$13:$CJ$13,"&lt;="&amp;$Y$1020,'Sch A. Input'!$H$13:$CJ$13,"&gt;"&amp;$O$1020))</f>
        <v>0</v>
      </c>
      <c r="S1551" s="242">
        <f>IF(Q1551=0,0,SUMIFS('Sch A. Input'!$H542:$CJ542,'Sch A. Input'!$H$14:$CJ$14,"One-time",'Sch A. Input'!$H$13:$CJ$13,"&lt;="&amp;$L$11,'Sch A. Input'!$H$13:$CJ$13,"&lt;="&amp;$Y$1020,'Sch A. Input'!$H$13:$CJ$13,"&gt;"&amp;$O$1020))</f>
        <v>0</v>
      </c>
      <c r="T1551" s="283">
        <f t="shared" si="949"/>
        <v>0</v>
      </c>
      <c r="U1551" s="242">
        <f t="shared" si="950"/>
        <v>0</v>
      </c>
      <c r="V1551" s="242">
        <f t="shared" si="951"/>
        <v>0</v>
      </c>
      <c r="W1551" s="276">
        <f t="shared" si="740"/>
        <v>0</v>
      </c>
      <c r="X1551" s="281">
        <f t="shared" si="927"/>
        <v>0</v>
      </c>
      <c r="Y1551" s="245">
        <f t="shared" si="928"/>
        <v>0</v>
      </c>
      <c r="Z1551" s="248"/>
      <c r="AA1551" s="285">
        <f t="shared" si="952"/>
        <v>0</v>
      </c>
      <c r="AB1551" s="242">
        <f>IF(AA1551=0,0,SUMIFS('Sch A. Input'!$H542:$CJ542,'Sch A. Input'!$H$14:$CJ$14,"Recurring",'Sch A. Input'!$H$13:$CJ$13,"&lt;="&amp;$L$11,'Sch A. Input'!$H$13:$CJ$13,"&lt;="&amp;$AI$1020,'Sch A. Input'!$H$13:$CJ$13,"&gt;"&amp;$Y$1020))</f>
        <v>0</v>
      </c>
      <c r="AC1551" s="242">
        <f>IF(AA1551=0,0,SUMIFS('Sch A. Input'!$H542:$CJ542,'Sch A. Input'!$H$14:$CJ$14,"One-time",'Sch A. Input'!$H$13:$CJ$13,"&lt;="&amp;$L$11,'Sch A. Input'!$H$13:$CJ$13,"&lt;="&amp;$AI$1020,'Sch A. Input'!$H$13:$CJ$13,"&gt;"&amp;$Y$1020))</f>
        <v>0</v>
      </c>
      <c r="AD1551" s="283">
        <f t="shared" si="953"/>
        <v>0</v>
      </c>
      <c r="AE1551" s="242">
        <f t="shared" si="954"/>
        <v>0</v>
      </c>
      <c r="AF1551" s="242">
        <f t="shared" si="955"/>
        <v>0</v>
      </c>
      <c r="AG1551" s="276">
        <f t="shared" si="741"/>
        <v>0</v>
      </c>
      <c r="AH1551" s="281">
        <f t="shared" si="929"/>
        <v>0</v>
      </c>
      <c r="AI1551" s="245">
        <f t="shared" si="930"/>
        <v>0</v>
      </c>
      <c r="AK1551" s="285">
        <f t="shared" si="956"/>
        <v>0</v>
      </c>
      <c r="AL1551" s="242">
        <f>IF(AK1551=0,0,SUMIFS('Sch A. Input'!$H542:$CJ542,'Sch A. Input'!$H$14:$CJ$14,"Recurring",'Sch A. Input'!$H$13:$CJ$13,"&lt;="&amp;$L$11,'Sch A. Input'!$H$13:$CJ$13,"&lt;="&amp;$AS$1020,'Sch A. Input'!$H$13:$CJ$13,"&gt;"&amp;$AI$1020))</f>
        <v>0</v>
      </c>
      <c r="AM1551" s="242">
        <f>IF(AK1551=0,0,SUMIFS('Sch A. Input'!$H542:$CJ542,'Sch A. Input'!$H$14:$CJ$14,"One-time",'Sch A. Input'!$H$13:$CJ$13,"&lt;="&amp;$L$11,'Sch A. Input'!$H$13:$CJ$13,"&lt;="&amp;$AS$1020,'Sch A. Input'!$H$13:$CJ$13,"&gt;"&amp;$AI$1020))</f>
        <v>0</v>
      </c>
      <c r="AN1551" s="283">
        <f t="shared" si="957"/>
        <v>0</v>
      </c>
      <c r="AO1551" s="242">
        <f t="shared" si="958"/>
        <v>0</v>
      </c>
      <c r="AP1551" s="242">
        <f t="shared" si="959"/>
        <v>0</v>
      </c>
      <c r="AQ1551" s="276">
        <f t="shared" si="742"/>
        <v>0</v>
      </c>
      <c r="AR1551" s="281">
        <f t="shared" si="931"/>
        <v>0</v>
      </c>
      <c r="AS1551" s="245">
        <f t="shared" si="932"/>
        <v>0</v>
      </c>
      <c r="AY1551" s="160"/>
      <c r="AZ1551" s="160"/>
      <c r="BK1551" s="2"/>
      <c r="BL1551" s="2"/>
      <c r="BM1551" s="2"/>
      <c r="BN1551" s="2"/>
      <c r="BO1551" s="2"/>
      <c r="BP1551" s="2"/>
      <c r="BQ1551" s="2"/>
      <c r="BR1551" s="2"/>
      <c r="BS1551" s="2"/>
      <c r="BT1551" s="2"/>
      <c r="BU1551" s="2"/>
      <c r="BV1551" s="2"/>
      <c r="BW1551" s="2"/>
      <c r="BX1551" s="2"/>
      <c r="BY1551" s="2"/>
      <c r="BZ1551" s="2"/>
      <c r="CA1551" s="2"/>
      <c r="CI1551"/>
      <c r="CJ1551"/>
      <c r="CK1551"/>
      <c r="CL1551"/>
      <c r="CM1551"/>
      <c r="CN1551"/>
      <c r="CO1551"/>
      <c r="CP1551"/>
      <c r="CQ1551"/>
      <c r="CR1551"/>
      <c r="CS1551"/>
      <c r="CT1551"/>
      <c r="CU1551"/>
      <c r="CV1551"/>
      <c r="CW1551"/>
      <c r="CX1551"/>
    </row>
    <row r="1552" spans="2:102" x14ac:dyDescent="0.35">
      <c r="B1552" s="70" t="str">
        <f t="shared" ref="B1552:F1552" si="964">B545</f>
        <v/>
      </c>
      <c r="C1552" s="166" t="str">
        <f t="shared" si="964"/>
        <v/>
      </c>
      <c r="D1552" s="273" t="str">
        <f t="shared" si="964"/>
        <v/>
      </c>
      <c r="E1552" s="273">
        <f t="shared" si="964"/>
        <v>45016</v>
      </c>
      <c r="F1552" s="273">
        <f t="shared" si="964"/>
        <v>0</v>
      </c>
      <c r="G1552" s="98">
        <f t="shared" si="944"/>
        <v>0</v>
      </c>
      <c r="H1552" s="242">
        <f>IF(G1552=0,0,SUMIFS('Sch A. Input'!$H543:$CJ543,'Sch A. Input'!$H$14:$CJ$14,"Recurring",'Sch A. Input'!$H$13:$CJ$13,"&lt;="&amp;$O$1020,'Sch A. Input'!$H$13:$CJ$13,"&lt;="&amp;$L$11))</f>
        <v>0</v>
      </c>
      <c r="I1552" s="242">
        <f>IF(G1552=0,0,SUMIFS('Sch A. Input'!$H543:$CJ543,'Sch A. Input'!$H$14:$CJ$14,"One-time",'Sch A. Input'!$H$13:$CJ$13,"&lt;="&amp;$O$1020,'Sch A. Input'!$H$13:$CJ$13,"&lt;="&amp;$L$11))</f>
        <v>0</v>
      </c>
      <c r="J1552" s="283">
        <f t="shared" si="945"/>
        <v>0</v>
      </c>
      <c r="K1552" s="242">
        <f t="shared" si="946"/>
        <v>0</v>
      </c>
      <c r="L1552" s="242">
        <f t="shared" si="947"/>
        <v>0</v>
      </c>
      <c r="M1552" s="276">
        <f t="shared" si="739"/>
        <v>0</v>
      </c>
      <c r="N1552" s="281">
        <f t="shared" si="925"/>
        <v>0</v>
      </c>
      <c r="O1552" s="245">
        <f t="shared" si="926"/>
        <v>0</v>
      </c>
      <c r="P1552" s="248"/>
      <c r="Q1552" s="285">
        <f t="shared" si="948"/>
        <v>0</v>
      </c>
      <c r="R1552" s="242">
        <f>IF(Q1552=0,0,SUMIFS('Sch A. Input'!$H543:$CJ543,'Sch A. Input'!$H$14:$CJ$14,"Recurring",'Sch A. Input'!$H$13:$CJ$13,"&lt;="&amp;$L$11,'Sch A. Input'!$H$13:$CJ$13,"&lt;="&amp;$Y$1020,'Sch A. Input'!$H$13:$CJ$13,"&gt;"&amp;$O$1020))</f>
        <v>0</v>
      </c>
      <c r="S1552" s="242">
        <f>IF(Q1552=0,0,SUMIFS('Sch A. Input'!$H543:$CJ543,'Sch A. Input'!$H$14:$CJ$14,"One-time",'Sch A. Input'!$H$13:$CJ$13,"&lt;="&amp;$L$11,'Sch A. Input'!$H$13:$CJ$13,"&lt;="&amp;$Y$1020,'Sch A. Input'!$H$13:$CJ$13,"&gt;"&amp;$O$1020))</f>
        <v>0</v>
      </c>
      <c r="T1552" s="283">
        <f t="shared" si="949"/>
        <v>0</v>
      </c>
      <c r="U1552" s="242">
        <f t="shared" si="950"/>
        <v>0</v>
      </c>
      <c r="V1552" s="242">
        <f t="shared" si="951"/>
        <v>0</v>
      </c>
      <c r="W1552" s="276">
        <f t="shared" si="740"/>
        <v>0</v>
      </c>
      <c r="X1552" s="281">
        <f t="shared" si="927"/>
        <v>0</v>
      </c>
      <c r="Y1552" s="245">
        <f t="shared" si="928"/>
        <v>0</v>
      </c>
      <c r="Z1552" s="248"/>
      <c r="AA1552" s="285">
        <f t="shared" si="952"/>
        <v>0</v>
      </c>
      <c r="AB1552" s="242">
        <f>IF(AA1552=0,0,SUMIFS('Sch A. Input'!$H543:$CJ543,'Sch A. Input'!$H$14:$CJ$14,"Recurring",'Sch A. Input'!$H$13:$CJ$13,"&lt;="&amp;$L$11,'Sch A. Input'!$H$13:$CJ$13,"&lt;="&amp;$AI$1020,'Sch A. Input'!$H$13:$CJ$13,"&gt;"&amp;$Y$1020))</f>
        <v>0</v>
      </c>
      <c r="AC1552" s="242">
        <f>IF(AA1552=0,0,SUMIFS('Sch A. Input'!$H543:$CJ543,'Sch A. Input'!$H$14:$CJ$14,"One-time",'Sch A. Input'!$H$13:$CJ$13,"&lt;="&amp;$L$11,'Sch A. Input'!$H$13:$CJ$13,"&lt;="&amp;$AI$1020,'Sch A. Input'!$H$13:$CJ$13,"&gt;"&amp;$Y$1020))</f>
        <v>0</v>
      </c>
      <c r="AD1552" s="283">
        <f t="shared" si="953"/>
        <v>0</v>
      </c>
      <c r="AE1552" s="242">
        <f t="shared" si="954"/>
        <v>0</v>
      </c>
      <c r="AF1552" s="242">
        <f t="shared" si="955"/>
        <v>0</v>
      </c>
      <c r="AG1552" s="276">
        <f t="shared" si="741"/>
        <v>0</v>
      </c>
      <c r="AH1552" s="281">
        <f t="shared" si="929"/>
        <v>0</v>
      </c>
      <c r="AI1552" s="245">
        <f t="shared" si="930"/>
        <v>0</v>
      </c>
      <c r="AK1552" s="285">
        <f t="shared" si="956"/>
        <v>0</v>
      </c>
      <c r="AL1552" s="242">
        <f>IF(AK1552=0,0,SUMIFS('Sch A. Input'!$H543:$CJ543,'Sch A. Input'!$H$14:$CJ$14,"Recurring",'Sch A. Input'!$H$13:$CJ$13,"&lt;="&amp;$L$11,'Sch A. Input'!$H$13:$CJ$13,"&lt;="&amp;$AS$1020,'Sch A. Input'!$H$13:$CJ$13,"&gt;"&amp;$AI$1020))</f>
        <v>0</v>
      </c>
      <c r="AM1552" s="242">
        <f>IF(AK1552=0,0,SUMIFS('Sch A. Input'!$H543:$CJ543,'Sch A. Input'!$H$14:$CJ$14,"One-time",'Sch A. Input'!$H$13:$CJ$13,"&lt;="&amp;$L$11,'Sch A. Input'!$H$13:$CJ$13,"&lt;="&amp;$AS$1020,'Sch A. Input'!$H$13:$CJ$13,"&gt;"&amp;$AI$1020))</f>
        <v>0</v>
      </c>
      <c r="AN1552" s="283">
        <f t="shared" si="957"/>
        <v>0</v>
      </c>
      <c r="AO1552" s="242">
        <f t="shared" si="958"/>
        <v>0</v>
      </c>
      <c r="AP1552" s="242">
        <f t="shared" si="959"/>
        <v>0</v>
      </c>
      <c r="AQ1552" s="276">
        <f t="shared" si="742"/>
        <v>0</v>
      </c>
      <c r="AR1552" s="281">
        <f t="shared" si="931"/>
        <v>0</v>
      </c>
      <c r="AS1552" s="245">
        <f t="shared" si="932"/>
        <v>0</v>
      </c>
      <c r="AY1552" s="160"/>
      <c r="AZ1552" s="160"/>
      <c r="BK1552" s="2"/>
      <c r="BL1552" s="2"/>
      <c r="BM1552" s="2"/>
      <c r="BN1552" s="2"/>
      <c r="BO1552" s="2"/>
      <c r="BP1552" s="2"/>
      <c r="BQ1552" s="2"/>
      <c r="BR1552" s="2"/>
      <c r="BS1552" s="2"/>
      <c r="BT1552" s="2"/>
      <c r="BU1552" s="2"/>
      <c r="BV1552" s="2"/>
      <c r="BW1552" s="2"/>
      <c r="BX1552" s="2"/>
      <c r="BY1552" s="2"/>
      <c r="BZ1552" s="2"/>
      <c r="CA1552" s="2"/>
      <c r="CI1552"/>
      <c r="CJ1552"/>
      <c r="CK1552"/>
      <c r="CL1552"/>
      <c r="CM1552"/>
      <c r="CN1552"/>
      <c r="CO1552"/>
      <c r="CP1552"/>
      <c r="CQ1552"/>
      <c r="CR1552"/>
      <c r="CS1552"/>
      <c r="CT1552"/>
      <c r="CU1552"/>
      <c r="CV1552"/>
      <c r="CW1552"/>
      <c r="CX1552"/>
    </row>
    <row r="1553" spans="2:102" x14ac:dyDescent="0.35">
      <c r="B1553" s="70" t="str">
        <f t="shared" ref="B1553:F1553" si="965">B546</f>
        <v/>
      </c>
      <c r="C1553" s="166" t="str">
        <f t="shared" si="965"/>
        <v/>
      </c>
      <c r="D1553" s="273" t="str">
        <f t="shared" si="965"/>
        <v/>
      </c>
      <c r="E1553" s="273">
        <f t="shared" si="965"/>
        <v>45016</v>
      </c>
      <c r="F1553" s="273">
        <f t="shared" si="965"/>
        <v>0</v>
      </c>
      <c r="G1553" s="98">
        <f t="shared" si="944"/>
        <v>0</v>
      </c>
      <c r="H1553" s="242">
        <f>IF(G1553=0,0,SUMIFS('Sch A. Input'!$H544:$CJ544,'Sch A. Input'!$H$14:$CJ$14,"Recurring",'Sch A. Input'!$H$13:$CJ$13,"&lt;="&amp;$O$1020,'Sch A. Input'!$H$13:$CJ$13,"&lt;="&amp;$L$11))</f>
        <v>0</v>
      </c>
      <c r="I1553" s="242">
        <f>IF(G1553=0,0,SUMIFS('Sch A. Input'!$H544:$CJ544,'Sch A. Input'!$H$14:$CJ$14,"One-time",'Sch A. Input'!$H$13:$CJ$13,"&lt;="&amp;$O$1020,'Sch A. Input'!$H$13:$CJ$13,"&lt;="&amp;$L$11))</f>
        <v>0</v>
      </c>
      <c r="J1553" s="283">
        <f t="shared" si="945"/>
        <v>0</v>
      </c>
      <c r="K1553" s="242">
        <f t="shared" si="946"/>
        <v>0</v>
      </c>
      <c r="L1553" s="242">
        <f t="shared" si="947"/>
        <v>0</v>
      </c>
      <c r="M1553" s="276">
        <f t="shared" si="739"/>
        <v>0</v>
      </c>
      <c r="N1553" s="281">
        <f t="shared" si="925"/>
        <v>0</v>
      </c>
      <c r="O1553" s="245">
        <f t="shared" si="926"/>
        <v>0</v>
      </c>
      <c r="P1553" s="248"/>
      <c r="Q1553" s="285">
        <f t="shared" si="948"/>
        <v>0</v>
      </c>
      <c r="R1553" s="242">
        <f>IF(Q1553=0,0,SUMIFS('Sch A. Input'!$H544:$CJ544,'Sch A. Input'!$H$14:$CJ$14,"Recurring",'Sch A. Input'!$H$13:$CJ$13,"&lt;="&amp;$L$11,'Sch A. Input'!$H$13:$CJ$13,"&lt;="&amp;$Y$1020,'Sch A. Input'!$H$13:$CJ$13,"&gt;"&amp;$O$1020))</f>
        <v>0</v>
      </c>
      <c r="S1553" s="242">
        <f>IF(Q1553=0,0,SUMIFS('Sch A. Input'!$H544:$CJ544,'Sch A. Input'!$H$14:$CJ$14,"One-time",'Sch A. Input'!$H$13:$CJ$13,"&lt;="&amp;$L$11,'Sch A. Input'!$H$13:$CJ$13,"&lt;="&amp;$Y$1020,'Sch A. Input'!$H$13:$CJ$13,"&gt;"&amp;$O$1020))</f>
        <v>0</v>
      </c>
      <c r="T1553" s="283">
        <f t="shared" si="949"/>
        <v>0</v>
      </c>
      <c r="U1553" s="242">
        <f t="shared" si="950"/>
        <v>0</v>
      </c>
      <c r="V1553" s="242">
        <f t="shared" si="951"/>
        <v>0</v>
      </c>
      <c r="W1553" s="276">
        <f t="shared" si="740"/>
        <v>0</v>
      </c>
      <c r="X1553" s="281">
        <f t="shared" si="927"/>
        <v>0</v>
      </c>
      <c r="Y1553" s="245">
        <f t="shared" si="928"/>
        <v>0</v>
      </c>
      <c r="Z1553" s="248"/>
      <c r="AA1553" s="285">
        <f t="shared" si="952"/>
        <v>0</v>
      </c>
      <c r="AB1553" s="242">
        <f>IF(AA1553=0,0,SUMIFS('Sch A. Input'!$H544:$CJ544,'Sch A. Input'!$H$14:$CJ$14,"Recurring",'Sch A. Input'!$H$13:$CJ$13,"&lt;="&amp;$L$11,'Sch A. Input'!$H$13:$CJ$13,"&lt;="&amp;$AI$1020,'Sch A. Input'!$H$13:$CJ$13,"&gt;"&amp;$Y$1020))</f>
        <v>0</v>
      </c>
      <c r="AC1553" s="242">
        <f>IF(AA1553=0,0,SUMIFS('Sch A. Input'!$H544:$CJ544,'Sch A. Input'!$H$14:$CJ$14,"One-time",'Sch A. Input'!$H$13:$CJ$13,"&lt;="&amp;$L$11,'Sch A. Input'!$H$13:$CJ$13,"&lt;="&amp;$AI$1020,'Sch A. Input'!$H$13:$CJ$13,"&gt;"&amp;$Y$1020))</f>
        <v>0</v>
      </c>
      <c r="AD1553" s="283">
        <f t="shared" si="953"/>
        <v>0</v>
      </c>
      <c r="AE1553" s="242">
        <f t="shared" si="954"/>
        <v>0</v>
      </c>
      <c r="AF1553" s="242">
        <f t="shared" si="955"/>
        <v>0</v>
      </c>
      <c r="AG1553" s="276">
        <f t="shared" si="741"/>
        <v>0</v>
      </c>
      <c r="AH1553" s="281">
        <f t="shared" si="929"/>
        <v>0</v>
      </c>
      <c r="AI1553" s="245">
        <f t="shared" si="930"/>
        <v>0</v>
      </c>
      <c r="AK1553" s="285">
        <f t="shared" si="956"/>
        <v>0</v>
      </c>
      <c r="AL1553" s="242">
        <f>IF(AK1553=0,0,SUMIFS('Sch A. Input'!$H544:$CJ544,'Sch A. Input'!$H$14:$CJ$14,"Recurring",'Sch A. Input'!$H$13:$CJ$13,"&lt;="&amp;$L$11,'Sch A. Input'!$H$13:$CJ$13,"&lt;="&amp;$AS$1020,'Sch A. Input'!$H$13:$CJ$13,"&gt;"&amp;$AI$1020))</f>
        <v>0</v>
      </c>
      <c r="AM1553" s="242">
        <f>IF(AK1553=0,0,SUMIFS('Sch A. Input'!$H544:$CJ544,'Sch A. Input'!$H$14:$CJ$14,"One-time",'Sch A. Input'!$H$13:$CJ$13,"&lt;="&amp;$L$11,'Sch A. Input'!$H$13:$CJ$13,"&lt;="&amp;$AS$1020,'Sch A. Input'!$H$13:$CJ$13,"&gt;"&amp;$AI$1020))</f>
        <v>0</v>
      </c>
      <c r="AN1553" s="283">
        <f t="shared" si="957"/>
        <v>0</v>
      </c>
      <c r="AO1553" s="242">
        <f t="shared" si="958"/>
        <v>0</v>
      </c>
      <c r="AP1553" s="242">
        <f t="shared" si="959"/>
        <v>0</v>
      </c>
      <c r="AQ1553" s="276">
        <f t="shared" si="742"/>
        <v>0</v>
      </c>
      <c r="AR1553" s="281">
        <f t="shared" si="931"/>
        <v>0</v>
      </c>
      <c r="AS1553" s="245">
        <f t="shared" si="932"/>
        <v>0</v>
      </c>
      <c r="AY1553" s="160"/>
      <c r="AZ1553" s="160"/>
      <c r="BK1553" s="2"/>
      <c r="BL1553" s="2"/>
      <c r="BM1553" s="2"/>
      <c r="BN1553" s="2"/>
      <c r="BO1553" s="2"/>
      <c r="BP1553" s="2"/>
      <c r="BQ1553" s="2"/>
      <c r="BR1553" s="2"/>
      <c r="BS1553" s="2"/>
      <c r="BT1553" s="2"/>
      <c r="BU1553" s="2"/>
      <c r="BV1553" s="2"/>
      <c r="BW1553" s="2"/>
      <c r="BX1553" s="2"/>
      <c r="BY1553" s="2"/>
      <c r="BZ1553" s="2"/>
      <c r="CA1553" s="2"/>
      <c r="CI1553"/>
      <c r="CJ1553"/>
      <c r="CK1553"/>
      <c r="CL1553"/>
      <c r="CM1553"/>
      <c r="CN1553"/>
      <c r="CO1553"/>
      <c r="CP1553"/>
      <c r="CQ1553"/>
      <c r="CR1553"/>
      <c r="CS1553"/>
      <c r="CT1553"/>
      <c r="CU1553"/>
      <c r="CV1553"/>
      <c r="CW1553"/>
      <c r="CX1553"/>
    </row>
    <row r="1554" spans="2:102" x14ac:dyDescent="0.35">
      <c r="B1554" s="70" t="str">
        <f t="shared" ref="B1554:F1554" si="966">B547</f>
        <v/>
      </c>
      <c r="C1554" s="166" t="str">
        <f t="shared" si="966"/>
        <v/>
      </c>
      <c r="D1554" s="273" t="str">
        <f t="shared" si="966"/>
        <v/>
      </c>
      <c r="E1554" s="273">
        <f t="shared" si="966"/>
        <v>45016</v>
      </c>
      <c r="F1554" s="273">
        <f t="shared" si="966"/>
        <v>0</v>
      </c>
      <c r="G1554" s="98">
        <f t="shared" si="944"/>
        <v>0</v>
      </c>
      <c r="H1554" s="242">
        <f>IF(G1554=0,0,SUMIFS('Sch A. Input'!$H545:$CJ545,'Sch A. Input'!$H$14:$CJ$14,"Recurring",'Sch A. Input'!$H$13:$CJ$13,"&lt;="&amp;$O$1020,'Sch A. Input'!$H$13:$CJ$13,"&lt;="&amp;$L$11))</f>
        <v>0</v>
      </c>
      <c r="I1554" s="242">
        <f>IF(G1554=0,0,SUMIFS('Sch A. Input'!$H545:$CJ545,'Sch A. Input'!$H$14:$CJ$14,"One-time",'Sch A. Input'!$H$13:$CJ$13,"&lt;="&amp;$O$1020,'Sch A. Input'!$H$13:$CJ$13,"&lt;="&amp;$L$11))</f>
        <v>0</v>
      </c>
      <c r="J1554" s="283">
        <f t="shared" si="945"/>
        <v>0</v>
      </c>
      <c r="K1554" s="242">
        <f t="shared" si="946"/>
        <v>0</v>
      </c>
      <c r="L1554" s="242">
        <f t="shared" si="947"/>
        <v>0</v>
      </c>
      <c r="M1554" s="276">
        <f t="shared" si="739"/>
        <v>0</v>
      </c>
      <c r="N1554" s="281">
        <f t="shared" si="925"/>
        <v>0</v>
      </c>
      <c r="O1554" s="245">
        <f t="shared" si="926"/>
        <v>0</v>
      </c>
      <c r="P1554" s="248"/>
      <c r="Q1554" s="285">
        <f t="shared" si="948"/>
        <v>0</v>
      </c>
      <c r="R1554" s="242">
        <f>IF(Q1554=0,0,SUMIFS('Sch A. Input'!$H545:$CJ545,'Sch A. Input'!$H$14:$CJ$14,"Recurring",'Sch A. Input'!$H$13:$CJ$13,"&lt;="&amp;$L$11,'Sch A. Input'!$H$13:$CJ$13,"&lt;="&amp;$Y$1020,'Sch A. Input'!$H$13:$CJ$13,"&gt;"&amp;$O$1020))</f>
        <v>0</v>
      </c>
      <c r="S1554" s="242">
        <f>IF(Q1554=0,0,SUMIFS('Sch A. Input'!$H545:$CJ545,'Sch A. Input'!$H$14:$CJ$14,"One-time",'Sch A. Input'!$H$13:$CJ$13,"&lt;="&amp;$L$11,'Sch A. Input'!$H$13:$CJ$13,"&lt;="&amp;$Y$1020,'Sch A. Input'!$H$13:$CJ$13,"&gt;"&amp;$O$1020))</f>
        <v>0</v>
      </c>
      <c r="T1554" s="283">
        <f t="shared" si="949"/>
        <v>0</v>
      </c>
      <c r="U1554" s="242">
        <f t="shared" si="950"/>
        <v>0</v>
      </c>
      <c r="V1554" s="242">
        <f t="shared" si="951"/>
        <v>0</v>
      </c>
      <c r="W1554" s="276">
        <f t="shared" si="740"/>
        <v>0</v>
      </c>
      <c r="X1554" s="281">
        <f t="shared" si="927"/>
        <v>0</v>
      </c>
      <c r="Y1554" s="245">
        <f t="shared" si="928"/>
        <v>0</v>
      </c>
      <c r="Z1554" s="248"/>
      <c r="AA1554" s="285">
        <f t="shared" si="952"/>
        <v>0</v>
      </c>
      <c r="AB1554" s="242">
        <f>IF(AA1554=0,0,SUMIFS('Sch A. Input'!$H545:$CJ545,'Sch A. Input'!$H$14:$CJ$14,"Recurring",'Sch A. Input'!$H$13:$CJ$13,"&lt;="&amp;$L$11,'Sch A. Input'!$H$13:$CJ$13,"&lt;="&amp;$AI$1020,'Sch A. Input'!$H$13:$CJ$13,"&gt;"&amp;$Y$1020))</f>
        <v>0</v>
      </c>
      <c r="AC1554" s="242">
        <f>IF(AA1554=0,0,SUMIFS('Sch A. Input'!$H545:$CJ545,'Sch A. Input'!$H$14:$CJ$14,"One-time",'Sch A. Input'!$H$13:$CJ$13,"&lt;="&amp;$L$11,'Sch A. Input'!$H$13:$CJ$13,"&lt;="&amp;$AI$1020,'Sch A. Input'!$H$13:$CJ$13,"&gt;"&amp;$Y$1020))</f>
        <v>0</v>
      </c>
      <c r="AD1554" s="283">
        <f t="shared" si="953"/>
        <v>0</v>
      </c>
      <c r="AE1554" s="242">
        <f t="shared" si="954"/>
        <v>0</v>
      </c>
      <c r="AF1554" s="242">
        <f t="shared" si="955"/>
        <v>0</v>
      </c>
      <c r="AG1554" s="276">
        <f t="shared" si="741"/>
        <v>0</v>
      </c>
      <c r="AH1554" s="281">
        <f t="shared" si="929"/>
        <v>0</v>
      </c>
      <c r="AI1554" s="245">
        <f t="shared" si="930"/>
        <v>0</v>
      </c>
      <c r="AK1554" s="285">
        <f t="shared" si="956"/>
        <v>0</v>
      </c>
      <c r="AL1554" s="242">
        <f>IF(AK1554=0,0,SUMIFS('Sch A. Input'!$H545:$CJ545,'Sch A. Input'!$H$14:$CJ$14,"Recurring",'Sch A. Input'!$H$13:$CJ$13,"&lt;="&amp;$L$11,'Sch A. Input'!$H$13:$CJ$13,"&lt;="&amp;$AS$1020,'Sch A. Input'!$H$13:$CJ$13,"&gt;"&amp;$AI$1020))</f>
        <v>0</v>
      </c>
      <c r="AM1554" s="242">
        <f>IF(AK1554=0,0,SUMIFS('Sch A. Input'!$H545:$CJ545,'Sch A. Input'!$H$14:$CJ$14,"One-time",'Sch A. Input'!$H$13:$CJ$13,"&lt;="&amp;$L$11,'Sch A. Input'!$H$13:$CJ$13,"&lt;="&amp;$AS$1020,'Sch A. Input'!$H$13:$CJ$13,"&gt;"&amp;$AI$1020))</f>
        <v>0</v>
      </c>
      <c r="AN1554" s="283">
        <f t="shared" si="957"/>
        <v>0</v>
      </c>
      <c r="AO1554" s="242">
        <f t="shared" si="958"/>
        <v>0</v>
      </c>
      <c r="AP1554" s="242">
        <f t="shared" si="959"/>
        <v>0</v>
      </c>
      <c r="AQ1554" s="276">
        <f t="shared" si="742"/>
        <v>0</v>
      </c>
      <c r="AR1554" s="281">
        <f t="shared" si="931"/>
        <v>0</v>
      </c>
      <c r="AS1554" s="245">
        <f t="shared" si="932"/>
        <v>0</v>
      </c>
      <c r="AY1554" s="160"/>
      <c r="AZ1554" s="160"/>
      <c r="BK1554" s="2"/>
      <c r="BL1554" s="2"/>
      <c r="BM1554" s="2"/>
      <c r="BN1554" s="2"/>
      <c r="BO1554" s="2"/>
      <c r="BP1554" s="2"/>
      <c r="BQ1554" s="2"/>
      <c r="BR1554" s="2"/>
      <c r="BS1554" s="2"/>
      <c r="BT1554" s="2"/>
      <c r="BU1554" s="2"/>
      <c r="BV1554" s="2"/>
      <c r="BW1554" s="2"/>
      <c r="BX1554" s="2"/>
      <c r="BY1554" s="2"/>
      <c r="BZ1554" s="2"/>
      <c r="CA1554" s="2"/>
      <c r="CI1554"/>
      <c r="CJ1554"/>
      <c r="CK1554"/>
      <c r="CL1554"/>
      <c r="CM1554"/>
      <c r="CN1554"/>
      <c r="CO1554"/>
      <c r="CP1554"/>
      <c r="CQ1554"/>
      <c r="CR1554"/>
      <c r="CS1554"/>
      <c r="CT1554"/>
      <c r="CU1554"/>
      <c r="CV1554"/>
      <c r="CW1554"/>
      <c r="CX1554"/>
    </row>
    <row r="1555" spans="2:102" x14ac:dyDescent="0.35">
      <c r="B1555" s="70" t="str">
        <f t="shared" ref="B1555:F1555" si="967">B548</f>
        <v/>
      </c>
      <c r="C1555" s="166" t="str">
        <f t="shared" si="967"/>
        <v/>
      </c>
      <c r="D1555" s="273" t="str">
        <f t="shared" si="967"/>
        <v/>
      </c>
      <c r="E1555" s="273">
        <f t="shared" si="967"/>
        <v>45016</v>
      </c>
      <c r="F1555" s="273">
        <f t="shared" si="967"/>
        <v>0</v>
      </c>
      <c r="G1555" s="98">
        <f t="shared" si="944"/>
        <v>0</v>
      </c>
      <c r="H1555" s="242">
        <f>IF(G1555=0,0,SUMIFS('Sch A. Input'!$H546:$CJ546,'Sch A. Input'!$H$14:$CJ$14,"Recurring",'Sch A. Input'!$H$13:$CJ$13,"&lt;="&amp;$O$1020,'Sch A. Input'!$H$13:$CJ$13,"&lt;="&amp;$L$11))</f>
        <v>0</v>
      </c>
      <c r="I1555" s="242">
        <f>IF(G1555=0,0,SUMIFS('Sch A. Input'!$H546:$CJ546,'Sch A. Input'!$H$14:$CJ$14,"One-time",'Sch A. Input'!$H$13:$CJ$13,"&lt;="&amp;$O$1020,'Sch A. Input'!$H$13:$CJ$13,"&lt;="&amp;$L$11))</f>
        <v>0</v>
      </c>
      <c r="J1555" s="283">
        <f t="shared" si="945"/>
        <v>0</v>
      </c>
      <c r="K1555" s="242">
        <f t="shared" si="946"/>
        <v>0</v>
      </c>
      <c r="L1555" s="242">
        <f t="shared" si="947"/>
        <v>0</v>
      </c>
      <c r="M1555" s="276">
        <f t="shared" si="739"/>
        <v>0</v>
      </c>
      <c r="N1555" s="281">
        <f t="shared" si="925"/>
        <v>0</v>
      </c>
      <c r="O1555" s="245">
        <f t="shared" si="926"/>
        <v>0</v>
      </c>
      <c r="P1555" s="248"/>
      <c r="Q1555" s="285">
        <f t="shared" si="948"/>
        <v>0</v>
      </c>
      <c r="R1555" s="242">
        <f>IF(Q1555=0,0,SUMIFS('Sch A. Input'!$H546:$CJ546,'Sch A. Input'!$H$14:$CJ$14,"Recurring",'Sch A. Input'!$H$13:$CJ$13,"&lt;="&amp;$L$11,'Sch A. Input'!$H$13:$CJ$13,"&lt;="&amp;$Y$1020,'Sch A. Input'!$H$13:$CJ$13,"&gt;"&amp;$O$1020))</f>
        <v>0</v>
      </c>
      <c r="S1555" s="242">
        <f>IF(Q1555=0,0,SUMIFS('Sch A. Input'!$H546:$CJ546,'Sch A. Input'!$H$14:$CJ$14,"One-time",'Sch A. Input'!$H$13:$CJ$13,"&lt;="&amp;$L$11,'Sch A. Input'!$H$13:$CJ$13,"&lt;="&amp;$Y$1020,'Sch A. Input'!$H$13:$CJ$13,"&gt;"&amp;$O$1020))</f>
        <v>0</v>
      </c>
      <c r="T1555" s="283">
        <f t="shared" si="949"/>
        <v>0</v>
      </c>
      <c r="U1555" s="242">
        <f t="shared" si="950"/>
        <v>0</v>
      </c>
      <c r="V1555" s="242">
        <f t="shared" si="951"/>
        <v>0</v>
      </c>
      <c r="W1555" s="276">
        <f t="shared" si="740"/>
        <v>0</v>
      </c>
      <c r="X1555" s="281">
        <f t="shared" si="927"/>
        <v>0</v>
      </c>
      <c r="Y1555" s="245">
        <f t="shared" si="928"/>
        <v>0</v>
      </c>
      <c r="Z1555" s="248"/>
      <c r="AA1555" s="285">
        <f t="shared" si="952"/>
        <v>0</v>
      </c>
      <c r="AB1555" s="242">
        <f>IF(AA1555=0,0,SUMIFS('Sch A. Input'!$H546:$CJ546,'Sch A. Input'!$H$14:$CJ$14,"Recurring",'Sch A. Input'!$H$13:$CJ$13,"&lt;="&amp;$L$11,'Sch A. Input'!$H$13:$CJ$13,"&lt;="&amp;$AI$1020,'Sch A. Input'!$H$13:$CJ$13,"&gt;"&amp;$Y$1020))</f>
        <v>0</v>
      </c>
      <c r="AC1555" s="242">
        <f>IF(AA1555=0,0,SUMIFS('Sch A. Input'!$H546:$CJ546,'Sch A. Input'!$H$14:$CJ$14,"One-time",'Sch A. Input'!$H$13:$CJ$13,"&lt;="&amp;$L$11,'Sch A. Input'!$H$13:$CJ$13,"&lt;="&amp;$AI$1020,'Sch A. Input'!$H$13:$CJ$13,"&gt;"&amp;$Y$1020))</f>
        <v>0</v>
      </c>
      <c r="AD1555" s="283">
        <f t="shared" si="953"/>
        <v>0</v>
      </c>
      <c r="AE1555" s="242">
        <f t="shared" si="954"/>
        <v>0</v>
      </c>
      <c r="AF1555" s="242">
        <f t="shared" si="955"/>
        <v>0</v>
      </c>
      <c r="AG1555" s="276">
        <f t="shared" si="741"/>
        <v>0</v>
      </c>
      <c r="AH1555" s="281">
        <f t="shared" si="929"/>
        <v>0</v>
      </c>
      <c r="AI1555" s="245">
        <f t="shared" si="930"/>
        <v>0</v>
      </c>
      <c r="AK1555" s="285">
        <f t="shared" si="956"/>
        <v>0</v>
      </c>
      <c r="AL1555" s="242">
        <f>IF(AK1555=0,0,SUMIFS('Sch A. Input'!$H546:$CJ546,'Sch A. Input'!$H$14:$CJ$14,"Recurring",'Sch A. Input'!$H$13:$CJ$13,"&lt;="&amp;$L$11,'Sch A. Input'!$H$13:$CJ$13,"&lt;="&amp;$AS$1020,'Sch A. Input'!$H$13:$CJ$13,"&gt;"&amp;$AI$1020))</f>
        <v>0</v>
      </c>
      <c r="AM1555" s="242">
        <f>IF(AK1555=0,0,SUMIFS('Sch A. Input'!$H546:$CJ546,'Sch A. Input'!$H$14:$CJ$14,"One-time",'Sch A. Input'!$H$13:$CJ$13,"&lt;="&amp;$L$11,'Sch A. Input'!$H$13:$CJ$13,"&lt;="&amp;$AS$1020,'Sch A. Input'!$H$13:$CJ$13,"&gt;"&amp;$AI$1020))</f>
        <v>0</v>
      </c>
      <c r="AN1555" s="283">
        <f t="shared" si="957"/>
        <v>0</v>
      </c>
      <c r="AO1555" s="242">
        <f t="shared" si="958"/>
        <v>0</v>
      </c>
      <c r="AP1555" s="242">
        <f t="shared" si="959"/>
        <v>0</v>
      </c>
      <c r="AQ1555" s="276">
        <f t="shared" si="742"/>
        <v>0</v>
      </c>
      <c r="AR1555" s="281">
        <f t="shared" si="931"/>
        <v>0</v>
      </c>
      <c r="AS1555" s="245">
        <f t="shared" si="932"/>
        <v>0</v>
      </c>
      <c r="AY1555" s="160"/>
      <c r="AZ1555" s="160"/>
      <c r="BK1555" s="2"/>
      <c r="BL1555" s="2"/>
      <c r="BM1555" s="2"/>
      <c r="BN1555" s="2"/>
      <c r="BO1555" s="2"/>
      <c r="BP1555" s="2"/>
      <c r="BQ1555" s="2"/>
      <c r="BR1555" s="2"/>
      <c r="BS1555" s="2"/>
      <c r="BT1555" s="2"/>
      <c r="BU1555" s="2"/>
      <c r="BV1555" s="2"/>
      <c r="BW1555" s="2"/>
      <c r="BX1555" s="2"/>
      <c r="BY1555" s="2"/>
      <c r="BZ1555" s="2"/>
      <c r="CA1555" s="2"/>
      <c r="CI1555"/>
      <c r="CJ1555"/>
      <c r="CK1555"/>
      <c r="CL1555"/>
      <c r="CM1555"/>
      <c r="CN1555"/>
      <c r="CO1555"/>
      <c r="CP1555"/>
      <c r="CQ1555"/>
      <c r="CR1555"/>
      <c r="CS1555"/>
      <c r="CT1555"/>
      <c r="CU1555"/>
      <c r="CV1555"/>
      <c r="CW1555"/>
      <c r="CX1555"/>
    </row>
    <row r="1556" spans="2:102" x14ac:dyDescent="0.35">
      <c r="B1556" s="70" t="str">
        <f t="shared" ref="B1556:F1556" si="968">B549</f>
        <v/>
      </c>
      <c r="C1556" s="166" t="str">
        <f t="shared" si="968"/>
        <v/>
      </c>
      <c r="D1556" s="273" t="str">
        <f t="shared" si="968"/>
        <v/>
      </c>
      <c r="E1556" s="273">
        <f t="shared" si="968"/>
        <v>45016</v>
      </c>
      <c r="F1556" s="273">
        <f t="shared" si="968"/>
        <v>0</v>
      </c>
      <c r="G1556" s="98">
        <f t="shared" si="944"/>
        <v>0</v>
      </c>
      <c r="H1556" s="242">
        <f>IF(G1556=0,0,SUMIFS('Sch A. Input'!$H547:$CJ547,'Sch A. Input'!$H$14:$CJ$14,"Recurring",'Sch A. Input'!$H$13:$CJ$13,"&lt;="&amp;$O$1020,'Sch A. Input'!$H$13:$CJ$13,"&lt;="&amp;$L$11))</f>
        <v>0</v>
      </c>
      <c r="I1556" s="242">
        <f>IF(G1556=0,0,SUMIFS('Sch A. Input'!$H547:$CJ547,'Sch A. Input'!$H$14:$CJ$14,"One-time",'Sch A. Input'!$H$13:$CJ$13,"&lt;="&amp;$O$1020,'Sch A. Input'!$H$13:$CJ$13,"&lt;="&amp;$L$11))</f>
        <v>0</v>
      </c>
      <c r="J1556" s="283">
        <f t="shared" si="945"/>
        <v>0</v>
      </c>
      <c r="K1556" s="242">
        <f t="shared" si="946"/>
        <v>0</v>
      </c>
      <c r="L1556" s="242">
        <f t="shared" si="947"/>
        <v>0</v>
      </c>
      <c r="M1556" s="276">
        <f t="shared" si="739"/>
        <v>0</v>
      </c>
      <c r="N1556" s="281">
        <f t="shared" si="925"/>
        <v>0</v>
      </c>
      <c r="O1556" s="245">
        <f t="shared" si="926"/>
        <v>0</v>
      </c>
      <c r="P1556" s="248"/>
      <c r="Q1556" s="285">
        <f t="shared" si="948"/>
        <v>0</v>
      </c>
      <c r="R1556" s="242">
        <f>IF(Q1556=0,0,SUMIFS('Sch A. Input'!$H547:$CJ547,'Sch A. Input'!$H$14:$CJ$14,"Recurring",'Sch A. Input'!$H$13:$CJ$13,"&lt;="&amp;$L$11,'Sch A. Input'!$H$13:$CJ$13,"&lt;="&amp;$Y$1020,'Sch A. Input'!$H$13:$CJ$13,"&gt;"&amp;$O$1020))</f>
        <v>0</v>
      </c>
      <c r="S1556" s="242">
        <f>IF(Q1556=0,0,SUMIFS('Sch A. Input'!$H547:$CJ547,'Sch A. Input'!$H$14:$CJ$14,"One-time",'Sch A. Input'!$H$13:$CJ$13,"&lt;="&amp;$L$11,'Sch A. Input'!$H$13:$CJ$13,"&lt;="&amp;$Y$1020,'Sch A. Input'!$H$13:$CJ$13,"&gt;"&amp;$O$1020))</f>
        <v>0</v>
      </c>
      <c r="T1556" s="283">
        <f t="shared" si="949"/>
        <v>0</v>
      </c>
      <c r="U1556" s="242">
        <f t="shared" si="950"/>
        <v>0</v>
      </c>
      <c r="V1556" s="242">
        <f t="shared" si="951"/>
        <v>0</v>
      </c>
      <c r="W1556" s="276">
        <f t="shared" si="740"/>
        <v>0</v>
      </c>
      <c r="X1556" s="281">
        <f t="shared" si="927"/>
        <v>0</v>
      </c>
      <c r="Y1556" s="245">
        <f t="shared" si="928"/>
        <v>0</v>
      </c>
      <c r="Z1556" s="248"/>
      <c r="AA1556" s="285">
        <f t="shared" si="952"/>
        <v>0</v>
      </c>
      <c r="AB1556" s="242">
        <f>IF(AA1556=0,0,SUMIFS('Sch A. Input'!$H547:$CJ547,'Sch A. Input'!$H$14:$CJ$14,"Recurring",'Sch A. Input'!$H$13:$CJ$13,"&lt;="&amp;$L$11,'Sch A. Input'!$H$13:$CJ$13,"&lt;="&amp;$AI$1020,'Sch A. Input'!$H$13:$CJ$13,"&gt;"&amp;$Y$1020))</f>
        <v>0</v>
      </c>
      <c r="AC1556" s="242">
        <f>IF(AA1556=0,0,SUMIFS('Sch A. Input'!$H547:$CJ547,'Sch A. Input'!$H$14:$CJ$14,"One-time",'Sch A. Input'!$H$13:$CJ$13,"&lt;="&amp;$L$11,'Sch A. Input'!$H$13:$CJ$13,"&lt;="&amp;$AI$1020,'Sch A. Input'!$H$13:$CJ$13,"&gt;"&amp;$Y$1020))</f>
        <v>0</v>
      </c>
      <c r="AD1556" s="283">
        <f t="shared" si="953"/>
        <v>0</v>
      </c>
      <c r="AE1556" s="242">
        <f t="shared" si="954"/>
        <v>0</v>
      </c>
      <c r="AF1556" s="242">
        <f t="shared" si="955"/>
        <v>0</v>
      </c>
      <c r="AG1556" s="276">
        <f t="shared" si="741"/>
        <v>0</v>
      </c>
      <c r="AH1556" s="281">
        <f t="shared" si="929"/>
        <v>0</v>
      </c>
      <c r="AI1556" s="245">
        <f t="shared" si="930"/>
        <v>0</v>
      </c>
      <c r="AK1556" s="285">
        <f t="shared" si="956"/>
        <v>0</v>
      </c>
      <c r="AL1556" s="242">
        <f>IF(AK1556=0,0,SUMIFS('Sch A. Input'!$H547:$CJ547,'Sch A. Input'!$H$14:$CJ$14,"Recurring",'Sch A. Input'!$H$13:$CJ$13,"&lt;="&amp;$L$11,'Sch A. Input'!$H$13:$CJ$13,"&lt;="&amp;$AS$1020,'Sch A. Input'!$H$13:$CJ$13,"&gt;"&amp;$AI$1020))</f>
        <v>0</v>
      </c>
      <c r="AM1556" s="242">
        <f>IF(AK1556=0,0,SUMIFS('Sch A. Input'!$H547:$CJ547,'Sch A. Input'!$H$14:$CJ$14,"One-time",'Sch A. Input'!$H$13:$CJ$13,"&lt;="&amp;$L$11,'Sch A. Input'!$H$13:$CJ$13,"&lt;="&amp;$AS$1020,'Sch A. Input'!$H$13:$CJ$13,"&gt;"&amp;$AI$1020))</f>
        <v>0</v>
      </c>
      <c r="AN1556" s="283">
        <f t="shared" si="957"/>
        <v>0</v>
      </c>
      <c r="AO1556" s="242">
        <f t="shared" si="958"/>
        <v>0</v>
      </c>
      <c r="AP1556" s="242">
        <f t="shared" si="959"/>
        <v>0</v>
      </c>
      <c r="AQ1556" s="276">
        <f t="shared" si="742"/>
        <v>0</v>
      </c>
      <c r="AR1556" s="281">
        <f t="shared" si="931"/>
        <v>0</v>
      </c>
      <c r="AS1556" s="245">
        <f t="shared" si="932"/>
        <v>0</v>
      </c>
      <c r="AY1556" s="160"/>
      <c r="AZ1556" s="160"/>
      <c r="BK1556" s="2"/>
      <c r="BL1556" s="2"/>
      <c r="BM1556" s="2"/>
      <c r="BN1556" s="2"/>
      <c r="BO1556" s="2"/>
      <c r="BP1556" s="2"/>
      <c r="BQ1556" s="2"/>
      <c r="BR1556" s="2"/>
      <c r="BS1556" s="2"/>
      <c r="BT1556" s="2"/>
      <c r="BU1556" s="2"/>
      <c r="BV1556" s="2"/>
      <c r="BW1556" s="2"/>
      <c r="BX1556" s="2"/>
      <c r="BY1556" s="2"/>
      <c r="BZ1556" s="2"/>
      <c r="CA1556" s="2"/>
      <c r="CI1556"/>
      <c r="CJ1556"/>
      <c r="CK1556"/>
      <c r="CL1556"/>
      <c r="CM1556"/>
      <c r="CN1556"/>
      <c r="CO1556"/>
      <c r="CP1556"/>
      <c r="CQ1556"/>
      <c r="CR1556"/>
      <c r="CS1556"/>
      <c r="CT1556"/>
      <c r="CU1556"/>
      <c r="CV1556"/>
      <c r="CW1556"/>
      <c r="CX1556"/>
    </row>
    <row r="1557" spans="2:102" x14ac:dyDescent="0.35">
      <c r="B1557" s="70" t="str">
        <f t="shared" ref="B1557:F1557" si="969">B550</f>
        <v/>
      </c>
      <c r="C1557" s="166" t="str">
        <f t="shared" si="969"/>
        <v/>
      </c>
      <c r="D1557" s="273" t="str">
        <f t="shared" si="969"/>
        <v/>
      </c>
      <c r="E1557" s="273">
        <f t="shared" si="969"/>
        <v>45016</v>
      </c>
      <c r="F1557" s="273">
        <f t="shared" si="969"/>
        <v>0</v>
      </c>
      <c r="G1557" s="98">
        <f t="shared" si="944"/>
        <v>0</v>
      </c>
      <c r="H1557" s="242">
        <f>IF(G1557=0,0,SUMIFS('Sch A. Input'!$H548:$CJ548,'Sch A. Input'!$H$14:$CJ$14,"Recurring",'Sch A. Input'!$H$13:$CJ$13,"&lt;="&amp;$O$1020,'Sch A. Input'!$H$13:$CJ$13,"&lt;="&amp;$L$11))</f>
        <v>0</v>
      </c>
      <c r="I1557" s="242">
        <f>IF(G1557=0,0,SUMIFS('Sch A. Input'!$H548:$CJ548,'Sch A. Input'!$H$14:$CJ$14,"One-time",'Sch A. Input'!$H$13:$CJ$13,"&lt;="&amp;$O$1020,'Sch A. Input'!$H$13:$CJ$13,"&lt;="&amp;$L$11))</f>
        <v>0</v>
      </c>
      <c r="J1557" s="283">
        <f t="shared" si="945"/>
        <v>0</v>
      </c>
      <c r="K1557" s="242">
        <f t="shared" si="946"/>
        <v>0</v>
      </c>
      <c r="L1557" s="242">
        <f t="shared" si="947"/>
        <v>0</v>
      </c>
      <c r="M1557" s="276">
        <f t="shared" si="739"/>
        <v>0</v>
      </c>
      <c r="N1557" s="281">
        <f t="shared" si="925"/>
        <v>0</v>
      </c>
      <c r="O1557" s="245">
        <f t="shared" si="926"/>
        <v>0</v>
      </c>
      <c r="P1557" s="248"/>
      <c r="Q1557" s="285">
        <f t="shared" si="948"/>
        <v>0</v>
      </c>
      <c r="R1557" s="242">
        <f>IF(Q1557=0,0,SUMIFS('Sch A. Input'!$H548:$CJ548,'Sch A. Input'!$H$14:$CJ$14,"Recurring",'Sch A. Input'!$H$13:$CJ$13,"&lt;="&amp;$L$11,'Sch A. Input'!$H$13:$CJ$13,"&lt;="&amp;$Y$1020,'Sch A. Input'!$H$13:$CJ$13,"&gt;"&amp;$O$1020))</f>
        <v>0</v>
      </c>
      <c r="S1557" s="242">
        <f>IF(Q1557=0,0,SUMIFS('Sch A. Input'!$H548:$CJ548,'Sch A. Input'!$H$14:$CJ$14,"One-time",'Sch A. Input'!$H$13:$CJ$13,"&lt;="&amp;$L$11,'Sch A. Input'!$H$13:$CJ$13,"&lt;="&amp;$Y$1020,'Sch A. Input'!$H$13:$CJ$13,"&gt;"&amp;$O$1020))</f>
        <v>0</v>
      </c>
      <c r="T1557" s="283">
        <f t="shared" si="949"/>
        <v>0</v>
      </c>
      <c r="U1557" s="242">
        <f t="shared" si="950"/>
        <v>0</v>
      </c>
      <c r="V1557" s="242">
        <f t="shared" si="951"/>
        <v>0</v>
      </c>
      <c r="W1557" s="276">
        <f t="shared" si="740"/>
        <v>0</v>
      </c>
      <c r="X1557" s="281">
        <f t="shared" si="927"/>
        <v>0</v>
      </c>
      <c r="Y1557" s="245">
        <f t="shared" si="928"/>
        <v>0</v>
      </c>
      <c r="Z1557" s="248"/>
      <c r="AA1557" s="285">
        <f t="shared" si="952"/>
        <v>0</v>
      </c>
      <c r="AB1557" s="242">
        <f>IF(AA1557=0,0,SUMIFS('Sch A. Input'!$H548:$CJ548,'Sch A. Input'!$H$14:$CJ$14,"Recurring",'Sch A. Input'!$H$13:$CJ$13,"&lt;="&amp;$L$11,'Sch A. Input'!$H$13:$CJ$13,"&lt;="&amp;$AI$1020,'Sch A. Input'!$H$13:$CJ$13,"&gt;"&amp;$Y$1020))</f>
        <v>0</v>
      </c>
      <c r="AC1557" s="242">
        <f>IF(AA1557=0,0,SUMIFS('Sch A. Input'!$H548:$CJ548,'Sch A. Input'!$H$14:$CJ$14,"One-time",'Sch A. Input'!$H$13:$CJ$13,"&lt;="&amp;$L$11,'Sch A. Input'!$H$13:$CJ$13,"&lt;="&amp;$AI$1020,'Sch A. Input'!$H$13:$CJ$13,"&gt;"&amp;$Y$1020))</f>
        <v>0</v>
      </c>
      <c r="AD1557" s="283">
        <f t="shared" si="953"/>
        <v>0</v>
      </c>
      <c r="AE1557" s="242">
        <f t="shared" si="954"/>
        <v>0</v>
      </c>
      <c r="AF1557" s="242">
        <f t="shared" si="955"/>
        <v>0</v>
      </c>
      <c r="AG1557" s="276">
        <f t="shared" si="741"/>
        <v>0</v>
      </c>
      <c r="AH1557" s="281">
        <f t="shared" si="929"/>
        <v>0</v>
      </c>
      <c r="AI1557" s="245">
        <f t="shared" si="930"/>
        <v>0</v>
      </c>
      <c r="AK1557" s="285">
        <f t="shared" si="956"/>
        <v>0</v>
      </c>
      <c r="AL1557" s="242">
        <f>IF(AK1557=0,0,SUMIFS('Sch A. Input'!$H548:$CJ548,'Sch A. Input'!$H$14:$CJ$14,"Recurring",'Sch A. Input'!$H$13:$CJ$13,"&lt;="&amp;$L$11,'Sch A. Input'!$H$13:$CJ$13,"&lt;="&amp;$AS$1020,'Sch A. Input'!$H$13:$CJ$13,"&gt;"&amp;$AI$1020))</f>
        <v>0</v>
      </c>
      <c r="AM1557" s="242">
        <f>IF(AK1557=0,0,SUMIFS('Sch A. Input'!$H548:$CJ548,'Sch A. Input'!$H$14:$CJ$14,"One-time",'Sch A. Input'!$H$13:$CJ$13,"&lt;="&amp;$L$11,'Sch A. Input'!$H$13:$CJ$13,"&lt;="&amp;$AS$1020,'Sch A. Input'!$H$13:$CJ$13,"&gt;"&amp;$AI$1020))</f>
        <v>0</v>
      </c>
      <c r="AN1557" s="283">
        <f t="shared" si="957"/>
        <v>0</v>
      </c>
      <c r="AO1557" s="242">
        <f t="shared" si="958"/>
        <v>0</v>
      </c>
      <c r="AP1557" s="242">
        <f t="shared" si="959"/>
        <v>0</v>
      </c>
      <c r="AQ1557" s="276">
        <f t="shared" si="742"/>
        <v>0</v>
      </c>
      <c r="AR1557" s="281">
        <f t="shared" si="931"/>
        <v>0</v>
      </c>
      <c r="AS1557" s="245">
        <f t="shared" si="932"/>
        <v>0</v>
      </c>
      <c r="AY1557" s="160"/>
      <c r="AZ1557" s="160"/>
      <c r="BK1557" s="2"/>
      <c r="BL1557" s="2"/>
      <c r="BM1557" s="2"/>
      <c r="BN1557" s="2"/>
      <c r="BO1557" s="2"/>
      <c r="BP1557" s="2"/>
      <c r="BQ1557" s="2"/>
      <c r="BR1557" s="2"/>
      <c r="BS1557" s="2"/>
      <c r="BT1557" s="2"/>
      <c r="BU1557" s="2"/>
      <c r="BV1557" s="2"/>
      <c r="BW1557" s="2"/>
      <c r="BX1557" s="2"/>
      <c r="BY1557" s="2"/>
      <c r="BZ1557" s="2"/>
      <c r="CA1557" s="2"/>
      <c r="CI1557"/>
      <c r="CJ1557"/>
      <c r="CK1557"/>
      <c r="CL1557"/>
      <c r="CM1557"/>
      <c r="CN1557"/>
      <c r="CO1557"/>
      <c r="CP1557"/>
      <c r="CQ1557"/>
      <c r="CR1557"/>
      <c r="CS1557"/>
      <c r="CT1557"/>
      <c r="CU1557"/>
      <c r="CV1557"/>
      <c r="CW1557"/>
      <c r="CX1557"/>
    </row>
    <row r="1558" spans="2:102" x14ac:dyDescent="0.35">
      <c r="B1558" s="70" t="str">
        <f t="shared" ref="B1558:F1558" si="970">B551</f>
        <v/>
      </c>
      <c r="C1558" s="166" t="str">
        <f t="shared" si="970"/>
        <v/>
      </c>
      <c r="D1558" s="273" t="str">
        <f t="shared" si="970"/>
        <v/>
      </c>
      <c r="E1558" s="273">
        <f t="shared" si="970"/>
        <v>45016</v>
      </c>
      <c r="F1558" s="273">
        <f t="shared" si="970"/>
        <v>0</v>
      </c>
      <c r="G1558" s="98">
        <f t="shared" si="944"/>
        <v>0</v>
      </c>
      <c r="H1558" s="242">
        <f>IF(G1558=0,0,SUMIFS('Sch A. Input'!$H549:$CJ549,'Sch A. Input'!$H$14:$CJ$14,"Recurring",'Sch A. Input'!$H$13:$CJ$13,"&lt;="&amp;$O$1020,'Sch A. Input'!$H$13:$CJ$13,"&lt;="&amp;$L$11))</f>
        <v>0</v>
      </c>
      <c r="I1558" s="242">
        <f>IF(G1558=0,0,SUMIFS('Sch A. Input'!$H549:$CJ549,'Sch A. Input'!$H$14:$CJ$14,"One-time",'Sch A. Input'!$H$13:$CJ$13,"&lt;="&amp;$O$1020,'Sch A. Input'!$H$13:$CJ$13,"&lt;="&amp;$L$11))</f>
        <v>0</v>
      </c>
      <c r="J1558" s="283">
        <f t="shared" si="945"/>
        <v>0</v>
      </c>
      <c r="K1558" s="242">
        <f t="shared" si="946"/>
        <v>0</v>
      </c>
      <c r="L1558" s="242">
        <f t="shared" si="947"/>
        <v>0</v>
      </c>
      <c r="M1558" s="276">
        <f t="shared" si="739"/>
        <v>0</v>
      </c>
      <c r="N1558" s="281">
        <f t="shared" si="925"/>
        <v>0</v>
      </c>
      <c r="O1558" s="245">
        <f t="shared" si="926"/>
        <v>0</v>
      </c>
      <c r="P1558" s="248"/>
      <c r="Q1558" s="285">
        <f t="shared" si="948"/>
        <v>0</v>
      </c>
      <c r="R1558" s="242">
        <f>IF(Q1558=0,0,SUMIFS('Sch A. Input'!$H549:$CJ549,'Sch A. Input'!$H$14:$CJ$14,"Recurring",'Sch A. Input'!$H$13:$CJ$13,"&lt;="&amp;$L$11,'Sch A. Input'!$H$13:$CJ$13,"&lt;="&amp;$Y$1020,'Sch A. Input'!$H$13:$CJ$13,"&gt;"&amp;$O$1020))</f>
        <v>0</v>
      </c>
      <c r="S1558" s="242">
        <f>IF(Q1558=0,0,SUMIFS('Sch A. Input'!$H549:$CJ549,'Sch A. Input'!$H$14:$CJ$14,"One-time",'Sch A. Input'!$H$13:$CJ$13,"&lt;="&amp;$L$11,'Sch A. Input'!$H$13:$CJ$13,"&lt;="&amp;$Y$1020,'Sch A. Input'!$H$13:$CJ$13,"&gt;"&amp;$O$1020))</f>
        <v>0</v>
      </c>
      <c r="T1558" s="283">
        <f t="shared" si="949"/>
        <v>0</v>
      </c>
      <c r="U1558" s="242">
        <f t="shared" si="950"/>
        <v>0</v>
      </c>
      <c r="V1558" s="242">
        <f t="shared" si="951"/>
        <v>0</v>
      </c>
      <c r="W1558" s="276">
        <f t="shared" si="740"/>
        <v>0</v>
      </c>
      <c r="X1558" s="281">
        <f t="shared" si="927"/>
        <v>0</v>
      </c>
      <c r="Y1558" s="245">
        <f t="shared" si="928"/>
        <v>0</v>
      </c>
      <c r="Z1558" s="248"/>
      <c r="AA1558" s="285">
        <f t="shared" si="952"/>
        <v>0</v>
      </c>
      <c r="AB1558" s="242">
        <f>IF(AA1558=0,0,SUMIFS('Sch A. Input'!$H549:$CJ549,'Sch A. Input'!$H$14:$CJ$14,"Recurring",'Sch A. Input'!$H$13:$CJ$13,"&lt;="&amp;$L$11,'Sch A. Input'!$H$13:$CJ$13,"&lt;="&amp;$AI$1020,'Sch A. Input'!$H$13:$CJ$13,"&gt;"&amp;$Y$1020))</f>
        <v>0</v>
      </c>
      <c r="AC1558" s="242">
        <f>IF(AA1558=0,0,SUMIFS('Sch A. Input'!$H549:$CJ549,'Sch A. Input'!$H$14:$CJ$14,"One-time",'Sch A. Input'!$H$13:$CJ$13,"&lt;="&amp;$L$11,'Sch A. Input'!$H$13:$CJ$13,"&lt;="&amp;$AI$1020,'Sch A. Input'!$H$13:$CJ$13,"&gt;"&amp;$Y$1020))</f>
        <v>0</v>
      </c>
      <c r="AD1558" s="283">
        <f t="shared" si="953"/>
        <v>0</v>
      </c>
      <c r="AE1558" s="242">
        <f t="shared" si="954"/>
        <v>0</v>
      </c>
      <c r="AF1558" s="242">
        <f t="shared" si="955"/>
        <v>0</v>
      </c>
      <c r="AG1558" s="276">
        <f t="shared" si="741"/>
        <v>0</v>
      </c>
      <c r="AH1558" s="281">
        <f t="shared" si="929"/>
        <v>0</v>
      </c>
      <c r="AI1558" s="245">
        <f t="shared" si="930"/>
        <v>0</v>
      </c>
      <c r="AK1558" s="285">
        <f t="shared" si="956"/>
        <v>0</v>
      </c>
      <c r="AL1558" s="242">
        <f>IF(AK1558=0,0,SUMIFS('Sch A. Input'!$H549:$CJ549,'Sch A. Input'!$H$14:$CJ$14,"Recurring",'Sch A. Input'!$H$13:$CJ$13,"&lt;="&amp;$L$11,'Sch A. Input'!$H$13:$CJ$13,"&lt;="&amp;$AS$1020,'Sch A. Input'!$H$13:$CJ$13,"&gt;"&amp;$AI$1020))</f>
        <v>0</v>
      </c>
      <c r="AM1558" s="242">
        <f>IF(AK1558=0,0,SUMIFS('Sch A. Input'!$H549:$CJ549,'Sch A. Input'!$H$14:$CJ$14,"One-time",'Sch A. Input'!$H$13:$CJ$13,"&lt;="&amp;$L$11,'Sch A. Input'!$H$13:$CJ$13,"&lt;="&amp;$AS$1020,'Sch A. Input'!$H$13:$CJ$13,"&gt;"&amp;$AI$1020))</f>
        <v>0</v>
      </c>
      <c r="AN1558" s="283">
        <f t="shared" si="957"/>
        <v>0</v>
      </c>
      <c r="AO1558" s="242">
        <f t="shared" si="958"/>
        <v>0</v>
      </c>
      <c r="AP1558" s="242">
        <f t="shared" si="959"/>
        <v>0</v>
      </c>
      <c r="AQ1558" s="276">
        <f t="shared" si="742"/>
        <v>0</v>
      </c>
      <c r="AR1558" s="281">
        <f t="shared" si="931"/>
        <v>0</v>
      </c>
      <c r="AS1558" s="245">
        <f t="shared" si="932"/>
        <v>0</v>
      </c>
      <c r="AY1558" s="160"/>
      <c r="AZ1558" s="160"/>
      <c r="BK1558" s="2"/>
      <c r="BL1558" s="2"/>
      <c r="BM1558" s="2"/>
      <c r="BN1558" s="2"/>
      <c r="BO1558" s="2"/>
      <c r="BP1558" s="2"/>
      <c r="BQ1558" s="2"/>
      <c r="BR1558" s="2"/>
      <c r="BS1558" s="2"/>
      <c r="BT1558" s="2"/>
      <c r="BU1558" s="2"/>
      <c r="BV1558" s="2"/>
      <c r="BW1558" s="2"/>
      <c r="BX1558" s="2"/>
      <c r="BY1558" s="2"/>
      <c r="BZ1558" s="2"/>
      <c r="CA1558" s="2"/>
      <c r="CI1558"/>
      <c r="CJ1558"/>
      <c r="CK1558"/>
      <c r="CL1558"/>
      <c r="CM1558"/>
      <c r="CN1558"/>
      <c r="CO1558"/>
      <c r="CP1558"/>
      <c r="CQ1558"/>
      <c r="CR1558"/>
      <c r="CS1558"/>
      <c r="CT1558"/>
      <c r="CU1558"/>
      <c r="CV1558"/>
      <c r="CW1558"/>
      <c r="CX1558"/>
    </row>
    <row r="1559" spans="2:102" x14ac:dyDescent="0.35">
      <c r="B1559" s="70" t="str">
        <f t="shared" ref="B1559:F1559" si="971">B552</f>
        <v/>
      </c>
      <c r="C1559" s="166" t="str">
        <f t="shared" si="971"/>
        <v/>
      </c>
      <c r="D1559" s="273" t="str">
        <f t="shared" si="971"/>
        <v/>
      </c>
      <c r="E1559" s="273">
        <f t="shared" si="971"/>
        <v>45016</v>
      </c>
      <c r="F1559" s="273">
        <f t="shared" si="971"/>
        <v>0</v>
      </c>
      <c r="G1559" s="98">
        <f t="shared" si="944"/>
        <v>0</v>
      </c>
      <c r="H1559" s="242">
        <f>IF(G1559=0,0,SUMIFS('Sch A. Input'!$H550:$CJ550,'Sch A. Input'!$H$14:$CJ$14,"Recurring",'Sch A. Input'!$H$13:$CJ$13,"&lt;="&amp;$O$1020,'Sch A. Input'!$H$13:$CJ$13,"&lt;="&amp;$L$11))</f>
        <v>0</v>
      </c>
      <c r="I1559" s="242">
        <f>IF(G1559=0,0,SUMIFS('Sch A. Input'!$H550:$CJ550,'Sch A. Input'!$H$14:$CJ$14,"One-time",'Sch A. Input'!$H$13:$CJ$13,"&lt;="&amp;$O$1020,'Sch A. Input'!$H$13:$CJ$13,"&lt;="&amp;$L$11))</f>
        <v>0</v>
      </c>
      <c r="J1559" s="283">
        <f t="shared" si="945"/>
        <v>0</v>
      </c>
      <c r="K1559" s="242">
        <f t="shared" si="946"/>
        <v>0</v>
      </c>
      <c r="L1559" s="242">
        <f t="shared" si="947"/>
        <v>0</v>
      </c>
      <c r="M1559" s="276">
        <f t="shared" si="739"/>
        <v>0</v>
      </c>
      <c r="N1559" s="281">
        <f t="shared" si="925"/>
        <v>0</v>
      </c>
      <c r="O1559" s="245">
        <f t="shared" si="926"/>
        <v>0</v>
      </c>
      <c r="P1559" s="248"/>
      <c r="Q1559" s="285">
        <f t="shared" si="948"/>
        <v>0</v>
      </c>
      <c r="R1559" s="242">
        <f>IF(Q1559=0,0,SUMIFS('Sch A. Input'!$H550:$CJ550,'Sch A. Input'!$H$14:$CJ$14,"Recurring",'Sch A. Input'!$H$13:$CJ$13,"&lt;="&amp;$L$11,'Sch A. Input'!$H$13:$CJ$13,"&lt;="&amp;$Y$1020,'Sch A. Input'!$H$13:$CJ$13,"&gt;"&amp;$O$1020))</f>
        <v>0</v>
      </c>
      <c r="S1559" s="242">
        <f>IF(Q1559=0,0,SUMIFS('Sch A. Input'!$H550:$CJ550,'Sch A. Input'!$H$14:$CJ$14,"One-time",'Sch A. Input'!$H$13:$CJ$13,"&lt;="&amp;$L$11,'Sch A. Input'!$H$13:$CJ$13,"&lt;="&amp;$Y$1020,'Sch A. Input'!$H$13:$CJ$13,"&gt;"&amp;$O$1020))</f>
        <v>0</v>
      </c>
      <c r="T1559" s="283">
        <f t="shared" si="949"/>
        <v>0</v>
      </c>
      <c r="U1559" s="242">
        <f t="shared" si="950"/>
        <v>0</v>
      </c>
      <c r="V1559" s="242">
        <f t="shared" si="951"/>
        <v>0</v>
      </c>
      <c r="W1559" s="276">
        <f t="shared" si="740"/>
        <v>0</v>
      </c>
      <c r="X1559" s="281">
        <f t="shared" si="927"/>
        <v>0</v>
      </c>
      <c r="Y1559" s="245">
        <f t="shared" si="928"/>
        <v>0</v>
      </c>
      <c r="Z1559" s="248"/>
      <c r="AA1559" s="285">
        <f t="shared" si="952"/>
        <v>0</v>
      </c>
      <c r="AB1559" s="242">
        <f>IF(AA1559=0,0,SUMIFS('Sch A. Input'!$H550:$CJ550,'Sch A. Input'!$H$14:$CJ$14,"Recurring",'Sch A. Input'!$H$13:$CJ$13,"&lt;="&amp;$L$11,'Sch A. Input'!$H$13:$CJ$13,"&lt;="&amp;$AI$1020,'Sch A. Input'!$H$13:$CJ$13,"&gt;"&amp;$Y$1020))</f>
        <v>0</v>
      </c>
      <c r="AC1559" s="242">
        <f>IF(AA1559=0,0,SUMIFS('Sch A. Input'!$H550:$CJ550,'Sch A. Input'!$H$14:$CJ$14,"One-time",'Sch A. Input'!$H$13:$CJ$13,"&lt;="&amp;$L$11,'Sch A. Input'!$H$13:$CJ$13,"&lt;="&amp;$AI$1020,'Sch A. Input'!$H$13:$CJ$13,"&gt;"&amp;$Y$1020))</f>
        <v>0</v>
      </c>
      <c r="AD1559" s="283">
        <f t="shared" si="953"/>
        <v>0</v>
      </c>
      <c r="AE1559" s="242">
        <f t="shared" si="954"/>
        <v>0</v>
      </c>
      <c r="AF1559" s="242">
        <f t="shared" si="955"/>
        <v>0</v>
      </c>
      <c r="AG1559" s="276">
        <f t="shared" si="741"/>
        <v>0</v>
      </c>
      <c r="AH1559" s="281">
        <f t="shared" si="929"/>
        <v>0</v>
      </c>
      <c r="AI1559" s="245">
        <f t="shared" si="930"/>
        <v>0</v>
      </c>
      <c r="AK1559" s="285">
        <f t="shared" si="956"/>
        <v>0</v>
      </c>
      <c r="AL1559" s="242">
        <f>IF(AK1559=0,0,SUMIFS('Sch A. Input'!$H550:$CJ550,'Sch A. Input'!$H$14:$CJ$14,"Recurring",'Sch A. Input'!$H$13:$CJ$13,"&lt;="&amp;$L$11,'Sch A. Input'!$H$13:$CJ$13,"&lt;="&amp;$AS$1020,'Sch A. Input'!$H$13:$CJ$13,"&gt;"&amp;$AI$1020))</f>
        <v>0</v>
      </c>
      <c r="AM1559" s="242">
        <f>IF(AK1559=0,0,SUMIFS('Sch A. Input'!$H550:$CJ550,'Sch A. Input'!$H$14:$CJ$14,"One-time",'Sch A. Input'!$H$13:$CJ$13,"&lt;="&amp;$L$11,'Sch A. Input'!$H$13:$CJ$13,"&lt;="&amp;$AS$1020,'Sch A. Input'!$H$13:$CJ$13,"&gt;"&amp;$AI$1020))</f>
        <v>0</v>
      </c>
      <c r="AN1559" s="283">
        <f t="shared" si="957"/>
        <v>0</v>
      </c>
      <c r="AO1559" s="242">
        <f t="shared" si="958"/>
        <v>0</v>
      </c>
      <c r="AP1559" s="242">
        <f t="shared" si="959"/>
        <v>0</v>
      </c>
      <c r="AQ1559" s="276">
        <f t="shared" si="742"/>
        <v>0</v>
      </c>
      <c r="AR1559" s="281">
        <f t="shared" si="931"/>
        <v>0</v>
      </c>
      <c r="AS1559" s="245">
        <f t="shared" si="932"/>
        <v>0</v>
      </c>
      <c r="AY1559" s="160"/>
      <c r="AZ1559" s="160"/>
      <c r="BK1559" s="2"/>
      <c r="BL1559" s="2"/>
      <c r="BM1559" s="2"/>
      <c r="BN1559" s="2"/>
      <c r="BO1559" s="2"/>
      <c r="BP1559" s="2"/>
      <c r="BQ1559" s="2"/>
      <c r="BR1559" s="2"/>
      <c r="BS1559" s="2"/>
      <c r="BT1559" s="2"/>
      <c r="BU1559" s="2"/>
      <c r="BV1559" s="2"/>
      <c r="BW1559" s="2"/>
      <c r="BX1559" s="2"/>
      <c r="BY1559" s="2"/>
      <c r="BZ1559" s="2"/>
      <c r="CA1559" s="2"/>
      <c r="CI1559"/>
      <c r="CJ1559"/>
      <c r="CK1559"/>
      <c r="CL1559"/>
      <c r="CM1559"/>
      <c r="CN1559"/>
      <c r="CO1559"/>
      <c r="CP1559"/>
      <c r="CQ1559"/>
      <c r="CR1559"/>
      <c r="CS1559"/>
      <c r="CT1559"/>
      <c r="CU1559"/>
      <c r="CV1559"/>
      <c r="CW1559"/>
      <c r="CX1559"/>
    </row>
    <row r="1560" spans="2:102" x14ac:dyDescent="0.35">
      <c r="B1560" s="70" t="str">
        <f t="shared" ref="B1560:F1560" si="972">B553</f>
        <v/>
      </c>
      <c r="C1560" s="166" t="str">
        <f t="shared" si="972"/>
        <v/>
      </c>
      <c r="D1560" s="273" t="str">
        <f t="shared" si="972"/>
        <v/>
      </c>
      <c r="E1560" s="273">
        <f t="shared" si="972"/>
        <v>45016</v>
      </c>
      <c r="F1560" s="273">
        <f t="shared" si="972"/>
        <v>0</v>
      </c>
      <c r="G1560" s="98">
        <f t="shared" si="944"/>
        <v>0</v>
      </c>
      <c r="H1560" s="242">
        <f>IF(G1560=0,0,SUMIFS('Sch A. Input'!$H551:$CJ551,'Sch A. Input'!$H$14:$CJ$14,"Recurring",'Sch A. Input'!$H$13:$CJ$13,"&lt;="&amp;$O$1020,'Sch A. Input'!$H$13:$CJ$13,"&lt;="&amp;$L$11))</f>
        <v>0</v>
      </c>
      <c r="I1560" s="242">
        <f>IF(G1560=0,0,SUMIFS('Sch A. Input'!$H551:$CJ551,'Sch A. Input'!$H$14:$CJ$14,"One-time",'Sch A. Input'!$H$13:$CJ$13,"&lt;="&amp;$O$1020,'Sch A. Input'!$H$13:$CJ$13,"&lt;="&amp;$L$11))</f>
        <v>0</v>
      </c>
      <c r="J1560" s="283">
        <f t="shared" si="945"/>
        <v>0</v>
      </c>
      <c r="K1560" s="242">
        <f t="shared" si="946"/>
        <v>0</v>
      </c>
      <c r="L1560" s="242">
        <f t="shared" si="947"/>
        <v>0</v>
      </c>
      <c r="M1560" s="276">
        <f t="shared" si="739"/>
        <v>0</v>
      </c>
      <c r="N1560" s="281">
        <f t="shared" si="925"/>
        <v>0</v>
      </c>
      <c r="O1560" s="245">
        <f t="shared" si="926"/>
        <v>0</v>
      </c>
      <c r="P1560" s="248"/>
      <c r="Q1560" s="285">
        <f t="shared" si="948"/>
        <v>0</v>
      </c>
      <c r="R1560" s="242">
        <f>IF(Q1560=0,0,SUMIFS('Sch A. Input'!$H551:$CJ551,'Sch A. Input'!$H$14:$CJ$14,"Recurring",'Sch A. Input'!$H$13:$CJ$13,"&lt;="&amp;$L$11,'Sch A. Input'!$H$13:$CJ$13,"&lt;="&amp;$Y$1020,'Sch A. Input'!$H$13:$CJ$13,"&gt;"&amp;$O$1020))</f>
        <v>0</v>
      </c>
      <c r="S1560" s="242">
        <f>IF(Q1560=0,0,SUMIFS('Sch A. Input'!$H551:$CJ551,'Sch A. Input'!$H$14:$CJ$14,"One-time",'Sch A. Input'!$H$13:$CJ$13,"&lt;="&amp;$L$11,'Sch A. Input'!$H$13:$CJ$13,"&lt;="&amp;$Y$1020,'Sch A. Input'!$H$13:$CJ$13,"&gt;"&amp;$O$1020))</f>
        <v>0</v>
      </c>
      <c r="T1560" s="283">
        <f t="shared" si="949"/>
        <v>0</v>
      </c>
      <c r="U1560" s="242">
        <f t="shared" si="950"/>
        <v>0</v>
      </c>
      <c r="V1560" s="242">
        <f t="shared" si="951"/>
        <v>0</v>
      </c>
      <c r="W1560" s="276">
        <f t="shared" si="740"/>
        <v>0</v>
      </c>
      <c r="X1560" s="281">
        <f t="shared" si="927"/>
        <v>0</v>
      </c>
      <c r="Y1560" s="245">
        <f t="shared" si="928"/>
        <v>0</v>
      </c>
      <c r="Z1560" s="248"/>
      <c r="AA1560" s="285">
        <f t="shared" si="952"/>
        <v>0</v>
      </c>
      <c r="AB1560" s="242">
        <f>IF(AA1560=0,0,SUMIFS('Sch A. Input'!$H551:$CJ551,'Sch A. Input'!$H$14:$CJ$14,"Recurring",'Sch A. Input'!$H$13:$CJ$13,"&lt;="&amp;$L$11,'Sch A. Input'!$H$13:$CJ$13,"&lt;="&amp;$AI$1020,'Sch A. Input'!$H$13:$CJ$13,"&gt;"&amp;$Y$1020))</f>
        <v>0</v>
      </c>
      <c r="AC1560" s="242">
        <f>IF(AA1560=0,0,SUMIFS('Sch A. Input'!$H551:$CJ551,'Sch A. Input'!$H$14:$CJ$14,"One-time",'Sch A. Input'!$H$13:$CJ$13,"&lt;="&amp;$L$11,'Sch A. Input'!$H$13:$CJ$13,"&lt;="&amp;$AI$1020,'Sch A. Input'!$H$13:$CJ$13,"&gt;"&amp;$Y$1020))</f>
        <v>0</v>
      </c>
      <c r="AD1560" s="283">
        <f t="shared" si="953"/>
        <v>0</v>
      </c>
      <c r="AE1560" s="242">
        <f t="shared" si="954"/>
        <v>0</v>
      </c>
      <c r="AF1560" s="242">
        <f t="shared" si="955"/>
        <v>0</v>
      </c>
      <c r="AG1560" s="276">
        <f t="shared" si="741"/>
        <v>0</v>
      </c>
      <c r="AH1560" s="281">
        <f t="shared" si="929"/>
        <v>0</v>
      </c>
      <c r="AI1560" s="245">
        <f t="shared" si="930"/>
        <v>0</v>
      </c>
      <c r="AK1560" s="285">
        <f t="shared" si="956"/>
        <v>0</v>
      </c>
      <c r="AL1560" s="242">
        <f>IF(AK1560=0,0,SUMIFS('Sch A. Input'!$H551:$CJ551,'Sch A. Input'!$H$14:$CJ$14,"Recurring",'Sch A. Input'!$H$13:$CJ$13,"&lt;="&amp;$L$11,'Sch A. Input'!$H$13:$CJ$13,"&lt;="&amp;$AS$1020,'Sch A. Input'!$H$13:$CJ$13,"&gt;"&amp;$AI$1020))</f>
        <v>0</v>
      </c>
      <c r="AM1560" s="242">
        <f>IF(AK1560=0,0,SUMIFS('Sch A. Input'!$H551:$CJ551,'Sch A. Input'!$H$14:$CJ$14,"One-time",'Sch A. Input'!$H$13:$CJ$13,"&lt;="&amp;$L$11,'Sch A. Input'!$H$13:$CJ$13,"&lt;="&amp;$AS$1020,'Sch A. Input'!$H$13:$CJ$13,"&gt;"&amp;$AI$1020))</f>
        <v>0</v>
      </c>
      <c r="AN1560" s="283">
        <f t="shared" si="957"/>
        <v>0</v>
      </c>
      <c r="AO1560" s="242">
        <f t="shared" si="958"/>
        <v>0</v>
      </c>
      <c r="AP1560" s="242">
        <f t="shared" si="959"/>
        <v>0</v>
      </c>
      <c r="AQ1560" s="276">
        <f t="shared" si="742"/>
        <v>0</v>
      </c>
      <c r="AR1560" s="281">
        <f t="shared" si="931"/>
        <v>0</v>
      </c>
      <c r="AS1560" s="245">
        <f t="shared" si="932"/>
        <v>0</v>
      </c>
      <c r="AY1560" s="160"/>
      <c r="AZ1560" s="160"/>
      <c r="BK1560" s="2"/>
      <c r="BL1560" s="2"/>
      <c r="BM1560" s="2"/>
      <c r="BN1560" s="2"/>
      <c r="BO1560" s="2"/>
      <c r="BP1560" s="2"/>
      <c r="BQ1560" s="2"/>
      <c r="BR1560" s="2"/>
      <c r="BS1560" s="2"/>
      <c r="BT1560" s="2"/>
      <c r="BU1560" s="2"/>
      <c r="BV1560" s="2"/>
      <c r="BW1560" s="2"/>
      <c r="BX1560" s="2"/>
      <c r="BY1560" s="2"/>
      <c r="BZ1560" s="2"/>
      <c r="CA1560" s="2"/>
      <c r="CI1560"/>
      <c r="CJ1560"/>
      <c r="CK1560"/>
      <c r="CL1560"/>
      <c r="CM1560"/>
      <c r="CN1560"/>
      <c r="CO1560"/>
      <c r="CP1560"/>
      <c r="CQ1560"/>
      <c r="CR1560"/>
      <c r="CS1560"/>
      <c r="CT1560"/>
      <c r="CU1560"/>
      <c r="CV1560"/>
      <c r="CW1560"/>
      <c r="CX1560"/>
    </row>
    <row r="1561" spans="2:102" x14ac:dyDescent="0.35">
      <c r="B1561" s="70" t="str">
        <f t="shared" ref="B1561:F1561" si="973">B554</f>
        <v/>
      </c>
      <c r="C1561" s="166" t="str">
        <f t="shared" si="973"/>
        <v/>
      </c>
      <c r="D1561" s="273" t="str">
        <f t="shared" si="973"/>
        <v/>
      </c>
      <c r="E1561" s="273">
        <f t="shared" si="973"/>
        <v>45016</v>
      </c>
      <c r="F1561" s="273">
        <f t="shared" si="973"/>
        <v>0</v>
      </c>
      <c r="G1561" s="98">
        <f t="shared" si="944"/>
        <v>0</v>
      </c>
      <c r="H1561" s="242">
        <f>IF(G1561=0,0,SUMIFS('Sch A. Input'!$H552:$CJ552,'Sch A. Input'!$H$14:$CJ$14,"Recurring",'Sch A. Input'!$H$13:$CJ$13,"&lt;="&amp;$O$1020,'Sch A. Input'!$H$13:$CJ$13,"&lt;="&amp;$L$11))</f>
        <v>0</v>
      </c>
      <c r="I1561" s="242">
        <f>IF(G1561=0,0,SUMIFS('Sch A. Input'!$H552:$CJ552,'Sch A. Input'!$H$14:$CJ$14,"One-time",'Sch A. Input'!$H$13:$CJ$13,"&lt;="&amp;$O$1020,'Sch A. Input'!$H$13:$CJ$13,"&lt;="&amp;$L$11))</f>
        <v>0</v>
      </c>
      <c r="J1561" s="283">
        <f t="shared" si="945"/>
        <v>0</v>
      </c>
      <c r="K1561" s="242">
        <f t="shared" si="946"/>
        <v>0</v>
      </c>
      <c r="L1561" s="242">
        <f t="shared" si="947"/>
        <v>0</v>
      </c>
      <c r="M1561" s="276">
        <f t="shared" si="739"/>
        <v>0</v>
      </c>
      <c r="N1561" s="281">
        <f t="shared" si="925"/>
        <v>0</v>
      </c>
      <c r="O1561" s="245">
        <f t="shared" si="926"/>
        <v>0</v>
      </c>
      <c r="P1561" s="248"/>
      <c r="Q1561" s="285">
        <f t="shared" si="948"/>
        <v>0</v>
      </c>
      <c r="R1561" s="242">
        <f>IF(Q1561=0,0,SUMIFS('Sch A. Input'!$H552:$CJ552,'Sch A. Input'!$H$14:$CJ$14,"Recurring",'Sch A. Input'!$H$13:$CJ$13,"&lt;="&amp;$L$11,'Sch A. Input'!$H$13:$CJ$13,"&lt;="&amp;$Y$1020,'Sch A. Input'!$H$13:$CJ$13,"&gt;"&amp;$O$1020))</f>
        <v>0</v>
      </c>
      <c r="S1561" s="242">
        <f>IF(Q1561=0,0,SUMIFS('Sch A. Input'!$H552:$CJ552,'Sch A. Input'!$H$14:$CJ$14,"One-time",'Sch A. Input'!$H$13:$CJ$13,"&lt;="&amp;$L$11,'Sch A. Input'!$H$13:$CJ$13,"&lt;="&amp;$Y$1020,'Sch A. Input'!$H$13:$CJ$13,"&gt;"&amp;$O$1020))</f>
        <v>0</v>
      </c>
      <c r="T1561" s="283">
        <f t="shared" si="949"/>
        <v>0</v>
      </c>
      <c r="U1561" s="242">
        <f t="shared" si="950"/>
        <v>0</v>
      </c>
      <c r="V1561" s="242">
        <f t="shared" si="951"/>
        <v>0</v>
      </c>
      <c r="W1561" s="276">
        <f t="shared" si="740"/>
        <v>0</v>
      </c>
      <c r="X1561" s="281">
        <f t="shared" si="927"/>
        <v>0</v>
      </c>
      <c r="Y1561" s="245">
        <f t="shared" si="928"/>
        <v>0</v>
      </c>
      <c r="Z1561" s="248"/>
      <c r="AA1561" s="285">
        <f t="shared" si="952"/>
        <v>0</v>
      </c>
      <c r="AB1561" s="242">
        <f>IF(AA1561=0,0,SUMIFS('Sch A. Input'!$H552:$CJ552,'Sch A. Input'!$H$14:$CJ$14,"Recurring",'Sch A. Input'!$H$13:$CJ$13,"&lt;="&amp;$L$11,'Sch A. Input'!$H$13:$CJ$13,"&lt;="&amp;$AI$1020,'Sch A. Input'!$H$13:$CJ$13,"&gt;"&amp;$Y$1020))</f>
        <v>0</v>
      </c>
      <c r="AC1561" s="242">
        <f>IF(AA1561=0,0,SUMIFS('Sch A. Input'!$H552:$CJ552,'Sch A. Input'!$H$14:$CJ$14,"One-time",'Sch A. Input'!$H$13:$CJ$13,"&lt;="&amp;$L$11,'Sch A. Input'!$H$13:$CJ$13,"&lt;="&amp;$AI$1020,'Sch A. Input'!$H$13:$CJ$13,"&gt;"&amp;$Y$1020))</f>
        <v>0</v>
      </c>
      <c r="AD1561" s="283">
        <f t="shared" si="953"/>
        <v>0</v>
      </c>
      <c r="AE1561" s="242">
        <f t="shared" si="954"/>
        <v>0</v>
      </c>
      <c r="AF1561" s="242">
        <f t="shared" si="955"/>
        <v>0</v>
      </c>
      <c r="AG1561" s="276">
        <f t="shared" si="741"/>
        <v>0</v>
      </c>
      <c r="AH1561" s="281">
        <f t="shared" si="929"/>
        <v>0</v>
      </c>
      <c r="AI1561" s="245">
        <f t="shared" si="930"/>
        <v>0</v>
      </c>
      <c r="AK1561" s="285">
        <f t="shared" si="956"/>
        <v>0</v>
      </c>
      <c r="AL1561" s="242">
        <f>IF(AK1561=0,0,SUMIFS('Sch A. Input'!$H552:$CJ552,'Sch A. Input'!$H$14:$CJ$14,"Recurring",'Sch A. Input'!$H$13:$CJ$13,"&lt;="&amp;$L$11,'Sch A. Input'!$H$13:$CJ$13,"&lt;="&amp;$AS$1020,'Sch A. Input'!$H$13:$CJ$13,"&gt;"&amp;$AI$1020))</f>
        <v>0</v>
      </c>
      <c r="AM1561" s="242">
        <f>IF(AK1561=0,0,SUMIFS('Sch A. Input'!$H552:$CJ552,'Sch A. Input'!$H$14:$CJ$14,"One-time",'Sch A. Input'!$H$13:$CJ$13,"&lt;="&amp;$L$11,'Sch A. Input'!$H$13:$CJ$13,"&lt;="&amp;$AS$1020,'Sch A. Input'!$H$13:$CJ$13,"&gt;"&amp;$AI$1020))</f>
        <v>0</v>
      </c>
      <c r="AN1561" s="283">
        <f t="shared" si="957"/>
        <v>0</v>
      </c>
      <c r="AO1561" s="242">
        <f t="shared" si="958"/>
        <v>0</v>
      </c>
      <c r="AP1561" s="242">
        <f t="shared" si="959"/>
        <v>0</v>
      </c>
      <c r="AQ1561" s="276">
        <f t="shared" si="742"/>
        <v>0</v>
      </c>
      <c r="AR1561" s="281">
        <f t="shared" si="931"/>
        <v>0</v>
      </c>
      <c r="AS1561" s="245">
        <f t="shared" si="932"/>
        <v>0</v>
      </c>
      <c r="AY1561" s="160"/>
      <c r="AZ1561" s="160"/>
      <c r="BK1561" s="2"/>
      <c r="BL1561" s="2"/>
      <c r="BM1561" s="2"/>
      <c r="BN1561" s="2"/>
      <c r="BO1561" s="2"/>
      <c r="BP1561" s="2"/>
      <c r="BQ1561" s="2"/>
      <c r="BR1561" s="2"/>
      <c r="BS1561" s="2"/>
      <c r="BT1561" s="2"/>
      <c r="BU1561" s="2"/>
      <c r="BV1561" s="2"/>
      <c r="BW1561" s="2"/>
      <c r="BX1561" s="2"/>
      <c r="BY1561" s="2"/>
      <c r="BZ1561" s="2"/>
      <c r="CA1561" s="2"/>
      <c r="CI1561"/>
      <c r="CJ1561"/>
      <c r="CK1561"/>
      <c r="CL1561"/>
      <c r="CM1561"/>
      <c r="CN1561"/>
      <c r="CO1561"/>
      <c r="CP1561"/>
      <c r="CQ1561"/>
      <c r="CR1561"/>
      <c r="CS1561"/>
      <c r="CT1561"/>
      <c r="CU1561"/>
      <c r="CV1561"/>
      <c r="CW1561"/>
      <c r="CX1561"/>
    </row>
    <row r="1562" spans="2:102" x14ac:dyDescent="0.35">
      <c r="B1562" s="70" t="str">
        <f t="shared" ref="B1562:F1562" si="974">B555</f>
        <v/>
      </c>
      <c r="C1562" s="166" t="str">
        <f t="shared" si="974"/>
        <v/>
      </c>
      <c r="D1562" s="273" t="str">
        <f t="shared" si="974"/>
        <v/>
      </c>
      <c r="E1562" s="273">
        <f t="shared" si="974"/>
        <v>45016</v>
      </c>
      <c r="F1562" s="273">
        <f t="shared" si="974"/>
        <v>0</v>
      </c>
      <c r="G1562" s="98">
        <f t="shared" si="944"/>
        <v>0</v>
      </c>
      <c r="H1562" s="242">
        <f>IF(G1562=0,0,SUMIFS('Sch A. Input'!$H553:$CJ553,'Sch A. Input'!$H$14:$CJ$14,"Recurring",'Sch A. Input'!$H$13:$CJ$13,"&lt;="&amp;$O$1020,'Sch A. Input'!$H$13:$CJ$13,"&lt;="&amp;$L$11))</f>
        <v>0</v>
      </c>
      <c r="I1562" s="242">
        <f>IF(G1562=0,0,SUMIFS('Sch A. Input'!$H553:$CJ553,'Sch A. Input'!$H$14:$CJ$14,"One-time",'Sch A. Input'!$H$13:$CJ$13,"&lt;="&amp;$O$1020,'Sch A. Input'!$H$13:$CJ$13,"&lt;="&amp;$L$11))</f>
        <v>0</v>
      </c>
      <c r="J1562" s="283">
        <f t="shared" si="945"/>
        <v>0</v>
      </c>
      <c r="K1562" s="242">
        <f t="shared" si="946"/>
        <v>0</v>
      </c>
      <c r="L1562" s="242">
        <f t="shared" si="947"/>
        <v>0</v>
      </c>
      <c r="M1562" s="276">
        <f t="shared" si="739"/>
        <v>0</v>
      </c>
      <c r="N1562" s="281">
        <f t="shared" si="925"/>
        <v>0</v>
      </c>
      <c r="O1562" s="245">
        <f t="shared" si="926"/>
        <v>0</v>
      </c>
      <c r="P1562" s="248"/>
      <c r="Q1562" s="285">
        <f t="shared" si="948"/>
        <v>0</v>
      </c>
      <c r="R1562" s="242">
        <f>IF(Q1562=0,0,SUMIFS('Sch A. Input'!$H553:$CJ553,'Sch A. Input'!$H$14:$CJ$14,"Recurring",'Sch A. Input'!$H$13:$CJ$13,"&lt;="&amp;$L$11,'Sch A. Input'!$H$13:$CJ$13,"&lt;="&amp;$Y$1020,'Sch A. Input'!$H$13:$CJ$13,"&gt;"&amp;$O$1020))</f>
        <v>0</v>
      </c>
      <c r="S1562" s="242">
        <f>IF(Q1562=0,0,SUMIFS('Sch A. Input'!$H553:$CJ553,'Sch A. Input'!$H$14:$CJ$14,"One-time",'Sch A. Input'!$H$13:$CJ$13,"&lt;="&amp;$L$11,'Sch A. Input'!$H$13:$CJ$13,"&lt;="&amp;$Y$1020,'Sch A. Input'!$H$13:$CJ$13,"&gt;"&amp;$O$1020))</f>
        <v>0</v>
      </c>
      <c r="T1562" s="283">
        <f t="shared" si="949"/>
        <v>0</v>
      </c>
      <c r="U1562" s="242">
        <f t="shared" si="950"/>
        <v>0</v>
      </c>
      <c r="V1562" s="242">
        <f t="shared" si="951"/>
        <v>0</v>
      </c>
      <c r="W1562" s="276">
        <f t="shared" si="740"/>
        <v>0</v>
      </c>
      <c r="X1562" s="281">
        <f t="shared" si="927"/>
        <v>0</v>
      </c>
      <c r="Y1562" s="245">
        <f t="shared" si="928"/>
        <v>0</v>
      </c>
      <c r="Z1562" s="248"/>
      <c r="AA1562" s="285">
        <f t="shared" si="952"/>
        <v>0</v>
      </c>
      <c r="AB1562" s="242">
        <f>IF(AA1562=0,0,SUMIFS('Sch A. Input'!$H553:$CJ553,'Sch A. Input'!$H$14:$CJ$14,"Recurring",'Sch A. Input'!$H$13:$CJ$13,"&lt;="&amp;$L$11,'Sch A. Input'!$H$13:$CJ$13,"&lt;="&amp;$AI$1020,'Sch A. Input'!$H$13:$CJ$13,"&gt;"&amp;$Y$1020))</f>
        <v>0</v>
      </c>
      <c r="AC1562" s="242">
        <f>IF(AA1562=0,0,SUMIFS('Sch A. Input'!$H553:$CJ553,'Sch A. Input'!$H$14:$CJ$14,"One-time",'Sch A. Input'!$H$13:$CJ$13,"&lt;="&amp;$L$11,'Sch A. Input'!$H$13:$CJ$13,"&lt;="&amp;$AI$1020,'Sch A. Input'!$H$13:$CJ$13,"&gt;"&amp;$Y$1020))</f>
        <v>0</v>
      </c>
      <c r="AD1562" s="283">
        <f t="shared" si="953"/>
        <v>0</v>
      </c>
      <c r="AE1562" s="242">
        <f t="shared" si="954"/>
        <v>0</v>
      </c>
      <c r="AF1562" s="242">
        <f t="shared" si="955"/>
        <v>0</v>
      </c>
      <c r="AG1562" s="276">
        <f t="shared" si="741"/>
        <v>0</v>
      </c>
      <c r="AH1562" s="281">
        <f t="shared" si="929"/>
        <v>0</v>
      </c>
      <c r="AI1562" s="245">
        <f t="shared" si="930"/>
        <v>0</v>
      </c>
      <c r="AK1562" s="285">
        <f t="shared" si="956"/>
        <v>0</v>
      </c>
      <c r="AL1562" s="242">
        <f>IF(AK1562=0,0,SUMIFS('Sch A. Input'!$H553:$CJ553,'Sch A. Input'!$H$14:$CJ$14,"Recurring",'Sch A. Input'!$H$13:$CJ$13,"&lt;="&amp;$L$11,'Sch A. Input'!$H$13:$CJ$13,"&lt;="&amp;$AS$1020,'Sch A. Input'!$H$13:$CJ$13,"&gt;"&amp;$AI$1020))</f>
        <v>0</v>
      </c>
      <c r="AM1562" s="242">
        <f>IF(AK1562=0,0,SUMIFS('Sch A. Input'!$H553:$CJ553,'Sch A. Input'!$H$14:$CJ$14,"One-time",'Sch A. Input'!$H$13:$CJ$13,"&lt;="&amp;$L$11,'Sch A. Input'!$H$13:$CJ$13,"&lt;="&amp;$AS$1020,'Sch A. Input'!$H$13:$CJ$13,"&gt;"&amp;$AI$1020))</f>
        <v>0</v>
      </c>
      <c r="AN1562" s="283">
        <f t="shared" si="957"/>
        <v>0</v>
      </c>
      <c r="AO1562" s="242">
        <f t="shared" si="958"/>
        <v>0</v>
      </c>
      <c r="AP1562" s="242">
        <f t="shared" si="959"/>
        <v>0</v>
      </c>
      <c r="AQ1562" s="276">
        <f t="shared" si="742"/>
        <v>0</v>
      </c>
      <c r="AR1562" s="281">
        <f t="shared" si="931"/>
        <v>0</v>
      </c>
      <c r="AS1562" s="245">
        <f t="shared" si="932"/>
        <v>0</v>
      </c>
      <c r="AY1562" s="160"/>
      <c r="AZ1562" s="160"/>
      <c r="BK1562" s="2"/>
      <c r="BL1562" s="2"/>
      <c r="BM1562" s="2"/>
      <c r="BN1562" s="2"/>
      <c r="BO1562" s="2"/>
      <c r="BP1562" s="2"/>
      <c r="BQ1562" s="2"/>
      <c r="BR1562" s="2"/>
      <c r="BS1562" s="2"/>
      <c r="BT1562" s="2"/>
      <c r="BU1562" s="2"/>
      <c r="BV1562" s="2"/>
      <c r="BW1562" s="2"/>
      <c r="BX1562" s="2"/>
      <c r="BY1562" s="2"/>
      <c r="BZ1562" s="2"/>
      <c r="CA1562" s="2"/>
      <c r="CI1562"/>
      <c r="CJ1562"/>
      <c r="CK1562"/>
      <c r="CL1562"/>
      <c r="CM1562"/>
      <c r="CN1562"/>
      <c r="CO1562"/>
      <c r="CP1562"/>
      <c r="CQ1562"/>
      <c r="CR1562"/>
      <c r="CS1562"/>
      <c r="CT1562"/>
      <c r="CU1562"/>
      <c r="CV1562"/>
      <c r="CW1562"/>
      <c r="CX1562"/>
    </row>
    <row r="1563" spans="2:102" x14ac:dyDescent="0.35">
      <c r="B1563" s="70" t="str">
        <f t="shared" ref="B1563:F1563" si="975">B556</f>
        <v/>
      </c>
      <c r="C1563" s="166" t="str">
        <f t="shared" si="975"/>
        <v/>
      </c>
      <c r="D1563" s="273" t="str">
        <f t="shared" si="975"/>
        <v/>
      </c>
      <c r="E1563" s="273">
        <f t="shared" si="975"/>
        <v>45016</v>
      </c>
      <c r="F1563" s="273">
        <f t="shared" si="975"/>
        <v>0</v>
      </c>
      <c r="G1563" s="98">
        <f t="shared" si="944"/>
        <v>0</v>
      </c>
      <c r="H1563" s="242">
        <f>IF(G1563=0,0,SUMIFS('Sch A. Input'!$H554:$CJ554,'Sch A. Input'!$H$14:$CJ$14,"Recurring",'Sch A. Input'!$H$13:$CJ$13,"&lt;="&amp;$O$1020,'Sch A. Input'!$H$13:$CJ$13,"&lt;="&amp;$L$11))</f>
        <v>0</v>
      </c>
      <c r="I1563" s="242">
        <f>IF(G1563=0,0,SUMIFS('Sch A. Input'!$H554:$CJ554,'Sch A. Input'!$H$14:$CJ$14,"One-time",'Sch A. Input'!$H$13:$CJ$13,"&lt;="&amp;$O$1020,'Sch A. Input'!$H$13:$CJ$13,"&lt;="&amp;$L$11))</f>
        <v>0</v>
      </c>
      <c r="J1563" s="283">
        <f t="shared" si="945"/>
        <v>0</v>
      </c>
      <c r="K1563" s="242">
        <f t="shared" si="946"/>
        <v>0</v>
      </c>
      <c r="L1563" s="242">
        <f t="shared" si="947"/>
        <v>0</v>
      </c>
      <c r="M1563" s="276">
        <f t="shared" si="739"/>
        <v>0</v>
      </c>
      <c r="N1563" s="281">
        <f t="shared" si="925"/>
        <v>0</v>
      </c>
      <c r="O1563" s="245">
        <f t="shared" si="926"/>
        <v>0</v>
      </c>
      <c r="P1563" s="248"/>
      <c r="Q1563" s="285">
        <f t="shared" si="948"/>
        <v>0</v>
      </c>
      <c r="R1563" s="242">
        <f>IF(Q1563=0,0,SUMIFS('Sch A. Input'!$H554:$CJ554,'Sch A. Input'!$H$14:$CJ$14,"Recurring",'Sch A. Input'!$H$13:$CJ$13,"&lt;="&amp;$L$11,'Sch A. Input'!$H$13:$CJ$13,"&lt;="&amp;$Y$1020,'Sch A. Input'!$H$13:$CJ$13,"&gt;"&amp;$O$1020))</f>
        <v>0</v>
      </c>
      <c r="S1563" s="242">
        <f>IF(Q1563=0,0,SUMIFS('Sch A. Input'!$H554:$CJ554,'Sch A. Input'!$H$14:$CJ$14,"One-time",'Sch A. Input'!$H$13:$CJ$13,"&lt;="&amp;$L$11,'Sch A. Input'!$H$13:$CJ$13,"&lt;="&amp;$Y$1020,'Sch A. Input'!$H$13:$CJ$13,"&gt;"&amp;$O$1020))</f>
        <v>0</v>
      </c>
      <c r="T1563" s="283">
        <f t="shared" si="949"/>
        <v>0</v>
      </c>
      <c r="U1563" s="242">
        <f t="shared" si="950"/>
        <v>0</v>
      </c>
      <c r="V1563" s="242">
        <f t="shared" si="951"/>
        <v>0</v>
      </c>
      <c r="W1563" s="276">
        <f t="shared" si="740"/>
        <v>0</v>
      </c>
      <c r="X1563" s="281">
        <f t="shared" si="927"/>
        <v>0</v>
      </c>
      <c r="Y1563" s="245">
        <f t="shared" si="928"/>
        <v>0</v>
      </c>
      <c r="Z1563" s="248"/>
      <c r="AA1563" s="285">
        <f t="shared" si="952"/>
        <v>0</v>
      </c>
      <c r="AB1563" s="242">
        <f>IF(AA1563=0,0,SUMIFS('Sch A. Input'!$H554:$CJ554,'Sch A. Input'!$H$14:$CJ$14,"Recurring",'Sch A. Input'!$H$13:$CJ$13,"&lt;="&amp;$L$11,'Sch A. Input'!$H$13:$CJ$13,"&lt;="&amp;$AI$1020,'Sch A. Input'!$H$13:$CJ$13,"&gt;"&amp;$Y$1020))</f>
        <v>0</v>
      </c>
      <c r="AC1563" s="242">
        <f>IF(AA1563=0,0,SUMIFS('Sch A. Input'!$H554:$CJ554,'Sch A. Input'!$H$14:$CJ$14,"One-time",'Sch A. Input'!$H$13:$CJ$13,"&lt;="&amp;$L$11,'Sch A. Input'!$H$13:$CJ$13,"&lt;="&amp;$AI$1020,'Sch A. Input'!$H$13:$CJ$13,"&gt;"&amp;$Y$1020))</f>
        <v>0</v>
      </c>
      <c r="AD1563" s="283">
        <f t="shared" si="953"/>
        <v>0</v>
      </c>
      <c r="AE1563" s="242">
        <f t="shared" si="954"/>
        <v>0</v>
      </c>
      <c r="AF1563" s="242">
        <f t="shared" si="955"/>
        <v>0</v>
      </c>
      <c r="AG1563" s="276">
        <f t="shared" si="741"/>
        <v>0</v>
      </c>
      <c r="AH1563" s="281">
        <f t="shared" si="929"/>
        <v>0</v>
      </c>
      <c r="AI1563" s="245">
        <f t="shared" si="930"/>
        <v>0</v>
      </c>
      <c r="AK1563" s="285">
        <f t="shared" si="956"/>
        <v>0</v>
      </c>
      <c r="AL1563" s="242">
        <f>IF(AK1563=0,0,SUMIFS('Sch A. Input'!$H554:$CJ554,'Sch A. Input'!$H$14:$CJ$14,"Recurring",'Sch A. Input'!$H$13:$CJ$13,"&lt;="&amp;$L$11,'Sch A. Input'!$H$13:$CJ$13,"&lt;="&amp;$AS$1020,'Sch A. Input'!$H$13:$CJ$13,"&gt;"&amp;$AI$1020))</f>
        <v>0</v>
      </c>
      <c r="AM1563" s="242">
        <f>IF(AK1563=0,0,SUMIFS('Sch A. Input'!$H554:$CJ554,'Sch A. Input'!$H$14:$CJ$14,"One-time",'Sch A. Input'!$H$13:$CJ$13,"&lt;="&amp;$L$11,'Sch A. Input'!$H$13:$CJ$13,"&lt;="&amp;$AS$1020,'Sch A. Input'!$H$13:$CJ$13,"&gt;"&amp;$AI$1020))</f>
        <v>0</v>
      </c>
      <c r="AN1563" s="283">
        <f t="shared" si="957"/>
        <v>0</v>
      </c>
      <c r="AO1563" s="242">
        <f t="shared" si="958"/>
        <v>0</v>
      </c>
      <c r="AP1563" s="242">
        <f t="shared" si="959"/>
        <v>0</v>
      </c>
      <c r="AQ1563" s="276">
        <f t="shared" si="742"/>
        <v>0</v>
      </c>
      <c r="AR1563" s="281">
        <f t="shared" si="931"/>
        <v>0</v>
      </c>
      <c r="AS1563" s="245">
        <f t="shared" si="932"/>
        <v>0</v>
      </c>
      <c r="AY1563" s="160"/>
      <c r="AZ1563" s="160"/>
      <c r="BK1563" s="2"/>
      <c r="BL1563" s="2"/>
      <c r="BM1563" s="2"/>
      <c r="BN1563" s="2"/>
      <c r="BO1563" s="2"/>
      <c r="BP1563" s="2"/>
      <c r="BQ1563" s="2"/>
      <c r="BR1563" s="2"/>
      <c r="BS1563" s="2"/>
      <c r="BT1563" s="2"/>
      <c r="BU1563" s="2"/>
      <c r="BV1563" s="2"/>
      <c r="BW1563" s="2"/>
      <c r="BX1563" s="2"/>
      <c r="BY1563" s="2"/>
      <c r="BZ1563" s="2"/>
      <c r="CA1563" s="2"/>
      <c r="CI1563"/>
      <c r="CJ1563"/>
      <c r="CK1563"/>
      <c r="CL1563"/>
      <c r="CM1563"/>
      <c r="CN1563"/>
      <c r="CO1563"/>
      <c r="CP1563"/>
      <c r="CQ1563"/>
      <c r="CR1563"/>
      <c r="CS1563"/>
      <c r="CT1563"/>
      <c r="CU1563"/>
      <c r="CV1563"/>
      <c r="CW1563"/>
      <c r="CX1563"/>
    </row>
    <row r="1564" spans="2:102" x14ac:dyDescent="0.35">
      <c r="B1564" s="70" t="str">
        <f t="shared" ref="B1564:F1564" si="976">B557</f>
        <v/>
      </c>
      <c r="C1564" s="166" t="str">
        <f t="shared" si="976"/>
        <v/>
      </c>
      <c r="D1564" s="273" t="str">
        <f t="shared" si="976"/>
        <v/>
      </c>
      <c r="E1564" s="273">
        <f t="shared" si="976"/>
        <v>45016</v>
      </c>
      <c r="F1564" s="273">
        <f t="shared" si="976"/>
        <v>0</v>
      </c>
      <c r="G1564" s="98">
        <f t="shared" si="944"/>
        <v>0</v>
      </c>
      <c r="H1564" s="242">
        <f>IF(G1564=0,0,SUMIFS('Sch A. Input'!$H555:$CJ555,'Sch A. Input'!$H$14:$CJ$14,"Recurring",'Sch A. Input'!$H$13:$CJ$13,"&lt;="&amp;$O$1020,'Sch A. Input'!$H$13:$CJ$13,"&lt;="&amp;$L$11))</f>
        <v>0</v>
      </c>
      <c r="I1564" s="242">
        <f>IF(G1564=0,0,SUMIFS('Sch A. Input'!$H555:$CJ555,'Sch A. Input'!$H$14:$CJ$14,"One-time",'Sch A. Input'!$H$13:$CJ$13,"&lt;="&amp;$O$1020,'Sch A. Input'!$H$13:$CJ$13,"&lt;="&amp;$L$11))</f>
        <v>0</v>
      </c>
      <c r="J1564" s="283">
        <f t="shared" si="945"/>
        <v>0</v>
      </c>
      <c r="K1564" s="242">
        <f t="shared" si="946"/>
        <v>0</v>
      </c>
      <c r="L1564" s="242">
        <f t="shared" si="947"/>
        <v>0</v>
      </c>
      <c r="M1564" s="276">
        <f t="shared" si="739"/>
        <v>0</v>
      </c>
      <c r="N1564" s="281">
        <f t="shared" si="925"/>
        <v>0</v>
      </c>
      <c r="O1564" s="245">
        <f t="shared" si="926"/>
        <v>0</v>
      </c>
      <c r="P1564" s="248"/>
      <c r="Q1564" s="285">
        <f t="shared" si="948"/>
        <v>0</v>
      </c>
      <c r="R1564" s="242">
        <f>IF(Q1564=0,0,SUMIFS('Sch A. Input'!$H555:$CJ555,'Sch A. Input'!$H$14:$CJ$14,"Recurring",'Sch A. Input'!$H$13:$CJ$13,"&lt;="&amp;$L$11,'Sch A. Input'!$H$13:$CJ$13,"&lt;="&amp;$Y$1020,'Sch A. Input'!$H$13:$CJ$13,"&gt;"&amp;$O$1020))</f>
        <v>0</v>
      </c>
      <c r="S1564" s="242">
        <f>IF(Q1564=0,0,SUMIFS('Sch A. Input'!$H555:$CJ555,'Sch A. Input'!$H$14:$CJ$14,"One-time",'Sch A. Input'!$H$13:$CJ$13,"&lt;="&amp;$L$11,'Sch A. Input'!$H$13:$CJ$13,"&lt;="&amp;$Y$1020,'Sch A. Input'!$H$13:$CJ$13,"&gt;"&amp;$O$1020))</f>
        <v>0</v>
      </c>
      <c r="T1564" s="283">
        <f t="shared" si="949"/>
        <v>0</v>
      </c>
      <c r="U1564" s="242">
        <f t="shared" si="950"/>
        <v>0</v>
      </c>
      <c r="V1564" s="242">
        <f t="shared" si="951"/>
        <v>0</v>
      </c>
      <c r="W1564" s="276">
        <f t="shared" si="740"/>
        <v>0</v>
      </c>
      <c r="X1564" s="281">
        <f t="shared" si="927"/>
        <v>0</v>
      </c>
      <c r="Y1564" s="245">
        <f t="shared" si="928"/>
        <v>0</v>
      </c>
      <c r="Z1564" s="248"/>
      <c r="AA1564" s="285">
        <f t="shared" si="952"/>
        <v>0</v>
      </c>
      <c r="AB1564" s="242">
        <f>IF(AA1564=0,0,SUMIFS('Sch A. Input'!$H555:$CJ555,'Sch A. Input'!$H$14:$CJ$14,"Recurring",'Sch A. Input'!$H$13:$CJ$13,"&lt;="&amp;$L$11,'Sch A. Input'!$H$13:$CJ$13,"&lt;="&amp;$AI$1020,'Sch A. Input'!$H$13:$CJ$13,"&gt;"&amp;$Y$1020))</f>
        <v>0</v>
      </c>
      <c r="AC1564" s="242">
        <f>IF(AA1564=0,0,SUMIFS('Sch A. Input'!$H555:$CJ555,'Sch A. Input'!$H$14:$CJ$14,"One-time",'Sch A. Input'!$H$13:$CJ$13,"&lt;="&amp;$L$11,'Sch A. Input'!$H$13:$CJ$13,"&lt;="&amp;$AI$1020,'Sch A. Input'!$H$13:$CJ$13,"&gt;"&amp;$Y$1020))</f>
        <v>0</v>
      </c>
      <c r="AD1564" s="283">
        <f t="shared" si="953"/>
        <v>0</v>
      </c>
      <c r="AE1564" s="242">
        <f t="shared" si="954"/>
        <v>0</v>
      </c>
      <c r="AF1564" s="242">
        <f t="shared" si="955"/>
        <v>0</v>
      </c>
      <c r="AG1564" s="276">
        <f t="shared" si="741"/>
        <v>0</v>
      </c>
      <c r="AH1564" s="281">
        <f t="shared" si="929"/>
        <v>0</v>
      </c>
      <c r="AI1564" s="245">
        <f t="shared" si="930"/>
        <v>0</v>
      </c>
      <c r="AK1564" s="285">
        <f t="shared" si="956"/>
        <v>0</v>
      </c>
      <c r="AL1564" s="242">
        <f>IF(AK1564=0,0,SUMIFS('Sch A. Input'!$H555:$CJ555,'Sch A. Input'!$H$14:$CJ$14,"Recurring",'Sch A. Input'!$H$13:$CJ$13,"&lt;="&amp;$L$11,'Sch A. Input'!$H$13:$CJ$13,"&lt;="&amp;$AS$1020,'Sch A. Input'!$H$13:$CJ$13,"&gt;"&amp;$AI$1020))</f>
        <v>0</v>
      </c>
      <c r="AM1564" s="242">
        <f>IF(AK1564=0,0,SUMIFS('Sch A. Input'!$H555:$CJ555,'Sch A. Input'!$H$14:$CJ$14,"One-time",'Sch A. Input'!$H$13:$CJ$13,"&lt;="&amp;$L$11,'Sch A. Input'!$H$13:$CJ$13,"&lt;="&amp;$AS$1020,'Sch A. Input'!$H$13:$CJ$13,"&gt;"&amp;$AI$1020))</f>
        <v>0</v>
      </c>
      <c r="AN1564" s="283">
        <f t="shared" si="957"/>
        <v>0</v>
      </c>
      <c r="AO1564" s="242">
        <f t="shared" si="958"/>
        <v>0</v>
      </c>
      <c r="AP1564" s="242">
        <f t="shared" si="959"/>
        <v>0</v>
      </c>
      <c r="AQ1564" s="276">
        <f t="shared" si="742"/>
        <v>0</v>
      </c>
      <c r="AR1564" s="281">
        <f t="shared" si="931"/>
        <v>0</v>
      </c>
      <c r="AS1564" s="245">
        <f t="shared" si="932"/>
        <v>0</v>
      </c>
      <c r="AY1564" s="160"/>
      <c r="AZ1564" s="160"/>
      <c r="BK1564" s="2"/>
      <c r="BL1564" s="2"/>
      <c r="BM1564" s="2"/>
      <c r="BN1564" s="2"/>
      <c r="BO1564" s="2"/>
      <c r="BP1564" s="2"/>
      <c r="BQ1564" s="2"/>
      <c r="BR1564" s="2"/>
      <c r="BS1564" s="2"/>
      <c r="BT1564" s="2"/>
      <c r="BU1564" s="2"/>
      <c r="BV1564" s="2"/>
      <c r="BW1564" s="2"/>
      <c r="BX1564" s="2"/>
      <c r="BY1564" s="2"/>
      <c r="BZ1564" s="2"/>
      <c r="CA1564" s="2"/>
      <c r="CI1564"/>
      <c r="CJ1564"/>
      <c r="CK1564"/>
      <c r="CL1564"/>
      <c r="CM1564"/>
      <c r="CN1564"/>
      <c r="CO1564"/>
      <c r="CP1564"/>
      <c r="CQ1564"/>
      <c r="CR1564"/>
      <c r="CS1564"/>
      <c r="CT1564"/>
      <c r="CU1564"/>
      <c r="CV1564"/>
      <c r="CW1564"/>
      <c r="CX1564"/>
    </row>
    <row r="1565" spans="2:102" x14ac:dyDescent="0.35">
      <c r="B1565" s="70" t="str">
        <f t="shared" ref="B1565:F1565" si="977">B558</f>
        <v/>
      </c>
      <c r="C1565" s="166" t="str">
        <f t="shared" si="977"/>
        <v/>
      </c>
      <c r="D1565" s="273" t="str">
        <f t="shared" si="977"/>
        <v/>
      </c>
      <c r="E1565" s="273">
        <f t="shared" si="977"/>
        <v>45016</v>
      </c>
      <c r="F1565" s="273">
        <f t="shared" si="977"/>
        <v>0</v>
      </c>
      <c r="G1565" s="98">
        <f t="shared" si="944"/>
        <v>0</v>
      </c>
      <c r="H1565" s="242">
        <f>IF(G1565=0,0,SUMIFS('Sch A. Input'!$H556:$CJ556,'Sch A. Input'!$H$14:$CJ$14,"Recurring",'Sch A. Input'!$H$13:$CJ$13,"&lt;="&amp;$O$1020,'Sch A. Input'!$H$13:$CJ$13,"&lt;="&amp;$L$11))</f>
        <v>0</v>
      </c>
      <c r="I1565" s="242">
        <f>IF(G1565=0,0,SUMIFS('Sch A. Input'!$H556:$CJ556,'Sch A. Input'!$H$14:$CJ$14,"One-time",'Sch A. Input'!$H$13:$CJ$13,"&lt;="&amp;$O$1020,'Sch A. Input'!$H$13:$CJ$13,"&lt;="&amp;$L$11))</f>
        <v>0</v>
      </c>
      <c r="J1565" s="283">
        <f t="shared" si="945"/>
        <v>0</v>
      </c>
      <c r="K1565" s="242">
        <f t="shared" si="946"/>
        <v>0</v>
      </c>
      <c r="L1565" s="242">
        <f t="shared" si="947"/>
        <v>0</v>
      </c>
      <c r="M1565" s="276">
        <f t="shared" si="739"/>
        <v>0</v>
      </c>
      <c r="N1565" s="281">
        <f t="shared" si="925"/>
        <v>0</v>
      </c>
      <c r="O1565" s="245">
        <f t="shared" si="926"/>
        <v>0</v>
      </c>
      <c r="P1565" s="248"/>
      <c r="Q1565" s="285">
        <f t="shared" si="948"/>
        <v>0</v>
      </c>
      <c r="R1565" s="242">
        <f>IF(Q1565=0,0,SUMIFS('Sch A. Input'!$H556:$CJ556,'Sch A. Input'!$H$14:$CJ$14,"Recurring",'Sch A. Input'!$H$13:$CJ$13,"&lt;="&amp;$L$11,'Sch A. Input'!$H$13:$CJ$13,"&lt;="&amp;$Y$1020,'Sch A. Input'!$H$13:$CJ$13,"&gt;"&amp;$O$1020))</f>
        <v>0</v>
      </c>
      <c r="S1565" s="242">
        <f>IF(Q1565=0,0,SUMIFS('Sch A. Input'!$H556:$CJ556,'Sch A. Input'!$H$14:$CJ$14,"One-time",'Sch A. Input'!$H$13:$CJ$13,"&lt;="&amp;$L$11,'Sch A. Input'!$H$13:$CJ$13,"&lt;="&amp;$Y$1020,'Sch A. Input'!$H$13:$CJ$13,"&gt;"&amp;$O$1020))</f>
        <v>0</v>
      </c>
      <c r="T1565" s="283">
        <f t="shared" si="949"/>
        <v>0</v>
      </c>
      <c r="U1565" s="242">
        <f t="shared" si="950"/>
        <v>0</v>
      </c>
      <c r="V1565" s="242">
        <f t="shared" si="951"/>
        <v>0</v>
      </c>
      <c r="W1565" s="276">
        <f t="shared" si="740"/>
        <v>0</v>
      </c>
      <c r="X1565" s="281">
        <f t="shared" si="927"/>
        <v>0</v>
      </c>
      <c r="Y1565" s="245">
        <f t="shared" si="928"/>
        <v>0</v>
      </c>
      <c r="Z1565" s="248"/>
      <c r="AA1565" s="285">
        <f t="shared" si="952"/>
        <v>0</v>
      </c>
      <c r="AB1565" s="242">
        <f>IF(AA1565=0,0,SUMIFS('Sch A. Input'!$H556:$CJ556,'Sch A. Input'!$H$14:$CJ$14,"Recurring",'Sch A. Input'!$H$13:$CJ$13,"&lt;="&amp;$L$11,'Sch A. Input'!$H$13:$CJ$13,"&lt;="&amp;$AI$1020,'Sch A. Input'!$H$13:$CJ$13,"&gt;"&amp;$Y$1020))</f>
        <v>0</v>
      </c>
      <c r="AC1565" s="242">
        <f>IF(AA1565=0,0,SUMIFS('Sch A. Input'!$H556:$CJ556,'Sch A. Input'!$H$14:$CJ$14,"One-time",'Sch A. Input'!$H$13:$CJ$13,"&lt;="&amp;$L$11,'Sch A. Input'!$H$13:$CJ$13,"&lt;="&amp;$AI$1020,'Sch A. Input'!$H$13:$CJ$13,"&gt;"&amp;$Y$1020))</f>
        <v>0</v>
      </c>
      <c r="AD1565" s="283">
        <f t="shared" si="953"/>
        <v>0</v>
      </c>
      <c r="AE1565" s="242">
        <f t="shared" si="954"/>
        <v>0</v>
      </c>
      <c r="AF1565" s="242">
        <f t="shared" si="955"/>
        <v>0</v>
      </c>
      <c r="AG1565" s="276">
        <f t="shared" si="741"/>
        <v>0</v>
      </c>
      <c r="AH1565" s="281">
        <f t="shared" si="929"/>
        <v>0</v>
      </c>
      <c r="AI1565" s="245">
        <f t="shared" si="930"/>
        <v>0</v>
      </c>
      <c r="AK1565" s="285">
        <f t="shared" si="956"/>
        <v>0</v>
      </c>
      <c r="AL1565" s="242">
        <f>IF(AK1565=0,0,SUMIFS('Sch A. Input'!$H556:$CJ556,'Sch A. Input'!$H$14:$CJ$14,"Recurring",'Sch A. Input'!$H$13:$CJ$13,"&lt;="&amp;$L$11,'Sch A. Input'!$H$13:$CJ$13,"&lt;="&amp;$AS$1020,'Sch A. Input'!$H$13:$CJ$13,"&gt;"&amp;$AI$1020))</f>
        <v>0</v>
      </c>
      <c r="AM1565" s="242">
        <f>IF(AK1565=0,0,SUMIFS('Sch A. Input'!$H556:$CJ556,'Sch A. Input'!$H$14:$CJ$14,"One-time",'Sch A. Input'!$H$13:$CJ$13,"&lt;="&amp;$L$11,'Sch A. Input'!$H$13:$CJ$13,"&lt;="&amp;$AS$1020,'Sch A. Input'!$H$13:$CJ$13,"&gt;"&amp;$AI$1020))</f>
        <v>0</v>
      </c>
      <c r="AN1565" s="283">
        <f t="shared" si="957"/>
        <v>0</v>
      </c>
      <c r="AO1565" s="242">
        <f t="shared" si="958"/>
        <v>0</v>
      </c>
      <c r="AP1565" s="242">
        <f t="shared" si="959"/>
        <v>0</v>
      </c>
      <c r="AQ1565" s="276">
        <f t="shared" si="742"/>
        <v>0</v>
      </c>
      <c r="AR1565" s="281">
        <f t="shared" si="931"/>
        <v>0</v>
      </c>
      <c r="AS1565" s="245">
        <f t="shared" si="932"/>
        <v>0</v>
      </c>
      <c r="AY1565" s="160"/>
      <c r="AZ1565" s="160"/>
      <c r="BK1565" s="2"/>
      <c r="BL1565" s="2"/>
      <c r="BM1565" s="2"/>
      <c r="BN1565" s="2"/>
      <c r="BO1565" s="2"/>
      <c r="BP1565" s="2"/>
      <c r="BQ1565" s="2"/>
      <c r="BR1565" s="2"/>
      <c r="BS1565" s="2"/>
      <c r="BT1565" s="2"/>
      <c r="BU1565" s="2"/>
      <c r="BV1565" s="2"/>
      <c r="BW1565" s="2"/>
      <c r="BX1565" s="2"/>
      <c r="BY1565" s="2"/>
      <c r="BZ1565" s="2"/>
      <c r="CA1565" s="2"/>
      <c r="CI1565"/>
      <c r="CJ1565"/>
      <c r="CK1565"/>
      <c r="CL1565"/>
      <c r="CM1565"/>
      <c r="CN1565"/>
      <c r="CO1565"/>
      <c r="CP1565"/>
      <c r="CQ1565"/>
      <c r="CR1565"/>
      <c r="CS1565"/>
      <c r="CT1565"/>
      <c r="CU1565"/>
      <c r="CV1565"/>
      <c r="CW1565"/>
      <c r="CX1565"/>
    </row>
    <row r="1566" spans="2:102" x14ac:dyDescent="0.35">
      <c r="B1566" s="70" t="str">
        <f t="shared" ref="B1566:F1566" si="978">B559</f>
        <v/>
      </c>
      <c r="C1566" s="166" t="str">
        <f t="shared" si="978"/>
        <v/>
      </c>
      <c r="D1566" s="273" t="str">
        <f t="shared" si="978"/>
        <v/>
      </c>
      <c r="E1566" s="273">
        <f t="shared" si="978"/>
        <v>45016</v>
      </c>
      <c r="F1566" s="273">
        <f t="shared" si="978"/>
        <v>0</v>
      </c>
      <c r="G1566" s="98">
        <f t="shared" si="944"/>
        <v>0</v>
      </c>
      <c r="H1566" s="242">
        <f>IF(G1566=0,0,SUMIFS('Sch A. Input'!$H557:$CJ557,'Sch A. Input'!$H$14:$CJ$14,"Recurring",'Sch A. Input'!$H$13:$CJ$13,"&lt;="&amp;$O$1020,'Sch A. Input'!$H$13:$CJ$13,"&lt;="&amp;$L$11))</f>
        <v>0</v>
      </c>
      <c r="I1566" s="242">
        <f>IF(G1566=0,0,SUMIFS('Sch A. Input'!$H557:$CJ557,'Sch A. Input'!$H$14:$CJ$14,"One-time",'Sch A. Input'!$H$13:$CJ$13,"&lt;="&amp;$O$1020,'Sch A. Input'!$H$13:$CJ$13,"&lt;="&amp;$L$11))</f>
        <v>0</v>
      </c>
      <c r="J1566" s="283">
        <f t="shared" si="945"/>
        <v>0</v>
      </c>
      <c r="K1566" s="242">
        <f t="shared" si="946"/>
        <v>0</v>
      </c>
      <c r="L1566" s="242">
        <f t="shared" si="947"/>
        <v>0</v>
      </c>
      <c r="M1566" s="276">
        <f t="shared" si="739"/>
        <v>0</v>
      </c>
      <c r="N1566" s="281">
        <f t="shared" si="925"/>
        <v>0</v>
      </c>
      <c r="O1566" s="245">
        <f t="shared" si="926"/>
        <v>0</v>
      </c>
      <c r="P1566" s="248"/>
      <c r="Q1566" s="285">
        <f t="shared" si="948"/>
        <v>0</v>
      </c>
      <c r="R1566" s="242">
        <f>IF(Q1566=0,0,SUMIFS('Sch A. Input'!$H557:$CJ557,'Sch A. Input'!$H$14:$CJ$14,"Recurring",'Sch A. Input'!$H$13:$CJ$13,"&lt;="&amp;$L$11,'Sch A. Input'!$H$13:$CJ$13,"&lt;="&amp;$Y$1020,'Sch A. Input'!$H$13:$CJ$13,"&gt;"&amp;$O$1020))</f>
        <v>0</v>
      </c>
      <c r="S1566" s="242">
        <f>IF(Q1566=0,0,SUMIFS('Sch A. Input'!$H557:$CJ557,'Sch A. Input'!$H$14:$CJ$14,"One-time",'Sch A. Input'!$H$13:$CJ$13,"&lt;="&amp;$L$11,'Sch A. Input'!$H$13:$CJ$13,"&lt;="&amp;$Y$1020,'Sch A. Input'!$H$13:$CJ$13,"&gt;"&amp;$O$1020))</f>
        <v>0</v>
      </c>
      <c r="T1566" s="283">
        <f t="shared" si="949"/>
        <v>0</v>
      </c>
      <c r="U1566" s="242">
        <f t="shared" si="950"/>
        <v>0</v>
      </c>
      <c r="V1566" s="242">
        <f t="shared" si="951"/>
        <v>0</v>
      </c>
      <c r="W1566" s="276">
        <f t="shared" si="740"/>
        <v>0</v>
      </c>
      <c r="X1566" s="281">
        <f t="shared" si="927"/>
        <v>0</v>
      </c>
      <c r="Y1566" s="245">
        <f t="shared" si="928"/>
        <v>0</v>
      </c>
      <c r="Z1566" s="248"/>
      <c r="AA1566" s="285">
        <f t="shared" si="952"/>
        <v>0</v>
      </c>
      <c r="AB1566" s="242">
        <f>IF(AA1566=0,0,SUMIFS('Sch A. Input'!$H557:$CJ557,'Sch A. Input'!$H$14:$CJ$14,"Recurring",'Sch A. Input'!$H$13:$CJ$13,"&lt;="&amp;$L$11,'Sch A. Input'!$H$13:$CJ$13,"&lt;="&amp;$AI$1020,'Sch A. Input'!$H$13:$CJ$13,"&gt;"&amp;$Y$1020))</f>
        <v>0</v>
      </c>
      <c r="AC1566" s="242">
        <f>IF(AA1566=0,0,SUMIFS('Sch A. Input'!$H557:$CJ557,'Sch A. Input'!$H$14:$CJ$14,"One-time",'Sch A. Input'!$H$13:$CJ$13,"&lt;="&amp;$L$11,'Sch A. Input'!$H$13:$CJ$13,"&lt;="&amp;$AI$1020,'Sch A. Input'!$H$13:$CJ$13,"&gt;"&amp;$Y$1020))</f>
        <v>0</v>
      </c>
      <c r="AD1566" s="283">
        <f t="shared" si="953"/>
        <v>0</v>
      </c>
      <c r="AE1566" s="242">
        <f t="shared" si="954"/>
        <v>0</v>
      </c>
      <c r="AF1566" s="242">
        <f t="shared" si="955"/>
        <v>0</v>
      </c>
      <c r="AG1566" s="276">
        <f t="shared" si="741"/>
        <v>0</v>
      </c>
      <c r="AH1566" s="281">
        <f t="shared" si="929"/>
        <v>0</v>
      </c>
      <c r="AI1566" s="245">
        <f t="shared" si="930"/>
        <v>0</v>
      </c>
      <c r="AK1566" s="285">
        <f t="shared" si="956"/>
        <v>0</v>
      </c>
      <c r="AL1566" s="242">
        <f>IF(AK1566=0,0,SUMIFS('Sch A. Input'!$H557:$CJ557,'Sch A. Input'!$H$14:$CJ$14,"Recurring",'Sch A. Input'!$H$13:$CJ$13,"&lt;="&amp;$L$11,'Sch A. Input'!$H$13:$CJ$13,"&lt;="&amp;$AS$1020,'Sch A. Input'!$H$13:$CJ$13,"&gt;"&amp;$AI$1020))</f>
        <v>0</v>
      </c>
      <c r="AM1566" s="242">
        <f>IF(AK1566=0,0,SUMIFS('Sch A. Input'!$H557:$CJ557,'Sch A. Input'!$H$14:$CJ$14,"One-time",'Sch A. Input'!$H$13:$CJ$13,"&lt;="&amp;$L$11,'Sch A. Input'!$H$13:$CJ$13,"&lt;="&amp;$AS$1020,'Sch A. Input'!$H$13:$CJ$13,"&gt;"&amp;$AI$1020))</f>
        <v>0</v>
      </c>
      <c r="AN1566" s="283">
        <f t="shared" si="957"/>
        <v>0</v>
      </c>
      <c r="AO1566" s="242">
        <f t="shared" si="958"/>
        <v>0</v>
      </c>
      <c r="AP1566" s="242">
        <f t="shared" si="959"/>
        <v>0</v>
      </c>
      <c r="AQ1566" s="276">
        <f t="shared" si="742"/>
        <v>0</v>
      </c>
      <c r="AR1566" s="281">
        <f t="shared" si="931"/>
        <v>0</v>
      </c>
      <c r="AS1566" s="245">
        <f t="shared" si="932"/>
        <v>0</v>
      </c>
      <c r="AY1566" s="160"/>
      <c r="AZ1566" s="160"/>
      <c r="BK1566" s="2"/>
      <c r="BL1566" s="2"/>
      <c r="BM1566" s="2"/>
      <c r="BN1566" s="2"/>
      <c r="BO1566" s="2"/>
      <c r="BP1566" s="2"/>
      <c r="BQ1566" s="2"/>
      <c r="BR1566" s="2"/>
      <c r="BS1566" s="2"/>
      <c r="BT1566" s="2"/>
      <c r="BU1566" s="2"/>
      <c r="BV1566" s="2"/>
      <c r="BW1566" s="2"/>
      <c r="BX1566" s="2"/>
      <c r="BY1566" s="2"/>
      <c r="BZ1566" s="2"/>
      <c r="CA1566" s="2"/>
      <c r="CI1566"/>
      <c r="CJ1566"/>
      <c r="CK1566"/>
      <c r="CL1566"/>
      <c r="CM1566"/>
      <c r="CN1566"/>
      <c r="CO1566"/>
      <c r="CP1566"/>
      <c r="CQ1566"/>
      <c r="CR1566"/>
      <c r="CS1566"/>
      <c r="CT1566"/>
      <c r="CU1566"/>
      <c r="CV1566"/>
      <c r="CW1566"/>
      <c r="CX1566"/>
    </row>
    <row r="1567" spans="2:102" x14ac:dyDescent="0.35">
      <c r="B1567" s="70" t="str">
        <f t="shared" ref="B1567:F1567" si="979">B560</f>
        <v/>
      </c>
      <c r="C1567" s="166" t="str">
        <f t="shared" si="979"/>
        <v/>
      </c>
      <c r="D1567" s="273" t="str">
        <f t="shared" si="979"/>
        <v/>
      </c>
      <c r="E1567" s="273">
        <f t="shared" si="979"/>
        <v>45016</v>
      </c>
      <c r="F1567" s="273">
        <f t="shared" si="979"/>
        <v>0</v>
      </c>
      <c r="G1567" s="98">
        <f t="shared" si="944"/>
        <v>0</v>
      </c>
      <c r="H1567" s="242">
        <f>IF(G1567=0,0,SUMIFS('Sch A. Input'!$H558:$CJ558,'Sch A. Input'!$H$14:$CJ$14,"Recurring",'Sch A. Input'!$H$13:$CJ$13,"&lt;="&amp;$O$1020,'Sch A. Input'!$H$13:$CJ$13,"&lt;="&amp;$L$11))</f>
        <v>0</v>
      </c>
      <c r="I1567" s="242">
        <f>IF(G1567=0,0,SUMIFS('Sch A. Input'!$H558:$CJ558,'Sch A. Input'!$H$14:$CJ$14,"One-time",'Sch A. Input'!$H$13:$CJ$13,"&lt;="&amp;$O$1020,'Sch A. Input'!$H$13:$CJ$13,"&lt;="&amp;$L$11))</f>
        <v>0</v>
      </c>
      <c r="J1567" s="283">
        <f t="shared" si="945"/>
        <v>0</v>
      </c>
      <c r="K1567" s="242">
        <f t="shared" si="946"/>
        <v>0</v>
      </c>
      <c r="L1567" s="242">
        <f t="shared" si="947"/>
        <v>0</v>
      </c>
      <c r="M1567" s="276">
        <f t="shared" si="739"/>
        <v>0</v>
      </c>
      <c r="N1567" s="281">
        <f t="shared" si="925"/>
        <v>0</v>
      </c>
      <c r="O1567" s="245">
        <f t="shared" si="926"/>
        <v>0</v>
      </c>
      <c r="P1567" s="248"/>
      <c r="Q1567" s="285">
        <f t="shared" si="948"/>
        <v>0</v>
      </c>
      <c r="R1567" s="242">
        <f>IF(Q1567=0,0,SUMIFS('Sch A. Input'!$H558:$CJ558,'Sch A. Input'!$H$14:$CJ$14,"Recurring",'Sch A. Input'!$H$13:$CJ$13,"&lt;="&amp;$L$11,'Sch A. Input'!$H$13:$CJ$13,"&lt;="&amp;$Y$1020,'Sch A. Input'!$H$13:$CJ$13,"&gt;"&amp;$O$1020))</f>
        <v>0</v>
      </c>
      <c r="S1567" s="242">
        <f>IF(Q1567=0,0,SUMIFS('Sch A. Input'!$H558:$CJ558,'Sch A. Input'!$H$14:$CJ$14,"One-time",'Sch A. Input'!$H$13:$CJ$13,"&lt;="&amp;$L$11,'Sch A. Input'!$H$13:$CJ$13,"&lt;="&amp;$Y$1020,'Sch A. Input'!$H$13:$CJ$13,"&gt;"&amp;$O$1020))</f>
        <v>0</v>
      </c>
      <c r="T1567" s="283">
        <f t="shared" si="949"/>
        <v>0</v>
      </c>
      <c r="U1567" s="242">
        <f t="shared" si="950"/>
        <v>0</v>
      </c>
      <c r="V1567" s="242">
        <f t="shared" si="951"/>
        <v>0</v>
      </c>
      <c r="W1567" s="276">
        <f t="shared" si="740"/>
        <v>0</v>
      </c>
      <c r="X1567" s="281">
        <f t="shared" si="927"/>
        <v>0</v>
      </c>
      <c r="Y1567" s="245">
        <f t="shared" si="928"/>
        <v>0</v>
      </c>
      <c r="Z1567" s="248"/>
      <c r="AA1567" s="285">
        <f t="shared" si="952"/>
        <v>0</v>
      </c>
      <c r="AB1567" s="242">
        <f>IF(AA1567=0,0,SUMIFS('Sch A. Input'!$H558:$CJ558,'Sch A. Input'!$H$14:$CJ$14,"Recurring",'Sch A. Input'!$H$13:$CJ$13,"&lt;="&amp;$L$11,'Sch A. Input'!$H$13:$CJ$13,"&lt;="&amp;$AI$1020,'Sch A. Input'!$H$13:$CJ$13,"&gt;"&amp;$Y$1020))</f>
        <v>0</v>
      </c>
      <c r="AC1567" s="242">
        <f>IF(AA1567=0,0,SUMIFS('Sch A. Input'!$H558:$CJ558,'Sch A. Input'!$H$14:$CJ$14,"One-time",'Sch A. Input'!$H$13:$CJ$13,"&lt;="&amp;$L$11,'Sch A. Input'!$H$13:$CJ$13,"&lt;="&amp;$AI$1020,'Sch A. Input'!$H$13:$CJ$13,"&gt;"&amp;$Y$1020))</f>
        <v>0</v>
      </c>
      <c r="AD1567" s="283">
        <f t="shared" si="953"/>
        <v>0</v>
      </c>
      <c r="AE1567" s="242">
        <f t="shared" si="954"/>
        <v>0</v>
      </c>
      <c r="AF1567" s="242">
        <f t="shared" si="955"/>
        <v>0</v>
      </c>
      <c r="AG1567" s="276">
        <f t="shared" si="741"/>
        <v>0</v>
      </c>
      <c r="AH1567" s="281">
        <f t="shared" si="929"/>
        <v>0</v>
      </c>
      <c r="AI1567" s="245">
        <f t="shared" si="930"/>
        <v>0</v>
      </c>
      <c r="AK1567" s="285">
        <f t="shared" si="956"/>
        <v>0</v>
      </c>
      <c r="AL1567" s="242">
        <f>IF(AK1567=0,0,SUMIFS('Sch A. Input'!$H558:$CJ558,'Sch A. Input'!$H$14:$CJ$14,"Recurring",'Sch A. Input'!$H$13:$CJ$13,"&lt;="&amp;$L$11,'Sch A. Input'!$H$13:$CJ$13,"&lt;="&amp;$AS$1020,'Sch A. Input'!$H$13:$CJ$13,"&gt;"&amp;$AI$1020))</f>
        <v>0</v>
      </c>
      <c r="AM1567" s="242">
        <f>IF(AK1567=0,0,SUMIFS('Sch A. Input'!$H558:$CJ558,'Sch A. Input'!$H$14:$CJ$14,"One-time",'Sch A. Input'!$H$13:$CJ$13,"&lt;="&amp;$L$11,'Sch A. Input'!$H$13:$CJ$13,"&lt;="&amp;$AS$1020,'Sch A. Input'!$H$13:$CJ$13,"&gt;"&amp;$AI$1020))</f>
        <v>0</v>
      </c>
      <c r="AN1567" s="283">
        <f t="shared" si="957"/>
        <v>0</v>
      </c>
      <c r="AO1567" s="242">
        <f t="shared" si="958"/>
        <v>0</v>
      </c>
      <c r="AP1567" s="242">
        <f t="shared" si="959"/>
        <v>0</v>
      </c>
      <c r="AQ1567" s="276">
        <f t="shared" si="742"/>
        <v>0</v>
      </c>
      <c r="AR1567" s="281">
        <f t="shared" si="931"/>
        <v>0</v>
      </c>
      <c r="AS1567" s="245">
        <f t="shared" si="932"/>
        <v>0</v>
      </c>
      <c r="AY1567" s="160"/>
      <c r="AZ1567" s="160"/>
      <c r="BK1567" s="2"/>
      <c r="BL1567" s="2"/>
      <c r="BM1567" s="2"/>
      <c r="BN1567" s="2"/>
      <c r="BO1567" s="2"/>
      <c r="BP1567" s="2"/>
      <c r="BQ1567" s="2"/>
      <c r="BR1567" s="2"/>
      <c r="BS1567" s="2"/>
      <c r="BT1567" s="2"/>
      <c r="BU1567" s="2"/>
      <c r="BV1567" s="2"/>
      <c r="BW1567" s="2"/>
      <c r="BX1567" s="2"/>
      <c r="BY1567" s="2"/>
      <c r="BZ1567" s="2"/>
      <c r="CA1567" s="2"/>
      <c r="CI1567"/>
      <c r="CJ1567"/>
      <c r="CK1567"/>
      <c r="CL1567"/>
      <c r="CM1567"/>
      <c r="CN1567"/>
      <c r="CO1567"/>
      <c r="CP1567"/>
      <c r="CQ1567"/>
      <c r="CR1567"/>
      <c r="CS1567"/>
      <c r="CT1567"/>
      <c r="CU1567"/>
      <c r="CV1567"/>
      <c r="CW1567"/>
      <c r="CX1567"/>
    </row>
    <row r="1568" spans="2:102" x14ac:dyDescent="0.35">
      <c r="B1568" s="70" t="str">
        <f t="shared" ref="B1568:F1568" si="980">B561</f>
        <v/>
      </c>
      <c r="C1568" s="166" t="str">
        <f t="shared" si="980"/>
        <v/>
      </c>
      <c r="D1568" s="273" t="str">
        <f t="shared" si="980"/>
        <v/>
      </c>
      <c r="E1568" s="273">
        <f t="shared" si="980"/>
        <v>45016</v>
      </c>
      <c r="F1568" s="273">
        <f t="shared" si="980"/>
        <v>0</v>
      </c>
      <c r="G1568" s="98">
        <f t="shared" si="944"/>
        <v>0</v>
      </c>
      <c r="H1568" s="242">
        <f>IF(G1568=0,0,SUMIFS('Sch A. Input'!$H559:$CJ559,'Sch A. Input'!$H$14:$CJ$14,"Recurring",'Sch A. Input'!$H$13:$CJ$13,"&lt;="&amp;$O$1020,'Sch A. Input'!$H$13:$CJ$13,"&lt;="&amp;$L$11))</f>
        <v>0</v>
      </c>
      <c r="I1568" s="242">
        <f>IF(G1568=0,0,SUMIFS('Sch A. Input'!$H559:$CJ559,'Sch A. Input'!$H$14:$CJ$14,"One-time",'Sch A. Input'!$H$13:$CJ$13,"&lt;="&amp;$O$1020,'Sch A. Input'!$H$13:$CJ$13,"&lt;="&amp;$L$11))</f>
        <v>0</v>
      </c>
      <c r="J1568" s="283">
        <f t="shared" si="945"/>
        <v>0</v>
      </c>
      <c r="K1568" s="242">
        <f t="shared" si="946"/>
        <v>0</v>
      </c>
      <c r="L1568" s="242">
        <f t="shared" si="947"/>
        <v>0</v>
      </c>
      <c r="M1568" s="276">
        <f t="shared" si="739"/>
        <v>0</v>
      </c>
      <c r="N1568" s="281">
        <f t="shared" si="925"/>
        <v>0</v>
      </c>
      <c r="O1568" s="245">
        <f t="shared" si="926"/>
        <v>0</v>
      </c>
      <c r="P1568" s="248"/>
      <c r="Q1568" s="285">
        <f t="shared" si="948"/>
        <v>0</v>
      </c>
      <c r="R1568" s="242">
        <f>IF(Q1568=0,0,SUMIFS('Sch A. Input'!$H559:$CJ559,'Sch A. Input'!$H$14:$CJ$14,"Recurring",'Sch A. Input'!$H$13:$CJ$13,"&lt;="&amp;$L$11,'Sch A. Input'!$H$13:$CJ$13,"&lt;="&amp;$Y$1020,'Sch A. Input'!$H$13:$CJ$13,"&gt;"&amp;$O$1020))</f>
        <v>0</v>
      </c>
      <c r="S1568" s="242">
        <f>IF(Q1568=0,0,SUMIFS('Sch A. Input'!$H559:$CJ559,'Sch A. Input'!$H$14:$CJ$14,"One-time",'Sch A. Input'!$H$13:$CJ$13,"&lt;="&amp;$L$11,'Sch A. Input'!$H$13:$CJ$13,"&lt;="&amp;$Y$1020,'Sch A. Input'!$H$13:$CJ$13,"&gt;"&amp;$O$1020))</f>
        <v>0</v>
      </c>
      <c r="T1568" s="283">
        <f t="shared" si="949"/>
        <v>0</v>
      </c>
      <c r="U1568" s="242">
        <f t="shared" si="950"/>
        <v>0</v>
      </c>
      <c r="V1568" s="242">
        <f t="shared" si="951"/>
        <v>0</v>
      </c>
      <c r="W1568" s="276">
        <f t="shared" si="740"/>
        <v>0</v>
      </c>
      <c r="X1568" s="281">
        <f t="shared" si="927"/>
        <v>0</v>
      </c>
      <c r="Y1568" s="245">
        <f t="shared" si="928"/>
        <v>0</v>
      </c>
      <c r="Z1568" s="248"/>
      <c r="AA1568" s="285">
        <f t="shared" si="952"/>
        <v>0</v>
      </c>
      <c r="AB1568" s="242">
        <f>IF(AA1568=0,0,SUMIFS('Sch A. Input'!$H559:$CJ559,'Sch A. Input'!$H$14:$CJ$14,"Recurring",'Sch A. Input'!$H$13:$CJ$13,"&lt;="&amp;$L$11,'Sch A. Input'!$H$13:$CJ$13,"&lt;="&amp;$AI$1020,'Sch A. Input'!$H$13:$CJ$13,"&gt;"&amp;$Y$1020))</f>
        <v>0</v>
      </c>
      <c r="AC1568" s="242">
        <f>IF(AA1568=0,0,SUMIFS('Sch A. Input'!$H559:$CJ559,'Sch A. Input'!$H$14:$CJ$14,"One-time",'Sch A. Input'!$H$13:$CJ$13,"&lt;="&amp;$L$11,'Sch A. Input'!$H$13:$CJ$13,"&lt;="&amp;$AI$1020,'Sch A. Input'!$H$13:$CJ$13,"&gt;"&amp;$Y$1020))</f>
        <v>0</v>
      </c>
      <c r="AD1568" s="283">
        <f t="shared" si="953"/>
        <v>0</v>
      </c>
      <c r="AE1568" s="242">
        <f t="shared" si="954"/>
        <v>0</v>
      </c>
      <c r="AF1568" s="242">
        <f t="shared" si="955"/>
        <v>0</v>
      </c>
      <c r="AG1568" s="276">
        <f t="shared" si="741"/>
        <v>0</v>
      </c>
      <c r="AH1568" s="281">
        <f t="shared" si="929"/>
        <v>0</v>
      </c>
      <c r="AI1568" s="245">
        <f t="shared" si="930"/>
        <v>0</v>
      </c>
      <c r="AK1568" s="285">
        <f t="shared" si="956"/>
        <v>0</v>
      </c>
      <c r="AL1568" s="242">
        <f>IF(AK1568=0,0,SUMIFS('Sch A. Input'!$H559:$CJ559,'Sch A. Input'!$H$14:$CJ$14,"Recurring",'Sch A. Input'!$H$13:$CJ$13,"&lt;="&amp;$L$11,'Sch A. Input'!$H$13:$CJ$13,"&lt;="&amp;$AS$1020,'Sch A. Input'!$H$13:$CJ$13,"&gt;"&amp;$AI$1020))</f>
        <v>0</v>
      </c>
      <c r="AM1568" s="242">
        <f>IF(AK1568=0,0,SUMIFS('Sch A. Input'!$H559:$CJ559,'Sch A. Input'!$H$14:$CJ$14,"One-time",'Sch A. Input'!$H$13:$CJ$13,"&lt;="&amp;$L$11,'Sch A. Input'!$H$13:$CJ$13,"&lt;="&amp;$AS$1020,'Sch A. Input'!$H$13:$CJ$13,"&gt;"&amp;$AI$1020))</f>
        <v>0</v>
      </c>
      <c r="AN1568" s="283">
        <f t="shared" si="957"/>
        <v>0</v>
      </c>
      <c r="AO1568" s="242">
        <f t="shared" si="958"/>
        <v>0</v>
      </c>
      <c r="AP1568" s="242">
        <f t="shared" si="959"/>
        <v>0</v>
      </c>
      <c r="AQ1568" s="276">
        <f t="shared" si="742"/>
        <v>0</v>
      </c>
      <c r="AR1568" s="281">
        <f t="shared" si="931"/>
        <v>0</v>
      </c>
      <c r="AS1568" s="245">
        <f t="shared" si="932"/>
        <v>0</v>
      </c>
      <c r="AY1568" s="160"/>
      <c r="AZ1568" s="160"/>
      <c r="BK1568" s="2"/>
      <c r="BL1568" s="2"/>
      <c r="BM1568" s="2"/>
      <c r="BN1568" s="2"/>
      <c r="BO1568" s="2"/>
      <c r="BP1568" s="2"/>
      <c r="BQ1568" s="2"/>
      <c r="BR1568" s="2"/>
      <c r="BS1568" s="2"/>
      <c r="BT1568" s="2"/>
      <c r="BU1568" s="2"/>
      <c r="BV1568" s="2"/>
      <c r="BW1568" s="2"/>
      <c r="BX1568" s="2"/>
      <c r="BY1568" s="2"/>
      <c r="BZ1568" s="2"/>
      <c r="CA1568" s="2"/>
      <c r="CI1568"/>
      <c r="CJ1568"/>
      <c r="CK1568"/>
      <c r="CL1568"/>
      <c r="CM1568"/>
      <c r="CN1568"/>
      <c r="CO1568"/>
      <c r="CP1568"/>
      <c r="CQ1568"/>
      <c r="CR1568"/>
      <c r="CS1568"/>
      <c r="CT1568"/>
      <c r="CU1568"/>
      <c r="CV1568"/>
      <c r="CW1568"/>
      <c r="CX1568"/>
    </row>
    <row r="1569" spans="2:102" x14ac:dyDescent="0.35">
      <c r="B1569" s="70" t="str">
        <f t="shared" ref="B1569:F1569" si="981">B562</f>
        <v/>
      </c>
      <c r="C1569" s="166" t="str">
        <f t="shared" si="981"/>
        <v/>
      </c>
      <c r="D1569" s="273" t="str">
        <f t="shared" si="981"/>
        <v/>
      </c>
      <c r="E1569" s="273">
        <f t="shared" si="981"/>
        <v>45016</v>
      </c>
      <c r="F1569" s="273">
        <f t="shared" si="981"/>
        <v>0</v>
      </c>
      <c r="G1569" s="98">
        <f t="shared" si="944"/>
        <v>0</v>
      </c>
      <c r="H1569" s="242">
        <f>IF(G1569=0,0,SUMIFS('Sch A. Input'!$H560:$CJ560,'Sch A. Input'!$H$14:$CJ$14,"Recurring",'Sch A. Input'!$H$13:$CJ$13,"&lt;="&amp;$O$1020,'Sch A. Input'!$H$13:$CJ$13,"&lt;="&amp;$L$11))</f>
        <v>0</v>
      </c>
      <c r="I1569" s="242">
        <f>IF(G1569=0,0,SUMIFS('Sch A. Input'!$H560:$CJ560,'Sch A. Input'!$H$14:$CJ$14,"One-time",'Sch A. Input'!$H$13:$CJ$13,"&lt;="&amp;$O$1020,'Sch A. Input'!$H$13:$CJ$13,"&lt;="&amp;$L$11))</f>
        <v>0</v>
      </c>
      <c r="J1569" s="283">
        <f t="shared" si="945"/>
        <v>0</v>
      </c>
      <c r="K1569" s="242">
        <f t="shared" si="946"/>
        <v>0</v>
      </c>
      <c r="L1569" s="242">
        <f t="shared" si="947"/>
        <v>0</v>
      </c>
      <c r="M1569" s="276">
        <f t="shared" si="739"/>
        <v>0</v>
      </c>
      <c r="N1569" s="281">
        <f t="shared" si="925"/>
        <v>0</v>
      </c>
      <c r="O1569" s="245">
        <f t="shared" si="926"/>
        <v>0</v>
      </c>
      <c r="P1569" s="248"/>
      <c r="Q1569" s="285">
        <f t="shared" si="948"/>
        <v>0</v>
      </c>
      <c r="R1569" s="242">
        <f>IF(Q1569=0,0,SUMIFS('Sch A. Input'!$H560:$CJ560,'Sch A. Input'!$H$14:$CJ$14,"Recurring",'Sch A. Input'!$H$13:$CJ$13,"&lt;="&amp;$L$11,'Sch A. Input'!$H$13:$CJ$13,"&lt;="&amp;$Y$1020,'Sch A. Input'!$H$13:$CJ$13,"&gt;"&amp;$O$1020))</f>
        <v>0</v>
      </c>
      <c r="S1569" s="242">
        <f>IF(Q1569=0,0,SUMIFS('Sch A. Input'!$H560:$CJ560,'Sch A. Input'!$H$14:$CJ$14,"One-time",'Sch A. Input'!$H$13:$CJ$13,"&lt;="&amp;$L$11,'Sch A. Input'!$H$13:$CJ$13,"&lt;="&amp;$Y$1020,'Sch A. Input'!$H$13:$CJ$13,"&gt;"&amp;$O$1020))</f>
        <v>0</v>
      </c>
      <c r="T1569" s="283">
        <f t="shared" si="949"/>
        <v>0</v>
      </c>
      <c r="U1569" s="242">
        <f t="shared" si="950"/>
        <v>0</v>
      </c>
      <c r="V1569" s="242">
        <f t="shared" si="951"/>
        <v>0</v>
      </c>
      <c r="W1569" s="276">
        <f t="shared" si="740"/>
        <v>0</v>
      </c>
      <c r="X1569" s="281">
        <f t="shared" si="927"/>
        <v>0</v>
      </c>
      <c r="Y1569" s="245">
        <f t="shared" si="928"/>
        <v>0</v>
      </c>
      <c r="Z1569" s="248"/>
      <c r="AA1569" s="285">
        <f t="shared" si="952"/>
        <v>0</v>
      </c>
      <c r="AB1569" s="242">
        <f>IF(AA1569=0,0,SUMIFS('Sch A. Input'!$H560:$CJ560,'Sch A. Input'!$H$14:$CJ$14,"Recurring",'Sch A. Input'!$H$13:$CJ$13,"&lt;="&amp;$L$11,'Sch A. Input'!$H$13:$CJ$13,"&lt;="&amp;$AI$1020,'Sch A. Input'!$H$13:$CJ$13,"&gt;"&amp;$Y$1020))</f>
        <v>0</v>
      </c>
      <c r="AC1569" s="242">
        <f>IF(AA1569=0,0,SUMIFS('Sch A. Input'!$H560:$CJ560,'Sch A. Input'!$H$14:$CJ$14,"One-time",'Sch A. Input'!$H$13:$CJ$13,"&lt;="&amp;$L$11,'Sch A. Input'!$H$13:$CJ$13,"&lt;="&amp;$AI$1020,'Sch A. Input'!$H$13:$CJ$13,"&gt;"&amp;$Y$1020))</f>
        <v>0</v>
      </c>
      <c r="AD1569" s="283">
        <f t="shared" si="953"/>
        <v>0</v>
      </c>
      <c r="AE1569" s="242">
        <f t="shared" si="954"/>
        <v>0</v>
      </c>
      <c r="AF1569" s="242">
        <f t="shared" si="955"/>
        <v>0</v>
      </c>
      <c r="AG1569" s="276">
        <f t="shared" si="741"/>
        <v>0</v>
      </c>
      <c r="AH1569" s="281">
        <f t="shared" si="929"/>
        <v>0</v>
      </c>
      <c r="AI1569" s="245">
        <f t="shared" si="930"/>
        <v>0</v>
      </c>
      <c r="AK1569" s="285">
        <f t="shared" si="956"/>
        <v>0</v>
      </c>
      <c r="AL1569" s="242">
        <f>IF(AK1569=0,0,SUMIFS('Sch A. Input'!$H560:$CJ560,'Sch A. Input'!$H$14:$CJ$14,"Recurring",'Sch A. Input'!$H$13:$CJ$13,"&lt;="&amp;$L$11,'Sch A. Input'!$H$13:$CJ$13,"&lt;="&amp;$AS$1020,'Sch A. Input'!$H$13:$CJ$13,"&gt;"&amp;$AI$1020))</f>
        <v>0</v>
      </c>
      <c r="AM1569" s="242">
        <f>IF(AK1569=0,0,SUMIFS('Sch A. Input'!$H560:$CJ560,'Sch A. Input'!$H$14:$CJ$14,"One-time",'Sch A. Input'!$H$13:$CJ$13,"&lt;="&amp;$L$11,'Sch A. Input'!$H$13:$CJ$13,"&lt;="&amp;$AS$1020,'Sch A. Input'!$H$13:$CJ$13,"&gt;"&amp;$AI$1020))</f>
        <v>0</v>
      </c>
      <c r="AN1569" s="283">
        <f t="shared" si="957"/>
        <v>0</v>
      </c>
      <c r="AO1569" s="242">
        <f t="shared" si="958"/>
        <v>0</v>
      </c>
      <c r="AP1569" s="242">
        <f t="shared" si="959"/>
        <v>0</v>
      </c>
      <c r="AQ1569" s="276">
        <f t="shared" si="742"/>
        <v>0</v>
      </c>
      <c r="AR1569" s="281">
        <f t="shared" si="931"/>
        <v>0</v>
      </c>
      <c r="AS1569" s="245">
        <f t="shared" si="932"/>
        <v>0</v>
      </c>
      <c r="AY1569" s="160"/>
      <c r="AZ1569" s="160"/>
      <c r="BK1569" s="2"/>
      <c r="BL1569" s="2"/>
      <c r="BM1569" s="2"/>
      <c r="BN1569" s="2"/>
      <c r="BO1569" s="2"/>
      <c r="BP1569" s="2"/>
      <c r="BQ1569" s="2"/>
      <c r="BR1569" s="2"/>
      <c r="BS1569" s="2"/>
      <c r="BT1569" s="2"/>
      <c r="BU1569" s="2"/>
      <c r="BV1569" s="2"/>
      <c r="BW1569" s="2"/>
      <c r="BX1569" s="2"/>
      <c r="BY1569" s="2"/>
      <c r="BZ1569" s="2"/>
      <c r="CA1569" s="2"/>
      <c r="CI1569"/>
      <c r="CJ1569"/>
      <c r="CK1569"/>
      <c r="CL1569"/>
      <c r="CM1569"/>
      <c r="CN1569"/>
      <c r="CO1569"/>
      <c r="CP1569"/>
      <c r="CQ1569"/>
      <c r="CR1569"/>
      <c r="CS1569"/>
      <c r="CT1569"/>
      <c r="CU1569"/>
      <c r="CV1569"/>
      <c r="CW1569"/>
      <c r="CX1569"/>
    </row>
    <row r="1570" spans="2:102" x14ac:dyDescent="0.35">
      <c r="B1570" s="70" t="str">
        <f t="shared" ref="B1570:F1570" si="982">B563</f>
        <v/>
      </c>
      <c r="C1570" s="166" t="str">
        <f t="shared" si="982"/>
        <v/>
      </c>
      <c r="D1570" s="273" t="str">
        <f t="shared" si="982"/>
        <v/>
      </c>
      <c r="E1570" s="273">
        <f t="shared" si="982"/>
        <v>45016</v>
      </c>
      <c r="F1570" s="273">
        <f t="shared" si="982"/>
        <v>0</v>
      </c>
      <c r="G1570" s="98">
        <f t="shared" si="944"/>
        <v>0</v>
      </c>
      <c r="H1570" s="242">
        <f>IF(G1570=0,0,SUMIFS('Sch A. Input'!$H561:$CJ561,'Sch A. Input'!$H$14:$CJ$14,"Recurring",'Sch A. Input'!$H$13:$CJ$13,"&lt;="&amp;$O$1020,'Sch A. Input'!$H$13:$CJ$13,"&lt;="&amp;$L$11))</f>
        <v>0</v>
      </c>
      <c r="I1570" s="242">
        <f>IF(G1570=0,0,SUMIFS('Sch A. Input'!$H561:$CJ561,'Sch A. Input'!$H$14:$CJ$14,"One-time",'Sch A. Input'!$H$13:$CJ$13,"&lt;="&amp;$O$1020,'Sch A. Input'!$H$13:$CJ$13,"&lt;="&amp;$L$11))</f>
        <v>0</v>
      </c>
      <c r="J1570" s="283">
        <f t="shared" si="945"/>
        <v>0</v>
      </c>
      <c r="K1570" s="242">
        <f t="shared" si="946"/>
        <v>0</v>
      </c>
      <c r="L1570" s="242">
        <f t="shared" si="947"/>
        <v>0</v>
      </c>
      <c r="M1570" s="276">
        <f t="shared" si="739"/>
        <v>0</v>
      </c>
      <c r="N1570" s="281">
        <f t="shared" si="925"/>
        <v>0</v>
      </c>
      <c r="O1570" s="245">
        <f t="shared" si="926"/>
        <v>0</v>
      </c>
      <c r="P1570" s="248"/>
      <c r="Q1570" s="285">
        <f t="shared" si="948"/>
        <v>0</v>
      </c>
      <c r="R1570" s="242">
        <f>IF(Q1570=0,0,SUMIFS('Sch A. Input'!$H561:$CJ561,'Sch A. Input'!$H$14:$CJ$14,"Recurring",'Sch A. Input'!$H$13:$CJ$13,"&lt;="&amp;$L$11,'Sch A. Input'!$H$13:$CJ$13,"&lt;="&amp;$Y$1020,'Sch A. Input'!$H$13:$CJ$13,"&gt;"&amp;$O$1020))</f>
        <v>0</v>
      </c>
      <c r="S1570" s="242">
        <f>IF(Q1570=0,0,SUMIFS('Sch A. Input'!$H561:$CJ561,'Sch A. Input'!$H$14:$CJ$14,"One-time",'Sch A. Input'!$H$13:$CJ$13,"&lt;="&amp;$L$11,'Sch A. Input'!$H$13:$CJ$13,"&lt;="&amp;$Y$1020,'Sch A. Input'!$H$13:$CJ$13,"&gt;"&amp;$O$1020))</f>
        <v>0</v>
      </c>
      <c r="T1570" s="283">
        <f t="shared" si="949"/>
        <v>0</v>
      </c>
      <c r="U1570" s="242">
        <f t="shared" si="950"/>
        <v>0</v>
      </c>
      <c r="V1570" s="242">
        <f t="shared" si="951"/>
        <v>0</v>
      </c>
      <c r="W1570" s="276">
        <f t="shared" si="740"/>
        <v>0</v>
      </c>
      <c r="X1570" s="281">
        <f t="shared" si="927"/>
        <v>0</v>
      </c>
      <c r="Y1570" s="245">
        <f t="shared" si="928"/>
        <v>0</v>
      </c>
      <c r="Z1570" s="248"/>
      <c r="AA1570" s="285">
        <f t="shared" si="952"/>
        <v>0</v>
      </c>
      <c r="AB1570" s="242">
        <f>IF(AA1570=0,0,SUMIFS('Sch A. Input'!$H561:$CJ561,'Sch A. Input'!$H$14:$CJ$14,"Recurring",'Sch A. Input'!$H$13:$CJ$13,"&lt;="&amp;$L$11,'Sch A. Input'!$H$13:$CJ$13,"&lt;="&amp;$AI$1020,'Sch A. Input'!$H$13:$CJ$13,"&gt;"&amp;$Y$1020))</f>
        <v>0</v>
      </c>
      <c r="AC1570" s="242">
        <f>IF(AA1570=0,0,SUMIFS('Sch A. Input'!$H561:$CJ561,'Sch A. Input'!$H$14:$CJ$14,"One-time",'Sch A. Input'!$H$13:$CJ$13,"&lt;="&amp;$L$11,'Sch A. Input'!$H$13:$CJ$13,"&lt;="&amp;$AI$1020,'Sch A. Input'!$H$13:$CJ$13,"&gt;"&amp;$Y$1020))</f>
        <v>0</v>
      </c>
      <c r="AD1570" s="283">
        <f t="shared" si="953"/>
        <v>0</v>
      </c>
      <c r="AE1570" s="242">
        <f t="shared" si="954"/>
        <v>0</v>
      </c>
      <c r="AF1570" s="242">
        <f t="shared" si="955"/>
        <v>0</v>
      </c>
      <c r="AG1570" s="276">
        <f t="shared" si="741"/>
        <v>0</v>
      </c>
      <c r="AH1570" s="281">
        <f t="shared" si="929"/>
        <v>0</v>
      </c>
      <c r="AI1570" s="245">
        <f t="shared" si="930"/>
        <v>0</v>
      </c>
      <c r="AK1570" s="285">
        <f t="shared" si="956"/>
        <v>0</v>
      </c>
      <c r="AL1570" s="242">
        <f>IF(AK1570=0,0,SUMIFS('Sch A. Input'!$H561:$CJ561,'Sch A. Input'!$H$14:$CJ$14,"Recurring",'Sch A. Input'!$H$13:$CJ$13,"&lt;="&amp;$L$11,'Sch A. Input'!$H$13:$CJ$13,"&lt;="&amp;$AS$1020,'Sch A. Input'!$H$13:$CJ$13,"&gt;"&amp;$AI$1020))</f>
        <v>0</v>
      </c>
      <c r="AM1570" s="242">
        <f>IF(AK1570=0,0,SUMIFS('Sch A. Input'!$H561:$CJ561,'Sch A. Input'!$H$14:$CJ$14,"One-time",'Sch A. Input'!$H$13:$CJ$13,"&lt;="&amp;$L$11,'Sch A. Input'!$H$13:$CJ$13,"&lt;="&amp;$AS$1020,'Sch A. Input'!$H$13:$CJ$13,"&gt;"&amp;$AI$1020))</f>
        <v>0</v>
      </c>
      <c r="AN1570" s="283">
        <f t="shared" si="957"/>
        <v>0</v>
      </c>
      <c r="AO1570" s="242">
        <f t="shared" si="958"/>
        <v>0</v>
      </c>
      <c r="AP1570" s="242">
        <f t="shared" si="959"/>
        <v>0</v>
      </c>
      <c r="AQ1570" s="276">
        <f t="shared" si="742"/>
        <v>0</v>
      </c>
      <c r="AR1570" s="281">
        <f t="shared" si="931"/>
        <v>0</v>
      </c>
      <c r="AS1570" s="245">
        <f t="shared" si="932"/>
        <v>0</v>
      </c>
      <c r="AY1570" s="160"/>
      <c r="AZ1570" s="160"/>
      <c r="BK1570" s="2"/>
      <c r="BL1570" s="2"/>
      <c r="BM1570" s="2"/>
      <c r="BN1570" s="2"/>
      <c r="BO1570" s="2"/>
      <c r="BP1570" s="2"/>
      <c r="BQ1570" s="2"/>
      <c r="BR1570" s="2"/>
      <c r="BS1570" s="2"/>
      <c r="BT1570" s="2"/>
      <c r="BU1570" s="2"/>
      <c r="BV1570" s="2"/>
      <c r="BW1570" s="2"/>
      <c r="BX1570" s="2"/>
      <c r="BY1570" s="2"/>
      <c r="BZ1570" s="2"/>
      <c r="CA1570" s="2"/>
      <c r="CI1570"/>
      <c r="CJ1570"/>
      <c r="CK1570"/>
      <c r="CL1570"/>
      <c r="CM1570"/>
      <c r="CN1570"/>
      <c r="CO1570"/>
      <c r="CP1570"/>
      <c r="CQ1570"/>
      <c r="CR1570"/>
      <c r="CS1570"/>
      <c r="CT1570"/>
      <c r="CU1570"/>
      <c r="CV1570"/>
      <c r="CW1570"/>
      <c r="CX1570"/>
    </row>
    <row r="1571" spans="2:102" x14ac:dyDescent="0.35">
      <c r="B1571" s="70" t="str">
        <f t="shared" ref="B1571:F1571" si="983">B564</f>
        <v/>
      </c>
      <c r="C1571" s="166" t="str">
        <f t="shared" si="983"/>
        <v/>
      </c>
      <c r="D1571" s="273" t="str">
        <f t="shared" si="983"/>
        <v/>
      </c>
      <c r="E1571" s="273">
        <f t="shared" si="983"/>
        <v>45016</v>
      </c>
      <c r="F1571" s="273">
        <f t="shared" si="983"/>
        <v>0</v>
      </c>
      <c r="G1571" s="98">
        <f t="shared" si="944"/>
        <v>0</v>
      </c>
      <c r="H1571" s="242">
        <f>IF(G1571=0,0,SUMIFS('Sch A. Input'!$H562:$CJ562,'Sch A. Input'!$H$14:$CJ$14,"Recurring",'Sch A. Input'!$H$13:$CJ$13,"&lt;="&amp;$O$1020,'Sch A. Input'!$H$13:$CJ$13,"&lt;="&amp;$L$11))</f>
        <v>0</v>
      </c>
      <c r="I1571" s="242">
        <f>IF(G1571=0,0,SUMIFS('Sch A. Input'!$H562:$CJ562,'Sch A. Input'!$H$14:$CJ$14,"One-time",'Sch A. Input'!$H$13:$CJ$13,"&lt;="&amp;$O$1020,'Sch A. Input'!$H$13:$CJ$13,"&lt;="&amp;$L$11))</f>
        <v>0</v>
      </c>
      <c r="J1571" s="283">
        <f t="shared" si="945"/>
        <v>0</v>
      </c>
      <c r="K1571" s="242">
        <f t="shared" si="946"/>
        <v>0</v>
      </c>
      <c r="L1571" s="242">
        <f t="shared" si="947"/>
        <v>0</v>
      </c>
      <c r="M1571" s="276">
        <f t="shared" si="739"/>
        <v>0</v>
      </c>
      <c r="N1571" s="281">
        <f t="shared" si="925"/>
        <v>0</v>
      </c>
      <c r="O1571" s="245">
        <f t="shared" si="926"/>
        <v>0</v>
      </c>
      <c r="P1571" s="248"/>
      <c r="Q1571" s="285">
        <f t="shared" si="948"/>
        <v>0</v>
      </c>
      <c r="R1571" s="242">
        <f>IF(Q1571=0,0,SUMIFS('Sch A. Input'!$H562:$CJ562,'Sch A. Input'!$H$14:$CJ$14,"Recurring",'Sch A. Input'!$H$13:$CJ$13,"&lt;="&amp;$L$11,'Sch A. Input'!$H$13:$CJ$13,"&lt;="&amp;$Y$1020,'Sch A. Input'!$H$13:$CJ$13,"&gt;"&amp;$O$1020))</f>
        <v>0</v>
      </c>
      <c r="S1571" s="242">
        <f>IF(Q1571=0,0,SUMIFS('Sch A. Input'!$H562:$CJ562,'Sch A. Input'!$H$14:$CJ$14,"One-time",'Sch A. Input'!$H$13:$CJ$13,"&lt;="&amp;$L$11,'Sch A. Input'!$H$13:$CJ$13,"&lt;="&amp;$Y$1020,'Sch A. Input'!$H$13:$CJ$13,"&gt;"&amp;$O$1020))</f>
        <v>0</v>
      </c>
      <c r="T1571" s="283">
        <f t="shared" si="949"/>
        <v>0</v>
      </c>
      <c r="U1571" s="242">
        <f t="shared" si="950"/>
        <v>0</v>
      </c>
      <c r="V1571" s="242">
        <f t="shared" si="951"/>
        <v>0</v>
      </c>
      <c r="W1571" s="276">
        <f t="shared" si="740"/>
        <v>0</v>
      </c>
      <c r="X1571" s="281">
        <f t="shared" si="927"/>
        <v>0</v>
      </c>
      <c r="Y1571" s="245">
        <f t="shared" si="928"/>
        <v>0</v>
      </c>
      <c r="Z1571" s="248"/>
      <c r="AA1571" s="285">
        <f t="shared" si="952"/>
        <v>0</v>
      </c>
      <c r="AB1571" s="242">
        <f>IF(AA1571=0,0,SUMIFS('Sch A. Input'!$H562:$CJ562,'Sch A. Input'!$H$14:$CJ$14,"Recurring",'Sch A. Input'!$H$13:$CJ$13,"&lt;="&amp;$L$11,'Sch A. Input'!$H$13:$CJ$13,"&lt;="&amp;$AI$1020,'Sch A. Input'!$H$13:$CJ$13,"&gt;"&amp;$Y$1020))</f>
        <v>0</v>
      </c>
      <c r="AC1571" s="242">
        <f>IF(AA1571=0,0,SUMIFS('Sch A. Input'!$H562:$CJ562,'Sch A. Input'!$H$14:$CJ$14,"One-time",'Sch A. Input'!$H$13:$CJ$13,"&lt;="&amp;$L$11,'Sch A. Input'!$H$13:$CJ$13,"&lt;="&amp;$AI$1020,'Sch A. Input'!$H$13:$CJ$13,"&gt;"&amp;$Y$1020))</f>
        <v>0</v>
      </c>
      <c r="AD1571" s="283">
        <f t="shared" si="953"/>
        <v>0</v>
      </c>
      <c r="AE1571" s="242">
        <f t="shared" si="954"/>
        <v>0</v>
      </c>
      <c r="AF1571" s="242">
        <f t="shared" si="955"/>
        <v>0</v>
      </c>
      <c r="AG1571" s="276">
        <f t="shared" si="741"/>
        <v>0</v>
      </c>
      <c r="AH1571" s="281">
        <f t="shared" si="929"/>
        <v>0</v>
      </c>
      <c r="AI1571" s="245">
        <f t="shared" si="930"/>
        <v>0</v>
      </c>
      <c r="AK1571" s="285">
        <f t="shared" si="956"/>
        <v>0</v>
      </c>
      <c r="AL1571" s="242">
        <f>IF(AK1571=0,0,SUMIFS('Sch A. Input'!$H562:$CJ562,'Sch A. Input'!$H$14:$CJ$14,"Recurring",'Sch A. Input'!$H$13:$CJ$13,"&lt;="&amp;$L$11,'Sch A. Input'!$H$13:$CJ$13,"&lt;="&amp;$AS$1020,'Sch A. Input'!$H$13:$CJ$13,"&gt;"&amp;$AI$1020))</f>
        <v>0</v>
      </c>
      <c r="AM1571" s="242">
        <f>IF(AK1571=0,0,SUMIFS('Sch A. Input'!$H562:$CJ562,'Sch A. Input'!$H$14:$CJ$14,"One-time",'Sch A. Input'!$H$13:$CJ$13,"&lt;="&amp;$L$11,'Sch A. Input'!$H$13:$CJ$13,"&lt;="&amp;$AS$1020,'Sch A. Input'!$H$13:$CJ$13,"&gt;"&amp;$AI$1020))</f>
        <v>0</v>
      </c>
      <c r="AN1571" s="283">
        <f t="shared" si="957"/>
        <v>0</v>
      </c>
      <c r="AO1571" s="242">
        <f t="shared" si="958"/>
        <v>0</v>
      </c>
      <c r="AP1571" s="242">
        <f t="shared" si="959"/>
        <v>0</v>
      </c>
      <c r="AQ1571" s="276">
        <f t="shared" si="742"/>
        <v>0</v>
      </c>
      <c r="AR1571" s="281">
        <f t="shared" si="931"/>
        <v>0</v>
      </c>
      <c r="AS1571" s="245">
        <f t="shared" si="932"/>
        <v>0</v>
      </c>
      <c r="AY1571" s="160"/>
      <c r="AZ1571" s="160"/>
      <c r="BK1571" s="2"/>
      <c r="BL1571" s="2"/>
      <c r="BM1571" s="2"/>
      <c r="BN1571" s="2"/>
      <c r="BO1571" s="2"/>
      <c r="BP1571" s="2"/>
      <c r="BQ1571" s="2"/>
      <c r="BR1571" s="2"/>
      <c r="BS1571" s="2"/>
      <c r="BT1571" s="2"/>
      <c r="BU1571" s="2"/>
      <c r="BV1571" s="2"/>
      <c r="BW1571" s="2"/>
      <c r="BX1571" s="2"/>
      <c r="BY1571" s="2"/>
      <c r="BZ1571" s="2"/>
      <c r="CA1571" s="2"/>
      <c r="CI1571"/>
      <c r="CJ1571"/>
      <c r="CK1571"/>
      <c r="CL1571"/>
      <c r="CM1571"/>
      <c r="CN1571"/>
      <c r="CO1571"/>
      <c r="CP1571"/>
      <c r="CQ1571"/>
      <c r="CR1571"/>
      <c r="CS1571"/>
      <c r="CT1571"/>
      <c r="CU1571"/>
      <c r="CV1571"/>
      <c r="CW1571"/>
      <c r="CX1571"/>
    </row>
    <row r="1572" spans="2:102" x14ac:dyDescent="0.35">
      <c r="B1572" s="70" t="str">
        <f t="shared" ref="B1572:F1572" si="984">B565</f>
        <v/>
      </c>
      <c r="C1572" s="166" t="str">
        <f t="shared" si="984"/>
        <v/>
      </c>
      <c r="D1572" s="273" t="str">
        <f t="shared" si="984"/>
        <v/>
      </c>
      <c r="E1572" s="273">
        <f t="shared" si="984"/>
        <v>45016</v>
      </c>
      <c r="F1572" s="273">
        <f t="shared" si="984"/>
        <v>0</v>
      </c>
      <c r="G1572" s="98">
        <f t="shared" si="944"/>
        <v>0</v>
      </c>
      <c r="H1572" s="242">
        <f>IF(G1572=0,0,SUMIFS('Sch A. Input'!$H563:$CJ563,'Sch A. Input'!$H$14:$CJ$14,"Recurring",'Sch A. Input'!$H$13:$CJ$13,"&lt;="&amp;$O$1020,'Sch A. Input'!$H$13:$CJ$13,"&lt;="&amp;$L$11))</f>
        <v>0</v>
      </c>
      <c r="I1572" s="242">
        <f>IF(G1572=0,0,SUMIFS('Sch A. Input'!$H563:$CJ563,'Sch A. Input'!$H$14:$CJ$14,"One-time",'Sch A. Input'!$H$13:$CJ$13,"&lt;="&amp;$O$1020,'Sch A. Input'!$H$13:$CJ$13,"&lt;="&amp;$L$11))</f>
        <v>0</v>
      </c>
      <c r="J1572" s="283">
        <f t="shared" si="945"/>
        <v>0</v>
      </c>
      <c r="K1572" s="242">
        <f t="shared" si="946"/>
        <v>0</v>
      </c>
      <c r="L1572" s="242">
        <f t="shared" si="947"/>
        <v>0</v>
      </c>
      <c r="M1572" s="276">
        <f t="shared" si="739"/>
        <v>0</v>
      </c>
      <c r="N1572" s="281">
        <f t="shared" si="925"/>
        <v>0</v>
      </c>
      <c r="O1572" s="245">
        <f t="shared" si="926"/>
        <v>0</v>
      </c>
      <c r="P1572" s="248"/>
      <c r="Q1572" s="285">
        <f t="shared" si="948"/>
        <v>0</v>
      </c>
      <c r="R1572" s="242">
        <f>IF(Q1572=0,0,SUMIFS('Sch A. Input'!$H563:$CJ563,'Sch A. Input'!$H$14:$CJ$14,"Recurring",'Sch A. Input'!$H$13:$CJ$13,"&lt;="&amp;$L$11,'Sch A. Input'!$H$13:$CJ$13,"&lt;="&amp;$Y$1020,'Sch A. Input'!$H$13:$CJ$13,"&gt;"&amp;$O$1020))</f>
        <v>0</v>
      </c>
      <c r="S1572" s="242">
        <f>IF(Q1572=0,0,SUMIFS('Sch A. Input'!$H563:$CJ563,'Sch A. Input'!$H$14:$CJ$14,"One-time",'Sch A. Input'!$H$13:$CJ$13,"&lt;="&amp;$L$11,'Sch A. Input'!$H$13:$CJ$13,"&lt;="&amp;$Y$1020,'Sch A. Input'!$H$13:$CJ$13,"&gt;"&amp;$O$1020))</f>
        <v>0</v>
      </c>
      <c r="T1572" s="283">
        <f t="shared" si="949"/>
        <v>0</v>
      </c>
      <c r="U1572" s="242">
        <f t="shared" si="950"/>
        <v>0</v>
      </c>
      <c r="V1572" s="242">
        <f t="shared" si="951"/>
        <v>0</v>
      </c>
      <c r="W1572" s="276">
        <f t="shared" si="740"/>
        <v>0</v>
      </c>
      <c r="X1572" s="281">
        <f t="shared" si="927"/>
        <v>0</v>
      </c>
      <c r="Y1572" s="245">
        <f t="shared" si="928"/>
        <v>0</v>
      </c>
      <c r="Z1572" s="248"/>
      <c r="AA1572" s="285">
        <f t="shared" si="952"/>
        <v>0</v>
      </c>
      <c r="AB1572" s="242">
        <f>IF(AA1572=0,0,SUMIFS('Sch A. Input'!$H563:$CJ563,'Sch A. Input'!$H$14:$CJ$14,"Recurring",'Sch A. Input'!$H$13:$CJ$13,"&lt;="&amp;$L$11,'Sch A. Input'!$H$13:$CJ$13,"&lt;="&amp;$AI$1020,'Sch A. Input'!$H$13:$CJ$13,"&gt;"&amp;$Y$1020))</f>
        <v>0</v>
      </c>
      <c r="AC1572" s="242">
        <f>IF(AA1572=0,0,SUMIFS('Sch A. Input'!$H563:$CJ563,'Sch A. Input'!$H$14:$CJ$14,"One-time",'Sch A. Input'!$H$13:$CJ$13,"&lt;="&amp;$L$11,'Sch A. Input'!$H$13:$CJ$13,"&lt;="&amp;$AI$1020,'Sch A. Input'!$H$13:$CJ$13,"&gt;"&amp;$Y$1020))</f>
        <v>0</v>
      </c>
      <c r="AD1572" s="283">
        <f t="shared" si="953"/>
        <v>0</v>
      </c>
      <c r="AE1572" s="242">
        <f t="shared" si="954"/>
        <v>0</v>
      </c>
      <c r="AF1572" s="242">
        <f t="shared" si="955"/>
        <v>0</v>
      </c>
      <c r="AG1572" s="276">
        <f t="shared" si="741"/>
        <v>0</v>
      </c>
      <c r="AH1572" s="281">
        <f t="shared" si="929"/>
        <v>0</v>
      </c>
      <c r="AI1572" s="245">
        <f t="shared" si="930"/>
        <v>0</v>
      </c>
      <c r="AK1572" s="285">
        <f t="shared" si="956"/>
        <v>0</v>
      </c>
      <c r="AL1572" s="242">
        <f>IF(AK1572=0,0,SUMIFS('Sch A. Input'!$H563:$CJ563,'Sch A. Input'!$H$14:$CJ$14,"Recurring",'Sch A. Input'!$H$13:$CJ$13,"&lt;="&amp;$L$11,'Sch A. Input'!$H$13:$CJ$13,"&lt;="&amp;$AS$1020,'Sch A. Input'!$H$13:$CJ$13,"&gt;"&amp;$AI$1020))</f>
        <v>0</v>
      </c>
      <c r="AM1572" s="242">
        <f>IF(AK1572=0,0,SUMIFS('Sch A. Input'!$H563:$CJ563,'Sch A. Input'!$H$14:$CJ$14,"One-time",'Sch A. Input'!$H$13:$CJ$13,"&lt;="&amp;$L$11,'Sch A. Input'!$H$13:$CJ$13,"&lt;="&amp;$AS$1020,'Sch A. Input'!$H$13:$CJ$13,"&gt;"&amp;$AI$1020))</f>
        <v>0</v>
      </c>
      <c r="AN1572" s="283">
        <f t="shared" si="957"/>
        <v>0</v>
      </c>
      <c r="AO1572" s="242">
        <f t="shared" si="958"/>
        <v>0</v>
      </c>
      <c r="AP1572" s="242">
        <f t="shared" si="959"/>
        <v>0</v>
      </c>
      <c r="AQ1572" s="276">
        <f t="shared" si="742"/>
        <v>0</v>
      </c>
      <c r="AR1572" s="281">
        <f t="shared" si="931"/>
        <v>0</v>
      </c>
      <c r="AS1572" s="245">
        <f t="shared" si="932"/>
        <v>0</v>
      </c>
      <c r="AY1572" s="160"/>
      <c r="AZ1572" s="160"/>
      <c r="BK1572" s="2"/>
      <c r="BL1572" s="2"/>
      <c r="BM1572" s="2"/>
      <c r="BN1572" s="2"/>
      <c r="BO1572" s="2"/>
      <c r="BP1572" s="2"/>
      <c r="BQ1572" s="2"/>
      <c r="BR1572" s="2"/>
      <c r="BS1572" s="2"/>
      <c r="BT1572" s="2"/>
      <c r="BU1572" s="2"/>
      <c r="BV1572" s="2"/>
      <c r="BW1572" s="2"/>
      <c r="BX1572" s="2"/>
      <c r="BY1572" s="2"/>
      <c r="BZ1572" s="2"/>
      <c r="CA1572" s="2"/>
      <c r="CI1572"/>
      <c r="CJ1572"/>
      <c r="CK1572"/>
      <c r="CL1572"/>
      <c r="CM1572"/>
      <c r="CN1572"/>
      <c r="CO1572"/>
      <c r="CP1572"/>
      <c r="CQ1572"/>
      <c r="CR1572"/>
      <c r="CS1572"/>
      <c r="CT1572"/>
      <c r="CU1572"/>
      <c r="CV1572"/>
      <c r="CW1572"/>
      <c r="CX1572"/>
    </row>
    <row r="1573" spans="2:102" x14ac:dyDescent="0.35">
      <c r="B1573" s="70" t="str">
        <f t="shared" ref="B1573:F1573" si="985">B566</f>
        <v/>
      </c>
      <c r="C1573" s="166" t="str">
        <f t="shared" si="985"/>
        <v/>
      </c>
      <c r="D1573" s="273" t="str">
        <f t="shared" si="985"/>
        <v/>
      </c>
      <c r="E1573" s="273">
        <f t="shared" si="985"/>
        <v>45016</v>
      </c>
      <c r="F1573" s="273">
        <f t="shared" si="985"/>
        <v>0</v>
      </c>
      <c r="G1573" s="98">
        <f t="shared" si="944"/>
        <v>0</v>
      </c>
      <c r="H1573" s="242">
        <f>IF(G1573=0,0,SUMIFS('Sch A. Input'!$H564:$CJ564,'Sch A. Input'!$H$14:$CJ$14,"Recurring",'Sch A. Input'!$H$13:$CJ$13,"&lt;="&amp;$O$1020,'Sch A. Input'!$H$13:$CJ$13,"&lt;="&amp;$L$11))</f>
        <v>0</v>
      </c>
      <c r="I1573" s="242">
        <f>IF(G1573=0,0,SUMIFS('Sch A. Input'!$H564:$CJ564,'Sch A. Input'!$H$14:$CJ$14,"One-time",'Sch A. Input'!$H$13:$CJ$13,"&lt;="&amp;$O$1020,'Sch A. Input'!$H$13:$CJ$13,"&lt;="&amp;$L$11))</f>
        <v>0</v>
      </c>
      <c r="J1573" s="283">
        <f t="shared" si="945"/>
        <v>0</v>
      </c>
      <c r="K1573" s="242">
        <f t="shared" si="946"/>
        <v>0</v>
      </c>
      <c r="L1573" s="242">
        <f t="shared" si="947"/>
        <v>0</v>
      </c>
      <c r="M1573" s="276">
        <f t="shared" si="739"/>
        <v>0</v>
      </c>
      <c r="N1573" s="281">
        <f t="shared" si="925"/>
        <v>0</v>
      </c>
      <c r="O1573" s="245">
        <f t="shared" si="926"/>
        <v>0</v>
      </c>
      <c r="P1573" s="248"/>
      <c r="Q1573" s="285">
        <f t="shared" si="948"/>
        <v>0</v>
      </c>
      <c r="R1573" s="242">
        <f>IF(Q1573=0,0,SUMIFS('Sch A. Input'!$H564:$CJ564,'Sch A. Input'!$H$14:$CJ$14,"Recurring",'Sch A. Input'!$H$13:$CJ$13,"&lt;="&amp;$L$11,'Sch A. Input'!$H$13:$CJ$13,"&lt;="&amp;$Y$1020,'Sch A. Input'!$H$13:$CJ$13,"&gt;"&amp;$O$1020))</f>
        <v>0</v>
      </c>
      <c r="S1573" s="242">
        <f>IF(Q1573=0,0,SUMIFS('Sch A. Input'!$H564:$CJ564,'Sch A. Input'!$H$14:$CJ$14,"One-time",'Sch A. Input'!$H$13:$CJ$13,"&lt;="&amp;$L$11,'Sch A. Input'!$H$13:$CJ$13,"&lt;="&amp;$Y$1020,'Sch A. Input'!$H$13:$CJ$13,"&gt;"&amp;$O$1020))</f>
        <v>0</v>
      </c>
      <c r="T1573" s="283">
        <f t="shared" si="949"/>
        <v>0</v>
      </c>
      <c r="U1573" s="242">
        <f t="shared" si="950"/>
        <v>0</v>
      </c>
      <c r="V1573" s="242">
        <f t="shared" si="951"/>
        <v>0</v>
      </c>
      <c r="W1573" s="276">
        <f t="shared" si="740"/>
        <v>0</v>
      </c>
      <c r="X1573" s="281">
        <f t="shared" si="927"/>
        <v>0</v>
      </c>
      <c r="Y1573" s="245">
        <f t="shared" si="928"/>
        <v>0</v>
      </c>
      <c r="Z1573" s="248"/>
      <c r="AA1573" s="285">
        <f t="shared" si="952"/>
        <v>0</v>
      </c>
      <c r="AB1573" s="242">
        <f>IF(AA1573=0,0,SUMIFS('Sch A. Input'!$H564:$CJ564,'Sch A. Input'!$H$14:$CJ$14,"Recurring",'Sch A. Input'!$H$13:$CJ$13,"&lt;="&amp;$L$11,'Sch A. Input'!$H$13:$CJ$13,"&lt;="&amp;$AI$1020,'Sch A. Input'!$H$13:$CJ$13,"&gt;"&amp;$Y$1020))</f>
        <v>0</v>
      </c>
      <c r="AC1573" s="242">
        <f>IF(AA1573=0,0,SUMIFS('Sch A. Input'!$H564:$CJ564,'Sch A. Input'!$H$14:$CJ$14,"One-time",'Sch A. Input'!$H$13:$CJ$13,"&lt;="&amp;$L$11,'Sch A. Input'!$H$13:$CJ$13,"&lt;="&amp;$AI$1020,'Sch A. Input'!$H$13:$CJ$13,"&gt;"&amp;$Y$1020))</f>
        <v>0</v>
      </c>
      <c r="AD1573" s="283">
        <f t="shared" si="953"/>
        <v>0</v>
      </c>
      <c r="AE1573" s="242">
        <f t="shared" si="954"/>
        <v>0</v>
      </c>
      <c r="AF1573" s="242">
        <f t="shared" si="955"/>
        <v>0</v>
      </c>
      <c r="AG1573" s="276">
        <f t="shared" si="741"/>
        <v>0</v>
      </c>
      <c r="AH1573" s="281">
        <f t="shared" si="929"/>
        <v>0</v>
      </c>
      <c r="AI1573" s="245">
        <f t="shared" si="930"/>
        <v>0</v>
      </c>
      <c r="AK1573" s="285">
        <f t="shared" si="956"/>
        <v>0</v>
      </c>
      <c r="AL1573" s="242">
        <f>IF(AK1573=0,0,SUMIFS('Sch A. Input'!$H564:$CJ564,'Sch A. Input'!$H$14:$CJ$14,"Recurring",'Sch A. Input'!$H$13:$CJ$13,"&lt;="&amp;$L$11,'Sch A. Input'!$H$13:$CJ$13,"&lt;="&amp;$AS$1020,'Sch A. Input'!$H$13:$CJ$13,"&gt;"&amp;$AI$1020))</f>
        <v>0</v>
      </c>
      <c r="AM1573" s="242">
        <f>IF(AK1573=0,0,SUMIFS('Sch A. Input'!$H564:$CJ564,'Sch A. Input'!$H$14:$CJ$14,"One-time",'Sch A. Input'!$H$13:$CJ$13,"&lt;="&amp;$L$11,'Sch A. Input'!$H$13:$CJ$13,"&lt;="&amp;$AS$1020,'Sch A. Input'!$H$13:$CJ$13,"&gt;"&amp;$AI$1020))</f>
        <v>0</v>
      </c>
      <c r="AN1573" s="283">
        <f t="shared" si="957"/>
        <v>0</v>
      </c>
      <c r="AO1573" s="242">
        <f t="shared" si="958"/>
        <v>0</v>
      </c>
      <c r="AP1573" s="242">
        <f t="shared" si="959"/>
        <v>0</v>
      </c>
      <c r="AQ1573" s="276">
        <f t="shared" si="742"/>
        <v>0</v>
      </c>
      <c r="AR1573" s="281">
        <f t="shared" si="931"/>
        <v>0</v>
      </c>
      <c r="AS1573" s="245">
        <f t="shared" si="932"/>
        <v>0</v>
      </c>
      <c r="AY1573" s="160"/>
      <c r="AZ1573" s="160"/>
      <c r="BK1573" s="2"/>
      <c r="BL1573" s="2"/>
      <c r="BM1573" s="2"/>
      <c r="BN1573" s="2"/>
      <c r="BO1573" s="2"/>
      <c r="BP1573" s="2"/>
      <c r="BQ1573" s="2"/>
      <c r="BR1573" s="2"/>
      <c r="BS1573" s="2"/>
      <c r="BT1573" s="2"/>
      <c r="BU1573" s="2"/>
      <c r="BV1573" s="2"/>
      <c r="BW1573" s="2"/>
      <c r="BX1573" s="2"/>
      <c r="BY1573" s="2"/>
      <c r="BZ1573" s="2"/>
      <c r="CA1573" s="2"/>
      <c r="CI1573"/>
      <c r="CJ1573"/>
      <c r="CK1573"/>
      <c r="CL1573"/>
      <c r="CM1573"/>
      <c r="CN1573"/>
      <c r="CO1573"/>
      <c r="CP1573"/>
      <c r="CQ1573"/>
      <c r="CR1573"/>
      <c r="CS1573"/>
      <c r="CT1573"/>
      <c r="CU1573"/>
      <c r="CV1573"/>
      <c r="CW1573"/>
      <c r="CX1573"/>
    </row>
    <row r="1574" spans="2:102" x14ac:dyDescent="0.35">
      <c r="B1574" s="70" t="str">
        <f t="shared" ref="B1574:F1574" si="986">B567</f>
        <v/>
      </c>
      <c r="C1574" s="166" t="str">
        <f t="shared" si="986"/>
        <v/>
      </c>
      <c r="D1574" s="273" t="str">
        <f t="shared" si="986"/>
        <v/>
      </c>
      <c r="E1574" s="273">
        <f t="shared" si="986"/>
        <v>45016</v>
      </c>
      <c r="F1574" s="273">
        <f t="shared" si="986"/>
        <v>0</v>
      </c>
      <c r="G1574" s="98">
        <f t="shared" si="944"/>
        <v>0</v>
      </c>
      <c r="H1574" s="242">
        <f>IF(G1574=0,0,SUMIFS('Sch A. Input'!$H565:$CJ565,'Sch A. Input'!$H$14:$CJ$14,"Recurring",'Sch A. Input'!$H$13:$CJ$13,"&lt;="&amp;$O$1020,'Sch A. Input'!$H$13:$CJ$13,"&lt;="&amp;$L$11))</f>
        <v>0</v>
      </c>
      <c r="I1574" s="242">
        <f>IF(G1574=0,0,SUMIFS('Sch A. Input'!$H565:$CJ565,'Sch A. Input'!$H$14:$CJ$14,"One-time",'Sch A. Input'!$H$13:$CJ$13,"&lt;="&amp;$O$1020,'Sch A. Input'!$H$13:$CJ$13,"&lt;="&amp;$L$11))</f>
        <v>0</v>
      </c>
      <c r="J1574" s="283">
        <f t="shared" si="945"/>
        <v>0</v>
      </c>
      <c r="K1574" s="242">
        <f t="shared" si="946"/>
        <v>0</v>
      </c>
      <c r="L1574" s="242">
        <f t="shared" si="947"/>
        <v>0</v>
      </c>
      <c r="M1574" s="276">
        <f t="shared" si="739"/>
        <v>0</v>
      </c>
      <c r="N1574" s="281">
        <f t="shared" si="925"/>
        <v>0</v>
      </c>
      <c r="O1574" s="245">
        <f t="shared" si="926"/>
        <v>0</v>
      </c>
      <c r="P1574" s="248"/>
      <c r="Q1574" s="285">
        <f t="shared" si="948"/>
        <v>0</v>
      </c>
      <c r="R1574" s="242">
        <f>IF(Q1574=0,0,SUMIFS('Sch A. Input'!$H565:$CJ565,'Sch A. Input'!$H$14:$CJ$14,"Recurring",'Sch A. Input'!$H$13:$CJ$13,"&lt;="&amp;$L$11,'Sch A. Input'!$H$13:$CJ$13,"&lt;="&amp;$Y$1020,'Sch A. Input'!$H$13:$CJ$13,"&gt;"&amp;$O$1020))</f>
        <v>0</v>
      </c>
      <c r="S1574" s="242">
        <f>IF(Q1574=0,0,SUMIFS('Sch A. Input'!$H565:$CJ565,'Sch A. Input'!$H$14:$CJ$14,"One-time",'Sch A. Input'!$H$13:$CJ$13,"&lt;="&amp;$L$11,'Sch A. Input'!$H$13:$CJ$13,"&lt;="&amp;$Y$1020,'Sch A. Input'!$H$13:$CJ$13,"&gt;"&amp;$O$1020))</f>
        <v>0</v>
      </c>
      <c r="T1574" s="283">
        <f t="shared" si="949"/>
        <v>0</v>
      </c>
      <c r="U1574" s="242">
        <f t="shared" si="950"/>
        <v>0</v>
      </c>
      <c r="V1574" s="242">
        <f t="shared" si="951"/>
        <v>0</v>
      </c>
      <c r="W1574" s="276">
        <f t="shared" si="740"/>
        <v>0</v>
      </c>
      <c r="X1574" s="281">
        <f t="shared" si="927"/>
        <v>0</v>
      </c>
      <c r="Y1574" s="245">
        <f t="shared" si="928"/>
        <v>0</v>
      </c>
      <c r="Z1574" s="248"/>
      <c r="AA1574" s="285">
        <f t="shared" si="952"/>
        <v>0</v>
      </c>
      <c r="AB1574" s="242">
        <f>IF(AA1574=0,0,SUMIFS('Sch A. Input'!$H565:$CJ565,'Sch A. Input'!$H$14:$CJ$14,"Recurring",'Sch A. Input'!$H$13:$CJ$13,"&lt;="&amp;$L$11,'Sch A. Input'!$H$13:$CJ$13,"&lt;="&amp;$AI$1020,'Sch A. Input'!$H$13:$CJ$13,"&gt;"&amp;$Y$1020))</f>
        <v>0</v>
      </c>
      <c r="AC1574" s="242">
        <f>IF(AA1574=0,0,SUMIFS('Sch A. Input'!$H565:$CJ565,'Sch A. Input'!$H$14:$CJ$14,"One-time",'Sch A. Input'!$H$13:$CJ$13,"&lt;="&amp;$L$11,'Sch A. Input'!$H$13:$CJ$13,"&lt;="&amp;$AI$1020,'Sch A. Input'!$H$13:$CJ$13,"&gt;"&amp;$Y$1020))</f>
        <v>0</v>
      </c>
      <c r="AD1574" s="283">
        <f t="shared" si="953"/>
        <v>0</v>
      </c>
      <c r="AE1574" s="242">
        <f t="shared" si="954"/>
        <v>0</v>
      </c>
      <c r="AF1574" s="242">
        <f t="shared" si="955"/>
        <v>0</v>
      </c>
      <c r="AG1574" s="276">
        <f t="shared" si="741"/>
        <v>0</v>
      </c>
      <c r="AH1574" s="281">
        <f t="shared" si="929"/>
        <v>0</v>
      </c>
      <c r="AI1574" s="245">
        <f t="shared" si="930"/>
        <v>0</v>
      </c>
      <c r="AK1574" s="285">
        <f t="shared" si="956"/>
        <v>0</v>
      </c>
      <c r="AL1574" s="242">
        <f>IF(AK1574=0,0,SUMIFS('Sch A. Input'!$H565:$CJ565,'Sch A. Input'!$H$14:$CJ$14,"Recurring",'Sch A. Input'!$H$13:$CJ$13,"&lt;="&amp;$L$11,'Sch A. Input'!$H$13:$CJ$13,"&lt;="&amp;$AS$1020,'Sch A. Input'!$H$13:$CJ$13,"&gt;"&amp;$AI$1020))</f>
        <v>0</v>
      </c>
      <c r="AM1574" s="242">
        <f>IF(AK1574=0,0,SUMIFS('Sch A. Input'!$H565:$CJ565,'Sch A. Input'!$H$14:$CJ$14,"One-time",'Sch A. Input'!$H$13:$CJ$13,"&lt;="&amp;$L$11,'Sch A. Input'!$H$13:$CJ$13,"&lt;="&amp;$AS$1020,'Sch A. Input'!$H$13:$CJ$13,"&gt;"&amp;$AI$1020))</f>
        <v>0</v>
      </c>
      <c r="AN1574" s="283">
        <f t="shared" si="957"/>
        <v>0</v>
      </c>
      <c r="AO1574" s="242">
        <f t="shared" si="958"/>
        <v>0</v>
      </c>
      <c r="AP1574" s="242">
        <f t="shared" si="959"/>
        <v>0</v>
      </c>
      <c r="AQ1574" s="276">
        <f t="shared" si="742"/>
        <v>0</v>
      </c>
      <c r="AR1574" s="281">
        <f t="shared" si="931"/>
        <v>0</v>
      </c>
      <c r="AS1574" s="245">
        <f t="shared" si="932"/>
        <v>0</v>
      </c>
      <c r="AY1574" s="160"/>
      <c r="AZ1574" s="160"/>
      <c r="BK1574" s="2"/>
      <c r="BL1574" s="2"/>
      <c r="BM1574" s="2"/>
      <c r="BN1574" s="2"/>
      <c r="BO1574" s="2"/>
      <c r="BP1574" s="2"/>
      <c r="BQ1574" s="2"/>
      <c r="BR1574" s="2"/>
      <c r="BS1574" s="2"/>
      <c r="BT1574" s="2"/>
      <c r="BU1574" s="2"/>
      <c r="BV1574" s="2"/>
      <c r="BW1574" s="2"/>
      <c r="BX1574" s="2"/>
      <c r="BY1574" s="2"/>
      <c r="BZ1574" s="2"/>
      <c r="CA1574" s="2"/>
      <c r="CI1574"/>
      <c r="CJ1574"/>
      <c r="CK1574"/>
      <c r="CL1574"/>
      <c r="CM1574"/>
      <c r="CN1574"/>
      <c r="CO1574"/>
      <c r="CP1574"/>
      <c r="CQ1574"/>
      <c r="CR1574"/>
      <c r="CS1574"/>
      <c r="CT1574"/>
      <c r="CU1574"/>
      <c r="CV1574"/>
      <c r="CW1574"/>
      <c r="CX1574"/>
    </row>
    <row r="1575" spans="2:102" x14ac:dyDescent="0.35">
      <c r="B1575" s="70" t="str">
        <f t="shared" ref="B1575:F1575" si="987">B568</f>
        <v/>
      </c>
      <c r="C1575" s="166" t="str">
        <f t="shared" si="987"/>
        <v/>
      </c>
      <c r="D1575" s="273" t="str">
        <f t="shared" si="987"/>
        <v/>
      </c>
      <c r="E1575" s="273">
        <f t="shared" si="987"/>
        <v>45016</v>
      </c>
      <c r="F1575" s="273">
        <f t="shared" si="987"/>
        <v>0</v>
      </c>
      <c r="G1575" s="98">
        <f t="shared" si="944"/>
        <v>0</v>
      </c>
      <c r="H1575" s="242">
        <f>IF(G1575=0,0,SUMIFS('Sch A. Input'!$H566:$CJ566,'Sch A. Input'!$H$14:$CJ$14,"Recurring",'Sch A. Input'!$H$13:$CJ$13,"&lt;="&amp;$O$1020,'Sch A. Input'!$H$13:$CJ$13,"&lt;="&amp;$L$11))</f>
        <v>0</v>
      </c>
      <c r="I1575" s="242">
        <f>IF(G1575=0,0,SUMIFS('Sch A. Input'!$H566:$CJ566,'Sch A. Input'!$H$14:$CJ$14,"One-time",'Sch A. Input'!$H$13:$CJ$13,"&lt;="&amp;$O$1020,'Sch A. Input'!$H$13:$CJ$13,"&lt;="&amp;$L$11))</f>
        <v>0</v>
      </c>
      <c r="J1575" s="283">
        <f t="shared" si="945"/>
        <v>0</v>
      </c>
      <c r="K1575" s="242">
        <f t="shared" si="946"/>
        <v>0</v>
      </c>
      <c r="L1575" s="242">
        <f t="shared" si="947"/>
        <v>0</v>
      </c>
      <c r="M1575" s="276">
        <f t="shared" si="739"/>
        <v>0</v>
      </c>
      <c r="N1575" s="281">
        <f t="shared" si="925"/>
        <v>0</v>
      </c>
      <c r="O1575" s="245">
        <f t="shared" si="926"/>
        <v>0</v>
      </c>
      <c r="P1575" s="248"/>
      <c r="Q1575" s="285">
        <f t="shared" si="948"/>
        <v>0</v>
      </c>
      <c r="R1575" s="242">
        <f>IF(Q1575=0,0,SUMIFS('Sch A. Input'!$H566:$CJ566,'Sch A. Input'!$H$14:$CJ$14,"Recurring",'Sch A. Input'!$H$13:$CJ$13,"&lt;="&amp;$L$11,'Sch A. Input'!$H$13:$CJ$13,"&lt;="&amp;$Y$1020,'Sch A. Input'!$H$13:$CJ$13,"&gt;"&amp;$O$1020))</f>
        <v>0</v>
      </c>
      <c r="S1575" s="242">
        <f>IF(Q1575=0,0,SUMIFS('Sch A. Input'!$H566:$CJ566,'Sch A. Input'!$H$14:$CJ$14,"One-time",'Sch A. Input'!$H$13:$CJ$13,"&lt;="&amp;$L$11,'Sch A. Input'!$H$13:$CJ$13,"&lt;="&amp;$Y$1020,'Sch A. Input'!$H$13:$CJ$13,"&gt;"&amp;$O$1020))</f>
        <v>0</v>
      </c>
      <c r="T1575" s="283">
        <f t="shared" si="949"/>
        <v>0</v>
      </c>
      <c r="U1575" s="242">
        <f t="shared" si="950"/>
        <v>0</v>
      </c>
      <c r="V1575" s="242">
        <f t="shared" si="951"/>
        <v>0</v>
      </c>
      <c r="W1575" s="276">
        <f t="shared" si="740"/>
        <v>0</v>
      </c>
      <c r="X1575" s="281">
        <f t="shared" si="927"/>
        <v>0</v>
      </c>
      <c r="Y1575" s="245">
        <f t="shared" si="928"/>
        <v>0</v>
      </c>
      <c r="Z1575" s="248"/>
      <c r="AA1575" s="285">
        <f t="shared" si="952"/>
        <v>0</v>
      </c>
      <c r="AB1575" s="242">
        <f>IF(AA1575=0,0,SUMIFS('Sch A. Input'!$H566:$CJ566,'Sch A. Input'!$H$14:$CJ$14,"Recurring",'Sch A. Input'!$H$13:$CJ$13,"&lt;="&amp;$L$11,'Sch A. Input'!$H$13:$CJ$13,"&lt;="&amp;$AI$1020,'Sch A. Input'!$H$13:$CJ$13,"&gt;"&amp;$Y$1020))</f>
        <v>0</v>
      </c>
      <c r="AC1575" s="242">
        <f>IF(AA1575=0,0,SUMIFS('Sch A. Input'!$H566:$CJ566,'Sch A. Input'!$H$14:$CJ$14,"One-time",'Sch A. Input'!$H$13:$CJ$13,"&lt;="&amp;$L$11,'Sch A. Input'!$H$13:$CJ$13,"&lt;="&amp;$AI$1020,'Sch A. Input'!$H$13:$CJ$13,"&gt;"&amp;$Y$1020))</f>
        <v>0</v>
      </c>
      <c r="AD1575" s="283">
        <f t="shared" si="953"/>
        <v>0</v>
      </c>
      <c r="AE1575" s="242">
        <f t="shared" si="954"/>
        <v>0</v>
      </c>
      <c r="AF1575" s="242">
        <f t="shared" si="955"/>
        <v>0</v>
      </c>
      <c r="AG1575" s="276">
        <f t="shared" si="741"/>
        <v>0</v>
      </c>
      <c r="AH1575" s="281">
        <f t="shared" si="929"/>
        <v>0</v>
      </c>
      <c r="AI1575" s="245">
        <f t="shared" si="930"/>
        <v>0</v>
      </c>
      <c r="AK1575" s="285">
        <f t="shared" si="956"/>
        <v>0</v>
      </c>
      <c r="AL1575" s="242">
        <f>IF(AK1575=0,0,SUMIFS('Sch A. Input'!$H566:$CJ566,'Sch A. Input'!$H$14:$CJ$14,"Recurring",'Sch A. Input'!$H$13:$CJ$13,"&lt;="&amp;$L$11,'Sch A. Input'!$H$13:$CJ$13,"&lt;="&amp;$AS$1020,'Sch A. Input'!$H$13:$CJ$13,"&gt;"&amp;$AI$1020))</f>
        <v>0</v>
      </c>
      <c r="AM1575" s="242">
        <f>IF(AK1575=0,0,SUMIFS('Sch A. Input'!$H566:$CJ566,'Sch A. Input'!$H$14:$CJ$14,"One-time",'Sch A. Input'!$H$13:$CJ$13,"&lt;="&amp;$L$11,'Sch A. Input'!$H$13:$CJ$13,"&lt;="&amp;$AS$1020,'Sch A. Input'!$H$13:$CJ$13,"&gt;"&amp;$AI$1020))</f>
        <v>0</v>
      </c>
      <c r="AN1575" s="283">
        <f t="shared" si="957"/>
        <v>0</v>
      </c>
      <c r="AO1575" s="242">
        <f t="shared" si="958"/>
        <v>0</v>
      </c>
      <c r="AP1575" s="242">
        <f t="shared" si="959"/>
        <v>0</v>
      </c>
      <c r="AQ1575" s="276">
        <f t="shared" si="742"/>
        <v>0</v>
      </c>
      <c r="AR1575" s="281">
        <f t="shared" si="931"/>
        <v>0</v>
      </c>
      <c r="AS1575" s="245">
        <f t="shared" si="932"/>
        <v>0</v>
      </c>
      <c r="AY1575" s="160"/>
      <c r="AZ1575" s="160"/>
      <c r="BK1575" s="2"/>
      <c r="BL1575" s="2"/>
      <c r="BM1575" s="2"/>
      <c r="BN1575" s="2"/>
      <c r="BO1575" s="2"/>
      <c r="BP1575" s="2"/>
      <c r="BQ1575" s="2"/>
      <c r="BR1575" s="2"/>
      <c r="BS1575" s="2"/>
      <c r="BT1575" s="2"/>
      <c r="BU1575" s="2"/>
      <c r="BV1575" s="2"/>
      <c r="BW1575" s="2"/>
      <c r="BX1575" s="2"/>
      <c r="BY1575" s="2"/>
      <c r="BZ1575" s="2"/>
      <c r="CA1575" s="2"/>
      <c r="CI1575"/>
      <c r="CJ1575"/>
      <c r="CK1575"/>
      <c r="CL1575"/>
      <c r="CM1575"/>
      <c r="CN1575"/>
      <c r="CO1575"/>
      <c r="CP1575"/>
      <c r="CQ1575"/>
      <c r="CR1575"/>
      <c r="CS1575"/>
      <c r="CT1575"/>
      <c r="CU1575"/>
      <c r="CV1575"/>
      <c r="CW1575"/>
      <c r="CX1575"/>
    </row>
    <row r="1576" spans="2:102" x14ac:dyDescent="0.35">
      <c r="B1576" s="70" t="str">
        <f t="shared" ref="B1576:F1576" si="988">B569</f>
        <v/>
      </c>
      <c r="C1576" s="166" t="str">
        <f t="shared" si="988"/>
        <v/>
      </c>
      <c r="D1576" s="273" t="str">
        <f t="shared" si="988"/>
        <v/>
      </c>
      <c r="E1576" s="273">
        <f t="shared" si="988"/>
        <v>45016</v>
      </c>
      <c r="F1576" s="273">
        <f t="shared" si="988"/>
        <v>0</v>
      </c>
      <c r="G1576" s="98">
        <f t="shared" si="944"/>
        <v>0</v>
      </c>
      <c r="H1576" s="242">
        <f>IF(G1576=0,0,SUMIFS('Sch A. Input'!$H567:$CJ567,'Sch A. Input'!$H$14:$CJ$14,"Recurring",'Sch A. Input'!$H$13:$CJ$13,"&lt;="&amp;$O$1020,'Sch A. Input'!$H$13:$CJ$13,"&lt;="&amp;$L$11))</f>
        <v>0</v>
      </c>
      <c r="I1576" s="242">
        <f>IF(G1576=0,0,SUMIFS('Sch A. Input'!$H567:$CJ567,'Sch A. Input'!$H$14:$CJ$14,"One-time",'Sch A. Input'!$H$13:$CJ$13,"&lt;="&amp;$O$1020,'Sch A. Input'!$H$13:$CJ$13,"&lt;="&amp;$L$11))</f>
        <v>0</v>
      </c>
      <c r="J1576" s="283">
        <f t="shared" si="945"/>
        <v>0</v>
      </c>
      <c r="K1576" s="242">
        <f t="shared" si="946"/>
        <v>0</v>
      </c>
      <c r="L1576" s="242">
        <f t="shared" si="947"/>
        <v>0</v>
      </c>
      <c r="M1576" s="276">
        <f t="shared" si="739"/>
        <v>0</v>
      </c>
      <c r="N1576" s="281">
        <f t="shared" si="925"/>
        <v>0</v>
      </c>
      <c r="O1576" s="245">
        <f t="shared" si="926"/>
        <v>0</v>
      </c>
      <c r="P1576" s="248"/>
      <c r="Q1576" s="285">
        <f t="shared" si="948"/>
        <v>0</v>
      </c>
      <c r="R1576" s="242">
        <f>IF(Q1576=0,0,SUMIFS('Sch A. Input'!$H567:$CJ567,'Sch A. Input'!$H$14:$CJ$14,"Recurring",'Sch A. Input'!$H$13:$CJ$13,"&lt;="&amp;$L$11,'Sch A. Input'!$H$13:$CJ$13,"&lt;="&amp;$Y$1020,'Sch A. Input'!$H$13:$CJ$13,"&gt;"&amp;$O$1020))</f>
        <v>0</v>
      </c>
      <c r="S1576" s="242">
        <f>IF(Q1576=0,0,SUMIFS('Sch A. Input'!$H567:$CJ567,'Sch A. Input'!$H$14:$CJ$14,"One-time",'Sch A. Input'!$H$13:$CJ$13,"&lt;="&amp;$L$11,'Sch A. Input'!$H$13:$CJ$13,"&lt;="&amp;$Y$1020,'Sch A. Input'!$H$13:$CJ$13,"&gt;"&amp;$O$1020))</f>
        <v>0</v>
      </c>
      <c r="T1576" s="283">
        <f t="shared" si="949"/>
        <v>0</v>
      </c>
      <c r="U1576" s="242">
        <f t="shared" si="950"/>
        <v>0</v>
      </c>
      <c r="V1576" s="242">
        <f t="shared" si="951"/>
        <v>0</v>
      </c>
      <c r="W1576" s="276">
        <f t="shared" si="740"/>
        <v>0</v>
      </c>
      <c r="X1576" s="281">
        <f t="shared" si="927"/>
        <v>0</v>
      </c>
      <c r="Y1576" s="245">
        <f t="shared" si="928"/>
        <v>0</v>
      </c>
      <c r="Z1576" s="248"/>
      <c r="AA1576" s="285">
        <f t="shared" si="952"/>
        <v>0</v>
      </c>
      <c r="AB1576" s="242">
        <f>IF(AA1576=0,0,SUMIFS('Sch A. Input'!$H567:$CJ567,'Sch A. Input'!$H$14:$CJ$14,"Recurring",'Sch A. Input'!$H$13:$CJ$13,"&lt;="&amp;$L$11,'Sch A. Input'!$H$13:$CJ$13,"&lt;="&amp;$AI$1020,'Sch A. Input'!$H$13:$CJ$13,"&gt;"&amp;$Y$1020))</f>
        <v>0</v>
      </c>
      <c r="AC1576" s="242">
        <f>IF(AA1576=0,0,SUMIFS('Sch A. Input'!$H567:$CJ567,'Sch A. Input'!$H$14:$CJ$14,"One-time",'Sch A. Input'!$H$13:$CJ$13,"&lt;="&amp;$L$11,'Sch A. Input'!$H$13:$CJ$13,"&lt;="&amp;$AI$1020,'Sch A. Input'!$H$13:$CJ$13,"&gt;"&amp;$Y$1020))</f>
        <v>0</v>
      </c>
      <c r="AD1576" s="283">
        <f t="shared" si="953"/>
        <v>0</v>
      </c>
      <c r="AE1576" s="242">
        <f t="shared" si="954"/>
        <v>0</v>
      </c>
      <c r="AF1576" s="242">
        <f t="shared" si="955"/>
        <v>0</v>
      </c>
      <c r="AG1576" s="276">
        <f t="shared" si="741"/>
        <v>0</v>
      </c>
      <c r="AH1576" s="281">
        <f t="shared" si="929"/>
        <v>0</v>
      </c>
      <c r="AI1576" s="245">
        <f t="shared" si="930"/>
        <v>0</v>
      </c>
      <c r="AK1576" s="285">
        <f t="shared" si="956"/>
        <v>0</v>
      </c>
      <c r="AL1576" s="242">
        <f>IF(AK1576=0,0,SUMIFS('Sch A. Input'!$H567:$CJ567,'Sch A. Input'!$H$14:$CJ$14,"Recurring",'Sch A. Input'!$H$13:$CJ$13,"&lt;="&amp;$L$11,'Sch A. Input'!$H$13:$CJ$13,"&lt;="&amp;$AS$1020,'Sch A. Input'!$H$13:$CJ$13,"&gt;"&amp;$AI$1020))</f>
        <v>0</v>
      </c>
      <c r="AM1576" s="242">
        <f>IF(AK1576=0,0,SUMIFS('Sch A. Input'!$H567:$CJ567,'Sch A. Input'!$H$14:$CJ$14,"One-time",'Sch A. Input'!$H$13:$CJ$13,"&lt;="&amp;$L$11,'Sch A. Input'!$H$13:$CJ$13,"&lt;="&amp;$AS$1020,'Sch A. Input'!$H$13:$CJ$13,"&gt;"&amp;$AI$1020))</f>
        <v>0</v>
      </c>
      <c r="AN1576" s="283">
        <f t="shared" si="957"/>
        <v>0</v>
      </c>
      <c r="AO1576" s="242">
        <f t="shared" si="958"/>
        <v>0</v>
      </c>
      <c r="AP1576" s="242">
        <f t="shared" si="959"/>
        <v>0</v>
      </c>
      <c r="AQ1576" s="276">
        <f t="shared" si="742"/>
        <v>0</v>
      </c>
      <c r="AR1576" s="281">
        <f t="shared" si="931"/>
        <v>0</v>
      </c>
      <c r="AS1576" s="245">
        <f t="shared" si="932"/>
        <v>0</v>
      </c>
      <c r="AY1576" s="160"/>
      <c r="AZ1576" s="160"/>
      <c r="BK1576" s="2"/>
      <c r="BL1576" s="2"/>
      <c r="BM1576" s="2"/>
      <c r="BN1576" s="2"/>
      <c r="BO1576" s="2"/>
      <c r="BP1576" s="2"/>
      <c r="BQ1576" s="2"/>
      <c r="BR1576" s="2"/>
      <c r="BS1576" s="2"/>
      <c r="BT1576" s="2"/>
      <c r="BU1576" s="2"/>
      <c r="BV1576" s="2"/>
      <c r="BW1576" s="2"/>
      <c r="BX1576" s="2"/>
      <c r="BY1576" s="2"/>
      <c r="BZ1576" s="2"/>
      <c r="CA1576" s="2"/>
      <c r="CI1576"/>
      <c r="CJ1576"/>
      <c r="CK1576"/>
      <c r="CL1576"/>
      <c r="CM1576"/>
      <c r="CN1576"/>
      <c r="CO1576"/>
      <c r="CP1576"/>
      <c r="CQ1576"/>
      <c r="CR1576"/>
      <c r="CS1576"/>
      <c r="CT1576"/>
      <c r="CU1576"/>
      <c r="CV1576"/>
      <c r="CW1576"/>
      <c r="CX1576"/>
    </row>
    <row r="1577" spans="2:102" x14ac:dyDescent="0.35">
      <c r="B1577" s="70" t="str">
        <f t="shared" ref="B1577:F1577" si="989">B570</f>
        <v/>
      </c>
      <c r="C1577" s="166" t="str">
        <f t="shared" si="989"/>
        <v/>
      </c>
      <c r="D1577" s="273" t="str">
        <f t="shared" si="989"/>
        <v/>
      </c>
      <c r="E1577" s="273">
        <f t="shared" si="989"/>
        <v>45016</v>
      </c>
      <c r="F1577" s="273">
        <f t="shared" si="989"/>
        <v>0</v>
      </c>
      <c r="G1577" s="98">
        <f t="shared" si="944"/>
        <v>0</v>
      </c>
      <c r="H1577" s="242">
        <f>IF(G1577=0,0,SUMIFS('Sch A. Input'!$H568:$CJ568,'Sch A. Input'!$H$14:$CJ$14,"Recurring",'Sch A. Input'!$H$13:$CJ$13,"&lt;="&amp;$O$1020,'Sch A. Input'!$H$13:$CJ$13,"&lt;="&amp;$L$11))</f>
        <v>0</v>
      </c>
      <c r="I1577" s="242">
        <f>IF(G1577=0,0,SUMIFS('Sch A. Input'!$H568:$CJ568,'Sch A. Input'!$H$14:$CJ$14,"One-time",'Sch A. Input'!$H$13:$CJ$13,"&lt;="&amp;$O$1020,'Sch A. Input'!$H$13:$CJ$13,"&lt;="&amp;$L$11))</f>
        <v>0</v>
      </c>
      <c r="J1577" s="283">
        <f t="shared" si="945"/>
        <v>0</v>
      </c>
      <c r="K1577" s="242">
        <f t="shared" si="946"/>
        <v>0</v>
      </c>
      <c r="L1577" s="242">
        <f t="shared" si="947"/>
        <v>0</v>
      </c>
      <c r="M1577" s="276">
        <f t="shared" si="739"/>
        <v>0</v>
      </c>
      <c r="N1577" s="281">
        <f t="shared" si="925"/>
        <v>0</v>
      </c>
      <c r="O1577" s="245">
        <f t="shared" si="926"/>
        <v>0</v>
      </c>
      <c r="P1577" s="248"/>
      <c r="Q1577" s="285">
        <f t="shared" si="948"/>
        <v>0</v>
      </c>
      <c r="R1577" s="242">
        <f>IF(Q1577=0,0,SUMIFS('Sch A. Input'!$H568:$CJ568,'Sch A. Input'!$H$14:$CJ$14,"Recurring",'Sch A. Input'!$H$13:$CJ$13,"&lt;="&amp;$L$11,'Sch A. Input'!$H$13:$CJ$13,"&lt;="&amp;$Y$1020,'Sch A. Input'!$H$13:$CJ$13,"&gt;"&amp;$O$1020))</f>
        <v>0</v>
      </c>
      <c r="S1577" s="242">
        <f>IF(Q1577=0,0,SUMIFS('Sch A. Input'!$H568:$CJ568,'Sch A. Input'!$H$14:$CJ$14,"One-time",'Sch A. Input'!$H$13:$CJ$13,"&lt;="&amp;$L$11,'Sch A. Input'!$H$13:$CJ$13,"&lt;="&amp;$Y$1020,'Sch A. Input'!$H$13:$CJ$13,"&gt;"&amp;$O$1020))</f>
        <v>0</v>
      </c>
      <c r="T1577" s="283">
        <f t="shared" si="949"/>
        <v>0</v>
      </c>
      <c r="U1577" s="242">
        <f t="shared" si="950"/>
        <v>0</v>
      </c>
      <c r="V1577" s="242">
        <f t="shared" si="951"/>
        <v>0</v>
      </c>
      <c r="W1577" s="276">
        <f t="shared" si="740"/>
        <v>0</v>
      </c>
      <c r="X1577" s="281">
        <f t="shared" si="927"/>
        <v>0</v>
      </c>
      <c r="Y1577" s="245">
        <f t="shared" si="928"/>
        <v>0</v>
      </c>
      <c r="Z1577" s="248"/>
      <c r="AA1577" s="285">
        <f t="shared" si="952"/>
        <v>0</v>
      </c>
      <c r="AB1577" s="242">
        <f>IF(AA1577=0,0,SUMIFS('Sch A. Input'!$H568:$CJ568,'Sch A. Input'!$H$14:$CJ$14,"Recurring",'Sch A. Input'!$H$13:$CJ$13,"&lt;="&amp;$L$11,'Sch A. Input'!$H$13:$CJ$13,"&lt;="&amp;$AI$1020,'Sch A. Input'!$H$13:$CJ$13,"&gt;"&amp;$Y$1020))</f>
        <v>0</v>
      </c>
      <c r="AC1577" s="242">
        <f>IF(AA1577=0,0,SUMIFS('Sch A. Input'!$H568:$CJ568,'Sch A. Input'!$H$14:$CJ$14,"One-time",'Sch A. Input'!$H$13:$CJ$13,"&lt;="&amp;$L$11,'Sch A. Input'!$H$13:$CJ$13,"&lt;="&amp;$AI$1020,'Sch A. Input'!$H$13:$CJ$13,"&gt;"&amp;$Y$1020))</f>
        <v>0</v>
      </c>
      <c r="AD1577" s="283">
        <f t="shared" si="953"/>
        <v>0</v>
      </c>
      <c r="AE1577" s="242">
        <f t="shared" si="954"/>
        <v>0</v>
      </c>
      <c r="AF1577" s="242">
        <f t="shared" si="955"/>
        <v>0</v>
      </c>
      <c r="AG1577" s="276">
        <f t="shared" si="741"/>
        <v>0</v>
      </c>
      <c r="AH1577" s="281">
        <f t="shared" si="929"/>
        <v>0</v>
      </c>
      <c r="AI1577" s="245">
        <f t="shared" si="930"/>
        <v>0</v>
      </c>
      <c r="AK1577" s="285">
        <f t="shared" si="956"/>
        <v>0</v>
      </c>
      <c r="AL1577" s="242">
        <f>IF(AK1577=0,0,SUMIFS('Sch A. Input'!$H568:$CJ568,'Sch A. Input'!$H$14:$CJ$14,"Recurring",'Sch A. Input'!$H$13:$CJ$13,"&lt;="&amp;$L$11,'Sch A. Input'!$H$13:$CJ$13,"&lt;="&amp;$AS$1020,'Sch A. Input'!$H$13:$CJ$13,"&gt;"&amp;$AI$1020))</f>
        <v>0</v>
      </c>
      <c r="AM1577" s="242">
        <f>IF(AK1577=0,0,SUMIFS('Sch A. Input'!$H568:$CJ568,'Sch A. Input'!$H$14:$CJ$14,"One-time",'Sch A. Input'!$H$13:$CJ$13,"&lt;="&amp;$L$11,'Sch A. Input'!$H$13:$CJ$13,"&lt;="&amp;$AS$1020,'Sch A. Input'!$H$13:$CJ$13,"&gt;"&amp;$AI$1020))</f>
        <v>0</v>
      </c>
      <c r="AN1577" s="283">
        <f t="shared" si="957"/>
        <v>0</v>
      </c>
      <c r="AO1577" s="242">
        <f t="shared" si="958"/>
        <v>0</v>
      </c>
      <c r="AP1577" s="242">
        <f t="shared" si="959"/>
        <v>0</v>
      </c>
      <c r="AQ1577" s="276">
        <f t="shared" si="742"/>
        <v>0</v>
      </c>
      <c r="AR1577" s="281">
        <f t="shared" si="931"/>
        <v>0</v>
      </c>
      <c r="AS1577" s="245">
        <f t="shared" si="932"/>
        <v>0</v>
      </c>
      <c r="AY1577" s="160"/>
      <c r="AZ1577" s="160"/>
      <c r="BK1577" s="2"/>
      <c r="BL1577" s="2"/>
      <c r="BM1577" s="2"/>
      <c r="BN1577" s="2"/>
      <c r="BO1577" s="2"/>
      <c r="BP1577" s="2"/>
      <c r="BQ1577" s="2"/>
      <c r="BR1577" s="2"/>
      <c r="BS1577" s="2"/>
      <c r="BT1577" s="2"/>
      <c r="BU1577" s="2"/>
      <c r="BV1577" s="2"/>
      <c r="BW1577" s="2"/>
      <c r="BX1577" s="2"/>
      <c r="BY1577" s="2"/>
      <c r="BZ1577" s="2"/>
      <c r="CA1577" s="2"/>
      <c r="CI1577"/>
      <c r="CJ1577"/>
      <c r="CK1577"/>
      <c r="CL1577"/>
      <c r="CM1577"/>
      <c r="CN1577"/>
      <c r="CO1577"/>
      <c r="CP1577"/>
      <c r="CQ1577"/>
      <c r="CR1577"/>
      <c r="CS1577"/>
      <c r="CT1577"/>
      <c r="CU1577"/>
      <c r="CV1577"/>
      <c r="CW1577"/>
      <c r="CX1577"/>
    </row>
    <row r="1578" spans="2:102" x14ac:dyDescent="0.35">
      <c r="B1578" s="70" t="str">
        <f t="shared" ref="B1578:F1578" si="990">B571</f>
        <v/>
      </c>
      <c r="C1578" s="166" t="str">
        <f t="shared" si="990"/>
        <v/>
      </c>
      <c r="D1578" s="273" t="str">
        <f t="shared" si="990"/>
        <v/>
      </c>
      <c r="E1578" s="273">
        <f t="shared" si="990"/>
        <v>45016</v>
      </c>
      <c r="F1578" s="273">
        <f t="shared" si="990"/>
        <v>0</v>
      </c>
      <c r="G1578" s="98">
        <f t="shared" si="944"/>
        <v>0</v>
      </c>
      <c r="H1578" s="242">
        <f>IF(G1578=0,0,SUMIFS('Sch A. Input'!$H569:$CJ569,'Sch A. Input'!$H$14:$CJ$14,"Recurring",'Sch A. Input'!$H$13:$CJ$13,"&lt;="&amp;$O$1020,'Sch A. Input'!$H$13:$CJ$13,"&lt;="&amp;$L$11))</f>
        <v>0</v>
      </c>
      <c r="I1578" s="242">
        <f>IF(G1578=0,0,SUMIFS('Sch A. Input'!$H569:$CJ569,'Sch A. Input'!$H$14:$CJ$14,"One-time",'Sch A. Input'!$H$13:$CJ$13,"&lt;="&amp;$O$1020,'Sch A. Input'!$H$13:$CJ$13,"&lt;="&amp;$L$11))</f>
        <v>0</v>
      </c>
      <c r="J1578" s="283">
        <f t="shared" si="945"/>
        <v>0</v>
      </c>
      <c r="K1578" s="242">
        <f t="shared" si="946"/>
        <v>0</v>
      </c>
      <c r="L1578" s="242">
        <f t="shared" si="947"/>
        <v>0</v>
      </c>
      <c r="M1578" s="276">
        <f t="shared" si="739"/>
        <v>0</v>
      </c>
      <c r="N1578" s="281">
        <f t="shared" si="925"/>
        <v>0</v>
      </c>
      <c r="O1578" s="245">
        <f t="shared" si="926"/>
        <v>0</v>
      </c>
      <c r="P1578" s="248"/>
      <c r="Q1578" s="285">
        <f t="shared" si="948"/>
        <v>0</v>
      </c>
      <c r="R1578" s="242">
        <f>IF(Q1578=0,0,SUMIFS('Sch A. Input'!$H569:$CJ569,'Sch A. Input'!$H$14:$CJ$14,"Recurring",'Sch A. Input'!$H$13:$CJ$13,"&lt;="&amp;$L$11,'Sch A. Input'!$H$13:$CJ$13,"&lt;="&amp;$Y$1020,'Sch A. Input'!$H$13:$CJ$13,"&gt;"&amp;$O$1020))</f>
        <v>0</v>
      </c>
      <c r="S1578" s="242">
        <f>IF(Q1578=0,0,SUMIFS('Sch A. Input'!$H569:$CJ569,'Sch A. Input'!$H$14:$CJ$14,"One-time",'Sch A. Input'!$H$13:$CJ$13,"&lt;="&amp;$L$11,'Sch A. Input'!$H$13:$CJ$13,"&lt;="&amp;$Y$1020,'Sch A. Input'!$H$13:$CJ$13,"&gt;"&amp;$O$1020))</f>
        <v>0</v>
      </c>
      <c r="T1578" s="283">
        <f t="shared" si="949"/>
        <v>0</v>
      </c>
      <c r="U1578" s="242">
        <f t="shared" si="950"/>
        <v>0</v>
      </c>
      <c r="V1578" s="242">
        <f t="shared" si="951"/>
        <v>0</v>
      </c>
      <c r="W1578" s="276">
        <f t="shared" si="740"/>
        <v>0</v>
      </c>
      <c r="X1578" s="281">
        <f t="shared" si="927"/>
        <v>0</v>
      </c>
      <c r="Y1578" s="245">
        <f t="shared" si="928"/>
        <v>0</v>
      </c>
      <c r="Z1578" s="248"/>
      <c r="AA1578" s="285">
        <f t="shared" si="952"/>
        <v>0</v>
      </c>
      <c r="AB1578" s="242">
        <f>IF(AA1578=0,0,SUMIFS('Sch A. Input'!$H569:$CJ569,'Sch A. Input'!$H$14:$CJ$14,"Recurring",'Sch A. Input'!$H$13:$CJ$13,"&lt;="&amp;$L$11,'Sch A. Input'!$H$13:$CJ$13,"&lt;="&amp;$AI$1020,'Sch A. Input'!$H$13:$CJ$13,"&gt;"&amp;$Y$1020))</f>
        <v>0</v>
      </c>
      <c r="AC1578" s="242">
        <f>IF(AA1578=0,0,SUMIFS('Sch A. Input'!$H569:$CJ569,'Sch A. Input'!$H$14:$CJ$14,"One-time",'Sch A. Input'!$H$13:$CJ$13,"&lt;="&amp;$L$11,'Sch A. Input'!$H$13:$CJ$13,"&lt;="&amp;$AI$1020,'Sch A. Input'!$H$13:$CJ$13,"&gt;"&amp;$Y$1020))</f>
        <v>0</v>
      </c>
      <c r="AD1578" s="283">
        <f t="shared" si="953"/>
        <v>0</v>
      </c>
      <c r="AE1578" s="242">
        <f t="shared" si="954"/>
        <v>0</v>
      </c>
      <c r="AF1578" s="242">
        <f t="shared" si="955"/>
        <v>0</v>
      </c>
      <c r="AG1578" s="276">
        <f t="shared" si="741"/>
        <v>0</v>
      </c>
      <c r="AH1578" s="281">
        <f t="shared" si="929"/>
        <v>0</v>
      </c>
      <c r="AI1578" s="245">
        <f t="shared" si="930"/>
        <v>0</v>
      </c>
      <c r="AK1578" s="285">
        <f t="shared" si="956"/>
        <v>0</v>
      </c>
      <c r="AL1578" s="242">
        <f>IF(AK1578=0,0,SUMIFS('Sch A. Input'!$H569:$CJ569,'Sch A. Input'!$H$14:$CJ$14,"Recurring",'Sch A. Input'!$H$13:$CJ$13,"&lt;="&amp;$L$11,'Sch A. Input'!$H$13:$CJ$13,"&lt;="&amp;$AS$1020,'Sch A. Input'!$H$13:$CJ$13,"&gt;"&amp;$AI$1020))</f>
        <v>0</v>
      </c>
      <c r="AM1578" s="242">
        <f>IF(AK1578=0,0,SUMIFS('Sch A. Input'!$H569:$CJ569,'Sch A. Input'!$H$14:$CJ$14,"One-time",'Sch A. Input'!$H$13:$CJ$13,"&lt;="&amp;$L$11,'Sch A. Input'!$H$13:$CJ$13,"&lt;="&amp;$AS$1020,'Sch A. Input'!$H$13:$CJ$13,"&gt;"&amp;$AI$1020))</f>
        <v>0</v>
      </c>
      <c r="AN1578" s="283">
        <f t="shared" si="957"/>
        <v>0</v>
      </c>
      <c r="AO1578" s="242">
        <f t="shared" si="958"/>
        <v>0</v>
      </c>
      <c r="AP1578" s="242">
        <f t="shared" si="959"/>
        <v>0</v>
      </c>
      <c r="AQ1578" s="276">
        <f t="shared" si="742"/>
        <v>0</v>
      </c>
      <c r="AR1578" s="281">
        <f t="shared" si="931"/>
        <v>0</v>
      </c>
      <c r="AS1578" s="245">
        <f t="shared" si="932"/>
        <v>0</v>
      </c>
      <c r="AY1578" s="160"/>
      <c r="AZ1578" s="160"/>
      <c r="BK1578" s="2"/>
      <c r="BL1578" s="2"/>
      <c r="BM1578" s="2"/>
      <c r="BN1578" s="2"/>
      <c r="BO1578" s="2"/>
      <c r="BP1578" s="2"/>
      <c r="BQ1578" s="2"/>
      <c r="BR1578" s="2"/>
      <c r="BS1578" s="2"/>
      <c r="BT1578" s="2"/>
      <c r="BU1578" s="2"/>
      <c r="BV1578" s="2"/>
      <c r="BW1578" s="2"/>
      <c r="BX1578" s="2"/>
      <c r="BY1578" s="2"/>
      <c r="BZ1578" s="2"/>
      <c r="CA1578" s="2"/>
      <c r="CI1578"/>
      <c r="CJ1578"/>
      <c r="CK1578"/>
      <c r="CL1578"/>
      <c r="CM1578"/>
      <c r="CN1578"/>
      <c r="CO1578"/>
      <c r="CP1578"/>
      <c r="CQ1578"/>
      <c r="CR1578"/>
      <c r="CS1578"/>
      <c r="CT1578"/>
      <c r="CU1578"/>
      <c r="CV1578"/>
      <c r="CW1578"/>
      <c r="CX1578"/>
    </row>
    <row r="1579" spans="2:102" x14ac:dyDescent="0.35">
      <c r="B1579" s="70" t="str">
        <f t="shared" ref="B1579:F1579" si="991">B572</f>
        <v/>
      </c>
      <c r="C1579" s="166" t="str">
        <f t="shared" si="991"/>
        <v/>
      </c>
      <c r="D1579" s="273" t="str">
        <f t="shared" si="991"/>
        <v/>
      </c>
      <c r="E1579" s="273">
        <f t="shared" si="991"/>
        <v>45016</v>
      </c>
      <c r="F1579" s="273">
        <f t="shared" si="991"/>
        <v>0</v>
      </c>
      <c r="G1579" s="98">
        <f t="shared" si="944"/>
        <v>0</v>
      </c>
      <c r="H1579" s="242">
        <f>IF(G1579=0,0,SUMIFS('Sch A. Input'!$H570:$CJ570,'Sch A. Input'!$H$14:$CJ$14,"Recurring",'Sch A. Input'!$H$13:$CJ$13,"&lt;="&amp;$O$1020,'Sch A. Input'!$H$13:$CJ$13,"&lt;="&amp;$L$11))</f>
        <v>0</v>
      </c>
      <c r="I1579" s="242">
        <f>IF(G1579=0,0,SUMIFS('Sch A. Input'!$H570:$CJ570,'Sch A. Input'!$H$14:$CJ$14,"One-time",'Sch A. Input'!$H$13:$CJ$13,"&lt;="&amp;$O$1020,'Sch A. Input'!$H$13:$CJ$13,"&lt;="&amp;$L$11))</f>
        <v>0</v>
      </c>
      <c r="J1579" s="283">
        <f t="shared" si="945"/>
        <v>0</v>
      </c>
      <c r="K1579" s="242">
        <f t="shared" si="946"/>
        <v>0</v>
      </c>
      <c r="L1579" s="242">
        <f t="shared" si="947"/>
        <v>0</v>
      </c>
      <c r="M1579" s="276">
        <f t="shared" si="739"/>
        <v>0</v>
      </c>
      <c r="N1579" s="281">
        <f t="shared" si="925"/>
        <v>0</v>
      </c>
      <c r="O1579" s="245">
        <f t="shared" si="926"/>
        <v>0</v>
      </c>
      <c r="P1579" s="248"/>
      <c r="Q1579" s="285">
        <f t="shared" si="948"/>
        <v>0</v>
      </c>
      <c r="R1579" s="242">
        <f>IF(Q1579=0,0,SUMIFS('Sch A. Input'!$H570:$CJ570,'Sch A. Input'!$H$14:$CJ$14,"Recurring",'Sch A. Input'!$H$13:$CJ$13,"&lt;="&amp;$L$11,'Sch A. Input'!$H$13:$CJ$13,"&lt;="&amp;$Y$1020,'Sch A. Input'!$H$13:$CJ$13,"&gt;"&amp;$O$1020))</f>
        <v>0</v>
      </c>
      <c r="S1579" s="242">
        <f>IF(Q1579=0,0,SUMIFS('Sch A. Input'!$H570:$CJ570,'Sch A. Input'!$H$14:$CJ$14,"One-time",'Sch A. Input'!$H$13:$CJ$13,"&lt;="&amp;$L$11,'Sch A. Input'!$H$13:$CJ$13,"&lt;="&amp;$Y$1020,'Sch A. Input'!$H$13:$CJ$13,"&gt;"&amp;$O$1020))</f>
        <v>0</v>
      </c>
      <c r="T1579" s="283">
        <f t="shared" si="949"/>
        <v>0</v>
      </c>
      <c r="U1579" s="242">
        <f t="shared" si="950"/>
        <v>0</v>
      </c>
      <c r="V1579" s="242">
        <f t="shared" si="951"/>
        <v>0</v>
      </c>
      <c r="W1579" s="276">
        <f t="shared" si="740"/>
        <v>0</v>
      </c>
      <c r="X1579" s="281">
        <f t="shared" si="927"/>
        <v>0</v>
      </c>
      <c r="Y1579" s="245">
        <f t="shared" si="928"/>
        <v>0</v>
      </c>
      <c r="Z1579" s="248"/>
      <c r="AA1579" s="285">
        <f t="shared" si="952"/>
        <v>0</v>
      </c>
      <c r="AB1579" s="242">
        <f>IF(AA1579=0,0,SUMIFS('Sch A. Input'!$H570:$CJ570,'Sch A. Input'!$H$14:$CJ$14,"Recurring",'Sch A. Input'!$H$13:$CJ$13,"&lt;="&amp;$L$11,'Sch A. Input'!$H$13:$CJ$13,"&lt;="&amp;$AI$1020,'Sch A. Input'!$H$13:$CJ$13,"&gt;"&amp;$Y$1020))</f>
        <v>0</v>
      </c>
      <c r="AC1579" s="242">
        <f>IF(AA1579=0,0,SUMIFS('Sch A. Input'!$H570:$CJ570,'Sch A. Input'!$H$14:$CJ$14,"One-time",'Sch A. Input'!$H$13:$CJ$13,"&lt;="&amp;$L$11,'Sch A. Input'!$H$13:$CJ$13,"&lt;="&amp;$AI$1020,'Sch A. Input'!$H$13:$CJ$13,"&gt;"&amp;$Y$1020))</f>
        <v>0</v>
      </c>
      <c r="AD1579" s="283">
        <f t="shared" si="953"/>
        <v>0</v>
      </c>
      <c r="AE1579" s="242">
        <f t="shared" si="954"/>
        <v>0</v>
      </c>
      <c r="AF1579" s="242">
        <f t="shared" si="955"/>
        <v>0</v>
      </c>
      <c r="AG1579" s="276">
        <f t="shared" si="741"/>
        <v>0</v>
      </c>
      <c r="AH1579" s="281">
        <f t="shared" si="929"/>
        <v>0</v>
      </c>
      <c r="AI1579" s="245">
        <f t="shared" si="930"/>
        <v>0</v>
      </c>
      <c r="AK1579" s="285">
        <f t="shared" si="956"/>
        <v>0</v>
      </c>
      <c r="AL1579" s="242">
        <f>IF(AK1579=0,0,SUMIFS('Sch A. Input'!$H570:$CJ570,'Sch A. Input'!$H$14:$CJ$14,"Recurring",'Sch A. Input'!$H$13:$CJ$13,"&lt;="&amp;$L$11,'Sch A. Input'!$H$13:$CJ$13,"&lt;="&amp;$AS$1020,'Sch A. Input'!$H$13:$CJ$13,"&gt;"&amp;$AI$1020))</f>
        <v>0</v>
      </c>
      <c r="AM1579" s="242">
        <f>IF(AK1579=0,0,SUMIFS('Sch A. Input'!$H570:$CJ570,'Sch A. Input'!$H$14:$CJ$14,"One-time",'Sch A. Input'!$H$13:$CJ$13,"&lt;="&amp;$L$11,'Sch A. Input'!$H$13:$CJ$13,"&lt;="&amp;$AS$1020,'Sch A. Input'!$H$13:$CJ$13,"&gt;"&amp;$AI$1020))</f>
        <v>0</v>
      </c>
      <c r="AN1579" s="283">
        <f t="shared" si="957"/>
        <v>0</v>
      </c>
      <c r="AO1579" s="242">
        <f t="shared" si="958"/>
        <v>0</v>
      </c>
      <c r="AP1579" s="242">
        <f t="shared" si="959"/>
        <v>0</v>
      </c>
      <c r="AQ1579" s="276">
        <f t="shared" si="742"/>
        <v>0</v>
      </c>
      <c r="AR1579" s="281">
        <f t="shared" si="931"/>
        <v>0</v>
      </c>
      <c r="AS1579" s="245">
        <f t="shared" si="932"/>
        <v>0</v>
      </c>
      <c r="AY1579" s="160"/>
      <c r="AZ1579" s="160"/>
      <c r="BK1579" s="2"/>
      <c r="BL1579" s="2"/>
      <c r="BM1579" s="2"/>
      <c r="BN1579" s="2"/>
      <c r="BO1579" s="2"/>
      <c r="BP1579" s="2"/>
      <c r="BQ1579" s="2"/>
      <c r="BR1579" s="2"/>
      <c r="BS1579" s="2"/>
      <c r="BT1579" s="2"/>
      <c r="BU1579" s="2"/>
      <c r="BV1579" s="2"/>
      <c r="BW1579" s="2"/>
      <c r="BX1579" s="2"/>
      <c r="BY1579" s="2"/>
      <c r="BZ1579" s="2"/>
      <c r="CA1579" s="2"/>
      <c r="CI1579"/>
      <c r="CJ1579"/>
      <c r="CK1579"/>
      <c r="CL1579"/>
      <c r="CM1579"/>
      <c r="CN1579"/>
      <c r="CO1579"/>
      <c r="CP1579"/>
      <c r="CQ1579"/>
      <c r="CR1579"/>
      <c r="CS1579"/>
      <c r="CT1579"/>
      <c r="CU1579"/>
      <c r="CV1579"/>
      <c r="CW1579"/>
      <c r="CX1579"/>
    </row>
    <row r="1580" spans="2:102" x14ac:dyDescent="0.35">
      <c r="B1580" s="70" t="str">
        <f t="shared" ref="B1580:F1580" si="992">B573</f>
        <v/>
      </c>
      <c r="C1580" s="166" t="str">
        <f t="shared" si="992"/>
        <v/>
      </c>
      <c r="D1580" s="273" t="str">
        <f t="shared" si="992"/>
        <v/>
      </c>
      <c r="E1580" s="273">
        <f t="shared" si="992"/>
        <v>45016</v>
      </c>
      <c r="F1580" s="273">
        <f t="shared" si="992"/>
        <v>0</v>
      </c>
      <c r="G1580" s="98">
        <f t="shared" si="944"/>
        <v>0</v>
      </c>
      <c r="H1580" s="242">
        <f>IF(G1580=0,0,SUMIFS('Sch A. Input'!$H571:$CJ571,'Sch A. Input'!$H$14:$CJ$14,"Recurring",'Sch A. Input'!$H$13:$CJ$13,"&lt;="&amp;$O$1020,'Sch A. Input'!$H$13:$CJ$13,"&lt;="&amp;$L$11))</f>
        <v>0</v>
      </c>
      <c r="I1580" s="242">
        <f>IF(G1580=0,0,SUMIFS('Sch A. Input'!$H571:$CJ571,'Sch A. Input'!$H$14:$CJ$14,"One-time",'Sch A. Input'!$H$13:$CJ$13,"&lt;="&amp;$O$1020,'Sch A. Input'!$H$13:$CJ$13,"&lt;="&amp;$L$11))</f>
        <v>0</v>
      </c>
      <c r="J1580" s="283">
        <f t="shared" si="945"/>
        <v>0</v>
      </c>
      <c r="K1580" s="242">
        <f t="shared" si="946"/>
        <v>0</v>
      </c>
      <c r="L1580" s="242">
        <f t="shared" si="947"/>
        <v>0</v>
      </c>
      <c r="M1580" s="276">
        <f t="shared" si="739"/>
        <v>0</v>
      </c>
      <c r="N1580" s="281">
        <f t="shared" si="925"/>
        <v>0</v>
      </c>
      <c r="O1580" s="245">
        <f t="shared" si="926"/>
        <v>0</v>
      </c>
      <c r="P1580" s="248"/>
      <c r="Q1580" s="285">
        <f t="shared" si="948"/>
        <v>0</v>
      </c>
      <c r="R1580" s="242">
        <f>IF(Q1580=0,0,SUMIFS('Sch A. Input'!$H571:$CJ571,'Sch A. Input'!$H$14:$CJ$14,"Recurring",'Sch A. Input'!$H$13:$CJ$13,"&lt;="&amp;$L$11,'Sch A. Input'!$H$13:$CJ$13,"&lt;="&amp;$Y$1020,'Sch A. Input'!$H$13:$CJ$13,"&gt;"&amp;$O$1020))</f>
        <v>0</v>
      </c>
      <c r="S1580" s="242">
        <f>IF(Q1580=0,0,SUMIFS('Sch A. Input'!$H571:$CJ571,'Sch A. Input'!$H$14:$CJ$14,"One-time",'Sch A. Input'!$H$13:$CJ$13,"&lt;="&amp;$L$11,'Sch A. Input'!$H$13:$CJ$13,"&lt;="&amp;$Y$1020,'Sch A. Input'!$H$13:$CJ$13,"&gt;"&amp;$O$1020))</f>
        <v>0</v>
      </c>
      <c r="T1580" s="283">
        <f t="shared" si="949"/>
        <v>0</v>
      </c>
      <c r="U1580" s="242">
        <f t="shared" si="950"/>
        <v>0</v>
      </c>
      <c r="V1580" s="242">
        <f t="shared" si="951"/>
        <v>0</v>
      </c>
      <c r="W1580" s="276">
        <f t="shared" si="740"/>
        <v>0</v>
      </c>
      <c r="X1580" s="281">
        <f t="shared" si="927"/>
        <v>0</v>
      </c>
      <c r="Y1580" s="245">
        <f t="shared" si="928"/>
        <v>0</v>
      </c>
      <c r="Z1580" s="248"/>
      <c r="AA1580" s="285">
        <f t="shared" si="952"/>
        <v>0</v>
      </c>
      <c r="AB1580" s="242">
        <f>IF(AA1580=0,0,SUMIFS('Sch A. Input'!$H571:$CJ571,'Sch A. Input'!$H$14:$CJ$14,"Recurring",'Sch A. Input'!$H$13:$CJ$13,"&lt;="&amp;$L$11,'Sch A. Input'!$H$13:$CJ$13,"&lt;="&amp;$AI$1020,'Sch A. Input'!$H$13:$CJ$13,"&gt;"&amp;$Y$1020))</f>
        <v>0</v>
      </c>
      <c r="AC1580" s="242">
        <f>IF(AA1580=0,0,SUMIFS('Sch A. Input'!$H571:$CJ571,'Sch A. Input'!$H$14:$CJ$14,"One-time",'Sch A. Input'!$H$13:$CJ$13,"&lt;="&amp;$L$11,'Sch A. Input'!$H$13:$CJ$13,"&lt;="&amp;$AI$1020,'Sch A. Input'!$H$13:$CJ$13,"&gt;"&amp;$Y$1020))</f>
        <v>0</v>
      </c>
      <c r="AD1580" s="283">
        <f t="shared" si="953"/>
        <v>0</v>
      </c>
      <c r="AE1580" s="242">
        <f t="shared" si="954"/>
        <v>0</v>
      </c>
      <c r="AF1580" s="242">
        <f t="shared" si="955"/>
        <v>0</v>
      </c>
      <c r="AG1580" s="276">
        <f t="shared" si="741"/>
        <v>0</v>
      </c>
      <c r="AH1580" s="281">
        <f t="shared" si="929"/>
        <v>0</v>
      </c>
      <c r="AI1580" s="245">
        <f t="shared" si="930"/>
        <v>0</v>
      </c>
      <c r="AK1580" s="285">
        <f t="shared" si="956"/>
        <v>0</v>
      </c>
      <c r="AL1580" s="242">
        <f>IF(AK1580=0,0,SUMIFS('Sch A. Input'!$H571:$CJ571,'Sch A. Input'!$H$14:$CJ$14,"Recurring",'Sch A. Input'!$H$13:$CJ$13,"&lt;="&amp;$L$11,'Sch A. Input'!$H$13:$CJ$13,"&lt;="&amp;$AS$1020,'Sch A. Input'!$H$13:$CJ$13,"&gt;"&amp;$AI$1020))</f>
        <v>0</v>
      </c>
      <c r="AM1580" s="242">
        <f>IF(AK1580=0,0,SUMIFS('Sch A. Input'!$H571:$CJ571,'Sch A. Input'!$H$14:$CJ$14,"One-time",'Sch A. Input'!$H$13:$CJ$13,"&lt;="&amp;$L$11,'Sch A. Input'!$H$13:$CJ$13,"&lt;="&amp;$AS$1020,'Sch A. Input'!$H$13:$CJ$13,"&gt;"&amp;$AI$1020))</f>
        <v>0</v>
      </c>
      <c r="AN1580" s="283">
        <f t="shared" si="957"/>
        <v>0</v>
      </c>
      <c r="AO1580" s="242">
        <f t="shared" si="958"/>
        <v>0</v>
      </c>
      <c r="AP1580" s="242">
        <f t="shared" si="959"/>
        <v>0</v>
      </c>
      <c r="AQ1580" s="276">
        <f t="shared" si="742"/>
        <v>0</v>
      </c>
      <c r="AR1580" s="281">
        <f t="shared" si="931"/>
        <v>0</v>
      </c>
      <c r="AS1580" s="245">
        <f t="shared" si="932"/>
        <v>0</v>
      </c>
      <c r="AY1580" s="160"/>
      <c r="AZ1580" s="160"/>
      <c r="BK1580" s="2"/>
      <c r="BL1580" s="2"/>
      <c r="BM1580" s="2"/>
      <c r="BN1580" s="2"/>
      <c r="BO1580" s="2"/>
      <c r="BP1580" s="2"/>
      <c r="BQ1580" s="2"/>
      <c r="BR1580" s="2"/>
      <c r="BS1580" s="2"/>
      <c r="BT1580" s="2"/>
      <c r="BU1580" s="2"/>
      <c r="BV1580" s="2"/>
      <c r="BW1580" s="2"/>
      <c r="BX1580" s="2"/>
      <c r="BY1580" s="2"/>
      <c r="BZ1580" s="2"/>
      <c r="CA1580" s="2"/>
      <c r="CI1580"/>
      <c r="CJ1580"/>
      <c r="CK1580"/>
      <c r="CL1580"/>
      <c r="CM1580"/>
      <c r="CN1580"/>
      <c r="CO1580"/>
      <c r="CP1580"/>
      <c r="CQ1580"/>
      <c r="CR1580"/>
      <c r="CS1580"/>
      <c r="CT1580"/>
      <c r="CU1580"/>
      <c r="CV1580"/>
      <c r="CW1580"/>
      <c r="CX1580"/>
    </row>
    <row r="1581" spans="2:102" x14ac:dyDescent="0.35">
      <c r="B1581" s="70" t="str">
        <f t="shared" ref="B1581:F1581" si="993">B574</f>
        <v/>
      </c>
      <c r="C1581" s="166" t="str">
        <f t="shared" si="993"/>
        <v/>
      </c>
      <c r="D1581" s="273" t="str">
        <f t="shared" si="993"/>
        <v/>
      </c>
      <c r="E1581" s="273">
        <f t="shared" si="993"/>
        <v>45016</v>
      </c>
      <c r="F1581" s="273">
        <f t="shared" si="993"/>
        <v>0</v>
      </c>
      <c r="G1581" s="98">
        <f t="shared" si="944"/>
        <v>0</v>
      </c>
      <c r="H1581" s="242">
        <f>IF(G1581=0,0,SUMIFS('Sch A. Input'!$H572:$CJ572,'Sch A. Input'!$H$14:$CJ$14,"Recurring",'Sch A. Input'!$H$13:$CJ$13,"&lt;="&amp;$O$1020,'Sch A. Input'!$H$13:$CJ$13,"&lt;="&amp;$L$11))</f>
        <v>0</v>
      </c>
      <c r="I1581" s="242">
        <f>IF(G1581=0,0,SUMIFS('Sch A. Input'!$H572:$CJ572,'Sch A. Input'!$H$14:$CJ$14,"One-time",'Sch A. Input'!$H$13:$CJ$13,"&lt;="&amp;$O$1020,'Sch A. Input'!$H$13:$CJ$13,"&lt;="&amp;$L$11))</f>
        <v>0</v>
      </c>
      <c r="J1581" s="283">
        <f t="shared" si="945"/>
        <v>0</v>
      </c>
      <c r="K1581" s="242">
        <f t="shared" si="946"/>
        <v>0</v>
      </c>
      <c r="L1581" s="242">
        <f t="shared" si="947"/>
        <v>0</v>
      </c>
      <c r="M1581" s="276">
        <f t="shared" si="739"/>
        <v>0</v>
      </c>
      <c r="N1581" s="281">
        <f t="shared" si="925"/>
        <v>0</v>
      </c>
      <c r="O1581" s="245">
        <f t="shared" si="926"/>
        <v>0</v>
      </c>
      <c r="P1581" s="248"/>
      <c r="Q1581" s="285">
        <f t="shared" si="948"/>
        <v>0</v>
      </c>
      <c r="R1581" s="242">
        <f>IF(Q1581=0,0,SUMIFS('Sch A. Input'!$H572:$CJ572,'Sch A. Input'!$H$14:$CJ$14,"Recurring",'Sch A. Input'!$H$13:$CJ$13,"&lt;="&amp;$L$11,'Sch A. Input'!$H$13:$CJ$13,"&lt;="&amp;$Y$1020,'Sch A. Input'!$H$13:$CJ$13,"&gt;"&amp;$O$1020))</f>
        <v>0</v>
      </c>
      <c r="S1581" s="242">
        <f>IF(Q1581=0,0,SUMIFS('Sch A. Input'!$H572:$CJ572,'Sch A. Input'!$H$14:$CJ$14,"One-time",'Sch A. Input'!$H$13:$CJ$13,"&lt;="&amp;$L$11,'Sch A. Input'!$H$13:$CJ$13,"&lt;="&amp;$Y$1020,'Sch A. Input'!$H$13:$CJ$13,"&gt;"&amp;$O$1020))</f>
        <v>0</v>
      </c>
      <c r="T1581" s="283">
        <f t="shared" si="949"/>
        <v>0</v>
      </c>
      <c r="U1581" s="242">
        <f t="shared" si="950"/>
        <v>0</v>
      </c>
      <c r="V1581" s="242">
        <f t="shared" si="951"/>
        <v>0</v>
      </c>
      <c r="W1581" s="276">
        <f t="shared" si="740"/>
        <v>0</v>
      </c>
      <c r="X1581" s="281">
        <f t="shared" si="927"/>
        <v>0</v>
      </c>
      <c r="Y1581" s="245">
        <f t="shared" si="928"/>
        <v>0</v>
      </c>
      <c r="Z1581" s="248"/>
      <c r="AA1581" s="285">
        <f t="shared" si="952"/>
        <v>0</v>
      </c>
      <c r="AB1581" s="242">
        <f>IF(AA1581=0,0,SUMIFS('Sch A. Input'!$H572:$CJ572,'Sch A. Input'!$H$14:$CJ$14,"Recurring",'Sch A. Input'!$H$13:$CJ$13,"&lt;="&amp;$L$11,'Sch A. Input'!$H$13:$CJ$13,"&lt;="&amp;$AI$1020,'Sch A. Input'!$H$13:$CJ$13,"&gt;"&amp;$Y$1020))</f>
        <v>0</v>
      </c>
      <c r="AC1581" s="242">
        <f>IF(AA1581=0,0,SUMIFS('Sch A. Input'!$H572:$CJ572,'Sch A. Input'!$H$14:$CJ$14,"One-time",'Sch A. Input'!$H$13:$CJ$13,"&lt;="&amp;$L$11,'Sch A. Input'!$H$13:$CJ$13,"&lt;="&amp;$AI$1020,'Sch A. Input'!$H$13:$CJ$13,"&gt;"&amp;$Y$1020))</f>
        <v>0</v>
      </c>
      <c r="AD1581" s="283">
        <f t="shared" si="953"/>
        <v>0</v>
      </c>
      <c r="AE1581" s="242">
        <f t="shared" si="954"/>
        <v>0</v>
      </c>
      <c r="AF1581" s="242">
        <f t="shared" si="955"/>
        <v>0</v>
      </c>
      <c r="AG1581" s="276">
        <f t="shared" si="741"/>
        <v>0</v>
      </c>
      <c r="AH1581" s="281">
        <f t="shared" si="929"/>
        <v>0</v>
      </c>
      <c r="AI1581" s="245">
        <f t="shared" si="930"/>
        <v>0</v>
      </c>
      <c r="AK1581" s="285">
        <f t="shared" si="956"/>
        <v>0</v>
      </c>
      <c r="AL1581" s="242">
        <f>IF(AK1581=0,0,SUMIFS('Sch A. Input'!$H572:$CJ572,'Sch A. Input'!$H$14:$CJ$14,"Recurring",'Sch A. Input'!$H$13:$CJ$13,"&lt;="&amp;$L$11,'Sch A. Input'!$H$13:$CJ$13,"&lt;="&amp;$AS$1020,'Sch A. Input'!$H$13:$CJ$13,"&gt;"&amp;$AI$1020))</f>
        <v>0</v>
      </c>
      <c r="AM1581" s="242">
        <f>IF(AK1581=0,0,SUMIFS('Sch A. Input'!$H572:$CJ572,'Sch A. Input'!$H$14:$CJ$14,"One-time",'Sch A. Input'!$H$13:$CJ$13,"&lt;="&amp;$L$11,'Sch A. Input'!$H$13:$CJ$13,"&lt;="&amp;$AS$1020,'Sch A. Input'!$H$13:$CJ$13,"&gt;"&amp;$AI$1020))</f>
        <v>0</v>
      </c>
      <c r="AN1581" s="283">
        <f t="shared" si="957"/>
        <v>0</v>
      </c>
      <c r="AO1581" s="242">
        <f t="shared" si="958"/>
        <v>0</v>
      </c>
      <c r="AP1581" s="242">
        <f t="shared" si="959"/>
        <v>0</v>
      </c>
      <c r="AQ1581" s="276">
        <f t="shared" si="742"/>
        <v>0</v>
      </c>
      <c r="AR1581" s="281">
        <f t="shared" si="931"/>
        <v>0</v>
      </c>
      <c r="AS1581" s="245">
        <f t="shared" si="932"/>
        <v>0</v>
      </c>
      <c r="AY1581" s="160"/>
      <c r="AZ1581" s="160"/>
      <c r="BK1581" s="2"/>
      <c r="BL1581" s="2"/>
      <c r="BM1581" s="2"/>
      <c r="BN1581" s="2"/>
      <c r="BO1581" s="2"/>
      <c r="BP1581" s="2"/>
      <c r="BQ1581" s="2"/>
      <c r="BR1581" s="2"/>
      <c r="BS1581" s="2"/>
      <c r="BT1581" s="2"/>
      <c r="BU1581" s="2"/>
      <c r="BV1581" s="2"/>
      <c r="BW1581" s="2"/>
      <c r="BX1581" s="2"/>
      <c r="BY1581" s="2"/>
      <c r="BZ1581" s="2"/>
      <c r="CA1581" s="2"/>
      <c r="CI1581"/>
      <c r="CJ1581"/>
      <c r="CK1581"/>
      <c r="CL1581"/>
      <c r="CM1581"/>
      <c r="CN1581"/>
      <c r="CO1581"/>
      <c r="CP1581"/>
      <c r="CQ1581"/>
      <c r="CR1581"/>
      <c r="CS1581"/>
      <c r="CT1581"/>
      <c r="CU1581"/>
      <c r="CV1581"/>
      <c r="CW1581"/>
      <c r="CX1581"/>
    </row>
    <row r="1582" spans="2:102" x14ac:dyDescent="0.35">
      <c r="B1582" s="70" t="str">
        <f t="shared" ref="B1582:F1582" si="994">B575</f>
        <v/>
      </c>
      <c r="C1582" s="166" t="str">
        <f t="shared" si="994"/>
        <v/>
      </c>
      <c r="D1582" s="273" t="str">
        <f t="shared" si="994"/>
        <v/>
      </c>
      <c r="E1582" s="273">
        <f t="shared" si="994"/>
        <v>45016</v>
      </c>
      <c r="F1582" s="273">
        <f t="shared" si="994"/>
        <v>0</v>
      </c>
      <c r="G1582" s="98">
        <f t="shared" si="944"/>
        <v>0</v>
      </c>
      <c r="H1582" s="242">
        <f>IF(G1582=0,0,SUMIFS('Sch A. Input'!$H573:$CJ573,'Sch A. Input'!$H$14:$CJ$14,"Recurring",'Sch A. Input'!$H$13:$CJ$13,"&lt;="&amp;$O$1020,'Sch A. Input'!$H$13:$CJ$13,"&lt;="&amp;$L$11))</f>
        <v>0</v>
      </c>
      <c r="I1582" s="242">
        <f>IF(G1582=0,0,SUMIFS('Sch A. Input'!$H573:$CJ573,'Sch A. Input'!$H$14:$CJ$14,"One-time",'Sch A. Input'!$H$13:$CJ$13,"&lt;="&amp;$O$1020,'Sch A. Input'!$H$13:$CJ$13,"&lt;="&amp;$L$11))</f>
        <v>0</v>
      </c>
      <c r="J1582" s="283">
        <f t="shared" si="945"/>
        <v>0</v>
      </c>
      <c r="K1582" s="242">
        <f t="shared" si="946"/>
        <v>0</v>
      </c>
      <c r="L1582" s="242">
        <f t="shared" si="947"/>
        <v>0</v>
      </c>
      <c r="M1582" s="276">
        <f t="shared" si="739"/>
        <v>0</v>
      </c>
      <c r="N1582" s="281">
        <f t="shared" si="925"/>
        <v>0</v>
      </c>
      <c r="O1582" s="245">
        <f t="shared" si="926"/>
        <v>0</v>
      </c>
      <c r="P1582" s="248"/>
      <c r="Q1582" s="285">
        <f t="shared" si="948"/>
        <v>0</v>
      </c>
      <c r="R1582" s="242">
        <f>IF(Q1582=0,0,SUMIFS('Sch A. Input'!$H573:$CJ573,'Sch A. Input'!$H$14:$CJ$14,"Recurring",'Sch A. Input'!$H$13:$CJ$13,"&lt;="&amp;$L$11,'Sch A. Input'!$H$13:$CJ$13,"&lt;="&amp;$Y$1020,'Sch A. Input'!$H$13:$CJ$13,"&gt;"&amp;$O$1020))</f>
        <v>0</v>
      </c>
      <c r="S1582" s="242">
        <f>IF(Q1582=0,0,SUMIFS('Sch A. Input'!$H573:$CJ573,'Sch A. Input'!$H$14:$CJ$14,"One-time",'Sch A. Input'!$H$13:$CJ$13,"&lt;="&amp;$L$11,'Sch A. Input'!$H$13:$CJ$13,"&lt;="&amp;$Y$1020,'Sch A. Input'!$H$13:$CJ$13,"&gt;"&amp;$O$1020))</f>
        <v>0</v>
      </c>
      <c r="T1582" s="283">
        <f t="shared" si="949"/>
        <v>0</v>
      </c>
      <c r="U1582" s="242">
        <f t="shared" si="950"/>
        <v>0</v>
      </c>
      <c r="V1582" s="242">
        <f t="shared" si="951"/>
        <v>0</v>
      </c>
      <c r="W1582" s="276">
        <f t="shared" si="740"/>
        <v>0</v>
      </c>
      <c r="X1582" s="281">
        <f t="shared" si="927"/>
        <v>0</v>
      </c>
      <c r="Y1582" s="245">
        <f t="shared" si="928"/>
        <v>0</v>
      </c>
      <c r="Z1582" s="248"/>
      <c r="AA1582" s="285">
        <f t="shared" si="952"/>
        <v>0</v>
      </c>
      <c r="AB1582" s="242">
        <f>IF(AA1582=0,0,SUMIFS('Sch A. Input'!$H573:$CJ573,'Sch A. Input'!$H$14:$CJ$14,"Recurring",'Sch A. Input'!$H$13:$CJ$13,"&lt;="&amp;$L$11,'Sch A. Input'!$H$13:$CJ$13,"&lt;="&amp;$AI$1020,'Sch A. Input'!$H$13:$CJ$13,"&gt;"&amp;$Y$1020))</f>
        <v>0</v>
      </c>
      <c r="AC1582" s="242">
        <f>IF(AA1582=0,0,SUMIFS('Sch A. Input'!$H573:$CJ573,'Sch A. Input'!$H$14:$CJ$14,"One-time",'Sch A. Input'!$H$13:$CJ$13,"&lt;="&amp;$L$11,'Sch A. Input'!$H$13:$CJ$13,"&lt;="&amp;$AI$1020,'Sch A. Input'!$H$13:$CJ$13,"&gt;"&amp;$Y$1020))</f>
        <v>0</v>
      </c>
      <c r="AD1582" s="283">
        <f t="shared" si="953"/>
        <v>0</v>
      </c>
      <c r="AE1582" s="242">
        <f t="shared" si="954"/>
        <v>0</v>
      </c>
      <c r="AF1582" s="242">
        <f t="shared" si="955"/>
        <v>0</v>
      </c>
      <c r="AG1582" s="276">
        <f t="shared" si="741"/>
        <v>0</v>
      </c>
      <c r="AH1582" s="281">
        <f t="shared" si="929"/>
        <v>0</v>
      </c>
      <c r="AI1582" s="245">
        <f t="shared" si="930"/>
        <v>0</v>
      </c>
      <c r="AK1582" s="285">
        <f t="shared" si="956"/>
        <v>0</v>
      </c>
      <c r="AL1582" s="242">
        <f>IF(AK1582=0,0,SUMIFS('Sch A. Input'!$H573:$CJ573,'Sch A. Input'!$H$14:$CJ$14,"Recurring",'Sch A. Input'!$H$13:$CJ$13,"&lt;="&amp;$L$11,'Sch A. Input'!$H$13:$CJ$13,"&lt;="&amp;$AS$1020,'Sch A. Input'!$H$13:$CJ$13,"&gt;"&amp;$AI$1020))</f>
        <v>0</v>
      </c>
      <c r="AM1582" s="242">
        <f>IF(AK1582=0,0,SUMIFS('Sch A. Input'!$H573:$CJ573,'Sch A. Input'!$H$14:$CJ$14,"One-time",'Sch A. Input'!$H$13:$CJ$13,"&lt;="&amp;$L$11,'Sch A. Input'!$H$13:$CJ$13,"&lt;="&amp;$AS$1020,'Sch A. Input'!$H$13:$CJ$13,"&gt;"&amp;$AI$1020))</f>
        <v>0</v>
      </c>
      <c r="AN1582" s="283">
        <f t="shared" si="957"/>
        <v>0</v>
      </c>
      <c r="AO1582" s="242">
        <f t="shared" si="958"/>
        <v>0</v>
      </c>
      <c r="AP1582" s="242">
        <f t="shared" si="959"/>
        <v>0</v>
      </c>
      <c r="AQ1582" s="276">
        <f t="shared" si="742"/>
        <v>0</v>
      </c>
      <c r="AR1582" s="281">
        <f t="shared" si="931"/>
        <v>0</v>
      </c>
      <c r="AS1582" s="245">
        <f t="shared" si="932"/>
        <v>0</v>
      </c>
      <c r="AY1582" s="160"/>
      <c r="AZ1582" s="160"/>
      <c r="BK1582" s="2"/>
      <c r="BL1582" s="2"/>
      <c r="BM1582" s="2"/>
      <c r="BN1582" s="2"/>
      <c r="BO1582" s="2"/>
      <c r="BP1582" s="2"/>
      <c r="BQ1582" s="2"/>
      <c r="BR1582" s="2"/>
      <c r="BS1582" s="2"/>
      <c r="BT1582" s="2"/>
      <c r="BU1582" s="2"/>
      <c r="BV1582" s="2"/>
      <c r="BW1582" s="2"/>
      <c r="BX1582" s="2"/>
      <c r="BY1582" s="2"/>
      <c r="BZ1582" s="2"/>
      <c r="CA1582" s="2"/>
      <c r="CI1582"/>
      <c r="CJ1582"/>
      <c r="CK1582"/>
      <c r="CL1582"/>
      <c r="CM1582"/>
      <c r="CN1582"/>
      <c r="CO1582"/>
      <c r="CP1582"/>
      <c r="CQ1582"/>
      <c r="CR1582"/>
      <c r="CS1582"/>
      <c r="CT1582"/>
      <c r="CU1582"/>
      <c r="CV1582"/>
      <c r="CW1582"/>
      <c r="CX1582"/>
    </row>
    <row r="1583" spans="2:102" x14ac:dyDescent="0.35">
      <c r="B1583" s="70" t="str">
        <f t="shared" ref="B1583:F1583" si="995">B576</f>
        <v/>
      </c>
      <c r="C1583" s="166" t="str">
        <f t="shared" si="995"/>
        <v/>
      </c>
      <c r="D1583" s="273" t="str">
        <f t="shared" si="995"/>
        <v/>
      </c>
      <c r="E1583" s="273">
        <f t="shared" si="995"/>
        <v>45016</v>
      </c>
      <c r="F1583" s="273">
        <f t="shared" si="995"/>
        <v>0</v>
      </c>
      <c r="G1583" s="98">
        <f t="shared" si="944"/>
        <v>0</v>
      </c>
      <c r="H1583" s="242">
        <f>IF(G1583=0,0,SUMIFS('Sch A. Input'!$H574:$CJ574,'Sch A. Input'!$H$14:$CJ$14,"Recurring",'Sch A. Input'!$H$13:$CJ$13,"&lt;="&amp;$O$1020,'Sch A. Input'!$H$13:$CJ$13,"&lt;="&amp;$L$11))</f>
        <v>0</v>
      </c>
      <c r="I1583" s="242">
        <f>IF(G1583=0,0,SUMIFS('Sch A. Input'!$H574:$CJ574,'Sch A. Input'!$H$14:$CJ$14,"One-time",'Sch A. Input'!$H$13:$CJ$13,"&lt;="&amp;$O$1020,'Sch A. Input'!$H$13:$CJ$13,"&lt;="&amp;$L$11))</f>
        <v>0</v>
      </c>
      <c r="J1583" s="283">
        <f t="shared" si="945"/>
        <v>0</v>
      </c>
      <c r="K1583" s="242">
        <f t="shared" si="946"/>
        <v>0</v>
      </c>
      <c r="L1583" s="242">
        <f t="shared" si="947"/>
        <v>0</v>
      </c>
      <c r="M1583" s="276">
        <f t="shared" si="739"/>
        <v>0</v>
      </c>
      <c r="N1583" s="281">
        <f t="shared" si="925"/>
        <v>0</v>
      </c>
      <c r="O1583" s="245">
        <f t="shared" si="926"/>
        <v>0</v>
      </c>
      <c r="P1583" s="248"/>
      <c r="Q1583" s="285">
        <f t="shared" si="948"/>
        <v>0</v>
      </c>
      <c r="R1583" s="242">
        <f>IF(Q1583=0,0,SUMIFS('Sch A. Input'!$H574:$CJ574,'Sch A. Input'!$H$14:$CJ$14,"Recurring",'Sch A. Input'!$H$13:$CJ$13,"&lt;="&amp;$L$11,'Sch A. Input'!$H$13:$CJ$13,"&lt;="&amp;$Y$1020,'Sch A. Input'!$H$13:$CJ$13,"&gt;"&amp;$O$1020))</f>
        <v>0</v>
      </c>
      <c r="S1583" s="242">
        <f>IF(Q1583=0,0,SUMIFS('Sch A. Input'!$H574:$CJ574,'Sch A. Input'!$H$14:$CJ$14,"One-time",'Sch A. Input'!$H$13:$CJ$13,"&lt;="&amp;$L$11,'Sch A. Input'!$H$13:$CJ$13,"&lt;="&amp;$Y$1020,'Sch A. Input'!$H$13:$CJ$13,"&gt;"&amp;$O$1020))</f>
        <v>0</v>
      </c>
      <c r="T1583" s="283">
        <f t="shared" si="949"/>
        <v>0</v>
      </c>
      <c r="U1583" s="242">
        <f t="shared" si="950"/>
        <v>0</v>
      </c>
      <c r="V1583" s="242">
        <f t="shared" si="951"/>
        <v>0</v>
      </c>
      <c r="W1583" s="276">
        <f t="shared" si="740"/>
        <v>0</v>
      </c>
      <c r="X1583" s="281">
        <f t="shared" si="927"/>
        <v>0</v>
      </c>
      <c r="Y1583" s="245">
        <f t="shared" si="928"/>
        <v>0</v>
      </c>
      <c r="Z1583" s="248"/>
      <c r="AA1583" s="285">
        <f t="shared" si="952"/>
        <v>0</v>
      </c>
      <c r="AB1583" s="242">
        <f>IF(AA1583=0,0,SUMIFS('Sch A. Input'!$H574:$CJ574,'Sch A. Input'!$H$14:$CJ$14,"Recurring",'Sch A. Input'!$H$13:$CJ$13,"&lt;="&amp;$L$11,'Sch A. Input'!$H$13:$CJ$13,"&lt;="&amp;$AI$1020,'Sch A. Input'!$H$13:$CJ$13,"&gt;"&amp;$Y$1020))</f>
        <v>0</v>
      </c>
      <c r="AC1583" s="242">
        <f>IF(AA1583=0,0,SUMIFS('Sch A. Input'!$H574:$CJ574,'Sch A. Input'!$H$14:$CJ$14,"One-time",'Sch A. Input'!$H$13:$CJ$13,"&lt;="&amp;$L$11,'Sch A. Input'!$H$13:$CJ$13,"&lt;="&amp;$AI$1020,'Sch A. Input'!$H$13:$CJ$13,"&gt;"&amp;$Y$1020))</f>
        <v>0</v>
      </c>
      <c r="AD1583" s="283">
        <f t="shared" si="953"/>
        <v>0</v>
      </c>
      <c r="AE1583" s="242">
        <f t="shared" si="954"/>
        <v>0</v>
      </c>
      <c r="AF1583" s="242">
        <f t="shared" si="955"/>
        <v>0</v>
      </c>
      <c r="AG1583" s="276">
        <f t="shared" si="741"/>
        <v>0</v>
      </c>
      <c r="AH1583" s="281">
        <f t="shared" si="929"/>
        <v>0</v>
      </c>
      <c r="AI1583" s="245">
        <f t="shared" si="930"/>
        <v>0</v>
      </c>
      <c r="AK1583" s="285">
        <f t="shared" si="956"/>
        <v>0</v>
      </c>
      <c r="AL1583" s="242">
        <f>IF(AK1583=0,0,SUMIFS('Sch A. Input'!$H574:$CJ574,'Sch A. Input'!$H$14:$CJ$14,"Recurring",'Sch A. Input'!$H$13:$CJ$13,"&lt;="&amp;$L$11,'Sch A. Input'!$H$13:$CJ$13,"&lt;="&amp;$AS$1020,'Sch A. Input'!$H$13:$CJ$13,"&gt;"&amp;$AI$1020))</f>
        <v>0</v>
      </c>
      <c r="AM1583" s="242">
        <f>IF(AK1583=0,0,SUMIFS('Sch A. Input'!$H574:$CJ574,'Sch A. Input'!$H$14:$CJ$14,"One-time",'Sch A. Input'!$H$13:$CJ$13,"&lt;="&amp;$L$11,'Sch A. Input'!$H$13:$CJ$13,"&lt;="&amp;$AS$1020,'Sch A. Input'!$H$13:$CJ$13,"&gt;"&amp;$AI$1020))</f>
        <v>0</v>
      </c>
      <c r="AN1583" s="283">
        <f t="shared" si="957"/>
        <v>0</v>
      </c>
      <c r="AO1583" s="242">
        <f t="shared" si="958"/>
        <v>0</v>
      </c>
      <c r="AP1583" s="242">
        <f t="shared" si="959"/>
        <v>0</v>
      </c>
      <c r="AQ1583" s="276">
        <f t="shared" si="742"/>
        <v>0</v>
      </c>
      <c r="AR1583" s="281">
        <f t="shared" si="931"/>
        <v>0</v>
      </c>
      <c r="AS1583" s="245">
        <f t="shared" si="932"/>
        <v>0</v>
      </c>
      <c r="AY1583" s="160"/>
      <c r="AZ1583" s="160"/>
      <c r="BK1583" s="2"/>
      <c r="BL1583" s="2"/>
      <c r="BM1583" s="2"/>
      <c r="BN1583" s="2"/>
      <c r="BO1583" s="2"/>
      <c r="BP1583" s="2"/>
      <c r="BQ1583" s="2"/>
      <c r="BR1583" s="2"/>
      <c r="BS1583" s="2"/>
      <c r="BT1583" s="2"/>
      <c r="BU1583" s="2"/>
      <c r="BV1583" s="2"/>
      <c r="BW1583" s="2"/>
      <c r="BX1583" s="2"/>
      <c r="BY1583" s="2"/>
      <c r="BZ1583" s="2"/>
      <c r="CA1583" s="2"/>
      <c r="CI1583"/>
      <c r="CJ1583"/>
      <c r="CK1583"/>
      <c r="CL1583"/>
      <c r="CM1583"/>
      <c r="CN1583"/>
      <c r="CO1583"/>
      <c r="CP1583"/>
      <c r="CQ1583"/>
      <c r="CR1583"/>
      <c r="CS1583"/>
      <c r="CT1583"/>
      <c r="CU1583"/>
      <c r="CV1583"/>
      <c r="CW1583"/>
      <c r="CX1583"/>
    </row>
    <row r="1584" spans="2:102" x14ac:dyDescent="0.35">
      <c r="B1584" s="70" t="str">
        <f t="shared" ref="B1584:F1584" si="996">B577</f>
        <v/>
      </c>
      <c r="C1584" s="166" t="str">
        <f t="shared" si="996"/>
        <v/>
      </c>
      <c r="D1584" s="273" t="str">
        <f t="shared" si="996"/>
        <v/>
      </c>
      <c r="E1584" s="273">
        <f t="shared" si="996"/>
        <v>45016</v>
      </c>
      <c r="F1584" s="273">
        <f t="shared" si="996"/>
        <v>0</v>
      </c>
      <c r="G1584" s="98">
        <f t="shared" si="944"/>
        <v>0</v>
      </c>
      <c r="H1584" s="242">
        <f>IF(G1584=0,0,SUMIFS('Sch A. Input'!$H575:$CJ575,'Sch A. Input'!$H$14:$CJ$14,"Recurring",'Sch A. Input'!$H$13:$CJ$13,"&lt;="&amp;$O$1020,'Sch A. Input'!$H$13:$CJ$13,"&lt;="&amp;$L$11))</f>
        <v>0</v>
      </c>
      <c r="I1584" s="242">
        <f>IF(G1584=0,0,SUMIFS('Sch A. Input'!$H575:$CJ575,'Sch A. Input'!$H$14:$CJ$14,"One-time",'Sch A. Input'!$H$13:$CJ$13,"&lt;="&amp;$O$1020,'Sch A. Input'!$H$13:$CJ$13,"&lt;="&amp;$L$11))</f>
        <v>0</v>
      </c>
      <c r="J1584" s="283">
        <f t="shared" si="945"/>
        <v>0</v>
      </c>
      <c r="K1584" s="242">
        <f t="shared" si="946"/>
        <v>0</v>
      </c>
      <c r="L1584" s="242">
        <f t="shared" si="947"/>
        <v>0</v>
      </c>
      <c r="M1584" s="276">
        <f t="shared" si="739"/>
        <v>0</v>
      </c>
      <c r="N1584" s="281">
        <f t="shared" si="925"/>
        <v>0</v>
      </c>
      <c r="O1584" s="245">
        <f t="shared" si="926"/>
        <v>0</v>
      </c>
      <c r="P1584" s="248"/>
      <c r="Q1584" s="285">
        <f t="shared" si="948"/>
        <v>0</v>
      </c>
      <c r="R1584" s="242">
        <f>IF(Q1584=0,0,SUMIFS('Sch A. Input'!$H575:$CJ575,'Sch A. Input'!$H$14:$CJ$14,"Recurring",'Sch A. Input'!$H$13:$CJ$13,"&lt;="&amp;$L$11,'Sch A. Input'!$H$13:$CJ$13,"&lt;="&amp;$Y$1020,'Sch A. Input'!$H$13:$CJ$13,"&gt;"&amp;$O$1020))</f>
        <v>0</v>
      </c>
      <c r="S1584" s="242">
        <f>IF(Q1584=0,0,SUMIFS('Sch A. Input'!$H575:$CJ575,'Sch A. Input'!$H$14:$CJ$14,"One-time",'Sch A. Input'!$H$13:$CJ$13,"&lt;="&amp;$L$11,'Sch A. Input'!$H$13:$CJ$13,"&lt;="&amp;$Y$1020,'Sch A. Input'!$H$13:$CJ$13,"&gt;"&amp;$O$1020))</f>
        <v>0</v>
      </c>
      <c r="T1584" s="283">
        <f t="shared" si="949"/>
        <v>0</v>
      </c>
      <c r="U1584" s="242">
        <f t="shared" si="950"/>
        <v>0</v>
      </c>
      <c r="V1584" s="242">
        <f t="shared" si="951"/>
        <v>0</v>
      </c>
      <c r="W1584" s="276">
        <f t="shared" si="740"/>
        <v>0</v>
      </c>
      <c r="X1584" s="281">
        <f t="shared" si="927"/>
        <v>0</v>
      </c>
      <c r="Y1584" s="245">
        <f t="shared" si="928"/>
        <v>0</v>
      </c>
      <c r="Z1584" s="248"/>
      <c r="AA1584" s="285">
        <f t="shared" si="952"/>
        <v>0</v>
      </c>
      <c r="AB1584" s="242">
        <f>IF(AA1584=0,0,SUMIFS('Sch A. Input'!$H575:$CJ575,'Sch A. Input'!$H$14:$CJ$14,"Recurring",'Sch A. Input'!$H$13:$CJ$13,"&lt;="&amp;$L$11,'Sch A. Input'!$H$13:$CJ$13,"&lt;="&amp;$AI$1020,'Sch A. Input'!$H$13:$CJ$13,"&gt;"&amp;$Y$1020))</f>
        <v>0</v>
      </c>
      <c r="AC1584" s="242">
        <f>IF(AA1584=0,0,SUMIFS('Sch A. Input'!$H575:$CJ575,'Sch A. Input'!$H$14:$CJ$14,"One-time",'Sch A. Input'!$H$13:$CJ$13,"&lt;="&amp;$L$11,'Sch A. Input'!$H$13:$CJ$13,"&lt;="&amp;$AI$1020,'Sch A. Input'!$H$13:$CJ$13,"&gt;"&amp;$Y$1020))</f>
        <v>0</v>
      </c>
      <c r="AD1584" s="283">
        <f t="shared" si="953"/>
        <v>0</v>
      </c>
      <c r="AE1584" s="242">
        <f t="shared" si="954"/>
        <v>0</v>
      </c>
      <c r="AF1584" s="242">
        <f t="shared" si="955"/>
        <v>0</v>
      </c>
      <c r="AG1584" s="276">
        <f t="shared" si="741"/>
        <v>0</v>
      </c>
      <c r="AH1584" s="281">
        <f t="shared" si="929"/>
        <v>0</v>
      </c>
      <c r="AI1584" s="245">
        <f t="shared" si="930"/>
        <v>0</v>
      </c>
      <c r="AK1584" s="285">
        <f t="shared" si="956"/>
        <v>0</v>
      </c>
      <c r="AL1584" s="242">
        <f>IF(AK1584=0,0,SUMIFS('Sch A. Input'!$H575:$CJ575,'Sch A. Input'!$H$14:$CJ$14,"Recurring",'Sch A. Input'!$H$13:$CJ$13,"&lt;="&amp;$L$11,'Sch A. Input'!$H$13:$CJ$13,"&lt;="&amp;$AS$1020,'Sch A. Input'!$H$13:$CJ$13,"&gt;"&amp;$AI$1020))</f>
        <v>0</v>
      </c>
      <c r="AM1584" s="242">
        <f>IF(AK1584=0,0,SUMIFS('Sch A. Input'!$H575:$CJ575,'Sch A. Input'!$H$14:$CJ$14,"One-time",'Sch A. Input'!$H$13:$CJ$13,"&lt;="&amp;$L$11,'Sch A. Input'!$H$13:$CJ$13,"&lt;="&amp;$AS$1020,'Sch A. Input'!$H$13:$CJ$13,"&gt;"&amp;$AI$1020))</f>
        <v>0</v>
      </c>
      <c r="AN1584" s="283">
        <f t="shared" si="957"/>
        <v>0</v>
      </c>
      <c r="AO1584" s="242">
        <f t="shared" si="958"/>
        <v>0</v>
      </c>
      <c r="AP1584" s="242">
        <f t="shared" si="959"/>
        <v>0</v>
      </c>
      <c r="AQ1584" s="276">
        <f t="shared" si="742"/>
        <v>0</v>
      </c>
      <c r="AR1584" s="281">
        <f t="shared" si="931"/>
        <v>0</v>
      </c>
      <c r="AS1584" s="245">
        <f t="shared" si="932"/>
        <v>0</v>
      </c>
      <c r="AY1584" s="160"/>
      <c r="AZ1584" s="160"/>
      <c r="BK1584" s="2"/>
      <c r="BL1584" s="2"/>
      <c r="BM1584" s="2"/>
      <c r="BN1584" s="2"/>
      <c r="BO1584" s="2"/>
      <c r="BP1584" s="2"/>
      <c r="BQ1584" s="2"/>
      <c r="BR1584" s="2"/>
      <c r="BS1584" s="2"/>
      <c r="BT1584" s="2"/>
      <c r="BU1584" s="2"/>
      <c r="BV1584" s="2"/>
      <c r="BW1584" s="2"/>
      <c r="BX1584" s="2"/>
      <c r="BY1584" s="2"/>
      <c r="BZ1584" s="2"/>
      <c r="CA1584" s="2"/>
      <c r="CI1584"/>
      <c r="CJ1584"/>
      <c r="CK1584"/>
      <c r="CL1584"/>
      <c r="CM1584"/>
      <c r="CN1584"/>
      <c r="CO1584"/>
      <c r="CP1584"/>
      <c r="CQ1584"/>
      <c r="CR1584"/>
      <c r="CS1584"/>
      <c r="CT1584"/>
      <c r="CU1584"/>
      <c r="CV1584"/>
      <c r="CW1584"/>
      <c r="CX1584"/>
    </row>
    <row r="1585" spans="2:102" x14ac:dyDescent="0.35">
      <c r="B1585" s="70" t="str">
        <f t="shared" ref="B1585:F1585" si="997">B578</f>
        <v/>
      </c>
      <c r="C1585" s="166" t="str">
        <f t="shared" si="997"/>
        <v/>
      </c>
      <c r="D1585" s="273" t="str">
        <f t="shared" si="997"/>
        <v/>
      </c>
      <c r="E1585" s="273">
        <f t="shared" si="997"/>
        <v>45016</v>
      </c>
      <c r="F1585" s="273">
        <f t="shared" si="997"/>
        <v>0</v>
      </c>
      <c r="G1585" s="98">
        <f t="shared" si="944"/>
        <v>0</v>
      </c>
      <c r="H1585" s="242">
        <f>IF(G1585=0,0,SUMIFS('Sch A. Input'!$H576:$CJ576,'Sch A. Input'!$H$14:$CJ$14,"Recurring",'Sch A. Input'!$H$13:$CJ$13,"&lt;="&amp;$O$1020,'Sch A. Input'!$H$13:$CJ$13,"&lt;="&amp;$L$11))</f>
        <v>0</v>
      </c>
      <c r="I1585" s="242">
        <f>IF(G1585=0,0,SUMIFS('Sch A. Input'!$H576:$CJ576,'Sch A. Input'!$H$14:$CJ$14,"One-time",'Sch A. Input'!$H$13:$CJ$13,"&lt;="&amp;$O$1020,'Sch A. Input'!$H$13:$CJ$13,"&lt;="&amp;$L$11))</f>
        <v>0</v>
      </c>
      <c r="J1585" s="283">
        <f t="shared" si="945"/>
        <v>0</v>
      </c>
      <c r="K1585" s="242">
        <f t="shared" si="946"/>
        <v>0</v>
      </c>
      <c r="L1585" s="242">
        <f t="shared" si="947"/>
        <v>0</v>
      </c>
      <c r="M1585" s="276">
        <f t="shared" si="739"/>
        <v>0</v>
      </c>
      <c r="N1585" s="281">
        <f t="shared" si="925"/>
        <v>0</v>
      </c>
      <c r="O1585" s="245">
        <f t="shared" si="926"/>
        <v>0</v>
      </c>
      <c r="P1585" s="248"/>
      <c r="Q1585" s="285">
        <f t="shared" si="948"/>
        <v>0</v>
      </c>
      <c r="R1585" s="242">
        <f>IF(Q1585=0,0,SUMIFS('Sch A. Input'!$H576:$CJ576,'Sch A. Input'!$H$14:$CJ$14,"Recurring",'Sch A. Input'!$H$13:$CJ$13,"&lt;="&amp;$L$11,'Sch A. Input'!$H$13:$CJ$13,"&lt;="&amp;$Y$1020,'Sch A. Input'!$H$13:$CJ$13,"&gt;"&amp;$O$1020))</f>
        <v>0</v>
      </c>
      <c r="S1585" s="242">
        <f>IF(Q1585=0,0,SUMIFS('Sch A. Input'!$H576:$CJ576,'Sch A. Input'!$H$14:$CJ$14,"One-time",'Sch A. Input'!$H$13:$CJ$13,"&lt;="&amp;$L$11,'Sch A. Input'!$H$13:$CJ$13,"&lt;="&amp;$Y$1020,'Sch A. Input'!$H$13:$CJ$13,"&gt;"&amp;$O$1020))</f>
        <v>0</v>
      </c>
      <c r="T1585" s="283">
        <f t="shared" si="949"/>
        <v>0</v>
      </c>
      <c r="U1585" s="242">
        <f t="shared" si="950"/>
        <v>0</v>
      </c>
      <c r="V1585" s="242">
        <f t="shared" si="951"/>
        <v>0</v>
      </c>
      <c r="W1585" s="276">
        <f t="shared" si="740"/>
        <v>0</v>
      </c>
      <c r="X1585" s="281">
        <f t="shared" si="927"/>
        <v>0</v>
      </c>
      <c r="Y1585" s="245">
        <f t="shared" si="928"/>
        <v>0</v>
      </c>
      <c r="Z1585" s="248"/>
      <c r="AA1585" s="285">
        <f t="shared" si="952"/>
        <v>0</v>
      </c>
      <c r="AB1585" s="242">
        <f>IF(AA1585=0,0,SUMIFS('Sch A. Input'!$H576:$CJ576,'Sch A. Input'!$H$14:$CJ$14,"Recurring",'Sch A. Input'!$H$13:$CJ$13,"&lt;="&amp;$L$11,'Sch A. Input'!$H$13:$CJ$13,"&lt;="&amp;$AI$1020,'Sch A. Input'!$H$13:$CJ$13,"&gt;"&amp;$Y$1020))</f>
        <v>0</v>
      </c>
      <c r="AC1585" s="242">
        <f>IF(AA1585=0,0,SUMIFS('Sch A. Input'!$H576:$CJ576,'Sch A. Input'!$H$14:$CJ$14,"One-time",'Sch A. Input'!$H$13:$CJ$13,"&lt;="&amp;$L$11,'Sch A. Input'!$H$13:$CJ$13,"&lt;="&amp;$AI$1020,'Sch A. Input'!$H$13:$CJ$13,"&gt;"&amp;$Y$1020))</f>
        <v>0</v>
      </c>
      <c r="AD1585" s="283">
        <f t="shared" si="953"/>
        <v>0</v>
      </c>
      <c r="AE1585" s="242">
        <f t="shared" si="954"/>
        <v>0</v>
      </c>
      <c r="AF1585" s="242">
        <f t="shared" si="955"/>
        <v>0</v>
      </c>
      <c r="AG1585" s="276">
        <f t="shared" si="741"/>
        <v>0</v>
      </c>
      <c r="AH1585" s="281">
        <f t="shared" si="929"/>
        <v>0</v>
      </c>
      <c r="AI1585" s="245">
        <f t="shared" si="930"/>
        <v>0</v>
      </c>
      <c r="AK1585" s="285">
        <f t="shared" si="956"/>
        <v>0</v>
      </c>
      <c r="AL1585" s="242">
        <f>IF(AK1585=0,0,SUMIFS('Sch A. Input'!$H576:$CJ576,'Sch A. Input'!$H$14:$CJ$14,"Recurring",'Sch A. Input'!$H$13:$CJ$13,"&lt;="&amp;$L$11,'Sch A. Input'!$H$13:$CJ$13,"&lt;="&amp;$AS$1020,'Sch A. Input'!$H$13:$CJ$13,"&gt;"&amp;$AI$1020))</f>
        <v>0</v>
      </c>
      <c r="AM1585" s="242">
        <f>IF(AK1585=0,0,SUMIFS('Sch A. Input'!$H576:$CJ576,'Sch A. Input'!$H$14:$CJ$14,"One-time",'Sch A. Input'!$H$13:$CJ$13,"&lt;="&amp;$L$11,'Sch A. Input'!$H$13:$CJ$13,"&lt;="&amp;$AS$1020,'Sch A. Input'!$H$13:$CJ$13,"&gt;"&amp;$AI$1020))</f>
        <v>0</v>
      </c>
      <c r="AN1585" s="283">
        <f t="shared" si="957"/>
        <v>0</v>
      </c>
      <c r="AO1585" s="242">
        <f t="shared" si="958"/>
        <v>0</v>
      </c>
      <c r="AP1585" s="242">
        <f t="shared" si="959"/>
        <v>0</v>
      </c>
      <c r="AQ1585" s="276">
        <f t="shared" si="742"/>
        <v>0</v>
      </c>
      <c r="AR1585" s="281">
        <f t="shared" si="931"/>
        <v>0</v>
      </c>
      <c r="AS1585" s="245">
        <f t="shared" si="932"/>
        <v>0</v>
      </c>
      <c r="AY1585" s="160"/>
      <c r="AZ1585" s="160"/>
      <c r="BK1585" s="2"/>
      <c r="BL1585" s="2"/>
      <c r="BM1585" s="2"/>
      <c r="BN1585" s="2"/>
      <c r="BO1585" s="2"/>
      <c r="BP1585" s="2"/>
      <c r="BQ1585" s="2"/>
      <c r="BR1585" s="2"/>
      <c r="BS1585" s="2"/>
      <c r="BT1585" s="2"/>
      <c r="BU1585" s="2"/>
      <c r="BV1585" s="2"/>
      <c r="BW1585" s="2"/>
      <c r="BX1585" s="2"/>
      <c r="BY1585" s="2"/>
      <c r="BZ1585" s="2"/>
      <c r="CA1585" s="2"/>
      <c r="CI1585"/>
      <c r="CJ1585"/>
      <c r="CK1585"/>
      <c r="CL1585"/>
      <c r="CM1585"/>
      <c r="CN1585"/>
      <c r="CO1585"/>
      <c r="CP1585"/>
      <c r="CQ1585"/>
      <c r="CR1585"/>
      <c r="CS1585"/>
      <c r="CT1585"/>
      <c r="CU1585"/>
      <c r="CV1585"/>
      <c r="CW1585"/>
      <c r="CX1585"/>
    </row>
    <row r="1586" spans="2:102" x14ac:dyDescent="0.35">
      <c r="B1586" s="70" t="str">
        <f t="shared" ref="B1586:F1586" si="998">B579</f>
        <v/>
      </c>
      <c r="C1586" s="166" t="str">
        <f t="shared" si="998"/>
        <v/>
      </c>
      <c r="D1586" s="273" t="str">
        <f t="shared" si="998"/>
        <v/>
      </c>
      <c r="E1586" s="273">
        <f t="shared" si="998"/>
        <v>45016</v>
      </c>
      <c r="F1586" s="273">
        <f t="shared" si="998"/>
        <v>0</v>
      </c>
      <c r="G1586" s="98">
        <f t="shared" si="944"/>
        <v>0</v>
      </c>
      <c r="H1586" s="242">
        <f>IF(G1586=0,0,SUMIFS('Sch A. Input'!$H577:$CJ577,'Sch A. Input'!$H$14:$CJ$14,"Recurring",'Sch A. Input'!$H$13:$CJ$13,"&lt;="&amp;$O$1020,'Sch A. Input'!$H$13:$CJ$13,"&lt;="&amp;$L$11))</f>
        <v>0</v>
      </c>
      <c r="I1586" s="242">
        <f>IF(G1586=0,0,SUMIFS('Sch A. Input'!$H577:$CJ577,'Sch A. Input'!$H$14:$CJ$14,"One-time",'Sch A. Input'!$H$13:$CJ$13,"&lt;="&amp;$O$1020,'Sch A. Input'!$H$13:$CJ$13,"&lt;="&amp;$L$11))</f>
        <v>0</v>
      </c>
      <c r="J1586" s="283">
        <f t="shared" si="945"/>
        <v>0</v>
      </c>
      <c r="K1586" s="242">
        <f t="shared" si="946"/>
        <v>0</v>
      </c>
      <c r="L1586" s="242">
        <f t="shared" si="947"/>
        <v>0</v>
      </c>
      <c r="M1586" s="276">
        <f t="shared" si="739"/>
        <v>0</v>
      </c>
      <c r="N1586" s="281">
        <f t="shared" si="925"/>
        <v>0</v>
      </c>
      <c r="O1586" s="245">
        <f t="shared" si="926"/>
        <v>0</v>
      </c>
      <c r="P1586" s="248"/>
      <c r="Q1586" s="285">
        <f t="shared" si="948"/>
        <v>0</v>
      </c>
      <c r="R1586" s="242">
        <f>IF(Q1586=0,0,SUMIFS('Sch A. Input'!$H577:$CJ577,'Sch A. Input'!$H$14:$CJ$14,"Recurring",'Sch A. Input'!$H$13:$CJ$13,"&lt;="&amp;$L$11,'Sch A. Input'!$H$13:$CJ$13,"&lt;="&amp;$Y$1020,'Sch A. Input'!$H$13:$CJ$13,"&gt;"&amp;$O$1020))</f>
        <v>0</v>
      </c>
      <c r="S1586" s="242">
        <f>IF(Q1586=0,0,SUMIFS('Sch A. Input'!$H577:$CJ577,'Sch A. Input'!$H$14:$CJ$14,"One-time",'Sch A. Input'!$H$13:$CJ$13,"&lt;="&amp;$L$11,'Sch A. Input'!$H$13:$CJ$13,"&lt;="&amp;$Y$1020,'Sch A. Input'!$H$13:$CJ$13,"&gt;"&amp;$O$1020))</f>
        <v>0</v>
      </c>
      <c r="T1586" s="283">
        <f t="shared" si="949"/>
        <v>0</v>
      </c>
      <c r="U1586" s="242">
        <f t="shared" si="950"/>
        <v>0</v>
      </c>
      <c r="V1586" s="242">
        <f t="shared" si="951"/>
        <v>0</v>
      </c>
      <c r="W1586" s="276">
        <f t="shared" si="740"/>
        <v>0</v>
      </c>
      <c r="X1586" s="281">
        <f t="shared" si="927"/>
        <v>0</v>
      </c>
      <c r="Y1586" s="245">
        <f t="shared" si="928"/>
        <v>0</v>
      </c>
      <c r="Z1586" s="248"/>
      <c r="AA1586" s="285">
        <f t="shared" si="952"/>
        <v>0</v>
      </c>
      <c r="AB1586" s="242">
        <f>IF(AA1586=0,0,SUMIFS('Sch A. Input'!$H577:$CJ577,'Sch A. Input'!$H$14:$CJ$14,"Recurring",'Sch A. Input'!$H$13:$CJ$13,"&lt;="&amp;$L$11,'Sch A. Input'!$H$13:$CJ$13,"&lt;="&amp;$AI$1020,'Sch A. Input'!$H$13:$CJ$13,"&gt;"&amp;$Y$1020))</f>
        <v>0</v>
      </c>
      <c r="AC1586" s="242">
        <f>IF(AA1586=0,0,SUMIFS('Sch A. Input'!$H577:$CJ577,'Sch A. Input'!$H$14:$CJ$14,"One-time",'Sch A. Input'!$H$13:$CJ$13,"&lt;="&amp;$L$11,'Sch A. Input'!$H$13:$CJ$13,"&lt;="&amp;$AI$1020,'Sch A. Input'!$H$13:$CJ$13,"&gt;"&amp;$Y$1020))</f>
        <v>0</v>
      </c>
      <c r="AD1586" s="283">
        <f t="shared" si="953"/>
        <v>0</v>
      </c>
      <c r="AE1586" s="242">
        <f t="shared" si="954"/>
        <v>0</v>
      </c>
      <c r="AF1586" s="242">
        <f t="shared" si="955"/>
        <v>0</v>
      </c>
      <c r="AG1586" s="276">
        <f t="shared" si="741"/>
        <v>0</v>
      </c>
      <c r="AH1586" s="281">
        <f t="shared" si="929"/>
        <v>0</v>
      </c>
      <c r="AI1586" s="245">
        <f t="shared" si="930"/>
        <v>0</v>
      </c>
      <c r="AK1586" s="285">
        <f t="shared" si="956"/>
        <v>0</v>
      </c>
      <c r="AL1586" s="242">
        <f>IF(AK1586=0,0,SUMIFS('Sch A. Input'!$H577:$CJ577,'Sch A. Input'!$H$14:$CJ$14,"Recurring",'Sch A. Input'!$H$13:$CJ$13,"&lt;="&amp;$L$11,'Sch A. Input'!$H$13:$CJ$13,"&lt;="&amp;$AS$1020,'Sch A. Input'!$H$13:$CJ$13,"&gt;"&amp;$AI$1020))</f>
        <v>0</v>
      </c>
      <c r="AM1586" s="242">
        <f>IF(AK1586=0,0,SUMIFS('Sch A. Input'!$H577:$CJ577,'Sch A. Input'!$H$14:$CJ$14,"One-time",'Sch A. Input'!$H$13:$CJ$13,"&lt;="&amp;$L$11,'Sch A. Input'!$H$13:$CJ$13,"&lt;="&amp;$AS$1020,'Sch A. Input'!$H$13:$CJ$13,"&gt;"&amp;$AI$1020))</f>
        <v>0</v>
      </c>
      <c r="AN1586" s="283">
        <f t="shared" si="957"/>
        <v>0</v>
      </c>
      <c r="AO1586" s="242">
        <f t="shared" si="958"/>
        <v>0</v>
      </c>
      <c r="AP1586" s="242">
        <f t="shared" si="959"/>
        <v>0</v>
      </c>
      <c r="AQ1586" s="276">
        <f t="shared" si="742"/>
        <v>0</v>
      </c>
      <c r="AR1586" s="281">
        <f t="shared" si="931"/>
        <v>0</v>
      </c>
      <c r="AS1586" s="245">
        <f t="shared" si="932"/>
        <v>0</v>
      </c>
      <c r="AY1586" s="160"/>
      <c r="AZ1586" s="160"/>
      <c r="BK1586" s="2"/>
      <c r="BL1586" s="2"/>
      <c r="BM1586" s="2"/>
      <c r="BN1586" s="2"/>
      <c r="BO1586" s="2"/>
      <c r="BP1586" s="2"/>
      <c r="BQ1586" s="2"/>
      <c r="BR1586" s="2"/>
      <c r="BS1586" s="2"/>
      <c r="BT1586" s="2"/>
      <c r="BU1586" s="2"/>
      <c r="BV1586" s="2"/>
      <c r="BW1586" s="2"/>
      <c r="BX1586" s="2"/>
      <c r="BY1586" s="2"/>
      <c r="BZ1586" s="2"/>
      <c r="CA1586" s="2"/>
      <c r="CI1586"/>
      <c r="CJ1586"/>
      <c r="CK1586"/>
      <c r="CL1586"/>
      <c r="CM1586"/>
      <c r="CN1586"/>
      <c r="CO1586"/>
      <c r="CP1586"/>
      <c r="CQ1586"/>
      <c r="CR1586"/>
      <c r="CS1586"/>
      <c r="CT1586"/>
      <c r="CU1586"/>
      <c r="CV1586"/>
      <c r="CW1586"/>
      <c r="CX1586"/>
    </row>
    <row r="1587" spans="2:102" x14ac:dyDescent="0.35">
      <c r="B1587" s="70" t="str">
        <f t="shared" ref="B1587:F1587" si="999">B580</f>
        <v/>
      </c>
      <c r="C1587" s="166" t="str">
        <f t="shared" si="999"/>
        <v/>
      </c>
      <c r="D1587" s="273" t="str">
        <f t="shared" si="999"/>
        <v/>
      </c>
      <c r="E1587" s="273">
        <f t="shared" si="999"/>
        <v>45016</v>
      </c>
      <c r="F1587" s="273">
        <f t="shared" si="999"/>
        <v>0</v>
      </c>
      <c r="G1587" s="98">
        <f t="shared" si="944"/>
        <v>0</v>
      </c>
      <c r="H1587" s="242">
        <f>IF(G1587=0,0,SUMIFS('Sch A. Input'!$H578:$CJ578,'Sch A. Input'!$H$14:$CJ$14,"Recurring",'Sch A. Input'!$H$13:$CJ$13,"&lt;="&amp;$O$1020,'Sch A. Input'!$H$13:$CJ$13,"&lt;="&amp;$L$11))</f>
        <v>0</v>
      </c>
      <c r="I1587" s="242">
        <f>IF(G1587=0,0,SUMIFS('Sch A. Input'!$H578:$CJ578,'Sch A. Input'!$H$14:$CJ$14,"One-time",'Sch A. Input'!$H$13:$CJ$13,"&lt;="&amp;$O$1020,'Sch A. Input'!$H$13:$CJ$13,"&lt;="&amp;$L$11))</f>
        <v>0</v>
      </c>
      <c r="J1587" s="283">
        <f t="shared" si="945"/>
        <v>0</v>
      </c>
      <c r="K1587" s="242">
        <f t="shared" si="946"/>
        <v>0</v>
      </c>
      <c r="L1587" s="242">
        <f t="shared" si="947"/>
        <v>0</v>
      </c>
      <c r="M1587" s="276">
        <f t="shared" si="739"/>
        <v>0</v>
      </c>
      <c r="N1587" s="281">
        <f t="shared" si="925"/>
        <v>0</v>
      </c>
      <c r="O1587" s="245">
        <f t="shared" si="926"/>
        <v>0</v>
      </c>
      <c r="P1587" s="248"/>
      <c r="Q1587" s="285">
        <f t="shared" si="948"/>
        <v>0</v>
      </c>
      <c r="R1587" s="242">
        <f>IF(Q1587=0,0,SUMIFS('Sch A. Input'!$H578:$CJ578,'Sch A. Input'!$H$14:$CJ$14,"Recurring",'Sch A. Input'!$H$13:$CJ$13,"&lt;="&amp;$L$11,'Sch A. Input'!$H$13:$CJ$13,"&lt;="&amp;$Y$1020,'Sch A. Input'!$H$13:$CJ$13,"&gt;"&amp;$O$1020))</f>
        <v>0</v>
      </c>
      <c r="S1587" s="242">
        <f>IF(Q1587=0,0,SUMIFS('Sch A. Input'!$H578:$CJ578,'Sch A. Input'!$H$14:$CJ$14,"One-time",'Sch A. Input'!$H$13:$CJ$13,"&lt;="&amp;$L$11,'Sch A. Input'!$H$13:$CJ$13,"&lt;="&amp;$Y$1020,'Sch A. Input'!$H$13:$CJ$13,"&gt;"&amp;$O$1020))</f>
        <v>0</v>
      </c>
      <c r="T1587" s="283">
        <f t="shared" si="949"/>
        <v>0</v>
      </c>
      <c r="U1587" s="242">
        <f t="shared" si="950"/>
        <v>0</v>
      </c>
      <c r="V1587" s="242">
        <f t="shared" si="951"/>
        <v>0</v>
      </c>
      <c r="W1587" s="276">
        <f t="shared" si="740"/>
        <v>0</v>
      </c>
      <c r="X1587" s="281">
        <f t="shared" si="927"/>
        <v>0</v>
      </c>
      <c r="Y1587" s="245">
        <f t="shared" si="928"/>
        <v>0</v>
      </c>
      <c r="Z1587" s="248"/>
      <c r="AA1587" s="285">
        <f t="shared" si="952"/>
        <v>0</v>
      </c>
      <c r="AB1587" s="242">
        <f>IF(AA1587=0,0,SUMIFS('Sch A. Input'!$H578:$CJ578,'Sch A. Input'!$H$14:$CJ$14,"Recurring",'Sch A. Input'!$H$13:$CJ$13,"&lt;="&amp;$L$11,'Sch A. Input'!$H$13:$CJ$13,"&lt;="&amp;$AI$1020,'Sch A. Input'!$H$13:$CJ$13,"&gt;"&amp;$Y$1020))</f>
        <v>0</v>
      </c>
      <c r="AC1587" s="242">
        <f>IF(AA1587=0,0,SUMIFS('Sch A. Input'!$H578:$CJ578,'Sch A. Input'!$H$14:$CJ$14,"One-time",'Sch A. Input'!$H$13:$CJ$13,"&lt;="&amp;$L$11,'Sch A. Input'!$H$13:$CJ$13,"&lt;="&amp;$AI$1020,'Sch A. Input'!$H$13:$CJ$13,"&gt;"&amp;$Y$1020))</f>
        <v>0</v>
      </c>
      <c r="AD1587" s="283">
        <f t="shared" si="953"/>
        <v>0</v>
      </c>
      <c r="AE1587" s="242">
        <f t="shared" si="954"/>
        <v>0</v>
      </c>
      <c r="AF1587" s="242">
        <f t="shared" si="955"/>
        <v>0</v>
      </c>
      <c r="AG1587" s="276">
        <f t="shared" si="741"/>
        <v>0</v>
      </c>
      <c r="AH1587" s="281">
        <f t="shared" si="929"/>
        <v>0</v>
      </c>
      <c r="AI1587" s="245">
        <f t="shared" si="930"/>
        <v>0</v>
      </c>
      <c r="AK1587" s="285">
        <f t="shared" si="956"/>
        <v>0</v>
      </c>
      <c r="AL1587" s="242">
        <f>IF(AK1587=0,0,SUMIFS('Sch A. Input'!$H578:$CJ578,'Sch A. Input'!$H$14:$CJ$14,"Recurring",'Sch A. Input'!$H$13:$CJ$13,"&lt;="&amp;$L$11,'Sch A. Input'!$H$13:$CJ$13,"&lt;="&amp;$AS$1020,'Sch A. Input'!$H$13:$CJ$13,"&gt;"&amp;$AI$1020))</f>
        <v>0</v>
      </c>
      <c r="AM1587" s="242">
        <f>IF(AK1587=0,0,SUMIFS('Sch A. Input'!$H578:$CJ578,'Sch A. Input'!$H$14:$CJ$14,"One-time",'Sch A. Input'!$H$13:$CJ$13,"&lt;="&amp;$L$11,'Sch A. Input'!$H$13:$CJ$13,"&lt;="&amp;$AS$1020,'Sch A. Input'!$H$13:$CJ$13,"&gt;"&amp;$AI$1020))</f>
        <v>0</v>
      </c>
      <c r="AN1587" s="283">
        <f t="shared" si="957"/>
        <v>0</v>
      </c>
      <c r="AO1587" s="242">
        <f t="shared" si="958"/>
        <v>0</v>
      </c>
      <c r="AP1587" s="242">
        <f t="shared" si="959"/>
        <v>0</v>
      </c>
      <c r="AQ1587" s="276">
        <f t="shared" si="742"/>
        <v>0</v>
      </c>
      <c r="AR1587" s="281">
        <f t="shared" si="931"/>
        <v>0</v>
      </c>
      <c r="AS1587" s="245">
        <f t="shared" si="932"/>
        <v>0</v>
      </c>
      <c r="AY1587" s="160"/>
      <c r="AZ1587" s="160"/>
      <c r="BK1587" s="2"/>
      <c r="BL1587" s="2"/>
      <c r="BM1587" s="2"/>
      <c r="BN1587" s="2"/>
      <c r="BO1587" s="2"/>
      <c r="BP1587" s="2"/>
      <c r="BQ1587" s="2"/>
      <c r="BR1587" s="2"/>
      <c r="BS1587" s="2"/>
      <c r="BT1587" s="2"/>
      <c r="BU1587" s="2"/>
      <c r="BV1587" s="2"/>
      <c r="BW1587" s="2"/>
      <c r="BX1587" s="2"/>
      <c r="BY1587" s="2"/>
      <c r="BZ1587" s="2"/>
      <c r="CA1587" s="2"/>
      <c r="CI1587"/>
      <c r="CJ1587"/>
      <c r="CK1587"/>
      <c r="CL1587"/>
      <c r="CM1587"/>
      <c r="CN1587"/>
      <c r="CO1587"/>
      <c r="CP1587"/>
      <c r="CQ1587"/>
      <c r="CR1587"/>
      <c r="CS1587"/>
      <c r="CT1587"/>
      <c r="CU1587"/>
      <c r="CV1587"/>
      <c r="CW1587"/>
      <c r="CX1587"/>
    </row>
    <row r="1588" spans="2:102" x14ac:dyDescent="0.35">
      <c r="B1588" s="70" t="str">
        <f t="shared" ref="B1588:F1588" si="1000">B581</f>
        <v/>
      </c>
      <c r="C1588" s="166" t="str">
        <f t="shared" si="1000"/>
        <v/>
      </c>
      <c r="D1588" s="273" t="str">
        <f t="shared" si="1000"/>
        <v/>
      </c>
      <c r="E1588" s="273">
        <f t="shared" si="1000"/>
        <v>45016</v>
      </c>
      <c r="F1588" s="273">
        <f t="shared" si="1000"/>
        <v>0</v>
      </c>
      <c r="G1588" s="98">
        <f t="shared" si="944"/>
        <v>0</v>
      </c>
      <c r="H1588" s="242">
        <f>IF(G1588=0,0,SUMIFS('Sch A. Input'!$H579:$CJ579,'Sch A. Input'!$H$14:$CJ$14,"Recurring",'Sch A. Input'!$H$13:$CJ$13,"&lt;="&amp;$O$1020,'Sch A. Input'!$H$13:$CJ$13,"&lt;="&amp;$L$11))</f>
        <v>0</v>
      </c>
      <c r="I1588" s="242">
        <f>IF(G1588=0,0,SUMIFS('Sch A. Input'!$H579:$CJ579,'Sch A. Input'!$H$14:$CJ$14,"One-time",'Sch A. Input'!$H$13:$CJ$13,"&lt;="&amp;$O$1020,'Sch A. Input'!$H$13:$CJ$13,"&lt;="&amp;$L$11))</f>
        <v>0</v>
      </c>
      <c r="J1588" s="283">
        <f t="shared" si="945"/>
        <v>0</v>
      </c>
      <c r="K1588" s="242">
        <f t="shared" si="946"/>
        <v>0</v>
      </c>
      <c r="L1588" s="242">
        <f t="shared" si="947"/>
        <v>0</v>
      </c>
      <c r="M1588" s="276">
        <f t="shared" si="739"/>
        <v>0</v>
      </c>
      <c r="N1588" s="281">
        <f t="shared" si="925"/>
        <v>0</v>
      </c>
      <c r="O1588" s="245">
        <f t="shared" si="926"/>
        <v>0</v>
      </c>
      <c r="P1588" s="248"/>
      <c r="Q1588" s="285">
        <f t="shared" si="948"/>
        <v>0</v>
      </c>
      <c r="R1588" s="242">
        <f>IF(Q1588=0,0,SUMIFS('Sch A. Input'!$H579:$CJ579,'Sch A. Input'!$H$14:$CJ$14,"Recurring",'Sch A. Input'!$H$13:$CJ$13,"&lt;="&amp;$L$11,'Sch A. Input'!$H$13:$CJ$13,"&lt;="&amp;$Y$1020,'Sch A. Input'!$H$13:$CJ$13,"&gt;"&amp;$O$1020))</f>
        <v>0</v>
      </c>
      <c r="S1588" s="242">
        <f>IF(Q1588=0,0,SUMIFS('Sch A. Input'!$H579:$CJ579,'Sch A. Input'!$H$14:$CJ$14,"One-time",'Sch A. Input'!$H$13:$CJ$13,"&lt;="&amp;$L$11,'Sch A. Input'!$H$13:$CJ$13,"&lt;="&amp;$Y$1020,'Sch A. Input'!$H$13:$CJ$13,"&gt;"&amp;$O$1020))</f>
        <v>0</v>
      </c>
      <c r="T1588" s="283">
        <f t="shared" si="949"/>
        <v>0</v>
      </c>
      <c r="U1588" s="242">
        <f t="shared" si="950"/>
        <v>0</v>
      </c>
      <c r="V1588" s="242">
        <f t="shared" si="951"/>
        <v>0</v>
      </c>
      <c r="W1588" s="276">
        <f t="shared" si="740"/>
        <v>0</v>
      </c>
      <c r="X1588" s="281">
        <f t="shared" si="927"/>
        <v>0</v>
      </c>
      <c r="Y1588" s="245">
        <f t="shared" si="928"/>
        <v>0</v>
      </c>
      <c r="Z1588" s="248"/>
      <c r="AA1588" s="285">
        <f t="shared" si="952"/>
        <v>0</v>
      </c>
      <c r="AB1588" s="242">
        <f>IF(AA1588=0,0,SUMIFS('Sch A. Input'!$H579:$CJ579,'Sch A. Input'!$H$14:$CJ$14,"Recurring",'Sch A. Input'!$H$13:$CJ$13,"&lt;="&amp;$L$11,'Sch A. Input'!$H$13:$CJ$13,"&lt;="&amp;$AI$1020,'Sch A. Input'!$H$13:$CJ$13,"&gt;"&amp;$Y$1020))</f>
        <v>0</v>
      </c>
      <c r="AC1588" s="242">
        <f>IF(AA1588=0,0,SUMIFS('Sch A. Input'!$H579:$CJ579,'Sch A. Input'!$H$14:$CJ$14,"One-time",'Sch A. Input'!$H$13:$CJ$13,"&lt;="&amp;$L$11,'Sch A. Input'!$H$13:$CJ$13,"&lt;="&amp;$AI$1020,'Sch A. Input'!$H$13:$CJ$13,"&gt;"&amp;$Y$1020))</f>
        <v>0</v>
      </c>
      <c r="AD1588" s="283">
        <f t="shared" si="953"/>
        <v>0</v>
      </c>
      <c r="AE1588" s="242">
        <f t="shared" si="954"/>
        <v>0</v>
      </c>
      <c r="AF1588" s="242">
        <f t="shared" si="955"/>
        <v>0</v>
      </c>
      <c r="AG1588" s="276">
        <f t="shared" si="741"/>
        <v>0</v>
      </c>
      <c r="AH1588" s="281">
        <f t="shared" si="929"/>
        <v>0</v>
      </c>
      <c r="AI1588" s="245">
        <f t="shared" si="930"/>
        <v>0</v>
      </c>
      <c r="AK1588" s="285">
        <f t="shared" si="956"/>
        <v>0</v>
      </c>
      <c r="AL1588" s="242">
        <f>IF(AK1588=0,0,SUMIFS('Sch A. Input'!$H579:$CJ579,'Sch A. Input'!$H$14:$CJ$14,"Recurring",'Sch A. Input'!$H$13:$CJ$13,"&lt;="&amp;$L$11,'Sch A. Input'!$H$13:$CJ$13,"&lt;="&amp;$AS$1020,'Sch A. Input'!$H$13:$CJ$13,"&gt;"&amp;$AI$1020))</f>
        <v>0</v>
      </c>
      <c r="AM1588" s="242">
        <f>IF(AK1588=0,0,SUMIFS('Sch A. Input'!$H579:$CJ579,'Sch A. Input'!$H$14:$CJ$14,"One-time",'Sch A. Input'!$H$13:$CJ$13,"&lt;="&amp;$L$11,'Sch A. Input'!$H$13:$CJ$13,"&lt;="&amp;$AS$1020,'Sch A. Input'!$H$13:$CJ$13,"&gt;"&amp;$AI$1020))</f>
        <v>0</v>
      </c>
      <c r="AN1588" s="283">
        <f t="shared" si="957"/>
        <v>0</v>
      </c>
      <c r="AO1588" s="242">
        <f t="shared" si="958"/>
        <v>0</v>
      </c>
      <c r="AP1588" s="242">
        <f t="shared" si="959"/>
        <v>0</v>
      </c>
      <c r="AQ1588" s="276">
        <f t="shared" si="742"/>
        <v>0</v>
      </c>
      <c r="AR1588" s="281">
        <f t="shared" si="931"/>
        <v>0</v>
      </c>
      <c r="AS1588" s="245">
        <f t="shared" si="932"/>
        <v>0</v>
      </c>
      <c r="AY1588" s="160"/>
      <c r="AZ1588" s="160"/>
      <c r="BK1588" s="2"/>
      <c r="BL1588" s="2"/>
      <c r="BM1588" s="2"/>
      <c r="BN1588" s="2"/>
      <c r="BO1588" s="2"/>
      <c r="BP1588" s="2"/>
      <c r="BQ1588" s="2"/>
      <c r="BR1588" s="2"/>
      <c r="BS1588" s="2"/>
      <c r="BT1588" s="2"/>
      <c r="BU1588" s="2"/>
      <c r="BV1588" s="2"/>
      <c r="BW1588" s="2"/>
      <c r="BX1588" s="2"/>
      <c r="BY1588" s="2"/>
      <c r="BZ1588" s="2"/>
      <c r="CA1588" s="2"/>
      <c r="CI1588"/>
      <c r="CJ1588"/>
      <c r="CK1588"/>
      <c r="CL1588"/>
      <c r="CM1588"/>
      <c r="CN1588"/>
      <c r="CO1588"/>
      <c r="CP1588"/>
      <c r="CQ1588"/>
      <c r="CR1588"/>
      <c r="CS1588"/>
      <c r="CT1588"/>
      <c r="CU1588"/>
      <c r="CV1588"/>
      <c r="CW1588"/>
      <c r="CX1588"/>
    </row>
    <row r="1589" spans="2:102" x14ac:dyDescent="0.35">
      <c r="B1589" s="70" t="str">
        <f t="shared" ref="B1589:F1589" si="1001">B582</f>
        <v/>
      </c>
      <c r="C1589" s="166" t="str">
        <f t="shared" si="1001"/>
        <v/>
      </c>
      <c r="D1589" s="273" t="str">
        <f t="shared" si="1001"/>
        <v/>
      </c>
      <c r="E1589" s="273">
        <f t="shared" si="1001"/>
        <v>45016</v>
      </c>
      <c r="F1589" s="273">
        <f t="shared" si="1001"/>
        <v>0</v>
      </c>
      <c r="G1589" s="98">
        <f t="shared" si="944"/>
        <v>0</v>
      </c>
      <c r="H1589" s="242">
        <f>IF(G1589=0,0,SUMIFS('Sch A. Input'!$H580:$CJ580,'Sch A. Input'!$H$14:$CJ$14,"Recurring",'Sch A. Input'!$H$13:$CJ$13,"&lt;="&amp;$O$1020,'Sch A. Input'!$H$13:$CJ$13,"&lt;="&amp;$L$11))</f>
        <v>0</v>
      </c>
      <c r="I1589" s="242">
        <f>IF(G1589=0,0,SUMIFS('Sch A. Input'!$H580:$CJ580,'Sch A. Input'!$H$14:$CJ$14,"One-time",'Sch A. Input'!$H$13:$CJ$13,"&lt;="&amp;$O$1020,'Sch A. Input'!$H$13:$CJ$13,"&lt;="&amp;$L$11))</f>
        <v>0</v>
      </c>
      <c r="J1589" s="283">
        <f t="shared" si="945"/>
        <v>0</v>
      </c>
      <c r="K1589" s="242">
        <f t="shared" si="946"/>
        <v>0</v>
      </c>
      <c r="L1589" s="242">
        <f t="shared" si="947"/>
        <v>0</v>
      </c>
      <c r="M1589" s="276">
        <f t="shared" si="739"/>
        <v>0</v>
      </c>
      <c r="N1589" s="281">
        <f t="shared" si="925"/>
        <v>0</v>
      </c>
      <c r="O1589" s="245">
        <f t="shared" si="926"/>
        <v>0</v>
      </c>
      <c r="P1589" s="248"/>
      <c r="Q1589" s="285">
        <f t="shared" si="948"/>
        <v>0</v>
      </c>
      <c r="R1589" s="242">
        <f>IF(Q1589=0,0,SUMIFS('Sch A. Input'!$H580:$CJ580,'Sch A. Input'!$H$14:$CJ$14,"Recurring",'Sch A. Input'!$H$13:$CJ$13,"&lt;="&amp;$L$11,'Sch A. Input'!$H$13:$CJ$13,"&lt;="&amp;$Y$1020,'Sch A. Input'!$H$13:$CJ$13,"&gt;"&amp;$O$1020))</f>
        <v>0</v>
      </c>
      <c r="S1589" s="242">
        <f>IF(Q1589=0,0,SUMIFS('Sch A. Input'!$H580:$CJ580,'Sch A. Input'!$H$14:$CJ$14,"One-time",'Sch A. Input'!$H$13:$CJ$13,"&lt;="&amp;$L$11,'Sch A. Input'!$H$13:$CJ$13,"&lt;="&amp;$Y$1020,'Sch A. Input'!$H$13:$CJ$13,"&gt;"&amp;$O$1020))</f>
        <v>0</v>
      </c>
      <c r="T1589" s="283">
        <f t="shared" si="949"/>
        <v>0</v>
      </c>
      <c r="U1589" s="242">
        <f t="shared" si="950"/>
        <v>0</v>
      </c>
      <c r="V1589" s="242">
        <f t="shared" si="951"/>
        <v>0</v>
      </c>
      <c r="W1589" s="276">
        <f t="shared" si="740"/>
        <v>0</v>
      </c>
      <c r="X1589" s="281">
        <f t="shared" si="927"/>
        <v>0</v>
      </c>
      <c r="Y1589" s="245">
        <f t="shared" si="928"/>
        <v>0</v>
      </c>
      <c r="Z1589" s="248"/>
      <c r="AA1589" s="285">
        <f t="shared" si="952"/>
        <v>0</v>
      </c>
      <c r="AB1589" s="242">
        <f>IF(AA1589=0,0,SUMIFS('Sch A. Input'!$H580:$CJ580,'Sch A. Input'!$H$14:$CJ$14,"Recurring",'Sch A. Input'!$H$13:$CJ$13,"&lt;="&amp;$L$11,'Sch A. Input'!$H$13:$CJ$13,"&lt;="&amp;$AI$1020,'Sch A. Input'!$H$13:$CJ$13,"&gt;"&amp;$Y$1020))</f>
        <v>0</v>
      </c>
      <c r="AC1589" s="242">
        <f>IF(AA1589=0,0,SUMIFS('Sch A. Input'!$H580:$CJ580,'Sch A. Input'!$H$14:$CJ$14,"One-time",'Sch A. Input'!$H$13:$CJ$13,"&lt;="&amp;$L$11,'Sch A. Input'!$H$13:$CJ$13,"&lt;="&amp;$AI$1020,'Sch A. Input'!$H$13:$CJ$13,"&gt;"&amp;$Y$1020))</f>
        <v>0</v>
      </c>
      <c r="AD1589" s="283">
        <f t="shared" si="953"/>
        <v>0</v>
      </c>
      <c r="AE1589" s="242">
        <f t="shared" si="954"/>
        <v>0</v>
      </c>
      <c r="AF1589" s="242">
        <f t="shared" si="955"/>
        <v>0</v>
      </c>
      <c r="AG1589" s="276">
        <f t="shared" si="741"/>
        <v>0</v>
      </c>
      <c r="AH1589" s="281">
        <f t="shared" si="929"/>
        <v>0</v>
      </c>
      <c r="AI1589" s="245">
        <f t="shared" si="930"/>
        <v>0</v>
      </c>
      <c r="AK1589" s="285">
        <f t="shared" si="956"/>
        <v>0</v>
      </c>
      <c r="AL1589" s="242">
        <f>IF(AK1589=0,0,SUMIFS('Sch A. Input'!$H580:$CJ580,'Sch A. Input'!$H$14:$CJ$14,"Recurring",'Sch A. Input'!$H$13:$CJ$13,"&lt;="&amp;$L$11,'Sch A. Input'!$H$13:$CJ$13,"&lt;="&amp;$AS$1020,'Sch A. Input'!$H$13:$CJ$13,"&gt;"&amp;$AI$1020))</f>
        <v>0</v>
      </c>
      <c r="AM1589" s="242">
        <f>IF(AK1589=0,0,SUMIFS('Sch A. Input'!$H580:$CJ580,'Sch A. Input'!$H$14:$CJ$14,"One-time",'Sch A. Input'!$H$13:$CJ$13,"&lt;="&amp;$L$11,'Sch A. Input'!$H$13:$CJ$13,"&lt;="&amp;$AS$1020,'Sch A. Input'!$H$13:$CJ$13,"&gt;"&amp;$AI$1020))</f>
        <v>0</v>
      </c>
      <c r="AN1589" s="283">
        <f t="shared" si="957"/>
        <v>0</v>
      </c>
      <c r="AO1589" s="242">
        <f t="shared" si="958"/>
        <v>0</v>
      </c>
      <c r="AP1589" s="242">
        <f t="shared" si="959"/>
        <v>0</v>
      </c>
      <c r="AQ1589" s="276">
        <f t="shared" si="742"/>
        <v>0</v>
      </c>
      <c r="AR1589" s="281">
        <f t="shared" si="931"/>
        <v>0</v>
      </c>
      <c r="AS1589" s="245">
        <f t="shared" si="932"/>
        <v>0</v>
      </c>
      <c r="AY1589" s="160"/>
      <c r="AZ1589" s="160"/>
      <c r="BK1589" s="2"/>
      <c r="BL1589" s="2"/>
      <c r="BM1589" s="2"/>
      <c r="BN1589" s="2"/>
      <c r="BO1589" s="2"/>
      <c r="BP1589" s="2"/>
      <c r="BQ1589" s="2"/>
      <c r="BR1589" s="2"/>
      <c r="BS1589" s="2"/>
      <c r="BT1589" s="2"/>
      <c r="BU1589" s="2"/>
      <c r="BV1589" s="2"/>
      <c r="BW1589" s="2"/>
      <c r="BX1589" s="2"/>
      <c r="BY1589" s="2"/>
      <c r="BZ1589" s="2"/>
      <c r="CA1589" s="2"/>
      <c r="CI1589"/>
      <c r="CJ1589"/>
      <c r="CK1589"/>
      <c r="CL1589"/>
      <c r="CM1589"/>
      <c r="CN1589"/>
      <c r="CO1589"/>
      <c r="CP1589"/>
      <c r="CQ1589"/>
      <c r="CR1589"/>
      <c r="CS1589"/>
      <c r="CT1589"/>
      <c r="CU1589"/>
      <c r="CV1589"/>
      <c r="CW1589"/>
      <c r="CX1589"/>
    </row>
    <row r="1590" spans="2:102" x14ac:dyDescent="0.35">
      <c r="B1590" s="70" t="str">
        <f t="shared" ref="B1590:F1590" si="1002">B583</f>
        <v/>
      </c>
      <c r="C1590" s="166" t="str">
        <f t="shared" si="1002"/>
        <v/>
      </c>
      <c r="D1590" s="273" t="str">
        <f t="shared" si="1002"/>
        <v/>
      </c>
      <c r="E1590" s="273">
        <f t="shared" si="1002"/>
        <v>45016</v>
      </c>
      <c r="F1590" s="273">
        <f t="shared" si="1002"/>
        <v>0</v>
      </c>
      <c r="G1590" s="98">
        <f t="shared" si="944"/>
        <v>0</v>
      </c>
      <c r="H1590" s="242">
        <f>IF(G1590=0,0,SUMIFS('Sch A. Input'!$H581:$CJ581,'Sch A. Input'!$H$14:$CJ$14,"Recurring",'Sch A. Input'!$H$13:$CJ$13,"&lt;="&amp;$O$1020,'Sch A. Input'!$H$13:$CJ$13,"&lt;="&amp;$L$11))</f>
        <v>0</v>
      </c>
      <c r="I1590" s="242">
        <f>IF(G1590=0,0,SUMIFS('Sch A. Input'!$H581:$CJ581,'Sch A. Input'!$H$14:$CJ$14,"One-time",'Sch A. Input'!$H$13:$CJ$13,"&lt;="&amp;$O$1020,'Sch A. Input'!$H$13:$CJ$13,"&lt;="&amp;$L$11))</f>
        <v>0</v>
      </c>
      <c r="J1590" s="283">
        <f t="shared" si="945"/>
        <v>0</v>
      </c>
      <c r="K1590" s="242">
        <f t="shared" si="946"/>
        <v>0</v>
      </c>
      <c r="L1590" s="242">
        <f t="shared" si="947"/>
        <v>0</v>
      </c>
      <c r="M1590" s="276">
        <f t="shared" si="739"/>
        <v>0</v>
      </c>
      <c r="N1590" s="281">
        <f t="shared" si="925"/>
        <v>0</v>
      </c>
      <c r="O1590" s="245">
        <f t="shared" si="926"/>
        <v>0</v>
      </c>
      <c r="P1590" s="248"/>
      <c r="Q1590" s="285">
        <f t="shared" si="948"/>
        <v>0</v>
      </c>
      <c r="R1590" s="242">
        <f>IF(Q1590=0,0,SUMIFS('Sch A. Input'!$H581:$CJ581,'Sch A. Input'!$H$14:$CJ$14,"Recurring",'Sch A. Input'!$H$13:$CJ$13,"&lt;="&amp;$L$11,'Sch A. Input'!$H$13:$CJ$13,"&lt;="&amp;$Y$1020,'Sch A. Input'!$H$13:$CJ$13,"&gt;"&amp;$O$1020))</f>
        <v>0</v>
      </c>
      <c r="S1590" s="242">
        <f>IF(Q1590=0,0,SUMIFS('Sch A. Input'!$H581:$CJ581,'Sch A. Input'!$H$14:$CJ$14,"One-time",'Sch A. Input'!$H$13:$CJ$13,"&lt;="&amp;$L$11,'Sch A. Input'!$H$13:$CJ$13,"&lt;="&amp;$Y$1020,'Sch A. Input'!$H$13:$CJ$13,"&gt;"&amp;$O$1020))</f>
        <v>0</v>
      </c>
      <c r="T1590" s="283">
        <f t="shared" si="949"/>
        <v>0</v>
      </c>
      <c r="U1590" s="242">
        <f t="shared" si="950"/>
        <v>0</v>
      </c>
      <c r="V1590" s="242">
        <f t="shared" si="951"/>
        <v>0</v>
      </c>
      <c r="W1590" s="276">
        <f t="shared" si="740"/>
        <v>0</v>
      </c>
      <c r="X1590" s="281">
        <f t="shared" si="927"/>
        <v>0</v>
      </c>
      <c r="Y1590" s="245">
        <f t="shared" si="928"/>
        <v>0</v>
      </c>
      <c r="Z1590" s="248"/>
      <c r="AA1590" s="285">
        <f t="shared" si="952"/>
        <v>0</v>
      </c>
      <c r="AB1590" s="242">
        <f>IF(AA1590=0,0,SUMIFS('Sch A. Input'!$H581:$CJ581,'Sch A. Input'!$H$14:$CJ$14,"Recurring",'Sch A. Input'!$H$13:$CJ$13,"&lt;="&amp;$L$11,'Sch A. Input'!$H$13:$CJ$13,"&lt;="&amp;$AI$1020,'Sch A. Input'!$H$13:$CJ$13,"&gt;"&amp;$Y$1020))</f>
        <v>0</v>
      </c>
      <c r="AC1590" s="242">
        <f>IF(AA1590=0,0,SUMIFS('Sch A. Input'!$H581:$CJ581,'Sch A. Input'!$H$14:$CJ$14,"One-time",'Sch A. Input'!$H$13:$CJ$13,"&lt;="&amp;$L$11,'Sch A. Input'!$H$13:$CJ$13,"&lt;="&amp;$AI$1020,'Sch A. Input'!$H$13:$CJ$13,"&gt;"&amp;$Y$1020))</f>
        <v>0</v>
      </c>
      <c r="AD1590" s="283">
        <f t="shared" si="953"/>
        <v>0</v>
      </c>
      <c r="AE1590" s="242">
        <f t="shared" si="954"/>
        <v>0</v>
      </c>
      <c r="AF1590" s="242">
        <f t="shared" si="955"/>
        <v>0</v>
      </c>
      <c r="AG1590" s="276">
        <f t="shared" si="741"/>
        <v>0</v>
      </c>
      <c r="AH1590" s="281">
        <f t="shared" si="929"/>
        <v>0</v>
      </c>
      <c r="AI1590" s="245">
        <f t="shared" si="930"/>
        <v>0</v>
      </c>
      <c r="AK1590" s="285">
        <f t="shared" si="956"/>
        <v>0</v>
      </c>
      <c r="AL1590" s="242">
        <f>IF(AK1590=0,0,SUMIFS('Sch A. Input'!$H581:$CJ581,'Sch A. Input'!$H$14:$CJ$14,"Recurring",'Sch A. Input'!$H$13:$CJ$13,"&lt;="&amp;$L$11,'Sch A. Input'!$H$13:$CJ$13,"&lt;="&amp;$AS$1020,'Sch A. Input'!$H$13:$CJ$13,"&gt;"&amp;$AI$1020))</f>
        <v>0</v>
      </c>
      <c r="AM1590" s="242">
        <f>IF(AK1590=0,0,SUMIFS('Sch A. Input'!$H581:$CJ581,'Sch A. Input'!$H$14:$CJ$14,"One-time",'Sch A. Input'!$H$13:$CJ$13,"&lt;="&amp;$L$11,'Sch A. Input'!$H$13:$CJ$13,"&lt;="&amp;$AS$1020,'Sch A. Input'!$H$13:$CJ$13,"&gt;"&amp;$AI$1020))</f>
        <v>0</v>
      </c>
      <c r="AN1590" s="283">
        <f t="shared" si="957"/>
        <v>0</v>
      </c>
      <c r="AO1590" s="242">
        <f t="shared" si="958"/>
        <v>0</v>
      </c>
      <c r="AP1590" s="242">
        <f t="shared" si="959"/>
        <v>0</v>
      </c>
      <c r="AQ1590" s="276">
        <f t="shared" si="742"/>
        <v>0</v>
      </c>
      <c r="AR1590" s="281">
        <f t="shared" si="931"/>
        <v>0</v>
      </c>
      <c r="AS1590" s="245">
        <f t="shared" si="932"/>
        <v>0</v>
      </c>
      <c r="AY1590" s="160"/>
      <c r="AZ1590" s="160"/>
      <c r="BK1590" s="2"/>
      <c r="BL1590" s="2"/>
      <c r="BM1590" s="2"/>
      <c r="BN1590" s="2"/>
      <c r="BO1590" s="2"/>
      <c r="BP1590" s="2"/>
      <c r="BQ1590" s="2"/>
      <c r="BR1590" s="2"/>
      <c r="BS1590" s="2"/>
      <c r="BT1590" s="2"/>
      <c r="BU1590" s="2"/>
      <c r="BV1590" s="2"/>
      <c r="BW1590" s="2"/>
      <c r="BX1590" s="2"/>
      <c r="BY1590" s="2"/>
      <c r="BZ1590" s="2"/>
      <c r="CA1590" s="2"/>
      <c r="CI1590"/>
      <c r="CJ1590"/>
      <c r="CK1590"/>
      <c r="CL1590"/>
      <c r="CM1590"/>
      <c r="CN1590"/>
      <c r="CO1590"/>
      <c r="CP1590"/>
      <c r="CQ1590"/>
      <c r="CR1590"/>
      <c r="CS1590"/>
      <c r="CT1590"/>
      <c r="CU1590"/>
      <c r="CV1590"/>
      <c r="CW1590"/>
      <c r="CX1590"/>
    </row>
    <row r="1591" spans="2:102" x14ac:dyDescent="0.35">
      <c r="B1591" s="70" t="str">
        <f t="shared" ref="B1591:F1591" si="1003">B584</f>
        <v/>
      </c>
      <c r="C1591" s="166" t="str">
        <f t="shared" si="1003"/>
        <v/>
      </c>
      <c r="D1591" s="273" t="str">
        <f t="shared" si="1003"/>
        <v/>
      </c>
      <c r="E1591" s="273">
        <f t="shared" si="1003"/>
        <v>45016</v>
      </c>
      <c r="F1591" s="273">
        <f t="shared" si="1003"/>
        <v>0</v>
      </c>
      <c r="G1591" s="98">
        <f t="shared" si="944"/>
        <v>0</v>
      </c>
      <c r="H1591" s="242">
        <f>IF(G1591=0,0,SUMIFS('Sch A. Input'!$H582:$CJ582,'Sch A. Input'!$H$14:$CJ$14,"Recurring",'Sch A. Input'!$H$13:$CJ$13,"&lt;="&amp;$O$1020,'Sch A. Input'!$H$13:$CJ$13,"&lt;="&amp;$L$11))</f>
        <v>0</v>
      </c>
      <c r="I1591" s="242">
        <f>IF(G1591=0,0,SUMIFS('Sch A. Input'!$H582:$CJ582,'Sch A. Input'!$H$14:$CJ$14,"One-time",'Sch A. Input'!$H$13:$CJ$13,"&lt;="&amp;$O$1020,'Sch A. Input'!$H$13:$CJ$13,"&lt;="&amp;$L$11))</f>
        <v>0</v>
      </c>
      <c r="J1591" s="283">
        <f t="shared" si="945"/>
        <v>0</v>
      </c>
      <c r="K1591" s="242">
        <f t="shared" si="946"/>
        <v>0</v>
      </c>
      <c r="L1591" s="242">
        <f t="shared" si="947"/>
        <v>0</v>
      </c>
      <c r="M1591" s="276">
        <f t="shared" si="739"/>
        <v>0</v>
      </c>
      <c r="N1591" s="281">
        <f t="shared" si="925"/>
        <v>0</v>
      </c>
      <c r="O1591" s="245">
        <f t="shared" si="926"/>
        <v>0</v>
      </c>
      <c r="P1591" s="248"/>
      <c r="Q1591" s="285">
        <f t="shared" si="948"/>
        <v>0</v>
      </c>
      <c r="R1591" s="242">
        <f>IF(Q1591=0,0,SUMIFS('Sch A. Input'!$H582:$CJ582,'Sch A. Input'!$H$14:$CJ$14,"Recurring",'Sch A. Input'!$H$13:$CJ$13,"&lt;="&amp;$L$11,'Sch A. Input'!$H$13:$CJ$13,"&lt;="&amp;$Y$1020,'Sch A. Input'!$H$13:$CJ$13,"&gt;"&amp;$O$1020))</f>
        <v>0</v>
      </c>
      <c r="S1591" s="242">
        <f>IF(Q1591=0,0,SUMIFS('Sch A. Input'!$H582:$CJ582,'Sch A. Input'!$H$14:$CJ$14,"One-time",'Sch A. Input'!$H$13:$CJ$13,"&lt;="&amp;$L$11,'Sch A. Input'!$H$13:$CJ$13,"&lt;="&amp;$Y$1020,'Sch A. Input'!$H$13:$CJ$13,"&gt;"&amp;$O$1020))</f>
        <v>0</v>
      </c>
      <c r="T1591" s="283">
        <f t="shared" si="949"/>
        <v>0</v>
      </c>
      <c r="U1591" s="242">
        <f t="shared" si="950"/>
        <v>0</v>
      </c>
      <c r="V1591" s="242">
        <f t="shared" si="951"/>
        <v>0</v>
      </c>
      <c r="W1591" s="276">
        <f t="shared" si="740"/>
        <v>0</v>
      </c>
      <c r="X1591" s="281">
        <f t="shared" si="927"/>
        <v>0</v>
      </c>
      <c r="Y1591" s="245">
        <f t="shared" si="928"/>
        <v>0</v>
      </c>
      <c r="Z1591" s="248"/>
      <c r="AA1591" s="285">
        <f t="shared" si="952"/>
        <v>0</v>
      </c>
      <c r="AB1591" s="242">
        <f>IF(AA1591=0,0,SUMIFS('Sch A. Input'!$H582:$CJ582,'Sch A. Input'!$H$14:$CJ$14,"Recurring",'Sch A. Input'!$H$13:$CJ$13,"&lt;="&amp;$L$11,'Sch A. Input'!$H$13:$CJ$13,"&lt;="&amp;$AI$1020,'Sch A. Input'!$H$13:$CJ$13,"&gt;"&amp;$Y$1020))</f>
        <v>0</v>
      </c>
      <c r="AC1591" s="242">
        <f>IF(AA1591=0,0,SUMIFS('Sch A. Input'!$H582:$CJ582,'Sch A. Input'!$H$14:$CJ$14,"One-time",'Sch A. Input'!$H$13:$CJ$13,"&lt;="&amp;$L$11,'Sch A. Input'!$H$13:$CJ$13,"&lt;="&amp;$AI$1020,'Sch A. Input'!$H$13:$CJ$13,"&gt;"&amp;$Y$1020))</f>
        <v>0</v>
      </c>
      <c r="AD1591" s="283">
        <f t="shared" si="953"/>
        <v>0</v>
      </c>
      <c r="AE1591" s="242">
        <f t="shared" si="954"/>
        <v>0</v>
      </c>
      <c r="AF1591" s="242">
        <f t="shared" si="955"/>
        <v>0</v>
      </c>
      <c r="AG1591" s="276">
        <f t="shared" si="741"/>
        <v>0</v>
      </c>
      <c r="AH1591" s="281">
        <f t="shared" si="929"/>
        <v>0</v>
      </c>
      <c r="AI1591" s="245">
        <f t="shared" si="930"/>
        <v>0</v>
      </c>
      <c r="AK1591" s="285">
        <f t="shared" si="956"/>
        <v>0</v>
      </c>
      <c r="AL1591" s="242">
        <f>IF(AK1591=0,0,SUMIFS('Sch A. Input'!$H582:$CJ582,'Sch A. Input'!$H$14:$CJ$14,"Recurring",'Sch A. Input'!$H$13:$CJ$13,"&lt;="&amp;$L$11,'Sch A. Input'!$H$13:$CJ$13,"&lt;="&amp;$AS$1020,'Sch A. Input'!$H$13:$CJ$13,"&gt;"&amp;$AI$1020))</f>
        <v>0</v>
      </c>
      <c r="AM1591" s="242">
        <f>IF(AK1591=0,0,SUMIFS('Sch A. Input'!$H582:$CJ582,'Sch A. Input'!$H$14:$CJ$14,"One-time",'Sch A. Input'!$H$13:$CJ$13,"&lt;="&amp;$L$11,'Sch A. Input'!$H$13:$CJ$13,"&lt;="&amp;$AS$1020,'Sch A. Input'!$H$13:$CJ$13,"&gt;"&amp;$AI$1020))</f>
        <v>0</v>
      </c>
      <c r="AN1591" s="283">
        <f t="shared" si="957"/>
        <v>0</v>
      </c>
      <c r="AO1591" s="242">
        <f t="shared" si="958"/>
        <v>0</v>
      </c>
      <c r="AP1591" s="242">
        <f t="shared" si="959"/>
        <v>0</v>
      </c>
      <c r="AQ1591" s="276">
        <f t="shared" si="742"/>
        <v>0</v>
      </c>
      <c r="AR1591" s="281">
        <f t="shared" si="931"/>
        <v>0</v>
      </c>
      <c r="AS1591" s="245">
        <f t="shared" si="932"/>
        <v>0</v>
      </c>
      <c r="AY1591" s="160"/>
      <c r="AZ1591" s="160"/>
      <c r="BK1591" s="2"/>
      <c r="BL1591" s="2"/>
      <c r="BM1591" s="2"/>
      <c r="BN1591" s="2"/>
      <c r="BO1591" s="2"/>
      <c r="BP1591" s="2"/>
      <c r="BQ1591" s="2"/>
      <c r="BR1591" s="2"/>
      <c r="BS1591" s="2"/>
      <c r="BT1591" s="2"/>
      <c r="BU1591" s="2"/>
      <c r="BV1591" s="2"/>
      <c r="BW1591" s="2"/>
      <c r="BX1591" s="2"/>
      <c r="BY1591" s="2"/>
      <c r="BZ1591" s="2"/>
      <c r="CA1591" s="2"/>
      <c r="CI1591"/>
      <c r="CJ1591"/>
      <c r="CK1591"/>
      <c r="CL1591"/>
      <c r="CM1591"/>
      <c r="CN1591"/>
      <c r="CO1591"/>
      <c r="CP1591"/>
      <c r="CQ1591"/>
      <c r="CR1591"/>
      <c r="CS1591"/>
      <c r="CT1591"/>
      <c r="CU1591"/>
      <c r="CV1591"/>
      <c r="CW1591"/>
      <c r="CX1591"/>
    </row>
    <row r="1592" spans="2:102" x14ac:dyDescent="0.35">
      <c r="B1592" s="70" t="str">
        <f t="shared" ref="B1592:F1592" si="1004">B585</f>
        <v/>
      </c>
      <c r="C1592" s="166" t="str">
        <f t="shared" si="1004"/>
        <v/>
      </c>
      <c r="D1592" s="273" t="str">
        <f t="shared" si="1004"/>
        <v/>
      </c>
      <c r="E1592" s="273">
        <f t="shared" si="1004"/>
        <v>45016</v>
      </c>
      <c r="F1592" s="273">
        <f t="shared" si="1004"/>
        <v>0</v>
      </c>
      <c r="G1592" s="98">
        <f t="shared" si="944"/>
        <v>0</v>
      </c>
      <c r="H1592" s="242">
        <f>IF(G1592=0,0,SUMIFS('Sch A. Input'!$H583:$CJ583,'Sch A. Input'!$H$14:$CJ$14,"Recurring",'Sch A. Input'!$H$13:$CJ$13,"&lt;="&amp;$O$1020,'Sch A. Input'!$H$13:$CJ$13,"&lt;="&amp;$L$11))</f>
        <v>0</v>
      </c>
      <c r="I1592" s="242">
        <f>IF(G1592=0,0,SUMIFS('Sch A. Input'!$H583:$CJ583,'Sch A. Input'!$H$14:$CJ$14,"One-time",'Sch A. Input'!$H$13:$CJ$13,"&lt;="&amp;$O$1020,'Sch A. Input'!$H$13:$CJ$13,"&lt;="&amp;$L$11))</f>
        <v>0</v>
      </c>
      <c r="J1592" s="283">
        <f t="shared" si="945"/>
        <v>0</v>
      </c>
      <c r="K1592" s="242">
        <f t="shared" si="946"/>
        <v>0</v>
      </c>
      <c r="L1592" s="242">
        <f t="shared" si="947"/>
        <v>0</v>
      </c>
      <c r="M1592" s="276">
        <f t="shared" si="739"/>
        <v>0</v>
      </c>
      <c r="N1592" s="281">
        <f t="shared" si="925"/>
        <v>0</v>
      </c>
      <c r="O1592" s="245">
        <f t="shared" si="926"/>
        <v>0</v>
      </c>
      <c r="P1592" s="248"/>
      <c r="Q1592" s="285">
        <f t="shared" si="948"/>
        <v>0</v>
      </c>
      <c r="R1592" s="242">
        <f>IF(Q1592=0,0,SUMIFS('Sch A. Input'!$H583:$CJ583,'Sch A. Input'!$H$14:$CJ$14,"Recurring",'Sch A. Input'!$H$13:$CJ$13,"&lt;="&amp;$L$11,'Sch A. Input'!$H$13:$CJ$13,"&lt;="&amp;$Y$1020,'Sch A. Input'!$H$13:$CJ$13,"&gt;"&amp;$O$1020))</f>
        <v>0</v>
      </c>
      <c r="S1592" s="242">
        <f>IF(Q1592=0,0,SUMIFS('Sch A. Input'!$H583:$CJ583,'Sch A. Input'!$H$14:$CJ$14,"One-time",'Sch A. Input'!$H$13:$CJ$13,"&lt;="&amp;$L$11,'Sch A. Input'!$H$13:$CJ$13,"&lt;="&amp;$Y$1020,'Sch A. Input'!$H$13:$CJ$13,"&gt;"&amp;$O$1020))</f>
        <v>0</v>
      </c>
      <c r="T1592" s="283">
        <f t="shared" si="949"/>
        <v>0</v>
      </c>
      <c r="U1592" s="242">
        <f t="shared" si="950"/>
        <v>0</v>
      </c>
      <c r="V1592" s="242">
        <f t="shared" si="951"/>
        <v>0</v>
      </c>
      <c r="W1592" s="276">
        <f t="shared" si="740"/>
        <v>0</v>
      </c>
      <c r="X1592" s="281">
        <f t="shared" si="927"/>
        <v>0</v>
      </c>
      <c r="Y1592" s="245">
        <f t="shared" si="928"/>
        <v>0</v>
      </c>
      <c r="Z1592" s="248"/>
      <c r="AA1592" s="285">
        <f t="shared" si="952"/>
        <v>0</v>
      </c>
      <c r="AB1592" s="242">
        <f>IF(AA1592=0,0,SUMIFS('Sch A. Input'!$H583:$CJ583,'Sch A. Input'!$H$14:$CJ$14,"Recurring",'Sch A. Input'!$H$13:$CJ$13,"&lt;="&amp;$L$11,'Sch A. Input'!$H$13:$CJ$13,"&lt;="&amp;$AI$1020,'Sch A. Input'!$H$13:$CJ$13,"&gt;"&amp;$Y$1020))</f>
        <v>0</v>
      </c>
      <c r="AC1592" s="242">
        <f>IF(AA1592=0,0,SUMIFS('Sch A. Input'!$H583:$CJ583,'Sch A. Input'!$H$14:$CJ$14,"One-time",'Sch A. Input'!$H$13:$CJ$13,"&lt;="&amp;$L$11,'Sch A. Input'!$H$13:$CJ$13,"&lt;="&amp;$AI$1020,'Sch A. Input'!$H$13:$CJ$13,"&gt;"&amp;$Y$1020))</f>
        <v>0</v>
      </c>
      <c r="AD1592" s="283">
        <f t="shared" si="953"/>
        <v>0</v>
      </c>
      <c r="AE1592" s="242">
        <f t="shared" si="954"/>
        <v>0</v>
      </c>
      <c r="AF1592" s="242">
        <f t="shared" si="955"/>
        <v>0</v>
      </c>
      <c r="AG1592" s="276">
        <f t="shared" si="741"/>
        <v>0</v>
      </c>
      <c r="AH1592" s="281">
        <f t="shared" si="929"/>
        <v>0</v>
      </c>
      <c r="AI1592" s="245">
        <f t="shared" si="930"/>
        <v>0</v>
      </c>
      <c r="AK1592" s="285">
        <f t="shared" si="956"/>
        <v>0</v>
      </c>
      <c r="AL1592" s="242">
        <f>IF(AK1592=0,0,SUMIFS('Sch A. Input'!$H583:$CJ583,'Sch A. Input'!$H$14:$CJ$14,"Recurring",'Sch A. Input'!$H$13:$CJ$13,"&lt;="&amp;$L$11,'Sch A. Input'!$H$13:$CJ$13,"&lt;="&amp;$AS$1020,'Sch A. Input'!$H$13:$CJ$13,"&gt;"&amp;$AI$1020))</f>
        <v>0</v>
      </c>
      <c r="AM1592" s="242">
        <f>IF(AK1592=0,0,SUMIFS('Sch A. Input'!$H583:$CJ583,'Sch A. Input'!$H$14:$CJ$14,"One-time",'Sch A. Input'!$H$13:$CJ$13,"&lt;="&amp;$L$11,'Sch A. Input'!$H$13:$CJ$13,"&lt;="&amp;$AS$1020,'Sch A. Input'!$H$13:$CJ$13,"&gt;"&amp;$AI$1020))</f>
        <v>0</v>
      </c>
      <c r="AN1592" s="283">
        <f t="shared" si="957"/>
        <v>0</v>
      </c>
      <c r="AO1592" s="242">
        <f t="shared" si="958"/>
        <v>0</v>
      </c>
      <c r="AP1592" s="242">
        <f t="shared" si="959"/>
        <v>0</v>
      </c>
      <c r="AQ1592" s="276">
        <f t="shared" si="742"/>
        <v>0</v>
      </c>
      <c r="AR1592" s="281">
        <f t="shared" si="931"/>
        <v>0</v>
      </c>
      <c r="AS1592" s="245">
        <f t="shared" si="932"/>
        <v>0</v>
      </c>
      <c r="AY1592" s="160"/>
      <c r="AZ1592" s="160"/>
      <c r="BK1592" s="2"/>
      <c r="BL1592" s="2"/>
      <c r="BM1592" s="2"/>
      <c r="BN1592" s="2"/>
      <c r="BO1592" s="2"/>
      <c r="BP1592" s="2"/>
      <c r="BQ1592" s="2"/>
      <c r="BR1592" s="2"/>
      <c r="BS1592" s="2"/>
      <c r="BT1592" s="2"/>
      <c r="BU1592" s="2"/>
      <c r="BV1592" s="2"/>
      <c r="BW1592" s="2"/>
      <c r="BX1592" s="2"/>
      <c r="BY1592" s="2"/>
      <c r="BZ1592" s="2"/>
      <c r="CA1592" s="2"/>
      <c r="CI1592"/>
      <c r="CJ1592"/>
      <c r="CK1592"/>
      <c r="CL1592"/>
      <c r="CM1592"/>
      <c r="CN1592"/>
      <c r="CO1592"/>
      <c r="CP1592"/>
      <c r="CQ1592"/>
      <c r="CR1592"/>
      <c r="CS1592"/>
      <c r="CT1592"/>
      <c r="CU1592"/>
      <c r="CV1592"/>
      <c r="CW1592"/>
      <c r="CX1592"/>
    </row>
    <row r="1593" spans="2:102" x14ac:dyDescent="0.35">
      <c r="B1593" s="70" t="str">
        <f t="shared" ref="B1593:F1593" si="1005">B586</f>
        <v/>
      </c>
      <c r="C1593" s="166" t="str">
        <f t="shared" si="1005"/>
        <v/>
      </c>
      <c r="D1593" s="273" t="str">
        <f t="shared" si="1005"/>
        <v/>
      </c>
      <c r="E1593" s="273">
        <f t="shared" si="1005"/>
        <v>45016</v>
      </c>
      <c r="F1593" s="273">
        <f t="shared" si="1005"/>
        <v>0</v>
      </c>
      <c r="G1593" s="98">
        <f t="shared" si="944"/>
        <v>0</v>
      </c>
      <c r="H1593" s="242">
        <f>IF(G1593=0,0,SUMIFS('Sch A. Input'!$H584:$CJ584,'Sch A. Input'!$H$14:$CJ$14,"Recurring",'Sch A. Input'!$H$13:$CJ$13,"&lt;="&amp;$O$1020,'Sch A. Input'!$H$13:$CJ$13,"&lt;="&amp;$L$11))</f>
        <v>0</v>
      </c>
      <c r="I1593" s="242">
        <f>IF(G1593=0,0,SUMIFS('Sch A. Input'!$H584:$CJ584,'Sch A. Input'!$H$14:$CJ$14,"One-time",'Sch A. Input'!$H$13:$CJ$13,"&lt;="&amp;$O$1020,'Sch A. Input'!$H$13:$CJ$13,"&lt;="&amp;$L$11))</f>
        <v>0</v>
      </c>
      <c r="J1593" s="283">
        <f t="shared" si="945"/>
        <v>0</v>
      </c>
      <c r="K1593" s="242">
        <f t="shared" si="946"/>
        <v>0</v>
      </c>
      <c r="L1593" s="242">
        <f t="shared" si="947"/>
        <v>0</v>
      </c>
      <c r="M1593" s="276">
        <f t="shared" si="739"/>
        <v>0</v>
      </c>
      <c r="N1593" s="281">
        <f t="shared" si="925"/>
        <v>0</v>
      </c>
      <c r="O1593" s="245">
        <f t="shared" si="926"/>
        <v>0</v>
      </c>
      <c r="P1593" s="248"/>
      <c r="Q1593" s="285">
        <f t="shared" si="948"/>
        <v>0</v>
      </c>
      <c r="R1593" s="242">
        <f>IF(Q1593=0,0,SUMIFS('Sch A. Input'!$H584:$CJ584,'Sch A. Input'!$H$14:$CJ$14,"Recurring",'Sch A. Input'!$H$13:$CJ$13,"&lt;="&amp;$L$11,'Sch A. Input'!$H$13:$CJ$13,"&lt;="&amp;$Y$1020,'Sch A. Input'!$H$13:$CJ$13,"&gt;"&amp;$O$1020))</f>
        <v>0</v>
      </c>
      <c r="S1593" s="242">
        <f>IF(Q1593=0,0,SUMIFS('Sch A. Input'!$H584:$CJ584,'Sch A. Input'!$H$14:$CJ$14,"One-time",'Sch A. Input'!$H$13:$CJ$13,"&lt;="&amp;$L$11,'Sch A. Input'!$H$13:$CJ$13,"&lt;="&amp;$Y$1020,'Sch A. Input'!$H$13:$CJ$13,"&gt;"&amp;$O$1020))</f>
        <v>0</v>
      </c>
      <c r="T1593" s="283">
        <f t="shared" si="949"/>
        <v>0</v>
      </c>
      <c r="U1593" s="242">
        <f t="shared" si="950"/>
        <v>0</v>
      </c>
      <c r="V1593" s="242">
        <f t="shared" si="951"/>
        <v>0</v>
      </c>
      <c r="W1593" s="276">
        <f t="shared" si="740"/>
        <v>0</v>
      </c>
      <c r="X1593" s="281">
        <f t="shared" si="927"/>
        <v>0</v>
      </c>
      <c r="Y1593" s="245">
        <f t="shared" si="928"/>
        <v>0</v>
      </c>
      <c r="Z1593" s="248"/>
      <c r="AA1593" s="285">
        <f t="shared" si="952"/>
        <v>0</v>
      </c>
      <c r="AB1593" s="242">
        <f>IF(AA1593=0,0,SUMIFS('Sch A. Input'!$H584:$CJ584,'Sch A. Input'!$H$14:$CJ$14,"Recurring",'Sch A. Input'!$H$13:$CJ$13,"&lt;="&amp;$L$11,'Sch A. Input'!$H$13:$CJ$13,"&lt;="&amp;$AI$1020,'Sch A. Input'!$H$13:$CJ$13,"&gt;"&amp;$Y$1020))</f>
        <v>0</v>
      </c>
      <c r="AC1593" s="242">
        <f>IF(AA1593=0,0,SUMIFS('Sch A. Input'!$H584:$CJ584,'Sch A. Input'!$H$14:$CJ$14,"One-time",'Sch A. Input'!$H$13:$CJ$13,"&lt;="&amp;$L$11,'Sch A. Input'!$H$13:$CJ$13,"&lt;="&amp;$AI$1020,'Sch A. Input'!$H$13:$CJ$13,"&gt;"&amp;$Y$1020))</f>
        <v>0</v>
      </c>
      <c r="AD1593" s="283">
        <f t="shared" si="953"/>
        <v>0</v>
      </c>
      <c r="AE1593" s="242">
        <f t="shared" si="954"/>
        <v>0</v>
      </c>
      <c r="AF1593" s="242">
        <f t="shared" si="955"/>
        <v>0</v>
      </c>
      <c r="AG1593" s="276">
        <f t="shared" si="741"/>
        <v>0</v>
      </c>
      <c r="AH1593" s="281">
        <f t="shared" si="929"/>
        <v>0</v>
      </c>
      <c r="AI1593" s="245">
        <f t="shared" si="930"/>
        <v>0</v>
      </c>
      <c r="AK1593" s="285">
        <f t="shared" si="956"/>
        <v>0</v>
      </c>
      <c r="AL1593" s="242">
        <f>IF(AK1593=0,0,SUMIFS('Sch A. Input'!$H584:$CJ584,'Sch A. Input'!$H$14:$CJ$14,"Recurring",'Sch A. Input'!$H$13:$CJ$13,"&lt;="&amp;$L$11,'Sch A. Input'!$H$13:$CJ$13,"&lt;="&amp;$AS$1020,'Sch A. Input'!$H$13:$CJ$13,"&gt;"&amp;$AI$1020))</f>
        <v>0</v>
      </c>
      <c r="AM1593" s="242">
        <f>IF(AK1593=0,0,SUMIFS('Sch A. Input'!$H584:$CJ584,'Sch A. Input'!$H$14:$CJ$14,"One-time",'Sch A. Input'!$H$13:$CJ$13,"&lt;="&amp;$L$11,'Sch A. Input'!$H$13:$CJ$13,"&lt;="&amp;$AS$1020,'Sch A. Input'!$H$13:$CJ$13,"&gt;"&amp;$AI$1020))</f>
        <v>0</v>
      </c>
      <c r="AN1593" s="283">
        <f t="shared" si="957"/>
        <v>0</v>
      </c>
      <c r="AO1593" s="242">
        <f t="shared" si="958"/>
        <v>0</v>
      </c>
      <c r="AP1593" s="242">
        <f t="shared" si="959"/>
        <v>0</v>
      </c>
      <c r="AQ1593" s="276">
        <f t="shared" si="742"/>
        <v>0</v>
      </c>
      <c r="AR1593" s="281">
        <f t="shared" si="931"/>
        <v>0</v>
      </c>
      <c r="AS1593" s="245">
        <f t="shared" si="932"/>
        <v>0</v>
      </c>
      <c r="AY1593" s="160"/>
      <c r="AZ1593" s="160"/>
      <c r="BK1593" s="2"/>
      <c r="BL1593" s="2"/>
      <c r="BM1593" s="2"/>
      <c r="BN1593" s="2"/>
      <c r="BO1593" s="2"/>
      <c r="BP1593" s="2"/>
      <c r="BQ1593" s="2"/>
      <c r="BR1593" s="2"/>
      <c r="BS1593" s="2"/>
      <c r="BT1593" s="2"/>
      <c r="BU1593" s="2"/>
      <c r="BV1593" s="2"/>
      <c r="BW1593" s="2"/>
      <c r="BX1593" s="2"/>
      <c r="BY1593" s="2"/>
      <c r="BZ1593" s="2"/>
      <c r="CA1593" s="2"/>
      <c r="CI1593"/>
      <c r="CJ1593"/>
      <c r="CK1593"/>
      <c r="CL1593"/>
      <c r="CM1593"/>
      <c r="CN1593"/>
      <c r="CO1593"/>
      <c r="CP1593"/>
      <c r="CQ1593"/>
      <c r="CR1593"/>
      <c r="CS1593"/>
      <c r="CT1593"/>
      <c r="CU1593"/>
      <c r="CV1593"/>
      <c r="CW1593"/>
      <c r="CX1593"/>
    </row>
    <row r="1594" spans="2:102" x14ac:dyDescent="0.35">
      <c r="B1594" s="70" t="str">
        <f t="shared" ref="B1594:F1594" si="1006">B587</f>
        <v/>
      </c>
      <c r="C1594" s="166" t="str">
        <f t="shared" si="1006"/>
        <v/>
      </c>
      <c r="D1594" s="273" t="str">
        <f t="shared" si="1006"/>
        <v/>
      </c>
      <c r="E1594" s="273">
        <f t="shared" si="1006"/>
        <v>45016</v>
      </c>
      <c r="F1594" s="273">
        <f t="shared" si="1006"/>
        <v>0</v>
      </c>
      <c r="G1594" s="98">
        <f t="shared" si="944"/>
        <v>0</v>
      </c>
      <c r="H1594" s="242">
        <f>IF(G1594=0,0,SUMIFS('Sch A. Input'!$H585:$CJ585,'Sch A. Input'!$H$14:$CJ$14,"Recurring",'Sch A. Input'!$H$13:$CJ$13,"&lt;="&amp;$O$1020,'Sch A. Input'!$H$13:$CJ$13,"&lt;="&amp;$L$11))</f>
        <v>0</v>
      </c>
      <c r="I1594" s="242">
        <f>IF(G1594=0,0,SUMIFS('Sch A. Input'!$H585:$CJ585,'Sch A. Input'!$H$14:$CJ$14,"One-time",'Sch A. Input'!$H$13:$CJ$13,"&lt;="&amp;$O$1020,'Sch A. Input'!$H$13:$CJ$13,"&lt;="&amp;$L$11))</f>
        <v>0</v>
      </c>
      <c r="J1594" s="283">
        <f t="shared" si="945"/>
        <v>0</v>
      </c>
      <c r="K1594" s="242">
        <f t="shared" si="946"/>
        <v>0</v>
      </c>
      <c r="L1594" s="242">
        <f t="shared" si="947"/>
        <v>0</v>
      </c>
      <c r="M1594" s="276">
        <f t="shared" si="739"/>
        <v>0</v>
      </c>
      <c r="N1594" s="281">
        <f t="shared" si="925"/>
        <v>0</v>
      </c>
      <c r="O1594" s="245">
        <f t="shared" si="926"/>
        <v>0</v>
      </c>
      <c r="P1594" s="248"/>
      <c r="Q1594" s="285">
        <f t="shared" si="948"/>
        <v>0</v>
      </c>
      <c r="R1594" s="242">
        <f>IF(Q1594=0,0,SUMIFS('Sch A. Input'!$H585:$CJ585,'Sch A. Input'!$H$14:$CJ$14,"Recurring",'Sch A. Input'!$H$13:$CJ$13,"&lt;="&amp;$L$11,'Sch A. Input'!$H$13:$CJ$13,"&lt;="&amp;$Y$1020,'Sch A. Input'!$H$13:$CJ$13,"&gt;"&amp;$O$1020))</f>
        <v>0</v>
      </c>
      <c r="S1594" s="242">
        <f>IF(Q1594=0,0,SUMIFS('Sch A. Input'!$H585:$CJ585,'Sch A. Input'!$H$14:$CJ$14,"One-time",'Sch A. Input'!$H$13:$CJ$13,"&lt;="&amp;$L$11,'Sch A. Input'!$H$13:$CJ$13,"&lt;="&amp;$Y$1020,'Sch A. Input'!$H$13:$CJ$13,"&gt;"&amp;$O$1020))</f>
        <v>0</v>
      </c>
      <c r="T1594" s="283">
        <f t="shared" si="949"/>
        <v>0</v>
      </c>
      <c r="U1594" s="242">
        <f t="shared" si="950"/>
        <v>0</v>
      </c>
      <c r="V1594" s="242">
        <f t="shared" si="951"/>
        <v>0</v>
      </c>
      <c r="W1594" s="276">
        <f t="shared" si="740"/>
        <v>0</v>
      </c>
      <c r="X1594" s="281">
        <f t="shared" si="927"/>
        <v>0</v>
      </c>
      <c r="Y1594" s="245">
        <f t="shared" si="928"/>
        <v>0</v>
      </c>
      <c r="Z1594" s="248"/>
      <c r="AA1594" s="285">
        <f t="shared" si="952"/>
        <v>0</v>
      </c>
      <c r="AB1594" s="242">
        <f>IF(AA1594=0,0,SUMIFS('Sch A. Input'!$H585:$CJ585,'Sch A. Input'!$H$14:$CJ$14,"Recurring",'Sch A. Input'!$H$13:$CJ$13,"&lt;="&amp;$L$11,'Sch A. Input'!$H$13:$CJ$13,"&lt;="&amp;$AI$1020,'Sch A. Input'!$H$13:$CJ$13,"&gt;"&amp;$Y$1020))</f>
        <v>0</v>
      </c>
      <c r="AC1594" s="242">
        <f>IF(AA1594=0,0,SUMIFS('Sch A. Input'!$H585:$CJ585,'Sch A. Input'!$H$14:$CJ$14,"One-time",'Sch A. Input'!$H$13:$CJ$13,"&lt;="&amp;$L$11,'Sch A. Input'!$H$13:$CJ$13,"&lt;="&amp;$AI$1020,'Sch A. Input'!$H$13:$CJ$13,"&gt;"&amp;$Y$1020))</f>
        <v>0</v>
      </c>
      <c r="AD1594" s="283">
        <f t="shared" si="953"/>
        <v>0</v>
      </c>
      <c r="AE1594" s="242">
        <f t="shared" si="954"/>
        <v>0</v>
      </c>
      <c r="AF1594" s="242">
        <f t="shared" si="955"/>
        <v>0</v>
      </c>
      <c r="AG1594" s="276">
        <f t="shared" si="741"/>
        <v>0</v>
      </c>
      <c r="AH1594" s="281">
        <f t="shared" si="929"/>
        <v>0</v>
      </c>
      <c r="AI1594" s="245">
        <f t="shared" si="930"/>
        <v>0</v>
      </c>
      <c r="AK1594" s="285">
        <f t="shared" si="956"/>
        <v>0</v>
      </c>
      <c r="AL1594" s="242">
        <f>IF(AK1594=0,0,SUMIFS('Sch A. Input'!$H585:$CJ585,'Sch A. Input'!$H$14:$CJ$14,"Recurring",'Sch A. Input'!$H$13:$CJ$13,"&lt;="&amp;$L$11,'Sch A. Input'!$H$13:$CJ$13,"&lt;="&amp;$AS$1020,'Sch A. Input'!$H$13:$CJ$13,"&gt;"&amp;$AI$1020))</f>
        <v>0</v>
      </c>
      <c r="AM1594" s="242">
        <f>IF(AK1594=0,0,SUMIFS('Sch A. Input'!$H585:$CJ585,'Sch A. Input'!$H$14:$CJ$14,"One-time",'Sch A. Input'!$H$13:$CJ$13,"&lt;="&amp;$L$11,'Sch A. Input'!$H$13:$CJ$13,"&lt;="&amp;$AS$1020,'Sch A. Input'!$H$13:$CJ$13,"&gt;"&amp;$AI$1020))</f>
        <v>0</v>
      </c>
      <c r="AN1594" s="283">
        <f t="shared" si="957"/>
        <v>0</v>
      </c>
      <c r="AO1594" s="242">
        <f t="shared" si="958"/>
        <v>0</v>
      </c>
      <c r="AP1594" s="242">
        <f t="shared" si="959"/>
        <v>0</v>
      </c>
      <c r="AQ1594" s="276">
        <f t="shared" si="742"/>
        <v>0</v>
      </c>
      <c r="AR1594" s="281">
        <f t="shared" si="931"/>
        <v>0</v>
      </c>
      <c r="AS1594" s="245">
        <f t="shared" si="932"/>
        <v>0</v>
      </c>
      <c r="AY1594" s="160"/>
      <c r="AZ1594" s="160"/>
      <c r="BK1594" s="2"/>
      <c r="BL1594" s="2"/>
      <c r="BM1594" s="2"/>
      <c r="BN1594" s="2"/>
      <c r="BO1594" s="2"/>
      <c r="BP1594" s="2"/>
      <c r="BQ1594" s="2"/>
      <c r="BR1594" s="2"/>
      <c r="BS1594" s="2"/>
      <c r="BT1594" s="2"/>
      <c r="BU1594" s="2"/>
      <c r="BV1594" s="2"/>
      <c r="BW1594" s="2"/>
      <c r="BX1594" s="2"/>
      <c r="BY1594" s="2"/>
      <c r="BZ1594" s="2"/>
      <c r="CA1594" s="2"/>
      <c r="CI1594"/>
      <c r="CJ1594"/>
      <c r="CK1594"/>
      <c r="CL1594"/>
      <c r="CM1594"/>
      <c r="CN1594"/>
      <c r="CO1594"/>
      <c r="CP1594"/>
      <c r="CQ1594"/>
      <c r="CR1594"/>
      <c r="CS1594"/>
      <c r="CT1594"/>
      <c r="CU1594"/>
      <c r="CV1594"/>
      <c r="CW1594"/>
      <c r="CX1594"/>
    </row>
    <row r="1595" spans="2:102" x14ac:dyDescent="0.35">
      <c r="B1595" s="70" t="str">
        <f t="shared" ref="B1595:F1595" si="1007">B588</f>
        <v/>
      </c>
      <c r="C1595" s="166" t="str">
        <f t="shared" si="1007"/>
        <v/>
      </c>
      <c r="D1595" s="273" t="str">
        <f t="shared" si="1007"/>
        <v/>
      </c>
      <c r="E1595" s="273">
        <f t="shared" si="1007"/>
        <v>45016</v>
      </c>
      <c r="F1595" s="273">
        <f t="shared" si="1007"/>
        <v>0</v>
      </c>
      <c r="G1595" s="98">
        <f t="shared" si="944"/>
        <v>0</v>
      </c>
      <c r="H1595" s="242">
        <f>IF(G1595=0,0,SUMIFS('Sch A. Input'!$H586:$CJ586,'Sch A. Input'!$H$14:$CJ$14,"Recurring",'Sch A. Input'!$H$13:$CJ$13,"&lt;="&amp;$O$1020,'Sch A. Input'!$H$13:$CJ$13,"&lt;="&amp;$L$11))</f>
        <v>0</v>
      </c>
      <c r="I1595" s="242">
        <f>IF(G1595=0,0,SUMIFS('Sch A. Input'!$H586:$CJ586,'Sch A. Input'!$H$14:$CJ$14,"One-time",'Sch A. Input'!$H$13:$CJ$13,"&lt;="&amp;$O$1020,'Sch A. Input'!$H$13:$CJ$13,"&lt;="&amp;$L$11))</f>
        <v>0</v>
      </c>
      <c r="J1595" s="283">
        <f t="shared" si="945"/>
        <v>0</v>
      </c>
      <c r="K1595" s="242">
        <f t="shared" si="946"/>
        <v>0</v>
      </c>
      <c r="L1595" s="242">
        <f t="shared" si="947"/>
        <v>0</v>
      </c>
      <c r="M1595" s="276">
        <f t="shared" si="739"/>
        <v>0</v>
      </c>
      <c r="N1595" s="281">
        <f t="shared" si="925"/>
        <v>0</v>
      </c>
      <c r="O1595" s="245">
        <f t="shared" si="926"/>
        <v>0</v>
      </c>
      <c r="P1595" s="248"/>
      <c r="Q1595" s="285">
        <f t="shared" si="948"/>
        <v>0</v>
      </c>
      <c r="R1595" s="242">
        <f>IF(Q1595=0,0,SUMIFS('Sch A. Input'!$H586:$CJ586,'Sch A. Input'!$H$14:$CJ$14,"Recurring",'Sch A. Input'!$H$13:$CJ$13,"&lt;="&amp;$L$11,'Sch A. Input'!$H$13:$CJ$13,"&lt;="&amp;$Y$1020,'Sch A. Input'!$H$13:$CJ$13,"&gt;"&amp;$O$1020))</f>
        <v>0</v>
      </c>
      <c r="S1595" s="242">
        <f>IF(Q1595=0,0,SUMIFS('Sch A. Input'!$H586:$CJ586,'Sch A. Input'!$H$14:$CJ$14,"One-time",'Sch A. Input'!$H$13:$CJ$13,"&lt;="&amp;$L$11,'Sch A. Input'!$H$13:$CJ$13,"&lt;="&amp;$Y$1020,'Sch A. Input'!$H$13:$CJ$13,"&gt;"&amp;$O$1020))</f>
        <v>0</v>
      </c>
      <c r="T1595" s="283">
        <f t="shared" si="949"/>
        <v>0</v>
      </c>
      <c r="U1595" s="242">
        <f t="shared" si="950"/>
        <v>0</v>
      </c>
      <c r="V1595" s="242">
        <f t="shared" si="951"/>
        <v>0</v>
      </c>
      <c r="W1595" s="276">
        <f t="shared" si="740"/>
        <v>0</v>
      </c>
      <c r="X1595" s="281">
        <f t="shared" si="927"/>
        <v>0</v>
      </c>
      <c r="Y1595" s="245">
        <f t="shared" si="928"/>
        <v>0</v>
      </c>
      <c r="Z1595" s="248"/>
      <c r="AA1595" s="285">
        <f t="shared" si="952"/>
        <v>0</v>
      </c>
      <c r="AB1595" s="242">
        <f>IF(AA1595=0,0,SUMIFS('Sch A. Input'!$H586:$CJ586,'Sch A. Input'!$H$14:$CJ$14,"Recurring",'Sch A. Input'!$H$13:$CJ$13,"&lt;="&amp;$L$11,'Sch A. Input'!$H$13:$CJ$13,"&lt;="&amp;$AI$1020,'Sch A. Input'!$H$13:$CJ$13,"&gt;"&amp;$Y$1020))</f>
        <v>0</v>
      </c>
      <c r="AC1595" s="242">
        <f>IF(AA1595=0,0,SUMIFS('Sch A. Input'!$H586:$CJ586,'Sch A. Input'!$H$14:$CJ$14,"One-time",'Sch A. Input'!$H$13:$CJ$13,"&lt;="&amp;$L$11,'Sch A. Input'!$H$13:$CJ$13,"&lt;="&amp;$AI$1020,'Sch A. Input'!$H$13:$CJ$13,"&gt;"&amp;$Y$1020))</f>
        <v>0</v>
      </c>
      <c r="AD1595" s="283">
        <f t="shared" si="953"/>
        <v>0</v>
      </c>
      <c r="AE1595" s="242">
        <f t="shared" si="954"/>
        <v>0</v>
      </c>
      <c r="AF1595" s="242">
        <f t="shared" si="955"/>
        <v>0</v>
      </c>
      <c r="AG1595" s="276">
        <f t="shared" si="741"/>
        <v>0</v>
      </c>
      <c r="AH1595" s="281">
        <f t="shared" si="929"/>
        <v>0</v>
      </c>
      <c r="AI1595" s="245">
        <f t="shared" si="930"/>
        <v>0</v>
      </c>
      <c r="AK1595" s="285">
        <f t="shared" si="956"/>
        <v>0</v>
      </c>
      <c r="AL1595" s="242">
        <f>IF(AK1595=0,0,SUMIFS('Sch A. Input'!$H586:$CJ586,'Sch A. Input'!$H$14:$CJ$14,"Recurring",'Sch A. Input'!$H$13:$CJ$13,"&lt;="&amp;$L$11,'Sch A. Input'!$H$13:$CJ$13,"&lt;="&amp;$AS$1020,'Sch A. Input'!$H$13:$CJ$13,"&gt;"&amp;$AI$1020))</f>
        <v>0</v>
      </c>
      <c r="AM1595" s="242">
        <f>IF(AK1595=0,0,SUMIFS('Sch A. Input'!$H586:$CJ586,'Sch A. Input'!$H$14:$CJ$14,"One-time",'Sch A. Input'!$H$13:$CJ$13,"&lt;="&amp;$L$11,'Sch A. Input'!$H$13:$CJ$13,"&lt;="&amp;$AS$1020,'Sch A. Input'!$H$13:$CJ$13,"&gt;"&amp;$AI$1020))</f>
        <v>0</v>
      </c>
      <c r="AN1595" s="283">
        <f t="shared" si="957"/>
        <v>0</v>
      </c>
      <c r="AO1595" s="242">
        <f t="shared" si="958"/>
        <v>0</v>
      </c>
      <c r="AP1595" s="242">
        <f t="shared" si="959"/>
        <v>0</v>
      </c>
      <c r="AQ1595" s="276">
        <f t="shared" si="742"/>
        <v>0</v>
      </c>
      <c r="AR1595" s="281">
        <f t="shared" si="931"/>
        <v>0</v>
      </c>
      <c r="AS1595" s="245">
        <f t="shared" si="932"/>
        <v>0</v>
      </c>
      <c r="AY1595" s="160"/>
      <c r="AZ1595" s="160"/>
      <c r="BK1595" s="2"/>
      <c r="BL1595" s="2"/>
      <c r="BM1595" s="2"/>
      <c r="BN1595" s="2"/>
      <c r="BO1595" s="2"/>
      <c r="BP1595" s="2"/>
      <c r="BQ1595" s="2"/>
      <c r="BR1595" s="2"/>
      <c r="BS1595" s="2"/>
      <c r="BT1595" s="2"/>
      <c r="BU1595" s="2"/>
      <c r="BV1595" s="2"/>
      <c r="BW1595" s="2"/>
      <c r="BX1595" s="2"/>
      <c r="BY1595" s="2"/>
      <c r="BZ1595" s="2"/>
      <c r="CA1595" s="2"/>
      <c r="CI1595"/>
      <c r="CJ1595"/>
      <c r="CK1595"/>
      <c r="CL1595"/>
      <c r="CM1595"/>
      <c r="CN1595"/>
      <c r="CO1595"/>
      <c r="CP1595"/>
      <c r="CQ1595"/>
      <c r="CR1595"/>
      <c r="CS1595"/>
      <c r="CT1595"/>
      <c r="CU1595"/>
      <c r="CV1595"/>
      <c r="CW1595"/>
      <c r="CX1595"/>
    </row>
    <row r="1596" spans="2:102" x14ac:dyDescent="0.35">
      <c r="B1596" s="70" t="str">
        <f t="shared" ref="B1596:F1596" si="1008">B589</f>
        <v/>
      </c>
      <c r="C1596" s="166" t="str">
        <f t="shared" si="1008"/>
        <v/>
      </c>
      <c r="D1596" s="273" t="str">
        <f t="shared" si="1008"/>
        <v/>
      </c>
      <c r="E1596" s="273">
        <f t="shared" si="1008"/>
        <v>45016</v>
      </c>
      <c r="F1596" s="273">
        <f t="shared" si="1008"/>
        <v>0</v>
      </c>
      <c r="G1596" s="98">
        <f t="shared" si="944"/>
        <v>0</v>
      </c>
      <c r="H1596" s="242">
        <f>IF(G1596=0,0,SUMIFS('Sch A. Input'!$H587:$CJ587,'Sch A. Input'!$H$14:$CJ$14,"Recurring",'Sch A. Input'!$H$13:$CJ$13,"&lt;="&amp;$O$1020,'Sch A. Input'!$H$13:$CJ$13,"&lt;="&amp;$L$11))</f>
        <v>0</v>
      </c>
      <c r="I1596" s="242">
        <f>IF(G1596=0,0,SUMIFS('Sch A. Input'!$H587:$CJ587,'Sch A. Input'!$H$14:$CJ$14,"One-time",'Sch A. Input'!$H$13:$CJ$13,"&lt;="&amp;$O$1020,'Sch A. Input'!$H$13:$CJ$13,"&lt;="&amp;$L$11))</f>
        <v>0</v>
      </c>
      <c r="J1596" s="283">
        <f t="shared" si="945"/>
        <v>0</v>
      </c>
      <c r="K1596" s="242">
        <f t="shared" si="946"/>
        <v>0</v>
      </c>
      <c r="L1596" s="242">
        <f t="shared" si="947"/>
        <v>0</v>
      </c>
      <c r="M1596" s="276">
        <f t="shared" si="739"/>
        <v>0</v>
      </c>
      <c r="N1596" s="281">
        <f t="shared" si="925"/>
        <v>0</v>
      </c>
      <c r="O1596" s="245">
        <f t="shared" si="926"/>
        <v>0</v>
      </c>
      <c r="P1596" s="248"/>
      <c r="Q1596" s="285">
        <f t="shared" si="948"/>
        <v>0</v>
      </c>
      <c r="R1596" s="242">
        <f>IF(Q1596=0,0,SUMIFS('Sch A. Input'!$H587:$CJ587,'Sch A. Input'!$H$14:$CJ$14,"Recurring",'Sch A. Input'!$H$13:$CJ$13,"&lt;="&amp;$L$11,'Sch A. Input'!$H$13:$CJ$13,"&lt;="&amp;$Y$1020,'Sch A. Input'!$H$13:$CJ$13,"&gt;"&amp;$O$1020))</f>
        <v>0</v>
      </c>
      <c r="S1596" s="242">
        <f>IF(Q1596=0,0,SUMIFS('Sch A. Input'!$H587:$CJ587,'Sch A. Input'!$H$14:$CJ$14,"One-time",'Sch A. Input'!$H$13:$CJ$13,"&lt;="&amp;$L$11,'Sch A. Input'!$H$13:$CJ$13,"&lt;="&amp;$Y$1020,'Sch A. Input'!$H$13:$CJ$13,"&gt;"&amp;$O$1020))</f>
        <v>0</v>
      </c>
      <c r="T1596" s="283">
        <f t="shared" si="949"/>
        <v>0</v>
      </c>
      <c r="U1596" s="242">
        <f t="shared" si="950"/>
        <v>0</v>
      </c>
      <c r="V1596" s="242">
        <f t="shared" si="951"/>
        <v>0</v>
      </c>
      <c r="W1596" s="276">
        <f t="shared" si="740"/>
        <v>0</v>
      </c>
      <c r="X1596" s="281">
        <f t="shared" si="927"/>
        <v>0</v>
      </c>
      <c r="Y1596" s="245">
        <f t="shared" si="928"/>
        <v>0</v>
      </c>
      <c r="Z1596" s="248"/>
      <c r="AA1596" s="285">
        <f t="shared" si="952"/>
        <v>0</v>
      </c>
      <c r="AB1596" s="242">
        <f>IF(AA1596=0,0,SUMIFS('Sch A. Input'!$H587:$CJ587,'Sch A. Input'!$H$14:$CJ$14,"Recurring",'Sch A. Input'!$H$13:$CJ$13,"&lt;="&amp;$L$11,'Sch A. Input'!$H$13:$CJ$13,"&lt;="&amp;$AI$1020,'Sch A. Input'!$H$13:$CJ$13,"&gt;"&amp;$Y$1020))</f>
        <v>0</v>
      </c>
      <c r="AC1596" s="242">
        <f>IF(AA1596=0,0,SUMIFS('Sch A. Input'!$H587:$CJ587,'Sch A. Input'!$H$14:$CJ$14,"One-time",'Sch A. Input'!$H$13:$CJ$13,"&lt;="&amp;$L$11,'Sch A. Input'!$H$13:$CJ$13,"&lt;="&amp;$AI$1020,'Sch A. Input'!$H$13:$CJ$13,"&gt;"&amp;$Y$1020))</f>
        <v>0</v>
      </c>
      <c r="AD1596" s="283">
        <f t="shared" si="953"/>
        <v>0</v>
      </c>
      <c r="AE1596" s="242">
        <f t="shared" si="954"/>
        <v>0</v>
      </c>
      <c r="AF1596" s="242">
        <f t="shared" si="955"/>
        <v>0</v>
      </c>
      <c r="AG1596" s="276">
        <f t="shared" si="741"/>
        <v>0</v>
      </c>
      <c r="AH1596" s="281">
        <f t="shared" si="929"/>
        <v>0</v>
      </c>
      <c r="AI1596" s="245">
        <f t="shared" si="930"/>
        <v>0</v>
      </c>
      <c r="AK1596" s="285">
        <f t="shared" si="956"/>
        <v>0</v>
      </c>
      <c r="AL1596" s="242">
        <f>IF(AK1596=0,0,SUMIFS('Sch A. Input'!$H587:$CJ587,'Sch A. Input'!$H$14:$CJ$14,"Recurring",'Sch A. Input'!$H$13:$CJ$13,"&lt;="&amp;$L$11,'Sch A. Input'!$H$13:$CJ$13,"&lt;="&amp;$AS$1020,'Sch A. Input'!$H$13:$CJ$13,"&gt;"&amp;$AI$1020))</f>
        <v>0</v>
      </c>
      <c r="AM1596" s="242">
        <f>IF(AK1596=0,0,SUMIFS('Sch A. Input'!$H587:$CJ587,'Sch A. Input'!$H$14:$CJ$14,"One-time",'Sch A. Input'!$H$13:$CJ$13,"&lt;="&amp;$L$11,'Sch A. Input'!$H$13:$CJ$13,"&lt;="&amp;$AS$1020,'Sch A. Input'!$H$13:$CJ$13,"&gt;"&amp;$AI$1020))</f>
        <v>0</v>
      </c>
      <c r="AN1596" s="283">
        <f t="shared" si="957"/>
        <v>0</v>
      </c>
      <c r="AO1596" s="242">
        <f t="shared" si="958"/>
        <v>0</v>
      </c>
      <c r="AP1596" s="242">
        <f t="shared" si="959"/>
        <v>0</v>
      </c>
      <c r="AQ1596" s="276">
        <f t="shared" si="742"/>
        <v>0</v>
      </c>
      <c r="AR1596" s="281">
        <f t="shared" si="931"/>
        <v>0</v>
      </c>
      <c r="AS1596" s="245">
        <f t="shared" si="932"/>
        <v>0</v>
      </c>
      <c r="AY1596" s="160"/>
      <c r="AZ1596" s="160"/>
      <c r="BK1596" s="2"/>
      <c r="BL1596" s="2"/>
      <c r="BM1596" s="2"/>
      <c r="BN1596" s="2"/>
      <c r="BO1596" s="2"/>
      <c r="BP1596" s="2"/>
      <c r="BQ1596" s="2"/>
      <c r="BR1596" s="2"/>
      <c r="BS1596" s="2"/>
      <c r="BT1596" s="2"/>
      <c r="BU1596" s="2"/>
      <c r="BV1596" s="2"/>
      <c r="BW1596" s="2"/>
      <c r="BX1596" s="2"/>
      <c r="BY1596" s="2"/>
      <c r="BZ1596" s="2"/>
      <c r="CA1596" s="2"/>
      <c r="CI1596"/>
      <c r="CJ1596"/>
      <c r="CK1596"/>
      <c r="CL1596"/>
      <c r="CM1596"/>
      <c r="CN1596"/>
      <c r="CO1596"/>
      <c r="CP1596"/>
      <c r="CQ1596"/>
      <c r="CR1596"/>
      <c r="CS1596"/>
      <c r="CT1596"/>
      <c r="CU1596"/>
      <c r="CV1596"/>
      <c r="CW1596"/>
      <c r="CX1596"/>
    </row>
    <row r="1597" spans="2:102" x14ac:dyDescent="0.35">
      <c r="B1597" s="70" t="str">
        <f t="shared" ref="B1597:F1597" si="1009">B590</f>
        <v/>
      </c>
      <c r="C1597" s="166" t="str">
        <f t="shared" si="1009"/>
        <v/>
      </c>
      <c r="D1597" s="273" t="str">
        <f t="shared" si="1009"/>
        <v/>
      </c>
      <c r="E1597" s="273">
        <f t="shared" si="1009"/>
        <v>45016</v>
      </c>
      <c r="F1597" s="273">
        <f t="shared" si="1009"/>
        <v>0</v>
      </c>
      <c r="G1597" s="98">
        <f t="shared" si="944"/>
        <v>0</v>
      </c>
      <c r="H1597" s="242">
        <f>IF(G1597=0,0,SUMIFS('Sch A. Input'!$H588:$CJ588,'Sch A. Input'!$H$14:$CJ$14,"Recurring",'Sch A. Input'!$H$13:$CJ$13,"&lt;="&amp;$O$1020,'Sch A. Input'!$H$13:$CJ$13,"&lt;="&amp;$L$11))</f>
        <v>0</v>
      </c>
      <c r="I1597" s="242">
        <f>IF(G1597=0,0,SUMIFS('Sch A. Input'!$H588:$CJ588,'Sch A. Input'!$H$14:$CJ$14,"One-time",'Sch A. Input'!$H$13:$CJ$13,"&lt;="&amp;$O$1020,'Sch A. Input'!$H$13:$CJ$13,"&lt;="&amp;$L$11))</f>
        <v>0</v>
      </c>
      <c r="J1597" s="283">
        <f t="shared" si="945"/>
        <v>0</v>
      </c>
      <c r="K1597" s="242">
        <f t="shared" si="946"/>
        <v>0</v>
      </c>
      <c r="L1597" s="242">
        <f t="shared" si="947"/>
        <v>0</v>
      </c>
      <c r="M1597" s="276">
        <f t="shared" si="739"/>
        <v>0</v>
      </c>
      <c r="N1597" s="281">
        <f t="shared" si="925"/>
        <v>0</v>
      </c>
      <c r="O1597" s="245">
        <f t="shared" si="926"/>
        <v>0</v>
      </c>
      <c r="P1597" s="248"/>
      <c r="Q1597" s="285">
        <f t="shared" si="948"/>
        <v>0</v>
      </c>
      <c r="R1597" s="242">
        <f>IF(Q1597=0,0,SUMIFS('Sch A. Input'!$H588:$CJ588,'Sch A. Input'!$H$14:$CJ$14,"Recurring",'Sch A. Input'!$H$13:$CJ$13,"&lt;="&amp;$L$11,'Sch A. Input'!$H$13:$CJ$13,"&lt;="&amp;$Y$1020,'Sch A. Input'!$H$13:$CJ$13,"&gt;"&amp;$O$1020))</f>
        <v>0</v>
      </c>
      <c r="S1597" s="242">
        <f>IF(Q1597=0,0,SUMIFS('Sch A. Input'!$H588:$CJ588,'Sch A. Input'!$H$14:$CJ$14,"One-time",'Sch A. Input'!$H$13:$CJ$13,"&lt;="&amp;$L$11,'Sch A. Input'!$H$13:$CJ$13,"&lt;="&amp;$Y$1020,'Sch A. Input'!$H$13:$CJ$13,"&gt;"&amp;$O$1020))</f>
        <v>0</v>
      </c>
      <c r="T1597" s="283">
        <f t="shared" si="949"/>
        <v>0</v>
      </c>
      <c r="U1597" s="242">
        <f t="shared" si="950"/>
        <v>0</v>
      </c>
      <c r="V1597" s="242">
        <f t="shared" si="951"/>
        <v>0</v>
      </c>
      <c r="W1597" s="276">
        <f t="shared" si="740"/>
        <v>0</v>
      </c>
      <c r="X1597" s="281">
        <f t="shared" si="927"/>
        <v>0</v>
      </c>
      <c r="Y1597" s="245">
        <f t="shared" si="928"/>
        <v>0</v>
      </c>
      <c r="Z1597" s="248"/>
      <c r="AA1597" s="285">
        <f t="shared" si="952"/>
        <v>0</v>
      </c>
      <c r="AB1597" s="242">
        <f>IF(AA1597=0,0,SUMIFS('Sch A. Input'!$H588:$CJ588,'Sch A. Input'!$H$14:$CJ$14,"Recurring",'Sch A. Input'!$H$13:$CJ$13,"&lt;="&amp;$L$11,'Sch A. Input'!$H$13:$CJ$13,"&lt;="&amp;$AI$1020,'Sch A. Input'!$H$13:$CJ$13,"&gt;"&amp;$Y$1020))</f>
        <v>0</v>
      </c>
      <c r="AC1597" s="242">
        <f>IF(AA1597=0,0,SUMIFS('Sch A. Input'!$H588:$CJ588,'Sch A. Input'!$H$14:$CJ$14,"One-time",'Sch A. Input'!$H$13:$CJ$13,"&lt;="&amp;$L$11,'Sch A. Input'!$H$13:$CJ$13,"&lt;="&amp;$AI$1020,'Sch A. Input'!$H$13:$CJ$13,"&gt;"&amp;$Y$1020))</f>
        <v>0</v>
      </c>
      <c r="AD1597" s="283">
        <f t="shared" si="953"/>
        <v>0</v>
      </c>
      <c r="AE1597" s="242">
        <f t="shared" si="954"/>
        <v>0</v>
      </c>
      <c r="AF1597" s="242">
        <f t="shared" si="955"/>
        <v>0</v>
      </c>
      <c r="AG1597" s="276">
        <f t="shared" si="741"/>
        <v>0</v>
      </c>
      <c r="AH1597" s="281">
        <f t="shared" si="929"/>
        <v>0</v>
      </c>
      <c r="AI1597" s="245">
        <f t="shared" si="930"/>
        <v>0</v>
      </c>
      <c r="AK1597" s="285">
        <f t="shared" si="956"/>
        <v>0</v>
      </c>
      <c r="AL1597" s="242">
        <f>IF(AK1597=0,0,SUMIFS('Sch A. Input'!$H588:$CJ588,'Sch A. Input'!$H$14:$CJ$14,"Recurring",'Sch A. Input'!$H$13:$CJ$13,"&lt;="&amp;$L$11,'Sch A. Input'!$H$13:$CJ$13,"&lt;="&amp;$AS$1020,'Sch A. Input'!$H$13:$CJ$13,"&gt;"&amp;$AI$1020))</f>
        <v>0</v>
      </c>
      <c r="AM1597" s="242">
        <f>IF(AK1597=0,0,SUMIFS('Sch A. Input'!$H588:$CJ588,'Sch A. Input'!$H$14:$CJ$14,"One-time",'Sch A. Input'!$H$13:$CJ$13,"&lt;="&amp;$L$11,'Sch A. Input'!$H$13:$CJ$13,"&lt;="&amp;$AS$1020,'Sch A. Input'!$H$13:$CJ$13,"&gt;"&amp;$AI$1020))</f>
        <v>0</v>
      </c>
      <c r="AN1597" s="283">
        <f t="shared" si="957"/>
        <v>0</v>
      </c>
      <c r="AO1597" s="242">
        <f t="shared" si="958"/>
        <v>0</v>
      </c>
      <c r="AP1597" s="242">
        <f t="shared" si="959"/>
        <v>0</v>
      </c>
      <c r="AQ1597" s="276">
        <f t="shared" si="742"/>
        <v>0</v>
      </c>
      <c r="AR1597" s="281">
        <f t="shared" si="931"/>
        <v>0</v>
      </c>
      <c r="AS1597" s="245">
        <f t="shared" si="932"/>
        <v>0</v>
      </c>
      <c r="AY1597" s="160"/>
      <c r="AZ1597" s="160"/>
      <c r="BK1597" s="2"/>
      <c r="BL1597" s="2"/>
      <c r="BM1597" s="2"/>
      <c r="BN1597" s="2"/>
      <c r="BO1597" s="2"/>
      <c r="BP1597" s="2"/>
      <c r="BQ1597" s="2"/>
      <c r="BR1597" s="2"/>
      <c r="BS1597" s="2"/>
      <c r="BT1597" s="2"/>
      <c r="BU1597" s="2"/>
      <c r="BV1597" s="2"/>
      <c r="BW1597" s="2"/>
      <c r="BX1597" s="2"/>
      <c r="BY1597" s="2"/>
      <c r="BZ1597" s="2"/>
      <c r="CA1597" s="2"/>
      <c r="CI1597"/>
      <c r="CJ1597"/>
      <c r="CK1597"/>
      <c r="CL1597"/>
      <c r="CM1597"/>
      <c r="CN1597"/>
      <c r="CO1597"/>
      <c r="CP1597"/>
      <c r="CQ1597"/>
      <c r="CR1597"/>
      <c r="CS1597"/>
      <c r="CT1597"/>
      <c r="CU1597"/>
      <c r="CV1597"/>
      <c r="CW1597"/>
      <c r="CX1597"/>
    </row>
    <row r="1598" spans="2:102" x14ac:dyDescent="0.35">
      <c r="B1598" s="70" t="str">
        <f t="shared" ref="B1598:F1598" si="1010">B591</f>
        <v/>
      </c>
      <c r="C1598" s="166" t="str">
        <f t="shared" si="1010"/>
        <v/>
      </c>
      <c r="D1598" s="273" t="str">
        <f t="shared" si="1010"/>
        <v/>
      </c>
      <c r="E1598" s="273">
        <f t="shared" si="1010"/>
        <v>45016</v>
      </c>
      <c r="F1598" s="273">
        <f t="shared" si="1010"/>
        <v>0</v>
      </c>
      <c r="G1598" s="98">
        <f t="shared" si="944"/>
        <v>0</v>
      </c>
      <c r="H1598" s="242">
        <f>IF(G1598=0,0,SUMIFS('Sch A. Input'!$H589:$CJ589,'Sch A. Input'!$H$14:$CJ$14,"Recurring",'Sch A. Input'!$H$13:$CJ$13,"&lt;="&amp;$O$1020,'Sch A. Input'!$H$13:$CJ$13,"&lt;="&amp;$L$11))</f>
        <v>0</v>
      </c>
      <c r="I1598" s="242">
        <f>IF(G1598=0,0,SUMIFS('Sch A. Input'!$H589:$CJ589,'Sch A. Input'!$H$14:$CJ$14,"One-time",'Sch A. Input'!$H$13:$CJ$13,"&lt;="&amp;$O$1020,'Sch A. Input'!$H$13:$CJ$13,"&lt;="&amp;$L$11))</f>
        <v>0</v>
      </c>
      <c r="J1598" s="283">
        <f t="shared" si="945"/>
        <v>0</v>
      </c>
      <c r="K1598" s="242">
        <f t="shared" si="946"/>
        <v>0</v>
      </c>
      <c r="L1598" s="242">
        <f t="shared" si="947"/>
        <v>0</v>
      </c>
      <c r="M1598" s="276">
        <f t="shared" si="739"/>
        <v>0</v>
      </c>
      <c r="N1598" s="281">
        <f t="shared" si="925"/>
        <v>0</v>
      </c>
      <c r="O1598" s="245">
        <f t="shared" si="926"/>
        <v>0</v>
      </c>
      <c r="P1598" s="248"/>
      <c r="Q1598" s="285">
        <f t="shared" si="948"/>
        <v>0</v>
      </c>
      <c r="R1598" s="242">
        <f>IF(Q1598=0,0,SUMIFS('Sch A. Input'!$H589:$CJ589,'Sch A. Input'!$H$14:$CJ$14,"Recurring",'Sch A. Input'!$H$13:$CJ$13,"&lt;="&amp;$L$11,'Sch A. Input'!$H$13:$CJ$13,"&lt;="&amp;$Y$1020,'Sch A. Input'!$H$13:$CJ$13,"&gt;"&amp;$O$1020))</f>
        <v>0</v>
      </c>
      <c r="S1598" s="242">
        <f>IF(Q1598=0,0,SUMIFS('Sch A. Input'!$H589:$CJ589,'Sch A. Input'!$H$14:$CJ$14,"One-time",'Sch A. Input'!$H$13:$CJ$13,"&lt;="&amp;$L$11,'Sch A. Input'!$H$13:$CJ$13,"&lt;="&amp;$Y$1020,'Sch A. Input'!$H$13:$CJ$13,"&gt;"&amp;$O$1020))</f>
        <v>0</v>
      </c>
      <c r="T1598" s="283">
        <f t="shared" si="949"/>
        <v>0</v>
      </c>
      <c r="U1598" s="242">
        <f t="shared" si="950"/>
        <v>0</v>
      </c>
      <c r="V1598" s="242">
        <f t="shared" si="951"/>
        <v>0</v>
      </c>
      <c r="W1598" s="276">
        <f t="shared" si="740"/>
        <v>0</v>
      </c>
      <c r="X1598" s="281">
        <f t="shared" si="927"/>
        <v>0</v>
      </c>
      <c r="Y1598" s="245">
        <f t="shared" si="928"/>
        <v>0</v>
      </c>
      <c r="Z1598" s="248"/>
      <c r="AA1598" s="285">
        <f t="shared" si="952"/>
        <v>0</v>
      </c>
      <c r="AB1598" s="242">
        <f>IF(AA1598=0,0,SUMIFS('Sch A. Input'!$H589:$CJ589,'Sch A. Input'!$H$14:$CJ$14,"Recurring",'Sch A. Input'!$H$13:$CJ$13,"&lt;="&amp;$L$11,'Sch A. Input'!$H$13:$CJ$13,"&lt;="&amp;$AI$1020,'Sch A. Input'!$H$13:$CJ$13,"&gt;"&amp;$Y$1020))</f>
        <v>0</v>
      </c>
      <c r="AC1598" s="242">
        <f>IF(AA1598=0,0,SUMIFS('Sch A. Input'!$H589:$CJ589,'Sch A. Input'!$H$14:$CJ$14,"One-time",'Sch A. Input'!$H$13:$CJ$13,"&lt;="&amp;$L$11,'Sch A. Input'!$H$13:$CJ$13,"&lt;="&amp;$AI$1020,'Sch A. Input'!$H$13:$CJ$13,"&gt;"&amp;$Y$1020))</f>
        <v>0</v>
      </c>
      <c r="AD1598" s="283">
        <f t="shared" si="953"/>
        <v>0</v>
      </c>
      <c r="AE1598" s="242">
        <f t="shared" si="954"/>
        <v>0</v>
      </c>
      <c r="AF1598" s="242">
        <f t="shared" si="955"/>
        <v>0</v>
      </c>
      <c r="AG1598" s="276">
        <f t="shared" si="741"/>
        <v>0</v>
      </c>
      <c r="AH1598" s="281">
        <f t="shared" si="929"/>
        <v>0</v>
      </c>
      <c r="AI1598" s="245">
        <f t="shared" si="930"/>
        <v>0</v>
      </c>
      <c r="AK1598" s="285">
        <f t="shared" si="956"/>
        <v>0</v>
      </c>
      <c r="AL1598" s="242">
        <f>IF(AK1598=0,0,SUMIFS('Sch A. Input'!$H589:$CJ589,'Sch A. Input'!$H$14:$CJ$14,"Recurring",'Sch A. Input'!$H$13:$CJ$13,"&lt;="&amp;$L$11,'Sch A. Input'!$H$13:$CJ$13,"&lt;="&amp;$AS$1020,'Sch A. Input'!$H$13:$CJ$13,"&gt;"&amp;$AI$1020))</f>
        <v>0</v>
      </c>
      <c r="AM1598" s="242">
        <f>IF(AK1598=0,0,SUMIFS('Sch A. Input'!$H589:$CJ589,'Sch A. Input'!$H$14:$CJ$14,"One-time",'Sch A. Input'!$H$13:$CJ$13,"&lt;="&amp;$L$11,'Sch A. Input'!$H$13:$CJ$13,"&lt;="&amp;$AS$1020,'Sch A. Input'!$H$13:$CJ$13,"&gt;"&amp;$AI$1020))</f>
        <v>0</v>
      </c>
      <c r="AN1598" s="283">
        <f t="shared" si="957"/>
        <v>0</v>
      </c>
      <c r="AO1598" s="242">
        <f t="shared" si="958"/>
        <v>0</v>
      </c>
      <c r="AP1598" s="242">
        <f t="shared" si="959"/>
        <v>0</v>
      </c>
      <c r="AQ1598" s="276">
        <f t="shared" si="742"/>
        <v>0</v>
      </c>
      <c r="AR1598" s="281">
        <f t="shared" si="931"/>
        <v>0</v>
      </c>
      <c r="AS1598" s="245">
        <f t="shared" si="932"/>
        <v>0</v>
      </c>
      <c r="AY1598" s="160"/>
      <c r="AZ1598" s="160"/>
      <c r="BK1598" s="2"/>
      <c r="BL1598" s="2"/>
      <c r="BM1598" s="2"/>
      <c r="BN1598" s="2"/>
      <c r="BO1598" s="2"/>
      <c r="BP1598" s="2"/>
      <c r="BQ1598" s="2"/>
      <c r="BR1598" s="2"/>
      <c r="BS1598" s="2"/>
      <c r="BT1598" s="2"/>
      <c r="BU1598" s="2"/>
      <c r="BV1598" s="2"/>
      <c r="BW1598" s="2"/>
      <c r="BX1598" s="2"/>
      <c r="BY1598" s="2"/>
      <c r="BZ1598" s="2"/>
      <c r="CA1598" s="2"/>
      <c r="CI1598"/>
      <c r="CJ1598"/>
      <c r="CK1598"/>
      <c r="CL1598"/>
      <c r="CM1598"/>
      <c r="CN1598"/>
      <c r="CO1598"/>
      <c r="CP1598"/>
      <c r="CQ1598"/>
      <c r="CR1598"/>
      <c r="CS1598"/>
      <c r="CT1598"/>
      <c r="CU1598"/>
      <c r="CV1598"/>
      <c r="CW1598"/>
      <c r="CX1598"/>
    </row>
    <row r="1599" spans="2:102" x14ac:dyDescent="0.35">
      <c r="B1599" s="70" t="str">
        <f t="shared" ref="B1599:F1599" si="1011">B592</f>
        <v/>
      </c>
      <c r="C1599" s="166" t="str">
        <f t="shared" si="1011"/>
        <v/>
      </c>
      <c r="D1599" s="273" t="str">
        <f t="shared" si="1011"/>
        <v/>
      </c>
      <c r="E1599" s="273">
        <f t="shared" si="1011"/>
        <v>45016</v>
      </c>
      <c r="F1599" s="273">
        <f t="shared" si="1011"/>
        <v>0</v>
      </c>
      <c r="G1599" s="98">
        <f t="shared" si="944"/>
        <v>0</v>
      </c>
      <c r="H1599" s="242">
        <f>IF(G1599=0,0,SUMIFS('Sch A. Input'!$H590:$CJ590,'Sch A. Input'!$H$14:$CJ$14,"Recurring",'Sch A. Input'!$H$13:$CJ$13,"&lt;="&amp;$O$1020,'Sch A. Input'!$H$13:$CJ$13,"&lt;="&amp;$L$11))</f>
        <v>0</v>
      </c>
      <c r="I1599" s="242">
        <f>IF(G1599=0,0,SUMIFS('Sch A. Input'!$H590:$CJ590,'Sch A. Input'!$H$14:$CJ$14,"One-time",'Sch A. Input'!$H$13:$CJ$13,"&lt;="&amp;$O$1020,'Sch A. Input'!$H$13:$CJ$13,"&lt;="&amp;$L$11))</f>
        <v>0</v>
      </c>
      <c r="J1599" s="283">
        <f t="shared" si="945"/>
        <v>0</v>
      </c>
      <c r="K1599" s="242">
        <f t="shared" si="946"/>
        <v>0</v>
      </c>
      <c r="L1599" s="242">
        <f t="shared" si="947"/>
        <v>0</v>
      </c>
      <c r="M1599" s="276">
        <f t="shared" si="739"/>
        <v>0</v>
      </c>
      <c r="N1599" s="281">
        <f t="shared" si="925"/>
        <v>0</v>
      </c>
      <c r="O1599" s="245">
        <f t="shared" si="926"/>
        <v>0</v>
      </c>
      <c r="P1599" s="248"/>
      <c r="Q1599" s="285">
        <f t="shared" si="948"/>
        <v>0</v>
      </c>
      <c r="R1599" s="242">
        <f>IF(Q1599=0,0,SUMIFS('Sch A. Input'!$H590:$CJ590,'Sch A. Input'!$H$14:$CJ$14,"Recurring",'Sch A. Input'!$H$13:$CJ$13,"&lt;="&amp;$L$11,'Sch A. Input'!$H$13:$CJ$13,"&lt;="&amp;$Y$1020,'Sch A. Input'!$H$13:$CJ$13,"&gt;"&amp;$O$1020))</f>
        <v>0</v>
      </c>
      <c r="S1599" s="242">
        <f>IF(Q1599=0,0,SUMIFS('Sch A. Input'!$H590:$CJ590,'Sch A. Input'!$H$14:$CJ$14,"One-time",'Sch A. Input'!$H$13:$CJ$13,"&lt;="&amp;$L$11,'Sch A. Input'!$H$13:$CJ$13,"&lt;="&amp;$Y$1020,'Sch A. Input'!$H$13:$CJ$13,"&gt;"&amp;$O$1020))</f>
        <v>0</v>
      </c>
      <c r="T1599" s="283">
        <f t="shared" si="949"/>
        <v>0</v>
      </c>
      <c r="U1599" s="242">
        <f t="shared" si="950"/>
        <v>0</v>
      </c>
      <c r="V1599" s="242">
        <f t="shared" si="951"/>
        <v>0</v>
      </c>
      <c r="W1599" s="276">
        <f t="shared" si="740"/>
        <v>0</v>
      </c>
      <c r="X1599" s="281">
        <f t="shared" si="927"/>
        <v>0</v>
      </c>
      <c r="Y1599" s="245">
        <f t="shared" si="928"/>
        <v>0</v>
      </c>
      <c r="Z1599" s="248"/>
      <c r="AA1599" s="285">
        <f t="shared" si="952"/>
        <v>0</v>
      </c>
      <c r="AB1599" s="242">
        <f>IF(AA1599=0,0,SUMIFS('Sch A. Input'!$H590:$CJ590,'Sch A. Input'!$H$14:$CJ$14,"Recurring",'Sch A. Input'!$H$13:$CJ$13,"&lt;="&amp;$L$11,'Sch A. Input'!$H$13:$CJ$13,"&lt;="&amp;$AI$1020,'Sch A. Input'!$H$13:$CJ$13,"&gt;"&amp;$Y$1020))</f>
        <v>0</v>
      </c>
      <c r="AC1599" s="242">
        <f>IF(AA1599=0,0,SUMIFS('Sch A. Input'!$H590:$CJ590,'Sch A. Input'!$H$14:$CJ$14,"One-time",'Sch A. Input'!$H$13:$CJ$13,"&lt;="&amp;$L$11,'Sch A. Input'!$H$13:$CJ$13,"&lt;="&amp;$AI$1020,'Sch A. Input'!$H$13:$CJ$13,"&gt;"&amp;$Y$1020))</f>
        <v>0</v>
      </c>
      <c r="AD1599" s="283">
        <f t="shared" si="953"/>
        <v>0</v>
      </c>
      <c r="AE1599" s="242">
        <f t="shared" si="954"/>
        <v>0</v>
      </c>
      <c r="AF1599" s="242">
        <f t="shared" si="955"/>
        <v>0</v>
      </c>
      <c r="AG1599" s="276">
        <f t="shared" si="741"/>
        <v>0</v>
      </c>
      <c r="AH1599" s="281">
        <f t="shared" si="929"/>
        <v>0</v>
      </c>
      <c r="AI1599" s="245">
        <f t="shared" si="930"/>
        <v>0</v>
      </c>
      <c r="AK1599" s="285">
        <f t="shared" si="956"/>
        <v>0</v>
      </c>
      <c r="AL1599" s="242">
        <f>IF(AK1599=0,0,SUMIFS('Sch A. Input'!$H590:$CJ590,'Sch A. Input'!$H$14:$CJ$14,"Recurring",'Sch A. Input'!$H$13:$CJ$13,"&lt;="&amp;$L$11,'Sch A. Input'!$H$13:$CJ$13,"&lt;="&amp;$AS$1020,'Sch A. Input'!$H$13:$CJ$13,"&gt;"&amp;$AI$1020))</f>
        <v>0</v>
      </c>
      <c r="AM1599" s="242">
        <f>IF(AK1599=0,0,SUMIFS('Sch A. Input'!$H590:$CJ590,'Sch A. Input'!$H$14:$CJ$14,"One-time",'Sch A. Input'!$H$13:$CJ$13,"&lt;="&amp;$L$11,'Sch A. Input'!$H$13:$CJ$13,"&lt;="&amp;$AS$1020,'Sch A. Input'!$H$13:$CJ$13,"&gt;"&amp;$AI$1020))</f>
        <v>0</v>
      </c>
      <c r="AN1599" s="283">
        <f t="shared" si="957"/>
        <v>0</v>
      </c>
      <c r="AO1599" s="242">
        <f t="shared" si="958"/>
        <v>0</v>
      </c>
      <c r="AP1599" s="242">
        <f t="shared" si="959"/>
        <v>0</v>
      </c>
      <c r="AQ1599" s="276">
        <f t="shared" si="742"/>
        <v>0</v>
      </c>
      <c r="AR1599" s="281">
        <f t="shared" si="931"/>
        <v>0</v>
      </c>
      <c r="AS1599" s="245">
        <f t="shared" si="932"/>
        <v>0</v>
      </c>
      <c r="AY1599" s="160"/>
      <c r="AZ1599" s="160"/>
      <c r="BK1599" s="2"/>
      <c r="BL1599" s="2"/>
      <c r="BM1599" s="2"/>
      <c r="BN1599" s="2"/>
      <c r="BO1599" s="2"/>
      <c r="BP1599" s="2"/>
      <c r="BQ1599" s="2"/>
      <c r="BR1599" s="2"/>
      <c r="BS1599" s="2"/>
      <c r="BT1599" s="2"/>
      <c r="BU1599" s="2"/>
      <c r="BV1599" s="2"/>
      <c r="BW1599" s="2"/>
      <c r="BX1599" s="2"/>
      <c r="BY1599" s="2"/>
      <c r="BZ1599" s="2"/>
      <c r="CA1599" s="2"/>
      <c r="CI1599"/>
      <c r="CJ1599"/>
      <c r="CK1599"/>
      <c r="CL1599"/>
      <c r="CM1599"/>
      <c r="CN1599"/>
      <c r="CO1599"/>
      <c r="CP1599"/>
      <c r="CQ1599"/>
      <c r="CR1599"/>
      <c r="CS1599"/>
      <c r="CT1599"/>
      <c r="CU1599"/>
      <c r="CV1599"/>
      <c r="CW1599"/>
      <c r="CX1599"/>
    </row>
    <row r="1600" spans="2:102" x14ac:dyDescent="0.35">
      <c r="B1600" s="70" t="str">
        <f t="shared" ref="B1600:F1600" si="1012">B593</f>
        <v/>
      </c>
      <c r="C1600" s="166" t="str">
        <f t="shared" si="1012"/>
        <v/>
      </c>
      <c r="D1600" s="273" t="str">
        <f t="shared" si="1012"/>
        <v/>
      </c>
      <c r="E1600" s="273">
        <f t="shared" si="1012"/>
        <v>45016</v>
      </c>
      <c r="F1600" s="273">
        <f t="shared" si="1012"/>
        <v>0</v>
      </c>
      <c r="G1600" s="98">
        <f t="shared" si="944"/>
        <v>0</v>
      </c>
      <c r="H1600" s="242">
        <f>IF(G1600=0,0,SUMIFS('Sch A. Input'!$H591:$CJ591,'Sch A. Input'!$H$14:$CJ$14,"Recurring",'Sch A. Input'!$H$13:$CJ$13,"&lt;="&amp;$O$1020,'Sch A. Input'!$H$13:$CJ$13,"&lt;="&amp;$L$11))</f>
        <v>0</v>
      </c>
      <c r="I1600" s="242">
        <f>IF(G1600=0,0,SUMIFS('Sch A. Input'!$H591:$CJ591,'Sch A. Input'!$H$14:$CJ$14,"One-time",'Sch A. Input'!$H$13:$CJ$13,"&lt;="&amp;$O$1020,'Sch A. Input'!$H$13:$CJ$13,"&lt;="&amp;$L$11))</f>
        <v>0</v>
      </c>
      <c r="J1600" s="283">
        <f t="shared" si="945"/>
        <v>0</v>
      </c>
      <c r="K1600" s="242">
        <f t="shared" si="946"/>
        <v>0</v>
      </c>
      <c r="L1600" s="242">
        <f t="shared" si="947"/>
        <v>0</v>
      </c>
      <c r="M1600" s="276">
        <f t="shared" si="739"/>
        <v>0</v>
      </c>
      <c r="N1600" s="281">
        <f t="shared" ref="N1600:N1663" si="1013">IFERROR(IF((H1600/$M1600*$M$9+I1600)&gt;$D$12,"YES","NO"),0)</f>
        <v>0</v>
      </c>
      <c r="O1600" s="245">
        <f t="shared" ref="O1600:O1663" si="1014">IFERROR(IF(N1600="YES",MIN(J1600*($G$12/$D$12),$G$12),((SUMPRODUCT(--((MIN(L1600,$D$12))&gt;$C$9:$C$12),((MIN(L1600,$D$12))-$C$9:$C$12),$H$9:$H$12))-((1-M1600/$M$9)*((SUMPRODUCT(--((MIN(K1600,$D$12))&gt;$C$9:$C$12),((MIN(K1600,$D$12))-$C$9:$C$12),$H$9:$H$12)))))),0)</f>
        <v>0</v>
      </c>
      <c r="P1600" s="248"/>
      <c r="Q1600" s="285">
        <f t="shared" si="948"/>
        <v>0</v>
      </c>
      <c r="R1600" s="242">
        <f>IF(Q1600=0,0,SUMIFS('Sch A. Input'!$H591:$CJ591,'Sch A. Input'!$H$14:$CJ$14,"Recurring",'Sch A. Input'!$H$13:$CJ$13,"&lt;="&amp;$L$11,'Sch A. Input'!$H$13:$CJ$13,"&lt;="&amp;$Y$1020,'Sch A. Input'!$H$13:$CJ$13,"&gt;"&amp;$O$1020))</f>
        <v>0</v>
      </c>
      <c r="S1600" s="242">
        <f>IF(Q1600=0,0,SUMIFS('Sch A. Input'!$H591:$CJ591,'Sch A. Input'!$H$14:$CJ$14,"One-time",'Sch A. Input'!$H$13:$CJ$13,"&lt;="&amp;$L$11,'Sch A. Input'!$H$13:$CJ$13,"&lt;="&amp;$Y$1020,'Sch A. Input'!$H$13:$CJ$13,"&gt;"&amp;$O$1020))</f>
        <v>0</v>
      </c>
      <c r="T1600" s="283">
        <f t="shared" si="949"/>
        <v>0</v>
      </c>
      <c r="U1600" s="242">
        <f t="shared" si="950"/>
        <v>0</v>
      </c>
      <c r="V1600" s="242">
        <f t="shared" si="951"/>
        <v>0</v>
      </c>
      <c r="W1600" s="276">
        <f t="shared" si="740"/>
        <v>0</v>
      </c>
      <c r="X1600" s="281">
        <f t="shared" ref="X1600:X1663" si="1015">IFERROR(IF(((H1600+R1600)/$W1600*$M$9+I1600+S1600)&gt;$D$12,"YES","NO"),0)</f>
        <v>0</v>
      </c>
      <c r="Y1600" s="245">
        <f t="shared" ref="Y1600:Y1663" si="1016">IF(Q1600=0,0,IFERROR(IF(X1600="YES",MIN((T1600+J1600)*($G$12/$D$12),$G$12),((SUMPRODUCT(--((MIN(V1600,$D$12))&gt;$C$9:$C$12),((MIN(V1600,$D$12))-$C$9:$C$12),$H$9:$H$12))-((1-W1600/$M$9)*((SUMPRODUCT(--((MIN(U1600,$D$12))&gt;$C$9:$C$12),((MIN(U1600,$D$12))-$C$9:$C$12),$H$9:$H$12))))))-O1600,0))</f>
        <v>0</v>
      </c>
      <c r="Z1600" s="248"/>
      <c r="AA1600" s="285">
        <f t="shared" si="952"/>
        <v>0</v>
      </c>
      <c r="AB1600" s="242">
        <f>IF(AA1600=0,0,SUMIFS('Sch A. Input'!$H591:$CJ591,'Sch A. Input'!$H$14:$CJ$14,"Recurring",'Sch A. Input'!$H$13:$CJ$13,"&lt;="&amp;$L$11,'Sch A. Input'!$H$13:$CJ$13,"&lt;="&amp;$AI$1020,'Sch A. Input'!$H$13:$CJ$13,"&gt;"&amp;$Y$1020))</f>
        <v>0</v>
      </c>
      <c r="AC1600" s="242">
        <f>IF(AA1600=0,0,SUMIFS('Sch A. Input'!$H591:$CJ591,'Sch A. Input'!$H$14:$CJ$14,"One-time",'Sch A. Input'!$H$13:$CJ$13,"&lt;="&amp;$L$11,'Sch A. Input'!$H$13:$CJ$13,"&lt;="&amp;$AI$1020,'Sch A. Input'!$H$13:$CJ$13,"&gt;"&amp;$Y$1020))</f>
        <v>0</v>
      </c>
      <c r="AD1600" s="283">
        <f t="shared" si="953"/>
        <v>0</v>
      </c>
      <c r="AE1600" s="242">
        <f t="shared" si="954"/>
        <v>0</v>
      </c>
      <c r="AF1600" s="242">
        <f t="shared" si="955"/>
        <v>0</v>
      </c>
      <c r="AG1600" s="276">
        <f t="shared" si="741"/>
        <v>0</v>
      </c>
      <c r="AH1600" s="281">
        <f t="shared" ref="AH1600:AH1663" si="1017">IFERROR(IF(((H1600+R1600+AB1600)/$AG1600*$M$9+I1600+S1600+AC1600)&gt;$D$12,"YES","NO"),0)</f>
        <v>0</v>
      </c>
      <c r="AI1600" s="245">
        <f t="shared" ref="AI1600:AI1663" si="1018">IF(AA1600=0,0,IFERROR(IF(AH1600="YES",MIN((AD1600+T1600+J1600)*($G$12/$D$12),$G$12),((SUMPRODUCT(--((MIN(AF1600,$D$12))&gt;$C$9:$C$12),((MIN(AF1600,$D$12))-$C$9:$C$12),$H$9:$H$12))-((1-AG1600/$M$9)*((SUMPRODUCT(--((MIN(AE1600,$D$12))&gt;$C$9:$C$12),((MIN(AE1600,$D$12))-$C$9:$C$12),$H$9:$H$12))))))-O1600-Y1600,0))</f>
        <v>0</v>
      </c>
      <c r="AK1600" s="285">
        <f t="shared" si="956"/>
        <v>0</v>
      </c>
      <c r="AL1600" s="242">
        <f>IF(AK1600=0,0,SUMIFS('Sch A. Input'!$H591:$CJ591,'Sch A. Input'!$H$14:$CJ$14,"Recurring",'Sch A. Input'!$H$13:$CJ$13,"&lt;="&amp;$L$11,'Sch A. Input'!$H$13:$CJ$13,"&lt;="&amp;$AS$1020,'Sch A. Input'!$H$13:$CJ$13,"&gt;"&amp;$AI$1020))</f>
        <v>0</v>
      </c>
      <c r="AM1600" s="242">
        <f>IF(AK1600=0,0,SUMIFS('Sch A. Input'!$H591:$CJ591,'Sch A. Input'!$H$14:$CJ$14,"One-time",'Sch A. Input'!$H$13:$CJ$13,"&lt;="&amp;$L$11,'Sch A. Input'!$H$13:$CJ$13,"&lt;="&amp;$AS$1020,'Sch A. Input'!$H$13:$CJ$13,"&gt;"&amp;$AI$1020))</f>
        <v>0</v>
      </c>
      <c r="AN1600" s="283">
        <f t="shared" si="957"/>
        <v>0</v>
      </c>
      <c r="AO1600" s="242">
        <f t="shared" si="958"/>
        <v>0</v>
      </c>
      <c r="AP1600" s="242">
        <f t="shared" si="959"/>
        <v>0</v>
      </c>
      <c r="AQ1600" s="276">
        <f t="shared" si="742"/>
        <v>0</v>
      </c>
      <c r="AR1600" s="281">
        <f t="shared" ref="AR1600:AR1663" si="1019">IFERROR(IF(((H1600+R1600+AB1600+AL1600)/$AQ1600*$M$9+I1600+S1600+AC1600+AM1600)&gt;$D$12,"YES","NO"),0)</f>
        <v>0</v>
      </c>
      <c r="AS1600" s="245">
        <f t="shared" ref="AS1600:AS1663" si="1020">IF(AK1600=0,0,IFERROR(IF(AR1600="YES",MIN((AN1600+AD1600+T1600+J1600)*($G$12/$D$12),$G$12),((SUMPRODUCT(--((MIN(AP1600,$D$12))&gt;$C$9:$C$12),((MIN(AP1600,$D$12))-$C$9:$C$12),$H$9:$H$12))-((1-AQ1600/$M$9)*((SUMPRODUCT(--((MIN(AO1600,$D$12))&gt;$C$9:$C$12),((MIN(AO1600,$D$12))-$C$9:$C$12),$H$9:$H$12))))))-O1600-Y1600-AI1600,0))</f>
        <v>0</v>
      </c>
      <c r="AY1600" s="160"/>
      <c r="AZ1600" s="160"/>
      <c r="BK1600" s="2"/>
      <c r="BL1600" s="2"/>
      <c r="BM1600" s="2"/>
      <c r="BN1600" s="2"/>
      <c r="BO1600" s="2"/>
      <c r="BP1600" s="2"/>
      <c r="BQ1600" s="2"/>
      <c r="BR1600" s="2"/>
      <c r="BS1600" s="2"/>
      <c r="BT1600" s="2"/>
      <c r="BU1600" s="2"/>
      <c r="BV1600" s="2"/>
      <c r="BW1600" s="2"/>
      <c r="BX1600" s="2"/>
      <c r="BY1600" s="2"/>
      <c r="BZ1600" s="2"/>
      <c r="CA1600" s="2"/>
      <c r="CI1600"/>
      <c r="CJ1600"/>
      <c r="CK1600"/>
      <c r="CL1600"/>
      <c r="CM1600"/>
      <c r="CN1600"/>
      <c r="CO1600"/>
      <c r="CP1600"/>
      <c r="CQ1600"/>
      <c r="CR1600"/>
      <c r="CS1600"/>
      <c r="CT1600"/>
      <c r="CU1600"/>
      <c r="CV1600"/>
      <c r="CW1600"/>
      <c r="CX1600"/>
    </row>
    <row r="1601" spans="2:102" x14ac:dyDescent="0.35">
      <c r="B1601" s="70" t="str">
        <f t="shared" ref="B1601:F1601" si="1021">B594</f>
        <v/>
      </c>
      <c r="C1601" s="166" t="str">
        <f t="shared" si="1021"/>
        <v/>
      </c>
      <c r="D1601" s="273" t="str">
        <f t="shared" si="1021"/>
        <v/>
      </c>
      <c r="E1601" s="273">
        <f t="shared" si="1021"/>
        <v>45016</v>
      </c>
      <c r="F1601" s="273">
        <f t="shared" si="1021"/>
        <v>0</v>
      </c>
      <c r="G1601" s="98">
        <f t="shared" si="944"/>
        <v>0</v>
      </c>
      <c r="H1601" s="242">
        <f>IF(G1601=0,0,SUMIFS('Sch A. Input'!$H592:$CJ592,'Sch A. Input'!$H$14:$CJ$14,"Recurring",'Sch A. Input'!$H$13:$CJ$13,"&lt;="&amp;$O$1020,'Sch A. Input'!$H$13:$CJ$13,"&lt;="&amp;$L$11))</f>
        <v>0</v>
      </c>
      <c r="I1601" s="242">
        <f>IF(G1601=0,0,SUMIFS('Sch A. Input'!$H592:$CJ592,'Sch A. Input'!$H$14:$CJ$14,"One-time",'Sch A. Input'!$H$13:$CJ$13,"&lt;="&amp;$O$1020,'Sch A. Input'!$H$13:$CJ$13,"&lt;="&amp;$L$11))</f>
        <v>0</v>
      </c>
      <c r="J1601" s="283">
        <f t="shared" si="945"/>
        <v>0</v>
      </c>
      <c r="K1601" s="242">
        <f t="shared" si="946"/>
        <v>0</v>
      </c>
      <c r="L1601" s="242">
        <f t="shared" si="947"/>
        <v>0</v>
      </c>
      <c r="M1601" s="276">
        <f t="shared" si="739"/>
        <v>0</v>
      </c>
      <c r="N1601" s="281">
        <f t="shared" si="1013"/>
        <v>0</v>
      </c>
      <c r="O1601" s="245">
        <f t="shared" si="1014"/>
        <v>0</v>
      </c>
      <c r="P1601" s="248"/>
      <c r="Q1601" s="285">
        <f t="shared" si="948"/>
        <v>0</v>
      </c>
      <c r="R1601" s="242">
        <f>IF(Q1601=0,0,SUMIFS('Sch A. Input'!$H592:$CJ592,'Sch A. Input'!$H$14:$CJ$14,"Recurring",'Sch A. Input'!$H$13:$CJ$13,"&lt;="&amp;$L$11,'Sch A. Input'!$H$13:$CJ$13,"&lt;="&amp;$Y$1020,'Sch A. Input'!$H$13:$CJ$13,"&gt;"&amp;$O$1020))</f>
        <v>0</v>
      </c>
      <c r="S1601" s="242">
        <f>IF(Q1601=0,0,SUMIFS('Sch A. Input'!$H592:$CJ592,'Sch A. Input'!$H$14:$CJ$14,"One-time",'Sch A. Input'!$H$13:$CJ$13,"&lt;="&amp;$L$11,'Sch A. Input'!$H$13:$CJ$13,"&lt;="&amp;$Y$1020,'Sch A. Input'!$H$13:$CJ$13,"&gt;"&amp;$O$1020))</f>
        <v>0</v>
      </c>
      <c r="T1601" s="283">
        <f t="shared" si="949"/>
        <v>0</v>
      </c>
      <c r="U1601" s="242">
        <f t="shared" si="950"/>
        <v>0</v>
      </c>
      <c r="V1601" s="242">
        <f t="shared" si="951"/>
        <v>0</v>
      </c>
      <c r="W1601" s="276">
        <f t="shared" si="740"/>
        <v>0</v>
      </c>
      <c r="X1601" s="281">
        <f t="shared" si="1015"/>
        <v>0</v>
      </c>
      <c r="Y1601" s="245">
        <f t="shared" si="1016"/>
        <v>0</v>
      </c>
      <c r="Z1601" s="248"/>
      <c r="AA1601" s="285">
        <f t="shared" si="952"/>
        <v>0</v>
      </c>
      <c r="AB1601" s="242">
        <f>IF(AA1601=0,0,SUMIFS('Sch A. Input'!$H592:$CJ592,'Sch A. Input'!$H$14:$CJ$14,"Recurring",'Sch A. Input'!$H$13:$CJ$13,"&lt;="&amp;$L$11,'Sch A. Input'!$H$13:$CJ$13,"&lt;="&amp;$AI$1020,'Sch A. Input'!$H$13:$CJ$13,"&gt;"&amp;$Y$1020))</f>
        <v>0</v>
      </c>
      <c r="AC1601" s="242">
        <f>IF(AA1601=0,0,SUMIFS('Sch A. Input'!$H592:$CJ592,'Sch A. Input'!$H$14:$CJ$14,"One-time",'Sch A. Input'!$H$13:$CJ$13,"&lt;="&amp;$L$11,'Sch A. Input'!$H$13:$CJ$13,"&lt;="&amp;$AI$1020,'Sch A. Input'!$H$13:$CJ$13,"&gt;"&amp;$Y$1020))</f>
        <v>0</v>
      </c>
      <c r="AD1601" s="283">
        <f t="shared" si="953"/>
        <v>0</v>
      </c>
      <c r="AE1601" s="242">
        <f t="shared" si="954"/>
        <v>0</v>
      </c>
      <c r="AF1601" s="242">
        <f t="shared" si="955"/>
        <v>0</v>
      </c>
      <c r="AG1601" s="276">
        <f t="shared" si="741"/>
        <v>0</v>
      </c>
      <c r="AH1601" s="281">
        <f t="shared" si="1017"/>
        <v>0</v>
      </c>
      <c r="AI1601" s="245">
        <f t="shared" si="1018"/>
        <v>0</v>
      </c>
      <c r="AK1601" s="285">
        <f t="shared" si="956"/>
        <v>0</v>
      </c>
      <c r="AL1601" s="242">
        <f>IF(AK1601=0,0,SUMIFS('Sch A. Input'!$H592:$CJ592,'Sch A. Input'!$H$14:$CJ$14,"Recurring",'Sch A. Input'!$H$13:$CJ$13,"&lt;="&amp;$L$11,'Sch A. Input'!$H$13:$CJ$13,"&lt;="&amp;$AS$1020,'Sch A. Input'!$H$13:$CJ$13,"&gt;"&amp;$AI$1020))</f>
        <v>0</v>
      </c>
      <c r="AM1601" s="242">
        <f>IF(AK1601=0,0,SUMIFS('Sch A. Input'!$H592:$CJ592,'Sch A. Input'!$H$14:$CJ$14,"One-time",'Sch A. Input'!$H$13:$CJ$13,"&lt;="&amp;$L$11,'Sch A. Input'!$H$13:$CJ$13,"&lt;="&amp;$AS$1020,'Sch A. Input'!$H$13:$CJ$13,"&gt;"&amp;$AI$1020))</f>
        <v>0</v>
      </c>
      <c r="AN1601" s="283">
        <f t="shared" si="957"/>
        <v>0</v>
      </c>
      <c r="AO1601" s="242">
        <f t="shared" si="958"/>
        <v>0</v>
      </c>
      <c r="AP1601" s="242">
        <f t="shared" si="959"/>
        <v>0</v>
      </c>
      <c r="AQ1601" s="276">
        <f t="shared" si="742"/>
        <v>0</v>
      </c>
      <c r="AR1601" s="281">
        <f t="shared" si="1019"/>
        <v>0</v>
      </c>
      <c r="AS1601" s="245">
        <f t="shared" si="1020"/>
        <v>0</v>
      </c>
      <c r="AY1601" s="160"/>
      <c r="AZ1601" s="160"/>
      <c r="BK1601" s="2"/>
      <c r="BL1601" s="2"/>
      <c r="BM1601" s="2"/>
      <c r="BN1601" s="2"/>
      <c r="BO1601" s="2"/>
      <c r="BP1601" s="2"/>
      <c r="BQ1601" s="2"/>
      <c r="BR1601" s="2"/>
      <c r="BS1601" s="2"/>
      <c r="BT1601" s="2"/>
      <c r="BU1601" s="2"/>
      <c r="BV1601" s="2"/>
      <c r="BW1601" s="2"/>
      <c r="BX1601" s="2"/>
      <c r="BY1601" s="2"/>
      <c r="BZ1601" s="2"/>
      <c r="CA1601" s="2"/>
      <c r="CI1601"/>
      <c r="CJ1601"/>
      <c r="CK1601"/>
      <c r="CL1601"/>
      <c r="CM1601"/>
      <c r="CN1601"/>
      <c r="CO1601"/>
      <c r="CP1601"/>
      <c r="CQ1601"/>
      <c r="CR1601"/>
      <c r="CS1601"/>
      <c r="CT1601"/>
      <c r="CU1601"/>
      <c r="CV1601"/>
      <c r="CW1601"/>
      <c r="CX1601"/>
    </row>
    <row r="1602" spans="2:102" x14ac:dyDescent="0.35">
      <c r="B1602" s="70" t="str">
        <f t="shared" ref="B1602:F1602" si="1022">B595</f>
        <v/>
      </c>
      <c r="C1602" s="166" t="str">
        <f t="shared" si="1022"/>
        <v/>
      </c>
      <c r="D1602" s="273" t="str">
        <f t="shared" si="1022"/>
        <v/>
      </c>
      <c r="E1602" s="273">
        <f t="shared" si="1022"/>
        <v>45016</v>
      </c>
      <c r="F1602" s="273">
        <f t="shared" si="1022"/>
        <v>0</v>
      </c>
      <c r="G1602" s="98">
        <f t="shared" si="944"/>
        <v>0</v>
      </c>
      <c r="H1602" s="242">
        <f>IF(G1602=0,0,SUMIFS('Sch A. Input'!$H593:$CJ593,'Sch A. Input'!$H$14:$CJ$14,"Recurring",'Sch A. Input'!$H$13:$CJ$13,"&lt;="&amp;$O$1020,'Sch A. Input'!$H$13:$CJ$13,"&lt;="&amp;$L$11))</f>
        <v>0</v>
      </c>
      <c r="I1602" s="242">
        <f>IF(G1602=0,0,SUMIFS('Sch A. Input'!$H593:$CJ593,'Sch A. Input'!$H$14:$CJ$14,"One-time",'Sch A. Input'!$H$13:$CJ$13,"&lt;="&amp;$O$1020,'Sch A. Input'!$H$13:$CJ$13,"&lt;="&amp;$L$11))</f>
        <v>0</v>
      </c>
      <c r="J1602" s="283">
        <f t="shared" si="945"/>
        <v>0</v>
      </c>
      <c r="K1602" s="242">
        <f t="shared" si="946"/>
        <v>0</v>
      </c>
      <c r="L1602" s="242">
        <f t="shared" si="947"/>
        <v>0</v>
      </c>
      <c r="M1602" s="276">
        <f t="shared" si="739"/>
        <v>0</v>
      </c>
      <c r="N1602" s="281">
        <f t="shared" si="1013"/>
        <v>0</v>
      </c>
      <c r="O1602" s="245">
        <f t="shared" si="1014"/>
        <v>0</v>
      </c>
      <c r="P1602" s="248"/>
      <c r="Q1602" s="285">
        <f t="shared" si="948"/>
        <v>0</v>
      </c>
      <c r="R1602" s="242">
        <f>IF(Q1602=0,0,SUMIFS('Sch A. Input'!$H593:$CJ593,'Sch A. Input'!$H$14:$CJ$14,"Recurring",'Sch A. Input'!$H$13:$CJ$13,"&lt;="&amp;$L$11,'Sch A. Input'!$H$13:$CJ$13,"&lt;="&amp;$Y$1020,'Sch A. Input'!$H$13:$CJ$13,"&gt;"&amp;$O$1020))</f>
        <v>0</v>
      </c>
      <c r="S1602" s="242">
        <f>IF(Q1602=0,0,SUMIFS('Sch A. Input'!$H593:$CJ593,'Sch A. Input'!$H$14:$CJ$14,"One-time",'Sch A. Input'!$H$13:$CJ$13,"&lt;="&amp;$L$11,'Sch A. Input'!$H$13:$CJ$13,"&lt;="&amp;$Y$1020,'Sch A. Input'!$H$13:$CJ$13,"&gt;"&amp;$O$1020))</f>
        <v>0</v>
      </c>
      <c r="T1602" s="283">
        <f t="shared" si="949"/>
        <v>0</v>
      </c>
      <c r="U1602" s="242">
        <f t="shared" si="950"/>
        <v>0</v>
      </c>
      <c r="V1602" s="242">
        <f t="shared" si="951"/>
        <v>0</v>
      </c>
      <c r="W1602" s="276">
        <f t="shared" si="740"/>
        <v>0</v>
      </c>
      <c r="X1602" s="281">
        <f t="shared" si="1015"/>
        <v>0</v>
      </c>
      <c r="Y1602" s="245">
        <f t="shared" si="1016"/>
        <v>0</v>
      </c>
      <c r="Z1602" s="248"/>
      <c r="AA1602" s="285">
        <f t="shared" si="952"/>
        <v>0</v>
      </c>
      <c r="AB1602" s="242">
        <f>IF(AA1602=0,0,SUMIFS('Sch A. Input'!$H593:$CJ593,'Sch A. Input'!$H$14:$CJ$14,"Recurring",'Sch A. Input'!$H$13:$CJ$13,"&lt;="&amp;$L$11,'Sch A. Input'!$H$13:$CJ$13,"&lt;="&amp;$AI$1020,'Sch A. Input'!$H$13:$CJ$13,"&gt;"&amp;$Y$1020))</f>
        <v>0</v>
      </c>
      <c r="AC1602" s="242">
        <f>IF(AA1602=0,0,SUMIFS('Sch A. Input'!$H593:$CJ593,'Sch A. Input'!$H$14:$CJ$14,"One-time",'Sch A. Input'!$H$13:$CJ$13,"&lt;="&amp;$L$11,'Sch A. Input'!$H$13:$CJ$13,"&lt;="&amp;$AI$1020,'Sch A. Input'!$H$13:$CJ$13,"&gt;"&amp;$Y$1020))</f>
        <v>0</v>
      </c>
      <c r="AD1602" s="283">
        <f t="shared" si="953"/>
        <v>0</v>
      </c>
      <c r="AE1602" s="242">
        <f t="shared" si="954"/>
        <v>0</v>
      </c>
      <c r="AF1602" s="242">
        <f t="shared" si="955"/>
        <v>0</v>
      </c>
      <c r="AG1602" s="276">
        <f t="shared" si="741"/>
        <v>0</v>
      </c>
      <c r="AH1602" s="281">
        <f t="shared" si="1017"/>
        <v>0</v>
      </c>
      <c r="AI1602" s="245">
        <f t="shared" si="1018"/>
        <v>0</v>
      </c>
      <c r="AK1602" s="285">
        <f t="shared" si="956"/>
        <v>0</v>
      </c>
      <c r="AL1602" s="242">
        <f>IF(AK1602=0,0,SUMIFS('Sch A. Input'!$H593:$CJ593,'Sch A. Input'!$H$14:$CJ$14,"Recurring",'Sch A. Input'!$H$13:$CJ$13,"&lt;="&amp;$L$11,'Sch A. Input'!$H$13:$CJ$13,"&lt;="&amp;$AS$1020,'Sch A. Input'!$H$13:$CJ$13,"&gt;"&amp;$AI$1020))</f>
        <v>0</v>
      </c>
      <c r="AM1602" s="242">
        <f>IF(AK1602=0,0,SUMIFS('Sch A. Input'!$H593:$CJ593,'Sch A. Input'!$H$14:$CJ$14,"One-time",'Sch A. Input'!$H$13:$CJ$13,"&lt;="&amp;$L$11,'Sch A. Input'!$H$13:$CJ$13,"&lt;="&amp;$AS$1020,'Sch A. Input'!$H$13:$CJ$13,"&gt;"&amp;$AI$1020))</f>
        <v>0</v>
      </c>
      <c r="AN1602" s="283">
        <f t="shared" si="957"/>
        <v>0</v>
      </c>
      <c r="AO1602" s="242">
        <f t="shared" si="958"/>
        <v>0</v>
      </c>
      <c r="AP1602" s="242">
        <f t="shared" si="959"/>
        <v>0</v>
      </c>
      <c r="AQ1602" s="276">
        <f t="shared" si="742"/>
        <v>0</v>
      </c>
      <c r="AR1602" s="281">
        <f t="shared" si="1019"/>
        <v>0</v>
      </c>
      <c r="AS1602" s="245">
        <f t="shared" si="1020"/>
        <v>0</v>
      </c>
      <c r="AY1602" s="160"/>
      <c r="AZ1602" s="160"/>
      <c r="BK1602" s="2"/>
      <c r="BL1602" s="2"/>
      <c r="BM1602" s="2"/>
      <c r="BN1602" s="2"/>
      <c r="BO1602" s="2"/>
      <c r="BP1602" s="2"/>
      <c r="BQ1602" s="2"/>
      <c r="BR1602" s="2"/>
      <c r="BS1602" s="2"/>
      <c r="BT1602" s="2"/>
      <c r="BU1602" s="2"/>
      <c r="BV1602" s="2"/>
      <c r="BW1602" s="2"/>
      <c r="BX1602" s="2"/>
      <c r="BY1602" s="2"/>
      <c r="BZ1602" s="2"/>
      <c r="CA1602" s="2"/>
      <c r="CI1602"/>
      <c r="CJ1602"/>
      <c r="CK1602"/>
      <c r="CL1602"/>
      <c r="CM1602"/>
      <c r="CN1602"/>
      <c r="CO1602"/>
      <c r="CP1602"/>
      <c r="CQ1602"/>
      <c r="CR1602"/>
      <c r="CS1602"/>
      <c r="CT1602"/>
      <c r="CU1602"/>
      <c r="CV1602"/>
      <c r="CW1602"/>
      <c r="CX1602"/>
    </row>
    <row r="1603" spans="2:102" x14ac:dyDescent="0.35">
      <c r="B1603" s="70" t="str">
        <f t="shared" ref="B1603:F1603" si="1023">B596</f>
        <v/>
      </c>
      <c r="C1603" s="166" t="str">
        <f t="shared" si="1023"/>
        <v/>
      </c>
      <c r="D1603" s="273" t="str">
        <f t="shared" si="1023"/>
        <v/>
      </c>
      <c r="E1603" s="273">
        <f t="shared" si="1023"/>
        <v>45016</v>
      </c>
      <c r="F1603" s="273">
        <f t="shared" si="1023"/>
        <v>0</v>
      </c>
      <c r="G1603" s="98">
        <f t="shared" si="944"/>
        <v>0</v>
      </c>
      <c r="H1603" s="242">
        <f>IF(G1603=0,0,SUMIFS('Sch A. Input'!$H594:$CJ594,'Sch A. Input'!$H$14:$CJ$14,"Recurring",'Sch A. Input'!$H$13:$CJ$13,"&lt;="&amp;$O$1020,'Sch A. Input'!$H$13:$CJ$13,"&lt;="&amp;$L$11))</f>
        <v>0</v>
      </c>
      <c r="I1603" s="242">
        <f>IF(G1603=0,0,SUMIFS('Sch A. Input'!$H594:$CJ594,'Sch A. Input'!$H$14:$CJ$14,"One-time",'Sch A. Input'!$H$13:$CJ$13,"&lt;="&amp;$O$1020,'Sch A. Input'!$H$13:$CJ$13,"&lt;="&amp;$L$11))</f>
        <v>0</v>
      </c>
      <c r="J1603" s="283">
        <f t="shared" si="945"/>
        <v>0</v>
      </c>
      <c r="K1603" s="242">
        <f t="shared" si="946"/>
        <v>0</v>
      </c>
      <c r="L1603" s="242">
        <f t="shared" si="947"/>
        <v>0</v>
      </c>
      <c r="M1603" s="276">
        <f t="shared" si="739"/>
        <v>0</v>
      </c>
      <c r="N1603" s="281">
        <f t="shared" si="1013"/>
        <v>0</v>
      </c>
      <c r="O1603" s="245">
        <f t="shared" si="1014"/>
        <v>0</v>
      </c>
      <c r="P1603" s="248"/>
      <c r="Q1603" s="285">
        <f t="shared" si="948"/>
        <v>0</v>
      </c>
      <c r="R1603" s="242">
        <f>IF(Q1603=0,0,SUMIFS('Sch A. Input'!$H594:$CJ594,'Sch A. Input'!$H$14:$CJ$14,"Recurring",'Sch A. Input'!$H$13:$CJ$13,"&lt;="&amp;$L$11,'Sch A. Input'!$H$13:$CJ$13,"&lt;="&amp;$Y$1020,'Sch A. Input'!$H$13:$CJ$13,"&gt;"&amp;$O$1020))</f>
        <v>0</v>
      </c>
      <c r="S1603" s="242">
        <f>IF(Q1603=0,0,SUMIFS('Sch A. Input'!$H594:$CJ594,'Sch A. Input'!$H$14:$CJ$14,"One-time",'Sch A. Input'!$H$13:$CJ$13,"&lt;="&amp;$L$11,'Sch A. Input'!$H$13:$CJ$13,"&lt;="&amp;$Y$1020,'Sch A. Input'!$H$13:$CJ$13,"&gt;"&amp;$O$1020))</f>
        <v>0</v>
      </c>
      <c r="T1603" s="283">
        <f t="shared" si="949"/>
        <v>0</v>
      </c>
      <c r="U1603" s="242">
        <f t="shared" si="950"/>
        <v>0</v>
      </c>
      <c r="V1603" s="242">
        <f t="shared" si="951"/>
        <v>0</v>
      </c>
      <c r="W1603" s="276">
        <f t="shared" si="740"/>
        <v>0</v>
      </c>
      <c r="X1603" s="281">
        <f t="shared" si="1015"/>
        <v>0</v>
      </c>
      <c r="Y1603" s="245">
        <f t="shared" si="1016"/>
        <v>0</v>
      </c>
      <c r="Z1603" s="248"/>
      <c r="AA1603" s="285">
        <f t="shared" si="952"/>
        <v>0</v>
      </c>
      <c r="AB1603" s="242">
        <f>IF(AA1603=0,0,SUMIFS('Sch A. Input'!$H594:$CJ594,'Sch A. Input'!$H$14:$CJ$14,"Recurring",'Sch A. Input'!$H$13:$CJ$13,"&lt;="&amp;$L$11,'Sch A. Input'!$H$13:$CJ$13,"&lt;="&amp;$AI$1020,'Sch A. Input'!$H$13:$CJ$13,"&gt;"&amp;$Y$1020))</f>
        <v>0</v>
      </c>
      <c r="AC1603" s="242">
        <f>IF(AA1603=0,0,SUMIFS('Sch A. Input'!$H594:$CJ594,'Sch A. Input'!$H$14:$CJ$14,"One-time",'Sch A. Input'!$H$13:$CJ$13,"&lt;="&amp;$L$11,'Sch A. Input'!$H$13:$CJ$13,"&lt;="&amp;$AI$1020,'Sch A. Input'!$H$13:$CJ$13,"&gt;"&amp;$Y$1020))</f>
        <v>0</v>
      </c>
      <c r="AD1603" s="283">
        <f t="shared" si="953"/>
        <v>0</v>
      </c>
      <c r="AE1603" s="242">
        <f t="shared" si="954"/>
        <v>0</v>
      </c>
      <c r="AF1603" s="242">
        <f t="shared" si="955"/>
        <v>0</v>
      </c>
      <c r="AG1603" s="276">
        <f t="shared" si="741"/>
        <v>0</v>
      </c>
      <c r="AH1603" s="281">
        <f t="shared" si="1017"/>
        <v>0</v>
      </c>
      <c r="AI1603" s="245">
        <f t="shared" si="1018"/>
        <v>0</v>
      </c>
      <c r="AK1603" s="285">
        <f t="shared" si="956"/>
        <v>0</v>
      </c>
      <c r="AL1603" s="242">
        <f>IF(AK1603=0,0,SUMIFS('Sch A. Input'!$H594:$CJ594,'Sch A. Input'!$H$14:$CJ$14,"Recurring",'Sch A. Input'!$H$13:$CJ$13,"&lt;="&amp;$L$11,'Sch A. Input'!$H$13:$CJ$13,"&lt;="&amp;$AS$1020,'Sch A. Input'!$H$13:$CJ$13,"&gt;"&amp;$AI$1020))</f>
        <v>0</v>
      </c>
      <c r="AM1603" s="242">
        <f>IF(AK1603=0,0,SUMIFS('Sch A. Input'!$H594:$CJ594,'Sch A. Input'!$H$14:$CJ$14,"One-time",'Sch A. Input'!$H$13:$CJ$13,"&lt;="&amp;$L$11,'Sch A. Input'!$H$13:$CJ$13,"&lt;="&amp;$AS$1020,'Sch A. Input'!$H$13:$CJ$13,"&gt;"&amp;$AI$1020))</f>
        <v>0</v>
      </c>
      <c r="AN1603" s="283">
        <f t="shared" si="957"/>
        <v>0</v>
      </c>
      <c r="AO1603" s="242">
        <f t="shared" si="958"/>
        <v>0</v>
      </c>
      <c r="AP1603" s="242">
        <f t="shared" si="959"/>
        <v>0</v>
      </c>
      <c r="AQ1603" s="276">
        <f t="shared" si="742"/>
        <v>0</v>
      </c>
      <c r="AR1603" s="281">
        <f t="shared" si="1019"/>
        <v>0</v>
      </c>
      <c r="AS1603" s="245">
        <f t="shared" si="1020"/>
        <v>0</v>
      </c>
      <c r="AY1603" s="160"/>
      <c r="AZ1603" s="160"/>
      <c r="BK1603" s="2"/>
      <c r="BL1603" s="2"/>
      <c r="BM1603" s="2"/>
      <c r="BN1603" s="2"/>
      <c r="BO1603" s="2"/>
      <c r="BP1603" s="2"/>
      <c r="BQ1603" s="2"/>
      <c r="BR1603" s="2"/>
      <c r="BS1603" s="2"/>
      <c r="BT1603" s="2"/>
      <c r="BU1603" s="2"/>
      <c r="BV1603" s="2"/>
      <c r="BW1603" s="2"/>
      <c r="BX1603" s="2"/>
      <c r="BY1603" s="2"/>
      <c r="BZ1603" s="2"/>
      <c r="CA1603" s="2"/>
      <c r="CI1603"/>
      <c r="CJ1603"/>
      <c r="CK1603"/>
      <c r="CL1603"/>
      <c r="CM1603"/>
      <c r="CN1603"/>
      <c r="CO1603"/>
      <c r="CP1603"/>
      <c r="CQ1603"/>
      <c r="CR1603"/>
      <c r="CS1603"/>
      <c r="CT1603"/>
      <c r="CU1603"/>
      <c r="CV1603"/>
      <c r="CW1603"/>
      <c r="CX1603"/>
    </row>
    <row r="1604" spans="2:102" x14ac:dyDescent="0.35">
      <c r="B1604" s="70" t="str">
        <f t="shared" ref="B1604:F1604" si="1024">B597</f>
        <v/>
      </c>
      <c r="C1604" s="166" t="str">
        <f t="shared" si="1024"/>
        <v/>
      </c>
      <c r="D1604" s="273" t="str">
        <f t="shared" si="1024"/>
        <v/>
      </c>
      <c r="E1604" s="273">
        <f t="shared" si="1024"/>
        <v>45016</v>
      </c>
      <c r="F1604" s="273">
        <f t="shared" si="1024"/>
        <v>0</v>
      </c>
      <c r="G1604" s="98">
        <f t="shared" si="944"/>
        <v>0</v>
      </c>
      <c r="H1604" s="242">
        <f>IF(G1604=0,0,SUMIFS('Sch A. Input'!$H595:$CJ595,'Sch A. Input'!$H$14:$CJ$14,"Recurring",'Sch A. Input'!$H$13:$CJ$13,"&lt;="&amp;$O$1020,'Sch A. Input'!$H$13:$CJ$13,"&lt;="&amp;$L$11))</f>
        <v>0</v>
      </c>
      <c r="I1604" s="242">
        <f>IF(G1604=0,0,SUMIFS('Sch A. Input'!$H595:$CJ595,'Sch A. Input'!$H$14:$CJ$14,"One-time",'Sch A. Input'!$H$13:$CJ$13,"&lt;="&amp;$O$1020,'Sch A. Input'!$H$13:$CJ$13,"&lt;="&amp;$L$11))</f>
        <v>0</v>
      </c>
      <c r="J1604" s="283">
        <f t="shared" si="945"/>
        <v>0</v>
      </c>
      <c r="K1604" s="242">
        <f t="shared" si="946"/>
        <v>0</v>
      </c>
      <c r="L1604" s="242">
        <f t="shared" si="947"/>
        <v>0</v>
      </c>
      <c r="M1604" s="276">
        <f t="shared" si="739"/>
        <v>0</v>
      </c>
      <c r="N1604" s="281">
        <f t="shared" si="1013"/>
        <v>0</v>
      </c>
      <c r="O1604" s="245">
        <f t="shared" si="1014"/>
        <v>0</v>
      </c>
      <c r="P1604" s="248"/>
      <c r="Q1604" s="285">
        <f t="shared" si="948"/>
        <v>0</v>
      </c>
      <c r="R1604" s="242">
        <f>IF(Q1604=0,0,SUMIFS('Sch A. Input'!$H595:$CJ595,'Sch A. Input'!$H$14:$CJ$14,"Recurring",'Sch A. Input'!$H$13:$CJ$13,"&lt;="&amp;$L$11,'Sch A. Input'!$H$13:$CJ$13,"&lt;="&amp;$Y$1020,'Sch A. Input'!$H$13:$CJ$13,"&gt;"&amp;$O$1020))</f>
        <v>0</v>
      </c>
      <c r="S1604" s="242">
        <f>IF(Q1604=0,0,SUMIFS('Sch A. Input'!$H595:$CJ595,'Sch A. Input'!$H$14:$CJ$14,"One-time",'Sch A. Input'!$H$13:$CJ$13,"&lt;="&amp;$L$11,'Sch A. Input'!$H$13:$CJ$13,"&lt;="&amp;$Y$1020,'Sch A. Input'!$H$13:$CJ$13,"&gt;"&amp;$O$1020))</f>
        <v>0</v>
      </c>
      <c r="T1604" s="283">
        <f t="shared" si="949"/>
        <v>0</v>
      </c>
      <c r="U1604" s="242">
        <f t="shared" si="950"/>
        <v>0</v>
      </c>
      <c r="V1604" s="242">
        <f t="shared" si="951"/>
        <v>0</v>
      </c>
      <c r="W1604" s="276">
        <f t="shared" si="740"/>
        <v>0</v>
      </c>
      <c r="X1604" s="281">
        <f t="shared" si="1015"/>
        <v>0</v>
      </c>
      <c r="Y1604" s="245">
        <f t="shared" si="1016"/>
        <v>0</v>
      </c>
      <c r="Z1604" s="248"/>
      <c r="AA1604" s="285">
        <f t="shared" si="952"/>
        <v>0</v>
      </c>
      <c r="AB1604" s="242">
        <f>IF(AA1604=0,0,SUMIFS('Sch A. Input'!$H595:$CJ595,'Sch A. Input'!$H$14:$CJ$14,"Recurring",'Sch A. Input'!$H$13:$CJ$13,"&lt;="&amp;$L$11,'Sch A. Input'!$H$13:$CJ$13,"&lt;="&amp;$AI$1020,'Sch A. Input'!$H$13:$CJ$13,"&gt;"&amp;$Y$1020))</f>
        <v>0</v>
      </c>
      <c r="AC1604" s="242">
        <f>IF(AA1604=0,0,SUMIFS('Sch A. Input'!$H595:$CJ595,'Sch A. Input'!$H$14:$CJ$14,"One-time",'Sch A. Input'!$H$13:$CJ$13,"&lt;="&amp;$L$11,'Sch A. Input'!$H$13:$CJ$13,"&lt;="&amp;$AI$1020,'Sch A. Input'!$H$13:$CJ$13,"&gt;"&amp;$Y$1020))</f>
        <v>0</v>
      </c>
      <c r="AD1604" s="283">
        <f t="shared" si="953"/>
        <v>0</v>
      </c>
      <c r="AE1604" s="242">
        <f t="shared" si="954"/>
        <v>0</v>
      </c>
      <c r="AF1604" s="242">
        <f t="shared" si="955"/>
        <v>0</v>
      </c>
      <c r="AG1604" s="276">
        <f t="shared" si="741"/>
        <v>0</v>
      </c>
      <c r="AH1604" s="281">
        <f t="shared" si="1017"/>
        <v>0</v>
      </c>
      <c r="AI1604" s="245">
        <f t="shared" si="1018"/>
        <v>0</v>
      </c>
      <c r="AK1604" s="285">
        <f t="shared" si="956"/>
        <v>0</v>
      </c>
      <c r="AL1604" s="242">
        <f>IF(AK1604=0,0,SUMIFS('Sch A. Input'!$H595:$CJ595,'Sch A. Input'!$H$14:$CJ$14,"Recurring",'Sch A. Input'!$H$13:$CJ$13,"&lt;="&amp;$L$11,'Sch A. Input'!$H$13:$CJ$13,"&lt;="&amp;$AS$1020,'Sch A. Input'!$H$13:$CJ$13,"&gt;"&amp;$AI$1020))</f>
        <v>0</v>
      </c>
      <c r="AM1604" s="242">
        <f>IF(AK1604=0,0,SUMIFS('Sch A. Input'!$H595:$CJ595,'Sch A. Input'!$H$14:$CJ$14,"One-time",'Sch A. Input'!$H$13:$CJ$13,"&lt;="&amp;$L$11,'Sch A. Input'!$H$13:$CJ$13,"&lt;="&amp;$AS$1020,'Sch A. Input'!$H$13:$CJ$13,"&gt;"&amp;$AI$1020))</f>
        <v>0</v>
      </c>
      <c r="AN1604" s="283">
        <f t="shared" si="957"/>
        <v>0</v>
      </c>
      <c r="AO1604" s="242">
        <f t="shared" si="958"/>
        <v>0</v>
      </c>
      <c r="AP1604" s="242">
        <f t="shared" si="959"/>
        <v>0</v>
      </c>
      <c r="AQ1604" s="276">
        <f t="shared" si="742"/>
        <v>0</v>
      </c>
      <c r="AR1604" s="281">
        <f t="shared" si="1019"/>
        <v>0</v>
      </c>
      <c r="AS1604" s="245">
        <f t="shared" si="1020"/>
        <v>0</v>
      </c>
      <c r="AY1604" s="160"/>
      <c r="AZ1604" s="160"/>
      <c r="BK1604" s="2"/>
      <c r="BL1604" s="2"/>
      <c r="BM1604" s="2"/>
      <c r="BN1604" s="2"/>
      <c r="BO1604" s="2"/>
      <c r="BP1604" s="2"/>
      <c r="BQ1604" s="2"/>
      <c r="BR1604" s="2"/>
      <c r="BS1604" s="2"/>
      <c r="BT1604" s="2"/>
      <c r="BU1604" s="2"/>
      <c r="BV1604" s="2"/>
      <c r="BW1604" s="2"/>
      <c r="BX1604" s="2"/>
      <c r="BY1604" s="2"/>
      <c r="BZ1604" s="2"/>
      <c r="CA1604" s="2"/>
      <c r="CI1604"/>
      <c r="CJ1604"/>
      <c r="CK1604"/>
      <c r="CL1604"/>
      <c r="CM1604"/>
      <c r="CN1604"/>
      <c r="CO1604"/>
      <c r="CP1604"/>
      <c r="CQ1604"/>
      <c r="CR1604"/>
      <c r="CS1604"/>
      <c r="CT1604"/>
      <c r="CU1604"/>
      <c r="CV1604"/>
      <c r="CW1604"/>
      <c r="CX1604"/>
    </row>
    <row r="1605" spans="2:102" x14ac:dyDescent="0.35">
      <c r="B1605" s="70" t="str">
        <f t="shared" ref="B1605:F1605" si="1025">B598</f>
        <v/>
      </c>
      <c r="C1605" s="166" t="str">
        <f t="shared" si="1025"/>
        <v/>
      </c>
      <c r="D1605" s="273" t="str">
        <f t="shared" si="1025"/>
        <v/>
      </c>
      <c r="E1605" s="273">
        <f t="shared" si="1025"/>
        <v>45016</v>
      </c>
      <c r="F1605" s="273">
        <f t="shared" si="1025"/>
        <v>0</v>
      </c>
      <c r="G1605" s="98">
        <f t="shared" si="944"/>
        <v>0</v>
      </c>
      <c r="H1605" s="242">
        <f>IF(G1605=0,0,SUMIFS('Sch A. Input'!$H596:$CJ596,'Sch A. Input'!$H$14:$CJ$14,"Recurring",'Sch A. Input'!$H$13:$CJ$13,"&lt;="&amp;$O$1020,'Sch A. Input'!$H$13:$CJ$13,"&lt;="&amp;$L$11))</f>
        <v>0</v>
      </c>
      <c r="I1605" s="242">
        <f>IF(G1605=0,0,SUMIFS('Sch A. Input'!$H596:$CJ596,'Sch A. Input'!$H$14:$CJ$14,"One-time",'Sch A. Input'!$H$13:$CJ$13,"&lt;="&amp;$O$1020,'Sch A. Input'!$H$13:$CJ$13,"&lt;="&amp;$L$11))</f>
        <v>0</v>
      </c>
      <c r="J1605" s="283">
        <f t="shared" si="945"/>
        <v>0</v>
      </c>
      <c r="K1605" s="242">
        <f t="shared" si="946"/>
        <v>0</v>
      </c>
      <c r="L1605" s="242">
        <f t="shared" si="947"/>
        <v>0</v>
      </c>
      <c r="M1605" s="276">
        <f t="shared" si="739"/>
        <v>0</v>
      </c>
      <c r="N1605" s="281">
        <f t="shared" si="1013"/>
        <v>0</v>
      </c>
      <c r="O1605" s="245">
        <f t="shared" si="1014"/>
        <v>0</v>
      </c>
      <c r="P1605" s="248"/>
      <c r="Q1605" s="285">
        <f t="shared" si="948"/>
        <v>0</v>
      </c>
      <c r="R1605" s="242">
        <f>IF(Q1605=0,0,SUMIFS('Sch A. Input'!$H596:$CJ596,'Sch A. Input'!$H$14:$CJ$14,"Recurring",'Sch A. Input'!$H$13:$CJ$13,"&lt;="&amp;$L$11,'Sch A. Input'!$H$13:$CJ$13,"&lt;="&amp;$Y$1020,'Sch A. Input'!$H$13:$CJ$13,"&gt;"&amp;$O$1020))</f>
        <v>0</v>
      </c>
      <c r="S1605" s="242">
        <f>IF(Q1605=0,0,SUMIFS('Sch A. Input'!$H596:$CJ596,'Sch A. Input'!$H$14:$CJ$14,"One-time",'Sch A. Input'!$H$13:$CJ$13,"&lt;="&amp;$L$11,'Sch A. Input'!$H$13:$CJ$13,"&lt;="&amp;$Y$1020,'Sch A. Input'!$H$13:$CJ$13,"&gt;"&amp;$O$1020))</f>
        <v>0</v>
      </c>
      <c r="T1605" s="283">
        <f t="shared" si="949"/>
        <v>0</v>
      </c>
      <c r="U1605" s="242">
        <f t="shared" si="950"/>
        <v>0</v>
      </c>
      <c r="V1605" s="242">
        <f t="shared" si="951"/>
        <v>0</v>
      </c>
      <c r="W1605" s="276">
        <f t="shared" si="740"/>
        <v>0</v>
      </c>
      <c r="X1605" s="281">
        <f t="shared" si="1015"/>
        <v>0</v>
      </c>
      <c r="Y1605" s="245">
        <f t="shared" si="1016"/>
        <v>0</v>
      </c>
      <c r="Z1605" s="248"/>
      <c r="AA1605" s="285">
        <f t="shared" si="952"/>
        <v>0</v>
      </c>
      <c r="AB1605" s="242">
        <f>IF(AA1605=0,0,SUMIFS('Sch A. Input'!$H596:$CJ596,'Sch A. Input'!$H$14:$CJ$14,"Recurring",'Sch A. Input'!$H$13:$CJ$13,"&lt;="&amp;$L$11,'Sch A. Input'!$H$13:$CJ$13,"&lt;="&amp;$AI$1020,'Sch A. Input'!$H$13:$CJ$13,"&gt;"&amp;$Y$1020))</f>
        <v>0</v>
      </c>
      <c r="AC1605" s="242">
        <f>IF(AA1605=0,0,SUMIFS('Sch A. Input'!$H596:$CJ596,'Sch A. Input'!$H$14:$CJ$14,"One-time",'Sch A. Input'!$H$13:$CJ$13,"&lt;="&amp;$L$11,'Sch A. Input'!$H$13:$CJ$13,"&lt;="&amp;$AI$1020,'Sch A. Input'!$H$13:$CJ$13,"&gt;"&amp;$Y$1020))</f>
        <v>0</v>
      </c>
      <c r="AD1605" s="283">
        <f t="shared" si="953"/>
        <v>0</v>
      </c>
      <c r="AE1605" s="242">
        <f t="shared" si="954"/>
        <v>0</v>
      </c>
      <c r="AF1605" s="242">
        <f t="shared" si="955"/>
        <v>0</v>
      </c>
      <c r="AG1605" s="276">
        <f t="shared" si="741"/>
        <v>0</v>
      </c>
      <c r="AH1605" s="281">
        <f t="shared" si="1017"/>
        <v>0</v>
      </c>
      <c r="AI1605" s="245">
        <f t="shared" si="1018"/>
        <v>0</v>
      </c>
      <c r="AK1605" s="285">
        <f t="shared" si="956"/>
        <v>0</v>
      </c>
      <c r="AL1605" s="242">
        <f>IF(AK1605=0,0,SUMIFS('Sch A. Input'!$H596:$CJ596,'Sch A. Input'!$H$14:$CJ$14,"Recurring",'Sch A. Input'!$H$13:$CJ$13,"&lt;="&amp;$L$11,'Sch A. Input'!$H$13:$CJ$13,"&lt;="&amp;$AS$1020,'Sch A. Input'!$H$13:$CJ$13,"&gt;"&amp;$AI$1020))</f>
        <v>0</v>
      </c>
      <c r="AM1605" s="242">
        <f>IF(AK1605=0,0,SUMIFS('Sch A. Input'!$H596:$CJ596,'Sch A. Input'!$H$14:$CJ$14,"One-time",'Sch A. Input'!$H$13:$CJ$13,"&lt;="&amp;$L$11,'Sch A. Input'!$H$13:$CJ$13,"&lt;="&amp;$AS$1020,'Sch A. Input'!$H$13:$CJ$13,"&gt;"&amp;$AI$1020))</f>
        <v>0</v>
      </c>
      <c r="AN1605" s="283">
        <f t="shared" si="957"/>
        <v>0</v>
      </c>
      <c r="AO1605" s="242">
        <f t="shared" si="958"/>
        <v>0</v>
      </c>
      <c r="AP1605" s="242">
        <f t="shared" si="959"/>
        <v>0</v>
      </c>
      <c r="AQ1605" s="276">
        <f t="shared" si="742"/>
        <v>0</v>
      </c>
      <c r="AR1605" s="281">
        <f t="shared" si="1019"/>
        <v>0</v>
      </c>
      <c r="AS1605" s="245">
        <f t="shared" si="1020"/>
        <v>0</v>
      </c>
      <c r="AY1605" s="160"/>
      <c r="AZ1605" s="160"/>
      <c r="BK1605" s="2"/>
      <c r="BL1605" s="2"/>
      <c r="BM1605" s="2"/>
      <c r="BN1605" s="2"/>
      <c r="BO1605" s="2"/>
      <c r="BP1605" s="2"/>
      <c r="BQ1605" s="2"/>
      <c r="BR1605" s="2"/>
      <c r="BS1605" s="2"/>
      <c r="BT1605" s="2"/>
      <c r="BU1605" s="2"/>
      <c r="BV1605" s="2"/>
      <c r="BW1605" s="2"/>
      <c r="BX1605" s="2"/>
      <c r="BY1605" s="2"/>
      <c r="BZ1605" s="2"/>
      <c r="CA1605" s="2"/>
      <c r="CI1605"/>
      <c r="CJ1605"/>
      <c r="CK1605"/>
      <c r="CL1605"/>
      <c r="CM1605"/>
      <c r="CN1605"/>
      <c r="CO1605"/>
      <c r="CP1605"/>
      <c r="CQ1605"/>
      <c r="CR1605"/>
      <c r="CS1605"/>
      <c r="CT1605"/>
      <c r="CU1605"/>
      <c r="CV1605"/>
      <c r="CW1605"/>
      <c r="CX1605"/>
    </row>
    <row r="1606" spans="2:102" x14ac:dyDescent="0.35">
      <c r="B1606" s="70" t="str">
        <f t="shared" ref="B1606:F1606" si="1026">B599</f>
        <v/>
      </c>
      <c r="C1606" s="166" t="str">
        <f t="shared" si="1026"/>
        <v/>
      </c>
      <c r="D1606" s="273" t="str">
        <f t="shared" si="1026"/>
        <v/>
      </c>
      <c r="E1606" s="273">
        <f t="shared" si="1026"/>
        <v>45016</v>
      </c>
      <c r="F1606" s="273">
        <f t="shared" si="1026"/>
        <v>0</v>
      </c>
      <c r="G1606" s="98">
        <f t="shared" si="944"/>
        <v>0</v>
      </c>
      <c r="H1606" s="242">
        <f>IF(G1606=0,0,SUMIFS('Sch A. Input'!$H597:$CJ597,'Sch A. Input'!$H$14:$CJ$14,"Recurring",'Sch A. Input'!$H$13:$CJ$13,"&lt;="&amp;$O$1020,'Sch A. Input'!$H$13:$CJ$13,"&lt;="&amp;$L$11))</f>
        <v>0</v>
      </c>
      <c r="I1606" s="242">
        <f>IF(G1606=0,0,SUMIFS('Sch A. Input'!$H597:$CJ597,'Sch A. Input'!$H$14:$CJ$14,"One-time",'Sch A. Input'!$H$13:$CJ$13,"&lt;="&amp;$O$1020,'Sch A. Input'!$H$13:$CJ$13,"&lt;="&amp;$L$11))</f>
        <v>0</v>
      </c>
      <c r="J1606" s="283">
        <f t="shared" si="945"/>
        <v>0</v>
      </c>
      <c r="K1606" s="242">
        <f t="shared" si="946"/>
        <v>0</v>
      </c>
      <c r="L1606" s="242">
        <f t="shared" si="947"/>
        <v>0</v>
      </c>
      <c r="M1606" s="276">
        <f t="shared" si="739"/>
        <v>0</v>
      </c>
      <c r="N1606" s="281">
        <f t="shared" si="1013"/>
        <v>0</v>
      </c>
      <c r="O1606" s="245">
        <f t="shared" si="1014"/>
        <v>0</v>
      </c>
      <c r="P1606" s="248"/>
      <c r="Q1606" s="285">
        <f t="shared" si="948"/>
        <v>0</v>
      </c>
      <c r="R1606" s="242">
        <f>IF(Q1606=0,0,SUMIFS('Sch A. Input'!$H597:$CJ597,'Sch A. Input'!$H$14:$CJ$14,"Recurring",'Sch A. Input'!$H$13:$CJ$13,"&lt;="&amp;$L$11,'Sch A. Input'!$H$13:$CJ$13,"&lt;="&amp;$Y$1020,'Sch A. Input'!$H$13:$CJ$13,"&gt;"&amp;$O$1020))</f>
        <v>0</v>
      </c>
      <c r="S1606" s="242">
        <f>IF(Q1606=0,0,SUMIFS('Sch A. Input'!$H597:$CJ597,'Sch A. Input'!$H$14:$CJ$14,"One-time",'Sch A. Input'!$H$13:$CJ$13,"&lt;="&amp;$L$11,'Sch A. Input'!$H$13:$CJ$13,"&lt;="&amp;$Y$1020,'Sch A. Input'!$H$13:$CJ$13,"&gt;"&amp;$O$1020))</f>
        <v>0</v>
      </c>
      <c r="T1606" s="283">
        <f t="shared" si="949"/>
        <v>0</v>
      </c>
      <c r="U1606" s="242">
        <f t="shared" si="950"/>
        <v>0</v>
      </c>
      <c r="V1606" s="242">
        <f t="shared" si="951"/>
        <v>0</v>
      </c>
      <c r="W1606" s="276">
        <f t="shared" si="740"/>
        <v>0</v>
      </c>
      <c r="X1606" s="281">
        <f t="shared" si="1015"/>
        <v>0</v>
      </c>
      <c r="Y1606" s="245">
        <f t="shared" si="1016"/>
        <v>0</v>
      </c>
      <c r="Z1606" s="248"/>
      <c r="AA1606" s="285">
        <f t="shared" si="952"/>
        <v>0</v>
      </c>
      <c r="AB1606" s="242">
        <f>IF(AA1606=0,0,SUMIFS('Sch A. Input'!$H597:$CJ597,'Sch A. Input'!$H$14:$CJ$14,"Recurring",'Sch A. Input'!$H$13:$CJ$13,"&lt;="&amp;$L$11,'Sch A. Input'!$H$13:$CJ$13,"&lt;="&amp;$AI$1020,'Sch A. Input'!$H$13:$CJ$13,"&gt;"&amp;$Y$1020))</f>
        <v>0</v>
      </c>
      <c r="AC1606" s="242">
        <f>IF(AA1606=0,0,SUMIFS('Sch A. Input'!$H597:$CJ597,'Sch A. Input'!$H$14:$CJ$14,"One-time",'Sch A. Input'!$H$13:$CJ$13,"&lt;="&amp;$L$11,'Sch A. Input'!$H$13:$CJ$13,"&lt;="&amp;$AI$1020,'Sch A. Input'!$H$13:$CJ$13,"&gt;"&amp;$Y$1020))</f>
        <v>0</v>
      </c>
      <c r="AD1606" s="283">
        <f t="shared" si="953"/>
        <v>0</v>
      </c>
      <c r="AE1606" s="242">
        <f t="shared" si="954"/>
        <v>0</v>
      </c>
      <c r="AF1606" s="242">
        <f t="shared" si="955"/>
        <v>0</v>
      </c>
      <c r="AG1606" s="276">
        <f t="shared" si="741"/>
        <v>0</v>
      </c>
      <c r="AH1606" s="281">
        <f t="shared" si="1017"/>
        <v>0</v>
      </c>
      <c r="AI1606" s="245">
        <f t="shared" si="1018"/>
        <v>0</v>
      </c>
      <c r="AK1606" s="285">
        <f t="shared" si="956"/>
        <v>0</v>
      </c>
      <c r="AL1606" s="242">
        <f>IF(AK1606=0,0,SUMIFS('Sch A. Input'!$H597:$CJ597,'Sch A. Input'!$H$14:$CJ$14,"Recurring",'Sch A. Input'!$H$13:$CJ$13,"&lt;="&amp;$L$11,'Sch A. Input'!$H$13:$CJ$13,"&lt;="&amp;$AS$1020,'Sch A. Input'!$H$13:$CJ$13,"&gt;"&amp;$AI$1020))</f>
        <v>0</v>
      </c>
      <c r="AM1606" s="242">
        <f>IF(AK1606=0,0,SUMIFS('Sch A. Input'!$H597:$CJ597,'Sch A. Input'!$H$14:$CJ$14,"One-time",'Sch A. Input'!$H$13:$CJ$13,"&lt;="&amp;$L$11,'Sch A. Input'!$H$13:$CJ$13,"&lt;="&amp;$AS$1020,'Sch A. Input'!$H$13:$CJ$13,"&gt;"&amp;$AI$1020))</f>
        <v>0</v>
      </c>
      <c r="AN1606" s="283">
        <f t="shared" si="957"/>
        <v>0</v>
      </c>
      <c r="AO1606" s="242">
        <f t="shared" si="958"/>
        <v>0</v>
      </c>
      <c r="AP1606" s="242">
        <f t="shared" si="959"/>
        <v>0</v>
      </c>
      <c r="AQ1606" s="276">
        <f t="shared" si="742"/>
        <v>0</v>
      </c>
      <c r="AR1606" s="281">
        <f t="shared" si="1019"/>
        <v>0</v>
      </c>
      <c r="AS1606" s="245">
        <f t="shared" si="1020"/>
        <v>0</v>
      </c>
      <c r="AY1606" s="160"/>
      <c r="AZ1606" s="160"/>
      <c r="BK1606" s="2"/>
      <c r="BL1606" s="2"/>
      <c r="BM1606" s="2"/>
      <c r="BN1606" s="2"/>
      <c r="BO1606" s="2"/>
      <c r="BP1606" s="2"/>
      <c r="BQ1606" s="2"/>
      <c r="BR1606" s="2"/>
      <c r="BS1606" s="2"/>
      <c r="BT1606" s="2"/>
      <c r="BU1606" s="2"/>
      <c r="BV1606" s="2"/>
      <c r="BW1606" s="2"/>
      <c r="BX1606" s="2"/>
      <c r="BY1606" s="2"/>
      <c r="BZ1606" s="2"/>
      <c r="CA1606" s="2"/>
      <c r="CI1606"/>
      <c r="CJ1606"/>
      <c r="CK1606"/>
      <c r="CL1606"/>
      <c r="CM1606"/>
      <c r="CN1606"/>
      <c r="CO1606"/>
      <c r="CP1606"/>
      <c r="CQ1606"/>
      <c r="CR1606"/>
      <c r="CS1606"/>
      <c r="CT1606"/>
      <c r="CU1606"/>
      <c r="CV1606"/>
      <c r="CW1606"/>
      <c r="CX1606"/>
    </row>
    <row r="1607" spans="2:102" x14ac:dyDescent="0.35">
      <c r="B1607" s="70" t="str">
        <f t="shared" ref="B1607:F1607" si="1027">B600</f>
        <v/>
      </c>
      <c r="C1607" s="166" t="str">
        <f t="shared" si="1027"/>
        <v/>
      </c>
      <c r="D1607" s="273" t="str">
        <f t="shared" si="1027"/>
        <v/>
      </c>
      <c r="E1607" s="273">
        <f t="shared" si="1027"/>
        <v>45016</v>
      </c>
      <c r="F1607" s="273">
        <f t="shared" si="1027"/>
        <v>0</v>
      </c>
      <c r="G1607" s="98">
        <f t="shared" si="944"/>
        <v>0</v>
      </c>
      <c r="H1607" s="242">
        <f>IF(G1607=0,0,SUMIFS('Sch A. Input'!$H598:$CJ598,'Sch A. Input'!$H$14:$CJ$14,"Recurring",'Sch A. Input'!$H$13:$CJ$13,"&lt;="&amp;$O$1020,'Sch A. Input'!$H$13:$CJ$13,"&lt;="&amp;$L$11))</f>
        <v>0</v>
      </c>
      <c r="I1607" s="242">
        <f>IF(G1607=0,0,SUMIFS('Sch A. Input'!$H598:$CJ598,'Sch A. Input'!$H$14:$CJ$14,"One-time",'Sch A. Input'!$H$13:$CJ$13,"&lt;="&amp;$O$1020,'Sch A. Input'!$H$13:$CJ$13,"&lt;="&amp;$L$11))</f>
        <v>0</v>
      </c>
      <c r="J1607" s="283">
        <f t="shared" si="945"/>
        <v>0</v>
      </c>
      <c r="K1607" s="242">
        <f t="shared" si="946"/>
        <v>0</v>
      </c>
      <c r="L1607" s="242">
        <f t="shared" si="947"/>
        <v>0</v>
      </c>
      <c r="M1607" s="276">
        <f t="shared" si="739"/>
        <v>0</v>
      </c>
      <c r="N1607" s="281">
        <f t="shared" si="1013"/>
        <v>0</v>
      </c>
      <c r="O1607" s="245">
        <f t="shared" si="1014"/>
        <v>0</v>
      </c>
      <c r="P1607" s="248"/>
      <c r="Q1607" s="285">
        <f t="shared" si="948"/>
        <v>0</v>
      </c>
      <c r="R1607" s="242">
        <f>IF(Q1607=0,0,SUMIFS('Sch A. Input'!$H598:$CJ598,'Sch A. Input'!$H$14:$CJ$14,"Recurring",'Sch A. Input'!$H$13:$CJ$13,"&lt;="&amp;$L$11,'Sch A. Input'!$H$13:$CJ$13,"&lt;="&amp;$Y$1020,'Sch A. Input'!$H$13:$CJ$13,"&gt;"&amp;$O$1020))</f>
        <v>0</v>
      </c>
      <c r="S1607" s="242">
        <f>IF(Q1607=0,0,SUMIFS('Sch A. Input'!$H598:$CJ598,'Sch A. Input'!$H$14:$CJ$14,"One-time",'Sch A. Input'!$H$13:$CJ$13,"&lt;="&amp;$L$11,'Sch A. Input'!$H$13:$CJ$13,"&lt;="&amp;$Y$1020,'Sch A. Input'!$H$13:$CJ$13,"&gt;"&amp;$O$1020))</f>
        <v>0</v>
      </c>
      <c r="T1607" s="283">
        <f t="shared" si="949"/>
        <v>0</v>
      </c>
      <c r="U1607" s="242">
        <f t="shared" si="950"/>
        <v>0</v>
      </c>
      <c r="V1607" s="242">
        <f t="shared" si="951"/>
        <v>0</v>
      </c>
      <c r="W1607" s="276">
        <f t="shared" si="740"/>
        <v>0</v>
      </c>
      <c r="X1607" s="281">
        <f t="shared" si="1015"/>
        <v>0</v>
      </c>
      <c r="Y1607" s="245">
        <f t="shared" si="1016"/>
        <v>0</v>
      </c>
      <c r="Z1607" s="248"/>
      <c r="AA1607" s="285">
        <f t="shared" si="952"/>
        <v>0</v>
      </c>
      <c r="AB1607" s="242">
        <f>IF(AA1607=0,0,SUMIFS('Sch A. Input'!$H598:$CJ598,'Sch A. Input'!$H$14:$CJ$14,"Recurring",'Sch A. Input'!$H$13:$CJ$13,"&lt;="&amp;$L$11,'Sch A. Input'!$H$13:$CJ$13,"&lt;="&amp;$AI$1020,'Sch A. Input'!$H$13:$CJ$13,"&gt;"&amp;$Y$1020))</f>
        <v>0</v>
      </c>
      <c r="AC1607" s="242">
        <f>IF(AA1607=0,0,SUMIFS('Sch A. Input'!$H598:$CJ598,'Sch A. Input'!$H$14:$CJ$14,"One-time",'Sch A. Input'!$H$13:$CJ$13,"&lt;="&amp;$L$11,'Sch A. Input'!$H$13:$CJ$13,"&lt;="&amp;$AI$1020,'Sch A. Input'!$H$13:$CJ$13,"&gt;"&amp;$Y$1020))</f>
        <v>0</v>
      </c>
      <c r="AD1607" s="283">
        <f t="shared" si="953"/>
        <v>0</v>
      </c>
      <c r="AE1607" s="242">
        <f t="shared" si="954"/>
        <v>0</v>
      </c>
      <c r="AF1607" s="242">
        <f t="shared" si="955"/>
        <v>0</v>
      </c>
      <c r="AG1607" s="276">
        <f t="shared" si="741"/>
        <v>0</v>
      </c>
      <c r="AH1607" s="281">
        <f t="shared" si="1017"/>
        <v>0</v>
      </c>
      <c r="AI1607" s="245">
        <f t="shared" si="1018"/>
        <v>0</v>
      </c>
      <c r="AK1607" s="285">
        <f t="shared" si="956"/>
        <v>0</v>
      </c>
      <c r="AL1607" s="242">
        <f>IF(AK1607=0,0,SUMIFS('Sch A. Input'!$H598:$CJ598,'Sch A. Input'!$H$14:$CJ$14,"Recurring",'Sch A. Input'!$H$13:$CJ$13,"&lt;="&amp;$L$11,'Sch A. Input'!$H$13:$CJ$13,"&lt;="&amp;$AS$1020,'Sch A. Input'!$H$13:$CJ$13,"&gt;"&amp;$AI$1020))</f>
        <v>0</v>
      </c>
      <c r="AM1607" s="242">
        <f>IF(AK1607=0,0,SUMIFS('Sch A. Input'!$H598:$CJ598,'Sch A. Input'!$H$14:$CJ$14,"One-time",'Sch A. Input'!$H$13:$CJ$13,"&lt;="&amp;$L$11,'Sch A. Input'!$H$13:$CJ$13,"&lt;="&amp;$AS$1020,'Sch A. Input'!$H$13:$CJ$13,"&gt;"&amp;$AI$1020))</f>
        <v>0</v>
      </c>
      <c r="AN1607" s="283">
        <f t="shared" si="957"/>
        <v>0</v>
      </c>
      <c r="AO1607" s="242">
        <f t="shared" si="958"/>
        <v>0</v>
      </c>
      <c r="AP1607" s="242">
        <f t="shared" si="959"/>
        <v>0</v>
      </c>
      <c r="AQ1607" s="276">
        <f t="shared" si="742"/>
        <v>0</v>
      </c>
      <c r="AR1607" s="281">
        <f t="shared" si="1019"/>
        <v>0</v>
      </c>
      <c r="AS1607" s="245">
        <f t="shared" si="1020"/>
        <v>0</v>
      </c>
      <c r="AY1607" s="160"/>
      <c r="AZ1607" s="160"/>
      <c r="BK1607" s="2"/>
      <c r="BL1607" s="2"/>
      <c r="BM1607" s="2"/>
      <c r="BN1607" s="2"/>
      <c r="BO1607" s="2"/>
      <c r="BP1607" s="2"/>
      <c r="BQ1607" s="2"/>
      <c r="BR1607" s="2"/>
      <c r="BS1607" s="2"/>
      <c r="BT1607" s="2"/>
      <c r="BU1607" s="2"/>
      <c r="BV1607" s="2"/>
      <c r="BW1607" s="2"/>
      <c r="BX1607" s="2"/>
      <c r="BY1607" s="2"/>
      <c r="BZ1607" s="2"/>
      <c r="CA1607" s="2"/>
      <c r="CI1607"/>
      <c r="CJ1607"/>
      <c r="CK1607"/>
      <c r="CL1607"/>
      <c r="CM1607"/>
      <c r="CN1607"/>
      <c r="CO1607"/>
      <c r="CP1607"/>
      <c r="CQ1607"/>
      <c r="CR1607"/>
      <c r="CS1607"/>
      <c r="CT1607"/>
      <c r="CU1607"/>
      <c r="CV1607"/>
      <c r="CW1607"/>
      <c r="CX1607"/>
    </row>
    <row r="1608" spans="2:102" x14ac:dyDescent="0.35">
      <c r="B1608" s="70" t="str">
        <f t="shared" ref="B1608:F1608" si="1028">B601</f>
        <v/>
      </c>
      <c r="C1608" s="166" t="str">
        <f t="shared" si="1028"/>
        <v/>
      </c>
      <c r="D1608" s="273" t="str">
        <f t="shared" si="1028"/>
        <v/>
      </c>
      <c r="E1608" s="273">
        <f t="shared" si="1028"/>
        <v>45016</v>
      </c>
      <c r="F1608" s="273">
        <f t="shared" si="1028"/>
        <v>0</v>
      </c>
      <c r="G1608" s="98">
        <f t="shared" si="944"/>
        <v>0</v>
      </c>
      <c r="H1608" s="242">
        <f>IF(G1608=0,0,SUMIFS('Sch A. Input'!$H599:$CJ599,'Sch A. Input'!$H$14:$CJ$14,"Recurring",'Sch A. Input'!$H$13:$CJ$13,"&lt;="&amp;$O$1020,'Sch A. Input'!$H$13:$CJ$13,"&lt;="&amp;$L$11))</f>
        <v>0</v>
      </c>
      <c r="I1608" s="242">
        <f>IF(G1608=0,0,SUMIFS('Sch A. Input'!$H599:$CJ599,'Sch A. Input'!$H$14:$CJ$14,"One-time",'Sch A. Input'!$H$13:$CJ$13,"&lt;="&amp;$O$1020,'Sch A. Input'!$H$13:$CJ$13,"&lt;="&amp;$L$11))</f>
        <v>0</v>
      </c>
      <c r="J1608" s="283">
        <f t="shared" si="945"/>
        <v>0</v>
      </c>
      <c r="K1608" s="242">
        <f t="shared" si="946"/>
        <v>0</v>
      </c>
      <c r="L1608" s="242">
        <f t="shared" si="947"/>
        <v>0</v>
      </c>
      <c r="M1608" s="276">
        <f t="shared" si="739"/>
        <v>0</v>
      </c>
      <c r="N1608" s="281">
        <f t="shared" si="1013"/>
        <v>0</v>
      </c>
      <c r="O1608" s="245">
        <f t="shared" si="1014"/>
        <v>0</v>
      </c>
      <c r="P1608" s="248"/>
      <c r="Q1608" s="285">
        <f t="shared" si="948"/>
        <v>0</v>
      </c>
      <c r="R1608" s="242">
        <f>IF(Q1608=0,0,SUMIFS('Sch A. Input'!$H599:$CJ599,'Sch A. Input'!$H$14:$CJ$14,"Recurring",'Sch A. Input'!$H$13:$CJ$13,"&lt;="&amp;$L$11,'Sch A. Input'!$H$13:$CJ$13,"&lt;="&amp;$Y$1020,'Sch A. Input'!$H$13:$CJ$13,"&gt;"&amp;$O$1020))</f>
        <v>0</v>
      </c>
      <c r="S1608" s="242">
        <f>IF(Q1608=0,0,SUMIFS('Sch A. Input'!$H599:$CJ599,'Sch A. Input'!$H$14:$CJ$14,"One-time",'Sch A. Input'!$H$13:$CJ$13,"&lt;="&amp;$L$11,'Sch A. Input'!$H$13:$CJ$13,"&lt;="&amp;$Y$1020,'Sch A. Input'!$H$13:$CJ$13,"&gt;"&amp;$O$1020))</f>
        <v>0</v>
      </c>
      <c r="T1608" s="283">
        <f t="shared" si="949"/>
        <v>0</v>
      </c>
      <c r="U1608" s="242">
        <f t="shared" si="950"/>
        <v>0</v>
      </c>
      <c r="V1608" s="242">
        <f t="shared" si="951"/>
        <v>0</v>
      </c>
      <c r="W1608" s="276">
        <f t="shared" si="740"/>
        <v>0</v>
      </c>
      <c r="X1608" s="281">
        <f t="shared" si="1015"/>
        <v>0</v>
      </c>
      <c r="Y1608" s="245">
        <f t="shared" si="1016"/>
        <v>0</v>
      </c>
      <c r="Z1608" s="248"/>
      <c r="AA1608" s="285">
        <f t="shared" si="952"/>
        <v>0</v>
      </c>
      <c r="AB1608" s="242">
        <f>IF(AA1608=0,0,SUMIFS('Sch A. Input'!$H599:$CJ599,'Sch A. Input'!$H$14:$CJ$14,"Recurring",'Sch A. Input'!$H$13:$CJ$13,"&lt;="&amp;$L$11,'Sch A. Input'!$H$13:$CJ$13,"&lt;="&amp;$AI$1020,'Sch A. Input'!$H$13:$CJ$13,"&gt;"&amp;$Y$1020))</f>
        <v>0</v>
      </c>
      <c r="AC1608" s="242">
        <f>IF(AA1608=0,0,SUMIFS('Sch A. Input'!$H599:$CJ599,'Sch A. Input'!$H$14:$CJ$14,"One-time",'Sch A. Input'!$H$13:$CJ$13,"&lt;="&amp;$L$11,'Sch A. Input'!$H$13:$CJ$13,"&lt;="&amp;$AI$1020,'Sch A. Input'!$H$13:$CJ$13,"&gt;"&amp;$Y$1020))</f>
        <v>0</v>
      </c>
      <c r="AD1608" s="283">
        <f t="shared" si="953"/>
        <v>0</v>
      </c>
      <c r="AE1608" s="242">
        <f t="shared" si="954"/>
        <v>0</v>
      </c>
      <c r="AF1608" s="242">
        <f t="shared" si="955"/>
        <v>0</v>
      </c>
      <c r="AG1608" s="276">
        <f t="shared" si="741"/>
        <v>0</v>
      </c>
      <c r="AH1608" s="281">
        <f t="shared" si="1017"/>
        <v>0</v>
      </c>
      <c r="AI1608" s="245">
        <f t="shared" si="1018"/>
        <v>0</v>
      </c>
      <c r="AK1608" s="285">
        <f t="shared" si="956"/>
        <v>0</v>
      </c>
      <c r="AL1608" s="242">
        <f>IF(AK1608=0,0,SUMIFS('Sch A. Input'!$H599:$CJ599,'Sch A. Input'!$H$14:$CJ$14,"Recurring",'Sch A. Input'!$H$13:$CJ$13,"&lt;="&amp;$L$11,'Sch A. Input'!$H$13:$CJ$13,"&lt;="&amp;$AS$1020,'Sch A. Input'!$H$13:$CJ$13,"&gt;"&amp;$AI$1020))</f>
        <v>0</v>
      </c>
      <c r="AM1608" s="242">
        <f>IF(AK1608=0,0,SUMIFS('Sch A. Input'!$H599:$CJ599,'Sch A. Input'!$H$14:$CJ$14,"One-time",'Sch A. Input'!$H$13:$CJ$13,"&lt;="&amp;$L$11,'Sch A. Input'!$H$13:$CJ$13,"&lt;="&amp;$AS$1020,'Sch A. Input'!$H$13:$CJ$13,"&gt;"&amp;$AI$1020))</f>
        <v>0</v>
      </c>
      <c r="AN1608" s="283">
        <f t="shared" si="957"/>
        <v>0</v>
      </c>
      <c r="AO1608" s="242">
        <f t="shared" si="958"/>
        <v>0</v>
      </c>
      <c r="AP1608" s="242">
        <f t="shared" si="959"/>
        <v>0</v>
      </c>
      <c r="AQ1608" s="276">
        <f t="shared" si="742"/>
        <v>0</v>
      </c>
      <c r="AR1608" s="281">
        <f t="shared" si="1019"/>
        <v>0</v>
      </c>
      <c r="AS1608" s="245">
        <f t="shared" si="1020"/>
        <v>0</v>
      </c>
      <c r="AY1608" s="160"/>
      <c r="AZ1608" s="160"/>
      <c r="BK1608" s="2"/>
      <c r="BL1608" s="2"/>
      <c r="BM1608" s="2"/>
      <c r="BN1608" s="2"/>
      <c r="BO1608" s="2"/>
      <c r="BP1608" s="2"/>
      <c r="BQ1608" s="2"/>
      <c r="BR1608" s="2"/>
      <c r="BS1608" s="2"/>
      <c r="BT1608" s="2"/>
      <c r="BU1608" s="2"/>
      <c r="BV1608" s="2"/>
      <c r="BW1608" s="2"/>
      <c r="BX1608" s="2"/>
      <c r="BY1608" s="2"/>
      <c r="BZ1608" s="2"/>
      <c r="CA1608" s="2"/>
      <c r="CI1608"/>
      <c r="CJ1608"/>
      <c r="CK1608"/>
      <c r="CL1608"/>
      <c r="CM1608"/>
      <c r="CN1608"/>
      <c r="CO1608"/>
      <c r="CP1608"/>
      <c r="CQ1608"/>
      <c r="CR1608"/>
      <c r="CS1608"/>
      <c r="CT1608"/>
      <c r="CU1608"/>
      <c r="CV1608"/>
      <c r="CW1608"/>
      <c r="CX1608"/>
    </row>
    <row r="1609" spans="2:102" x14ac:dyDescent="0.35">
      <c r="B1609" s="70" t="str">
        <f t="shared" ref="B1609:F1609" si="1029">B602</f>
        <v/>
      </c>
      <c r="C1609" s="166" t="str">
        <f t="shared" si="1029"/>
        <v/>
      </c>
      <c r="D1609" s="273" t="str">
        <f t="shared" si="1029"/>
        <v/>
      </c>
      <c r="E1609" s="273">
        <f t="shared" si="1029"/>
        <v>45016</v>
      </c>
      <c r="F1609" s="273">
        <f t="shared" si="1029"/>
        <v>0</v>
      </c>
      <c r="G1609" s="98">
        <f t="shared" si="944"/>
        <v>0</v>
      </c>
      <c r="H1609" s="242">
        <f>IF(G1609=0,0,SUMIFS('Sch A. Input'!$H600:$CJ600,'Sch A. Input'!$H$14:$CJ$14,"Recurring",'Sch A. Input'!$H$13:$CJ$13,"&lt;="&amp;$O$1020,'Sch A. Input'!$H$13:$CJ$13,"&lt;="&amp;$L$11))</f>
        <v>0</v>
      </c>
      <c r="I1609" s="242">
        <f>IF(G1609=0,0,SUMIFS('Sch A. Input'!$H600:$CJ600,'Sch A. Input'!$H$14:$CJ$14,"One-time",'Sch A. Input'!$H$13:$CJ$13,"&lt;="&amp;$O$1020,'Sch A. Input'!$H$13:$CJ$13,"&lt;="&amp;$L$11))</f>
        <v>0</v>
      </c>
      <c r="J1609" s="283">
        <f t="shared" si="945"/>
        <v>0</v>
      </c>
      <c r="K1609" s="242">
        <f t="shared" si="946"/>
        <v>0</v>
      </c>
      <c r="L1609" s="242">
        <f t="shared" si="947"/>
        <v>0</v>
      </c>
      <c r="M1609" s="276">
        <f t="shared" si="739"/>
        <v>0</v>
      </c>
      <c r="N1609" s="281">
        <f t="shared" si="1013"/>
        <v>0</v>
      </c>
      <c r="O1609" s="245">
        <f t="shared" si="1014"/>
        <v>0</v>
      </c>
      <c r="P1609" s="248"/>
      <c r="Q1609" s="285">
        <f t="shared" si="948"/>
        <v>0</v>
      </c>
      <c r="R1609" s="242">
        <f>IF(Q1609=0,0,SUMIFS('Sch A. Input'!$H600:$CJ600,'Sch A. Input'!$H$14:$CJ$14,"Recurring",'Sch A. Input'!$H$13:$CJ$13,"&lt;="&amp;$L$11,'Sch A. Input'!$H$13:$CJ$13,"&lt;="&amp;$Y$1020,'Sch A. Input'!$H$13:$CJ$13,"&gt;"&amp;$O$1020))</f>
        <v>0</v>
      </c>
      <c r="S1609" s="242">
        <f>IF(Q1609=0,0,SUMIFS('Sch A. Input'!$H600:$CJ600,'Sch A. Input'!$H$14:$CJ$14,"One-time",'Sch A. Input'!$H$13:$CJ$13,"&lt;="&amp;$L$11,'Sch A. Input'!$H$13:$CJ$13,"&lt;="&amp;$Y$1020,'Sch A. Input'!$H$13:$CJ$13,"&gt;"&amp;$O$1020))</f>
        <v>0</v>
      </c>
      <c r="T1609" s="283">
        <f t="shared" si="949"/>
        <v>0</v>
      </c>
      <c r="U1609" s="242">
        <f t="shared" si="950"/>
        <v>0</v>
      </c>
      <c r="V1609" s="242">
        <f t="shared" si="951"/>
        <v>0</v>
      </c>
      <c r="W1609" s="276">
        <f t="shared" si="740"/>
        <v>0</v>
      </c>
      <c r="X1609" s="281">
        <f t="shared" si="1015"/>
        <v>0</v>
      </c>
      <c r="Y1609" s="245">
        <f t="shared" si="1016"/>
        <v>0</v>
      </c>
      <c r="Z1609" s="248"/>
      <c r="AA1609" s="285">
        <f t="shared" si="952"/>
        <v>0</v>
      </c>
      <c r="AB1609" s="242">
        <f>IF(AA1609=0,0,SUMIFS('Sch A. Input'!$H600:$CJ600,'Sch A. Input'!$H$14:$CJ$14,"Recurring",'Sch A. Input'!$H$13:$CJ$13,"&lt;="&amp;$L$11,'Sch A. Input'!$H$13:$CJ$13,"&lt;="&amp;$AI$1020,'Sch A. Input'!$H$13:$CJ$13,"&gt;"&amp;$Y$1020))</f>
        <v>0</v>
      </c>
      <c r="AC1609" s="242">
        <f>IF(AA1609=0,0,SUMIFS('Sch A. Input'!$H600:$CJ600,'Sch A. Input'!$H$14:$CJ$14,"One-time",'Sch A. Input'!$H$13:$CJ$13,"&lt;="&amp;$L$11,'Sch A. Input'!$H$13:$CJ$13,"&lt;="&amp;$AI$1020,'Sch A. Input'!$H$13:$CJ$13,"&gt;"&amp;$Y$1020))</f>
        <v>0</v>
      </c>
      <c r="AD1609" s="283">
        <f t="shared" si="953"/>
        <v>0</v>
      </c>
      <c r="AE1609" s="242">
        <f t="shared" si="954"/>
        <v>0</v>
      </c>
      <c r="AF1609" s="242">
        <f t="shared" si="955"/>
        <v>0</v>
      </c>
      <c r="AG1609" s="276">
        <f t="shared" si="741"/>
        <v>0</v>
      </c>
      <c r="AH1609" s="281">
        <f t="shared" si="1017"/>
        <v>0</v>
      </c>
      <c r="AI1609" s="245">
        <f t="shared" si="1018"/>
        <v>0</v>
      </c>
      <c r="AK1609" s="285">
        <f t="shared" si="956"/>
        <v>0</v>
      </c>
      <c r="AL1609" s="242">
        <f>IF(AK1609=0,0,SUMIFS('Sch A. Input'!$H600:$CJ600,'Sch A. Input'!$H$14:$CJ$14,"Recurring",'Sch A. Input'!$H$13:$CJ$13,"&lt;="&amp;$L$11,'Sch A. Input'!$H$13:$CJ$13,"&lt;="&amp;$AS$1020,'Sch A. Input'!$H$13:$CJ$13,"&gt;"&amp;$AI$1020))</f>
        <v>0</v>
      </c>
      <c r="AM1609" s="242">
        <f>IF(AK1609=0,0,SUMIFS('Sch A. Input'!$H600:$CJ600,'Sch A. Input'!$H$14:$CJ$14,"One-time",'Sch A. Input'!$H$13:$CJ$13,"&lt;="&amp;$L$11,'Sch A. Input'!$H$13:$CJ$13,"&lt;="&amp;$AS$1020,'Sch A. Input'!$H$13:$CJ$13,"&gt;"&amp;$AI$1020))</f>
        <v>0</v>
      </c>
      <c r="AN1609" s="283">
        <f t="shared" si="957"/>
        <v>0</v>
      </c>
      <c r="AO1609" s="242">
        <f t="shared" si="958"/>
        <v>0</v>
      </c>
      <c r="AP1609" s="242">
        <f t="shared" si="959"/>
        <v>0</v>
      </c>
      <c r="AQ1609" s="276">
        <f t="shared" si="742"/>
        <v>0</v>
      </c>
      <c r="AR1609" s="281">
        <f t="shared" si="1019"/>
        <v>0</v>
      </c>
      <c r="AS1609" s="245">
        <f t="shared" si="1020"/>
        <v>0</v>
      </c>
      <c r="AY1609" s="160"/>
      <c r="AZ1609" s="160"/>
      <c r="BK1609" s="2"/>
      <c r="BL1609" s="2"/>
      <c r="BM1609" s="2"/>
      <c r="BN1609" s="2"/>
      <c r="BO1609" s="2"/>
      <c r="BP1609" s="2"/>
      <c r="BQ1609" s="2"/>
      <c r="BR1609" s="2"/>
      <c r="BS1609" s="2"/>
      <c r="BT1609" s="2"/>
      <c r="BU1609" s="2"/>
      <c r="BV1609" s="2"/>
      <c r="BW1609" s="2"/>
      <c r="BX1609" s="2"/>
      <c r="BY1609" s="2"/>
      <c r="BZ1609" s="2"/>
      <c r="CA1609" s="2"/>
      <c r="CI1609"/>
      <c r="CJ1609"/>
      <c r="CK1609"/>
      <c r="CL1609"/>
      <c r="CM1609"/>
      <c r="CN1609"/>
      <c r="CO1609"/>
      <c r="CP1609"/>
      <c r="CQ1609"/>
      <c r="CR1609"/>
      <c r="CS1609"/>
      <c r="CT1609"/>
      <c r="CU1609"/>
      <c r="CV1609"/>
      <c r="CW1609"/>
      <c r="CX1609"/>
    </row>
    <row r="1610" spans="2:102" x14ac:dyDescent="0.35">
      <c r="B1610" s="70" t="str">
        <f t="shared" ref="B1610:F1610" si="1030">B603</f>
        <v/>
      </c>
      <c r="C1610" s="166" t="str">
        <f t="shared" si="1030"/>
        <v/>
      </c>
      <c r="D1610" s="273" t="str">
        <f t="shared" si="1030"/>
        <v/>
      </c>
      <c r="E1610" s="273">
        <f t="shared" si="1030"/>
        <v>45016</v>
      </c>
      <c r="F1610" s="273">
        <f t="shared" si="1030"/>
        <v>0</v>
      </c>
      <c r="G1610" s="98">
        <f t="shared" si="944"/>
        <v>0</v>
      </c>
      <c r="H1610" s="242">
        <f>IF(G1610=0,0,SUMIFS('Sch A. Input'!$H601:$CJ601,'Sch A. Input'!$H$14:$CJ$14,"Recurring",'Sch A. Input'!$H$13:$CJ$13,"&lt;="&amp;$O$1020,'Sch A. Input'!$H$13:$CJ$13,"&lt;="&amp;$L$11))</f>
        <v>0</v>
      </c>
      <c r="I1610" s="242">
        <f>IF(G1610=0,0,SUMIFS('Sch A. Input'!$H601:$CJ601,'Sch A. Input'!$H$14:$CJ$14,"One-time",'Sch A. Input'!$H$13:$CJ$13,"&lt;="&amp;$O$1020,'Sch A. Input'!$H$13:$CJ$13,"&lt;="&amp;$L$11))</f>
        <v>0</v>
      </c>
      <c r="J1610" s="283">
        <f t="shared" si="945"/>
        <v>0</v>
      </c>
      <c r="K1610" s="242">
        <f t="shared" si="946"/>
        <v>0</v>
      </c>
      <c r="L1610" s="242">
        <f t="shared" si="947"/>
        <v>0</v>
      </c>
      <c r="M1610" s="276">
        <f t="shared" ref="M1610:M1673" si="1031">IF(OR($D1610="",$D1610&gt;$O$1020),0,IF($E1610&lt;=$O$1020,IF(AND($F1610&lt;$E1610,$F1610&gt;0),(($F1610+1-$D1610)/14),((($E1610+1-$D1610)/14))),IF(AND($F1610&lt;$O$1020,$F1610&gt;0),(($F1610+1-$D1610)/14),((($O$1020+1-$D1610)/14)))))</f>
        <v>0</v>
      </c>
      <c r="N1610" s="281">
        <f t="shared" si="1013"/>
        <v>0</v>
      </c>
      <c r="O1610" s="245">
        <f t="shared" si="1014"/>
        <v>0</v>
      </c>
      <c r="P1610" s="248"/>
      <c r="Q1610" s="285">
        <f t="shared" si="948"/>
        <v>0</v>
      </c>
      <c r="R1610" s="242">
        <f>IF(Q1610=0,0,SUMIFS('Sch A. Input'!$H601:$CJ601,'Sch A. Input'!$H$14:$CJ$14,"Recurring",'Sch A. Input'!$H$13:$CJ$13,"&lt;="&amp;$L$11,'Sch A. Input'!$H$13:$CJ$13,"&lt;="&amp;$Y$1020,'Sch A. Input'!$H$13:$CJ$13,"&gt;"&amp;$O$1020))</f>
        <v>0</v>
      </c>
      <c r="S1610" s="242">
        <f>IF(Q1610=0,0,SUMIFS('Sch A. Input'!$H601:$CJ601,'Sch A. Input'!$H$14:$CJ$14,"One-time",'Sch A. Input'!$H$13:$CJ$13,"&lt;="&amp;$L$11,'Sch A. Input'!$H$13:$CJ$13,"&lt;="&amp;$Y$1020,'Sch A. Input'!$H$13:$CJ$13,"&gt;"&amp;$O$1020))</f>
        <v>0</v>
      </c>
      <c r="T1610" s="283">
        <f t="shared" si="949"/>
        <v>0</v>
      </c>
      <c r="U1610" s="242">
        <f t="shared" si="950"/>
        <v>0</v>
      </c>
      <c r="V1610" s="242">
        <f t="shared" si="951"/>
        <v>0</v>
      </c>
      <c r="W1610" s="276">
        <f t="shared" ref="W1610:W1673" si="1032">IF(OR($D1610="",$D1610&gt;$Y$1020,$D1610&gt;$E1610,AND($F1610&lt;=$O$1020,$F1610&lt;&gt;0)),0,IF(AND($E1610&gt;$O$1020,$E1610&lt;=$Y$1020),IF(AND($F1610&lt;$E1610,$F1610&gt;0),(($F1610+1-$D1610)/14),((($E1610+1-$D1610)/14))),IF($E1610&lt;=$O$1020,0,IF(AND($F1610&lt;$Y$1020,$F1610&gt;0),(($F1610+1-$D1610)/14),((($Y$1020+1-$D1610)/14))))))</f>
        <v>0</v>
      </c>
      <c r="X1610" s="281">
        <f t="shared" si="1015"/>
        <v>0</v>
      </c>
      <c r="Y1610" s="245">
        <f t="shared" si="1016"/>
        <v>0</v>
      </c>
      <c r="Z1610" s="248"/>
      <c r="AA1610" s="285">
        <f t="shared" si="952"/>
        <v>0</v>
      </c>
      <c r="AB1610" s="242">
        <f>IF(AA1610=0,0,SUMIFS('Sch A. Input'!$H601:$CJ601,'Sch A. Input'!$H$14:$CJ$14,"Recurring",'Sch A. Input'!$H$13:$CJ$13,"&lt;="&amp;$L$11,'Sch A. Input'!$H$13:$CJ$13,"&lt;="&amp;$AI$1020,'Sch A. Input'!$H$13:$CJ$13,"&gt;"&amp;$Y$1020))</f>
        <v>0</v>
      </c>
      <c r="AC1610" s="242">
        <f>IF(AA1610=0,0,SUMIFS('Sch A. Input'!$H601:$CJ601,'Sch A. Input'!$H$14:$CJ$14,"One-time",'Sch A. Input'!$H$13:$CJ$13,"&lt;="&amp;$L$11,'Sch A. Input'!$H$13:$CJ$13,"&lt;="&amp;$AI$1020,'Sch A. Input'!$H$13:$CJ$13,"&gt;"&amp;$Y$1020))</f>
        <v>0</v>
      </c>
      <c r="AD1610" s="283">
        <f t="shared" si="953"/>
        <v>0</v>
      </c>
      <c r="AE1610" s="242">
        <f t="shared" si="954"/>
        <v>0</v>
      </c>
      <c r="AF1610" s="242">
        <f t="shared" si="955"/>
        <v>0</v>
      </c>
      <c r="AG1610" s="276">
        <f t="shared" ref="AG1610:AG1673" si="1033">IF(OR($D1610="",$D1610&gt;$AI$1020,$D1610&gt;$E1610,AND($F1610&lt;=$Y$1020,$F1610&lt;&gt;0)),0,IF(AND($E1610&gt;$Y$1020,$E1610&lt;=$AI$1020),IF(AND($F1610&lt;$E1610,$F1610&gt;0),(($F1610+1-$D1610)/14),((($E1610+1-$D1610)/14))),IF($E1610&lt;=$Y$1020,0,IF(AND($F1610&lt;$AI$1020,$F1610&gt;0),(($F1610+1-$D1610)/14),((($AI$1020+1-$D1610)/14))))))</f>
        <v>0</v>
      </c>
      <c r="AH1610" s="281">
        <f t="shared" si="1017"/>
        <v>0</v>
      </c>
      <c r="AI1610" s="245">
        <f t="shared" si="1018"/>
        <v>0</v>
      </c>
      <c r="AK1610" s="285">
        <f t="shared" si="956"/>
        <v>0</v>
      </c>
      <c r="AL1610" s="242">
        <f>IF(AK1610=0,0,SUMIFS('Sch A. Input'!$H601:$CJ601,'Sch A. Input'!$H$14:$CJ$14,"Recurring",'Sch A. Input'!$H$13:$CJ$13,"&lt;="&amp;$L$11,'Sch A. Input'!$H$13:$CJ$13,"&lt;="&amp;$AS$1020,'Sch A. Input'!$H$13:$CJ$13,"&gt;"&amp;$AI$1020))</f>
        <v>0</v>
      </c>
      <c r="AM1610" s="242">
        <f>IF(AK1610=0,0,SUMIFS('Sch A. Input'!$H601:$CJ601,'Sch A. Input'!$H$14:$CJ$14,"One-time",'Sch A. Input'!$H$13:$CJ$13,"&lt;="&amp;$L$11,'Sch A. Input'!$H$13:$CJ$13,"&lt;="&amp;$AS$1020,'Sch A. Input'!$H$13:$CJ$13,"&gt;"&amp;$AI$1020))</f>
        <v>0</v>
      </c>
      <c r="AN1610" s="283">
        <f t="shared" si="957"/>
        <v>0</v>
      </c>
      <c r="AO1610" s="242">
        <f t="shared" si="958"/>
        <v>0</v>
      </c>
      <c r="AP1610" s="242">
        <f t="shared" si="959"/>
        <v>0</v>
      </c>
      <c r="AQ1610" s="276">
        <f t="shared" ref="AQ1610:AQ1673" si="1034">IF(OR($D1610="",$D1610&gt;$E1610,AND($F1610&lt;=$AI$1020,$F1610&lt;&gt;0)),0,IF(AND($E1610&gt;$AI$1020,$E1610&lt;=$AS$1020),IF(AND($F1610&lt;$E1610,$F1610&gt;0),(($F1610+1-$D1610)/14),((($E1610+1-$D1610)/14))),0))</f>
        <v>0</v>
      </c>
      <c r="AR1610" s="281">
        <f t="shared" si="1019"/>
        <v>0</v>
      </c>
      <c r="AS1610" s="245">
        <f t="shared" si="1020"/>
        <v>0</v>
      </c>
      <c r="AY1610" s="160"/>
      <c r="AZ1610" s="160"/>
      <c r="BK1610" s="2"/>
      <c r="BL1610" s="2"/>
      <c r="BM1610" s="2"/>
      <c r="BN1610" s="2"/>
      <c r="BO1610" s="2"/>
      <c r="BP1610" s="2"/>
      <c r="BQ1610" s="2"/>
      <c r="BR1610" s="2"/>
      <c r="BS1610" s="2"/>
      <c r="BT1610" s="2"/>
      <c r="BU1610" s="2"/>
      <c r="BV1610" s="2"/>
      <c r="BW1610" s="2"/>
      <c r="BX1610" s="2"/>
      <c r="BY1610" s="2"/>
      <c r="BZ1610" s="2"/>
      <c r="CA1610" s="2"/>
      <c r="CI1610"/>
      <c r="CJ1610"/>
      <c r="CK1610"/>
      <c r="CL1610"/>
      <c r="CM1610"/>
      <c r="CN1610"/>
      <c r="CO1610"/>
      <c r="CP1610"/>
      <c r="CQ1610"/>
      <c r="CR1610"/>
      <c r="CS1610"/>
      <c r="CT1610"/>
      <c r="CU1610"/>
      <c r="CV1610"/>
      <c r="CW1610"/>
      <c r="CX1610"/>
    </row>
    <row r="1611" spans="2:102" x14ac:dyDescent="0.35">
      <c r="B1611" s="70" t="str">
        <f t="shared" ref="B1611:F1611" si="1035">B604</f>
        <v/>
      </c>
      <c r="C1611" s="166" t="str">
        <f t="shared" si="1035"/>
        <v/>
      </c>
      <c r="D1611" s="273" t="str">
        <f t="shared" si="1035"/>
        <v/>
      </c>
      <c r="E1611" s="273">
        <f t="shared" si="1035"/>
        <v>45016</v>
      </c>
      <c r="F1611" s="273">
        <f t="shared" si="1035"/>
        <v>0</v>
      </c>
      <c r="G1611" s="98">
        <f t="shared" ref="G1611:G1674" si="1036">COUNTIFS(D1611,"&lt;="&amp;$O$1020,D1611,"&lt;&gt;"&amp;0,D1611,"&lt;="&amp;$L$11)</f>
        <v>0</v>
      </c>
      <c r="H1611" s="242">
        <f>IF(G1611=0,0,SUMIFS('Sch A. Input'!$H602:$CJ602,'Sch A. Input'!$H$14:$CJ$14,"Recurring",'Sch A. Input'!$H$13:$CJ$13,"&lt;="&amp;$O$1020,'Sch A. Input'!$H$13:$CJ$13,"&lt;="&amp;$L$11))</f>
        <v>0</v>
      </c>
      <c r="I1611" s="242">
        <f>IF(G1611=0,0,SUMIFS('Sch A. Input'!$H602:$CJ602,'Sch A. Input'!$H$14:$CJ$14,"One-time",'Sch A. Input'!$H$13:$CJ$13,"&lt;="&amp;$O$1020,'Sch A. Input'!$H$13:$CJ$13,"&lt;="&amp;$L$11))</f>
        <v>0</v>
      </c>
      <c r="J1611" s="283">
        <f t="shared" ref="J1611:J1674" si="1037">SUM(H1611:I1611)</f>
        <v>0</v>
      </c>
      <c r="K1611" s="242">
        <f t="shared" ref="K1611:K1674" si="1038">IF(G1611=0,0,IFERROR(H1611/$M1611*$M$9,0))</f>
        <v>0</v>
      </c>
      <c r="L1611" s="242">
        <f t="shared" ref="L1611:L1674" si="1039">IF(G1611=0,0,IFERROR(K1611+I1611,0))</f>
        <v>0</v>
      </c>
      <c r="M1611" s="276">
        <f t="shared" si="1031"/>
        <v>0</v>
      </c>
      <c r="N1611" s="281">
        <f t="shared" si="1013"/>
        <v>0</v>
      </c>
      <c r="O1611" s="245">
        <f t="shared" si="1014"/>
        <v>0</v>
      </c>
      <c r="P1611" s="248"/>
      <c r="Q1611" s="285">
        <f t="shared" ref="Q1611:Q1674" si="1040">IF($F1611=0,IF(AND($D1611&lt;=Y$1020,$D1611&lt;&gt;0,$D1611&lt;=$E1611,$E1611&gt;O$1020),1,0),IF(AND($D1611&lt;=Y$1020,$D1611&lt;&gt;0,$E1611&gt;O$1020,$D1611&lt;=$E1611,$F1611&gt;O$1020),1,0))</f>
        <v>0</v>
      </c>
      <c r="R1611" s="242">
        <f>IF(Q1611=0,0,SUMIFS('Sch A. Input'!$H602:$CJ602,'Sch A. Input'!$H$14:$CJ$14,"Recurring",'Sch A. Input'!$H$13:$CJ$13,"&lt;="&amp;$L$11,'Sch A. Input'!$H$13:$CJ$13,"&lt;="&amp;$Y$1020,'Sch A. Input'!$H$13:$CJ$13,"&gt;"&amp;$O$1020))</f>
        <v>0</v>
      </c>
      <c r="S1611" s="242">
        <f>IF(Q1611=0,0,SUMIFS('Sch A. Input'!$H602:$CJ602,'Sch A. Input'!$H$14:$CJ$14,"One-time",'Sch A. Input'!$H$13:$CJ$13,"&lt;="&amp;$L$11,'Sch A. Input'!$H$13:$CJ$13,"&lt;="&amp;$Y$1020,'Sch A. Input'!$H$13:$CJ$13,"&gt;"&amp;$O$1020))</f>
        <v>0</v>
      </c>
      <c r="T1611" s="283">
        <f t="shared" ref="T1611:T1674" si="1041">SUM(R1611:S1611)</f>
        <v>0</v>
      </c>
      <c r="U1611" s="242">
        <f t="shared" ref="U1611:U1674" si="1042">IF(Q1611=0,0,IFERROR((R1611+H1611)/W1611*$M$9,0))</f>
        <v>0</v>
      </c>
      <c r="V1611" s="242">
        <f t="shared" ref="V1611:V1674" si="1043">IF(Q1611=0,0,IFERROR(U1611+S1611+I1611,0))</f>
        <v>0</v>
      </c>
      <c r="W1611" s="276">
        <f t="shared" si="1032"/>
        <v>0</v>
      </c>
      <c r="X1611" s="281">
        <f t="shared" si="1015"/>
        <v>0</v>
      </c>
      <c r="Y1611" s="245">
        <f t="shared" si="1016"/>
        <v>0</v>
      </c>
      <c r="Z1611" s="248"/>
      <c r="AA1611" s="285">
        <f t="shared" ref="AA1611:AA1674" si="1044">IF($F1611=0,IF(AND($D1611&lt;=AI$1020,$D1611&lt;&gt;0,$D1611&lt;=$E1611,$E1611&gt;Y$1020),1,0),IF(AND($D1611&lt;=AI$1020,$D1611&lt;&gt;0,$E1611&gt;Y$1020,$D1611&lt;=$E1611,$F1611&gt;Y$1020),1,0))</f>
        <v>0</v>
      </c>
      <c r="AB1611" s="242">
        <f>IF(AA1611=0,0,SUMIFS('Sch A. Input'!$H602:$CJ602,'Sch A. Input'!$H$14:$CJ$14,"Recurring",'Sch A. Input'!$H$13:$CJ$13,"&lt;="&amp;$L$11,'Sch A. Input'!$H$13:$CJ$13,"&lt;="&amp;$AI$1020,'Sch A. Input'!$H$13:$CJ$13,"&gt;"&amp;$Y$1020))</f>
        <v>0</v>
      </c>
      <c r="AC1611" s="242">
        <f>IF(AA1611=0,0,SUMIFS('Sch A. Input'!$H602:$CJ602,'Sch A. Input'!$H$14:$CJ$14,"One-time",'Sch A. Input'!$H$13:$CJ$13,"&lt;="&amp;$L$11,'Sch A. Input'!$H$13:$CJ$13,"&lt;="&amp;$AI$1020,'Sch A. Input'!$H$13:$CJ$13,"&gt;"&amp;$Y$1020))</f>
        <v>0</v>
      </c>
      <c r="AD1611" s="283">
        <f t="shared" ref="AD1611:AD1674" si="1045">SUM(AB1611:AC1611)</f>
        <v>0</v>
      </c>
      <c r="AE1611" s="242">
        <f t="shared" ref="AE1611:AE1674" si="1046">IF(AA1611=0,0,IFERROR((AB1611+R1611+H1611)/AG1611*$M$9,0))</f>
        <v>0</v>
      </c>
      <c r="AF1611" s="242">
        <f t="shared" ref="AF1611:AF1674" si="1047">IF(AA1611=0,0,IFERROR(AE1611+AC1611+S1611+I1611,0))</f>
        <v>0</v>
      </c>
      <c r="AG1611" s="276">
        <f t="shared" si="1033"/>
        <v>0</v>
      </c>
      <c r="AH1611" s="281">
        <f t="shared" si="1017"/>
        <v>0</v>
      </c>
      <c r="AI1611" s="245">
        <f t="shared" si="1018"/>
        <v>0</v>
      </c>
      <c r="AK1611" s="285">
        <f t="shared" ref="AK1611:AK1674" si="1048">IF($F1611=0,IF(AND($D1611&lt;=AS$1020,$D1611&lt;&gt;0,$D1611&lt;=$E1611,$E1611&gt;AI$1020),1,0),IF(AND($D1611&lt;=AS$1020,$D1611&lt;&gt;0,$E1611&gt;AI$1020,$F1611&lt;=AS$1020,$D1611&lt;=$E1611,$F1611&gt;AI$1020),1,0))</f>
        <v>0</v>
      </c>
      <c r="AL1611" s="242">
        <f>IF(AK1611=0,0,SUMIFS('Sch A. Input'!$H602:$CJ602,'Sch A. Input'!$H$14:$CJ$14,"Recurring",'Sch A. Input'!$H$13:$CJ$13,"&lt;="&amp;$L$11,'Sch A. Input'!$H$13:$CJ$13,"&lt;="&amp;$AS$1020,'Sch A. Input'!$H$13:$CJ$13,"&gt;"&amp;$AI$1020))</f>
        <v>0</v>
      </c>
      <c r="AM1611" s="242">
        <f>IF(AK1611=0,0,SUMIFS('Sch A. Input'!$H602:$CJ602,'Sch A. Input'!$H$14:$CJ$14,"One-time",'Sch A. Input'!$H$13:$CJ$13,"&lt;="&amp;$L$11,'Sch A. Input'!$H$13:$CJ$13,"&lt;="&amp;$AS$1020,'Sch A. Input'!$H$13:$CJ$13,"&gt;"&amp;$AI$1020))</f>
        <v>0</v>
      </c>
      <c r="AN1611" s="283">
        <f t="shared" ref="AN1611:AN1674" si="1049">+AL1611+AM1611</f>
        <v>0</v>
      </c>
      <c r="AO1611" s="242">
        <f t="shared" ref="AO1611:AO1674" si="1050">IF(AK1611=0,0,IFERROR((AL1611+AB1611+R1611+H1611)/AQ1611*$M$9,0))</f>
        <v>0</v>
      </c>
      <c r="AP1611" s="242">
        <f t="shared" ref="AP1611:AP1674" si="1051">IF(AK1611=0,0,IFERROR(AO1611+AM1611+AC1611+S1611+I1611,0))</f>
        <v>0</v>
      </c>
      <c r="AQ1611" s="276">
        <f t="shared" si="1034"/>
        <v>0</v>
      </c>
      <c r="AR1611" s="281">
        <f t="shared" si="1019"/>
        <v>0</v>
      </c>
      <c r="AS1611" s="245">
        <f t="shared" si="1020"/>
        <v>0</v>
      </c>
      <c r="AY1611" s="160"/>
      <c r="AZ1611" s="160"/>
      <c r="BK1611" s="2"/>
      <c r="BL1611" s="2"/>
      <c r="BM1611" s="2"/>
      <c r="BN1611" s="2"/>
      <c r="BO1611" s="2"/>
      <c r="BP1611" s="2"/>
      <c r="BQ1611" s="2"/>
      <c r="BR1611" s="2"/>
      <c r="BS1611" s="2"/>
      <c r="BT1611" s="2"/>
      <c r="BU1611" s="2"/>
      <c r="BV1611" s="2"/>
      <c r="BW1611" s="2"/>
      <c r="BX1611" s="2"/>
      <c r="BY1611" s="2"/>
      <c r="BZ1611" s="2"/>
      <c r="CA1611" s="2"/>
      <c r="CI1611"/>
      <c r="CJ1611"/>
      <c r="CK1611"/>
      <c r="CL1611"/>
      <c r="CM1611"/>
      <c r="CN1611"/>
      <c r="CO1611"/>
      <c r="CP1611"/>
      <c r="CQ1611"/>
      <c r="CR1611"/>
      <c r="CS1611"/>
      <c r="CT1611"/>
      <c r="CU1611"/>
      <c r="CV1611"/>
      <c r="CW1611"/>
      <c r="CX1611"/>
    </row>
    <row r="1612" spans="2:102" x14ac:dyDescent="0.35">
      <c r="B1612" s="70" t="str">
        <f t="shared" ref="B1612:F1612" si="1052">B605</f>
        <v/>
      </c>
      <c r="C1612" s="166" t="str">
        <f t="shared" si="1052"/>
        <v/>
      </c>
      <c r="D1612" s="273" t="str">
        <f t="shared" si="1052"/>
        <v/>
      </c>
      <c r="E1612" s="273">
        <f t="shared" si="1052"/>
        <v>45016</v>
      </c>
      <c r="F1612" s="273">
        <f t="shared" si="1052"/>
        <v>0</v>
      </c>
      <c r="G1612" s="98">
        <f t="shared" si="1036"/>
        <v>0</v>
      </c>
      <c r="H1612" s="242">
        <f>IF(G1612=0,0,SUMIFS('Sch A. Input'!$H603:$CJ603,'Sch A. Input'!$H$14:$CJ$14,"Recurring",'Sch A. Input'!$H$13:$CJ$13,"&lt;="&amp;$O$1020,'Sch A. Input'!$H$13:$CJ$13,"&lt;="&amp;$L$11))</f>
        <v>0</v>
      </c>
      <c r="I1612" s="242">
        <f>IF(G1612=0,0,SUMIFS('Sch A. Input'!$H603:$CJ603,'Sch A. Input'!$H$14:$CJ$14,"One-time",'Sch A. Input'!$H$13:$CJ$13,"&lt;="&amp;$O$1020,'Sch A. Input'!$H$13:$CJ$13,"&lt;="&amp;$L$11))</f>
        <v>0</v>
      </c>
      <c r="J1612" s="283">
        <f t="shared" si="1037"/>
        <v>0</v>
      </c>
      <c r="K1612" s="242">
        <f t="shared" si="1038"/>
        <v>0</v>
      </c>
      <c r="L1612" s="242">
        <f t="shared" si="1039"/>
        <v>0</v>
      </c>
      <c r="M1612" s="276">
        <f t="shared" si="1031"/>
        <v>0</v>
      </c>
      <c r="N1612" s="281">
        <f t="shared" si="1013"/>
        <v>0</v>
      </c>
      <c r="O1612" s="245">
        <f t="shared" si="1014"/>
        <v>0</v>
      </c>
      <c r="P1612" s="248"/>
      <c r="Q1612" s="285">
        <f t="shared" si="1040"/>
        <v>0</v>
      </c>
      <c r="R1612" s="242">
        <f>IF(Q1612=0,0,SUMIFS('Sch A. Input'!$H603:$CJ603,'Sch A. Input'!$H$14:$CJ$14,"Recurring",'Sch A. Input'!$H$13:$CJ$13,"&lt;="&amp;$L$11,'Sch A. Input'!$H$13:$CJ$13,"&lt;="&amp;$Y$1020,'Sch A. Input'!$H$13:$CJ$13,"&gt;"&amp;$O$1020))</f>
        <v>0</v>
      </c>
      <c r="S1612" s="242">
        <f>IF(Q1612=0,0,SUMIFS('Sch A. Input'!$H603:$CJ603,'Sch A. Input'!$H$14:$CJ$14,"One-time",'Sch A. Input'!$H$13:$CJ$13,"&lt;="&amp;$L$11,'Sch A. Input'!$H$13:$CJ$13,"&lt;="&amp;$Y$1020,'Sch A. Input'!$H$13:$CJ$13,"&gt;"&amp;$O$1020))</f>
        <v>0</v>
      </c>
      <c r="T1612" s="283">
        <f t="shared" si="1041"/>
        <v>0</v>
      </c>
      <c r="U1612" s="242">
        <f t="shared" si="1042"/>
        <v>0</v>
      </c>
      <c r="V1612" s="242">
        <f t="shared" si="1043"/>
        <v>0</v>
      </c>
      <c r="W1612" s="276">
        <f t="shared" si="1032"/>
        <v>0</v>
      </c>
      <c r="X1612" s="281">
        <f t="shared" si="1015"/>
        <v>0</v>
      </c>
      <c r="Y1612" s="245">
        <f t="shared" si="1016"/>
        <v>0</v>
      </c>
      <c r="Z1612" s="248"/>
      <c r="AA1612" s="285">
        <f t="shared" si="1044"/>
        <v>0</v>
      </c>
      <c r="AB1612" s="242">
        <f>IF(AA1612=0,0,SUMIFS('Sch A. Input'!$H603:$CJ603,'Sch A. Input'!$H$14:$CJ$14,"Recurring",'Sch A. Input'!$H$13:$CJ$13,"&lt;="&amp;$L$11,'Sch A. Input'!$H$13:$CJ$13,"&lt;="&amp;$AI$1020,'Sch A. Input'!$H$13:$CJ$13,"&gt;"&amp;$Y$1020))</f>
        <v>0</v>
      </c>
      <c r="AC1612" s="242">
        <f>IF(AA1612=0,0,SUMIFS('Sch A. Input'!$H603:$CJ603,'Sch A. Input'!$H$14:$CJ$14,"One-time",'Sch A. Input'!$H$13:$CJ$13,"&lt;="&amp;$L$11,'Sch A. Input'!$H$13:$CJ$13,"&lt;="&amp;$AI$1020,'Sch A. Input'!$H$13:$CJ$13,"&gt;"&amp;$Y$1020))</f>
        <v>0</v>
      </c>
      <c r="AD1612" s="283">
        <f t="shared" si="1045"/>
        <v>0</v>
      </c>
      <c r="AE1612" s="242">
        <f t="shared" si="1046"/>
        <v>0</v>
      </c>
      <c r="AF1612" s="242">
        <f t="shared" si="1047"/>
        <v>0</v>
      </c>
      <c r="AG1612" s="276">
        <f t="shared" si="1033"/>
        <v>0</v>
      </c>
      <c r="AH1612" s="281">
        <f t="shared" si="1017"/>
        <v>0</v>
      </c>
      <c r="AI1612" s="245">
        <f t="shared" si="1018"/>
        <v>0</v>
      </c>
      <c r="AK1612" s="285">
        <f t="shared" si="1048"/>
        <v>0</v>
      </c>
      <c r="AL1612" s="242">
        <f>IF(AK1612=0,0,SUMIFS('Sch A. Input'!$H603:$CJ603,'Sch A. Input'!$H$14:$CJ$14,"Recurring",'Sch A. Input'!$H$13:$CJ$13,"&lt;="&amp;$L$11,'Sch A. Input'!$H$13:$CJ$13,"&lt;="&amp;$AS$1020,'Sch A. Input'!$H$13:$CJ$13,"&gt;"&amp;$AI$1020))</f>
        <v>0</v>
      </c>
      <c r="AM1612" s="242">
        <f>IF(AK1612=0,0,SUMIFS('Sch A. Input'!$H603:$CJ603,'Sch A. Input'!$H$14:$CJ$14,"One-time",'Sch A. Input'!$H$13:$CJ$13,"&lt;="&amp;$L$11,'Sch A. Input'!$H$13:$CJ$13,"&lt;="&amp;$AS$1020,'Sch A. Input'!$H$13:$CJ$13,"&gt;"&amp;$AI$1020))</f>
        <v>0</v>
      </c>
      <c r="AN1612" s="283">
        <f t="shared" si="1049"/>
        <v>0</v>
      </c>
      <c r="AO1612" s="242">
        <f t="shared" si="1050"/>
        <v>0</v>
      </c>
      <c r="AP1612" s="242">
        <f t="shared" si="1051"/>
        <v>0</v>
      </c>
      <c r="AQ1612" s="276">
        <f t="shared" si="1034"/>
        <v>0</v>
      </c>
      <c r="AR1612" s="281">
        <f t="shared" si="1019"/>
        <v>0</v>
      </c>
      <c r="AS1612" s="245">
        <f t="shared" si="1020"/>
        <v>0</v>
      </c>
      <c r="AY1612" s="160"/>
      <c r="AZ1612" s="160"/>
      <c r="BK1612" s="2"/>
      <c r="BL1612" s="2"/>
      <c r="BM1612" s="2"/>
      <c r="BN1612" s="2"/>
      <c r="BO1612" s="2"/>
      <c r="BP1612" s="2"/>
      <c r="BQ1612" s="2"/>
      <c r="BR1612" s="2"/>
      <c r="BS1612" s="2"/>
      <c r="BT1612" s="2"/>
      <c r="BU1612" s="2"/>
      <c r="BV1612" s="2"/>
      <c r="BW1612" s="2"/>
      <c r="BX1612" s="2"/>
      <c r="BY1612" s="2"/>
      <c r="BZ1612" s="2"/>
      <c r="CA1612" s="2"/>
      <c r="CI1612"/>
      <c r="CJ1612"/>
      <c r="CK1612"/>
      <c r="CL1612"/>
      <c r="CM1612"/>
      <c r="CN1612"/>
      <c r="CO1612"/>
      <c r="CP1612"/>
      <c r="CQ1612"/>
      <c r="CR1612"/>
      <c r="CS1612"/>
      <c r="CT1612"/>
      <c r="CU1612"/>
      <c r="CV1612"/>
      <c r="CW1612"/>
      <c r="CX1612"/>
    </row>
    <row r="1613" spans="2:102" x14ac:dyDescent="0.35">
      <c r="B1613" s="70" t="str">
        <f t="shared" ref="B1613:F1613" si="1053">B606</f>
        <v/>
      </c>
      <c r="C1613" s="166" t="str">
        <f t="shared" si="1053"/>
        <v/>
      </c>
      <c r="D1613" s="273" t="str">
        <f t="shared" si="1053"/>
        <v/>
      </c>
      <c r="E1613" s="273">
        <f t="shared" si="1053"/>
        <v>45016</v>
      </c>
      <c r="F1613" s="273">
        <f t="shared" si="1053"/>
        <v>0</v>
      </c>
      <c r="G1613" s="98">
        <f t="shared" si="1036"/>
        <v>0</v>
      </c>
      <c r="H1613" s="242">
        <f>IF(G1613=0,0,SUMIFS('Sch A. Input'!$H604:$CJ604,'Sch A. Input'!$H$14:$CJ$14,"Recurring",'Sch A. Input'!$H$13:$CJ$13,"&lt;="&amp;$O$1020,'Sch A. Input'!$H$13:$CJ$13,"&lt;="&amp;$L$11))</f>
        <v>0</v>
      </c>
      <c r="I1613" s="242">
        <f>IF(G1613=0,0,SUMIFS('Sch A. Input'!$H604:$CJ604,'Sch A. Input'!$H$14:$CJ$14,"One-time",'Sch A. Input'!$H$13:$CJ$13,"&lt;="&amp;$O$1020,'Sch A. Input'!$H$13:$CJ$13,"&lt;="&amp;$L$11))</f>
        <v>0</v>
      </c>
      <c r="J1613" s="283">
        <f t="shared" si="1037"/>
        <v>0</v>
      </c>
      <c r="K1613" s="242">
        <f t="shared" si="1038"/>
        <v>0</v>
      </c>
      <c r="L1613" s="242">
        <f t="shared" si="1039"/>
        <v>0</v>
      </c>
      <c r="M1613" s="276">
        <f t="shared" si="1031"/>
        <v>0</v>
      </c>
      <c r="N1613" s="281">
        <f t="shared" si="1013"/>
        <v>0</v>
      </c>
      <c r="O1613" s="245">
        <f t="shared" si="1014"/>
        <v>0</v>
      </c>
      <c r="P1613" s="248"/>
      <c r="Q1613" s="285">
        <f t="shared" si="1040"/>
        <v>0</v>
      </c>
      <c r="R1613" s="242">
        <f>IF(Q1613=0,0,SUMIFS('Sch A. Input'!$H604:$CJ604,'Sch A. Input'!$H$14:$CJ$14,"Recurring",'Sch A. Input'!$H$13:$CJ$13,"&lt;="&amp;$L$11,'Sch A. Input'!$H$13:$CJ$13,"&lt;="&amp;$Y$1020,'Sch A. Input'!$H$13:$CJ$13,"&gt;"&amp;$O$1020))</f>
        <v>0</v>
      </c>
      <c r="S1613" s="242">
        <f>IF(Q1613=0,0,SUMIFS('Sch A. Input'!$H604:$CJ604,'Sch A. Input'!$H$14:$CJ$14,"One-time",'Sch A. Input'!$H$13:$CJ$13,"&lt;="&amp;$L$11,'Sch A. Input'!$H$13:$CJ$13,"&lt;="&amp;$Y$1020,'Sch A. Input'!$H$13:$CJ$13,"&gt;"&amp;$O$1020))</f>
        <v>0</v>
      </c>
      <c r="T1613" s="283">
        <f t="shared" si="1041"/>
        <v>0</v>
      </c>
      <c r="U1613" s="242">
        <f t="shared" si="1042"/>
        <v>0</v>
      </c>
      <c r="V1613" s="242">
        <f t="shared" si="1043"/>
        <v>0</v>
      </c>
      <c r="W1613" s="276">
        <f t="shared" si="1032"/>
        <v>0</v>
      </c>
      <c r="X1613" s="281">
        <f t="shared" si="1015"/>
        <v>0</v>
      </c>
      <c r="Y1613" s="245">
        <f t="shared" si="1016"/>
        <v>0</v>
      </c>
      <c r="Z1613" s="248"/>
      <c r="AA1613" s="285">
        <f t="shared" si="1044"/>
        <v>0</v>
      </c>
      <c r="AB1613" s="242">
        <f>IF(AA1613=0,0,SUMIFS('Sch A. Input'!$H604:$CJ604,'Sch A. Input'!$H$14:$CJ$14,"Recurring",'Sch A. Input'!$H$13:$CJ$13,"&lt;="&amp;$L$11,'Sch A. Input'!$H$13:$CJ$13,"&lt;="&amp;$AI$1020,'Sch A. Input'!$H$13:$CJ$13,"&gt;"&amp;$Y$1020))</f>
        <v>0</v>
      </c>
      <c r="AC1613" s="242">
        <f>IF(AA1613=0,0,SUMIFS('Sch A. Input'!$H604:$CJ604,'Sch A. Input'!$H$14:$CJ$14,"One-time",'Sch A. Input'!$H$13:$CJ$13,"&lt;="&amp;$L$11,'Sch A. Input'!$H$13:$CJ$13,"&lt;="&amp;$AI$1020,'Sch A. Input'!$H$13:$CJ$13,"&gt;"&amp;$Y$1020))</f>
        <v>0</v>
      </c>
      <c r="AD1613" s="283">
        <f t="shared" si="1045"/>
        <v>0</v>
      </c>
      <c r="AE1613" s="242">
        <f t="shared" si="1046"/>
        <v>0</v>
      </c>
      <c r="AF1613" s="242">
        <f t="shared" si="1047"/>
        <v>0</v>
      </c>
      <c r="AG1613" s="276">
        <f t="shared" si="1033"/>
        <v>0</v>
      </c>
      <c r="AH1613" s="281">
        <f t="shared" si="1017"/>
        <v>0</v>
      </c>
      <c r="AI1613" s="245">
        <f t="shared" si="1018"/>
        <v>0</v>
      </c>
      <c r="AK1613" s="285">
        <f t="shared" si="1048"/>
        <v>0</v>
      </c>
      <c r="AL1613" s="242">
        <f>IF(AK1613=0,0,SUMIFS('Sch A. Input'!$H604:$CJ604,'Sch A. Input'!$H$14:$CJ$14,"Recurring",'Sch A. Input'!$H$13:$CJ$13,"&lt;="&amp;$L$11,'Sch A. Input'!$H$13:$CJ$13,"&lt;="&amp;$AS$1020,'Sch A. Input'!$H$13:$CJ$13,"&gt;"&amp;$AI$1020))</f>
        <v>0</v>
      </c>
      <c r="AM1613" s="242">
        <f>IF(AK1613=0,0,SUMIFS('Sch A. Input'!$H604:$CJ604,'Sch A. Input'!$H$14:$CJ$14,"One-time",'Sch A. Input'!$H$13:$CJ$13,"&lt;="&amp;$L$11,'Sch A. Input'!$H$13:$CJ$13,"&lt;="&amp;$AS$1020,'Sch A. Input'!$H$13:$CJ$13,"&gt;"&amp;$AI$1020))</f>
        <v>0</v>
      </c>
      <c r="AN1613" s="283">
        <f t="shared" si="1049"/>
        <v>0</v>
      </c>
      <c r="AO1613" s="242">
        <f t="shared" si="1050"/>
        <v>0</v>
      </c>
      <c r="AP1613" s="242">
        <f t="shared" si="1051"/>
        <v>0</v>
      </c>
      <c r="AQ1613" s="276">
        <f t="shared" si="1034"/>
        <v>0</v>
      </c>
      <c r="AR1613" s="281">
        <f t="shared" si="1019"/>
        <v>0</v>
      </c>
      <c r="AS1613" s="245">
        <f t="shared" si="1020"/>
        <v>0</v>
      </c>
      <c r="AY1613" s="160"/>
      <c r="AZ1613" s="160"/>
      <c r="BK1613" s="2"/>
      <c r="BL1613" s="2"/>
      <c r="BM1613" s="2"/>
      <c r="BN1613" s="2"/>
      <c r="BO1613" s="2"/>
      <c r="BP1613" s="2"/>
      <c r="BQ1613" s="2"/>
      <c r="BR1613" s="2"/>
      <c r="BS1613" s="2"/>
      <c r="BT1613" s="2"/>
      <c r="BU1613" s="2"/>
      <c r="BV1613" s="2"/>
      <c r="BW1613" s="2"/>
      <c r="BX1613" s="2"/>
      <c r="BY1613" s="2"/>
      <c r="BZ1613" s="2"/>
      <c r="CA1613" s="2"/>
      <c r="CI1613"/>
      <c r="CJ1613"/>
      <c r="CK1613"/>
      <c r="CL1613"/>
      <c r="CM1613"/>
      <c r="CN1613"/>
      <c r="CO1613"/>
      <c r="CP1613"/>
      <c r="CQ1613"/>
      <c r="CR1613"/>
      <c r="CS1613"/>
      <c r="CT1613"/>
      <c r="CU1613"/>
      <c r="CV1613"/>
      <c r="CW1613"/>
      <c r="CX1613"/>
    </row>
    <row r="1614" spans="2:102" x14ac:dyDescent="0.35">
      <c r="B1614" s="70" t="str">
        <f t="shared" ref="B1614:F1614" si="1054">B607</f>
        <v/>
      </c>
      <c r="C1614" s="166" t="str">
        <f t="shared" si="1054"/>
        <v/>
      </c>
      <c r="D1614" s="273" t="str">
        <f t="shared" si="1054"/>
        <v/>
      </c>
      <c r="E1614" s="273">
        <f t="shared" si="1054"/>
        <v>45016</v>
      </c>
      <c r="F1614" s="273">
        <f t="shared" si="1054"/>
        <v>0</v>
      </c>
      <c r="G1614" s="98">
        <f t="shared" si="1036"/>
        <v>0</v>
      </c>
      <c r="H1614" s="242">
        <f>IF(G1614=0,0,SUMIFS('Sch A. Input'!$H605:$CJ605,'Sch A. Input'!$H$14:$CJ$14,"Recurring",'Sch A. Input'!$H$13:$CJ$13,"&lt;="&amp;$O$1020,'Sch A. Input'!$H$13:$CJ$13,"&lt;="&amp;$L$11))</f>
        <v>0</v>
      </c>
      <c r="I1614" s="242">
        <f>IF(G1614=0,0,SUMIFS('Sch A. Input'!$H605:$CJ605,'Sch A. Input'!$H$14:$CJ$14,"One-time",'Sch A. Input'!$H$13:$CJ$13,"&lt;="&amp;$O$1020,'Sch A. Input'!$H$13:$CJ$13,"&lt;="&amp;$L$11))</f>
        <v>0</v>
      </c>
      <c r="J1614" s="283">
        <f t="shared" si="1037"/>
        <v>0</v>
      </c>
      <c r="K1614" s="242">
        <f t="shared" si="1038"/>
        <v>0</v>
      </c>
      <c r="L1614" s="242">
        <f t="shared" si="1039"/>
        <v>0</v>
      </c>
      <c r="M1614" s="276">
        <f t="shared" si="1031"/>
        <v>0</v>
      </c>
      <c r="N1614" s="281">
        <f t="shared" si="1013"/>
        <v>0</v>
      </c>
      <c r="O1614" s="245">
        <f t="shared" si="1014"/>
        <v>0</v>
      </c>
      <c r="P1614" s="248"/>
      <c r="Q1614" s="285">
        <f t="shared" si="1040"/>
        <v>0</v>
      </c>
      <c r="R1614" s="242">
        <f>IF(Q1614=0,0,SUMIFS('Sch A. Input'!$H605:$CJ605,'Sch A. Input'!$H$14:$CJ$14,"Recurring",'Sch A. Input'!$H$13:$CJ$13,"&lt;="&amp;$L$11,'Sch A. Input'!$H$13:$CJ$13,"&lt;="&amp;$Y$1020,'Sch A. Input'!$H$13:$CJ$13,"&gt;"&amp;$O$1020))</f>
        <v>0</v>
      </c>
      <c r="S1614" s="242">
        <f>IF(Q1614=0,0,SUMIFS('Sch A. Input'!$H605:$CJ605,'Sch A. Input'!$H$14:$CJ$14,"One-time",'Sch A. Input'!$H$13:$CJ$13,"&lt;="&amp;$L$11,'Sch A. Input'!$H$13:$CJ$13,"&lt;="&amp;$Y$1020,'Sch A. Input'!$H$13:$CJ$13,"&gt;"&amp;$O$1020))</f>
        <v>0</v>
      </c>
      <c r="T1614" s="283">
        <f t="shared" si="1041"/>
        <v>0</v>
      </c>
      <c r="U1614" s="242">
        <f t="shared" si="1042"/>
        <v>0</v>
      </c>
      <c r="V1614" s="242">
        <f t="shared" si="1043"/>
        <v>0</v>
      </c>
      <c r="W1614" s="276">
        <f t="shared" si="1032"/>
        <v>0</v>
      </c>
      <c r="X1614" s="281">
        <f t="shared" si="1015"/>
        <v>0</v>
      </c>
      <c r="Y1614" s="245">
        <f t="shared" si="1016"/>
        <v>0</v>
      </c>
      <c r="Z1614" s="248"/>
      <c r="AA1614" s="285">
        <f t="shared" si="1044"/>
        <v>0</v>
      </c>
      <c r="AB1614" s="242">
        <f>IF(AA1614=0,0,SUMIFS('Sch A. Input'!$H605:$CJ605,'Sch A. Input'!$H$14:$CJ$14,"Recurring",'Sch A. Input'!$H$13:$CJ$13,"&lt;="&amp;$L$11,'Sch A. Input'!$H$13:$CJ$13,"&lt;="&amp;$AI$1020,'Sch A. Input'!$H$13:$CJ$13,"&gt;"&amp;$Y$1020))</f>
        <v>0</v>
      </c>
      <c r="AC1614" s="242">
        <f>IF(AA1614=0,0,SUMIFS('Sch A. Input'!$H605:$CJ605,'Sch A. Input'!$H$14:$CJ$14,"One-time",'Sch A. Input'!$H$13:$CJ$13,"&lt;="&amp;$L$11,'Sch A. Input'!$H$13:$CJ$13,"&lt;="&amp;$AI$1020,'Sch A. Input'!$H$13:$CJ$13,"&gt;"&amp;$Y$1020))</f>
        <v>0</v>
      </c>
      <c r="AD1614" s="283">
        <f t="shared" si="1045"/>
        <v>0</v>
      </c>
      <c r="AE1614" s="242">
        <f t="shared" si="1046"/>
        <v>0</v>
      </c>
      <c r="AF1614" s="242">
        <f t="shared" si="1047"/>
        <v>0</v>
      </c>
      <c r="AG1614" s="276">
        <f t="shared" si="1033"/>
        <v>0</v>
      </c>
      <c r="AH1614" s="281">
        <f t="shared" si="1017"/>
        <v>0</v>
      </c>
      <c r="AI1614" s="245">
        <f t="shared" si="1018"/>
        <v>0</v>
      </c>
      <c r="AK1614" s="285">
        <f t="shared" si="1048"/>
        <v>0</v>
      </c>
      <c r="AL1614" s="242">
        <f>IF(AK1614=0,0,SUMIFS('Sch A. Input'!$H605:$CJ605,'Sch A. Input'!$H$14:$CJ$14,"Recurring",'Sch A. Input'!$H$13:$CJ$13,"&lt;="&amp;$L$11,'Sch A. Input'!$H$13:$CJ$13,"&lt;="&amp;$AS$1020,'Sch A. Input'!$H$13:$CJ$13,"&gt;"&amp;$AI$1020))</f>
        <v>0</v>
      </c>
      <c r="AM1614" s="242">
        <f>IF(AK1614=0,0,SUMIFS('Sch A. Input'!$H605:$CJ605,'Sch A. Input'!$H$14:$CJ$14,"One-time",'Sch A. Input'!$H$13:$CJ$13,"&lt;="&amp;$L$11,'Sch A. Input'!$H$13:$CJ$13,"&lt;="&amp;$AS$1020,'Sch A. Input'!$H$13:$CJ$13,"&gt;"&amp;$AI$1020))</f>
        <v>0</v>
      </c>
      <c r="AN1614" s="283">
        <f t="shared" si="1049"/>
        <v>0</v>
      </c>
      <c r="AO1614" s="242">
        <f t="shared" si="1050"/>
        <v>0</v>
      </c>
      <c r="AP1614" s="242">
        <f t="shared" si="1051"/>
        <v>0</v>
      </c>
      <c r="AQ1614" s="276">
        <f t="shared" si="1034"/>
        <v>0</v>
      </c>
      <c r="AR1614" s="281">
        <f t="shared" si="1019"/>
        <v>0</v>
      </c>
      <c r="AS1614" s="245">
        <f t="shared" si="1020"/>
        <v>0</v>
      </c>
      <c r="AY1614" s="160"/>
      <c r="AZ1614" s="160"/>
      <c r="BK1614" s="2"/>
      <c r="BL1614" s="2"/>
      <c r="BM1614" s="2"/>
      <c r="BN1614" s="2"/>
      <c r="BO1614" s="2"/>
      <c r="BP1614" s="2"/>
      <c r="BQ1614" s="2"/>
      <c r="BR1614" s="2"/>
      <c r="BS1614" s="2"/>
      <c r="BT1614" s="2"/>
      <c r="BU1614" s="2"/>
      <c r="BV1614" s="2"/>
      <c r="BW1614" s="2"/>
      <c r="BX1614" s="2"/>
      <c r="BY1614" s="2"/>
      <c r="BZ1614" s="2"/>
      <c r="CA1614" s="2"/>
      <c r="CI1614"/>
      <c r="CJ1614"/>
      <c r="CK1614"/>
      <c r="CL1614"/>
      <c r="CM1614"/>
      <c r="CN1614"/>
      <c r="CO1614"/>
      <c r="CP1614"/>
      <c r="CQ1614"/>
      <c r="CR1614"/>
      <c r="CS1614"/>
      <c r="CT1614"/>
      <c r="CU1614"/>
      <c r="CV1614"/>
      <c r="CW1614"/>
      <c r="CX1614"/>
    </row>
    <row r="1615" spans="2:102" x14ac:dyDescent="0.35">
      <c r="B1615" s="70" t="str">
        <f t="shared" ref="B1615:F1615" si="1055">B608</f>
        <v/>
      </c>
      <c r="C1615" s="166" t="str">
        <f t="shared" si="1055"/>
        <v/>
      </c>
      <c r="D1615" s="273" t="str">
        <f t="shared" si="1055"/>
        <v/>
      </c>
      <c r="E1615" s="273">
        <f t="shared" si="1055"/>
        <v>45016</v>
      </c>
      <c r="F1615" s="273">
        <f t="shared" si="1055"/>
        <v>0</v>
      </c>
      <c r="G1615" s="98">
        <f t="shared" si="1036"/>
        <v>0</v>
      </c>
      <c r="H1615" s="242">
        <f>IF(G1615=0,0,SUMIFS('Sch A. Input'!$H606:$CJ606,'Sch A. Input'!$H$14:$CJ$14,"Recurring",'Sch A. Input'!$H$13:$CJ$13,"&lt;="&amp;$O$1020,'Sch A. Input'!$H$13:$CJ$13,"&lt;="&amp;$L$11))</f>
        <v>0</v>
      </c>
      <c r="I1615" s="242">
        <f>IF(G1615=0,0,SUMIFS('Sch A. Input'!$H606:$CJ606,'Sch A. Input'!$H$14:$CJ$14,"One-time",'Sch A. Input'!$H$13:$CJ$13,"&lt;="&amp;$O$1020,'Sch A. Input'!$H$13:$CJ$13,"&lt;="&amp;$L$11))</f>
        <v>0</v>
      </c>
      <c r="J1615" s="283">
        <f t="shared" si="1037"/>
        <v>0</v>
      </c>
      <c r="K1615" s="242">
        <f t="shared" si="1038"/>
        <v>0</v>
      </c>
      <c r="L1615" s="242">
        <f t="shared" si="1039"/>
        <v>0</v>
      </c>
      <c r="M1615" s="276">
        <f t="shared" si="1031"/>
        <v>0</v>
      </c>
      <c r="N1615" s="281">
        <f t="shared" si="1013"/>
        <v>0</v>
      </c>
      <c r="O1615" s="245">
        <f t="shared" si="1014"/>
        <v>0</v>
      </c>
      <c r="P1615" s="248"/>
      <c r="Q1615" s="285">
        <f t="shared" si="1040"/>
        <v>0</v>
      </c>
      <c r="R1615" s="242">
        <f>IF(Q1615=0,0,SUMIFS('Sch A. Input'!$H606:$CJ606,'Sch A. Input'!$H$14:$CJ$14,"Recurring",'Sch A. Input'!$H$13:$CJ$13,"&lt;="&amp;$L$11,'Sch A. Input'!$H$13:$CJ$13,"&lt;="&amp;$Y$1020,'Sch A. Input'!$H$13:$CJ$13,"&gt;"&amp;$O$1020))</f>
        <v>0</v>
      </c>
      <c r="S1615" s="242">
        <f>IF(Q1615=0,0,SUMIFS('Sch A. Input'!$H606:$CJ606,'Sch A. Input'!$H$14:$CJ$14,"One-time",'Sch A. Input'!$H$13:$CJ$13,"&lt;="&amp;$L$11,'Sch A. Input'!$H$13:$CJ$13,"&lt;="&amp;$Y$1020,'Sch A. Input'!$H$13:$CJ$13,"&gt;"&amp;$O$1020))</f>
        <v>0</v>
      </c>
      <c r="T1615" s="283">
        <f t="shared" si="1041"/>
        <v>0</v>
      </c>
      <c r="U1615" s="242">
        <f t="shared" si="1042"/>
        <v>0</v>
      </c>
      <c r="V1615" s="242">
        <f t="shared" si="1043"/>
        <v>0</v>
      </c>
      <c r="W1615" s="276">
        <f t="shared" si="1032"/>
        <v>0</v>
      </c>
      <c r="X1615" s="281">
        <f t="shared" si="1015"/>
        <v>0</v>
      </c>
      <c r="Y1615" s="245">
        <f t="shared" si="1016"/>
        <v>0</v>
      </c>
      <c r="Z1615" s="248"/>
      <c r="AA1615" s="285">
        <f t="shared" si="1044"/>
        <v>0</v>
      </c>
      <c r="AB1615" s="242">
        <f>IF(AA1615=0,0,SUMIFS('Sch A. Input'!$H606:$CJ606,'Sch A. Input'!$H$14:$CJ$14,"Recurring",'Sch A. Input'!$H$13:$CJ$13,"&lt;="&amp;$L$11,'Sch A. Input'!$H$13:$CJ$13,"&lt;="&amp;$AI$1020,'Sch A. Input'!$H$13:$CJ$13,"&gt;"&amp;$Y$1020))</f>
        <v>0</v>
      </c>
      <c r="AC1615" s="242">
        <f>IF(AA1615=0,0,SUMIFS('Sch A. Input'!$H606:$CJ606,'Sch A. Input'!$H$14:$CJ$14,"One-time",'Sch A. Input'!$H$13:$CJ$13,"&lt;="&amp;$L$11,'Sch A. Input'!$H$13:$CJ$13,"&lt;="&amp;$AI$1020,'Sch A. Input'!$H$13:$CJ$13,"&gt;"&amp;$Y$1020))</f>
        <v>0</v>
      </c>
      <c r="AD1615" s="283">
        <f t="shared" si="1045"/>
        <v>0</v>
      </c>
      <c r="AE1615" s="242">
        <f t="shared" si="1046"/>
        <v>0</v>
      </c>
      <c r="AF1615" s="242">
        <f t="shared" si="1047"/>
        <v>0</v>
      </c>
      <c r="AG1615" s="276">
        <f t="shared" si="1033"/>
        <v>0</v>
      </c>
      <c r="AH1615" s="281">
        <f t="shared" si="1017"/>
        <v>0</v>
      </c>
      <c r="AI1615" s="245">
        <f t="shared" si="1018"/>
        <v>0</v>
      </c>
      <c r="AK1615" s="285">
        <f t="shared" si="1048"/>
        <v>0</v>
      </c>
      <c r="AL1615" s="242">
        <f>IF(AK1615=0,0,SUMIFS('Sch A. Input'!$H606:$CJ606,'Sch A. Input'!$H$14:$CJ$14,"Recurring",'Sch A. Input'!$H$13:$CJ$13,"&lt;="&amp;$L$11,'Sch A. Input'!$H$13:$CJ$13,"&lt;="&amp;$AS$1020,'Sch A. Input'!$H$13:$CJ$13,"&gt;"&amp;$AI$1020))</f>
        <v>0</v>
      </c>
      <c r="AM1615" s="242">
        <f>IF(AK1615=0,0,SUMIFS('Sch A. Input'!$H606:$CJ606,'Sch A. Input'!$H$14:$CJ$14,"One-time",'Sch A. Input'!$H$13:$CJ$13,"&lt;="&amp;$L$11,'Sch A. Input'!$H$13:$CJ$13,"&lt;="&amp;$AS$1020,'Sch A. Input'!$H$13:$CJ$13,"&gt;"&amp;$AI$1020))</f>
        <v>0</v>
      </c>
      <c r="AN1615" s="283">
        <f t="shared" si="1049"/>
        <v>0</v>
      </c>
      <c r="AO1615" s="242">
        <f t="shared" si="1050"/>
        <v>0</v>
      </c>
      <c r="AP1615" s="242">
        <f t="shared" si="1051"/>
        <v>0</v>
      </c>
      <c r="AQ1615" s="276">
        <f t="shared" si="1034"/>
        <v>0</v>
      </c>
      <c r="AR1615" s="281">
        <f t="shared" si="1019"/>
        <v>0</v>
      </c>
      <c r="AS1615" s="245">
        <f t="shared" si="1020"/>
        <v>0</v>
      </c>
      <c r="AY1615" s="160"/>
      <c r="AZ1615" s="160"/>
      <c r="BK1615" s="2"/>
      <c r="BL1615" s="2"/>
      <c r="BM1615" s="2"/>
      <c r="BN1615" s="2"/>
      <c r="BO1615" s="2"/>
      <c r="BP1615" s="2"/>
      <c r="BQ1615" s="2"/>
      <c r="BR1615" s="2"/>
      <c r="BS1615" s="2"/>
      <c r="BT1615" s="2"/>
      <c r="BU1615" s="2"/>
      <c r="BV1615" s="2"/>
      <c r="BW1615" s="2"/>
      <c r="BX1615" s="2"/>
      <c r="BY1615" s="2"/>
      <c r="BZ1615" s="2"/>
      <c r="CA1615" s="2"/>
      <c r="CI1615"/>
      <c r="CJ1615"/>
      <c r="CK1615"/>
      <c r="CL1615"/>
      <c r="CM1615"/>
      <c r="CN1615"/>
      <c r="CO1615"/>
      <c r="CP1615"/>
      <c r="CQ1615"/>
      <c r="CR1615"/>
      <c r="CS1615"/>
      <c r="CT1615"/>
      <c r="CU1615"/>
      <c r="CV1615"/>
      <c r="CW1615"/>
      <c r="CX1615"/>
    </row>
    <row r="1616" spans="2:102" x14ac:dyDescent="0.35">
      <c r="B1616" s="70" t="str">
        <f t="shared" ref="B1616:F1616" si="1056">B609</f>
        <v/>
      </c>
      <c r="C1616" s="166" t="str">
        <f t="shared" si="1056"/>
        <v/>
      </c>
      <c r="D1616" s="273" t="str">
        <f t="shared" si="1056"/>
        <v/>
      </c>
      <c r="E1616" s="273">
        <f t="shared" si="1056"/>
        <v>45016</v>
      </c>
      <c r="F1616" s="273">
        <f t="shared" si="1056"/>
        <v>0</v>
      </c>
      <c r="G1616" s="98">
        <f t="shared" si="1036"/>
        <v>0</v>
      </c>
      <c r="H1616" s="242">
        <f>IF(G1616=0,0,SUMIFS('Sch A. Input'!$H607:$CJ607,'Sch A. Input'!$H$14:$CJ$14,"Recurring",'Sch A. Input'!$H$13:$CJ$13,"&lt;="&amp;$O$1020,'Sch A. Input'!$H$13:$CJ$13,"&lt;="&amp;$L$11))</f>
        <v>0</v>
      </c>
      <c r="I1616" s="242">
        <f>IF(G1616=0,0,SUMIFS('Sch A. Input'!$H607:$CJ607,'Sch A. Input'!$H$14:$CJ$14,"One-time",'Sch A. Input'!$H$13:$CJ$13,"&lt;="&amp;$O$1020,'Sch A. Input'!$H$13:$CJ$13,"&lt;="&amp;$L$11))</f>
        <v>0</v>
      </c>
      <c r="J1616" s="283">
        <f t="shared" si="1037"/>
        <v>0</v>
      </c>
      <c r="K1616" s="242">
        <f t="shared" si="1038"/>
        <v>0</v>
      </c>
      <c r="L1616" s="242">
        <f t="shared" si="1039"/>
        <v>0</v>
      </c>
      <c r="M1616" s="276">
        <f t="shared" si="1031"/>
        <v>0</v>
      </c>
      <c r="N1616" s="281">
        <f t="shared" si="1013"/>
        <v>0</v>
      </c>
      <c r="O1616" s="245">
        <f t="shared" si="1014"/>
        <v>0</v>
      </c>
      <c r="P1616" s="248"/>
      <c r="Q1616" s="285">
        <f t="shared" si="1040"/>
        <v>0</v>
      </c>
      <c r="R1616" s="242">
        <f>IF(Q1616=0,0,SUMIFS('Sch A. Input'!$H607:$CJ607,'Sch A. Input'!$H$14:$CJ$14,"Recurring",'Sch A. Input'!$H$13:$CJ$13,"&lt;="&amp;$L$11,'Sch A. Input'!$H$13:$CJ$13,"&lt;="&amp;$Y$1020,'Sch A. Input'!$H$13:$CJ$13,"&gt;"&amp;$O$1020))</f>
        <v>0</v>
      </c>
      <c r="S1616" s="242">
        <f>IF(Q1616=0,0,SUMIFS('Sch A. Input'!$H607:$CJ607,'Sch A. Input'!$H$14:$CJ$14,"One-time",'Sch A. Input'!$H$13:$CJ$13,"&lt;="&amp;$L$11,'Sch A. Input'!$H$13:$CJ$13,"&lt;="&amp;$Y$1020,'Sch A. Input'!$H$13:$CJ$13,"&gt;"&amp;$O$1020))</f>
        <v>0</v>
      </c>
      <c r="T1616" s="283">
        <f t="shared" si="1041"/>
        <v>0</v>
      </c>
      <c r="U1616" s="242">
        <f t="shared" si="1042"/>
        <v>0</v>
      </c>
      <c r="V1616" s="242">
        <f t="shared" si="1043"/>
        <v>0</v>
      </c>
      <c r="W1616" s="276">
        <f t="shared" si="1032"/>
        <v>0</v>
      </c>
      <c r="X1616" s="281">
        <f t="shared" si="1015"/>
        <v>0</v>
      </c>
      <c r="Y1616" s="245">
        <f t="shared" si="1016"/>
        <v>0</v>
      </c>
      <c r="Z1616" s="248"/>
      <c r="AA1616" s="285">
        <f t="shared" si="1044"/>
        <v>0</v>
      </c>
      <c r="AB1616" s="242">
        <f>IF(AA1616=0,0,SUMIFS('Sch A. Input'!$H607:$CJ607,'Sch A. Input'!$H$14:$CJ$14,"Recurring",'Sch A. Input'!$H$13:$CJ$13,"&lt;="&amp;$L$11,'Sch A. Input'!$H$13:$CJ$13,"&lt;="&amp;$AI$1020,'Sch A. Input'!$H$13:$CJ$13,"&gt;"&amp;$Y$1020))</f>
        <v>0</v>
      </c>
      <c r="AC1616" s="242">
        <f>IF(AA1616=0,0,SUMIFS('Sch A. Input'!$H607:$CJ607,'Sch A. Input'!$H$14:$CJ$14,"One-time",'Sch A. Input'!$H$13:$CJ$13,"&lt;="&amp;$L$11,'Sch A. Input'!$H$13:$CJ$13,"&lt;="&amp;$AI$1020,'Sch A. Input'!$H$13:$CJ$13,"&gt;"&amp;$Y$1020))</f>
        <v>0</v>
      </c>
      <c r="AD1616" s="283">
        <f t="shared" si="1045"/>
        <v>0</v>
      </c>
      <c r="AE1616" s="242">
        <f t="shared" si="1046"/>
        <v>0</v>
      </c>
      <c r="AF1616" s="242">
        <f t="shared" si="1047"/>
        <v>0</v>
      </c>
      <c r="AG1616" s="276">
        <f t="shared" si="1033"/>
        <v>0</v>
      </c>
      <c r="AH1616" s="281">
        <f t="shared" si="1017"/>
        <v>0</v>
      </c>
      <c r="AI1616" s="245">
        <f t="shared" si="1018"/>
        <v>0</v>
      </c>
      <c r="AK1616" s="285">
        <f t="shared" si="1048"/>
        <v>0</v>
      </c>
      <c r="AL1616" s="242">
        <f>IF(AK1616=0,0,SUMIFS('Sch A. Input'!$H607:$CJ607,'Sch A. Input'!$H$14:$CJ$14,"Recurring",'Sch A. Input'!$H$13:$CJ$13,"&lt;="&amp;$L$11,'Sch A. Input'!$H$13:$CJ$13,"&lt;="&amp;$AS$1020,'Sch A. Input'!$H$13:$CJ$13,"&gt;"&amp;$AI$1020))</f>
        <v>0</v>
      </c>
      <c r="AM1616" s="242">
        <f>IF(AK1616=0,0,SUMIFS('Sch A. Input'!$H607:$CJ607,'Sch A. Input'!$H$14:$CJ$14,"One-time",'Sch A. Input'!$H$13:$CJ$13,"&lt;="&amp;$L$11,'Sch A. Input'!$H$13:$CJ$13,"&lt;="&amp;$AS$1020,'Sch A. Input'!$H$13:$CJ$13,"&gt;"&amp;$AI$1020))</f>
        <v>0</v>
      </c>
      <c r="AN1616" s="283">
        <f t="shared" si="1049"/>
        <v>0</v>
      </c>
      <c r="AO1616" s="242">
        <f t="shared" si="1050"/>
        <v>0</v>
      </c>
      <c r="AP1616" s="242">
        <f t="shared" si="1051"/>
        <v>0</v>
      </c>
      <c r="AQ1616" s="276">
        <f t="shared" si="1034"/>
        <v>0</v>
      </c>
      <c r="AR1616" s="281">
        <f t="shared" si="1019"/>
        <v>0</v>
      </c>
      <c r="AS1616" s="245">
        <f t="shared" si="1020"/>
        <v>0</v>
      </c>
      <c r="AY1616" s="160"/>
      <c r="AZ1616" s="160"/>
      <c r="BK1616" s="2"/>
      <c r="BL1616" s="2"/>
      <c r="BM1616" s="2"/>
      <c r="BN1616" s="2"/>
      <c r="BO1616" s="2"/>
      <c r="BP1616" s="2"/>
      <c r="BQ1616" s="2"/>
      <c r="BR1616" s="2"/>
      <c r="BS1616" s="2"/>
      <c r="BT1616" s="2"/>
      <c r="BU1616" s="2"/>
      <c r="BV1616" s="2"/>
      <c r="BW1616" s="2"/>
      <c r="BX1616" s="2"/>
      <c r="BY1616" s="2"/>
      <c r="BZ1616" s="2"/>
      <c r="CA1616" s="2"/>
      <c r="CI1616"/>
      <c r="CJ1616"/>
      <c r="CK1616"/>
      <c r="CL1616"/>
      <c r="CM1616"/>
      <c r="CN1616"/>
      <c r="CO1616"/>
      <c r="CP1616"/>
      <c r="CQ1616"/>
      <c r="CR1616"/>
      <c r="CS1616"/>
      <c r="CT1616"/>
      <c r="CU1616"/>
      <c r="CV1616"/>
      <c r="CW1616"/>
      <c r="CX1616"/>
    </row>
    <row r="1617" spans="2:102" x14ac:dyDescent="0.35">
      <c r="B1617" s="70" t="str">
        <f t="shared" ref="B1617:F1617" si="1057">B610</f>
        <v/>
      </c>
      <c r="C1617" s="166" t="str">
        <f t="shared" si="1057"/>
        <v/>
      </c>
      <c r="D1617" s="273" t="str">
        <f t="shared" si="1057"/>
        <v/>
      </c>
      <c r="E1617" s="273">
        <f t="shared" si="1057"/>
        <v>45016</v>
      </c>
      <c r="F1617" s="273">
        <f t="shared" si="1057"/>
        <v>0</v>
      </c>
      <c r="G1617" s="98">
        <f t="shared" si="1036"/>
        <v>0</v>
      </c>
      <c r="H1617" s="242">
        <f>IF(G1617=0,0,SUMIFS('Sch A. Input'!$H608:$CJ608,'Sch A. Input'!$H$14:$CJ$14,"Recurring",'Sch A. Input'!$H$13:$CJ$13,"&lt;="&amp;$O$1020,'Sch A. Input'!$H$13:$CJ$13,"&lt;="&amp;$L$11))</f>
        <v>0</v>
      </c>
      <c r="I1617" s="242">
        <f>IF(G1617=0,0,SUMIFS('Sch A. Input'!$H608:$CJ608,'Sch A. Input'!$H$14:$CJ$14,"One-time",'Sch A. Input'!$H$13:$CJ$13,"&lt;="&amp;$O$1020,'Sch A. Input'!$H$13:$CJ$13,"&lt;="&amp;$L$11))</f>
        <v>0</v>
      </c>
      <c r="J1617" s="283">
        <f t="shared" si="1037"/>
        <v>0</v>
      </c>
      <c r="K1617" s="242">
        <f t="shared" si="1038"/>
        <v>0</v>
      </c>
      <c r="L1617" s="242">
        <f t="shared" si="1039"/>
        <v>0</v>
      </c>
      <c r="M1617" s="276">
        <f t="shared" si="1031"/>
        <v>0</v>
      </c>
      <c r="N1617" s="281">
        <f t="shared" si="1013"/>
        <v>0</v>
      </c>
      <c r="O1617" s="245">
        <f t="shared" si="1014"/>
        <v>0</v>
      </c>
      <c r="P1617" s="248"/>
      <c r="Q1617" s="285">
        <f t="shared" si="1040"/>
        <v>0</v>
      </c>
      <c r="R1617" s="242">
        <f>IF(Q1617=0,0,SUMIFS('Sch A. Input'!$H608:$CJ608,'Sch A. Input'!$H$14:$CJ$14,"Recurring",'Sch A. Input'!$H$13:$CJ$13,"&lt;="&amp;$L$11,'Sch A. Input'!$H$13:$CJ$13,"&lt;="&amp;$Y$1020,'Sch A. Input'!$H$13:$CJ$13,"&gt;"&amp;$O$1020))</f>
        <v>0</v>
      </c>
      <c r="S1617" s="242">
        <f>IF(Q1617=0,0,SUMIFS('Sch A. Input'!$H608:$CJ608,'Sch A. Input'!$H$14:$CJ$14,"One-time",'Sch A. Input'!$H$13:$CJ$13,"&lt;="&amp;$L$11,'Sch A. Input'!$H$13:$CJ$13,"&lt;="&amp;$Y$1020,'Sch A. Input'!$H$13:$CJ$13,"&gt;"&amp;$O$1020))</f>
        <v>0</v>
      </c>
      <c r="T1617" s="283">
        <f t="shared" si="1041"/>
        <v>0</v>
      </c>
      <c r="U1617" s="242">
        <f t="shared" si="1042"/>
        <v>0</v>
      </c>
      <c r="V1617" s="242">
        <f t="shared" si="1043"/>
        <v>0</v>
      </c>
      <c r="W1617" s="276">
        <f t="shared" si="1032"/>
        <v>0</v>
      </c>
      <c r="X1617" s="281">
        <f t="shared" si="1015"/>
        <v>0</v>
      </c>
      <c r="Y1617" s="245">
        <f t="shared" si="1016"/>
        <v>0</v>
      </c>
      <c r="Z1617" s="248"/>
      <c r="AA1617" s="285">
        <f t="shared" si="1044"/>
        <v>0</v>
      </c>
      <c r="AB1617" s="242">
        <f>IF(AA1617=0,0,SUMIFS('Sch A. Input'!$H608:$CJ608,'Sch A. Input'!$H$14:$CJ$14,"Recurring",'Sch A. Input'!$H$13:$CJ$13,"&lt;="&amp;$L$11,'Sch A. Input'!$H$13:$CJ$13,"&lt;="&amp;$AI$1020,'Sch A. Input'!$H$13:$CJ$13,"&gt;"&amp;$Y$1020))</f>
        <v>0</v>
      </c>
      <c r="AC1617" s="242">
        <f>IF(AA1617=0,0,SUMIFS('Sch A. Input'!$H608:$CJ608,'Sch A. Input'!$H$14:$CJ$14,"One-time",'Sch A. Input'!$H$13:$CJ$13,"&lt;="&amp;$L$11,'Sch A. Input'!$H$13:$CJ$13,"&lt;="&amp;$AI$1020,'Sch A. Input'!$H$13:$CJ$13,"&gt;"&amp;$Y$1020))</f>
        <v>0</v>
      </c>
      <c r="AD1617" s="283">
        <f t="shared" si="1045"/>
        <v>0</v>
      </c>
      <c r="AE1617" s="242">
        <f t="shared" si="1046"/>
        <v>0</v>
      </c>
      <c r="AF1617" s="242">
        <f t="shared" si="1047"/>
        <v>0</v>
      </c>
      <c r="AG1617" s="276">
        <f t="shared" si="1033"/>
        <v>0</v>
      </c>
      <c r="AH1617" s="281">
        <f t="shared" si="1017"/>
        <v>0</v>
      </c>
      <c r="AI1617" s="245">
        <f t="shared" si="1018"/>
        <v>0</v>
      </c>
      <c r="AK1617" s="285">
        <f t="shared" si="1048"/>
        <v>0</v>
      </c>
      <c r="AL1617" s="242">
        <f>IF(AK1617=0,0,SUMIFS('Sch A. Input'!$H608:$CJ608,'Sch A. Input'!$H$14:$CJ$14,"Recurring",'Sch A. Input'!$H$13:$CJ$13,"&lt;="&amp;$L$11,'Sch A. Input'!$H$13:$CJ$13,"&lt;="&amp;$AS$1020,'Sch A. Input'!$H$13:$CJ$13,"&gt;"&amp;$AI$1020))</f>
        <v>0</v>
      </c>
      <c r="AM1617" s="242">
        <f>IF(AK1617=0,0,SUMIFS('Sch A. Input'!$H608:$CJ608,'Sch A. Input'!$H$14:$CJ$14,"One-time",'Sch A. Input'!$H$13:$CJ$13,"&lt;="&amp;$L$11,'Sch A. Input'!$H$13:$CJ$13,"&lt;="&amp;$AS$1020,'Sch A. Input'!$H$13:$CJ$13,"&gt;"&amp;$AI$1020))</f>
        <v>0</v>
      </c>
      <c r="AN1617" s="283">
        <f t="shared" si="1049"/>
        <v>0</v>
      </c>
      <c r="AO1617" s="242">
        <f t="shared" si="1050"/>
        <v>0</v>
      </c>
      <c r="AP1617" s="242">
        <f t="shared" si="1051"/>
        <v>0</v>
      </c>
      <c r="AQ1617" s="276">
        <f t="shared" si="1034"/>
        <v>0</v>
      </c>
      <c r="AR1617" s="281">
        <f t="shared" si="1019"/>
        <v>0</v>
      </c>
      <c r="AS1617" s="245">
        <f t="shared" si="1020"/>
        <v>0</v>
      </c>
      <c r="AY1617" s="160"/>
      <c r="AZ1617" s="160"/>
      <c r="BK1617" s="2"/>
      <c r="BL1617" s="2"/>
      <c r="BM1617" s="2"/>
      <c r="BN1617" s="2"/>
      <c r="BO1617" s="2"/>
      <c r="BP1617" s="2"/>
      <c r="BQ1617" s="2"/>
      <c r="BR1617" s="2"/>
      <c r="BS1617" s="2"/>
      <c r="BT1617" s="2"/>
      <c r="BU1617" s="2"/>
      <c r="BV1617" s="2"/>
      <c r="BW1617" s="2"/>
      <c r="BX1617" s="2"/>
      <c r="BY1617" s="2"/>
      <c r="BZ1617" s="2"/>
      <c r="CA1617" s="2"/>
      <c r="CI1617"/>
      <c r="CJ1617"/>
      <c r="CK1617"/>
      <c r="CL1617"/>
      <c r="CM1617"/>
      <c r="CN1617"/>
      <c r="CO1617"/>
      <c r="CP1617"/>
      <c r="CQ1617"/>
      <c r="CR1617"/>
      <c r="CS1617"/>
      <c r="CT1617"/>
      <c r="CU1617"/>
      <c r="CV1617"/>
      <c r="CW1617"/>
      <c r="CX1617"/>
    </row>
    <row r="1618" spans="2:102" x14ac:dyDescent="0.35">
      <c r="B1618" s="70" t="str">
        <f t="shared" ref="B1618:F1618" si="1058">B611</f>
        <v/>
      </c>
      <c r="C1618" s="166" t="str">
        <f t="shared" si="1058"/>
        <v/>
      </c>
      <c r="D1618" s="273" t="str">
        <f t="shared" si="1058"/>
        <v/>
      </c>
      <c r="E1618" s="273">
        <f t="shared" si="1058"/>
        <v>45016</v>
      </c>
      <c r="F1618" s="273">
        <f t="shared" si="1058"/>
        <v>0</v>
      </c>
      <c r="G1618" s="98">
        <f t="shared" si="1036"/>
        <v>0</v>
      </c>
      <c r="H1618" s="242">
        <f>IF(G1618=0,0,SUMIFS('Sch A. Input'!$H609:$CJ609,'Sch A. Input'!$H$14:$CJ$14,"Recurring",'Sch A. Input'!$H$13:$CJ$13,"&lt;="&amp;$O$1020,'Sch A. Input'!$H$13:$CJ$13,"&lt;="&amp;$L$11))</f>
        <v>0</v>
      </c>
      <c r="I1618" s="242">
        <f>IF(G1618=0,0,SUMIFS('Sch A. Input'!$H609:$CJ609,'Sch A. Input'!$H$14:$CJ$14,"One-time",'Sch A. Input'!$H$13:$CJ$13,"&lt;="&amp;$O$1020,'Sch A. Input'!$H$13:$CJ$13,"&lt;="&amp;$L$11))</f>
        <v>0</v>
      </c>
      <c r="J1618" s="283">
        <f t="shared" si="1037"/>
        <v>0</v>
      </c>
      <c r="K1618" s="242">
        <f t="shared" si="1038"/>
        <v>0</v>
      </c>
      <c r="L1618" s="242">
        <f t="shared" si="1039"/>
        <v>0</v>
      </c>
      <c r="M1618" s="276">
        <f t="shared" si="1031"/>
        <v>0</v>
      </c>
      <c r="N1618" s="281">
        <f t="shared" si="1013"/>
        <v>0</v>
      </c>
      <c r="O1618" s="245">
        <f t="shared" si="1014"/>
        <v>0</v>
      </c>
      <c r="P1618" s="248"/>
      <c r="Q1618" s="285">
        <f t="shared" si="1040"/>
        <v>0</v>
      </c>
      <c r="R1618" s="242">
        <f>IF(Q1618=0,0,SUMIFS('Sch A. Input'!$H609:$CJ609,'Sch A. Input'!$H$14:$CJ$14,"Recurring",'Sch A. Input'!$H$13:$CJ$13,"&lt;="&amp;$L$11,'Sch A. Input'!$H$13:$CJ$13,"&lt;="&amp;$Y$1020,'Sch A. Input'!$H$13:$CJ$13,"&gt;"&amp;$O$1020))</f>
        <v>0</v>
      </c>
      <c r="S1618" s="242">
        <f>IF(Q1618=0,0,SUMIFS('Sch A. Input'!$H609:$CJ609,'Sch A. Input'!$H$14:$CJ$14,"One-time",'Sch A. Input'!$H$13:$CJ$13,"&lt;="&amp;$L$11,'Sch A. Input'!$H$13:$CJ$13,"&lt;="&amp;$Y$1020,'Sch A. Input'!$H$13:$CJ$13,"&gt;"&amp;$O$1020))</f>
        <v>0</v>
      </c>
      <c r="T1618" s="283">
        <f t="shared" si="1041"/>
        <v>0</v>
      </c>
      <c r="U1618" s="242">
        <f t="shared" si="1042"/>
        <v>0</v>
      </c>
      <c r="V1618" s="242">
        <f t="shared" si="1043"/>
        <v>0</v>
      </c>
      <c r="W1618" s="276">
        <f t="shared" si="1032"/>
        <v>0</v>
      </c>
      <c r="X1618" s="281">
        <f t="shared" si="1015"/>
        <v>0</v>
      </c>
      <c r="Y1618" s="245">
        <f t="shared" si="1016"/>
        <v>0</v>
      </c>
      <c r="Z1618" s="248"/>
      <c r="AA1618" s="285">
        <f t="shared" si="1044"/>
        <v>0</v>
      </c>
      <c r="AB1618" s="242">
        <f>IF(AA1618=0,0,SUMIFS('Sch A. Input'!$H609:$CJ609,'Sch A. Input'!$H$14:$CJ$14,"Recurring",'Sch A. Input'!$H$13:$CJ$13,"&lt;="&amp;$L$11,'Sch A. Input'!$H$13:$CJ$13,"&lt;="&amp;$AI$1020,'Sch A. Input'!$H$13:$CJ$13,"&gt;"&amp;$Y$1020))</f>
        <v>0</v>
      </c>
      <c r="AC1618" s="242">
        <f>IF(AA1618=0,0,SUMIFS('Sch A. Input'!$H609:$CJ609,'Sch A. Input'!$H$14:$CJ$14,"One-time",'Sch A. Input'!$H$13:$CJ$13,"&lt;="&amp;$L$11,'Sch A. Input'!$H$13:$CJ$13,"&lt;="&amp;$AI$1020,'Sch A. Input'!$H$13:$CJ$13,"&gt;"&amp;$Y$1020))</f>
        <v>0</v>
      </c>
      <c r="AD1618" s="283">
        <f t="shared" si="1045"/>
        <v>0</v>
      </c>
      <c r="AE1618" s="242">
        <f t="shared" si="1046"/>
        <v>0</v>
      </c>
      <c r="AF1618" s="242">
        <f t="shared" si="1047"/>
        <v>0</v>
      </c>
      <c r="AG1618" s="276">
        <f t="shared" si="1033"/>
        <v>0</v>
      </c>
      <c r="AH1618" s="281">
        <f t="shared" si="1017"/>
        <v>0</v>
      </c>
      <c r="AI1618" s="245">
        <f t="shared" si="1018"/>
        <v>0</v>
      </c>
      <c r="AK1618" s="285">
        <f t="shared" si="1048"/>
        <v>0</v>
      </c>
      <c r="AL1618" s="242">
        <f>IF(AK1618=0,0,SUMIFS('Sch A. Input'!$H609:$CJ609,'Sch A. Input'!$H$14:$CJ$14,"Recurring",'Sch A. Input'!$H$13:$CJ$13,"&lt;="&amp;$L$11,'Sch A. Input'!$H$13:$CJ$13,"&lt;="&amp;$AS$1020,'Sch A. Input'!$H$13:$CJ$13,"&gt;"&amp;$AI$1020))</f>
        <v>0</v>
      </c>
      <c r="AM1618" s="242">
        <f>IF(AK1618=0,0,SUMIFS('Sch A. Input'!$H609:$CJ609,'Sch A. Input'!$H$14:$CJ$14,"One-time",'Sch A. Input'!$H$13:$CJ$13,"&lt;="&amp;$L$11,'Sch A. Input'!$H$13:$CJ$13,"&lt;="&amp;$AS$1020,'Sch A. Input'!$H$13:$CJ$13,"&gt;"&amp;$AI$1020))</f>
        <v>0</v>
      </c>
      <c r="AN1618" s="283">
        <f t="shared" si="1049"/>
        <v>0</v>
      </c>
      <c r="AO1618" s="242">
        <f t="shared" si="1050"/>
        <v>0</v>
      </c>
      <c r="AP1618" s="242">
        <f t="shared" si="1051"/>
        <v>0</v>
      </c>
      <c r="AQ1618" s="276">
        <f t="shared" si="1034"/>
        <v>0</v>
      </c>
      <c r="AR1618" s="281">
        <f t="shared" si="1019"/>
        <v>0</v>
      </c>
      <c r="AS1618" s="245">
        <f t="shared" si="1020"/>
        <v>0</v>
      </c>
      <c r="AY1618" s="160"/>
      <c r="AZ1618" s="160"/>
      <c r="BK1618" s="2"/>
      <c r="BL1618" s="2"/>
      <c r="BM1618" s="2"/>
      <c r="BN1618" s="2"/>
      <c r="BO1618" s="2"/>
      <c r="BP1618" s="2"/>
      <c r="BQ1618" s="2"/>
      <c r="BR1618" s="2"/>
      <c r="BS1618" s="2"/>
      <c r="BT1618" s="2"/>
      <c r="BU1618" s="2"/>
      <c r="BV1618" s="2"/>
      <c r="BW1618" s="2"/>
      <c r="BX1618" s="2"/>
      <c r="BY1618" s="2"/>
      <c r="BZ1618" s="2"/>
      <c r="CA1618" s="2"/>
      <c r="CI1618"/>
      <c r="CJ1618"/>
      <c r="CK1618"/>
      <c r="CL1618"/>
      <c r="CM1618"/>
      <c r="CN1618"/>
      <c r="CO1618"/>
      <c r="CP1618"/>
      <c r="CQ1618"/>
      <c r="CR1618"/>
      <c r="CS1618"/>
      <c r="CT1618"/>
      <c r="CU1618"/>
      <c r="CV1618"/>
      <c r="CW1618"/>
      <c r="CX1618"/>
    </row>
    <row r="1619" spans="2:102" x14ac:dyDescent="0.35">
      <c r="B1619" s="70" t="str">
        <f t="shared" ref="B1619:F1619" si="1059">B612</f>
        <v/>
      </c>
      <c r="C1619" s="166" t="str">
        <f t="shared" si="1059"/>
        <v/>
      </c>
      <c r="D1619" s="273" t="str">
        <f t="shared" si="1059"/>
        <v/>
      </c>
      <c r="E1619" s="273">
        <f t="shared" si="1059"/>
        <v>45016</v>
      </c>
      <c r="F1619" s="273">
        <f t="shared" si="1059"/>
        <v>0</v>
      </c>
      <c r="G1619" s="98">
        <f t="shared" si="1036"/>
        <v>0</v>
      </c>
      <c r="H1619" s="242">
        <f>IF(G1619=0,0,SUMIFS('Sch A. Input'!$H610:$CJ610,'Sch A. Input'!$H$14:$CJ$14,"Recurring",'Sch A. Input'!$H$13:$CJ$13,"&lt;="&amp;$O$1020,'Sch A. Input'!$H$13:$CJ$13,"&lt;="&amp;$L$11))</f>
        <v>0</v>
      </c>
      <c r="I1619" s="242">
        <f>IF(G1619=0,0,SUMIFS('Sch A. Input'!$H610:$CJ610,'Sch A. Input'!$H$14:$CJ$14,"One-time",'Sch A. Input'!$H$13:$CJ$13,"&lt;="&amp;$O$1020,'Sch A. Input'!$H$13:$CJ$13,"&lt;="&amp;$L$11))</f>
        <v>0</v>
      </c>
      <c r="J1619" s="283">
        <f t="shared" si="1037"/>
        <v>0</v>
      </c>
      <c r="K1619" s="242">
        <f t="shared" si="1038"/>
        <v>0</v>
      </c>
      <c r="L1619" s="242">
        <f t="shared" si="1039"/>
        <v>0</v>
      </c>
      <c r="M1619" s="276">
        <f t="shared" si="1031"/>
        <v>0</v>
      </c>
      <c r="N1619" s="281">
        <f t="shared" si="1013"/>
        <v>0</v>
      </c>
      <c r="O1619" s="245">
        <f t="shared" si="1014"/>
        <v>0</v>
      </c>
      <c r="P1619" s="248"/>
      <c r="Q1619" s="285">
        <f t="shared" si="1040"/>
        <v>0</v>
      </c>
      <c r="R1619" s="242">
        <f>IF(Q1619=0,0,SUMIFS('Sch A. Input'!$H610:$CJ610,'Sch A. Input'!$H$14:$CJ$14,"Recurring",'Sch A. Input'!$H$13:$CJ$13,"&lt;="&amp;$L$11,'Sch A. Input'!$H$13:$CJ$13,"&lt;="&amp;$Y$1020,'Sch A. Input'!$H$13:$CJ$13,"&gt;"&amp;$O$1020))</f>
        <v>0</v>
      </c>
      <c r="S1619" s="242">
        <f>IF(Q1619=0,0,SUMIFS('Sch A. Input'!$H610:$CJ610,'Sch A. Input'!$H$14:$CJ$14,"One-time",'Sch A. Input'!$H$13:$CJ$13,"&lt;="&amp;$L$11,'Sch A. Input'!$H$13:$CJ$13,"&lt;="&amp;$Y$1020,'Sch A. Input'!$H$13:$CJ$13,"&gt;"&amp;$O$1020))</f>
        <v>0</v>
      </c>
      <c r="T1619" s="283">
        <f t="shared" si="1041"/>
        <v>0</v>
      </c>
      <c r="U1619" s="242">
        <f t="shared" si="1042"/>
        <v>0</v>
      </c>
      <c r="V1619" s="242">
        <f t="shared" si="1043"/>
        <v>0</v>
      </c>
      <c r="W1619" s="276">
        <f t="shared" si="1032"/>
        <v>0</v>
      </c>
      <c r="X1619" s="281">
        <f t="shared" si="1015"/>
        <v>0</v>
      </c>
      <c r="Y1619" s="245">
        <f t="shared" si="1016"/>
        <v>0</v>
      </c>
      <c r="Z1619" s="248"/>
      <c r="AA1619" s="285">
        <f t="shared" si="1044"/>
        <v>0</v>
      </c>
      <c r="AB1619" s="242">
        <f>IF(AA1619=0,0,SUMIFS('Sch A. Input'!$H610:$CJ610,'Sch A. Input'!$H$14:$CJ$14,"Recurring",'Sch A. Input'!$H$13:$CJ$13,"&lt;="&amp;$L$11,'Sch A. Input'!$H$13:$CJ$13,"&lt;="&amp;$AI$1020,'Sch A. Input'!$H$13:$CJ$13,"&gt;"&amp;$Y$1020))</f>
        <v>0</v>
      </c>
      <c r="AC1619" s="242">
        <f>IF(AA1619=0,0,SUMIFS('Sch A. Input'!$H610:$CJ610,'Sch A. Input'!$H$14:$CJ$14,"One-time",'Sch A. Input'!$H$13:$CJ$13,"&lt;="&amp;$L$11,'Sch A. Input'!$H$13:$CJ$13,"&lt;="&amp;$AI$1020,'Sch A. Input'!$H$13:$CJ$13,"&gt;"&amp;$Y$1020))</f>
        <v>0</v>
      </c>
      <c r="AD1619" s="283">
        <f t="shared" si="1045"/>
        <v>0</v>
      </c>
      <c r="AE1619" s="242">
        <f t="shared" si="1046"/>
        <v>0</v>
      </c>
      <c r="AF1619" s="242">
        <f t="shared" si="1047"/>
        <v>0</v>
      </c>
      <c r="AG1619" s="276">
        <f t="shared" si="1033"/>
        <v>0</v>
      </c>
      <c r="AH1619" s="281">
        <f t="shared" si="1017"/>
        <v>0</v>
      </c>
      <c r="AI1619" s="245">
        <f t="shared" si="1018"/>
        <v>0</v>
      </c>
      <c r="AK1619" s="285">
        <f t="shared" si="1048"/>
        <v>0</v>
      </c>
      <c r="AL1619" s="242">
        <f>IF(AK1619=0,0,SUMIFS('Sch A. Input'!$H610:$CJ610,'Sch A. Input'!$H$14:$CJ$14,"Recurring",'Sch A. Input'!$H$13:$CJ$13,"&lt;="&amp;$L$11,'Sch A. Input'!$H$13:$CJ$13,"&lt;="&amp;$AS$1020,'Sch A. Input'!$H$13:$CJ$13,"&gt;"&amp;$AI$1020))</f>
        <v>0</v>
      </c>
      <c r="AM1619" s="242">
        <f>IF(AK1619=0,0,SUMIFS('Sch A. Input'!$H610:$CJ610,'Sch A. Input'!$H$14:$CJ$14,"One-time",'Sch A. Input'!$H$13:$CJ$13,"&lt;="&amp;$L$11,'Sch A. Input'!$H$13:$CJ$13,"&lt;="&amp;$AS$1020,'Sch A. Input'!$H$13:$CJ$13,"&gt;"&amp;$AI$1020))</f>
        <v>0</v>
      </c>
      <c r="AN1619" s="283">
        <f t="shared" si="1049"/>
        <v>0</v>
      </c>
      <c r="AO1619" s="242">
        <f t="shared" si="1050"/>
        <v>0</v>
      </c>
      <c r="AP1619" s="242">
        <f t="shared" si="1051"/>
        <v>0</v>
      </c>
      <c r="AQ1619" s="276">
        <f t="shared" si="1034"/>
        <v>0</v>
      </c>
      <c r="AR1619" s="281">
        <f t="shared" si="1019"/>
        <v>0</v>
      </c>
      <c r="AS1619" s="245">
        <f t="shared" si="1020"/>
        <v>0</v>
      </c>
      <c r="AY1619" s="160"/>
      <c r="AZ1619" s="160"/>
      <c r="BK1619" s="2"/>
      <c r="BL1619" s="2"/>
      <c r="BM1619" s="2"/>
      <c r="BN1619" s="2"/>
      <c r="BO1619" s="2"/>
      <c r="BP1619" s="2"/>
      <c r="BQ1619" s="2"/>
      <c r="BR1619" s="2"/>
      <c r="BS1619" s="2"/>
      <c r="BT1619" s="2"/>
      <c r="BU1619" s="2"/>
      <c r="BV1619" s="2"/>
      <c r="BW1619" s="2"/>
      <c r="BX1619" s="2"/>
      <c r="BY1619" s="2"/>
      <c r="BZ1619" s="2"/>
      <c r="CA1619" s="2"/>
      <c r="CI1619"/>
      <c r="CJ1619"/>
      <c r="CK1619"/>
      <c r="CL1619"/>
      <c r="CM1619"/>
      <c r="CN1619"/>
      <c r="CO1619"/>
      <c r="CP1619"/>
      <c r="CQ1619"/>
      <c r="CR1619"/>
      <c r="CS1619"/>
      <c r="CT1619"/>
      <c r="CU1619"/>
      <c r="CV1619"/>
      <c r="CW1619"/>
      <c r="CX1619"/>
    </row>
    <row r="1620" spans="2:102" x14ac:dyDescent="0.35">
      <c r="B1620" s="70" t="str">
        <f t="shared" ref="B1620:F1620" si="1060">B613</f>
        <v/>
      </c>
      <c r="C1620" s="166" t="str">
        <f t="shared" si="1060"/>
        <v/>
      </c>
      <c r="D1620" s="273" t="str">
        <f t="shared" si="1060"/>
        <v/>
      </c>
      <c r="E1620" s="273">
        <f t="shared" si="1060"/>
        <v>45016</v>
      </c>
      <c r="F1620" s="273">
        <f t="shared" si="1060"/>
        <v>0</v>
      </c>
      <c r="G1620" s="98">
        <f t="shared" si="1036"/>
        <v>0</v>
      </c>
      <c r="H1620" s="242">
        <f>IF(G1620=0,0,SUMIFS('Sch A. Input'!$H611:$CJ611,'Sch A. Input'!$H$14:$CJ$14,"Recurring",'Sch A. Input'!$H$13:$CJ$13,"&lt;="&amp;$O$1020,'Sch A. Input'!$H$13:$CJ$13,"&lt;="&amp;$L$11))</f>
        <v>0</v>
      </c>
      <c r="I1620" s="242">
        <f>IF(G1620=0,0,SUMIFS('Sch A. Input'!$H611:$CJ611,'Sch A. Input'!$H$14:$CJ$14,"One-time",'Sch A. Input'!$H$13:$CJ$13,"&lt;="&amp;$O$1020,'Sch A. Input'!$H$13:$CJ$13,"&lt;="&amp;$L$11))</f>
        <v>0</v>
      </c>
      <c r="J1620" s="283">
        <f t="shared" si="1037"/>
        <v>0</v>
      </c>
      <c r="K1620" s="242">
        <f t="shared" si="1038"/>
        <v>0</v>
      </c>
      <c r="L1620" s="242">
        <f t="shared" si="1039"/>
        <v>0</v>
      </c>
      <c r="M1620" s="276">
        <f t="shared" si="1031"/>
        <v>0</v>
      </c>
      <c r="N1620" s="281">
        <f t="shared" si="1013"/>
        <v>0</v>
      </c>
      <c r="O1620" s="245">
        <f t="shared" si="1014"/>
        <v>0</v>
      </c>
      <c r="P1620" s="248"/>
      <c r="Q1620" s="285">
        <f t="shared" si="1040"/>
        <v>0</v>
      </c>
      <c r="R1620" s="242">
        <f>IF(Q1620=0,0,SUMIFS('Sch A. Input'!$H611:$CJ611,'Sch A. Input'!$H$14:$CJ$14,"Recurring",'Sch A. Input'!$H$13:$CJ$13,"&lt;="&amp;$L$11,'Sch A. Input'!$H$13:$CJ$13,"&lt;="&amp;$Y$1020,'Sch A. Input'!$H$13:$CJ$13,"&gt;"&amp;$O$1020))</f>
        <v>0</v>
      </c>
      <c r="S1620" s="242">
        <f>IF(Q1620=0,0,SUMIFS('Sch A. Input'!$H611:$CJ611,'Sch A. Input'!$H$14:$CJ$14,"One-time",'Sch A. Input'!$H$13:$CJ$13,"&lt;="&amp;$L$11,'Sch A. Input'!$H$13:$CJ$13,"&lt;="&amp;$Y$1020,'Sch A. Input'!$H$13:$CJ$13,"&gt;"&amp;$O$1020))</f>
        <v>0</v>
      </c>
      <c r="T1620" s="283">
        <f t="shared" si="1041"/>
        <v>0</v>
      </c>
      <c r="U1620" s="242">
        <f t="shared" si="1042"/>
        <v>0</v>
      </c>
      <c r="V1620" s="242">
        <f t="shared" si="1043"/>
        <v>0</v>
      </c>
      <c r="W1620" s="276">
        <f t="shared" si="1032"/>
        <v>0</v>
      </c>
      <c r="X1620" s="281">
        <f t="shared" si="1015"/>
        <v>0</v>
      </c>
      <c r="Y1620" s="245">
        <f t="shared" si="1016"/>
        <v>0</v>
      </c>
      <c r="Z1620" s="248"/>
      <c r="AA1620" s="285">
        <f t="shared" si="1044"/>
        <v>0</v>
      </c>
      <c r="AB1620" s="242">
        <f>IF(AA1620=0,0,SUMIFS('Sch A. Input'!$H611:$CJ611,'Sch A. Input'!$H$14:$CJ$14,"Recurring",'Sch A. Input'!$H$13:$CJ$13,"&lt;="&amp;$L$11,'Sch A. Input'!$H$13:$CJ$13,"&lt;="&amp;$AI$1020,'Sch A. Input'!$H$13:$CJ$13,"&gt;"&amp;$Y$1020))</f>
        <v>0</v>
      </c>
      <c r="AC1620" s="242">
        <f>IF(AA1620=0,0,SUMIFS('Sch A. Input'!$H611:$CJ611,'Sch A. Input'!$H$14:$CJ$14,"One-time",'Sch A. Input'!$H$13:$CJ$13,"&lt;="&amp;$L$11,'Sch A. Input'!$H$13:$CJ$13,"&lt;="&amp;$AI$1020,'Sch A. Input'!$H$13:$CJ$13,"&gt;"&amp;$Y$1020))</f>
        <v>0</v>
      </c>
      <c r="AD1620" s="283">
        <f t="shared" si="1045"/>
        <v>0</v>
      </c>
      <c r="AE1620" s="242">
        <f t="shared" si="1046"/>
        <v>0</v>
      </c>
      <c r="AF1620" s="242">
        <f t="shared" si="1047"/>
        <v>0</v>
      </c>
      <c r="AG1620" s="276">
        <f t="shared" si="1033"/>
        <v>0</v>
      </c>
      <c r="AH1620" s="281">
        <f t="shared" si="1017"/>
        <v>0</v>
      </c>
      <c r="AI1620" s="245">
        <f t="shared" si="1018"/>
        <v>0</v>
      </c>
      <c r="AK1620" s="285">
        <f t="shared" si="1048"/>
        <v>0</v>
      </c>
      <c r="AL1620" s="242">
        <f>IF(AK1620=0,0,SUMIFS('Sch A. Input'!$H611:$CJ611,'Sch A. Input'!$H$14:$CJ$14,"Recurring",'Sch A. Input'!$H$13:$CJ$13,"&lt;="&amp;$L$11,'Sch A. Input'!$H$13:$CJ$13,"&lt;="&amp;$AS$1020,'Sch A. Input'!$H$13:$CJ$13,"&gt;"&amp;$AI$1020))</f>
        <v>0</v>
      </c>
      <c r="AM1620" s="242">
        <f>IF(AK1620=0,0,SUMIFS('Sch A. Input'!$H611:$CJ611,'Sch A. Input'!$H$14:$CJ$14,"One-time",'Sch A. Input'!$H$13:$CJ$13,"&lt;="&amp;$L$11,'Sch A. Input'!$H$13:$CJ$13,"&lt;="&amp;$AS$1020,'Sch A. Input'!$H$13:$CJ$13,"&gt;"&amp;$AI$1020))</f>
        <v>0</v>
      </c>
      <c r="AN1620" s="283">
        <f t="shared" si="1049"/>
        <v>0</v>
      </c>
      <c r="AO1620" s="242">
        <f t="shared" si="1050"/>
        <v>0</v>
      </c>
      <c r="AP1620" s="242">
        <f t="shared" si="1051"/>
        <v>0</v>
      </c>
      <c r="AQ1620" s="276">
        <f t="shared" si="1034"/>
        <v>0</v>
      </c>
      <c r="AR1620" s="281">
        <f t="shared" si="1019"/>
        <v>0</v>
      </c>
      <c r="AS1620" s="245">
        <f t="shared" si="1020"/>
        <v>0</v>
      </c>
      <c r="AY1620" s="160"/>
      <c r="AZ1620" s="160"/>
      <c r="BK1620" s="2"/>
      <c r="BL1620" s="2"/>
      <c r="BM1620" s="2"/>
      <c r="BN1620" s="2"/>
      <c r="BO1620" s="2"/>
      <c r="BP1620" s="2"/>
      <c r="BQ1620" s="2"/>
      <c r="BR1620" s="2"/>
      <c r="BS1620" s="2"/>
      <c r="BT1620" s="2"/>
      <c r="BU1620" s="2"/>
      <c r="BV1620" s="2"/>
      <c r="BW1620" s="2"/>
      <c r="BX1620" s="2"/>
      <c r="BY1620" s="2"/>
      <c r="BZ1620" s="2"/>
      <c r="CA1620" s="2"/>
      <c r="CI1620"/>
      <c r="CJ1620"/>
      <c r="CK1620"/>
      <c r="CL1620"/>
      <c r="CM1620"/>
      <c r="CN1620"/>
      <c r="CO1620"/>
      <c r="CP1620"/>
      <c r="CQ1620"/>
      <c r="CR1620"/>
      <c r="CS1620"/>
      <c r="CT1620"/>
      <c r="CU1620"/>
      <c r="CV1620"/>
      <c r="CW1620"/>
      <c r="CX1620"/>
    </row>
    <row r="1621" spans="2:102" x14ac:dyDescent="0.35">
      <c r="B1621" s="70" t="str">
        <f t="shared" ref="B1621:F1621" si="1061">B614</f>
        <v/>
      </c>
      <c r="C1621" s="166" t="str">
        <f t="shared" si="1061"/>
        <v/>
      </c>
      <c r="D1621" s="273" t="str">
        <f t="shared" si="1061"/>
        <v/>
      </c>
      <c r="E1621" s="273">
        <f t="shared" si="1061"/>
        <v>45016</v>
      </c>
      <c r="F1621" s="273">
        <f t="shared" si="1061"/>
        <v>0</v>
      </c>
      <c r="G1621" s="98">
        <f t="shared" si="1036"/>
        <v>0</v>
      </c>
      <c r="H1621" s="242">
        <f>IF(G1621=0,0,SUMIFS('Sch A. Input'!$H612:$CJ612,'Sch A. Input'!$H$14:$CJ$14,"Recurring",'Sch A. Input'!$H$13:$CJ$13,"&lt;="&amp;$O$1020,'Sch A. Input'!$H$13:$CJ$13,"&lt;="&amp;$L$11))</f>
        <v>0</v>
      </c>
      <c r="I1621" s="242">
        <f>IF(G1621=0,0,SUMIFS('Sch A. Input'!$H612:$CJ612,'Sch A. Input'!$H$14:$CJ$14,"One-time",'Sch A. Input'!$H$13:$CJ$13,"&lt;="&amp;$O$1020,'Sch A. Input'!$H$13:$CJ$13,"&lt;="&amp;$L$11))</f>
        <v>0</v>
      </c>
      <c r="J1621" s="283">
        <f t="shared" si="1037"/>
        <v>0</v>
      </c>
      <c r="K1621" s="242">
        <f t="shared" si="1038"/>
        <v>0</v>
      </c>
      <c r="L1621" s="242">
        <f t="shared" si="1039"/>
        <v>0</v>
      </c>
      <c r="M1621" s="276">
        <f t="shared" si="1031"/>
        <v>0</v>
      </c>
      <c r="N1621" s="281">
        <f t="shared" si="1013"/>
        <v>0</v>
      </c>
      <c r="O1621" s="245">
        <f t="shared" si="1014"/>
        <v>0</v>
      </c>
      <c r="P1621" s="248"/>
      <c r="Q1621" s="285">
        <f t="shared" si="1040"/>
        <v>0</v>
      </c>
      <c r="R1621" s="242">
        <f>IF(Q1621=0,0,SUMIFS('Sch A. Input'!$H612:$CJ612,'Sch A. Input'!$H$14:$CJ$14,"Recurring",'Sch A. Input'!$H$13:$CJ$13,"&lt;="&amp;$L$11,'Sch A. Input'!$H$13:$CJ$13,"&lt;="&amp;$Y$1020,'Sch A. Input'!$H$13:$CJ$13,"&gt;"&amp;$O$1020))</f>
        <v>0</v>
      </c>
      <c r="S1621" s="242">
        <f>IF(Q1621=0,0,SUMIFS('Sch A. Input'!$H612:$CJ612,'Sch A. Input'!$H$14:$CJ$14,"One-time",'Sch A. Input'!$H$13:$CJ$13,"&lt;="&amp;$L$11,'Sch A. Input'!$H$13:$CJ$13,"&lt;="&amp;$Y$1020,'Sch A. Input'!$H$13:$CJ$13,"&gt;"&amp;$O$1020))</f>
        <v>0</v>
      </c>
      <c r="T1621" s="283">
        <f t="shared" si="1041"/>
        <v>0</v>
      </c>
      <c r="U1621" s="242">
        <f t="shared" si="1042"/>
        <v>0</v>
      </c>
      <c r="V1621" s="242">
        <f t="shared" si="1043"/>
        <v>0</v>
      </c>
      <c r="W1621" s="276">
        <f t="shared" si="1032"/>
        <v>0</v>
      </c>
      <c r="X1621" s="281">
        <f t="shared" si="1015"/>
        <v>0</v>
      </c>
      <c r="Y1621" s="245">
        <f t="shared" si="1016"/>
        <v>0</v>
      </c>
      <c r="Z1621" s="248"/>
      <c r="AA1621" s="285">
        <f t="shared" si="1044"/>
        <v>0</v>
      </c>
      <c r="AB1621" s="242">
        <f>IF(AA1621=0,0,SUMIFS('Sch A. Input'!$H612:$CJ612,'Sch A. Input'!$H$14:$CJ$14,"Recurring",'Sch A. Input'!$H$13:$CJ$13,"&lt;="&amp;$L$11,'Sch A. Input'!$H$13:$CJ$13,"&lt;="&amp;$AI$1020,'Sch A. Input'!$H$13:$CJ$13,"&gt;"&amp;$Y$1020))</f>
        <v>0</v>
      </c>
      <c r="AC1621" s="242">
        <f>IF(AA1621=0,0,SUMIFS('Sch A. Input'!$H612:$CJ612,'Sch A. Input'!$H$14:$CJ$14,"One-time",'Sch A. Input'!$H$13:$CJ$13,"&lt;="&amp;$L$11,'Sch A. Input'!$H$13:$CJ$13,"&lt;="&amp;$AI$1020,'Sch A. Input'!$H$13:$CJ$13,"&gt;"&amp;$Y$1020))</f>
        <v>0</v>
      </c>
      <c r="AD1621" s="283">
        <f t="shared" si="1045"/>
        <v>0</v>
      </c>
      <c r="AE1621" s="242">
        <f t="shared" si="1046"/>
        <v>0</v>
      </c>
      <c r="AF1621" s="242">
        <f t="shared" si="1047"/>
        <v>0</v>
      </c>
      <c r="AG1621" s="276">
        <f t="shared" si="1033"/>
        <v>0</v>
      </c>
      <c r="AH1621" s="281">
        <f t="shared" si="1017"/>
        <v>0</v>
      </c>
      <c r="AI1621" s="245">
        <f t="shared" si="1018"/>
        <v>0</v>
      </c>
      <c r="AK1621" s="285">
        <f t="shared" si="1048"/>
        <v>0</v>
      </c>
      <c r="AL1621" s="242">
        <f>IF(AK1621=0,0,SUMIFS('Sch A. Input'!$H612:$CJ612,'Sch A. Input'!$H$14:$CJ$14,"Recurring",'Sch A. Input'!$H$13:$CJ$13,"&lt;="&amp;$L$11,'Sch A. Input'!$H$13:$CJ$13,"&lt;="&amp;$AS$1020,'Sch A. Input'!$H$13:$CJ$13,"&gt;"&amp;$AI$1020))</f>
        <v>0</v>
      </c>
      <c r="AM1621" s="242">
        <f>IF(AK1621=0,0,SUMIFS('Sch A. Input'!$H612:$CJ612,'Sch A. Input'!$H$14:$CJ$14,"One-time",'Sch A. Input'!$H$13:$CJ$13,"&lt;="&amp;$L$11,'Sch A. Input'!$H$13:$CJ$13,"&lt;="&amp;$AS$1020,'Sch A. Input'!$H$13:$CJ$13,"&gt;"&amp;$AI$1020))</f>
        <v>0</v>
      </c>
      <c r="AN1621" s="283">
        <f t="shared" si="1049"/>
        <v>0</v>
      </c>
      <c r="AO1621" s="242">
        <f t="shared" si="1050"/>
        <v>0</v>
      </c>
      <c r="AP1621" s="242">
        <f t="shared" si="1051"/>
        <v>0</v>
      </c>
      <c r="AQ1621" s="276">
        <f t="shared" si="1034"/>
        <v>0</v>
      </c>
      <c r="AR1621" s="281">
        <f t="shared" si="1019"/>
        <v>0</v>
      </c>
      <c r="AS1621" s="245">
        <f t="shared" si="1020"/>
        <v>0</v>
      </c>
      <c r="AY1621" s="160"/>
      <c r="AZ1621" s="160"/>
      <c r="BK1621" s="2"/>
      <c r="BL1621" s="2"/>
      <c r="BM1621" s="2"/>
      <c r="BN1621" s="2"/>
      <c r="BO1621" s="2"/>
      <c r="BP1621" s="2"/>
      <c r="BQ1621" s="2"/>
      <c r="BR1621" s="2"/>
      <c r="BS1621" s="2"/>
      <c r="BT1621" s="2"/>
      <c r="BU1621" s="2"/>
      <c r="BV1621" s="2"/>
      <c r="BW1621" s="2"/>
      <c r="BX1621" s="2"/>
      <c r="BY1621" s="2"/>
      <c r="BZ1621" s="2"/>
      <c r="CA1621" s="2"/>
      <c r="CI1621"/>
      <c r="CJ1621"/>
      <c r="CK1621"/>
      <c r="CL1621"/>
      <c r="CM1621"/>
      <c r="CN1621"/>
      <c r="CO1621"/>
      <c r="CP1621"/>
      <c r="CQ1621"/>
      <c r="CR1621"/>
      <c r="CS1621"/>
      <c r="CT1621"/>
      <c r="CU1621"/>
      <c r="CV1621"/>
      <c r="CW1621"/>
      <c r="CX1621"/>
    </row>
    <row r="1622" spans="2:102" x14ac:dyDescent="0.35">
      <c r="B1622" s="70" t="str">
        <f t="shared" ref="B1622:F1622" si="1062">B615</f>
        <v/>
      </c>
      <c r="C1622" s="166" t="str">
        <f t="shared" si="1062"/>
        <v/>
      </c>
      <c r="D1622" s="273" t="str">
        <f t="shared" si="1062"/>
        <v/>
      </c>
      <c r="E1622" s="273">
        <f t="shared" si="1062"/>
        <v>45016</v>
      </c>
      <c r="F1622" s="273">
        <f t="shared" si="1062"/>
        <v>0</v>
      </c>
      <c r="G1622" s="98">
        <f t="shared" si="1036"/>
        <v>0</v>
      </c>
      <c r="H1622" s="242">
        <f>IF(G1622=0,0,SUMIFS('Sch A. Input'!$H613:$CJ613,'Sch A. Input'!$H$14:$CJ$14,"Recurring",'Sch A. Input'!$H$13:$CJ$13,"&lt;="&amp;$O$1020,'Sch A. Input'!$H$13:$CJ$13,"&lt;="&amp;$L$11))</f>
        <v>0</v>
      </c>
      <c r="I1622" s="242">
        <f>IF(G1622=0,0,SUMIFS('Sch A. Input'!$H613:$CJ613,'Sch A. Input'!$H$14:$CJ$14,"One-time",'Sch A. Input'!$H$13:$CJ$13,"&lt;="&amp;$O$1020,'Sch A. Input'!$H$13:$CJ$13,"&lt;="&amp;$L$11))</f>
        <v>0</v>
      </c>
      <c r="J1622" s="283">
        <f t="shared" si="1037"/>
        <v>0</v>
      </c>
      <c r="K1622" s="242">
        <f t="shared" si="1038"/>
        <v>0</v>
      </c>
      <c r="L1622" s="242">
        <f t="shared" si="1039"/>
        <v>0</v>
      </c>
      <c r="M1622" s="276">
        <f t="shared" si="1031"/>
        <v>0</v>
      </c>
      <c r="N1622" s="281">
        <f t="shared" si="1013"/>
        <v>0</v>
      </c>
      <c r="O1622" s="245">
        <f t="shared" si="1014"/>
        <v>0</v>
      </c>
      <c r="P1622" s="248"/>
      <c r="Q1622" s="285">
        <f t="shared" si="1040"/>
        <v>0</v>
      </c>
      <c r="R1622" s="242">
        <f>IF(Q1622=0,0,SUMIFS('Sch A. Input'!$H613:$CJ613,'Sch A. Input'!$H$14:$CJ$14,"Recurring",'Sch A. Input'!$H$13:$CJ$13,"&lt;="&amp;$L$11,'Sch A. Input'!$H$13:$CJ$13,"&lt;="&amp;$Y$1020,'Sch A. Input'!$H$13:$CJ$13,"&gt;"&amp;$O$1020))</f>
        <v>0</v>
      </c>
      <c r="S1622" s="242">
        <f>IF(Q1622=0,0,SUMIFS('Sch A. Input'!$H613:$CJ613,'Sch A. Input'!$H$14:$CJ$14,"One-time",'Sch A. Input'!$H$13:$CJ$13,"&lt;="&amp;$L$11,'Sch A. Input'!$H$13:$CJ$13,"&lt;="&amp;$Y$1020,'Sch A. Input'!$H$13:$CJ$13,"&gt;"&amp;$O$1020))</f>
        <v>0</v>
      </c>
      <c r="T1622" s="283">
        <f t="shared" si="1041"/>
        <v>0</v>
      </c>
      <c r="U1622" s="242">
        <f t="shared" si="1042"/>
        <v>0</v>
      </c>
      <c r="V1622" s="242">
        <f t="shared" si="1043"/>
        <v>0</v>
      </c>
      <c r="W1622" s="276">
        <f t="shared" si="1032"/>
        <v>0</v>
      </c>
      <c r="X1622" s="281">
        <f t="shared" si="1015"/>
        <v>0</v>
      </c>
      <c r="Y1622" s="245">
        <f t="shared" si="1016"/>
        <v>0</v>
      </c>
      <c r="Z1622" s="248"/>
      <c r="AA1622" s="285">
        <f t="shared" si="1044"/>
        <v>0</v>
      </c>
      <c r="AB1622" s="242">
        <f>IF(AA1622=0,0,SUMIFS('Sch A. Input'!$H613:$CJ613,'Sch A. Input'!$H$14:$CJ$14,"Recurring",'Sch A. Input'!$H$13:$CJ$13,"&lt;="&amp;$L$11,'Sch A. Input'!$H$13:$CJ$13,"&lt;="&amp;$AI$1020,'Sch A. Input'!$H$13:$CJ$13,"&gt;"&amp;$Y$1020))</f>
        <v>0</v>
      </c>
      <c r="AC1622" s="242">
        <f>IF(AA1622=0,0,SUMIFS('Sch A. Input'!$H613:$CJ613,'Sch A. Input'!$H$14:$CJ$14,"One-time",'Sch A. Input'!$H$13:$CJ$13,"&lt;="&amp;$L$11,'Sch A. Input'!$H$13:$CJ$13,"&lt;="&amp;$AI$1020,'Sch A. Input'!$H$13:$CJ$13,"&gt;"&amp;$Y$1020))</f>
        <v>0</v>
      </c>
      <c r="AD1622" s="283">
        <f t="shared" si="1045"/>
        <v>0</v>
      </c>
      <c r="AE1622" s="242">
        <f t="shared" si="1046"/>
        <v>0</v>
      </c>
      <c r="AF1622" s="242">
        <f t="shared" si="1047"/>
        <v>0</v>
      </c>
      <c r="AG1622" s="276">
        <f t="shared" si="1033"/>
        <v>0</v>
      </c>
      <c r="AH1622" s="281">
        <f t="shared" si="1017"/>
        <v>0</v>
      </c>
      <c r="AI1622" s="245">
        <f t="shared" si="1018"/>
        <v>0</v>
      </c>
      <c r="AK1622" s="285">
        <f t="shared" si="1048"/>
        <v>0</v>
      </c>
      <c r="AL1622" s="242">
        <f>IF(AK1622=0,0,SUMIFS('Sch A. Input'!$H613:$CJ613,'Sch A. Input'!$H$14:$CJ$14,"Recurring",'Sch A. Input'!$H$13:$CJ$13,"&lt;="&amp;$L$11,'Sch A. Input'!$H$13:$CJ$13,"&lt;="&amp;$AS$1020,'Sch A. Input'!$H$13:$CJ$13,"&gt;"&amp;$AI$1020))</f>
        <v>0</v>
      </c>
      <c r="AM1622" s="242">
        <f>IF(AK1622=0,0,SUMIFS('Sch A. Input'!$H613:$CJ613,'Sch A. Input'!$H$14:$CJ$14,"One-time",'Sch A. Input'!$H$13:$CJ$13,"&lt;="&amp;$L$11,'Sch A. Input'!$H$13:$CJ$13,"&lt;="&amp;$AS$1020,'Sch A. Input'!$H$13:$CJ$13,"&gt;"&amp;$AI$1020))</f>
        <v>0</v>
      </c>
      <c r="AN1622" s="283">
        <f t="shared" si="1049"/>
        <v>0</v>
      </c>
      <c r="AO1622" s="242">
        <f t="shared" si="1050"/>
        <v>0</v>
      </c>
      <c r="AP1622" s="242">
        <f t="shared" si="1051"/>
        <v>0</v>
      </c>
      <c r="AQ1622" s="276">
        <f t="shared" si="1034"/>
        <v>0</v>
      </c>
      <c r="AR1622" s="281">
        <f t="shared" si="1019"/>
        <v>0</v>
      </c>
      <c r="AS1622" s="245">
        <f t="shared" si="1020"/>
        <v>0</v>
      </c>
      <c r="AY1622" s="160"/>
      <c r="AZ1622" s="160"/>
      <c r="BK1622" s="2"/>
      <c r="BL1622" s="2"/>
      <c r="BM1622" s="2"/>
      <c r="BN1622" s="2"/>
      <c r="BO1622" s="2"/>
      <c r="BP1622" s="2"/>
      <c r="BQ1622" s="2"/>
      <c r="BR1622" s="2"/>
      <c r="BS1622" s="2"/>
      <c r="BT1622" s="2"/>
      <c r="BU1622" s="2"/>
      <c r="BV1622" s="2"/>
      <c r="BW1622" s="2"/>
      <c r="BX1622" s="2"/>
      <c r="BY1622" s="2"/>
      <c r="BZ1622" s="2"/>
      <c r="CA1622" s="2"/>
      <c r="CI1622"/>
      <c r="CJ1622"/>
      <c r="CK1622"/>
      <c r="CL1622"/>
      <c r="CM1622"/>
      <c r="CN1622"/>
      <c r="CO1622"/>
      <c r="CP1622"/>
      <c r="CQ1622"/>
      <c r="CR1622"/>
      <c r="CS1622"/>
      <c r="CT1622"/>
      <c r="CU1622"/>
      <c r="CV1622"/>
      <c r="CW1622"/>
      <c r="CX1622"/>
    </row>
    <row r="1623" spans="2:102" x14ac:dyDescent="0.35">
      <c r="B1623" s="70" t="str">
        <f t="shared" ref="B1623:F1623" si="1063">B616</f>
        <v/>
      </c>
      <c r="C1623" s="166" t="str">
        <f t="shared" si="1063"/>
        <v/>
      </c>
      <c r="D1623" s="273" t="str">
        <f t="shared" si="1063"/>
        <v/>
      </c>
      <c r="E1623" s="273">
        <f t="shared" si="1063"/>
        <v>45016</v>
      </c>
      <c r="F1623" s="273">
        <f t="shared" si="1063"/>
        <v>0</v>
      </c>
      <c r="G1623" s="98">
        <f t="shared" si="1036"/>
        <v>0</v>
      </c>
      <c r="H1623" s="242">
        <f>IF(G1623=0,0,SUMIFS('Sch A. Input'!$H614:$CJ614,'Sch A. Input'!$H$14:$CJ$14,"Recurring",'Sch A. Input'!$H$13:$CJ$13,"&lt;="&amp;$O$1020,'Sch A. Input'!$H$13:$CJ$13,"&lt;="&amp;$L$11))</f>
        <v>0</v>
      </c>
      <c r="I1623" s="242">
        <f>IF(G1623=0,0,SUMIFS('Sch A. Input'!$H614:$CJ614,'Sch A. Input'!$H$14:$CJ$14,"One-time",'Sch A. Input'!$H$13:$CJ$13,"&lt;="&amp;$O$1020,'Sch A. Input'!$H$13:$CJ$13,"&lt;="&amp;$L$11))</f>
        <v>0</v>
      </c>
      <c r="J1623" s="283">
        <f t="shared" si="1037"/>
        <v>0</v>
      </c>
      <c r="K1623" s="242">
        <f t="shared" si="1038"/>
        <v>0</v>
      </c>
      <c r="L1623" s="242">
        <f t="shared" si="1039"/>
        <v>0</v>
      </c>
      <c r="M1623" s="276">
        <f t="shared" si="1031"/>
        <v>0</v>
      </c>
      <c r="N1623" s="281">
        <f t="shared" si="1013"/>
        <v>0</v>
      </c>
      <c r="O1623" s="245">
        <f t="shared" si="1014"/>
        <v>0</v>
      </c>
      <c r="P1623" s="248"/>
      <c r="Q1623" s="285">
        <f t="shared" si="1040"/>
        <v>0</v>
      </c>
      <c r="R1623" s="242">
        <f>IF(Q1623=0,0,SUMIFS('Sch A. Input'!$H614:$CJ614,'Sch A. Input'!$H$14:$CJ$14,"Recurring",'Sch A. Input'!$H$13:$CJ$13,"&lt;="&amp;$L$11,'Sch A. Input'!$H$13:$CJ$13,"&lt;="&amp;$Y$1020,'Sch A. Input'!$H$13:$CJ$13,"&gt;"&amp;$O$1020))</f>
        <v>0</v>
      </c>
      <c r="S1623" s="242">
        <f>IF(Q1623=0,0,SUMIFS('Sch A. Input'!$H614:$CJ614,'Sch A. Input'!$H$14:$CJ$14,"One-time",'Sch A. Input'!$H$13:$CJ$13,"&lt;="&amp;$L$11,'Sch A. Input'!$H$13:$CJ$13,"&lt;="&amp;$Y$1020,'Sch A. Input'!$H$13:$CJ$13,"&gt;"&amp;$O$1020))</f>
        <v>0</v>
      </c>
      <c r="T1623" s="283">
        <f t="shared" si="1041"/>
        <v>0</v>
      </c>
      <c r="U1623" s="242">
        <f t="shared" si="1042"/>
        <v>0</v>
      </c>
      <c r="V1623" s="242">
        <f t="shared" si="1043"/>
        <v>0</v>
      </c>
      <c r="W1623" s="276">
        <f t="shared" si="1032"/>
        <v>0</v>
      </c>
      <c r="X1623" s="281">
        <f t="shared" si="1015"/>
        <v>0</v>
      </c>
      <c r="Y1623" s="245">
        <f t="shared" si="1016"/>
        <v>0</v>
      </c>
      <c r="Z1623" s="248"/>
      <c r="AA1623" s="285">
        <f t="shared" si="1044"/>
        <v>0</v>
      </c>
      <c r="AB1623" s="242">
        <f>IF(AA1623=0,0,SUMIFS('Sch A. Input'!$H614:$CJ614,'Sch A. Input'!$H$14:$CJ$14,"Recurring",'Sch A. Input'!$H$13:$CJ$13,"&lt;="&amp;$L$11,'Sch A. Input'!$H$13:$CJ$13,"&lt;="&amp;$AI$1020,'Sch A. Input'!$H$13:$CJ$13,"&gt;"&amp;$Y$1020))</f>
        <v>0</v>
      </c>
      <c r="AC1623" s="242">
        <f>IF(AA1623=0,0,SUMIFS('Sch A. Input'!$H614:$CJ614,'Sch A. Input'!$H$14:$CJ$14,"One-time",'Sch A. Input'!$H$13:$CJ$13,"&lt;="&amp;$L$11,'Sch A. Input'!$H$13:$CJ$13,"&lt;="&amp;$AI$1020,'Sch A. Input'!$H$13:$CJ$13,"&gt;"&amp;$Y$1020))</f>
        <v>0</v>
      </c>
      <c r="AD1623" s="283">
        <f t="shared" si="1045"/>
        <v>0</v>
      </c>
      <c r="AE1623" s="242">
        <f t="shared" si="1046"/>
        <v>0</v>
      </c>
      <c r="AF1623" s="242">
        <f t="shared" si="1047"/>
        <v>0</v>
      </c>
      <c r="AG1623" s="276">
        <f t="shared" si="1033"/>
        <v>0</v>
      </c>
      <c r="AH1623" s="281">
        <f t="shared" si="1017"/>
        <v>0</v>
      </c>
      <c r="AI1623" s="245">
        <f t="shared" si="1018"/>
        <v>0</v>
      </c>
      <c r="AK1623" s="285">
        <f t="shared" si="1048"/>
        <v>0</v>
      </c>
      <c r="AL1623" s="242">
        <f>IF(AK1623=0,0,SUMIFS('Sch A. Input'!$H614:$CJ614,'Sch A. Input'!$H$14:$CJ$14,"Recurring",'Sch A. Input'!$H$13:$CJ$13,"&lt;="&amp;$L$11,'Sch A. Input'!$H$13:$CJ$13,"&lt;="&amp;$AS$1020,'Sch A. Input'!$H$13:$CJ$13,"&gt;"&amp;$AI$1020))</f>
        <v>0</v>
      </c>
      <c r="AM1623" s="242">
        <f>IF(AK1623=0,0,SUMIFS('Sch A. Input'!$H614:$CJ614,'Sch A. Input'!$H$14:$CJ$14,"One-time",'Sch A. Input'!$H$13:$CJ$13,"&lt;="&amp;$L$11,'Sch A. Input'!$H$13:$CJ$13,"&lt;="&amp;$AS$1020,'Sch A. Input'!$H$13:$CJ$13,"&gt;"&amp;$AI$1020))</f>
        <v>0</v>
      </c>
      <c r="AN1623" s="283">
        <f t="shared" si="1049"/>
        <v>0</v>
      </c>
      <c r="AO1623" s="242">
        <f t="shared" si="1050"/>
        <v>0</v>
      </c>
      <c r="AP1623" s="242">
        <f t="shared" si="1051"/>
        <v>0</v>
      </c>
      <c r="AQ1623" s="276">
        <f t="shared" si="1034"/>
        <v>0</v>
      </c>
      <c r="AR1623" s="281">
        <f t="shared" si="1019"/>
        <v>0</v>
      </c>
      <c r="AS1623" s="245">
        <f t="shared" si="1020"/>
        <v>0</v>
      </c>
      <c r="AY1623" s="160"/>
      <c r="AZ1623" s="160"/>
      <c r="BK1623" s="2"/>
      <c r="BL1623" s="2"/>
      <c r="BM1623" s="2"/>
      <c r="BN1623" s="2"/>
      <c r="BO1623" s="2"/>
      <c r="BP1623" s="2"/>
      <c r="BQ1623" s="2"/>
      <c r="BR1623" s="2"/>
      <c r="BS1623" s="2"/>
      <c r="BT1623" s="2"/>
      <c r="BU1623" s="2"/>
      <c r="BV1623" s="2"/>
      <c r="BW1623" s="2"/>
      <c r="BX1623" s="2"/>
      <c r="BY1623" s="2"/>
      <c r="BZ1623" s="2"/>
      <c r="CA1623" s="2"/>
      <c r="CI1623"/>
      <c r="CJ1623"/>
      <c r="CK1623"/>
      <c r="CL1623"/>
      <c r="CM1623"/>
      <c r="CN1623"/>
      <c r="CO1623"/>
      <c r="CP1623"/>
      <c r="CQ1623"/>
      <c r="CR1623"/>
      <c r="CS1623"/>
      <c r="CT1623"/>
      <c r="CU1623"/>
      <c r="CV1623"/>
      <c r="CW1623"/>
      <c r="CX1623"/>
    </row>
    <row r="1624" spans="2:102" x14ac:dyDescent="0.35">
      <c r="B1624" s="70" t="str">
        <f t="shared" ref="B1624:F1624" si="1064">B617</f>
        <v/>
      </c>
      <c r="C1624" s="166" t="str">
        <f t="shared" si="1064"/>
        <v/>
      </c>
      <c r="D1624" s="273" t="str">
        <f t="shared" si="1064"/>
        <v/>
      </c>
      <c r="E1624" s="273">
        <f t="shared" si="1064"/>
        <v>45016</v>
      </c>
      <c r="F1624" s="273">
        <f t="shared" si="1064"/>
        <v>0</v>
      </c>
      <c r="G1624" s="98">
        <f t="shared" si="1036"/>
        <v>0</v>
      </c>
      <c r="H1624" s="242">
        <f>IF(G1624=0,0,SUMIFS('Sch A. Input'!$H615:$CJ615,'Sch A. Input'!$H$14:$CJ$14,"Recurring",'Sch A. Input'!$H$13:$CJ$13,"&lt;="&amp;$O$1020,'Sch A. Input'!$H$13:$CJ$13,"&lt;="&amp;$L$11))</f>
        <v>0</v>
      </c>
      <c r="I1624" s="242">
        <f>IF(G1624=0,0,SUMIFS('Sch A. Input'!$H615:$CJ615,'Sch A. Input'!$H$14:$CJ$14,"One-time",'Sch A. Input'!$H$13:$CJ$13,"&lt;="&amp;$O$1020,'Sch A. Input'!$H$13:$CJ$13,"&lt;="&amp;$L$11))</f>
        <v>0</v>
      </c>
      <c r="J1624" s="283">
        <f t="shared" si="1037"/>
        <v>0</v>
      </c>
      <c r="K1624" s="242">
        <f t="shared" si="1038"/>
        <v>0</v>
      </c>
      <c r="L1624" s="242">
        <f t="shared" si="1039"/>
        <v>0</v>
      </c>
      <c r="M1624" s="276">
        <f t="shared" si="1031"/>
        <v>0</v>
      </c>
      <c r="N1624" s="281">
        <f t="shared" si="1013"/>
        <v>0</v>
      </c>
      <c r="O1624" s="245">
        <f t="shared" si="1014"/>
        <v>0</v>
      </c>
      <c r="P1624" s="248"/>
      <c r="Q1624" s="285">
        <f t="shared" si="1040"/>
        <v>0</v>
      </c>
      <c r="R1624" s="242">
        <f>IF(Q1624=0,0,SUMIFS('Sch A. Input'!$H615:$CJ615,'Sch A. Input'!$H$14:$CJ$14,"Recurring",'Sch A. Input'!$H$13:$CJ$13,"&lt;="&amp;$L$11,'Sch A. Input'!$H$13:$CJ$13,"&lt;="&amp;$Y$1020,'Sch A. Input'!$H$13:$CJ$13,"&gt;"&amp;$O$1020))</f>
        <v>0</v>
      </c>
      <c r="S1624" s="242">
        <f>IF(Q1624=0,0,SUMIFS('Sch A. Input'!$H615:$CJ615,'Sch A. Input'!$H$14:$CJ$14,"One-time",'Sch A. Input'!$H$13:$CJ$13,"&lt;="&amp;$L$11,'Sch A. Input'!$H$13:$CJ$13,"&lt;="&amp;$Y$1020,'Sch A. Input'!$H$13:$CJ$13,"&gt;"&amp;$O$1020))</f>
        <v>0</v>
      </c>
      <c r="T1624" s="283">
        <f t="shared" si="1041"/>
        <v>0</v>
      </c>
      <c r="U1624" s="242">
        <f t="shared" si="1042"/>
        <v>0</v>
      </c>
      <c r="V1624" s="242">
        <f t="shared" si="1043"/>
        <v>0</v>
      </c>
      <c r="W1624" s="276">
        <f t="shared" si="1032"/>
        <v>0</v>
      </c>
      <c r="X1624" s="281">
        <f t="shared" si="1015"/>
        <v>0</v>
      </c>
      <c r="Y1624" s="245">
        <f t="shared" si="1016"/>
        <v>0</v>
      </c>
      <c r="Z1624" s="248"/>
      <c r="AA1624" s="285">
        <f t="shared" si="1044"/>
        <v>0</v>
      </c>
      <c r="AB1624" s="242">
        <f>IF(AA1624=0,0,SUMIFS('Sch A. Input'!$H615:$CJ615,'Sch A. Input'!$H$14:$CJ$14,"Recurring",'Sch A. Input'!$H$13:$CJ$13,"&lt;="&amp;$L$11,'Sch A. Input'!$H$13:$CJ$13,"&lt;="&amp;$AI$1020,'Sch A. Input'!$H$13:$CJ$13,"&gt;"&amp;$Y$1020))</f>
        <v>0</v>
      </c>
      <c r="AC1624" s="242">
        <f>IF(AA1624=0,0,SUMIFS('Sch A. Input'!$H615:$CJ615,'Sch A. Input'!$H$14:$CJ$14,"One-time",'Sch A. Input'!$H$13:$CJ$13,"&lt;="&amp;$L$11,'Sch A. Input'!$H$13:$CJ$13,"&lt;="&amp;$AI$1020,'Sch A. Input'!$H$13:$CJ$13,"&gt;"&amp;$Y$1020))</f>
        <v>0</v>
      </c>
      <c r="AD1624" s="283">
        <f t="shared" si="1045"/>
        <v>0</v>
      </c>
      <c r="AE1624" s="242">
        <f t="shared" si="1046"/>
        <v>0</v>
      </c>
      <c r="AF1624" s="242">
        <f t="shared" si="1047"/>
        <v>0</v>
      </c>
      <c r="AG1624" s="276">
        <f t="shared" si="1033"/>
        <v>0</v>
      </c>
      <c r="AH1624" s="281">
        <f t="shared" si="1017"/>
        <v>0</v>
      </c>
      <c r="AI1624" s="245">
        <f t="shared" si="1018"/>
        <v>0</v>
      </c>
      <c r="AK1624" s="285">
        <f t="shared" si="1048"/>
        <v>0</v>
      </c>
      <c r="AL1624" s="242">
        <f>IF(AK1624=0,0,SUMIFS('Sch A. Input'!$H615:$CJ615,'Sch A. Input'!$H$14:$CJ$14,"Recurring",'Sch A. Input'!$H$13:$CJ$13,"&lt;="&amp;$L$11,'Sch A. Input'!$H$13:$CJ$13,"&lt;="&amp;$AS$1020,'Sch A. Input'!$H$13:$CJ$13,"&gt;"&amp;$AI$1020))</f>
        <v>0</v>
      </c>
      <c r="AM1624" s="242">
        <f>IF(AK1624=0,0,SUMIFS('Sch A. Input'!$H615:$CJ615,'Sch A. Input'!$H$14:$CJ$14,"One-time",'Sch A. Input'!$H$13:$CJ$13,"&lt;="&amp;$L$11,'Sch A. Input'!$H$13:$CJ$13,"&lt;="&amp;$AS$1020,'Sch A. Input'!$H$13:$CJ$13,"&gt;"&amp;$AI$1020))</f>
        <v>0</v>
      </c>
      <c r="AN1624" s="283">
        <f t="shared" si="1049"/>
        <v>0</v>
      </c>
      <c r="AO1624" s="242">
        <f t="shared" si="1050"/>
        <v>0</v>
      </c>
      <c r="AP1624" s="242">
        <f t="shared" si="1051"/>
        <v>0</v>
      </c>
      <c r="AQ1624" s="276">
        <f t="shared" si="1034"/>
        <v>0</v>
      </c>
      <c r="AR1624" s="281">
        <f t="shared" si="1019"/>
        <v>0</v>
      </c>
      <c r="AS1624" s="245">
        <f t="shared" si="1020"/>
        <v>0</v>
      </c>
      <c r="AY1624" s="160"/>
      <c r="AZ1624" s="160"/>
      <c r="BK1624" s="2"/>
      <c r="BL1624" s="2"/>
      <c r="BM1624" s="2"/>
      <c r="BN1624" s="2"/>
      <c r="BO1624" s="2"/>
      <c r="BP1624" s="2"/>
      <c r="BQ1624" s="2"/>
      <c r="BR1624" s="2"/>
      <c r="BS1624" s="2"/>
      <c r="BT1624" s="2"/>
      <c r="BU1624" s="2"/>
      <c r="BV1624" s="2"/>
      <c r="BW1624" s="2"/>
      <c r="BX1624" s="2"/>
      <c r="BY1624" s="2"/>
      <c r="BZ1624" s="2"/>
      <c r="CA1624" s="2"/>
      <c r="CI1624"/>
      <c r="CJ1624"/>
      <c r="CK1624"/>
      <c r="CL1624"/>
      <c r="CM1624"/>
      <c r="CN1624"/>
      <c r="CO1624"/>
      <c r="CP1624"/>
      <c r="CQ1624"/>
      <c r="CR1624"/>
      <c r="CS1624"/>
      <c r="CT1624"/>
      <c r="CU1624"/>
      <c r="CV1624"/>
      <c r="CW1624"/>
      <c r="CX1624"/>
    </row>
    <row r="1625" spans="2:102" x14ac:dyDescent="0.35">
      <c r="B1625" s="70" t="str">
        <f t="shared" ref="B1625:F1625" si="1065">B618</f>
        <v/>
      </c>
      <c r="C1625" s="166" t="str">
        <f t="shared" si="1065"/>
        <v/>
      </c>
      <c r="D1625" s="273" t="str">
        <f t="shared" si="1065"/>
        <v/>
      </c>
      <c r="E1625" s="273">
        <f t="shared" si="1065"/>
        <v>45016</v>
      </c>
      <c r="F1625" s="273">
        <f t="shared" si="1065"/>
        <v>0</v>
      </c>
      <c r="G1625" s="98">
        <f t="shared" si="1036"/>
        <v>0</v>
      </c>
      <c r="H1625" s="242">
        <f>IF(G1625=0,0,SUMIFS('Sch A. Input'!$H616:$CJ616,'Sch A. Input'!$H$14:$CJ$14,"Recurring",'Sch A. Input'!$H$13:$CJ$13,"&lt;="&amp;$O$1020,'Sch A. Input'!$H$13:$CJ$13,"&lt;="&amp;$L$11))</f>
        <v>0</v>
      </c>
      <c r="I1625" s="242">
        <f>IF(G1625=0,0,SUMIFS('Sch A. Input'!$H616:$CJ616,'Sch A. Input'!$H$14:$CJ$14,"One-time",'Sch A. Input'!$H$13:$CJ$13,"&lt;="&amp;$O$1020,'Sch A. Input'!$H$13:$CJ$13,"&lt;="&amp;$L$11))</f>
        <v>0</v>
      </c>
      <c r="J1625" s="283">
        <f t="shared" si="1037"/>
        <v>0</v>
      </c>
      <c r="K1625" s="242">
        <f t="shared" si="1038"/>
        <v>0</v>
      </c>
      <c r="L1625" s="242">
        <f t="shared" si="1039"/>
        <v>0</v>
      </c>
      <c r="M1625" s="276">
        <f t="shared" si="1031"/>
        <v>0</v>
      </c>
      <c r="N1625" s="281">
        <f t="shared" si="1013"/>
        <v>0</v>
      </c>
      <c r="O1625" s="245">
        <f t="shared" si="1014"/>
        <v>0</v>
      </c>
      <c r="P1625" s="248"/>
      <c r="Q1625" s="285">
        <f t="shared" si="1040"/>
        <v>0</v>
      </c>
      <c r="R1625" s="242">
        <f>IF(Q1625=0,0,SUMIFS('Sch A. Input'!$H616:$CJ616,'Sch A. Input'!$H$14:$CJ$14,"Recurring",'Sch A. Input'!$H$13:$CJ$13,"&lt;="&amp;$L$11,'Sch A. Input'!$H$13:$CJ$13,"&lt;="&amp;$Y$1020,'Sch A. Input'!$H$13:$CJ$13,"&gt;"&amp;$O$1020))</f>
        <v>0</v>
      </c>
      <c r="S1625" s="242">
        <f>IF(Q1625=0,0,SUMIFS('Sch A. Input'!$H616:$CJ616,'Sch A. Input'!$H$14:$CJ$14,"One-time",'Sch A. Input'!$H$13:$CJ$13,"&lt;="&amp;$L$11,'Sch A. Input'!$H$13:$CJ$13,"&lt;="&amp;$Y$1020,'Sch A. Input'!$H$13:$CJ$13,"&gt;"&amp;$O$1020))</f>
        <v>0</v>
      </c>
      <c r="T1625" s="283">
        <f t="shared" si="1041"/>
        <v>0</v>
      </c>
      <c r="U1625" s="242">
        <f t="shared" si="1042"/>
        <v>0</v>
      </c>
      <c r="V1625" s="242">
        <f t="shared" si="1043"/>
        <v>0</v>
      </c>
      <c r="W1625" s="276">
        <f t="shared" si="1032"/>
        <v>0</v>
      </c>
      <c r="X1625" s="281">
        <f t="shared" si="1015"/>
        <v>0</v>
      </c>
      <c r="Y1625" s="245">
        <f t="shared" si="1016"/>
        <v>0</v>
      </c>
      <c r="Z1625" s="248"/>
      <c r="AA1625" s="285">
        <f t="shared" si="1044"/>
        <v>0</v>
      </c>
      <c r="AB1625" s="242">
        <f>IF(AA1625=0,0,SUMIFS('Sch A. Input'!$H616:$CJ616,'Sch A. Input'!$H$14:$CJ$14,"Recurring",'Sch A. Input'!$H$13:$CJ$13,"&lt;="&amp;$L$11,'Sch A. Input'!$H$13:$CJ$13,"&lt;="&amp;$AI$1020,'Sch A. Input'!$H$13:$CJ$13,"&gt;"&amp;$Y$1020))</f>
        <v>0</v>
      </c>
      <c r="AC1625" s="242">
        <f>IF(AA1625=0,0,SUMIFS('Sch A. Input'!$H616:$CJ616,'Sch A. Input'!$H$14:$CJ$14,"One-time",'Sch A. Input'!$H$13:$CJ$13,"&lt;="&amp;$L$11,'Sch A. Input'!$H$13:$CJ$13,"&lt;="&amp;$AI$1020,'Sch A. Input'!$H$13:$CJ$13,"&gt;"&amp;$Y$1020))</f>
        <v>0</v>
      </c>
      <c r="AD1625" s="283">
        <f t="shared" si="1045"/>
        <v>0</v>
      </c>
      <c r="AE1625" s="242">
        <f t="shared" si="1046"/>
        <v>0</v>
      </c>
      <c r="AF1625" s="242">
        <f t="shared" si="1047"/>
        <v>0</v>
      </c>
      <c r="AG1625" s="276">
        <f t="shared" si="1033"/>
        <v>0</v>
      </c>
      <c r="AH1625" s="281">
        <f t="shared" si="1017"/>
        <v>0</v>
      </c>
      <c r="AI1625" s="245">
        <f t="shared" si="1018"/>
        <v>0</v>
      </c>
      <c r="AK1625" s="285">
        <f t="shared" si="1048"/>
        <v>0</v>
      </c>
      <c r="AL1625" s="242">
        <f>IF(AK1625=0,0,SUMIFS('Sch A. Input'!$H616:$CJ616,'Sch A. Input'!$H$14:$CJ$14,"Recurring",'Sch A. Input'!$H$13:$CJ$13,"&lt;="&amp;$L$11,'Sch A. Input'!$H$13:$CJ$13,"&lt;="&amp;$AS$1020,'Sch A. Input'!$H$13:$CJ$13,"&gt;"&amp;$AI$1020))</f>
        <v>0</v>
      </c>
      <c r="AM1625" s="242">
        <f>IF(AK1625=0,0,SUMIFS('Sch A. Input'!$H616:$CJ616,'Sch A. Input'!$H$14:$CJ$14,"One-time",'Sch A. Input'!$H$13:$CJ$13,"&lt;="&amp;$L$11,'Sch A. Input'!$H$13:$CJ$13,"&lt;="&amp;$AS$1020,'Sch A. Input'!$H$13:$CJ$13,"&gt;"&amp;$AI$1020))</f>
        <v>0</v>
      </c>
      <c r="AN1625" s="283">
        <f t="shared" si="1049"/>
        <v>0</v>
      </c>
      <c r="AO1625" s="242">
        <f t="shared" si="1050"/>
        <v>0</v>
      </c>
      <c r="AP1625" s="242">
        <f t="shared" si="1051"/>
        <v>0</v>
      </c>
      <c r="AQ1625" s="276">
        <f t="shared" si="1034"/>
        <v>0</v>
      </c>
      <c r="AR1625" s="281">
        <f t="shared" si="1019"/>
        <v>0</v>
      </c>
      <c r="AS1625" s="245">
        <f t="shared" si="1020"/>
        <v>0</v>
      </c>
      <c r="AY1625" s="160"/>
      <c r="AZ1625" s="160"/>
      <c r="BK1625" s="2"/>
      <c r="BL1625" s="2"/>
      <c r="BM1625" s="2"/>
      <c r="BN1625" s="2"/>
      <c r="BO1625" s="2"/>
      <c r="BP1625" s="2"/>
      <c r="BQ1625" s="2"/>
      <c r="BR1625" s="2"/>
      <c r="BS1625" s="2"/>
      <c r="BT1625" s="2"/>
      <c r="BU1625" s="2"/>
      <c r="BV1625" s="2"/>
      <c r="BW1625" s="2"/>
      <c r="BX1625" s="2"/>
      <c r="BY1625" s="2"/>
      <c r="BZ1625" s="2"/>
      <c r="CA1625" s="2"/>
      <c r="CI1625"/>
      <c r="CJ1625"/>
      <c r="CK1625"/>
      <c r="CL1625"/>
      <c r="CM1625"/>
      <c r="CN1625"/>
      <c r="CO1625"/>
      <c r="CP1625"/>
      <c r="CQ1625"/>
      <c r="CR1625"/>
      <c r="CS1625"/>
      <c r="CT1625"/>
      <c r="CU1625"/>
      <c r="CV1625"/>
      <c r="CW1625"/>
      <c r="CX1625"/>
    </row>
    <row r="1626" spans="2:102" x14ac:dyDescent="0.35">
      <c r="B1626" s="70" t="str">
        <f t="shared" ref="B1626:F1626" si="1066">B619</f>
        <v/>
      </c>
      <c r="C1626" s="166" t="str">
        <f t="shared" si="1066"/>
        <v/>
      </c>
      <c r="D1626" s="273" t="str">
        <f t="shared" si="1066"/>
        <v/>
      </c>
      <c r="E1626" s="273">
        <f t="shared" si="1066"/>
        <v>45016</v>
      </c>
      <c r="F1626" s="273">
        <f t="shared" si="1066"/>
        <v>0</v>
      </c>
      <c r="G1626" s="98">
        <f t="shared" si="1036"/>
        <v>0</v>
      </c>
      <c r="H1626" s="242">
        <f>IF(G1626=0,0,SUMIFS('Sch A. Input'!$H617:$CJ617,'Sch A. Input'!$H$14:$CJ$14,"Recurring",'Sch A. Input'!$H$13:$CJ$13,"&lt;="&amp;$O$1020,'Sch A. Input'!$H$13:$CJ$13,"&lt;="&amp;$L$11))</f>
        <v>0</v>
      </c>
      <c r="I1626" s="242">
        <f>IF(G1626=0,0,SUMIFS('Sch A. Input'!$H617:$CJ617,'Sch A. Input'!$H$14:$CJ$14,"One-time",'Sch A. Input'!$H$13:$CJ$13,"&lt;="&amp;$O$1020,'Sch A. Input'!$H$13:$CJ$13,"&lt;="&amp;$L$11))</f>
        <v>0</v>
      </c>
      <c r="J1626" s="283">
        <f t="shared" si="1037"/>
        <v>0</v>
      </c>
      <c r="K1626" s="242">
        <f t="shared" si="1038"/>
        <v>0</v>
      </c>
      <c r="L1626" s="242">
        <f t="shared" si="1039"/>
        <v>0</v>
      </c>
      <c r="M1626" s="276">
        <f t="shared" si="1031"/>
        <v>0</v>
      </c>
      <c r="N1626" s="281">
        <f t="shared" si="1013"/>
        <v>0</v>
      </c>
      <c r="O1626" s="245">
        <f t="shared" si="1014"/>
        <v>0</v>
      </c>
      <c r="P1626" s="248"/>
      <c r="Q1626" s="285">
        <f t="shared" si="1040"/>
        <v>0</v>
      </c>
      <c r="R1626" s="242">
        <f>IF(Q1626=0,0,SUMIFS('Sch A. Input'!$H617:$CJ617,'Sch A. Input'!$H$14:$CJ$14,"Recurring",'Sch A. Input'!$H$13:$CJ$13,"&lt;="&amp;$L$11,'Sch A. Input'!$H$13:$CJ$13,"&lt;="&amp;$Y$1020,'Sch A. Input'!$H$13:$CJ$13,"&gt;"&amp;$O$1020))</f>
        <v>0</v>
      </c>
      <c r="S1626" s="242">
        <f>IF(Q1626=0,0,SUMIFS('Sch A. Input'!$H617:$CJ617,'Sch A. Input'!$H$14:$CJ$14,"One-time",'Sch A. Input'!$H$13:$CJ$13,"&lt;="&amp;$L$11,'Sch A. Input'!$H$13:$CJ$13,"&lt;="&amp;$Y$1020,'Sch A. Input'!$H$13:$CJ$13,"&gt;"&amp;$O$1020))</f>
        <v>0</v>
      </c>
      <c r="T1626" s="283">
        <f t="shared" si="1041"/>
        <v>0</v>
      </c>
      <c r="U1626" s="242">
        <f t="shared" si="1042"/>
        <v>0</v>
      </c>
      <c r="V1626" s="242">
        <f t="shared" si="1043"/>
        <v>0</v>
      </c>
      <c r="W1626" s="276">
        <f t="shared" si="1032"/>
        <v>0</v>
      </c>
      <c r="X1626" s="281">
        <f t="shared" si="1015"/>
        <v>0</v>
      </c>
      <c r="Y1626" s="245">
        <f t="shared" si="1016"/>
        <v>0</v>
      </c>
      <c r="Z1626" s="248"/>
      <c r="AA1626" s="285">
        <f t="shared" si="1044"/>
        <v>0</v>
      </c>
      <c r="AB1626" s="242">
        <f>IF(AA1626=0,0,SUMIFS('Sch A. Input'!$H617:$CJ617,'Sch A. Input'!$H$14:$CJ$14,"Recurring",'Sch A. Input'!$H$13:$CJ$13,"&lt;="&amp;$L$11,'Sch A. Input'!$H$13:$CJ$13,"&lt;="&amp;$AI$1020,'Sch A. Input'!$H$13:$CJ$13,"&gt;"&amp;$Y$1020))</f>
        <v>0</v>
      </c>
      <c r="AC1626" s="242">
        <f>IF(AA1626=0,0,SUMIFS('Sch A. Input'!$H617:$CJ617,'Sch A. Input'!$H$14:$CJ$14,"One-time",'Sch A. Input'!$H$13:$CJ$13,"&lt;="&amp;$L$11,'Sch A. Input'!$H$13:$CJ$13,"&lt;="&amp;$AI$1020,'Sch A. Input'!$H$13:$CJ$13,"&gt;"&amp;$Y$1020))</f>
        <v>0</v>
      </c>
      <c r="AD1626" s="283">
        <f t="shared" si="1045"/>
        <v>0</v>
      </c>
      <c r="AE1626" s="242">
        <f t="shared" si="1046"/>
        <v>0</v>
      </c>
      <c r="AF1626" s="242">
        <f t="shared" si="1047"/>
        <v>0</v>
      </c>
      <c r="AG1626" s="276">
        <f t="shared" si="1033"/>
        <v>0</v>
      </c>
      <c r="AH1626" s="281">
        <f t="shared" si="1017"/>
        <v>0</v>
      </c>
      <c r="AI1626" s="245">
        <f t="shared" si="1018"/>
        <v>0</v>
      </c>
      <c r="AK1626" s="285">
        <f t="shared" si="1048"/>
        <v>0</v>
      </c>
      <c r="AL1626" s="242">
        <f>IF(AK1626=0,0,SUMIFS('Sch A. Input'!$H617:$CJ617,'Sch A. Input'!$H$14:$CJ$14,"Recurring",'Sch A. Input'!$H$13:$CJ$13,"&lt;="&amp;$L$11,'Sch A. Input'!$H$13:$CJ$13,"&lt;="&amp;$AS$1020,'Sch A. Input'!$H$13:$CJ$13,"&gt;"&amp;$AI$1020))</f>
        <v>0</v>
      </c>
      <c r="AM1626" s="242">
        <f>IF(AK1626=0,0,SUMIFS('Sch A. Input'!$H617:$CJ617,'Sch A. Input'!$H$14:$CJ$14,"One-time",'Sch A. Input'!$H$13:$CJ$13,"&lt;="&amp;$L$11,'Sch A. Input'!$H$13:$CJ$13,"&lt;="&amp;$AS$1020,'Sch A. Input'!$H$13:$CJ$13,"&gt;"&amp;$AI$1020))</f>
        <v>0</v>
      </c>
      <c r="AN1626" s="283">
        <f t="shared" si="1049"/>
        <v>0</v>
      </c>
      <c r="AO1626" s="242">
        <f t="shared" si="1050"/>
        <v>0</v>
      </c>
      <c r="AP1626" s="242">
        <f t="shared" si="1051"/>
        <v>0</v>
      </c>
      <c r="AQ1626" s="276">
        <f t="shared" si="1034"/>
        <v>0</v>
      </c>
      <c r="AR1626" s="281">
        <f t="shared" si="1019"/>
        <v>0</v>
      </c>
      <c r="AS1626" s="245">
        <f t="shared" si="1020"/>
        <v>0</v>
      </c>
      <c r="AY1626" s="160"/>
      <c r="AZ1626" s="160"/>
      <c r="BK1626" s="2"/>
      <c r="BL1626" s="2"/>
      <c r="BM1626" s="2"/>
      <c r="BN1626" s="2"/>
      <c r="BO1626" s="2"/>
      <c r="BP1626" s="2"/>
      <c r="BQ1626" s="2"/>
      <c r="BR1626" s="2"/>
      <c r="BS1626" s="2"/>
      <c r="BT1626" s="2"/>
      <c r="BU1626" s="2"/>
      <c r="BV1626" s="2"/>
      <c r="BW1626" s="2"/>
      <c r="BX1626" s="2"/>
      <c r="BY1626" s="2"/>
      <c r="BZ1626" s="2"/>
      <c r="CA1626" s="2"/>
      <c r="CI1626"/>
      <c r="CJ1626"/>
      <c r="CK1626"/>
      <c r="CL1626"/>
      <c r="CM1626"/>
      <c r="CN1626"/>
      <c r="CO1626"/>
      <c r="CP1626"/>
      <c r="CQ1626"/>
      <c r="CR1626"/>
      <c r="CS1626"/>
      <c r="CT1626"/>
      <c r="CU1626"/>
      <c r="CV1626"/>
      <c r="CW1626"/>
      <c r="CX1626"/>
    </row>
    <row r="1627" spans="2:102" x14ac:dyDescent="0.35">
      <c r="B1627" s="70" t="str">
        <f t="shared" ref="B1627:F1627" si="1067">B620</f>
        <v/>
      </c>
      <c r="C1627" s="166" t="str">
        <f t="shared" si="1067"/>
        <v/>
      </c>
      <c r="D1627" s="273" t="str">
        <f t="shared" si="1067"/>
        <v/>
      </c>
      <c r="E1627" s="273">
        <f t="shared" si="1067"/>
        <v>45016</v>
      </c>
      <c r="F1627" s="273">
        <f t="shared" si="1067"/>
        <v>0</v>
      </c>
      <c r="G1627" s="98">
        <f t="shared" si="1036"/>
        <v>0</v>
      </c>
      <c r="H1627" s="242">
        <f>IF(G1627=0,0,SUMIFS('Sch A. Input'!$H618:$CJ618,'Sch A. Input'!$H$14:$CJ$14,"Recurring",'Sch A. Input'!$H$13:$CJ$13,"&lt;="&amp;$O$1020,'Sch A. Input'!$H$13:$CJ$13,"&lt;="&amp;$L$11))</f>
        <v>0</v>
      </c>
      <c r="I1627" s="242">
        <f>IF(G1627=0,0,SUMIFS('Sch A. Input'!$H618:$CJ618,'Sch A. Input'!$H$14:$CJ$14,"One-time",'Sch A. Input'!$H$13:$CJ$13,"&lt;="&amp;$O$1020,'Sch A. Input'!$H$13:$CJ$13,"&lt;="&amp;$L$11))</f>
        <v>0</v>
      </c>
      <c r="J1627" s="283">
        <f t="shared" si="1037"/>
        <v>0</v>
      </c>
      <c r="K1627" s="242">
        <f t="shared" si="1038"/>
        <v>0</v>
      </c>
      <c r="L1627" s="242">
        <f t="shared" si="1039"/>
        <v>0</v>
      </c>
      <c r="M1627" s="276">
        <f t="shared" si="1031"/>
        <v>0</v>
      </c>
      <c r="N1627" s="281">
        <f t="shared" si="1013"/>
        <v>0</v>
      </c>
      <c r="O1627" s="245">
        <f t="shared" si="1014"/>
        <v>0</v>
      </c>
      <c r="P1627" s="248"/>
      <c r="Q1627" s="285">
        <f t="shared" si="1040"/>
        <v>0</v>
      </c>
      <c r="R1627" s="242">
        <f>IF(Q1627=0,0,SUMIFS('Sch A. Input'!$H618:$CJ618,'Sch A. Input'!$H$14:$CJ$14,"Recurring",'Sch A. Input'!$H$13:$CJ$13,"&lt;="&amp;$L$11,'Sch A. Input'!$H$13:$CJ$13,"&lt;="&amp;$Y$1020,'Sch A. Input'!$H$13:$CJ$13,"&gt;"&amp;$O$1020))</f>
        <v>0</v>
      </c>
      <c r="S1627" s="242">
        <f>IF(Q1627=0,0,SUMIFS('Sch A. Input'!$H618:$CJ618,'Sch A. Input'!$H$14:$CJ$14,"One-time",'Sch A. Input'!$H$13:$CJ$13,"&lt;="&amp;$L$11,'Sch A. Input'!$H$13:$CJ$13,"&lt;="&amp;$Y$1020,'Sch A. Input'!$H$13:$CJ$13,"&gt;"&amp;$O$1020))</f>
        <v>0</v>
      </c>
      <c r="T1627" s="283">
        <f t="shared" si="1041"/>
        <v>0</v>
      </c>
      <c r="U1627" s="242">
        <f t="shared" si="1042"/>
        <v>0</v>
      </c>
      <c r="V1627" s="242">
        <f t="shared" si="1043"/>
        <v>0</v>
      </c>
      <c r="W1627" s="276">
        <f t="shared" si="1032"/>
        <v>0</v>
      </c>
      <c r="X1627" s="281">
        <f t="shared" si="1015"/>
        <v>0</v>
      </c>
      <c r="Y1627" s="245">
        <f t="shared" si="1016"/>
        <v>0</v>
      </c>
      <c r="Z1627" s="248"/>
      <c r="AA1627" s="285">
        <f t="shared" si="1044"/>
        <v>0</v>
      </c>
      <c r="AB1627" s="242">
        <f>IF(AA1627=0,0,SUMIFS('Sch A. Input'!$H618:$CJ618,'Sch A. Input'!$H$14:$CJ$14,"Recurring",'Sch A. Input'!$H$13:$CJ$13,"&lt;="&amp;$L$11,'Sch A. Input'!$H$13:$CJ$13,"&lt;="&amp;$AI$1020,'Sch A. Input'!$H$13:$CJ$13,"&gt;"&amp;$Y$1020))</f>
        <v>0</v>
      </c>
      <c r="AC1627" s="242">
        <f>IF(AA1627=0,0,SUMIFS('Sch A. Input'!$H618:$CJ618,'Sch A. Input'!$H$14:$CJ$14,"One-time",'Sch A. Input'!$H$13:$CJ$13,"&lt;="&amp;$L$11,'Sch A. Input'!$H$13:$CJ$13,"&lt;="&amp;$AI$1020,'Sch A. Input'!$H$13:$CJ$13,"&gt;"&amp;$Y$1020))</f>
        <v>0</v>
      </c>
      <c r="AD1627" s="283">
        <f t="shared" si="1045"/>
        <v>0</v>
      </c>
      <c r="AE1627" s="242">
        <f t="shared" si="1046"/>
        <v>0</v>
      </c>
      <c r="AF1627" s="242">
        <f t="shared" si="1047"/>
        <v>0</v>
      </c>
      <c r="AG1627" s="276">
        <f t="shared" si="1033"/>
        <v>0</v>
      </c>
      <c r="AH1627" s="281">
        <f t="shared" si="1017"/>
        <v>0</v>
      </c>
      <c r="AI1627" s="245">
        <f t="shared" si="1018"/>
        <v>0</v>
      </c>
      <c r="AK1627" s="285">
        <f t="shared" si="1048"/>
        <v>0</v>
      </c>
      <c r="AL1627" s="242">
        <f>IF(AK1627=0,0,SUMIFS('Sch A. Input'!$H618:$CJ618,'Sch A. Input'!$H$14:$CJ$14,"Recurring",'Sch A. Input'!$H$13:$CJ$13,"&lt;="&amp;$L$11,'Sch A. Input'!$H$13:$CJ$13,"&lt;="&amp;$AS$1020,'Sch A. Input'!$H$13:$CJ$13,"&gt;"&amp;$AI$1020))</f>
        <v>0</v>
      </c>
      <c r="AM1627" s="242">
        <f>IF(AK1627=0,0,SUMIFS('Sch A. Input'!$H618:$CJ618,'Sch A. Input'!$H$14:$CJ$14,"One-time",'Sch A. Input'!$H$13:$CJ$13,"&lt;="&amp;$L$11,'Sch A. Input'!$H$13:$CJ$13,"&lt;="&amp;$AS$1020,'Sch A. Input'!$H$13:$CJ$13,"&gt;"&amp;$AI$1020))</f>
        <v>0</v>
      </c>
      <c r="AN1627" s="283">
        <f t="shared" si="1049"/>
        <v>0</v>
      </c>
      <c r="AO1627" s="242">
        <f t="shared" si="1050"/>
        <v>0</v>
      </c>
      <c r="AP1627" s="242">
        <f t="shared" si="1051"/>
        <v>0</v>
      </c>
      <c r="AQ1627" s="276">
        <f t="shared" si="1034"/>
        <v>0</v>
      </c>
      <c r="AR1627" s="281">
        <f t="shared" si="1019"/>
        <v>0</v>
      </c>
      <c r="AS1627" s="245">
        <f t="shared" si="1020"/>
        <v>0</v>
      </c>
      <c r="AY1627" s="160"/>
      <c r="AZ1627" s="160"/>
      <c r="BK1627" s="2"/>
      <c r="BL1627" s="2"/>
      <c r="BM1627" s="2"/>
      <c r="BN1627" s="2"/>
      <c r="BO1627" s="2"/>
      <c r="BP1627" s="2"/>
      <c r="BQ1627" s="2"/>
      <c r="BR1627" s="2"/>
      <c r="BS1627" s="2"/>
      <c r="BT1627" s="2"/>
      <c r="BU1627" s="2"/>
      <c r="BV1627" s="2"/>
      <c r="BW1627" s="2"/>
      <c r="BX1627" s="2"/>
      <c r="BY1627" s="2"/>
      <c r="BZ1627" s="2"/>
      <c r="CA1627" s="2"/>
      <c r="CI1627"/>
      <c r="CJ1627"/>
      <c r="CK1627"/>
      <c r="CL1627"/>
      <c r="CM1627"/>
      <c r="CN1627"/>
      <c r="CO1627"/>
      <c r="CP1627"/>
      <c r="CQ1627"/>
      <c r="CR1627"/>
      <c r="CS1627"/>
      <c r="CT1627"/>
      <c r="CU1627"/>
      <c r="CV1627"/>
      <c r="CW1627"/>
      <c r="CX1627"/>
    </row>
    <row r="1628" spans="2:102" x14ac:dyDescent="0.35">
      <c r="B1628" s="70" t="str">
        <f t="shared" ref="B1628:F1628" si="1068">B621</f>
        <v/>
      </c>
      <c r="C1628" s="166" t="str">
        <f t="shared" si="1068"/>
        <v/>
      </c>
      <c r="D1628" s="273" t="str">
        <f t="shared" si="1068"/>
        <v/>
      </c>
      <c r="E1628" s="273">
        <f t="shared" si="1068"/>
        <v>45016</v>
      </c>
      <c r="F1628" s="273">
        <f t="shared" si="1068"/>
        <v>0</v>
      </c>
      <c r="G1628" s="98">
        <f t="shared" si="1036"/>
        <v>0</v>
      </c>
      <c r="H1628" s="242">
        <f>IF(G1628=0,0,SUMIFS('Sch A. Input'!$H619:$CJ619,'Sch A. Input'!$H$14:$CJ$14,"Recurring",'Sch A. Input'!$H$13:$CJ$13,"&lt;="&amp;$O$1020,'Sch A. Input'!$H$13:$CJ$13,"&lt;="&amp;$L$11))</f>
        <v>0</v>
      </c>
      <c r="I1628" s="242">
        <f>IF(G1628=0,0,SUMIFS('Sch A. Input'!$H619:$CJ619,'Sch A. Input'!$H$14:$CJ$14,"One-time",'Sch A. Input'!$H$13:$CJ$13,"&lt;="&amp;$O$1020,'Sch A. Input'!$H$13:$CJ$13,"&lt;="&amp;$L$11))</f>
        <v>0</v>
      </c>
      <c r="J1628" s="283">
        <f t="shared" si="1037"/>
        <v>0</v>
      </c>
      <c r="K1628" s="242">
        <f t="shared" si="1038"/>
        <v>0</v>
      </c>
      <c r="L1628" s="242">
        <f t="shared" si="1039"/>
        <v>0</v>
      </c>
      <c r="M1628" s="276">
        <f t="shared" si="1031"/>
        <v>0</v>
      </c>
      <c r="N1628" s="281">
        <f t="shared" si="1013"/>
        <v>0</v>
      </c>
      <c r="O1628" s="245">
        <f t="shared" si="1014"/>
        <v>0</v>
      </c>
      <c r="P1628" s="248"/>
      <c r="Q1628" s="285">
        <f t="shared" si="1040"/>
        <v>0</v>
      </c>
      <c r="R1628" s="242">
        <f>IF(Q1628=0,0,SUMIFS('Sch A. Input'!$H619:$CJ619,'Sch A. Input'!$H$14:$CJ$14,"Recurring",'Sch A. Input'!$H$13:$CJ$13,"&lt;="&amp;$L$11,'Sch A. Input'!$H$13:$CJ$13,"&lt;="&amp;$Y$1020,'Sch A. Input'!$H$13:$CJ$13,"&gt;"&amp;$O$1020))</f>
        <v>0</v>
      </c>
      <c r="S1628" s="242">
        <f>IF(Q1628=0,0,SUMIFS('Sch A. Input'!$H619:$CJ619,'Sch A. Input'!$H$14:$CJ$14,"One-time",'Sch A. Input'!$H$13:$CJ$13,"&lt;="&amp;$L$11,'Sch A. Input'!$H$13:$CJ$13,"&lt;="&amp;$Y$1020,'Sch A. Input'!$H$13:$CJ$13,"&gt;"&amp;$O$1020))</f>
        <v>0</v>
      </c>
      <c r="T1628" s="283">
        <f t="shared" si="1041"/>
        <v>0</v>
      </c>
      <c r="U1628" s="242">
        <f t="shared" si="1042"/>
        <v>0</v>
      </c>
      <c r="V1628" s="242">
        <f t="shared" si="1043"/>
        <v>0</v>
      </c>
      <c r="W1628" s="276">
        <f t="shared" si="1032"/>
        <v>0</v>
      </c>
      <c r="X1628" s="281">
        <f t="shared" si="1015"/>
        <v>0</v>
      </c>
      <c r="Y1628" s="245">
        <f t="shared" si="1016"/>
        <v>0</v>
      </c>
      <c r="Z1628" s="248"/>
      <c r="AA1628" s="285">
        <f t="shared" si="1044"/>
        <v>0</v>
      </c>
      <c r="AB1628" s="242">
        <f>IF(AA1628=0,0,SUMIFS('Sch A. Input'!$H619:$CJ619,'Sch A. Input'!$H$14:$CJ$14,"Recurring",'Sch A. Input'!$H$13:$CJ$13,"&lt;="&amp;$L$11,'Sch A. Input'!$H$13:$CJ$13,"&lt;="&amp;$AI$1020,'Sch A. Input'!$H$13:$CJ$13,"&gt;"&amp;$Y$1020))</f>
        <v>0</v>
      </c>
      <c r="AC1628" s="242">
        <f>IF(AA1628=0,0,SUMIFS('Sch A. Input'!$H619:$CJ619,'Sch A. Input'!$H$14:$CJ$14,"One-time",'Sch A. Input'!$H$13:$CJ$13,"&lt;="&amp;$L$11,'Sch A. Input'!$H$13:$CJ$13,"&lt;="&amp;$AI$1020,'Sch A. Input'!$H$13:$CJ$13,"&gt;"&amp;$Y$1020))</f>
        <v>0</v>
      </c>
      <c r="AD1628" s="283">
        <f t="shared" si="1045"/>
        <v>0</v>
      </c>
      <c r="AE1628" s="242">
        <f t="shared" si="1046"/>
        <v>0</v>
      </c>
      <c r="AF1628" s="242">
        <f t="shared" si="1047"/>
        <v>0</v>
      </c>
      <c r="AG1628" s="276">
        <f t="shared" si="1033"/>
        <v>0</v>
      </c>
      <c r="AH1628" s="281">
        <f t="shared" si="1017"/>
        <v>0</v>
      </c>
      <c r="AI1628" s="245">
        <f t="shared" si="1018"/>
        <v>0</v>
      </c>
      <c r="AK1628" s="285">
        <f t="shared" si="1048"/>
        <v>0</v>
      </c>
      <c r="AL1628" s="242">
        <f>IF(AK1628=0,0,SUMIFS('Sch A. Input'!$H619:$CJ619,'Sch A. Input'!$H$14:$CJ$14,"Recurring",'Sch A. Input'!$H$13:$CJ$13,"&lt;="&amp;$L$11,'Sch A. Input'!$H$13:$CJ$13,"&lt;="&amp;$AS$1020,'Sch A. Input'!$H$13:$CJ$13,"&gt;"&amp;$AI$1020))</f>
        <v>0</v>
      </c>
      <c r="AM1628" s="242">
        <f>IF(AK1628=0,0,SUMIFS('Sch A. Input'!$H619:$CJ619,'Sch A. Input'!$H$14:$CJ$14,"One-time",'Sch A. Input'!$H$13:$CJ$13,"&lt;="&amp;$L$11,'Sch A. Input'!$H$13:$CJ$13,"&lt;="&amp;$AS$1020,'Sch A. Input'!$H$13:$CJ$13,"&gt;"&amp;$AI$1020))</f>
        <v>0</v>
      </c>
      <c r="AN1628" s="283">
        <f t="shared" si="1049"/>
        <v>0</v>
      </c>
      <c r="AO1628" s="242">
        <f t="shared" si="1050"/>
        <v>0</v>
      </c>
      <c r="AP1628" s="242">
        <f t="shared" si="1051"/>
        <v>0</v>
      </c>
      <c r="AQ1628" s="276">
        <f t="shared" si="1034"/>
        <v>0</v>
      </c>
      <c r="AR1628" s="281">
        <f t="shared" si="1019"/>
        <v>0</v>
      </c>
      <c r="AS1628" s="245">
        <f t="shared" si="1020"/>
        <v>0</v>
      </c>
      <c r="AY1628" s="160"/>
      <c r="AZ1628" s="160"/>
      <c r="BK1628" s="2"/>
      <c r="BL1628" s="2"/>
      <c r="BM1628" s="2"/>
      <c r="BN1628" s="2"/>
      <c r="BO1628" s="2"/>
      <c r="BP1628" s="2"/>
      <c r="BQ1628" s="2"/>
      <c r="BR1628" s="2"/>
      <c r="BS1628" s="2"/>
      <c r="BT1628" s="2"/>
      <c r="BU1628" s="2"/>
      <c r="BV1628" s="2"/>
      <c r="BW1628" s="2"/>
      <c r="BX1628" s="2"/>
      <c r="BY1628" s="2"/>
      <c r="BZ1628" s="2"/>
      <c r="CA1628" s="2"/>
      <c r="CI1628"/>
      <c r="CJ1628"/>
      <c r="CK1628"/>
      <c r="CL1628"/>
      <c r="CM1628"/>
      <c r="CN1628"/>
      <c r="CO1628"/>
      <c r="CP1628"/>
      <c r="CQ1628"/>
      <c r="CR1628"/>
      <c r="CS1628"/>
      <c r="CT1628"/>
      <c r="CU1628"/>
      <c r="CV1628"/>
      <c r="CW1628"/>
      <c r="CX1628"/>
    </row>
    <row r="1629" spans="2:102" x14ac:dyDescent="0.35">
      <c r="B1629" s="70" t="str">
        <f t="shared" ref="B1629:F1629" si="1069">B622</f>
        <v/>
      </c>
      <c r="C1629" s="166" t="str">
        <f t="shared" si="1069"/>
        <v/>
      </c>
      <c r="D1629" s="273" t="str">
        <f t="shared" si="1069"/>
        <v/>
      </c>
      <c r="E1629" s="273">
        <f t="shared" si="1069"/>
        <v>45016</v>
      </c>
      <c r="F1629" s="273">
        <f t="shared" si="1069"/>
        <v>0</v>
      </c>
      <c r="G1629" s="98">
        <f t="shared" si="1036"/>
        <v>0</v>
      </c>
      <c r="H1629" s="242">
        <f>IF(G1629=0,0,SUMIFS('Sch A. Input'!$H620:$CJ620,'Sch A. Input'!$H$14:$CJ$14,"Recurring",'Sch A. Input'!$H$13:$CJ$13,"&lt;="&amp;$O$1020,'Sch A. Input'!$H$13:$CJ$13,"&lt;="&amp;$L$11))</f>
        <v>0</v>
      </c>
      <c r="I1629" s="242">
        <f>IF(G1629=0,0,SUMIFS('Sch A. Input'!$H620:$CJ620,'Sch A. Input'!$H$14:$CJ$14,"One-time",'Sch A. Input'!$H$13:$CJ$13,"&lt;="&amp;$O$1020,'Sch A. Input'!$H$13:$CJ$13,"&lt;="&amp;$L$11))</f>
        <v>0</v>
      </c>
      <c r="J1629" s="283">
        <f t="shared" si="1037"/>
        <v>0</v>
      </c>
      <c r="K1629" s="242">
        <f t="shared" si="1038"/>
        <v>0</v>
      </c>
      <c r="L1629" s="242">
        <f t="shared" si="1039"/>
        <v>0</v>
      </c>
      <c r="M1629" s="276">
        <f t="shared" si="1031"/>
        <v>0</v>
      </c>
      <c r="N1629" s="281">
        <f t="shared" si="1013"/>
        <v>0</v>
      </c>
      <c r="O1629" s="245">
        <f t="shared" si="1014"/>
        <v>0</v>
      </c>
      <c r="P1629" s="248"/>
      <c r="Q1629" s="285">
        <f t="shared" si="1040"/>
        <v>0</v>
      </c>
      <c r="R1629" s="242">
        <f>IF(Q1629=0,0,SUMIFS('Sch A. Input'!$H620:$CJ620,'Sch A. Input'!$H$14:$CJ$14,"Recurring",'Sch A. Input'!$H$13:$CJ$13,"&lt;="&amp;$L$11,'Sch A. Input'!$H$13:$CJ$13,"&lt;="&amp;$Y$1020,'Sch A. Input'!$H$13:$CJ$13,"&gt;"&amp;$O$1020))</f>
        <v>0</v>
      </c>
      <c r="S1629" s="242">
        <f>IF(Q1629=0,0,SUMIFS('Sch A. Input'!$H620:$CJ620,'Sch A. Input'!$H$14:$CJ$14,"One-time",'Sch A. Input'!$H$13:$CJ$13,"&lt;="&amp;$L$11,'Sch A. Input'!$H$13:$CJ$13,"&lt;="&amp;$Y$1020,'Sch A. Input'!$H$13:$CJ$13,"&gt;"&amp;$O$1020))</f>
        <v>0</v>
      </c>
      <c r="T1629" s="283">
        <f t="shared" si="1041"/>
        <v>0</v>
      </c>
      <c r="U1629" s="242">
        <f t="shared" si="1042"/>
        <v>0</v>
      </c>
      <c r="V1629" s="242">
        <f t="shared" si="1043"/>
        <v>0</v>
      </c>
      <c r="W1629" s="276">
        <f t="shared" si="1032"/>
        <v>0</v>
      </c>
      <c r="X1629" s="281">
        <f t="shared" si="1015"/>
        <v>0</v>
      </c>
      <c r="Y1629" s="245">
        <f t="shared" si="1016"/>
        <v>0</v>
      </c>
      <c r="Z1629" s="248"/>
      <c r="AA1629" s="285">
        <f t="shared" si="1044"/>
        <v>0</v>
      </c>
      <c r="AB1629" s="242">
        <f>IF(AA1629=0,0,SUMIFS('Sch A. Input'!$H620:$CJ620,'Sch A. Input'!$H$14:$CJ$14,"Recurring",'Sch A. Input'!$H$13:$CJ$13,"&lt;="&amp;$L$11,'Sch A. Input'!$H$13:$CJ$13,"&lt;="&amp;$AI$1020,'Sch A. Input'!$H$13:$CJ$13,"&gt;"&amp;$Y$1020))</f>
        <v>0</v>
      </c>
      <c r="AC1629" s="242">
        <f>IF(AA1629=0,0,SUMIFS('Sch A. Input'!$H620:$CJ620,'Sch A. Input'!$H$14:$CJ$14,"One-time",'Sch A. Input'!$H$13:$CJ$13,"&lt;="&amp;$L$11,'Sch A. Input'!$H$13:$CJ$13,"&lt;="&amp;$AI$1020,'Sch A. Input'!$H$13:$CJ$13,"&gt;"&amp;$Y$1020))</f>
        <v>0</v>
      </c>
      <c r="AD1629" s="283">
        <f t="shared" si="1045"/>
        <v>0</v>
      </c>
      <c r="AE1629" s="242">
        <f t="shared" si="1046"/>
        <v>0</v>
      </c>
      <c r="AF1629" s="242">
        <f t="shared" si="1047"/>
        <v>0</v>
      </c>
      <c r="AG1629" s="276">
        <f t="shared" si="1033"/>
        <v>0</v>
      </c>
      <c r="AH1629" s="281">
        <f t="shared" si="1017"/>
        <v>0</v>
      </c>
      <c r="AI1629" s="245">
        <f t="shared" si="1018"/>
        <v>0</v>
      </c>
      <c r="AK1629" s="285">
        <f t="shared" si="1048"/>
        <v>0</v>
      </c>
      <c r="AL1629" s="242">
        <f>IF(AK1629=0,0,SUMIFS('Sch A. Input'!$H620:$CJ620,'Sch A. Input'!$H$14:$CJ$14,"Recurring",'Sch A. Input'!$H$13:$CJ$13,"&lt;="&amp;$L$11,'Sch A. Input'!$H$13:$CJ$13,"&lt;="&amp;$AS$1020,'Sch A. Input'!$H$13:$CJ$13,"&gt;"&amp;$AI$1020))</f>
        <v>0</v>
      </c>
      <c r="AM1629" s="242">
        <f>IF(AK1629=0,0,SUMIFS('Sch A. Input'!$H620:$CJ620,'Sch A. Input'!$H$14:$CJ$14,"One-time",'Sch A. Input'!$H$13:$CJ$13,"&lt;="&amp;$L$11,'Sch A. Input'!$H$13:$CJ$13,"&lt;="&amp;$AS$1020,'Sch A. Input'!$H$13:$CJ$13,"&gt;"&amp;$AI$1020))</f>
        <v>0</v>
      </c>
      <c r="AN1629" s="283">
        <f t="shared" si="1049"/>
        <v>0</v>
      </c>
      <c r="AO1629" s="242">
        <f t="shared" si="1050"/>
        <v>0</v>
      </c>
      <c r="AP1629" s="242">
        <f t="shared" si="1051"/>
        <v>0</v>
      </c>
      <c r="AQ1629" s="276">
        <f t="shared" si="1034"/>
        <v>0</v>
      </c>
      <c r="AR1629" s="281">
        <f t="shared" si="1019"/>
        <v>0</v>
      </c>
      <c r="AS1629" s="245">
        <f t="shared" si="1020"/>
        <v>0</v>
      </c>
      <c r="AY1629" s="160"/>
      <c r="AZ1629" s="160"/>
      <c r="BK1629" s="2"/>
      <c r="BL1629" s="2"/>
      <c r="BM1629" s="2"/>
      <c r="BN1629" s="2"/>
      <c r="BO1629" s="2"/>
      <c r="BP1629" s="2"/>
      <c r="BQ1629" s="2"/>
      <c r="BR1629" s="2"/>
      <c r="BS1629" s="2"/>
      <c r="BT1629" s="2"/>
      <c r="BU1629" s="2"/>
      <c r="BV1629" s="2"/>
      <c r="BW1629" s="2"/>
      <c r="BX1629" s="2"/>
      <c r="BY1629" s="2"/>
      <c r="BZ1629" s="2"/>
      <c r="CA1629" s="2"/>
      <c r="CI1629"/>
      <c r="CJ1629"/>
      <c r="CK1629"/>
      <c r="CL1629"/>
      <c r="CM1629"/>
      <c r="CN1629"/>
      <c r="CO1629"/>
      <c r="CP1629"/>
      <c r="CQ1629"/>
      <c r="CR1629"/>
      <c r="CS1629"/>
      <c r="CT1629"/>
      <c r="CU1629"/>
      <c r="CV1629"/>
      <c r="CW1629"/>
      <c r="CX1629"/>
    </row>
    <row r="1630" spans="2:102" x14ac:dyDescent="0.35">
      <c r="B1630" s="70" t="str">
        <f t="shared" ref="B1630:F1630" si="1070">B623</f>
        <v/>
      </c>
      <c r="C1630" s="166" t="str">
        <f t="shared" si="1070"/>
        <v/>
      </c>
      <c r="D1630" s="273" t="str">
        <f t="shared" si="1070"/>
        <v/>
      </c>
      <c r="E1630" s="273">
        <f t="shared" si="1070"/>
        <v>45016</v>
      </c>
      <c r="F1630" s="273">
        <f t="shared" si="1070"/>
        <v>0</v>
      </c>
      <c r="G1630" s="98">
        <f t="shared" si="1036"/>
        <v>0</v>
      </c>
      <c r="H1630" s="242">
        <f>IF(G1630=0,0,SUMIFS('Sch A. Input'!$H621:$CJ621,'Sch A. Input'!$H$14:$CJ$14,"Recurring",'Sch A. Input'!$H$13:$CJ$13,"&lt;="&amp;$O$1020,'Sch A. Input'!$H$13:$CJ$13,"&lt;="&amp;$L$11))</f>
        <v>0</v>
      </c>
      <c r="I1630" s="242">
        <f>IF(G1630=0,0,SUMIFS('Sch A. Input'!$H621:$CJ621,'Sch A. Input'!$H$14:$CJ$14,"One-time",'Sch A. Input'!$H$13:$CJ$13,"&lt;="&amp;$O$1020,'Sch A. Input'!$H$13:$CJ$13,"&lt;="&amp;$L$11))</f>
        <v>0</v>
      </c>
      <c r="J1630" s="283">
        <f t="shared" si="1037"/>
        <v>0</v>
      </c>
      <c r="K1630" s="242">
        <f t="shared" si="1038"/>
        <v>0</v>
      </c>
      <c r="L1630" s="242">
        <f t="shared" si="1039"/>
        <v>0</v>
      </c>
      <c r="M1630" s="276">
        <f t="shared" si="1031"/>
        <v>0</v>
      </c>
      <c r="N1630" s="281">
        <f t="shared" si="1013"/>
        <v>0</v>
      </c>
      <c r="O1630" s="245">
        <f t="shared" si="1014"/>
        <v>0</v>
      </c>
      <c r="P1630" s="248"/>
      <c r="Q1630" s="285">
        <f t="shared" si="1040"/>
        <v>0</v>
      </c>
      <c r="R1630" s="242">
        <f>IF(Q1630=0,0,SUMIFS('Sch A. Input'!$H621:$CJ621,'Sch A. Input'!$H$14:$CJ$14,"Recurring",'Sch A. Input'!$H$13:$CJ$13,"&lt;="&amp;$L$11,'Sch A. Input'!$H$13:$CJ$13,"&lt;="&amp;$Y$1020,'Sch A. Input'!$H$13:$CJ$13,"&gt;"&amp;$O$1020))</f>
        <v>0</v>
      </c>
      <c r="S1630" s="242">
        <f>IF(Q1630=0,0,SUMIFS('Sch A. Input'!$H621:$CJ621,'Sch A. Input'!$H$14:$CJ$14,"One-time",'Sch A. Input'!$H$13:$CJ$13,"&lt;="&amp;$L$11,'Sch A. Input'!$H$13:$CJ$13,"&lt;="&amp;$Y$1020,'Sch A. Input'!$H$13:$CJ$13,"&gt;"&amp;$O$1020))</f>
        <v>0</v>
      </c>
      <c r="T1630" s="283">
        <f t="shared" si="1041"/>
        <v>0</v>
      </c>
      <c r="U1630" s="242">
        <f t="shared" si="1042"/>
        <v>0</v>
      </c>
      <c r="V1630" s="242">
        <f t="shared" si="1043"/>
        <v>0</v>
      </c>
      <c r="W1630" s="276">
        <f t="shared" si="1032"/>
        <v>0</v>
      </c>
      <c r="X1630" s="281">
        <f t="shared" si="1015"/>
        <v>0</v>
      </c>
      <c r="Y1630" s="245">
        <f t="shared" si="1016"/>
        <v>0</v>
      </c>
      <c r="Z1630" s="248"/>
      <c r="AA1630" s="285">
        <f t="shared" si="1044"/>
        <v>0</v>
      </c>
      <c r="AB1630" s="242">
        <f>IF(AA1630=0,0,SUMIFS('Sch A. Input'!$H621:$CJ621,'Sch A. Input'!$H$14:$CJ$14,"Recurring",'Sch A. Input'!$H$13:$CJ$13,"&lt;="&amp;$L$11,'Sch A. Input'!$H$13:$CJ$13,"&lt;="&amp;$AI$1020,'Sch A. Input'!$H$13:$CJ$13,"&gt;"&amp;$Y$1020))</f>
        <v>0</v>
      </c>
      <c r="AC1630" s="242">
        <f>IF(AA1630=0,0,SUMIFS('Sch A. Input'!$H621:$CJ621,'Sch A. Input'!$H$14:$CJ$14,"One-time",'Sch A. Input'!$H$13:$CJ$13,"&lt;="&amp;$L$11,'Sch A. Input'!$H$13:$CJ$13,"&lt;="&amp;$AI$1020,'Sch A. Input'!$H$13:$CJ$13,"&gt;"&amp;$Y$1020))</f>
        <v>0</v>
      </c>
      <c r="AD1630" s="283">
        <f t="shared" si="1045"/>
        <v>0</v>
      </c>
      <c r="AE1630" s="242">
        <f t="shared" si="1046"/>
        <v>0</v>
      </c>
      <c r="AF1630" s="242">
        <f t="shared" si="1047"/>
        <v>0</v>
      </c>
      <c r="AG1630" s="276">
        <f t="shared" si="1033"/>
        <v>0</v>
      </c>
      <c r="AH1630" s="281">
        <f t="shared" si="1017"/>
        <v>0</v>
      </c>
      <c r="AI1630" s="245">
        <f t="shared" si="1018"/>
        <v>0</v>
      </c>
      <c r="AK1630" s="285">
        <f t="shared" si="1048"/>
        <v>0</v>
      </c>
      <c r="AL1630" s="242">
        <f>IF(AK1630=0,0,SUMIFS('Sch A. Input'!$H621:$CJ621,'Sch A. Input'!$H$14:$CJ$14,"Recurring",'Sch A. Input'!$H$13:$CJ$13,"&lt;="&amp;$L$11,'Sch A. Input'!$H$13:$CJ$13,"&lt;="&amp;$AS$1020,'Sch A. Input'!$H$13:$CJ$13,"&gt;"&amp;$AI$1020))</f>
        <v>0</v>
      </c>
      <c r="AM1630" s="242">
        <f>IF(AK1630=0,0,SUMIFS('Sch A. Input'!$H621:$CJ621,'Sch A. Input'!$H$14:$CJ$14,"One-time",'Sch A. Input'!$H$13:$CJ$13,"&lt;="&amp;$L$11,'Sch A. Input'!$H$13:$CJ$13,"&lt;="&amp;$AS$1020,'Sch A. Input'!$H$13:$CJ$13,"&gt;"&amp;$AI$1020))</f>
        <v>0</v>
      </c>
      <c r="AN1630" s="283">
        <f t="shared" si="1049"/>
        <v>0</v>
      </c>
      <c r="AO1630" s="242">
        <f t="shared" si="1050"/>
        <v>0</v>
      </c>
      <c r="AP1630" s="242">
        <f t="shared" si="1051"/>
        <v>0</v>
      </c>
      <c r="AQ1630" s="276">
        <f t="shared" si="1034"/>
        <v>0</v>
      </c>
      <c r="AR1630" s="281">
        <f t="shared" si="1019"/>
        <v>0</v>
      </c>
      <c r="AS1630" s="245">
        <f t="shared" si="1020"/>
        <v>0</v>
      </c>
      <c r="AY1630" s="160"/>
      <c r="AZ1630" s="160"/>
      <c r="BK1630" s="2"/>
      <c r="BL1630" s="2"/>
      <c r="BM1630" s="2"/>
      <c r="BN1630" s="2"/>
      <c r="BO1630" s="2"/>
      <c r="BP1630" s="2"/>
      <c r="BQ1630" s="2"/>
      <c r="BR1630" s="2"/>
      <c r="BS1630" s="2"/>
      <c r="BT1630" s="2"/>
      <c r="BU1630" s="2"/>
      <c r="BV1630" s="2"/>
      <c r="BW1630" s="2"/>
      <c r="BX1630" s="2"/>
      <c r="BY1630" s="2"/>
      <c r="BZ1630" s="2"/>
      <c r="CA1630" s="2"/>
      <c r="CI1630"/>
      <c r="CJ1630"/>
      <c r="CK1630"/>
      <c r="CL1630"/>
      <c r="CM1630"/>
      <c r="CN1630"/>
      <c r="CO1630"/>
      <c r="CP1630"/>
      <c r="CQ1630"/>
      <c r="CR1630"/>
      <c r="CS1630"/>
      <c r="CT1630"/>
      <c r="CU1630"/>
      <c r="CV1630"/>
      <c r="CW1630"/>
      <c r="CX1630"/>
    </row>
    <row r="1631" spans="2:102" x14ac:dyDescent="0.35">
      <c r="B1631" s="70" t="str">
        <f t="shared" ref="B1631:F1631" si="1071">B624</f>
        <v/>
      </c>
      <c r="C1631" s="166" t="str">
        <f t="shared" si="1071"/>
        <v/>
      </c>
      <c r="D1631" s="273" t="str">
        <f t="shared" si="1071"/>
        <v/>
      </c>
      <c r="E1631" s="273">
        <f t="shared" si="1071"/>
        <v>45016</v>
      </c>
      <c r="F1631" s="273">
        <f t="shared" si="1071"/>
        <v>0</v>
      </c>
      <c r="G1631" s="98">
        <f t="shared" si="1036"/>
        <v>0</v>
      </c>
      <c r="H1631" s="242">
        <f>IF(G1631=0,0,SUMIFS('Sch A. Input'!$H622:$CJ622,'Sch A. Input'!$H$14:$CJ$14,"Recurring",'Sch A. Input'!$H$13:$CJ$13,"&lt;="&amp;$O$1020,'Sch A. Input'!$H$13:$CJ$13,"&lt;="&amp;$L$11))</f>
        <v>0</v>
      </c>
      <c r="I1631" s="242">
        <f>IF(G1631=0,0,SUMIFS('Sch A. Input'!$H622:$CJ622,'Sch A. Input'!$H$14:$CJ$14,"One-time",'Sch A. Input'!$H$13:$CJ$13,"&lt;="&amp;$O$1020,'Sch A. Input'!$H$13:$CJ$13,"&lt;="&amp;$L$11))</f>
        <v>0</v>
      </c>
      <c r="J1631" s="283">
        <f t="shared" si="1037"/>
        <v>0</v>
      </c>
      <c r="K1631" s="242">
        <f t="shared" si="1038"/>
        <v>0</v>
      </c>
      <c r="L1631" s="242">
        <f t="shared" si="1039"/>
        <v>0</v>
      </c>
      <c r="M1631" s="276">
        <f t="shared" si="1031"/>
        <v>0</v>
      </c>
      <c r="N1631" s="281">
        <f t="shared" si="1013"/>
        <v>0</v>
      </c>
      <c r="O1631" s="245">
        <f t="shared" si="1014"/>
        <v>0</v>
      </c>
      <c r="P1631" s="248"/>
      <c r="Q1631" s="285">
        <f t="shared" si="1040"/>
        <v>0</v>
      </c>
      <c r="R1631" s="242">
        <f>IF(Q1631=0,0,SUMIFS('Sch A. Input'!$H622:$CJ622,'Sch A. Input'!$H$14:$CJ$14,"Recurring",'Sch A. Input'!$H$13:$CJ$13,"&lt;="&amp;$L$11,'Sch A. Input'!$H$13:$CJ$13,"&lt;="&amp;$Y$1020,'Sch A. Input'!$H$13:$CJ$13,"&gt;"&amp;$O$1020))</f>
        <v>0</v>
      </c>
      <c r="S1631" s="242">
        <f>IF(Q1631=0,0,SUMIFS('Sch A. Input'!$H622:$CJ622,'Sch A. Input'!$H$14:$CJ$14,"One-time",'Sch A. Input'!$H$13:$CJ$13,"&lt;="&amp;$L$11,'Sch A. Input'!$H$13:$CJ$13,"&lt;="&amp;$Y$1020,'Sch A. Input'!$H$13:$CJ$13,"&gt;"&amp;$O$1020))</f>
        <v>0</v>
      </c>
      <c r="T1631" s="283">
        <f t="shared" si="1041"/>
        <v>0</v>
      </c>
      <c r="U1631" s="242">
        <f t="shared" si="1042"/>
        <v>0</v>
      </c>
      <c r="V1631" s="242">
        <f t="shared" si="1043"/>
        <v>0</v>
      </c>
      <c r="W1631" s="276">
        <f t="shared" si="1032"/>
        <v>0</v>
      </c>
      <c r="X1631" s="281">
        <f t="shared" si="1015"/>
        <v>0</v>
      </c>
      <c r="Y1631" s="245">
        <f t="shared" si="1016"/>
        <v>0</v>
      </c>
      <c r="Z1631" s="248"/>
      <c r="AA1631" s="285">
        <f t="shared" si="1044"/>
        <v>0</v>
      </c>
      <c r="AB1631" s="242">
        <f>IF(AA1631=0,0,SUMIFS('Sch A. Input'!$H622:$CJ622,'Sch A. Input'!$H$14:$CJ$14,"Recurring",'Sch A. Input'!$H$13:$CJ$13,"&lt;="&amp;$L$11,'Sch A. Input'!$H$13:$CJ$13,"&lt;="&amp;$AI$1020,'Sch A. Input'!$H$13:$CJ$13,"&gt;"&amp;$Y$1020))</f>
        <v>0</v>
      </c>
      <c r="AC1631" s="242">
        <f>IF(AA1631=0,0,SUMIFS('Sch A. Input'!$H622:$CJ622,'Sch A. Input'!$H$14:$CJ$14,"One-time",'Sch A. Input'!$H$13:$CJ$13,"&lt;="&amp;$L$11,'Sch A. Input'!$H$13:$CJ$13,"&lt;="&amp;$AI$1020,'Sch A. Input'!$H$13:$CJ$13,"&gt;"&amp;$Y$1020))</f>
        <v>0</v>
      </c>
      <c r="AD1631" s="283">
        <f t="shared" si="1045"/>
        <v>0</v>
      </c>
      <c r="AE1631" s="242">
        <f t="shared" si="1046"/>
        <v>0</v>
      </c>
      <c r="AF1631" s="242">
        <f t="shared" si="1047"/>
        <v>0</v>
      </c>
      <c r="AG1631" s="276">
        <f t="shared" si="1033"/>
        <v>0</v>
      </c>
      <c r="AH1631" s="281">
        <f t="shared" si="1017"/>
        <v>0</v>
      </c>
      <c r="AI1631" s="245">
        <f t="shared" si="1018"/>
        <v>0</v>
      </c>
      <c r="AK1631" s="285">
        <f t="shared" si="1048"/>
        <v>0</v>
      </c>
      <c r="AL1631" s="242">
        <f>IF(AK1631=0,0,SUMIFS('Sch A. Input'!$H622:$CJ622,'Sch A. Input'!$H$14:$CJ$14,"Recurring",'Sch A. Input'!$H$13:$CJ$13,"&lt;="&amp;$L$11,'Sch A. Input'!$H$13:$CJ$13,"&lt;="&amp;$AS$1020,'Sch A. Input'!$H$13:$CJ$13,"&gt;"&amp;$AI$1020))</f>
        <v>0</v>
      </c>
      <c r="AM1631" s="242">
        <f>IF(AK1631=0,0,SUMIFS('Sch A. Input'!$H622:$CJ622,'Sch A. Input'!$H$14:$CJ$14,"One-time",'Sch A. Input'!$H$13:$CJ$13,"&lt;="&amp;$L$11,'Sch A. Input'!$H$13:$CJ$13,"&lt;="&amp;$AS$1020,'Sch A. Input'!$H$13:$CJ$13,"&gt;"&amp;$AI$1020))</f>
        <v>0</v>
      </c>
      <c r="AN1631" s="283">
        <f t="shared" si="1049"/>
        <v>0</v>
      </c>
      <c r="AO1631" s="242">
        <f t="shared" si="1050"/>
        <v>0</v>
      </c>
      <c r="AP1631" s="242">
        <f t="shared" si="1051"/>
        <v>0</v>
      </c>
      <c r="AQ1631" s="276">
        <f t="shared" si="1034"/>
        <v>0</v>
      </c>
      <c r="AR1631" s="281">
        <f t="shared" si="1019"/>
        <v>0</v>
      </c>
      <c r="AS1631" s="245">
        <f t="shared" si="1020"/>
        <v>0</v>
      </c>
      <c r="AY1631" s="160"/>
      <c r="AZ1631" s="160"/>
      <c r="BK1631" s="2"/>
      <c r="BL1631" s="2"/>
      <c r="BM1631" s="2"/>
      <c r="BN1631" s="2"/>
      <c r="BO1631" s="2"/>
      <c r="BP1631" s="2"/>
      <c r="BQ1631" s="2"/>
      <c r="BR1631" s="2"/>
      <c r="BS1631" s="2"/>
      <c r="BT1631" s="2"/>
      <c r="BU1631" s="2"/>
      <c r="BV1631" s="2"/>
      <c r="BW1631" s="2"/>
      <c r="BX1631" s="2"/>
      <c r="BY1631" s="2"/>
      <c r="BZ1631" s="2"/>
      <c r="CA1631" s="2"/>
      <c r="CI1631"/>
      <c r="CJ1631"/>
      <c r="CK1631"/>
      <c r="CL1631"/>
      <c r="CM1631"/>
      <c r="CN1631"/>
      <c r="CO1631"/>
      <c r="CP1631"/>
      <c r="CQ1631"/>
      <c r="CR1631"/>
      <c r="CS1631"/>
      <c r="CT1631"/>
      <c r="CU1631"/>
      <c r="CV1631"/>
      <c r="CW1631"/>
      <c r="CX1631"/>
    </row>
    <row r="1632" spans="2:102" x14ac:dyDescent="0.35">
      <c r="B1632" s="70" t="str">
        <f t="shared" ref="B1632:F1632" si="1072">B625</f>
        <v/>
      </c>
      <c r="C1632" s="166" t="str">
        <f t="shared" si="1072"/>
        <v/>
      </c>
      <c r="D1632" s="273" t="str">
        <f t="shared" si="1072"/>
        <v/>
      </c>
      <c r="E1632" s="273">
        <f t="shared" si="1072"/>
        <v>45016</v>
      </c>
      <c r="F1632" s="273">
        <f t="shared" si="1072"/>
        <v>0</v>
      </c>
      <c r="G1632" s="98">
        <f t="shared" si="1036"/>
        <v>0</v>
      </c>
      <c r="H1632" s="242">
        <f>IF(G1632=0,0,SUMIFS('Sch A. Input'!$H623:$CJ623,'Sch A. Input'!$H$14:$CJ$14,"Recurring",'Sch A. Input'!$H$13:$CJ$13,"&lt;="&amp;$O$1020,'Sch A. Input'!$H$13:$CJ$13,"&lt;="&amp;$L$11))</f>
        <v>0</v>
      </c>
      <c r="I1632" s="242">
        <f>IF(G1632=0,0,SUMIFS('Sch A. Input'!$H623:$CJ623,'Sch A. Input'!$H$14:$CJ$14,"One-time",'Sch A. Input'!$H$13:$CJ$13,"&lt;="&amp;$O$1020,'Sch A. Input'!$H$13:$CJ$13,"&lt;="&amp;$L$11))</f>
        <v>0</v>
      </c>
      <c r="J1632" s="283">
        <f t="shared" si="1037"/>
        <v>0</v>
      </c>
      <c r="K1632" s="242">
        <f t="shared" si="1038"/>
        <v>0</v>
      </c>
      <c r="L1632" s="242">
        <f t="shared" si="1039"/>
        <v>0</v>
      </c>
      <c r="M1632" s="276">
        <f t="shared" si="1031"/>
        <v>0</v>
      </c>
      <c r="N1632" s="281">
        <f t="shared" si="1013"/>
        <v>0</v>
      </c>
      <c r="O1632" s="245">
        <f t="shared" si="1014"/>
        <v>0</v>
      </c>
      <c r="P1632" s="248"/>
      <c r="Q1632" s="285">
        <f t="shared" si="1040"/>
        <v>0</v>
      </c>
      <c r="R1632" s="242">
        <f>IF(Q1632=0,0,SUMIFS('Sch A. Input'!$H623:$CJ623,'Sch A. Input'!$H$14:$CJ$14,"Recurring",'Sch A. Input'!$H$13:$CJ$13,"&lt;="&amp;$L$11,'Sch A. Input'!$H$13:$CJ$13,"&lt;="&amp;$Y$1020,'Sch A. Input'!$H$13:$CJ$13,"&gt;"&amp;$O$1020))</f>
        <v>0</v>
      </c>
      <c r="S1632" s="242">
        <f>IF(Q1632=0,0,SUMIFS('Sch A. Input'!$H623:$CJ623,'Sch A. Input'!$H$14:$CJ$14,"One-time",'Sch A. Input'!$H$13:$CJ$13,"&lt;="&amp;$L$11,'Sch A. Input'!$H$13:$CJ$13,"&lt;="&amp;$Y$1020,'Sch A. Input'!$H$13:$CJ$13,"&gt;"&amp;$O$1020))</f>
        <v>0</v>
      </c>
      <c r="T1632" s="283">
        <f t="shared" si="1041"/>
        <v>0</v>
      </c>
      <c r="U1632" s="242">
        <f t="shared" si="1042"/>
        <v>0</v>
      </c>
      <c r="V1632" s="242">
        <f t="shared" si="1043"/>
        <v>0</v>
      </c>
      <c r="W1632" s="276">
        <f t="shared" si="1032"/>
        <v>0</v>
      </c>
      <c r="X1632" s="281">
        <f t="shared" si="1015"/>
        <v>0</v>
      </c>
      <c r="Y1632" s="245">
        <f t="shared" si="1016"/>
        <v>0</v>
      </c>
      <c r="Z1632" s="248"/>
      <c r="AA1632" s="285">
        <f t="shared" si="1044"/>
        <v>0</v>
      </c>
      <c r="AB1632" s="242">
        <f>IF(AA1632=0,0,SUMIFS('Sch A. Input'!$H623:$CJ623,'Sch A. Input'!$H$14:$CJ$14,"Recurring",'Sch A. Input'!$H$13:$CJ$13,"&lt;="&amp;$L$11,'Sch A. Input'!$H$13:$CJ$13,"&lt;="&amp;$AI$1020,'Sch A. Input'!$H$13:$CJ$13,"&gt;"&amp;$Y$1020))</f>
        <v>0</v>
      </c>
      <c r="AC1632" s="242">
        <f>IF(AA1632=0,0,SUMIFS('Sch A. Input'!$H623:$CJ623,'Sch A. Input'!$H$14:$CJ$14,"One-time",'Sch A. Input'!$H$13:$CJ$13,"&lt;="&amp;$L$11,'Sch A. Input'!$H$13:$CJ$13,"&lt;="&amp;$AI$1020,'Sch A. Input'!$H$13:$CJ$13,"&gt;"&amp;$Y$1020))</f>
        <v>0</v>
      </c>
      <c r="AD1632" s="283">
        <f t="shared" si="1045"/>
        <v>0</v>
      </c>
      <c r="AE1632" s="242">
        <f t="shared" si="1046"/>
        <v>0</v>
      </c>
      <c r="AF1632" s="242">
        <f t="shared" si="1047"/>
        <v>0</v>
      </c>
      <c r="AG1632" s="276">
        <f t="shared" si="1033"/>
        <v>0</v>
      </c>
      <c r="AH1632" s="281">
        <f t="shared" si="1017"/>
        <v>0</v>
      </c>
      <c r="AI1632" s="245">
        <f t="shared" si="1018"/>
        <v>0</v>
      </c>
      <c r="AK1632" s="285">
        <f t="shared" si="1048"/>
        <v>0</v>
      </c>
      <c r="AL1632" s="242">
        <f>IF(AK1632=0,0,SUMIFS('Sch A. Input'!$H623:$CJ623,'Sch A. Input'!$H$14:$CJ$14,"Recurring",'Sch A. Input'!$H$13:$CJ$13,"&lt;="&amp;$L$11,'Sch A. Input'!$H$13:$CJ$13,"&lt;="&amp;$AS$1020,'Sch A. Input'!$H$13:$CJ$13,"&gt;"&amp;$AI$1020))</f>
        <v>0</v>
      </c>
      <c r="AM1632" s="242">
        <f>IF(AK1632=0,0,SUMIFS('Sch A. Input'!$H623:$CJ623,'Sch A. Input'!$H$14:$CJ$14,"One-time",'Sch A. Input'!$H$13:$CJ$13,"&lt;="&amp;$L$11,'Sch A. Input'!$H$13:$CJ$13,"&lt;="&amp;$AS$1020,'Sch A. Input'!$H$13:$CJ$13,"&gt;"&amp;$AI$1020))</f>
        <v>0</v>
      </c>
      <c r="AN1632" s="283">
        <f t="shared" si="1049"/>
        <v>0</v>
      </c>
      <c r="AO1632" s="242">
        <f t="shared" si="1050"/>
        <v>0</v>
      </c>
      <c r="AP1632" s="242">
        <f t="shared" si="1051"/>
        <v>0</v>
      </c>
      <c r="AQ1632" s="276">
        <f t="shared" si="1034"/>
        <v>0</v>
      </c>
      <c r="AR1632" s="281">
        <f t="shared" si="1019"/>
        <v>0</v>
      </c>
      <c r="AS1632" s="245">
        <f t="shared" si="1020"/>
        <v>0</v>
      </c>
      <c r="AY1632" s="160"/>
      <c r="AZ1632" s="160"/>
      <c r="BK1632" s="2"/>
      <c r="BL1632" s="2"/>
      <c r="BM1632" s="2"/>
      <c r="BN1632" s="2"/>
      <c r="BO1632" s="2"/>
      <c r="BP1632" s="2"/>
      <c r="BQ1632" s="2"/>
      <c r="BR1632" s="2"/>
      <c r="BS1632" s="2"/>
      <c r="BT1632" s="2"/>
      <c r="BU1632" s="2"/>
      <c r="BV1632" s="2"/>
      <c r="BW1632" s="2"/>
      <c r="BX1632" s="2"/>
      <c r="BY1632" s="2"/>
      <c r="BZ1632" s="2"/>
      <c r="CA1632" s="2"/>
      <c r="CI1632"/>
      <c r="CJ1632"/>
      <c r="CK1632"/>
      <c r="CL1632"/>
      <c r="CM1632"/>
      <c r="CN1632"/>
      <c r="CO1632"/>
      <c r="CP1632"/>
      <c r="CQ1632"/>
      <c r="CR1632"/>
      <c r="CS1632"/>
      <c r="CT1632"/>
      <c r="CU1632"/>
      <c r="CV1632"/>
      <c r="CW1632"/>
      <c r="CX1632"/>
    </row>
    <row r="1633" spans="2:102" x14ac:dyDescent="0.35">
      <c r="B1633" s="70" t="str">
        <f t="shared" ref="B1633:F1633" si="1073">B626</f>
        <v/>
      </c>
      <c r="C1633" s="166" t="str">
        <f t="shared" si="1073"/>
        <v/>
      </c>
      <c r="D1633" s="273" t="str">
        <f t="shared" si="1073"/>
        <v/>
      </c>
      <c r="E1633" s="273">
        <f t="shared" si="1073"/>
        <v>45016</v>
      </c>
      <c r="F1633" s="273">
        <f t="shared" si="1073"/>
        <v>0</v>
      </c>
      <c r="G1633" s="98">
        <f t="shared" si="1036"/>
        <v>0</v>
      </c>
      <c r="H1633" s="242">
        <f>IF(G1633=0,0,SUMIFS('Sch A. Input'!$H624:$CJ624,'Sch A. Input'!$H$14:$CJ$14,"Recurring",'Sch A. Input'!$H$13:$CJ$13,"&lt;="&amp;$O$1020,'Sch A. Input'!$H$13:$CJ$13,"&lt;="&amp;$L$11))</f>
        <v>0</v>
      </c>
      <c r="I1633" s="242">
        <f>IF(G1633=0,0,SUMIFS('Sch A. Input'!$H624:$CJ624,'Sch A. Input'!$H$14:$CJ$14,"One-time",'Sch A. Input'!$H$13:$CJ$13,"&lt;="&amp;$O$1020,'Sch A. Input'!$H$13:$CJ$13,"&lt;="&amp;$L$11))</f>
        <v>0</v>
      </c>
      <c r="J1633" s="283">
        <f t="shared" si="1037"/>
        <v>0</v>
      </c>
      <c r="K1633" s="242">
        <f t="shared" si="1038"/>
        <v>0</v>
      </c>
      <c r="L1633" s="242">
        <f t="shared" si="1039"/>
        <v>0</v>
      </c>
      <c r="M1633" s="276">
        <f t="shared" si="1031"/>
        <v>0</v>
      </c>
      <c r="N1633" s="281">
        <f t="shared" si="1013"/>
        <v>0</v>
      </c>
      <c r="O1633" s="245">
        <f t="shared" si="1014"/>
        <v>0</v>
      </c>
      <c r="P1633" s="248"/>
      <c r="Q1633" s="285">
        <f t="shared" si="1040"/>
        <v>0</v>
      </c>
      <c r="R1633" s="242">
        <f>IF(Q1633=0,0,SUMIFS('Sch A. Input'!$H624:$CJ624,'Sch A. Input'!$H$14:$CJ$14,"Recurring",'Sch A. Input'!$H$13:$CJ$13,"&lt;="&amp;$L$11,'Sch A. Input'!$H$13:$CJ$13,"&lt;="&amp;$Y$1020,'Sch A. Input'!$H$13:$CJ$13,"&gt;"&amp;$O$1020))</f>
        <v>0</v>
      </c>
      <c r="S1633" s="242">
        <f>IF(Q1633=0,0,SUMIFS('Sch A. Input'!$H624:$CJ624,'Sch A. Input'!$H$14:$CJ$14,"One-time",'Sch A. Input'!$H$13:$CJ$13,"&lt;="&amp;$L$11,'Sch A. Input'!$H$13:$CJ$13,"&lt;="&amp;$Y$1020,'Sch A. Input'!$H$13:$CJ$13,"&gt;"&amp;$O$1020))</f>
        <v>0</v>
      </c>
      <c r="T1633" s="283">
        <f t="shared" si="1041"/>
        <v>0</v>
      </c>
      <c r="U1633" s="242">
        <f t="shared" si="1042"/>
        <v>0</v>
      </c>
      <c r="V1633" s="242">
        <f t="shared" si="1043"/>
        <v>0</v>
      </c>
      <c r="W1633" s="276">
        <f t="shared" si="1032"/>
        <v>0</v>
      </c>
      <c r="X1633" s="281">
        <f t="shared" si="1015"/>
        <v>0</v>
      </c>
      <c r="Y1633" s="245">
        <f t="shared" si="1016"/>
        <v>0</v>
      </c>
      <c r="Z1633" s="248"/>
      <c r="AA1633" s="285">
        <f t="shared" si="1044"/>
        <v>0</v>
      </c>
      <c r="AB1633" s="242">
        <f>IF(AA1633=0,0,SUMIFS('Sch A. Input'!$H624:$CJ624,'Sch A. Input'!$H$14:$CJ$14,"Recurring",'Sch A. Input'!$H$13:$CJ$13,"&lt;="&amp;$L$11,'Sch A. Input'!$H$13:$CJ$13,"&lt;="&amp;$AI$1020,'Sch A. Input'!$H$13:$CJ$13,"&gt;"&amp;$Y$1020))</f>
        <v>0</v>
      </c>
      <c r="AC1633" s="242">
        <f>IF(AA1633=0,0,SUMIFS('Sch A. Input'!$H624:$CJ624,'Sch A. Input'!$H$14:$CJ$14,"One-time",'Sch A. Input'!$H$13:$CJ$13,"&lt;="&amp;$L$11,'Sch A. Input'!$H$13:$CJ$13,"&lt;="&amp;$AI$1020,'Sch A. Input'!$H$13:$CJ$13,"&gt;"&amp;$Y$1020))</f>
        <v>0</v>
      </c>
      <c r="AD1633" s="283">
        <f t="shared" si="1045"/>
        <v>0</v>
      </c>
      <c r="AE1633" s="242">
        <f t="shared" si="1046"/>
        <v>0</v>
      </c>
      <c r="AF1633" s="242">
        <f t="shared" si="1047"/>
        <v>0</v>
      </c>
      <c r="AG1633" s="276">
        <f t="shared" si="1033"/>
        <v>0</v>
      </c>
      <c r="AH1633" s="281">
        <f t="shared" si="1017"/>
        <v>0</v>
      </c>
      <c r="AI1633" s="245">
        <f t="shared" si="1018"/>
        <v>0</v>
      </c>
      <c r="AK1633" s="285">
        <f t="shared" si="1048"/>
        <v>0</v>
      </c>
      <c r="AL1633" s="242">
        <f>IF(AK1633=0,0,SUMIFS('Sch A. Input'!$H624:$CJ624,'Sch A. Input'!$H$14:$CJ$14,"Recurring",'Sch A. Input'!$H$13:$CJ$13,"&lt;="&amp;$L$11,'Sch A. Input'!$H$13:$CJ$13,"&lt;="&amp;$AS$1020,'Sch A. Input'!$H$13:$CJ$13,"&gt;"&amp;$AI$1020))</f>
        <v>0</v>
      </c>
      <c r="AM1633" s="242">
        <f>IF(AK1633=0,0,SUMIFS('Sch A. Input'!$H624:$CJ624,'Sch A. Input'!$H$14:$CJ$14,"One-time",'Sch A. Input'!$H$13:$CJ$13,"&lt;="&amp;$L$11,'Sch A. Input'!$H$13:$CJ$13,"&lt;="&amp;$AS$1020,'Sch A. Input'!$H$13:$CJ$13,"&gt;"&amp;$AI$1020))</f>
        <v>0</v>
      </c>
      <c r="AN1633" s="283">
        <f t="shared" si="1049"/>
        <v>0</v>
      </c>
      <c r="AO1633" s="242">
        <f t="shared" si="1050"/>
        <v>0</v>
      </c>
      <c r="AP1633" s="242">
        <f t="shared" si="1051"/>
        <v>0</v>
      </c>
      <c r="AQ1633" s="276">
        <f t="shared" si="1034"/>
        <v>0</v>
      </c>
      <c r="AR1633" s="281">
        <f t="shared" si="1019"/>
        <v>0</v>
      </c>
      <c r="AS1633" s="245">
        <f t="shared" si="1020"/>
        <v>0</v>
      </c>
      <c r="AY1633" s="160"/>
      <c r="AZ1633" s="160"/>
      <c r="BK1633" s="2"/>
      <c r="BL1633" s="2"/>
      <c r="BM1633" s="2"/>
      <c r="BN1633" s="2"/>
      <c r="BO1633" s="2"/>
      <c r="BP1633" s="2"/>
      <c r="BQ1633" s="2"/>
      <c r="BR1633" s="2"/>
      <c r="BS1633" s="2"/>
      <c r="BT1633" s="2"/>
      <c r="BU1633" s="2"/>
      <c r="BV1633" s="2"/>
      <c r="BW1633" s="2"/>
      <c r="BX1633" s="2"/>
      <c r="BY1633" s="2"/>
      <c r="BZ1633" s="2"/>
      <c r="CA1633" s="2"/>
      <c r="CI1633"/>
      <c r="CJ1633"/>
      <c r="CK1633"/>
      <c r="CL1633"/>
      <c r="CM1633"/>
      <c r="CN1633"/>
      <c r="CO1633"/>
      <c r="CP1633"/>
      <c r="CQ1633"/>
      <c r="CR1633"/>
      <c r="CS1633"/>
      <c r="CT1633"/>
      <c r="CU1633"/>
      <c r="CV1633"/>
      <c r="CW1633"/>
      <c r="CX1633"/>
    </row>
    <row r="1634" spans="2:102" x14ac:dyDescent="0.35">
      <c r="B1634" s="70" t="str">
        <f t="shared" ref="B1634:F1634" si="1074">B627</f>
        <v/>
      </c>
      <c r="C1634" s="166" t="str">
        <f t="shared" si="1074"/>
        <v/>
      </c>
      <c r="D1634" s="273" t="str">
        <f t="shared" si="1074"/>
        <v/>
      </c>
      <c r="E1634" s="273">
        <f t="shared" si="1074"/>
        <v>45016</v>
      </c>
      <c r="F1634" s="273">
        <f t="shared" si="1074"/>
        <v>0</v>
      </c>
      <c r="G1634" s="98">
        <f t="shared" si="1036"/>
        <v>0</v>
      </c>
      <c r="H1634" s="242">
        <f>IF(G1634=0,0,SUMIFS('Sch A. Input'!$H625:$CJ625,'Sch A. Input'!$H$14:$CJ$14,"Recurring",'Sch A. Input'!$H$13:$CJ$13,"&lt;="&amp;$O$1020,'Sch A. Input'!$H$13:$CJ$13,"&lt;="&amp;$L$11))</f>
        <v>0</v>
      </c>
      <c r="I1634" s="242">
        <f>IF(G1634=0,0,SUMIFS('Sch A. Input'!$H625:$CJ625,'Sch A. Input'!$H$14:$CJ$14,"One-time",'Sch A. Input'!$H$13:$CJ$13,"&lt;="&amp;$O$1020,'Sch A. Input'!$H$13:$CJ$13,"&lt;="&amp;$L$11))</f>
        <v>0</v>
      </c>
      <c r="J1634" s="283">
        <f t="shared" si="1037"/>
        <v>0</v>
      </c>
      <c r="K1634" s="242">
        <f t="shared" si="1038"/>
        <v>0</v>
      </c>
      <c r="L1634" s="242">
        <f t="shared" si="1039"/>
        <v>0</v>
      </c>
      <c r="M1634" s="276">
        <f t="shared" si="1031"/>
        <v>0</v>
      </c>
      <c r="N1634" s="281">
        <f t="shared" si="1013"/>
        <v>0</v>
      </c>
      <c r="O1634" s="245">
        <f t="shared" si="1014"/>
        <v>0</v>
      </c>
      <c r="P1634" s="248"/>
      <c r="Q1634" s="285">
        <f t="shared" si="1040"/>
        <v>0</v>
      </c>
      <c r="R1634" s="242">
        <f>IF(Q1634=0,0,SUMIFS('Sch A. Input'!$H625:$CJ625,'Sch A. Input'!$H$14:$CJ$14,"Recurring",'Sch A. Input'!$H$13:$CJ$13,"&lt;="&amp;$L$11,'Sch A. Input'!$H$13:$CJ$13,"&lt;="&amp;$Y$1020,'Sch A. Input'!$H$13:$CJ$13,"&gt;"&amp;$O$1020))</f>
        <v>0</v>
      </c>
      <c r="S1634" s="242">
        <f>IF(Q1634=0,0,SUMIFS('Sch A. Input'!$H625:$CJ625,'Sch A. Input'!$H$14:$CJ$14,"One-time",'Sch A. Input'!$H$13:$CJ$13,"&lt;="&amp;$L$11,'Sch A. Input'!$H$13:$CJ$13,"&lt;="&amp;$Y$1020,'Sch A. Input'!$H$13:$CJ$13,"&gt;"&amp;$O$1020))</f>
        <v>0</v>
      </c>
      <c r="T1634" s="283">
        <f t="shared" si="1041"/>
        <v>0</v>
      </c>
      <c r="U1634" s="242">
        <f t="shared" si="1042"/>
        <v>0</v>
      </c>
      <c r="V1634" s="242">
        <f t="shared" si="1043"/>
        <v>0</v>
      </c>
      <c r="W1634" s="276">
        <f t="shared" si="1032"/>
        <v>0</v>
      </c>
      <c r="X1634" s="281">
        <f t="shared" si="1015"/>
        <v>0</v>
      </c>
      <c r="Y1634" s="245">
        <f t="shared" si="1016"/>
        <v>0</v>
      </c>
      <c r="Z1634" s="248"/>
      <c r="AA1634" s="285">
        <f t="shared" si="1044"/>
        <v>0</v>
      </c>
      <c r="AB1634" s="242">
        <f>IF(AA1634=0,0,SUMIFS('Sch A. Input'!$H625:$CJ625,'Sch A. Input'!$H$14:$CJ$14,"Recurring",'Sch A. Input'!$H$13:$CJ$13,"&lt;="&amp;$L$11,'Sch A. Input'!$H$13:$CJ$13,"&lt;="&amp;$AI$1020,'Sch A. Input'!$H$13:$CJ$13,"&gt;"&amp;$Y$1020))</f>
        <v>0</v>
      </c>
      <c r="AC1634" s="242">
        <f>IF(AA1634=0,0,SUMIFS('Sch A. Input'!$H625:$CJ625,'Sch A. Input'!$H$14:$CJ$14,"One-time",'Sch A. Input'!$H$13:$CJ$13,"&lt;="&amp;$L$11,'Sch A. Input'!$H$13:$CJ$13,"&lt;="&amp;$AI$1020,'Sch A. Input'!$H$13:$CJ$13,"&gt;"&amp;$Y$1020))</f>
        <v>0</v>
      </c>
      <c r="AD1634" s="283">
        <f t="shared" si="1045"/>
        <v>0</v>
      </c>
      <c r="AE1634" s="242">
        <f t="shared" si="1046"/>
        <v>0</v>
      </c>
      <c r="AF1634" s="242">
        <f t="shared" si="1047"/>
        <v>0</v>
      </c>
      <c r="AG1634" s="276">
        <f t="shared" si="1033"/>
        <v>0</v>
      </c>
      <c r="AH1634" s="281">
        <f t="shared" si="1017"/>
        <v>0</v>
      </c>
      <c r="AI1634" s="245">
        <f t="shared" si="1018"/>
        <v>0</v>
      </c>
      <c r="AK1634" s="285">
        <f t="shared" si="1048"/>
        <v>0</v>
      </c>
      <c r="AL1634" s="242">
        <f>IF(AK1634=0,0,SUMIFS('Sch A. Input'!$H625:$CJ625,'Sch A. Input'!$H$14:$CJ$14,"Recurring",'Sch A. Input'!$H$13:$CJ$13,"&lt;="&amp;$L$11,'Sch A. Input'!$H$13:$CJ$13,"&lt;="&amp;$AS$1020,'Sch A. Input'!$H$13:$CJ$13,"&gt;"&amp;$AI$1020))</f>
        <v>0</v>
      </c>
      <c r="AM1634" s="242">
        <f>IF(AK1634=0,0,SUMIFS('Sch A. Input'!$H625:$CJ625,'Sch A. Input'!$H$14:$CJ$14,"One-time",'Sch A. Input'!$H$13:$CJ$13,"&lt;="&amp;$L$11,'Sch A. Input'!$H$13:$CJ$13,"&lt;="&amp;$AS$1020,'Sch A. Input'!$H$13:$CJ$13,"&gt;"&amp;$AI$1020))</f>
        <v>0</v>
      </c>
      <c r="AN1634" s="283">
        <f t="shared" si="1049"/>
        <v>0</v>
      </c>
      <c r="AO1634" s="242">
        <f t="shared" si="1050"/>
        <v>0</v>
      </c>
      <c r="AP1634" s="242">
        <f t="shared" si="1051"/>
        <v>0</v>
      </c>
      <c r="AQ1634" s="276">
        <f t="shared" si="1034"/>
        <v>0</v>
      </c>
      <c r="AR1634" s="281">
        <f t="shared" si="1019"/>
        <v>0</v>
      </c>
      <c r="AS1634" s="245">
        <f t="shared" si="1020"/>
        <v>0</v>
      </c>
      <c r="AY1634" s="160"/>
      <c r="AZ1634" s="160"/>
      <c r="BK1634" s="2"/>
      <c r="BL1634" s="2"/>
      <c r="BM1634" s="2"/>
      <c r="BN1634" s="2"/>
      <c r="BO1634" s="2"/>
      <c r="BP1634" s="2"/>
      <c r="BQ1634" s="2"/>
      <c r="BR1634" s="2"/>
      <c r="BS1634" s="2"/>
      <c r="BT1634" s="2"/>
      <c r="BU1634" s="2"/>
      <c r="BV1634" s="2"/>
      <c r="BW1634" s="2"/>
      <c r="BX1634" s="2"/>
      <c r="BY1634" s="2"/>
      <c r="BZ1634" s="2"/>
      <c r="CA1634" s="2"/>
      <c r="CI1634"/>
      <c r="CJ1634"/>
      <c r="CK1634"/>
      <c r="CL1634"/>
      <c r="CM1634"/>
      <c r="CN1634"/>
      <c r="CO1634"/>
      <c r="CP1634"/>
      <c r="CQ1634"/>
      <c r="CR1634"/>
      <c r="CS1634"/>
      <c r="CT1634"/>
      <c r="CU1634"/>
      <c r="CV1634"/>
      <c r="CW1634"/>
      <c r="CX1634"/>
    </row>
    <row r="1635" spans="2:102" x14ac:dyDescent="0.35">
      <c r="B1635" s="70" t="str">
        <f t="shared" ref="B1635:F1635" si="1075">B628</f>
        <v/>
      </c>
      <c r="C1635" s="166" t="str">
        <f t="shared" si="1075"/>
        <v/>
      </c>
      <c r="D1635" s="273" t="str">
        <f t="shared" si="1075"/>
        <v/>
      </c>
      <c r="E1635" s="273">
        <f t="shared" si="1075"/>
        <v>45016</v>
      </c>
      <c r="F1635" s="273">
        <f t="shared" si="1075"/>
        <v>0</v>
      </c>
      <c r="G1635" s="98">
        <f t="shared" si="1036"/>
        <v>0</v>
      </c>
      <c r="H1635" s="242">
        <f>IF(G1635=0,0,SUMIFS('Sch A. Input'!$H626:$CJ626,'Sch A. Input'!$H$14:$CJ$14,"Recurring",'Sch A. Input'!$H$13:$CJ$13,"&lt;="&amp;$O$1020,'Sch A. Input'!$H$13:$CJ$13,"&lt;="&amp;$L$11))</f>
        <v>0</v>
      </c>
      <c r="I1635" s="242">
        <f>IF(G1635=0,0,SUMIFS('Sch A. Input'!$H626:$CJ626,'Sch A. Input'!$H$14:$CJ$14,"One-time",'Sch A. Input'!$H$13:$CJ$13,"&lt;="&amp;$O$1020,'Sch A. Input'!$H$13:$CJ$13,"&lt;="&amp;$L$11))</f>
        <v>0</v>
      </c>
      <c r="J1635" s="283">
        <f t="shared" si="1037"/>
        <v>0</v>
      </c>
      <c r="K1635" s="242">
        <f t="shared" si="1038"/>
        <v>0</v>
      </c>
      <c r="L1635" s="242">
        <f t="shared" si="1039"/>
        <v>0</v>
      </c>
      <c r="M1635" s="276">
        <f t="shared" si="1031"/>
        <v>0</v>
      </c>
      <c r="N1635" s="281">
        <f t="shared" si="1013"/>
        <v>0</v>
      </c>
      <c r="O1635" s="245">
        <f t="shared" si="1014"/>
        <v>0</v>
      </c>
      <c r="P1635" s="248"/>
      <c r="Q1635" s="285">
        <f t="shared" si="1040"/>
        <v>0</v>
      </c>
      <c r="R1635" s="242">
        <f>IF(Q1635=0,0,SUMIFS('Sch A. Input'!$H626:$CJ626,'Sch A. Input'!$H$14:$CJ$14,"Recurring",'Sch A. Input'!$H$13:$CJ$13,"&lt;="&amp;$L$11,'Sch A. Input'!$H$13:$CJ$13,"&lt;="&amp;$Y$1020,'Sch A. Input'!$H$13:$CJ$13,"&gt;"&amp;$O$1020))</f>
        <v>0</v>
      </c>
      <c r="S1635" s="242">
        <f>IF(Q1635=0,0,SUMIFS('Sch A. Input'!$H626:$CJ626,'Sch A. Input'!$H$14:$CJ$14,"One-time",'Sch A. Input'!$H$13:$CJ$13,"&lt;="&amp;$L$11,'Sch A. Input'!$H$13:$CJ$13,"&lt;="&amp;$Y$1020,'Sch A. Input'!$H$13:$CJ$13,"&gt;"&amp;$O$1020))</f>
        <v>0</v>
      </c>
      <c r="T1635" s="283">
        <f t="shared" si="1041"/>
        <v>0</v>
      </c>
      <c r="U1635" s="242">
        <f t="shared" si="1042"/>
        <v>0</v>
      </c>
      <c r="V1635" s="242">
        <f t="shared" si="1043"/>
        <v>0</v>
      </c>
      <c r="W1635" s="276">
        <f t="shared" si="1032"/>
        <v>0</v>
      </c>
      <c r="X1635" s="281">
        <f t="shared" si="1015"/>
        <v>0</v>
      </c>
      <c r="Y1635" s="245">
        <f t="shared" si="1016"/>
        <v>0</v>
      </c>
      <c r="Z1635" s="248"/>
      <c r="AA1635" s="285">
        <f t="shared" si="1044"/>
        <v>0</v>
      </c>
      <c r="AB1635" s="242">
        <f>IF(AA1635=0,0,SUMIFS('Sch A. Input'!$H626:$CJ626,'Sch A. Input'!$H$14:$CJ$14,"Recurring",'Sch A. Input'!$H$13:$CJ$13,"&lt;="&amp;$L$11,'Sch A. Input'!$H$13:$CJ$13,"&lt;="&amp;$AI$1020,'Sch A. Input'!$H$13:$CJ$13,"&gt;"&amp;$Y$1020))</f>
        <v>0</v>
      </c>
      <c r="AC1635" s="242">
        <f>IF(AA1635=0,0,SUMIFS('Sch A. Input'!$H626:$CJ626,'Sch A. Input'!$H$14:$CJ$14,"One-time",'Sch A. Input'!$H$13:$CJ$13,"&lt;="&amp;$L$11,'Sch A. Input'!$H$13:$CJ$13,"&lt;="&amp;$AI$1020,'Sch A. Input'!$H$13:$CJ$13,"&gt;"&amp;$Y$1020))</f>
        <v>0</v>
      </c>
      <c r="AD1635" s="283">
        <f t="shared" si="1045"/>
        <v>0</v>
      </c>
      <c r="AE1635" s="242">
        <f t="shared" si="1046"/>
        <v>0</v>
      </c>
      <c r="AF1635" s="242">
        <f t="shared" si="1047"/>
        <v>0</v>
      </c>
      <c r="AG1635" s="276">
        <f t="shared" si="1033"/>
        <v>0</v>
      </c>
      <c r="AH1635" s="281">
        <f t="shared" si="1017"/>
        <v>0</v>
      </c>
      <c r="AI1635" s="245">
        <f t="shared" si="1018"/>
        <v>0</v>
      </c>
      <c r="AK1635" s="285">
        <f t="shared" si="1048"/>
        <v>0</v>
      </c>
      <c r="AL1635" s="242">
        <f>IF(AK1635=0,0,SUMIFS('Sch A. Input'!$H626:$CJ626,'Sch A. Input'!$H$14:$CJ$14,"Recurring",'Sch A. Input'!$H$13:$CJ$13,"&lt;="&amp;$L$11,'Sch A. Input'!$H$13:$CJ$13,"&lt;="&amp;$AS$1020,'Sch A. Input'!$H$13:$CJ$13,"&gt;"&amp;$AI$1020))</f>
        <v>0</v>
      </c>
      <c r="AM1635" s="242">
        <f>IF(AK1635=0,0,SUMIFS('Sch A. Input'!$H626:$CJ626,'Sch A. Input'!$H$14:$CJ$14,"One-time",'Sch A. Input'!$H$13:$CJ$13,"&lt;="&amp;$L$11,'Sch A. Input'!$H$13:$CJ$13,"&lt;="&amp;$AS$1020,'Sch A. Input'!$H$13:$CJ$13,"&gt;"&amp;$AI$1020))</f>
        <v>0</v>
      </c>
      <c r="AN1635" s="283">
        <f t="shared" si="1049"/>
        <v>0</v>
      </c>
      <c r="AO1635" s="242">
        <f t="shared" si="1050"/>
        <v>0</v>
      </c>
      <c r="AP1635" s="242">
        <f t="shared" si="1051"/>
        <v>0</v>
      </c>
      <c r="AQ1635" s="276">
        <f t="shared" si="1034"/>
        <v>0</v>
      </c>
      <c r="AR1635" s="281">
        <f t="shared" si="1019"/>
        <v>0</v>
      </c>
      <c r="AS1635" s="245">
        <f t="shared" si="1020"/>
        <v>0</v>
      </c>
      <c r="AY1635" s="160"/>
      <c r="AZ1635" s="160"/>
      <c r="BK1635" s="2"/>
      <c r="BL1635" s="2"/>
      <c r="BM1635" s="2"/>
      <c r="BN1635" s="2"/>
      <c r="BO1635" s="2"/>
      <c r="BP1635" s="2"/>
      <c r="BQ1635" s="2"/>
      <c r="BR1635" s="2"/>
      <c r="BS1635" s="2"/>
      <c r="BT1635" s="2"/>
      <c r="BU1635" s="2"/>
      <c r="BV1635" s="2"/>
      <c r="BW1635" s="2"/>
      <c r="BX1635" s="2"/>
      <c r="BY1635" s="2"/>
      <c r="BZ1635" s="2"/>
      <c r="CA1635" s="2"/>
      <c r="CI1635"/>
      <c r="CJ1635"/>
      <c r="CK1635"/>
      <c r="CL1635"/>
      <c r="CM1635"/>
      <c r="CN1635"/>
      <c r="CO1635"/>
      <c r="CP1635"/>
      <c r="CQ1635"/>
      <c r="CR1635"/>
      <c r="CS1635"/>
      <c r="CT1635"/>
      <c r="CU1635"/>
      <c r="CV1635"/>
      <c r="CW1635"/>
      <c r="CX1635"/>
    </row>
    <row r="1636" spans="2:102" x14ac:dyDescent="0.35">
      <c r="B1636" s="70" t="str">
        <f t="shared" ref="B1636:F1636" si="1076">B629</f>
        <v/>
      </c>
      <c r="C1636" s="166" t="str">
        <f t="shared" si="1076"/>
        <v/>
      </c>
      <c r="D1636" s="273" t="str">
        <f t="shared" si="1076"/>
        <v/>
      </c>
      <c r="E1636" s="273">
        <f t="shared" si="1076"/>
        <v>45016</v>
      </c>
      <c r="F1636" s="273">
        <f t="shared" si="1076"/>
        <v>0</v>
      </c>
      <c r="G1636" s="98">
        <f t="shared" si="1036"/>
        <v>0</v>
      </c>
      <c r="H1636" s="242">
        <f>IF(G1636=0,0,SUMIFS('Sch A. Input'!$H627:$CJ627,'Sch A. Input'!$H$14:$CJ$14,"Recurring",'Sch A. Input'!$H$13:$CJ$13,"&lt;="&amp;$O$1020,'Sch A. Input'!$H$13:$CJ$13,"&lt;="&amp;$L$11))</f>
        <v>0</v>
      </c>
      <c r="I1636" s="242">
        <f>IF(G1636=0,0,SUMIFS('Sch A. Input'!$H627:$CJ627,'Sch A. Input'!$H$14:$CJ$14,"One-time",'Sch A. Input'!$H$13:$CJ$13,"&lt;="&amp;$O$1020,'Sch A. Input'!$H$13:$CJ$13,"&lt;="&amp;$L$11))</f>
        <v>0</v>
      </c>
      <c r="J1636" s="283">
        <f t="shared" si="1037"/>
        <v>0</v>
      </c>
      <c r="K1636" s="242">
        <f t="shared" si="1038"/>
        <v>0</v>
      </c>
      <c r="L1636" s="242">
        <f t="shared" si="1039"/>
        <v>0</v>
      </c>
      <c r="M1636" s="276">
        <f t="shared" si="1031"/>
        <v>0</v>
      </c>
      <c r="N1636" s="281">
        <f t="shared" si="1013"/>
        <v>0</v>
      </c>
      <c r="O1636" s="245">
        <f t="shared" si="1014"/>
        <v>0</v>
      </c>
      <c r="P1636" s="248"/>
      <c r="Q1636" s="285">
        <f t="shared" si="1040"/>
        <v>0</v>
      </c>
      <c r="R1636" s="242">
        <f>IF(Q1636=0,0,SUMIFS('Sch A. Input'!$H627:$CJ627,'Sch A. Input'!$H$14:$CJ$14,"Recurring",'Sch A. Input'!$H$13:$CJ$13,"&lt;="&amp;$L$11,'Sch A. Input'!$H$13:$CJ$13,"&lt;="&amp;$Y$1020,'Sch A. Input'!$H$13:$CJ$13,"&gt;"&amp;$O$1020))</f>
        <v>0</v>
      </c>
      <c r="S1636" s="242">
        <f>IF(Q1636=0,0,SUMIFS('Sch A. Input'!$H627:$CJ627,'Sch A. Input'!$H$14:$CJ$14,"One-time",'Sch A. Input'!$H$13:$CJ$13,"&lt;="&amp;$L$11,'Sch A. Input'!$H$13:$CJ$13,"&lt;="&amp;$Y$1020,'Sch A. Input'!$H$13:$CJ$13,"&gt;"&amp;$O$1020))</f>
        <v>0</v>
      </c>
      <c r="T1636" s="283">
        <f t="shared" si="1041"/>
        <v>0</v>
      </c>
      <c r="U1636" s="242">
        <f t="shared" si="1042"/>
        <v>0</v>
      </c>
      <c r="V1636" s="242">
        <f t="shared" si="1043"/>
        <v>0</v>
      </c>
      <c r="W1636" s="276">
        <f t="shared" si="1032"/>
        <v>0</v>
      </c>
      <c r="X1636" s="281">
        <f t="shared" si="1015"/>
        <v>0</v>
      </c>
      <c r="Y1636" s="245">
        <f t="shared" si="1016"/>
        <v>0</v>
      </c>
      <c r="Z1636" s="248"/>
      <c r="AA1636" s="285">
        <f t="shared" si="1044"/>
        <v>0</v>
      </c>
      <c r="AB1636" s="242">
        <f>IF(AA1636=0,0,SUMIFS('Sch A. Input'!$H627:$CJ627,'Sch A. Input'!$H$14:$CJ$14,"Recurring",'Sch A. Input'!$H$13:$CJ$13,"&lt;="&amp;$L$11,'Sch A. Input'!$H$13:$CJ$13,"&lt;="&amp;$AI$1020,'Sch A. Input'!$H$13:$CJ$13,"&gt;"&amp;$Y$1020))</f>
        <v>0</v>
      </c>
      <c r="AC1636" s="242">
        <f>IF(AA1636=0,0,SUMIFS('Sch A. Input'!$H627:$CJ627,'Sch A. Input'!$H$14:$CJ$14,"One-time",'Sch A. Input'!$H$13:$CJ$13,"&lt;="&amp;$L$11,'Sch A. Input'!$H$13:$CJ$13,"&lt;="&amp;$AI$1020,'Sch A. Input'!$H$13:$CJ$13,"&gt;"&amp;$Y$1020))</f>
        <v>0</v>
      </c>
      <c r="AD1636" s="283">
        <f t="shared" si="1045"/>
        <v>0</v>
      </c>
      <c r="AE1636" s="242">
        <f t="shared" si="1046"/>
        <v>0</v>
      </c>
      <c r="AF1636" s="242">
        <f t="shared" si="1047"/>
        <v>0</v>
      </c>
      <c r="AG1636" s="276">
        <f t="shared" si="1033"/>
        <v>0</v>
      </c>
      <c r="AH1636" s="281">
        <f t="shared" si="1017"/>
        <v>0</v>
      </c>
      <c r="AI1636" s="245">
        <f t="shared" si="1018"/>
        <v>0</v>
      </c>
      <c r="AK1636" s="285">
        <f t="shared" si="1048"/>
        <v>0</v>
      </c>
      <c r="AL1636" s="242">
        <f>IF(AK1636=0,0,SUMIFS('Sch A. Input'!$H627:$CJ627,'Sch A. Input'!$H$14:$CJ$14,"Recurring",'Sch A. Input'!$H$13:$CJ$13,"&lt;="&amp;$L$11,'Sch A. Input'!$H$13:$CJ$13,"&lt;="&amp;$AS$1020,'Sch A. Input'!$H$13:$CJ$13,"&gt;"&amp;$AI$1020))</f>
        <v>0</v>
      </c>
      <c r="AM1636" s="242">
        <f>IF(AK1636=0,0,SUMIFS('Sch A. Input'!$H627:$CJ627,'Sch A. Input'!$H$14:$CJ$14,"One-time",'Sch A. Input'!$H$13:$CJ$13,"&lt;="&amp;$L$11,'Sch A. Input'!$H$13:$CJ$13,"&lt;="&amp;$AS$1020,'Sch A. Input'!$H$13:$CJ$13,"&gt;"&amp;$AI$1020))</f>
        <v>0</v>
      </c>
      <c r="AN1636" s="283">
        <f t="shared" si="1049"/>
        <v>0</v>
      </c>
      <c r="AO1636" s="242">
        <f t="shared" si="1050"/>
        <v>0</v>
      </c>
      <c r="AP1636" s="242">
        <f t="shared" si="1051"/>
        <v>0</v>
      </c>
      <c r="AQ1636" s="276">
        <f t="shared" si="1034"/>
        <v>0</v>
      </c>
      <c r="AR1636" s="281">
        <f t="shared" si="1019"/>
        <v>0</v>
      </c>
      <c r="AS1636" s="245">
        <f t="shared" si="1020"/>
        <v>0</v>
      </c>
      <c r="AY1636" s="160"/>
      <c r="AZ1636" s="160"/>
      <c r="BK1636" s="2"/>
      <c r="BL1636" s="2"/>
      <c r="BM1636" s="2"/>
      <c r="BN1636" s="2"/>
      <c r="BO1636" s="2"/>
      <c r="BP1636" s="2"/>
      <c r="BQ1636" s="2"/>
      <c r="BR1636" s="2"/>
      <c r="BS1636" s="2"/>
      <c r="BT1636" s="2"/>
      <c r="BU1636" s="2"/>
      <c r="BV1636" s="2"/>
      <c r="BW1636" s="2"/>
      <c r="BX1636" s="2"/>
      <c r="BY1636" s="2"/>
      <c r="BZ1636" s="2"/>
      <c r="CA1636" s="2"/>
      <c r="CI1636"/>
      <c r="CJ1636"/>
      <c r="CK1636"/>
      <c r="CL1636"/>
      <c r="CM1636"/>
      <c r="CN1636"/>
      <c r="CO1636"/>
      <c r="CP1636"/>
      <c r="CQ1636"/>
      <c r="CR1636"/>
      <c r="CS1636"/>
      <c r="CT1636"/>
      <c r="CU1636"/>
      <c r="CV1636"/>
      <c r="CW1636"/>
      <c r="CX1636"/>
    </row>
    <row r="1637" spans="2:102" x14ac:dyDescent="0.35">
      <c r="B1637" s="70" t="str">
        <f t="shared" ref="B1637:F1637" si="1077">B630</f>
        <v/>
      </c>
      <c r="C1637" s="166" t="str">
        <f t="shared" si="1077"/>
        <v/>
      </c>
      <c r="D1637" s="273" t="str">
        <f t="shared" si="1077"/>
        <v/>
      </c>
      <c r="E1637" s="273">
        <f t="shared" si="1077"/>
        <v>45016</v>
      </c>
      <c r="F1637" s="273">
        <f t="shared" si="1077"/>
        <v>0</v>
      </c>
      <c r="G1637" s="98">
        <f t="shared" si="1036"/>
        <v>0</v>
      </c>
      <c r="H1637" s="242">
        <f>IF(G1637=0,0,SUMIFS('Sch A. Input'!$H628:$CJ628,'Sch A. Input'!$H$14:$CJ$14,"Recurring",'Sch A. Input'!$H$13:$CJ$13,"&lt;="&amp;$O$1020,'Sch A. Input'!$H$13:$CJ$13,"&lt;="&amp;$L$11))</f>
        <v>0</v>
      </c>
      <c r="I1637" s="242">
        <f>IF(G1637=0,0,SUMIFS('Sch A. Input'!$H628:$CJ628,'Sch A. Input'!$H$14:$CJ$14,"One-time",'Sch A. Input'!$H$13:$CJ$13,"&lt;="&amp;$O$1020,'Sch A. Input'!$H$13:$CJ$13,"&lt;="&amp;$L$11))</f>
        <v>0</v>
      </c>
      <c r="J1637" s="283">
        <f t="shared" si="1037"/>
        <v>0</v>
      </c>
      <c r="K1637" s="242">
        <f t="shared" si="1038"/>
        <v>0</v>
      </c>
      <c r="L1637" s="242">
        <f t="shared" si="1039"/>
        <v>0</v>
      </c>
      <c r="M1637" s="276">
        <f t="shared" si="1031"/>
        <v>0</v>
      </c>
      <c r="N1637" s="281">
        <f t="shared" si="1013"/>
        <v>0</v>
      </c>
      <c r="O1637" s="245">
        <f t="shared" si="1014"/>
        <v>0</v>
      </c>
      <c r="P1637" s="248"/>
      <c r="Q1637" s="285">
        <f t="shared" si="1040"/>
        <v>0</v>
      </c>
      <c r="R1637" s="242">
        <f>IF(Q1637=0,0,SUMIFS('Sch A. Input'!$H628:$CJ628,'Sch A. Input'!$H$14:$CJ$14,"Recurring",'Sch A. Input'!$H$13:$CJ$13,"&lt;="&amp;$L$11,'Sch A. Input'!$H$13:$CJ$13,"&lt;="&amp;$Y$1020,'Sch A. Input'!$H$13:$CJ$13,"&gt;"&amp;$O$1020))</f>
        <v>0</v>
      </c>
      <c r="S1637" s="242">
        <f>IF(Q1637=0,0,SUMIFS('Sch A. Input'!$H628:$CJ628,'Sch A. Input'!$H$14:$CJ$14,"One-time",'Sch A. Input'!$H$13:$CJ$13,"&lt;="&amp;$L$11,'Sch A. Input'!$H$13:$CJ$13,"&lt;="&amp;$Y$1020,'Sch A. Input'!$H$13:$CJ$13,"&gt;"&amp;$O$1020))</f>
        <v>0</v>
      </c>
      <c r="T1637" s="283">
        <f t="shared" si="1041"/>
        <v>0</v>
      </c>
      <c r="U1637" s="242">
        <f t="shared" si="1042"/>
        <v>0</v>
      </c>
      <c r="V1637" s="242">
        <f t="shared" si="1043"/>
        <v>0</v>
      </c>
      <c r="W1637" s="276">
        <f t="shared" si="1032"/>
        <v>0</v>
      </c>
      <c r="X1637" s="281">
        <f t="shared" si="1015"/>
        <v>0</v>
      </c>
      <c r="Y1637" s="245">
        <f t="shared" si="1016"/>
        <v>0</v>
      </c>
      <c r="Z1637" s="248"/>
      <c r="AA1637" s="285">
        <f t="shared" si="1044"/>
        <v>0</v>
      </c>
      <c r="AB1637" s="242">
        <f>IF(AA1637=0,0,SUMIFS('Sch A. Input'!$H628:$CJ628,'Sch A. Input'!$H$14:$CJ$14,"Recurring",'Sch A. Input'!$H$13:$CJ$13,"&lt;="&amp;$L$11,'Sch A. Input'!$H$13:$CJ$13,"&lt;="&amp;$AI$1020,'Sch A. Input'!$H$13:$CJ$13,"&gt;"&amp;$Y$1020))</f>
        <v>0</v>
      </c>
      <c r="AC1637" s="242">
        <f>IF(AA1637=0,0,SUMIFS('Sch A. Input'!$H628:$CJ628,'Sch A. Input'!$H$14:$CJ$14,"One-time",'Sch A. Input'!$H$13:$CJ$13,"&lt;="&amp;$L$11,'Sch A. Input'!$H$13:$CJ$13,"&lt;="&amp;$AI$1020,'Sch A. Input'!$H$13:$CJ$13,"&gt;"&amp;$Y$1020))</f>
        <v>0</v>
      </c>
      <c r="AD1637" s="283">
        <f t="shared" si="1045"/>
        <v>0</v>
      </c>
      <c r="AE1637" s="242">
        <f t="shared" si="1046"/>
        <v>0</v>
      </c>
      <c r="AF1637" s="242">
        <f t="shared" si="1047"/>
        <v>0</v>
      </c>
      <c r="AG1637" s="276">
        <f t="shared" si="1033"/>
        <v>0</v>
      </c>
      <c r="AH1637" s="281">
        <f t="shared" si="1017"/>
        <v>0</v>
      </c>
      <c r="AI1637" s="245">
        <f t="shared" si="1018"/>
        <v>0</v>
      </c>
      <c r="AK1637" s="285">
        <f t="shared" si="1048"/>
        <v>0</v>
      </c>
      <c r="AL1637" s="242">
        <f>IF(AK1637=0,0,SUMIFS('Sch A. Input'!$H628:$CJ628,'Sch A. Input'!$H$14:$CJ$14,"Recurring",'Sch A. Input'!$H$13:$CJ$13,"&lt;="&amp;$L$11,'Sch A. Input'!$H$13:$CJ$13,"&lt;="&amp;$AS$1020,'Sch A. Input'!$H$13:$CJ$13,"&gt;"&amp;$AI$1020))</f>
        <v>0</v>
      </c>
      <c r="AM1637" s="242">
        <f>IF(AK1637=0,0,SUMIFS('Sch A. Input'!$H628:$CJ628,'Sch A. Input'!$H$14:$CJ$14,"One-time",'Sch A. Input'!$H$13:$CJ$13,"&lt;="&amp;$L$11,'Sch A. Input'!$H$13:$CJ$13,"&lt;="&amp;$AS$1020,'Sch A. Input'!$H$13:$CJ$13,"&gt;"&amp;$AI$1020))</f>
        <v>0</v>
      </c>
      <c r="AN1637" s="283">
        <f t="shared" si="1049"/>
        <v>0</v>
      </c>
      <c r="AO1637" s="242">
        <f t="shared" si="1050"/>
        <v>0</v>
      </c>
      <c r="AP1637" s="242">
        <f t="shared" si="1051"/>
        <v>0</v>
      </c>
      <c r="AQ1637" s="276">
        <f t="shared" si="1034"/>
        <v>0</v>
      </c>
      <c r="AR1637" s="281">
        <f t="shared" si="1019"/>
        <v>0</v>
      </c>
      <c r="AS1637" s="245">
        <f t="shared" si="1020"/>
        <v>0</v>
      </c>
      <c r="AY1637" s="160"/>
      <c r="AZ1637" s="160"/>
      <c r="BK1637" s="2"/>
      <c r="BL1637" s="2"/>
      <c r="BM1637" s="2"/>
      <c r="BN1637" s="2"/>
      <c r="BO1637" s="2"/>
      <c r="BP1637" s="2"/>
      <c r="BQ1637" s="2"/>
      <c r="BR1637" s="2"/>
      <c r="BS1637" s="2"/>
      <c r="BT1637" s="2"/>
      <c r="BU1637" s="2"/>
      <c r="BV1637" s="2"/>
      <c r="BW1637" s="2"/>
      <c r="BX1637" s="2"/>
      <c r="BY1637" s="2"/>
      <c r="BZ1637" s="2"/>
      <c r="CA1637" s="2"/>
      <c r="CI1637"/>
      <c r="CJ1637"/>
      <c r="CK1637"/>
      <c r="CL1637"/>
      <c r="CM1637"/>
      <c r="CN1637"/>
      <c r="CO1637"/>
      <c r="CP1637"/>
      <c r="CQ1637"/>
      <c r="CR1637"/>
      <c r="CS1637"/>
      <c r="CT1637"/>
      <c r="CU1637"/>
      <c r="CV1637"/>
      <c r="CW1637"/>
      <c r="CX1637"/>
    </row>
    <row r="1638" spans="2:102" x14ac:dyDescent="0.35">
      <c r="B1638" s="70" t="str">
        <f t="shared" ref="B1638:F1638" si="1078">B631</f>
        <v/>
      </c>
      <c r="C1638" s="166" t="str">
        <f t="shared" si="1078"/>
        <v/>
      </c>
      <c r="D1638" s="273" t="str">
        <f t="shared" si="1078"/>
        <v/>
      </c>
      <c r="E1638" s="273">
        <f t="shared" si="1078"/>
        <v>45016</v>
      </c>
      <c r="F1638" s="273">
        <f t="shared" si="1078"/>
        <v>0</v>
      </c>
      <c r="G1638" s="98">
        <f t="shared" si="1036"/>
        <v>0</v>
      </c>
      <c r="H1638" s="242">
        <f>IF(G1638=0,0,SUMIFS('Sch A. Input'!$H629:$CJ629,'Sch A. Input'!$H$14:$CJ$14,"Recurring",'Sch A. Input'!$H$13:$CJ$13,"&lt;="&amp;$O$1020,'Sch A. Input'!$H$13:$CJ$13,"&lt;="&amp;$L$11))</f>
        <v>0</v>
      </c>
      <c r="I1638" s="242">
        <f>IF(G1638=0,0,SUMIFS('Sch A. Input'!$H629:$CJ629,'Sch A. Input'!$H$14:$CJ$14,"One-time",'Sch A. Input'!$H$13:$CJ$13,"&lt;="&amp;$O$1020,'Sch A. Input'!$H$13:$CJ$13,"&lt;="&amp;$L$11))</f>
        <v>0</v>
      </c>
      <c r="J1638" s="283">
        <f t="shared" si="1037"/>
        <v>0</v>
      </c>
      <c r="K1638" s="242">
        <f t="shared" si="1038"/>
        <v>0</v>
      </c>
      <c r="L1638" s="242">
        <f t="shared" si="1039"/>
        <v>0</v>
      </c>
      <c r="M1638" s="276">
        <f t="shared" si="1031"/>
        <v>0</v>
      </c>
      <c r="N1638" s="281">
        <f t="shared" si="1013"/>
        <v>0</v>
      </c>
      <c r="O1638" s="245">
        <f t="shared" si="1014"/>
        <v>0</v>
      </c>
      <c r="P1638" s="248"/>
      <c r="Q1638" s="285">
        <f t="shared" si="1040"/>
        <v>0</v>
      </c>
      <c r="R1638" s="242">
        <f>IF(Q1638=0,0,SUMIFS('Sch A. Input'!$H629:$CJ629,'Sch A. Input'!$H$14:$CJ$14,"Recurring",'Sch A. Input'!$H$13:$CJ$13,"&lt;="&amp;$L$11,'Sch A. Input'!$H$13:$CJ$13,"&lt;="&amp;$Y$1020,'Sch A. Input'!$H$13:$CJ$13,"&gt;"&amp;$O$1020))</f>
        <v>0</v>
      </c>
      <c r="S1638" s="242">
        <f>IF(Q1638=0,0,SUMIFS('Sch A. Input'!$H629:$CJ629,'Sch A. Input'!$H$14:$CJ$14,"One-time",'Sch A. Input'!$H$13:$CJ$13,"&lt;="&amp;$L$11,'Sch A. Input'!$H$13:$CJ$13,"&lt;="&amp;$Y$1020,'Sch A. Input'!$H$13:$CJ$13,"&gt;"&amp;$O$1020))</f>
        <v>0</v>
      </c>
      <c r="T1638" s="283">
        <f t="shared" si="1041"/>
        <v>0</v>
      </c>
      <c r="U1638" s="242">
        <f t="shared" si="1042"/>
        <v>0</v>
      </c>
      <c r="V1638" s="242">
        <f t="shared" si="1043"/>
        <v>0</v>
      </c>
      <c r="W1638" s="276">
        <f t="shared" si="1032"/>
        <v>0</v>
      </c>
      <c r="X1638" s="281">
        <f t="shared" si="1015"/>
        <v>0</v>
      </c>
      <c r="Y1638" s="245">
        <f t="shared" si="1016"/>
        <v>0</v>
      </c>
      <c r="Z1638" s="248"/>
      <c r="AA1638" s="285">
        <f t="shared" si="1044"/>
        <v>0</v>
      </c>
      <c r="AB1638" s="242">
        <f>IF(AA1638=0,0,SUMIFS('Sch A. Input'!$H629:$CJ629,'Sch A. Input'!$H$14:$CJ$14,"Recurring",'Sch A. Input'!$H$13:$CJ$13,"&lt;="&amp;$L$11,'Sch A. Input'!$H$13:$CJ$13,"&lt;="&amp;$AI$1020,'Sch A. Input'!$H$13:$CJ$13,"&gt;"&amp;$Y$1020))</f>
        <v>0</v>
      </c>
      <c r="AC1638" s="242">
        <f>IF(AA1638=0,0,SUMIFS('Sch A. Input'!$H629:$CJ629,'Sch A. Input'!$H$14:$CJ$14,"One-time",'Sch A. Input'!$H$13:$CJ$13,"&lt;="&amp;$L$11,'Sch A. Input'!$H$13:$CJ$13,"&lt;="&amp;$AI$1020,'Sch A. Input'!$H$13:$CJ$13,"&gt;"&amp;$Y$1020))</f>
        <v>0</v>
      </c>
      <c r="AD1638" s="283">
        <f t="shared" si="1045"/>
        <v>0</v>
      </c>
      <c r="AE1638" s="242">
        <f t="shared" si="1046"/>
        <v>0</v>
      </c>
      <c r="AF1638" s="242">
        <f t="shared" si="1047"/>
        <v>0</v>
      </c>
      <c r="AG1638" s="276">
        <f t="shared" si="1033"/>
        <v>0</v>
      </c>
      <c r="AH1638" s="281">
        <f t="shared" si="1017"/>
        <v>0</v>
      </c>
      <c r="AI1638" s="245">
        <f t="shared" si="1018"/>
        <v>0</v>
      </c>
      <c r="AK1638" s="285">
        <f t="shared" si="1048"/>
        <v>0</v>
      </c>
      <c r="AL1638" s="242">
        <f>IF(AK1638=0,0,SUMIFS('Sch A. Input'!$H629:$CJ629,'Sch A. Input'!$H$14:$CJ$14,"Recurring",'Sch A. Input'!$H$13:$CJ$13,"&lt;="&amp;$L$11,'Sch A. Input'!$H$13:$CJ$13,"&lt;="&amp;$AS$1020,'Sch A. Input'!$H$13:$CJ$13,"&gt;"&amp;$AI$1020))</f>
        <v>0</v>
      </c>
      <c r="AM1638" s="242">
        <f>IF(AK1638=0,0,SUMIFS('Sch A. Input'!$H629:$CJ629,'Sch A. Input'!$H$14:$CJ$14,"One-time",'Sch A. Input'!$H$13:$CJ$13,"&lt;="&amp;$L$11,'Sch A. Input'!$H$13:$CJ$13,"&lt;="&amp;$AS$1020,'Sch A. Input'!$H$13:$CJ$13,"&gt;"&amp;$AI$1020))</f>
        <v>0</v>
      </c>
      <c r="AN1638" s="283">
        <f t="shared" si="1049"/>
        <v>0</v>
      </c>
      <c r="AO1638" s="242">
        <f t="shared" si="1050"/>
        <v>0</v>
      </c>
      <c r="AP1638" s="242">
        <f t="shared" si="1051"/>
        <v>0</v>
      </c>
      <c r="AQ1638" s="276">
        <f t="shared" si="1034"/>
        <v>0</v>
      </c>
      <c r="AR1638" s="281">
        <f t="shared" si="1019"/>
        <v>0</v>
      </c>
      <c r="AS1638" s="245">
        <f t="shared" si="1020"/>
        <v>0</v>
      </c>
      <c r="AY1638" s="160"/>
      <c r="AZ1638" s="160"/>
      <c r="BK1638" s="2"/>
      <c r="BL1638" s="2"/>
      <c r="BM1638" s="2"/>
      <c r="BN1638" s="2"/>
      <c r="BO1638" s="2"/>
      <c r="BP1638" s="2"/>
      <c r="BQ1638" s="2"/>
      <c r="BR1638" s="2"/>
      <c r="BS1638" s="2"/>
      <c r="BT1638" s="2"/>
      <c r="BU1638" s="2"/>
      <c r="BV1638" s="2"/>
      <c r="BW1638" s="2"/>
      <c r="BX1638" s="2"/>
      <c r="BY1638" s="2"/>
      <c r="BZ1638" s="2"/>
      <c r="CA1638" s="2"/>
      <c r="CI1638"/>
      <c r="CJ1638"/>
      <c r="CK1638"/>
      <c r="CL1638"/>
      <c r="CM1638"/>
      <c r="CN1638"/>
      <c r="CO1638"/>
      <c r="CP1638"/>
      <c r="CQ1638"/>
      <c r="CR1638"/>
      <c r="CS1638"/>
      <c r="CT1638"/>
      <c r="CU1638"/>
      <c r="CV1638"/>
      <c r="CW1638"/>
      <c r="CX1638"/>
    </row>
    <row r="1639" spans="2:102" x14ac:dyDescent="0.35">
      <c r="B1639" s="70" t="str">
        <f t="shared" ref="B1639:F1639" si="1079">B632</f>
        <v/>
      </c>
      <c r="C1639" s="166" t="str">
        <f t="shared" si="1079"/>
        <v/>
      </c>
      <c r="D1639" s="273" t="str">
        <f t="shared" si="1079"/>
        <v/>
      </c>
      <c r="E1639" s="273">
        <f t="shared" si="1079"/>
        <v>45016</v>
      </c>
      <c r="F1639" s="273">
        <f t="shared" si="1079"/>
        <v>0</v>
      </c>
      <c r="G1639" s="98">
        <f t="shared" si="1036"/>
        <v>0</v>
      </c>
      <c r="H1639" s="242">
        <f>IF(G1639=0,0,SUMIFS('Sch A. Input'!$H630:$CJ630,'Sch A. Input'!$H$14:$CJ$14,"Recurring",'Sch A. Input'!$H$13:$CJ$13,"&lt;="&amp;$O$1020,'Sch A. Input'!$H$13:$CJ$13,"&lt;="&amp;$L$11))</f>
        <v>0</v>
      </c>
      <c r="I1639" s="242">
        <f>IF(G1639=0,0,SUMIFS('Sch A. Input'!$H630:$CJ630,'Sch A. Input'!$H$14:$CJ$14,"One-time",'Sch A. Input'!$H$13:$CJ$13,"&lt;="&amp;$O$1020,'Sch A. Input'!$H$13:$CJ$13,"&lt;="&amp;$L$11))</f>
        <v>0</v>
      </c>
      <c r="J1639" s="283">
        <f t="shared" si="1037"/>
        <v>0</v>
      </c>
      <c r="K1639" s="242">
        <f t="shared" si="1038"/>
        <v>0</v>
      </c>
      <c r="L1639" s="242">
        <f t="shared" si="1039"/>
        <v>0</v>
      </c>
      <c r="M1639" s="276">
        <f t="shared" si="1031"/>
        <v>0</v>
      </c>
      <c r="N1639" s="281">
        <f t="shared" si="1013"/>
        <v>0</v>
      </c>
      <c r="O1639" s="245">
        <f t="shared" si="1014"/>
        <v>0</v>
      </c>
      <c r="P1639" s="248"/>
      <c r="Q1639" s="285">
        <f t="shared" si="1040"/>
        <v>0</v>
      </c>
      <c r="R1639" s="242">
        <f>IF(Q1639=0,0,SUMIFS('Sch A. Input'!$H630:$CJ630,'Sch A. Input'!$H$14:$CJ$14,"Recurring",'Sch A. Input'!$H$13:$CJ$13,"&lt;="&amp;$L$11,'Sch A. Input'!$H$13:$CJ$13,"&lt;="&amp;$Y$1020,'Sch A. Input'!$H$13:$CJ$13,"&gt;"&amp;$O$1020))</f>
        <v>0</v>
      </c>
      <c r="S1639" s="242">
        <f>IF(Q1639=0,0,SUMIFS('Sch A. Input'!$H630:$CJ630,'Sch A. Input'!$H$14:$CJ$14,"One-time",'Sch A. Input'!$H$13:$CJ$13,"&lt;="&amp;$L$11,'Sch A. Input'!$H$13:$CJ$13,"&lt;="&amp;$Y$1020,'Sch A. Input'!$H$13:$CJ$13,"&gt;"&amp;$O$1020))</f>
        <v>0</v>
      </c>
      <c r="T1639" s="283">
        <f t="shared" si="1041"/>
        <v>0</v>
      </c>
      <c r="U1639" s="242">
        <f t="shared" si="1042"/>
        <v>0</v>
      </c>
      <c r="V1639" s="242">
        <f t="shared" si="1043"/>
        <v>0</v>
      </c>
      <c r="W1639" s="276">
        <f t="shared" si="1032"/>
        <v>0</v>
      </c>
      <c r="X1639" s="281">
        <f t="shared" si="1015"/>
        <v>0</v>
      </c>
      <c r="Y1639" s="245">
        <f t="shared" si="1016"/>
        <v>0</v>
      </c>
      <c r="Z1639" s="248"/>
      <c r="AA1639" s="285">
        <f t="shared" si="1044"/>
        <v>0</v>
      </c>
      <c r="AB1639" s="242">
        <f>IF(AA1639=0,0,SUMIFS('Sch A. Input'!$H630:$CJ630,'Sch A. Input'!$H$14:$CJ$14,"Recurring",'Sch A. Input'!$H$13:$CJ$13,"&lt;="&amp;$L$11,'Sch A. Input'!$H$13:$CJ$13,"&lt;="&amp;$AI$1020,'Sch A. Input'!$H$13:$CJ$13,"&gt;"&amp;$Y$1020))</f>
        <v>0</v>
      </c>
      <c r="AC1639" s="242">
        <f>IF(AA1639=0,0,SUMIFS('Sch A. Input'!$H630:$CJ630,'Sch A. Input'!$H$14:$CJ$14,"One-time",'Sch A. Input'!$H$13:$CJ$13,"&lt;="&amp;$L$11,'Sch A. Input'!$H$13:$CJ$13,"&lt;="&amp;$AI$1020,'Sch A. Input'!$H$13:$CJ$13,"&gt;"&amp;$Y$1020))</f>
        <v>0</v>
      </c>
      <c r="AD1639" s="283">
        <f t="shared" si="1045"/>
        <v>0</v>
      </c>
      <c r="AE1639" s="242">
        <f t="shared" si="1046"/>
        <v>0</v>
      </c>
      <c r="AF1639" s="242">
        <f t="shared" si="1047"/>
        <v>0</v>
      </c>
      <c r="AG1639" s="276">
        <f t="shared" si="1033"/>
        <v>0</v>
      </c>
      <c r="AH1639" s="281">
        <f t="shared" si="1017"/>
        <v>0</v>
      </c>
      <c r="AI1639" s="245">
        <f t="shared" si="1018"/>
        <v>0</v>
      </c>
      <c r="AK1639" s="285">
        <f t="shared" si="1048"/>
        <v>0</v>
      </c>
      <c r="AL1639" s="242">
        <f>IF(AK1639=0,0,SUMIFS('Sch A. Input'!$H630:$CJ630,'Sch A. Input'!$H$14:$CJ$14,"Recurring",'Sch A. Input'!$H$13:$CJ$13,"&lt;="&amp;$L$11,'Sch A. Input'!$H$13:$CJ$13,"&lt;="&amp;$AS$1020,'Sch A. Input'!$H$13:$CJ$13,"&gt;"&amp;$AI$1020))</f>
        <v>0</v>
      </c>
      <c r="AM1639" s="242">
        <f>IF(AK1639=0,0,SUMIFS('Sch A. Input'!$H630:$CJ630,'Sch A. Input'!$H$14:$CJ$14,"One-time",'Sch A. Input'!$H$13:$CJ$13,"&lt;="&amp;$L$11,'Sch A. Input'!$H$13:$CJ$13,"&lt;="&amp;$AS$1020,'Sch A. Input'!$H$13:$CJ$13,"&gt;"&amp;$AI$1020))</f>
        <v>0</v>
      </c>
      <c r="AN1639" s="283">
        <f t="shared" si="1049"/>
        <v>0</v>
      </c>
      <c r="AO1639" s="242">
        <f t="shared" si="1050"/>
        <v>0</v>
      </c>
      <c r="AP1639" s="242">
        <f t="shared" si="1051"/>
        <v>0</v>
      </c>
      <c r="AQ1639" s="276">
        <f t="shared" si="1034"/>
        <v>0</v>
      </c>
      <c r="AR1639" s="281">
        <f t="shared" si="1019"/>
        <v>0</v>
      </c>
      <c r="AS1639" s="245">
        <f t="shared" si="1020"/>
        <v>0</v>
      </c>
      <c r="AY1639" s="160"/>
      <c r="AZ1639" s="160"/>
      <c r="BK1639" s="2"/>
      <c r="BL1639" s="2"/>
      <c r="BM1639" s="2"/>
      <c r="BN1639" s="2"/>
      <c r="BO1639" s="2"/>
      <c r="BP1639" s="2"/>
      <c r="BQ1639" s="2"/>
      <c r="BR1639" s="2"/>
      <c r="BS1639" s="2"/>
      <c r="BT1639" s="2"/>
      <c r="BU1639" s="2"/>
      <c r="BV1639" s="2"/>
      <c r="BW1639" s="2"/>
      <c r="BX1639" s="2"/>
      <c r="BY1639" s="2"/>
      <c r="BZ1639" s="2"/>
      <c r="CA1639" s="2"/>
      <c r="CI1639"/>
      <c r="CJ1639"/>
      <c r="CK1639"/>
      <c r="CL1639"/>
      <c r="CM1639"/>
      <c r="CN1639"/>
      <c r="CO1639"/>
      <c r="CP1639"/>
      <c r="CQ1639"/>
      <c r="CR1639"/>
      <c r="CS1639"/>
      <c r="CT1639"/>
      <c r="CU1639"/>
      <c r="CV1639"/>
      <c r="CW1639"/>
      <c r="CX1639"/>
    </row>
    <row r="1640" spans="2:102" x14ac:dyDescent="0.35">
      <c r="B1640" s="70" t="str">
        <f t="shared" ref="B1640:F1640" si="1080">B633</f>
        <v/>
      </c>
      <c r="C1640" s="166" t="str">
        <f t="shared" si="1080"/>
        <v/>
      </c>
      <c r="D1640" s="273" t="str">
        <f t="shared" si="1080"/>
        <v/>
      </c>
      <c r="E1640" s="273">
        <f t="shared" si="1080"/>
        <v>45016</v>
      </c>
      <c r="F1640" s="273">
        <f t="shared" si="1080"/>
        <v>0</v>
      </c>
      <c r="G1640" s="98">
        <f t="shared" si="1036"/>
        <v>0</v>
      </c>
      <c r="H1640" s="242">
        <f>IF(G1640=0,0,SUMIFS('Sch A. Input'!$H631:$CJ631,'Sch A. Input'!$H$14:$CJ$14,"Recurring",'Sch A. Input'!$H$13:$CJ$13,"&lt;="&amp;$O$1020,'Sch A. Input'!$H$13:$CJ$13,"&lt;="&amp;$L$11))</f>
        <v>0</v>
      </c>
      <c r="I1640" s="242">
        <f>IF(G1640=0,0,SUMIFS('Sch A. Input'!$H631:$CJ631,'Sch A. Input'!$H$14:$CJ$14,"One-time",'Sch A. Input'!$H$13:$CJ$13,"&lt;="&amp;$O$1020,'Sch A. Input'!$H$13:$CJ$13,"&lt;="&amp;$L$11))</f>
        <v>0</v>
      </c>
      <c r="J1640" s="283">
        <f t="shared" si="1037"/>
        <v>0</v>
      </c>
      <c r="K1640" s="242">
        <f t="shared" si="1038"/>
        <v>0</v>
      </c>
      <c r="L1640" s="242">
        <f t="shared" si="1039"/>
        <v>0</v>
      </c>
      <c r="M1640" s="276">
        <f t="shared" si="1031"/>
        <v>0</v>
      </c>
      <c r="N1640" s="281">
        <f t="shared" si="1013"/>
        <v>0</v>
      </c>
      <c r="O1640" s="245">
        <f t="shared" si="1014"/>
        <v>0</v>
      </c>
      <c r="P1640" s="248"/>
      <c r="Q1640" s="285">
        <f t="shared" si="1040"/>
        <v>0</v>
      </c>
      <c r="R1640" s="242">
        <f>IF(Q1640=0,0,SUMIFS('Sch A. Input'!$H631:$CJ631,'Sch A. Input'!$H$14:$CJ$14,"Recurring",'Sch A. Input'!$H$13:$CJ$13,"&lt;="&amp;$L$11,'Sch A. Input'!$H$13:$CJ$13,"&lt;="&amp;$Y$1020,'Sch A. Input'!$H$13:$CJ$13,"&gt;"&amp;$O$1020))</f>
        <v>0</v>
      </c>
      <c r="S1640" s="242">
        <f>IF(Q1640=0,0,SUMIFS('Sch A. Input'!$H631:$CJ631,'Sch A. Input'!$H$14:$CJ$14,"One-time",'Sch A. Input'!$H$13:$CJ$13,"&lt;="&amp;$L$11,'Sch A. Input'!$H$13:$CJ$13,"&lt;="&amp;$Y$1020,'Sch A. Input'!$H$13:$CJ$13,"&gt;"&amp;$O$1020))</f>
        <v>0</v>
      </c>
      <c r="T1640" s="283">
        <f t="shared" si="1041"/>
        <v>0</v>
      </c>
      <c r="U1640" s="242">
        <f t="shared" si="1042"/>
        <v>0</v>
      </c>
      <c r="V1640" s="242">
        <f t="shared" si="1043"/>
        <v>0</v>
      </c>
      <c r="W1640" s="276">
        <f t="shared" si="1032"/>
        <v>0</v>
      </c>
      <c r="X1640" s="281">
        <f t="shared" si="1015"/>
        <v>0</v>
      </c>
      <c r="Y1640" s="245">
        <f t="shared" si="1016"/>
        <v>0</v>
      </c>
      <c r="Z1640" s="248"/>
      <c r="AA1640" s="285">
        <f t="shared" si="1044"/>
        <v>0</v>
      </c>
      <c r="AB1640" s="242">
        <f>IF(AA1640=0,0,SUMIFS('Sch A. Input'!$H631:$CJ631,'Sch A. Input'!$H$14:$CJ$14,"Recurring",'Sch A. Input'!$H$13:$CJ$13,"&lt;="&amp;$L$11,'Sch A. Input'!$H$13:$CJ$13,"&lt;="&amp;$AI$1020,'Sch A. Input'!$H$13:$CJ$13,"&gt;"&amp;$Y$1020))</f>
        <v>0</v>
      </c>
      <c r="AC1640" s="242">
        <f>IF(AA1640=0,0,SUMIFS('Sch A. Input'!$H631:$CJ631,'Sch A. Input'!$H$14:$CJ$14,"One-time",'Sch A. Input'!$H$13:$CJ$13,"&lt;="&amp;$L$11,'Sch A. Input'!$H$13:$CJ$13,"&lt;="&amp;$AI$1020,'Sch A. Input'!$H$13:$CJ$13,"&gt;"&amp;$Y$1020))</f>
        <v>0</v>
      </c>
      <c r="AD1640" s="283">
        <f t="shared" si="1045"/>
        <v>0</v>
      </c>
      <c r="AE1640" s="242">
        <f t="shared" si="1046"/>
        <v>0</v>
      </c>
      <c r="AF1640" s="242">
        <f t="shared" si="1047"/>
        <v>0</v>
      </c>
      <c r="AG1640" s="276">
        <f t="shared" si="1033"/>
        <v>0</v>
      </c>
      <c r="AH1640" s="281">
        <f t="shared" si="1017"/>
        <v>0</v>
      </c>
      <c r="AI1640" s="245">
        <f t="shared" si="1018"/>
        <v>0</v>
      </c>
      <c r="AK1640" s="285">
        <f t="shared" si="1048"/>
        <v>0</v>
      </c>
      <c r="AL1640" s="242">
        <f>IF(AK1640=0,0,SUMIFS('Sch A. Input'!$H631:$CJ631,'Sch A. Input'!$H$14:$CJ$14,"Recurring",'Sch A. Input'!$H$13:$CJ$13,"&lt;="&amp;$L$11,'Sch A. Input'!$H$13:$CJ$13,"&lt;="&amp;$AS$1020,'Sch A. Input'!$H$13:$CJ$13,"&gt;"&amp;$AI$1020))</f>
        <v>0</v>
      </c>
      <c r="AM1640" s="242">
        <f>IF(AK1640=0,0,SUMIFS('Sch A. Input'!$H631:$CJ631,'Sch A. Input'!$H$14:$CJ$14,"One-time",'Sch A. Input'!$H$13:$CJ$13,"&lt;="&amp;$L$11,'Sch A. Input'!$H$13:$CJ$13,"&lt;="&amp;$AS$1020,'Sch A. Input'!$H$13:$CJ$13,"&gt;"&amp;$AI$1020))</f>
        <v>0</v>
      </c>
      <c r="AN1640" s="283">
        <f t="shared" si="1049"/>
        <v>0</v>
      </c>
      <c r="AO1640" s="242">
        <f t="shared" si="1050"/>
        <v>0</v>
      </c>
      <c r="AP1640" s="242">
        <f t="shared" si="1051"/>
        <v>0</v>
      </c>
      <c r="AQ1640" s="276">
        <f t="shared" si="1034"/>
        <v>0</v>
      </c>
      <c r="AR1640" s="281">
        <f t="shared" si="1019"/>
        <v>0</v>
      </c>
      <c r="AS1640" s="245">
        <f t="shared" si="1020"/>
        <v>0</v>
      </c>
      <c r="AY1640" s="160"/>
      <c r="AZ1640" s="160"/>
      <c r="BK1640" s="2"/>
      <c r="BL1640" s="2"/>
      <c r="BM1640" s="2"/>
      <c r="BN1640" s="2"/>
      <c r="BO1640" s="2"/>
      <c r="BP1640" s="2"/>
      <c r="BQ1640" s="2"/>
      <c r="BR1640" s="2"/>
      <c r="BS1640" s="2"/>
      <c r="BT1640" s="2"/>
      <c r="BU1640" s="2"/>
      <c r="BV1640" s="2"/>
      <c r="BW1640" s="2"/>
      <c r="BX1640" s="2"/>
      <c r="BY1640" s="2"/>
      <c r="BZ1640" s="2"/>
      <c r="CA1640" s="2"/>
      <c r="CI1640"/>
      <c r="CJ1640"/>
      <c r="CK1640"/>
      <c r="CL1640"/>
      <c r="CM1640"/>
      <c r="CN1640"/>
      <c r="CO1640"/>
      <c r="CP1640"/>
      <c r="CQ1640"/>
      <c r="CR1640"/>
      <c r="CS1640"/>
      <c r="CT1640"/>
      <c r="CU1640"/>
      <c r="CV1640"/>
      <c r="CW1640"/>
      <c r="CX1640"/>
    </row>
    <row r="1641" spans="2:102" x14ac:dyDescent="0.35">
      <c r="B1641" s="70" t="str">
        <f t="shared" ref="B1641:F1641" si="1081">B634</f>
        <v/>
      </c>
      <c r="C1641" s="166" t="str">
        <f t="shared" si="1081"/>
        <v/>
      </c>
      <c r="D1641" s="273" t="str">
        <f t="shared" si="1081"/>
        <v/>
      </c>
      <c r="E1641" s="273">
        <f t="shared" si="1081"/>
        <v>45016</v>
      </c>
      <c r="F1641" s="273">
        <f t="shared" si="1081"/>
        <v>0</v>
      </c>
      <c r="G1641" s="98">
        <f t="shared" si="1036"/>
        <v>0</v>
      </c>
      <c r="H1641" s="242">
        <f>IF(G1641=0,0,SUMIFS('Sch A. Input'!$H632:$CJ632,'Sch A. Input'!$H$14:$CJ$14,"Recurring",'Sch A. Input'!$H$13:$CJ$13,"&lt;="&amp;$O$1020,'Sch A. Input'!$H$13:$CJ$13,"&lt;="&amp;$L$11))</f>
        <v>0</v>
      </c>
      <c r="I1641" s="242">
        <f>IF(G1641=0,0,SUMIFS('Sch A. Input'!$H632:$CJ632,'Sch A. Input'!$H$14:$CJ$14,"One-time",'Sch A. Input'!$H$13:$CJ$13,"&lt;="&amp;$O$1020,'Sch A. Input'!$H$13:$CJ$13,"&lt;="&amp;$L$11))</f>
        <v>0</v>
      </c>
      <c r="J1641" s="283">
        <f t="shared" si="1037"/>
        <v>0</v>
      </c>
      <c r="K1641" s="242">
        <f t="shared" si="1038"/>
        <v>0</v>
      </c>
      <c r="L1641" s="242">
        <f t="shared" si="1039"/>
        <v>0</v>
      </c>
      <c r="M1641" s="276">
        <f t="shared" si="1031"/>
        <v>0</v>
      </c>
      <c r="N1641" s="281">
        <f t="shared" si="1013"/>
        <v>0</v>
      </c>
      <c r="O1641" s="245">
        <f t="shared" si="1014"/>
        <v>0</v>
      </c>
      <c r="P1641" s="248"/>
      <c r="Q1641" s="285">
        <f t="shared" si="1040"/>
        <v>0</v>
      </c>
      <c r="R1641" s="242">
        <f>IF(Q1641=0,0,SUMIFS('Sch A. Input'!$H632:$CJ632,'Sch A. Input'!$H$14:$CJ$14,"Recurring",'Sch A. Input'!$H$13:$CJ$13,"&lt;="&amp;$L$11,'Sch A. Input'!$H$13:$CJ$13,"&lt;="&amp;$Y$1020,'Sch A. Input'!$H$13:$CJ$13,"&gt;"&amp;$O$1020))</f>
        <v>0</v>
      </c>
      <c r="S1641" s="242">
        <f>IF(Q1641=0,0,SUMIFS('Sch A. Input'!$H632:$CJ632,'Sch A. Input'!$H$14:$CJ$14,"One-time",'Sch A. Input'!$H$13:$CJ$13,"&lt;="&amp;$L$11,'Sch A. Input'!$H$13:$CJ$13,"&lt;="&amp;$Y$1020,'Sch A. Input'!$H$13:$CJ$13,"&gt;"&amp;$O$1020))</f>
        <v>0</v>
      </c>
      <c r="T1641" s="283">
        <f t="shared" si="1041"/>
        <v>0</v>
      </c>
      <c r="U1641" s="242">
        <f t="shared" si="1042"/>
        <v>0</v>
      </c>
      <c r="V1641" s="242">
        <f t="shared" si="1043"/>
        <v>0</v>
      </c>
      <c r="W1641" s="276">
        <f t="shared" si="1032"/>
        <v>0</v>
      </c>
      <c r="X1641" s="281">
        <f t="shared" si="1015"/>
        <v>0</v>
      </c>
      <c r="Y1641" s="245">
        <f t="shared" si="1016"/>
        <v>0</v>
      </c>
      <c r="Z1641" s="248"/>
      <c r="AA1641" s="285">
        <f t="shared" si="1044"/>
        <v>0</v>
      </c>
      <c r="AB1641" s="242">
        <f>IF(AA1641=0,0,SUMIFS('Sch A. Input'!$H632:$CJ632,'Sch A. Input'!$H$14:$CJ$14,"Recurring",'Sch A. Input'!$H$13:$CJ$13,"&lt;="&amp;$L$11,'Sch A. Input'!$H$13:$CJ$13,"&lt;="&amp;$AI$1020,'Sch A. Input'!$H$13:$CJ$13,"&gt;"&amp;$Y$1020))</f>
        <v>0</v>
      </c>
      <c r="AC1641" s="242">
        <f>IF(AA1641=0,0,SUMIFS('Sch A. Input'!$H632:$CJ632,'Sch A. Input'!$H$14:$CJ$14,"One-time",'Sch A. Input'!$H$13:$CJ$13,"&lt;="&amp;$L$11,'Sch A. Input'!$H$13:$CJ$13,"&lt;="&amp;$AI$1020,'Sch A. Input'!$H$13:$CJ$13,"&gt;"&amp;$Y$1020))</f>
        <v>0</v>
      </c>
      <c r="AD1641" s="283">
        <f t="shared" si="1045"/>
        <v>0</v>
      </c>
      <c r="AE1641" s="242">
        <f t="shared" si="1046"/>
        <v>0</v>
      </c>
      <c r="AF1641" s="242">
        <f t="shared" si="1047"/>
        <v>0</v>
      </c>
      <c r="AG1641" s="276">
        <f t="shared" si="1033"/>
        <v>0</v>
      </c>
      <c r="AH1641" s="281">
        <f t="shared" si="1017"/>
        <v>0</v>
      </c>
      <c r="AI1641" s="245">
        <f t="shared" si="1018"/>
        <v>0</v>
      </c>
      <c r="AK1641" s="285">
        <f t="shared" si="1048"/>
        <v>0</v>
      </c>
      <c r="AL1641" s="242">
        <f>IF(AK1641=0,0,SUMIFS('Sch A. Input'!$H632:$CJ632,'Sch A. Input'!$H$14:$CJ$14,"Recurring",'Sch A. Input'!$H$13:$CJ$13,"&lt;="&amp;$L$11,'Sch A. Input'!$H$13:$CJ$13,"&lt;="&amp;$AS$1020,'Sch A. Input'!$H$13:$CJ$13,"&gt;"&amp;$AI$1020))</f>
        <v>0</v>
      </c>
      <c r="AM1641" s="242">
        <f>IF(AK1641=0,0,SUMIFS('Sch A. Input'!$H632:$CJ632,'Sch A. Input'!$H$14:$CJ$14,"One-time",'Sch A. Input'!$H$13:$CJ$13,"&lt;="&amp;$L$11,'Sch A. Input'!$H$13:$CJ$13,"&lt;="&amp;$AS$1020,'Sch A. Input'!$H$13:$CJ$13,"&gt;"&amp;$AI$1020))</f>
        <v>0</v>
      </c>
      <c r="AN1641" s="283">
        <f t="shared" si="1049"/>
        <v>0</v>
      </c>
      <c r="AO1641" s="242">
        <f t="shared" si="1050"/>
        <v>0</v>
      </c>
      <c r="AP1641" s="242">
        <f t="shared" si="1051"/>
        <v>0</v>
      </c>
      <c r="AQ1641" s="276">
        <f t="shared" si="1034"/>
        <v>0</v>
      </c>
      <c r="AR1641" s="281">
        <f t="shared" si="1019"/>
        <v>0</v>
      </c>
      <c r="AS1641" s="245">
        <f t="shared" si="1020"/>
        <v>0</v>
      </c>
      <c r="AY1641" s="160"/>
      <c r="AZ1641" s="160"/>
      <c r="BK1641" s="2"/>
      <c r="BL1641" s="2"/>
      <c r="BM1641" s="2"/>
      <c r="BN1641" s="2"/>
      <c r="BO1641" s="2"/>
      <c r="BP1641" s="2"/>
      <c r="BQ1641" s="2"/>
      <c r="BR1641" s="2"/>
      <c r="BS1641" s="2"/>
      <c r="BT1641" s="2"/>
      <c r="BU1641" s="2"/>
      <c r="BV1641" s="2"/>
      <c r="BW1641" s="2"/>
      <c r="BX1641" s="2"/>
      <c r="BY1641" s="2"/>
      <c r="BZ1641" s="2"/>
      <c r="CA1641" s="2"/>
      <c r="CI1641"/>
      <c r="CJ1641"/>
      <c r="CK1641"/>
      <c r="CL1641"/>
      <c r="CM1641"/>
      <c r="CN1641"/>
      <c r="CO1641"/>
      <c r="CP1641"/>
      <c r="CQ1641"/>
      <c r="CR1641"/>
      <c r="CS1641"/>
      <c r="CT1641"/>
      <c r="CU1641"/>
      <c r="CV1641"/>
      <c r="CW1641"/>
      <c r="CX1641"/>
    </row>
    <row r="1642" spans="2:102" x14ac:dyDescent="0.35">
      <c r="B1642" s="70" t="str">
        <f t="shared" ref="B1642:F1642" si="1082">B635</f>
        <v/>
      </c>
      <c r="C1642" s="166" t="str">
        <f t="shared" si="1082"/>
        <v/>
      </c>
      <c r="D1642" s="273" t="str">
        <f t="shared" si="1082"/>
        <v/>
      </c>
      <c r="E1642" s="273">
        <f t="shared" si="1082"/>
        <v>45016</v>
      </c>
      <c r="F1642" s="273">
        <f t="shared" si="1082"/>
        <v>0</v>
      </c>
      <c r="G1642" s="98">
        <f t="shared" si="1036"/>
        <v>0</v>
      </c>
      <c r="H1642" s="242">
        <f>IF(G1642=0,0,SUMIFS('Sch A. Input'!$H633:$CJ633,'Sch A. Input'!$H$14:$CJ$14,"Recurring",'Sch A. Input'!$H$13:$CJ$13,"&lt;="&amp;$O$1020,'Sch A. Input'!$H$13:$CJ$13,"&lt;="&amp;$L$11))</f>
        <v>0</v>
      </c>
      <c r="I1642" s="242">
        <f>IF(G1642=0,0,SUMIFS('Sch A. Input'!$H633:$CJ633,'Sch A. Input'!$H$14:$CJ$14,"One-time",'Sch A. Input'!$H$13:$CJ$13,"&lt;="&amp;$O$1020,'Sch A. Input'!$H$13:$CJ$13,"&lt;="&amp;$L$11))</f>
        <v>0</v>
      </c>
      <c r="J1642" s="283">
        <f t="shared" si="1037"/>
        <v>0</v>
      </c>
      <c r="K1642" s="242">
        <f t="shared" si="1038"/>
        <v>0</v>
      </c>
      <c r="L1642" s="242">
        <f t="shared" si="1039"/>
        <v>0</v>
      </c>
      <c r="M1642" s="276">
        <f t="shared" si="1031"/>
        <v>0</v>
      </c>
      <c r="N1642" s="281">
        <f t="shared" si="1013"/>
        <v>0</v>
      </c>
      <c r="O1642" s="245">
        <f t="shared" si="1014"/>
        <v>0</v>
      </c>
      <c r="P1642" s="248"/>
      <c r="Q1642" s="285">
        <f t="shared" si="1040"/>
        <v>0</v>
      </c>
      <c r="R1642" s="242">
        <f>IF(Q1642=0,0,SUMIFS('Sch A. Input'!$H633:$CJ633,'Sch A. Input'!$H$14:$CJ$14,"Recurring",'Sch A. Input'!$H$13:$CJ$13,"&lt;="&amp;$L$11,'Sch A. Input'!$H$13:$CJ$13,"&lt;="&amp;$Y$1020,'Sch A. Input'!$H$13:$CJ$13,"&gt;"&amp;$O$1020))</f>
        <v>0</v>
      </c>
      <c r="S1642" s="242">
        <f>IF(Q1642=0,0,SUMIFS('Sch A. Input'!$H633:$CJ633,'Sch A. Input'!$H$14:$CJ$14,"One-time",'Sch A. Input'!$H$13:$CJ$13,"&lt;="&amp;$L$11,'Sch A. Input'!$H$13:$CJ$13,"&lt;="&amp;$Y$1020,'Sch A. Input'!$H$13:$CJ$13,"&gt;"&amp;$O$1020))</f>
        <v>0</v>
      </c>
      <c r="T1642" s="283">
        <f t="shared" si="1041"/>
        <v>0</v>
      </c>
      <c r="U1642" s="242">
        <f t="shared" si="1042"/>
        <v>0</v>
      </c>
      <c r="V1642" s="242">
        <f t="shared" si="1043"/>
        <v>0</v>
      </c>
      <c r="W1642" s="276">
        <f t="shared" si="1032"/>
        <v>0</v>
      </c>
      <c r="X1642" s="281">
        <f t="shared" si="1015"/>
        <v>0</v>
      </c>
      <c r="Y1642" s="245">
        <f t="shared" si="1016"/>
        <v>0</v>
      </c>
      <c r="Z1642" s="248"/>
      <c r="AA1642" s="285">
        <f t="shared" si="1044"/>
        <v>0</v>
      </c>
      <c r="AB1642" s="242">
        <f>IF(AA1642=0,0,SUMIFS('Sch A. Input'!$H633:$CJ633,'Sch A. Input'!$H$14:$CJ$14,"Recurring",'Sch A. Input'!$H$13:$CJ$13,"&lt;="&amp;$L$11,'Sch A. Input'!$H$13:$CJ$13,"&lt;="&amp;$AI$1020,'Sch A. Input'!$H$13:$CJ$13,"&gt;"&amp;$Y$1020))</f>
        <v>0</v>
      </c>
      <c r="AC1642" s="242">
        <f>IF(AA1642=0,0,SUMIFS('Sch A. Input'!$H633:$CJ633,'Sch A. Input'!$H$14:$CJ$14,"One-time",'Sch A. Input'!$H$13:$CJ$13,"&lt;="&amp;$L$11,'Sch A. Input'!$H$13:$CJ$13,"&lt;="&amp;$AI$1020,'Sch A. Input'!$H$13:$CJ$13,"&gt;"&amp;$Y$1020))</f>
        <v>0</v>
      </c>
      <c r="AD1642" s="283">
        <f t="shared" si="1045"/>
        <v>0</v>
      </c>
      <c r="AE1642" s="242">
        <f t="shared" si="1046"/>
        <v>0</v>
      </c>
      <c r="AF1642" s="242">
        <f t="shared" si="1047"/>
        <v>0</v>
      </c>
      <c r="AG1642" s="276">
        <f t="shared" si="1033"/>
        <v>0</v>
      </c>
      <c r="AH1642" s="281">
        <f t="shared" si="1017"/>
        <v>0</v>
      </c>
      <c r="AI1642" s="245">
        <f t="shared" si="1018"/>
        <v>0</v>
      </c>
      <c r="AK1642" s="285">
        <f t="shared" si="1048"/>
        <v>0</v>
      </c>
      <c r="AL1642" s="242">
        <f>IF(AK1642=0,0,SUMIFS('Sch A. Input'!$H633:$CJ633,'Sch A. Input'!$H$14:$CJ$14,"Recurring",'Sch A. Input'!$H$13:$CJ$13,"&lt;="&amp;$L$11,'Sch A. Input'!$H$13:$CJ$13,"&lt;="&amp;$AS$1020,'Sch A. Input'!$H$13:$CJ$13,"&gt;"&amp;$AI$1020))</f>
        <v>0</v>
      </c>
      <c r="AM1642" s="242">
        <f>IF(AK1642=0,0,SUMIFS('Sch A. Input'!$H633:$CJ633,'Sch A. Input'!$H$14:$CJ$14,"One-time",'Sch A. Input'!$H$13:$CJ$13,"&lt;="&amp;$L$11,'Sch A. Input'!$H$13:$CJ$13,"&lt;="&amp;$AS$1020,'Sch A. Input'!$H$13:$CJ$13,"&gt;"&amp;$AI$1020))</f>
        <v>0</v>
      </c>
      <c r="AN1642" s="283">
        <f t="shared" si="1049"/>
        <v>0</v>
      </c>
      <c r="AO1642" s="242">
        <f t="shared" si="1050"/>
        <v>0</v>
      </c>
      <c r="AP1642" s="242">
        <f t="shared" si="1051"/>
        <v>0</v>
      </c>
      <c r="AQ1642" s="276">
        <f t="shared" si="1034"/>
        <v>0</v>
      </c>
      <c r="AR1642" s="281">
        <f t="shared" si="1019"/>
        <v>0</v>
      </c>
      <c r="AS1642" s="245">
        <f t="shared" si="1020"/>
        <v>0</v>
      </c>
      <c r="AY1642" s="160"/>
      <c r="AZ1642" s="160"/>
      <c r="BK1642" s="2"/>
      <c r="BL1642" s="2"/>
      <c r="BM1642" s="2"/>
      <c r="BN1642" s="2"/>
      <c r="BO1642" s="2"/>
      <c r="BP1642" s="2"/>
      <c r="BQ1642" s="2"/>
      <c r="BR1642" s="2"/>
      <c r="BS1642" s="2"/>
      <c r="BT1642" s="2"/>
      <c r="BU1642" s="2"/>
      <c r="BV1642" s="2"/>
      <c r="BW1642" s="2"/>
      <c r="BX1642" s="2"/>
      <c r="BY1642" s="2"/>
      <c r="BZ1642" s="2"/>
      <c r="CA1642" s="2"/>
      <c r="CI1642"/>
      <c r="CJ1642"/>
      <c r="CK1642"/>
      <c r="CL1642"/>
      <c r="CM1642"/>
      <c r="CN1642"/>
      <c r="CO1642"/>
      <c r="CP1642"/>
      <c r="CQ1642"/>
      <c r="CR1642"/>
      <c r="CS1642"/>
      <c r="CT1642"/>
      <c r="CU1642"/>
      <c r="CV1642"/>
      <c r="CW1642"/>
      <c r="CX1642"/>
    </row>
    <row r="1643" spans="2:102" x14ac:dyDescent="0.35">
      <c r="B1643" s="70" t="str">
        <f t="shared" ref="B1643:F1643" si="1083">B636</f>
        <v/>
      </c>
      <c r="C1643" s="166" t="str">
        <f t="shared" si="1083"/>
        <v/>
      </c>
      <c r="D1643" s="273" t="str">
        <f t="shared" si="1083"/>
        <v/>
      </c>
      <c r="E1643" s="273">
        <f t="shared" si="1083"/>
        <v>45016</v>
      </c>
      <c r="F1643" s="273">
        <f t="shared" si="1083"/>
        <v>0</v>
      </c>
      <c r="G1643" s="98">
        <f t="shared" si="1036"/>
        <v>0</v>
      </c>
      <c r="H1643" s="242">
        <f>IF(G1643=0,0,SUMIFS('Sch A. Input'!$H634:$CJ634,'Sch A. Input'!$H$14:$CJ$14,"Recurring",'Sch A. Input'!$H$13:$CJ$13,"&lt;="&amp;$O$1020,'Sch A. Input'!$H$13:$CJ$13,"&lt;="&amp;$L$11))</f>
        <v>0</v>
      </c>
      <c r="I1643" s="242">
        <f>IF(G1643=0,0,SUMIFS('Sch A. Input'!$H634:$CJ634,'Sch A. Input'!$H$14:$CJ$14,"One-time",'Sch A. Input'!$H$13:$CJ$13,"&lt;="&amp;$O$1020,'Sch A. Input'!$H$13:$CJ$13,"&lt;="&amp;$L$11))</f>
        <v>0</v>
      </c>
      <c r="J1643" s="283">
        <f t="shared" si="1037"/>
        <v>0</v>
      </c>
      <c r="K1643" s="242">
        <f t="shared" si="1038"/>
        <v>0</v>
      </c>
      <c r="L1643" s="242">
        <f t="shared" si="1039"/>
        <v>0</v>
      </c>
      <c r="M1643" s="276">
        <f t="shared" si="1031"/>
        <v>0</v>
      </c>
      <c r="N1643" s="281">
        <f t="shared" si="1013"/>
        <v>0</v>
      </c>
      <c r="O1643" s="245">
        <f t="shared" si="1014"/>
        <v>0</v>
      </c>
      <c r="P1643" s="248"/>
      <c r="Q1643" s="285">
        <f t="shared" si="1040"/>
        <v>0</v>
      </c>
      <c r="R1643" s="242">
        <f>IF(Q1643=0,0,SUMIFS('Sch A. Input'!$H634:$CJ634,'Sch A. Input'!$H$14:$CJ$14,"Recurring",'Sch A. Input'!$H$13:$CJ$13,"&lt;="&amp;$L$11,'Sch A. Input'!$H$13:$CJ$13,"&lt;="&amp;$Y$1020,'Sch A. Input'!$H$13:$CJ$13,"&gt;"&amp;$O$1020))</f>
        <v>0</v>
      </c>
      <c r="S1643" s="242">
        <f>IF(Q1643=0,0,SUMIFS('Sch A. Input'!$H634:$CJ634,'Sch A. Input'!$H$14:$CJ$14,"One-time",'Sch A. Input'!$H$13:$CJ$13,"&lt;="&amp;$L$11,'Sch A. Input'!$H$13:$CJ$13,"&lt;="&amp;$Y$1020,'Sch A. Input'!$H$13:$CJ$13,"&gt;"&amp;$O$1020))</f>
        <v>0</v>
      </c>
      <c r="T1643" s="283">
        <f t="shared" si="1041"/>
        <v>0</v>
      </c>
      <c r="U1643" s="242">
        <f t="shared" si="1042"/>
        <v>0</v>
      </c>
      <c r="V1643" s="242">
        <f t="shared" si="1043"/>
        <v>0</v>
      </c>
      <c r="W1643" s="276">
        <f t="shared" si="1032"/>
        <v>0</v>
      </c>
      <c r="X1643" s="281">
        <f t="shared" si="1015"/>
        <v>0</v>
      </c>
      <c r="Y1643" s="245">
        <f t="shared" si="1016"/>
        <v>0</v>
      </c>
      <c r="Z1643" s="248"/>
      <c r="AA1643" s="285">
        <f t="shared" si="1044"/>
        <v>0</v>
      </c>
      <c r="AB1643" s="242">
        <f>IF(AA1643=0,0,SUMIFS('Sch A. Input'!$H634:$CJ634,'Sch A. Input'!$H$14:$CJ$14,"Recurring",'Sch A. Input'!$H$13:$CJ$13,"&lt;="&amp;$L$11,'Sch A. Input'!$H$13:$CJ$13,"&lt;="&amp;$AI$1020,'Sch A. Input'!$H$13:$CJ$13,"&gt;"&amp;$Y$1020))</f>
        <v>0</v>
      </c>
      <c r="AC1643" s="242">
        <f>IF(AA1643=0,0,SUMIFS('Sch A. Input'!$H634:$CJ634,'Sch A. Input'!$H$14:$CJ$14,"One-time",'Sch A. Input'!$H$13:$CJ$13,"&lt;="&amp;$L$11,'Sch A. Input'!$H$13:$CJ$13,"&lt;="&amp;$AI$1020,'Sch A. Input'!$H$13:$CJ$13,"&gt;"&amp;$Y$1020))</f>
        <v>0</v>
      </c>
      <c r="AD1643" s="283">
        <f t="shared" si="1045"/>
        <v>0</v>
      </c>
      <c r="AE1643" s="242">
        <f t="shared" si="1046"/>
        <v>0</v>
      </c>
      <c r="AF1643" s="242">
        <f t="shared" si="1047"/>
        <v>0</v>
      </c>
      <c r="AG1643" s="276">
        <f t="shared" si="1033"/>
        <v>0</v>
      </c>
      <c r="AH1643" s="281">
        <f t="shared" si="1017"/>
        <v>0</v>
      </c>
      <c r="AI1643" s="245">
        <f t="shared" si="1018"/>
        <v>0</v>
      </c>
      <c r="AK1643" s="285">
        <f t="shared" si="1048"/>
        <v>0</v>
      </c>
      <c r="AL1643" s="242">
        <f>IF(AK1643=0,0,SUMIFS('Sch A. Input'!$H634:$CJ634,'Sch A. Input'!$H$14:$CJ$14,"Recurring",'Sch A. Input'!$H$13:$CJ$13,"&lt;="&amp;$L$11,'Sch A. Input'!$H$13:$CJ$13,"&lt;="&amp;$AS$1020,'Sch A. Input'!$H$13:$CJ$13,"&gt;"&amp;$AI$1020))</f>
        <v>0</v>
      </c>
      <c r="AM1643" s="242">
        <f>IF(AK1643=0,0,SUMIFS('Sch A. Input'!$H634:$CJ634,'Sch A. Input'!$H$14:$CJ$14,"One-time",'Sch A. Input'!$H$13:$CJ$13,"&lt;="&amp;$L$11,'Sch A. Input'!$H$13:$CJ$13,"&lt;="&amp;$AS$1020,'Sch A. Input'!$H$13:$CJ$13,"&gt;"&amp;$AI$1020))</f>
        <v>0</v>
      </c>
      <c r="AN1643" s="283">
        <f t="shared" si="1049"/>
        <v>0</v>
      </c>
      <c r="AO1643" s="242">
        <f t="shared" si="1050"/>
        <v>0</v>
      </c>
      <c r="AP1643" s="242">
        <f t="shared" si="1051"/>
        <v>0</v>
      </c>
      <c r="AQ1643" s="276">
        <f t="shared" si="1034"/>
        <v>0</v>
      </c>
      <c r="AR1643" s="281">
        <f t="shared" si="1019"/>
        <v>0</v>
      </c>
      <c r="AS1643" s="245">
        <f t="shared" si="1020"/>
        <v>0</v>
      </c>
      <c r="AY1643" s="160"/>
      <c r="AZ1643" s="160"/>
      <c r="BK1643" s="2"/>
      <c r="BL1643" s="2"/>
      <c r="BM1643" s="2"/>
      <c r="BN1643" s="2"/>
      <c r="BO1643" s="2"/>
      <c r="BP1643" s="2"/>
      <c r="BQ1643" s="2"/>
      <c r="BR1643" s="2"/>
      <c r="BS1643" s="2"/>
      <c r="BT1643" s="2"/>
      <c r="BU1643" s="2"/>
      <c r="BV1643" s="2"/>
      <c r="BW1643" s="2"/>
      <c r="BX1643" s="2"/>
      <c r="BY1643" s="2"/>
      <c r="BZ1643" s="2"/>
      <c r="CA1643" s="2"/>
      <c r="CI1643"/>
      <c r="CJ1643"/>
      <c r="CK1643"/>
      <c r="CL1643"/>
      <c r="CM1643"/>
      <c r="CN1643"/>
      <c r="CO1643"/>
      <c r="CP1643"/>
      <c r="CQ1643"/>
      <c r="CR1643"/>
      <c r="CS1643"/>
      <c r="CT1643"/>
      <c r="CU1643"/>
      <c r="CV1643"/>
      <c r="CW1643"/>
      <c r="CX1643"/>
    </row>
    <row r="1644" spans="2:102" x14ac:dyDescent="0.35">
      <c r="B1644" s="70" t="str">
        <f t="shared" ref="B1644:F1644" si="1084">B637</f>
        <v/>
      </c>
      <c r="C1644" s="166" t="str">
        <f t="shared" si="1084"/>
        <v/>
      </c>
      <c r="D1644" s="273" t="str">
        <f t="shared" si="1084"/>
        <v/>
      </c>
      <c r="E1644" s="273">
        <f t="shared" si="1084"/>
        <v>45016</v>
      </c>
      <c r="F1644" s="273">
        <f t="shared" si="1084"/>
        <v>0</v>
      </c>
      <c r="G1644" s="98">
        <f t="shared" si="1036"/>
        <v>0</v>
      </c>
      <c r="H1644" s="242">
        <f>IF(G1644=0,0,SUMIFS('Sch A. Input'!$H635:$CJ635,'Sch A. Input'!$H$14:$CJ$14,"Recurring",'Sch A. Input'!$H$13:$CJ$13,"&lt;="&amp;$O$1020,'Sch A. Input'!$H$13:$CJ$13,"&lt;="&amp;$L$11))</f>
        <v>0</v>
      </c>
      <c r="I1644" s="242">
        <f>IF(G1644=0,0,SUMIFS('Sch A. Input'!$H635:$CJ635,'Sch A. Input'!$H$14:$CJ$14,"One-time",'Sch A. Input'!$H$13:$CJ$13,"&lt;="&amp;$O$1020,'Sch A. Input'!$H$13:$CJ$13,"&lt;="&amp;$L$11))</f>
        <v>0</v>
      </c>
      <c r="J1644" s="283">
        <f t="shared" si="1037"/>
        <v>0</v>
      </c>
      <c r="K1644" s="242">
        <f t="shared" si="1038"/>
        <v>0</v>
      </c>
      <c r="L1644" s="242">
        <f t="shared" si="1039"/>
        <v>0</v>
      </c>
      <c r="M1644" s="276">
        <f t="shared" si="1031"/>
        <v>0</v>
      </c>
      <c r="N1644" s="281">
        <f t="shared" si="1013"/>
        <v>0</v>
      </c>
      <c r="O1644" s="245">
        <f t="shared" si="1014"/>
        <v>0</v>
      </c>
      <c r="P1644" s="248"/>
      <c r="Q1644" s="285">
        <f t="shared" si="1040"/>
        <v>0</v>
      </c>
      <c r="R1644" s="242">
        <f>IF(Q1644=0,0,SUMIFS('Sch A. Input'!$H635:$CJ635,'Sch A. Input'!$H$14:$CJ$14,"Recurring",'Sch A. Input'!$H$13:$CJ$13,"&lt;="&amp;$L$11,'Sch A. Input'!$H$13:$CJ$13,"&lt;="&amp;$Y$1020,'Sch A. Input'!$H$13:$CJ$13,"&gt;"&amp;$O$1020))</f>
        <v>0</v>
      </c>
      <c r="S1644" s="242">
        <f>IF(Q1644=0,0,SUMIFS('Sch A. Input'!$H635:$CJ635,'Sch A. Input'!$H$14:$CJ$14,"One-time",'Sch A. Input'!$H$13:$CJ$13,"&lt;="&amp;$L$11,'Sch A. Input'!$H$13:$CJ$13,"&lt;="&amp;$Y$1020,'Sch A. Input'!$H$13:$CJ$13,"&gt;"&amp;$O$1020))</f>
        <v>0</v>
      </c>
      <c r="T1644" s="283">
        <f t="shared" si="1041"/>
        <v>0</v>
      </c>
      <c r="U1644" s="242">
        <f t="shared" si="1042"/>
        <v>0</v>
      </c>
      <c r="V1644" s="242">
        <f t="shared" si="1043"/>
        <v>0</v>
      </c>
      <c r="W1644" s="276">
        <f t="shared" si="1032"/>
        <v>0</v>
      </c>
      <c r="X1644" s="281">
        <f t="shared" si="1015"/>
        <v>0</v>
      </c>
      <c r="Y1644" s="245">
        <f t="shared" si="1016"/>
        <v>0</v>
      </c>
      <c r="Z1644" s="248"/>
      <c r="AA1644" s="285">
        <f t="shared" si="1044"/>
        <v>0</v>
      </c>
      <c r="AB1644" s="242">
        <f>IF(AA1644=0,0,SUMIFS('Sch A. Input'!$H635:$CJ635,'Sch A. Input'!$H$14:$CJ$14,"Recurring",'Sch A. Input'!$H$13:$CJ$13,"&lt;="&amp;$L$11,'Sch A. Input'!$H$13:$CJ$13,"&lt;="&amp;$AI$1020,'Sch A. Input'!$H$13:$CJ$13,"&gt;"&amp;$Y$1020))</f>
        <v>0</v>
      </c>
      <c r="AC1644" s="242">
        <f>IF(AA1644=0,0,SUMIFS('Sch A. Input'!$H635:$CJ635,'Sch A. Input'!$H$14:$CJ$14,"One-time",'Sch A. Input'!$H$13:$CJ$13,"&lt;="&amp;$L$11,'Sch A. Input'!$H$13:$CJ$13,"&lt;="&amp;$AI$1020,'Sch A. Input'!$H$13:$CJ$13,"&gt;"&amp;$Y$1020))</f>
        <v>0</v>
      </c>
      <c r="AD1644" s="283">
        <f t="shared" si="1045"/>
        <v>0</v>
      </c>
      <c r="AE1644" s="242">
        <f t="shared" si="1046"/>
        <v>0</v>
      </c>
      <c r="AF1644" s="242">
        <f t="shared" si="1047"/>
        <v>0</v>
      </c>
      <c r="AG1644" s="276">
        <f t="shared" si="1033"/>
        <v>0</v>
      </c>
      <c r="AH1644" s="281">
        <f t="shared" si="1017"/>
        <v>0</v>
      </c>
      <c r="AI1644" s="245">
        <f t="shared" si="1018"/>
        <v>0</v>
      </c>
      <c r="AK1644" s="285">
        <f t="shared" si="1048"/>
        <v>0</v>
      </c>
      <c r="AL1644" s="242">
        <f>IF(AK1644=0,0,SUMIFS('Sch A. Input'!$H635:$CJ635,'Sch A. Input'!$H$14:$CJ$14,"Recurring",'Sch A. Input'!$H$13:$CJ$13,"&lt;="&amp;$L$11,'Sch A. Input'!$H$13:$CJ$13,"&lt;="&amp;$AS$1020,'Sch A. Input'!$H$13:$CJ$13,"&gt;"&amp;$AI$1020))</f>
        <v>0</v>
      </c>
      <c r="AM1644" s="242">
        <f>IF(AK1644=0,0,SUMIFS('Sch A. Input'!$H635:$CJ635,'Sch A. Input'!$H$14:$CJ$14,"One-time",'Sch A. Input'!$H$13:$CJ$13,"&lt;="&amp;$L$11,'Sch A. Input'!$H$13:$CJ$13,"&lt;="&amp;$AS$1020,'Sch A. Input'!$H$13:$CJ$13,"&gt;"&amp;$AI$1020))</f>
        <v>0</v>
      </c>
      <c r="AN1644" s="283">
        <f t="shared" si="1049"/>
        <v>0</v>
      </c>
      <c r="AO1644" s="242">
        <f t="shared" si="1050"/>
        <v>0</v>
      </c>
      <c r="AP1644" s="242">
        <f t="shared" si="1051"/>
        <v>0</v>
      </c>
      <c r="AQ1644" s="276">
        <f t="shared" si="1034"/>
        <v>0</v>
      </c>
      <c r="AR1644" s="281">
        <f t="shared" si="1019"/>
        <v>0</v>
      </c>
      <c r="AS1644" s="245">
        <f t="shared" si="1020"/>
        <v>0</v>
      </c>
      <c r="AY1644" s="160"/>
      <c r="AZ1644" s="160"/>
      <c r="BK1644" s="2"/>
      <c r="BL1644" s="2"/>
      <c r="BM1644" s="2"/>
      <c r="BN1644" s="2"/>
      <c r="BO1644" s="2"/>
      <c r="BP1644" s="2"/>
      <c r="BQ1644" s="2"/>
      <c r="BR1644" s="2"/>
      <c r="BS1644" s="2"/>
      <c r="BT1644" s="2"/>
      <c r="BU1644" s="2"/>
      <c r="BV1644" s="2"/>
      <c r="BW1644" s="2"/>
      <c r="BX1644" s="2"/>
      <c r="BY1644" s="2"/>
      <c r="BZ1644" s="2"/>
      <c r="CA1644" s="2"/>
      <c r="CI1644"/>
      <c r="CJ1644"/>
      <c r="CK1644"/>
      <c r="CL1644"/>
      <c r="CM1644"/>
      <c r="CN1644"/>
      <c r="CO1644"/>
      <c r="CP1644"/>
      <c r="CQ1644"/>
      <c r="CR1644"/>
      <c r="CS1644"/>
      <c r="CT1644"/>
      <c r="CU1644"/>
      <c r="CV1644"/>
      <c r="CW1644"/>
      <c r="CX1644"/>
    </row>
    <row r="1645" spans="2:102" x14ac:dyDescent="0.35">
      <c r="B1645" s="70" t="str">
        <f t="shared" ref="B1645:F1645" si="1085">B638</f>
        <v/>
      </c>
      <c r="C1645" s="166" t="str">
        <f t="shared" si="1085"/>
        <v/>
      </c>
      <c r="D1645" s="273" t="str">
        <f t="shared" si="1085"/>
        <v/>
      </c>
      <c r="E1645" s="273">
        <f t="shared" si="1085"/>
        <v>45016</v>
      </c>
      <c r="F1645" s="273">
        <f t="shared" si="1085"/>
        <v>0</v>
      </c>
      <c r="G1645" s="98">
        <f t="shared" si="1036"/>
        <v>0</v>
      </c>
      <c r="H1645" s="242">
        <f>IF(G1645=0,0,SUMIFS('Sch A. Input'!$H636:$CJ636,'Sch A. Input'!$H$14:$CJ$14,"Recurring",'Sch A. Input'!$H$13:$CJ$13,"&lt;="&amp;$O$1020,'Sch A. Input'!$H$13:$CJ$13,"&lt;="&amp;$L$11))</f>
        <v>0</v>
      </c>
      <c r="I1645" s="242">
        <f>IF(G1645=0,0,SUMIFS('Sch A. Input'!$H636:$CJ636,'Sch A. Input'!$H$14:$CJ$14,"One-time",'Sch A. Input'!$H$13:$CJ$13,"&lt;="&amp;$O$1020,'Sch A. Input'!$H$13:$CJ$13,"&lt;="&amp;$L$11))</f>
        <v>0</v>
      </c>
      <c r="J1645" s="283">
        <f t="shared" si="1037"/>
        <v>0</v>
      </c>
      <c r="K1645" s="242">
        <f t="shared" si="1038"/>
        <v>0</v>
      </c>
      <c r="L1645" s="242">
        <f t="shared" si="1039"/>
        <v>0</v>
      </c>
      <c r="M1645" s="276">
        <f t="shared" si="1031"/>
        <v>0</v>
      </c>
      <c r="N1645" s="281">
        <f t="shared" si="1013"/>
        <v>0</v>
      </c>
      <c r="O1645" s="245">
        <f t="shared" si="1014"/>
        <v>0</v>
      </c>
      <c r="P1645" s="248"/>
      <c r="Q1645" s="285">
        <f t="shared" si="1040"/>
        <v>0</v>
      </c>
      <c r="R1645" s="242">
        <f>IF(Q1645=0,0,SUMIFS('Sch A. Input'!$H636:$CJ636,'Sch A. Input'!$H$14:$CJ$14,"Recurring",'Sch A. Input'!$H$13:$CJ$13,"&lt;="&amp;$L$11,'Sch A. Input'!$H$13:$CJ$13,"&lt;="&amp;$Y$1020,'Sch A. Input'!$H$13:$CJ$13,"&gt;"&amp;$O$1020))</f>
        <v>0</v>
      </c>
      <c r="S1645" s="242">
        <f>IF(Q1645=0,0,SUMIFS('Sch A. Input'!$H636:$CJ636,'Sch A. Input'!$H$14:$CJ$14,"One-time",'Sch A. Input'!$H$13:$CJ$13,"&lt;="&amp;$L$11,'Sch A. Input'!$H$13:$CJ$13,"&lt;="&amp;$Y$1020,'Sch A. Input'!$H$13:$CJ$13,"&gt;"&amp;$O$1020))</f>
        <v>0</v>
      </c>
      <c r="T1645" s="283">
        <f t="shared" si="1041"/>
        <v>0</v>
      </c>
      <c r="U1645" s="242">
        <f t="shared" si="1042"/>
        <v>0</v>
      </c>
      <c r="V1645" s="242">
        <f t="shared" si="1043"/>
        <v>0</v>
      </c>
      <c r="W1645" s="276">
        <f t="shared" si="1032"/>
        <v>0</v>
      </c>
      <c r="X1645" s="281">
        <f t="shared" si="1015"/>
        <v>0</v>
      </c>
      <c r="Y1645" s="245">
        <f t="shared" si="1016"/>
        <v>0</v>
      </c>
      <c r="Z1645" s="248"/>
      <c r="AA1645" s="285">
        <f t="shared" si="1044"/>
        <v>0</v>
      </c>
      <c r="AB1645" s="242">
        <f>IF(AA1645=0,0,SUMIFS('Sch A. Input'!$H636:$CJ636,'Sch A. Input'!$H$14:$CJ$14,"Recurring",'Sch A. Input'!$H$13:$CJ$13,"&lt;="&amp;$L$11,'Sch A. Input'!$H$13:$CJ$13,"&lt;="&amp;$AI$1020,'Sch A. Input'!$H$13:$CJ$13,"&gt;"&amp;$Y$1020))</f>
        <v>0</v>
      </c>
      <c r="AC1645" s="242">
        <f>IF(AA1645=0,0,SUMIFS('Sch A. Input'!$H636:$CJ636,'Sch A. Input'!$H$14:$CJ$14,"One-time",'Sch A. Input'!$H$13:$CJ$13,"&lt;="&amp;$L$11,'Sch A. Input'!$H$13:$CJ$13,"&lt;="&amp;$AI$1020,'Sch A. Input'!$H$13:$CJ$13,"&gt;"&amp;$Y$1020))</f>
        <v>0</v>
      </c>
      <c r="AD1645" s="283">
        <f t="shared" si="1045"/>
        <v>0</v>
      </c>
      <c r="AE1645" s="242">
        <f t="shared" si="1046"/>
        <v>0</v>
      </c>
      <c r="AF1645" s="242">
        <f t="shared" si="1047"/>
        <v>0</v>
      </c>
      <c r="AG1645" s="276">
        <f t="shared" si="1033"/>
        <v>0</v>
      </c>
      <c r="AH1645" s="281">
        <f t="shared" si="1017"/>
        <v>0</v>
      </c>
      <c r="AI1645" s="245">
        <f t="shared" si="1018"/>
        <v>0</v>
      </c>
      <c r="AK1645" s="285">
        <f t="shared" si="1048"/>
        <v>0</v>
      </c>
      <c r="AL1645" s="242">
        <f>IF(AK1645=0,0,SUMIFS('Sch A. Input'!$H636:$CJ636,'Sch A. Input'!$H$14:$CJ$14,"Recurring",'Sch A. Input'!$H$13:$CJ$13,"&lt;="&amp;$L$11,'Sch A. Input'!$H$13:$CJ$13,"&lt;="&amp;$AS$1020,'Sch A. Input'!$H$13:$CJ$13,"&gt;"&amp;$AI$1020))</f>
        <v>0</v>
      </c>
      <c r="AM1645" s="242">
        <f>IF(AK1645=0,0,SUMIFS('Sch A. Input'!$H636:$CJ636,'Sch A. Input'!$H$14:$CJ$14,"One-time",'Sch A. Input'!$H$13:$CJ$13,"&lt;="&amp;$L$11,'Sch A. Input'!$H$13:$CJ$13,"&lt;="&amp;$AS$1020,'Sch A. Input'!$H$13:$CJ$13,"&gt;"&amp;$AI$1020))</f>
        <v>0</v>
      </c>
      <c r="AN1645" s="283">
        <f t="shared" si="1049"/>
        <v>0</v>
      </c>
      <c r="AO1645" s="242">
        <f t="shared" si="1050"/>
        <v>0</v>
      </c>
      <c r="AP1645" s="242">
        <f t="shared" si="1051"/>
        <v>0</v>
      </c>
      <c r="AQ1645" s="276">
        <f t="shared" si="1034"/>
        <v>0</v>
      </c>
      <c r="AR1645" s="281">
        <f t="shared" si="1019"/>
        <v>0</v>
      </c>
      <c r="AS1645" s="245">
        <f t="shared" si="1020"/>
        <v>0</v>
      </c>
      <c r="AY1645" s="160"/>
      <c r="AZ1645" s="160"/>
      <c r="BK1645" s="2"/>
      <c r="BL1645" s="2"/>
      <c r="BM1645" s="2"/>
      <c r="BN1645" s="2"/>
      <c r="BO1645" s="2"/>
      <c r="BP1645" s="2"/>
      <c r="BQ1645" s="2"/>
      <c r="BR1645" s="2"/>
      <c r="BS1645" s="2"/>
      <c r="BT1645" s="2"/>
      <c r="BU1645" s="2"/>
      <c r="BV1645" s="2"/>
      <c r="BW1645" s="2"/>
      <c r="BX1645" s="2"/>
      <c r="BY1645" s="2"/>
      <c r="BZ1645" s="2"/>
      <c r="CA1645" s="2"/>
      <c r="CI1645"/>
      <c r="CJ1645"/>
      <c r="CK1645"/>
      <c r="CL1645"/>
      <c r="CM1645"/>
      <c r="CN1645"/>
      <c r="CO1645"/>
      <c r="CP1645"/>
      <c r="CQ1645"/>
      <c r="CR1645"/>
      <c r="CS1645"/>
      <c r="CT1645"/>
      <c r="CU1645"/>
      <c r="CV1645"/>
      <c r="CW1645"/>
      <c r="CX1645"/>
    </row>
    <row r="1646" spans="2:102" x14ac:dyDescent="0.35">
      <c r="B1646" s="70" t="str">
        <f t="shared" ref="B1646:F1646" si="1086">B639</f>
        <v/>
      </c>
      <c r="C1646" s="166" t="str">
        <f t="shared" si="1086"/>
        <v/>
      </c>
      <c r="D1646" s="273" t="str">
        <f t="shared" si="1086"/>
        <v/>
      </c>
      <c r="E1646" s="273">
        <f t="shared" si="1086"/>
        <v>45016</v>
      </c>
      <c r="F1646" s="273">
        <f t="shared" si="1086"/>
        <v>0</v>
      </c>
      <c r="G1646" s="98">
        <f t="shared" si="1036"/>
        <v>0</v>
      </c>
      <c r="H1646" s="242">
        <f>IF(G1646=0,0,SUMIFS('Sch A. Input'!$H637:$CJ637,'Sch A. Input'!$H$14:$CJ$14,"Recurring",'Sch A. Input'!$H$13:$CJ$13,"&lt;="&amp;$O$1020,'Sch A. Input'!$H$13:$CJ$13,"&lt;="&amp;$L$11))</f>
        <v>0</v>
      </c>
      <c r="I1646" s="242">
        <f>IF(G1646=0,0,SUMIFS('Sch A. Input'!$H637:$CJ637,'Sch A. Input'!$H$14:$CJ$14,"One-time",'Sch A. Input'!$H$13:$CJ$13,"&lt;="&amp;$O$1020,'Sch A. Input'!$H$13:$CJ$13,"&lt;="&amp;$L$11))</f>
        <v>0</v>
      </c>
      <c r="J1646" s="283">
        <f t="shared" si="1037"/>
        <v>0</v>
      </c>
      <c r="K1646" s="242">
        <f t="shared" si="1038"/>
        <v>0</v>
      </c>
      <c r="L1646" s="242">
        <f t="shared" si="1039"/>
        <v>0</v>
      </c>
      <c r="M1646" s="276">
        <f t="shared" si="1031"/>
        <v>0</v>
      </c>
      <c r="N1646" s="281">
        <f t="shared" si="1013"/>
        <v>0</v>
      </c>
      <c r="O1646" s="245">
        <f t="shared" si="1014"/>
        <v>0</v>
      </c>
      <c r="P1646" s="248"/>
      <c r="Q1646" s="285">
        <f t="shared" si="1040"/>
        <v>0</v>
      </c>
      <c r="R1646" s="242">
        <f>IF(Q1646=0,0,SUMIFS('Sch A. Input'!$H637:$CJ637,'Sch A. Input'!$H$14:$CJ$14,"Recurring",'Sch A. Input'!$H$13:$CJ$13,"&lt;="&amp;$L$11,'Sch A. Input'!$H$13:$CJ$13,"&lt;="&amp;$Y$1020,'Sch A. Input'!$H$13:$CJ$13,"&gt;"&amp;$O$1020))</f>
        <v>0</v>
      </c>
      <c r="S1646" s="242">
        <f>IF(Q1646=0,0,SUMIFS('Sch A. Input'!$H637:$CJ637,'Sch A. Input'!$H$14:$CJ$14,"One-time",'Sch A. Input'!$H$13:$CJ$13,"&lt;="&amp;$L$11,'Sch A. Input'!$H$13:$CJ$13,"&lt;="&amp;$Y$1020,'Sch A. Input'!$H$13:$CJ$13,"&gt;"&amp;$O$1020))</f>
        <v>0</v>
      </c>
      <c r="T1646" s="283">
        <f t="shared" si="1041"/>
        <v>0</v>
      </c>
      <c r="U1646" s="242">
        <f t="shared" si="1042"/>
        <v>0</v>
      </c>
      <c r="V1646" s="242">
        <f t="shared" si="1043"/>
        <v>0</v>
      </c>
      <c r="W1646" s="276">
        <f t="shared" si="1032"/>
        <v>0</v>
      </c>
      <c r="X1646" s="281">
        <f t="shared" si="1015"/>
        <v>0</v>
      </c>
      <c r="Y1646" s="245">
        <f t="shared" si="1016"/>
        <v>0</v>
      </c>
      <c r="Z1646" s="248"/>
      <c r="AA1646" s="285">
        <f t="shared" si="1044"/>
        <v>0</v>
      </c>
      <c r="AB1646" s="242">
        <f>IF(AA1646=0,0,SUMIFS('Sch A. Input'!$H637:$CJ637,'Sch A. Input'!$H$14:$CJ$14,"Recurring",'Sch A. Input'!$H$13:$CJ$13,"&lt;="&amp;$L$11,'Sch A. Input'!$H$13:$CJ$13,"&lt;="&amp;$AI$1020,'Sch A. Input'!$H$13:$CJ$13,"&gt;"&amp;$Y$1020))</f>
        <v>0</v>
      </c>
      <c r="AC1646" s="242">
        <f>IF(AA1646=0,0,SUMIFS('Sch A. Input'!$H637:$CJ637,'Sch A. Input'!$H$14:$CJ$14,"One-time",'Sch A. Input'!$H$13:$CJ$13,"&lt;="&amp;$L$11,'Sch A. Input'!$H$13:$CJ$13,"&lt;="&amp;$AI$1020,'Sch A. Input'!$H$13:$CJ$13,"&gt;"&amp;$Y$1020))</f>
        <v>0</v>
      </c>
      <c r="AD1646" s="283">
        <f t="shared" si="1045"/>
        <v>0</v>
      </c>
      <c r="AE1646" s="242">
        <f t="shared" si="1046"/>
        <v>0</v>
      </c>
      <c r="AF1646" s="242">
        <f t="shared" si="1047"/>
        <v>0</v>
      </c>
      <c r="AG1646" s="276">
        <f t="shared" si="1033"/>
        <v>0</v>
      </c>
      <c r="AH1646" s="281">
        <f t="shared" si="1017"/>
        <v>0</v>
      </c>
      <c r="AI1646" s="245">
        <f t="shared" si="1018"/>
        <v>0</v>
      </c>
      <c r="AK1646" s="285">
        <f t="shared" si="1048"/>
        <v>0</v>
      </c>
      <c r="AL1646" s="242">
        <f>IF(AK1646=0,0,SUMIFS('Sch A. Input'!$H637:$CJ637,'Sch A. Input'!$H$14:$CJ$14,"Recurring",'Sch A. Input'!$H$13:$CJ$13,"&lt;="&amp;$L$11,'Sch A. Input'!$H$13:$CJ$13,"&lt;="&amp;$AS$1020,'Sch A. Input'!$H$13:$CJ$13,"&gt;"&amp;$AI$1020))</f>
        <v>0</v>
      </c>
      <c r="AM1646" s="242">
        <f>IF(AK1646=0,0,SUMIFS('Sch A. Input'!$H637:$CJ637,'Sch A. Input'!$H$14:$CJ$14,"One-time",'Sch A. Input'!$H$13:$CJ$13,"&lt;="&amp;$L$11,'Sch A. Input'!$H$13:$CJ$13,"&lt;="&amp;$AS$1020,'Sch A. Input'!$H$13:$CJ$13,"&gt;"&amp;$AI$1020))</f>
        <v>0</v>
      </c>
      <c r="AN1646" s="283">
        <f t="shared" si="1049"/>
        <v>0</v>
      </c>
      <c r="AO1646" s="242">
        <f t="shared" si="1050"/>
        <v>0</v>
      </c>
      <c r="AP1646" s="242">
        <f t="shared" si="1051"/>
        <v>0</v>
      </c>
      <c r="AQ1646" s="276">
        <f t="shared" si="1034"/>
        <v>0</v>
      </c>
      <c r="AR1646" s="281">
        <f t="shared" si="1019"/>
        <v>0</v>
      </c>
      <c r="AS1646" s="245">
        <f t="shared" si="1020"/>
        <v>0</v>
      </c>
      <c r="AY1646" s="160"/>
      <c r="AZ1646" s="160"/>
      <c r="BK1646" s="2"/>
      <c r="BL1646" s="2"/>
      <c r="BM1646" s="2"/>
      <c r="BN1646" s="2"/>
      <c r="BO1646" s="2"/>
      <c r="BP1646" s="2"/>
      <c r="BQ1646" s="2"/>
      <c r="BR1646" s="2"/>
      <c r="BS1646" s="2"/>
      <c r="BT1646" s="2"/>
      <c r="BU1646" s="2"/>
      <c r="BV1646" s="2"/>
      <c r="BW1646" s="2"/>
      <c r="BX1646" s="2"/>
      <c r="BY1646" s="2"/>
      <c r="BZ1646" s="2"/>
      <c r="CA1646" s="2"/>
      <c r="CI1646"/>
      <c r="CJ1646"/>
      <c r="CK1646"/>
      <c r="CL1646"/>
      <c r="CM1646"/>
      <c r="CN1646"/>
      <c r="CO1646"/>
      <c r="CP1646"/>
      <c r="CQ1646"/>
      <c r="CR1646"/>
      <c r="CS1646"/>
      <c r="CT1646"/>
      <c r="CU1646"/>
      <c r="CV1646"/>
      <c r="CW1646"/>
      <c r="CX1646"/>
    </row>
    <row r="1647" spans="2:102" x14ac:dyDescent="0.35">
      <c r="B1647" s="70" t="str">
        <f t="shared" ref="B1647:F1647" si="1087">B640</f>
        <v/>
      </c>
      <c r="C1647" s="166" t="str">
        <f t="shared" si="1087"/>
        <v/>
      </c>
      <c r="D1647" s="273" t="str">
        <f t="shared" si="1087"/>
        <v/>
      </c>
      <c r="E1647" s="273">
        <f t="shared" si="1087"/>
        <v>45016</v>
      </c>
      <c r="F1647" s="273">
        <f t="shared" si="1087"/>
        <v>0</v>
      </c>
      <c r="G1647" s="98">
        <f t="shared" si="1036"/>
        <v>0</v>
      </c>
      <c r="H1647" s="242">
        <f>IF(G1647=0,0,SUMIFS('Sch A. Input'!$H638:$CJ638,'Sch A. Input'!$H$14:$CJ$14,"Recurring",'Sch A. Input'!$H$13:$CJ$13,"&lt;="&amp;$O$1020,'Sch A. Input'!$H$13:$CJ$13,"&lt;="&amp;$L$11))</f>
        <v>0</v>
      </c>
      <c r="I1647" s="242">
        <f>IF(G1647=0,0,SUMIFS('Sch A. Input'!$H638:$CJ638,'Sch A. Input'!$H$14:$CJ$14,"One-time",'Sch A. Input'!$H$13:$CJ$13,"&lt;="&amp;$O$1020,'Sch A. Input'!$H$13:$CJ$13,"&lt;="&amp;$L$11))</f>
        <v>0</v>
      </c>
      <c r="J1647" s="283">
        <f t="shared" si="1037"/>
        <v>0</v>
      </c>
      <c r="K1647" s="242">
        <f t="shared" si="1038"/>
        <v>0</v>
      </c>
      <c r="L1647" s="242">
        <f t="shared" si="1039"/>
        <v>0</v>
      </c>
      <c r="M1647" s="276">
        <f t="shared" si="1031"/>
        <v>0</v>
      </c>
      <c r="N1647" s="281">
        <f t="shared" si="1013"/>
        <v>0</v>
      </c>
      <c r="O1647" s="245">
        <f t="shared" si="1014"/>
        <v>0</v>
      </c>
      <c r="P1647" s="248"/>
      <c r="Q1647" s="285">
        <f t="shared" si="1040"/>
        <v>0</v>
      </c>
      <c r="R1647" s="242">
        <f>IF(Q1647=0,0,SUMIFS('Sch A. Input'!$H638:$CJ638,'Sch A. Input'!$H$14:$CJ$14,"Recurring",'Sch A. Input'!$H$13:$CJ$13,"&lt;="&amp;$L$11,'Sch A. Input'!$H$13:$CJ$13,"&lt;="&amp;$Y$1020,'Sch A. Input'!$H$13:$CJ$13,"&gt;"&amp;$O$1020))</f>
        <v>0</v>
      </c>
      <c r="S1647" s="242">
        <f>IF(Q1647=0,0,SUMIFS('Sch A. Input'!$H638:$CJ638,'Sch A. Input'!$H$14:$CJ$14,"One-time",'Sch A. Input'!$H$13:$CJ$13,"&lt;="&amp;$L$11,'Sch A. Input'!$H$13:$CJ$13,"&lt;="&amp;$Y$1020,'Sch A. Input'!$H$13:$CJ$13,"&gt;"&amp;$O$1020))</f>
        <v>0</v>
      </c>
      <c r="T1647" s="283">
        <f t="shared" si="1041"/>
        <v>0</v>
      </c>
      <c r="U1647" s="242">
        <f t="shared" si="1042"/>
        <v>0</v>
      </c>
      <c r="V1647" s="242">
        <f t="shared" si="1043"/>
        <v>0</v>
      </c>
      <c r="W1647" s="276">
        <f t="shared" si="1032"/>
        <v>0</v>
      </c>
      <c r="X1647" s="281">
        <f t="shared" si="1015"/>
        <v>0</v>
      </c>
      <c r="Y1647" s="245">
        <f t="shared" si="1016"/>
        <v>0</v>
      </c>
      <c r="Z1647" s="248"/>
      <c r="AA1647" s="285">
        <f t="shared" si="1044"/>
        <v>0</v>
      </c>
      <c r="AB1647" s="242">
        <f>IF(AA1647=0,0,SUMIFS('Sch A. Input'!$H638:$CJ638,'Sch A. Input'!$H$14:$CJ$14,"Recurring",'Sch A. Input'!$H$13:$CJ$13,"&lt;="&amp;$L$11,'Sch A. Input'!$H$13:$CJ$13,"&lt;="&amp;$AI$1020,'Sch A. Input'!$H$13:$CJ$13,"&gt;"&amp;$Y$1020))</f>
        <v>0</v>
      </c>
      <c r="AC1647" s="242">
        <f>IF(AA1647=0,0,SUMIFS('Sch A. Input'!$H638:$CJ638,'Sch A. Input'!$H$14:$CJ$14,"One-time",'Sch A. Input'!$H$13:$CJ$13,"&lt;="&amp;$L$11,'Sch A. Input'!$H$13:$CJ$13,"&lt;="&amp;$AI$1020,'Sch A. Input'!$H$13:$CJ$13,"&gt;"&amp;$Y$1020))</f>
        <v>0</v>
      </c>
      <c r="AD1647" s="283">
        <f t="shared" si="1045"/>
        <v>0</v>
      </c>
      <c r="AE1647" s="242">
        <f t="shared" si="1046"/>
        <v>0</v>
      </c>
      <c r="AF1647" s="242">
        <f t="shared" si="1047"/>
        <v>0</v>
      </c>
      <c r="AG1647" s="276">
        <f t="shared" si="1033"/>
        <v>0</v>
      </c>
      <c r="AH1647" s="281">
        <f t="shared" si="1017"/>
        <v>0</v>
      </c>
      <c r="AI1647" s="245">
        <f t="shared" si="1018"/>
        <v>0</v>
      </c>
      <c r="AK1647" s="285">
        <f t="shared" si="1048"/>
        <v>0</v>
      </c>
      <c r="AL1647" s="242">
        <f>IF(AK1647=0,0,SUMIFS('Sch A. Input'!$H638:$CJ638,'Sch A. Input'!$H$14:$CJ$14,"Recurring",'Sch A. Input'!$H$13:$CJ$13,"&lt;="&amp;$L$11,'Sch A. Input'!$H$13:$CJ$13,"&lt;="&amp;$AS$1020,'Sch A. Input'!$H$13:$CJ$13,"&gt;"&amp;$AI$1020))</f>
        <v>0</v>
      </c>
      <c r="AM1647" s="242">
        <f>IF(AK1647=0,0,SUMIFS('Sch A. Input'!$H638:$CJ638,'Sch A. Input'!$H$14:$CJ$14,"One-time",'Sch A. Input'!$H$13:$CJ$13,"&lt;="&amp;$L$11,'Sch A. Input'!$H$13:$CJ$13,"&lt;="&amp;$AS$1020,'Sch A. Input'!$H$13:$CJ$13,"&gt;"&amp;$AI$1020))</f>
        <v>0</v>
      </c>
      <c r="AN1647" s="283">
        <f t="shared" si="1049"/>
        <v>0</v>
      </c>
      <c r="AO1647" s="242">
        <f t="shared" si="1050"/>
        <v>0</v>
      </c>
      <c r="AP1647" s="242">
        <f t="shared" si="1051"/>
        <v>0</v>
      </c>
      <c r="AQ1647" s="276">
        <f t="shared" si="1034"/>
        <v>0</v>
      </c>
      <c r="AR1647" s="281">
        <f t="shared" si="1019"/>
        <v>0</v>
      </c>
      <c r="AS1647" s="245">
        <f t="shared" si="1020"/>
        <v>0</v>
      </c>
      <c r="AY1647" s="160"/>
      <c r="AZ1647" s="160"/>
      <c r="BK1647" s="2"/>
      <c r="BL1647" s="2"/>
      <c r="BM1647" s="2"/>
      <c r="BN1647" s="2"/>
      <c r="BO1647" s="2"/>
      <c r="BP1647" s="2"/>
      <c r="BQ1647" s="2"/>
      <c r="BR1647" s="2"/>
      <c r="BS1647" s="2"/>
      <c r="BT1647" s="2"/>
      <c r="BU1647" s="2"/>
      <c r="BV1647" s="2"/>
      <c r="BW1647" s="2"/>
      <c r="BX1647" s="2"/>
      <c r="BY1647" s="2"/>
      <c r="BZ1647" s="2"/>
      <c r="CA1647" s="2"/>
      <c r="CI1647"/>
      <c r="CJ1647"/>
      <c r="CK1647"/>
      <c r="CL1647"/>
      <c r="CM1647"/>
      <c r="CN1647"/>
      <c r="CO1647"/>
      <c r="CP1647"/>
      <c r="CQ1647"/>
      <c r="CR1647"/>
      <c r="CS1647"/>
      <c r="CT1647"/>
      <c r="CU1647"/>
      <c r="CV1647"/>
      <c r="CW1647"/>
      <c r="CX1647"/>
    </row>
    <row r="1648" spans="2:102" x14ac:dyDescent="0.35">
      <c r="B1648" s="70" t="str">
        <f t="shared" ref="B1648:F1648" si="1088">B641</f>
        <v/>
      </c>
      <c r="C1648" s="166" t="str">
        <f t="shared" si="1088"/>
        <v/>
      </c>
      <c r="D1648" s="273" t="str">
        <f t="shared" si="1088"/>
        <v/>
      </c>
      <c r="E1648" s="273">
        <f t="shared" si="1088"/>
        <v>45016</v>
      </c>
      <c r="F1648" s="273">
        <f t="shared" si="1088"/>
        <v>0</v>
      </c>
      <c r="G1648" s="98">
        <f t="shared" si="1036"/>
        <v>0</v>
      </c>
      <c r="H1648" s="242">
        <f>IF(G1648=0,0,SUMIFS('Sch A. Input'!$H639:$CJ639,'Sch A. Input'!$H$14:$CJ$14,"Recurring",'Sch A. Input'!$H$13:$CJ$13,"&lt;="&amp;$O$1020,'Sch A. Input'!$H$13:$CJ$13,"&lt;="&amp;$L$11))</f>
        <v>0</v>
      </c>
      <c r="I1648" s="242">
        <f>IF(G1648=0,0,SUMIFS('Sch A. Input'!$H639:$CJ639,'Sch A. Input'!$H$14:$CJ$14,"One-time",'Sch A. Input'!$H$13:$CJ$13,"&lt;="&amp;$O$1020,'Sch A. Input'!$H$13:$CJ$13,"&lt;="&amp;$L$11))</f>
        <v>0</v>
      </c>
      <c r="J1648" s="283">
        <f t="shared" si="1037"/>
        <v>0</v>
      </c>
      <c r="K1648" s="242">
        <f t="shared" si="1038"/>
        <v>0</v>
      </c>
      <c r="L1648" s="242">
        <f t="shared" si="1039"/>
        <v>0</v>
      </c>
      <c r="M1648" s="276">
        <f t="shared" si="1031"/>
        <v>0</v>
      </c>
      <c r="N1648" s="281">
        <f t="shared" si="1013"/>
        <v>0</v>
      </c>
      <c r="O1648" s="245">
        <f t="shared" si="1014"/>
        <v>0</v>
      </c>
      <c r="P1648" s="248"/>
      <c r="Q1648" s="285">
        <f t="shared" si="1040"/>
        <v>0</v>
      </c>
      <c r="R1648" s="242">
        <f>IF(Q1648=0,0,SUMIFS('Sch A. Input'!$H639:$CJ639,'Sch A. Input'!$H$14:$CJ$14,"Recurring",'Sch A. Input'!$H$13:$CJ$13,"&lt;="&amp;$L$11,'Sch A. Input'!$H$13:$CJ$13,"&lt;="&amp;$Y$1020,'Sch A. Input'!$H$13:$CJ$13,"&gt;"&amp;$O$1020))</f>
        <v>0</v>
      </c>
      <c r="S1648" s="242">
        <f>IF(Q1648=0,0,SUMIFS('Sch A. Input'!$H639:$CJ639,'Sch A. Input'!$H$14:$CJ$14,"One-time",'Sch A. Input'!$H$13:$CJ$13,"&lt;="&amp;$L$11,'Sch A. Input'!$H$13:$CJ$13,"&lt;="&amp;$Y$1020,'Sch A. Input'!$H$13:$CJ$13,"&gt;"&amp;$O$1020))</f>
        <v>0</v>
      </c>
      <c r="T1648" s="283">
        <f t="shared" si="1041"/>
        <v>0</v>
      </c>
      <c r="U1648" s="242">
        <f t="shared" si="1042"/>
        <v>0</v>
      </c>
      <c r="V1648" s="242">
        <f t="shared" si="1043"/>
        <v>0</v>
      </c>
      <c r="W1648" s="276">
        <f t="shared" si="1032"/>
        <v>0</v>
      </c>
      <c r="X1648" s="281">
        <f t="shared" si="1015"/>
        <v>0</v>
      </c>
      <c r="Y1648" s="245">
        <f t="shared" si="1016"/>
        <v>0</v>
      </c>
      <c r="Z1648" s="248"/>
      <c r="AA1648" s="285">
        <f t="shared" si="1044"/>
        <v>0</v>
      </c>
      <c r="AB1648" s="242">
        <f>IF(AA1648=0,0,SUMIFS('Sch A. Input'!$H639:$CJ639,'Sch A. Input'!$H$14:$CJ$14,"Recurring",'Sch A. Input'!$H$13:$CJ$13,"&lt;="&amp;$L$11,'Sch A. Input'!$H$13:$CJ$13,"&lt;="&amp;$AI$1020,'Sch A. Input'!$H$13:$CJ$13,"&gt;"&amp;$Y$1020))</f>
        <v>0</v>
      </c>
      <c r="AC1648" s="242">
        <f>IF(AA1648=0,0,SUMIFS('Sch A. Input'!$H639:$CJ639,'Sch A. Input'!$H$14:$CJ$14,"One-time",'Sch A. Input'!$H$13:$CJ$13,"&lt;="&amp;$L$11,'Sch A. Input'!$H$13:$CJ$13,"&lt;="&amp;$AI$1020,'Sch A. Input'!$H$13:$CJ$13,"&gt;"&amp;$Y$1020))</f>
        <v>0</v>
      </c>
      <c r="AD1648" s="283">
        <f t="shared" si="1045"/>
        <v>0</v>
      </c>
      <c r="AE1648" s="242">
        <f t="shared" si="1046"/>
        <v>0</v>
      </c>
      <c r="AF1648" s="242">
        <f t="shared" si="1047"/>
        <v>0</v>
      </c>
      <c r="AG1648" s="276">
        <f t="shared" si="1033"/>
        <v>0</v>
      </c>
      <c r="AH1648" s="281">
        <f t="shared" si="1017"/>
        <v>0</v>
      </c>
      <c r="AI1648" s="245">
        <f t="shared" si="1018"/>
        <v>0</v>
      </c>
      <c r="AK1648" s="285">
        <f t="shared" si="1048"/>
        <v>0</v>
      </c>
      <c r="AL1648" s="242">
        <f>IF(AK1648=0,0,SUMIFS('Sch A. Input'!$H639:$CJ639,'Sch A. Input'!$H$14:$CJ$14,"Recurring",'Sch A. Input'!$H$13:$CJ$13,"&lt;="&amp;$L$11,'Sch A. Input'!$H$13:$CJ$13,"&lt;="&amp;$AS$1020,'Sch A. Input'!$H$13:$CJ$13,"&gt;"&amp;$AI$1020))</f>
        <v>0</v>
      </c>
      <c r="AM1648" s="242">
        <f>IF(AK1648=0,0,SUMIFS('Sch A. Input'!$H639:$CJ639,'Sch A. Input'!$H$14:$CJ$14,"One-time",'Sch A. Input'!$H$13:$CJ$13,"&lt;="&amp;$L$11,'Sch A. Input'!$H$13:$CJ$13,"&lt;="&amp;$AS$1020,'Sch A. Input'!$H$13:$CJ$13,"&gt;"&amp;$AI$1020))</f>
        <v>0</v>
      </c>
      <c r="AN1648" s="283">
        <f t="shared" si="1049"/>
        <v>0</v>
      </c>
      <c r="AO1648" s="242">
        <f t="shared" si="1050"/>
        <v>0</v>
      </c>
      <c r="AP1648" s="242">
        <f t="shared" si="1051"/>
        <v>0</v>
      </c>
      <c r="AQ1648" s="276">
        <f t="shared" si="1034"/>
        <v>0</v>
      </c>
      <c r="AR1648" s="281">
        <f t="shared" si="1019"/>
        <v>0</v>
      </c>
      <c r="AS1648" s="245">
        <f t="shared" si="1020"/>
        <v>0</v>
      </c>
      <c r="AY1648" s="160"/>
      <c r="AZ1648" s="160"/>
      <c r="BK1648" s="2"/>
      <c r="BL1648" s="2"/>
      <c r="BM1648" s="2"/>
      <c r="BN1648" s="2"/>
      <c r="BO1648" s="2"/>
      <c r="BP1648" s="2"/>
      <c r="BQ1648" s="2"/>
      <c r="BR1648" s="2"/>
      <c r="BS1648" s="2"/>
      <c r="BT1648" s="2"/>
      <c r="BU1648" s="2"/>
      <c r="BV1648" s="2"/>
      <c r="BW1648" s="2"/>
      <c r="BX1648" s="2"/>
      <c r="BY1648" s="2"/>
      <c r="BZ1648" s="2"/>
      <c r="CA1648" s="2"/>
      <c r="CI1648"/>
      <c r="CJ1648"/>
      <c r="CK1648"/>
      <c r="CL1648"/>
      <c r="CM1648"/>
      <c r="CN1648"/>
      <c r="CO1648"/>
      <c r="CP1648"/>
      <c r="CQ1648"/>
      <c r="CR1648"/>
      <c r="CS1648"/>
      <c r="CT1648"/>
      <c r="CU1648"/>
      <c r="CV1648"/>
      <c r="CW1648"/>
      <c r="CX1648"/>
    </row>
    <row r="1649" spans="2:102" x14ac:dyDescent="0.35">
      <c r="B1649" s="70" t="str">
        <f t="shared" ref="B1649:F1649" si="1089">B642</f>
        <v/>
      </c>
      <c r="C1649" s="166" t="str">
        <f t="shared" si="1089"/>
        <v/>
      </c>
      <c r="D1649" s="273" t="str">
        <f t="shared" si="1089"/>
        <v/>
      </c>
      <c r="E1649" s="273">
        <f t="shared" si="1089"/>
        <v>45016</v>
      </c>
      <c r="F1649" s="273">
        <f t="shared" si="1089"/>
        <v>0</v>
      </c>
      <c r="G1649" s="98">
        <f t="shared" si="1036"/>
        <v>0</v>
      </c>
      <c r="H1649" s="242">
        <f>IF(G1649=0,0,SUMIFS('Sch A. Input'!$H640:$CJ640,'Sch A. Input'!$H$14:$CJ$14,"Recurring",'Sch A. Input'!$H$13:$CJ$13,"&lt;="&amp;$O$1020,'Sch A. Input'!$H$13:$CJ$13,"&lt;="&amp;$L$11))</f>
        <v>0</v>
      </c>
      <c r="I1649" s="242">
        <f>IF(G1649=0,0,SUMIFS('Sch A. Input'!$H640:$CJ640,'Sch A. Input'!$H$14:$CJ$14,"One-time",'Sch A. Input'!$H$13:$CJ$13,"&lt;="&amp;$O$1020,'Sch A. Input'!$H$13:$CJ$13,"&lt;="&amp;$L$11))</f>
        <v>0</v>
      </c>
      <c r="J1649" s="283">
        <f t="shared" si="1037"/>
        <v>0</v>
      </c>
      <c r="K1649" s="242">
        <f t="shared" si="1038"/>
        <v>0</v>
      </c>
      <c r="L1649" s="242">
        <f t="shared" si="1039"/>
        <v>0</v>
      </c>
      <c r="M1649" s="276">
        <f t="shared" si="1031"/>
        <v>0</v>
      </c>
      <c r="N1649" s="281">
        <f t="shared" si="1013"/>
        <v>0</v>
      </c>
      <c r="O1649" s="245">
        <f t="shared" si="1014"/>
        <v>0</v>
      </c>
      <c r="P1649" s="248"/>
      <c r="Q1649" s="285">
        <f t="shared" si="1040"/>
        <v>0</v>
      </c>
      <c r="R1649" s="242">
        <f>IF(Q1649=0,0,SUMIFS('Sch A. Input'!$H640:$CJ640,'Sch A. Input'!$H$14:$CJ$14,"Recurring",'Sch A. Input'!$H$13:$CJ$13,"&lt;="&amp;$L$11,'Sch A. Input'!$H$13:$CJ$13,"&lt;="&amp;$Y$1020,'Sch A. Input'!$H$13:$CJ$13,"&gt;"&amp;$O$1020))</f>
        <v>0</v>
      </c>
      <c r="S1649" s="242">
        <f>IF(Q1649=0,0,SUMIFS('Sch A. Input'!$H640:$CJ640,'Sch A. Input'!$H$14:$CJ$14,"One-time",'Sch A. Input'!$H$13:$CJ$13,"&lt;="&amp;$L$11,'Sch A. Input'!$H$13:$CJ$13,"&lt;="&amp;$Y$1020,'Sch A. Input'!$H$13:$CJ$13,"&gt;"&amp;$O$1020))</f>
        <v>0</v>
      </c>
      <c r="T1649" s="283">
        <f t="shared" si="1041"/>
        <v>0</v>
      </c>
      <c r="U1649" s="242">
        <f t="shared" si="1042"/>
        <v>0</v>
      </c>
      <c r="V1649" s="242">
        <f t="shared" si="1043"/>
        <v>0</v>
      </c>
      <c r="W1649" s="276">
        <f t="shared" si="1032"/>
        <v>0</v>
      </c>
      <c r="X1649" s="281">
        <f t="shared" si="1015"/>
        <v>0</v>
      </c>
      <c r="Y1649" s="245">
        <f t="shared" si="1016"/>
        <v>0</v>
      </c>
      <c r="Z1649" s="248"/>
      <c r="AA1649" s="285">
        <f t="shared" si="1044"/>
        <v>0</v>
      </c>
      <c r="AB1649" s="242">
        <f>IF(AA1649=0,0,SUMIFS('Sch A. Input'!$H640:$CJ640,'Sch A. Input'!$H$14:$CJ$14,"Recurring",'Sch A. Input'!$H$13:$CJ$13,"&lt;="&amp;$L$11,'Sch A. Input'!$H$13:$CJ$13,"&lt;="&amp;$AI$1020,'Sch A. Input'!$H$13:$CJ$13,"&gt;"&amp;$Y$1020))</f>
        <v>0</v>
      </c>
      <c r="AC1649" s="242">
        <f>IF(AA1649=0,0,SUMIFS('Sch A. Input'!$H640:$CJ640,'Sch A. Input'!$H$14:$CJ$14,"One-time",'Sch A. Input'!$H$13:$CJ$13,"&lt;="&amp;$L$11,'Sch A. Input'!$H$13:$CJ$13,"&lt;="&amp;$AI$1020,'Sch A. Input'!$H$13:$CJ$13,"&gt;"&amp;$Y$1020))</f>
        <v>0</v>
      </c>
      <c r="AD1649" s="283">
        <f t="shared" si="1045"/>
        <v>0</v>
      </c>
      <c r="AE1649" s="242">
        <f t="shared" si="1046"/>
        <v>0</v>
      </c>
      <c r="AF1649" s="242">
        <f t="shared" si="1047"/>
        <v>0</v>
      </c>
      <c r="AG1649" s="276">
        <f t="shared" si="1033"/>
        <v>0</v>
      </c>
      <c r="AH1649" s="281">
        <f t="shared" si="1017"/>
        <v>0</v>
      </c>
      <c r="AI1649" s="245">
        <f t="shared" si="1018"/>
        <v>0</v>
      </c>
      <c r="AK1649" s="285">
        <f t="shared" si="1048"/>
        <v>0</v>
      </c>
      <c r="AL1649" s="242">
        <f>IF(AK1649=0,0,SUMIFS('Sch A. Input'!$H640:$CJ640,'Sch A. Input'!$H$14:$CJ$14,"Recurring",'Sch A. Input'!$H$13:$CJ$13,"&lt;="&amp;$L$11,'Sch A. Input'!$H$13:$CJ$13,"&lt;="&amp;$AS$1020,'Sch A. Input'!$H$13:$CJ$13,"&gt;"&amp;$AI$1020))</f>
        <v>0</v>
      </c>
      <c r="AM1649" s="242">
        <f>IF(AK1649=0,0,SUMIFS('Sch A. Input'!$H640:$CJ640,'Sch A. Input'!$H$14:$CJ$14,"One-time",'Sch A. Input'!$H$13:$CJ$13,"&lt;="&amp;$L$11,'Sch A. Input'!$H$13:$CJ$13,"&lt;="&amp;$AS$1020,'Sch A. Input'!$H$13:$CJ$13,"&gt;"&amp;$AI$1020))</f>
        <v>0</v>
      </c>
      <c r="AN1649" s="283">
        <f t="shared" si="1049"/>
        <v>0</v>
      </c>
      <c r="AO1649" s="242">
        <f t="shared" si="1050"/>
        <v>0</v>
      </c>
      <c r="AP1649" s="242">
        <f t="shared" si="1051"/>
        <v>0</v>
      </c>
      <c r="AQ1649" s="276">
        <f t="shared" si="1034"/>
        <v>0</v>
      </c>
      <c r="AR1649" s="281">
        <f t="shared" si="1019"/>
        <v>0</v>
      </c>
      <c r="AS1649" s="245">
        <f t="shared" si="1020"/>
        <v>0</v>
      </c>
      <c r="AY1649" s="160"/>
      <c r="AZ1649" s="160"/>
      <c r="BK1649" s="2"/>
      <c r="BL1649" s="2"/>
      <c r="BM1649" s="2"/>
      <c r="BN1649" s="2"/>
      <c r="BO1649" s="2"/>
      <c r="BP1649" s="2"/>
      <c r="BQ1649" s="2"/>
      <c r="BR1649" s="2"/>
      <c r="BS1649" s="2"/>
      <c r="BT1649" s="2"/>
      <c r="BU1649" s="2"/>
      <c r="BV1649" s="2"/>
      <c r="BW1649" s="2"/>
      <c r="BX1649" s="2"/>
      <c r="BY1649" s="2"/>
      <c r="BZ1649" s="2"/>
      <c r="CA1649" s="2"/>
      <c r="CI1649"/>
      <c r="CJ1649"/>
      <c r="CK1649"/>
      <c r="CL1649"/>
      <c r="CM1649"/>
      <c r="CN1649"/>
      <c r="CO1649"/>
      <c r="CP1649"/>
      <c r="CQ1649"/>
      <c r="CR1649"/>
      <c r="CS1649"/>
      <c r="CT1649"/>
      <c r="CU1649"/>
      <c r="CV1649"/>
      <c r="CW1649"/>
      <c r="CX1649"/>
    </row>
    <row r="1650" spans="2:102" x14ac:dyDescent="0.35">
      <c r="B1650" s="70" t="str">
        <f t="shared" ref="B1650:F1650" si="1090">B643</f>
        <v/>
      </c>
      <c r="C1650" s="166" t="str">
        <f t="shared" si="1090"/>
        <v/>
      </c>
      <c r="D1650" s="273" t="str">
        <f t="shared" si="1090"/>
        <v/>
      </c>
      <c r="E1650" s="273">
        <f t="shared" si="1090"/>
        <v>45016</v>
      </c>
      <c r="F1650" s="273">
        <f t="shared" si="1090"/>
        <v>0</v>
      </c>
      <c r="G1650" s="98">
        <f t="shared" si="1036"/>
        <v>0</v>
      </c>
      <c r="H1650" s="242">
        <f>IF(G1650=0,0,SUMIFS('Sch A. Input'!$H641:$CJ641,'Sch A. Input'!$H$14:$CJ$14,"Recurring",'Sch A. Input'!$H$13:$CJ$13,"&lt;="&amp;$O$1020,'Sch A. Input'!$H$13:$CJ$13,"&lt;="&amp;$L$11))</f>
        <v>0</v>
      </c>
      <c r="I1650" s="242">
        <f>IF(G1650=0,0,SUMIFS('Sch A. Input'!$H641:$CJ641,'Sch A. Input'!$H$14:$CJ$14,"One-time",'Sch A. Input'!$H$13:$CJ$13,"&lt;="&amp;$O$1020,'Sch A. Input'!$H$13:$CJ$13,"&lt;="&amp;$L$11))</f>
        <v>0</v>
      </c>
      <c r="J1650" s="283">
        <f t="shared" si="1037"/>
        <v>0</v>
      </c>
      <c r="K1650" s="242">
        <f t="shared" si="1038"/>
        <v>0</v>
      </c>
      <c r="L1650" s="242">
        <f t="shared" si="1039"/>
        <v>0</v>
      </c>
      <c r="M1650" s="276">
        <f t="shared" si="1031"/>
        <v>0</v>
      </c>
      <c r="N1650" s="281">
        <f t="shared" si="1013"/>
        <v>0</v>
      </c>
      <c r="O1650" s="245">
        <f t="shared" si="1014"/>
        <v>0</v>
      </c>
      <c r="P1650" s="248"/>
      <c r="Q1650" s="285">
        <f t="shared" si="1040"/>
        <v>0</v>
      </c>
      <c r="R1650" s="242">
        <f>IF(Q1650=0,0,SUMIFS('Sch A. Input'!$H641:$CJ641,'Sch A. Input'!$H$14:$CJ$14,"Recurring",'Sch A. Input'!$H$13:$CJ$13,"&lt;="&amp;$L$11,'Sch A. Input'!$H$13:$CJ$13,"&lt;="&amp;$Y$1020,'Sch A. Input'!$H$13:$CJ$13,"&gt;"&amp;$O$1020))</f>
        <v>0</v>
      </c>
      <c r="S1650" s="242">
        <f>IF(Q1650=0,0,SUMIFS('Sch A. Input'!$H641:$CJ641,'Sch A. Input'!$H$14:$CJ$14,"One-time",'Sch A. Input'!$H$13:$CJ$13,"&lt;="&amp;$L$11,'Sch A. Input'!$H$13:$CJ$13,"&lt;="&amp;$Y$1020,'Sch A. Input'!$H$13:$CJ$13,"&gt;"&amp;$O$1020))</f>
        <v>0</v>
      </c>
      <c r="T1650" s="283">
        <f t="shared" si="1041"/>
        <v>0</v>
      </c>
      <c r="U1650" s="242">
        <f t="shared" si="1042"/>
        <v>0</v>
      </c>
      <c r="V1650" s="242">
        <f t="shared" si="1043"/>
        <v>0</v>
      </c>
      <c r="W1650" s="276">
        <f t="shared" si="1032"/>
        <v>0</v>
      </c>
      <c r="X1650" s="281">
        <f t="shared" si="1015"/>
        <v>0</v>
      </c>
      <c r="Y1650" s="245">
        <f t="shared" si="1016"/>
        <v>0</v>
      </c>
      <c r="Z1650" s="248"/>
      <c r="AA1650" s="285">
        <f t="shared" si="1044"/>
        <v>0</v>
      </c>
      <c r="AB1650" s="242">
        <f>IF(AA1650=0,0,SUMIFS('Sch A. Input'!$H641:$CJ641,'Sch A. Input'!$H$14:$CJ$14,"Recurring",'Sch A. Input'!$H$13:$CJ$13,"&lt;="&amp;$L$11,'Sch A. Input'!$H$13:$CJ$13,"&lt;="&amp;$AI$1020,'Sch A. Input'!$H$13:$CJ$13,"&gt;"&amp;$Y$1020))</f>
        <v>0</v>
      </c>
      <c r="AC1650" s="242">
        <f>IF(AA1650=0,0,SUMIFS('Sch A. Input'!$H641:$CJ641,'Sch A. Input'!$H$14:$CJ$14,"One-time",'Sch A. Input'!$H$13:$CJ$13,"&lt;="&amp;$L$11,'Sch A. Input'!$H$13:$CJ$13,"&lt;="&amp;$AI$1020,'Sch A. Input'!$H$13:$CJ$13,"&gt;"&amp;$Y$1020))</f>
        <v>0</v>
      </c>
      <c r="AD1650" s="283">
        <f t="shared" si="1045"/>
        <v>0</v>
      </c>
      <c r="AE1650" s="242">
        <f t="shared" si="1046"/>
        <v>0</v>
      </c>
      <c r="AF1650" s="242">
        <f t="shared" si="1047"/>
        <v>0</v>
      </c>
      <c r="AG1650" s="276">
        <f t="shared" si="1033"/>
        <v>0</v>
      </c>
      <c r="AH1650" s="281">
        <f t="shared" si="1017"/>
        <v>0</v>
      </c>
      <c r="AI1650" s="245">
        <f t="shared" si="1018"/>
        <v>0</v>
      </c>
      <c r="AK1650" s="285">
        <f t="shared" si="1048"/>
        <v>0</v>
      </c>
      <c r="AL1650" s="242">
        <f>IF(AK1650=0,0,SUMIFS('Sch A. Input'!$H641:$CJ641,'Sch A. Input'!$H$14:$CJ$14,"Recurring",'Sch A. Input'!$H$13:$CJ$13,"&lt;="&amp;$L$11,'Sch A. Input'!$H$13:$CJ$13,"&lt;="&amp;$AS$1020,'Sch A. Input'!$H$13:$CJ$13,"&gt;"&amp;$AI$1020))</f>
        <v>0</v>
      </c>
      <c r="AM1650" s="242">
        <f>IF(AK1650=0,0,SUMIFS('Sch A. Input'!$H641:$CJ641,'Sch A. Input'!$H$14:$CJ$14,"One-time",'Sch A. Input'!$H$13:$CJ$13,"&lt;="&amp;$L$11,'Sch A. Input'!$H$13:$CJ$13,"&lt;="&amp;$AS$1020,'Sch A. Input'!$H$13:$CJ$13,"&gt;"&amp;$AI$1020))</f>
        <v>0</v>
      </c>
      <c r="AN1650" s="283">
        <f t="shared" si="1049"/>
        <v>0</v>
      </c>
      <c r="AO1650" s="242">
        <f t="shared" si="1050"/>
        <v>0</v>
      </c>
      <c r="AP1650" s="242">
        <f t="shared" si="1051"/>
        <v>0</v>
      </c>
      <c r="AQ1650" s="276">
        <f t="shared" si="1034"/>
        <v>0</v>
      </c>
      <c r="AR1650" s="281">
        <f t="shared" si="1019"/>
        <v>0</v>
      </c>
      <c r="AS1650" s="245">
        <f t="shared" si="1020"/>
        <v>0</v>
      </c>
      <c r="AY1650" s="160"/>
      <c r="AZ1650" s="160"/>
      <c r="BK1650" s="2"/>
      <c r="BL1650" s="2"/>
      <c r="BM1650" s="2"/>
      <c r="BN1650" s="2"/>
      <c r="BO1650" s="2"/>
      <c r="BP1650" s="2"/>
      <c r="BQ1650" s="2"/>
      <c r="BR1650" s="2"/>
      <c r="BS1650" s="2"/>
      <c r="BT1650" s="2"/>
      <c r="BU1650" s="2"/>
      <c r="BV1650" s="2"/>
      <c r="BW1650" s="2"/>
      <c r="BX1650" s="2"/>
      <c r="BY1650" s="2"/>
      <c r="BZ1650" s="2"/>
      <c r="CA1650" s="2"/>
      <c r="CI1650"/>
      <c r="CJ1650"/>
      <c r="CK1650"/>
      <c r="CL1650"/>
      <c r="CM1650"/>
      <c r="CN1650"/>
      <c r="CO1650"/>
      <c r="CP1650"/>
      <c r="CQ1650"/>
      <c r="CR1650"/>
      <c r="CS1650"/>
      <c r="CT1650"/>
      <c r="CU1650"/>
      <c r="CV1650"/>
      <c r="CW1650"/>
      <c r="CX1650"/>
    </row>
    <row r="1651" spans="2:102" x14ac:dyDescent="0.35">
      <c r="B1651" s="70" t="str">
        <f t="shared" ref="B1651:F1651" si="1091">B644</f>
        <v/>
      </c>
      <c r="C1651" s="166" t="str">
        <f t="shared" si="1091"/>
        <v/>
      </c>
      <c r="D1651" s="273" t="str">
        <f t="shared" si="1091"/>
        <v/>
      </c>
      <c r="E1651" s="273">
        <f t="shared" si="1091"/>
        <v>45016</v>
      </c>
      <c r="F1651" s="273">
        <f t="shared" si="1091"/>
        <v>0</v>
      </c>
      <c r="G1651" s="98">
        <f t="shared" si="1036"/>
        <v>0</v>
      </c>
      <c r="H1651" s="242">
        <f>IF(G1651=0,0,SUMIFS('Sch A. Input'!$H642:$CJ642,'Sch A. Input'!$H$14:$CJ$14,"Recurring",'Sch A. Input'!$H$13:$CJ$13,"&lt;="&amp;$O$1020,'Sch A. Input'!$H$13:$CJ$13,"&lt;="&amp;$L$11))</f>
        <v>0</v>
      </c>
      <c r="I1651" s="242">
        <f>IF(G1651=0,0,SUMIFS('Sch A. Input'!$H642:$CJ642,'Sch A. Input'!$H$14:$CJ$14,"One-time",'Sch A. Input'!$H$13:$CJ$13,"&lt;="&amp;$O$1020,'Sch A. Input'!$H$13:$CJ$13,"&lt;="&amp;$L$11))</f>
        <v>0</v>
      </c>
      <c r="J1651" s="283">
        <f t="shared" si="1037"/>
        <v>0</v>
      </c>
      <c r="K1651" s="242">
        <f t="shared" si="1038"/>
        <v>0</v>
      </c>
      <c r="L1651" s="242">
        <f t="shared" si="1039"/>
        <v>0</v>
      </c>
      <c r="M1651" s="276">
        <f t="shared" si="1031"/>
        <v>0</v>
      </c>
      <c r="N1651" s="281">
        <f t="shared" si="1013"/>
        <v>0</v>
      </c>
      <c r="O1651" s="245">
        <f t="shared" si="1014"/>
        <v>0</v>
      </c>
      <c r="P1651" s="248"/>
      <c r="Q1651" s="285">
        <f t="shared" si="1040"/>
        <v>0</v>
      </c>
      <c r="R1651" s="242">
        <f>IF(Q1651=0,0,SUMIFS('Sch A. Input'!$H642:$CJ642,'Sch A. Input'!$H$14:$CJ$14,"Recurring",'Sch A. Input'!$H$13:$CJ$13,"&lt;="&amp;$L$11,'Sch A. Input'!$H$13:$CJ$13,"&lt;="&amp;$Y$1020,'Sch A. Input'!$H$13:$CJ$13,"&gt;"&amp;$O$1020))</f>
        <v>0</v>
      </c>
      <c r="S1651" s="242">
        <f>IF(Q1651=0,0,SUMIFS('Sch A. Input'!$H642:$CJ642,'Sch A. Input'!$H$14:$CJ$14,"One-time",'Sch A. Input'!$H$13:$CJ$13,"&lt;="&amp;$L$11,'Sch A. Input'!$H$13:$CJ$13,"&lt;="&amp;$Y$1020,'Sch A. Input'!$H$13:$CJ$13,"&gt;"&amp;$O$1020))</f>
        <v>0</v>
      </c>
      <c r="T1651" s="283">
        <f t="shared" si="1041"/>
        <v>0</v>
      </c>
      <c r="U1651" s="242">
        <f t="shared" si="1042"/>
        <v>0</v>
      </c>
      <c r="V1651" s="242">
        <f t="shared" si="1043"/>
        <v>0</v>
      </c>
      <c r="W1651" s="276">
        <f t="shared" si="1032"/>
        <v>0</v>
      </c>
      <c r="X1651" s="281">
        <f t="shared" si="1015"/>
        <v>0</v>
      </c>
      <c r="Y1651" s="245">
        <f t="shared" si="1016"/>
        <v>0</v>
      </c>
      <c r="Z1651" s="248"/>
      <c r="AA1651" s="285">
        <f t="shared" si="1044"/>
        <v>0</v>
      </c>
      <c r="AB1651" s="242">
        <f>IF(AA1651=0,0,SUMIFS('Sch A. Input'!$H642:$CJ642,'Sch A. Input'!$H$14:$CJ$14,"Recurring",'Sch A. Input'!$H$13:$CJ$13,"&lt;="&amp;$L$11,'Sch A. Input'!$H$13:$CJ$13,"&lt;="&amp;$AI$1020,'Sch A. Input'!$H$13:$CJ$13,"&gt;"&amp;$Y$1020))</f>
        <v>0</v>
      </c>
      <c r="AC1651" s="242">
        <f>IF(AA1651=0,0,SUMIFS('Sch A. Input'!$H642:$CJ642,'Sch A. Input'!$H$14:$CJ$14,"One-time",'Sch A. Input'!$H$13:$CJ$13,"&lt;="&amp;$L$11,'Sch A. Input'!$H$13:$CJ$13,"&lt;="&amp;$AI$1020,'Sch A. Input'!$H$13:$CJ$13,"&gt;"&amp;$Y$1020))</f>
        <v>0</v>
      </c>
      <c r="AD1651" s="283">
        <f t="shared" si="1045"/>
        <v>0</v>
      </c>
      <c r="AE1651" s="242">
        <f t="shared" si="1046"/>
        <v>0</v>
      </c>
      <c r="AF1651" s="242">
        <f t="shared" si="1047"/>
        <v>0</v>
      </c>
      <c r="AG1651" s="276">
        <f t="shared" si="1033"/>
        <v>0</v>
      </c>
      <c r="AH1651" s="281">
        <f t="shared" si="1017"/>
        <v>0</v>
      </c>
      <c r="AI1651" s="245">
        <f t="shared" si="1018"/>
        <v>0</v>
      </c>
      <c r="AK1651" s="285">
        <f t="shared" si="1048"/>
        <v>0</v>
      </c>
      <c r="AL1651" s="242">
        <f>IF(AK1651=0,0,SUMIFS('Sch A. Input'!$H642:$CJ642,'Sch A. Input'!$H$14:$CJ$14,"Recurring",'Sch A. Input'!$H$13:$CJ$13,"&lt;="&amp;$L$11,'Sch A. Input'!$H$13:$CJ$13,"&lt;="&amp;$AS$1020,'Sch A. Input'!$H$13:$CJ$13,"&gt;"&amp;$AI$1020))</f>
        <v>0</v>
      </c>
      <c r="AM1651" s="242">
        <f>IF(AK1651=0,0,SUMIFS('Sch A. Input'!$H642:$CJ642,'Sch A. Input'!$H$14:$CJ$14,"One-time",'Sch A. Input'!$H$13:$CJ$13,"&lt;="&amp;$L$11,'Sch A. Input'!$H$13:$CJ$13,"&lt;="&amp;$AS$1020,'Sch A. Input'!$H$13:$CJ$13,"&gt;"&amp;$AI$1020))</f>
        <v>0</v>
      </c>
      <c r="AN1651" s="283">
        <f t="shared" si="1049"/>
        <v>0</v>
      </c>
      <c r="AO1651" s="242">
        <f t="shared" si="1050"/>
        <v>0</v>
      </c>
      <c r="AP1651" s="242">
        <f t="shared" si="1051"/>
        <v>0</v>
      </c>
      <c r="AQ1651" s="276">
        <f t="shared" si="1034"/>
        <v>0</v>
      </c>
      <c r="AR1651" s="281">
        <f t="shared" si="1019"/>
        <v>0</v>
      </c>
      <c r="AS1651" s="245">
        <f t="shared" si="1020"/>
        <v>0</v>
      </c>
      <c r="AY1651" s="160"/>
      <c r="AZ1651" s="160"/>
      <c r="BK1651" s="2"/>
      <c r="BL1651" s="2"/>
      <c r="BM1651" s="2"/>
      <c r="BN1651" s="2"/>
      <c r="BO1651" s="2"/>
      <c r="BP1651" s="2"/>
      <c r="BQ1651" s="2"/>
      <c r="BR1651" s="2"/>
      <c r="BS1651" s="2"/>
      <c r="BT1651" s="2"/>
      <c r="BU1651" s="2"/>
      <c r="BV1651" s="2"/>
      <c r="BW1651" s="2"/>
      <c r="BX1651" s="2"/>
      <c r="BY1651" s="2"/>
      <c r="BZ1651" s="2"/>
      <c r="CA1651" s="2"/>
      <c r="CI1651"/>
      <c r="CJ1651"/>
      <c r="CK1651"/>
      <c r="CL1651"/>
      <c r="CM1651"/>
      <c r="CN1651"/>
      <c r="CO1651"/>
      <c r="CP1651"/>
      <c r="CQ1651"/>
      <c r="CR1651"/>
      <c r="CS1651"/>
      <c r="CT1651"/>
      <c r="CU1651"/>
      <c r="CV1651"/>
      <c r="CW1651"/>
      <c r="CX1651"/>
    </row>
    <row r="1652" spans="2:102" x14ac:dyDescent="0.35">
      <c r="B1652" s="70" t="str">
        <f t="shared" ref="B1652:F1652" si="1092">B645</f>
        <v/>
      </c>
      <c r="C1652" s="166" t="str">
        <f t="shared" si="1092"/>
        <v/>
      </c>
      <c r="D1652" s="273" t="str">
        <f t="shared" si="1092"/>
        <v/>
      </c>
      <c r="E1652" s="273">
        <f t="shared" si="1092"/>
        <v>45016</v>
      </c>
      <c r="F1652" s="273">
        <f t="shared" si="1092"/>
        <v>0</v>
      </c>
      <c r="G1652" s="98">
        <f t="shared" si="1036"/>
        <v>0</v>
      </c>
      <c r="H1652" s="242">
        <f>IF(G1652=0,0,SUMIFS('Sch A. Input'!$H643:$CJ643,'Sch A. Input'!$H$14:$CJ$14,"Recurring",'Sch A. Input'!$H$13:$CJ$13,"&lt;="&amp;$O$1020,'Sch A. Input'!$H$13:$CJ$13,"&lt;="&amp;$L$11))</f>
        <v>0</v>
      </c>
      <c r="I1652" s="242">
        <f>IF(G1652=0,0,SUMIFS('Sch A. Input'!$H643:$CJ643,'Sch A. Input'!$H$14:$CJ$14,"One-time",'Sch A. Input'!$H$13:$CJ$13,"&lt;="&amp;$O$1020,'Sch A. Input'!$H$13:$CJ$13,"&lt;="&amp;$L$11))</f>
        <v>0</v>
      </c>
      <c r="J1652" s="283">
        <f t="shared" si="1037"/>
        <v>0</v>
      </c>
      <c r="K1652" s="242">
        <f t="shared" si="1038"/>
        <v>0</v>
      </c>
      <c r="L1652" s="242">
        <f t="shared" si="1039"/>
        <v>0</v>
      </c>
      <c r="M1652" s="276">
        <f t="shared" si="1031"/>
        <v>0</v>
      </c>
      <c r="N1652" s="281">
        <f t="shared" si="1013"/>
        <v>0</v>
      </c>
      <c r="O1652" s="245">
        <f t="shared" si="1014"/>
        <v>0</v>
      </c>
      <c r="P1652" s="248"/>
      <c r="Q1652" s="285">
        <f t="shared" si="1040"/>
        <v>0</v>
      </c>
      <c r="R1652" s="242">
        <f>IF(Q1652=0,0,SUMIFS('Sch A. Input'!$H643:$CJ643,'Sch A. Input'!$H$14:$CJ$14,"Recurring",'Sch A. Input'!$H$13:$CJ$13,"&lt;="&amp;$L$11,'Sch A. Input'!$H$13:$CJ$13,"&lt;="&amp;$Y$1020,'Sch A. Input'!$H$13:$CJ$13,"&gt;"&amp;$O$1020))</f>
        <v>0</v>
      </c>
      <c r="S1652" s="242">
        <f>IF(Q1652=0,0,SUMIFS('Sch A. Input'!$H643:$CJ643,'Sch A. Input'!$H$14:$CJ$14,"One-time",'Sch A. Input'!$H$13:$CJ$13,"&lt;="&amp;$L$11,'Sch A. Input'!$H$13:$CJ$13,"&lt;="&amp;$Y$1020,'Sch A. Input'!$H$13:$CJ$13,"&gt;"&amp;$O$1020))</f>
        <v>0</v>
      </c>
      <c r="T1652" s="283">
        <f t="shared" si="1041"/>
        <v>0</v>
      </c>
      <c r="U1652" s="242">
        <f t="shared" si="1042"/>
        <v>0</v>
      </c>
      <c r="V1652" s="242">
        <f t="shared" si="1043"/>
        <v>0</v>
      </c>
      <c r="W1652" s="276">
        <f t="shared" si="1032"/>
        <v>0</v>
      </c>
      <c r="X1652" s="281">
        <f t="shared" si="1015"/>
        <v>0</v>
      </c>
      <c r="Y1652" s="245">
        <f t="shared" si="1016"/>
        <v>0</v>
      </c>
      <c r="Z1652" s="248"/>
      <c r="AA1652" s="285">
        <f t="shared" si="1044"/>
        <v>0</v>
      </c>
      <c r="AB1652" s="242">
        <f>IF(AA1652=0,0,SUMIFS('Sch A. Input'!$H643:$CJ643,'Sch A. Input'!$H$14:$CJ$14,"Recurring",'Sch A. Input'!$H$13:$CJ$13,"&lt;="&amp;$L$11,'Sch A. Input'!$H$13:$CJ$13,"&lt;="&amp;$AI$1020,'Sch A. Input'!$H$13:$CJ$13,"&gt;"&amp;$Y$1020))</f>
        <v>0</v>
      </c>
      <c r="AC1652" s="242">
        <f>IF(AA1652=0,0,SUMIFS('Sch A. Input'!$H643:$CJ643,'Sch A. Input'!$H$14:$CJ$14,"One-time",'Sch A. Input'!$H$13:$CJ$13,"&lt;="&amp;$L$11,'Sch A. Input'!$H$13:$CJ$13,"&lt;="&amp;$AI$1020,'Sch A. Input'!$H$13:$CJ$13,"&gt;"&amp;$Y$1020))</f>
        <v>0</v>
      </c>
      <c r="AD1652" s="283">
        <f t="shared" si="1045"/>
        <v>0</v>
      </c>
      <c r="AE1652" s="242">
        <f t="shared" si="1046"/>
        <v>0</v>
      </c>
      <c r="AF1652" s="242">
        <f t="shared" si="1047"/>
        <v>0</v>
      </c>
      <c r="AG1652" s="276">
        <f t="shared" si="1033"/>
        <v>0</v>
      </c>
      <c r="AH1652" s="281">
        <f t="shared" si="1017"/>
        <v>0</v>
      </c>
      <c r="AI1652" s="245">
        <f t="shared" si="1018"/>
        <v>0</v>
      </c>
      <c r="AK1652" s="285">
        <f t="shared" si="1048"/>
        <v>0</v>
      </c>
      <c r="AL1652" s="242">
        <f>IF(AK1652=0,0,SUMIFS('Sch A. Input'!$H643:$CJ643,'Sch A. Input'!$H$14:$CJ$14,"Recurring",'Sch A. Input'!$H$13:$CJ$13,"&lt;="&amp;$L$11,'Sch A. Input'!$H$13:$CJ$13,"&lt;="&amp;$AS$1020,'Sch A. Input'!$H$13:$CJ$13,"&gt;"&amp;$AI$1020))</f>
        <v>0</v>
      </c>
      <c r="AM1652" s="242">
        <f>IF(AK1652=0,0,SUMIFS('Sch A. Input'!$H643:$CJ643,'Sch A. Input'!$H$14:$CJ$14,"One-time",'Sch A. Input'!$H$13:$CJ$13,"&lt;="&amp;$L$11,'Sch A. Input'!$H$13:$CJ$13,"&lt;="&amp;$AS$1020,'Sch A. Input'!$H$13:$CJ$13,"&gt;"&amp;$AI$1020))</f>
        <v>0</v>
      </c>
      <c r="AN1652" s="283">
        <f t="shared" si="1049"/>
        <v>0</v>
      </c>
      <c r="AO1652" s="242">
        <f t="shared" si="1050"/>
        <v>0</v>
      </c>
      <c r="AP1652" s="242">
        <f t="shared" si="1051"/>
        <v>0</v>
      </c>
      <c r="AQ1652" s="276">
        <f t="shared" si="1034"/>
        <v>0</v>
      </c>
      <c r="AR1652" s="281">
        <f t="shared" si="1019"/>
        <v>0</v>
      </c>
      <c r="AS1652" s="245">
        <f t="shared" si="1020"/>
        <v>0</v>
      </c>
      <c r="AY1652" s="160"/>
      <c r="AZ1652" s="160"/>
      <c r="BK1652" s="2"/>
      <c r="BL1652" s="2"/>
      <c r="BM1652" s="2"/>
      <c r="BN1652" s="2"/>
      <c r="BO1652" s="2"/>
      <c r="BP1652" s="2"/>
      <c r="BQ1652" s="2"/>
      <c r="BR1652" s="2"/>
      <c r="BS1652" s="2"/>
      <c r="BT1652" s="2"/>
      <c r="BU1652" s="2"/>
      <c r="BV1652" s="2"/>
      <c r="BW1652" s="2"/>
      <c r="BX1652" s="2"/>
      <c r="BY1652" s="2"/>
      <c r="BZ1652" s="2"/>
      <c r="CA1652" s="2"/>
      <c r="CI1652"/>
      <c r="CJ1652"/>
      <c r="CK1652"/>
      <c r="CL1652"/>
      <c r="CM1652"/>
      <c r="CN1652"/>
      <c r="CO1652"/>
      <c r="CP1652"/>
      <c r="CQ1652"/>
      <c r="CR1652"/>
      <c r="CS1652"/>
      <c r="CT1652"/>
      <c r="CU1652"/>
      <c r="CV1652"/>
      <c r="CW1652"/>
      <c r="CX1652"/>
    </row>
    <row r="1653" spans="2:102" x14ac:dyDescent="0.35">
      <c r="B1653" s="70" t="str">
        <f t="shared" ref="B1653:F1653" si="1093">B646</f>
        <v/>
      </c>
      <c r="C1653" s="166" t="str">
        <f t="shared" si="1093"/>
        <v/>
      </c>
      <c r="D1653" s="273" t="str">
        <f t="shared" si="1093"/>
        <v/>
      </c>
      <c r="E1653" s="273">
        <f t="shared" si="1093"/>
        <v>45016</v>
      </c>
      <c r="F1653" s="273">
        <f t="shared" si="1093"/>
        <v>0</v>
      </c>
      <c r="G1653" s="98">
        <f t="shared" si="1036"/>
        <v>0</v>
      </c>
      <c r="H1653" s="242">
        <f>IF(G1653=0,0,SUMIFS('Sch A. Input'!$H644:$CJ644,'Sch A. Input'!$H$14:$CJ$14,"Recurring",'Sch A. Input'!$H$13:$CJ$13,"&lt;="&amp;$O$1020,'Sch A. Input'!$H$13:$CJ$13,"&lt;="&amp;$L$11))</f>
        <v>0</v>
      </c>
      <c r="I1653" s="242">
        <f>IF(G1653=0,0,SUMIFS('Sch A. Input'!$H644:$CJ644,'Sch A. Input'!$H$14:$CJ$14,"One-time",'Sch A. Input'!$H$13:$CJ$13,"&lt;="&amp;$O$1020,'Sch A. Input'!$H$13:$CJ$13,"&lt;="&amp;$L$11))</f>
        <v>0</v>
      </c>
      <c r="J1653" s="283">
        <f t="shared" si="1037"/>
        <v>0</v>
      </c>
      <c r="K1653" s="242">
        <f t="shared" si="1038"/>
        <v>0</v>
      </c>
      <c r="L1653" s="242">
        <f t="shared" si="1039"/>
        <v>0</v>
      </c>
      <c r="M1653" s="276">
        <f t="shared" si="1031"/>
        <v>0</v>
      </c>
      <c r="N1653" s="281">
        <f t="shared" si="1013"/>
        <v>0</v>
      </c>
      <c r="O1653" s="245">
        <f t="shared" si="1014"/>
        <v>0</v>
      </c>
      <c r="P1653" s="248"/>
      <c r="Q1653" s="285">
        <f t="shared" si="1040"/>
        <v>0</v>
      </c>
      <c r="R1653" s="242">
        <f>IF(Q1653=0,0,SUMIFS('Sch A. Input'!$H644:$CJ644,'Sch A. Input'!$H$14:$CJ$14,"Recurring",'Sch A. Input'!$H$13:$CJ$13,"&lt;="&amp;$L$11,'Sch A. Input'!$H$13:$CJ$13,"&lt;="&amp;$Y$1020,'Sch A. Input'!$H$13:$CJ$13,"&gt;"&amp;$O$1020))</f>
        <v>0</v>
      </c>
      <c r="S1653" s="242">
        <f>IF(Q1653=0,0,SUMIFS('Sch A. Input'!$H644:$CJ644,'Sch A. Input'!$H$14:$CJ$14,"One-time",'Sch A. Input'!$H$13:$CJ$13,"&lt;="&amp;$L$11,'Sch A. Input'!$H$13:$CJ$13,"&lt;="&amp;$Y$1020,'Sch A. Input'!$H$13:$CJ$13,"&gt;"&amp;$O$1020))</f>
        <v>0</v>
      </c>
      <c r="T1653" s="283">
        <f t="shared" si="1041"/>
        <v>0</v>
      </c>
      <c r="U1653" s="242">
        <f t="shared" si="1042"/>
        <v>0</v>
      </c>
      <c r="V1653" s="242">
        <f t="shared" si="1043"/>
        <v>0</v>
      </c>
      <c r="W1653" s="276">
        <f t="shared" si="1032"/>
        <v>0</v>
      </c>
      <c r="X1653" s="281">
        <f t="shared" si="1015"/>
        <v>0</v>
      </c>
      <c r="Y1653" s="245">
        <f t="shared" si="1016"/>
        <v>0</v>
      </c>
      <c r="Z1653" s="248"/>
      <c r="AA1653" s="285">
        <f t="shared" si="1044"/>
        <v>0</v>
      </c>
      <c r="AB1653" s="242">
        <f>IF(AA1653=0,0,SUMIFS('Sch A. Input'!$H644:$CJ644,'Sch A. Input'!$H$14:$CJ$14,"Recurring",'Sch A. Input'!$H$13:$CJ$13,"&lt;="&amp;$L$11,'Sch A. Input'!$H$13:$CJ$13,"&lt;="&amp;$AI$1020,'Sch A. Input'!$H$13:$CJ$13,"&gt;"&amp;$Y$1020))</f>
        <v>0</v>
      </c>
      <c r="AC1653" s="242">
        <f>IF(AA1653=0,0,SUMIFS('Sch A. Input'!$H644:$CJ644,'Sch A. Input'!$H$14:$CJ$14,"One-time",'Sch A. Input'!$H$13:$CJ$13,"&lt;="&amp;$L$11,'Sch A. Input'!$H$13:$CJ$13,"&lt;="&amp;$AI$1020,'Sch A. Input'!$H$13:$CJ$13,"&gt;"&amp;$Y$1020))</f>
        <v>0</v>
      </c>
      <c r="AD1653" s="283">
        <f t="shared" si="1045"/>
        <v>0</v>
      </c>
      <c r="AE1653" s="242">
        <f t="shared" si="1046"/>
        <v>0</v>
      </c>
      <c r="AF1653" s="242">
        <f t="shared" si="1047"/>
        <v>0</v>
      </c>
      <c r="AG1653" s="276">
        <f t="shared" si="1033"/>
        <v>0</v>
      </c>
      <c r="AH1653" s="281">
        <f t="shared" si="1017"/>
        <v>0</v>
      </c>
      <c r="AI1653" s="245">
        <f t="shared" si="1018"/>
        <v>0</v>
      </c>
      <c r="AK1653" s="285">
        <f t="shared" si="1048"/>
        <v>0</v>
      </c>
      <c r="AL1653" s="242">
        <f>IF(AK1653=0,0,SUMIFS('Sch A. Input'!$H644:$CJ644,'Sch A. Input'!$H$14:$CJ$14,"Recurring",'Sch A. Input'!$H$13:$CJ$13,"&lt;="&amp;$L$11,'Sch A. Input'!$H$13:$CJ$13,"&lt;="&amp;$AS$1020,'Sch A. Input'!$H$13:$CJ$13,"&gt;"&amp;$AI$1020))</f>
        <v>0</v>
      </c>
      <c r="AM1653" s="242">
        <f>IF(AK1653=0,0,SUMIFS('Sch A. Input'!$H644:$CJ644,'Sch A. Input'!$H$14:$CJ$14,"One-time",'Sch A. Input'!$H$13:$CJ$13,"&lt;="&amp;$L$11,'Sch A. Input'!$H$13:$CJ$13,"&lt;="&amp;$AS$1020,'Sch A. Input'!$H$13:$CJ$13,"&gt;"&amp;$AI$1020))</f>
        <v>0</v>
      </c>
      <c r="AN1653" s="283">
        <f t="shared" si="1049"/>
        <v>0</v>
      </c>
      <c r="AO1653" s="242">
        <f t="shared" si="1050"/>
        <v>0</v>
      </c>
      <c r="AP1653" s="242">
        <f t="shared" si="1051"/>
        <v>0</v>
      </c>
      <c r="AQ1653" s="276">
        <f t="shared" si="1034"/>
        <v>0</v>
      </c>
      <c r="AR1653" s="281">
        <f t="shared" si="1019"/>
        <v>0</v>
      </c>
      <c r="AS1653" s="245">
        <f t="shared" si="1020"/>
        <v>0</v>
      </c>
      <c r="AY1653" s="160"/>
      <c r="AZ1653" s="160"/>
      <c r="BK1653" s="2"/>
      <c r="BL1653" s="2"/>
      <c r="BM1653" s="2"/>
      <c r="BN1653" s="2"/>
      <c r="BO1653" s="2"/>
      <c r="BP1653" s="2"/>
      <c r="BQ1653" s="2"/>
      <c r="BR1653" s="2"/>
      <c r="BS1653" s="2"/>
      <c r="BT1653" s="2"/>
      <c r="BU1653" s="2"/>
      <c r="BV1653" s="2"/>
      <c r="BW1653" s="2"/>
      <c r="BX1653" s="2"/>
      <c r="BY1653" s="2"/>
      <c r="BZ1653" s="2"/>
      <c r="CA1653" s="2"/>
      <c r="CI1653"/>
      <c r="CJ1653"/>
      <c r="CK1653"/>
      <c r="CL1653"/>
      <c r="CM1653"/>
      <c r="CN1653"/>
      <c r="CO1653"/>
      <c r="CP1653"/>
      <c r="CQ1653"/>
      <c r="CR1653"/>
      <c r="CS1653"/>
      <c r="CT1653"/>
      <c r="CU1653"/>
      <c r="CV1653"/>
      <c r="CW1653"/>
      <c r="CX1653"/>
    </row>
    <row r="1654" spans="2:102" x14ac:dyDescent="0.35">
      <c r="B1654" s="70" t="str">
        <f t="shared" ref="B1654:F1654" si="1094">B647</f>
        <v/>
      </c>
      <c r="C1654" s="166" t="str">
        <f t="shared" si="1094"/>
        <v/>
      </c>
      <c r="D1654" s="273" t="str">
        <f t="shared" si="1094"/>
        <v/>
      </c>
      <c r="E1654" s="273">
        <f t="shared" si="1094"/>
        <v>45016</v>
      </c>
      <c r="F1654" s="273">
        <f t="shared" si="1094"/>
        <v>0</v>
      </c>
      <c r="G1654" s="98">
        <f t="shared" si="1036"/>
        <v>0</v>
      </c>
      <c r="H1654" s="242">
        <f>IF(G1654=0,0,SUMIFS('Sch A. Input'!$H645:$CJ645,'Sch A. Input'!$H$14:$CJ$14,"Recurring",'Sch A. Input'!$H$13:$CJ$13,"&lt;="&amp;$O$1020,'Sch A. Input'!$H$13:$CJ$13,"&lt;="&amp;$L$11))</f>
        <v>0</v>
      </c>
      <c r="I1654" s="242">
        <f>IF(G1654=0,0,SUMIFS('Sch A. Input'!$H645:$CJ645,'Sch A. Input'!$H$14:$CJ$14,"One-time",'Sch A. Input'!$H$13:$CJ$13,"&lt;="&amp;$O$1020,'Sch A. Input'!$H$13:$CJ$13,"&lt;="&amp;$L$11))</f>
        <v>0</v>
      </c>
      <c r="J1654" s="283">
        <f t="shared" si="1037"/>
        <v>0</v>
      </c>
      <c r="K1654" s="242">
        <f t="shared" si="1038"/>
        <v>0</v>
      </c>
      <c r="L1654" s="242">
        <f t="shared" si="1039"/>
        <v>0</v>
      </c>
      <c r="M1654" s="276">
        <f t="shared" si="1031"/>
        <v>0</v>
      </c>
      <c r="N1654" s="281">
        <f t="shared" si="1013"/>
        <v>0</v>
      </c>
      <c r="O1654" s="245">
        <f t="shared" si="1014"/>
        <v>0</v>
      </c>
      <c r="P1654" s="248"/>
      <c r="Q1654" s="285">
        <f t="shared" si="1040"/>
        <v>0</v>
      </c>
      <c r="R1654" s="242">
        <f>IF(Q1654=0,0,SUMIFS('Sch A. Input'!$H645:$CJ645,'Sch A. Input'!$H$14:$CJ$14,"Recurring",'Sch A. Input'!$H$13:$CJ$13,"&lt;="&amp;$L$11,'Sch A. Input'!$H$13:$CJ$13,"&lt;="&amp;$Y$1020,'Sch A. Input'!$H$13:$CJ$13,"&gt;"&amp;$O$1020))</f>
        <v>0</v>
      </c>
      <c r="S1654" s="242">
        <f>IF(Q1654=0,0,SUMIFS('Sch A. Input'!$H645:$CJ645,'Sch A. Input'!$H$14:$CJ$14,"One-time",'Sch A. Input'!$H$13:$CJ$13,"&lt;="&amp;$L$11,'Sch A. Input'!$H$13:$CJ$13,"&lt;="&amp;$Y$1020,'Sch A. Input'!$H$13:$CJ$13,"&gt;"&amp;$O$1020))</f>
        <v>0</v>
      </c>
      <c r="T1654" s="283">
        <f t="shared" si="1041"/>
        <v>0</v>
      </c>
      <c r="U1654" s="242">
        <f t="shared" si="1042"/>
        <v>0</v>
      </c>
      <c r="V1654" s="242">
        <f t="shared" si="1043"/>
        <v>0</v>
      </c>
      <c r="W1654" s="276">
        <f t="shared" si="1032"/>
        <v>0</v>
      </c>
      <c r="X1654" s="281">
        <f t="shared" si="1015"/>
        <v>0</v>
      </c>
      <c r="Y1654" s="245">
        <f t="shared" si="1016"/>
        <v>0</v>
      </c>
      <c r="Z1654" s="248"/>
      <c r="AA1654" s="285">
        <f t="shared" si="1044"/>
        <v>0</v>
      </c>
      <c r="AB1654" s="242">
        <f>IF(AA1654=0,0,SUMIFS('Sch A. Input'!$H645:$CJ645,'Sch A. Input'!$H$14:$CJ$14,"Recurring",'Sch A. Input'!$H$13:$CJ$13,"&lt;="&amp;$L$11,'Sch A. Input'!$H$13:$CJ$13,"&lt;="&amp;$AI$1020,'Sch A. Input'!$H$13:$CJ$13,"&gt;"&amp;$Y$1020))</f>
        <v>0</v>
      </c>
      <c r="AC1654" s="242">
        <f>IF(AA1654=0,0,SUMIFS('Sch A. Input'!$H645:$CJ645,'Sch A. Input'!$H$14:$CJ$14,"One-time",'Sch A. Input'!$H$13:$CJ$13,"&lt;="&amp;$L$11,'Sch A. Input'!$H$13:$CJ$13,"&lt;="&amp;$AI$1020,'Sch A. Input'!$H$13:$CJ$13,"&gt;"&amp;$Y$1020))</f>
        <v>0</v>
      </c>
      <c r="AD1654" s="283">
        <f t="shared" si="1045"/>
        <v>0</v>
      </c>
      <c r="AE1654" s="242">
        <f t="shared" si="1046"/>
        <v>0</v>
      </c>
      <c r="AF1654" s="242">
        <f t="shared" si="1047"/>
        <v>0</v>
      </c>
      <c r="AG1654" s="276">
        <f t="shared" si="1033"/>
        <v>0</v>
      </c>
      <c r="AH1654" s="281">
        <f t="shared" si="1017"/>
        <v>0</v>
      </c>
      <c r="AI1654" s="245">
        <f t="shared" si="1018"/>
        <v>0</v>
      </c>
      <c r="AK1654" s="285">
        <f t="shared" si="1048"/>
        <v>0</v>
      </c>
      <c r="AL1654" s="242">
        <f>IF(AK1654=0,0,SUMIFS('Sch A. Input'!$H645:$CJ645,'Sch A. Input'!$H$14:$CJ$14,"Recurring",'Sch A. Input'!$H$13:$CJ$13,"&lt;="&amp;$L$11,'Sch A. Input'!$H$13:$CJ$13,"&lt;="&amp;$AS$1020,'Sch A. Input'!$H$13:$CJ$13,"&gt;"&amp;$AI$1020))</f>
        <v>0</v>
      </c>
      <c r="AM1654" s="242">
        <f>IF(AK1654=0,0,SUMIFS('Sch A. Input'!$H645:$CJ645,'Sch A. Input'!$H$14:$CJ$14,"One-time",'Sch A. Input'!$H$13:$CJ$13,"&lt;="&amp;$L$11,'Sch A. Input'!$H$13:$CJ$13,"&lt;="&amp;$AS$1020,'Sch A. Input'!$H$13:$CJ$13,"&gt;"&amp;$AI$1020))</f>
        <v>0</v>
      </c>
      <c r="AN1654" s="283">
        <f t="shared" si="1049"/>
        <v>0</v>
      </c>
      <c r="AO1654" s="242">
        <f t="shared" si="1050"/>
        <v>0</v>
      </c>
      <c r="AP1654" s="242">
        <f t="shared" si="1051"/>
        <v>0</v>
      </c>
      <c r="AQ1654" s="276">
        <f t="shared" si="1034"/>
        <v>0</v>
      </c>
      <c r="AR1654" s="281">
        <f t="shared" si="1019"/>
        <v>0</v>
      </c>
      <c r="AS1654" s="245">
        <f t="shared" si="1020"/>
        <v>0</v>
      </c>
      <c r="AY1654" s="160"/>
      <c r="AZ1654" s="160"/>
      <c r="BK1654" s="2"/>
      <c r="BL1654" s="2"/>
      <c r="BM1654" s="2"/>
      <c r="BN1654" s="2"/>
      <c r="BO1654" s="2"/>
      <c r="BP1654" s="2"/>
      <c r="BQ1654" s="2"/>
      <c r="BR1654" s="2"/>
      <c r="BS1654" s="2"/>
      <c r="BT1654" s="2"/>
      <c r="BU1654" s="2"/>
      <c r="BV1654" s="2"/>
      <c r="BW1654" s="2"/>
      <c r="BX1654" s="2"/>
      <c r="BY1654" s="2"/>
      <c r="BZ1654" s="2"/>
      <c r="CA1654" s="2"/>
      <c r="CI1654"/>
      <c r="CJ1654"/>
      <c r="CK1654"/>
      <c r="CL1654"/>
      <c r="CM1654"/>
      <c r="CN1654"/>
      <c r="CO1654"/>
      <c r="CP1654"/>
      <c r="CQ1654"/>
      <c r="CR1654"/>
      <c r="CS1654"/>
      <c r="CT1654"/>
      <c r="CU1654"/>
      <c r="CV1654"/>
      <c r="CW1654"/>
      <c r="CX1654"/>
    </row>
    <row r="1655" spans="2:102" x14ac:dyDescent="0.35">
      <c r="B1655" s="70" t="str">
        <f t="shared" ref="B1655:F1655" si="1095">B648</f>
        <v/>
      </c>
      <c r="C1655" s="166" t="str">
        <f t="shared" si="1095"/>
        <v/>
      </c>
      <c r="D1655" s="273" t="str">
        <f t="shared" si="1095"/>
        <v/>
      </c>
      <c r="E1655" s="273">
        <f t="shared" si="1095"/>
        <v>45016</v>
      </c>
      <c r="F1655" s="273">
        <f t="shared" si="1095"/>
        <v>0</v>
      </c>
      <c r="G1655" s="98">
        <f t="shared" si="1036"/>
        <v>0</v>
      </c>
      <c r="H1655" s="242">
        <f>IF(G1655=0,0,SUMIFS('Sch A. Input'!$H646:$CJ646,'Sch A. Input'!$H$14:$CJ$14,"Recurring",'Sch A. Input'!$H$13:$CJ$13,"&lt;="&amp;$O$1020,'Sch A. Input'!$H$13:$CJ$13,"&lt;="&amp;$L$11))</f>
        <v>0</v>
      </c>
      <c r="I1655" s="242">
        <f>IF(G1655=0,0,SUMIFS('Sch A. Input'!$H646:$CJ646,'Sch A. Input'!$H$14:$CJ$14,"One-time",'Sch A. Input'!$H$13:$CJ$13,"&lt;="&amp;$O$1020,'Sch A. Input'!$H$13:$CJ$13,"&lt;="&amp;$L$11))</f>
        <v>0</v>
      </c>
      <c r="J1655" s="283">
        <f t="shared" si="1037"/>
        <v>0</v>
      </c>
      <c r="K1655" s="242">
        <f t="shared" si="1038"/>
        <v>0</v>
      </c>
      <c r="L1655" s="242">
        <f t="shared" si="1039"/>
        <v>0</v>
      </c>
      <c r="M1655" s="276">
        <f t="shared" si="1031"/>
        <v>0</v>
      </c>
      <c r="N1655" s="281">
        <f t="shared" si="1013"/>
        <v>0</v>
      </c>
      <c r="O1655" s="245">
        <f t="shared" si="1014"/>
        <v>0</v>
      </c>
      <c r="P1655" s="248"/>
      <c r="Q1655" s="285">
        <f t="shared" si="1040"/>
        <v>0</v>
      </c>
      <c r="R1655" s="242">
        <f>IF(Q1655=0,0,SUMIFS('Sch A. Input'!$H646:$CJ646,'Sch A. Input'!$H$14:$CJ$14,"Recurring",'Sch A. Input'!$H$13:$CJ$13,"&lt;="&amp;$L$11,'Sch A. Input'!$H$13:$CJ$13,"&lt;="&amp;$Y$1020,'Sch A. Input'!$H$13:$CJ$13,"&gt;"&amp;$O$1020))</f>
        <v>0</v>
      </c>
      <c r="S1655" s="242">
        <f>IF(Q1655=0,0,SUMIFS('Sch A. Input'!$H646:$CJ646,'Sch A. Input'!$H$14:$CJ$14,"One-time",'Sch A. Input'!$H$13:$CJ$13,"&lt;="&amp;$L$11,'Sch A. Input'!$H$13:$CJ$13,"&lt;="&amp;$Y$1020,'Sch A. Input'!$H$13:$CJ$13,"&gt;"&amp;$O$1020))</f>
        <v>0</v>
      </c>
      <c r="T1655" s="283">
        <f t="shared" si="1041"/>
        <v>0</v>
      </c>
      <c r="U1655" s="242">
        <f t="shared" si="1042"/>
        <v>0</v>
      </c>
      <c r="V1655" s="242">
        <f t="shared" si="1043"/>
        <v>0</v>
      </c>
      <c r="W1655" s="276">
        <f t="shared" si="1032"/>
        <v>0</v>
      </c>
      <c r="X1655" s="281">
        <f t="shared" si="1015"/>
        <v>0</v>
      </c>
      <c r="Y1655" s="245">
        <f t="shared" si="1016"/>
        <v>0</v>
      </c>
      <c r="Z1655" s="248"/>
      <c r="AA1655" s="285">
        <f t="shared" si="1044"/>
        <v>0</v>
      </c>
      <c r="AB1655" s="242">
        <f>IF(AA1655=0,0,SUMIFS('Sch A. Input'!$H646:$CJ646,'Sch A. Input'!$H$14:$CJ$14,"Recurring",'Sch A. Input'!$H$13:$CJ$13,"&lt;="&amp;$L$11,'Sch A. Input'!$H$13:$CJ$13,"&lt;="&amp;$AI$1020,'Sch A. Input'!$H$13:$CJ$13,"&gt;"&amp;$Y$1020))</f>
        <v>0</v>
      </c>
      <c r="AC1655" s="242">
        <f>IF(AA1655=0,0,SUMIFS('Sch A. Input'!$H646:$CJ646,'Sch A. Input'!$H$14:$CJ$14,"One-time",'Sch A. Input'!$H$13:$CJ$13,"&lt;="&amp;$L$11,'Sch A. Input'!$H$13:$CJ$13,"&lt;="&amp;$AI$1020,'Sch A. Input'!$H$13:$CJ$13,"&gt;"&amp;$Y$1020))</f>
        <v>0</v>
      </c>
      <c r="AD1655" s="283">
        <f t="shared" si="1045"/>
        <v>0</v>
      </c>
      <c r="AE1655" s="242">
        <f t="shared" si="1046"/>
        <v>0</v>
      </c>
      <c r="AF1655" s="242">
        <f t="shared" si="1047"/>
        <v>0</v>
      </c>
      <c r="AG1655" s="276">
        <f t="shared" si="1033"/>
        <v>0</v>
      </c>
      <c r="AH1655" s="281">
        <f t="shared" si="1017"/>
        <v>0</v>
      </c>
      <c r="AI1655" s="245">
        <f t="shared" si="1018"/>
        <v>0</v>
      </c>
      <c r="AK1655" s="285">
        <f t="shared" si="1048"/>
        <v>0</v>
      </c>
      <c r="AL1655" s="242">
        <f>IF(AK1655=0,0,SUMIFS('Sch A. Input'!$H646:$CJ646,'Sch A. Input'!$H$14:$CJ$14,"Recurring",'Sch A. Input'!$H$13:$CJ$13,"&lt;="&amp;$L$11,'Sch A. Input'!$H$13:$CJ$13,"&lt;="&amp;$AS$1020,'Sch A. Input'!$H$13:$CJ$13,"&gt;"&amp;$AI$1020))</f>
        <v>0</v>
      </c>
      <c r="AM1655" s="242">
        <f>IF(AK1655=0,0,SUMIFS('Sch A. Input'!$H646:$CJ646,'Sch A. Input'!$H$14:$CJ$14,"One-time",'Sch A. Input'!$H$13:$CJ$13,"&lt;="&amp;$L$11,'Sch A. Input'!$H$13:$CJ$13,"&lt;="&amp;$AS$1020,'Sch A. Input'!$H$13:$CJ$13,"&gt;"&amp;$AI$1020))</f>
        <v>0</v>
      </c>
      <c r="AN1655" s="283">
        <f t="shared" si="1049"/>
        <v>0</v>
      </c>
      <c r="AO1655" s="242">
        <f t="shared" si="1050"/>
        <v>0</v>
      </c>
      <c r="AP1655" s="242">
        <f t="shared" si="1051"/>
        <v>0</v>
      </c>
      <c r="AQ1655" s="276">
        <f t="shared" si="1034"/>
        <v>0</v>
      </c>
      <c r="AR1655" s="281">
        <f t="shared" si="1019"/>
        <v>0</v>
      </c>
      <c r="AS1655" s="245">
        <f t="shared" si="1020"/>
        <v>0</v>
      </c>
      <c r="AY1655" s="160"/>
      <c r="AZ1655" s="160"/>
      <c r="BK1655" s="2"/>
      <c r="BL1655" s="2"/>
      <c r="BM1655" s="2"/>
      <c r="BN1655" s="2"/>
      <c r="BO1655" s="2"/>
      <c r="BP1655" s="2"/>
      <c r="BQ1655" s="2"/>
      <c r="BR1655" s="2"/>
      <c r="BS1655" s="2"/>
      <c r="BT1655" s="2"/>
      <c r="BU1655" s="2"/>
      <c r="BV1655" s="2"/>
      <c r="BW1655" s="2"/>
      <c r="BX1655" s="2"/>
      <c r="BY1655" s="2"/>
      <c r="BZ1655" s="2"/>
      <c r="CA1655" s="2"/>
      <c r="CI1655"/>
      <c r="CJ1655"/>
      <c r="CK1655"/>
      <c r="CL1655"/>
      <c r="CM1655"/>
      <c r="CN1655"/>
      <c r="CO1655"/>
      <c r="CP1655"/>
      <c r="CQ1655"/>
      <c r="CR1655"/>
      <c r="CS1655"/>
      <c r="CT1655"/>
      <c r="CU1655"/>
      <c r="CV1655"/>
      <c r="CW1655"/>
      <c r="CX1655"/>
    </row>
    <row r="1656" spans="2:102" x14ac:dyDescent="0.35">
      <c r="B1656" s="70" t="str">
        <f t="shared" ref="B1656:F1656" si="1096">B649</f>
        <v/>
      </c>
      <c r="C1656" s="166" t="str">
        <f t="shared" si="1096"/>
        <v/>
      </c>
      <c r="D1656" s="273" t="str">
        <f t="shared" si="1096"/>
        <v/>
      </c>
      <c r="E1656" s="273">
        <f t="shared" si="1096"/>
        <v>45016</v>
      </c>
      <c r="F1656" s="273">
        <f t="shared" si="1096"/>
        <v>0</v>
      </c>
      <c r="G1656" s="98">
        <f t="shared" si="1036"/>
        <v>0</v>
      </c>
      <c r="H1656" s="242">
        <f>IF(G1656=0,0,SUMIFS('Sch A. Input'!$H647:$CJ647,'Sch A. Input'!$H$14:$CJ$14,"Recurring",'Sch A. Input'!$H$13:$CJ$13,"&lt;="&amp;$O$1020,'Sch A. Input'!$H$13:$CJ$13,"&lt;="&amp;$L$11))</f>
        <v>0</v>
      </c>
      <c r="I1656" s="242">
        <f>IF(G1656=0,0,SUMIFS('Sch A. Input'!$H647:$CJ647,'Sch A. Input'!$H$14:$CJ$14,"One-time",'Sch A. Input'!$H$13:$CJ$13,"&lt;="&amp;$O$1020,'Sch A. Input'!$H$13:$CJ$13,"&lt;="&amp;$L$11))</f>
        <v>0</v>
      </c>
      <c r="J1656" s="283">
        <f t="shared" si="1037"/>
        <v>0</v>
      </c>
      <c r="K1656" s="242">
        <f t="shared" si="1038"/>
        <v>0</v>
      </c>
      <c r="L1656" s="242">
        <f t="shared" si="1039"/>
        <v>0</v>
      </c>
      <c r="M1656" s="276">
        <f t="shared" si="1031"/>
        <v>0</v>
      </c>
      <c r="N1656" s="281">
        <f t="shared" si="1013"/>
        <v>0</v>
      </c>
      <c r="O1656" s="245">
        <f t="shared" si="1014"/>
        <v>0</v>
      </c>
      <c r="P1656" s="248"/>
      <c r="Q1656" s="285">
        <f t="shared" si="1040"/>
        <v>0</v>
      </c>
      <c r="R1656" s="242">
        <f>IF(Q1656=0,0,SUMIFS('Sch A. Input'!$H647:$CJ647,'Sch A. Input'!$H$14:$CJ$14,"Recurring",'Sch A. Input'!$H$13:$CJ$13,"&lt;="&amp;$L$11,'Sch A. Input'!$H$13:$CJ$13,"&lt;="&amp;$Y$1020,'Sch A. Input'!$H$13:$CJ$13,"&gt;"&amp;$O$1020))</f>
        <v>0</v>
      </c>
      <c r="S1656" s="242">
        <f>IF(Q1656=0,0,SUMIFS('Sch A. Input'!$H647:$CJ647,'Sch A. Input'!$H$14:$CJ$14,"One-time",'Sch A. Input'!$H$13:$CJ$13,"&lt;="&amp;$L$11,'Sch A. Input'!$H$13:$CJ$13,"&lt;="&amp;$Y$1020,'Sch A. Input'!$H$13:$CJ$13,"&gt;"&amp;$O$1020))</f>
        <v>0</v>
      </c>
      <c r="T1656" s="283">
        <f t="shared" si="1041"/>
        <v>0</v>
      </c>
      <c r="U1656" s="242">
        <f t="shared" si="1042"/>
        <v>0</v>
      </c>
      <c r="V1656" s="242">
        <f t="shared" si="1043"/>
        <v>0</v>
      </c>
      <c r="W1656" s="276">
        <f t="shared" si="1032"/>
        <v>0</v>
      </c>
      <c r="X1656" s="281">
        <f t="shared" si="1015"/>
        <v>0</v>
      </c>
      <c r="Y1656" s="245">
        <f t="shared" si="1016"/>
        <v>0</v>
      </c>
      <c r="Z1656" s="248"/>
      <c r="AA1656" s="285">
        <f t="shared" si="1044"/>
        <v>0</v>
      </c>
      <c r="AB1656" s="242">
        <f>IF(AA1656=0,0,SUMIFS('Sch A. Input'!$H647:$CJ647,'Sch A. Input'!$H$14:$CJ$14,"Recurring",'Sch A. Input'!$H$13:$CJ$13,"&lt;="&amp;$L$11,'Sch A. Input'!$H$13:$CJ$13,"&lt;="&amp;$AI$1020,'Sch A. Input'!$H$13:$CJ$13,"&gt;"&amp;$Y$1020))</f>
        <v>0</v>
      </c>
      <c r="AC1656" s="242">
        <f>IF(AA1656=0,0,SUMIFS('Sch A. Input'!$H647:$CJ647,'Sch A. Input'!$H$14:$CJ$14,"One-time",'Sch A. Input'!$H$13:$CJ$13,"&lt;="&amp;$L$11,'Sch A. Input'!$H$13:$CJ$13,"&lt;="&amp;$AI$1020,'Sch A. Input'!$H$13:$CJ$13,"&gt;"&amp;$Y$1020))</f>
        <v>0</v>
      </c>
      <c r="AD1656" s="283">
        <f t="shared" si="1045"/>
        <v>0</v>
      </c>
      <c r="AE1656" s="242">
        <f t="shared" si="1046"/>
        <v>0</v>
      </c>
      <c r="AF1656" s="242">
        <f t="shared" si="1047"/>
        <v>0</v>
      </c>
      <c r="AG1656" s="276">
        <f t="shared" si="1033"/>
        <v>0</v>
      </c>
      <c r="AH1656" s="281">
        <f t="shared" si="1017"/>
        <v>0</v>
      </c>
      <c r="AI1656" s="245">
        <f t="shared" si="1018"/>
        <v>0</v>
      </c>
      <c r="AK1656" s="285">
        <f t="shared" si="1048"/>
        <v>0</v>
      </c>
      <c r="AL1656" s="242">
        <f>IF(AK1656=0,0,SUMIFS('Sch A. Input'!$H647:$CJ647,'Sch A. Input'!$H$14:$CJ$14,"Recurring",'Sch A. Input'!$H$13:$CJ$13,"&lt;="&amp;$L$11,'Sch A. Input'!$H$13:$CJ$13,"&lt;="&amp;$AS$1020,'Sch A. Input'!$H$13:$CJ$13,"&gt;"&amp;$AI$1020))</f>
        <v>0</v>
      </c>
      <c r="AM1656" s="242">
        <f>IF(AK1656=0,0,SUMIFS('Sch A. Input'!$H647:$CJ647,'Sch A. Input'!$H$14:$CJ$14,"One-time",'Sch A. Input'!$H$13:$CJ$13,"&lt;="&amp;$L$11,'Sch A. Input'!$H$13:$CJ$13,"&lt;="&amp;$AS$1020,'Sch A. Input'!$H$13:$CJ$13,"&gt;"&amp;$AI$1020))</f>
        <v>0</v>
      </c>
      <c r="AN1656" s="283">
        <f t="shared" si="1049"/>
        <v>0</v>
      </c>
      <c r="AO1656" s="242">
        <f t="shared" si="1050"/>
        <v>0</v>
      </c>
      <c r="AP1656" s="242">
        <f t="shared" si="1051"/>
        <v>0</v>
      </c>
      <c r="AQ1656" s="276">
        <f t="shared" si="1034"/>
        <v>0</v>
      </c>
      <c r="AR1656" s="281">
        <f t="shared" si="1019"/>
        <v>0</v>
      </c>
      <c r="AS1656" s="245">
        <f t="shared" si="1020"/>
        <v>0</v>
      </c>
      <c r="AY1656" s="160"/>
      <c r="AZ1656" s="160"/>
      <c r="BK1656" s="2"/>
      <c r="BL1656" s="2"/>
      <c r="BM1656" s="2"/>
      <c r="BN1656" s="2"/>
      <c r="BO1656" s="2"/>
      <c r="BP1656" s="2"/>
      <c r="BQ1656" s="2"/>
      <c r="BR1656" s="2"/>
      <c r="BS1656" s="2"/>
      <c r="BT1656" s="2"/>
      <c r="BU1656" s="2"/>
      <c r="BV1656" s="2"/>
      <c r="BW1656" s="2"/>
      <c r="BX1656" s="2"/>
      <c r="BY1656" s="2"/>
      <c r="BZ1656" s="2"/>
      <c r="CA1656" s="2"/>
      <c r="CI1656"/>
      <c r="CJ1656"/>
      <c r="CK1656"/>
      <c r="CL1656"/>
      <c r="CM1656"/>
      <c r="CN1656"/>
      <c r="CO1656"/>
      <c r="CP1656"/>
      <c r="CQ1656"/>
      <c r="CR1656"/>
      <c r="CS1656"/>
      <c r="CT1656"/>
      <c r="CU1656"/>
      <c r="CV1656"/>
      <c r="CW1656"/>
      <c r="CX1656"/>
    </row>
    <row r="1657" spans="2:102" x14ac:dyDescent="0.35">
      <c r="B1657" s="70" t="str">
        <f t="shared" ref="B1657:F1657" si="1097">B650</f>
        <v/>
      </c>
      <c r="C1657" s="166" t="str">
        <f t="shared" si="1097"/>
        <v/>
      </c>
      <c r="D1657" s="273" t="str">
        <f t="shared" si="1097"/>
        <v/>
      </c>
      <c r="E1657" s="273">
        <f t="shared" si="1097"/>
        <v>45016</v>
      </c>
      <c r="F1657" s="273">
        <f t="shared" si="1097"/>
        <v>0</v>
      </c>
      <c r="G1657" s="98">
        <f t="shared" si="1036"/>
        <v>0</v>
      </c>
      <c r="H1657" s="242">
        <f>IF(G1657=0,0,SUMIFS('Sch A. Input'!$H648:$CJ648,'Sch A. Input'!$H$14:$CJ$14,"Recurring",'Sch A. Input'!$H$13:$CJ$13,"&lt;="&amp;$O$1020,'Sch A. Input'!$H$13:$CJ$13,"&lt;="&amp;$L$11))</f>
        <v>0</v>
      </c>
      <c r="I1657" s="242">
        <f>IF(G1657=0,0,SUMIFS('Sch A. Input'!$H648:$CJ648,'Sch A. Input'!$H$14:$CJ$14,"One-time",'Sch A. Input'!$H$13:$CJ$13,"&lt;="&amp;$O$1020,'Sch A. Input'!$H$13:$CJ$13,"&lt;="&amp;$L$11))</f>
        <v>0</v>
      </c>
      <c r="J1657" s="283">
        <f t="shared" si="1037"/>
        <v>0</v>
      </c>
      <c r="K1657" s="242">
        <f t="shared" si="1038"/>
        <v>0</v>
      </c>
      <c r="L1657" s="242">
        <f t="shared" si="1039"/>
        <v>0</v>
      </c>
      <c r="M1657" s="276">
        <f t="shared" si="1031"/>
        <v>0</v>
      </c>
      <c r="N1657" s="281">
        <f t="shared" si="1013"/>
        <v>0</v>
      </c>
      <c r="O1657" s="245">
        <f t="shared" si="1014"/>
        <v>0</v>
      </c>
      <c r="P1657" s="248"/>
      <c r="Q1657" s="285">
        <f t="shared" si="1040"/>
        <v>0</v>
      </c>
      <c r="R1657" s="242">
        <f>IF(Q1657=0,0,SUMIFS('Sch A. Input'!$H648:$CJ648,'Sch A. Input'!$H$14:$CJ$14,"Recurring",'Sch A. Input'!$H$13:$CJ$13,"&lt;="&amp;$L$11,'Sch A. Input'!$H$13:$CJ$13,"&lt;="&amp;$Y$1020,'Sch A. Input'!$H$13:$CJ$13,"&gt;"&amp;$O$1020))</f>
        <v>0</v>
      </c>
      <c r="S1657" s="242">
        <f>IF(Q1657=0,0,SUMIFS('Sch A. Input'!$H648:$CJ648,'Sch A. Input'!$H$14:$CJ$14,"One-time",'Sch A. Input'!$H$13:$CJ$13,"&lt;="&amp;$L$11,'Sch A. Input'!$H$13:$CJ$13,"&lt;="&amp;$Y$1020,'Sch A. Input'!$H$13:$CJ$13,"&gt;"&amp;$O$1020))</f>
        <v>0</v>
      </c>
      <c r="T1657" s="283">
        <f t="shared" si="1041"/>
        <v>0</v>
      </c>
      <c r="U1657" s="242">
        <f t="shared" si="1042"/>
        <v>0</v>
      </c>
      <c r="V1657" s="242">
        <f t="shared" si="1043"/>
        <v>0</v>
      </c>
      <c r="W1657" s="276">
        <f t="shared" si="1032"/>
        <v>0</v>
      </c>
      <c r="X1657" s="281">
        <f t="shared" si="1015"/>
        <v>0</v>
      </c>
      <c r="Y1657" s="245">
        <f t="shared" si="1016"/>
        <v>0</v>
      </c>
      <c r="Z1657" s="248"/>
      <c r="AA1657" s="285">
        <f t="shared" si="1044"/>
        <v>0</v>
      </c>
      <c r="AB1657" s="242">
        <f>IF(AA1657=0,0,SUMIFS('Sch A. Input'!$H648:$CJ648,'Sch A. Input'!$H$14:$CJ$14,"Recurring",'Sch A. Input'!$H$13:$CJ$13,"&lt;="&amp;$L$11,'Sch A. Input'!$H$13:$CJ$13,"&lt;="&amp;$AI$1020,'Sch A. Input'!$H$13:$CJ$13,"&gt;"&amp;$Y$1020))</f>
        <v>0</v>
      </c>
      <c r="AC1657" s="242">
        <f>IF(AA1657=0,0,SUMIFS('Sch A. Input'!$H648:$CJ648,'Sch A. Input'!$H$14:$CJ$14,"One-time",'Sch A. Input'!$H$13:$CJ$13,"&lt;="&amp;$L$11,'Sch A. Input'!$H$13:$CJ$13,"&lt;="&amp;$AI$1020,'Sch A. Input'!$H$13:$CJ$13,"&gt;"&amp;$Y$1020))</f>
        <v>0</v>
      </c>
      <c r="AD1657" s="283">
        <f t="shared" si="1045"/>
        <v>0</v>
      </c>
      <c r="AE1657" s="242">
        <f t="shared" si="1046"/>
        <v>0</v>
      </c>
      <c r="AF1657" s="242">
        <f t="shared" si="1047"/>
        <v>0</v>
      </c>
      <c r="AG1657" s="276">
        <f t="shared" si="1033"/>
        <v>0</v>
      </c>
      <c r="AH1657" s="281">
        <f t="shared" si="1017"/>
        <v>0</v>
      </c>
      <c r="AI1657" s="245">
        <f t="shared" si="1018"/>
        <v>0</v>
      </c>
      <c r="AK1657" s="285">
        <f t="shared" si="1048"/>
        <v>0</v>
      </c>
      <c r="AL1657" s="242">
        <f>IF(AK1657=0,0,SUMIFS('Sch A. Input'!$H648:$CJ648,'Sch A. Input'!$H$14:$CJ$14,"Recurring",'Sch A. Input'!$H$13:$CJ$13,"&lt;="&amp;$L$11,'Sch A. Input'!$H$13:$CJ$13,"&lt;="&amp;$AS$1020,'Sch A. Input'!$H$13:$CJ$13,"&gt;"&amp;$AI$1020))</f>
        <v>0</v>
      </c>
      <c r="AM1657" s="242">
        <f>IF(AK1657=0,0,SUMIFS('Sch A. Input'!$H648:$CJ648,'Sch A. Input'!$H$14:$CJ$14,"One-time",'Sch A. Input'!$H$13:$CJ$13,"&lt;="&amp;$L$11,'Sch A. Input'!$H$13:$CJ$13,"&lt;="&amp;$AS$1020,'Sch A. Input'!$H$13:$CJ$13,"&gt;"&amp;$AI$1020))</f>
        <v>0</v>
      </c>
      <c r="AN1657" s="283">
        <f t="shared" si="1049"/>
        <v>0</v>
      </c>
      <c r="AO1657" s="242">
        <f t="shared" si="1050"/>
        <v>0</v>
      </c>
      <c r="AP1657" s="242">
        <f t="shared" si="1051"/>
        <v>0</v>
      </c>
      <c r="AQ1657" s="276">
        <f t="shared" si="1034"/>
        <v>0</v>
      </c>
      <c r="AR1657" s="281">
        <f t="shared" si="1019"/>
        <v>0</v>
      </c>
      <c r="AS1657" s="245">
        <f t="shared" si="1020"/>
        <v>0</v>
      </c>
      <c r="AY1657" s="160"/>
      <c r="AZ1657" s="160"/>
      <c r="BK1657" s="2"/>
      <c r="BL1657" s="2"/>
      <c r="BM1657" s="2"/>
      <c r="BN1657" s="2"/>
      <c r="BO1657" s="2"/>
      <c r="BP1657" s="2"/>
      <c r="BQ1657" s="2"/>
      <c r="BR1657" s="2"/>
      <c r="BS1657" s="2"/>
      <c r="BT1657" s="2"/>
      <c r="BU1657" s="2"/>
      <c r="BV1657" s="2"/>
      <c r="BW1657" s="2"/>
      <c r="BX1657" s="2"/>
      <c r="BY1657" s="2"/>
      <c r="BZ1657" s="2"/>
      <c r="CA1657" s="2"/>
      <c r="CI1657"/>
      <c r="CJ1657"/>
      <c r="CK1657"/>
      <c r="CL1657"/>
      <c r="CM1657"/>
      <c r="CN1657"/>
      <c r="CO1657"/>
      <c r="CP1657"/>
      <c r="CQ1657"/>
      <c r="CR1657"/>
      <c r="CS1657"/>
      <c r="CT1657"/>
      <c r="CU1657"/>
      <c r="CV1657"/>
      <c r="CW1657"/>
      <c r="CX1657"/>
    </row>
    <row r="1658" spans="2:102" x14ac:dyDescent="0.35">
      <c r="B1658" s="70" t="str">
        <f t="shared" ref="B1658:F1658" si="1098">B651</f>
        <v/>
      </c>
      <c r="C1658" s="166" t="str">
        <f t="shared" si="1098"/>
        <v/>
      </c>
      <c r="D1658" s="273" t="str">
        <f t="shared" si="1098"/>
        <v/>
      </c>
      <c r="E1658" s="273">
        <f t="shared" si="1098"/>
        <v>45016</v>
      </c>
      <c r="F1658" s="273">
        <f t="shared" si="1098"/>
        <v>0</v>
      </c>
      <c r="G1658" s="98">
        <f t="shared" si="1036"/>
        <v>0</v>
      </c>
      <c r="H1658" s="242">
        <f>IF(G1658=0,0,SUMIFS('Sch A. Input'!$H649:$CJ649,'Sch A. Input'!$H$14:$CJ$14,"Recurring",'Sch A. Input'!$H$13:$CJ$13,"&lt;="&amp;$O$1020,'Sch A. Input'!$H$13:$CJ$13,"&lt;="&amp;$L$11))</f>
        <v>0</v>
      </c>
      <c r="I1658" s="242">
        <f>IF(G1658=0,0,SUMIFS('Sch A. Input'!$H649:$CJ649,'Sch A. Input'!$H$14:$CJ$14,"One-time",'Sch A. Input'!$H$13:$CJ$13,"&lt;="&amp;$O$1020,'Sch A. Input'!$H$13:$CJ$13,"&lt;="&amp;$L$11))</f>
        <v>0</v>
      </c>
      <c r="J1658" s="283">
        <f t="shared" si="1037"/>
        <v>0</v>
      </c>
      <c r="K1658" s="242">
        <f t="shared" si="1038"/>
        <v>0</v>
      </c>
      <c r="L1658" s="242">
        <f t="shared" si="1039"/>
        <v>0</v>
      </c>
      <c r="M1658" s="276">
        <f t="shared" si="1031"/>
        <v>0</v>
      </c>
      <c r="N1658" s="281">
        <f t="shared" si="1013"/>
        <v>0</v>
      </c>
      <c r="O1658" s="245">
        <f t="shared" si="1014"/>
        <v>0</v>
      </c>
      <c r="P1658" s="248"/>
      <c r="Q1658" s="285">
        <f t="shared" si="1040"/>
        <v>0</v>
      </c>
      <c r="R1658" s="242">
        <f>IF(Q1658=0,0,SUMIFS('Sch A. Input'!$H649:$CJ649,'Sch A. Input'!$H$14:$CJ$14,"Recurring",'Sch A. Input'!$H$13:$CJ$13,"&lt;="&amp;$L$11,'Sch A. Input'!$H$13:$CJ$13,"&lt;="&amp;$Y$1020,'Sch A. Input'!$H$13:$CJ$13,"&gt;"&amp;$O$1020))</f>
        <v>0</v>
      </c>
      <c r="S1658" s="242">
        <f>IF(Q1658=0,0,SUMIFS('Sch A. Input'!$H649:$CJ649,'Sch A. Input'!$H$14:$CJ$14,"One-time",'Sch A. Input'!$H$13:$CJ$13,"&lt;="&amp;$L$11,'Sch A. Input'!$H$13:$CJ$13,"&lt;="&amp;$Y$1020,'Sch A. Input'!$H$13:$CJ$13,"&gt;"&amp;$O$1020))</f>
        <v>0</v>
      </c>
      <c r="T1658" s="283">
        <f t="shared" si="1041"/>
        <v>0</v>
      </c>
      <c r="U1658" s="242">
        <f t="shared" si="1042"/>
        <v>0</v>
      </c>
      <c r="V1658" s="242">
        <f t="shared" si="1043"/>
        <v>0</v>
      </c>
      <c r="W1658" s="276">
        <f t="shared" si="1032"/>
        <v>0</v>
      </c>
      <c r="X1658" s="281">
        <f t="shared" si="1015"/>
        <v>0</v>
      </c>
      <c r="Y1658" s="245">
        <f t="shared" si="1016"/>
        <v>0</v>
      </c>
      <c r="Z1658" s="248"/>
      <c r="AA1658" s="285">
        <f t="shared" si="1044"/>
        <v>0</v>
      </c>
      <c r="AB1658" s="242">
        <f>IF(AA1658=0,0,SUMIFS('Sch A. Input'!$H649:$CJ649,'Sch A. Input'!$H$14:$CJ$14,"Recurring",'Sch A. Input'!$H$13:$CJ$13,"&lt;="&amp;$L$11,'Sch A. Input'!$H$13:$CJ$13,"&lt;="&amp;$AI$1020,'Sch A. Input'!$H$13:$CJ$13,"&gt;"&amp;$Y$1020))</f>
        <v>0</v>
      </c>
      <c r="AC1658" s="242">
        <f>IF(AA1658=0,0,SUMIFS('Sch A. Input'!$H649:$CJ649,'Sch A. Input'!$H$14:$CJ$14,"One-time",'Sch A. Input'!$H$13:$CJ$13,"&lt;="&amp;$L$11,'Sch A. Input'!$H$13:$CJ$13,"&lt;="&amp;$AI$1020,'Sch A. Input'!$H$13:$CJ$13,"&gt;"&amp;$Y$1020))</f>
        <v>0</v>
      </c>
      <c r="AD1658" s="283">
        <f t="shared" si="1045"/>
        <v>0</v>
      </c>
      <c r="AE1658" s="242">
        <f t="shared" si="1046"/>
        <v>0</v>
      </c>
      <c r="AF1658" s="242">
        <f t="shared" si="1047"/>
        <v>0</v>
      </c>
      <c r="AG1658" s="276">
        <f t="shared" si="1033"/>
        <v>0</v>
      </c>
      <c r="AH1658" s="281">
        <f t="shared" si="1017"/>
        <v>0</v>
      </c>
      <c r="AI1658" s="245">
        <f t="shared" si="1018"/>
        <v>0</v>
      </c>
      <c r="AK1658" s="285">
        <f t="shared" si="1048"/>
        <v>0</v>
      </c>
      <c r="AL1658" s="242">
        <f>IF(AK1658=0,0,SUMIFS('Sch A. Input'!$H649:$CJ649,'Sch A. Input'!$H$14:$CJ$14,"Recurring",'Sch A. Input'!$H$13:$CJ$13,"&lt;="&amp;$L$11,'Sch A. Input'!$H$13:$CJ$13,"&lt;="&amp;$AS$1020,'Sch A. Input'!$H$13:$CJ$13,"&gt;"&amp;$AI$1020))</f>
        <v>0</v>
      </c>
      <c r="AM1658" s="242">
        <f>IF(AK1658=0,0,SUMIFS('Sch A. Input'!$H649:$CJ649,'Sch A. Input'!$H$14:$CJ$14,"One-time",'Sch A. Input'!$H$13:$CJ$13,"&lt;="&amp;$L$11,'Sch A. Input'!$H$13:$CJ$13,"&lt;="&amp;$AS$1020,'Sch A. Input'!$H$13:$CJ$13,"&gt;"&amp;$AI$1020))</f>
        <v>0</v>
      </c>
      <c r="AN1658" s="283">
        <f t="shared" si="1049"/>
        <v>0</v>
      </c>
      <c r="AO1658" s="242">
        <f t="shared" si="1050"/>
        <v>0</v>
      </c>
      <c r="AP1658" s="242">
        <f t="shared" si="1051"/>
        <v>0</v>
      </c>
      <c r="AQ1658" s="276">
        <f t="shared" si="1034"/>
        <v>0</v>
      </c>
      <c r="AR1658" s="281">
        <f t="shared" si="1019"/>
        <v>0</v>
      </c>
      <c r="AS1658" s="245">
        <f t="shared" si="1020"/>
        <v>0</v>
      </c>
      <c r="AY1658" s="160"/>
      <c r="AZ1658" s="160"/>
      <c r="BK1658" s="2"/>
      <c r="BL1658" s="2"/>
      <c r="BM1658" s="2"/>
      <c r="BN1658" s="2"/>
      <c r="BO1658" s="2"/>
      <c r="BP1658" s="2"/>
      <c r="BQ1658" s="2"/>
      <c r="BR1658" s="2"/>
      <c r="BS1658" s="2"/>
      <c r="BT1658" s="2"/>
      <c r="BU1658" s="2"/>
      <c r="BV1658" s="2"/>
      <c r="BW1658" s="2"/>
      <c r="BX1658" s="2"/>
      <c r="BY1658" s="2"/>
      <c r="BZ1658" s="2"/>
      <c r="CA1658" s="2"/>
      <c r="CI1658"/>
      <c r="CJ1658"/>
      <c r="CK1658"/>
      <c r="CL1658"/>
      <c r="CM1658"/>
      <c r="CN1658"/>
      <c r="CO1658"/>
      <c r="CP1658"/>
      <c r="CQ1658"/>
      <c r="CR1658"/>
      <c r="CS1658"/>
      <c r="CT1658"/>
      <c r="CU1658"/>
      <c r="CV1658"/>
      <c r="CW1658"/>
      <c r="CX1658"/>
    </row>
    <row r="1659" spans="2:102" x14ac:dyDescent="0.35">
      <c r="B1659" s="70" t="str">
        <f t="shared" ref="B1659:F1659" si="1099">B652</f>
        <v/>
      </c>
      <c r="C1659" s="166" t="str">
        <f t="shared" si="1099"/>
        <v/>
      </c>
      <c r="D1659" s="273" t="str">
        <f t="shared" si="1099"/>
        <v/>
      </c>
      <c r="E1659" s="273">
        <f t="shared" si="1099"/>
        <v>45016</v>
      </c>
      <c r="F1659" s="273">
        <f t="shared" si="1099"/>
        <v>0</v>
      </c>
      <c r="G1659" s="98">
        <f t="shared" si="1036"/>
        <v>0</v>
      </c>
      <c r="H1659" s="242">
        <f>IF(G1659=0,0,SUMIFS('Sch A. Input'!$H650:$CJ650,'Sch A. Input'!$H$14:$CJ$14,"Recurring",'Sch A. Input'!$H$13:$CJ$13,"&lt;="&amp;$O$1020,'Sch A. Input'!$H$13:$CJ$13,"&lt;="&amp;$L$11))</f>
        <v>0</v>
      </c>
      <c r="I1659" s="242">
        <f>IF(G1659=0,0,SUMIFS('Sch A. Input'!$H650:$CJ650,'Sch A. Input'!$H$14:$CJ$14,"One-time",'Sch A. Input'!$H$13:$CJ$13,"&lt;="&amp;$O$1020,'Sch A. Input'!$H$13:$CJ$13,"&lt;="&amp;$L$11))</f>
        <v>0</v>
      </c>
      <c r="J1659" s="283">
        <f t="shared" si="1037"/>
        <v>0</v>
      </c>
      <c r="K1659" s="242">
        <f t="shared" si="1038"/>
        <v>0</v>
      </c>
      <c r="L1659" s="242">
        <f t="shared" si="1039"/>
        <v>0</v>
      </c>
      <c r="M1659" s="276">
        <f t="shared" si="1031"/>
        <v>0</v>
      </c>
      <c r="N1659" s="281">
        <f t="shared" si="1013"/>
        <v>0</v>
      </c>
      <c r="O1659" s="245">
        <f t="shared" si="1014"/>
        <v>0</v>
      </c>
      <c r="P1659" s="248"/>
      <c r="Q1659" s="285">
        <f t="shared" si="1040"/>
        <v>0</v>
      </c>
      <c r="R1659" s="242">
        <f>IF(Q1659=0,0,SUMIFS('Sch A. Input'!$H650:$CJ650,'Sch A. Input'!$H$14:$CJ$14,"Recurring",'Sch A. Input'!$H$13:$CJ$13,"&lt;="&amp;$L$11,'Sch A. Input'!$H$13:$CJ$13,"&lt;="&amp;$Y$1020,'Sch A. Input'!$H$13:$CJ$13,"&gt;"&amp;$O$1020))</f>
        <v>0</v>
      </c>
      <c r="S1659" s="242">
        <f>IF(Q1659=0,0,SUMIFS('Sch A. Input'!$H650:$CJ650,'Sch A. Input'!$H$14:$CJ$14,"One-time",'Sch A. Input'!$H$13:$CJ$13,"&lt;="&amp;$L$11,'Sch A. Input'!$H$13:$CJ$13,"&lt;="&amp;$Y$1020,'Sch A. Input'!$H$13:$CJ$13,"&gt;"&amp;$O$1020))</f>
        <v>0</v>
      </c>
      <c r="T1659" s="283">
        <f t="shared" si="1041"/>
        <v>0</v>
      </c>
      <c r="U1659" s="242">
        <f t="shared" si="1042"/>
        <v>0</v>
      </c>
      <c r="V1659" s="242">
        <f t="shared" si="1043"/>
        <v>0</v>
      </c>
      <c r="W1659" s="276">
        <f t="shared" si="1032"/>
        <v>0</v>
      </c>
      <c r="X1659" s="281">
        <f t="shared" si="1015"/>
        <v>0</v>
      </c>
      <c r="Y1659" s="245">
        <f t="shared" si="1016"/>
        <v>0</v>
      </c>
      <c r="Z1659" s="248"/>
      <c r="AA1659" s="285">
        <f t="shared" si="1044"/>
        <v>0</v>
      </c>
      <c r="AB1659" s="242">
        <f>IF(AA1659=0,0,SUMIFS('Sch A. Input'!$H650:$CJ650,'Sch A. Input'!$H$14:$CJ$14,"Recurring",'Sch A. Input'!$H$13:$CJ$13,"&lt;="&amp;$L$11,'Sch A. Input'!$H$13:$CJ$13,"&lt;="&amp;$AI$1020,'Sch A. Input'!$H$13:$CJ$13,"&gt;"&amp;$Y$1020))</f>
        <v>0</v>
      </c>
      <c r="AC1659" s="242">
        <f>IF(AA1659=0,0,SUMIFS('Sch A. Input'!$H650:$CJ650,'Sch A. Input'!$H$14:$CJ$14,"One-time",'Sch A. Input'!$H$13:$CJ$13,"&lt;="&amp;$L$11,'Sch A. Input'!$H$13:$CJ$13,"&lt;="&amp;$AI$1020,'Sch A. Input'!$H$13:$CJ$13,"&gt;"&amp;$Y$1020))</f>
        <v>0</v>
      </c>
      <c r="AD1659" s="283">
        <f t="shared" si="1045"/>
        <v>0</v>
      </c>
      <c r="AE1659" s="242">
        <f t="shared" si="1046"/>
        <v>0</v>
      </c>
      <c r="AF1659" s="242">
        <f t="shared" si="1047"/>
        <v>0</v>
      </c>
      <c r="AG1659" s="276">
        <f t="shared" si="1033"/>
        <v>0</v>
      </c>
      <c r="AH1659" s="281">
        <f t="shared" si="1017"/>
        <v>0</v>
      </c>
      <c r="AI1659" s="245">
        <f t="shared" si="1018"/>
        <v>0</v>
      </c>
      <c r="AK1659" s="285">
        <f t="shared" si="1048"/>
        <v>0</v>
      </c>
      <c r="AL1659" s="242">
        <f>IF(AK1659=0,0,SUMIFS('Sch A. Input'!$H650:$CJ650,'Sch A. Input'!$H$14:$CJ$14,"Recurring",'Sch A. Input'!$H$13:$CJ$13,"&lt;="&amp;$L$11,'Sch A. Input'!$H$13:$CJ$13,"&lt;="&amp;$AS$1020,'Sch A. Input'!$H$13:$CJ$13,"&gt;"&amp;$AI$1020))</f>
        <v>0</v>
      </c>
      <c r="AM1659" s="242">
        <f>IF(AK1659=0,0,SUMIFS('Sch A. Input'!$H650:$CJ650,'Sch A. Input'!$H$14:$CJ$14,"One-time",'Sch A. Input'!$H$13:$CJ$13,"&lt;="&amp;$L$11,'Sch A. Input'!$H$13:$CJ$13,"&lt;="&amp;$AS$1020,'Sch A. Input'!$H$13:$CJ$13,"&gt;"&amp;$AI$1020))</f>
        <v>0</v>
      </c>
      <c r="AN1659" s="283">
        <f t="shared" si="1049"/>
        <v>0</v>
      </c>
      <c r="AO1659" s="242">
        <f t="shared" si="1050"/>
        <v>0</v>
      </c>
      <c r="AP1659" s="242">
        <f t="shared" si="1051"/>
        <v>0</v>
      </c>
      <c r="AQ1659" s="276">
        <f t="shared" si="1034"/>
        <v>0</v>
      </c>
      <c r="AR1659" s="281">
        <f t="shared" si="1019"/>
        <v>0</v>
      </c>
      <c r="AS1659" s="245">
        <f t="shared" si="1020"/>
        <v>0</v>
      </c>
      <c r="AY1659" s="160"/>
      <c r="AZ1659" s="160"/>
      <c r="BK1659" s="2"/>
      <c r="BL1659" s="2"/>
      <c r="BM1659" s="2"/>
      <c r="BN1659" s="2"/>
      <c r="BO1659" s="2"/>
      <c r="BP1659" s="2"/>
      <c r="BQ1659" s="2"/>
      <c r="BR1659" s="2"/>
      <c r="BS1659" s="2"/>
      <c r="BT1659" s="2"/>
      <c r="BU1659" s="2"/>
      <c r="BV1659" s="2"/>
      <c r="BW1659" s="2"/>
      <c r="BX1659" s="2"/>
      <c r="BY1659" s="2"/>
      <c r="BZ1659" s="2"/>
      <c r="CA1659" s="2"/>
      <c r="CI1659"/>
      <c r="CJ1659"/>
      <c r="CK1659"/>
      <c r="CL1659"/>
      <c r="CM1659"/>
      <c r="CN1659"/>
      <c r="CO1659"/>
      <c r="CP1659"/>
      <c r="CQ1659"/>
      <c r="CR1659"/>
      <c r="CS1659"/>
      <c r="CT1659"/>
      <c r="CU1659"/>
      <c r="CV1659"/>
      <c r="CW1659"/>
      <c r="CX1659"/>
    </row>
    <row r="1660" spans="2:102" x14ac:dyDescent="0.35">
      <c r="B1660" s="70" t="str">
        <f t="shared" ref="B1660:F1660" si="1100">B653</f>
        <v/>
      </c>
      <c r="C1660" s="166" t="str">
        <f t="shared" si="1100"/>
        <v/>
      </c>
      <c r="D1660" s="273" t="str">
        <f t="shared" si="1100"/>
        <v/>
      </c>
      <c r="E1660" s="273">
        <f t="shared" si="1100"/>
        <v>45016</v>
      </c>
      <c r="F1660" s="273">
        <f t="shared" si="1100"/>
        <v>0</v>
      </c>
      <c r="G1660" s="98">
        <f t="shared" si="1036"/>
        <v>0</v>
      </c>
      <c r="H1660" s="242">
        <f>IF(G1660=0,0,SUMIFS('Sch A. Input'!$H651:$CJ651,'Sch A. Input'!$H$14:$CJ$14,"Recurring",'Sch A. Input'!$H$13:$CJ$13,"&lt;="&amp;$O$1020,'Sch A. Input'!$H$13:$CJ$13,"&lt;="&amp;$L$11))</f>
        <v>0</v>
      </c>
      <c r="I1660" s="242">
        <f>IF(G1660=0,0,SUMIFS('Sch A. Input'!$H651:$CJ651,'Sch A. Input'!$H$14:$CJ$14,"One-time",'Sch A. Input'!$H$13:$CJ$13,"&lt;="&amp;$O$1020,'Sch A. Input'!$H$13:$CJ$13,"&lt;="&amp;$L$11))</f>
        <v>0</v>
      </c>
      <c r="J1660" s="283">
        <f t="shared" si="1037"/>
        <v>0</v>
      </c>
      <c r="K1660" s="242">
        <f t="shared" si="1038"/>
        <v>0</v>
      </c>
      <c r="L1660" s="242">
        <f t="shared" si="1039"/>
        <v>0</v>
      </c>
      <c r="M1660" s="276">
        <f t="shared" si="1031"/>
        <v>0</v>
      </c>
      <c r="N1660" s="281">
        <f t="shared" si="1013"/>
        <v>0</v>
      </c>
      <c r="O1660" s="245">
        <f t="shared" si="1014"/>
        <v>0</v>
      </c>
      <c r="P1660" s="248"/>
      <c r="Q1660" s="285">
        <f t="shared" si="1040"/>
        <v>0</v>
      </c>
      <c r="R1660" s="242">
        <f>IF(Q1660=0,0,SUMIFS('Sch A. Input'!$H651:$CJ651,'Sch A. Input'!$H$14:$CJ$14,"Recurring",'Sch A. Input'!$H$13:$CJ$13,"&lt;="&amp;$L$11,'Sch A. Input'!$H$13:$CJ$13,"&lt;="&amp;$Y$1020,'Sch A. Input'!$H$13:$CJ$13,"&gt;"&amp;$O$1020))</f>
        <v>0</v>
      </c>
      <c r="S1660" s="242">
        <f>IF(Q1660=0,0,SUMIFS('Sch A. Input'!$H651:$CJ651,'Sch A. Input'!$H$14:$CJ$14,"One-time",'Sch A. Input'!$H$13:$CJ$13,"&lt;="&amp;$L$11,'Sch A. Input'!$H$13:$CJ$13,"&lt;="&amp;$Y$1020,'Sch A. Input'!$H$13:$CJ$13,"&gt;"&amp;$O$1020))</f>
        <v>0</v>
      </c>
      <c r="T1660" s="283">
        <f t="shared" si="1041"/>
        <v>0</v>
      </c>
      <c r="U1660" s="242">
        <f t="shared" si="1042"/>
        <v>0</v>
      </c>
      <c r="V1660" s="242">
        <f t="shared" si="1043"/>
        <v>0</v>
      </c>
      <c r="W1660" s="276">
        <f t="shared" si="1032"/>
        <v>0</v>
      </c>
      <c r="X1660" s="281">
        <f t="shared" si="1015"/>
        <v>0</v>
      </c>
      <c r="Y1660" s="245">
        <f t="shared" si="1016"/>
        <v>0</v>
      </c>
      <c r="Z1660" s="248"/>
      <c r="AA1660" s="285">
        <f t="shared" si="1044"/>
        <v>0</v>
      </c>
      <c r="AB1660" s="242">
        <f>IF(AA1660=0,0,SUMIFS('Sch A. Input'!$H651:$CJ651,'Sch A. Input'!$H$14:$CJ$14,"Recurring",'Sch A. Input'!$H$13:$CJ$13,"&lt;="&amp;$L$11,'Sch A. Input'!$H$13:$CJ$13,"&lt;="&amp;$AI$1020,'Sch A. Input'!$H$13:$CJ$13,"&gt;"&amp;$Y$1020))</f>
        <v>0</v>
      </c>
      <c r="AC1660" s="242">
        <f>IF(AA1660=0,0,SUMIFS('Sch A. Input'!$H651:$CJ651,'Sch A. Input'!$H$14:$CJ$14,"One-time",'Sch A. Input'!$H$13:$CJ$13,"&lt;="&amp;$L$11,'Sch A. Input'!$H$13:$CJ$13,"&lt;="&amp;$AI$1020,'Sch A. Input'!$H$13:$CJ$13,"&gt;"&amp;$Y$1020))</f>
        <v>0</v>
      </c>
      <c r="AD1660" s="283">
        <f t="shared" si="1045"/>
        <v>0</v>
      </c>
      <c r="AE1660" s="242">
        <f t="shared" si="1046"/>
        <v>0</v>
      </c>
      <c r="AF1660" s="242">
        <f t="shared" si="1047"/>
        <v>0</v>
      </c>
      <c r="AG1660" s="276">
        <f t="shared" si="1033"/>
        <v>0</v>
      </c>
      <c r="AH1660" s="281">
        <f t="shared" si="1017"/>
        <v>0</v>
      </c>
      <c r="AI1660" s="245">
        <f t="shared" si="1018"/>
        <v>0</v>
      </c>
      <c r="AK1660" s="285">
        <f t="shared" si="1048"/>
        <v>0</v>
      </c>
      <c r="AL1660" s="242">
        <f>IF(AK1660=0,0,SUMIFS('Sch A. Input'!$H651:$CJ651,'Sch A. Input'!$H$14:$CJ$14,"Recurring",'Sch A. Input'!$H$13:$CJ$13,"&lt;="&amp;$L$11,'Sch A. Input'!$H$13:$CJ$13,"&lt;="&amp;$AS$1020,'Sch A. Input'!$H$13:$CJ$13,"&gt;"&amp;$AI$1020))</f>
        <v>0</v>
      </c>
      <c r="AM1660" s="242">
        <f>IF(AK1660=0,0,SUMIFS('Sch A. Input'!$H651:$CJ651,'Sch A. Input'!$H$14:$CJ$14,"One-time",'Sch A. Input'!$H$13:$CJ$13,"&lt;="&amp;$L$11,'Sch A. Input'!$H$13:$CJ$13,"&lt;="&amp;$AS$1020,'Sch A. Input'!$H$13:$CJ$13,"&gt;"&amp;$AI$1020))</f>
        <v>0</v>
      </c>
      <c r="AN1660" s="283">
        <f t="shared" si="1049"/>
        <v>0</v>
      </c>
      <c r="AO1660" s="242">
        <f t="shared" si="1050"/>
        <v>0</v>
      </c>
      <c r="AP1660" s="242">
        <f t="shared" si="1051"/>
        <v>0</v>
      </c>
      <c r="AQ1660" s="276">
        <f t="shared" si="1034"/>
        <v>0</v>
      </c>
      <c r="AR1660" s="281">
        <f t="shared" si="1019"/>
        <v>0</v>
      </c>
      <c r="AS1660" s="245">
        <f t="shared" si="1020"/>
        <v>0</v>
      </c>
      <c r="AY1660" s="160"/>
      <c r="AZ1660" s="160"/>
      <c r="BK1660" s="2"/>
      <c r="BL1660" s="2"/>
      <c r="BM1660" s="2"/>
      <c r="BN1660" s="2"/>
      <c r="BO1660" s="2"/>
      <c r="BP1660" s="2"/>
      <c r="BQ1660" s="2"/>
      <c r="BR1660" s="2"/>
      <c r="BS1660" s="2"/>
      <c r="BT1660" s="2"/>
      <c r="BU1660" s="2"/>
      <c r="BV1660" s="2"/>
      <c r="BW1660" s="2"/>
      <c r="BX1660" s="2"/>
      <c r="BY1660" s="2"/>
      <c r="BZ1660" s="2"/>
      <c r="CA1660" s="2"/>
      <c r="CI1660"/>
      <c r="CJ1660"/>
      <c r="CK1660"/>
      <c r="CL1660"/>
      <c r="CM1660"/>
      <c r="CN1660"/>
      <c r="CO1660"/>
      <c r="CP1660"/>
      <c r="CQ1660"/>
      <c r="CR1660"/>
      <c r="CS1660"/>
      <c r="CT1660"/>
      <c r="CU1660"/>
      <c r="CV1660"/>
      <c r="CW1660"/>
      <c r="CX1660"/>
    </row>
    <row r="1661" spans="2:102" x14ac:dyDescent="0.35">
      <c r="B1661" s="70" t="str">
        <f t="shared" ref="B1661:F1661" si="1101">B654</f>
        <v/>
      </c>
      <c r="C1661" s="166" t="str">
        <f t="shared" si="1101"/>
        <v/>
      </c>
      <c r="D1661" s="273" t="str">
        <f t="shared" si="1101"/>
        <v/>
      </c>
      <c r="E1661" s="273">
        <f t="shared" si="1101"/>
        <v>45016</v>
      </c>
      <c r="F1661" s="273">
        <f t="shared" si="1101"/>
        <v>0</v>
      </c>
      <c r="G1661" s="98">
        <f t="shared" si="1036"/>
        <v>0</v>
      </c>
      <c r="H1661" s="242">
        <f>IF(G1661=0,0,SUMIFS('Sch A. Input'!$H652:$CJ652,'Sch A. Input'!$H$14:$CJ$14,"Recurring",'Sch A. Input'!$H$13:$CJ$13,"&lt;="&amp;$O$1020,'Sch A. Input'!$H$13:$CJ$13,"&lt;="&amp;$L$11))</f>
        <v>0</v>
      </c>
      <c r="I1661" s="242">
        <f>IF(G1661=0,0,SUMIFS('Sch A. Input'!$H652:$CJ652,'Sch A. Input'!$H$14:$CJ$14,"One-time",'Sch A. Input'!$H$13:$CJ$13,"&lt;="&amp;$O$1020,'Sch A. Input'!$H$13:$CJ$13,"&lt;="&amp;$L$11))</f>
        <v>0</v>
      </c>
      <c r="J1661" s="283">
        <f t="shared" si="1037"/>
        <v>0</v>
      </c>
      <c r="K1661" s="242">
        <f t="shared" si="1038"/>
        <v>0</v>
      </c>
      <c r="L1661" s="242">
        <f t="shared" si="1039"/>
        <v>0</v>
      </c>
      <c r="M1661" s="276">
        <f t="shared" si="1031"/>
        <v>0</v>
      </c>
      <c r="N1661" s="281">
        <f t="shared" si="1013"/>
        <v>0</v>
      </c>
      <c r="O1661" s="245">
        <f t="shared" si="1014"/>
        <v>0</v>
      </c>
      <c r="P1661" s="248"/>
      <c r="Q1661" s="285">
        <f t="shared" si="1040"/>
        <v>0</v>
      </c>
      <c r="R1661" s="242">
        <f>IF(Q1661=0,0,SUMIFS('Sch A. Input'!$H652:$CJ652,'Sch A. Input'!$H$14:$CJ$14,"Recurring",'Sch A. Input'!$H$13:$CJ$13,"&lt;="&amp;$L$11,'Sch A. Input'!$H$13:$CJ$13,"&lt;="&amp;$Y$1020,'Sch A. Input'!$H$13:$CJ$13,"&gt;"&amp;$O$1020))</f>
        <v>0</v>
      </c>
      <c r="S1661" s="242">
        <f>IF(Q1661=0,0,SUMIFS('Sch A. Input'!$H652:$CJ652,'Sch A. Input'!$H$14:$CJ$14,"One-time",'Sch A. Input'!$H$13:$CJ$13,"&lt;="&amp;$L$11,'Sch A. Input'!$H$13:$CJ$13,"&lt;="&amp;$Y$1020,'Sch A. Input'!$H$13:$CJ$13,"&gt;"&amp;$O$1020))</f>
        <v>0</v>
      </c>
      <c r="T1661" s="283">
        <f t="shared" si="1041"/>
        <v>0</v>
      </c>
      <c r="U1661" s="242">
        <f t="shared" si="1042"/>
        <v>0</v>
      </c>
      <c r="V1661" s="242">
        <f t="shared" si="1043"/>
        <v>0</v>
      </c>
      <c r="W1661" s="276">
        <f t="shared" si="1032"/>
        <v>0</v>
      </c>
      <c r="X1661" s="281">
        <f t="shared" si="1015"/>
        <v>0</v>
      </c>
      <c r="Y1661" s="245">
        <f t="shared" si="1016"/>
        <v>0</v>
      </c>
      <c r="Z1661" s="248"/>
      <c r="AA1661" s="285">
        <f t="shared" si="1044"/>
        <v>0</v>
      </c>
      <c r="AB1661" s="242">
        <f>IF(AA1661=0,0,SUMIFS('Sch A. Input'!$H652:$CJ652,'Sch A. Input'!$H$14:$CJ$14,"Recurring",'Sch A. Input'!$H$13:$CJ$13,"&lt;="&amp;$L$11,'Sch A. Input'!$H$13:$CJ$13,"&lt;="&amp;$AI$1020,'Sch A. Input'!$H$13:$CJ$13,"&gt;"&amp;$Y$1020))</f>
        <v>0</v>
      </c>
      <c r="AC1661" s="242">
        <f>IF(AA1661=0,0,SUMIFS('Sch A. Input'!$H652:$CJ652,'Sch A. Input'!$H$14:$CJ$14,"One-time",'Sch A. Input'!$H$13:$CJ$13,"&lt;="&amp;$L$11,'Sch A. Input'!$H$13:$CJ$13,"&lt;="&amp;$AI$1020,'Sch A. Input'!$H$13:$CJ$13,"&gt;"&amp;$Y$1020))</f>
        <v>0</v>
      </c>
      <c r="AD1661" s="283">
        <f t="shared" si="1045"/>
        <v>0</v>
      </c>
      <c r="AE1661" s="242">
        <f t="shared" si="1046"/>
        <v>0</v>
      </c>
      <c r="AF1661" s="242">
        <f t="shared" si="1047"/>
        <v>0</v>
      </c>
      <c r="AG1661" s="276">
        <f t="shared" si="1033"/>
        <v>0</v>
      </c>
      <c r="AH1661" s="281">
        <f t="shared" si="1017"/>
        <v>0</v>
      </c>
      <c r="AI1661" s="245">
        <f t="shared" si="1018"/>
        <v>0</v>
      </c>
      <c r="AK1661" s="285">
        <f t="shared" si="1048"/>
        <v>0</v>
      </c>
      <c r="AL1661" s="242">
        <f>IF(AK1661=0,0,SUMIFS('Sch A. Input'!$H652:$CJ652,'Sch A. Input'!$H$14:$CJ$14,"Recurring",'Sch A. Input'!$H$13:$CJ$13,"&lt;="&amp;$L$11,'Sch A. Input'!$H$13:$CJ$13,"&lt;="&amp;$AS$1020,'Sch A. Input'!$H$13:$CJ$13,"&gt;"&amp;$AI$1020))</f>
        <v>0</v>
      </c>
      <c r="AM1661" s="242">
        <f>IF(AK1661=0,0,SUMIFS('Sch A. Input'!$H652:$CJ652,'Sch A. Input'!$H$14:$CJ$14,"One-time",'Sch A. Input'!$H$13:$CJ$13,"&lt;="&amp;$L$11,'Sch A. Input'!$H$13:$CJ$13,"&lt;="&amp;$AS$1020,'Sch A. Input'!$H$13:$CJ$13,"&gt;"&amp;$AI$1020))</f>
        <v>0</v>
      </c>
      <c r="AN1661" s="283">
        <f t="shared" si="1049"/>
        <v>0</v>
      </c>
      <c r="AO1661" s="242">
        <f t="shared" si="1050"/>
        <v>0</v>
      </c>
      <c r="AP1661" s="242">
        <f t="shared" si="1051"/>
        <v>0</v>
      </c>
      <c r="AQ1661" s="276">
        <f t="shared" si="1034"/>
        <v>0</v>
      </c>
      <c r="AR1661" s="281">
        <f t="shared" si="1019"/>
        <v>0</v>
      </c>
      <c r="AS1661" s="245">
        <f t="shared" si="1020"/>
        <v>0</v>
      </c>
      <c r="AY1661" s="160"/>
      <c r="AZ1661" s="160"/>
      <c r="BK1661" s="2"/>
      <c r="BL1661" s="2"/>
      <c r="BM1661" s="2"/>
      <c r="BN1661" s="2"/>
      <c r="BO1661" s="2"/>
      <c r="BP1661" s="2"/>
      <c r="BQ1661" s="2"/>
      <c r="BR1661" s="2"/>
      <c r="BS1661" s="2"/>
      <c r="BT1661" s="2"/>
      <c r="BU1661" s="2"/>
      <c r="BV1661" s="2"/>
      <c r="BW1661" s="2"/>
      <c r="BX1661" s="2"/>
      <c r="BY1661" s="2"/>
      <c r="BZ1661" s="2"/>
      <c r="CA1661" s="2"/>
      <c r="CI1661"/>
      <c r="CJ1661"/>
      <c r="CK1661"/>
      <c r="CL1661"/>
      <c r="CM1661"/>
      <c r="CN1661"/>
      <c r="CO1661"/>
      <c r="CP1661"/>
      <c r="CQ1661"/>
      <c r="CR1661"/>
      <c r="CS1661"/>
      <c r="CT1661"/>
      <c r="CU1661"/>
      <c r="CV1661"/>
      <c r="CW1661"/>
      <c r="CX1661"/>
    </row>
    <row r="1662" spans="2:102" x14ac:dyDescent="0.35">
      <c r="B1662" s="70" t="str">
        <f t="shared" ref="B1662:F1662" si="1102">B655</f>
        <v/>
      </c>
      <c r="C1662" s="166" t="str">
        <f t="shared" si="1102"/>
        <v/>
      </c>
      <c r="D1662" s="273" t="str">
        <f t="shared" si="1102"/>
        <v/>
      </c>
      <c r="E1662" s="273">
        <f t="shared" si="1102"/>
        <v>45016</v>
      </c>
      <c r="F1662" s="273">
        <f t="shared" si="1102"/>
        <v>0</v>
      </c>
      <c r="G1662" s="98">
        <f t="shared" si="1036"/>
        <v>0</v>
      </c>
      <c r="H1662" s="242">
        <f>IF(G1662=0,0,SUMIFS('Sch A. Input'!$H653:$CJ653,'Sch A. Input'!$H$14:$CJ$14,"Recurring",'Sch A. Input'!$H$13:$CJ$13,"&lt;="&amp;$O$1020,'Sch A. Input'!$H$13:$CJ$13,"&lt;="&amp;$L$11))</f>
        <v>0</v>
      </c>
      <c r="I1662" s="242">
        <f>IF(G1662=0,0,SUMIFS('Sch A. Input'!$H653:$CJ653,'Sch A. Input'!$H$14:$CJ$14,"One-time",'Sch A. Input'!$H$13:$CJ$13,"&lt;="&amp;$O$1020,'Sch A. Input'!$H$13:$CJ$13,"&lt;="&amp;$L$11))</f>
        <v>0</v>
      </c>
      <c r="J1662" s="283">
        <f t="shared" si="1037"/>
        <v>0</v>
      </c>
      <c r="K1662" s="242">
        <f t="shared" si="1038"/>
        <v>0</v>
      </c>
      <c r="L1662" s="242">
        <f t="shared" si="1039"/>
        <v>0</v>
      </c>
      <c r="M1662" s="276">
        <f t="shared" si="1031"/>
        <v>0</v>
      </c>
      <c r="N1662" s="281">
        <f t="shared" si="1013"/>
        <v>0</v>
      </c>
      <c r="O1662" s="245">
        <f t="shared" si="1014"/>
        <v>0</v>
      </c>
      <c r="P1662" s="248"/>
      <c r="Q1662" s="285">
        <f t="shared" si="1040"/>
        <v>0</v>
      </c>
      <c r="R1662" s="242">
        <f>IF(Q1662=0,0,SUMIFS('Sch A. Input'!$H653:$CJ653,'Sch A. Input'!$H$14:$CJ$14,"Recurring",'Sch A. Input'!$H$13:$CJ$13,"&lt;="&amp;$L$11,'Sch A. Input'!$H$13:$CJ$13,"&lt;="&amp;$Y$1020,'Sch A. Input'!$H$13:$CJ$13,"&gt;"&amp;$O$1020))</f>
        <v>0</v>
      </c>
      <c r="S1662" s="242">
        <f>IF(Q1662=0,0,SUMIFS('Sch A. Input'!$H653:$CJ653,'Sch A. Input'!$H$14:$CJ$14,"One-time",'Sch A. Input'!$H$13:$CJ$13,"&lt;="&amp;$L$11,'Sch A. Input'!$H$13:$CJ$13,"&lt;="&amp;$Y$1020,'Sch A. Input'!$H$13:$CJ$13,"&gt;"&amp;$O$1020))</f>
        <v>0</v>
      </c>
      <c r="T1662" s="283">
        <f t="shared" si="1041"/>
        <v>0</v>
      </c>
      <c r="U1662" s="242">
        <f t="shared" si="1042"/>
        <v>0</v>
      </c>
      <c r="V1662" s="242">
        <f t="shared" si="1043"/>
        <v>0</v>
      </c>
      <c r="W1662" s="276">
        <f t="shared" si="1032"/>
        <v>0</v>
      </c>
      <c r="X1662" s="281">
        <f t="shared" si="1015"/>
        <v>0</v>
      </c>
      <c r="Y1662" s="245">
        <f t="shared" si="1016"/>
        <v>0</v>
      </c>
      <c r="Z1662" s="248"/>
      <c r="AA1662" s="285">
        <f t="shared" si="1044"/>
        <v>0</v>
      </c>
      <c r="AB1662" s="242">
        <f>IF(AA1662=0,0,SUMIFS('Sch A. Input'!$H653:$CJ653,'Sch A. Input'!$H$14:$CJ$14,"Recurring",'Sch A. Input'!$H$13:$CJ$13,"&lt;="&amp;$L$11,'Sch A. Input'!$H$13:$CJ$13,"&lt;="&amp;$AI$1020,'Sch A. Input'!$H$13:$CJ$13,"&gt;"&amp;$Y$1020))</f>
        <v>0</v>
      </c>
      <c r="AC1662" s="242">
        <f>IF(AA1662=0,0,SUMIFS('Sch A. Input'!$H653:$CJ653,'Sch A. Input'!$H$14:$CJ$14,"One-time",'Sch A. Input'!$H$13:$CJ$13,"&lt;="&amp;$L$11,'Sch A. Input'!$H$13:$CJ$13,"&lt;="&amp;$AI$1020,'Sch A. Input'!$H$13:$CJ$13,"&gt;"&amp;$Y$1020))</f>
        <v>0</v>
      </c>
      <c r="AD1662" s="283">
        <f t="shared" si="1045"/>
        <v>0</v>
      </c>
      <c r="AE1662" s="242">
        <f t="shared" si="1046"/>
        <v>0</v>
      </c>
      <c r="AF1662" s="242">
        <f t="shared" si="1047"/>
        <v>0</v>
      </c>
      <c r="AG1662" s="276">
        <f t="shared" si="1033"/>
        <v>0</v>
      </c>
      <c r="AH1662" s="281">
        <f t="shared" si="1017"/>
        <v>0</v>
      </c>
      <c r="AI1662" s="245">
        <f t="shared" si="1018"/>
        <v>0</v>
      </c>
      <c r="AK1662" s="285">
        <f t="shared" si="1048"/>
        <v>0</v>
      </c>
      <c r="AL1662" s="242">
        <f>IF(AK1662=0,0,SUMIFS('Sch A. Input'!$H653:$CJ653,'Sch A. Input'!$H$14:$CJ$14,"Recurring",'Sch A. Input'!$H$13:$CJ$13,"&lt;="&amp;$L$11,'Sch A. Input'!$H$13:$CJ$13,"&lt;="&amp;$AS$1020,'Sch A. Input'!$H$13:$CJ$13,"&gt;"&amp;$AI$1020))</f>
        <v>0</v>
      </c>
      <c r="AM1662" s="242">
        <f>IF(AK1662=0,0,SUMIFS('Sch A. Input'!$H653:$CJ653,'Sch A. Input'!$H$14:$CJ$14,"One-time",'Sch A. Input'!$H$13:$CJ$13,"&lt;="&amp;$L$11,'Sch A. Input'!$H$13:$CJ$13,"&lt;="&amp;$AS$1020,'Sch A. Input'!$H$13:$CJ$13,"&gt;"&amp;$AI$1020))</f>
        <v>0</v>
      </c>
      <c r="AN1662" s="283">
        <f t="shared" si="1049"/>
        <v>0</v>
      </c>
      <c r="AO1662" s="242">
        <f t="shared" si="1050"/>
        <v>0</v>
      </c>
      <c r="AP1662" s="242">
        <f t="shared" si="1051"/>
        <v>0</v>
      </c>
      <c r="AQ1662" s="276">
        <f t="shared" si="1034"/>
        <v>0</v>
      </c>
      <c r="AR1662" s="281">
        <f t="shared" si="1019"/>
        <v>0</v>
      </c>
      <c r="AS1662" s="245">
        <f t="shared" si="1020"/>
        <v>0</v>
      </c>
      <c r="AY1662" s="160"/>
      <c r="AZ1662" s="160"/>
      <c r="BK1662" s="2"/>
      <c r="BL1662" s="2"/>
      <c r="BM1662" s="2"/>
      <c r="BN1662" s="2"/>
      <c r="BO1662" s="2"/>
      <c r="BP1662" s="2"/>
      <c r="BQ1662" s="2"/>
      <c r="BR1662" s="2"/>
      <c r="BS1662" s="2"/>
      <c r="BT1662" s="2"/>
      <c r="BU1662" s="2"/>
      <c r="BV1662" s="2"/>
      <c r="BW1662" s="2"/>
      <c r="BX1662" s="2"/>
      <c r="BY1662" s="2"/>
      <c r="BZ1662" s="2"/>
      <c r="CA1662" s="2"/>
      <c r="CI1662"/>
      <c r="CJ1662"/>
      <c r="CK1662"/>
      <c r="CL1662"/>
      <c r="CM1662"/>
      <c r="CN1662"/>
      <c r="CO1662"/>
      <c r="CP1662"/>
      <c r="CQ1662"/>
      <c r="CR1662"/>
      <c r="CS1662"/>
      <c r="CT1662"/>
      <c r="CU1662"/>
      <c r="CV1662"/>
      <c r="CW1662"/>
      <c r="CX1662"/>
    </row>
    <row r="1663" spans="2:102" x14ac:dyDescent="0.35">
      <c r="B1663" s="70" t="str">
        <f t="shared" ref="B1663:F1663" si="1103">B656</f>
        <v/>
      </c>
      <c r="C1663" s="166" t="str">
        <f t="shared" si="1103"/>
        <v/>
      </c>
      <c r="D1663" s="273" t="str">
        <f t="shared" si="1103"/>
        <v/>
      </c>
      <c r="E1663" s="273">
        <f t="shared" si="1103"/>
        <v>45016</v>
      </c>
      <c r="F1663" s="273">
        <f t="shared" si="1103"/>
        <v>0</v>
      </c>
      <c r="G1663" s="98">
        <f t="shared" si="1036"/>
        <v>0</v>
      </c>
      <c r="H1663" s="242">
        <f>IF(G1663=0,0,SUMIFS('Sch A. Input'!$H654:$CJ654,'Sch A. Input'!$H$14:$CJ$14,"Recurring",'Sch A. Input'!$H$13:$CJ$13,"&lt;="&amp;$O$1020,'Sch A. Input'!$H$13:$CJ$13,"&lt;="&amp;$L$11))</f>
        <v>0</v>
      </c>
      <c r="I1663" s="242">
        <f>IF(G1663=0,0,SUMIFS('Sch A. Input'!$H654:$CJ654,'Sch A. Input'!$H$14:$CJ$14,"One-time",'Sch A. Input'!$H$13:$CJ$13,"&lt;="&amp;$O$1020,'Sch A. Input'!$H$13:$CJ$13,"&lt;="&amp;$L$11))</f>
        <v>0</v>
      </c>
      <c r="J1663" s="283">
        <f t="shared" si="1037"/>
        <v>0</v>
      </c>
      <c r="K1663" s="242">
        <f t="shared" si="1038"/>
        <v>0</v>
      </c>
      <c r="L1663" s="242">
        <f t="shared" si="1039"/>
        <v>0</v>
      </c>
      <c r="M1663" s="276">
        <f t="shared" si="1031"/>
        <v>0</v>
      </c>
      <c r="N1663" s="281">
        <f t="shared" si="1013"/>
        <v>0</v>
      </c>
      <c r="O1663" s="245">
        <f t="shared" si="1014"/>
        <v>0</v>
      </c>
      <c r="P1663" s="248"/>
      <c r="Q1663" s="285">
        <f t="shared" si="1040"/>
        <v>0</v>
      </c>
      <c r="R1663" s="242">
        <f>IF(Q1663=0,0,SUMIFS('Sch A. Input'!$H654:$CJ654,'Sch A. Input'!$H$14:$CJ$14,"Recurring",'Sch A. Input'!$H$13:$CJ$13,"&lt;="&amp;$L$11,'Sch A. Input'!$H$13:$CJ$13,"&lt;="&amp;$Y$1020,'Sch A. Input'!$H$13:$CJ$13,"&gt;"&amp;$O$1020))</f>
        <v>0</v>
      </c>
      <c r="S1663" s="242">
        <f>IF(Q1663=0,0,SUMIFS('Sch A. Input'!$H654:$CJ654,'Sch A. Input'!$H$14:$CJ$14,"One-time",'Sch A. Input'!$H$13:$CJ$13,"&lt;="&amp;$L$11,'Sch A. Input'!$H$13:$CJ$13,"&lt;="&amp;$Y$1020,'Sch A. Input'!$H$13:$CJ$13,"&gt;"&amp;$O$1020))</f>
        <v>0</v>
      </c>
      <c r="T1663" s="283">
        <f t="shared" si="1041"/>
        <v>0</v>
      </c>
      <c r="U1663" s="242">
        <f t="shared" si="1042"/>
        <v>0</v>
      </c>
      <c r="V1663" s="242">
        <f t="shared" si="1043"/>
        <v>0</v>
      </c>
      <c r="W1663" s="276">
        <f t="shared" si="1032"/>
        <v>0</v>
      </c>
      <c r="X1663" s="281">
        <f t="shared" si="1015"/>
        <v>0</v>
      </c>
      <c r="Y1663" s="245">
        <f t="shared" si="1016"/>
        <v>0</v>
      </c>
      <c r="Z1663" s="248"/>
      <c r="AA1663" s="285">
        <f t="shared" si="1044"/>
        <v>0</v>
      </c>
      <c r="AB1663" s="242">
        <f>IF(AA1663=0,0,SUMIFS('Sch A. Input'!$H654:$CJ654,'Sch A. Input'!$H$14:$CJ$14,"Recurring",'Sch A. Input'!$H$13:$CJ$13,"&lt;="&amp;$L$11,'Sch A. Input'!$H$13:$CJ$13,"&lt;="&amp;$AI$1020,'Sch A. Input'!$H$13:$CJ$13,"&gt;"&amp;$Y$1020))</f>
        <v>0</v>
      </c>
      <c r="AC1663" s="242">
        <f>IF(AA1663=0,0,SUMIFS('Sch A. Input'!$H654:$CJ654,'Sch A. Input'!$H$14:$CJ$14,"One-time",'Sch A. Input'!$H$13:$CJ$13,"&lt;="&amp;$L$11,'Sch A. Input'!$H$13:$CJ$13,"&lt;="&amp;$AI$1020,'Sch A. Input'!$H$13:$CJ$13,"&gt;"&amp;$Y$1020))</f>
        <v>0</v>
      </c>
      <c r="AD1663" s="283">
        <f t="shared" si="1045"/>
        <v>0</v>
      </c>
      <c r="AE1663" s="242">
        <f t="shared" si="1046"/>
        <v>0</v>
      </c>
      <c r="AF1663" s="242">
        <f t="shared" si="1047"/>
        <v>0</v>
      </c>
      <c r="AG1663" s="276">
        <f t="shared" si="1033"/>
        <v>0</v>
      </c>
      <c r="AH1663" s="281">
        <f t="shared" si="1017"/>
        <v>0</v>
      </c>
      <c r="AI1663" s="245">
        <f t="shared" si="1018"/>
        <v>0</v>
      </c>
      <c r="AK1663" s="285">
        <f t="shared" si="1048"/>
        <v>0</v>
      </c>
      <c r="AL1663" s="242">
        <f>IF(AK1663=0,0,SUMIFS('Sch A. Input'!$H654:$CJ654,'Sch A. Input'!$H$14:$CJ$14,"Recurring",'Sch A. Input'!$H$13:$CJ$13,"&lt;="&amp;$L$11,'Sch A. Input'!$H$13:$CJ$13,"&lt;="&amp;$AS$1020,'Sch A. Input'!$H$13:$CJ$13,"&gt;"&amp;$AI$1020))</f>
        <v>0</v>
      </c>
      <c r="AM1663" s="242">
        <f>IF(AK1663=0,0,SUMIFS('Sch A. Input'!$H654:$CJ654,'Sch A. Input'!$H$14:$CJ$14,"One-time",'Sch A. Input'!$H$13:$CJ$13,"&lt;="&amp;$L$11,'Sch A. Input'!$H$13:$CJ$13,"&lt;="&amp;$AS$1020,'Sch A. Input'!$H$13:$CJ$13,"&gt;"&amp;$AI$1020))</f>
        <v>0</v>
      </c>
      <c r="AN1663" s="283">
        <f t="shared" si="1049"/>
        <v>0</v>
      </c>
      <c r="AO1663" s="242">
        <f t="shared" si="1050"/>
        <v>0</v>
      </c>
      <c r="AP1663" s="242">
        <f t="shared" si="1051"/>
        <v>0</v>
      </c>
      <c r="AQ1663" s="276">
        <f t="shared" si="1034"/>
        <v>0</v>
      </c>
      <c r="AR1663" s="281">
        <f t="shared" si="1019"/>
        <v>0</v>
      </c>
      <c r="AS1663" s="245">
        <f t="shared" si="1020"/>
        <v>0</v>
      </c>
      <c r="AY1663" s="160"/>
      <c r="AZ1663" s="160"/>
      <c r="BK1663" s="2"/>
      <c r="BL1663" s="2"/>
      <c r="BM1663" s="2"/>
      <c r="BN1663" s="2"/>
      <c r="BO1663" s="2"/>
      <c r="BP1663" s="2"/>
      <c r="BQ1663" s="2"/>
      <c r="BR1663" s="2"/>
      <c r="BS1663" s="2"/>
      <c r="BT1663" s="2"/>
      <c r="BU1663" s="2"/>
      <c r="BV1663" s="2"/>
      <c r="BW1663" s="2"/>
      <c r="BX1663" s="2"/>
      <c r="BY1663" s="2"/>
      <c r="BZ1663" s="2"/>
      <c r="CA1663" s="2"/>
      <c r="CI1663"/>
      <c r="CJ1663"/>
      <c r="CK1663"/>
      <c r="CL1663"/>
      <c r="CM1663"/>
      <c r="CN1663"/>
      <c r="CO1663"/>
      <c r="CP1663"/>
      <c r="CQ1663"/>
      <c r="CR1663"/>
      <c r="CS1663"/>
      <c r="CT1663"/>
      <c r="CU1663"/>
      <c r="CV1663"/>
      <c r="CW1663"/>
      <c r="CX1663"/>
    </row>
    <row r="1664" spans="2:102" x14ac:dyDescent="0.35">
      <c r="B1664" s="70" t="str">
        <f t="shared" ref="B1664:F1664" si="1104">B657</f>
        <v/>
      </c>
      <c r="C1664" s="166" t="str">
        <f t="shared" si="1104"/>
        <v/>
      </c>
      <c r="D1664" s="273" t="str">
        <f t="shared" si="1104"/>
        <v/>
      </c>
      <c r="E1664" s="273">
        <f t="shared" si="1104"/>
        <v>45016</v>
      </c>
      <c r="F1664" s="273">
        <f t="shared" si="1104"/>
        <v>0</v>
      </c>
      <c r="G1664" s="98">
        <f t="shared" si="1036"/>
        <v>0</v>
      </c>
      <c r="H1664" s="242">
        <f>IF(G1664=0,0,SUMIFS('Sch A. Input'!$H655:$CJ655,'Sch A. Input'!$H$14:$CJ$14,"Recurring",'Sch A. Input'!$H$13:$CJ$13,"&lt;="&amp;$O$1020,'Sch A. Input'!$H$13:$CJ$13,"&lt;="&amp;$L$11))</f>
        <v>0</v>
      </c>
      <c r="I1664" s="242">
        <f>IF(G1664=0,0,SUMIFS('Sch A. Input'!$H655:$CJ655,'Sch A. Input'!$H$14:$CJ$14,"One-time",'Sch A. Input'!$H$13:$CJ$13,"&lt;="&amp;$O$1020,'Sch A. Input'!$H$13:$CJ$13,"&lt;="&amp;$L$11))</f>
        <v>0</v>
      </c>
      <c r="J1664" s="283">
        <f t="shared" si="1037"/>
        <v>0</v>
      </c>
      <c r="K1664" s="242">
        <f t="shared" si="1038"/>
        <v>0</v>
      </c>
      <c r="L1664" s="242">
        <f t="shared" si="1039"/>
        <v>0</v>
      </c>
      <c r="M1664" s="276">
        <f t="shared" si="1031"/>
        <v>0</v>
      </c>
      <c r="N1664" s="281">
        <f t="shared" ref="N1664:N1727" si="1105">IFERROR(IF((H1664/$M1664*$M$9+I1664)&gt;$D$12,"YES","NO"),0)</f>
        <v>0</v>
      </c>
      <c r="O1664" s="245">
        <f t="shared" ref="O1664:O1727" si="1106">IFERROR(IF(N1664="YES",MIN(J1664*($G$12/$D$12),$G$12),((SUMPRODUCT(--((MIN(L1664,$D$12))&gt;$C$9:$C$12),((MIN(L1664,$D$12))-$C$9:$C$12),$H$9:$H$12))-((1-M1664/$M$9)*((SUMPRODUCT(--((MIN(K1664,$D$12))&gt;$C$9:$C$12),((MIN(K1664,$D$12))-$C$9:$C$12),$H$9:$H$12)))))),0)</f>
        <v>0</v>
      </c>
      <c r="P1664" s="248"/>
      <c r="Q1664" s="285">
        <f t="shared" si="1040"/>
        <v>0</v>
      </c>
      <c r="R1664" s="242">
        <f>IF(Q1664=0,0,SUMIFS('Sch A. Input'!$H655:$CJ655,'Sch A. Input'!$H$14:$CJ$14,"Recurring",'Sch A. Input'!$H$13:$CJ$13,"&lt;="&amp;$L$11,'Sch A. Input'!$H$13:$CJ$13,"&lt;="&amp;$Y$1020,'Sch A. Input'!$H$13:$CJ$13,"&gt;"&amp;$O$1020))</f>
        <v>0</v>
      </c>
      <c r="S1664" s="242">
        <f>IF(Q1664=0,0,SUMIFS('Sch A. Input'!$H655:$CJ655,'Sch A. Input'!$H$14:$CJ$14,"One-time",'Sch A. Input'!$H$13:$CJ$13,"&lt;="&amp;$L$11,'Sch A. Input'!$H$13:$CJ$13,"&lt;="&amp;$Y$1020,'Sch A. Input'!$H$13:$CJ$13,"&gt;"&amp;$O$1020))</f>
        <v>0</v>
      </c>
      <c r="T1664" s="283">
        <f t="shared" si="1041"/>
        <v>0</v>
      </c>
      <c r="U1664" s="242">
        <f t="shared" si="1042"/>
        <v>0</v>
      </c>
      <c r="V1664" s="242">
        <f t="shared" si="1043"/>
        <v>0</v>
      </c>
      <c r="W1664" s="276">
        <f t="shared" si="1032"/>
        <v>0</v>
      </c>
      <c r="X1664" s="281">
        <f t="shared" ref="X1664:X1727" si="1107">IFERROR(IF(((H1664+R1664)/$W1664*$M$9+I1664+S1664)&gt;$D$12,"YES","NO"),0)</f>
        <v>0</v>
      </c>
      <c r="Y1664" s="245">
        <f t="shared" ref="Y1664:Y1727" si="1108">IF(Q1664=0,0,IFERROR(IF(X1664="YES",MIN((T1664+J1664)*($G$12/$D$12),$G$12),((SUMPRODUCT(--((MIN(V1664,$D$12))&gt;$C$9:$C$12),((MIN(V1664,$D$12))-$C$9:$C$12),$H$9:$H$12))-((1-W1664/$M$9)*((SUMPRODUCT(--((MIN(U1664,$D$12))&gt;$C$9:$C$12),((MIN(U1664,$D$12))-$C$9:$C$12),$H$9:$H$12))))))-O1664,0))</f>
        <v>0</v>
      </c>
      <c r="Z1664" s="248"/>
      <c r="AA1664" s="285">
        <f t="shared" si="1044"/>
        <v>0</v>
      </c>
      <c r="AB1664" s="242">
        <f>IF(AA1664=0,0,SUMIFS('Sch A. Input'!$H655:$CJ655,'Sch A. Input'!$H$14:$CJ$14,"Recurring",'Sch A. Input'!$H$13:$CJ$13,"&lt;="&amp;$L$11,'Sch A. Input'!$H$13:$CJ$13,"&lt;="&amp;$AI$1020,'Sch A. Input'!$H$13:$CJ$13,"&gt;"&amp;$Y$1020))</f>
        <v>0</v>
      </c>
      <c r="AC1664" s="242">
        <f>IF(AA1664=0,0,SUMIFS('Sch A. Input'!$H655:$CJ655,'Sch A. Input'!$H$14:$CJ$14,"One-time",'Sch A. Input'!$H$13:$CJ$13,"&lt;="&amp;$L$11,'Sch A. Input'!$H$13:$CJ$13,"&lt;="&amp;$AI$1020,'Sch A. Input'!$H$13:$CJ$13,"&gt;"&amp;$Y$1020))</f>
        <v>0</v>
      </c>
      <c r="AD1664" s="283">
        <f t="shared" si="1045"/>
        <v>0</v>
      </c>
      <c r="AE1664" s="242">
        <f t="shared" si="1046"/>
        <v>0</v>
      </c>
      <c r="AF1664" s="242">
        <f t="shared" si="1047"/>
        <v>0</v>
      </c>
      <c r="AG1664" s="276">
        <f t="shared" si="1033"/>
        <v>0</v>
      </c>
      <c r="AH1664" s="281">
        <f t="shared" ref="AH1664:AH1727" si="1109">IFERROR(IF(((H1664+R1664+AB1664)/$AG1664*$M$9+I1664+S1664+AC1664)&gt;$D$12,"YES","NO"),0)</f>
        <v>0</v>
      </c>
      <c r="AI1664" s="245">
        <f t="shared" ref="AI1664:AI1727" si="1110">IF(AA1664=0,0,IFERROR(IF(AH1664="YES",MIN((AD1664+T1664+J1664)*($G$12/$D$12),$G$12),((SUMPRODUCT(--((MIN(AF1664,$D$12))&gt;$C$9:$C$12),((MIN(AF1664,$D$12))-$C$9:$C$12),$H$9:$H$12))-((1-AG1664/$M$9)*((SUMPRODUCT(--((MIN(AE1664,$D$12))&gt;$C$9:$C$12),((MIN(AE1664,$D$12))-$C$9:$C$12),$H$9:$H$12))))))-O1664-Y1664,0))</f>
        <v>0</v>
      </c>
      <c r="AK1664" s="285">
        <f t="shared" si="1048"/>
        <v>0</v>
      </c>
      <c r="AL1664" s="242">
        <f>IF(AK1664=0,0,SUMIFS('Sch A. Input'!$H655:$CJ655,'Sch A. Input'!$H$14:$CJ$14,"Recurring",'Sch A. Input'!$H$13:$CJ$13,"&lt;="&amp;$L$11,'Sch A. Input'!$H$13:$CJ$13,"&lt;="&amp;$AS$1020,'Sch A. Input'!$H$13:$CJ$13,"&gt;"&amp;$AI$1020))</f>
        <v>0</v>
      </c>
      <c r="AM1664" s="242">
        <f>IF(AK1664=0,0,SUMIFS('Sch A. Input'!$H655:$CJ655,'Sch A. Input'!$H$14:$CJ$14,"One-time",'Sch A. Input'!$H$13:$CJ$13,"&lt;="&amp;$L$11,'Sch A. Input'!$H$13:$CJ$13,"&lt;="&amp;$AS$1020,'Sch A. Input'!$H$13:$CJ$13,"&gt;"&amp;$AI$1020))</f>
        <v>0</v>
      </c>
      <c r="AN1664" s="283">
        <f t="shared" si="1049"/>
        <v>0</v>
      </c>
      <c r="AO1664" s="242">
        <f t="shared" si="1050"/>
        <v>0</v>
      </c>
      <c r="AP1664" s="242">
        <f t="shared" si="1051"/>
        <v>0</v>
      </c>
      <c r="AQ1664" s="276">
        <f t="shared" si="1034"/>
        <v>0</v>
      </c>
      <c r="AR1664" s="281">
        <f t="shared" ref="AR1664:AR1727" si="1111">IFERROR(IF(((H1664+R1664+AB1664+AL1664)/$AQ1664*$M$9+I1664+S1664+AC1664+AM1664)&gt;$D$12,"YES","NO"),0)</f>
        <v>0</v>
      </c>
      <c r="AS1664" s="245">
        <f t="shared" ref="AS1664:AS1727" si="1112">IF(AK1664=0,0,IFERROR(IF(AR1664="YES",MIN((AN1664+AD1664+T1664+J1664)*($G$12/$D$12),$G$12),((SUMPRODUCT(--((MIN(AP1664,$D$12))&gt;$C$9:$C$12),((MIN(AP1664,$D$12))-$C$9:$C$12),$H$9:$H$12))-((1-AQ1664/$M$9)*((SUMPRODUCT(--((MIN(AO1664,$D$12))&gt;$C$9:$C$12),((MIN(AO1664,$D$12))-$C$9:$C$12),$H$9:$H$12))))))-O1664-Y1664-AI1664,0))</f>
        <v>0</v>
      </c>
      <c r="AY1664" s="160"/>
      <c r="AZ1664" s="160"/>
      <c r="BK1664" s="2"/>
      <c r="BL1664" s="2"/>
      <c r="BM1664" s="2"/>
      <c r="BN1664" s="2"/>
      <c r="BO1664" s="2"/>
      <c r="BP1664" s="2"/>
      <c r="BQ1664" s="2"/>
      <c r="BR1664" s="2"/>
      <c r="BS1664" s="2"/>
      <c r="BT1664" s="2"/>
      <c r="BU1664" s="2"/>
      <c r="BV1664" s="2"/>
      <c r="BW1664" s="2"/>
      <c r="BX1664" s="2"/>
      <c r="BY1664" s="2"/>
      <c r="BZ1664" s="2"/>
      <c r="CA1664" s="2"/>
      <c r="CI1664"/>
      <c r="CJ1664"/>
      <c r="CK1664"/>
      <c r="CL1664"/>
      <c r="CM1664"/>
      <c r="CN1664"/>
      <c r="CO1664"/>
      <c r="CP1664"/>
      <c r="CQ1664"/>
      <c r="CR1664"/>
      <c r="CS1664"/>
      <c r="CT1664"/>
      <c r="CU1664"/>
      <c r="CV1664"/>
      <c r="CW1664"/>
      <c r="CX1664"/>
    </row>
    <row r="1665" spans="2:102" x14ac:dyDescent="0.35">
      <c r="B1665" s="70" t="str">
        <f t="shared" ref="B1665:F1665" si="1113">B658</f>
        <v/>
      </c>
      <c r="C1665" s="166" t="str">
        <f t="shared" si="1113"/>
        <v/>
      </c>
      <c r="D1665" s="273" t="str">
        <f t="shared" si="1113"/>
        <v/>
      </c>
      <c r="E1665" s="273">
        <f t="shared" si="1113"/>
        <v>45016</v>
      </c>
      <c r="F1665" s="273">
        <f t="shared" si="1113"/>
        <v>0</v>
      </c>
      <c r="G1665" s="98">
        <f t="shared" si="1036"/>
        <v>0</v>
      </c>
      <c r="H1665" s="242">
        <f>IF(G1665=0,0,SUMIFS('Sch A. Input'!$H656:$CJ656,'Sch A. Input'!$H$14:$CJ$14,"Recurring",'Sch A. Input'!$H$13:$CJ$13,"&lt;="&amp;$O$1020,'Sch A. Input'!$H$13:$CJ$13,"&lt;="&amp;$L$11))</f>
        <v>0</v>
      </c>
      <c r="I1665" s="242">
        <f>IF(G1665=0,0,SUMIFS('Sch A. Input'!$H656:$CJ656,'Sch A. Input'!$H$14:$CJ$14,"One-time",'Sch A. Input'!$H$13:$CJ$13,"&lt;="&amp;$O$1020,'Sch A. Input'!$H$13:$CJ$13,"&lt;="&amp;$L$11))</f>
        <v>0</v>
      </c>
      <c r="J1665" s="283">
        <f t="shared" si="1037"/>
        <v>0</v>
      </c>
      <c r="K1665" s="242">
        <f t="shared" si="1038"/>
        <v>0</v>
      </c>
      <c r="L1665" s="242">
        <f t="shared" si="1039"/>
        <v>0</v>
      </c>
      <c r="M1665" s="276">
        <f t="shared" si="1031"/>
        <v>0</v>
      </c>
      <c r="N1665" s="281">
        <f t="shared" si="1105"/>
        <v>0</v>
      </c>
      <c r="O1665" s="245">
        <f t="shared" si="1106"/>
        <v>0</v>
      </c>
      <c r="P1665" s="248"/>
      <c r="Q1665" s="285">
        <f t="shared" si="1040"/>
        <v>0</v>
      </c>
      <c r="R1665" s="242">
        <f>IF(Q1665=0,0,SUMIFS('Sch A. Input'!$H656:$CJ656,'Sch A. Input'!$H$14:$CJ$14,"Recurring",'Sch A. Input'!$H$13:$CJ$13,"&lt;="&amp;$L$11,'Sch A. Input'!$H$13:$CJ$13,"&lt;="&amp;$Y$1020,'Sch A. Input'!$H$13:$CJ$13,"&gt;"&amp;$O$1020))</f>
        <v>0</v>
      </c>
      <c r="S1665" s="242">
        <f>IF(Q1665=0,0,SUMIFS('Sch A. Input'!$H656:$CJ656,'Sch A. Input'!$H$14:$CJ$14,"One-time",'Sch A. Input'!$H$13:$CJ$13,"&lt;="&amp;$L$11,'Sch A. Input'!$H$13:$CJ$13,"&lt;="&amp;$Y$1020,'Sch A. Input'!$H$13:$CJ$13,"&gt;"&amp;$O$1020))</f>
        <v>0</v>
      </c>
      <c r="T1665" s="283">
        <f t="shared" si="1041"/>
        <v>0</v>
      </c>
      <c r="U1665" s="242">
        <f t="shared" si="1042"/>
        <v>0</v>
      </c>
      <c r="V1665" s="242">
        <f t="shared" si="1043"/>
        <v>0</v>
      </c>
      <c r="W1665" s="276">
        <f t="shared" si="1032"/>
        <v>0</v>
      </c>
      <c r="X1665" s="281">
        <f t="shared" si="1107"/>
        <v>0</v>
      </c>
      <c r="Y1665" s="245">
        <f t="shared" si="1108"/>
        <v>0</v>
      </c>
      <c r="Z1665" s="248"/>
      <c r="AA1665" s="285">
        <f t="shared" si="1044"/>
        <v>0</v>
      </c>
      <c r="AB1665" s="242">
        <f>IF(AA1665=0,0,SUMIFS('Sch A. Input'!$H656:$CJ656,'Sch A. Input'!$H$14:$CJ$14,"Recurring",'Sch A. Input'!$H$13:$CJ$13,"&lt;="&amp;$L$11,'Sch A. Input'!$H$13:$CJ$13,"&lt;="&amp;$AI$1020,'Sch A. Input'!$H$13:$CJ$13,"&gt;"&amp;$Y$1020))</f>
        <v>0</v>
      </c>
      <c r="AC1665" s="242">
        <f>IF(AA1665=0,0,SUMIFS('Sch A. Input'!$H656:$CJ656,'Sch A. Input'!$H$14:$CJ$14,"One-time",'Sch A. Input'!$H$13:$CJ$13,"&lt;="&amp;$L$11,'Sch A. Input'!$H$13:$CJ$13,"&lt;="&amp;$AI$1020,'Sch A. Input'!$H$13:$CJ$13,"&gt;"&amp;$Y$1020))</f>
        <v>0</v>
      </c>
      <c r="AD1665" s="283">
        <f t="shared" si="1045"/>
        <v>0</v>
      </c>
      <c r="AE1665" s="242">
        <f t="shared" si="1046"/>
        <v>0</v>
      </c>
      <c r="AF1665" s="242">
        <f t="shared" si="1047"/>
        <v>0</v>
      </c>
      <c r="AG1665" s="276">
        <f t="shared" si="1033"/>
        <v>0</v>
      </c>
      <c r="AH1665" s="281">
        <f t="shared" si="1109"/>
        <v>0</v>
      </c>
      <c r="AI1665" s="245">
        <f t="shared" si="1110"/>
        <v>0</v>
      </c>
      <c r="AK1665" s="285">
        <f t="shared" si="1048"/>
        <v>0</v>
      </c>
      <c r="AL1665" s="242">
        <f>IF(AK1665=0,0,SUMIFS('Sch A. Input'!$H656:$CJ656,'Sch A. Input'!$H$14:$CJ$14,"Recurring",'Sch A. Input'!$H$13:$CJ$13,"&lt;="&amp;$L$11,'Sch A. Input'!$H$13:$CJ$13,"&lt;="&amp;$AS$1020,'Sch A. Input'!$H$13:$CJ$13,"&gt;"&amp;$AI$1020))</f>
        <v>0</v>
      </c>
      <c r="AM1665" s="242">
        <f>IF(AK1665=0,0,SUMIFS('Sch A. Input'!$H656:$CJ656,'Sch A. Input'!$H$14:$CJ$14,"One-time",'Sch A. Input'!$H$13:$CJ$13,"&lt;="&amp;$L$11,'Sch A. Input'!$H$13:$CJ$13,"&lt;="&amp;$AS$1020,'Sch A. Input'!$H$13:$CJ$13,"&gt;"&amp;$AI$1020))</f>
        <v>0</v>
      </c>
      <c r="AN1665" s="283">
        <f t="shared" si="1049"/>
        <v>0</v>
      </c>
      <c r="AO1665" s="242">
        <f t="shared" si="1050"/>
        <v>0</v>
      </c>
      <c r="AP1665" s="242">
        <f t="shared" si="1051"/>
        <v>0</v>
      </c>
      <c r="AQ1665" s="276">
        <f t="shared" si="1034"/>
        <v>0</v>
      </c>
      <c r="AR1665" s="281">
        <f t="shared" si="1111"/>
        <v>0</v>
      </c>
      <c r="AS1665" s="245">
        <f t="shared" si="1112"/>
        <v>0</v>
      </c>
      <c r="AY1665" s="160"/>
      <c r="AZ1665" s="160"/>
      <c r="BK1665" s="2"/>
      <c r="BL1665" s="2"/>
      <c r="BM1665" s="2"/>
      <c r="BN1665" s="2"/>
      <c r="BO1665" s="2"/>
      <c r="BP1665" s="2"/>
      <c r="BQ1665" s="2"/>
      <c r="BR1665" s="2"/>
      <c r="BS1665" s="2"/>
      <c r="BT1665" s="2"/>
      <c r="BU1665" s="2"/>
      <c r="BV1665" s="2"/>
      <c r="BW1665" s="2"/>
      <c r="BX1665" s="2"/>
      <c r="BY1665" s="2"/>
      <c r="BZ1665" s="2"/>
      <c r="CA1665" s="2"/>
      <c r="CI1665"/>
      <c r="CJ1665"/>
      <c r="CK1665"/>
      <c r="CL1665"/>
      <c r="CM1665"/>
      <c r="CN1665"/>
      <c r="CO1665"/>
      <c r="CP1665"/>
      <c r="CQ1665"/>
      <c r="CR1665"/>
      <c r="CS1665"/>
      <c r="CT1665"/>
      <c r="CU1665"/>
      <c r="CV1665"/>
      <c r="CW1665"/>
      <c r="CX1665"/>
    </row>
    <row r="1666" spans="2:102" x14ac:dyDescent="0.35">
      <c r="B1666" s="70" t="str">
        <f t="shared" ref="B1666:F1666" si="1114">B659</f>
        <v/>
      </c>
      <c r="C1666" s="166" t="str">
        <f t="shared" si="1114"/>
        <v/>
      </c>
      <c r="D1666" s="273" t="str">
        <f t="shared" si="1114"/>
        <v/>
      </c>
      <c r="E1666" s="273">
        <f t="shared" si="1114"/>
        <v>45016</v>
      </c>
      <c r="F1666" s="273">
        <f t="shared" si="1114"/>
        <v>0</v>
      </c>
      <c r="G1666" s="98">
        <f t="shared" si="1036"/>
        <v>0</v>
      </c>
      <c r="H1666" s="242">
        <f>IF(G1666=0,0,SUMIFS('Sch A. Input'!$H657:$CJ657,'Sch A. Input'!$H$14:$CJ$14,"Recurring",'Sch A. Input'!$H$13:$CJ$13,"&lt;="&amp;$O$1020,'Sch A. Input'!$H$13:$CJ$13,"&lt;="&amp;$L$11))</f>
        <v>0</v>
      </c>
      <c r="I1666" s="242">
        <f>IF(G1666=0,0,SUMIFS('Sch A. Input'!$H657:$CJ657,'Sch A. Input'!$H$14:$CJ$14,"One-time",'Sch A. Input'!$H$13:$CJ$13,"&lt;="&amp;$O$1020,'Sch A. Input'!$H$13:$CJ$13,"&lt;="&amp;$L$11))</f>
        <v>0</v>
      </c>
      <c r="J1666" s="283">
        <f t="shared" si="1037"/>
        <v>0</v>
      </c>
      <c r="K1666" s="242">
        <f t="shared" si="1038"/>
        <v>0</v>
      </c>
      <c r="L1666" s="242">
        <f t="shared" si="1039"/>
        <v>0</v>
      </c>
      <c r="M1666" s="276">
        <f t="shared" si="1031"/>
        <v>0</v>
      </c>
      <c r="N1666" s="281">
        <f t="shared" si="1105"/>
        <v>0</v>
      </c>
      <c r="O1666" s="245">
        <f t="shared" si="1106"/>
        <v>0</v>
      </c>
      <c r="P1666" s="248"/>
      <c r="Q1666" s="285">
        <f t="shared" si="1040"/>
        <v>0</v>
      </c>
      <c r="R1666" s="242">
        <f>IF(Q1666=0,0,SUMIFS('Sch A. Input'!$H657:$CJ657,'Sch A. Input'!$H$14:$CJ$14,"Recurring",'Sch A. Input'!$H$13:$CJ$13,"&lt;="&amp;$L$11,'Sch A. Input'!$H$13:$CJ$13,"&lt;="&amp;$Y$1020,'Sch A. Input'!$H$13:$CJ$13,"&gt;"&amp;$O$1020))</f>
        <v>0</v>
      </c>
      <c r="S1666" s="242">
        <f>IF(Q1666=0,0,SUMIFS('Sch A. Input'!$H657:$CJ657,'Sch A. Input'!$H$14:$CJ$14,"One-time",'Sch A. Input'!$H$13:$CJ$13,"&lt;="&amp;$L$11,'Sch A. Input'!$H$13:$CJ$13,"&lt;="&amp;$Y$1020,'Sch A. Input'!$H$13:$CJ$13,"&gt;"&amp;$O$1020))</f>
        <v>0</v>
      </c>
      <c r="T1666" s="283">
        <f t="shared" si="1041"/>
        <v>0</v>
      </c>
      <c r="U1666" s="242">
        <f t="shared" si="1042"/>
        <v>0</v>
      </c>
      <c r="V1666" s="242">
        <f t="shared" si="1043"/>
        <v>0</v>
      </c>
      <c r="W1666" s="276">
        <f t="shared" si="1032"/>
        <v>0</v>
      </c>
      <c r="X1666" s="281">
        <f t="shared" si="1107"/>
        <v>0</v>
      </c>
      <c r="Y1666" s="245">
        <f t="shared" si="1108"/>
        <v>0</v>
      </c>
      <c r="Z1666" s="248"/>
      <c r="AA1666" s="285">
        <f t="shared" si="1044"/>
        <v>0</v>
      </c>
      <c r="AB1666" s="242">
        <f>IF(AA1666=0,0,SUMIFS('Sch A. Input'!$H657:$CJ657,'Sch A. Input'!$H$14:$CJ$14,"Recurring",'Sch A. Input'!$H$13:$CJ$13,"&lt;="&amp;$L$11,'Sch A. Input'!$H$13:$CJ$13,"&lt;="&amp;$AI$1020,'Sch A. Input'!$H$13:$CJ$13,"&gt;"&amp;$Y$1020))</f>
        <v>0</v>
      </c>
      <c r="AC1666" s="242">
        <f>IF(AA1666=0,0,SUMIFS('Sch A. Input'!$H657:$CJ657,'Sch A. Input'!$H$14:$CJ$14,"One-time",'Sch A. Input'!$H$13:$CJ$13,"&lt;="&amp;$L$11,'Sch A. Input'!$H$13:$CJ$13,"&lt;="&amp;$AI$1020,'Sch A. Input'!$H$13:$CJ$13,"&gt;"&amp;$Y$1020))</f>
        <v>0</v>
      </c>
      <c r="AD1666" s="283">
        <f t="shared" si="1045"/>
        <v>0</v>
      </c>
      <c r="AE1666" s="242">
        <f t="shared" si="1046"/>
        <v>0</v>
      </c>
      <c r="AF1666" s="242">
        <f t="shared" si="1047"/>
        <v>0</v>
      </c>
      <c r="AG1666" s="276">
        <f t="shared" si="1033"/>
        <v>0</v>
      </c>
      <c r="AH1666" s="281">
        <f t="shared" si="1109"/>
        <v>0</v>
      </c>
      <c r="AI1666" s="245">
        <f t="shared" si="1110"/>
        <v>0</v>
      </c>
      <c r="AK1666" s="285">
        <f t="shared" si="1048"/>
        <v>0</v>
      </c>
      <c r="AL1666" s="242">
        <f>IF(AK1666=0,0,SUMIFS('Sch A. Input'!$H657:$CJ657,'Sch A. Input'!$H$14:$CJ$14,"Recurring",'Sch A. Input'!$H$13:$CJ$13,"&lt;="&amp;$L$11,'Sch A. Input'!$H$13:$CJ$13,"&lt;="&amp;$AS$1020,'Sch A. Input'!$H$13:$CJ$13,"&gt;"&amp;$AI$1020))</f>
        <v>0</v>
      </c>
      <c r="AM1666" s="242">
        <f>IF(AK1666=0,0,SUMIFS('Sch A. Input'!$H657:$CJ657,'Sch A. Input'!$H$14:$CJ$14,"One-time",'Sch A. Input'!$H$13:$CJ$13,"&lt;="&amp;$L$11,'Sch A. Input'!$H$13:$CJ$13,"&lt;="&amp;$AS$1020,'Sch A. Input'!$H$13:$CJ$13,"&gt;"&amp;$AI$1020))</f>
        <v>0</v>
      </c>
      <c r="AN1666" s="283">
        <f t="shared" si="1049"/>
        <v>0</v>
      </c>
      <c r="AO1666" s="242">
        <f t="shared" si="1050"/>
        <v>0</v>
      </c>
      <c r="AP1666" s="242">
        <f t="shared" si="1051"/>
        <v>0</v>
      </c>
      <c r="AQ1666" s="276">
        <f t="shared" si="1034"/>
        <v>0</v>
      </c>
      <c r="AR1666" s="281">
        <f t="shared" si="1111"/>
        <v>0</v>
      </c>
      <c r="AS1666" s="245">
        <f t="shared" si="1112"/>
        <v>0</v>
      </c>
      <c r="AY1666" s="160"/>
      <c r="AZ1666" s="160"/>
      <c r="BK1666" s="2"/>
      <c r="BL1666" s="2"/>
      <c r="BM1666" s="2"/>
      <c r="BN1666" s="2"/>
      <c r="BO1666" s="2"/>
      <c r="BP1666" s="2"/>
      <c r="BQ1666" s="2"/>
      <c r="BR1666" s="2"/>
      <c r="BS1666" s="2"/>
      <c r="BT1666" s="2"/>
      <c r="BU1666" s="2"/>
      <c r="BV1666" s="2"/>
      <c r="BW1666" s="2"/>
      <c r="BX1666" s="2"/>
      <c r="BY1666" s="2"/>
      <c r="BZ1666" s="2"/>
      <c r="CA1666" s="2"/>
      <c r="CI1666"/>
      <c r="CJ1666"/>
      <c r="CK1666"/>
      <c r="CL1666"/>
      <c r="CM1666"/>
      <c r="CN1666"/>
      <c r="CO1666"/>
      <c r="CP1666"/>
      <c r="CQ1666"/>
      <c r="CR1666"/>
      <c r="CS1666"/>
      <c r="CT1666"/>
      <c r="CU1666"/>
      <c r="CV1666"/>
      <c r="CW1666"/>
      <c r="CX1666"/>
    </row>
    <row r="1667" spans="2:102" x14ac:dyDescent="0.35">
      <c r="B1667" s="70" t="str">
        <f t="shared" ref="B1667:F1667" si="1115">B660</f>
        <v/>
      </c>
      <c r="C1667" s="166" t="str">
        <f t="shared" si="1115"/>
        <v/>
      </c>
      <c r="D1667" s="273" t="str">
        <f t="shared" si="1115"/>
        <v/>
      </c>
      <c r="E1667" s="273">
        <f t="shared" si="1115"/>
        <v>45016</v>
      </c>
      <c r="F1667" s="273">
        <f t="shared" si="1115"/>
        <v>0</v>
      </c>
      <c r="G1667" s="98">
        <f t="shared" si="1036"/>
        <v>0</v>
      </c>
      <c r="H1667" s="242">
        <f>IF(G1667=0,0,SUMIFS('Sch A. Input'!$H658:$CJ658,'Sch A. Input'!$H$14:$CJ$14,"Recurring",'Sch A. Input'!$H$13:$CJ$13,"&lt;="&amp;$O$1020,'Sch A. Input'!$H$13:$CJ$13,"&lt;="&amp;$L$11))</f>
        <v>0</v>
      </c>
      <c r="I1667" s="242">
        <f>IF(G1667=0,0,SUMIFS('Sch A. Input'!$H658:$CJ658,'Sch A. Input'!$H$14:$CJ$14,"One-time",'Sch A. Input'!$H$13:$CJ$13,"&lt;="&amp;$O$1020,'Sch A. Input'!$H$13:$CJ$13,"&lt;="&amp;$L$11))</f>
        <v>0</v>
      </c>
      <c r="J1667" s="283">
        <f t="shared" si="1037"/>
        <v>0</v>
      </c>
      <c r="K1667" s="242">
        <f t="shared" si="1038"/>
        <v>0</v>
      </c>
      <c r="L1667" s="242">
        <f t="shared" si="1039"/>
        <v>0</v>
      </c>
      <c r="M1667" s="276">
        <f t="shared" si="1031"/>
        <v>0</v>
      </c>
      <c r="N1667" s="281">
        <f t="shared" si="1105"/>
        <v>0</v>
      </c>
      <c r="O1667" s="245">
        <f t="shared" si="1106"/>
        <v>0</v>
      </c>
      <c r="P1667" s="248"/>
      <c r="Q1667" s="285">
        <f t="shared" si="1040"/>
        <v>0</v>
      </c>
      <c r="R1667" s="242">
        <f>IF(Q1667=0,0,SUMIFS('Sch A. Input'!$H658:$CJ658,'Sch A. Input'!$H$14:$CJ$14,"Recurring",'Sch A. Input'!$H$13:$CJ$13,"&lt;="&amp;$L$11,'Sch A. Input'!$H$13:$CJ$13,"&lt;="&amp;$Y$1020,'Sch A. Input'!$H$13:$CJ$13,"&gt;"&amp;$O$1020))</f>
        <v>0</v>
      </c>
      <c r="S1667" s="242">
        <f>IF(Q1667=0,0,SUMIFS('Sch A. Input'!$H658:$CJ658,'Sch A. Input'!$H$14:$CJ$14,"One-time",'Sch A. Input'!$H$13:$CJ$13,"&lt;="&amp;$L$11,'Sch A. Input'!$H$13:$CJ$13,"&lt;="&amp;$Y$1020,'Sch A. Input'!$H$13:$CJ$13,"&gt;"&amp;$O$1020))</f>
        <v>0</v>
      </c>
      <c r="T1667" s="283">
        <f t="shared" si="1041"/>
        <v>0</v>
      </c>
      <c r="U1667" s="242">
        <f t="shared" si="1042"/>
        <v>0</v>
      </c>
      <c r="V1667" s="242">
        <f t="shared" si="1043"/>
        <v>0</v>
      </c>
      <c r="W1667" s="276">
        <f t="shared" si="1032"/>
        <v>0</v>
      </c>
      <c r="X1667" s="281">
        <f t="shared" si="1107"/>
        <v>0</v>
      </c>
      <c r="Y1667" s="245">
        <f t="shared" si="1108"/>
        <v>0</v>
      </c>
      <c r="Z1667" s="248"/>
      <c r="AA1667" s="285">
        <f t="shared" si="1044"/>
        <v>0</v>
      </c>
      <c r="AB1667" s="242">
        <f>IF(AA1667=0,0,SUMIFS('Sch A. Input'!$H658:$CJ658,'Sch A. Input'!$H$14:$CJ$14,"Recurring",'Sch A. Input'!$H$13:$CJ$13,"&lt;="&amp;$L$11,'Sch A. Input'!$H$13:$CJ$13,"&lt;="&amp;$AI$1020,'Sch A. Input'!$H$13:$CJ$13,"&gt;"&amp;$Y$1020))</f>
        <v>0</v>
      </c>
      <c r="AC1667" s="242">
        <f>IF(AA1667=0,0,SUMIFS('Sch A. Input'!$H658:$CJ658,'Sch A. Input'!$H$14:$CJ$14,"One-time",'Sch A. Input'!$H$13:$CJ$13,"&lt;="&amp;$L$11,'Sch A. Input'!$H$13:$CJ$13,"&lt;="&amp;$AI$1020,'Sch A. Input'!$H$13:$CJ$13,"&gt;"&amp;$Y$1020))</f>
        <v>0</v>
      </c>
      <c r="AD1667" s="283">
        <f t="shared" si="1045"/>
        <v>0</v>
      </c>
      <c r="AE1667" s="242">
        <f t="shared" si="1046"/>
        <v>0</v>
      </c>
      <c r="AF1667" s="242">
        <f t="shared" si="1047"/>
        <v>0</v>
      </c>
      <c r="AG1667" s="276">
        <f t="shared" si="1033"/>
        <v>0</v>
      </c>
      <c r="AH1667" s="281">
        <f t="shared" si="1109"/>
        <v>0</v>
      </c>
      <c r="AI1667" s="245">
        <f t="shared" si="1110"/>
        <v>0</v>
      </c>
      <c r="AK1667" s="285">
        <f t="shared" si="1048"/>
        <v>0</v>
      </c>
      <c r="AL1667" s="242">
        <f>IF(AK1667=0,0,SUMIFS('Sch A. Input'!$H658:$CJ658,'Sch A. Input'!$H$14:$CJ$14,"Recurring",'Sch A. Input'!$H$13:$CJ$13,"&lt;="&amp;$L$11,'Sch A. Input'!$H$13:$CJ$13,"&lt;="&amp;$AS$1020,'Sch A. Input'!$H$13:$CJ$13,"&gt;"&amp;$AI$1020))</f>
        <v>0</v>
      </c>
      <c r="AM1667" s="242">
        <f>IF(AK1667=0,0,SUMIFS('Sch A. Input'!$H658:$CJ658,'Sch A. Input'!$H$14:$CJ$14,"One-time",'Sch A. Input'!$H$13:$CJ$13,"&lt;="&amp;$L$11,'Sch A. Input'!$H$13:$CJ$13,"&lt;="&amp;$AS$1020,'Sch A. Input'!$H$13:$CJ$13,"&gt;"&amp;$AI$1020))</f>
        <v>0</v>
      </c>
      <c r="AN1667" s="283">
        <f t="shared" si="1049"/>
        <v>0</v>
      </c>
      <c r="AO1667" s="242">
        <f t="shared" si="1050"/>
        <v>0</v>
      </c>
      <c r="AP1667" s="242">
        <f t="shared" si="1051"/>
        <v>0</v>
      </c>
      <c r="AQ1667" s="276">
        <f t="shared" si="1034"/>
        <v>0</v>
      </c>
      <c r="AR1667" s="281">
        <f t="shared" si="1111"/>
        <v>0</v>
      </c>
      <c r="AS1667" s="245">
        <f t="shared" si="1112"/>
        <v>0</v>
      </c>
      <c r="AY1667" s="160"/>
      <c r="AZ1667" s="160"/>
      <c r="BK1667" s="2"/>
      <c r="BL1667" s="2"/>
      <c r="BM1667" s="2"/>
      <c r="BN1667" s="2"/>
      <c r="BO1667" s="2"/>
      <c r="BP1667" s="2"/>
      <c r="BQ1667" s="2"/>
      <c r="BR1667" s="2"/>
      <c r="BS1667" s="2"/>
      <c r="BT1667" s="2"/>
      <c r="BU1667" s="2"/>
      <c r="BV1667" s="2"/>
      <c r="BW1667" s="2"/>
      <c r="BX1667" s="2"/>
      <c r="BY1667" s="2"/>
      <c r="BZ1667" s="2"/>
      <c r="CA1667" s="2"/>
      <c r="CI1667"/>
      <c r="CJ1667"/>
      <c r="CK1667"/>
      <c r="CL1667"/>
      <c r="CM1667"/>
      <c r="CN1667"/>
      <c r="CO1667"/>
      <c r="CP1667"/>
      <c r="CQ1667"/>
      <c r="CR1667"/>
      <c r="CS1667"/>
      <c r="CT1667"/>
      <c r="CU1667"/>
      <c r="CV1667"/>
      <c r="CW1667"/>
      <c r="CX1667"/>
    </row>
    <row r="1668" spans="2:102" x14ac:dyDescent="0.35">
      <c r="B1668" s="70" t="str">
        <f t="shared" ref="B1668:F1668" si="1116">B661</f>
        <v/>
      </c>
      <c r="C1668" s="166" t="str">
        <f t="shared" si="1116"/>
        <v/>
      </c>
      <c r="D1668" s="273" t="str">
        <f t="shared" si="1116"/>
        <v/>
      </c>
      <c r="E1668" s="273">
        <f t="shared" si="1116"/>
        <v>45016</v>
      </c>
      <c r="F1668" s="273">
        <f t="shared" si="1116"/>
        <v>0</v>
      </c>
      <c r="G1668" s="98">
        <f t="shared" si="1036"/>
        <v>0</v>
      </c>
      <c r="H1668" s="242">
        <f>IF(G1668=0,0,SUMIFS('Sch A. Input'!$H659:$CJ659,'Sch A. Input'!$H$14:$CJ$14,"Recurring",'Sch A. Input'!$H$13:$CJ$13,"&lt;="&amp;$O$1020,'Sch A. Input'!$H$13:$CJ$13,"&lt;="&amp;$L$11))</f>
        <v>0</v>
      </c>
      <c r="I1668" s="242">
        <f>IF(G1668=0,0,SUMIFS('Sch A. Input'!$H659:$CJ659,'Sch A. Input'!$H$14:$CJ$14,"One-time",'Sch A. Input'!$H$13:$CJ$13,"&lt;="&amp;$O$1020,'Sch A. Input'!$H$13:$CJ$13,"&lt;="&amp;$L$11))</f>
        <v>0</v>
      </c>
      <c r="J1668" s="283">
        <f t="shared" si="1037"/>
        <v>0</v>
      </c>
      <c r="K1668" s="242">
        <f t="shared" si="1038"/>
        <v>0</v>
      </c>
      <c r="L1668" s="242">
        <f t="shared" si="1039"/>
        <v>0</v>
      </c>
      <c r="M1668" s="276">
        <f t="shared" si="1031"/>
        <v>0</v>
      </c>
      <c r="N1668" s="281">
        <f t="shared" si="1105"/>
        <v>0</v>
      </c>
      <c r="O1668" s="245">
        <f t="shared" si="1106"/>
        <v>0</v>
      </c>
      <c r="P1668" s="248"/>
      <c r="Q1668" s="285">
        <f t="shared" si="1040"/>
        <v>0</v>
      </c>
      <c r="R1668" s="242">
        <f>IF(Q1668=0,0,SUMIFS('Sch A. Input'!$H659:$CJ659,'Sch A. Input'!$H$14:$CJ$14,"Recurring",'Sch A. Input'!$H$13:$CJ$13,"&lt;="&amp;$L$11,'Sch A. Input'!$H$13:$CJ$13,"&lt;="&amp;$Y$1020,'Sch A. Input'!$H$13:$CJ$13,"&gt;"&amp;$O$1020))</f>
        <v>0</v>
      </c>
      <c r="S1668" s="242">
        <f>IF(Q1668=0,0,SUMIFS('Sch A. Input'!$H659:$CJ659,'Sch A. Input'!$H$14:$CJ$14,"One-time",'Sch A. Input'!$H$13:$CJ$13,"&lt;="&amp;$L$11,'Sch A. Input'!$H$13:$CJ$13,"&lt;="&amp;$Y$1020,'Sch A. Input'!$H$13:$CJ$13,"&gt;"&amp;$O$1020))</f>
        <v>0</v>
      </c>
      <c r="T1668" s="283">
        <f t="shared" si="1041"/>
        <v>0</v>
      </c>
      <c r="U1668" s="242">
        <f t="shared" si="1042"/>
        <v>0</v>
      </c>
      <c r="V1668" s="242">
        <f t="shared" si="1043"/>
        <v>0</v>
      </c>
      <c r="W1668" s="276">
        <f t="shared" si="1032"/>
        <v>0</v>
      </c>
      <c r="X1668" s="281">
        <f t="shared" si="1107"/>
        <v>0</v>
      </c>
      <c r="Y1668" s="245">
        <f t="shared" si="1108"/>
        <v>0</v>
      </c>
      <c r="Z1668" s="248"/>
      <c r="AA1668" s="285">
        <f t="shared" si="1044"/>
        <v>0</v>
      </c>
      <c r="AB1668" s="242">
        <f>IF(AA1668=0,0,SUMIFS('Sch A. Input'!$H659:$CJ659,'Sch A. Input'!$H$14:$CJ$14,"Recurring",'Sch A. Input'!$H$13:$CJ$13,"&lt;="&amp;$L$11,'Sch A. Input'!$H$13:$CJ$13,"&lt;="&amp;$AI$1020,'Sch A. Input'!$H$13:$CJ$13,"&gt;"&amp;$Y$1020))</f>
        <v>0</v>
      </c>
      <c r="AC1668" s="242">
        <f>IF(AA1668=0,0,SUMIFS('Sch A. Input'!$H659:$CJ659,'Sch A. Input'!$H$14:$CJ$14,"One-time",'Sch A. Input'!$H$13:$CJ$13,"&lt;="&amp;$L$11,'Sch A. Input'!$H$13:$CJ$13,"&lt;="&amp;$AI$1020,'Sch A. Input'!$H$13:$CJ$13,"&gt;"&amp;$Y$1020))</f>
        <v>0</v>
      </c>
      <c r="AD1668" s="283">
        <f t="shared" si="1045"/>
        <v>0</v>
      </c>
      <c r="AE1668" s="242">
        <f t="shared" si="1046"/>
        <v>0</v>
      </c>
      <c r="AF1668" s="242">
        <f t="shared" si="1047"/>
        <v>0</v>
      </c>
      <c r="AG1668" s="276">
        <f t="shared" si="1033"/>
        <v>0</v>
      </c>
      <c r="AH1668" s="281">
        <f t="shared" si="1109"/>
        <v>0</v>
      </c>
      <c r="AI1668" s="245">
        <f t="shared" si="1110"/>
        <v>0</v>
      </c>
      <c r="AK1668" s="285">
        <f t="shared" si="1048"/>
        <v>0</v>
      </c>
      <c r="AL1668" s="242">
        <f>IF(AK1668=0,0,SUMIFS('Sch A. Input'!$H659:$CJ659,'Sch A. Input'!$H$14:$CJ$14,"Recurring",'Sch A. Input'!$H$13:$CJ$13,"&lt;="&amp;$L$11,'Sch A. Input'!$H$13:$CJ$13,"&lt;="&amp;$AS$1020,'Sch A. Input'!$H$13:$CJ$13,"&gt;"&amp;$AI$1020))</f>
        <v>0</v>
      </c>
      <c r="AM1668" s="242">
        <f>IF(AK1668=0,0,SUMIFS('Sch A. Input'!$H659:$CJ659,'Sch A. Input'!$H$14:$CJ$14,"One-time",'Sch A. Input'!$H$13:$CJ$13,"&lt;="&amp;$L$11,'Sch A. Input'!$H$13:$CJ$13,"&lt;="&amp;$AS$1020,'Sch A. Input'!$H$13:$CJ$13,"&gt;"&amp;$AI$1020))</f>
        <v>0</v>
      </c>
      <c r="AN1668" s="283">
        <f t="shared" si="1049"/>
        <v>0</v>
      </c>
      <c r="AO1668" s="242">
        <f t="shared" si="1050"/>
        <v>0</v>
      </c>
      <c r="AP1668" s="242">
        <f t="shared" si="1051"/>
        <v>0</v>
      </c>
      <c r="AQ1668" s="276">
        <f t="shared" si="1034"/>
        <v>0</v>
      </c>
      <c r="AR1668" s="281">
        <f t="shared" si="1111"/>
        <v>0</v>
      </c>
      <c r="AS1668" s="245">
        <f t="shared" si="1112"/>
        <v>0</v>
      </c>
      <c r="AY1668" s="160"/>
      <c r="AZ1668" s="160"/>
      <c r="BK1668" s="2"/>
      <c r="BL1668" s="2"/>
      <c r="BM1668" s="2"/>
      <c r="BN1668" s="2"/>
      <c r="BO1668" s="2"/>
      <c r="BP1668" s="2"/>
      <c r="BQ1668" s="2"/>
      <c r="BR1668" s="2"/>
      <c r="BS1668" s="2"/>
      <c r="BT1668" s="2"/>
      <c r="BU1668" s="2"/>
      <c r="BV1668" s="2"/>
      <c r="BW1668" s="2"/>
      <c r="BX1668" s="2"/>
      <c r="BY1668" s="2"/>
      <c r="BZ1668" s="2"/>
      <c r="CA1668" s="2"/>
      <c r="CI1668"/>
      <c r="CJ1668"/>
      <c r="CK1668"/>
      <c r="CL1668"/>
      <c r="CM1668"/>
      <c r="CN1668"/>
      <c r="CO1668"/>
      <c r="CP1668"/>
      <c r="CQ1668"/>
      <c r="CR1668"/>
      <c r="CS1668"/>
      <c r="CT1668"/>
      <c r="CU1668"/>
      <c r="CV1668"/>
      <c r="CW1668"/>
      <c r="CX1668"/>
    </row>
    <row r="1669" spans="2:102" x14ac:dyDescent="0.35">
      <c r="B1669" s="70" t="str">
        <f t="shared" ref="B1669:F1669" si="1117">B662</f>
        <v/>
      </c>
      <c r="C1669" s="166" t="str">
        <f t="shared" si="1117"/>
        <v/>
      </c>
      <c r="D1669" s="273" t="str">
        <f t="shared" si="1117"/>
        <v/>
      </c>
      <c r="E1669" s="273">
        <f t="shared" si="1117"/>
        <v>45016</v>
      </c>
      <c r="F1669" s="273">
        <f t="shared" si="1117"/>
        <v>0</v>
      </c>
      <c r="G1669" s="98">
        <f t="shared" si="1036"/>
        <v>0</v>
      </c>
      <c r="H1669" s="242">
        <f>IF(G1669=0,0,SUMIFS('Sch A. Input'!$H660:$CJ660,'Sch A. Input'!$H$14:$CJ$14,"Recurring",'Sch A. Input'!$H$13:$CJ$13,"&lt;="&amp;$O$1020,'Sch A. Input'!$H$13:$CJ$13,"&lt;="&amp;$L$11))</f>
        <v>0</v>
      </c>
      <c r="I1669" s="242">
        <f>IF(G1669=0,0,SUMIFS('Sch A. Input'!$H660:$CJ660,'Sch A. Input'!$H$14:$CJ$14,"One-time",'Sch A. Input'!$H$13:$CJ$13,"&lt;="&amp;$O$1020,'Sch A. Input'!$H$13:$CJ$13,"&lt;="&amp;$L$11))</f>
        <v>0</v>
      </c>
      <c r="J1669" s="283">
        <f t="shared" si="1037"/>
        <v>0</v>
      </c>
      <c r="K1669" s="242">
        <f t="shared" si="1038"/>
        <v>0</v>
      </c>
      <c r="L1669" s="242">
        <f t="shared" si="1039"/>
        <v>0</v>
      </c>
      <c r="M1669" s="276">
        <f t="shared" si="1031"/>
        <v>0</v>
      </c>
      <c r="N1669" s="281">
        <f t="shared" si="1105"/>
        <v>0</v>
      </c>
      <c r="O1669" s="245">
        <f t="shared" si="1106"/>
        <v>0</v>
      </c>
      <c r="P1669" s="248"/>
      <c r="Q1669" s="285">
        <f t="shared" si="1040"/>
        <v>0</v>
      </c>
      <c r="R1669" s="242">
        <f>IF(Q1669=0,0,SUMIFS('Sch A. Input'!$H660:$CJ660,'Sch A. Input'!$H$14:$CJ$14,"Recurring",'Sch A. Input'!$H$13:$CJ$13,"&lt;="&amp;$L$11,'Sch A. Input'!$H$13:$CJ$13,"&lt;="&amp;$Y$1020,'Sch A. Input'!$H$13:$CJ$13,"&gt;"&amp;$O$1020))</f>
        <v>0</v>
      </c>
      <c r="S1669" s="242">
        <f>IF(Q1669=0,0,SUMIFS('Sch A. Input'!$H660:$CJ660,'Sch A. Input'!$H$14:$CJ$14,"One-time",'Sch A. Input'!$H$13:$CJ$13,"&lt;="&amp;$L$11,'Sch A. Input'!$H$13:$CJ$13,"&lt;="&amp;$Y$1020,'Sch A. Input'!$H$13:$CJ$13,"&gt;"&amp;$O$1020))</f>
        <v>0</v>
      </c>
      <c r="T1669" s="283">
        <f t="shared" si="1041"/>
        <v>0</v>
      </c>
      <c r="U1669" s="242">
        <f t="shared" si="1042"/>
        <v>0</v>
      </c>
      <c r="V1669" s="242">
        <f t="shared" si="1043"/>
        <v>0</v>
      </c>
      <c r="W1669" s="276">
        <f t="shared" si="1032"/>
        <v>0</v>
      </c>
      <c r="X1669" s="281">
        <f t="shared" si="1107"/>
        <v>0</v>
      </c>
      <c r="Y1669" s="245">
        <f t="shared" si="1108"/>
        <v>0</v>
      </c>
      <c r="Z1669" s="248"/>
      <c r="AA1669" s="285">
        <f t="shared" si="1044"/>
        <v>0</v>
      </c>
      <c r="AB1669" s="242">
        <f>IF(AA1669=0,0,SUMIFS('Sch A. Input'!$H660:$CJ660,'Sch A. Input'!$H$14:$CJ$14,"Recurring",'Sch A. Input'!$H$13:$CJ$13,"&lt;="&amp;$L$11,'Sch A. Input'!$H$13:$CJ$13,"&lt;="&amp;$AI$1020,'Sch A. Input'!$H$13:$CJ$13,"&gt;"&amp;$Y$1020))</f>
        <v>0</v>
      </c>
      <c r="AC1669" s="242">
        <f>IF(AA1669=0,0,SUMIFS('Sch A. Input'!$H660:$CJ660,'Sch A. Input'!$H$14:$CJ$14,"One-time",'Sch A. Input'!$H$13:$CJ$13,"&lt;="&amp;$L$11,'Sch A. Input'!$H$13:$CJ$13,"&lt;="&amp;$AI$1020,'Sch A. Input'!$H$13:$CJ$13,"&gt;"&amp;$Y$1020))</f>
        <v>0</v>
      </c>
      <c r="AD1669" s="283">
        <f t="shared" si="1045"/>
        <v>0</v>
      </c>
      <c r="AE1669" s="242">
        <f t="shared" si="1046"/>
        <v>0</v>
      </c>
      <c r="AF1669" s="242">
        <f t="shared" si="1047"/>
        <v>0</v>
      </c>
      <c r="AG1669" s="276">
        <f t="shared" si="1033"/>
        <v>0</v>
      </c>
      <c r="AH1669" s="281">
        <f t="shared" si="1109"/>
        <v>0</v>
      </c>
      <c r="AI1669" s="245">
        <f t="shared" si="1110"/>
        <v>0</v>
      </c>
      <c r="AK1669" s="285">
        <f t="shared" si="1048"/>
        <v>0</v>
      </c>
      <c r="AL1669" s="242">
        <f>IF(AK1669=0,0,SUMIFS('Sch A. Input'!$H660:$CJ660,'Sch A. Input'!$H$14:$CJ$14,"Recurring",'Sch A. Input'!$H$13:$CJ$13,"&lt;="&amp;$L$11,'Sch A. Input'!$H$13:$CJ$13,"&lt;="&amp;$AS$1020,'Sch A. Input'!$H$13:$CJ$13,"&gt;"&amp;$AI$1020))</f>
        <v>0</v>
      </c>
      <c r="AM1669" s="242">
        <f>IF(AK1669=0,0,SUMIFS('Sch A. Input'!$H660:$CJ660,'Sch A. Input'!$H$14:$CJ$14,"One-time",'Sch A. Input'!$H$13:$CJ$13,"&lt;="&amp;$L$11,'Sch A. Input'!$H$13:$CJ$13,"&lt;="&amp;$AS$1020,'Sch A. Input'!$H$13:$CJ$13,"&gt;"&amp;$AI$1020))</f>
        <v>0</v>
      </c>
      <c r="AN1669" s="283">
        <f t="shared" si="1049"/>
        <v>0</v>
      </c>
      <c r="AO1669" s="242">
        <f t="shared" si="1050"/>
        <v>0</v>
      </c>
      <c r="AP1669" s="242">
        <f t="shared" si="1051"/>
        <v>0</v>
      </c>
      <c r="AQ1669" s="276">
        <f t="shared" si="1034"/>
        <v>0</v>
      </c>
      <c r="AR1669" s="281">
        <f t="shared" si="1111"/>
        <v>0</v>
      </c>
      <c r="AS1669" s="245">
        <f t="shared" si="1112"/>
        <v>0</v>
      </c>
      <c r="AY1669" s="160"/>
      <c r="AZ1669" s="160"/>
      <c r="BK1669" s="2"/>
      <c r="BL1669" s="2"/>
      <c r="BM1669" s="2"/>
      <c r="BN1669" s="2"/>
      <c r="BO1669" s="2"/>
      <c r="BP1669" s="2"/>
      <c r="BQ1669" s="2"/>
      <c r="BR1669" s="2"/>
      <c r="BS1669" s="2"/>
      <c r="BT1669" s="2"/>
      <c r="BU1669" s="2"/>
      <c r="BV1669" s="2"/>
      <c r="BW1669" s="2"/>
      <c r="BX1669" s="2"/>
      <c r="BY1669" s="2"/>
      <c r="BZ1669" s="2"/>
      <c r="CA1669" s="2"/>
      <c r="CI1669"/>
      <c r="CJ1669"/>
      <c r="CK1669"/>
      <c r="CL1669"/>
      <c r="CM1669"/>
      <c r="CN1669"/>
      <c r="CO1669"/>
      <c r="CP1669"/>
      <c r="CQ1669"/>
      <c r="CR1669"/>
      <c r="CS1669"/>
      <c r="CT1669"/>
      <c r="CU1669"/>
      <c r="CV1669"/>
      <c r="CW1669"/>
      <c r="CX1669"/>
    </row>
    <row r="1670" spans="2:102" x14ac:dyDescent="0.35">
      <c r="B1670" s="70" t="str">
        <f t="shared" ref="B1670:F1670" si="1118">B663</f>
        <v/>
      </c>
      <c r="C1670" s="166" t="str">
        <f t="shared" si="1118"/>
        <v/>
      </c>
      <c r="D1670" s="273" t="str">
        <f t="shared" si="1118"/>
        <v/>
      </c>
      <c r="E1670" s="273">
        <f t="shared" si="1118"/>
        <v>45016</v>
      </c>
      <c r="F1670" s="273">
        <f t="shared" si="1118"/>
        <v>0</v>
      </c>
      <c r="G1670" s="98">
        <f t="shared" si="1036"/>
        <v>0</v>
      </c>
      <c r="H1670" s="242">
        <f>IF(G1670=0,0,SUMIFS('Sch A. Input'!$H661:$CJ661,'Sch A. Input'!$H$14:$CJ$14,"Recurring",'Sch A. Input'!$H$13:$CJ$13,"&lt;="&amp;$O$1020,'Sch A. Input'!$H$13:$CJ$13,"&lt;="&amp;$L$11))</f>
        <v>0</v>
      </c>
      <c r="I1670" s="242">
        <f>IF(G1670=0,0,SUMIFS('Sch A. Input'!$H661:$CJ661,'Sch A. Input'!$H$14:$CJ$14,"One-time",'Sch A. Input'!$H$13:$CJ$13,"&lt;="&amp;$O$1020,'Sch A. Input'!$H$13:$CJ$13,"&lt;="&amp;$L$11))</f>
        <v>0</v>
      </c>
      <c r="J1670" s="283">
        <f t="shared" si="1037"/>
        <v>0</v>
      </c>
      <c r="K1670" s="242">
        <f t="shared" si="1038"/>
        <v>0</v>
      </c>
      <c r="L1670" s="242">
        <f t="shared" si="1039"/>
        <v>0</v>
      </c>
      <c r="M1670" s="276">
        <f t="shared" si="1031"/>
        <v>0</v>
      </c>
      <c r="N1670" s="281">
        <f t="shared" si="1105"/>
        <v>0</v>
      </c>
      <c r="O1670" s="245">
        <f t="shared" si="1106"/>
        <v>0</v>
      </c>
      <c r="P1670" s="248"/>
      <c r="Q1670" s="285">
        <f t="shared" si="1040"/>
        <v>0</v>
      </c>
      <c r="R1670" s="242">
        <f>IF(Q1670=0,0,SUMIFS('Sch A. Input'!$H661:$CJ661,'Sch A. Input'!$H$14:$CJ$14,"Recurring",'Sch A. Input'!$H$13:$CJ$13,"&lt;="&amp;$L$11,'Sch A. Input'!$H$13:$CJ$13,"&lt;="&amp;$Y$1020,'Sch A. Input'!$H$13:$CJ$13,"&gt;"&amp;$O$1020))</f>
        <v>0</v>
      </c>
      <c r="S1670" s="242">
        <f>IF(Q1670=0,0,SUMIFS('Sch A. Input'!$H661:$CJ661,'Sch A. Input'!$H$14:$CJ$14,"One-time",'Sch A. Input'!$H$13:$CJ$13,"&lt;="&amp;$L$11,'Sch A. Input'!$H$13:$CJ$13,"&lt;="&amp;$Y$1020,'Sch A. Input'!$H$13:$CJ$13,"&gt;"&amp;$O$1020))</f>
        <v>0</v>
      </c>
      <c r="T1670" s="283">
        <f t="shared" si="1041"/>
        <v>0</v>
      </c>
      <c r="U1670" s="242">
        <f t="shared" si="1042"/>
        <v>0</v>
      </c>
      <c r="V1670" s="242">
        <f t="shared" si="1043"/>
        <v>0</v>
      </c>
      <c r="W1670" s="276">
        <f t="shared" si="1032"/>
        <v>0</v>
      </c>
      <c r="X1670" s="281">
        <f t="shared" si="1107"/>
        <v>0</v>
      </c>
      <c r="Y1670" s="245">
        <f t="shared" si="1108"/>
        <v>0</v>
      </c>
      <c r="Z1670" s="248"/>
      <c r="AA1670" s="285">
        <f t="shared" si="1044"/>
        <v>0</v>
      </c>
      <c r="AB1670" s="242">
        <f>IF(AA1670=0,0,SUMIFS('Sch A. Input'!$H661:$CJ661,'Sch A. Input'!$H$14:$CJ$14,"Recurring",'Sch A. Input'!$H$13:$CJ$13,"&lt;="&amp;$L$11,'Sch A. Input'!$H$13:$CJ$13,"&lt;="&amp;$AI$1020,'Sch A. Input'!$H$13:$CJ$13,"&gt;"&amp;$Y$1020))</f>
        <v>0</v>
      </c>
      <c r="AC1670" s="242">
        <f>IF(AA1670=0,0,SUMIFS('Sch A. Input'!$H661:$CJ661,'Sch A. Input'!$H$14:$CJ$14,"One-time",'Sch A. Input'!$H$13:$CJ$13,"&lt;="&amp;$L$11,'Sch A. Input'!$H$13:$CJ$13,"&lt;="&amp;$AI$1020,'Sch A. Input'!$H$13:$CJ$13,"&gt;"&amp;$Y$1020))</f>
        <v>0</v>
      </c>
      <c r="AD1670" s="283">
        <f t="shared" si="1045"/>
        <v>0</v>
      </c>
      <c r="AE1670" s="242">
        <f t="shared" si="1046"/>
        <v>0</v>
      </c>
      <c r="AF1670" s="242">
        <f t="shared" si="1047"/>
        <v>0</v>
      </c>
      <c r="AG1670" s="276">
        <f t="shared" si="1033"/>
        <v>0</v>
      </c>
      <c r="AH1670" s="281">
        <f t="shared" si="1109"/>
        <v>0</v>
      </c>
      <c r="AI1670" s="245">
        <f t="shared" si="1110"/>
        <v>0</v>
      </c>
      <c r="AK1670" s="285">
        <f t="shared" si="1048"/>
        <v>0</v>
      </c>
      <c r="AL1670" s="242">
        <f>IF(AK1670=0,0,SUMIFS('Sch A. Input'!$H661:$CJ661,'Sch A. Input'!$H$14:$CJ$14,"Recurring",'Sch A. Input'!$H$13:$CJ$13,"&lt;="&amp;$L$11,'Sch A. Input'!$H$13:$CJ$13,"&lt;="&amp;$AS$1020,'Sch A. Input'!$H$13:$CJ$13,"&gt;"&amp;$AI$1020))</f>
        <v>0</v>
      </c>
      <c r="AM1670" s="242">
        <f>IF(AK1670=0,0,SUMIFS('Sch A. Input'!$H661:$CJ661,'Sch A. Input'!$H$14:$CJ$14,"One-time",'Sch A. Input'!$H$13:$CJ$13,"&lt;="&amp;$L$11,'Sch A. Input'!$H$13:$CJ$13,"&lt;="&amp;$AS$1020,'Sch A. Input'!$H$13:$CJ$13,"&gt;"&amp;$AI$1020))</f>
        <v>0</v>
      </c>
      <c r="AN1670" s="283">
        <f t="shared" si="1049"/>
        <v>0</v>
      </c>
      <c r="AO1670" s="242">
        <f t="shared" si="1050"/>
        <v>0</v>
      </c>
      <c r="AP1670" s="242">
        <f t="shared" si="1051"/>
        <v>0</v>
      </c>
      <c r="AQ1670" s="276">
        <f t="shared" si="1034"/>
        <v>0</v>
      </c>
      <c r="AR1670" s="281">
        <f t="shared" si="1111"/>
        <v>0</v>
      </c>
      <c r="AS1670" s="245">
        <f t="shared" si="1112"/>
        <v>0</v>
      </c>
      <c r="AY1670" s="160"/>
      <c r="AZ1670" s="160"/>
      <c r="BK1670" s="2"/>
      <c r="BL1670" s="2"/>
      <c r="BM1670" s="2"/>
      <c r="BN1670" s="2"/>
      <c r="BO1670" s="2"/>
      <c r="BP1670" s="2"/>
      <c r="BQ1670" s="2"/>
      <c r="BR1670" s="2"/>
      <c r="BS1670" s="2"/>
      <c r="BT1670" s="2"/>
      <c r="BU1670" s="2"/>
      <c r="BV1670" s="2"/>
      <c r="BW1670" s="2"/>
      <c r="BX1670" s="2"/>
      <c r="BY1670" s="2"/>
      <c r="BZ1670" s="2"/>
      <c r="CA1670" s="2"/>
      <c r="CI1670"/>
      <c r="CJ1670"/>
      <c r="CK1670"/>
      <c r="CL1670"/>
      <c r="CM1670"/>
      <c r="CN1670"/>
      <c r="CO1670"/>
      <c r="CP1670"/>
      <c r="CQ1670"/>
      <c r="CR1670"/>
      <c r="CS1670"/>
      <c r="CT1670"/>
      <c r="CU1670"/>
      <c r="CV1670"/>
      <c r="CW1670"/>
      <c r="CX1670"/>
    </row>
    <row r="1671" spans="2:102" x14ac:dyDescent="0.35">
      <c r="B1671" s="70" t="str">
        <f t="shared" ref="B1671:F1671" si="1119">B664</f>
        <v/>
      </c>
      <c r="C1671" s="166" t="str">
        <f t="shared" si="1119"/>
        <v/>
      </c>
      <c r="D1671" s="273" t="str">
        <f t="shared" si="1119"/>
        <v/>
      </c>
      <c r="E1671" s="273">
        <f t="shared" si="1119"/>
        <v>45016</v>
      </c>
      <c r="F1671" s="273">
        <f t="shared" si="1119"/>
        <v>0</v>
      </c>
      <c r="G1671" s="98">
        <f t="shared" si="1036"/>
        <v>0</v>
      </c>
      <c r="H1671" s="242">
        <f>IF(G1671=0,0,SUMIFS('Sch A. Input'!$H662:$CJ662,'Sch A. Input'!$H$14:$CJ$14,"Recurring",'Sch A. Input'!$H$13:$CJ$13,"&lt;="&amp;$O$1020,'Sch A. Input'!$H$13:$CJ$13,"&lt;="&amp;$L$11))</f>
        <v>0</v>
      </c>
      <c r="I1671" s="242">
        <f>IF(G1671=0,0,SUMIFS('Sch A. Input'!$H662:$CJ662,'Sch A. Input'!$H$14:$CJ$14,"One-time",'Sch A. Input'!$H$13:$CJ$13,"&lt;="&amp;$O$1020,'Sch A. Input'!$H$13:$CJ$13,"&lt;="&amp;$L$11))</f>
        <v>0</v>
      </c>
      <c r="J1671" s="283">
        <f t="shared" si="1037"/>
        <v>0</v>
      </c>
      <c r="K1671" s="242">
        <f t="shared" si="1038"/>
        <v>0</v>
      </c>
      <c r="L1671" s="242">
        <f t="shared" si="1039"/>
        <v>0</v>
      </c>
      <c r="M1671" s="276">
        <f t="shared" si="1031"/>
        <v>0</v>
      </c>
      <c r="N1671" s="281">
        <f t="shared" si="1105"/>
        <v>0</v>
      </c>
      <c r="O1671" s="245">
        <f t="shared" si="1106"/>
        <v>0</v>
      </c>
      <c r="P1671" s="248"/>
      <c r="Q1671" s="285">
        <f t="shared" si="1040"/>
        <v>0</v>
      </c>
      <c r="R1671" s="242">
        <f>IF(Q1671=0,0,SUMIFS('Sch A. Input'!$H662:$CJ662,'Sch A. Input'!$H$14:$CJ$14,"Recurring",'Sch A. Input'!$H$13:$CJ$13,"&lt;="&amp;$L$11,'Sch A. Input'!$H$13:$CJ$13,"&lt;="&amp;$Y$1020,'Sch A. Input'!$H$13:$CJ$13,"&gt;"&amp;$O$1020))</f>
        <v>0</v>
      </c>
      <c r="S1671" s="242">
        <f>IF(Q1671=0,0,SUMIFS('Sch A. Input'!$H662:$CJ662,'Sch A. Input'!$H$14:$CJ$14,"One-time",'Sch A. Input'!$H$13:$CJ$13,"&lt;="&amp;$L$11,'Sch A. Input'!$H$13:$CJ$13,"&lt;="&amp;$Y$1020,'Sch A. Input'!$H$13:$CJ$13,"&gt;"&amp;$O$1020))</f>
        <v>0</v>
      </c>
      <c r="T1671" s="283">
        <f t="shared" si="1041"/>
        <v>0</v>
      </c>
      <c r="U1671" s="242">
        <f t="shared" si="1042"/>
        <v>0</v>
      </c>
      <c r="V1671" s="242">
        <f t="shared" si="1043"/>
        <v>0</v>
      </c>
      <c r="W1671" s="276">
        <f t="shared" si="1032"/>
        <v>0</v>
      </c>
      <c r="X1671" s="281">
        <f t="shared" si="1107"/>
        <v>0</v>
      </c>
      <c r="Y1671" s="245">
        <f t="shared" si="1108"/>
        <v>0</v>
      </c>
      <c r="Z1671" s="248"/>
      <c r="AA1671" s="285">
        <f t="shared" si="1044"/>
        <v>0</v>
      </c>
      <c r="AB1671" s="242">
        <f>IF(AA1671=0,0,SUMIFS('Sch A. Input'!$H662:$CJ662,'Sch A. Input'!$H$14:$CJ$14,"Recurring",'Sch A. Input'!$H$13:$CJ$13,"&lt;="&amp;$L$11,'Sch A. Input'!$H$13:$CJ$13,"&lt;="&amp;$AI$1020,'Sch A. Input'!$H$13:$CJ$13,"&gt;"&amp;$Y$1020))</f>
        <v>0</v>
      </c>
      <c r="AC1671" s="242">
        <f>IF(AA1671=0,0,SUMIFS('Sch A. Input'!$H662:$CJ662,'Sch A. Input'!$H$14:$CJ$14,"One-time",'Sch A. Input'!$H$13:$CJ$13,"&lt;="&amp;$L$11,'Sch A. Input'!$H$13:$CJ$13,"&lt;="&amp;$AI$1020,'Sch A. Input'!$H$13:$CJ$13,"&gt;"&amp;$Y$1020))</f>
        <v>0</v>
      </c>
      <c r="AD1671" s="283">
        <f t="shared" si="1045"/>
        <v>0</v>
      </c>
      <c r="AE1671" s="242">
        <f t="shared" si="1046"/>
        <v>0</v>
      </c>
      <c r="AF1671" s="242">
        <f t="shared" si="1047"/>
        <v>0</v>
      </c>
      <c r="AG1671" s="276">
        <f t="shared" si="1033"/>
        <v>0</v>
      </c>
      <c r="AH1671" s="281">
        <f t="shared" si="1109"/>
        <v>0</v>
      </c>
      <c r="AI1671" s="245">
        <f t="shared" si="1110"/>
        <v>0</v>
      </c>
      <c r="AK1671" s="285">
        <f t="shared" si="1048"/>
        <v>0</v>
      </c>
      <c r="AL1671" s="242">
        <f>IF(AK1671=0,0,SUMIFS('Sch A. Input'!$H662:$CJ662,'Sch A. Input'!$H$14:$CJ$14,"Recurring",'Sch A. Input'!$H$13:$CJ$13,"&lt;="&amp;$L$11,'Sch A. Input'!$H$13:$CJ$13,"&lt;="&amp;$AS$1020,'Sch A. Input'!$H$13:$CJ$13,"&gt;"&amp;$AI$1020))</f>
        <v>0</v>
      </c>
      <c r="AM1671" s="242">
        <f>IF(AK1671=0,0,SUMIFS('Sch A. Input'!$H662:$CJ662,'Sch A. Input'!$H$14:$CJ$14,"One-time",'Sch A. Input'!$H$13:$CJ$13,"&lt;="&amp;$L$11,'Sch A. Input'!$H$13:$CJ$13,"&lt;="&amp;$AS$1020,'Sch A. Input'!$H$13:$CJ$13,"&gt;"&amp;$AI$1020))</f>
        <v>0</v>
      </c>
      <c r="AN1671" s="283">
        <f t="shared" si="1049"/>
        <v>0</v>
      </c>
      <c r="AO1671" s="242">
        <f t="shared" si="1050"/>
        <v>0</v>
      </c>
      <c r="AP1671" s="242">
        <f t="shared" si="1051"/>
        <v>0</v>
      </c>
      <c r="AQ1671" s="276">
        <f t="shared" si="1034"/>
        <v>0</v>
      </c>
      <c r="AR1671" s="281">
        <f t="shared" si="1111"/>
        <v>0</v>
      </c>
      <c r="AS1671" s="245">
        <f t="shared" si="1112"/>
        <v>0</v>
      </c>
      <c r="AY1671" s="160"/>
      <c r="AZ1671" s="160"/>
      <c r="BK1671" s="2"/>
      <c r="BL1671" s="2"/>
      <c r="BM1671" s="2"/>
      <c r="BN1671" s="2"/>
      <c r="BO1671" s="2"/>
      <c r="BP1671" s="2"/>
      <c r="BQ1671" s="2"/>
      <c r="BR1671" s="2"/>
      <c r="BS1671" s="2"/>
      <c r="BT1671" s="2"/>
      <c r="BU1671" s="2"/>
      <c r="BV1671" s="2"/>
      <c r="BW1671" s="2"/>
      <c r="BX1671" s="2"/>
      <c r="BY1671" s="2"/>
      <c r="BZ1671" s="2"/>
      <c r="CA1671" s="2"/>
      <c r="CI1671"/>
      <c r="CJ1671"/>
      <c r="CK1671"/>
      <c r="CL1671"/>
      <c r="CM1671"/>
      <c r="CN1671"/>
      <c r="CO1671"/>
      <c r="CP1671"/>
      <c r="CQ1671"/>
      <c r="CR1671"/>
      <c r="CS1671"/>
      <c r="CT1671"/>
      <c r="CU1671"/>
      <c r="CV1671"/>
      <c r="CW1671"/>
      <c r="CX1671"/>
    </row>
    <row r="1672" spans="2:102" x14ac:dyDescent="0.35">
      <c r="B1672" s="70" t="str">
        <f t="shared" ref="B1672:F1672" si="1120">B665</f>
        <v/>
      </c>
      <c r="C1672" s="166" t="str">
        <f t="shared" si="1120"/>
        <v/>
      </c>
      <c r="D1672" s="273" t="str">
        <f t="shared" si="1120"/>
        <v/>
      </c>
      <c r="E1672" s="273">
        <f t="shared" si="1120"/>
        <v>45016</v>
      </c>
      <c r="F1672" s="273">
        <f t="shared" si="1120"/>
        <v>0</v>
      </c>
      <c r="G1672" s="98">
        <f t="shared" si="1036"/>
        <v>0</v>
      </c>
      <c r="H1672" s="242">
        <f>IF(G1672=0,0,SUMIFS('Sch A. Input'!$H663:$CJ663,'Sch A. Input'!$H$14:$CJ$14,"Recurring",'Sch A. Input'!$H$13:$CJ$13,"&lt;="&amp;$O$1020,'Sch A. Input'!$H$13:$CJ$13,"&lt;="&amp;$L$11))</f>
        <v>0</v>
      </c>
      <c r="I1672" s="242">
        <f>IF(G1672=0,0,SUMIFS('Sch A. Input'!$H663:$CJ663,'Sch A. Input'!$H$14:$CJ$14,"One-time",'Sch A. Input'!$H$13:$CJ$13,"&lt;="&amp;$O$1020,'Sch A. Input'!$H$13:$CJ$13,"&lt;="&amp;$L$11))</f>
        <v>0</v>
      </c>
      <c r="J1672" s="283">
        <f t="shared" si="1037"/>
        <v>0</v>
      </c>
      <c r="K1672" s="242">
        <f t="shared" si="1038"/>
        <v>0</v>
      </c>
      <c r="L1672" s="242">
        <f t="shared" si="1039"/>
        <v>0</v>
      </c>
      <c r="M1672" s="276">
        <f t="shared" si="1031"/>
        <v>0</v>
      </c>
      <c r="N1672" s="281">
        <f t="shared" si="1105"/>
        <v>0</v>
      </c>
      <c r="O1672" s="245">
        <f t="shared" si="1106"/>
        <v>0</v>
      </c>
      <c r="P1672" s="248"/>
      <c r="Q1672" s="285">
        <f t="shared" si="1040"/>
        <v>0</v>
      </c>
      <c r="R1672" s="242">
        <f>IF(Q1672=0,0,SUMIFS('Sch A. Input'!$H663:$CJ663,'Sch A. Input'!$H$14:$CJ$14,"Recurring",'Sch A. Input'!$H$13:$CJ$13,"&lt;="&amp;$L$11,'Sch A. Input'!$H$13:$CJ$13,"&lt;="&amp;$Y$1020,'Sch A. Input'!$H$13:$CJ$13,"&gt;"&amp;$O$1020))</f>
        <v>0</v>
      </c>
      <c r="S1672" s="242">
        <f>IF(Q1672=0,0,SUMIFS('Sch A. Input'!$H663:$CJ663,'Sch A. Input'!$H$14:$CJ$14,"One-time",'Sch A. Input'!$H$13:$CJ$13,"&lt;="&amp;$L$11,'Sch A. Input'!$H$13:$CJ$13,"&lt;="&amp;$Y$1020,'Sch A. Input'!$H$13:$CJ$13,"&gt;"&amp;$O$1020))</f>
        <v>0</v>
      </c>
      <c r="T1672" s="283">
        <f t="shared" si="1041"/>
        <v>0</v>
      </c>
      <c r="U1672" s="242">
        <f t="shared" si="1042"/>
        <v>0</v>
      </c>
      <c r="V1672" s="242">
        <f t="shared" si="1043"/>
        <v>0</v>
      </c>
      <c r="W1672" s="276">
        <f t="shared" si="1032"/>
        <v>0</v>
      </c>
      <c r="X1672" s="281">
        <f t="shared" si="1107"/>
        <v>0</v>
      </c>
      <c r="Y1672" s="245">
        <f t="shared" si="1108"/>
        <v>0</v>
      </c>
      <c r="Z1672" s="248"/>
      <c r="AA1672" s="285">
        <f t="shared" si="1044"/>
        <v>0</v>
      </c>
      <c r="AB1672" s="242">
        <f>IF(AA1672=0,0,SUMIFS('Sch A. Input'!$H663:$CJ663,'Sch A. Input'!$H$14:$CJ$14,"Recurring",'Sch A. Input'!$H$13:$CJ$13,"&lt;="&amp;$L$11,'Sch A. Input'!$H$13:$CJ$13,"&lt;="&amp;$AI$1020,'Sch A. Input'!$H$13:$CJ$13,"&gt;"&amp;$Y$1020))</f>
        <v>0</v>
      </c>
      <c r="AC1672" s="242">
        <f>IF(AA1672=0,0,SUMIFS('Sch A. Input'!$H663:$CJ663,'Sch A. Input'!$H$14:$CJ$14,"One-time",'Sch A. Input'!$H$13:$CJ$13,"&lt;="&amp;$L$11,'Sch A. Input'!$H$13:$CJ$13,"&lt;="&amp;$AI$1020,'Sch A. Input'!$H$13:$CJ$13,"&gt;"&amp;$Y$1020))</f>
        <v>0</v>
      </c>
      <c r="AD1672" s="283">
        <f t="shared" si="1045"/>
        <v>0</v>
      </c>
      <c r="AE1672" s="242">
        <f t="shared" si="1046"/>
        <v>0</v>
      </c>
      <c r="AF1672" s="242">
        <f t="shared" si="1047"/>
        <v>0</v>
      </c>
      <c r="AG1672" s="276">
        <f t="shared" si="1033"/>
        <v>0</v>
      </c>
      <c r="AH1672" s="281">
        <f t="shared" si="1109"/>
        <v>0</v>
      </c>
      <c r="AI1672" s="245">
        <f t="shared" si="1110"/>
        <v>0</v>
      </c>
      <c r="AK1672" s="285">
        <f t="shared" si="1048"/>
        <v>0</v>
      </c>
      <c r="AL1672" s="242">
        <f>IF(AK1672=0,0,SUMIFS('Sch A. Input'!$H663:$CJ663,'Sch A. Input'!$H$14:$CJ$14,"Recurring",'Sch A. Input'!$H$13:$CJ$13,"&lt;="&amp;$L$11,'Sch A. Input'!$H$13:$CJ$13,"&lt;="&amp;$AS$1020,'Sch A. Input'!$H$13:$CJ$13,"&gt;"&amp;$AI$1020))</f>
        <v>0</v>
      </c>
      <c r="AM1672" s="242">
        <f>IF(AK1672=0,0,SUMIFS('Sch A. Input'!$H663:$CJ663,'Sch A. Input'!$H$14:$CJ$14,"One-time",'Sch A. Input'!$H$13:$CJ$13,"&lt;="&amp;$L$11,'Sch A. Input'!$H$13:$CJ$13,"&lt;="&amp;$AS$1020,'Sch A. Input'!$H$13:$CJ$13,"&gt;"&amp;$AI$1020))</f>
        <v>0</v>
      </c>
      <c r="AN1672" s="283">
        <f t="shared" si="1049"/>
        <v>0</v>
      </c>
      <c r="AO1672" s="242">
        <f t="shared" si="1050"/>
        <v>0</v>
      </c>
      <c r="AP1672" s="242">
        <f t="shared" si="1051"/>
        <v>0</v>
      </c>
      <c r="AQ1672" s="276">
        <f t="shared" si="1034"/>
        <v>0</v>
      </c>
      <c r="AR1672" s="281">
        <f t="shared" si="1111"/>
        <v>0</v>
      </c>
      <c r="AS1672" s="245">
        <f t="shared" si="1112"/>
        <v>0</v>
      </c>
      <c r="AY1672" s="160"/>
      <c r="AZ1672" s="160"/>
      <c r="BK1672" s="2"/>
      <c r="BL1672" s="2"/>
      <c r="BM1672" s="2"/>
      <c r="BN1672" s="2"/>
      <c r="BO1672" s="2"/>
      <c r="BP1672" s="2"/>
      <c r="BQ1672" s="2"/>
      <c r="BR1672" s="2"/>
      <c r="BS1672" s="2"/>
      <c r="BT1672" s="2"/>
      <c r="BU1672" s="2"/>
      <c r="BV1672" s="2"/>
      <c r="BW1672" s="2"/>
      <c r="BX1672" s="2"/>
      <c r="BY1672" s="2"/>
      <c r="BZ1672" s="2"/>
      <c r="CA1672" s="2"/>
      <c r="CI1672"/>
      <c r="CJ1672"/>
      <c r="CK1672"/>
      <c r="CL1672"/>
      <c r="CM1672"/>
      <c r="CN1672"/>
      <c r="CO1672"/>
      <c r="CP1672"/>
      <c r="CQ1672"/>
      <c r="CR1672"/>
      <c r="CS1672"/>
      <c r="CT1672"/>
      <c r="CU1672"/>
      <c r="CV1672"/>
      <c r="CW1672"/>
      <c r="CX1672"/>
    </row>
    <row r="1673" spans="2:102" x14ac:dyDescent="0.35">
      <c r="B1673" s="70" t="str">
        <f t="shared" ref="B1673:F1673" si="1121">B666</f>
        <v/>
      </c>
      <c r="C1673" s="166" t="str">
        <f t="shared" si="1121"/>
        <v/>
      </c>
      <c r="D1673" s="273" t="str">
        <f t="shared" si="1121"/>
        <v/>
      </c>
      <c r="E1673" s="273">
        <f t="shared" si="1121"/>
        <v>45016</v>
      </c>
      <c r="F1673" s="273">
        <f t="shared" si="1121"/>
        <v>0</v>
      </c>
      <c r="G1673" s="98">
        <f t="shared" si="1036"/>
        <v>0</v>
      </c>
      <c r="H1673" s="242">
        <f>IF(G1673=0,0,SUMIFS('Sch A. Input'!$H664:$CJ664,'Sch A. Input'!$H$14:$CJ$14,"Recurring",'Sch A. Input'!$H$13:$CJ$13,"&lt;="&amp;$O$1020,'Sch A. Input'!$H$13:$CJ$13,"&lt;="&amp;$L$11))</f>
        <v>0</v>
      </c>
      <c r="I1673" s="242">
        <f>IF(G1673=0,0,SUMIFS('Sch A. Input'!$H664:$CJ664,'Sch A. Input'!$H$14:$CJ$14,"One-time",'Sch A. Input'!$H$13:$CJ$13,"&lt;="&amp;$O$1020,'Sch A. Input'!$H$13:$CJ$13,"&lt;="&amp;$L$11))</f>
        <v>0</v>
      </c>
      <c r="J1673" s="283">
        <f t="shared" si="1037"/>
        <v>0</v>
      </c>
      <c r="K1673" s="242">
        <f t="shared" si="1038"/>
        <v>0</v>
      </c>
      <c r="L1673" s="242">
        <f t="shared" si="1039"/>
        <v>0</v>
      </c>
      <c r="M1673" s="276">
        <f t="shared" si="1031"/>
        <v>0</v>
      </c>
      <c r="N1673" s="281">
        <f t="shared" si="1105"/>
        <v>0</v>
      </c>
      <c r="O1673" s="245">
        <f t="shared" si="1106"/>
        <v>0</v>
      </c>
      <c r="P1673" s="248"/>
      <c r="Q1673" s="285">
        <f t="shared" si="1040"/>
        <v>0</v>
      </c>
      <c r="R1673" s="242">
        <f>IF(Q1673=0,0,SUMIFS('Sch A. Input'!$H664:$CJ664,'Sch A. Input'!$H$14:$CJ$14,"Recurring",'Sch A. Input'!$H$13:$CJ$13,"&lt;="&amp;$L$11,'Sch A. Input'!$H$13:$CJ$13,"&lt;="&amp;$Y$1020,'Sch A. Input'!$H$13:$CJ$13,"&gt;"&amp;$O$1020))</f>
        <v>0</v>
      </c>
      <c r="S1673" s="242">
        <f>IF(Q1673=0,0,SUMIFS('Sch A. Input'!$H664:$CJ664,'Sch A. Input'!$H$14:$CJ$14,"One-time",'Sch A. Input'!$H$13:$CJ$13,"&lt;="&amp;$L$11,'Sch A. Input'!$H$13:$CJ$13,"&lt;="&amp;$Y$1020,'Sch A. Input'!$H$13:$CJ$13,"&gt;"&amp;$O$1020))</f>
        <v>0</v>
      </c>
      <c r="T1673" s="283">
        <f t="shared" si="1041"/>
        <v>0</v>
      </c>
      <c r="U1673" s="242">
        <f t="shared" si="1042"/>
        <v>0</v>
      </c>
      <c r="V1673" s="242">
        <f t="shared" si="1043"/>
        <v>0</v>
      </c>
      <c r="W1673" s="276">
        <f t="shared" si="1032"/>
        <v>0</v>
      </c>
      <c r="X1673" s="281">
        <f t="shared" si="1107"/>
        <v>0</v>
      </c>
      <c r="Y1673" s="245">
        <f t="shared" si="1108"/>
        <v>0</v>
      </c>
      <c r="Z1673" s="248"/>
      <c r="AA1673" s="285">
        <f t="shared" si="1044"/>
        <v>0</v>
      </c>
      <c r="AB1673" s="242">
        <f>IF(AA1673=0,0,SUMIFS('Sch A. Input'!$H664:$CJ664,'Sch A. Input'!$H$14:$CJ$14,"Recurring",'Sch A. Input'!$H$13:$CJ$13,"&lt;="&amp;$L$11,'Sch A. Input'!$H$13:$CJ$13,"&lt;="&amp;$AI$1020,'Sch A. Input'!$H$13:$CJ$13,"&gt;"&amp;$Y$1020))</f>
        <v>0</v>
      </c>
      <c r="AC1673" s="242">
        <f>IF(AA1673=0,0,SUMIFS('Sch A. Input'!$H664:$CJ664,'Sch A. Input'!$H$14:$CJ$14,"One-time",'Sch A. Input'!$H$13:$CJ$13,"&lt;="&amp;$L$11,'Sch A. Input'!$H$13:$CJ$13,"&lt;="&amp;$AI$1020,'Sch A. Input'!$H$13:$CJ$13,"&gt;"&amp;$Y$1020))</f>
        <v>0</v>
      </c>
      <c r="AD1673" s="283">
        <f t="shared" si="1045"/>
        <v>0</v>
      </c>
      <c r="AE1673" s="242">
        <f t="shared" si="1046"/>
        <v>0</v>
      </c>
      <c r="AF1673" s="242">
        <f t="shared" si="1047"/>
        <v>0</v>
      </c>
      <c r="AG1673" s="276">
        <f t="shared" si="1033"/>
        <v>0</v>
      </c>
      <c r="AH1673" s="281">
        <f t="shared" si="1109"/>
        <v>0</v>
      </c>
      <c r="AI1673" s="245">
        <f t="shared" si="1110"/>
        <v>0</v>
      </c>
      <c r="AK1673" s="285">
        <f t="shared" si="1048"/>
        <v>0</v>
      </c>
      <c r="AL1673" s="242">
        <f>IF(AK1673=0,0,SUMIFS('Sch A. Input'!$H664:$CJ664,'Sch A. Input'!$H$14:$CJ$14,"Recurring",'Sch A. Input'!$H$13:$CJ$13,"&lt;="&amp;$L$11,'Sch A. Input'!$H$13:$CJ$13,"&lt;="&amp;$AS$1020,'Sch A. Input'!$H$13:$CJ$13,"&gt;"&amp;$AI$1020))</f>
        <v>0</v>
      </c>
      <c r="AM1673" s="242">
        <f>IF(AK1673=0,0,SUMIFS('Sch A. Input'!$H664:$CJ664,'Sch A. Input'!$H$14:$CJ$14,"One-time",'Sch A. Input'!$H$13:$CJ$13,"&lt;="&amp;$L$11,'Sch A. Input'!$H$13:$CJ$13,"&lt;="&amp;$AS$1020,'Sch A. Input'!$H$13:$CJ$13,"&gt;"&amp;$AI$1020))</f>
        <v>0</v>
      </c>
      <c r="AN1673" s="283">
        <f t="shared" si="1049"/>
        <v>0</v>
      </c>
      <c r="AO1673" s="242">
        <f t="shared" si="1050"/>
        <v>0</v>
      </c>
      <c r="AP1673" s="242">
        <f t="shared" si="1051"/>
        <v>0</v>
      </c>
      <c r="AQ1673" s="276">
        <f t="shared" si="1034"/>
        <v>0</v>
      </c>
      <c r="AR1673" s="281">
        <f t="shared" si="1111"/>
        <v>0</v>
      </c>
      <c r="AS1673" s="245">
        <f t="shared" si="1112"/>
        <v>0</v>
      </c>
      <c r="AY1673" s="160"/>
      <c r="AZ1673" s="160"/>
      <c r="BK1673" s="2"/>
      <c r="BL1673" s="2"/>
      <c r="BM1673" s="2"/>
      <c r="BN1673" s="2"/>
      <c r="BO1673" s="2"/>
      <c r="BP1673" s="2"/>
      <c r="BQ1673" s="2"/>
      <c r="BR1673" s="2"/>
      <c r="BS1673" s="2"/>
      <c r="BT1673" s="2"/>
      <c r="BU1673" s="2"/>
      <c r="BV1673" s="2"/>
      <c r="BW1673" s="2"/>
      <c r="BX1673" s="2"/>
      <c r="BY1673" s="2"/>
      <c r="BZ1673" s="2"/>
      <c r="CA1673" s="2"/>
      <c r="CI1673"/>
      <c r="CJ1673"/>
      <c r="CK1673"/>
      <c r="CL1673"/>
      <c r="CM1673"/>
      <c r="CN1673"/>
      <c r="CO1673"/>
      <c r="CP1673"/>
      <c r="CQ1673"/>
      <c r="CR1673"/>
      <c r="CS1673"/>
      <c r="CT1673"/>
      <c r="CU1673"/>
      <c r="CV1673"/>
      <c r="CW1673"/>
      <c r="CX1673"/>
    </row>
    <row r="1674" spans="2:102" x14ac:dyDescent="0.35">
      <c r="B1674" s="70" t="str">
        <f t="shared" ref="B1674:F1674" si="1122">B667</f>
        <v/>
      </c>
      <c r="C1674" s="166" t="str">
        <f t="shared" si="1122"/>
        <v/>
      </c>
      <c r="D1674" s="273" t="str">
        <f t="shared" si="1122"/>
        <v/>
      </c>
      <c r="E1674" s="273">
        <f t="shared" si="1122"/>
        <v>45016</v>
      </c>
      <c r="F1674" s="273">
        <f t="shared" si="1122"/>
        <v>0</v>
      </c>
      <c r="G1674" s="98">
        <f t="shared" si="1036"/>
        <v>0</v>
      </c>
      <c r="H1674" s="242">
        <f>IF(G1674=0,0,SUMIFS('Sch A. Input'!$H665:$CJ665,'Sch A. Input'!$H$14:$CJ$14,"Recurring",'Sch A. Input'!$H$13:$CJ$13,"&lt;="&amp;$O$1020,'Sch A. Input'!$H$13:$CJ$13,"&lt;="&amp;$L$11))</f>
        <v>0</v>
      </c>
      <c r="I1674" s="242">
        <f>IF(G1674=0,0,SUMIFS('Sch A. Input'!$H665:$CJ665,'Sch A. Input'!$H$14:$CJ$14,"One-time",'Sch A. Input'!$H$13:$CJ$13,"&lt;="&amp;$O$1020,'Sch A. Input'!$H$13:$CJ$13,"&lt;="&amp;$L$11))</f>
        <v>0</v>
      </c>
      <c r="J1674" s="283">
        <f t="shared" si="1037"/>
        <v>0</v>
      </c>
      <c r="K1674" s="242">
        <f t="shared" si="1038"/>
        <v>0</v>
      </c>
      <c r="L1674" s="242">
        <f t="shared" si="1039"/>
        <v>0</v>
      </c>
      <c r="M1674" s="276">
        <f t="shared" ref="M1674:M1737" si="1123">IF(OR($D1674="",$D1674&gt;$O$1020),0,IF($E1674&lt;=$O$1020,IF(AND($F1674&lt;$E1674,$F1674&gt;0),(($F1674+1-$D1674)/14),((($E1674+1-$D1674)/14))),IF(AND($F1674&lt;$O$1020,$F1674&gt;0),(($F1674+1-$D1674)/14),((($O$1020+1-$D1674)/14)))))</f>
        <v>0</v>
      </c>
      <c r="N1674" s="281">
        <f t="shared" si="1105"/>
        <v>0</v>
      </c>
      <c r="O1674" s="245">
        <f t="shared" si="1106"/>
        <v>0</v>
      </c>
      <c r="P1674" s="248"/>
      <c r="Q1674" s="285">
        <f t="shared" si="1040"/>
        <v>0</v>
      </c>
      <c r="R1674" s="242">
        <f>IF(Q1674=0,0,SUMIFS('Sch A. Input'!$H665:$CJ665,'Sch A. Input'!$H$14:$CJ$14,"Recurring",'Sch A. Input'!$H$13:$CJ$13,"&lt;="&amp;$L$11,'Sch A. Input'!$H$13:$CJ$13,"&lt;="&amp;$Y$1020,'Sch A. Input'!$H$13:$CJ$13,"&gt;"&amp;$O$1020))</f>
        <v>0</v>
      </c>
      <c r="S1674" s="242">
        <f>IF(Q1674=0,0,SUMIFS('Sch A. Input'!$H665:$CJ665,'Sch A. Input'!$H$14:$CJ$14,"One-time",'Sch A. Input'!$H$13:$CJ$13,"&lt;="&amp;$L$11,'Sch A. Input'!$H$13:$CJ$13,"&lt;="&amp;$Y$1020,'Sch A. Input'!$H$13:$CJ$13,"&gt;"&amp;$O$1020))</f>
        <v>0</v>
      </c>
      <c r="T1674" s="283">
        <f t="shared" si="1041"/>
        <v>0</v>
      </c>
      <c r="U1674" s="242">
        <f t="shared" si="1042"/>
        <v>0</v>
      </c>
      <c r="V1674" s="242">
        <f t="shared" si="1043"/>
        <v>0</v>
      </c>
      <c r="W1674" s="276">
        <f t="shared" ref="W1674:W1737" si="1124">IF(OR($D1674="",$D1674&gt;$Y$1020,$D1674&gt;$E1674,AND($F1674&lt;=$O$1020,$F1674&lt;&gt;0)),0,IF(AND($E1674&gt;$O$1020,$E1674&lt;=$Y$1020),IF(AND($F1674&lt;$E1674,$F1674&gt;0),(($F1674+1-$D1674)/14),((($E1674+1-$D1674)/14))),IF($E1674&lt;=$O$1020,0,IF(AND($F1674&lt;$Y$1020,$F1674&gt;0),(($F1674+1-$D1674)/14),((($Y$1020+1-$D1674)/14))))))</f>
        <v>0</v>
      </c>
      <c r="X1674" s="281">
        <f t="shared" si="1107"/>
        <v>0</v>
      </c>
      <c r="Y1674" s="245">
        <f t="shared" si="1108"/>
        <v>0</v>
      </c>
      <c r="Z1674" s="248"/>
      <c r="AA1674" s="285">
        <f t="shared" si="1044"/>
        <v>0</v>
      </c>
      <c r="AB1674" s="242">
        <f>IF(AA1674=0,0,SUMIFS('Sch A. Input'!$H665:$CJ665,'Sch A. Input'!$H$14:$CJ$14,"Recurring",'Sch A. Input'!$H$13:$CJ$13,"&lt;="&amp;$L$11,'Sch A. Input'!$H$13:$CJ$13,"&lt;="&amp;$AI$1020,'Sch A. Input'!$H$13:$CJ$13,"&gt;"&amp;$Y$1020))</f>
        <v>0</v>
      </c>
      <c r="AC1674" s="242">
        <f>IF(AA1674=0,0,SUMIFS('Sch A. Input'!$H665:$CJ665,'Sch A. Input'!$H$14:$CJ$14,"One-time",'Sch A. Input'!$H$13:$CJ$13,"&lt;="&amp;$L$11,'Sch A. Input'!$H$13:$CJ$13,"&lt;="&amp;$AI$1020,'Sch A. Input'!$H$13:$CJ$13,"&gt;"&amp;$Y$1020))</f>
        <v>0</v>
      </c>
      <c r="AD1674" s="283">
        <f t="shared" si="1045"/>
        <v>0</v>
      </c>
      <c r="AE1674" s="242">
        <f t="shared" si="1046"/>
        <v>0</v>
      </c>
      <c r="AF1674" s="242">
        <f t="shared" si="1047"/>
        <v>0</v>
      </c>
      <c r="AG1674" s="276">
        <f t="shared" ref="AG1674:AG1737" si="1125">IF(OR($D1674="",$D1674&gt;$AI$1020,$D1674&gt;$E1674,AND($F1674&lt;=$Y$1020,$F1674&lt;&gt;0)),0,IF(AND($E1674&gt;$Y$1020,$E1674&lt;=$AI$1020),IF(AND($F1674&lt;$E1674,$F1674&gt;0),(($F1674+1-$D1674)/14),((($E1674+1-$D1674)/14))),IF($E1674&lt;=$Y$1020,0,IF(AND($F1674&lt;$AI$1020,$F1674&gt;0),(($F1674+1-$D1674)/14),((($AI$1020+1-$D1674)/14))))))</f>
        <v>0</v>
      </c>
      <c r="AH1674" s="281">
        <f t="shared" si="1109"/>
        <v>0</v>
      </c>
      <c r="AI1674" s="245">
        <f t="shared" si="1110"/>
        <v>0</v>
      </c>
      <c r="AK1674" s="285">
        <f t="shared" si="1048"/>
        <v>0</v>
      </c>
      <c r="AL1674" s="242">
        <f>IF(AK1674=0,0,SUMIFS('Sch A. Input'!$H665:$CJ665,'Sch A. Input'!$H$14:$CJ$14,"Recurring",'Sch A. Input'!$H$13:$CJ$13,"&lt;="&amp;$L$11,'Sch A. Input'!$H$13:$CJ$13,"&lt;="&amp;$AS$1020,'Sch A. Input'!$H$13:$CJ$13,"&gt;"&amp;$AI$1020))</f>
        <v>0</v>
      </c>
      <c r="AM1674" s="242">
        <f>IF(AK1674=0,0,SUMIFS('Sch A. Input'!$H665:$CJ665,'Sch A. Input'!$H$14:$CJ$14,"One-time",'Sch A. Input'!$H$13:$CJ$13,"&lt;="&amp;$L$11,'Sch A. Input'!$H$13:$CJ$13,"&lt;="&amp;$AS$1020,'Sch A. Input'!$H$13:$CJ$13,"&gt;"&amp;$AI$1020))</f>
        <v>0</v>
      </c>
      <c r="AN1674" s="283">
        <f t="shared" si="1049"/>
        <v>0</v>
      </c>
      <c r="AO1674" s="242">
        <f t="shared" si="1050"/>
        <v>0</v>
      </c>
      <c r="AP1674" s="242">
        <f t="shared" si="1051"/>
        <v>0</v>
      </c>
      <c r="AQ1674" s="276">
        <f t="shared" ref="AQ1674:AQ1737" si="1126">IF(OR($D1674="",$D1674&gt;$E1674,AND($F1674&lt;=$AI$1020,$F1674&lt;&gt;0)),0,IF(AND($E1674&gt;$AI$1020,$E1674&lt;=$AS$1020),IF(AND($F1674&lt;$E1674,$F1674&gt;0),(($F1674+1-$D1674)/14),((($E1674+1-$D1674)/14))),0))</f>
        <v>0</v>
      </c>
      <c r="AR1674" s="281">
        <f t="shared" si="1111"/>
        <v>0</v>
      </c>
      <c r="AS1674" s="245">
        <f t="shared" si="1112"/>
        <v>0</v>
      </c>
      <c r="AY1674" s="160"/>
      <c r="AZ1674" s="160"/>
      <c r="BK1674" s="2"/>
      <c r="BL1674" s="2"/>
      <c r="BM1674" s="2"/>
      <c r="BN1674" s="2"/>
      <c r="BO1674" s="2"/>
      <c r="BP1674" s="2"/>
      <c r="BQ1674" s="2"/>
      <c r="BR1674" s="2"/>
      <c r="BS1674" s="2"/>
      <c r="BT1674" s="2"/>
      <c r="BU1674" s="2"/>
      <c r="BV1674" s="2"/>
      <c r="BW1674" s="2"/>
      <c r="BX1674" s="2"/>
      <c r="BY1674" s="2"/>
      <c r="BZ1674" s="2"/>
      <c r="CA1674" s="2"/>
      <c r="CI1674"/>
      <c r="CJ1674"/>
      <c r="CK1674"/>
      <c r="CL1674"/>
      <c r="CM1674"/>
      <c r="CN1674"/>
      <c r="CO1674"/>
      <c r="CP1674"/>
      <c r="CQ1674"/>
      <c r="CR1674"/>
      <c r="CS1674"/>
      <c r="CT1674"/>
      <c r="CU1674"/>
      <c r="CV1674"/>
      <c r="CW1674"/>
      <c r="CX1674"/>
    </row>
    <row r="1675" spans="2:102" x14ac:dyDescent="0.35">
      <c r="B1675" s="70" t="str">
        <f t="shared" ref="B1675:F1675" si="1127">B668</f>
        <v/>
      </c>
      <c r="C1675" s="166" t="str">
        <f t="shared" si="1127"/>
        <v/>
      </c>
      <c r="D1675" s="273" t="str">
        <f t="shared" si="1127"/>
        <v/>
      </c>
      <c r="E1675" s="273">
        <f t="shared" si="1127"/>
        <v>45016</v>
      </c>
      <c r="F1675" s="273">
        <f t="shared" si="1127"/>
        <v>0</v>
      </c>
      <c r="G1675" s="98">
        <f t="shared" ref="G1675:G1738" si="1128">COUNTIFS(D1675,"&lt;="&amp;$O$1020,D1675,"&lt;&gt;"&amp;0,D1675,"&lt;="&amp;$L$11)</f>
        <v>0</v>
      </c>
      <c r="H1675" s="242">
        <f>IF(G1675=0,0,SUMIFS('Sch A. Input'!$H666:$CJ666,'Sch A. Input'!$H$14:$CJ$14,"Recurring",'Sch A. Input'!$H$13:$CJ$13,"&lt;="&amp;$O$1020,'Sch A. Input'!$H$13:$CJ$13,"&lt;="&amp;$L$11))</f>
        <v>0</v>
      </c>
      <c r="I1675" s="242">
        <f>IF(G1675=0,0,SUMIFS('Sch A. Input'!$H666:$CJ666,'Sch A. Input'!$H$14:$CJ$14,"One-time",'Sch A. Input'!$H$13:$CJ$13,"&lt;="&amp;$O$1020,'Sch A. Input'!$H$13:$CJ$13,"&lt;="&amp;$L$11))</f>
        <v>0</v>
      </c>
      <c r="J1675" s="283">
        <f t="shared" ref="J1675:J1738" si="1129">SUM(H1675:I1675)</f>
        <v>0</v>
      </c>
      <c r="K1675" s="242">
        <f t="shared" ref="K1675:K1738" si="1130">IF(G1675=0,0,IFERROR(H1675/$M1675*$M$9,0))</f>
        <v>0</v>
      </c>
      <c r="L1675" s="242">
        <f t="shared" ref="L1675:L1738" si="1131">IF(G1675=0,0,IFERROR(K1675+I1675,0))</f>
        <v>0</v>
      </c>
      <c r="M1675" s="276">
        <f t="shared" si="1123"/>
        <v>0</v>
      </c>
      <c r="N1675" s="281">
        <f t="shared" si="1105"/>
        <v>0</v>
      </c>
      <c r="O1675" s="245">
        <f t="shared" si="1106"/>
        <v>0</v>
      </c>
      <c r="P1675" s="248"/>
      <c r="Q1675" s="285">
        <f t="shared" ref="Q1675:Q1738" si="1132">IF($F1675=0,IF(AND($D1675&lt;=Y$1020,$D1675&lt;&gt;0,$D1675&lt;=$E1675,$E1675&gt;O$1020),1,0),IF(AND($D1675&lt;=Y$1020,$D1675&lt;&gt;0,$E1675&gt;O$1020,$D1675&lt;=$E1675,$F1675&gt;O$1020),1,0))</f>
        <v>0</v>
      </c>
      <c r="R1675" s="242">
        <f>IF(Q1675=0,0,SUMIFS('Sch A. Input'!$H666:$CJ666,'Sch A. Input'!$H$14:$CJ$14,"Recurring",'Sch A. Input'!$H$13:$CJ$13,"&lt;="&amp;$L$11,'Sch A. Input'!$H$13:$CJ$13,"&lt;="&amp;$Y$1020,'Sch A. Input'!$H$13:$CJ$13,"&gt;"&amp;$O$1020))</f>
        <v>0</v>
      </c>
      <c r="S1675" s="242">
        <f>IF(Q1675=0,0,SUMIFS('Sch A. Input'!$H666:$CJ666,'Sch A. Input'!$H$14:$CJ$14,"One-time",'Sch A. Input'!$H$13:$CJ$13,"&lt;="&amp;$L$11,'Sch A. Input'!$H$13:$CJ$13,"&lt;="&amp;$Y$1020,'Sch A. Input'!$H$13:$CJ$13,"&gt;"&amp;$O$1020))</f>
        <v>0</v>
      </c>
      <c r="T1675" s="283">
        <f t="shared" ref="T1675:T1738" si="1133">SUM(R1675:S1675)</f>
        <v>0</v>
      </c>
      <c r="U1675" s="242">
        <f t="shared" ref="U1675:U1738" si="1134">IF(Q1675=0,0,IFERROR((R1675+H1675)/W1675*$M$9,0))</f>
        <v>0</v>
      </c>
      <c r="V1675" s="242">
        <f t="shared" ref="V1675:V1738" si="1135">IF(Q1675=0,0,IFERROR(U1675+S1675+I1675,0))</f>
        <v>0</v>
      </c>
      <c r="W1675" s="276">
        <f t="shared" si="1124"/>
        <v>0</v>
      </c>
      <c r="X1675" s="281">
        <f t="shared" si="1107"/>
        <v>0</v>
      </c>
      <c r="Y1675" s="245">
        <f t="shared" si="1108"/>
        <v>0</v>
      </c>
      <c r="Z1675" s="248"/>
      <c r="AA1675" s="285">
        <f t="shared" ref="AA1675:AA1738" si="1136">IF($F1675=0,IF(AND($D1675&lt;=AI$1020,$D1675&lt;&gt;0,$D1675&lt;=$E1675,$E1675&gt;Y$1020),1,0),IF(AND($D1675&lt;=AI$1020,$D1675&lt;&gt;0,$E1675&gt;Y$1020,$D1675&lt;=$E1675,$F1675&gt;Y$1020),1,0))</f>
        <v>0</v>
      </c>
      <c r="AB1675" s="242">
        <f>IF(AA1675=0,0,SUMIFS('Sch A. Input'!$H666:$CJ666,'Sch A. Input'!$H$14:$CJ$14,"Recurring",'Sch A. Input'!$H$13:$CJ$13,"&lt;="&amp;$L$11,'Sch A. Input'!$H$13:$CJ$13,"&lt;="&amp;$AI$1020,'Sch A. Input'!$H$13:$CJ$13,"&gt;"&amp;$Y$1020))</f>
        <v>0</v>
      </c>
      <c r="AC1675" s="242">
        <f>IF(AA1675=0,0,SUMIFS('Sch A. Input'!$H666:$CJ666,'Sch A. Input'!$H$14:$CJ$14,"One-time",'Sch A. Input'!$H$13:$CJ$13,"&lt;="&amp;$L$11,'Sch A. Input'!$H$13:$CJ$13,"&lt;="&amp;$AI$1020,'Sch A. Input'!$H$13:$CJ$13,"&gt;"&amp;$Y$1020))</f>
        <v>0</v>
      </c>
      <c r="AD1675" s="283">
        <f t="shared" ref="AD1675:AD1738" si="1137">SUM(AB1675:AC1675)</f>
        <v>0</v>
      </c>
      <c r="AE1675" s="242">
        <f t="shared" ref="AE1675:AE1738" si="1138">IF(AA1675=0,0,IFERROR((AB1675+R1675+H1675)/AG1675*$M$9,0))</f>
        <v>0</v>
      </c>
      <c r="AF1675" s="242">
        <f t="shared" ref="AF1675:AF1738" si="1139">IF(AA1675=0,0,IFERROR(AE1675+AC1675+S1675+I1675,0))</f>
        <v>0</v>
      </c>
      <c r="AG1675" s="276">
        <f t="shared" si="1125"/>
        <v>0</v>
      </c>
      <c r="AH1675" s="281">
        <f t="shared" si="1109"/>
        <v>0</v>
      </c>
      <c r="AI1675" s="245">
        <f t="shared" si="1110"/>
        <v>0</v>
      </c>
      <c r="AK1675" s="285">
        <f t="shared" ref="AK1675:AK1738" si="1140">IF($F1675=0,IF(AND($D1675&lt;=AS$1020,$D1675&lt;&gt;0,$D1675&lt;=$E1675,$E1675&gt;AI$1020),1,0),IF(AND($D1675&lt;=AS$1020,$D1675&lt;&gt;0,$E1675&gt;AI$1020,$F1675&lt;=AS$1020,$D1675&lt;=$E1675,$F1675&gt;AI$1020),1,0))</f>
        <v>0</v>
      </c>
      <c r="AL1675" s="242">
        <f>IF(AK1675=0,0,SUMIFS('Sch A. Input'!$H666:$CJ666,'Sch A. Input'!$H$14:$CJ$14,"Recurring",'Sch A. Input'!$H$13:$CJ$13,"&lt;="&amp;$L$11,'Sch A. Input'!$H$13:$CJ$13,"&lt;="&amp;$AS$1020,'Sch A. Input'!$H$13:$CJ$13,"&gt;"&amp;$AI$1020))</f>
        <v>0</v>
      </c>
      <c r="AM1675" s="242">
        <f>IF(AK1675=0,0,SUMIFS('Sch A. Input'!$H666:$CJ666,'Sch A. Input'!$H$14:$CJ$14,"One-time",'Sch A. Input'!$H$13:$CJ$13,"&lt;="&amp;$L$11,'Sch A. Input'!$H$13:$CJ$13,"&lt;="&amp;$AS$1020,'Sch A. Input'!$H$13:$CJ$13,"&gt;"&amp;$AI$1020))</f>
        <v>0</v>
      </c>
      <c r="AN1675" s="283">
        <f t="shared" ref="AN1675:AN1738" si="1141">+AL1675+AM1675</f>
        <v>0</v>
      </c>
      <c r="AO1675" s="242">
        <f t="shared" ref="AO1675:AO1738" si="1142">IF(AK1675=0,0,IFERROR((AL1675+AB1675+R1675+H1675)/AQ1675*$M$9,0))</f>
        <v>0</v>
      </c>
      <c r="AP1675" s="242">
        <f t="shared" ref="AP1675:AP1738" si="1143">IF(AK1675=0,0,IFERROR(AO1675+AM1675+AC1675+S1675+I1675,0))</f>
        <v>0</v>
      </c>
      <c r="AQ1675" s="276">
        <f t="shared" si="1126"/>
        <v>0</v>
      </c>
      <c r="AR1675" s="281">
        <f t="shared" si="1111"/>
        <v>0</v>
      </c>
      <c r="AS1675" s="245">
        <f t="shared" si="1112"/>
        <v>0</v>
      </c>
      <c r="AY1675" s="160"/>
      <c r="AZ1675" s="160"/>
      <c r="BK1675" s="2"/>
      <c r="BL1675" s="2"/>
      <c r="BM1675" s="2"/>
      <c r="BN1675" s="2"/>
      <c r="BO1675" s="2"/>
      <c r="BP1675" s="2"/>
      <c r="BQ1675" s="2"/>
      <c r="BR1675" s="2"/>
      <c r="BS1675" s="2"/>
      <c r="BT1675" s="2"/>
      <c r="BU1675" s="2"/>
      <c r="BV1675" s="2"/>
      <c r="BW1675" s="2"/>
      <c r="BX1675" s="2"/>
      <c r="BY1675" s="2"/>
      <c r="BZ1675" s="2"/>
      <c r="CA1675" s="2"/>
      <c r="CI1675"/>
      <c r="CJ1675"/>
      <c r="CK1675"/>
      <c r="CL1675"/>
      <c r="CM1675"/>
      <c r="CN1675"/>
      <c r="CO1675"/>
      <c r="CP1675"/>
      <c r="CQ1675"/>
      <c r="CR1675"/>
      <c r="CS1675"/>
      <c r="CT1675"/>
      <c r="CU1675"/>
      <c r="CV1675"/>
      <c r="CW1675"/>
      <c r="CX1675"/>
    </row>
    <row r="1676" spans="2:102" x14ac:dyDescent="0.35">
      <c r="B1676" s="70" t="str">
        <f t="shared" ref="B1676:F1676" si="1144">B669</f>
        <v/>
      </c>
      <c r="C1676" s="166" t="str">
        <f t="shared" si="1144"/>
        <v/>
      </c>
      <c r="D1676" s="273" t="str">
        <f t="shared" si="1144"/>
        <v/>
      </c>
      <c r="E1676" s="273">
        <f t="shared" si="1144"/>
        <v>45016</v>
      </c>
      <c r="F1676" s="273">
        <f t="shared" si="1144"/>
        <v>0</v>
      </c>
      <c r="G1676" s="98">
        <f t="shared" si="1128"/>
        <v>0</v>
      </c>
      <c r="H1676" s="242">
        <f>IF(G1676=0,0,SUMIFS('Sch A. Input'!$H667:$CJ667,'Sch A. Input'!$H$14:$CJ$14,"Recurring",'Sch A. Input'!$H$13:$CJ$13,"&lt;="&amp;$O$1020,'Sch A. Input'!$H$13:$CJ$13,"&lt;="&amp;$L$11))</f>
        <v>0</v>
      </c>
      <c r="I1676" s="242">
        <f>IF(G1676=0,0,SUMIFS('Sch A. Input'!$H667:$CJ667,'Sch A. Input'!$H$14:$CJ$14,"One-time",'Sch A. Input'!$H$13:$CJ$13,"&lt;="&amp;$O$1020,'Sch A. Input'!$H$13:$CJ$13,"&lt;="&amp;$L$11))</f>
        <v>0</v>
      </c>
      <c r="J1676" s="283">
        <f t="shared" si="1129"/>
        <v>0</v>
      </c>
      <c r="K1676" s="242">
        <f t="shared" si="1130"/>
        <v>0</v>
      </c>
      <c r="L1676" s="242">
        <f t="shared" si="1131"/>
        <v>0</v>
      </c>
      <c r="M1676" s="276">
        <f t="shared" si="1123"/>
        <v>0</v>
      </c>
      <c r="N1676" s="281">
        <f t="shared" si="1105"/>
        <v>0</v>
      </c>
      <c r="O1676" s="245">
        <f t="shared" si="1106"/>
        <v>0</v>
      </c>
      <c r="P1676" s="248"/>
      <c r="Q1676" s="285">
        <f t="shared" si="1132"/>
        <v>0</v>
      </c>
      <c r="R1676" s="242">
        <f>IF(Q1676=0,0,SUMIFS('Sch A. Input'!$H667:$CJ667,'Sch A. Input'!$H$14:$CJ$14,"Recurring",'Sch A. Input'!$H$13:$CJ$13,"&lt;="&amp;$L$11,'Sch A. Input'!$H$13:$CJ$13,"&lt;="&amp;$Y$1020,'Sch A. Input'!$H$13:$CJ$13,"&gt;"&amp;$O$1020))</f>
        <v>0</v>
      </c>
      <c r="S1676" s="242">
        <f>IF(Q1676=0,0,SUMIFS('Sch A. Input'!$H667:$CJ667,'Sch A. Input'!$H$14:$CJ$14,"One-time",'Sch A. Input'!$H$13:$CJ$13,"&lt;="&amp;$L$11,'Sch A. Input'!$H$13:$CJ$13,"&lt;="&amp;$Y$1020,'Sch A. Input'!$H$13:$CJ$13,"&gt;"&amp;$O$1020))</f>
        <v>0</v>
      </c>
      <c r="T1676" s="283">
        <f t="shared" si="1133"/>
        <v>0</v>
      </c>
      <c r="U1676" s="242">
        <f t="shared" si="1134"/>
        <v>0</v>
      </c>
      <c r="V1676" s="242">
        <f t="shared" si="1135"/>
        <v>0</v>
      </c>
      <c r="W1676" s="276">
        <f t="shared" si="1124"/>
        <v>0</v>
      </c>
      <c r="X1676" s="281">
        <f t="shared" si="1107"/>
        <v>0</v>
      </c>
      <c r="Y1676" s="245">
        <f t="shared" si="1108"/>
        <v>0</v>
      </c>
      <c r="Z1676" s="248"/>
      <c r="AA1676" s="285">
        <f t="shared" si="1136"/>
        <v>0</v>
      </c>
      <c r="AB1676" s="242">
        <f>IF(AA1676=0,0,SUMIFS('Sch A. Input'!$H667:$CJ667,'Sch A. Input'!$H$14:$CJ$14,"Recurring",'Sch A. Input'!$H$13:$CJ$13,"&lt;="&amp;$L$11,'Sch A. Input'!$H$13:$CJ$13,"&lt;="&amp;$AI$1020,'Sch A. Input'!$H$13:$CJ$13,"&gt;"&amp;$Y$1020))</f>
        <v>0</v>
      </c>
      <c r="AC1676" s="242">
        <f>IF(AA1676=0,0,SUMIFS('Sch A. Input'!$H667:$CJ667,'Sch A. Input'!$H$14:$CJ$14,"One-time",'Sch A. Input'!$H$13:$CJ$13,"&lt;="&amp;$L$11,'Sch A. Input'!$H$13:$CJ$13,"&lt;="&amp;$AI$1020,'Sch A. Input'!$H$13:$CJ$13,"&gt;"&amp;$Y$1020))</f>
        <v>0</v>
      </c>
      <c r="AD1676" s="283">
        <f t="shared" si="1137"/>
        <v>0</v>
      </c>
      <c r="AE1676" s="242">
        <f t="shared" si="1138"/>
        <v>0</v>
      </c>
      <c r="AF1676" s="242">
        <f t="shared" si="1139"/>
        <v>0</v>
      </c>
      <c r="AG1676" s="276">
        <f t="shared" si="1125"/>
        <v>0</v>
      </c>
      <c r="AH1676" s="281">
        <f t="shared" si="1109"/>
        <v>0</v>
      </c>
      <c r="AI1676" s="245">
        <f t="shared" si="1110"/>
        <v>0</v>
      </c>
      <c r="AK1676" s="285">
        <f t="shared" si="1140"/>
        <v>0</v>
      </c>
      <c r="AL1676" s="242">
        <f>IF(AK1676=0,0,SUMIFS('Sch A. Input'!$H667:$CJ667,'Sch A. Input'!$H$14:$CJ$14,"Recurring",'Sch A. Input'!$H$13:$CJ$13,"&lt;="&amp;$L$11,'Sch A. Input'!$H$13:$CJ$13,"&lt;="&amp;$AS$1020,'Sch A. Input'!$H$13:$CJ$13,"&gt;"&amp;$AI$1020))</f>
        <v>0</v>
      </c>
      <c r="AM1676" s="242">
        <f>IF(AK1676=0,0,SUMIFS('Sch A. Input'!$H667:$CJ667,'Sch A. Input'!$H$14:$CJ$14,"One-time",'Sch A. Input'!$H$13:$CJ$13,"&lt;="&amp;$L$11,'Sch A. Input'!$H$13:$CJ$13,"&lt;="&amp;$AS$1020,'Sch A. Input'!$H$13:$CJ$13,"&gt;"&amp;$AI$1020))</f>
        <v>0</v>
      </c>
      <c r="AN1676" s="283">
        <f t="shared" si="1141"/>
        <v>0</v>
      </c>
      <c r="AO1676" s="242">
        <f t="shared" si="1142"/>
        <v>0</v>
      </c>
      <c r="AP1676" s="242">
        <f t="shared" si="1143"/>
        <v>0</v>
      </c>
      <c r="AQ1676" s="276">
        <f t="shared" si="1126"/>
        <v>0</v>
      </c>
      <c r="AR1676" s="281">
        <f t="shared" si="1111"/>
        <v>0</v>
      </c>
      <c r="AS1676" s="245">
        <f t="shared" si="1112"/>
        <v>0</v>
      </c>
      <c r="AY1676" s="160"/>
      <c r="AZ1676" s="160"/>
      <c r="BK1676" s="2"/>
      <c r="BL1676" s="2"/>
      <c r="BM1676" s="2"/>
      <c r="BN1676" s="2"/>
      <c r="BO1676" s="2"/>
      <c r="BP1676" s="2"/>
      <c r="BQ1676" s="2"/>
      <c r="BR1676" s="2"/>
      <c r="BS1676" s="2"/>
      <c r="BT1676" s="2"/>
      <c r="BU1676" s="2"/>
      <c r="BV1676" s="2"/>
      <c r="BW1676" s="2"/>
      <c r="BX1676" s="2"/>
      <c r="BY1676" s="2"/>
      <c r="BZ1676" s="2"/>
      <c r="CA1676" s="2"/>
      <c r="CI1676"/>
      <c r="CJ1676"/>
      <c r="CK1676"/>
      <c r="CL1676"/>
      <c r="CM1676"/>
      <c r="CN1676"/>
      <c r="CO1676"/>
      <c r="CP1676"/>
      <c r="CQ1676"/>
      <c r="CR1676"/>
      <c r="CS1676"/>
      <c r="CT1676"/>
      <c r="CU1676"/>
      <c r="CV1676"/>
      <c r="CW1676"/>
      <c r="CX1676"/>
    </row>
    <row r="1677" spans="2:102" x14ac:dyDescent="0.35">
      <c r="B1677" s="70" t="str">
        <f t="shared" ref="B1677:F1677" si="1145">B670</f>
        <v/>
      </c>
      <c r="C1677" s="166" t="str">
        <f t="shared" si="1145"/>
        <v/>
      </c>
      <c r="D1677" s="273" t="str">
        <f t="shared" si="1145"/>
        <v/>
      </c>
      <c r="E1677" s="273">
        <f t="shared" si="1145"/>
        <v>45016</v>
      </c>
      <c r="F1677" s="273">
        <f t="shared" si="1145"/>
        <v>0</v>
      </c>
      <c r="G1677" s="98">
        <f t="shared" si="1128"/>
        <v>0</v>
      </c>
      <c r="H1677" s="242">
        <f>IF(G1677=0,0,SUMIFS('Sch A. Input'!$H668:$CJ668,'Sch A. Input'!$H$14:$CJ$14,"Recurring",'Sch A. Input'!$H$13:$CJ$13,"&lt;="&amp;$O$1020,'Sch A. Input'!$H$13:$CJ$13,"&lt;="&amp;$L$11))</f>
        <v>0</v>
      </c>
      <c r="I1677" s="242">
        <f>IF(G1677=0,0,SUMIFS('Sch A. Input'!$H668:$CJ668,'Sch A. Input'!$H$14:$CJ$14,"One-time",'Sch A. Input'!$H$13:$CJ$13,"&lt;="&amp;$O$1020,'Sch A. Input'!$H$13:$CJ$13,"&lt;="&amp;$L$11))</f>
        <v>0</v>
      </c>
      <c r="J1677" s="283">
        <f t="shared" si="1129"/>
        <v>0</v>
      </c>
      <c r="K1677" s="242">
        <f t="shared" si="1130"/>
        <v>0</v>
      </c>
      <c r="L1677" s="242">
        <f t="shared" si="1131"/>
        <v>0</v>
      </c>
      <c r="M1677" s="276">
        <f t="shared" si="1123"/>
        <v>0</v>
      </c>
      <c r="N1677" s="281">
        <f t="shared" si="1105"/>
        <v>0</v>
      </c>
      <c r="O1677" s="245">
        <f t="shared" si="1106"/>
        <v>0</v>
      </c>
      <c r="P1677" s="248"/>
      <c r="Q1677" s="285">
        <f t="shared" si="1132"/>
        <v>0</v>
      </c>
      <c r="R1677" s="242">
        <f>IF(Q1677=0,0,SUMIFS('Sch A. Input'!$H668:$CJ668,'Sch A. Input'!$H$14:$CJ$14,"Recurring",'Sch A. Input'!$H$13:$CJ$13,"&lt;="&amp;$L$11,'Sch A. Input'!$H$13:$CJ$13,"&lt;="&amp;$Y$1020,'Sch A. Input'!$H$13:$CJ$13,"&gt;"&amp;$O$1020))</f>
        <v>0</v>
      </c>
      <c r="S1677" s="242">
        <f>IF(Q1677=0,0,SUMIFS('Sch A. Input'!$H668:$CJ668,'Sch A. Input'!$H$14:$CJ$14,"One-time",'Sch A. Input'!$H$13:$CJ$13,"&lt;="&amp;$L$11,'Sch A. Input'!$H$13:$CJ$13,"&lt;="&amp;$Y$1020,'Sch A. Input'!$H$13:$CJ$13,"&gt;"&amp;$O$1020))</f>
        <v>0</v>
      </c>
      <c r="T1677" s="283">
        <f t="shared" si="1133"/>
        <v>0</v>
      </c>
      <c r="U1677" s="242">
        <f t="shared" si="1134"/>
        <v>0</v>
      </c>
      <c r="V1677" s="242">
        <f t="shared" si="1135"/>
        <v>0</v>
      </c>
      <c r="W1677" s="276">
        <f t="shared" si="1124"/>
        <v>0</v>
      </c>
      <c r="X1677" s="281">
        <f t="shared" si="1107"/>
        <v>0</v>
      </c>
      <c r="Y1677" s="245">
        <f t="shared" si="1108"/>
        <v>0</v>
      </c>
      <c r="Z1677" s="248"/>
      <c r="AA1677" s="285">
        <f t="shared" si="1136"/>
        <v>0</v>
      </c>
      <c r="AB1677" s="242">
        <f>IF(AA1677=0,0,SUMIFS('Sch A. Input'!$H668:$CJ668,'Sch A. Input'!$H$14:$CJ$14,"Recurring",'Sch A. Input'!$H$13:$CJ$13,"&lt;="&amp;$L$11,'Sch A. Input'!$H$13:$CJ$13,"&lt;="&amp;$AI$1020,'Sch A. Input'!$H$13:$CJ$13,"&gt;"&amp;$Y$1020))</f>
        <v>0</v>
      </c>
      <c r="AC1677" s="242">
        <f>IF(AA1677=0,0,SUMIFS('Sch A. Input'!$H668:$CJ668,'Sch A. Input'!$H$14:$CJ$14,"One-time",'Sch A. Input'!$H$13:$CJ$13,"&lt;="&amp;$L$11,'Sch A. Input'!$H$13:$CJ$13,"&lt;="&amp;$AI$1020,'Sch A. Input'!$H$13:$CJ$13,"&gt;"&amp;$Y$1020))</f>
        <v>0</v>
      </c>
      <c r="AD1677" s="283">
        <f t="shared" si="1137"/>
        <v>0</v>
      </c>
      <c r="AE1677" s="242">
        <f t="shared" si="1138"/>
        <v>0</v>
      </c>
      <c r="AF1677" s="242">
        <f t="shared" si="1139"/>
        <v>0</v>
      </c>
      <c r="AG1677" s="276">
        <f t="shared" si="1125"/>
        <v>0</v>
      </c>
      <c r="AH1677" s="281">
        <f t="shared" si="1109"/>
        <v>0</v>
      </c>
      <c r="AI1677" s="245">
        <f t="shared" si="1110"/>
        <v>0</v>
      </c>
      <c r="AK1677" s="285">
        <f t="shared" si="1140"/>
        <v>0</v>
      </c>
      <c r="AL1677" s="242">
        <f>IF(AK1677=0,0,SUMIFS('Sch A. Input'!$H668:$CJ668,'Sch A. Input'!$H$14:$CJ$14,"Recurring",'Sch A. Input'!$H$13:$CJ$13,"&lt;="&amp;$L$11,'Sch A. Input'!$H$13:$CJ$13,"&lt;="&amp;$AS$1020,'Sch A. Input'!$H$13:$CJ$13,"&gt;"&amp;$AI$1020))</f>
        <v>0</v>
      </c>
      <c r="AM1677" s="242">
        <f>IF(AK1677=0,0,SUMIFS('Sch A. Input'!$H668:$CJ668,'Sch A. Input'!$H$14:$CJ$14,"One-time",'Sch A. Input'!$H$13:$CJ$13,"&lt;="&amp;$L$11,'Sch A. Input'!$H$13:$CJ$13,"&lt;="&amp;$AS$1020,'Sch A. Input'!$H$13:$CJ$13,"&gt;"&amp;$AI$1020))</f>
        <v>0</v>
      </c>
      <c r="AN1677" s="283">
        <f t="shared" si="1141"/>
        <v>0</v>
      </c>
      <c r="AO1677" s="242">
        <f t="shared" si="1142"/>
        <v>0</v>
      </c>
      <c r="AP1677" s="242">
        <f t="shared" si="1143"/>
        <v>0</v>
      </c>
      <c r="AQ1677" s="276">
        <f t="shared" si="1126"/>
        <v>0</v>
      </c>
      <c r="AR1677" s="281">
        <f t="shared" si="1111"/>
        <v>0</v>
      </c>
      <c r="AS1677" s="245">
        <f t="shared" si="1112"/>
        <v>0</v>
      </c>
      <c r="AY1677" s="160"/>
      <c r="AZ1677" s="160"/>
      <c r="BK1677" s="2"/>
      <c r="BL1677" s="2"/>
      <c r="BM1677" s="2"/>
      <c r="BN1677" s="2"/>
      <c r="BO1677" s="2"/>
      <c r="BP1677" s="2"/>
      <c r="BQ1677" s="2"/>
      <c r="BR1677" s="2"/>
      <c r="BS1677" s="2"/>
      <c r="BT1677" s="2"/>
      <c r="BU1677" s="2"/>
      <c r="BV1677" s="2"/>
      <c r="BW1677" s="2"/>
      <c r="BX1677" s="2"/>
      <c r="BY1677" s="2"/>
      <c r="BZ1677" s="2"/>
      <c r="CA1677" s="2"/>
      <c r="CI1677"/>
      <c r="CJ1677"/>
      <c r="CK1677"/>
      <c r="CL1677"/>
      <c r="CM1677"/>
      <c r="CN1677"/>
      <c r="CO1677"/>
      <c r="CP1677"/>
      <c r="CQ1677"/>
      <c r="CR1677"/>
      <c r="CS1677"/>
      <c r="CT1677"/>
      <c r="CU1677"/>
      <c r="CV1677"/>
      <c r="CW1677"/>
      <c r="CX1677"/>
    </row>
    <row r="1678" spans="2:102" x14ac:dyDescent="0.35">
      <c r="B1678" s="70" t="str">
        <f t="shared" ref="B1678:F1678" si="1146">B671</f>
        <v/>
      </c>
      <c r="C1678" s="166" t="str">
        <f t="shared" si="1146"/>
        <v/>
      </c>
      <c r="D1678" s="273" t="str">
        <f t="shared" si="1146"/>
        <v/>
      </c>
      <c r="E1678" s="273">
        <f t="shared" si="1146"/>
        <v>45016</v>
      </c>
      <c r="F1678" s="273">
        <f t="shared" si="1146"/>
        <v>0</v>
      </c>
      <c r="G1678" s="98">
        <f t="shared" si="1128"/>
        <v>0</v>
      </c>
      <c r="H1678" s="242">
        <f>IF(G1678=0,0,SUMIFS('Sch A. Input'!$H669:$CJ669,'Sch A. Input'!$H$14:$CJ$14,"Recurring",'Sch A. Input'!$H$13:$CJ$13,"&lt;="&amp;$O$1020,'Sch A. Input'!$H$13:$CJ$13,"&lt;="&amp;$L$11))</f>
        <v>0</v>
      </c>
      <c r="I1678" s="242">
        <f>IF(G1678=0,0,SUMIFS('Sch A. Input'!$H669:$CJ669,'Sch A. Input'!$H$14:$CJ$14,"One-time",'Sch A. Input'!$H$13:$CJ$13,"&lt;="&amp;$O$1020,'Sch A. Input'!$H$13:$CJ$13,"&lt;="&amp;$L$11))</f>
        <v>0</v>
      </c>
      <c r="J1678" s="283">
        <f t="shared" si="1129"/>
        <v>0</v>
      </c>
      <c r="K1678" s="242">
        <f t="shared" si="1130"/>
        <v>0</v>
      </c>
      <c r="L1678" s="242">
        <f t="shared" si="1131"/>
        <v>0</v>
      </c>
      <c r="M1678" s="276">
        <f t="shared" si="1123"/>
        <v>0</v>
      </c>
      <c r="N1678" s="281">
        <f t="shared" si="1105"/>
        <v>0</v>
      </c>
      <c r="O1678" s="245">
        <f t="shared" si="1106"/>
        <v>0</v>
      </c>
      <c r="P1678" s="248"/>
      <c r="Q1678" s="285">
        <f t="shared" si="1132"/>
        <v>0</v>
      </c>
      <c r="R1678" s="242">
        <f>IF(Q1678=0,0,SUMIFS('Sch A. Input'!$H669:$CJ669,'Sch A. Input'!$H$14:$CJ$14,"Recurring",'Sch A. Input'!$H$13:$CJ$13,"&lt;="&amp;$L$11,'Sch A. Input'!$H$13:$CJ$13,"&lt;="&amp;$Y$1020,'Sch A. Input'!$H$13:$CJ$13,"&gt;"&amp;$O$1020))</f>
        <v>0</v>
      </c>
      <c r="S1678" s="242">
        <f>IF(Q1678=0,0,SUMIFS('Sch A. Input'!$H669:$CJ669,'Sch A. Input'!$H$14:$CJ$14,"One-time",'Sch A. Input'!$H$13:$CJ$13,"&lt;="&amp;$L$11,'Sch A. Input'!$H$13:$CJ$13,"&lt;="&amp;$Y$1020,'Sch A. Input'!$H$13:$CJ$13,"&gt;"&amp;$O$1020))</f>
        <v>0</v>
      </c>
      <c r="T1678" s="283">
        <f t="shared" si="1133"/>
        <v>0</v>
      </c>
      <c r="U1678" s="242">
        <f t="shared" si="1134"/>
        <v>0</v>
      </c>
      <c r="V1678" s="242">
        <f t="shared" si="1135"/>
        <v>0</v>
      </c>
      <c r="W1678" s="276">
        <f t="shared" si="1124"/>
        <v>0</v>
      </c>
      <c r="X1678" s="281">
        <f t="shared" si="1107"/>
        <v>0</v>
      </c>
      <c r="Y1678" s="245">
        <f t="shared" si="1108"/>
        <v>0</v>
      </c>
      <c r="Z1678" s="248"/>
      <c r="AA1678" s="285">
        <f t="shared" si="1136"/>
        <v>0</v>
      </c>
      <c r="AB1678" s="242">
        <f>IF(AA1678=0,0,SUMIFS('Sch A. Input'!$H669:$CJ669,'Sch A. Input'!$H$14:$CJ$14,"Recurring",'Sch A. Input'!$H$13:$CJ$13,"&lt;="&amp;$L$11,'Sch A. Input'!$H$13:$CJ$13,"&lt;="&amp;$AI$1020,'Sch A. Input'!$H$13:$CJ$13,"&gt;"&amp;$Y$1020))</f>
        <v>0</v>
      </c>
      <c r="AC1678" s="242">
        <f>IF(AA1678=0,0,SUMIFS('Sch A. Input'!$H669:$CJ669,'Sch A. Input'!$H$14:$CJ$14,"One-time",'Sch A. Input'!$H$13:$CJ$13,"&lt;="&amp;$L$11,'Sch A. Input'!$H$13:$CJ$13,"&lt;="&amp;$AI$1020,'Sch A. Input'!$H$13:$CJ$13,"&gt;"&amp;$Y$1020))</f>
        <v>0</v>
      </c>
      <c r="AD1678" s="283">
        <f t="shared" si="1137"/>
        <v>0</v>
      </c>
      <c r="AE1678" s="242">
        <f t="shared" si="1138"/>
        <v>0</v>
      </c>
      <c r="AF1678" s="242">
        <f t="shared" si="1139"/>
        <v>0</v>
      </c>
      <c r="AG1678" s="276">
        <f t="shared" si="1125"/>
        <v>0</v>
      </c>
      <c r="AH1678" s="281">
        <f t="shared" si="1109"/>
        <v>0</v>
      </c>
      <c r="AI1678" s="245">
        <f t="shared" si="1110"/>
        <v>0</v>
      </c>
      <c r="AK1678" s="285">
        <f t="shared" si="1140"/>
        <v>0</v>
      </c>
      <c r="AL1678" s="242">
        <f>IF(AK1678=0,0,SUMIFS('Sch A. Input'!$H669:$CJ669,'Sch A. Input'!$H$14:$CJ$14,"Recurring",'Sch A. Input'!$H$13:$CJ$13,"&lt;="&amp;$L$11,'Sch A. Input'!$H$13:$CJ$13,"&lt;="&amp;$AS$1020,'Sch A. Input'!$H$13:$CJ$13,"&gt;"&amp;$AI$1020))</f>
        <v>0</v>
      </c>
      <c r="AM1678" s="242">
        <f>IF(AK1678=0,0,SUMIFS('Sch A. Input'!$H669:$CJ669,'Sch A. Input'!$H$14:$CJ$14,"One-time",'Sch A. Input'!$H$13:$CJ$13,"&lt;="&amp;$L$11,'Sch A. Input'!$H$13:$CJ$13,"&lt;="&amp;$AS$1020,'Sch A. Input'!$H$13:$CJ$13,"&gt;"&amp;$AI$1020))</f>
        <v>0</v>
      </c>
      <c r="AN1678" s="283">
        <f t="shared" si="1141"/>
        <v>0</v>
      </c>
      <c r="AO1678" s="242">
        <f t="shared" si="1142"/>
        <v>0</v>
      </c>
      <c r="AP1678" s="242">
        <f t="shared" si="1143"/>
        <v>0</v>
      </c>
      <c r="AQ1678" s="276">
        <f t="shared" si="1126"/>
        <v>0</v>
      </c>
      <c r="AR1678" s="281">
        <f t="shared" si="1111"/>
        <v>0</v>
      </c>
      <c r="AS1678" s="245">
        <f t="shared" si="1112"/>
        <v>0</v>
      </c>
      <c r="AY1678" s="160"/>
      <c r="AZ1678" s="160"/>
      <c r="BK1678" s="2"/>
      <c r="BL1678" s="2"/>
      <c r="BM1678" s="2"/>
      <c r="BN1678" s="2"/>
      <c r="BO1678" s="2"/>
      <c r="BP1678" s="2"/>
      <c r="BQ1678" s="2"/>
      <c r="BR1678" s="2"/>
      <c r="BS1678" s="2"/>
      <c r="BT1678" s="2"/>
      <c r="BU1678" s="2"/>
      <c r="BV1678" s="2"/>
      <c r="BW1678" s="2"/>
      <c r="BX1678" s="2"/>
      <c r="BY1678" s="2"/>
      <c r="BZ1678" s="2"/>
      <c r="CA1678" s="2"/>
      <c r="CI1678"/>
      <c r="CJ1678"/>
      <c r="CK1678"/>
      <c r="CL1678"/>
      <c r="CM1678"/>
      <c r="CN1678"/>
      <c r="CO1678"/>
      <c r="CP1678"/>
      <c r="CQ1678"/>
      <c r="CR1678"/>
      <c r="CS1678"/>
      <c r="CT1678"/>
      <c r="CU1678"/>
      <c r="CV1678"/>
      <c r="CW1678"/>
      <c r="CX1678"/>
    </row>
    <row r="1679" spans="2:102" x14ac:dyDescent="0.35">
      <c r="B1679" s="70" t="str">
        <f t="shared" ref="B1679:F1679" si="1147">B672</f>
        <v/>
      </c>
      <c r="C1679" s="166" t="str">
        <f t="shared" si="1147"/>
        <v/>
      </c>
      <c r="D1679" s="273" t="str">
        <f t="shared" si="1147"/>
        <v/>
      </c>
      <c r="E1679" s="273">
        <f t="shared" si="1147"/>
        <v>45016</v>
      </c>
      <c r="F1679" s="273">
        <f t="shared" si="1147"/>
        <v>0</v>
      </c>
      <c r="G1679" s="98">
        <f t="shared" si="1128"/>
        <v>0</v>
      </c>
      <c r="H1679" s="242">
        <f>IF(G1679=0,0,SUMIFS('Sch A. Input'!$H670:$CJ670,'Sch A. Input'!$H$14:$CJ$14,"Recurring",'Sch A. Input'!$H$13:$CJ$13,"&lt;="&amp;$O$1020,'Sch A. Input'!$H$13:$CJ$13,"&lt;="&amp;$L$11))</f>
        <v>0</v>
      </c>
      <c r="I1679" s="242">
        <f>IF(G1679=0,0,SUMIFS('Sch A. Input'!$H670:$CJ670,'Sch A. Input'!$H$14:$CJ$14,"One-time",'Sch A. Input'!$H$13:$CJ$13,"&lt;="&amp;$O$1020,'Sch A. Input'!$H$13:$CJ$13,"&lt;="&amp;$L$11))</f>
        <v>0</v>
      </c>
      <c r="J1679" s="283">
        <f t="shared" si="1129"/>
        <v>0</v>
      </c>
      <c r="K1679" s="242">
        <f t="shared" si="1130"/>
        <v>0</v>
      </c>
      <c r="L1679" s="242">
        <f t="shared" si="1131"/>
        <v>0</v>
      </c>
      <c r="M1679" s="276">
        <f t="shared" si="1123"/>
        <v>0</v>
      </c>
      <c r="N1679" s="281">
        <f t="shared" si="1105"/>
        <v>0</v>
      </c>
      <c r="O1679" s="245">
        <f t="shared" si="1106"/>
        <v>0</v>
      </c>
      <c r="P1679" s="248"/>
      <c r="Q1679" s="285">
        <f t="shared" si="1132"/>
        <v>0</v>
      </c>
      <c r="R1679" s="242">
        <f>IF(Q1679=0,0,SUMIFS('Sch A. Input'!$H670:$CJ670,'Sch A. Input'!$H$14:$CJ$14,"Recurring",'Sch A. Input'!$H$13:$CJ$13,"&lt;="&amp;$L$11,'Sch A. Input'!$H$13:$CJ$13,"&lt;="&amp;$Y$1020,'Sch A. Input'!$H$13:$CJ$13,"&gt;"&amp;$O$1020))</f>
        <v>0</v>
      </c>
      <c r="S1679" s="242">
        <f>IF(Q1679=0,0,SUMIFS('Sch A. Input'!$H670:$CJ670,'Sch A. Input'!$H$14:$CJ$14,"One-time",'Sch A. Input'!$H$13:$CJ$13,"&lt;="&amp;$L$11,'Sch A. Input'!$H$13:$CJ$13,"&lt;="&amp;$Y$1020,'Sch A. Input'!$H$13:$CJ$13,"&gt;"&amp;$O$1020))</f>
        <v>0</v>
      </c>
      <c r="T1679" s="283">
        <f t="shared" si="1133"/>
        <v>0</v>
      </c>
      <c r="U1679" s="242">
        <f t="shared" si="1134"/>
        <v>0</v>
      </c>
      <c r="V1679" s="242">
        <f t="shared" si="1135"/>
        <v>0</v>
      </c>
      <c r="W1679" s="276">
        <f t="shared" si="1124"/>
        <v>0</v>
      </c>
      <c r="X1679" s="281">
        <f t="shared" si="1107"/>
        <v>0</v>
      </c>
      <c r="Y1679" s="245">
        <f t="shared" si="1108"/>
        <v>0</v>
      </c>
      <c r="Z1679" s="248"/>
      <c r="AA1679" s="285">
        <f t="shared" si="1136"/>
        <v>0</v>
      </c>
      <c r="AB1679" s="242">
        <f>IF(AA1679=0,0,SUMIFS('Sch A. Input'!$H670:$CJ670,'Sch A. Input'!$H$14:$CJ$14,"Recurring",'Sch A. Input'!$H$13:$CJ$13,"&lt;="&amp;$L$11,'Sch A. Input'!$H$13:$CJ$13,"&lt;="&amp;$AI$1020,'Sch A. Input'!$H$13:$CJ$13,"&gt;"&amp;$Y$1020))</f>
        <v>0</v>
      </c>
      <c r="AC1679" s="242">
        <f>IF(AA1679=0,0,SUMIFS('Sch A. Input'!$H670:$CJ670,'Sch A. Input'!$H$14:$CJ$14,"One-time",'Sch A. Input'!$H$13:$CJ$13,"&lt;="&amp;$L$11,'Sch A. Input'!$H$13:$CJ$13,"&lt;="&amp;$AI$1020,'Sch A. Input'!$H$13:$CJ$13,"&gt;"&amp;$Y$1020))</f>
        <v>0</v>
      </c>
      <c r="AD1679" s="283">
        <f t="shared" si="1137"/>
        <v>0</v>
      </c>
      <c r="AE1679" s="242">
        <f t="shared" si="1138"/>
        <v>0</v>
      </c>
      <c r="AF1679" s="242">
        <f t="shared" si="1139"/>
        <v>0</v>
      </c>
      <c r="AG1679" s="276">
        <f t="shared" si="1125"/>
        <v>0</v>
      </c>
      <c r="AH1679" s="281">
        <f t="shared" si="1109"/>
        <v>0</v>
      </c>
      <c r="AI1679" s="245">
        <f t="shared" si="1110"/>
        <v>0</v>
      </c>
      <c r="AK1679" s="285">
        <f t="shared" si="1140"/>
        <v>0</v>
      </c>
      <c r="AL1679" s="242">
        <f>IF(AK1679=0,0,SUMIFS('Sch A. Input'!$H670:$CJ670,'Sch A. Input'!$H$14:$CJ$14,"Recurring",'Sch A. Input'!$H$13:$CJ$13,"&lt;="&amp;$L$11,'Sch A. Input'!$H$13:$CJ$13,"&lt;="&amp;$AS$1020,'Sch A. Input'!$H$13:$CJ$13,"&gt;"&amp;$AI$1020))</f>
        <v>0</v>
      </c>
      <c r="AM1679" s="242">
        <f>IF(AK1679=0,0,SUMIFS('Sch A. Input'!$H670:$CJ670,'Sch A. Input'!$H$14:$CJ$14,"One-time",'Sch A. Input'!$H$13:$CJ$13,"&lt;="&amp;$L$11,'Sch A. Input'!$H$13:$CJ$13,"&lt;="&amp;$AS$1020,'Sch A. Input'!$H$13:$CJ$13,"&gt;"&amp;$AI$1020))</f>
        <v>0</v>
      </c>
      <c r="AN1679" s="283">
        <f t="shared" si="1141"/>
        <v>0</v>
      </c>
      <c r="AO1679" s="242">
        <f t="shared" si="1142"/>
        <v>0</v>
      </c>
      <c r="AP1679" s="242">
        <f t="shared" si="1143"/>
        <v>0</v>
      </c>
      <c r="AQ1679" s="276">
        <f t="shared" si="1126"/>
        <v>0</v>
      </c>
      <c r="AR1679" s="281">
        <f t="shared" si="1111"/>
        <v>0</v>
      </c>
      <c r="AS1679" s="245">
        <f t="shared" si="1112"/>
        <v>0</v>
      </c>
      <c r="AY1679" s="160"/>
      <c r="AZ1679" s="160"/>
      <c r="BK1679" s="2"/>
      <c r="BL1679" s="2"/>
      <c r="BM1679" s="2"/>
      <c r="BN1679" s="2"/>
      <c r="BO1679" s="2"/>
      <c r="BP1679" s="2"/>
      <c r="BQ1679" s="2"/>
      <c r="BR1679" s="2"/>
      <c r="BS1679" s="2"/>
      <c r="BT1679" s="2"/>
      <c r="BU1679" s="2"/>
      <c r="BV1679" s="2"/>
      <c r="BW1679" s="2"/>
      <c r="BX1679" s="2"/>
      <c r="BY1679" s="2"/>
      <c r="BZ1679" s="2"/>
      <c r="CA1679" s="2"/>
      <c r="CI1679"/>
      <c r="CJ1679"/>
      <c r="CK1679"/>
      <c r="CL1679"/>
      <c r="CM1679"/>
      <c r="CN1679"/>
      <c r="CO1679"/>
      <c r="CP1679"/>
      <c r="CQ1679"/>
      <c r="CR1679"/>
      <c r="CS1679"/>
      <c r="CT1679"/>
      <c r="CU1679"/>
      <c r="CV1679"/>
      <c r="CW1679"/>
      <c r="CX1679"/>
    </row>
    <row r="1680" spans="2:102" x14ac:dyDescent="0.35">
      <c r="B1680" s="70" t="str">
        <f t="shared" ref="B1680:F1680" si="1148">B673</f>
        <v/>
      </c>
      <c r="C1680" s="166" t="str">
        <f t="shared" si="1148"/>
        <v/>
      </c>
      <c r="D1680" s="273" t="str">
        <f t="shared" si="1148"/>
        <v/>
      </c>
      <c r="E1680" s="273">
        <f t="shared" si="1148"/>
        <v>45016</v>
      </c>
      <c r="F1680" s="273">
        <f t="shared" si="1148"/>
        <v>0</v>
      </c>
      <c r="G1680" s="98">
        <f t="shared" si="1128"/>
        <v>0</v>
      </c>
      <c r="H1680" s="242">
        <f>IF(G1680=0,0,SUMIFS('Sch A. Input'!$H671:$CJ671,'Sch A. Input'!$H$14:$CJ$14,"Recurring",'Sch A. Input'!$H$13:$CJ$13,"&lt;="&amp;$O$1020,'Sch A. Input'!$H$13:$CJ$13,"&lt;="&amp;$L$11))</f>
        <v>0</v>
      </c>
      <c r="I1680" s="242">
        <f>IF(G1680=0,0,SUMIFS('Sch A. Input'!$H671:$CJ671,'Sch A. Input'!$H$14:$CJ$14,"One-time",'Sch A. Input'!$H$13:$CJ$13,"&lt;="&amp;$O$1020,'Sch A. Input'!$H$13:$CJ$13,"&lt;="&amp;$L$11))</f>
        <v>0</v>
      </c>
      <c r="J1680" s="283">
        <f t="shared" si="1129"/>
        <v>0</v>
      </c>
      <c r="K1680" s="242">
        <f t="shared" si="1130"/>
        <v>0</v>
      </c>
      <c r="L1680" s="242">
        <f t="shared" si="1131"/>
        <v>0</v>
      </c>
      <c r="M1680" s="276">
        <f t="shared" si="1123"/>
        <v>0</v>
      </c>
      <c r="N1680" s="281">
        <f t="shared" si="1105"/>
        <v>0</v>
      </c>
      <c r="O1680" s="245">
        <f t="shared" si="1106"/>
        <v>0</v>
      </c>
      <c r="P1680" s="248"/>
      <c r="Q1680" s="285">
        <f t="shared" si="1132"/>
        <v>0</v>
      </c>
      <c r="R1680" s="242">
        <f>IF(Q1680=0,0,SUMIFS('Sch A. Input'!$H671:$CJ671,'Sch A. Input'!$H$14:$CJ$14,"Recurring",'Sch A. Input'!$H$13:$CJ$13,"&lt;="&amp;$L$11,'Sch A. Input'!$H$13:$CJ$13,"&lt;="&amp;$Y$1020,'Sch A. Input'!$H$13:$CJ$13,"&gt;"&amp;$O$1020))</f>
        <v>0</v>
      </c>
      <c r="S1680" s="242">
        <f>IF(Q1680=0,0,SUMIFS('Sch A. Input'!$H671:$CJ671,'Sch A. Input'!$H$14:$CJ$14,"One-time",'Sch A. Input'!$H$13:$CJ$13,"&lt;="&amp;$L$11,'Sch A. Input'!$H$13:$CJ$13,"&lt;="&amp;$Y$1020,'Sch A. Input'!$H$13:$CJ$13,"&gt;"&amp;$O$1020))</f>
        <v>0</v>
      </c>
      <c r="T1680" s="283">
        <f t="shared" si="1133"/>
        <v>0</v>
      </c>
      <c r="U1680" s="242">
        <f t="shared" si="1134"/>
        <v>0</v>
      </c>
      <c r="V1680" s="242">
        <f t="shared" si="1135"/>
        <v>0</v>
      </c>
      <c r="W1680" s="276">
        <f t="shared" si="1124"/>
        <v>0</v>
      </c>
      <c r="X1680" s="281">
        <f t="shared" si="1107"/>
        <v>0</v>
      </c>
      <c r="Y1680" s="245">
        <f t="shared" si="1108"/>
        <v>0</v>
      </c>
      <c r="Z1680" s="248"/>
      <c r="AA1680" s="285">
        <f t="shared" si="1136"/>
        <v>0</v>
      </c>
      <c r="AB1680" s="242">
        <f>IF(AA1680=0,0,SUMIFS('Sch A. Input'!$H671:$CJ671,'Sch A. Input'!$H$14:$CJ$14,"Recurring",'Sch A. Input'!$H$13:$CJ$13,"&lt;="&amp;$L$11,'Sch A. Input'!$H$13:$CJ$13,"&lt;="&amp;$AI$1020,'Sch A. Input'!$H$13:$CJ$13,"&gt;"&amp;$Y$1020))</f>
        <v>0</v>
      </c>
      <c r="AC1680" s="242">
        <f>IF(AA1680=0,0,SUMIFS('Sch A. Input'!$H671:$CJ671,'Sch A. Input'!$H$14:$CJ$14,"One-time",'Sch A. Input'!$H$13:$CJ$13,"&lt;="&amp;$L$11,'Sch A. Input'!$H$13:$CJ$13,"&lt;="&amp;$AI$1020,'Sch A. Input'!$H$13:$CJ$13,"&gt;"&amp;$Y$1020))</f>
        <v>0</v>
      </c>
      <c r="AD1680" s="283">
        <f t="shared" si="1137"/>
        <v>0</v>
      </c>
      <c r="AE1680" s="242">
        <f t="shared" si="1138"/>
        <v>0</v>
      </c>
      <c r="AF1680" s="242">
        <f t="shared" si="1139"/>
        <v>0</v>
      </c>
      <c r="AG1680" s="276">
        <f t="shared" si="1125"/>
        <v>0</v>
      </c>
      <c r="AH1680" s="281">
        <f t="shared" si="1109"/>
        <v>0</v>
      </c>
      <c r="AI1680" s="245">
        <f t="shared" si="1110"/>
        <v>0</v>
      </c>
      <c r="AK1680" s="285">
        <f t="shared" si="1140"/>
        <v>0</v>
      </c>
      <c r="AL1680" s="242">
        <f>IF(AK1680=0,0,SUMIFS('Sch A. Input'!$H671:$CJ671,'Sch A. Input'!$H$14:$CJ$14,"Recurring",'Sch A. Input'!$H$13:$CJ$13,"&lt;="&amp;$L$11,'Sch A. Input'!$H$13:$CJ$13,"&lt;="&amp;$AS$1020,'Sch A. Input'!$H$13:$CJ$13,"&gt;"&amp;$AI$1020))</f>
        <v>0</v>
      </c>
      <c r="AM1680" s="242">
        <f>IF(AK1680=0,0,SUMIFS('Sch A. Input'!$H671:$CJ671,'Sch A. Input'!$H$14:$CJ$14,"One-time",'Sch A. Input'!$H$13:$CJ$13,"&lt;="&amp;$L$11,'Sch A. Input'!$H$13:$CJ$13,"&lt;="&amp;$AS$1020,'Sch A. Input'!$H$13:$CJ$13,"&gt;"&amp;$AI$1020))</f>
        <v>0</v>
      </c>
      <c r="AN1680" s="283">
        <f t="shared" si="1141"/>
        <v>0</v>
      </c>
      <c r="AO1680" s="242">
        <f t="shared" si="1142"/>
        <v>0</v>
      </c>
      <c r="AP1680" s="242">
        <f t="shared" si="1143"/>
        <v>0</v>
      </c>
      <c r="AQ1680" s="276">
        <f t="shared" si="1126"/>
        <v>0</v>
      </c>
      <c r="AR1680" s="281">
        <f t="shared" si="1111"/>
        <v>0</v>
      </c>
      <c r="AS1680" s="245">
        <f t="shared" si="1112"/>
        <v>0</v>
      </c>
      <c r="AY1680" s="160"/>
      <c r="AZ1680" s="160"/>
      <c r="BK1680" s="2"/>
      <c r="BL1680" s="2"/>
      <c r="BM1680" s="2"/>
      <c r="BN1680" s="2"/>
      <c r="BO1680" s="2"/>
      <c r="BP1680" s="2"/>
      <c r="BQ1680" s="2"/>
      <c r="BR1680" s="2"/>
      <c r="BS1680" s="2"/>
      <c r="BT1680" s="2"/>
      <c r="BU1680" s="2"/>
      <c r="BV1680" s="2"/>
      <c r="BW1680" s="2"/>
      <c r="BX1680" s="2"/>
      <c r="BY1680" s="2"/>
      <c r="BZ1680" s="2"/>
      <c r="CA1680" s="2"/>
      <c r="CI1680"/>
      <c r="CJ1680"/>
      <c r="CK1680"/>
      <c r="CL1680"/>
      <c r="CM1680"/>
      <c r="CN1680"/>
      <c r="CO1680"/>
      <c r="CP1680"/>
      <c r="CQ1680"/>
      <c r="CR1680"/>
      <c r="CS1680"/>
      <c r="CT1680"/>
      <c r="CU1680"/>
      <c r="CV1680"/>
      <c r="CW1680"/>
      <c r="CX1680"/>
    </row>
    <row r="1681" spans="2:102" x14ac:dyDescent="0.35">
      <c r="B1681" s="70" t="str">
        <f t="shared" ref="B1681:F1681" si="1149">B674</f>
        <v/>
      </c>
      <c r="C1681" s="166" t="str">
        <f t="shared" si="1149"/>
        <v/>
      </c>
      <c r="D1681" s="273" t="str">
        <f t="shared" si="1149"/>
        <v/>
      </c>
      <c r="E1681" s="273">
        <f t="shared" si="1149"/>
        <v>45016</v>
      </c>
      <c r="F1681" s="273">
        <f t="shared" si="1149"/>
        <v>0</v>
      </c>
      <c r="G1681" s="98">
        <f t="shared" si="1128"/>
        <v>0</v>
      </c>
      <c r="H1681" s="242">
        <f>IF(G1681=0,0,SUMIFS('Sch A. Input'!$H672:$CJ672,'Sch A. Input'!$H$14:$CJ$14,"Recurring",'Sch A. Input'!$H$13:$CJ$13,"&lt;="&amp;$O$1020,'Sch A. Input'!$H$13:$CJ$13,"&lt;="&amp;$L$11))</f>
        <v>0</v>
      </c>
      <c r="I1681" s="242">
        <f>IF(G1681=0,0,SUMIFS('Sch A. Input'!$H672:$CJ672,'Sch A. Input'!$H$14:$CJ$14,"One-time",'Sch A. Input'!$H$13:$CJ$13,"&lt;="&amp;$O$1020,'Sch A. Input'!$H$13:$CJ$13,"&lt;="&amp;$L$11))</f>
        <v>0</v>
      </c>
      <c r="J1681" s="283">
        <f t="shared" si="1129"/>
        <v>0</v>
      </c>
      <c r="K1681" s="242">
        <f t="shared" si="1130"/>
        <v>0</v>
      </c>
      <c r="L1681" s="242">
        <f t="shared" si="1131"/>
        <v>0</v>
      </c>
      <c r="M1681" s="276">
        <f t="shared" si="1123"/>
        <v>0</v>
      </c>
      <c r="N1681" s="281">
        <f t="shared" si="1105"/>
        <v>0</v>
      </c>
      <c r="O1681" s="245">
        <f t="shared" si="1106"/>
        <v>0</v>
      </c>
      <c r="P1681" s="248"/>
      <c r="Q1681" s="285">
        <f t="shared" si="1132"/>
        <v>0</v>
      </c>
      <c r="R1681" s="242">
        <f>IF(Q1681=0,0,SUMIFS('Sch A. Input'!$H672:$CJ672,'Sch A. Input'!$H$14:$CJ$14,"Recurring",'Sch A. Input'!$H$13:$CJ$13,"&lt;="&amp;$L$11,'Sch A. Input'!$H$13:$CJ$13,"&lt;="&amp;$Y$1020,'Sch A. Input'!$H$13:$CJ$13,"&gt;"&amp;$O$1020))</f>
        <v>0</v>
      </c>
      <c r="S1681" s="242">
        <f>IF(Q1681=0,0,SUMIFS('Sch A. Input'!$H672:$CJ672,'Sch A. Input'!$H$14:$CJ$14,"One-time",'Sch A. Input'!$H$13:$CJ$13,"&lt;="&amp;$L$11,'Sch A. Input'!$H$13:$CJ$13,"&lt;="&amp;$Y$1020,'Sch A. Input'!$H$13:$CJ$13,"&gt;"&amp;$O$1020))</f>
        <v>0</v>
      </c>
      <c r="T1681" s="283">
        <f t="shared" si="1133"/>
        <v>0</v>
      </c>
      <c r="U1681" s="242">
        <f t="shared" si="1134"/>
        <v>0</v>
      </c>
      <c r="V1681" s="242">
        <f t="shared" si="1135"/>
        <v>0</v>
      </c>
      <c r="W1681" s="276">
        <f t="shared" si="1124"/>
        <v>0</v>
      </c>
      <c r="X1681" s="281">
        <f t="shared" si="1107"/>
        <v>0</v>
      </c>
      <c r="Y1681" s="245">
        <f t="shared" si="1108"/>
        <v>0</v>
      </c>
      <c r="Z1681" s="248"/>
      <c r="AA1681" s="285">
        <f t="shared" si="1136"/>
        <v>0</v>
      </c>
      <c r="AB1681" s="242">
        <f>IF(AA1681=0,0,SUMIFS('Sch A. Input'!$H672:$CJ672,'Sch A. Input'!$H$14:$CJ$14,"Recurring",'Sch A. Input'!$H$13:$CJ$13,"&lt;="&amp;$L$11,'Sch A. Input'!$H$13:$CJ$13,"&lt;="&amp;$AI$1020,'Sch A. Input'!$H$13:$CJ$13,"&gt;"&amp;$Y$1020))</f>
        <v>0</v>
      </c>
      <c r="AC1681" s="242">
        <f>IF(AA1681=0,0,SUMIFS('Sch A. Input'!$H672:$CJ672,'Sch A. Input'!$H$14:$CJ$14,"One-time",'Sch A. Input'!$H$13:$CJ$13,"&lt;="&amp;$L$11,'Sch A. Input'!$H$13:$CJ$13,"&lt;="&amp;$AI$1020,'Sch A. Input'!$H$13:$CJ$13,"&gt;"&amp;$Y$1020))</f>
        <v>0</v>
      </c>
      <c r="AD1681" s="283">
        <f t="shared" si="1137"/>
        <v>0</v>
      </c>
      <c r="AE1681" s="242">
        <f t="shared" si="1138"/>
        <v>0</v>
      </c>
      <c r="AF1681" s="242">
        <f t="shared" si="1139"/>
        <v>0</v>
      </c>
      <c r="AG1681" s="276">
        <f t="shared" si="1125"/>
        <v>0</v>
      </c>
      <c r="AH1681" s="281">
        <f t="shared" si="1109"/>
        <v>0</v>
      </c>
      <c r="AI1681" s="245">
        <f t="shared" si="1110"/>
        <v>0</v>
      </c>
      <c r="AK1681" s="285">
        <f t="shared" si="1140"/>
        <v>0</v>
      </c>
      <c r="AL1681" s="242">
        <f>IF(AK1681=0,0,SUMIFS('Sch A. Input'!$H672:$CJ672,'Sch A. Input'!$H$14:$CJ$14,"Recurring",'Sch A. Input'!$H$13:$CJ$13,"&lt;="&amp;$L$11,'Sch A. Input'!$H$13:$CJ$13,"&lt;="&amp;$AS$1020,'Sch A. Input'!$H$13:$CJ$13,"&gt;"&amp;$AI$1020))</f>
        <v>0</v>
      </c>
      <c r="AM1681" s="242">
        <f>IF(AK1681=0,0,SUMIFS('Sch A. Input'!$H672:$CJ672,'Sch A. Input'!$H$14:$CJ$14,"One-time",'Sch A. Input'!$H$13:$CJ$13,"&lt;="&amp;$L$11,'Sch A. Input'!$H$13:$CJ$13,"&lt;="&amp;$AS$1020,'Sch A. Input'!$H$13:$CJ$13,"&gt;"&amp;$AI$1020))</f>
        <v>0</v>
      </c>
      <c r="AN1681" s="283">
        <f t="shared" si="1141"/>
        <v>0</v>
      </c>
      <c r="AO1681" s="242">
        <f t="shared" si="1142"/>
        <v>0</v>
      </c>
      <c r="AP1681" s="242">
        <f t="shared" si="1143"/>
        <v>0</v>
      </c>
      <c r="AQ1681" s="276">
        <f t="shared" si="1126"/>
        <v>0</v>
      </c>
      <c r="AR1681" s="281">
        <f t="shared" si="1111"/>
        <v>0</v>
      </c>
      <c r="AS1681" s="245">
        <f t="shared" si="1112"/>
        <v>0</v>
      </c>
      <c r="AY1681" s="160"/>
      <c r="AZ1681" s="160"/>
      <c r="BK1681" s="2"/>
      <c r="BL1681" s="2"/>
      <c r="BM1681" s="2"/>
      <c r="BN1681" s="2"/>
      <c r="BO1681" s="2"/>
      <c r="BP1681" s="2"/>
      <c r="BQ1681" s="2"/>
      <c r="BR1681" s="2"/>
      <c r="BS1681" s="2"/>
      <c r="BT1681" s="2"/>
      <c r="BU1681" s="2"/>
      <c r="BV1681" s="2"/>
      <c r="BW1681" s="2"/>
      <c r="BX1681" s="2"/>
      <c r="BY1681" s="2"/>
      <c r="BZ1681" s="2"/>
      <c r="CA1681" s="2"/>
      <c r="CI1681"/>
      <c r="CJ1681"/>
      <c r="CK1681"/>
      <c r="CL1681"/>
      <c r="CM1681"/>
      <c r="CN1681"/>
      <c r="CO1681"/>
      <c r="CP1681"/>
      <c r="CQ1681"/>
      <c r="CR1681"/>
      <c r="CS1681"/>
      <c r="CT1681"/>
      <c r="CU1681"/>
      <c r="CV1681"/>
      <c r="CW1681"/>
      <c r="CX1681"/>
    </row>
    <row r="1682" spans="2:102" x14ac:dyDescent="0.35">
      <c r="B1682" s="70" t="str">
        <f t="shared" ref="B1682:F1682" si="1150">B675</f>
        <v/>
      </c>
      <c r="C1682" s="166" t="str">
        <f t="shared" si="1150"/>
        <v/>
      </c>
      <c r="D1682" s="273" t="str">
        <f t="shared" si="1150"/>
        <v/>
      </c>
      <c r="E1682" s="273">
        <f t="shared" si="1150"/>
        <v>45016</v>
      </c>
      <c r="F1682" s="273">
        <f t="shared" si="1150"/>
        <v>0</v>
      </c>
      <c r="G1682" s="98">
        <f t="shared" si="1128"/>
        <v>0</v>
      </c>
      <c r="H1682" s="242">
        <f>IF(G1682=0,0,SUMIFS('Sch A. Input'!$H673:$CJ673,'Sch A. Input'!$H$14:$CJ$14,"Recurring",'Sch A. Input'!$H$13:$CJ$13,"&lt;="&amp;$O$1020,'Sch A. Input'!$H$13:$CJ$13,"&lt;="&amp;$L$11))</f>
        <v>0</v>
      </c>
      <c r="I1682" s="242">
        <f>IF(G1682=0,0,SUMIFS('Sch A. Input'!$H673:$CJ673,'Sch A. Input'!$H$14:$CJ$14,"One-time",'Sch A. Input'!$H$13:$CJ$13,"&lt;="&amp;$O$1020,'Sch A. Input'!$H$13:$CJ$13,"&lt;="&amp;$L$11))</f>
        <v>0</v>
      </c>
      <c r="J1682" s="283">
        <f t="shared" si="1129"/>
        <v>0</v>
      </c>
      <c r="K1682" s="242">
        <f t="shared" si="1130"/>
        <v>0</v>
      </c>
      <c r="L1682" s="242">
        <f t="shared" si="1131"/>
        <v>0</v>
      </c>
      <c r="M1682" s="276">
        <f t="shared" si="1123"/>
        <v>0</v>
      </c>
      <c r="N1682" s="281">
        <f t="shared" si="1105"/>
        <v>0</v>
      </c>
      <c r="O1682" s="245">
        <f t="shared" si="1106"/>
        <v>0</v>
      </c>
      <c r="P1682" s="248"/>
      <c r="Q1682" s="285">
        <f t="shared" si="1132"/>
        <v>0</v>
      </c>
      <c r="R1682" s="242">
        <f>IF(Q1682=0,0,SUMIFS('Sch A. Input'!$H673:$CJ673,'Sch A. Input'!$H$14:$CJ$14,"Recurring",'Sch A. Input'!$H$13:$CJ$13,"&lt;="&amp;$L$11,'Sch A. Input'!$H$13:$CJ$13,"&lt;="&amp;$Y$1020,'Sch A. Input'!$H$13:$CJ$13,"&gt;"&amp;$O$1020))</f>
        <v>0</v>
      </c>
      <c r="S1682" s="242">
        <f>IF(Q1682=0,0,SUMIFS('Sch A. Input'!$H673:$CJ673,'Sch A. Input'!$H$14:$CJ$14,"One-time",'Sch A. Input'!$H$13:$CJ$13,"&lt;="&amp;$L$11,'Sch A. Input'!$H$13:$CJ$13,"&lt;="&amp;$Y$1020,'Sch A. Input'!$H$13:$CJ$13,"&gt;"&amp;$O$1020))</f>
        <v>0</v>
      </c>
      <c r="T1682" s="283">
        <f t="shared" si="1133"/>
        <v>0</v>
      </c>
      <c r="U1682" s="242">
        <f t="shared" si="1134"/>
        <v>0</v>
      </c>
      <c r="V1682" s="242">
        <f t="shared" si="1135"/>
        <v>0</v>
      </c>
      <c r="W1682" s="276">
        <f t="shared" si="1124"/>
        <v>0</v>
      </c>
      <c r="X1682" s="281">
        <f t="shared" si="1107"/>
        <v>0</v>
      </c>
      <c r="Y1682" s="245">
        <f t="shared" si="1108"/>
        <v>0</v>
      </c>
      <c r="Z1682" s="248"/>
      <c r="AA1682" s="285">
        <f t="shared" si="1136"/>
        <v>0</v>
      </c>
      <c r="AB1682" s="242">
        <f>IF(AA1682=0,0,SUMIFS('Sch A. Input'!$H673:$CJ673,'Sch A. Input'!$H$14:$CJ$14,"Recurring",'Sch A. Input'!$H$13:$CJ$13,"&lt;="&amp;$L$11,'Sch A. Input'!$H$13:$CJ$13,"&lt;="&amp;$AI$1020,'Sch A. Input'!$H$13:$CJ$13,"&gt;"&amp;$Y$1020))</f>
        <v>0</v>
      </c>
      <c r="AC1682" s="242">
        <f>IF(AA1682=0,0,SUMIFS('Sch A. Input'!$H673:$CJ673,'Sch A. Input'!$H$14:$CJ$14,"One-time",'Sch A. Input'!$H$13:$CJ$13,"&lt;="&amp;$L$11,'Sch A. Input'!$H$13:$CJ$13,"&lt;="&amp;$AI$1020,'Sch A. Input'!$H$13:$CJ$13,"&gt;"&amp;$Y$1020))</f>
        <v>0</v>
      </c>
      <c r="AD1682" s="283">
        <f t="shared" si="1137"/>
        <v>0</v>
      </c>
      <c r="AE1682" s="242">
        <f t="shared" si="1138"/>
        <v>0</v>
      </c>
      <c r="AF1682" s="242">
        <f t="shared" si="1139"/>
        <v>0</v>
      </c>
      <c r="AG1682" s="276">
        <f t="shared" si="1125"/>
        <v>0</v>
      </c>
      <c r="AH1682" s="281">
        <f t="shared" si="1109"/>
        <v>0</v>
      </c>
      <c r="AI1682" s="245">
        <f t="shared" si="1110"/>
        <v>0</v>
      </c>
      <c r="AK1682" s="285">
        <f t="shared" si="1140"/>
        <v>0</v>
      </c>
      <c r="AL1682" s="242">
        <f>IF(AK1682=0,0,SUMIFS('Sch A. Input'!$H673:$CJ673,'Sch A. Input'!$H$14:$CJ$14,"Recurring",'Sch A. Input'!$H$13:$CJ$13,"&lt;="&amp;$L$11,'Sch A. Input'!$H$13:$CJ$13,"&lt;="&amp;$AS$1020,'Sch A. Input'!$H$13:$CJ$13,"&gt;"&amp;$AI$1020))</f>
        <v>0</v>
      </c>
      <c r="AM1682" s="242">
        <f>IF(AK1682=0,0,SUMIFS('Sch A. Input'!$H673:$CJ673,'Sch A. Input'!$H$14:$CJ$14,"One-time",'Sch A. Input'!$H$13:$CJ$13,"&lt;="&amp;$L$11,'Sch A. Input'!$H$13:$CJ$13,"&lt;="&amp;$AS$1020,'Sch A. Input'!$H$13:$CJ$13,"&gt;"&amp;$AI$1020))</f>
        <v>0</v>
      </c>
      <c r="AN1682" s="283">
        <f t="shared" si="1141"/>
        <v>0</v>
      </c>
      <c r="AO1682" s="242">
        <f t="shared" si="1142"/>
        <v>0</v>
      </c>
      <c r="AP1682" s="242">
        <f t="shared" si="1143"/>
        <v>0</v>
      </c>
      <c r="AQ1682" s="276">
        <f t="shared" si="1126"/>
        <v>0</v>
      </c>
      <c r="AR1682" s="281">
        <f t="shared" si="1111"/>
        <v>0</v>
      </c>
      <c r="AS1682" s="245">
        <f t="shared" si="1112"/>
        <v>0</v>
      </c>
      <c r="AY1682" s="160"/>
      <c r="AZ1682" s="160"/>
      <c r="BK1682" s="2"/>
      <c r="BL1682" s="2"/>
      <c r="BM1682" s="2"/>
      <c r="BN1682" s="2"/>
      <c r="BO1682" s="2"/>
      <c r="BP1682" s="2"/>
      <c r="BQ1682" s="2"/>
      <c r="BR1682" s="2"/>
      <c r="BS1682" s="2"/>
      <c r="BT1682" s="2"/>
      <c r="BU1682" s="2"/>
      <c r="BV1682" s="2"/>
      <c r="BW1682" s="2"/>
      <c r="BX1682" s="2"/>
      <c r="BY1682" s="2"/>
      <c r="BZ1682" s="2"/>
      <c r="CA1682" s="2"/>
      <c r="CI1682"/>
      <c r="CJ1682"/>
      <c r="CK1682"/>
      <c r="CL1682"/>
      <c r="CM1682"/>
      <c r="CN1682"/>
      <c r="CO1682"/>
      <c r="CP1682"/>
      <c r="CQ1682"/>
      <c r="CR1682"/>
      <c r="CS1682"/>
      <c r="CT1682"/>
      <c r="CU1682"/>
      <c r="CV1682"/>
      <c r="CW1682"/>
      <c r="CX1682"/>
    </row>
    <row r="1683" spans="2:102" x14ac:dyDescent="0.35">
      <c r="B1683" s="70" t="str">
        <f t="shared" ref="B1683:F1683" si="1151">B676</f>
        <v/>
      </c>
      <c r="C1683" s="166" t="str">
        <f t="shared" si="1151"/>
        <v/>
      </c>
      <c r="D1683" s="273" t="str">
        <f t="shared" si="1151"/>
        <v/>
      </c>
      <c r="E1683" s="273">
        <f t="shared" si="1151"/>
        <v>45016</v>
      </c>
      <c r="F1683" s="273">
        <f t="shared" si="1151"/>
        <v>0</v>
      </c>
      <c r="G1683" s="98">
        <f t="shared" si="1128"/>
        <v>0</v>
      </c>
      <c r="H1683" s="242">
        <f>IF(G1683=0,0,SUMIFS('Sch A. Input'!$H674:$CJ674,'Sch A. Input'!$H$14:$CJ$14,"Recurring",'Sch A. Input'!$H$13:$CJ$13,"&lt;="&amp;$O$1020,'Sch A. Input'!$H$13:$CJ$13,"&lt;="&amp;$L$11))</f>
        <v>0</v>
      </c>
      <c r="I1683" s="242">
        <f>IF(G1683=0,0,SUMIFS('Sch A. Input'!$H674:$CJ674,'Sch A. Input'!$H$14:$CJ$14,"One-time",'Sch A. Input'!$H$13:$CJ$13,"&lt;="&amp;$O$1020,'Sch A. Input'!$H$13:$CJ$13,"&lt;="&amp;$L$11))</f>
        <v>0</v>
      </c>
      <c r="J1683" s="283">
        <f t="shared" si="1129"/>
        <v>0</v>
      </c>
      <c r="K1683" s="242">
        <f t="shared" si="1130"/>
        <v>0</v>
      </c>
      <c r="L1683" s="242">
        <f t="shared" si="1131"/>
        <v>0</v>
      </c>
      <c r="M1683" s="276">
        <f t="shared" si="1123"/>
        <v>0</v>
      </c>
      <c r="N1683" s="281">
        <f t="shared" si="1105"/>
        <v>0</v>
      </c>
      <c r="O1683" s="245">
        <f t="shared" si="1106"/>
        <v>0</v>
      </c>
      <c r="P1683" s="248"/>
      <c r="Q1683" s="285">
        <f t="shared" si="1132"/>
        <v>0</v>
      </c>
      <c r="R1683" s="242">
        <f>IF(Q1683=0,0,SUMIFS('Sch A. Input'!$H674:$CJ674,'Sch A. Input'!$H$14:$CJ$14,"Recurring",'Sch A. Input'!$H$13:$CJ$13,"&lt;="&amp;$L$11,'Sch A. Input'!$H$13:$CJ$13,"&lt;="&amp;$Y$1020,'Sch A. Input'!$H$13:$CJ$13,"&gt;"&amp;$O$1020))</f>
        <v>0</v>
      </c>
      <c r="S1683" s="242">
        <f>IF(Q1683=0,0,SUMIFS('Sch A. Input'!$H674:$CJ674,'Sch A. Input'!$H$14:$CJ$14,"One-time",'Sch A. Input'!$H$13:$CJ$13,"&lt;="&amp;$L$11,'Sch A. Input'!$H$13:$CJ$13,"&lt;="&amp;$Y$1020,'Sch A. Input'!$H$13:$CJ$13,"&gt;"&amp;$O$1020))</f>
        <v>0</v>
      </c>
      <c r="T1683" s="283">
        <f t="shared" si="1133"/>
        <v>0</v>
      </c>
      <c r="U1683" s="242">
        <f t="shared" si="1134"/>
        <v>0</v>
      </c>
      <c r="V1683" s="242">
        <f t="shared" si="1135"/>
        <v>0</v>
      </c>
      <c r="W1683" s="276">
        <f t="shared" si="1124"/>
        <v>0</v>
      </c>
      <c r="X1683" s="281">
        <f t="shared" si="1107"/>
        <v>0</v>
      </c>
      <c r="Y1683" s="245">
        <f t="shared" si="1108"/>
        <v>0</v>
      </c>
      <c r="Z1683" s="248"/>
      <c r="AA1683" s="285">
        <f t="shared" si="1136"/>
        <v>0</v>
      </c>
      <c r="AB1683" s="242">
        <f>IF(AA1683=0,0,SUMIFS('Sch A. Input'!$H674:$CJ674,'Sch A. Input'!$H$14:$CJ$14,"Recurring",'Sch A. Input'!$H$13:$CJ$13,"&lt;="&amp;$L$11,'Sch A. Input'!$H$13:$CJ$13,"&lt;="&amp;$AI$1020,'Sch A. Input'!$H$13:$CJ$13,"&gt;"&amp;$Y$1020))</f>
        <v>0</v>
      </c>
      <c r="AC1683" s="242">
        <f>IF(AA1683=0,0,SUMIFS('Sch A. Input'!$H674:$CJ674,'Sch A. Input'!$H$14:$CJ$14,"One-time",'Sch A. Input'!$H$13:$CJ$13,"&lt;="&amp;$L$11,'Sch A. Input'!$H$13:$CJ$13,"&lt;="&amp;$AI$1020,'Sch A. Input'!$H$13:$CJ$13,"&gt;"&amp;$Y$1020))</f>
        <v>0</v>
      </c>
      <c r="AD1683" s="283">
        <f t="shared" si="1137"/>
        <v>0</v>
      </c>
      <c r="AE1683" s="242">
        <f t="shared" si="1138"/>
        <v>0</v>
      </c>
      <c r="AF1683" s="242">
        <f t="shared" si="1139"/>
        <v>0</v>
      </c>
      <c r="AG1683" s="276">
        <f t="shared" si="1125"/>
        <v>0</v>
      </c>
      <c r="AH1683" s="281">
        <f t="shared" si="1109"/>
        <v>0</v>
      </c>
      <c r="AI1683" s="245">
        <f t="shared" si="1110"/>
        <v>0</v>
      </c>
      <c r="AK1683" s="285">
        <f t="shared" si="1140"/>
        <v>0</v>
      </c>
      <c r="AL1683" s="242">
        <f>IF(AK1683=0,0,SUMIFS('Sch A. Input'!$H674:$CJ674,'Sch A. Input'!$H$14:$CJ$14,"Recurring",'Sch A. Input'!$H$13:$CJ$13,"&lt;="&amp;$L$11,'Sch A. Input'!$H$13:$CJ$13,"&lt;="&amp;$AS$1020,'Sch A. Input'!$H$13:$CJ$13,"&gt;"&amp;$AI$1020))</f>
        <v>0</v>
      </c>
      <c r="AM1683" s="242">
        <f>IF(AK1683=0,0,SUMIFS('Sch A. Input'!$H674:$CJ674,'Sch A. Input'!$H$14:$CJ$14,"One-time",'Sch A. Input'!$H$13:$CJ$13,"&lt;="&amp;$L$11,'Sch A. Input'!$H$13:$CJ$13,"&lt;="&amp;$AS$1020,'Sch A. Input'!$H$13:$CJ$13,"&gt;"&amp;$AI$1020))</f>
        <v>0</v>
      </c>
      <c r="AN1683" s="283">
        <f t="shared" si="1141"/>
        <v>0</v>
      </c>
      <c r="AO1683" s="242">
        <f t="shared" si="1142"/>
        <v>0</v>
      </c>
      <c r="AP1683" s="242">
        <f t="shared" si="1143"/>
        <v>0</v>
      </c>
      <c r="AQ1683" s="276">
        <f t="shared" si="1126"/>
        <v>0</v>
      </c>
      <c r="AR1683" s="281">
        <f t="shared" si="1111"/>
        <v>0</v>
      </c>
      <c r="AS1683" s="245">
        <f t="shared" si="1112"/>
        <v>0</v>
      </c>
      <c r="AY1683" s="160"/>
      <c r="AZ1683" s="160"/>
      <c r="BK1683" s="2"/>
      <c r="BL1683" s="2"/>
      <c r="BM1683" s="2"/>
      <c r="BN1683" s="2"/>
      <c r="BO1683" s="2"/>
      <c r="BP1683" s="2"/>
      <c r="BQ1683" s="2"/>
      <c r="BR1683" s="2"/>
      <c r="BS1683" s="2"/>
      <c r="BT1683" s="2"/>
      <c r="BU1683" s="2"/>
      <c r="BV1683" s="2"/>
      <c r="BW1683" s="2"/>
      <c r="BX1683" s="2"/>
      <c r="BY1683" s="2"/>
      <c r="BZ1683" s="2"/>
      <c r="CA1683" s="2"/>
      <c r="CI1683"/>
      <c r="CJ1683"/>
      <c r="CK1683"/>
      <c r="CL1683"/>
      <c r="CM1683"/>
      <c r="CN1683"/>
      <c r="CO1683"/>
      <c r="CP1683"/>
      <c r="CQ1683"/>
      <c r="CR1683"/>
      <c r="CS1683"/>
      <c r="CT1683"/>
      <c r="CU1683"/>
      <c r="CV1683"/>
      <c r="CW1683"/>
      <c r="CX1683"/>
    </row>
    <row r="1684" spans="2:102" x14ac:dyDescent="0.35">
      <c r="B1684" s="70" t="str">
        <f t="shared" ref="B1684:F1684" si="1152">B677</f>
        <v/>
      </c>
      <c r="C1684" s="166" t="str">
        <f t="shared" si="1152"/>
        <v/>
      </c>
      <c r="D1684" s="273" t="str">
        <f t="shared" si="1152"/>
        <v/>
      </c>
      <c r="E1684" s="273">
        <f t="shared" si="1152"/>
        <v>45016</v>
      </c>
      <c r="F1684" s="273">
        <f t="shared" si="1152"/>
        <v>0</v>
      </c>
      <c r="G1684" s="98">
        <f t="shared" si="1128"/>
        <v>0</v>
      </c>
      <c r="H1684" s="242">
        <f>IF(G1684=0,0,SUMIFS('Sch A. Input'!$H675:$CJ675,'Sch A. Input'!$H$14:$CJ$14,"Recurring",'Sch A. Input'!$H$13:$CJ$13,"&lt;="&amp;$O$1020,'Sch A. Input'!$H$13:$CJ$13,"&lt;="&amp;$L$11))</f>
        <v>0</v>
      </c>
      <c r="I1684" s="242">
        <f>IF(G1684=0,0,SUMIFS('Sch A. Input'!$H675:$CJ675,'Sch A. Input'!$H$14:$CJ$14,"One-time",'Sch A. Input'!$H$13:$CJ$13,"&lt;="&amp;$O$1020,'Sch A. Input'!$H$13:$CJ$13,"&lt;="&amp;$L$11))</f>
        <v>0</v>
      </c>
      <c r="J1684" s="283">
        <f t="shared" si="1129"/>
        <v>0</v>
      </c>
      <c r="K1684" s="242">
        <f t="shared" si="1130"/>
        <v>0</v>
      </c>
      <c r="L1684" s="242">
        <f t="shared" si="1131"/>
        <v>0</v>
      </c>
      <c r="M1684" s="276">
        <f t="shared" si="1123"/>
        <v>0</v>
      </c>
      <c r="N1684" s="281">
        <f t="shared" si="1105"/>
        <v>0</v>
      </c>
      <c r="O1684" s="245">
        <f t="shared" si="1106"/>
        <v>0</v>
      </c>
      <c r="P1684" s="248"/>
      <c r="Q1684" s="285">
        <f t="shared" si="1132"/>
        <v>0</v>
      </c>
      <c r="R1684" s="242">
        <f>IF(Q1684=0,0,SUMIFS('Sch A. Input'!$H675:$CJ675,'Sch A. Input'!$H$14:$CJ$14,"Recurring",'Sch A. Input'!$H$13:$CJ$13,"&lt;="&amp;$L$11,'Sch A. Input'!$H$13:$CJ$13,"&lt;="&amp;$Y$1020,'Sch A. Input'!$H$13:$CJ$13,"&gt;"&amp;$O$1020))</f>
        <v>0</v>
      </c>
      <c r="S1684" s="242">
        <f>IF(Q1684=0,0,SUMIFS('Sch A. Input'!$H675:$CJ675,'Sch A. Input'!$H$14:$CJ$14,"One-time",'Sch A. Input'!$H$13:$CJ$13,"&lt;="&amp;$L$11,'Sch A. Input'!$H$13:$CJ$13,"&lt;="&amp;$Y$1020,'Sch A. Input'!$H$13:$CJ$13,"&gt;"&amp;$O$1020))</f>
        <v>0</v>
      </c>
      <c r="T1684" s="283">
        <f t="shared" si="1133"/>
        <v>0</v>
      </c>
      <c r="U1684" s="242">
        <f t="shared" si="1134"/>
        <v>0</v>
      </c>
      <c r="V1684" s="242">
        <f t="shared" si="1135"/>
        <v>0</v>
      </c>
      <c r="W1684" s="276">
        <f t="shared" si="1124"/>
        <v>0</v>
      </c>
      <c r="X1684" s="281">
        <f t="shared" si="1107"/>
        <v>0</v>
      </c>
      <c r="Y1684" s="245">
        <f t="shared" si="1108"/>
        <v>0</v>
      </c>
      <c r="Z1684" s="248"/>
      <c r="AA1684" s="285">
        <f t="shared" si="1136"/>
        <v>0</v>
      </c>
      <c r="AB1684" s="242">
        <f>IF(AA1684=0,0,SUMIFS('Sch A. Input'!$H675:$CJ675,'Sch A. Input'!$H$14:$CJ$14,"Recurring",'Sch A. Input'!$H$13:$CJ$13,"&lt;="&amp;$L$11,'Sch A. Input'!$H$13:$CJ$13,"&lt;="&amp;$AI$1020,'Sch A. Input'!$H$13:$CJ$13,"&gt;"&amp;$Y$1020))</f>
        <v>0</v>
      </c>
      <c r="AC1684" s="242">
        <f>IF(AA1684=0,0,SUMIFS('Sch A. Input'!$H675:$CJ675,'Sch A. Input'!$H$14:$CJ$14,"One-time",'Sch A. Input'!$H$13:$CJ$13,"&lt;="&amp;$L$11,'Sch A. Input'!$H$13:$CJ$13,"&lt;="&amp;$AI$1020,'Sch A. Input'!$H$13:$CJ$13,"&gt;"&amp;$Y$1020))</f>
        <v>0</v>
      </c>
      <c r="AD1684" s="283">
        <f t="shared" si="1137"/>
        <v>0</v>
      </c>
      <c r="AE1684" s="242">
        <f t="shared" si="1138"/>
        <v>0</v>
      </c>
      <c r="AF1684" s="242">
        <f t="shared" si="1139"/>
        <v>0</v>
      </c>
      <c r="AG1684" s="276">
        <f t="shared" si="1125"/>
        <v>0</v>
      </c>
      <c r="AH1684" s="281">
        <f t="shared" si="1109"/>
        <v>0</v>
      </c>
      <c r="AI1684" s="245">
        <f t="shared" si="1110"/>
        <v>0</v>
      </c>
      <c r="AK1684" s="285">
        <f t="shared" si="1140"/>
        <v>0</v>
      </c>
      <c r="AL1684" s="242">
        <f>IF(AK1684=0,0,SUMIFS('Sch A. Input'!$H675:$CJ675,'Sch A. Input'!$H$14:$CJ$14,"Recurring",'Sch A. Input'!$H$13:$CJ$13,"&lt;="&amp;$L$11,'Sch A. Input'!$H$13:$CJ$13,"&lt;="&amp;$AS$1020,'Sch A. Input'!$H$13:$CJ$13,"&gt;"&amp;$AI$1020))</f>
        <v>0</v>
      </c>
      <c r="AM1684" s="242">
        <f>IF(AK1684=0,0,SUMIFS('Sch A. Input'!$H675:$CJ675,'Sch A. Input'!$H$14:$CJ$14,"One-time",'Sch A. Input'!$H$13:$CJ$13,"&lt;="&amp;$L$11,'Sch A. Input'!$H$13:$CJ$13,"&lt;="&amp;$AS$1020,'Sch A. Input'!$H$13:$CJ$13,"&gt;"&amp;$AI$1020))</f>
        <v>0</v>
      </c>
      <c r="AN1684" s="283">
        <f t="shared" si="1141"/>
        <v>0</v>
      </c>
      <c r="AO1684" s="242">
        <f t="shared" si="1142"/>
        <v>0</v>
      </c>
      <c r="AP1684" s="242">
        <f t="shared" si="1143"/>
        <v>0</v>
      </c>
      <c r="AQ1684" s="276">
        <f t="shared" si="1126"/>
        <v>0</v>
      </c>
      <c r="AR1684" s="281">
        <f t="shared" si="1111"/>
        <v>0</v>
      </c>
      <c r="AS1684" s="245">
        <f t="shared" si="1112"/>
        <v>0</v>
      </c>
      <c r="AY1684" s="160"/>
      <c r="AZ1684" s="160"/>
      <c r="BK1684" s="2"/>
      <c r="BL1684" s="2"/>
      <c r="BM1684" s="2"/>
      <c r="BN1684" s="2"/>
      <c r="BO1684" s="2"/>
      <c r="BP1684" s="2"/>
      <c r="BQ1684" s="2"/>
      <c r="BR1684" s="2"/>
      <c r="BS1684" s="2"/>
      <c r="BT1684" s="2"/>
      <c r="BU1684" s="2"/>
      <c r="BV1684" s="2"/>
      <c r="BW1684" s="2"/>
      <c r="BX1684" s="2"/>
      <c r="BY1684" s="2"/>
      <c r="BZ1684" s="2"/>
      <c r="CA1684" s="2"/>
      <c r="CI1684"/>
      <c r="CJ1684"/>
      <c r="CK1684"/>
      <c r="CL1684"/>
      <c r="CM1684"/>
      <c r="CN1684"/>
      <c r="CO1684"/>
      <c r="CP1684"/>
      <c r="CQ1684"/>
      <c r="CR1684"/>
      <c r="CS1684"/>
      <c r="CT1684"/>
      <c r="CU1684"/>
      <c r="CV1684"/>
      <c r="CW1684"/>
      <c r="CX1684"/>
    </row>
    <row r="1685" spans="2:102" x14ac:dyDescent="0.35">
      <c r="B1685" s="70" t="str">
        <f t="shared" ref="B1685:F1685" si="1153">B678</f>
        <v/>
      </c>
      <c r="C1685" s="166" t="str">
        <f t="shared" si="1153"/>
        <v/>
      </c>
      <c r="D1685" s="273" t="str">
        <f t="shared" si="1153"/>
        <v/>
      </c>
      <c r="E1685" s="273">
        <f t="shared" si="1153"/>
        <v>45016</v>
      </c>
      <c r="F1685" s="273">
        <f t="shared" si="1153"/>
        <v>0</v>
      </c>
      <c r="G1685" s="98">
        <f t="shared" si="1128"/>
        <v>0</v>
      </c>
      <c r="H1685" s="242">
        <f>IF(G1685=0,0,SUMIFS('Sch A. Input'!$H676:$CJ676,'Sch A. Input'!$H$14:$CJ$14,"Recurring",'Sch A. Input'!$H$13:$CJ$13,"&lt;="&amp;$O$1020,'Sch A. Input'!$H$13:$CJ$13,"&lt;="&amp;$L$11))</f>
        <v>0</v>
      </c>
      <c r="I1685" s="242">
        <f>IF(G1685=0,0,SUMIFS('Sch A. Input'!$H676:$CJ676,'Sch A. Input'!$H$14:$CJ$14,"One-time",'Sch A. Input'!$H$13:$CJ$13,"&lt;="&amp;$O$1020,'Sch A. Input'!$H$13:$CJ$13,"&lt;="&amp;$L$11))</f>
        <v>0</v>
      </c>
      <c r="J1685" s="283">
        <f t="shared" si="1129"/>
        <v>0</v>
      </c>
      <c r="K1685" s="242">
        <f t="shared" si="1130"/>
        <v>0</v>
      </c>
      <c r="L1685" s="242">
        <f t="shared" si="1131"/>
        <v>0</v>
      </c>
      <c r="M1685" s="276">
        <f t="shared" si="1123"/>
        <v>0</v>
      </c>
      <c r="N1685" s="281">
        <f t="shared" si="1105"/>
        <v>0</v>
      </c>
      <c r="O1685" s="245">
        <f t="shared" si="1106"/>
        <v>0</v>
      </c>
      <c r="P1685" s="248"/>
      <c r="Q1685" s="285">
        <f t="shared" si="1132"/>
        <v>0</v>
      </c>
      <c r="R1685" s="242">
        <f>IF(Q1685=0,0,SUMIFS('Sch A. Input'!$H676:$CJ676,'Sch A. Input'!$H$14:$CJ$14,"Recurring",'Sch A. Input'!$H$13:$CJ$13,"&lt;="&amp;$L$11,'Sch A. Input'!$H$13:$CJ$13,"&lt;="&amp;$Y$1020,'Sch A. Input'!$H$13:$CJ$13,"&gt;"&amp;$O$1020))</f>
        <v>0</v>
      </c>
      <c r="S1685" s="242">
        <f>IF(Q1685=0,0,SUMIFS('Sch A. Input'!$H676:$CJ676,'Sch A. Input'!$H$14:$CJ$14,"One-time",'Sch A. Input'!$H$13:$CJ$13,"&lt;="&amp;$L$11,'Sch A. Input'!$H$13:$CJ$13,"&lt;="&amp;$Y$1020,'Sch A. Input'!$H$13:$CJ$13,"&gt;"&amp;$O$1020))</f>
        <v>0</v>
      </c>
      <c r="T1685" s="283">
        <f t="shared" si="1133"/>
        <v>0</v>
      </c>
      <c r="U1685" s="242">
        <f t="shared" si="1134"/>
        <v>0</v>
      </c>
      <c r="V1685" s="242">
        <f t="shared" si="1135"/>
        <v>0</v>
      </c>
      <c r="W1685" s="276">
        <f t="shared" si="1124"/>
        <v>0</v>
      </c>
      <c r="X1685" s="281">
        <f t="shared" si="1107"/>
        <v>0</v>
      </c>
      <c r="Y1685" s="245">
        <f t="shared" si="1108"/>
        <v>0</v>
      </c>
      <c r="Z1685" s="248"/>
      <c r="AA1685" s="285">
        <f t="shared" si="1136"/>
        <v>0</v>
      </c>
      <c r="AB1685" s="242">
        <f>IF(AA1685=0,0,SUMIFS('Sch A. Input'!$H676:$CJ676,'Sch A. Input'!$H$14:$CJ$14,"Recurring",'Sch A. Input'!$H$13:$CJ$13,"&lt;="&amp;$L$11,'Sch A. Input'!$H$13:$CJ$13,"&lt;="&amp;$AI$1020,'Sch A. Input'!$H$13:$CJ$13,"&gt;"&amp;$Y$1020))</f>
        <v>0</v>
      </c>
      <c r="AC1685" s="242">
        <f>IF(AA1685=0,0,SUMIFS('Sch A. Input'!$H676:$CJ676,'Sch A. Input'!$H$14:$CJ$14,"One-time",'Sch A. Input'!$H$13:$CJ$13,"&lt;="&amp;$L$11,'Sch A. Input'!$H$13:$CJ$13,"&lt;="&amp;$AI$1020,'Sch A. Input'!$H$13:$CJ$13,"&gt;"&amp;$Y$1020))</f>
        <v>0</v>
      </c>
      <c r="AD1685" s="283">
        <f t="shared" si="1137"/>
        <v>0</v>
      </c>
      <c r="AE1685" s="242">
        <f t="shared" si="1138"/>
        <v>0</v>
      </c>
      <c r="AF1685" s="242">
        <f t="shared" si="1139"/>
        <v>0</v>
      </c>
      <c r="AG1685" s="276">
        <f t="shared" si="1125"/>
        <v>0</v>
      </c>
      <c r="AH1685" s="281">
        <f t="shared" si="1109"/>
        <v>0</v>
      </c>
      <c r="AI1685" s="245">
        <f t="shared" si="1110"/>
        <v>0</v>
      </c>
      <c r="AK1685" s="285">
        <f t="shared" si="1140"/>
        <v>0</v>
      </c>
      <c r="AL1685" s="242">
        <f>IF(AK1685=0,0,SUMIFS('Sch A. Input'!$H676:$CJ676,'Sch A. Input'!$H$14:$CJ$14,"Recurring",'Sch A. Input'!$H$13:$CJ$13,"&lt;="&amp;$L$11,'Sch A. Input'!$H$13:$CJ$13,"&lt;="&amp;$AS$1020,'Sch A. Input'!$H$13:$CJ$13,"&gt;"&amp;$AI$1020))</f>
        <v>0</v>
      </c>
      <c r="AM1685" s="242">
        <f>IF(AK1685=0,0,SUMIFS('Sch A. Input'!$H676:$CJ676,'Sch A. Input'!$H$14:$CJ$14,"One-time",'Sch A. Input'!$H$13:$CJ$13,"&lt;="&amp;$L$11,'Sch A. Input'!$H$13:$CJ$13,"&lt;="&amp;$AS$1020,'Sch A. Input'!$H$13:$CJ$13,"&gt;"&amp;$AI$1020))</f>
        <v>0</v>
      </c>
      <c r="AN1685" s="283">
        <f t="shared" si="1141"/>
        <v>0</v>
      </c>
      <c r="AO1685" s="242">
        <f t="shared" si="1142"/>
        <v>0</v>
      </c>
      <c r="AP1685" s="242">
        <f t="shared" si="1143"/>
        <v>0</v>
      </c>
      <c r="AQ1685" s="276">
        <f t="shared" si="1126"/>
        <v>0</v>
      </c>
      <c r="AR1685" s="281">
        <f t="shared" si="1111"/>
        <v>0</v>
      </c>
      <c r="AS1685" s="245">
        <f t="shared" si="1112"/>
        <v>0</v>
      </c>
      <c r="AY1685" s="160"/>
      <c r="AZ1685" s="160"/>
      <c r="BK1685" s="2"/>
      <c r="BL1685" s="2"/>
      <c r="BM1685" s="2"/>
      <c r="BN1685" s="2"/>
      <c r="BO1685" s="2"/>
      <c r="BP1685" s="2"/>
      <c r="BQ1685" s="2"/>
      <c r="BR1685" s="2"/>
      <c r="BS1685" s="2"/>
      <c r="BT1685" s="2"/>
      <c r="BU1685" s="2"/>
      <c r="BV1685" s="2"/>
      <c r="BW1685" s="2"/>
      <c r="BX1685" s="2"/>
      <c r="BY1685" s="2"/>
      <c r="BZ1685" s="2"/>
      <c r="CA1685" s="2"/>
      <c r="CI1685"/>
      <c r="CJ1685"/>
      <c r="CK1685"/>
      <c r="CL1685"/>
      <c r="CM1685"/>
      <c r="CN1685"/>
      <c r="CO1685"/>
      <c r="CP1685"/>
      <c r="CQ1685"/>
      <c r="CR1685"/>
      <c r="CS1685"/>
      <c r="CT1685"/>
      <c r="CU1685"/>
      <c r="CV1685"/>
      <c r="CW1685"/>
      <c r="CX1685"/>
    </row>
    <row r="1686" spans="2:102" x14ac:dyDescent="0.35">
      <c r="B1686" s="70" t="str">
        <f t="shared" ref="B1686:F1686" si="1154">B679</f>
        <v/>
      </c>
      <c r="C1686" s="166" t="str">
        <f t="shared" si="1154"/>
        <v/>
      </c>
      <c r="D1686" s="273" t="str">
        <f t="shared" si="1154"/>
        <v/>
      </c>
      <c r="E1686" s="273">
        <f t="shared" si="1154"/>
        <v>45016</v>
      </c>
      <c r="F1686" s="273">
        <f t="shared" si="1154"/>
        <v>0</v>
      </c>
      <c r="G1686" s="98">
        <f t="shared" si="1128"/>
        <v>0</v>
      </c>
      <c r="H1686" s="242">
        <f>IF(G1686=0,0,SUMIFS('Sch A. Input'!$H677:$CJ677,'Sch A. Input'!$H$14:$CJ$14,"Recurring",'Sch A. Input'!$H$13:$CJ$13,"&lt;="&amp;$O$1020,'Sch A. Input'!$H$13:$CJ$13,"&lt;="&amp;$L$11))</f>
        <v>0</v>
      </c>
      <c r="I1686" s="242">
        <f>IF(G1686=0,0,SUMIFS('Sch A. Input'!$H677:$CJ677,'Sch A. Input'!$H$14:$CJ$14,"One-time",'Sch A. Input'!$H$13:$CJ$13,"&lt;="&amp;$O$1020,'Sch A. Input'!$H$13:$CJ$13,"&lt;="&amp;$L$11))</f>
        <v>0</v>
      </c>
      <c r="J1686" s="283">
        <f t="shared" si="1129"/>
        <v>0</v>
      </c>
      <c r="K1686" s="242">
        <f t="shared" si="1130"/>
        <v>0</v>
      </c>
      <c r="L1686" s="242">
        <f t="shared" si="1131"/>
        <v>0</v>
      </c>
      <c r="M1686" s="276">
        <f t="shared" si="1123"/>
        <v>0</v>
      </c>
      <c r="N1686" s="281">
        <f t="shared" si="1105"/>
        <v>0</v>
      </c>
      <c r="O1686" s="245">
        <f t="shared" si="1106"/>
        <v>0</v>
      </c>
      <c r="P1686" s="248"/>
      <c r="Q1686" s="285">
        <f t="shared" si="1132"/>
        <v>0</v>
      </c>
      <c r="R1686" s="242">
        <f>IF(Q1686=0,0,SUMIFS('Sch A. Input'!$H677:$CJ677,'Sch A. Input'!$H$14:$CJ$14,"Recurring",'Sch A. Input'!$H$13:$CJ$13,"&lt;="&amp;$L$11,'Sch A. Input'!$H$13:$CJ$13,"&lt;="&amp;$Y$1020,'Sch A. Input'!$H$13:$CJ$13,"&gt;"&amp;$O$1020))</f>
        <v>0</v>
      </c>
      <c r="S1686" s="242">
        <f>IF(Q1686=0,0,SUMIFS('Sch A. Input'!$H677:$CJ677,'Sch A. Input'!$H$14:$CJ$14,"One-time",'Sch A. Input'!$H$13:$CJ$13,"&lt;="&amp;$L$11,'Sch A. Input'!$H$13:$CJ$13,"&lt;="&amp;$Y$1020,'Sch A. Input'!$H$13:$CJ$13,"&gt;"&amp;$O$1020))</f>
        <v>0</v>
      </c>
      <c r="T1686" s="283">
        <f t="shared" si="1133"/>
        <v>0</v>
      </c>
      <c r="U1686" s="242">
        <f t="shared" si="1134"/>
        <v>0</v>
      </c>
      <c r="V1686" s="242">
        <f t="shared" si="1135"/>
        <v>0</v>
      </c>
      <c r="W1686" s="276">
        <f t="shared" si="1124"/>
        <v>0</v>
      </c>
      <c r="X1686" s="281">
        <f t="shared" si="1107"/>
        <v>0</v>
      </c>
      <c r="Y1686" s="245">
        <f t="shared" si="1108"/>
        <v>0</v>
      </c>
      <c r="Z1686" s="248"/>
      <c r="AA1686" s="285">
        <f t="shared" si="1136"/>
        <v>0</v>
      </c>
      <c r="AB1686" s="242">
        <f>IF(AA1686=0,0,SUMIFS('Sch A. Input'!$H677:$CJ677,'Sch A. Input'!$H$14:$CJ$14,"Recurring",'Sch A. Input'!$H$13:$CJ$13,"&lt;="&amp;$L$11,'Sch A. Input'!$H$13:$CJ$13,"&lt;="&amp;$AI$1020,'Sch A. Input'!$H$13:$CJ$13,"&gt;"&amp;$Y$1020))</f>
        <v>0</v>
      </c>
      <c r="AC1686" s="242">
        <f>IF(AA1686=0,0,SUMIFS('Sch A. Input'!$H677:$CJ677,'Sch A. Input'!$H$14:$CJ$14,"One-time",'Sch A. Input'!$H$13:$CJ$13,"&lt;="&amp;$L$11,'Sch A. Input'!$H$13:$CJ$13,"&lt;="&amp;$AI$1020,'Sch A. Input'!$H$13:$CJ$13,"&gt;"&amp;$Y$1020))</f>
        <v>0</v>
      </c>
      <c r="AD1686" s="283">
        <f t="shared" si="1137"/>
        <v>0</v>
      </c>
      <c r="AE1686" s="242">
        <f t="shared" si="1138"/>
        <v>0</v>
      </c>
      <c r="AF1686" s="242">
        <f t="shared" si="1139"/>
        <v>0</v>
      </c>
      <c r="AG1686" s="276">
        <f t="shared" si="1125"/>
        <v>0</v>
      </c>
      <c r="AH1686" s="281">
        <f t="shared" si="1109"/>
        <v>0</v>
      </c>
      <c r="AI1686" s="245">
        <f t="shared" si="1110"/>
        <v>0</v>
      </c>
      <c r="AK1686" s="285">
        <f t="shared" si="1140"/>
        <v>0</v>
      </c>
      <c r="AL1686" s="242">
        <f>IF(AK1686=0,0,SUMIFS('Sch A. Input'!$H677:$CJ677,'Sch A. Input'!$H$14:$CJ$14,"Recurring",'Sch A. Input'!$H$13:$CJ$13,"&lt;="&amp;$L$11,'Sch A. Input'!$H$13:$CJ$13,"&lt;="&amp;$AS$1020,'Sch A. Input'!$H$13:$CJ$13,"&gt;"&amp;$AI$1020))</f>
        <v>0</v>
      </c>
      <c r="AM1686" s="242">
        <f>IF(AK1686=0,0,SUMIFS('Sch A. Input'!$H677:$CJ677,'Sch A. Input'!$H$14:$CJ$14,"One-time",'Sch A. Input'!$H$13:$CJ$13,"&lt;="&amp;$L$11,'Sch A. Input'!$H$13:$CJ$13,"&lt;="&amp;$AS$1020,'Sch A. Input'!$H$13:$CJ$13,"&gt;"&amp;$AI$1020))</f>
        <v>0</v>
      </c>
      <c r="AN1686" s="283">
        <f t="shared" si="1141"/>
        <v>0</v>
      </c>
      <c r="AO1686" s="242">
        <f t="shared" si="1142"/>
        <v>0</v>
      </c>
      <c r="AP1686" s="242">
        <f t="shared" si="1143"/>
        <v>0</v>
      </c>
      <c r="AQ1686" s="276">
        <f t="shared" si="1126"/>
        <v>0</v>
      </c>
      <c r="AR1686" s="281">
        <f t="shared" si="1111"/>
        <v>0</v>
      </c>
      <c r="AS1686" s="245">
        <f t="shared" si="1112"/>
        <v>0</v>
      </c>
      <c r="AY1686" s="160"/>
      <c r="AZ1686" s="160"/>
      <c r="BK1686" s="2"/>
      <c r="BL1686" s="2"/>
      <c r="BM1686" s="2"/>
      <c r="BN1686" s="2"/>
      <c r="BO1686" s="2"/>
      <c r="BP1686" s="2"/>
      <c r="BQ1686" s="2"/>
      <c r="BR1686" s="2"/>
      <c r="BS1686" s="2"/>
      <c r="BT1686" s="2"/>
      <c r="BU1686" s="2"/>
      <c r="BV1686" s="2"/>
      <c r="BW1686" s="2"/>
      <c r="BX1686" s="2"/>
      <c r="BY1686" s="2"/>
      <c r="BZ1686" s="2"/>
      <c r="CA1686" s="2"/>
      <c r="CI1686"/>
      <c r="CJ1686"/>
      <c r="CK1686"/>
      <c r="CL1686"/>
      <c r="CM1686"/>
      <c r="CN1686"/>
      <c r="CO1686"/>
      <c r="CP1686"/>
      <c r="CQ1686"/>
      <c r="CR1686"/>
      <c r="CS1686"/>
      <c r="CT1686"/>
      <c r="CU1686"/>
      <c r="CV1686"/>
      <c r="CW1686"/>
      <c r="CX1686"/>
    </row>
    <row r="1687" spans="2:102" x14ac:dyDescent="0.35">
      <c r="B1687" s="70" t="str">
        <f t="shared" ref="B1687:F1687" si="1155">B680</f>
        <v/>
      </c>
      <c r="C1687" s="166" t="str">
        <f t="shared" si="1155"/>
        <v/>
      </c>
      <c r="D1687" s="273" t="str">
        <f t="shared" si="1155"/>
        <v/>
      </c>
      <c r="E1687" s="273">
        <f t="shared" si="1155"/>
        <v>45016</v>
      </c>
      <c r="F1687" s="273">
        <f t="shared" si="1155"/>
        <v>0</v>
      </c>
      <c r="G1687" s="98">
        <f t="shared" si="1128"/>
        <v>0</v>
      </c>
      <c r="H1687" s="242">
        <f>IF(G1687=0,0,SUMIFS('Sch A. Input'!$H678:$CJ678,'Sch A. Input'!$H$14:$CJ$14,"Recurring",'Sch A. Input'!$H$13:$CJ$13,"&lt;="&amp;$O$1020,'Sch A. Input'!$H$13:$CJ$13,"&lt;="&amp;$L$11))</f>
        <v>0</v>
      </c>
      <c r="I1687" s="242">
        <f>IF(G1687=0,0,SUMIFS('Sch A. Input'!$H678:$CJ678,'Sch A. Input'!$H$14:$CJ$14,"One-time",'Sch A. Input'!$H$13:$CJ$13,"&lt;="&amp;$O$1020,'Sch A. Input'!$H$13:$CJ$13,"&lt;="&amp;$L$11))</f>
        <v>0</v>
      </c>
      <c r="J1687" s="283">
        <f t="shared" si="1129"/>
        <v>0</v>
      </c>
      <c r="K1687" s="242">
        <f t="shared" si="1130"/>
        <v>0</v>
      </c>
      <c r="L1687" s="242">
        <f t="shared" si="1131"/>
        <v>0</v>
      </c>
      <c r="M1687" s="276">
        <f t="shared" si="1123"/>
        <v>0</v>
      </c>
      <c r="N1687" s="281">
        <f t="shared" si="1105"/>
        <v>0</v>
      </c>
      <c r="O1687" s="245">
        <f t="shared" si="1106"/>
        <v>0</v>
      </c>
      <c r="P1687" s="248"/>
      <c r="Q1687" s="285">
        <f t="shared" si="1132"/>
        <v>0</v>
      </c>
      <c r="R1687" s="242">
        <f>IF(Q1687=0,0,SUMIFS('Sch A. Input'!$H678:$CJ678,'Sch A. Input'!$H$14:$CJ$14,"Recurring",'Sch A. Input'!$H$13:$CJ$13,"&lt;="&amp;$L$11,'Sch A. Input'!$H$13:$CJ$13,"&lt;="&amp;$Y$1020,'Sch A. Input'!$H$13:$CJ$13,"&gt;"&amp;$O$1020))</f>
        <v>0</v>
      </c>
      <c r="S1687" s="242">
        <f>IF(Q1687=0,0,SUMIFS('Sch A. Input'!$H678:$CJ678,'Sch A. Input'!$H$14:$CJ$14,"One-time",'Sch A. Input'!$H$13:$CJ$13,"&lt;="&amp;$L$11,'Sch A. Input'!$H$13:$CJ$13,"&lt;="&amp;$Y$1020,'Sch A. Input'!$H$13:$CJ$13,"&gt;"&amp;$O$1020))</f>
        <v>0</v>
      </c>
      <c r="T1687" s="283">
        <f t="shared" si="1133"/>
        <v>0</v>
      </c>
      <c r="U1687" s="242">
        <f t="shared" si="1134"/>
        <v>0</v>
      </c>
      <c r="V1687" s="242">
        <f t="shared" si="1135"/>
        <v>0</v>
      </c>
      <c r="W1687" s="276">
        <f t="shared" si="1124"/>
        <v>0</v>
      </c>
      <c r="X1687" s="281">
        <f t="shared" si="1107"/>
        <v>0</v>
      </c>
      <c r="Y1687" s="245">
        <f t="shared" si="1108"/>
        <v>0</v>
      </c>
      <c r="Z1687" s="248"/>
      <c r="AA1687" s="285">
        <f t="shared" si="1136"/>
        <v>0</v>
      </c>
      <c r="AB1687" s="242">
        <f>IF(AA1687=0,0,SUMIFS('Sch A. Input'!$H678:$CJ678,'Sch A. Input'!$H$14:$CJ$14,"Recurring",'Sch A. Input'!$H$13:$CJ$13,"&lt;="&amp;$L$11,'Sch A. Input'!$H$13:$CJ$13,"&lt;="&amp;$AI$1020,'Sch A. Input'!$H$13:$CJ$13,"&gt;"&amp;$Y$1020))</f>
        <v>0</v>
      </c>
      <c r="AC1687" s="242">
        <f>IF(AA1687=0,0,SUMIFS('Sch A. Input'!$H678:$CJ678,'Sch A. Input'!$H$14:$CJ$14,"One-time",'Sch A. Input'!$H$13:$CJ$13,"&lt;="&amp;$L$11,'Sch A. Input'!$H$13:$CJ$13,"&lt;="&amp;$AI$1020,'Sch A. Input'!$H$13:$CJ$13,"&gt;"&amp;$Y$1020))</f>
        <v>0</v>
      </c>
      <c r="AD1687" s="283">
        <f t="shared" si="1137"/>
        <v>0</v>
      </c>
      <c r="AE1687" s="242">
        <f t="shared" si="1138"/>
        <v>0</v>
      </c>
      <c r="AF1687" s="242">
        <f t="shared" si="1139"/>
        <v>0</v>
      </c>
      <c r="AG1687" s="276">
        <f t="shared" si="1125"/>
        <v>0</v>
      </c>
      <c r="AH1687" s="281">
        <f t="shared" si="1109"/>
        <v>0</v>
      </c>
      <c r="AI1687" s="245">
        <f t="shared" si="1110"/>
        <v>0</v>
      </c>
      <c r="AK1687" s="285">
        <f t="shared" si="1140"/>
        <v>0</v>
      </c>
      <c r="AL1687" s="242">
        <f>IF(AK1687=0,0,SUMIFS('Sch A. Input'!$H678:$CJ678,'Sch A. Input'!$H$14:$CJ$14,"Recurring",'Sch A. Input'!$H$13:$CJ$13,"&lt;="&amp;$L$11,'Sch A. Input'!$H$13:$CJ$13,"&lt;="&amp;$AS$1020,'Sch A. Input'!$H$13:$CJ$13,"&gt;"&amp;$AI$1020))</f>
        <v>0</v>
      </c>
      <c r="AM1687" s="242">
        <f>IF(AK1687=0,0,SUMIFS('Sch A. Input'!$H678:$CJ678,'Sch A. Input'!$H$14:$CJ$14,"One-time",'Sch A. Input'!$H$13:$CJ$13,"&lt;="&amp;$L$11,'Sch A. Input'!$H$13:$CJ$13,"&lt;="&amp;$AS$1020,'Sch A. Input'!$H$13:$CJ$13,"&gt;"&amp;$AI$1020))</f>
        <v>0</v>
      </c>
      <c r="AN1687" s="283">
        <f t="shared" si="1141"/>
        <v>0</v>
      </c>
      <c r="AO1687" s="242">
        <f t="shared" si="1142"/>
        <v>0</v>
      </c>
      <c r="AP1687" s="242">
        <f t="shared" si="1143"/>
        <v>0</v>
      </c>
      <c r="AQ1687" s="276">
        <f t="shared" si="1126"/>
        <v>0</v>
      </c>
      <c r="AR1687" s="281">
        <f t="shared" si="1111"/>
        <v>0</v>
      </c>
      <c r="AS1687" s="245">
        <f t="shared" si="1112"/>
        <v>0</v>
      </c>
      <c r="AY1687" s="160"/>
      <c r="AZ1687" s="160"/>
      <c r="BK1687" s="2"/>
      <c r="BL1687" s="2"/>
      <c r="BM1687" s="2"/>
      <c r="BN1687" s="2"/>
      <c r="BO1687" s="2"/>
      <c r="BP1687" s="2"/>
      <c r="BQ1687" s="2"/>
      <c r="BR1687" s="2"/>
      <c r="BS1687" s="2"/>
      <c r="BT1687" s="2"/>
      <c r="BU1687" s="2"/>
      <c r="BV1687" s="2"/>
      <c r="BW1687" s="2"/>
      <c r="BX1687" s="2"/>
      <c r="BY1687" s="2"/>
      <c r="BZ1687" s="2"/>
      <c r="CA1687" s="2"/>
      <c r="CI1687"/>
      <c r="CJ1687"/>
      <c r="CK1687"/>
      <c r="CL1687"/>
      <c r="CM1687"/>
      <c r="CN1687"/>
      <c r="CO1687"/>
      <c r="CP1687"/>
      <c r="CQ1687"/>
      <c r="CR1687"/>
      <c r="CS1687"/>
      <c r="CT1687"/>
      <c r="CU1687"/>
      <c r="CV1687"/>
      <c r="CW1687"/>
      <c r="CX1687"/>
    </row>
    <row r="1688" spans="2:102" x14ac:dyDescent="0.35">
      <c r="B1688" s="70" t="str">
        <f t="shared" ref="B1688:F1688" si="1156">B681</f>
        <v/>
      </c>
      <c r="C1688" s="166" t="str">
        <f t="shared" si="1156"/>
        <v/>
      </c>
      <c r="D1688" s="273" t="str">
        <f t="shared" si="1156"/>
        <v/>
      </c>
      <c r="E1688" s="273">
        <f t="shared" si="1156"/>
        <v>45016</v>
      </c>
      <c r="F1688" s="273">
        <f t="shared" si="1156"/>
        <v>0</v>
      </c>
      <c r="G1688" s="98">
        <f t="shared" si="1128"/>
        <v>0</v>
      </c>
      <c r="H1688" s="242">
        <f>IF(G1688=0,0,SUMIFS('Sch A. Input'!$H679:$CJ679,'Sch A. Input'!$H$14:$CJ$14,"Recurring",'Sch A. Input'!$H$13:$CJ$13,"&lt;="&amp;$O$1020,'Sch A. Input'!$H$13:$CJ$13,"&lt;="&amp;$L$11))</f>
        <v>0</v>
      </c>
      <c r="I1688" s="242">
        <f>IF(G1688=0,0,SUMIFS('Sch A. Input'!$H679:$CJ679,'Sch A. Input'!$H$14:$CJ$14,"One-time",'Sch A. Input'!$H$13:$CJ$13,"&lt;="&amp;$O$1020,'Sch A. Input'!$H$13:$CJ$13,"&lt;="&amp;$L$11))</f>
        <v>0</v>
      </c>
      <c r="J1688" s="283">
        <f t="shared" si="1129"/>
        <v>0</v>
      </c>
      <c r="K1688" s="242">
        <f t="shared" si="1130"/>
        <v>0</v>
      </c>
      <c r="L1688" s="242">
        <f t="shared" si="1131"/>
        <v>0</v>
      </c>
      <c r="M1688" s="276">
        <f t="shared" si="1123"/>
        <v>0</v>
      </c>
      <c r="N1688" s="281">
        <f t="shared" si="1105"/>
        <v>0</v>
      </c>
      <c r="O1688" s="245">
        <f t="shared" si="1106"/>
        <v>0</v>
      </c>
      <c r="P1688" s="248"/>
      <c r="Q1688" s="285">
        <f t="shared" si="1132"/>
        <v>0</v>
      </c>
      <c r="R1688" s="242">
        <f>IF(Q1688=0,0,SUMIFS('Sch A. Input'!$H679:$CJ679,'Sch A. Input'!$H$14:$CJ$14,"Recurring",'Sch A. Input'!$H$13:$CJ$13,"&lt;="&amp;$L$11,'Sch A. Input'!$H$13:$CJ$13,"&lt;="&amp;$Y$1020,'Sch A. Input'!$H$13:$CJ$13,"&gt;"&amp;$O$1020))</f>
        <v>0</v>
      </c>
      <c r="S1688" s="242">
        <f>IF(Q1688=0,0,SUMIFS('Sch A. Input'!$H679:$CJ679,'Sch A. Input'!$H$14:$CJ$14,"One-time",'Sch A. Input'!$H$13:$CJ$13,"&lt;="&amp;$L$11,'Sch A. Input'!$H$13:$CJ$13,"&lt;="&amp;$Y$1020,'Sch A. Input'!$H$13:$CJ$13,"&gt;"&amp;$O$1020))</f>
        <v>0</v>
      </c>
      <c r="T1688" s="283">
        <f t="shared" si="1133"/>
        <v>0</v>
      </c>
      <c r="U1688" s="242">
        <f t="shared" si="1134"/>
        <v>0</v>
      </c>
      <c r="V1688" s="242">
        <f t="shared" si="1135"/>
        <v>0</v>
      </c>
      <c r="W1688" s="276">
        <f t="shared" si="1124"/>
        <v>0</v>
      </c>
      <c r="X1688" s="281">
        <f t="shared" si="1107"/>
        <v>0</v>
      </c>
      <c r="Y1688" s="245">
        <f t="shared" si="1108"/>
        <v>0</v>
      </c>
      <c r="Z1688" s="248"/>
      <c r="AA1688" s="285">
        <f t="shared" si="1136"/>
        <v>0</v>
      </c>
      <c r="AB1688" s="242">
        <f>IF(AA1688=0,0,SUMIFS('Sch A. Input'!$H679:$CJ679,'Sch A. Input'!$H$14:$CJ$14,"Recurring",'Sch A. Input'!$H$13:$CJ$13,"&lt;="&amp;$L$11,'Sch A. Input'!$H$13:$CJ$13,"&lt;="&amp;$AI$1020,'Sch A. Input'!$H$13:$CJ$13,"&gt;"&amp;$Y$1020))</f>
        <v>0</v>
      </c>
      <c r="AC1688" s="242">
        <f>IF(AA1688=0,0,SUMIFS('Sch A. Input'!$H679:$CJ679,'Sch A. Input'!$H$14:$CJ$14,"One-time",'Sch A. Input'!$H$13:$CJ$13,"&lt;="&amp;$L$11,'Sch A. Input'!$H$13:$CJ$13,"&lt;="&amp;$AI$1020,'Sch A. Input'!$H$13:$CJ$13,"&gt;"&amp;$Y$1020))</f>
        <v>0</v>
      </c>
      <c r="AD1688" s="283">
        <f t="shared" si="1137"/>
        <v>0</v>
      </c>
      <c r="AE1688" s="242">
        <f t="shared" si="1138"/>
        <v>0</v>
      </c>
      <c r="AF1688" s="242">
        <f t="shared" si="1139"/>
        <v>0</v>
      </c>
      <c r="AG1688" s="276">
        <f t="shared" si="1125"/>
        <v>0</v>
      </c>
      <c r="AH1688" s="281">
        <f t="shared" si="1109"/>
        <v>0</v>
      </c>
      <c r="AI1688" s="245">
        <f t="shared" si="1110"/>
        <v>0</v>
      </c>
      <c r="AK1688" s="285">
        <f t="shared" si="1140"/>
        <v>0</v>
      </c>
      <c r="AL1688" s="242">
        <f>IF(AK1688=0,0,SUMIFS('Sch A. Input'!$H679:$CJ679,'Sch A. Input'!$H$14:$CJ$14,"Recurring",'Sch A. Input'!$H$13:$CJ$13,"&lt;="&amp;$L$11,'Sch A. Input'!$H$13:$CJ$13,"&lt;="&amp;$AS$1020,'Sch A. Input'!$H$13:$CJ$13,"&gt;"&amp;$AI$1020))</f>
        <v>0</v>
      </c>
      <c r="AM1688" s="242">
        <f>IF(AK1688=0,0,SUMIFS('Sch A. Input'!$H679:$CJ679,'Sch A. Input'!$H$14:$CJ$14,"One-time",'Sch A. Input'!$H$13:$CJ$13,"&lt;="&amp;$L$11,'Sch A. Input'!$H$13:$CJ$13,"&lt;="&amp;$AS$1020,'Sch A. Input'!$H$13:$CJ$13,"&gt;"&amp;$AI$1020))</f>
        <v>0</v>
      </c>
      <c r="AN1688" s="283">
        <f t="shared" si="1141"/>
        <v>0</v>
      </c>
      <c r="AO1688" s="242">
        <f t="shared" si="1142"/>
        <v>0</v>
      </c>
      <c r="AP1688" s="242">
        <f t="shared" si="1143"/>
        <v>0</v>
      </c>
      <c r="AQ1688" s="276">
        <f t="shared" si="1126"/>
        <v>0</v>
      </c>
      <c r="AR1688" s="281">
        <f t="shared" si="1111"/>
        <v>0</v>
      </c>
      <c r="AS1688" s="245">
        <f t="shared" si="1112"/>
        <v>0</v>
      </c>
      <c r="AY1688" s="160"/>
      <c r="AZ1688" s="160"/>
      <c r="BK1688" s="2"/>
      <c r="BL1688" s="2"/>
      <c r="BM1688" s="2"/>
      <c r="BN1688" s="2"/>
      <c r="BO1688" s="2"/>
      <c r="BP1688" s="2"/>
      <c r="BQ1688" s="2"/>
      <c r="BR1688" s="2"/>
      <c r="BS1688" s="2"/>
      <c r="BT1688" s="2"/>
      <c r="BU1688" s="2"/>
      <c r="BV1688" s="2"/>
      <c r="BW1688" s="2"/>
      <c r="BX1688" s="2"/>
      <c r="BY1688" s="2"/>
      <c r="BZ1688" s="2"/>
      <c r="CA1688" s="2"/>
      <c r="CI1688"/>
      <c r="CJ1688"/>
      <c r="CK1688"/>
      <c r="CL1688"/>
      <c r="CM1688"/>
      <c r="CN1688"/>
      <c r="CO1688"/>
      <c r="CP1688"/>
      <c r="CQ1688"/>
      <c r="CR1688"/>
      <c r="CS1688"/>
      <c r="CT1688"/>
      <c r="CU1688"/>
      <c r="CV1688"/>
      <c r="CW1688"/>
      <c r="CX1688"/>
    </row>
    <row r="1689" spans="2:102" x14ac:dyDescent="0.35">
      <c r="B1689" s="70" t="str">
        <f t="shared" ref="B1689:F1689" si="1157">B682</f>
        <v/>
      </c>
      <c r="C1689" s="166" t="str">
        <f t="shared" si="1157"/>
        <v/>
      </c>
      <c r="D1689" s="273" t="str">
        <f t="shared" si="1157"/>
        <v/>
      </c>
      <c r="E1689" s="273">
        <f t="shared" si="1157"/>
        <v>45016</v>
      </c>
      <c r="F1689" s="273">
        <f t="shared" si="1157"/>
        <v>0</v>
      </c>
      <c r="G1689" s="98">
        <f t="shared" si="1128"/>
        <v>0</v>
      </c>
      <c r="H1689" s="242">
        <f>IF(G1689=0,0,SUMIFS('Sch A. Input'!$H680:$CJ680,'Sch A. Input'!$H$14:$CJ$14,"Recurring",'Sch A. Input'!$H$13:$CJ$13,"&lt;="&amp;$O$1020,'Sch A. Input'!$H$13:$CJ$13,"&lt;="&amp;$L$11))</f>
        <v>0</v>
      </c>
      <c r="I1689" s="242">
        <f>IF(G1689=0,0,SUMIFS('Sch A. Input'!$H680:$CJ680,'Sch A. Input'!$H$14:$CJ$14,"One-time",'Sch A. Input'!$H$13:$CJ$13,"&lt;="&amp;$O$1020,'Sch A. Input'!$H$13:$CJ$13,"&lt;="&amp;$L$11))</f>
        <v>0</v>
      </c>
      <c r="J1689" s="283">
        <f t="shared" si="1129"/>
        <v>0</v>
      </c>
      <c r="K1689" s="242">
        <f t="shared" si="1130"/>
        <v>0</v>
      </c>
      <c r="L1689" s="242">
        <f t="shared" si="1131"/>
        <v>0</v>
      </c>
      <c r="M1689" s="276">
        <f t="shared" si="1123"/>
        <v>0</v>
      </c>
      <c r="N1689" s="281">
        <f t="shared" si="1105"/>
        <v>0</v>
      </c>
      <c r="O1689" s="245">
        <f t="shared" si="1106"/>
        <v>0</v>
      </c>
      <c r="P1689" s="248"/>
      <c r="Q1689" s="285">
        <f t="shared" si="1132"/>
        <v>0</v>
      </c>
      <c r="R1689" s="242">
        <f>IF(Q1689=0,0,SUMIFS('Sch A. Input'!$H680:$CJ680,'Sch A. Input'!$H$14:$CJ$14,"Recurring",'Sch A. Input'!$H$13:$CJ$13,"&lt;="&amp;$L$11,'Sch A. Input'!$H$13:$CJ$13,"&lt;="&amp;$Y$1020,'Sch A. Input'!$H$13:$CJ$13,"&gt;"&amp;$O$1020))</f>
        <v>0</v>
      </c>
      <c r="S1689" s="242">
        <f>IF(Q1689=0,0,SUMIFS('Sch A. Input'!$H680:$CJ680,'Sch A. Input'!$H$14:$CJ$14,"One-time",'Sch A. Input'!$H$13:$CJ$13,"&lt;="&amp;$L$11,'Sch A. Input'!$H$13:$CJ$13,"&lt;="&amp;$Y$1020,'Sch A. Input'!$H$13:$CJ$13,"&gt;"&amp;$O$1020))</f>
        <v>0</v>
      </c>
      <c r="T1689" s="283">
        <f t="shared" si="1133"/>
        <v>0</v>
      </c>
      <c r="U1689" s="242">
        <f t="shared" si="1134"/>
        <v>0</v>
      </c>
      <c r="V1689" s="242">
        <f t="shared" si="1135"/>
        <v>0</v>
      </c>
      <c r="W1689" s="276">
        <f t="shared" si="1124"/>
        <v>0</v>
      </c>
      <c r="X1689" s="281">
        <f t="shared" si="1107"/>
        <v>0</v>
      </c>
      <c r="Y1689" s="245">
        <f t="shared" si="1108"/>
        <v>0</v>
      </c>
      <c r="Z1689" s="248"/>
      <c r="AA1689" s="285">
        <f t="shared" si="1136"/>
        <v>0</v>
      </c>
      <c r="AB1689" s="242">
        <f>IF(AA1689=0,0,SUMIFS('Sch A. Input'!$H680:$CJ680,'Sch A. Input'!$H$14:$CJ$14,"Recurring",'Sch A. Input'!$H$13:$CJ$13,"&lt;="&amp;$L$11,'Sch A. Input'!$H$13:$CJ$13,"&lt;="&amp;$AI$1020,'Sch A. Input'!$H$13:$CJ$13,"&gt;"&amp;$Y$1020))</f>
        <v>0</v>
      </c>
      <c r="AC1689" s="242">
        <f>IF(AA1689=0,0,SUMIFS('Sch A. Input'!$H680:$CJ680,'Sch A. Input'!$H$14:$CJ$14,"One-time",'Sch A. Input'!$H$13:$CJ$13,"&lt;="&amp;$L$11,'Sch A. Input'!$H$13:$CJ$13,"&lt;="&amp;$AI$1020,'Sch A. Input'!$H$13:$CJ$13,"&gt;"&amp;$Y$1020))</f>
        <v>0</v>
      </c>
      <c r="AD1689" s="283">
        <f t="shared" si="1137"/>
        <v>0</v>
      </c>
      <c r="AE1689" s="242">
        <f t="shared" si="1138"/>
        <v>0</v>
      </c>
      <c r="AF1689" s="242">
        <f t="shared" si="1139"/>
        <v>0</v>
      </c>
      <c r="AG1689" s="276">
        <f t="shared" si="1125"/>
        <v>0</v>
      </c>
      <c r="AH1689" s="281">
        <f t="shared" si="1109"/>
        <v>0</v>
      </c>
      <c r="AI1689" s="245">
        <f t="shared" si="1110"/>
        <v>0</v>
      </c>
      <c r="AK1689" s="285">
        <f t="shared" si="1140"/>
        <v>0</v>
      </c>
      <c r="AL1689" s="242">
        <f>IF(AK1689=0,0,SUMIFS('Sch A. Input'!$H680:$CJ680,'Sch A. Input'!$H$14:$CJ$14,"Recurring",'Sch A. Input'!$H$13:$CJ$13,"&lt;="&amp;$L$11,'Sch A. Input'!$H$13:$CJ$13,"&lt;="&amp;$AS$1020,'Sch A. Input'!$H$13:$CJ$13,"&gt;"&amp;$AI$1020))</f>
        <v>0</v>
      </c>
      <c r="AM1689" s="242">
        <f>IF(AK1689=0,0,SUMIFS('Sch A. Input'!$H680:$CJ680,'Sch A. Input'!$H$14:$CJ$14,"One-time",'Sch A. Input'!$H$13:$CJ$13,"&lt;="&amp;$L$11,'Sch A. Input'!$H$13:$CJ$13,"&lt;="&amp;$AS$1020,'Sch A. Input'!$H$13:$CJ$13,"&gt;"&amp;$AI$1020))</f>
        <v>0</v>
      </c>
      <c r="AN1689" s="283">
        <f t="shared" si="1141"/>
        <v>0</v>
      </c>
      <c r="AO1689" s="242">
        <f t="shared" si="1142"/>
        <v>0</v>
      </c>
      <c r="AP1689" s="242">
        <f t="shared" si="1143"/>
        <v>0</v>
      </c>
      <c r="AQ1689" s="276">
        <f t="shared" si="1126"/>
        <v>0</v>
      </c>
      <c r="AR1689" s="281">
        <f t="shared" si="1111"/>
        <v>0</v>
      </c>
      <c r="AS1689" s="245">
        <f t="shared" si="1112"/>
        <v>0</v>
      </c>
      <c r="AY1689" s="160"/>
      <c r="AZ1689" s="160"/>
      <c r="BK1689" s="2"/>
      <c r="BL1689" s="2"/>
      <c r="BM1689" s="2"/>
      <c r="BN1689" s="2"/>
      <c r="BO1689" s="2"/>
      <c r="BP1689" s="2"/>
      <c r="BQ1689" s="2"/>
      <c r="BR1689" s="2"/>
      <c r="BS1689" s="2"/>
      <c r="BT1689" s="2"/>
      <c r="BU1689" s="2"/>
      <c r="BV1689" s="2"/>
      <c r="BW1689" s="2"/>
      <c r="BX1689" s="2"/>
      <c r="BY1689" s="2"/>
      <c r="BZ1689" s="2"/>
      <c r="CA1689" s="2"/>
      <c r="CI1689"/>
      <c r="CJ1689"/>
      <c r="CK1689"/>
      <c r="CL1689"/>
      <c r="CM1689"/>
      <c r="CN1689"/>
      <c r="CO1689"/>
      <c r="CP1689"/>
      <c r="CQ1689"/>
      <c r="CR1689"/>
      <c r="CS1689"/>
      <c r="CT1689"/>
      <c r="CU1689"/>
      <c r="CV1689"/>
      <c r="CW1689"/>
      <c r="CX1689"/>
    </row>
    <row r="1690" spans="2:102" x14ac:dyDescent="0.35">
      <c r="B1690" s="70" t="str">
        <f t="shared" ref="B1690:F1690" si="1158">B683</f>
        <v/>
      </c>
      <c r="C1690" s="166" t="str">
        <f t="shared" si="1158"/>
        <v/>
      </c>
      <c r="D1690" s="273" t="str">
        <f t="shared" si="1158"/>
        <v/>
      </c>
      <c r="E1690" s="273">
        <f t="shared" si="1158"/>
        <v>45016</v>
      </c>
      <c r="F1690" s="273">
        <f t="shared" si="1158"/>
        <v>0</v>
      </c>
      <c r="G1690" s="98">
        <f t="shared" si="1128"/>
        <v>0</v>
      </c>
      <c r="H1690" s="242">
        <f>IF(G1690=0,0,SUMIFS('Sch A. Input'!$H681:$CJ681,'Sch A. Input'!$H$14:$CJ$14,"Recurring",'Sch A. Input'!$H$13:$CJ$13,"&lt;="&amp;$O$1020,'Sch A. Input'!$H$13:$CJ$13,"&lt;="&amp;$L$11))</f>
        <v>0</v>
      </c>
      <c r="I1690" s="242">
        <f>IF(G1690=0,0,SUMIFS('Sch A. Input'!$H681:$CJ681,'Sch A. Input'!$H$14:$CJ$14,"One-time",'Sch A. Input'!$H$13:$CJ$13,"&lt;="&amp;$O$1020,'Sch A. Input'!$H$13:$CJ$13,"&lt;="&amp;$L$11))</f>
        <v>0</v>
      </c>
      <c r="J1690" s="283">
        <f t="shared" si="1129"/>
        <v>0</v>
      </c>
      <c r="K1690" s="242">
        <f t="shared" si="1130"/>
        <v>0</v>
      </c>
      <c r="L1690" s="242">
        <f t="shared" si="1131"/>
        <v>0</v>
      </c>
      <c r="M1690" s="276">
        <f t="shared" si="1123"/>
        <v>0</v>
      </c>
      <c r="N1690" s="281">
        <f t="shared" si="1105"/>
        <v>0</v>
      </c>
      <c r="O1690" s="245">
        <f t="shared" si="1106"/>
        <v>0</v>
      </c>
      <c r="P1690" s="248"/>
      <c r="Q1690" s="285">
        <f t="shared" si="1132"/>
        <v>0</v>
      </c>
      <c r="R1690" s="242">
        <f>IF(Q1690=0,0,SUMIFS('Sch A. Input'!$H681:$CJ681,'Sch A. Input'!$H$14:$CJ$14,"Recurring",'Sch A. Input'!$H$13:$CJ$13,"&lt;="&amp;$L$11,'Sch A. Input'!$H$13:$CJ$13,"&lt;="&amp;$Y$1020,'Sch A. Input'!$H$13:$CJ$13,"&gt;"&amp;$O$1020))</f>
        <v>0</v>
      </c>
      <c r="S1690" s="242">
        <f>IF(Q1690=0,0,SUMIFS('Sch A. Input'!$H681:$CJ681,'Sch A. Input'!$H$14:$CJ$14,"One-time",'Sch A. Input'!$H$13:$CJ$13,"&lt;="&amp;$L$11,'Sch A. Input'!$H$13:$CJ$13,"&lt;="&amp;$Y$1020,'Sch A. Input'!$H$13:$CJ$13,"&gt;"&amp;$O$1020))</f>
        <v>0</v>
      </c>
      <c r="T1690" s="283">
        <f t="shared" si="1133"/>
        <v>0</v>
      </c>
      <c r="U1690" s="242">
        <f t="shared" si="1134"/>
        <v>0</v>
      </c>
      <c r="V1690" s="242">
        <f t="shared" si="1135"/>
        <v>0</v>
      </c>
      <c r="W1690" s="276">
        <f t="shared" si="1124"/>
        <v>0</v>
      </c>
      <c r="X1690" s="281">
        <f t="shared" si="1107"/>
        <v>0</v>
      </c>
      <c r="Y1690" s="245">
        <f t="shared" si="1108"/>
        <v>0</v>
      </c>
      <c r="Z1690" s="248"/>
      <c r="AA1690" s="285">
        <f t="shared" si="1136"/>
        <v>0</v>
      </c>
      <c r="AB1690" s="242">
        <f>IF(AA1690=0,0,SUMIFS('Sch A. Input'!$H681:$CJ681,'Sch A. Input'!$H$14:$CJ$14,"Recurring",'Sch A. Input'!$H$13:$CJ$13,"&lt;="&amp;$L$11,'Sch A. Input'!$H$13:$CJ$13,"&lt;="&amp;$AI$1020,'Sch A. Input'!$H$13:$CJ$13,"&gt;"&amp;$Y$1020))</f>
        <v>0</v>
      </c>
      <c r="AC1690" s="242">
        <f>IF(AA1690=0,0,SUMIFS('Sch A. Input'!$H681:$CJ681,'Sch A. Input'!$H$14:$CJ$14,"One-time",'Sch A. Input'!$H$13:$CJ$13,"&lt;="&amp;$L$11,'Sch A. Input'!$H$13:$CJ$13,"&lt;="&amp;$AI$1020,'Sch A. Input'!$H$13:$CJ$13,"&gt;"&amp;$Y$1020))</f>
        <v>0</v>
      </c>
      <c r="AD1690" s="283">
        <f t="shared" si="1137"/>
        <v>0</v>
      </c>
      <c r="AE1690" s="242">
        <f t="shared" si="1138"/>
        <v>0</v>
      </c>
      <c r="AF1690" s="242">
        <f t="shared" si="1139"/>
        <v>0</v>
      </c>
      <c r="AG1690" s="276">
        <f t="shared" si="1125"/>
        <v>0</v>
      </c>
      <c r="AH1690" s="281">
        <f t="shared" si="1109"/>
        <v>0</v>
      </c>
      <c r="AI1690" s="245">
        <f t="shared" si="1110"/>
        <v>0</v>
      </c>
      <c r="AK1690" s="285">
        <f t="shared" si="1140"/>
        <v>0</v>
      </c>
      <c r="AL1690" s="242">
        <f>IF(AK1690=0,0,SUMIFS('Sch A. Input'!$H681:$CJ681,'Sch A. Input'!$H$14:$CJ$14,"Recurring",'Sch A. Input'!$H$13:$CJ$13,"&lt;="&amp;$L$11,'Sch A. Input'!$H$13:$CJ$13,"&lt;="&amp;$AS$1020,'Sch A. Input'!$H$13:$CJ$13,"&gt;"&amp;$AI$1020))</f>
        <v>0</v>
      </c>
      <c r="AM1690" s="242">
        <f>IF(AK1690=0,0,SUMIFS('Sch A. Input'!$H681:$CJ681,'Sch A. Input'!$H$14:$CJ$14,"One-time",'Sch A. Input'!$H$13:$CJ$13,"&lt;="&amp;$L$11,'Sch A. Input'!$H$13:$CJ$13,"&lt;="&amp;$AS$1020,'Sch A. Input'!$H$13:$CJ$13,"&gt;"&amp;$AI$1020))</f>
        <v>0</v>
      </c>
      <c r="AN1690" s="283">
        <f t="shared" si="1141"/>
        <v>0</v>
      </c>
      <c r="AO1690" s="242">
        <f t="shared" si="1142"/>
        <v>0</v>
      </c>
      <c r="AP1690" s="242">
        <f t="shared" si="1143"/>
        <v>0</v>
      </c>
      <c r="AQ1690" s="276">
        <f t="shared" si="1126"/>
        <v>0</v>
      </c>
      <c r="AR1690" s="281">
        <f t="shared" si="1111"/>
        <v>0</v>
      </c>
      <c r="AS1690" s="245">
        <f t="shared" si="1112"/>
        <v>0</v>
      </c>
      <c r="AY1690" s="160"/>
      <c r="AZ1690" s="160"/>
      <c r="BK1690" s="2"/>
      <c r="BL1690" s="2"/>
      <c r="BM1690" s="2"/>
      <c r="BN1690" s="2"/>
      <c r="BO1690" s="2"/>
      <c r="BP1690" s="2"/>
      <c r="BQ1690" s="2"/>
      <c r="BR1690" s="2"/>
      <c r="BS1690" s="2"/>
      <c r="BT1690" s="2"/>
      <c r="BU1690" s="2"/>
      <c r="BV1690" s="2"/>
      <c r="BW1690" s="2"/>
      <c r="BX1690" s="2"/>
      <c r="BY1690" s="2"/>
      <c r="BZ1690" s="2"/>
      <c r="CA1690" s="2"/>
      <c r="CI1690"/>
      <c r="CJ1690"/>
      <c r="CK1690"/>
      <c r="CL1690"/>
      <c r="CM1690"/>
      <c r="CN1690"/>
      <c r="CO1690"/>
      <c r="CP1690"/>
      <c r="CQ1690"/>
      <c r="CR1690"/>
      <c r="CS1690"/>
      <c r="CT1690"/>
      <c r="CU1690"/>
      <c r="CV1690"/>
      <c r="CW1690"/>
      <c r="CX1690"/>
    </row>
    <row r="1691" spans="2:102" x14ac:dyDescent="0.35">
      <c r="B1691" s="70" t="str">
        <f t="shared" ref="B1691:F1691" si="1159">B684</f>
        <v/>
      </c>
      <c r="C1691" s="166" t="str">
        <f t="shared" si="1159"/>
        <v/>
      </c>
      <c r="D1691" s="273" t="str">
        <f t="shared" si="1159"/>
        <v/>
      </c>
      <c r="E1691" s="273">
        <f t="shared" si="1159"/>
        <v>45016</v>
      </c>
      <c r="F1691" s="273">
        <f t="shared" si="1159"/>
        <v>0</v>
      </c>
      <c r="G1691" s="98">
        <f t="shared" si="1128"/>
        <v>0</v>
      </c>
      <c r="H1691" s="242">
        <f>IF(G1691=0,0,SUMIFS('Sch A. Input'!$H682:$CJ682,'Sch A. Input'!$H$14:$CJ$14,"Recurring",'Sch A. Input'!$H$13:$CJ$13,"&lt;="&amp;$O$1020,'Sch A. Input'!$H$13:$CJ$13,"&lt;="&amp;$L$11))</f>
        <v>0</v>
      </c>
      <c r="I1691" s="242">
        <f>IF(G1691=0,0,SUMIFS('Sch A. Input'!$H682:$CJ682,'Sch A. Input'!$H$14:$CJ$14,"One-time",'Sch A. Input'!$H$13:$CJ$13,"&lt;="&amp;$O$1020,'Sch A. Input'!$H$13:$CJ$13,"&lt;="&amp;$L$11))</f>
        <v>0</v>
      </c>
      <c r="J1691" s="283">
        <f t="shared" si="1129"/>
        <v>0</v>
      </c>
      <c r="K1691" s="242">
        <f t="shared" si="1130"/>
        <v>0</v>
      </c>
      <c r="L1691" s="242">
        <f t="shared" si="1131"/>
        <v>0</v>
      </c>
      <c r="M1691" s="276">
        <f t="shared" si="1123"/>
        <v>0</v>
      </c>
      <c r="N1691" s="281">
        <f t="shared" si="1105"/>
        <v>0</v>
      </c>
      <c r="O1691" s="245">
        <f t="shared" si="1106"/>
        <v>0</v>
      </c>
      <c r="P1691" s="248"/>
      <c r="Q1691" s="285">
        <f t="shared" si="1132"/>
        <v>0</v>
      </c>
      <c r="R1691" s="242">
        <f>IF(Q1691=0,0,SUMIFS('Sch A. Input'!$H682:$CJ682,'Sch A. Input'!$H$14:$CJ$14,"Recurring",'Sch A. Input'!$H$13:$CJ$13,"&lt;="&amp;$L$11,'Sch A. Input'!$H$13:$CJ$13,"&lt;="&amp;$Y$1020,'Sch A. Input'!$H$13:$CJ$13,"&gt;"&amp;$O$1020))</f>
        <v>0</v>
      </c>
      <c r="S1691" s="242">
        <f>IF(Q1691=0,0,SUMIFS('Sch A. Input'!$H682:$CJ682,'Sch A. Input'!$H$14:$CJ$14,"One-time",'Sch A. Input'!$H$13:$CJ$13,"&lt;="&amp;$L$11,'Sch A. Input'!$H$13:$CJ$13,"&lt;="&amp;$Y$1020,'Sch A. Input'!$H$13:$CJ$13,"&gt;"&amp;$O$1020))</f>
        <v>0</v>
      </c>
      <c r="T1691" s="283">
        <f t="shared" si="1133"/>
        <v>0</v>
      </c>
      <c r="U1691" s="242">
        <f t="shared" si="1134"/>
        <v>0</v>
      </c>
      <c r="V1691" s="242">
        <f t="shared" si="1135"/>
        <v>0</v>
      </c>
      <c r="W1691" s="276">
        <f t="shared" si="1124"/>
        <v>0</v>
      </c>
      <c r="X1691" s="281">
        <f t="shared" si="1107"/>
        <v>0</v>
      </c>
      <c r="Y1691" s="245">
        <f t="shared" si="1108"/>
        <v>0</v>
      </c>
      <c r="Z1691" s="248"/>
      <c r="AA1691" s="285">
        <f t="shared" si="1136"/>
        <v>0</v>
      </c>
      <c r="AB1691" s="242">
        <f>IF(AA1691=0,0,SUMIFS('Sch A. Input'!$H682:$CJ682,'Sch A. Input'!$H$14:$CJ$14,"Recurring",'Sch A. Input'!$H$13:$CJ$13,"&lt;="&amp;$L$11,'Sch A. Input'!$H$13:$CJ$13,"&lt;="&amp;$AI$1020,'Sch A. Input'!$H$13:$CJ$13,"&gt;"&amp;$Y$1020))</f>
        <v>0</v>
      </c>
      <c r="AC1691" s="242">
        <f>IF(AA1691=0,0,SUMIFS('Sch A. Input'!$H682:$CJ682,'Sch A. Input'!$H$14:$CJ$14,"One-time",'Sch A. Input'!$H$13:$CJ$13,"&lt;="&amp;$L$11,'Sch A. Input'!$H$13:$CJ$13,"&lt;="&amp;$AI$1020,'Sch A. Input'!$H$13:$CJ$13,"&gt;"&amp;$Y$1020))</f>
        <v>0</v>
      </c>
      <c r="AD1691" s="283">
        <f t="shared" si="1137"/>
        <v>0</v>
      </c>
      <c r="AE1691" s="242">
        <f t="shared" si="1138"/>
        <v>0</v>
      </c>
      <c r="AF1691" s="242">
        <f t="shared" si="1139"/>
        <v>0</v>
      </c>
      <c r="AG1691" s="276">
        <f t="shared" si="1125"/>
        <v>0</v>
      </c>
      <c r="AH1691" s="281">
        <f t="shared" si="1109"/>
        <v>0</v>
      </c>
      <c r="AI1691" s="245">
        <f t="shared" si="1110"/>
        <v>0</v>
      </c>
      <c r="AK1691" s="285">
        <f t="shared" si="1140"/>
        <v>0</v>
      </c>
      <c r="AL1691" s="242">
        <f>IF(AK1691=0,0,SUMIFS('Sch A. Input'!$H682:$CJ682,'Sch A. Input'!$H$14:$CJ$14,"Recurring",'Sch A. Input'!$H$13:$CJ$13,"&lt;="&amp;$L$11,'Sch A. Input'!$H$13:$CJ$13,"&lt;="&amp;$AS$1020,'Sch A. Input'!$H$13:$CJ$13,"&gt;"&amp;$AI$1020))</f>
        <v>0</v>
      </c>
      <c r="AM1691" s="242">
        <f>IF(AK1691=0,0,SUMIFS('Sch A. Input'!$H682:$CJ682,'Sch A. Input'!$H$14:$CJ$14,"One-time",'Sch A. Input'!$H$13:$CJ$13,"&lt;="&amp;$L$11,'Sch A. Input'!$H$13:$CJ$13,"&lt;="&amp;$AS$1020,'Sch A. Input'!$H$13:$CJ$13,"&gt;"&amp;$AI$1020))</f>
        <v>0</v>
      </c>
      <c r="AN1691" s="283">
        <f t="shared" si="1141"/>
        <v>0</v>
      </c>
      <c r="AO1691" s="242">
        <f t="shared" si="1142"/>
        <v>0</v>
      </c>
      <c r="AP1691" s="242">
        <f t="shared" si="1143"/>
        <v>0</v>
      </c>
      <c r="AQ1691" s="276">
        <f t="shared" si="1126"/>
        <v>0</v>
      </c>
      <c r="AR1691" s="281">
        <f t="shared" si="1111"/>
        <v>0</v>
      </c>
      <c r="AS1691" s="245">
        <f t="shared" si="1112"/>
        <v>0</v>
      </c>
      <c r="AY1691" s="160"/>
      <c r="AZ1691" s="160"/>
      <c r="BK1691" s="2"/>
      <c r="BL1691" s="2"/>
      <c r="BM1691" s="2"/>
      <c r="BN1691" s="2"/>
      <c r="BO1691" s="2"/>
      <c r="BP1691" s="2"/>
      <c r="BQ1691" s="2"/>
      <c r="BR1691" s="2"/>
      <c r="BS1691" s="2"/>
      <c r="BT1691" s="2"/>
      <c r="BU1691" s="2"/>
      <c r="BV1691" s="2"/>
      <c r="BW1691" s="2"/>
      <c r="BX1691" s="2"/>
      <c r="BY1691" s="2"/>
      <c r="BZ1691" s="2"/>
      <c r="CA1691" s="2"/>
      <c r="CI1691"/>
      <c r="CJ1691"/>
      <c r="CK1691"/>
      <c r="CL1691"/>
      <c r="CM1691"/>
      <c r="CN1691"/>
      <c r="CO1691"/>
      <c r="CP1691"/>
      <c r="CQ1691"/>
      <c r="CR1691"/>
      <c r="CS1691"/>
      <c r="CT1691"/>
      <c r="CU1691"/>
      <c r="CV1691"/>
      <c r="CW1691"/>
      <c r="CX1691"/>
    </row>
    <row r="1692" spans="2:102" x14ac:dyDescent="0.35">
      <c r="B1692" s="70" t="str">
        <f t="shared" ref="B1692:F1692" si="1160">B685</f>
        <v/>
      </c>
      <c r="C1692" s="166" t="str">
        <f t="shared" si="1160"/>
        <v/>
      </c>
      <c r="D1692" s="273" t="str">
        <f t="shared" si="1160"/>
        <v/>
      </c>
      <c r="E1692" s="273">
        <f t="shared" si="1160"/>
        <v>45016</v>
      </c>
      <c r="F1692" s="273">
        <f t="shared" si="1160"/>
        <v>0</v>
      </c>
      <c r="G1692" s="98">
        <f t="shared" si="1128"/>
        <v>0</v>
      </c>
      <c r="H1692" s="242">
        <f>IF(G1692=0,0,SUMIFS('Sch A. Input'!$H683:$CJ683,'Sch A. Input'!$H$14:$CJ$14,"Recurring",'Sch A. Input'!$H$13:$CJ$13,"&lt;="&amp;$O$1020,'Sch A. Input'!$H$13:$CJ$13,"&lt;="&amp;$L$11))</f>
        <v>0</v>
      </c>
      <c r="I1692" s="242">
        <f>IF(G1692=0,0,SUMIFS('Sch A. Input'!$H683:$CJ683,'Sch A. Input'!$H$14:$CJ$14,"One-time",'Sch A. Input'!$H$13:$CJ$13,"&lt;="&amp;$O$1020,'Sch A. Input'!$H$13:$CJ$13,"&lt;="&amp;$L$11))</f>
        <v>0</v>
      </c>
      <c r="J1692" s="283">
        <f t="shared" si="1129"/>
        <v>0</v>
      </c>
      <c r="K1692" s="242">
        <f t="shared" si="1130"/>
        <v>0</v>
      </c>
      <c r="L1692" s="242">
        <f t="shared" si="1131"/>
        <v>0</v>
      </c>
      <c r="M1692" s="276">
        <f t="shared" si="1123"/>
        <v>0</v>
      </c>
      <c r="N1692" s="281">
        <f t="shared" si="1105"/>
        <v>0</v>
      </c>
      <c r="O1692" s="245">
        <f t="shared" si="1106"/>
        <v>0</v>
      </c>
      <c r="P1692" s="248"/>
      <c r="Q1692" s="285">
        <f t="shared" si="1132"/>
        <v>0</v>
      </c>
      <c r="R1692" s="242">
        <f>IF(Q1692=0,0,SUMIFS('Sch A. Input'!$H683:$CJ683,'Sch A. Input'!$H$14:$CJ$14,"Recurring",'Sch A. Input'!$H$13:$CJ$13,"&lt;="&amp;$L$11,'Sch A. Input'!$H$13:$CJ$13,"&lt;="&amp;$Y$1020,'Sch A. Input'!$H$13:$CJ$13,"&gt;"&amp;$O$1020))</f>
        <v>0</v>
      </c>
      <c r="S1692" s="242">
        <f>IF(Q1692=0,0,SUMIFS('Sch A. Input'!$H683:$CJ683,'Sch A. Input'!$H$14:$CJ$14,"One-time",'Sch A. Input'!$H$13:$CJ$13,"&lt;="&amp;$L$11,'Sch A. Input'!$H$13:$CJ$13,"&lt;="&amp;$Y$1020,'Sch A. Input'!$H$13:$CJ$13,"&gt;"&amp;$O$1020))</f>
        <v>0</v>
      </c>
      <c r="T1692" s="283">
        <f t="shared" si="1133"/>
        <v>0</v>
      </c>
      <c r="U1692" s="242">
        <f t="shared" si="1134"/>
        <v>0</v>
      </c>
      <c r="V1692" s="242">
        <f t="shared" si="1135"/>
        <v>0</v>
      </c>
      <c r="W1692" s="276">
        <f t="shared" si="1124"/>
        <v>0</v>
      </c>
      <c r="X1692" s="281">
        <f t="shared" si="1107"/>
        <v>0</v>
      </c>
      <c r="Y1692" s="245">
        <f t="shared" si="1108"/>
        <v>0</v>
      </c>
      <c r="Z1692" s="248"/>
      <c r="AA1692" s="285">
        <f t="shared" si="1136"/>
        <v>0</v>
      </c>
      <c r="AB1692" s="242">
        <f>IF(AA1692=0,0,SUMIFS('Sch A. Input'!$H683:$CJ683,'Sch A. Input'!$H$14:$CJ$14,"Recurring",'Sch A. Input'!$H$13:$CJ$13,"&lt;="&amp;$L$11,'Sch A. Input'!$H$13:$CJ$13,"&lt;="&amp;$AI$1020,'Sch A. Input'!$H$13:$CJ$13,"&gt;"&amp;$Y$1020))</f>
        <v>0</v>
      </c>
      <c r="AC1692" s="242">
        <f>IF(AA1692=0,0,SUMIFS('Sch A. Input'!$H683:$CJ683,'Sch A. Input'!$H$14:$CJ$14,"One-time",'Sch A. Input'!$H$13:$CJ$13,"&lt;="&amp;$L$11,'Sch A. Input'!$H$13:$CJ$13,"&lt;="&amp;$AI$1020,'Sch A. Input'!$H$13:$CJ$13,"&gt;"&amp;$Y$1020))</f>
        <v>0</v>
      </c>
      <c r="AD1692" s="283">
        <f t="shared" si="1137"/>
        <v>0</v>
      </c>
      <c r="AE1692" s="242">
        <f t="shared" si="1138"/>
        <v>0</v>
      </c>
      <c r="AF1692" s="242">
        <f t="shared" si="1139"/>
        <v>0</v>
      </c>
      <c r="AG1692" s="276">
        <f t="shared" si="1125"/>
        <v>0</v>
      </c>
      <c r="AH1692" s="281">
        <f t="shared" si="1109"/>
        <v>0</v>
      </c>
      <c r="AI1692" s="245">
        <f t="shared" si="1110"/>
        <v>0</v>
      </c>
      <c r="AK1692" s="285">
        <f t="shared" si="1140"/>
        <v>0</v>
      </c>
      <c r="AL1692" s="242">
        <f>IF(AK1692=0,0,SUMIFS('Sch A. Input'!$H683:$CJ683,'Sch A. Input'!$H$14:$CJ$14,"Recurring",'Sch A. Input'!$H$13:$CJ$13,"&lt;="&amp;$L$11,'Sch A. Input'!$H$13:$CJ$13,"&lt;="&amp;$AS$1020,'Sch A. Input'!$H$13:$CJ$13,"&gt;"&amp;$AI$1020))</f>
        <v>0</v>
      </c>
      <c r="AM1692" s="242">
        <f>IF(AK1692=0,0,SUMIFS('Sch A. Input'!$H683:$CJ683,'Sch A. Input'!$H$14:$CJ$14,"One-time",'Sch A. Input'!$H$13:$CJ$13,"&lt;="&amp;$L$11,'Sch A. Input'!$H$13:$CJ$13,"&lt;="&amp;$AS$1020,'Sch A. Input'!$H$13:$CJ$13,"&gt;"&amp;$AI$1020))</f>
        <v>0</v>
      </c>
      <c r="AN1692" s="283">
        <f t="shared" si="1141"/>
        <v>0</v>
      </c>
      <c r="AO1692" s="242">
        <f t="shared" si="1142"/>
        <v>0</v>
      </c>
      <c r="AP1692" s="242">
        <f t="shared" si="1143"/>
        <v>0</v>
      </c>
      <c r="AQ1692" s="276">
        <f t="shared" si="1126"/>
        <v>0</v>
      </c>
      <c r="AR1692" s="281">
        <f t="shared" si="1111"/>
        <v>0</v>
      </c>
      <c r="AS1692" s="245">
        <f t="shared" si="1112"/>
        <v>0</v>
      </c>
      <c r="AY1692" s="160"/>
      <c r="AZ1692" s="160"/>
      <c r="BK1692" s="2"/>
      <c r="BL1692" s="2"/>
      <c r="BM1692" s="2"/>
      <c r="BN1692" s="2"/>
      <c r="BO1692" s="2"/>
      <c r="BP1692" s="2"/>
      <c r="BQ1692" s="2"/>
      <c r="BR1692" s="2"/>
      <c r="BS1692" s="2"/>
      <c r="BT1692" s="2"/>
      <c r="BU1692" s="2"/>
      <c r="BV1692" s="2"/>
      <c r="BW1692" s="2"/>
      <c r="BX1692" s="2"/>
      <c r="BY1692" s="2"/>
      <c r="BZ1692" s="2"/>
      <c r="CA1692" s="2"/>
      <c r="CI1692"/>
      <c r="CJ1692"/>
      <c r="CK1692"/>
      <c r="CL1692"/>
      <c r="CM1692"/>
      <c r="CN1692"/>
      <c r="CO1692"/>
      <c r="CP1692"/>
      <c r="CQ1692"/>
      <c r="CR1692"/>
      <c r="CS1692"/>
      <c r="CT1692"/>
      <c r="CU1692"/>
      <c r="CV1692"/>
      <c r="CW1692"/>
      <c r="CX1692"/>
    </row>
    <row r="1693" spans="2:102" x14ac:dyDescent="0.35">
      <c r="B1693" s="70" t="str">
        <f t="shared" ref="B1693:F1693" si="1161">B686</f>
        <v/>
      </c>
      <c r="C1693" s="166" t="str">
        <f t="shared" si="1161"/>
        <v/>
      </c>
      <c r="D1693" s="273" t="str">
        <f t="shared" si="1161"/>
        <v/>
      </c>
      <c r="E1693" s="273">
        <f t="shared" si="1161"/>
        <v>45016</v>
      </c>
      <c r="F1693" s="273">
        <f t="shared" si="1161"/>
        <v>0</v>
      </c>
      <c r="G1693" s="98">
        <f t="shared" si="1128"/>
        <v>0</v>
      </c>
      <c r="H1693" s="242">
        <f>IF(G1693=0,0,SUMIFS('Sch A. Input'!$H684:$CJ684,'Sch A. Input'!$H$14:$CJ$14,"Recurring",'Sch A. Input'!$H$13:$CJ$13,"&lt;="&amp;$O$1020,'Sch A. Input'!$H$13:$CJ$13,"&lt;="&amp;$L$11))</f>
        <v>0</v>
      </c>
      <c r="I1693" s="242">
        <f>IF(G1693=0,0,SUMIFS('Sch A. Input'!$H684:$CJ684,'Sch A. Input'!$H$14:$CJ$14,"One-time",'Sch A. Input'!$H$13:$CJ$13,"&lt;="&amp;$O$1020,'Sch A. Input'!$H$13:$CJ$13,"&lt;="&amp;$L$11))</f>
        <v>0</v>
      </c>
      <c r="J1693" s="283">
        <f t="shared" si="1129"/>
        <v>0</v>
      </c>
      <c r="K1693" s="242">
        <f t="shared" si="1130"/>
        <v>0</v>
      </c>
      <c r="L1693" s="242">
        <f t="shared" si="1131"/>
        <v>0</v>
      </c>
      <c r="M1693" s="276">
        <f t="shared" si="1123"/>
        <v>0</v>
      </c>
      <c r="N1693" s="281">
        <f t="shared" si="1105"/>
        <v>0</v>
      </c>
      <c r="O1693" s="245">
        <f t="shared" si="1106"/>
        <v>0</v>
      </c>
      <c r="P1693" s="248"/>
      <c r="Q1693" s="285">
        <f t="shared" si="1132"/>
        <v>0</v>
      </c>
      <c r="R1693" s="242">
        <f>IF(Q1693=0,0,SUMIFS('Sch A. Input'!$H684:$CJ684,'Sch A. Input'!$H$14:$CJ$14,"Recurring",'Sch A. Input'!$H$13:$CJ$13,"&lt;="&amp;$L$11,'Sch A. Input'!$H$13:$CJ$13,"&lt;="&amp;$Y$1020,'Sch A. Input'!$H$13:$CJ$13,"&gt;"&amp;$O$1020))</f>
        <v>0</v>
      </c>
      <c r="S1693" s="242">
        <f>IF(Q1693=0,0,SUMIFS('Sch A. Input'!$H684:$CJ684,'Sch A. Input'!$H$14:$CJ$14,"One-time",'Sch A. Input'!$H$13:$CJ$13,"&lt;="&amp;$L$11,'Sch A. Input'!$H$13:$CJ$13,"&lt;="&amp;$Y$1020,'Sch A. Input'!$H$13:$CJ$13,"&gt;"&amp;$O$1020))</f>
        <v>0</v>
      </c>
      <c r="T1693" s="283">
        <f t="shared" si="1133"/>
        <v>0</v>
      </c>
      <c r="U1693" s="242">
        <f t="shared" si="1134"/>
        <v>0</v>
      </c>
      <c r="V1693" s="242">
        <f t="shared" si="1135"/>
        <v>0</v>
      </c>
      <c r="W1693" s="276">
        <f t="shared" si="1124"/>
        <v>0</v>
      </c>
      <c r="X1693" s="281">
        <f t="shared" si="1107"/>
        <v>0</v>
      </c>
      <c r="Y1693" s="245">
        <f t="shared" si="1108"/>
        <v>0</v>
      </c>
      <c r="Z1693" s="248"/>
      <c r="AA1693" s="285">
        <f t="shared" si="1136"/>
        <v>0</v>
      </c>
      <c r="AB1693" s="242">
        <f>IF(AA1693=0,0,SUMIFS('Sch A. Input'!$H684:$CJ684,'Sch A. Input'!$H$14:$CJ$14,"Recurring",'Sch A. Input'!$H$13:$CJ$13,"&lt;="&amp;$L$11,'Sch A. Input'!$H$13:$CJ$13,"&lt;="&amp;$AI$1020,'Sch A. Input'!$H$13:$CJ$13,"&gt;"&amp;$Y$1020))</f>
        <v>0</v>
      </c>
      <c r="AC1693" s="242">
        <f>IF(AA1693=0,0,SUMIFS('Sch A. Input'!$H684:$CJ684,'Sch A. Input'!$H$14:$CJ$14,"One-time",'Sch A. Input'!$H$13:$CJ$13,"&lt;="&amp;$L$11,'Sch A. Input'!$H$13:$CJ$13,"&lt;="&amp;$AI$1020,'Sch A. Input'!$H$13:$CJ$13,"&gt;"&amp;$Y$1020))</f>
        <v>0</v>
      </c>
      <c r="AD1693" s="283">
        <f t="shared" si="1137"/>
        <v>0</v>
      </c>
      <c r="AE1693" s="242">
        <f t="shared" si="1138"/>
        <v>0</v>
      </c>
      <c r="AF1693" s="242">
        <f t="shared" si="1139"/>
        <v>0</v>
      </c>
      <c r="AG1693" s="276">
        <f t="shared" si="1125"/>
        <v>0</v>
      </c>
      <c r="AH1693" s="281">
        <f t="shared" si="1109"/>
        <v>0</v>
      </c>
      <c r="AI1693" s="245">
        <f t="shared" si="1110"/>
        <v>0</v>
      </c>
      <c r="AK1693" s="285">
        <f t="shared" si="1140"/>
        <v>0</v>
      </c>
      <c r="AL1693" s="242">
        <f>IF(AK1693=0,0,SUMIFS('Sch A. Input'!$H684:$CJ684,'Sch A. Input'!$H$14:$CJ$14,"Recurring",'Sch A. Input'!$H$13:$CJ$13,"&lt;="&amp;$L$11,'Sch A. Input'!$H$13:$CJ$13,"&lt;="&amp;$AS$1020,'Sch A. Input'!$H$13:$CJ$13,"&gt;"&amp;$AI$1020))</f>
        <v>0</v>
      </c>
      <c r="AM1693" s="242">
        <f>IF(AK1693=0,0,SUMIFS('Sch A. Input'!$H684:$CJ684,'Sch A. Input'!$H$14:$CJ$14,"One-time",'Sch A. Input'!$H$13:$CJ$13,"&lt;="&amp;$L$11,'Sch A. Input'!$H$13:$CJ$13,"&lt;="&amp;$AS$1020,'Sch A. Input'!$H$13:$CJ$13,"&gt;"&amp;$AI$1020))</f>
        <v>0</v>
      </c>
      <c r="AN1693" s="283">
        <f t="shared" si="1141"/>
        <v>0</v>
      </c>
      <c r="AO1693" s="242">
        <f t="shared" si="1142"/>
        <v>0</v>
      </c>
      <c r="AP1693" s="242">
        <f t="shared" si="1143"/>
        <v>0</v>
      </c>
      <c r="AQ1693" s="276">
        <f t="shared" si="1126"/>
        <v>0</v>
      </c>
      <c r="AR1693" s="281">
        <f t="shared" si="1111"/>
        <v>0</v>
      </c>
      <c r="AS1693" s="245">
        <f t="shared" si="1112"/>
        <v>0</v>
      </c>
      <c r="AY1693" s="160"/>
      <c r="AZ1693" s="160"/>
      <c r="BK1693" s="2"/>
      <c r="BL1693" s="2"/>
      <c r="BM1693" s="2"/>
      <c r="BN1693" s="2"/>
      <c r="BO1693" s="2"/>
      <c r="BP1693" s="2"/>
      <c r="BQ1693" s="2"/>
      <c r="BR1693" s="2"/>
      <c r="BS1693" s="2"/>
      <c r="BT1693" s="2"/>
      <c r="BU1693" s="2"/>
      <c r="BV1693" s="2"/>
      <c r="BW1693" s="2"/>
      <c r="BX1693" s="2"/>
      <c r="BY1693" s="2"/>
      <c r="BZ1693" s="2"/>
      <c r="CA1693" s="2"/>
      <c r="CI1693"/>
      <c r="CJ1693"/>
      <c r="CK1693"/>
      <c r="CL1693"/>
      <c r="CM1693"/>
      <c r="CN1693"/>
      <c r="CO1693"/>
      <c r="CP1693"/>
      <c r="CQ1693"/>
      <c r="CR1693"/>
      <c r="CS1693"/>
      <c r="CT1693"/>
      <c r="CU1693"/>
      <c r="CV1693"/>
      <c r="CW1693"/>
      <c r="CX1693"/>
    </row>
    <row r="1694" spans="2:102" x14ac:dyDescent="0.35">
      <c r="B1694" s="70" t="str">
        <f t="shared" ref="B1694:F1694" si="1162">B687</f>
        <v/>
      </c>
      <c r="C1694" s="166" t="str">
        <f t="shared" si="1162"/>
        <v/>
      </c>
      <c r="D1694" s="273" t="str">
        <f t="shared" si="1162"/>
        <v/>
      </c>
      <c r="E1694" s="273">
        <f t="shared" si="1162"/>
        <v>45016</v>
      </c>
      <c r="F1694" s="273">
        <f t="shared" si="1162"/>
        <v>0</v>
      </c>
      <c r="G1694" s="98">
        <f t="shared" si="1128"/>
        <v>0</v>
      </c>
      <c r="H1694" s="242">
        <f>IF(G1694=0,0,SUMIFS('Sch A. Input'!$H685:$CJ685,'Sch A. Input'!$H$14:$CJ$14,"Recurring",'Sch A. Input'!$H$13:$CJ$13,"&lt;="&amp;$O$1020,'Sch A. Input'!$H$13:$CJ$13,"&lt;="&amp;$L$11))</f>
        <v>0</v>
      </c>
      <c r="I1694" s="242">
        <f>IF(G1694=0,0,SUMIFS('Sch A. Input'!$H685:$CJ685,'Sch A. Input'!$H$14:$CJ$14,"One-time",'Sch A. Input'!$H$13:$CJ$13,"&lt;="&amp;$O$1020,'Sch A. Input'!$H$13:$CJ$13,"&lt;="&amp;$L$11))</f>
        <v>0</v>
      </c>
      <c r="J1694" s="283">
        <f t="shared" si="1129"/>
        <v>0</v>
      </c>
      <c r="K1694" s="242">
        <f t="shared" si="1130"/>
        <v>0</v>
      </c>
      <c r="L1694" s="242">
        <f t="shared" si="1131"/>
        <v>0</v>
      </c>
      <c r="M1694" s="276">
        <f t="shared" si="1123"/>
        <v>0</v>
      </c>
      <c r="N1694" s="281">
        <f t="shared" si="1105"/>
        <v>0</v>
      </c>
      <c r="O1694" s="245">
        <f t="shared" si="1106"/>
        <v>0</v>
      </c>
      <c r="P1694" s="248"/>
      <c r="Q1694" s="285">
        <f t="shared" si="1132"/>
        <v>0</v>
      </c>
      <c r="R1694" s="242">
        <f>IF(Q1694=0,0,SUMIFS('Sch A. Input'!$H685:$CJ685,'Sch A. Input'!$H$14:$CJ$14,"Recurring",'Sch A. Input'!$H$13:$CJ$13,"&lt;="&amp;$L$11,'Sch A. Input'!$H$13:$CJ$13,"&lt;="&amp;$Y$1020,'Sch A. Input'!$H$13:$CJ$13,"&gt;"&amp;$O$1020))</f>
        <v>0</v>
      </c>
      <c r="S1694" s="242">
        <f>IF(Q1694=0,0,SUMIFS('Sch A. Input'!$H685:$CJ685,'Sch A. Input'!$H$14:$CJ$14,"One-time",'Sch A. Input'!$H$13:$CJ$13,"&lt;="&amp;$L$11,'Sch A. Input'!$H$13:$CJ$13,"&lt;="&amp;$Y$1020,'Sch A. Input'!$H$13:$CJ$13,"&gt;"&amp;$O$1020))</f>
        <v>0</v>
      </c>
      <c r="T1694" s="283">
        <f t="shared" si="1133"/>
        <v>0</v>
      </c>
      <c r="U1694" s="242">
        <f t="shared" si="1134"/>
        <v>0</v>
      </c>
      <c r="V1694" s="242">
        <f t="shared" si="1135"/>
        <v>0</v>
      </c>
      <c r="W1694" s="276">
        <f t="shared" si="1124"/>
        <v>0</v>
      </c>
      <c r="X1694" s="281">
        <f t="shared" si="1107"/>
        <v>0</v>
      </c>
      <c r="Y1694" s="245">
        <f t="shared" si="1108"/>
        <v>0</v>
      </c>
      <c r="Z1694" s="248"/>
      <c r="AA1694" s="285">
        <f t="shared" si="1136"/>
        <v>0</v>
      </c>
      <c r="AB1694" s="242">
        <f>IF(AA1694=0,0,SUMIFS('Sch A. Input'!$H685:$CJ685,'Sch A. Input'!$H$14:$CJ$14,"Recurring",'Sch A. Input'!$H$13:$CJ$13,"&lt;="&amp;$L$11,'Sch A. Input'!$H$13:$CJ$13,"&lt;="&amp;$AI$1020,'Sch A. Input'!$H$13:$CJ$13,"&gt;"&amp;$Y$1020))</f>
        <v>0</v>
      </c>
      <c r="AC1694" s="242">
        <f>IF(AA1694=0,0,SUMIFS('Sch A. Input'!$H685:$CJ685,'Sch A. Input'!$H$14:$CJ$14,"One-time",'Sch A. Input'!$H$13:$CJ$13,"&lt;="&amp;$L$11,'Sch A. Input'!$H$13:$CJ$13,"&lt;="&amp;$AI$1020,'Sch A. Input'!$H$13:$CJ$13,"&gt;"&amp;$Y$1020))</f>
        <v>0</v>
      </c>
      <c r="AD1694" s="283">
        <f t="shared" si="1137"/>
        <v>0</v>
      </c>
      <c r="AE1694" s="242">
        <f t="shared" si="1138"/>
        <v>0</v>
      </c>
      <c r="AF1694" s="242">
        <f t="shared" si="1139"/>
        <v>0</v>
      </c>
      <c r="AG1694" s="276">
        <f t="shared" si="1125"/>
        <v>0</v>
      </c>
      <c r="AH1694" s="281">
        <f t="shared" si="1109"/>
        <v>0</v>
      </c>
      <c r="AI1694" s="245">
        <f t="shared" si="1110"/>
        <v>0</v>
      </c>
      <c r="AK1694" s="285">
        <f t="shared" si="1140"/>
        <v>0</v>
      </c>
      <c r="AL1694" s="242">
        <f>IF(AK1694=0,0,SUMIFS('Sch A. Input'!$H685:$CJ685,'Sch A. Input'!$H$14:$CJ$14,"Recurring",'Sch A. Input'!$H$13:$CJ$13,"&lt;="&amp;$L$11,'Sch A. Input'!$H$13:$CJ$13,"&lt;="&amp;$AS$1020,'Sch A. Input'!$H$13:$CJ$13,"&gt;"&amp;$AI$1020))</f>
        <v>0</v>
      </c>
      <c r="AM1694" s="242">
        <f>IF(AK1694=0,0,SUMIFS('Sch A. Input'!$H685:$CJ685,'Sch A. Input'!$H$14:$CJ$14,"One-time",'Sch A. Input'!$H$13:$CJ$13,"&lt;="&amp;$L$11,'Sch A. Input'!$H$13:$CJ$13,"&lt;="&amp;$AS$1020,'Sch A. Input'!$H$13:$CJ$13,"&gt;"&amp;$AI$1020))</f>
        <v>0</v>
      </c>
      <c r="AN1694" s="283">
        <f t="shared" si="1141"/>
        <v>0</v>
      </c>
      <c r="AO1694" s="242">
        <f t="shared" si="1142"/>
        <v>0</v>
      </c>
      <c r="AP1694" s="242">
        <f t="shared" si="1143"/>
        <v>0</v>
      </c>
      <c r="AQ1694" s="276">
        <f t="shared" si="1126"/>
        <v>0</v>
      </c>
      <c r="AR1694" s="281">
        <f t="shared" si="1111"/>
        <v>0</v>
      </c>
      <c r="AS1694" s="245">
        <f t="shared" si="1112"/>
        <v>0</v>
      </c>
      <c r="AY1694" s="160"/>
      <c r="AZ1694" s="160"/>
      <c r="BK1694" s="2"/>
      <c r="BL1694" s="2"/>
      <c r="BM1694" s="2"/>
      <c r="BN1694" s="2"/>
      <c r="BO1694" s="2"/>
      <c r="BP1694" s="2"/>
      <c r="BQ1694" s="2"/>
      <c r="BR1694" s="2"/>
      <c r="BS1694" s="2"/>
      <c r="BT1694" s="2"/>
      <c r="BU1694" s="2"/>
      <c r="BV1694" s="2"/>
      <c r="BW1694" s="2"/>
      <c r="BX1694" s="2"/>
      <c r="BY1694" s="2"/>
      <c r="BZ1694" s="2"/>
      <c r="CA1694" s="2"/>
      <c r="CI1694"/>
      <c r="CJ1694"/>
      <c r="CK1694"/>
      <c r="CL1694"/>
      <c r="CM1694"/>
      <c r="CN1694"/>
      <c r="CO1694"/>
      <c r="CP1694"/>
      <c r="CQ1694"/>
      <c r="CR1694"/>
      <c r="CS1694"/>
      <c r="CT1694"/>
      <c r="CU1694"/>
      <c r="CV1694"/>
      <c r="CW1694"/>
      <c r="CX1694"/>
    </row>
    <row r="1695" spans="2:102" x14ac:dyDescent="0.35">
      <c r="B1695" s="70" t="str">
        <f t="shared" ref="B1695:F1695" si="1163">B688</f>
        <v/>
      </c>
      <c r="C1695" s="166" t="str">
        <f t="shared" si="1163"/>
        <v/>
      </c>
      <c r="D1695" s="273" t="str">
        <f t="shared" si="1163"/>
        <v/>
      </c>
      <c r="E1695" s="273">
        <f t="shared" si="1163"/>
        <v>45016</v>
      </c>
      <c r="F1695" s="273">
        <f t="shared" si="1163"/>
        <v>0</v>
      </c>
      <c r="G1695" s="98">
        <f t="shared" si="1128"/>
        <v>0</v>
      </c>
      <c r="H1695" s="242">
        <f>IF(G1695=0,0,SUMIFS('Sch A. Input'!$H686:$CJ686,'Sch A. Input'!$H$14:$CJ$14,"Recurring",'Sch A. Input'!$H$13:$CJ$13,"&lt;="&amp;$O$1020,'Sch A. Input'!$H$13:$CJ$13,"&lt;="&amp;$L$11))</f>
        <v>0</v>
      </c>
      <c r="I1695" s="242">
        <f>IF(G1695=0,0,SUMIFS('Sch A. Input'!$H686:$CJ686,'Sch A. Input'!$H$14:$CJ$14,"One-time",'Sch A. Input'!$H$13:$CJ$13,"&lt;="&amp;$O$1020,'Sch A. Input'!$H$13:$CJ$13,"&lt;="&amp;$L$11))</f>
        <v>0</v>
      </c>
      <c r="J1695" s="283">
        <f t="shared" si="1129"/>
        <v>0</v>
      </c>
      <c r="K1695" s="242">
        <f t="shared" si="1130"/>
        <v>0</v>
      </c>
      <c r="L1695" s="242">
        <f t="shared" si="1131"/>
        <v>0</v>
      </c>
      <c r="M1695" s="276">
        <f t="shared" si="1123"/>
        <v>0</v>
      </c>
      <c r="N1695" s="281">
        <f t="shared" si="1105"/>
        <v>0</v>
      </c>
      <c r="O1695" s="245">
        <f t="shared" si="1106"/>
        <v>0</v>
      </c>
      <c r="P1695" s="248"/>
      <c r="Q1695" s="285">
        <f t="shared" si="1132"/>
        <v>0</v>
      </c>
      <c r="R1695" s="242">
        <f>IF(Q1695=0,0,SUMIFS('Sch A. Input'!$H686:$CJ686,'Sch A. Input'!$H$14:$CJ$14,"Recurring",'Sch A. Input'!$H$13:$CJ$13,"&lt;="&amp;$L$11,'Sch A. Input'!$H$13:$CJ$13,"&lt;="&amp;$Y$1020,'Sch A. Input'!$H$13:$CJ$13,"&gt;"&amp;$O$1020))</f>
        <v>0</v>
      </c>
      <c r="S1695" s="242">
        <f>IF(Q1695=0,0,SUMIFS('Sch A. Input'!$H686:$CJ686,'Sch A. Input'!$H$14:$CJ$14,"One-time",'Sch A. Input'!$H$13:$CJ$13,"&lt;="&amp;$L$11,'Sch A. Input'!$H$13:$CJ$13,"&lt;="&amp;$Y$1020,'Sch A. Input'!$H$13:$CJ$13,"&gt;"&amp;$O$1020))</f>
        <v>0</v>
      </c>
      <c r="T1695" s="283">
        <f t="shared" si="1133"/>
        <v>0</v>
      </c>
      <c r="U1695" s="242">
        <f t="shared" si="1134"/>
        <v>0</v>
      </c>
      <c r="V1695" s="242">
        <f t="shared" si="1135"/>
        <v>0</v>
      </c>
      <c r="W1695" s="276">
        <f t="shared" si="1124"/>
        <v>0</v>
      </c>
      <c r="X1695" s="281">
        <f t="shared" si="1107"/>
        <v>0</v>
      </c>
      <c r="Y1695" s="245">
        <f t="shared" si="1108"/>
        <v>0</v>
      </c>
      <c r="Z1695" s="248"/>
      <c r="AA1695" s="285">
        <f t="shared" si="1136"/>
        <v>0</v>
      </c>
      <c r="AB1695" s="242">
        <f>IF(AA1695=0,0,SUMIFS('Sch A. Input'!$H686:$CJ686,'Sch A. Input'!$H$14:$CJ$14,"Recurring",'Sch A. Input'!$H$13:$CJ$13,"&lt;="&amp;$L$11,'Sch A. Input'!$H$13:$CJ$13,"&lt;="&amp;$AI$1020,'Sch A. Input'!$H$13:$CJ$13,"&gt;"&amp;$Y$1020))</f>
        <v>0</v>
      </c>
      <c r="AC1695" s="242">
        <f>IF(AA1695=0,0,SUMIFS('Sch A. Input'!$H686:$CJ686,'Sch A. Input'!$H$14:$CJ$14,"One-time",'Sch A. Input'!$H$13:$CJ$13,"&lt;="&amp;$L$11,'Sch A. Input'!$H$13:$CJ$13,"&lt;="&amp;$AI$1020,'Sch A. Input'!$H$13:$CJ$13,"&gt;"&amp;$Y$1020))</f>
        <v>0</v>
      </c>
      <c r="AD1695" s="283">
        <f t="shared" si="1137"/>
        <v>0</v>
      </c>
      <c r="AE1695" s="242">
        <f t="shared" si="1138"/>
        <v>0</v>
      </c>
      <c r="AF1695" s="242">
        <f t="shared" si="1139"/>
        <v>0</v>
      </c>
      <c r="AG1695" s="276">
        <f t="shared" si="1125"/>
        <v>0</v>
      </c>
      <c r="AH1695" s="281">
        <f t="shared" si="1109"/>
        <v>0</v>
      </c>
      <c r="AI1695" s="245">
        <f t="shared" si="1110"/>
        <v>0</v>
      </c>
      <c r="AK1695" s="285">
        <f t="shared" si="1140"/>
        <v>0</v>
      </c>
      <c r="AL1695" s="242">
        <f>IF(AK1695=0,0,SUMIFS('Sch A. Input'!$H686:$CJ686,'Sch A. Input'!$H$14:$CJ$14,"Recurring",'Sch A. Input'!$H$13:$CJ$13,"&lt;="&amp;$L$11,'Sch A. Input'!$H$13:$CJ$13,"&lt;="&amp;$AS$1020,'Sch A. Input'!$H$13:$CJ$13,"&gt;"&amp;$AI$1020))</f>
        <v>0</v>
      </c>
      <c r="AM1695" s="242">
        <f>IF(AK1695=0,0,SUMIFS('Sch A. Input'!$H686:$CJ686,'Sch A. Input'!$H$14:$CJ$14,"One-time",'Sch A. Input'!$H$13:$CJ$13,"&lt;="&amp;$L$11,'Sch A. Input'!$H$13:$CJ$13,"&lt;="&amp;$AS$1020,'Sch A. Input'!$H$13:$CJ$13,"&gt;"&amp;$AI$1020))</f>
        <v>0</v>
      </c>
      <c r="AN1695" s="283">
        <f t="shared" si="1141"/>
        <v>0</v>
      </c>
      <c r="AO1695" s="242">
        <f t="shared" si="1142"/>
        <v>0</v>
      </c>
      <c r="AP1695" s="242">
        <f t="shared" si="1143"/>
        <v>0</v>
      </c>
      <c r="AQ1695" s="276">
        <f t="shared" si="1126"/>
        <v>0</v>
      </c>
      <c r="AR1695" s="281">
        <f t="shared" si="1111"/>
        <v>0</v>
      </c>
      <c r="AS1695" s="245">
        <f t="shared" si="1112"/>
        <v>0</v>
      </c>
      <c r="AY1695" s="160"/>
      <c r="AZ1695" s="160"/>
      <c r="BK1695" s="2"/>
      <c r="BL1695" s="2"/>
      <c r="BM1695" s="2"/>
      <c r="BN1695" s="2"/>
      <c r="BO1695" s="2"/>
      <c r="BP1695" s="2"/>
      <c r="BQ1695" s="2"/>
      <c r="BR1695" s="2"/>
      <c r="BS1695" s="2"/>
      <c r="BT1695" s="2"/>
      <c r="BU1695" s="2"/>
      <c r="BV1695" s="2"/>
      <c r="BW1695" s="2"/>
      <c r="BX1695" s="2"/>
      <c r="BY1695" s="2"/>
      <c r="BZ1695" s="2"/>
      <c r="CA1695" s="2"/>
      <c r="CI1695"/>
      <c r="CJ1695"/>
      <c r="CK1695"/>
      <c r="CL1695"/>
      <c r="CM1695"/>
      <c r="CN1695"/>
      <c r="CO1695"/>
      <c r="CP1695"/>
      <c r="CQ1695"/>
      <c r="CR1695"/>
      <c r="CS1695"/>
      <c r="CT1695"/>
      <c r="CU1695"/>
      <c r="CV1695"/>
      <c r="CW1695"/>
      <c r="CX1695"/>
    </row>
    <row r="1696" spans="2:102" x14ac:dyDescent="0.35">
      <c r="B1696" s="70" t="str">
        <f t="shared" ref="B1696:F1696" si="1164">B689</f>
        <v/>
      </c>
      <c r="C1696" s="166" t="str">
        <f t="shared" si="1164"/>
        <v/>
      </c>
      <c r="D1696" s="273" t="str">
        <f t="shared" si="1164"/>
        <v/>
      </c>
      <c r="E1696" s="273">
        <f t="shared" si="1164"/>
        <v>45016</v>
      </c>
      <c r="F1696" s="273">
        <f t="shared" si="1164"/>
        <v>0</v>
      </c>
      <c r="G1696" s="98">
        <f t="shared" si="1128"/>
        <v>0</v>
      </c>
      <c r="H1696" s="242">
        <f>IF(G1696=0,0,SUMIFS('Sch A. Input'!$H687:$CJ687,'Sch A. Input'!$H$14:$CJ$14,"Recurring",'Sch A. Input'!$H$13:$CJ$13,"&lt;="&amp;$O$1020,'Sch A. Input'!$H$13:$CJ$13,"&lt;="&amp;$L$11))</f>
        <v>0</v>
      </c>
      <c r="I1696" s="242">
        <f>IF(G1696=0,0,SUMIFS('Sch A. Input'!$H687:$CJ687,'Sch A. Input'!$H$14:$CJ$14,"One-time",'Sch A. Input'!$H$13:$CJ$13,"&lt;="&amp;$O$1020,'Sch A. Input'!$H$13:$CJ$13,"&lt;="&amp;$L$11))</f>
        <v>0</v>
      </c>
      <c r="J1696" s="283">
        <f t="shared" si="1129"/>
        <v>0</v>
      </c>
      <c r="K1696" s="242">
        <f t="shared" si="1130"/>
        <v>0</v>
      </c>
      <c r="L1696" s="242">
        <f t="shared" si="1131"/>
        <v>0</v>
      </c>
      <c r="M1696" s="276">
        <f t="shared" si="1123"/>
        <v>0</v>
      </c>
      <c r="N1696" s="281">
        <f t="shared" si="1105"/>
        <v>0</v>
      </c>
      <c r="O1696" s="245">
        <f t="shared" si="1106"/>
        <v>0</v>
      </c>
      <c r="P1696" s="248"/>
      <c r="Q1696" s="285">
        <f t="shared" si="1132"/>
        <v>0</v>
      </c>
      <c r="R1696" s="242">
        <f>IF(Q1696=0,0,SUMIFS('Sch A. Input'!$H687:$CJ687,'Sch A. Input'!$H$14:$CJ$14,"Recurring",'Sch A. Input'!$H$13:$CJ$13,"&lt;="&amp;$L$11,'Sch A. Input'!$H$13:$CJ$13,"&lt;="&amp;$Y$1020,'Sch A. Input'!$H$13:$CJ$13,"&gt;"&amp;$O$1020))</f>
        <v>0</v>
      </c>
      <c r="S1696" s="242">
        <f>IF(Q1696=0,0,SUMIFS('Sch A. Input'!$H687:$CJ687,'Sch A. Input'!$H$14:$CJ$14,"One-time",'Sch A. Input'!$H$13:$CJ$13,"&lt;="&amp;$L$11,'Sch A. Input'!$H$13:$CJ$13,"&lt;="&amp;$Y$1020,'Sch A. Input'!$H$13:$CJ$13,"&gt;"&amp;$O$1020))</f>
        <v>0</v>
      </c>
      <c r="T1696" s="283">
        <f t="shared" si="1133"/>
        <v>0</v>
      </c>
      <c r="U1696" s="242">
        <f t="shared" si="1134"/>
        <v>0</v>
      </c>
      <c r="V1696" s="242">
        <f t="shared" si="1135"/>
        <v>0</v>
      </c>
      <c r="W1696" s="276">
        <f t="shared" si="1124"/>
        <v>0</v>
      </c>
      <c r="X1696" s="281">
        <f t="shared" si="1107"/>
        <v>0</v>
      </c>
      <c r="Y1696" s="245">
        <f t="shared" si="1108"/>
        <v>0</v>
      </c>
      <c r="Z1696" s="248"/>
      <c r="AA1696" s="285">
        <f t="shared" si="1136"/>
        <v>0</v>
      </c>
      <c r="AB1696" s="242">
        <f>IF(AA1696=0,0,SUMIFS('Sch A. Input'!$H687:$CJ687,'Sch A. Input'!$H$14:$CJ$14,"Recurring",'Sch A. Input'!$H$13:$CJ$13,"&lt;="&amp;$L$11,'Sch A. Input'!$H$13:$CJ$13,"&lt;="&amp;$AI$1020,'Sch A. Input'!$H$13:$CJ$13,"&gt;"&amp;$Y$1020))</f>
        <v>0</v>
      </c>
      <c r="AC1696" s="242">
        <f>IF(AA1696=0,0,SUMIFS('Sch A. Input'!$H687:$CJ687,'Sch A. Input'!$H$14:$CJ$14,"One-time",'Sch A. Input'!$H$13:$CJ$13,"&lt;="&amp;$L$11,'Sch A. Input'!$H$13:$CJ$13,"&lt;="&amp;$AI$1020,'Sch A. Input'!$H$13:$CJ$13,"&gt;"&amp;$Y$1020))</f>
        <v>0</v>
      </c>
      <c r="AD1696" s="283">
        <f t="shared" si="1137"/>
        <v>0</v>
      </c>
      <c r="AE1696" s="242">
        <f t="shared" si="1138"/>
        <v>0</v>
      </c>
      <c r="AF1696" s="242">
        <f t="shared" si="1139"/>
        <v>0</v>
      </c>
      <c r="AG1696" s="276">
        <f t="shared" si="1125"/>
        <v>0</v>
      </c>
      <c r="AH1696" s="281">
        <f t="shared" si="1109"/>
        <v>0</v>
      </c>
      <c r="AI1696" s="245">
        <f t="shared" si="1110"/>
        <v>0</v>
      </c>
      <c r="AK1696" s="285">
        <f t="shared" si="1140"/>
        <v>0</v>
      </c>
      <c r="AL1696" s="242">
        <f>IF(AK1696=0,0,SUMIFS('Sch A. Input'!$H687:$CJ687,'Sch A. Input'!$H$14:$CJ$14,"Recurring",'Sch A. Input'!$H$13:$CJ$13,"&lt;="&amp;$L$11,'Sch A. Input'!$H$13:$CJ$13,"&lt;="&amp;$AS$1020,'Sch A. Input'!$H$13:$CJ$13,"&gt;"&amp;$AI$1020))</f>
        <v>0</v>
      </c>
      <c r="AM1696" s="242">
        <f>IF(AK1696=0,0,SUMIFS('Sch A. Input'!$H687:$CJ687,'Sch A. Input'!$H$14:$CJ$14,"One-time",'Sch A. Input'!$H$13:$CJ$13,"&lt;="&amp;$L$11,'Sch A. Input'!$H$13:$CJ$13,"&lt;="&amp;$AS$1020,'Sch A. Input'!$H$13:$CJ$13,"&gt;"&amp;$AI$1020))</f>
        <v>0</v>
      </c>
      <c r="AN1696" s="283">
        <f t="shared" si="1141"/>
        <v>0</v>
      </c>
      <c r="AO1696" s="242">
        <f t="shared" si="1142"/>
        <v>0</v>
      </c>
      <c r="AP1696" s="242">
        <f t="shared" si="1143"/>
        <v>0</v>
      </c>
      <c r="AQ1696" s="276">
        <f t="shared" si="1126"/>
        <v>0</v>
      </c>
      <c r="AR1696" s="281">
        <f t="shared" si="1111"/>
        <v>0</v>
      </c>
      <c r="AS1696" s="245">
        <f t="shared" si="1112"/>
        <v>0</v>
      </c>
      <c r="AY1696" s="160"/>
      <c r="AZ1696" s="160"/>
      <c r="BK1696" s="2"/>
      <c r="BL1696" s="2"/>
      <c r="BM1696" s="2"/>
      <c r="BN1696" s="2"/>
      <c r="BO1696" s="2"/>
      <c r="BP1696" s="2"/>
      <c r="BQ1696" s="2"/>
      <c r="BR1696" s="2"/>
      <c r="BS1696" s="2"/>
      <c r="BT1696" s="2"/>
      <c r="BU1696" s="2"/>
      <c r="BV1696" s="2"/>
      <c r="BW1696" s="2"/>
      <c r="BX1696" s="2"/>
      <c r="BY1696" s="2"/>
      <c r="BZ1696" s="2"/>
      <c r="CA1696" s="2"/>
      <c r="CI1696"/>
      <c r="CJ1696"/>
      <c r="CK1696"/>
      <c r="CL1696"/>
      <c r="CM1696"/>
      <c r="CN1696"/>
      <c r="CO1696"/>
      <c r="CP1696"/>
      <c r="CQ1696"/>
      <c r="CR1696"/>
      <c r="CS1696"/>
      <c r="CT1696"/>
      <c r="CU1696"/>
      <c r="CV1696"/>
      <c r="CW1696"/>
      <c r="CX1696"/>
    </row>
    <row r="1697" spans="2:102" x14ac:dyDescent="0.35">
      <c r="B1697" s="70" t="str">
        <f t="shared" ref="B1697:F1697" si="1165">B690</f>
        <v/>
      </c>
      <c r="C1697" s="166" t="str">
        <f t="shared" si="1165"/>
        <v/>
      </c>
      <c r="D1697" s="273" t="str">
        <f t="shared" si="1165"/>
        <v/>
      </c>
      <c r="E1697" s="273">
        <f t="shared" si="1165"/>
        <v>45016</v>
      </c>
      <c r="F1697" s="273">
        <f t="shared" si="1165"/>
        <v>0</v>
      </c>
      <c r="G1697" s="98">
        <f t="shared" si="1128"/>
        <v>0</v>
      </c>
      <c r="H1697" s="242">
        <f>IF(G1697=0,0,SUMIFS('Sch A. Input'!$H688:$CJ688,'Sch A. Input'!$H$14:$CJ$14,"Recurring",'Sch A. Input'!$H$13:$CJ$13,"&lt;="&amp;$O$1020,'Sch A. Input'!$H$13:$CJ$13,"&lt;="&amp;$L$11))</f>
        <v>0</v>
      </c>
      <c r="I1697" s="242">
        <f>IF(G1697=0,0,SUMIFS('Sch A. Input'!$H688:$CJ688,'Sch A. Input'!$H$14:$CJ$14,"One-time",'Sch A. Input'!$H$13:$CJ$13,"&lt;="&amp;$O$1020,'Sch A. Input'!$H$13:$CJ$13,"&lt;="&amp;$L$11))</f>
        <v>0</v>
      </c>
      <c r="J1697" s="283">
        <f t="shared" si="1129"/>
        <v>0</v>
      </c>
      <c r="K1697" s="242">
        <f t="shared" si="1130"/>
        <v>0</v>
      </c>
      <c r="L1697" s="242">
        <f t="shared" si="1131"/>
        <v>0</v>
      </c>
      <c r="M1697" s="276">
        <f t="shared" si="1123"/>
        <v>0</v>
      </c>
      <c r="N1697" s="281">
        <f t="shared" si="1105"/>
        <v>0</v>
      </c>
      <c r="O1697" s="245">
        <f t="shared" si="1106"/>
        <v>0</v>
      </c>
      <c r="P1697" s="248"/>
      <c r="Q1697" s="285">
        <f t="shared" si="1132"/>
        <v>0</v>
      </c>
      <c r="R1697" s="242">
        <f>IF(Q1697=0,0,SUMIFS('Sch A. Input'!$H688:$CJ688,'Sch A. Input'!$H$14:$CJ$14,"Recurring",'Sch A. Input'!$H$13:$CJ$13,"&lt;="&amp;$L$11,'Sch A. Input'!$H$13:$CJ$13,"&lt;="&amp;$Y$1020,'Sch A. Input'!$H$13:$CJ$13,"&gt;"&amp;$O$1020))</f>
        <v>0</v>
      </c>
      <c r="S1697" s="242">
        <f>IF(Q1697=0,0,SUMIFS('Sch A. Input'!$H688:$CJ688,'Sch A. Input'!$H$14:$CJ$14,"One-time",'Sch A. Input'!$H$13:$CJ$13,"&lt;="&amp;$L$11,'Sch A. Input'!$H$13:$CJ$13,"&lt;="&amp;$Y$1020,'Sch A. Input'!$H$13:$CJ$13,"&gt;"&amp;$O$1020))</f>
        <v>0</v>
      </c>
      <c r="T1697" s="283">
        <f t="shared" si="1133"/>
        <v>0</v>
      </c>
      <c r="U1697" s="242">
        <f t="shared" si="1134"/>
        <v>0</v>
      </c>
      <c r="V1697" s="242">
        <f t="shared" si="1135"/>
        <v>0</v>
      </c>
      <c r="W1697" s="276">
        <f t="shared" si="1124"/>
        <v>0</v>
      </c>
      <c r="X1697" s="281">
        <f t="shared" si="1107"/>
        <v>0</v>
      </c>
      <c r="Y1697" s="245">
        <f t="shared" si="1108"/>
        <v>0</v>
      </c>
      <c r="Z1697" s="248"/>
      <c r="AA1697" s="285">
        <f t="shared" si="1136"/>
        <v>0</v>
      </c>
      <c r="AB1697" s="242">
        <f>IF(AA1697=0,0,SUMIFS('Sch A. Input'!$H688:$CJ688,'Sch A. Input'!$H$14:$CJ$14,"Recurring",'Sch A. Input'!$H$13:$CJ$13,"&lt;="&amp;$L$11,'Sch A. Input'!$H$13:$CJ$13,"&lt;="&amp;$AI$1020,'Sch A. Input'!$H$13:$CJ$13,"&gt;"&amp;$Y$1020))</f>
        <v>0</v>
      </c>
      <c r="AC1697" s="242">
        <f>IF(AA1697=0,0,SUMIFS('Sch A. Input'!$H688:$CJ688,'Sch A. Input'!$H$14:$CJ$14,"One-time",'Sch A. Input'!$H$13:$CJ$13,"&lt;="&amp;$L$11,'Sch A. Input'!$H$13:$CJ$13,"&lt;="&amp;$AI$1020,'Sch A. Input'!$H$13:$CJ$13,"&gt;"&amp;$Y$1020))</f>
        <v>0</v>
      </c>
      <c r="AD1697" s="283">
        <f t="shared" si="1137"/>
        <v>0</v>
      </c>
      <c r="AE1697" s="242">
        <f t="shared" si="1138"/>
        <v>0</v>
      </c>
      <c r="AF1697" s="242">
        <f t="shared" si="1139"/>
        <v>0</v>
      </c>
      <c r="AG1697" s="276">
        <f t="shared" si="1125"/>
        <v>0</v>
      </c>
      <c r="AH1697" s="281">
        <f t="shared" si="1109"/>
        <v>0</v>
      </c>
      <c r="AI1697" s="245">
        <f t="shared" si="1110"/>
        <v>0</v>
      </c>
      <c r="AK1697" s="285">
        <f t="shared" si="1140"/>
        <v>0</v>
      </c>
      <c r="AL1697" s="242">
        <f>IF(AK1697=0,0,SUMIFS('Sch A. Input'!$H688:$CJ688,'Sch A. Input'!$H$14:$CJ$14,"Recurring",'Sch A. Input'!$H$13:$CJ$13,"&lt;="&amp;$L$11,'Sch A. Input'!$H$13:$CJ$13,"&lt;="&amp;$AS$1020,'Sch A. Input'!$H$13:$CJ$13,"&gt;"&amp;$AI$1020))</f>
        <v>0</v>
      </c>
      <c r="AM1697" s="242">
        <f>IF(AK1697=0,0,SUMIFS('Sch A. Input'!$H688:$CJ688,'Sch A. Input'!$H$14:$CJ$14,"One-time",'Sch A. Input'!$H$13:$CJ$13,"&lt;="&amp;$L$11,'Sch A. Input'!$H$13:$CJ$13,"&lt;="&amp;$AS$1020,'Sch A. Input'!$H$13:$CJ$13,"&gt;"&amp;$AI$1020))</f>
        <v>0</v>
      </c>
      <c r="AN1697" s="283">
        <f t="shared" si="1141"/>
        <v>0</v>
      </c>
      <c r="AO1697" s="242">
        <f t="shared" si="1142"/>
        <v>0</v>
      </c>
      <c r="AP1697" s="242">
        <f t="shared" si="1143"/>
        <v>0</v>
      </c>
      <c r="AQ1697" s="276">
        <f t="shared" si="1126"/>
        <v>0</v>
      </c>
      <c r="AR1697" s="281">
        <f t="shared" si="1111"/>
        <v>0</v>
      </c>
      <c r="AS1697" s="245">
        <f t="shared" si="1112"/>
        <v>0</v>
      </c>
      <c r="AY1697" s="160"/>
      <c r="AZ1697" s="160"/>
      <c r="BK1697" s="2"/>
      <c r="BL1697" s="2"/>
      <c r="BM1697" s="2"/>
      <c r="BN1697" s="2"/>
      <c r="BO1697" s="2"/>
      <c r="BP1697" s="2"/>
      <c r="BQ1697" s="2"/>
      <c r="BR1697" s="2"/>
      <c r="BS1697" s="2"/>
      <c r="BT1697" s="2"/>
      <c r="BU1697" s="2"/>
      <c r="BV1697" s="2"/>
      <c r="BW1697" s="2"/>
      <c r="BX1697" s="2"/>
      <c r="BY1697" s="2"/>
      <c r="BZ1697" s="2"/>
      <c r="CA1697" s="2"/>
      <c r="CI1697"/>
      <c r="CJ1697"/>
      <c r="CK1697"/>
      <c r="CL1697"/>
      <c r="CM1697"/>
      <c r="CN1697"/>
      <c r="CO1697"/>
      <c r="CP1697"/>
      <c r="CQ1697"/>
      <c r="CR1697"/>
      <c r="CS1697"/>
      <c r="CT1697"/>
      <c r="CU1697"/>
      <c r="CV1697"/>
      <c r="CW1697"/>
      <c r="CX1697"/>
    </row>
    <row r="1698" spans="2:102" x14ac:dyDescent="0.35">
      <c r="B1698" s="70" t="str">
        <f t="shared" ref="B1698:F1698" si="1166">B691</f>
        <v/>
      </c>
      <c r="C1698" s="166" t="str">
        <f t="shared" si="1166"/>
        <v/>
      </c>
      <c r="D1698" s="273" t="str">
        <f t="shared" si="1166"/>
        <v/>
      </c>
      <c r="E1698" s="273">
        <f t="shared" si="1166"/>
        <v>45016</v>
      </c>
      <c r="F1698" s="273">
        <f t="shared" si="1166"/>
        <v>0</v>
      </c>
      <c r="G1698" s="98">
        <f t="shared" si="1128"/>
        <v>0</v>
      </c>
      <c r="H1698" s="242">
        <f>IF(G1698=0,0,SUMIFS('Sch A. Input'!$H689:$CJ689,'Sch A. Input'!$H$14:$CJ$14,"Recurring",'Sch A. Input'!$H$13:$CJ$13,"&lt;="&amp;$O$1020,'Sch A. Input'!$H$13:$CJ$13,"&lt;="&amp;$L$11))</f>
        <v>0</v>
      </c>
      <c r="I1698" s="242">
        <f>IF(G1698=0,0,SUMIFS('Sch A. Input'!$H689:$CJ689,'Sch A. Input'!$H$14:$CJ$14,"One-time",'Sch A. Input'!$H$13:$CJ$13,"&lt;="&amp;$O$1020,'Sch A. Input'!$H$13:$CJ$13,"&lt;="&amp;$L$11))</f>
        <v>0</v>
      </c>
      <c r="J1698" s="283">
        <f t="shared" si="1129"/>
        <v>0</v>
      </c>
      <c r="K1698" s="242">
        <f t="shared" si="1130"/>
        <v>0</v>
      </c>
      <c r="L1698" s="242">
        <f t="shared" si="1131"/>
        <v>0</v>
      </c>
      <c r="M1698" s="276">
        <f t="shared" si="1123"/>
        <v>0</v>
      </c>
      <c r="N1698" s="281">
        <f t="shared" si="1105"/>
        <v>0</v>
      </c>
      <c r="O1698" s="245">
        <f t="shared" si="1106"/>
        <v>0</v>
      </c>
      <c r="P1698" s="248"/>
      <c r="Q1698" s="285">
        <f t="shared" si="1132"/>
        <v>0</v>
      </c>
      <c r="R1698" s="242">
        <f>IF(Q1698=0,0,SUMIFS('Sch A. Input'!$H689:$CJ689,'Sch A. Input'!$H$14:$CJ$14,"Recurring",'Sch A. Input'!$H$13:$CJ$13,"&lt;="&amp;$L$11,'Sch A. Input'!$H$13:$CJ$13,"&lt;="&amp;$Y$1020,'Sch A. Input'!$H$13:$CJ$13,"&gt;"&amp;$O$1020))</f>
        <v>0</v>
      </c>
      <c r="S1698" s="242">
        <f>IF(Q1698=0,0,SUMIFS('Sch A. Input'!$H689:$CJ689,'Sch A. Input'!$H$14:$CJ$14,"One-time",'Sch A. Input'!$H$13:$CJ$13,"&lt;="&amp;$L$11,'Sch A. Input'!$H$13:$CJ$13,"&lt;="&amp;$Y$1020,'Sch A. Input'!$H$13:$CJ$13,"&gt;"&amp;$O$1020))</f>
        <v>0</v>
      </c>
      <c r="T1698" s="283">
        <f t="shared" si="1133"/>
        <v>0</v>
      </c>
      <c r="U1698" s="242">
        <f t="shared" si="1134"/>
        <v>0</v>
      </c>
      <c r="V1698" s="242">
        <f t="shared" si="1135"/>
        <v>0</v>
      </c>
      <c r="W1698" s="276">
        <f t="shared" si="1124"/>
        <v>0</v>
      </c>
      <c r="X1698" s="281">
        <f t="shared" si="1107"/>
        <v>0</v>
      </c>
      <c r="Y1698" s="245">
        <f t="shared" si="1108"/>
        <v>0</v>
      </c>
      <c r="Z1698" s="248"/>
      <c r="AA1698" s="285">
        <f t="shared" si="1136"/>
        <v>0</v>
      </c>
      <c r="AB1698" s="242">
        <f>IF(AA1698=0,0,SUMIFS('Sch A. Input'!$H689:$CJ689,'Sch A. Input'!$H$14:$CJ$14,"Recurring",'Sch A. Input'!$H$13:$CJ$13,"&lt;="&amp;$L$11,'Sch A. Input'!$H$13:$CJ$13,"&lt;="&amp;$AI$1020,'Sch A. Input'!$H$13:$CJ$13,"&gt;"&amp;$Y$1020))</f>
        <v>0</v>
      </c>
      <c r="AC1698" s="242">
        <f>IF(AA1698=0,0,SUMIFS('Sch A. Input'!$H689:$CJ689,'Sch A. Input'!$H$14:$CJ$14,"One-time",'Sch A. Input'!$H$13:$CJ$13,"&lt;="&amp;$L$11,'Sch A. Input'!$H$13:$CJ$13,"&lt;="&amp;$AI$1020,'Sch A. Input'!$H$13:$CJ$13,"&gt;"&amp;$Y$1020))</f>
        <v>0</v>
      </c>
      <c r="AD1698" s="283">
        <f t="shared" si="1137"/>
        <v>0</v>
      </c>
      <c r="AE1698" s="242">
        <f t="shared" si="1138"/>
        <v>0</v>
      </c>
      <c r="AF1698" s="242">
        <f t="shared" si="1139"/>
        <v>0</v>
      </c>
      <c r="AG1698" s="276">
        <f t="shared" si="1125"/>
        <v>0</v>
      </c>
      <c r="AH1698" s="281">
        <f t="shared" si="1109"/>
        <v>0</v>
      </c>
      <c r="AI1698" s="245">
        <f t="shared" si="1110"/>
        <v>0</v>
      </c>
      <c r="AK1698" s="285">
        <f t="shared" si="1140"/>
        <v>0</v>
      </c>
      <c r="AL1698" s="242">
        <f>IF(AK1698=0,0,SUMIFS('Sch A. Input'!$H689:$CJ689,'Sch A. Input'!$H$14:$CJ$14,"Recurring",'Sch A. Input'!$H$13:$CJ$13,"&lt;="&amp;$L$11,'Sch A. Input'!$H$13:$CJ$13,"&lt;="&amp;$AS$1020,'Sch A. Input'!$H$13:$CJ$13,"&gt;"&amp;$AI$1020))</f>
        <v>0</v>
      </c>
      <c r="AM1698" s="242">
        <f>IF(AK1698=0,0,SUMIFS('Sch A. Input'!$H689:$CJ689,'Sch A. Input'!$H$14:$CJ$14,"One-time",'Sch A. Input'!$H$13:$CJ$13,"&lt;="&amp;$L$11,'Sch A. Input'!$H$13:$CJ$13,"&lt;="&amp;$AS$1020,'Sch A. Input'!$H$13:$CJ$13,"&gt;"&amp;$AI$1020))</f>
        <v>0</v>
      </c>
      <c r="AN1698" s="283">
        <f t="shared" si="1141"/>
        <v>0</v>
      </c>
      <c r="AO1698" s="242">
        <f t="shared" si="1142"/>
        <v>0</v>
      </c>
      <c r="AP1698" s="242">
        <f t="shared" si="1143"/>
        <v>0</v>
      </c>
      <c r="AQ1698" s="276">
        <f t="shared" si="1126"/>
        <v>0</v>
      </c>
      <c r="AR1698" s="281">
        <f t="shared" si="1111"/>
        <v>0</v>
      </c>
      <c r="AS1698" s="245">
        <f t="shared" si="1112"/>
        <v>0</v>
      </c>
      <c r="AY1698" s="160"/>
      <c r="AZ1698" s="160"/>
      <c r="BK1698" s="2"/>
      <c r="BL1698" s="2"/>
      <c r="BM1698" s="2"/>
      <c r="BN1698" s="2"/>
      <c r="BO1698" s="2"/>
      <c r="BP1698" s="2"/>
      <c r="BQ1698" s="2"/>
      <c r="BR1698" s="2"/>
      <c r="BS1698" s="2"/>
      <c r="BT1698" s="2"/>
      <c r="BU1698" s="2"/>
      <c r="BV1698" s="2"/>
      <c r="BW1698" s="2"/>
      <c r="BX1698" s="2"/>
      <c r="BY1698" s="2"/>
      <c r="BZ1698" s="2"/>
      <c r="CA1698" s="2"/>
      <c r="CI1698"/>
      <c r="CJ1698"/>
      <c r="CK1698"/>
      <c r="CL1698"/>
      <c r="CM1698"/>
      <c r="CN1698"/>
      <c r="CO1698"/>
      <c r="CP1698"/>
      <c r="CQ1698"/>
      <c r="CR1698"/>
      <c r="CS1698"/>
      <c r="CT1698"/>
      <c r="CU1698"/>
      <c r="CV1698"/>
      <c r="CW1698"/>
      <c r="CX1698"/>
    </row>
    <row r="1699" spans="2:102" x14ac:dyDescent="0.35">
      <c r="B1699" s="70" t="str">
        <f t="shared" ref="B1699:F1699" si="1167">B692</f>
        <v/>
      </c>
      <c r="C1699" s="166" t="str">
        <f t="shared" si="1167"/>
        <v/>
      </c>
      <c r="D1699" s="273" t="str">
        <f t="shared" si="1167"/>
        <v/>
      </c>
      <c r="E1699" s="273">
        <f t="shared" si="1167"/>
        <v>45016</v>
      </c>
      <c r="F1699" s="273">
        <f t="shared" si="1167"/>
        <v>0</v>
      </c>
      <c r="G1699" s="98">
        <f t="shared" si="1128"/>
        <v>0</v>
      </c>
      <c r="H1699" s="242">
        <f>IF(G1699=0,0,SUMIFS('Sch A. Input'!$H690:$CJ690,'Sch A. Input'!$H$14:$CJ$14,"Recurring",'Sch A. Input'!$H$13:$CJ$13,"&lt;="&amp;$O$1020,'Sch A. Input'!$H$13:$CJ$13,"&lt;="&amp;$L$11))</f>
        <v>0</v>
      </c>
      <c r="I1699" s="242">
        <f>IF(G1699=0,0,SUMIFS('Sch A. Input'!$H690:$CJ690,'Sch A. Input'!$H$14:$CJ$14,"One-time",'Sch A. Input'!$H$13:$CJ$13,"&lt;="&amp;$O$1020,'Sch A. Input'!$H$13:$CJ$13,"&lt;="&amp;$L$11))</f>
        <v>0</v>
      </c>
      <c r="J1699" s="283">
        <f t="shared" si="1129"/>
        <v>0</v>
      </c>
      <c r="K1699" s="242">
        <f t="shared" si="1130"/>
        <v>0</v>
      </c>
      <c r="L1699" s="242">
        <f t="shared" si="1131"/>
        <v>0</v>
      </c>
      <c r="M1699" s="276">
        <f t="shared" si="1123"/>
        <v>0</v>
      </c>
      <c r="N1699" s="281">
        <f t="shared" si="1105"/>
        <v>0</v>
      </c>
      <c r="O1699" s="245">
        <f t="shared" si="1106"/>
        <v>0</v>
      </c>
      <c r="P1699" s="248"/>
      <c r="Q1699" s="285">
        <f t="shared" si="1132"/>
        <v>0</v>
      </c>
      <c r="R1699" s="242">
        <f>IF(Q1699=0,0,SUMIFS('Sch A. Input'!$H690:$CJ690,'Sch A. Input'!$H$14:$CJ$14,"Recurring",'Sch A. Input'!$H$13:$CJ$13,"&lt;="&amp;$L$11,'Sch A. Input'!$H$13:$CJ$13,"&lt;="&amp;$Y$1020,'Sch A. Input'!$H$13:$CJ$13,"&gt;"&amp;$O$1020))</f>
        <v>0</v>
      </c>
      <c r="S1699" s="242">
        <f>IF(Q1699=0,0,SUMIFS('Sch A. Input'!$H690:$CJ690,'Sch A. Input'!$H$14:$CJ$14,"One-time",'Sch A. Input'!$H$13:$CJ$13,"&lt;="&amp;$L$11,'Sch A. Input'!$H$13:$CJ$13,"&lt;="&amp;$Y$1020,'Sch A. Input'!$H$13:$CJ$13,"&gt;"&amp;$O$1020))</f>
        <v>0</v>
      </c>
      <c r="T1699" s="283">
        <f t="shared" si="1133"/>
        <v>0</v>
      </c>
      <c r="U1699" s="242">
        <f t="shared" si="1134"/>
        <v>0</v>
      </c>
      <c r="V1699" s="242">
        <f t="shared" si="1135"/>
        <v>0</v>
      </c>
      <c r="W1699" s="276">
        <f t="shared" si="1124"/>
        <v>0</v>
      </c>
      <c r="X1699" s="281">
        <f t="shared" si="1107"/>
        <v>0</v>
      </c>
      <c r="Y1699" s="245">
        <f t="shared" si="1108"/>
        <v>0</v>
      </c>
      <c r="Z1699" s="248"/>
      <c r="AA1699" s="285">
        <f t="shared" si="1136"/>
        <v>0</v>
      </c>
      <c r="AB1699" s="242">
        <f>IF(AA1699=0,0,SUMIFS('Sch A. Input'!$H690:$CJ690,'Sch A. Input'!$H$14:$CJ$14,"Recurring",'Sch A. Input'!$H$13:$CJ$13,"&lt;="&amp;$L$11,'Sch A. Input'!$H$13:$CJ$13,"&lt;="&amp;$AI$1020,'Sch A. Input'!$H$13:$CJ$13,"&gt;"&amp;$Y$1020))</f>
        <v>0</v>
      </c>
      <c r="AC1699" s="242">
        <f>IF(AA1699=0,0,SUMIFS('Sch A. Input'!$H690:$CJ690,'Sch A. Input'!$H$14:$CJ$14,"One-time",'Sch A. Input'!$H$13:$CJ$13,"&lt;="&amp;$L$11,'Sch A. Input'!$H$13:$CJ$13,"&lt;="&amp;$AI$1020,'Sch A. Input'!$H$13:$CJ$13,"&gt;"&amp;$Y$1020))</f>
        <v>0</v>
      </c>
      <c r="AD1699" s="283">
        <f t="shared" si="1137"/>
        <v>0</v>
      </c>
      <c r="AE1699" s="242">
        <f t="shared" si="1138"/>
        <v>0</v>
      </c>
      <c r="AF1699" s="242">
        <f t="shared" si="1139"/>
        <v>0</v>
      </c>
      <c r="AG1699" s="276">
        <f t="shared" si="1125"/>
        <v>0</v>
      </c>
      <c r="AH1699" s="281">
        <f t="shared" si="1109"/>
        <v>0</v>
      </c>
      <c r="AI1699" s="245">
        <f t="shared" si="1110"/>
        <v>0</v>
      </c>
      <c r="AK1699" s="285">
        <f t="shared" si="1140"/>
        <v>0</v>
      </c>
      <c r="AL1699" s="242">
        <f>IF(AK1699=0,0,SUMIFS('Sch A. Input'!$H690:$CJ690,'Sch A. Input'!$H$14:$CJ$14,"Recurring",'Sch A. Input'!$H$13:$CJ$13,"&lt;="&amp;$L$11,'Sch A. Input'!$H$13:$CJ$13,"&lt;="&amp;$AS$1020,'Sch A. Input'!$H$13:$CJ$13,"&gt;"&amp;$AI$1020))</f>
        <v>0</v>
      </c>
      <c r="AM1699" s="242">
        <f>IF(AK1699=0,0,SUMIFS('Sch A. Input'!$H690:$CJ690,'Sch A. Input'!$H$14:$CJ$14,"One-time",'Sch A. Input'!$H$13:$CJ$13,"&lt;="&amp;$L$11,'Sch A. Input'!$H$13:$CJ$13,"&lt;="&amp;$AS$1020,'Sch A. Input'!$H$13:$CJ$13,"&gt;"&amp;$AI$1020))</f>
        <v>0</v>
      </c>
      <c r="AN1699" s="283">
        <f t="shared" si="1141"/>
        <v>0</v>
      </c>
      <c r="AO1699" s="242">
        <f t="shared" si="1142"/>
        <v>0</v>
      </c>
      <c r="AP1699" s="242">
        <f t="shared" si="1143"/>
        <v>0</v>
      </c>
      <c r="AQ1699" s="276">
        <f t="shared" si="1126"/>
        <v>0</v>
      </c>
      <c r="AR1699" s="281">
        <f t="shared" si="1111"/>
        <v>0</v>
      </c>
      <c r="AS1699" s="245">
        <f t="shared" si="1112"/>
        <v>0</v>
      </c>
      <c r="AY1699" s="160"/>
      <c r="AZ1699" s="160"/>
      <c r="BK1699" s="2"/>
      <c r="BL1699" s="2"/>
      <c r="BM1699" s="2"/>
      <c r="BN1699" s="2"/>
      <c r="BO1699" s="2"/>
      <c r="BP1699" s="2"/>
      <c r="BQ1699" s="2"/>
      <c r="BR1699" s="2"/>
      <c r="BS1699" s="2"/>
      <c r="BT1699" s="2"/>
      <c r="BU1699" s="2"/>
      <c r="BV1699" s="2"/>
      <c r="BW1699" s="2"/>
      <c r="BX1699" s="2"/>
      <c r="BY1699" s="2"/>
      <c r="BZ1699" s="2"/>
      <c r="CA1699" s="2"/>
      <c r="CI1699"/>
      <c r="CJ1699"/>
      <c r="CK1699"/>
      <c r="CL1699"/>
      <c r="CM1699"/>
      <c r="CN1699"/>
      <c r="CO1699"/>
      <c r="CP1699"/>
      <c r="CQ1699"/>
      <c r="CR1699"/>
      <c r="CS1699"/>
      <c r="CT1699"/>
      <c r="CU1699"/>
      <c r="CV1699"/>
      <c r="CW1699"/>
      <c r="CX1699"/>
    </row>
    <row r="1700" spans="2:102" x14ac:dyDescent="0.35">
      <c r="B1700" s="70" t="str">
        <f t="shared" ref="B1700:F1700" si="1168">B693</f>
        <v/>
      </c>
      <c r="C1700" s="166" t="str">
        <f t="shared" si="1168"/>
        <v/>
      </c>
      <c r="D1700" s="273" t="str">
        <f t="shared" si="1168"/>
        <v/>
      </c>
      <c r="E1700" s="273">
        <f t="shared" si="1168"/>
        <v>45016</v>
      </c>
      <c r="F1700" s="273">
        <f t="shared" si="1168"/>
        <v>0</v>
      </c>
      <c r="G1700" s="98">
        <f t="shared" si="1128"/>
        <v>0</v>
      </c>
      <c r="H1700" s="242">
        <f>IF(G1700=0,0,SUMIFS('Sch A. Input'!$H691:$CJ691,'Sch A. Input'!$H$14:$CJ$14,"Recurring",'Sch A. Input'!$H$13:$CJ$13,"&lt;="&amp;$O$1020,'Sch A. Input'!$H$13:$CJ$13,"&lt;="&amp;$L$11))</f>
        <v>0</v>
      </c>
      <c r="I1700" s="242">
        <f>IF(G1700=0,0,SUMIFS('Sch A. Input'!$H691:$CJ691,'Sch A. Input'!$H$14:$CJ$14,"One-time",'Sch A. Input'!$H$13:$CJ$13,"&lt;="&amp;$O$1020,'Sch A. Input'!$H$13:$CJ$13,"&lt;="&amp;$L$11))</f>
        <v>0</v>
      </c>
      <c r="J1700" s="283">
        <f t="shared" si="1129"/>
        <v>0</v>
      </c>
      <c r="K1700" s="242">
        <f t="shared" si="1130"/>
        <v>0</v>
      </c>
      <c r="L1700" s="242">
        <f t="shared" si="1131"/>
        <v>0</v>
      </c>
      <c r="M1700" s="276">
        <f t="shared" si="1123"/>
        <v>0</v>
      </c>
      <c r="N1700" s="281">
        <f t="shared" si="1105"/>
        <v>0</v>
      </c>
      <c r="O1700" s="245">
        <f t="shared" si="1106"/>
        <v>0</v>
      </c>
      <c r="P1700" s="248"/>
      <c r="Q1700" s="285">
        <f t="shared" si="1132"/>
        <v>0</v>
      </c>
      <c r="R1700" s="242">
        <f>IF(Q1700=0,0,SUMIFS('Sch A. Input'!$H691:$CJ691,'Sch A. Input'!$H$14:$CJ$14,"Recurring",'Sch A. Input'!$H$13:$CJ$13,"&lt;="&amp;$L$11,'Sch A. Input'!$H$13:$CJ$13,"&lt;="&amp;$Y$1020,'Sch A. Input'!$H$13:$CJ$13,"&gt;"&amp;$O$1020))</f>
        <v>0</v>
      </c>
      <c r="S1700" s="242">
        <f>IF(Q1700=0,0,SUMIFS('Sch A. Input'!$H691:$CJ691,'Sch A. Input'!$H$14:$CJ$14,"One-time",'Sch A. Input'!$H$13:$CJ$13,"&lt;="&amp;$L$11,'Sch A. Input'!$H$13:$CJ$13,"&lt;="&amp;$Y$1020,'Sch A. Input'!$H$13:$CJ$13,"&gt;"&amp;$O$1020))</f>
        <v>0</v>
      </c>
      <c r="T1700" s="283">
        <f t="shared" si="1133"/>
        <v>0</v>
      </c>
      <c r="U1700" s="242">
        <f t="shared" si="1134"/>
        <v>0</v>
      </c>
      <c r="V1700" s="242">
        <f t="shared" si="1135"/>
        <v>0</v>
      </c>
      <c r="W1700" s="276">
        <f t="shared" si="1124"/>
        <v>0</v>
      </c>
      <c r="X1700" s="281">
        <f t="shared" si="1107"/>
        <v>0</v>
      </c>
      <c r="Y1700" s="245">
        <f t="shared" si="1108"/>
        <v>0</v>
      </c>
      <c r="Z1700" s="248"/>
      <c r="AA1700" s="285">
        <f t="shared" si="1136"/>
        <v>0</v>
      </c>
      <c r="AB1700" s="242">
        <f>IF(AA1700=0,0,SUMIFS('Sch A. Input'!$H691:$CJ691,'Sch A. Input'!$H$14:$CJ$14,"Recurring",'Sch A. Input'!$H$13:$CJ$13,"&lt;="&amp;$L$11,'Sch A. Input'!$H$13:$CJ$13,"&lt;="&amp;$AI$1020,'Sch A. Input'!$H$13:$CJ$13,"&gt;"&amp;$Y$1020))</f>
        <v>0</v>
      </c>
      <c r="AC1700" s="242">
        <f>IF(AA1700=0,0,SUMIFS('Sch A. Input'!$H691:$CJ691,'Sch A. Input'!$H$14:$CJ$14,"One-time",'Sch A. Input'!$H$13:$CJ$13,"&lt;="&amp;$L$11,'Sch A. Input'!$H$13:$CJ$13,"&lt;="&amp;$AI$1020,'Sch A. Input'!$H$13:$CJ$13,"&gt;"&amp;$Y$1020))</f>
        <v>0</v>
      </c>
      <c r="AD1700" s="283">
        <f t="shared" si="1137"/>
        <v>0</v>
      </c>
      <c r="AE1700" s="242">
        <f t="shared" si="1138"/>
        <v>0</v>
      </c>
      <c r="AF1700" s="242">
        <f t="shared" si="1139"/>
        <v>0</v>
      </c>
      <c r="AG1700" s="276">
        <f t="shared" si="1125"/>
        <v>0</v>
      </c>
      <c r="AH1700" s="281">
        <f t="shared" si="1109"/>
        <v>0</v>
      </c>
      <c r="AI1700" s="245">
        <f t="shared" si="1110"/>
        <v>0</v>
      </c>
      <c r="AK1700" s="285">
        <f t="shared" si="1140"/>
        <v>0</v>
      </c>
      <c r="AL1700" s="242">
        <f>IF(AK1700=0,0,SUMIFS('Sch A. Input'!$H691:$CJ691,'Sch A. Input'!$H$14:$CJ$14,"Recurring",'Sch A. Input'!$H$13:$CJ$13,"&lt;="&amp;$L$11,'Sch A. Input'!$H$13:$CJ$13,"&lt;="&amp;$AS$1020,'Sch A. Input'!$H$13:$CJ$13,"&gt;"&amp;$AI$1020))</f>
        <v>0</v>
      </c>
      <c r="AM1700" s="242">
        <f>IF(AK1700=0,0,SUMIFS('Sch A. Input'!$H691:$CJ691,'Sch A. Input'!$H$14:$CJ$14,"One-time",'Sch A. Input'!$H$13:$CJ$13,"&lt;="&amp;$L$11,'Sch A. Input'!$H$13:$CJ$13,"&lt;="&amp;$AS$1020,'Sch A. Input'!$H$13:$CJ$13,"&gt;"&amp;$AI$1020))</f>
        <v>0</v>
      </c>
      <c r="AN1700" s="283">
        <f t="shared" si="1141"/>
        <v>0</v>
      </c>
      <c r="AO1700" s="242">
        <f t="shared" si="1142"/>
        <v>0</v>
      </c>
      <c r="AP1700" s="242">
        <f t="shared" si="1143"/>
        <v>0</v>
      </c>
      <c r="AQ1700" s="276">
        <f t="shared" si="1126"/>
        <v>0</v>
      </c>
      <c r="AR1700" s="281">
        <f t="shared" si="1111"/>
        <v>0</v>
      </c>
      <c r="AS1700" s="245">
        <f t="shared" si="1112"/>
        <v>0</v>
      </c>
      <c r="AY1700" s="160"/>
      <c r="AZ1700" s="160"/>
      <c r="BK1700" s="2"/>
      <c r="BL1700" s="2"/>
      <c r="BM1700" s="2"/>
      <c r="BN1700" s="2"/>
      <c r="BO1700" s="2"/>
      <c r="BP1700" s="2"/>
      <c r="BQ1700" s="2"/>
      <c r="BR1700" s="2"/>
      <c r="BS1700" s="2"/>
      <c r="BT1700" s="2"/>
      <c r="BU1700" s="2"/>
      <c r="BV1700" s="2"/>
      <c r="BW1700" s="2"/>
      <c r="BX1700" s="2"/>
      <c r="BY1700" s="2"/>
      <c r="BZ1700" s="2"/>
      <c r="CA1700" s="2"/>
      <c r="CI1700"/>
      <c r="CJ1700"/>
      <c r="CK1700"/>
      <c r="CL1700"/>
      <c r="CM1700"/>
      <c r="CN1700"/>
      <c r="CO1700"/>
      <c r="CP1700"/>
      <c r="CQ1700"/>
      <c r="CR1700"/>
      <c r="CS1700"/>
      <c r="CT1700"/>
      <c r="CU1700"/>
      <c r="CV1700"/>
      <c r="CW1700"/>
      <c r="CX1700"/>
    </row>
    <row r="1701" spans="2:102" x14ac:dyDescent="0.35">
      <c r="B1701" s="70" t="str">
        <f t="shared" ref="B1701:F1701" si="1169">B694</f>
        <v/>
      </c>
      <c r="C1701" s="166" t="str">
        <f t="shared" si="1169"/>
        <v/>
      </c>
      <c r="D1701" s="273" t="str">
        <f t="shared" si="1169"/>
        <v/>
      </c>
      <c r="E1701" s="273">
        <f t="shared" si="1169"/>
        <v>45016</v>
      </c>
      <c r="F1701" s="273">
        <f t="shared" si="1169"/>
        <v>0</v>
      </c>
      <c r="G1701" s="98">
        <f t="shared" si="1128"/>
        <v>0</v>
      </c>
      <c r="H1701" s="242">
        <f>IF(G1701=0,0,SUMIFS('Sch A. Input'!$H692:$CJ692,'Sch A. Input'!$H$14:$CJ$14,"Recurring",'Sch A. Input'!$H$13:$CJ$13,"&lt;="&amp;$O$1020,'Sch A. Input'!$H$13:$CJ$13,"&lt;="&amp;$L$11))</f>
        <v>0</v>
      </c>
      <c r="I1701" s="242">
        <f>IF(G1701=0,0,SUMIFS('Sch A. Input'!$H692:$CJ692,'Sch A. Input'!$H$14:$CJ$14,"One-time",'Sch A. Input'!$H$13:$CJ$13,"&lt;="&amp;$O$1020,'Sch A. Input'!$H$13:$CJ$13,"&lt;="&amp;$L$11))</f>
        <v>0</v>
      </c>
      <c r="J1701" s="283">
        <f t="shared" si="1129"/>
        <v>0</v>
      </c>
      <c r="K1701" s="242">
        <f t="shared" si="1130"/>
        <v>0</v>
      </c>
      <c r="L1701" s="242">
        <f t="shared" si="1131"/>
        <v>0</v>
      </c>
      <c r="M1701" s="276">
        <f t="shared" si="1123"/>
        <v>0</v>
      </c>
      <c r="N1701" s="281">
        <f t="shared" si="1105"/>
        <v>0</v>
      </c>
      <c r="O1701" s="245">
        <f t="shared" si="1106"/>
        <v>0</v>
      </c>
      <c r="P1701" s="248"/>
      <c r="Q1701" s="285">
        <f t="shared" si="1132"/>
        <v>0</v>
      </c>
      <c r="R1701" s="242">
        <f>IF(Q1701=0,0,SUMIFS('Sch A. Input'!$H692:$CJ692,'Sch A. Input'!$H$14:$CJ$14,"Recurring",'Sch A. Input'!$H$13:$CJ$13,"&lt;="&amp;$L$11,'Sch A. Input'!$H$13:$CJ$13,"&lt;="&amp;$Y$1020,'Sch A. Input'!$H$13:$CJ$13,"&gt;"&amp;$O$1020))</f>
        <v>0</v>
      </c>
      <c r="S1701" s="242">
        <f>IF(Q1701=0,0,SUMIFS('Sch A. Input'!$H692:$CJ692,'Sch A. Input'!$H$14:$CJ$14,"One-time",'Sch A. Input'!$H$13:$CJ$13,"&lt;="&amp;$L$11,'Sch A. Input'!$H$13:$CJ$13,"&lt;="&amp;$Y$1020,'Sch A. Input'!$H$13:$CJ$13,"&gt;"&amp;$O$1020))</f>
        <v>0</v>
      </c>
      <c r="T1701" s="283">
        <f t="shared" si="1133"/>
        <v>0</v>
      </c>
      <c r="U1701" s="242">
        <f t="shared" si="1134"/>
        <v>0</v>
      </c>
      <c r="V1701" s="242">
        <f t="shared" si="1135"/>
        <v>0</v>
      </c>
      <c r="W1701" s="276">
        <f t="shared" si="1124"/>
        <v>0</v>
      </c>
      <c r="X1701" s="281">
        <f t="shared" si="1107"/>
        <v>0</v>
      </c>
      <c r="Y1701" s="245">
        <f t="shared" si="1108"/>
        <v>0</v>
      </c>
      <c r="Z1701" s="248"/>
      <c r="AA1701" s="285">
        <f t="shared" si="1136"/>
        <v>0</v>
      </c>
      <c r="AB1701" s="242">
        <f>IF(AA1701=0,0,SUMIFS('Sch A. Input'!$H692:$CJ692,'Sch A. Input'!$H$14:$CJ$14,"Recurring",'Sch A. Input'!$H$13:$CJ$13,"&lt;="&amp;$L$11,'Sch A. Input'!$H$13:$CJ$13,"&lt;="&amp;$AI$1020,'Sch A. Input'!$H$13:$CJ$13,"&gt;"&amp;$Y$1020))</f>
        <v>0</v>
      </c>
      <c r="AC1701" s="242">
        <f>IF(AA1701=0,0,SUMIFS('Sch A. Input'!$H692:$CJ692,'Sch A. Input'!$H$14:$CJ$14,"One-time",'Sch A. Input'!$H$13:$CJ$13,"&lt;="&amp;$L$11,'Sch A. Input'!$H$13:$CJ$13,"&lt;="&amp;$AI$1020,'Sch A. Input'!$H$13:$CJ$13,"&gt;"&amp;$Y$1020))</f>
        <v>0</v>
      </c>
      <c r="AD1701" s="283">
        <f t="shared" si="1137"/>
        <v>0</v>
      </c>
      <c r="AE1701" s="242">
        <f t="shared" si="1138"/>
        <v>0</v>
      </c>
      <c r="AF1701" s="242">
        <f t="shared" si="1139"/>
        <v>0</v>
      </c>
      <c r="AG1701" s="276">
        <f t="shared" si="1125"/>
        <v>0</v>
      </c>
      <c r="AH1701" s="281">
        <f t="shared" si="1109"/>
        <v>0</v>
      </c>
      <c r="AI1701" s="245">
        <f t="shared" si="1110"/>
        <v>0</v>
      </c>
      <c r="AK1701" s="285">
        <f t="shared" si="1140"/>
        <v>0</v>
      </c>
      <c r="AL1701" s="242">
        <f>IF(AK1701=0,0,SUMIFS('Sch A. Input'!$H692:$CJ692,'Sch A. Input'!$H$14:$CJ$14,"Recurring",'Sch A. Input'!$H$13:$CJ$13,"&lt;="&amp;$L$11,'Sch A. Input'!$H$13:$CJ$13,"&lt;="&amp;$AS$1020,'Sch A. Input'!$H$13:$CJ$13,"&gt;"&amp;$AI$1020))</f>
        <v>0</v>
      </c>
      <c r="AM1701" s="242">
        <f>IF(AK1701=0,0,SUMIFS('Sch A. Input'!$H692:$CJ692,'Sch A. Input'!$H$14:$CJ$14,"One-time",'Sch A. Input'!$H$13:$CJ$13,"&lt;="&amp;$L$11,'Sch A. Input'!$H$13:$CJ$13,"&lt;="&amp;$AS$1020,'Sch A. Input'!$H$13:$CJ$13,"&gt;"&amp;$AI$1020))</f>
        <v>0</v>
      </c>
      <c r="AN1701" s="283">
        <f t="shared" si="1141"/>
        <v>0</v>
      </c>
      <c r="AO1701" s="242">
        <f t="shared" si="1142"/>
        <v>0</v>
      </c>
      <c r="AP1701" s="242">
        <f t="shared" si="1143"/>
        <v>0</v>
      </c>
      <c r="AQ1701" s="276">
        <f t="shared" si="1126"/>
        <v>0</v>
      </c>
      <c r="AR1701" s="281">
        <f t="shared" si="1111"/>
        <v>0</v>
      </c>
      <c r="AS1701" s="245">
        <f t="shared" si="1112"/>
        <v>0</v>
      </c>
      <c r="AY1701" s="160"/>
      <c r="AZ1701" s="160"/>
      <c r="BK1701" s="2"/>
      <c r="BL1701" s="2"/>
      <c r="BM1701" s="2"/>
      <c r="BN1701" s="2"/>
      <c r="BO1701" s="2"/>
      <c r="BP1701" s="2"/>
      <c r="BQ1701" s="2"/>
      <c r="BR1701" s="2"/>
      <c r="BS1701" s="2"/>
      <c r="BT1701" s="2"/>
      <c r="BU1701" s="2"/>
      <c r="BV1701" s="2"/>
      <c r="BW1701" s="2"/>
      <c r="BX1701" s="2"/>
      <c r="BY1701" s="2"/>
      <c r="BZ1701" s="2"/>
      <c r="CA1701" s="2"/>
      <c r="CI1701"/>
      <c r="CJ1701"/>
      <c r="CK1701"/>
      <c r="CL1701"/>
      <c r="CM1701"/>
      <c r="CN1701"/>
      <c r="CO1701"/>
      <c r="CP1701"/>
      <c r="CQ1701"/>
      <c r="CR1701"/>
      <c r="CS1701"/>
      <c r="CT1701"/>
      <c r="CU1701"/>
      <c r="CV1701"/>
      <c r="CW1701"/>
      <c r="CX1701"/>
    </row>
    <row r="1702" spans="2:102" x14ac:dyDescent="0.35">
      <c r="B1702" s="70" t="str">
        <f t="shared" ref="B1702:F1702" si="1170">B695</f>
        <v/>
      </c>
      <c r="C1702" s="166" t="str">
        <f t="shared" si="1170"/>
        <v/>
      </c>
      <c r="D1702" s="273" t="str">
        <f t="shared" si="1170"/>
        <v/>
      </c>
      <c r="E1702" s="273">
        <f t="shared" si="1170"/>
        <v>45016</v>
      </c>
      <c r="F1702" s="273">
        <f t="shared" si="1170"/>
        <v>0</v>
      </c>
      <c r="G1702" s="98">
        <f t="shared" si="1128"/>
        <v>0</v>
      </c>
      <c r="H1702" s="242">
        <f>IF(G1702=0,0,SUMIFS('Sch A. Input'!$H693:$CJ693,'Sch A. Input'!$H$14:$CJ$14,"Recurring",'Sch A. Input'!$H$13:$CJ$13,"&lt;="&amp;$O$1020,'Sch A. Input'!$H$13:$CJ$13,"&lt;="&amp;$L$11))</f>
        <v>0</v>
      </c>
      <c r="I1702" s="242">
        <f>IF(G1702=0,0,SUMIFS('Sch A. Input'!$H693:$CJ693,'Sch A. Input'!$H$14:$CJ$14,"One-time",'Sch A. Input'!$H$13:$CJ$13,"&lt;="&amp;$O$1020,'Sch A. Input'!$H$13:$CJ$13,"&lt;="&amp;$L$11))</f>
        <v>0</v>
      </c>
      <c r="J1702" s="283">
        <f t="shared" si="1129"/>
        <v>0</v>
      </c>
      <c r="K1702" s="242">
        <f t="shared" si="1130"/>
        <v>0</v>
      </c>
      <c r="L1702" s="242">
        <f t="shared" si="1131"/>
        <v>0</v>
      </c>
      <c r="M1702" s="276">
        <f t="shared" si="1123"/>
        <v>0</v>
      </c>
      <c r="N1702" s="281">
        <f t="shared" si="1105"/>
        <v>0</v>
      </c>
      <c r="O1702" s="245">
        <f t="shared" si="1106"/>
        <v>0</v>
      </c>
      <c r="P1702" s="248"/>
      <c r="Q1702" s="285">
        <f t="shared" si="1132"/>
        <v>0</v>
      </c>
      <c r="R1702" s="242">
        <f>IF(Q1702=0,0,SUMIFS('Sch A. Input'!$H693:$CJ693,'Sch A. Input'!$H$14:$CJ$14,"Recurring",'Sch A. Input'!$H$13:$CJ$13,"&lt;="&amp;$L$11,'Sch A. Input'!$H$13:$CJ$13,"&lt;="&amp;$Y$1020,'Sch A. Input'!$H$13:$CJ$13,"&gt;"&amp;$O$1020))</f>
        <v>0</v>
      </c>
      <c r="S1702" s="242">
        <f>IF(Q1702=0,0,SUMIFS('Sch A. Input'!$H693:$CJ693,'Sch A. Input'!$H$14:$CJ$14,"One-time",'Sch A. Input'!$H$13:$CJ$13,"&lt;="&amp;$L$11,'Sch A. Input'!$H$13:$CJ$13,"&lt;="&amp;$Y$1020,'Sch A. Input'!$H$13:$CJ$13,"&gt;"&amp;$O$1020))</f>
        <v>0</v>
      </c>
      <c r="T1702" s="283">
        <f t="shared" si="1133"/>
        <v>0</v>
      </c>
      <c r="U1702" s="242">
        <f t="shared" si="1134"/>
        <v>0</v>
      </c>
      <c r="V1702" s="242">
        <f t="shared" si="1135"/>
        <v>0</v>
      </c>
      <c r="W1702" s="276">
        <f t="shared" si="1124"/>
        <v>0</v>
      </c>
      <c r="X1702" s="281">
        <f t="shared" si="1107"/>
        <v>0</v>
      </c>
      <c r="Y1702" s="245">
        <f t="shared" si="1108"/>
        <v>0</v>
      </c>
      <c r="Z1702" s="248"/>
      <c r="AA1702" s="285">
        <f t="shared" si="1136"/>
        <v>0</v>
      </c>
      <c r="AB1702" s="242">
        <f>IF(AA1702=0,0,SUMIFS('Sch A. Input'!$H693:$CJ693,'Sch A. Input'!$H$14:$CJ$14,"Recurring",'Sch A. Input'!$H$13:$CJ$13,"&lt;="&amp;$L$11,'Sch A. Input'!$H$13:$CJ$13,"&lt;="&amp;$AI$1020,'Sch A. Input'!$H$13:$CJ$13,"&gt;"&amp;$Y$1020))</f>
        <v>0</v>
      </c>
      <c r="AC1702" s="242">
        <f>IF(AA1702=0,0,SUMIFS('Sch A. Input'!$H693:$CJ693,'Sch A. Input'!$H$14:$CJ$14,"One-time",'Sch A. Input'!$H$13:$CJ$13,"&lt;="&amp;$L$11,'Sch A. Input'!$H$13:$CJ$13,"&lt;="&amp;$AI$1020,'Sch A. Input'!$H$13:$CJ$13,"&gt;"&amp;$Y$1020))</f>
        <v>0</v>
      </c>
      <c r="AD1702" s="283">
        <f t="shared" si="1137"/>
        <v>0</v>
      </c>
      <c r="AE1702" s="242">
        <f t="shared" si="1138"/>
        <v>0</v>
      </c>
      <c r="AF1702" s="242">
        <f t="shared" si="1139"/>
        <v>0</v>
      </c>
      <c r="AG1702" s="276">
        <f t="shared" si="1125"/>
        <v>0</v>
      </c>
      <c r="AH1702" s="281">
        <f t="shared" si="1109"/>
        <v>0</v>
      </c>
      <c r="AI1702" s="245">
        <f t="shared" si="1110"/>
        <v>0</v>
      </c>
      <c r="AK1702" s="285">
        <f t="shared" si="1140"/>
        <v>0</v>
      </c>
      <c r="AL1702" s="242">
        <f>IF(AK1702=0,0,SUMIFS('Sch A. Input'!$H693:$CJ693,'Sch A. Input'!$H$14:$CJ$14,"Recurring",'Sch A. Input'!$H$13:$CJ$13,"&lt;="&amp;$L$11,'Sch A. Input'!$H$13:$CJ$13,"&lt;="&amp;$AS$1020,'Sch A. Input'!$H$13:$CJ$13,"&gt;"&amp;$AI$1020))</f>
        <v>0</v>
      </c>
      <c r="AM1702" s="242">
        <f>IF(AK1702=0,0,SUMIFS('Sch A. Input'!$H693:$CJ693,'Sch A. Input'!$H$14:$CJ$14,"One-time",'Sch A. Input'!$H$13:$CJ$13,"&lt;="&amp;$L$11,'Sch A. Input'!$H$13:$CJ$13,"&lt;="&amp;$AS$1020,'Sch A. Input'!$H$13:$CJ$13,"&gt;"&amp;$AI$1020))</f>
        <v>0</v>
      </c>
      <c r="AN1702" s="283">
        <f t="shared" si="1141"/>
        <v>0</v>
      </c>
      <c r="AO1702" s="242">
        <f t="shared" si="1142"/>
        <v>0</v>
      </c>
      <c r="AP1702" s="242">
        <f t="shared" si="1143"/>
        <v>0</v>
      </c>
      <c r="AQ1702" s="276">
        <f t="shared" si="1126"/>
        <v>0</v>
      </c>
      <c r="AR1702" s="281">
        <f t="shared" si="1111"/>
        <v>0</v>
      </c>
      <c r="AS1702" s="245">
        <f t="shared" si="1112"/>
        <v>0</v>
      </c>
      <c r="AY1702" s="160"/>
      <c r="AZ1702" s="160"/>
      <c r="BK1702" s="2"/>
      <c r="BL1702" s="2"/>
      <c r="BM1702" s="2"/>
      <c r="BN1702" s="2"/>
      <c r="BO1702" s="2"/>
      <c r="BP1702" s="2"/>
      <c r="BQ1702" s="2"/>
      <c r="BR1702" s="2"/>
      <c r="BS1702" s="2"/>
      <c r="BT1702" s="2"/>
      <c r="BU1702" s="2"/>
      <c r="BV1702" s="2"/>
      <c r="BW1702" s="2"/>
      <c r="BX1702" s="2"/>
      <c r="BY1702" s="2"/>
      <c r="BZ1702" s="2"/>
      <c r="CA1702" s="2"/>
      <c r="CI1702"/>
      <c r="CJ1702"/>
      <c r="CK1702"/>
      <c r="CL1702"/>
      <c r="CM1702"/>
      <c r="CN1702"/>
      <c r="CO1702"/>
      <c r="CP1702"/>
      <c r="CQ1702"/>
      <c r="CR1702"/>
      <c r="CS1702"/>
      <c r="CT1702"/>
      <c r="CU1702"/>
      <c r="CV1702"/>
      <c r="CW1702"/>
      <c r="CX1702"/>
    </row>
    <row r="1703" spans="2:102" x14ac:dyDescent="0.35">
      <c r="B1703" s="70" t="str">
        <f t="shared" ref="B1703:F1703" si="1171">B696</f>
        <v/>
      </c>
      <c r="C1703" s="166" t="str">
        <f t="shared" si="1171"/>
        <v/>
      </c>
      <c r="D1703" s="273" t="str">
        <f t="shared" si="1171"/>
        <v/>
      </c>
      <c r="E1703" s="273">
        <f t="shared" si="1171"/>
        <v>45016</v>
      </c>
      <c r="F1703" s="273">
        <f t="shared" si="1171"/>
        <v>0</v>
      </c>
      <c r="G1703" s="98">
        <f t="shared" si="1128"/>
        <v>0</v>
      </c>
      <c r="H1703" s="242">
        <f>IF(G1703=0,0,SUMIFS('Sch A. Input'!$H694:$CJ694,'Sch A. Input'!$H$14:$CJ$14,"Recurring",'Sch A. Input'!$H$13:$CJ$13,"&lt;="&amp;$O$1020,'Sch A. Input'!$H$13:$CJ$13,"&lt;="&amp;$L$11))</f>
        <v>0</v>
      </c>
      <c r="I1703" s="242">
        <f>IF(G1703=0,0,SUMIFS('Sch A. Input'!$H694:$CJ694,'Sch A. Input'!$H$14:$CJ$14,"One-time",'Sch A. Input'!$H$13:$CJ$13,"&lt;="&amp;$O$1020,'Sch A. Input'!$H$13:$CJ$13,"&lt;="&amp;$L$11))</f>
        <v>0</v>
      </c>
      <c r="J1703" s="283">
        <f t="shared" si="1129"/>
        <v>0</v>
      </c>
      <c r="K1703" s="242">
        <f t="shared" si="1130"/>
        <v>0</v>
      </c>
      <c r="L1703" s="242">
        <f t="shared" si="1131"/>
        <v>0</v>
      </c>
      <c r="M1703" s="276">
        <f t="shared" si="1123"/>
        <v>0</v>
      </c>
      <c r="N1703" s="281">
        <f t="shared" si="1105"/>
        <v>0</v>
      </c>
      <c r="O1703" s="245">
        <f t="shared" si="1106"/>
        <v>0</v>
      </c>
      <c r="P1703" s="248"/>
      <c r="Q1703" s="285">
        <f t="shared" si="1132"/>
        <v>0</v>
      </c>
      <c r="R1703" s="242">
        <f>IF(Q1703=0,0,SUMIFS('Sch A. Input'!$H694:$CJ694,'Sch A. Input'!$H$14:$CJ$14,"Recurring",'Sch A. Input'!$H$13:$CJ$13,"&lt;="&amp;$L$11,'Sch A. Input'!$H$13:$CJ$13,"&lt;="&amp;$Y$1020,'Sch A. Input'!$H$13:$CJ$13,"&gt;"&amp;$O$1020))</f>
        <v>0</v>
      </c>
      <c r="S1703" s="242">
        <f>IF(Q1703=0,0,SUMIFS('Sch A. Input'!$H694:$CJ694,'Sch A. Input'!$H$14:$CJ$14,"One-time",'Sch A. Input'!$H$13:$CJ$13,"&lt;="&amp;$L$11,'Sch A. Input'!$H$13:$CJ$13,"&lt;="&amp;$Y$1020,'Sch A. Input'!$H$13:$CJ$13,"&gt;"&amp;$O$1020))</f>
        <v>0</v>
      </c>
      <c r="T1703" s="283">
        <f t="shared" si="1133"/>
        <v>0</v>
      </c>
      <c r="U1703" s="242">
        <f t="shared" si="1134"/>
        <v>0</v>
      </c>
      <c r="V1703" s="242">
        <f t="shared" si="1135"/>
        <v>0</v>
      </c>
      <c r="W1703" s="276">
        <f t="shared" si="1124"/>
        <v>0</v>
      </c>
      <c r="X1703" s="281">
        <f t="shared" si="1107"/>
        <v>0</v>
      </c>
      <c r="Y1703" s="245">
        <f t="shared" si="1108"/>
        <v>0</v>
      </c>
      <c r="Z1703" s="248"/>
      <c r="AA1703" s="285">
        <f t="shared" si="1136"/>
        <v>0</v>
      </c>
      <c r="AB1703" s="242">
        <f>IF(AA1703=0,0,SUMIFS('Sch A. Input'!$H694:$CJ694,'Sch A. Input'!$H$14:$CJ$14,"Recurring",'Sch A. Input'!$H$13:$CJ$13,"&lt;="&amp;$L$11,'Sch A. Input'!$H$13:$CJ$13,"&lt;="&amp;$AI$1020,'Sch A. Input'!$H$13:$CJ$13,"&gt;"&amp;$Y$1020))</f>
        <v>0</v>
      </c>
      <c r="AC1703" s="242">
        <f>IF(AA1703=0,0,SUMIFS('Sch A. Input'!$H694:$CJ694,'Sch A. Input'!$H$14:$CJ$14,"One-time",'Sch A. Input'!$H$13:$CJ$13,"&lt;="&amp;$L$11,'Sch A. Input'!$H$13:$CJ$13,"&lt;="&amp;$AI$1020,'Sch A. Input'!$H$13:$CJ$13,"&gt;"&amp;$Y$1020))</f>
        <v>0</v>
      </c>
      <c r="AD1703" s="283">
        <f t="shared" si="1137"/>
        <v>0</v>
      </c>
      <c r="AE1703" s="242">
        <f t="shared" si="1138"/>
        <v>0</v>
      </c>
      <c r="AF1703" s="242">
        <f t="shared" si="1139"/>
        <v>0</v>
      </c>
      <c r="AG1703" s="276">
        <f t="shared" si="1125"/>
        <v>0</v>
      </c>
      <c r="AH1703" s="281">
        <f t="shared" si="1109"/>
        <v>0</v>
      </c>
      <c r="AI1703" s="245">
        <f t="shared" si="1110"/>
        <v>0</v>
      </c>
      <c r="AK1703" s="285">
        <f t="shared" si="1140"/>
        <v>0</v>
      </c>
      <c r="AL1703" s="242">
        <f>IF(AK1703=0,0,SUMIFS('Sch A. Input'!$H694:$CJ694,'Sch A. Input'!$H$14:$CJ$14,"Recurring",'Sch A. Input'!$H$13:$CJ$13,"&lt;="&amp;$L$11,'Sch A. Input'!$H$13:$CJ$13,"&lt;="&amp;$AS$1020,'Sch A. Input'!$H$13:$CJ$13,"&gt;"&amp;$AI$1020))</f>
        <v>0</v>
      </c>
      <c r="AM1703" s="242">
        <f>IF(AK1703=0,0,SUMIFS('Sch A. Input'!$H694:$CJ694,'Sch A. Input'!$H$14:$CJ$14,"One-time",'Sch A. Input'!$H$13:$CJ$13,"&lt;="&amp;$L$11,'Sch A. Input'!$H$13:$CJ$13,"&lt;="&amp;$AS$1020,'Sch A. Input'!$H$13:$CJ$13,"&gt;"&amp;$AI$1020))</f>
        <v>0</v>
      </c>
      <c r="AN1703" s="283">
        <f t="shared" si="1141"/>
        <v>0</v>
      </c>
      <c r="AO1703" s="242">
        <f t="shared" si="1142"/>
        <v>0</v>
      </c>
      <c r="AP1703" s="242">
        <f t="shared" si="1143"/>
        <v>0</v>
      </c>
      <c r="AQ1703" s="276">
        <f t="shared" si="1126"/>
        <v>0</v>
      </c>
      <c r="AR1703" s="281">
        <f t="shared" si="1111"/>
        <v>0</v>
      </c>
      <c r="AS1703" s="245">
        <f t="shared" si="1112"/>
        <v>0</v>
      </c>
      <c r="AY1703" s="160"/>
      <c r="AZ1703" s="160"/>
      <c r="BK1703" s="2"/>
      <c r="BL1703" s="2"/>
      <c r="BM1703" s="2"/>
      <c r="BN1703" s="2"/>
      <c r="BO1703" s="2"/>
      <c r="BP1703" s="2"/>
      <c r="BQ1703" s="2"/>
      <c r="BR1703" s="2"/>
      <c r="BS1703" s="2"/>
      <c r="BT1703" s="2"/>
      <c r="BU1703" s="2"/>
      <c r="BV1703" s="2"/>
      <c r="BW1703" s="2"/>
      <c r="BX1703" s="2"/>
      <c r="BY1703" s="2"/>
      <c r="BZ1703" s="2"/>
      <c r="CA1703" s="2"/>
      <c r="CI1703"/>
      <c r="CJ1703"/>
      <c r="CK1703"/>
      <c r="CL1703"/>
      <c r="CM1703"/>
      <c r="CN1703"/>
      <c r="CO1703"/>
      <c r="CP1703"/>
      <c r="CQ1703"/>
      <c r="CR1703"/>
      <c r="CS1703"/>
      <c r="CT1703"/>
      <c r="CU1703"/>
      <c r="CV1703"/>
      <c r="CW1703"/>
      <c r="CX1703"/>
    </row>
    <row r="1704" spans="2:102" x14ac:dyDescent="0.35">
      <c r="B1704" s="70" t="str">
        <f t="shared" ref="B1704:F1704" si="1172">B697</f>
        <v/>
      </c>
      <c r="C1704" s="166" t="str">
        <f t="shared" si="1172"/>
        <v/>
      </c>
      <c r="D1704" s="273" t="str">
        <f t="shared" si="1172"/>
        <v/>
      </c>
      <c r="E1704" s="273">
        <f t="shared" si="1172"/>
        <v>45016</v>
      </c>
      <c r="F1704" s="273">
        <f t="shared" si="1172"/>
        <v>0</v>
      </c>
      <c r="G1704" s="98">
        <f t="shared" si="1128"/>
        <v>0</v>
      </c>
      <c r="H1704" s="242">
        <f>IF(G1704=0,0,SUMIFS('Sch A. Input'!$H695:$CJ695,'Sch A. Input'!$H$14:$CJ$14,"Recurring",'Sch A. Input'!$H$13:$CJ$13,"&lt;="&amp;$O$1020,'Sch A. Input'!$H$13:$CJ$13,"&lt;="&amp;$L$11))</f>
        <v>0</v>
      </c>
      <c r="I1704" s="242">
        <f>IF(G1704=0,0,SUMIFS('Sch A. Input'!$H695:$CJ695,'Sch A. Input'!$H$14:$CJ$14,"One-time",'Sch A. Input'!$H$13:$CJ$13,"&lt;="&amp;$O$1020,'Sch A. Input'!$H$13:$CJ$13,"&lt;="&amp;$L$11))</f>
        <v>0</v>
      </c>
      <c r="J1704" s="283">
        <f t="shared" si="1129"/>
        <v>0</v>
      </c>
      <c r="K1704" s="242">
        <f t="shared" si="1130"/>
        <v>0</v>
      </c>
      <c r="L1704" s="242">
        <f t="shared" si="1131"/>
        <v>0</v>
      </c>
      <c r="M1704" s="276">
        <f t="shared" si="1123"/>
        <v>0</v>
      </c>
      <c r="N1704" s="281">
        <f t="shared" si="1105"/>
        <v>0</v>
      </c>
      <c r="O1704" s="245">
        <f t="shared" si="1106"/>
        <v>0</v>
      </c>
      <c r="P1704" s="248"/>
      <c r="Q1704" s="285">
        <f t="shared" si="1132"/>
        <v>0</v>
      </c>
      <c r="R1704" s="242">
        <f>IF(Q1704=0,0,SUMIFS('Sch A. Input'!$H695:$CJ695,'Sch A. Input'!$H$14:$CJ$14,"Recurring",'Sch A. Input'!$H$13:$CJ$13,"&lt;="&amp;$L$11,'Sch A. Input'!$H$13:$CJ$13,"&lt;="&amp;$Y$1020,'Sch A. Input'!$H$13:$CJ$13,"&gt;"&amp;$O$1020))</f>
        <v>0</v>
      </c>
      <c r="S1704" s="242">
        <f>IF(Q1704=0,0,SUMIFS('Sch A. Input'!$H695:$CJ695,'Sch A. Input'!$H$14:$CJ$14,"One-time",'Sch A. Input'!$H$13:$CJ$13,"&lt;="&amp;$L$11,'Sch A. Input'!$H$13:$CJ$13,"&lt;="&amp;$Y$1020,'Sch A. Input'!$H$13:$CJ$13,"&gt;"&amp;$O$1020))</f>
        <v>0</v>
      </c>
      <c r="T1704" s="283">
        <f t="shared" si="1133"/>
        <v>0</v>
      </c>
      <c r="U1704" s="242">
        <f t="shared" si="1134"/>
        <v>0</v>
      </c>
      <c r="V1704" s="242">
        <f t="shared" si="1135"/>
        <v>0</v>
      </c>
      <c r="W1704" s="276">
        <f t="shared" si="1124"/>
        <v>0</v>
      </c>
      <c r="X1704" s="281">
        <f t="shared" si="1107"/>
        <v>0</v>
      </c>
      <c r="Y1704" s="245">
        <f t="shared" si="1108"/>
        <v>0</v>
      </c>
      <c r="Z1704" s="248"/>
      <c r="AA1704" s="285">
        <f t="shared" si="1136"/>
        <v>0</v>
      </c>
      <c r="AB1704" s="242">
        <f>IF(AA1704=0,0,SUMIFS('Sch A. Input'!$H695:$CJ695,'Sch A. Input'!$H$14:$CJ$14,"Recurring",'Sch A. Input'!$H$13:$CJ$13,"&lt;="&amp;$L$11,'Sch A. Input'!$H$13:$CJ$13,"&lt;="&amp;$AI$1020,'Sch A. Input'!$H$13:$CJ$13,"&gt;"&amp;$Y$1020))</f>
        <v>0</v>
      </c>
      <c r="AC1704" s="242">
        <f>IF(AA1704=0,0,SUMIFS('Sch A. Input'!$H695:$CJ695,'Sch A. Input'!$H$14:$CJ$14,"One-time",'Sch A. Input'!$H$13:$CJ$13,"&lt;="&amp;$L$11,'Sch A. Input'!$H$13:$CJ$13,"&lt;="&amp;$AI$1020,'Sch A. Input'!$H$13:$CJ$13,"&gt;"&amp;$Y$1020))</f>
        <v>0</v>
      </c>
      <c r="AD1704" s="283">
        <f t="shared" si="1137"/>
        <v>0</v>
      </c>
      <c r="AE1704" s="242">
        <f t="shared" si="1138"/>
        <v>0</v>
      </c>
      <c r="AF1704" s="242">
        <f t="shared" si="1139"/>
        <v>0</v>
      </c>
      <c r="AG1704" s="276">
        <f t="shared" si="1125"/>
        <v>0</v>
      </c>
      <c r="AH1704" s="281">
        <f t="shared" si="1109"/>
        <v>0</v>
      </c>
      <c r="AI1704" s="245">
        <f t="shared" si="1110"/>
        <v>0</v>
      </c>
      <c r="AK1704" s="285">
        <f t="shared" si="1140"/>
        <v>0</v>
      </c>
      <c r="AL1704" s="242">
        <f>IF(AK1704=0,0,SUMIFS('Sch A. Input'!$H695:$CJ695,'Sch A. Input'!$H$14:$CJ$14,"Recurring",'Sch A. Input'!$H$13:$CJ$13,"&lt;="&amp;$L$11,'Sch A. Input'!$H$13:$CJ$13,"&lt;="&amp;$AS$1020,'Sch A. Input'!$H$13:$CJ$13,"&gt;"&amp;$AI$1020))</f>
        <v>0</v>
      </c>
      <c r="AM1704" s="242">
        <f>IF(AK1704=0,0,SUMIFS('Sch A. Input'!$H695:$CJ695,'Sch A. Input'!$H$14:$CJ$14,"One-time",'Sch A. Input'!$H$13:$CJ$13,"&lt;="&amp;$L$11,'Sch A. Input'!$H$13:$CJ$13,"&lt;="&amp;$AS$1020,'Sch A. Input'!$H$13:$CJ$13,"&gt;"&amp;$AI$1020))</f>
        <v>0</v>
      </c>
      <c r="AN1704" s="283">
        <f t="shared" si="1141"/>
        <v>0</v>
      </c>
      <c r="AO1704" s="242">
        <f t="shared" si="1142"/>
        <v>0</v>
      </c>
      <c r="AP1704" s="242">
        <f t="shared" si="1143"/>
        <v>0</v>
      </c>
      <c r="AQ1704" s="276">
        <f t="shared" si="1126"/>
        <v>0</v>
      </c>
      <c r="AR1704" s="281">
        <f t="shared" si="1111"/>
        <v>0</v>
      </c>
      <c r="AS1704" s="245">
        <f t="shared" si="1112"/>
        <v>0</v>
      </c>
      <c r="AY1704" s="160"/>
      <c r="AZ1704" s="160"/>
      <c r="BK1704" s="2"/>
      <c r="BL1704" s="2"/>
      <c r="BM1704" s="2"/>
      <c r="BN1704" s="2"/>
      <c r="BO1704" s="2"/>
      <c r="BP1704" s="2"/>
      <c r="BQ1704" s="2"/>
      <c r="BR1704" s="2"/>
      <c r="BS1704" s="2"/>
      <c r="BT1704" s="2"/>
      <c r="BU1704" s="2"/>
      <c r="BV1704" s="2"/>
      <c r="BW1704" s="2"/>
      <c r="BX1704" s="2"/>
      <c r="BY1704" s="2"/>
      <c r="BZ1704" s="2"/>
      <c r="CA1704" s="2"/>
      <c r="CI1704"/>
      <c r="CJ1704"/>
      <c r="CK1704"/>
      <c r="CL1704"/>
      <c r="CM1704"/>
      <c r="CN1704"/>
      <c r="CO1704"/>
      <c r="CP1704"/>
      <c r="CQ1704"/>
      <c r="CR1704"/>
      <c r="CS1704"/>
      <c r="CT1704"/>
      <c r="CU1704"/>
      <c r="CV1704"/>
      <c r="CW1704"/>
      <c r="CX1704"/>
    </row>
    <row r="1705" spans="2:102" x14ac:dyDescent="0.35">
      <c r="B1705" s="70" t="str">
        <f t="shared" ref="B1705:F1705" si="1173">B698</f>
        <v/>
      </c>
      <c r="C1705" s="166" t="str">
        <f t="shared" si="1173"/>
        <v/>
      </c>
      <c r="D1705" s="273" t="str">
        <f t="shared" si="1173"/>
        <v/>
      </c>
      <c r="E1705" s="273">
        <f t="shared" si="1173"/>
        <v>45016</v>
      </c>
      <c r="F1705" s="273">
        <f t="shared" si="1173"/>
        <v>0</v>
      </c>
      <c r="G1705" s="98">
        <f t="shared" si="1128"/>
        <v>0</v>
      </c>
      <c r="H1705" s="242">
        <f>IF(G1705=0,0,SUMIFS('Sch A. Input'!$H696:$CJ696,'Sch A. Input'!$H$14:$CJ$14,"Recurring",'Sch A. Input'!$H$13:$CJ$13,"&lt;="&amp;$O$1020,'Sch A. Input'!$H$13:$CJ$13,"&lt;="&amp;$L$11))</f>
        <v>0</v>
      </c>
      <c r="I1705" s="242">
        <f>IF(G1705=0,0,SUMIFS('Sch A. Input'!$H696:$CJ696,'Sch A. Input'!$H$14:$CJ$14,"One-time",'Sch A. Input'!$H$13:$CJ$13,"&lt;="&amp;$O$1020,'Sch A. Input'!$H$13:$CJ$13,"&lt;="&amp;$L$11))</f>
        <v>0</v>
      </c>
      <c r="J1705" s="283">
        <f t="shared" si="1129"/>
        <v>0</v>
      </c>
      <c r="K1705" s="242">
        <f t="shared" si="1130"/>
        <v>0</v>
      </c>
      <c r="L1705" s="242">
        <f t="shared" si="1131"/>
        <v>0</v>
      </c>
      <c r="M1705" s="276">
        <f t="shared" si="1123"/>
        <v>0</v>
      </c>
      <c r="N1705" s="281">
        <f t="shared" si="1105"/>
        <v>0</v>
      </c>
      <c r="O1705" s="245">
        <f t="shared" si="1106"/>
        <v>0</v>
      </c>
      <c r="P1705" s="248"/>
      <c r="Q1705" s="285">
        <f t="shared" si="1132"/>
        <v>0</v>
      </c>
      <c r="R1705" s="242">
        <f>IF(Q1705=0,0,SUMIFS('Sch A. Input'!$H696:$CJ696,'Sch A. Input'!$H$14:$CJ$14,"Recurring",'Sch A. Input'!$H$13:$CJ$13,"&lt;="&amp;$L$11,'Sch A. Input'!$H$13:$CJ$13,"&lt;="&amp;$Y$1020,'Sch A. Input'!$H$13:$CJ$13,"&gt;"&amp;$O$1020))</f>
        <v>0</v>
      </c>
      <c r="S1705" s="242">
        <f>IF(Q1705=0,0,SUMIFS('Sch A. Input'!$H696:$CJ696,'Sch A. Input'!$H$14:$CJ$14,"One-time",'Sch A. Input'!$H$13:$CJ$13,"&lt;="&amp;$L$11,'Sch A. Input'!$H$13:$CJ$13,"&lt;="&amp;$Y$1020,'Sch A. Input'!$H$13:$CJ$13,"&gt;"&amp;$O$1020))</f>
        <v>0</v>
      </c>
      <c r="T1705" s="283">
        <f t="shared" si="1133"/>
        <v>0</v>
      </c>
      <c r="U1705" s="242">
        <f t="shared" si="1134"/>
        <v>0</v>
      </c>
      <c r="V1705" s="242">
        <f t="shared" si="1135"/>
        <v>0</v>
      </c>
      <c r="W1705" s="276">
        <f t="shared" si="1124"/>
        <v>0</v>
      </c>
      <c r="X1705" s="281">
        <f t="shared" si="1107"/>
        <v>0</v>
      </c>
      <c r="Y1705" s="245">
        <f t="shared" si="1108"/>
        <v>0</v>
      </c>
      <c r="Z1705" s="248"/>
      <c r="AA1705" s="285">
        <f t="shared" si="1136"/>
        <v>0</v>
      </c>
      <c r="AB1705" s="242">
        <f>IF(AA1705=0,0,SUMIFS('Sch A. Input'!$H696:$CJ696,'Sch A. Input'!$H$14:$CJ$14,"Recurring",'Sch A. Input'!$H$13:$CJ$13,"&lt;="&amp;$L$11,'Sch A. Input'!$H$13:$CJ$13,"&lt;="&amp;$AI$1020,'Sch A. Input'!$H$13:$CJ$13,"&gt;"&amp;$Y$1020))</f>
        <v>0</v>
      </c>
      <c r="AC1705" s="242">
        <f>IF(AA1705=0,0,SUMIFS('Sch A. Input'!$H696:$CJ696,'Sch A. Input'!$H$14:$CJ$14,"One-time",'Sch A. Input'!$H$13:$CJ$13,"&lt;="&amp;$L$11,'Sch A. Input'!$H$13:$CJ$13,"&lt;="&amp;$AI$1020,'Sch A. Input'!$H$13:$CJ$13,"&gt;"&amp;$Y$1020))</f>
        <v>0</v>
      </c>
      <c r="AD1705" s="283">
        <f t="shared" si="1137"/>
        <v>0</v>
      </c>
      <c r="AE1705" s="242">
        <f t="shared" si="1138"/>
        <v>0</v>
      </c>
      <c r="AF1705" s="242">
        <f t="shared" si="1139"/>
        <v>0</v>
      </c>
      <c r="AG1705" s="276">
        <f t="shared" si="1125"/>
        <v>0</v>
      </c>
      <c r="AH1705" s="281">
        <f t="shared" si="1109"/>
        <v>0</v>
      </c>
      <c r="AI1705" s="245">
        <f t="shared" si="1110"/>
        <v>0</v>
      </c>
      <c r="AK1705" s="285">
        <f t="shared" si="1140"/>
        <v>0</v>
      </c>
      <c r="AL1705" s="242">
        <f>IF(AK1705=0,0,SUMIFS('Sch A. Input'!$H696:$CJ696,'Sch A. Input'!$H$14:$CJ$14,"Recurring",'Sch A. Input'!$H$13:$CJ$13,"&lt;="&amp;$L$11,'Sch A. Input'!$H$13:$CJ$13,"&lt;="&amp;$AS$1020,'Sch A. Input'!$H$13:$CJ$13,"&gt;"&amp;$AI$1020))</f>
        <v>0</v>
      </c>
      <c r="AM1705" s="242">
        <f>IF(AK1705=0,0,SUMIFS('Sch A. Input'!$H696:$CJ696,'Sch A. Input'!$H$14:$CJ$14,"One-time",'Sch A. Input'!$H$13:$CJ$13,"&lt;="&amp;$L$11,'Sch A. Input'!$H$13:$CJ$13,"&lt;="&amp;$AS$1020,'Sch A. Input'!$H$13:$CJ$13,"&gt;"&amp;$AI$1020))</f>
        <v>0</v>
      </c>
      <c r="AN1705" s="283">
        <f t="shared" si="1141"/>
        <v>0</v>
      </c>
      <c r="AO1705" s="242">
        <f t="shared" si="1142"/>
        <v>0</v>
      </c>
      <c r="AP1705" s="242">
        <f t="shared" si="1143"/>
        <v>0</v>
      </c>
      <c r="AQ1705" s="276">
        <f t="shared" si="1126"/>
        <v>0</v>
      </c>
      <c r="AR1705" s="281">
        <f t="shared" si="1111"/>
        <v>0</v>
      </c>
      <c r="AS1705" s="245">
        <f t="shared" si="1112"/>
        <v>0</v>
      </c>
      <c r="AY1705" s="160"/>
      <c r="AZ1705" s="160"/>
      <c r="BK1705" s="2"/>
      <c r="BL1705" s="2"/>
      <c r="BM1705" s="2"/>
      <c r="BN1705" s="2"/>
      <c r="BO1705" s="2"/>
      <c r="BP1705" s="2"/>
      <c r="BQ1705" s="2"/>
      <c r="BR1705" s="2"/>
      <c r="BS1705" s="2"/>
      <c r="BT1705" s="2"/>
      <c r="BU1705" s="2"/>
      <c r="BV1705" s="2"/>
      <c r="BW1705" s="2"/>
      <c r="BX1705" s="2"/>
      <c r="BY1705" s="2"/>
      <c r="BZ1705" s="2"/>
      <c r="CA1705" s="2"/>
      <c r="CI1705"/>
      <c r="CJ1705"/>
      <c r="CK1705"/>
      <c r="CL1705"/>
      <c r="CM1705"/>
      <c r="CN1705"/>
      <c r="CO1705"/>
      <c r="CP1705"/>
      <c r="CQ1705"/>
      <c r="CR1705"/>
      <c r="CS1705"/>
      <c r="CT1705"/>
      <c r="CU1705"/>
      <c r="CV1705"/>
      <c r="CW1705"/>
      <c r="CX1705"/>
    </row>
    <row r="1706" spans="2:102" x14ac:dyDescent="0.35">
      <c r="B1706" s="70" t="str">
        <f t="shared" ref="B1706:F1706" si="1174">B699</f>
        <v/>
      </c>
      <c r="C1706" s="166" t="str">
        <f t="shared" si="1174"/>
        <v/>
      </c>
      <c r="D1706" s="273" t="str">
        <f t="shared" si="1174"/>
        <v/>
      </c>
      <c r="E1706" s="273">
        <f t="shared" si="1174"/>
        <v>45016</v>
      </c>
      <c r="F1706" s="273">
        <f t="shared" si="1174"/>
        <v>0</v>
      </c>
      <c r="G1706" s="98">
        <f t="shared" si="1128"/>
        <v>0</v>
      </c>
      <c r="H1706" s="242">
        <f>IF(G1706=0,0,SUMIFS('Sch A. Input'!$H697:$CJ697,'Sch A. Input'!$H$14:$CJ$14,"Recurring",'Sch A. Input'!$H$13:$CJ$13,"&lt;="&amp;$O$1020,'Sch A. Input'!$H$13:$CJ$13,"&lt;="&amp;$L$11))</f>
        <v>0</v>
      </c>
      <c r="I1706" s="242">
        <f>IF(G1706=0,0,SUMIFS('Sch A. Input'!$H697:$CJ697,'Sch A. Input'!$H$14:$CJ$14,"One-time",'Sch A. Input'!$H$13:$CJ$13,"&lt;="&amp;$O$1020,'Sch A. Input'!$H$13:$CJ$13,"&lt;="&amp;$L$11))</f>
        <v>0</v>
      </c>
      <c r="J1706" s="283">
        <f t="shared" si="1129"/>
        <v>0</v>
      </c>
      <c r="K1706" s="242">
        <f t="shared" si="1130"/>
        <v>0</v>
      </c>
      <c r="L1706" s="242">
        <f t="shared" si="1131"/>
        <v>0</v>
      </c>
      <c r="M1706" s="276">
        <f t="shared" si="1123"/>
        <v>0</v>
      </c>
      <c r="N1706" s="281">
        <f t="shared" si="1105"/>
        <v>0</v>
      </c>
      <c r="O1706" s="245">
        <f t="shared" si="1106"/>
        <v>0</v>
      </c>
      <c r="P1706" s="248"/>
      <c r="Q1706" s="285">
        <f t="shared" si="1132"/>
        <v>0</v>
      </c>
      <c r="R1706" s="242">
        <f>IF(Q1706=0,0,SUMIFS('Sch A. Input'!$H697:$CJ697,'Sch A. Input'!$H$14:$CJ$14,"Recurring",'Sch A. Input'!$H$13:$CJ$13,"&lt;="&amp;$L$11,'Sch A. Input'!$H$13:$CJ$13,"&lt;="&amp;$Y$1020,'Sch A. Input'!$H$13:$CJ$13,"&gt;"&amp;$O$1020))</f>
        <v>0</v>
      </c>
      <c r="S1706" s="242">
        <f>IF(Q1706=0,0,SUMIFS('Sch A. Input'!$H697:$CJ697,'Sch A. Input'!$H$14:$CJ$14,"One-time",'Sch A. Input'!$H$13:$CJ$13,"&lt;="&amp;$L$11,'Sch A. Input'!$H$13:$CJ$13,"&lt;="&amp;$Y$1020,'Sch A. Input'!$H$13:$CJ$13,"&gt;"&amp;$O$1020))</f>
        <v>0</v>
      </c>
      <c r="T1706" s="283">
        <f t="shared" si="1133"/>
        <v>0</v>
      </c>
      <c r="U1706" s="242">
        <f t="shared" si="1134"/>
        <v>0</v>
      </c>
      <c r="V1706" s="242">
        <f t="shared" si="1135"/>
        <v>0</v>
      </c>
      <c r="W1706" s="276">
        <f t="shared" si="1124"/>
        <v>0</v>
      </c>
      <c r="X1706" s="281">
        <f t="shared" si="1107"/>
        <v>0</v>
      </c>
      <c r="Y1706" s="245">
        <f t="shared" si="1108"/>
        <v>0</v>
      </c>
      <c r="Z1706" s="248"/>
      <c r="AA1706" s="285">
        <f t="shared" si="1136"/>
        <v>0</v>
      </c>
      <c r="AB1706" s="242">
        <f>IF(AA1706=0,0,SUMIFS('Sch A. Input'!$H697:$CJ697,'Sch A. Input'!$H$14:$CJ$14,"Recurring",'Sch A. Input'!$H$13:$CJ$13,"&lt;="&amp;$L$11,'Sch A. Input'!$H$13:$CJ$13,"&lt;="&amp;$AI$1020,'Sch A. Input'!$H$13:$CJ$13,"&gt;"&amp;$Y$1020))</f>
        <v>0</v>
      </c>
      <c r="AC1706" s="242">
        <f>IF(AA1706=0,0,SUMIFS('Sch A. Input'!$H697:$CJ697,'Sch A. Input'!$H$14:$CJ$14,"One-time",'Sch A. Input'!$H$13:$CJ$13,"&lt;="&amp;$L$11,'Sch A. Input'!$H$13:$CJ$13,"&lt;="&amp;$AI$1020,'Sch A. Input'!$H$13:$CJ$13,"&gt;"&amp;$Y$1020))</f>
        <v>0</v>
      </c>
      <c r="AD1706" s="283">
        <f t="shared" si="1137"/>
        <v>0</v>
      </c>
      <c r="AE1706" s="242">
        <f t="shared" si="1138"/>
        <v>0</v>
      </c>
      <c r="AF1706" s="242">
        <f t="shared" si="1139"/>
        <v>0</v>
      </c>
      <c r="AG1706" s="276">
        <f t="shared" si="1125"/>
        <v>0</v>
      </c>
      <c r="AH1706" s="281">
        <f t="shared" si="1109"/>
        <v>0</v>
      </c>
      <c r="AI1706" s="245">
        <f t="shared" si="1110"/>
        <v>0</v>
      </c>
      <c r="AK1706" s="285">
        <f t="shared" si="1140"/>
        <v>0</v>
      </c>
      <c r="AL1706" s="242">
        <f>IF(AK1706=0,0,SUMIFS('Sch A. Input'!$H697:$CJ697,'Sch A. Input'!$H$14:$CJ$14,"Recurring",'Sch A. Input'!$H$13:$CJ$13,"&lt;="&amp;$L$11,'Sch A. Input'!$H$13:$CJ$13,"&lt;="&amp;$AS$1020,'Sch A. Input'!$H$13:$CJ$13,"&gt;"&amp;$AI$1020))</f>
        <v>0</v>
      </c>
      <c r="AM1706" s="242">
        <f>IF(AK1706=0,0,SUMIFS('Sch A. Input'!$H697:$CJ697,'Sch A. Input'!$H$14:$CJ$14,"One-time",'Sch A. Input'!$H$13:$CJ$13,"&lt;="&amp;$L$11,'Sch A. Input'!$H$13:$CJ$13,"&lt;="&amp;$AS$1020,'Sch A. Input'!$H$13:$CJ$13,"&gt;"&amp;$AI$1020))</f>
        <v>0</v>
      </c>
      <c r="AN1706" s="283">
        <f t="shared" si="1141"/>
        <v>0</v>
      </c>
      <c r="AO1706" s="242">
        <f t="shared" si="1142"/>
        <v>0</v>
      </c>
      <c r="AP1706" s="242">
        <f t="shared" si="1143"/>
        <v>0</v>
      </c>
      <c r="AQ1706" s="276">
        <f t="shared" si="1126"/>
        <v>0</v>
      </c>
      <c r="AR1706" s="281">
        <f t="shared" si="1111"/>
        <v>0</v>
      </c>
      <c r="AS1706" s="245">
        <f t="shared" si="1112"/>
        <v>0</v>
      </c>
      <c r="AY1706" s="160"/>
      <c r="AZ1706" s="160"/>
      <c r="BK1706" s="2"/>
      <c r="BL1706" s="2"/>
      <c r="BM1706" s="2"/>
      <c r="BN1706" s="2"/>
      <c r="BO1706" s="2"/>
      <c r="BP1706" s="2"/>
      <c r="BQ1706" s="2"/>
      <c r="BR1706" s="2"/>
      <c r="BS1706" s="2"/>
      <c r="BT1706" s="2"/>
      <c r="BU1706" s="2"/>
      <c r="BV1706" s="2"/>
      <c r="BW1706" s="2"/>
      <c r="BX1706" s="2"/>
      <c r="BY1706" s="2"/>
      <c r="BZ1706" s="2"/>
      <c r="CA1706" s="2"/>
      <c r="CI1706"/>
      <c r="CJ1706"/>
      <c r="CK1706"/>
      <c r="CL1706"/>
      <c r="CM1706"/>
      <c r="CN1706"/>
      <c r="CO1706"/>
      <c r="CP1706"/>
      <c r="CQ1706"/>
      <c r="CR1706"/>
      <c r="CS1706"/>
      <c r="CT1706"/>
      <c r="CU1706"/>
      <c r="CV1706"/>
      <c r="CW1706"/>
      <c r="CX1706"/>
    </row>
    <row r="1707" spans="2:102" x14ac:dyDescent="0.35">
      <c r="B1707" s="70" t="str">
        <f t="shared" ref="B1707:F1707" si="1175">B700</f>
        <v/>
      </c>
      <c r="C1707" s="166" t="str">
        <f t="shared" si="1175"/>
        <v/>
      </c>
      <c r="D1707" s="273" t="str">
        <f t="shared" si="1175"/>
        <v/>
      </c>
      <c r="E1707" s="273">
        <f t="shared" si="1175"/>
        <v>45016</v>
      </c>
      <c r="F1707" s="273">
        <f t="shared" si="1175"/>
        <v>0</v>
      </c>
      <c r="G1707" s="98">
        <f t="shared" si="1128"/>
        <v>0</v>
      </c>
      <c r="H1707" s="242">
        <f>IF(G1707=0,0,SUMIFS('Sch A. Input'!$H698:$CJ698,'Sch A. Input'!$H$14:$CJ$14,"Recurring",'Sch A. Input'!$H$13:$CJ$13,"&lt;="&amp;$O$1020,'Sch A. Input'!$H$13:$CJ$13,"&lt;="&amp;$L$11))</f>
        <v>0</v>
      </c>
      <c r="I1707" s="242">
        <f>IF(G1707=0,0,SUMIFS('Sch A. Input'!$H698:$CJ698,'Sch A. Input'!$H$14:$CJ$14,"One-time",'Sch A. Input'!$H$13:$CJ$13,"&lt;="&amp;$O$1020,'Sch A. Input'!$H$13:$CJ$13,"&lt;="&amp;$L$11))</f>
        <v>0</v>
      </c>
      <c r="J1707" s="283">
        <f t="shared" si="1129"/>
        <v>0</v>
      </c>
      <c r="K1707" s="242">
        <f t="shared" si="1130"/>
        <v>0</v>
      </c>
      <c r="L1707" s="242">
        <f t="shared" si="1131"/>
        <v>0</v>
      </c>
      <c r="M1707" s="276">
        <f t="shared" si="1123"/>
        <v>0</v>
      </c>
      <c r="N1707" s="281">
        <f t="shared" si="1105"/>
        <v>0</v>
      </c>
      <c r="O1707" s="245">
        <f t="shared" si="1106"/>
        <v>0</v>
      </c>
      <c r="P1707" s="248"/>
      <c r="Q1707" s="285">
        <f t="shared" si="1132"/>
        <v>0</v>
      </c>
      <c r="R1707" s="242">
        <f>IF(Q1707=0,0,SUMIFS('Sch A. Input'!$H698:$CJ698,'Sch A. Input'!$H$14:$CJ$14,"Recurring",'Sch A. Input'!$H$13:$CJ$13,"&lt;="&amp;$L$11,'Sch A. Input'!$H$13:$CJ$13,"&lt;="&amp;$Y$1020,'Sch A. Input'!$H$13:$CJ$13,"&gt;"&amp;$O$1020))</f>
        <v>0</v>
      </c>
      <c r="S1707" s="242">
        <f>IF(Q1707=0,0,SUMIFS('Sch A. Input'!$H698:$CJ698,'Sch A. Input'!$H$14:$CJ$14,"One-time",'Sch A. Input'!$H$13:$CJ$13,"&lt;="&amp;$L$11,'Sch A. Input'!$H$13:$CJ$13,"&lt;="&amp;$Y$1020,'Sch A. Input'!$H$13:$CJ$13,"&gt;"&amp;$O$1020))</f>
        <v>0</v>
      </c>
      <c r="T1707" s="283">
        <f t="shared" si="1133"/>
        <v>0</v>
      </c>
      <c r="U1707" s="242">
        <f t="shared" si="1134"/>
        <v>0</v>
      </c>
      <c r="V1707" s="242">
        <f t="shared" si="1135"/>
        <v>0</v>
      </c>
      <c r="W1707" s="276">
        <f t="shared" si="1124"/>
        <v>0</v>
      </c>
      <c r="X1707" s="281">
        <f t="shared" si="1107"/>
        <v>0</v>
      </c>
      <c r="Y1707" s="245">
        <f t="shared" si="1108"/>
        <v>0</v>
      </c>
      <c r="Z1707" s="248"/>
      <c r="AA1707" s="285">
        <f t="shared" si="1136"/>
        <v>0</v>
      </c>
      <c r="AB1707" s="242">
        <f>IF(AA1707=0,0,SUMIFS('Sch A. Input'!$H698:$CJ698,'Sch A. Input'!$H$14:$CJ$14,"Recurring",'Sch A. Input'!$H$13:$CJ$13,"&lt;="&amp;$L$11,'Sch A. Input'!$H$13:$CJ$13,"&lt;="&amp;$AI$1020,'Sch A. Input'!$H$13:$CJ$13,"&gt;"&amp;$Y$1020))</f>
        <v>0</v>
      </c>
      <c r="AC1707" s="242">
        <f>IF(AA1707=0,0,SUMIFS('Sch A. Input'!$H698:$CJ698,'Sch A. Input'!$H$14:$CJ$14,"One-time",'Sch A. Input'!$H$13:$CJ$13,"&lt;="&amp;$L$11,'Sch A. Input'!$H$13:$CJ$13,"&lt;="&amp;$AI$1020,'Sch A. Input'!$H$13:$CJ$13,"&gt;"&amp;$Y$1020))</f>
        <v>0</v>
      </c>
      <c r="AD1707" s="283">
        <f t="shared" si="1137"/>
        <v>0</v>
      </c>
      <c r="AE1707" s="242">
        <f t="shared" si="1138"/>
        <v>0</v>
      </c>
      <c r="AF1707" s="242">
        <f t="shared" si="1139"/>
        <v>0</v>
      </c>
      <c r="AG1707" s="276">
        <f t="shared" si="1125"/>
        <v>0</v>
      </c>
      <c r="AH1707" s="281">
        <f t="shared" si="1109"/>
        <v>0</v>
      </c>
      <c r="AI1707" s="245">
        <f t="shared" si="1110"/>
        <v>0</v>
      </c>
      <c r="AK1707" s="285">
        <f t="shared" si="1140"/>
        <v>0</v>
      </c>
      <c r="AL1707" s="242">
        <f>IF(AK1707=0,0,SUMIFS('Sch A. Input'!$H698:$CJ698,'Sch A. Input'!$H$14:$CJ$14,"Recurring",'Sch A. Input'!$H$13:$CJ$13,"&lt;="&amp;$L$11,'Sch A. Input'!$H$13:$CJ$13,"&lt;="&amp;$AS$1020,'Sch A. Input'!$H$13:$CJ$13,"&gt;"&amp;$AI$1020))</f>
        <v>0</v>
      </c>
      <c r="AM1707" s="242">
        <f>IF(AK1707=0,0,SUMIFS('Sch A. Input'!$H698:$CJ698,'Sch A. Input'!$H$14:$CJ$14,"One-time",'Sch A. Input'!$H$13:$CJ$13,"&lt;="&amp;$L$11,'Sch A. Input'!$H$13:$CJ$13,"&lt;="&amp;$AS$1020,'Sch A. Input'!$H$13:$CJ$13,"&gt;"&amp;$AI$1020))</f>
        <v>0</v>
      </c>
      <c r="AN1707" s="283">
        <f t="shared" si="1141"/>
        <v>0</v>
      </c>
      <c r="AO1707" s="242">
        <f t="shared" si="1142"/>
        <v>0</v>
      </c>
      <c r="AP1707" s="242">
        <f t="shared" si="1143"/>
        <v>0</v>
      </c>
      <c r="AQ1707" s="276">
        <f t="shared" si="1126"/>
        <v>0</v>
      </c>
      <c r="AR1707" s="281">
        <f t="shared" si="1111"/>
        <v>0</v>
      </c>
      <c r="AS1707" s="245">
        <f t="shared" si="1112"/>
        <v>0</v>
      </c>
      <c r="AY1707" s="160"/>
      <c r="AZ1707" s="160"/>
      <c r="BK1707" s="2"/>
      <c r="BL1707" s="2"/>
      <c r="BM1707" s="2"/>
      <c r="BN1707" s="2"/>
      <c r="BO1707" s="2"/>
      <c r="BP1707" s="2"/>
      <c r="BQ1707" s="2"/>
      <c r="BR1707" s="2"/>
      <c r="BS1707" s="2"/>
      <c r="BT1707" s="2"/>
      <c r="BU1707" s="2"/>
      <c r="BV1707" s="2"/>
      <c r="BW1707" s="2"/>
      <c r="BX1707" s="2"/>
      <c r="BY1707" s="2"/>
      <c r="BZ1707" s="2"/>
      <c r="CA1707" s="2"/>
      <c r="CI1707"/>
      <c r="CJ1707"/>
      <c r="CK1707"/>
      <c r="CL1707"/>
      <c r="CM1707"/>
      <c r="CN1707"/>
      <c r="CO1707"/>
      <c r="CP1707"/>
      <c r="CQ1707"/>
      <c r="CR1707"/>
      <c r="CS1707"/>
      <c r="CT1707"/>
      <c r="CU1707"/>
      <c r="CV1707"/>
      <c r="CW1707"/>
      <c r="CX1707"/>
    </row>
    <row r="1708" spans="2:102" x14ac:dyDescent="0.35">
      <c r="B1708" s="70" t="str">
        <f t="shared" ref="B1708:F1708" si="1176">B701</f>
        <v/>
      </c>
      <c r="C1708" s="166" t="str">
        <f t="shared" si="1176"/>
        <v/>
      </c>
      <c r="D1708" s="273" t="str">
        <f t="shared" si="1176"/>
        <v/>
      </c>
      <c r="E1708" s="273">
        <f t="shared" si="1176"/>
        <v>45016</v>
      </c>
      <c r="F1708" s="273">
        <f t="shared" si="1176"/>
        <v>0</v>
      </c>
      <c r="G1708" s="98">
        <f t="shared" si="1128"/>
        <v>0</v>
      </c>
      <c r="H1708" s="242">
        <f>IF(G1708=0,0,SUMIFS('Sch A. Input'!$H699:$CJ699,'Sch A. Input'!$H$14:$CJ$14,"Recurring",'Sch A. Input'!$H$13:$CJ$13,"&lt;="&amp;$O$1020,'Sch A. Input'!$H$13:$CJ$13,"&lt;="&amp;$L$11))</f>
        <v>0</v>
      </c>
      <c r="I1708" s="242">
        <f>IF(G1708=0,0,SUMIFS('Sch A. Input'!$H699:$CJ699,'Sch A. Input'!$H$14:$CJ$14,"One-time",'Sch A. Input'!$H$13:$CJ$13,"&lt;="&amp;$O$1020,'Sch A. Input'!$H$13:$CJ$13,"&lt;="&amp;$L$11))</f>
        <v>0</v>
      </c>
      <c r="J1708" s="283">
        <f t="shared" si="1129"/>
        <v>0</v>
      </c>
      <c r="K1708" s="242">
        <f t="shared" si="1130"/>
        <v>0</v>
      </c>
      <c r="L1708" s="242">
        <f t="shared" si="1131"/>
        <v>0</v>
      </c>
      <c r="M1708" s="276">
        <f t="shared" si="1123"/>
        <v>0</v>
      </c>
      <c r="N1708" s="281">
        <f t="shared" si="1105"/>
        <v>0</v>
      </c>
      <c r="O1708" s="245">
        <f t="shared" si="1106"/>
        <v>0</v>
      </c>
      <c r="P1708" s="248"/>
      <c r="Q1708" s="285">
        <f t="shared" si="1132"/>
        <v>0</v>
      </c>
      <c r="R1708" s="242">
        <f>IF(Q1708=0,0,SUMIFS('Sch A. Input'!$H699:$CJ699,'Sch A. Input'!$H$14:$CJ$14,"Recurring",'Sch A. Input'!$H$13:$CJ$13,"&lt;="&amp;$L$11,'Sch A. Input'!$H$13:$CJ$13,"&lt;="&amp;$Y$1020,'Sch A. Input'!$H$13:$CJ$13,"&gt;"&amp;$O$1020))</f>
        <v>0</v>
      </c>
      <c r="S1708" s="242">
        <f>IF(Q1708=0,0,SUMIFS('Sch A. Input'!$H699:$CJ699,'Sch A. Input'!$H$14:$CJ$14,"One-time",'Sch A. Input'!$H$13:$CJ$13,"&lt;="&amp;$L$11,'Sch A. Input'!$H$13:$CJ$13,"&lt;="&amp;$Y$1020,'Sch A. Input'!$H$13:$CJ$13,"&gt;"&amp;$O$1020))</f>
        <v>0</v>
      </c>
      <c r="T1708" s="283">
        <f t="shared" si="1133"/>
        <v>0</v>
      </c>
      <c r="U1708" s="242">
        <f t="shared" si="1134"/>
        <v>0</v>
      </c>
      <c r="V1708" s="242">
        <f t="shared" si="1135"/>
        <v>0</v>
      </c>
      <c r="W1708" s="276">
        <f t="shared" si="1124"/>
        <v>0</v>
      </c>
      <c r="X1708" s="281">
        <f t="shared" si="1107"/>
        <v>0</v>
      </c>
      <c r="Y1708" s="245">
        <f t="shared" si="1108"/>
        <v>0</v>
      </c>
      <c r="Z1708" s="248"/>
      <c r="AA1708" s="285">
        <f t="shared" si="1136"/>
        <v>0</v>
      </c>
      <c r="AB1708" s="242">
        <f>IF(AA1708=0,0,SUMIFS('Sch A. Input'!$H699:$CJ699,'Sch A. Input'!$H$14:$CJ$14,"Recurring",'Sch A. Input'!$H$13:$CJ$13,"&lt;="&amp;$L$11,'Sch A. Input'!$H$13:$CJ$13,"&lt;="&amp;$AI$1020,'Sch A. Input'!$H$13:$CJ$13,"&gt;"&amp;$Y$1020))</f>
        <v>0</v>
      </c>
      <c r="AC1708" s="242">
        <f>IF(AA1708=0,0,SUMIFS('Sch A. Input'!$H699:$CJ699,'Sch A. Input'!$H$14:$CJ$14,"One-time",'Sch A. Input'!$H$13:$CJ$13,"&lt;="&amp;$L$11,'Sch A. Input'!$H$13:$CJ$13,"&lt;="&amp;$AI$1020,'Sch A. Input'!$H$13:$CJ$13,"&gt;"&amp;$Y$1020))</f>
        <v>0</v>
      </c>
      <c r="AD1708" s="283">
        <f t="shared" si="1137"/>
        <v>0</v>
      </c>
      <c r="AE1708" s="242">
        <f t="shared" si="1138"/>
        <v>0</v>
      </c>
      <c r="AF1708" s="242">
        <f t="shared" si="1139"/>
        <v>0</v>
      </c>
      <c r="AG1708" s="276">
        <f t="shared" si="1125"/>
        <v>0</v>
      </c>
      <c r="AH1708" s="281">
        <f t="shared" si="1109"/>
        <v>0</v>
      </c>
      <c r="AI1708" s="245">
        <f t="shared" si="1110"/>
        <v>0</v>
      </c>
      <c r="AK1708" s="285">
        <f t="shared" si="1140"/>
        <v>0</v>
      </c>
      <c r="AL1708" s="242">
        <f>IF(AK1708=0,0,SUMIFS('Sch A. Input'!$H699:$CJ699,'Sch A. Input'!$H$14:$CJ$14,"Recurring",'Sch A. Input'!$H$13:$CJ$13,"&lt;="&amp;$L$11,'Sch A. Input'!$H$13:$CJ$13,"&lt;="&amp;$AS$1020,'Sch A. Input'!$H$13:$CJ$13,"&gt;"&amp;$AI$1020))</f>
        <v>0</v>
      </c>
      <c r="AM1708" s="242">
        <f>IF(AK1708=0,0,SUMIFS('Sch A. Input'!$H699:$CJ699,'Sch A. Input'!$H$14:$CJ$14,"One-time",'Sch A. Input'!$H$13:$CJ$13,"&lt;="&amp;$L$11,'Sch A. Input'!$H$13:$CJ$13,"&lt;="&amp;$AS$1020,'Sch A. Input'!$H$13:$CJ$13,"&gt;"&amp;$AI$1020))</f>
        <v>0</v>
      </c>
      <c r="AN1708" s="283">
        <f t="shared" si="1141"/>
        <v>0</v>
      </c>
      <c r="AO1708" s="242">
        <f t="shared" si="1142"/>
        <v>0</v>
      </c>
      <c r="AP1708" s="242">
        <f t="shared" si="1143"/>
        <v>0</v>
      </c>
      <c r="AQ1708" s="276">
        <f t="shared" si="1126"/>
        <v>0</v>
      </c>
      <c r="AR1708" s="281">
        <f t="shared" si="1111"/>
        <v>0</v>
      </c>
      <c r="AS1708" s="245">
        <f t="shared" si="1112"/>
        <v>0</v>
      </c>
      <c r="AY1708" s="160"/>
      <c r="AZ1708" s="160"/>
      <c r="BK1708" s="2"/>
      <c r="BL1708" s="2"/>
      <c r="BM1708" s="2"/>
      <c r="BN1708" s="2"/>
      <c r="BO1708" s="2"/>
      <c r="BP1708" s="2"/>
      <c r="BQ1708" s="2"/>
      <c r="BR1708" s="2"/>
      <c r="BS1708" s="2"/>
      <c r="BT1708" s="2"/>
      <c r="BU1708" s="2"/>
      <c r="BV1708" s="2"/>
      <c r="BW1708" s="2"/>
      <c r="BX1708" s="2"/>
      <c r="BY1708" s="2"/>
      <c r="BZ1708" s="2"/>
      <c r="CA1708" s="2"/>
      <c r="CI1708"/>
      <c r="CJ1708"/>
      <c r="CK1708"/>
      <c r="CL1708"/>
      <c r="CM1708"/>
      <c r="CN1708"/>
      <c r="CO1708"/>
      <c r="CP1708"/>
      <c r="CQ1708"/>
      <c r="CR1708"/>
      <c r="CS1708"/>
      <c r="CT1708"/>
      <c r="CU1708"/>
      <c r="CV1708"/>
      <c r="CW1708"/>
      <c r="CX1708"/>
    </row>
    <row r="1709" spans="2:102" x14ac:dyDescent="0.35">
      <c r="B1709" s="70" t="str">
        <f t="shared" ref="B1709:F1709" si="1177">B702</f>
        <v/>
      </c>
      <c r="C1709" s="166" t="str">
        <f t="shared" si="1177"/>
        <v/>
      </c>
      <c r="D1709" s="273" t="str">
        <f t="shared" si="1177"/>
        <v/>
      </c>
      <c r="E1709" s="273">
        <f t="shared" si="1177"/>
        <v>45016</v>
      </c>
      <c r="F1709" s="273">
        <f t="shared" si="1177"/>
        <v>0</v>
      </c>
      <c r="G1709" s="98">
        <f t="shared" si="1128"/>
        <v>0</v>
      </c>
      <c r="H1709" s="242">
        <f>IF(G1709=0,0,SUMIFS('Sch A. Input'!$H700:$CJ700,'Sch A. Input'!$H$14:$CJ$14,"Recurring",'Sch A. Input'!$H$13:$CJ$13,"&lt;="&amp;$O$1020,'Sch A. Input'!$H$13:$CJ$13,"&lt;="&amp;$L$11))</f>
        <v>0</v>
      </c>
      <c r="I1709" s="242">
        <f>IF(G1709=0,0,SUMIFS('Sch A. Input'!$H700:$CJ700,'Sch A. Input'!$H$14:$CJ$14,"One-time",'Sch A. Input'!$H$13:$CJ$13,"&lt;="&amp;$O$1020,'Sch A. Input'!$H$13:$CJ$13,"&lt;="&amp;$L$11))</f>
        <v>0</v>
      </c>
      <c r="J1709" s="283">
        <f t="shared" si="1129"/>
        <v>0</v>
      </c>
      <c r="K1709" s="242">
        <f t="shared" si="1130"/>
        <v>0</v>
      </c>
      <c r="L1709" s="242">
        <f t="shared" si="1131"/>
        <v>0</v>
      </c>
      <c r="M1709" s="276">
        <f t="shared" si="1123"/>
        <v>0</v>
      </c>
      <c r="N1709" s="281">
        <f t="shared" si="1105"/>
        <v>0</v>
      </c>
      <c r="O1709" s="245">
        <f t="shared" si="1106"/>
        <v>0</v>
      </c>
      <c r="P1709" s="248"/>
      <c r="Q1709" s="285">
        <f t="shared" si="1132"/>
        <v>0</v>
      </c>
      <c r="R1709" s="242">
        <f>IF(Q1709=0,0,SUMIFS('Sch A. Input'!$H700:$CJ700,'Sch A. Input'!$H$14:$CJ$14,"Recurring",'Sch A. Input'!$H$13:$CJ$13,"&lt;="&amp;$L$11,'Sch A. Input'!$H$13:$CJ$13,"&lt;="&amp;$Y$1020,'Sch A. Input'!$H$13:$CJ$13,"&gt;"&amp;$O$1020))</f>
        <v>0</v>
      </c>
      <c r="S1709" s="242">
        <f>IF(Q1709=0,0,SUMIFS('Sch A. Input'!$H700:$CJ700,'Sch A. Input'!$H$14:$CJ$14,"One-time",'Sch A. Input'!$H$13:$CJ$13,"&lt;="&amp;$L$11,'Sch A. Input'!$H$13:$CJ$13,"&lt;="&amp;$Y$1020,'Sch A. Input'!$H$13:$CJ$13,"&gt;"&amp;$O$1020))</f>
        <v>0</v>
      </c>
      <c r="T1709" s="283">
        <f t="shared" si="1133"/>
        <v>0</v>
      </c>
      <c r="U1709" s="242">
        <f t="shared" si="1134"/>
        <v>0</v>
      </c>
      <c r="V1709" s="242">
        <f t="shared" si="1135"/>
        <v>0</v>
      </c>
      <c r="W1709" s="276">
        <f t="shared" si="1124"/>
        <v>0</v>
      </c>
      <c r="X1709" s="281">
        <f t="shared" si="1107"/>
        <v>0</v>
      </c>
      <c r="Y1709" s="245">
        <f t="shared" si="1108"/>
        <v>0</v>
      </c>
      <c r="Z1709" s="248"/>
      <c r="AA1709" s="285">
        <f t="shared" si="1136"/>
        <v>0</v>
      </c>
      <c r="AB1709" s="242">
        <f>IF(AA1709=0,0,SUMIFS('Sch A. Input'!$H700:$CJ700,'Sch A. Input'!$H$14:$CJ$14,"Recurring",'Sch A. Input'!$H$13:$CJ$13,"&lt;="&amp;$L$11,'Sch A. Input'!$H$13:$CJ$13,"&lt;="&amp;$AI$1020,'Sch A. Input'!$H$13:$CJ$13,"&gt;"&amp;$Y$1020))</f>
        <v>0</v>
      </c>
      <c r="AC1709" s="242">
        <f>IF(AA1709=0,0,SUMIFS('Sch A. Input'!$H700:$CJ700,'Sch A. Input'!$H$14:$CJ$14,"One-time",'Sch A. Input'!$H$13:$CJ$13,"&lt;="&amp;$L$11,'Sch A. Input'!$H$13:$CJ$13,"&lt;="&amp;$AI$1020,'Sch A. Input'!$H$13:$CJ$13,"&gt;"&amp;$Y$1020))</f>
        <v>0</v>
      </c>
      <c r="AD1709" s="283">
        <f t="shared" si="1137"/>
        <v>0</v>
      </c>
      <c r="AE1709" s="242">
        <f t="shared" si="1138"/>
        <v>0</v>
      </c>
      <c r="AF1709" s="242">
        <f t="shared" si="1139"/>
        <v>0</v>
      </c>
      <c r="AG1709" s="276">
        <f t="shared" si="1125"/>
        <v>0</v>
      </c>
      <c r="AH1709" s="281">
        <f t="shared" si="1109"/>
        <v>0</v>
      </c>
      <c r="AI1709" s="245">
        <f t="shared" si="1110"/>
        <v>0</v>
      </c>
      <c r="AK1709" s="285">
        <f t="shared" si="1140"/>
        <v>0</v>
      </c>
      <c r="AL1709" s="242">
        <f>IF(AK1709=0,0,SUMIFS('Sch A. Input'!$H700:$CJ700,'Sch A. Input'!$H$14:$CJ$14,"Recurring",'Sch A. Input'!$H$13:$CJ$13,"&lt;="&amp;$L$11,'Sch A. Input'!$H$13:$CJ$13,"&lt;="&amp;$AS$1020,'Sch A. Input'!$H$13:$CJ$13,"&gt;"&amp;$AI$1020))</f>
        <v>0</v>
      </c>
      <c r="AM1709" s="242">
        <f>IF(AK1709=0,0,SUMIFS('Sch A. Input'!$H700:$CJ700,'Sch A. Input'!$H$14:$CJ$14,"One-time",'Sch A. Input'!$H$13:$CJ$13,"&lt;="&amp;$L$11,'Sch A. Input'!$H$13:$CJ$13,"&lt;="&amp;$AS$1020,'Sch A. Input'!$H$13:$CJ$13,"&gt;"&amp;$AI$1020))</f>
        <v>0</v>
      </c>
      <c r="AN1709" s="283">
        <f t="shared" si="1141"/>
        <v>0</v>
      </c>
      <c r="AO1709" s="242">
        <f t="shared" si="1142"/>
        <v>0</v>
      </c>
      <c r="AP1709" s="242">
        <f t="shared" si="1143"/>
        <v>0</v>
      </c>
      <c r="AQ1709" s="276">
        <f t="shared" si="1126"/>
        <v>0</v>
      </c>
      <c r="AR1709" s="281">
        <f t="shared" si="1111"/>
        <v>0</v>
      </c>
      <c r="AS1709" s="245">
        <f t="shared" si="1112"/>
        <v>0</v>
      </c>
      <c r="AY1709" s="160"/>
      <c r="AZ1709" s="160"/>
      <c r="BK1709" s="2"/>
      <c r="BL1709" s="2"/>
      <c r="BM1709" s="2"/>
      <c r="BN1709" s="2"/>
      <c r="BO1709" s="2"/>
      <c r="BP1709" s="2"/>
      <c r="BQ1709" s="2"/>
      <c r="BR1709" s="2"/>
      <c r="BS1709" s="2"/>
      <c r="BT1709" s="2"/>
      <c r="BU1709" s="2"/>
      <c r="BV1709" s="2"/>
      <c r="BW1709" s="2"/>
      <c r="BX1709" s="2"/>
      <c r="BY1709" s="2"/>
      <c r="BZ1709" s="2"/>
      <c r="CA1709" s="2"/>
      <c r="CI1709"/>
      <c r="CJ1709"/>
      <c r="CK1709"/>
      <c r="CL1709"/>
      <c r="CM1709"/>
      <c r="CN1709"/>
      <c r="CO1709"/>
      <c r="CP1709"/>
      <c r="CQ1709"/>
      <c r="CR1709"/>
      <c r="CS1709"/>
      <c r="CT1709"/>
      <c r="CU1709"/>
      <c r="CV1709"/>
      <c r="CW1709"/>
      <c r="CX1709"/>
    </row>
    <row r="1710" spans="2:102" x14ac:dyDescent="0.35">
      <c r="B1710" s="70" t="str">
        <f t="shared" ref="B1710:F1710" si="1178">B703</f>
        <v/>
      </c>
      <c r="C1710" s="166" t="str">
        <f t="shared" si="1178"/>
        <v/>
      </c>
      <c r="D1710" s="273" t="str">
        <f t="shared" si="1178"/>
        <v/>
      </c>
      <c r="E1710" s="273">
        <f t="shared" si="1178"/>
        <v>45016</v>
      </c>
      <c r="F1710" s="273">
        <f t="shared" si="1178"/>
        <v>0</v>
      </c>
      <c r="G1710" s="98">
        <f t="shared" si="1128"/>
        <v>0</v>
      </c>
      <c r="H1710" s="242">
        <f>IF(G1710=0,0,SUMIFS('Sch A. Input'!$H701:$CJ701,'Sch A. Input'!$H$14:$CJ$14,"Recurring",'Sch A. Input'!$H$13:$CJ$13,"&lt;="&amp;$O$1020,'Sch A. Input'!$H$13:$CJ$13,"&lt;="&amp;$L$11))</f>
        <v>0</v>
      </c>
      <c r="I1710" s="242">
        <f>IF(G1710=0,0,SUMIFS('Sch A. Input'!$H701:$CJ701,'Sch A. Input'!$H$14:$CJ$14,"One-time",'Sch A. Input'!$H$13:$CJ$13,"&lt;="&amp;$O$1020,'Sch A. Input'!$H$13:$CJ$13,"&lt;="&amp;$L$11))</f>
        <v>0</v>
      </c>
      <c r="J1710" s="283">
        <f t="shared" si="1129"/>
        <v>0</v>
      </c>
      <c r="K1710" s="242">
        <f t="shared" si="1130"/>
        <v>0</v>
      </c>
      <c r="L1710" s="242">
        <f t="shared" si="1131"/>
        <v>0</v>
      </c>
      <c r="M1710" s="276">
        <f t="shared" si="1123"/>
        <v>0</v>
      </c>
      <c r="N1710" s="281">
        <f t="shared" si="1105"/>
        <v>0</v>
      </c>
      <c r="O1710" s="245">
        <f t="shared" si="1106"/>
        <v>0</v>
      </c>
      <c r="P1710" s="248"/>
      <c r="Q1710" s="285">
        <f t="shared" si="1132"/>
        <v>0</v>
      </c>
      <c r="R1710" s="242">
        <f>IF(Q1710=0,0,SUMIFS('Sch A. Input'!$H701:$CJ701,'Sch A. Input'!$H$14:$CJ$14,"Recurring",'Sch A. Input'!$H$13:$CJ$13,"&lt;="&amp;$L$11,'Sch A. Input'!$H$13:$CJ$13,"&lt;="&amp;$Y$1020,'Sch A. Input'!$H$13:$CJ$13,"&gt;"&amp;$O$1020))</f>
        <v>0</v>
      </c>
      <c r="S1710" s="242">
        <f>IF(Q1710=0,0,SUMIFS('Sch A. Input'!$H701:$CJ701,'Sch A. Input'!$H$14:$CJ$14,"One-time",'Sch A. Input'!$H$13:$CJ$13,"&lt;="&amp;$L$11,'Sch A. Input'!$H$13:$CJ$13,"&lt;="&amp;$Y$1020,'Sch A. Input'!$H$13:$CJ$13,"&gt;"&amp;$O$1020))</f>
        <v>0</v>
      </c>
      <c r="T1710" s="283">
        <f t="shared" si="1133"/>
        <v>0</v>
      </c>
      <c r="U1710" s="242">
        <f t="shared" si="1134"/>
        <v>0</v>
      </c>
      <c r="V1710" s="242">
        <f t="shared" si="1135"/>
        <v>0</v>
      </c>
      <c r="W1710" s="276">
        <f t="shared" si="1124"/>
        <v>0</v>
      </c>
      <c r="X1710" s="281">
        <f t="shared" si="1107"/>
        <v>0</v>
      </c>
      <c r="Y1710" s="245">
        <f t="shared" si="1108"/>
        <v>0</v>
      </c>
      <c r="Z1710" s="248"/>
      <c r="AA1710" s="285">
        <f t="shared" si="1136"/>
        <v>0</v>
      </c>
      <c r="AB1710" s="242">
        <f>IF(AA1710=0,0,SUMIFS('Sch A. Input'!$H701:$CJ701,'Sch A. Input'!$H$14:$CJ$14,"Recurring",'Sch A. Input'!$H$13:$CJ$13,"&lt;="&amp;$L$11,'Sch A. Input'!$H$13:$CJ$13,"&lt;="&amp;$AI$1020,'Sch A. Input'!$H$13:$CJ$13,"&gt;"&amp;$Y$1020))</f>
        <v>0</v>
      </c>
      <c r="AC1710" s="242">
        <f>IF(AA1710=0,0,SUMIFS('Sch A. Input'!$H701:$CJ701,'Sch A. Input'!$H$14:$CJ$14,"One-time",'Sch A. Input'!$H$13:$CJ$13,"&lt;="&amp;$L$11,'Sch A. Input'!$H$13:$CJ$13,"&lt;="&amp;$AI$1020,'Sch A. Input'!$H$13:$CJ$13,"&gt;"&amp;$Y$1020))</f>
        <v>0</v>
      </c>
      <c r="AD1710" s="283">
        <f t="shared" si="1137"/>
        <v>0</v>
      </c>
      <c r="AE1710" s="242">
        <f t="shared" si="1138"/>
        <v>0</v>
      </c>
      <c r="AF1710" s="242">
        <f t="shared" si="1139"/>
        <v>0</v>
      </c>
      <c r="AG1710" s="276">
        <f t="shared" si="1125"/>
        <v>0</v>
      </c>
      <c r="AH1710" s="281">
        <f t="shared" si="1109"/>
        <v>0</v>
      </c>
      <c r="AI1710" s="245">
        <f t="shared" si="1110"/>
        <v>0</v>
      </c>
      <c r="AK1710" s="285">
        <f t="shared" si="1140"/>
        <v>0</v>
      </c>
      <c r="AL1710" s="242">
        <f>IF(AK1710=0,0,SUMIFS('Sch A. Input'!$H701:$CJ701,'Sch A. Input'!$H$14:$CJ$14,"Recurring",'Sch A. Input'!$H$13:$CJ$13,"&lt;="&amp;$L$11,'Sch A. Input'!$H$13:$CJ$13,"&lt;="&amp;$AS$1020,'Sch A. Input'!$H$13:$CJ$13,"&gt;"&amp;$AI$1020))</f>
        <v>0</v>
      </c>
      <c r="AM1710" s="242">
        <f>IF(AK1710=0,0,SUMIFS('Sch A. Input'!$H701:$CJ701,'Sch A. Input'!$H$14:$CJ$14,"One-time",'Sch A. Input'!$H$13:$CJ$13,"&lt;="&amp;$L$11,'Sch A. Input'!$H$13:$CJ$13,"&lt;="&amp;$AS$1020,'Sch A. Input'!$H$13:$CJ$13,"&gt;"&amp;$AI$1020))</f>
        <v>0</v>
      </c>
      <c r="AN1710" s="283">
        <f t="shared" si="1141"/>
        <v>0</v>
      </c>
      <c r="AO1710" s="242">
        <f t="shared" si="1142"/>
        <v>0</v>
      </c>
      <c r="AP1710" s="242">
        <f t="shared" si="1143"/>
        <v>0</v>
      </c>
      <c r="AQ1710" s="276">
        <f t="shared" si="1126"/>
        <v>0</v>
      </c>
      <c r="AR1710" s="281">
        <f t="shared" si="1111"/>
        <v>0</v>
      </c>
      <c r="AS1710" s="245">
        <f t="shared" si="1112"/>
        <v>0</v>
      </c>
      <c r="AY1710" s="160"/>
      <c r="AZ1710" s="160"/>
      <c r="BK1710" s="2"/>
      <c r="BL1710" s="2"/>
      <c r="BM1710" s="2"/>
      <c r="BN1710" s="2"/>
      <c r="BO1710" s="2"/>
      <c r="BP1710" s="2"/>
      <c r="BQ1710" s="2"/>
      <c r="BR1710" s="2"/>
      <c r="BS1710" s="2"/>
      <c r="BT1710" s="2"/>
      <c r="BU1710" s="2"/>
      <c r="BV1710" s="2"/>
      <c r="BW1710" s="2"/>
      <c r="BX1710" s="2"/>
      <c r="BY1710" s="2"/>
      <c r="BZ1710" s="2"/>
      <c r="CA1710" s="2"/>
      <c r="CI1710"/>
      <c r="CJ1710"/>
      <c r="CK1710"/>
      <c r="CL1710"/>
      <c r="CM1710"/>
      <c r="CN1710"/>
      <c r="CO1710"/>
      <c r="CP1710"/>
      <c r="CQ1710"/>
      <c r="CR1710"/>
      <c r="CS1710"/>
      <c r="CT1710"/>
      <c r="CU1710"/>
      <c r="CV1710"/>
      <c r="CW1710"/>
      <c r="CX1710"/>
    </row>
    <row r="1711" spans="2:102" x14ac:dyDescent="0.35">
      <c r="B1711" s="70" t="str">
        <f t="shared" ref="B1711:F1711" si="1179">B704</f>
        <v/>
      </c>
      <c r="C1711" s="166" t="str">
        <f t="shared" si="1179"/>
        <v/>
      </c>
      <c r="D1711" s="273" t="str">
        <f t="shared" si="1179"/>
        <v/>
      </c>
      <c r="E1711" s="273">
        <f t="shared" si="1179"/>
        <v>45016</v>
      </c>
      <c r="F1711" s="273">
        <f t="shared" si="1179"/>
        <v>0</v>
      </c>
      <c r="G1711" s="98">
        <f t="shared" si="1128"/>
        <v>0</v>
      </c>
      <c r="H1711" s="242">
        <f>IF(G1711=0,0,SUMIFS('Sch A. Input'!$H702:$CJ702,'Sch A. Input'!$H$14:$CJ$14,"Recurring",'Sch A. Input'!$H$13:$CJ$13,"&lt;="&amp;$O$1020,'Sch A. Input'!$H$13:$CJ$13,"&lt;="&amp;$L$11))</f>
        <v>0</v>
      </c>
      <c r="I1711" s="242">
        <f>IF(G1711=0,0,SUMIFS('Sch A. Input'!$H702:$CJ702,'Sch A. Input'!$H$14:$CJ$14,"One-time",'Sch A. Input'!$H$13:$CJ$13,"&lt;="&amp;$O$1020,'Sch A. Input'!$H$13:$CJ$13,"&lt;="&amp;$L$11))</f>
        <v>0</v>
      </c>
      <c r="J1711" s="283">
        <f t="shared" si="1129"/>
        <v>0</v>
      </c>
      <c r="K1711" s="242">
        <f t="shared" si="1130"/>
        <v>0</v>
      </c>
      <c r="L1711" s="242">
        <f t="shared" si="1131"/>
        <v>0</v>
      </c>
      <c r="M1711" s="276">
        <f t="shared" si="1123"/>
        <v>0</v>
      </c>
      <c r="N1711" s="281">
        <f t="shared" si="1105"/>
        <v>0</v>
      </c>
      <c r="O1711" s="245">
        <f t="shared" si="1106"/>
        <v>0</v>
      </c>
      <c r="P1711" s="248"/>
      <c r="Q1711" s="285">
        <f t="shared" si="1132"/>
        <v>0</v>
      </c>
      <c r="R1711" s="242">
        <f>IF(Q1711=0,0,SUMIFS('Sch A. Input'!$H702:$CJ702,'Sch A. Input'!$H$14:$CJ$14,"Recurring",'Sch A. Input'!$H$13:$CJ$13,"&lt;="&amp;$L$11,'Sch A. Input'!$H$13:$CJ$13,"&lt;="&amp;$Y$1020,'Sch A. Input'!$H$13:$CJ$13,"&gt;"&amp;$O$1020))</f>
        <v>0</v>
      </c>
      <c r="S1711" s="242">
        <f>IF(Q1711=0,0,SUMIFS('Sch A. Input'!$H702:$CJ702,'Sch A. Input'!$H$14:$CJ$14,"One-time",'Sch A. Input'!$H$13:$CJ$13,"&lt;="&amp;$L$11,'Sch A. Input'!$H$13:$CJ$13,"&lt;="&amp;$Y$1020,'Sch A. Input'!$H$13:$CJ$13,"&gt;"&amp;$O$1020))</f>
        <v>0</v>
      </c>
      <c r="T1711" s="283">
        <f t="shared" si="1133"/>
        <v>0</v>
      </c>
      <c r="U1711" s="242">
        <f t="shared" si="1134"/>
        <v>0</v>
      </c>
      <c r="V1711" s="242">
        <f t="shared" si="1135"/>
        <v>0</v>
      </c>
      <c r="W1711" s="276">
        <f t="shared" si="1124"/>
        <v>0</v>
      </c>
      <c r="X1711" s="281">
        <f t="shared" si="1107"/>
        <v>0</v>
      </c>
      <c r="Y1711" s="245">
        <f t="shared" si="1108"/>
        <v>0</v>
      </c>
      <c r="Z1711" s="248"/>
      <c r="AA1711" s="285">
        <f t="shared" si="1136"/>
        <v>0</v>
      </c>
      <c r="AB1711" s="242">
        <f>IF(AA1711=0,0,SUMIFS('Sch A. Input'!$H702:$CJ702,'Sch A. Input'!$H$14:$CJ$14,"Recurring",'Sch A. Input'!$H$13:$CJ$13,"&lt;="&amp;$L$11,'Sch A. Input'!$H$13:$CJ$13,"&lt;="&amp;$AI$1020,'Sch A. Input'!$H$13:$CJ$13,"&gt;"&amp;$Y$1020))</f>
        <v>0</v>
      </c>
      <c r="AC1711" s="242">
        <f>IF(AA1711=0,0,SUMIFS('Sch A. Input'!$H702:$CJ702,'Sch A. Input'!$H$14:$CJ$14,"One-time",'Sch A. Input'!$H$13:$CJ$13,"&lt;="&amp;$L$11,'Sch A. Input'!$H$13:$CJ$13,"&lt;="&amp;$AI$1020,'Sch A. Input'!$H$13:$CJ$13,"&gt;"&amp;$Y$1020))</f>
        <v>0</v>
      </c>
      <c r="AD1711" s="283">
        <f t="shared" si="1137"/>
        <v>0</v>
      </c>
      <c r="AE1711" s="242">
        <f t="shared" si="1138"/>
        <v>0</v>
      </c>
      <c r="AF1711" s="242">
        <f t="shared" si="1139"/>
        <v>0</v>
      </c>
      <c r="AG1711" s="276">
        <f t="shared" si="1125"/>
        <v>0</v>
      </c>
      <c r="AH1711" s="281">
        <f t="shared" si="1109"/>
        <v>0</v>
      </c>
      <c r="AI1711" s="245">
        <f t="shared" si="1110"/>
        <v>0</v>
      </c>
      <c r="AK1711" s="285">
        <f t="shared" si="1140"/>
        <v>0</v>
      </c>
      <c r="AL1711" s="242">
        <f>IF(AK1711=0,0,SUMIFS('Sch A. Input'!$H702:$CJ702,'Sch A. Input'!$H$14:$CJ$14,"Recurring",'Sch A. Input'!$H$13:$CJ$13,"&lt;="&amp;$L$11,'Sch A. Input'!$H$13:$CJ$13,"&lt;="&amp;$AS$1020,'Sch A. Input'!$H$13:$CJ$13,"&gt;"&amp;$AI$1020))</f>
        <v>0</v>
      </c>
      <c r="AM1711" s="242">
        <f>IF(AK1711=0,0,SUMIFS('Sch A. Input'!$H702:$CJ702,'Sch A. Input'!$H$14:$CJ$14,"One-time",'Sch A. Input'!$H$13:$CJ$13,"&lt;="&amp;$L$11,'Sch A. Input'!$H$13:$CJ$13,"&lt;="&amp;$AS$1020,'Sch A. Input'!$H$13:$CJ$13,"&gt;"&amp;$AI$1020))</f>
        <v>0</v>
      </c>
      <c r="AN1711" s="283">
        <f t="shared" si="1141"/>
        <v>0</v>
      </c>
      <c r="AO1711" s="242">
        <f t="shared" si="1142"/>
        <v>0</v>
      </c>
      <c r="AP1711" s="242">
        <f t="shared" si="1143"/>
        <v>0</v>
      </c>
      <c r="AQ1711" s="276">
        <f t="shared" si="1126"/>
        <v>0</v>
      </c>
      <c r="AR1711" s="281">
        <f t="shared" si="1111"/>
        <v>0</v>
      </c>
      <c r="AS1711" s="245">
        <f t="shared" si="1112"/>
        <v>0</v>
      </c>
      <c r="AY1711" s="160"/>
      <c r="AZ1711" s="160"/>
      <c r="BK1711" s="2"/>
      <c r="BL1711" s="2"/>
      <c r="BM1711" s="2"/>
      <c r="BN1711" s="2"/>
      <c r="BO1711" s="2"/>
      <c r="BP1711" s="2"/>
      <c r="BQ1711" s="2"/>
      <c r="BR1711" s="2"/>
      <c r="BS1711" s="2"/>
      <c r="BT1711" s="2"/>
      <c r="BU1711" s="2"/>
      <c r="BV1711" s="2"/>
      <c r="BW1711" s="2"/>
      <c r="BX1711" s="2"/>
      <c r="BY1711" s="2"/>
      <c r="BZ1711" s="2"/>
      <c r="CA1711" s="2"/>
      <c r="CI1711"/>
      <c r="CJ1711"/>
      <c r="CK1711"/>
      <c r="CL1711"/>
      <c r="CM1711"/>
      <c r="CN1711"/>
      <c r="CO1711"/>
      <c r="CP1711"/>
      <c r="CQ1711"/>
      <c r="CR1711"/>
      <c r="CS1711"/>
      <c r="CT1711"/>
      <c r="CU1711"/>
      <c r="CV1711"/>
      <c r="CW1711"/>
      <c r="CX1711"/>
    </row>
    <row r="1712" spans="2:102" x14ac:dyDescent="0.35">
      <c r="B1712" s="70" t="str">
        <f t="shared" ref="B1712:F1712" si="1180">B705</f>
        <v/>
      </c>
      <c r="C1712" s="166" t="str">
        <f t="shared" si="1180"/>
        <v/>
      </c>
      <c r="D1712" s="273" t="str">
        <f t="shared" si="1180"/>
        <v/>
      </c>
      <c r="E1712" s="273">
        <f t="shared" si="1180"/>
        <v>45016</v>
      </c>
      <c r="F1712" s="273">
        <f t="shared" si="1180"/>
        <v>0</v>
      </c>
      <c r="G1712" s="98">
        <f t="shared" si="1128"/>
        <v>0</v>
      </c>
      <c r="H1712" s="242">
        <f>IF(G1712=0,0,SUMIFS('Sch A. Input'!$H703:$CJ703,'Sch A. Input'!$H$14:$CJ$14,"Recurring",'Sch A. Input'!$H$13:$CJ$13,"&lt;="&amp;$O$1020,'Sch A. Input'!$H$13:$CJ$13,"&lt;="&amp;$L$11))</f>
        <v>0</v>
      </c>
      <c r="I1712" s="242">
        <f>IF(G1712=0,0,SUMIFS('Sch A. Input'!$H703:$CJ703,'Sch A. Input'!$H$14:$CJ$14,"One-time",'Sch A. Input'!$H$13:$CJ$13,"&lt;="&amp;$O$1020,'Sch A. Input'!$H$13:$CJ$13,"&lt;="&amp;$L$11))</f>
        <v>0</v>
      </c>
      <c r="J1712" s="283">
        <f t="shared" si="1129"/>
        <v>0</v>
      </c>
      <c r="K1712" s="242">
        <f t="shared" si="1130"/>
        <v>0</v>
      </c>
      <c r="L1712" s="242">
        <f t="shared" si="1131"/>
        <v>0</v>
      </c>
      <c r="M1712" s="276">
        <f t="shared" si="1123"/>
        <v>0</v>
      </c>
      <c r="N1712" s="281">
        <f t="shared" si="1105"/>
        <v>0</v>
      </c>
      <c r="O1712" s="245">
        <f t="shared" si="1106"/>
        <v>0</v>
      </c>
      <c r="P1712" s="248"/>
      <c r="Q1712" s="285">
        <f t="shared" si="1132"/>
        <v>0</v>
      </c>
      <c r="R1712" s="242">
        <f>IF(Q1712=0,0,SUMIFS('Sch A. Input'!$H703:$CJ703,'Sch A. Input'!$H$14:$CJ$14,"Recurring",'Sch A. Input'!$H$13:$CJ$13,"&lt;="&amp;$L$11,'Sch A. Input'!$H$13:$CJ$13,"&lt;="&amp;$Y$1020,'Sch A. Input'!$H$13:$CJ$13,"&gt;"&amp;$O$1020))</f>
        <v>0</v>
      </c>
      <c r="S1712" s="242">
        <f>IF(Q1712=0,0,SUMIFS('Sch A. Input'!$H703:$CJ703,'Sch A. Input'!$H$14:$CJ$14,"One-time",'Sch A. Input'!$H$13:$CJ$13,"&lt;="&amp;$L$11,'Sch A. Input'!$H$13:$CJ$13,"&lt;="&amp;$Y$1020,'Sch A. Input'!$H$13:$CJ$13,"&gt;"&amp;$O$1020))</f>
        <v>0</v>
      </c>
      <c r="T1712" s="283">
        <f t="shared" si="1133"/>
        <v>0</v>
      </c>
      <c r="U1712" s="242">
        <f t="shared" si="1134"/>
        <v>0</v>
      </c>
      <c r="V1712" s="242">
        <f t="shared" si="1135"/>
        <v>0</v>
      </c>
      <c r="W1712" s="276">
        <f t="shared" si="1124"/>
        <v>0</v>
      </c>
      <c r="X1712" s="281">
        <f t="shared" si="1107"/>
        <v>0</v>
      </c>
      <c r="Y1712" s="245">
        <f t="shared" si="1108"/>
        <v>0</v>
      </c>
      <c r="Z1712" s="248"/>
      <c r="AA1712" s="285">
        <f t="shared" si="1136"/>
        <v>0</v>
      </c>
      <c r="AB1712" s="242">
        <f>IF(AA1712=0,0,SUMIFS('Sch A. Input'!$H703:$CJ703,'Sch A. Input'!$H$14:$CJ$14,"Recurring",'Sch A. Input'!$H$13:$CJ$13,"&lt;="&amp;$L$11,'Sch A. Input'!$H$13:$CJ$13,"&lt;="&amp;$AI$1020,'Sch A. Input'!$H$13:$CJ$13,"&gt;"&amp;$Y$1020))</f>
        <v>0</v>
      </c>
      <c r="AC1712" s="242">
        <f>IF(AA1712=0,0,SUMIFS('Sch A. Input'!$H703:$CJ703,'Sch A. Input'!$H$14:$CJ$14,"One-time",'Sch A. Input'!$H$13:$CJ$13,"&lt;="&amp;$L$11,'Sch A. Input'!$H$13:$CJ$13,"&lt;="&amp;$AI$1020,'Sch A. Input'!$H$13:$CJ$13,"&gt;"&amp;$Y$1020))</f>
        <v>0</v>
      </c>
      <c r="AD1712" s="283">
        <f t="shared" si="1137"/>
        <v>0</v>
      </c>
      <c r="AE1712" s="242">
        <f t="shared" si="1138"/>
        <v>0</v>
      </c>
      <c r="AF1712" s="242">
        <f t="shared" si="1139"/>
        <v>0</v>
      </c>
      <c r="AG1712" s="276">
        <f t="shared" si="1125"/>
        <v>0</v>
      </c>
      <c r="AH1712" s="281">
        <f t="shared" si="1109"/>
        <v>0</v>
      </c>
      <c r="AI1712" s="245">
        <f t="shared" si="1110"/>
        <v>0</v>
      </c>
      <c r="AK1712" s="285">
        <f t="shared" si="1140"/>
        <v>0</v>
      </c>
      <c r="AL1712" s="242">
        <f>IF(AK1712=0,0,SUMIFS('Sch A. Input'!$H703:$CJ703,'Sch A. Input'!$H$14:$CJ$14,"Recurring",'Sch A. Input'!$H$13:$CJ$13,"&lt;="&amp;$L$11,'Sch A. Input'!$H$13:$CJ$13,"&lt;="&amp;$AS$1020,'Sch A. Input'!$H$13:$CJ$13,"&gt;"&amp;$AI$1020))</f>
        <v>0</v>
      </c>
      <c r="AM1712" s="242">
        <f>IF(AK1712=0,0,SUMIFS('Sch A. Input'!$H703:$CJ703,'Sch A. Input'!$H$14:$CJ$14,"One-time",'Sch A. Input'!$H$13:$CJ$13,"&lt;="&amp;$L$11,'Sch A. Input'!$H$13:$CJ$13,"&lt;="&amp;$AS$1020,'Sch A. Input'!$H$13:$CJ$13,"&gt;"&amp;$AI$1020))</f>
        <v>0</v>
      </c>
      <c r="AN1712" s="283">
        <f t="shared" si="1141"/>
        <v>0</v>
      </c>
      <c r="AO1712" s="242">
        <f t="shared" si="1142"/>
        <v>0</v>
      </c>
      <c r="AP1712" s="242">
        <f t="shared" si="1143"/>
        <v>0</v>
      </c>
      <c r="AQ1712" s="276">
        <f t="shared" si="1126"/>
        <v>0</v>
      </c>
      <c r="AR1712" s="281">
        <f t="shared" si="1111"/>
        <v>0</v>
      </c>
      <c r="AS1712" s="245">
        <f t="shared" si="1112"/>
        <v>0</v>
      </c>
      <c r="AY1712" s="160"/>
      <c r="AZ1712" s="160"/>
      <c r="BK1712" s="2"/>
      <c r="BL1712" s="2"/>
      <c r="BM1712" s="2"/>
      <c r="BN1712" s="2"/>
      <c r="BO1712" s="2"/>
      <c r="BP1712" s="2"/>
      <c r="BQ1712" s="2"/>
      <c r="BR1712" s="2"/>
      <c r="BS1712" s="2"/>
      <c r="BT1712" s="2"/>
      <c r="BU1712" s="2"/>
      <c r="BV1712" s="2"/>
      <c r="BW1712" s="2"/>
      <c r="BX1712" s="2"/>
      <c r="BY1712" s="2"/>
      <c r="BZ1712" s="2"/>
      <c r="CA1712" s="2"/>
      <c r="CI1712"/>
      <c r="CJ1712"/>
      <c r="CK1712"/>
      <c r="CL1712"/>
      <c r="CM1712"/>
      <c r="CN1712"/>
      <c r="CO1712"/>
      <c r="CP1712"/>
      <c r="CQ1712"/>
      <c r="CR1712"/>
      <c r="CS1712"/>
      <c r="CT1712"/>
      <c r="CU1712"/>
      <c r="CV1712"/>
      <c r="CW1712"/>
      <c r="CX1712"/>
    </row>
    <row r="1713" spans="2:102" x14ac:dyDescent="0.35">
      <c r="B1713" s="70" t="str">
        <f t="shared" ref="B1713:F1713" si="1181">B706</f>
        <v/>
      </c>
      <c r="C1713" s="166" t="str">
        <f t="shared" si="1181"/>
        <v/>
      </c>
      <c r="D1713" s="273" t="str">
        <f t="shared" si="1181"/>
        <v/>
      </c>
      <c r="E1713" s="273">
        <f t="shared" si="1181"/>
        <v>45016</v>
      </c>
      <c r="F1713" s="273">
        <f t="shared" si="1181"/>
        <v>0</v>
      </c>
      <c r="G1713" s="98">
        <f t="shared" si="1128"/>
        <v>0</v>
      </c>
      <c r="H1713" s="242">
        <f>IF(G1713=0,0,SUMIFS('Sch A. Input'!$H704:$CJ704,'Sch A. Input'!$H$14:$CJ$14,"Recurring",'Sch A. Input'!$H$13:$CJ$13,"&lt;="&amp;$O$1020,'Sch A. Input'!$H$13:$CJ$13,"&lt;="&amp;$L$11))</f>
        <v>0</v>
      </c>
      <c r="I1713" s="242">
        <f>IF(G1713=0,0,SUMIFS('Sch A. Input'!$H704:$CJ704,'Sch A. Input'!$H$14:$CJ$14,"One-time",'Sch A. Input'!$H$13:$CJ$13,"&lt;="&amp;$O$1020,'Sch A. Input'!$H$13:$CJ$13,"&lt;="&amp;$L$11))</f>
        <v>0</v>
      </c>
      <c r="J1713" s="283">
        <f t="shared" si="1129"/>
        <v>0</v>
      </c>
      <c r="K1713" s="242">
        <f t="shared" si="1130"/>
        <v>0</v>
      </c>
      <c r="L1713" s="242">
        <f t="shared" si="1131"/>
        <v>0</v>
      </c>
      <c r="M1713" s="276">
        <f t="shared" si="1123"/>
        <v>0</v>
      </c>
      <c r="N1713" s="281">
        <f t="shared" si="1105"/>
        <v>0</v>
      </c>
      <c r="O1713" s="245">
        <f t="shared" si="1106"/>
        <v>0</v>
      </c>
      <c r="P1713" s="248"/>
      <c r="Q1713" s="285">
        <f t="shared" si="1132"/>
        <v>0</v>
      </c>
      <c r="R1713" s="242">
        <f>IF(Q1713=0,0,SUMIFS('Sch A. Input'!$H704:$CJ704,'Sch A. Input'!$H$14:$CJ$14,"Recurring",'Sch A. Input'!$H$13:$CJ$13,"&lt;="&amp;$L$11,'Sch A. Input'!$H$13:$CJ$13,"&lt;="&amp;$Y$1020,'Sch A. Input'!$H$13:$CJ$13,"&gt;"&amp;$O$1020))</f>
        <v>0</v>
      </c>
      <c r="S1713" s="242">
        <f>IF(Q1713=0,0,SUMIFS('Sch A. Input'!$H704:$CJ704,'Sch A. Input'!$H$14:$CJ$14,"One-time",'Sch A. Input'!$H$13:$CJ$13,"&lt;="&amp;$L$11,'Sch A. Input'!$H$13:$CJ$13,"&lt;="&amp;$Y$1020,'Sch A. Input'!$H$13:$CJ$13,"&gt;"&amp;$O$1020))</f>
        <v>0</v>
      </c>
      <c r="T1713" s="283">
        <f t="shared" si="1133"/>
        <v>0</v>
      </c>
      <c r="U1713" s="242">
        <f t="shared" si="1134"/>
        <v>0</v>
      </c>
      <c r="V1713" s="242">
        <f t="shared" si="1135"/>
        <v>0</v>
      </c>
      <c r="W1713" s="276">
        <f t="shared" si="1124"/>
        <v>0</v>
      </c>
      <c r="X1713" s="281">
        <f t="shared" si="1107"/>
        <v>0</v>
      </c>
      <c r="Y1713" s="245">
        <f t="shared" si="1108"/>
        <v>0</v>
      </c>
      <c r="Z1713" s="248"/>
      <c r="AA1713" s="285">
        <f t="shared" si="1136"/>
        <v>0</v>
      </c>
      <c r="AB1713" s="242">
        <f>IF(AA1713=0,0,SUMIFS('Sch A. Input'!$H704:$CJ704,'Sch A. Input'!$H$14:$CJ$14,"Recurring",'Sch A. Input'!$H$13:$CJ$13,"&lt;="&amp;$L$11,'Sch A. Input'!$H$13:$CJ$13,"&lt;="&amp;$AI$1020,'Sch A. Input'!$H$13:$CJ$13,"&gt;"&amp;$Y$1020))</f>
        <v>0</v>
      </c>
      <c r="AC1713" s="242">
        <f>IF(AA1713=0,0,SUMIFS('Sch A. Input'!$H704:$CJ704,'Sch A. Input'!$H$14:$CJ$14,"One-time",'Sch A. Input'!$H$13:$CJ$13,"&lt;="&amp;$L$11,'Sch A. Input'!$H$13:$CJ$13,"&lt;="&amp;$AI$1020,'Sch A. Input'!$H$13:$CJ$13,"&gt;"&amp;$Y$1020))</f>
        <v>0</v>
      </c>
      <c r="AD1713" s="283">
        <f t="shared" si="1137"/>
        <v>0</v>
      </c>
      <c r="AE1713" s="242">
        <f t="shared" si="1138"/>
        <v>0</v>
      </c>
      <c r="AF1713" s="242">
        <f t="shared" si="1139"/>
        <v>0</v>
      </c>
      <c r="AG1713" s="276">
        <f t="shared" si="1125"/>
        <v>0</v>
      </c>
      <c r="AH1713" s="281">
        <f t="shared" si="1109"/>
        <v>0</v>
      </c>
      <c r="AI1713" s="245">
        <f t="shared" si="1110"/>
        <v>0</v>
      </c>
      <c r="AK1713" s="285">
        <f t="shared" si="1140"/>
        <v>0</v>
      </c>
      <c r="AL1713" s="242">
        <f>IF(AK1713=0,0,SUMIFS('Sch A. Input'!$H704:$CJ704,'Sch A. Input'!$H$14:$CJ$14,"Recurring",'Sch A. Input'!$H$13:$CJ$13,"&lt;="&amp;$L$11,'Sch A. Input'!$H$13:$CJ$13,"&lt;="&amp;$AS$1020,'Sch A. Input'!$H$13:$CJ$13,"&gt;"&amp;$AI$1020))</f>
        <v>0</v>
      </c>
      <c r="AM1713" s="242">
        <f>IF(AK1713=0,0,SUMIFS('Sch A. Input'!$H704:$CJ704,'Sch A. Input'!$H$14:$CJ$14,"One-time",'Sch A. Input'!$H$13:$CJ$13,"&lt;="&amp;$L$11,'Sch A. Input'!$H$13:$CJ$13,"&lt;="&amp;$AS$1020,'Sch A. Input'!$H$13:$CJ$13,"&gt;"&amp;$AI$1020))</f>
        <v>0</v>
      </c>
      <c r="AN1713" s="283">
        <f t="shared" si="1141"/>
        <v>0</v>
      </c>
      <c r="AO1713" s="242">
        <f t="shared" si="1142"/>
        <v>0</v>
      </c>
      <c r="AP1713" s="242">
        <f t="shared" si="1143"/>
        <v>0</v>
      </c>
      <c r="AQ1713" s="276">
        <f t="shared" si="1126"/>
        <v>0</v>
      </c>
      <c r="AR1713" s="281">
        <f t="shared" si="1111"/>
        <v>0</v>
      </c>
      <c r="AS1713" s="245">
        <f t="shared" si="1112"/>
        <v>0</v>
      </c>
      <c r="AY1713" s="160"/>
      <c r="AZ1713" s="160"/>
      <c r="BK1713" s="2"/>
      <c r="BL1713" s="2"/>
      <c r="BM1713" s="2"/>
      <c r="BN1713" s="2"/>
      <c r="BO1713" s="2"/>
      <c r="BP1713" s="2"/>
      <c r="BQ1713" s="2"/>
      <c r="BR1713" s="2"/>
      <c r="BS1713" s="2"/>
      <c r="BT1713" s="2"/>
      <c r="BU1713" s="2"/>
      <c r="BV1713" s="2"/>
      <c r="BW1713" s="2"/>
      <c r="BX1713" s="2"/>
      <c r="BY1713" s="2"/>
      <c r="BZ1713" s="2"/>
      <c r="CA1713" s="2"/>
      <c r="CI1713"/>
      <c r="CJ1713"/>
      <c r="CK1713"/>
      <c r="CL1713"/>
      <c r="CM1713"/>
      <c r="CN1713"/>
      <c r="CO1713"/>
      <c r="CP1713"/>
      <c r="CQ1713"/>
      <c r="CR1713"/>
      <c r="CS1713"/>
      <c r="CT1713"/>
      <c r="CU1713"/>
      <c r="CV1713"/>
      <c r="CW1713"/>
      <c r="CX1713"/>
    </row>
    <row r="1714" spans="2:102" x14ac:dyDescent="0.35">
      <c r="B1714" s="70" t="str">
        <f t="shared" ref="B1714:F1714" si="1182">B707</f>
        <v/>
      </c>
      <c r="C1714" s="166" t="str">
        <f t="shared" si="1182"/>
        <v/>
      </c>
      <c r="D1714" s="273" t="str">
        <f t="shared" si="1182"/>
        <v/>
      </c>
      <c r="E1714" s="273">
        <f t="shared" si="1182"/>
        <v>45016</v>
      </c>
      <c r="F1714" s="273">
        <f t="shared" si="1182"/>
        <v>0</v>
      </c>
      <c r="G1714" s="98">
        <f t="shared" si="1128"/>
        <v>0</v>
      </c>
      <c r="H1714" s="242">
        <f>IF(G1714=0,0,SUMIFS('Sch A. Input'!$H705:$CJ705,'Sch A. Input'!$H$14:$CJ$14,"Recurring",'Sch A. Input'!$H$13:$CJ$13,"&lt;="&amp;$O$1020,'Sch A. Input'!$H$13:$CJ$13,"&lt;="&amp;$L$11))</f>
        <v>0</v>
      </c>
      <c r="I1714" s="242">
        <f>IF(G1714=0,0,SUMIFS('Sch A. Input'!$H705:$CJ705,'Sch A. Input'!$H$14:$CJ$14,"One-time",'Sch A. Input'!$H$13:$CJ$13,"&lt;="&amp;$O$1020,'Sch A. Input'!$H$13:$CJ$13,"&lt;="&amp;$L$11))</f>
        <v>0</v>
      </c>
      <c r="J1714" s="283">
        <f t="shared" si="1129"/>
        <v>0</v>
      </c>
      <c r="K1714" s="242">
        <f t="shared" si="1130"/>
        <v>0</v>
      </c>
      <c r="L1714" s="242">
        <f t="shared" si="1131"/>
        <v>0</v>
      </c>
      <c r="M1714" s="276">
        <f t="shared" si="1123"/>
        <v>0</v>
      </c>
      <c r="N1714" s="281">
        <f t="shared" si="1105"/>
        <v>0</v>
      </c>
      <c r="O1714" s="245">
        <f t="shared" si="1106"/>
        <v>0</v>
      </c>
      <c r="P1714" s="248"/>
      <c r="Q1714" s="285">
        <f t="shared" si="1132"/>
        <v>0</v>
      </c>
      <c r="R1714" s="242">
        <f>IF(Q1714=0,0,SUMIFS('Sch A. Input'!$H705:$CJ705,'Sch A. Input'!$H$14:$CJ$14,"Recurring",'Sch A. Input'!$H$13:$CJ$13,"&lt;="&amp;$L$11,'Sch A. Input'!$H$13:$CJ$13,"&lt;="&amp;$Y$1020,'Sch A. Input'!$H$13:$CJ$13,"&gt;"&amp;$O$1020))</f>
        <v>0</v>
      </c>
      <c r="S1714" s="242">
        <f>IF(Q1714=0,0,SUMIFS('Sch A. Input'!$H705:$CJ705,'Sch A. Input'!$H$14:$CJ$14,"One-time",'Sch A. Input'!$H$13:$CJ$13,"&lt;="&amp;$L$11,'Sch A. Input'!$H$13:$CJ$13,"&lt;="&amp;$Y$1020,'Sch A. Input'!$H$13:$CJ$13,"&gt;"&amp;$O$1020))</f>
        <v>0</v>
      </c>
      <c r="T1714" s="283">
        <f t="shared" si="1133"/>
        <v>0</v>
      </c>
      <c r="U1714" s="242">
        <f t="shared" si="1134"/>
        <v>0</v>
      </c>
      <c r="V1714" s="242">
        <f t="shared" si="1135"/>
        <v>0</v>
      </c>
      <c r="W1714" s="276">
        <f t="shared" si="1124"/>
        <v>0</v>
      </c>
      <c r="X1714" s="281">
        <f t="shared" si="1107"/>
        <v>0</v>
      </c>
      <c r="Y1714" s="245">
        <f t="shared" si="1108"/>
        <v>0</v>
      </c>
      <c r="Z1714" s="248"/>
      <c r="AA1714" s="285">
        <f t="shared" si="1136"/>
        <v>0</v>
      </c>
      <c r="AB1714" s="242">
        <f>IF(AA1714=0,0,SUMIFS('Sch A. Input'!$H705:$CJ705,'Sch A. Input'!$H$14:$CJ$14,"Recurring",'Sch A. Input'!$H$13:$CJ$13,"&lt;="&amp;$L$11,'Sch A. Input'!$H$13:$CJ$13,"&lt;="&amp;$AI$1020,'Sch A. Input'!$H$13:$CJ$13,"&gt;"&amp;$Y$1020))</f>
        <v>0</v>
      </c>
      <c r="AC1714" s="242">
        <f>IF(AA1714=0,0,SUMIFS('Sch A. Input'!$H705:$CJ705,'Sch A. Input'!$H$14:$CJ$14,"One-time",'Sch A. Input'!$H$13:$CJ$13,"&lt;="&amp;$L$11,'Sch A. Input'!$H$13:$CJ$13,"&lt;="&amp;$AI$1020,'Sch A. Input'!$H$13:$CJ$13,"&gt;"&amp;$Y$1020))</f>
        <v>0</v>
      </c>
      <c r="AD1714" s="283">
        <f t="shared" si="1137"/>
        <v>0</v>
      </c>
      <c r="AE1714" s="242">
        <f t="shared" si="1138"/>
        <v>0</v>
      </c>
      <c r="AF1714" s="242">
        <f t="shared" si="1139"/>
        <v>0</v>
      </c>
      <c r="AG1714" s="276">
        <f t="shared" si="1125"/>
        <v>0</v>
      </c>
      <c r="AH1714" s="281">
        <f t="shared" si="1109"/>
        <v>0</v>
      </c>
      <c r="AI1714" s="245">
        <f t="shared" si="1110"/>
        <v>0</v>
      </c>
      <c r="AK1714" s="285">
        <f t="shared" si="1140"/>
        <v>0</v>
      </c>
      <c r="AL1714" s="242">
        <f>IF(AK1714=0,0,SUMIFS('Sch A. Input'!$H705:$CJ705,'Sch A. Input'!$H$14:$CJ$14,"Recurring",'Sch A. Input'!$H$13:$CJ$13,"&lt;="&amp;$L$11,'Sch A. Input'!$H$13:$CJ$13,"&lt;="&amp;$AS$1020,'Sch A. Input'!$H$13:$CJ$13,"&gt;"&amp;$AI$1020))</f>
        <v>0</v>
      </c>
      <c r="AM1714" s="242">
        <f>IF(AK1714=0,0,SUMIFS('Sch A. Input'!$H705:$CJ705,'Sch A. Input'!$H$14:$CJ$14,"One-time",'Sch A. Input'!$H$13:$CJ$13,"&lt;="&amp;$L$11,'Sch A. Input'!$H$13:$CJ$13,"&lt;="&amp;$AS$1020,'Sch A. Input'!$H$13:$CJ$13,"&gt;"&amp;$AI$1020))</f>
        <v>0</v>
      </c>
      <c r="AN1714" s="283">
        <f t="shared" si="1141"/>
        <v>0</v>
      </c>
      <c r="AO1714" s="242">
        <f t="shared" si="1142"/>
        <v>0</v>
      </c>
      <c r="AP1714" s="242">
        <f t="shared" si="1143"/>
        <v>0</v>
      </c>
      <c r="AQ1714" s="276">
        <f t="shared" si="1126"/>
        <v>0</v>
      </c>
      <c r="AR1714" s="281">
        <f t="shared" si="1111"/>
        <v>0</v>
      </c>
      <c r="AS1714" s="245">
        <f t="shared" si="1112"/>
        <v>0</v>
      </c>
      <c r="AY1714" s="160"/>
      <c r="AZ1714" s="160"/>
      <c r="BK1714" s="2"/>
      <c r="BL1714" s="2"/>
      <c r="BM1714" s="2"/>
      <c r="BN1714" s="2"/>
      <c r="BO1714" s="2"/>
      <c r="BP1714" s="2"/>
      <c r="BQ1714" s="2"/>
      <c r="BR1714" s="2"/>
      <c r="BS1714" s="2"/>
      <c r="BT1714" s="2"/>
      <c r="BU1714" s="2"/>
      <c r="BV1714" s="2"/>
      <c r="BW1714" s="2"/>
      <c r="BX1714" s="2"/>
      <c r="BY1714" s="2"/>
      <c r="BZ1714" s="2"/>
      <c r="CA1714" s="2"/>
      <c r="CI1714"/>
      <c r="CJ1714"/>
      <c r="CK1714"/>
      <c r="CL1714"/>
      <c r="CM1714"/>
      <c r="CN1714"/>
      <c r="CO1714"/>
      <c r="CP1714"/>
      <c r="CQ1714"/>
      <c r="CR1714"/>
      <c r="CS1714"/>
      <c r="CT1714"/>
      <c r="CU1714"/>
      <c r="CV1714"/>
      <c r="CW1714"/>
      <c r="CX1714"/>
    </row>
    <row r="1715" spans="2:102" x14ac:dyDescent="0.35">
      <c r="B1715" s="70" t="str">
        <f t="shared" ref="B1715:F1715" si="1183">B708</f>
        <v/>
      </c>
      <c r="C1715" s="166" t="str">
        <f t="shared" si="1183"/>
        <v/>
      </c>
      <c r="D1715" s="273" t="str">
        <f t="shared" si="1183"/>
        <v/>
      </c>
      <c r="E1715" s="273">
        <f t="shared" si="1183"/>
        <v>45016</v>
      </c>
      <c r="F1715" s="273">
        <f t="shared" si="1183"/>
        <v>0</v>
      </c>
      <c r="G1715" s="98">
        <f t="shared" si="1128"/>
        <v>0</v>
      </c>
      <c r="H1715" s="242">
        <f>IF(G1715=0,0,SUMIFS('Sch A. Input'!$H706:$CJ706,'Sch A. Input'!$H$14:$CJ$14,"Recurring",'Sch A. Input'!$H$13:$CJ$13,"&lt;="&amp;$O$1020,'Sch A. Input'!$H$13:$CJ$13,"&lt;="&amp;$L$11))</f>
        <v>0</v>
      </c>
      <c r="I1715" s="242">
        <f>IF(G1715=0,0,SUMIFS('Sch A. Input'!$H706:$CJ706,'Sch A. Input'!$H$14:$CJ$14,"One-time",'Sch A. Input'!$H$13:$CJ$13,"&lt;="&amp;$O$1020,'Sch A. Input'!$H$13:$CJ$13,"&lt;="&amp;$L$11))</f>
        <v>0</v>
      </c>
      <c r="J1715" s="283">
        <f t="shared" si="1129"/>
        <v>0</v>
      </c>
      <c r="K1715" s="242">
        <f t="shared" si="1130"/>
        <v>0</v>
      </c>
      <c r="L1715" s="242">
        <f t="shared" si="1131"/>
        <v>0</v>
      </c>
      <c r="M1715" s="276">
        <f t="shared" si="1123"/>
        <v>0</v>
      </c>
      <c r="N1715" s="281">
        <f t="shared" si="1105"/>
        <v>0</v>
      </c>
      <c r="O1715" s="245">
        <f t="shared" si="1106"/>
        <v>0</v>
      </c>
      <c r="P1715" s="248"/>
      <c r="Q1715" s="285">
        <f t="shared" si="1132"/>
        <v>0</v>
      </c>
      <c r="R1715" s="242">
        <f>IF(Q1715=0,0,SUMIFS('Sch A. Input'!$H706:$CJ706,'Sch A. Input'!$H$14:$CJ$14,"Recurring",'Sch A. Input'!$H$13:$CJ$13,"&lt;="&amp;$L$11,'Sch A. Input'!$H$13:$CJ$13,"&lt;="&amp;$Y$1020,'Sch A. Input'!$H$13:$CJ$13,"&gt;"&amp;$O$1020))</f>
        <v>0</v>
      </c>
      <c r="S1715" s="242">
        <f>IF(Q1715=0,0,SUMIFS('Sch A. Input'!$H706:$CJ706,'Sch A. Input'!$H$14:$CJ$14,"One-time",'Sch A. Input'!$H$13:$CJ$13,"&lt;="&amp;$L$11,'Sch A. Input'!$H$13:$CJ$13,"&lt;="&amp;$Y$1020,'Sch A. Input'!$H$13:$CJ$13,"&gt;"&amp;$O$1020))</f>
        <v>0</v>
      </c>
      <c r="T1715" s="283">
        <f t="shared" si="1133"/>
        <v>0</v>
      </c>
      <c r="U1715" s="242">
        <f t="shared" si="1134"/>
        <v>0</v>
      </c>
      <c r="V1715" s="242">
        <f t="shared" si="1135"/>
        <v>0</v>
      </c>
      <c r="W1715" s="276">
        <f t="shared" si="1124"/>
        <v>0</v>
      </c>
      <c r="X1715" s="281">
        <f t="shared" si="1107"/>
        <v>0</v>
      </c>
      <c r="Y1715" s="245">
        <f t="shared" si="1108"/>
        <v>0</v>
      </c>
      <c r="Z1715" s="248"/>
      <c r="AA1715" s="285">
        <f t="shared" si="1136"/>
        <v>0</v>
      </c>
      <c r="AB1715" s="242">
        <f>IF(AA1715=0,0,SUMIFS('Sch A. Input'!$H706:$CJ706,'Sch A. Input'!$H$14:$CJ$14,"Recurring",'Sch A. Input'!$H$13:$CJ$13,"&lt;="&amp;$L$11,'Sch A. Input'!$H$13:$CJ$13,"&lt;="&amp;$AI$1020,'Sch A. Input'!$H$13:$CJ$13,"&gt;"&amp;$Y$1020))</f>
        <v>0</v>
      </c>
      <c r="AC1715" s="242">
        <f>IF(AA1715=0,0,SUMIFS('Sch A. Input'!$H706:$CJ706,'Sch A. Input'!$H$14:$CJ$14,"One-time",'Sch A. Input'!$H$13:$CJ$13,"&lt;="&amp;$L$11,'Sch A. Input'!$H$13:$CJ$13,"&lt;="&amp;$AI$1020,'Sch A. Input'!$H$13:$CJ$13,"&gt;"&amp;$Y$1020))</f>
        <v>0</v>
      </c>
      <c r="AD1715" s="283">
        <f t="shared" si="1137"/>
        <v>0</v>
      </c>
      <c r="AE1715" s="242">
        <f t="shared" si="1138"/>
        <v>0</v>
      </c>
      <c r="AF1715" s="242">
        <f t="shared" si="1139"/>
        <v>0</v>
      </c>
      <c r="AG1715" s="276">
        <f t="shared" si="1125"/>
        <v>0</v>
      </c>
      <c r="AH1715" s="281">
        <f t="shared" si="1109"/>
        <v>0</v>
      </c>
      <c r="AI1715" s="245">
        <f t="shared" si="1110"/>
        <v>0</v>
      </c>
      <c r="AK1715" s="285">
        <f t="shared" si="1140"/>
        <v>0</v>
      </c>
      <c r="AL1715" s="242">
        <f>IF(AK1715=0,0,SUMIFS('Sch A. Input'!$H706:$CJ706,'Sch A. Input'!$H$14:$CJ$14,"Recurring",'Sch A. Input'!$H$13:$CJ$13,"&lt;="&amp;$L$11,'Sch A. Input'!$H$13:$CJ$13,"&lt;="&amp;$AS$1020,'Sch A. Input'!$H$13:$CJ$13,"&gt;"&amp;$AI$1020))</f>
        <v>0</v>
      </c>
      <c r="AM1715" s="242">
        <f>IF(AK1715=0,0,SUMIFS('Sch A. Input'!$H706:$CJ706,'Sch A. Input'!$H$14:$CJ$14,"One-time",'Sch A. Input'!$H$13:$CJ$13,"&lt;="&amp;$L$11,'Sch A. Input'!$H$13:$CJ$13,"&lt;="&amp;$AS$1020,'Sch A. Input'!$H$13:$CJ$13,"&gt;"&amp;$AI$1020))</f>
        <v>0</v>
      </c>
      <c r="AN1715" s="283">
        <f t="shared" si="1141"/>
        <v>0</v>
      </c>
      <c r="AO1715" s="242">
        <f t="shared" si="1142"/>
        <v>0</v>
      </c>
      <c r="AP1715" s="242">
        <f t="shared" si="1143"/>
        <v>0</v>
      </c>
      <c r="AQ1715" s="276">
        <f t="shared" si="1126"/>
        <v>0</v>
      </c>
      <c r="AR1715" s="281">
        <f t="shared" si="1111"/>
        <v>0</v>
      </c>
      <c r="AS1715" s="245">
        <f t="shared" si="1112"/>
        <v>0</v>
      </c>
      <c r="AY1715" s="160"/>
      <c r="AZ1715" s="160"/>
      <c r="BK1715" s="2"/>
      <c r="BL1715" s="2"/>
      <c r="BM1715" s="2"/>
      <c r="BN1715" s="2"/>
      <c r="BO1715" s="2"/>
      <c r="BP1715" s="2"/>
      <c r="BQ1715" s="2"/>
      <c r="BR1715" s="2"/>
      <c r="BS1715" s="2"/>
      <c r="BT1715" s="2"/>
      <c r="BU1715" s="2"/>
      <c r="BV1715" s="2"/>
      <c r="BW1715" s="2"/>
      <c r="BX1715" s="2"/>
      <c r="BY1715" s="2"/>
      <c r="BZ1715" s="2"/>
      <c r="CA1715" s="2"/>
      <c r="CI1715"/>
      <c r="CJ1715"/>
      <c r="CK1715"/>
      <c r="CL1715"/>
      <c r="CM1715"/>
      <c r="CN1715"/>
      <c r="CO1715"/>
      <c r="CP1715"/>
      <c r="CQ1715"/>
      <c r="CR1715"/>
      <c r="CS1715"/>
      <c r="CT1715"/>
      <c r="CU1715"/>
      <c r="CV1715"/>
      <c r="CW1715"/>
      <c r="CX1715"/>
    </row>
    <row r="1716" spans="2:102" x14ac:dyDescent="0.35">
      <c r="B1716" s="70" t="str">
        <f t="shared" ref="B1716:F1716" si="1184">B709</f>
        <v/>
      </c>
      <c r="C1716" s="166" t="str">
        <f t="shared" si="1184"/>
        <v/>
      </c>
      <c r="D1716" s="273" t="str">
        <f t="shared" si="1184"/>
        <v/>
      </c>
      <c r="E1716" s="273">
        <f t="shared" si="1184"/>
        <v>45016</v>
      </c>
      <c r="F1716" s="273">
        <f t="shared" si="1184"/>
        <v>0</v>
      </c>
      <c r="G1716" s="98">
        <f t="shared" si="1128"/>
        <v>0</v>
      </c>
      <c r="H1716" s="242">
        <f>IF(G1716=0,0,SUMIFS('Sch A. Input'!$H707:$CJ707,'Sch A. Input'!$H$14:$CJ$14,"Recurring",'Sch A. Input'!$H$13:$CJ$13,"&lt;="&amp;$O$1020,'Sch A. Input'!$H$13:$CJ$13,"&lt;="&amp;$L$11))</f>
        <v>0</v>
      </c>
      <c r="I1716" s="242">
        <f>IF(G1716=0,0,SUMIFS('Sch A. Input'!$H707:$CJ707,'Sch A. Input'!$H$14:$CJ$14,"One-time",'Sch A. Input'!$H$13:$CJ$13,"&lt;="&amp;$O$1020,'Sch A. Input'!$H$13:$CJ$13,"&lt;="&amp;$L$11))</f>
        <v>0</v>
      </c>
      <c r="J1716" s="283">
        <f t="shared" si="1129"/>
        <v>0</v>
      </c>
      <c r="K1716" s="242">
        <f t="shared" si="1130"/>
        <v>0</v>
      </c>
      <c r="L1716" s="242">
        <f t="shared" si="1131"/>
        <v>0</v>
      </c>
      <c r="M1716" s="276">
        <f t="shared" si="1123"/>
        <v>0</v>
      </c>
      <c r="N1716" s="281">
        <f t="shared" si="1105"/>
        <v>0</v>
      </c>
      <c r="O1716" s="245">
        <f t="shared" si="1106"/>
        <v>0</v>
      </c>
      <c r="P1716" s="248"/>
      <c r="Q1716" s="285">
        <f t="shared" si="1132"/>
        <v>0</v>
      </c>
      <c r="R1716" s="242">
        <f>IF(Q1716=0,0,SUMIFS('Sch A. Input'!$H707:$CJ707,'Sch A. Input'!$H$14:$CJ$14,"Recurring",'Sch A. Input'!$H$13:$CJ$13,"&lt;="&amp;$L$11,'Sch A. Input'!$H$13:$CJ$13,"&lt;="&amp;$Y$1020,'Sch A. Input'!$H$13:$CJ$13,"&gt;"&amp;$O$1020))</f>
        <v>0</v>
      </c>
      <c r="S1716" s="242">
        <f>IF(Q1716=0,0,SUMIFS('Sch A. Input'!$H707:$CJ707,'Sch A. Input'!$H$14:$CJ$14,"One-time",'Sch A. Input'!$H$13:$CJ$13,"&lt;="&amp;$L$11,'Sch A. Input'!$H$13:$CJ$13,"&lt;="&amp;$Y$1020,'Sch A. Input'!$H$13:$CJ$13,"&gt;"&amp;$O$1020))</f>
        <v>0</v>
      </c>
      <c r="T1716" s="283">
        <f t="shared" si="1133"/>
        <v>0</v>
      </c>
      <c r="U1716" s="242">
        <f t="shared" si="1134"/>
        <v>0</v>
      </c>
      <c r="V1716" s="242">
        <f t="shared" si="1135"/>
        <v>0</v>
      </c>
      <c r="W1716" s="276">
        <f t="shared" si="1124"/>
        <v>0</v>
      </c>
      <c r="X1716" s="281">
        <f t="shared" si="1107"/>
        <v>0</v>
      </c>
      <c r="Y1716" s="245">
        <f t="shared" si="1108"/>
        <v>0</v>
      </c>
      <c r="Z1716" s="248"/>
      <c r="AA1716" s="285">
        <f t="shared" si="1136"/>
        <v>0</v>
      </c>
      <c r="AB1716" s="242">
        <f>IF(AA1716=0,0,SUMIFS('Sch A. Input'!$H707:$CJ707,'Sch A. Input'!$H$14:$CJ$14,"Recurring",'Sch A. Input'!$H$13:$CJ$13,"&lt;="&amp;$L$11,'Sch A. Input'!$H$13:$CJ$13,"&lt;="&amp;$AI$1020,'Sch A. Input'!$H$13:$CJ$13,"&gt;"&amp;$Y$1020))</f>
        <v>0</v>
      </c>
      <c r="AC1716" s="242">
        <f>IF(AA1716=0,0,SUMIFS('Sch A. Input'!$H707:$CJ707,'Sch A. Input'!$H$14:$CJ$14,"One-time",'Sch A. Input'!$H$13:$CJ$13,"&lt;="&amp;$L$11,'Sch A. Input'!$H$13:$CJ$13,"&lt;="&amp;$AI$1020,'Sch A. Input'!$H$13:$CJ$13,"&gt;"&amp;$Y$1020))</f>
        <v>0</v>
      </c>
      <c r="AD1716" s="283">
        <f t="shared" si="1137"/>
        <v>0</v>
      </c>
      <c r="AE1716" s="242">
        <f t="shared" si="1138"/>
        <v>0</v>
      </c>
      <c r="AF1716" s="242">
        <f t="shared" si="1139"/>
        <v>0</v>
      </c>
      <c r="AG1716" s="276">
        <f t="shared" si="1125"/>
        <v>0</v>
      </c>
      <c r="AH1716" s="281">
        <f t="shared" si="1109"/>
        <v>0</v>
      </c>
      <c r="AI1716" s="245">
        <f t="shared" si="1110"/>
        <v>0</v>
      </c>
      <c r="AK1716" s="285">
        <f t="shared" si="1140"/>
        <v>0</v>
      </c>
      <c r="AL1716" s="242">
        <f>IF(AK1716=0,0,SUMIFS('Sch A. Input'!$H707:$CJ707,'Sch A. Input'!$H$14:$CJ$14,"Recurring",'Sch A. Input'!$H$13:$CJ$13,"&lt;="&amp;$L$11,'Sch A. Input'!$H$13:$CJ$13,"&lt;="&amp;$AS$1020,'Sch A. Input'!$H$13:$CJ$13,"&gt;"&amp;$AI$1020))</f>
        <v>0</v>
      </c>
      <c r="AM1716" s="242">
        <f>IF(AK1716=0,0,SUMIFS('Sch A. Input'!$H707:$CJ707,'Sch A. Input'!$H$14:$CJ$14,"One-time",'Sch A. Input'!$H$13:$CJ$13,"&lt;="&amp;$L$11,'Sch A. Input'!$H$13:$CJ$13,"&lt;="&amp;$AS$1020,'Sch A. Input'!$H$13:$CJ$13,"&gt;"&amp;$AI$1020))</f>
        <v>0</v>
      </c>
      <c r="AN1716" s="283">
        <f t="shared" si="1141"/>
        <v>0</v>
      </c>
      <c r="AO1716" s="242">
        <f t="shared" si="1142"/>
        <v>0</v>
      </c>
      <c r="AP1716" s="242">
        <f t="shared" si="1143"/>
        <v>0</v>
      </c>
      <c r="AQ1716" s="276">
        <f t="shared" si="1126"/>
        <v>0</v>
      </c>
      <c r="AR1716" s="281">
        <f t="shared" si="1111"/>
        <v>0</v>
      </c>
      <c r="AS1716" s="245">
        <f t="shared" si="1112"/>
        <v>0</v>
      </c>
      <c r="AY1716" s="160"/>
      <c r="AZ1716" s="160"/>
      <c r="BK1716" s="2"/>
      <c r="BL1716" s="2"/>
      <c r="BM1716" s="2"/>
      <c r="BN1716" s="2"/>
      <c r="BO1716" s="2"/>
      <c r="BP1716" s="2"/>
      <c r="BQ1716" s="2"/>
      <c r="BR1716" s="2"/>
      <c r="BS1716" s="2"/>
      <c r="BT1716" s="2"/>
      <c r="BU1716" s="2"/>
      <c r="BV1716" s="2"/>
      <c r="BW1716" s="2"/>
      <c r="BX1716" s="2"/>
      <c r="BY1716" s="2"/>
      <c r="BZ1716" s="2"/>
      <c r="CA1716" s="2"/>
      <c r="CI1716"/>
      <c r="CJ1716"/>
      <c r="CK1716"/>
      <c r="CL1716"/>
      <c r="CM1716"/>
      <c r="CN1716"/>
      <c r="CO1716"/>
      <c r="CP1716"/>
      <c r="CQ1716"/>
      <c r="CR1716"/>
      <c r="CS1716"/>
      <c r="CT1716"/>
      <c r="CU1716"/>
      <c r="CV1716"/>
      <c r="CW1716"/>
      <c r="CX1716"/>
    </row>
    <row r="1717" spans="2:102" x14ac:dyDescent="0.35">
      <c r="B1717" s="70" t="str">
        <f t="shared" ref="B1717:F1717" si="1185">B710</f>
        <v/>
      </c>
      <c r="C1717" s="166" t="str">
        <f t="shared" si="1185"/>
        <v/>
      </c>
      <c r="D1717" s="273" t="str">
        <f t="shared" si="1185"/>
        <v/>
      </c>
      <c r="E1717" s="273">
        <f t="shared" si="1185"/>
        <v>45016</v>
      </c>
      <c r="F1717" s="273">
        <f t="shared" si="1185"/>
        <v>0</v>
      </c>
      <c r="G1717" s="98">
        <f t="shared" si="1128"/>
        <v>0</v>
      </c>
      <c r="H1717" s="242">
        <f>IF(G1717=0,0,SUMIFS('Sch A. Input'!$H708:$CJ708,'Sch A. Input'!$H$14:$CJ$14,"Recurring",'Sch A. Input'!$H$13:$CJ$13,"&lt;="&amp;$O$1020,'Sch A. Input'!$H$13:$CJ$13,"&lt;="&amp;$L$11))</f>
        <v>0</v>
      </c>
      <c r="I1717" s="242">
        <f>IF(G1717=0,0,SUMIFS('Sch A. Input'!$H708:$CJ708,'Sch A. Input'!$H$14:$CJ$14,"One-time",'Sch A. Input'!$H$13:$CJ$13,"&lt;="&amp;$O$1020,'Sch A. Input'!$H$13:$CJ$13,"&lt;="&amp;$L$11))</f>
        <v>0</v>
      </c>
      <c r="J1717" s="283">
        <f t="shared" si="1129"/>
        <v>0</v>
      </c>
      <c r="K1717" s="242">
        <f t="shared" si="1130"/>
        <v>0</v>
      </c>
      <c r="L1717" s="242">
        <f t="shared" si="1131"/>
        <v>0</v>
      </c>
      <c r="M1717" s="276">
        <f t="shared" si="1123"/>
        <v>0</v>
      </c>
      <c r="N1717" s="281">
        <f t="shared" si="1105"/>
        <v>0</v>
      </c>
      <c r="O1717" s="245">
        <f t="shared" si="1106"/>
        <v>0</v>
      </c>
      <c r="P1717" s="248"/>
      <c r="Q1717" s="285">
        <f t="shared" si="1132"/>
        <v>0</v>
      </c>
      <c r="R1717" s="242">
        <f>IF(Q1717=0,0,SUMIFS('Sch A. Input'!$H708:$CJ708,'Sch A. Input'!$H$14:$CJ$14,"Recurring",'Sch A. Input'!$H$13:$CJ$13,"&lt;="&amp;$L$11,'Sch A. Input'!$H$13:$CJ$13,"&lt;="&amp;$Y$1020,'Sch A. Input'!$H$13:$CJ$13,"&gt;"&amp;$O$1020))</f>
        <v>0</v>
      </c>
      <c r="S1717" s="242">
        <f>IF(Q1717=0,0,SUMIFS('Sch A. Input'!$H708:$CJ708,'Sch A. Input'!$H$14:$CJ$14,"One-time",'Sch A. Input'!$H$13:$CJ$13,"&lt;="&amp;$L$11,'Sch A. Input'!$H$13:$CJ$13,"&lt;="&amp;$Y$1020,'Sch A. Input'!$H$13:$CJ$13,"&gt;"&amp;$O$1020))</f>
        <v>0</v>
      </c>
      <c r="T1717" s="283">
        <f t="shared" si="1133"/>
        <v>0</v>
      </c>
      <c r="U1717" s="242">
        <f t="shared" si="1134"/>
        <v>0</v>
      </c>
      <c r="V1717" s="242">
        <f t="shared" si="1135"/>
        <v>0</v>
      </c>
      <c r="W1717" s="276">
        <f t="shared" si="1124"/>
        <v>0</v>
      </c>
      <c r="X1717" s="281">
        <f t="shared" si="1107"/>
        <v>0</v>
      </c>
      <c r="Y1717" s="245">
        <f t="shared" si="1108"/>
        <v>0</v>
      </c>
      <c r="Z1717" s="248"/>
      <c r="AA1717" s="285">
        <f t="shared" si="1136"/>
        <v>0</v>
      </c>
      <c r="AB1717" s="242">
        <f>IF(AA1717=0,0,SUMIFS('Sch A. Input'!$H708:$CJ708,'Sch A. Input'!$H$14:$CJ$14,"Recurring",'Sch A. Input'!$H$13:$CJ$13,"&lt;="&amp;$L$11,'Sch A. Input'!$H$13:$CJ$13,"&lt;="&amp;$AI$1020,'Sch A. Input'!$H$13:$CJ$13,"&gt;"&amp;$Y$1020))</f>
        <v>0</v>
      </c>
      <c r="AC1717" s="242">
        <f>IF(AA1717=0,0,SUMIFS('Sch A. Input'!$H708:$CJ708,'Sch A. Input'!$H$14:$CJ$14,"One-time",'Sch A. Input'!$H$13:$CJ$13,"&lt;="&amp;$L$11,'Sch A. Input'!$H$13:$CJ$13,"&lt;="&amp;$AI$1020,'Sch A. Input'!$H$13:$CJ$13,"&gt;"&amp;$Y$1020))</f>
        <v>0</v>
      </c>
      <c r="AD1717" s="283">
        <f t="shared" si="1137"/>
        <v>0</v>
      </c>
      <c r="AE1717" s="242">
        <f t="shared" si="1138"/>
        <v>0</v>
      </c>
      <c r="AF1717" s="242">
        <f t="shared" si="1139"/>
        <v>0</v>
      </c>
      <c r="AG1717" s="276">
        <f t="shared" si="1125"/>
        <v>0</v>
      </c>
      <c r="AH1717" s="281">
        <f t="shared" si="1109"/>
        <v>0</v>
      </c>
      <c r="AI1717" s="245">
        <f t="shared" si="1110"/>
        <v>0</v>
      </c>
      <c r="AK1717" s="285">
        <f t="shared" si="1140"/>
        <v>0</v>
      </c>
      <c r="AL1717" s="242">
        <f>IF(AK1717=0,0,SUMIFS('Sch A. Input'!$H708:$CJ708,'Sch A. Input'!$H$14:$CJ$14,"Recurring",'Sch A. Input'!$H$13:$CJ$13,"&lt;="&amp;$L$11,'Sch A. Input'!$H$13:$CJ$13,"&lt;="&amp;$AS$1020,'Sch A. Input'!$H$13:$CJ$13,"&gt;"&amp;$AI$1020))</f>
        <v>0</v>
      </c>
      <c r="AM1717" s="242">
        <f>IF(AK1717=0,0,SUMIFS('Sch A. Input'!$H708:$CJ708,'Sch A. Input'!$H$14:$CJ$14,"One-time",'Sch A. Input'!$H$13:$CJ$13,"&lt;="&amp;$L$11,'Sch A. Input'!$H$13:$CJ$13,"&lt;="&amp;$AS$1020,'Sch A. Input'!$H$13:$CJ$13,"&gt;"&amp;$AI$1020))</f>
        <v>0</v>
      </c>
      <c r="AN1717" s="283">
        <f t="shared" si="1141"/>
        <v>0</v>
      </c>
      <c r="AO1717" s="242">
        <f t="shared" si="1142"/>
        <v>0</v>
      </c>
      <c r="AP1717" s="242">
        <f t="shared" si="1143"/>
        <v>0</v>
      </c>
      <c r="AQ1717" s="276">
        <f t="shared" si="1126"/>
        <v>0</v>
      </c>
      <c r="AR1717" s="281">
        <f t="shared" si="1111"/>
        <v>0</v>
      </c>
      <c r="AS1717" s="245">
        <f t="shared" si="1112"/>
        <v>0</v>
      </c>
      <c r="AY1717" s="160"/>
      <c r="AZ1717" s="160"/>
      <c r="BK1717" s="2"/>
      <c r="BL1717" s="2"/>
      <c r="BM1717" s="2"/>
      <c r="BN1717" s="2"/>
      <c r="BO1717" s="2"/>
      <c r="BP1717" s="2"/>
      <c r="BQ1717" s="2"/>
      <c r="BR1717" s="2"/>
      <c r="BS1717" s="2"/>
      <c r="BT1717" s="2"/>
      <c r="BU1717" s="2"/>
      <c r="BV1717" s="2"/>
      <c r="BW1717" s="2"/>
      <c r="BX1717" s="2"/>
      <c r="BY1717" s="2"/>
      <c r="BZ1717" s="2"/>
      <c r="CA1717" s="2"/>
      <c r="CI1717"/>
      <c r="CJ1717"/>
      <c r="CK1717"/>
      <c r="CL1717"/>
      <c r="CM1717"/>
      <c r="CN1717"/>
      <c r="CO1717"/>
      <c r="CP1717"/>
      <c r="CQ1717"/>
      <c r="CR1717"/>
      <c r="CS1717"/>
      <c r="CT1717"/>
      <c r="CU1717"/>
      <c r="CV1717"/>
      <c r="CW1717"/>
      <c r="CX1717"/>
    </row>
    <row r="1718" spans="2:102" x14ac:dyDescent="0.35">
      <c r="B1718" s="70" t="str">
        <f t="shared" ref="B1718:F1718" si="1186">B711</f>
        <v/>
      </c>
      <c r="C1718" s="166" t="str">
        <f t="shared" si="1186"/>
        <v/>
      </c>
      <c r="D1718" s="273" t="str">
        <f t="shared" si="1186"/>
        <v/>
      </c>
      <c r="E1718" s="273">
        <f t="shared" si="1186"/>
        <v>45016</v>
      </c>
      <c r="F1718" s="273">
        <f t="shared" si="1186"/>
        <v>0</v>
      </c>
      <c r="G1718" s="98">
        <f t="shared" si="1128"/>
        <v>0</v>
      </c>
      <c r="H1718" s="242">
        <f>IF(G1718=0,0,SUMIFS('Sch A. Input'!$H709:$CJ709,'Sch A. Input'!$H$14:$CJ$14,"Recurring",'Sch A. Input'!$H$13:$CJ$13,"&lt;="&amp;$O$1020,'Sch A. Input'!$H$13:$CJ$13,"&lt;="&amp;$L$11))</f>
        <v>0</v>
      </c>
      <c r="I1718" s="242">
        <f>IF(G1718=0,0,SUMIFS('Sch A. Input'!$H709:$CJ709,'Sch A. Input'!$H$14:$CJ$14,"One-time",'Sch A. Input'!$H$13:$CJ$13,"&lt;="&amp;$O$1020,'Sch A. Input'!$H$13:$CJ$13,"&lt;="&amp;$L$11))</f>
        <v>0</v>
      </c>
      <c r="J1718" s="283">
        <f t="shared" si="1129"/>
        <v>0</v>
      </c>
      <c r="K1718" s="242">
        <f t="shared" si="1130"/>
        <v>0</v>
      </c>
      <c r="L1718" s="242">
        <f t="shared" si="1131"/>
        <v>0</v>
      </c>
      <c r="M1718" s="276">
        <f t="shared" si="1123"/>
        <v>0</v>
      </c>
      <c r="N1718" s="281">
        <f t="shared" si="1105"/>
        <v>0</v>
      </c>
      <c r="O1718" s="245">
        <f t="shared" si="1106"/>
        <v>0</v>
      </c>
      <c r="P1718" s="248"/>
      <c r="Q1718" s="285">
        <f t="shared" si="1132"/>
        <v>0</v>
      </c>
      <c r="R1718" s="242">
        <f>IF(Q1718=0,0,SUMIFS('Sch A. Input'!$H709:$CJ709,'Sch A. Input'!$H$14:$CJ$14,"Recurring",'Sch A. Input'!$H$13:$CJ$13,"&lt;="&amp;$L$11,'Sch A. Input'!$H$13:$CJ$13,"&lt;="&amp;$Y$1020,'Sch A. Input'!$H$13:$CJ$13,"&gt;"&amp;$O$1020))</f>
        <v>0</v>
      </c>
      <c r="S1718" s="242">
        <f>IF(Q1718=0,0,SUMIFS('Sch A. Input'!$H709:$CJ709,'Sch A. Input'!$H$14:$CJ$14,"One-time",'Sch A. Input'!$H$13:$CJ$13,"&lt;="&amp;$L$11,'Sch A. Input'!$H$13:$CJ$13,"&lt;="&amp;$Y$1020,'Sch A. Input'!$H$13:$CJ$13,"&gt;"&amp;$O$1020))</f>
        <v>0</v>
      </c>
      <c r="T1718" s="283">
        <f t="shared" si="1133"/>
        <v>0</v>
      </c>
      <c r="U1718" s="242">
        <f t="shared" si="1134"/>
        <v>0</v>
      </c>
      <c r="V1718" s="242">
        <f t="shared" si="1135"/>
        <v>0</v>
      </c>
      <c r="W1718" s="276">
        <f t="shared" si="1124"/>
        <v>0</v>
      </c>
      <c r="X1718" s="281">
        <f t="shared" si="1107"/>
        <v>0</v>
      </c>
      <c r="Y1718" s="245">
        <f t="shared" si="1108"/>
        <v>0</v>
      </c>
      <c r="Z1718" s="248"/>
      <c r="AA1718" s="285">
        <f t="shared" si="1136"/>
        <v>0</v>
      </c>
      <c r="AB1718" s="242">
        <f>IF(AA1718=0,0,SUMIFS('Sch A. Input'!$H709:$CJ709,'Sch A. Input'!$H$14:$CJ$14,"Recurring",'Sch A. Input'!$H$13:$CJ$13,"&lt;="&amp;$L$11,'Sch A. Input'!$H$13:$CJ$13,"&lt;="&amp;$AI$1020,'Sch A. Input'!$H$13:$CJ$13,"&gt;"&amp;$Y$1020))</f>
        <v>0</v>
      </c>
      <c r="AC1718" s="242">
        <f>IF(AA1718=0,0,SUMIFS('Sch A. Input'!$H709:$CJ709,'Sch A. Input'!$H$14:$CJ$14,"One-time",'Sch A. Input'!$H$13:$CJ$13,"&lt;="&amp;$L$11,'Sch A. Input'!$H$13:$CJ$13,"&lt;="&amp;$AI$1020,'Sch A. Input'!$H$13:$CJ$13,"&gt;"&amp;$Y$1020))</f>
        <v>0</v>
      </c>
      <c r="AD1718" s="283">
        <f t="shared" si="1137"/>
        <v>0</v>
      </c>
      <c r="AE1718" s="242">
        <f t="shared" si="1138"/>
        <v>0</v>
      </c>
      <c r="AF1718" s="242">
        <f t="shared" si="1139"/>
        <v>0</v>
      </c>
      <c r="AG1718" s="276">
        <f t="shared" si="1125"/>
        <v>0</v>
      </c>
      <c r="AH1718" s="281">
        <f t="shared" si="1109"/>
        <v>0</v>
      </c>
      <c r="AI1718" s="245">
        <f t="shared" si="1110"/>
        <v>0</v>
      </c>
      <c r="AK1718" s="285">
        <f t="shared" si="1140"/>
        <v>0</v>
      </c>
      <c r="AL1718" s="242">
        <f>IF(AK1718=0,0,SUMIFS('Sch A. Input'!$H709:$CJ709,'Sch A. Input'!$H$14:$CJ$14,"Recurring",'Sch A. Input'!$H$13:$CJ$13,"&lt;="&amp;$L$11,'Sch A. Input'!$H$13:$CJ$13,"&lt;="&amp;$AS$1020,'Sch A. Input'!$H$13:$CJ$13,"&gt;"&amp;$AI$1020))</f>
        <v>0</v>
      </c>
      <c r="AM1718" s="242">
        <f>IF(AK1718=0,0,SUMIFS('Sch A. Input'!$H709:$CJ709,'Sch A. Input'!$H$14:$CJ$14,"One-time",'Sch A. Input'!$H$13:$CJ$13,"&lt;="&amp;$L$11,'Sch A. Input'!$H$13:$CJ$13,"&lt;="&amp;$AS$1020,'Sch A. Input'!$H$13:$CJ$13,"&gt;"&amp;$AI$1020))</f>
        <v>0</v>
      </c>
      <c r="AN1718" s="283">
        <f t="shared" si="1141"/>
        <v>0</v>
      </c>
      <c r="AO1718" s="242">
        <f t="shared" si="1142"/>
        <v>0</v>
      </c>
      <c r="AP1718" s="242">
        <f t="shared" si="1143"/>
        <v>0</v>
      </c>
      <c r="AQ1718" s="276">
        <f t="shared" si="1126"/>
        <v>0</v>
      </c>
      <c r="AR1718" s="281">
        <f t="shared" si="1111"/>
        <v>0</v>
      </c>
      <c r="AS1718" s="245">
        <f t="shared" si="1112"/>
        <v>0</v>
      </c>
      <c r="AY1718" s="160"/>
      <c r="AZ1718" s="160"/>
      <c r="BK1718" s="2"/>
      <c r="BL1718" s="2"/>
      <c r="BM1718" s="2"/>
      <c r="BN1718" s="2"/>
      <c r="BO1718" s="2"/>
      <c r="BP1718" s="2"/>
      <c r="BQ1718" s="2"/>
      <c r="BR1718" s="2"/>
      <c r="BS1718" s="2"/>
      <c r="BT1718" s="2"/>
      <c r="BU1718" s="2"/>
      <c r="BV1718" s="2"/>
      <c r="BW1718" s="2"/>
      <c r="BX1718" s="2"/>
      <c r="BY1718" s="2"/>
      <c r="BZ1718" s="2"/>
      <c r="CA1718" s="2"/>
      <c r="CI1718"/>
      <c r="CJ1718"/>
      <c r="CK1718"/>
      <c r="CL1718"/>
      <c r="CM1718"/>
      <c r="CN1718"/>
      <c r="CO1718"/>
      <c r="CP1718"/>
      <c r="CQ1718"/>
      <c r="CR1718"/>
      <c r="CS1718"/>
      <c r="CT1718"/>
      <c r="CU1718"/>
      <c r="CV1718"/>
      <c r="CW1718"/>
      <c r="CX1718"/>
    </row>
    <row r="1719" spans="2:102" x14ac:dyDescent="0.35">
      <c r="B1719" s="70" t="str">
        <f t="shared" ref="B1719:F1719" si="1187">B712</f>
        <v/>
      </c>
      <c r="C1719" s="166" t="str">
        <f t="shared" si="1187"/>
        <v/>
      </c>
      <c r="D1719" s="273" t="str">
        <f t="shared" si="1187"/>
        <v/>
      </c>
      <c r="E1719" s="273">
        <f t="shared" si="1187"/>
        <v>45016</v>
      </c>
      <c r="F1719" s="273">
        <f t="shared" si="1187"/>
        <v>0</v>
      </c>
      <c r="G1719" s="98">
        <f t="shared" si="1128"/>
        <v>0</v>
      </c>
      <c r="H1719" s="242">
        <f>IF(G1719=0,0,SUMIFS('Sch A. Input'!$H710:$CJ710,'Sch A. Input'!$H$14:$CJ$14,"Recurring",'Sch A. Input'!$H$13:$CJ$13,"&lt;="&amp;$O$1020,'Sch A. Input'!$H$13:$CJ$13,"&lt;="&amp;$L$11))</f>
        <v>0</v>
      </c>
      <c r="I1719" s="242">
        <f>IF(G1719=0,0,SUMIFS('Sch A. Input'!$H710:$CJ710,'Sch A. Input'!$H$14:$CJ$14,"One-time",'Sch A. Input'!$H$13:$CJ$13,"&lt;="&amp;$O$1020,'Sch A. Input'!$H$13:$CJ$13,"&lt;="&amp;$L$11))</f>
        <v>0</v>
      </c>
      <c r="J1719" s="283">
        <f t="shared" si="1129"/>
        <v>0</v>
      </c>
      <c r="K1719" s="242">
        <f t="shared" si="1130"/>
        <v>0</v>
      </c>
      <c r="L1719" s="242">
        <f t="shared" si="1131"/>
        <v>0</v>
      </c>
      <c r="M1719" s="276">
        <f t="shared" si="1123"/>
        <v>0</v>
      </c>
      <c r="N1719" s="281">
        <f t="shared" si="1105"/>
        <v>0</v>
      </c>
      <c r="O1719" s="245">
        <f t="shared" si="1106"/>
        <v>0</v>
      </c>
      <c r="P1719" s="248"/>
      <c r="Q1719" s="285">
        <f t="shared" si="1132"/>
        <v>0</v>
      </c>
      <c r="R1719" s="242">
        <f>IF(Q1719=0,0,SUMIFS('Sch A. Input'!$H710:$CJ710,'Sch A. Input'!$H$14:$CJ$14,"Recurring",'Sch A. Input'!$H$13:$CJ$13,"&lt;="&amp;$L$11,'Sch A. Input'!$H$13:$CJ$13,"&lt;="&amp;$Y$1020,'Sch A. Input'!$H$13:$CJ$13,"&gt;"&amp;$O$1020))</f>
        <v>0</v>
      </c>
      <c r="S1719" s="242">
        <f>IF(Q1719=0,0,SUMIFS('Sch A. Input'!$H710:$CJ710,'Sch A. Input'!$H$14:$CJ$14,"One-time",'Sch A. Input'!$H$13:$CJ$13,"&lt;="&amp;$L$11,'Sch A. Input'!$H$13:$CJ$13,"&lt;="&amp;$Y$1020,'Sch A. Input'!$H$13:$CJ$13,"&gt;"&amp;$O$1020))</f>
        <v>0</v>
      </c>
      <c r="T1719" s="283">
        <f t="shared" si="1133"/>
        <v>0</v>
      </c>
      <c r="U1719" s="242">
        <f t="shared" si="1134"/>
        <v>0</v>
      </c>
      <c r="V1719" s="242">
        <f t="shared" si="1135"/>
        <v>0</v>
      </c>
      <c r="W1719" s="276">
        <f t="shared" si="1124"/>
        <v>0</v>
      </c>
      <c r="X1719" s="281">
        <f t="shared" si="1107"/>
        <v>0</v>
      </c>
      <c r="Y1719" s="245">
        <f t="shared" si="1108"/>
        <v>0</v>
      </c>
      <c r="Z1719" s="248"/>
      <c r="AA1719" s="285">
        <f t="shared" si="1136"/>
        <v>0</v>
      </c>
      <c r="AB1719" s="242">
        <f>IF(AA1719=0,0,SUMIFS('Sch A. Input'!$H710:$CJ710,'Sch A. Input'!$H$14:$CJ$14,"Recurring",'Sch A. Input'!$H$13:$CJ$13,"&lt;="&amp;$L$11,'Sch A. Input'!$H$13:$CJ$13,"&lt;="&amp;$AI$1020,'Sch A. Input'!$H$13:$CJ$13,"&gt;"&amp;$Y$1020))</f>
        <v>0</v>
      </c>
      <c r="AC1719" s="242">
        <f>IF(AA1719=0,0,SUMIFS('Sch A. Input'!$H710:$CJ710,'Sch A. Input'!$H$14:$CJ$14,"One-time",'Sch A. Input'!$H$13:$CJ$13,"&lt;="&amp;$L$11,'Sch A. Input'!$H$13:$CJ$13,"&lt;="&amp;$AI$1020,'Sch A. Input'!$H$13:$CJ$13,"&gt;"&amp;$Y$1020))</f>
        <v>0</v>
      </c>
      <c r="AD1719" s="283">
        <f t="shared" si="1137"/>
        <v>0</v>
      </c>
      <c r="AE1719" s="242">
        <f t="shared" si="1138"/>
        <v>0</v>
      </c>
      <c r="AF1719" s="242">
        <f t="shared" si="1139"/>
        <v>0</v>
      </c>
      <c r="AG1719" s="276">
        <f t="shared" si="1125"/>
        <v>0</v>
      </c>
      <c r="AH1719" s="281">
        <f t="shared" si="1109"/>
        <v>0</v>
      </c>
      <c r="AI1719" s="245">
        <f t="shared" si="1110"/>
        <v>0</v>
      </c>
      <c r="AK1719" s="285">
        <f t="shared" si="1140"/>
        <v>0</v>
      </c>
      <c r="AL1719" s="242">
        <f>IF(AK1719=0,0,SUMIFS('Sch A. Input'!$H710:$CJ710,'Sch A. Input'!$H$14:$CJ$14,"Recurring",'Sch A. Input'!$H$13:$CJ$13,"&lt;="&amp;$L$11,'Sch A. Input'!$H$13:$CJ$13,"&lt;="&amp;$AS$1020,'Sch A. Input'!$H$13:$CJ$13,"&gt;"&amp;$AI$1020))</f>
        <v>0</v>
      </c>
      <c r="AM1719" s="242">
        <f>IF(AK1719=0,0,SUMIFS('Sch A. Input'!$H710:$CJ710,'Sch A. Input'!$H$14:$CJ$14,"One-time",'Sch A. Input'!$H$13:$CJ$13,"&lt;="&amp;$L$11,'Sch A. Input'!$H$13:$CJ$13,"&lt;="&amp;$AS$1020,'Sch A. Input'!$H$13:$CJ$13,"&gt;"&amp;$AI$1020))</f>
        <v>0</v>
      </c>
      <c r="AN1719" s="283">
        <f t="shared" si="1141"/>
        <v>0</v>
      </c>
      <c r="AO1719" s="242">
        <f t="shared" si="1142"/>
        <v>0</v>
      </c>
      <c r="AP1719" s="242">
        <f t="shared" si="1143"/>
        <v>0</v>
      </c>
      <c r="AQ1719" s="276">
        <f t="shared" si="1126"/>
        <v>0</v>
      </c>
      <c r="AR1719" s="281">
        <f t="shared" si="1111"/>
        <v>0</v>
      </c>
      <c r="AS1719" s="245">
        <f t="shared" si="1112"/>
        <v>0</v>
      </c>
      <c r="AY1719" s="160"/>
      <c r="AZ1719" s="160"/>
      <c r="BK1719" s="2"/>
      <c r="BL1719" s="2"/>
      <c r="BM1719" s="2"/>
      <c r="BN1719" s="2"/>
      <c r="BO1719" s="2"/>
      <c r="BP1719" s="2"/>
      <c r="BQ1719" s="2"/>
      <c r="BR1719" s="2"/>
      <c r="BS1719" s="2"/>
      <c r="BT1719" s="2"/>
      <c r="BU1719" s="2"/>
      <c r="BV1719" s="2"/>
      <c r="BW1719" s="2"/>
      <c r="BX1719" s="2"/>
      <c r="BY1719" s="2"/>
      <c r="BZ1719" s="2"/>
      <c r="CA1719" s="2"/>
      <c r="CI1719"/>
      <c r="CJ1719"/>
      <c r="CK1719"/>
      <c r="CL1719"/>
      <c r="CM1719"/>
      <c r="CN1719"/>
      <c r="CO1719"/>
      <c r="CP1719"/>
      <c r="CQ1719"/>
      <c r="CR1719"/>
      <c r="CS1719"/>
      <c r="CT1719"/>
      <c r="CU1719"/>
      <c r="CV1719"/>
      <c r="CW1719"/>
      <c r="CX1719"/>
    </row>
    <row r="1720" spans="2:102" x14ac:dyDescent="0.35">
      <c r="B1720" s="70" t="str">
        <f t="shared" ref="B1720:F1720" si="1188">B713</f>
        <v/>
      </c>
      <c r="C1720" s="166" t="str">
        <f t="shared" si="1188"/>
        <v/>
      </c>
      <c r="D1720" s="273" t="str">
        <f t="shared" si="1188"/>
        <v/>
      </c>
      <c r="E1720" s="273">
        <f t="shared" si="1188"/>
        <v>45016</v>
      </c>
      <c r="F1720" s="273">
        <f t="shared" si="1188"/>
        <v>0</v>
      </c>
      <c r="G1720" s="98">
        <f t="shared" si="1128"/>
        <v>0</v>
      </c>
      <c r="H1720" s="242">
        <f>IF(G1720=0,0,SUMIFS('Sch A. Input'!$H711:$CJ711,'Sch A. Input'!$H$14:$CJ$14,"Recurring",'Sch A. Input'!$H$13:$CJ$13,"&lt;="&amp;$O$1020,'Sch A. Input'!$H$13:$CJ$13,"&lt;="&amp;$L$11))</f>
        <v>0</v>
      </c>
      <c r="I1720" s="242">
        <f>IF(G1720=0,0,SUMIFS('Sch A. Input'!$H711:$CJ711,'Sch A. Input'!$H$14:$CJ$14,"One-time",'Sch A. Input'!$H$13:$CJ$13,"&lt;="&amp;$O$1020,'Sch A. Input'!$H$13:$CJ$13,"&lt;="&amp;$L$11))</f>
        <v>0</v>
      </c>
      <c r="J1720" s="283">
        <f t="shared" si="1129"/>
        <v>0</v>
      </c>
      <c r="K1720" s="242">
        <f t="shared" si="1130"/>
        <v>0</v>
      </c>
      <c r="L1720" s="242">
        <f t="shared" si="1131"/>
        <v>0</v>
      </c>
      <c r="M1720" s="276">
        <f t="shared" si="1123"/>
        <v>0</v>
      </c>
      <c r="N1720" s="281">
        <f t="shared" si="1105"/>
        <v>0</v>
      </c>
      <c r="O1720" s="245">
        <f t="shared" si="1106"/>
        <v>0</v>
      </c>
      <c r="P1720" s="248"/>
      <c r="Q1720" s="285">
        <f t="shared" si="1132"/>
        <v>0</v>
      </c>
      <c r="R1720" s="242">
        <f>IF(Q1720=0,0,SUMIFS('Sch A. Input'!$H711:$CJ711,'Sch A. Input'!$H$14:$CJ$14,"Recurring",'Sch A. Input'!$H$13:$CJ$13,"&lt;="&amp;$L$11,'Sch A. Input'!$H$13:$CJ$13,"&lt;="&amp;$Y$1020,'Sch A. Input'!$H$13:$CJ$13,"&gt;"&amp;$O$1020))</f>
        <v>0</v>
      </c>
      <c r="S1720" s="242">
        <f>IF(Q1720=0,0,SUMIFS('Sch A. Input'!$H711:$CJ711,'Sch A. Input'!$H$14:$CJ$14,"One-time",'Sch A. Input'!$H$13:$CJ$13,"&lt;="&amp;$L$11,'Sch A. Input'!$H$13:$CJ$13,"&lt;="&amp;$Y$1020,'Sch A. Input'!$H$13:$CJ$13,"&gt;"&amp;$O$1020))</f>
        <v>0</v>
      </c>
      <c r="T1720" s="283">
        <f t="shared" si="1133"/>
        <v>0</v>
      </c>
      <c r="U1720" s="242">
        <f t="shared" si="1134"/>
        <v>0</v>
      </c>
      <c r="V1720" s="242">
        <f t="shared" si="1135"/>
        <v>0</v>
      </c>
      <c r="W1720" s="276">
        <f t="shared" si="1124"/>
        <v>0</v>
      </c>
      <c r="X1720" s="281">
        <f t="shared" si="1107"/>
        <v>0</v>
      </c>
      <c r="Y1720" s="245">
        <f t="shared" si="1108"/>
        <v>0</v>
      </c>
      <c r="Z1720" s="248"/>
      <c r="AA1720" s="285">
        <f t="shared" si="1136"/>
        <v>0</v>
      </c>
      <c r="AB1720" s="242">
        <f>IF(AA1720=0,0,SUMIFS('Sch A. Input'!$H711:$CJ711,'Sch A. Input'!$H$14:$CJ$14,"Recurring",'Sch A. Input'!$H$13:$CJ$13,"&lt;="&amp;$L$11,'Sch A. Input'!$H$13:$CJ$13,"&lt;="&amp;$AI$1020,'Sch A. Input'!$H$13:$CJ$13,"&gt;"&amp;$Y$1020))</f>
        <v>0</v>
      </c>
      <c r="AC1720" s="242">
        <f>IF(AA1720=0,0,SUMIFS('Sch A. Input'!$H711:$CJ711,'Sch A. Input'!$H$14:$CJ$14,"One-time",'Sch A. Input'!$H$13:$CJ$13,"&lt;="&amp;$L$11,'Sch A. Input'!$H$13:$CJ$13,"&lt;="&amp;$AI$1020,'Sch A. Input'!$H$13:$CJ$13,"&gt;"&amp;$Y$1020))</f>
        <v>0</v>
      </c>
      <c r="AD1720" s="283">
        <f t="shared" si="1137"/>
        <v>0</v>
      </c>
      <c r="AE1720" s="242">
        <f t="shared" si="1138"/>
        <v>0</v>
      </c>
      <c r="AF1720" s="242">
        <f t="shared" si="1139"/>
        <v>0</v>
      </c>
      <c r="AG1720" s="276">
        <f t="shared" si="1125"/>
        <v>0</v>
      </c>
      <c r="AH1720" s="281">
        <f t="shared" si="1109"/>
        <v>0</v>
      </c>
      <c r="AI1720" s="245">
        <f t="shared" si="1110"/>
        <v>0</v>
      </c>
      <c r="AK1720" s="285">
        <f t="shared" si="1140"/>
        <v>0</v>
      </c>
      <c r="AL1720" s="242">
        <f>IF(AK1720=0,0,SUMIFS('Sch A. Input'!$H711:$CJ711,'Sch A. Input'!$H$14:$CJ$14,"Recurring",'Sch A. Input'!$H$13:$CJ$13,"&lt;="&amp;$L$11,'Sch A. Input'!$H$13:$CJ$13,"&lt;="&amp;$AS$1020,'Sch A. Input'!$H$13:$CJ$13,"&gt;"&amp;$AI$1020))</f>
        <v>0</v>
      </c>
      <c r="AM1720" s="242">
        <f>IF(AK1720=0,0,SUMIFS('Sch A. Input'!$H711:$CJ711,'Sch A. Input'!$H$14:$CJ$14,"One-time",'Sch A. Input'!$H$13:$CJ$13,"&lt;="&amp;$L$11,'Sch A. Input'!$H$13:$CJ$13,"&lt;="&amp;$AS$1020,'Sch A. Input'!$H$13:$CJ$13,"&gt;"&amp;$AI$1020))</f>
        <v>0</v>
      </c>
      <c r="AN1720" s="283">
        <f t="shared" si="1141"/>
        <v>0</v>
      </c>
      <c r="AO1720" s="242">
        <f t="shared" si="1142"/>
        <v>0</v>
      </c>
      <c r="AP1720" s="242">
        <f t="shared" si="1143"/>
        <v>0</v>
      </c>
      <c r="AQ1720" s="276">
        <f t="shared" si="1126"/>
        <v>0</v>
      </c>
      <c r="AR1720" s="281">
        <f t="shared" si="1111"/>
        <v>0</v>
      </c>
      <c r="AS1720" s="245">
        <f t="shared" si="1112"/>
        <v>0</v>
      </c>
      <c r="AY1720" s="160"/>
      <c r="AZ1720" s="160"/>
      <c r="BK1720" s="2"/>
      <c r="BL1720" s="2"/>
      <c r="BM1720" s="2"/>
      <c r="BN1720" s="2"/>
      <c r="BO1720" s="2"/>
      <c r="BP1720" s="2"/>
      <c r="BQ1720" s="2"/>
      <c r="BR1720" s="2"/>
      <c r="BS1720" s="2"/>
      <c r="BT1720" s="2"/>
      <c r="BU1720" s="2"/>
      <c r="BV1720" s="2"/>
      <c r="BW1720" s="2"/>
      <c r="BX1720" s="2"/>
      <c r="BY1720" s="2"/>
      <c r="BZ1720" s="2"/>
      <c r="CA1720" s="2"/>
      <c r="CI1720"/>
      <c r="CJ1720"/>
      <c r="CK1720"/>
      <c r="CL1720"/>
      <c r="CM1720"/>
      <c r="CN1720"/>
      <c r="CO1720"/>
      <c r="CP1720"/>
      <c r="CQ1720"/>
      <c r="CR1720"/>
      <c r="CS1720"/>
      <c r="CT1720"/>
      <c r="CU1720"/>
      <c r="CV1720"/>
      <c r="CW1720"/>
      <c r="CX1720"/>
    </row>
    <row r="1721" spans="2:102" x14ac:dyDescent="0.35">
      <c r="B1721" s="70" t="str">
        <f t="shared" ref="B1721:F1721" si="1189">B714</f>
        <v/>
      </c>
      <c r="C1721" s="166" t="str">
        <f t="shared" si="1189"/>
        <v/>
      </c>
      <c r="D1721" s="273" t="str">
        <f t="shared" si="1189"/>
        <v/>
      </c>
      <c r="E1721" s="273">
        <f t="shared" si="1189"/>
        <v>45016</v>
      </c>
      <c r="F1721" s="273">
        <f t="shared" si="1189"/>
        <v>0</v>
      </c>
      <c r="G1721" s="98">
        <f t="shared" si="1128"/>
        <v>0</v>
      </c>
      <c r="H1721" s="242">
        <f>IF(G1721=0,0,SUMIFS('Sch A. Input'!$H712:$CJ712,'Sch A. Input'!$H$14:$CJ$14,"Recurring",'Sch A. Input'!$H$13:$CJ$13,"&lt;="&amp;$O$1020,'Sch A. Input'!$H$13:$CJ$13,"&lt;="&amp;$L$11))</f>
        <v>0</v>
      </c>
      <c r="I1721" s="242">
        <f>IF(G1721=0,0,SUMIFS('Sch A. Input'!$H712:$CJ712,'Sch A. Input'!$H$14:$CJ$14,"One-time",'Sch A. Input'!$H$13:$CJ$13,"&lt;="&amp;$O$1020,'Sch A. Input'!$H$13:$CJ$13,"&lt;="&amp;$L$11))</f>
        <v>0</v>
      </c>
      <c r="J1721" s="283">
        <f t="shared" si="1129"/>
        <v>0</v>
      </c>
      <c r="K1721" s="242">
        <f t="shared" si="1130"/>
        <v>0</v>
      </c>
      <c r="L1721" s="242">
        <f t="shared" si="1131"/>
        <v>0</v>
      </c>
      <c r="M1721" s="276">
        <f t="shared" si="1123"/>
        <v>0</v>
      </c>
      <c r="N1721" s="281">
        <f t="shared" si="1105"/>
        <v>0</v>
      </c>
      <c r="O1721" s="245">
        <f t="shared" si="1106"/>
        <v>0</v>
      </c>
      <c r="P1721" s="248"/>
      <c r="Q1721" s="285">
        <f t="shared" si="1132"/>
        <v>0</v>
      </c>
      <c r="R1721" s="242">
        <f>IF(Q1721=0,0,SUMIFS('Sch A. Input'!$H712:$CJ712,'Sch A. Input'!$H$14:$CJ$14,"Recurring",'Sch A. Input'!$H$13:$CJ$13,"&lt;="&amp;$L$11,'Sch A. Input'!$H$13:$CJ$13,"&lt;="&amp;$Y$1020,'Sch A. Input'!$H$13:$CJ$13,"&gt;"&amp;$O$1020))</f>
        <v>0</v>
      </c>
      <c r="S1721" s="242">
        <f>IF(Q1721=0,0,SUMIFS('Sch A. Input'!$H712:$CJ712,'Sch A. Input'!$H$14:$CJ$14,"One-time",'Sch A. Input'!$H$13:$CJ$13,"&lt;="&amp;$L$11,'Sch A. Input'!$H$13:$CJ$13,"&lt;="&amp;$Y$1020,'Sch A. Input'!$H$13:$CJ$13,"&gt;"&amp;$O$1020))</f>
        <v>0</v>
      </c>
      <c r="T1721" s="283">
        <f t="shared" si="1133"/>
        <v>0</v>
      </c>
      <c r="U1721" s="242">
        <f t="shared" si="1134"/>
        <v>0</v>
      </c>
      <c r="V1721" s="242">
        <f t="shared" si="1135"/>
        <v>0</v>
      </c>
      <c r="W1721" s="276">
        <f t="shared" si="1124"/>
        <v>0</v>
      </c>
      <c r="X1721" s="281">
        <f t="shared" si="1107"/>
        <v>0</v>
      </c>
      <c r="Y1721" s="245">
        <f t="shared" si="1108"/>
        <v>0</v>
      </c>
      <c r="Z1721" s="248"/>
      <c r="AA1721" s="285">
        <f t="shared" si="1136"/>
        <v>0</v>
      </c>
      <c r="AB1721" s="242">
        <f>IF(AA1721=0,0,SUMIFS('Sch A. Input'!$H712:$CJ712,'Sch A. Input'!$H$14:$CJ$14,"Recurring",'Sch A. Input'!$H$13:$CJ$13,"&lt;="&amp;$L$11,'Sch A. Input'!$H$13:$CJ$13,"&lt;="&amp;$AI$1020,'Sch A. Input'!$H$13:$CJ$13,"&gt;"&amp;$Y$1020))</f>
        <v>0</v>
      </c>
      <c r="AC1721" s="242">
        <f>IF(AA1721=0,0,SUMIFS('Sch A. Input'!$H712:$CJ712,'Sch A. Input'!$H$14:$CJ$14,"One-time",'Sch A. Input'!$H$13:$CJ$13,"&lt;="&amp;$L$11,'Sch A. Input'!$H$13:$CJ$13,"&lt;="&amp;$AI$1020,'Sch A. Input'!$H$13:$CJ$13,"&gt;"&amp;$Y$1020))</f>
        <v>0</v>
      </c>
      <c r="AD1721" s="283">
        <f t="shared" si="1137"/>
        <v>0</v>
      </c>
      <c r="AE1721" s="242">
        <f t="shared" si="1138"/>
        <v>0</v>
      </c>
      <c r="AF1721" s="242">
        <f t="shared" si="1139"/>
        <v>0</v>
      </c>
      <c r="AG1721" s="276">
        <f t="shared" si="1125"/>
        <v>0</v>
      </c>
      <c r="AH1721" s="281">
        <f t="shared" si="1109"/>
        <v>0</v>
      </c>
      <c r="AI1721" s="245">
        <f t="shared" si="1110"/>
        <v>0</v>
      </c>
      <c r="AK1721" s="285">
        <f t="shared" si="1140"/>
        <v>0</v>
      </c>
      <c r="AL1721" s="242">
        <f>IF(AK1721=0,0,SUMIFS('Sch A. Input'!$H712:$CJ712,'Sch A. Input'!$H$14:$CJ$14,"Recurring",'Sch A. Input'!$H$13:$CJ$13,"&lt;="&amp;$L$11,'Sch A. Input'!$H$13:$CJ$13,"&lt;="&amp;$AS$1020,'Sch A. Input'!$H$13:$CJ$13,"&gt;"&amp;$AI$1020))</f>
        <v>0</v>
      </c>
      <c r="AM1721" s="242">
        <f>IF(AK1721=0,0,SUMIFS('Sch A. Input'!$H712:$CJ712,'Sch A. Input'!$H$14:$CJ$14,"One-time",'Sch A. Input'!$H$13:$CJ$13,"&lt;="&amp;$L$11,'Sch A. Input'!$H$13:$CJ$13,"&lt;="&amp;$AS$1020,'Sch A. Input'!$H$13:$CJ$13,"&gt;"&amp;$AI$1020))</f>
        <v>0</v>
      </c>
      <c r="AN1721" s="283">
        <f t="shared" si="1141"/>
        <v>0</v>
      </c>
      <c r="AO1721" s="242">
        <f t="shared" si="1142"/>
        <v>0</v>
      </c>
      <c r="AP1721" s="242">
        <f t="shared" si="1143"/>
        <v>0</v>
      </c>
      <c r="AQ1721" s="276">
        <f t="shared" si="1126"/>
        <v>0</v>
      </c>
      <c r="AR1721" s="281">
        <f t="shared" si="1111"/>
        <v>0</v>
      </c>
      <c r="AS1721" s="245">
        <f t="shared" si="1112"/>
        <v>0</v>
      </c>
      <c r="AY1721" s="160"/>
      <c r="AZ1721" s="160"/>
      <c r="BK1721" s="2"/>
      <c r="BL1721" s="2"/>
      <c r="BM1721" s="2"/>
      <c r="BN1721" s="2"/>
      <c r="BO1721" s="2"/>
      <c r="BP1721" s="2"/>
      <c r="BQ1721" s="2"/>
      <c r="BR1721" s="2"/>
      <c r="BS1721" s="2"/>
      <c r="BT1721" s="2"/>
      <c r="BU1721" s="2"/>
      <c r="BV1721" s="2"/>
      <c r="BW1721" s="2"/>
      <c r="BX1721" s="2"/>
      <c r="BY1721" s="2"/>
      <c r="BZ1721" s="2"/>
      <c r="CA1721" s="2"/>
      <c r="CI1721"/>
      <c r="CJ1721"/>
      <c r="CK1721"/>
      <c r="CL1721"/>
      <c r="CM1721"/>
      <c r="CN1721"/>
      <c r="CO1721"/>
      <c r="CP1721"/>
      <c r="CQ1721"/>
      <c r="CR1721"/>
      <c r="CS1721"/>
      <c r="CT1721"/>
      <c r="CU1721"/>
      <c r="CV1721"/>
      <c r="CW1721"/>
      <c r="CX1721"/>
    </row>
    <row r="1722" spans="2:102" x14ac:dyDescent="0.35">
      <c r="B1722" s="70" t="str">
        <f t="shared" ref="B1722:F1722" si="1190">B715</f>
        <v/>
      </c>
      <c r="C1722" s="166" t="str">
        <f t="shared" si="1190"/>
        <v/>
      </c>
      <c r="D1722" s="273" t="str">
        <f t="shared" si="1190"/>
        <v/>
      </c>
      <c r="E1722" s="273">
        <f t="shared" si="1190"/>
        <v>45016</v>
      </c>
      <c r="F1722" s="273">
        <f t="shared" si="1190"/>
        <v>0</v>
      </c>
      <c r="G1722" s="98">
        <f t="shared" si="1128"/>
        <v>0</v>
      </c>
      <c r="H1722" s="242">
        <f>IF(G1722=0,0,SUMIFS('Sch A. Input'!$H713:$CJ713,'Sch A. Input'!$H$14:$CJ$14,"Recurring",'Sch A. Input'!$H$13:$CJ$13,"&lt;="&amp;$O$1020,'Sch A. Input'!$H$13:$CJ$13,"&lt;="&amp;$L$11))</f>
        <v>0</v>
      </c>
      <c r="I1722" s="242">
        <f>IF(G1722=0,0,SUMIFS('Sch A. Input'!$H713:$CJ713,'Sch A. Input'!$H$14:$CJ$14,"One-time",'Sch A. Input'!$H$13:$CJ$13,"&lt;="&amp;$O$1020,'Sch A. Input'!$H$13:$CJ$13,"&lt;="&amp;$L$11))</f>
        <v>0</v>
      </c>
      <c r="J1722" s="283">
        <f t="shared" si="1129"/>
        <v>0</v>
      </c>
      <c r="K1722" s="242">
        <f t="shared" si="1130"/>
        <v>0</v>
      </c>
      <c r="L1722" s="242">
        <f t="shared" si="1131"/>
        <v>0</v>
      </c>
      <c r="M1722" s="276">
        <f t="shared" si="1123"/>
        <v>0</v>
      </c>
      <c r="N1722" s="281">
        <f t="shared" si="1105"/>
        <v>0</v>
      </c>
      <c r="O1722" s="245">
        <f t="shared" si="1106"/>
        <v>0</v>
      </c>
      <c r="P1722" s="248"/>
      <c r="Q1722" s="285">
        <f t="shared" si="1132"/>
        <v>0</v>
      </c>
      <c r="R1722" s="242">
        <f>IF(Q1722=0,0,SUMIFS('Sch A. Input'!$H713:$CJ713,'Sch A. Input'!$H$14:$CJ$14,"Recurring",'Sch A. Input'!$H$13:$CJ$13,"&lt;="&amp;$L$11,'Sch A. Input'!$H$13:$CJ$13,"&lt;="&amp;$Y$1020,'Sch A. Input'!$H$13:$CJ$13,"&gt;"&amp;$O$1020))</f>
        <v>0</v>
      </c>
      <c r="S1722" s="242">
        <f>IF(Q1722=0,0,SUMIFS('Sch A. Input'!$H713:$CJ713,'Sch A. Input'!$H$14:$CJ$14,"One-time",'Sch A. Input'!$H$13:$CJ$13,"&lt;="&amp;$L$11,'Sch A. Input'!$H$13:$CJ$13,"&lt;="&amp;$Y$1020,'Sch A. Input'!$H$13:$CJ$13,"&gt;"&amp;$O$1020))</f>
        <v>0</v>
      </c>
      <c r="T1722" s="283">
        <f t="shared" si="1133"/>
        <v>0</v>
      </c>
      <c r="U1722" s="242">
        <f t="shared" si="1134"/>
        <v>0</v>
      </c>
      <c r="V1722" s="242">
        <f t="shared" si="1135"/>
        <v>0</v>
      </c>
      <c r="W1722" s="276">
        <f t="shared" si="1124"/>
        <v>0</v>
      </c>
      <c r="X1722" s="281">
        <f t="shared" si="1107"/>
        <v>0</v>
      </c>
      <c r="Y1722" s="245">
        <f t="shared" si="1108"/>
        <v>0</v>
      </c>
      <c r="Z1722" s="248"/>
      <c r="AA1722" s="285">
        <f t="shared" si="1136"/>
        <v>0</v>
      </c>
      <c r="AB1722" s="242">
        <f>IF(AA1722=0,0,SUMIFS('Sch A. Input'!$H713:$CJ713,'Sch A. Input'!$H$14:$CJ$14,"Recurring",'Sch A. Input'!$H$13:$CJ$13,"&lt;="&amp;$L$11,'Sch A. Input'!$H$13:$CJ$13,"&lt;="&amp;$AI$1020,'Sch A. Input'!$H$13:$CJ$13,"&gt;"&amp;$Y$1020))</f>
        <v>0</v>
      </c>
      <c r="AC1722" s="242">
        <f>IF(AA1722=0,0,SUMIFS('Sch A. Input'!$H713:$CJ713,'Sch A. Input'!$H$14:$CJ$14,"One-time",'Sch A. Input'!$H$13:$CJ$13,"&lt;="&amp;$L$11,'Sch A. Input'!$H$13:$CJ$13,"&lt;="&amp;$AI$1020,'Sch A. Input'!$H$13:$CJ$13,"&gt;"&amp;$Y$1020))</f>
        <v>0</v>
      </c>
      <c r="AD1722" s="283">
        <f t="shared" si="1137"/>
        <v>0</v>
      </c>
      <c r="AE1722" s="242">
        <f t="shared" si="1138"/>
        <v>0</v>
      </c>
      <c r="AF1722" s="242">
        <f t="shared" si="1139"/>
        <v>0</v>
      </c>
      <c r="AG1722" s="276">
        <f t="shared" si="1125"/>
        <v>0</v>
      </c>
      <c r="AH1722" s="281">
        <f t="shared" si="1109"/>
        <v>0</v>
      </c>
      <c r="AI1722" s="245">
        <f t="shared" si="1110"/>
        <v>0</v>
      </c>
      <c r="AK1722" s="285">
        <f t="shared" si="1140"/>
        <v>0</v>
      </c>
      <c r="AL1722" s="242">
        <f>IF(AK1722=0,0,SUMIFS('Sch A. Input'!$H713:$CJ713,'Sch A. Input'!$H$14:$CJ$14,"Recurring",'Sch A. Input'!$H$13:$CJ$13,"&lt;="&amp;$L$11,'Sch A. Input'!$H$13:$CJ$13,"&lt;="&amp;$AS$1020,'Sch A. Input'!$H$13:$CJ$13,"&gt;"&amp;$AI$1020))</f>
        <v>0</v>
      </c>
      <c r="AM1722" s="242">
        <f>IF(AK1722=0,0,SUMIFS('Sch A. Input'!$H713:$CJ713,'Sch A. Input'!$H$14:$CJ$14,"One-time",'Sch A. Input'!$H$13:$CJ$13,"&lt;="&amp;$L$11,'Sch A. Input'!$H$13:$CJ$13,"&lt;="&amp;$AS$1020,'Sch A. Input'!$H$13:$CJ$13,"&gt;"&amp;$AI$1020))</f>
        <v>0</v>
      </c>
      <c r="AN1722" s="283">
        <f t="shared" si="1141"/>
        <v>0</v>
      </c>
      <c r="AO1722" s="242">
        <f t="shared" si="1142"/>
        <v>0</v>
      </c>
      <c r="AP1722" s="242">
        <f t="shared" si="1143"/>
        <v>0</v>
      </c>
      <c r="AQ1722" s="276">
        <f t="shared" si="1126"/>
        <v>0</v>
      </c>
      <c r="AR1722" s="281">
        <f t="shared" si="1111"/>
        <v>0</v>
      </c>
      <c r="AS1722" s="245">
        <f t="shared" si="1112"/>
        <v>0</v>
      </c>
      <c r="AY1722" s="160"/>
      <c r="AZ1722" s="160"/>
      <c r="BK1722" s="2"/>
      <c r="BL1722" s="2"/>
      <c r="BM1722" s="2"/>
      <c r="BN1722" s="2"/>
      <c r="BO1722" s="2"/>
      <c r="BP1722" s="2"/>
      <c r="BQ1722" s="2"/>
      <c r="BR1722" s="2"/>
      <c r="BS1722" s="2"/>
      <c r="BT1722" s="2"/>
      <c r="BU1722" s="2"/>
      <c r="BV1722" s="2"/>
      <c r="BW1722" s="2"/>
      <c r="BX1722" s="2"/>
      <c r="BY1722" s="2"/>
      <c r="BZ1722" s="2"/>
      <c r="CA1722" s="2"/>
      <c r="CI1722"/>
      <c r="CJ1722"/>
      <c r="CK1722"/>
      <c r="CL1722"/>
      <c r="CM1722"/>
      <c r="CN1722"/>
      <c r="CO1722"/>
      <c r="CP1722"/>
      <c r="CQ1722"/>
      <c r="CR1722"/>
      <c r="CS1722"/>
      <c r="CT1722"/>
      <c r="CU1722"/>
      <c r="CV1722"/>
      <c r="CW1722"/>
      <c r="CX1722"/>
    </row>
    <row r="1723" spans="2:102" x14ac:dyDescent="0.35">
      <c r="B1723" s="70" t="str">
        <f t="shared" ref="B1723:F1723" si="1191">B716</f>
        <v/>
      </c>
      <c r="C1723" s="166" t="str">
        <f t="shared" si="1191"/>
        <v/>
      </c>
      <c r="D1723" s="273" t="str">
        <f t="shared" si="1191"/>
        <v/>
      </c>
      <c r="E1723" s="273">
        <f t="shared" si="1191"/>
        <v>45016</v>
      </c>
      <c r="F1723" s="273">
        <f t="shared" si="1191"/>
        <v>0</v>
      </c>
      <c r="G1723" s="98">
        <f t="shared" si="1128"/>
        <v>0</v>
      </c>
      <c r="H1723" s="242">
        <f>IF(G1723=0,0,SUMIFS('Sch A. Input'!$H714:$CJ714,'Sch A. Input'!$H$14:$CJ$14,"Recurring",'Sch A. Input'!$H$13:$CJ$13,"&lt;="&amp;$O$1020,'Sch A. Input'!$H$13:$CJ$13,"&lt;="&amp;$L$11))</f>
        <v>0</v>
      </c>
      <c r="I1723" s="242">
        <f>IF(G1723=0,0,SUMIFS('Sch A. Input'!$H714:$CJ714,'Sch A. Input'!$H$14:$CJ$14,"One-time",'Sch A. Input'!$H$13:$CJ$13,"&lt;="&amp;$O$1020,'Sch A. Input'!$H$13:$CJ$13,"&lt;="&amp;$L$11))</f>
        <v>0</v>
      </c>
      <c r="J1723" s="283">
        <f t="shared" si="1129"/>
        <v>0</v>
      </c>
      <c r="K1723" s="242">
        <f t="shared" si="1130"/>
        <v>0</v>
      </c>
      <c r="L1723" s="242">
        <f t="shared" si="1131"/>
        <v>0</v>
      </c>
      <c r="M1723" s="276">
        <f t="shared" si="1123"/>
        <v>0</v>
      </c>
      <c r="N1723" s="281">
        <f t="shared" si="1105"/>
        <v>0</v>
      </c>
      <c r="O1723" s="245">
        <f t="shared" si="1106"/>
        <v>0</v>
      </c>
      <c r="P1723" s="248"/>
      <c r="Q1723" s="285">
        <f t="shared" si="1132"/>
        <v>0</v>
      </c>
      <c r="R1723" s="242">
        <f>IF(Q1723=0,0,SUMIFS('Sch A. Input'!$H714:$CJ714,'Sch A. Input'!$H$14:$CJ$14,"Recurring",'Sch A. Input'!$H$13:$CJ$13,"&lt;="&amp;$L$11,'Sch A. Input'!$H$13:$CJ$13,"&lt;="&amp;$Y$1020,'Sch A. Input'!$H$13:$CJ$13,"&gt;"&amp;$O$1020))</f>
        <v>0</v>
      </c>
      <c r="S1723" s="242">
        <f>IF(Q1723=0,0,SUMIFS('Sch A. Input'!$H714:$CJ714,'Sch A. Input'!$H$14:$CJ$14,"One-time",'Sch A. Input'!$H$13:$CJ$13,"&lt;="&amp;$L$11,'Sch A. Input'!$H$13:$CJ$13,"&lt;="&amp;$Y$1020,'Sch A. Input'!$H$13:$CJ$13,"&gt;"&amp;$O$1020))</f>
        <v>0</v>
      </c>
      <c r="T1723" s="283">
        <f t="shared" si="1133"/>
        <v>0</v>
      </c>
      <c r="U1723" s="242">
        <f t="shared" si="1134"/>
        <v>0</v>
      </c>
      <c r="V1723" s="242">
        <f t="shared" si="1135"/>
        <v>0</v>
      </c>
      <c r="W1723" s="276">
        <f t="shared" si="1124"/>
        <v>0</v>
      </c>
      <c r="X1723" s="281">
        <f t="shared" si="1107"/>
        <v>0</v>
      </c>
      <c r="Y1723" s="245">
        <f t="shared" si="1108"/>
        <v>0</v>
      </c>
      <c r="Z1723" s="248"/>
      <c r="AA1723" s="285">
        <f t="shared" si="1136"/>
        <v>0</v>
      </c>
      <c r="AB1723" s="242">
        <f>IF(AA1723=0,0,SUMIFS('Sch A. Input'!$H714:$CJ714,'Sch A. Input'!$H$14:$CJ$14,"Recurring",'Sch A. Input'!$H$13:$CJ$13,"&lt;="&amp;$L$11,'Sch A. Input'!$H$13:$CJ$13,"&lt;="&amp;$AI$1020,'Sch A. Input'!$H$13:$CJ$13,"&gt;"&amp;$Y$1020))</f>
        <v>0</v>
      </c>
      <c r="AC1723" s="242">
        <f>IF(AA1723=0,0,SUMIFS('Sch A. Input'!$H714:$CJ714,'Sch A. Input'!$H$14:$CJ$14,"One-time",'Sch A. Input'!$H$13:$CJ$13,"&lt;="&amp;$L$11,'Sch A. Input'!$H$13:$CJ$13,"&lt;="&amp;$AI$1020,'Sch A. Input'!$H$13:$CJ$13,"&gt;"&amp;$Y$1020))</f>
        <v>0</v>
      </c>
      <c r="AD1723" s="283">
        <f t="shared" si="1137"/>
        <v>0</v>
      </c>
      <c r="AE1723" s="242">
        <f t="shared" si="1138"/>
        <v>0</v>
      </c>
      <c r="AF1723" s="242">
        <f t="shared" si="1139"/>
        <v>0</v>
      </c>
      <c r="AG1723" s="276">
        <f t="shared" si="1125"/>
        <v>0</v>
      </c>
      <c r="AH1723" s="281">
        <f t="shared" si="1109"/>
        <v>0</v>
      </c>
      <c r="AI1723" s="245">
        <f t="shared" si="1110"/>
        <v>0</v>
      </c>
      <c r="AK1723" s="285">
        <f t="shared" si="1140"/>
        <v>0</v>
      </c>
      <c r="AL1723" s="242">
        <f>IF(AK1723=0,0,SUMIFS('Sch A. Input'!$H714:$CJ714,'Sch A. Input'!$H$14:$CJ$14,"Recurring",'Sch A. Input'!$H$13:$CJ$13,"&lt;="&amp;$L$11,'Sch A. Input'!$H$13:$CJ$13,"&lt;="&amp;$AS$1020,'Sch A. Input'!$H$13:$CJ$13,"&gt;"&amp;$AI$1020))</f>
        <v>0</v>
      </c>
      <c r="AM1723" s="242">
        <f>IF(AK1723=0,0,SUMIFS('Sch A. Input'!$H714:$CJ714,'Sch A. Input'!$H$14:$CJ$14,"One-time",'Sch A. Input'!$H$13:$CJ$13,"&lt;="&amp;$L$11,'Sch A. Input'!$H$13:$CJ$13,"&lt;="&amp;$AS$1020,'Sch A. Input'!$H$13:$CJ$13,"&gt;"&amp;$AI$1020))</f>
        <v>0</v>
      </c>
      <c r="AN1723" s="283">
        <f t="shared" si="1141"/>
        <v>0</v>
      </c>
      <c r="AO1723" s="242">
        <f t="shared" si="1142"/>
        <v>0</v>
      </c>
      <c r="AP1723" s="242">
        <f t="shared" si="1143"/>
        <v>0</v>
      </c>
      <c r="AQ1723" s="276">
        <f t="shared" si="1126"/>
        <v>0</v>
      </c>
      <c r="AR1723" s="281">
        <f t="shared" si="1111"/>
        <v>0</v>
      </c>
      <c r="AS1723" s="245">
        <f t="shared" si="1112"/>
        <v>0</v>
      </c>
      <c r="AY1723" s="160"/>
      <c r="AZ1723" s="160"/>
      <c r="BK1723" s="2"/>
      <c r="BL1723" s="2"/>
      <c r="BM1723" s="2"/>
      <c r="BN1723" s="2"/>
      <c r="BO1723" s="2"/>
      <c r="BP1723" s="2"/>
      <c r="BQ1723" s="2"/>
      <c r="BR1723" s="2"/>
      <c r="BS1723" s="2"/>
      <c r="BT1723" s="2"/>
      <c r="BU1723" s="2"/>
      <c r="BV1723" s="2"/>
      <c r="BW1723" s="2"/>
      <c r="BX1723" s="2"/>
      <c r="BY1723" s="2"/>
      <c r="BZ1723" s="2"/>
      <c r="CA1723" s="2"/>
      <c r="CI1723"/>
      <c r="CJ1723"/>
      <c r="CK1723"/>
      <c r="CL1723"/>
      <c r="CM1723"/>
      <c r="CN1723"/>
      <c r="CO1723"/>
      <c r="CP1723"/>
      <c r="CQ1723"/>
      <c r="CR1723"/>
      <c r="CS1723"/>
      <c r="CT1723"/>
      <c r="CU1723"/>
      <c r="CV1723"/>
      <c r="CW1723"/>
      <c r="CX1723"/>
    </row>
    <row r="1724" spans="2:102" x14ac:dyDescent="0.35">
      <c r="B1724" s="70" t="str">
        <f t="shared" ref="B1724:F1724" si="1192">B717</f>
        <v/>
      </c>
      <c r="C1724" s="166" t="str">
        <f t="shared" si="1192"/>
        <v/>
      </c>
      <c r="D1724" s="273" t="str">
        <f t="shared" si="1192"/>
        <v/>
      </c>
      <c r="E1724" s="273">
        <f t="shared" si="1192"/>
        <v>45016</v>
      </c>
      <c r="F1724" s="273">
        <f t="shared" si="1192"/>
        <v>0</v>
      </c>
      <c r="G1724" s="98">
        <f t="shared" si="1128"/>
        <v>0</v>
      </c>
      <c r="H1724" s="242">
        <f>IF(G1724=0,0,SUMIFS('Sch A. Input'!$H715:$CJ715,'Sch A. Input'!$H$14:$CJ$14,"Recurring",'Sch A. Input'!$H$13:$CJ$13,"&lt;="&amp;$O$1020,'Sch A. Input'!$H$13:$CJ$13,"&lt;="&amp;$L$11))</f>
        <v>0</v>
      </c>
      <c r="I1724" s="242">
        <f>IF(G1724=0,0,SUMIFS('Sch A. Input'!$H715:$CJ715,'Sch A. Input'!$H$14:$CJ$14,"One-time",'Sch A. Input'!$H$13:$CJ$13,"&lt;="&amp;$O$1020,'Sch A. Input'!$H$13:$CJ$13,"&lt;="&amp;$L$11))</f>
        <v>0</v>
      </c>
      <c r="J1724" s="283">
        <f t="shared" si="1129"/>
        <v>0</v>
      </c>
      <c r="K1724" s="242">
        <f t="shared" si="1130"/>
        <v>0</v>
      </c>
      <c r="L1724" s="242">
        <f t="shared" si="1131"/>
        <v>0</v>
      </c>
      <c r="M1724" s="276">
        <f t="shared" si="1123"/>
        <v>0</v>
      </c>
      <c r="N1724" s="281">
        <f t="shared" si="1105"/>
        <v>0</v>
      </c>
      <c r="O1724" s="245">
        <f t="shared" si="1106"/>
        <v>0</v>
      </c>
      <c r="P1724" s="248"/>
      <c r="Q1724" s="285">
        <f t="shared" si="1132"/>
        <v>0</v>
      </c>
      <c r="R1724" s="242">
        <f>IF(Q1724=0,0,SUMIFS('Sch A. Input'!$H715:$CJ715,'Sch A. Input'!$H$14:$CJ$14,"Recurring",'Sch A. Input'!$H$13:$CJ$13,"&lt;="&amp;$L$11,'Sch A. Input'!$H$13:$CJ$13,"&lt;="&amp;$Y$1020,'Sch A. Input'!$H$13:$CJ$13,"&gt;"&amp;$O$1020))</f>
        <v>0</v>
      </c>
      <c r="S1724" s="242">
        <f>IF(Q1724=0,0,SUMIFS('Sch A. Input'!$H715:$CJ715,'Sch A. Input'!$H$14:$CJ$14,"One-time",'Sch A. Input'!$H$13:$CJ$13,"&lt;="&amp;$L$11,'Sch A. Input'!$H$13:$CJ$13,"&lt;="&amp;$Y$1020,'Sch A. Input'!$H$13:$CJ$13,"&gt;"&amp;$O$1020))</f>
        <v>0</v>
      </c>
      <c r="T1724" s="283">
        <f t="shared" si="1133"/>
        <v>0</v>
      </c>
      <c r="U1724" s="242">
        <f t="shared" si="1134"/>
        <v>0</v>
      </c>
      <c r="V1724" s="242">
        <f t="shared" si="1135"/>
        <v>0</v>
      </c>
      <c r="W1724" s="276">
        <f t="shared" si="1124"/>
        <v>0</v>
      </c>
      <c r="X1724" s="281">
        <f t="shared" si="1107"/>
        <v>0</v>
      </c>
      <c r="Y1724" s="245">
        <f t="shared" si="1108"/>
        <v>0</v>
      </c>
      <c r="Z1724" s="248"/>
      <c r="AA1724" s="285">
        <f t="shared" si="1136"/>
        <v>0</v>
      </c>
      <c r="AB1724" s="242">
        <f>IF(AA1724=0,0,SUMIFS('Sch A. Input'!$H715:$CJ715,'Sch A. Input'!$H$14:$CJ$14,"Recurring",'Sch A. Input'!$H$13:$CJ$13,"&lt;="&amp;$L$11,'Sch A. Input'!$H$13:$CJ$13,"&lt;="&amp;$AI$1020,'Sch A. Input'!$H$13:$CJ$13,"&gt;"&amp;$Y$1020))</f>
        <v>0</v>
      </c>
      <c r="AC1724" s="242">
        <f>IF(AA1724=0,0,SUMIFS('Sch A. Input'!$H715:$CJ715,'Sch A. Input'!$H$14:$CJ$14,"One-time",'Sch A. Input'!$H$13:$CJ$13,"&lt;="&amp;$L$11,'Sch A. Input'!$H$13:$CJ$13,"&lt;="&amp;$AI$1020,'Sch A. Input'!$H$13:$CJ$13,"&gt;"&amp;$Y$1020))</f>
        <v>0</v>
      </c>
      <c r="AD1724" s="283">
        <f t="shared" si="1137"/>
        <v>0</v>
      </c>
      <c r="AE1724" s="242">
        <f t="shared" si="1138"/>
        <v>0</v>
      </c>
      <c r="AF1724" s="242">
        <f t="shared" si="1139"/>
        <v>0</v>
      </c>
      <c r="AG1724" s="276">
        <f t="shared" si="1125"/>
        <v>0</v>
      </c>
      <c r="AH1724" s="281">
        <f t="shared" si="1109"/>
        <v>0</v>
      </c>
      <c r="AI1724" s="245">
        <f t="shared" si="1110"/>
        <v>0</v>
      </c>
      <c r="AK1724" s="285">
        <f t="shared" si="1140"/>
        <v>0</v>
      </c>
      <c r="AL1724" s="242">
        <f>IF(AK1724=0,0,SUMIFS('Sch A. Input'!$H715:$CJ715,'Sch A. Input'!$H$14:$CJ$14,"Recurring",'Sch A. Input'!$H$13:$CJ$13,"&lt;="&amp;$L$11,'Sch A. Input'!$H$13:$CJ$13,"&lt;="&amp;$AS$1020,'Sch A. Input'!$H$13:$CJ$13,"&gt;"&amp;$AI$1020))</f>
        <v>0</v>
      </c>
      <c r="AM1724" s="242">
        <f>IF(AK1724=0,0,SUMIFS('Sch A. Input'!$H715:$CJ715,'Sch A. Input'!$H$14:$CJ$14,"One-time",'Sch A. Input'!$H$13:$CJ$13,"&lt;="&amp;$L$11,'Sch A. Input'!$H$13:$CJ$13,"&lt;="&amp;$AS$1020,'Sch A. Input'!$H$13:$CJ$13,"&gt;"&amp;$AI$1020))</f>
        <v>0</v>
      </c>
      <c r="AN1724" s="283">
        <f t="shared" si="1141"/>
        <v>0</v>
      </c>
      <c r="AO1724" s="242">
        <f t="shared" si="1142"/>
        <v>0</v>
      </c>
      <c r="AP1724" s="242">
        <f t="shared" si="1143"/>
        <v>0</v>
      </c>
      <c r="AQ1724" s="276">
        <f t="shared" si="1126"/>
        <v>0</v>
      </c>
      <c r="AR1724" s="281">
        <f t="shared" si="1111"/>
        <v>0</v>
      </c>
      <c r="AS1724" s="245">
        <f t="shared" si="1112"/>
        <v>0</v>
      </c>
      <c r="AY1724" s="160"/>
      <c r="AZ1724" s="160"/>
      <c r="BK1724" s="2"/>
      <c r="BL1724" s="2"/>
      <c r="BM1724" s="2"/>
      <c r="BN1724" s="2"/>
      <c r="BO1724" s="2"/>
      <c r="BP1724" s="2"/>
      <c r="BQ1724" s="2"/>
      <c r="BR1724" s="2"/>
      <c r="BS1724" s="2"/>
      <c r="BT1724" s="2"/>
      <c r="BU1724" s="2"/>
      <c r="BV1724" s="2"/>
      <c r="BW1724" s="2"/>
      <c r="BX1724" s="2"/>
      <c r="BY1724" s="2"/>
      <c r="BZ1724" s="2"/>
      <c r="CA1724" s="2"/>
      <c r="CI1724"/>
      <c r="CJ1724"/>
      <c r="CK1724"/>
      <c r="CL1724"/>
      <c r="CM1724"/>
      <c r="CN1724"/>
      <c r="CO1724"/>
      <c r="CP1724"/>
      <c r="CQ1724"/>
      <c r="CR1724"/>
      <c r="CS1724"/>
      <c r="CT1724"/>
      <c r="CU1724"/>
      <c r="CV1724"/>
      <c r="CW1724"/>
      <c r="CX1724"/>
    </row>
    <row r="1725" spans="2:102" x14ac:dyDescent="0.35">
      <c r="B1725" s="70" t="str">
        <f t="shared" ref="B1725:F1725" si="1193">B718</f>
        <v/>
      </c>
      <c r="C1725" s="166" t="str">
        <f t="shared" si="1193"/>
        <v/>
      </c>
      <c r="D1725" s="273" t="str">
        <f t="shared" si="1193"/>
        <v/>
      </c>
      <c r="E1725" s="273">
        <f t="shared" si="1193"/>
        <v>45016</v>
      </c>
      <c r="F1725" s="273">
        <f t="shared" si="1193"/>
        <v>0</v>
      </c>
      <c r="G1725" s="98">
        <f t="shared" si="1128"/>
        <v>0</v>
      </c>
      <c r="H1725" s="242">
        <f>IF(G1725=0,0,SUMIFS('Sch A. Input'!$H716:$CJ716,'Sch A. Input'!$H$14:$CJ$14,"Recurring",'Sch A. Input'!$H$13:$CJ$13,"&lt;="&amp;$O$1020,'Sch A. Input'!$H$13:$CJ$13,"&lt;="&amp;$L$11))</f>
        <v>0</v>
      </c>
      <c r="I1725" s="242">
        <f>IF(G1725=0,0,SUMIFS('Sch A. Input'!$H716:$CJ716,'Sch A. Input'!$H$14:$CJ$14,"One-time",'Sch A. Input'!$H$13:$CJ$13,"&lt;="&amp;$O$1020,'Sch A. Input'!$H$13:$CJ$13,"&lt;="&amp;$L$11))</f>
        <v>0</v>
      </c>
      <c r="J1725" s="283">
        <f t="shared" si="1129"/>
        <v>0</v>
      </c>
      <c r="K1725" s="242">
        <f t="shared" si="1130"/>
        <v>0</v>
      </c>
      <c r="L1725" s="242">
        <f t="shared" si="1131"/>
        <v>0</v>
      </c>
      <c r="M1725" s="276">
        <f t="shared" si="1123"/>
        <v>0</v>
      </c>
      <c r="N1725" s="281">
        <f t="shared" si="1105"/>
        <v>0</v>
      </c>
      <c r="O1725" s="245">
        <f t="shared" si="1106"/>
        <v>0</v>
      </c>
      <c r="P1725" s="248"/>
      <c r="Q1725" s="285">
        <f t="shared" si="1132"/>
        <v>0</v>
      </c>
      <c r="R1725" s="242">
        <f>IF(Q1725=0,0,SUMIFS('Sch A. Input'!$H716:$CJ716,'Sch A. Input'!$H$14:$CJ$14,"Recurring",'Sch A. Input'!$H$13:$CJ$13,"&lt;="&amp;$L$11,'Sch A. Input'!$H$13:$CJ$13,"&lt;="&amp;$Y$1020,'Sch A. Input'!$H$13:$CJ$13,"&gt;"&amp;$O$1020))</f>
        <v>0</v>
      </c>
      <c r="S1725" s="242">
        <f>IF(Q1725=0,0,SUMIFS('Sch A. Input'!$H716:$CJ716,'Sch A. Input'!$H$14:$CJ$14,"One-time",'Sch A. Input'!$H$13:$CJ$13,"&lt;="&amp;$L$11,'Sch A. Input'!$H$13:$CJ$13,"&lt;="&amp;$Y$1020,'Sch A. Input'!$H$13:$CJ$13,"&gt;"&amp;$O$1020))</f>
        <v>0</v>
      </c>
      <c r="T1725" s="283">
        <f t="shared" si="1133"/>
        <v>0</v>
      </c>
      <c r="U1725" s="242">
        <f t="shared" si="1134"/>
        <v>0</v>
      </c>
      <c r="V1725" s="242">
        <f t="shared" si="1135"/>
        <v>0</v>
      </c>
      <c r="W1725" s="276">
        <f t="shared" si="1124"/>
        <v>0</v>
      </c>
      <c r="X1725" s="281">
        <f t="shared" si="1107"/>
        <v>0</v>
      </c>
      <c r="Y1725" s="245">
        <f t="shared" si="1108"/>
        <v>0</v>
      </c>
      <c r="Z1725" s="248"/>
      <c r="AA1725" s="285">
        <f t="shared" si="1136"/>
        <v>0</v>
      </c>
      <c r="AB1725" s="242">
        <f>IF(AA1725=0,0,SUMIFS('Sch A. Input'!$H716:$CJ716,'Sch A. Input'!$H$14:$CJ$14,"Recurring",'Sch A. Input'!$H$13:$CJ$13,"&lt;="&amp;$L$11,'Sch A. Input'!$H$13:$CJ$13,"&lt;="&amp;$AI$1020,'Sch A. Input'!$H$13:$CJ$13,"&gt;"&amp;$Y$1020))</f>
        <v>0</v>
      </c>
      <c r="AC1725" s="242">
        <f>IF(AA1725=0,0,SUMIFS('Sch A. Input'!$H716:$CJ716,'Sch A. Input'!$H$14:$CJ$14,"One-time",'Sch A. Input'!$H$13:$CJ$13,"&lt;="&amp;$L$11,'Sch A. Input'!$H$13:$CJ$13,"&lt;="&amp;$AI$1020,'Sch A. Input'!$H$13:$CJ$13,"&gt;"&amp;$Y$1020))</f>
        <v>0</v>
      </c>
      <c r="AD1725" s="283">
        <f t="shared" si="1137"/>
        <v>0</v>
      </c>
      <c r="AE1725" s="242">
        <f t="shared" si="1138"/>
        <v>0</v>
      </c>
      <c r="AF1725" s="242">
        <f t="shared" si="1139"/>
        <v>0</v>
      </c>
      <c r="AG1725" s="276">
        <f t="shared" si="1125"/>
        <v>0</v>
      </c>
      <c r="AH1725" s="281">
        <f t="shared" si="1109"/>
        <v>0</v>
      </c>
      <c r="AI1725" s="245">
        <f t="shared" si="1110"/>
        <v>0</v>
      </c>
      <c r="AK1725" s="285">
        <f t="shared" si="1140"/>
        <v>0</v>
      </c>
      <c r="AL1725" s="242">
        <f>IF(AK1725=0,0,SUMIFS('Sch A. Input'!$H716:$CJ716,'Sch A. Input'!$H$14:$CJ$14,"Recurring",'Sch A. Input'!$H$13:$CJ$13,"&lt;="&amp;$L$11,'Sch A. Input'!$H$13:$CJ$13,"&lt;="&amp;$AS$1020,'Sch A. Input'!$H$13:$CJ$13,"&gt;"&amp;$AI$1020))</f>
        <v>0</v>
      </c>
      <c r="AM1725" s="242">
        <f>IF(AK1725=0,0,SUMIFS('Sch A. Input'!$H716:$CJ716,'Sch A. Input'!$H$14:$CJ$14,"One-time",'Sch A. Input'!$H$13:$CJ$13,"&lt;="&amp;$L$11,'Sch A. Input'!$H$13:$CJ$13,"&lt;="&amp;$AS$1020,'Sch A. Input'!$H$13:$CJ$13,"&gt;"&amp;$AI$1020))</f>
        <v>0</v>
      </c>
      <c r="AN1725" s="283">
        <f t="shared" si="1141"/>
        <v>0</v>
      </c>
      <c r="AO1725" s="242">
        <f t="shared" si="1142"/>
        <v>0</v>
      </c>
      <c r="AP1725" s="242">
        <f t="shared" si="1143"/>
        <v>0</v>
      </c>
      <c r="AQ1725" s="276">
        <f t="shared" si="1126"/>
        <v>0</v>
      </c>
      <c r="AR1725" s="281">
        <f t="shared" si="1111"/>
        <v>0</v>
      </c>
      <c r="AS1725" s="245">
        <f t="shared" si="1112"/>
        <v>0</v>
      </c>
      <c r="AY1725" s="160"/>
      <c r="AZ1725" s="160"/>
      <c r="BK1725" s="2"/>
      <c r="BL1725" s="2"/>
      <c r="BM1725" s="2"/>
      <c r="BN1725" s="2"/>
      <c r="BO1725" s="2"/>
      <c r="BP1725" s="2"/>
      <c r="BQ1725" s="2"/>
      <c r="BR1725" s="2"/>
      <c r="BS1725" s="2"/>
      <c r="BT1725" s="2"/>
      <c r="BU1725" s="2"/>
      <c r="BV1725" s="2"/>
      <c r="BW1725" s="2"/>
      <c r="BX1725" s="2"/>
      <c r="BY1725" s="2"/>
      <c r="BZ1725" s="2"/>
      <c r="CA1725" s="2"/>
      <c r="CI1725"/>
      <c r="CJ1725"/>
      <c r="CK1725"/>
      <c r="CL1725"/>
      <c r="CM1725"/>
      <c r="CN1725"/>
      <c r="CO1725"/>
      <c r="CP1725"/>
      <c r="CQ1725"/>
      <c r="CR1725"/>
      <c r="CS1725"/>
      <c r="CT1725"/>
      <c r="CU1725"/>
      <c r="CV1725"/>
      <c r="CW1725"/>
      <c r="CX1725"/>
    </row>
    <row r="1726" spans="2:102" x14ac:dyDescent="0.35">
      <c r="B1726" s="70" t="str">
        <f t="shared" ref="B1726:F1726" si="1194">B719</f>
        <v/>
      </c>
      <c r="C1726" s="166" t="str">
        <f t="shared" si="1194"/>
        <v/>
      </c>
      <c r="D1726" s="273" t="str">
        <f t="shared" si="1194"/>
        <v/>
      </c>
      <c r="E1726" s="273">
        <f t="shared" si="1194"/>
        <v>45016</v>
      </c>
      <c r="F1726" s="273">
        <f t="shared" si="1194"/>
        <v>0</v>
      </c>
      <c r="G1726" s="98">
        <f t="shared" si="1128"/>
        <v>0</v>
      </c>
      <c r="H1726" s="242">
        <f>IF(G1726=0,0,SUMIFS('Sch A. Input'!$H717:$CJ717,'Sch A. Input'!$H$14:$CJ$14,"Recurring",'Sch A. Input'!$H$13:$CJ$13,"&lt;="&amp;$O$1020,'Sch A. Input'!$H$13:$CJ$13,"&lt;="&amp;$L$11))</f>
        <v>0</v>
      </c>
      <c r="I1726" s="242">
        <f>IF(G1726=0,0,SUMIFS('Sch A. Input'!$H717:$CJ717,'Sch A. Input'!$H$14:$CJ$14,"One-time",'Sch A. Input'!$H$13:$CJ$13,"&lt;="&amp;$O$1020,'Sch A. Input'!$H$13:$CJ$13,"&lt;="&amp;$L$11))</f>
        <v>0</v>
      </c>
      <c r="J1726" s="283">
        <f t="shared" si="1129"/>
        <v>0</v>
      </c>
      <c r="K1726" s="242">
        <f t="shared" si="1130"/>
        <v>0</v>
      </c>
      <c r="L1726" s="242">
        <f t="shared" si="1131"/>
        <v>0</v>
      </c>
      <c r="M1726" s="276">
        <f t="shared" si="1123"/>
        <v>0</v>
      </c>
      <c r="N1726" s="281">
        <f t="shared" si="1105"/>
        <v>0</v>
      </c>
      <c r="O1726" s="245">
        <f t="shared" si="1106"/>
        <v>0</v>
      </c>
      <c r="P1726" s="248"/>
      <c r="Q1726" s="285">
        <f t="shared" si="1132"/>
        <v>0</v>
      </c>
      <c r="R1726" s="242">
        <f>IF(Q1726=0,0,SUMIFS('Sch A. Input'!$H717:$CJ717,'Sch A. Input'!$H$14:$CJ$14,"Recurring",'Sch A. Input'!$H$13:$CJ$13,"&lt;="&amp;$L$11,'Sch A. Input'!$H$13:$CJ$13,"&lt;="&amp;$Y$1020,'Sch A. Input'!$H$13:$CJ$13,"&gt;"&amp;$O$1020))</f>
        <v>0</v>
      </c>
      <c r="S1726" s="242">
        <f>IF(Q1726=0,0,SUMIFS('Sch A. Input'!$H717:$CJ717,'Sch A. Input'!$H$14:$CJ$14,"One-time",'Sch A. Input'!$H$13:$CJ$13,"&lt;="&amp;$L$11,'Sch A. Input'!$H$13:$CJ$13,"&lt;="&amp;$Y$1020,'Sch A. Input'!$H$13:$CJ$13,"&gt;"&amp;$O$1020))</f>
        <v>0</v>
      </c>
      <c r="T1726" s="283">
        <f t="shared" si="1133"/>
        <v>0</v>
      </c>
      <c r="U1726" s="242">
        <f t="shared" si="1134"/>
        <v>0</v>
      </c>
      <c r="V1726" s="242">
        <f t="shared" si="1135"/>
        <v>0</v>
      </c>
      <c r="W1726" s="276">
        <f t="shared" si="1124"/>
        <v>0</v>
      </c>
      <c r="X1726" s="281">
        <f t="shared" si="1107"/>
        <v>0</v>
      </c>
      <c r="Y1726" s="245">
        <f t="shared" si="1108"/>
        <v>0</v>
      </c>
      <c r="Z1726" s="248"/>
      <c r="AA1726" s="285">
        <f t="shared" si="1136"/>
        <v>0</v>
      </c>
      <c r="AB1726" s="242">
        <f>IF(AA1726=0,0,SUMIFS('Sch A. Input'!$H717:$CJ717,'Sch A. Input'!$H$14:$CJ$14,"Recurring",'Sch A. Input'!$H$13:$CJ$13,"&lt;="&amp;$L$11,'Sch A. Input'!$H$13:$CJ$13,"&lt;="&amp;$AI$1020,'Sch A. Input'!$H$13:$CJ$13,"&gt;"&amp;$Y$1020))</f>
        <v>0</v>
      </c>
      <c r="AC1726" s="242">
        <f>IF(AA1726=0,0,SUMIFS('Sch A. Input'!$H717:$CJ717,'Sch A. Input'!$H$14:$CJ$14,"One-time",'Sch A. Input'!$H$13:$CJ$13,"&lt;="&amp;$L$11,'Sch A. Input'!$H$13:$CJ$13,"&lt;="&amp;$AI$1020,'Sch A. Input'!$H$13:$CJ$13,"&gt;"&amp;$Y$1020))</f>
        <v>0</v>
      </c>
      <c r="AD1726" s="283">
        <f t="shared" si="1137"/>
        <v>0</v>
      </c>
      <c r="AE1726" s="242">
        <f t="shared" si="1138"/>
        <v>0</v>
      </c>
      <c r="AF1726" s="242">
        <f t="shared" si="1139"/>
        <v>0</v>
      </c>
      <c r="AG1726" s="276">
        <f t="shared" si="1125"/>
        <v>0</v>
      </c>
      <c r="AH1726" s="281">
        <f t="shared" si="1109"/>
        <v>0</v>
      </c>
      <c r="AI1726" s="245">
        <f t="shared" si="1110"/>
        <v>0</v>
      </c>
      <c r="AK1726" s="285">
        <f t="shared" si="1140"/>
        <v>0</v>
      </c>
      <c r="AL1726" s="242">
        <f>IF(AK1726=0,0,SUMIFS('Sch A. Input'!$H717:$CJ717,'Sch A. Input'!$H$14:$CJ$14,"Recurring",'Sch A. Input'!$H$13:$CJ$13,"&lt;="&amp;$L$11,'Sch A. Input'!$H$13:$CJ$13,"&lt;="&amp;$AS$1020,'Sch A. Input'!$H$13:$CJ$13,"&gt;"&amp;$AI$1020))</f>
        <v>0</v>
      </c>
      <c r="AM1726" s="242">
        <f>IF(AK1726=0,0,SUMIFS('Sch A. Input'!$H717:$CJ717,'Sch A. Input'!$H$14:$CJ$14,"One-time",'Sch A. Input'!$H$13:$CJ$13,"&lt;="&amp;$L$11,'Sch A. Input'!$H$13:$CJ$13,"&lt;="&amp;$AS$1020,'Sch A. Input'!$H$13:$CJ$13,"&gt;"&amp;$AI$1020))</f>
        <v>0</v>
      </c>
      <c r="AN1726" s="283">
        <f t="shared" si="1141"/>
        <v>0</v>
      </c>
      <c r="AO1726" s="242">
        <f t="shared" si="1142"/>
        <v>0</v>
      </c>
      <c r="AP1726" s="242">
        <f t="shared" si="1143"/>
        <v>0</v>
      </c>
      <c r="AQ1726" s="276">
        <f t="shared" si="1126"/>
        <v>0</v>
      </c>
      <c r="AR1726" s="281">
        <f t="shared" si="1111"/>
        <v>0</v>
      </c>
      <c r="AS1726" s="245">
        <f t="shared" si="1112"/>
        <v>0</v>
      </c>
      <c r="AY1726" s="160"/>
      <c r="AZ1726" s="160"/>
      <c r="BK1726" s="2"/>
      <c r="BL1726" s="2"/>
      <c r="BM1726" s="2"/>
      <c r="BN1726" s="2"/>
      <c r="BO1726" s="2"/>
      <c r="BP1726" s="2"/>
      <c r="BQ1726" s="2"/>
      <c r="BR1726" s="2"/>
      <c r="BS1726" s="2"/>
      <c r="BT1726" s="2"/>
      <c r="BU1726" s="2"/>
      <c r="BV1726" s="2"/>
      <c r="BW1726" s="2"/>
      <c r="BX1726" s="2"/>
      <c r="BY1726" s="2"/>
      <c r="BZ1726" s="2"/>
      <c r="CA1726" s="2"/>
      <c r="CI1726"/>
      <c r="CJ1726"/>
      <c r="CK1726"/>
      <c r="CL1726"/>
      <c r="CM1726"/>
      <c r="CN1726"/>
      <c r="CO1726"/>
      <c r="CP1726"/>
      <c r="CQ1726"/>
      <c r="CR1726"/>
      <c r="CS1726"/>
      <c r="CT1726"/>
      <c r="CU1726"/>
      <c r="CV1726"/>
      <c r="CW1726"/>
      <c r="CX1726"/>
    </row>
    <row r="1727" spans="2:102" x14ac:dyDescent="0.35">
      <c r="B1727" s="70" t="str">
        <f t="shared" ref="B1727:F1727" si="1195">B720</f>
        <v/>
      </c>
      <c r="C1727" s="166" t="str">
        <f t="shared" si="1195"/>
        <v/>
      </c>
      <c r="D1727" s="273" t="str">
        <f t="shared" si="1195"/>
        <v/>
      </c>
      <c r="E1727" s="273">
        <f t="shared" si="1195"/>
        <v>45016</v>
      </c>
      <c r="F1727" s="273">
        <f t="shared" si="1195"/>
        <v>0</v>
      </c>
      <c r="G1727" s="98">
        <f t="shared" si="1128"/>
        <v>0</v>
      </c>
      <c r="H1727" s="242">
        <f>IF(G1727=0,0,SUMIFS('Sch A. Input'!$H718:$CJ718,'Sch A. Input'!$H$14:$CJ$14,"Recurring",'Sch A. Input'!$H$13:$CJ$13,"&lt;="&amp;$O$1020,'Sch A. Input'!$H$13:$CJ$13,"&lt;="&amp;$L$11))</f>
        <v>0</v>
      </c>
      <c r="I1727" s="242">
        <f>IF(G1727=0,0,SUMIFS('Sch A. Input'!$H718:$CJ718,'Sch A. Input'!$H$14:$CJ$14,"One-time",'Sch A. Input'!$H$13:$CJ$13,"&lt;="&amp;$O$1020,'Sch A. Input'!$H$13:$CJ$13,"&lt;="&amp;$L$11))</f>
        <v>0</v>
      </c>
      <c r="J1727" s="283">
        <f t="shared" si="1129"/>
        <v>0</v>
      </c>
      <c r="K1727" s="242">
        <f t="shared" si="1130"/>
        <v>0</v>
      </c>
      <c r="L1727" s="242">
        <f t="shared" si="1131"/>
        <v>0</v>
      </c>
      <c r="M1727" s="276">
        <f t="shared" si="1123"/>
        <v>0</v>
      </c>
      <c r="N1727" s="281">
        <f t="shared" si="1105"/>
        <v>0</v>
      </c>
      <c r="O1727" s="245">
        <f t="shared" si="1106"/>
        <v>0</v>
      </c>
      <c r="P1727" s="248"/>
      <c r="Q1727" s="285">
        <f t="shared" si="1132"/>
        <v>0</v>
      </c>
      <c r="R1727" s="242">
        <f>IF(Q1727=0,0,SUMIFS('Sch A. Input'!$H718:$CJ718,'Sch A. Input'!$H$14:$CJ$14,"Recurring",'Sch A. Input'!$H$13:$CJ$13,"&lt;="&amp;$L$11,'Sch A. Input'!$H$13:$CJ$13,"&lt;="&amp;$Y$1020,'Sch A. Input'!$H$13:$CJ$13,"&gt;"&amp;$O$1020))</f>
        <v>0</v>
      </c>
      <c r="S1727" s="242">
        <f>IF(Q1727=0,0,SUMIFS('Sch A. Input'!$H718:$CJ718,'Sch A. Input'!$H$14:$CJ$14,"One-time",'Sch A. Input'!$H$13:$CJ$13,"&lt;="&amp;$L$11,'Sch A. Input'!$H$13:$CJ$13,"&lt;="&amp;$Y$1020,'Sch A. Input'!$H$13:$CJ$13,"&gt;"&amp;$O$1020))</f>
        <v>0</v>
      </c>
      <c r="T1727" s="283">
        <f t="shared" si="1133"/>
        <v>0</v>
      </c>
      <c r="U1727" s="242">
        <f t="shared" si="1134"/>
        <v>0</v>
      </c>
      <c r="V1727" s="242">
        <f t="shared" si="1135"/>
        <v>0</v>
      </c>
      <c r="W1727" s="276">
        <f t="shared" si="1124"/>
        <v>0</v>
      </c>
      <c r="X1727" s="281">
        <f t="shared" si="1107"/>
        <v>0</v>
      </c>
      <c r="Y1727" s="245">
        <f t="shared" si="1108"/>
        <v>0</v>
      </c>
      <c r="Z1727" s="248"/>
      <c r="AA1727" s="285">
        <f t="shared" si="1136"/>
        <v>0</v>
      </c>
      <c r="AB1727" s="242">
        <f>IF(AA1727=0,0,SUMIFS('Sch A. Input'!$H718:$CJ718,'Sch A. Input'!$H$14:$CJ$14,"Recurring",'Sch A. Input'!$H$13:$CJ$13,"&lt;="&amp;$L$11,'Sch A. Input'!$H$13:$CJ$13,"&lt;="&amp;$AI$1020,'Sch A. Input'!$H$13:$CJ$13,"&gt;"&amp;$Y$1020))</f>
        <v>0</v>
      </c>
      <c r="AC1727" s="242">
        <f>IF(AA1727=0,0,SUMIFS('Sch A. Input'!$H718:$CJ718,'Sch A. Input'!$H$14:$CJ$14,"One-time",'Sch A. Input'!$H$13:$CJ$13,"&lt;="&amp;$L$11,'Sch A. Input'!$H$13:$CJ$13,"&lt;="&amp;$AI$1020,'Sch A. Input'!$H$13:$CJ$13,"&gt;"&amp;$Y$1020))</f>
        <v>0</v>
      </c>
      <c r="AD1727" s="283">
        <f t="shared" si="1137"/>
        <v>0</v>
      </c>
      <c r="AE1727" s="242">
        <f t="shared" si="1138"/>
        <v>0</v>
      </c>
      <c r="AF1727" s="242">
        <f t="shared" si="1139"/>
        <v>0</v>
      </c>
      <c r="AG1727" s="276">
        <f t="shared" si="1125"/>
        <v>0</v>
      </c>
      <c r="AH1727" s="281">
        <f t="shared" si="1109"/>
        <v>0</v>
      </c>
      <c r="AI1727" s="245">
        <f t="shared" si="1110"/>
        <v>0</v>
      </c>
      <c r="AK1727" s="285">
        <f t="shared" si="1140"/>
        <v>0</v>
      </c>
      <c r="AL1727" s="242">
        <f>IF(AK1727=0,0,SUMIFS('Sch A. Input'!$H718:$CJ718,'Sch A. Input'!$H$14:$CJ$14,"Recurring",'Sch A. Input'!$H$13:$CJ$13,"&lt;="&amp;$L$11,'Sch A. Input'!$H$13:$CJ$13,"&lt;="&amp;$AS$1020,'Sch A. Input'!$H$13:$CJ$13,"&gt;"&amp;$AI$1020))</f>
        <v>0</v>
      </c>
      <c r="AM1727" s="242">
        <f>IF(AK1727=0,0,SUMIFS('Sch A. Input'!$H718:$CJ718,'Sch A. Input'!$H$14:$CJ$14,"One-time",'Sch A. Input'!$H$13:$CJ$13,"&lt;="&amp;$L$11,'Sch A. Input'!$H$13:$CJ$13,"&lt;="&amp;$AS$1020,'Sch A. Input'!$H$13:$CJ$13,"&gt;"&amp;$AI$1020))</f>
        <v>0</v>
      </c>
      <c r="AN1727" s="283">
        <f t="shared" si="1141"/>
        <v>0</v>
      </c>
      <c r="AO1727" s="242">
        <f t="shared" si="1142"/>
        <v>0</v>
      </c>
      <c r="AP1727" s="242">
        <f t="shared" si="1143"/>
        <v>0</v>
      </c>
      <c r="AQ1727" s="276">
        <f t="shared" si="1126"/>
        <v>0</v>
      </c>
      <c r="AR1727" s="281">
        <f t="shared" si="1111"/>
        <v>0</v>
      </c>
      <c r="AS1727" s="245">
        <f t="shared" si="1112"/>
        <v>0</v>
      </c>
      <c r="AY1727" s="160"/>
      <c r="AZ1727" s="160"/>
      <c r="BK1727" s="2"/>
      <c r="BL1727" s="2"/>
      <c r="BM1727" s="2"/>
      <c r="BN1727" s="2"/>
      <c r="BO1727" s="2"/>
      <c r="BP1727" s="2"/>
      <c r="BQ1727" s="2"/>
      <c r="BR1727" s="2"/>
      <c r="BS1727" s="2"/>
      <c r="BT1727" s="2"/>
      <c r="BU1727" s="2"/>
      <c r="BV1727" s="2"/>
      <c r="BW1727" s="2"/>
      <c r="BX1727" s="2"/>
      <c r="BY1727" s="2"/>
      <c r="BZ1727" s="2"/>
      <c r="CA1727" s="2"/>
      <c r="CI1727"/>
      <c r="CJ1727"/>
      <c r="CK1727"/>
      <c r="CL1727"/>
      <c r="CM1727"/>
      <c r="CN1727"/>
      <c r="CO1727"/>
      <c r="CP1727"/>
      <c r="CQ1727"/>
      <c r="CR1727"/>
      <c r="CS1727"/>
      <c r="CT1727"/>
      <c r="CU1727"/>
      <c r="CV1727"/>
      <c r="CW1727"/>
      <c r="CX1727"/>
    </row>
    <row r="1728" spans="2:102" x14ac:dyDescent="0.35">
      <c r="B1728" s="70" t="str">
        <f t="shared" ref="B1728:F1728" si="1196">B721</f>
        <v/>
      </c>
      <c r="C1728" s="166" t="str">
        <f t="shared" si="1196"/>
        <v/>
      </c>
      <c r="D1728" s="273" t="str">
        <f t="shared" si="1196"/>
        <v/>
      </c>
      <c r="E1728" s="273">
        <f t="shared" si="1196"/>
        <v>45016</v>
      </c>
      <c r="F1728" s="273">
        <f t="shared" si="1196"/>
        <v>0</v>
      </c>
      <c r="G1728" s="98">
        <f t="shared" si="1128"/>
        <v>0</v>
      </c>
      <c r="H1728" s="242">
        <f>IF(G1728=0,0,SUMIFS('Sch A. Input'!$H719:$CJ719,'Sch A. Input'!$H$14:$CJ$14,"Recurring",'Sch A. Input'!$H$13:$CJ$13,"&lt;="&amp;$O$1020,'Sch A. Input'!$H$13:$CJ$13,"&lt;="&amp;$L$11))</f>
        <v>0</v>
      </c>
      <c r="I1728" s="242">
        <f>IF(G1728=0,0,SUMIFS('Sch A. Input'!$H719:$CJ719,'Sch A. Input'!$H$14:$CJ$14,"One-time",'Sch A. Input'!$H$13:$CJ$13,"&lt;="&amp;$O$1020,'Sch A. Input'!$H$13:$CJ$13,"&lt;="&amp;$L$11))</f>
        <v>0</v>
      </c>
      <c r="J1728" s="283">
        <f t="shared" si="1129"/>
        <v>0</v>
      </c>
      <c r="K1728" s="242">
        <f t="shared" si="1130"/>
        <v>0</v>
      </c>
      <c r="L1728" s="242">
        <f t="shared" si="1131"/>
        <v>0</v>
      </c>
      <c r="M1728" s="276">
        <f t="shared" si="1123"/>
        <v>0</v>
      </c>
      <c r="N1728" s="281">
        <f t="shared" ref="N1728:N1791" si="1197">IFERROR(IF((H1728/$M1728*$M$9+I1728)&gt;$D$12,"YES","NO"),0)</f>
        <v>0</v>
      </c>
      <c r="O1728" s="245">
        <f t="shared" ref="O1728:O1791" si="1198">IFERROR(IF(N1728="YES",MIN(J1728*($G$12/$D$12),$G$12),((SUMPRODUCT(--((MIN(L1728,$D$12))&gt;$C$9:$C$12),((MIN(L1728,$D$12))-$C$9:$C$12),$H$9:$H$12))-((1-M1728/$M$9)*((SUMPRODUCT(--((MIN(K1728,$D$12))&gt;$C$9:$C$12),((MIN(K1728,$D$12))-$C$9:$C$12),$H$9:$H$12)))))),0)</f>
        <v>0</v>
      </c>
      <c r="P1728" s="248"/>
      <c r="Q1728" s="285">
        <f t="shared" si="1132"/>
        <v>0</v>
      </c>
      <c r="R1728" s="242">
        <f>IF(Q1728=0,0,SUMIFS('Sch A. Input'!$H719:$CJ719,'Sch A. Input'!$H$14:$CJ$14,"Recurring",'Sch A. Input'!$H$13:$CJ$13,"&lt;="&amp;$L$11,'Sch A. Input'!$H$13:$CJ$13,"&lt;="&amp;$Y$1020,'Sch A. Input'!$H$13:$CJ$13,"&gt;"&amp;$O$1020))</f>
        <v>0</v>
      </c>
      <c r="S1728" s="242">
        <f>IF(Q1728=0,0,SUMIFS('Sch A. Input'!$H719:$CJ719,'Sch A. Input'!$H$14:$CJ$14,"One-time",'Sch A. Input'!$H$13:$CJ$13,"&lt;="&amp;$L$11,'Sch A. Input'!$H$13:$CJ$13,"&lt;="&amp;$Y$1020,'Sch A. Input'!$H$13:$CJ$13,"&gt;"&amp;$O$1020))</f>
        <v>0</v>
      </c>
      <c r="T1728" s="283">
        <f t="shared" si="1133"/>
        <v>0</v>
      </c>
      <c r="U1728" s="242">
        <f t="shared" si="1134"/>
        <v>0</v>
      </c>
      <c r="V1728" s="242">
        <f t="shared" si="1135"/>
        <v>0</v>
      </c>
      <c r="W1728" s="276">
        <f t="shared" si="1124"/>
        <v>0</v>
      </c>
      <c r="X1728" s="281">
        <f t="shared" ref="X1728:X1791" si="1199">IFERROR(IF(((H1728+R1728)/$W1728*$M$9+I1728+S1728)&gt;$D$12,"YES","NO"),0)</f>
        <v>0</v>
      </c>
      <c r="Y1728" s="245">
        <f t="shared" ref="Y1728:Y1791" si="1200">IF(Q1728=0,0,IFERROR(IF(X1728="YES",MIN((T1728+J1728)*($G$12/$D$12),$G$12),((SUMPRODUCT(--((MIN(V1728,$D$12))&gt;$C$9:$C$12),((MIN(V1728,$D$12))-$C$9:$C$12),$H$9:$H$12))-((1-W1728/$M$9)*((SUMPRODUCT(--((MIN(U1728,$D$12))&gt;$C$9:$C$12),((MIN(U1728,$D$12))-$C$9:$C$12),$H$9:$H$12))))))-O1728,0))</f>
        <v>0</v>
      </c>
      <c r="Z1728" s="248"/>
      <c r="AA1728" s="285">
        <f t="shared" si="1136"/>
        <v>0</v>
      </c>
      <c r="AB1728" s="242">
        <f>IF(AA1728=0,0,SUMIFS('Sch A. Input'!$H719:$CJ719,'Sch A. Input'!$H$14:$CJ$14,"Recurring",'Sch A. Input'!$H$13:$CJ$13,"&lt;="&amp;$L$11,'Sch A. Input'!$H$13:$CJ$13,"&lt;="&amp;$AI$1020,'Sch A. Input'!$H$13:$CJ$13,"&gt;"&amp;$Y$1020))</f>
        <v>0</v>
      </c>
      <c r="AC1728" s="242">
        <f>IF(AA1728=0,0,SUMIFS('Sch A. Input'!$H719:$CJ719,'Sch A. Input'!$H$14:$CJ$14,"One-time",'Sch A. Input'!$H$13:$CJ$13,"&lt;="&amp;$L$11,'Sch A. Input'!$H$13:$CJ$13,"&lt;="&amp;$AI$1020,'Sch A. Input'!$H$13:$CJ$13,"&gt;"&amp;$Y$1020))</f>
        <v>0</v>
      </c>
      <c r="AD1728" s="283">
        <f t="shared" si="1137"/>
        <v>0</v>
      </c>
      <c r="AE1728" s="242">
        <f t="shared" si="1138"/>
        <v>0</v>
      </c>
      <c r="AF1728" s="242">
        <f t="shared" si="1139"/>
        <v>0</v>
      </c>
      <c r="AG1728" s="276">
        <f t="shared" si="1125"/>
        <v>0</v>
      </c>
      <c r="AH1728" s="281">
        <f t="shared" ref="AH1728:AH1791" si="1201">IFERROR(IF(((H1728+R1728+AB1728)/$AG1728*$M$9+I1728+S1728+AC1728)&gt;$D$12,"YES","NO"),0)</f>
        <v>0</v>
      </c>
      <c r="AI1728" s="245">
        <f t="shared" ref="AI1728:AI1791" si="1202">IF(AA1728=0,0,IFERROR(IF(AH1728="YES",MIN((AD1728+T1728+J1728)*($G$12/$D$12),$G$12),((SUMPRODUCT(--((MIN(AF1728,$D$12))&gt;$C$9:$C$12),((MIN(AF1728,$D$12))-$C$9:$C$12),$H$9:$H$12))-((1-AG1728/$M$9)*((SUMPRODUCT(--((MIN(AE1728,$D$12))&gt;$C$9:$C$12),((MIN(AE1728,$D$12))-$C$9:$C$12),$H$9:$H$12))))))-O1728-Y1728,0))</f>
        <v>0</v>
      </c>
      <c r="AK1728" s="285">
        <f t="shared" si="1140"/>
        <v>0</v>
      </c>
      <c r="AL1728" s="242">
        <f>IF(AK1728=0,0,SUMIFS('Sch A. Input'!$H719:$CJ719,'Sch A. Input'!$H$14:$CJ$14,"Recurring",'Sch A. Input'!$H$13:$CJ$13,"&lt;="&amp;$L$11,'Sch A. Input'!$H$13:$CJ$13,"&lt;="&amp;$AS$1020,'Sch A. Input'!$H$13:$CJ$13,"&gt;"&amp;$AI$1020))</f>
        <v>0</v>
      </c>
      <c r="AM1728" s="242">
        <f>IF(AK1728=0,0,SUMIFS('Sch A. Input'!$H719:$CJ719,'Sch A. Input'!$H$14:$CJ$14,"One-time",'Sch A. Input'!$H$13:$CJ$13,"&lt;="&amp;$L$11,'Sch A. Input'!$H$13:$CJ$13,"&lt;="&amp;$AS$1020,'Sch A. Input'!$H$13:$CJ$13,"&gt;"&amp;$AI$1020))</f>
        <v>0</v>
      </c>
      <c r="AN1728" s="283">
        <f t="shared" si="1141"/>
        <v>0</v>
      </c>
      <c r="AO1728" s="242">
        <f t="shared" si="1142"/>
        <v>0</v>
      </c>
      <c r="AP1728" s="242">
        <f t="shared" si="1143"/>
        <v>0</v>
      </c>
      <c r="AQ1728" s="276">
        <f t="shared" si="1126"/>
        <v>0</v>
      </c>
      <c r="AR1728" s="281">
        <f t="shared" ref="AR1728:AR1791" si="1203">IFERROR(IF(((H1728+R1728+AB1728+AL1728)/$AQ1728*$M$9+I1728+S1728+AC1728+AM1728)&gt;$D$12,"YES","NO"),0)</f>
        <v>0</v>
      </c>
      <c r="AS1728" s="245">
        <f t="shared" ref="AS1728:AS1791" si="1204">IF(AK1728=0,0,IFERROR(IF(AR1728="YES",MIN((AN1728+AD1728+T1728+J1728)*($G$12/$D$12),$G$12),((SUMPRODUCT(--((MIN(AP1728,$D$12))&gt;$C$9:$C$12),((MIN(AP1728,$D$12))-$C$9:$C$12),$H$9:$H$12))-((1-AQ1728/$M$9)*((SUMPRODUCT(--((MIN(AO1728,$D$12))&gt;$C$9:$C$12),((MIN(AO1728,$D$12))-$C$9:$C$12),$H$9:$H$12))))))-O1728-Y1728-AI1728,0))</f>
        <v>0</v>
      </c>
      <c r="AY1728" s="160"/>
      <c r="AZ1728" s="160"/>
      <c r="BK1728" s="2"/>
      <c r="BL1728" s="2"/>
      <c r="BM1728" s="2"/>
      <c r="BN1728" s="2"/>
      <c r="BO1728" s="2"/>
      <c r="BP1728" s="2"/>
      <c r="BQ1728" s="2"/>
      <c r="BR1728" s="2"/>
      <c r="BS1728" s="2"/>
      <c r="BT1728" s="2"/>
      <c r="BU1728" s="2"/>
      <c r="BV1728" s="2"/>
      <c r="BW1728" s="2"/>
      <c r="BX1728" s="2"/>
      <c r="BY1728" s="2"/>
      <c r="BZ1728" s="2"/>
      <c r="CA1728" s="2"/>
      <c r="CI1728"/>
      <c r="CJ1728"/>
      <c r="CK1728"/>
      <c r="CL1728"/>
      <c r="CM1728"/>
      <c r="CN1728"/>
      <c r="CO1728"/>
      <c r="CP1728"/>
      <c r="CQ1728"/>
      <c r="CR1728"/>
      <c r="CS1728"/>
      <c r="CT1728"/>
      <c r="CU1728"/>
      <c r="CV1728"/>
      <c r="CW1728"/>
      <c r="CX1728"/>
    </row>
    <row r="1729" spans="2:102" x14ac:dyDescent="0.35">
      <c r="B1729" s="70" t="str">
        <f t="shared" ref="B1729:F1729" si="1205">B722</f>
        <v/>
      </c>
      <c r="C1729" s="166" t="str">
        <f t="shared" si="1205"/>
        <v/>
      </c>
      <c r="D1729" s="273" t="str">
        <f t="shared" si="1205"/>
        <v/>
      </c>
      <c r="E1729" s="273">
        <f t="shared" si="1205"/>
        <v>45016</v>
      </c>
      <c r="F1729" s="273">
        <f t="shared" si="1205"/>
        <v>0</v>
      </c>
      <c r="G1729" s="98">
        <f t="shared" si="1128"/>
        <v>0</v>
      </c>
      <c r="H1729" s="242">
        <f>IF(G1729=0,0,SUMIFS('Sch A. Input'!$H720:$CJ720,'Sch A. Input'!$H$14:$CJ$14,"Recurring",'Sch A. Input'!$H$13:$CJ$13,"&lt;="&amp;$O$1020,'Sch A. Input'!$H$13:$CJ$13,"&lt;="&amp;$L$11))</f>
        <v>0</v>
      </c>
      <c r="I1729" s="242">
        <f>IF(G1729=0,0,SUMIFS('Sch A. Input'!$H720:$CJ720,'Sch A. Input'!$H$14:$CJ$14,"One-time",'Sch A. Input'!$H$13:$CJ$13,"&lt;="&amp;$O$1020,'Sch A. Input'!$H$13:$CJ$13,"&lt;="&amp;$L$11))</f>
        <v>0</v>
      </c>
      <c r="J1729" s="283">
        <f t="shared" si="1129"/>
        <v>0</v>
      </c>
      <c r="K1729" s="242">
        <f t="shared" si="1130"/>
        <v>0</v>
      </c>
      <c r="L1729" s="242">
        <f t="shared" si="1131"/>
        <v>0</v>
      </c>
      <c r="M1729" s="276">
        <f t="shared" si="1123"/>
        <v>0</v>
      </c>
      <c r="N1729" s="281">
        <f t="shared" si="1197"/>
        <v>0</v>
      </c>
      <c r="O1729" s="245">
        <f t="shared" si="1198"/>
        <v>0</v>
      </c>
      <c r="P1729" s="248"/>
      <c r="Q1729" s="285">
        <f t="shared" si="1132"/>
        <v>0</v>
      </c>
      <c r="R1729" s="242">
        <f>IF(Q1729=0,0,SUMIFS('Sch A. Input'!$H720:$CJ720,'Sch A. Input'!$H$14:$CJ$14,"Recurring",'Sch A. Input'!$H$13:$CJ$13,"&lt;="&amp;$L$11,'Sch A. Input'!$H$13:$CJ$13,"&lt;="&amp;$Y$1020,'Sch A. Input'!$H$13:$CJ$13,"&gt;"&amp;$O$1020))</f>
        <v>0</v>
      </c>
      <c r="S1729" s="242">
        <f>IF(Q1729=0,0,SUMIFS('Sch A. Input'!$H720:$CJ720,'Sch A. Input'!$H$14:$CJ$14,"One-time",'Sch A. Input'!$H$13:$CJ$13,"&lt;="&amp;$L$11,'Sch A. Input'!$H$13:$CJ$13,"&lt;="&amp;$Y$1020,'Sch A. Input'!$H$13:$CJ$13,"&gt;"&amp;$O$1020))</f>
        <v>0</v>
      </c>
      <c r="T1729" s="283">
        <f t="shared" si="1133"/>
        <v>0</v>
      </c>
      <c r="U1729" s="242">
        <f t="shared" si="1134"/>
        <v>0</v>
      </c>
      <c r="V1729" s="242">
        <f t="shared" si="1135"/>
        <v>0</v>
      </c>
      <c r="W1729" s="276">
        <f t="shared" si="1124"/>
        <v>0</v>
      </c>
      <c r="X1729" s="281">
        <f t="shared" si="1199"/>
        <v>0</v>
      </c>
      <c r="Y1729" s="245">
        <f t="shared" si="1200"/>
        <v>0</v>
      </c>
      <c r="Z1729" s="248"/>
      <c r="AA1729" s="285">
        <f t="shared" si="1136"/>
        <v>0</v>
      </c>
      <c r="AB1729" s="242">
        <f>IF(AA1729=0,0,SUMIFS('Sch A. Input'!$H720:$CJ720,'Sch A. Input'!$H$14:$CJ$14,"Recurring",'Sch A. Input'!$H$13:$CJ$13,"&lt;="&amp;$L$11,'Sch A. Input'!$H$13:$CJ$13,"&lt;="&amp;$AI$1020,'Sch A. Input'!$H$13:$CJ$13,"&gt;"&amp;$Y$1020))</f>
        <v>0</v>
      </c>
      <c r="AC1729" s="242">
        <f>IF(AA1729=0,0,SUMIFS('Sch A. Input'!$H720:$CJ720,'Sch A. Input'!$H$14:$CJ$14,"One-time",'Sch A. Input'!$H$13:$CJ$13,"&lt;="&amp;$L$11,'Sch A. Input'!$H$13:$CJ$13,"&lt;="&amp;$AI$1020,'Sch A. Input'!$H$13:$CJ$13,"&gt;"&amp;$Y$1020))</f>
        <v>0</v>
      </c>
      <c r="AD1729" s="283">
        <f t="shared" si="1137"/>
        <v>0</v>
      </c>
      <c r="AE1729" s="242">
        <f t="shared" si="1138"/>
        <v>0</v>
      </c>
      <c r="AF1729" s="242">
        <f t="shared" si="1139"/>
        <v>0</v>
      </c>
      <c r="AG1729" s="276">
        <f t="shared" si="1125"/>
        <v>0</v>
      </c>
      <c r="AH1729" s="281">
        <f t="shared" si="1201"/>
        <v>0</v>
      </c>
      <c r="AI1729" s="245">
        <f t="shared" si="1202"/>
        <v>0</v>
      </c>
      <c r="AK1729" s="285">
        <f t="shared" si="1140"/>
        <v>0</v>
      </c>
      <c r="AL1729" s="242">
        <f>IF(AK1729=0,0,SUMIFS('Sch A. Input'!$H720:$CJ720,'Sch A. Input'!$H$14:$CJ$14,"Recurring",'Sch A. Input'!$H$13:$CJ$13,"&lt;="&amp;$L$11,'Sch A. Input'!$H$13:$CJ$13,"&lt;="&amp;$AS$1020,'Sch A. Input'!$H$13:$CJ$13,"&gt;"&amp;$AI$1020))</f>
        <v>0</v>
      </c>
      <c r="AM1729" s="242">
        <f>IF(AK1729=0,0,SUMIFS('Sch A. Input'!$H720:$CJ720,'Sch A. Input'!$H$14:$CJ$14,"One-time",'Sch A. Input'!$H$13:$CJ$13,"&lt;="&amp;$L$11,'Sch A. Input'!$H$13:$CJ$13,"&lt;="&amp;$AS$1020,'Sch A. Input'!$H$13:$CJ$13,"&gt;"&amp;$AI$1020))</f>
        <v>0</v>
      </c>
      <c r="AN1729" s="283">
        <f t="shared" si="1141"/>
        <v>0</v>
      </c>
      <c r="AO1729" s="242">
        <f t="shared" si="1142"/>
        <v>0</v>
      </c>
      <c r="AP1729" s="242">
        <f t="shared" si="1143"/>
        <v>0</v>
      </c>
      <c r="AQ1729" s="276">
        <f t="shared" si="1126"/>
        <v>0</v>
      </c>
      <c r="AR1729" s="281">
        <f t="shared" si="1203"/>
        <v>0</v>
      </c>
      <c r="AS1729" s="245">
        <f t="shared" si="1204"/>
        <v>0</v>
      </c>
      <c r="AY1729" s="160"/>
      <c r="AZ1729" s="160"/>
      <c r="BK1729" s="2"/>
      <c r="BL1729" s="2"/>
      <c r="BM1729" s="2"/>
      <c r="BN1729" s="2"/>
      <c r="BO1729" s="2"/>
      <c r="BP1729" s="2"/>
      <c r="BQ1729" s="2"/>
      <c r="BR1729" s="2"/>
      <c r="BS1729" s="2"/>
      <c r="BT1729" s="2"/>
      <c r="BU1729" s="2"/>
      <c r="BV1729" s="2"/>
      <c r="BW1729" s="2"/>
      <c r="BX1729" s="2"/>
      <c r="BY1729" s="2"/>
      <c r="BZ1729" s="2"/>
      <c r="CA1729" s="2"/>
      <c r="CI1729"/>
      <c r="CJ1729"/>
      <c r="CK1729"/>
      <c r="CL1729"/>
      <c r="CM1729"/>
      <c r="CN1729"/>
      <c r="CO1729"/>
      <c r="CP1729"/>
      <c r="CQ1729"/>
      <c r="CR1729"/>
      <c r="CS1729"/>
      <c r="CT1729"/>
      <c r="CU1729"/>
      <c r="CV1729"/>
      <c r="CW1729"/>
      <c r="CX1729"/>
    </row>
    <row r="1730" spans="2:102" x14ac:dyDescent="0.35">
      <c r="B1730" s="70" t="str">
        <f t="shared" ref="B1730:F1730" si="1206">B723</f>
        <v/>
      </c>
      <c r="C1730" s="166" t="str">
        <f t="shared" si="1206"/>
        <v/>
      </c>
      <c r="D1730" s="273" t="str">
        <f t="shared" si="1206"/>
        <v/>
      </c>
      <c r="E1730" s="273">
        <f t="shared" si="1206"/>
        <v>45016</v>
      </c>
      <c r="F1730" s="273">
        <f t="shared" si="1206"/>
        <v>0</v>
      </c>
      <c r="G1730" s="98">
        <f t="shared" si="1128"/>
        <v>0</v>
      </c>
      <c r="H1730" s="242">
        <f>IF(G1730=0,0,SUMIFS('Sch A. Input'!$H721:$CJ721,'Sch A. Input'!$H$14:$CJ$14,"Recurring",'Sch A. Input'!$H$13:$CJ$13,"&lt;="&amp;$O$1020,'Sch A. Input'!$H$13:$CJ$13,"&lt;="&amp;$L$11))</f>
        <v>0</v>
      </c>
      <c r="I1730" s="242">
        <f>IF(G1730=0,0,SUMIFS('Sch A. Input'!$H721:$CJ721,'Sch A. Input'!$H$14:$CJ$14,"One-time",'Sch A. Input'!$H$13:$CJ$13,"&lt;="&amp;$O$1020,'Sch A. Input'!$H$13:$CJ$13,"&lt;="&amp;$L$11))</f>
        <v>0</v>
      </c>
      <c r="J1730" s="283">
        <f t="shared" si="1129"/>
        <v>0</v>
      </c>
      <c r="K1730" s="242">
        <f t="shared" si="1130"/>
        <v>0</v>
      </c>
      <c r="L1730" s="242">
        <f t="shared" si="1131"/>
        <v>0</v>
      </c>
      <c r="M1730" s="276">
        <f t="shared" si="1123"/>
        <v>0</v>
      </c>
      <c r="N1730" s="281">
        <f t="shared" si="1197"/>
        <v>0</v>
      </c>
      <c r="O1730" s="245">
        <f t="shared" si="1198"/>
        <v>0</v>
      </c>
      <c r="P1730" s="248"/>
      <c r="Q1730" s="285">
        <f t="shared" si="1132"/>
        <v>0</v>
      </c>
      <c r="R1730" s="242">
        <f>IF(Q1730=0,0,SUMIFS('Sch A. Input'!$H721:$CJ721,'Sch A. Input'!$H$14:$CJ$14,"Recurring",'Sch A. Input'!$H$13:$CJ$13,"&lt;="&amp;$L$11,'Sch A. Input'!$H$13:$CJ$13,"&lt;="&amp;$Y$1020,'Sch A. Input'!$H$13:$CJ$13,"&gt;"&amp;$O$1020))</f>
        <v>0</v>
      </c>
      <c r="S1730" s="242">
        <f>IF(Q1730=0,0,SUMIFS('Sch A. Input'!$H721:$CJ721,'Sch A. Input'!$H$14:$CJ$14,"One-time",'Sch A. Input'!$H$13:$CJ$13,"&lt;="&amp;$L$11,'Sch A. Input'!$H$13:$CJ$13,"&lt;="&amp;$Y$1020,'Sch A. Input'!$H$13:$CJ$13,"&gt;"&amp;$O$1020))</f>
        <v>0</v>
      </c>
      <c r="T1730" s="283">
        <f t="shared" si="1133"/>
        <v>0</v>
      </c>
      <c r="U1730" s="242">
        <f t="shared" si="1134"/>
        <v>0</v>
      </c>
      <c r="V1730" s="242">
        <f t="shared" si="1135"/>
        <v>0</v>
      </c>
      <c r="W1730" s="276">
        <f t="shared" si="1124"/>
        <v>0</v>
      </c>
      <c r="X1730" s="281">
        <f t="shared" si="1199"/>
        <v>0</v>
      </c>
      <c r="Y1730" s="245">
        <f t="shared" si="1200"/>
        <v>0</v>
      </c>
      <c r="Z1730" s="248"/>
      <c r="AA1730" s="285">
        <f t="shared" si="1136"/>
        <v>0</v>
      </c>
      <c r="AB1730" s="242">
        <f>IF(AA1730=0,0,SUMIFS('Sch A. Input'!$H721:$CJ721,'Sch A. Input'!$H$14:$CJ$14,"Recurring",'Sch A. Input'!$H$13:$CJ$13,"&lt;="&amp;$L$11,'Sch A. Input'!$H$13:$CJ$13,"&lt;="&amp;$AI$1020,'Sch A. Input'!$H$13:$CJ$13,"&gt;"&amp;$Y$1020))</f>
        <v>0</v>
      </c>
      <c r="AC1730" s="242">
        <f>IF(AA1730=0,0,SUMIFS('Sch A. Input'!$H721:$CJ721,'Sch A. Input'!$H$14:$CJ$14,"One-time",'Sch A. Input'!$H$13:$CJ$13,"&lt;="&amp;$L$11,'Sch A. Input'!$H$13:$CJ$13,"&lt;="&amp;$AI$1020,'Sch A. Input'!$H$13:$CJ$13,"&gt;"&amp;$Y$1020))</f>
        <v>0</v>
      </c>
      <c r="AD1730" s="283">
        <f t="shared" si="1137"/>
        <v>0</v>
      </c>
      <c r="AE1730" s="242">
        <f t="shared" si="1138"/>
        <v>0</v>
      </c>
      <c r="AF1730" s="242">
        <f t="shared" si="1139"/>
        <v>0</v>
      </c>
      <c r="AG1730" s="276">
        <f t="shared" si="1125"/>
        <v>0</v>
      </c>
      <c r="AH1730" s="281">
        <f t="shared" si="1201"/>
        <v>0</v>
      </c>
      <c r="AI1730" s="245">
        <f t="shared" si="1202"/>
        <v>0</v>
      </c>
      <c r="AK1730" s="285">
        <f t="shared" si="1140"/>
        <v>0</v>
      </c>
      <c r="AL1730" s="242">
        <f>IF(AK1730=0,0,SUMIFS('Sch A. Input'!$H721:$CJ721,'Sch A. Input'!$H$14:$CJ$14,"Recurring",'Sch A. Input'!$H$13:$CJ$13,"&lt;="&amp;$L$11,'Sch A. Input'!$H$13:$CJ$13,"&lt;="&amp;$AS$1020,'Sch A. Input'!$H$13:$CJ$13,"&gt;"&amp;$AI$1020))</f>
        <v>0</v>
      </c>
      <c r="AM1730" s="242">
        <f>IF(AK1730=0,0,SUMIFS('Sch A. Input'!$H721:$CJ721,'Sch A. Input'!$H$14:$CJ$14,"One-time",'Sch A. Input'!$H$13:$CJ$13,"&lt;="&amp;$L$11,'Sch A. Input'!$H$13:$CJ$13,"&lt;="&amp;$AS$1020,'Sch A. Input'!$H$13:$CJ$13,"&gt;"&amp;$AI$1020))</f>
        <v>0</v>
      </c>
      <c r="AN1730" s="283">
        <f t="shared" si="1141"/>
        <v>0</v>
      </c>
      <c r="AO1730" s="242">
        <f t="shared" si="1142"/>
        <v>0</v>
      </c>
      <c r="AP1730" s="242">
        <f t="shared" si="1143"/>
        <v>0</v>
      </c>
      <c r="AQ1730" s="276">
        <f t="shared" si="1126"/>
        <v>0</v>
      </c>
      <c r="AR1730" s="281">
        <f t="shared" si="1203"/>
        <v>0</v>
      </c>
      <c r="AS1730" s="245">
        <f t="shared" si="1204"/>
        <v>0</v>
      </c>
      <c r="AY1730" s="160"/>
      <c r="AZ1730" s="160"/>
      <c r="BK1730" s="2"/>
      <c r="BL1730" s="2"/>
      <c r="BM1730" s="2"/>
      <c r="BN1730" s="2"/>
      <c r="BO1730" s="2"/>
      <c r="BP1730" s="2"/>
      <c r="BQ1730" s="2"/>
      <c r="BR1730" s="2"/>
      <c r="BS1730" s="2"/>
      <c r="BT1730" s="2"/>
      <c r="BU1730" s="2"/>
      <c r="BV1730" s="2"/>
      <c r="BW1730" s="2"/>
      <c r="BX1730" s="2"/>
      <c r="BY1730" s="2"/>
      <c r="BZ1730" s="2"/>
      <c r="CA1730" s="2"/>
      <c r="CI1730"/>
      <c r="CJ1730"/>
      <c r="CK1730"/>
      <c r="CL1730"/>
      <c r="CM1730"/>
      <c r="CN1730"/>
      <c r="CO1730"/>
      <c r="CP1730"/>
      <c r="CQ1730"/>
      <c r="CR1730"/>
      <c r="CS1730"/>
      <c r="CT1730"/>
      <c r="CU1730"/>
      <c r="CV1730"/>
      <c r="CW1730"/>
      <c r="CX1730"/>
    </row>
    <row r="1731" spans="2:102" x14ac:dyDescent="0.35">
      <c r="B1731" s="70" t="str">
        <f t="shared" ref="B1731:F1731" si="1207">B724</f>
        <v/>
      </c>
      <c r="C1731" s="166" t="str">
        <f t="shared" si="1207"/>
        <v/>
      </c>
      <c r="D1731" s="273" t="str">
        <f t="shared" si="1207"/>
        <v/>
      </c>
      <c r="E1731" s="273">
        <f t="shared" si="1207"/>
        <v>45016</v>
      </c>
      <c r="F1731" s="273">
        <f t="shared" si="1207"/>
        <v>0</v>
      </c>
      <c r="G1731" s="98">
        <f t="shared" si="1128"/>
        <v>0</v>
      </c>
      <c r="H1731" s="242">
        <f>IF(G1731=0,0,SUMIFS('Sch A. Input'!$H722:$CJ722,'Sch A. Input'!$H$14:$CJ$14,"Recurring",'Sch A. Input'!$H$13:$CJ$13,"&lt;="&amp;$O$1020,'Sch A. Input'!$H$13:$CJ$13,"&lt;="&amp;$L$11))</f>
        <v>0</v>
      </c>
      <c r="I1731" s="242">
        <f>IF(G1731=0,0,SUMIFS('Sch A. Input'!$H722:$CJ722,'Sch A. Input'!$H$14:$CJ$14,"One-time",'Sch A. Input'!$H$13:$CJ$13,"&lt;="&amp;$O$1020,'Sch A. Input'!$H$13:$CJ$13,"&lt;="&amp;$L$11))</f>
        <v>0</v>
      </c>
      <c r="J1731" s="283">
        <f t="shared" si="1129"/>
        <v>0</v>
      </c>
      <c r="K1731" s="242">
        <f t="shared" si="1130"/>
        <v>0</v>
      </c>
      <c r="L1731" s="242">
        <f t="shared" si="1131"/>
        <v>0</v>
      </c>
      <c r="M1731" s="276">
        <f t="shared" si="1123"/>
        <v>0</v>
      </c>
      <c r="N1731" s="281">
        <f t="shared" si="1197"/>
        <v>0</v>
      </c>
      <c r="O1731" s="245">
        <f t="shared" si="1198"/>
        <v>0</v>
      </c>
      <c r="P1731" s="248"/>
      <c r="Q1731" s="285">
        <f t="shared" si="1132"/>
        <v>0</v>
      </c>
      <c r="R1731" s="242">
        <f>IF(Q1731=0,0,SUMIFS('Sch A. Input'!$H722:$CJ722,'Sch A. Input'!$H$14:$CJ$14,"Recurring",'Sch A. Input'!$H$13:$CJ$13,"&lt;="&amp;$L$11,'Sch A. Input'!$H$13:$CJ$13,"&lt;="&amp;$Y$1020,'Sch A. Input'!$H$13:$CJ$13,"&gt;"&amp;$O$1020))</f>
        <v>0</v>
      </c>
      <c r="S1731" s="242">
        <f>IF(Q1731=0,0,SUMIFS('Sch A. Input'!$H722:$CJ722,'Sch A. Input'!$H$14:$CJ$14,"One-time",'Sch A. Input'!$H$13:$CJ$13,"&lt;="&amp;$L$11,'Sch A. Input'!$H$13:$CJ$13,"&lt;="&amp;$Y$1020,'Sch A. Input'!$H$13:$CJ$13,"&gt;"&amp;$O$1020))</f>
        <v>0</v>
      </c>
      <c r="T1731" s="283">
        <f t="shared" si="1133"/>
        <v>0</v>
      </c>
      <c r="U1731" s="242">
        <f t="shared" si="1134"/>
        <v>0</v>
      </c>
      <c r="V1731" s="242">
        <f t="shared" si="1135"/>
        <v>0</v>
      </c>
      <c r="W1731" s="276">
        <f t="shared" si="1124"/>
        <v>0</v>
      </c>
      <c r="X1731" s="281">
        <f t="shared" si="1199"/>
        <v>0</v>
      </c>
      <c r="Y1731" s="245">
        <f t="shared" si="1200"/>
        <v>0</v>
      </c>
      <c r="Z1731" s="248"/>
      <c r="AA1731" s="285">
        <f t="shared" si="1136"/>
        <v>0</v>
      </c>
      <c r="AB1731" s="242">
        <f>IF(AA1731=0,0,SUMIFS('Sch A. Input'!$H722:$CJ722,'Sch A. Input'!$H$14:$CJ$14,"Recurring",'Sch A. Input'!$H$13:$CJ$13,"&lt;="&amp;$L$11,'Sch A. Input'!$H$13:$CJ$13,"&lt;="&amp;$AI$1020,'Sch A. Input'!$H$13:$CJ$13,"&gt;"&amp;$Y$1020))</f>
        <v>0</v>
      </c>
      <c r="AC1731" s="242">
        <f>IF(AA1731=0,0,SUMIFS('Sch A. Input'!$H722:$CJ722,'Sch A. Input'!$H$14:$CJ$14,"One-time",'Sch A. Input'!$H$13:$CJ$13,"&lt;="&amp;$L$11,'Sch A. Input'!$H$13:$CJ$13,"&lt;="&amp;$AI$1020,'Sch A. Input'!$H$13:$CJ$13,"&gt;"&amp;$Y$1020))</f>
        <v>0</v>
      </c>
      <c r="AD1731" s="283">
        <f t="shared" si="1137"/>
        <v>0</v>
      </c>
      <c r="AE1731" s="242">
        <f t="shared" si="1138"/>
        <v>0</v>
      </c>
      <c r="AF1731" s="242">
        <f t="shared" si="1139"/>
        <v>0</v>
      </c>
      <c r="AG1731" s="276">
        <f t="shared" si="1125"/>
        <v>0</v>
      </c>
      <c r="AH1731" s="281">
        <f t="shared" si="1201"/>
        <v>0</v>
      </c>
      <c r="AI1731" s="245">
        <f t="shared" si="1202"/>
        <v>0</v>
      </c>
      <c r="AK1731" s="285">
        <f t="shared" si="1140"/>
        <v>0</v>
      </c>
      <c r="AL1731" s="242">
        <f>IF(AK1731=0,0,SUMIFS('Sch A. Input'!$H722:$CJ722,'Sch A. Input'!$H$14:$CJ$14,"Recurring",'Sch A. Input'!$H$13:$CJ$13,"&lt;="&amp;$L$11,'Sch A. Input'!$H$13:$CJ$13,"&lt;="&amp;$AS$1020,'Sch A. Input'!$H$13:$CJ$13,"&gt;"&amp;$AI$1020))</f>
        <v>0</v>
      </c>
      <c r="AM1731" s="242">
        <f>IF(AK1731=0,0,SUMIFS('Sch A. Input'!$H722:$CJ722,'Sch A. Input'!$H$14:$CJ$14,"One-time",'Sch A. Input'!$H$13:$CJ$13,"&lt;="&amp;$L$11,'Sch A. Input'!$H$13:$CJ$13,"&lt;="&amp;$AS$1020,'Sch A. Input'!$H$13:$CJ$13,"&gt;"&amp;$AI$1020))</f>
        <v>0</v>
      </c>
      <c r="AN1731" s="283">
        <f t="shared" si="1141"/>
        <v>0</v>
      </c>
      <c r="AO1731" s="242">
        <f t="shared" si="1142"/>
        <v>0</v>
      </c>
      <c r="AP1731" s="242">
        <f t="shared" si="1143"/>
        <v>0</v>
      </c>
      <c r="AQ1731" s="276">
        <f t="shared" si="1126"/>
        <v>0</v>
      </c>
      <c r="AR1731" s="281">
        <f t="shared" si="1203"/>
        <v>0</v>
      </c>
      <c r="AS1731" s="245">
        <f t="shared" si="1204"/>
        <v>0</v>
      </c>
      <c r="AY1731" s="160"/>
      <c r="AZ1731" s="160"/>
      <c r="BK1731" s="2"/>
      <c r="BL1731" s="2"/>
      <c r="BM1731" s="2"/>
      <c r="BN1731" s="2"/>
      <c r="BO1731" s="2"/>
      <c r="BP1731" s="2"/>
      <c r="BQ1731" s="2"/>
      <c r="BR1731" s="2"/>
      <c r="BS1731" s="2"/>
      <c r="BT1731" s="2"/>
      <c r="BU1731" s="2"/>
      <c r="BV1731" s="2"/>
      <c r="BW1731" s="2"/>
      <c r="BX1731" s="2"/>
      <c r="BY1731" s="2"/>
      <c r="BZ1731" s="2"/>
      <c r="CA1731" s="2"/>
      <c r="CI1731"/>
      <c r="CJ1731"/>
      <c r="CK1731"/>
      <c r="CL1731"/>
      <c r="CM1731"/>
      <c r="CN1731"/>
      <c r="CO1731"/>
      <c r="CP1731"/>
      <c r="CQ1731"/>
      <c r="CR1731"/>
      <c r="CS1731"/>
      <c r="CT1731"/>
      <c r="CU1731"/>
      <c r="CV1731"/>
      <c r="CW1731"/>
      <c r="CX1731"/>
    </row>
    <row r="1732" spans="2:102" x14ac:dyDescent="0.35">
      <c r="B1732" s="70" t="str">
        <f t="shared" ref="B1732:F1732" si="1208">B725</f>
        <v/>
      </c>
      <c r="C1732" s="166" t="str">
        <f t="shared" si="1208"/>
        <v/>
      </c>
      <c r="D1732" s="273" t="str">
        <f t="shared" si="1208"/>
        <v/>
      </c>
      <c r="E1732" s="273">
        <f t="shared" si="1208"/>
        <v>45016</v>
      </c>
      <c r="F1732" s="273">
        <f t="shared" si="1208"/>
        <v>0</v>
      </c>
      <c r="G1732" s="98">
        <f t="shared" si="1128"/>
        <v>0</v>
      </c>
      <c r="H1732" s="242">
        <f>IF(G1732=0,0,SUMIFS('Sch A. Input'!$H723:$CJ723,'Sch A. Input'!$H$14:$CJ$14,"Recurring",'Sch A. Input'!$H$13:$CJ$13,"&lt;="&amp;$O$1020,'Sch A. Input'!$H$13:$CJ$13,"&lt;="&amp;$L$11))</f>
        <v>0</v>
      </c>
      <c r="I1732" s="242">
        <f>IF(G1732=0,0,SUMIFS('Sch A. Input'!$H723:$CJ723,'Sch A. Input'!$H$14:$CJ$14,"One-time",'Sch A. Input'!$H$13:$CJ$13,"&lt;="&amp;$O$1020,'Sch A. Input'!$H$13:$CJ$13,"&lt;="&amp;$L$11))</f>
        <v>0</v>
      </c>
      <c r="J1732" s="283">
        <f t="shared" si="1129"/>
        <v>0</v>
      </c>
      <c r="K1732" s="242">
        <f t="shared" si="1130"/>
        <v>0</v>
      </c>
      <c r="L1732" s="242">
        <f t="shared" si="1131"/>
        <v>0</v>
      </c>
      <c r="M1732" s="276">
        <f t="shared" si="1123"/>
        <v>0</v>
      </c>
      <c r="N1732" s="281">
        <f t="shared" si="1197"/>
        <v>0</v>
      </c>
      <c r="O1732" s="245">
        <f t="shared" si="1198"/>
        <v>0</v>
      </c>
      <c r="P1732" s="248"/>
      <c r="Q1732" s="285">
        <f t="shared" si="1132"/>
        <v>0</v>
      </c>
      <c r="R1732" s="242">
        <f>IF(Q1732=0,0,SUMIFS('Sch A. Input'!$H723:$CJ723,'Sch A. Input'!$H$14:$CJ$14,"Recurring",'Sch A. Input'!$H$13:$CJ$13,"&lt;="&amp;$L$11,'Sch A. Input'!$H$13:$CJ$13,"&lt;="&amp;$Y$1020,'Sch A. Input'!$H$13:$CJ$13,"&gt;"&amp;$O$1020))</f>
        <v>0</v>
      </c>
      <c r="S1732" s="242">
        <f>IF(Q1732=0,0,SUMIFS('Sch A. Input'!$H723:$CJ723,'Sch A. Input'!$H$14:$CJ$14,"One-time",'Sch A. Input'!$H$13:$CJ$13,"&lt;="&amp;$L$11,'Sch A. Input'!$H$13:$CJ$13,"&lt;="&amp;$Y$1020,'Sch A. Input'!$H$13:$CJ$13,"&gt;"&amp;$O$1020))</f>
        <v>0</v>
      </c>
      <c r="T1732" s="283">
        <f t="shared" si="1133"/>
        <v>0</v>
      </c>
      <c r="U1732" s="242">
        <f t="shared" si="1134"/>
        <v>0</v>
      </c>
      <c r="V1732" s="242">
        <f t="shared" si="1135"/>
        <v>0</v>
      </c>
      <c r="W1732" s="276">
        <f t="shared" si="1124"/>
        <v>0</v>
      </c>
      <c r="X1732" s="281">
        <f t="shared" si="1199"/>
        <v>0</v>
      </c>
      <c r="Y1732" s="245">
        <f t="shared" si="1200"/>
        <v>0</v>
      </c>
      <c r="Z1732" s="248"/>
      <c r="AA1732" s="285">
        <f t="shared" si="1136"/>
        <v>0</v>
      </c>
      <c r="AB1732" s="242">
        <f>IF(AA1732=0,0,SUMIFS('Sch A. Input'!$H723:$CJ723,'Sch A. Input'!$H$14:$CJ$14,"Recurring",'Sch A. Input'!$H$13:$CJ$13,"&lt;="&amp;$L$11,'Sch A. Input'!$H$13:$CJ$13,"&lt;="&amp;$AI$1020,'Sch A. Input'!$H$13:$CJ$13,"&gt;"&amp;$Y$1020))</f>
        <v>0</v>
      </c>
      <c r="AC1732" s="242">
        <f>IF(AA1732=0,0,SUMIFS('Sch A. Input'!$H723:$CJ723,'Sch A. Input'!$H$14:$CJ$14,"One-time",'Sch A. Input'!$H$13:$CJ$13,"&lt;="&amp;$L$11,'Sch A. Input'!$H$13:$CJ$13,"&lt;="&amp;$AI$1020,'Sch A. Input'!$H$13:$CJ$13,"&gt;"&amp;$Y$1020))</f>
        <v>0</v>
      </c>
      <c r="AD1732" s="283">
        <f t="shared" si="1137"/>
        <v>0</v>
      </c>
      <c r="AE1732" s="242">
        <f t="shared" si="1138"/>
        <v>0</v>
      </c>
      <c r="AF1732" s="242">
        <f t="shared" si="1139"/>
        <v>0</v>
      </c>
      <c r="AG1732" s="276">
        <f t="shared" si="1125"/>
        <v>0</v>
      </c>
      <c r="AH1732" s="281">
        <f t="shared" si="1201"/>
        <v>0</v>
      </c>
      <c r="AI1732" s="245">
        <f t="shared" si="1202"/>
        <v>0</v>
      </c>
      <c r="AK1732" s="285">
        <f t="shared" si="1140"/>
        <v>0</v>
      </c>
      <c r="AL1732" s="242">
        <f>IF(AK1732=0,0,SUMIFS('Sch A. Input'!$H723:$CJ723,'Sch A. Input'!$H$14:$CJ$14,"Recurring",'Sch A. Input'!$H$13:$CJ$13,"&lt;="&amp;$L$11,'Sch A. Input'!$H$13:$CJ$13,"&lt;="&amp;$AS$1020,'Sch A. Input'!$H$13:$CJ$13,"&gt;"&amp;$AI$1020))</f>
        <v>0</v>
      </c>
      <c r="AM1732" s="242">
        <f>IF(AK1732=0,0,SUMIFS('Sch A. Input'!$H723:$CJ723,'Sch A. Input'!$H$14:$CJ$14,"One-time",'Sch A. Input'!$H$13:$CJ$13,"&lt;="&amp;$L$11,'Sch A. Input'!$H$13:$CJ$13,"&lt;="&amp;$AS$1020,'Sch A. Input'!$H$13:$CJ$13,"&gt;"&amp;$AI$1020))</f>
        <v>0</v>
      </c>
      <c r="AN1732" s="283">
        <f t="shared" si="1141"/>
        <v>0</v>
      </c>
      <c r="AO1732" s="242">
        <f t="shared" si="1142"/>
        <v>0</v>
      </c>
      <c r="AP1732" s="242">
        <f t="shared" si="1143"/>
        <v>0</v>
      </c>
      <c r="AQ1732" s="276">
        <f t="shared" si="1126"/>
        <v>0</v>
      </c>
      <c r="AR1732" s="281">
        <f t="shared" si="1203"/>
        <v>0</v>
      </c>
      <c r="AS1732" s="245">
        <f t="shared" si="1204"/>
        <v>0</v>
      </c>
      <c r="AY1732" s="160"/>
      <c r="AZ1732" s="160"/>
      <c r="BK1732" s="2"/>
      <c r="BL1732" s="2"/>
      <c r="BM1732" s="2"/>
      <c r="BN1732" s="2"/>
      <c r="BO1732" s="2"/>
      <c r="BP1732" s="2"/>
      <c r="BQ1732" s="2"/>
      <c r="BR1732" s="2"/>
      <c r="BS1732" s="2"/>
      <c r="BT1732" s="2"/>
      <c r="BU1732" s="2"/>
      <c r="BV1732" s="2"/>
      <c r="BW1732" s="2"/>
      <c r="BX1732" s="2"/>
      <c r="BY1732" s="2"/>
      <c r="BZ1732" s="2"/>
      <c r="CA1732" s="2"/>
      <c r="CI1732"/>
      <c r="CJ1732"/>
      <c r="CK1732"/>
      <c r="CL1732"/>
      <c r="CM1732"/>
      <c r="CN1732"/>
      <c r="CO1732"/>
      <c r="CP1732"/>
      <c r="CQ1732"/>
      <c r="CR1732"/>
      <c r="CS1732"/>
      <c r="CT1732"/>
      <c r="CU1732"/>
      <c r="CV1732"/>
      <c r="CW1732"/>
      <c r="CX1732"/>
    </row>
    <row r="1733" spans="2:102" x14ac:dyDescent="0.35">
      <c r="B1733" s="70" t="str">
        <f t="shared" ref="B1733:F1733" si="1209">B726</f>
        <v/>
      </c>
      <c r="C1733" s="166" t="str">
        <f t="shared" si="1209"/>
        <v/>
      </c>
      <c r="D1733" s="273" t="str">
        <f t="shared" si="1209"/>
        <v/>
      </c>
      <c r="E1733" s="273">
        <f t="shared" si="1209"/>
        <v>45016</v>
      </c>
      <c r="F1733" s="273">
        <f t="shared" si="1209"/>
        <v>0</v>
      </c>
      <c r="G1733" s="98">
        <f t="shared" si="1128"/>
        <v>0</v>
      </c>
      <c r="H1733" s="242">
        <f>IF(G1733=0,0,SUMIFS('Sch A. Input'!$H724:$CJ724,'Sch A. Input'!$H$14:$CJ$14,"Recurring",'Sch A. Input'!$H$13:$CJ$13,"&lt;="&amp;$O$1020,'Sch A. Input'!$H$13:$CJ$13,"&lt;="&amp;$L$11))</f>
        <v>0</v>
      </c>
      <c r="I1733" s="242">
        <f>IF(G1733=0,0,SUMIFS('Sch A. Input'!$H724:$CJ724,'Sch A. Input'!$H$14:$CJ$14,"One-time",'Sch A. Input'!$H$13:$CJ$13,"&lt;="&amp;$O$1020,'Sch A. Input'!$H$13:$CJ$13,"&lt;="&amp;$L$11))</f>
        <v>0</v>
      </c>
      <c r="J1733" s="283">
        <f t="shared" si="1129"/>
        <v>0</v>
      </c>
      <c r="K1733" s="242">
        <f t="shared" si="1130"/>
        <v>0</v>
      </c>
      <c r="L1733" s="242">
        <f t="shared" si="1131"/>
        <v>0</v>
      </c>
      <c r="M1733" s="276">
        <f t="shared" si="1123"/>
        <v>0</v>
      </c>
      <c r="N1733" s="281">
        <f t="shared" si="1197"/>
        <v>0</v>
      </c>
      <c r="O1733" s="245">
        <f t="shared" si="1198"/>
        <v>0</v>
      </c>
      <c r="P1733" s="248"/>
      <c r="Q1733" s="285">
        <f t="shared" si="1132"/>
        <v>0</v>
      </c>
      <c r="R1733" s="242">
        <f>IF(Q1733=0,0,SUMIFS('Sch A. Input'!$H724:$CJ724,'Sch A. Input'!$H$14:$CJ$14,"Recurring",'Sch A. Input'!$H$13:$CJ$13,"&lt;="&amp;$L$11,'Sch A. Input'!$H$13:$CJ$13,"&lt;="&amp;$Y$1020,'Sch A. Input'!$H$13:$CJ$13,"&gt;"&amp;$O$1020))</f>
        <v>0</v>
      </c>
      <c r="S1733" s="242">
        <f>IF(Q1733=0,0,SUMIFS('Sch A. Input'!$H724:$CJ724,'Sch A. Input'!$H$14:$CJ$14,"One-time",'Sch A. Input'!$H$13:$CJ$13,"&lt;="&amp;$L$11,'Sch A. Input'!$H$13:$CJ$13,"&lt;="&amp;$Y$1020,'Sch A. Input'!$H$13:$CJ$13,"&gt;"&amp;$O$1020))</f>
        <v>0</v>
      </c>
      <c r="T1733" s="283">
        <f t="shared" si="1133"/>
        <v>0</v>
      </c>
      <c r="U1733" s="242">
        <f t="shared" si="1134"/>
        <v>0</v>
      </c>
      <c r="V1733" s="242">
        <f t="shared" si="1135"/>
        <v>0</v>
      </c>
      <c r="W1733" s="276">
        <f t="shared" si="1124"/>
        <v>0</v>
      </c>
      <c r="X1733" s="281">
        <f t="shared" si="1199"/>
        <v>0</v>
      </c>
      <c r="Y1733" s="245">
        <f t="shared" si="1200"/>
        <v>0</v>
      </c>
      <c r="Z1733" s="248"/>
      <c r="AA1733" s="285">
        <f t="shared" si="1136"/>
        <v>0</v>
      </c>
      <c r="AB1733" s="242">
        <f>IF(AA1733=0,0,SUMIFS('Sch A. Input'!$H724:$CJ724,'Sch A. Input'!$H$14:$CJ$14,"Recurring",'Sch A. Input'!$H$13:$CJ$13,"&lt;="&amp;$L$11,'Sch A. Input'!$H$13:$CJ$13,"&lt;="&amp;$AI$1020,'Sch A. Input'!$H$13:$CJ$13,"&gt;"&amp;$Y$1020))</f>
        <v>0</v>
      </c>
      <c r="AC1733" s="242">
        <f>IF(AA1733=0,0,SUMIFS('Sch A. Input'!$H724:$CJ724,'Sch A. Input'!$H$14:$CJ$14,"One-time",'Sch A. Input'!$H$13:$CJ$13,"&lt;="&amp;$L$11,'Sch A. Input'!$H$13:$CJ$13,"&lt;="&amp;$AI$1020,'Sch A. Input'!$H$13:$CJ$13,"&gt;"&amp;$Y$1020))</f>
        <v>0</v>
      </c>
      <c r="AD1733" s="283">
        <f t="shared" si="1137"/>
        <v>0</v>
      </c>
      <c r="AE1733" s="242">
        <f t="shared" si="1138"/>
        <v>0</v>
      </c>
      <c r="AF1733" s="242">
        <f t="shared" si="1139"/>
        <v>0</v>
      </c>
      <c r="AG1733" s="276">
        <f t="shared" si="1125"/>
        <v>0</v>
      </c>
      <c r="AH1733" s="281">
        <f t="shared" si="1201"/>
        <v>0</v>
      </c>
      <c r="AI1733" s="245">
        <f t="shared" si="1202"/>
        <v>0</v>
      </c>
      <c r="AK1733" s="285">
        <f t="shared" si="1140"/>
        <v>0</v>
      </c>
      <c r="AL1733" s="242">
        <f>IF(AK1733=0,0,SUMIFS('Sch A. Input'!$H724:$CJ724,'Sch A. Input'!$H$14:$CJ$14,"Recurring",'Sch A. Input'!$H$13:$CJ$13,"&lt;="&amp;$L$11,'Sch A. Input'!$H$13:$CJ$13,"&lt;="&amp;$AS$1020,'Sch A. Input'!$H$13:$CJ$13,"&gt;"&amp;$AI$1020))</f>
        <v>0</v>
      </c>
      <c r="AM1733" s="242">
        <f>IF(AK1733=0,0,SUMIFS('Sch A. Input'!$H724:$CJ724,'Sch A. Input'!$H$14:$CJ$14,"One-time",'Sch A. Input'!$H$13:$CJ$13,"&lt;="&amp;$L$11,'Sch A. Input'!$H$13:$CJ$13,"&lt;="&amp;$AS$1020,'Sch A. Input'!$H$13:$CJ$13,"&gt;"&amp;$AI$1020))</f>
        <v>0</v>
      </c>
      <c r="AN1733" s="283">
        <f t="shared" si="1141"/>
        <v>0</v>
      </c>
      <c r="AO1733" s="242">
        <f t="shared" si="1142"/>
        <v>0</v>
      </c>
      <c r="AP1733" s="242">
        <f t="shared" si="1143"/>
        <v>0</v>
      </c>
      <c r="AQ1733" s="276">
        <f t="shared" si="1126"/>
        <v>0</v>
      </c>
      <c r="AR1733" s="281">
        <f t="shared" si="1203"/>
        <v>0</v>
      </c>
      <c r="AS1733" s="245">
        <f t="shared" si="1204"/>
        <v>0</v>
      </c>
      <c r="AY1733" s="160"/>
      <c r="AZ1733" s="160"/>
      <c r="BK1733" s="2"/>
      <c r="BL1733" s="2"/>
      <c r="BM1733" s="2"/>
      <c r="BN1733" s="2"/>
      <c r="BO1733" s="2"/>
      <c r="BP1733" s="2"/>
      <c r="BQ1733" s="2"/>
      <c r="BR1733" s="2"/>
      <c r="BS1733" s="2"/>
      <c r="BT1733" s="2"/>
      <c r="BU1733" s="2"/>
      <c r="BV1733" s="2"/>
      <c r="BW1733" s="2"/>
      <c r="BX1733" s="2"/>
      <c r="BY1733" s="2"/>
      <c r="BZ1733" s="2"/>
      <c r="CA1733" s="2"/>
      <c r="CI1733"/>
      <c r="CJ1733"/>
      <c r="CK1733"/>
      <c r="CL1733"/>
      <c r="CM1733"/>
      <c r="CN1733"/>
      <c r="CO1733"/>
      <c r="CP1733"/>
      <c r="CQ1733"/>
      <c r="CR1733"/>
      <c r="CS1733"/>
      <c r="CT1733"/>
      <c r="CU1733"/>
      <c r="CV1733"/>
      <c r="CW1733"/>
      <c r="CX1733"/>
    </row>
    <row r="1734" spans="2:102" x14ac:dyDescent="0.35">
      <c r="B1734" s="70" t="str">
        <f t="shared" ref="B1734:F1734" si="1210">B727</f>
        <v/>
      </c>
      <c r="C1734" s="166" t="str">
        <f t="shared" si="1210"/>
        <v/>
      </c>
      <c r="D1734" s="273" t="str">
        <f t="shared" si="1210"/>
        <v/>
      </c>
      <c r="E1734" s="273">
        <f t="shared" si="1210"/>
        <v>45016</v>
      </c>
      <c r="F1734" s="273">
        <f t="shared" si="1210"/>
        <v>0</v>
      </c>
      <c r="G1734" s="98">
        <f t="shared" si="1128"/>
        <v>0</v>
      </c>
      <c r="H1734" s="242">
        <f>IF(G1734=0,0,SUMIFS('Sch A. Input'!$H725:$CJ725,'Sch A. Input'!$H$14:$CJ$14,"Recurring",'Sch A. Input'!$H$13:$CJ$13,"&lt;="&amp;$O$1020,'Sch A. Input'!$H$13:$CJ$13,"&lt;="&amp;$L$11))</f>
        <v>0</v>
      </c>
      <c r="I1734" s="242">
        <f>IF(G1734=0,0,SUMIFS('Sch A. Input'!$H725:$CJ725,'Sch A. Input'!$H$14:$CJ$14,"One-time",'Sch A. Input'!$H$13:$CJ$13,"&lt;="&amp;$O$1020,'Sch A. Input'!$H$13:$CJ$13,"&lt;="&amp;$L$11))</f>
        <v>0</v>
      </c>
      <c r="J1734" s="283">
        <f t="shared" si="1129"/>
        <v>0</v>
      </c>
      <c r="K1734" s="242">
        <f t="shared" si="1130"/>
        <v>0</v>
      </c>
      <c r="L1734" s="242">
        <f t="shared" si="1131"/>
        <v>0</v>
      </c>
      <c r="M1734" s="276">
        <f t="shared" si="1123"/>
        <v>0</v>
      </c>
      <c r="N1734" s="281">
        <f t="shared" si="1197"/>
        <v>0</v>
      </c>
      <c r="O1734" s="245">
        <f t="shared" si="1198"/>
        <v>0</v>
      </c>
      <c r="P1734" s="248"/>
      <c r="Q1734" s="285">
        <f t="shared" si="1132"/>
        <v>0</v>
      </c>
      <c r="R1734" s="242">
        <f>IF(Q1734=0,0,SUMIFS('Sch A. Input'!$H725:$CJ725,'Sch A. Input'!$H$14:$CJ$14,"Recurring",'Sch A. Input'!$H$13:$CJ$13,"&lt;="&amp;$L$11,'Sch A. Input'!$H$13:$CJ$13,"&lt;="&amp;$Y$1020,'Sch A. Input'!$H$13:$CJ$13,"&gt;"&amp;$O$1020))</f>
        <v>0</v>
      </c>
      <c r="S1734" s="242">
        <f>IF(Q1734=0,0,SUMIFS('Sch A. Input'!$H725:$CJ725,'Sch A. Input'!$H$14:$CJ$14,"One-time",'Sch A. Input'!$H$13:$CJ$13,"&lt;="&amp;$L$11,'Sch A. Input'!$H$13:$CJ$13,"&lt;="&amp;$Y$1020,'Sch A. Input'!$H$13:$CJ$13,"&gt;"&amp;$O$1020))</f>
        <v>0</v>
      </c>
      <c r="T1734" s="283">
        <f t="shared" si="1133"/>
        <v>0</v>
      </c>
      <c r="U1734" s="242">
        <f t="shared" si="1134"/>
        <v>0</v>
      </c>
      <c r="V1734" s="242">
        <f t="shared" si="1135"/>
        <v>0</v>
      </c>
      <c r="W1734" s="276">
        <f t="shared" si="1124"/>
        <v>0</v>
      </c>
      <c r="X1734" s="281">
        <f t="shared" si="1199"/>
        <v>0</v>
      </c>
      <c r="Y1734" s="245">
        <f t="shared" si="1200"/>
        <v>0</v>
      </c>
      <c r="Z1734" s="248"/>
      <c r="AA1734" s="285">
        <f t="shared" si="1136"/>
        <v>0</v>
      </c>
      <c r="AB1734" s="242">
        <f>IF(AA1734=0,0,SUMIFS('Sch A. Input'!$H725:$CJ725,'Sch A. Input'!$H$14:$CJ$14,"Recurring",'Sch A. Input'!$H$13:$CJ$13,"&lt;="&amp;$L$11,'Sch A. Input'!$H$13:$CJ$13,"&lt;="&amp;$AI$1020,'Sch A. Input'!$H$13:$CJ$13,"&gt;"&amp;$Y$1020))</f>
        <v>0</v>
      </c>
      <c r="AC1734" s="242">
        <f>IF(AA1734=0,0,SUMIFS('Sch A. Input'!$H725:$CJ725,'Sch A. Input'!$H$14:$CJ$14,"One-time",'Sch A. Input'!$H$13:$CJ$13,"&lt;="&amp;$L$11,'Sch A. Input'!$H$13:$CJ$13,"&lt;="&amp;$AI$1020,'Sch A. Input'!$H$13:$CJ$13,"&gt;"&amp;$Y$1020))</f>
        <v>0</v>
      </c>
      <c r="AD1734" s="283">
        <f t="shared" si="1137"/>
        <v>0</v>
      </c>
      <c r="AE1734" s="242">
        <f t="shared" si="1138"/>
        <v>0</v>
      </c>
      <c r="AF1734" s="242">
        <f t="shared" si="1139"/>
        <v>0</v>
      </c>
      <c r="AG1734" s="276">
        <f t="shared" si="1125"/>
        <v>0</v>
      </c>
      <c r="AH1734" s="281">
        <f t="shared" si="1201"/>
        <v>0</v>
      </c>
      <c r="AI1734" s="245">
        <f t="shared" si="1202"/>
        <v>0</v>
      </c>
      <c r="AK1734" s="285">
        <f t="shared" si="1140"/>
        <v>0</v>
      </c>
      <c r="AL1734" s="242">
        <f>IF(AK1734=0,0,SUMIFS('Sch A. Input'!$H725:$CJ725,'Sch A. Input'!$H$14:$CJ$14,"Recurring",'Sch A. Input'!$H$13:$CJ$13,"&lt;="&amp;$L$11,'Sch A. Input'!$H$13:$CJ$13,"&lt;="&amp;$AS$1020,'Sch A. Input'!$H$13:$CJ$13,"&gt;"&amp;$AI$1020))</f>
        <v>0</v>
      </c>
      <c r="AM1734" s="242">
        <f>IF(AK1734=0,0,SUMIFS('Sch A. Input'!$H725:$CJ725,'Sch A. Input'!$H$14:$CJ$14,"One-time",'Sch A. Input'!$H$13:$CJ$13,"&lt;="&amp;$L$11,'Sch A. Input'!$H$13:$CJ$13,"&lt;="&amp;$AS$1020,'Sch A. Input'!$H$13:$CJ$13,"&gt;"&amp;$AI$1020))</f>
        <v>0</v>
      </c>
      <c r="AN1734" s="283">
        <f t="shared" si="1141"/>
        <v>0</v>
      </c>
      <c r="AO1734" s="242">
        <f t="shared" si="1142"/>
        <v>0</v>
      </c>
      <c r="AP1734" s="242">
        <f t="shared" si="1143"/>
        <v>0</v>
      </c>
      <c r="AQ1734" s="276">
        <f t="shared" si="1126"/>
        <v>0</v>
      </c>
      <c r="AR1734" s="281">
        <f t="shared" si="1203"/>
        <v>0</v>
      </c>
      <c r="AS1734" s="245">
        <f t="shared" si="1204"/>
        <v>0</v>
      </c>
      <c r="AY1734" s="160"/>
      <c r="AZ1734" s="160"/>
      <c r="BK1734" s="2"/>
      <c r="BL1734" s="2"/>
      <c r="BM1734" s="2"/>
      <c r="BN1734" s="2"/>
      <c r="BO1734" s="2"/>
      <c r="BP1734" s="2"/>
      <c r="BQ1734" s="2"/>
      <c r="BR1734" s="2"/>
      <c r="BS1734" s="2"/>
      <c r="BT1734" s="2"/>
      <c r="BU1734" s="2"/>
      <c r="BV1734" s="2"/>
      <c r="BW1734" s="2"/>
      <c r="BX1734" s="2"/>
      <c r="BY1734" s="2"/>
      <c r="BZ1734" s="2"/>
      <c r="CA1734" s="2"/>
      <c r="CI1734"/>
      <c r="CJ1734"/>
      <c r="CK1734"/>
      <c r="CL1734"/>
      <c r="CM1734"/>
      <c r="CN1734"/>
      <c r="CO1734"/>
      <c r="CP1734"/>
      <c r="CQ1734"/>
      <c r="CR1734"/>
      <c r="CS1734"/>
      <c r="CT1734"/>
      <c r="CU1734"/>
      <c r="CV1734"/>
      <c r="CW1734"/>
      <c r="CX1734"/>
    </row>
    <row r="1735" spans="2:102" x14ac:dyDescent="0.35">
      <c r="B1735" s="70" t="str">
        <f t="shared" ref="B1735:F1735" si="1211">B728</f>
        <v/>
      </c>
      <c r="C1735" s="166" t="str">
        <f t="shared" si="1211"/>
        <v/>
      </c>
      <c r="D1735" s="273" t="str">
        <f t="shared" si="1211"/>
        <v/>
      </c>
      <c r="E1735" s="273">
        <f t="shared" si="1211"/>
        <v>45016</v>
      </c>
      <c r="F1735" s="273">
        <f t="shared" si="1211"/>
        <v>0</v>
      </c>
      <c r="G1735" s="98">
        <f t="shared" si="1128"/>
        <v>0</v>
      </c>
      <c r="H1735" s="242">
        <f>IF(G1735=0,0,SUMIFS('Sch A. Input'!$H726:$CJ726,'Sch A. Input'!$H$14:$CJ$14,"Recurring",'Sch A. Input'!$H$13:$CJ$13,"&lt;="&amp;$O$1020,'Sch A. Input'!$H$13:$CJ$13,"&lt;="&amp;$L$11))</f>
        <v>0</v>
      </c>
      <c r="I1735" s="242">
        <f>IF(G1735=0,0,SUMIFS('Sch A. Input'!$H726:$CJ726,'Sch A. Input'!$H$14:$CJ$14,"One-time",'Sch A. Input'!$H$13:$CJ$13,"&lt;="&amp;$O$1020,'Sch A. Input'!$H$13:$CJ$13,"&lt;="&amp;$L$11))</f>
        <v>0</v>
      </c>
      <c r="J1735" s="283">
        <f t="shared" si="1129"/>
        <v>0</v>
      </c>
      <c r="K1735" s="242">
        <f t="shared" si="1130"/>
        <v>0</v>
      </c>
      <c r="L1735" s="242">
        <f t="shared" si="1131"/>
        <v>0</v>
      </c>
      <c r="M1735" s="276">
        <f t="shared" si="1123"/>
        <v>0</v>
      </c>
      <c r="N1735" s="281">
        <f t="shared" si="1197"/>
        <v>0</v>
      </c>
      <c r="O1735" s="245">
        <f t="shared" si="1198"/>
        <v>0</v>
      </c>
      <c r="P1735" s="248"/>
      <c r="Q1735" s="285">
        <f t="shared" si="1132"/>
        <v>0</v>
      </c>
      <c r="R1735" s="242">
        <f>IF(Q1735=0,0,SUMIFS('Sch A. Input'!$H726:$CJ726,'Sch A. Input'!$H$14:$CJ$14,"Recurring",'Sch A. Input'!$H$13:$CJ$13,"&lt;="&amp;$L$11,'Sch A. Input'!$H$13:$CJ$13,"&lt;="&amp;$Y$1020,'Sch A. Input'!$H$13:$CJ$13,"&gt;"&amp;$O$1020))</f>
        <v>0</v>
      </c>
      <c r="S1735" s="242">
        <f>IF(Q1735=0,0,SUMIFS('Sch A. Input'!$H726:$CJ726,'Sch A. Input'!$H$14:$CJ$14,"One-time",'Sch A. Input'!$H$13:$CJ$13,"&lt;="&amp;$L$11,'Sch A. Input'!$H$13:$CJ$13,"&lt;="&amp;$Y$1020,'Sch A. Input'!$H$13:$CJ$13,"&gt;"&amp;$O$1020))</f>
        <v>0</v>
      </c>
      <c r="T1735" s="283">
        <f t="shared" si="1133"/>
        <v>0</v>
      </c>
      <c r="U1735" s="242">
        <f t="shared" si="1134"/>
        <v>0</v>
      </c>
      <c r="V1735" s="242">
        <f t="shared" si="1135"/>
        <v>0</v>
      </c>
      <c r="W1735" s="276">
        <f t="shared" si="1124"/>
        <v>0</v>
      </c>
      <c r="X1735" s="281">
        <f t="shared" si="1199"/>
        <v>0</v>
      </c>
      <c r="Y1735" s="245">
        <f t="shared" si="1200"/>
        <v>0</v>
      </c>
      <c r="Z1735" s="248"/>
      <c r="AA1735" s="285">
        <f t="shared" si="1136"/>
        <v>0</v>
      </c>
      <c r="AB1735" s="242">
        <f>IF(AA1735=0,0,SUMIFS('Sch A. Input'!$H726:$CJ726,'Sch A. Input'!$H$14:$CJ$14,"Recurring",'Sch A. Input'!$H$13:$CJ$13,"&lt;="&amp;$L$11,'Sch A. Input'!$H$13:$CJ$13,"&lt;="&amp;$AI$1020,'Sch A. Input'!$H$13:$CJ$13,"&gt;"&amp;$Y$1020))</f>
        <v>0</v>
      </c>
      <c r="AC1735" s="242">
        <f>IF(AA1735=0,0,SUMIFS('Sch A. Input'!$H726:$CJ726,'Sch A. Input'!$H$14:$CJ$14,"One-time",'Sch A. Input'!$H$13:$CJ$13,"&lt;="&amp;$L$11,'Sch A. Input'!$H$13:$CJ$13,"&lt;="&amp;$AI$1020,'Sch A. Input'!$H$13:$CJ$13,"&gt;"&amp;$Y$1020))</f>
        <v>0</v>
      </c>
      <c r="AD1735" s="283">
        <f t="shared" si="1137"/>
        <v>0</v>
      </c>
      <c r="AE1735" s="242">
        <f t="shared" si="1138"/>
        <v>0</v>
      </c>
      <c r="AF1735" s="242">
        <f t="shared" si="1139"/>
        <v>0</v>
      </c>
      <c r="AG1735" s="276">
        <f t="shared" si="1125"/>
        <v>0</v>
      </c>
      <c r="AH1735" s="281">
        <f t="shared" si="1201"/>
        <v>0</v>
      </c>
      <c r="AI1735" s="245">
        <f t="shared" si="1202"/>
        <v>0</v>
      </c>
      <c r="AK1735" s="285">
        <f t="shared" si="1140"/>
        <v>0</v>
      </c>
      <c r="AL1735" s="242">
        <f>IF(AK1735=0,0,SUMIFS('Sch A. Input'!$H726:$CJ726,'Sch A. Input'!$H$14:$CJ$14,"Recurring",'Sch A. Input'!$H$13:$CJ$13,"&lt;="&amp;$L$11,'Sch A. Input'!$H$13:$CJ$13,"&lt;="&amp;$AS$1020,'Sch A. Input'!$H$13:$CJ$13,"&gt;"&amp;$AI$1020))</f>
        <v>0</v>
      </c>
      <c r="AM1735" s="242">
        <f>IF(AK1735=0,0,SUMIFS('Sch A. Input'!$H726:$CJ726,'Sch A. Input'!$H$14:$CJ$14,"One-time",'Sch A. Input'!$H$13:$CJ$13,"&lt;="&amp;$L$11,'Sch A. Input'!$H$13:$CJ$13,"&lt;="&amp;$AS$1020,'Sch A. Input'!$H$13:$CJ$13,"&gt;"&amp;$AI$1020))</f>
        <v>0</v>
      </c>
      <c r="AN1735" s="283">
        <f t="shared" si="1141"/>
        <v>0</v>
      </c>
      <c r="AO1735" s="242">
        <f t="shared" si="1142"/>
        <v>0</v>
      </c>
      <c r="AP1735" s="242">
        <f t="shared" si="1143"/>
        <v>0</v>
      </c>
      <c r="AQ1735" s="276">
        <f t="shared" si="1126"/>
        <v>0</v>
      </c>
      <c r="AR1735" s="281">
        <f t="shared" si="1203"/>
        <v>0</v>
      </c>
      <c r="AS1735" s="245">
        <f t="shared" si="1204"/>
        <v>0</v>
      </c>
      <c r="AY1735" s="160"/>
      <c r="AZ1735" s="160"/>
      <c r="BK1735" s="2"/>
      <c r="BL1735" s="2"/>
      <c r="BM1735" s="2"/>
      <c r="BN1735" s="2"/>
      <c r="BO1735" s="2"/>
      <c r="BP1735" s="2"/>
      <c r="BQ1735" s="2"/>
      <c r="BR1735" s="2"/>
      <c r="BS1735" s="2"/>
      <c r="BT1735" s="2"/>
      <c r="BU1735" s="2"/>
      <c r="BV1735" s="2"/>
      <c r="BW1735" s="2"/>
      <c r="BX1735" s="2"/>
      <c r="BY1735" s="2"/>
      <c r="BZ1735" s="2"/>
      <c r="CA1735" s="2"/>
      <c r="CI1735"/>
      <c r="CJ1735"/>
      <c r="CK1735"/>
      <c r="CL1735"/>
      <c r="CM1735"/>
      <c r="CN1735"/>
      <c r="CO1735"/>
      <c r="CP1735"/>
      <c r="CQ1735"/>
      <c r="CR1735"/>
      <c r="CS1735"/>
      <c r="CT1735"/>
      <c r="CU1735"/>
      <c r="CV1735"/>
      <c r="CW1735"/>
      <c r="CX1735"/>
    </row>
    <row r="1736" spans="2:102" x14ac:dyDescent="0.35">
      <c r="B1736" s="70" t="str">
        <f t="shared" ref="B1736:F1736" si="1212">B729</f>
        <v/>
      </c>
      <c r="C1736" s="166" t="str">
        <f t="shared" si="1212"/>
        <v/>
      </c>
      <c r="D1736" s="273" t="str">
        <f t="shared" si="1212"/>
        <v/>
      </c>
      <c r="E1736" s="273">
        <f t="shared" si="1212"/>
        <v>45016</v>
      </c>
      <c r="F1736" s="273">
        <f t="shared" si="1212"/>
        <v>0</v>
      </c>
      <c r="G1736" s="98">
        <f t="shared" si="1128"/>
        <v>0</v>
      </c>
      <c r="H1736" s="242">
        <f>IF(G1736=0,0,SUMIFS('Sch A. Input'!$H727:$CJ727,'Sch A. Input'!$H$14:$CJ$14,"Recurring",'Sch A. Input'!$H$13:$CJ$13,"&lt;="&amp;$O$1020,'Sch A. Input'!$H$13:$CJ$13,"&lt;="&amp;$L$11))</f>
        <v>0</v>
      </c>
      <c r="I1736" s="242">
        <f>IF(G1736=0,0,SUMIFS('Sch A. Input'!$H727:$CJ727,'Sch A. Input'!$H$14:$CJ$14,"One-time",'Sch A. Input'!$H$13:$CJ$13,"&lt;="&amp;$O$1020,'Sch A. Input'!$H$13:$CJ$13,"&lt;="&amp;$L$11))</f>
        <v>0</v>
      </c>
      <c r="J1736" s="283">
        <f t="shared" si="1129"/>
        <v>0</v>
      </c>
      <c r="K1736" s="242">
        <f t="shared" si="1130"/>
        <v>0</v>
      </c>
      <c r="L1736" s="242">
        <f t="shared" si="1131"/>
        <v>0</v>
      </c>
      <c r="M1736" s="276">
        <f t="shared" si="1123"/>
        <v>0</v>
      </c>
      <c r="N1736" s="281">
        <f t="shared" si="1197"/>
        <v>0</v>
      </c>
      <c r="O1736" s="245">
        <f t="shared" si="1198"/>
        <v>0</v>
      </c>
      <c r="P1736" s="248"/>
      <c r="Q1736" s="285">
        <f t="shared" si="1132"/>
        <v>0</v>
      </c>
      <c r="R1736" s="242">
        <f>IF(Q1736=0,0,SUMIFS('Sch A. Input'!$H727:$CJ727,'Sch A. Input'!$H$14:$CJ$14,"Recurring",'Sch A. Input'!$H$13:$CJ$13,"&lt;="&amp;$L$11,'Sch A. Input'!$H$13:$CJ$13,"&lt;="&amp;$Y$1020,'Sch A. Input'!$H$13:$CJ$13,"&gt;"&amp;$O$1020))</f>
        <v>0</v>
      </c>
      <c r="S1736" s="242">
        <f>IF(Q1736=0,0,SUMIFS('Sch A. Input'!$H727:$CJ727,'Sch A. Input'!$H$14:$CJ$14,"One-time",'Sch A. Input'!$H$13:$CJ$13,"&lt;="&amp;$L$11,'Sch A. Input'!$H$13:$CJ$13,"&lt;="&amp;$Y$1020,'Sch A. Input'!$H$13:$CJ$13,"&gt;"&amp;$O$1020))</f>
        <v>0</v>
      </c>
      <c r="T1736" s="283">
        <f t="shared" si="1133"/>
        <v>0</v>
      </c>
      <c r="U1736" s="242">
        <f t="shared" si="1134"/>
        <v>0</v>
      </c>
      <c r="V1736" s="242">
        <f t="shared" si="1135"/>
        <v>0</v>
      </c>
      <c r="W1736" s="276">
        <f t="shared" si="1124"/>
        <v>0</v>
      </c>
      <c r="X1736" s="281">
        <f t="shared" si="1199"/>
        <v>0</v>
      </c>
      <c r="Y1736" s="245">
        <f t="shared" si="1200"/>
        <v>0</v>
      </c>
      <c r="Z1736" s="248"/>
      <c r="AA1736" s="285">
        <f t="shared" si="1136"/>
        <v>0</v>
      </c>
      <c r="AB1736" s="242">
        <f>IF(AA1736=0,0,SUMIFS('Sch A. Input'!$H727:$CJ727,'Sch A. Input'!$H$14:$CJ$14,"Recurring",'Sch A. Input'!$H$13:$CJ$13,"&lt;="&amp;$L$11,'Sch A. Input'!$H$13:$CJ$13,"&lt;="&amp;$AI$1020,'Sch A. Input'!$H$13:$CJ$13,"&gt;"&amp;$Y$1020))</f>
        <v>0</v>
      </c>
      <c r="AC1736" s="242">
        <f>IF(AA1736=0,0,SUMIFS('Sch A. Input'!$H727:$CJ727,'Sch A. Input'!$H$14:$CJ$14,"One-time",'Sch A. Input'!$H$13:$CJ$13,"&lt;="&amp;$L$11,'Sch A. Input'!$H$13:$CJ$13,"&lt;="&amp;$AI$1020,'Sch A. Input'!$H$13:$CJ$13,"&gt;"&amp;$Y$1020))</f>
        <v>0</v>
      </c>
      <c r="AD1736" s="283">
        <f t="shared" si="1137"/>
        <v>0</v>
      </c>
      <c r="AE1736" s="242">
        <f t="shared" si="1138"/>
        <v>0</v>
      </c>
      <c r="AF1736" s="242">
        <f t="shared" si="1139"/>
        <v>0</v>
      </c>
      <c r="AG1736" s="276">
        <f t="shared" si="1125"/>
        <v>0</v>
      </c>
      <c r="AH1736" s="281">
        <f t="shared" si="1201"/>
        <v>0</v>
      </c>
      <c r="AI1736" s="245">
        <f t="shared" si="1202"/>
        <v>0</v>
      </c>
      <c r="AK1736" s="285">
        <f t="shared" si="1140"/>
        <v>0</v>
      </c>
      <c r="AL1736" s="242">
        <f>IF(AK1736=0,0,SUMIFS('Sch A. Input'!$H727:$CJ727,'Sch A. Input'!$H$14:$CJ$14,"Recurring",'Sch A. Input'!$H$13:$CJ$13,"&lt;="&amp;$L$11,'Sch A. Input'!$H$13:$CJ$13,"&lt;="&amp;$AS$1020,'Sch A. Input'!$H$13:$CJ$13,"&gt;"&amp;$AI$1020))</f>
        <v>0</v>
      </c>
      <c r="AM1736" s="242">
        <f>IF(AK1736=0,0,SUMIFS('Sch A. Input'!$H727:$CJ727,'Sch A. Input'!$H$14:$CJ$14,"One-time",'Sch A. Input'!$H$13:$CJ$13,"&lt;="&amp;$L$11,'Sch A. Input'!$H$13:$CJ$13,"&lt;="&amp;$AS$1020,'Sch A. Input'!$H$13:$CJ$13,"&gt;"&amp;$AI$1020))</f>
        <v>0</v>
      </c>
      <c r="AN1736" s="283">
        <f t="shared" si="1141"/>
        <v>0</v>
      </c>
      <c r="AO1736" s="242">
        <f t="shared" si="1142"/>
        <v>0</v>
      </c>
      <c r="AP1736" s="242">
        <f t="shared" si="1143"/>
        <v>0</v>
      </c>
      <c r="AQ1736" s="276">
        <f t="shared" si="1126"/>
        <v>0</v>
      </c>
      <c r="AR1736" s="281">
        <f t="shared" si="1203"/>
        <v>0</v>
      </c>
      <c r="AS1736" s="245">
        <f t="shared" si="1204"/>
        <v>0</v>
      </c>
      <c r="AY1736" s="160"/>
      <c r="AZ1736" s="160"/>
      <c r="BK1736" s="2"/>
      <c r="BL1736" s="2"/>
      <c r="BM1736" s="2"/>
      <c r="BN1736" s="2"/>
      <c r="BO1736" s="2"/>
      <c r="BP1736" s="2"/>
      <c r="BQ1736" s="2"/>
      <c r="BR1736" s="2"/>
      <c r="BS1736" s="2"/>
      <c r="BT1736" s="2"/>
      <c r="BU1736" s="2"/>
      <c r="BV1736" s="2"/>
      <c r="BW1736" s="2"/>
      <c r="BX1736" s="2"/>
      <c r="BY1736" s="2"/>
      <c r="BZ1736" s="2"/>
      <c r="CA1736" s="2"/>
      <c r="CI1736"/>
      <c r="CJ1736"/>
      <c r="CK1736"/>
      <c r="CL1736"/>
      <c r="CM1736"/>
      <c r="CN1736"/>
      <c r="CO1736"/>
      <c r="CP1736"/>
      <c r="CQ1736"/>
      <c r="CR1736"/>
      <c r="CS1736"/>
      <c r="CT1736"/>
      <c r="CU1736"/>
      <c r="CV1736"/>
      <c r="CW1736"/>
      <c r="CX1736"/>
    </row>
    <row r="1737" spans="2:102" x14ac:dyDescent="0.35">
      <c r="B1737" s="70" t="str">
        <f t="shared" ref="B1737:F1737" si="1213">B730</f>
        <v/>
      </c>
      <c r="C1737" s="166" t="str">
        <f t="shared" si="1213"/>
        <v/>
      </c>
      <c r="D1737" s="273" t="str">
        <f t="shared" si="1213"/>
        <v/>
      </c>
      <c r="E1737" s="273">
        <f t="shared" si="1213"/>
        <v>45016</v>
      </c>
      <c r="F1737" s="273">
        <f t="shared" si="1213"/>
        <v>0</v>
      </c>
      <c r="G1737" s="98">
        <f t="shared" si="1128"/>
        <v>0</v>
      </c>
      <c r="H1737" s="242">
        <f>IF(G1737=0,0,SUMIFS('Sch A. Input'!$H728:$CJ728,'Sch A. Input'!$H$14:$CJ$14,"Recurring",'Sch A. Input'!$H$13:$CJ$13,"&lt;="&amp;$O$1020,'Sch A. Input'!$H$13:$CJ$13,"&lt;="&amp;$L$11))</f>
        <v>0</v>
      </c>
      <c r="I1737" s="242">
        <f>IF(G1737=0,0,SUMIFS('Sch A. Input'!$H728:$CJ728,'Sch A. Input'!$H$14:$CJ$14,"One-time",'Sch A. Input'!$H$13:$CJ$13,"&lt;="&amp;$O$1020,'Sch A. Input'!$H$13:$CJ$13,"&lt;="&amp;$L$11))</f>
        <v>0</v>
      </c>
      <c r="J1737" s="283">
        <f t="shared" si="1129"/>
        <v>0</v>
      </c>
      <c r="K1737" s="242">
        <f t="shared" si="1130"/>
        <v>0</v>
      </c>
      <c r="L1737" s="242">
        <f t="shared" si="1131"/>
        <v>0</v>
      </c>
      <c r="M1737" s="276">
        <f t="shared" si="1123"/>
        <v>0</v>
      </c>
      <c r="N1737" s="281">
        <f t="shared" si="1197"/>
        <v>0</v>
      </c>
      <c r="O1737" s="245">
        <f t="shared" si="1198"/>
        <v>0</v>
      </c>
      <c r="P1737" s="248"/>
      <c r="Q1737" s="285">
        <f t="shared" si="1132"/>
        <v>0</v>
      </c>
      <c r="R1737" s="242">
        <f>IF(Q1737=0,0,SUMIFS('Sch A. Input'!$H728:$CJ728,'Sch A. Input'!$H$14:$CJ$14,"Recurring",'Sch A. Input'!$H$13:$CJ$13,"&lt;="&amp;$L$11,'Sch A. Input'!$H$13:$CJ$13,"&lt;="&amp;$Y$1020,'Sch A. Input'!$H$13:$CJ$13,"&gt;"&amp;$O$1020))</f>
        <v>0</v>
      </c>
      <c r="S1737" s="242">
        <f>IF(Q1737=0,0,SUMIFS('Sch A. Input'!$H728:$CJ728,'Sch A. Input'!$H$14:$CJ$14,"One-time",'Sch A. Input'!$H$13:$CJ$13,"&lt;="&amp;$L$11,'Sch A. Input'!$H$13:$CJ$13,"&lt;="&amp;$Y$1020,'Sch A. Input'!$H$13:$CJ$13,"&gt;"&amp;$O$1020))</f>
        <v>0</v>
      </c>
      <c r="T1737" s="283">
        <f t="shared" si="1133"/>
        <v>0</v>
      </c>
      <c r="U1737" s="242">
        <f t="shared" si="1134"/>
        <v>0</v>
      </c>
      <c r="V1737" s="242">
        <f t="shared" si="1135"/>
        <v>0</v>
      </c>
      <c r="W1737" s="276">
        <f t="shared" si="1124"/>
        <v>0</v>
      </c>
      <c r="X1737" s="281">
        <f t="shared" si="1199"/>
        <v>0</v>
      </c>
      <c r="Y1737" s="245">
        <f t="shared" si="1200"/>
        <v>0</v>
      </c>
      <c r="Z1737" s="248"/>
      <c r="AA1737" s="285">
        <f t="shared" si="1136"/>
        <v>0</v>
      </c>
      <c r="AB1737" s="242">
        <f>IF(AA1737=0,0,SUMIFS('Sch A. Input'!$H728:$CJ728,'Sch A. Input'!$H$14:$CJ$14,"Recurring",'Sch A. Input'!$H$13:$CJ$13,"&lt;="&amp;$L$11,'Sch A. Input'!$H$13:$CJ$13,"&lt;="&amp;$AI$1020,'Sch A. Input'!$H$13:$CJ$13,"&gt;"&amp;$Y$1020))</f>
        <v>0</v>
      </c>
      <c r="AC1737" s="242">
        <f>IF(AA1737=0,0,SUMIFS('Sch A. Input'!$H728:$CJ728,'Sch A. Input'!$H$14:$CJ$14,"One-time",'Sch A. Input'!$H$13:$CJ$13,"&lt;="&amp;$L$11,'Sch A. Input'!$H$13:$CJ$13,"&lt;="&amp;$AI$1020,'Sch A. Input'!$H$13:$CJ$13,"&gt;"&amp;$Y$1020))</f>
        <v>0</v>
      </c>
      <c r="AD1737" s="283">
        <f t="shared" si="1137"/>
        <v>0</v>
      </c>
      <c r="AE1737" s="242">
        <f t="shared" si="1138"/>
        <v>0</v>
      </c>
      <c r="AF1737" s="242">
        <f t="shared" si="1139"/>
        <v>0</v>
      </c>
      <c r="AG1737" s="276">
        <f t="shared" si="1125"/>
        <v>0</v>
      </c>
      <c r="AH1737" s="281">
        <f t="shared" si="1201"/>
        <v>0</v>
      </c>
      <c r="AI1737" s="245">
        <f t="shared" si="1202"/>
        <v>0</v>
      </c>
      <c r="AK1737" s="285">
        <f t="shared" si="1140"/>
        <v>0</v>
      </c>
      <c r="AL1737" s="242">
        <f>IF(AK1737=0,0,SUMIFS('Sch A. Input'!$H728:$CJ728,'Sch A. Input'!$H$14:$CJ$14,"Recurring",'Sch A. Input'!$H$13:$CJ$13,"&lt;="&amp;$L$11,'Sch A. Input'!$H$13:$CJ$13,"&lt;="&amp;$AS$1020,'Sch A. Input'!$H$13:$CJ$13,"&gt;"&amp;$AI$1020))</f>
        <v>0</v>
      </c>
      <c r="AM1737" s="242">
        <f>IF(AK1737=0,0,SUMIFS('Sch A. Input'!$H728:$CJ728,'Sch A. Input'!$H$14:$CJ$14,"One-time",'Sch A. Input'!$H$13:$CJ$13,"&lt;="&amp;$L$11,'Sch A. Input'!$H$13:$CJ$13,"&lt;="&amp;$AS$1020,'Sch A. Input'!$H$13:$CJ$13,"&gt;"&amp;$AI$1020))</f>
        <v>0</v>
      </c>
      <c r="AN1737" s="283">
        <f t="shared" si="1141"/>
        <v>0</v>
      </c>
      <c r="AO1737" s="242">
        <f t="shared" si="1142"/>
        <v>0</v>
      </c>
      <c r="AP1737" s="242">
        <f t="shared" si="1143"/>
        <v>0</v>
      </c>
      <c r="AQ1737" s="276">
        <f t="shared" si="1126"/>
        <v>0</v>
      </c>
      <c r="AR1737" s="281">
        <f t="shared" si="1203"/>
        <v>0</v>
      </c>
      <c r="AS1737" s="245">
        <f t="shared" si="1204"/>
        <v>0</v>
      </c>
      <c r="AY1737" s="160"/>
      <c r="AZ1737" s="160"/>
      <c r="BK1737" s="2"/>
      <c r="BL1737" s="2"/>
      <c r="BM1737" s="2"/>
      <c r="BN1737" s="2"/>
      <c r="BO1737" s="2"/>
      <c r="BP1737" s="2"/>
      <c r="BQ1737" s="2"/>
      <c r="BR1737" s="2"/>
      <c r="BS1737" s="2"/>
      <c r="BT1737" s="2"/>
      <c r="BU1737" s="2"/>
      <c r="BV1737" s="2"/>
      <c r="BW1737" s="2"/>
      <c r="BX1737" s="2"/>
      <c r="BY1737" s="2"/>
      <c r="BZ1737" s="2"/>
      <c r="CA1737" s="2"/>
      <c r="CI1737"/>
      <c r="CJ1737"/>
      <c r="CK1737"/>
      <c r="CL1737"/>
      <c r="CM1737"/>
      <c r="CN1737"/>
      <c r="CO1737"/>
      <c r="CP1737"/>
      <c r="CQ1737"/>
      <c r="CR1737"/>
      <c r="CS1737"/>
      <c r="CT1737"/>
      <c r="CU1737"/>
      <c r="CV1737"/>
      <c r="CW1737"/>
      <c r="CX1737"/>
    </row>
    <row r="1738" spans="2:102" x14ac:dyDescent="0.35">
      <c r="B1738" s="70" t="str">
        <f t="shared" ref="B1738:F1738" si="1214">B731</f>
        <v/>
      </c>
      <c r="C1738" s="166" t="str">
        <f t="shared" si="1214"/>
        <v/>
      </c>
      <c r="D1738" s="273" t="str">
        <f t="shared" si="1214"/>
        <v/>
      </c>
      <c r="E1738" s="273">
        <f t="shared" si="1214"/>
        <v>45016</v>
      </c>
      <c r="F1738" s="273">
        <f t="shared" si="1214"/>
        <v>0</v>
      </c>
      <c r="G1738" s="98">
        <f t="shared" si="1128"/>
        <v>0</v>
      </c>
      <c r="H1738" s="242">
        <f>IF(G1738=0,0,SUMIFS('Sch A. Input'!$H729:$CJ729,'Sch A. Input'!$H$14:$CJ$14,"Recurring",'Sch A. Input'!$H$13:$CJ$13,"&lt;="&amp;$O$1020,'Sch A. Input'!$H$13:$CJ$13,"&lt;="&amp;$L$11))</f>
        <v>0</v>
      </c>
      <c r="I1738" s="242">
        <f>IF(G1738=0,0,SUMIFS('Sch A. Input'!$H729:$CJ729,'Sch A. Input'!$H$14:$CJ$14,"One-time",'Sch A. Input'!$H$13:$CJ$13,"&lt;="&amp;$O$1020,'Sch A. Input'!$H$13:$CJ$13,"&lt;="&amp;$L$11))</f>
        <v>0</v>
      </c>
      <c r="J1738" s="283">
        <f t="shared" si="1129"/>
        <v>0</v>
      </c>
      <c r="K1738" s="242">
        <f t="shared" si="1130"/>
        <v>0</v>
      </c>
      <c r="L1738" s="242">
        <f t="shared" si="1131"/>
        <v>0</v>
      </c>
      <c r="M1738" s="276">
        <f t="shared" ref="M1738:M1801" si="1215">IF(OR($D1738="",$D1738&gt;$O$1020),0,IF($E1738&lt;=$O$1020,IF(AND($F1738&lt;$E1738,$F1738&gt;0),(($F1738+1-$D1738)/14),((($E1738+1-$D1738)/14))),IF(AND($F1738&lt;$O$1020,$F1738&gt;0),(($F1738+1-$D1738)/14),((($O$1020+1-$D1738)/14)))))</f>
        <v>0</v>
      </c>
      <c r="N1738" s="281">
        <f t="shared" si="1197"/>
        <v>0</v>
      </c>
      <c r="O1738" s="245">
        <f t="shared" si="1198"/>
        <v>0</v>
      </c>
      <c r="P1738" s="248"/>
      <c r="Q1738" s="285">
        <f t="shared" si="1132"/>
        <v>0</v>
      </c>
      <c r="R1738" s="242">
        <f>IF(Q1738=0,0,SUMIFS('Sch A. Input'!$H729:$CJ729,'Sch A. Input'!$H$14:$CJ$14,"Recurring",'Sch A. Input'!$H$13:$CJ$13,"&lt;="&amp;$L$11,'Sch A. Input'!$H$13:$CJ$13,"&lt;="&amp;$Y$1020,'Sch A. Input'!$H$13:$CJ$13,"&gt;"&amp;$O$1020))</f>
        <v>0</v>
      </c>
      <c r="S1738" s="242">
        <f>IF(Q1738=0,0,SUMIFS('Sch A. Input'!$H729:$CJ729,'Sch A. Input'!$H$14:$CJ$14,"One-time",'Sch A. Input'!$H$13:$CJ$13,"&lt;="&amp;$L$11,'Sch A. Input'!$H$13:$CJ$13,"&lt;="&amp;$Y$1020,'Sch A. Input'!$H$13:$CJ$13,"&gt;"&amp;$O$1020))</f>
        <v>0</v>
      </c>
      <c r="T1738" s="283">
        <f t="shared" si="1133"/>
        <v>0</v>
      </c>
      <c r="U1738" s="242">
        <f t="shared" si="1134"/>
        <v>0</v>
      </c>
      <c r="V1738" s="242">
        <f t="shared" si="1135"/>
        <v>0</v>
      </c>
      <c r="W1738" s="276">
        <f t="shared" ref="W1738:W1801" si="1216">IF(OR($D1738="",$D1738&gt;$Y$1020,$D1738&gt;$E1738,AND($F1738&lt;=$O$1020,$F1738&lt;&gt;0)),0,IF(AND($E1738&gt;$O$1020,$E1738&lt;=$Y$1020),IF(AND($F1738&lt;$E1738,$F1738&gt;0),(($F1738+1-$D1738)/14),((($E1738+1-$D1738)/14))),IF($E1738&lt;=$O$1020,0,IF(AND($F1738&lt;$Y$1020,$F1738&gt;0),(($F1738+1-$D1738)/14),((($Y$1020+1-$D1738)/14))))))</f>
        <v>0</v>
      </c>
      <c r="X1738" s="281">
        <f t="shared" si="1199"/>
        <v>0</v>
      </c>
      <c r="Y1738" s="245">
        <f t="shared" si="1200"/>
        <v>0</v>
      </c>
      <c r="Z1738" s="248"/>
      <c r="AA1738" s="285">
        <f t="shared" si="1136"/>
        <v>0</v>
      </c>
      <c r="AB1738" s="242">
        <f>IF(AA1738=0,0,SUMIFS('Sch A. Input'!$H729:$CJ729,'Sch A. Input'!$H$14:$CJ$14,"Recurring",'Sch A. Input'!$H$13:$CJ$13,"&lt;="&amp;$L$11,'Sch A. Input'!$H$13:$CJ$13,"&lt;="&amp;$AI$1020,'Sch A. Input'!$H$13:$CJ$13,"&gt;"&amp;$Y$1020))</f>
        <v>0</v>
      </c>
      <c r="AC1738" s="242">
        <f>IF(AA1738=0,0,SUMIFS('Sch A. Input'!$H729:$CJ729,'Sch A. Input'!$H$14:$CJ$14,"One-time",'Sch A. Input'!$H$13:$CJ$13,"&lt;="&amp;$L$11,'Sch A. Input'!$H$13:$CJ$13,"&lt;="&amp;$AI$1020,'Sch A. Input'!$H$13:$CJ$13,"&gt;"&amp;$Y$1020))</f>
        <v>0</v>
      </c>
      <c r="AD1738" s="283">
        <f t="shared" si="1137"/>
        <v>0</v>
      </c>
      <c r="AE1738" s="242">
        <f t="shared" si="1138"/>
        <v>0</v>
      </c>
      <c r="AF1738" s="242">
        <f t="shared" si="1139"/>
        <v>0</v>
      </c>
      <c r="AG1738" s="276">
        <f t="shared" ref="AG1738:AG1801" si="1217">IF(OR($D1738="",$D1738&gt;$AI$1020,$D1738&gt;$E1738,AND($F1738&lt;=$Y$1020,$F1738&lt;&gt;0)),0,IF(AND($E1738&gt;$Y$1020,$E1738&lt;=$AI$1020),IF(AND($F1738&lt;$E1738,$F1738&gt;0),(($F1738+1-$D1738)/14),((($E1738+1-$D1738)/14))),IF($E1738&lt;=$Y$1020,0,IF(AND($F1738&lt;$AI$1020,$F1738&gt;0),(($F1738+1-$D1738)/14),((($AI$1020+1-$D1738)/14))))))</f>
        <v>0</v>
      </c>
      <c r="AH1738" s="281">
        <f t="shared" si="1201"/>
        <v>0</v>
      </c>
      <c r="AI1738" s="245">
        <f t="shared" si="1202"/>
        <v>0</v>
      </c>
      <c r="AK1738" s="285">
        <f t="shared" si="1140"/>
        <v>0</v>
      </c>
      <c r="AL1738" s="242">
        <f>IF(AK1738=0,0,SUMIFS('Sch A. Input'!$H729:$CJ729,'Sch A. Input'!$H$14:$CJ$14,"Recurring",'Sch A. Input'!$H$13:$CJ$13,"&lt;="&amp;$L$11,'Sch A. Input'!$H$13:$CJ$13,"&lt;="&amp;$AS$1020,'Sch A. Input'!$H$13:$CJ$13,"&gt;"&amp;$AI$1020))</f>
        <v>0</v>
      </c>
      <c r="AM1738" s="242">
        <f>IF(AK1738=0,0,SUMIFS('Sch A. Input'!$H729:$CJ729,'Sch A. Input'!$H$14:$CJ$14,"One-time",'Sch A. Input'!$H$13:$CJ$13,"&lt;="&amp;$L$11,'Sch A. Input'!$H$13:$CJ$13,"&lt;="&amp;$AS$1020,'Sch A. Input'!$H$13:$CJ$13,"&gt;"&amp;$AI$1020))</f>
        <v>0</v>
      </c>
      <c r="AN1738" s="283">
        <f t="shared" si="1141"/>
        <v>0</v>
      </c>
      <c r="AO1738" s="242">
        <f t="shared" si="1142"/>
        <v>0</v>
      </c>
      <c r="AP1738" s="242">
        <f t="shared" si="1143"/>
        <v>0</v>
      </c>
      <c r="AQ1738" s="276">
        <f t="shared" ref="AQ1738:AQ1801" si="1218">IF(OR($D1738="",$D1738&gt;$E1738,AND($F1738&lt;=$AI$1020,$F1738&lt;&gt;0)),0,IF(AND($E1738&gt;$AI$1020,$E1738&lt;=$AS$1020),IF(AND($F1738&lt;$E1738,$F1738&gt;0),(($F1738+1-$D1738)/14),((($E1738+1-$D1738)/14))),0))</f>
        <v>0</v>
      </c>
      <c r="AR1738" s="281">
        <f t="shared" si="1203"/>
        <v>0</v>
      </c>
      <c r="AS1738" s="245">
        <f t="shared" si="1204"/>
        <v>0</v>
      </c>
      <c r="AY1738" s="160"/>
      <c r="AZ1738" s="160"/>
      <c r="BK1738" s="2"/>
      <c r="BL1738" s="2"/>
      <c r="BM1738" s="2"/>
      <c r="BN1738" s="2"/>
      <c r="BO1738" s="2"/>
      <c r="BP1738" s="2"/>
      <c r="BQ1738" s="2"/>
      <c r="BR1738" s="2"/>
      <c r="BS1738" s="2"/>
      <c r="BT1738" s="2"/>
      <c r="BU1738" s="2"/>
      <c r="BV1738" s="2"/>
      <c r="BW1738" s="2"/>
      <c r="BX1738" s="2"/>
      <c r="BY1738" s="2"/>
      <c r="BZ1738" s="2"/>
      <c r="CA1738" s="2"/>
      <c r="CI1738"/>
      <c r="CJ1738"/>
      <c r="CK1738"/>
      <c r="CL1738"/>
      <c r="CM1738"/>
      <c r="CN1738"/>
      <c r="CO1738"/>
      <c r="CP1738"/>
      <c r="CQ1738"/>
      <c r="CR1738"/>
      <c r="CS1738"/>
      <c r="CT1738"/>
      <c r="CU1738"/>
      <c r="CV1738"/>
      <c r="CW1738"/>
      <c r="CX1738"/>
    </row>
    <row r="1739" spans="2:102" x14ac:dyDescent="0.35">
      <c r="B1739" s="70" t="str">
        <f t="shared" ref="B1739:F1739" si="1219">B732</f>
        <v/>
      </c>
      <c r="C1739" s="166" t="str">
        <f t="shared" si="1219"/>
        <v/>
      </c>
      <c r="D1739" s="273" t="str">
        <f t="shared" si="1219"/>
        <v/>
      </c>
      <c r="E1739" s="273">
        <f t="shared" si="1219"/>
        <v>45016</v>
      </c>
      <c r="F1739" s="273">
        <f t="shared" si="1219"/>
        <v>0</v>
      </c>
      <c r="G1739" s="98">
        <f t="shared" ref="G1739:G1802" si="1220">COUNTIFS(D1739,"&lt;="&amp;$O$1020,D1739,"&lt;&gt;"&amp;0,D1739,"&lt;="&amp;$L$11)</f>
        <v>0</v>
      </c>
      <c r="H1739" s="242">
        <f>IF(G1739=0,0,SUMIFS('Sch A. Input'!$H730:$CJ730,'Sch A. Input'!$H$14:$CJ$14,"Recurring",'Sch A. Input'!$H$13:$CJ$13,"&lt;="&amp;$O$1020,'Sch A. Input'!$H$13:$CJ$13,"&lt;="&amp;$L$11))</f>
        <v>0</v>
      </c>
      <c r="I1739" s="242">
        <f>IF(G1739=0,0,SUMIFS('Sch A. Input'!$H730:$CJ730,'Sch A. Input'!$H$14:$CJ$14,"One-time",'Sch A. Input'!$H$13:$CJ$13,"&lt;="&amp;$O$1020,'Sch A. Input'!$H$13:$CJ$13,"&lt;="&amp;$L$11))</f>
        <v>0</v>
      </c>
      <c r="J1739" s="283">
        <f t="shared" ref="J1739:J1802" si="1221">SUM(H1739:I1739)</f>
        <v>0</v>
      </c>
      <c r="K1739" s="242">
        <f t="shared" ref="K1739:K1802" si="1222">IF(G1739=0,0,IFERROR(H1739/$M1739*$M$9,0))</f>
        <v>0</v>
      </c>
      <c r="L1739" s="242">
        <f t="shared" ref="L1739:L1802" si="1223">IF(G1739=0,0,IFERROR(K1739+I1739,0))</f>
        <v>0</v>
      </c>
      <c r="M1739" s="276">
        <f t="shared" si="1215"/>
        <v>0</v>
      </c>
      <c r="N1739" s="281">
        <f t="shared" si="1197"/>
        <v>0</v>
      </c>
      <c r="O1739" s="245">
        <f t="shared" si="1198"/>
        <v>0</v>
      </c>
      <c r="P1739" s="248"/>
      <c r="Q1739" s="285">
        <f t="shared" ref="Q1739:Q1802" si="1224">IF($F1739=0,IF(AND($D1739&lt;=Y$1020,$D1739&lt;&gt;0,$D1739&lt;=$E1739,$E1739&gt;O$1020),1,0),IF(AND($D1739&lt;=Y$1020,$D1739&lt;&gt;0,$E1739&gt;O$1020,$D1739&lt;=$E1739,$F1739&gt;O$1020),1,0))</f>
        <v>0</v>
      </c>
      <c r="R1739" s="242">
        <f>IF(Q1739=0,0,SUMIFS('Sch A. Input'!$H730:$CJ730,'Sch A. Input'!$H$14:$CJ$14,"Recurring",'Sch A. Input'!$H$13:$CJ$13,"&lt;="&amp;$L$11,'Sch A. Input'!$H$13:$CJ$13,"&lt;="&amp;$Y$1020,'Sch A. Input'!$H$13:$CJ$13,"&gt;"&amp;$O$1020))</f>
        <v>0</v>
      </c>
      <c r="S1739" s="242">
        <f>IF(Q1739=0,0,SUMIFS('Sch A. Input'!$H730:$CJ730,'Sch A. Input'!$H$14:$CJ$14,"One-time",'Sch A. Input'!$H$13:$CJ$13,"&lt;="&amp;$L$11,'Sch A. Input'!$H$13:$CJ$13,"&lt;="&amp;$Y$1020,'Sch A. Input'!$H$13:$CJ$13,"&gt;"&amp;$O$1020))</f>
        <v>0</v>
      </c>
      <c r="T1739" s="283">
        <f t="shared" ref="T1739:T1802" si="1225">SUM(R1739:S1739)</f>
        <v>0</v>
      </c>
      <c r="U1739" s="242">
        <f t="shared" ref="U1739:U1802" si="1226">IF(Q1739=0,0,IFERROR((R1739+H1739)/W1739*$M$9,0))</f>
        <v>0</v>
      </c>
      <c r="V1739" s="242">
        <f t="shared" ref="V1739:V1802" si="1227">IF(Q1739=0,0,IFERROR(U1739+S1739+I1739,0))</f>
        <v>0</v>
      </c>
      <c r="W1739" s="276">
        <f t="shared" si="1216"/>
        <v>0</v>
      </c>
      <c r="X1739" s="281">
        <f t="shared" si="1199"/>
        <v>0</v>
      </c>
      <c r="Y1739" s="245">
        <f t="shared" si="1200"/>
        <v>0</v>
      </c>
      <c r="Z1739" s="248"/>
      <c r="AA1739" s="285">
        <f t="shared" ref="AA1739:AA1802" si="1228">IF($F1739=0,IF(AND($D1739&lt;=AI$1020,$D1739&lt;&gt;0,$D1739&lt;=$E1739,$E1739&gt;Y$1020),1,0),IF(AND($D1739&lt;=AI$1020,$D1739&lt;&gt;0,$E1739&gt;Y$1020,$D1739&lt;=$E1739,$F1739&gt;Y$1020),1,0))</f>
        <v>0</v>
      </c>
      <c r="AB1739" s="242">
        <f>IF(AA1739=0,0,SUMIFS('Sch A. Input'!$H730:$CJ730,'Sch A. Input'!$H$14:$CJ$14,"Recurring",'Sch A. Input'!$H$13:$CJ$13,"&lt;="&amp;$L$11,'Sch A. Input'!$H$13:$CJ$13,"&lt;="&amp;$AI$1020,'Sch A. Input'!$H$13:$CJ$13,"&gt;"&amp;$Y$1020))</f>
        <v>0</v>
      </c>
      <c r="AC1739" s="242">
        <f>IF(AA1739=0,0,SUMIFS('Sch A. Input'!$H730:$CJ730,'Sch A. Input'!$H$14:$CJ$14,"One-time",'Sch A. Input'!$H$13:$CJ$13,"&lt;="&amp;$L$11,'Sch A. Input'!$H$13:$CJ$13,"&lt;="&amp;$AI$1020,'Sch A. Input'!$H$13:$CJ$13,"&gt;"&amp;$Y$1020))</f>
        <v>0</v>
      </c>
      <c r="AD1739" s="283">
        <f t="shared" ref="AD1739:AD1802" si="1229">SUM(AB1739:AC1739)</f>
        <v>0</v>
      </c>
      <c r="AE1739" s="242">
        <f t="shared" ref="AE1739:AE1802" si="1230">IF(AA1739=0,0,IFERROR((AB1739+R1739+H1739)/AG1739*$M$9,0))</f>
        <v>0</v>
      </c>
      <c r="AF1739" s="242">
        <f t="shared" ref="AF1739:AF1802" si="1231">IF(AA1739=0,0,IFERROR(AE1739+AC1739+S1739+I1739,0))</f>
        <v>0</v>
      </c>
      <c r="AG1739" s="276">
        <f t="shared" si="1217"/>
        <v>0</v>
      </c>
      <c r="AH1739" s="281">
        <f t="shared" si="1201"/>
        <v>0</v>
      </c>
      <c r="AI1739" s="245">
        <f t="shared" si="1202"/>
        <v>0</v>
      </c>
      <c r="AK1739" s="285">
        <f t="shared" ref="AK1739:AK1802" si="1232">IF($F1739=0,IF(AND($D1739&lt;=AS$1020,$D1739&lt;&gt;0,$D1739&lt;=$E1739,$E1739&gt;AI$1020),1,0),IF(AND($D1739&lt;=AS$1020,$D1739&lt;&gt;0,$E1739&gt;AI$1020,$F1739&lt;=AS$1020,$D1739&lt;=$E1739,$F1739&gt;AI$1020),1,0))</f>
        <v>0</v>
      </c>
      <c r="AL1739" s="242">
        <f>IF(AK1739=0,0,SUMIFS('Sch A. Input'!$H730:$CJ730,'Sch A. Input'!$H$14:$CJ$14,"Recurring",'Sch A. Input'!$H$13:$CJ$13,"&lt;="&amp;$L$11,'Sch A. Input'!$H$13:$CJ$13,"&lt;="&amp;$AS$1020,'Sch A. Input'!$H$13:$CJ$13,"&gt;"&amp;$AI$1020))</f>
        <v>0</v>
      </c>
      <c r="AM1739" s="242">
        <f>IF(AK1739=0,0,SUMIFS('Sch A. Input'!$H730:$CJ730,'Sch A. Input'!$H$14:$CJ$14,"One-time",'Sch A. Input'!$H$13:$CJ$13,"&lt;="&amp;$L$11,'Sch A. Input'!$H$13:$CJ$13,"&lt;="&amp;$AS$1020,'Sch A. Input'!$H$13:$CJ$13,"&gt;"&amp;$AI$1020))</f>
        <v>0</v>
      </c>
      <c r="AN1739" s="283">
        <f t="shared" ref="AN1739:AN1802" si="1233">+AL1739+AM1739</f>
        <v>0</v>
      </c>
      <c r="AO1739" s="242">
        <f t="shared" ref="AO1739:AO1802" si="1234">IF(AK1739=0,0,IFERROR((AL1739+AB1739+R1739+H1739)/AQ1739*$M$9,0))</f>
        <v>0</v>
      </c>
      <c r="AP1739" s="242">
        <f t="shared" ref="AP1739:AP1802" si="1235">IF(AK1739=0,0,IFERROR(AO1739+AM1739+AC1739+S1739+I1739,0))</f>
        <v>0</v>
      </c>
      <c r="AQ1739" s="276">
        <f t="shared" si="1218"/>
        <v>0</v>
      </c>
      <c r="AR1739" s="281">
        <f t="shared" si="1203"/>
        <v>0</v>
      </c>
      <c r="AS1739" s="245">
        <f t="shared" si="1204"/>
        <v>0</v>
      </c>
      <c r="AY1739" s="160"/>
      <c r="AZ1739" s="160"/>
      <c r="BK1739" s="2"/>
      <c r="BL1739" s="2"/>
      <c r="BM1739" s="2"/>
      <c r="BN1739" s="2"/>
      <c r="BO1739" s="2"/>
      <c r="BP1739" s="2"/>
      <c r="BQ1739" s="2"/>
      <c r="BR1739" s="2"/>
      <c r="BS1739" s="2"/>
      <c r="BT1739" s="2"/>
      <c r="BU1739" s="2"/>
      <c r="BV1739" s="2"/>
      <c r="BW1739" s="2"/>
      <c r="BX1739" s="2"/>
      <c r="BY1739" s="2"/>
      <c r="BZ1739" s="2"/>
      <c r="CA1739" s="2"/>
      <c r="CI1739"/>
      <c r="CJ1739"/>
      <c r="CK1739"/>
      <c r="CL1739"/>
      <c r="CM1739"/>
      <c r="CN1739"/>
      <c r="CO1739"/>
      <c r="CP1739"/>
      <c r="CQ1739"/>
      <c r="CR1739"/>
      <c r="CS1739"/>
      <c r="CT1739"/>
      <c r="CU1739"/>
      <c r="CV1739"/>
      <c r="CW1739"/>
      <c r="CX1739"/>
    </row>
    <row r="1740" spans="2:102" x14ac:dyDescent="0.35">
      <c r="B1740" s="70" t="str">
        <f t="shared" ref="B1740:F1740" si="1236">B733</f>
        <v/>
      </c>
      <c r="C1740" s="166" t="str">
        <f t="shared" si="1236"/>
        <v/>
      </c>
      <c r="D1740" s="273" t="str">
        <f t="shared" si="1236"/>
        <v/>
      </c>
      <c r="E1740" s="273">
        <f t="shared" si="1236"/>
        <v>45016</v>
      </c>
      <c r="F1740" s="273">
        <f t="shared" si="1236"/>
        <v>0</v>
      </c>
      <c r="G1740" s="98">
        <f t="shared" si="1220"/>
        <v>0</v>
      </c>
      <c r="H1740" s="242">
        <f>IF(G1740=0,0,SUMIFS('Sch A. Input'!$H731:$CJ731,'Sch A. Input'!$H$14:$CJ$14,"Recurring",'Sch A. Input'!$H$13:$CJ$13,"&lt;="&amp;$O$1020,'Sch A. Input'!$H$13:$CJ$13,"&lt;="&amp;$L$11))</f>
        <v>0</v>
      </c>
      <c r="I1740" s="242">
        <f>IF(G1740=0,0,SUMIFS('Sch A. Input'!$H731:$CJ731,'Sch A. Input'!$H$14:$CJ$14,"One-time",'Sch A. Input'!$H$13:$CJ$13,"&lt;="&amp;$O$1020,'Sch A. Input'!$H$13:$CJ$13,"&lt;="&amp;$L$11))</f>
        <v>0</v>
      </c>
      <c r="J1740" s="283">
        <f t="shared" si="1221"/>
        <v>0</v>
      </c>
      <c r="K1740" s="242">
        <f t="shared" si="1222"/>
        <v>0</v>
      </c>
      <c r="L1740" s="242">
        <f t="shared" si="1223"/>
        <v>0</v>
      </c>
      <c r="M1740" s="276">
        <f t="shared" si="1215"/>
        <v>0</v>
      </c>
      <c r="N1740" s="281">
        <f t="shared" si="1197"/>
        <v>0</v>
      </c>
      <c r="O1740" s="245">
        <f t="shared" si="1198"/>
        <v>0</v>
      </c>
      <c r="P1740" s="248"/>
      <c r="Q1740" s="285">
        <f t="shared" si="1224"/>
        <v>0</v>
      </c>
      <c r="R1740" s="242">
        <f>IF(Q1740=0,0,SUMIFS('Sch A. Input'!$H731:$CJ731,'Sch A. Input'!$H$14:$CJ$14,"Recurring",'Sch A. Input'!$H$13:$CJ$13,"&lt;="&amp;$L$11,'Sch A. Input'!$H$13:$CJ$13,"&lt;="&amp;$Y$1020,'Sch A. Input'!$H$13:$CJ$13,"&gt;"&amp;$O$1020))</f>
        <v>0</v>
      </c>
      <c r="S1740" s="242">
        <f>IF(Q1740=0,0,SUMIFS('Sch A. Input'!$H731:$CJ731,'Sch A. Input'!$H$14:$CJ$14,"One-time",'Sch A. Input'!$H$13:$CJ$13,"&lt;="&amp;$L$11,'Sch A. Input'!$H$13:$CJ$13,"&lt;="&amp;$Y$1020,'Sch A. Input'!$H$13:$CJ$13,"&gt;"&amp;$O$1020))</f>
        <v>0</v>
      </c>
      <c r="T1740" s="283">
        <f t="shared" si="1225"/>
        <v>0</v>
      </c>
      <c r="U1740" s="242">
        <f t="shared" si="1226"/>
        <v>0</v>
      </c>
      <c r="V1740" s="242">
        <f t="shared" si="1227"/>
        <v>0</v>
      </c>
      <c r="W1740" s="276">
        <f t="shared" si="1216"/>
        <v>0</v>
      </c>
      <c r="X1740" s="281">
        <f t="shared" si="1199"/>
        <v>0</v>
      </c>
      <c r="Y1740" s="245">
        <f t="shared" si="1200"/>
        <v>0</v>
      </c>
      <c r="Z1740" s="248"/>
      <c r="AA1740" s="285">
        <f t="shared" si="1228"/>
        <v>0</v>
      </c>
      <c r="AB1740" s="242">
        <f>IF(AA1740=0,0,SUMIFS('Sch A. Input'!$H731:$CJ731,'Sch A. Input'!$H$14:$CJ$14,"Recurring",'Sch A. Input'!$H$13:$CJ$13,"&lt;="&amp;$L$11,'Sch A. Input'!$H$13:$CJ$13,"&lt;="&amp;$AI$1020,'Sch A. Input'!$H$13:$CJ$13,"&gt;"&amp;$Y$1020))</f>
        <v>0</v>
      </c>
      <c r="AC1740" s="242">
        <f>IF(AA1740=0,0,SUMIFS('Sch A. Input'!$H731:$CJ731,'Sch A. Input'!$H$14:$CJ$14,"One-time",'Sch A. Input'!$H$13:$CJ$13,"&lt;="&amp;$L$11,'Sch A. Input'!$H$13:$CJ$13,"&lt;="&amp;$AI$1020,'Sch A. Input'!$H$13:$CJ$13,"&gt;"&amp;$Y$1020))</f>
        <v>0</v>
      </c>
      <c r="AD1740" s="283">
        <f t="shared" si="1229"/>
        <v>0</v>
      </c>
      <c r="AE1740" s="242">
        <f t="shared" si="1230"/>
        <v>0</v>
      </c>
      <c r="AF1740" s="242">
        <f t="shared" si="1231"/>
        <v>0</v>
      </c>
      <c r="AG1740" s="276">
        <f t="shared" si="1217"/>
        <v>0</v>
      </c>
      <c r="AH1740" s="281">
        <f t="shared" si="1201"/>
        <v>0</v>
      </c>
      <c r="AI1740" s="245">
        <f t="shared" si="1202"/>
        <v>0</v>
      </c>
      <c r="AK1740" s="285">
        <f t="shared" si="1232"/>
        <v>0</v>
      </c>
      <c r="AL1740" s="242">
        <f>IF(AK1740=0,0,SUMIFS('Sch A. Input'!$H731:$CJ731,'Sch A. Input'!$H$14:$CJ$14,"Recurring",'Sch A. Input'!$H$13:$CJ$13,"&lt;="&amp;$L$11,'Sch A. Input'!$H$13:$CJ$13,"&lt;="&amp;$AS$1020,'Sch A. Input'!$H$13:$CJ$13,"&gt;"&amp;$AI$1020))</f>
        <v>0</v>
      </c>
      <c r="AM1740" s="242">
        <f>IF(AK1740=0,0,SUMIFS('Sch A. Input'!$H731:$CJ731,'Sch A. Input'!$H$14:$CJ$14,"One-time",'Sch A. Input'!$H$13:$CJ$13,"&lt;="&amp;$L$11,'Sch A. Input'!$H$13:$CJ$13,"&lt;="&amp;$AS$1020,'Sch A. Input'!$H$13:$CJ$13,"&gt;"&amp;$AI$1020))</f>
        <v>0</v>
      </c>
      <c r="AN1740" s="283">
        <f t="shared" si="1233"/>
        <v>0</v>
      </c>
      <c r="AO1740" s="242">
        <f t="shared" si="1234"/>
        <v>0</v>
      </c>
      <c r="AP1740" s="242">
        <f t="shared" si="1235"/>
        <v>0</v>
      </c>
      <c r="AQ1740" s="276">
        <f t="shared" si="1218"/>
        <v>0</v>
      </c>
      <c r="AR1740" s="281">
        <f t="shared" si="1203"/>
        <v>0</v>
      </c>
      <c r="AS1740" s="245">
        <f t="shared" si="1204"/>
        <v>0</v>
      </c>
      <c r="AY1740" s="160"/>
      <c r="AZ1740" s="160"/>
      <c r="BK1740" s="2"/>
      <c r="BL1740" s="2"/>
      <c r="BM1740" s="2"/>
      <c r="BN1740" s="2"/>
      <c r="BO1740" s="2"/>
      <c r="BP1740" s="2"/>
      <c r="BQ1740" s="2"/>
      <c r="BR1740" s="2"/>
      <c r="BS1740" s="2"/>
      <c r="BT1740" s="2"/>
      <c r="BU1740" s="2"/>
      <c r="BV1740" s="2"/>
      <c r="BW1740" s="2"/>
      <c r="BX1740" s="2"/>
      <c r="BY1740" s="2"/>
      <c r="BZ1740" s="2"/>
      <c r="CA1740" s="2"/>
      <c r="CI1740"/>
      <c r="CJ1740"/>
      <c r="CK1740"/>
      <c r="CL1740"/>
      <c r="CM1740"/>
      <c r="CN1740"/>
      <c r="CO1740"/>
      <c r="CP1740"/>
      <c r="CQ1740"/>
      <c r="CR1740"/>
      <c r="CS1740"/>
      <c r="CT1740"/>
      <c r="CU1740"/>
      <c r="CV1740"/>
      <c r="CW1740"/>
      <c r="CX1740"/>
    </row>
    <row r="1741" spans="2:102" x14ac:dyDescent="0.35">
      <c r="B1741" s="70" t="str">
        <f t="shared" ref="B1741:F1741" si="1237">B734</f>
        <v/>
      </c>
      <c r="C1741" s="166" t="str">
        <f t="shared" si="1237"/>
        <v/>
      </c>
      <c r="D1741" s="273" t="str">
        <f t="shared" si="1237"/>
        <v/>
      </c>
      <c r="E1741" s="273">
        <f t="shared" si="1237"/>
        <v>45016</v>
      </c>
      <c r="F1741" s="273">
        <f t="shared" si="1237"/>
        <v>0</v>
      </c>
      <c r="G1741" s="98">
        <f t="shared" si="1220"/>
        <v>0</v>
      </c>
      <c r="H1741" s="242">
        <f>IF(G1741=0,0,SUMIFS('Sch A. Input'!$H732:$CJ732,'Sch A. Input'!$H$14:$CJ$14,"Recurring",'Sch A. Input'!$H$13:$CJ$13,"&lt;="&amp;$O$1020,'Sch A. Input'!$H$13:$CJ$13,"&lt;="&amp;$L$11))</f>
        <v>0</v>
      </c>
      <c r="I1741" s="242">
        <f>IF(G1741=0,0,SUMIFS('Sch A. Input'!$H732:$CJ732,'Sch A. Input'!$H$14:$CJ$14,"One-time",'Sch A. Input'!$H$13:$CJ$13,"&lt;="&amp;$O$1020,'Sch A. Input'!$H$13:$CJ$13,"&lt;="&amp;$L$11))</f>
        <v>0</v>
      </c>
      <c r="J1741" s="283">
        <f t="shared" si="1221"/>
        <v>0</v>
      </c>
      <c r="K1741" s="242">
        <f t="shared" si="1222"/>
        <v>0</v>
      </c>
      <c r="L1741" s="242">
        <f t="shared" si="1223"/>
        <v>0</v>
      </c>
      <c r="M1741" s="276">
        <f t="shared" si="1215"/>
        <v>0</v>
      </c>
      <c r="N1741" s="281">
        <f t="shared" si="1197"/>
        <v>0</v>
      </c>
      <c r="O1741" s="245">
        <f t="shared" si="1198"/>
        <v>0</v>
      </c>
      <c r="P1741" s="248"/>
      <c r="Q1741" s="285">
        <f t="shared" si="1224"/>
        <v>0</v>
      </c>
      <c r="R1741" s="242">
        <f>IF(Q1741=0,0,SUMIFS('Sch A. Input'!$H732:$CJ732,'Sch A. Input'!$H$14:$CJ$14,"Recurring",'Sch A. Input'!$H$13:$CJ$13,"&lt;="&amp;$L$11,'Sch A. Input'!$H$13:$CJ$13,"&lt;="&amp;$Y$1020,'Sch A. Input'!$H$13:$CJ$13,"&gt;"&amp;$O$1020))</f>
        <v>0</v>
      </c>
      <c r="S1741" s="242">
        <f>IF(Q1741=0,0,SUMIFS('Sch A. Input'!$H732:$CJ732,'Sch A. Input'!$H$14:$CJ$14,"One-time",'Sch A. Input'!$H$13:$CJ$13,"&lt;="&amp;$L$11,'Sch A. Input'!$H$13:$CJ$13,"&lt;="&amp;$Y$1020,'Sch A. Input'!$H$13:$CJ$13,"&gt;"&amp;$O$1020))</f>
        <v>0</v>
      </c>
      <c r="T1741" s="283">
        <f t="shared" si="1225"/>
        <v>0</v>
      </c>
      <c r="U1741" s="242">
        <f t="shared" si="1226"/>
        <v>0</v>
      </c>
      <c r="V1741" s="242">
        <f t="shared" si="1227"/>
        <v>0</v>
      </c>
      <c r="W1741" s="276">
        <f t="shared" si="1216"/>
        <v>0</v>
      </c>
      <c r="X1741" s="281">
        <f t="shared" si="1199"/>
        <v>0</v>
      </c>
      <c r="Y1741" s="245">
        <f t="shared" si="1200"/>
        <v>0</v>
      </c>
      <c r="Z1741" s="248"/>
      <c r="AA1741" s="285">
        <f t="shared" si="1228"/>
        <v>0</v>
      </c>
      <c r="AB1741" s="242">
        <f>IF(AA1741=0,0,SUMIFS('Sch A. Input'!$H732:$CJ732,'Sch A. Input'!$H$14:$CJ$14,"Recurring",'Sch A. Input'!$H$13:$CJ$13,"&lt;="&amp;$L$11,'Sch A. Input'!$H$13:$CJ$13,"&lt;="&amp;$AI$1020,'Sch A. Input'!$H$13:$CJ$13,"&gt;"&amp;$Y$1020))</f>
        <v>0</v>
      </c>
      <c r="AC1741" s="242">
        <f>IF(AA1741=0,0,SUMIFS('Sch A. Input'!$H732:$CJ732,'Sch A. Input'!$H$14:$CJ$14,"One-time",'Sch A. Input'!$H$13:$CJ$13,"&lt;="&amp;$L$11,'Sch A. Input'!$H$13:$CJ$13,"&lt;="&amp;$AI$1020,'Sch A. Input'!$H$13:$CJ$13,"&gt;"&amp;$Y$1020))</f>
        <v>0</v>
      </c>
      <c r="AD1741" s="283">
        <f t="shared" si="1229"/>
        <v>0</v>
      </c>
      <c r="AE1741" s="242">
        <f t="shared" si="1230"/>
        <v>0</v>
      </c>
      <c r="AF1741" s="242">
        <f t="shared" si="1231"/>
        <v>0</v>
      </c>
      <c r="AG1741" s="276">
        <f t="shared" si="1217"/>
        <v>0</v>
      </c>
      <c r="AH1741" s="281">
        <f t="shared" si="1201"/>
        <v>0</v>
      </c>
      <c r="AI1741" s="245">
        <f t="shared" si="1202"/>
        <v>0</v>
      </c>
      <c r="AK1741" s="285">
        <f t="shared" si="1232"/>
        <v>0</v>
      </c>
      <c r="AL1741" s="242">
        <f>IF(AK1741=0,0,SUMIFS('Sch A. Input'!$H732:$CJ732,'Sch A. Input'!$H$14:$CJ$14,"Recurring",'Sch A. Input'!$H$13:$CJ$13,"&lt;="&amp;$L$11,'Sch A. Input'!$H$13:$CJ$13,"&lt;="&amp;$AS$1020,'Sch A. Input'!$H$13:$CJ$13,"&gt;"&amp;$AI$1020))</f>
        <v>0</v>
      </c>
      <c r="AM1741" s="242">
        <f>IF(AK1741=0,0,SUMIFS('Sch A. Input'!$H732:$CJ732,'Sch A. Input'!$H$14:$CJ$14,"One-time",'Sch A. Input'!$H$13:$CJ$13,"&lt;="&amp;$L$11,'Sch A. Input'!$H$13:$CJ$13,"&lt;="&amp;$AS$1020,'Sch A. Input'!$H$13:$CJ$13,"&gt;"&amp;$AI$1020))</f>
        <v>0</v>
      </c>
      <c r="AN1741" s="283">
        <f t="shared" si="1233"/>
        <v>0</v>
      </c>
      <c r="AO1741" s="242">
        <f t="shared" si="1234"/>
        <v>0</v>
      </c>
      <c r="AP1741" s="242">
        <f t="shared" si="1235"/>
        <v>0</v>
      </c>
      <c r="AQ1741" s="276">
        <f t="shared" si="1218"/>
        <v>0</v>
      </c>
      <c r="AR1741" s="281">
        <f t="shared" si="1203"/>
        <v>0</v>
      </c>
      <c r="AS1741" s="245">
        <f t="shared" si="1204"/>
        <v>0</v>
      </c>
      <c r="AY1741" s="160"/>
      <c r="AZ1741" s="160"/>
      <c r="BK1741" s="2"/>
      <c r="BL1741" s="2"/>
      <c r="BM1741" s="2"/>
      <c r="BN1741" s="2"/>
      <c r="BO1741" s="2"/>
      <c r="BP1741" s="2"/>
      <c r="BQ1741" s="2"/>
      <c r="BR1741" s="2"/>
      <c r="BS1741" s="2"/>
      <c r="BT1741" s="2"/>
      <c r="BU1741" s="2"/>
      <c r="BV1741" s="2"/>
      <c r="BW1741" s="2"/>
      <c r="BX1741" s="2"/>
      <c r="BY1741" s="2"/>
      <c r="BZ1741" s="2"/>
      <c r="CA1741" s="2"/>
      <c r="CI1741"/>
      <c r="CJ1741"/>
      <c r="CK1741"/>
      <c r="CL1741"/>
      <c r="CM1741"/>
      <c r="CN1741"/>
      <c r="CO1741"/>
      <c r="CP1741"/>
      <c r="CQ1741"/>
      <c r="CR1741"/>
      <c r="CS1741"/>
      <c r="CT1741"/>
      <c r="CU1741"/>
      <c r="CV1741"/>
      <c r="CW1741"/>
      <c r="CX1741"/>
    </row>
    <row r="1742" spans="2:102" x14ac:dyDescent="0.35">
      <c r="B1742" s="70" t="str">
        <f t="shared" ref="B1742:F1742" si="1238">B735</f>
        <v/>
      </c>
      <c r="C1742" s="166" t="str">
        <f t="shared" si="1238"/>
        <v/>
      </c>
      <c r="D1742" s="273" t="str">
        <f t="shared" si="1238"/>
        <v/>
      </c>
      <c r="E1742" s="273">
        <f t="shared" si="1238"/>
        <v>45016</v>
      </c>
      <c r="F1742" s="273">
        <f t="shared" si="1238"/>
        <v>0</v>
      </c>
      <c r="G1742" s="98">
        <f t="shared" si="1220"/>
        <v>0</v>
      </c>
      <c r="H1742" s="242">
        <f>IF(G1742=0,0,SUMIFS('Sch A. Input'!$H733:$CJ733,'Sch A. Input'!$H$14:$CJ$14,"Recurring",'Sch A. Input'!$H$13:$CJ$13,"&lt;="&amp;$O$1020,'Sch A. Input'!$H$13:$CJ$13,"&lt;="&amp;$L$11))</f>
        <v>0</v>
      </c>
      <c r="I1742" s="242">
        <f>IF(G1742=0,0,SUMIFS('Sch A. Input'!$H733:$CJ733,'Sch A. Input'!$H$14:$CJ$14,"One-time",'Sch A. Input'!$H$13:$CJ$13,"&lt;="&amp;$O$1020,'Sch A. Input'!$H$13:$CJ$13,"&lt;="&amp;$L$11))</f>
        <v>0</v>
      </c>
      <c r="J1742" s="283">
        <f t="shared" si="1221"/>
        <v>0</v>
      </c>
      <c r="K1742" s="242">
        <f t="shared" si="1222"/>
        <v>0</v>
      </c>
      <c r="L1742" s="242">
        <f t="shared" si="1223"/>
        <v>0</v>
      </c>
      <c r="M1742" s="276">
        <f t="shared" si="1215"/>
        <v>0</v>
      </c>
      <c r="N1742" s="281">
        <f t="shared" si="1197"/>
        <v>0</v>
      </c>
      <c r="O1742" s="245">
        <f t="shared" si="1198"/>
        <v>0</v>
      </c>
      <c r="P1742" s="248"/>
      <c r="Q1742" s="285">
        <f t="shared" si="1224"/>
        <v>0</v>
      </c>
      <c r="R1742" s="242">
        <f>IF(Q1742=0,0,SUMIFS('Sch A. Input'!$H733:$CJ733,'Sch A. Input'!$H$14:$CJ$14,"Recurring",'Sch A. Input'!$H$13:$CJ$13,"&lt;="&amp;$L$11,'Sch A. Input'!$H$13:$CJ$13,"&lt;="&amp;$Y$1020,'Sch A. Input'!$H$13:$CJ$13,"&gt;"&amp;$O$1020))</f>
        <v>0</v>
      </c>
      <c r="S1742" s="242">
        <f>IF(Q1742=0,0,SUMIFS('Sch A. Input'!$H733:$CJ733,'Sch A. Input'!$H$14:$CJ$14,"One-time",'Sch A. Input'!$H$13:$CJ$13,"&lt;="&amp;$L$11,'Sch A. Input'!$H$13:$CJ$13,"&lt;="&amp;$Y$1020,'Sch A. Input'!$H$13:$CJ$13,"&gt;"&amp;$O$1020))</f>
        <v>0</v>
      </c>
      <c r="T1742" s="283">
        <f t="shared" si="1225"/>
        <v>0</v>
      </c>
      <c r="U1742" s="242">
        <f t="shared" si="1226"/>
        <v>0</v>
      </c>
      <c r="V1742" s="242">
        <f t="shared" si="1227"/>
        <v>0</v>
      </c>
      <c r="W1742" s="276">
        <f t="shared" si="1216"/>
        <v>0</v>
      </c>
      <c r="X1742" s="281">
        <f t="shared" si="1199"/>
        <v>0</v>
      </c>
      <c r="Y1742" s="245">
        <f t="shared" si="1200"/>
        <v>0</v>
      </c>
      <c r="Z1742" s="248"/>
      <c r="AA1742" s="285">
        <f t="shared" si="1228"/>
        <v>0</v>
      </c>
      <c r="AB1742" s="242">
        <f>IF(AA1742=0,0,SUMIFS('Sch A. Input'!$H733:$CJ733,'Sch A. Input'!$H$14:$CJ$14,"Recurring",'Sch A. Input'!$H$13:$CJ$13,"&lt;="&amp;$L$11,'Sch A. Input'!$H$13:$CJ$13,"&lt;="&amp;$AI$1020,'Sch A. Input'!$H$13:$CJ$13,"&gt;"&amp;$Y$1020))</f>
        <v>0</v>
      </c>
      <c r="AC1742" s="242">
        <f>IF(AA1742=0,0,SUMIFS('Sch A. Input'!$H733:$CJ733,'Sch A. Input'!$H$14:$CJ$14,"One-time",'Sch A. Input'!$H$13:$CJ$13,"&lt;="&amp;$L$11,'Sch A. Input'!$H$13:$CJ$13,"&lt;="&amp;$AI$1020,'Sch A. Input'!$H$13:$CJ$13,"&gt;"&amp;$Y$1020))</f>
        <v>0</v>
      </c>
      <c r="AD1742" s="283">
        <f t="shared" si="1229"/>
        <v>0</v>
      </c>
      <c r="AE1742" s="242">
        <f t="shared" si="1230"/>
        <v>0</v>
      </c>
      <c r="AF1742" s="242">
        <f t="shared" si="1231"/>
        <v>0</v>
      </c>
      <c r="AG1742" s="276">
        <f t="shared" si="1217"/>
        <v>0</v>
      </c>
      <c r="AH1742" s="281">
        <f t="shared" si="1201"/>
        <v>0</v>
      </c>
      <c r="AI1742" s="245">
        <f t="shared" si="1202"/>
        <v>0</v>
      </c>
      <c r="AK1742" s="285">
        <f t="shared" si="1232"/>
        <v>0</v>
      </c>
      <c r="AL1742" s="242">
        <f>IF(AK1742=0,0,SUMIFS('Sch A. Input'!$H733:$CJ733,'Sch A. Input'!$H$14:$CJ$14,"Recurring",'Sch A. Input'!$H$13:$CJ$13,"&lt;="&amp;$L$11,'Sch A. Input'!$H$13:$CJ$13,"&lt;="&amp;$AS$1020,'Sch A. Input'!$H$13:$CJ$13,"&gt;"&amp;$AI$1020))</f>
        <v>0</v>
      </c>
      <c r="AM1742" s="242">
        <f>IF(AK1742=0,0,SUMIFS('Sch A. Input'!$H733:$CJ733,'Sch A. Input'!$H$14:$CJ$14,"One-time",'Sch A. Input'!$H$13:$CJ$13,"&lt;="&amp;$L$11,'Sch A. Input'!$H$13:$CJ$13,"&lt;="&amp;$AS$1020,'Sch A. Input'!$H$13:$CJ$13,"&gt;"&amp;$AI$1020))</f>
        <v>0</v>
      </c>
      <c r="AN1742" s="283">
        <f t="shared" si="1233"/>
        <v>0</v>
      </c>
      <c r="AO1742" s="242">
        <f t="shared" si="1234"/>
        <v>0</v>
      </c>
      <c r="AP1742" s="242">
        <f t="shared" si="1235"/>
        <v>0</v>
      </c>
      <c r="AQ1742" s="276">
        <f t="shared" si="1218"/>
        <v>0</v>
      </c>
      <c r="AR1742" s="281">
        <f t="shared" si="1203"/>
        <v>0</v>
      </c>
      <c r="AS1742" s="245">
        <f t="shared" si="1204"/>
        <v>0</v>
      </c>
      <c r="AY1742" s="160"/>
      <c r="AZ1742" s="160"/>
      <c r="BK1742" s="2"/>
      <c r="BL1742" s="2"/>
      <c r="BM1742" s="2"/>
      <c r="BN1742" s="2"/>
      <c r="BO1742" s="2"/>
      <c r="BP1742" s="2"/>
      <c r="BQ1742" s="2"/>
      <c r="BR1742" s="2"/>
      <c r="BS1742" s="2"/>
      <c r="BT1742" s="2"/>
      <c r="BU1742" s="2"/>
      <c r="BV1742" s="2"/>
      <c r="BW1742" s="2"/>
      <c r="BX1742" s="2"/>
      <c r="BY1742" s="2"/>
      <c r="BZ1742" s="2"/>
      <c r="CA1742" s="2"/>
      <c r="CI1742"/>
      <c r="CJ1742"/>
      <c r="CK1742"/>
      <c r="CL1742"/>
      <c r="CM1742"/>
      <c r="CN1742"/>
      <c r="CO1742"/>
      <c r="CP1742"/>
      <c r="CQ1742"/>
      <c r="CR1742"/>
      <c r="CS1742"/>
      <c r="CT1742"/>
      <c r="CU1742"/>
      <c r="CV1742"/>
      <c r="CW1742"/>
      <c r="CX1742"/>
    </row>
    <row r="1743" spans="2:102" x14ac:dyDescent="0.35">
      <c r="B1743" s="70" t="str">
        <f t="shared" ref="B1743:F1743" si="1239">B736</f>
        <v/>
      </c>
      <c r="C1743" s="166" t="str">
        <f t="shared" si="1239"/>
        <v/>
      </c>
      <c r="D1743" s="273" t="str">
        <f t="shared" si="1239"/>
        <v/>
      </c>
      <c r="E1743" s="273">
        <f t="shared" si="1239"/>
        <v>45016</v>
      </c>
      <c r="F1743" s="273">
        <f t="shared" si="1239"/>
        <v>0</v>
      </c>
      <c r="G1743" s="98">
        <f t="shared" si="1220"/>
        <v>0</v>
      </c>
      <c r="H1743" s="242">
        <f>IF(G1743=0,0,SUMIFS('Sch A. Input'!$H734:$CJ734,'Sch A. Input'!$H$14:$CJ$14,"Recurring",'Sch A. Input'!$H$13:$CJ$13,"&lt;="&amp;$O$1020,'Sch A. Input'!$H$13:$CJ$13,"&lt;="&amp;$L$11))</f>
        <v>0</v>
      </c>
      <c r="I1743" s="242">
        <f>IF(G1743=0,0,SUMIFS('Sch A. Input'!$H734:$CJ734,'Sch A. Input'!$H$14:$CJ$14,"One-time",'Sch A. Input'!$H$13:$CJ$13,"&lt;="&amp;$O$1020,'Sch A. Input'!$H$13:$CJ$13,"&lt;="&amp;$L$11))</f>
        <v>0</v>
      </c>
      <c r="J1743" s="283">
        <f t="shared" si="1221"/>
        <v>0</v>
      </c>
      <c r="K1743" s="242">
        <f t="shared" si="1222"/>
        <v>0</v>
      </c>
      <c r="L1743" s="242">
        <f t="shared" si="1223"/>
        <v>0</v>
      </c>
      <c r="M1743" s="276">
        <f t="shared" si="1215"/>
        <v>0</v>
      </c>
      <c r="N1743" s="281">
        <f t="shared" si="1197"/>
        <v>0</v>
      </c>
      <c r="O1743" s="245">
        <f t="shared" si="1198"/>
        <v>0</v>
      </c>
      <c r="P1743" s="248"/>
      <c r="Q1743" s="285">
        <f t="shared" si="1224"/>
        <v>0</v>
      </c>
      <c r="R1743" s="242">
        <f>IF(Q1743=0,0,SUMIFS('Sch A. Input'!$H734:$CJ734,'Sch A. Input'!$H$14:$CJ$14,"Recurring",'Sch A. Input'!$H$13:$CJ$13,"&lt;="&amp;$L$11,'Sch A. Input'!$H$13:$CJ$13,"&lt;="&amp;$Y$1020,'Sch A. Input'!$H$13:$CJ$13,"&gt;"&amp;$O$1020))</f>
        <v>0</v>
      </c>
      <c r="S1743" s="242">
        <f>IF(Q1743=0,0,SUMIFS('Sch A. Input'!$H734:$CJ734,'Sch A. Input'!$H$14:$CJ$14,"One-time",'Sch A. Input'!$H$13:$CJ$13,"&lt;="&amp;$L$11,'Sch A. Input'!$H$13:$CJ$13,"&lt;="&amp;$Y$1020,'Sch A. Input'!$H$13:$CJ$13,"&gt;"&amp;$O$1020))</f>
        <v>0</v>
      </c>
      <c r="T1743" s="283">
        <f t="shared" si="1225"/>
        <v>0</v>
      </c>
      <c r="U1743" s="242">
        <f t="shared" si="1226"/>
        <v>0</v>
      </c>
      <c r="V1743" s="242">
        <f t="shared" si="1227"/>
        <v>0</v>
      </c>
      <c r="W1743" s="276">
        <f t="shared" si="1216"/>
        <v>0</v>
      </c>
      <c r="X1743" s="281">
        <f t="shared" si="1199"/>
        <v>0</v>
      </c>
      <c r="Y1743" s="245">
        <f t="shared" si="1200"/>
        <v>0</v>
      </c>
      <c r="Z1743" s="248"/>
      <c r="AA1743" s="285">
        <f t="shared" si="1228"/>
        <v>0</v>
      </c>
      <c r="AB1743" s="242">
        <f>IF(AA1743=0,0,SUMIFS('Sch A. Input'!$H734:$CJ734,'Sch A. Input'!$H$14:$CJ$14,"Recurring",'Sch A. Input'!$H$13:$CJ$13,"&lt;="&amp;$L$11,'Sch A. Input'!$H$13:$CJ$13,"&lt;="&amp;$AI$1020,'Sch A. Input'!$H$13:$CJ$13,"&gt;"&amp;$Y$1020))</f>
        <v>0</v>
      </c>
      <c r="AC1743" s="242">
        <f>IF(AA1743=0,0,SUMIFS('Sch A. Input'!$H734:$CJ734,'Sch A. Input'!$H$14:$CJ$14,"One-time",'Sch A. Input'!$H$13:$CJ$13,"&lt;="&amp;$L$11,'Sch A. Input'!$H$13:$CJ$13,"&lt;="&amp;$AI$1020,'Sch A. Input'!$H$13:$CJ$13,"&gt;"&amp;$Y$1020))</f>
        <v>0</v>
      </c>
      <c r="AD1743" s="283">
        <f t="shared" si="1229"/>
        <v>0</v>
      </c>
      <c r="AE1743" s="242">
        <f t="shared" si="1230"/>
        <v>0</v>
      </c>
      <c r="AF1743" s="242">
        <f t="shared" si="1231"/>
        <v>0</v>
      </c>
      <c r="AG1743" s="276">
        <f t="shared" si="1217"/>
        <v>0</v>
      </c>
      <c r="AH1743" s="281">
        <f t="shared" si="1201"/>
        <v>0</v>
      </c>
      <c r="AI1743" s="245">
        <f t="shared" si="1202"/>
        <v>0</v>
      </c>
      <c r="AK1743" s="285">
        <f t="shared" si="1232"/>
        <v>0</v>
      </c>
      <c r="AL1743" s="242">
        <f>IF(AK1743=0,0,SUMIFS('Sch A. Input'!$H734:$CJ734,'Sch A. Input'!$H$14:$CJ$14,"Recurring",'Sch A. Input'!$H$13:$CJ$13,"&lt;="&amp;$L$11,'Sch A. Input'!$H$13:$CJ$13,"&lt;="&amp;$AS$1020,'Sch A. Input'!$H$13:$CJ$13,"&gt;"&amp;$AI$1020))</f>
        <v>0</v>
      </c>
      <c r="AM1743" s="242">
        <f>IF(AK1743=0,0,SUMIFS('Sch A. Input'!$H734:$CJ734,'Sch A. Input'!$H$14:$CJ$14,"One-time",'Sch A. Input'!$H$13:$CJ$13,"&lt;="&amp;$L$11,'Sch A. Input'!$H$13:$CJ$13,"&lt;="&amp;$AS$1020,'Sch A. Input'!$H$13:$CJ$13,"&gt;"&amp;$AI$1020))</f>
        <v>0</v>
      </c>
      <c r="AN1743" s="283">
        <f t="shared" si="1233"/>
        <v>0</v>
      </c>
      <c r="AO1743" s="242">
        <f t="shared" si="1234"/>
        <v>0</v>
      </c>
      <c r="AP1743" s="242">
        <f t="shared" si="1235"/>
        <v>0</v>
      </c>
      <c r="AQ1743" s="276">
        <f t="shared" si="1218"/>
        <v>0</v>
      </c>
      <c r="AR1743" s="281">
        <f t="shared" si="1203"/>
        <v>0</v>
      </c>
      <c r="AS1743" s="245">
        <f t="shared" si="1204"/>
        <v>0</v>
      </c>
      <c r="AY1743" s="160"/>
      <c r="AZ1743" s="160"/>
      <c r="BK1743" s="2"/>
      <c r="BL1743" s="2"/>
      <c r="BM1743" s="2"/>
      <c r="BN1743" s="2"/>
      <c r="BO1743" s="2"/>
      <c r="BP1743" s="2"/>
      <c r="BQ1743" s="2"/>
      <c r="BR1743" s="2"/>
      <c r="BS1743" s="2"/>
      <c r="BT1743" s="2"/>
      <c r="BU1743" s="2"/>
      <c r="BV1743" s="2"/>
      <c r="BW1743" s="2"/>
      <c r="BX1743" s="2"/>
      <c r="BY1743" s="2"/>
      <c r="BZ1743" s="2"/>
      <c r="CA1743" s="2"/>
      <c r="CI1743"/>
      <c r="CJ1743"/>
      <c r="CK1743"/>
      <c r="CL1743"/>
      <c r="CM1743"/>
      <c r="CN1743"/>
      <c r="CO1743"/>
      <c r="CP1743"/>
      <c r="CQ1743"/>
      <c r="CR1743"/>
      <c r="CS1743"/>
      <c r="CT1743"/>
      <c r="CU1743"/>
      <c r="CV1743"/>
      <c r="CW1743"/>
      <c r="CX1743"/>
    </row>
    <row r="1744" spans="2:102" x14ac:dyDescent="0.35">
      <c r="B1744" s="70" t="str">
        <f t="shared" ref="B1744:F1744" si="1240">B737</f>
        <v/>
      </c>
      <c r="C1744" s="166" t="str">
        <f t="shared" si="1240"/>
        <v/>
      </c>
      <c r="D1744" s="273" t="str">
        <f t="shared" si="1240"/>
        <v/>
      </c>
      <c r="E1744" s="273">
        <f t="shared" si="1240"/>
        <v>45016</v>
      </c>
      <c r="F1744" s="273">
        <f t="shared" si="1240"/>
        <v>0</v>
      </c>
      <c r="G1744" s="98">
        <f t="shared" si="1220"/>
        <v>0</v>
      </c>
      <c r="H1744" s="242">
        <f>IF(G1744=0,0,SUMIFS('Sch A. Input'!$H735:$CJ735,'Sch A. Input'!$H$14:$CJ$14,"Recurring",'Sch A. Input'!$H$13:$CJ$13,"&lt;="&amp;$O$1020,'Sch A. Input'!$H$13:$CJ$13,"&lt;="&amp;$L$11))</f>
        <v>0</v>
      </c>
      <c r="I1744" s="242">
        <f>IF(G1744=0,0,SUMIFS('Sch A. Input'!$H735:$CJ735,'Sch A. Input'!$H$14:$CJ$14,"One-time",'Sch A. Input'!$H$13:$CJ$13,"&lt;="&amp;$O$1020,'Sch A. Input'!$H$13:$CJ$13,"&lt;="&amp;$L$11))</f>
        <v>0</v>
      </c>
      <c r="J1744" s="283">
        <f t="shared" si="1221"/>
        <v>0</v>
      </c>
      <c r="K1744" s="242">
        <f t="shared" si="1222"/>
        <v>0</v>
      </c>
      <c r="L1744" s="242">
        <f t="shared" si="1223"/>
        <v>0</v>
      </c>
      <c r="M1744" s="276">
        <f t="shared" si="1215"/>
        <v>0</v>
      </c>
      <c r="N1744" s="281">
        <f t="shared" si="1197"/>
        <v>0</v>
      </c>
      <c r="O1744" s="245">
        <f t="shared" si="1198"/>
        <v>0</v>
      </c>
      <c r="P1744" s="248"/>
      <c r="Q1744" s="285">
        <f t="shared" si="1224"/>
        <v>0</v>
      </c>
      <c r="R1744" s="242">
        <f>IF(Q1744=0,0,SUMIFS('Sch A. Input'!$H735:$CJ735,'Sch A. Input'!$H$14:$CJ$14,"Recurring",'Sch A. Input'!$H$13:$CJ$13,"&lt;="&amp;$L$11,'Sch A. Input'!$H$13:$CJ$13,"&lt;="&amp;$Y$1020,'Sch A. Input'!$H$13:$CJ$13,"&gt;"&amp;$O$1020))</f>
        <v>0</v>
      </c>
      <c r="S1744" s="242">
        <f>IF(Q1744=0,0,SUMIFS('Sch A. Input'!$H735:$CJ735,'Sch A. Input'!$H$14:$CJ$14,"One-time",'Sch A. Input'!$H$13:$CJ$13,"&lt;="&amp;$L$11,'Sch A. Input'!$H$13:$CJ$13,"&lt;="&amp;$Y$1020,'Sch A. Input'!$H$13:$CJ$13,"&gt;"&amp;$O$1020))</f>
        <v>0</v>
      </c>
      <c r="T1744" s="283">
        <f t="shared" si="1225"/>
        <v>0</v>
      </c>
      <c r="U1744" s="242">
        <f t="shared" si="1226"/>
        <v>0</v>
      </c>
      <c r="V1744" s="242">
        <f t="shared" si="1227"/>
        <v>0</v>
      </c>
      <c r="W1744" s="276">
        <f t="shared" si="1216"/>
        <v>0</v>
      </c>
      <c r="X1744" s="281">
        <f t="shared" si="1199"/>
        <v>0</v>
      </c>
      <c r="Y1744" s="245">
        <f t="shared" si="1200"/>
        <v>0</v>
      </c>
      <c r="Z1744" s="248"/>
      <c r="AA1744" s="285">
        <f t="shared" si="1228"/>
        <v>0</v>
      </c>
      <c r="AB1744" s="242">
        <f>IF(AA1744=0,0,SUMIFS('Sch A. Input'!$H735:$CJ735,'Sch A. Input'!$H$14:$CJ$14,"Recurring",'Sch A. Input'!$H$13:$CJ$13,"&lt;="&amp;$L$11,'Sch A. Input'!$H$13:$CJ$13,"&lt;="&amp;$AI$1020,'Sch A. Input'!$H$13:$CJ$13,"&gt;"&amp;$Y$1020))</f>
        <v>0</v>
      </c>
      <c r="AC1744" s="242">
        <f>IF(AA1744=0,0,SUMIFS('Sch A. Input'!$H735:$CJ735,'Sch A. Input'!$H$14:$CJ$14,"One-time",'Sch A. Input'!$H$13:$CJ$13,"&lt;="&amp;$L$11,'Sch A. Input'!$H$13:$CJ$13,"&lt;="&amp;$AI$1020,'Sch A. Input'!$H$13:$CJ$13,"&gt;"&amp;$Y$1020))</f>
        <v>0</v>
      </c>
      <c r="AD1744" s="283">
        <f t="shared" si="1229"/>
        <v>0</v>
      </c>
      <c r="AE1744" s="242">
        <f t="shared" si="1230"/>
        <v>0</v>
      </c>
      <c r="AF1744" s="242">
        <f t="shared" si="1231"/>
        <v>0</v>
      </c>
      <c r="AG1744" s="276">
        <f t="shared" si="1217"/>
        <v>0</v>
      </c>
      <c r="AH1744" s="281">
        <f t="shared" si="1201"/>
        <v>0</v>
      </c>
      <c r="AI1744" s="245">
        <f t="shared" si="1202"/>
        <v>0</v>
      </c>
      <c r="AK1744" s="285">
        <f t="shared" si="1232"/>
        <v>0</v>
      </c>
      <c r="AL1744" s="242">
        <f>IF(AK1744=0,0,SUMIFS('Sch A. Input'!$H735:$CJ735,'Sch A. Input'!$H$14:$CJ$14,"Recurring",'Sch A. Input'!$H$13:$CJ$13,"&lt;="&amp;$L$11,'Sch A. Input'!$H$13:$CJ$13,"&lt;="&amp;$AS$1020,'Sch A. Input'!$H$13:$CJ$13,"&gt;"&amp;$AI$1020))</f>
        <v>0</v>
      </c>
      <c r="AM1744" s="242">
        <f>IF(AK1744=0,0,SUMIFS('Sch A. Input'!$H735:$CJ735,'Sch A. Input'!$H$14:$CJ$14,"One-time",'Sch A. Input'!$H$13:$CJ$13,"&lt;="&amp;$L$11,'Sch A. Input'!$H$13:$CJ$13,"&lt;="&amp;$AS$1020,'Sch A. Input'!$H$13:$CJ$13,"&gt;"&amp;$AI$1020))</f>
        <v>0</v>
      </c>
      <c r="AN1744" s="283">
        <f t="shared" si="1233"/>
        <v>0</v>
      </c>
      <c r="AO1744" s="242">
        <f t="shared" si="1234"/>
        <v>0</v>
      </c>
      <c r="AP1744" s="242">
        <f t="shared" si="1235"/>
        <v>0</v>
      </c>
      <c r="AQ1744" s="276">
        <f t="shared" si="1218"/>
        <v>0</v>
      </c>
      <c r="AR1744" s="281">
        <f t="shared" si="1203"/>
        <v>0</v>
      </c>
      <c r="AS1744" s="245">
        <f t="shared" si="1204"/>
        <v>0</v>
      </c>
      <c r="AY1744" s="160"/>
      <c r="AZ1744" s="160"/>
      <c r="BK1744" s="2"/>
      <c r="BL1744" s="2"/>
      <c r="BM1744" s="2"/>
      <c r="BN1744" s="2"/>
      <c r="BO1744" s="2"/>
      <c r="BP1744" s="2"/>
      <c r="BQ1744" s="2"/>
      <c r="BR1744" s="2"/>
      <c r="BS1744" s="2"/>
      <c r="BT1744" s="2"/>
      <c r="BU1744" s="2"/>
      <c r="BV1744" s="2"/>
      <c r="BW1744" s="2"/>
      <c r="BX1744" s="2"/>
      <c r="BY1744" s="2"/>
      <c r="BZ1744" s="2"/>
      <c r="CA1744" s="2"/>
      <c r="CI1744"/>
      <c r="CJ1744"/>
      <c r="CK1744"/>
      <c r="CL1744"/>
      <c r="CM1744"/>
      <c r="CN1744"/>
      <c r="CO1744"/>
      <c r="CP1744"/>
      <c r="CQ1744"/>
      <c r="CR1744"/>
      <c r="CS1744"/>
      <c r="CT1744"/>
      <c r="CU1744"/>
      <c r="CV1744"/>
      <c r="CW1744"/>
      <c r="CX1744"/>
    </row>
    <row r="1745" spans="2:102" x14ac:dyDescent="0.35">
      <c r="B1745" s="70" t="str">
        <f t="shared" ref="B1745:F1745" si="1241">B738</f>
        <v/>
      </c>
      <c r="C1745" s="166" t="str">
        <f t="shared" si="1241"/>
        <v/>
      </c>
      <c r="D1745" s="273" t="str">
        <f t="shared" si="1241"/>
        <v/>
      </c>
      <c r="E1745" s="273">
        <f t="shared" si="1241"/>
        <v>45016</v>
      </c>
      <c r="F1745" s="273">
        <f t="shared" si="1241"/>
        <v>0</v>
      </c>
      <c r="G1745" s="98">
        <f t="shared" si="1220"/>
        <v>0</v>
      </c>
      <c r="H1745" s="242">
        <f>IF(G1745=0,0,SUMIFS('Sch A. Input'!$H736:$CJ736,'Sch A. Input'!$H$14:$CJ$14,"Recurring",'Sch A. Input'!$H$13:$CJ$13,"&lt;="&amp;$O$1020,'Sch A. Input'!$H$13:$CJ$13,"&lt;="&amp;$L$11))</f>
        <v>0</v>
      </c>
      <c r="I1745" s="242">
        <f>IF(G1745=0,0,SUMIFS('Sch A. Input'!$H736:$CJ736,'Sch A. Input'!$H$14:$CJ$14,"One-time",'Sch A. Input'!$H$13:$CJ$13,"&lt;="&amp;$O$1020,'Sch A. Input'!$H$13:$CJ$13,"&lt;="&amp;$L$11))</f>
        <v>0</v>
      </c>
      <c r="J1745" s="283">
        <f t="shared" si="1221"/>
        <v>0</v>
      </c>
      <c r="K1745" s="242">
        <f t="shared" si="1222"/>
        <v>0</v>
      </c>
      <c r="L1745" s="242">
        <f t="shared" si="1223"/>
        <v>0</v>
      </c>
      <c r="M1745" s="276">
        <f t="shared" si="1215"/>
        <v>0</v>
      </c>
      <c r="N1745" s="281">
        <f t="shared" si="1197"/>
        <v>0</v>
      </c>
      <c r="O1745" s="245">
        <f t="shared" si="1198"/>
        <v>0</v>
      </c>
      <c r="P1745" s="248"/>
      <c r="Q1745" s="285">
        <f t="shared" si="1224"/>
        <v>0</v>
      </c>
      <c r="R1745" s="242">
        <f>IF(Q1745=0,0,SUMIFS('Sch A. Input'!$H736:$CJ736,'Sch A. Input'!$H$14:$CJ$14,"Recurring",'Sch A. Input'!$H$13:$CJ$13,"&lt;="&amp;$L$11,'Sch A. Input'!$H$13:$CJ$13,"&lt;="&amp;$Y$1020,'Sch A. Input'!$H$13:$CJ$13,"&gt;"&amp;$O$1020))</f>
        <v>0</v>
      </c>
      <c r="S1745" s="242">
        <f>IF(Q1745=0,0,SUMIFS('Sch A. Input'!$H736:$CJ736,'Sch A. Input'!$H$14:$CJ$14,"One-time",'Sch A. Input'!$H$13:$CJ$13,"&lt;="&amp;$L$11,'Sch A. Input'!$H$13:$CJ$13,"&lt;="&amp;$Y$1020,'Sch A. Input'!$H$13:$CJ$13,"&gt;"&amp;$O$1020))</f>
        <v>0</v>
      </c>
      <c r="T1745" s="283">
        <f t="shared" si="1225"/>
        <v>0</v>
      </c>
      <c r="U1745" s="242">
        <f t="shared" si="1226"/>
        <v>0</v>
      </c>
      <c r="V1745" s="242">
        <f t="shared" si="1227"/>
        <v>0</v>
      </c>
      <c r="W1745" s="276">
        <f t="shared" si="1216"/>
        <v>0</v>
      </c>
      <c r="X1745" s="281">
        <f t="shared" si="1199"/>
        <v>0</v>
      </c>
      <c r="Y1745" s="245">
        <f t="shared" si="1200"/>
        <v>0</v>
      </c>
      <c r="Z1745" s="248"/>
      <c r="AA1745" s="285">
        <f t="shared" si="1228"/>
        <v>0</v>
      </c>
      <c r="AB1745" s="242">
        <f>IF(AA1745=0,0,SUMIFS('Sch A. Input'!$H736:$CJ736,'Sch A. Input'!$H$14:$CJ$14,"Recurring",'Sch A. Input'!$H$13:$CJ$13,"&lt;="&amp;$L$11,'Sch A. Input'!$H$13:$CJ$13,"&lt;="&amp;$AI$1020,'Sch A. Input'!$H$13:$CJ$13,"&gt;"&amp;$Y$1020))</f>
        <v>0</v>
      </c>
      <c r="AC1745" s="242">
        <f>IF(AA1745=0,0,SUMIFS('Sch A. Input'!$H736:$CJ736,'Sch A. Input'!$H$14:$CJ$14,"One-time",'Sch A. Input'!$H$13:$CJ$13,"&lt;="&amp;$L$11,'Sch A. Input'!$H$13:$CJ$13,"&lt;="&amp;$AI$1020,'Sch A. Input'!$H$13:$CJ$13,"&gt;"&amp;$Y$1020))</f>
        <v>0</v>
      </c>
      <c r="AD1745" s="283">
        <f t="shared" si="1229"/>
        <v>0</v>
      </c>
      <c r="AE1745" s="242">
        <f t="shared" si="1230"/>
        <v>0</v>
      </c>
      <c r="AF1745" s="242">
        <f t="shared" si="1231"/>
        <v>0</v>
      </c>
      <c r="AG1745" s="276">
        <f t="shared" si="1217"/>
        <v>0</v>
      </c>
      <c r="AH1745" s="281">
        <f t="shared" si="1201"/>
        <v>0</v>
      </c>
      <c r="AI1745" s="245">
        <f t="shared" si="1202"/>
        <v>0</v>
      </c>
      <c r="AK1745" s="285">
        <f t="shared" si="1232"/>
        <v>0</v>
      </c>
      <c r="AL1745" s="242">
        <f>IF(AK1745=0,0,SUMIFS('Sch A. Input'!$H736:$CJ736,'Sch A. Input'!$H$14:$CJ$14,"Recurring",'Sch A. Input'!$H$13:$CJ$13,"&lt;="&amp;$L$11,'Sch A. Input'!$H$13:$CJ$13,"&lt;="&amp;$AS$1020,'Sch A. Input'!$H$13:$CJ$13,"&gt;"&amp;$AI$1020))</f>
        <v>0</v>
      </c>
      <c r="AM1745" s="242">
        <f>IF(AK1745=0,0,SUMIFS('Sch A. Input'!$H736:$CJ736,'Sch A. Input'!$H$14:$CJ$14,"One-time",'Sch A. Input'!$H$13:$CJ$13,"&lt;="&amp;$L$11,'Sch A. Input'!$H$13:$CJ$13,"&lt;="&amp;$AS$1020,'Sch A. Input'!$H$13:$CJ$13,"&gt;"&amp;$AI$1020))</f>
        <v>0</v>
      </c>
      <c r="AN1745" s="283">
        <f t="shared" si="1233"/>
        <v>0</v>
      </c>
      <c r="AO1745" s="242">
        <f t="shared" si="1234"/>
        <v>0</v>
      </c>
      <c r="AP1745" s="242">
        <f t="shared" si="1235"/>
        <v>0</v>
      </c>
      <c r="AQ1745" s="276">
        <f t="shared" si="1218"/>
        <v>0</v>
      </c>
      <c r="AR1745" s="281">
        <f t="shared" si="1203"/>
        <v>0</v>
      </c>
      <c r="AS1745" s="245">
        <f t="shared" si="1204"/>
        <v>0</v>
      </c>
      <c r="AY1745" s="160"/>
      <c r="AZ1745" s="160"/>
      <c r="BK1745" s="2"/>
      <c r="BL1745" s="2"/>
      <c r="BM1745" s="2"/>
      <c r="BN1745" s="2"/>
      <c r="BO1745" s="2"/>
      <c r="BP1745" s="2"/>
      <c r="BQ1745" s="2"/>
      <c r="BR1745" s="2"/>
      <c r="BS1745" s="2"/>
      <c r="BT1745" s="2"/>
      <c r="BU1745" s="2"/>
      <c r="BV1745" s="2"/>
      <c r="BW1745" s="2"/>
      <c r="BX1745" s="2"/>
      <c r="BY1745" s="2"/>
      <c r="BZ1745" s="2"/>
      <c r="CA1745" s="2"/>
      <c r="CI1745"/>
      <c r="CJ1745"/>
      <c r="CK1745"/>
      <c r="CL1745"/>
      <c r="CM1745"/>
      <c r="CN1745"/>
      <c r="CO1745"/>
      <c r="CP1745"/>
      <c r="CQ1745"/>
      <c r="CR1745"/>
      <c r="CS1745"/>
      <c r="CT1745"/>
      <c r="CU1745"/>
      <c r="CV1745"/>
      <c r="CW1745"/>
      <c r="CX1745"/>
    </row>
    <row r="1746" spans="2:102" x14ac:dyDescent="0.35">
      <c r="B1746" s="70" t="str">
        <f t="shared" ref="B1746:F1746" si="1242">B739</f>
        <v/>
      </c>
      <c r="C1746" s="166" t="str">
        <f t="shared" si="1242"/>
        <v/>
      </c>
      <c r="D1746" s="273" t="str">
        <f t="shared" si="1242"/>
        <v/>
      </c>
      <c r="E1746" s="273">
        <f t="shared" si="1242"/>
        <v>45016</v>
      </c>
      <c r="F1746" s="273">
        <f t="shared" si="1242"/>
        <v>0</v>
      </c>
      <c r="G1746" s="98">
        <f t="shared" si="1220"/>
        <v>0</v>
      </c>
      <c r="H1746" s="242">
        <f>IF(G1746=0,0,SUMIFS('Sch A. Input'!$H737:$CJ737,'Sch A. Input'!$H$14:$CJ$14,"Recurring",'Sch A. Input'!$H$13:$CJ$13,"&lt;="&amp;$O$1020,'Sch A. Input'!$H$13:$CJ$13,"&lt;="&amp;$L$11))</f>
        <v>0</v>
      </c>
      <c r="I1746" s="242">
        <f>IF(G1746=0,0,SUMIFS('Sch A. Input'!$H737:$CJ737,'Sch A. Input'!$H$14:$CJ$14,"One-time",'Sch A. Input'!$H$13:$CJ$13,"&lt;="&amp;$O$1020,'Sch A. Input'!$H$13:$CJ$13,"&lt;="&amp;$L$11))</f>
        <v>0</v>
      </c>
      <c r="J1746" s="283">
        <f t="shared" si="1221"/>
        <v>0</v>
      </c>
      <c r="K1746" s="242">
        <f t="shared" si="1222"/>
        <v>0</v>
      </c>
      <c r="L1746" s="242">
        <f t="shared" si="1223"/>
        <v>0</v>
      </c>
      <c r="M1746" s="276">
        <f t="shared" si="1215"/>
        <v>0</v>
      </c>
      <c r="N1746" s="281">
        <f t="shared" si="1197"/>
        <v>0</v>
      </c>
      <c r="O1746" s="245">
        <f t="shared" si="1198"/>
        <v>0</v>
      </c>
      <c r="P1746" s="248"/>
      <c r="Q1746" s="285">
        <f t="shared" si="1224"/>
        <v>0</v>
      </c>
      <c r="R1746" s="242">
        <f>IF(Q1746=0,0,SUMIFS('Sch A. Input'!$H737:$CJ737,'Sch A. Input'!$H$14:$CJ$14,"Recurring",'Sch A. Input'!$H$13:$CJ$13,"&lt;="&amp;$L$11,'Sch A. Input'!$H$13:$CJ$13,"&lt;="&amp;$Y$1020,'Sch A. Input'!$H$13:$CJ$13,"&gt;"&amp;$O$1020))</f>
        <v>0</v>
      </c>
      <c r="S1746" s="242">
        <f>IF(Q1746=0,0,SUMIFS('Sch A. Input'!$H737:$CJ737,'Sch A. Input'!$H$14:$CJ$14,"One-time",'Sch A. Input'!$H$13:$CJ$13,"&lt;="&amp;$L$11,'Sch A. Input'!$H$13:$CJ$13,"&lt;="&amp;$Y$1020,'Sch A. Input'!$H$13:$CJ$13,"&gt;"&amp;$O$1020))</f>
        <v>0</v>
      </c>
      <c r="T1746" s="283">
        <f t="shared" si="1225"/>
        <v>0</v>
      </c>
      <c r="U1746" s="242">
        <f t="shared" si="1226"/>
        <v>0</v>
      </c>
      <c r="V1746" s="242">
        <f t="shared" si="1227"/>
        <v>0</v>
      </c>
      <c r="W1746" s="276">
        <f t="shared" si="1216"/>
        <v>0</v>
      </c>
      <c r="X1746" s="281">
        <f t="shared" si="1199"/>
        <v>0</v>
      </c>
      <c r="Y1746" s="245">
        <f t="shared" si="1200"/>
        <v>0</v>
      </c>
      <c r="Z1746" s="248"/>
      <c r="AA1746" s="285">
        <f t="shared" si="1228"/>
        <v>0</v>
      </c>
      <c r="AB1746" s="242">
        <f>IF(AA1746=0,0,SUMIFS('Sch A. Input'!$H737:$CJ737,'Sch A. Input'!$H$14:$CJ$14,"Recurring",'Sch A. Input'!$H$13:$CJ$13,"&lt;="&amp;$L$11,'Sch A. Input'!$H$13:$CJ$13,"&lt;="&amp;$AI$1020,'Sch A. Input'!$H$13:$CJ$13,"&gt;"&amp;$Y$1020))</f>
        <v>0</v>
      </c>
      <c r="AC1746" s="242">
        <f>IF(AA1746=0,0,SUMIFS('Sch A. Input'!$H737:$CJ737,'Sch A. Input'!$H$14:$CJ$14,"One-time",'Sch A. Input'!$H$13:$CJ$13,"&lt;="&amp;$L$11,'Sch A. Input'!$H$13:$CJ$13,"&lt;="&amp;$AI$1020,'Sch A. Input'!$H$13:$CJ$13,"&gt;"&amp;$Y$1020))</f>
        <v>0</v>
      </c>
      <c r="AD1746" s="283">
        <f t="shared" si="1229"/>
        <v>0</v>
      </c>
      <c r="AE1746" s="242">
        <f t="shared" si="1230"/>
        <v>0</v>
      </c>
      <c r="AF1746" s="242">
        <f t="shared" si="1231"/>
        <v>0</v>
      </c>
      <c r="AG1746" s="276">
        <f t="shared" si="1217"/>
        <v>0</v>
      </c>
      <c r="AH1746" s="281">
        <f t="shared" si="1201"/>
        <v>0</v>
      </c>
      <c r="AI1746" s="245">
        <f t="shared" si="1202"/>
        <v>0</v>
      </c>
      <c r="AK1746" s="285">
        <f t="shared" si="1232"/>
        <v>0</v>
      </c>
      <c r="AL1746" s="242">
        <f>IF(AK1746=0,0,SUMIFS('Sch A. Input'!$H737:$CJ737,'Sch A. Input'!$H$14:$CJ$14,"Recurring",'Sch A. Input'!$H$13:$CJ$13,"&lt;="&amp;$L$11,'Sch A. Input'!$H$13:$CJ$13,"&lt;="&amp;$AS$1020,'Sch A. Input'!$H$13:$CJ$13,"&gt;"&amp;$AI$1020))</f>
        <v>0</v>
      </c>
      <c r="AM1746" s="242">
        <f>IF(AK1746=0,0,SUMIFS('Sch A. Input'!$H737:$CJ737,'Sch A. Input'!$H$14:$CJ$14,"One-time",'Sch A. Input'!$H$13:$CJ$13,"&lt;="&amp;$L$11,'Sch A. Input'!$H$13:$CJ$13,"&lt;="&amp;$AS$1020,'Sch A. Input'!$H$13:$CJ$13,"&gt;"&amp;$AI$1020))</f>
        <v>0</v>
      </c>
      <c r="AN1746" s="283">
        <f t="shared" si="1233"/>
        <v>0</v>
      </c>
      <c r="AO1746" s="242">
        <f t="shared" si="1234"/>
        <v>0</v>
      </c>
      <c r="AP1746" s="242">
        <f t="shared" si="1235"/>
        <v>0</v>
      </c>
      <c r="AQ1746" s="276">
        <f t="shared" si="1218"/>
        <v>0</v>
      </c>
      <c r="AR1746" s="281">
        <f t="shared" si="1203"/>
        <v>0</v>
      </c>
      <c r="AS1746" s="245">
        <f t="shared" si="1204"/>
        <v>0</v>
      </c>
      <c r="AY1746" s="160"/>
      <c r="AZ1746" s="160"/>
      <c r="BK1746" s="2"/>
      <c r="BL1746" s="2"/>
      <c r="BM1746" s="2"/>
      <c r="BN1746" s="2"/>
      <c r="BO1746" s="2"/>
      <c r="BP1746" s="2"/>
      <c r="BQ1746" s="2"/>
      <c r="BR1746" s="2"/>
      <c r="BS1746" s="2"/>
      <c r="BT1746" s="2"/>
      <c r="BU1746" s="2"/>
      <c r="BV1746" s="2"/>
      <c r="BW1746" s="2"/>
      <c r="BX1746" s="2"/>
      <c r="BY1746" s="2"/>
      <c r="BZ1746" s="2"/>
      <c r="CA1746" s="2"/>
      <c r="CI1746"/>
      <c r="CJ1746"/>
      <c r="CK1746"/>
      <c r="CL1746"/>
      <c r="CM1746"/>
      <c r="CN1746"/>
      <c r="CO1746"/>
      <c r="CP1746"/>
      <c r="CQ1746"/>
      <c r="CR1746"/>
      <c r="CS1746"/>
      <c r="CT1746"/>
      <c r="CU1746"/>
      <c r="CV1746"/>
      <c r="CW1746"/>
      <c r="CX1746"/>
    </row>
    <row r="1747" spans="2:102" x14ac:dyDescent="0.35">
      <c r="B1747" s="70" t="str">
        <f t="shared" ref="B1747:F1747" si="1243">B740</f>
        <v/>
      </c>
      <c r="C1747" s="166" t="str">
        <f t="shared" si="1243"/>
        <v/>
      </c>
      <c r="D1747" s="273" t="str">
        <f t="shared" si="1243"/>
        <v/>
      </c>
      <c r="E1747" s="273">
        <f t="shared" si="1243"/>
        <v>45016</v>
      </c>
      <c r="F1747" s="273">
        <f t="shared" si="1243"/>
        <v>0</v>
      </c>
      <c r="G1747" s="98">
        <f t="shared" si="1220"/>
        <v>0</v>
      </c>
      <c r="H1747" s="242">
        <f>IF(G1747=0,0,SUMIFS('Sch A. Input'!$H738:$CJ738,'Sch A. Input'!$H$14:$CJ$14,"Recurring",'Sch A. Input'!$H$13:$CJ$13,"&lt;="&amp;$O$1020,'Sch A. Input'!$H$13:$CJ$13,"&lt;="&amp;$L$11))</f>
        <v>0</v>
      </c>
      <c r="I1747" s="242">
        <f>IF(G1747=0,0,SUMIFS('Sch A. Input'!$H738:$CJ738,'Sch A. Input'!$H$14:$CJ$14,"One-time",'Sch A. Input'!$H$13:$CJ$13,"&lt;="&amp;$O$1020,'Sch A. Input'!$H$13:$CJ$13,"&lt;="&amp;$L$11))</f>
        <v>0</v>
      </c>
      <c r="J1747" s="283">
        <f t="shared" si="1221"/>
        <v>0</v>
      </c>
      <c r="K1747" s="242">
        <f t="shared" si="1222"/>
        <v>0</v>
      </c>
      <c r="L1747" s="242">
        <f t="shared" si="1223"/>
        <v>0</v>
      </c>
      <c r="M1747" s="276">
        <f t="shared" si="1215"/>
        <v>0</v>
      </c>
      <c r="N1747" s="281">
        <f t="shared" si="1197"/>
        <v>0</v>
      </c>
      <c r="O1747" s="245">
        <f t="shared" si="1198"/>
        <v>0</v>
      </c>
      <c r="P1747" s="248"/>
      <c r="Q1747" s="285">
        <f t="shared" si="1224"/>
        <v>0</v>
      </c>
      <c r="R1747" s="242">
        <f>IF(Q1747=0,0,SUMIFS('Sch A. Input'!$H738:$CJ738,'Sch A. Input'!$H$14:$CJ$14,"Recurring",'Sch A. Input'!$H$13:$CJ$13,"&lt;="&amp;$L$11,'Sch A. Input'!$H$13:$CJ$13,"&lt;="&amp;$Y$1020,'Sch A. Input'!$H$13:$CJ$13,"&gt;"&amp;$O$1020))</f>
        <v>0</v>
      </c>
      <c r="S1747" s="242">
        <f>IF(Q1747=0,0,SUMIFS('Sch A. Input'!$H738:$CJ738,'Sch A. Input'!$H$14:$CJ$14,"One-time",'Sch A. Input'!$H$13:$CJ$13,"&lt;="&amp;$L$11,'Sch A. Input'!$H$13:$CJ$13,"&lt;="&amp;$Y$1020,'Sch A. Input'!$H$13:$CJ$13,"&gt;"&amp;$O$1020))</f>
        <v>0</v>
      </c>
      <c r="T1747" s="283">
        <f t="shared" si="1225"/>
        <v>0</v>
      </c>
      <c r="U1747" s="242">
        <f t="shared" si="1226"/>
        <v>0</v>
      </c>
      <c r="V1747" s="242">
        <f t="shared" si="1227"/>
        <v>0</v>
      </c>
      <c r="W1747" s="276">
        <f t="shared" si="1216"/>
        <v>0</v>
      </c>
      <c r="X1747" s="281">
        <f t="shared" si="1199"/>
        <v>0</v>
      </c>
      <c r="Y1747" s="245">
        <f t="shared" si="1200"/>
        <v>0</v>
      </c>
      <c r="Z1747" s="248"/>
      <c r="AA1747" s="285">
        <f t="shared" si="1228"/>
        <v>0</v>
      </c>
      <c r="AB1747" s="242">
        <f>IF(AA1747=0,0,SUMIFS('Sch A. Input'!$H738:$CJ738,'Sch A. Input'!$H$14:$CJ$14,"Recurring",'Sch A. Input'!$H$13:$CJ$13,"&lt;="&amp;$L$11,'Sch A. Input'!$H$13:$CJ$13,"&lt;="&amp;$AI$1020,'Sch A. Input'!$H$13:$CJ$13,"&gt;"&amp;$Y$1020))</f>
        <v>0</v>
      </c>
      <c r="AC1747" s="242">
        <f>IF(AA1747=0,0,SUMIFS('Sch A. Input'!$H738:$CJ738,'Sch A. Input'!$H$14:$CJ$14,"One-time",'Sch A. Input'!$H$13:$CJ$13,"&lt;="&amp;$L$11,'Sch A. Input'!$H$13:$CJ$13,"&lt;="&amp;$AI$1020,'Sch A. Input'!$H$13:$CJ$13,"&gt;"&amp;$Y$1020))</f>
        <v>0</v>
      </c>
      <c r="AD1747" s="283">
        <f t="shared" si="1229"/>
        <v>0</v>
      </c>
      <c r="AE1747" s="242">
        <f t="shared" si="1230"/>
        <v>0</v>
      </c>
      <c r="AF1747" s="242">
        <f t="shared" si="1231"/>
        <v>0</v>
      </c>
      <c r="AG1747" s="276">
        <f t="shared" si="1217"/>
        <v>0</v>
      </c>
      <c r="AH1747" s="281">
        <f t="shared" si="1201"/>
        <v>0</v>
      </c>
      <c r="AI1747" s="245">
        <f t="shared" si="1202"/>
        <v>0</v>
      </c>
      <c r="AK1747" s="285">
        <f t="shared" si="1232"/>
        <v>0</v>
      </c>
      <c r="AL1747" s="242">
        <f>IF(AK1747=0,0,SUMIFS('Sch A. Input'!$H738:$CJ738,'Sch A. Input'!$H$14:$CJ$14,"Recurring",'Sch A. Input'!$H$13:$CJ$13,"&lt;="&amp;$L$11,'Sch A. Input'!$H$13:$CJ$13,"&lt;="&amp;$AS$1020,'Sch A. Input'!$H$13:$CJ$13,"&gt;"&amp;$AI$1020))</f>
        <v>0</v>
      </c>
      <c r="AM1747" s="242">
        <f>IF(AK1747=0,0,SUMIFS('Sch A. Input'!$H738:$CJ738,'Sch A. Input'!$H$14:$CJ$14,"One-time",'Sch A. Input'!$H$13:$CJ$13,"&lt;="&amp;$L$11,'Sch A. Input'!$H$13:$CJ$13,"&lt;="&amp;$AS$1020,'Sch A. Input'!$H$13:$CJ$13,"&gt;"&amp;$AI$1020))</f>
        <v>0</v>
      </c>
      <c r="AN1747" s="283">
        <f t="shared" si="1233"/>
        <v>0</v>
      </c>
      <c r="AO1747" s="242">
        <f t="shared" si="1234"/>
        <v>0</v>
      </c>
      <c r="AP1747" s="242">
        <f t="shared" si="1235"/>
        <v>0</v>
      </c>
      <c r="AQ1747" s="276">
        <f t="shared" si="1218"/>
        <v>0</v>
      </c>
      <c r="AR1747" s="281">
        <f t="shared" si="1203"/>
        <v>0</v>
      </c>
      <c r="AS1747" s="245">
        <f t="shared" si="1204"/>
        <v>0</v>
      </c>
      <c r="AY1747" s="160"/>
      <c r="AZ1747" s="160"/>
      <c r="BK1747" s="2"/>
      <c r="BL1747" s="2"/>
      <c r="BM1747" s="2"/>
      <c r="BN1747" s="2"/>
      <c r="BO1747" s="2"/>
      <c r="BP1747" s="2"/>
      <c r="BQ1747" s="2"/>
      <c r="BR1747" s="2"/>
      <c r="BS1747" s="2"/>
      <c r="BT1747" s="2"/>
      <c r="BU1747" s="2"/>
      <c r="BV1747" s="2"/>
      <c r="BW1747" s="2"/>
      <c r="BX1747" s="2"/>
      <c r="BY1747" s="2"/>
      <c r="BZ1747" s="2"/>
      <c r="CA1747" s="2"/>
      <c r="CI1747"/>
      <c r="CJ1747"/>
      <c r="CK1747"/>
      <c r="CL1747"/>
      <c r="CM1747"/>
      <c r="CN1747"/>
      <c r="CO1747"/>
      <c r="CP1747"/>
      <c r="CQ1747"/>
      <c r="CR1747"/>
      <c r="CS1747"/>
      <c r="CT1747"/>
      <c r="CU1747"/>
      <c r="CV1747"/>
      <c r="CW1747"/>
      <c r="CX1747"/>
    </row>
    <row r="1748" spans="2:102" x14ac:dyDescent="0.35">
      <c r="B1748" s="70" t="str">
        <f t="shared" ref="B1748:F1748" si="1244">B741</f>
        <v/>
      </c>
      <c r="C1748" s="166" t="str">
        <f t="shared" si="1244"/>
        <v/>
      </c>
      <c r="D1748" s="273" t="str">
        <f t="shared" si="1244"/>
        <v/>
      </c>
      <c r="E1748" s="273">
        <f t="shared" si="1244"/>
        <v>45016</v>
      </c>
      <c r="F1748" s="273">
        <f t="shared" si="1244"/>
        <v>0</v>
      </c>
      <c r="G1748" s="98">
        <f t="shared" si="1220"/>
        <v>0</v>
      </c>
      <c r="H1748" s="242">
        <f>IF(G1748=0,0,SUMIFS('Sch A. Input'!$H739:$CJ739,'Sch A. Input'!$H$14:$CJ$14,"Recurring",'Sch A. Input'!$H$13:$CJ$13,"&lt;="&amp;$O$1020,'Sch A. Input'!$H$13:$CJ$13,"&lt;="&amp;$L$11))</f>
        <v>0</v>
      </c>
      <c r="I1748" s="242">
        <f>IF(G1748=0,0,SUMIFS('Sch A. Input'!$H739:$CJ739,'Sch A. Input'!$H$14:$CJ$14,"One-time",'Sch A. Input'!$H$13:$CJ$13,"&lt;="&amp;$O$1020,'Sch A. Input'!$H$13:$CJ$13,"&lt;="&amp;$L$11))</f>
        <v>0</v>
      </c>
      <c r="J1748" s="283">
        <f t="shared" si="1221"/>
        <v>0</v>
      </c>
      <c r="K1748" s="242">
        <f t="shared" si="1222"/>
        <v>0</v>
      </c>
      <c r="L1748" s="242">
        <f t="shared" si="1223"/>
        <v>0</v>
      </c>
      <c r="M1748" s="276">
        <f t="shared" si="1215"/>
        <v>0</v>
      </c>
      <c r="N1748" s="281">
        <f t="shared" si="1197"/>
        <v>0</v>
      </c>
      <c r="O1748" s="245">
        <f t="shared" si="1198"/>
        <v>0</v>
      </c>
      <c r="P1748" s="248"/>
      <c r="Q1748" s="285">
        <f t="shared" si="1224"/>
        <v>0</v>
      </c>
      <c r="R1748" s="242">
        <f>IF(Q1748=0,0,SUMIFS('Sch A. Input'!$H739:$CJ739,'Sch A. Input'!$H$14:$CJ$14,"Recurring",'Sch A. Input'!$H$13:$CJ$13,"&lt;="&amp;$L$11,'Sch A. Input'!$H$13:$CJ$13,"&lt;="&amp;$Y$1020,'Sch A. Input'!$H$13:$CJ$13,"&gt;"&amp;$O$1020))</f>
        <v>0</v>
      </c>
      <c r="S1748" s="242">
        <f>IF(Q1748=0,0,SUMIFS('Sch A. Input'!$H739:$CJ739,'Sch A. Input'!$H$14:$CJ$14,"One-time",'Sch A. Input'!$H$13:$CJ$13,"&lt;="&amp;$L$11,'Sch A. Input'!$H$13:$CJ$13,"&lt;="&amp;$Y$1020,'Sch A. Input'!$H$13:$CJ$13,"&gt;"&amp;$O$1020))</f>
        <v>0</v>
      </c>
      <c r="T1748" s="283">
        <f t="shared" si="1225"/>
        <v>0</v>
      </c>
      <c r="U1748" s="242">
        <f t="shared" si="1226"/>
        <v>0</v>
      </c>
      <c r="V1748" s="242">
        <f t="shared" si="1227"/>
        <v>0</v>
      </c>
      <c r="W1748" s="276">
        <f t="shared" si="1216"/>
        <v>0</v>
      </c>
      <c r="X1748" s="281">
        <f t="shared" si="1199"/>
        <v>0</v>
      </c>
      <c r="Y1748" s="245">
        <f t="shared" si="1200"/>
        <v>0</v>
      </c>
      <c r="Z1748" s="248"/>
      <c r="AA1748" s="285">
        <f t="shared" si="1228"/>
        <v>0</v>
      </c>
      <c r="AB1748" s="242">
        <f>IF(AA1748=0,0,SUMIFS('Sch A. Input'!$H739:$CJ739,'Sch A. Input'!$H$14:$CJ$14,"Recurring",'Sch A. Input'!$H$13:$CJ$13,"&lt;="&amp;$L$11,'Sch A. Input'!$H$13:$CJ$13,"&lt;="&amp;$AI$1020,'Sch A. Input'!$H$13:$CJ$13,"&gt;"&amp;$Y$1020))</f>
        <v>0</v>
      </c>
      <c r="AC1748" s="242">
        <f>IF(AA1748=0,0,SUMIFS('Sch A. Input'!$H739:$CJ739,'Sch A. Input'!$H$14:$CJ$14,"One-time",'Sch A. Input'!$H$13:$CJ$13,"&lt;="&amp;$L$11,'Sch A. Input'!$H$13:$CJ$13,"&lt;="&amp;$AI$1020,'Sch A. Input'!$H$13:$CJ$13,"&gt;"&amp;$Y$1020))</f>
        <v>0</v>
      </c>
      <c r="AD1748" s="283">
        <f t="shared" si="1229"/>
        <v>0</v>
      </c>
      <c r="AE1748" s="242">
        <f t="shared" si="1230"/>
        <v>0</v>
      </c>
      <c r="AF1748" s="242">
        <f t="shared" si="1231"/>
        <v>0</v>
      </c>
      <c r="AG1748" s="276">
        <f t="shared" si="1217"/>
        <v>0</v>
      </c>
      <c r="AH1748" s="281">
        <f t="shared" si="1201"/>
        <v>0</v>
      </c>
      <c r="AI1748" s="245">
        <f t="shared" si="1202"/>
        <v>0</v>
      </c>
      <c r="AK1748" s="285">
        <f t="shared" si="1232"/>
        <v>0</v>
      </c>
      <c r="AL1748" s="242">
        <f>IF(AK1748=0,0,SUMIFS('Sch A. Input'!$H739:$CJ739,'Sch A. Input'!$H$14:$CJ$14,"Recurring",'Sch A. Input'!$H$13:$CJ$13,"&lt;="&amp;$L$11,'Sch A. Input'!$H$13:$CJ$13,"&lt;="&amp;$AS$1020,'Sch A. Input'!$H$13:$CJ$13,"&gt;"&amp;$AI$1020))</f>
        <v>0</v>
      </c>
      <c r="AM1748" s="242">
        <f>IF(AK1748=0,0,SUMIFS('Sch A. Input'!$H739:$CJ739,'Sch A. Input'!$H$14:$CJ$14,"One-time",'Sch A. Input'!$H$13:$CJ$13,"&lt;="&amp;$L$11,'Sch A. Input'!$H$13:$CJ$13,"&lt;="&amp;$AS$1020,'Sch A. Input'!$H$13:$CJ$13,"&gt;"&amp;$AI$1020))</f>
        <v>0</v>
      </c>
      <c r="AN1748" s="283">
        <f t="shared" si="1233"/>
        <v>0</v>
      </c>
      <c r="AO1748" s="242">
        <f t="shared" si="1234"/>
        <v>0</v>
      </c>
      <c r="AP1748" s="242">
        <f t="shared" si="1235"/>
        <v>0</v>
      </c>
      <c r="AQ1748" s="276">
        <f t="shared" si="1218"/>
        <v>0</v>
      </c>
      <c r="AR1748" s="281">
        <f t="shared" si="1203"/>
        <v>0</v>
      </c>
      <c r="AS1748" s="245">
        <f t="shared" si="1204"/>
        <v>0</v>
      </c>
      <c r="AY1748" s="160"/>
      <c r="AZ1748" s="160"/>
      <c r="BK1748" s="2"/>
      <c r="BL1748" s="2"/>
      <c r="BM1748" s="2"/>
      <c r="BN1748" s="2"/>
      <c r="BO1748" s="2"/>
      <c r="BP1748" s="2"/>
      <c r="BQ1748" s="2"/>
      <c r="BR1748" s="2"/>
      <c r="BS1748" s="2"/>
      <c r="BT1748" s="2"/>
      <c r="BU1748" s="2"/>
      <c r="BV1748" s="2"/>
      <c r="BW1748" s="2"/>
      <c r="BX1748" s="2"/>
      <c r="BY1748" s="2"/>
      <c r="BZ1748" s="2"/>
      <c r="CA1748" s="2"/>
      <c r="CI1748"/>
      <c r="CJ1748"/>
      <c r="CK1748"/>
      <c r="CL1748"/>
      <c r="CM1748"/>
      <c r="CN1748"/>
      <c r="CO1748"/>
      <c r="CP1748"/>
      <c r="CQ1748"/>
      <c r="CR1748"/>
      <c r="CS1748"/>
      <c r="CT1748"/>
      <c r="CU1748"/>
      <c r="CV1748"/>
      <c r="CW1748"/>
      <c r="CX1748"/>
    </row>
    <row r="1749" spans="2:102" x14ac:dyDescent="0.35">
      <c r="B1749" s="70" t="str">
        <f t="shared" ref="B1749:F1749" si="1245">B742</f>
        <v/>
      </c>
      <c r="C1749" s="166" t="str">
        <f t="shared" si="1245"/>
        <v/>
      </c>
      <c r="D1749" s="273" t="str">
        <f t="shared" si="1245"/>
        <v/>
      </c>
      <c r="E1749" s="273">
        <f t="shared" si="1245"/>
        <v>45016</v>
      </c>
      <c r="F1749" s="273">
        <f t="shared" si="1245"/>
        <v>0</v>
      </c>
      <c r="G1749" s="98">
        <f t="shared" si="1220"/>
        <v>0</v>
      </c>
      <c r="H1749" s="242">
        <f>IF(G1749=0,0,SUMIFS('Sch A. Input'!$H740:$CJ740,'Sch A. Input'!$H$14:$CJ$14,"Recurring",'Sch A. Input'!$H$13:$CJ$13,"&lt;="&amp;$O$1020,'Sch A. Input'!$H$13:$CJ$13,"&lt;="&amp;$L$11))</f>
        <v>0</v>
      </c>
      <c r="I1749" s="242">
        <f>IF(G1749=0,0,SUMIFS('Sch A. Input'!$H740:$CJ740,'Sch A. Input'!$H$14:$CJ$14,"One-time",'Sch A. Input'!$H$13:$CJ$13,"&lt;="&amp;$O$1020,'Sch A. Input'!$H$13:$CJ$13,"&lt;="&amp;$L$11))</f>
        <v>0</v>
      </c>
      <c r="J1749" s="283">
        <f t="shared" si="1221"/>
        <v>0</v>
      </c>
      <c r="K1749" s="242">
        <f t="shared" si="1222"/>
        <v>0</v>
      </c>
      <c r="L1749" s="242">
        <f t="shared" si="1223"/>
        <v>0</v>
      </c>
      <c r="M1749" s="276">
        <f t="shared" si="1215"/>
        <v>0</v>
      </c>
      <c r="N1749" s="281">
        <f t="shared" si="1197"/>
        <v>0</v>
      </c>
      <c r="O1749" s="245">
        <f t="shared" si="1198"/>
        <v>0</v>
      </c>
      <c r="P1749" s="248"/>
      <c r="Q1749" s="285">
        <f t="shared" si="1224"/>
        <v>0</v>
      </c>
      <c r="R1749" s="242">
        <f>IF(Q1749=0,0,SUMIFS('Sch A. Input'!$H740:$CJ740,'Sch A. Input'!$H$14:$CJ$14,"Recurring",'Sch A. Input'!$H$13:$CJ$13,"&lt;="&amp;$L$11,'Sch A. Input'!$H$13:$CJ$13,"&lt;="&amp;$Y$1020,'Sch A. Input'!$H$13:$CJ$13,"&gt;"&amp;$O$1020))</f>
        <v>0</v>
      </c>
      <c r="S1749" s="242">
        <f>IF(Q1749=0,0,SUMIFS('Sch A. Input'!$H740:$CJ740,'Sch A. Input'!$H$14:$CJ$14,"One-time",'Sch A. Input'!$H$13:$CJ$13,"&lt;="&amp;$L$11,'Sch A. Input'!$H$13:$CJ$13,"&lt;="&amp;$Y$1020,'Sch A. Input'!$H$13:$CJ$13,"&gt;"&amp;$O$1020))</f>
        <v>0</v>
      </c>
      <c r="T1749" s="283">
        <f t="shared" si="1225"/>
        <v>0</v>
      </c>
      <c r="U1749" s="242">
        <f t="shared" si="1226"/>
        <v>0</v>
      </c>
      <c r="V1749" s="242">
        <f t="shared" si="1227"/>
        <v>0</v>
      </c>
      <c r="W1749" s="276">
        <f t="shared" si="1216"/>
        <v>0</v>
      </c>
      <c r="X1749" s="281">
        <f t="shared" si="1199"/>
        <v>0</v>
      </c>
      <c r="Y1749" s="245">
        <f t="shared" si="1200"/>
        <v>0</v>
      </c>
      <c r="Z1749" s="248"/>
      <c r="AA1749" s="285">
        <f t="shared" si="1228"/>
        <v>0</v>
      </c>
      <c r="AB1749" s="242">
        <f>IF(AA1749=0,0,SUMIFS('Sch A. Input'!$H740:$CJ740,'Sch A. Input'!$H$14:$CJ$14,"Recurring",'Sch A. Input'!$H$13:$CJ$13,"&lt;="&amp;$L$11,'Sch A. Input'!$H$13:$CJ$13,"&lt;="&amp;$AI$1020,'Sch A. Input'!$H$13:$CJ$13,"&gt;"&amp;$Y$1020))</f>
        <v>0</v>
      </c>
      <c r="AC1749" s="242">
        <f>IF(AA1749=0,0,SUMIFS('Sch A. Input'!$H740:$CJ740,'Sch A. Input'!$H$14:$CJ$14,"One-time",'Sch A. Input'!$H$13:$CJ$13,"&lt;="&amp;$L$11,'Sch A. Input'!$H$13:$CJ$13,"&lt;="&amp;$AI$1020,'Sch A. Input'!$H$13:$CJ$13,"&gt;"&amp;$Y$1020))</f>
        <v>0</v>
      </c>
      <c r="AD1749" s="283">
        <f t="shared" si="1229"/>
        <v>0</v>
      </c>
      <c r="AE1749" s="242">
        <f t="shared" si="1230"/>
        <v>0</v>
      </c>
      <c r="AF1749" s="242">
        <f t="shared" si="1231"/>
        <v>0</v>
      </c>
      <c r="AG1749" s="276">
        <f t="shared" si="1217"/>
        <v>0</v>
      </c>
      <c r="AH1749" s="281">
        <f t="shared" si="1201"/>
        <v>0</v>
      </c>
      <c r="AI1749" s="245">
        <f t="shared" si="1202"/>
        <v>0</v>
      </c>
      <c r="AK1749" s="285">
        <f t="shared" si="1232"/>
        <v>0</v>
      </c>
      <c r="AL1749" s="242">
        <f>IF(AK1749=0,0,SUMIFS('Sch A. Input'!$H740:$CJ740,'Sch A. Input'!$H$14:$CJ$14,"Recurring",'Sch A. Input'!$H$13:$CJ$13,"&lt;="&amp;$L$11,'Sch A. Input'!$H$13:$CJ$13,"&lt;="&amp;$AS$1020,'Sch A. Input'!$H$13:$CJ$13,"&gt;"&amp;$AI$1020))</f>
        <v>0</v>
      </c>
      <c r="AM1749" s="242">
        <f>IF(AK1749=0,0,SUMIFS('Sch A. Input'!$H740:$CJ740,'Sch A. Input'!$H$14:$CJ$14,"One-time",'Sch A. Input'!$H$13:$CJ$13,"&lt;="&amp;$L$11,'Sch A. Input'!$H$13:$CJ$13,"&lt;="&amp;$AS$1020,'Sch A. Input'!$H$13:$CJ$13,"&gt;"&amp;$AI$1020))</f>
        <v>0</v>
      </c>
      <c r="AN1749" s="283">
        <f t="shared" si="1233"/>
        <v>0</v>
      </c>
      <c r="AO1749" s="242">
        <f t="shared" si="1234"/>
        <v>0</v>
      </c>
      <c r="AP1749" s="242">
        <f t="shared" si="1235"/>
        <v>0</v>
      </c>
      <c r="AQ1749" s="276">
        <f t="shared" si="1218"/>
        <v>0</v>
      </c>
      <c r="AR1749" s="281">
        <f t="shared" si="1203"/>
        <v>0</v>
      </c>
      <c r="AS1749" s="245">
        <f t="shared" si="1204"/>
        <v>0</v>
      </c>
      <c r="AY1749" s="160"/>
      <c r="AZ1749" s="160"/>
      <c r="BK1749" s="2"/>
      <c r="BL1749" s="2"/>
      <c r="BM1749" s="2"/>
      <c r="BN1749" s="2"/>
      <c r="BO1749" s="2"/>
      <c r="BP1749" s="2"/>
      <c r="BQ1749" s="2"/>
      <c r="BR1749" s="2"/>
      <c r="BS1749" s="2"/>
      <c r="BT1749" s="2"/>
      <c r="BU1749" s="2"/>
      <c r="BV1749" s="2"/>
      <c r="BW1749" s="2"/>
      <c r="BX1749" s="2"/>
      <c r="BY1749" s="2"/>
      <c r="BZ1749" s="2"/>
      <c r="CA1749" s="2"/>
      <c r="CI1749"/>
      <c r="CJ1749"/>
      <c r="CK1749"/>
      <c r="CL1749"/>
      <c r="CM1749"/>
      <c r="CN1749"/>
      <c r="CO1749"/>
      <c r="CP1749"/>
      <c r="CQ1749"/>
      <c r="CR1749"/>
      <c r="CS1749"/>
      <c r="CT1749"/>
      <c r="CU1749"/>
      <c r="CV1749"/>
      <c r="CW1749"/>
      <c r="CX1749"/>
    </row>
    <row r="1750" spans="2:102" x14ac:dyDescent="0.35">
      <c r="B1750" s="70" t="str">
        <f t="shared" ref="B1750:F1750" si="1246">B743</f>
        <v/>
      </c>
      <c r="C1750" s="166" t="str">
        <f t="shared" si="1246"/>
        <v/>
      </c>
      <c r="D1750" s="273" t="str">
        <f t="shared" si="1246"/>
        <v/>
      </c>
      <c r="E1750" s="273">
        <f t="shared" si="1246"/>
        <v>45016</v>
      </c>
      <c r="F1750" s="273">
        <f t="shared" si="1246"/>
        <v>0</v>
      </c>
      <c r="G1750" s="98">
        <f t="shared" si="1220"/>
        <v>0</v>
      </c>
      <c r="H1750" s="242">
        <f>IF(G1750=0,0,SUMIFS('Sch A. Input'!$H741:$CJ741,'Sch A. Input'!$H$14:$CJ$14,"Recurring",'Sch A. Input'!$H$13:$CJ$13,"&lt;="&amp;$O$1020,'Sch A. Input'!$H$13:$CJ$13,"&lt;="&amp;$L$11))</f>
        <v>0</v>
      </c>
      <c r="I1750" s="242">
        <f>IF(G1750=0,0,SUMIFS('Sch A. Input'!$H741:$CJ741,'Sch A. Input'!$H$14:$CJ$14,"One-time",'Sch A. Input'!$H$13:$CJ$13,"&lt;="&amp;$O$1020,'Sch A. Input'!$H$13:$CJ$13,"&lt;="&amp;$L$11))</f>
        <v>0</v>
      </c>
      <c r="J1750" s="283">
        <f t="shared" si="1221"/>
        <v>0</v>
      </c>
      <c r="K1750" s="242">
        <f t="shared" si="1222"/>
        <v>0</v>
      </c>
      <c r="L1750" s="242">
        <f t="shared" si="1223"/>
        <v>0</v>
      </c>
      <c r="M1750" s="276">
        <f t="shared" si="1215"/>
        <v>0</v>
      </c>
      <c r="N1750" s="281">
        <f t="shared" si="1197"/>
        <v>0</v>
      </c>
      <c r="O1750" s="245">
        <f t="shared" si="1198"/>
        <v>0</v>
      </c>
      <c r="P1750" s="248"/>
      <c r="Q1750" s="285">
        <f t="shared" si="1224"/>
        <v>0</v>
      </c>
      <c r="R1750" s="242">
        <f>IF(Q1750=0,0,SUMIFS('Sch A. Input'!$H741:$CJ741,'Sch A. Input'!$H$14:$CJ$14,"Recurring",'Sch A. Input'!$H$13:$CJ$13,"&lt;="&amp;$L$11,'Sch A. Input'!$H$13:$CJ$13,"&lt;="&amp;$Y$1020,'Sch A. Input'!$H$13:$CJ$13,"&gt;"&amp;$O$1020))</f>
        <v>0</v>
      </c>
      <c r="S1750" s="242">
        <f>IF(Q1750=0,0,SUMIFS('Sch A. Input'!$H741:$CJ741,'Sch A. Input'!$H$14:$CJ$14,"One-time",'Sch A. Input'!$H$13:$CJ$13,"&lt;="&amp;$L$11,'Sch A. Input'!$H$13:$CJ$13,"&lt;="&amp;$Y$1020,'Sch A. Input'!$H$13:$CJ$13,"&gt;"&amp;$O$1020))</f>
        <v>0</v>
      </c>
      <c r="T1750" s="283">
        <f t="shared" si="1225"/>
        <v>0</v>
      </c>
      <c r="U1750" s="242">
        <f t="shared" si="1226"/>
        <v>0</v>
      </c>
      <c r="V1750" s="242">
        <f t="shared" si="1227"/>
        <v>0</v>
      </c>
      <c r="W1750" s="276">
        <f t="shared" si="1216"/>
        <v>0</v>
      </c>
      <c r="X1750" s="281">
        <f t="shared" si="1199"/>
        <v>0</v>
      </c>
      <c r="Y1750" s="245">
        <f t="shared" si="1200"/>
        <v>0</v>
      </c>
      <c r="Z1750" s="248"/>
      <c r="AA1750" s="285">
        <f t="shared" si="1228"/>
        <v>0</v>
      </c>
      <c r="AB1750" s="242">
        <f>IF(AA1750=0,0,SUMIFS('Sch A. Input'!$H741:$CJ741,'Sch A. Input'!$H$14:$CJ$14,"Recurring",'Sch A. Input'!$H$13:$CJ$13,"&lt;="&amp;$L$11,'Sch A. Input'!$H$13:$CJ$13,"&lt;="&amp;$AI$1020,'Sch A. Input'!$H$13:$CJ$13,"&gt;"&amp;$Y$1020))</f>
        <v>0</v>
      </c>
      <c r="AC1750" s="242">
        <f>IF(AA1750=0,0,SUMIFS('Sch A. Input'!$H741:$CJ741,'Sch A. Input'!$H$14:$CJ$14,"One-time",'Sch A. Input'!$H$13:$CJ$13,"&lt;="&amp;$L$11,'Sch A. Input'!$H$13:$CJ$13,"&lt;="&amp;$AI$1020,'Sch A. Input'!$H$13:$CJ$13,"&gt;"&amp;$Y$1020))</f>
        <v>0</v>
      </c>
      <c r="AD1750" s="283">
        <f t="shared" si="1229"/>
        <v>0</v>
      </c>
      <c r="AE1750" s="242">
        <f t="shared" si="1230"/>
        <v>0</v>
      </c>
      <c r="AF1750" s="242">
        <f t="shared" si="1231"/>
        <v>0</v>
      </c>
      <c r="AG1750" s="276">
        <f t="shared" si="1217"/>
        <v>0</v>
      </c>
      <c r="AH1750" s="281">
        <f t="shared" si="1201"/>
        <v>0</v>
      </c>
      <c r="AI1750" s="245">
        <f t="shared" si="1202"/>
        <v>0</v>
      </c>
      <c r="AK1750" s="285">
        <f t="shared" si="1232"/>
        <v>0</v>
      </c>
      <c r="AL1750" s="242">
        <f>IF(AK1750=0,0,SUMIFS('Sch A. Input'!$H741:$CJ741,'Sch A. Input'!$H$14:$CJ$14,"Recurring",'Sch A. Input'!$H$13:$CJ$13,"&lt;="&amp;$L$11,'Sch A. Input'!$H$13:$CJ$13,"&lt;="&amp;$AS$1020,'Sch A. Input'!$H$13:$CJ$13,"&gt;"&amp;$AI$1020))</f>
        <v>0</v>
      </c>
      <c r="AM1750" s="242">
        <f>IF(AK1750=0,0,SUMIFS('Sch A. Input'!$H741:$CJ741,'Sch A. Input'!$H$14:$CJ$14,"One-time",'Sch A. Input'!$H$13:$CJ$13,"&lt;="&amp;$L$11,'Sch A. Input'!$H$13:$CJ$13,"&lt;="&amp;$AS$1020,'Sch A. Input'!$H$13:$CJ$13,"&gt;"&amp;$AI$1020))</f>
        <v>0</v>
      </c>
      <c r="AN1750" s="283">
        <f t="shared" si="1233"/>
        <v>0</v>
      </c>
      <c r="AO1750" s="242">
        <f t="shared" si="1234"/>
        <v>0</v>
      </c>
      <c r="AP1750" s="242">
        <f t="shared" si="1235"/>
        <v>0</v>
      </c>
      <c r="AQ1750" s="276">
        <f t="shared" si="1218"/>
        <v>0</v>
      </c>
      <c r="AR1750" s="281">
        <f t="shared" si="1203"/>
        <v>0</v>
      </c>
      <c r="AS1750" s="245">
        <f t="shared" si="1204"/>
        <v>0</v>
      </c>
      <c r="AY1750" s="160"/>
      <c r="AZ1750" s="160"/>
      <c r="BK1750" s="2"/>
      <c r="BL1750" s="2"/>
      <c r="BM1750" s="2"/>
      <c r="BN1750" s="2"/>
      <c r="BO1750" s="2"/>
      <c r="BP1750" s="2"/>
      <c r="BQ1750" s="2"/>
      <c r="BR1750" s="2"/>
      <c r="BS1750" s="2"/>
      <c r="BT1750" s="2"/>
      <c r="BU1750" s="2"/>
      <c r="BV1750" s="2"/>
      <c r="BW1750" s="2"/>
      <c r="BX1750" s="2"/>
      <c r="BY1750" s="2"/>
      <c r="BZ1750" s="2"/>
      <c r="CA1750" s="2"/>
      <c r="CI1750"/>
      <c r="CJ1750"/>
      <c r="CK1750"/>
      <c r="CL1750"/>
      <c r="CM1750"/>
      <c r="CN1750"/>
      <c r="CO1750"/>
      <c r="CP1750"/>
      <c r="CQ1750"/>
      <c r="CR1750"/>
      <c r="CS1750"/>
      <c r="CT1750"/>
      <c r="CU1750"/>
      <c r="CV1750"/>
      <c r="CW1750"/>
      <c r="CX1750"/>
    </row>
    <row r="1751" spans="2:102" x14ac:dyDescent="0.35">
      <c r="B1751" s="70" t="str">
        <f t="shared" ref="B1751:F1751" si="1247">B744</f>
        <v/>
      </c>
      <c r="C1751" s="166" t="str">
        <f t="shared" si="1247"/>
        <v/>
      </c>
      <c r="D1751" s="273" t="str">
        <f t="shared" si="1247"/>
        <v/>
      </c>
      <c r="E1751" s="273">
        <f t="shared" si="1247"/>
        <v>45016</v>
      </c>
      <c r="F1751" s="273">
        <f t="shared" si="1247"/>
        <v>0</v>
      </c>
      <c r="G1751" s="98">
        <f t="shared" si="1220"/>
        <v>0</v>
      </c>
      <c r="H1751" s="242">
        <f>IF(G1751=0,0,SUMIFS('Sch A. Input'!$H742:$CJ742,'Sch A. Input'!$H$14:$CJ$14,"Recurring",'Sch A. Input'!$H$13:$CJ$13,"&lt;="&amp;$O$1020,'Sch A. Input'!$H$13:$CJ$13,"&lt;="&amp;$L$11))</f>
        <v>0</v>
      </c>
      <c r="I1751" s="242">
        <f>IF(G1751=0,0,SUMIFS('Sch A. Input'!$H742:$CJ742,'Sch A. Input'!$H$14:$CJ$14,"One-time",'Sch A. Input'!$H$13:$CJ$13,"&lt;="&amp;$O$1020,'Sch A. Input'!$H$13:$CJ$13,"&lt;="&amp;$L$11))</f>
        <v>0</v>
      </c>
      <c r="J1751" s="283">
        <f t="shared" si="1221"/>
        <v>0</v>
      </c>
      <c r="K1751" s="242">
        <f t="shared" si="1222"/>
        <v>0</v>
      </c>
      <c r="L1751" s="242">
        <f t="shared" si="1223"/>
        <v>0</v>
      </c>
      <c r="M1751" s="276">
        <f t="shared" si="1215"/>
        <v>0</v>
      </c>
      <c r="N1751" s="281">
        <f t="shared" si="1197"/>
        <v>0</v>
      </c>
      <c r="O1751" s="245">
        <f t="shared" si="1198"/>
        <v>0</v>
      </c>
      <c r="P1751" s="248"/>
      <c r="Q1751" s="285">
        <f t="shared" si="1224"/>
        <v>0</v>
      </c>
      <c r="R1751" s="242">
        <f>IF(Q1751=0,0,SUMIFS('Sch A. Input'!$H742:$CJ742,'Sch A. Input'!$H$14:$CJ$14,"Recurring",'Sch A. Input'!$H$13:$CJ$13,"&lt;="&amp;$L$11,'Sch A. Input'!$H$13:$CJ$13,"&lt;="&amp;$Y$1020,'Sch A. Input'!$H$13:$CJ$13,"&gt;"&amp;$O$1020))</f>
        <v>0</v>
      </c>
      <c r="S1751" s="242">
        <f>IF(Q1751=0,0,SUMIFS('Sch A. Input'!$H742:$CJ742,'Sch A. Input'!$H$14:$CJ$14,"One-time",'Sch A. Input'!$H$13:$CJ$13,"&lt;="&amp;$L$11,'Sch A. Input'!$H$13:$CJ$13,"&lt;="&amp;$Y$1020,'Sch A. Input'!$H$13:$CJ$13,"&gt;"&amp;$O$1020))</f>
        <v>0</v>
      </c>
      <c r="T1751" s="283">
        <f t="shared" si="1225"/>
        <v>0</v>
      </c>
      <c r="U1751" s="242">
        <f t="shared" si="1226"/>
        <v>0</v>
      </c>
      <c r="V1751" s="242">
        <f t="shared" si="1227"/>
        <v>0</v>
      </c>
      <c r="W1751" s="276">
        <f t="shared" si="1216"/>
        <v>0</v>
      </c>
      <c r="X1751" s="281">
        <f t="shared" si="1199"/>
        <v>0</v>
      </c>
      <c r="Y1751" s="245">
        <f t="shared" si="1200"/>
        <v>0</v>
      </c>
      <c r="Z1751" s="248"/>
      <c r="AA1751" s="285">
        <f t="shared" si="1228"/>
        <v>0</v>
      </c>
      <c r="AB1751" s="242">
        <f>IF(AA1751=0,0,SUMIFS('Sch A. Input'!$H742:$CJ742,'Sch A. Input'!$H$14:$CJ$14,"Recurring",'Sch A. Input'!$H$13:$CJ$13,"&lt;="&amp;$L$11,'Sch A. Input'!$H$13:$CJ$13,"&lt;="&amp;$AI$1020,'Sch A. Input'!$H$13:$CJ$13,"&gt;"&amp;$Y$1020))</f>
        <v>0</v>
      </c>
      <c r="AC1751" s="242">
        <f>IF(AA1751=0,0,SUMIFS('Sch A. Input'!$H742:$CJ742,'Sch A. Input'!$H$14:$CJ$14,"One-time",'Sch A. Input'!$H$13:$CJ$13,"&lt;="&amp;$L$11,'Sch A. Input'!$H$13:$CJ$13,"&lt;="&amp;$AI$1020,'Sch A. Input'!$H$13:$CJ$13,"&gt;"&amp;$Y$1020))</f>
        <v>0</v>
      </c>
      <c r="AD1751" s="283">
        <f t="shared" si="1229"/>
        <v>0</v>
      </c>
      <c r="AE1751" s="242">
        <f t="shared" si="1230"/>
        <v>0</v>
      </c>
      <c r="AF1751" s="242">
        <f t="shared" si="1231"/>
        <v>0</v>
      </c>
      <c r="AG1751" s="276">
        <f t="shared" si="1217"/>
        <v>0</v>
      </c>
      <c r="AH1751" s="281">
        <f t="shared" si="1201"/>
        <v>0</v>
      </c>
      <c r="AI1751" s="245">
        <f t="shared" si="1202"/>
        <v>0</v>
      </c>
      <c r="AK1751" s="285">
        <f t="shared" si="1232"/>
        <v>0</v>
      </c>
      <c r="AL1751" s="242">
        <f>IF(AK1751=0,0,SUMIFS('Sch A. Input'!$H742:$CJ742,'Sch A. Input'!$H$14:$CJ$14,"Recurring",'Sch A. Input'!$H$13:$CJ$13,"&lt;="&amp;$L$11,'Sch A. Input'!$H$13:$CJ$13,"&lt;="&amp;$AS$1020,'Sch A. Input'!$H$13:$CJ$13,"&gt;"&amp;$AI$1020))</f>
        <v>0</v>
      </c>
      <c r="AM1751" s="242">
        <f>IF(AK1751=0,0,SUMIFS('Sch A. Input'!$H742:$CJ742,'Sch A. Input'!$H$14:$CJ$14,"One-time",'Sch A. Input'!$H$13:$CJ$13,"&lt;="&amp;$L$11,'Sch A. Input'!$H$13:$CJ$13,"&lt;="&amp;$AS$1020,'Sch A. Input'!$H$13:$CJ$13,"&gt;"&amp;$AI$1020))</f>
        <v>0</v>
      </c>
      <c r="AN1751" s="283">
        <f t="shared" si="1233"/>
        <v>0</v>
      </c>
      <c r="AO1751" s="242">
        <f t="shared" si="1234"/>
        <v>0</v>
      </c>
      <c r="AP1751" s="242">
        <f t="shared" si="1235"/>
        <v>0</v>
      </c>
      <c r="AQ1751" s="276">
        <f t="shared" si="1218"/>
        <v>0</v>
      </c>
      <c r="AR1751" s="281">
        <f t="shared" si="1203"/>
        <v>0</v>
      </c>
      <c r="AS1751" s="245">
        <f t="shared" si="1204"/>
        <v>0</v>
      </c>
      <c r="AY1751" s="160"/>
      <c r="AZ1751" s="160"/>
      <c r="BK1751" s="2"/>
      <c r="BL1751" s="2"/>
      <c r="BM1751" s="2"/>
      <c r="BN1751" s="2"/>
      <c r="BO1751" s="2"/>
      <c r="BP1751" s="2"/>
      <c r="BQ1751" s="2"/>
      <c r="BR1751" s="2"/>
      <c r="BS1751" s="2"/>
      <c r="BT1751" s="2"/>
      <c r="BU1751" s="2"/>
      <c r="BV1751" s="2"/>
      <c r="BW1751" s="2"/>
      <c r="BX1751" s="2"/>
      <c r="BY1751" s="2"/>
      <c r="BZ1751" s="2"/>
      <c r="CA1751" s="2"/>
      <c r="CI1751"/>
      <c r="CJ1751"/>
      <c r="CK1751"/>
      <c r="CL1751"/>
      <c r="CM1751"/>
      <c r="CN1751"/>
      <c r="CO1751"/>
      <c r="CP1751"/>
      <c r="CQ1751"/>
      <c r="CR1751"/>
      <c r="CS1751"/>
      <c r="CT1751"/>
      <c r="CU1751"/>
      <c r="CV1751"/>
      <c r="CW1751"/>
      <c r="CX1751"/>
    </row>
    <row r="1752" spans="2:102" x14ac:dyDescent="0.35">
      <c r="B1752" s="70" t="str">
        <f t="shared" ref="B1752:F1752" si="1248">B745</f>
        <v/>
      </c>
      <c r="C1752" s="166" t="str">
        <f t="shared" si="1248"/>
        <v/>
      </c>
      <c r="D1752" s="273" t="str">
        <f t="shared" si="1248"/>
        <v/>
      </c>
      <c r="E1752" s="273">
        <f t="shared" si="1248"/>
        <v>45016</v>
      </c>
      <c r="F1752" s="273">
        <f t="shared" si="1248"/>
        <v>0</v>
      </c>
      <c r="G1752" s="98">
        <f t="shared" si="1220"/>
        <v>0</v>
      </c>
      <c r="H1752" s="242">
        <f>IF(G1752=0,0,SUMIFS('Sch A. Input'!$H743:$CJ743,'Sch A. Input'!$H$14:$CJ$14,"Recurring",'Sch A. Input'!$H$13:$CJ$13,"&lt;="&amp;$O$1020,'Sch A. Input'!$H$13:$CJ$13,"&lt;="&amp;$L$11))</f>
        <v>0</v>
      </c>
      <c r="I1752" s="242">
        <f>IF(G1752=0,0,SUMIFS('Sch A. Input'!$H743:$CJ743,'Sch A. Input'!$H$14:$CJ$14,"One-time",'Sch A. Input'!$H$13:$CJ$13,"&lt;="&amp;$O$1020,'Sch A. Input'!$H$13:$CJ$13,"&lt;="&amp;$L$11))</f>
        <v>0</v>
      </c>
      <c r="J1752" s="283">
        <f t="shared" si="1221"/>
        <v>0</v>
      </c>
      <c r="K1752" s="242">
        <f t="shared" si="1222"/>
        <v>0</v>
      </c>
      <c r="L1752" s="242">
        <f t="shared" si="1223"/>
        <v>0</v>
      </c>
      <c r="M1752" s="276">
        <f t="shared" si="1215"/>
        <v>0</v>
      </c>
      <c r="N1752" s="281">
        <f t="shared" si="1197"/>
        <v>0</v>
      </c>
      <c r="O1752" s="245">
        <f t="shared" si="1198"/>
        <v>0</v>
      </c>
      <c r="P1752" s="248"/>
      <c r="Q1752" s="285">
        <f t="shared" si="1224"/>
        <v>0</v>
      </c>
      <c r="R1752" s="242">
        <f>IF(Q1752=0,0,SUMIFS('Sch A. Input'!$H743:$CJ743,'Sch A. Input'!$H$14:$CJ$14,"Recurring",'Sch A. Input'!$H$13:$CJ$13,"&lt;="&amp;$L$11,'Sch A. Input'!$H$13:$CJ$13,"&lt;="&amp;$Y$1020,'Sch A. Input'!$H$13:$CJ$13,"&gt;"&amp;$O$1020))</f>
        <v>0</v>
      </c>
      <c r="S1752" s="242">
        <f>IF(Q1752=0,0,SUMIFS('Sch A. Input'!$H743:$CJ743,'Sch A. Input'!$H$14:$CJ$14,"One-time",'Sch A. Input'!$H$13:$CJ$13,"&lt;="&amp;$L$11,'Sch A. Input'!$H$13:$CJ$13,"&lt;="&amp;$Y$1020,'Sch A. Input'!$H$13:$CJ$13,"&gt;"&amp;$O$1020))</f>
        <v>0</v>
      </c>
      <c r="T1752" s="283">
        <f t="shared" si="1225"/>
        <v>0</v>
      </c>
      <c r="U1752" s="242">
        <f t="shared" si="1226"/>
        <v>0</v>
      </c>
      <c r="V1752" s="242">
        <f t="shared" si="1227"/>
        <v>0</v>
      </c>
      <c r="W1752" s="276">
        <f t="shared" si="1216"/>
        <v>0</v>
      </c>
      <c r="X1752" s="281">
        <f t="shared" si="1199"/>
        <v>0</v>
      </c>
      <c r="Y1752" s="245">
        <f t="shared" si="1200"/>
        <v>0</v>
      </c>
      <c r="Z1752" s="248"/>
      <c r="AA1752" s="285">
        <f t="shared" si="1228"/>
        <v>0</v>
      </c>
      <c r="AB1752" s="242">
        <f>IF(AA1752=0,0,SUMIFS('Sch A. Input'!$H743:$CJ743,'Sch A. Input'!$H$14:$CJ$14,"Recurring",'Sch A. Input'!$H$13:$CJ$13,"&lt;="&amp;$L$11,'Sch A. Input'!$H$13:$CJ$13,"&lt;="&amp;$AI$1020,'Sch A. Input'!$H$13:$CJ$13,"&gt;"&amp;$Y$1020))</f>
        <v>0</v>
      </c>
      <c r="AC1752" s="242">
        <f>IF(AA1752=0,0,SUMIFS('Sch A. Input'!$H743:$CJ743,'Sch A. Input'!$H$14:$CJ$14,"One-time",'Sch A. Input'!$H$13:$CJ$13,"&lt;="&amp;$L$11,'Sch A. Input'!$H$13:$CJ$13,"&lt;="&amp;$AI$1020,'Sch A. Input'!$H$13:$CJ$13,"&gt;"&amp;$Y$1020))</f>
        <v>0</v>
      </c>
      <c r="AD1752" s="283">
        <f t="shared" si="1229"/>
        <v>0</v>
      </c>
      <c r="AE1752" s="242">
        <f t="shared" si="1230"/>
        <v>0</v>
      </c>
      <c r="AF1752" s="242">
        <f t="shared" si="1231"/>
        <v>0</v>
      </c>
      <c r="AG1752" s="276">
        <f t="shared" si="1217"/>
        <v>0</v>
      </c>
      <c r="AH1752" s="281">
        <f t="shared" si="1201"/>
        <v>0</v>
      </c>
      <c r="AI1752" s="245">
        <f t="shared" si="1202"/>
        <v>0</v>
      </c>
      <c r="AK1752" s="285">
        <f t="shared" si="1232"/>
        <v>0</v>
      </c>
      <c r="AL1752" s="242">
        <f>IF(AK1752=0,0,SUMIFS('Sch A. Input'!$H743:$CJ743,'Sch A. Input'!$H$14:$CJ$14,"Recurring",'Sch A. Input'!$H$13:$CJ$13,"&lt;="&amp;$L$11,'Sch A. Input'!$H$13:$CJ$13,"&lt;="&amp;$AS$1020,'Sch A. Input'!$H$13:$CJ$13,"&gt;"&amp;$AI$1020))</f>
        <v>0</v>
      </c>
      <c r="AM1752" s="242">
        <f>IF(AK1752=0,0,SUMIFS('Sch A. Input'!$H743:$CJ743,'Sch A. Input'!$H$14:$CJ$14,"One-time",'Sch A. Input'!$H$13:$CJ$13,"&lt;="&amp;$L$11,'Sch A. Input'!$H$13:$CJ$13,"&lt;="&amp;$AS$1020,'Sch A. Input'!$H$13:$CJ$13,"&gt;"&amp;$AI$1020))</f>
        <v>0</v>
      </c>
      <c r="AN1752" s="283">
        <f t="shared" si="1233"/>
        <v>0</v>
      </c>
      <c r="AO1752" s="242">
        <f t="shared" si="1234"/>
        <v>0</v>
      </c>
      <c r="AP1752" s="242">
        <f t="shared" si="1235"/>
        <v>0</v>
      </c>
      <c r="AQ1752" s="276">
        <f t="shared" si="1218"/>
        <v>0</v>
      </c>
      <c r="AR1752" s="281">
        <f t="shared" si="1203"/>
        <v>0</v>
      </c>
      <c r="AS1752" s="245">
        <f t="shared" si="1204"/>
        <v>0</v>
      </c>
      <c r="AY1752" s="160"/>
      <c r="AZ1752" s="160"/>
      <c r="BK1752" s="2"/>
      <c r="BL1752" s="2"/>
      <c r="BM1752" s="2"/>
      <c r="BN1752" s="2"/>
      <c r="BO1752" s="2"/>
      <c r="BP1752" s="2"/>
      <c r="BQ1752" s="2"/>
      <c r="BR1752" s="2"/>
      <c r="BS1752" s="2"/>
      <c r="BT1752" s="2"/>
      <c r="BU1752" s="2"/>
      <c r="BV1752" s="2"/>
      <c r="BW1752" s="2"/>
      <c r="BX1752" s="2"/>
      <c r="BY1752" s="2"/>
      <c r="BZ1752" s="2"/>
      <c r="CA1752" s="2"/>
      <c r="CI1752"/>
      <c r="CJ1752"/>
      <c r="CK1752"/>
      <c r="CL1752"/>
      <c r="CM1752"/>
      <c r="CN1752"/>
      <c r="CO1752"/>
      <c r="CP1752"/>
      <c r="CQ1752"/>
      <c r="CR1752"/>
      <c r="CS1752"/>
      <c r="CT1752"/>
      <c r="CU1752"/>
      <c r="CV1752"/>
      <c r="CW1752"/>
      <c r="CX1752"/>
    </row>
    <row r="1753" spans="2:102" x14ac:dyDescent="0.35">
      <c r="B1753" s="70" t="str">
        <f t="shared" ref="B1753:F1753" si="1249">B746</f>
        <v/>
      </c>
      <c r="C1753" s="166" t="str">
        <f t="shared" si="1249"/>
        <v/>
      </c>
      <c r="D1753" s="273" t="str">
        <f t="shared" si="1249"/>
        <v/>
      </c>
      <c r="E1753" s="273">
        <f t="shared" si="1249"/>
        <v>45016</v>
      </c>
      <c r="F1753" s="273">
        <f t="shared" si="1249"/>
        <v>0</v>
      </c>
      <c r="G1753" s="98">
        <f t="shared" si="1220"/>
        <v>0</v>
      </c>
      <c r="H1753" s="242">
        <f>IF(G1753=0,0,SUMIFS('Sch A. Input'!$H744:$CJ744,'Sch A. Input'!$H$14:$CJ$14,"Recurring",'Sch A. Input'!$H$13:$CJ$13,"&lt;="&amp;$O$1020,'Sch A. Input'!$H$13:$CJ$13,"&lt;="&amp;$L$11))</f>
        <v>0</v>
      </c>
      <c r="I1753" s="242">
        <f>IF(G1753=0,0,SUMIFS('Sch A. Input'!$H744:$CJ744,'Sch A. Input'!$H$14:$CJ$14,"One-time",'Sch A. Input'!$H$13:$CJ$13,"&lt;="&amp;$O$1020,'Sch A. Input'!$H$13:$CJ$13,"&lt;="&amp;$L$11))</f>
        <v>0</v>
      </c>
      <c r="J1753" s="283">
        <f t="shared" si="1221"/>
        <v>0</v>
      </c>
      <c r="K1753" s="242">
        <f t="shared" si="1222"/>
        <v>0</v>
      </c>
      <c r="L1753" s="242">
        <f t="shared" si="1223"/>
        <v>0</v>
      </c>
      <c r="M1753" s="276">
        <f t="shared" si="1215"/>
        <v>0</v>
      </c>
      <c r="N1753" s="281">
        <f t="shared" si="1197"/>
        <v>0</v>
      </c>
      <c r="O1753" s="245">
        <f t="shared" si="1198"/>
        <v>0</v>
      </c>
      <c r="P1753" s="248"/>
      <c r="Q1753" s="285">
        <f t="shared" si="1224"/>
        <v>0</v>
      </c>
      <c r="R1753" s="242">
        <f>IF(Q1753=0,0,SUMIFS('Sch A. Input'!$H744:$CJ744,'Sch A. Input'!$H$14:$CJ$14,"Recurring",'Sch A. Input'!$H$13:$CJ$13,"&lt;="&amp;$L$11,'Sch A. Input'!$H$13:$CJ$13,"&lt;="&amp;$Y$1020,'Sch A. Input'!$H$13:$CJ$13,"&gt;"&amp;$O$1020))</f>
        <v>0</v>
      </c>
      <c r="S1753" s="242">
        <f>IF(Q1753=0,0,SUMIFS('Sch A. Input'!$H744:$CJ744,'Sch A. Input'!$H$14:$CJ$14,"One-time",'Sch A. Input'!$H$13:$CJ$13,"&lt;="&amp;$L$11,'Sch A. Input'!$H$13:$CJ$13,"&lt;="&amp;$Y$1020,'Sch A. Input'!$H$13:$CJ$13,"&gt;"&amp;$O$1020))</f>
        <v>0</v>
      </c>
      <c r="T1753" s="283">
        <f t="shared" si="1225"/>
        <v>0</v>
      </c>
      <c r="U1753" s="242">
        <f t="shared" si="1226"/>
        <v>0</v>
      </c>
      <c r="V1753" s="242">
        <f t="shared" si="1227"/>
        <v>0</v>
      </c>
      <c r="W1753" s="276">
        <f t="shared" si="1216"/>
        <v>0</v>
      </c>
      <c r="X1753" s="281">
        <f t="shared" si="1199"/>
        <v>0</v>
      </c>
      <c r="Y1753" s="245">
        <f t="shared" si="1200"/>
        <v>0</v>
      </c>
      <c r="Z1753" s="248"/>
      <c r="AA1753" s="285">
        <f t="shared" si="1228"/>
        <v>0</v>
      </c>
      <c r="AB1753" s="242">
        <f>IF(AA1753=0,0,SUMIFS('Sch A. Input'!$H744:$CJ744,'Sch A. Input'!$H$14:$CJ$14,"Recurring",'Sch A. Input'!$H$13:$CJ$13,"&lt;="&amp;$L$11,'Sch A. Input'!$H$13:$CJ$13,"&lt;="&amp;$AI$1020,'Sch A. Input'!$H$13:$CJ$13,"&gt;"&amp;$Y$1020))</f>
        <v>0</v>
      </c>
      <c r="AC1753" s="242">
        <f>IF(AA1753=0,0,SUMIFS('Sch A. Input'!$H744:$CJ744,'Sch A. Input'!$H$14:$CJ$14,"One-time",'Sch A. Input'!$H$13:$CJ$13,"&lt;="&amp;$L$11,'Sch A. Input'!$H$13:$CJ$13,"&lt;="&amp;$AI$1020,'Sch A. Input'!$H$13:$CJ$13,"&gt;"&amp;$Y$1020))</f>
        <v>0</v>
      </c>
      <c r="AD1753" s="283">
        <f t="shared" si="1229"/>
        <v>0</v>
      </c>
      <c r="AE1753" s="242">
        <f t="shared" si="1230"/>
        <v>0</v>
      </c>
      <c r="AF1753" s="242">
        <f t="shared" si="1231"/>
        <v>0</v>
      </c>
      <c r="AG1753" s="276">
        <f t="shared" si="1217"/>
        <v>0</v>
      </c>
      <c r="AH1753" s="281">
        <f t="shared" si="1201"/>
        <v>0</v>
      </c>
      <c r="AI1753" s="245">
        <f t="shared" si="1202"/>
        <v>0</v>
      </c>
      <c r="AK1753" s="285">
        <f t="shared" si="1232"/>
        <v>0</v>
      </c>
      <c r="AL1753" s="242">
        <f>IF(AK1753=0,0,SUMIFS('Sch A. Input'!$H744:$CJ744,'Sch A. Input'!$H$14:$CJ$14,"Recurring",'Sch A. Input'!$H$13:$CJ$13,"&lt;="&amp;$L$11,'Sch A. Input'!$H$13:$CJ$13,"&lt;="&amp;$AS$1020,'Sch A. Input'!$H$13:$CJ$13,"&gt;"&amp;$AI$1020))</f>
        <v>0</v>
      </c>
      <c r="AM1753" s="242">
        <f>IF(AK1753=0,0,SUMIFS('Sch A. Input'!$H744:$CJ744,'Sch A. Input'!$H$14:$CJ$14,"One-time",'Sch A. Input'!$H$13:$CJ$13,"&lt;="&amp;$L$11,'Sch A. Input'!$H$13:$CJ$13,"&lt;="&amp;$AS$1020,'Sch A. Input'!$H$13:$CJ$13,"&gt;"&amp;$AI$1020))</f>
        <v>0</v>
      </c>
      <c r="AN1753" s="283">
        <f t="shared" si="1233"/>
        <v>0</v>
      </c>
      <c r="AO1753" s="242">
        <f t="shared" si="1234"/>
        <v>0</v>
      </c>
      <c r="AP1753" s="242">
        <f t="shared" si="1235"/>
        <v>0</v>
      </c>
      <c r="AQ1753" s="276">
        <f t="shared" si="1218"/>
        <v>0</v>
      </c>
      <c r="AR1753" s="281">
        <f t="shared" si="1203"/>
        <v>0</v>
      </c>
      <c r="AS1753" s="245">
        <f t="shared" si="1204"/>
        <v>0</v>
      </c>
      <c r="AY1753" s="160"/>
      <c r="AZ1753" s="160"/>
      <c r="BK1753" s="2"/>
      <c r="BL1753" s="2"/>
      <c r="BM1753" s="2"/>
      <c r="BN1753" s="2"/>
      <c r="BO1753" s="2"/>
      <c r="BP1753" s="2"/>
      <c r="BQ1753" s="2"/>
      <c r="BR1753" s="2"/>
      <c r="BS1753" s="2"/>
      <c r="BT1753" s="2"/>
      <c r="BU1753" s="2"/>
      <c r="BV1753" s="2"/>
      <c r="BW1753" s="2"/>
      <c r="BX1753" s="2"/>
      <c r="BY1753" s="2"/>
      <c r="BZ1753" s="2"/>
      <c r="CA1753" s="2"/>
      <c r="CI1753"/>
      <c r="CJ1753"/>
      <c r="CK1753"/>
      <c r="CL1753"/>
      <c r="CM1753"/>
      <c r="CN1753"/>
      <c r="CO1753"/>
      <c r="CP1753"/>
      <c r="CQ1753"/>
      <c r="CR1753"/>
      <c r="CS1753"/>
      <c r="CT1753"/>
      <c r="CU1753"/>
      <c r="CV1753"/>
      <c r="CW1753"/>
      <c r="CX1753"/>
    </row>
    <row r="1754" spans="2:102" x14ac:dyDescent="0.35">
      <c r="B1754" s="70" t="str">
        <f t="shared" ref="B1754:F1754" si="1250">B747</f>
        <v/>
      </c>
      <c r="C1754" s="166" t="str">
        <f t="shared" si="1250"/>
        <v/>
      </c>
      <c r="D1754" s="273" t="str">
        <f t="shared" si="1250"/>
        <v/>
      </c>
      <c r="E1754" s="273">
        <f t="shared" si="1250"/>
        <v>45016</v>
      </c>
      <c r="F1754" s="273">
        <f t="shared" si="1250"/>
        <v>0</v>
      </c>
      <c r="G1754" s="98">
        <f t="shared" si="1220"/>
        <v>0</v>
      </c>
      <c r="H1754" s="242">
        <f>IF(G1754=0,0,SUMIFS('Sch A. Input'!$H745:$CJ745,'Sch A. Input'!$H$14:$CJ$14,"Recurring",'Sch A. Input'!$H$13:$CJ$13,"&lt;="&amp;$O$1020,'Sch A. Input'!$H$13:$CJ$13,"&lt;="&amp;$L$11))</f>
        <v>0</v>
      </c>
      <c r="I1754" s="242">
        <f>IF(G1754=0,0,SUMIFS('Sch A. Input'!$H745:$CJ745,'Sch A. Input'!$H$14:$CJ$14,"One-time",'Sch A. Input'!$H$13:$CJ$13,"&lt;="&amp;$O$1020,'Sch A. Input'!$H$13:$CJ$13,"&lt;="&amp;$L$11))</f>
        <v>0</v>
      </c>
      <c r="J1754" s="283">
        <f t="shared" si="1221"/>
        <v>0</v>
      </c>
      <c r="K1754" s="242">
        <f t="shared" si="1222"/>
        <v>0</v>
      </c>
      <c r="L1754" s="242">
        <f t="shared" si="1223"/>
        <v>0</v>
      </c>
      <c r="M1754" s="276">
        <f t="shared" si="1215"/>
        <v>0</v>
      </c>
      <c r="N1754" s="281">
        <f t="shared" si="1197"/>
        <v>0</v>
      </c>
      <c r="O1754" s="245">
        <f t="shared" si="1198"/>
        <v>0</v>
      </c>
      <c r="P1754" s="248"/>
      <c r="Q1754" s="285">
        <f t="shared" si="1224"/>
        <v>0</v>
      </c>
      <c r="R1754" s="242">
        <f>IF(Q1754=0,0,SUMIFS('Sch A. Input'!$H745:$CJ745,'Sch A. Input'!$H$14:$CJ$14,"Recurring",'Sch A. Input'!$H$13:$CJ$13,"&lt;="&amp;$L$11,'Sch A. Input'!$H$13:$CJ$13,"&lt;="&amp;$Y$1020,'Sch A. Input'!$H$13:$CJ$13,"&gt;"&amp;$O$1020))</f>
        <v>0</v>
      </c>
      <c r="S1754" s="242">
        <f>IF(Q1754=0,0,SUMIFS('Sch A. Input'!$H745:$CJ745,'Sch A. Input'!$H$14:$CJ$14,"One-time",'Sch A. Input'!$H$13:$CJ$13,"&lt;="&amp;$L$11,'Sch A. Input'!$H$13:$CJ$13,"&lt;="&amp;$Y$1020,'Sch A. Input'!$H$13:$CJ$13,"&gt;"&amp;$O$1020))</f>
        <v>0</v>
      </c>
      <c r="T1754" s="283">
        <f t="shared" si="1225"/>
        <v>0</v>
      </c>
      <c r="U1754" s="242">
        <f t="shared" si="1226"/>
        <v>0</v>
      </c>
      <c r="V1754" s="242">
        <f t="shared" si="1227"/>
        <v>0</v>
      </c>
      <c r="W1754" s="276">
        <f t="shared" si="1216"/>
        <v>0</v>
      </c>
      <c r="X1754" s="281">
        <f t="shared" si="1199"/>
        <v>0</v>
      </c>
      <c r="Y1754" s="245">
        <f t="shared" si="1200"/>
        <v>0</v>
      </c>
      <c r="Z1754" s="248"/>
      <c r="AA1754" s="285">
        <f t="shared" si="1228"/>
        <v>0</v>
      </c>
      <c r="AB1754" s="242">
        <f>IF(AA1754=0,0,SUMIFS('Sch A. Input'!$H745:$CJ745,'Sch A. Input'!$H$14:$CJ$14,"Recurring",'Sch A. Input'!$H$13:$CJ$13,"&lt;="&amp;$L$11,'Sch A. Input'!$H$13:$CJ$13,"&lt;="&amp;$AI$1020,'Sch A. Input'!$H$13:$CJ$13,"&gt;"&amp;$Y$1020))</f>
        <v>0</v>
      </c>
      <c r="AC1754" s="242">
        <f>IF(AA1754=0,0,SUMIFS('Sch A. Input'!$H745:$CJ745,'Sch A. Input'!$H$14:$CJ$14,"One-time",'Sch A. Input'!$H$13:$CJ$13,"&lt;="&amp;$L$11,'Sch A. Input'!$H$13:$CJ$13,"&lt;="&amp;$AI$1020,'Sch A. Input'!$H$13:$CJ$13,"&gt;"&amp;$Y$1020))</f>
        <v>0</v>
      </c>
      <c r="AD1754" s="283">
        <f t="shared" si="1229"/>
        <v>0</v>
      </c>
      <c r="AE1754" s="242">
        <f t="shared" si="1230"/>
        <v>0</v>
      </c>
      <c r="AF1754" s="242">
        <f t="shared" si="1231"/>
        <v>0</v>
      </c>
      <c r="AG1754" s="276">
        <f t="shared" si="1217"/>
        <v>0</v>
      </c>
      <c r="AH1754" s="281">
        <f t="shared" si="1201"/>
        <v>0</v>
      </c>
      <c r="AI1754" s="245">
        <f t="shared" si="1202"/>
        <v>0</v>
      </c>
      <c r="AK1754" s="285">
        <f t="shared" si="1232"/>
        <v>0</v>
      </c>
      <c r="AL1754" s="242">
        <f>IF(AK1754=0,0,SUMIFS('Sch A. Input'!$H745:$CJ745,'Sch A. Input'!$H$14:$CJ$14,"Recurring",'Sch A. Input'!$H$13:$CJ$13,"&lt;="&amp;$L$11,'Sch A. Input'!$H$13:$CJ$13,"&lt;="&amp;$AS$1020,'Sch A. Input'!$H$13:$CJ$13,"&gt;"&amp;$AI$1020))</f>
        <v>0</v>
      </c>
      <c r="AM1754" s="242">
        <f>IF(AK1754=0,0,SUMIFS('Sch A. Input'!$H745:$CJ745,'Sch A. Input'!$H$14:$CJ$14,"One-time",'Sch A. Input'!$H$13:$CJ$13,"&lt;="&amp;$L$11,'Sch A. Input'!$H$13:$CJ$13,"&lt;="&amp;$AS$1020,'Sch A. Input'!$H$13:$CJ$13,"&gt;"&amp;$AI$1020))</f>
        <v>0</v>
      </c>
      <c r="AN1754" s="283">
        <f t="shared" si="1233"/>
        <v>0</v>
      </c>
      <c r="AO1754" s="242">
        <f t="shared" si="1234"/>
        <v>0</v>
      </c>
      <c r="AP1754" s="242">
        <f t="shared" si="1235"/>
        <v>0</v>
      </c>
      <c r="AQ1754" s="276">
        <f t="shared" si="1218"/>
        <v>0</v>
      </c>
      <c r="AR1754" s="281">
        <f t="shared" si="1203"/>
        <v>0</v>
      </c>
      <c r="AS1754" s="245">
        <f t="shared" si="1204"/>
        <v>0</v>
      </c>
      <c r="AY1754" s="160"/>
      <c r="AZ1754" s="160"/>
      <c r="BK1754" s="2"/>
      <c r="BL1754" s="2"/>
      <c r="BM1754" s="2"/>
      <c r="BN1754" s="2"/>
      <c r="BO1754" s="2"/>
      <c r="BP1754" s="2"/>
      <c r="BQ1754" s="2"/>
      <c r="BR1754" s="2"/>
      <c r="BS1754" s="2"/>
      <c r="BT1754" s="2"/>
      <c r="BU1754" s="2"/>
      <c r="BV1754" s="2"/>
      <c r="BW1754" s="2"/>
      <c r="BX1754" s="2"/>
      <c r="BY1754" s="2"/>
      <c r="BZ1754" s="2"/>
      <c r="CA1754" s="2"/>
      <c r="CI1754"/>
      <c r="CJ1754"/>
      <c r="CK1754"/>
      <c r="CL1754"/>
      <c r="CM1754"/>
      <c r="CN1754"/>
      <c r="CO1754"/>
      <c r="CP1754"/>
      <c r="CQ1754"/>
      <c r="CR1754"/>
      <c r="CS1754"/>
      <c r="CT1754"/>
      <c r="CU1754"/>
      <c r="CV1754"/>
      <c r="CW1754"/>
      <c r="CX1754"/>
    </row>
    <row r="1755" spans="2:102" x14ac:dyDescent="0.35">
      <c r="B1755" s="70" t="str">
        <f t="shared" ref="B1755:F1755" si="1251">B748</f>
        <v/>
      </c>
      <c r="C1755" s="166" t="str">
        <f t="shared" si="1251"/>
        <v/>
      </c>
      <c r="D1755" s="273" t="str">
        <f t="shared" si="1251"/>
        <v/>
      </c>
      <c r="E1755" s="273">
        <f t="shared" si="1251"/>
        <v>45016</v>
      </c>
      <c r="F1755" s="273">
        <f t="shared" si="1251"/>
        <v>0</v>
      </c>
      <c r="G1755" s="98">
        <f t="shared" si="1220"/>
        <v>0</v>
      </c>
      <c r="H1755" s="242">
        <f>IF(G1755=0,0,SUMIFS('Sch A. Input'!$H746:$CJ746,'Sch A. Input'!$H$14:$CJ$14,"Recurring",'Sch A. Input'!$H$13:$CJ$13,"&lt;="&amp;$O$1020,'Sch A. Input'!$H$13:$CJ$13,"&lt;="&amp;$L$11))</f>
        <v>0</v>
      </c>
      <c r="I1755" s="242">
        <f>IF(G1755=0,0,SUMIFS('Sch A. Input'!$H746:$CJ746,'Sch A. Input'!$H$14:$CJ$14,"One-time",'Sch A. Input'!$H$13:$CJ$13,"&lt;="&amp;$O$1020,'Sch A. Input'!$H$13:$CJ$13,"&lt;="&amp;$L$11))</f>
        <v>0</v>
      </c>
      <c r="J1755" s="283">
        <f t="shared" si="1221"/>
        <v>0</v>
      </c>
      <c r="K1755" s="242">
        <f t="shared" si="1222"/>
        <v>0</v>
      </c>
      <c r="L1755" s="242">
        <f t="shared" si="1223"/>
        <v>0</v>
      </c>
      <c r="M1755" s="276">
        <f t="shared" si="1215"/>
        <v>0</v>
      </c>
      <c r="N1755" s="281">
        <f t="shared" si="1197"/>
        <v>0</v>
      </c>
      <c r="O1755" s="245">
        <f t="shared" si="1198"/>
        <v>0</v>
      </c>
      <c r="P1755" s="248"/>
      <c r="Q1755" s="285">
        <f t="shared" si="1224"/>
        <v>0</v>
      </c>
      <c r="R1755" s="242">
        <f>IF(Q1755=0,0,SUMIFS('Sch A. Input'!$H746:$CJ746,'Sch A. Input'!$H$14:$CJ$14,"Recurring",'Sch A. Input'!$H$13:$CJ$13,"&lt;="&amp;$L$11,'Sch A. Input'!$H$13:$CJ$13,"&lt;="&amp;$Y$1020,'Sch A. Input'!$H$13:$CJ$13,"&gt;"&amp;$O$1020))</f>
        <v>0</v>
      </c>
      <c r="S1755" s="242">
        <f>IF(Q1755=0,0,SUMIFS('Sch A. Input'!$H746:$CJ746,'Sch A. Input'!$H$14:$CJ$14,"One-time",'Sch A. Input'!$H$13:$CJ$13,"&lt;="&amp;$L$11,'Sch A. Input'!$H$13:$CJ$13,"&lt;="&amp;$Y$1020,'Sch A. Input'!$H$13:$CJ$13,"&gt;"&amp;$O$1020))</f>
        <v>0</v>
      </c>
      <c r="T1755" s="283">
        <f t="shared" si="1225"/>
        <v>0</v>
      </c>
      <c r="U1755" s="242">
        <f t="shared" si="1226"/>
        <v>0</v>
      </c>
      <c r="V1755" s="242">
        <f t="shared" si="1227"/>
        <v>0</v>
      </c>
      <c r="W1755" s="276">
        <f t="shared" si="1216"/>
        <v>0</v>
      </c>
      <c r="X1755" s="281">
        <f t="shared" si="1199"/>
        <v>0</v>
      </c>
      <c r="Y1755" s="245">
        <f t="shared" si="1200"/>
        <v>0</v>
      </c>
      <c r="Z1755" s="248"/>
      <c r="AA1755" s="285">
        <f t="shared" si="1228"/>
        <v>0</v>
      </c>
      <c r="AB1755" s="242">
        <f>IF(AA1755=0,0,SUMIFS('Sch A. Input'!$H746:$CJ746,'Sch A. Input'!$H$14:$CJ$14,"Recurring",'Sch A. Input'!$H$13:$CJ$13,"&lt;="&amp;$L$11,'Sch A. Input'!$H$13:$CJ$13,"&lt;="&amp;$AI$1020,'Sch A. Input'!$H$13:$CJ$13,"&gt;"&amp;$Y$1020))</f>
        <v>0</v>
      </c>
      <c r="AC1755" s="242">
        <f>IF(AA1755=0,0,SUMIFS('Sch A. Input'!$H746:$CJ746,'Sch A. Input'!$H$14:$CJ$14,"One-time",'Sch A. Input'!$H$13:$CJ$13,"&lt;="&amp;$L$11,'Sch A. Input'!$H$13:$CJ$13,"&lt;="&amp;$AI$1020,'Sch A. Input'!$H$13:$CJ$13,"&gt;"&amp;$Y$1020))</f>
        <v>0</v>
      </c>
      <c r="AD1755" s="283">
        <f t="shared" si="1229"/>
        <v>0</v>
      </c>
      <c r="AE1755" s="242">
        <f t="shared" si="1230"/>
        <v>0</v>
      </c>
      <c r="AF1755" s="242">
        <f t="shared" si="1231"/>
        <v>0</v>
      </c>
      <c r="AG1755" s="276">
        <f t="shared" si="1217"/>
        <v>0</v>
      </c>
      <c r="AH1755" s="281">
        <f t="shared" si="1201"/>
        <v>0</v>
      </c>
      <c r="AI1755" s="245">
        <f t="shared" si="1202"/>
        <v>0</v>
      </c>
      <c r="AK1755" s="285">
        <f t="shared" si="1232"/>
        <v>0</v>
      </c>
      <c r="AL1755" s="242">
        <f>IF(AK1755=0,0,SUMIFS('Sch A. Input'!$H746:$CJ746,'Sch A. Input'!$H$14:$CJ$14,"Recurring",'Sch A. Input'!$H$13:$CJ$13,"&lt;="&amp;$L$11,'Sch A. Input'!$H$13:$CJ$13,"&lt;="&amp;$AS$1020,'Sch A. Input'!$H$13:$CJ$13,"&gt;"&amp;$AI$1020))</f>
        <v>0</v>
      </c>
      <c r="AM1755" s="242">
        <f>IF(AK1755=0,0,SUMIFS('Sch A. Input'!$H746:$CJ746,'Sch A. Input'!$H$14:$CJ$14,"One-time",'Sch A. Input'!$H$13:$CJ$13,"&lt;="&amp;$L$11,'Sch A. Input'!$H$13:$CJ$13,"&lt;="&amp;$AS$1020,'Sch A. Input'!$H$13:$CJ$13,"&gt;"&amp;$AI$1020))</f>
        <v>0</v>
      </c>
      <c r="AN1755" s="283">
        <f t="shared" si="1233"/>
        <v>0</v>
      </c>
      <c r="AO1755" s="242">
        <f t="shared" si="1234"/>
        <v>0</v>
      </c>
      <c r="AP1755" s="242">
        <f t="shared" si="1235"/>
        <v>0</v>
      </c>
      <c r="AQ1755" s="276">
        <f t="shared" si="1218"/>
        <v>0</v>
      </c>
      <c r="AR1755" s="281">
        <f t="shared" si="1203"/>
        <v>0</v>
      </c>
      <c r="AS1755" s="245">
        <f t="shared" si="1204"/>
        <v>0</v>
      </c>
      <c r="AY1755" s="160"/>
      <c r="AZ1755" s="160"/>
      <c r="BK1755" s="2"/>
      <c r="BL1755" s="2"/>
      <c r="BM1755" s="2"/>
      <c r="BN1755" s="2"/>
      <c r="BO1755" s="2"/>
      <c r="BP1755" s="2"/>
      <c r="BQ1755" s="2"/>
      <c r="BR1755" s="2"/>
      <c r="BS1755" s="2"/>
      <c r="BT1755" s="2"/>
      <c r="BU1755" s="2"/>
      <c r="BV1755" s="2"/>
      <c r="BW1755" s="2"/>
      <c r="BX1755" s="2"/>
      <c r="BY1755" s="2"/>
      <c r="BZ1755" s="2"/>
      <c r="CA1755" s="2"/>
      <c r="CI1755"/>
      <c r="CJ1755"/>
      <c r="CK1755"/>
      <c r="CL1755"/>
      <c r="CM1755"/>
      <c r="CN1755"/>
      <c r="CO1755"/>
      <c r="CP1755"/>
      <c r="CQ1755"/>
      <c r="CR1755"/>
      <c r="CS1755"/>
      <c r="CT1755"/>
      <c r="CU1755"/>
      <c r="CV1755"/>
      <c r="CW1755"/>
      <c r="CX1755"/>
    </row>
    <row r="1756" spans="2:102" x14ac:dyDescent="0.35">
      <c r="B1756" s="70" t="str">
        <f t="shared" ref="B1756:F1756" si="1252">B749</f>
        <v/>
      </c>
      <c r="C1756" s="166" t="str">
        <f t="shared" si="1252"/>
        <v/>
      </c>
      <c r="D1756" s="273" t="str">
        <f t="shared" si="1252"/>
        <v/>
      </c>
      <c r="E1756" s="273">
        <f t="shared" si="1252"/>
        <v>45016</v>
      </c>
      <c r="F1756" s="273">
        <f t="shared" si="1252"/>
        <v>0</v>
      </c>
      <c r="G1756" s="98">
        <f t="shared" si="1220"/>
        <v>0</v>
      </c>
      <c r="H1756" s="242">
        <f>IF(G1756=0,0,SUMIFS('Sch A. Input'!$H747:$CJ747,'Sch A. Input'!$H$14:$CJ$14,"Recurring",'Sch A. Input'!$H$13:$CJ$13,"&lt;="&amp;$O$1020,'Sch A. Input'!$H$13:$CJ$13,"&lt;="&amp;$L$11))</f>
        <v>0</v>
      </c>
      <c r="I1756" s="242">
        <f>IF(G1756=0,0,SUMIFS('Sch A. Input'!$H747:$CJ747,'Sch A. Input'!$H$14:$CJ$14,"One-time",'Sch A. Input'!$H$13:$CJ$13,"&lt;="&amp;$O$1020,'Sch A. Input'!$H$13:$CJ$13,"&lt;="&amp;$L$11))</f>
        <v>0</v>
      </c>
      <c r="J1756" s="283">
        <f t="shared" si="1221"/>
        <v>0</v>
      </c>
      <c r="K1756" s="242">
        <f t="shared" si="1222"/>
        <v>0</v>
      </c>
      <c r="L1756" s="242">
        <f t="shared" si="1223"/>
        <v>0</v>
      </c>
      <c r="M1756" s="276">
        <f t="shared" si="1215"/>
        <v>0</v>
      </c>
      <c r="N1756" s="281">
        <f t="shared" si="1197"/>
        <v>0</v>
      </c>
      <c r="O1756" s="245">
        <f t="shared" si="1198"/>
        <v>0</v>
      </c>
      <c r="P1756" s="248"/>
      <c r="Q1756" s="285">
        <f t="shared" si="1224"/>
        <v>0</v>
      </c>
      <c r="R1756" s="242">
        <f>IF(Q1756=0,0,SUMIFS('Sch A. Input'!$H747:$CJ747,'Sch A. Input'!$H$14:$CJ$14,"Recurring",'Sch A. Input'!$H$13:$CJ$13,"&lt;="&amp;$L$11,'Sch A. Input'!$H$13:$CJ$13,"&lt;="&amp;$Y$1020,'Sch A. Input'!$H$13:$CJ$13,"&gt;"&amp;$O$1020))</f>
        <v>0</v>
      </c>
      <c r="S1756" s="242">
        <f>IF(Q1756=0,0,SUMIFS('Sch A. Input'!$H747:$CJ747,'Sch A. Input'!$H$14:$CJ$14,"One-time",'Sch A. Input'!$H$13:$CJ$13,"&lt;="&amp;$L$11,'Sch A. Input'!$H$13:$CJ$13,"&lt;="&amp;$Y$1020,'Sch A. Input'!$H$13:$CJ$13,"&gt;"&amp;$O$1020))</f>
        <v>0</v>
      </c>
      <c r="T1756" s="283">
        <f t="shared" si="1225"/>
        <v>0</v>
      </c>
      <c r="U1756" s="242">
        <f t="shared" si="1226"/>
        <v>0</v>
      </c>
      <c r="V1756" s="242">
        <f t="shared" si="1227"/>
        <v>0</v>
      </c>
      <c r="W1756" s="276">
        <f t="shared" si="1216"/>
        <v>0</v>
      </c>
      <c r="X1756" s="281">
        <f t="shared" si="1199"/>
        <v>0</v>
      </c>
      <c r="Y1756" s="245">
        <f t="shared" si="1200"/>
        <v>0</v>
      </c>
      <c r="Z1756" s="248"/>
      <c r="AA1756" s="285">
        <f t="shared" si="1228"/>
        <v>0</v>
      </c>
      <c r="AB1756" s="242">
        <f>IF(AA1756=0,0,SUMIFS('Sch A. Input'!$H747:$CJ747,'Sch A. Input'!$H$14:$CJ$14,"Recurring",'Sch A. Input'!$H$13:$CJ$13,"&lt;="&amp;$L$11,'Sch A. Input'!$H$13:$CJ$13,"&lt;="&amp;$AI$1020,'Sch A. Input'!$H$13:$CJ$13,"&gt;"&amp;$Y$1020))</f>
        <v>0</v>
      </c>
      <c r="AC1756" s="242">
        <f>IF(AA1756=0,0,SUMIFS('Sch A. Input'!$H747:$CJ747,'Sch A. Input'!$H$14:$CJ$14,"One-time",'Sch A. Input'!$H$13:$CJ$13,"&lt;="&amp;$L$11,'Sch A. Input'!$H$13:$CJ$13,"&lt;="&amp;$AI$1020,'Sch A. Input'!$H$13:$CJ$13,"&gt;"&amp;$Y$1020))</f>
        <v>0</v>
      </c>
      <c r="AD1756" s="283">
        <f t="shared" si="1229"/>
        <v>0</v>
      </c>
      <c r="AE1756" s="242">
        <f t="shared" si="1230"/>
        <v>0</v>
      </c>
      <c r="AF1756" s="242">
        <f t="shared" si="1231"/>
        <v>0</v>
      </c>
      <c r="AG1756" s="276">
        <f t="shared" si="1217"/>
        <v>0</v>
      </c>
      <c r="AH1756" s="281">
        <f t="shared" si="1201"/>
        <v>0</v>
      </c>
      <c r="AI1756" s="245">
        <f t="shared" si="1202"/>
        <v>0</v>
      </c>
      <c r="AK1756" s="285">
        <f t="shared" si="1232"/>
        <v>0</v>
      </c>
      <c r="AL1756" s="242">
        <f>IF(AK1756=0,0,SUMIFS('Sch A. Input'!$H747:$CJ747,'Sch A. Input'!$H$14:$CJ$14,"Recurring",'Sch A. Input'!$H$13:$CJ$13,"&lt;="&amp;$L$11,'Sch A. Input'!$H$13:$CJ$13,"&lt;="&amp;$AS$1020,'Sch A. Input'!$H$13:$CJ$13,"&gt;"&amp;$AI$1020))</f>
        <v>0</v>
      </c>
      <c r="AM1756" s="242">
        <f>IF(AK1756=0,0,SUMIFS('Sch A. Input'!$H747:$CJ747,'Sch A. Input'!$H$14:$CJ$14,"One-time",'Sch A. Input'!$H$13:$CJ$13,"&lt;="&amp;$L$11,'Sch A. Input'!$H$13:$CJ$13,"&lt;="&amp;$AS$1020,'Sch A. Input'!$H$13:$CJ$13,"&gt;"&amp;$AI$1020))</f>
        <v>0</v>
      </c>
      <c r="AN1756" s="283">
        <f t="shared" si="1233"/>
        <v>0</v>
      </c>
      <c r="AO1756" s="242">
        <f t="shared" si="1234"/>
        <v>0</v>
      </c>
      <c r="AP1756" s="242">
        <f t="shared" si="1235"/>
        <v>0</v>
      </c>
      <c r="AQ1756" s="276">
        <f t="shared" si="1218"/>
        <v>0</v>
      </c>
      <c r="AR1756" s="281">
        <f t="shared" si="1203"/>
        <v>0</v>
      </c>
      <c r="AS1756" s="245">
        <f t="shared" si="1204"/>
        <v>0</v>
      </c>
      <c r="AY1756" s="160"/>
      <c r="AZ1756" s="160"/>
      <c r="BK1756" s="2"/>
      <c r="BL1756" s="2"/>
      <c r="BM1756" s="2"/>
      <c r="BN1756" s="2"/>
      <c r="BO1756" s="2"/>
      <c r="BP1756" s="2"/>
      <c r="BQ1756" s="2"/>
      <c r="BR1756" s="2"/>
      <c r="BS1756" s="2"/>
      <c r="BT1756" s="2"/>
      <c r="BU1756" s="2"/>
      <c r="BV1756" s="2"/>
      <c r="BW1756" s="2"/>
      <c r="BX1756" s="2"/>
      <c r="BY1756" s="2"/>
      <c r="BZ1756" s="2"/>
      <c r="CA1756" s="2"/>
      <c r="CI1756"/>
      <c r="CJ1756"/>
      <c r="CK1756"/>
      <c r="CL1756"/>
      <c r="CM1756"/>
      <c r="CN1756"/>
      <c r="CO1756"/>
      <c r="CP1756"/>
      <c r="CQ1756"/>
      <c r="CR1756"/>
      <c r="CS1756"/>
      <c r="CT1756"/>
      <c r="CU1756"/>
      <c r="CV1756"/>
      <c r="CW1756"/>
      <c r="CX1756"/>
    </row>
    <row r="1757" spans="2:102" x14ac:dyDescent="0.35">
      <c r="B1757" s="70" t="str">
        <f t="shared" ref="B1757:F1757" si="1253">B750</f>
        <v/>
      </c>
      <c r="C1757" s="166" t="str">
        <f t="shared" si="1253"/>
        <v/>
      </c>
      <c r="D1757" s="273" t="str">
        <f t="shared" si="1253"/>
        <v/>
      </c>
      <c r="E1757" s="273">
        <f t="shared" si="1253"/>
        <v>45016</v>
      </c>
      <c r="F1757" s="273">
        <f t="shared" si="1253"/>
        <v>0</v>
      </c>
      <c r="G1757" s="98">
        <f t="shared" si="1220"/>
        <v>0</v>
      </c>
      <c r="H1757" s="242">
        <f>IF(G1757=0,0,SUMIFS('Sch A. Input'!$H748:$CJ748,'Sch A. Input'!$H$14:$CJ$14,"Recurring",'Sch A. Input'!$H$13:$CJ$13,"&lt;="&amp;$O$1020,'Sch A. Input'!$H$13:$CJ$13,"&lt;="&amp;$L$11))</f>
        <v>0</v>
      </c>
      <c r="I1757" s="242">
        <f>IF(G1757=0,0,SUMIFS('Sch A. Input'!$H748:$CJ748,'Sch A. Input'!$H$14:$CJ$14,"One-time",'Sch A. Input'!$H$13:$CJ$13,"&lt;="&amp;$O$1020,'Sch A. Input'!$H$13:$CJ$13,"&lt;="&amp;$L$11))</f>
        <v>0</v>
      </c>
      <c r="J1757" s="283">
        <f t="shared" si="1221"/>
        <v>0</v>
      </c>
      <c r="K1757" s="242">
        <f t="shared" si="1222"/>
        <v>0</v>
      </c>
      <c r="L1757" s="242">
        <f t="shared" si="1223"/>
        <v>0</v>
      </c>
      <c r="M1757" s="276">
        <f t="shared" si="1215"/>
        <v>0</v>
      </c>
      <c r="N1757" s="281">
        <f t="shared" si="1197"/>
        <v>0</v>
      </c>
      <c r="O1757" s="245">
        <f t="shared" si="1198"/>
        <v>0</v>
      </c>
      <c r="P1757" s="248"/>
      <c r="Q1757" s="285">
        <f t="shared" si="1224"/>
        <v>0</v>
      </c>
      <c r="R1757" s="242">
        <f>IF(Q1757=0,0,SUMIFS('Sch A. Input'!$H748:$CJ748,'Sch A. Input'!$H$14:$CJ$14,"Recurring",'Sch A. Input'!$H$13:$CJ$13,"&lt;="&amp;$L$11,'Sch A. Input'!$H$13:$CJ$13,"&lt;="&amp;$Y$1020,'Sch A. Input'!$H$13:$CJ$13,"&gt;"&amp;$O$1020))</f>
        <v>0</v>
      </c>
      <c r="S1757" s="242">
        <f>IF(Q1757=0,0,SUMIFS('Sch A. Input'!$H748:$CJ748,'Sch A. Input'!$H$14:$CJ$14,"One-time",'Sch A. Input'!$H$13:$CJ$13,"&lt;="&amp;$L$11,'Sch A. Input'!$H$13:$CJ$13,"&lt;="&amp;$Y$1020,'Sch A. Input'!$H$13:$CJ$13,"&gt;"&amp;$O$1020))</f>
        <v>0</v>
      </c>
      <c r="T1757" s="283">
        <f t="shared" si="1225"/>
        <v>0</v>
      </c>
      <c r="U1757" s="242">
        <f t="shared" si="1226"/>
        <v>0</v>
      </c>
      <c r="V1757" s="242">
        <f t="shared" si="1227"/>
        <v>0</v>
      </c>
      <c r="W1757" s="276">
        <f t="shared" si="1216"/>
        <v>0</v>
      </c>
      <c r="X1757" s="281">
        <f t="shared" si="1199"/>
        <v>0</v>
      </c>
      <c r="Y1757" s="245">
        <f t="shared" si="1200"/>
        <v>0</v>
      </c>
      <c r="Z1757" s="248"/>
      <c r="AA1757" s="285">
        <f t="shared" si="1228"/>
        <v>0</v>
      </c>
      <c r="AB1757" s="242">
        <f>IF(AA1757=0,0,SUMIFS('Sch A. Input'!$H748:$CJ748,'Sch A. Input'!$H$14:$CJ$14,"Recurring",'Sch A. Input'!$H$13:$CJ$13,"&lt;="&amp;$L$11,'Sch A. Input'!$H$13:$CJ$13,"&lt;="&amp;$AI$1020,'Sch A. Input'!$H$13:$CJ$13,"&gt;"&amp;$Y$1020))</f>
        <v>0</v>
      </c>
      <c r="AC1757" s="242">
        <f>IF(AA1757=0,0,SUMIFS('Sch A. Input'!$H748:$CJ748,'Sch A. Input'!$H$14:$CJ$14,"One-time",'Sch A. Input'!$H$13:$CJ$13,"&lt;="&amp;$L$11,'Sch A. Input'!$H$13:$CJ$13,"&lt;="&amp;$AI$1020,'Sch A. Input'!$H$13:$CJ$13,"&gt;"&amp;$Y$1020))</f>
        <v>0</v>
      </c>
      <c r="AD1757" s="283">
        <f t="shared" si="1229"/>
        <v>0</v>
      </c>
      <c r="AE1757" s="242">
        <f t="shared" si="1230"/>
        <v>0</v>
      </c>
      <c r="AF1757" s="242">
        <f t="shared" si="1231"/>
        <v>0</v>
      </c>
      <c r="AG1757" s="276">
        <f t="shared" si="1217"/>
        <v>0</v>
      </c>
      <c r="AH1757" s="281">
        <f t="shared" si="1201"/>
        <v>0</v>
      </c>
      <c r="AI1757" s="245">
        <f t="shared" si="1202"/>
        <v>0</v>
      </c>
      <c r="AK1757" s="285">
        <f t="shared" si="1232"/>
        <v>0</v>
      </c>
      <c r="AL1757" s="242">
        <f>IF(AK1757=0,0,SUMIFS('Sch A. Input'!$H748:$CJ748,'Sch A. Input'!$H$14:$CJ$14,"Recurring",'Sch A. Input'!$H$13:$CJ$13,"&lt;="&amp;$L$11,'Sch A. Input'!$H$13:$CJ$13,"&lt;="&amp;$AS$1020,'Sch A. Input'!$H$13:$CJ$13,"&gt;"&amp;$AI$1020))</f>
        <v>0</v>
      </c>
      <c r="AM1757" s="242">
        <f>IF(AK1757=0,0,SUMIFS('Sch A. Input'!$H748:$CJ748,'Sch A. Input'!$H$14:$CJ$14,"One-time",'Sch A. Input'!$H$13:$CJ$13,"&lt;="&amp;$L$11,'Sch A. Input'!$H$13:$CJ$13,"&lt;="&amp;$AS$1020,'Sch A. Input'!$H$13:$CJ$13,"&gt;"&amp;$AI$1020))</f>
        <v>0</v>
      </c>
      <c r="AN1757" s="283">
        <f t="shared" si="1233"/>
        <v>0</v>
      </c>
      <c r="AO1757" s="242">
        <f t="shared" si="1234"/>
        <v>0</v>
      </c>
      <c r="AP1757" s="242">
        <f t="shared" si="1235"/>
        <v>0</v>
      </c>
      <c r="AQ1757" s="276">
        <f t="shared" si="1218"/>
        <v>0</v>
      </c>
      <c r="AR1757" s="281">
        <f t="shared" si="1203"/>
        <v>0</v>
      </c>
      <c r="AS1757" s="245">
        <f t="shared" si="1204"/>
        <v>0</v>
      </c>
      <c r="AY1757" s="160"/>
      <c r="AZ1757" s="160"/>
      <c r="BK1757" s="2"/>
      <c r="BL1757" s="2"/>
      <c r="BM1757" s="2"/>
      <c r="BN1757" s="2"/>
      <c r="BO1757" s="2"/>
      <c r="BP1757" s="2"/>
      <c r="BQ1757" s="2"/>
      <c r="BR1757" s="2"/>
      <c r="BS1757" s="2"/>
      <c r="BT1757" s="2"/>
      <c r="BU1757" s="2"/>
      <c r="BV1757" s="2"/>
      <c r="BW1757" s="2"/>
      <c r="BX1757" s="2"/>
      <c r="BY1757" s="2"/>
      <c r="BZ1757" s="2"/>
      <c r="CA1757" s="2"/>
      <c r="CI1757"/>
      <c r="CJ1757"/>
      <c r="CK1757"/>
      <c r="CL1757"/>
      <c r="CM1757"/>
      <c r="CN1757"/>
      <c r="CO1757"/>
      <c r="CP1757"/>
      <c r="CQ1757"/>
      <c r="CR1757"/>
      <c r="CS1757"/>
      <c r="CT1757"/>
      <c r="CU1757"/>
      <c r="CV1757"/>
      <c r="CW1757"/>
      <c r="CX1757"/>
    </row>
    <row r="1758" spans="2:102" x14ac:dyDescent="0.35">
      <c r="B1758" s="70" t="str">
        <f t="shared" ref="B1758:F1758" si="1254">B751</f>
        <v/>
      </c>
      <c r="C1758" s="166" t="str">
        <f t="shared" si="1254"/>
        <v/>
      </c>
      <c r="D1758" s="273" t="str">
        <f t="shared" si="1254"/>
        <v/>
      </c>
      <c r="E1758" s="273">
        <f t="shared" si="1254"/>
        <v>45016</v>
      </c>
      <c r="F1758" s="273">
        <f t="shared" si="1254"/>
        <v>0</v>
      </c>
      <c r="G1758" s="98">
        <f t="shared" si="1220"/>
        <v>0</v>
      </c>
      <c r="H1758" s="242">
        <f>IF(G1758=0,0,SUMIFS('Sch A. Input'!$H749:$CJ749,'Sch A. Input'!$H$14:$CJ$14,"Recurring",'Sch A. Input'!$H$13:$CJ$13,"&lt;="&amp;$O$1020,'Sch A. Input'!$H$13:$CJ$13,"&lt;="&amp;$L$11))</f>
        <v>0</v>
      </c>
      <c r="I1758" s="242">
        <f>IF(G1758=0,0,SUMIFS('Sch A. Input'!$H749:$CJ749,'Sch A. Input'!$H$14:$CJ$14,"One-time",'Sch A. Input'!$H$13:$CJ$13,"&lt;="&amp;$O$1020,'Sch A. Input'!$H$13:$CJ$13,"&lt;="&amp;$L$11))</f>
        <v>0</v>
      </c>
      <c r="J1758" s="283">
        <f t="shared" si="1221"/>
        <v>0</v>
      </c>
      <c r="K1758" s="242">
        <f t="shared" si="1222"/>
        <v>0</v>
      </c>
      <c r="L1758" s="242">
        <f t="shared" si="1223"/>
        <v>0</v>
      </c>
      <c r="M1758" s="276">
        <f t="shared" si="1215"/>
        <v>0</v>
      </c>
      <c r="N1758" s="281">
        <f t="shared" si="1197"/>
        <v>0</v>
      </c>
      <c r="O1758" s="245">
        <f t="shared" si="1198"/>
        <v>0</v>
      </c>
      <c r="P1758" s="248"/>
      <c r="Q1758" s="285">
        <f t="shared" si="1224"/>
        <v>0</v>
      </c>
      <c r="R1758" s="242">
        <f>IF(Q1758=0,0,SUMIFS('Sch A. Input'!$H749:$CJ749,'Sch A. Input'!$H$14:$CJ$14,"Recurring",'Sch A. Input'!$H$13:$CJ$13,"&lt;="&amp;$L$11,'Sch A. Input'!$H$13:$CJ$13,"&lt;="&amp;$Y$1020,'Sch A. Input'!$H$13:$CJ$13,"&gt;"&amp;$O$1020))</f>
        <v>0</v>
      </c>
      <c r="S1758" s="242">
        <f>IF(Q1758=0,0,SUMIFS('Sch A. Input'!$H749:$CJ749,'Sch A. Input'!$H$14:$CJ$14,"One-time",'Sch A. Input'!$H$13:$CJ$13,"&lt;="&amp;$L$11,'Sch A. Input'!$H$13:$CJ$13,"&lt;="&amp;$Y$1020,'Sch A. Input'!$H$13:$CJ$13,"&gt;"&amp;$O$1020))</f>
        <v>0</v>
      </c>
      <c r="T1758" s="283">
        <f t="shared" si="1225"/>
        <v>0</v>
      </c>
      <c r="U1758" s="242">
        <f t="shared" si="1226"/>
        <v>0</v>
      </c>
      <c r="V1758" s="242">
        <f t="shared" si="1227"/>
        <v>0</v>
      </c>
      <c r="W1758" s="276">
        <f t="shared" si="1216"/>
        <v>0</v>
      </c>
      <c r="X1758" s="281">
        <f t="shared" si="1199"/>
        <v>0</v>
      </c>
      <c r="Y1758" s="245">
        <f t="shared" si="1200"/>
        <v>0</v>
      </c>
      <c r="Z1758" s="248"/>
      <c r="AA1758" s="285">
        <f t="shared" si="1228"/>
        <v>0</v>
      </c>
      <c r="AB1758" s="242">
        <f>IF(AA1758=0,0,SUMIFS('Sch A. Input'!$H749:$CJ749,'Sch A. Input'!$H$14:$CJ$14,"Recurring",'Sch A. Input'!$H$13:$CJ$13,"&lt;="&amp;$L$11,'Sch A. Input'!$H$13:$CJ$13,"&lt;="&amp;$AI$1020,'Sch A. Input'!$H$13:$CJ$13,"&gt;"&amp;$Y$1020))</f>
        <v>0</v>
      </c>
      <c r="AC1758" s="242">
        <f>IF(AA1758=0,0,SUMIFS('Sch A. Input'!$H749:$CJ749,'Sch A. Input'!$H$14:$CJ$14,"One-time",'Sch A. Input'!$H$13:$CJ$13,"&lt;="&amp;$L$11,'Sch A. Input'!$H$13:$CJ$13,"&lt;="&amp;$AI$1020,'Sch A. Input'!$H$13:$CJ$13,"&gt;"&amp;$Y$1020))</f>
        <v>0</v>
      </c>
      <c r="AD1758" s="283">
        <f t="shared" si="1229"/>
        <v>0</v>
      </c>
      <c r="AE1758" s="242">
        <f t="shared" si="1230"/>
        <v>0</v>
      </c>
      <c r="AF1758" s="242">
        <f t="shared" si="1231"/>
        <v>0</v>
      </c>
      <c r="AG1758" s="276">
        <f t="shared" si="1217"/>
        <v>0</v>
      </c>
      <c r="AH1758" s="281">
        <f t="shared" si="1201"/>
        <v>0</v>
      </c>
      <c r="AI1758" s="245">
        <f t="shared" si="1202"/>
        <v>0</v>
      </c>
      <c r="AK1758" s="285">
        <f t="shared" si="1232"/>
        <v>0</v>
      </c>
      <c r="AL1758" s="242">
        <f>IF(AK1758=0,0,SUMIFS('Sch A. Input'!$H749:$CJ749,'Sch A. Input'!$H$14:$CJ$14,"Recurring",'Sch A. Input'!$H$13:$CJ$13,"&lt;="&amp;$L$11,'Sch A. Input'!$H$13:$CJ$13,"&lt;="&amp;$AS$1020,'Sch A. Input'!$H$13:$CJ$13,"&gt;"&amp;$AI$1020))</f>
        <v>0</v>
      </c>
      <c r="AM1758" s="242">
        <f>IF(AK1758=0,0,SUMIFS('Sch A. Input'!$H749:$CJ749,'Sch A. Input'!$H$14:$CJ$14,"One-time",'Sch A. Input'!$H$13:$CJ$13,"&lt;="&amp;$L$11,'Sch A. Input'!$H$13:$CJ$13,"&lt;="&amp;$AS$1020,'Sch A. Input'!$H$13:$CJ$13,"&gt;"&amp;$AI$1020))</f>
        <v>0</v>
      </c>
      <c r="AN1758" s="283">
        <f t="shared" si="1233"/>
        <v>0</v>
      </c>
      <c r="AO1758" s="242">
        <f t="shared" si="1234"/>
        <v>0</v>
      </c>
      <c r="AP1758" s="242">
        <f t="shared" si="1235"/>
        <v>0</v>
      </c>
      <c r="AQ1758" s="276">
        <f t="shared" si="1218"/>
        <v>0</v>
      </c>
      <c r="AR1758" s="281">
        <f t="shared" si="1203"/>
        <v>0</v>
      </c>
      <c r="AS1758" s="245">
        <f t="shared" si="1204"/>
        <v>0</v>
      </c>
      <c r="AY1758" s="160"/>
      <c r="AZ1758" s="160"/>
      <c r="BK1758" s="2"/>
      <c r="BL1758" s="2"/>
      <c r="BM1758" s="2"/>
      <c r="BN1758" s="2"/>
      <c r="BO1758" s="2"/>
      <c r="BP1758" s="2"/>
      <c r="BQ1758" s="2"/>
      <c r="BR1758" s="2"/>
      <c r="BS1758" s="2"/>
      <c r="BT1758" s="2"/>
      <c r="BU1758" s="2"/>
      <c r="BV1758" s="2"/>
      <c r="BW1758" s="2"/>
      <c r="BX1758" s="2"/>
      <c r="BY1758" s="2"/>
      <c r="BZ1758" s="2"/>
      <c r="CA1758" s="2"/>
      <c r="CI1758"/>
      <c r="CJ1758"/>
      <c r="CK1758"/>
      <c r="CL1758"/>
      <c r="CM1758"/>
      <c r="CN1758"/>
      <c r="CO1758"/>
      <c r="CP1758"/>
      <c r="CQ1758"/>
      <c r="CR1758"/>
      <c r="CS1758"/>
      <c r="CT1758"/>
      <c r="CU1758"/>
      <c r="CV1758"/>
      <c r="CW1758"/>
      <c r="CX1758"/>
    </row>
    <row r="1759" spans="2:102" x14ac:dyDescent="0.35">
      <c r="B1759" s="70" t="str">
        <f t="shared" ref="B1759:F1759" si="1255">B752</f>
        <v/>
      </c>
      <c r="C1759" s="166" t="str">
        <f t="shared" si="1255"/>
        <v/>
      </c>
      <c r="D1759" s="273" t="str">
        <f t="shared" si="1255"/>
        <v/>
      </c>
      <c r="E1759" s="273">
        <f t="shared" si="1255"/>
        <v>45016</v>
      </c>
      <c r="F1759" s="273">
        <f t="shared" si="1255"/>
        <v>0</v>
      </c>
      <c r="G1759" s="98">
        <f t="shared" si="1220"/>
        <v>0</v>
      </c>
      <c r="H1759" s="242">
        <f>IF(G1759=0,0,SUMIFS('Sch A. Input'!$H750:$CJ750,'Sch A. Input'!$H$14:$CJ$14,"Recurring",'Sch A. Input'!$H$13:$CJ$13,"&lt;="&amp;$O$1020,'Sch A. Input'!$H$13:$CJ$13,"&lt;="&amp;$L$11))</f>
        <v>0</v>
      </c>
      <c r="I1759" s="242">
        <f>IF(G1759=0,0,SUMIFS('Sch A. Input'!$H750:$CJ750,'Sch A. Input'!$H$14:$CJ$14,"One-time",'Sch A. Input'!$H$13:$CJ$13,"&lt;="&amp;$O$1020,'Sch A. Input'!$H$13:$CJ$13,"&lt;="&amp;$L$11))</f>
        <v>0</v>
      </c>
      <c r="J1759" s="283">
        <f t="shared" si="1221"/>
        <v>0</v>
      </c>
      <c r="K1759" s="242">
        <f t="shared" si="1222"/>
        <v>0</v>
      </c>
      <c r="L1759" s="242">
        <f t="shared" si="1223"/>
        <v>0</v>
      </c>
      <c r="M1759" s="276">
        <f t="shared" si="1215"/>
        <v>0</v>
      </c>
      <c r="N1759" s="281">
        <f t="shared" si="1197"/>
        <v>0</v>
      </c>
      <c r="O1759" s="245">
        <f t="shared" si="1198"/>
        <v>0</v>
      </c>
      <c r="P1759" s="248"/>
      <c r="Q1759" s="285">
        <f t="shared" si="1224"/>
        <v>0</v>
      </c>
      <c r="R1759" s="242">
        <f>IF(Q1759=0,0,SUMIFS('Sch A. Input'!$H750:$CJ750,'Sch A. Input'!$H$14:$CJ$14,"Recurring",'Sch A. Input'!$H$13:$CJ$13,"&lt;="&amp;$L$11,'Sch A. Input'!$H$13:$CJ$13,"&lt;="&amp;$Y$1020,'Sch A. Input'!$H$13:$CJ$13,"&gt;"&amp;$O$1020))</f>
        <v>0</v>
      </c>
      <c r="S1759" s="242">
        <f>IF(Q1759=0,0,SUMIFS('Sch A. Input'!$H750:$CJ750,'Sch A. Input'!$H$14:$CJ$14,"One-time",'Sch A. Input'!$H$13:$CJ$13,"&lt;="&amp;$L$11,'Sch A. Input'!$H$13:$CJ$13,"&lt;="&amp;$Y$1020,'Sch A. Input'!$H$13:$CJ$13,"&gt;"&amp;$O$1020))</f>
        <v>0</v>
      </c>
      <c r="T1759" s="283">
        <f t="shared" si="1225"/>
        <v>0</v>
      </c>
      <c r="U1759" s="242">
        <f t="shared" si="1226"/>
        <v>0</v>
      </c>
      <c r="V1759" s="242">
        <f t="shared" si="1227"/>
        <v>0</v>
      </c>
      <c r="W1759" s="276">
        <f t="shared" si="1216"/>
        <v>0</v>
      </c>
      <c r="X1759" s="281">
        <f t="shared" si="1199"/>
        <v>0</v>
      </c>
      <c r="Y1759" s="245">
        <f t="shared" si="1200"/>
        <v>0</v>
      </c>
      <c r="Z1759" s="248"/>
      <c r="AA1759" s="285">
        <f t="shared" si="1228"/>
        <v>0</v>
      </c>
      <c r="AB1759" s="242">
        <f>IF(AA1759=0,0,SUMIFS('Sch A. Input'!$H750:$CJ750,'Sch A. Input'!$H$14:$CJ$14,"Recurring",'Sch A. Input'!$H$13:$CJ$13,"&lt;="&amp;$L$11,'Sch A. Input'!$H$13:$CJ$13,"&lt;="&amp;$AI$1020,'Sch A. Input'!$H$13:$CJ$13,"&gt;"&amp;$Y$1020))</f>
        <v>0</v>
      </c>
      <c r="AC1759" s="242">
        <f>IF(AA1759=0,0,SUMIFS('Sch A. Input'!$H750:$CJ750,'Sch A. Input'!$H$14:$CJ$14,"One-time",'Sch A. Input'!$H$13:$CJ$13,"&lt;="&amp;$L$11,'Sch A. Input'!$H$13:$CJ$13,"&lt;="&amp;$AI$1020,'Sch A. Input'!$H$13:$CJ$13,"&gt;"&amp;$Y$1020))</f>
        <v>0</v>
      </c>
      <c r="AD1759" s="283">
        <f t="shared" si="1229"/>
        <v>0</v>
      </c>
      <c r="AE1759" s="242">
        <f t="shared" si="1230"/>
        <v>0</v>
      </c>
      <c r="AF1759" s="242">
        <f t="shared" si="1231"/>
        <v>0</v>
      </c>
      <c r="AG1759" s="276">
        <f t="shared" si="1217"/>
        <v>0</v>
      </c>
      <c r="AH1759" s="281">
        <f t="shared" si="1201"/>
        <v>0</v>
      </c>
      <c r="AI1759" s="245">
        <f t="shared" si="1202"/>
        <v>0</v>
      </c>
      <c r="AK1759" s="285">
        <f t="shared" si="1232"/>
        <v>0</v>
      </c>
      <c r="AL1759" s="242">
        <f>IF(AK1759=0,0,SUMIFS('Sch A. Input'!$H750:$CJ750,'Sch A. Input'!$H$14:$CJ$14,"Recurring",'Sch A. Input'!$H$13:$CJ$13,"&lt;="&amp;$L$11,'Sch A. Input'!$H$13:$CJ$13,"&lt;="&amp;$AS$1020,'Sch A. Input'!$H$13:$CJ$13,"&gt;"&amp;$AI$1020))</f>
        <v>0</v>
      </c>
      <c r="AM1759" s="242">
        <f>IF(AK1759=0,0,SUMIFS('Sch A. Input'!$H750:$CJ750,'Sch A. Input'!$H$14:$CJ$14,"One-time",'Sch A. Input'!$H$13:$CJ$13,"&lt;="&amp;$L$11,'Sch A. Input'!$H$13:$CJ$13,"&lt;="&amp;$AS$1020,'Sch A. Input'!$H$13:$CJ$13,"&gt;"&amp;$AI$1020))</f>
        <v>0</v>
      </c>
      <c r="AN1759" s="283">
        <f t="shared" si="1233"/>
        <v>0</v>
      </c>
      <c r="AO1759" s="242">
        <f t="shared" si="1234"/>
        <v>0</v>
      </c>
      <c r="AP1759" s="242">
        <f t="shared" si="1235"/>
        <v>0</v>
      </c>
      <c r="AQ1759" s="276">
        <f t="shared" si="1218"/>
        <v>0</v>
      </c>
      <c r="AR1759" s="281">
        <f t="shared" si="1203"/>
        <v>0</v>
      </c>
      <c r="AS1759" s="245">
        <f t="shared" si="1204"/>
        <v>0</v>
      </c>
      <c r="AY1759" s="160"/>
      <c r="AZ1759" s="160"/>
      <c r="BK1759" s="2"/>
      <c r="BL1759" s="2"/>
      <c r="BM1759" s="2"/>
      <c r="BN1759" s="2"/>
      <c r="BO1759" s="2"/>
      <c r="BP1759" s="2"/>
      <c r="BQ1759" s="2"/>
      <c r="BR1759" s="2"/>
      <c r="BS1759" s="2"/>
      <c r="BT1759" s="2"/>
      <c r="BU1759" s="2"/>
      <c r="BV1759" s="2"/>
      <c r="BW1759" s="2"/>
      <c r="BX1759" s="2"/>
      <c r="BY1759" s="2"/>
      <c r="BZ1759" s="2"/>
      <c r="CA1759" s="2"/>
      <c r="CI1759"/>
      <c r="CJ1759"/>
      <c r="CK1759"/>
      <c r="CL1759"/>
      <c r="CM1759"/>
      <c r="CN1759"/>
      <c r="CO1759"/>
      <c r="CP1759"/>
      <c r="CQ1759"/>
      <c r="CR1759"/>
      <c r="CS1759"/>
      <c r="CT1759"/>
      <c r="CU1759"/>
      <c r="CV1759"/>
      <c r="CW1759"/>
      <c r="CX1759"/>
    </row>
    <row r="1760" spans="2:102" x14ac:dyDescent="0.35">
      <c r="B1760" s="70" t="str">
        <f t="shared" ref="B1760:F1760" si="1256">B753</f>
        <v/>
      </c>
      <c r="C1760" s="166" t="str">
        <f t="shared" si="1256"/>
        <v/>
      </c>
      <c r="D1760" s="273" t="str">
        <f t="shared" si="1256"/>
        <v/>
      </c>
      <c r="E1760" s="273">
        <f t="shared" si="1256"/>
        <v>45016</v>
      </c>
      <c r="F1760" s="273">
        <f t="shared" si="1256"/>
        <v>0</v>
      </c>
      <c r="G1760" s="98">
        <f t="shared" si="1220"/>
        <v>0</v>
      </c>
      <c r="H1760" s="242">
        <f>IF(G1760=0,0,SUMIFS('Sch A. Input'!$H751:$CJ751,'Sch A. Input'!$H$14:$CJ$14,"Recurring",'Sch A. Input'!$H$13:$CJ$13,"&lt;="&amp;$O$1020,'Sch A. Input'!$H$13:$CJ$13,"&lt;="&amp;$L$11))</f>
        <v>0</v>
      </c>
      <c r="I1760" s="242">
        <f>IF(G1760=0,0,SUMIFS('Sch A. Input'!$H751:$CJ751,'Sch A. Input'!$H$14:$CJ$14,"One-time",'Sch A. Input'!$H$13:$CJ$13,"&lt;="&amp;$O$1020,'Sch A. Input'!$H$13:$CJ$13,"&lt;="&amp;$L$11))</f>
        <v>0</v>
      </c>
      <c r="J1760" s="283">
        <f t="shared" si="1221"/>
        <v>0</v>
      </c>
      <c r="K1760" s="242">
        <f t="shared" si="1222"/>
        <v>0</v>
      </c>
      <c r="L1760" s="242">
        <f t="shared" si="1223"/>
        <v>0</v>
      </c>
      <c r="M1760" s="276">
        <f t="shared" si="1215"/>
        <v>0</v>
      </c>
      <c r="N1760" s="281">
        <f t="shared" si="1197"/>
        <v>0</v>
      </c>
      <c r="O1760" s="245">
        <f t="shared" si="1198"/>
        <v>0</v>
      </c>
      <c r="P1760" s="248"/>
      <c r="Q1760" s="285">
        <f t="shared" si="1224"/>
        <v>0</v>
      </c>
      <c r="R1760" s="242">
        <f>IF(Q1760=0,0,SUMIFS('Sch A. Input'!$H751:$CJ751,'Sch A. Input'!$H$14:$CJ$14,"Recurring",'Sch A. Input'!$H$13:$CJ$13,"&lt;="&amp;$L$11,'Sch A. Input'!$H$13:$CJ$13,"&lt;="&amp;$Y$1020,'Sch A. Input'!$H$13:$CJ$13,"&gt;"&amp;$O$1020))</f>
        <v>0</v>
      </c>
      <c r="S1760" s="242">
        <f>IF(Q1760=0,0,SUMIFS('Sch A. Input'!$H751:$CJ751,'Sch A. Input'!$H$14:$CJ$14,"One-time",'Sch A. Input'!$H$13:$CJ$13,"&lt;="&amp;$L$11,'Sch A. Input'!$H$13:$CJ$13,"&lt;="&amp;$Y$1020,'Sch A. Input'!$H$13:$CJ$13,"&gt;"&amp;$O$1020))</f>
        <v>0</v>
      </c>
      <c r="T1760" s="283">
        <f t="shared" si="1225"/>
        <v>0</v>
      </c>
      <c r="U1760" s="242">
        <f t="shared" si="1226"/>
        <v>0</v>
      </c>
      <c r="V1760" s="242">
        <f t="shared" si="1227"/>
        <v>0</v>
      </c>
      <c r="W1760" s="276">
        <f t="shared" si="1216"/>
        <v>0</v>
      </c>
      <c r="X1760" s="281">
        <f t="shared" si="1199"/>
        <v>0</v>
      </c>
      <c r="Y1760" s="245">
        <f t="shared" si="1200"/>
        <v>0</v>
      </c>
      <c r="Z1760" s="248"/>
      <c r="AA1760" s="285">
        <f t="shared" si="1228"/>
        <v>0</v>
      </c>
      <c r="AB1760" s="242">
        <f>IF(AA1760=0,0,SUMIFS('Sch A. Input'!$H751:$CJ751,'Sch A. Input'!$H$14:$CJ$14,"Recurring",'Sch A. Input'!$H$13:$CJ$13,"&lt;="&amp;$L$11,'Sch A. Input'!$H$13:$CJ$13,"&lt;="&amp;$AI$1020,'Sch A. Input'!$H$13:$CJ$13,"&gt;"&amp;$Y$1020))</f>
        <v>0</v>
      </c>
      <c r="AC1760" s="242">
        <f>IF(AA1760=0,0,SUMIFS('Sch A. Input'!$H751:$CJ751,'Sch A. Input'!$H$14:$CJ$14,"One-time",'Sch A. Input'!$H$13:$CJ$13,"&lt;="&amp;$L$11,'Sch A. Input'!$H$13:$CJ$13,"&lt;="&amp;$AI$1020,'Sch A. Input'!$H$13:$CJ$13,"&gt;"&amp;$Y$1020))</f>
        <v>0</v>
      </c>
      <c r="AD1760" s="283">
        <f t="shared" si="1229"/>
        <v>0</v>
      </c>
      <c r="AE1760" s="242">
        <f t="shared" si="1230"/>
        <v>0</v>
      </c>
      <c r="AF1760" s="242">
        <f t="shared" si="1231"/>
        <v>0</v>
      </c>
      <c r="AG1760" s="276">
        <f t="shared" si="1217"/>
        <v>0</v>
      </c>
      <c r="AH1760" s="281">
        <f t="shared" si="1201"/>
        <v>0</v>
      </c>
      <c r="AI1760" s="245">
        <f t="shared" si="1202"/>
        <v>0</v>
      </c>
      <c r="AK1760" s="285">
        <f t="shared" si="1232"/>
        <v>0</v>
      </c>
      <c r="AL1760" s="242">
        <f>IF(AK1760=0,0,SUMIFS('Sch A. Input'!$H751:$CJ751,'Sch A. Input'!$H$14:$CJ$14,"Recurring",'Sch A. Input'!$H$13:$CJ$13,"&lt;="&amp;$L$11,'Sch A. Input'!$H$13:$CJ$13,"&lt;="&amp;$AS$1020,'Sch A. Input'!$H$13:$CJ$13,"&gt;"&amp;$AI$1020))</f>
        <v>0</v>
      </c>
      <c r="AM1760" s="242">
        <f>IF(AK1760=0,0,SUMIFS('Sch A. Input'!$H751:$CJ751,'Sch A. Input'!$H$14:$CJ$14,"One-time",'Sch A. Input'!$H$13:$CJ$13,"&lt;="&amp;$L$11,'Sch A. Input'!$H$13:$CJ$13,"&lt;="&amp;$AS$1020,'Sch A. Input'!$H$13:$CJ$13,"&gt;"&amp;$AI$1020))</f>
        <v>0</v>
      </c>
      <c r="AN1760" s="283">
        <f t="shared" si="1233"/>
        <v>0</v>
      </c>
      <c r="AO1760" s="242">
        <f t="shared" si="1234"/>
        <v>0</v>
      </c>
      <c r="AP1760" s="242">
        <f t="shared" si="1235"/>
        <v>0</v>
      </c>
      <c r="AQ1760" s="276">
        <f t="shared" si="1218"/>
        <v>0</v>
      </c>
      <c r="AR1760" s="281">
        <f t="shared" si="1203"/>
        <v>0</v>
      </c>
      <c r="AS1760" s="245">
        <f t="shared" si="1204"/>
        <v>0</v>
      </c>
      <c r="AY1760" s="160"/>
      <c r="AZ1760" s="160"/>
      <c r="BK1760" s="2"/>
      <c r="BL1760" s="2"/>
      <c r="BM1760" s="2"/>
      <c r="BN1760" s="2"/>
      <c r="BO1760" s="2"/>
      <c r="BP1760" s="2"/>
      <c r="BQ1760" s="2"/>
      <c r="BR1760" s="2"/>
      <c r="BS1760" s="2"/>
      <c r="BT1760" s="2"/>
      <c r="BU1760" s="2"/>
      <c r="BV1760" s="2"/>
      <c r="BW1760" s="2"/>
      <c r="BX1760" s="2"/>
      <c r="BY1760" s="2"/>
      <c r="BZ1760" s="2"/>
      <c r="CA1760" s="2"/>
      <c r="CI1760"/>
      <c r="CJ1760"/>
      <c r="CK1760"/>
      <c r="CL1760"/>
      <c r="CM1760"/>
      <c r="CN1760"/>
      <c r="CO1760"/>
      <c r="CP1760"/>
      <c r="CQ1760"/>
      <c r="CR1760"/>
      <c r="CS1760"/>
      <c r="CT1760"/>
      <c r="CU1760"/>
      <c r="CV1760"/>
      <c r="CW1760"/>
      <c r="CX1760"/>
    </row>
    <row r="1761" spans="2:102" x14ac:dyDescent="0.35">
      <c r="B1761" s="70" t="str">
        <f t="shared" ref="B1761:F1761" si="1257">B754</f>
        <v/>
      </c>
      <c r="C1761" s="166" t="str">
        <f t="shared" si="1257"/>
        <v/>
      </c>
      <c r="D1761" s="273" t="str">
        <f t="shared" si="1257"/>
        <v/>
      </c>
      <c r="E1761" s="273">
        <f t="shared" si="1257"/>
        <v>45016</v>
      </c>
      <c r="F1761" s="273">
        <f t="shared" si="1257"/>
        <v>0</v>
      </c>
      <c r="G1761" s="98">
        <f t="shared" si="1220"/>
        <v>0</v>
      </c>
      <c r="H1761" s="242">
        <f>IF(G1761=0,0,SUMIFS('Sch A. Input'!$H752:$CJ752,'Sch A. Input'!$H$14:$CJ$14,"Recurring",'Sch A. Input'!$H$13:$CJ$13,"&lt;="&amp;$O$1020,'Sch A. Input'!$H$13:$CJ$13,"&lt;="&amp;$L$11))</f>
        <v>0</v>
      </c>
      <c r="I1761" s="242">
        <f>IF(G1761=0,0,SUMIFS('Sch A. Input'!$H752:$CJ752,'Sch A. Input'!$H$14:$CJ$14,"One-time",'Sch A. Input'!$H$13:$CJ$13,"&lt;="&amp;$O$1020,'Sch A. Input'!$H$13:$CJ$13,"&lt;="&amp;$L$11))</f>
        <v>0</v>
      </c>
      <c r="J1761" s="283">
        <f t="shared" si="1221"/>
        <v>0</v>
      </c>
      <c r="K1761" s="242">
        <f t="shared" si="1222"/>
        <v>0</v>
      </c>
      <c r="L1761" s="242">
        <f t="shared" si="1223"/>
        <v>0</v>
      </c>
      <c r="M1761" s="276">
        <f t="shared" si="1215"/>
        <v>0</v>
      </c>
      <c r="N1761" s="281">
        <f t="shared" si="1197"/>
        <v>0</v>
      </c>
      <c r="O1761" s="245">
        <f t="shared" si="1198"/>
        <v>0</v>
      </c>
      <c r="P1761" s="248"/>
      <c r="Q1761" s="285">
        <f t="shared" si="1224"/>
        <v>0</v>
      </c>
      <c r="R1761" s="242">
        <f>IF(Q1761=0,0,SUMIFS('Sch A. Input'!$H752:$CJ752,'Sch A. Input'!$H$14:$CJ$14,"Recurring",'Sch A. Input'!$H$13:$CJ$13,"&lt;="&amp;$L$11,'Sch A. Input'!$H$13:$CJ$13,"&lt;="&amp;$Y$1020,'Sch A. Input'!$H$13:$CJ$13,"&gt;"&amp;$O$1020))</f>
        <v>0</v>
      </c>
      <c r="S1761" s="242">
        <f>IF(Q1761=0,0,SUMIFS('Sch A. Input'!$H752:$CJ752,'Sch A. Input'!$H$14:$CJ$14,"One-time",'Sch A. Input'!$H$13:$CJ$13,"&lt;="&amp;$L$11,'Sch A. Input'!$H$13:$CJ$13,"&lt;="&amp;$Y$1020,'Sch A. Input'!$H$13:$CJ$13,"&gt;"&amp;$O$1020))</f>
        <v>0</v>
      </c>
      <c r="T1761" s="283">
        <f t="shared" si="1225"/>
        <v>0</v>
      </c>
      <c r="U1761" s="242">
        <f t="shared" si="1226"/>
        <v>0</v>
      </c>
      <c r="V1761" s="242">
        <f t="shared" si="1227"/>
        <v>0</v>
      </c>
      <c r="W1761" s="276">
        <f t="shared" si="1216"/>
        <v>0</v>
      </c>
      <c r="X1761" s="281">
        <f t="shared" si="1199"/>
        <v>0</v>
      </c>
      <c r="Y1761" s="245">
        <f t="shared" si="1200"/>
        <v>0</v>
      </c>
      <c r="Z1761" s="248"/>
      <c r="AA1761" s="285">
        <f t="shared" si="1228"/>
        <v>0</v>
      </c>
      <c r="AB1761" s="242">
        <f>IF(AA1761=0,0,SUMIFS('Sch A. Input'!$H752:$CJ752,'Sch A. Input'!$H$14:$CJ$14,"Recurring",'Sch A. Input'!$H$13:$CJ$13,"&lt;="&amp;$L$11,'Sch A. Input'!$H$13:$CJ$13,"&lt;="&amp;$AI$1020,'Sch A. Input'!$H$13:$CJ$13,"&gt;"&amp;$Y$1020))</f>
        <v>0</v>
      </c>
      <c r="AC1761" s="242">
        <f>IF(AA1761=0,0,SUMIFS('Sch A. Input'!$H752:$CJ752,'Sch A. Input'!$H$14:$CJ$14,"One-time",'Sch A. Input'!$H$13:$CJ$13,"&lt;="&amp;$L$11,'Sch A. Input'!$H$13:$CJ$13,"&lt;="&amp;$AI$1020,'Sch A. Input'!$H$13:$CJ$13,"&gt;"&amp;$Y$1020))</f>
        <v>0</v>
      </c>
      <c r="AD1761" s="283">
        <f t="shared" si="1229"/>
        <v>0</v>
      </c>
      <c r="AE1761" s="242">
        <f t="shared" si="1230"/>
        <v>0</v>
      </c>
      <c r="AF1761" s="242">
        <f t="shared" si="1231"/>
        <v>0</v>
      </c>
      <c r="AG1761" s="276">
        <f t="shared" si="1217"/>
        <v>0</v>
      </c>
      <c r="AH1761" s="281">
        <f t="shared" si="1201"/>
        <v>0</v>
      </c>
      <c r="AI1761" s="245">
        <f t="shared" si="1202"/>
        <v>0</v>
      </c>
      <c r="AK1761" s="285">
        <f t="shared" si="1232"/>
        <v>0</v>
      </c>
      <c r="AL1761" s="242">
        <f>IF(AK1761=0,0,SUMIFS('Sch A. Input'!$H752:$CJ752,'Sch A. Input'!$H$14:$CJ$14,"Recurring",'Sch A. Input'!$H$13:$CJ$13,"&lt;="&amp;$L$11,'Sch A. Input'!$H$13:$CJ$13,"&lt;="&amp;$AS$1020,'Sch A. Input'!$H$13:$CJ$13,"&gt;"&amp;$AI$1020))</f>
        <v>0</v>
      </c>
      <c r="AM1761" s="242">
        <f>IF(AK1761=0,0,SUMIFS('Sch A. Input'!$H752:$CJ752,'Sch A. Input'!$H$14:$CJ$14,"One-time",'Sch A. Input'!$H$13:$CJ$13,"&lt;="&amp;$L$11,'Sch A. Input'!$H$13:$CJ$13,"&lt;="&amp;$AS$1020,'Sch A. Input'!$H$13:$CJ$13,"&gt;"&amp;$AI$1020))</f>
        <v>0</v>
      </c>
      <c r="AN1761" s="283">
        <f t="shared" si="1233"/>
        <v>0</v>
      </c>
      <c r="AO1761" s="242">
        <f t="shared" si="1234"/>
        <v>0</v>
      </c>
      <c r="AP1761" s="242">
        <f t="shared" si="1235"/>
        <v>0</v>
      </c>
      <c r="AQ1761" s="276">
        <f t="shared" si="1218"/>
        <v>0</v>
      </c>
      <c r="AR1761" s="281">
        <f t="shared" si="1203"/>
        <v>0</v>
      </c>
      <c r="AS1761" s="245">
        <f t="shared" si="1204"/>
        <v>0</v>
      </c>
      <c r="AY1761" s="160"/>
      <c r="AZ1761" s="160"/>
      <c r="BK1761" s="2"/>
      <c r="BL1761" s="2"/>
      <c r="BM1761" s="2"/>
      <c r="BN1761" s="2"/>
      <c r="BO1761" s="2"/>
      <c r="BP1761" s="2"/>
      <c r="BQ1761" s="2"/>
      <c r="BR1761" s="2"/>
      <c r="BS1761" s="2"/>
      <c r="BT1761" s="2"/>
      <c r="BU1761" s="2"/>
      <c r="BV1761" s="2"/>
      <c r="BW1761" s="2"/>
      <c r="BX1761" s="2"/>
      <c r="BY1761" s="2"/>
      <c r="BZ1761" s="2"/>
      <c r="CA1761" s="2"/>
      <c r="CI1761"/>
      <c r="CJ1761"/>
      <c r="CK1761"/>
      <c r="CL1761"/>
      <c r="CM1761"/>
      <c r="CN1761"/>
      <c r="CO1761"/>
      <c r="CP1761"/>
      <c r="CQ1761"/>
      <c r="CR1761"/>
      <c r="CS1761"/>
      <c r="CT1761"/>
      <c r="CU1761"/>
      <c r="CV1761"/>
      <c r="CW1761"/>
      <c r="CX1761"/>
    </row>
    <row r="1762" spans="2:102" x14ac:dyDescent="0.35">
      <c r="B1762" s="70" t="str">
        <f t="shared" ref="B1762:F1762" si="1258">B755</f>
        <v/>
      </c>
      <c r="C1762" s="166" t="str">
        <f t="shared" si="1258"/>
        <v/>
      </c>
      <c r="D1762" s="273" t="str">
        <f t="shared" si="1258"/>
        <v/>
      </c>
      <c r="E1762" s="273">
        <f t="shared" si="1258"/>
        <v>45016</v>
      </c>
      <c r="F1762" s="273">
        <f t="shared" si="1258"/>
        <v>0</v>
      </c>
      <c r="G1762" s="98">
        <f t="shared" si="1220"/>
        <v>0</v>
      </c>
      <c r="H1762" s="242">
        <f>IF(G1762=0,0,SUMIFS('Sch A. Input'!$H753:$CJ753,'Sch A. Input'!$H$14:$CJ$14,"Recurring",'Sch A. Input'!$H$13:$CJ$13,"&lt;="&amp;$O$1020,'Sch A. Input'!$H$13:$CJ$13,"&lt;="&amp;$L$11))</f>
        <v>0</v>
      </c>
      <c r="I1762" s="242">
        <f>IF(G1762=0,0,SUMIFS('Sch A. Input'!$H753:$CJ753,'Sch A. Input'!$H$14:$CJ$14,"One-time",'Sch A. Input'!$H$13:$CJ$13,"&lt;="&amp;$O$1020,'Sch A. Input'!$H$13:$CJ$13,"&lt;="&amp;$L$11))</f>
        <v>0</v>
      </c>
      <c r="J1762" s="283">
        <f t="shared" si="1221"/>
        <v>0</v>
      </c>
      <c r="K1762" s="242">
        <f t="shared" si="1222"/>
        <v>0</v>
      </c>
      <c r="L1762" s="242">
        <f t="shared" si="1223"/>
        <v>0</v>
      </c>
      <c r="M1762" s="276">
        <f t="shared" si="1215"/>
        <v>0</v>
      </c>
      <c r="N1762" s="281">
        <f t="shared" si="1197"/>
        <v>0</v>
      </c>
      <c r="O1762" s="245">
        <f t="shared" si="1198"/>
        <v>0</v>
      </c>
      <c r="P1762" s="248"/>
      <c r="Q1762" s="285">
        <f t="shared" si="1224"/>
        <v>0</v>
      </c>
      <c r="R1762" s="242">
        <f>IF(Q1762=0,0,SUMIFS('Sch A. Input'!$H753:$CJ753,'Sch A. Input'!$H$14:$CJ$14,"Recurring",'Sch A. Input'!$H$13:$CJ$13,"&lt;="&amp;$L$11,'Sch A. Input'!$H$13:$CJ$13,"&lt;="&amp;$Y$1020,'Sch A. Input'!$H$13:$CJ$13,"&gt;"&amp;$O$1020))</f>
        <v>0</v>
      </c>
      <c r="S1762" s="242">
        <f>IF(Q1762=0,0,SUMIFS('Sch A. Input'!$H753:$CJ753,'Sch A. Input'!$H$14:$CJ$14,"One-time",'Sch A. Input'!$H$13:$CJ$13,"&lt;="&amp;$L$11,'Sch A. Input'!$H$13:$CJ$13,"&lt;="&amp;$Y$1020,'Sch A. Input'!$H$13:$CJ$13,"&gt;"&amp;$O$1020))</f>
        <v>0</v>
      </c>
      <c r="T1762" s="283">
        <f t="shared" si="1225"/>
        <v>0</v>
      </c>
      <c r="U1762" s="242">
        <f t="shared" si="1226"/>
        <v>0</v>
      </c>
      <c r="V1762" s="242">
        <f t="shared" si="1227"/>
        <v>0</v>
      </c>
      <c r="W1762" s="276">
        <f t="shared" si="1216"/>
        <v>0</v>
      </c>
      <c r="X1762" s="281">
        <f t="shared" si="1199"/>
        <v>0</v>
      </c>
      <c r="Y1762" s="245">
        <f t="shared" si="1200"/>
        <v>0</v>
      </c>
      <c r="Z1762" s="248"/>
      <c r="AA1762" s="285">
        <f t="shared" si="1228"/>
        <v>0</v>
      </c>
      <c r="AB1762" s="242">
        <f>IF(AA1762=0,0,SUMIFS('Sch A. Input'!$H753:$CJ753,'Sch A. Input'!$H$14:$CJ$14,"Recurring",'Sch A. Input'!$H$13:$CJ$13,"&lt;="&amp;$L$11,'Sch A. Input'!$H$13:$CJ$13,"&lt;="&amp;$AI$1020,'Sch A. Input'!$H$13:$CJ$13,"&gt;"&amp;$Y$1020))</f>
        <v>0</v>
      </c>
      <c r="AC1762" s="242">
        <f>IF(AA1762=0,0,SUMIFS('Sch A. Input'!$H753:$CJ753,'Sch A. Input'!$H$14:$CJ$14,"One-time",'Sch A. Input'!$H$13:$CJ$13,"&lt;="&amp;$L$11,'Sch A. Input'!$H$13:$CJ$13,"&lt;="&amp;$AI$1020,'Sch A. Input'!$H$13:$CJ$13,"&gt;"&amp;$Y$1020))</f>
        <v>0</v>
      </c>
      <c r="AD1762" s="283">
        <f t="shared" si="1229"/>
        <v>0</v>
      </c>
      <c r="AE1762" s="242">
        <f t="shared" si="1230"/>
        <v>0</v>
      </c>
      <c r="AF1762" s="242">
        <f t="shared" si="1231"/>
        <v>0</v>
      </c>
      <c r="AG1762" s="276">
        <f t="shared" si="1217"/>
        <v>0</v>
      </c>
      <c r="AH1762" s="281">
        <f t="shared" si="1201"/>
        <v>0</v>
      </c>
      <c r="AI1762" s="245">
        <f t="shared" si="1202"/>
        <v>0</v>
      </c>
      <c r="AK1762" s="285">
        <f t="shared" si="1232"/>
        <v>0</v>
      </c>
      <c r="AL1762" s="242">
        <f>IF(AK1762=0,0,SUMIFS('Sch A. Input'!$H753:$CJ753,'Sch A. Input'!$H$14:$CJ$14,"Recurring",'Sch A. Input'!$H$13:$CJ$13,"&lt;="&amp;$L$11,'Sch A. Input'!$H$13:$CJ$13,"&lt;="&amp;$AS$1020,'Sch A. Input'!$H$13:$CJ$13,"&gt;"&amp;$AI$1020))</f>
        <v>0</v>
      </c>
      <c r="AM1762" s="242">
        <f>IF(AK1762=0,0,SUMIFS('Sch A. Input'!$H753:$CJ753,'Sch A. Input'!$H$14:$CJ$14,"One-time",'Sch A. Input'!$H$13:$CJ$13,"&lt;="&amp;$L$11,'Sch A. Input'!$H$13:$CJ$13,"&lt;="&amp;$AS$1020,'Sch A. Input'!$H$13:$CJ$13,"&gt;"&amp;$AI$1020))</f>
        <v>0</v>
      </c>
      <c r="AN1762" s="283">
        <f t="shared" si="1233"/>
        <v>0</v>
      </c>
      <c r="AO1762" s="242">
        <f t="shared" si="1234"/>
        <v>0</v>
      </c>
      <c r="AP1762" s="242">
        <f t="shared" si="1235"/>
        <v>0</v>
      </c>
      <c r="AQ1762" s="276">
        <f t="shared" si="1218"/>
        <v>0</v>
      </c>
      <c r="AR1762" s="281">
        <f t="shared" si="1203"/>
        <v>0</v>
      </c>
      <c r="AS1762" s="245">
        <f t="shared" si="1204"/>
        <v>0</v>
      </c>
      <c r="AY1762" s="160"/>
      <c r="AZ1762" s="160"/>
      <c r="BK1762" s="2"/>
      <c r="BL1762" s="2"/>
      <c r="BM1762" s="2"/>
      <c r="BN1762" s="2"/>
      <c r="BO1762" s="2"/>
      <c r="BP1762" s="2"/>
      <c r="BQ1762" s="2"/>
      <c r="BR1762" s="2"/>
      <c r="BS1762" s="2"/>
      <c r="BT1762" s="2"/>
      <c r="BU1762" s="2"/>
      <c r="BV1762" s="2"/>
      <c r="BW1762" s="2"/>
      <c r="BX1762" s="2"/>
      <c r="BY1762" s="2"/>
      <c r="BZ1762" s="2"/>
      <c r="CA1762" s="2"/>
      <c r="CI1762"/>
      <c r="CJ1762"/>
      <c r="CK1762"/>
      <c r="CL1762"/>
      <c r="CM1762"/>
      <c r="CN1762"/>
      <c r="CO1762"/>
      <c r="CP1762"/>
      <c r="CQ1762"/>
      <c r="CR1762"/>
      <c r="CS1762"/>
      <c r="CT1762"/>
      <c r="CU1762"/>
      <c r="CV1762"/>
      <c r="CW1762"/>
      <c r="CX1762"/>
    </row>
    <row r="1763" spans="2:102" x14ac:dyDescent="0.35">
      <c r="B1763" s="70" t="str">
        <f t="shared" ref="B1763:F1763" si="1259">B756</f>
        <v/>
      </c>
      <c r="C1763" s="166" t="str">
        <f t="shared" si="1259"/>
        <v/>
      </c>
      <c r="D1763" s="273" t="str">
        <f t="shared" si="1259"/>
        <v/>
      </c>
      <c r="E1763" s="273">
        <f t="shared" si="1259"/>
        <v>45016</v>
      </c>
      <c r="F1763" s="273">
        <f t="shared" si="1259"/>
        <v>0</v>
      </c>
      <c r="G1763" s="98">
        <f t="shared" si="1220"/>
        <v>0</v>
      </c>
      <c r="H1763" s="242">
        <f>IF(G1763=0,0,SUMIFS('Sch A. Input'!$H754:$CJ754,'Sch A. Input'!$H$14:$CJ$14,"Recurring",'Sch A. Input'!$H$13:$CJ$13,"&lt;="&amp;$O$1020,'Sch A. Input'!$H$13:$CJ$13,"&lt;="&amp;$L$11))</f>
        <v>0</v>
      </c>
      <c r="I1763" s="242">
        <f>IF(G1763=0,0,SUMIFS('Sch A. Input'!$H754:$CJ754,'Sch A. Input'!$H$14:$CJ$14,"One-time",'Sch A. Input'!$H$13:$CJ$13,"&lt;="&amp;$O$1020,'Sch A. Input'!$H$13:$CJ$13,"&lt;="&amp;$L$11))</f>
        <v>0</v>
      </c>
      <c r="J1763" s="283">
        <f t="shared" si="1221"/>
        <v>0</v>
      </c>
      <c r="K1763" s="242">
        <f t="shared" si="1222"/>
        <v>0</v>
      </c>
      <c r="L1763" s="242">
        <f t="shared" si="1223"/>
        <v>0</v>
      </c>
      <c r="M1763" s="276">
        <f t="shared" si="1215"/>
        <v>0</v>
      </c>
      <c r="N1763" s="281">
        <f t="shared" si="1197"/>
        <v>0</v>
      </c>
      <c r="O1763" s="245">
        <f t="shared" si="1198"/>
        <v>0</v>
      </c>
      <c r="P1763" s="248"/>
      <c r="Q1763" s="285">
        <f t="shared" si="1224"/>
        <v>0</v>
      </c>
      <c r="R1763" s="242">
        <f>IF(Q1763=0,0,SUMIFS('Sch A. Input'!$H754:$CJ754,'Sch A. Input'!$H$14:$CJ$14,"Recurring",'Sch A. Input'!$H$13:$CJ$13,"&lt;="&amp;$L$11,'Sch A. Input'!$H$13:$CJ$13,"&lt;="&amp;$Y$1020,'Sch A. Input'!$H$13:$CJ$13,"&gt;"&amp;$O$1020))</f>
        <v>0</v>
      </c>
      <c r="S1763" s="242">
        <f>IF(Q1763=0,0,SUMIFS('Sch A. Input'!$H754:$CJ754,'Sch A. Input'!$H$14:$CJ$14,"One-time",'Sch A. Input'!$H$13:$CJ$13,"&lt;="&amp;$L$11,'Sch A. Input'!$H$13:$CJ$13,"&lt;="&amp;$Y$1020,'Sch A. Input'!$H$13:$CJ$13,"&gt;"&amp;$O$1020))</f>
        <v>0</v>
      </c>
      <c r="T1763" s="283">
        <f t="shared" si="1225"/>
        <v>0</v>
      </c>
      <c r="U1763" s="242">
        <f t="shared" si="1226"/>
        <v>0</v>
      </c>
      <c r="V1763" s="242">
        <f t="shared" si="1227"/>
        <v>0</v>
      </c>
      <c r="W1763" s="276">
        <f t="shared" si="1216"/>
        <v>0</v>
      </c>
      <c r="X1763" s="281">
        <f t="shared" si="1199"/>
        <v>0</v>
      </c>
      <c r="Y1763" s="245">
        <f t="shared" si="1200"/>
        <v>0</v>
      </c>
      <c r="Z1763" s="248"/>
      <c r="AA1763" s="285">
        <f t="shared" si="1228"/>
        <v>0</v>
      </c>
      <c r="AB1763" s="242">
        <f>IF(AA1763=0,0,SUMIFS('Sch A. Input'!$H754:$CJ754,'Sch A. Input'!$H$14:$CJ$14,"Recurring",'Sch A. Input'!$H$13:$CJ$13,"&lt;="&amp;$L$11,'Sch A. Input'!$H$13:$CJ$13,"&lt;="&amp;$AI$1020,'Sch A. Input'!$H$13:$CJ$13,"&gt;"&amp;$Y$1020))</f>
        <v>0</v>
      </c>
      <c r="AC1763" s="242">
        <f>IF(AA1763=0,0,SUMIFS('Sch A. Input'!$H754:$CJ754,'Sch A. Input'!$H$14:$CJ$14,"One-time",'Sch A. Input'!$H$13:$CJ$13,"&lt;="&amp;$L$11,'Sch A. Input'!$H$13:$CJ$13,"&lt;="&amp;$AI$1020,'Sch A. Input'!$H$13:$CJ$13,"&gt;"&amp;$Y$1020))</f>
        <v>0</v>
      </c>
      <c r="AD1763" s="283">
        <f t="shared" si="1229"/>
        <v>0</v>
      </c>
      <c r="AE1763" s="242">
        <f t="shared" si="1230"/>
        <v>0</v>
      </c>
      <c r="AF1763" s="242">
        <f t="shared" si="1231"/>
        <v>0</v>
      </c>
      <c r="AG1763" s="276">
        <f t="shared" si="1217"/>
        <v>0</v>
      </c>
      <c r="AH1763" s="281">
        <f t="shared" si="1201"/>
        <v>0</v>
      </c>
      <c r="AI1763" s="245">
        <f t="shared" si="1202"/>
        <v>0</v>
      </c>
      <c r="AK1763" s="285">
        <f t="shared" si="1232"/>
        <v>0</v>
      </c>
      <c r="AL1763" s="242">
        <f>IF(AK1763=0,0,SUMIFS('Sch A. Input'!$H754:$CJ754,'Sch A. Input'!$H$14:$CJ$14,"Recurring",'Sch A. Input'!$H$13:$CJ$13,"&lt;="&amp;$L$11,'Sch A. Input'!$H$13:$CJ$13,"&lt;="&amp;$AS$1020,'Sch A. Input'!$H$13:$CJ$13,"&gt;"&amp;$AI$1020))</f>
        <v>0</v>
      </c>
      <c r="AM1763" s="242">
        <f>IF(AK1763=0,0,SUMIFS('Sch A. Input'!$H754:$CJ754,'Sch A. Input'!$H$14:$CJ$14,"One-time",'Sch A. Input'!$H$13:$CJ$13,"&lt;="&amp;$L$11,'Sch A. Input'!$H$13:$CJ$13,"&lt;="&amp;$AS$1020,'Sch A. Input'!$H$13:$CJ$13,"&gt;"&amp;$AI$1020))</f>
        <v>0</v>
      </c>
      <c r="AN1763" s="283">
        <f t="shared" si="1233"/>
        <v>0</v>
      </c>
      <c r="AO1763" s="242">
        <f t="shared" si="1234"/>
        <v>0</v>
      </c>
      <c r="AP1763" s="242">
        <f t="shared" si="1235"/>
        <v>0</v>
      </c>
      <c r="AQ1763" s="276">
        <f t="shared" si="1218"/>
        <v>0</v>
      </c>
      <c r="AR1763" s="281">
        <f t="shared" si="1203"/>
        <v>0</v>
      </c>
      <c r="AS1763" s="245">
        <f t="shared" si="1204"/>
        <v>0</v>
      </c>
      <c r="AY1763" s="160"/>
      <c r="AZ1763" s="160"/>
      <c r="BK1763" s="2"/>
      <c r="BL1763" s="2"/>
      <c r="BM1763" s="2"/>
      <c r="BN1763" s="2"/>
      <c r="BO1763" s="2"/>
      <c r="BP1763" s="2"/>
      <c r="BQ1763" s="2"/>
      <c r="BR1763" s="2"/>
      <c r="BS1763" s="2"/>
      <c r="BT1763" s="2"/>
      <c r="BU1763" s="2"/>
      <c r="BV1763" s="2"/>
      <c r="BW1763" s="2"/>
      <c r="BX1763" s="2"/>
      <c r="BY1763" s="2"/>
      <c r="BZ1763" s="2"/>
      <c r="CA1763" s="2"/>
      <c r="CI1763"/>
      <c r="CJ1763"/>
      <c r="CK1763"/>
      <c r="CL1763"/>
      <c r="CM1763"/>
      <c r="CN1763"/>
      <c r="CO1763"/>
      <c r="CP1763"/>
      <c r="CQ1763"/>
      <c r="CR1763"/>
      <c r="CS1763"/>
      <c r="CT1763"/>
      <c r="CU1763"/>
      <c r="CV1763"/>
      <c r="CW1763"/>
      <c r="CX1763"/>
    </row>
    <row r="1764" spans="2:102" x14ac:dyDescent="0.35">
      <c r="B1764" s="70" t="str">
        <f t="shared" ref="B1764:F1764" si="1260">B757</f>
        <v/>
      </c>
      <c r="C1764" s="166" t="str">
        <f t="shared" si="1260"/>
        <v/>
      </c>
      <c r="D1764" s="273" t="str">
        <f t="shared" si="1260"/>
        <v/>
      </c>
      <c r="E1764" s="273">
        <f t="shared" si="1260"/>
        <v>45016</v>
      </c>
      <c r="F1764" s="273">
        <f t="shared" si="1260"/>
        <v>0</v>
      </c>
      <c r="G1764" s="98">
        <f t="shared" si="1220"/>
        <v>0</v>
      </c>
      <c r="H1764" s="242">
        <f>IF(G1764=0,0,SUMIFS('Sch A. Input'!$H755:$CJ755,'Sch A. Input'!$H$14:$CJ$14,"Recurring",'Sch A. Input'!$H$13:$CJ$13,"&lt;="&amp;$O$1020,'Sch A. Input'!$H$13:$CJ$13,"&lt;="&amp;$L$11))</f>
        <v>0</v>
      </c>
      <c r="I1764" s="242">
        <f>IF(G1764=0,0,SUMIFS('Sch A. Input'!$H755:$CJ755,'Sch A. Input'!$H$14:$CJ$14,"One-time",'Sch A. Input'!$H$13:$CJ$13,"&lt;="&amp;$O$1020,'Sch A. Input'!$H$13:$CJ$13,"&lt;="&amp;$L$11))</f>
        <v>0</v>
      </c>
      <c r="J1764" s="283">
        <f t="shared" si="1221"/>
        <v>0</v>
      </c>
      <c r="K1764" s="242">
        <f t="shared" si="1222"/>
        <v>0</v>
      </c>
      <c r="L1764" s="242">
        <f t="shared" si="1223"/>
        <v>0</v>
      </c>
      <c r="M1764" s="276">
        <f t="shared" si="1215"/>
        <v>0</v>
      </c>
      <c r="N1764" s="281">
        <f t="shared" si="1197"/>
        <v>0</v>
      </c>
      <c r="O1764" s="245">
        <f t="shared" si="1198"/>
        <v>0</v>
      </c>
      <c r="P1764" s="248"/>
      <c r="Q1764" s="285">
        <f t="shared" si="1224"/>
        <v>0</v>
      </c>
      <c r="R1764" s="242">
        <f>IF(Q1764=0,0,SUMIFS('Sch A. Input'!$H755:$CJ755,'Sch A. Input'!$H$14:$CJ$14,"Recurring",'Sch A. Input'!$H$13:$CJ$13,"&lt;="&amp;$L$11,'Sch A. Input'!$H$13:$CJ$13,"&lt;="&amp;$Y$1020,'Sch A. Input'!$H$13:$CJ$13,"&gt;"&amp;$O$1020))</f>
        <v>0</v>
      </c>
      <c r="S1764" s="242">
        <f>IF(Q1764=0,0,SUMIFS('Sch A. Input'!$H755:$CJ755,'Sch A. Input'!$H$14:$CJ$14,"One-time",'Sch A. Input'!$H$13:$CJ$13,"&lt;="&amp;$L$11,'Sch A. Input'!$H$13:$CJ$13,"&lt;="&amp;$Y$1020,'Sch A. Input'!$H$13:$CJ$13,"&gt;"&amp;$O$1020))</f>
        <v>0</v>
      </c>
      <c r="T1764" s="283">
        <f t="shared" si="1225"/>
        <v>0</v>
      </c>
      <c r="U1764" s="242">
        <f t="shared" si="1226"/>
        <v>0</v>
      </c>
      <c r="V1764" s="242">
        <f t="shared" si="1227"/>
        <v>0</v>
      </c>
      <c r="W1764" s="276">
        <f t="shared" si="1216"/>
        <v>0</v>
      </c>
      <c r="X1764" s="281">
        <f t="shared" si="1199"/>
        <v>0</v>
      </c>
      <c r="Y1764" s="245">
        <f t="shared" si="1200"/>
        <v>0</v>
      </c>
      <c r="Z1764" s="248"/>
      <c r="AA1764" s="285">
        <f t="shared" si="1228"/>
        <v>0</v>
      </c>
      <c r="AB1764" s="242">
        <f>IF(AA1764=0,0,SUMIFS('Sch A. Input'!$H755:$CJ755,'Sch A. Input'!$H$14:$CJ$14,"Recurring",'Sch A. Input'!$H$13:$CJ$13,"&lt;="&amp;$L$11,'Sch A. Input'!$H$13:$CJ$13,"&lt;="&amp;$AI$1020,'Sch A. Input'!$H$13:$CJ$13,"&gt;"&amp;$Y$1020))</f>
        <v>0</v>
      </c>
      <c r="AC1764" s="242">
        <f>IF(AA1764=0,0,SUMIFS('Sch A. Input'!$H755:$CJ755,'Sch A. Input'!$H$14:$CJ$14,"One-time",'Sch A. Input'!$H$13:$CJ$13,"&lt;="&amp;$L$11,'Sch A. Input'!$H$13:$CJ$13,"&lt;="&amp;$AI$1020,'Sch A. Input'!$H$13:$CJ$13,"&gt;"&amp;$Y$1020))</f>
        <v>0</v>
      </c>
      <c r="AD1764" s="283">
        <f t="shared" si="1229"/>
        <v>0</v>
      </c>
      <c r="AE1764" s="242">
        <f t="shared" si="1230"/>
        <v>0</v>
      </c>
      <c r="AF1764" s="242">
        <f t="shared" si="1231"/>
        <v>0</v>
      </c>
      <c r="AG1764" s="276">
        <f t="shared" si="1217"/>
        <v>0</v>
      </c>
      <c r="AH1764" s="281">
        <f t="shared" si="1201"/>
        <v>0</v>
      </c>
      <c r="AI1764" s="245">
        <f t="shared" si="1202"/>
        <v>0</v>
      </c>
      <c r="AK1764" s="285">
        <f t="shared" si="1232"/>
        <v>0</v>
      </c>
      <c r="AL1764" s="242">
        <f>IF(AK1764=0,0,SUMIFS('Sch A. Input'!$H755:$CJ755,'Sch A. Input'!$H$14:$CJ$14,"Recurring",'Sch A. Input'!$H$13:$CJ$13,"&lt;="&amp;$L$11,'Sch A. Input'!$H$13:$CJ$13,"&lt;="&amp;$AS$1020,'Sch A. Input'!$H$13:$CJ$13,"&gt;"&amp;$AI$1020))</f>
        <v>0</v>
      </c>
      <c r="AM1764" s="242">
        <f>IF(AK1764=0,0,SUMIFS('Sch A. Input'!$H755:$CJ755,'Sch A. Input'!$H$14:$CJ$14,"One-time",'Sch A. Input'!$H$13:$CJ$13,"&lt;="&amp;$L$11,'Sch A. Input'!$H$13:$CJ$13,"&lt;="&amp;$AS$1020,'Sch A. Input'!$H$13:$CJ$13,"&gt;"&amp;$AI$1020))</f>
        <v>0</v>
      </c>
      <c r="AN1764" s="283">
        <f t="shared" si="1233"/>
        <v>0</v>
      </c>
      <c r="AO1764" s="242">
        <f t="shared" si="1234"/>
        <v>0</v>
      </c>
      <c r="AP1764" s="242">
        <f t="shared" si="1235"/>
        <v>0</v>
      </c>
      <c r="AQ1764" s="276">
        <f t="shared" si="1218"/>
        <v>0</v>
      </c>
      <c r="AR1764" s="281">
        <f t="shared" si="1203"/>
        <v>0</v>
      </c>
      <c r="AS1764" s="245">
        <f t="shared" si="1204"/>
        <v>0</v>
      </c>
      <c r="AY1764" s="160"/>
      <c r="AZ1764" s="160"/>
      <c r="BK1764" s="2"/>
      <c r="BL1764" s="2"/>
      <c r="BM1764" s="2"/>
      <c r="BN1764" s="2"/>
      <c r="BO1764" s="2"/>
      <c r="BP1764" s="2"/>
      <c r="BQ1764" s="2"/>
      <c r="BR1764" s="2"/>
      <c r="BS1764" s="2"/>
      <c r="BT1764" s="2"/>
      <c r="BU1764" s="2"/>
      <c r="BV1764" s="2"/>
      <c r="BW1764" s="2"/>
      <c r="BX1764" s="2"/>
      <c r="BY1764" s="2"/>
      <c r="BZ1764" s="2"/>
      <c r="CA1764" s="2"/>
      <c r="CI1764"/>
      <c r="CJ1764"/>
      <c r="CK1764"/>
      <c r="CL1764"/>
      <c r="CM1764"/>
      <c r="CN1764"/>
      <c r="CO1764"/>
      <c r="CP1764"/>
      <c r="CQ1764"/>
      <c r="CR1764"/>
      <c r="CS1764"/>
      <c r="CT1764"/>
      <c r="CU1764"/>
      <c r="CV1764"/>
      <c r="CW1764"/>
      <c r="CX1764"/>
    </row>
    <row r="1765" spans="2:102" x14ac:dyDescent="0.35">
      <c r="B1765" s="70" t="str">
        <f t="shared" ref="B1765:F1765" si="1261">B758</f>
        <v/>
      </c>
      <c r="C1765" s="166" t="str">
        <f t="shared" si="1261"/>
        <v/>
      </c>
      <c r="D1765" s="273" t="str">
        <f t="shared" si="1261"/>
        <v/>
      </c>
      <c r="E1765" s="273">
        <f t="shared" si="1261"/>
        <v>45016</v>
      </c>
      <c r="F1765" s="273">
        <f t="shared" si="1261"/>
        <v>0</v>
      </c>
      <c r="G1765" s="98">
        <f t="shared" si="1220"/>
        <v>0</v>
      </c>
      <c r="H1765" s="242">
        <f>IF(G1765=0,0,SUMIFS('Sch A. Input'!$H756:$CJ756,'Sch A. Input'!$H$14:$CJ$14,"Recurring",'Sch A. Input'!$H$13:$CJ$13,"&lt;="&amp;$O$1020,'Sch A. Input'!$H$13:$CJ$13,"&lt;="&amp;$L$11))</f>
        <v>0</v>
      </c>
      <c r="I1765" s="242">
        <f>IF(G1765=0,0,SUMIFS('Sch A. Input'!$H756:$CJ756,'Sch A. Input'!$H$14:$CJ$14,"One-time",'Sch A. Input'!$H$13:$CJ$13,"&lt;="&amp;$O$1020,'Sch A. Input'!$H$13:$CJ$13,"&lt;="&amp;$L$11))</f>
        <v>0</v>
      </c>
      <c r="J1765" s="283">
        <f t="shared" si="1221"/>
        <v>0</v>
      </c>
      <c r="K1765" s="242">
        <f t="shared" si="1222"/>
        <v>0</v>
      </c>
      <c r="L1765" s="242">
        <f t="shared" si="1223"/>
        <v>0</v>
      </c>
      <c r="M1765" s="276">
        <f t="shared" si="1215"/>
        <v>0</v>
      </c>
      <c r="N1765" s="281">
        <f t="shared" si="1197"/>
        <v>0</v>
      </c>
      <c r="O1765" s="245">
        <f t="shared" si="1198"/>
        <v>0</v>
      </c>
      <c r="P1765" s="248"/>
      <c r="Q1765" s="285">
        <f t="shared" si="1224"/>
        <v>0</v>
      </c>
      <c r="R1765" s="242">
        <f>IF(Q1765=0,0,SUMIFS('Sch A. Input'!$H756:$CJ756,'Sch A. Input'!$H$14:$CJ$14,"Recurring",'Sch A. Input'!$H$13:$CJ$13,"&lt;="&amp;$L$11,'Sch A. Input'!$H$13:$CJ$13,"&lt;="&amp;$Y$1020,'Sch A. Input'!$H$13:$CJ$13,"&gt;"&amp;$O$1020))</f>
        <v>0</v>
      </c>
      <c r="S1765" s="242">
        <f>IF(Q1765=0,0,SUMIFS('Sch A. Input'!$H756:$CJ756,'Sch A. Input'!$H$14:$CJ$14,"One-time",'Sch A. Input'!$H$13:$CJ$13,"&lt;="&amp;$L$11,'Sch A. Input'!$H$13:$CJ$13,"&lt;="&amp;$Y$1020,'Sch A. Input'!$H$13:$CJ$13,"&gt;"&amp;$O$1020))</f>
        <v>0</v>
      </c>
      <c r="T1765" s="283">
        <f t="shared" si="1225"/>
        <v>0</v>
      </c>
      <c r="U1765" s="242">
        <f t="shared" si="1226"/>
        <v>0</v>
      </c>
      <c r="V1765" s="242">
        <f t="shared" si="1227"/>
        <v>0</v>
      </c>
      <c r="W1765" s="276">
        <f t="shared" si="1216"/>
        <v>0</v>
      </c>
      <c r="X1765" s="281">
        <f t="shared" si="1199"/>
        <v>0</v>
      </c>
      <c r="Y1765" s="245">
        <f t="shared" si="1200"/>
        <v>0</v>
      </c>
      <c r="Z1765" s="248"/>
      <c r="AA1765" s="285">
        <f t="shared" si="1228"/>
        <v>0</v>
      </c>
      <c r="AB1765" s="242">
        <f>IF(AA1765=0,0,SUMIFS('Sch A. Input'!$H756:$CJ756,'Sch A. Input'!$H$14:$CJ$14,"Recurring",'Sch A. Input'!$H$13:$CJ$13,"&lt;="&amp;$L$11,'Sch A. Input'!$H$13:$CJ$13,"&lt;="&amp;$AI$1020,'Sch A. Input'!$H$13:$CJ$13,"&gt;"&amp;$Y$1020))</f>
        <v>0</v>
      </c>
      <c r="AC1765" s="242">
        <f>IF(AA1765=0,0,SUMIFS('Sch A. Input'!$H756:$CJ756,'Sch A. Input'!$H$14:$CJ$14,"One-time",'Sch A. Input'!$H$13:$CJ$13,"&lt;="&amp;$L$11,'Sch A. Input'!$H$13:$CJ$13,"&lt;="&amp;$AI$1020,'Sch A. Input'!$H$13:$CJ$13,"&gt;"&amp;$Y$1020))</f>
        <v>0</v>
      </c>
      <c r="AD1765" s="283">
        <f t="shared" si="1229"/>
        <v>0</v>
      </c>
      <c r="AE1765" s="242">
        <f t="shared" si="1230"/>
        <v>0</v>
      </c>
      <c r="AF1765" s="242">
        <f t="shared" si="1231"/>
        <v>0</v>
      </c>
      <c r="AG1765" s="276">
        <f t="shared" si="1217"/>
        <v>0</v>
      </c>
      <c r="AH1765" s="281">
        <f t="shared" si="1201"/>
        <v>0</v>
      </c>
      <c r="AI1765" s="245">
        <f t="shared" si="1202"/>
        <v>0</v>
      </c>
      <c r="AK1765" s="285">
        <f t="shared" si="1232"/>
        <v>0</v>
      </c>
      <c r="AL1765" s="242">
        <f>IF(AK1765=0,0,SUMIFS('Sch A. Input'!$H756:$CJ756,'Sch A. Input'!$H$14:$CJ$14,"Recurring",'Sch A. Input'!$H$13:$CJ$13,"&lt;="&amp;$L$11,'Sch A. Input'!$H$13:$CJ$13,"&lt;="&amp;$AS$1020,'Sch A. Input'!$H$13:$CJ$13,"&gt;"&amp;$AI$1020))</f>
        <v>0</v>
      </c>
      <c r="AM1765" s="242">
        <f>IF(AK1765=0,0,SUMIFS('Sch A. Input'!$H756:$CJ756,'Sch A. Input'!$H$14:$CJ$14,"One-time",'Sch A. Input'!$H$13:$CJ$13,"&lt;="&amp;$L$11,'Sch A. Input'!$H$13:$CJ$13,"&lt;="&amp;$AS$1020,'Sch A. Input'!$H$13:$CJ$13,"&gt;"&amp;$AI$1020))</f>
        <v>0</v>
      </c>
      <c r="AN1765" s="283">
        <f t="shared" si="1233"/>
        <v>0</v>
      </c>
      <c r="AO1765" s="242">
        <f t="shared" si="1234"/>
        <v>0</v>
      </c>
      <c r="AP1765" s="242">
        <f t="shared" si="1235"/>
        <v>0</v>
      </c>
      <c r="AQ1765" s="276">
        <f t="shared" si="1218"/>
        <v>0</v>
      </c>
      <c r="AR1765" s="281">
        <f t="shared" si="1203"/>
        <v>0</v>
      </c>
      <c r="AS1765" s="245">
        <f t="shared" si="1204"/>
        <v>0</v>
      </c>
      <c r="AY1765" s="160"/>
      <c r="AZ1765" s="160"/>
      <c r="BK1765" s="2"/>
      <c r="BL1765" s="2"/>
      <c r="BM1765" s="2"/>
      <c r="BN1765" s="2"/>
      <c r="BO1765" s="2"/>
      <c r="BP1765" s="2"/>
      <c r="BQ1765" s="2"/>
      <c r="BR1765" s="2"/>
      <c r="BS1765" s="2"/>
      <c r="BT1765" s="2"/>
      <c r="BU1765" s="2"/>
      <c r="BV1765" s="2"/>
      <c r="BW1765" s="2"/>
      <c r="BX1765" s="2"/>
      <c r="BY1765" s="2"/>
      <c r="BZ1765" s="2"/>
      <c r="CA1765" s="2"/>
      <c r="CI1765"/>
      <c r="CJ1765"/>
      <c r="CK1765"/>
      <c r="CL1765"/>
      <c r="CM1765"/>
      <c r="CN1765"/>
      <c r="CO1765"/>
      <c r="CP1765"/>
      <c r="CQ1765"/>
      <c r="CR1765"/>
      <c r="CS1765"/>
      <c r="CT1765"/>
      <c r="CU1765"/>
      <c r="CV1765"/>
      <c r="CW1765"/>
      <c r="CX1765"/>
    </row>
    <row r="1766" spans="2:102" x14ac:dyDescent="0.35">
      <c r="B1766" s="70" t="str">
        <f t="shared" ref="B1766:F1766" si="1262">B759</f>
        <v/>
      </c>
      <c r="C1766" s="166" t="str">
        <f t="shared" si="1262"/>
        <v/>
      </c>
      <c r="D1766" s="273" t="str">
        <f t="shared" si="1262"/>
        <v/>
      </c>
      <c r="E1766" s="273">
        <f t="shared" si="1262"/>
        <v>45016</v>
      </c>
      <c r="F1766" s="273">
        <f t="shared" si="1262"/>
        <v>0</v>
      </c>
      <c r="G1766" s="98">
        <f t="shared" si="1220"/>
        <v>0</v>
      </c>
      <c r="H1766" s="242">
        <f>IF(G1766=0,0,SUMIFS('Sch A. Input'!$H757:$CJ757,'Sch A. Input'!$H$14:$CJ$14,"Recurring",'Sch A. Input'!$H$13:$CJ$13,"&lt;="&amp;$O$1020,'Sch A. Input'!$H$13:$CJ$13,"&lt;="&amp;$L$11))</f>
        <v>0</v>
      </c>
      <c r="I1766" s="242">
        <f>IF(G1766=0,0,SUMIFS('Sch A. Input'!$H757:$CJ757,'Sch A. Input'!$H$14:$CJ$14,"One-time",'Sch A. Input'!$H$13:$CJ$13,"&lt;="&amp;$O$1020,'Sch A. Input'!$H$13:$CJ$13,"&lt;="&amp;$L$11))</f>
        <v>0</v>
      </c>
      <c r="J1766" s="283">
        <f t="shared" si="1221"/>
        <v>0</v>
      </c>
      <c r="K1766" s="242">
        <f t="shared" si="1222"/>
        <v>0</v>
      </c>
      <c r="L1766" s="242">
        <f t="shared" si="1223"/>
        <v>0</v>
      </c>
      <c r="M1766" s="276">
        <f t="shared" si="1215"/>
        <v>0</v>
      </c>
      <c r="N1766" s="281">
        <f t="shared" si="1197"/>
        <v>0</v>
      </c>
      <c r="O1766" s="245">
        <f t="shared" si="1198"/>
        <v>0</v>
      </c>
      <c r="P1766" s="248"/>
      <c r="Q1766" s="285">
        <f t="shared" si="1224"/>
        <v>0</v>
      </c>
      <c r="R1766" s="242">
        <f>IF(Q1766=0,0,SUMIFS('Sch A. Input'!$H757:$CJ757,'Sch A. Input'!$H$14:$CJ$14,"Recurring",'Sch A. Input'!$H$13:$CJ$13,"&lt;="&amp;$L$11,'Sch A. Input'!$H$13:$CJ$13,"&lt;="&amp;$Y$1020,'Sch A. Input'!$H$13:$CJ$13,"&gt;"&amp;$O$1020))</f>
        <v>0</v>
      </c>
      <c r="S1766" s="242">
        <f>IF(Q1766=0,0,SUMIFS('Sch A. Input'!$H757:$CJ757,'Sch A. Input'!$H$14:$CJ$14,"One-time",'Sch A. Input'!$H$13:$CJ$13,"&lt;="&amp;$L$11,'Sch A. Input'!$H$13:$CJ$13,"&lt;="&amp;$Y$1020,'Sch A. Input'!$H$13:$CJ$13,"&gt;"&amp;$O$1020))</f>
        <v>0</v>
      </c>
      <c r="T1766" s="283">
        <f t="shared" si="1225"/>
        <v>0</v>
      </c>
      <c r="U1766" s="242">
        <f t="shared" si="1226"/>
        <v>0</v>
      </c>
      <c r="V1766" s="242">
        <f t="shared" si="1227"/>
        <v>0</v>
      </c>
      <c r="W1766" s="276">
        <f t="shared" si="1216"/>
        <v>0</v>
      </c>
      <c r="X1766" s="281">
        <f t="shared" si="1199"/>
        <v>0</v>
      </c>
      <c r="Y1766" s="245">
        <f t="shared" si="1200"/>
        <v>0</v>
      </c>
      <c r="Z1766" s="248"/>
      <c r="AA1766" s="285">
        <f t="shared" si="1228"/>
        <v>0</v>
      </c>
      <c r="AB1766" s="242">
        <f>IF(AA1766=0,0,SUMIFS('Sch A. Input'!$H757:$CJ757,'Sch A. Input'!$H$14:$CJ$14,"Recurring",'Sch A. Input'!$H$13:$CJ$13,"&lt;="&amp;$L$11,'Sch A. Input'!$H$13:$CJ$13,"&lt;="&amp;$AI$1020,'Sch A. Input'!$H$13:$CJ$13,"&gt;"&amp;$Y$1020))</f>
        <v>0</v>
      </c>
      <c r="AC1766" s="242">
        <f>IF(AA1766=0,0,SUMIFS('Sch A. Input'!$H757:$CJ757,'Sch A. Input'!$H$14:$CJ$14,"One-time",'Sch A. Input'!$H$13:$CJ$13,"&lt;="&amp;$L$11,'Sch A. Input'!$H$13:$CJ$13,"&lt;="&amp;$AI$1020,'Sch A. Input'!$H$13:$CJ$13,"&gt;"&amp;$Y$1020))</f>
        <v>0</v>
      </c>
      <c r="AD1766" s="283">
        <f t="shared" si="1229"/>
        <v>0</v>
      </c>
      <c r="AE1766" s="242">
        <f t="shared" si="1230"/>
        <v>0</v>
      </c>
      <c r="AF1766" s="242">
        <f t="shared" si="1231"/>
        <v>0</v>
      </c>
      <c r="AG1766" s="276">
        <f t="shared" si="1217"/>
        <v>0</v>
      </c>
      <c r="AH1766" s="281">
        <f t="shared" si="1201"/>
        <v>0</v>
      </c>
      <c r="AI1766" s="245">
        <f t="shared" si="1202"/>
        <v>0</v>
      </c>
      <c r="AK1766" s="285">
        <f t="shared" si="1232"/>
        <v>0</v>
      </c>
      <c r="AL1766" s="242">
        <f>IF(AK1766=0,0,SUMIFS('Sch A. Input'!$H757:$CJ757,'Sch A. Input'!$H$14:$CJ$14,"Recurring",'Sch A. Input'!$H$13:$CJ$13,"&lt;="&amp;$L$11,'Sch A. Input'!$H$13:$CJ$13,"&lt;="&amp;$AS$1020,'Sch A. Input'!$H$13:$CJ$13,"&gt;"&amp;$AI$1020))</f>
        <v>0</v>
      </c>
      <c r="AM1766" s="242">
        <f>IF(AK1766=0,0,SUMIFS('Sch A. Input'!$H757:$CJ757,'Sch A. Input'!$H$14:$CJ$14,"One-time",'Sch A. Input'!$H$13:$CJ$13,"&lt;="&amp;$L$11,'Sch A. Input'!$H$13:$CJ$13,"&lt;="&amp;$AS$1020,'Sch A. Input'!$H$13:$CJ$13,"&gt;"&amp;$AI$1020))</f>
        <v>0</v>
      </c>
      <c r="AN1766" s="283">
        <f t="shared" si="1233"/>
        <v>0</v>
      </c>
      <c r="AO1766" s="242">
        <f t="shared" si="1234"/>
        <v>0</v>
      </c>
      <c r="AP1766" s="242">
        <f t="shared" si="1235"/>
        <v>0</v>
      </c>
      <c r="AQ1766" s="276">
        <f t="shared" si="1218"/>
        <v>0</v>
      </c>
      <c r="AR1766" s="281">
        <f t="shared" si="1203"/>
        <v>0</v>
      </c>
      <c r="AS1766" s="245">
        <f t="shared" si="1204"/>
        <v>0</v>
      </c>
      <c r="AY1766" s="160"/>
      <c r="AZ1766" s="160"/>
      <c r="BK1766" s="2"/>
      <c r="BL1766" s="2"/>
      <c r="BM1766" s="2"/>
      <c r="BN1766" s="2"/>
      <c r="BO1766" s="2"/>
      <c r="BP1766" s="2"/>
      <c r="BQ1766" s="2"/>
      <c r="BR1766" s="2"/>
      <c r="BS1766" s="2"/>
      <c r="BT1766" s="2"/>
      <c r="BU1766" s="2"/>
      <c r="BV1766" s="2"/>
      <c r="BW1766" s="2"/>
      <c r="BX1766" s="2"/>
      <c r="BY1766" s="2"/>
      <c r="BZ1766" s="2"/>
      <c r="CA1766" s="2"/>
      <c r="CI1766"/>
      <c r="CJ1766"/>
      <c r="CK1766"/>
      <c r="CL1766"/>
      <c r="CM1766"/>
      <c r="CN1766"/>
      <c r="CO1766"/>
      <c r="CP1766"/>
      <c r="CQ1766"/>
      <c r="CR1766"/>
      <c r="CS1766"/>
      <c r="CT1766"/>
      <c r="CU1766"/>
      <c r="CV1766"/>
      <c r="CW1766"/>
      <c r="CX1766"/>
    </row>
    <row r="1767" spans="2:102" x14ac:dyDescent="0.35">
      <c r="B1767" s="70" t="str">
        <f t="shared" ref="B1767:F1767" si="1263">B760</f>
        <v/>
      </c>
      <c r="C1767" s="166" t="str">
        <f t="shared" si="1263"/>
        <v/>
      </c>
      <c r="D1767" s="273" t="str">
        <f t="shared" si="1263"/>
        <v/>
      </c>
      <c r="E1767" s="273">
        <f t="shared" si="1263"/>
        <v>45016</v>
      </c>
      <c r="F1767" s="273">
        <f t="shared" si="1263"/>
        <v>0</v>
      </c>
      <c r="G1767" s="98">
        <f t="shared" si="1220"/>
        <v>0</v>
      </c>
      <c r="H1767" s="242">
        <f>IF(G1767=0,0,SUMIFS('Sch A. Input'!$H758:$CJ758,'Sch A. Input'!$H$14:$CJ$14,"Recurring",'Sch A. Input'!$H$13:$CJ$13,"&lt;="&amp;$O$1020,'Sch A. Input'!$H$13:$CJ$13,"&lt;="&amp;$L$11))</f>
        <v>0</v>
      </c>
      <c r="I1767" s="242">
        <f>IF(G1767=0,0,SUMIFS('Sch A. Input'!$H758:$CJ758,'Sch A. Input'!$H$14:$CJ$14,"One-time",'Sch A. Input'!$H$13:$CJ$13,"&lt;="&amp;$O$1020,'Sch A. Input'!$H$13:$CJ$13,"&lt;="&amp;$L$11))</f>
        <v>0</v>
      </c>
      <c r="J1767" s="283">
        <f t="shared" si="1221"/>
        <v>0</v>
      </c>
      <c r="K1767" s="242">
        <f t="shared" si="1222"/>
        <v>0</v>
      </c>
      <c r="L1767" s="242">
        <f t="shared" si="1223"/>
        <v>0</v>
      </c>
      <c r="M1767" s="276">
        <f t="shared" si="1215"/>
        <v>0</v>
      </c>
      <c r="N1767" s="281">
        <f t="shared" si="1197"/>
        <v>0</v>
      </c>
      <c r="O1767" s="245">
        <f t="shared" si="1198"/>
        <v>0</v>
      </c>
      <c r="P1767" s="248"/>
      <c r="Q1767" s="285">
        <f t="shared" si="1224"/>
        <v>0</v>
      </c>
      <c r="R1767" s="242">
        <f>IF(Q1767=0,0,SUMIFS('Sch A. Input'!$H758:$CJ758,'Sch A. Input'!$H$14:$CJ$14,"Recurring",'Sch A. Input'!$H$13:$CJ$13,"&lt;="&amp;$L$11,'Sch A. Input'!$H$13:$CJ$13,"&lt;="&amp;$Y$1020,'Sch A. Input'!$H$13:$CJ$13,"&gt;"&amp;$O$1020))</f>
        <v>0</v>
      </c>
      <c r="S1767" s="242">
        <f>IF(Q1767=0,0,SUMIFS('Sch A. Input'!$H758:$CJ758,'Sch A. Input'!$H$14:$CJ$14,"One-time",'Sch A. Input'!$H$13:$CJ$13,"&lt;="&amp;$L$11,'Sch A. Input'!$H$13:$CJ$13,"&lt;="&amp;$Y$1020,'Sch A. Input'!$H$13:$CJ$13,"&gt;"&amp;$O$1020))</f>
        <v>0</v>
      </c>
      <c r="T1767" s="283">
        <f t="shared" si="1225"/>
        <v>0</v>
      </c>
      <c r="U1767" s="242">
        <f t="shared" si="1226"/>
        <v>0</v>
      </c>
      <c r="V1767" s="242">
        <f t="shared" si="1227"/>
        <v>0</v>
      </c>
      <c r="W1767" s="276">
        <f t="shared" si="1216"/>
        <v>0</v>
      </c>
      <c r="X1767" s="281">
        <f t="shared" si="1199"/>
        <v>0</v>
      </c>
      <c r="Y1767" s="245">
        <f t="shared" si="1200"/>
        <v>0</v>
      </c>
      <c r="Z1767" s="248"/>
      <c r="AA1767" s="285">
        <f t="shared" si="1228"/>
        <v>0</v>
      </c>
      <c r="AB1767" s="242">
        <f>IF(AA1767=0,0,SUMIFS('Sch A. Input'!$H758:$CJ758,'Sch A. Input'!$H$14:$CJ$14,"Recurring",'Sch A. Input'!$H$13:$CJ$13,"&lt;="&amp;$L$11,'Sch A. Input'!$H$13:$CJ$13,"&lt;="&amp;$AI$1020,'Sch A. Input'!$H$13:$CJ$13,"&gt;"&amp;$Y$1020))</f>
        <v>0</v>
      </c>
      <c r="AC1767" s="242">
        <f>IF(AA1767=0,0,SUMIFS('Sch A. Input'!$H758:$CJ758,'Sch A. Input'!$H$14:$CJ$14,"One-time",'Sch A. Input'!$H$13:$CJ$13,"&lt;="&amp;$L$11,'Sch A. Input'!$H$13:$CJ$13,"&lt;="&amp;$AI$1020,'Sch A. Input'!$H$13:$CJ$13,"&gt;"&amp;$Y$1020))</f>
        <v>0</v>
      </c>
      <c r="AD1767" s="283">
        <f t="shared" si="1229"/>
        <v>0</v>
      </c>
      <c r="AE1767" s="242">
        <f t="shared" si="1230"/>
        <v>0</v>
      </c>
      <c r="AF1767" s="242">
        <f t="shared" si="1231"/>
        <v>0</v>
      </c>
      <c r="AG1767" s="276">
        <f t="shared" si="1217"/>
        <v>0</v>
      </c>
      <c r="AH1767" s="281">
        <f t="shared" si="1201"/>
        <v>0</v>
      </c>
      <c r="AI1767" s="245">
        <f t="shared" si="1202"/>
        <v>0</v>
      </c>
      <c r="AK1767" s="285">
        <f t="shared" si="1232"/>
        <v>0</v>
      </c>
      <c r="AL1767" s="242">
        <f>IF(AK1767=0,0,SUMIFS('Sch A. Input'!$H758:$CJ758,'Sch A. Input'!$H$14:$CJ$14,"Recurring",'Sch A. Input'!$H$13:$CJ$13,"&lt;="&amp;$L$11,'Sch A. Input'!$H$13:$CJ$13,"&lt;="&amp;$AS$1020,'Sch A. Input'!$H$13:$CJ$13,"&gt;"&amp;$AI$1020))</f>
        <v>0</v>
      </c>
      <c r="AM1767" s="242">
        <f>IF(AK1767=0,0,SUMIFS('Sch A. Input'!$H758:$CJ758,'Sch A. Input'!$H$14:$CJ$14,"One-time",'Sch A. Input'!$H$13:$CJ$13,"&lt;="&amp;$L$11,'Sch A. Input'!$H$13:$CJ$13,"&lt;="&amp;$AS$1020,'Sch A. Input'!$H$13:$CJ$13,"&gt;"&amp;$AI$1020))</f>
        <v>0</v>
      </c>
      <c r="AN1767" s="283">
        <f t="shared" si="1233"/>
        <v>0</v>
      </c>
      <c r="AO1767" s="242">
        <f t="shared" si="1234"/>
        <v>0</v>
      </c>
      <c r="AP1767" s="242">
        <f t="shared" si="1235"/>
        <v>0</v>
      </c>
      <c r="AQ1767" s="276">
        <f t="shared" si="1218"/>
        <v>0</v>
      </c>
      <c r="AR1767" s="281">
        <f t="shared" si="1203"/>
        <v>0</v>
      </c>
      <c r="AS1767" s="245">
        <f t="shared" si="1204"/>
        <v>0</v>
      </c>
      <c r="AY1767" s="160"/>
      <c r="AZ1767" s="160"/>
      <c r="BK1767" s="2"/>
      <c r="BL1767" s="2"/>
      <c r="BM1767" s="2"/>
      <c r="BN1767" s="2"/>
      <c r="BO1767" s="2"/>
      <c r="BP1767" s="2"/>
      <c r="BQ1767" s="2"/>
      <c r="BR1767" s="2"/>
      <c r="BS1767" s="2"/>
      <c r="BT1767" s="2"/>
      <c r="BU1767" s="2"/>
      <c r="BV1767" s="2"/>
      <c r="BW1767" s="2"/>
      <c r="BX1767" s="2"/>
      <c r="BY1767" s="2"/>
      <c r="BZ1767" s="2"/>
      <c r="CA1767" s="2"/>
      <c r="CI1767"/>
      <c r="CJ1767"/>
      <c r="CK1767"/>
      <c r="CL1767"/>
      <c r="CM1767"/>
      <c r="CN1767"/>
      <c r="CO1767"/>
      <c r="CP1767"/>
      <c r="CQ1767"/>
      <c r="CR1767"/>
      <c r="CS1767"/>
      <c r="CT1767"/>
      <c r="CU1767"/>
      <c r="CV1767"/>
      <c r="CW1767"/>
      <c r="CX1767"/>
    </row>
    <row r="1768" spans="2:102" x14ac:dyDescent="0.35">
      <c r="B1768" s="70" t="str">
        <f t="shared" ref="B1768:F1768" si="1264">B761</f>
        <v/>
      </c>
      <c r="C1768" s="166" t="str">
        <f t="shared" si="1264"/>
        <v/>
      </c>
      <c r="D1768" s="273" t="str">
        <f t="shared" si="1264"/>
        <v/>
      </c>
      <c r="E1768" s="273">
        <f t="shared" si="1264"/>
        <v>45016</v>
      </c>
      <c r="F1768" s="273">
        <f t="shared" si="1264"/>
        <v>0</v>
      </c>
      <c r="G1768" s="98">
        <f t="shared" si="1220"/>
        <v>0</v>
      </c>
      <c r="H1768" s="242">
        <f>IF(G1768=0,0,SUMIFS('Sch A. Input'!$H759:$CJ759,'Sch A. Input'!$H$14:$CJ$14,"Recurring",'Sch A. Input'!$H$13:$CJ$13,"&lt;="&amp;$O$1020,'Sch A. Input'!$H$13:$CJ$13,"&lt;="&amp;$L$11))</f>
        <v>0</v>
      </c>
      <c r="I1768" s="242">
        <f>IF(G1768=0,0,SUMIFS('Sch A. Input'!$H759:$CJ759,'Sch A. Input'!$H$14:$CJ$14,"One-time",'Sch A. Input'!$H$13:$CJ$13,"&lt;="&amp;$O$1020,'Sch A. Input'!$H$13:$CJ$13,"&lt;="&amp;$L$11))</f>
        <v>0</v>
      </c>
      <c r="J1768" s="283">
        <f t="shared" si="1221"/>
        <v>0</v>
      </c>
      <c r="K1768" s="242">
        <f t="shared" si="1222"/>
        <v>0</v>
      </c>
      <c r="L1768" s="242">
        <f t="shared" si="1223"/>
        <v>0</v>
      </c>
      <c r="M1768" s="276">
        <f t="shared" si="1215"/>
        <v>0</v>
      </c>
      <c r="N1768" s="281">
        <f t="shared" si="1197"/>
        <v>0</v>
      </c>
      <c r="O1768" s="245">
        <f t="shared" si="1198"/>
        <v>0</v>
      </c>
      <c r="P1768" s="248"/>
      <c r="Q1768" s="285">
        <f t="shared" si="1224"/>
        <v>0</v>
      </c>
      <c r="R1768" s="242">
        <f>IF(Q1768=0,0,SUMIFS('Sch A. Input'!$H759:$CJ759,'Sch A. Input'!$H$14:$CJ$14,"Recurring",'Sch A. Input'!$H$13:$CJ$13,"&lt;="&amp;$L$11,'Sch A. Input'!$H$13:$CJ$13,"&lt;="&amp;$Y$1020,'Sch A. Input'!$H$13:$CJ$13,"&gt;"&amp;$O$1020))</f>
        <v>0</v>
      </c>
      <c r="S1768" s="242">
        <f>IF(Q1768=0,0,SUMIFS('Sch A. Input'!$H759:$CJ759,'Sch A. Input'!$H$14:$CJ$14,"One-time",'Sch A. Input'!$H$13:$CJ$13,"&lt;="&amp;$L$11,'Sch A. Input'!$H$13:$CJ$13,"&lt;="&amp;$Y$1020,'Sch A. Input'!$H$13:$CJ$13,"&gt;"&amp;$O$1020))</f>
        <v>0</v>
      </c>
      <c r="T1768" s="283">
        <f t="shared" si="1225"/>
        <v>0</v>
      </c>
      <c r="U1768" s="242">
        <f t="shared" si="1226"/>
        <v>0</v>
      </c>
      <c r="V1768" s="242">
        <f t="shared" si="1227"/>
        <v>0</v>
      </c>
      <c r="W1768" s="276">
        <f t="shared" si="1216"/>
        <v>0</v>
      </c>
      <c r="X1768" s="281">
        <f t="shared" si="1199"/>
        <v>0</v>
      </c>
      <c r="Y1768" s="245">
        <f t="shared" si="1200"/>
        <v>0</v>
      </c>
      <c r="Z1768" s="248"/>
      <c r="AA1768" s="285">
        <f t="shared" si="1228"/>
        <v>0</v>
      </c>
      <c r="AB1768" s="242">
        <f>IF(AA1768=0,0,SUMIFS('Sch A. Input'!$H759:$CJ759,'Sch A. Input'!$H$14:$CJ$14,"Recurring",'Sch A. Input'!$H$13:$CJ$13,"&lt;="&amp;$L$11,'Sch A. Input'!$H$13:$CJ$13,"&lt;="&amp;$AI$1020,'Sch A. Input'!$H$13:$CJ$13,"&gt;"&amp;$Y$1020))</f>
        <v>0</v>
      </c>
      <c r="AC1768" s="242">
        <f>IF(AA1768=0,0,SUMIFS('Sch A. Input'!$H759:$CJ759,'Sch A. Input'!$H$14:$CJ$14,"One-time",'Sch A. Input'!$H$13:$CJ$13,"&lt;="&amp;$L$11,'Sch A. Input'!$H$13:$CJ$13,"&lt;="&amp;$AI$1020,'Sch A. Input'!$H$13:$CJ$13,"&gt;"&amp;$Y$1020))</f>
        <v>0</v>
      </c>
      <c r="AD1768" s="283">
        <f t="shared" si="1229"/>
        <v>0</v>
      </c>
      <c r="AE1768" s="242">
        <f t="shared" si="1230"/>
        <v>0</v>
      </c>
      <c r="AF1768" s="242">
        <f t="shared" si="1231"/>
        <v>0</v>
      </c>
      <c r="AG1768" s="276">
        <f t="shared" si="1217"/>
        <v>0</v>
      </c>
      <c r="AH1768" s="281">
        <f t="shared" si="1201"/>
        <v>0</v>
      </c>
      <c r="AI1768" s="245">
        <f t="shared" si="1202"/>
        <v>0</v>
      </c>
      <c r="AK1768" s="285">
        <f t="shared" si="1232"/>
        <v>0</v>
      </c>
      <c r="AL1768" s="242">
        <f>IF(AK1768=0,0,SUMIFS('Sch A. Input'!$H759:$CJ759,'Sch A. Input'!$H$14:$CJ$14,"Recurring",'Sch A. Input'!$H$13:$CJ$13,"&lt;="&amp;$L$11,'Sch A. Input'!$H$13:$CJ$13,"&lt;="&amp;$AS$1020,'Sch A. Input'!$H$13:$CJ$13,"&gt;"&amp;$AI$1020))</f>
        <v>0</v>
      </c>
      <c r="AM1768" s="242">
        <f>IF(AK1768=0,0,SUMIFS('Sch A. Input'!$H759:$CJ759,'Sch A. Input'!$H$14:$CJ$14,"One-time",'Sch A. Input'!$H$13:$CJ$13,"&lt;="&amp;$L$11,'Sch A. Input'!$H$13:$CJ$13,"&lt;="&amp;$AS$1020,'Sch A. Input'!$H$13:$CJ$13,"&gt;"&amp;$AI$1020))</f>
        <v>0</v>
      </c>
      <c r="AN1768" s="283">
        <f t="shared" si="1233"/>
        <v>0</v>
      </c>
      <c r="AO1768" s="242">
        <f t="shared" si="1234"/>
        <v>0</v>
      </c>
      <c r="AP1768" s="242">
        <f t="shared" si="1235"/>
        <v>0</v>
      </c>
      <c r="AQ1768" s="276">
        <f t="shared" si="1218"/>
        <v>0</v>
      </c>
      <c r="AR1768" s="281">
        <f t="shared" si="1203"/>
        <v>0</v>
      </c>
      <c r="AS1768" s="245">
        <f t="shared" si="1204"/>
        <v>0</v>
      </c>
      <c r="AY1768" s="160"/>
      <c r="AZ1768" s="160"/>
      <c r="BK1768" s="2"/>
      <c r="BL1768" s="2"/>
      <c r="BM1768" s="2"/>
      <c r="BN1768" s="2"/>
      <c r="BO1768" s="2"/>
      <c r="BP1768" s="2"/>
      <c r="BQ1768" s="2"/>
      <c r="BR1768" s="2"/>
      <c r="BS1768" s="2"/>
      <c r="BT1768" s="2"/>
      <c r="BU1768" s="2"/>
      <c r="BV1768" s="2"/>
      <c r="BW1768" s="2"/>
      <c r="BX1768" s="2"/>
      <c r="BY1768" s="2"/>
      <c r="BZ1768" s="2"/>
      <c r="CA1768" s="2"/>
      <c r="CI1768"/>
      <c r="CJ1768"/>
      <c r="CK1768"/>
      <c r="CL1768"/>
      <c r="CM1768"/>
      <c r="CN1768"/>
      <c r="CO1768"/>
      <c r="CP1768"/>
      <c r="CQ1768"/>
      <c r="CR1768"/>
      <c r="CS1768"/>
      <c r="CT1768"/>
      <c r="CU1768"/>
      <c r="CV1768"/>
      <c r="CW1768"/>
      <c r="CX1768"/>
    </row>
    <row r="1769" spans="2:102" x14ac:dyDescent="0.35">
      <c r="B1769" s="70" t="str">
        <f t="shared" ref="B1769:F1769" si="1265">B762</f>
        <v/>
      </c>
      <c r="C1769" s="166" t="str">
        <f t="shared" si="1265"/>
        <v/>
      </c>
      <c r="D1769" s="273" t="str">
        <f t="shared" si="1265"/>
        <v/>
      </c>
      <c r="E1769" s="273">
        <f t="shared" si="1265"/>
        <v>45016</v>
      </c>
      <c r="F1769" s="273">
        <f t="shared" si="1265"/>
        <v>0</v>
      </c>
      <c r="G1769" s="98">
        <f t="shared" si="1220"/>
        <v>0</v>
      </c>
      <c r="H1769" s="242">
        <f>IF(G1769=0,0,SUMIFS('Sch A. Input'!$H760:$CJ760,'Sch A. Input'!$H$14:$CJ$14,"Recurring",'Sch A. Input'!$H$13:$CJ$13,"&lt;="&amp;$O$1020,'Sch A. Input'!$H$13:$CJ$13,"&lt;="&amp;$L$11))</f>
        <v>0</v>
      </c>
      <c r="I1769" s="242">
        <f>IF(G1769=0,0,SUMIFS('Sch A. Input'!$H760:$CJ760,'Sch A. Input'!$H$14:$CJ$14,"One-time",'Sch A. Input'!$H$13:$CJ$13,"&lt;="&amp;$O$1020,'Sch A. Input'!$H$13:$CJ$13,"&lt;="&amp;$L$11))</f>
        <v>0</v>
      </c>
      <c r="J1769" s="283">
        <f t="shared" si="1221"/>
        <v>0</v>
      </c>
      <c r="K1769" s="242">
        <f t="shared" si="1222"/>
        <v>0</v>
      </c>
      <c r="L1769" s="242">
        <f t="shared" si="1223"/>
        <v>0</v>
      </c>
      <c r="M1769" s="276">
        <f t="shared" si="1215"/>
        <v>0</v>
      </c>
      <c r="N1769" s="281">
        <f t="shared" si="1197"/>
        <v>0</v>
      </c>
      <c r="O1769" s="245">
        <f t="shared" si="1198"/>
        <v>0</v>
      </c>
      <c r="P1769" s="248"/>
      <c r="Q1769" s="285">
        <f t="shared" si="1224"/>
        <v>0</v>
      </c>
      <c r="R1769" s="242">
        <f>IF(Q1769=0,0,SUMIFS('Sch A. Input'!$H760:$CJ760,'Sch A. Input'!$H$14:$CJ$14,"Recurring",'Sch A. Input'!$H$13:$CJ$13,"&lt;="&amp;$L$11,'Sch A. Input'!$H$13:$CJ$13,"&lt;="&amp;$Y$1020,'Sch A. Input'!$H$13:$CJ$13,"&gt;"&amp;$O$1020))</f>
        <v>0</v>
      </c>
      <c r="S1769" s="242">
        <f>IF(Q1769=0,0,SUMIFS('Sch A. Input'!$H760:$CJ760,'Sch A. Input'!$H$14:$CJ$14,"One-time",'Sch A. Input'!$H$13:$CJ$13,"&lt;="&amp;$L$11,'Sch A. Input'!$H$13:$CJ$13,"&lt;="&amp;$Y$1020,'Sch A. Input'!$H$13:$CJ$13,"&gt;"&amp;$O$1020))</f>
        <v>0</v>
      </c>
      <c r="T1769" s="283">
        <f t="shared" si="1225"/>
        <v>0</v>
      </c>
      <c r="U1769" s="242">
        <f t="shared" si="1226"/>
        <v>0</v>
      </c>
      <c r="V1769" s="242">
        <f t="shared" si="1227"/>
        <v>0</v>
      </c>
      <c r="W1769" s="276">
        <f t="shared" si="1216"/>
        <v>0</v>
      </c>
      <c r="X1769" s="281">
        <f t="shared" si="1199"/>
        <v>0</v>
      </c>
      <c r="Y1769" s="245">
        <f t="shared" si="1200"/>
        <v>0</v>
      </c>
      <c r="Z1769" s="248"/>
      <c r="AA1769" s="285">
        <f t="shared" si="1228"/>
        <v>0</v>
      </c>
      <c r="AB1769" s="242">
        <f>IF(AA1769=0,0,SUMIFS('Sch A. Input'!$H760:$CJ760,'Sch A. Input'!$H$14:$CJ$14,"Recurring",'Sch A. Input'!$H$13:$CJ$13,"&lt;="&amp;$L$11,'Sch A. Input'!$H$13:$CJ$13,"&lt;="&amp;$AI$1020,'Sch A. Input'!$H$13:$CJ$13,"&gt;"&amp;$Y$1020))</f>
        <v>0</v>
      </c>
      <c r="AC1769" s="242">
        <f>IF(AA1769=0,0,SUMIFS('Sch A. Input'!$H760:$CJ760,'Sch A. Input'!$H$14:$CJ$14,"One-time",'Sch A. Input'!$H$13:$CJ$13,"&lt;="&amp;$L$11,'Sch A. Input'!$H$13:$CJ$13,"&lt;="&amp;$AI$1020,'Sch A. Input'!$H$13:$CJ$13,"&gt;"&amp;$Y$1020))</f>
        <v>0</v>
      </c>
      <c r="AD1769" s="283">
        <f t="shared" si="1229"/>
        <v>0</v>
      </c>
      <c r="AE1769" s="242">
        <f t="shared" si="1230"/>
        <v>0</v>
      </c>
      <c r="AF1769" s="242">
        <f t="shared" si="1231"/>
        <v>0</v>
      </c>
      <c r="AG1769" s="276">
        <f t="shared" si="1217"/>
        <v>0</v>
      </c>
      <c r="AH1769" s="281">
        <f t="shared" si="1201"/>
        <v>0</v>
      </c>
      <c r="AI1769" s="245">
        <f t="shared" si="1202"/>
        <v>0</v>
      </c>
      <c r="AK1769" s="285">
        <f t="shared" si="1232"/>
        <v>0</v>
      </c>
      <c r="AL1769" s="242">
        <f>IF(AK1769=0,0,SUMIFS('Sch A. Input'!$H760:$CJ760,'Sch A. Input'!$H$14:$CJ$14,"Recurring",'Sch A. Input'!$H$13:$CJ$13,"&lt;="&amp;$L$11,'Sch A. Input'!$H$13:$CJ$13,"&lt;="&amp;$AS$1020,'Sch A. Input'!$H$13:$CJ$13,"&gt;"&amp;$AI$1020))</f>
        <v>0</v>
      </c>
      <c r="AM1769" s="242">
        <f>IF(AK1769=0,0,SUMIFS('Sch A. Input'!$H760:$CJ760,'Sch A. Input'!$H$14:$CJ$14,"One-time",'Sch A. Input'!$H$13:$CJ$13,"&lt;="&amp;$L$11,'Sch A. Input'!$H$13:$CJ$13,"&lt;="&amp;$AS$1020,'Sch A. Input'!$H$13:$CJ$13,"&gt;"&amp;$AI$1020))</f>
        <v>0</v>
      </c>
      <c r="AN1769" s="283">
        <f t="shared" si="1233"/>
        <v>0</v>
      </c>
      <c r="AO1769" s="242">
        <f t="shared" si="1234"/>
        <v>0</v>
      </c>
      <c r="AP1769" s="242">
        <f t="shared" si="1235"/>
        <v>0</v>
      </c>
      <c r="AQ1769" s="276">
        <f t="shared" si="1218"/>
        <v>0</v>
      </c>
      <c r="AR1769" s="281">
        <f t="shared" si="1203"/>
        <v>0</v>
      </c>
      <c r="AS1769" s="245">
        <f t="shared" si="1204"/>
        <v>0</v>
      </c>
      <c r="AY1769" s="160"/>
      <c r="AZ1769" s="160"/>
      <c r="BK1769" s="2"/>
      <c r="BL1769" s="2"/>
      <c r="BM1769" s="2"/>
      <c r="BN1769" s="2"/>
      <c r="BO1769" s="2"/>
      <c r="BP1769" s="2"/>
      <c r="BQ1769" s="2"/>
      <c r="BR1769" s="2"/>
      <c r="BS1769" s="2"/>
      <c r="BT1769" s="2"/>
      <c r="BU1769" s="2"/>
      <c r="BV1769" s="2"/>
      <c r="BW1769" s="2"/>
      <c r="BX1769" s="2"/>
      <c r="BY1769" s="2"/>
      <c r="BZ1769" s="2"/>
      <c r="CA1769" s="2"/>
      <c r="CI1769"/>
      <c r="CJ1769"/>
      <c r="CK1769"/>
      <c r="CL1769"/>
      <c r="CM1769"/>
      <c r="CN1769"/>
      <c r="CO1769"/>
      <c r="CP1769"/>
      <c r="CQ1769"/>
      <c r="CR1769"/>
      <c r="CS1769"/>
      <c r="CT1769"/>
      <c r="CU1769"/>
      <c r="CV1769"/>
      <c r="CW1769"/>
      <c r="CX1769"/>
    </row>
    <row r="1770" spans="2:102" x14ac:dyDescent="0.35">
      <c r="B1770" s="70" t="str">
        <f t="shared" ref="B1770:F1770" si="1266">B763</f>
        <v/>
      </c>
      <c r="C1770" s="166" t="str">
        <f t="shared" si="1266"/>
        <v/>
      </c>
      <c r="D1770" s="273" t="str">
        <f t="shared" si="1266"/>
        <v/>
      </c>
      <c r="E1770" s="273">
        <f t="shared" si="1266"/>
        <v>45016</v>
      </c>
      <c r="F1770" s="273">
        <f t="shared" si="1266"/>
        <v>0</v>
      </c>
      <c r="G1770" s="98">
        <f t="shared" si="1220"/>
        <v>0</v>
      </c>
      <c r="H1770" s="242">
        <f>IF(G1770=0,0,SUMIFS('Sch A. Input'!$H761:$CJ761,'Sch A. Input'!$H$14:$CJ$14,"Recurring",'Sch A. Input'!$H$13:$CJ$13,"&lt;="&amp;$O$1020,'Sch A. Input'!$H$13:$CJ$13,"&lt;="&amp;$L$11))</f>
        <v>0</v>
      </c>
      <c r="I1770" s="242">
        <f>IF(G1770=0,0,SUMIFS('Sch A. Input'!$H761:$CJ761,'Sch A. Input'!$H$14:$CJ$14,"One-time",'Sch A. Input'!$H$13:$CJ$13,"&lt;="&amp;$O$1020,'Sch A. Input'!$H$13:$CJ$13,"&lt;="&amp;$L$11))</f>
        <v>0</v>
      </c>
      <c r="J1770" s="283">
        <f t="shared" si="1221"/>
        <v>0</v>
      </c>
      <c r="K1770" s="242">
        <f t="shared" si="1222"/>
        <v>0</v>
      </c>
      <c r="L1770" s="242">
        <f t="shared" si="1223"/>
        <v>0</v>
      </c>
      <c r="M1770" s="276">
        <f t="shared" si="1215"/>
        <v>0</v>
      </c>
      <c r="N1770" s="281">
        <f t="shared" si="1197"/>
        <v>0</v>
      </c>
      <c r="O1770" s="245">
        <f t="shared" si="1198"/>
        <v>0</v>
      </c>
      <c r="P1770" s="248"/>
      <c r="Q1770" s="285">
        <f t="shared" si="1224"/>
        <v>0</v>
      </c>
      <c r="R1770" s="242">
        <f>IF(Q1770=0,0,SUMIFS('Sch A. Input'!$H761:$CJ761,'Sch A. Input'!$H$14:$CJ$14,"Recurring",'Sch A. Input'!$H$13:$CJ$13,"&lt;="&amp;$L$11,'Sch A. Input'!$H$13:$CJ$13,"&lt;="&amp;$Y$1020,'Sch A. Input'!$H$13:$CJ$13,"&gt;"&amp;$O$1020))</f>
        <v>0</v>
      </c>
      <c r="S1770" s="242">
        <f>IF(Q1770=0,0,SUMIFS('Sch A. Input'!$H761:$CJ761,'Sch A. Input'!$H$14:$CJ$14,"One-time",'Sch A. Input'!$H$13:$CJ$13,"&lt;="&amp;$L$11,'Sch A. Input'!$H$13:$CJ$13,"&lt;="&amp;$Y$1020,'Sch A. Input'!$H$13:$CJ$13,"&gt;"&amp;$O$1020))</f>
        <v>0</v>
      </c>
      <c r="T1770" s="283">
        <f t="shared" si="1225"/>
        <v>0</v>
      </c>
      <c r="U1770" s="242">
        <f t="shared" si="1226"/>
        <v>0</v>
      </c>
      <c r="V1770" s="242">
        <f t="shared" si="1227"/>
        <v>0</v>
      </c>
      <c r="W1770" s="276">
        <f t="shared" si="1216"/>
        <v>0</v>
      </c>
      <c r="X1770" s="281">
        <f t="shared" si="1199"/>
        <v>0</v>
      </c>
      <c r="Y1770" s="245">
        <f t="shared" si="1200"/>
        <v>0</v>
      </c>
      <c r="Z1770" s="248"/>
      <c r="AA1770" s="285">
        <f t="shared" si="1228"/>
        <v>0</v>
      </c>
      <c r="AB1770" s="242">
        <f>IF(AA1770=0,0,SUMIFS('Sch A. Input'!$H761:$CJ761,'Sch A. Input'!$H$14:$CJ$14,"Recurring",'Sch A. Input'!$H$13:$CJ$13,"&lt;="&amp;$L$11,'Sch A. Input'!$H$13:$CJ$13,"&lt;="&amp;$AI$1020,'Sch A. Input'!$H$13:$CJ$13,"&gt;"&amp;$Y$1020))</f>
        <v>0</v>
      </c>
      <c r="AC1770" s="242">
        <f>IF(AA1770=0,0,SUMIFS('Sch A. Input'!$H761:$CJ761,'Sch A. Input'!$H$14:$CJ$14,"One-time",'Sch A. Input'!$H$13:$CJ$13,"&lt;="&amp;$L$11,'Sch A. Input'!$H$13:$CJ$13,"&lt;="&amp;$AI$1020,'Sch A. Input'!$H$13:$CJ$13,"&gt;"&amp;$Y$1020))</f>
        <v>0</v>
      </c>
      <c r="AD1770" s="283">
        <f t="shared" si="1229"/>
        <v>0</v>
      </c>
      <c r="AE1770" s="242">
        <f t="shared" si="1230"/>
        <v>0</v>
      </c>
      <c r="AF1770" s="242">
        <f t="shared" si="1231"/>
        <v>0</v>
      </c>
      <c r="AG1770" s="276">
        <f t="shared" si="1217"/>
        <v>0</v>
      </c>
      <c r="AH1770" s="281">
        <f t="shared" si="1201"/>
        <v>0</v>
      </c>
      <c r="AI1770" s="245">
        <f t="shared" si="1202"/>
        <v>0</v>
      </c>
      <c r="AK1770" s="285">
        <f t="shared" si="1232"/>
        <v>0</v>
      </c>
      <c r="AL1770" s="242">
        <f>IF(AK1770=0,0,SUMIFS('Sch A. Input'!$H761:$CJ761,'Sch A. Input'!$H$14:$CJ$14,"Recurring",'Sch A. Input'!$H$13:$CJ$13,"&lt;="&amp;$L$11,'Sch A. Input'!$H$13:$CJ$13,"&lt;="&amp;$AS$1020,'Sch A. Input'!$H$13:$CJ$13,"&gt;"&amp;$AI$1020))</f>
        <v>0</v>
      </c>
      <c r="AM1770" s="242">
        <f>IF(AK1770=0,0,SUMIFS('Sch A. Input'!$H761:$CJ761,'Sch A. Input'!$H$14:$CJ$14,"One-time",'Sch A. Input'!$H$13:$CJ$13,"&lt;="&amp;$L$11,'Sch A. Input'!$H$13:$CJ$13,"&lt;="&amp;$AS$1020,'Sch A. Input'!$H$13:$CJ$13,"&gt;"&amp;$AI$1020))</f>
        <v>0</v>
      </c>
      <c r="AN1770" s="283">
        <f t="shared" si="1233"/>
        <v>0</v>
      </c>
      <c r="AO1770" s="242">
        <f t="shared" si="1234"/>
        <v>0</v>
      </c>
      <c r="AP1770" s="242">
        <f t="shared" si="1235"/>
        <v>0</v>
      </c>
      <c r="AQ1770" s="276">
        <f t="shared" si="1218"/>
        <v>0</v>
      </c>
      <c r="AR1770" s="281">
        <f t="shared" si="1203"/>
        <v>0</v>
      </c>
      <c r="AS1770" s="245">
        <f t="shared" si="1204"/>
        <v>0</v>
      </c>
      <c r="AY1770" s="160"/>
      <c r="AZ1770" s="160"/>
      <c r="BK1770" s="2"/>
      <c r="BL1770" s="2"/>
      <c r="BM1770" s="2"/>
      <c r="BN1770" s="2"/>
      <c r="BO1770" s="2"/>
      <c r="BP1770" s="2"/>
      <c r="BQ1770" s="2"/>
      <c r="BR1770" s="2"/>
      <c r="BS1770" s="2"/>
      <c r="BT1770" s="2"/>
      <c r="BU1770" s="2"/>
      <c r="BV1770" s="2"/>
      <c r="BW1770" s="2"/>
      <c r="BX1770" s="2"/>
      <c r="BY1770" s="2"/>
      <c r="BZ1770" s="2"/>
      <c r="CA1770" s="2"/>
      <c r="CI1770"/>
      <c r="CJ1770"/>
      <c r="CK1770"/>
      <c r="CL1770"/>
      <c r="CM1770"/>
      <c r="CN1770"/>
      <c r="CO1770"/>
      <c r="CP1770"/>
      <c r="CQ1770"/>
      <c r="CR1770"/>
      <c r="CS1770"/>
      <c r="CT1770"/>
      <c r="CU1770"/>
      <c r="CV1770"/>
      <c r="CW1770"/>
      <c r="CX1770"/>
    </row>
    <row r="1771" spans="2:102" x14ac:dyDescent="0.35">
      <c r="B1771" s="70" t="str">
        <f t="shared" ref="B1771:F1771" si="1267">B764</f>
        <v/>
      </c>
      <c r="C1771" s="166" t="str">
        <f t="shared" si="1267"/>
        <v/>
      </c>
      <c r="D1771" s="273" t="str">
        <f t="shared" si="1267"/>
        <v/>
      </c>
      <c r="E1771" s="273">
        <f t="shared" si="1267"/>
        <v>45016</v>
      </c>
      <c r="F1771" s="273">
        <f t="shared" si="1267"/>
        <v>0</v>
      </c>
      <c r="G1771" s="98">
        <f t="shared" si="1220"/>
        <v>0</v>
      </c>
      <c r="H1771" s="242">
        <f>IF(G1771=0,0,SUMIFS('Sch A. Input'!$H762:$CJ762,'Sch A. Input'!$H$14:$CJ$14,"Recurring",'Sch A. Input'!$H$13:$CJ$13,"&lt;="&amp;$O$1020,'Sch A. Input'!$H$13:$CJ$13,"&lt;="&amp;$L$11))</f>
        <v>0</v>
      </c>
      <c r="I1771" s="242">
        <f>IF(G1771=0,0,SUMIFS('Sch A. Input'!$H762:$CJ762,'Sch A. Input'!$H$14:$CJ$14,"One-time",'Sch A. Input'!$H$13:$CJ$13,"&lt;="&amp;$O$1020,'Sch A. Input'!$H$13:$CJ$13,"&lt;="&amp;$L$11))</f>
        <v>0</v>
      </c>
      <c r="J1771" s="283">
        <f t="shared" si="1221"/>
        <v>0</v>
      </c>
      <c r="K1771" s="242">
        <f t="shared" si="1222"/>
        <v>0</v>
      </c>
      <c r="L1771" s="242">
        <f t="shared" si="1223"/>
        <v>0</v>
      </c>
      <c r="M1771" s="276">
        <f t="shared" si="1215"/>
        <v>0</v>
      </c>
      <c r="N1771" s="281">
        <f t="shared" si="1197"/>
        <v>0</v>
      </c>
      <c r="O1771" s="245">
        <f t="shared" si="1198"/>
        <v>0</v>
      </c>
      <c r="P1771" s="248"/>
      <c r="Q1771" s="285">
        <f t="shared" si="1224"/>
        <v>0</v>
      </c>
      <c r="R1771" s="242">
        <f>IF(Q1771=0,0,SUMIFS('Sch A. Input'!$H762:$CJ762,'Sch A. Input'!$H$14:$CJ$14,"Recurring",'Sch A. Input'!$H$13:$CJ$13,"&lt;="&amp;$L$11,'Sch A. Input'!$H$13:$CJ$13,"&lt;="&amp;$Y$1020,'Sch A. Input'!$H$13:$CJ$13,"&gt;"&amp;$O$1020))</f>
        <v>0</v>
      </c>
      <c r="S1771" s="242">
        <f>IF(Q1771=0,0,SUMIFS('Sch A. Input'!$H762:$CJ762,'Sch A. Input'!$H$14:$CJ$14,"One-time",'Sch A. Input'!$H$13:$CJ$13,"&lt;="&amp;$L$11,'Sch A. Input'!$H$13:$CJ$13,"&lt;="&amp;$Y$1020,'Sch A. Input'!$H$13:$CJ$13,"&gt;"&amp;$O$1020))</f>
        <v>0</v>
      </c>
      <c r="T1771" s="283">
        <f t="shared" si="1225"/>
        <v>0</v>
      </c>
      <c r="U1771" s="242">
        <f t="shared" si="1226"/>
        <v>0</v>
      </c>
      <c r="V1771" s="242">
        <f t="shared" si="1227"/>
        <v>0</v>
      </c>
      <c r="W1771" s="276">
        <f t="shared" si="1216"/>
        <v>0</v>
      </c>
      <c r="X1771" s="281">
        <f t="shared" si="1199"/>
        <v>0</v>
      </c>
      <c r="Y1771" s="245">
        <f t="shared" si="1200"/>
        <v>0</v>
      </c>
      <c r="Z1771" s="248"/>
      <c r="AA1771" s="285">
        <f t="shared" si="1228"/>
        <v>0</v>
      </c>
      <c r="AB1771" s="242">
        <f>IF(AA1771=0,0,SUMIFS('Sch A. Input'!$H762:$CJ762,'Sch A. Input'!$H$14:$CJ$14,"Recurring",'Sch A. Input'!$H$13:$CJ$13,"&lt;="&amp;$L$11,'Sch A. Input'!$H$13:$CJ$13,"&lt;="&amp;$AI$1020,'Sch A. Input'!$H$13:$CJ$13,"&gt;"&amp;$Y$1020))</f>
        <v>0</v>
      </c>
      <c r="AC1771" s="242">
        <f>IF(AA1771=0,0,SUMIFS('Sch A. Input'!$H762:$CJ762,'Sch A. Input'!$H$14:$CJ$14,"One-time",'Sch A. Input'!$H$13:$CJ$13,"&lt;="&amp;$L$11,'Sch A. Input'!$H$13:$CJ$13,"&lt;="&amp;$AI$1020,'Sch A. Input'!$H$13:$CJ$13,"&gt;"&amp;$Y$1020))</f>
        <v>0</v>
      </c>
      <c r="AD1771" s="283">
        <f t="shared" si="1229"/>
        <v>0</v>
      </c>
      <c r="AE1771" s="242">
        <f t="shared" si="1230"/>
        <v>0</v>
      </c>
      <c r="AF1771" s="242">
        <f t="shared" si="1231"/>
        <v>0</v>
      </c>
      <c r="AG1771" s="276">
        <f t="shared" si="1217"/>
        <v>0</v>
      </c>
      <c r="AH1771" s="281">
        <f t="shared" si="1201"/>
        <v>0</v>
      </c>
      <c r="AI1771" s="245">
        <f t="shared" si="1202"/>
        <v>0</v>
      </c>
      <c r="AK1771" s="285">
        <f t="shared" si="1232"/>
        <v>0</v>
      </c>
      <c r="AL1771" s="242">
        <f>IF(AK1771=0,0,SUMIFS('Sch A. Input'!$H762:$CJ762,'Sch A. Input'!$H$14:$CJ$14,"Recurring",'Sch A. Input'!$H$13:$CJ$13,"&lt;="&amp;$L$11,'Sch A. Input'!$H$13:$CJ$13,"&lt;="&amp;$AS$1020,'Sch A. Input'!$H$13:$CJ$13,"&gt;"&amp;$AI$1020))</f>
        <v>0</v>
      </c>
      <c r="AM1771" s="242">
        <f>IF(AK1771=0,0,SUMIFS('Sch A. Input'!$H762:$CJ762,'Sch A. Input'!$H$14:$CJ$14,"One-time",'Sch A. Input'!$H$13:$CJ$13,"&lt;="&amp;$L$11,'Sch A. Input'!$H$13:$CJ$13,"&lt;="&amp;$AS$1020,'Sch A. Input'!$H$13:$CJ$13,"&gt;"&amp;$AI$1020))</f>
        <v>0</v>
      </c>
      <c r="AN1771" s="283">
        <f t="shared" si="1233"/>
        <v>0</v>
      </c>
      <c r="AO1771" s="242">
        <f t="shared" si="1234"/>
        <v>0</v>
      </c>
      <c r="AP1771" s="242">
        <f t="shared" si="1235"/>
        <v>0</v>
      </c>
      <c r="AQ1771" s="276">
        <f t="shared" si="1218"/>
        <v>0</v>
      </c>
      <c r="AR1771" s="281">
        <f t="shared" si="1203"/>
        <v>0</v>
      </c>
      <c r="AS1771" s="245">
        <f t="shared" si="1204"/>
        <v>0</v>
      </c>
      <c r="AY1771" s="160"/>
      <c r="AZ1771" s="160"/>
      <c r="BK1771" s="2"/>
      <c r="BL1771" s="2"/>
      <c r="BM1771" s="2"/>
      <c r="BN1771" s="2"/>
      <c r="BO1771" s="2"/>
      <c r="BP1771" s="2"/>
      <c r="BQ1771" s="2"/>
      <c r="BR1771" s="2"/>
      <c r="BS1771" s="2"/>
      <c r="BT1771" s="2"/>
      <c r="BU1771" s="2"/>
      <c r="BV1771" s="2"/>
      <c r="BW1771" s="2"/>
      <c r="BX1771" s="2"/>
      <c r="BY1771" s="2"/>
      <c r="BZ1771" s="2"/>
      <c r="CA1771" s="2"/>
      <c r="CI1771"/>
      <c r="CJ1771"/>
      <c r="CK1771"/>
      <c r="CL1771"/>
      <c r="CM1771"/>
      <c r="CN1771"/>
      <c r="CO1771"/>
      <c r="CP1771"/>
      <c r="CQ1771"/>
      <c r="CR1771"/>
      <c r="CS1771"/>
      <c r="CT1771"/>
      <c r="CU1771"/>
      <c r="CV1771"/>
      <c r="CW1771"/>
      <c r="CX1771"/>
    </row>
    <row r="1772" spans="2:102" x14ac:dyDescent="0.35">
      <c r="B1772" s="70" t="str">
        <f t="shared" ref="B1772:F1772" si="1268">B765</f>
        <v/>
      </c>
      <c r="C1772" s="166" t="str">
        <f t="shared" si="1268"/>
        <v/>
      </c>
      <c r="D1772" s="273" t="str">
        <f t="shared" si="1268"/>
        <v/>
      </c>
      <c r="E1772" s="273">
        <f t="shared" si="1268"/>
        <v>45016</v>
      </c>
      <c r="F1772" s="273">
        <f t="shared" si="1268"/>
        <v>0</v>
      </c>
      <c r="G1772" s="98">
        <f t="shared" si="1220"/>
        <v>0</v>
      </c>
      <c r="H1772" s="242">
        <f>IF(G1772=0,0,SUMIFS('Sch A. Input'!$H763:$CJ763,'Sch A. Input'!$H$14:$CJ$14,"Recurring",'Sch A. Input'!$H$13:$CJ$13,"&lt;="&amp;$O$1020,'Sch A. Input'!$H$13:$CJ$13,"&lt;="&amp;$L$11))</f>
        <v>0</v>
      </c>
      <c r="I1772" s="242">
        <f>IF(G1772=0,0,SUMIFS('Sch A. Input'!$H763:$CJ763,'Sch A. Input'!$H$14:$CJ$14,"One-time",'Sch A. Input'!$H$13:$CJ$13,"&lt;="&amp;$O$1020,'Sch A. Input'!$H$13:$CJ$13,"&lt;="&amp;$L$11))</f>
        <v>0</v>
      </c>
      <c r="J1772" s="283">
        <f t="shared" si="1221"/>
        <v>0</v>
      </c>
      <c r="K1772" s="242">
        <f t="shared" si="1222"/>
        <v>0</v>
      </c>
      <c r="L1772" s="242">
        <f t="shared" si="1223"/>
        <v>0</v>
      </c>
      <c r="M1772" s="276">
        <f t="shared" si="1215"/>
        <v>0</v>
      </c>
      <c r="N1772" s="281">
        <f t="shared" si="1197"/>
        <v>0</v>
      </c>
      <c r="O1772" s="245">
        <f t="shared" si="1198"/>
        <v>0</v>
      </c>
      <c r="P1772" s="248"/>
      <c r="Q1772" s="285">
        <f t="shared" si="1224"/>
        <v>0</v>
      </c>
      <c r="R1772" s="242">
        <f>IF(Q1772=0,0,SUMIFS('Sch A. Input'!$H763:$CJ763,'Sch A. Input'!$H$14:$CJ$14,"Recurring",'Sch A. Input'!$H$13:$CJ$13,"&lt;="&amp;$L$11,'Sch A. Input'!$H$13:$CJ$13,"&lt;="&amp;$Y$1020,'Sch A. Input'!$H$13:$CJ$13,"&gt;"&amp;$O$1020))</f>
        <v>0</v>
      </c>
      <c r="S1772" s="242">
        <f>IF(Q1772=0,0,SUMIFS('Sch A. Input'!$H763:$CJ763,'Sch A. Input'!$H$14:$CJ$14,"One-time",'Sch A. Input'!$H$13:$CJ$13,"&lt;="&amp;$L$11,'Sch A. Input'!$H$13:$CJ$13,"&lt;="&amp;$Y$1020,'Sch A. Input'!$H$13:$CJ$13,"&gt;"&amp;$O$1020))</f>
        <v>0</v>
      </c>
      <c r="T1772" s="283">
        <f t="shared" si="1225"/>
        <v>0</v>
      </c>
      <c r="U1772" s="242">
        <f t="shared" si="1226"/>
        <v>0</v>
      </c>
      <c r="V1772" s="242">
        <f t="shared" si="1227"/>
        <v>0</v>
      </c>
      <c r="W1772" s="276">
        <f t="shared" si="1216"/>
        <v>0</v>
      </c>
      <c r="X1772" s="281">
        <f t="shared" si="1199"/>
        <v>0</v>
      </c>
      <c r="Y1772" s="245">
        <f t="shared" si="1200"/>
        <v>0</v>
      </c>
      <c r="Z1772" s="248"/>
      <c r="AA1772" s="285">
        <f t="shared" si="1228"/>
        <v>0</v>
      </c>
      <c r="AB1772" s="242">
        <f>IF(AA1772=0,0,SUMIFS('Sch A. Input'!$H763:$CJ763,'Sch A. Input'!$H$14:$CJ$14,"Recurring",'Sch A. Input'!$H$13:$CJ$13,"&lt;="&amp;$L$11,'Sch A. Input'!$H$13:$CJ$13,"&lt;="&amp;$AI$1020,'Sch A. Input'!$H$13:$CJ$13,"&gt;"&amp;$Y$1020))</f>
        <v>0</v>
      </c>
      <c r="AC1772" s="242">
        <f>IF(AA1772=0,0,SUMIFS('Sch A. Input'!$H763:$CJ763,'Sch A. Input'!$H$14:$CJ$14,"One-time",'Sch A. Input'!$H$13:$CJ$13,"&lt;="&amp;$L$11,'Sch A. Input'!$H$13:$CJ$13,"&lt;="&amp;$AI$1020,'Sch A. Input'!$H$13:$CJ$13,"&gt;"&amp;$Y$1020))</f>
        <v>0</v>
      </c>
      <c r="AD1772" s="283">
        <f t="shared" si="1229"/>
        <v>0</v>
      </c>
      <c r="AE1772" s="242">
        <f t="shared" si="1230"/>
        <v>0</v>
      </c>
      <c r="AF1772" s="242">
        <f t="shared" si="1231"/>
        <v>0</v>
      </c>
      <c r="AG1772" s="276">
        <f t="shared" si="1217"/>
        <v>0</v>
      </c>
      <c r="AH1772" s="281">
        <f t="shared" si="1201"/>
        <v>0</v>
      </c>
      <c r="AI1772" s="245">
        <f t="shared" si="1202"/>
        <v>0</v>
      </c>
      <c r="AK1772" s="285">
        <f t="shared" si="1232"/>
        <v>0</v>
      </c>
      <c r="AL1772" s="242">
        <f>IF(AK1772=0,0,SUMIFS('Sch A. Input'!$H763:$CJ763,'Sch A. Input'!$H$14:$CJ$14,"Recurring",'Sch A. Input'!$H$13:$CJ$13,"&lt;="&amp;$L$11,'Sch A. Input'!$H$13:$CJ$13,"&lt;="&amp;$AS$1020,'Sch A. Input'!$H$13:$CJ$13,"&gt;"&amp;$AI$1020))</f>
        <v>0</v>
      </c>
      <c r="AM1772" s="242">
        <f>IF(AK1772=0,0,SUMIFS('Sch A. Input'!$H763:$CJ763,'Sch A. Input'!$H$14:$CJ$14,"One-time",'Sch A. Input'!$H$13:$CJ$13,"&lt;="&amp;$L$11,'Sch A. Input'!$H$13:$CJ$13,"&lt;="&amp;$AS$1020,'Sch A. Input'!$H$13:$CJ$13,"&gt;"&amp;$AI$1020))</f>
        <v>0</v>
      </c>
      <c r="AN1772" s="283">
        <f t="shared" si="1233"/>
        <v>0</v>
      </c>
      <c r="AO1772" s="242">
        <f t="shared" si="1234"/>
        <v>0</v>
      </c>
      <c r="AP1772" s="242">
        <f t="shared" si="1235"/>
        <v>0</v>
      </c>
      <c r="AQ1772" s="276">
        <f t="shared" si="1218"/>
        <v>0</v>
      </c>
      <c r="AR1772" s="281">
        <f t="shared" si="1203"/>
        <v>0</v>
      </c>
      <c r="AS1772" s="245">
        <f t="shared" si="1204"/>
        <v>0</v>
      </c>
      <c r="AY1772" s="160"/>
      <c r="AZ1772" s="160"/>
      <c r="BK1772" s="2"/>
      <c r="BL1772" s="2"/>
      <c r="BM1772" s="2"/>
      <c r="BN1772" s="2"/>
      <c r="BO1772" s="2"/>
      <c r="BP1772" s="2"/>
      <c r="BQ1772" s="2"/>
      <c r="BR1772" s="2"/>
      <c r="BS1772" s="2"/>
      <c r="BT1772" s="2"/>
      <c r="BU1772" s="2"/>
      <c r="BV1772" s="2"/>
      <c r="BW1772" s="2"/>
      <c r="BX1772" s="2"/>
      <c r="BY1772" s="2"/>
      <c r="BZ1772" s="2"/>
      <c r="CA1772" s="2"/>
      <c r="CI1772"/>
      <c r="CJ1772"/>
      <c r="CK1772"/>
      <c r="CL1772"/>
      <c r="CM1772"/>
      <c r="CN1772"/>
      <c r="CO1772"/>
      <c r="CP1772"/>
      <c r="CQ1772"/>
      <c r="CR1772"/>
      <c r="CS1772"/>
      <c r="CT1772"/>
      <c r="CU1772"/>
      <c r="CV1772"/>
      <c r="CW1772"/>
      <c r="CX1772"/>
    </row>
    <row r="1773" spans="2:102" x14ac:dyDescent="0.35">
      <c r="B1773" s="70" t="str">
        <f t="shared" ref="B1773:F1773" si="1269">B766</f>
        <v/>
      </c>
      <c r="C1773" s="166" t="str">
        <f t="shared" si="1269"/>
        <v/>
      </c>
      <c r="D1773" s="273" t="str">
        <f t="shared" si="1269"/>
        <v/>
      </c>
      <c r="E1773" s="273">
        <f t="shared" si="1269"/>
        <v>45016</v>
      </c>
      <c r="F1773" s="273">
        <f t="shared" si="1269"/>
        <v>0</v>
      </c>
      <c r="G1773" s="98">
        <f t="shared" si="1220"/>
        <v>0</v>
      </c>
      <c r="H1773" s="242">
        <f>IF(G1773=0,0,SUMIFS('Sch A. Input'!$H764:$CJ764,'Sch A. Input'!$H$14:$CJ$14,"Recurring",'Sch A. Input'!$H$13:$CJ$13,"&lt;="&amp;$O$1020,'Sch A. Input'!$H$13:$CJ$13,"&lt;="&amp;$L$11))</f>
        <v>0</v>
      </c>
      <c r="I1773" s="242">
        <f>IF(G1773=0,0,SUMIFS('Sch A. Input'!$H764:$CJ764,'Sch A. Input'!$H$14:$CJ$14,"One-time",'Sch A. Input'!$H$13:$CJ$13,"&lt;="&amp;$O$1020,'Sch A. Input'!$H$13:$CJ$13,"&lt;="&amp;$L$11))</f>
        <v>0</v>
      </c>
      <c r="J1773" s="283">
        <f t="shared" si="1221"/>
        <v>0</v>
      </c>
      <c r="K1773" s="242">
        <f t="shared" si="1222"/>
        <v>0</v>
      </c>
      <c r="L1773" s="242">
        <f t="shared" si="1223"/>
        <v>0</v>
      </c>
      <c r="M1773" s="276">
        <f t="shared" si="1215"/>
        <v>0</v>
      </c>
      <c r="N1773" s="281">
        <f t="shared" si="1197"/>
        <v>0</v>
      </c>
      <c r="O1773" s="245">
        <f t="shared" si="1198"/>
        <v>0</v>
      </c>
      <c r="P1773" s="248"/>
      <c r="Q1773" s="285">
        <f t="shared" si="1224"/>
        <v>0</v>
      </c>
      <c r="R1773" s="242">
        <f>IF(Q1773=0,0,SUMIFS('Sch A. Input'!$H764:$CJ764,'Sch A. Input'!$H$14:$CJ$14,"Recurring",'Sch A. Input'!$H$13:$CJ$13,"&lt;="&amp;$L$11,'Sch A. Input'!$H$13:$CJ$13,"&lt;="&amp;$Y$1020,'Sch A. Input'!$H$13:$CJ$13,"&gt;"&amp;$O$1020))</f>
        <v>0</v>
      </c>
      <c r="S1773" s="242">
        <f>IF(Q1773=0,0,SUMIFS('Sch A. Input'!$H764:$CJ764,'Sch A. Input'!$H$14:$CJ$14,"One-time",'Sch A. Input'!$H$13:$CJ$13,"&lt;="&amp;$L$11,'Sch A. Input'!$H$13:$CJ$13,"&lt;="&amp;$Y$1020,'Sch A. Input'!$H$13:$CJ$13,"&gt;"&amp;$O$1020))</f>
        <v>0</v>
      </c>
      <c r="T1773" s="283">
        <f t="shared" si="1225"/>
        <v>0</v>
      </c>
      <c r="U1773" s="242">
        <f t="shared" si="1226"/>
        <v>0</v>
      </c>
      <c r="V1773" s="242">
        <f t="shared" si="1227"/>
        <v>0</v>
      </c>
      <c r="W1773" s="276">
        <f t="shared" si="1216"/>
        <v>0</v>
      </c>
      <c r="X1773" s="281">
        <f t="shared" si="1199"/>
        <v>0</v>
      </c>
      <c r="Y1773" s="245">
        <f t="shared" si="1200"/>
        <v>0</v>
      </c>
      <c r="Z1773" s="248"/>
      <c r="AA1773" s="285">
        <f t="shared" si="1228"/>
        <v>0</v>
      </c>
      <c r="AB1773" s="242">
        <f>IF(AA1773=0,0,SUMIFS('Sch A. Input'!$H764:$CJ764,'Sch A. Input'!$H$14:$CJ$14,"Recurring",'Sch A. Input'!$H$13:$CJ$13,"&lt;="&amp;$L$11,'Sch A. Input'!$H$13:$CJ$13,"&lt;="&amp;$AI$1020,'Sch A. Input'!$H$13:$CJ$13,"&gt;"&amp;$Y$1020))</f>
        <v>0</v>
      </c>
      <c r="AC1773" s="242">
        <f>IF(AA1773=0,0,SUMIFS('Sch A. Input'!$H764:$CJ764,'Sch A. Input'!$H$14:$CJ$14,"One-time",'Sch A. Input'!$H$13:$CJ$13,"&lt;="&amp;$L$11,'Sch A. Input'!$H$13:$CJ$13,"&lt;="&amp;$AI$1020,'Sch A. Input'!$H$13:$CJ$13,"&gt;"&amp;$Y$1020))</f>
        <v>0</v>
      </c>
      <c r="AD1773" s="283">
        <f t="shared" si="1229"/>
        <v>0</v>
      </c>
      <c r="AE1773" s="242">
        <f t="shared" si="1230"/>
        <v>0</v>
      </c>
      <c r="AF1773" s="242">
        <f t="shared" si="1231"/>
        <v>0</v>
      </c>
      <c r="AG1773" s="276">
        <f t="shared" si="1217"/>
        <v>0</v>
      </c>
      <c r="AH1773" s="281">
        <f t="shared" si="1201"/>
        <v>0</v>
      </c>
      <c r="AI1773" s="245">
        <f t="shared" si="1202"/>
        <v>0</v>
      </c>
      <c r="AK1773" s="285">
        <f t="shared" si="1232"/>
        <v>0</v>
      </c>
      <c r="AL1773" s="242">
        <f>IF(AK1773=0,0,SUMIFS('Sch A. Input'!$H764:$CJ764,'Sch A. Input'!$H$14:$CJ$14,"Recurring",'Sch A. Input'!$H$13:$CJ$13,"&lt;="&amp;$L$11,'Sch A. Input'!$H$13:$CJ$13,"&lt;="&amp;$AS$1020,'Sch A. Input'!$H$13:$CJ$13,"&gt;"&amp;$AI$1020))</f>
        <v>0</v>
      </c>
      <c r="AM1773" s="242">
        <f>IF(AK1773=0,0,SUMIFS('Sch A. Input'!$H764:$CJ764,'Sch A. Input'!$H$14:$CJ$14,"One-time",'Sch A. Input'!$H$13:$CJ$13,"&lt;="&amp;$L$11,'Sch A. Input'!$H$13:$CJ$13,"&lt;="&amp;$AS$1020,'Sch A. Input'!$H$13:$CJ$13,"&gt;"&amp;$AI$1020))</f>
        <v>0</v>
      </c>
      <c r="AN1773" s="283">
        <f t="shared" si="1233"/>
        <v>0</v>
      </c>
      <c r="AO1773" s="242">
        <f t="shared" si="1234"/>
        <v>0</v>
      </c>
      <c r="AP1773" s="242">
        <f t="shared" si="1235"/>
        <v>0</v>
      </c>
      <c r="AQ1773" s="276">
        <f t="shared" si="1218"/>
        <v>0</v>
      </c>
      <c r="AR1773" s="281">
        <f t="shared" si="1203"/>
        <v>0</v>
      </c>
      <c r="AS1773" s="245">
        <f t="shared" si="1204"/>
        <v>0</v>
      </c>
      <c r="AY1773" s="160"/>
      <c r="AZ1773" s="160"/>
      <c r="BK1773" s="2"/>
      <c r="BL1773" s="2"/>
      <c r="BM1773" s="2"/>
      <c r="BN1773" s="2"/>
      <c r="BO1773" s="2"/>
      <c r="BP1773" s="2"/>
      <c r="BQ1773" s="2"/>
      <c r="BR1773" s="2"/>
      <c r="BS1773" s="2"/>
      <c r="BT1773" s="2"/>
      <c r="BU1773" s="2"/>
      <c r="BV1773" s="2"/>
      <c r="BW1773" s="2"/>
      <c r="BX1773" s="2"/>
      <c r="BY1773" s="2"/>
      <c r="BZ1773" s="2"/>
      <c r="CA1773" s="2"/>
      <c r="CI1773"/>
      <c r="CJ1773"/>
      <c r="CK1773"/>
      <c r="CL1773"/>
      <c r="CM1773"/>
      <c r="CN1773"/>
      <c r="CO1773"/>
      <c r="CP1773"/>
      <c r="CQ1773"/>
      <c r="CR1773"/>
      <c r="CS1773"/>
      <c r="CT1773"/>
      <c r="CU1773"/>
      <c r="CV1773"/>
      <c r="CW1773"/>
      <c r="CX1773"/>
    </row>
    <row r="1774" spans="2:102" x14ac:dyDescent="0.35">
      <c r="B1774" s="70" t="str">
        <f t="shared" ref="B1774:F1774" si="1270">B767</f>
        <v/>
      </c>
      <c r="C1774" s="166" t="str">
        <f t="shared" si="1270"/>
        <v/>
      </c>
      <c r="D1774" s="273" t="str">
        <f t="shared" si="1270"/>
        <v/>
      </c>
      <c r="E1774" s="273">
        <f t="shared" si="1270"/>
        <v>45016</v>
      </c>
      <c r="F1774" s="273">
        <f t="shared" si="1270"/>
        <v>0</v>
      </c>
      <c r="G1774" s="98">
        <f t="shared" si="1220"/>
        <v>0</v>
      </c>
      <c r="H1774" s="242">
        <f>IF(G1774=0,0,SUMIFS('Sch A. Input'!$H765:$CJ765,'Sch A. Input'!$H$14:$CJ$14,"Recurring",'Sch A. Input'!$H$13:$CJ$13,"&lt;="&amp;$O$1020,'Sch A. Input'!$H$13:$CJ$13,"&lt;="&amp;$L$11))</f>
        <v>0</v>
      </c>
      <c r="I1774" s="242">
        <f>IF(G1774=0,0,SUMIFS('Sch A. Input'!$H765:$CJ765,'Sch A. Input'!$H$14:$CJ$14,"One-time",'Sch A. Input'!$H$13:$CJ$13,"&lt;="&amp;$O$1020,'Sch A. Input'!$H$13:$CJ$13,"&lt;="&amp;$L$11))</f>
        <v>0</v>
      </c>
      <c r="J1774" s="283">
        <f t="shared" si="1221"/>
        <v>0</v>
      </c>
      <c r="K1774" s="242">
        <f t="shared" si="1222"/>
        <v>0</v>
      </c>
      <c r="L1774" s="242">
        <f t="shared" si="1223"/>
        <v>0</v>
      </c>
      <c r="M1774" s="276">
        <f t="shared" si="1215"/>
        <v>0</v>
      </c>
      <c r="N1774" s="281">
        <f t="shared" si="1197"/>
        <v>0</v>
      </c>
      <c r="O1774" s="245">
        <f t="shared" si="1198"/>
        <v>0</v>
      </c>
      <c r="P1774" s="248"/>
      <c r="Q1774" s="285">
        <f t="shared" si="1224"/>
        <v>0</v>
      </c>
      <c r="R1774" s="242">
        <f>IF(Q1774=0,0,SUMIFS('Sch A. Input'!$H765:$CJ765,'Sch A. Input'!$H$14:$CJ$14,"Recurring",'Sch A. Input'!$H$13:$CJ$13,"&lt;="&amp;$L$11,'Sch A. Input'!$H$13:$CJ$13,"&lt;="&amp;$Y$1020,'Sch A. Input'!$H$13:$CJ$13,"&gt;"&amp;$O$1020))</f>
        <v>0</v>
      </c>
      <c r="S1774" s="242">
        <f>IF(Q1774=0,0,SUMIFS('Sch A. Input'!$H765:$CJ765,'Sch A. Input'!$H$14:$CJ$14,"One-time",'Sch A. Input'!$H$13:$CJ$13,"&lt;="&amp;$L$11,'Sch A. Input'!$H$13:$CJ$13,"&lt;="&amp;$Y$1020,'Sch A. Input'!$H$13:$CJ$13,"&gt;"&amp;$O$1020))</f>
        <v>0</v>
      </c>
      <c r="T1774" s="283">
        <f t="shared" si="1225"/>
        <v>0</v>
      </c>
      <c r="U1774" s="242">
        <f t="shared" si="1226"/>
        <v>0</v>
      </c>
      <c r="V1774" s="242">
        <f t="shared" si="1227"/>
        <v>0</v>
      </c>
      <c r="W1774" s="276">
        <f t="shared" si="1216"/>
        <v>0</v>
      </c>
      <c r="X1774" s="281">
        <f t="shared" si="1199"/>
        <v>0</v>
      </c>
      <c r="Y1774" s="245">
        <f t="shared" si="1200"/>
        <v>0</v>
      </c>
      <c r="Z1774" s="248"/>
      <c r="AA1774" s="285">
        <f t="shared" si="1228"/>
        <v>0</v>
      </c>
      <c r="AB1774" s="242">
        <f>IF(AA1774=0,0,SUMIFS('Sch A. Input'!$H765:$CJ765,'Sch A. Input'!$H$14:$CJ$14,"Recurring",'Sch A. Input'!$H$13:$CJ$13,"&lt;="&amp;$L$11,'Sch A. Input'!$H$13:$CJ$13,"&lt;="&amp;$AI$1020,'Sch A. Input'!$H$13:$CJ$13,"&gt;"&amp;$Y$1020))</f>
        <v>0</v>
      </c>
      <c r="AC1774" s="242">
        <f>IF(AA1774=0,0,SUMIFS('Sch A. Input'!$H765:$CJ765,'Sch A. Input'!$H$14:$CJ$14,"One-time",'Sch A. Input'!$H$13:$CJ$13,"&lt;="&amp;$L$11,'Sch A. Input'!$H$13:$CJ$13,"&lt;="&amp;$AI$1020,'Sch A. Input'!$H$13:$CJ$13,"&gt;"&amp;$Y$1020))</f>
        <v>0</v>
      </c>
      <c r="AD1774" s="283">
        <f t="shared" si="1229"/>
        <v>0</v>
      </c>
      <c r="AE1774" s="242">
        <f t="shared" si="1230"/>
        <v>0</v>
      </c>
      <c r="AF1774" s="242">
        <f t="shared" si="1231"/>
        <v>0</v>
      </c>
      <c r="AG1774" s="276">
        <f t="shared" si="1217"/>
        <v>0</v>
      </c>
      <c r="AH1774" s="281">
        <f t="shared" si="1201"/>
        <v>0</v>
      </c>
      <c r="AI1774" s="245">
        <f t="shared" si="1202"/>
        <v>0</v>
      </c>
      <c r="AK1774" s="285">
        <f t="shared" si="1232"/>
        <v>0</v>
      </c>
      <c r="AL1774" s="242">
        <f>IF(AK1774=0,0,SUMIFS('Sch A. Input'!$H765:$CJ765,'Sch A. Input'!$H$14:$CJ$14,"Recurring",'Sch A. Input'!$H$13:$CJ$13,"&lt;="&amp;$L$11,'Sch A. Input'!$H$13:$CJ$13,"&lt;="&amp;$AS$1020,'Sch A. Input'!$H$13:$CJ$13,"&gt;"&amp;$AI$1020))</f>
        <v>0</v>
      </c>
      <c r="AM1774" s="242">
        <f>IF(AK1774=0,0,SUMIFS('Sch A. Input'!$H765:$CJ765,'Sch A. Input'!$H$14:$CJ$14,"One-time",'Sch A. Input'!$H$13:$CJ$13,"&lt;="&amp;$L$11,'Sch A. Input'!$H$13:$CJ$13,"&lt;="&amp;$AS$1020,'Sch A. Input'!$H$13:$CJ$13,"&gt;"&amp;$AI$1020))</f>
        <v>0</v>
      </c>
      <c r="AN1774" s="283">
        <f t="shared" si="1233"/>
        <v>0</v>
      </c>
      <c r="AO1774" s="242">
        <f t="shared" si="1234"/>
        <v>0</v>
      </c>
      <c r="AP1774" s="242">
        <f t="shared" si="1235"/>
        <v>0</v>
      </c>
      <c r="AQ1774" s="276">
        <f t="shared" si="1218"/>
        <v>0</v>
      </c>
      <c r="AR1774" s="281">
        <f t="shared" si="1203"/>
        <v>0</v>
      </c>
      <c r="AS1774" s="245">
        <f t="shared" si="1204"/>
        <v>0</v>
      </c>
      <c r="AY1774" s="160"/>
      <c r="AZ1774" s="160"/>
      <c r="BK1774" s="2"/>
      <c r="BL1774" s="2"/>
      <c r="BM1774" s="2"/>
      <c r="BN1774" s="2"/>
      <c r="BO1774" s="2"/>
      <c r="BP1774" s="2"/>
      <c r="BQ1774" s="2"/>
      <c r="BR1774" s="2"/>
      <c r="BS1774" s="2"/>
      <c r="BT1774" s="2"/>
      <c r="BU1774" s="2"/>
      <c r="BV1774" s="2"/>
      <c r="BW1774" s="2"/>
      <c r="BX1774" s="2"/>
      <c r="BY1774" s="2"/>
      <c r="BZ1774" s="2"/>
      <c r="CA1774" s="2"/>
      <c r="CI1774"/>
      <c r="CJ1774"/>
      <c r="CK1774"/>
      <c r="CL1774"/>
      <c r="CM1774"/>
      <c r="CN1774"/>
      <c r="CO1774"/>
      <c r="CP1774"/>
      <c r="CQ1774"/>
      <c r="CR1774"/>
      <c r="CS1774"/>
      <c r="CT1774"/>
      <c r="CU1774"/>
      <c r="CV1774"/>
      <c r="CW1774"/>
      <c r="CX1774"/>
    </row>
    <row r="1775" spans="2:102" x14ac:dyDescent="0.35">
      <c r="B1775" s="70" t="str">
        <f t="shared" ref="B1775:F1775" si="1271">B768</f>
        <v/>
      </c>
      <c r="C1775" s="166" t="str">
        <f t="shared" si="1271"/>
        <v/>
      </c>
      <c r="D1775" s="273" t="str">
        <f t="shared" si="1271"/>
        <v/>
      </c>
      <c r="E1775" s="273">
        <f t="shared" si="1271"/>
        <v>45016</v>
      </c>
      <c r="F1775" s="273">
        <f t="shared" si="1271"/>
        <v>0</v>
      </c>
      <c r="G1775" s="98">
        <f t="shared" si="1220"/>
        <v>0</v>
      </c>
      <c r="H1775" s="242">
        <f>IF(G1775=0,0,SUMIFS('Sch A. Input'!$H766:$CJ766,'Sch A. Input'!$H$14:$CJ$14,"Recurring",'Sch A. Input'!$H$13:$CJ$13,"&lt;="&amp;$O$1020,'Sch A. Input'!$H$13:$CJ$13,"&lt;="&amp;$L$11))</f>
        <v>0</v>
      </c>
      <c r="I1775" s="242">
        <f>IF(G1775=0,0,SUMIFS('Sch A. Input'!$H766:$CJ766,'Sch A. Input'!$H$14:$CJ$14,"One-time",'Sch A. Input'!$H$13:$CJ$13,"&lt;="&amp;$O$1020,'Sch A. Input'!$H$13:$CJ$13,"&lt;="&amp;$L$11))</f>
        <v>0</v>
      </c>
      <c r="J1775" s="283">
        <f t="shared" si="1221"/>
        <v>0</v>
      </c>
      <c r="K1775" s="242">
        <f t="shared" si="1222"/>
        <v>0</v>
      </c>
      <c r="L1775" s="242">
        <f t="shared" si="1223"/>
        <v>0</v>
      </c>
      <c r="M1775" s="276">
        <f t="shared" si="1215"/>
        <v>0</v>
      </c>
      <c r="N1775" s="281">
        <f t="shared" si="1197"/>
        <v>0</v>
      </c>
      <c r="O1775" s="245">
        <f t="shared" si="1198"/>
        <v>0</v>
      </c>
      <c r="P1775" s="248"/>
      <c r="Q1775" s="285">
        <f t="shared" si="1224"/>
        <v>0</v>
      </c>
      <c r="R1775" s="242">
        <f>IF(Q1775=0,0,SUMIFS('Sch A. Input'!$H766:$CJ766,'Sch A. Input'!$H$14:$CJ$14,"Recurring",'Sch A. Input'!$H$13:$CJ$13,"&lt;="&amp;$L$11,'Sch A. Input'!$H$13:$CJ$13,"&lt;="&amp;$Y$1020,'Sch A. Input'!$H$13:$CJ$13,"&gt;"&amp;$O$1020))</f>
        <v>0</v>
      </c>
      <c r="S1775" s="242">
        <f>IF(Q1775=0,0,SUMIFS('Sch A. Input'!$H766:$CJ766,'Sch A. Input'!$H$14:$CJ$14,"One-time",'Sch A. Input'!$H$13:$CJ$13,"&lt;="&amp;$L$11,'Sch A. Input'!$H$13:$CJ$13,"&lt;="&amp;$Y$1020,'Sch A. Input'!$H$13:$CJ$13,"&gt;"&amp;$O$1020))</f>
        <v>0</v>
      </c>
      <c r="T1775" s="283">
        <f t="shared" si="1225"/>
        <v>0</v>
      </c>
      <c r="U1775" s="242">
        <f t="shared" si="1226"/>
        <v>0</v>
      </c>
      <c r="V1775" s="242">
        <f t="shared" si="1227"/>
        <v>0</v>
      </c>
      <c r="W1775" s="276">
        <f t="shared" si="1216"/>
        <v>0</v>
      </c>
      <c r="X1775" s="281">
        <f t="shared" si="1199"/>
        <v>0</v>
      </c>
      <c r="Y1775" s="245">
        <f t="shared" si="1200"/>
        <v>0</v>
      </c>
      <c r="Z1775" s="248"/>
      <c r="AA1775" s="285">
        <f t="shared" si="1228"/>
        <v>0</v>
      </c>
      <c r="AB1775" s="242">
        <f>IF(AA1775=0,0,SUMIFS('Sch A. Input'!$H766:$CJ766,'Sch A. Input'!$H$14:$CJ$14,"Recurring",'Sch A. Input'!$H$13:$CJ$13,"&lt;="&amp;$L$11,'Sch A. Input'!$H$13:$CJ$13,"&lt;="&amp;$AI$1020,'Sch A. Input'!$H$13:$CJ$13,"&gt;"&amp;$Y$1020))</f>
        <v>0</v>
      </c>
      <c r="AC1775" s="242">
        <f>IF(AA1775=0,0,SUMIFS('Sch A. Input'!$H766:$CJ766,'Sch A. Input'!$H$14:$CJ$14,"One-time",'Sch A. Input'!$H$13:$CJ$13,"&lt;="&amp;$L$11,'Sch A. Input'!$H$13:$CJ$13,"&lt;="&amp;$AI$1020,'Sch A. Input'!$H$13:$CJ$13,"&gt;"&amp;$Y$1020))</f>
        <v>0</v>
      </c>
      <c r="AD1775" s="283">
        <f t="shared" si="1229"/>
        <v>0</v>
      </c>
      <c r="AE1775" s="242">
        <f t="shared" si="1230"/>
        <v>0</v>
      </c>
      <c r="AF1775" s="242">
        <f t="shared" si="1231"/>
        <v>0</v>
      </c>
      <c r="AG1775" s="276">
        <f t="shared" si="1217"/>
        <v>0</v>
      </c>
      <c r="AH1775" s="281">
        <f t="shared" si="1201"/>
        <v>0</v>
      </c>
      <c r="AI1775" s="245">
        <f t="shared" si="1202"/>
        <v>0</v>
      </c>
      <c r="AK1775" s="285">
        <f t="shared" si="1232"/>
        <v>0</v>
      </c>
      <c r="AL1775" s="242">
        <f>IF(AK1775=0,0,SUMIFS('Sch A. Input'!$H766:$CJ766,'Sch A. Input'!$H$14:$CJ$14,"Recurring",'Sch A. Input'!$H$13:$CJ$13,"&lt;="&amp;$L$11,'Sch A. Input'!$H$13:$CJ$13,"&lt;="&amp;$AS$1020,'Sch A. Input'!$H$13:$CJ$13,"&gt;"&amp;$AI$1020))</f>
        <v>0</v>
      </c>
      <c r="AM1775" s="242">
        <f>IF(AK1775=0,0,SUMIFS('Sch A. Input'!$H766:$CJ766,'Sch A. Input'!$H$14:$CJ$14,"One-time",'Sch A. Input'!$H$13:$CJ$13,"&lt;="&amp;$L$11,'Sch A. Input'!$H$13:$CJ$13,"&lt;="&amp;$AS$1020,'Sch A. Input'!$H$13:$CJ$13,"&gt;"&amp;$AI$1020))</f>
        <v>0</v>
      </c>
      <c r="AN1775" s="283">
        <f t="shared" si="1233"/>
        <v>0</v>
      </c>
      <c r="AO1775" s="242">
        <f t="shared" si="1234"/>
        <v>0</v>
      </c>
      <c r="AP1775" s="242">
        <f t="shared" si="1235"/>
        <v>0</v>
      </c>
      <c r="AQ1775" s="276">
        <f t="shared" si="1218"/>
        <v>0</v>
      </c>
      <c r="AR1775" s="281">
        <f t="shared" si="1203"/>
        <v>0</v>
      </c>
      <c r="AS1775" s="245">
        <f t="shared" si="1204"/>
        <v>0</v>
      </c>
      <c r="AY1775" s="160"/>
      <c r="AZ1775" s="160"/>
      <c r="BK1775" s="2"/>
      <c r="BL1775" s="2"/>
      <c r="BM1775" s="2"/>
      <c r="BN1775" s="2"/>
      <c r="BO1775" s="2"/>
      <c r="BP1775" s="2"/>
      <c r="BQ1775" s="2"/>
      <c r="BR1775" s="2"/>
      <c r="BS1775" s="2"/>
      <c r="BT1775" s="2"/>
      <c r="BU1775" s="2"/>
      <c r="BV1775" s="2"/>
      <c r="BW1775" s="2"/>
      <c r="BX1775" s="2"/>
      <c r="BY1775" s="2"/>
      <c r="BZ1775" s="2"/>
      <c r="CA1775" s="2"/>
      <c r="CI1775"/>
      <c r="CJ1775"/>
      <c r="CK1775"/>
      <c r="CL1775"/>
      <c r="CM1775"/>
      <c r="CN1775"/>
      <c r="CO1775"/>
      <c r="CP1775"/>
      <c r="CQ1775"/>
      <c r="CR1775"/>
      <c r="CS1775"/>
      <c r="CT1775"/>
      <c r="CU1775"/>
      <c r="CV1775"/>
      <c r="CW1775"/>
      <c r="CX1775"/>
    </row>
    <row r="1776" spans="2:102" x14ac:dyDescent="0.35">
      <c r="B1776" s="70" t="str">
        <f t="shared" ref="B1776:F1776" si="1272">B769</f>
        <v/>
      </c>
      <c r="C1776" s="166" t="str">
        <f t="shared" si="1272"/>
        <v/>
      </c>
      <c r="D1776" s="273" t="str">
        <f t="shared" si="1272"/>
        <v/>
      </c>
      <c r="E1776" s="273">
        <f t="shared" si="1272"/>
        <v>45016</v>
      </c>
      <c r="F1776" s="273">
        <f t="shared" si="1272"/>
        <v>0</v>
      </c>
      <c r="G1776" s="98">
        <f t="shared" si="1220"/>
        <v>0</v>
      </c>
      <c r="H1776" s="242">
        <f>IF(G1776=0,0,SUMIFS('Sch A. Input'!$H767:$CJ767,'Sch A. Input'!$H$14:$CJ$14,"Recurring",'Sch A. Input'!$H$13:$CJ$13,"&lt;="&amp;$O$1020,'Sch A. Input'!$H$13:$CJ$13,"&lt;="&amp;$L$11))</f>
        <v>0</v>
      </c>
      <c r="I1776" s="242">
        <f>IF(G1776=0,0,SUMIFS('Sch A. Input'!$H767:$CJ767,'Sch A. Input'!$H$14:$CJ$14,"One-time",'Sch A. Input'!$H$13:$CJ$13,"&lt;="&amp;$O$1020,'Sch A. Input'!$H$13:$CJ$13,"&lt;="&amp;$L$11))</f>
        <v>0</v>
      </c>
      <c r="J1776" s="283">
        <f t="shared" si="1221"/>
        <v>0</v>
      </c>
      <c r="K1776" s="242">
        <f t="shared" si="1222"/>
        <v>0</v>
      </c>
      <c r="L1776" s="242">
        <f t="shared" si="1223"/>
        <v>0</v>
      </c>
      <c r="M1776" s="276">
        <f t="shared" si="1215"/>
        <v>0</v>
      </c>
      <c r="N1776" s="281">
        <f t="shared" si="1197"/>
        <v>0</v>
      </c>
      <c r="O1776" s="245">
        <f t="shared" si="1198"/>
        <v>0</v>
      </c>
      <c r="P1776" s="248"/>
      <c r="Q1776" s="285">
        <f t="shared" si="1224"/>
        <v>0</v>
      </c>
      <c r="R1776" s="242">
        <f>IF(Q1776=0,0,SUMIFS('Sch A. Input'!$H767:$CJ767,'Sch A. Input'!$H$14:$CJ$14,"Recurring",'Sch A. Input'!$H$13:$CJ$13,"&lt;="&amp;$L$11,'Sch A. Input'!$H$13:$CJ$13,"&lt;="&amp;$Y$1020,'Sch A. Input'!$H$13:$CJ$13,"&gt;"&amp;$O$1020))</f>
        <v>0</v>
      </c>
      <c r="S1776" s="242">
        <f>IF(Q1776=0,0,SUMIFS('Sch A. Input'!$H767:$CJ767,'Sch A. Input'!$H$14:$CJ$14,"One-time",'Sch A. Input'!$H$13:$CJ$13,"&lt;="&amp;$L$11,'Sch A. Input'!$H$13:$CJ$13,"&lt;="&amp;$Y$1020,'Sch A. Input'!$H$13:$CJ$13,"&gt;"&amp;$O$1020))</f>
        <v>0</v>
      </c>
      <c r="T1776" s="283">
        <f t="shared" si="1225"/>
        <v>0</v>
      </c>
      <c r="U1776" s="242">
        <f t="shared" si="1226"/>
        <v>0</v>
      </c>
      <c r="V1776" s="242">
        <f t="shared" si="1227"/>
        <v>0</v>
      </c>
      <c r="W1776" s="276">
        <f t="shared" si="1216"/>
        <v>0</v>
      </c>
      <c r="X1776" s="281">
        <f t="shared" si="1199"/>
        <v>0</v>
      </c>
      <c r="Y1776" s="245">
        <f t="shared" si="1200"/>
        <v>0</v>
      </c>
      <c r="Z1776" s="248"/>
      <c r="AA1776" s="285">
        <f t="shared" si="1228"/>
        <v>0</v>
      </c>
      <c r="AB1776" s="242">
        <f>IF(AA1776=0,0,SUMIFS('Sch A. Input'!$H767:$CJ767,'Sch A. Input'!$H$14:$CJ$14,"Recurring",'Sch A. Input'!$H$13:$CJ$13,"&lt;="&amp;$L$11,'Sch A. Input'!$H$13:$CJ$13,"&lt;="&amp;$AI$1020,'Sch A. Input'!$H$13:$CJ$13,"&gt;"&amp;$Y$1020))</f>
        <v>0</v>
      </c>
      <c r="AC1776" s="242">
        <f>IF(AA1776=0,0,SUMIFS('Sch A. Input'!$H767:$CJ767,'Sch A. Input'!$H$14:$CJ$14,"One-time",'Sch A. Input'!$H$13:$CJ$13,"&lt;="&amp;$L$11,'Sch A. Input'!$H$13:$CJ$13,"&lt;="&amp;$AI$1020,'Sch A. Input'!$H$13:$CJ$13,"&gt;"&amp;$Y$1020))</f>
        <v>0</v>
      </c>
      <c r="AD1776" s="283">
        <f t="shared" si="1229"/>
        <v>0</v>
      </c>
      <c r="AE1776" s="242">
        <f t="shared" si="1230"/>
        <v>0</v>
      </c>
      <c r="AF1776" s="242">
        <f t="shared" si="1231"/>
        <v>0</v>
      </c>
      <c r="AG1776" s="276">
        <f t="shared" si="1217"/>
        <v>0</v>
      </c>
      <c r="AH1776" s="281">
        <f t="shared" si="1201"/>
        <v>0</v>
      </c>
      <c r="AI1776" s="245">
        <f t="shared" si="1202"/>
        <v>0</v>
      </c>
      <c r="AK1776" s="285">
        <f t="shared" si="1232"/>
        <v>0</v>
      </c>
      <c r="AL1776" s="242">
        <f>IF(AK1776=0,0,SUMIFS('Sch A. Input'!$H767:$CJ767,'Sch A. Input'!$H$14:$CJ$14,"Recurring",'Sch A. Input'!$H$13:$CJ$13,"&lt;="&amp;$L$11,'Sch A. Input'!$H$13:$CJ$13,"&lt;="&amp;$AS$1020,'Sch A. Input'!$H$13:$CJ$13,"&gt;"&amp;$AI$1020))</f>
        <v>0</v>
      </c>
      <c r="AM1776" s="242">
        <f>IF(AK1776=0,0,SUMIFS('Sch A. Input'!$H767:$CJ767,'Sch A. Input'!$H$14:$CJ$14,"One-time",'Sch A. Input'!$H$13:$CJ$13,"&lt;="&amp;$L$11,'Sch A. Input'!$H$13:$CJ$13,"&lt;="&amp;$AS$1020,'Sch A. Input'!$H$13:$CJ$13,"&gt;"&amp;$AI$1020))</f>
        <v>0</v>
      </c>
      <c r="AN1776" s="283">
        <f t="shared" si="1233"/>
        <v>0</v>
      </c>
      <c r="AO1776" s="242">
        <f t="shared" si="1234"/>
        <v>0</v>
      </c>
      <c r="AP1776" s="242">
        <f t="shared" si="1235"/>
        <v>0</v>
      </c>
      <c r="AQ1776" s="276">
        <f t="shared" si="1218"/>
        <v>0</v>
      </c>
      <c r="AR1776" s="281">
        <f t="shared" si="1203"/>
        <v>0</v>
      </c>
      <c r="AS1776" s="245">
        <f t="shared" si="1204"/>
        <v>0</v>
      </c>
      <c r="AY1776" s="160"/>
      <c r="AZ1776" s="160"/>
      <c r="BK1776" s="2"/>
      <c r="BL1776" s="2"/>
      <c r="BM1776" s="2"/>
      <c r="BN1776" s="2"/>
      <c r="BO1776" s="2"/>
      <c r="BP1776" s="2"/>
      <c r="BQ1776" s="2"/>
      <c r="BR1776" s="2"/>
      <c r="BS1776" s="2"/>
      <c r="BT1776" s="2"/>
      <c r="BU1776" s="2"/>
      <c r="BV1776" s="2"/>
      <c r="BW1776" s="2"/>
      <c r="BX1776" s="2"/>
      <c r="BY1776" s="2"/>
      <c r="BZ1776" s="2"/>
      <c r="CA1776" s="2"/>
      <c r="CI1776"/>
      <c r="CJ1776"/>
      <c r="CK1776"/>
      <c r="CL1776"/>
      <c r="CM1776"/>
      <c r="CN1776"/>
      <c r="CO1776"/>
      <c r="CP1776"/>
      <c r="CQ1776"/>
      <c r="CR1776"/>
      <c r="CS1776"/>
      <c r="CT1776"/>
      <c r="CU1776"/>
      <c r="CV1776"/>
      <c r="CW1776"/>
      <c r="CX1776"/>
    </row>
    <row r="1777" spans="2:102" x14ac:dyDescent="0.35">
      <c r="B1777" s="70" t="str">
        <f t="shared" ref="B1777:F1777" si="1273">B770</f>
        <v/>
      </c>
      <c r="C1777" s="166" t="str">
        <f t="shared" si="1273"/>
        <v/>
      </c>
      <c r="D1777" s="273" t="str">
        <f t="shared" si="1273"/>
        <v/>
      </c>
      <c r="E1777" s="273">
        <f t="shared" si="1273"/>
        <v>45016</v>
      </c>
      <c r="F1777" s="273">
        <f t="shared" si="1273"/>
        <v>0</v>
      </c>
      <c r="G1777" s="98">
        <f t="shared" si="1220"/>
        <v>0</v>
      </c>
      <c r="H1777" s="242">
        <f>IF(G1777=0,0,SUMIFS('Sch A. Input'!$H768:$CJ768,'Sch A. Input'!$H$14:$CJ$14,"Recurring",'Sch A. Input'!$H$13:$CJ$13,"&lt;="&amp;$O$1020,'Sch A. Input'!$H$13:$CJ$13,"&lt;="&amp;$L$11))</f>
        <v>0</v>
      </c>
      <c r="I1777" s="242">
        <f>IF(G1777=0,0,SUMIFS('Sch A. Input'!$H768:$CJ768,'Sch A. Input'!$H$14:$CJ$14,"One-time",'Sch A. Input'!$H$13:$CJ$13,"&lt;="&amp;$O$1020,'Sch A. Input'!$H$13:$CJ$13,"&lt;="&amp;$L$11))</f>
        <v>0</v>
      </c>
      <c r="J1777" s="283">
        <f t="shared" si="1221"/>
        <v>0</v>
      </c>
      <c r="K1777" s="242">
        <f t="shared" si="1222"/>
        <v>0</v>
      </c>
      <c r="L1777" s="242">
        <f t="shared" si="1223"/>
        <v>0</v>
      </c>
      <c r="M1777" s="276">
        <f t="shared" si="1215"/>
        <v>0</v>
      </c>
      <c r="N1777" s="281">
        <f t="shared" si="1197"/>
        <v>0</v>
      </c>
      <c r="O1777" s="245">
        <f t="shared" si="1198"/>
        <v>0</v>
      </c>
      <c r="P1777" s="248"/>
      <c r="Q1777" s="285">
        <f t="shared" si="1224"/>
        <v>0</v>
      </c>
      <c r="R1777" s="242">
        <f>IF(Q1777=0,0,SUMIFS('Sch A. Input'!$H768:$CJ768,'Sch A. Input'!$H$14:$CJ$14,"Recurring",'Sch A. Input'!$H$13:$CJ$13,"&lt;="&amp;$L$11,'Sch A. Input'!$H$13:$CJ$13,"&lt;="&amp;$Y$1020,'Sch A. Input'!$H$13:$CJ$13,"&gt;"&amp;$O$1020))</f>
        <v>0</v>
      </c>
      <c r="S1777" s="242">
        <f>IF(Q1777=0,0,SUMIFS('Sch A. Input'!$H768:$CJ768,'Sch A. Input'!$H$14:$CJ$14,"One-time",'Sch A. Input'!$H$13:$CJ$13,"&lt;="&amp;$L$11,'Sch A. Input'!$H$13:$CJ$13,"&lt;="&amp;$Y$1020,'Sch A. Input'!$H$13:$CJ$13,"&gt;"&amp;$O$1020))</f>
        <v>0</v>
      </c>
      <c r="T1777" s="283">
        <f t="shared" si="1225"/>
        <v>0</v>
      </c>
      <c r="U1777" s="242">
        <f t="shared" si="1226"/>
        <v>0</v>
      </c>
      <c r="V1777" s="242">
        <f t="shared" si="1227"/>
        <v>0</v>
      </c>
      <c r="W1777" s="276">
        <f t="shared" si="1216"/>
        <v>0</v>
      </c>
      <c r="X1777" s="281">
        <f t="shared" si="1199"/>
        <v>0</v>
      </c>
      <c r="Y1777" s="245">
        <f t="shared" si="1200"/>
        <v>0</v>
      </c>
      <c r="Z1777" s="248"/>
      <c r="AA1777" s="285">
        <f t="shared" si="1228"/>
        <v>0</v>
      </c>
      <c r="AB1777" s="242">
        <f>IF(AA1777=0,0,SUMIFS('Sch A. Input'!$H768:$CJ768,'Sch A. Input'!$H$14:$CJ$14,"Recurring",'Sch A. Input'!$H$13:$CJ$13,"&lt;="&amp;$L$11,'Sch A. Input'!$H$13:$CJ$13,"&lt;="&amp;$AI$1020,'Sch A. Input'!$H$13:$CJ$13,"&gt;"&amp;$Y$1020))</f>
        <v>0</v>
      </c>
      <c r="AC1777" s="242">
        <f>IF(AA1777=0,0,SUMIFS('Sch A. Input'!$H768:$CJ768,'Sch A. Input'!$H$14:$CJ$14,"One-time",'Sch A. Input'!$H$13:$CJ$13,"&lt;="&amp;$L$11,'Sch A. Input'!$H$13:$CJ$13,"&lt;="&amp;$AI$1020,'Sch A. Input'!$H$13:$CJ$13,"&gt;"&amp;$Y$1020))</f>
        <v>0</v>
      </c>
      <c r="AD1777" s="283">
        <f t="shared" si="1229"/>
        <v>0</v>
      </c>
      <c r="AE1777" s="242">
        <f t="shared" si="1230"/>
        <v>0</v>
      </c>
      <c r="AF1777" s="242">
        <f t="shared" si="1231"/>
        <v>0</v>
      </c>
      <c r="AG1777" s="276">
        <f t="shared" si="1217"/>
        <v>0</v>
      </c>
      <c r="AH1777" s="281">
        <f t="shared" si="1201"/>
        <v>0</v>
      </c>
      <c r="AI1777" s="245">
        <f t="shared" si="1202"/>
        <v>0</v>
      </c>
      <c r="AK1777" s="285">
        <f t="shared" si="1232"/>
        <v>0</v>
      </c>
      <c r="AL1777" s="242">
        <f>IF(AK1777=0,0,SUMIFS('Sch A. Input'!$H768:$CJ768,'Sch A. Input'!$H$14:$CJ$14,"Recurring",'Sch A. Input'!$H$13:$CJ$13,"&lt;="&amp;$L$11,'Sch A. Input'!$H$13:$CJ$13,"&lt;="&amp;$AS$1020,'Sch A. Input'!$H$13:$CJ$13,"&gt;"&amp;$AI$1020))</f>
        <v>0</v>
      </c>
      <c r="AM1777" s="242">
        <f>IF(AK1777=0,0,SUMIFS('Sch A. Input'!$H768:$CJ768,'Sch A. Input'!$H$14:$CJ$14,"One-time",'Sch A. Input'!$H$13:$CJ$13,"&lt;="&amp;$L$11,'Sch A. Input'!$H$13:$CJ$13,"&lt;="&amp;$AS$1020,'Sch A. Input'!$H$13:$CJ$13,"&gt;"&amp;$AI$1020))</f>
        <v>0</v>
      </c>
      <c r="AN1777" s="283">
        <f t="shared" si="1233"/>
        <v>0</v>
      </c>
      <c r="AO1777" s="242">
        <f t="shared" si="1234"/>
        <v>0</v>
      </c>
      <c r="AP1777" s="242">
        <f t="shared" si="1235"/>
        <v>0</v>
      </c>
      <c r="AQ1777" s="276">
        <f t="shared" si="1218"/>
        <v>0</v>
      </c>
      <c r="AR1777" s="281">
        <f t="shared" si="1203"/>
        <v>0</v>
      </c>
      <c r="AS1777" s="245">
        <f t="shared" si="1204"/>
        <v>0</v>
      </c>
      <c r="AY1777" s="160"/>
      <c r="AZ1777" s="160"/>
      <c r="BK1777" s="2"/>
      <c r="BL1777" s="2"/>
      <c r="BM1777" s="2"/>
      <c r="BN1777" s="2"/>
      <c r="BO1777" s="2"/>
      <c r="BP1777" s="2"/>
      <c r="BQ1777" s="2"/>
      <c r="BR1777" s="2"/>
      <c r="BS1777" s="2"/>
      <c r="BT1777" s="2"/>
      <c r="BU1777" s="2"/>
      <c r="BV1777" s="2"/>
      <c r="BW1777" s="2"/>
      <c r="BX1777" s="2"/>
      <c r="BY1777" s="2"/>
      <c r="BZ1777" s="2"/>
      <c r="CA1777" s="2"/>
      <c r="CI1777"/>
      <c r="CJ1777"/>
      <c r="CK1777"/>
      <c r="CL1777"/>
      <c r="CM1777"/>
      <c r="CN1777"/>
      <c r="CO1777"/>
      <c r="CP1777"/>
      <c r="CQ1777"/>
      <c r="CR1777"/>
      <c r="CS1777"/>
      <c r="CT1777"/>
      <c r="CU1777"/>
      <c r="CV1777"/>
      <c r="CW1777"/>
      <c r="CX1777"/>
    </row>
    <row r="1778" spans="2:102" x14ac:dyDescent="0.35">
      <c r="B1778" s="70" t="str">
        <f t="shared" ref="B1778:F1778" si="1274">B771</f>
        <v/>
      </c>
      <c r="C1778" s="166" t="str">
        <f t="shared" si="1274"/>
        <v/>
      </c>
      <c r="D1778" s="273" t="str">
        <f t="shared" si="1274"/>
        <v/>
      </c>
      <c r="E1778" s="273">
        <f t="shared" si="1274"/>
        <v>45016</v>
      </c>
      <c r="F1778" s="273">
        <f t="shared" si="1274"/>
        <v>0</v>
      </c>
      <c r="G1778" s="98">
        <f t="shared" si="1220"/>
        <v>0</v>
      </c>
      <c r="H1778" s="242">
        <f>IF(G1778=0,0,SUMIFS('Sch A. Input'!$H769:$CJ769,'Sch A. Input'!$H$14:$CJ$14,"Recurring",'Sch A. Input'!$H$13:$CJ$13,"&lt;="&amp;$O$1020,'Sch A. Input'!$H$13:$CJ$13,"&lt;="&amp;$L$11))</f>
        <v>0</v>
      </c>
      <c r="I1778" s="242">
        <f>IF(G1778=0,0,SUMIFS('Sch A. Input'!$H769:$CJ769,'Sch A. Input'!$H$14:$CJ$14,"One-time",'Sch A. Input'!$H$13:$CJ$13,"&lt;="&amp;$O$1020,'Sch A. Input'!$H$13:$CJ$13,"&lt;="&amp;$L$11))</f>
        <v>0</v>
      </c>
      <c r="J1778" s="283">
        <f t="shared" si="1221"/>
        <v>0</v>
      </c>
      <c r="K1778" s="242">
        <f t="shared" si="1222"/>
        <v>0</v>
      </c>
      <c r="L1778" s="242">
        <f t="shared" si="1223"/>
        <v>0</v>
      </c>
      <c r="M1778" s="276">
        <f t="shared" si="1215"/>
        <v>0</v>
      </c>
      <c r="N1778" s="281">
        <f t="shared" si="1197"/>
        <v>0</v>
      </c>
      <c r="O1778" s="245">
        <f t="shared" si="1198"/>
        <v>0</v>
      </c>
      <c r="P1778" s="248"/>
      <c r="Q1778" s="285">
        <f t="shared" si="1224"/>
        <v>0</v>
      </c>
      <c r="R1778" s="242">
        <f>IF(Q1778=0,0,SUMIFS('Sch A. Input'!$H769:$CJ769,'Sch A. Input'!$H$14:$CJ$14,"Recurring",'Sch A. Input'!$H$13:$CJ$13,"&lt;="&amp;$L$11,'Sch A. Input'!$H$13:$CJ$13,"&lt;="&amp;$Y$1020,'Sch A. Input'!$H$13:$CJ$13,"&gt;"&amp;$O$1020))</f>
        <v>0</v>
      </c>
      <c r="S1778" s="242">
        <f>IF(Q1778=0,0,SUMIFS('Sch A. Input'!$H769:$CJ769,'Sch A. Input'!$H$14:$CJ$14,"One-time",'Sch A. Input'!$H$13:$CJ$13,"&lt;="&amp;$L$11,'Sch A. Input'!$H$13:$CJ$13,"&lt;="&amp;$Y$1020,'Sch A. Input'!$H$13:$CJ$13,"&gt;"&amp;$O$1020))</f>
        <v>0</v>
      </c>
      <c r="T1778" s="283">
        <f t="shared" si="1225"/>
        <v>0</v>
      </c>
      <c r="U1778" s="242">
        <f t="shared" si="1226"/>
        <v>0</v>
      </c>
      <c r="V1778" s="242">
        <f t="shared" si="1227"/>
        <v>0</v>
      </c>
      <c r="W1778" s="276">
        <f t="shared" si="1216"/>
        <v>0</v>
      </c>
      <c r="X1778" s="281">
        <f t="shared" si="1199"/>
        <v>0</v>
      </c>
      <c r="Y1778" s="245">
        <f t="shared" si="1200"/>
        <v>0</v>
      </c>
      <c r="Z1778" s="248"/>
      <c r="AA1778" s="285">
        <f t="shared" si="1228"/>
        <v>0</v>
      </c>
      <c r="AB1778" s="242">
        <f>IF(AA1778=0,0,SUMIFS('Sch A. Input'!$H769:$CJ769,'Sch A. Input'!$H$14:$CJ$14,"Recurring",'Sch A. Input'!$H$13:$CJ$13,"&lt;="&amp;$L$11,'Sch A. Input'!$H$13:$CJ$13,"&lt;="&amp;$AI$1020,'Sch A. Input'!$H$13:$CJ$13,"&gt;"&amp;$Y$1020))</f>
        <v>0</v>
      </c>
      <c r="AC1778" s="242">
        <f>IF(AA1778=0,0,SUMIFS('Sch A. Input'!$H769:$CJ769,'Sch A. Input'!$H$14:$CJ$14,"One-time",'Sch A. Input'!$H$13:$CJ$13,"&lt;="&amp;$L$11,'Sch A. Input'!$H$13:$CJ$13,"&lt;="&amp;$AI$1020,'Sch A. Input'!$H$13:$CJ$13,"&gt;"&amp;$Y$1020))</f>
        <v>0</v>
      </c>
      <c r="AD1778" s="283">
        <f t="shared" si="1229"/>
        <v>0</v>
      </c>
      <c r="AE1778" s="242">
        <f t="shared" si="1230"/>
        <v>0</v>
      </c>
      <c r="AF1778" s="242">
        <f t="shared" si="1231"/>
        <v>0</v>
      </c>
      <c r="AG1778" s="276">
        <f t="shared" si="1217"/>
        <v>0</v>
      </c>
      <c r="AH1778" s="281">
        <f t="shared" si="1201"/>
        <v>0</v>
      </c>
      <c r="AI1778" s="245">
        <f t="shared" si="1202"/>
        <v>0</v>
      </c>
      <c r="AK1778" s="285">
        <f t="shared" si="1232"/>
        <v>0</v>
      </c>
      <c r="AL1778" s="242">
        <f>IF(AK1778=0,0,SUMIFS('Sch A. Input'!$H769:$CJ769,'Sch A. Input'!$H$14:$CJ$14,"Recurring",'Sch A. Input'!$H$13:$CJ$13,"&lt;="&amp;$L$11,'Sch A. Input'!$H$13:$CJ$13,"&lt;="&amp;$AS$1020,'Sch A. Input'!$H$13:$CJ$13,"&gt;"&amp;$AI$1020))</f>
        <v>0</v>
      </c>
      <c r="AM1778" s="242">
        <f>IF(AK1778=0,0,SUMIFS('Sch A. Input'!$H769:$CJ769,'Sch A. Input'!$H$14:$CJ$14,"One-time",'Sch A. Input'!$H$13:$CJ$13,"&lt;="&amp;$L$11,'Sch A. Input'!$H$13:$CJ$13,"&lt;="&amp;$AS$1020,'Sch A. Input'!$H$13:$CJ$13,"&gt;"&amp;$AI$1020))</f>
        <v>0</v>
      </c>
      <c r="AN1778" s="283">
        <f t="shared" si="1233"/>
        <v>0</v>
      </c>
      <c r="AO1778" s="242">
        <f t="shared" si="1234"/>
        <v>0</v>
      </c>
      <c r="AP1778" s="242">
        <f t="shared" si="1235"/>
        <v>0</v>
      </c>
      <c r="AQ1778" s="276">
        <f t="shared" si="1218"/>
        <v>0</v>
      </c>
      <c r="AR1778" s="281">
        <f t="shared" si="1203"/>
        <v>0</v>
      </c>
      <c r="AS1778" s="245">
        <f t="shared" si="1204"/>
        <v>0</v>
      </c>
      <c r="AY1778" s="160"/>
      <c r="AZ1778" s="160"/>
      <c r="BK1778" s="2"/>
      <c r="BL1778" s="2"/>
      <c r="BM1778" s="2"/>
      <c r="BN1778" s="2"/>
      <c r="BO1778" s="2"/>
      <c r="BP1778" s="2"/>
      <c r="BQ1778" s="2"/>
      <c r="BR1778" s="2"/>
      <c r="BS1778" s="2"/>
      <c r="BT1778" s="2"/>
      <c r="BU1778" s="2"/>
      <c r="BV1778" s="2"/>
      <c r="BW1778" s="2"/>
      <c r="BX1778" s="2"/>
      <c r="BY1778" s="2"/>
      <c r="BZ1778" s="2"/>
      <c r="CA1778" s="2"/>
      <c r="CI1778"/>
      <c r="CJ1778"/>
      <c r="CK1778"/>
      <c r="CL1778"/>
      <c r="CM1778"/>
      <c r="CN1778"/>
      <c r="CO1778"/>
      <c r="CP1778"/>
      <c r="CQ1778"/>
      <c r="CR1778"/>
      <c r="CS1778"/>
      <c r="CT1778"/>
      <c r="CU1778"/>
      <c r="CV1778"/>
      <c r="CW1778"/>
      <c r="CX1778"/>
    </row>
    <row r="1779" spans="2:102" x14ac:dyDescent="0.35">
      <c r="B1779" s="70" t="str">
        <f t="shared" ref="B1779:F1779" si="1275">B772</f>
        <v/>
      </c>
      <c r="C1779" s="166" t="str">
        <f t="shared" si="1275"/>
        <v/>
      </c>
      <c r="D1779" s="273" t="str">
        <f t="shared" si="1275"/>
        <v/>
      </c>
      <c r="E1779" s="273">
        <f t="shared" si="1275"/>
        <v>45016</v>
      </c>
      <c r="F1779" s="273">
        <f t="shared" si="1275"/>
        <v>0</v>
      </c>
      <c r="G1779" s="98">
        <f t="shared" si="1220"/>
        <v>0</v>
      </c>
      <c r="H1779" s="242">
        <f>IF(G1779=0,0,SUMIFS('Sch A. Input'!$H770:$CJ770,'Sch A. Input'!$H$14:$CJ$14,"Recurring",'Sch A. Input'!$H$13:$CJ$13,"&lt;="&amp;$O$1020,'Sch A. Input'!$H$13:$CJ$13,"&lt;="&amp;$L$11))</f>
        <v>0</v>
      </c>
      <c r="I1779" s="242">
        <f>IF(G1779=0,0,SUMIFS('Sch A. Input'!$H770:$CJ770,'Sch A. Input'!$H$14:$CJ$14,"One-time",'Sch A. Input'!$H$13:$CJ$13,"&lt;="&amp;$O$1020,'Sch A. Input'!$H$13:$CJ$13,"&lt;="&amp;$L$11))</f>
        <v>0</v>
      </c>
      <c r="J1779" s="283">
        <f t="shared" si="1221"/>
        <v>0</v>
      </c>
      <c r="K1779" s="242">
        <f t="shared" si="1222"/>
        <v>0</v>
      </c>
      <c r="L1779" s="242">
        <f t="shared" si="1223"/>
        <v>0</v>
      </c>
      <c r="M1779" s="276">
        <f t="shared" si="1215"/>
        <v>0</v>
      </c>
      <c r="N1779" s="281">
        <f t="shared" si="1197"/>
        <v>0</v>
      </c>
      <c r="O1779" s="245">
        <f t="shared" si="1198"/>
        <v>0</v>
      </c>
      <c r="P1779" s="248"/>
      <c r="Q1779" s="285">
        <f t="shared" si="1224"/>
        <v>0</v>
      </c>
      <c r="R1779" s="242">
        <f>IF(Q1779=0,0,SUMIFS('Sch A. Input'!$H770:$CJ770,'Sch A. Input'!$H$14:$CJ$14,"Recurring",'Sch A. Input'!$H$13:$CJ$13,"&lt;="&amp;$L$11,'Sch A. Input'!$H$13:$CJ$13,"&lt;="&amp;$Y$1020,'Sch A. Input'!$H$13:$CJ$13,"&gt;"&amp;$O$1020))</f>
        <v>0</v>
      </c>
      <c r="S1779" s="242">
        <f>IF(Q1779=0,0,SUMIFS('Sch A. Input'!$H770:$CJ770,'Sch A. Input'!$H$14:$CJ$14,"One-time",'Sch A. Input'!$H$13:$CJ$13,"&lt;="&amp;$L$11,'Sch A. Input'!$H$13:$CJ$13,"&lt;="&amp;$Y$1020,'Sch A. Input'!$H$13:$CJ$13,"&gt;"&amp;$O$1020))</f>
        <v>0</v>
      </c>
      <c r="T1779" s="283">
        <f t="shared" si="1225"/>
        <v>0</v>
      </c>
      <c r="U1779" s="242">
        <f t="shared" si="1226"/>
        <v>0</v>
      </c>
      <c r="V1779" s="242">
        <f t="shared" si="1227"/>
        <v>0</v>
      </c>
      <c r="W1779" s="276">
        <f t="shared" si="1216"/>
        <v>0</v>
      </c>
      <c r="X1779" s="281">
        <f t="shared" si="1199"/>
        <v>0</v>
      </c>
      <c r="Y1779" s="245">
        <f t="shared" si="1200"/>
        <v>0</v>
      </c>
      <c r="Z1779" s="248"/>
      <c r="AA1779" s="285">
        <f t="shared" si="1228"/>
        <v>0</v>
      </c>
      <c r="AB1779" s="242">
        <f>IF(AA1779=0,0,SUMIFS('Sch A. Input'!$H770:$CJ770,'Sch A. Input'!$H$14:$CJ$14,"Recurring",'Sch A. Input'!$H$13:$CJ$13,"&lt;="&amp;$L$11,'Sch A. Input'!$H$13:$CJ$13,"&lt;="&amp;$AI$1020,'Sch A. Input'!$H$13:$CJ$13,"&gt;"&amp;$Y$1020))</f>
        <v>0</v>
      </c>
      <c r="AC1779" s="242">
        <f>IF(AA1779=0,0,SUMIFS('Sch A. Input'!$H770:$CJ770,'Sch A. Input'!$H$14:$CJ$14,"One-time",'Sch A. Input'!$H$13:$CJ$13,"&lt;="&amp;$L$11,'Sch A. Input'!$H$13:$CJ$13,"&lt;="&amp;$AI$1020,'Sch A. Input'!$H$13:$CJ$13,"&gt;"&amp;$Y$1020))</f>
        <v>0</v>
      </c>
      <c r="AD1779" s="283">
        <f t="shared" si="1229"/>
        <v>0</v>
      </c>
      <c r="AE1779" s="242">
        <f t="shared" si="1230"/>
        <v>0</v>
      </c>
      <c r="AF1779" s="242">
        <f t="shared" si="1231"/>
        <v>0</v>
      </c>
      <c r="AG1779" s="276">
        <f t="shared" si="1217"/>
        <v>0</v>
      </c>
      <c r="AH1779" s="281">
        <f t="shared" si="1201"/>
        <v>0</v>
      </c>
      <c r="AI1779" s="245">
        <f t="shared" si="1202"/>
        <v>0</v>
      </c>
      <c r="AK1779" s="285">
        <f t="shared" si="1232"/>
        <v>0</v>
      </c>
      <c r="AL1779" s="242">
        <f>IF(AK1779=0,0,SUMIFS('Sch A. Input'!$H770:$CJ770,'Sch A. Input'!$H$14:$CJ$14,"Recurring",'Sch A. Input'!$H$13:$CJ$13,"&lt;="&amp;$L$11,'Sch A. Input'!$H$13:$CJ$13,"&lt;="&amp;$AS$1020,'Sch A. Input'!$H$13:$CJ$13,"&gt;"&amp;$AI$1020))</f>
        <v>0</v>
      </c>
      <c r="AM1779" s="242">
        <f>IF(AK1779=0,0,SUMIFS('Sch A. Input'!$H770:$CJ770,'Sch A. Input'!$H$14:$CJ$14,"One-time",'Sch A. Input'!$H$13:$CJ$13,"&lt;="&amp;$L$11,'Sch A. Input'!$H$13:$CJ$13,"&lt;="&amp;$AS$1020,'Sch A. Input'!$H$13:$CJ$13,"&gt;"&amp;$AI$1020))</f>
        <v>0</v>
      </c>
      <c r="AN1779" s="283">
        <f t="shared" si="1233"/>
        <v>0</v>
      </c>
      <c r="AO1779" s="242">
        <f t="shared" si="1234"/>
        <v>0</v>
      </c>
      <c r="AP1779" s="242">
        <f t="shared" si="1235"/>
        <v>0</v>
      </c>
      <c r="AQ1779" s="276">
        <f t="shared" si="1218"/>
        <v>0</v>
      </c>
      <c r="AR1779" s="281">
        <f t="shared" si="1203"/>
        <v>0</v>
      </c>
      <c r="AS1779" s="245">
        <f t="shared" si="1204"/>
        <v>0</v>
      </c>
      <c r="AY1779" s="160"/>
      <c r="AZ1779" s="160"/>
      <c r="BK1779" s="2"/>
      <c r="BL1779" s="2"/>
      <c r="BM1779" s="2"/>
      <c r="BN1779" s="2"/>
      <c r="BO1779" s="2"/>
      <c r="BP1779" s="2"/>
      <c r="BQ1779" s="2"/>
      <c r="BR1779" s="2"/>
      <c r="BS1779" s="2"/>
      <c r="BT1779" s="2"/>
      <c r="BU1779" s="2"/>
      <c r="BV1779" s="2"/>
      <c r="BW1779" s="2"/>
      <c r="BX1779" s="2"/>
      <c r="BY1779" s="2"/>
      <c r="BZ1779" s="2"/>
      <c r="CA1779" s="2"/>
      <c r="CI1779"/>
      <c r="CJ1779"/>
      <c r="CK1779"/>
      <c r="CL1779"/>
      <c r="CM1779"/>
      <c r="CN1779"/>
      <c r="CO1779"/>
      <c r="CP1779"/>
      <c r="CQ1779"/>
      <c r="CR1779"/>
      <c r="CS1779"/>
      <c r="CT1779"/>
      <c r="CU1779"/>
      <c r="CV1779"/>
      <c r="CW1779"/>
      <c r="CX1779"/>
    </row>
    <row r="1780" spans="2:102" x14ac:dyDescent="0.35">
      <c r="B1780" s="70" t="str">
        <f t="shared" ref="B1780:F1780" si="1276">B773</f>
        <v/>
      </c>
      <c r="C1780" s="166" t="str">
        <f t="shared" si="1276"/>
        <v/>
      </c>
      <c r="D1780" s="273" t="str">
        <f t="shared" si="1276"/>
        <v/>
      </c>
      <c r="E1780" s="273">
        <f t="shared" si="1276"/>
        <v>45016</v>
      </c>
      <c r="F1780" s="273">
        <f t="shared" si="1276"/>
        <v>0</v>
      </c>
      <c r="G1780" s="98">
        <f t="shared" si="1220"/>
        <v>0</v>
      </c>
      <c r="H1780" s="242">
        <f>IF(G1780=0,0,SUMIFS('Sch A. Input'!$H771:$CJ771,'Sch A. Input'!$H$14:$CJ$14,"Recurring",'Sch A. Input'!$H$13:$CJ$13,"&lt;="&amp;$O$1020,'Sch A. Input'!$H$13:$CJ$13,"&lt;="&amp;$L$11))</f>
        <v>0</v>
      </c>
      <c r="I1780" s="242">
        <f>IF(G1780=0,0,SUMIFS('Sch A. Input'!$H771:$CJ771,'Sch A. Input'!$H$14:$CJ$14,"One-time",'Sch A. Input'!$H$13:$CJ$13,"&lt;="&amp;$O$1020,'Sch A. Input'!$H$13:$CJ$13,"&lt;="&amp;$L$11))</f>
        <v>0</v>
      </c>
      <c r="J1780" s="283">
        <f t="shared" si="1221"/>
        <v>0</v>
      </c>
      <c r="K1780" s="242">
        <f t="shared" si="1222"/>
        <v>0</v>
      </c>
      <c r="L1780" s="242">
        <f t="shared" si="1223"/>
        <v>0</v>
      </c>
      <c r="M1780" s="276">
        <f t="shared" si="1215"/>
        <v>0</v>
      </c>
      <c r="N1780" s="281">
        <f t="shared" si="1197"/>
        <v>0</v>
      </c>
      <c r="O1780" s="245">
        <f t="shared" si="1198"/>
        <v>0</v>
      </c>
      <c r="P1780" s="248"/>
      <c r="Q1780" s="285">
        <f t="shared" si="1224"/>
        <v>0</v>
      </c>
      <c r="R1780" s="242">
        <f>IF(Q1780=0,0,SUMIFS('Sch A. Input'!$H771:$CJ771,'Sch A. Input'!$H$14:$CJ$14,"Recurring",'Sch A. Input'!$H$13:$CJ$13,"&lt;="&amp;$L$11,'Sch A. Input'!$H$13:$CJ$13,"&lt;="&amp;$Y$1020,'Sch A. Input'!$H$13:$CJ$13,"&gt;"&amp;$O$1020))</f>
        <v>0</v>
      </c>
      <c r="S1780" s="242">
        <f>IF(Q1780=0,0,SUMIFS('Sch A. Input'!$H771:$CJ771,'Sch A. Input'!$H$14:$CJ$14,"One-time",'Sch A. Input'!$H$13:$CJ$13,"&lt;="&amp;$L$11,'Sch A. Input'!$H$13:$CJ$13,"&lt;="&amp;$Y$1020,'Sch A. Input'!$H$13:$CJ$13,"&gt;"&amp;$O$1020))</f>
        <v>0</v>
      </c>
      <c r="T1780" s="283">
        <f t="shared" si="1225"/>
        <v>0</v>
      </c>
      <c r="U1780" s="242">
        <f t="shared" si="1226"/>
        <v>0</v>
      </c>
      <c r="V1780" s="242">
        <f t="shared" si="1227"/>
        <v>0</v>
      </c>
      <c r="W1780" s="276">
        <f t="shared" si="1216"/>
        <v>0</v>
      </c>
      <c r="X1780" s="281">
        <f t="shared" si="1199"/>
        <v>0</v>
      </c>
      <c r="Y1780" s="245">
        <f t="shared" si="1200"/>
        <v>0</v>
      </c>
      <c r="Z1780" s="248"/>
      <c r="AA1780" s="285">
        <f t="shared" si="1228"/>
        <v>0</v>
      </c>
      <c r="AB1780" s="242">
        <f>IF(AA1780=0,0,SUMIFS('Sch A. Input'!$H771:$CJ771,'Sch A. Input'!$H$14:$CJ$14,"Recurring",'Sch A. Input'!$H$13:$CJ$13,"&lt;="&amp;$L$11,'Sch A. Input'!$H$13:$CJ$13,"&lt;="&amp;$AI$1020,'Sch A. Input'!$H$13:$CJ$13,"&gt;"&amp;$Y$1020))</f>
        <v>0</v>
      </c>
      <c r="AC1780" s="242">
        <f>IF(AA1780=0,0,SUMIFS('Sch A. Input'!$H771:$CJ771,'Sch A. Input'!$H$14:$CJ$14,"One-time",'Sch A. Input'!$H$13:$CJ$13,"&lt;="&amp;$L$11,'Sch A. Input'!$H$13:$CJ$13,"&lt;="&amp;$AI$1020,'Sch A. Input'!$H$13:$CJ$13,"&gt;"&amp;$Y$1020))</f>
        <v>0</v>
      </c>
      <c r="AD1780" s="283">
        <f t="shared" si="1229"/>
        <v>0</v>
      </c>
      <c r="AE1780" s="242">
        <f t="shared" si="1230"/>
        <v>0</v>
      </c>
      <c r="AF1780" s="242">
        <f t="shared" si="1231"/>
        <v>0</v>
      </c>
      <c r="AG1780" s="276">
        <f t="shared" si="1217"/>
        <v>0</v>
      </c>
      <c r="AH1780" s="281">
        <f t="shared" si="1201"/>
        <v>0</v>
      </c>
      <c r="AI1780" s="245">
        <f t="shared" si="1202"/>
        <v>0</v>
      </c>
      <c r="AK1780" s="285">
        <f t="shared" si="1232"/>
        <v>0</v>
      </c>
      <c r="AL1780" s="242">
        <f>IF(AK1780=0,0,SUMIFS('Sch A. Input'!$H771:$CJ771,'Sch A. Input'!$H$14:$CJ$14,"Recurring",'Sch A. Input'!$H$13:$CJ$13,"&lt;="&amp;$L$11,'Sch A. Input'!$H$13:$CJ$13,"&lt;="&amp;$AS$1020,'Sch A. Input'!$H$13:$CJ$13,"&gt;"&amp;$AI$1020))</f>
        <v>0</v>
      </c>
      <c r="AM1780" s="242">
        <f>IF(AK1780=0,0,SUMIFS('Sch A. Input'!$H771:$CJ771,'Sch A. Input'!$H$14:$CJ$14,"One-time",'Sch A. Input'!$H$13:$CJ$13,"&lt;="&amp;$L$11,'Sch A. Input'!$H$13:$CJ$13,"&lt;="&amp;$AS$1020,'Sch A. Input'!$H$13:$CJ$13,"&gt;"&amp;$AI$1020))</f>
        <v>0</v>
      </c>
      <c r="AN1780" s="283">
        <f t="shared" si="1233"/>
        <v>0</v>
      </c>
      <c r="AO1780" s="242">
        <f t="shared" si="1234"/>
        <v>0</v>
      </c>
      <c r="AP1780" s="242">
        <f t="shared" si="1235"/>
        <v>0</v>
      </c>
      <c r="AQ1780" s="276">
        <f t="shared" si="1218"/>
        <v>0</v>
      </c>
      <c r="AR1780" s="281">
        <f t="shared" si="1203"/>
        <v>0</v>
      </c>
      <c r="AS1780" s="245">
        <f t="shared" si="1204"/>
        <v>0</v>
      </c>
      <c r="AY1780" s="160"/>
      <c r="AZ1780" s="160"/>
      <c r="BK1780" s="2"/>
      <c r="BL1780" s="2"/>
      <c r="BM1780" s="2"/>
      <c r="BN1780" s="2"/>
      <c r="BO1780" s="2"/>
      <c r="BP1780" s="2"/>
      <c r="BQ1780" s="2"/>
      <c r="BR1780" s="2"/>
      <c r="BS1780" s="2"/>
      <c r="BT1780" s="2"/>
      <c r="BU1780" s="2"/>
      <c r="BV1780" s="2"/>
      <c r="BW1780" s="2"/>
      <c r="BX1780" s="2"/>
      <c r="BY1780" s="2"/>
      <c r="BZ1780" s="2"/>
      <c r="CA1780" s="2"/>
      <c r="CI1780"/>
      <c r="CJ1780"/>
      <c r="CK1780"/>
      <c r="CL1780"/>
      <c r="CM1780"/>
      <c r="CN1780"/>
      <c r="CO1780"/>
      <c r="CP1780"/>
      <c r="CQ1780"/>
      <c r="CR1780"/>
      <c r="CS1780"/>
      <c r="CT1780"/>
      <c r="CU1780"/>
      <c r="CV1780"/>
      <c r="CW1780"/>
      <c r="CX1780"/>
    </row>
    <row r="1781" spans="2:102" x14ac:dyDescent="0.35">
      <c r="B1781" s="70" t="str">
        <f t="shared" ref="B1781:F1781" si="1277">B774</f>
        <v/>
      </c>
      <c r="C1781" s="166" t="str">
        <f t="shared" si="1277"/>
        <v/>
      </c>
      <c r="D1781" s="273" t="str">
        <f t="shared" si="1277"/>
        <v/>
      </c>
      <c r="E1781" s="273">
        <f t="shared" si="1277"/>
        <v>45016</v>
      </c>
      <c r="F1781" s="273">
        <f t="shared" si="1277"/>
        <v>0</v>
      </c>
      <c r="G1781" s="98">
        <f t="shared" si="1220"/>
        <v>0</v>
      </c>
      <c r="H1781" s="242">
        <f>IF(G1781=0,0,SUMIFS('Sch A. Input'!$H772:$CJ772,'Sch A. Input'!$H$14:$CJ$14,"Recurring",'Sch A. Input'!$H$13:$CJ$13,"&lt;="&amp;$O$1020,'Sch A. Input'!$H$13:$CJ$13,"&lt;="&amp;$L$11))</f>
        <v>0</v>
      </c>
      <c r="I1781" s="242">
        <f>IF(G1781=0,0,SUMIFS('Sch A. Input'!$H772:$CJ772,'Sch A. Input'!$H$14:$CJ$14,"One-time",'Sch A. Input'!$H$13:$CJ$13,"&lt;="&amp;$O$1020,'Sch A. Input'!$H$13:$CJ$13,"&lt;="&amp;$L$11))</f>
        <v>0</v>
      </c>
      <c r="J1781" s="283">
        <f t="shared" si="1221"/>
        <v>0</v>
      </c>
      <c r="K1781" s="242">
        <f t="shared" si="1222"/>
        <v>0</v>
      </c>
      <c r="L1781" s="242">
        <f t="shared" si="1223"/>
        <v>0</v>
      </c>
      <c r="M1781" s="276">
        <f t="shared" si="1215"/>
        <v>0</v>
      </c>
      <c r="N1781" s="281">
        <f t="shared" si="1197"/>
        <v>0</v>
      </c>
      <c r="O1781" s="245">
        <f t="shared" si="1198"/>
        <v>0</v>
      </c>
      <c r="P1781" s="248"/>
      <c r="Q1781" s="285">
        <f t="shared" si="1224"/>
        <v>0</v>
      </c>
      <c r="R1781" s="242">
        <f>IF(Q1781=0,0,SUMIFS('Sch A. Input'!$H772:$CJ772,'Sch A. Input'!$H$14:$CJ$14,"Recurring",'Sch A. Input'!$H$13:$CJ$13,"&lt;="&amp;$L$11,'Sch A. Input'!$H$13:$CJ$13,"&lt;="&amp;$Y$1020,'Sch A. Input'!$H$13:$CJ$13,"&gt;"&amp;$O$1020))</f>
        <v>0</v>
      </c>
      <c r="S1781" s="242">
        <f>IF(Q1781=0,0,SUMIFS('Sch A. Input'!$H772:$CJ772,'Sch A. Input'!$H$14:$CJ$14,"One-time",'Sch A. Input'!$H$13:$CJ$13,"&lt;="&amp;$L$11,'Sch A. Input'!$H$13:$CJ$13,"&lt;="&amp;$Y$1020,'Sch A. Input'!$H$13:$CJ$13,"&gt;"&amp;$O$1020))</f>
        <v>0</v>
      </c>
      <c r="T1781" s="283">
        <f t="shared" si="1225"/>
        <v>0</v>
      </c>
      <c r="U1781" s="242">
        <f t="shared" si="1226"/>
        <v>0</v>
      </c>
      <c r="V1781" s="242">
        <f t="shared" si="1227"/>
        <v>0</v>
      </c>
      <c r="W1781" s="276">
        <f t="shared" si="1216"/>
        <v>0</v>
      </c>
      <c r="X1781" s="281">
        <f t="shared" si="1199"/>
        <v>0</v>
      </c>
      <c r="Y1781" s="245">
        <f t="shared" si="1200"/>
        <v>0</v>
      </c>
      <c r="Z1781" s="248"/>
      <c r="AA1781" s="285">
        <f t="shared" si="1228"/>
        <v>0</v>
      </c>
      <c r="AB1781" s="242">
        <f>IF(AA1781=0,0,SUMIFS('Sch A. Input'!$H772:$CJ772,'Sch A. Input'!$H$14:$CJ$14,"Recurring",'Sch A. Input'!$H$13:$CJ$13,"&lt;="&amp;$L$11,'Sch A. Input'!$H$13:$CJ$13,"&lt;="&amp;$AI$1020,'Sch A. Input'!$H$13:$CJ$13,"&gt;"&amp;$Y$1020))</f>
        <v>0</v>
      </c>
      <c r="AC1781" s="242">
        <f>IF(AA1781=0,0,SUMIFS('Sch A. Input'!$H772:$CJ772,'Sch A. Input'!$H$14:$CJ$14,"One-time",'Sch A. Input'!$H$13:$CJ$13,"&lt;="&amp;$L$11,'Sch A. Input'!$H$13:$CJ$13,"&lt;="&amp;$AI$1020,'Sch A. Input'!$H$13:$CJ$13,"&gt;"&amp;$Y$1020))</f>
        <v>0</v>
      </c>
      <c r="AD1781" s="283">
        <f t="shared" si="1229"/>
        <v>0</v>
      </c>
      <c r="AE1781" s="242">
        <f t="shared" si="1230"/>
        <v>0</v>
      </c>
      <c r="AF1781" s="242">
        <f t="shared" si="1231"/>
        <v>0</v>
      </c>
      <c r="AG1781" s="276">
        <f t="shared" si="1217"/>
        <v>0</v>
      </c>
      <c r="AH1781" s="281">
        <f t="shared" si="1201"/>
        <v>0</v>
      </c>
      <c r="AI1781" s="245">
        <f t="shared" si="1202"/>
        <v>0</v>
      </c>
      <c r="AK1781" s="285">
        <f t="shared" si="1232"/>
        <v>0</v>
      </c>
      <c r="AL1781" s="242">
        <f>IF(AK1781=0,0,SUMIFS('Sch A. Input'!$H772:$CJ772,'Sch A. Input'!$H$14:$CJ$14,"Recurring",'Sch A. Input'!$H$13:$CJ$13,"&lt;="&amp;$L$11,'Sch A. Input'!$H$13:$CJ$13,"&lt;="&amp;$AS$1020,'Sch A. Input'!$H$13:$CJ$13,"&gt;"&amp;$AI$1020))</f>
        <v>0</v>
      </c>
      <c r="AM1781" s="242">
        <f>IF(AK1781=0,0,SUMIFS('Sch A. Input'!$H772:$CJ772,'Sch A. Input'!$H$14:$CJ$14,"One-time",'Sch A. Input'!$H$13:$CJ$13,"&lt;="&amp;$L$11,'Sch A. Input'!$H$13:$CJ$13,"&lt;="&amp;$AS$1020,'Sch A. Input'!$H$13:$CJ$13,"&gt;"&amp;$AI$1020))</f>
        <v>0</v>
      </c>
      <c r="AN1781" s="283">
        <f t="shared" si="1233"/>
        <v>0</v>
      </c>
      <c r="AO1781" s="242">
        <f t="shared" si="1234"/>
        <v>0</v>
      </c>
      <c r="AP1781" s="242">
        <f t="shared" si="1235"/>
        <v>0</v>
      </c>
      <c r="AQ1781" s="276">
        <f t="shared" si="1218"/>
        <v>0</v>
      </c>
      <c r="AR1781" s="281">
        <f t="shared" si="1203"/>
        <v>0</v>
      </c>
      <c r="AS1781" s="245">
        <f t="shared" si="1204"/>
        <v>0</v>
      </c>
      <c r="AY1781" s="160"/>
      <c r="AZ1781" s="160"/>
      <c r="BK1781" s="2"/>
      <c r="BL1781" s="2"/>
      <c r="BM1781" s="2"/>
      <c r="BN1781" s="2"/>
      <c r="BO1781" s="2"/>
      <c r="BP1781" s="2"/>
      <c r="BQ1781" s="2"/>
      <c r="BR1781" s="2"/>
      <c r="BS1781" s="2"/>
      <c r="BT1781" s="2"/>
      <c r="BU1781" s="2"/>
      <c r="BV1781" s="2"/>
      <c r="BW1781" s="2"/>
      <c r="BX1781" s="2"/>
      <c r="BY1781" s="2"/>
      <c r="BZ1781" s="2"/>
      <c r="CA1781" s="2"/>
      <c r="CI1781"/>
      <c r="CJ1781"/>
      <c r="CK1781"/>
      <c r="CL1781"/>
      <c r="CM1781"/>
      <c r="CN1781"/>
      <c r="CO1781"/>
      <c r="CP1781"/>
      <c r="CQ1781"/>
      <c r="CR1781"/>
      <c r="CS1781"/>
      <c r="CT1781"/>
      <c r="CU1781"/>
      <c r="CV1781"/>
      <c r="CW1781"/>
      <c r="CX1781"/>
    </row>
    <row r="1782" spans="2:102" x14ac:dyDescent="0.35">
      <c r="B1782" s="70" t="str">
        <f t="shared" ref="B1782:F1782" si="1278">B775</f>
        <v/>
      </c>
      <c r="C1782" s="166" t="str">
        <f t="shared" si="1278"/>
        <v/>
      </c>
      <c r="D1782" s="273" t="str">
        <f t="shared" si="1278"/>
        <v/>
      </c>
      <c r="E1782" s="273">
        <f t="shared" si="1278"/>
        <v>45016</v>
      </c>
      <c r="F1782" s="273">
        <f t="shared" si="1278"/>
        <v>0</v>
      </c>
      <c r="G1782" s="98">
        <f t="shared" si="1220"/>
        <v>0</v>
      </c>
      <c r="H1782" s="242">
        <f>IF(G1782=0,0,SUMIFS('Sch A. Input'!$H773:$CJ773,'Sch A. Input'!$H$14:$CJ$14,"Recurring",'Sch A. Input'!$H$13:$CJ$13,"&lt;="&amp;$O$1020,'Sch A. Input'!$H$13:$CJ$13,"&lt;="&amp;$L$11))</f>
        <v>0</v>
      </c>
      <c r="I1782" s="242">
        <f>IF(G1782=0,0,SUMIFS('Sch A. Input'!$H773:$CJ773,'Sch A. Input'!$H$14:$CJ$14,"One-time",'Sch A. Input'!$H$13:$CJ$13,"&lt;="&amp;$O$1020,'Sch A. Input'!$H$13:$CJ$13,"&lt;="&amp;$L$11))</f>
        <v>0</v>
      </c>
      <c r="J1782" s="283">
        <f t="shared" si="1221"/>
        <v>0</v>
      </c>
      <c r="K1782" s="242">
        <f t="shared" si="1222"/>
        <v>0</v>
      </c>
      <c r="L1782" s="242">
        <f t="shared" si="1223"/>
        <v>0</v>
      </c>
      <c r="M1782" s="276">
        <f t="shared" si="1215"/>
        <v>0</v>
      </c>
      <c r="N1782" s="281">
        <f t="shared" si="1197"/>
        <v>0</v>
      </c>
      <c r="O1782" s="245">
        <f t="shared" si="1198"/>
        <v>0</v>
      </c>
      <c r="P1782" s="248"/>
      <c r="Q1782" s="285">
        <f t="shared" si="1224"/>
        <v>0</v>
      </c>
      <c r="R1782" s="242">
        <f>IF(Q1782=0,0,SUMIFS('Sch A. Input'!$H773:$CJ773,'Sch A. Input'!$H$14:$CJ$14,"Recurring",'Sch A. Input'!$H$13:$CJ$13,"&lt;="&amp;$L$11,'Sch A. Input'!$H$13:$CJ$13,"&lt;="&amp;$Y$1020,'Sch A. Input'!$H$13:$CJ$13,"&gt;"&amp;$O$1020))</f>
        <v>0</v>
      </c>
      <c r="S1782" s="242">
        <f>IF(Q1782=0,0,SUMIFS('Sch A. Input'!$H773:$CJ773,'Sch A. Input'!$H$14:$CJ$14,"One-time",'Sch A. Input'!$H$13:$CJ$13,"&lt;="&amp;$L$11,'Sch A. Input'!$H$13:$CJ$13,"&lt;="&amp;$Y$1020,'Sch A. Input'!$H$13:$CJ$13,"&gt;"&amp;$O$1020))</f>
        <v>0</v>
      </c>
      <c r="T1782" s="283">
        <f t="shared" si="1225"/>
        <v>0</v>
      </c>
      <c r="U1782" s="242">
        <f t="shared" si="1226"/>
        <v>0</v>
      </c>
      <c r="V1782" s="242">
        <f t="shared" si="1227"/>
        <v>0</v>
      </c>
      <c r="W1782" s="276">
        <f t="shared" si="1216"/>
        <v>0</v>
      </c>
      <c r="X1782" s="281">
        <f t="shared" si="1199"/>
        <v>0</v>
      </c>
      <c r="Y1782" s="245">
        <f t="shared" si="1200"/>
        <v>0</v>
      </c>
      <c r="Z1782" s="248"/>
      <c r="AA1782" s="285">
        <f t="shared" si="1228"/>
        <v>0</v>
      </c>
      <c r="AB1782" s="242">
        <f>IF(AA1782=0,0,SUMIFS('Sch A. Input'!$H773:$CJ773,'Sch A. Input'!$H$14:$CJ$14,"Recurring",'Sch A. Input'!$H$13:$CJ$13,"&lt;="&amp;$L$11,'Sch A. Input'!$H$13:$CJ$13,"&lt;="&amp;$AI$1020,'Sch A. Input'!$H$13:$CJ$13,"&gt;"&amp;$Y$1020))</f>
        <v>0</v>
      </c>
      <c r="AC1782" s="242">
        <f>IF(AA1782=0,0,SUMIFS('Sch A. Input'!$H773:$CJ773,'Sch A. Input'!$H$14:$CJ$14,"One-time",'Sch A. Input'!$H$13:$CJ$13,"&lt;="&amp;$L$11,'Sch A. Input'!$H$13:$CJ$13,"&lt;="&amp;$AI$1020,'Sch A. Input'!$H$13:$CJ$13,"&gt;"&amp;$Y$1020))</f>
        <v>0</v>
      </c>
      <c r="AD1782" s="283">
        <f t="shared" si="1229"/>
        <v>0</v>
      </c>
      <c r="AE1782" s="242">
        <f t="shared" si="1230"/>
        <v>0</v>
      </c>
      <c r="AF1782" s="242">
        <f t="shared" si="1231"/>
        <v>0</v>
      </c>
      <c r="AG1782" s="276">
        <f t="shared" si="1217"/>
        <v>0</v>
      </c>
      <c r="AH1782" s="281">
        <f t="shared" si="1201"/>
        <v>0</v>
      </c>
      <c r="AI1782" s="245">
        <f t="shared" si="1202"/>
        <v>0</v>
      </c>
      <c r="AK1782" s="285">
        <f t="shared" si="1232"/>
        <v>0</v>
      </c>
      <c r="AL1782" s="242">
        <f>IF(AK1782=0,0,SUMIFS('Sch A. Input'!$H773:$CJ773,'Sch A. Input'!$H$14:$CJ$14,"Recurring",'Sch A. Input'!$H$13:$CJ$13,"&lt;="&amp;$L$11,'Sch A. Input'!$H$13:$CJ$13,"&lt;="&amp;$AS$1020,'Sch A. Input'!$H$13:$CJ$13,"&gt;"&amp;$AI$1020))</f>
        <v>0</v>
      </c>
      <c r="AM1782" s="242">
        <f>IF(AK1782=0,0,SUMIFS('Sch A. Input'!$H773:$CJ773,'Sch A. Input'!$H$14:$CJ$14,"One-time",'Sch A. Input'!$H$13:$CJ$13,"&lt;="&amp;$L$11,'Sch A. Input'!$H$13:$CJ$13,"&lt;="&amp;$AS$1020,'Sch A. Input'!$H$13:$CJ$13,"&gt;"&amp;$AI$1020))</f>
        <v>0</v>
      </c>
      <c r="AN1782" s="283">
        <f t="shared" si="1233"/>
        <v>0</v>
      </c>
      <c r="AO1782" s="242">
        <f t="shared" si="1234"/>
        <v>0</v>
      </c>
      <c r="AP1782" s="242">
        <f t="shared" si="1235"/>
        <v>0</v>
      </c>
      <c r="AQ1782" s="276">
        <f t="shared" si="1218"/>
        <v>0</v>
      </c>
      <c r="AR1782" s="281">
        <f t="shared" si="1203"/>
        <v>0</v>
      </c>
      <c r="AS1782" s="245">
        <f t="shared" si="1204"/>
        <v>0</v>
      </c>
      <c r="AY1782" s="160"/>
      <c r="AZ1782" s="160"/>
      <c r="BK1782" s="2"/>
      <c r="BL1782" s="2"/>
      <c r="BM1782" s="2"/>
      <c r="BN1782" s="2"/>
      <c r="BO1782" s="2"/>
      <c r="BP1782" s="2"/>
      <c r="BQ1782" s="2"/>
      <c r="BR1782" s="2"/>
      <c r="BS1782" s="2"/>
      <c r="BT1782" s="2"/>
      <c r="BU1782" s="2"/>
      <c r="BV1782" s="2"/>
      <c r="BW1782" s="2"/>
      <c r="BX1782" s="2"/>
      <c r="BY1782" s="2"/>
      <c r="BZ1782" s="2"/>
      <c r="CA1782" s="2"/>
      <c r="CI1782"/>
      <c r="CJ1782"/>
      <c r="CK1782"/>
      <c r="CL1782"/>
      <c r="CM1782"/>
      <c r="CN1782"/>
      <c r="CO1782"/>
      <c r="CP1782"/>
      <c r="CQ1782"/>
      <c r="CR1782"/>
      <c r="CS1782"/>
      <c r="CT1782"/>
      <c r="CU1782"/>
      <c r="CV1782"/>
      <c r="CW1782"/>
      <c r="CX1782"/>
    </row>
    <row r="1783" spans="2:102" x14ac:dyDescent="0.35">
      <c r="B1783" s="70" t="str">
        <f t="shared" ref="B1783:F1783" si="1279">B776</f>
        <v/>
      </c>
      <c r="C1783" s="166" t="str">
        <f t="shared" si="1279"/>
        <v/>
      </c>
      <c r="D1783" s="273" t="str">
        <f t="shared" si="1279"/>
        <v/>
      </c>
      <c r="E1783" s="273">
        <f t="shared" si="1279"/>
        <v>45016</v>
      </c>
      <c r="F1783" s="273">
        <f t="shared" si="1279"/>
        <v>0</v>
      </c>
      <c r="G1783" s="98">
        <f t="shared" si="1220"/>
        <v>0</v>
      </c>
      <c r="H1783" s="242">
        <f>IF(G1783=0,0,SUMIFS('Sch A. Input'!$H774:$CJ774,'Sch A. Input'!$H$14:$CJ$14,"Recurring",'Sch A. Input'!$H$13:$CJ$13,"&lt;="&amp;$O$1020,'Sch A. Input'!$H$13:$CJ$13,"&lt;="&amp;$L$11))</f>
        <v>0</v>
      </c>
      <c r="I1783" s="242">
        <f>IF(G1783=0,0,SUMIFS('Sch A. Input'!$H774:$CJ774,'Sch A. Input'!$H$14:$CJ$14,"One-time",'Sch A. Input'!$H$13:$CJ$13,"&lt;="&amp;$O$1020,'Sch A. Input'!$H$13:$CJ$13,"&lt;="&amp;$L$11))</f>
        <v>0</v>
      </c>
      <c r="J1783" s="283">
        <f t="shared" si="1221"/>
        <v>0</v>
      </c>
      <c r="K1783" s="242">
        <f t="shared" si="1222"/>
        <v>0</v>
      </c>
      <c r="L1783" s="242">
        <f t="shared" si="1223"/>
        <v>0</v>
      </c>
      <c r="M1783" s="276">
        <f t="shared" si="1215"/>
        <v>0</v>
      </c>
      <c r="N1783" s="281">
        <f t="shared" si="1197"/>
        <v>0</v>
      </c>
      <c r="O1783" s="245">
        <f t="shared" si="1198"/>
        <v>0</v>
      </c>
      <c r="P1783" s="248"/>
      <c r="Q1783" s="285">
        <f t="shared" si="1224"/>
        <v>0</v>
      </c>
      <c r="R1783" s="242">
        <f>IF(Q1783=0,0,SUMIFS('Sch A. Input'!$H774:$CJ774,'Sch A. Input'!$H$14:$CJ$14,"Recurring",'Sch A. Input'!$H$13:$CJ$13,"&lt;="&amp;$L$11,'Sch A. Input'!$H$13:$CJ$13,"&lt;="&amp;$Y$1020,'Sch A. Input'!$H$13:$CJ$13,"&gt;"&amp;$O$1020))</f>
        <v>0</v>
      </c>
      <c r="S1783" s="242">
        <f>IF(Q1783=0,0,SUMIFS('Sch A. Input'!$H774:$CJ774,'Sch A. Input'!$H$14:$CJ$14,"One-time",'Sch A. Input'!$H$13:$CJ$13,"&lt;="&amp;$L$11,'Sch A. Input'!$H$13:$CJ$13,"&lt;="&amp;$Y$1020,'Sch A. Input'!$H$13:$CJ$13,"&gt;"&amp;$O$1020))</f>
        <v>0</v>
      </c>
      <c r="T1783" s="283">
        <f t="shared" si="1225"/>
        <v>0</v>
      </c>
      <c r="U1783" s="242">
        <f t="shared" si="1226"/>
        <v>0</v>
      </c>
      <c r="V1783" s="242">
        <f t="shared" si="1227"/>
        <v>0</v>
      </c>
      <c r="W1783" s="276">
        <f t="shared" si="1216"/>
        <v>0</v>
      </c>
      <c r="X1783" s="281">
        <f t="shared" si="1199"/>
        <v>0</v>
      </c>
      <c r="Y1783" s="245">
        <f t="shared" si="1200"/>
        <v>0</v>
      </c>
      <c r="Z1783" s="248"/>
      <c r="AA1783" s="285">
        <f t="shared" si="1228"/>
        <v>0</v>
      </c>
      <c r="AB1783" s="242">
        <f>IF(AA1783=0,0,SUMIFS('Sch A. Input'!$H774:$CJ774,'Sch A. Input'!$H$14:$CJ$14,"Recurring",'Sch A. Input'!$H$13:$CJ$13,"&lt;="&amp;$L$11,'Sch A. Input'!$H$13:$CJ$13,"&lt;="&amp;$AI$1020,'Sch A. Input'!$H$13:$CJ$13,"&gt;"&amp;$Y$1020))</f>
        <v>0</v>
      </c>
      <c r="AC1783" s="242">
        <f>IF(AA1783=0,0,SUMIFS('Sch A. Input'!$H774:$CJ774,'Sch A. Input'!$H$14:$CJ$14,"One-time",'Sch A. Input'!$H$13:$CJ$13,"&lt;="&amp;$L$11,'Sch A. Input'!$H$13:$CJ$13,"&lt;="&amp;$AI$1020,'Sch A. Input'!$H$13:$CJ$13,"&gt;"&amp;$Y$1020))</f>
        <v>0</v>
      </c>
      <c r="AD1783" s="283">
        <f t="shared" si="1229"/>
        <v>0</v>
      </c>
      <c r="AE1783" s="242">
        <f t="shared" si="1230"/>
        <v>0</v>
      </c>
      <c r="AF1783" s="242">
        <f t="shared" si="1231"/>
        <v>0</v>
      </c>
      <c r="AG1783" s="276">
        <f t="shared" si="1217"/>
        <v>0</v>
      </c>
      <c r="AH1783" s="281">
        <f t="shared" si="1201"/>
        <v>0</v>
      </c>
      <c r="AI1783" s="245">
        <f t="shared" si="1202"/>
        <v>0</v>
      </c>
      <c r="AK1783" s="285">
        <f t="shared" si="1232"/>
        <v>0</v>
      </c>
      <c r="AL1783" s="242">
        <f>IF(AK1783=0,0,SUMIFS('Sch A. Input'!$H774:$CJ774,'Sch A. Input'!$H$14:$CJ$14,"Recurring",'Sch A. Input'!$H$13:$CJ$13,"&lt;="&amp;$L$11,'Sch A. Input'!$H$13:$CJ$13,"&lt;="&amp;$AS$1020,'Sch A. Input'!$H$13:$CJ$13,"&gt;"&amp;$AI$1020))</f>
        <v>0</v>
      </c>
      <c r="AM1783" s="242">
        <f>IF(AK1783=0,0,SUMIFS('Sch A. Input'!$H774:$CJ774,'Sch A. Input'!$H$14:$CJ$14,"One-time",'Sch A. Input'!$H$13:$CJ$13,"&lt;="&amp;$L$11,'Sch A. Input'!$H$13:$CJ$13,"&lt;="&amp;$AS$1020,'Sch A. Input'!$H$13:$CJ$13,"&gt;"&amp;$AI$1020))</f>
        <v>0</v>
      </c>
      <c r="AN1783" s="283">
        <f t="shared" si="1233"/>
        <v>0</v>
      </c>
      <c r="AO1783" s="242">
        <f t="shared" si="1234"/>
        <v>0</v>
      </c>
      <c r="AP1783" s="242">
        <f t="shared" si="1235"/>
        <v>0</v>
      </c>
      <c r="AQ1783" s="276">
        <f t="shared" si="1218"/>
        <v>0</v>
      </c>
      <c r="AR1783" s="281">
        <f t="shared" si="1203"/>
        <v>0</v>
      </c>
      <c r="AS1783" s="245">
        <f t="shared" si="1204"/>
        <v>0</v>
      </c>
      <c r="AY1783" s="160"/>
      <c r="AZ1783" s="160"/>
      <c r="BK1783" s="2"/>
      <c r="BL1783" s="2"/>
      <c r="BM1783" s="2"/>
      <c r="BN1783" s="2"/>
      <c r="BO1783" s="2"/>
      <c r="BP1783" s="2"/>
      <c r="BQ1783" s="2"/>
      <c r="BR1783" s="2"/>
      <c r="BS1783" s="2"/>
      <c r="BT1783" s="2"/>
      <c r="BU1783" s="2"/>
      <c r="BV1783" s="2"/>
      <c r="BW1783" s="2"/>
      <c r="BX1783" s="2"/>
      <c r="BY1783" s="2"/>
      <c r="BZ1783" s="2"/>
      <c r="CA1783" s="2"/>
      <c r="CI1783"/>
      <c r="CJ1783"/>
      <c r="CK1783"/>
      <c r="CL1783"/>
      <c r="CM1783"/>
      <c r="CN1783"/>
      <c r="CO1783"/>
      <c r="CP1783"/>
      <c r="CQ1783"/>
      <c r="CR1783"/>
      <c r="CS1783"/>
      <c r="CT1783"/>
      <c r="CU1783"/>
      <c r="CV1783"/>
      <c r="CW1783"/>
      <c r="CX1783"/>
    </row>
    <row r="1784" spans="2:102" x14ac:dyDescent="0.35">
      <c r="B1784" s="70" t="str">
        <f t="shared" ref="B1784:F1784" si="1280">B777</f>
        <v/>
      </c>
      <c r="C1784" s="166" t="str">
        <f t="shared" si="1280"/>
        <v/>
      </c>
      <c r="D1784" s="273" t="str">
        <f t="shared" si="1280"/>
        <v/>
      </c>
      <c r="E1784" s="273">
        <f t="shared" si="1280"/>
        <v>45016</v>
      </c>
      <c r="F1784" s="273">
        <f t="shared" si="1280"/>
        <v>0</v>
      </c>
      <c r="G1784" s="98">
        <f t="shared" si="1220"/>
        <v>0</v>
      </c>
      <c r="H1784" s="242">
        <f>IF(G1784=0,0,SUMIFS('Sch A. Input'!$H775:$CJ775,'Sch A. Input'!$H$14:$CJ$14,"Recurring",'Sch A. Input'!$H$13:$CJ$13,"&lt;="&amp;$O$1020,'Sch A. Input'!$H$13:$CJ$13,"&lt;="&amp;$L$11))</f>
        <v>0</v>
      </c>
      <c r="I1784" s="242">
        <f>IF(G1784=0,0,SUMIFS('Sch A. Input'!$H775:$CJ775,'Sch A. Input'!$H$14:$CJ$14,"One-time",'Sch A. Input'!$H$13:$CJ$13,"&lt;="&amp;$O$1020,'Sch A. Input'!$H$13:$CJ$13,"&lt;="&amp;$L$11))</f>
        <v>0</v>
      </c>
      <c r="J1784" s="283">
        <f t="shared" si="1221"/>
        <v>0</v>
      </c>
      <c r="K1784" s="242">
        <f t="shared" si="1222"/>
        <v>0</v>
      </c>
      <c r="L1784" s="242">
        <f t="shared" si="1223"/>
        <v>0</v>
      </c>
      <c r="M1784" s="276">
        <f t="shared" si="1215"/>
        <v>0</v>
      </c>
      <c r="N1784" s="281">
        <f t="shared" si="1197"/>
        <v>0</v>
      </c>
      <c r="O1784" s="245">
        <f t="shared" si="1198"/>
        <v>0</v>
      </c>
      <c r="P1784" s="248"/>
      <c r="Q1784" s="285">
        <f t="shared" si="1224"/>
        <v>0</v>
      </c>
      <c r="R1784" s="242">
        <f>IF(Q1784=0,0,SUMIFS('Sch A. Input'!$H775:$CJ775,'Sch A. Input'!$H$14:$CJ$14,"Recurring",'Sch A. Input'!$H$13:$CJ$13,"&lt;="&amp;$L$11,'Sch A. Input'!$H$13:$CJ$13,"&lt;="&amp;$Y$1020,'Sch A. Input'!$H$13:$CJ$13,"&gt;"&amp;$O$1020))</f>
        <v>0</v>
      </c>
      <c r="S1784" s="242">
        <f>IF(Q1784=0,0,SUMIFS('Sch A. Input'!$H775:$CJ775,'Sch A. Input'!$H$14:$CJ$14,"One-time",'Sch A. Input'!$H$13:$CJ$13,"&lt;="&amp;$L$11,'Sch A. Input'!$H$13:$CJ$13,"&lt;="&amp;$Y$1020,'Sch A. Input'!$H$13:$CJ$13,"&gt;"&amp;$O$1020))</f>
        <v>0</v>
      </c>
      <c r="T1784" s="283">
        <f t="shared" si="1225"/>
        <v>0</v>
      </c>
      <c r="U1784" s="242">
        <f t="shared" si="1226"/>
        <v>0</v>
      </c>
      <c r="V1784" s="242">
        <f t="shared" si="1227"/>
        <v>0</v>
      </c>
      <c r="W1784" s="276">
        <f t="shared" si="1216"/>
        <v>0</v>
      </c>
      <c r="X1784" s="281">
        <f t="shared" si="1199"/>
        <v>0</v>
      </c>
      <c r="Y1784" s="245">
        <f t="shared" si="1200"/>
        <v>0</v>
      </c>
      <c r="Z1784" s="248"/>
      <c r="AA1784" s="285">
        <f t="shared" si="1228"/>
        <v>0</v>
      </c>
      <c r="AB1784" s="242">
        <f>IF(AA1784=0,0,SUMIFS('Sch A. Input'!$H775:$CJ775,'Sch A. Input'!$H$14:$CJ$14,"Recurring",'Sch A. Input'!$H$13:$CJ$13,"&lt;="&amp;$L$11,'Sch A. Input'!$H$13:$CJ$13,"&lt;="&amp;$AI$1020,'Sch A. Input'!$H$13:$CJ$13,"&gt;"&amp;$Y$1020))</f>
        <v>0</v>
      </c>
      <c r="AC1784" s="242">
        <f>IF(AA1784=0,0,SUMIFS('Sch A. Input'!$H775:$CJ775,'Sch A. Input'!$H$14:$CJ$14,"One-time",'Sch A. Input'!$H$13:$CJ$13,"&lt;="&amp;$L$11,'Sch A. Input'!$H$13:$CJ$13,"&lt;="&amp;$AI$1020,'Sch A. Input'!$H$13:$CJ$13,"&gt;"&amp;$Y$1020))</f>
        <v>0</v>
      </c>
      <c r="AD1784" s="283">
        <f t="shared" si="1229"/>
        <v>0</v>
      </c>
      <c r="AE1784" s="242">
        <f t="shared" si="1230"/>
        <v>0</v>
      </c>
      <c r="AF1784" s="242">
        <f t="shared" si="1231"/>
        <v>0</v>
      </c>
      <c r="AG1784" s="276">
        <f t="shared" si="1217"/>
        <v>0</v>
      </c>
      <c r="AH1784" s="281">
        <f t="shared" si="1201"/>
        <v>0</v>
      </c>
      <c r="AI1784" s="245">
        <f t="shared" si="1202"/>
        <v>0</v>
      </c>
      <c r="AK1784" s="285">
        <f t="shared" si="1232"/>
        <v>0</v>
      </c>
      <c r="AL1784" s="242">
        <f>IF(AK1784=0,0,SUMIFS('Sch A. Input'!$H775:$CJ775,'Sch A. Input'!$H$14:$CJ$14,"Recurring",'Sch A. Input'!$H$13:$CJ$13,"&lt;="&amp;$L$11,'Sch A. Input'!$H$13:$CJ$13,"&lt;="&amp;$AS$1020,'Sch A. Input'!$H$13:$CJ$13,"&gt;"&amp;$AI$1020))</f>
        <v>0</v>
      </c>
      <c r="AM1784" s="242">
        <f>IF(AK1784=0,0,SUMIFS('Sch A. Input'!$H775:$CJ775,'Sch A. Input'!$H$14:$CJ$14,"One-time",'Sch A. Input'!$H$13:$CJ$13,"&lt;="&amp;$L$11,'Sch A. Input'!$H$13:$CJ$13,"&lt;="&amp;$AS$1020,'Sch A. Input'!$H$13:$CJ$13,"&gt;"&amp;$AI$1020))</f>
        <v>0</v>
      </c>
      <c r="AN1784" s="283">
        <f t="shared" si="1233"/>
        <v>0</v>
      </c>
      <c r="AO1784" s="242">
        <f t="shared" si="1234"/>
        <v>0</v>
      </c>
      <c r="AP1784" s="242">
        <f t="shared" si="1235"/>
        <v>0</v>
      </c>
      <c r="AQ1784" s="276">
        <f t="shared" si="1218"/>
        <v>0</v>
      </c>
      <c r="AR1784" s="281">
        <f t="shared" si="1203"/>
        <v>0</v>
      </c>
      <c r="AS1784" s="245">
        <f t="shared" si="1204"/>
        <v>0</v>
      </c>
      <c r="AY1784" s="160"/>
      <c r="AZ1784" s="160"/>
      <c r="BK1784" s="2"/>
      <c r="BL1784" s="2"/>
      <c r="BM1784" s="2"/>
      <c r="BN1784" s="2"/>
      <c r="BO1784" s="2"/>
      <c r="BP1784" s="2"/>
      <c r="BQ1784" s="2"/>
      <c r="BR1784" s="2"/>
      <c r="BS1784" s="2"/>
      <c r="BT1784" s="2"/>
      <c r="BU1784" s="2"/>
      <c r="BV1784" s="2"/>
      <c r="BW1784" s="2"/>
      <c r="BX1784" s="2"/>
      <c r="BY1784" s="2"/>
      <c r="BZ1784" s="2"/>
      <c r="CA1784" s="2"/>
      <c r="CI1784"/>
      <c r="CJ1784"/>
      <c r="CK1784"/>
      <c r="CL1784"/>
      <c r="CM1784"/>
      <c r="CN1784"/>
      <c r="CO1784"/>
      <c r="CP1784"/>
      <c r="CQ1784"/>
      <c r="CR1784"/>
      <c r="CS1784"/>
      <c r="CT1784"/>
      <c r="CU1784"/>
      <c r="CV1784"/>
      <c r="CW1784"/>
      <c r="CX1784"/>
    </row>
    <row r="1785" spans="2:102" x14ac:dyDescent="0.35">
      <c r="B1785" s="70" t="str">
        <f t="shared" ref="B1785:F1785" si="1281">B778</f>
        <v/>
      </c>
      <c r="C1785" s="166" t="str">
        <f t="shared" si="1281"/>
        <v/>
      </c>
      <c r="D1785" s="273" t="str">
        <f t="shared" si="1281"/>
        <v/>
      </c>
      <c r="E1785" s="273">
        <f t="shared" si="1281"/>
        <v>45016</v>
      </c>
      <c r="F1785" s="273">
        <f t="shared" si="1281"/>
        <v>0</v>
      </c>
      <c r="G1785" s="98">
        <f t="shared" si="1220"/>
        <v>0</v>
      </c>
      <c r="H1785" s="242">
        <f>IF(G1785=0,0,SUMIFS('Sch A. Input'!$H776:$CJ776,'Sch A. Input'!$H$14:$CJ$14,"Recurring",'Sch A. Input'!$H$13:$CJ$13,"&lt;="&amp;$O$1020,'Sch A. Input'!$H$13:$CJ$13,"&lt;="&amp;$L$11))</f>
        <v>0</v>
      </c>
      <c r="I1785" s="242">
        <f>IF(G1785=0,0,SUMIFS('Sch A. Input'!$H776:$CJ776,'Sch A. Input'!$H$14:$CJ$14,"One-time",'Sch A. Input'!$H$13:$CJ$13,"&lt;="&amp;$O$1020,'Sch A. Input'!$H$13:$CJ$13,"&lt;="&amp;$L$11))</f>
        <v>0</v>
      </c>
      <c r="J1785" s="283">
        <f t="shared" si="1221"/>
        <v>0</v>
      </c>
      <c r="K1785" s="242">
        <f t="shared" si="1222"/>
        <v>0</v>
      </c>
      <c r="L1785" s="242">
        <f t="shared" si="1223"/>
        <v>0</v>
      </c>
      <c r="M1785" s="276">
        <f t="shared" si="1215"/>
        <v>0</v>
      </c>
      <c r="N1785" s="281">
        <f t="shared" si="1197"/>
        <v>0</v>
      </c>
      <c r="O1785" s="245">
        <f t="shared" si="1198"/>
        <v>0</v>
      </c>
      <c r="P1785" s="248"/>
      <c r="Q1785" s="285">
        <f t="shared" si="1224"/>
        <v>0</v>
      </c>
      <c r="R1785" s="242">
        <f>IF(Q1785=0,0,SUMIFS('Sch A. Input'!$H776:$CJ776,'Sch A. Input'!$H$14:$CJ$14,"Recurring",'Sch A. Input'!$H$13:$CJ$13,"&lt;="&amp;$L$11,'Sch A. Input'!$H$13:$CJ$13,"&lt;="&amp;$Y$1020,'Sch A. Input'!$H$13:$CJ$13,"&gt;"&amp;$O$1020))</f>
        <v>0</v>
      </c>
      <c r="S1785" s="242">
        <f>IF(Q1785=0,0,SUMIFS('Sch A. Input'!$H776:$CJ776,'Sch A. Input'!$H$14:$CJ$14,"One-time",'Sch A. Input'!$H$13:$CJ$13,"&lt;="&amp;$L$11,'Sch A. Input'!$H$13:$CJ$13,"&lt;="&amp;$Y$1020,'Sch A. Input'!$H$13:$CJ$13,"&gt;"&amp;$O$1020))</f>
        <v>0</v>
      </c>
      <c r="T1785" s="283">
        <f t="shared" si="1225"/>
        <v>0</v>
      </c>
      <c r="U1785" s="242">
        <f t="shared" si="1226"/>
        <v>0</v>
      </c>
      <c r="V1785" s="242">
        <f t="shared" si="1227"/>
        <v>0</v>
      </c>
      <c r="W1785" s="276">
        <f t="shared" si="1216"/>
        <v>0</v>
      </c>
      <c r="X1785" s="281">
        <f t="shared" si="1199"/>
        <v>0</v>
      </c>
      <c r="Y1785" s="245">
        <f t="shared" si="1200"/>
        <v>0</v>
      </c>
      <c r="Z1785" s="248"/>
      <c r="AA1785" s="285">
        <f t="shared" si="1228"/>
        <v>0</v>
      </c>
      <c r="AB1785" s="242">
        <f>IF(AA1785=0,0,SUMIFS('Sch A. Input'!$H776:$CJ776,'Sch A. Input'!$H$14:$CJ$14,"Recurring",'Sch A. Input'!$H$13:$CJ$13,"&lt;="&amp;$L$11,'Sch A. Input'!$H$13:$CJ$13,"&lt;="&amp;$AI$1020,'Sch A. Input'!$H$13:$CJ$13,"&gt;"&amp;$Y$1020))</f>
        <v>0</v>
      </c>
      <c r="AC1785" s="242">
        <f>IF(AA1785=0,0,SUMIFS('Sch A. Input'!$H776:$CJ776,'Sch A. Input'!$H$14:$CJ$14,"One-time",'Sch A. Input'!$H$13:$CJ$13,"&lt;="&amp;$L$11,'Sch A. Input'!$H$13:$CJ$13,"&lt;="&amp;$AI$1020,'Sch A. Input'!$H$13:$CJ$13,"&gt;"&amp;$Y$1020))</f>
        <v>0</v>
      </c>
      <c r="AD1785" s="283">
        <f t="shared" si="1229"/>
        <v>0</v>
      </c>
      <c r="AE1785" s="242">
        <f t="shared" si="1230"/>
        <v>0</v>
      </c>
      <c r="AF1785" s="242">
        <f t="shared" si="1231"/>
        <v>0</v>
      </c>
      <c r="AG1785" s="276">
        <f t="shared" si="1217"/>
        <v>0</v>
      </c>
      <c r="AH1785" s="281">
        <f t="shared" si="1201"/>
        <v>0</v>
      </c>
      <c r="AI1785" s="245">
        <f t="shared" si="1202"/>
        <v>0</v>
      </c>
      <c r="AK1785" s="285">
        <f t="shared" si="1232"/>
        <v>0</v>
      </c>
      <c r="AL1785" s="242">
        <f>IF(AK1785=0,0,SUMIFS('Sch A. Input'!$H776:$CJ776,'Sch A. Input'!$H$14:$CJ$14,"Recurring",'Sch A. Input'!$H$13:$CJ$13,"&lt;="&amp;$L$11,'Sch A. Input'!$H$13:$CJ$13,"&lt;="&amp;$AS$1020,'Sch A. Input'!$H$13:$CJ$13,"&gt;"&amp;$AI$1020))</f>
        <v>0</v>
      </c>
      <c r="AM1785" s="242">
        <f>IF(AK1785=0,0,SUMIFS('Sch A. Input'!$H776:$CJ776,'Sch A. Input'!$H$14:$CJ$14,"One-time",'Sch A. Input'!$H$13:$CJ$13,"&lt;="&amp;$L$11,'Sch A. Input'!$H$13:$CJ$13,"&lt;="&amp;$AS$1020,'Sch A. Input'!$H$13:$CJ$13,"&gt;"&amp;$AI$1020))</f>
        <v>0</v>
      </c>
      <c r="AN1785" s="283">
        <f t="shared" si="1233"/>
        <v>0</v>
      </c>
      <c r="AO1785" s="242">
        <f t="shared" si="1234"/>
        <v>0</v>
      </c>
      <c r="AP1785" s="242">
        <f t="shared" si="1235"/>
        <v>0</v>
      </c>
      <c r="AQ1785" s="276">
        <f t="shared" si="1218"/>
        <v>0</v>
      </c>
      <c r="AR1785" s="281">
        <f t="shared" si="1203"/>
        <v>0</v>
      </c>
      <c r="AS1785" s="245">
        <f t="shared" si="1204"/>
        <v>0</v>
      </c>
      <c r="AY1785" s="160"/>
      <c r="AZ1785" s="160"/>
      <c r="BK1785" s="2"/>
      <c r="BL1785" s="2"/>
      <c r="BM1785" s="2"/>
      <c r="BN1785" s="2"/>
      <c r="BO1785" s="2"/>
      <c r="BP1785" s="2"/>
      <c r="BQ1785" s="2"/>
      <c r="BR1785" s="2"/>
      <c r="BS1785" s="2"/>
      <c r="BT1785" s="2"/>
      <c r="BU1785" s="2"/>
      <c r="BV1785" s="2"/>
      <c r="BW1785" s="2"/>
      <c r="BX1785" s="2"/>
      <c r="BY1785" s="2"/>
      <c r="BZ1785" s="2"/>
      <c r="CA1785" s="2"/>
      <c r="CI1785"/>
      <c r="CJ1785"/>
      <c r="CK1785"/>
      <c r="CL1785"/>
      <c r="CM1785"/>
      <c r="CN1785"/>
      <c r="CO1785"/>
      <c r="CP1785"/>
      <c r="CQ1785"/>
      <c r="CR1785"/>
      <c r="CS1785"/>
      <c r="CT1785"/>
      <c r="CU1785"/>
      <c r="CV1785"/>
      <c r="CW1785"/>
      <c r="CX1785"/>
    </row>
    <row r="1786" spans="2:102" x14ac:dyDescent="0.35">
      <c r="B1786" s="70" t="str">
        <f t="shared" ref="B1786:F1786" si="1282">B779</f>
        <v/>
      </c>
      <c r="C1786" s="166" t="str">
        <f t="shared" si="1282"/>
        <v/>
      </c>
      <c r="D1786" s="273" t="str">
        <f t="shared" si="1282"/>
        <v/>
      </c>
      <c r="E1786" s="273">
        <f t="shared" si="1282"/>
        <v>45016</v>
      </c>
      <c r="F1786" s="273">
        <f t="shared" si="1282"/>
        <v>0</v>
      </c>
      <c r="G1786" s="98">
        <f t="shared" si="1220"/>
        <v>0</v>
      </c>
      <c r="H1786" s="242">
        <f>IF(G1786=0,0,SUMIFS('Sch A. Input'!$H777:$CJ777,'Sch A. Input'!$H$14:$CJ$14,"Recurring",'Sch A. Input'!$H$13:$CJ$13,"&lt;="&amp;$O$1020,'Sch A. Input'!$H$13:$CJ$13,"&lt;="&amp;$L$11))</f>
        <v>0</v>
      </c>
      <c r="I1786" s="242">
        <f>IF(G1786=0,0,SUMIFS('Sch A. Input'!$H777:$CJ777,'Sch A. Input'!$H$14:$CJ$14,"One-time",'Sch A. Input'!$H$13:$CJ$13,"&lt;="&amp;$O$1020,'Sch A. Input'!$H$13:$CJ$13,"&lt;="&amp;$L$11))</f>
        <v>0</v>
      </c>
      <c r="J1786" s="283">
        <f t="shared" si="1221"/>
        <v>0</v>
      </c>
      <c r="K1786" s="242">
        <f t="shared" si="1222"/>
        <v>0</v>
      </c>
      <c r="L1786" s="242">
        <f t="shared" si="1223"/>
        <v>0</v>
      </c>
      <c r="M1786" s="276">
        <f t="shared" si="1215"/>
        <v>0</v>
      </c>
      <c r="N1786" s="281">
        <f t="shared" si="1197"/>
        <v>0</v>
      </c>
      <c r="O1786" s="245">
        <f t="shared" si="1198"/>
        <v>0</v>
      </c>
      <c r="P1786" s="248"/>
      <c r="Q1786" s="285">
        <f t="shared" si="1224"/>
        <v>0</v>
      </c>
      <c r="R1786" s="242">
        <f>IF(Q1786=0,0,SUMIFS('Sch A. Input'!$H777:$CJ777,'Sch A. Input'!$H$14:$CJ$14,"Recurring",'Sch A. Input'!$H$13:$CJ$13,"&lt;="&amp;$L$11,'Sch A. Input'!$H$13:$CJ$13,"&lt;="&amp;$Y$1020,'Sch A. Input'!$H$13:$CJ$13,"&gt;"&amp;$O$1020))</f>
        <v>0</v>
      </c>
      <c r="S1786" s="242">
        <f>IF(Q1786=0,0,SUMIFS('Sch A. Input'!$H777:$CJ777,'Sch A. Input'!$H$14:$CJ$14,"One-time",'Sch A. Input'!$H$13:$CJ$13,"&lt;="&amp;$L$11,'Sch A. Input'!$H$13:$CJ$13,"&lt;="&amp;$Y$1020,'Sch A. Input'!$H$13:$CJ$13,"&gt;"&amp;$O$1020))</f>
        <v>0</v>
      </c>
      <c r="T1786" s="283">
        <f t="shared" si="1225"/>
        <v>0</v>
      </c>
      <c r="U1786" s="242">
        <f t="shared" si="1226"/>
        <v>0</v>
      </c>
      <c r="V1786" s="242">
        <f t="shared" si="1227"/>
        <v>0</v>
      </c>
      <c r="W1786" s="276">
        <f t="shared" si="1216"/>
        <v>0</v>
      </c>
      <c r="X1786" s="281">
        <f t="shared" si="1199"/>
        <v>0</v>
      </c>
      <c r="Y1786" s="245">
        <f t="shared" si="1200"/>
        <v>0</v>
      </c>
      <c r="Z1786" s="248"/>
      <c r="AA1786" s="285">
        <f t="shared" si="1228"/>
        <v>0</v>
      </c>
      <c r="AB1786" s="242">
        <f>IF(AA1786=0,0,SUMIFS('Sch A. Input'!$H777:$CJ777,'Sch A. Input'!$H$14:$CJ$14,"Recurring",'Sch A. Input'!$H$13:$CJ$13,"&lt;="&amp;$L$11,'Sch A. Input'!$H$13:$CJ$13,"&lt;="&amp;$AI$1020,'Sch A. Input'!$H$13:$CJ$13,"&gt;"&amp;$Y$1020))</f>
        <v>0</v>
      </c>
      <c r="AC1786" s="242">
        <f>IF(AA1786=0,0,SUMIFS('Sch A. Input'!$H777:$CJ777,'Sch A. Input'!$H$14:$CJ$14,"One-time",'Sch A. Input'!$H$13:$CJ$13,"&lt;="&amp;$L$11,'Sch A. Input'!$H$13:$CJ$13,"&lt;="&amp;$AI$1020,'Sch A. Input'!$H$13:$CJ$13,"&gt;"&amp;$Y$1020))</f>
        <v>0</v>
      </c>
      <c r="AD1786" s="283">
        <f t="shared" si="1229"/>
        <v>0</v>
      </c>
      <c r="AE1786" s="242">
        <f t="shared" si="1230"/>
        <v>0</v>
      </c>
      <c r="AF1786" s="242">
        <f t="shared" si="1231"/>
        <v>0</v>
      </c>
      <c r="AG1786" s="276">
        <f t="shared" si="1217"/>
        <v>0</v>
      </c>
      <c r="AH1786" s="281">
        <f t="shared" si="1201"/>
        <v>0</v>
      </c>
      <c r="AI1786" s="245">
        <f t="shared" si="1202"/>
        <v>0</v>
      </c>
      <c r="AK1786" s="285">
        <f t="shared" si="1232"/>
        <v>0</v>
      </c>
      <c r="AL1786" s="242">
        <f>IF(AK1786=0,0,SUMIFS('Sch A. Input'!$H777:$CJ777,'Sch A. Input'!$H$14:$CJ$14,"Recurring",'Sch A. Input'!$H$13:$CJ$13,"&lt;="&amp;$L$11,'Sch A. Input'!$H$13:$CJ$13,"&lt;="&amp;$AS$1020,'Sch A. Input'!$H$13:$CJ$13,"&gt;"&amp;$AI$1020))</f>
        <v>0</v>
      </c>
      <c r="AM1786" s="242">
        <f>IF(AK1786=0,0,SUMIFS('Sch A. Input'!$H777:$CJ777,'Sch A. Input'!$H$14:$CJ$14,"One-time",'Sch A. Input'!$H$13:$CJ$13,"&lt;="&amp;$L$11,'Sch A. Input'!$H$13:$CJ$13,"&lt;="&amp;$AS$1020,'Sch A. Input'!$H$13:$CJ$13,"&gt;"&amp;$AI$1020))</f>
        <v>0</v>
      </c>
      <c r="AN1786" s="283">
        <f t="shared" si="1233"/>
        <v>0</v>
      </c>
      <c r="AO1786" s="242">
        <f t="shared" si="1234"/>
        <v>0</v>
      </c>
      <c r="AP1786" s="242">
        <f t="shared" si="1235"/>
        <v>0</v>
      </c>
      <c r="AQ1786" s="276">
        <f t="shared" si="1218"/>
        <v>0</v>
      </c>
      <c r="AR1786" s="281">
        <f t="shared" si="1203"/>
        <v>0</v>
      </c>
      <c r="AS1786" s="245">
        <f t="shared" si="1204"/>
        <v>0</v>
      </c>
      <c r="AY1786" s="160"/>
      <c r="AZ1786" s="160"/>
      <c r="BK1786" s="2"/>
      <c r="BL1786" s="2"/>
      <c r="BM1786" s="2"/>
      <c r="BN1786" s="2"/>
      <c r="BO1786" s="2"/>
      <c r="BP1786" s="2"/>
      <c r="BQ1786" s="2"/>
      <c r="BR1786" s="2"/>
      <c r="BS1786" s="2"/>
      <c r="BT1786" s="2"/>
      <c r="BU1786" s="2"/>
      <c r="BV1786" s="2"/>
      <c r="BW1786" s="2"/>
      <c r="BX1786" s="2"/>
      <c r="BY1786" s="2"/>
      <c r="BZ1786" s="2"/>
      <c r="CA1786" s="2"/>
      <c r="CI1786"/>
      <c r="CJ1786"/>
      <c r="CK1786"/>
      <c r="CL1786"/>
      <c r="CM1786"/>
      <c r="CN1786"/>
      <c r="CO1786"/>
      <c r="CP1786"/>
      <c r="CQ1786"/>
      <c r="CR1786"/>
      <c r="CS1786"/>
      <c r="CT1786"/>
      <c r="CU1786"/>
      <c r="CV1786"/>
      <c r="CW1786"/>
      <c r="CX1786"/>
    </row>
    <row r="1787" spans="2:102" x14ac:dyDescent="0.35">
      <c r="B1787" s="70" t="str">
        <f t="shared" ref="B1787:F1787" si="1283">B780</f>
        <v/>
      </c>
      <c r="C1787" s="166" t="str">
        <f t="shared" si="1283"/>
        <v/>
      </c>
      <c r="D1787" s="273" t="str">
        <f t="shared" si="1283"/>
        <v/>
      </c>
      <c r="E1787" s="273">
        <f t="shared" si="1283"/>
        <v>45016</v>
      </c>
      <c r="F1787" s="273">
        <f t="shared" si="1283"/>
        <v>0</v>
      </c>
      <c r="G1787" s="98">
        <f t="shared" si="1220"/>
        <v>0</v>
      </c>
      <c r="H1787" s="242">
        <f>IF(G1787=0,0,SUMIFS('Sch A. Input'!$H778:$CJ778,'Sch A. Input'!$H$14:$CJ$14,"Recurring",'Sch A. Input'!$H$13:$CJ$13,"&lt;="&amp;$O$1020,'Sch A. Input'!$H$13:$CJ$13,"&lt;="&amp;$L$11))</f>
        <v>0</v>
      </c>
      <c r="I1787" s="242">
        <f>IF(G1787=0,0,SUMIFS('Sch A. Input'!$H778:$CJ778,'Sch A. Input'!$H$14:$CJ$14,"One-time",'Sch A. Input'!$H$13:$CJ$13,"&lt;="&amp;$O$1020,'Sch A. Input'!$H$13:$CJ$13,"&lt;="&amp;$L$11))</f>
        <v>0</v>
      </c>
      <c r="J1787" s="283">
        <f t="shared" si="1221"/>
        <v>0</v>
      </c>
      <c r="K1787" s="242">
        <f t="shared" si="1222"/>
        <v>0</v>
      </c>
      <c r="L1787" s="242">
        <f t="shared" si="1223"/>
        <v>0</v>
      </c>
      <c r="M1787" s="276">
        <f t="shared" si="1215"/>
        <v>0</v>
      </c>
      <c r="N1787" s="281">
        <f t="shared" si="1197"/>
        <v>0</v>
      </c>
      <c r="O1787" s="245">
        <f t="shared" si="1198"/>
        <v>0</v>
      </c>
      <c r="P1787" s="248"/>
      <c r="Q1787" s="285">
        <f t="shared" si="1224"/>
        <v>0</v>
      </c>
      <c r="R1787" s="242">
        <f>IF(Q1787=0,0,SUMIFS('Sch A. Input'!$H778:$CJ778,'Sch A. Input'!$H$14:$CJ$14,"Recurring",'Sch A. Input'!$H$13:$CJ$13,"&lt;="&amp;$L$11,'Sch A. Input'!$H$13:$CJ$13,"&lt;="&amp;$Y$1020,'Sch A. Input'!$H$13:$CJ$13,"&gt;"&amp;$O$1020))</f>
        <v>0</v>
      </c>
      <c r="S1787" s="242">
        <f>IF(Q1787=0,0,SUMIFS('Sch A. Input'!$H778:$CJ778,'Sch A. Input'!$H$14:$CJ$14,"One-time",'Sch A. Input'!$H$13:$CJ$13,"&lt;="&amp;$L$11,'Sch A. Input'!$H$13:$CJ$13,"&lt;="&amp;$Y$1020,'Sch A. Input'!$H$13:$CJ$13,"&gt;"&amp;$O$1020))</f>
        <v>0</v>
      </c>
      <c r="T1787" s="283">
        <f t="shared" si="1225"/>
        <v>0</v>
      </c>
      <c r="U1787" s="242">
        <f t="shared" si="1226"/>
        <v>0</v>
      </c>
      <c r="V1787" s="242">
        <f t="shared" si="1227"/>
        <v>0</v>
      </c>
      <c r="W1787" s="276">
        <f t="shared" si="1216"/>
        <v>0</v>
      </c>
      <c r="X1787" s="281">
        <f t="shared" si="1199"/>
        <v>0</v>
      </c>
      <c r="Y1787" s="245">
        <f t="shared" si="1200"/>
        <v>0</v>
      </c>
      <c r="Z1787" s="248"/>
      <c r="AA1787" s="285">
        <f t="shared" si="1228"/>
        <v>0</v>
      </c>
      <c r="AB1787" s="242">
        <f>IF(AA1787=0,0,SUMIFS('Sch A. Input'!$H778:$CJ778,'Sch A. Input'!$H$14:$CJ$14,"Recurring",'Sch A. Input'!$H$13:$CJ$13,"&lt;="&amp;$L$11,'Sch A. Input'!$H$13:$CJ$13,"&lt;="&amp;$AI$1020,'Sch A. Input'!$H$13:$CJ$13,"&gt;"&amp;$Y$1020))</f>
        <v>0</v>
      </c>
      <c r="AC1787" s="242">
        <f>IF(AA1787=0,0,SUMIFS('Sch A. Input'!$H778:$CJ778,'Sch A. Input'!$H$14:$CJ$14,"One-time",'Sch A. Input'!$H$13:$CJ$13,"&lt;="&amp;$L$11,'Sch A. Input'!$H$13:$CJ$13,"&lt;="&amp;$AI$1020,'Sch A. Input'!$H$13:$CJ$13,"&gt;"&amp;$Y$1020))</f>
        <v>0</v>
      </c>
      <c r="AD1787" s="283">
        <f t="shared" si="1229"/>
        <v>0</v>
      </c>
      <c r="AE1787" s="242">
        <f t="shared" si="1230"/>
        <v>0</v>
      </c>
      <c r="AF1787" s="242">
        <f t="shared" si="1231"/>
        <v>0</v>
      </c>
      <c r="AG1787" s="276">
        <f t="shared" si="1217"/>
        <v>0</v>
      </c>
      <c r="AH1787" s="281">
        <f t="shared" si="1201"/>
        <v>0</v>
      </c>
      <c r="AI1787" s="245">
        <f t="shared" si="1202"/>
        <v>0</v>
      </c>
      <c r="AK1787" s="285">
        <f t="shared" si="1232"/>
        <v>0</v>
      </c>
      <c r="AL1787" s="242">
        <f>IF(AK1787=0,0,SUMIFS('Sch A. Input'!$H778:$CJ778,'Sch A. Input'!$H$14:$CJ$14,"Recurring",'Sch A. Input'!$H$13:$CJ$13,"&lt;="&amp;$L$11,'Sch A. Input'!$H$13:$CJ$13,"&lt;="&amp;$AS$1020,'Sch A. Input'!$H$13:$CJ$13,"&gt;"&amp;$AI$1020))</f>
        <v>0</v>
      </c>
      <c r="AM1787" s="242">
        <f>IF(AK1787=0,0,SUMIFS('Sch A. Input'!$H778:$CJ778,'Sch A. Input'!$H$14:$CJ$14,"One-time",'Sch A. Input'!$H$13:$CJ$13,"&lt;="&amp;$L$11,'Sch A. Input'!$H$13:$CJ$13,"&lt;="&amp;$AS$1020,'Sch A. Input'!$H$13:$CJ$13,"&gt;"&amp;$AI$1020))</f>
        <v>0</v>
      </c>
      <c r="AN1787" s="283">
        <f t="shared" si="1233"/>
        <v>0</v>
      </c>
      <c r="AO1787" s="242">
        <f t="shared" si="1234"/>
        <v>0</v>
      </c>
      <c r="AP1787" s="242">
        <f t="shared" si="1235"/>
        <v>0</v>
      </c>
      <c r="AQ1787" s="276">
        <f t="shared" si="1218"/>
        <v>0</v>
      </c>
      <c r="AR1787" s="281">
        <f t="shared" si="1203"/>
        <v>0</v>
      </c>
      <c r="AS1787" s="245">
        <f t="shared" si="1204"/>
        <v>0</v>
      </c>
      <c r="AY1787" s="160"/>
      <c r="AZ1787" s="160"/>
      <c r="BK1787" s="2"/>
      <c r="BL1787" s="2"/>
      <c r="BM1787" s="2"/>
      <c r="BN1787" s="2"/>
      <c r="BO1787" s="2"/>
      <c r="BP1787" s="2"/>
      <c r="BQ1787" s="2"/>
      <c r="BR1787" s="2"/>
      <c r="BS1787" s="2"/>
      <c r="BT1787" s="2"/>
      <c r="BU1787" s="2"/>
      <c r="BV1787" s="2"/>
      <c r="BW1787" s="2"/>
      <c r="BX1787" s="2"/>
      <c r="BY1787" s="2"/>
      <c r="BZ1787" s="2"/>
      <c r="CA1787" s="2"/>
      <c r="CI1787"/>
      <c r="CJ1787"/>
      <c r="CK1787"/>
      <c r="CL1787"/>
      <c r="CM1787"/>
      <c r="CN1787"/>
      <c r="CO1787"/>
      <c r="CP1787"/>
      <c r="CQ1787"/>
      <c r="CR1787"/>
      <c r="CS1787"/>
      <c r="CT1787"/>
      <c r="CU1787"/>
      <c r="CV1787"/>
      <c r="CW1787"/>
      <c r="CX1787"/>
    </row>
    <row r="1788" spans="2:102" x14ac:dyDescent="0.35">
      <c r="B1788" s="70" t="str">
        <f t="shared" ref="B1788:F1788" si="1284">B781</f>
        <v/>
      </c>
      <c r="C1788" s="166" t="str">
        <f t="shared" si="1284"/>
        <v/>
      </c>
      <c r="D1788" s="273" t="str">
        <f t="shared" si="1284"/>
        <v/>
      </c>
      <c r="E1788" s="273">
        <f t="shared" si="1284"/>
        <v>45016</v>
      </c>
      <c r="F1788" s="273">
        <f t="shared" si="1284"/>
        <v>0</v>
      </c>
      <c r="G1788" s="98">
        <f t="shared" si="1220"/>
        <v>0</v>
      </c>
      <c r="H1788" s="242">
        <f>IF(G1788=0,0,SUMIFS('Sch A. Input'!$H779:$CJ779,'Sch A. Input'!$H$14:$CJ$14,"Recurring",'Sch A. Input'!$H$13:$CJ$13,"&lt;="&amp;$O$1020,'Sch A. Input'!$H$13:$CJ$13,"&lt;="&amp;$L$11))</f>
        <v>0</v>
      </c>
      <c r="I1788" s="242">
        <f>IF(G1788=0,0,SUMIFS('Sch A. Input'!$H779:$CJ779,'Sch A. Input'!$H$14:$CJ$14,"One-time",'Sch A. Input'!$H$13:$CJ$13,"&lt;="&amp;$O$1020,'Sch A. Input'!$H$13:$CJ$13,"&lt;="&amp;$L$11))</f>
        <v>0</v>
      </c>
      <c r="J1788" s="283">
        <f t="shared" si="1221"/>
        <v>0</v>
      </c>
      <c r="K1788" s="242">
        <f t="shared" si="1222"/>
        <v>0</v>
      </c>
      <c r="L1788" s="242">
        <f t="shared" si="1223"/>
        <v>0</v>
      </c>
      <c r="M1788" s="276">
        <f t="shared" si="1215"/>
        <v>0</v>
      </c>
      <c r="N1788" s="281">
        <f t="shared" si="1197"/>
        <v>0</v>
      </c>
      <c r="O1788" s="245">
        <f t="shared" si="1198"/>
        <v>0</v>
      </c>
      <c r="P1788" s="248"/>
      <c r="Q1788" s="285">
        <f t="shared" si="1224"/>
        <v>0</v>
      </c>
      <c r="R1788" s="242">
        <f>IF(Q1788=0,0,SUMIFS('Sch A. Input'!$H779:$CJ779,'Sch A. Input'!$H$14:$CJ$14,"Recurring",'Sch A. Input'!$H$13:$CJ$13,"&lt;="&amp;$L$11,'Sch A. Input'!$H$13:$CJ$13,"&lt;="&amp;$Y$1020,'Sch A. Input'!$H$13:$CJ$13,"&gt;"&amp;$O$1020))</f>
        <v>0</v>
      </c>
      <c r="S1788" s="242">
        <f>IF(Q1788=0,0,SUMIFS('Sch A. Input'!$H779:$CJ779,'Sch A. Input'!$H$14:$CJ$14,"One-time",'Sch A. Input'!$H$13:$CJ$13,"&lt;="&amp;$L$11,'Sch A. Input'!$H$13:$CJ$13,"&lt;="&amp;$Y$1020,'Sch A. Input'!$H$13:$CJ$13,"&gt;"&amp;$O$1020))</f>
        <v>0</v>
      </c>
      <c r="T1788" s="283">
        <f t="shared" si="1225"/>
        <v>0</v>
      </c>
      <c r="U1788" s="242">
        <f t="shared" si="1226"/>
        <v>0</v>
      </c>
      <c r="V1788" s="242">
        <f t="shared" si="1227"/>
        <v>0</v>
      </c>
      <c r="W1788" s="276">
        <f t="shared" si="1216"/>
        <v>0</v>
      </c>
      <c r="X1788" s="281">
        <f t="shared" si="1199"/>
        <v>0</v>
      </c>
      <c r="Y1788" s="245">
        <f t="shared" si="1200"/>
        <v>0</v>
      </c>
      <c r="Z1788" s="248"/>
      <c r="AA1788" s="285">
        <f t="shared" si="1228"/>
        <v>0</v>
      </c>
      <c r="AB1788" s="242">
        <f>IF(AA1788=0,0,SUMIFS('Sch A. Input'!$H779:$CJ779,'Sch A. Input'!$H$14:$CJ$14,"Recurring",'Sch A. Input'!$H$13:$CJ$13,"&lt;="&amp;$L$11,'Sch A. Input'!$H$13:$CJ$13,"&lt;="&amp;$AI$1020,'Sch A. Input'!$H$13:$CJ$13,"&gt;"&amp;$Y$1020))</f>
        <v>0</v>
      </c>
      <c r="AC1788" s="242">
        <f>IF(AA1788=0,0,SUMIFS('Sch A. Input'!$H779:$CJ779,'Sch A. Input'!$H$14:$CJ$14,"One-time",'Sch A. Input'!$H$13:$CJ$13,"&lt;="&amp;$L$11,'Sch A. Input'!$H$13:$CJ$13,"&lt;="&amp;$AI$1020,'Sch A. Input'!$H$13:$CJ$13,"&gt;"&amp;$Y$1020))</f>
        <v>0</v>
      </c>
      <c r="AD1788" s="283">
        <f t="shared" si="1229"/>
        <v>0</v>
      </c>
      <c r="AE1788" s="242">
        <f t="shared" si="1230"/>
        <v>0</v>
      </c>
      <c r="AF1788" s="242">
        <f t="shared" si="1231"/>
        <v>0</v>
      </c>
      <c r="AG1788" s="276">
        <f t="shared" si="1217"/>
        <v>0</v>
      </c>
      <c r="AH1788" s="281">
        <f t="shared" si="1201"/>
        <v>0</v>
      </c>
      <c r="AI1788" s="245">
        <f t="shared" si="1202"/>
        <v>0</v>
      </c>
      <c r="AK1788" s="285">
        <f t="shared" si="1232"/>
        <v>0</v>
      </c>
      <c r="AL1788" s="242">
        <f>IF(AK1788=0,0,SUMIFS('Sch A. Input'!$H779:$CJ779,'Sch A. Input'!$H$14:$CJ$14,"Recurring",'Sch A. Input'!$H$13:$CJ$13,"&lt;="&amp;$L$11,'Sch A. Input'!$H$13:$CJ$13,"&lt;="&amp;$AS$1020,'Sch A. Input'!$H$13:$CJ$13,"&gt;"&amp;$AI$1020))</f>
        <v>0</v>
      </c>
      <c r="AM1788" s="242">
        <f>IF(AK1788=0,0,SUMIFS('Sch A. Input'!$H779:$CJ779,'Sch A. Input'!$H$14:$CJ$14,"One-time",'Sch A. Input'!$H$13:$CJ$13,"&lt;="&amp;$L$11,'Sch A. Input'!$H$13:$CJ$13,"&lt;="&amp;$AS$1020,'Sch A. Input'!$H$13:$CJ$13,"&gt;"&amp;$AI$1020))</f>
        <v>0</v>
      </c>
      <c r="AN1788" s="283">
        <f t="shared" si="1233"/>
        <v>0</v>
      </c>
      <c r="AO1788" s="242">
        <f t="shared" si="1234"/>
        <v>0</v>
      </c>
      <c r="AP1788" s="242">
        <f t="shared" si="1235"/>
        <v>0</v>
      </c>
      <c r="AQ1788" s="276">
        <f t="shared" si="1218"/>
        <v>0</v>
      </c>
      <c r="AR1788" s="281">
        <f t="shared" si="1203"/>
        <v>0</v>
      </c>
      <c r="AS1788" s="245">
        <f t="shared" si="1204"/>
        <v>0</v>
      </c>
      <c r="AY1788" s="160"/>
      <c r="AZ1788" s="160"/>
      <c r="BK1788" s="2"/>
      <c r="BL1788" s="2"/>
      <c r="BM1788" s="2"/>
      <c r="BN1788" s="2"/>
      <c r="BO1788" s="2"/>
      <c r="BP1788" s="2"/>
      <c r="BQ1788" s="2"/>
      <c r="BR1788" s="2"/>
      <c r="BS1788" s="2"/>
      <c r="BT1788" s="2"/>
      <c r="BU1788" s="2"/>
      <c r="BV1788" s="2"/>
      <c r="BW1788" s="2"/>
      <c r="BX1788" s="2"/>
      <c r="BY1788" s="2"/>
      <c r="BZ1788" s="2"/>
      <c r="CA1788" s="2"/>
      <c r="CI1788"/>
      <c r="CJ1788"/>
      <c r="CK1788"/>
      <c r="CL1788"/>
      <c r="CM1788"/>
      <c r="CN1788"/>
      <c r="CO1788"/>
      <c r="CP1788"/>
      <c r="CQ1788"/>
      <c r="CR1788"/>
      <c r="CS1788"/>
      <c r="CT1788"/>
      <c r="CU1788"/>
      <c r="CV1788"/>
      <c r="CW1788"/>
      <c r="CX1788"/>
    </row>
    <row r="1789" spans="2:102" x14ac:dyDescent="0.35">
      <c r="B1789" s="70" t="str">
        <f t="shared" ref="B1789:F1789" si="1285">B782</f>
        <v/>
      </c>
      <c r="C1789" s="166" t="str">
        <f t="shared" si="1285"/>
        <v/>
      </c>
      <c r="D1789" s="273" t="str">
        <f t="shared" si="1285"/>
        <v/>
      </c>
      <c r="E1789" s="273">
        <f t="shared" si="1285"/>
        <v>45016</v>
      </c>
      <c r="F1789" s="273">
        <f t="shared" si="1285"/>
        <v>0</v>
      </c>
      <c r="G1789" s="98">
        <f t="shared" si="1220"/>
        <v>0</v>
      </c>
      <c r="H1789" s="242">
        <f>IF(G1789=0,0,SUMIFS('Sch A. Input'!$H780:$CJ780,'Sch A. Input'!$H$14:$CJ$14,"Recurring",'Sch A. Input'!$H$13:$CJ$13,"&lt;="&amp;$O$1020,'Sch A. Input'!$H$13:$CJ$13,"&lt;="&amp;$L$11))</f>
        <v>0</v>
      </c>
      <c r="I1789" s="242">
        <f>IF(G1789=0,0,SUMIFS('Sch A. Input'!$H780:$CJ780,'Sch A. Input'!$H$14:$CJ$14,"One-time",'Sch A. Input'!$H$13:$CJ$13,"&lt;="&amp;$O$1020,'Sch A. Input'!$H$13:$CJ$13,"&lt;="&amp;$L$11))</f>
        <v>0</v>
      </c>
      <c r="J1789" s="283">
        <f t="shared" si="1221"/>
        <v>0</v>
      </c>
      <c r="K1789" s="242">
        <f t="shared" si="1222"/>
        <v>0</v>
      </c>
      <c r="L1789" s="242">
        <f t="shared" si="1223"/>
        <v>0</v>
      </c>
      <c r="M1789" s="276">
        <f t="shared" si="1215"/>
        <v>0</v>
      </c>
      <c r="N1789" s="281">
        <f t="shared" si="1197"/>
        <v>0</v>
      </c>
      <c r="O1789" s="245">
        <f t="shared" si="1198"/>
        <v>0</v>
      </c>
      <c r="P1789" s="248"/>
      <c r="Q1789" s="285">
        <f t="shared" si="1224"/>
        <v>0</v>
      </c>
      <c r="R1789" s="242">
        <f>IF(Q1789=0,0,SUMIFS('Sch A. Input'!$H780:$CJ780,'Sch A. Input'!$H$14:$CJ$14,"Recurring",'Sch A. Input'!$H$13:$CJ$13,"&lt;="&amp;$L$11,'Sch A. Input'!$H$13:$CJ$13,"&lt;="&amp;$Y$1020,'Sch A. Input'!$H$13:$CJ$13,"&gt;"&amp;$O$1020))</f>
        <v>0</v>
      </c>
      <c r="S1789" s="242">
        <f>IF(Q1789=0,0,SUMIFS('Sch A. Input'!$H780:$CJ780,'Sch A. Input'!$H$14:$CJ$14,"One-time",'Sch A. Input'!$H$13:$CJ$13,"&lt;="&amp;$L$11,'Sch A. Input'!$H$13:$CJ$13,"&lt;="&amp;$Y$1020,'Sch A. Input'!$H$13:$CJ$13,"&gt;"&amp;$O$1020))</f>
        <v>0</v>
      </c>
      <c r="T1789" s="283">
        <f t="shared" si="1225"/>
        <v>0</v>
      </c>
      <c r="U1789" s="242">
        <f t="shared" si="1226"/>
        <v>0</v>
      </c>
      <c r="V1789" s="242">
        <f t="shared" si="1227"/>
        <v>0</v>
      </c>
      <c r="W1789" s="276">
        <f t="shared" si="1216"/>
        <v>0</v>
      </c>
      <c r="X1789" s="281">
        <f t="shared" si="1199"/>
        <v>0</v>
      </c>
      <c r="Y1789" s="245">
        <f t="shared" si="1200"/>
        <v>0</v>
      </c>
      <c r="Z1789" s="248"/>
      <c r="AA1789" s="285">
        <f t="shared" si="1228"/>
        <v>0</v>
      </c>
      <c r="AB1789" s="242">
        <f>IF(AA1789=0,0,SUMIFS('Sch A. Input'!$H780:$CJ780,'Sch A. Input'!$H$14:$CJ$14,"Recurring",'Sch A. Input'!$H$13:$CJ$13,"&lt;="&amp;$L$11,'Sch A. Input'!$H$13:$CJ$13,"&lt;="&amp;$AI$1020,'Sch A. Input'!$H$13:$CJ$13,"&gt;"&amp;$Y$1020))</f>
        <v>0</v>
      </c>
      <c r="AC1789" s="242">
        <f>IF(AA1789=0,0,SUMIFS('Sch A. Input'!$H780:$CJ780,'Sch A. Input'!$H$14:$CJ$14,"One-time",'Sch A. Input'!$H$13:$CJ$13,"&lt;="&amp;$L$11,'Sch A. Input'!$H$13:$CJ$13,"&lt;="&amp;$AI$1020,'Sch A. Input'!$H$13:$CJ$13,"&gt;"&amp;$Y$1020))</f>
        <v>0</v>
      </c>
      <c r="AD1789" s="283">
        <f t="shared" si="1229"/>
        <v>0</v>
      </c>
      <c r="AE1789" s="242">
        <f t="shared" si="1230"/>
        <v>0</v>
      </c>
      <c r="AF1789" s="242">
        <f t="shared" si="1231"/>
        <v>0</v>
      </c>
      <c r="AG1789" s="276">
        <f t="shared" si="1217"/>
        <v>0</v>
      </c>
      <c r="AH1789" s="281">
        <f t="shared" si="1201"/>
        <v>0</v>
      </c>
      <c r="AI1789" s="245">
        <f t="shared" si="1202"/>
        <v>0</v>
      </c>
      <c r="AK1789" s="285">
        <f t="shared" si="1232"/>
        <v>0</v>
      </c>
      <c r="AL1789" s="242">
        <f>IF(AK1789=0,0,SUMIFS('Sch A. Input'!$H780:$CJ780,'Sch A. Input'!$H$14:$CJ$14,"Recurring",'Sch A. Input'!$H$13:$CJ$13,"&lt;="&amp;$L$11,'Sch A. Input'!$H$13:$CJ$13,"&lt;="&amp;$AS$1020,'Sch A. Input'!$H$13:$CJ$13,"&gt;"&amp;$AI$1020))</f>
        <v>0</v>
      </c>
      <c r="AM1789" s="242">
        <f>IF(AK1789=0,0,SUMIFS('Sch A. Input'!$H780:$CJ780,'Sch A. Input'!$H$14:$CJ$14,"One-time",'Sch A. Input'!$H$13:$CJ$13,"&lt;="&amp;$L$11,'Sch A. Input'!$H$13:$CJ$13,"&lt;="&amp;$AS$1020,'Sch A. Input'!$H$13:$CJ$13,"&gt;"&amp;$AI$1020))</f>
        <v>0</v>
      </c>
      <c r="AN1789" s="283">
        <f t="shared" si="1233"/>
        <v>0</v>
      </c>
      <c r="AO1789" s="242">
        <f t="shared" si="1234"/>
        <v>0</v>
      </c>
      <c r="AP1789" s="242">
        <f t="shared" si="1235"/>
        <v>0</v>
      </c>
      <c r="AQ1789" s="276">
        <f t="shared" si="1218"/>
        <v>0</v>
      </c>
      <c r="AR1789" s="281">
        <f t="shared" si="1203"/>
        <v>0</v>
      </c>
      <c r="AS1789" s="245">
        <f t="shared" si="1204"/>
        <v>0</v>
      </c>
      <c r="AY1789" s="160"/>
      <c r="AZ1789" s="160"/>
      <c r="BK1789" s="2"/>
      <c r="BL1789" s="2"/>
      <c r="BM1789" s="2"/>
      <c r="BN1789" s="2"/>
      <c r="BO1789" s="2"/>
      <c r="BP1789" s="2"/>
      <c r="BQ1789" s="2"/>
      <c r="BR1789" s="2"/>
      <c r="BS1789" s="2"/>
      <c r="BT1789" s="2"/>
      <c r="BU1789" s="2"/>
      <c r="BV1789" s="2"/>
      <c r="BW1789" s="2"/>
      <c r="BX1789" s="2"/>
      <c r="BY1789" s="2"/>
      <c r="BZ1789" s="2"/>
      <c r="CA1789" s="2"/>
      <c r="CI1789"/>
      <c r="CJ1789"/>
      <c r="CK1789"/>
      <c r="CL1789"/>
      <c r="CM1789"/>
      <c r="CN1789"/>
      <c r="CO1789"/>
      <c r="CP1789"/>
      <c r="CQ1789"/>
      <c r="CR1789"/>
      <c r="CS1789"/>
      <c r="CT1789"/>
      <c r="CU1789"/>
      <c r="CV1789"/>
      <c r="CW1789"/>
      <c r="CX1789"/>
    </row>
    <row r="1790" spans="2:102" x14ac:dyDescent="0.35">
      <c r="B1790" s="70" t="str">
        <f t="shared" ref="B1790:F1790" si="1286">B783</f>
        <v/>
      </c>
      <c r="C1790" s="166" t="str">
        <f t="shared" si="1286"/>
        <v/>
      </c>
      <c r="D1790" s="273" t="str">
        <f t="shared" si="1286"/>
        <v/>
      </c>
      <c r="E1790" s="273">
        <f t="shared" si="1286"/>
        <v>45016</v>
      </c>
      <c r="F1790" s="273">
        <f t="shared" si="1286"/>
        <v>0</v>
      </c>
      <c r="G1790" s="98">
        <f t="shared" si="1220"/>
        <v>0</v>
      </c>
      <c r="H1790" s="242">
        <f>IF(G1790=0,0,SUMIFS('Sch A. Input'!$H781:$CJ781,'Sch A. Input'!$H$14:$CJ$14,"Recurring",'Sch A. Input'!$H$13:$CJ$13,"&lt;="&amp;$O$1020,'Sch A. Input'!$H$13:$CJ$13,"&lt;="&amp;$L$11))</f>
        <v>0</v>
      </c>
      <c r="I1790" s="242">
        <f>IF(G1790=0,0,SUMIFS('Sch A. Input'!$H781:$CJ781,'Sch A. Input'!$H$14:$CJ$14,"One-time",'Sch A. Input'!$H$13:$CJ$13,"&lt;="&amp;$O$1020,'Sch A. Input'!$H$13:$CJ$13,"&lt;="&amp;$L$11))</f>
        <v>0</v>
      </c>
      <c r="J1790" s="283">
        <f t="shared" si="1221"/>
        <v>0</v>
      </c>
      <c r="K1790" s="242">
        <f t="shared" si="1222"/>
        <v>0</v>
      </c>
      <c r="L1790" s="242">
        <f t="shared" si="1223"/>
        <v>0</v>
      </c>
      <c r="M1790" s="276">
        <f t="shared" si="1215"/>
        <v>0</v>
      </c>
      <c r="N1790" s="281">
        <f t="shared" si="1197"/>
        <v>0</v>
      </c>
      <c r="O1790" s="245">
        <f t="shared" si="1198"/>
        <v>0</v>
      </c>
      <c r="P1790" s="248"/>
      <c r="Q1790" s="285">
        <f t="shared" si="1224"/>
        <v>0</v>
      </c>
      <c r="R1790" s="242">
        <f>IF(Q1790=0,0,SUMIFS('Sch A. Input'!$H781:$CJ781,'Sch A. Input'!$H$14:$CJ$14,"Recurring",'Sch A. Input'!$H$13:$CJ$13,"&lt;="&amp;$L$11,'Sch A. Input'!$H$13:$CJ$13,"&lt;="&amp;$Y$1020,'Sch A. Input'!$H$13:$CJ$13,"&gt;"&amp;$O$1020))</f>
        <v>0</v>
      </c>
      <c r="S1790" s="242">
        <f>IF(Q1790=0,0,SUMIFS('Sch A. Input'!$H781:$CJ781,'Sch A. Input'!$H$14:$CJ$14,"One-time",'Sch A. Input'!$H$13:$CJ$13,"&lt;="&amp;$L$11,'Sch A. Input'!$H$13:$CJ$13,"&lt;="&amp;$Y$1020,'Sch A. Input'!$H$13:$CJ$13,"&gt;"&amp;$O$1020))</f>
        <v>0</v>
      </c>
      <c r="T1790" s="283">
        <f t="shared" si="1225"/>
        <v>0</v>
      </c>
      <c r="U1790" s="242">
        <f t="shared" si="1226"/>
        <v>0</v>
      </c>
      <c r="V1790" s="242">
        <f t="shared" si="1227"/>
        <v>0</v>
      </c>
      <c r="W1790" s="276">
        <f t="shared" si="1216"/>
        <v>0</v>
      </c>
      <c r="X1790" s="281">
        <f t="shared" si="1199"/>
        <v>0</v>
      </c>
      <c r="Y1790" s="245">
        <f t="shared" si="1200"/>
        <v>0</v>
      </c>
      <c r="Z1790" s="248"/>
      <c r="AA1790" s="285">
        <f t="shared" si="1228"/>
        <v>0</v>
      </c>
      <c r="AB1790" s="242">
        <f>IF(AA1790=0,0,SUMIFS('Sch A. Input'!$H781:$CJ781,'Sch A. Input'!$H$14:$CJ$14,"Recurring",'Sch A. Input'!$H$13:$CJ$13,"&lt;="&amp;$L$11,'Sch A. Input'!$H$13:$CJ$13,"&lt;="&amp;$AI$1020,'Sch A. Input'!$H$13:$CJ$13,"&gt;"&amp;$Y$1020))</f>
        <v>0</v>
      </c>
      <c r="AC1790" s="242">
        <f>IF(AA1790=0,0,SUMIFS('Sch A. Input'!$H781:$CJ781,'Sch A. Input'!$H$14:$CJ$14,"One-time",'Sch A. Input'!$H$13:$CJ$13,"&lt;="&amp;$L$11,'Sch A. Input'!$H$13:$CJ$13,"&lt;="&amp;$AI$1020,'Sch A. Input'!$H$13:$CJ$13,"&gt;"&amp;$Y$1020))</f>
        <v>0</v>
      </c>
      <c r="AD1790" s="283">
        <f t="shared" si="1229"/>
        <v>0</v>
      </c>
      <c r="AE1790" s="242">
        <f t="shared" si="1230"/>
        <v>0</v>
      </c>
      <c r="AF1790" s="242">
        <f t="shared" si="1231"/>
        <v>0</v>
      </c>
      <c r="AG1790" s="276">
        <f t="shared" si="1217"/>
        <v>0</v>
      </c>
      <c r="AH1790" s="281">
        <f t="shared" si="1201"/>
        <v>0</v>
      </c>
      <c r="AI1790" s="245">
        <f t="shared" si="1202"/>
        <v>0</v>
      </c>
      <c r="AK1790" s="285">
        <f t="shared" si="1232"/>
        <v>0</v>
      </c>
      <c r="AL1790" s="242">
        <f>IF(AK1790=0,0,SUMIFS('Sch A. Input'!$H781:$CJ781,'Sch A. Input'!$H$14:$CJ$14,"Recurring",'Sch A. Input'!$H$13:$CJ$13,"&lt;="&amp;$L$11,'Sch A. Input'!$H$13:$CJ$13,"&lt;="&amp;$AS$1020,'Sch A. Input'!$H$13:$CJ$13,"&gt;"&amp;$AI$1020))</f>
        <v>0</v>
      </c>
      <c r="AM1790" s="242">
        <f>IF(AK1790=0,0,SUMIFS('Sch A. Input'!$H781:$CJ781,'Sch A. Input'!$H$14:$CJ$14,"One-time",'Sch A. Input'!$H$13:$CJ$13,"&lt;="&amp;$L$11,'Sch A. Input'!$H$13:$CJ$13,"&lt;="&amp;$AS$1020,'Sch A. Input'!$H$13:$CJ$13,"&gt;"&amp;$AI$1020))</f>
        <v>0</v>
      </c>
      <c r="AN1790" s="283">
        <f t="shared" si="1233"/>
        <v>0</v>
      </c>
      <c r="AO1790" s="242">
        <f t="shared" si="1234"/>
        <v>0</v>
      </c>
      <c r="AP1790" s="242">
        <f t="shared" si="1235"/>
        <v>0</v>
      </c>
      <c r="AQ1790" s="276">
        <f t="shared" si="1218"/>
        <v>0</v>
      </c>
      <c r="AR1790" s="281">
        <f t="shared" si="1203"/>
        <v>0</v>
      </c>
      <c r="AS1790" s="245">
        <f t="shared" si="1204"/>
        <v>0</v>
      </c>
      <c r="AY1790" s="160"/>
      <c r="AZ1790" s="160"/>
      <c r="BK1790" s="2"/>
      <c r="BL1790" s="2"/>
      <c r="BM1790" s="2"/>
      <c r="BN1790" s="2"/>
      <c r="BO1790" s="2"/>
      <c r="BP1790" s="2"/>
      <c r="BQ1790" s="2"/>
      <c r="BR1790" s="2"/>
      <c r="BS1790" s="2"/>
      <c r="BT1790" s="2"/>
      <c r="BU1790" s="2"/>
      <c r="BV1790" s="2"/>
      <c r="BW1790" s="2"/>
      <c r="BX1790" s="2"/>
      <c r="BY1790" s="2"/>
      <c r="BZ1790" s="2"/>
      <c r="CA1790" s="2"/>
      <c r="CI1790"/>
      <c r="CJ1790"/>
      <c r="CK1790"/>
      <c r="CL1790"/>
      <c r="CM1790"/>
      <c r="CN1790"/>
      <c r="CO1790"/>
      <c r="CP1790"/>
      <c r="CQ1790"/>
      <c r="CR1790"/>
      <c r="CS1790"/>
      <c r="CT1790"/>
      <c r="CU1790"/>
      <c r="CV1790"/>
      <c r="CW1790"/>
      <c r="CX1790"/>
    </row>
    <row r="1791" spans="2:102" x14ac:dyDescent="0.35">
      <c r="B1791" s="70" t="str">
        <f t="shared" ref="B1791:F1791" si="1287">B784</f>
        <v/>
      </c>
      <c r="C1791" s="166" t="str">
        <f t="shared" si="1287"/>
        <v/>
      </c>
      <c r="D1791" s="273" t="str">
        <f t="shared" si="1287"/>
        <v/>
      </c>
      <c r="E1791" s="273">
        <f t="shared" si="1287"/>
        <v>45016</v>
      </c>
      <c r="F1791" s="273">
        <f t="shared" si="1287"/>
        <v>0</v>
      </c>
      <c r="G1791" s="98">
        <f t="shared" si="1220"/>
        <v>0</v>
      </c>
      <c r="H1791" s="242">
        <f>IF(G1791=0,0,SUMIFS('Sch A. Input'!$H782:$CJ782,'Sch A. Input'!$H$14:$CJ$14,"Recurring",'Sch A. Input'!$H$13:$CJ$13,"&lt;="&amp;$O$1020,'Sch A. Input'!$H$13:$CJ$13,"&lt;="&amp;$L$11))</f>
        <v>0</v>
      </c>
      <c r="I1791" s="242">
        <f>IF(G1791=0,0,SUMIFS('Sch A. Input'!$H782:$CJ782,'Sch A. Input'!$H$14:$CJ$14,"One-time",'Sch A. Input'!$H$13:$CJ$13,"&lt;="&amp;$O$1020,'Sch A. Input'!$H$13:$CJ$13,"&lt;="&amp;$L$11))</f>
        <v>0</v>
      </c>
      <c r="J1791" s="283">
        <f t="shared" si="1221"/>
        <v>0</v>
      </c>
      <c r="K1791" s="242">
        <f t="shared" si="1222"/>
        <v>0</v>
      </c>
      <c r="L1791" s="242">
        <f t="shared" si="1223"/>
        <v>0</v>
      </c>
      <c r="M1791" s="276">
        <f t="shared" si="1215"/>
        <v>0</v>
      </c>
      <c r="N1791" s="281">
        <f t="shared" si="1197"/>
        <v>0</v>
      </c>
      <c r="O1791" s="245">
        <f t="shared" si="1198"/>
        <v>0</v>
      </c>
      <c r="P1791" s="248"/>
      <c r="Q1791" s="285">
        <f t="shared" si="1224"/>
        <v>0</v>
      </c>
      <c r="R1791" s="242">
        <f>IF(Q1791=0,0,SUMIFS('Sch A. Input'!$H782:$CJ782,'Sch A. Input'!$H$14:$CJ$14,"Recurring",'Sch A. Input'!$H$13:$CJ$13,"&lt;="&amp;$L$11,'Sch A. Input'!$H$13:$CJ$13,"&lt;="&amp;$Y$1020,'Sch A. Input'!$H$13:$CJ$13,"&gt;"&amp;$O$1020))</f>
        <v>0</v>
      </c>
      <c r="S1791" s="242">
        <f>IF(Q1791=0,0,SUMIFS('Sch A. Input'!$H782:$CJ782,'Sch A. Input'!$H$14:$CJ$14,"One-time",'Sch A. Input'!$H$13:$CJ$13,"&lt;="&amp;$L$11,'Sch A. Input'!$H$13:$CJ$13,"&lt;="&amp;$Y$1020,'Sch A. Input'!$H$13:$CJ$13,"&gt;"&amp;$O$1020))</f>
        <v>0</v>
      </c>
      <c r="T1791" s="283">
        <f t="shared" si="1225"/>
        <v>0</v>
      </c>
      <c r="U1791" s="242">
        <f t="shared" si="1226"/>
        <v>0</v>
      </c>
      <c r="V1791" s="242">
        <f t="shared" si="1227"/>
        <v>0</v>
      </c>
      <c r="W1791" s="276">
        <f t="shared" si="1216"/>
        <v>0</v>
      </c>
      <c r="X1791" s="281">
        <f t="shared" si="1199"/>
        <v>0</v>
      </c>
      <c r="Y1791" s="245">
        <f t="shared" si="1200"/>
        <v>0</v>
      </c>
      <c r="Z1791" s="248"/>
      <c r="AA1791" s="285">
        <f t="shared" si="1228"/>
        <v>0</v>
      </c>
      <c r="AB1791" s="242">
        <f>IF(AA1791=0,0,SUMIFS('Sch A. Input'!$H782:$CJ782,'Sch A. Input'!$H$14:$CJ$14,"Recurring",'Sch A. Input'!$H$13:$CJ$13,"&lt;="&amp;$L$11,'Sch A. Input'!$H$13:$CJ$13,"&lt;="&amp;$AI$1020,'Sch A. Input'!$H$13:$CJ$13,"&gt;"&amp;$Y$1020))</f>
        <v>0</v>
      </c>
      <c r="AC1791" s="242">
        <f>IF(AA1791=0,0,SUMIFS('Sch A. Input'!$H782:$CJ782,'Sch A. Input'!$H$14:$CJ$14,"One-time",'Sch A. Input'!$H$13:$CJ$13,"&lt;="&amp;$L$11,'Sch A. Input'!$H$13:$CJ$13,"&lt;="&amp;$AI$1020,'Sch A. Input'!$H$13:$CJ$13,"&gt;"&amp;$Y$1020))</f>
        <v>0</v>
      </c>
      <c r="AD1791" s="283">
        <f t="shared" si="1229"/>
        <v>0</v>
      </c>
      <c r="AE1791" s="242">
        <f t="shared" si="1230"/>
        <v>0</v>
      </c>
      <c r="AF1791" s="242">
        <f t="shared" si="1231"/>
        <v>0</v>
      </c>
      <c r="AG1791" s="276">
        <f t="shared" si="1217"/>
        <v>0</v>
      </c>
      <c r="AH1791" s="281">
        <f t="shared" si="1201"/>
        <v>0</v>
      </c>
      <c r="AI1791" s="245">
        <f t="shared" si="1202"/>
        <v>0</v>
      </c>
      <c r="AK1791" s="285">
        <f t="shared" si="1232"/>
        <v>0</v>
      </c>
      <c r="AL1791" s="242">
        <f>IF(AK1791=0,0,SUMIFS('Sch A. Input'!$H782:$CJ782,'Sch A. Input'!$H$14:$CJ$14,"Recurring",'Sch A. Input'!$H$13:$CJ$13,"&lt;="&amp;$L$11,'Sch A. Input'!$H$13:$CJ$13,"&lt;="&amp;$AS$1020,'Sch A. Input'!$H$13:$CJ$13,"&gt;"&amp;$AI$1020))</f>
        <v>0</v>
      </c>
      <c r="AM1791" s="242">
        <f>IF(AK1791=0,0,SUMIFS('Sch A. Input'!$H782:$CJ782,'Sch A. Input'!$H$14:$CJ$14,"One-time",'Sch A. Input'!$H$13:$CJ$13,"&lt;="&amp;$L$11,'Sch A. Input'!$H$13:$CJ$13,"&lt;="&amp;$AS$1020,'Sch A. Input'!$H$13:$CJ$13,"&gt;"&amp;$AI$1020))</f>
        <v>0</v>
      </c>
      <c r="AN1791" s="283">
        <f t="shared" si="1233"/>
        <v>0</v>
      </c>
      <c r="AO1791" s="242">
        <f t="shared" si="1234"/>
        <v>0</v>
      </c>
      <c r="AP1791" s="242">
        <f t="shared" si="1235"/>
        <v>0</v>
      </c>
      <c r="AQ1791" s="276">
        <f t="shared" si="1218"/>
        <v>0</v>
      </c>
      <c r="AR1791" s="281">
        <f t="shared" si="1203"/>
        <v>0</v>
      </c>
      <c r="AS1791" s="245">
        <f t="shared" si="1204"/>
        <v>0</v>
      </c>
      <c r="AY1791" s="160"/>
      <c r="AZ1791" s="160"/>
      <c r="BK1791" s="2"/>
      <c r="BL1791" s="2"/>
      <c r="BM1791" s="2"/>
      <c r="BN1791" s="2"/>
      <c r="BO1791" s="2"/>
      <c r="BP1791" s="2"/>
      <c r="BQ1791" s="2"/>
      <c r="BR1791" s="2"/>
      <c r="BS1791" s="2"/>
      <c r="BT1791" s="2"/>
      <c r="BU1791" s="2"/>
      <c r="BV1791" s="2"/>
      <c r="BW1791" s="2"/>
      <c r="BX1791" s="2"/>
      <c r="BY1791" s="2"/>
      <c r="BZ1791" s="2"/>
      <c r="CA1791" s="2"/>
      <c r="CI1791"/>
      <c r="CJ1791"/>
      <c r="CK1791"/>
      <c r="CL1791"/>
      <c r="CM1791"/>
      <c r="CN1791"/>
      <c r="CO1791"/>
      <c r="CP1791"/>
      <c r="CQ1791"/>
      <c r="CR1791"/>
      <c r="CS1791"/>
      <c r="CT1791"/>
      <c r="CU1791"/>
      <c r="CV1791"/>
      <c r="CW1791"/>
      <c r="CX1791"/>
    </row>
    <row r="1792" spans="2:102" x14ac:dyDescent="0.35">
      <c r="B1792" s="70" t="str">
        <f t="shared" ref="B1792:F1792" si="1288">B785</f>
        <v/>
      </c>
      <c r="C1792" s="166" t="str">
        <f t="shared" si="1288"/>
        <v/>
      </c>
      <c r="D1792" s="273" t="str">
        <f t="shared" si="1288"/>
        <v/>
      </c>
      <c r="E1792" s="273">
        <f t="shared" si="1288"/>
        <v>45016</v>
      </c>
      <c r="F1792" s="273">
        <f t="shared" si="1288"/>
        <v>0</v>
      </c>
      <c r="G1792" s="98">
        <f t="shared" si="1220"/>
        <v>0</v>
      </c>
      <c r="H1792" s="242">
        <f>IF(G1792=0,0,SUMIFS('Sch A. Input'!$H783:$CJ783,'Sch A. Input'!$H$14:$CJ$14,"Recurring",'Sch A. Input'!$H$13:$CJ$13,"&lt;="&amp;$O$1020,'Sch A. Input'!$H$13:$CJ$13,"&lt;="&amp;$L$11))</f>
        <v>0</v>
      </c>
      <c r="I1792" s="242">
        <f>IF(G1792=0,0,SUMIFS('Sch A. Input'!$H783:$CJ783,'Sch A. Input'!$H$14:$CJ$14,"One-time",'Sch A. Input'!$H$13:$CJ$13,"&lt;="&amp;$O$1020,'Sch A. Input'!$H$13:$CJ$13,"&lt;="&amp;$L$11))</f>
        <v>0</v>
      </c>
      <c r="J1792" s="283">
        <f t="shared" si="1221"/>
        <v>0</v>
      </c>
      <c r="K1792" s="242">
        <f t="shared" si="1222"/>
        <v>0</v>
      </c>
      <c r="L1792" s="242">
        <f t="shared" si="1223"/>
        <v>0</v>
      </c>
      <c r="M1792" s="276">
        <f t="shared" si="1215"/>
        <v>0</v>
      </c>
      <c r="N1792" s="281">
        <f t="shared" ref="N1792:N1855" si="1289">IFERROR(IF((H1792/$M1792*$M$9+I1792)&gt;$D$12,"YES","NO"),0)</f>
        <v>0</v>
      </c>
      <c r="O1792" s="245">
        <f t="shared" ref="O1792:O1855" si="1290">IFERROR(IF(N1792="YES",MIN(J1792*($G$12/$D$12),$G$12),((SUMPRODUCT(--((MIN(L1792,$D$12))&gt;$C$9:$C$12),((MIN(L1792,$D$12))-$C$9:$C$12),$H$9:$H$12))-((1-M1792/$M$9)*((SUMPRODUCT(--((MIN(K1792,$D$12))&gt;$C$9:$C$12),((MIN(K1792,$D$12))-$C$9:$C$12),$H$9:$H$12)))))),0)</f>
        <v>0</v>
      </c>
      <c r="P1792" s="248"/>
      <c r="Q1792" s="285">
        <f t="shared" si="1224"/>
        <v>0</v>
      </c>
      <c r="R1792" s="242">
        <f>IF(Q1792=0,0,SUMIFS('Sch A. Input'!$H783:$CJ783,'Sch A. Input'!$H$14:$CJ$14,"Recurring",'Sch A. Input'!$H$13:$CJ$13,"&lt;="&amp;$L$11,'Sch A. Input'!$H$13:$CJ$13,"&lt;="&amp;$Y$1020,'Sch A. Input'!$H$13:$CJ$13,"&gt;"&amp;$O$1020))</f>
        <v>0</v>
      </c>
      <c r="S1792" s="242">
        <f>IF(Q1792=0,0,SUMIFS('Sch A. Input'!$H783:$CJ783,'Sch A. Input'!$H$14:$CJ$14,"One-time",'Sch A. Input'!$H$13:$CJ$13,"&lt;="&amp;$L$11,'Sch A. Input'!$H$13:$CJ$13,"&lt;="&amp;$Y$1020,'Sch A. Input'!$H$13:$CJ$13,"&gt;"&amp;$O$1020))</f>
        <v>0</v>
      </c>
      <c r="T1792" s="283">
        <f t="shared" si="1225"/>
        <v>0</v>
      </c>
      <c r="U1792" s="242">
        <f t="shared" si="1226"/>
        <v>0</v>
      </c>
      <c r="V1792" s="242">
        <f t="shared" si="1227"/>
        <v>0</v>
      </c>
      <c r="W1792" s="276">
        <f t="shared" si="1216"/>
        <v>0</v>
      </c>
      <c r="X1792" s="281">
        <f t="shared" ref="X1792:X1855" si="1291">IFERROR(IF(((H1792+R1792)/$W1792*$M$9+I1792+S1792)&gt;$D$12,"YES","NO"),0)</f>
        <v>0</v>
      </c>
      <c r="Y1792" s="245">
        <f t="shared" ref="Y1792:Y1855" si="1292">IF(Q1792=0,0,IFERROR(IF(X1792="YES",MIN((T1792+J1792)*($G$12/$D$12),$G$12),((SUMPRODUCT(--((MIN(V1792,$D$12))&gt;$C$9:$C$12),((MIN(V1792,$D$12))-$C$9:$C$12),$H$9:$H$12))-((1-W1792/$M$9)*((SUMPRODUCT(--((MIN(U1792,$D$12))&gt;$C$9:$C$12),((MIN(U1792,$D$12))-$C$9:$C$12),$H$9:$H$12))))))-O1792,0))</f>
        <v>0</v>
      </c>
      <c r="Z1792" s="248"/>
      <c r="AA1792" s="285">
        <f t="shared" si="1228"/>
        <v>0</v>
      </c>
      <c r="AB1792" s="242">
        <f>IF(AA1792=0,0,SUMIFS('Sch A. Input'!$H783:$CJ783,'Sch A. Input'!$H$14:$CJ$14,"Recurring",'Sch A. Input'!$H$13:$CJ$13,"&lt;="&amp;$L$11,'Sch A. Input'!$H$13:$CJ$13,"&lt;="&amp;$AI$1020,'Sch A. Input'!$H$13:$CJ$13,"&gt;"&amp;$Y$1020))</f>
        <v>0</v>
      </c>
      <c r="AC1792" s="242">
        <f>IF(AA1792=0,0,SUMIFS('Sch A. Input'!$H783:$CJ783,'Sch A. Input'!$H$14:$CJ$14,"One-time",'Sch A. Input'!$H$13:$CJ$13,"&lt;="&amp;$L$11,'Sch A. Input'!$H$13:$CJ$13,"&lt;="&amp;$AI$1020,'Sch A. Input'!$H$13:$CJ$13,"&gt;"&amp;$Y$1020))</f>
        <v>0</v>
      </c>
      <c r="AD1792" s="283">
        <f t="shared" si="1229"/>
        <v>0</v>
      </c>
      <c r="AE1792" s="242">
        <f t="shared" si="1230"/>
        <v>0</v>
      </c>
      <c r="AF1792" s="242">
        <f t="shared" si="1231"/>
        <v>0</v>
      </c>
      <c r="AG1792" s="276">
        <f t="shared" si="1217"/>
        <v>0</v>
      </c>
      <c r="AH1792" s="281">
        <f t="shared" ref="AH1792:AH1855" si="1293">IFERROR(IF(((H1792+R1792+AB1792)/$AG1792*$M$9+I1792+S1792+AC1792)&gt;$D$12,"YES","NO"),0)</f>
        <v>0</v>
      </c>
      <c r="AI1792" s="245">
        <f t="shared" ref="AI1792:AI1855" si="1294">IF(AA1792=0,0,IFERROR(IF(AH1792="YES",MIN((AD1792+T1792+J1792)*($G$12/$D$12),$G$12),((SUMPRODUCT(--((MIN(AF1792,$D$12))&gt;$C$9:$C$12),((MIN(AF1792,$D$12))-$C$9:$C$12),$H$9:$H$12))-((1-AG1792/$M$9)*((SUMPRODUCT(--((MIN(AE1792,$D$12))&gt;$C$9:$C$12),((MIN(AE1792,$D$12))-$C$9:$C$12),$H$9:$H$12))))))-O1792-Y1792,0))</f>
        <v>0</v>
      </c>
      <c r="AK1792" s="285">
        <f t="shared" si="1232"/>
        <v>0</v>
      </c>
      <c r="AL1792" s="242">
        <f>IF(AK1792=0,0,SUMIFS('Sch A. Input'!$H783:$CJ783,'Sch A. Input'!$H$14:$CJ$14,"Recurring",'Sch A. Input'!$H$13:$CJ$13,"&lt;="&amp;$L$11,'Sch A. Input'!$H$13:$CJ$13,"&lt;="&amp;$AS$1020,'Sch A. Input'!$H$13:$CJ$13,"&gt;"&amp;$AI$1020))</f>
        <v>0</v>
      </c>
      <c r="AM1792" s="242">
        <f>IF(AK1792=0,0,SUMIFS('Sch A. Input'!$H783:$CJ783,'Sch A. Input'!$H$14:$CJ$14,"One-time",'Sch A. Input'!$H$13:$CJ$13,"&lt;="&amp;$L$11,'Sch A. Input'!$H$13:$CJ$13,"&lt;="&amp;$AS$1020,'Sch A. Input'!$H$13:$CJ$13,"&gt;"&amp;$AI$1020))</f>
        <v>0</v>
      </c>
      <c r="AN1792" s="283">
        <f t="shared" si="1233"/>
        <v>0</v>
      </c>
      <c r="AO1792" s="242">
        <f t="shared" si="1234"/>
        <v>0</v>
      </c>
      <c r="AP1792" s="242">
        <f t="shared" si="1235"/>
        <v>0</v>
      </c>
      <c r="AQ1792" s="276">
        <f t="shared" si="1218"/>
        <v>0</v>
      </c>
      <c r="AR1792" s="281">
        <f t="shared" ref="AR1792:AR1855" si="1295">IFERROR(IF(((H1792+R1792+AB1792+AL1792)/$AQ1792*$M$9+I1792+S1792+AC1792+AM1792)&gt;$D$12,"YES","NO"),0)</f>
        <v>0</v>
      </c>
      <c r="AS1792" s="245">
        <f t="shared" ref="AS1792:AS1855" si="1296">IF(AK1792=0,0,IFERROR(IF(AR1792="YES",MIN((AN1792+AD1792+T1792+J1792)*($G$12/$D$12),$G$12),((SUMPRODUCT(--((MIN(AP1792,$D$12))&gt;$C$9:$C$12),((MIN(AP1792,$D$12))-$C$9:$C$12),$H$9:$H$12))-((1-AQ1792/$M$9)*((SUMPRODUCT(--((MIN(AO1792,$D$12))&gt;$C$9:$C$12),((MIN(AO1792,$D$12))-$C$9:$C$12),$H$9:$H$12))))))-O1792-Y1792-AI1792,0))</f>
        <v>0</v>
      </c>
      <c r="AY1792" s="160"/>
      <c r="AZ1792" s="160"/>
      <c r="BK1792" s="2"/>
      <c r="BL1792" s="2"/>
      <c r="BM1792" s="2"/>
      <c r="BN1792" s="2"/>
      <c r="BO1792" s="2"/>
      <c r="BP1792" s="2"/>
      <c r="BQ1792" s="2"/>
      <c r="BR1792" s="2"/>
      <c r="BS1792" s="2"/>
      <c r="BT1792" s="2"/>
      <c r="BU1792" s="2"/>
      <c r="BV1792" s="2"/>
      <c r="BW1792" s="2"/>
      <c r="BX1792" s="2"/>
      <c r="BY1792" s="2"/>
      <c r="BZ1792" s="2"/>
      <c r="CA1792" s="2"/>
      <c r="CI1792"/>
      <c r="CJ1792"/>
      <c r="CK1792"/>
      <c r="CL1792"/>
      <c r="CM1792"/>
      <c r="CN1792"/>
      <c r="CO1792"/>
      <c r="CP1792"/>
      <c r="CQ1792"/>
      <c r="CR1792"/>
      <c r="CS1792"/>
      <c r="CT1792"/>
      <c r="CU1792"/>
      <c r="CV1792"/>
      <c r="CW1792"/>
      <c r="CX1792"/>
    </row>
    <row r="1793" spans="2:102" x14ac:dyDescent="0.35">
      <c r="B1793" s="70" t="str">
        <f t="shared" ref="B1793:F1793" si="1297">B786</f>
        <v/>
      </c>
      <c r="C1793" s="166" t="str">
        <f t="shared" si="1297"/>
        <v/>
      </c>
      <c r="D1793" s="273" t="str">
        <f t="shared" si="1297"/>
        <v/>
      </c>
      <c r="E1793" s="273">
        <f t="shared" si="1297"/>
        <v>45016</v>
      </c>
      <c r="F1793" s="273">
        <f t="shared" si="1297"/>
        <v>0</v>
      </c>
      <c r="G1793" s="98">
        <f t="shared" si="1220"/>
        <v>0</v>
      </c>
      <c r="H1793" s="242">
        <f>IF(G1793=0,0,SUMIFS('Sch A. Input'!$H784:$CJ784,'Sch A. Input'!$H$14:$CJ$14,"Recurring",'Sch A. Input'!$H$13:$CJ$13,"&lt;="&amp;$O$1020,'Sch A. Input'!$H$13:$CJ$13,"&lt;="&amp;$L$11))</f>
        <v>0</v>
      </c>
      <c r="I1793" s="242">
        <f>IF(G1793=0,0,SUMIFS('Sch A. Input'!$H784:$CJ784,'Sch A. Input'!$H$14:$CJ$14,"One-time",'Sch A. Input'!$H$13:$CJ$13,"&lt;="&amp;$O$1020,'Sch A. Input'!$H$13:$CJ$13,"&lt;="&amp;$L$11))</f>
        <v>0</v>
      </c>
      <c r="J1793" s="283">
        <f t="shared" si="1221"/>
        <v>0</v>
      </c>
      <c r="K1793" s="242">
        <f t="shared" si="1222"/>
        <v>0</v>
      </c>
      <c r="L1793" s="242">
        <f t="shared" si="1223"/>
        <v>0</v>
      </c>
      <c r="M1793" s="276">
        <f t="shared" si="1215"/>
        <v>0</v>
      </c>
      <c r="N1793" s="281">
        <f t="shared" si="1289"/>
        <v>0</v>
      </c>
      <c r="O1793" s="245">
        <f t="shared" si="1290"/>
        <v>0</v>
      </c>
      <c r="P1793" s="248"/>
      <c r="Q1793" s="285">
        <f t="shared" si="1224"/>
        <v>0</v>
      </c>
      <c r="R1793" s="242">
        <f>IF(Q1793=0,0,SUMIFS('Sch A. Input'!$H784:$CJ784,'Sch A. Input'!$H$14:$CJ$14,"Recurring",'Sch A. Input'!$H$13:$CJ$13,"&lt;="&amp;$L$11,'Sch A. Input'!$H$13:$CJ$13,"&lt;="&amp;$Y$1020,'Sch A. Input'!$H$13:$CJ$13,"&gt;"&amp;$O$1020))</f>
        <v>0</v>
      </c>
      <c r="S1793" s="242">
        <f>IF(Q1793=0,0,SUMIFS('Sch A. Input'!$H784:$CJ784,'Sch A. Input'!$H$14:$CJ$14,"One-time",'Sch A. Input'!$H$13:$CJ$13,"&lt;="&amp;$L$11,'Sch A. Input'!$H$13:$CJ$13,"&lt;="&amp;$Y$1020,'Sch A. Input'!$H$13:$CJ$13,"&gt;"&amp;$O$1020))</f>
        <v>0</v>
      </c>
      <c r="T1793" s="283">
        <f t="shared" si="1225"/>
        <v>0</v>
      </c>
      <c r="U1793" s="242">
        <f t="shared" si="1226"/>
        <v>0</v>
      </c>
      <c r="V1793" s="242">
        <f t="shared" si="1227"/>
        <v>0</v>
      </c>
      <c r="W1793" s="276">
        <f t="shared" si="1216"/>
        <v>0</v>
      </c>
      <c r="X1793" s="281">
        <f t="shared" si="1291"/>
        <v>0</v>
      </c>
      <c r="Y1793" s="245">
        <f t="shared" si="1292"/>
        <v>0</v>
      </c>
      <c r="Z1793" s="248"/>
      <c r="AA1793" s="285">
        <f t="shared" si="1228"/>
        <v>0</v>
      </c>
      <c r="AB1793" s="242">
        <f>IF(AA1793=0,0,SUMIFS('Sch A. Input'!$H784:$CJ784,'Sch A. Input'!$H$14:$CJ$14,"Recurring",'Sch A. Input'!$H$13:$CJ$13,"&lt;="&amp;$L$11,'Sch A. Input'!$H$13:$CJ$13,"&lt;="&amp;$AI$1020,'Sch A. Input'!$H$13:$CJ$13,"&gt;"&amp;$Y$1020))</f>
        <v>0</v>
      </c>
      <c r="AC1793" s="242">
        <f>IF(AA1793=0,0,SUMIFS('Sch A. Input'!$H784:$CJ784,'Sch A. Input'!$H$14:$CJ$14,"One-time",'Sch A. Input'!$H$13:$CJ$13,"&lt;="&amp;$L$11,'Sch A. Input'!$H$13:$CJ$13,"&lt;="&amp;$AI$1020,'Sch A. Input'!$H$13:$CJ$13,"&gt;"&amp;$Y$1020))</f>
        <v>0</v>
      </c>
      <c r="AD1793" s="283">
        <f t="shared" si="1229"/>
        <v>0</v>
      </c>
      <c r="AE1793" s="242">
        <f t="shared" si="1230"/>
        <v>0</v>
      </c>
      <c r="AF1793" s="242">
        <f t="shared" si="1231"/>
        <v>0</v>
      </c>
      <c r="AG1793" s="276">
        <f t="shared" si="1217"/>
        <v>0</v>
      </c>
      <c r="AH1793" s="281">
        <f t="shared" si="1293"/>
        <v>0</v>
      </c>
      <c r="AI1793" s="245">
        <f t="shared" si="1294"/>
        <v>0</v>
      </c>
      <c r="AK1793" s="285">
        <f t="shared" si="1232"/>
        <v>0</v>
      </c>
      <c r="AL1793" s="242">
        <f>IF(AK1793=0,0,SUMIFS('Sch A. Input'!$H784:$CJ784,'Sch A. Input'!$H$14:$CJ$14,"Recurring",'Sch A. Input'!$H$13:$CJ$13,"&lt;="&amp;$L$11,'Sch A. Input'!$H$13:$CJ$13,"&lt;="&amp;$AS$1020,'Sch A. Input'!$H$13:$CJ$13,"&gt;"&amp;$AI$1020))</f>
        <v>0</v>
      </c>
      <c r="AM1793" s="242">
        <f>IF(AK1793=0,0,SUMIFS('Sch A. Input'!$H784:$CJ784,'Sch A. Input'!$H$14:$CJ$14,"One-time",'Sch A. Input'!$H$13:$CJ$13,"&lt;="&amp;$L$11,'Sch A. Input'!$H$13:$CJ$13,"&lt;="&amp;$AS$1020,'Sch A. Input'!$H$13:$CJ$13,"&gt;"&amp;$AI$1020))</f>
        <v>0</v>
      </c>
      <c r="AN1793" s="283">
        <f t="shared" si="1233"/>
        <v>0</v>
      </c>
      <c r="AO1793" s="242">
        <f t="shared" si="1234"/>
        <v>0</v>
      </c>
      <c r="AP1793" s="242">
        <f t="shared" si="1235"/>
        <v>0</v>
      </c>
      <c r="AQ1793" s="276">
        <f t="shared" si="1218"/>
        <v>0</v>
      </c>
      <c r="AR1793" s="281">
        <f t="shared" si="1295"/>
        <v>0</v>
      </c>
      <c r="AS1793" s="245">
        <f t="shared" si="1296"/>
        <v>0</v>
      </c>
      <c r="AY1793" s="160"/>
      <c r="AZ1793" s="160"/>
      <c r="BK1793" s="2"/>
      <c r="BL1793" s="2"/>
      <c r="BM1793" s="2"/>
      <c r="BN1793" s="2"/>
      <c r="BO1793" s="2"/>
      <c r="BP1793" s="2"/>
      <c r="BQ1793" s="2"/>
      <c r="BR1793" s="2"/>
      <c r="BS1793" s="2"/>
      <c r="BT1793" s="2"/>
      <c r="BU1793" s="2"/>
      <c r="BV1793" s="2"/>
      <c r="BW1793" s="2"/>
      <c r="BX1793" s="2"/>
      <c r="BY1793" s="2"/>
      <c r="BZ1793" s="2"/>
      <c r="CA1793" s="2"/>
      <c r="CI1793"/>
      <c r="CJ1793"/>
      <c r="CK1793"/>
      <c r="CL1793"/>
      <c r="CM1793"/>
      <c r="CN1793"/>
      <c r="CO1793"/>
      <c r="CP1793"/>
      <c r="CQ1793"/>
      <c r="CR1793"/>
      <c r="CS1793"/>
      <c r="CT1793"/>
      <c r="CU1793"/>
      <c r="CV1793"/>
      <c r="CW1793"/>
      <c r="CX1793"/>
    </row>
    <row r="1794" spans="2:102" x14ac:dyDescent="0.35">
      <c r="B1794" s="70" t="str">
        <f t="shared" ref="B1794:F1794" si="1298">B787</f>
        <v/>
      </c>
      <c r="C1794" s="166" t="str">
        <f t="shared" si="1298"/>
        <v/>
      </c>
      <c r="D1794" s="273" t="str">
        <f t="shared" si="1298"/>
        <v/>
      </c>
      <c r="E1794" s="273">
        <f t="shared" si="1298"/>
        <v>45016</v>
      </c>
      <c r="F1794" s="273">
        <f t="shared" si="1298"/>
        <v>0</v>
      </c>
      <c r="G1794" s="98">
        <f t="shared" si="1220"/>
        <v>0</v>
      </c>
      <c r="H1794" s="242">
        <f>IF(G1794=0,0,SUMIFS('Sch A. Input'!$H785:$CJ785,'Sch A. Input'!$H$14:$CJ$14,"Recurring",'Sch A. Input'!$H$13:$CJ$13,"&lt;="&amp;$O$1020,'Sch A. Input'!$H$13:$CJ$13,"&lt;="&amp;$L$11))</f>
        <v>0</v>
      </c>
      <c r="I1794" s="242">
        <f>IF(G1794=0,0,SUMIFS('Sch A. Input'!$H785:$CJ785,'Sch A. Input'!$H$14:$CJ$14,"One-time",'Sch A. Input'!$H$13:$CJ$13,"&lt;="&amp;$O$1020,'Sch A. Input'!$H$13:$CJ$13,"&lt;="&amp;$L$11))</f>
        <v>0</v>
      </c>
      <c r="J1794" s="283">
        <f t="shared" si="1221"/>
        <v>0</v>
      </c>
      <c r="K1794" s="242">
        <f t="shared" si="1222"/>
        <v>0</v>
      </c>
      <c r="L1794" s="242">
        <f t="shared" si="1223"/>
        <v>0</v>
      </c>
      <c r="M1794" s="276">
        <f t="shared" si="1215"/>
        <v>0</v>
      </c>
      <c r="N1794" s="281">
        <f t="shared" si="1289"/>
        <v>0</v>
      </c>
      <c r="O1794" s="245">
        <f t="shared" si="1290"/>
        <v>0</v>
      </c>
      <c r="P1794" s="248"/>
      <c r="Q1794" s="285">
        <f t="shared" si="1224"/>
        <v>0</v>
      </c>
      <c r="R1794" s="242">
        <f>IF(Q1794=0,0,SUMIFS('Sch A. Input'!$H785:$CJ785,'Sch A. Input'!$H$14:$CJ$14,"Recurring",'Sch A. Input'!$H$13:$CJ$13,"&lt;="&amp;$L$11,'Sch A. Input'!$H$13:$CJ$13,"&lt;="&amp;$Y$1020,'Sch A. Input'!$H$13:$CJ$13,"&gt;"&amp;$O$1020))</f>
        <v>0</v>
      </c>
      <c r="S1794" s="242">
        <f>IF(Q1794=0,0,SUMIFS('Sch A. Input'!$H785:$CJ785,'Sch A. Input'!$H$14:$CJ$14,"One-time",'Sch A. Input'!$H$13:$CJ$13,"&lt;="&amp;$L$11,'Sch A. Input'!$H$13:$CJ$13,"&lt;="&amp;$Y$1020,'Sch A. Input'!$H$13:$CJ$13,"&gt;"&amp;$O$1020))</f>
        <v>0</v>
      </c>
      <c r="T1794" s="283">
        <f t="shared" si="1225"/>
        <v>0</v>
      </c>
      <c r="U1794" s="242">
        <f t="shared" si="1226"/>
        <v>0</v>
      </c>
      <c r="V1794" s="242">
        <f t="shared" si="1227"/>
        <v>0</v>
      </c>
      <c r="W1794" s="276">
        <f t="shared" si="1216"/>
        <v>0</v>
      </c>
      <c r="X1794" s="281">
        <f t="shared" si="1291"/>
        <v>0</v>
      </c>
      <c r="Y1794" s="245">
        <f t="shared" si="1292"/>
        <v>0</v>
      </c>
      <c r="Z1794" s="248"/>
      <c r="AA1794" s="285">
        <f t="shared" si="1228"/>
        <v>0</v>
      </c>
      <c r="AB1794" s="242">
        <f>IF(AA1794=0,0,SUMIFS('Sch A. Input'!$H785:$CJ785,'Sch A. Input'!$H$14:$CJ$14,"Recurring",'Sch A. Input'!$H$13:$CJ$13,"&lt;="&amp;$L$11,'Sch A. Input'!$H$13:$CJ$13,"&lt;="&amp;$AI$1020,'Sch A. Input'!$H$13:$CJ$13,"&gt;"&amp;$Y$1020))</f>
        <v>0</v>
      </c>
      <c r="AC1794" s="242">
        <f>IF(AA1794=0,0,SUMIFS('Sch A. Input'!$H785:$CJ785,'Sch A. Input'!$H$14:$CJ$14,"One-time",'Sch A. Input'!$H$13:$CJ$13,"&lt;="&amp;$L$11,'Sch A. Input'!$H$13:$CJ$13,"&lt;="&amp;$AI$1020,'Sch A. Input'!$H$13:$CJ$13,"&gt;"&amp;$Y$1020))</f>
        <v>0</v>
      </c>
      <c r="AD1794" s="283">
        <f t="shared" si="1229"/>
        <v>0</v>
      </c>
      <c r="AE1794" s="242">
        <f t="shared" si="1230"/>
        <v>0</v>
      </c>
      <c r="AF1794" s="242">
        <f t="shared" si="1231"/>
        <v>0</v>
      </c>
      <c r="AG1794" s="276">
        <f t="shared" si="1217"/>
        <v>0</v>
      </c>
      <c r="AH1794" s="281">
        <f t="shared" si="1293"/>
        <v>0</v>
      </c>
      <c r="AI1794" s="245">
        <f t="shared" si="1294"/>
        <v>0</v>
      </c>
      <c r="AK1794" s="285">
        <f t="shared" si="1232"/>
        <v>0</v>
      </c>
      <c r="AL1794" s="242">
        <f>IF(AK1794=0,0,SUMIFS('Sch A. Input'!$H785:$CJ785,'Sch A. Input'!$H$14:$CJ$14,"Recurring",'Sch A. Input'!$H$13:$CJ$13,"&lt;="&amp;$L$11,'Sch A. Input'!$H$13:$CJ$13,"&lt;="&amp;$AS$1020,'Sch A. Input'!$H$13:$CJ$13,"&gt;"&amp;$AI$1020))</f>
        <v>0</v>
      </c>
      <c r="AM1794" s="242">
        <f>IF(AK1794=0,0,SUMIFS('Sch A. Input'!$H785:$CJ785,'Sch A. Input'!$H$14:$CJ$14,"One-time",'Sch A. Input'!$H$13:$CJ$13,"&lt;="&amp;$L$11,'Sch A. Input'!$H$13:$CJ$13,"&lt;="&amp;$AS$1020,'Sch A. Input'!$H$13:$CJ$13,"&gt;"&amp;$AI$1020))</f>
        <v>0</v>
      </c>
      <c r="AN1794" s="283">
        <f t="shared" si="1233"/>
        <v>0</v>
      </c>
      <c r="AO1794" s="242">
        <f t="shared" si="1234"/>
        <v>0</v>
      </c>
      <c r="AP1794" s="242">
        <f t="shared" si="1235"/>
        <v>0</v>
      </c>
      <c r="AQ1794" s="276">
        <f t="shared" si="1218"/>
        <v>0</v>
      </c>
      <c r="AR1794" s="281">
        <f t="shared" si="1295"/>
        <v>0</v>
      </c>
      <c r="AS1794" s="245">
        <f t="shared" si="1296"/>
        <v>0</v>
      </c>
      <c r="AY1794" s="160"/>
      <c r="AZ1794" s="160"/>
      <c r="BK1794" s="2"/>
      <c r="BL1794" s="2"/>
      <c r="BM1794" s="2"/>
      <c r="BN1794" s="2"/>
      <c r="BO1794" s="2"/>
      <c r="BP1794" s="2"/>
      <c r="BQ1794" s="2"/>
      <c r="BR1794" s="2"/>
      <c r="BS1794" s="2"/>
      <c r="BT1794" s="2"/>
      <c r="BU1794" s="2"/>
      <c r="BV1794" s="2"/>
      <c r="BW1794" s="2"/>
      <c r="BX1794" s="2"/>
      <c r="BY1794" s="2"/>
      <c r="BZ1794" s="2"/>
      <c r="CA1794" s="2"/>
      <c r="CI1794"/>
      <c r="CJ1794"/>
      <c r="CK1794"/>
      <c r="CL1794"/>
      <c r="CM1794"/>
      <c r="CN1794"/>
      <c r="CO1794"/>
      <c r="CP1794"/>
      <c r="CQ1794"/>
      <c r="CR1794"/>
      <c r="CS1794"/>
      <c r="CT1794"/>
      <c r="CU1794"/>
      <c r="CV1794"/>
      <c r="CW1794"/>
      <c r="CX1794"/>
    </row>
    <row r="1795" spans="2:102" x14ac:dyDescent="0.35">
      <c r="B1795" s="70" t="str">
        <f t="shared" ref="B1795:F1795" si="1299">B788</f>
        <v/>
      </c>
      <c r="C1795" s="166" t="str">
        <f t="shared" si="1299"/>
        <v/>
      </c>
      <c r="D1795" s="273" t="str">
        <f t="shared" si="1299"/>
        <v/>
      </c>
      <c r="E1795" s="273">
        <f t="shared" si="1299"/>
        <v>45016</v>
      </c>
      <c r="F1795" s="273">
        <f t="shared" si="1299"/>
        <v>0</v>
      </c>
      <c r="G1795" s="98">
        <f t="shared" si="1220"/>
        <v>0</v>
      </c>
      <c r="H1795" s="242">
        <f>IF(G1795=0,0,SUMIFS('Sch A. Input'!$H786:$CJ786,'Sch A. Input'!$H$14:$CJ$14,"Recurring",'Sch A. Input'!$H$13:$CJ$13,"&lt;="&amp;$O$1020,'Sch A. Input'!$H$13:$CJ$13,"&lt;="&amp;$L$11))</f>
        <v>0</v>
      </c>
      <c r="I1795" s="242">
        <f>IF(G1795=0,0,SUMIFS('Sch A. Input'!$H786:$CJ786,'Sch A. Input'!$H$14:$CJ$14,"One-time",'Sch A. Input'!$H$13:$CJ$13,"&lt;="&amp;$O$1020,'Sch A. Input'!$H$13:$CJ$13,"&lt;="&amp;$L$11))</f>
        <v>0</v>
      </c>
      <c r="J1795" s="283">
        <f t="shared" si="1221"/>
        <v>0</v>
      </c>
      <c r="K1795" s="242">
        <f t="shared" si="1222"/>
        <v>0</v>
      </c>
      <c r="L1795" s="242">
        <f t="shared" si="1223"/>
        <v>0</v>
      </c>
      <c r="M1795" s="276">
        <f t="shared" si="1215"/>
        <v>0</v>
      </c>
      <c r="N1795" s="281">
        <f t="shared" si="1289"/>
        <v>0</v>
      </c>
      <c r="O1795" s="245">
        <f t="shared" si="1290"/>
        <v>0</v>
      </c>
      <c r="P1795" s="248"/>
      <c r="Q1795" s="285">
        <f t="shared" si="1224"/>
        <v>0</v>
      </c>
      <c r="R1795" s="242">
        <f>IF(Q1795=0,0,SUMIFS('Sch A. Input'!$H786:$CJ786,'Sch A. Input'!$H$14:$CJ$14,"Recurring",'Sch A. Input'!$H$13:$CJ$13,"&lt;="&amp;$L$11,'Sch A. Input'!$H$13:$CJ$13,"&lt;="&amp;$Y$1020,'Sch A. Input'!$H$13:$CJ$13,"&gt;"&amp;$O$1020))</f>
        <v>0</v>
      </c>
      <c r="S1795" s="242">
        <f>IF(Q1795=0,0,SUMIFS('Sch A. Input'!$H786:$CJ786,'Sch A. Input'!$H$14:$CJ$14,"One-time",'Sch A. Input'!$H$13:$CJ$13,"&lt;="&amp;$L$11,'Sch A. Input'!$H$13:$CJ$13,"&lt;="&amp;$Y$1020,'Sch A. Input'!$H$13:$CJ$13,"&gt;"&amp;$O$1020))</f>
        <v>0</v>
      </c>
      <c r="T1795" s="283">
        <f t="shared" si="1225"/>
        <v>0</v>
      </c>
      <c r="U1795" s="242">
        <f t="shared" si="1226"/>
        <v>0</v>
      </c>
      <c r="V1795" s="242">
        <f t="shared" si="1227"/>
        <v>0</v>
      </c>
      <c r="W1795" s="276">
        <f t="shared" si="1216"/>
        <v>0</v>
      </c>
      <c r="X1795" s="281">
        <f t="shared" si="1291"/>
        <v>0</v>
      </c>
      <c r="Y1795" s="245">
        <f t="shared" si="1292"/>
        <v>0</v>
      </c>
      <c r="Z1795" s="248"/>
      <c r="AA1795" s="285">
        <f t="shared" si="1228"/>
        <v>0</v>
      </c>
      <c r="AB1795" s="242">
        <f>IF(AA1795=0,0,SUMIFS('Sch A. Input'!$H786:$CJ786,'Sch A. Input'!$H$14:$CJ$14,"Recurring",'Sch A. Input'!$H$13:$CJ$13,"&lt;="&amp;$L$11,'Sch A. Input'!$H$13:$CJ$13,"&lt;="&amp;$AI$1020,'Sch A. Input'!$H$13:$CJ$13,"&gt;"&amp;$Y$1020))</f>
        <v>0</v>
      </c>
      <c r="AC1795" s="242">
        <f>IF(AA1795=0,0,SUMIFS('Sch A. Input'!$H786:$CJ786,'Sch A. Input'!$H$14:$CJ$14,"One-time",'Sch A. Input'!$H$13:$CJ$13,"&lt;="&amp;$L$11,'Sch A. Input'!$H$13:$CJ$13,"&lt;="&amp;$AI$1020,'Sch A. Input'!$H$13:$CJ$13,"&gt;"&amp;$Y$1020))</f>
        <v>0</v>
      </c>
      <c r="AD1795" s="283">
        <f t="shared" si="1229"/>
        <v>0</v>
      </c>
      <c r="AE1795" s="242">
        <f t="shared" si="1230"/>
        <v>0</v>
      </c>
      <c r="AF1795" s="242">
        <f t="shared" si="1231"/>
        <v>0</v>
      </c>
      <c r="AG1795" s="276">
        <f t="shared" si="1217"/>
        <v>0</v>
      </c>
      <c r="AH1795" s="281">
        <f t="shared" si="1293"/>
        <v>0</v>
      </c>
      <c r="AI1795" s="245">
        <f t="shared" si="1294"/>
        <v>0</v>
      </c>
      <c r="AK1795" s="285">
        <f t="shared" si="1232"/>
        <v>0</v>
      </c>
      <c r="AL1795" s="242">
        <f>IF(AK1795=0,0,SUMIFS('Sch A. Input'!$H786:$CJ786,'Sch A. Input'!$H$14:$CJ$14,"Recurring",'Sch A. Input'!$H$13:$CJ$13,"&lt;="&amp;$L$11,'Sch A. Input'!$H$13:$CJ$13,"&lt;="&amp;$AS$1020,'Sch A. Input'!$H$13:$CJ$13,"&gt;"&amp;$AI$1020))</f>
        <v>0</v>
      </c>
      <c r="AM1795" s="242">
        <f>IF(AK1795=0,0,SUMIFS('Sch A. Input'!$H786:$CJ786,'Sch A. Input'!$H$14:$CJ$14,"One-time",'Sch A. Input'!$H$13:$CJ$13,"&lt;="&amp;$L$11,'Sch A. Input'!$H$13:$CJ$13,"&lt;="&amp;$AS$1020,'Sch A. Input'!$H$13:$CJ$13,"&gt;"&amp;$AI$1020))</f>
        <v>0</v>
      </c>
      <c r="AN1795" s="283">
        <f t="shared" si="1233"/>
        <v>0</v>
      </c>
      <c r="AO1795" s="242">
        <f t="shared" si="1234"/>
        <v>0</v>
      </c>
      <c r="AP1795" s="242">
        <f t="shared" si="1235"/>
        <v>0</v>
      </c>
      <c r="AQ1795" s="276">
        <f t="shared" si="1218"/>
        <v>0</v>
      </c>
      <c r="AR1795" s="281">
        <f t="shared" si="1295"/>
        <v>0</v>
      </c>
      <c r="AS1795" s="245">
        <f t="shared" si="1296"/>
        <v>0</v>
      </c>
      <c r="AY1795" s="160"/>
      <c r="AZ1795" s="160"/>
      <c r="BK1795" s="2"/>
      <c r="BL1795" s="2"/>
      <c r="BM1795" s="2"/>
      <c r="BN1795" s="2"/>
      <c r="BO1795" s="2"/>
      <c r="BP1795" s="2"/>
      <c r="BQ1795" s="2"/>
      <c r="BR1795" s="2"/>
      <c r="BS1795" s="2"/>
      <c r="BT1795" s="2"/>
      <c r="BU1795" s="2"/>
      <c r="BV1795" s="2"/>
      <c r="BW1795" s="2"/>
      <c r="BX1795" s="2"/>
      <c r="BY1795" s="2"/>
      <c r="BZ1795" s="2"/>
      <c r="CA1795" s="2"/>
      <c r="CI1795"/>
      <c r="CJ1795"/>
      <c r="CK1795"/>
      <c r="CL1795"/>
      <c r="CM1795"/>
      <c r="CN1795"/>
      <c r="CO1795"/>
      <c r="CP1795"/>
      <c r="CQ1795"/>
      <c r="CR1795"/>
      <c r="CS1795"/>
      <c r="CT1795"/>
      <c r="CU1795"/>
      <c r="CV1795"/>
      <c r="CW1795"/>
      <c r="CX1795"/>
    </row>
    <row r="1796" spans="2:102" x14ac:dyDescent="0.35">
      <c r="B1796" s="70" t="str">
        <f t="shared" ref="B1796:F1796" si="1300">B789</f>
        <v/>
      </c>
      <c r="C1796" s="166" t="str">
        <f t="shared" si="1300"/>
        <v/>
      </c>
      <c r="D1796" s="273" t="str">
        <f t="shared" si="1300"/>
        <v/>
      </c>
      <c r="E1796" s="273">
        <f t="shared" si="1300"/>
        <v>45016</v>
      </c>
      <c r="F1796" s="273">
        <f t="shared" si="1300"/>
        <v>0</v>
      </c>
      <c r="G1796" s="98">
        <f t="shared" si="1220"/>
        <v>0</v>
      </c>
      <c r="H1796" s="242">
        <f>IF(G1796=0,0,SUMIFS('Sch A. Input'!$H787:$CJ787,'Sch A. Input'!$H$14:$CJ$14,"Recurring",'Sch A. Input'!$H$13:$CJ$13,"&lt;="&amp;$O$1020,'Sch A. Input'!$H$13:$CJ$13,"&lt;="&amp;$L$11))</f>
        <v>0</v>
      </c>
      <c r="I1796" s="242">
        <f>IF(G1796=0,0,SUMIFS('Sch A. Input'!$H787:$CJ787,'Sch A. Input'!$H$14:$CJ$14,"One-time",'Sch A. Input'!$H$13:$CJ$13,"&lt;="&amp;$O$1020,'Sch A. Input'!$H$13:$CJ$13,"&lt;="&amp;$L$11))</f>
        <v>0</v>
      </c>
      <c r="J1796" s="283">
        <f t="shared" si="1221"/>
        <v>0</v>
      </c>
      <c r="K1796" s="242">
        <f t="shared" si="1222"/>
        <v>0</v>
      </c>
      <c r="L1796" s="242">
        <f t="shared" si="1223"/>
        <v>0</v>
      </c>
      <c r="M1796" s="276">
        <f t="shared" si="1215"/>
        <v>0</v>
      </c>
      <c r="N1796" s="281">
        <f t="shared" si="1289"/>
        <v>0</v>
      </c>
      <c r="O1796" s="245">
        <f t="shared" si="1290"/>
        <v>0</v>
      </c>
      <c r="P1796" s="248"/>
      <c r="Q1796" s="285">
        <f t="shared" si="1224"/>
        <v>0</v>
      </c>
      <c r="R1796" s="242">
        <f>IF(Q1796=0,0,SUMIFS('Sch A. Input'!$H787:$CJ787,'Sch A. Input'!$H$14:$CJ$14,"Recurring",'Sch A. Input'!$H$13:$CJ$13,"&lt;="&amp;$L$11,'Sch A. Input'!$H$13:$CJ$13,"&lt;="&amp;$Y$1020,'Sch A. Input'!$H$13:$CJ$13,"&gt;"&amp;$O$1020))</f>
        <v>0</v>
      </c>
      <c r="S1796" s="242">
        <f>IF(Q1796=0,0,SUMIFS('Sch A. Input'!$H787:$CJ787,'Sch A. Input'!$H$14:$CJ$14,"One-time",'Sch A. Input'!$H$13:$CJ$13,"&lt;="&amp;$L$11,'Sch A. Input'!$H$13:$CJ$13,"&lt;="&amp;$Y$1020,'Sch A. Input'!$H$13:$CJ$13,"&gt;"&amp;$O$1020))</f>
        <v>0</v>
      </c>
      <c r="T1796" s="283">
        <f t="shared" si="1225"/>
        <v>0</v>
      </c>
      <c r="U1796" s="242">
        <f t="shared" si="1226"/>
        <v>0</v>
      </c>
      <c r="V1796" s="242">
        <f t="shared" si="1227"/>
        <v>0</v>
      </c>
      <c r="W1796" s="276">
        <f t="shared" si="1216"/>
        <v>0</v>
      </c>
      <c r="X1796" s="281">
        <f t="shared" si="1291"/>
        <v>0</v>
      </c>
      <c r="Y1796" s="245">
        <f t="shared" si="1292"/>
        <v>0</v>
      </c>
      <c r="Z1796" s="248"/>
      <c r="AA1796" s="285">
        <f t="shared" si="1228"/>
        <v>0</v>
      </c>
      <c r="AB1796" s="242">
        <f>IF(AA1796=0,0,SUMIFS('Sch A. Input'!$H787:$CJ787,'Sch A. Input'!$H$14:$CJ$14,"Recurring",'Sch A. Input'!$H$13:$CJ$13,"&lt;="&amp;$L$11,'Sch A. Input'!$H$13:$CJ$13,"&lt;="&amp;$AI$1020,'Sch A. Input'!$H$13:$CJ$13,"&gt;"&amp;$Y$1020))</f>
        <v>0</v>
      </c>
      <c r="AC1796" s="242">
        <f>IF(AA1796=0,0,SUMIFS('Sch A. Input'!$H787:$CJ787,'Sch A. Input'!$H$14:$CJ$14,"One-time",'Sch A. Input'!$H$13:$CJ$13,"&lt;="&amp;$L$11,'Sch A. Input'!$H$13:$CJ$13,"&lt;="&amp;$AI$1020,'Sch A. Input'!$H$13:$CJ$13,"&gt;"&amp;$Y$1020))</f>
        <v>0</v>
      </c>
      <c r="AD1796" s="283">
        <f t="shared" si="1229"/>
        <v>0</v>
      </c>
      <c r="AE1796" s="242">
        <f t="shared" si="1230"/>
        <v>0</v>
      </c>
      <c r="AF1796" s="242">
        <f t="shared" si="1231"/>
        <v>0</v>
      </c>
      <c r="AG1796" s="276">
        <f t="shared" si="1217"/>
        <v>0</v>
      </c>
      <c r="AH1796" s="281">
        <f t="shared" si="1293"/>
        <v>0</v>
      </c>
      <c r="AI1796" s="245">
        <f t="shared" si="1294"/>
        <v>0</v>
      </c>
      <c r="AK1796" s="285">
        <f t="shared" si="1232"/>
        <v>0</v>
      </c>
      <c r="AL1796" s="242">
        <f>IF(AK1796=0,0,SUMIFS('Sch A. Input'!$H787:$CJ787,'Sch A. Input'!$H$14:$CJ$14,"Recurring",'Sch A. Input'!$H$13:$CJ$13,"&lt;="&amp;$L$11,'Sch A. Input'!$H$13:$CJ$13,"&lt;="&amp;$AS$1020,'Sch A. Input'!$H$13:$CJ$13,"&gt;"&amp;$AI$1020))</f>
        <v>0</v>
      </c>
      <c r="AM1796" s="242">
        <f>IF(AK1796=0,0,SUMIFS('Sch A. Input'!$H787:$CJ787,'Sch A. Input'!$H$14:$CJ$14,"One-time",'Sch A. Input'!$H$13:$CJ$13,"&lt;="&amp;$L$11,'Sch A. Input'!$H$13:$CJ$13,"&lt;="&amp;$AS$1020,'Sch A. Input'!$H$13:$CJ$13,"&gt;"&amp;$AI$1020))</f>
        <v>0</v>
      </c>
      <c r="AN1796" s="283">
        <f t="shared" si="1233"/>
        <v>0</v>
      </c>
      <c r="AO1796" s="242">
        <f t="shared" si="1234"/>
        <v>0</v>
      </c>
      <c r="AP1796" s="242">
        <f t="shared" si="1235"/>
        <v>0</v>
      </c>
      <c r="AQ1796" s="276">
        <f t="shared" si="1218"/>
        <v>0</v>
      </c>
      <c r="AR1796" s="281">
        <f t="shared" si="1295"/>
        <v>0</v>
      </c>
      <c r="AS1796" s="245">
        <f t="shared" si="1296"/>
        <v>0</v>
      </c>
      <c r="AY1796" s="160"/>
      <c r="AZ1796" s="160"/>
      <c r="BK1796" s="2"/>
      <c r="BL1796" s="2"/>
      <c r="BM1796" s="2"/>
      <c r="BN1796" s="2"/>
      <c r="BO1796" s="2"/>
      <c r="BP1796" s="2"/>
      <c r="BQ1796" s="2"/>
      <c r="BR1796" s="2"/>
      <c r="BS1796" s="2"/>
      <c r="BT1796" s="2"/>
      <c r="BU1796" s="2"/>
      <c r="BV1796" s="2"/>
      <c r="BW1796" s="2"/>
      <c r="BX1796" s="2"/>
      <c r="BY1796" s="2"/>
      <c r="BZ1796" s="2"/>
      <c r="CA1796" s="2"/>
      <c r="CI1796"/>
      <c r="CJ1796"/>
      <c r="CK1796"/>
      <c r="CL1796"/>
      <c r="CM1796"/>
      <c r="CN1796"/>
      <c r="CO1796"/>
      <c r="CP1796"/>
      <c r="CQ1796"/>
      <c r="CR1796"/>
      <c r="CS1796"/>
      <c r="CT1796"/>
      <c r="CU1796"/>
      <c r="CV1796"/>
      <c r="CW1796"/>
      <c r="CX1796"/>
    </row>
    <row r="1797" spans="2:102" x14ac:dyDescent="0.35">
      <c r="B1797" s="70" t="str">
        <f t="shared" ref="B1797:F1797" si="1301">B790</f>
        <v/>
      </c>
      <c r="C1797" s="166" t="str">
        <f t="shared" si="1301"/>
        <v/>
      </c>
      <c r="D1797" s="273" t="str">
        <f t="shared" si="1301"/>
        <v/>
      </c>
      <c r="E1797" s="273">
        <f t="shared" si="1301"/>
        <v>45016</v>
      </c>
      <c r="F1797" s="273">
        <f t="shared" si="1301"/>
        <v>0</v>
      </c>
      <c r="G1797" s="98">
        <f t="shared" si="1220"/>
        <v>0</v>
      </c>
      <c r="H1797" s="242">
        <f>IF(G1797=0,0,SUMIFS('Sch A. Input'!$H788:$CJ788,'Sch A. Input'!$H$14:$CJ$14,"Recurring",'Sch A. Input'!$H$13:$CJ$13,"&lt;="&amp;$O$1020,'Sch A. Input'!$H$13:$CJ$13,"&lt;="&amp;$L$11))</f>
        <v>0</v>
      </c>
      <c r="I1797" s="242">
        <f>IF(G1797=0,0,SUMIFS('Sch A. Input'!$H788:$CJ788,'Sch A. Input'!$H$14:$CJ$14,"One-time",'Sch A. Input'!$H$13:$CJ$13,"&lt;="&amp;$O$1020,'Sch A. Input'!$H$13:$CJ$13,"&lt;="&amp;$L$11))</f>
        <v>0</v>
      </c>
      <c r="J1797" s="283">
        <f t="shared" si="1221"/>
        <v>0</v>
      </c>
      <c r="K1797" s="242">
        <f t="shared" si="1222"/>
        <v>0</v>
      </c>
      <c r="L1797" s="242">
        <f t="shared" si="1223"/>
        <v>0</v>
      </c>
      <c r="M1797" s="276">
        <f t="shared" si="1215"/>
        <v>0</v>
      </c>
      <c r="N1797" s="281">
        <f t="shared" si="1289"/>
        <v>0</v>
      </c>
      <c r="O1797" s="245">
        <f t="shared" si="1290"/>
        <v>0</v>
      </c>
      <c r="P1797" s="248"/>
      <c r="Q1797" s="285">
        <f t="shared" si="1224"/>
        <v>0</v>
      </c>
      <c r="R1797" s="242">
        <f>IF(Q1797=0,0,SUMIFS('Sch A. Input'!$H788:$CJ788,'Sch A. Input'!$H$14:$CJ$14,"Recurring",'Sch A. Input'!$H$13:$CJ$13,"&lt;="&amp;$L$11,'Sch A. Input'!$H$13:$CJ$13,"&lt;="&amp;$Y$1020,'Sch A. Input'!$H$13:$CJ$13,"&gt;"&amp;$O$1020))</f>
        <v>0</v>
      </c>
      <c r="S1797" s="242">
        <f>IF(Q1797=0,0,SUMIFS('Sch A. Input'!$H788:$CJ788,'Sch A. Input'!$H$14:$CJ$14,"One-time",'Sch A. Input'!$H$13:$CJ$13,"&lt;="&amp;$L$11,'Sch A. Input'!$H$13:$CJ$13,"&lt;="&amp;$Y$1020,'Sch A. Input'!$H$13:$CJ$13,"&gt;"&amp;$O$1020))</f>
        <v>0</v>
      </c>
      <c r="T1797" s="283">
        <f t="shared" si="1225"/>
        <v>0</v>
      </c>
      <c r="U1797" s="242">
        <f t="shared" si="1226"/>
        <v>0</v>
      </c>
      <c r="V1797" s="242">
        <f t="shared" si="1227"/>
        <v>0</v>
      </c>
      <c r="W1797" s="276">
        <f t="shared" si="1216"/>
        <v>0</v>
      </c>
      <c r="X1797" s="281">
        <f t="shared" si="1291"/>
        <v>0</v>
      </c>
      <c r="Y1797" s="245">
        <f t="shared" si="1292"/>
        <v>0</v>
      </c>
      <c r="Z1797" s="248"/>
      <c r="AA1797" s="285">
        <f t="shared" si="1228"/>
        <v>0</v>
      </c>
      <c r="AB1797" s="242">
        <f>IF(AA1797=0,0,SUMIFS('Sch A. Input'!$H788:$CJ788,'Sch A. Input'!$H$14:$CJ$14,"Recurring",'Sch A. Input'!$H$13:$CJ$13,"&lt;="&amp;$L$11,'Sch A. Input'!$H$13:$CJ$13,"&lt;="&amp;$AI$1020,'Sch A. Input'!$H$13:$CJ$13,"&gt;"&amp;$Y$1020))</f>
        <v>0</v>
      </c>
      <c r="AC1797" s="242">
        <f>IF(AA1797=0,0,SUMIFS('Sch A. Input'!$H788:$CJ788,'Sch A. Input'!$H$14:$CJ$14,"One-time",'Sch A. Input'!$H$13:$CJ$13,"&lt;="&amp;$L$11,'Sch A. Input'!$H$13:$CJ$13,"&lt;="&amp;$AI$1020,'Sch A. Input'!$H$13:$CJ$13,"&gt;"&amp;$Y$1020))</f>
        <v>0</v>
      </c>
      <c r="AD1797" s="283">
        <f t="shared" si="1229"/>
        <v>0</v>
      </c>
      <c r="AE1797" s="242">
        <f t="shared" si="1230"/>
        <v>0</v>
      </c>
      <c r="AF1797" s="242">
        <f t="shared" si="1231"/>
        <v>0</v>
      </c>
      <c r="AG1797" s="276">
        <f t="shared" si="1217"/>
        <v>0</v>
      </c>
      <c r="AH1797" s="281">
        <f t="shared" si="1293"/>
        <v>0</v>
      </c>
      <c r="AI1797" s="245">
        <f t="shared" si="1294"/>
        <v>0</v>
      </c>
      <c r="AK1797" s="285">
        <f t="shared" si="1232"/>
        <v>0</v>
      </c>
      <c r="AL1797" s="242">
        <f>IF(AK1797=0,0,SUMIFS('Sch A. Input'!$H788:$CJ788,'Sch A. Input'!$H$14:$CJ$14,"Recurring",'Sch A. Input'!$H$13:$CJ$13,"&lt;="&amp;$L$11,'Sch A. Input'!$H$13:$CJ$13,"&lt;="&amp;$AS$1020,'Sch A. Input'!$H$13:$CJ$13,"&gt;"&amp;$AI$1020))</f>
        <v>0</v>
      </c>
      <c r="AM1797" s="242">
        <f>IF(AK1797=0,0,SUMIFS('Sch A. Input'!$H788:$CJ788,'Sch A. Input'!$H$14:$CJ$14,"One-time",'Sch A. Input'!$H$13:$CJ$13,"&lt;="&amp;$L$11,'Sch A. Input'!$H$13:$CJ$13,"&lt;="&amp;$AS$1020,'Sch A. Input'!$H$13:$CJ$13,"&gt;"&amp;$AI$1020))</f>
        <v>0</v>
      </c>
      <c r="AN1797" s="283">
        <f t="shared" si="1233"/>
        <v>0</v>
      </c>
      <c r="AO1797" s="242">
        <f t="shared" si="1234"/>
        <v>0</v>
      </c>
      <c r="AP1797" s="242">
        <f t="shared" si="1235"/>
        <v>0</v>
      </c>
      <c r="AQ1797" s="276">
        <f t="shared" si="1218"/>
        <v>0</v>
      </c>
      <c r="AR1797" s="281">
        <f t="shared" si="1295"/>
        <v>0</v>
      </c>
      <c r="AS1797" s="245">
        <f t="shared" si="1296"/>
        <v>0</v>
      </c>
      <c r="AY1797" s="160"/>
      <c r="AZ1797" s="160"/>
      <c r="BK1797" s="2"/>
      <c r="BL1797" s="2"/>
      <c r="BM1797" s="2"/>
      <c r="BN1797" s="2"/>
      <c r="BO1797" s="2"/>
      <c r="BP1797" s="2"/>
      <c r="BQ1797" s="2"/>
      <c r="BR1797" s="2"/>
      <c r="BS1797" s="2"/>
      <c r="BT1797" s="2"/>
      <c r="BU1797" s="2"/>
      <c r="BV1797" s="2"/>
      <c r="BW1797" s="2"/>
      <c r="BX1797" s="2"/>
      <c r="BY1797" s="2"/>
      <c r="BZ1797" s="2"/>
      <c r="CA1797" s="2"/>
      <c r="CI1797"/>
      <c r="CJ1797"/>
      <c r="CK1797"/>
      <c r="CL1797"/>
      <c r="CM1797"/>
      <c r="CN1797"/>
      <c r="CO1797"/>
      <c r="CP1797"/>
      <c r="CQ1797"/>
      <c r="CR1797"/>
      <c r="CS1797"/>
      <c r="CT1797"/>
      <c r="CU1797"/>
      <c r="CV1797"/>
      <c r="CW1797"/>
      <c r="CX1797"/>
    </row>
    <row r="1798" spans="2:102" x14ac:dyDescent="0.35">
      <c r="B1798" s="70" t="str">
        <f t="shared" ref="B1798:F1798" si="1302">B791</f>
        <v/>
      </c>
      <c r="C1798" s="166" t="str">
        <f t="shared" si="1302"/>
        <v/>
      </c>
      <c r="D1798" s="273" t="str">
        <f t="shared" si="1302"/>
        <v/>
      </c>
      <c r="E1798" s="273">
        <f t="shared" si="1302"/>
        <v>45016</v>
      </c>
      <c r="F1798" s="273">
        <f t="shared" si="1302"/>
        <v>0</v>
      </c>
      <c r="G1798" s="98">
        <f t="shared" si="1220"/>
        <v>0</v>
      </c>
      <c r="H1798" s="242">
        <f>IF(G1798=0,0,SUMIFS('Sch A. Input'!$H789:$CJ789,'Sch A. Input'!$H$14:$CJ$14,"Recurring",'Sch A. Input'!$H$13:$CJ$13,"&lt;="&amp;$O$1020,'Sch A. Input'!$H$13:$CJ$13,"&lt;="&amp;$L$11))</f>
        <v>0</v>
      </c>
      <c r="I1798" s="242">
        <f>IF(G1798=0,0,SUMIFS('Sch A. Input'!$H789:$CJ789,'Sch A. Input'!$H$14:$CJ$14,"One-time",'Sch A. Input'!$H$13:$CJ$13,"&lt;="&amp;$O$1020,'Sch A. Input'!$H$13:$CJ$13,"&lt;="&amp;$L$11))</f>
        <v>0</v>
      </c>
      <c r="J1798" s="283">
        <f t="shared" si="1221"/>
        <v>0</v>
      </c>
      <c r="K1798" s="242">
        <f t="shared" si="1222"/>
        <v>0</v>
      </c>
      <c r="L1798" s="242">
        <f t="shared" si="1223"/>
        <v>0</v>
      </c>
      <c r="M1798" s="276">
        <f t="shared" si="1215"/>
        <v>0</v>
      </c>
      <c r="N1798" s="281">
        <f t="shared" si="1289"/>
        <v>0</v>
      </c>
      <c r="O1798" s="245">
        <f t="shared" si="1290"/>
        <v>0</v>
      </c>
      <c r="P1798" s="248"/>
      <c r="Q1798" s="285">
        <f t="shared" si="1224"/>
        <v>0</v>
      </c>
      <c r="R1798" s="242">
        <f>IF(Q1798=0,0,SUMIFS('Sch A. Input'!$H789:$CJ789,'Sch A. Input'!$H$14:$CJ$14,"Recurring",'Sch A. Input'!$H$13:$CJ$13,"&lt;="&amp;$L$11,'Sch A. Input'!$H$13:$CJ$13,"&lt;="&amp;$Y$1020,'Sch A. Input'!$H$13:$CJ$13,"&gt;"&amp;$O$1020))</f>
        <v>0</v>
      </c>
      <c r="S1798" s="242">
        <f>IF(Q1798=0,0,SUMIFS('Sch A. Input'!$H789:$CJ789,'Sch A. Input'!$H$14:$CJ$14,"One-time",'Sch A. Input'!$H$13:$CJ$13,"&lt;="&amp;$L$11,'Sch A. Input'!$H$13:$CJ$13,"&lt;="&amp;$Y$1020,'Sch A. Input'!$H$13:$CJ$13,"&gt;"&amp;$O$1020))</f>
        <v>0</v>
      </c>
      <c r="T1798" s="283">
        <f t="shared" si="1225"/>
        <v>0</v>
      </c>
      <c r="U1798" s="242">
        <f t="shared" si="1226"/>
        <v>0</v>
      </c>
      <c r="V1798" s="242">
        <f t="shared" si="1227"/>
        <v>0</v>
      </c>
      <c r="W1798" s="276">
        <f t="shared" si="1216"/>
        <v>0</v>
      </c>
      <c r="X1798" s="281">
        <f t="shared" si="1291"/>
        <v>0</v>
      </c>
      <c r="Y1798" s="245">
        <f t="shared" si="1292"/>
        <v>0</v>
      </c>
      <c r="Z1798" s="248"/>
      <c r="AA1798" s="285">
        <f t="shared" si="1228"/>
        <v>0</v>
      </c>
      <c r="AB1798" s="242">
        <f>IF(AA1798=0,0,SUMIFS('Sch A. Input'!$H789:$CJ789,'Sch A. Input'!$H$14:$CJ$14,"Recurring",'Sch A. Input'!$H$13:$CJ$13,"&lt;="&amp;$L$11,'Sch A. Input'!$H$13:$CJ$13,"&lt;="&amp;$AI$1020,'Sch A. Input'!$H$13:$CJ$13,"&gt;"&amp;$Y$1020))</f>
        <v>0</v>
      </c>
      <c r="AC1798" s="242">
        <f>IF(AA1798=0,0,SUMIFS('Sch A. Input'!$H789:$CJ789,'Sch A. Input'!$H$14:$CJ$14,"One-time",'Sch A. Input'!$H$13:$CJ$13,"&lt;="&amp;$L$11,'Sch A. Input'!$H$13:$CJ$13,"&lt;="&amp;$AI$1020,'Sch A. Input'!$H$13:$CJ$13,"&gt;"&amp;$Y$1020))</f>
        <v>0</v>
      </c>
      <c r="AD1798" s="283">
        <f t="shared" si="1229"/>
        <v>0</v>
      </c>
      <c r="AE1798" s="242">
        <f t="shared" si="1230"/>
        <v>0</v>
      </c>
      <c r="AF1798" s="242">
        <f t="shared" si="1231"/>
        <v>0</v>
      </c>
      <c r="AG1798" s="276">
        <f t="shared" si="1217"/>
        <v>0</v>
      </c>
      <c r="AH1798" s="281">
        <f t="shared" si="1293"/>
        <v>0</v>
      </c>
      <c r="AI1798" s="245">
        <f t="shared" si="1294"/>
        <v>0</v>
      </c>
      <c r="AK1798" s="285">
        <f t="shared" si="1232"/>
        <v>0</v>
      </c>
      <c r="AL1798" s="242">
        <f>IF(AK1798=0,0,SUMIFS('Sch A. Input'!$H789:$CJ789,'Sch A. Input'!$H$14:$CJ$14,"Recurring",'Sch A. Input'!$H$13:$CJ$13,"&lt;="&amp;$L$11,'Sch A. Input'!$H$13:$CJ$13,"&lt;="&amp;$AS$1020,'Sch A. Input'!$H$13:$CJ$13,"&gt;"&amp;$AI$1020))</f>
        <v>0</v>
      </c>
      <c r="AM1798" s="242">
        <f>IF(AK1798=0,0,SUMIFS('Sch A. Input'!$H789:$CJ789,'Sch A. Input'!$H$14:$CJ$14,"One-time",'Sch A. Input'!$H$13:$CJ$13,"&lt;="&amp;$L$11,'Sch A. Input'!$H$13:$CJ$13,"&lt;="&amp;$AS$1020,'Sch A. Input'!$H$13:$CJ$13,"&gt;"&amp;$AI$1020))</f>
        <v>0</v>
      </c>
      <c r="AN1798" s="283">
        <f t="shared" si="1233"/>
        <v>0</v>
      </c>
      <c r="AO1798" s="242">
        <f t="shared" si="1234"/>
        <v>0</v>
      </c>
      <c r="AP1798" s="242">
        <f t="shared" si="1235"/>
        <v>0</v>
      </c>
      <c r="AQ1798" s="276">
        <f t="shared" si="1218"/>
        <v>0</v>
      </c>
      <c r="AR1798" s="281">
        <f t="shared" si="1295"/>
        <v>0</v>
      </c>
      <c r="AS1798" s="245">
        <f t="shared" si="1296"/>
        <v>0</v>
      </c>
      <c r="AY1798" s="160"/>
      <c r="AZ1798" s="160"/>
      <c r="BK1798" s="2"/>
      <c r="BL1798" s="2"/>
      <c r="BM1798" s="2"/>
      <c r="BN1798" s="2"/>
      <c r="BO1798" s="2"/>
      <c r="BP1798" s="2"/>
      <c r="BQ1798" s="2"/>
      <c r="BR1798" s="2"/>
      <c r="BS1798" s="2"/>
      <c r="BT1798" s="2"/>
      <c r="BU1798" s="2"/>
      <c r="BV1798" s="2"/>
      <c r="BW1798" s="2"/>
      <c r="BX1798" s="2"/>
      <c r="BY1798" s="2"/>
      <c r="BZ1798" s="2"/>
      <c r="CA1798" s="2"/>
      <c r="CI1798"/>
      <c r="CJ1798"/>
      <c r="CK1798"/>
      <c r="CL1798"/>
      <c r="CM1798"/>
      <c r="CN1798"/>
      <c r="CO1798"/>
      <c r="CP1798"/>
      <c r="CQ1798"/>
      <c r="CR1798"/>
      <c r="CS1798"/>
      <c r="CT1798"/>
      <c r="CU1798"/>
      <c r="CV1798"/>
      <c r="CW1798"/>
      <c r="CX1798"/>
    </row>
    <row r="1799" spans="2:102" x14ac:dyDescent="0.35">
      <c r="B1799" s="70" t="str">
        <f t="shared" ref="B1799:F1799" si="1303">B792</f>
        <v/>
      </c>
      <c r="C1799" s="166" t="str">
        <f t="shared" si="1303"/>
        <v/>
      </c>
      <c r="D1799" s="273" t="str">
        <f t="shared" si="1303"/>
        <v/>
      </c>
      <c r="E1799" s="273">
        <f t="shared" si="1303"/>
        <v>45016</v>
      </c>
      <c r="F1799" s="273">
        <f t="shared" si="1303"/>
        <v>0</v>
      </c>
      <c r="G1799" s="98">
        <f t="shared" si="1220"/>
        <v>0</v>
      </c>
      <c r="H1799" s="242">
        <f>IF(G1799=0,0,SUMIFS('Sch A. Input'!$H790:$CJ790,'Sch A. Input'!$H$14:$CJ$14,"Recurring",'Sch A. Input'!$H$13:$CJ$13,"&lt;="&amp;$O$1020,'Sch A. Input'!$H$13:$CJ$13,"&lt;="&amp;$L$11))</f>
        <v>0</v>
      </c>
      <c r="I1799" s="242">
        <f>IF(G1799=0,0,SUMIFS('Sch A. Input'!$H790:$CJ790,'Sch A. Input'!$H$14:$CJ$14,"One-time",'Sch A. Input'!$H$13:$CJ$13,"&lt;="&amp;$O$1020,'Sch A. Input'!$H$13:$CJ$13,"&lt;="&amp;$L$11))</f>
        <v>0</v>
      </c>
      <c r="J1799" s="283">
        <f t="shared" si="1221"/>
        <v>0</v>
      </c>
      <c r="K1799" s="242">
        <f t="shared" si="1222"/>
        <v>0</v>
      </c>
      <c r="L1799" s="242">
        <f t="shared" si="1223"/>
        <v>0</v>
      </c>
      <c r="M1799" s="276">
        <f t="shared" si="1215"/>
        <v>0</v>
      </c>
      <c r="N1799" s="281">
        <f t="shared" si="1289"/>
        <v>0</v>
      </c>
      <c r="O1799" s="245">
        <f t="shared" si="1290"/>
        <v>0</v>
      </c>
      <c r="P1799" s="248"/>
      <c r="Q1799" s="285">
        <f t="shared" si="1224"/>
        <v>0</v>
      </c>
      <c r="R1799" s="242">
        <f>IF(Q1799=0,0,SUMIFS('Sch A. Input'!$H790:$CJ790,'Sch A. Input'!$H$14:$CJ$14,"Recurring",'Sch A. Input'!$H$13:$CJ$13,"&lt;="&amp;$L$11,'Sch A. Input'!$H$13:$CJ$13,"&lt;="&amp;$Y$1020,'Sch A. Input'!$H$13:$CJ$13,"&gt;"&amp;$O$1020))</f>
        <v>0</v>
      </c>
      <c r="S1799" s="242">
        <f>IF(Q1799=0,0,SUMIFS('Sch A. Input'!$H790:$CJ790,'Sch A. Input'!$H$14:$CJ$14,"One-time",'Sch A. Input'!$H$13:$CJ$13,"&lt;="&amp;$L$11,'Sch A. Input'!$H$13:$CJ$13,"&lt;="&amp;$Y$1020,'Sch A. Input'!$H$13:$CJ$13,"&gt;"&amp;$O$1020))</f>
        <v>0</v>
      </c>
      <c r="T1799" s="283">
        <f t="shared" si="1225"/>
        <v>0</v>
      </c>
      <c r="U1799" s="242">
        <f t="shared" si="1226"/>
        <v>0</v>
      </c>
      <c r="V1799" s="242">
        <f t="shared" si="1227"/>
        <v>0</v>
      </c>
      <c r="W1799" s="276">
        <f t="shared" si="1216"/>
        <v>0</v>
      </c>
      <c r="X1799" s="281">
        <f t="shared" si="1291"/>
        <v>0</v>
      </c>
      <c r="Y1799" s="245">
        <f t="shared" si="1292"/>
        <v>0</v>
      </c>
      <c r="Z1799" s="248"/>
      <c r="AA1799" s="285">
        <f t="shared" si="1228"/>
        <v>0</v>
      </c>
      <c r="AB1799" s="242">
        <f>IF(AA1799=0,0,SUMIFS('Sch A. Input'!$H790:$CJ790,'Sch A. Input'!$H$14:$CJ$14,"Recurring",'Sch A. Input'!$H$13:$CJ$13,"&lt;="&amp;$L$11,'Sch A. Input'!$H$13:$CJ$13,"&lt;="&amp;$AI$1020,'Sch A. Input'!$H$13:$CJ$13,"&gt;"&amp;$Y$1020))</f>
        <v>0</v>
      </c>
      <c r="AC1799" s="242">
        <f>IF(AA1799=0,0,SUMIFS('Sch A. Input'!$H790:$CJ790,'Sch A. Input'!$H$14:$CJ$14,"One-time",'Sch A. Input'!$H$13:$CJ$13,"&lt;="&amp;$L$11,'Sch A. Input'!$H$13:$CJ$13,"&lt;="&amp;$AI$1020,'Sch A. Input'!$H$13:$CJ$13,"&gt;"&amp;$Y$1020))</f>
        <v>0</v>
      </c>
      <c r="AD1799" s="283">
        <f t="shared" si="1229"/>
        <v>0</v>
      </c>
      <c r="AE1799" s="242">
        <f t="shared" si="1230"/>
        <v>0</v>
      </c>
      <c r="AF1799" s="242">
        <f t="shared" si="1231"/>
        <v>0</v>
      </c>
      <c r="AG1799" s="276">
        <f t="shared" si="1217"/>
        <v>0</v>
      </c>
      <c r="AH1799" s="281">
        <f t="shared" si="1293"/>
        <v>0</v>
      </c>
      <c r="AI1799" s="245">
        <f t="shared" si="1294"/>
        <v>0</v>
      </c>
      <c r="AK1799" s="285">
        <f t="shared" si="1232"/>
        <v>0</v>
      </c>
      <c r="AL1799" s="242">
        <f>IF(AK1799=0,0,SUMIFS('Sch A. Input'!$H790:$CJ790,'Sch A. Input'!$H$14:$CJ$14,"Recurring",'Sch A. Input'!$H$13:$CJ$13,"&lt;="&amp;$L$11,'Sch A. Input'!$H$13:$CJ$13,"&lt;="&amp;$AS$1020,'Sch A. Input'!$H$13:$CJ$13,"&gt;"&amp;$AI$1020))</f>
        <v>0</v>
      </c>
      <c r="AM1799" s="242">
        <f>IF(AK1799=0,0,SUMIFS('Sch A. Input'!$H790:$CJ790,'Sch A. Input'!$H$14:$CJ$14,"One-time",'Sch A. Input'!$H$13:$CJ$13,"&lt;="&amp;$L$11,'Sch A. Input'!$H$13:$CJ$13,"&lt;="&amp;$AS$1020,'Sch A. Input'!$H$13:$CJ$13,"&gt;"&amp;$AI$1020))</f>
        <v>0</v>
      </c>
      <c r="AN1799" s="283">
        <f t="shared" si="1233"/>
        <v>0</v>
      </c>
      <c r="AO1799" s="242">
        <f t="shared" si="1234"/>
        <v>0</v>
      </c>
      <c r="AP1799" s="242">
        <f t="shared" si="1235"/>
        <v>0</v>
      </c>
      <c r="AQ1799" s="276">
        <f t="shared" si="1218"/>
        <v>0</v>
      </c>
      <c r="AR1799" s="281">
        <f t="shared" si="1295"/>
        <v>0</v>
      </c>
      <c r="AS1799" s="245">
        <f t="shared" si="1296"/>
        <v>0</v>
      </c>
      <c r="AY1799" s="160"/>
      <c r="AZ1799" s="160"/>
      <c r="BK1799" s="2"/>
      <c r="BL1799" s="2"/>
      <c r="BM1799" s="2"/>
      <c r="BN1799" s="2"/>
      <c r="BO1799" s="2"/>
      <c r="BP1799" s="2"/>
      <c r="BQ1799" s="2"/>
      <c r="BR1799" s="2"/>
      <c r="BS1799" s="2"/>
      <c r="BT1799" s="2"/>
      <c r="BU1799" s="2"/>
      <c r="BV1799" s="2"/>
      <c r="BW1799" s="2"/>
      <c r="BX1799" s="2"/>
      <c r="BY1799" s="2"/>
      <c r="BZ1799" s="2"/>
      <c r="CA1799" s="2"/>
      <c r="CI1799"/>
      <c r="CJ1799"/>
      <c r="CK1799"/>
      <c r="CL1799"/>
      <c r="CM1799"/>
      <c r="CN1799"/>
      <c r="CO1799"/>
      <c r="CP1799"/>
      <c r="CQ1799"/>
      <c r="CR1799"/>
      <c r="CS1799"/>
      <c r="CT1799"/>
      <c r="CU1799"/>
      <c r="CV1799"/>
      <c r="CW1799"/>
      <c r="CX1799"/>
    </row>
    <row r="1800" spans="2:102" x14ac:dyDescent="0.35">
      <c r="B1800" s="70" t="str">
        <f t="shared" ref="B1800:F1800" si="1304">B793</f>
        <v/>
      </c>
      <c r="C1800" s="166" t="str">
        <f t="shared" si="1304"/>
        <v/>
      </c>
      <c r="D1800" s="273" t="str">
        <f t="shared" si="1304"/>
        <v/>
      </c>
      <c r="E1800" s="273">
        <f t="shared" si="1304"/>
        <v>45016</v>
      </c>
      <c r="F1800" s="273">
        <f t="shared" si="1304"/>
        <v>0</v>
      </c>
      <c r="G1800" s="98">
        <f t="shared" si="1220"/>
        <v>0</v>
      </c>
      <c r="H1800" s="242">
        <f>IF(G1800=0,0,SUMIFS('Sch A. Input'!$H791:$CJ791,'Sch A. Input'!$H$14:$CJ$14,"Recurring",'Sch A. Input'!$H$13:$CJ$13,"&lt;="&amp;$O$1020,'Sch A. Input'!$H$13:$CJ$13,"&lt;="&amp;$L$11))</f>
        <v>0</v>
      </c>
      <c r="I1800" s="242">
        <f>IF(G1800=0,0,SUMIFS('Sch A. Input'!$H791:$CJ791,'Sch A. Input'!$H$14:$CJ$14,"One-time",'Sch A. Input'!$H$13:$CJ$13,"&lt;="&amp;$O$1020,'Sch A. Input'!$H$13:$CJ$13,"&lt;="&amp;$L$11))</f>
        <v>0</v>
      </c>
      <c r="J1800" s="283">
        <f t="shared" si="1221"/>
        <v>0</v>
      </c>
      <c r="K1800" s="242">
        <f t="shared" si="1222"/>
        <v>0</v>
      </c>
      <c r="L1800" s="242">
        <f t="shared" si="1223"/>
        <v>0</v>
      </c>
      <c r="M1800" s="276">
        <f t="shared" si="1215"/>
        <v>0</v>
      </c>
      <c r="N1800" s="281">
        <f t="shared" si="1289"/>
        <v>0</v>
      </c>
      <c r="O1800" s="245">
        <f t="shared" si="1290"/>
        <v>0</v>
      </c>
      <c r="P1800" s="248"/>
      <c r="Q1800" s="285">
        <f t="shared" si="1224"/>
        <v>0</v>
      </c>
      <c r="R1800" s="242">
        <f>IF(Q1800=0,0,SUMIFS('Sch A. Input'!$H791:$CJ791,'Sch A. Input'!$H$14:$CJ$14,"Recurring",'Sch A. Input'!$H$13:$CJ$13,"&lt;="&amp;$L$11,'Sch A. Input'!$H$13:$CJ$13,"&lt;="&amp;$Y$1020,'Sch A. Input'!$H$13:$CJ$13,"&gt;"&amp;$O$1020))</f>
        <v>0</v>
      </c>
      <c r="S1800" s="242">
        <f>IF(Q1800=0,0,SUMIFS('Sch A. Input'!$H791:$CJ791,'Sch A. Input'!$H$14:$CJ$14,"One-time",'Sch A. Input'!$H$13:$CJ$13,"&lt;="&amp;$L$11,'Sch A. Input'!$H$13:$CJ$13,"&lt;="&amp;$Y$1020,'Sch A. Input'!$H$13:$CJ$13,"&gt;"&amp;$O$1020))</f>
        <v>0</v>
      </c>
      <c r="T1800" s="283">
        <f t="shared" si="1225"/>
        <v>0</v>
      </c>
      <c r="U1800" s="242">
        <f t="shared" si="1226"/>
        <v>0</v>
      </c>
      <c r="V1800" s="242">
        <f t="shared" si="1227"/>
        <v>0</v>
      </c>
      <c r="W1800" s="276">
        <f t="shared" si="1216"/>
        <v>0</v>
      </c>
      <c r="X1800" s="281">
        <f t="shared" si="1291"/>
        <v>0</v>
      </c>
      <c r="Y1800" s="245">
        <f t="shared" si="1292"/>
        <v>0</v>
      </c>
      <c r="Z1800" s="248"/>
      <c r="AA1800" s="285">
        <f t="shared" si="1228"/>
        <v>0</v>
      </c>
      <c r="AB1800" s="242">
        <f>IF(AA1800=0,0,SUMIFS('Sch A. Input'!$H791:$CJ791,'Sch A. Input'!$H$14:$CJ$14,"Recurring",'Sch A. Input'!$H$13:$CJ$13,"&lt;="&amp;$L$11,'Sch A. Input'!$H$13:$CJ$13,"&lt;="&amp;$AI$1020,'Sch A. Input'!$H$13:$CJ$13,"&gt;"&amp;$Y$1020))</f>
        <v>0</v>
      </c>
      <c r="AC1800" s="242">
        <f>IF(AA1800=0,0,SUMIFS('Sch A. Input'!$H791:$CJ791,'Sch A. Input'!$H$14:$CJ$14,"One-time",'Sch A. Input'!$H$13:$CJ$13,"&lt;="&amp;$L$11,'Sch A. Input'!$H$13:$CJ$13,"&lt;="&amp;$AI$1020,'Sch A. Input'!$H$13:$CJ$13,"&gt;"&amp;$Y$1020))</f>
        <v>0</v>
      </c>
      <c r="AD1800" s="283">
        <f t="shared" si="1229"/>
        <v>0</v>
      </c>
      <c r="AE1800" s="242">
        <f t="shared" si="1230"/>
        <v>0</v>
      </c>
      <c r="AF1800" s="242">
        <f t="shared" si="1231"/>
        <v>0</v>
      </c>
      <c r="AG1800" s="276">
        <f t="shared" si="1217"/>
        <v>0</v>
      </c>
      <c r="AH1800" s="281">
        <f t="shared" si="1293"/>
        <v>0</v>
      </c>
      <c r="AI1800" s="245">
        <f t="shared" si="1294"/>
        <v>0</v>
      </c>
      <c r="AK1800" s="285">
        <f t="shared" si="1232"/>
        <v>0</v>
      </c>
      <c r="AL1800" s="242">
        <f>IF(AK1800=0,0,SUMIFS('Sch A. Input'!$H791:$CJ791,'Sch A. Input'!$H$14:$CJ$14,"Recurring",'Sch A. Input'!$H$13:$CJ$13,"&lt;="&amp;$L$11,'Sch A. Input'!$H$13:$CJ$13,"&lt;="&amp;$AS$1020,'Sch A. Input'!$H$13:$CJ$13,"&gt;"&amp;$AI$1020))</f>
        <v>0</v>
      </c>
      <c r="AM1800" s="242">
        <f>IF(AK1800=0,0,SUMIFS('Sch A. Input'!$H791:$CJ791,'Sch A. Input'!$H$14:$CJ$14,"One-time",'Sch A. Input'!$H$13:$CJ$13,"&lt;="&amp;$L$11,'Sch A. Input'!$H$13:$CJ$13,"&lt;="&amp;$AS$1020,'Sch A. Input'!$H$13:$CJ$13,"&gt;"&amp;$AI$1020))</f>
        <v>0</v>
      </c>
      <c r="AN1800" s="283">
        <f t="shared" si="1233"/>
        <v>0</v>
      </c>
      <c r="AO1800" s="242">
        <f t="shared" si="1234"/>
        <v>0</v>
      </c>
      <c r="AP1800" s="242">
        <f t="shared" si="1235"/>
        <v>0</v>
      </c>
      <c r="AQ1800" s="276">
        <f t="shared" si="1218"/>
        <v>0</v>
      </c>
      <c r="AR1800" s="281">
        <f t="shared" si="1295"/>
        <v>0</v>
      </c>
      <c r="AS1800" s="245">
        <f t="shared" si="1296"/>
        <v>0</v>
      </c>
      <c r="AY1800" s="160"/>
      <c r="AZ1800" s="160"/>
      <c r="BK1800" s="2"/>
      <c r="BL1800" s="2"/>
      <c r="BM1800" s="2"/>
      <c r="BN1800" s="2"/>
      <c r="BO1800" s="2"/>
      <c r="BP1800" s="2"/>
      <c r="BQ1800" s="2"/>
      <c r="BR1800" s="2"/>
      <c r="BS1800" s="2"/>
      <c r="BT1800" s="2"/>
      <c r="BU1800" s="2"/>
      <c r="BV1800" s="2"/>
      <c r="BW1800" s="2"/>
      <c r="BX1800" s="2"/>
      <c r="BY1800" s="2"/>
      <c r="BZ1800" s="2"/>
      <c r="CA1800" s="2"/>
      <c r="CI1800"/>
      <c r="CJ1800"/>
      <c r="CK1800"/>
      <c r="CL1800"/>
      <c r="CM1800"/>
      <c r="CN1800"/>
      <c r="CO1800"/>
      <c r="CP1800"/>
      <c r="CQ1800"/>
      <c r="CR1800"/>
      <c r="CS1800"/>
      <c r="CT1800"/>
      <c r="CU1800"/>
      <c r="CV1800"/>
      <c r="CW1800"/>
      <c r="CX1800"/>
    </row>
    <row r="1801" spans="2:102" x14ac:dyDescent="0.35">
      <c r="B1801" s="70" t="str">
        <f t="shared" ref="B1801:F1801" si="1305">B794</f>
        <v/>
      </c>
      <c r="C1801" s="166" t="str">
        <f t="shared" si="1305"/>
        <v/>
      </c>
      <c r="D1801" s="273" t="str">
        <f t="shared" si="1305"/>
        <v/>
      </c>
      <c r="E1801" s="273">
        <f t="shared" si="1305"/>
        <v>45016</v>
      </c>
      <c r="F1801" s="273">
        <f t="shared" si="1305"/>
        <v>0</v>
      </c>
      <c r="G1801" s="98">
        <f t="shared" si="1220"/>
        <v>0</v>
      </c>
      <c r="H1801" s="242">
        <f>IF(G1801=0,0,SUMIFS('Sch A. Input'!$H792:$CJ792,'Sch A. Input'!$H$14:$CJ$14,"Recurring",'Sch A. Input'!$H$13:$CJ$13,"&lt;="&amp;$O$1020,'Sch A. Input'!$H$13:$CJ$13,"&lt;="&amp;$L$11))</f>
        <v>0</v>
      </c>
      <c r="I1801" s="242">
        <f>IF(G1801=0,0,SUMIFS('Sch A. Input'!$H792:$CJ792,'Sch A. Input'!$H$14:$CJ$14,"One-time",'Sch A. Input'!$H$13:$CJ$13,"&lt;="&amp;$O$1020,'Sch A. Input'!$H$13:$CJ$13,"&lt;="&amp;$L$11))</f>
        <v>0</v>
      </c>
      <c r="J1801" s="283">
        <f t="shared" si="1221"/>
        <v>0</v>
      </c>
      <c r="K1801" s="242">
        <f t="shared" si="1222"/>
        <v>0</v>
      </c>
      <c r="L1801" s="242">
        <f t="shared" si="1223"/>
        <v>0</v>
      </c>
      <c r="M1801" s="276">
        <f t="shared" si="1215"/>
        <v>0</v>
      </c>
      <c r="N1801" s="281">
        <f t="shared" si="1289"/>
        <v>0</v>
      </c>
      <c r="O1801" s="245">
        <f t="shared" si="1290"/>
        <v>0</v>
      </c>
      <c r="P1801" s="248"/>
      <c r="Q1801" s="285">
        <f t="shared" si="1224"/>
        <v>0</v>
      </c>
      <c r="R1801" s="242">
        <f>IF(Q1801=0,0,SUMIFS('Sch A. Input'!$H792:$CJ792,'Sch A. Input'!$H$14:$CJ$14,"Recurring",'Sch A. Input'!$H$13:$CJ$13,"&lt;="&amp;$L$11,'Sch A. Input'!$H$13:$CJ$13,"&lt;="&amp;$Y$1020,'Sch A. Input'!$H$13:$CJ$13,"&gt;"&amp;$O$1020))</f>
        <v>0</v>
      </c>
      <c r="S1801" s="242">
        <f>IF(Q1801=0,0,SUMIFS('Sch A. Input'!$H792:$CJ792,'Sch A. Input'!$H$14:$CJ$14,"One-time",'Sch A. Input'!$H$13:$CJ$13,"&lt;="&amp;$L$11,'Sch A. Input'!$H$13:$CJ$13,"&lt;="&amp;$Y$1020,'Sch A. Input'!$H$13:$CJ$13,"&gt;"&amp;$O$1020))</f>
        <v>0</v>
      </c>
      <c r="T1801" s="283">
        <f t="shared" si="1225"/>
        <v>0</v>
      </c>
      <c r="U1801" s="242">
        <f t="shared" si="1226"/>
        <v>0</v>
      </c>
      <c r="V1801" s="242">
        <f t="shared" si="1227"/>
        <v>0</v>
      </c>
      <c r="W1801" s="276">
        <f t="shared" si="1216"/>
        <v>0</v>
      </c>
      <c r="X1801" s="281">
        <f t="shared" si="1291"/>
        <v>0</v>
      </c>
      <c r="Y1801" s="245">
        <f t="shared" si="1292"/>
        <v>0</v>
      </c>
      <c r="Z1801" s="248"/>
      <c r="AA1801" s="285">
        <f t="shared" si="1228"/>
        <v>0</v>
      </c>
      <c r="AB1801" s="242">
        <f>IF(AA1801=0,0,SUMIFS('Sch A. Input'!$H792:$CJ792,'Sch A. Input'!$H$14:$CJ$14,"Recurring",'Sch A. Input'!$H$13:$CJ$13,"&lt;="&amp;$L$11,'Sch A. Input'!$H$13:$CJ$13,"&lt;="&amp;$AI$1020,'Sch A. Input'!$H$13:$CJ$13,"&gt;"&amp;$Y$1020))</f>
        <v>0</v>
      </c>
      <c r="AC1801" s="242">
        <f>IF(AA1801=0,0,SUMIFS('Sch A. Input'!$H792:$CJ792,'Sch A. Input'!$H$14:$CJ$14,"One-time",'Sch A. Input'!$H$13:$CJ$13,"&lt;="&amp;$L$11,'Sch A. Input'!$H$13:$CJ$13,"&lt;="&amp;$AI$1020,'Sch A. Input'!$H$13:$CJ$13,"&gt;"&amp;$Y$1020))</f>
        <v>0</v>
      </c>
      <c r="AD1801" s="283">
        <f t="shared" si="1229"/>
        <v>0</v>
      </c>
      <c r="AE1801" s="242">
        <f t="shared" si="1230"/>
        <v>0</v>
      </c>
      <c r="AF1801" s="242">
        <f t="shared" si="1231"/>
        <v>0</v>
      </c>
      <c r="AG1801" s="276">
        <f t="shared" si="1217"/>
        <v>0</v>
      </c>
      <c r="AH1801" s="281">
        <f t="shared" si="1293"/>
        <v>0</v>
      </c>
      <c r="AI1801" s="245">
        <f t="shared" si="1294"/>
        <v>0</v>
      </c>
      <c r="AK1801" s="285">
        <f t="shared" si="1232"/>
        <v>0</v>
      </c>
      <c r="AL1801" s="242">
        <f>IF(AK1801=0,0,SUMIFS('Sch A. Input'!$H792:$CJ792,'Sch A. Input'!$H$14:$CJ$14,"Recurring",'Sch A. Input'!$H$13:$CJ$13,"&lt;="&amp;$L$11,'Sch A. Input'!$H$13:$CJ$13,"&lt;="&amp;$AS$1020,'Sch A. Input'!$H$13:$CJ$13,"&gt;"&amp;$AI$1020))</f>
        <v>0</v>
      </c>
      <c r="AM1801" s="242">
        <f>IF(AK1801=0,0,SUMIFS('Sch A. Input'!$H792:$CJ792,'Sch A. Input'!$H$14:$CJ$14,"One-time",'Sch A. Input'!$H$13:$CJ$13,"&lt;="&amp;$L$11,'Sch A. Input'!$H$13:$CJ$13,"&lt;="&amp;$AS$1020,'Sch A. Input'!$H$13:$CJ$13,"&gt;"&amp;$AI$1020))</f>
        <v>0</v>
      </c>
      <c r="AN1801" s="283">
        <f t="shared" si="1233"/>
        <v>0</v>
      </c>
      <c r="AO1801" s="242">
        <f t="shared" si="1234"/>
        <v>0</v>
      </c>
      <c r="AP1801" s="242">
        <f t="shared" si="1235"/>
        <v>0</v>
      </c>
      <c r="AQ1801" s="276">
        <f t="shared" si="1218"/>
        <v>0</v>
      </c>
      <c r="AR1801" s="281">
        <f t="shared" si="1295"/>
        <v>0</v>
      </c>
      <c r="AS1801" s="245">
        <f t="shared" si="1296"/>
        <v>0</v>
      </c>
      <c r="AY1801" s="160"/>
      <c r="AZ1801" s="160"/>
      <c r="BK1801" s="2"/>
      <c r="BL1801" s="2"/>
      <c r="BM1801" s="2"/>
      <c r="BN1801" s="2"/>
      <c r="BO1801" s="2"/>
      <c r="BP1801" s="2"/>
      <c r="BQ1801" s="2"/>
      <c r="BR1801" s="2"/>
      <c r="BS1801" s="2"/>
      <c r="BT1801" s="2"/>
      <c r="BU1801" s="2"/>
      <c r="BV1801" s="2"/>
      <c r="BW1801" s="2"/>
      <c r="BX1801" s="2"/>
      <c r="BY1801" s="2"/>
      <c r="BZ1801" s="2"/>
      <c r="CA1801" s="2"/>
      <c r="CI1801"/>
      <c r="CJ1801"/>
      <c r="CK1801"/>
      <c r="CL1801"/>
      <c r="CM1801"/>
      <c r="CN1801"/>
      <c r="CO1801"/>
      <c r="CP1801"/>
      <c r="CQ1801"/>
      <c r="CR1801"/>
      <c r="CS1801"/>
      <c r="CT1801"/>
      <c r="CU1801"/>
      <c r="CV1801"/>
      <c r="CW1801"/>
      <c r="CX1801"/>
    </row>
    <row r="1802" spans="2:102" x14ac:dyDescent="0.35">
      <c r="B1802" s="70" t="str">
        <f t="shared" ref="B1802:F1802" si="1306">B795</f>
        <v/>
      </c>
      <c r="C1802" s="166" t="str">
        <f t="shared" si="1306"/>
        <v/>
      </c>
      <c r="D1802" s="273" t="str">
        <f t="shared" si="1306"/>
        <v/>
      </c>
      <c r="E1802" s="273">
        <f t="shared" si="1306"/>
        <v>45016</v>
      </c>
      <c r="F1802" s="273">
        <f t="shared" si="1306"/>
        <v>0</v>
      </c>
      <c r="G1802" s="98">
        <f t="shared" si="1220"/>
        <v>0</v>
      </c>
      <c r="H1802" s="242">
        <f>IF(G1802=0,0,SUMIFS('Sch A. Input'!$H793:$CJ793,'Sch A. Input'!$H$14:$CJ$14,"Recurring",'Sch A. Input'!$H$13:$CJ$13,"&lt;="&amp;$O$1020,'Sch A. Input'!$H$13:$CJ$13,"&lt;="&amp;$L$11))</f>
        <v>0</v>
      </c>
      <c r="I1802" s="242">
        <f>IF(G1802=0,0,SUMIFS('Sch A. Input'!$H793:$CJ793,'Sch A. Input'!$H$14:$CJ$14,"One-time",'Sch A. Input'!$H$13:$CJ$13,"&lt;="&amp;$O$1020,'Sch A. Input'!$H$13:$CJ$13,"&lt;="&amp;$L$11))</f>
        <v>0</v>
      </c>
      <c r="J1802" s="283">
        <f t="shared" si="1221"/>
        <v>0</v>
      </c>
      <c r="K1802" s="242">
        <f t="shared" si="1222"/>
        <v>0</v>
      </c>
      <c r="L1802" s="242">
        <f t="shared" si="1223"/>
        <v>0</v>
      </c>
      <c r="M1802" s="276">
        <f t="shared" ref="M1802:M1865" si="1307">IF(OR($D1802="",$D1802&gt;$O$1020),0,IF($E1802&lt;=$O$1020,IF(AND($F1802&lt;$E1802,$F1802&gt;0),(($F1802+1-$D1802)/14),((($E1802+1-$D1802)/14))),IF(AND($F1802&lt;$O$1020,$F1802&gt;0),(($F1802+1-$D1802)/14),((($O$1020+1-$D1802)/14)))))</f>
        <v>0</v>
      </c>
      <c r="N1802" s="281">
        <f t="shared" si="1289"/>
        <v>0</v>
      </c>
      <c r="O1802" s="245">
        <f t="shared" si="1290"/>
        <v>0</v>
      </c>
      <c r="P1802" s="248"/>
      <c r="Q1802" s="285">
        <f t="shared" si="1224"/>
        <v>0</v>
      </c>
      <c r="R1802" s="242">
        <f>IF(Q1802=0,0,SUMIFS('Sch A. Input'!$H793:$CJ793,'Sch A. Input'!$H$14:$CJ$14,"Recurring",'Sch A. Input'!$H$13:$CJ$13,"&lt;="&amp;$L$11,'Sch A. Input'!$H$13:$CJ$13,"&lt;="&amp;$Y$1020,'Sch A. Input'!$H$13:$CJ$13,"&gt;"&amp;$O$1020))</f>
        <v>0</v>
      </c>
      <c r="S1802" s="242">
        <f>IF(Q1802=0,0,SUMIFS('Sch A. Input'!$H793:$CJ793,'Sch A. Input'!$H$14:$CJ$14,"One-time",'Sch A. Input'!$H$13:$CJ$13,"&lt;="&amp;$L$11,'Sch A. Input'!$H$13:$CJ$13,"&lt;="&amp;$Y$1020,'Sch A. Input'!$H$13:$CJ$13,"&gt;"&amp;$O$1020))</f>
        <v>0</v>
      </c>
      <c r="T1802" s="283">
        <f t="shared" si="1225"/>
        <v>0</v>
      </c>
      <c r="U1802" s="242">
        <f t="shared" si="1226"/>
        <v>0</v>
      </c>
      <c r="V1802" s="242">
        <f t="shared" si="1227"/>
        <v>0</v>
      </c>
      <c r="W1802" s="276">
        <f t="shared" ref="W1802:W1865" si="1308">IF(OR($D1802="",$D1802&gt;$Y$1020,$D1802&gt;$E1802,AND($F1802&lt;=$O$1020,$F1802&lt;&gt;0)),0,IF(AND($E1802&gt;$O$1020,$E1802&lt;=$Y$1020),IF(AND($F1802&lt;$E1802,$F1802&gt;0),(($F1802+1-$D1802)/14),((($E1802+1-$D1802)/14))),IF($E1802&lt;=$O$1020,0,IF(AND($F1802&lt;$Y$1020,$F1802&gt;0),(($F1802+1-$D1802)/14),((($Y$1020+1-$D1802)/14))))))</f>
        <v>0</v>
      </c>
      <c r="X1802" s="281">
        <f t="shared" si="1291"/>
        <v>0</v>
      </c>
      <c r="Y1802" s="245">
        <f t="shared" si="1292"/>
        <v>0</v>
      </c>
      <c r="Z1802" s="248"/>
      <c r="AA1802" s="285">
        <f t="shared" si="1228"/>
        <v>0</v>
      </c>
      <c r="AB1802" s="242">
        <f>IF(AA1802=0,0,SUMIFS('Sch A. Input'!$H793:$CJ793,'Sch A. Input'!$H$14:$CJ$14,"Recurring",'Sch A. Input'!$H$13:$CJ$13,"&lt;="&amp;$L$11,'Sch A. Input'!$H$13:$CJ$13,"&lt;="&amp;$AI$1020,'Sch A. Input'!$H$13:$CJ$13,"&gt;"&amp;$Y$1020))</f>
        <v>0</v>
      </c>
      <c r="AC1802" s="242">
        <f>IF(AA1802=0,0,SUMIFS('Sch A. Input'!$H793:$CJ793,'Sch A. Input'!$H$14:$CJ$14,"One-time",'Sch A. Input'!$H$13:$CJ$13,"&lt;="&amp;$L$11,'Sch A. Input'!$H$13:$CJ$13,"&lt;="&amp;$AI$1020,'Sch A. Input'!$H$13:$CJ$13,"&gt;"&amp;$Y$1020))</f>
        <v>0</v>
      </c>
      <c r="AD1802" s="283">
        <f t="shared" si="1229"/>
        <v>0</v>
      </c>
      <c r="AE1802" s="242">
        <f t="shared" si="1230"/>
        <v>0</v>
      </c>
      <c r="AF1802" s="242">
        <f t="shared" si="1231"/>
        <v>0</v>
      </c>
      <c r="AG1802" s="276">
        <f t="shared" ref="AG1802:AG1865" si="1309">IF(OR($D1802="",$D1802&gt;$AI$1020,$D1802&gt;$E1802,AND($F1802&lt;=$Y$1020,$F1802&lt;&gt;0)),0,IF(AND($E1802&gt;$Y$1020,$E1802&lt;=$AI$1020),IF(AND($F1802&lt;$E1802,$F1802&gt;0),(($F1802+1-$D1802)/14),((($E1802+1-$D1802)/14))),IF($E1802&lt;=$Y$1020,0,IF(AND($F1802&lt;$AI$1020,$F1802&gt;0),(($F1802+1-$D1802)/14),((($AI$1020+1-$D1802)/14))))))</f>
        <v>0</v>
      </c>
      <c r="AH1802" s="281">
        <f t="shared" si="1293"/>
        <v>0</v>
      </c>
      <c r="AI1802" s="245">
        <f t="shared" si="1294"/>
        <v>0</v>
      </c>
      <c r="AK1802" s="285">
        <f t="shared" si="1232"/>
        <v>0</v>
      </c>
      <c r="AL1802" s="242">
        <f>IF(AK1802=0,0,SUMIFS('Sch A. Input'!$H793:$CJ793,'Sch A. Input'!$H$14:$CJ$14,"Recurring",'Sch A. Input'!$H$13:$CJ$13,"&lt;="&amp;$L$11,'Sch A. Input'!$H$13:$CJ$13,"&lt;="&amp;$AS$1020,'Sch A. Input'!$H$13:$CJ$13,"&gt;"&amp;$AI$1020))</f>
        <v>0</v>
      </c>
      <c r="AM1802" s="242">
        <f>IF(AK1802=0,0,SUMIFS('Sch A. Input'!$H793:$CJ793,'Sch A. Input'!$H$14:$CJ$14,"One-time",'Sch A. Input'!$H$13:$CJ$13,"&lt;="&amp;$L$11,'Sch A. Input'!$H$13:$CJ$13,"&lt;="&amp;$AS$1020,'Sch A. Input'!$H$13:$CJ$13,"&gt;"&amp;$AI$1020))</f>
        <v>0</v>
      </c>
      <c r="AN1802" s="283">
        <f t="shared" si="1233"/>
        <v>0</v>
      </c>
      <c r="AO1802" s="242">
        <f t="shared" si="1234"/>
        <v>0</v>
      </c>
      <c r="AP1802" s="242">
        <f t="shared" si="1235"/>
        <v>0</v>
      </c>
      <c r="AQ1802" s="276">
        <f t="shared" ref="AQ1802:AQ1865" si="1310">IF(OR($D1802="",$D1802&gt;$E1802,AND($F1802&lt;=$AI$1020,$F1802&lt;&gt;0)),0,IF(AND($E1802&gt;$AI$1020,$E1802&lt;=$AS$1020),IF(AND($F1802&lt;$E1802,$F1802&gt;0),(($F1802+1-$D1802)/14),((($E1802+1-$D1802)/14))),0))</f>
        <v>0</v>
      </c>
      <c r="AR1802" s="281">
        <f t="shared" si="1295"/>
        <v>0</v>
      </c>
      <c r="AS1802" s="245">
        <f t="shared" si="1296"/>
        <v>0</v>
      </c>
      <c r="AY1802" s="160"/>
      <c r="AZ1802" s="160"/>
      <c r="BK1802" s="2"/>
      <c r="BL1802" s="2"/>
      <c r="BM1802" s="2"/>
      <c r="BN1802" s="2"/>
      <c r="BO1802" s="2"/>
      <c r="BP1802" s="2"/>
      <c r="BQ1802" s="2"/>
      <c r="BR1802" s="2"/>
      <c r="BS1802" s="2"/>
      <c r="BT1802" s="2"/>
      <c r="BU1802" s="2"/>
      <c r="BV1802" s="2"/>
      <c r="BW1802" s="2"/>
      <c r="BX1802" s="2"/>
      <c r="BY1802" s="2"/>
      <c r="BZ1802" s="2"/>
      <c r="CA1802" s="2"/>
      <c r="CI1802"/>
      <c r="CJ1802"/>
      <c r="CK1802"/>
      <c r="CL1802"/>
      <c r="CM1802"/>
      <c r="CN1802"/>
      <c r="CO1802"/>
      <c r="CP1802"/>
      <c r="CQ1802"/>
      <c r="CR1802"/>
      <c r="CS1802"/>
      <c r="CT1802"/>
      <c r="CU1802"/>
      <c r="CV1802"/>
      <c r="CW1802"/>
      <c r="CX1802"/>
    </row>
    <row r="1803" spans="2:102" x14ac:dyDescent="0.35">
      <c r="B1803" s="70" t="str">
        <f t="shared" ref="B1803:F1803" si="1311">B796</f>
        <v/>
      </c>
      <c r="C1803" s="166" t="str">
        <f t="shared" si="1311"/>
        <v/>
      </c>
      <c r="D1803" s="273" t="str">
        <f t="shared" si="1311"/>
        <v/>
      </c>
      <c r="E1803" s="273">
        <f t="shared" si="1311"/>
        <v>45016</v>
      </c>
      <c r="F1803" s="273">
        <f t="shared" si="1311"/>
        <v>0</v>
      </c>
      <c r="G1803" s="98">
        <f t="shared" ref="G1803:G1866" si="1312">COUNTIFS(D1803,"&lt;="&amp;$O$1020,D1803,"&lt;&gt;"&amp;0,D1803,"&lt;="&amp;$L$11)</f>
        <v>0</v>
      </c>
      <c r="H1803" s="242">
        <f>IF(G1803=0,0,SUMIFS('Sch A. Input'!$H794:$CJ794,'Sch A. Input'!$H$14:$CJ$14,"Recurring",'Sch A. Input'!$H$13:$CJ$13,"&lt;="&amp;$O$1020,'Sch A. Input'!$H$13:$CJ$13,"&lt;="&amp;$L$11))</f>
        <v>0</v>
      </c>
      <c r="I1803" s="242">
        <f>IF(G1803=0,0,SUMIFS('Sch A. Input'!$H794:$CJ794,'Sch A. Input'!$H$14:$CJ$14,"One-time",'Sch A. Input'!$H$13:$CJ$13,"&lt;="&amp;$O$1020,'Sch A. Input'!$H$13:$CJ$13,"&lt;="&amp;$L$11))</f>
        <v>0</v>
      </c>
      <c r="J1803" s="283">
        <f t="shared" ref="J1803:J1866" si="1313">SUM(H1803:I1803)</f>
        <v>0</v>
      </c>
      <c r="K1803" s="242">
        <f t="shared" ref="K1803:K1866" si="1314">IF(G1803=0,0,IFERROR(H1803/$M1803*$M$9,0))</f>
        <v>0</v>
      </c>
      <c r="L1803" s="242">
        <f t="shared" ref="L1803:L1866" si="1315">IF(G1803=0,0,IFERROR(K1803+I1803,0))</f>
        <v>0</v>
      </c>
      <c r="M1803" s="276">
        <f t="shared" si="1307"/>
        <v>0</v>
      </c>
      <c r="N1803" s="281">
        <f t="shared" si="1289"/>
        <v>0</v>
      </c>
      <c r="O1803" s="245">
        <f t="shared" si="1290"/>
        <v>0</v>
      </c>
      <c r="P1803" s="248"/>
      <c r="Q1803" s="285">
        <f t="shared" ref="Q1803:Q1866" si="1316">IF($F1803=0,IF(AND($D1803&lt;=Y$1020,$D1803&lt;&gt;0,$D1803&lt;=$E1803,$E1803&gt;O$1020),1,0),IF(AND($D1803&lt;=Y$1020,$D1803&lt;&gt;0,$E1803&gt;O$1020,$D1803&lt;=$E1803,$F1803&gt;O$1020),1,0))</f>
        <v>0</v>
      </c>
      <c r="R1803" s="242">
        <f>IF(Q1803=0,0,SUMIFS('Sch A. Input'!$H794:$CJ794,'Sch A. Input'!$H$14:$CJ$14,"Recurring",'Sch A. Input'!$H$13:$CJ$13,"&lt;="&amp;$L$11,'Sch A. Input'!$H$13:$CJ$13,"&lt;="&amp;$Y$1020,'Sch A. Input'!$H$13:$CJ$13,"&gt;"&amp;$O$1020))</f>
        <v>0</v>
      </c>
      <c r="S1803" s="242">
        <f>IF(Q1803=0,0,SUMIFS('Sch A. Input'!$H794:$CJ794,'Sch A. Input'!$H$14:$CJ$14,"One-time",'Sch A. Input'!$H$13:$CJ$13,"&lt;="&amp;$L$11,'Sch A. Input'!$H$13:$CJ$13,"&lt;="&amp;$Y$1020,'Sch A. Input'!$H$13:$CJ$13,"&gt;"&amp;$O$1020))</f>
        <v>0</v>
      </c>
      <c r="T1803" s="283">
        <f t="shared" ref="T1803:T1866" si="1317">SUM(R1803:S1803)</f>
        <v>0</v>
      </c>
      <c r="U1803" s="242">
        <f t="shared" ref="U1803:U1866" si="1318">IF(Q1803=0,0,IFERROR((R1803+H1803)/W1803*$M$9,0))</f>
        <v>0</v>
      </c>
      <c r="V1803" s="242">
        <f t="shared" ref="V1803:V1866" si="1319">IF(Q1803=0,0,IFERROR(U1803+S1803+I1803,0))</f>
        <v>0</v>
      </c>
      <c r="W1803" s="276">
        <f t="shared" si="1308"/>
        <v>0</v>
      </c>
      <c r="X1803" s="281">
        <f t="shared" si="1291"/>
        <v>0</v>
      </c>
      <c r="Y1803" s="245">
        <f t="shared" si="1292"/>
        <v>0</v>
      </c>
      <c r="Z1803" s="248"/>
      <c r="AA1803" s="285">
        <f t="shared" ref="AA1803:AA1866" si="1320">IF($F1803=0,IF(AND($D1803&lt;=AI$1020,$D1803&lt;&gt;0,$D1803&lt;=$E1803,$E1803&gt;Y$1020),1,0),IF(AND($D1803&lt;=AI$1020,$D1803&lt;&gt;0,$E1803&gt;Y$1020,$D1803&lt;=$E1803,$F1803&gt;Y$1020),1,0))</f>
        <v>0</v>
      </c>
      <c r="AB1803" s="242">
        <f>IF(AA1803=0,0,SUMIFS('Sch A. Input'!$H794:$CJ794,'Sch A. Input'!$H$14:$CJ$14,"Recurring",'Sch A. Input'!$H$13:$CJ$13,"&lt;="&amp;$L$11,'Sch A. Input'!$H$13:$CJ$13,"&lt;="&amp;$AI$1020,'Sch A. Input'!$H$13:$CJ$13,"&gt;"&amp;$Y$1020))</f>
        <v>0</v>
      </c>
      <c r="AC1803" s="242">
        <f>IF(AA1803=0,0,SUMIFS('Sch A. Input'!$H794:$CJ794,'Sch A. Input'!$H$14:$CJ$14,"One-time",'Sch A. Input'!$H$13:$CJ$13,"&lt;="&amp;$L$11,'Sch A. Input'!$H$13:$CJ$13,"&lt;="&amp;$AI$1020,'Sch A. Input'!$H$13:$CJ$13,"&gt;"&amp;$Y$1020))</f>
        <v>0</v>
      </c>
      <c r="AD1803" s="283">
        <f t="shared" ref="AD1803:AD1866" si="1321">SUM(AB1803:AC1803)</f>
        <v>0</v>
      </c>
      <c r="AE1803" s="242">
        <f t="shared" ref="AE1803:AE1866" si="1322">IF(AA1803=0,0,IFERROR((AB1803+R1803+H1803)/AG1803*$M$9,0))</f>
        <v>0</v>
      </c>
      <c r="AF1803" s="242">
        <f t="shared" ref="AF1803:AF1866" si="1323">IF(AA1803=0,0,IFERROR(AE1803+AC1803+S1803+I1803,0))</f>
        <v>0</v>
      </c>
      <c r="AG1803" s="276">
        <f t="shared" si="1309"/>
        <v>0</v>
      </c>
      <c r="AH1803" s="281">
        <f t="shared" si="1293"/>
        <v>0</v>
      </c>
      <c r="AI1803" s="245">
        <f t="shared" si="1294"/>
        <v>0</v>
      </c>
      <c r="AK1803" s="285">
        <f t="shared" ref="AK1803:AK1866" si="1324">IF($F1803=0,IF(AND($D1803&lt;=AS$1020,$D1803&lt;&gt;0,$D1803&lt;=$E1803,$E1803&gt;AI$1020),1,0),IF(AND($D1803&lt;=AS$1020,$D1803&lt;&gt;0,$E1803&gt;AI$1020,$F1803&lt;=AS$1020,$D1803&lt;=$E1803,$F1803&gt;AI$1020),1,0))</f>
        <v>0</v>
      </c>
      <c r="AL1803" s="242">
        <f>IF(AK1803=0,0,SUMIFS('Sch A. Input'!$H794:$CJ794,'Sch A. Input'!$H$14:$CJ$14,"Recurring",'Sch A. Input'!$H$13:$CJ$13,"&lt;="&amp;$L$11,'Sch A. Input'!$H$13:$CJ$13,"&lt;="&amp;$AS$1020,'Sch A. Input'!$H$13:$CJ$13,"&gt;"&amp;$AI$1020))</f>
        <v>0</v>
      </c>
      <c r="AM1803" s="242">
        <f>IF(AK1803=0,0,SUMIFS('Sch A. Input'!$H794:$CJ794,'Sch A. Input'!$H$14:$CJ$14,"One-time",'Sch A. Input'!$H$13:$CJ$13,"&lt;="&amp;$L$11,'Sch A. Input'!$H$13:$CJ$13,"&lt;="&amp;$AS$1020,'Sch A. Input'!$H$13:$CJ$13,"&gt;"&amp;$AI$1020))</f>
        <v>0</v>
      </c>
      <c r="AN1803" s="283">
        <f t="shared" ref="AN1803:AN1866" si="1325">+AL1803+AM1803</f>
        <v>0</v>
      </c>
      <c r="AO1803" s="242">
        <f t="shared" ref="AO1803:AO1866" si="1326">IF(AK1803=0,0,IFERROR((AL1803+AB1803+R1803+H1803)/AQ1803*$M$9,0))</f>
        <v>0</v>
      </c>
      <c r="AP1803" s="242">
        <f t="shared" ref="AP1803:AP1866" si="1327">IF(AK1803=0,0,IFERROR(AO1803+AM1803+AC1803+S1803+I1803,0))</f>
        <v>0</v>
      </c>
      <c r="AQ1803" s="276">
        <f t="shared" si="1310"/>
        <v>0</v>
      </c>
      <c r="AR1803" s="281">
        <f t="shared" si="1295"/>
        <v>0</v>
      </c>
      <c r="AS1803" s="245">
        <f t="shared" si="1296"/>
        <v>0</v>
      </c>
      <c r="AY1803" s="160"/>
      <c r="AZ1803" s="160"/>
      <c r="BK1803" s="2"/>
      <c r="BL1803" s="2"/>
      <c r="BM1803" s="2"/>
      <c r="BN1803" s="2"/>
      <c r="BO1803" s="2"/>
      <c r="BP1803" s="2"/>
      <c r="BQ1803" s="2"/>
      <c r="BR1803" s="2"/>
      <c r="BS1803" s="2"/>
      <c r="BT1803" s="2"/>
      <c r="BU1803" s="2"/>
      <c r="BV1803" s="2"/>
      <c r="BW1803" s="2"/>
      <c r="BX1803" s="2"/>
      <c r="BY1803" s="2"/>
      <c r="BZ1803" s="2"/>
      <c r="CA1803" s="2"/>
      <c r="CI1803"/>
      <c r="CJ1803"/>
      <c r="CK1803"/>
      <c r="CL1803"/>
      <c r="CM1803"/>
      <c r="CN1803"/>
      <c r="CO1803"/>
      <c r="CP1803"/>
      <c r="CQ1803"/>
      <c r="CR1803"/>
      <c r="CS1803"/>
      <c r="CT1803"/>
      <c r="CU1803"/>
      <c r="CV1803"/>
      <c r="CW1803"/>
      <c r="CX1803"/>
    </row>
    <row r="1804" spans="2:102" x14ac:dyDescent="0.35">
      <c r="B1804" s="70" t="str">
        <f t="shared" ref="B1804:F1804" si="1328">B797</f>
        <v/>
      </c>
      <c r="C1804" s="166" t="str">
        <f t="shared" si="1328"/>
        <v/>
      </c>
      <c r="D1804" s="273" t="str">
        <f t="shared" si="1328"/>
        <v/>
      </c>
      <c r="E1804" s="273">
        <f t="shared" si="1328"/>
        <v>45016</v>
      </c>
      <c r="F1804" s="273">
        <f t="shared" si="1328"/>
        <v>0</v>
      </c>
      <c r="G1804" s="98">
        <f t="shared" si="1312"/>
        <v>0</v>
      </c>
      <c r="H1804" s="242">
        <f>IF(G1804=0,0,SUMIFS('Sch A. Input'!$H795:$CJ795,'Sch A. Input'!$H$14:$CJ$14,"Recurring",'Sch A. Input'!$H$13:$CJ$13,"&lt;="&amp;$O$1020,'Sch A. Input'!$H$13:$CJ$13,"&lt;="&amp;$L$11))</f>
        <v>0</v>
      </c>
      <c r="I1804" s="242">
        <f>IF(G1804=0,0,SUMIFS('Sch A. Input'!$H795:$CJ795,'Sch A. Input'!$H$14:$CJ$14,"One-time",'Sch A. Input'!$H$13:$CJ$13,"&lt;="&amp;$O$1020,'Sch A. Input'!$H$13:$CJ$13,"&lt;="&amp;$L$11))</f>
        <v>0</v>
      </c>
      <c r="J1804" s="283">
        <f t="shared" si="1313"/>
        <v>0</v>
      </c>
      <c r="K1804" s="242">
        <f t="shared" si="1314"/>
        <v>0</v>
      </c>
      <c r="L1804" s="242">
        <f t="shared" si="1315"/>
        <v>0</v>
      </c>
      <c r="M1804" s="276">
        <f t="shared" si="1307"/>
        <v>0</v>
      </c>
      <c r="N1804" s="281">
        <f t="shared" si="1289"/>
        <v>0</v>
      </c>
      <c r="O1804" s="245">
        <f t="shared" si="1290"/>
        <v>0</v>
      </c>
      <c r="P1804" s="248"/>
      <c r="Q1804" s="285">
        <f t="shared" si="1316"/>
        <v>0</v>
      </c>
      <c r="R1804" s="242">
        <f>IF(Q1804=0,0,SUMIFS('Sch A. Input'!$H795:$CJ795,'Sch A. Input'!$H$14:$CJ$14,"Recurring",'Sch A. Input'!$H$13:$CJ$13,"&lt;="&amp;$L$11,'Sch A. Input'!$H$13:$CJ$13,"&lt;="&amp;$Y$1020,'Sch A. Input'!$H$13:$CJ$13,"&gt;"&amp;$O$1020))</f>
        <v>0</v>
      </c>
      <c r="S1804" s="242">
        <f>IF(Q1804=0,0,SUMIFS('Sch A. Input'!$H795:$CJ795,'Sch A. Input'!$H$14:$CJ$14,"One-time",'Sch A. Input'!$H$13:$CJ$13,"&lt;="&amp;$L$11,'Sch A. Input'!$H$13:$CJ$13,"&lt;="&amp;$Y$1020,'Sch A. Input'!$H$13:$CJ$13,"&gt;"&amp;$O$1020))</f>
        <v>0</v>
      </c>
      <c r="T1804" s="283">
        <f t="shared" si="1317"/>
        <v>0</v>
      </c>
      <c r="U1804" s="242">
        <f t="shared" si="1318"/>
        <v>0</v>
      </c>
      <c r="V1804" s="242">
        <f t="shared" si="1319"/>
        <v>0</v>
      </c>
      <c r="W1804" s="276">
        <f t="shared" si="1308"/>
        <v>0</v>
      </c>
      <c r="X1804" s="281">
        <f t="shared" si="1291"/>
        <v>0</v>
      </c>
      <c r="Y1804" s="245">
        <f t="shared" si="1292"/>
        <v>0</v>
      </c>
      <c r="Z1804" s="248"/>
      <c r="AA1804" s="285">
        <f t="shared" si="1320"/>
        <v>0</v>
      </c>
      <c r="AB1804" s="242">
        <f>IF(AA1804=0,0,SUMIFS('Sch A. Input'!$H795:$CJ795,'Sch A. Input'!$H$14:$CJ$14,"Recurring",'Sch A. Input'!$H$13:$CJ$13,"&lt;="&amp;$L$11,'Sch A. Input'!$H$13:$CJ$13,"&lt;="&amp;$AI$1020,'Sch A. Input'!$H$13:$CJ$13,"&gt;"&amp;$Y$1020))</f>
        <v>0</v>
      </c>
      <c r="AC1804" s="242">
        <f>IF(AA1804=0,0,SUMIFS('Sch A. Input'!$H795:$CJ795,'Sch A. Input'!$H$14:$CJ$14,"One-time",'Sch A. Input'!$H$13:$CJ$13,"&lt;="&amp;$L$11,'Sch A. Input'!$H$13:$CJ$13,"&lt;="&amp;$AI$1020,'Sch A. Input'!$H$13:$CJ$13,"&gt;"&amp;$Y$1020))</f>
        <v>0</v>
      </c>
      <c r="AD1804" s="283">
        <f t="shared" si="1321"/>
        <v>0</v>
      </c>
      <c r="AE1804" s="242">
        <f t="shared" si="1322"/>
        <v>0</v>
      </c>
      <c r="AF1804" s="242">
        <f t="shared" si="1323"/>
        <v>0</v>
      </c>
      <c r="AG1804" s="276">
        <f t="shared" si="1309"/>
        <v>0</v>
      </c>
      <c r="AH1804" s="281">
        <f t="shared" si="1293"/>
        <v>0</v>
      </c>
      <c r="AI1804" s="245">
        <f t="shared" si="1294"/>
        <v>0</v>
      </c>
      <c r="AK1804" s="285">
        <f t="shared" si="1324"/>
        <v>0</v>
      </c>
      <c r="AL1804" s="242">
        <f>IF(AK1804=0,0,SUMIFS('Sch A. Input'!$H795:$CJ795,'Sch A. Input'!$H$14:$CJ$14,"Recurring",'Sch A. Input'!$H$13:$CJ$13,"&lt;="&amp;$L$11,'Sch A. Input'!$H$13:$CJ$13,"&lt;="&amp;$AS$1020,'Sch A. Input'!$H$13:$CJ$13,"&gt;"&amp;$AI$1020))</f>
        <v>0</v>
      </c>
      <c r="AM1804" s="242">
        <f>IF(AK1804=0,0,SUMIFS('Sch A. Input'!$H795:$CJ795,'Sch A. Input'!$H$14:$CJ$14,"One-time",'Sch A. Input'!$H$13:$CJ$13,"&lt;="&amp;$L$11,'Sch A. Input'!$H$13:$CJ$13,"&lt;="&amp;$AS$1020,'Sch A. Input'!$H$13:$CJ$13,"&gt;"&amp;$AI$1020))</f>
        <v>0</v>
      </c>
      <c r="AN1804" s="283">
        <f t="shared" si="1325"/>
        <v>0</v>
      </c>
      <c r="AO1804" s="242">
        <f t="shared" si="1326"/>
        <v>0</v>
      </c>
      <c r="AP1804" s="242">
        <f t="shared" si="1327"/>
        <v>0</v>
      </c>
      <c r="AQ1804" s="276">
        <f t="shared" si="1310"/>
        <v>0</v>
      </c>
      <c r="AR1804" s="281">
        <f t="shared" si="1295"/>
        <v>0</v>
      </c>
      <c r="AS1804" s="245">
        <f t="shared" si="1296"/>
        <v>0</v>
      </c>
      <c r="AY1804" s="160"/>
      <c r="AZ1804" s="160"/>
      <c r="BK1804" s="2"/>
      <c r="BL1804" s="2"/>
      <c r="BM1804" s="2"/>
      <c r="BN1804" s="2"/>
      <c r="BO1804" s="2"/>
      <c r="BP1804" s="2"/>
      <c r="BQ1804" s="2"/>
      <c r="BR1804" s="2"/>
      <c r="BS1804" s="2"/>
      <c r="BT1804" s="2"/>
      <c r="BU1804" s="2"/>
      <c r="BV1804" s="2"/>
      <c r="BW1804" s="2"/>
      <c r="BX1804" s="2"/>
      <c r="BY1804" s="2"/>
      <c r="BZ1804" s="2"/>
      <c r="CA1804" s="2"/>
      <c r="CI1804"/>
      <c r="CJ1804"/>
      <c r="CK1804"/>
      <c r="CL1804"/>
      <c r="CM1804"/>
      <c r="CN1804"/>
      <c r="CO1804"/>
      <c r="CP1804"/>
      <c r="CQ1804"/>
      <c r="CR1804"/>
      <c r="CS1804"/>
      <c r="CT1804"/>
      <c r="CU1804"/>
      <c r="CV1804"/>
      <c r="CW1804"/>
      <c r="CX1804"/>
    </row>
    <row r="1805" spans="2:102" x14ac:dyDescent="0.35">
      <c r="B1805" s="70" t="str">
        <f t="shared" ref="B1805:F1805" si="1329">B798</f>
        <v/>
      </c>
      <c r="C1805" s="166" t="str">
        <f t="shared" si="1329"/>
        <v/>
      </c>
      <c r="D1805" s="273" t="str">
        <f t="shared" si="1329"/>
        <v/>
      </c>
      <c r="E1805" s="273">
        <f t="shared" si="1329"/>
        <v>45016</v>
      </c>
      <c r="F1805" s="273">
        <f t="shared" si="1329"/>
        <v>0</v>
      </c>
      <c r="G1805" s="98">
        <f t="shared" si="1312"/>
        <v>0</v>
      </c>
      <c r="H1805" s="242">
        <f>IF(G1805=0,0,SUMIFS('Sch A. Input'!$H796:$CJ796,'Sch A. Input'!$H$14:$CJ$14,"Recurring",'Sch A. Input'!$H$13:$CJ$13,"&lt;="&amp;$O$1020,'Sch A. Input'!$H$13:$CJ$13,"&lt;="&amp;$L$11))</f>
        <v>0</v>
      </c>
      <c r="I1805" s="242">
        <f>IF(G1805=0,0,SUMIFS('Sch A. Input'!$H796:$CJ796,'Sch A. Input'!$H$14:$CJ$14,"One-time",'Sch A. Input'!$H$13:$CJ$13,"&lt;="&amp;$O$1020,'Sch A. Input'!$H$13:$CJ$13,"&lt;="&amp;$L$11))</f>
        <v>0</v>
      </c>
      <c r="J1805" s="283">
        <f t="shared" si="1313"/>
        <v>0</v>
      </c>
      <c r="K1805" s="242">
        <f t="shared" si="1314"/>
        <v>0</v>
      </c>
      <c r="L1805" s="242">
        <f t="shared" si="1315"/>
        <v>0</v>
      </c>
      <c r="M1805" s="276">
        <f t="shared" si="1307"/>
        <v>0</v>
      </c>
      <c r="N1805" s="281">
        <f t="shared" si="1289"/>
        <v>0</v>
      </c>
      <c r="O1805" s="245">
        <f t="shared" si="1290"/>
        <v>0</v>
      </c>
      <c r="P1805" s="248"/>
      <c r="Q1805" s="285">
        <f t="shared" si="1316"/>
        <v>0</v>
      </c>
      <c r="R1805" s="242">
        <f>IF(Q1805=0,0,SUMIFS('Sch A. Input'!$H796:$CJ796,'Sch A. Input'!$H$14:$CJ$14,"Recurring",'Sch A. Input'!$H$13:$CJ$13,"&lt;="&amp;$L$11,'Sch A. Input'!$H$13:$CJ$13,"&lt;="&amp;$Y$1020,'Sch A. Input'!$H$13:$CJ$13,"&gt;"&amp;$O$1020))</f>
        <v>0</v>
      </c>
      <c r="S1805" s="242">
        <f>IF(Q1805=0,0,SUMIFS('Sch A. Input'!$H796:$CJ796,'Sch A. Input'!$H$14:$CJ$14,"One-time",'Sch A. Input'!$H$13:$CJ$13,"&lt;="&amp;$L$11,'Sch A. Input'!$H$13:$CJ$13,"&lt;="&amp;$Y$1020,'Sch A. Input'!$H$13:$CJ$13,"&gt;"&amp;$O$1020))</f>
        <v>0</v>
      </c>
      <c r="T1805" s="283">
        <f t="shared" si="1317"/>
        <v>0</v>
      </c>
      <c r="U1805" s="242">
        <f t="shared" si="1318"/>
        <v>0</v>
      </c>
      <c r="V1805" s="242">
        <f t="shared" si="1319"/>
        <v>0</v>
      </c>
      <c r="W1805" s="276">
        <f t="shared" si="1308"/>
        <v>0</v>
      </c>
      <c r="X1805" s="281">
        <f t="shared" si="1291"/>
        <v>0</v>
      </c>
      <c r="Y1805" s="245">
        <f t="shared" si="1292"/>
        <v>0</v>
      </c>
      <c r="Z1805" s="248"/>
      <c r="AA1805" s="285">
        <f t="shared" si="1320"/>
        <v>0</v>
      </c>
      <c r="AB1805" s="242">
        <f>IF(AA1805=0,0,SUMIFS('Sch A. Input'!$H796:$CJ796,'Sch A. Input'!$H$14:$CJ$14,"Recurring",'Sch A. Input'!$H$13:$CJ$13,"&lt;="&amp;$L$11,'Sch A. Input'!$H$13:$CJ$13,"&lt;="&amp;$AI$1020,'Sch A. Input'!$H$13:$CJ$13,"&gt;"&amp;$Y$1020))</f>
        <v>0</v>
      </c>
      <c r="AC1805" s="242">
        <f>IF(AA1805=0,0,SUMIFS('Sch A. Input'!$H796:$CJ796,'Sch A. Input'!$H$14:$CJ$14,"One-time",'Sch A. Input'!$H$13:$CJ$13,"&lt;="&amp;$L$11,'Sch A. Input'!$H$13:$CJ$13,"&lt;="&amp;$AI$1020,'Sch A. Input'!$H$13:$CJ$13,"&gt;"&amp;$Y$1020))</f>
        <v>0</v>
      </c>
      <c r="AD1805" s="283">
        <f t="shared" si="1321"/>
        <v>0</v>
      </c>
      <c r="AE1805" s="242">
        <f t="shared" si="1322"/>
        <v>0</v>
      </c>
      <c r="AF1805" s="242">
        <f t="shared" si="1323"/>
        <v>0</v>
      </c>
      <c r="AG1805" s="276">
        <f t="shared" si="1309"/>
        <v>0</v>
      </c>
      <c r="AH1805" s="281">
        <f t="shared" si="1293"/>
        <v>0</v>
      </c>
      <c r="AI1805" s="245">
        <f t="shared" si="1294"/>
        <v>0</v>
      </c>
      <c r="AK1805" s="285">
        <f t="shared" si="1324"/>
        <v>0</v>
      </c>
      <c r="AL1805" s="242">
        <f>IF(AK1805=0,0,SUMIFS('Sch A. Input'!$H796:$CJ796,'Sch A. Input'!$H$14:$CJ$14,"Recurring",'Sch A. Input'!$H$13:$CJ$13,"&lt;="&amp;$L$11,'Sch A. Input'!$H$13:$CJ$13,"&lt;="&amp;$AS$1020,'Sch A. Input'!$H$13:$CJ$13,"&gt;"&amp;$AI$1020))</f>
        <v>0</v>
      </c>
      <c r="AM1805" s="242">
        <f>IF(AK1805=0,0,SUMIFS('Sch A. Input'!$H796:$CJ796,'Sch A. Input'!$H$14:$CJ$14,"One-time",'Sch A. Input'!$H$13:$CJ$13,"&lt;="&amp;$L$11,'Sch A. Input'!$H$13:$CJ$13,"&lt;="&amp;$AS$1020,'Sch A. Input'!$H$13:$CJ$13,"&gt;"&amp;$AI$1020))</f>
        <v>0</v>
      </c>
      <c r="AN1805" s="283">
        <f t="shared" si="1325"/>
        <v>0</v>
      </c>
      <c r="AO1805" s="242">
        <f t="shared" si="1326"/>
        <v>0</v>
      </c>
      <c r="AP1805" s="242">
        <f t="shared" si="1327"/>
        <v>0</v>
      </c>
      <c r="AQ1805" s="276">
        <f t="shared" si="1310"/>
        <v>0</v>
      </c>
      <c r="AR1805" s="281">
        <f t="shared" si="1295"/>
        <v>0</v>
      </c>
      <c r="AS1805" s="245">
        <f t="shared" si="1296"/>
        <v>0</v>
      </c>
      <c r="AY1805" s="160"/>
      <c r="AZ1805" s="160"/>
      <c r="BK1805" s="2"/>
      <c r="BL1805" s="2"/>
      <c r="BM1805" s="2"/>
      <c r="BN1805" s="2"/>
      <c r="BO1805" s="2"/>
      <c r="BP1805" s="2"/>
      <c r="BQ1805" s="2"/>
      <c r="BR1805" s="2"/>
      <c r="BS1805" s="2"/>
      <c r="BT1805" s="2"/>
      <c r="BU1805" s="2"/>
      <c r="BV1805" s="2"/>
      <c r="BW1805" s="2"/>
      <c r="BX1805" s="2"/>
      <c r="BY1805" s="2"/>
      <c r="BZ1805" s="2"/>
      <c r="CA1805" s="2"/>
      <c r="CI1805"/>
      <c r="CJ1805"/>
      <c r="CK1805"/>
      <c r="CL1805"/>
      <c r="CM1805"/>
      <c r="CN1805"/>
      <c r="CO1805"/>
      <c r="CP1805"/>
      <c r="CQ1805"/>
      <c r="CR1805"/>
      <c r="CS1805"/>
      <c r="CT1805"/>
      <c r="CU1805"/>
      <c r="CV1805"/>
      <c r="CW1805"/>
      <c r="CX1805"/>
    </row>
    <row r="1806" spans="2:102" x14ac:dyDescent="0.35">
      <c r="B1806" s="70" t="str">
        <f t="shared" ref="B1806:F1806" si="1330">B799</f>
        <v/>
      </c>
      <c r="C1806" s="166" t="str">
        <f t="shared" si="1330"/>
        <v/>
      </c>
      <c r="D1806" s="273" t="str">
        <f t="shared" si="1330"/>
        <v/>
      </c>
      <c r="E1806" s="273">
        <f t="shared" si="1330"/>
        <v>45016</v>
      </c>
      <c r="F1806" s="273">
        <f t="shared" si="1330"/>
        <v>0</v>
      </c>
      <c r="G1806" s="98">
        <f t="shared" si="1312"/>
        <v>0</v>
      </c>
      <c r="H1806" s="242">
        <f>IF(G1806=0,0,SUMIFS('Sch A. Input'!$H797:$CJ797,'Sch A. Input'!$H$14:$CJ$14,"Recurring",'Sch A. Input'!$H$13:$CJ$13,"&lt;="&amp;$O$1020,'Sch A. Input'!$H$13:$CJ$13,"&lt;="&amp;$L$11))</f>
        <v>0</v>
      </c>
      <c r="I1806" s="242">
        <f>IF(G1806=0,0,SUMIFS('Sch A. Input'!$H797:$CJ797,'Sch A. Input'!$H$14:$CJ$14,"One-time",'Sch A. Input'!$H$13:$CJ$13,"&lt;="&amp;$O$1020,'Sch A. Input'!$H$13:$CJ$13,"&lt;="&amp;$L$11))</f>
        <v>0</v>
      </c>
      <c r="J1806" s="283">
        <f t="shared" si="1313"/>
        <v>0</v>
      </c>
      <c r="K1806" s="242">
        <f t="shared" si="1314"/>
        <v>0</v>
      </c>
      <c r="L1806" s="242">
        <f t="shared" si="1315"/>
        <v>0</v>
      </c>
      <c r="M1806" s="276">
        <f t="shared" si="1307"/>
        <v>0</v>
      </c>
      <c r="N1806" s="281">
        <f t="shared" si="1289"/>
        <v>0</v>
      </c>
      <c r="O1806" s="245">
        <f t="shared" si="1290"/>
        <v>0</v>
      </c>
      <c r="P1806" s="248"/>
      <c r="Q1806" s="285">
        <f t="shared" si="1316"/>
        <v>0</v>
      </c>
      <c r="R1806" s="242">
        <f>IF(Q1806=0,0,SUMIFS('Sch A. Input'!$H797:$CJ797,'Sch A. Input'!$H$14:$CJ$14,"Recurring",'Sch A. Input'!$H$13:$CJ$13,"&lt;="&amp;$L$11,'Sch A. Input'!$H$13:$CJ$13,"&lt;="&amp;$Y$1020,'Sch A. Input'!$H$13:$CJ$13,"&gt;"&amp;$O$1020))</f>
        <v>0</v>
      </c>
      <c r="S1806" s="242">
        <f>IF(Q1806=0,0,SUMIFS('Sch A. Input'!$H797:$CJ797,'Sch A. Input'!$H$14:$CJ$14,"One-time",'Sch A. Input'!$H$13:$CJ$13,"&lt;="&amp;$L$11,'Sch A. Input'!$H$13:$CJ$13,"&lt;="&amp;$Y$1020,'Sch A. Input'!$H$13:$CJ$13,"&gt;"&amp;$O$1020))</f>
        <v>0</v>
      </c>
      <c r="T1806" s="283">
        <f t="shared" si="1317"/>
        <v>0</v>
      </c>
      <c r="U1806" s="242">
        <f t="shared" si="1318"/>
        <v>0</v>
      </c>
      <c r="V1806" s="242">
        <f t="shared" si="1319"/>
        <v>0</v>
      </c>
      <c r="W1806" s="276">
        <f t="shared" si="1308"/>
        <v>0</v>
      </c>
      <c r="X1806" s="281">
        <f t="shared" si="1291"/>
        <v>0</v>
      </c>
      <c r="Y1806" s="245">
        <f t="shared" si="1292"/>
        <v>0</v>
      </c>
      <c r="Z1806" s="248"/>
      <c r="AA1806" s="285">
        <f t="shared" si="1320"/>
        <v>0</v>
      </c>
      <c r="AB1806" s="242">
        <f>IF(AA1806=0,0,SUMIFS('Sch A. Input'!$H797:$CJ797,'Sch A. Input'!$H$14:$CJ$14,"Recurring",'Sch A. Input'!$H$13:$CJ$13,"&lt;="&amp;$L$11,'Sch A. Input'!$H$13:$CJ$13,"&lt;="&amp;$AI$1020,'Sch A. Input'!$H$13:$CJ$13,"&gt;"&amp;$Y$1020))</f>
        <v>0</v>
      </c>
      <c r="AC1806" s="242">
        <f>IF(AA1806=0,0,SUMIFS('Sch A. Input'!$H797:$CJ797,'Sch A. Input'!$H$14:$CJ$14,"One-time",'Sch A. Input'!$H$13:$CJ$13,"&lt;="&amp;$L$11,'Sch A. Input'!$H$13:$CJ$13,"&lt;="&amp;$AI$1020,'Sch A. Input'!$H$13:$CJ$13,"&gt;"&amp;$Y$1020))</f>
        <v>0</v>
      </c>
      <c r="AD1806" s="283">
        <f t="shared" si="1321"/>
        <v>0</v>
      </c>
      <c r="AE1806" s="242">
        <f t="shared" si="1322"/>
        <v>0</v>
      </c>
      <c r="AF1806" s="242">
        <f t="shared" si="1323"/>
        <v>0</v>
      </c>
      <c r="AG1806" s="276">
        <f t="shared" si="1309"/>
        <v>0</v>
      </c>
      <c r="AH1806" s="281">
        <f t="shared" si="1293"/>
        <v>0</v>
      </c>
      <c r="AI1806" s="245">
        <f t="shared" si="1294"/>
        <v>0</v>
      </c>
      <c r="AK1806" s="285">
        <f t="shared" si="1324"/>
        <v>0</v>
      </c>
      <c r="AL1806" s="242">
        <f>IF(AK1806=0,0,SUMIFS('Sch A. Input'!$H797:$CJ797,'Sch A. Input'!$H$14:$CJ$14,"Recurring",'Sch A. Input'!$H$13:$CJ$13,"&lt;="&amp;$L$11,'Sch A. Input'!$H$13:$CJ$13,"&lt;="&amp;$AS$1020,'Sch A. Input'!$H$13:$CJ$13,"&gt;"&amp;$AI$1020))</f>
        <v>0</v>
      </c>
      <c r="AM1806" s="242">
        <f>IF(AK1806=0,0,SUMIFS('Sch A. Input'!$H797:$CJ797,'Sch A. Input'!$H$14:$CJ$14,"One-time",'Sch A. Input'!$H$13:$CJ$13,"&lt;="&amp;$L$11,'Sch A. Input'!$H$13:$CJ$13,"&lt;="&amp;$AS$1020,'Sch A. Input'!$H$13:$CJ$13,"&gt;"&amp;$AI$1020))</f>
        <v>0</v>
      </c>
      <c r="AN1806" s="283">
        <f t="shared" si="1325"/>
        <v>0</v>
      </c>
      <c r="AO1806" s="242">
        <f t="shared" si="1326"/>
        <v>0</v>
      </c>
      <c r="AP1806" s="242">
        <f t="shared" si="1327"/>
        <v>0</v>
      </c>
      <c r="AQ1806" s="276">
        <f t="shared" si="1310"/>
        <v>0</v>
      </c>
      <c r="AR1806" s="281">
        <f t="shared" si="1295"/>
        <v>0</v>
      </c>
      <c r="AS1806" s="245">
        <f t="shared" si="1296"/>
        <v>0</v>
      </c>
      <c r="AY1806" s="160"/>
      <c r="AZ1806" s="160"/>
      <c r="BK1806" s="2"/>
      <c r="BL1806" s="2"/>
      <c r="BM1806" s="2"/>
      <c r="BN1806" s="2"/>
      <c r="BO1806" s="2"/>
      <c r="BP1806" s="2"/>
      <c r="BQ1806" s="2"/>
      <c r="BR1806" s="2"/>
      <c r="BS1806" s="2"/>
      <c r="BT1806" s="2"/>
      <c r="BU1806" s="2"/>
      <c r="BV1806" s="2"/>
      <c r="BW1806" s="2"/>
      <c r="BX1806" s="2"/>
      <c r="BY1806" s="2"/>
      <c r="BZ1806" s="2"/>
      <c r="CA1806" s="2"/>
      <c r="CI1806"/>
      <c r="CJ1806"/>
      <c r="CK1806"/>
      <c r="CL1806"/>
      <c r="CM1806"/>
      <c r="CN1806"/>
      <c r="CO1806"/>
      <c r="CP1806"/>
      <c r="CQ1806"/>
      <c r="CR1806"/>
      <c r="CS1806"/>
      <c r="CT1806"/>
      <c r="CU1806"/>
      <c r="CV1806"/>
      <c r="CW1806"/>
      <c r="CX1806"/>
    </row>
    <row r="1807" spans="2:102" x14ac:dyDescent="0.35">
      <c r="B1807" s="70" t="str">
        <f t="shared" ref="B1807:F1807" si="1331">B800</f>
        <v/>
      </c>
      <c r="C1807" s="166" t="str">
        <f t="shared" si="1331"/>
        <v/>
      </c>
      <c r="D1807" s="273" t="str">
        <f t="shared" si="1331"/>
        <v/>
      </c>
      <c r="E1807" s="273">
        <f t="shared" si="1331"/>
        <v>45016</v>
      </c>
      <c r="F1807" s="273">
        <f t="shared" si="1331"/>
        <v>0</v>
      </c>
      <c r="G1807" s="98">
        <f t="shared" si="1312"/>
        <v>0</v>
      </c>
      <c r="H1807" s="242">
        <f>IF(G1807=0,0,SUMIFS('Sch A. Input'!$H798:$CJ798,'Sch A. Input'!$H$14:$CJ$14,"Recurring",'Sch A. Input'!$H$13:$CJ$13,"&lt;="&amp;$O$1020,'Sch A. Input'!$H$13:$CJ$13,"&lt;="&amp;$L$11))</f>
        <v>0</v>
      </c>
      <c r="I1807" s="242">
        <f>IF(G1807=0,0,SUMIFS('Sch A. Input'!$H798:$CJ798,'Sch A. Input'!$H$14:$CJ$14,"One-time",'Sch A. Input'!$H$13:$CJ$13,"&lt;="&amp;$O$1020,'Sch A. Input'!$H$13:$CJ$13,"&lt;="&amp;$L$11))</f>
        <v>0</v>
      </c>
      <c r="J1807" s="283">
        <f t="shared" si="1313"/>
        <v>0</v>
      </c>
      <c r="K1807" s="242">
        <f t="shared" si="1314"/>
        <v>0</v>
      </c>
      <c r="L1807" s="242">
        <f t="shared" si="1315"/>
        <v>0</v>
      </c>
      <c r="M1807" s="276">
        <f t="shared" si="1307"/>
        <v>0</v>
      </c>
      <c r="N1807" s="281">
        <f t="shared" si="1289"/>
        <v>0</v>
      </c>
      <c r="O1807" s="245">
        <f t="shared" si="1290"/>
        <v>0</v>
      </c>
      <c r="P1807" s="248"/>
      <c r="Q1807" s="285">
        <f t="shared" si="1316"/>
        <v>0</v>
      </c>
      <c r="R1807" s="242">
        <f>IF(Q1807=0,0,SUMIFS('Sch A. Input'!$H798:$CJ798,'Sch A. Input'!$H$14:$CJ$14,"Recurring",'Sch A. Input'!$H$13:$CJ$13,"&lt;="&amp;$L$11,'Sch A. Input'!$H$13:$CJ$13,"&lt;="&amp;$Y$1020,'Sch A. Input'!$H$13:$CJ$13,"&gt;"&amp;$O$1020))</f>
        <v>0</v>
      </c>
      <c r="S1807" s="242">
        <f>IF(Q1807=0,0,SUMIFS('Sch A. Input'!$H798:$CJ798,'Sch A. Input'!$H$14:$CJ$14,"One-time",'Sch A. Input'!$H$13:$CJ$13,"&lt;="&amp;$L$11,'Sch A. Input'!$H$13:$CJ$13,"&lt;="&amp;$Y$1020,'Sch A. Input'!$H$13:$CJ$13,"&gt;"&amp;$O$1020))</f>
        <v>0</v>
      </c>
      <c r="T1807" s="283">
        <f t="shared" si="1317"/>
        <v>0</v>
      </c>
      <c r="U1807" s="242">
        <f t="shared" si="1318"/>
        <v>0</v>
      </c>
      <c r="V1807" s="242">
        <f t="shared" si="1319"/>
        <v>0</v>
      </c>
      <c r="W1807" s="276">
        <f t="shared" si="1308"/>
        <v>0</v>
      </c>
      <c r="X1807" s="281">
        <f t="shared" si="1291"/>
        <v>0</v>
      </c>
      <c r="Y1807" s="245">
        <f t="shared" si="1292"/>
        <v>0</v>
      </c>
      <c r="Z1807" s="248"/>
      <c r="AA1807" s="285">
        <f t="shared" si="1320"/>
        <v>0</v>
      </c>
      <c r="AB1807" s="242">
        <f>IF(AA1807=0,0,SUMIFS('Sch A. Input'!$H798:$CJ798,'Sch A. Input'!$H$14:$CJ$14,"Recurring",'Sch A. Input'!$H$13:$CJ$13,"&lt;="&amp;$L$11,'Sch A. Input'!$H$13:$CJ$13,"&lt;="&amp;$AI$1020,'Sch A. Input'!$H$13:$CJ$13,"&gt;"&amp;$Y$1020))</f>
        <v>0</v>
      </c>
      <c r="AC1807" s="242">
        <f>IF(AA1807=0,0,SUMIFS('Sch A. Input'!$H798:$CJ798,'Sch A. Input'!$H$14:$CJ$14,"One-time",'Sch A. Input'!$H$13:$CJ$13,"&lt;="&amp;$L$11,'Sch A. Input'!$H$13:$CJ$13,"&lt;="&amp;$AI$1020,'Sch A. Input'!$H$13:$CJ$13,"&gt;"&amp;$Y$1020))</f>
        <v>0</v>
      </c>
      <c r="AD1807" s="283">
        <f t="shared" si="1321"/>
        <v>0</v>
      </c>
      <c r="AE1807" s="242">
        <f t="shared" si="1322"/>
        <v>0</v>
      </c>
      <c r="AF1807" s="242">
        <f t="shared" si="1323"/>
        <v>0</v>
      </c>
      <c r="AG1807" s="276">
        <f t="shared" si="1309"/>
        <v>0</v>
      </c>
      <c r="AH1807" s="281">
        <f t="shared" si="1293"/>
        <v>0</v>
      </c>
      <c r="AI1807" s="245">
        <f t="shared" si="1294"/>
        <v>0</v>
      </c>
      <c r="AK1807" s="285">
        <f t="shared" si="1324"/>
        <v>0</v>
      </c>
      <c r="AL1807" s="242">
        <f>IF(AK1807=0,0,SUMIFS('Sch A. Input'!$H798:$CJ798,'Sch A. Input'!$H$14:$CJ$14,"Recurring",'Sch A. Input'!$H$13:$CJ$13,"&lt;="&amp;$L$11,'Sch A. Input'!$H$13:$CJ$13,"&lt;="&amp;$AS$1020,'Sch A. Input'!$H$13:$CJ$13,"&gt;"&amp;$AI$1020))</f>
        <v>0</v>
      </c>
      <c r="AM1807" s="242">
        <f>IF(AK1807=0,0,SUMIFS('Sch A. Input'!$H798:$CJ798,'Sch A. Input'!$H$14:$CJ$14,"One-time",'Sch A. Input'!$H$13:$CJ$13,"&lt;="&amp;$L$11,'Sch A. Input'!$H$13:$CJ$13,"&lt;="&amp;$AS$1020,'Sch A. Input'!$H$13:$CJ$13,"&gt;"&amp;$AI$1020))</f>
        <v>0</v>
      </c>
      <c r="AN1807" s="283">
        <f t="shared" si="1325"/>
        <v>0</v>
      </c>
      <c r="AO1807" s="242">
        <f t="shared" si="1326"/>
        <v>0</v>
      </c>
      <c r="AP1807" s="242">
        <f t="shared" si="1327"/>
        <v>0</v>
      </c>
      <c r="AQ1807" s="276">
        <f t="shared" si="1310"/>
        <v>0</v>
      </c>
      <c r="AR1807" s="281">
        <f t="shared" si="1295"/>
        <v>0</v>
      </c>
      <c r="AS1807" s="245">
        <f t="shared" si="1296"/>
        <v>0</v>
      </c>
      <c r="AY1807" s="160"/>
      <c r="AZ1807" s="160"/>
      <c r="BK1807" s="2"/>
      <c r="BL1807" s="2"/>
      <c r="BM1807" s="2"/>
      <c r="BN1807" s="2"/>
      <c r="BO1807" s="2"/>
      <c r="BP1807" s="2"/>
      <c r="BQ1807" s="2"/>
      <c r="BR1807" s="2"/>
      <c r="BS1807" s="2"/>
      <c r="BT1807" s="2"/>
      <c r="BU1807" s="2"/>
      <c r="BV1807" s="2"/>
      <c r="BW1807" s="2"/>
      <c r="BX1807" s="2"/>
      <c r="BY1807" s="2"/>
      <c r="BZ1807" s="2"/>
      <c r="CA1807" s="2"/>
      <c r="CI1807"/>
      <c r="CJ1807"/>
      <c r="CK1807"/>
      <c r="CL1807"/>
      <c r="CM1807"/>
      <c r="CN1807"/>
      <c r="CO1807"/>
      <c r="CP1807"/>
      <c r="CQ1807"/>
      <c r="CR1807"/>
      <c r="CS1807"/>
      <c r="CT1807"/>
      <c r="CU1807"/>
      <c r="CV1807"/>
      <c r="CW1807"/>
      <c r="CX1807"/>
    </row>
    <row r="1808" spans="2:102" x14ac:dyDescent="0.35">
      <c r="B1808" s="70" t="str">
        <f t="shared" ref="B1808:F1808" si="1332">B801</f>
        <v/>
      </c>
      <c r="C1808" s="166" t="str">
        <f t="shared" si="1332"/>
        <v/>
      </c>
      <c r="D1808" s="273" t="str">
        <f t="shared" si="1332"/>
        <v/>
      </c>
      <c r="E1808" s="273">
        <f t="shared" si="1332"/>
        <v>45016</v>
      </c>
      <c r="F1808" s="273">
        <f t="shared" si="1332"/>
        <v>0</v>
      </c>
      <c r="G1808" s="98">
        <f t="shared" si="1312"/>
        <v>0</v>
      </c>
      <c r="H1808" s="242">
        <f>IF(G1808=0,0,SUMIFS('Sch A. Input'!$H799:$CJ799,'Sch A. Input'!$H$14:$CJ$14,"Recurring",'Sch A. Input'!$H$13:$CJ$13,"&lt;="&amp;$O$1020,'Sch A. Input'!$H$13:$CJ$13,"&lt;="&amp;$L$11))</f>
        <v>0</v>
      </c>
      <c r="I1808" s="242">
        <f>IF(G1808=0,0,SUMIFS('Sch A. Input'!$H799:$CJ799,'Sch A. Input'!$H$14:$CJ$14,"One-time",'Sch A. Input'!$H$13:$CJ$13,"&lt;="&amp;$O$1020,'Sch A. Input'!$H$13:$CJ$13,"&lt;="&amp;$L$11))</f>
        <v>0</v>
      </c>
      <c r="J1808" s="283">
        <f t="shared" si="1313"/>
        <v>0</v>
      </c>
      <c r="K1808" s="242">
        <f t="shared" si="1314"/>
        <v>0</v>
      </c>
      <c r="L1808" s="242">
        <f t="shared" si="1315"/>
        <v>0</v>
      </c>
      <c r="M1808" s="276">
        <f t="shared" si="1307"/>
        <v>0</v>
      </c>
      <c r="N1808" s="281">
        <f t="shared" si="1289"/>
        <v>0</v>
      </c>
      <c r="O1808" s="245">
        <f t="shared" si="1290"/>
        <v>0</v>
      </c>
      <c r="P1808" s="248"/>
      <c r="Q1808" s="285">
        <f t="shared" si="1316"/>
        <v>0</v>
      </c>
      <c r="R1808" s="242">
        <f>IF(Q1808=0,0,SUMIFS('Sch A. Input'!$H799:$CJ799,'Sch A. Input'!$H$14:$CJ$14,"Recurring",'Sch A. Input'!$H$13:$CJ$13,"&lt;="&amp;$L$11,'Sch A. Input'!$H$13:$CJ$13,"&lt;="&amp;$Y$1020,'Sch A. Input'!$H$13:$CJ$13,"&gt;"&amp;$O$1020))</f>
        <v>0</v>
      </c>
      <c r="S1808" s="242">
        <f>IF(Q1808=0,0,SUMIFS('Sch A. Input'!$H799:$CJ799,'Sch A. Input'!$H$14:$CJ$14,"One-time",'Sch A. Input'!$H$13:$CJ$13,"&lt;="&amp;$L$11,'Sch A. Input'!$H$13:$CJ$13,"&lt;="&amp;$Y$1020,'Sch A. Input'!$H$13:$CJ$13,"&gt;"&amp;$O$1020))</f>
        <v>0</v>
      </c>
      <c r="T1808" s="283">
        <f t="shared" si="1317"/>
        <v>0</v>
      </c>
      <c r="U1808" s="242">
        <f t="shared" si="1318"/>
        <v>0</v>
      </c>
      <c r="V1808" s="242">
        <f t="shared" si="1319"/>
        <v>0</v>
      </c>
      <c r="W1808" s="276">
        <f t="shared" si="1308"/>
        <v>0</v>
      </c>
      <c r="X1808" s="281">
        <f t="shared" si="1291"/>
        <v>0</v>
      </c>
      <c r="Y1808" s="245">
        <f t="shared" si="1292"/>
        <v>0</v>
      </c>
      <c r="Z1808" s="248"/>
      <c r="AA1808" s="285">
        <f t="shared" si="1320"/>
        <v>0</v>
      </c>
      <c r="AB1808" s="242">
        <f>IF(AA1808=0,0,SUMIFS('Sch A. Input'!$H799:$CJ799,'Sch A. Input'!$H$14:$CJ$14,"Recurring",'Sch A. Input'!$H$13:$CJ$13,"&lt;="&amp;$L$11,'Sch A. Input'!$H$13:$CJ$13,"&lt;="&amp;$AI$1020,'Sch A. Input'!$H$13:$CJ$13,"&gt;"&amp;$Y$1020))</f>
        <v>0</v>
      </c>
      <c r="AC1808" s="242">
        <f>IF(AA1808=0,0,SUMIFS('Sch A. Input'!$H799:$CJ799,'Sch A. Input'!$H$14:$CJ$14,"One-time",'Sch A. Input'!$H$13:$CJ$13,"&lt;="&amp;$L$11,'Sch A. Input'!$H$13:$CJ$13,"&lt;="&amp;$AI$1020,'Sch A. Input'!$H$13:$CJ$13,"&gt;"&amp;$Y$1020))</f>
        <v>0</v>
      </c>
      <c r="AD1808" s="283">
        <f t="shared" si="1321"/>
        <v>0</v>
      </c>
      <c r="AE1808" s="242">
        <f t="shared" si="1322"/>
        <v>0</v>
      </c>
      <c r="AF1808" s="242">
        <f t="shared" si="1323"/>
        <v>0</v>
      </c>
      <c r="AG1808" s="276">
        <f t="shared" si="1309"/>
        <v>0</v>
      </c>
      <c r="AH1808" s="281">
        <f t="shared" si="1293"/>
        <v>0</v>
      </c>
      <c r="AI1808" s="245">
        <f t="shared" si="1294"/>
        <v>0</v>
      </c>
      <c r="AK1808" s="285">
        <f t="shared" si="1324"/>
        <v>0</v>
      </c>
      <c r="AL1808" s="242">
        <f>IF(AK1808=0,0,SUMIFS('Sch A. Input'!$H799:$CJ799,'Sch A. Input'!$H$14:$CJ$14,"Recurring",'Sch A. Input'!$H$13:$CJ$13,"&lt;="&amp;$L$11,'Sch A. Input'!$H$13:$CJ$13,"&lt;="&amp;$AS$1020,'Sch A. Input'!$H$13:$CJ$13,"&gt;"&amp;$AI$1020))</f>
        <v>0</v>
      </c>
      <c r="AM1808" s="242">
        <f>IF(AK1808=0,0,SUMIFS('Sch A. Input'!$H799:$CJ799,'Sch A. Input'!$H$14:$CJ$14,"One-time",'Sch A. Input'!$H$13:$CJ$13,"&lt;="&amp;$L$11,'Sch A. Input'!$H$13:$CJ$13,"&lt;="&amp;$AS$1020,'Sch A. Input'!$H$13:$CJ$13,"&gt;"&amp;$AI$1020))</f>
        <v>0</v>
      </c>
      <c r="AN1808" s="283">
        <f t="shared" si="1325"/>
        <v>0</v>
      </c>
      <c r="AO1808" s="242">
        <f t="shared" si="1326"/>
        <v>0</v>
      </c>
      <c r="AP1808" s="242">
        <f t="shared" si="1327"/>
        <v>0</v>
      </c>
      <c r="AQ1808" s="276">
        <f t="shared" si="1310"/>
        <v>0</v>
      </c>
      <c r="AR1808" s="281">
        <f t="shared" si="1295"/>
        <v>0</v>
      </c>
      <c r="AS1808" s="245">
        <f t="shared" si="1296"/>
        <v>0</v>
      </c>
      <c r="AY1808" s="160"/>
      <c r="AZ1808" s="160"/>
      <c r="BK1808" s="2"/>
      <c r="BL1808" s="2"/>
      <c r="BM1808" s="2"/>
      <c r="BN1808" s="2"/>
      <c r="BO1808" s="2"/>
      <c r="BP1808" s="2"/>
      <c r="BQ1808" s="2"/>
      <c r="BR1808" s="2"/>
      <c r="BS1808" s="2"/>
      <c r="BT1808" s="2"/>
      <c r="BU1808" s="2"/>
      <c r="BV1808" s="2"/>
      <c r="BW1808" s="2"/>
      <c r="BX1808" s="2"/>
      <c r="BY1808" s="2"/>
      <c r="BZ1808" s="2"/>
      <c r="CA1808" s="2"/>
      <c r="CI1808"/>
      <c r="CJ1808"/>
      <c r="CK1808"/>
      <c r="CL1808"/>
      <c r="CM1808"/>
      <c r="CN1808"/>
      <c r="CO1808"/>
      <c r="CP1808"/>
      <c r="CQ1808"/>
      <c r="CR1808"/>
      <c r="CS1808"/>
      <c r="CT1808"/>
      <c r="CU1808"/>
      <c r="CV1808"/>
      <c r="CW1808"/>
      <c r="CX1808"/>
    </row>
    <row r="1809" spans="2:102" x14ac:dyDescent="0.35">
      <c r="B1809" s="70" t="str">
        <f t="shared" ref="B1809:F1809" si="1333">B802</f>
        <v/>
      </c>
      <c r="C1809" s="166" t="str">
        <f t="shared" si="1333"/>
        <v/>
      </c>
      <c r="D1809" s="273" t="str">
        <f t="shared" si="1333"/>
        <v/>
      </c>
      <c r="E1809" s="273">
        <f t="shared" si="1333"/>
        <v>45016</v>
      </c>
      <c r="F1809" s="273">
        <f t="shared" si="1333"/>
        <v>0</v>
      </c>
      <c r="G1809" s="98">
        <f t="shared" si="1312"/>
        <v>0</v>
      </c>
      <c r="H1809" s="242">
        <f>IF(G1809=0,0,SUMIFS('Sch A. Input'!$H800:$CJ800,'Sch A. Input'!$H$14:$CJ$14,"Recurring",'Sch A. Input'!$H$13:$CJ$13,"&lt;="&amp;$O$1020,'Sch A. Input'!$H$13:$CJ$13,"&lt;="&amp;$L$11))</f>
        <v>0</v>
      </c>
      <c r="I1809" s="242">
        <f>IF(G1809=0,0,SUMIFS('Sch A. Input'!$H800:$CJ800,'Sch A. Input'!$H$14:$CJ$14,"One-time",'Sch A. Input'!$H$13:$CJ$13,"&lt;="&amp;$O$1020,'Sch A. Input'!$H$13:$CJ$13,"&lt;="&amp;$L$11))</f>
        <v>0</v>
      </c>
      <c r="J1809" s="283">
        <f t="shared" si="1313"/>
        <v>0</v>
      </c>
      <c r="K1809" s="242">
        <f t="shared" si="1314"/>
        <v>0</v>
      </c>
      <c r="L1809" s="242">
        <f t="shared" si="1315"/>
        <v>0</v>
      </c>
      <c r="M1809" s="276">
        <f t="shared" si="1307"/>
        <v>0</v>
      </c>
      <c r="N1809" s="281">
        <f t="shared" si="1289"/>
        <v>0</v>
      </c>
      <c r="O1809" s="245">
        <f t="shared" si="1290"/>
        <v>0</v>
      </c>
      <c r="P1809" s="248"/>
      <c r="Q1809" s="285">
        <f t="shared" si="1316"/>
        <v>0</v>
      </c>
      <c r="R1809" s="242">
        <f>IF(Q1809=0,0,SUMIFS('Sch A. Input'!$H800:$CJ800,'Sch A. Input'!$H$14:$CJ$14,"Recurring",'Sch A. Input'!$H$13:$CJ$13,"&lt;="&amp;$L$11,'Sch A. Input'!$H$13:$CJ$13,"&lt;="&amp;$Y$1020,'Sch A. Input'!$H$13:$CJ$13,"&gt;"&amp;$O$1020))</f>
        <v>0</v>
      </c>
      <c r="S1809" s="242">
        <f>IF(Q1809=0,0,SUMIFS('Sch A. Input'!$H800:$CJ800,'Sch A. Input'!$H$14:$CJ$14,"One-time",'Sch A. Input'!$H$13:$CJ$13,"&lt;="&amp;$L$11,'Sch A. Input'!$H$13:$CJ$13,"&lt;="&amp;$Y$1020,'Sch A. Input'!$H$13:$CJ$13,"&gt;"&amp;$O$1020))</f>
        <v>0</v>
      </c>
      <c r="T1809" s="283">
        <f t="shared" si="1317"/>
        <v>0</v>
      </c>
      <c r="U1809" s="242">
        <f t="shared" si="1318"/>
        <v>0</v>
      </c>
      <c r="V1809" s="242">
        <f t="shared" si="1319"/>
        <v>0</v>
      </c>
      <c r="W1809" s="276">
        <f t="shared" si="1308"/>
        <v>0</v>
      </c>
      <c r="X1809" s="281">
        <f t="shared" si="1291"/>
        <v>0</v>
      </c>
      <c r="Y1809" s="245">
        <f t="shared" si="1292"/>
        <v>0</v>
      </c>
      <c r="Z1809" s="248"/>
      <c r="AA1809" s="285">
        <f t="shared" si="1320"/>
        <v>0</v>
      </c>
      <c r="AB1809" s="242">
        <f>IF(AA1809=0,0,SUMIFS('Sch A. Input'!$H800:$CJ800,'Sch A. Input'!$H$14:$CJ$14,"Recurring",'Sch A. Input'!$H$13:$CJ$13,"&lt;="&amp;$L$11,'Sch A. Input'!$H$13:$CJ$13,"&lt;="&amp;$AI$1020,'Sch A. Input'!$H$13:$CJ$13,"&gt;"&amp;$Y$1020))</f>
        <v>0</v>
      </c>
      <c r="AC1809" s="242">
        <f>IF(AA1809=0,0,SUMIFS('Sch A. Input'!$H800:$CJ800,'Sch A. Input'!$H$14:$CJ$14,"One-time",'Sch A. Input'!$H$13:$CJ$13,"&lt;="&amp;$L$11,'Sch A. Input'!$H$13:$CJ$13,"&lt;="&amp;$AI$1020,'Sch A. Input'!$H$13:$CJ$13,"&gt;"&amp;$Y$1020))</f>
        <v>0</v>
      </c>
      <c r="AD1809" s="283">
        <f t="shared" si="1321"/>
        <v>0</v>
      </c>
      <c r="AE1809" s="242">
        <f t="shared" si="1322"/>
        <v>0</v>
      </c>
      <c r="AF1809" s="242">
        <f t="shared" si="1323"/>
        <v>0</v>
      </c>
      <c r="AG1809" s="276">
        <f t="shared" si="1309"/>
        <v>0</v>
      </c>
      <c r="AH1809" s="281">
        <f t="shared" si="1293"/>
        <v>0</v>
      </c>
      <c r="AI1809" s="245">
        <f t="shared" si="1294"/>
        <v>0</v>
      </c>
      <c r="AK1809" s="285">
        <f t="shared" si="1324"/>
        <v>0</v>
      </c>
      <c r="AL1809" s="242">
        <f>IF(AK1809=0,0,SUMIFS('Sch A. Input'!$H800:$CJ800,'Sch A. Input'!$H$14:$CJ$14,"Recurring",'Sch A. Input'!$H$13:$CJ$13,"&lt;="&amp;$L$11,'Sch A. Input'!$H$13:$CJ$13,"&lt;="&amp;$AS$1020,'Sch A. Input'!$H$13:$CJ$13,"&gt;"&amp;$AI$1020))</f>
        <v>0</v>
      </c>
      <c r="AM1809" s="242">
        <f>IF(AK1809=0,0,SUMIFS('Sch A. Input'!$H800:$CJ800,'Sch A. Input'!$H$14:$CJ$14,"One-time",'Sch A. Input'!$H$13:$CJ$13,"&lt;="&amp;$L$11,'Sch A. Input'!$H$13:$CJ$13,"&lt;="&amp;$AS$1020,'Sch A. Input'!$H$13:$CJ$13,"&gt;"&amp;$AI$1020))</f>
        <v>0</v>
      </c>
      <c r="AN1809" s="283">
        <f t="shared" si="1325"/>
        <v>0</v>
      </c>
      <c r="AO1809" s="242">
        <f t="shared" si="1326"/>
        <v>0</v>
      </c>
      <c r="AP1809" s="242">
        <f t="shared" si="1327"/>
        <v>0</v>
      </c>
      <c r="AQ1809" s="276">
        <f t="shared" si="1310"/>
        <v>0</v>
      </c>
      <c r="AR1809" s="281">
        <f t="shared" si="1295"/>
        <v>0</v>
      </c>
      <c r="AS1809" s="245">
        <f t="shared" si="1296"/>
        <v>0</v>
      </c>
      <c r="AY1809" s="160"/>
      <c r="AZ1809" s="160"/>
      <c r="BK1809" s="2"/>
      <c r="BL1809" s="2"/>
      <c r="BM1809" s="2"/>
      <c r="BN1809" s="2"/>
      <c r="BO1809" s="2"/>
      <c r="BP1809" s="2"/>
      <c r="BQ1809" s="2"/>
      <c r="BR1809" s="2"/>
      <c r="BS1809" s="2"/>
      <c r="BT1809" s="2"/>
      <c r="BU1809" s="2"/>
      <c r="BV1809" s="2"/>
      <c r="BW1809" s="2"/>
      <c r="BX1809" s="2"/>
      <c r="BY1809" s="2"/>
      <c r="BZ1809" s="2"/>
      <c r="CA1809" s="2"/>
      <c r="CI1809"/>
      <c r="CJ1809"/>
      <c r="CK1809"/>
      <c r="CL1809"/>
      <c r="CM1809"/>
      <c r="CN1809"/>
      <c r="CO1809"/>
      <c r="CP1809"/>
      <c r="CQ1809"/>
      <c r="CR1809"/>
      <c r="CS1809"/>
      <c r="CT1809"/>
      <c r="CU1809"/>
      <c r="CV1809"/>
      <c r="CW1809"/>
      <c r="CX1809"/>
    </row>
    <row r="1810" spans="2:102" x14ac:dyDescent="0.35">
      <c r="B1810" s="70" t="str">
        <f t="shared" ref="B1810:F1810" si="1334">B803</f>
        <v/>
      </c>
      <c r="C1810" s="166" t="str">
        <f t="shared" si="1334"/>
        <v/>
      </c>
      <c r="D1810" s="273" t="str">
        <f t="shared" si="1334"/>
        <v/>
      </c>
      <c r="E1810" s="273">
        <f t="shared" si="1334"/>
        <v>45016</v>
      </c>
      <c r="F1810" s="273">
        <f t="shared" si="1334"/>
        <v>0</v>
      </c>
      <c r="G1810" s="98">
        <f t="shared" si="1312"/>
        <v>0</v>
      </c>
      <c r="H1810" s="242">
        <f>IF(G1810=0,0,SUMIFS('Sch A. Input'!$H801:$CJ801,'Sch A. Input'!$H$14:$CJ$14,"Recurring",'Sch A. Input'!$H$13:$CJ$13,"&lt;="&amp;$O$1020,'Sch A. Input'!$H$13:$CJ$13,"&lt;="&amp;$L$11))</f>
        <v>0</v>
      </c>
      <c r="I1810" s="242">
        <f>IF(G1810=0,0,SUMIFS('Sch A. Input'!$H801:$CJ801,'Sch A. Input'!$H$14:$CJ$14,"One-time",'Sch A. Input'!$H$13:$CJ$13,"&lt;="&amp;$O$1020,'Sch A. Input'!$H$13:$CJ$13,"&lt;="&amp;$L$11))</f>
        <v>0</v>
      </c>
      <c r="J1810" s="283">
        <f t="shared" si="1313"/>
        <v>0</v>
      </c>
      <c r="K1810" s="242">
        <f t="shared" si="1314"/>
        <v>0</v>
      </c>
      <c r="L1810" s="242">
        <f t="shared" si="1315"/>
        <v>0</v>
      </c>
      <c r="M1810" s="276">
        <f t="shared" si="1307"/>
        <v>0</v>
      </c>
      <c r="N1810" s="281">
        <f t="shared" si="1289"/>
        <v>0</v>
      </c>
      <c r="O1810" s="245">
        <f t="shared" si="1290"/>
        <v>0</v>
      </c>
      <c r="P1810" s="248"/>
      <c r="Q1810" s="285">
        <f t="shared" si="1316"/>
        <v>0</v>
      </c>
      <c r="R1810" s="242">
        <f>IF(Q1810=0,0,SUMIFS('Sch A. Input'!$H801:$CJ801,'Sch A. Input'!$H$14:$CJ$14,"Recurring",'Sch A. Input'!$H$13:$CJ$13,"&lt;="&amp;$L$11,'Sch A. Input'!$H$13:$CJ$13,"&lt;="&amp;$Y$1020,'Sch A. Input'!$H$13:$CJ$13,"&gt;"&amp;$O$1020))</f>
        <v>0</v>
      </c>
      <c r="S1810" s="242">
        <f>IF(Q1810=0,0,SUMIFS('Sch A. Input'!$H801:$CJ801,'Sch A. Input'!$H$14:$CJ$14,"One-time",'Sch A. Input'!$H$13:$CJ$13,"&lt;="&amp;$L$11,'Sch A. Input'!$H$13:$CJ$13,"&lt;="&amp;$Y$1020,'Sch A. Input'!$H$13:$CJ$13,"&gt;"&amp;$O$1020))</f>
        <v>0</v>
      </c>
      <c r="T1810" s="283">
        <f t="shared" si="1317"/>
        <v>0</v>
      </c>
      <c r="U1810" s="242">
        <f t="shared" si="1318"/>
        <v>0</v>
      </c>
      <c r="V1810" s="242">
        <f t="shared" si="1319"/>
        <v>0</v>
      </c>
      <c r="W1810" s="276">
        <f t="shared" si="1308"/>
        <v>0</v>
      </c>
      <c r="X1810" s="281">
        <f t="shared" si="1291"/>
        <v>0</v>
      </c>
      <c r="Y1810" s="245">
        <f t="shared" si="1292"/>
        <v>0</v>
      </c>
      <c r="Z1810" s="248"/>
      <c r="AA1810" s="285">
        <f t="shared" si="1320"/>
        <v>0</v>
      </c>
      <c r="AB1810" s="242">
        <f>IF(AA1810=0,0,SUMIFS('Sch A. Input'!$H801:$CJ801,'Sch A. Input'!$H$14:$CJ$14,"Recurring",'Sch A. Input'!$H$13:$CJ$13,"&lt;="&amp;$L$11,'Sch A. Input'!$H$13:$CJ$13,"&lt;="&amp;$AI$1020,'Sch A. Input'!$H$13:$CJ$13,"&gt;"&amp;$Y$1020))</f>
        <v>0</v>
      </c>
      <c r="AC1810" s="242">
        <f>IF(AA1810=0,0,SUMIFS('Sch A. Input'!$H801:$CJ801,'Sch A. Input'!$H$14:$CJ$14,"One-time",'Sch A. Input'!$H$13:$CJ$13,"&lt;="&amp;$L$11,'Sch A. Input'!$H$13:$CJ$13,"&lt;="&amp;$AI$1020,'Sch A. Input'!$H$13:$CJ$13,"&gt;"&amp;$Y$1020))</f>
        <v>0</v>
      </c>
      <c r="AD1810" s="283">
        <f t="shared" si="1321"/>
        <v>0</v>
      </c>
      <c r="AE1810" s="242">
        <f t="shared" si="1322"/>
        <v>0</v>
      </c>
      <c r="AF1810" s="242">
        <f t="shared" si="1323"/>
        <v>0</v>
      </c>
      <c r="AG1810" s="276">
        <f t="shared" si="1309"/>
        <v>0</v>
      </c>
      <c r="AH1810" s="281">
        <f t="shared" si="1293"/>
        <v>0</v>
      </c>
      <c r="AI1810" s="245">
        <f t="shared" si="1294"/>
        <v>0</v>
      </c>
      <c r="AK1810" s="285">
        <f t="shared" si="1324"/>
        <v>0</v>
      </c>
      <c r="AL1810" s="242">
        <f>IF(AK1810=0,0,SUMIFS('Sch A. Input'!$H801:$CJ801,'Sch A. Input'!$H$14:$CJ$14,"Recurring",'Sch A. Input'!$H$13:$CJ$13,"&lt;="&amp;$L$11,'Sch A. Input'!$H$13:$CJ$13,"&lt;="&amp;$AS$1020,'Sch A. Input'!$H$13:$CJ$13,"&gt;"&amp;$AI$1020))</f>
        <v>0</v>
      </c>
      <c r="AM1810" s="242">
        <f>IF(AK1810=0,0,SUMIFS('Sch A. Input'!$H801:$CJ801,'Sch A. Input'!$H$14:$CJ$14,"One-time",'Sch A. Input'!$H$13:$CJ$13,"&lt;="&amp;$L$11,'Sch A. Input'!$H$13:$CJ$13,"&lt;="&amp;$AS$1020,'Sch A. Input'!$H$13:$CJ$13,"&gt;"&amp;$AI$1020))</f>
        <v>0</v>
      </c>
      <c r="AN1810" s="283">
        <f t="shared" si="1325"/>
        <v>0</v>
      </c>
      <c r="AO1810" s="242">
        <f t="shared" si="1326"/>
        <v>0</v>
      </c>
      <c r="AP1810" s="242">
        <f t="shared" si="1327"/>
        <v>0</v>
      </c>
      <c r="AQ1810" s="276">
        <f t="shared" si="1310"/>
        <v>0</v>
      </c>
      <c r="AR1810" s="281">
        <f t="shared" si="1295"/>
        <v>0</v>
      </c>
      <c r="AS1810" s="245">
        <f t="shared" si="1296"/>
        <v>0</v>
      </c>
      <c r="AY1810" s="160"/>
      <c r="AZ1810" s="160"/>
      <c r="BK1810" s="2"/>
      <c r="BL1810" s="2"/>
      <c r="BM1810" s="2"/>
      <c r="BN1810" s="2"/>
      <c r="BO1810" s="2"/>
      <c r="BP1810" s="2"/>
      <c r="BQ1810" s="2"/>
      <c r="BR1810" s="2"/>
      <c r="BS1810" s="2"/>
      <c r="BT1810" s="2"/>
      <c r="BU1810" s="2"/>
      <c r="BV1810" s="2"/>
      <c r="BW1810" s="2"/>
      <c r="BX1810" s="2"/>
      <c r="BY1810" s="2"/>
      <c r="BZ1810" s="2"/>
      <c r="CA1810" s="2"/>
      <c r="CI1810"/>
      <c r="CJ1810"/>
      <c r="CK1810"/>
      <c r="CL1810"/>
      <c r="CM1810"/>
      <c r="CN1810"/>
      <c r="CO1810"/>
      <c r="CP1810"/>
      <c r="CQ1810"/>
      <c r="CR1810"/>
      <c r="CS1810"/>
      <c r="CT1810"/>
      <c r="CU1810"/>
      <c r="CV1810"/>
      <c r="CW1810"/>
      <c r="CX1810"/>
    </row>
    <row r="1811" spans="2:102" x14ac:dyDescent="0.35">
      <c r="B1811" s="70" t="str">
        <f t="shared" ref="B1811:F1811" si="1335">B804</f>
        <v/>
      </c>
      <c r="C1811" s="166" t="str">
        <f t="shared" si="1335"/>
        <v/>
      </c>
      <c r="D1811" s="273" t="str">
        <f t="shared" si="1335"/>
        <v/>
      </c>
      <c r="E1811" s="273">
        <f t="shared" si="1335"/>
        <v>45016</v>
      </c>
      <c r="F1811" s="273">
        <f t="shared" si="1335"/>
        <v>0</v>
      </c>
      <c r="G1811" s="98">
        <f t="shared" si="1312"/>
        <v>0</v>
      </c>
      <c r="H1811" s="242">
        <f>IF(G1811=0,0,SUMIFS('Sch A. Input'!$H802:$CJ802,'Sch A. Input'!$H$14:$CJ$14,"Recurring",'Sch A. Input'!$H$13:$CJ$13,"&lt;="&amp;$O$1020,'Sch A. Input'!$H$13:$CJ$13,"&lt;="&amp;$L$11))</f>
        <v>0</v>
      </c>
      <c r="I1811" s="242">
        <f>IF(G1811=0,0,SUMIFS('Sch A. Input'!$H802:$CJ802,'Sch A. Input'!$H$14:$CJ$14,"One-time",'Sch A. Input'!$H$13:$CJ$13,"&lt;="&amp;$O$1020,'Sch A. Input'!$H$13:$CJ$13,"&lt;="&amp;$L$11))</f>
        <v>0</v>
      </c>
      <c r="J1811" s="283">
        <f t="shared" si="1313"/>
        <v>0</v>
      </c>
      <c r="K1811" s="242">
        <f t="shared" si="1314"/>
        <v>0</v>
      </c>
      <c r="L1811" s="242">
        <f t="shared" si="1315"/>
        <v>0</v>
      </c>
      <c r="M1811" s="276">
        <f t="shared" si="1307"/>
        <v>0</v>
      </c>
      <c r="N1811" s="281">
        <f t="shared" si="1289"/>
        <v>0</v>
      </c>
      <c r="O1811" s="245">
        <f t="shared" si="1290"/>
        <v>0</v>
      </c>
      <c r="P1811" s="248"/>
      <c r="Q1811" s="285">
        <f t="shared" si="1316"/>
        <v>0</v>
      </c>
      <c r="R1811" s="242">
        <f>IF(Q1811=0,0,SUMIFS('Sch A. Input'!$H802:$CJ802,'Sch A. Input'!$H$14:$CJ$14,"Recurring",'Sch A. Input'!$H$13:$CJ$13,"&lt;="&amp;$L$11,'Sch A. Input'!$H$13:$CJ$13,"&lt;="&amp;$Y$1020,'Sch A. Input'!$H$13:$CJ$13,"&gt;"&amp;$O$1020))</f>
        <v>0</v>
      </c>
      <c r="S1811" s="242">
        <f>IF(Q1811=0,0,SUMIFS('Sch A. Input'!$H802:$CJ802,'Sch A. Input'!$H$14:$CJ$14,"One-time",'Sch A. Input'!$H$13:$CJ$13,"&lt;="&amp;$L$11,'Sch A. Input'!$H$13:$CJ$13,"&lt;="&amp;$Y$1020,'Sch A. Input'!$H$13:$CJ$13,"&gt;"&amp;$O$1020))</f>
        <v>0</v>
      </c>
      <c r="T1811" s="283">
        <f t="shared" si="1317"/>
        <v>0</v>
      </c>
      <c r="U1811" s="242">
        <f t="shared" si="1318"/>
        <v>0</v>
      </c>
      <c r="V1811" s="242">
        <f t="shared" si="1319"/>
        <v>0</v>
      </c>
      <c r="W1811" s="276">
        <f t="shared" si="1308"/>
        <v>0</v>
      </c>
      <c r="X1811" s="281">
        <f t="shared" si="1291"/>
        <v>0</v>
      </c>
      <c r="Y1811" s="245">
        <f t="shared" si="1292"/>
        <v>0</v>
      </c>
      <c r="Z1811" s="248"/>
      <c r="AA1811" s="285">
        <f t="shared" si="1320"/>
        <v>0</v>
      </c>
      <c r="AB1811" s="242">
        <f>IF(AA1811=0,0,SUMIFS('Sch A. Input'!$H802:$CJ802,'Sch A. Input'!$H$14:$CJ$14,"Recurring",'Sch A. Input'!$H$13:$CJ$13,"&lt;="&amp;$L$11,'Sch A. Input'!$H$13:$CJ$13,"&lt;="&amp;$AI$1020,'Sch A. Input'!$H$13:$CJ$13,"&gt;"&amp;$Y$1020))</f>
        <v>0</v>
      </c>
      <c r="AC1811" s="242">
        <f>IF(AA1811=0,0,SUMIFS('Sch A. Input'!$H802:$CJ802,'Sch A. Input'!$H$14:$CJ$14,"One-time",'Sch A. Input'!$H$13:$CJ$13,"&lt;="&amp;$L$11,'Sch A. Input'!$H$13:$CJ$13,"&lt;="&amp;$AI$1020,'Sch A. Input'!$H$13:$CJ$13,"&gt;"&amp;$Y$1020))</f>
        <v>0</v>
      </c>
      <c r="AD1811" s="283">
        <f t="shared" si="1321"/>
        <v>0</v>
      </c>
      <c r="AE1811" s="242">
        <f t="shared" si="1322"/>
        <v>0</v>
      </c>
      <c r="AF1811" s="242">
        <f t="shared" si="1323"/>
        <v>0</v>
      </c>
      <c r="AG1811" s="276">
        <f t="shared" si="1309"/>
        <v>0</v>
      </c>
      <c r="AH1811" s="281">
        <f t="shared" si="1293"/>
        <v>0</v>
      </c>
      <c r="AI1811" s="245">
        <f t="shared" si="1294"/>
        <v>0</v>
      </c>
      <c r="AK1811" s="285">
        <f t="shared" si="1324"/>
        <v>0</v>
      </c>
      <c r="AL1811" s="242">
        <f>IF(AK1811=0,0,SUMIFS('Sch A. Input'!$H802:$CJ802,'Sch A. Input'!$H$14:$CJ$14,"Recurring",'Sch A. Input'!$H$13:$CJ$13,"&lt;="&amp;$L$11,'Sch A. Input'!$H$13:$CJ$13,"&lt;="&amp;$AS$1020,'Sch A. Input'!$H$13:$CJ$13,"&gt;"&amp;$AI$1020))</f>
        <v>0</v>
      </c>
      <c r="AM1811" s="242">
        <f>IF(AK1811=0,0,SUMIFS('Sch A. Input'!$H802:$CJ802,'Sch A. Input'!$H$14:$CJ$14,"One-time",'Sch A. Input'!$H$13:$CJ$13,"&lt;="&amp;$L$11,'Sch A. Input'!$H$13:$CJ$13,"&lt;="&amp;$AS$1020,'Sch A. Input'!$H$13:$CJ$13,"&gt;"&amp;$AI$1020))</f>
        <v>0</v>
      </c>
      <c r="AN1811" s="283">
        <f t="shared" si="1325"/>
        <v>0</v>
      </c>
      <c r="AO1811" s="242">
        <f t="shared" si="1326"/>
        <v>0</v>
      </c>
      <c r="AP1811" s="242">
        <f t="shared" si="1327"/>
        <v>0</v>
      </c>
      <c r="AQ1811" s="276">
        <f t="shared" si="1310"/>
        <v>0</v>
      </c>
      <c r="AR1811" s="281">
        <f t="shared" si="1295"/>
        <v>0</v>
      </c>
      <c r="AS1811" s="245">
        <f t="shared" si="1296"/>
        <v>0</v>
      </c>
      <c r="AY1811" s="160"/>
      <c r="AZ1811" s="160"/>
      <c r="BK1811" s="2"/>
      <c r="BL1811" s="2"/>
      <c r="BM1811" s="2"/>
      <c r="BN1811" s="2"/>
      <c r="BO1811" s="2"/>
      <c r="BP1811" s="2"/>
      <c r="BQ1811" s="2"/>
      <c r="BR1811" s="2"/>
      <c r="BS1811" s="2"/>
      <c r="BT1811" s="2"/>
      <c r="BU1811" s="2"/>
      <c r="BV1811" s="2"/>
      <c r="BW1811" s="2"/>
      <c r="BX1811" s="2"/>
      <c r="BY1811" s="2"/>
      <c r="BZ1811" s="2"/>
      <c r="CA1811" s="2"/>
      <c r="CI1811"/>
      <c r="CJ1811"/>
      <c r="CK1811"/>
      <c r="CL1811"/>
      <c r="CM1811"/>
      <c r="CN1811"/>
      <c r="CO1811"/>
      <c r="CP1811"/>
      <c r="CQ1811"/>
      <c r="CR1811"/>
      <c r="CS1811"/>
      <c r="CT1811"/>
      <c r="CU1811"/>
      <c r="CV1811"/>
      <c r="CW1811"/>
      <c r="CX1811"/>
    </row>
    <row r="1812" spans="2:102" x14ac:dyDescent="0.35">
      <c r="B1812" s="70" t="str">
        <f t="shared" ref="B1812:F1812" si="1336">B805</f>
        <v/>
      </c>
      <c r="C1812" s="166" t="str">
        <f t="shared" si="1336"/>
        <v/>
      </c>
      <c r="D1812" s="273" t="str">
        <f t="shared" si="1336"/>
        <v/>
      </c>
      <c r="E1812" s="273">
        <f t="shared" si="1336"/>
        <v>45016</v>
      </c>
      <c r="F1812" s="273">
        <f t="shared" si="1336"/>
        <v>0</v>
      </c>
      <c r="G1812" s="98">
        <f t="shared" si="1312"/>
        <v>0</v>
      </c>
      <c r="H1812" s="242">
        <f>IF(G1812=0,0,SUMIFS('Sch A. Input'!$H803:$CJ803,'Sch A. Input'!$H$14:$CJ$14,"Recurring",'Sch A. Input'!$H$13:$CJ$13,"&lt;="&amp;$O$1020,'Sch A. Input'!$H$13:$CJ$13,"&lt;="&amp;$L$11))</f>
        <v>0</v>
      </c>
      <c r="I1812" s="242">
        <f>IF(G1812=0,0,SUMIFS('Sch A. Input'!$H803:$CJ803,'Sch A. Input'!$H$14:$CJ$14,"One-time",'Sch A. Input'!$H$13:$CJ$13,"&lt;="&amp;$O$1020,'Sch A. Input'!$H$13:$CJ$13,"&lt;="&amp;$L$11))</f>
        <v>0</v>
      </c>
      <c r="J1812" s="283">
        <f t="shared" si="1313"/>
        <v>0</v>
      </c>
      <c r="K1812" s="242">
        <f t="shared" si="1314"/>
        <v>0</v>
      </c>
      <c r="L1812" s="242">
        <f t="shared" si="1315"/>
        <v>0</v>
      </c>
      <c r="M1812" s="276">
        <f t="shared" si="1307"/>
        <v>0</v>
      </c>
      <c r="N1812" s="281">
        <f t="shared" si="1289"/>
        <v>0</v>
      </c>
      <c r="O1812" s="245">
        <f t="shared" si="1290"/>
        <v>0</v>
      </c>
      <c r="P1812" s="248"/>
      <c r="Q1812" s="285">
        <f t="shared" si="1316"/>
        <v>0</v>
      </c>
      <c r="R1812" s="242">
        <f>IF(Q1812=0,0,SUMIFS('Sch A. Input'!$H803:$CJ803,'Sch A. Input'!$H$14:$CJ$14,"Recurring",'Sch A. Input'!$H$13:$CJ$13,"&lt;="&amp;$L$11,'Sch A. Input'!$H$13:$CJ$13,"&lt;="&amp;$Y$1020,'Sch A. Input'!$H$13:$CJ$13,"&gt;"&amp;$O$1020))</f>
        <v>0</v>
      </c>
      <c r="S1812" s="242">
        <f>IF(Q1812=0,0,SUMIFS('Sch A. Input'!$H803:$CJ803,'Sch A. Input'!$H$14:$CJ$14,"One-time",'Sch A. Input'!$H$13:$CJ$13,"&lt;="&amp;$L$11,'Sch A. Input'!$H$13:$CJ$13,"&lt;="&amp;$Y$1020,'Sch A. Input'!$H$13:$CJ$13,"&gt;"&amp;$O$1020))</f>
        <v>0</v>
      </c>
      <c r="T1812" s="283">
        <f t="shared" si="1317"/>
        <v>0</v>
      </c>
      <c r="U1812" s="242">
        <f t="shared" si="1318"/>
        <v>0</v>
      </c>
      <c r="V1812" s="242">
        <f t="shared" si="1319"/>
        <v>0</v>
      </c>
      <c r="W1812" s="276">
        <f t="shared" si="1308"/>
        <v>0</v>
      </c>
      <c r="X1812" s="281">
        <f t="shared" si="1291"/>
        <v>0</v>
      </c>
      <c r="Y1812" s="245">
        <f t="shared" si="1292"/>
        <v>0</v>
      </c>
      <c r="Z1812" s="248"/>
      <c r="AA1812" s="285">
        <f t="shared" si="1320"/>
        <v>0</v>
      </c>
      <c r="AB1812" s="242">
        <f>IF(AA1812=0,0,SUMIFS('Sch A. Input'!$H803:$CJ803,'Sch A. Input'!$H$14:$CJ$14,"Recurring",'Sch A. Input'!$H$13:$CJ$13,"&lt;="&amp;$L$11,'Sch A. Input'!$H$13:$CJ$13,"&lt;="&amp;$AI$1020,'Sch A. Input'!$H$13:$CJ$13,"&gt;"&amp;$Y$1020))</f>
        <v>0</v>
      </c>
      <c r="AC1812" s="242">
        <f>IF(AA1812=0,0,SUMIFS('Sch A. Input'!$H803:$CJ803,'Sch A. Input'!$H$14:$CJ$14,"One-time",'Sch A. Input'!$H$13:$CJ$13,"&lt;="&amp;$L$11,'Sch A. Input'!$H$13:$CJ$13,"&lt;="&amp;$AI$1020,'Sch A. Input'!$H$13:$CJ$13,"&gt;"&amp;$Y$1020))</f>
        <v>0</v>
      </c>
      <c r="AD1812" s="283">
        <f t="shared" si="1321"/>
        <v>0</v>
      </c>
      <c r="AE1812" s="242">
        <f t="shared" si="1322"/>
        <v>0</v>
      </c>
      <c r="AF1812" s="242">
        <f t="shared" si="1323"/>
        <v>0</v>
      </c>
      <c r="AG1812" s="276">
        <f t="shared" si="1309"/>
        <v>0</v>
      </c>
      <c r="AH1812" s="281">
        <f t="shared" si="1293"/>
        <v>0</v>
      </c>
      <c r="AI1812" s="245">
        <f t="shared" si="1294"/>
        <v>0</v>
      </c>
      <c r="AK1812" s="285">
        <f t="shared" si="1324"/>
        <v>0</v>
      </c>
      <c r="AL1812" s="242">
        <f>IF(AK1812=0,0,SUMIFS('Sch A. Input'!$H803:$CJ803,'Sch A. Input'!$H$14:$CJ$14,"Recurring",'Sch A. Input'!$H$13:$CJ$13,"&lt;="&amp;$L$11,'Sch A. Input'!$H$13:$CJ$13,"&lt;="&amp;$AS$1020,'Sch A. Input'!$H$13:$CJ$13,"&gt;"&amp;$AI$1020))</f>
        <v>0</v>
      </c>
      <c r="AM1812" s="242">
        <f>IF(AK1812=0,0,SUMIFS('Sch A. Input'!$H803:$CJ803,'Sch A. Input'!$H$14:$CJ$14,"One-time",'Sch A. Input'!$H$13:$CJ$13,"&lt;="&amp;$L$11,'Sch A. Input'!$H$13:$CJ$13,"&lt;="&amp;$AS$1020,'Sch A. Input'!$H$13:$CJ$13,"&gt;"&amp;$AI$1020))</f>
        <v>0</v>
      </c>
      <c r="AN1812" s="283">
        <f t="shared" si="1325"/>
        <v>0</v>
      </c>
      <c r="AO1812" s="242">
        <f t="shared" si="1326"/>
        <v>0</v>
      </c>
      <c r="AP1812" s="242">
        <f t="shared" si="1327"/>
        <v>0</v>
      </c>
      <c r="AQ1812" s="276">
        <f t="shared" si="1310"/>
        <v>0</v>
      </c>
      <c r="AR1812" s="281">
        <f t="shared" si="1295"/>
        <v>0</v>
      </c>
      <c r="AS1812" s="245">
        <f t="shared" si="1296"/>
        <v>0</v>
      </c>
      <c r="AY1812" s="160"/>
      <c r="AZ1812" s="160"/>
      <c r="BK1812" s="2"/>
      <c r="BL1812" s="2"/>
      <c r="BM1812" s="2"/>
      <c r="BN1812" s="2"/>
      <c r="BO1812" s="2"/>
      <c r="BP1812" s="2"/>
      <c r="BQ1812" s="2"/>
      <c r="BR1812" s="2"/>
      <c r="BS1812" s="2"/>
      <c r="BT1812" s="2"/>
      <c r="BU1812" s="2"/>
      <c r="BV1812" s="2"/>
      <c r="BW1812" s="2"/>
      <c r="BX1812" s="2"/>
      <c r="BY1812" s="2"/>
      <c r="BZ1812" s="2"/>
      <c r="CA1812" s="2"/>
      <c r="CI1812"/>
      <c r="CJ1812"/>
      <c r="CK1812"/>
      <c r="CL1812"/>
      <c r="CM1812"/>
      <c r="CN1812"/>
      <c r="CO1812"/>
      <c r="CP1812"/>
      <c r="CQ1812"/>
      <c r="CR1812"/>
      <c r="CS1812"/>
      <c r="CT1812"/>
      <c r="CU1812"/>
      <c r="CV1812"/>
      <c r="CW1812"/>
      <c r="CX1812"/>
    </row>
    <row r="1813" spans="2:102" x14ac:dyDescent="0.35">
      <c r="B1813" s="70" t="str">
        <f t="shared" ref="B1813:F1813" si="1337">B806</f>
        <v/>
      </c>
      <c r="C1813" s="166" t="str">
        <f t="shared" si="1337"/>
        <v/>
      </c>
      <c r="D1813" s="273" t="str">
        <f t="shared" si="1337"/>
        <v/>
      </c>
      <c r="E1813" s="273">
        <f t="shared" si="1337"/>
        <v>45016</v>
      </c>
      <c r="F1813" s="273">
        <f t="shared" si="1337"/>
        <v>0</v>
      </c>
      <c r="G1813" s="98">
        <f t="shared" si="1312"/>
        <v>0</v>
      </c>
      <c r="H1813" s="242">
        <f>IF(G1813=0,0,SUMIFS('Sch A. Input'!$H804:$CJ804,'Sch A. Input'!$H$14:$CJ$14,"Recurring",'Sch A. Input'!$H$13:$CJ$13,"&lt;="&amp;$O$1020,'Sch A. Input'!$H$13:$CJ$13,"&lt;="&amp;$L$11))</f>
        <v>0</v>
      </c>
      <c r="I1813" s="242">
        <f>IF(G1813=0,0,SUMIFS('Sch A. Input'!$H804:$CJ804,'Sch A. Input'!$H$14:$CJ$14,"One-time",'Sch A. Input'!$H$13:$CJ$13,"&lt;="&amp;$O$1020,'Sch A. Input'!$H$13:$CJ$13,"&lt;="&amp;$L$11))</f>
        <v>0</v>
      </c>
      <c r="J1813" s="283">
        <f t="shared" si="1313"/>
        <v>0</v>
      </c>
      <c r="K1813" s="242">
        <f t="shared" si="1314"/>
        <v>0</v>
      </c>
      <c r="L1813" s="242">
        <f t="shared" si="1315"/>
        <v>0</v>
      </c>
      <c r="M1813" s="276">
        <f t="shared" si="1307"/>
        <v>0</v>
      </c>
      <c r="N1813" s="281">
        <f t="shared" si="1289"/>
        <v>0</v>
      </c>
      <c r="O1813" s="245">
        <f t="shared" si="1290"/>
        <v>0</v>
      </c>
      <c r="P1813" s="248"/>
      <c r="Q1813" s="285">
        <f t="shared" si="1316"/>
        <v>0</v>
      </c>
      <c r="R1813" s="242">
        <f>IF(Q1813=0,0,SUMIFS('Sch A. Input'!$H804:$CJ804,'Sch A. Input'!$H$14:$CJ$14,"Recurring",'Sch A. Input'!$H$13:$CJ$13,"&lt;="&amp;$L$11,'Sch A. Input'!$H$13:$CJ$13,"&lt;="&amp;$Y$1020,'Sch A. Input'!$H$13:$CJ$13,"&gt;"&amp;$O$1020))</f>
        <v>0</v>
      </c>
      <c r="S1813" s="242">
        <f>IF(Q1813=0,0,SUMIFS('Sch A. Input'!$H804:$CJ804,'Sch A. Input'!$H$14:$CJ$14,"One-time",'Sch A. Input'!$H$13:$CJ$13,"&lt;="&amp;$L$11,'Sch A. Input'!$H$13:$CJ$13,"&lt;="&amp;$Y$1020,'Sch A. Input'!$H$13:$CJ$13,"&gt;"&amp;$O$1020))</f>
        <v>0</v>
      </c>
      <c r="T1813" s="283">
        <f t="shared" si="1317"/>
        <v>0</v>
      </c>
      <c r="U1813" s="242">
        <f t="shared" si="1318"/>
        <v>0</v>
      </c>
      <c r="V1813" s="242">
        <f t="shared" si="1319"/>
        <v>0</v>
      </c>
      <c r="W1813" s="276">
        <f t="shared" si="1308"/>
        <v>0</v>
      </c>
      <c r="X1813" s="281">
        <f t="shared" si="1291"/>
        <v>0</v>
      </c>
      <c r="Y1813" s="245">
        <f t="shared" si="1292"/>
        <v>0</v>
      </c>
      <c r="Z1813" s="248"/>
      <c r="AA1813" s="285">
        <f t="shared" si="1320"/>
        <v>0</v>
      </c>
      <c r="AB1813" s="242">
        <f>IF(AA1813=0,0,SUMIFS('Sch A. Input'!$H804:$CJ804,'Sch A. Input'!$H$14:$CJ$14,"Recurring",'Sch A. Input'!$H$13:$CJ$13,"&lt;="&amp;$L$11,'Sch A. Input'!$H$13:$CJ$13,"&lt;="&amp;$AI$1020,'Sch A. Input'!$H$13:$CJ$13,"&gt;"&amp;$Y$1020))</f>
        <v>0</v>
      </c>
      <c r="AC1813" s="242">
        <f>IF(AA1813=0,0,SUMIFS('Sch A. Input'!$H804:$CJ804,'Sch A. Input'!$H$14:$CJ$14,"One-time",'Sch A. Input'!$H$13:$CJ$13,"&lt;="&amp;$L$11,'Sch A. Input'!$H$13:$CJ$13,"&lt;="&amp;$AI$1020,'Sch A. Input'!$H$13:$CJ$13,"&gt;"&amp;$Y$1020))</f>
        <v>0</v>
      </c>
      <c r="AD1813" s="283">
        <f t="shared" si="1321"/>
        <v>0</v>
      </c>
      <c r="AE1813" s="242">
        <f t="shared" si="1322"/>
        <v>0</v>
      </c>
      <c r="AF1813" s="242">
        <f t="shared" si="1323"/>
        <v>0</v>
      </c>
      <c r="AG1813" s="276">
        <f t="shared" si="1309"/>
        <v>0</v>
      </c>
      <c r="AH1813" s="281">
        <f t="shared" si="1293"/>
        <v>0</v>
      </c>
      <c r="AI1813" s="245">
        <f t="shared" si="1294"/>
        <v>0</v>
      </c>
      <c r="AK1813" s="285">
        <f t="shared" si="1324"/>
        <v>0</v>
      </c>
      <c r="AL1813" s="242">
        <f>IF(AK1813=0,0,SUMIFS('Sch A. Input'!$H804:$CJ804,'Sch A. Input'!$H$14:$CJ$14,"Recurring",'Sch A. Input'!$H$13:$CJ$13,"&lt;="&amp;$L$11,'Sch A. Input'!$H$13:$CJ$13,"&lt;="&amp;$AS$1020,'Sch A. Input'!$H$13:$CJ$13,"&gt;"&amp;$AI$1020))</f>
        <v>0</v>
      </c>
      <c r="AM1813" s="242">
        <f>IF(AK1813=0,0,SUMIFS('Sch A. Input'!$H804:$CJ804,'Sch A. Input'!$H$14:$CJ$14,"One-time",'Sch A. Input'!$H$13:$CJ$13,"&lt;="&amp;$L$11,'Sch A. Input'!$H$13:$CJ$13,"&lt;="&amp;$AS$1020,'Sch A. Input'!$H$13:$CJ$13,"&gt;"&amp;$AI$1020))</f>
        <v>0</v>
      </c>
      <c r="AN1813" s="283">
        <f t="shared" si="1325"/>
        <v>0</v>
      </c>
      <c r="AO1813" s="242">
        <f t="shared" si="1326"/>
        <v>0</v>
      </c>
      <c r="AP1813" s="242">
        <f t="shared" si="1327"/>
        <v>0</v>
      </c>
      <c r="AQ1813" s="276">
        <f t="shared" si="1310"/>
        <v>0</v>
      </c>
      <c r="AR1813" s="281">
        <f t="shared" si="1295"/>
        <v>0</v>
      </c>
      <c r="AS1813" s="245">
        <f t="shared" si="1296"/>
        <v>0</v>
      </c>
      <c r="AY1813" s="160"/>
      <c r="AZ1813" s="160"/>
      <c r="BK1813" s="2"/>
      <c r="BL1813" s="2"/>
      <c r="BM1813" s="2"/>
      <c r="BN1813" s="2"/>
      <c r="BO1813" s="2"/>
      <c r="BP1813" s="2"/>
      <c r="BQ1813" s="2"/>
      <c r="BR1813" s="2"/>
      <c r="BS1813" s="2"/>
      <c r="BT1813" s="2"/>
      <c r="BU1813" s="2"/>
      <c r="BV1813" s="2"/>
      <c r="BW1813" s="2"/>
      <c r="BX1813" s="2"/>
      <c r="BY1813" s="2"/>
      <c r="BZ1813" s="2"/>
      <c r="CA1813" s="2"/>
      <c r="CI1813"/>
      <c r="CJ1813"/>
      <c r="CK1813"/>
      <c r="CL1813"/>
      <c r="CM1813"/>
      <c r="CN1813"/>
      <c r="CO1813"/>
      <c r="CP1813"/>
      <c r="CQ1813"/>
      <c r="CR1813"/>
      <c r="CS1813"/>
      <c r="CT1813"/>
      <c r="CU1813"/>
      <c r="CV1813"/>
      <c r="CW1813"/>
      <c r="CX1813"/>
    </row>
    <row r="1814" spans="2:102" x14ac:dyDescent="0.35">
      <c r="B1814" s="70" t="str">
        <f t="shared" ref="B1814:F1814" si="1338">B807</f>
        <v/>
      </c>
      <c r="C1814" s="166" t="str">
        <f t="shared" si="1338"/>
        <v/>
      </c>
      <c r="D1814" s="273" t="str">
        <f t="shared" si="1338"/>
        <v/>
      </c>
      <c r="E1814" s="273">
        <f t="shared" si="1338"/>
        <v>45016</v>
      </c>
      <c r="F1814" s="273">
        <f t="shared" si="1338"/>
        <v>0</v>
      </c>
      <c r="G1814" s="98">
        <f t="shared" si="1312"/>
        <v>0</v>
      </c>
      <c r="H1814" s="242">
        <f>IF(G1814=0,0,SUMIFS('Sch A. Input'!$H805:$CJ805,'Sch A. Input'!$H$14:$CJ$14,"Recurring",'Sch A. Input'!$H$13:$CJ$13,"&lt;="&amp;$O$1020,'Sch A. Input'!$H$13:$CJ$13,"&lt;="&amp;$L$11))</f>
        <v>0</v>
      </c>
      <c r="I1814" s="242">
        <f>IF(G1814=0,0,SUMIFS('Sch A. Input'!$H805:$CJ805,'Sch A. Input'!$H$14:$CJ$14,"One-time",'Sch A. Input'!$H$13:$CJ$13,"&lt;="&amp;$O$1020,'Sch A. Input'!$H$13:$CJ$13,"&lt;="&amp;$L$11))</f>
        <v>0</v>
      </c>
      <c r="J1814" s="283">
        <f t="shared" si="1313"/>
        <v>0</v>
      </c>
      <c r="K1814" s="242">
        <f t="shared" si="1314"/>
        <v>0</v>
      </c>
      <c r="L1814" s="242">
        <f t="shared" si="1315"/>
        <v>0</v>
      </c>
      <c r="M1814" s="276">
        <f t="shared" si="1307"/>
        <v>0</v>
      </c>
      <c r="N1814" s="281">
        <f t="shared" si="1289"/>
        <v>0</v>
      </c>
      <c r="O1814" s="245">
        <f t="shared" si="1290"/>
        <v>0</v>
      </c>
      <c r="P1814" s="248"/>
      <c r="Q1814" s="285">
        <f t="shared" si="1316"/>
        <v>0</v>
      </c>
      <c r="R1814" s="242">
        <f>IF(Q1814=0,0,SUMIFS('Sch A. Input'!$H805:$CJ805,'Sch A. Input'!$H$14:$CJ$14,"Recurring",'Sch A. Input'!$H$13:$CJ$13,"&lt;="&amp;$L$11,'Sch A. Input'!$H$13:$CJ$13,"&lt;="&amp;$Y$1020,'Sch A. Input'!$H$13:$CJ$13,"&gt;"&amp;$O$1020))</f>
        <v>0</v>
      </c>
      <c r="S1814" s="242">
        <f>IF(Q1814=0,0,SUMIFS('Sch A. Input'!$H805:$CJ805,'Sch A. Input'!$H$14:$CJ$14,"One-time",'Sch A. Input'!$H$13:$CJ$13,"&lt;="&amp;$L$11,'Sch A. Input'!$H$13:$CJ$13,"&lt;="&amp;$Y$1020,'Sch A. Input'!$H$13:$CJ$13,"&gt;"&amp;$O$1020))</f>
        <v>0</v>
      </c>
      <c r="T1814" s="283">
        <f t="shared" si="1317"/>
        <v>0</v>
      </c>
      <c r="U1814" s="242">
        <f t="shared" si="1318"/>
        <v>0</v>
      </c>
      <c r="V1814" s="242">
        <f t="shared" si="1319"/>
        <v>0</v>
      </c>
      <c r="W1814" s="276">
        <f t="shared" si="1308"/>
        <v>0</v>
      </c>
      <c r="X1814" s="281">
        <f t="shared" si="1291"/>
        <v>0</v>
      </c>
      <c r="Y1814" s="245">
        <f t="shared" si="1292"/>
        <v>0</v>
      </c>
      <c r="Z1814" s="248"/>
      <c r="AA1814" s="285">
        <f t="shared" si="1320"/>
        <v>0</v>
      </c>
      <c r="AB1814" s="242">
        <f>IF(AA1814=0,0,SUMIFS('Sch A. Input'!$H805:$CJ805,'Sch A. Input'!$H$14:$CJ$14,"Recurring",'Sch A. Input'!$H$13:$CJ$13,"&lt;="&amp;$L$11,'Sch A. Input'!$H$13:$CJ$13,"&lt;="&amp;$AI$1020,'Sch A. Input'!$H$13:$CJ$13,"&gt;"&amp;$Y$1020))</f>
        <v>0</v>
      </c>
      <c r="AC1814" s="242">
        <f>IF(AA1814=0,0,SUMIFS('Sch A. Input'!$H805:$CJ805,'Sch A. Input'!$H$14:$CJ$14,"One-time",'Sch A. Input'!$H$13:$CJ$13,"&lt;="&amp;$L$11,'Sch A. Input'!$H$13:$CJ$13,"&lt;="&amp;$AI$1020,'Sch A. Input'!$H$13:$CJ$13,"&gt;"&amp;$Y$1020))</f>
        <v>0</v>
      </c>
      <c r="AD1814" s="283">
        <f t="shared" si="1321"/>
        <v>0</v>
      </c>
      <c r="AE1814" s="242">
        <f t="shared" si="1322"/>
        <v>0</v>
      </c>
      <c r="AF1814" s="242">
        <f t="shared" si="1323"/>
        <v>0</v>
      </c>
      <c r="AG1814" s="276">
        <f t="shared" si="1309"/>
        <v>0</v>
      </c>
      <c r="AH1814" s="281">
        <f t="shared" si="1293"/>
        <v>0</v>
      </c>
      <c r="AI1814" s="245">
        <f t="shared" si="1294"/>
        <v>0</v>
      </c>
      <c r="AK1814" s="285">
        <f t="shared" si="1324"/>
        <v>0</v>
      </c>
      <c r="AL1814" s="242">
        <f>IF(AK1814=0,0,SUMIFS('Sch A. Input'!$H805:$CJ805,'Sch A. Input'!$H$14:$CJ$14,"Recurring",'Sch A. Input'!$H$13:$CJ$13,"&lt;="&amp;$L$11,'Sch A. Input'!$H$13:$CJ$13,"&lt;="&amp;$AS$1020,'Sch A. Input'!$H$13:$CJ$13,"&gt;"&amp;$AI$1020))</f>
        <v>0</v>
      </c>
      <c r="AM1814" s="242">
        <f>IF(AK1814=0,0,SUMIFS('Sch A. Input'!$H805:$CJ805,'Sch A. Input'!$H$14:$CJ$14,"One-time",'Sch A. Input'!$H$13:$CJ$13,"&lt;="&amp;$L$11,'Sch A. Input'!$H$13:$CJ$13,"&lt;="&amp;$AS$1020,'Sch A. Input'!$H$13:$CJ$13,"&gt;"&amp;$AI$1020))</f>
        <v>0</v>
      </c>
      <c r="AN1814" s="283">
        <f t="shared" si="1325"/>
        <v>0</v>
      </c>
      <c r="AO1814" s="242">
        <f t="shared" si="1326"/>
        <v>0</v>
      </c>
      <c r="AP1814" s="242">
        <f t="shared" si="1327"/>
        <v>0</v>
      </c>
      <c r="AQ1814" s="276">
        <f t="shared" si="1310"/>
        <v>0</v>
      </c>
      <c r="AR1814" s="281">
        <f t="shared" si="1295"/>
        <v>0</v>
      </c>
      <c r="AS1814" s="245">
        <f t="shared" si="1296"/>
        <v>0</v>
      </c>
      <c r="AY1814" s="160"/>
      <c r="AZ1814" s="160"/>
      <c r="BK1814" s="2"/>
      <c r="BL1814" s="2"/>
      <c r="BM1814" s="2"/>
      <c r="BN1814" s="2"/>
      <c r="BO1814" s="2"/>
      <c r="BP1814" s="2"/>
      <c r="BQ1814" s="2"/>
      <c r="BR1814" s="2"/>
      <c r="BS1814" s="2"/>
      <c r="BT1814" s="2"/>
      <c r="BU1814" s="2"/>
      <c r="BV1814" s="2"/>
      <c r="BW1814" s="2"/>
      <c r="BX1814" s="2"/>
      <c r="BY1814" s="2"/>
      <c r="BZ1814" s="2"/>
      <c r="CA1814" s="2"/>
      <c r="CI1814"/>
      <c r="CJ1814"/>
      <c r="CK1814"/>
      <c r="CL1814"/>
      <c r="CM1814"/>
      <c r="CN1814"/>
      <c r="CO1814"/>
      <c r="CP1814"/>
      <c r="CQ1814"/>
      <c r="CR1814"/>
      <c r="CS1814"/>
      <c r="CT1814"/>
      <c r="CU1814"/>
      <c r="CV1814"/>
      <c r="CW1814"/>
      <c r="CX1814"/>
    </row>
    <row r="1815" spans="2:102" x14ac:dyDescent="0.35">
      <c r="B1815" s="70" t="str">
        <f t="shared" ref="B1815:F1815" si="1339">B808</f>
        <v/>
      </c>
      <c r="C1815" s="166" t="str">
        <f t="shared" si="1339"/>
        <v/>
      </c>
      <c r="D1815" s="273" t="str">
        <f t="shared" si="1339"/>
        <v/>
      </c>
      <c r="E1815" s="273">
        <f t="shared" si="1339"/>
        <v>45016</v>
      </c>
      <c r="F1815" s="273">
        <f t="shared" si="1339"/>
        <v>0</v>
      </c>
      <c r="G1815" s="98">
        <f t="shared" si="1312"/>
        <v>0</v>
      </c>
      <c r="H1815" s="242">
        <f>IF(G1815=0,0,SUMIFS('Sch A. Input'!$H806:$CJ806,'Sch A. Input'!$H$14:$CJ$14,"Recurring",'Sch A. Input'!$H$13:$CJ$13,"&lt;="&amp;$O$1020,'Sch A. Input'!$H$13:$CJ$13,"&lt;="&amp;$L$11))</f>
        <v>0</v>
      </c>
      <c r="I1815" s="242">
        <f>IF(G1815=0,0,SUMIFS('Sch A. Input'!$H806:$CJ806,'Sch A. Input'!$H$14:$CJ$14,"One-time",'Sch A. Input'!$H$13:$CJ$13,"&lt;="&amp;$O$1020,'Sch A. Input'!$H$13:$CJ$13,"&lt;="&amp;$L$11))</f>
        <v>0</v>
      </c>
      <c r="J1815" s="283">
        <f t="shared" si="1313"/>
        <v>0</v>
      </c>
      <c r="K1815" s="242">
        <f t="shared" si="1314"/>
        <v>0</v>
      </c>
      <c r="L1815" s="242">
        <f t="shared" si="1315"/>
        <v>0</v>
      </c>
      <c r="M1815" s="276">
        <f t="shared" si="1307"/>
        <v>0</v>
      </c>
      <c r="N1815" s="281">
        <f t="shared" si="1289"/>
        <v>0</v>
      </c>
      <c r="O1815" s="245">
        <f t="shared" si="1290"/>
        <v>0</v>
      </c>
      <c r="P1815" s="248"/>
      <c r="Q1815" s="285">
        <f t="shared" si="1316"/>
        <v>0</v>
      </c>
      <c r="R1815" s="242">
        <f>IF(Q1815=0,0,SUMIFS('Sch A. Input'!$H806:$CJ806,'Sch A. Input'!$H$14:$CJ$14,"Recurring",'Sch A. Input'!$H$13:$CJ$13,"&lt;="&amp;$L$11,'Sch A. Input'!$H$13:$CJ$13,"&lt;="&amp;$Y$1020,'Sch A. Input'!$H$13:$CJ$13,"&gt;"&amp;$O$1020))</f>
        <v>0</v>
      </c>
      <c r="S1815" s="242">
        <f>IF(Q1815=0,0,SUMIFS('Sch A. Input'!$H806:$CJ806,'Sch A. Input'!$H$14:$CJ$14,"One-time",'Sch A. Input'!$H$13:$CJ$13,"&lt;="&amp;$L$11,'Sch A. Input'!$H$13:$CJ$13,"&lt;="&amp;$Y$1020,'Sch A. Input'!$H$13:$CJ$13,"&gt;"&amp;$O$1020))</f>
        <v>0</v>
      </c>
      <c r="T1815" s="283">
        <f t="shared" si="1317"/>
        <v>0</v>
      </c>
      <c r="U1815" s="242">
        <f t="shared" si="1318"/>
        <v>0</v>
      </c>
      <c r="V1815" s="242">
        <f t="shared" si="1319"/>
        <v>0</v>
      </c>
      <c r="W1815" s="276">
        <f t="shared" si="1308"/>
        <v>0</v>
      </c>
      <c r="X1815" s="281">
        <f t="shared" si="1291"/>
        <v>0</v>
      </c>
      <c r="Y1815" s="245">
        <f t="shared" si="1292"/>
        <v>0</v>
      </c>
      <c r="Z1815" s="248"/>
      <c r="AA1815" s="285">
        <f t="shared" si="1320"/>
        <v>0</v>
      </c>
      <c r="AB1815" s="242">
        <f>IF(AA1815=0,0,SUMIFS('Sch A. Input'!$H806:$CJ806,'Sch A. Input'!$H$14:$CJ$14,"Recurring",'Sch A. Input'!$H$13:$CJ$13,"&lt;="&amp;$L$11,'Sch A. Input'!$H$13:$CJ$13,"&lt;="&amp;$AI$1020,'Sch A. Input'!$H$13:$CJ$13,"&gt;"&amp;$Y$1020))</f>
        <v>0</v>
      </c>
      <c r="AC1815" s="242">
        <f>IF(AA1815=0,0,SUMIFS('Sch A. Input'!$H806:$CJ806,'Sch A. Input'!$H$14:$CJ$14,"One-time",'Sch A. Input'!$H$13:$CJ$13,"&lt;="&amp;$L$11,'Sch A. Input'!$H$13:$CJ$13,"&lt;="&amp;$AI$1020,'Sch A. Input'!$H$13:$CJ$13,"&gt;"&amp;$Y$1020))</f>
        <v>0</v>
      </c>
      <c r="AD1815" s="283">
        <f t="shared" si="1321"/>
        <v>0</v>
      </c>
      <c r="AE1815" s="242">
        <f t="shared" si="1322"/>
        <v>0</v>
      </c>
      <c r="AF1815" s="242">
        <f t="shared" si="1323"/>
        <v>0</v>
      </c>
      <c r="AG1815" s="276">
        <f t="shared" si="1309"/>
        <v>0</v>
      </c>
      <c r="AH1815" s="281">
        <f t="shared" si="1293"/>
        <v>0</v>
      </c>
      <c r="AI1815" s="245">
        <f t="shared" si="1294"/>
        <v>0</v>
      </c>
      <c r="AK1815" s="285">
        <f t="shared" si="1324"/>
        <v>0</v>
      </c>
      <c r="AL1815" s="242">
        <f>IF(AK1815=0,0,SUMIFS('Sch A. Input'!$H806:$CJ806,'Sch A. Input'!$H$14:$CJ$14,"Recurring",'Sch A. Input'!$H$13:$CJ$13,"&lt;="&amp;$L$11,'Sch A. Input'!$H$13:$CJ$13,"&lt;="&amp;$AS$1020,'Sch A. Input'!$H$13:$CJ$13,"&gt;"&amp;$AI$1020))</f>
        <v>0</v>
      </c>
      <c r="AM1815" s="242">
        <f>IF(AK1815=0,0,SUMIFS('Sch A. Input'!$H806:$CJ806,'Sch A. Input'!$H$14:$CJ$14,"One-time",'Sch A. Input'!$H$13:$CJ$13,"&lt;="&amp;$L$11,'Sch A. Input'!$H$13:$CJ$13,"&lt;="&amp;$AS$1020,'Sch A. Input'!$H$13:$CJ$13,"&gt;"&amp;$AI$1020))</f>
        <v>0</v>
      </c>
      <c r="AN1815" s="283">
        <f t="shared" si="1325"/>
        <v>0</v>
      </c>
      <c r="AO1815" s="242">
        <f t="shared" si="1326"/>
        <v>0</v>
      </c>
      <c r="AP1815" s="242">
        <f t="shared" si="1327"/>
        <v>0</v>
      </c>
      <c r="AQ1815" s="276">
        <f t="shared" si="1310"/>
        <v>0</v>
      </c>
      <c r="AR1815" s="281">
        <f t="shared" si="1295"/>
        <v>0</v>
      </c>
      <c r="AS1815" s="245">
        <f t="shared" si="1296"/>
        <v>0</v>
      </c>
      <c r="AY1815" s="160"/>
      <c r="AZ1815" s="160"/>
      <c r="BK1815" s="2"/>
      <c r="BL1815" s="2"/>
      <c r="BM1815" s="2"/>
      <c r="BN1815" s="2"/>
      <c r="BO1815" s="2"/>
      <c r="BP1815" s="2"/>
      <c r="BQ1815" s="2"/>
      <c r="BR1815" s="2"/>
      <c r="BS1815" s="2"/>
      <c r="BT1815" s="2"/>
      <c r="BU1815" s="2"/>
      <c r="BV1815" s="2"/>
      <c r="BW1815" s="2"/>
      <c r="BX1815" s="2"/>
      <c r="BY1815" s="2"/>
      <c r="BZ1815" s="2"/>
      <c r="CA1815" s="2"/>
      <c r="CI1815"/>
      <c r="CJ1815"/>
      <c r="CK1815"/>
      <c r="CL1815"/>
      <c r="CM1815"/>
      <c r="CN1815"/>
      <c r="CO1815"/>
      <c r="CP1815"/>
      <c r="CQ1815"/>
      <c r="CR1815"/>
      <c r="CS1815"/>
      <c r="CT1815"/>
      <c r="CU1815"/>
      <c r="CV1815"/>
      <c r="CW1815"/>
      <c r="CX1815"/>
    </row>
    <row r="1816" spans="2:102" x14ac:dyDescent="0.35">
      <c r="B1816" s="70" t="str">
        <f t="shared" ref="B1816:F1816" si="1340">B809</f>
        <v/>
      </c>
      <c r="C1816" s="166" t="str">
        <f t="shared" si="1340"/>
        <v/>
      </c>
      <c r="D1816" s="273" t="str">
        <f t="shared" si="1340"/>
        <v/>
      </c>
      <c r="E1816" s="273">
        <f t="shared" si="1340"/>
        <v>45016</v>
      </c>
      <c r="F1816" s="273">
        <f t="shared" si="1340"/>
        <v>0</v>
      </c>
      <c r="G1816" s="98">
        <f t="shared" si="1312"/>
        <v>0</v>
      </c>
      <c r="H1816" s="242">
        <f>IF(G1816=0,0,SUMIFS('Sch A. Input'!$H807:$CJ807,'Sch A. Input'!$H$14:$CJ$14,"Recurring",'Sch A. Input'!$H$13:$CJ$13,"&lt;="&amp;$O$1020,'Sch A. Input'!$H$13:$CJ$13,"&lt;="&amp;$L$11))</f>
        <v>0</v>
      </c>
      <c r="I1816" s="242">
        <f>IF(G1816=0,0,SUMIFS('Sch A. Input'!$H807:$CJ807,'Sch A. Input'!$H$14:$CJ$14,"One-time",'Sch A. Input'!$H$13:$CJ$13,"&lt;="&amp;$O$1020,'Sch A. Input'!$H$13:$CJ$13,"&lt;="&amp;$L$11))</f>
        <v>0</v>
      </c>
      <c r="J1816" s="283">
        <f t="shared" si="1313"/>
        <v>0</v>
      </c>
      <c r="K1816" s="242">
        <f t="shared" si="1314"/>
        <v>0</v>
      </c>
      <c r="L1816" s="242">
        <f t="shared" si="1315"/>
        <v>0</v>
      </c>
      <c r="M1816" s="276">
        <f t="shared" si="1307"/>
        <v>0</v>
      </c>
      <c r="N1816" s="281">
        <f t="shared" si="1289"/>
        <v>0</v>
      </c>
      <c r="O1816" s="245">
        <f t="shared" si="1290"/>
        <v>0</v>
      </c>
      <c r="P1816" s="248"/>
      <c r="Q1816" s="285">
        <f t="shared" si="1316"/>
        <v>0</v>
      </c>
      <c r="R1816" s="242">
        <f>IF(Q1816=0,0,SUMIFS('Sch A. Input'!$H807:$CJ807,'Sch A. Input'!$H$14:$CJ$14,"Recurring",'Sch A. Input'!$H$13:$CJ$13,"&lt;="&amp;$L$11,'Sch A. Input'!$H$13:$CJ$13,"&lt;="&amp;$Y$1020,'Sch A. Input'!$H$13:$CJ$13,"&gt;"&amp;$O$1020))</f>
        <v>0</v>
      </c>
      <c r="S1816" s="242">
        <f>IF(Q1816=0,0,SUMIFS('Sch A. Input'!$H807:$CJ807,'Sch A. Input'!$H$14:$CJ$14,"One-time",'Sch A. Input'!$H$13:$CJ$13,"&lt;="&amp;$L$11,'Sch A. Input'!$H$13:$CJ$13,"&lt;="&amp;$Y$1020,'Sch A. Input'!$H$13:$CJ$13,"&gt;"&amp;$O$1020))</f>
        <v>0</v>
      </c>
      <c r="T1816" s="283">
        <f t="shared" si="1317"/>
        <v>0</v>
      </c>
      <c r="U1816" s="242">
        <f t="shared" si="1318"/>
        <v>0</v>
      </c>
      <c r="V1816" s="242">
        <f t="shared" si="1319"/>
        <v>0</v>
      </c>
      <c r="W1816" s="276">
        <f t="shared" si="1308"/>
        <v>0</v>
      </c>
      <c r="X1816" s="281">
        <f t="shared" si="1291"/>
        <v>0</v>
      </c>
      <c r="Y1816" s="245">
        <f t="shared" si="1292"/>
        <v>0</v>
      </c>
      <c r="Z1816" s="248"/>
      <c r="AA1816" s="285">
        <f t="shared" si="1320"/>
        <v>0</v>
      </c>
      <c r="AB1816" s="242">
        <f>IF(AA1816=0,0,SUMIFS('Sch A. Input'!$H807:$CJ807,'Sch A. Input'!$H$14:$CJ$14,"Recurring",'Sch A. Input'!$H$13:$CJ$13,"&lt;="&amp;$L$11,'Sch A. Input'!$H$13:$CJ$13,"&lt;="&amp;$AI$1020,'Sch A. Input'!$H$13:$CJ$13,"&gt;"&amp;$Y$1020))</f>
        <v>0</v>
      </c>
      <c r="AC1816" s="242">
        <f>IF(AA1816=0,0,SUMIFS('Sch A. Input'!$H807:$CJ807,'Sch A. Input'!$H$14:$CJ$14,"One-time",'Sch A. Input'!$H$13:$CJ$13,"&lt;="&amp;$L$11,'Sch A. Input'!$H$13:$CJ$13,"&lt;="&amp;$AI$1020,'Sch A. Input'!$H$13:$CJ$13,"&gt;"&amp;$Y$1020))</f>
        <v>0</v>
      </c>
      <c r="AD1816" s="283">
        <f t="shared" si="1321"/>
        <v>0</v>
      </c>
      <c r="AE1816" s="242">
        <f t="shared" si="1322"/>
        <v>0</v>
      </c>
      <c r="AF1816" s="242">
        <f t="shared" si="1323"/>
        <v>0</v>
      </c>
      <c r="AG1816" s="276">
        <f t="shared" si="1309"/>
        <v>0</v>
      </c>
      <c r="AH1816" s="281">
        <f t="shared" si="1293"/>
        <v>0</v>
      </c>
      <c r="AI1816" s="245">
        <f t="shared" si="1294"/>
        <v>0</v>
      </c>
      <c r="AK1816" s="285">
        <f t="shared" si="1324"/>
        <v>0</v>
      </c>
      <c r="AL1816" s="242">
        <f>IF(AK1816=0,0,SUMIFS('Sch A. Input'!$H807:$CJ807,'Sch A. Input'!$H$14:$CJ$14,"Recurring",'Sch A. Input'!$H$13:$CJ$13,"&lt;="&amp;$L$11,'Sch A. Input'!$H$13:$CJ$13,"&lt;="&amp;$AS$1020,'Sch A. Input'!$H$13:$CJ$13,"&gt;"&amp;$AI$1020))</f>
        <v>0</v>
      </c>
      <c r="AM1816" s="242">
        <f>IF(AK1816=0,0,SUMIFS('Sch A. Input'!$H807:$CJ807,'Sch A. Input'!$H$14:$CJ$14,"One-time",'Sch A. Input'!$H$13:$CJ$13,"&lt;="&amp;$L$11,'Sch A. Input'!$H$13:$CJ$13,"&lt;="&amp;$AS$1020,'Sch A. Input'!$H$13:$CJ$13,"&gt;"&amp;$AI$1020))</f>
        <v>0</v>
      </c>
      <c r="AN1816" s="283">
        <f t="shared" si="1325"/>
        <v>0</v>
      </c>
      <c r="AO1816" s="242">
        <f t="shared" si="1326"/>
        <v>0</v>
      </c>
      <c r="AP1816" s="242">
        <f t="shared" si="1327"/>
        <v>0</v>
      </c>
      <c r="AQ1816" s="276">
        <f t="shared" si="1310"/>
        <v>0</v>
      </c>
      <c r="AR1816" s="281">
        <f t="shared" si="1295"/>
        <v>0</v>
      </c>
      <c r="AS1816" s="245">
        <f t="shared" si="1296"/>
        <v>0</v>
      </c>
      <c r="AY1816" s="160"/>
      <c r="AZ1816" s="160"/>
      <c r="BK1816" s="2"/>
      <c r="BL1816" s="2"/>
      <c r="BM1816" s="2"/>
      <c r="BN1816" s="2"/>
      <c r="BO1816" s="2"/>
      <c r="BP1816" s="2"/>
      <c r="BQ1816" s="2"/>
      <c r="BR1816" s="2"/>
      <c r="BS1816" s="2"/>
      <c r="BT1816" s="2"/>
      <c r="BU1816" s="2"/>
      <c r="BV1816" s="2"/>
      <c r="BW1816" s="2"/>
      <c r="BX1816" s="2"/>
      <c r="BY1816" s="2"/>
      <c r="BZ1816" s="2"/>
      <c r="CA1816" s="2"/>
      <c r="CI1816"/>
      <c r="CJ1816"/>
      <c r="CK1816"/>
      <c r="CL1816"/>
      <c r="CM1816"/>
      <c r="CN1816"/>
      <c r="CO1816"/>
      <c r="CP1816"/>
      <c r="CQ1816"/>
      <c r="CR1816"/>
      <c r="CS1816"/>
      <c r="CT1816"/>
      <c r="CU1816"/>
      <c r="CV1816"/>
      <c r="CW1816"/>
      <c r="CX1816"/>
    </row>
    <row r="1817" spans="2:102" x14ac:dyDescent="0.35">
      <c r="B1817" s="70" t="str">
        <f t="shared" ref="B1817:F1817" si="1341">B810</f>
        <v/>
      </c>
      <c r="C1817" s="166" t="str">
        <f t="shared" si="1341"/>
        <v/>
      </c>
      <c r="D1817" s="273" t="str">
        <f t="shared" si="1341"/>
        <v/>
      </c>
      <c r="E1817" s="273">
        <f t="shared" si="1341"/>
        <v>45016</v>
      </c>
      <c r="F1817" s="273">
        <f t="shared" si="1341"/>
        <v>0</v>
      </c>
      <c r="G1817" s="98">
        <f t="shared" si="1312"/>
        <v>0</v>
      </c>
      <c r="H1817" s="242">
        <f>IF(G1817=0,0,SUMIFS('Sch A. Input'!$H808:$CJ808,'Sch A. Input'!$H$14:$CJ$14,"Recurring",'Sch A. Input'!$H$13:$CJ$13,"&lt;="&amp;$O$1020,'Sch A. Input'!$H$13:$CJ$13,"&lt;="&amp;$L$11))</f>
        <v>0</v>
      </c>
      <c r="I1817" s="242">
        <f>IF(G1817=0,0,SUMIFS('Sch A. Input'!$H808:$CJ808,'Sch A. Input'!$H$14:$CJ$14,"One-time",'Sch A. Input'!$H$13:$CJ$13,"&lt;="&amp;$O$1020,'Sch A. Input'!$H$13:$CJ$13,"&lt;="&amp;$L$11))</f>
        <v>0</v>
      </c>
      <c r="J1817" s="283">
        <f t="shared" si="1313"/>
        <v>0</v>
      </c>
      <c r="K1817" s="242">
        <f t="shared" si="1314"/>
        <v>0</v>
      </c>
      <c r="L1817" s="242">
        <f t="shared" si="1315"/>
        <v>0</v>
      </c>
      <c r="M1817" s="276">
        <f t="shared" si="1307"/>
        <v>0</v>
      </c>
      <c r="N1817" s="281">
        <f t="shared" si="1289"/>
        <v>0</v>
      </c>
      <c r="O1817" s="245">
        <f t="shared" si="1290"/>
        <v>0</v>
      </c>
      <c r="P1817" s="248"/>
      <c r="Q1817" s="285">
        <f t="shared" si="1316"/>
        <v>0</v>
      </c>
      <c r="R1817" s="242">
        <f>IF(Q1817=0,0,SUMIFS('Sch A. Input'!$H808:$CJ808,'Sch A. Input'!$H$14:$CJ$14,"Recurring",'Sch A. Input'!$H$13:$CJ$13,"&lt;="&amp;$L$11,'Sch A. Input'!$H$13:$CJ$13,"&lt;="&amp;$Y$1020,'Sch A. Input'!$H$13:$CJ$13,"&gt;"&amp;$O$1020))</f>
        <v>0</v>
      </c>
      <c r="S1817" s="242">
        <f>IF(Q1817=0,0,SUMIFS('Sch A. Input'!$H808:$CJ808,'Sch A. Input'!$H$14:$CJ$14,"One-time",'Sch A. Input'!$H$13:$CJ$13,"&lt;="&amp;$L$11,'Sch A. Input'!$H$13:$CJ$13,"&lt;="&amp;$Y$1020,'Sch A. Input'!$H$13:$CJ$13,"&gt;"&amp;$O$1020))</f>
        <v>0</v>
      </c>
      <c r="T1817" s="283">
        <f t="shared" si="1317"/>
        <v>0</v>
      </c>
      <c r="U1817" s="242">
        <f t="shared" si="1318"/>
        <v>0</v>
      </c>
      <c r="V1817" s="242">
        <f t="shared" si="1319"/>
        <v>0</v>
      </c>
      <c r="W1817" s="276">
        <f t="shared" si="1308"/>
        <v>0</v>
      </c>
      <c r="X1817" s="281">
        <f t="shared" si="1291"/>
        <v>0</v>
      </c>
      <c r="Y1817" s="245">
        <f t="shared" si="1292"/>
        <v>0</v>
      </c>
      <c r="Z1817" s="248"/>
      <c r="AA1817" s="285">
        <f t="shared" si="1320"/>
        <v>0</v>
      </c>
      <c r="AB1817" s="242">
        <f>IF(AA1817=0,0,SUMIFS('Sch A. Input'!$H808:$CJ808,'Sch A. Input'!$H$14:$CJ$14,"Recurring",'Sch A. Input'!$H$13:$CJ$13,"&lt;="&amp;$L$11,'Sch A. Input'!$H$13:$CJ$13,"&lt;="&amp;$AI$1020,'Sch A. Input'!$H$13:$CJ$13,"&gt;"&amp;$Y$1020))</f>
        <v>0</v>
      </c>
      <c r="AC1817" s="242">
        <f>IF(AA1817=0,0,SUMIFS('Sch A. Input'!$H808:$CJ808,'Sch A. Input'!$H$14:$CJ$14,"One-time",'Sch A. Input'!$H$13:$CJ$13,"&lt;="&amp;$L$11,'Sch A. Input'!$H$13:$CJ$13,"&lt;="&amp;$AI$1020,'Sch A. Input'!$H$13:$CJ$13,"&gt;"&amp;$Y$1020))</f>
        <v>0</v>
      </c>
      <c r="AD1817" s="283">
        <f t="shared" si="1321"/>
        <v>0</v>
      </c>
      <c r="AE1817" s="242">
        <f t="shared" si="1322"/>
        <v>0</v>
      </c>
      <c r="AF1817" s="242">
        <f t="shared" si="1323"/>
        <v>0</v>
      </c>
      <c r="AG1817" s="276">
        <f t="shared" si="1309"/>
        <v>0</v>
      </c>
      <c r="AH1817" s="281">
        <f t="shared" si="1293"/>
        <v>0</v>
      </c>
      <c r="AI1817" s="245">
        <f t="shared" si="1294"/>
        <v>0</v>
      </c>
      <c r="AK1817" s="285">
        <f t="shared" si="1324"/>
        <v>0</v>
      </c>
      <c r="AL1817" s="242">
        <f>IF(AK1817=0,0,SUMIFS('Sch A. Input'!$H808:$CJ808,'Sch A. Input'!$H$14:$CJ$14,"Recurring",'Sch A. Input'!$H$13:$CJ$13,"&lt;="&amp;$L$11,'Sch A. Input'!$H$13:$CJ$13,"&lt;="&amp;$AS$1020,'Sch A. Input'!$H$13:$CJ$13,"&gt;"&amp;$AI$1020))</f>
        <v>0</v>
      </c>
      <c r="AM1817" s="242">
        <f>IF(AK1817=0,0,SUMIFS('Sch A. Input'!$H808:$CJ808,'Sch A. Input'!$H$14:$CJ$14,"One-time",'Sch A. Input'!$H$13:$CJ$13,"&lt;="&amp;$L$11,'Sch A. Input'!$H$13:$CJ$13,"&lt;="&amp;$AS$1020,'Sch A. Input'!$H$13:$CJ$13,"&gt;"&amp;$AI$1020))</f>
        <v>0</v>
      </c>
      <c r="AN1817" s="283">
        <f t="shared" si="1325"/>
        <v>0</v>
      </c>
      <c r="AO1817" s="242">
        <f t="shared" si="1326"/>
        <v>0</v>
      </c>
      <c r="AP1817" s="242">
        <f t="shared" si="1327"/>
        <v>0</v>
      </c>
      <c r="AQ1817" s="276">
        <f t="shared" si="1310"/>
        <v>0</v>
      </c>
      <c r="AR1817" s="281">
        <f t="shared" si="1295"/>
        <v>0</v>
      </c>
      <c r="AS1817" s="245">
        <f t="shared" si="1296"/>
        <v>0</v>
      </c>
      <c r="AY1817" s="160"/>
      <c r="AZ1817" s="160"/>
      <c r="BK1817" s="2"/>
      <c r="BL1817" s="2"/>
      <c r="BM1817" s="2"/>
      <c r="BN1817" s="2"/>
      <c r="BO1817" s="2"/>
      <c r="BP1817" s="2"/>
      <c r="BQ1817" s="2"/>
      <c r="BR1817" s="2"/>
      <c r="BS1817" s="2"/>
      <c r="BT1817" s="2"/>
      <c r="BU1817" s="2"/>
      <c r="BV1817" s="2"/>
      <c r="BW1817" s="2"/>
      <c r="BX1817" s="2"/>
      <c r="BY1817" s="2"/>
      <c r="BZ1817" s="2"/>
      <c r="CA1817" s="2"/>
      <c r="CI1817"/>
      <c r="CJ1817"/>
      <c r="CK1817"/>
      <c r="CL1817"/>
      <c r="CM1817"/>
      <c r="CN1817"/>
      <c r="CO1817"/>
      <c r="CP1817"/>
      <c r="CQ1817"/>
      <c r="CR1817"/>
      <c r="CS1817"/>
      <c r="CT1817"/>
      <c r="CU1817"/>
      <c r="CV1817"/>
      <c r="CW1817"/>
      <c r="CX1817"/>
    </row>
    <row r="1818" spans="2:102" x14ac:dyDescent="0.35">
      <c r="B1818" s="70" t="str">
        <f t="shared" ref="B1818:F1818" si="1342">B811</f>
        <v/>
      </c>
      <c r="C1818" s="166" t="str">
        <f t="shared" si="1342"/>
        <v/>
      </c>
      <c r="D1818" s="273" t="str">
        <f t="shared" si="1342"/>
        <v/>
      </c>
      <c r="E1818" s="273">
        <f t="shared" si="1342"/>
        <v>45016</v>
      </c>
      <c r="F1818" s="273">
        <f t="shared" si="1342"/>
        <v>0</v>
      </c>
      <c r="G1818" s="98">
        <f t="shared" si="1312"/>
        <v>0</v>
      </c>
      <c r="H1818" s="242">
        <f>IF(G1818=0,0,SUMIFS('Sch A. Input'!$H809:$CJ809,'Sch A. Input'!$H$14:$CJ$14,"Recurring",'Sch A. Input'!$H$13:$CJ$13,"&lt;="&amp;$O$1020,'Sch A. Input'!$H$13:$CJ$13,"&lt;="&amp;$L$11))</f>
        <v>0</v>
      </c>
      <c r="I1818" s="242">
        <f>IF(G1818=0,0,SUMIFS('Sch A. Input'!$H809:$CJ809,'Sch A. Input'!$H$14:$CJ$14,"One-time",'Sch A. Input'!$H$13:$CJ$13,"&lt;="&amp;$O$1020,'Sch A. Input'!$H$13:$CJ$13,"&lt;="&amp;$L$11))</f>
        <v>0</v>
      </c>
      <c r="J1818" s="283">
        <f t="shared" si="1313"/>
        <v>0</v>
      </c>
      <c r="K1818" s="242">
        <f t="shared" si="1314"/>
        <v>0</v>
      </c>
      <c r="L1818" s="242">
        <f t="shared" si="1315"/>
        <v>0</v>
      </c>
      <c r="M1818" s="276">
        <f t="shared" si="1307"/>
        <v>0</v>
      </c>
      <c r="N1818" s="281">
        <f t="shared" si="1289"/>
        <v>0</v>
      </c>
      <c r="O1818" s="245">
        <f t="shared" si="1290"/>
        <v>0</v>
      </c>
      <c r="P1818" s="248"/>
      <c r="Q1818" s="285">
        <f t="shared" si="1316"/>
        <v>0</v>
      </c>
      <c r="R1818" s="242">
        <f>IF(Q1818=0,0,SUMIFS('Sch A. Input'!$H809:$CJ809,'Sch A. Input'!$H$14:$CJ$14,"Recurring",'Sch A. Input'!$H$13:$CJ$13,"&lt;="&amp;$L$11,'Sch A. Input'!$H$13:$CJ$13,"&lt;="&amp;$Y$1020,'Sch A. Input'!$H$13:$CJ$13,"&gt;"&amp;$O$1020))</f>
        <v>0</v>
      </c>
      <c r="S1818" s="242">
        <f>IF(Q1818=0,0,SUMIFS('Sch A. Input'!$H809:$CJ809,'Sch A. Input'!$H$14:$CJ$14,"One-time",'Sch A. Input'!$H$13:$CJ$13,"&lt;="&amp;$L$11,'Sch A. Input'!$H$13:$CJ$13,"&lt;="&amp;$Y$1020,'Sch A. Input'!$H$13:$CJ$13,"&gt;"&amp;$O$1020))</f>
        <v>0</v>
      </c>
      <c r="T1818" s="283">
        <f t="shared" si="1317"/>
        <v>0</v>
      </c>
      <c r="U1818" s="242">
        <f t="shared" si="1318"/>
        <v>0</v>
      </c>
      <c r="V1818" s="242">
        <f t="shared" si="1319"/>
        <v>0</v>
      </c>
      <c r="W1818" s="276">
        <f t="shared" si="1308"/>
        <v>0</v>
      </c>
      <c r="X1818" s="281">
        <f t="shared" si="1291"/>
        <v>0</v>
      </c>
      <c r="Y1818" s="245">
        <f t="shared" si="1292"/>
        <v>0</v>
      </c>
      <c r="Z1818" s="248"/>
      <c r="AA1818" s="285">
        <f t="shared" si="1320"/>
        <v>0</v>
      </c>
      <c r="AB1818" s="242">
        <f>IF(AA1818=0,0,SUMIFS('Sch A. Input'!$H809:$CJ809,'Sch A. Input'!$H$14:$CJ$14,"Recurring",'Sch A. Input'!$H$13:$CJ$13,"&lt;="&amp;$L$11,'Sch A. Input'!$H$13:$CJ$13,"&lt;="&amp;$AI$1020,'Sch A. Input'!$H$13:$CJ$13,"&gt;"&amp;$Y$1020))</f>
        <v>0</v>
      </c>
      <c r="AC1818" s="242">
        <f>IF(AA1818=0,0,SUMIFS('Sch A. Input'!$H809:$CJ809,'Sch A. Input'!$H$14:$CJ$14,"One-time",'Sch A. Input'!$H$13:$CJ$13,"&lt;="&amp;$L$11,'Sch A. Input'!$H$13:$CJ$13,"&lt;="&amp;$AI$1020,'Sch A. Input'!$H$13:$CJ$13,"&gt;"&amp;$Y$1020))</f>
        <v>0</v>
      </c>
      <c r="AD1818" s="283">
        <f t="shared" si="1321"/>
        <v>0</v>
      </c>
      <c r="AE1818" s="242">
        <f t="shared" si="1322"/>
        <v>0</v>
      </c>
      <c r="AF1818" s="242">
        <f t="shared" si="1323"/>
        <v>0</v>
      </c>
      <c r="AG1818" s="276">
        <f t="shared" si="1309"/>
        <v>0</v>
      </c>
      <c r="AH1818" s="281">
        <f t="shared" si="1293"/>
        <v>0</v>
      </c>
      <c r="AI1818" s="245">
        <f t="shared" si="1294"/>
        <v>0</v>
      </c>
      <c r="AK1818" s="285">
        <f t="shared" si="1324"/>
        <v>0</v>
      </c>
      <c r="AL1818" s="242">
        <f>IF(AK1818=0,0,SUMIFS('Sch A. Input'!$H809:$CJ809,'Sch A. Input'!$H$14:$CJ$14,"Recurring",'Sch A. Input'!$H$13:$CJ$13,"&lt;="&amp;$L$11,'Sch A. Input'!$H$13:$CJ$13,"&lt;="&amp;$AS$1020,'Sch A. Input'!$H$13:$CJ$13,"&gt;"&amp;$AI$1020))</f>
        <v>0</v>
      </c>
      <c r="AM1818" s="242">
        <f>IF(AK1818=0,0,SUMIFS('Sch A. Input'!$H809:$CJ809,'Sch A. Input'!$H$14:$CJ$14,"One-time",'Sch A. Input'!$H$13:$CJ$13,"&lt;="&amp;$L$11,'Sch A. Input'!$H$13:$CJ$13,"&lt;="&amp;$AS$1020,'Sch A. Input'!$H$13:$CJ$13,"&gt;"&amp;$AI$1020))</f>
        <v>0</v>
      </c>
      <c r="AN1818" s="283">
        <f t="shared" si="1325"/>
        <v>0</v>
      </c>
      <c r="AO1818" s="242">
        <f t="shared" si="1326"/>
        <v>0</v>
      </c>
      <c r="AP1818" s="242">
        <f t="shared" si="1327"/>
        <v>0</v>
      </c>
      <c r="AQ1818" s="276">
        <f t="shared" si="1310"/>
        <v>0</v>
      </c>
      <c r="AR1818" s="281">
        <f t="shared" si="1295"/>
        <v>0</v>
      </c>
      <c r="AS1818" s="245">
        <f t="shared" si="1296"/>
        <v>0</v>
      </c>
      <c r="AY1818" s="160"/>
      <c r="AZ1818" s="160"/>
      <c r="BK1818" s="2"/>
      <c r="BL1818" s="2"/>
      <c r="BM1818" s="2"/>
      <c r="BN1818" s="2"/>
      <c r="BO1818" s="2"/>
      <c r="BP1818" s="2"/>
      <c r="BQ1818" s="2"/>
      <c r="BR1818" s="2"/>
      <c r="BS1818" s="2"/>
      <c r="BT1818" s="2"/>
      <c r="BU1818" s="2"/>
      <c r="BV1818" s="2"/>
      <c r="BW1818" s="2"/>
      <c r="BX1818" s="2"/>
      <c r="BY1818" s="2"/>
      <c r="BZ1818" s="2"/>
      <c r="CA1818" s="2"/>
      <c r="CI1818"/>
      <c r="CJ1818"/>
      <c r="CK1818"/>
      <c r="CL1818"/>
      <c r="CM1818"/>
      <c r="CN1818"/>
      <c r="CO1818"/>
      <c r="CP1818"/>
      <c r="CQ1818"/>
      <c r="CR1818"/>
      <c r="CS1818"/>
      <c r="CT1818"/>
      <c r="CU1818"/>
      <c r="CV1818"/>
      <c r="CW1818"/>
      <c r="CX1818"/>
    </row>
    <row r="1819" spans="2:102" x14ac:dyDescent="0.35">
      <c r="B1819" s="70" t="str">
        <f t="shared" ref="B1819:F1819" si="1343">B812</f>
        <v/>
      </c>
      <c r="C1819" s="166" t="str">
        <f t="shared" si="1343"/>
        <v/>
      </c>
      <c r="D1819" s="273" t="str">
        <f t="shared" si="1343"/>
        <v/>
      </c>
      <c r="E1819" s="273">
        <f t="shared" si="1343"/>
        <v>45016</v>
      </c>
      <c r="F1819" s="273">
        <f t="shared" si="1343"/>
        <v>0</v>
      </c>
      <c r="G1819" s="98">
        <f t="shared" si="1312"/>
        <v>0</v>
      </c>
      <c r="H1819" s="242">
        <f>IF(G1819=0,0,SUMIFS('Sch A. Input'!$H810:$CJ810,'Sch A. Input'!$H$14:$CJ$14,"Recurring",'Sch A. Input'!$H$13:$CJ$13,"&lt;="&amp;$O$1020,'Sch A. Input'!$H$13:$CJ$13,"&lt;="&amp;$L$11))</f>
        <v>0</v>
      </c>
      <c r="I1819" s="242">
        <f>IF(G1819=0,0,SUMIFS('Sch A. Input'!$H810:$CJ810,'Sch A. Input'!$H$14:$CJ$14,"One-time",'Sch A. Input'!$H$13:$CJ$13,"&lt;="&amp;$O$1020,'Sch A. Input'!$H$13:$CJ$13,"&lt;="&amp;$L$11))</f>
        <v>0</v>
      </c>
      <c r="J1819" s="283">
        <f t="shared" si="1313"/>
        <v>0</v>
      </c>
      <c r="K1819" s="242">
        <f t="shared" si="1314"/>
        <v>0</v>
      </c>
      <c r="L1819" s="242">
        <f t="shared" si="1315"/>
        <v>0</v>
      </c>
      <c r="M1819" s="276">
        <f t="shared" si="1307"/>
        <v>0</v>
      </c>
      <c r="N1819" s="281">
        <f t="shared" si="1289"/>
        <v>0</v>
      </c>
      <c r="O1819" s="245">
        <f t="shared" si="1290"/>
        <v>0</v>
      </c>
      <c r="P1819" s="248"/>
      <c r="Q1819" s="285">
        <f t="shared" si="1316"/>
        <v>0</v>
      </c>
      <c r="R1819" s="242">
        <f>IF(Q1819=0,0,SUMIFS('Sch A. Input'!$H810:$CJ810,'Sch A. Input'!$H$14:$CJ$14,"Recurring",'Sch A. Input'!$H$13:$CJ$13,"&lt;="&amp;$L$11,'Sch A. Input'!$H$13:$CJ$13,"&lt;="&amp;$Y$1020,'Sch A. Input'!$H$13:$CJ$13,"&gt;"&amp;$O$1020))</f>
        <v>0</v>
      </c>
      <c r="S1819" s="242">
        <f>IF(Q1819=0,0,SUMIFS('Sch A. Input'!$H810:$CJ810,'Sch A. Input'!$H$14:$CJ$14,"One-time",'Sch A. Input'!$H$13:$CJ$13,"&lt;="&amp;$L$11,'Sch A. Input'!$H$13:$CJ$13,"&lt;="&amp;$Y$1020,'Sch A. Input'!$H$13:$CJ$13,"&gt;"&amp;$O$1020))</f>
        <v>0</v>
      </c>
      <c r="T1819" s="283">
        <f t="shared" si="1317"/>
        <v>0</v>
      </c>
      <c r="U1819" s="242">
        <f t="shared" si="1318"/>
        <v>0</v>
      </c>
      <c r="V1819" s="242">
        <f t="shared" si="1319"/>
        <v>0</v>
      </c>
      <c r="W1819" s="276">
        <f t="shared" si="1308"/>
        <v>0</v>
      </c>
      <c r="X1819" s="281">
        <f t="shared" si="1291"/>
        <v>0</v>
      </c>
      <c r="Y1819" s="245">
        <f t="shared" si="1292"/>
        <v>0</v>
      </c>
      <c r="Z1819" s="248"/>
      <c r="AA1819" s="285">
        <f t="shared" si="1320"/>
        <v>0</v>
      </c>
      <c r="AB1819" s="242">
        <f>IF(AA1819=0,0,SUMIFS('Sch A. Input'!$H810:$CJ810,'Sch A. Input'!$H$14:$CJ$14,"Recurring",'Sch A. Input'!$H$13:$CJ$13,"&lt;="&amp;$L$11,'Sch A. Input'!$H$13:$CJ$13,"&lt;="&amp;$AI$1020,'Sch A. Input'!$H$13:$CJ$13,"&gt;"&amp;$Y$1020))</f>
        <v>0</v>
      </c>
      <c r="AC1819" s="242">
        <f>IF(AA1819=0,0,SUMIFS('Sch A. Input'!$H810:$CJ810,'Sch A. Input'!$H$14:$CJ$14,"One-time",'Sch A. Input'!$H$13:$CJ$13,"&lt;="&amp;$L$11,'Sch A. Input'!$H$13:$CJ$13,"&lt;="&amp;$AI$1020,'Sch A. Input'!$H$13:$CJ$13,"&gt;"&amp;$Y$1020))</f>
        <v>0</v>
      </c>
      <c r="AD1819" s="283">
        <f t="shared" si="1321"/>
        <v>0</v>
      </c>
      <c r="AE1819" s="242">
        <f t="shared" si="1322"/>
        <v>0</v>
      </c>
      <c r="AF1819" s="242">
        <f t="shared" si="1323"/>
        <v>0</v>
      </c>
      <c r="AG1819" s="276">
        <f t="shared" si="1309"/>
        <v>0</v>
      </c>
      <c r="AH1819" s="281">
        <f t="shared" si="1293"/>
        <v>0</v>
      </c>
      <c r="AI1819" s="245">
        <f t="shared" si="1294"/>
        <v>0</v>
      </c>
      <c r="AK1819" s="285">
        <f t="shared" si="1324"/>
        <v>0</v>
      </c>
      <c r="AL1819" s="242">
        <f>IF(AK1819=0,0,SUMIFS('Sch A. Input'!$H810:$CJ810,'Sch A. Input'!$H$14:$CJ$14,"Recurring",'Sch A. Input'!$H$13:$CJ$13,"&lt;="&amp;$L$11,'Sch A. Input'!$H$13:$CJ$13,"&lt;="&amp;$AS$1020,'Sch A. Input'!$H$13:$CJ$13,"&gt;"&amp;$AI$1020))</f>
        <v>0</v>
      </c>
      <c r="AM1819" s="242">
        <f>IF(AK1819=0,0,SUMIFS('Sch A. Input'!$H810:$CJ810,'Sch A. Input'!$H$14:$CJ$14,"One-time",'Sch A. Input'!$H$13:$CJ$13,"&lt;="&amp;$L$11,'Sch A. Input'!$H$13:$CJ$13,"&lt;="&amp;$AS$1020,'Sch A. Input'!$H$13:$CJ$13,"&gt;"&amp;$AI$1020))</f>
        <v>0</v>
      </c>
      <c r="AN1819" s="283">
        <f t="shared" si="1325"/>
        <v>0</v>
      </c>
      <c r="AO1819" s="242">
        <f t="shared" si="1326"/>
        <v>0</v>
      </c>
      <c r="AP1819" s="242">
        <f t="shared" si="1327"/>
        <v>0</v>
      </c>
      <c r="AQ1819" s="276">
        <f t="shared" si="1310"/>
        <v>0</v>
      </c>
      <c r="AR1819" s="281">
        <f t="shared" si="1295"/>
        <v>0</v>
      </c>
      <c r="AS1819" s="245">
        <f t="shared" si="1296"/>
        <v>0</v>
      </c>
      <c r="AY1819" s="160"/>
      <c r="AZ1819" s="160"/>
      <c r="BK1819" s="2"/>
      <c r="BL1819" s="2"/>
      <c r="BM1819" s="2"/>
      <c r="BN1819" s="2"/>
      <c r="BO1819" s="2"/>
      <c r="BP1819" s="2"/>
      <c r="BQ1819" s="2"/>
      <c r="BR1819" s="2"/>
      <c r="BS1819" s="2"/>
      <c r="BT1819" s="2"/>
      <c r="BU1819" s="2"/>
      <c r="BV1819" s="2"/>
      <c r="BW1819" s="2"/>
      <c r="BX1819" s="2"/>
      <c r="BY1819" s="2"/>
      <c r="BZ1819" s="2"/>
      <c r="CA1819" s="2"/>
      <c r="CI1819"/>
      <c r="CJ1819"/>
      <c r="CK1819"/>
      <c r="CL1819"/>
      <c r="CM1819"/>
      <c r="CN1819"/>
      <c r="CO1819"/>
      <c r="CP1819"/>
      <c r="CQ1819"/>
      <c r="CR1819"/>
      <c r="CS1819"/>
      <c r="CT1819"/>
      <c r="CU1819"/>
      <c r="CV1819"/>
      <c r="CW1819"/>
      <c r="CX1819"/>
    </row>
    <row r="1820" spans="2:102" x14ac:dyDescent="0.35">
      <c r="B1820" s="70" t="str">
        <f t="shared" ref="B1820:F1820" si="1344">B813</f>
        <v/>
      </c>
      <c r="C1820" s="166" t="str">
        <f t="shared" si="1344"/>
        <v/>
      </c>
      <c r="D1820" s="273" t="str">
        <f t="shared" si="1344"/>
        <v/>
      </c>
      <c r="E1820" s="273">
        <f t="shared" si="1344"/>
        <v>45016</v>
      </c>
      <c r="F1820" s="273">
        <f t="shared" si="1344"/>
        <v>0</v>
      </c>
      <c r="G1820" s="98">
        <f t="shared" si="1312"/>
        <v>0</v>
      </c>
      <c r="H1820" s="242">
        <f>IF(G1820=0,0,SUMIFS('Sch A. Input'!$H811:$CJ811,'Sch A. Input'!$H$14:$CJ$14,"Recurring",'Sch A. Input'!$H$13:$CJ$13,"&lt;="&amp;$O$1020,'Sch A. Input'!$H$13:$CJ$13,"&lt;="&amp;$L$11))</f>
        <v>0</v>
      </c>
      <c r="I1820" s="242">
        <f>IF(G1820=0,0,SUMIFS('Sch A. Input'!$H811:$CJ811,'Sch A. Input'!$H$14:$CJ$14,"One-time",'Sch A. Input'!$H$13:$CJ$13,"&lt;="&amp;$O$1020,'Sch A. Input'!$H$13:$CJ$13,"&lt;="&amp;$L$11))</f>
        <v>0</v>
      </c>
      <c r="J1820" s="283">
        <f t="shared" si="1313"/>
        <v>0</v>
      </c>
      <c r="K1820" s="242">
        <f t="shared" si="1314"/>
        <v>0</v>
      </c>
      <c r="L1820" s="242">
        <f t="shared" si="1315"/>
        <v>0</v>
      </c>
      <c r="M1820" s="276">
        <f t="shared" si="1307"/>
        <v>0</v>
      </c>
      <c r="N1820" s="281">
        <f t="shared" si="1289"/>
        <v>0</v>
      </c>
      <c r="O1820" s="245">
        <f t="shared" si="1290"/>
        <v>0</v>
      </c>
      <c r="P1820" s="248"/>
      <c r="Q1820" s="285">
        <f t="shared" si="1316"/>
        <v>0</v>
      </c>
      <c r="R1820" s="242">
        <f>IF(Q1820=0,0,SUMIFS('Sch A. Input'!$H811:$CJ811,'Sch A. Input'!$H$14:$CJ$14,"Recurring",'Sch A. Input'!$H$13:$CJ$13,"&lt;="&amp;$L$11,'Sch A. Input'!$H$13:$CJ$13,"&lt;="&amp;$Y$1020,'Sch A. Input'!$H$13:$CJ$13,"&gt;"&amp;$O$1020))</f>
        <v>0</v>
      </c>
      <c r="S1820" s="242">
        <f>IF(Q1820=0,0,SUMIFS('Sch A. Input'!$H811:$CJ811,'Sch A. Input'!$H$14:$CJ$14,"One-time",'Sch A. Input'!$H$13:$CJ$13,"&lt;="&amp;$L$11,'Sch A. Input'!$H$13:$CJ$13,"&lt;="&amp;$Y$1020,'Sch A. Input'!$H$13:$CJ$13,"&gt;"&amp;$O$1020))</f>
        <v>0</v>
      </c>
      <c r="T1820" s="283">
        <f t="shared" si="1317"/>
        <v>0</v>
      </c>
      <c r="U1820" s="242">
        <f t="shared" si="1318"/>
        <v>0</v>
      </c>
      <c r="V1820" s="242">
        <f t="shared" si="1319"/>
        <v>0</v>
      </c>
      <c r="W1820" s="276">
        <f t="shared" si="1308"/>
        <v>0</v>
      </c>
      <c r="X1820" s="281">
        <f t="shared" si="1291"/>
        <v>0</v>
      </c>
      <c r="Y1820" s="245">
        <f t="shared" si="1292"/>
        <v>0</v>
      </c>
      <c r="Z1820" s="248"/>
      <c r="AA1820" s="285">
        <f t="shared" si="1320"/>
        <v>0</v>
      </c>
      <c r="AB1820" s="242">
        <f>IF(AA1820=0,0,SUMIFS('Sch A. Input'!$H811:$CJ811,'Sch A. Input'!$H$14:$CJ$14,"Recurring",'Sch A. Input'!$H$13:$CJ$13,"&lt;="&amp;$L$11,'Sch A. Input'!$H$13:$CJ$13,"&lt;="&amp;$AI$1020,'Sch A. Input'!$H$13:$CJ$13,"&gt;"&amp;$Y$1020))</f>
        <v>0</v>
      </c>
      <c r="AC1820" s="242">
        <f>IF(AA1820=0,0,SUMIFS('Sch A. Input'!$H811:$CJ811,'Sch A. Input'!$H$14:$CJ$14,"One-time",'Sch A. Input'!$H$13:$CJ$13,"&lt;="&amp;$L$11,'Sch A. Input'!$H$13:$CJ$13,"&lt;="&amp;$AI$1020,'Sch A. Input'!$H$13:$CJ$13,"&gt;"&amp;$Y$1020))</f>
        <v>0</v>
      </c>
      <c r="AD1820" s="283">
        <f t="shared" si="1321"/>
        <v>0</v>
      </c>
      <c r="AE1820" s="242">
        <f t="shared" si="1322"/>
        <v>0</v>
      </c>
      <c r="AF1820" s="242">
        <f t="shared" si="1323"/>
        <v>0</v>
      </c>
      <c r="AG1820" s="276">
        <f t="shared" si="1309"/>
        <v>0</v>
      </c>
      <c r="AH1820" s="281">
        <f t="shared" si="1293"/>
        <v>0</v>
      </c>
      <c r="AI1820" s="245">
        <f t="shared" si="1294"/>
        <v>0</v>
      </c>
      <c r="AK1820" s="285">
        <f t="shared" si="1324"/>
        <v>0</v>
      </c>
      <c r="AL1820" s="242">
        <f>IF(AK1820=0,0,SUMIFS('Sch A. Input'!$H811:$CJ811,'Sch A. Input'!$H$14:$CJ$14,"Recurring",'Sch A. Input'!$H$13:$CJ$13,"&lt;="&amp;$L$11,'Sch A. Input'!$H$13:$CJ$13,"&lt;="&amp;$AS$1020,'Sch A. Input'!$H$13:$CJ$13,"&gt;"&amp;$AI$1020))</f>
        <v>0</v>
      </c>
      <c r="AM1820" s="242">
        <f>IF(AK1820=0,0,SUMIFS('Sch A. Input'!$H811:$CJ811,'Sch A. Input'!$H$14:$CJ$14,"One-time",'Sch A. Input'!$H$13:$CJ$13,"&lt;="&amp;$L$11,'Sch A. Input'!$H$13:$CJ$13,"&lt;="&amp;$AS$1020,'Sch A. Input'!$H$13:$CJ$13,"&gt;"&amp;$AI$1020))</f>
        <v>0</v>
      </c>
      <c r="AN1820" s="283">
        <f t="shared" si="1325"/>
        <v>0</v>
      </c>
      <c r="AO1820" s="242">
        <f t="shared" si="1326"/>
        <v>0</v>
      </c>
      <c r="AP1820" s="242">
        <f t="shared" si="1327"/>
        <v>0</v>
      </c>
      <c r="AQ1820" s="276">
        <f t="shared" si="1310"/>
        <v>0</v>
      </c>
      <c r="AR1820" s="281">
        <f t="shared" si="1295"/>
        <v>0</v>
      </c>
      <c r="AS1820" s="245">
        <f t="shared" si="1296"/>
        <v>0</v>
      </c>
      <c r="AY1820" s="160"/>
      <c r="AZ1820" s="160"/>
      <c r="BK1820" s="2"/>
      <c r="BL1820" s="2"/>
      <c r="BM1820" s="2"/>
      <c r="BN1820" s="2"/>
      <c r="BO1820" s="2"/>
      <c r="BP1820" s="2"/>
      <c r="BQ1820" s="2"/>
      <c r="BR1820" s="2"/>
      <c r="BS1820" s="2"/>
      <c r="BT1820" s="2"/>
      <c r="BU1820" s="2"/>
      <c r="BV1820" s="2"/>
      <c r="BW1820" s="2"/>
      <c r="BX1820" s="2"/>
      <c r="BY1820" s="2"/>
      <c r="BZ1820" s="2"/>
      <c r="CA1820" s="2"/>
      <c r="CI1820"/>
      <c r="CJ1820"/>
      <c r="CK1820"/>
      <c r="CL1820"/>
      <c r="CM1820"/>
      <c r="CN1820"/>
      <c r="CO1820"/>
      <c r="CP1820"/>
      <c r="CQ1820"/>
      <c r="CR1820"/>
      <c r="CS1820"/>
      <c r="CT1820"/>
      <c r="CU1820"/>
      <c r="CV1820"/>
      <c r="CW1820"/>
      <c r="CX1820"/>
    </row>
    <row r="1821" spans="2:102" x14ac:dyDescent="0.35">
      <c r="B1821" s="70" t="str">
        <f t="shared" ref="B1821:F1821" si="1345">B814</f>
        <v/>
      </c>
      <c r="C1821" s="166" t="str">
        <f t="shared" si="1345"/>
        <v/>
      </c>
      <c r="D1821" s="273" t="str">
        <f t="shared" si="1345"/>
        <v/>
      </c>
      <c r="E1821" s="273">
        <f t="shared" si="1345"/>
        <v>45016</v>
      </c>
      <c r="F1821" s="273">
        <f t="shared" si="1345"/>
        <v>0</v>
      </c>
      <c r="G1821" s="98">
        <f t="shared" si="1312"/>
        <v>0</v>
      </c>
      <c r="H1821" s="242">
        <f>IF(G1821=0,0,SUMIFS('Sch A. Input'!$H812:$CJ812,'Sch A. Input'!$H$14:$CJ$14,"Recurring",'Sch A. Input'!$H$13:$CJ$13,"&lt;="&amp;$O$1020,'Sch A. Input'!$H$13:$CJ$13,"&lt;="&amp;$L$11))</f>
        <v>0</v>
      </c>
      <c r="I1821" s="242">
        <f>IF(G1821=0,0,SUMIFS('Sch A. Input'!$H812:$CJ812,'Sch A. Input'!$H$14:$CJ$14,"One-time",'Sch A. Input'!$H$13:$CJ$13,"&lt;="&amp;$O$1020,'Sch A. Input'!$H$13:$CJ$13,"&lt;="&amp;$L$11))</f>
        <v>0</v>
      </c>
      <c r="J1821" s="283">
        <f t="shared" si="1313"/>
        <v>0</v>
      </c>
      <c r="K1821" s="242">
        <f t="shared" si="1314"/>
        <v>0</v>
      </c>
      <c r="L1821" s="242">
        <f t="shared" si="1315"/>
        <v>0</v>
      </c>
      <c r="M1821" s="276">
        <f t="shared" si="1307"/>
        <v>0</v>
      </c>
      <c r="N1821" s="281">
        <f t="shared" si="1289"/>
        <v>0</v>
      </c>
      <c r="O1821" s="245">
        <f t="shared" si="1290"/>
        <v>0</v>
      </c>
      <c r="P1821" s="248"/>
      <c r="Q1821" s="285">
        <f t="shared" si="1316"/>
        <v>0</v>
      </c>
      <c r="R1821" s="242">
        <f>IF(Q1821=0,0,SUMIFS('Sch A. Input'!$H812:$CJ812,'Sch A. Input'!$H$14:$CJ$14,"Recurring",'Sch A. Input'!$H$13:$CJ$13,"&lt;="&amp;$L$11,'Sch A. Input'!$H$13:$CJ$13,"&lt;="&amp;$Y$1020,'Sch A. Input'!$H$13:$CJ$13,"&gt;"&amp;$O$1020))</f>
        <v>0</v>
      </c>
      <c r="S1821" s="242">
        <f>IF(Q1821=0,0,SUMIFS('Sch A. Input'!$H812:$CJ812,'Sch A. Input'!$H$14:$CJ$14,"One-time",'Sch A. Input'!$H$13:$CJ$13,"&lt;="&amp;$L$11,'Sch A. Input'!$H$13:$CJ$13,"&lt;="&amp;$Y$1020,'Sch A. Input'!$H$13:$CJ$13,"&gt;"&amp;$O$1020))</f>
        <v>0</v>
      </c>
      <c r="T1821" s="283">
        <f t="shared" si="1317"/>
        <v>0</v>
      </c>
      <c r="U1821" s="242">
        <f t="shared" si="1318"/>
        <v>0</v>
      </c>
      <c r="V1821" s="242">
        <f t="shared" si="1319"/>
        <v>0</v>
      </c>
      <c r="W1821" s="276">
        <f t="shared" si="1308"/>
        <v>0</v>
      </c>
      <c r="X1821" s="281">
        <f t="shared" si="1291"/>
        <v>0</v>
      </c>
      <c r="Y1821" s="245">
        <f t="shared" si="1292"/>
        <v>0</v>
      </c>
      <c r="Z1821" s="248"/>
      <c r="AA1821" s="285">
        <f t="shared" si="1320"/>
        <v>0</v>
      </c>
      <c r="AB1821" s="242">
        <f>IF(AA1821=0,0,SUMIFS('Sch A. Input'!$H812:$CJ812,'Sch A. Input'!$H$14:$CJ$14,"Recurring",'Sch A. Input'!$H$13:$CJ$13,"&lt;="&amp;$L$11,'Sch A. Input'!$H$13:$CJ$13,"&lt;="&amp;$AI$1020,'Sch A. Input'!$H$13:$CJ$13,"&gt;"&amp;$Y$1020))</f>
        <v>0</v>
      </c>
      <c r="AC1821" s="242">
        <f>IF(AA1821=0,0,SUMIFS('Sch A. Input'!$H812:$CJ812,'Sch A. Input'!$H$14:$CJ$14,"One-time",'Sch A. Input'!$H$13:$CJ$13,"&lt;="&amp;$L$11,'Sch A. Input'!$H$13:$CJ$13,"&lt;="&amp;$AI$1020,'Sch A. Input'!$H$13:$CJ$13,"&gt;"&amp;$Y$1020))</f>
        <v>0</v>
      </c>
      <c r="AD1821" s="283">
        <f t="shared" si="1321"/>
        <v>0</v>
      </c>
      <c r="AE1821" s="242">
        <f t="shared" si="1322"/>
        <v>0</v>
      </c>
      <c r="AF1821" s="242">
        <f t="shared" si="1323"/>
        <v>0</v>
      </c>
      <c r="AG1821" s="276">
        <f t="shared" si="1309"/>
        <v>0</v>
      </c>
      <c r="AH1821" s="281">
        <f t="shared" si="1293"/>
        <v>0</v>
      </c>
      <c r="AI1821" s="245">
        <f t="shared" si="1294"/>
        <v>0</v>
      </c>
      <c r="AK1821" s="285">
        <f t="shared" si="1324"/>
        <v>0</v>
      </c>
      <c r="AL1821" s="242">
        <f>IF(AK1821=0,0,SUMIFS('Sch A. Input'!$H812:$CJ812,'Sch A. Input'!$H$14:$CJ$14,"Recurring",'Sch A. Input'!$H$13:$CJ$13,"&lt;="&amp;$L$11,'Sch A. Input'!$H$13:$CJ$13,"&lt;="&amp;$AS$1020,'Sch A. Input'!$H$13:$CJ$13,"&gt;"&amp;$AI$1020))</f>
        <v>0</v>
      </c>
      <c r="AM1821" s="242">
        <f>IF(AK1821=0,0,SUMIFS('Sch A. Input'!$H812:$CJ812,'Sch A. Input'!$H$14:$CJ$14,"One-time",'Sch A. Input'!$H$13:$CJ$13,"&lt;="&amp;$L$11,'Sch A. Input'!$H$13:$CJ$13,"&lt;="&amp;$AS$1020,'Sch A. Input'!$H$13:$CJ$13,"&gt;"&amp;$AI$1020))</f>
        <v>0</v>
      </c>
      <c r="AN1821" s="283">
        <f t="shared" si="1325"/>
        <v>0</v>
      </c>
      <c r="AO1821" s="242">
        <f t="shared" si="1326"/>
        <v>0</v>
      </c>
      <c r="AP1821" s="242">
        <f t="shared" si="1327"/>
        <v>0</v>
      </c>
      <c r="AQ1821" s="276">
        <f t="shared" si="1310"/>
        <v>0</v>
      </c>
      <c r="AR1821" s="281">
        <f t="shared" si="1295"/>
        <v>0</v>
      </c>
      <c r="AS1821" s="245">
        <f t="shared" si="1296"/>
        <v>0</v>
      </c>
      <c r="AY1821" s="160"/>
      <c r="AZ1821" s="160"/>
      <c r="BK1821" s="2"/>
      <c r="BL1821" s="2"/>
      <c r="BM1821" s="2"/>
      <c r="BN1821" s="2"/>
      <c r="BO1821" s="2"/>
      <c r="BP1821" s="2"/>
      <c r="BQ1821" s="2"/>
      <c r="BR1821" s="2"/>
      <c r="BS1821" s="2"/>
      <c r="BT1821" s="2"/>
      <c r="BU1821" s="2"/>
      <c r="BV1821" s="2"/>
      <c r="BW1821" s="2"/>
      <c r="BX1821" s="2"/>
      <c r="BY1821" s="2"/>
      <c r="BZ1821" s="2"/>
      <c r="CA1821" s="2"/>
      <c r="CI1821"/>
      <c r="CJ1821"/>
      <c r="CK1821"/>
      <c r="CL1821"/>
      <c r="CM1821"/>
      <c r="CN1821"/>
      <c r="CO1821"/>
      <c r="CP1821"/>
      <c r="CQ1821"/>
      <c r="CR1821"/>
      <c r="CS1821"/>
      <c r="CT1821"/>
      <c r="CU1821"/>
      <c r="CV1821"/>
      <c r="CW1821"/>
      <c r="CX1821"/>
    </row>
    <row r="1822" spans="2:102" x14ac:dyDescent="0.35">
      <c r="B1822" s="70" t="str">
        <f t="shared" ref="B1822:F1822" si="1346">B815</f>
        <v/>
      </c>
      <c r="C1822" s="166" t="str">
        <f t="shared" si="1346"/>
        <v/>
      </c>
      <c r="D1822" s="273" t="str">
        <f t="shared" si="1346"/>
        <v/>
      </c>
      <c r="E1822" s="273">
        <f t="shared" si="1346"/>
        <v>45016</v>
      </c>
      <c r="F1822" s="273">
        <f t="shared" si="1346"/>
        <v>0</v>
      </c>
      <c r="G1822" s="98">
        <f t="shared" si="1312"/>
        <v>0</v>
      </c>
      <c r="H1822" s="242">
        <f>IF(G1822=0,0,SUMIFS('Sch A. Input'!$H813:$CJ813,'Sch A. Input'!$H$14:$CJ$14,"Recurring",'Sch A. Input'!$H$13:$CJ$13,"&lt;="&amp;$O$1020,'Sch A. Input'!$H$13:$CJ$13,"&lt;="&amp;$L$11))</f>
        <v>0</v>
      </c>
      <c r="I1822" s="242">
        <f>IF(G1822=0,0,SUMIFS('Sch A. Input'!$H813:$CJ813,'Sch A. Input'!$H$14:$CJ$14,"One-time",'Sch A. Input'!$H$13:$CJ$13,"&lt;="&amp;$O$1020,'Sch A. Input'!$H$13:$CJ$13,"&lt;="&amp;$L$11))</f>
        <v>0</v>
      </c>
      <c r="J1822" s="283">
        <f t="shared" si="1313"/>
        <v>0</v>
      </c>
      <c r="K1822" s="242">
        <f t="shared" si="1314"/>
        <v>0</v>
      </c>
      <c r="L1822" s="242">
        <f t="shared" si="1315"/>
        <v>0</v>
      </c>
      <c r="M1822" s="276">
        <f t="shared" si="1307"/>
        <v>0</v>
      </c>
      <c r="N1822" s="281">
        <f t="shared" si="1289"/>
        <v>0</v>
      </c>
      <c r="O1822" s="245">
        <f t="shared" si="1290"/>
        <v>0</v>
      </c>
      <c r="P1822" s="248"/>
      <c r="Q1822" s="285">
        <f t="shared" si="1316"/>
        <v>0</v>
      </c>
      <c r="R1822" s="242">
        <f>IF(Q1822=0,0,SUMIFS('Sch A. Input'!$H813:$CJ813,'Sch A. Input'!$H$14:$CJ$14,"Recurring",'Sch A. Input'!$H$13:$CJ$13,"&lt;="&amp;$L$11,'Sch A. Input'!$H$13:$CJ$13,"&lt;="&amp;$Y$1020,'Sch A. Input'!$H$13:$CJ$13,"&gt;"&amp;$O$1020))</f>
        <v>0</v>
      </c>
      <c r="S1822" s="242">
        <f>IF(Q1822=0,0,SUMIFS('Sch A. Input'!$H813:$CJ813,'Sch A. Input'!$H$14:$CJ$14,"One-time",'Sch A. Input'!$H$13:$CJ$13,"&lt;="&amp;$L$11,'Sch A. Input'!$H$13:$CJ$13,"&lt;="&amp;$Y$1020,'Sch A. Input'!$H$13:$CJ$13,"&gt;"&amp;$O$1020))</f>
        <v>0</v>
      </c>
      <c r="T1822" s="283">
        <f t="shared" si="1317"/>
        <v>0</v>
      </c>
      <c r="U1822" s="242">
        <f t="shared" si="1318"/>
        <v>0</v>
      </c>
      <c r="V1822" s="242">
        <f t="shared" si="1319"/>
        <v>0</v>
      </c>
      <c r="W1822" s="276">
        <f t="shared" si="1308"/>
        <v>0</v>
      </c>
      <c r="X1822" s="281">
        <f t="shared" si="1291"/>
        <v>0</v>
      </c>
      <c r="Y1822" s="245">
        <f t="shared" si="1292"/>
        <v>0</v>
      </c>
      <c r="Z1822" s="248"/>
      <c r="AA1822" s="285">
        <f t="shared" si="1320"/>
        <v>0</v>
      </c>
      <c r="AB1822" s="242">
        <f>IF(AA1822=0,0,SUMIFS('Sch A. Input'!$H813:$CJ813,'Sch A. Input'!$H$14:$CJ$14,"Recurring",'Sch A. Input'!$H$13:$CJ$13,"&lt;="&amp;$L$11,'Sch A. Input'!$H$13:$CJ$13,"&lt;="&amp;$AI$1020,'Sch A. Input'!$H$13:$CJ$13,"&gt;"&amp;$Y$1020))</f>
        <v>0</v>
      </c>
      <c r="AC1822" s="242">
        <f>IF(AA1822=0,0,SUMIFS('Sch A. Input'!$H813:$CJ813,'Sch A. Input'!$H$14:$CJ$14,"One-time",'Sch A. Input'!$H$13:$CJ$13,"&lt;="&amp;$L$11,'Sch A. Input'!$H$13:$CJ$13,"&lt;="&amp;$AI$1020,'Sch A. Input'!$H$13:$CJ$13,"&gt;"&amp;$Y$1020))</f>
        <v>0</v>
      </c>
      <c r="AD1822" s="283">
        <f t="shared" si="1321"/>
        <v>0</v>
      </c>
      <c r="AE1822" s="242">
        <f t="shared" si="1322"/>
        <v>0</v>
      </c>
      <c r="AF1822" s="242">
        <f t="shared" si="1323"/>
        <v>0</v>
      </c>
      <c r="AG1822" s="276">
        <f t="shared" si="1309"/>
        <v>0</v>
      </c>
      <c r="AH1822" s="281">
        <f t="shared" si="1293"/>
        <v>0</v>
      </c>
      <c r="AI1822" s="245">
        <f t="shared" si="1294"/>
        <v>0</v>
      </c>
      <c r="AK1822" s="285">
        <f t="shared" si="1324"/>
        <v>0</v>
      </c>
      <c r="AL1822" s="242">
        <f>IF(AK1822=0,0,SUMIFS('Sch A. Input'!$H813:$CJ813,'Sch A. Input'!$H$14:$CJ$14,"Recurring",'Sch A. Input'!$H$13:$CJ$13,"&lt;="&amp;$L$11,'Sch A. Input'!$H$13:$CJ$13,"&lt;="&amp;$AS$1020,'Sch A. Input'!$H$13:$CJ$13,"&gt;"&amp;$AI$1020))</f>
        <v>0</v>
      </c>
      <c r="AM1822" s="242">
        <f>IF(AK1822=0,0,SUMIFS('Sch A. Input'!$H813:$CJ813,'Sch A. Input'!$H$14:$CJ$14,"One-time",'Sch A. Input'!$H$13:$CJ$13,"&lt;="&amp;$L$11,'Sch A. Input'!$H$13:$CJ$13,"&lt;="&amp;$AS$1020,'Sch A. Input'!$H$13:$CJ$13,"&gt;"&amp;$AI$1020))</f>
        <v>0</v>
      </c>
      <c r="AN1822" s="283">
        <f t="shared" si="1325"/>
        <v>0</v>
      </c>
      <c r="AO1822" s="242">
        <f t="shared" si="1326"/>
        <v>0</v>
      </c>
      <c r="AP1822" s="242">
        <f t="shared" si="1327"/>
        <v>0</v>
      </c>
      <c r="AQ1822" s="276">
        <f t="shared" si="1310"/>
        <v>0</v>
      </c>
      <c r="AR1822" s="281">
        <f t="shared" si="1295"/>
        <v>0</v>
      </c>
      <c r="AS1822" s="245">
        <f t="shared" si="1296"/>
        <v>0</v>
      </c>
      <c r="AY1822" s="160"/>
      <c r="AZ1822" s="160"/>
      <c r="BK1822" s="2"/>
      <c r="BL1822" s="2"/>
      <c r="BM1822" s="2"/>
      <c r="BN1822" s="2"/>
      <c r="BO1822" s="2"/>
      <c r="BP1822" s="2"/>
      <c r="BQ1822" s="2"/>
      <c r="BR1822" s="2"/>
      <c r="BS1822" s="2"/>
      <c r="BT1822" s="2"/>
      <c r="BU1822" s="2"/>
      <c r="BV1822" s="2"/>
      <c r="BW1822" s="2"/>
      <c r="BX1822" s="2"/>
      <c r="BY1822" s="2"/>
      <c r="BZ1822" s="2"/>
      <c r="CA1822" s="2"/>
      <c r="CI1822"/>
      <c r="CJ1822"/>
      <c r="CK1822"/>
      <c r="CL1822"/>
      <c r="CM1822"/>
      <c r="CN1822"/>
      <c r="CO1822"/>
      <c r="CP1822"/>
      <c r="CQ1822"/>
      <c r="CR1822"/>
      <c r="CS1822"/>
      <c r="CT1822"/>
      <c r="CU1822"/>
      <c r="CV1822"/>
      <c r="CW1822"/>
      <c r="CX1822"/>
    </row>
    <row r="1823" spans="2:102" x14ac:dyDescent="0.35">
      <c r="B1823" s="70" t="str">
        <f t="shared" ref="B1823:F1823" si="1347">B816</f>
        <v/>
      </c>
      <c r="C1823" s="166" t="str">
        <f t="shared" si="1347"/>
        <v/>
      </c>
      <c r="D1823" s="273" t="str">
        <f t="shared" si="1347"/>
        <v/>
      </c>
      <c r="E1823" s="273">
        <f t="shared" si="1347"/>
        <v>45016</v>
      </c>
      <c r="F1823" s="273">
        <f t="shared" si="1347"/>
        <v>0</v>
      </c>
      <c r="G1823" s="98">
        <f t="shared" si="1312"/>
        <v>0</v>
      </c>
      <c r="H1823" s="242">
        <f>IF(G1823=0,0,SUMIFS('Sch A. Input'!$H814:$CJ814,'Sch A. Input'!$H$14:$CJ$14,"Recurring",'Sch A. Input'!$H$13:$CJ$13,"&lt;="&amp;$O$1020,'Sch A. Input'!$H$13:$CJ$13,"&lt;="&amp;$L$11))</f>
        <v>0</v>
      </c>
      <c r="I1823" s="242">
        <f>IF(G1823=0,0,SUMIFS('Sch A. Input'!$H814:$CJ814,'Sch A. Input'!$H$14:$CJ$14,"One-time",'Sch A. Input'!$H$13:$CJ$13,"&lt;="&amp;$O$1020,'Sch A. Input'!$H$13:$CJ$13,"&lt;="&amp;$L$11))</f>
        <v>0</v>
      </c>
      <c r="J1823" s="283">
        <f t="shared" si="1313"/>
        <v>0</v>
      </c>
      <c r="K1823" s="242">
        <f t="shared" si="1314"/>
        <v>0</v>
      </c>
      <c r="L1823" s="242">
        <f t="shared" si="1315"/>
        <v>0</v>
      </c>
      <c r="M1823" s="276">
        <f t="shared" si="1307"/>
        <v>0</v>
      </c>
      <c r="N1823" s="281">
        <f t="shared" si="1289"/>
        <v>0</v>
      </c>
      <c r="O1823" s="245">
        <f t="shared" si="1290"/>
        <v>0</v>
      </c>
      <c r="P1823" s="248"/>
      <c r="Q1823" s="285">
        <f t="shared" si="1316"/>
        <v>0</v>
      </c>
      <c r="R1823" s="242">
        <f>IF(Q1823=0,0,SUMIFS('Sch A. Input'!$H814:$CJ814,'Sch A. Input'!$H$14:$CJ$14,"Recurring",'Sch A. Input'!$H$13:$CJ$13,"&lt;="&amp;$L$11,'Sch A. Input'!$H$13:$CJ$13,"&lt;="&amp;$Y$1020,'Sch A. Input'!$H$13:$CJ$13,"&gt;"&amp;$O$1020))</f>
        <v>0</v>
      </c>
      <c r="S1823" s="242">
        <f>IF(Q1823=0,0,SUMIFS('Sch A. Input'!$H814:$CJ814,'Sch A. Input'!$H$14:$CJ$14,"One-time",'Sch A. Input'!$H$13:$CJ$13,"&lt;="&amp;$L$11,'Sch A. Input'!$H$13:$CJ$13,"&lt;="&amp;$Y$1020,'Sch A. Input'!$H$13:$CJ$13,"&gt;"&amp;$O$1020))</f>
        <v>0</v>
      </c>
      <c r="T1823" s="283">
        <f t="shared" si="1317"/>
        <v>0</v>
      </c>
      <c r="U1823" s="242">
        <f t="shared" si="1318"/>
        <v>0</v>
      </c>
      <c r="V1823" s="242">
        <f t="shared" si="1319"/>
        <v>0</v>
      </c>
      <c r="W1823" s="276">
        <f t="shared" si="1308"/>
        <v>0</v>
      </c>
      <c r="X1823" s="281">
        <f t="shared" si="1291"/>
        <v>0</v>
      </c>
      <c r="Y1823" s="245">
        <f t="shared" si="1292"/>
        <v>0</v>
      </c>
      <c r="Z1823" s="248"/>
      <c r="AA1823" s="285">
        <f t="shared" si="1320"/>
        <v>0</v>
      </c>
      <c r="AB1823" s="242">
        <f>IF(AA1823=0,0,SUMIFS('Sch A. Input'!$H814:$CJ814,'Sch A. Input'!$H$14:$CJ$14,"Recurring",'Sch A. Input'!$H$13:$CJ$13,"&lt;="&amp;$L$11,'Sch A. Input'!$H$13:$CJ$13,"&lt;="&amp;$AI$1020,'Sch A. Input'!$H$13:$CJ$13,"&gt;"&amp;$Y$1020))</f>
        <v>0</v>
      </c>
      <c r="AC1823" s="242">
        <f>IF(AA1823=0,0,SUMIFS('Sch A. Input'!$H814:$CJ814,'Sch A. Input'!$H$14:$CJ$14,"One-time",'Sch A. Input'!$H$13:$CJ$13,"&lt;="&amp;$L$11,'Sch A. Input'!$H$13:$CJ$13,"&lt;="&amp;$AI$1020,'Sch A. Input'!$H$13:$CJ$13,"&gt;"&amp;$Y$1020))</f>
        <v>0</v>
      </c>
      <c r="AD1823" s="283">
        <f t="shared" si="1321"/>
        <v>0</v>
      </c>
      <c r="AE1823" s="242">
        <f t="shared" si="1322"/>
        <v>0</v>
      </c>
      <c r="AF1823" s="242">
        <f t="shared" si="1323"/>
        <v>0</v>
      </c>
      <c r="AG1823" s="276">
        <f t="shared" si="1309"/>
        <v>0</v>
      </c>
      <c r="AH1823" s="281">
        <f t="shared" si="1293"/>
        <v>0</v>
      </c>
      <c r="AI1823" s="245">
        <f t="shared" si="1294"/>
        <v>0</v>
      </c>
      <c r="AK1823" s="285">
        <f t="shared" si="1324"/>
        <v>0</v>
      </c>
      <c r="AL1823" s="242">
        <f>IF(AK1823=0,0,SUMIFS('Sch A. Input'!$H814:$CJ814,'Sch A. Input'!$H$14:$CJ$14,"Recurring",'Sch A. Input'!$H$13:$CJ$13,"&lt;="&amp;$L$11,'Sch A. Input'!$H$13:$CJ$13,"&lt;="&amp;$AS$1020,'Sch A. Input'!$H$13:$CJ$13,"&gt;"&amp;$AI$1020))</f>
        <v>0</v>
      </c>
      <c r="AM1823" s="242">
        <f>IF(AK1823=0,0,SUMIFS('Sch A. Input'!$H814:$CJ814,'Sch A. Input'!$H$14:$CJ$14,"One-time",'Sch A. Input'!$H$13:$CJ$13,"&lt;="&amp;$L$11,'Sch A. Input'!$H$13:$CJ$13,"&lt;="&amp;$AS$1020,'Sch A. Input'!$H$13:$CJ$13,"&gt;"&amp;$AI$1020))</f>
        <v>0</v>
      </c>
      <c r="AN1823" s="283">
        <f t="shared" si="1325"/>
        <v>0</v>
      </c>
      <c r="AO1823" s="242">
        <f t="shared" si="1326"/>
        <v>0</v>
      </c>
      <c r="AP1823" s="242">
        <f t="shared" si="1327"/>
        <v>0</v>
      </c>
      <c r="AQ1823" s="276">
        <f t="shared" si="1310"/>
        <v>0</v>
      </c>
      <c r="AR1823" s="281">
        <f t="shared" si="1295"/>
        <v>0</v>
      </c>
      <c r="AS1823" s="245">
        <f t="shared" si="1296"/>
        <v>0</v>
      </c>
      <c r="AY1823" s="160"/>
      <c r="AZ1823" s="160"/>
      <c r="BK1823" s="2"/>
      <c r="BL1823" s="2"/>
      <c r="BM1823" s="2"/>
      <c r="BN1823" s="2"/>
      <c r="BO1823" s="2"/>
      <c r="BP1823" s="2"/>
      <c r="BQ1823" s="2"/>
      <c r="BR1823" s="2"/>
      <c r="BS1823" s="2"/>
      <c r="BT1823" s="2"/>
      <c r="BU1823" s="2"/>
      <c r="BV1823" s="2"/>
      <c r="BW1823" s="2"/>
      <c r="BX1823" s="2"/>
      <c r="BY1823" s="2"/>
      <c r="BZ1823" s="2"/>
      <c r="CA1823" s="2"/>
      <c r="CI1823"/>
      <c r="CJ1823"/>
      <c r="CK1823"/>
      <c r="CL1823"/>
      <c r="CM1823"/>
      <c r="CN1823"/>
      <c r="CO1823"/>
      <c r="CP1823"/>
      <c r="CQ1823"/>
      <c r="CR1823"/>
      <c r="CS1823"/>
      <c r="CT1823"/>
      <c r="CU1823"/>
      <c r="CV1823"/>
      <c r="CW1823"/>
      <c r="CX1823"/>
    </row>
    <row r="1824" spans="2:102" x14ac:dyDescent="0.35">
      <c r="B1824" s="70" t="str">
        <f t="shared" ref="B1824:F1824" si="1348">B817</f>
        <v/>
      </c>
      <c r="C1824" s="166" t="str">
        <f t="shared" si="1348"/>
        <v/>
      </c>
      <c r="D1824" s="273" t="str">
        <f t="shared" si="1348"/>
        <v/>
      </c>
      <c r="E1824" s="273">
        <f t="shared" si="1348"/>
        <v>45016</v>
      </c>
      <c r="F1824" s="273">
        <f t="shared" si="1348"/>
        <v>0</v>
      </c>
      <c r="G1824" s="98">
        <f t="shared" si="1312"/>
        <v>0</v>
      </c>
      <c r="H1824" s="242">
        <f>IF(G1824=0,0,SUMIFS('Sch A. Input'!$H815:$CJ815,'Sch A. Input'!$H$14:$CJ$14,"Recurring",'Sch A. Input'!$H$13:$CJ$13,"&lt;="&amp;$O$1020,'Sch A. Input'!$H$13:$CJ$13,"&lt;="&amp;$L$11))</f>
        <v>0</v>
      </c>
      <c r="I1824" s="242">
        <f>IF(G1824=0,0,SUMIFS('Sch A. Input'!$H815:$CJ815,'Sch A. Input'!$H$14:$CJ$14,"One-time",'Sch A. Input'!$H$13:$CJ$13,"&lt;="&amp;$O$1020,'Sch A. Input'!$H$13:$CJ$13,"&lt;="&amp;$L$11))</f>
        <v>0</v>
      </c>
      <c r="J1824" s="283">
        <f t="shared" si="1313"/>
        <v>0</v>
      </c>
      <c r="K1824" s="242">
        <f t="shared" si="1314"/>
        <v>0</v>
      </c>
      <c r="L1824" s="242">
        <f t="shared" si="1315"/>
        <v>0</v>
      </c>
      <c r="M1824" s="276">
        <f t="shared" si="1307"/>
        <v>0</v>
      </c>
      <c r="N1824" s="281">
        <f t="shared" si="1289"/>
        <v>0</v>
      </c>
      <c r="O1824" s="245">
        <f t="shared" si="1290"/>
        <v>0</v>
      </c>
      <c r="P1824" s="248"/>
      <c r="Q1824" s="285">
        <f t="shared" si="1316"/>
        <v>0</v>
      </c>
      <c r="R1824" s="242">
        <f>IF(Q1824=0,0,SUMIFS('Sch A. Input'!$H815:$CJ815,'Sch A. Input'!$H$14:$CJ$14,"Recurring",'Sch A. Input'!$H$13:$CJ$13,"&lt;="&amp;$L$11,'Sch A. Input'!$H$13:$CJ$13,"&lt;="&amp;$Y$1020,'Sch A. Input'!$H$13:$CJ$13,"&gt;"&amp;$O$1020))</f>
        <v>0</v>
      </c>
      <c r="S1824" s="242">
        <f>IF(Q1824=0,0,SUMIFS('Sch A. Input'!$H815:$CJ815,'Sch A. Input'!$H$14:$CJ$14,"One-time",'Sch A. Input'!$H$13:$CJ$13,"&lt;="&amp;$L$11,'Sch A. Input'!$H$13:$CJ$13,"&lt;="&amp;$Y$1020,'Sch A. Input'!$H$13:$CJ$13,"&gt;"&amp;$O$1020))</f>
        <v>0</v>
      </c>
      <c r="T1824" s="283">
        <f t="shared" si="1317"/>
        <v>0</v>
      </c>
      <c r="U1824" s="242">
        <f t="shared" si="1318"/>
        <v>0</v>
      </c>
      <c r="V1824" s="242">
        <f t="shared" si="1319"/>
        <v>0</v>
      </c>
      <c r="W1824" s="276">
        <f t="shared" si="1308"/>
        <v>0</v>
      </c>
      <c r="X1824" s="281">
        <f t="shared" si="1291"/>
        <v>0</v>
      </c>
      <c r="Y1824" s="245">
        <f t="shared" si="1292"/>
        <v>0</v>
      </c>
      <c r="Z1824" s="248"/>
      <c r="AA1824" s="285">
        <f t="shared" si="1320"/>
        <v>0</v>
      </c>
      <c r="AB1824" s="242">
        <f>IF(AA1824=0,0,SUMIFS('Sch A. Input'!$H815:$CJ815,'Sch A. Input'!$H$14:$CJ$14,"Recurring",'Sch A. Input'!$H$13:$CJ$13,"&lt;="&amp;$L$11,'Sch A. Input'!$H$13:$CJ$13,"&lt;="&amp;$AI$1020,'Sch A. Input'!$H$13:$CJ$13,"&gt;"&amp;$Y$1020))</f>
        <v>0</v>
      </c>
      <c r="AC1824" s="242">
        <f>IF(AA1824=0,0,SUMIFS('Sch A. Input'!$H815:$CJ815,'Sch A. Input'!$H$14:$CJ$14,"One-time",'Sch A. Input'!$H$13:$CJ$13,"&lt;="&amp;$L$11,'Sch A. Input'!$H$13:$CJ$13,"&lt;="&amp;$AI$1020,'Sch A. Input'!$H$13:$CJ$13,"&gt;"&amp;$Y$1020))</f>
        <v>0</v>
      </c>
      <c r="AD1824" s="283">
        <f t="shared" si="1321"/>
        <v>0</v>
      </c>
      <c r="AE1824" s="242">
        <f t="shared" si="1322"/>
        <v>0</v>
      </c>
      <c r="AF1824" s="242">
        <f t="shared" si="1323"/>
        <v>0</v>
      </c>
      <c r="AG1824" s="276">
        <f t="shared" si="1309"/>
        <v>0</v>
      </c>
      <c r="AH1824" s="281">
        <f t="shared" si="1293"/>
        <v>0</v>
      </c>
      <c r="AI1824" s="245">
        <f t="shared" si="1294"/>
        <v>0</v>
      </c>
      <c r="AK1824" s="285">
        <f t="shared" si="1324"/>
        <v>0</v>
      </c>
      <c r="AL1824" s="242">
        <f>IF(AK1824=0,0,SUMIFS('Sch A. Input'!$H815:$CJ815,'Sch A. Input'!$H$14:$CJ$14,"Recurring",'Sch A. Input'!$H$13:$CJ$13,"&lt;="&amp;$L$11,'Sch A. Input'!$H$13:$CJ$13,"&lt;="&amp;$AS$1020,'Sch A. Input'!$H$13:$CJ$13,"&gt;"&amp;$AI$1020))</f>
        <v>0</v>
      </c>
      <c r="AM1824" s="242">
        <f>IF(AK1824=0,0,SUMIFS('Sch A. Input'!$H815:$CJ815,'Sch A. Input'!$H$14:$CJ$14,"One-time",'Sch A. Input'!$H$13:$CJ$13,"&lt;="&amp;$L$11,'Sch A. Input'!$H$13:$CJ$13,"&lt;="&amp;$AS$1020,'Sch A. Input'!$H$13:$CJ$13,"&gt;"&amp;$AI$1020))</f>
        <v>0</v>
      </c>
      <c r="AN1824" s="283">
        <f t="shared" si="1325"/>
        <v>0</v>
      </c>
      <c r="AO1824" s="242">
        <f t="shared" si="1326"/>
        <v>0</v>
      </c>
      <c r="AP1824" s="242">
        <f t="shared" si="1327"/>
        <v>0</v>
      </c>
      <c r="AQ1824" s="276">
        <f t="shared" si="1310"/>
        <v>0</v>
      </c>
      <c r="AR1824" s="281">
        <f t="shared" si="1295"/>
        <v>0</v>
      </c>
      <c r="AS1824" s="245">
        <f t="shared" si="1296"/>
        <v>0</v>
      </c>
      <c r="AY1824" s="160"/>
      <c r="AZ1824" s="160"/>
      <c r="BK1824" s="2"/>
      <c r="BL1824" s="2"/>
      <c r="BM1824" s="2"/>
      <c r="BN1824" s="2"/>
      <c r="BO1824" s="2"/>
      <c r="BP1824" s="2"/>
      <c r="BQ1824" s="2"/>
      <c r="BR1824" s="2"/>
      <c r="BS1824" s="2"/>
      <c r="BT1824" s="2"/>
      <c r="BU1824" s="2"/>
      <c r="BV1824" s="2"/>
      <c r="BW1824" s="2"/>
      <c r="BX1824" s="2"/>
      <c r="BY1824" s="2"/>
      <c r="BZ1824" s="2"/>
      <c r="CA1824" s="2"/>
      <c r="CI1824"/>
      <c r="CJ1824"/>
      <c r="CK1824"/>
      <c r="CL1824"/>
      <c r="CM1824"/>
      <c r="CN1824"/>
      <c r="CO1824"/>
      <c r="CP1824"/>
      <c r="CQ1824"/>
      <c r="CR1824"/>
      <c r="CS1824"/>
      <c r="CT1824"/>
      <c r="CU1824"/>
      <c r="CV1824"/>
      <c r="CW1824"/>
      <c r="CX1824"/>
    </row>
    <row r="1825" spans="2:102" x14ac:dyDescent="0.35">
      <c r="B1825" s="70" t="str">
        <f t="shared" ref="B1825:F1825" si="1349">B818</f>
        <v/>
      </c>
      <c r="C1825" s="166" t="str">
        <f t="shared" si="1349"/>
        <v/>
      </c>
      <c r="D1825" s="273" t="str">
        <f t="shared" si="1349"/>
        <v/>
      </c>
      <c r="E1825" s="273">
        <f t="shared" si="1349"/>
        <v>45016</v>
      </c>
      <c r="F1825" s="273">
        <f t="shared" si="1349"/>
        <v>0</v>
      </c>
      <c r="G1825" s="98">
        <f t="shared" si="1312"/>
        <v>0</v>
      </c>
      <c r="H1825" s="242">
        <f>IF(G1825=0,0,SUMIFS('Sch A. Input'!$H816:$CJ816,'Sch A. Input'!$H$14:$CJ$14,"Recurring",'Sch A. Input'!$H$13:$CJ$13,"&lt;="&amp;$O$1020,'Sch A. Input'!$H$13:$CJ$13,"&lt;="&amp;$L$11))</f>
        <v>0</v>
      </c>
      <c r="I1825" s="242">
        <f>IF(G1825=0,0,SUMIFS('Sch A. Input'!$H816:$CJ816,'Sch A. Input'!$H$14:$CJ$14,"One-time",'Sch A. Input'!$H$13:$CJ$13,"&lt;="&amp;$O$1020,'Sch A. Input'!$H$13:$CJ$13,"&lt;="&amp;$L$11))</f>
        <v>0</v>
      </c>
      <c r="J1825" s="283">
        <f t="shared" si="1313"/>
        <v>0</v>
      </c>
      <c r="K1825" s="242">
        <f t="shared" si="1314"/>
        <v>0</v>
      </c>
      <c r="L1825" s="242">
        <f t="shared" si="1315"/>
        <v>0</v>
      </c>
      <c r="M1825" s="276">
        <f t="shared" si="1307"/>
        <v>0</v>
      </c>
      <c r="N1825" s="281">
        <f t="shared" si="1289"/>
        <v>0</v>
      </c>
      <c r="O1825" s="245">
        <f t="shared" si="1290"/>
        <v>0</v>
      </c>
      <c r="P1825" s="248"/>
      <c r="Q1825" s="285">
        <f t="shared" si="1316"/>
        <v>0</v>
      </c>
      <c r="R1825" s="242">
        <f>IF(Q1825=0,0,SUMIFS('Sch A. Input'!$H816:$CJ816,'Sch A. Input'!$H$14:$CJ$14,"Recurring",'Sch A. Input'!$H$13:$CJ$13,"&lt;="&amp;$L$11,'Sch A. Input'!$H$13:$CJ$13,"&lt;="&amp;$Y$1020,'Sch A. Input'!$H$13:$CJ$13,"&gt;"&amp;$O$1020))</f>
        <v>0</v>
      </c>
      <c r="S1825" s="242">
        <f>IF(Q1825=0,0,SUMIFS('Sch A. Input'!$H816:$CJ816,'Sch A. Input'!$H$14:$CJ$14,"One-time",'Sch A. Input'!$H$13:$CJ$13,"&lt;="&amp;$L$11,'Sch A. Input'!$H$13:$CJ$13,"&lt;="&amp;$Y$1020,'Sch A. Input'!$H$13:$CJ$13,"&gt;"&amp;$O$1020))</f>
        <v>0</v>
      </c>
      <c r="T1825" s="283">
        <f t="shared" si="1317"/>
        <v>0</v>
      </c>
      <c r="U1825" s="242">
        <f t="shared" si="1318"/>
        <v>0</v>
      </c>
      <c r="V1825" s="242">
        <f t="shared" si="1319"/>
        <v>0</v>
      </c>
      <c r="W1825" s="276">
        <f t="shared" si="1308"/>
        <v>0</v>
      </c>
      <c r="X1825" s="281">
        <f t="shared" si="1291"/>
        <v>0</v>
      </c>
      <c r="Y1825" s="245">
        <f t="shared" si="1292"/>
        <v>0</v>
      </c>
      <c r="Z1825" s="248"/>
      <c r="AA1825" s="285">
        <f t="shared" si="1320"/>
        <v>0</v>
      </c>
      <c r="AB1825" s="242">
        <f>IF(AA1825=0,0,SUMIFS('Sch A. Input'!$H816:$CJ816,'Sch A. Input'!$H$14:$CJ$14,"Recurring",'Sch A. Input'!$H$13:$CJ$13,"&lt;="&amp;$L$11,'Sch A. Input'!$H$13:$CJ$13,"&lt;="&amp;$AI$1020,'Sch A. Input'!$H$13:$CJ$13,"&gt;"&amp;$Y$1020))</f>
        <v>0</v>
      </c>
      <c r="AC1825" s="242">
        <f>IF(AA1825=0,0,SUMIFS('Sch A. Input'!$H816:$CJ816,'Sch A. Input'!$H$14:$CJ$14,"One-time",'Sch A. Input'!$H$13:$CJ$13,"&lt;="&amp;$L$11,'Sch A. Input'!$H$13:$CJ$13,"&lt;="&amp;$AI$1020,'Sch A. Input'!$H$13:$CJ$13,"&gt;"&amp;$Y$1020))</f>
        <v>0</v>
      </c>
      <c r="AD1825" s="283">
        <f t="shared" si="1321"/>
        <v>0</v>
      </c>
      <c r="AE1825" s="242">
        <f t="shared" si="1322"/>
        <v>0</v>
      </c>
      <c r="AF1825" s="242">
        <f t="shared" si="1323"/>
        <v>0</v>
      </c>
      <c r="AG1825" s="276">
        <f t="shared" si="1309"/>
        <v>0</v>
      </c>
      <c r="AH1825" s="281">
        <f t="shared" si="1293"/>
        <v>0</v>
      </c>
      <c r="AI1825" s="245">
        <f t="shared" si="1294"/>
        <v>0</v>
      </c>
      <c r="AK1825" s="285">
        <f t="shared" si="1324"/>
        <v>0</v>
      </c>
      <c r="AL1825" s="242">
        <f>IF(AK1825=0,0,SUMIFS('Sch A. Input'!$H816:$CJ816,'Sch A. Input'!$H$14:$CJ$14,"Recurring",'Sch A. Input'!$H$13:$CJ$13,"&lt;="&amp;$L$11,'Sch A. Input'!$H$13:$CJ$13,"&lt;="&amp;$AS$1020,'Sch A. Input'!$H$13:$CJ$13,"&gt;"&amp;$AI$1020))</f>
        <v>0</v>
      </c>
      <c r="AM1825" s="242">
        <f>IF(AK1825=0,0,SUMIFS('Sch A. Input'!$H816:$CJ816,'Sch A. Input'!$H$14:$CJ$14,"One-time",'Sch A. Input'!$H$13:$CJ$13,"&lt;="&amp;$L$11,'Sch A. Input'!$H$13:$CJ$13,"&lt;="&amp;$AS$1020,'Sch A. Input'!$H$13:$CJ$13,"&gt;"&amp;$AI$1020))</f>
        <v>0</v>
      </c>
      <c r="AN1825" s="283">
        <f t="shared" si="1325"/>
        <v>0</v>
      </c>
      <c r="AO1825" s="242">
        <f t="shared" si="1326"/>
        <v>0</v>
      </c>
      <c r="AP1825" s="242">
        <f t="shared" si="1327"/>
        <v>0</v>
      </c>
      <c r="AQ1825" s="276">
        <f t="shared" si="1310"/>
        <v>0</v>
      </c>
      <c r="AR1825" s="281">
        <f t="shared" si="1295"/>
        <v>0</v>
      </c>
      <c r="AS1825" s="245">
        <f t="shared" si="1296"/>
        <v>0</v>
      </c>
      <c r="AY1825" s="160"/>
      <c r="AZ1825" s="160"/>
      <c r="BK1825" s="2"/>
      <c r="BL1825" s="2"/>
      <c r="BM1825" s="2"/>
      <c r="BN1825" s="2"/>
      <c r="BO1825" s="2"/>
      <c r="BP1825" s="2"/>
      <c r="BQ1825" s="2"/>
      <c r="BR1825" s="2"/>
      <c r="BS1825" s="2"/>
      <c r="BT1825" s="2"/>
      <c r="BU1825" s="2"/>
      <c r="BV1825" s="2"/>
      <c r="BW1825" s="2"/>
      <c r="BX1825" s="2"/>
      <c r="BY1825" s="2"/>
      <c r="BZ1825" s="2"/>
      <c r="CA1825" s="2"/>
      <c r="CI1825"/>
      <c r="CJ1825"/>
      <c r="CK1825"/>
      <c r="CL1825"/>
      <c r="CM1825"/>
      <c r="CN1825"/>
      <c r="CO1825"/>
      <c r="CP1825"/>
      <c r="CQ1825"/>
      <c r="CR1825"/>
      <c r="CS1825"/>
      <c r="CT1825"/>
      <c r="CU1825"/>
      <c r="CV1825"/>
      <c r="CW1825"/>
      <c r="CX1825"/>
    </row>
    <row r="1826" spans="2:102" x14ac:dyDescent="0.35">
      <c r="B1826" s="70" t="str">
        <f t="shared" ref="B1826:F1826" si="1350">B819</f>
        <v/>
      </c>
      <c r="C1826" s="166" t="str">
        <f t="shared" si="1350"/>
        <v/>
      </c>
      <c r="D1826" s="273" t="str">
        <f t="shared" si="1350"/>
        <v/>
      </c>
      <c r="E1826" s="273">
        <f t="shared" si="1350"/>
        <v>45016</v>
      </c>
      <c r="F1826" s="273">
        <f t="shared" si="1350"/>
        <v>0</v>
      </c>
      <c r="G1826" s="98">
        <f t="shared" si="1312"/>
        <v>0</v>
      </c>
      <c r="H1826" s="242">
        <f>IF(G1826=0,0,SUMIFS('Sch A. Input'!$H817:$CJ817,'Sch A. Input'!$H$14:$CJ$14,"Recurring",'Sch A. Input'!$H$13:$CJ$13,"&lt;="&amp;$O$1020,'Sch A. Input'!$H$13:$CJ$13,"&lt;="&amp;$L$11))</f>
        <v>0</v>
      </c>
      <c r="I1826" s="242">
        <f>IF(G1826=0,0,SUMIFS('Sch A. Input'!$H817:$CJ817,'Sch A. Input'!$H$14:$CJ$14,"One-time",'Sch A. Input'!$H$13:$CJ$13,"&lt;="&amp;$O$1020,'Sch A. Input'!$H$13:$CJ$13,"&lt;="&amp;$L$11))</f>
        <v>0</v>
      </c>
      <c r="J1826" s="283">
        <f t="shared" si="1313"/>
        <v>0</v>
      </c>
      <c r="K1826" s="242">
        <f t="shared" si="1314"/>
        <v>0</v>
      </c>
      <c r="L1826" s="242">
        <f t="shared" si="1315"/>
        <v>0</v>
      </c>
      <c r="M1826" s="276">
        <f t="shared" si="1307"/>
        <v>0</v>
      </c>
      <c r="N1826" s="281">
        <f t="shared" si="1289"/>
        <v>0</v>
      </c>
      <c r="O1826" s="245">
        <f t="shared" si="1290"/>
        <v>0</v>
      </c>
      <c r="P1826" s="248"/>
      <c r="Q1826" s="285">
        <f t="shared" si="1316"/>
        <v>0</v>
      </c>
      <c r="R1826" s="242">
        <f>IF(Q1826=0,0,SUMIFS('Sch A. Input'!$H817:$CJ817,'Sch A. Input'!$H$14:$CJ$14,"Recurring",'Sch A. Input'!$H$13:$CJ$13,"&lt;="&amp;$L$11,'Sch A. Input'!$H$13:$CJ$13,"&lt;="&amp;$Y$1020,'Sch A. Input'!$H$13:$CJ$13,"&gt;"&amp;$O$1020))</f>
        <v>0</v>
      </c>
      <c r="S1826" s="242">
        <f>IF(Q1826=0,0,SUMIFS('Sch A. Input'!$H817:$CJ817,'Sch A. Input'!$H$14:$CJ$14,"One-time",'Sch A. Input'!$H$13:$CJ$13,"&lt;="&amp;$L$11,'Sch A. Input'!$H$13:$CJ$13,"&lt;="&amp;$Y$1020,'Sch A. Input'!$H$13:$CJ$13,"&gt;"&amp;$O$1020))</f>
        <v>0</v>
      </c>
      <c r="T1826" s="283">
        <f t="shared" si="1317"/>
        <v>0</v>
      </c>
      <c r="U1826" s="242">
        <f t="shared" si="1318"/>
        <v>0</v>
      </c>
      <c r="V1826" s="242">
        <f t="shared" si="1319"/>
        <v>0</v>
      </c>
      <c r="W1826" s="276">
        <f t="shared" si="1308"/>
        <v>0</v>
      </c>
      <c r="X1826" s="281">
        <f t="shared" si="1291"/>
        <v>0</v>
      </c>
      <c r="Y1826" s="245">
        <f t="shared" si="1292"/>
        <v>0</v>
      </c>
      <c r="Z1826" s="248"/>
      <c r="AA1826" s="285">
        <f t="shared" si="1320"/>
        <v>0</v>
      </c>
      <c r="AB1826" s="242">
        <f>IF(AA1826=0,0,SUMIFS('Sch A. Input'!$H817:$CJ817,'Sch A. Input'!$H$14:$CJ$14,"Recurring",'Sch A. Input'!$H$13:$CJ$13,"&lt;="&amp;$L$11,'Sch A. Input'!$H$13:$CJ$13,"&lt;="&amp;$AI$1020,'Sch A. Input'!$H$13:$CJ$13,"&gt;"&amp;$Y$1020))</f>
        <v>0</v>
      </c>
      <c r="AC1826" s="242">
        <f>IF(AA1826=0,0,SUMIFS('Sch A. Input'!$H817:$CJ817,'Sch A. Input'!$H$14:$CJ$14,"One-time",'Sch A. Input'!$H$13:$CJ$13,"&lt;="&amp;$L$11,'Sch A. Input'!$H$13:$CJ$13,"&lt;="&amp;$AI$1020,'Sch A. Input'!$H$13:$CJ$13,"&gt;"&amp;$Y$1020))</f>
        <v>0</v>
      </c>
      <c r="AD1826" s="283">
        <f t="shared" si="1321"/>
        <v>0</v>
      </c>
      <c r="AE1826" s="242">
        <f t="shared" si="1322"/>
        <v>0</v>
      </c>
      <c r="AF1826" s="242">
        <f t="shared" si="1323"/>
        <v>0</v>
      </c>
      <c r="AG1826" s="276">
        <f t="shared" si="1309"/>
        <v>0</v>
      </c>
      <c r="AH1826" s="281">
        <f t="shared" si="1293"/>
        <v>0</v>
      </c>
      <c r="AI1826" s="245">
        <f t="shared" si="1294"/>
        <v>0</v>
      </c>
      <c r="AK1826" s="285">
        <f t="shared" si="1324"/>
        <v>0</v>
      </c>
      <c r="AL1826" s="242">
        <f>IF(AK1826=0,0,SUMIFS('Sch A. Input'!$H817:$CJ817,'Sch A. Input'!$H$14:$CJ$14,"Recurring",'Sch A. Input'!$H$13:$CJ$13,"&lt;="&amp;$L$11,'Sch A. Input'!$H$13:$CJ$13,"&lt;="&amp;$AS$1020,'Sch A. Input'!$H$13:$CJ$13,"&gt;"&amp;$AI$1020))</f>
        <v>0</v>
      </c>
      <c r="AM1826" s="242">
        <f>IF(AK1826=0,0,SUMIFS('Sch A. Input'!$H817:$CJ817,'Sch A. Input'!$H$14:$CJ$14,"One-time",'Sch A. Input'!$H$13:$CJ$13,"&lt;="&amp;$L$11,'Sch A. Input'!$H$13:$CJ$13,"&lt;="&amp;$AS$1020,'Sch A. Input'!$H$13:$CJ$13,"&gt;"&amp;$AI$1020))</f>
        <v>0</v>
      </c>
      <c r="AN1826" s="283">
        <f t="shared" si="1325"/>
        <v>0</v>
      </c>
      <c r="AO1826" s="242">
        <f t="shared" si="1326"/>
        <v>0</v>
      </c>
      <c r="AP1826" s="242">
        <f t="shared" si="1327"/>
        <v>0</v>
      </c>
      <c r="AQ1826" s="276">
        <f t="shared" si="1310"/>
        <v>0</v>
      </c>
      <c r="AR1826" s="281">
        <f t="shared" si="1295"/>
        <v>0</v>
      </c>
      <c r="AS1826" s="245">
        <f t="shared" si="1296"/>
        <v>0</v>
      </c>
      <c r="AY1826" s="160"/>
      <c r="AZ1826" s="160"/>
      <c r="BK1826" s="2"/>
      <c r="BL1826" s="2"/>
      <c r="BM1826" s="2"/>
      <c r="BN1826" s="2"/>
      <c r="BO1826" s="2"/>
      <c r="BP1826" s="2"/>
      <c r="BQ1826" s="2"/>
      <c r="BR1826" s="2"/>
      <c r="BS1826" s="2"/>
      <c r="BT1826" s="2"/>
      <c r="BU1826" s="2"/>
      <c r="BV1826" s="2"/>
      <c r="BW1826" s="2"/>
      <c r="BX1826" s="2"/>
      <c r="BY1826" s="2"/>
      <c r="BZ1826" s="2"/>
      <c r="CA1826" s="2"/>
      <c r="CI1826"/>
      <c r="CJ1826"/>
      <c r="CK1826"/>
      <c r="CL1826"/>
      <c r="CM1826"/>
      <c r="CN1826"/>
      <c r="CO1826"/>
      <c r="CP1826"/>
      <c r="CQ1826"/>
      <c r="CR1826"/>
      <c r="CS1826"/>
      <c r="CT1826"/>
      <c r="CU1826"/>
      <c r="CV1826"/>
      <c r="CW1826"/>
      <c r="CX1826"/>
    </row>
    <row r="1827" spans="2:102" x14ac:dyDescent="0.35">
      <c r="B1827" s="70" t="str">
        <f t="shared" ref="B1827:F1827" si="1351">B820</f>
        <v/>
      </c>
      <c r="C1827" s="166" t="str">
        <f t="shared" si="1351"/>
        <v/>
      </c>
      <c r="D1827" s="273" t="str">
        <f t="shared" si="1351"/>
        <v/>
      </c>
      <c r="E1827" s="273">
        <f t="shared" si="1351"/>
        <v>45016</v>
      </c>
      <c r="F1827" s="273">
        <f t="shared" si="1351"/>
        <v>0</v>
      </c>
      <c r="G1827" s="98">
        <f t="shared" si="1312"/>
        <v>0</v>
      </c>
      <c r="H1827" s="242">
        <f>IF(G1827=0,0,SUMIFS('Sch A. Input'!$H818:$CJ818,'Sch A. Input'!$H$14:$CJ$14,"Recurring",'Sch A. Input'!$H$13:$CJ$13,"&lt;="&amp;$O$1020,'Sch A. Input'!$H$13:$CJ$13,"&lt;="&amp;$L$11))</f>
        <v>0</v>
      </c>
      <c r="I1827" s="242">
        <f>IF(G1827=0,0,SUMIFS('Sch A. Input'!$H818:$CJ818,'Sch A. Input'!$H$14:$CJ$14,"One-time",'Sch A. Input'!$H$13:$CJ$13,"&lt;="&amp;$O$1020,'Sch A. Input'!$H$13:$CJ$13,"&lt;="&amp;$L$11))</f>
        <v>0</v>
      </c>
      <c r="J1827" s="283">
        <f t="shared" si="1313"/>
        <v>0</v>
      </c>
      <c r="K1827" s="242">
        <f t="shared" si="1314"/>
        <v>0</v>
      </c>
      <c r="L1827" s="242">
        <f t="shared" si="1315"/>
        <v>0</v>
      </c>
      <c r="M1827" s="276">
        <f t="shared" si="1307"/>
        <v>0</v>
      </c>
      <c r="N1827" s="281">
        <f t="shared" si="1289"/>
        <v>0</v>
      </c>
      <c r="O1827" s="245">
        <f t="shared" si="1290"/>
        <v>0</v>
      </c>
      <c r="P1827" s="248"/>
      <c r="Q1827" s="285">
        <f t="shared" si="1316"/>
        <v>0</v>
      </c>
      <c r="R1827" s="242">
        <f>IF(Q1827=0,0,SUMIFS('Sch A. Input'!$H818:$CJ818,'Sch A. Input'!$H$14:$CJ$14,"Recurring",'Sch A. Input'!$H$13:$CJ$13,"&lt;="&amp;$L$11,'Sch A. Input'!$H$13:$CJ$13,"&lt;="&amp;$Y$1020,'Sch A. Input'!$H$13:$CJ$13,"&gt;"&amp;$O$1020))</f>
        <v>0</v>
      </c>
      <c r="S1827" s="242">
        <f>IF(Q1827=0,0,SUMIFS('Sch A. Input'!$H818:$CJ818,'Sch A. Input'!$H$14:$CJ$14,"One-time",'Sch A. Input'!$H$13:$CJ$13,"&lt;="&amp;$L$11,'Sch A. Input'!$H$13:$CJ$13,"&lt;="&amp;$Y$1020,'Sch A. Input'!$H$13:$CJ$13,"&gt;"&amp;$O$1020))</f>
        <v>0</v>
      </c>
      <c r="T1827" s="283">
        <f t="shared" si="1317"/>
        <v>0</v>
      </c>
      <c r="U1827" s="242">
        <f t="shared" si="1318"/>
        <v>0</v>
      </c>
      <c r="V1827" s="242">
        <f t="shared" si="1319"/>
        <v>0</v>
      </c>
      <c r="W1827" s="276">
        <f t="shared" si="1308"/>
        <v>0</v>
      </c>
      <c r="X1827" s="281">
        <f t="shared" si="1291"/>
        <v>0</v>
      </c>
      <c r="Y1827" s="245">
        <f t="shared" si="1292"/>
        <v>0</v>
      </c>
      <c r="Z1827" s="248"/>
      <c r="AA1827" s="285">
        <f t="shared" si="1320"/>
        <v>0</v>
      </c>
      <c r="AB1827" s="242">
        <f>IF(AA1827=0,0,SUMIFS('Sch A. Input'!$H818:$CJ818,'Sch A. Input'!$H$14:$CJ$14,"Recurring",'Sch A. Input'!$H$13:$CJ$13,"&lt;="&amp;$L$11,'Sch A. Input'!$H$13:$CJ$13,"&lt;="&amp;$AI$1020,'Sch A. Input'!$H$13:$CJ$13,"&gt;"&amp;$Y$1020))</f>
        <v>0</v>
      </c>
      <c r="AC1827" s="242">
        <f>IF(AA1827=0,0,SUMIFS('Sch A. Input'!$H818:$CJ818,'Sch A. Input'!$H$14:$CJ$14,"One-time",'Sch A. Input'!$H$13:$CJ$13,"&lt;="&amp;$L$11,'Sch A. Input'!$H$13:$CJ$13,"&lt;="&amp;$AI$1020,'Sch A. Input'!$H$13:$CJ$13,"&gt;"&amp;$Y$1020))</f>
        <v>0</v>
      </c>
      <c r="AD1827" s="283">
        <f t="shared" si="1321"/>
        <v>0</v>
      </c>
      <c r="AE1827" s="242">
        <f t="shared" si="1322"/>
        <v>0</v>
      </c>
      <c r="AF1827" s="242">
        <f t="shared" si="1323"/>
        <v>0</v>
      </c>
      <c r="AG1827" s="276">
        <f t="shared" si="1309"/>
        <v>0</v>
      </c>
      <c r="AH1827" s="281">
        <f t="shared" si="1293"/>
        <v>0</v>
      </c>
      <c r="AI1827" s="245">
        <f t="shared" si="1294"/>
        <v>0</v>
      </c>
      <c r="AK1827" s="285">
        <f t="shared" si="1324"/>
        <v>0</v>
      </c>
      <c r="AL1827" s="242">
        <f>IF(AK1827=0,0,SUMIFS('Sch A. Input'!$H818:$CJ818,'Sch A. Input'!$H$14:$CJ$14,"Recurring",'Sch A. Input'!$H$13:$CJ$13,"&lt;="&amp;$L$11,'Sch A. Input'!$H$13:$CJ$13,"&lt;="&amp;$AS$1020,'Sch A. Input'!$H$13:$CJ$13,"&gt;"&amp;$AI$1020))</f>
        <v>0</v>
      </c>
      <c r="AM1827" s="242">
        <f>IF(AK1827=0,0,SUMIFS('Sch A. Input'!$H818:$CJ818,'Sch A. Input'!$H$14:$CJ$14,"One-time",'Sch A. Input'!$H$13:$CJ$13,"&lt;="&amp;$L$11,'Sch A. Input'!$H$13:$CJ$13,"&lt;="&amp;$AS$1020,'Sch A. Input'!$H$13:$CJ$13,"&gt;"&amp;$AI$1020))</f>
        <v>0</v>
      </c>
      <c r="AN1827" s="283">
        <f t="shared" si="1325"/>
        <v>0</v>
      </c>
      <c r="AO1827" s="242">
        <f t="shared" si="1326"/>
        <v>0</v>
      </c>
      <c r="AP1827" s="242">
        <f t="shared" si="1327"/>
        <v>0</v>
      </c>
      <c r="AQ1827" s="276">
        <f t="shared" si="1310"/>
        <v>0</v>
      </c>
      <c r="AR1827" s="281">
        <f t="shared" si="1295"/>
        <v>0</v>
      </c>
      <c r="AS1827" s="245">
        <f t="shared" si="1296"/>
        <v>0</v>
      </c>
      <c r="AY1827" s="160"/>
      <c r="AZ1827" s="160"/>
      <c r="BK1827" s="2"/>
      <c r="BL1827" s="2"/>
      <c r="BM1827" s="2"/>
      <c r="BN1827" s="2"/>
      <c r="BO1827" s="2"/>
      <c r="BP1827" s="2"/>
      <c r="BQ1827" s="2"/>
      <c r="BR1827" s="2"/>
      <c r="BS1827" s="2"/>
      <c r="BT1827" s="2"/>
      <c r="BU1827" s="2"/>
      <c r="BV1827" s="2"/>
      <c r="BW1827" s="2"/>
      <c r="BX1827" s="2"/>
      <c r="BY1827" s="2"/>
      <c r="BZ1827" s="2"/>
      <c r="CA1827" s="2"/>
      <c r="CI1827"/>
      <c r="CJ1827"/>
      <c r="CK1827"/>
      <c r="CL1827"/>
      <c r="CM1827"/>
      <c r="CN1827"/>
      <c r="CO1827"/>
      <c r="CP1827"/>
      <c r="CQ1827"/>
      <c r="CR1827"/>
      <c r="CS1827"/>
      <c r="CT1827"/>
      <c r="CU1827"/>
      <c r="CV1827"/>
      <c r="CW1827"/>
      <c r="CX1827"/>
    </row>
    <row r="1828" spans="2:102" x14ac:dyDescent="0.35">
      <c r="B1828" s="70" t="str">
        <f t="shared" ref="B1828:F1828" si="1352">B821</f>
        <v/>
      </c>
      <c r="C1828" s="166" t="str">
        <f t="shared" si="1352"/>
        <v/>
      </c>
      <c r="D1828" s="273" t="str">
        <f t="shared" si="1352"/>
        <v/>
      </c>
      <c r="E1828" s="273">
        <f t="shared" si="1352"/>
        <v>45016</v>
      </c>
      <c r="F1828" s="273">
        <f t="shared" si="1352"/>
        <v>0</v>
      </c>
      <c r="G1828" s="98">
        <f t="shared" si="1312"/>
        <v>0</v>
      </c>
      <c r="H1828" s="242">
        <f>IF(G1828=0,0,SUMIFS('Sch A. Input'!$H819:$CJ819,'Sch A. Input'!$H$14:$CJ$14,"Recurring",'Sch A. Input'!$H$13:$CJ$13,"&lt;="&amp;$O$1020,'Sch A. Input'!$H$13:$CJ$13,"&lt;="&amp;$L$11))</f>
        <v>0</v>
      </c>
      <c r="I1828" s="242">
        <f>IF(G1828=0,0,SUMIFS('Sch A. Input'!$H819:$CJ819,'Sch A. Input'!$H$14:$CJ$14,"One-time",'Sch A. Input'!$H$13:$CJ$13,"&lt;="&amp;$O$1020,'Sch A. Input'!$H$13:$CJ$13,"&lt;="&amp;$L$11))</f>
        <v>0</v>
      </c>
      <c r="J1828" s="283">
        <f t="shared" si="1313"/>
        <v>0</v>
      </c>
      <c r="K1828" s="242">
        <f t="shared" si="1314"/>
        <v>0</v>
      </c>
      <c r="L1828" s="242">
        <f t="shared" si="1315"/>
        <v>0</v>
      </c>
      <c r="M1828" s="276">
        <f t="shared" si="1307"/>
        <v>0</v>
      </c>
      <c r="N1828" s="281">
        <f t="shared" si="1289"/>
        <v>0</v>
      </c>
      <c r="O1828" s="245">
        <f t="shared" si="1290"/>
        <v>0</v>
      </c>
      <c r="P1828" s="248"/>
      <c r="Q1828" s="285">
        <f t="shared" si="1316"/>
        <v>0</v>
      </c>
      <c r="R1828" s="242">
        <f>IF(Q1828=0,0,SUMIFS('Sch A. Input'!$H819:$CJ819,'Sch A. Input'!$H$14:$CJ$14,"Recurring",'Sch A. Input'!$H$13:$CJ$13,"&lt;="&amp;$L$11,'Sch A. Input'!$H$13:$CJ$13,"&lt;="&amp;$Y$1020,'Sch A. Input'!$H$13:$CJ$13,"&gt;"&amp;$O$1020))</f>
        <v>0</v>
      </c>
      <c r="S1828" s="242">
        <f>IF(Q1828=0,0,SUMIFS('Sch A. Input'!$H819:$CJ819,'Sch A. Input'!$H$14:$CJ$14,"One-time",'Sch A. Input'!$H$13:$CJ$13,"&lt;="&amp;$L$11,'Sch A. Input'!$H$13:$CJ$13,"&lt;="&amp;$Y$1020,'Sch A. Input'!$H$13:$CJ$13,"&gt;"&amp;$O$1020))</f>
        <v>0</v>
      </c>
      <c r="T1828" s="283">
        <f t="shared" si="1317"/>
        <v>0</v>
      </c>
      <c r="U1828" s="242">
        <f t="shared" si="1318"/>
        <v>0</v>
      </c>
      <c r="V1828" s="242">
        <f t="shared" si="1319"/>
        <v>0</v>
      </c>
      <c r="W1828" s="276">
        <f t="shared" si="1308"/>
        <v>0</v>
      </c>
      <c r="X1828" s="281">
        <f t="shared" si="1291"/>
        <v>0</v>
      </c>
      <c r="Y1828" s="245">
        <f t="shared" si="1292"/>
        <v>0</v>
      </c>
      <c r="Z1828" s="248"/>
      <c r="AA1828" s="285">
        <f t="shared" si="1320"/>
        <v>0</v>
      </c>
      <c r="AB1828" s="242">
        <f>IF(AA1828=0,0,SUMIFS('Sch A. Input'!$H819:$CJ819,'Sch A. Input'!$H$14:$CJ$14,"Recurring",'Sch A. Input'!$H$13:$CJ$13,"&lt;="&amp;$L$11,'Sch A. Input'!$H$13:$CJ$13,"&lt;="&amp;$AI$1020,'Sch A. Input'!$H$13:$CJ$13,"&gt;"&amp;$Y$1020))</f>
        <v>0</v>
      </c>
      <c r="AC1828" s="242">
        <f>IF(AA1828=0,0,SUMIFS('Sch A. Input'!$H819:$CJ819,'Sch A. Input'!$H$14:$CJ$14,"One-time",'Sch A. Input'!$H$13:$CJ$13,"&lt;="&amp;$L$11,'Sch A. Input'!$H$13:$CJ$13,"&lt;="&amp;$AI$1020,'Sch A. Input'!$H$13:$CJ$13,"&gt;"&amp;$Y$1020))</f>
        <v>0</v>
      </c>
      <c r="AD1828" s="283">
        <f t="shared" si="1321"/>
        <v>0</v>
      </c>
      <c r="AE1828" s="242">
        <f t="shared" si="1322"/>
        <v>0</v>
      </c>
      <c r="AF1828" s="242">
        <f t="shared" si="1323"/>
        <v>0</v>
      </c>
      <c r="AG1828" s="276">
        <f t="shared" si="1309"/>
        <v>0</v>
      </c>
      <c r="AH1828" s="281">
        <f t="shared" si="1293"/>
        <v>0</v>
      </c>
      <c r="AI1828" s="245">
        <f t="shared" si="1294"/>
        <v>0</v>
      </c>
      <c r="AK1828" s="285">
        <f t="shared" si="1324"/>
        <v>0</v>
      </c>
      <c r="AL1828" s="242">
        <f>IF(AK1828=0,0,SUMIFS('Sch A. Input'!$H819:$CJ819,'Sch A. Input'!$H$14:$CJ$14,"Recurring",'Sch A. Input'!$H$13:$CJ$13,"&lt;="&amp;$L$11,'Sch A. Input'!$H$13:$CJ$13,"&lt;="&amp;$AS$1020,'Sch A. Input'!$H$13:$CJ$13,"&gt;"&amp;$AI$1020))</f>
        <v>0</v>
      </c>
      <c r="AM1828" s="242">
        <f>IF(AK1828=0,0,SUMIFS('Sch A. Input'!$H819:$CJ819,'Sch A. Input'!$H$14:$CJ$14,"One-time",'Sch A. Input'!$H$13:$CJ$13,"&lt;="&amp;$L$11,'Sch A. Input'!$H$13:$CJ$13,"&lt;="&amp;$AS$1020,'Sch A. Input'!$H$13:$CJ$13,"&gt;"&amp;$AI$1020))</f>
        <v>0</v>
      </c>
      <c r="AN1828" s="283">
        <f t="shared" si="1325"/>
        <v>0</v>
      </c>
      <c r="AO1828" s="242">
        <f t="shared" si="1326"/>
        <v>0</v>
      </c>
      <c r="AP1828" s="242">
        <f t="shared" si="1327"/>
        <v>0</v>
      </c>
      <c r="AQ1828" s="276">
        <f t="shared" si="1310"/>
        <v>0</v>
      </c>
      <c r="AR1828" s="281">
        <f t="shared" si="1295"/>
        <v>0</v>
      </c>
      <c r="AS1828" s="245">
        <f t="shared" si="1296"/>
        <v>0</v>
      </c>
      <c r="AY1828" s="160"/>
      <c r="AZ1828" s="160"/>
      <c r="BK1828" s="2"/>
      <c r="BL1828" s="2"/>
      <c r="BM1828" s="2"/>
      <c r="BN1828" s="2"/>
      <c r="BO1828" s="2"/>
      <c r="BP1828" s="2"/>
      <c r="BQ1828" s="2"/>
      <c r="BR1828" s="2"/>
      <c r="BS1828" s="2"/>
      <c r="BT1828" s="2"/>
      <c r="BU1828" s="2"/>
      <c r="BV1828" s="2"/>
      <c r="BW1828" s="2"/>
      <c r="BX1828" s="2"/>
      <c r="BY1828" s="2"/>
      <c r="BZ1828" s="2"/>
      <c r="CA1828" s="2"/>
      <c r="CI1828"/>
      <c r="CJ1828"/>
      <c r="CK1828"/>
      <c r="CL1828"/>
      <c r="CM1828"/>
      <c r="CN1828"/>
      <c r="CO1828"/>
      <c r="CP1828"/>
      <c r="CQ1828"/>
      <c r="CR1828"/>
      <c r="CS1828"/>
      <c r="CT1828"/>
      <c r="CU1828"/>
      <c r="CV1828"/>
      <c r="CW1828"/>
      <c r="CX1828"/>
    </row>
    <row r="1829" spans="2:102" x14ac:dyDescent="0.35">
      <c r="B1829" s="70" t="str">
        <f t="shared" ref="B1829:F1829" si="1353">B822</f>
        <v/>
      </c>
      <c r="C1829" s="166" t="str">
        <f t="shared" si="1353"/>
        <v/>
      </c>
      <c r="D1829" s="273" t="str">
        <f t="shared" si="1353"/>
        <v/>
      </c>
      <c r="E1829" s="273">
        <f t="shared" si="1353"/>
        <v>45016</v>
      </c>
      <c r="F1829" s="273">
        <f t="shared" si="1353"/>
        <v>0</v>
      </c>
      <c r="G1829" s="98">
        <f t="shared" si="1312"/>
        <v>0</v>
      </c>
      <c r="H1829" s="242">
        <f>IF(G1829=0,0,SUMIFS('Sch A. Input'!$H820:$CJ820,'Sch A. Input'!$H$14:$CJ$14,"Recurring",'Sch A. Input'!$H$13:$CJ$13,"&lt;="&amp;$O$1020,'Sch A. Input'!$H$13:$CJ$13,"&lt;="&amp;$L$11))</f>
        <v>0</v>
      </c>
      <c r="I1829" s="242">
        <f>IF(G1829=0,0,SUMIFS('Sch A. Input'!$H820:$CJ820,'Sch A. Input'!$H$14:$CJ$14,"One-time",'Sch A. Input'!$H$13:$CJ$13,"&lt;="&amp;$O$1020,'Sch A. Input'!$H$13:$CJ$13,"&lt;="&amp;$L$11))</f>
        <v>0</v>
      </c>
      <c r="J1829" s="283">
        <f t="shared" si="1313"/>
        <v>0</v>
      </c>
      <c r="K1829" s="242">
        <f t="shared" si="1314"/>
        <v>0</v>
      </c>
      <c r="L1829" s="242">
        <f t="shared" si="1315"/>
        <v>0</v>
      </c>
      <c r="M1829" s="276">
        <f t="shared" si="1307"/>
        <v>0</v>
      </c>
      <c r="N1829" s="281">
        <f t="shared" si="1289"/>
        <v>0</v>
      </c>
      <c r="O1829" s="245">
        <f t="shared" si="1290"/>
        <v>0</v>
      </c>
      <c r="P1829" s="248"/>
      <c r="Q1829" s="285">
        <f t="shared" si="1316"/>
        <v>0</v>
      </c>
      <c r="R1829" s="242">
        <f>IF(Q1829=0,0,SUMIFS('Sch A. Input'!$H820:$CJ820,'Sch A. Input'!$H$14:$CJ$14,"Recurring",'Sch A. Input'!$H$13:$CJ$13,"&lt;="&amp;$L$11,'Sch A. Input'!$H$13:$CJ$13,"&lt;="&amp;$Y$1020,'Sch A. Input'!$H$13:$CJ$13,"&gt;"&amp;$O$1020))</f>
        <v>0</v>
      </c>
      <c r="S1829" s="242">
        <f>IF(Q1829=0,0,SUMIFS('Sch A. Input'!$H820:$CJ820,'Sch A. Input'!$H$14:$CJ$14,"One-time",'Sch A. Input'!$H$13:$CJ$13,"&lt;="&amp;$L$11,'Sch A. Input'!$H$13:$CJ$13,"&lt;="&amp;$Y$1020,'Sch A. Input'!$H$13:$CJ$13,"&gt;"&amp;$O$1020))</f>
        <v>0</v>
      </c>
      <c r="T1829" s="283">
        <f t="shared" si="1317"/>
        <v>0</v>
      </c>
      <c r="U1829" s="242">
        <f t="shared" si="1318"/>
        <v>0</v>
      </c>
      <c r="V1829" s="242">
        <f t="shared" si="1319"/>
        <v>0</v>
      </c>
      <c r="W1829" s="276">
        <f t="shared" si="1308"/>
        <v>0</v>
      </c>
      <c r="X1829" s="281">
        <f t="shared" si="1291"/>
        <v>0</v>
      </c>
      <c r="Y1829" s="245">
        <f t="shared" si="1292"/>
        <v>0</v>
      </c>
      <c r="Z1829" s="248"/>
      <c r="AA1829" s="285">
        <f t="shared" si="1320"/>
        <v>0</v>
      </c>
      <c r="AB1829" s="242">
        <f>IF(AA1829=0,0,SUMIFS('Sch A. Input'!$H820:$CJ820,'Sch A. Input'!$H$14:$CJ$14,"Recurring",'Sch A. Input'!$H$13:$CJ$13,"&lt;="&amp;$L$11,'Sch A. Input'!$H$13:$CJ$13,"&lt;="&amp;$AI$1020,'Sch A. Input'!$H$13:$CJ$13,"&gt;"&amp;$Y$1020))</f>
        <v>0</v>
      </c>
      <c r="AC1829" s="242">
        <f>IF(AA1829=0,0,SUMIFS('Sch A. Input'!$H820:$CJ820,'Sch A. Input'!$H$14:$CJ$14,"One-time",'Sch A. Input'!$H$13:$CJ$13,"&lt;="&amp;$L$11,'Sch A. Input'!$H$13:$CJ$13,"&lt;="&amp;$AI$1020,'Sch A. Input'!$H$13:$CJ$13,"&gt;"&amp;$Y$1020))</f>
        <v>0</v>
      </c>
      <c r="AD1829" s="283">
        <f t="shared" si="1321"/>
        <v>0</v>
      </c>
      <c r="AE1829" s="242">
        <f t="shared" si="1322"/>
        <v>0</v>
      </c>
      <c r="AF1829" s="242">
        <f t="shared" si="1323"/>
        <v>0</v>
      </c>
      <c r="AG1829" s="276">
        <f t="shared" si="1309"/>
        <v>0</v>
      </c>
      <c r="AH1829" s="281">
        <f t="shared" si="1293"/>
        <v>0</v>
      </c>
      <c r="AI1829" s="245">
        <f t="shared" si="1294"/>
        <v>0</v>
      </c>
      <c r="AK1829" s="285">
        <f t="shared" si="1324"/>
        <v>0</v>
      </c>
      <c r="AL1829" s="242">
        <f>IF(AK1829=0,0,SUMIFS('Sch A. Input'!$H820:$CJ820,'Sch A. Input'!$H$14:$CJ$14,"Recurring",'Sch A. Input'!$H$13:$CJ$13,"&lt;="&amp;$L$11,'Sch A. Input'!$H$13:$CJ$13,"&lt;="&amp;$AS$1020,'Sch A. Input'!$H$13:$CJ$13,"&gt;"&amp;$AI$1020))</f>
        <v>0</v>
      </c>
      <c r="AM1829" s="242">
        <f>IF(AK1829=0,0,SUMIFS('Sch A. Input'!$H820:$CJ820,'Sch A. Input'!$H$14:$CJ$14,"One-time",'Sch A. Input'!$H$13:$CJ$13,"&lt;="&amp;$L$11,'Sch A. Input'!$H$13:$CJ$13,"&lt;="&amp;$AS$1020,'Sch A. Input'!$H$13:$CJ$13,"&gt;"&amp;$AI$1020))</f>
        <v>0</v>
      </c>
      <c r="AN1829" s="283">
        <f t="shared" si="1325"/>
        <v>0</v>
      </c>
      <c r="AO1829" s="242">
        <f t="shared" si="1326"/>
        <v>0</v>
      </c>
      <c r="AP1829" s="242">
        <f t="shared" si="1327"/>
        <v>0</v>
      </c>
      <c r="AQ1829" s="276">
        <f t="shared" si="1310"/>
        <v>0</v>
      </c>
      <c r="AR1829" s="281">
        <f t="shared" si="1295"/>
        <v>0</v>
      </c>
      <c r="AS1829" s="245">
        <f t="shared" si="1296"/>
        <v>0</v>
      </c>
      <c r="AY1829" s="160"/>
      <c r="AZ1829" s="160"/>
      <c r="BK1829" s="2"/>
      <c r="BL1829" s="2"/>
      <c r="BM1829" s="2"/>
      <c r="BN1829" s="2"/>
      <c r="BO1829" s="2"/>
      <c r="BP1829" s="2"/>
      <c r="BQ1829" s="2"/>
      <c r="BR1829" s="2"/>
      <c r="BS1829" s="2"/>
      <c r="BT1829" s="2"/>
      <c r="BU1829" s="2"/>
      <c r="BV1829" s="2"/>
      <c r="BW1829" s="2"/>
      <c r="BX1829" s="2"/>
      <c r="BY1829" s="2"/>
      <c r="BZ1829" s="2"/>
      <c r="CA1829" s="2"/>
      <c r="CI1829"/>
      <c r="CJ1829"/>
      <c r="CK1829"/>
      <c r="CL1829"/>
      <c r="CM1829"/>
      <c r="CN1829"/>
      <c r="CO1829"/>
      <c r="CP1829"/>
      <c r="CQ1829"/>
      <c r="CR1829"/>
      <c r="CS1829"/>
      <c r="CT1829"/>
      <c r="CU1829"/>
      <c r="CV1829"/>
      <c r="CW1829"/>
      <c r="CX1829"/>
    </row>
    <row r="1830" spans="2:102" x14ac:dyDescent="0.35">
      <c r="B1830" s="70" t="str">
        <f t="shared" ref="B1830:F1830" si="1354">B823</f>
        <v/>
      </c>
      <c r="C1830" s="166" t="str">
        <f t="shared" si="1354"/>
        <v/>
      </c>
      <c r="D1830" s="273" t="str">
        <f t="shared" si="1354"/>
        <v/>
      </c>
      <c r="E1830" s="273">
        <f t="shared" si="1354"/>
        <v>45016</v>
      </c>
      <c r="F1830" s="273">
        <f t="shared" si="1354"/>
        <v>0</v>
      </c>
      <c r="G1830" s="98">
        <f t="shared" si="1312"/>
        <v>0</v>
      </c>
      <c r="H1830" s="242">
        <f>IF(G1830=0,0,SUMIFS('Sch A. Input'!$H821:$CJ821,'Sch A. Input'!$H$14:$CJ$14,"Recurring",'Sch A. Input'!$H$13:$CJ$13,"&lt;="&amp;$O$1020,'Sch A. Input'!$H$13:$CJ$13,"&lt;="&amp;$L$11))</f>
        <v>0</v>
      </c>
      <c r="I1830" s="242">
        <f>IF(G1830=0,0,SUMIFS('Sch A. Input'!$H821:$CJ821,'Sch A. Input'!$H$14:$CJ$14,"One-time",'Sch A. Input'!$H$13:$CJ$13,"&lt;="&amp;$O$1020,'Sch A. Input'!$H$13:$CJ$13,"&lt;="&amp;$L$11))</f>
        <v>0</v>
      </c>
      <c r="J1830" s="283">
        <f t="shared" si="1313"/>
        <v>0</v>
      </c>
      <c r="K1830" s="242">
        <f t="shared" si="1314"/>
        <v>0</v>
      </c>
      <c r="L1830" s="242">
        <f t="shared" si="1315"/>
        <v>0</v>
      </c>
      <c r="M1830" s="276">
        <f t="shared" si="1307"/>
        <v>0</v>
      </c>
      <c r="N1830" s="281">
        <f t="shared" si="1289"/>
        <v>0</v>
      </c>
      <c r="O1830" s="245">
        <f t="shared" si="1290"/>
        <v>0</v>
      </c>
      <c r="P1830" s="248"/>
      <c r="Q1830" s="285">
        <f t="shared" si="1316"/>
        <v>0</v>
      </c>
      <c r="R1830" s="242">
        <f>IF(Q1830=0,0,SUMIFS('Sch A. Input'!$H821:$CJ821,'Sch A. Input'!$H$14:$CJ$14,"Recurring",'Sch A. Input'!$H$13:$CJ$13,"&lt;="&amp;$L$11,'Sch A. Input'!$H$13:$CJ$13,"&lt;="&amp;$Y$1020,'Sch A. Input'!$H$13:$CJ$13,"&gt;"&amp;$O$1020))</f>
        <v>0</v>
      </c>
      <c r="S1830" s="242">
        <f>IF(Q1830=0,0,SUMIFS('Sch A. Input'!$H821:$CJ821,'Sch A. Input'!$H$14:$CJ$14,"One-time",'Sch A. Input'!$H$13:$CJ$13,"&lt;="&amp;$L$11,'Sch A. Input'!$H$13:$CJ$13,"&lt;="&amp;$Y$1020,'Sch A. Input'!$H$13:$CJ$13,"&gt;"&amp;$O$1020))</f>
        <v>0</v>
      </c>
      <c r="T1830" s="283">
        <f t="shared" si="1317"/>
        <v>0</v>
      </c>
      <c r="U1830" s="242">
        <f t="shared" si="1318"/>
        <v>0</v>
      </c>
      <c r="V1830" s="242">
        <f t="shared" si="1319"/>
        <v>0</v>
      </c>
      <c r="W1830" s="276">
        <f t="shared" si="1308"/>
        <v>0</v>
      </c>
      <c r="X1830" s="281">
        <f t="shared" si="1291"/>
        <v>0</v>
      </c>
      <c r="Y1830" s="245">
        <f t="shared" si="1292"/>
        <v>0</v>
      </c>
      <c r="Z1830" s="248"/>
      <c r="AA1830" s="285">
        <f t="shared" si="1320"/>
        <v>0</v>
      </c>
      <c r="AB1830" s="242">
        <f>IF(AA1830=0,0,SUMIFS('Sch A. Input'!$H821:$CJ821,'Sch A. Input'!$H$14:$CJ$14,"Recurring",'Sch A. Input'!$H$13:$CJ$13,"&lt;="&amp;$L$11,'Sch A. Input'!$H$13:$CJ$13,"&lt;="&amp;$AI$1020,'Sch A. Input'!$H$13:$CJ$13,"&gt;"&amp;$Y$1020))</f>
        <v>0</v>
      </c>
      <c r="AC1830" s="242">
        <f>IF(AA1830=0,0,SUMIFS('Sch A. Input'!$H821:$CJ821,'Sch A. Input'!$H$14:$CJ$14,"One-time",'Sch A. Input'!$H$13:$CJ$13,"&lt;="&amp;$L$11,'Sch A. Input'!$H$13:$CJ$13,"&lt;="&amp;$AI$1020,'Sch A. Input'!$H$13:$CJ$13,"&gt;"&amp;$Y$1020))</f>
        <v>0</v>
      </c>
      <c r="AD1830" s="283">
        <f t="shared" si="1321"/>
        <v>0</v>
      </c>
      <c r="AE1830" s="242">
        <f t="shared" si="1322"/>
        <v>0</v>
      </c>
      <c r="AF1830" s="242">
        <f t="shared" si="1323"/>
        <v>0</v>
      </c>
      <c r="AG1830" s="276">
        <f t="shared" si="1309"/>
        <v>0</v>
      </c>
      <c r="AH1830" s="281">
        <f t="shared" si="1293"/>
        <v>0</v>
      </c>
      <c r="AI1830" s="245">
        <f t="shared" si="1294"/>
        <v>0</v>
      </c>
      <c r="AK1830" s="285">
        <f t="shared" si="1324"/>
        <v>0</v>
      </c>
      <c r="AL1830" s="242">
        <f>IF(AK1830=0,0,SUMIFS('Sch A. Input'!$H821:$CJ821,'Sch A. Input'!$H$14:$CJ$14,"Recurring",'Sch A. Input'!$H$13:$CJ$13,"&lt;="&amp;$L$11,'Sch A. Input'!$H$13:$CJ$13,"&lt;="&amp;$AS$1020,'Sch A. Input'!$H$13:$CJ$13,"&gt;"&amp;$AI$1020))</f>
        <v>0</v>
      </c>
      <c r="AM1830" s="242">
        <f>IF(AK1830=0,0,SUMIFS('Sch A. Input'!$H821:$CJ821,'Sch A. Input'!$H$14:$CJ$14,"One-time",'Sch A. Input'!$H$13:$CJ$13,"&lt;="&amp;$L$11,'Sch A. Input'!$H$13:$CJ$13,"&lt;="&amp;$AS$1020,'Sch A. Input'!$H$13:$CJ$13,"&gt;"&amp;$AI$1020))</f>
        <v>0</v>
      </c>
      <c r="AN1830" s="283">
        <f t="shared" si="1325"/>
        <v>0</v>
      </c>
      <c r="AO1830" s="242">
        <f t="shared" si="1326"/>
        <v>0</v>
      </c>
      <c r="AP1830" s="242">
        <f t="shared" si="1327"/>
        <v>0</v>
      </c>
      <c r="AQ1830" s="276">
        <f t="shared" si="1310"/>
        <v>0</v>
      </c>
      <c r="AR1830" s="281">
        <f t="shared" si="1295"/>
        <v>0</v>
      </c>
      <c r="AS1830" s="245">
        <f t="shared" si="1296"/>
        <v>0</v>
      </c>
      <c r="AY1830" s="160"/>
      <c r="AZ1830" s="160"/>
      <c r="BK1830" s="2"/>
      <c r="BL1830" s="2"/>
      <c r="BM1830" s="2"/>
      <c r="BN1830" s="2"/>
      <c r="BO1830" s="2"/>
      <c r="BP1830" s="2"/>
      <c r="BQ1830" s="2"/>
      <c r="BR1830" s="2"/>
      <c r="BS1830" s="2"/>
      <c r="BT1830" s="2"/>
      <c r="BU1830" s="2"/>
      <c r="BV1830" s="2"/>
      <c r="BW1830" s="2"/>
      <c r="BX1830" s="2"/>
      <c r="BY1830" s="2"/>
      <c r="BZ1830" s="2"/>
      <c r="CA1830" s="2"/>
      <c r="CI1830"/>
      <c r="CJ1830"/>
      <c r="CK1830"/>
      <c r="CL1830"/>
      <c r="CM1830"/>
      <c r="CN1830"/>
      <c r="CO1830"/>
      <c r="CP1830"/>
      <c r="CQ1830"/>
      <c r="CR1830"/>
      <c r="CS1830"/>
      <c r="CT1830"/>
      <c r="CU1830"/>
      <c r="CV1830"/>
      <c r="CW1830"/>
      <c r="CX1830"/>
    </row>
    <row r="1831" spans="2:102" x14ac:dyDescent="0.35">
      <c r="B1831" s="70" t="str">
        <f t="shared" ref="B1831:F1831" si="1355">B824</f>
        <v/>
      </c>
      <c r="C1831" s="166" t="str">
        <f t="shared" si="1355"/>
        <v/>
      </c>
      <c r="D1831" s="273" t="str">
        <f t="shared" si="1355"/>
        <v/>
      </c>
      <c r="E1831" s="273">
        <f t="shared" si="1355"/>
        <v>45016</v>
      </c>
      <c r="F1831" s="273">
        <f t="shared" si="1355"/>
        <v>0</v>
      </c>
      <c r="G1831" s="98">
        <f t="shared" si="1312"/>
        <v>0</v>
      </c>
      <c r="H1831" s="242">
        <f>IF(G1831=0,0,SUMIFS('Sch A. Input'!$H822:$CJ822,'Sch A. Input'!$H$14:$CJ$14,"Recurring",'Sch A. Input'!$H$13:$CJ$13,"&lt;="&amp;$O$1020,'Sch A. Input'!$H$13:$CJ$13,"&lt;="&amp;$L$11))</f>
        <v>0</v>
      </c>
      <c r="I1831" s="242">
        <f>IF(G1831=0,0,SUMIFS('Sch A. Input'!$H822:$CJ822,'Sch A. Input'!$H$14:$CJ$14,"One-time",'Sch A. Input'!$H$13:$CJ$13,"&lt;="&amp;$O$1020,'Sch A. Input'!$H$13:$CJ$13,"&lt;="&amp;$L$11))</f>
        <v>0</v>
      </c>
      <c r="J1831" s="283">
        <f t="shared" si="1313"/>
        <v>0</v>
      </c>
      <c r="K1831" s="242">
        <f t="shared" si="1314"/>
        <v>0</v>
      </c>
      <c r="L1831" s="242">
        <f t="shared" si="1315"/>
        <v>0</v>
      </c>
      <c r="M1831" s="276">
        <f t="shared" si="1307"/>
        <v>0</v>
      </c>
      <c r="N1831" s="281">
        <f t="shared" si="1289"/>
        <v>0</v>
      </c>
      <c r="O1831" s="245">
        <f t="shared" si="1290"/>
        <v>0</v>
      </c>
      <c r="P1831" s="248"/>
      <c r="Q1831" s="285">
        <f t="shared" si="1316"/>
        <v>0</v>
      </c>
      <c r="R1831" s="242">
        <f>IF(Q1831=0,0,SUMIFS('Sch A. Input'!$H822:$CJ822,'Sch A. Input'!$H$14:$CJ$14,"Recurring",'Sch A. Input'!$H$13:$CJ$13,"&lt;="&amp;$L$11,'Sch A. Input'!$H$13:$CJ$13,"&lt;="&amp;$Y$1020,'Sch A. Input'!$H$13:$CJ$13,"&gt;"&amp;$O$1020))</f>
        <v>0</v>
      </c>
      <c r="S1831" s="242">
        <f>IF(Q1831=0,0,SUMIFS('Sch A. Input'!$H822:$CJ822,'Sch A. Input'!$H$14:$CJ$14,"One-time",'Sch A. Input'!$H$13:$CJ$13,"&lt;="&amp;$L$11,'Sch A. Input'!$H$13:$CJ$13,"&lt;="&amp;$Y$1020,'Sch A. Input'!$H$13:$CJ$13,"&gt;"&amp;$O$1020))</f>
        <v>0</v>
      </c>
      <c r="T1831" s="283">
        <f t="shared" si="1317"/>
        <v>0</v>
      </c>
      <c r="U1831" s="242">
        <f t="shared" si="1318"/>
        <v>0</v>
      </c>
      <c r="V1831" s="242">
        <f t="shared" si="1319"/>
        <v>0</v>
      </c>
      <c r="W1831" s="276">
        <f t="shared" si="1308"/>
        <v>0</v>
      </c>
      <c r="X1831" s="281">
        <f t="shared" si="1291"/>
        <v>0</v>
      </c>
      <c r="Y1831" s="245">
        <f t="shared" si="1292"/>
        <v>0</v>
      </c>
      <c r="Z1831" s="248"/>
      <c r="AA1831" s="285">
        <f t="shared" si="1320"/>
        <v>0</v>
      </c>
      <c r="AB1831" s="242">
        <f>IF(AA1831=0,0,SUMIFS('Sch A. Input'!$H822:$CJ822,'Sch A. Input'!$H$14:$CJ$14,"Recurring",'Sch A. Input'!$H$13:$CJ$13,"&lt;="&amp;$L$11,'Sch A. Input'!$H$13:$CJ$13,"&lt;="&amp;$AI$1020,'Sch A. Input'!$H$13:$CJ$13,"&gt;"&amp;$Y$1020))</f>
        <v>0</v>
      </c>
      <c r="AC1831" s="242">
        <f>IF(AA1831=0,0,SUMIFS('Sch A. Input'!$H822:$CJ822,'Sch A. Input'!$H$14:$CJ$14,"One-time",'Sch A. Input'!$H$13:$CJ$13,"&lt;="&amp;$L$11,'Sch A. Input'!$H$13:$CJ$13,"&lt;="&amp;$AI$1020,'Sch A. Input'!$H$13:$CJ$13,"&gt;"&amp;$Y$1020))</f>
        <v>0</v>
      </c>
      <c r="AD1831" s="283">
        <f t="shared" si="1321"/>
        <v>0</v>
      </c>
      <c r="AE1831" s="242">
        <f t="shared" si="1322"/>
        <v>0</v>
      </c>
      <c r="AF1831" s="242">
        <f t="shared" si="1323"/>
        <v>0</v>
      </c>
      <c r="AG1831" s="276">
        <f t="shared" si="1309"/>
        <v>0</v>
      </c>
      <c r="AH1831" s="281">
        <f t="shared" si="1293"/>
        <v>0</v>
      </c>
      <c r="AI1831" s="245">
        <f t="shared" si="1294"/>
        <v>0</v>
      </c>
      <c r="AK1831" s="285">
        <f t="shared" si="1324"/>
        <v>0</v>
      </c>
      <c r="AL1831" s="242">
        <f>IF(AK1831=0,0,SUMIFS('Sch A. Input'!$H822:$CJ822,'Sch A. Input'!$H$14:$CJ$14,"Recurring",'Sch A. Input'!$H$13:$CJ$13,"&lt;="&amp;$L$11,'Sch A. Input'!$H$13:$CJ$13,"&lt;="&amp;$AS$1020,'Sch A. Input'!$H$13:$CJ$13,"&gt;"&amp;$AI$1020))</f>
        <v>0</v>
      </c>
      <c r="AM1831" s="242">
        <f>IF(AK1831=0,0,SUMIFS('Sch A. Input'!$H822:$CJ822,'Sch A. Input'!$H$14:$CJ$14,"One-time",'Sch A. Input'!$H$13:$CJ$13,"&lt;="&amp;$L$11,'Sch A. Input'!$H$13:$CJ$13,"&lt;="&amp;$AS$1020,'Sch A. Input'!$H$13:$CJ$13,"&gt;"&amp;$AI$1020))</f>
        <v>0</v>
      </c>
      <c r="AN1831" s="283">
        <f t="shared" si="1325"/>
        <v>0</v>
      </c>
      <c r="AO1831" s="242">
        <f t="shared" si="1326"/>
        <v>0</v>
      </c>
      <c r="AP1831" s="242">
        <f t="shared" si="1327"/>
        <v>0</v>
      </c>
      <c r="AQ1831" s="276">
        <f t="shared" si="1310"/>
        <v>0</v>
      </c>
      <c r="AR1831" s="281">
        <f t="shared" si="1295"/>
        <v>0</v>
      </c>
      <c r="AS1831" s="245">
        <f t="shared" si="1296"/>
        <v>0</v>
      </c>
      <c r="AY1831" s="160"/>
      <c r="AZ1831" s="160"/>
      <c r="BK1831" s="2"/>
      <c r="BL1831" s="2"/>
      <c r="BM1831" s="2"/>
      <c r="BN1831" s="2"/>
      <c r="BO1831" s="2"/>
      <c r="BP1831" s="2"/>
      <c r="BQ1831" s="2"/>
      <c r="BR1831" s="2"/>
      <c r="BS1831" s="2"/>
      <c r="BT1831" s="2"/>
      <c r="BU1831" s="2"/>
      <c r="BV1831" s="2"/>
      <c r="BW1831" s="2"/>
      <c r="BX1831" s="2"/>
      <c r="BY1831" s="2"/>
      <c r="BZ1831" s="2"/>
      <c r="CA1831" s="2"/>
      <c r="CI1831"/>
      <c r="CJ1831"/>
      <c r="CK1831"/>
      <c r="CL1831"/>
      <c r="CM1831"/>
      <c r="CN1831"/>
      <c r="CO1831"/>
      <c r="CP1831"/>
      <c r="CQ1831"/>
      <c r="CR1831"/>
      <c r="CS1831"/>
      <c r="CT1831"/>
      <c r="CU1831"/>
      <c r="CV1831"/>
      <c r="CW1831"/>
      <c r="CX1831"/>
    </row>
    <row r="1832" spans="2:102" x14ac:dyDescent="0.35">
      <c r="B1832" s="70" t="str">
        <f t="shared" ref="B1832:F1832" si="1356">B825</f>
        <v/>
      </c>
      <c r="C1832" s="166" t="str">
        <f t="shared" si="1356"/>
        <v/>
      </c>
      <c r="D1832" s="273" t="str">
        <f t="shared" si="1356"/>
        <v/>
      </c>
      <c r="E1832" s="273">
        <f t="shared" si="1356"/>
        <v>45016</v>
      </c>
      <c r="F1832" s="273">
        <f t="shared" si="1356"/>
        <v>0</v>
      </c>
      <c r="G1832" s="98">
        <f t="shared" si="1312"/>
        <v>0</v>
      </c>
      <c r="H1832" s="242">
        <f>IF(G1832=0,0,SUMIFS('Sch A. Input'!$H823:$CJ823,'Sch A. Input'!$H$14:$CJ$14,"Recurring",'Sch A. Input'!$H$13:$CJ$13,"&lt;="&amp;$O$1020,'Sch A. Input'!$H$13:$CJ$13,"&lt;="&amp;$L$11))</f>
        <v>0</v>
      </c>
      <c r="I1832" s="242">
        <f>IF(G1832=0,0,SUMIFS('Sch A. Input'!$H823:$CJ823,'Sch A. Input'!$H$14:$CJ$14,"One-time",'Sch A. Input'!$H$13:$CJ$13,"&lt;="&amp;$O$1020,'Sch A. Input'!$H$13:$CJ$13,"&lt;="&amp;$L$11))</f>
        <v>0</v>
      </c>
      <c r="J1832" s="283">
        <f t="shared" si="1313"/>
        <v>0</v>
      </c>
      <c r="K1832" s="242">
        <f t="shared" si="1314"/>
        <v>0</v>
      </c>
      <c r="L1832" s="242">
        <f t="shared" si="1315"/>
        <v>0</v>
      </c>
      <c r="M1832" s="276">
        <f t="shared" si="1307"/>
        <v>0</v>
      </c>
      <c r="N1832" s="281">
        <f t="shared" si="1289"/>
        <v>0</v>
      </c>
      <c r="O1832" s="245">
        <f t="shared" si="1290"/>
        <v>0</v>
      </c>
      <c r="P1832" s="248"/>
      <c r="Q1832" s="285">
        <f t="shared" si="1316"/>
        <v>0</v>
      </c>
      <c r="R1832" s="242">
        <f>IF(Q1832=0,0,SUMIFS('Sch A. Input'!$H823:$CJ823,'Sch A. Input'!$H$14:$CJ$14,"Recurring",'Sch A. Input'!$H$13:$CJ$13,"&lt;="&amp;$L$11,'Sch A. Input'!$H$13:$CJ$13,"&lt;="&amp;$Y$1020,'Sch A. Input'!$H$13:$CJ$13,"&gt;"&amp;$O$1020))</f>
        <v>0</v>
      </c>
      <c r="S1832" s="242">
        <f>IF(Q1832=0,0,SUMIFS('Sch A. Input'!$H823:$CJ823,'Sch A. Input'!$H$14:$CJ$14,"One-time",'Sch A. Input'!$H$13:$CJ$13,"&lt;="&amp;$L$11,'Sch A. Input'!$H$13:$CJ$13,"&lt;="&amp;$Y$1020,'Sch A. Input'!$H$13:$CJ$13,"&gt;"&amp;$O$1020))</f>
        <v>0</v>
      </c>
      <c r="T1832" s="283">
        <f t="shared" si="1317"/>
        <v>0</v>
      </c>
      <c r="U1832" s="242">
        <f t="shared" si="1318"/>
        <v>0</v>
      </c>
      <c r="V1832" s="242">
        <f t="shared" si="1319"/>
        <v>0</v>
      </c>
      <c r="W1832" s="276">
        <f t="shared" si="1308"/>
        <v>0</v>
      </c>
      <c r="X1832" s="281">
        <f t="shared" si="1291"/>
        <v>0</v>
      </c>
      <c r="Y1832" s="245">
        <f t="shared" si="1292"/>
        <v>0</v>
      </c>
      <c r="Z1832" s="248"/>
      <c r="AA1832" s="285">
        <f t="shared" si="1320"/>
        <v>0</v>
      </c>
      <c r="AB1832" s="242">
        <f>IF(AA1832=0,0,SUMIFS('Sch A. Input'!$H823:$CJ823,'Sch A. Input'!$H$14:$CJ$14,"Recurring",'Sch A. Input'!$H$13:$CJ$13,"&lt;="&amp;$L$11,'Sch A. Input'!$H$13:$CJ$13,"&lt;="&amp;$AI$1020,'Sch A. Input'!$H$13:$CJ$13,"&gt;"&amp;$Y$1020))</f>
        <v>0</v>
      </c>
      <c r="AC1832" s="242">
        <f>IF(AA1832=0,0,SUMIFS('Sch A. Input'!$H823:$CJ823,'Sch A. Input'!$H$14:$CJ$14,"One-time",'Sch A. Input'!$H$13:$CJ$13,"&lt;="&amp;$L$11,'Sch A. Input'!$H$13:$CJ$13,"&lt;="&amp;$AI$1020,'Sch A. Input'!$H$13:$CJ$13,"&gt;"&amp;$Y$1020))</f>
        <v>0</v>
      </c>
      <c r="AD1832" s="283">
        <f t="shared" si="1321"/>
        <v>0</v>
      </c>
      <c r="AE1832" s="242">
        <f t="shared" si="1322"/>
        <v>0</v>
      </c>
      <c r="AF1832" s="242">
        <f t="shared" si="1323"/>
        <v>0</v>
      </c>
      <c r="AG1832" s="276">
        <f t="shared" si="1309"/>
        <v>0</v>
      </c>
      <c r="AH1832" s="281">
        <f t="shared" si="1293"/>
        <v>0</v>
      </c>
      <c r="AI1832" s="245">
        <f t="shared" si="1294"/>
        <v>0</v>
      </c>
      <c r="AK1832" s="285">
        <f t="shared" si="1324"/>
        <v>0</v>
      </c>
      <c r="AL1832" s="242">
        <f>IF(AK1832=0,0,SUMIFS('Sch A. Input'!$H823:$CJ823,'Sch A. Input'!$H$14:$CJ$14,"Recurring",'Sch A. Input'!$H$13:$CJ$13,"&lt;="&amp;$L$11,'Sch A. Input'!$H$13:$CJ$13,"&lt;="&amp;$AS$1020,'Sch A. Input'!$H$13:$CJ$13,"&gt;"&amp;$AI$1020))</f>
        <v>0</v>
      </c>
      <c r="AM1832" s="242">
        <f>IF(AK1832=0,0,SUMIFS('Sch A. Input'!$H823:$CJ823,'Sch A. Input'!$H$14:$CJ$14,"One-time",'Sch A. Input'!$H$13:$CJ$13,"&lt;="&amp;$L$11,'Sch A. Input'!$H$13:$CJ$13,"&lt;="&amp;$AS$1020,'Sch A. Input'!$H$13:$CJ$13,"&gt;"&amp;$AI$1020))</f>
        <v>0</v>
      </c>
      <c r="AN1832" s="283">
        <f t="shared" si="1325"/>
        <v>0</v>
      </c>
      <c r="AO1832" s="242">
        <f t="shared" si="1326"/>
        <v>0</v>
      </c>
      <c r="AP1832" s="242">
        <f t="shared" si="1327"/>
        <v>0</v>
      </c>
      <c r="AQ1832" s="276">
        <f t="shared" si="1310"/>
        <v>0</v>
      </c>
      <c r="AR1832" s="281">
        <f t="shared" si="1295"/>
        <v>0</v>
      </c>
      <c r="AS1832" s="245">
        <f t="shared" si="1296"/>
        <v>0</v>
      </c>
      <c r="AY1832" s="160"/>
      <c r="AZ1832" s="160"/>
      <c r="BK1832" s="2"/>
      <c r="BL1832" s="2"/>
      <c r="BM1832" s="2"/>
      <c r="BN1832" s="2"/>
      <c r="BO1832" s="2"/>
      <c r="BP1832" s="2"/>
      <c r="BQ1832" s="2"/>
      <c r="BR1832" s="2"/>
      <c r="BS1832" s="2"/>
      <c r="BT1832" s="2"/>
      <c r="BU1832" s="2"/>
      <c r="BV1832" s="2"/>
      <c r="BW1832" s="2"/>
      <c r="BX1832" s="2"/>
      <c r="BY1832" s="2"/>
      <c r="BZ1832" s="2"/>
      <c r="CA1832" s="2"/>
      <c r="CI1832"/>
      <c r="CJ1832"/>
      <c r="CK1832"/>
      <c r="CL1832"/>
      <c r="CM1832"/>
      <c r="CN1832"/>
      <c r="CO1832"/>
      <c r="CP1832"/>
      <c r="CQ1832"/>
      <c r="CR1832"/>
      <c r="CS1832"/>
      <c r="CT1832"/>
      <c r="CU1832"/>
      <c r="CV1832"/>
      <c r="CW1832"/>
      <c r="CX1832"/>
    </row>
    <row r="1833" spans="2:102" x14ac:dyDescent="0.35">
      <c r="B1833" s="70" t="str">
        <f t="shared" ref="B1833:F1833" si="1357">B826</f>
        <v/>
      </c>
      <c r="C1833" s="166" t="str">
        <f t="shared" si="1357"/>
        <v/>
      </c>
      <c r="D1833" s="273" t="str">
        <f t="shared" si="1357"/>
        <v/>
      </c>
      <c r="E1833" s="273">
        <f t="shared" si="1357"/>
        <v>45016</v>
      </c>
      <c r="F1833" s="273">
        <f t="shared" si="1357"/>
        <v>0</v>
      </c>
      <c r="G1833" s="98">
        <f t="shared" si="1312"/>
        <v>0</v>
      </c>
      <c r="H1833" s="242">
        <f>IF(G1833=0,0,SUMIFS('Sch A. Input'!$H824:$CJ824,'Sch A. Input'!$H$14:$CJ$14,"Recurring",'Sch A. Input'!$H$13:$CJ$13,"&lt;="&amp;$O$1020,'Sch A. Input'!$H$13:$CJ$13,"&lt;="&amp;$L$11))</f>
        <v>0</v>
      </c>
      <c r="I1833" s="242">
        <f>IF(G1833=0,0,SUMIFS('Sch A. Input'!$H824:$CJ824,'Sch A. Input'!$H$14:$CJ$14,"One-time",'Sch A. Input'!$H$13:$CJ$13,"&lt;="&amp;$O$1020,'Sch A. Input'!$H$13:$CJ$13,"&lt;="&amp;$L$11))</f>
        <v>0</v>
      </c>
      <c r="J1833" s="283">
        <f t="shared" si="1313"/>
        <v>0</v>
      </c>
      <c r="K1833" s="242">
        <f t="shared" si="1314"/>
        <v>0</v>
      </c>
      <c r="L1833" s="242">
        <f t="shared" si="1315"/>
        <v>0</v>
      </c>
      <c r="M1833" s="276">
        <f t="shared" si="1307"/>
        <v>0</v>
      </c>
      <c r="N1833" s="281">
        <f t="shared" si="1289"/>
        <v>0</v>
      </c>
      <c r="O1833" s="245">
        <f t="shared" si="1290"/>
        <v>0</v>
      </c>
      <c r="P1833" s="248"/>
      <c r="Q1833" s="285">
        <f t="shared" si="1316"/>
        <v>0</v>
      </c>
      <c r="R1833" s="242">
        <f>IF(Q1833=0,0,SUMIFS('Sch A. Input'!$H824:$CJ824,'Sch A. Input'!$H$14:$CJ$14,"Recurring",'Sch A. Input'!$H$13:$CJ$13,"&lt;="&amp;$L$11,'Sch A. Input'!$H$13:$CJ$13,"&lt;="&amp;$Y$1020,'Sch A. Input'!$H$13:$CJ$13,"&gt;"&amp;$O$1020))</f>
        <v>0</v>
      </c>
      <c r="S1833" s="242">
        <f>IF(Q1833=0,0,SUMIFS('Sch A. Input'!$H824:$CJ824,'Sch A. Input'!$H$14:$CJ$14,"One-time",'Sch A. Input'!$H$13:$CJ$13,"&lt;="&amp;$L$11,'Sch A. Input'!$H$13:$CJ$13,"&lt;="&amp;$Y$1020,'Sch A. Input'!$H$13:$CJ$13,"&gt;"&amp;$O$1020))</f>
        <v>0</v>
      </c>
      <c r="T1833" s="283">
        <f t="shared" si="1317"/>
        <v>0</v>
      </c>
      <c r="U1833" s="242">
        <f t="shared" si="1318"/>
        <v>0</v>
      </c>
      <c r="V1833" s="242">
        <f t="shared" si="1319"/>
        <v>0</v>
      </c>
      <c r="W1833" s="276">
        <f t="shared" si="1308"/>
        <v>0</v>
      </c>
      <c r="X1833" s="281">
        <f t="shared" si="1291"/>
        <v>0</v>
      </c>
      <c r="Y1833" s="245">
        <f t="shared" si="1292"/>
        <v>0</v>
      </c>
      <c r="Z1833" s="248"/>
      <c r="AA1833" s="285">
        <f t="shared" si="1320"/>
        <v>0</v>
      </c>
      <c r="AB1833" s="242">
        <f>IF(AA1833=0,0,SUMIFS('Sch A. Input'!$H824:$CJ824,'Sch A. Input'!$H$14:$CJ$14,"Recurring",'Sch A. Input'!$H$13:$CJ$13,"&lt;="&amp;$L$11,'Sch A. Input'!$H$13:$CJ$13,"&lt;="&amp;$AI$1020,'Sch A. Input'!$H$13:$CJ$13,"&gt;"&amp;$Y$1020))</f>
        <v>0</v>
      </c>
      <c r="AC1833" s="242">
        <f>IF(AA1833=0,0,SUMIFS('Sch A. Input'!$H824:$CJ824,'Sch A. Input'!$H$14:$CJ$14,"One-time",'Sch A. Input'!$H$13:$CJ$13,"&lt;="&amp;$L$11,'Sch A. Input'!$H$13:$CJ$13,"&lt;="&amp;$AI$1020,'Sch A. Input'!$H$13:$CJ$13,"&gt;"&amp;$Y$1020))</f>
        <v>0</v>
      </c>
      <c r="AD1833" s="283">
        <f t="shared" si="1321"/>
        <v>0</v>
      </c>
      <c r="AE1833" s="242">
        <f t="shared" si="1322"/>
        <v>0</v>
      </c>
      <c r="AF1833" s="242">
        <f t="shared" si="1323"/>
        <v>0</v>
      </c>
      <c r="AG1833" s="276">
        <f t="shared" si="1309"/>
        <v>0</v>
      </c>
      <c r="AH1833" s="281">
        <f t="shared" si="1293"/>
        <v>0</v>
      </c>
      <c r="AI1833" s="245">
        <f t="shared" si="1294"/>
        <v>0</v>
      </c>
      <c r="AK1833" s="285">
        <f t="shared" si="1324"/>
        <v>0</v>
      </c>
      <c r="AL1833" s="242">
        <f>IF(AK1833=0,0,SUMIFS('Sch A. Input'!$H824:$CJ824,'Sch A. Input'!$H$14:$CJ$14,"Recurring",'Sch A. Input'!$H$13:$CJ$13,"&lt;="&amp;$L$11,'Sch A. Input'!$H$13:$CJ$13,"&lt;="&amp;$AS$1020,'Sch A. Input'!$H$13:$CJ$13,"&gt;"&amp;$AI$1020))</f>
        <v>0</v>
      </c>
      <c r="AM1833" s="242">
        <f>IF(AK1833=0,0,SUMIFS('Sch A. Input'!$H824:$CJ824,'Sch A. Input'!$H$14:$CJ$14,"One-time",'Sch A. Input'!$H$13:$CJ$13,"&lt;="&amp;$L$11,'Sch A. Input'!$H$13:$CJ$13,"&lt;="&amp;$AS$1020,'Sch A. Input'!$H$13:$CJ$13,"&gt;"&amp;$AI$1020))</f>
        <v>0</v>
      </c>
      <c r="AN1833" s="283">
        <f t="shared" si="1325"/>
        <v>0</v>
      </c>
      <c r="AO1833" s="242">
        <f t="shared" si="1326"/>
        <v>0</v>
      </c>
      <c r="AP1833" s="242">
        <f t="shared" si="1327"/>
        <v>0</v>
      </c>
      <c r="AQ1833" s="276">
        <f t="shared" si="1310"/>
        <v>0</v>
      </c>
      <c r="AR1833" s="281">
        <f t="shared" si="1295"/>
        <v>0</v>
      </c>
      <c r="AS1833" s="245">
        <f t="shared" si="1296"/>
        <v>0</v>
      </c>
      <c r="AY1833" s="160"/>
      <c r="AZ1833" s="160"/>
      <c r="BK1833" s="2"/>
      <c r="BL1833" s="2"/>
      <c r="BM1833" s="2"/>
      <c r="BN1833" s="2"/>
      <c r="BO1833" s="2"/>
      <c r="BP1833" s="2"/>
      <c r="BQ1833" s="2"/>
      <c r="BR1833" s="2"/>
      <c r="BS1833" s="2"/>
      <c r="BT1833" s="2"/>
      <c r="BU1833" s="2"/>
      <c r="BV1833" s="2"/>
      <c r="BW1833" s="2"/>
      <c r="BX1833" s="2"/>
      <c r="BY1833" s="2"/>
      <c r="BZ1833" s="2"/>
      <c r="CA1833" s="2"/>
      <c r="CI1833"/>
      <c r="CJ1833"/>
      <c r="CK1833"/>
      <c r="CL1833"/>
      <c r="CM1833"/>
      <c r="CN1833"/>
      <c r="CO1833"/>
      <c r="CP1833"/>
      <c r="CQ1833"/>
      <c r="CR1833"/>
      <c r="CS1833"/>
      <c r="CT1833"/>
      <c r="CU1833"/>
      <c r="CV1833"/>
      <c r="CW1833"/>
      <c r="CX1833"/>
    </row>
    <row r="1834" spans="2:102" x14ac:dyDescent="0.35">
      <c r="B1834" s="70" t="str">
        <f t="shared" ref="B1834:F1834" si="1358">B827</f>
        <v/>
      </c>
      <c r="C1834" s="166" t="str">
        <f t="shared" si="1358"/>
        <v/>
      </c>
      <c r="D1834" s="273" t="str">
        <f t="shared" si="1358"/>
        <v/>
      </c>
      <c r="E1834" s="273">
        <f t="shared" si="1358"/>
        <v>45016</v>
      </c>
      <c r="F1834" s="273">
        <f t="shared" si="1358"/>
        <v>0</v>
      </c>
      <c r="G1834" s="98">
        <f t="shared" si="1312"/>
        <v>0</v>
      </c>
      <c r="H1834" s="242">
        <f>IF(G1834=0,0,SUMIFS('Sch A. Input'!$H825:$CJ825,'Sch A. Input'!$H$14:$CJ$14,"Recurring",'Sch A. Input'!$H$13:$CJ$13,"&lt;="&amp;$O$1020,'Sch A. Input'!$H$13:$CJ$13,"&lt;="&amp;$L$11))</f>
        <v>0</v>
      </c>
      <c r="I1834" s="242">
        <f>IF(G1834=0,0,SUMIFS('Sch A. Input'!$H825:$CJ825,'Sch A. Input'!$H$14:$CJ$14,"One-time",'Sch A. Input'!$H$13:$CJ$13,"&lt;="&amp;$O$1020,'Sch A. Input'!$H$13:$CJ$13,"&lt;="&amp;$L$11))</f>
        <v>0</v>
      </c>
      <c r="J1834" s="283">
        <f t="shared" si="1313"/>
        <v>0</v>
      </c>
      <c r="K1834" s="242">
        <f t="shared" si="1314"/>
        <v>0</v>
      </c>
      <c r="L1834" s="242">
        <f t="shared" si="1315"/>
        <v>0</v>
      </c>
      <c r="M1834" s="276">
        <f t="shared" si="1307"/>
        <v>0</v>
      </c>
      <c r="N1834" s="281">
        <f t="shared" si="1289"/>
        <v>0</v>
      </c>
      <c r="O1834" s="245">
        <f t="shared" si="1290"/>
        <v>0</v>
      </c>
      <c r="P1834" s="248"/>
      <c r="Q1834" s="285">
        <f t="shared" si="1316"/>
        <v>0</v>
      </c>
      <c r="R1834" s="242">
        <f>IF(Q1834=0,0,SUMIFS('Sch A. Input'!$H825:$CJ825,'Sch A. Input'!$H$14:$CJ$14,"Recurring",'Sch A. Input'!$H$13:$CJ$13,"&lt;="&amp;$L$11,'Sch A. Input'!$H$13:$CJ$13,"&lt;="&amp;$Y$1020,'Sch A. Input'!$H$13:$CJ$13,"&gt;"&amp;$O$1020))</f>
        <v>0</v>
      </c>
      <c r="S1834" s="242">
        <f>IF(Q1834=0,0,SUMIFS('Sch A. Input'!$H825:$CJ825,'Sch A. Input'!$H$14:$CJ$14,"One-time",'Sch A. Input'!$H$13:$CJ$13,"&lt;="&amp;$L$11,'Sch A. Input'!$H$13:$CJ$13,"&lt;="&amp;$Y$1020,'Sch A. Input'!$H$13:$CJ$13,"&gt;"&amp;$O$1020))</f>
        <v>0</v>
      </c>
      <c r="T1834" s="283">
        <f t="shared" si="1317"/>
        <v>0</v>
      </c>
      <c r="U1834" s="242">
        <f t="shared" si="1318"/>
        <v>0</v>
      </c>
      <c r="V1834" s="242">
        <f t="shared" si="1319"/>
        <v>0</v>
      </c>
      <c r="W1834" s="276">
        <f t="shared" si="1308"/>
        <v>0</v>
      </c>
      <c r="X1834" s="281">
        <f t="shared" si="1291"/>
        <v>0</v>
      </c>
      <c r="Y1834" s="245">
        <f t="shared" si="1292"/>
        <v>0</v>
      </c>
      <c r="Z1834" s="248"/>
      <c r="AA1834" s="285">
        <f t="shared" si="1320"/>
        <v>0</v>
      </c>
      <c r="AB1834" s="242">
        <f>IF(AA1834=0,0,SUMIFS('Sch A. Input'!$H825:$CJ825,'Sch A. Input'!$H$14:$CJ$14,"Recurring",'Sch A. Input'!$H$13:$CJ$13,"&lt;="&amp;$L$11,'Sch A. Input'!$H$13:$CJ$13,"&lt;="&amp;$AI$1020,'Sch A. Input'!$H$13:$CJ$13,"&gt;"&amp;$Y$1020))</f>
        <v>0</v>
      </c>
      <c r="AC1834" s="242">
        <f>IF(AA1834=0,0,SUMIFS('Sch A. Input'!$H825:$CJ825,'Sch A. Input'!$H$14:$CJ$14,"One-time",'Sch A. Input'!$H$13:$CJ$13,"&lt;="&amp;$L$11,'Sch A. Input'!$H$13:$CJ$13,"&lt;="&amp;$AI$1020,'Sch A. Input'!$H$13:$CJ$13,"&gt;"&amp;$Y$1020))</f>
        <v>0</v>
      </c>
      <c r="AD1834" s="283">
        <f t="shared" si="1321"/>
        <v>0</v>
      </c>
      <c r="AE1834" s="242">
        <f t="shared" si="1322"/>
        <v>0</v>
      </c>
      <c r="AF1834" s="242">
        <f t="shared" si="1323"/>
        <v>0</v>
      </c>
      <c r="AG1834" s="276">
        <f t="shared" si="1309"/>
        <v>0</v>
      </c>
      <c r="AH1834" s="281">
        <f t="shared" si="1293"/>
        <v>0</v>
      </c>
      <c r="AI1834" s="245">
        <f t="shared" si="1294"/>
        <v>0</v>
      </c>
      <c r="AK1834" s="285">
        <f t="shared" si="1324"/>
        <v>0</v>
      </c>
      <c r="AL1834" s="242">
        <f>IF(AK1834=0,0,SUMIFS('Sch A. Input'!$H825:$CJ825,'Sch A. Input'!$H$14:$CJ$14,"Recurring",'Sch A. Input'!$H$13:$CJ$13,"&lt;="&amp;$L$11,'Sch A. Input'!$H$13:$CJ$13,"&lt;="&amp;$AS$1020,'Sch A. Input'!$H$13:$CJ$13,"&gt;"&amp;$AI$1020))</f>
        <v>0</v>
      </c>
      <c r="AM1834" s="242">
        <f>IF(AK1834=0,0,SUMIFS('Sch A. Input'!$H825:$CJ825,'Sch A. Input'!$H$14:$CJ$14,"One-time",'Sch A. Input'!$H$13:$CJ$13,"&lt;="&amp;$L$11,'Sch A. Input'!$H$13:$CJ$13,"&lt;="&amp;$AS$1020,'Sch A. Input'!$H$13:$CJ$13,"&gt;"&amp;$AI$1020))</f>
        <v>0</v>
      </c>
      <c r="AN1834" s="283">
        <f t="shared" si="1325"/>
        <v>0</v>
      </c>
      <c r="AO1834" s="242">
        <f t="shared" si="1326"/>
        <v>0</v>
      </c>
      <c r="AP1834" s="242">
        <f t="shared" si="1327"/>
        <v>0</v>
      </c>
      <c r="AQ1834" s="276">
        <f t="shared" si="1310"/>
        <v>0</v>
      </c>
      <c r="AR1834" s="281">
        <f t="shared" si="1295"/>
        <v>0</v>
      </c>
      <c r="AS1834" s="245">
        <f t="shared" si="1296"/>
        <v>0</v>
      </c>
      <c r="AY1834" s="160"/>
      <c r="AZ1834" s="160"/>
      <c r="BK1834" s="2"/>
      <c r="BL1834" s="2"/>
      <c r="BM1834" s="2"/>
      <c r="BN1834" s="2"/>
      <c r="BO1834" s="2"/>
      <c r="BP1834" s="2"/>
      <c r="BQ1834" s="2"/>
      <c r="BR1834" s="2"/>
      <c r="BS1834" s="2"/>
      <c r="BT1834" s="2"/>
      <c r="BU1834" s="2"/>
      <c r="BV1834" s="2"/>
      <c r="BW1834" s="2"/>
      <c r="BX1834" s="2"/>
      <c r="BY1834" s="2"/>
      <c r="BZ1834" s="2"/>
      <c r="CA1834" s="2"/>
      <c r="CI1834"/>
      <c r="CJ1834"/>
      <c r="CK1834"/>
      <c r="CL1834"/>
      <c r="CM1834"/>
      <c r="CN1834"/>
      <c r="CO1834"/>
      <c r="CP1834"/>
      <c r="CQ1834"/>
      <c r="CR1834"/>
      <c r="CS1834"/>
      <c r="CT1834"/>
      <c r="CU1834"/>
      <c r="CV1834"/>
      <c r="CW1834"/>
      <c r="CX1834"/>
    </row>
    <row r="1835" spans="2:102" x14ac:dyDescent="0.35">
      <c r="B1835" s="70" t="str">
        <f t="shared" ref="B1835:F1835" si="1359">B828</f>
        <v/>
      </c>
      <c r="C1835" s="166" t="str">
        <f t="shared" si="1359"/>
        <v/>
      </c>
      <c r="D1835" s="273" t="str">
        <f t="shared" si="1359"/>
        <v/>
      </c>
      <c r="E1835" s="273">
        <f t="shared" si="1359"/>
        <v>45016</v>
      </c>
      <c r="F1835" s="273">
        <f t="shared" si="1359"/>
        <v>0</v>
      </c>
      <c r="G1835" s="98">
        <f t="shared" si="1312"/>
        <v>0</v>
      </c>
      <c r="H1835" s="242">
        <f>IF(G1835=0,0,SUMIFS('Sch A. Input'!$H826:$CJ826,'Sch A. Input'!$H$14:$CJ$14,"Recurring",'Sch A. Input'!$H$13:$CJ$13,"&lt;="&amp;$O$1020,'Sch A. Input'!$H$13:$CJ$13,"&lt;="&amp;$L$11))</f>
        <v>0</v>
      </c>
      <c r="I1835" s="242">
        <f>IF(G1835=0,0,SUMIFS('Sch A. Input'!$H826:$CJ826,'Sch A. Input'!$H$14:$CJ$14,"One-time",'Sch A. Input'!$H$13:$CJ$13,"&lt;="&amp;$O$1020,'Sch A. Input'!$H$13:$CJ$13,"&lt;="&amp;$L$11))</f>
        <v>0</v>
      </c>
      <c r="J1835" s="283">
        <f t="shared" si="1313"/>
        <v>0</v>
      </c>
      <c r="K1835" s="242">
        <f t="shared" si="1314"/>
        <v>0</v>
      </c>
      <c r="L1835" s="242">
        <f t="shared" si="1315"/>
        <v>0</v>
      </c>
      <c r="M1835" s="276">
        <f t="shared" si="1307"/>
        <v>0</v>
      </c>
      <c r="N1835" s="281">
        <f t="shared" si="1289"/>
        <v>0</v>
      </c>
      <c r="O1835" s="245">
        <f t="shared" si="1290"/>
        <v>0</v>
      </c>
      <c r="P1835" s="248"/>
      <c r="Q1835" s="285">
        <f t="shared" si="1316"/>
        <v>0</v>
      </c>
      <c r="R1835" s="242">
        <f>IF(Q1835=0,0,SUMIFS('Sch A. Input'!$H826:$CJ826,'Sch A. Input'!$H$14:$CJ$14,"Recurring",'Sch A. Input'!$H$13:$CJ$13,"&lt;="&amp;$L$11,'Sch A. Input'!$H$13:$CJ$13,"&lt;="&amp;$Y$1020,'Sch A. Input'!$H$13:$CJ$13,"&gt;"&amp;$O$1020))</f>
        <v>0</v>
      </c>
      <c r="S1835" s="242">
        <f>IF(Q1835=0,0,SUMIFS('Sch A. Input'!$H826:$CJ826,'Sch A. Input'!$H$14:$CJ$14,"One-time",'Sch A. Input'!$H$13:$CJ$13,"&lt;="&amp;$L$11,'Sch A. Input'!$H$13:$CJ$13,"&lt;="&amp;$Y$1020,'Sch A. Input'!$H$13:$CJ$13,"&gt;"&amp;$O$1020))</f>
        <v>0</v>
      </c>
      <c r="T1835" s="283">
        <f t="shared" si="1317"/>
        <v>0</v>
      </c>
      <c r="U1835" s="242">
        <f t="shared" si="1318"/>
        <v>0</v>
      </c>
      <c r="V1835" s="242">
        <f t="shared" si="1319"/>
        <v>0</v>
      </c>
      <c r="W1835" s="276">
        <f t="shared" si="1308"/>
        <v>0</v>
      </c>
      <c r="X1835" s="281">
        <f t="shared" si="1291"/>
        <v>0</v>
      </c>
      <c r="Y1835" s="245">
        <f t="shared" si="1292"/>
        <v>0</v>
      </c>
      <c r="Z1835" s="248"/>
      <c r="AA1835" s="285">
        <f t="shared" si="1320"/>
        <v>0</v>
      </c>
      <c r="AB1835" s="242">
        <f>IF(AA1835=0,0,SUMIFS('Sch A. Input'!$H826:$CJ826,'Sch A. Input'!$H$14:$CJ$14,"Recurring",'Sch A. Input'!$H$13:$CJ$13,"&lt;="&amp;$L$11,'Sch A. Input'!$H$13:$CJ$13,"&lt;="&amp;$AI$1020,'Sch A. Input'!$H$13:$CJ$13,"&gt;"&amp;$Y$1020))</f>
        <v>0</v>
      </c>
      <c r="AC1835" s="242">
        <f>IF(AA1835=0,0,SUMIFS('Sch A. Input'!$H826:$CJ826,'Sch A. Input'!$H$14:$CJ$14,"One-time",'Sch A. Input'!$H$13:$CJ$13,"&lt;="&amp;$L$11,'Sch A. Input'!$H$13:$CJ$13,"&lt;="&amp;$AI$1020,'Sch A. Input'!$H$13:$CJ$13,"&gt;"&amp;$Y$1020))</f>
        <v>0</v>
      </c>
      <c r="AD1835" s="283">
        <f t="shared" si="1321"/>
        <v>0</v>
      </c>
      <c r="AE1835" s="242">
        <f t="shared" si="1322"/>
        <v>0</v>
      </c>
      <c r="AF1835" s="242">
        <f t="shared" si="1323"/>
        <v>0</v>
      </c>
      <c r="AG1835" s="276">
        <f t="shared" si="1309"/>
        <v>0</v>
      </c>
      <c r="AH1835" s="281">
        <f t="shared" si="1293"/>
        <v>0</v>
      </c>
      <c r="AI1835" s="245">
        <f t="shared" si="1294"/>
        <v>0</v>
      </c>
      <c r="AK1835" s="285">
        <f t="shared" si="1324"/>
        <v>0</v>
      </c>
      <c r="AL1835" s="242">
        <f>IF(AK1835=0,0,SUMIFS('Sch A. Input'!$H826:$CJ826,'Sch A. Input'!$H$14:$CJ$14,"Recurring",'Sch A. Input'!$H$13:$CJ$13,"&lt;="&amp;$L$11,'Sch A. Input'!$H$13:$CJ$13,"&lt;="&amp;$AS$1020,'Sch A. Input'!$H$13:$CJ$13,"&gt;"&amp;$AI$1020))</f>
        <v>0</v>
      </c>
      <c r="AM1835" s="242">
        <f>IF(AK1835=0,0,SUMIFS('Sch A. Input'!$H826:$CJ826,'Sch A. Input'!$H$14:$CJ$14,"One-time",'Sch A. Input'!$H$13:$CJ$13,"&lt;="&amp;$L$11,'Sch A. Input'!$H$13:$CJ$13,"&lt;="&amp;$AS$1020,'Sch A. Input'!$H$13:$CJ$13,"&gt;"&amp;$AI$1020))</f>
        <v>0</v>
      </c>
      <c r="AN1835" s="283">
        <f t="shared" si="1325"/>
        <v>0</v>
      </c>
      <c r="AO1835" s="242">
        <f t="shared" si="1326"/>
        <v>0</v>
      </c>
      <c r="AP1835" s="242">
        <f t="shared" si="1327"/>
        <v>0</v>
      </c>
      <c r="AQ1835" s="276">
        <f t="shared" si="1310"/>
        <v>0</v>
      </c>
      <c r="AR1835" s="281">
        <f t="shared" si="1295"/>
        <v>0</v>
      </c>
      <c r="AS1835" s="245">
        <f t="shared" si="1296"/>
        <v>0</v>
      </c>
      <c r="AY1835" s="160"/>
      <c r="AZ1835" s="160"/>
      <c r="BK1835" s="2"/>
      <c r="BL1835" s="2"/>
      <c r="BM1835" s="2"/>
      <c r="BN1835" s="2"/>
      <c r="BO1835" s="2"/>
      <c r="BP1835" s="2"/>
      <c r="BQ1835" s="2"/>
      <c r="BR1835" s="2"/>
      <c r="BS1835" s="2"/>
      <c r="BT1835" s="2"/>
      <c r="BU1835" s="2"/>
      <c r="BV1835" s="2"/>
      <c r="BW1835" s="2"/>
      <c r="BX1835" s="2"/>
      <c r="BY1835" s="2"/>
      <c r="BZ1835" s="2"/>
      <c r="CA1835" s="2"/>
      <c r="CI1835"/>
      <c r="CJ1835"/>
      <c r="CK1835"/>
      <c r="CL1835"/>
      <c r="CM1835"/>
      <c r="CN1835"/>
      <c r="CO1835"/>
      <c r="CP1835"/>
      <c r="CQ1835"/>
      <c r="CR1835"/>
      <c r="CS1835"/>
      <c r="CT1835"/>
      <c r="CU1835"/>
      <c r="CV1835"/>
      <c r="CW1835"/>
      <c r="CX1835"/>
    </row>
    <row r="1836" spans="2:102" x14ac:dyDescent="0.35">
      <c r="B1836" s="70" t="str">
        <f t="shared" ref="B1836:F1836" si="1360">B829</f>
        <v/>
      </c>
      <c r="C1836" s="166" t="str">
        <f t="shared" si="1360"/>
        <v/>
      </c>
      <c r="D1836" s="273" t="str">
        <f t="shared" si="1360"/>
        <v/>
      </c>
      <c r="E1836" s="273">
        <f t="shared" si="1360"/>
        <v>45016</v>
      </c>
      <c r="F1836" s="273">
        <f t="shared" si="1360"/>
        <v>0</v>
      </c>
      <c r="G1836" s="98">
        <f t="shared" si="1312"/>
        <v>0</v>
      </c>
      <c r="H1836" s="242">
        <f>IF(G1836=0,0,SUMIFS('Sch A. Input'!$H827:$CJ827,'Sch A. Input'!$H$14:$CJ$14,"Recurring",'Sch A. Input'!$H$13:$CJ$13,"&lt;="&amp;$O$1020,'Sch A. Input'!$H$13:$CJ$13,"&lt;="&amp;$L$11))</f>
        <v>0</v>
      </c>
      <c r="I1836" s="242">
        <f>IF(G1836=0,0,SUMIFS('Sch A. Input'!$H827:$CJ827,'Sch A. Input'!$H$14:$CJ$14,"One-time",'Sch A. Input'!$H$13:$CJ$13,"&lt;="&amp;$O$1020,'Sch A. Input'!$H$13:$CJ$13,"&lt;="&amp;$L$11))</f>
        <v>0</v>
      </c>
      <c r="J1836" s="283">
        <f t="shared" si="1313"/>
        <v>0</v>
      </c>
      <c r="K1836" s="242">
        <f t="shared" si="1314"/>
        <v>0</v>
      </c>
      <c r="L1836" s="242">
        <f t="shared" si="1315"/>
        <v>0</v>
      </c>
      <c r="M1836" s="276">
        <f t="shared" si="1307"/>
        <v>0</v>
      </c>
      <c r="N1836" s="281">
        <f t="shared" si="1289"/>
        <v>0</v>
      </c>
      <c r="O1836" s="245">
        <f t="shared" si="1290"/>
        <v>0</v>
      </c>
      <c r="P1836" s="248"/>
      <c r="Q1836" s="285">
        <f t="shared" si="1316"/>
        <v>0</v>
      </c>
      <c r="R1836" s="242">
        <f>IF(Q1836=0,0,SUMIFS('Sch A. Input'!$H827:$CJ827,'Sch A. Input'!$H$14:$CJ$14,"Recurring",'Sch A. Input'!$H$13:$CJ$13,"&lt;="&amp;$L$11,'Sch A. Input'!$H$13:$CJ$13,"&lt;="&amp;$Y$1020,'Sch A. Input'!$H$13:$CJ$13,"&gt;"&amp;$O$1020))</f>
        <v>0</v>
      </c>
      <c r="S1836" s="242">
        <f>IF(Q1836=0,0,SUMIFS('Sch A. Input'!$H827:$CJ827,'Sch A. Input'!$H$14:$CJ$14,"One-time",'Sch A. Input'!$H$13:$CJ$13,"&lt;="&amp;$L$11,'Sch A. Input'!$H$13:$CJ$13,"&lt;="&amp;$Y$1020,'Sch A. Input'!$H$13:$CJ$13,"&gt;"&amp;$O$1020))</f>
        <v>0</v>
      </c>
      <c r="T1836" s="283">
        <f t="shared" si="1317"/>
        <v>0</v>
      </c>
      <c r="U1836" s="242">
        <f t="shared" si="1318"/>
        <v>0</v>
      </c>
      <c r="V1836" s="242">
        <f t="shared" si="1319"/>
        <v>0</v>
      </c>
      <c r="W1836" s="276">
        <f t="shared" si="1308"/>
        <v>0</v>
      </c>
      <c r="X1836" s="281">
        <f t="shared" si="1291"/>
        <v>0</v>
      </c>
      <c r="Y1836" s="245">
        <f t="shared" si="1292"/>
        <v>0</v>
      </c>
      <c r="Z1836" s="248"/>
      <c r="AA1836" s="285">
        <f t="shared" si="1320"/>
        <v>0</v>
      </c>
      <c r="AB1836" s="242">
        <f>IF(AA1836=0,0,SUMIFS('Sch A. Input'!$H827:$CJ827,'Sch A. Input'!$H$14:$CJ$14,"Recurring",'Sch A. Input'!$H$13:$CJ$13,"&lt;="&amp;$L$11,'Sch A. Input'!$H$13:$CJ$13,"&lt;="&amp;$AI$1020,'Sch A. Input'!$H$13:$CJ$13,"&gt;"&amp;$Y$1020))</f>
        <v>0</v>
      </c>
      <c r="AC1836" s="242">
        <f>IF(AA1836=0,0,SUMIFS('Sch A. Input'!$H827:$CJ827,'Sch A. Input'!$H$14:$CJ$14,"One-time",'Sch A. Input'!$H$13:$CJ$13,"&lt;="&amp;$L$11,'Sch A. Input'!$H$13:$CJ$13,"&lt;="&amp;$AI$1020,'Sch A. Input'!$H$13:$CJ$13,"&gt;"&amp;$Y$1020))</f>
        <v>0</v>
      </c>
      <c r="AD1836" s="283">
        <f t="shared" si="1321"/>
        <v>0</v>
      </c>
      <c r="AE1836" s="242">
        <f t="shared" si="1322"/>
        <v>0</v>
      </c>
      <c r="AF1836" s="242">
        <f t="shared" si="1323"/>
        <v>0</v>
      </c>
      <c r="AG1836" s="276">
        <f t="shared" si="1309"/>
        <v>0</v>
      </c>
      <c r="AH1836" s="281">
        <f t="shared" si="1293"/>
        <v>0</v>
      </c>
      <c r="AI1836" s="245">
        <f t="shared" si="1294"/>
        <v>0</v>
      </c>
      <c r="AK1836" s="285">
        <f t="shared" si="1324"/>
        <v>0</v>
      </c>
      <c r="AL1836" s="242">
        <f>IF(AK1836=0,0,SUMIFS('Sch A. Input'!$H827:$CJ827,'Sch A. Input'!$H$14:$CJ$14,"Recurring",'Sch A. Input'!$H$13:$CJ$13,"&lt;="&amp;$L$11,'Sch A. Input'!$H$13:$CJ$13,"&lt;="&amp;$AS$1020,'Sch A. Input'!$H$13:$CJ$13,"&gt;"&amp;$AI$1020))</f>
        <v>0</v>
      </c>
      <c r="AM1836" s="242">
        <f>IF(AK1836=0,0,SUMIFS('Sch A. Input'!$H827:$CJ827,'Sch A. Input'!$H$14:$CJ$14,"One-time",'Sch A. Input'!$H$13:$CJ$13,"&lt;="&amp;$L$11,'Sch A. Input'!$H$13:$CJ$13,"&lt;="&amp;$AS$1020,'Sch A. Input'!$H$13:$CJ$13,"&gt;"&amp;$AI$1020))</f>
        <v>0</v>
      </c>
      <c r="AN1836" s="283">
        <f t="shared" si="1325"/>
        <v>0</v>
      </c>
      <c r="AO1836" s="242">
        <f t="shared" si="1326"/>
        <v>0</v>
      </c>
      <c r="AP1836" s="242">
        <f t="shared" si="1327"/>
        <v>0</v>
      </c>
      <c r="AQ1836" s="276">
        <f t="shared" si="1310"/>
        <v>0</v>
      </c>
      <c r="AR1836" s="281">
        <f t="shared" si="1295"/>
        <v>0</v>
      </c>
      <c r="AS1836" s="245">
        <f t="shared" si="1296"/>
        <v>0</v>
      </c>
      <c r="AY1836" s="160"/>
      <c r="AZ1836" s="160"/>
      <c r="BK1836" s="2"/>
      <c r="BL1836" s="2"/>
      <c r="BM1836" s="2"/>
      <c r="BN1836" s="2"/>
      <c r="BO1836" s="2"/>
      <c r="BP1836" s="2"/>
      <c r="BQ1836" s="2"/>
      <c r="BR1836" s="2"/>
      <c r="BS1836" s="2"/>
      <c r="BT1836" s="2"/>
      <c r="BU1836" s="2"/>
      <c r="BV1836" s="2"/>
      <c r="BW1836" s="2"/>
      <c r="BX1836" s="2"/>
      <c r="BY1836" s="2"/>
      <c r="BZ1836" s="2"/>
      <c r="CA1836" s="2"/>
      <c r="CI1836"/>
      <c r="CJ1836"/>
      <c r="CK1836"/>
      <c r="CL1836"/>
      <c r="CM1836"/>
      <c r="CN1836"/>
      <c r="CO1836"/>
      <c r="CP1836"/>
      <c r="CQ1836"/>
      <c r="CR1836"/>
      <c r="CS1836"/>
      <c r="CT1836"/>
      <c r="CU1836"/>
      <c r="CV1836"/>
      <c r="CW1836"/>
      <c r="CX1836"/>
    </row>
    <row r="1837" spans="2:102" x14ac:dyDescent="0.35">
      <c r="B1837" s="70" t="str">
        <f t="shared" ref="B1837:F1837" si="1361">B830</f>
        <v/>
      </c>
      <c r="C1837" s="166" t="str">
        <f t="shared" si="1361"/>
        <v/>
      </c>
      <c r="D1837" s="273" t="str">
        <f t="shared" si="1361"/>
        <v/>
      </c>
      <c r="E1837" s="273">
        <f t="shared" si="1361"/>
        <v>45016</v>
      </c>
      <c r="F1837" s="273">
        <f t="shared" si="1361"/>
        <v>0</v>
      </c>
      <c r="G1837" s="98">
        <f t="shared" si="1312"/>
        <v>0</v>
      </c>
      <c r="H1837" s="242">
        <f>IF(G1837=0,0,SUMIFS('Sch A. Input'!$H828:$CJ828,'Sch A. Input'!$H$14:$CJ$14,"Recurring",'Sch A. Input'!$H$13:$CJ$13,"&lt;="&amp;$O$1020,'Sch A. Input'!$H$13:$CJ$13,"&lt;="&amp;$L$11))</f>
        <v>0</v>
      </c>
      <c r="I1837" s="242">
        <f>IF(G1837=0,0,SUMIFS('Sch A. Input'!$H828:$CJ828,'Sch A. Input'!$H$14:$CJ$14,"One-time",'Sch A. Input'!$H$13:$CJ$13,"&lt;="&amp;$O$1020,'Sch A. Input'!$H$13:$CJ$13,"&lt;="&amp;$L$11))</f>
        <v>0</v>
      </c>
      <c r="J1837" s="283">
        <f t="shared" si="1313"/>
        <v>0</v>
      </c>
      <c r="K1837" s="242">
        <f t="shared" si="1314"/>
        <v>0</v>
      </c>
      <c r="L1837" s="242">
        <f t="shared" si="1315"/>
        <v>0</v>
      </c>
      <c r="M1837" s="276">
        <f t="shared" si="1307"/>
        <v>0</v>
      </c>
      <c r="N1837" s="281">
        <f t="shared" si="1289"/>
        <v>0</v>
      </c>
      <c r="O1837" s="245">
        <f t="shared" si="1290"/>
        <v>0</v>
      </c>
      <c r="P1837" s="248"/>
      <c r="Q1837" s="285">
        <f t="shared" si="1316"/>
        <v>0</v>
      </c>
      <c r="R1837" s="242">
        <f>IF(Q1837=0,0,SUMIFS('Sch A. Input'!$H828:$CJ828,'Sch A. Input'!$H$14:$CJ$14,"Recurring",'Sch A. Input'!$H$13:$CJ$13,"&lt;="&amp;$L$11,'Sch A. Input'!$H$13:$CJ$13,"&lt;="&amp;$Y$1020,'Sch A. Input'!$H$13:$CJ$13,"&gt;"&amp;$O$1020))</f>
        <v>0</v>
      </c>
      <c r="S1837" s="242">
        <f>IF(Q1837=0,0,SUMIFS('Sch A. Input'!$H828:$CJ828,'Sch A. Input'!$H$14:$CJ$14,"One-time",'Sch A. Input'!$H$13:$CJ$13,"&lt;="&amp;$L$11,'Sch A. Input'!$H$13:$CJ$13,"&lt;="&amp;$Y$1020,'Sch A. Input'!$H$13:$CJ$13,"&gt;"&amp;$O$1020))</f>
        <v>0</v>
      </c>
      <c r="T1837" s="283">
        <f t="shared" si="1317"/>
        <v>0</v>
      </c>
      <c r="U1837" s="242">
        <f t="shared" si="1318"/>
        <v>0</v>
      </c>
      <c r="V1837" s="242">
        <f t="shared" si="1319"/>
        <v>0</v>
      </c>
      <c r="W1837" s="276">
        <f t="shared" si="1308"/>
        <v>0</v>
      </c>
      <c r="X1837" s="281">
        <f t="shared" si="1291"/>
        <v>0</v>
      </c>
      <c r="Y1837" s="245">
        <f t="shared" si="1292"/>
        <v>0</v>
      </c>
      <c r="Z1837" s="248"/>
      <c r="AA1837" s="285">
        <f t="shared" si="1320"/>
        <v>0</v>
      </c>
      <c r="AB1837" s="242">
        <f>IF(AA1837=0,0,SUMIFS('Sch A. Input'!$H828:$CJ828,'Sch A. Input'!$H$14:$CJ$14,"Recurring",'Sch A. Input'!$H$13:$CJ$13,"&lt;="&amp;$L$11,'Sch A. Input'!$H$13:$CJ$13,"&lt;="&amp;$AI$1020,'Sch A. Input'!$H$13:$CJ$13,"&gt;"&amp;$Y$1020))</f>
        <v>0</v>
      </c>
      <c r="AC1837" s="242">
        <f>IF(AA1837=0,0,SUMIFS('Sch A. Input'!$H828:$CJ828,'Sch A. Input'!$H$14:$CJ$14,"One-time",'Sch A. Input'!$H$13:$CJ$13,"&lt;="&amp;$L$11,'Sch A. Input'!$H$13:$CJ$13,"&lt;="&amp;$AI$1020,'Sch A. Input'!$H$13:$CJ$13,"&gt;"&amp;$Y$1020))</f>
        <v>0</v>
      </c>
      <c r="AD1837" s="283">
        <f t="shared" si="1321"/>
        <v>0</v>
      </c>
      <c r="AE1837" s="242">
        <f t="shared" si="1322"/>
        <v>0</v>
      </c>
      <c r="AF1837" s="242">
        <f t="shared" si="1323"/>
        <v>0</v>
      </c>
      <c r="AG1837" s="276">
        <f t="shared" si="1309"/>
        <v>0</v>
      </c>
      <c r="AH1837" s="281">
        <f t="shared" si="1293"/>
        <v>0</v>
      </c>
      <c r="AI1837" s="245">
        <f t="shared" si="1294"/>
        <v>0</v>
      </c>
      <c r="AK1837" s="285">
        <f t="shared" si="1324"/>
        <v>0</v>
      </c>
      <c r="AL1837" s="242">
        <f>IF(AK1837=0,0,SUMIFS('Sch A. Input'!$H828:$CJ828,'Sch A. Input'!$H$14:$CJ$14,"Recurring",'Sch A. Input'!$H$13:$CJ$13,"&lt;="&amp;$L$11,'Sch A. Input'!$H$13:$CJ$13,"&lt;="&amp;$AS$1020,'Sch A. Input'!$H$13:$CJ$13,"&gt;"&amp;$AI$1020))</f>
        <v>0</v>
      </c>
      <c r="AM1837" s="242">
        <f>IF(AK1837=0,0,SUMIFS('Sch A. Input'!$H828:$CJ828,'Sch A. Input'!$H$14:$CJ$14,"One-time",'Sch A. Input'!$H$13:$CJ$13,"&lt;="&amp;$L$11,'Sch A. Input'!$H$13:$CJ$13,"&lt;="&amp;$AS$1020,'Sch A. Input'!$H$13:$CJ$13,"&gt;"&amp;$AI$1020))</f>
        <v>0</v>
      </c>
      <c r="AN1837" s="283">
        <f t="shared" si="1325"/>
        <v>0</v>
      </c>
      <c r="AO1837" s="242">
        <f t="shared" si="1326"/>
        <v>0</v>
      </c>
      <c r="AP1837" s="242">
        <f t="shared" si="1327"/>
        <v>0</v>
      </c>
      <c r="AQ1837" s="276">
        <f t="shared" si="1310"/>
        <v>0</v>
      </c>
      <c r="AR1837" s="281">
        <f t="shared" si="1295"/>
        <v>0</v>
      </c>
      <c r="AS1837" s="245">
        <f t="shared" si="1296"/>
        <v>0</v>
      </c>
      <c r="AY1837" s="160"/>
      <c r="AZ1837" s="160"/>
      <c r="BK1837" s="2"/>
      <c r="BL1837" s="2"/>
      <c r="BM1837" s="2"/>
      <c r="BN1837" s="2"/>
      <c r="BO1837" s="2"/>
      <c r="BP1837" s="2"/>
      <c r="BQ1837" s="2"/>
      <c r="BR1837" s="2"/>
      <c r="BS1837" s="2"/>
      <c r="BT1837" s="2"/>
      <c r="BU1837" s="2"/>
      <c r="BV1837" s="2"/>
      <c r="BW1837" s="2"/>
      <c r="BX1837" s="2"/>
      <c r="BY1837" s="2"/>
      <c r="BZ1837" s="2"/>
      <c r="CA1837" s="2"/>
      <c r="CI1837"/>
      <c r="CJ1837"/>
      <c r="CK1837"/>
      <c r="CL1837"/>
      <c r="CM1837"/>
      <c r="CN1837"/>
      <c r="CO1837"/>
      <c r="CP1837"/>
      <c r="CQ1837"/>
      <c r="CR1837"/>
      <c r="CS1837"/>
      <c r="CT1837"/>
      <c r="CU1837"/>
      <c r="CV1837"/>
      <c r="CW1837"/>
      <c r="CX1837"/>
    </row>
    <row r="1838" spans="2:102" x14ac:dyDescent="0.35">
      <c r="B1838" s="70" t="str">
        <f t="shared" ref="B1838:F1838" si="1362">B831</f>
        <v/>
      </c>
      <c r="C1838" s="166" t="str">
        <f t="shared" si="1362"/>
        <v/>
      </c>
      <c r="D1838" s="273" t="str">
        <f t="shared" si="1362"/>
        <v/>
      </c>
      <c r="E1838" s="273">
        <f t="shared" si="1362"/>
        <v>45016</v>
      </c>
      <c r="F1838" s="273">
        <f t="shared" si="1362"/>
        <v>0</v>
      </c>
      <c r="G1838" s="98">
        <f t="shared" si="1312"/>
        <v>0</v>
      </c>
      <c r="H1838" s="242">
        <f>IF(G1838=0,0,SUMIFS('Sch A. Input'!$H829:$CJ829,'Sch A. Input'!$H$14:$CJ$14,"Recurring",'Sch A. Input'!$H$13:$CJ$13,"&lt;="&amp;$O$1020,'Sch A. Input'!$H$13:$CJ$13,"&lt;="&amp;$L$11))</f>
        <v>0</v>
      </c>
      <c r="I1838" s="242">
        <f>IF(G1838=0,0,SUMIFS('Sch A. Input'!$H829:$CJ829,'Sch A. Input'!$H$14:$CJ$14,"One-time",'Sch A. Input'!$H$13:$CJ$13,"&lt;="&amp;$O$1020,'Sch A. Input'!$H$13:$CJ$13,"&lt;="&amp;$L$11))</f>
        <v>0</v>
      </c>
      <c r="J1838" s="283">
        <f t="shared" si="1313"/>
        <v>0</v>
      </c>
      <c r="K1838" s="242">
        <f t="shared" si="1314"/>
        <v>0</v>
      </c>
      <c r="L1838" s="242">
        <f t="shared" si="1315"/>
        <v>0</v>
      </c>
      <c r="M1838" s="276">
        <f t="shared" si="1307"/>
        <v>0</v>
      </c>
      <c r="N1838" s="281">
        <f t="shared" si="1289"/>
        <v>0</v>
      </c>
      <c r="O1838" s="245">
        <f t="shared" si="1290"/>
        <v>0</v>
      </c>
      <c r="P1838" s="248"/>
      <c r="Q1838" s="285">
        <f t="shared" si="1316"/>
        <v>0</v>
      </c>
      <c r="R1838" s="242">
        <f>IF(Q1838=0,0,SUMIFS('Sch A. Input'!$H829:$CJ829,'Sch A. Input'!$H$14:$CJ$14,"Recurring",'Sch A. Input'!$H$13:$CJ$13,"&lt;="&amp;$L$11,'Sch A. Input'!$H$13:$CJ$13,"&lt;="&amp;$Y$1020,'Sch A. Input'!$H$13:$CJ$13,"&gt;"&amp;$O$1020))</f>
        <v>0</v>
      </c>
      <c r="S1838" s="242">
        <f>IF(Q1838=0,0,SUMIFS('Sch A. Input'!$H829:$CJ829,'Sch A. Input'!$H$14:$CJ$14,"One-time",'Sch A. Input'!$H$13:$CJ$13,"&lt;="&amp;$L$11,'Sch A. Input'!$H$13:$CJ$13,"&lt;="&amp;$Y$1020,'Sch A. Input'!$H$13:$CJ$13,"&gt;"&amp;$O$1020))</f>
        <v>0</v>
      </c>
      <c r="T1838" s="283">
        <f t="shared" si="1317"/>
        <v>0</v>
      </c>
      <c r="U1838" s="242">
        <f t="shared" si="1318"/>
        <v>0</v>
      </c>
      <c r="V1838" s="242">
        <f t="shared" si="1319"/>
        <v>0</v>
      </c>
      <c r="W1838" s="276">
        <f t="shared" si="1308"/>
        <v>0</v>
      </c>
      <c r="X1838" s="281">
        <f t="shared" si="1291"/>
        <v>0</v>
      </c>
      <c r="Y1838" s="245">
        <f t="shared" si="1292"/>
        <v>0</v>
      </c>
      <c r="Z1838" s="248"/>
      <c r="AA1838" s="285">
        <f t="shared" si="1320"/>
        <v>0</v>
      </c>
      <c r="AB1838" s="242">
        <f>IF(AA1838=0,0,SUMIFS('Sch A. Input'!$H829:$CJ829,'Sch A. Input'!$H$14:$CJ$14,"Recurring",'Sch A. Input'!$H$13:$CJ$13,"&lt;="&amp;$L$11,'Sch A. Input'!$H$13:$CJ$13,"&lt;="&amp;$AI$1020,'Sch A. Input'!$H$13:$CJ$13,"&gt;"&amp;$Y$1020))</f>
        <v>0</v>
      </c>
      <c r="AC1838" s="242">
        <f>IF(AA1838=0,0,SUMIFS('Sch A. Input'!$H829:$CJ829,'Sch A. Input'!$H$14:$CJ$14,"One-time",'Sch A. Input'!$H$13:$CJ$13,"&lt;="&amp;$L$11,'Sch A. Input'!$H$13:$CJ$13,"&lt;="&amp;$AI$1020,'Sch A. Input'!$H$13:$CJ$13,"&gt;"&amp;$Y$1020))</f>
        <v>0</v>
      </c>
      <c r="AD1838" s="283">
        <f t="shared" si="1321"/>
        <v>0</v>
      </c>
      <c r="AE1838" s="242">
        <f t="shared" si="1322"/>
        <v>0</v>
      </c>
      <c r="AF1838" s="242">
        <f t="shared" si="1323"/>
        <v>0</v>
      </c>
      <c r="AG1838" s="276">
        <f t="shared" si="1309"/>
        <v>0</v>
      </c>
      <c r="AH1838" s="281">
        <f t="shared" si="1293"/>
        <v>0</v>
      </c>
      <c r="AI1838" s="245">
        <f t="shared" si="1294"/>
        <v>0</v>
      </c>
      <c r="AK1838" s="285">
        <f t="shared" si="1324"/>
        <v>0</v>
      </c>
      <c r="AL1838" s="242">
        <f>IF(AK1838=0,0,SUMIFS('Sch A. Input'!$H829:$CJ829,'Sch A. Input'!$H$14:$CJ$14,"Recurring",'Sch A. Input'!$H$13:$CJ$13,"&lt;="&amp;$L$11,'Sch A. Input'!$H$13:$CJ$13,"&lt;="&amp;$AS$1020,'Sch A. Input'!$H$13:$CJ$13,"&gt;"&amp;$AI$1020))</f>
        <v>0</v>
      </c>
      <c r="AM1838" s="242">
        <f>IF(AK1838=0,0,SUMIFS('Sch A. Input'!$H829:$CJ829,'Sch A. Input'!$H$14:$CJ$14,"One-time",'Sch A. Input'!$H$13:$CJ$13,"&lt;="&amp;$L$11,'Sch A. Input'!$H$13:$CJ$13,"&lt;="&amp;$AS$1020,'Sch A. Input'!$H$13:$CJ$13,"&gt;"&amp;$AI$1020))</f>
        <v>0</v>
      </c>
      <c r="AN1838" s="283">
        <f t="shared" si="1325"/>
        <v>0</v>
      </c>
      <c r="AO1838" s="242">
        <f t="shared" si="1326"/>
        <v>0</v>
      </c>
      <c r="AP1838" s="242">
        <f t="shared" si="1327"/>
        <v>0</v>
      </c>
      <c r="AQ1838" s="276">
        <f t="shared" si="1310"/>
        <v>0</v>
      </c>
      <c r="AR1838" s="281">
        <f t="shared" si="1295"/>
        <v>0</v>
      </c>
      <c r="AS1838" s="245">
        <f t="shared" si="1296"/>
        <v>0</v>
      </c>
      <c r="AY1838" s="160"/>
      <c r="AZ1838" s="160"/>
      <c r="BK1838" s="2"/>
      <c r="BL1838" s="2"/>
      <c r="BM1838" s="2"/>
      <c r="BN1838" s="2"/>
      <c r="BO1838" s="2"/>
      <c r="BP1838" s="2"/>
      <c r="BQ1838" s="2"/>
      <c r="BR1838" s="2"/>
      <c r="BS1838" s="2"/>
      <c r="BT1838" s="2"/>
      <c r="BU1838" s="2"/>
      <c r="BV1838" s="2"/>
      <c r="BW1838" s="2"/>
      <c r="BX1838" s="2"/>
      <c r="BY1838" s="2"/>
      <c r="BZ1838" s="2"/>
      <c r="CA1838" s="2"/>
      <c r="CI1838"/>
      <c r="CJ1838"/>
      <c r="CK1838"/>
      <c r="CL1838"/>
      <c r="CM1838"/>
      <c r="CN1838"/>
      <c r="CO1838"/>
      <c r="CP1838"/>
      <c r="CQ1838"/>
      <c r="CR1838"/>
      <c r="CS1838"/>
      <c r="CT1838"/>
      <c r="CU1838"/>
      <c r="CV1838"/>
      <c r="CW1838"/>
      <c r="CX1838"/>
    </row>
    <row r="1839" spans="2:102" x14ac:dyDescent="0.35">
      <c r="B1839" s="70" t="str">
        <f t="shared" ref="B1839:F1839" si="1363">B832</f>
        <v/>
      </c>
      <c r="C1839" s="166" t="str">
        <f t="shared" si="1363"/>
        <v/>
      </c>
      <c r="D1839" s="273" t="str">
        <f t="shared" si="1363"/>
        <v/>
      </c>
      <c r="E1839" s="273">
        <f t="shared" si="1363"/>
        <v>45016</v>
      </c>
      <c r="F1839" s="273">
        <f t="shared" si="1363"/>
        <v>0</v>
      </c>
      <c r="G1839" s="98">
        <f t="shared" si="1312"/>
        <v>0</v>
      </c>
      <c r="H1839" s="242">
        <f>IF(G1839=0,0,SUMIFS('Sch A. Input'!$H830:$CJ830,'Sch A. Input'!$H$14:$CJ$14,"Recurring",'Sch A. Input'!$H$13:$CJ$13,"&lt;="&amp;$O$1020,'Sch A. Input'!$H$13:$CJ$13,"&lt;="&amp;$L$11))</f>
        <v>0</v>
      </c>
      <c r="I1839" s="242">
        <f>IF(G1839=0,0,SUMIFS('Sch A. Input'!$H830:$CJ830,'Sch A. Input'!$H$14:$CJ$14,"One-time",'Sch A. Input'!$H$13:$CJ$13,"&lt;="&amp;$O$1020,'Sch A. Input'!$H$13:$CJ$13,"&lt;="&amp;$L$11))</f>
        <v>0</v>
      </c>
      <c r="J1839" s="283">
        <f t="shared" si="1313"/>
        <v>0</v>
      </c>
      <c r="K1839" s="242">
        <f t="shared" si="1314"/>
        <v>0</v>
      </c>
      <c r="L1839" s="242">
        <f t="shared" si="1315"/>
        <v>0</v>
      </c>
      <c r="M1839" s="276">
        <f t="shared" si="1307"/>
        <v>0</v>
      </c>
      <c r="N1839" s="281">
        <f t="shared" si="1289"/>
        <v>0</v>
      </c>
      <c r="O1839" s="245">
        <f t="shared" si="1290"/>
        <v>0</v>
      </c>
      <c r="P1839" s="248"/>
      <c r="Q1839" s="285">
        <f t="shared" si="1316"/>
        <v>0</v>
      </c>
      <c r="R1839" s="242">
        <f>IF(Q1839=0,0,SUMIFS('Sch A. Input'!$H830:$CJ830,'Sch A. Input'!$H$14:$CJ$14,"Recurring",'Sch A. Input'!$H$13:$CJ$13,"&lt;="&amp;$L$11,'Sch A. Input'!$H$13:$CJ$13,"&lt;="&amp;$Y$1020,'Sch A. Input'!$H$13:$CJ$13,"&gt;"&amp;$O$1020))</f>
        <v>0</v>
      </c>
      <c r="S1839" s="242">
        <f>IF(Q1839=0,0,SUMIFS('Sch A. Input'!$H830:$CJ830,'Sch A. Input'!$H$14:$CJ$14,"One-time",'Sch A. Input'!$H$13:$CJ$13,"&lt;="&amp;$L$11,'Sch A. Input'!$H$13:$CJ$13,"&lt;="&amp;$Y$1020,'Sch A. Input'!$H$13:$CJ$13,"&gt;"&amp;$O$1020))</f>
        <v>0</v>
      </c>
      <c r="T1839" s="283">
        <f t="shared" si="1317"/>
        <v>0</v>
      </c>
      <c r="U1839" s="242">
        <f t="shared" si="1318"/>
        <v>0</v>
      </c>
      <c r="V1839" s="242">
        <f t="shared" si="1319"/>
        <v>0</v>
      </c>
      <c r="W1839" s="276">
        <f t="shared" si="1308"/>
        <v>0</v>
      </c>
      <c r="X1839" s="281">
        <f t="shared" si="1291"/>
        <v>0</v>
      </c>
      <c r="Y1839" s="245">
        <f t="shared" si="1292"/>
        <v>0</v>
      </c>
      <c r="Z1839" s="248"/>
      <c r="AA1839" s="285">
        <f t="shared" si="1320"/>
        <v>0</v>
      </c>
      <c r="AB1839" s="242">
        <f>IF(AA1839=0,0,SUMIFS('Sch A. Input'!$H830:$CJ830,'Sch A. Input'!$H$14:$CJ$14,"Recurring",'Sch A. Input'!$H$13:$CJ$13,"&lt;="&amp;$L$11,'Sch A. Input'!$H$13:$CJ$13,"&lt;="&amp;$AI$1020,'Sch A. Input'!$H$13:$CJ$13,"&gt;"&amp;$Y$1020))</f>
        <v>0</v>
      </c>
      <c r="AC1839" s="242">
        <f>IF(AA1839=0,0,SUMIFS('Sch A. Input'!$H830:$CJ830,'Sch A. Input'!$H$14:$CJ$14,"One-time",'Sch A. Input'!$H$13:$CJ$13,"&lt;="&amp;$L$11,'Sch A. Input'!$H$13:$CJ$13,"&lt;="&amp;$AI$1020,'Sch A. Input'!$H$13:$CJ$13,"&gt;"&amp;$Y$1020))</f>
        <v>0</v>
      </c>
      <c r="AD1839" s="283">
        <f t="shared" si="1321"/>
        <v>0</v>
      </c>
      <c r="AE1839" s="242">
        <f t="shared" si="1322"/>
        <v>0</v>
      </c>
      <c r="AF1839" s="242">
        <f t="shared" si="1323"/>
        <v>0</v>
      </c>
      <c r="AG1839" s="276">
        <f t="shared" si="1309"/>
        <v>0</v>
      </c>
      <c r="AH1839" s="281">
        <f t="shared" si="1293"/>
        <v>0</v>
      </c>
      <c r="AI1839" s="245">
        <f t="shared" si="1294"/>
        <v>0</v>
      </c>
      <c r="AK1839" s="285">
        <f t="shared" si="1324"/>
        <v>0</v>
      </c>
      <c r="AL1839" s="242">
        <f>IF(AK1839=0,0,SUMIFS('Sch A. Input'!$H830:$CJ830,'Sch A. Input'!$H$14:$CJ$14,"Recurring",'Sch A. Input'!$H$13:$CJ$13,"&lt;="&amp;$L$11,'Sch A. Input'!$H$13:$CJ$13,"&lt;="&amp;$AS$1020,'Sch A. Input'!$H$13:$CJ$13,"&gt;"&amp;$AI$1020))</f>
        <v>0</v>
      </c>
      <c r="AM1839" s="242">
        <f>IF(AK1839=0,0,SUMIFS('Sch A. Input'!$H830:$CJ830,'Sch A. Input'!$H$14:$CJ$14,"One-time",'Sch A. Input'!$H$13:$CJ$13,"&lt;="&amp;$L$11,'Sch A. Input'!$H$13:$CJ$13,"&lt;="&amp;$AS$1020,'Sch A. Input'!$H$13:$CJ$13,"&gt;"&amp;$AI$1020))</f>
        <v>0</v>
      </c>
      <c r="AN1839" s="283">
        <f t="shared" si="1325"/>
        <v>0</v>
      </c>
      <c r="AO1839" s="242">
        <f t="shared" si="1326"/>
        <v>0</v>
      </c>
      <c r="AP1839" s="242">
        <f t="shared" si="1327"/>
        <v>0</v>
      </c>
      <c r="AQ1839" s="276">
        <f t="shared" si="1310"/>
        <v>0</v>
      </c>
      <c r="AR1839" s="281">
        <f t="shared" si="1295"/>
        <v>0</v>
      </c>
      <c r="AS1839" s="245">
        <f t="shared" si="1296"/>
        <v>0</v>
      </c>
      <c r="AY1839" s="160"/>
      <c r="AZ1839" s="160"/>
      <c r="BK1839" s="2"/>
      <c r="BL1839" s="2"/>
      <c r="BM1839" s="2"/>
      <c r="BN1839" s="2"/>
      <c r="BO1839" s="2"/>
      <c r="BP1839" s="2"/>
      <c r="BQ1839" s="2"/>
      <c r="BR1839" s="2"/>
      <c r="BS1839" s="2"/>
      <c r="BT1839" s="2"/>
      <c r="BU1839" s="2"/>
      <c r="BV1839" s="2"/>
      <c r="BW1839" s="2"/>
      <c r="BX1839" s="2"/>
      <c r="BY1839" s="2"/>
      <c r="BZ1839" s="2"/>
      <c r="CA1839" s="2"/>
      <c r="CI1839"/>
      <c r="CJ1839"/>
      <c r="CK1839"/>
      <c r="CL1839"/>
      <c r="CM1839"/>
      <c r="CN1839"/>
      <c r="CO1839"/>
      <c r="CP1839"/>
      <c r="CQ1839"/>
      <c r="CR1839"/>
      <c r="CS1839"/>
      <c r="CT1839"/>
      <c r="CU1839"/>
      <c r="CV1839"/>
      <c r="CW1839"/>
      <c r="CX1839"/>
    </row>
    <row r="1840" spans="2:102" x14ac:dyDescent="0.35">
      <c r="B1840" s="70" t="str">
        <f t="shared" ref="B1840:F1840" si="1364">B833</f>
        <v/>
      </c>
      <c r="C1840" s="166" t="str">
        <f t="shared" si="1364"/>
        <v/>
      </c>
      <c r="D1840" s="273" t="str">
        <f t="shared" si="1364"/>
        <v/>
      </c>
      <c r="E1840" s="273">
        <f t="shared" si="1364"/>
        <v>45016</v>
      </c>
      <c r="F1840" s="273">
        <f t="shared" si="1364"/>
        <v>0</v>
      </c>
      <c r="G1840" s="98">
        <f t="shared" si="1312"/>
        <v>0</v>
      </c>
      <c r="H1840" s="242">
        <f>IF(G1840=0,0,SUMIFS('Sch A. Input'!$H831:$CJ831,'Sch A. Input'!$H$14:$CJ$14,"Recurring",'Sch A. Input'!$H$13:$CJ$13,"&lt;="&amp;$O$1020,'Sch A. Input'!$H$13:$CJ$13,"&lt;="&amp;$L$11))</f>
        <v>0</v>
      </c>
      <c r="I1840" s="242">
        <f>IF(G1840=0,0,SUMIFS('Sch A. Input'!$H831:$CJ831,'Sch A. Input'!$H$14:$CJ$14,"One-time",'Sch A. Input'!$H$13:$CJ$13,"&lt;="&amp;$O$1020,'Sch A. Input'!$H$13:$CJ$13,"&lt;="&amp;$L$11))</f>
        <v>0</v>
      </c>
      <c r="J1840" s="283">
        <f t="shared" si="1313"/>
        <v>0</v>
      </c>
      <c r="K1840" s="242">
        <f t="shared" si="1314"/>
        <v>0</v>
      </c>
      <c r="L1840" s="242">
        <f t="shared" si="1315"/>
        <v>0</v>
      </c>
      <c r="M1840" s="276">
        <f t="shared" si="1307"/>
        <v>0</v>
      </c>
      <c r="N1840" s="281">
        <f t="shared" si="1289"/>
        <v>0</v>
      </c>
      <c r="O1840" s="245">
        <f t="shared" si="1290"/>
        <v>0</v>
      </c>
      <c r="P1840" s="248"/>
      <c r="Q1840" s="285">
        <f t="shared" si="1316"/>
        <v>0</v>
      </c>
      <c r="R1840" s="242">
        <f>IF(Q1840=0,0,SUMIFS('Sch A. Input'!$H831:$CJ831,'Sch A. Input'!$H$14:$CJ$14,"Recurring",'Sch A. Input'!$H$13:$CJ$13,"&lt;="&amp;$L$11,'Sch A. Input'!$H$13:$CJ$13,"&lt;="&amp;$Y$1020,'Sch A. Input'!$H$13:$CJ$13,"&gt;"&amp;$O$1020))</f>
        <v>0</v>
      </c>
      <c r="S1840" s="242">
        <f>IF(Q1840=0,0,SUMIFS('Sch A. Input'!$H831:$CJ831,'Sch A. Input'!$H$14:$CJ$14,"One-time",'Sch A. Input'!$H$13:$CJ$13,"&lt;="&amp;$L$11,'Sch A. Input'!$H$13:$CJ$13,"&lt;="&amp;$Y$1020,'Sch A. Input'!$H$13:$CJ$13,"&gt;"&amp;$O$1020))</f>
        <v>0</v>
      </c>
      <c r="T1840" s="283">
        <f t="shared" si="1317"/>
        <v>0</v>
      </c>
      <c r="U1840" s="242">
        <f t="shared" si="1318"/>
        <v>0</v>
      </c>
      <c r="V1840" s="242">
        <f t="shared" si="1319"/>
        <v>0</v>
      </c>
      <c r="W1840" s="276">
        <f t="shared" si="1308"/>
        <v>0</v>
      </c>
      <c r="X1840" s="281">
        <f t="shared" si="1291"/>
        <v>0</v>
      </c>
      <c r="Y1840" s="245">
        <f t="shared" si="1292"/>
        <v>0</v>
      </c>
      <c r="Z1840" s="248"/>
      <c r="AA1840" s="285">
        <f t="shared" si="1320"/>
        <v>0</v>
      </c>
      <c r="AB1840" s="242">
        <f>IF(AA1840=0,0,SUMIFS('Sch A. Input'!$H831:$CJ831,'Sch A. Input'!$H$14:$CJ$14,"Recurring",'Sch A. Input'!$H$13:$CJ$13,"&lt;="&amp;$L$11,'Sch A. Input'!$H$13:$CJ$13,"&lt;="&amp;$AI$1020,'Sch A. Input'!$H$13:$CJ$13,"&gt;"&amp;$Y$1020))</f>
        <v>0</v>
      </c>
      <c r="AC1840" s="242">
        <f>IF(AA1840=0,0,SUMIFS('Sch A. Input'!$H831:$CJ831,'Sch A. Input'!$H$14:$CJ$14,"One-time",'Sch A. Input'!$H$13:$CJ$13,"&lt;="&amp;$L$11,'Sch A. Input'!$H$13:$CJ$13,"&lt;="&amp;$AI$1020,'Sch A. Input'!$H$13:$CJ$13,"&gt;"&amp;$Y$1020))</f>
        <v>0</v>
      </c>
      <c r="AD1840" s="283">
        <f t="shared" si="1321"/>
        <v>0</v>
      </c>
      <c r="AE1840" s="242">
        <f t="shared" si="1322"/>
        <v>0</v>
      </c>
      <c r="AF1840" s="242">
        <f t="shared" si="1323"/>
        <v>0</v>
      </c>
      <c r="AG1840" s="276">
        <f t="shared" si="1309"/>
        <v>0</v>
      </c>
      <c r="AH1840" s="281">
        <f t="shared" si="1293"/>
        <v>0</v>
      </c>
      <c r="AI1840" s="245">
        <f t="shared" si="1294"/>
        <v>0</v>
      </c>
      <c r="AK1840" s="285">
        <f t="shared" si="1324"/>
        <v>0</v>
      </c>
      <c r="AL1840" s="242">
        <f>IF(AK1840=0,0,SUMIFS('Sch A. Input'!$H831:$CJ831,'Sch A. Input'!$H$14:$CJ$14,"Recurring",'Sch A. Input'!$H$13:$CJ$13,"&lt;="&amp;$L$11,'Sch A. Input'!$H$13:$CJ$13,"&lt;="&amp;$AS$1020,'Sch A. Input'!$H$13:$CJ$13,"&gt;"&amp;$AI$1020))</f>
        <v>0</v>
      </c>
      <c r="AM1840" s="242">
        <f>IF(AK1840=0,0,SUMIFS('Sch A. Input'!$H831:$CJ831,'Sch A. Input'!$H$14:$CJ$14,"One-time",'Sch A. Input'!$H$13:$CJ$13,"&lt;="&amp;$L$11,'Sch A. Input'!$H$13:$CJ$13,"&lt;="&amp;$AS$1020,'Sch A. Input'!$H$13:$CJ$13,"&gt;"&amp;$AI$1020))</f>
        <v>0</v>
      </c>
      <c r="AN1840" s="283">
        <f t="shared" si="1325"/>
        <v>0</v>
      </c>
      <c r="AO1840" s="242">
        <f t="shared" si="1326"/>
        <v>0</v>
      </c>
      <c r="AP1840" s="242">
        <f t="shared" si="1327"/>
        <v>0</v>
      </c>
      <c r="AQ1840" s="276">
        <f t="shared" si="1310"/>
        <v>0</v>
      </c>
      <c r="AR1840" s="281">
        <f t="shared" si="1295"/>
        <v>0</v>
      </c>
      <c r="AS1840" s="245">
        <f t="shared" si="1296"/>
        <v>0</v>
      </c>
      <c r="AY1840" s="160"/>
      <c r="AZ1840" s="160"/>
      <c r="BK1840" s="2"/>
      <c r="BL1840" s="2"/>
      <c r="BM1840" s="2"/>
      <c r="BN1840" s="2"/>
      <c r="BO1840" s="2"/>
      <c r="BP1840" s="2"/>
      <c r="BQ1840" s="2"/>
      <c r="BR1840" s="2"/>
      <c r="BS1840" s="2"/>
      <c r="BT1840" s="2"/>
      <c r="BU1840" s="2"/>
      <c r="BV1840" s="2"/>
      <c r="BW1840" s="2"/>
      <c r="BX1840" s="2"/>
      <c r="BY1840" s="2"/>
      <c r="BZ1840" s="2"/>
      <c r="CA1840" s="2"/>
      <c r="CI1840"/>
      <c r="CJ1840"/>
      <c r="CK1840"/>
      <c r="CL1840"/>
      <c r="CM1840"/>
      <c r="CN1840"/>
      <c r="CO1840"/>
      <c r="CP1840"/>
      <c r="CQ1840"/>
      <c r="CR1840"/>
      <c r="CS1840"/>
      <c r="CT1840"/>
      <c r="CU1840"/>
      <c r="CV1840"/>
      <c r="CW1840"/>
      <c r="CX1840"/>
    </row>
    <row r="1841" spans="2:102" x14ac:dyDescent="0.35">
      <c r="B1841" s="70" t="str">
        <f t="shared" ref="B1841:F1841" si="1365">B834</f>
        <v/>
      </c>
      <c r="C1841" s="166" t="str">
        <f t="shared" si="1365"/>
        <v/>
      </c>
      <c r="D1841" s="273" t="str">
        <f t="shared" si="1365"/>
        <v/>
      </c>
      <c r="E1841" s="273">
        <f t="shared" si="1365"/>
        <v>45016</v>
      </c>
      <c r="F1841" s="273">
        <f t="shared" si="1365"/>
        <v>0</v>
      </c>
      <c r="G1841" s="98">
        <f t="shared" si="1312"/>
        <v>0</v>
      </c>
      <c r="H1841" s="242">
        <f>IF(G1841=0,0,SUMIFS('Sch A. Input'!$H832:$CJ832,'Sch A. Input'!$H$14:$CJ$14,"Recurring",'Sch A. Input'!$H$13:$CJ$13,"&lt;="&amp;$O$1020,'Sch A. Input'!$H$13:$CJ$13,"&lt;="&amp;$L$11))</f>
        <v>0</v>
      </c>
      <c r="I1841" s="242">
        <f>IF(G1841=0,0,SUMIFS('Sch A. Input'!$H832:$CJ832,'Sch A. Input'!$H$14:$CJ$14,"One-time",'Sch A. Input'!$H$13:$CJ$13,"&lt;="&amp;$O$1020,'Sch A. Input'!$H$13:$CJ$13,"&lt;="&amp;$L$11))</f>
        <v>0</v>
      </c>
      <c r="J1841" s="283">
        <f t="shared" si="1313"/>
        <v>0</v>
      </c>
      <c r="K1841" s="242">
        <f t="shared" si="1314"/>
        <v>0</v>
      </c>
      <c r="L1841" s="242">
        <f t="shared" si="1315"/>
        <v>0</v>
      </c>
      <c r="M1841" s="276">
        <f t="shared" si="1307"/>
        <v>0</v>
      </c>
      <c r="N1841" s="281">
        <f t="shared" si="1289"/>
        <v>0</v>
      </c>
      <c r="O1841" s="245">
        <f t="shared" si="1290"/>
        <v>0</v>
      </c>
      <c r="P1841" s="248"/>
      <c r="Q1841" s="285">
        <f t="shared" si="1316"/>
        <v>0</v>
      </c>
      <c r="R1841" s="242">
        <f>IF(Q1841=0,0,SUMIFS('Sch A. Input'!$H832:$CJ832,'Sch A. Input'!$H$14:$CJ$14,"Recurring",'Sch A. Input'!$H$13:$CJ$13,"&lt;="&amp;$L$11,'Sch A. Input'!$H$13:$CJ$13,"&lt;="&amp;$Y$1020,'Sch A. Input'!$H$13:$CJ$13,"&gt;"&amp;$O$1020))</f>
        <v>0</v>
      </c>
      <c r="S1841" s="242">
        <f>IF(Q1841=0,0,SUMIFS('Sch A. Input'!$H832:$CJ832,'Sch A. Input'!$H$14:$CJ$14,"One-time",'Sch A. Input'!$H$13:$CJ$13,"&lt;="&amp;$L$11,'Sch A. Input'!$H$13:$CJ$13,"&lt;="&amp;$Y$1020,'Sch A. Input'!$H$13:$CJ$13,"&gt;"&amp;$O$1020))</f>
        <v>0</v>
      </c>
      <c r="T1841" s="283">
        <f t="shared" si="1317"/>
        <v>0</v>
      </c>
      <c r="U1841" s="242">
        <f t="shared" si="1318"/>
        <v>0</v>
      </c>
      <c r="V1841" s="242">
        <f t="shared" si="1319"/>
        <v>0</v>
      </c>
      <c r="W1841" s="276">
        <f t="shared" si="1308"/>
        <v>0</v>
      </c>
      <c r="X1841" s="281">
        <f t="shared" si="1291"/>
        <v>0</v>
      </c>
      <c r="Y1841" s="245">
        <f t="shared" si="1292"/>
        <v>0</v>
      </c>
      <c r="Z1841" s="248"/>
      <c r="AA1841" s="285">
        <f t="shared" si="1320"/>
        <v>0</v>
      </c>
      <c r="AB1841" s="242">
        <f>IF(AA1841=0,0,SUMIFS('Sch A. Input'!$H832:$CJ832,'Sch A. Input'!$H$14:$CJ$14,"Recurring",'Sch A. Input'!$H$13:$CJ$13,"&lt;="&amp;$L$11,'Sch A. Input'!$H$13:$CJ$13,"&lt;="&amp;$AI$1020,'Sch A. Input'!$H$13:$CJ$13,"&gt;"&amp;$Y$1020))</f>
        <v>0</v>
      </c>
      <c r="AC1841" s="242">
        <f>IF(AA1841=0,0,SUMIFS('Sch A. Input'!$H832:$CJ832,'Sch A. Input'!$H$14:$CJ$14,"One-time",'Sch A. Input'!$H$13:$CJ$13,"&lt;="&amp;$L$11,'Sch A. Input'!$H$13:$CJ$13,"&lt;="&amp;$AI$1020,'Sch A. Input'!$H$13:$CJ$13,"&gt;"&amp;$Y$1020))</f>
        <v>0</v>
      </c>
      <c r="AD1841" s="283">
        <f t="shared" si="1321"/>
        <v>0</v>
      </c>
      <c r="AE1841" s="242">
        <f t="shared" si="1322"/>
        <v>0</v>
      </c>
      <c r="AF1841" s="242">
        <f t="shared" si="1323"/>
        <v>0</v>
      </c>
      <c r="AG1841" s="276">
        <f t="shared" si="1309"/>
        <v>0</v>
      </c>
      <c r="AH1841" s="281">
        <f t="shared" si="1293"/>
        <v>0</v>
      </c>
      <c r="AI1841" s="245">
        <f t="shared" si="1294"/>
        <v>0</v>
      </c>
      <c r="AK1841" s="285">
        <f t="shared" si="1324"/>
        <v>0</v>
      </c>
      <c r="AL1841" s="242">
        <f>IF(AK1841=0,0,SUMIFS('Sch A. Input'!$H832:$CJ832,'Sch A. Input'!$H$14:$CJ$14,"Recurring",'Sch A. Input'!$H$13:$CJ$13,"&lt;="&amp;$L$11,'Sch A. Input'!$H$13:$CJ$13,"&lt;="&amp;$AS$1020,'Sch A. Input'!$H$13:$CJ$13,"&gt;"&amp;$AI$1020))</f>
        <v>0</v>
      </c>
      <c r="AM1841" s="242">
        <f>IF(AK1841=0,0,SUMIFS('Sch A. Input'!$H832:$CJ832,'Sch A. Input'!$H$14:$CJ$14,"One-time",'Sch A. Input'!$H$13:$CJ$13,"&lt;="&amp;$L$11,'Sch A. Input'!$H$13:$CJ$13,"&lt;="&amp;$AS$1020,'Sch A. Input'!$H$13:$CJ$13,"&gt;"&amp;$AI$1020))</f>
        <v>0</v>
      </c>
      <c r="AN1841" s="283">
        <f t="shared" si="1325"/>
        <v>0</v>
      </c>
      <c r="AO1841" s="242">
        <f t="shared" si="1326"/>
        <v>0</v>
      </c>
      <c r="AP1841" s="242">
        <f t="shared" si="1327"/>
        <v>0</v>
      </c>
      <c r="AQ1841" s="276">
        <f t="shared" si="1310"/>
        <v>0</v>
      </c>
      <c r="AR1841" s="281">
        <f t="shared" si="1295"/>
        <v>0</v>
      </c>
      <c r="AS1841" s="245">
        <f t="shared" si="1296"/>
        <v>0</v>
      </c>
      <c r="AY1841" s="160"/>
      <c r="AZ1841" s="160"/>
      <c r="BK1841" s="2"/>
      <c r="BL1841" s="2"/>
      <c r="BM1841" s="2"/>
      <c r="BN1841" s="2"/>
      <c r="BO1841" s="2"/>
      <c r="BP1841" s="2"/>
      <c r="BQ1841" s="2"/>
      <c r="BR1841" s="2"/>
      <c r="BS1841" s="2"/>
      <c r="BT1841" s="2"/>
      <c r="BU1841" s="2"/>
      <c r="BV1841" s="2"/>
      <c r="BW1841" s="2"/>
      <c r="BX1841" s="2"/>
      <c r="BY1841" s="2"/>
      <c r="BZ1841" s="2"/>
      <c r="CA1841" s="2"/>
      <c r="CI1841"/>
      <c r="CJ1841"/>
      <c r="CK1841"/>
      <c r="CL1841"/>
      <c r="CM1841"/>
      <c r="CN1841"/>
      <c r="CO1841"/>
      <c r="CP1841"/>
      <c r="CQ1841"/>
      <c r="CR1841"/>
      <c r="CS1841"/>
      <c r="CT1841"/>
      <c r="CU1841"/>
      <c r="CV1841"/>
      <c r="CW1841"/>
      <c r="CX1841"/>
    </row>
    <row r="1842" spans="2:102" x14ac:dyDescent="0.35">
      <c r="B1842" s="70" t="str">
        <f t="shared" ref="B1842:F1842" si="1366">B835</f>
        <v/>
      </c>
      <c r="C1842" s="166" t="str">
        <f t="shared" si="1366"/>
        <v/>
      </c>
      <c r="D1842" s="273" t="str">
        <f t="shared" si="1366"/>
        <v/>
      </c>
      <c r="E1842" s="273">
        <f t="shared" si="1366"/>
        <v>45016</v>
      </c>
      <c r="F1842" s="273">
        <f t="shared" si="1366"/>
        <v>0</v>
      </c>
      <c r="G1842" s="98">
        <f t="shared" si="1312"/>
        <v>0</v>
      </c>
      <c r="H1842" s="242">
        <f>IF(G1842=0,0,SUMIFS('Sch A. Input'!$H833:$CJ833,'Sch A. Input'!$H$14:$CJ$14,"Recurring",'Sch A. Input'!$H$13:$CJ$13,"&lt;="&amp;$O$1020,'Sch A. Input'!$H$13:$CJ$13,"&lt;="&amp;$L$11))</f>
        <v>0</v>
      </c>
      <c r="I1842" s="242">
        <f>IF(G1842=0,0,SUMIFS('Sch A. Input'!$H833:$CJ833,'Sch A. Input'!$H$14:$CJ$14,"One-time",'Sch A. Input'!$H$13:$CJ$13,"&lt;="&amp;$O$1020,'Sch A. Input'!$H$13:$CJ$13,"&lt;="&amp;$L$11))</f>
        <v>0</v>
      </c>
      <c r="J1842" s="283">
        <f t="shared" si="1313"/>
        <v>0</v>
      </c>
      <c r="K1842" s="242">
        <f t="shared" si="1314"/>
        <v>0</v>
      </c>
      <c r="L1842" s="242">
        <f t="shared" si="1315"/>
        <v>0</v>
      </c>
      <c r="M1842" s="276">
        <f t="shared" si="1307"/>
        <v>0</v>
      </c>
      <c r="N1842" s="281">
        <f t="shared" si="1289"/>
        <v>0</v>
      </c>
      <c r="O1842" s="245">
        <f t="shared" si="1290"/>
        <v>0</v>
      </c>
      <c r="P1842" s="248"/>
      <c r="Q1842" s="285">
        <f t="shared" si="1316"/>
        <v>0</v>
      </c>
      <c r="R1842" s="242">
        <f>IF(Q1842=0,0,SUMIFS('Sch A. Input'!$H833:$CJ833,'Sch A. Input'!$H$14:$CJ$14,"Recurring",'Sch A. Input'!$H$13:$CJ$13,"&lt;="&amp;$L$11,'Sch A. Input'!$H$13:$CJ$13,"&lt;="&amp;$Y$1020,'Sch A. Input'!$H$13:$CJ$13,"&gt;"&amp;$O$1020))</f>
        <v>0</v>
      </c>
      <c r="S1842" s="242">
        <f>IF(Q1842=0,0,SUMIFS('Sch A. Input'!$H833:$CJ833,'Sch A. Input'!$H$14:$CJ$14,"One-time",'Sch A. Input'!$H$13:$CJ$13,"&lt;="&amp;$L$11,'Sch A. Input'!$H$13:$CJ$13,"&lt;="&amp;$Y$1020,'Sch A. Input'!$H$13:$CJ$13,"&gt;"&amp;$O$1020))</f>
        <v>0</v>
      </c>
      <c r="T1842" s="283">
        <f t="shared" si="1317"/>
        <v>0</v>
      </c>
      <c r="U1842" s="242">
        <f t="shared" si="1318"/>
        <v>0</v>
      </c>
      <c r="V1842" s="242">
        <f t="shared" si="1319"/>
        <v>0</v>
      </c>
      <c r="W1842" s="276">
        <f t="shared" si="1308"/>
        <v>0</v>
      </c>
      <c r="X1842" s="281">
        <f t="shared" si="1291"/>
        <v>0</v>
      </c>
      <c r="Y1842" s="245">
        <f t="shared" si="1292"/>
        <v>0</v>
      </c>
      <c r="Z1842" s="248"/>
      <c r="AA1842" s="285">
        <f t="shared" si="1320"/>
        <v>0</v>
      </c>
      <c r="AB1842" s="242">
        <f>IF(AA1842=0,0,SUMIFS('Sch A. Input'!$H833:$CJ833,'Sch A. Input'!$H$14:$CJ$14,"Recurring",'Sch A. Input'!$H$13:$CJ$13,"&lt;="&amp;$L$11,'Sch A. Input'!$H$13:$CJ$13,"&lt;="&amp;$AI$1020,'Sch A. Input'!$H$13:$CJ$13,"&gt;"&amp;$Y$1020))</f>
        <v>0</v>
      </c>
      <c r="AC1842" s="242">
        <f>IF(AA1842=0,0,SUMIFS('Sch A. Input'!$H833:$CJ833,'Sch A. Input'!$H$14:$CJ$14,"One-time",'Sch A. Input'!$H$13:$CJ$13,"&lt;="&amp;$L$11,'Sch A. Input'!$H$13:$CJ$13,"&lt;="&amp;$AI$1020,'Sch A. Input'!$H$13:$CJ$13,"&gt;"&amp;$Y$1020))</f>
        <v>0</v>
      </c>
      <c r="AD1842" s="283">
        <f t="shared" si="1321"/>
        <v>0</v>
      </c>
      <c r="AE1842" s="242">
        <f t="shared" si="1322"/>
        <v>0</v>
      </c>
      <c r="AF1842" s="242">
        <f t="shared" si="1323"/>
        <v>0</v>
      </c>
      <c r="AG1842" s="276">
        <f t="shared" si="1309"/>
        <v>0</v>
      </c>
      <c r="AH1842" s="281">
        <f t="shared" si="1293"/>
        <v>0</v>
      </c>
      <c r="AI1842" s="245">
        <f t="shared" si="1294"/>
        <v>0</v>
      </c>
      <c r="AK1842" s="285">
        <f t="shared" si="1324"/>
        <v>0</v>
      </c>
      <c r="AL1842" s="242">
        <f>IF(AK1842=0,0,SUMIFS('Sch A. Input'!$H833:$CJ833,'Sch A. Input'!$H$14:$CJ$14,"Recurring",'Sch A. Input'!$H$13:$CJ$13,"&lt;="&amp;$L$11,'Sch A. Input'!$H$13:$CJ$13,"&lt;="&amp;$AS$1020,'Sch A. Input'!$H$13:$CJ$13,"&gt;"&amp;$AI$1020))</f>
        <v>0</v>
      </c>
      <c r="AM1842" s="242">
        <f>IF(AK1842=0,0,SUMIFS('Sch A. Input'!$H833:$CJ833,'Sch A. Input'!$H$14:$CJ$14,"One-time",'Sch A. Input'!$H$13:$CJ$13,"&lt;="&amp;$L$11,'Sch A. Input'!$H$13:$CJ$13,"&lt;="&amp;$AS$1020,'Sch A. Input'!$H$13:$CJ$13,"&gt;"&amp;$AI$1020))</f>
        <v>0</v>
      </c>
      <c r="AN1842" s="283">
        <f t="shared" si="1325"/>
        <v>0</v>
      </c>
      <c r="AO1842" s="242">
        <f t="shared" si="1326"/>
        <v>0</v>
      </c>
      <c r="AP1842" s="242">
        <f t="shared" si="1327"/>
        <v>0</v>
      </c>
      <c r="AQ1842" s="276">
        <f t="shared" si="1310"/>
        <v>0</v>
      </c>
      <c r="AR1842" s="281">
        <f t="shared" si="1295"/>
        <v>0</v>
      </c>
      <c r="AS1842" s="245">
        <f t="shared" si="1296"/>
        <v>0</v>
      </c>
      <c r="AY1842" s="160"/>
      <c r="AZ1842" s="160"/>
      <c r="BK1842" s="2"/>
      <c r="BL1842" s="2"/>
      <c r="BM1842" s="2"/>
      <c r="BN1842" s="2"/>
      <c r="BO1842" s="2"/>
      <c r="BP1842" s="2"/>
      <c r="BQ1842" s="2"/>
      <c r="BR1842" s="2"/>
      <c r="BS1842" s="2"/>
      <c r="BT1842" s="2"/>
      <c r="BU1842" s="2"/>
      <c r="BV1842" s="2"/>
      <c r="BW1842" s="2"/>
      <c r="BX1842" s="2"/>
      <c r="BY1842" s="2"/>
      <c r="BZ1842" s="2"/>
      <c r="CA1842" s="2"/>
      <c r="CI1842"/>
      <c r="CJ1842"/>
      <c r="CK1842"/>
      <c r="CL1842"/>
      <c r="CM1842"/>
      <c r="CN1842"/>
      <c r="CO1842"/>
      <c r="CP1842"/>
      <c r="CQ1842"/>
      <c r="CR1842"/>
      <c r="CS1842"/>
      <c r="CT1842"/>
      <c r="CU1842"/>
      <c r="CV1842"/>
      <c r="CW1842"/>
      <c r="CX1842"/>
    </row>
    <row r="1843" spans="2:102" x14ac:dyDescent="0.35">
      <c r="B1843" s="70" t="str">
        <f t="shared" ref="B1843:F1843" si="1367">B836</f>
        <v/>
      </c>
      <c r="C1843" s="166" t="str">
        <f t="shared" si="1367"/>
        <v/>
      </c>
      <c r="D1843" s="273" t="str">
        <f t="shared" si="1367"/>
        <v/>
      </c>
      <c r="E1843" s="273">
        <f t="shared" si="1367"/>
        <v>45016</v>
      </c>
      <c r="F1843" s="273">
        <f t="shared" si="1367"/>
        <v>0</v>
      </c>
      <c r="G1843" s="98">
        <f t="shared" si="1312"/>
        <v>0</v>
      </c>
      <c r="H1843" s="242">
        <f>IF(G1843=0,0,SUMIFS('Sch A. Input'!$H834:$CJ834,'Sch A. Input'!$H$14:$CJ$14,"Recurring",'Sch A. Input'!$H$13:$CJ$13,"&lt;="&amp;$O$1020,'Sch A. Input'!$H$13:$CJ$13,"&lt;="&amp;$L$11))</f>
        <v>0</v>
      </c>
      <c r="I1843" s="242">
        <f>IF(G1843=0,0,SUMIFS('Sch A. Input'!$H834:$CJ834,'Sch A. Input'!$H$14:$CJ$14,"One-time",'Sch A. Input'!$H$13:$CJ$13,"&lt;="&amp;$O$1020,'Sch A. Input'!$H$13:$CJ$13,"&lt;="&amp;$L$11))</f>
        <v>0</v>
      </c>
      <c r="J1843" s="283">
        <f t="shared" si="1313"/>
        <v>0</v>
      </c>
      <c r="K1843" s="242">
        <f t="shared" si="1314"/>
        <v>0</v>
      </c>
      <c r="L1843" s="242">
        <f t="shared" si="1315"/>
        <v>0</v>
      </c>
      <c r="M1843" s="276">
        <f t="shared" si="1307"/>
        <v>0</v>
      </c>
      <c r="N1843" s="281">
        <f t="shared" si="1289"/>
        <v>0</v>
      </c>
      <c r="O1843" s="245">
        <f t="shared" si="1290"/>
        <v>0</v>
      </c>
      <c r="P1843" s="248"/>
      <c r="Q1843" s="285">
        <f t="shared" si="1316"/>
        <v>0</v>
      </c>
      <c r="R1843" s="242">
        <f>IF(Q1843=0,0,SUMIFS('Sch A. Input'!$H834:$CJ834,'Sch A. Input'!$H$14:$CJ$14,"Recurring",'Sch A. Input'!$H$13:$CJ$13,"&lt;="&amp;$L$11,'Sch A. Input'!$H$13:$CJ$13,"&lt;="&amp;$Y$1020,'Sch A. Input'!$H$13:$CJ$13,"&gt;"&amp;$O$1020))</f>
        <v>0</v>
      </c>
      <c r="S1843" s="242">
        <f>IF(Q1843=0,0,SUMIFS('Sch A. Input'!$H834:$CJ834,'Sch A. Input'!$H$14:$CJ$14,"One-time",'Sch A. Input'!$H$13:$CJ$13,"&lt;="&amp;$L$11,'Sch A. Input'!$H$13:$CJ$13,"&lt;="&amp;$Y$1020,'Sch A. Input'!$H$13:$CJ$13,"&gt;"&amp;$O$1020))</f>
        <v>0</v>
      </c>
      <c r="T1843" s="283">
        <f t="shared" si="1317"/>
        <v>0</v>
      </c>
      <c r="U1843" s="242">
        <f t="shared" si="1318"/>
        <v>0</v>
      </c>
      <c r="V1843" s="242">
        <f t="shared" si="1319"/>
        <v>0</v>
      </c>
      <c r="W1843" s="276">
        <f t="shared" si="1308"/>
        <v>0</v>
      </c>
      <c r="X1843" s="281">
        <f t="shared" si="1291"/>
        <v>0</v>
      </c>
      <c r="Y1843" s="245">
        <f t="shared" si="1292"/>
        <v>0</v>
      </c>
      <c r="Z1843" s="248"/>
      <c r="AA1843" s="285">
        <f t="shared" si="1320"/>
        <v>0</v>
      </c>
      <c r="AB1843" s="242">
        <f>IF(AA1843=0,0,SUMIFS('Sch A. Input'!$H834:$CJ834,'Sch A. Input'!$H$14:$CJ$14,"Recurring",'Sch A. Input'!$H$13:$CJ$13,"&lt;="&amp;$L$11,'Sch A. Input'!$H$13:$CJ$13,"&lt;="&amp;$AI$1020,'Sch A. Input'!$H$13:$CJ$13,"&gt;"&amp;$Y$1020))</f>
        <v>0</v>
      </c>
      <c r="AC1843" s="242">
        <f>IF(AA1843=0,0,SUMIFS('Sch A. Input'!$H834:$CJ834,'Sch A. Input'!$H$14:$CJ$14,"One-time",'Sch A. Input'!$H$13:$CJ$13,"&lt;="&amp;$L$11,'Sch A. Input'!$H$13:$CJ$13,"&lt;="&amp;$AI$1020,'Sch A. Input'!$H$13:$CJ$13,"&gt;"&amp;$Y$1020))</f>
        <v>0</v>
      </c>
      <c r="AD1843" s="283">
        <f t="shared" si="1321"/>
        <v>0</v>
      </c>
      <c r="AE1843" s="242">
        <f t="shared" si="1322"/>
        <v>0</v>
      </c>
      <c r="AF1843" s="242">
        <f t="shared" si="1323"/>
        <v>0</v>
      </c>
      <c r="AG1843" s="276">
        <f t="shared" si="1309"/>
        <v>0</v>
      </c>
      <c r="AH1843" s="281">
        <f t="shared" si="1293"/>
        <v>0</v>
      </c>
      <c r="AI1843" s="245">
        <f t="shared" si="1294"/>
        <v>0</v>
      </c>
      <c r="AK1843" s="285">
        <f t="shared" si="1324"/>
        <v>0</v>
      </c>
      <c r="AL1843" s="242">
        <f>IF(AK1843=0,0,SUMIFS('Sch A. Input'!$H834:$CJ834,'Sch A. Input'!$H$14:$CJ$14,"Recurring",'Sch A. Input'!$H$13:$CJ$13,"&lt;="&amp;$L$11,'Sch A. Input'!$H$13:$CJ$13,"&lt;="&amp;$AS$1020,'Sch A. Input'!$H$13:$CJ$13,"&gt;"&amp;$AI$1020))</f>
        <v>0</v>
      </c>
      <c r="AM1843" s="242">
        <f>IF(AK1843=0,0,SUMIFS('Sch A. Input'!$H834:$CJ834,'Sch A. Input'!$H$14:$CJ$14,"One-time",'Sch A. Input'!$H$13:$CJ$13,"&lt;="&amp;$L$11,'Sch A. Input'!$H$13:$CJ$13,"&lt;="&amp;$AS$1020,'Sch A. Input'!$H$13:$CJ$13,"&gt;"&amp;$AI$1020))</f>
        <v>0</v>
      </c>
      <c r="AN1843" s="283">
        <f t="shared" si="1325"/>
        <v>0</v>
      </c>
      <c r="AO1843" s="242">
        <f t="shared" si="1326"/>
        <v>0</v>
      </c>
      <c r="AP1843" s="242">
        <f t="shared" si="1327"/>
        <v>0</v>
      </c>
      <c r="AQ1843" s="276">
        <f t="shared" si="1310"/>
        <v>0</v>
      </c>
      <c r="AR1843" s="281">
        <f t="shared" si="1295"/>
        <v>0</v>
      </c>
      <c r="AS1843" s="245">
        <f t="shared" si="1296"/>
        <v>0</v>
      </c>
      <c r="AY1843" s="160"/>
      <c r="AZ1843" s="160"/>
      <c r="BK1843" s="2"/>
      <c r="BL1843" s="2"/>
      <c r="BM1843" s="2"/>
      <c r="BN1843" s="2"/>
      <c r="BO1843" s="2"/>
      <c r="BP1843" s="2"/>
      <c r="BQ1843" s="2"/>
      <c r="BR1843" s="2"/>
      <c r="BS1843" s="2"/>
      <c r="BT1843" s="2"/>
      <c r="BU1843" s="2"/>
      <c r="BV1843" s="2"/>
      <c r="BW1843" s="2"/>
      <c r="BX1843" s="2"/>
      <c r="BY1843" s="2"/>
      <c r="BZ1843" s="2"/>
      <c r="CA1843" s="2"/>
      <c r="CI1843"/>
      <c r="CJ1843"/>
      <c r="CK1843"/>
      <c r="CL1843"/>
      <c r="CM1843"/>
      <c r="CN1843"/>
      <c r="CO1843"/>
      <c r="CP1843"/>
      <c r="CQ1843"/>
      <c r="CR1843"/>
      <c r="CS1843"/>
      <c r="CT1843"/>
      <c r="CU1843"/>
      <c r="CV1843"/>
      <c r="CW1843"/>
      <c r="CX1843"/>
    </row>
    <row r="1844" spans="2:102" x14ac:dyDescent="0.35">
      <c r="B1844" s="70" t="str">
        <f t="shared" ref="B1844:F1844" si="1368">B837</f>
        <v/>
      </c>
      <c r="C1844" s="166" t="str">
        <f t="shared" si="1368"/>
        <v/>
      </c>
      <c r="D1844" s="273" t="str">
        <f t="shared" si="1368"/>
        <v/>
      </c>
      <c r="E1844" s="273">
        <f t="shared" si="1368"/>
        <v>45016</v>
      </c>
      <c r="F1844" s="273">
        <f t="shared" si="1368"/>
        <v>0</v>
      </c>
      <c r="G1844" s="98">
        <f t="shared" si="1312"/>
        <v>0</v>
      </c>
      <c r="H1844" s="242">
        <f>IF(G1844=0,0,SUMIFS('Sch A. Input'!$H835:$CJ835,'Sch A. Input'!$H$14:$CJ$14,"Recurring",'Sch A. Input'!$H$13:$CJ$13,"&lt;="&amp;$O$1020,'Sch A. Input'!$H$13:$CJ$13,"&lt;="&amp;$L$11))</f>
        <v>0</v>
      </c>
      <c r="I1844" s="242">
        <f>IF(G1844=0,0,SUMIFS('Sch A. Input'!$H835:$CJ835,'Sch A. Input'!$H$14:$CJ$14,"One-time",'Sch A. Input'!$H$13:$CJ$13,"&lt;="&amp;$O$1020,'Sch A. Input'!$H$13:$CJ$13,"&lt;="&amp;$L$11))</f>
        <v>0</v>
      </c>
      <c r="J1844" s="283">
        <f t="shared" si="1313"/>
        <v>0</v>
      </c>
      <c r="K1844" s="242">
        <f t="shared" si="1314"/>
        <v>0</v>
      </c>
      <c r="L1844" s="242">
        <f t="shared" si="1315"/>
        <v>0</v>
      </c>
      <c r="M1844" s="276">
        <f t="shared" si="1307"/>
        <v>0</v>
      </c>
      <c r="N1844" s="281">
        <f t="shared" si="1289"/>
        <v>0</v>
      </c>
      <c r="O1844" s="245">
        <f t="shared" si="1290"/>
        <v>0</v>
      </c>
      <c r="P1844" s="248"/>
      <c r="Q1844" s="285">
        <f t="shared" si="1316"/>
        <v>0</v>
      </c>
      <c r="R1844" s="242">
        <f>IF(Q1844=0,0,SUMIFS('Sch A. Input'!$H835:$CJ835,'Sch A. Input'!$H$14:$CJ$14,"Recurring",'Sch A. Input'!$H$13:$CJ$13,"&lt;="&amp;$L$11,'Sch A. Input'!$H$13:$CJ$13,"&lt;="&amp;$Y$1020,'Sch A. Input'!$H$13:$CJ$13,"&gt;"&amp;$O$1020))</f>
        <v>0</v>
      </c>
      <c r="S1844" s="242">
        <f>IF(Q1844=0,0,SUMIFS('Sch A. Input'!$H835:$CJ835,'Sch A. Input'!$H$14:$CJ$14,"One-time",'Sch A. Input'!$H$13:$CJ$13,"&lt;="&amp;$L$11,'Sch A. Input'!$H$13:$CJ$13,"&lt;="&amp;$Y$1020,'Sch A. Input'!$H$13:$CJ$13,"&gt;"&amp;$O$1020))</f>
        <v>0</v>
      </c>
      <c r="T1844" s="283">
        <f t="shared" si="1317"/>
        <v>0</v>
      </c>
      <c r="U1844" s="242">
        <f t="shared" si="1318"/>
        <v>0</v>
      </c>
      <c r="V1844" s="242">
        <f t="shared" si="1319"/>
        <v>0</v>
      </c>
      <c r="W1844" s="276">
        <f t="shared" si="1308"/>
        <v>0</v>
      </c>
      <c r="X1844" s="281">
        <f t="shared" si="1291"/>
        <v>0</v>
      </c>
      <c r="Y1844" s="245">
        <f t="shared" si="1292"/>
        <v>0</v>
      </c>
      <c r="Z1844" s="248"/>
      <c r="AA1844" s="285">
        <f t="shared" si="1320"/>
        <v>0</v>
      </c>
      <c r="AB1844" s="242">
        <f>IF(AA1844=0,0,SUMIFS('Sch A. Input'!$H835:$CJ835,'Sch A. Input'!$H$14:$CJ$14,"Recurring",'Sch A. Input'!$H$13:$CJ$13,"&lt;="&amp;$L$11,'Sch A. Input'!$H$13:$CJ$13,"&lt;="&amp;$AI$1020,'Sch A. Input'!$H$13:$CJ$13,"&gt;"&amp;$Y$1020))</f>
        <v>0</v>
      </c>
      <c r="AC1844" s="242">
        <f>IF(AA1844=0,0,SUMIFS('Sch A. Input'!$H835:$CJ835,'Sch A. Input'!$H$14:$CJ$14,"One-time",'Sch A. Input'!$H$13:$CJ$13,"&lt;="&amp;$L$11,'Sch A. Input'!$H$13:$CJ$13,"&lt;="&amp;$AI$1020,'Sch A. Input'!$H$13:$CJ$13,"&gt;"&amp;$Y$1020))</f>
        <v>0</v>
      </c>
      <c r="AD1844" s="283">
        <f t="shared" si="1321"/>
        <v>0</v>
      </c>
      <c r="AE1844" s="242">
        <f t="shared" si="1322"/>
        <v>0</v>
      </c>
      <c r="AF1844" s="242">
        <f t="shared" si="1323"/>
        <v>0</v>
      </c>
      <c r="AG1844" s="276">
        <f t="shared" si="1309"/>
        <v>0</v>
      </c>
      <c r="AH1844" s="281">
        <f t="shared" si="1293"/>
        <v>0</v>
      </c>
      <c r="AI1844" s="245">
        <f t="shared" si="1294"/>
        <v>0</v>
      </c>
      <c r="AK1844" s="285">
        <f t="shared" si="1324"/>
        <v>0</v>
      </c>
      <c r="AL1844" s="242">
        <f>IF(AK1844=0,0,SUMIFS('Sch A. Input'!$H835:$CJ835,'Sch A. Input'!$H$14:$CJ$14,"Recurring",'Sch A. Input'!$H$13:$CJ$13,"&lt;="&amp;$L$11,'Sch A. Input'!$H$13:$CJ$13,"&lt;="&amp;$AS$1020,'Sch A. Input'!$H$13:$CJ$13,"&gt;"&amp;$AI$1020))</f>
        <v>0</v>
      </c>
      <c r="AM1844" s="242">
        <f>IF(AK1844=0,0,SUMIFS('Sch A. Input'!$H835:$CJ835,'Sch A. Input'!$H$14:$CJ$14,"One-time",'Sch A. Input'!$H$13:$CJ$13,"&lt;="&amp;$L$11,'Sch A. Input'!$H$13:$CJ$13,"&lt;="&amp;$AS$1020,'Sch A. Input'!$H$13:$CJ$13,"&gt;"&amp;$AI$1020))</f>
        <v>0</v>
      </c>
      <c r="AN1844" s="283">
        <f t="shared" si="1325"/>
        <v>0</v>
      </c>
      <c r="AO1844" s="242">
        <f t="shared" si="1326"/>
        <v>0</v>
      </c>
      <c r="AP1844" s="242">
        <f t="shared" si="1327"/>
        <v>0</v>
      </c>
      <c r="AQ1844" s="276">
        <f t="shared" si="1310"/>
        <v>0</v>
      </c>
      <c r="AR1844" s="281">
        <f t="shared" si="1295"/>
        <v>0</v>
      </c>
      <c r="AS1844" s="245">
        <f t="shared" si="1296"/>
        <v>0</v>
      </c>
      <c r="AY1844" s="160"/>
      <c r="AZ1844" s="160"/>
      <c r="BK1844" s="2"/>
      <c r="BL1844" s="2"/>
      <c r="BM1844" s="2"/>
      <c r="BN1844" s="2"/>
      <c r="BO1844" s="2"/>
      <c r="BP1844" s="2"/>
      <c r="BQ1844" s="2"/>
      <c r="BR1844" s="2"/>
      <c r="BS1844" s="2"/>
      <c r="BT1844" s="2"/>
      <c r="BU1844" s="2"/>
      <c r="BV1844" s="2"/>
      <c r="BW1844" s="2"/>
      <c r="BX1844" s="2"/>
      <c r="BY1844" s="2"/>
      <c r="BZ1844" s="2"/>
      <c r="CA1844" s="2"/>
      <c r="CI1844"/>
      <c r="CJ1844"/>
      <c r="CK1844"/>
      <c r="CL1844"/>
      <c r="CM1844"/>
      <c r="CN1844"/>
      <c r="CO1844"/>
      <c r="CP1844"/>
      <c r="CQ1844"/>
      <c r="CR1844"/>
      <c r="CS1844"/>
      <c r="CT1844"/>
      <c r="CU1844"/>
      <c r="CV1844"/>
      <c r="CW1844"/>
      <c r="CX1844"/>
    </row>
    <row r="1845" spans="2:102" x14ac:dyDescent="0.35">
      <c r="B1845" s="70" t="str">
        <f t="shared" ref="B1845:F1845" si="1369">B838</f>
        <v/>
      </c>
      <c r="C1845" s="166" t="str">
        <f t="shared" si="1369"/>
        <v/>
      </c>
      <c r="D1845" s="273" t="str">
        <f t="shared" si="1369"/>
        <v/>
      </c>
      <c r="E1845" s="273">
        <f t="shared" si="1369"/>
        <v>45016</v>
      </c>
      <c r="F1845" s="273">
        <f t="shared" si="1369"/>
        <v>0</v>
      </c>
      <c r="G1845" s="98">
        <f t="shared" si="1312"/>
        <v>0</v>
      </c>
      <c r="H1845" s="242">
        <f>IF(G1845=0,0,SUMIFS('Sch A. Input'!$H836:$CJ836,'Sch A. Input'!$H$14:$CJ$14,"Recurring",'Sch A. Input'!$H$13:$CJ$13,"&lt;="&amp;$O$1020,'Sch A. Input'!$H$13:$CJ$13,"&lt;="&amp;$L$11))</f>
        <v>0</v>
      </c>
      <c r="I1845" s="242">
        <f>IF(G1845=0,0,SUMIFS('Sch A. Input'!$H836:$CJ836,'Sch A. Input'!$H$14:$CJ$14,"One-time",'Sch A. Input'!$H$13:$CJ$13,"&lt;="&amp;$O$1020,'Sch A. Input'!$H$13:$CJ$13,"&lt;="&amp;$L$11))</f>
        <v>0</v>
      </c>
      <c r="J1845" s="283">
        <f t="shared" si="1313"/>
        <v>0</v>
      </c>
      <c r="K1845" s="242">
        <f t="shared" si="1314"/>
        <v>0</v>
      </c>
      <c r="L1845" s="242">
        <f t="shared" si="1315"/>
        <v>0</v>
      </c>
      <c r="M1845" s="276">
        <f t="shared" si="1307"/>
        <v>0</v>
      </c>
      <c r="N1845" s="281">
        <f t="shared" si="1289"/>
        <v>0</v>
      </c>
      <c r="O1845" s="245">
        <f t="shared" si="1290"/>
        <v>0</v>
      </c>
      <c r="P1845" s="248"/>
      <c r="Q1845" s="285">
        <f t="shared" si="1316"/>
        <v>0</v>
      </c>
      <c r="R1845" s="242">
        <f>IF(Q1845=0,0,SUMIFS('Sch A. Input'!$H836:$CJ836,'Sch A. Input'!$H$14:$CJ$14,"Recurring",'Sch A. Input'!$H$13:$CJ$13,"&lt;="&amp;$L$11,'Sch A. Input'!$H$13:$CJ$13,"&lt;="&amp;$Y$1020,'Sch A. Input'!$H$13:$CJ$13,"&gt;"&amp;$O$1020))</f>
        <v>0</v>
      </c>
      <c r="S1845" s="242">
        <f>IF(Q1845=0,0,SUMIFS('Sch A. Input'!$H836:$CJ836,'Sch A. Input'!$H$14:$CJ$14,"One-time",'Sch A. Input'!$H$13:$CJ$13,"&lt;="&amp;$L$11,'Sch A. Input'!$H$13:$CJ$13,"&lt;="&amp;$Y$1020,'Sch A. Input'!$H$13:$CJ$13,"&gt;"&amp;$O$1020))</f>
        <v>0</v>
      </c>
      <c r="T1845" s="283">
        <f t="shared" si="1317"/>
        <v>0</v>
      </c>
      <c r="U1845" s="242">
        <f t="shared" si="1318"/>
        <v>0</v>
      </c>
      <c r="V1845" s="242">
        <f t="shared" si="1319"/>
        <v>0</v>
      </c>
      <c r="W1845" s="276">
        <f t="shared" si="1308"/>
        <v>0</v>
      </c>
      <c r="X1845" s="281">
        <f t="shared" si="1291"/>
        <v>0</v>
      </c>
      <c r="Y1845" s="245">
        <f t="shared" si="1292"/>
        <v>0</v>
      </c>
      <c r="Z1845" s="248"/>
      <c r="AA1845" s="285">
        <f t="shared" si="1320"/>
        <v>0</v>
      </c>
      <c r="AB1845" s="242">
        <f>IF(AA1845=0,0,SUMIFS('Sch A. Input'!$H836:$CJ836,'Sch A. Input'!$H$14:$CJ$14,"Recurring",'Sch A. Input'!$H$13:$CJ$13,"&lt;="&amp;$L$11,'Sch A. Input'!$H$13:$CJ$13,"&lt;="&amp;$AI$1020,'Sch A. Input'!$H$13:$CJ$13,"&gt;"&amp;$Y$1020))</f>
        <v>0</v>
      </c>
      <c r="AC1845" s="242">
        <f>IF(AA1845=0,0,SUMIFS('Sch A. Input'!$H836:$CJ836,'Sch A. Input'!$H$14:$CJ$14,"One-time",'Sch A. Input'!$H$13:$CJ$13,"&lt;="&amp;$L$11,'Sch A. Input'!$H$13:$CJ$13,"&lt;="&amp;$AI$1020,'Sch A. Input'!$H$13:$CJ$13,"&gt;"&amp;$Y$1020))</f>
        <v>0</v>
      </c>
      <c r="AD1845" s="283">
        <f t="shared" si="1321"/>
        <v>0</v>
      </c>
      <c r="AE1845" s="242">
        <f t="shared" si="1322"/>
        <v>0</v>
      </c>
      <c r="AF1845" s="242">
        <f t="shared" si="1323"/>
        <v>0</v>
      </c>
      <c r="AG1845" s="276">
        <f t="shared" si="1309"/>
        <v>0</v>
      </c>
      <c r="AH1845" s="281">
        <f t="shared" si="1293"/>
        <v>0</v>
      </c>
      <c r="AI1845" s="245">
        <f t="shared" si="1294"/>
        <v>0</v>
      </c>
      <c r="AK1845" s="285">
        <f t="shared" si="1324"/>
        <v>0</v>
      </c>
      <c r="AL1845" s="242">
        <f>IF(AK1845=0,0,SUMIFS('Sch A. Input'!$H836:$CJ836,'Sch A. Input'!$H$14:$CJ$14,"Recurring",'Sch A. Input'!$H$13:$CJ$13,"&lt;="&amp;$L$11,'Sch A. Input'!$H$13:$CJ$13,"&lt;="&amp;$AS$1020,'Sch A. Input'!$H$13:$CJ$13,"&gt;"&amp;$AI$1020))</f>
        <v>0</v>
      </c>
      <c r="AM1845" s="242">
        <f>IF(AK1845=0,0,SUMIFS('Sch A. Input'!$H836:$CJ836,'Sch A. Input'!$H$14:$CJ$14,"One-time",'Sch A. Input'!$H$13:$CJ$13,"&lt;="&amp;$L$11,'Sch A. Input'!$H$13:$CJ$13,"&lt;="&amp;$AS$1020,'Sch A. Input'!$H$13:$CJ$13,"&gt;"&amp;$AI$1020))</f>
        <v>0</v>
      </c>
      <c r="AN1845" s="283">
        <f t="shared" si="1325"/>
        <v>0</v>
      </c>
      <c r="AO1845" s="242">
        <f t="shared" si="1326"/>
        <v>0</v>
      </c>
      <c r="AP1845" s="242">
        <f t="shared" si="1327"/>
        <v>0</v>
      </c>
      <c r="AQ1845" s="276">
        <f t="shared" si="1310"/>
        <v>0</v>
      </c>
      <c r="AR1845" s="281">
        <f t="shared" si="1295"/>
        <v>0</v>
      </c>
      <c r="AS1845" s="245">
        <f t="shared" si="1296"/>
        <v>0</v>
      </c>
      <c r="AY1845" s="160"/>
      <c r="AZ1845" s="160"/>
      <c r="BK1845" s="2"/>
      <c r="BL1845" s="2"/>
      <c r="BM1845" s="2"/>
      <c r="BN1845" s="2"/>
      <c r="BO1845" s="2"/>
      <c r="BP1845" s="2"/>
      <c r="BQ1845" s="2"/>
      <c r="BR1845" s="2"/>
      <c r="BS1845" s="2"/>
      <c r="BT1845" s="2"/>
      <c r="BU1845" s="2"/>
      <c r="BV1845" s="2"/>
      <c r="BW1845" s="2"/>
      <c r="BX1845" s="2"/>
      <c r="BY1845" s="2"/>
      <c r="BZ1845" s="2"/>
      <c r="CA1845" s="2"/>
      <c r="CI1845"/>
      <c r="CJ1845"/>
      <c r="CK1845"/>
      <c r="CL1845"/>
      <c r="CM1845"/>
      <c r="CN1845"/>
      <c r="CO1845"/>
      <c r="CP1845"/>
      <c r="CQ1845"/>
      <c r="CR1845"/>
      <c r="CS1845"/>
      <c r="CT1845"/>
      <c r="CU1845"/>
      <c r="CV1845"/>
      <c r="CW1845"/>
      <c r="CX1845"/>
    </row>
    <row r="1846" spans="2:102" x14ac:dyDescent="0.35">
      <c r="B1846" s="70" t="str">
        <f t="shared" ref="B1846:F1846" si="1370">B839</f>
        <v/>
      </c>
      <c r="C1846" s="166" t="str">
        <f t="shared" si="1370"/>
        <v/>
      </c>
      <c r="D1846" s="273" t="str">
        <f t="shared" si="1370"/>
        <v/>
      </c>
      <c r="E1846" s="273">
        <f t="shared" si="1370"/>
        <v>45016</v>
      </c>
      <c r="F1846" s="273">
        <f t="shared" si="1370"/>
        <v>0</v>
      </c>
      <c r="G1846" s="98">
        <f t="shared" si="1312"/>
        <v>0</v>
      </c>
      <c r="H1846" s="242">
        <f>IF(G1846=0,0,SUMIFS('Sch A. Input'!$H837:$CJ837,'Sch A. Input'!$H$14:$CJ$14,"Recurring",'Sch A. Input'!$H$13:$CJ$13,"&lt;="&amp;$O$1020,'Sch A. Input'!$H$13:$CJ$13,"&lt;="&amp;$L$11))</f>
        <v>0</v>
      </c>
      <c r="I1846" s="242">
        <f>IF(G1846=0,0,SUMIFS('Sch A. Input'!$H837:$CJ837,'Sch A. Input'!$H$14:$CJ$14,"One-time",'Sch A. Input'!$H$13:$CJ$13,"&lt;="&amp;$O$1020,'Sch A. Input'!$H$13:$CJ$13,"&lt;="&amp;$L$11))</f>
        <v>0</v>
      </c>
      <c r="J1846" s="283">
        <f t="shared" si="1313"/>
        <v>0</v>
      </c>
      <c r="K1846" s="242">
        <f t="shared" si="1314"/>
        <v>0</v>
      </c>
      <c r="L1846" s="242">
        <f t="shared" si="1315"/>
        <v>0</v>
      </c>
      <c r="M1846" s="276">
        <f t="shared" si="1307"/>
        <v>0</v>
      </c>
      <c r="N1846" s="281">
        <f t="shared" si="1289"/>
        <v>0</v>
      </c>
      <c r="O1846" s="245">
        <f t="shared" si="1290"/>
        <v>0</v>
      </c>
      <c r="P1846" s="248"/>
      <c r="Q1846" s="285">
        <f t="shared" si="1316"/>
        <v>0</v>
      </c>
      <c r="R1846" s="242">
        <f>IF(Q1846=0,0,SUMIFS('Sch A. Input'!$H837:$CJ837,'Sch A. Input'!$H$14:$CJ$14,"Recurring",'Sch A. Input'!$H$13:$CJ$13,"&lt;="&amp;$L$11,'Sch A. Input'!$H$13:$CJ$13,"&lt;="&amp;$Y$1020,'Sch A. Input'!$H$13:$CJ$13,"&gt;"&amp;$O$1020))</f>
        <v>0</v>
      </c>
      <c r="S1846" s="242">
        <f>IF(Q1846=0,0,SUMIFS('Sch A. Input'!$H837:$CJ837,'Sch A. Input'!$H$14:$CJ$14,"One-time",'Sch A. Input'!$H$13:$CJ$13,"&lt;="&amp;$L$11,'Sch A. Input'!$H$13:$CJ$13,"&lt;="&amp;$Y$1020,'Sch A. Input'!$H$13:$CJ$13,"&gt;"&amp;$O$1020))</f>
        <v>0</v>
      </c>
      <c r="T1846" s="283">
        <f t="shared" si="1317"/>
        <v>0</v>
      </c>
      <c r="U1846" s="242">
        <f t="shared" si="1318"/>
        <v>0</v>
      </c>
      <c r="V1846" s="242">
        <f t="shared" si="1319"/>
        <v>0</v>
      </c>
      <c r="W1846" s="276">
        <f t="shared" si="1308"/>
        <v>0</v>
      </c>
      <c r="X1846" s="281">
        <f t="shared" si="1291"/>
        <v>0</v>
      </c>
      <c r="Y1846" s="245">
        <f t="shared" si="1292"/>
        <v>0</v>
      </c>
      <c r="Z1846" s="248"/>
      <c r="AA1846" s="285">
        <f t="shared" si="1320"/>
        <v>0</v>
      </c>
      <c r="AB1846" s="242">
        <f>IF(AA1846=0,0,SUMIFS('Sch A. Input'!$H837:$CJ837,'Sch A. Input'!$H$14:$CJ$14,"Recurring",'Sch A. Input'!$H$13:$CJ$13,"&lt;="&amp;$L$11,'Sch A. Input'!$H$13:$CJ$13,"&lt;="&amp;$AI$1020,'Sch A. Input'!$H$13:$CJ$13,"&gt;"&amp;$Y$1020))</f>
        <v>0</v>
      </c>
      <c r="AC1846" s="242">
        <f>IF(AA1846=0,0,SUMIFS('Sch A. Input'!$H837:$CJ837,'Sch A. Input'!$H$14:$CJ$14,"One-time",'Sch A. Input'!$H$13:$CJ$13,"&lt;="&amp;$L$11,'Sch A. Input'!$H$13:$CJ$13,"&lt;="&amp;$AI$1020,'Sch A. Input'!$H$13:$CJ$13,"&gt;"&amp;$Y$1020))</f>
        <v>0</v>
      </c>
      <c r="AD1846" s="283">
        <f t="shared" si="1321"/>
        <v>0</v>
      </c>
      <c r="AE1846" s="242">
        <f t="shared" si="1322"/>
        <v>0</v>
      </c>
      <c r="AF1846" s="242">
        <f t="shared" si="1323"/>
        <v>0</v>
      </c>
      <c r="AG1846" s="276">
        <f t="shared" si="1309"/>
        <v>0</v>
      </c>
      <c r="AH1846" s="281">
        <f t="shared" si="1293"/>
        <v>0</v>
      </c>
      <c r="AI1846" s="245">
        <f t="shared" si="1294"/>
        <v>0</v>
      </c>
      <c r="AK1846" s="285">
        <f t="shared" si="1324"/>
        <v>0</v>
      </c>
      <c r="AL1846" s="242">
        <f>IF(AK1846=0,0,SUMIFS('Sch A. Input'!$H837:$CJ837,'Sch A. Input'!$H$14:$CJ$14,"Recurring",'Sch A. Input'!$H$13:$CJ$13,"&lt;="&amp;$L$11,'Sch A. Input'!$H$13:$CJ$13,"&lt;="&amp;$AS$1020,'Sch A. Input'!$H$13:$CJ$13,"&gt;"&amp;$AI$1020))</f>
        <v>0</v>
      </c>
      <c r="AM1846" s="242">
        <f>IF(AK1846=0,0,SUMIFS('Sch A. Input'!$H837:$CJ837,'Sch A. Input'!$H$14:$CJ$14,"One-time",'Sch A. Input'!$H$13:$CJ$13,"&lt;="&amp;$L$11,'Sch A. Input'!$H$13:$CJ$13,"&lt;="&amp;$AS$1020,'Sch A. Input'!$H$13:$CJ$13,"&gt;"&amp;$AI$1020))</f>
        <v>0</v>
      </c>
      <c r="AN1846" s="283">
        <f t="shared" si="1325"/>
        <v>0</v>
      </c>
      <c r="AO1846" s="242">
        <f t="shared" si="1326"/>
        <v>0</v>
      </c>
      <c r="AP1846" s="242">
        <f t="shared" si="1327"/>
        <v>0</v>
      </c>
      <c r="AQ1846" s="276">
        <f t="shared" si="1310"/>
        <v>0</v>
      </c>
      <c r="AR1846" s="281">
        <f t="shared" si="1295"/>
        <v>0</v>
      </c>
      <c r="AS1846" s="245">
        <f t="shared" si="1296"/>
        <v>0</v>
      </c>
      <c r="AY1846" s="160"/>
      <c r="AZ1846" s="160"/>
      <c r="BK1846" s="2"/>
      <c r="BL1846" s="2"/>
      <c r="BM1846" s="2"/>
      <c r="BN1846" s="2"/>
      <c r="BO1846" s="2"/>
      <c r="BP1846" s="2"/>
      <c r="BQ1846" s="2"/>
      <c r="BR1846" s="2"/>
      <c r="BS1846" s="2"/>
      <c r="BT1846" s="2"/>
      <c r="BU1846" s="2"/>
      <c r="BV1846" s="2"/>
      <c r="BW1846" s="2"/>
      <c r="BX1846" s="2"/>
      <c r="BY1846" s="2"/>
      <c r="BZ1846" s="2"/>
      <c r="CA1846" s="2"/>
      <c r="CI1846"/>
      <c r="CJ1846"/>
      <c r="CK1846"/>
      <c r="CL1846"/>
      <c r="CM1846"/>
      <c r="CN1846"/>
      <c r="CO1846"/>
      <c r="CP1846"/>
      <c r="CQ1846"/>
      <c r="CR1846"/>
      <c r="CS1846"/>
      <c r="CT1846"/>
      <c r="CU1846"/>
      <c r="CV1846"/>
      <c r="CW1846"/>
      <c r="CX1846"/>
    </row>
    <row r="1847" spans="2:102" x14ac:dyDescent="0.35">
      <c r="B1847" s="70" t="str">
        <f t="shared" ref="B1847:F1847" si="1371">B840</f>
        <v/>
      </c>
      <c r="C1847" s="166" t="str">
        <f t="shared" si="1371"/>
        <v/>
      </c>
      <c r="D1847" s="273" t="str">
        <f t="shared" si="1371"/>
        <v/>
      </c>
      <c r="E1847" s="273">
        <f t="shared" si="1371"/>
        <v>45016</v>
      </c>
      <c r="F1847" s="273">
        <f t="shared" si="1371"/>
        <v>0</v>
      </c>
      <c r="G1847" s="98">
        <f t="shared" si="1312"/>
        <v>0</v>
      </c>
      <c r="H1847" s="242">
        <f>IF(G1847=0,0,SUMIFS('Sch A. Input'!$H838:$CJ838,'Sch A. Input'!$H$14:$CJ$14,"Recurring",'Sch A. Input'!$H$13:$CJ$13,"&lt;="&amp;$O$1020,'Sch A. Input'!$H$13:$CJ$13,"&lt;="&amp;$L$11))</f>
        <v>0</v>
      </c>
      <c r="I1847" s="242">
        <f>IF(G1847=0,0,SUMIFS('Sch A. Input'!$H838:$CJ838,'Sch A. Input'!$H$14:$CJ$14,"One-time",'Sch A. Input'!$H$13:$CJ$13,"&lt;="&amp;$O$1020,'Sch A. Input'!$H$13:$CJ$13,"&lt;="&amp;$L$11))</f>
        <v>0</v>
      </c>
      <c r="J1847" s="283">
        <f t="shared" si="1313"/>
        <v>0</v>
      </c>
      <c r="K1847" s="242">
        <f t="shared" si="1314"/>
        <v>0</v>
      </c>
      <c r="L1847" s="242">
        <f t="shared" si="1315"/>
        <v>0</v>
      </c>
      <c r="M1847" s="276">
        <f t="shared" si="1307"/>
        <v>0</v>
      </c>
      <c r="N1847" s="281">
        <f t="shared" si="1289"/>
        <v>0</v>
      </c>
      <c r="O1847" s="245">
        <f t="shared" si="1290"/>
        <v>0</v>
      </c>
      <c r="P1847" s="248"/>
      <c r="Q1847" s="285">
        <f t="shared" si="1316"/>
        <v>0</v>
      </c>
      <c r="R1847" s="242">
        <f>IF(Q1847=0,0,SUMIFS('Sch A. Input'!$H838:$CJ838,'Sch A. Input'!$H$14:$CJ$14,"Recurring",'Sch A. Input'!$H$13:$CJ$13,"&lt;="&amp;$L$11,'Sch A. Input'!$H$13:$CJ$13,"&lt;="&amp;$Y$1020,'Sch A. Input'!$H$13:$CJ$13,"&gt;"&amp;$O$1020))</f>
        <v>0</v>
      </c>
      <c r="S1847" s="242">
        <f>IF(Q1847=0,0,SUMIFS('Sch A. Input'!$H838:$CJ838,'Sch A. Input'!$H$14:$CJ$14,"One-time",'Sch A. Input'!$H$13:$CJ$13,"&lt;="&amp;$L$11,'Sch A. Input'!$H$13:$CJ$13,"&lt;="&amp;$Y$1020,'Sch A. Input'!$H$13:$CJ$13,"&gt;"&amp;$O$1020))</f>
        <v>0</v>
      </c>
      <c r="T1847" s="283">
        <f t="shared" si="1317"/>
        <v>0</v>
      </c>
      <c r="U1847" s="242">
        <f t="shared" si="1318"/>
        <v>0</v>
      </c>
      <c r="V1847" s="242">
        <f t="shared" si="1319"/>
        <v>0</v>
      </c>
      <c r="W1847" s="276">
        <f t="shared" si="1308"/>
        <v>0</v>
      </c>
      <c r="X1847" s="281">
        <f t="shared" si="1291"/>
        <v>0</v>
      </c>
      <c r="Y1847" s="245">
        <f t="shared" si="1292"/>
        <v>0</v>
      </c>
      <c r="Z1847" s="248"/>
      <c r="AA1847" s="285">
        <f t="shared" si="1320"/>
        <v>0</v>
      </c>
      <c r="AB1847" s="242">
        <f>IF(AA1847=0,0,SUMIFS('Sch A. Input'!$H838:$CJ838,'Sch A. Input'!$H$14:$CJ$14,"Recurring",'Sch A. Input'!$H$13:$CJ$13,"&lt;="&amp;$L$11,'Sch A. Input'!$H$13:$CJ$13,"&lt;="&amp;$AI$1020,'Sch A. Input'!$H$13:$CJ$13,"&gt;"&amp;$Y$1020))</f>
        <v>0</v>
      </c>
      <c r="AC1847" s="242">
        <f>IF(AA1847=0,0,SUMIFS('Sch A. Input'!$H838:$CJ838,'Sch A. Input'!$H$14:$CJ$14,"One-time",'Sch A. Input'!$H$13:$CJ$13,"&lt;="&amp;$L$11,'Sch A. Input'!$H$13:$CJ$13,"&lt;="&amp;$AI$1020,'Sch A. Input'!$H$13:$CJ$13,"&gt;"&amp;$Y$1020))</f>
        <v>0</v>
      </c>
      <c r="AD1847" s="283">
        <f t="shared" si="1321"/>
        <v>0</v>
      </c>
      <c r="AE1847" s="242">
        <f t="shared" si="1322"/>
        <v>0</v>
      </c>
      <c r="AF1847" s="242">
        <f t="shared" si="1323"/>
        <v>0</v>
      </c>
      <c r="AG1847" s="276">
        <f t="shared" si="1309"/>
        <v>0</v>
      </c>
      <c r="AH1847" s="281">
        <f t="shared" si="1293"/>
        <v>0</v>
      </c>
      <c r="AI1847" s="245">
        <f t="shared" si="1294"/>
        <v>0</v>
      </c>
      <c r="AK1847" s="285">
        <f t="shared" si="1324"/>
        <v>0</v>
      </c>
      <c r="AL1847" s="242">
        <f>IF(AK1847=0,0,SUMIFS('Sch A. Input'!$H838:$CJ838,'Sch A. Input'!$H$14:$CJ$14,"Recurring",'Sch A. Input'!$H$13:$CJ$13,"&lt;="&amp;$L$11,'Sch A. Input'!$H$13:$CJ$13,"&lt;="&amp;$AS$1020,'Sch A. Input'!$H$13:$CJ$13,"&gt;"&amp;$AI$1020))</f>
        <v>0</v>
      </c>
      <c r="AM1847" s="242">
        <f>IF(AK1847=0,0,SUMIFS('Sch A. Input'!$H838:$CJ838,'Sch A. Input'!$H$14:$CJ$14,"One-time",'Sch A. Input'!$H$13:$CJ$13,"&lt;="&amp;$L$11,'Sch A. Input'!$H$13:$CJ$13,"&lt;="&amp;$AS$1020,'Sch A. Input'!$H$13:$CJ$13,"&gt;"&amp;$AI$1020))</f>
        <v>0</v>
      </c>
      <c r="AN1847" s="283">
        <f t="shared" si="1325"/>
        <v>0</v>
      </c>
      <c r="AO1847" s="242">
        <f t="shared" si="1326"/>
        <v>0</v>
      </c>
      <c r="AP1847" s="242">
        <f t="shared" si="1327"/>
        <v>0</v>
      </c>
      <c r="AQ1847" s="276">
        <f t="shared" si="1310"/>
        <v>0</v>
      </c>
      <c r="AR1847" s="281">
        <f t="shared" si="1295"/>
        <v>0</v>
      </c>
      <c r="AS1847" s="245">
        <f t="shared" si="1296"/>
        <v>0</v>
      </c>
      <c r="AY1847" s="160"/>
      <c r="AZ1847" s="160"/>
      <c r="BK1847" s="2"/>
      <c r="BL1847" s="2"/>
      <c r="BM1847" s="2"/>
      <c r="BN1847" s="2"/>
      <c r="BO1847" s="2"/>
      <c r="BP1847" s="2"/>
      <c r="BQ1847" s="2"/>
      <c r="BR1847" s="2"/>
      <c r="BS1847" s="2"/>
      <c r="BT1847" s="2"/>
      <c r="BU1847" s="2"/>
      <c r="BV1847" s="2"/>
      <c r="BW1847" s="2"/>
      <c r="BX1847" s="2"/>
      <c r="BY1847" s="2"/>
      <c r="BZ1847" s="2"/>
      <c r="CA1847" s="2"/>
      <c r="CI1847"/>
      <c r="CJ1847"/>
      <c r="CK1847"/>
      <c r="CL1847"/>
      <c r="CM1847"/>
      <c r="CN1847"/>
      <c r="CO1847"/>
      <c r="CP1847"/>
      <c r="CQ1847"/>
      <c r="CR1847"/>
      <c r="CS1847"/>
      <c r="CT1847"/>
      <c r="CU1847"/>
      <c r="CV1847"/>
      <c r="CW1847"/>
      <c r="CX1847"/>
    </row>
    <row r="1848" spans="2:102" x14ac:dyDescent="0.35">
      <c r="B1848" s="70" t="str">
        <f t="shared" ref="B1848:F1848" si="1372">B841</f>
        <v/>
      </c>
      <c r="C1848" s="166" t="str">
        <f t="shared" si="1372"/>
        <v/>
      </c>
      <c r="D1848" s="273" t="str">
        <f t="shared" si="1372"/>
        <v/>
      </c>
      <c r="E1848" s="273">
        <f t="shared" si="1372"/>
        <v>45016</v>
      </c>
      <c r="F1848" s="273">
        <f t="shared" si="1372"/>
        <v>0</v>
      </c>
      <c r="G1848" s="98">
        <f t="shared" si="1312"/>
        <v>0</v>
      </c>
      <c r="H1848" s="242">
        <f>IF(G1848=0,0,SUMIFS('Sch A. Input'!$H839:$CJ839,'Sch A. Input'!$H$14:$CJ$14,"Recurring",'Sch A. Input'!$H$13:$CJ$13,"&lt;="&amp;$O$1020,'Sch A. Input'!$H$13:$CJ$13,"&lt;="&amp;$L$11))</f>
        <v>0</v>
      </c>
      <c r="I1848" s="242">
        <f>IF(G1848=0,0,SUMIFS('Sch A. Input'!$H839:$CJ839,'Sch A. Input'!$H$14:$CJ$14,"One-time",'Sch A. Input'!$H$13:$CJ$13,"&lt;="&amp;$O$1020,'Sch A. Input'!$H$13:$CJ$13,"&lt;="&amp;$L$11))</f>
        <v>0</v>
      </c>
      <c r="J1848" s="283">
        <f t="shared" si="1313"/>
        <v>0</v>
      </c>
      <c r="K1848" s="242">
        <f t="shared" si="1314"/>
        <v>0</v>
      </c>
      <c r="L1848" s="242">
        <f t="shared" si="1315"/>
        <v>0</v>
      </c>
      <c r="M1848" s="276">
        <f t="shared" si="1307"/>
        <v>0</v>
      </c>
      <c r="N1848" s="281">
        <f t="shared" si="1289"/>
        <v>0</v>
      </c>
      <c r="O1848" s="245">
        <f t="shared" si="1290"/>
        <v>0</v>
      </c>
      <c r="P1848" s="248"/>
      <c r="Q1848" s="285">
        <f t="shared" si="1316"/>
        <v>0</v>
      </c>
      <c r="R1848" s="242">
        <f>IF(Q1848=0,0,SUMIFS('Sch A. Input'!$H839:$CJ839,'Sch A. Input'!$H$14:$CJ$14,"Recurring",'Sch A. Input'!$H$13:$CJ$13,"&lt;="&amp;$L$11,'Sch A. Input'!$H$13:$CJ$13,"&lt;="&amp;$Y$1020,'Sch A. Input'!$H$13:$CJ$13,"&gt;"&amp;$O$1020))</f>
        <v>0</v>
      </c>
      <c r="S1848" s="242">
        <f>IF(Q1848=0,0,SUMIFS('Sch A. Input'!$H839:$CJ839,'Sch A. Input'!$H$14:$CJ$14,"One-time",'Sch A. Input'!$H$13:$CJ$13,"&lt;="&amp;$L$11,'Sch A. Input'!$H$13:$CJ$13,"&lt;="&amp;$Y$1020,'Sch A. Input'!$H$13:$CJ$13,"&gt;"&amp;$O$1020))</f>
        <v>0</v>
      </c>
      <c r="T1848" s="283">
        <f t="shared" si="1317"/>
        <v>0</v>
      </c>
      <c r="U1848" s="242">
        <f t="shared" si="1318"/>
        <v>0</v>
      </c>
      <c r="V1848" s="242">
        <f t="shared" si="1319"/>
        <v>0</v>
      </c>
      <c r="W1848" s="276">
        <f t="shared" si="1308"/>
        <v>0</v>
      </c>
      <c r="X1848" s="281">
        <f t="shared" si="1291"/>
        <v>0</v>
      </c>
      <c r="Y1848" s="245">
        <f t="shared" si="1292"/>
        <v>0</v>
      </c>
      <c r="Z1848" s="248"/>
      <c r="AA1848" s="285">
        <f t="shared" si="1320"/>
        <v>0</v>
      </c>
      <c r="AB1848" s="242">
        <f>IF(AA1848=0,0,SUMIFS('Sch A. Input'!$H839:$CJ839,'Sch A. Input'!$H$14:$CJ$14,"Recurring",'Sch A. Input'!$H$13:$CJ$13,"&lt;="&amp;$L$11,'Sch A. Input'!$H$13:$CJ$13,"&lt;="&amp;$AI$1020,'Sch A. Input'!$H$13:$CJ$13,"&gt;"&amp;$Y$1020))</f>
        <v>0</v>
      </c>
      <c r="AC1848" s="242">
        <f>IF(AA1848=0,0,SUMIFS('Sch A. Input'!$H839:$CJ839,'Sch A. Input'!$H$14:$CJ$14,"One-time",'Sch A. Input'!$H$13:$CJ$13,"&lt;="&amp;$L$11,'Sch A. Input'!$H$13:$CJ$13,"&lt;="&amp;$AI$1020,'Sch A. Input'!$H$13:$CJ$13,"&gt;"&amp;$Y$1020))</f>
        <v>0</v>
      </c>
      <c r="AD1848" s="283">
        <f t="shared" si="1321"/>
        <v>0</v>
      </c>
      <c r="AE1848" s="242">
        <f t="shared" si="1322"/>
        <v>0</v>
      </c>
      <c r="AF1848" s="242">
        <f t="shared" si="1323"/>
        <v>0</v>
      </c>
      <c r="AG1848" s="276">
        <f t="shared" si="1309"/>
        <v>0</v>
      </c>
      <c r="AH1848" s="281">
        <f t="shared" si="1293"/>
        <v>0</v>
      </c>
      <c r="AI1848" s="245">
        <f t="shared" si="1294"/>
        <v>0</v>
      </c>
      <c r="AK1848" s="285">
        <f t="shared" si="1324"/>
        <v>0</v>
      </c>
      <c r="AL1848" s="242">
        <f>IF(AK1848=0,0,SUMIFS('Sch A. Input'!$H839:$CJ839,'Sch A. Input'!$H$14:$CJ$14,"Recurring",'Sch A. Input'!$H$13:$CJ$13,"&lt;="&amp;$L$11,'Sch A. Input'!$H$13:$CJ$13,"&lt;="&amp;$AS$1020,'Sch A. Input'!$H$13:$CJ$13,"&gt;"&amp;$AI$1020))</f>
        <v>0</v>
      </c>
      <c r="AM1848" s="242">
        <f>IF(AK1848=0,0,SUMIFS('Sch A. Input'!$H839:$CJ839,'Sch A. Input'!$H$14:$CJ$14,"One-time",'Sch A. Input'!$H$13:$CJ$13,"&lt;="&amp;$L$11,'Sch A. Input'!$H$13:$CJ$13,"&lt;="&amp;$AS$1020,'Sch A. Input'!$H$13:$CJ$13,"&gt;"&amp;$AI$1020))</f>
        <v>0</v>
      </c>
      <c r="AN1848" s="283">
        <f t="shared" si="1325"/>
        <v>0</v>
      </c>
      <c r="AO1848" s="242">
        <f t="shared" si="1326"/>
        <v>0</v>
      </c>
      <c r="AP1848" s="242">
        <f t="shared" si="1327"/>
        <v>0</v>
      </c>
      <c r="AQ1848" s="276">
        <f t="shared" si="1310"/>
        <v>0</v>
      </c>
      <c r="AR1848" s="281">
        <f t="shared" si="1295"/>
        <v>0</v>
      </c>
      <c r="AS1848" s="245">
        <f t="shared" si="1296"/>
        <v>0</v>
      </c>
      <c r="AY1848" s="160"/>
      <c r="AZ1848" s="160"/>
      <c r="BK1848" s="2"/>
      <c r="BL1848" s="2"/>
      <c r="BM1848" s="2"/>
      <c r="BN1848" s="2"/>
      <c r="BO1848" s="2"/>
      <c r="BP1848" s="2"/>
      <c r="BQ1848" s="2"/>
      <c r="BR1848" s="2"/>
      <c r="BS1848" s="2"/>
      <c r="BT1848" s="2"/>
      <c r="BU1848" s="2"/>
      <c r="BV1848" s="2"/>
      <c r="BW1848" s="2"/>
      <c r="BX1848" s="2"/>
      <c r="BY1848" s="2"/>
      <c r="BZ1848" s="2"/>
      <c r="CA1848" s="2"/>
      <c r="CI1848"/>
      <c r="CJ1848"/>
      <c r="CK1848"/>
      <c r="CL1848"/>
      <c r="CM1848"/>
      <c r="CN1848"/>
      <c r="CO1848"/>
      <c r="CP1848"/>
      <c r="CQ1848"/>
      <c r="CR1848"/>
      <c r="CS1848"/>
      <c r="CT1848"/>
      <c r="CU1848"/>
      <c r="CV1848"/>
      <c r="CW1848"/>
      <c r="CX1848"/>
    </row>
    <row r="1849" spans="2:102" x14ac:dyDescent="0.35">
      <c r="B1849" s="70" t="str">
        <f t="shared" ref="B1849:F1849" si="1373">B842</f>
        <v/>
      </c>
      <c r="C1849" s="166" t="str">
        <f t="shared" si="1373"/>
        <v/>
      </c>
      <c r="D1849" s="273" t="str">
        <f t="shared" si="1373"/>
        <v/>
      </c>
      <c r="E1849" s="273">
        <f t="shared" si="1373"/>
        <v>45016</v>
      </c>
      <c r="F1849" s="273">
        <f t="shared" si="1373"/>
        <v>0</v>
      </c>
      <c r="G1849" s="98">
        <f t="shared" si="1312"/>
        <v>0</v>
      </c>
      <c r="H1849" s="242">
        <f>IF(G1849=0,0,SUMIFS('Sch A. Input'!$H840:$CJ840,'Sch A. Input'!$H$14:$CJ$14,"Recurring",'Sch A. Input'!$H$13:$CJ$13,"&lt;="&amp;$O$1020,'Sch A. Input'!$H$13:$CJ$13,"&lt;="&amp;$L$11))</f>
        <v>0</v>
      </c>
      <c r="I1849" s="242">
        <f>IF(G1849=0,0,SUMIFS('Sch A. Input'!$H840:$CJ840,'Sch A. Input'!$H$14:$CJ$14,"One-time",'Sch A. Input'!$H$13:$CJ$13,"&lt;="&amp;$O$1020,'Sch A. Input'!$H$13:$CJ$13,"&lt;="&amp;$L$11))</f>
        <v>0</v>
      </c>
      <c r="J1849" s="283">
        <f t="shared" si="1313"/>
        <v>0</v>
      </c>
      <c r="K1849" s="242">
        <f t="shared" si="1314"/>
        <v>0</v>
      </c>
      <c r="L1849" s="242">
        <f t="shared" si="1315"/>
        <v>0</v>
      </c>
      <c r="M1849" s="276">
        <f t="shared" si="1307"/>
        <v>0</v>
      </c>
      <c r="N1849" s="281">
        <f t="shared" si="1289"/>
        <v>0</v>
      </c>
      <c r="O1849" s="245">
        <f t="shared" si="1290"/>
        <v>0</v>
      </c>
      <c r="P1849" s="248"/>
      <c r="Q1849" s="285">
        <f t="shared" si="1316"/>
        <v>0</v>
      </c>
      <c r="R1849" s="242">
        <f>IF(Q1849=0,0,SUMIFS('Sch A. Input'!$H840:$CJ840,'Sch A. Input'!$H$14:$CJ$14,"Recurring",'Sch A. Input'!$H$13:$CJ$13,"&lt;="&amp;$L$11,'Sch A. Input'!$H$13:$CJ$13,"&lt;="&amp;$Y$1020,'Sch A. Input'!$H$13:$CJ$13,"&gt;"&amp;$O$1020))</f>
        <v>0</v>
      </c>
      <c r="S1849" s="242">
        <f>IF(Q1849=0,0,SUMIFS('Sch A. Input'!$H840:$CJ840,'Sch A. Input'!$H$14:$CJ$14,"One-time",'Sch A. Input'!$H$13:$CJ$13,"&lt;="&amp;$L$11,'Sch A. Input'!$H$13:$CJ$13,"&lt;="&amp;$Y$1020,'Sch A. Input'!$H$13:$CJ$13,"&gt;"&amp;$O$1020))</f>
        <v>0</v>
      </c>
      <c r="T1849" s="283">
        <f t="shared" si="1317"/>
        <v>0</v>
      </c>
      <c r="U1849" s="242">
        <f t="shared" si="1318"/>
        <v>0</v>
      </c>
      <c r="V1849" s="242">
        <f t="shared" si="1319"/>
        <v>0</v>
      </c>
      <c r="W1849" s="276">
        <f t="shared" si="1308"/>
        <v>0</v>
      </c>
      <c r="X1849" s="281">
        <f t="shared" si="1291"/>
        <v>0</v>
      </c>
      <c r="Y1849" s="245">
        <f t="shared" si="1292"/>
        <v>0</v>
      </c>
      <c r="Z1849" s="248"/>
      <c r="AA1849" s="285">
        <f t="shared" si="1320"/>
        <v>0</v>
      </c>
      <c r="AB1849" s="242">
        <f>IF(AA1849=0,0,SUMIFS('Sch A. Input'!$H840:$CJ840,'Sch A. Input'!$H$14:$CJ$14,"Recurring",'Sch A. Input'!$H$13:$CJ$13,"&lt;="&amp;$L$11,'Sch A. Input'!$H$13:$CJ$13,"&lt;="&amp;$AI$1020,'Sch A. Input'!$H$13:$CJ$13,"&gt;"&amp;$Y$1020))</f>
        <v>0</v>
      </c>
      <c r="AC1849" s="242">
        <f>IF(AA1849=0,0,SUMIFS('Sch A. Input'!$H840:$CJ840,'Sch A. Input'!$H$14:$CJ$14,"One-time",'Sch A. Input'!$H$13:$CJ$13,"&lt;="&amp;$L$11,'Sch A. Input'!$H$13:$CJ$13,"&lt;="&amp;$AI$1020,'Sch A. Input'!$H$13:$CJ$13,"&gt;"&amp;$Y$1020))</f>
        <v>0</v>
      </c>
      <c r="AD1849" s="283">
        <f t="shared" si="1321"/>
        <v>0</v>
      </c>
      <c r="AE1849" s="242">
        <f t="shared" si="1322"/>
        <v>0</v>
      </c>
      <c r="AF1849" s="242">
        <f t="shared" si="1323"/>
        <v>0</v>
      </c>
      <c r="AG1849" s="276">
        <f t="shared" si="1309"/>
        <v>0</v>
      </c>
      <c r="AH1849" s="281">
        <f t="shared" si="1293"/>
        <v>0</v>
      </c>
      <c r="AI1849" s="245">
        <f t="shared" si="1294"/>
        <v>0</v>
      </c>
      <c r="AK1849" s="285">
        <f t="shared" si="1324"/>
        <v>0</v>
      </c>
      <c r="AL1849" s="242">
        <f>IF(AK1849=0,0,SUMIFS('Sch A. Input'!$H840:$CJ840,'Sch A. Input'!$H$14:$CJ$14,"Recurring",'Sch A. Input'!$H$13:$CJ$13,"&lt;="&amp;$L$11,'Sch A. Input'!$H$13:$CJ$13,"&lt;="&amp;$AS$1020,'Sch A. Input'!$H$13:$CJ$13,"&gt;"&amp;$AI$1020))</f>
        <v>0</v>
      </c>
      <c r="AM1849" s="242">
        <f>IF(AK1849=0,0,SUMIFS('Sch A. Input'!$H840:$CJ840,'Sch A. Input'!$H$14:$CJ$14,"One-time",'Sch A. Input'!$H$13:$CJ$13,"&lt;="&amp;$L$11,'Sch A. Input'!$H$13:$CJ$13,"&lt;="&amp;$AS$1020,'Sch A. Input'!$H$13:$CJ$13,"&gt;"&amp;$AI$1020))</f>
        <v>0</v>
      </c>
      <c r="AN1849" s="283">
        <f t="shared" si="1325"/>
        <v>0</v>
      </c>
      <c r="AO1849" s="242">
        <f t="shared" si="1326"/>
        <v>0</v>
      </c>
      <c r="AP1849" s="242">
        <f t="shared" si="1327"/>
        <v>0</v>
      </c>
      <c r="AQ1849" s="276">
        <f t="shared" si="1310"/>
        <v>0</v>
      </c>
      <c r="AR1849" s="281">
        <f t="shared" si="1295"/>
        <v>0</v>
      </c>
      <c r="AS1849" s="245">
        <f t="shared" si="1296"/>
        <v>0</v>
      </c>
      <c r="AY1849" s="160"/>
      <c r="AZ1849" s="160"/>
      <c r="BK1849" s="2"/>
      <c r="BL1849" s="2"/>
      <c r="BM1849" s="2"/>
      <c r="BN1849" s="2"/>
      <c r="BO1849" s="2"/>
      <c r="BP1849" s="2"/>
      <c r="BQ1849" s="2"/>
      <c r="BR1849" s="2"/>
      <c r="BS1849" s="2"/>
      <c r="BT1849" s="2"/>
      <c r="BU1849" s="2"/>
      <c r="BV1849" s="2"/>
      <c r="BW1849" s="2"/>
      <c r="BX1849" s="2"/>
      <c r="BY1849" s="2"/>
      <c r="BZ1849" s="2"/>
      <c r="CA1849" s="2"/>
      <c r="CI1849"/>
      <c r="CJ1849"/>
      <c r="CK1849"/>
      <c r="CL1849"/>
      <c r="CM1849"/>
      <c r="CN1849"/>
      <c r="CO1849"/>
      <c r="CP1849"/>
      <c r="CQ1849"/>
      <c r="CR1849"/>
      <c r="CS1849"/>
      <c r="CT1849"/>
      <c r="CU1849"/>
      <c r="CV1849"/>
      <c r="CW1849"/>
      <c r="CX1849"/>
    </row>
    <row r="1850" spans="2:102" x14ac:dyDescent="0.35">
      <c r="B1850" s="70" t="str">
        <f t="shared" ref="B1850:F1850" si="1374">B843</f>
        <v/>
      </c>
      <c r="C1850" s="166" t="str">
        <f t="shared" si="1374"/>
        <v/>
      </c>
      <c r="D1850" s="273" t="str">
        <f t="shared" si="1374"/>
        <v/>
      </c>
      <c r="E1850" s="273">
        <f t="shared" si="1374"/>
        <v>45016</v>
      </c>
      <c r="F1850" s="273">
        <f t="shared" si="1374"/>
        <v>0</v>
      </c>
      <c r="G1850" s="98">
        <f t="shared" si="1312"/>
        <v>0</v>
      </c>
      <c r="H1850" s="242">
        <f>IF(G1850=0,0,SUMIFS('Sch A. Input'!$H841:$CJ841,'Sch A. Input'!$H$14:$CJ$14,"Recurring",'Sch A. Input'!$H$13:$CJ$13,"&lt;="&amp;$O$1020,'Sch A. Input'!$H$13:$CJ$13,"&lt;="&amp;$L$11))</f>
        <v>0</v>
      </c>
      <c r="I1850" s="242">
        <f>IF(G1850=0,0,SUMIFS('Sch A. Input'!$H841:$CJ841,'Sch A. Input'!$H$14:$CJ$14,"One-time",'Sch A. Input'!$H$13:$CJ$13,"&lt;="&amp;$O$1020,'Sch A. Input'!$H$13:$CJ$13,"&lt;="&amp;$L$11))</f>
        <v>0</v>
      </c>
      <c r="J1850" s="283">
        <f t="shared" si="1313"/>
        <v>0</v>
      </c>
      <c r="K1850" s="242">
        <f t="shared" si="1314"/>
        <v>0</v>
      </c>
      <c r="L1850" s="242">
        <f t="shared" si="1315"/>
        <v>0</v>
      </c>
      <c r="M1850" s="276">
        <f t="shared" si="1307"/>
        <v>0</v>
      </c>
      <c r="N1850" s="281">
        <f t="shared" si="1289"/>
        <v>0</v>
      </c>
      <c r="O1850" s="245">
        <f t="shared" si="1290"/>
        <v>0</v>
      </c>
      <c r="P1850" s="248"/>
      <c r="Q1850" s="285">
        <f t="shared" si="1316"/>
        <v>0</v>
      </c>
      <c r="R1850" s="242">
        <f>IF(Q1850=0,0,SUMIFS('Sch A. Input'!$H841:$CJ841,'Sch A. Input'!$H$14:$CJ$14,"Recurring",'Sch A. Input'!$H$13:$CJ$13,"&lt;="&amp;$L$11,'Sch A. Input'!$H$13:$CJ$13,"&lt;="&amp;$Y$1020,'Sch A. Input'!$H$13:$CJ$13,"&gt;"&amp;$O$1020))</f>
        <v>0</v>
      </c>
      <c r="S1850" s="242">
        <f>IF(Q1850=0,0,SUMIFS('Sch A. Input'!$H841:$CJ841,'Sch A. Input'!$H$14:$CJ$14,"One-time",'Sch A. Input'!$H$13:$CJ$13,"&lt;="&amp;$L$11,'Sch A. Input'!$H$13:$CJ$13,"&lt;="&amp;$Y$1020,'Sch A. Input'!$H$13:$CJ$13,"&gt;"&amp;$O$1020))</f>
        <v>0</v>
      </c>
      <c r="T1850" s="283">
        <f t="shared" si="1317"/>
        <v>0</v>
      </c>
      <c r="U1850" s="242">
        <f t="shared" si="1318"/>
        <v>0</v>
      </c>
      <c r="V1850" s="242">
        <f t="shared" si="1319"/>
        <v>0</v>
      </c>
      <c r="W1850" s="276">
        <f t="shared" si="1308"/>
        <v>0</v>
      </c>
      <c r="X1850" s="281">
        <f t="shared" si="1291"/>
        <v>0</v>
      </c>
      <c r="Y1850" s="245">
        <f t="shared" si="1292"/>
        <v>0</v>
      </c>
      <c r="Z1850" s="248"/>
      <c r="AA1850" s="285">
        <f t="shared" si="1320"/>
        <v>0</v>
      </c>
      <c r="AB1850" s="242">
        <f>IF(AA1850=0,0,SUMIFS('Sch A. Input'!$H841:$CJ841,'Sch A. Input'!$H$14:$CJ$14,"Recurring",'Sch A. Input'!$H$13:$CJ$13,"&lt;="&amp;$L$11,'Sch A. Input'!$H$13:$CJ$13,"&lt;="&amp;$AI$1020,'Sch A. Input'!$H$13:$CJ$13,"&gt;"&amp;$Y$1020))</f>
        <v>0</v>
      </c>
      <c r="AC1850" s="242">
        <f>IF(AA1850=0,0,SUMIFS('Sch A. Input'!$H841:$CJ841,'Sch A. Input'!$H$14:$CJ$14,"One-time",'Sch A. Input'!$H$13:$CJ$13,"&lt;="&amp;$L$11,'Sch A. Input'!$H$13:$CJ$13,"&lt;="&amp;$AI$1020,'Sch A. Input'!$H$13:$CJ$13,"&gt;"&amp;$Y$1020))</f>
        <v>0</v>
      </c>
      <c r="AD1850" s="283">
        <f t="shared" si="1321"/>
        <v>0</v>
      </c>
      <c r="AE1850" s="242">
        <f t="shared" si="1322"/>
        <v>0</v>
      </c>
      <c r="AF1850" s="242">
        <f t="shared" si="1323"/>
        <v>0</v>
      </c>
      <c r="AG1850" s="276">
        <f t="shared" si="1309"/>
        <v>0</v>
      </c>
      <c r="AH1850" s="281">
        <f t="shared" si="1293"/>
        <v>0</v>
      </c>
      <c r="AI1850" s="245">
        <f t="shared" si="1294"/>
        <v>0</v>
      </c>
      <c r="AK1850" s="285">
        <f t="shared" si="1324"/>
        <v>0</v>
      </c>
      <c r="AL1850" s="242">
        <f>IF(AK1850=0,0,SUMIFS('Sch A. Input'!$H841:$CJ841,'Sch A. Input'!$H$14:$CJ$14,"Recurring",'Sch A. Input'!$H$13:$CJ$13,"&lt;="&amp;$L$11,'Sch A. Input'!$H$13:$CJ$13,"&lt;="&amp;$AS$1020,'Sch A. Input'!$H$13:$CJ$13,"&gt;"&amp;$AI$1020))</f>
        <v>0</v>
      </c>
      <c r="AM1850" s="242">
        <f>IF(AK1850=0,0,SUMIFS('Sch A. Input'!$H841:$CJ841,'Sch A. Input'!$H$14:$CJ$14,"One-time",'Sch A. Input'!$H$13:$CJ$13,"&lt;="&amp;$L$11,'Sch A. Input'!$H$13:$CJ$13,"&lt;="&amp;$AS$1020,'Sch A. Input'!$H$13:$CJ$13,"&gt;"&amp;$AI$1020))</f>
        <v>0</v>
      </c>
      <c r="AN1850" s="283">
        <f t="shared" si="1325"/>
        <v>0</v>
      </c>
      <c r="AO1850" s="242">
        <f t="shared" si="1326"/>
        <v>0</v>
      </c>
      <c r="AP1850" s="242">
        <f t="shared" si="1327"/>
        <v>0</v>
      </c>
      <c r="AQ1850" s="276">
        <f t="shared" si="1310"/>
        <v>0</v>
      </c>
      <c r="AR1850" s="281">
        <f t="shared" si="1295"/>
        <v>0</v>
      </c>
      <c r="AS1850" s="245">
        <f t="shared" si="1296"/>
        <v>0</v>
      </c>
      <c r="AY1850" s="160"/>
      <c r="AZ1850" s="160"/>
      <c r="BK1850" s="2"/>
      <c r="BL1850" s="2"/>
      <c r="BM1850" s="2"/>
      <c r="BN1850" s="2"/>
      <c r="BO1850" s="2"/>
      <c r="BP1850" s="2"/>
      <c r="BQ1850" s="2"/>
      <c r="BR1850" s="2"/>
      <c r="BS1850" s="2"/>
      <c r="BT1850" s="2"/>
      <c r="BU1850" s="2"/>
      <c r="BV1850" s="2"/>
      <c r="BW1850" s="2"/>
      <c r="BX1850" s="2"/>
      <c r="BY1850" s="2"/>
      <c r="BZ1850" s="2"/>
      <c r="CA1850" s="2"/>
      <c r="CI1850"/>
      <c r="CJ1850"/>
      <c r="CK1850"/>
      <c r="CL1850"/>
      <c r="CM1850"/>
      <c r="CN1850"/>
      <c r="CO1850"/>
      <c r="CP1850"/>
      <c r="CQ1850"/>
      <c r="CR1850"/>
      <c r="CS1850"/>
      <c r="CT1850"/>
      <c r="CU1850"/>
      <c r="CV1850"/>
      <c r="CW1850"/>
      <c r="CX1850"/>
    </row>
    <row r="1851" spans="2:102" x14ac:dyDescent="0.35">
      <c r="B1851" s="70" t="str">
        <f t="shared" ref="B1851:F1851" si="1375">B844</f>
        <v/>
      </c>
      <c r="C1851" s="166" t="str">
        <f t="shared" si="1375"/>
        <v/>
      </c>
      <c r="D1851" s="273" t="str">
        <f t="shared" si="1375"/>
        <v/>
      </c>
      <c r="E1851" s="273">
        <f t="shared" si="1375"/>
        <v>45016</v>
      </c>
      <c r="F1851" s="273">
        <f t="shared" si="1375"/>
        <v>0</v>
      </c>
      <c r="G1851" s="98">
        <f t="shared" si="1312"/>
        <v>0</v>
      </c>
      <c r="H1851" s="242">
        <f>IF(G1851=0,0,SUMIFS('Sch A. Input'!$H842:$CJ842,'Sch A. Input'!$H$14:$CJ$14,"Recurring",'Sch A. Input'!$H$13:$CJ$13,"&lt;="&amp;$O$1020,'Sch A. Input'!$H$13:$CJ$13,"&lt;="&amp;$L$11))</f>
        <v>0</v>
      </c>
      <c r="I1851" s="242">
        <f>IF(G1851=0,0,SUMIFS('Sch A. Input'!$H842:$CJ842,'Sch A. Input'!$H$14:$CJ$14,"One-time",'Sch A. Input'!$H$13:$CJ$13,"&lt;="&amp;$O$1020,'Sch A. Input'!$H$13:$CJ$13,"&lt;="&amp;$L$11))</f>
        <v>0</v>
      </c>
      <c r="J1851" s="283">
        <f t="shared" si="1313"/>
        <v>0</v>
      </c>
      <c r="K1851" s="242">
        <f t="shared" si="1314"/>
        <v>0</v>
      </c>
      <c r="L1851" s="242">
        <f t="shared" si="1315"/>
        <v>0</v>
      </c>
      <c r="M1851" s="276">
        <f t="shared" si="1307"/>
        <v>0</v>
      </c>
      <c r="N1851" s="281">
        <f t="shared" si="1289"/>
        <v>0</v>
      </c>
      <c r="O1851" s="245">
        <f t="shared" si="1290"/>
        <v>0</v>
      </c>
      <c r="P1851" s="248"/>
      <c r="Q1851" s="285">
        <f t="shared" si="1316"/>
        <v>0</v>
      </c>
      <c r="R1851" s="242">
        <f>IF(Q1851=0,0,SUMIFS('Sch A. Input'!$H842:$CJ842,'Sch A. Input'!$H$14:$CJ$14,"Recurring",'Sch A. Input'!$H$13:$CJ$13,"&lt;="&amp;$L$11,'Sch A. Input'!$H$13:$CJ$13,"&lt;="&amp;$Y$1020,'Sch A. Input'!$H$13:$CJ$13,"&gt;"&amp;$O$1020))</f>
        <v>0</v>
      </c>
      <c r="S1851" s="242">
        <f>IF(Q1851=0,0,SUMIFS('Sch A. Input'!$H842:$CJ842,'Sch A. Input'!$H$14:$CJ$14,"One-time",'Sch A. Input'!$H$13:$CJ$13,"&lt;="&amp;$L$11,'Sch A. Input'!$H$13:$CJ$13,"&lt;="&amp;$Y$1020,'Sch A. Input'!$H$13:$CJ$13,"&gt;"&amp;$O$1020))</f>
        <v>0</v>
      </c>
      <c r="T1851" s="283">
        <f t="shared" si="1317"/>
        <v>0</v>
      </c>
      <c r="U1851" s="242">
        <f t="shared" si="1318"/>
        <v>0</v>
      </c>
      <c r="V1851" s="242">
        <f t="shared" si="1319"/>
        <v>0</v>
      </c>
      <c r="W1851" s="276">
        <f t="shared" si="1308"/>
        <v>0</v>
      </c>
      <c r="X1851" s="281">
        <f t="shared" si="1291"/>
        <v>0</v>
      </c>
      <c r="Y1851" s="245">
        <f t="shared" si="1292"/>
        <v>0</v>
      </c>
      <c r="Z1851" s="248"/>
      <c r="AA1851" s="285">
        <f t="shared" si="1320"/>
        <v>0</v>
      </c>
      <c r="AB1851" s="242">
        <f>IF(AA1851=0,0,SUMIFS('Sch A. Input'!$H842:$CJ842,'Sch A. Input'!$H$14:$CJ$14,"Recurring",'Sch A. Input'!$H$13:$CJ$13,"&lt;="&amp;$L$11,'Sch A. Input'!$H$13:$CJ$13,"&lt;="&amp;$AI$1020,'Sch A. Input'!$H$13:$CJ$13,"&gt;"&amp;$Y$1020))</f>
        <v>0</v>
      </c>
      <c r="AC1851" s="242">
        <f>IF(AA1851=0,0,SUMIFS('Sch A. Input'!$H842:$CJ842,'Sch A. Input'!$H$14:$CJ$14,"One-time",'Sch A. Input'!$H$13:$CJ$13,"&lt;="&amp;$L$11,'Sch A. Input'!$H$13:$CJ$13,"&lt;="&amp;$AI$1020,'Sch A. Input'!$H$13:$CJ$13,"&gt;"&amp;$Y$1020))</f>
        <v>0</v>
      </c>
      <c r="AD1851" s="283">
        <f t="shared" si="1321"/>
        <v>0</v>
      </c>
      <c r="AE1851" s="242">
        <f t="shared" si="1322"/>
        <v>0</v>
      </c>
      <c r="AF1851" s="242">
        <f t="shared" si="1323"/>
        <v>0</v>
      </c>
      <c r="AG1851" s="276">
        <f t="shared" si="1309"/>
        <v>0</v>
      </c>
      <c r="AH1851" s="281">
        <f t="shared" si="1293"/>
        <v>0</v>
      </c>
      <c r="AI1851" s="245">
        <f t="shared" si="1294"/>
        <v>0</v>
      </c>
      <c r="AK1851" s="285">
        <f t="shared" si="1324"/>
        <v>0</v>
      </c>
      <c r="AL1851" s="242">
        <f>IF(AK1851=0,0,SUMIFS('Sch A. Input'!$H842:$CJ842,'Sch A. Input'!$H$14:$CJ$14,"Recurring",'Sch A. Input'!$H$13:$CJ$13,"&lt;="&amp;$L$11,'Sch A. Input'!$H$13:$CJ$13,"&lt;="&amp;$AS$1020,'Sch A. Input'!$H$13:$CJ$13,"&gt;"&amp;$AI$1020))</f>
        <v>0</v>
      </c>
      <c r="AM1851" s="242">
        <f>IF(AK1851=0,0,SUMIFS('Sch A. Input'!$H842:$CJ842,'Sch A. Input'!$H$14:$CJ$14,"One-time",'Sch A. Input'!$H$13:$CJ$13,"&lt;="&amp;$L$11,'Sch A. Input'!$H$13:$CJ$13,"&lt;="&amp;$AS$1020,'Sch A. Input'!$H$13:$CJ$13,"&gt;"&amp;$AI$1020))</f>
        <v>0</v>
      </c>
      <c r="AN1851" s="283">
        <f t="shared" si="1325"/>
        <v>0</v>
      </c>
      <c r="AO1851" s="242">
        <f t="shared" si="1326"/>
        <v>0</v>
      </c>
      <c r="AP1851" s="242">
        <f t="shared" si="1327"/>
        <v>0</v>
      </c>
      <c r="AQ1851" s="276">
        <f t="shared" si="1310"/>
        <v>0</v>
      </c>
      <c r="AR1851" s="281">
        <f t="shared" si="1295"/>
        <v>0</v>
      </c>
      <c r="AS1851" s="245">
        <f t="shared" si="1296"/>
        <v>0</v>
      </c>
      <c r="AY1851" s="160"/>
      <c r="AZ1851" s="160"/>
      <c r="BK1851" s="2"/>
      <c r="BL1851" s="2"/>
      <c r="BM1851" s="2"/>
      <c r="BN1851" s="2"/>
      <c r="BO1851" s="2"/>
      <c r="BP1851" s="2"/>
      <c r="BQ1851" s="2"/>
      <c r="BR1851" s="2"/>
      <c r="BS1851" s="2"/>
      <c r="BT1851" s="2"/>
      <c r="BU1851" s="2"/>
      <c r="BV1851" s="2"/>
      <c r="BW1851" s="2"/>
      <c r="BX1851" s="2"/>
      <c r="BY1851" s="2"/>
      <c r="BZ1851" s="2"/>
      <c r="CA1851" s="2"/>
      <c r="CI1851"/>
      <c r="CJ1851"/>
      <c r="CK1851"/>
      <c r="CL1851"/>
      <c r="CM1851"/>
      <c r="CN1851"/>
      <c r="CO1851"/>
      <c r="CP1851"/>
      <c r="CQ1851"/>
      <c r="CR1851"/>
      <c r="CS1851"/>
      <c r="CT1851"/>
      <c r="CU1851"/>
      <c r="CV1851"/>
      <c r="CW1851"/>
      <c r="CX1851"/>
    </row>
    <row r="1852" spans="2:102" x14ac:dyDescent="0.35">
      <c r="B1852" s="70" t="str">
        <f t="shared" ref="B1852:F1852" si="1376">B845</f>
        <v/>
      </c>
      <c r="C1852" s="166" t="str">
        <f t="shared" si="1376"/>
        <v/>
      </c>
      <c r="D1852" s="273" t="str">
        <f t="shared" si="1376"/>
        <v/>
      </c>
      <c r="E1852" s="273">
        <f t="shared" si="1376"/>
        <v>45016</v>
      </c>
      <c r="F1852" s="273">
        <f t="shared" si="1376"/>
        <v>0</v>
      </c>
      <c r="G1852" s="98">
        <f t="shared" si="1312"/>
        <v>0</v>
      </c>
      <c r="H1852" s="242">
        <f>IF(G1852=0,0,SUMIFS('Sch A. Input'!$H843:$CJ843,'Sch A. Input'!$H$14:$CJ$14,"Recurring",'Sch A. Input'!$H$13:$CJ$13,"&lt;="&amp;$O$1020,'Sch A. Input'!$H$13:$CJ$13,"&lt;="&amp;$L$11))</f>
        <v>0</v>
      </c>
      <c r="I1852" s="242">
        <f>IF(G1852=0,0,SUMIFS('Sch A. Input'!$H843:$CJ843,'Sch A. Input'!$H$14:$CJ$14,"One-time",'Sch A. Input'!$H$13:$CJ$13,"&lt;="&amp;$O$1020,'Sch A. Input'!$H$13:$CJ$13,"&lt;="&amp;$L$11))</f>
        <v>0</v>
      </c>
      <c r="J1852" s="283">
        <f t="shared" si="1313"/>
        <v>0</v>
      </c>
      <c r="K1852" s="242">
        <f t="shared" si="1314"/>
        <v>0</v>
      </c>
      <c r="L1852" s="242">
        <f t="shared" si="1315"/>
        <v>0</v>
      </c>
      <c r="M1852" s="276">
        <f t="shared" si="1307"/>
        <v>0</v>
      </c>
      <c r="N1852" s="281">
        <f t="shared" si="1289"/>
        <v>0</v>
      </c>
      <c r="O1852" s="245">
        <f t="shared" si="1290"/>
        <v>0</v>
      </c>
      <c r="P1852" s="248"/>
      <c r="Q1852" s="285">
        <f t="shared" si="1316"/>
        <v>0</v>
      </c>
      <c r="R1852" s="242">
        <f>IF(Q1852=0,0,SUMIFS('Sch A. Input'!$H843:$CJ843,'Sch A. Input'!$H$14:$CJ$14,"Recurring",'Sch A. Input'!$H$13:$CJ$13,"&lt;="&amp;$L$11,'Sch A. Input'!$H$13:$CJ$13,"&lt;="&amp;$Y$1020,'Sch A. Input'!$H$13:$CJ$13,"&gt;"&amp;$O$1020))</f>
        <v>0</v>
      </c>
      <c r="S1852" s="242">
        <f>IF(Q1852=0,0,SUMIFS('Sch A. Input'!$H843:$CJ843,'Sch A. Input'!$H$14:$CJ$14,"One-time",'Sch A. Input'!$H$13:$CJ$13,"&lt;="&amp;$L$11,'Sch A. Input'!$H$13:$CJ$13,"&lt;="&amp;$Y$1020,'Sch A. Input'!$H$13:$CJ$13,"&gt;"&amp;$O$1020))</f>
        <v>0</v>
      </c>
      <c r="T1852" s="283">
        <f t="shared" si="1317"/>
        <v>0</v>
      </c>
      <c r="U1852" s="242">
        <f t="shared" si="1318"/>
        <v>0</v>
      </c>
      <c r="V1852" s="242">
        <f t="shared" si="1319"/>
        <v>0</v>
      </c>
      <c r="W1852" s="276">
        <f t="shared" si="1308"/>
        <v>0</v>
      </c>
      <c r="X1852" s="281">
        <f t="shared" si="1291"/>
        <v>0</v>
      </c>
      <c r="Y1852" s="245">
        <f t="shared" si="1292"/>
        <v>0</v>
      </c>
      <c r="Z1852" s="248"/>
      <c r="AA1852" s="285">
        <f t="shared" si="1320"/>
        <v>0</v>
      </c>
      <c r="AB1852" s="242">
        <f>IF(AA1852=0,0,SUMIFS('Sch A. Input'!$H843:$CJ843,'Sch A. Input'!$H$14:$CJ$14,"Recurring",'Sch A. Input'!$H$13:$CJ$13,"&lt;="&amp;$L$11,'Sch A. Input'!$H$13:$CJ$13,"&lt;="&amp;$AI$1020,'Sch A. Input'!$H$13:$CJ$13,"&gt;"&amp;$Y$1020))</f>
        <v>0</v>
      </c>
      <c r="AC1852" s="242">
        <f>IF(AA1852=0,0,SUMIFS('Sch A. Input'!$H843:$CJ843,'Sch A. Input'!$H$14:$CJ$14,"One-time",'Sch A. Input'!$H$13:$CJ$13,"&lt;="&amp;$L$11,'Sch A. Input'!$H$13:$CJ$13,"&lt;="&amp;$AI$1020,'Sch A. Input'!$H$13:$CJ$13,"&gt;"&amp;$Y$1020))</f>
        <v>0</v>
      </c>
      <c r="AD1852" s="283">
        <f t="shared" si="1321"/>
        <v>0</v>
      </c>
      <c r="AE1852" s="242">
        <f t="shared" si="1322"/>
        <v>0</v>
      </c>
      <c r="AF1852" s="242">
        <f t="shared" si="1323"/>
        <v>0</v>
      </c>
      <c r="AG1852" s="276">
        <f t="shared" si="1309"/>
        <v>0</v>
      </c>
      <c r="AH1852" s="281">
        <f t="shared" si="1293"/>
        <v>0</v>
      </c>
      <c r="AI1852" s="245">
        <f t="shared" si="1294"/>
        <v>0</v>
      </c>
      <c r="AK1852" s="285">
        <f t="shared" si="1324"/>
        <v>0</v>
      </c>
      <c r="AL1852" s="242">
        <f>IF(AK1852=0,0,SUMIFS('Sch A. Input'!$H843:$CJ843,'Sch A. Input'!$H$14:$CJ$14,"Recurring",'Sch A. Input'!$H$13:$CJ$13,"&lt;="&amp;$L$11,'Sch A. Input'!$H$13:$CJ$13,"&lt;="&amp;$AS$1020,'Sch A. Input'!$H$13:$CJ$13,"&gt;"&amp;$AI$1020))</f>
        <v>0</v>
      </c>
      <c r="AM1852" s="242">
        <f>IF(AK1852=0,0,SUMIFS('Sch A. Input'!$H843:$CJ843,'Sch A. Input'!$H$14:$CJ$14,"One-time",'Sch A. Input'!$H$13:$CJ$13,"&lt;="&amp;$L$11,'Sch A. Input'!$H$13:$CJ$13,"&lt;="&amp;$AS$1020,'Sch A. Input'!$H$13:$CJ$13,"&gt;"&amp;$AI$1020))</f>
        <v>0</v>
      </c>
      <c r="AN1852" s="283">
        <f t="shared" si="1325"/>
        <v>0</v>
      </c>
      <c r="AO1852" s="242">
        <f t="shared" si="1326"/>
        <v>0</v>
      </c>
      <c r="AP1852" s="242">
        <f t="shared" si="1327"/>
        <v>0</v>
      </c>
      <c r="AQ1852" s="276">
        <f t="shared" si="1310"/>
        <v>0</v>
      </c>
      <c r="AR1852" s="281">
        <f t="shared" si="1295"/>
        <v>0</v>
      </c>
      <c r="AS1852" s="245">
        <f t="shared" si="1296"/>
        <v>0</v>
      </c>
      <c r="AY1852" s="160"/>
      <c r="AZ1852" s="160"/>
      <c r="BK1852" s="2"/>
      <c r="BL1852" s="2"/>
      <c r="BM1852" s="2"/>
      <c r="BN1852" s="2"/>
      <c r="BO1852" s="2"/>
      <c r="BP1852" s="2"/>
      <c r="BQ1852" s="2"/>
      <c r="BR1852" s="2"/>
      <c r="BS1852" s="2"/>
      <c r="BT1852" s="2"/>
      <c r="BU1852" s="2"/>
      <c r="BV1852" s="2"/>
      <c r="BW1852" s="2"/>
      <c r="BX1852" s="2"/>
      <c r="BY1852" s="2"/>
      <c r="BZ1852" s="2"/>
      <c r="CA1852" s="2"/>
      <c r="CI1852"/>
      <c r="CJ1852"/>
      <c r="CK1852"/>
      <c r="CL1852"/>
      <c r="CM1852"/>
      <c r="CN1852"/>
      <c r="CO1852"/>
      <c r="CP1852"/>
      <c r="CQ1852"/>
      <c r="CR1852"/>
      <c r="CS1852"/>
      <c r="CT1852"/>
      <c r="CU1852"/>
      <c r="CV1852"/>
      <c r="CW1852"/>
      <c r="CX1852"/>
    </row>
    <row r="1853" spans="2:102" x14ac:dyDescent="0.35">
      <c r="B1853" s="70" t="str">
        <f t="shared" ref="B1853:F1853" si="1377">B846</f>
        <v/>
      </c>
      <c r="C1853" s="166" t="str">
        <f t="shared" si="1377"/>
        <v/>
      </c>
      <c r="D1853" s="273" t="str">
        <f t="shared" si="1377"/>
        <v/>
      </c>
      <c r="E1853" s="273">
        <f t="shared" si="1377"/>
        <v>45016</v>
      </c>
      <c r="F1853" s="273">
        <f t="shared" si="1377"/>
        <v>0</v>
      </c>
      <c r="G1853" s="98">
        <f t="shared" si="1312"/>
        <v>0</v>
      </c>
      <c r="H1853" s="242">
        <f>IF(G1853=0,0,SUMIFS('Sch A. Input'!$H844:$CJ844,'Sch A. Input'!$H$14:$CJ$14,"Recurring",'Sch A. Input'!$H$13:$CJ$13,"&lt;="&amp;$O$1020,'Sch A. Input'!$H$13:$CJ$13,"&lt;="&amp;$L$11))</f>
        <v>0</v>
      </c>
      <c r="I1853" s="242">
        <f>IF(G1853=0,0,SUMIFS('Sch A. Input'!$H844:$CJ844,'Sch A. Input'!$H$14:$CJ$14,"One-time",'Sch A. Input'!$H$13:$CJ$13,"&lt;="&amp;$O$1020,'Sch A. Input'!$H$13:$CJ$13,"&lt;="&amp;$L$11))</f>
        <v>0</v>
      </c>
      <c r="J1853" s="283">
        <f t="shared" si="1313"/>
        <v>0</v>
      </c>
      <c r="K1853" s="242">
        <f t="shared" si="1314"/>
        <v>0</v>
      </c>
      <c r="L1853" s="242">
        <f t="shared" si="1315"/>
        <v>0</v>
      </c>
      <c r="M1853" s="276">
        <f t="shared" si="1307"/>
        <v>0</v>
      </c>
      <c r="N1853" s="281">
        <f t="shared" si="1289"/>
        <v>0</v>
      </c>
      <c r="O1853" s="245">
        <f t="shared" si="1290"/>
        <v>0</v>
      </c>
      <c r="P1853" s="248"/>
      <c r="Q1853" s="285">
        <f t="shared" si="1316"/>
        <v>0</v>
      </c>
      <c r="R1853" s="242">
        <f>IF(Q1853=0,0,SUMIFS('Sch A. Input'!$H844:$CJ844,'Sch A. Input'!$H$14:$CJ$14,"Recurring",'Sch A. Input'!$H$13:$CJ$13,"&lt;="&amp;$L$11,'Sch A. Input'!$H$13:$CJ$13,"&lt;="&amp;$Y$1020,'Sch A. Input'!$H$13:$CJ$13,"&gt;"&amp;$O$1020))</f>
        <v>0</v>
      </c>
      <c r="S1853" s="242">
        <f>IF(Q1853=0,0,SUMIFS('Sch A. Input'!$H844:$CJ844,'Sch A. Input'!$H$14:$CJ$14,"One-time",'Sch A. Input'!$H$13:$CJ$13,"&lt;="&amp;$L$11,'Sch A. Input'!$H$13:$CJ$13,"&lt;="&amp;$Y$1020,'Sch A. Input'!$H$13:$CJ$13,"&gt;"&amp;$O$1020))</f>
        <v>0</v>
      </c>
      <c r="T1853" s="283">
        <f t="shared" si="1317"/>
        <v>0</v>
      </c>
      <c r="U1853" s="242">
        <f t="shared" si="1318"/>
        <v>0</v>
      </c>
      <c r="V1853" s="242">
        <f t="shared" si="1319"/>
        <v>0</v>
      </c>
      <c r="W1853" s="276">
        <f t="shared" si="1308"/>
        <v>0</v>
      </c>
      <c r="X1853" s="281">
        <f t="shared" si="1291"/>
        <v>0</v>
      </c>
      <c r="Y1853" s="245">
        <f t="shared" si="1292"/>
        <v>0</v>
      </c>
      <c r="Z1853" s="248"/>
      <c r="AA1853" s="285">
        <f t="shared" si="1320"/>
        <v>0</v>
      </c>
      <c r="AB1853" s="242">
        <f>IF(AA1853=0,0,SUMIFS('Sch A. Input'!$H844:$CJ844,'Sch A. Input'!$H$14:$CJ$14,"Recurring",'Sch A. Input'!$H$13:$CJ$13,"&lt;="&amp;$L$11,'Sch A. Input'!$H$13:$CJ$13,"&lt;="&amp;$AI$1020,'Sch A. Input'!$H$13:$CJ$13,"&gt;"&amp;$Y$1020))</f>
        <v>0</v>
      </c>
      <c r="AC1853" s="242">
        <f>IF(AA1853=0,0,SUMIFS('Sch A. Input'!$H844:$CJ844,'Sch A. Input'!$H$14:$CJ$14,"One-time",'Sch A. Input'!$H$13:$CJ$13,"&lt;="&amp;$L$11,'Sch A. Input'!$H$13:$CJ$13,"&lt;="&amp;$AI$1020,'Sch A. Input'!$H$13:$CJ$13,"&gt;"&amp;$Y$1020))</f>
        <v>0</v>
      </c>
      <c r="AD1853" s="283">
        <f t="shared" si="1321"/>
        <v>0</v>
      </c>
      <c r="AE1853" s="242">
        <f t="shared" si="1322"/>
        <v>0</v>
      </c>
      <c r="AF1853" s="242">
        <f t="shared" si="1323"/>
        <v>0</v>
      </c>
      <c r="AG1853" s="276">
        <f t="shared" si="1309"/>
        <v>0</v>
      </c>
      <c r="AH1853" s="281">
        <f t="shared" si="1293"/>
        <v>0</v>
      </c>
      <c r="AI1853" s="245">
        <f t="shared" si="1294"/>
        <v>0</v>
      </c>
      <c r="AK1853" s="285">
        <f t="shared" si="1324"/>
        <v>0</v>
      </c>
      <c r="AL1853" s="242">
        <f>IF(AK1853=0,0,SUMIFS('Sch A. Input'!$H844:$CJ844,'Sch A. Input'!$H$14:$CJ$14,"Recurring",'Sch A. Input'!$H$13:$CJ$13,"&lt;="&amp;$L$11,'Sch A. Input'!$H$13:$CJ$13,"&lt;="&amp;$AS$1020,'Sch A. Input'!$H$13:$CJ$13,"&gt;"&amp;$AI$1020))</f>
        <v>0</v>
      </c>
      <c r="AM1853" s="242">
        <f>IF(AK1853=0,0,SUMIFS('Sch A. Input'!$H844:$CJ844,'Sch A. Input'!$H$14:$CJ$14,"One-time",'Sch A. Input'!$H$13:$CJ$13,"&lt;="&amp;$L$11,'Sch A. Input'!$H$13:$CJ$13,"&lt;="&amp;$AS$1020,'Sch A. Input'!$H$13:$CJ$13,"&gt;"&amp;$AI$1020))</f>
        <v>0</v>
      </c>
      <c r="AN1853" s="283">
        <f t="shared" si="1325"/>
        <v>0</v>
      </c>
      <c r="AO1853" s="242">
        <f t="shared" si="1326"/>
        <v>0</v>
      </c>
      <c r="AP1853" s="242">
        <f t="shared" si="1327"/>
        <v>0</v>
      </c>
      <c r="AQ1853" s="276">
        <f t="shared" si="1310"/>
        <v>0</v>
      </c>
      <c r="AR1853" s="281">
        <f t="shared" si="1295"/>
        <v>0</v>
      </c>
      <c r="AS1853" s="245">
        <f t="shared" si="1296"/>
        <v>0</v>
      </c>
      <c r="AY1853" s="160"/>
      <c r="AZ1853" s="160"/>
      <c r="BK1853" s="2"/>
      <c r="BL1853" s="2"/>
      <c r="BM1853" s="2"/>
      <c r="BN1853" s="2"/>
      <c r="BO1853" s="2"/>
      <c r="BP1853" s="2"/>
      <c r="BQ1853" s="2"/>
      <c r="BR1853" s="2"/>
      <c r="BS1853" s="2"/>
      <c r="BT1853" s="2"/>
      <c r="BU1853" s="2"/>
      <c r="BV1853" s="2"/>
      <c r="BW1853" s="2"/>
      <c r="BX1853" s="2"/>
      <c r="BY1853" s="2"/>
      <c r="BZ1853" s="2"/>
      <c r="CA1853" s="2"/>
      <c r="CI1853"/>
      <c r="CJ1853"/>
      <c r="CK1853"/>
      <c r="CL1853"/>
      <c r="CM1853"/>
      <c r="CN1853"/>
      <c r="CO1853"/>
      <c r="CP1853"/>
      <c r="CQ1853"/>
      <c r="CR1853"/>
      <c r="CS1853"/>
      <c r="CT1853"/>
      <c r="CU1853"/>
      <c r="CV1853"/>
      <c r="CW1853"/>
      <c r="CX1853"/>
    </row>
    <row r="1854" spans="2:102" x14ac:dyDescent="0.35">
      <c r="B1854" s="70" t="str">
        <f t="shared" ref="B1854:F1854" si="1378">B847</f>
        <v/>
      </c>
      <c r="C1854" s="166" t="str">
        <f t="shared" si="1378"/>
        <v/>
      </c>
      <c r="D1854" s="273" t="str">
        <f t="shared" si="1378"/>
        <v/>
      </c>
      <c r="E1854" s="273">
        <f t="shared" si="1378"/>
        <v>45016</v>
      </c>
      <c r="F1854" s="273">
        <f t="shared" si="1378"/>
        <v>0</v>
      </c>
      <c r="G1854" s="98">
        <f t="shared" si="1312"/>
        <v>0</v>
      </c>
      <c r="H1854" s="242">
        <f>IF(G1854=0,0,SUMIFS('Sch A. Input'!$H845:$CJ845,'Sch A. Input'!$H$14:$CJ$14,"Recurring",'Sch A. Input'!$H$13:$CJ$13,"&lt;="&amp;$O$1020,'Sch A. Input'!$H$13:$CJ$13,"&lt;="&amp;$L$11))</f>
        <v>0</v>
      </c>
      <c r="I1854" s="242">
        <f>IF(G1854=0,0,SUMIFS('Sch A. Input'!$H845:$CJ845,'Sch A. Input'!$H$14:$CJ$14,"One-time",'Sch A. Input'!$H$13:$CJ$13,"&lt;="&amp;$O$1020,'Sch A. Input'!$H$13:$CJ$13,"&lt;="&amp;$L$11))</f>
        <v>0</v>
      </c>
      <c r="J1854" s="283">
        <f t="shared" si="1313"/>
        <v>0</v>
      </c>
      <c r="K1854" s="242">
        <f t="shared" si="1314"/>
        <v>0</v>
      </c>
      <c r="L1854" s="242">
        <f t="shared" si="1315"/>
        <v>0</v>
      </c>
      <c r="M1854" s="276">
        <f t="shared" si="1307"/>
        <v>0</v>
      </c>
      <c r="N1854" s="281">
        <f t="shared" si="1289"/>
        <v>0</v>
      </c>
      <c r="O1854" s="245">
        <f t="shared" si="1290"/>
        <v>0</v>
      </c>
      <c r="P1854" s="248"/>
      <c r="Q1854" s="285">
        <f t="shared" si="1316"/>
        <v>0</v>
      </c>
      <c r="R1854" s="242">
        <f>IF(Q1854=0,0,SUMIFS('Sch A. Input'!$H845:$CJ845,'Sch A. Input'!$H$14:$CJ$14,"Recurring",'Sch A. Input'!$H$13:$CJ$13,"&lt;="&amp;$L$11,'Sch A. Input'!$H$13:$CJ$13,"&lt;="&amp;$Y$1020,'Sch A. Input'!$H$13:$CJ$13,"&gt;"&amp;$O$1020))</f>
        <v>0</v>
      </c>
      <c r="S1854" s="242">
        <f>IF(Q1854=0,0,SUMIFS('Sch A. Input'!$H845:$CJ845,'Sch A. Input'!$H$14:$CJ$14,"One-time",'Sch A. Input'!$H$13:$CJ$13,"&lt;="&amp;$L$11,'Sch A. Input'!$H$13:$CJ$13,"&lt;="&amp;$Y$1020,'Sch A. Input'!$H$13:$CJ$13,"&gt;"&amp;$O$1020))</f>
        <v>0</v>
      </c>
      <c r="T1854" s="283">
        <f t="shared" si="1317"/>
        <v>0</v>
      </c>
      <c r="U1854" s="242">
        <f t="shared" si="1318"/>
        <v>0</v>
      </c>
      <c r="V1854" s="242">
        <f t="shared" si="1319"/>
        <v>0</v>
      </c>
      <c r="W1854" s="276">
        <f t="shared" si="1308"/>
        <v>0</v>
      </c>
      <c r="X1854" s="281">
        <f t="shared" si="1291"/>
        <v>0</v>
      </c>
      <c r="Y1854" s="245">
        <f t="shared" si="1292"/>
        <v>0</v>
      </c>
      <c r="Z1854" s="248"/>
      <c r="AA1854" s="285">
        <f t="shared" si="1320"/>
        <v>0</v>
      </c>
      <c r="AB1854" s="242">
        <f>IF(AA1854=0,0,SUMIFS('Sch A. Input'!$H845:$CJ845,'Sch A. Input'!$H$14:$CJ$14,"Recurring",'Sch A. Input'!$H$13:$CJ$13,"&lt;="&amp;$L$11,'Sch A. Input'!$H$13:$CJ$13,"&lt;="&amp;$AI$1020,'Sch A. Input'!$H$13:$CJ$13,"&gt;"&amp;$Y$1020))</f>
        <v>0</v>
      </c>
      <c r="AC1854" s="242">
        <f>IF(AA1854=0,0,SUMIFS('Sch A. Input'!$H845:$CJ845,'Sch A. Input'!$H$14:$CJ$14,"One-time",'Sch A. Input'!$H$13:$CJ$13,"&lt;="&amp;$L$11,'Sch A. Input'!$H$13:$CJ$13,"&lt;="&amp;$AI$1020,'Sch A. Input'!$H$13:$CJ$13,"&gt;"&amp;$Y$1020))</f>
        <v>0</v>
      </c>
      <c r="AD1854" s="283">
        <f t="shared" si="1321"/>
        <v>0</v>
      </c>
      <c r="AE1854" s="242">
        <f t="shared" si="1322"/>
        <v>0</v>
      </c>
      <c r="AF1854" s="242">
        <f t="shared" si="1323"/>
        <v>0</v>
      </c>
      <c r="AG1854" s="276">
        <f t="shared" si="1309"/>
        <v>0</v>
      </c>
      <c r="AH1854" s="281">
        <f t="shared" si="1293"/>
        <v>0</v>
      </c>
      <c r="AI1854" s="245">
        <f t="shared" si="1294"/>
        <v>0</v>
      </c>
      <c r="AK1854" s="285">
        <f t="shared" si="1324"/>
        <v>0</v>
      </c>
      <c r="AL1854" s="242">
        <f>IF(AK1854=0,0,SUMIFS('Sch A. Input'!$H845:$CJ845,'Sch A. Input'!$H$14:$CJ$14,"Recurring",'Sch A. Input'!$H$13:$CJ$13,"&lt;="&amp;$L$11,'Sch A. Input'!$H$13:$CJ$13,"&lt;="&amp;$AS$1020,'Sch A. Input'!$H$13:$CJ$13,"&gt;"&amp;$AI$1020))</f>
        <v>0</v>
      </c>
      <c r="AM1854" s="242">
        <f>IF(AK1854=0,0,SUMIFS('Sch A. Input'!$H845:$CJ845,'Sch A. Input'!$H$14:$CJ$14,"One-time",'Sch A. Input'!$H$13:$CJ$13,"&lt;="&amp;$L$11,'Sch A. Input'!$H$13:$CJ$13,"&lt;="&amp;$AS$1020,'Sch A. Input'!$H$13:$CJ$13,"&gt;"&amp;$AI$1020))</f>
        <v>0</v>
      </c>
      <c r="AN1854" s="283">
        <f t="shared" si="1325"/>
        <v>0</v>
      </c>
      <c r="AO1854" s="242">
        <f t="shared" si="1326"/>
        <v>0</v>
      </c>
      <c r="AP1854" s="242">
        <f t="shared" si="1327"/>
        <v>0</v>
      </c>
      <c r="AQ1854" s="276">
        <f t="shared" si="1310"/>
        <v>0</v>
      </c>
      <c r="AR1854" s="281">
        <f t="shared" si="1295"/>
        <v>0</v>
      </c>
      <c r="AS1854" s="245">
        <f t="shared" si="1296"/>
        <v>0</v>
      </c>
      <c r="AY1854" s="160"/>
      <c r="AZ1854" s="160"/>
      <c r="BK1854" s="2"/>
      <c r="BL1854" s="2"/>
      <c r="BM1854" s="2"/>
      <c r="BN1854" s="2"/>
      <c r="BO1854" s="2"/>
      <c r="BP1854" s="2"/>
      <c r="BQ1854" s="2"/>
      <c r="BR1854" s="2"/>
      <c r="BS1854" s="2"/>
      <c r="BT1854" s="2"/>
      <c r="BU1854" s="2"/>
      <c r="BV1854" s="2"/>
      <c r="BW1854" s="2"/>
      <c r="BX1854" s="2"/>
      <c r="BY1854" s="2"/>
      <c r="BZ1854" s="2"/>
      <c r="CA1854" s="2"/>
      <c r="CI1854"/>
      <c r="CJ1854"/>
      <c r="CK1854"/>
      <c r="CL1854"/>
      <c r="CM1854"/>
      <c r="CN1854"/>
      <c r="CO1854"/>
      <c r="CP1854"/>
      <c r="CQ1854"/>
      <c r="CR1854"/>
      <c r="CS1854"/>
      <c r="CT1854"/>
      <c r="CU1854"/>
      <c r="CV1854"/>
      <c r="CW1854"/>
      <c r="CX1854"/>
    </row>
    <row r="1855" spans="2:102" x14ac:dyDescent="0.35">
      <c r="B1855" s="70" t="str">
        <f t="shared" ref="B1855:F1855" si="1379">B848</f>
        <v/>
      </c>
      <c r="C1855" s="166" t="str">
        <f t="shared" si="1379"/>
        <v/>
      </c>
      <c r="D1855" s="273" t="str">
        <f t="shared" si="1379"/>
        <v/>
      </c>
      <c r="E1855" s="273">
        <f t="shared" si="1379"/>
        <v>45016</v>
      </c>
      <c r="F1855" s="273">
        <f t="shared" si="1379"/>
        <v>0</v>
      </c>
      <c r="G1855" s="98">
        <f t="shared" si="1312"/>
        <v>0</v>
      </c>
      <c r="H1855" s="242">
        <f>IF(G1855=0,0,SUMIFS('Sch A. Input'!$H846:$CJ846,'Sch A. Input'!$H$14:$CJ$14,"Recurring",'Sch A. Input'!$H$13:$CJ$13,"&lt;="&amp;$O$1020,'Sch A. Input'!$H$13:$CJ$13,"&lt;="&amp;$L$11))</f>
        <v>0</v>
      </c>
      <c r="I1855" s="242">
        <f>IF(G1855=0,0,SUMIFS('Sch A. Input'!$H846:$CJ846,'Sch A. Input'!$H$14:$CJ$14,"One-time",'Sch A. Input'!$H$13:$CJ$13,"&lt;="&amp;$O$1020,'Sch A. Input'!$H$13:$CJ$13,"&lt;="&amp;$L$11))</f>
        <v>0</v>
      </c>
      <c r="J1855" s="283">
        <f t="shared" si="1313"/>
        <v>0</v>
      </c>
      <c r="K1855" s="242">
        <f t="shared" si="1314"/>
        <v>0</v>
      </c>
      <c r="L1855" s="242">
        <f t="shared" si="1315"/>
        <v>0</v>
      </c>
      <c r="M1855" s="276">
        <f t="shared" si="1307"/>
        <v>0</v>
      </c>
      <c r="N1855" s="281">
        <f t="shared" si="1289"/>
        <v>0</v>
      </c>
      <c r="O1855" s="245">
        <f t="shared" si="1290"/>
        <v>0</v>
      </c>
      <c r="P1855" s="248"/>
      <c r="Q1855" s="285">
        <f t="shared" si="1316"/>
        <v>0</v>
      </c>
      <c r="R1855" s="242">
        <f>IF(Q1855=0,0,SUMIFS('Sch A. Input'!$H846:$CJ846,'Sch A. Input'!$H$14:$CJ$14,"Recurring",'Sch A. Input'!$H$13:$CJ$13,"&lt;="&amp;$L$11,'Sch A. Input'!$H$13:$CJ$13,"&lt;="&amp;$Y$1020,'Sch A. Input'!$H$13:$CJ$13,"&gt;"&amp;$O$1020))</f>
        <v>0</v>
      </c>
      <c r="S1855" s="242">
        <f>IF(Q1855=0,0,SUMIFS('Sch A. Input'!$H846:$CJ846,'Sch A. Input'!$H$14:$CJ$14,"One-time",'Sch A. Input'!$H$13:$CJ$13,"&lt;="&amp;$L$11,'Sch A. Input'!$H$13:$CJ$13,"&lt;="&amp;$Y$1020,'Sch A. Input'!$H$13:$CJ$13,"&gt;"&amp;$O$1020))</f>
        <v>0</v>
      </c>
      <c r="T1855" s="283">
        <f t="shared" si="1317"/>
        <v>0</v>
      </c>
      <c r="U1855" s="242">
        <f t="shared" si="1318"/>
        <v>0</v>
      </c>
      <c r="V1855" s="242">
        <f t="shared" si="1319"/>
        <v>0</v>
      </c>
      <c r="W1855" s="276">
        <f t="shared" si="1308"/>
        <v>0</v>
      </c>
      <c r="X1855" s="281">
        <f t="shared" si="1291"/>
        <v>0</v>
      </c>
      <c r="Y1855" s="245">
        <f t="shared" si="1292"/>
        <v>0</v>
      </c>
      <c r="Z1855" s="248"/>
      <c r="AA1855" s="285">
        <f t="shared" si="1320"/>
        <v>0</v>
      </c>
      <c r="AB1855" s="242">
        <f>IF(AA1855=0,0,SUMIFS('Sch A. Input'!$H846:$CJ846,'Sch A. Input'!$H$14:$CJ$14,"Recurring",'Sch A. Input'!$H$13:$CJ$13,"&lt;="&amp;$L$11,'Sch A. Input'!$H$13:$CJ$13,"&lt;="&amp;$AI$1020,'Sch A. Input'!$H$13:$CJ$13,"&gt;"&amp;$Y$1020))</f>
        <v>0</v>
      </c>
      <c r="AC1855" s="242">
        <f>IF(AA1855=0,0,SUMIFS('Sch A. Input'!$H846:$CJ846,'Sch A. Input'!$H$14:$CJ$14,"One-time",'Sch A. Input'!$H$13:$CJ$13,"&lt;="&amp;$L$11,'Sch A. Input'!$H$13:$CJ$13,"&lt;="&amp;$AI$1020,'Sch A. Input'!$H$13:$CJ$13,"&gt;"&amp;$Y$1020))</f>
        <v>0</v>
      </c>
      <c r="AD1855" s="283">
        <f t="shared" si="1321"/>
        <v>0</v>
      </c>
      <c r="AE1855" s="242">
        <f t="shared" si="1322"/>
        <v>0</v>
      </c>
      <c r="AF1855" s="242">
        <f t="shared" si="1323"/>
        <v>0</v>
      </c>
      <c r="AG1855" s="276">
        <f t="shared" si="1309"/>
        <v>0</v>
      </c>
      <c r="AH1855" s="281">
        <f t="shared" si="1293"/>
        <v>0</v>
      </c>
      <c r="AI1855" s="245">
        <f t="shared" si="1294"/>
        <v>0</v>
      </c>
      <c r="AK1855" s="285">
        <f t="shared" si="1324"/>
        <v>0</v>
      </c>
      <c r="AL1855" s="242">
        <f>IF(AK1855=0,0,SUMIFS('Sch A. Input'!$H846:$CJ846,'Sch A. Input'!$H$14:$CJ$14,"Recurring",'Sch A. Input'!$H$13:$CJ$13,"&lt;="&amp;$L$11,'Sch A. Input'!$H$13:$CJ$13,"&lt;="&amp;$AS$1020,'Sch A. Input'!$H$13:$CJ$13,"&gt;"&amp;$AI$1020))</f>
        <v>0</v>
      </c>
      <c r="AM1855" s="242">
        <f>IF(AK1855=0,0,SUMIFS('Sch A. Input'!$H846:$CJ846,'Sch A. Input'!$H$14:$CJ$14,"One-time",'Sch A. Input'!$H$13:$CJ$13,"&lt;="&amp;$L$11,'Sch A. Input'!$H$13:$CJ$13,"&lt;="&amp;$AS$1020,'Sch A. Input'!$H$13:$CJ$13,"&gt;"&amp;$AI$1020))</f>
        <v>0</v>
      </c>
      <c r="AN1855" s="283">
        <f t="shared" si="1325"/>
        <v>0</v>
      </c>
      <c r="AO1855" s="242">
        <f t="shared" si="1326"/>
        <v>0</v>
      </c>
      <c r="AP1855" s="242">
        <f t="shared" si="1327"/>
        <v>0</v>
      </c>
      <c r="AQ1855" s="276">
        <f t="shared" si="1310"/>
        <v>0</v>
      </c>
      <c r="AR1855" s="281">
        <f t="shared" si="1295"/>
        <v>0</v>
      </c>
      <c r="AS1855" s="245">
        <f t="shared" si="1296"/>
        <v>0</v>
      </c>
      <c r="AY1855" s="160"/>
      <c r="AZ1855" s="160"/>
      <c r="BK1855" s="2"/>
      <c r="BL1855" s="2"/>
      <c r="BM1855" s="2"/>
      <c r="BN1855" s="2"/>
      <c r="BO1855" s="2"/>
      <c r="BP1855" s="2"/>
      <c r="BQ1855" s="2"/>
      <c r="BR1855" s="2"/>
      <c r="BS1855" s="2"/>
      <c r="BT1855" s="2"/>
      <c r="BU1855" s="2"/>
      <c r="BV1855" s="2"/>
      <c r="BW1855" s="2"/>
      <c r="BX1855" s="2"/>
      <c r="BY1855" s="2"/>
      <c r="BZ1855" s="2"/>
      <c r="CA1855" s="2"/>
      <c r="CI1855"/>
      <c r="CJ1855"/>
      <c r="CK1855"/>
      <c r="CL1855"/>
      <c r="CM1855"/>
      <c r="CN1855"/>
      <c r="CO1855"/>
      <c r="CP1855"/>
      <c r="CQ1855"/>
      <c r="CR1855"/>
      <c r="CS1855"/>
      <c r="CT1855"/>
      <c r="CU1855"/>
      <c r="CV1855"/>
      <c r="CW1855"/>
      <c r="CX1855"/>
    </row>
    <row r="1856" spans="2:102" x14ac:dyDescent="0.35">
      <c r="B1856" s="70" t="str">
        <f t="shared" ref="B1856:F1856" si="1380">B849</f>
        <v/>
      </c>
      <c r="C1856" s="166" t="str">
        <f t="shared" si="1380"/>
        <v/>
      </c>
      <c r="D1856" s="273" t="str">
        <f t="shared" si="1380"/>
        <v/>
      </c>
      <c r="E1856" s="273">
        <f t="shared" si="1380"/>
        <v>45016</v>
      </c>
      <c r="F1856" s="273">
        <f t="shared" si="1380"/>
        <v>0</v>
      </c>
      <c r="G1856" s="98">
        <f t="shared" si="1312"/>
        <v>0</v>
      </c>
      <c r="H1856" s="242">
        <f>IF(G1856=0,0,SUMIFS('Sch A. Input'!$H847:$CJ847,'Sch A. Input'!$H$14:$CJ$14,"Recurring",'Sch A. Input'!$H$13:$CJ$13,"&lt;="&amp;$O$1020,'Sch A. Input'!$H$13:$CJ$13,"&lt;="&amp;$L$11))</f>
        <v>0</v>
      </c>
      <c r="I1856" s="242">
        <f>IF(G1856=0,0,SUMIFS('Sch A. Input'!$H847:$CJ847,'Sch A. Input'!$H$14:$CJ$14,"One-time",'Sch A. Input'!$H$13:$CJ$13,"&lt;="&amp;$O$1020,'Sch A. Input'!$H$13:$CJ$13,"&lt;="&amp;$L$11))</f>
        <v>0</v>
      </c>
      <c r="J1856" s="283">
        <f t="shared" si="1313"/>
        <v>0</v>
      </c>
      <c r="K1856" s="242">
        <f t="shared" si="1314"/>
        <v>0</v>
      </c>
      <c r="L1856" s="242">
        <f t="shared" si="1315"/>
        <v>0</v>
      </c>
      <c r="M1856" s="276">
        <f t="shared" si="1307"/>
        <v>0</v>
      </c>
      <c r="N1856" s="281">
        <f t="shared" ref="N1856:N1919" si="1381">IFERROR(IF((H1856/$M1856*$M$9+I1856)&gt;$D$12,"YES","NO"),0)</f>
        <v>0</v>
      </c>
      <c r="O1856" s="245">
        <f t="shared" ref="O1856:O1919" si="1382">IFERROR(IF(N1856="YES",MIN(J1856*($G$12/$D$12),$G$12),((SUMPRODUCT(--((MIN(L1856,$D$12))&gt;$C$9:$C$12),((MIN(L1856,$D$12))-$C$9:$C$12),$H$9:$H$12))-((1-M1856/$M$9)*((SUMPRODUCT(--((MIN(K1856,$D$12))&gt;$C$9:$C$12),((MIN(K1856,$D$12))-$C$9:$C$12),$H$9:$H$12)))))),0)</f>
        <v>0</v>
      </c>
      <c r="P1856" s="248"/>
      <c r="Q1856" s="285">
        <f t="shared" si="1316"/>
        <v>0</v>
      </c>
      <c r="R1856" s="242">
        <f>IF(Q1856=0,0,SUMIFS('Sch A. Input'!$H847:$CJ847,'Sch A. Input'!$H$14:$CJ$14,"Recurring",'Sch A. Input'!$H$13:$CJ$13,"&lt;="&amp;$L$11,'Sch A. Input'!$H$13:$CJ$13,"&lt;="&amp;$Y$1020,'Sch A. Input'!$H$13:$CJ$13,"&gt;"&amp;$O$1020))</f>
        <v>0</v>
      </c>
      <c r="S1856" s="242">
        <f>IF(Q1856=0,0,SUMIFS('Sch A. Input'!$H847:$CJ847,'Sch A. Input'!$H$14:$CJ$14,"One-time",'Sch A. Input'!$H$13:$CJ$13,"&lt;="&amp;$L$11,'Sch A. Input'!$H$13:$CJ$13,"&lt;="&amp;$Y$1020,'Sch A. Input'!$H$13:$CJ$13,"&gt;"&amp;$O$1020))</f>
        <v>0</v>
      </c>
      <c r="T1856" s="283">
        <f t="shared" si="1317"/>
        <v>0</v>
      </c>
      <c r="U1856" s="242">
        <f t="shared" si="1318"/>
        <v>0</v>
      </c>
      <c r="V1856" s="242">
        <f t="shared" si="1319"/>
        <v>0</v>
      </c>
      <c r="W1856" s="276">
        <f t="shared" si="1308"/>
        <v>0</v>
      </c>
      <c r="X1856" s="281">
        <f t="shared" ref="X1856:X1919" si="1383">IFERROR(IF(((H1856+R1856)/$W1856*$M$9+I1856+S1856)&gt;$D$12,"YES","NO"),0)</f>
        <v>0</v>
      </c>
      <c r="Y1856" s="245">
        <f t="shared" ref="Y1856:Y1919" si="1384">IF(Q1856=0,0,IFERROR(IF(X1856="YES",MIN((T1856+J1856)*($G$12/$D$12),$G$12),((SUMPRODUCT(--((MIN(V1856,$D$12))&gt;$C$9:$C$12),((MIN(V1856,$D$12))-$C$9:$C$12),$H$9:$H$12))-((1-W1856/$M$9)*((SUMPRODUCT(--((MIN(U1856,$D$12))&gt;$C$9:$C$12),((MIN(U1856,$D$12))-$C$9:$C$12),$H$9:$H$12))))))-O1856,0))</f>
        <v>0</v>
      </c>
      <c r="Z1856" s="248"/>
      <c r="AA1856" s="285">
        <f t="shared" si="1320"/>
        <v>0</v>
      </c>
      <c r="AB1856" s="242">
        <f>IF(AA1856=0,0,SUMIFS('Sch A. Input'!$H847:$CJ847,'Sch A. Input'!$H$14:$CJ$14,"Recurring",'Sch A. Input'!$H$13:$CJ$13,"&lt;="&amp;$L$11,'Sch A. Input'!$H$13:$CJ$13,"&lt;="&amp;$AI$1020,'Sch A. Input'!$H$13:$CJ$13,"&gt;"&amp;$Y$1020))</f>
        <v>0</v>
      </c>
      <c r="AC1856" s="242">
        <f>IF(AA1856=0,0,SUMIFS('Sch A. Input'!$H847:$CJ847,'Sch A. Input'!$H$14:$CJ$14,"One-time",'Sch A. Input'!$H$13:$CJ$13,"&lt;="&amp;$L$11,'Sch A. Input'!$H$13:$CJ$13,"&lt;="&amp;$AI$1020,'Sch A. Input'!$H$13:$CJ$13,"&gt;"&amp;$Y$1020))</f>
        <v>0</v>
      </c>
      <c r="AD1856" s="283">
        <f t="shared" si="1321"/>
        <v>0</v>
      </c>
      <c r="AE1856" s="242">
        <f t="shared" si="1322"/>
        <v>0</v>
      </c>
      <c r="AF1856" s="242">
        <f t="shared" si="1323"/>
        <v>0</v>
      </c>
      <c r="AG1856" s="276">
        <f t="shared" si="1309"/>
        <v>0</v>
      </c>
      <c r="AH1856" s="281">
        <f t="shared" ref="AH1856:AH1919" si="1385">IFERROR(IF(((H1856+R1856+AB1856)/$AG1856*$M$9+I1856+S1856+AC1856)&gt;$D$12,"YES","NO"),0)</f>
        <v>0</v>
      </c>
      <c r="AI1856" s="245">
        <f t="shared" ref="AI1856:AI1919" si="1386">IF(AA1856=0,0,IFERROR(IF(AH1856="YES",MIN((AD1856+T1856+J1856)*($G$12/$D$12),$G$12),((SUMPRODUCT(--((MIN(AF1856,$D$12))&gt;$C$9:$C$12),((MIN(AF1856,$D$12))-$C$9:$C$12),$H$9:$H$12))-((1-AG1856/$M$9)*((SUMPRODUCT(--((MIN(AE1856,$D$12))&gt;$C$9:$C$12),((MIN(AE1856,$D$12))-$C$9:$C$12),$H$9:$H$12))))))-O1856-Y1856,0))</f>
        <v>0</v>
      </c>
      <c r="AK1856" s="285">
        <f t="shared" si="1324"/>
        <v>0</v>
      </c>
      <c r="AL1856" s="242">
        <f>IF(AK1856=0,0,SUMIFS('Sch A. Input'!$H847:$CJ847,'Sch A. Input'!$H$14:$CJ$14,"Recurring",'Sch A. Input'!$H$13:$CJ$13,"&lt;="&amp;$L$11,'Sch A. Input'!$H$13:$CJ$13,"&lt;="&amp;$AS$1020,'Sch A. Input'!$H$13:$CJ$13,"&gt;"&amp;$AI$1020))</f>
        <v>0</v>
      </c>
      <c r="AM1856" s="242">
        <f>IF(AK1856=0,0,SUMIFS('Sch A. Input'!$H847:$CJ847,'Sch A. Input'!$H$14:$CJ$14,"One-time",'Sch A. Input'!$H$13:$CJ$13,"&lt;="&amp;$L$11,'Sch A. Input'!$H$13:$CJ$13,"&lt;="&amp;$AS$1020,'Sch A. Input'!$H$13:$CJ$13,"&gt;"&amp;$AI$1020))</f>
        <v>0</v>
      </c>
      <c r="AN1856" s="283">
        <f t="shared" si="1325"/>
        <v>0</v>
      </c>
      <c r="AO1856" s="242">
        <f t="shared" si="1326"/>
        <v>0</v>
      </c>
      <c r="AP1856" s="242">
        <f t="shared" si="1327"/>
        <v>0</v>
      </c>
      <c r="AQ1856" s="276">
        <f t="shared" si="1310"/>
        <v>0</v>
      </c>
      <c r="AR1856" s="281">
        <f t="shared" ref="AR1856:AR1919" si="1387">IFERROR(IF(((H1856+R1856+AB1856+AL1856)/$AQ1856*$M$9+I1856+S1856+AC1856+AM1856)&gt;$D$12,"YES","NO"),0)</f>
        <v>0</v>
      </c>
      <c r="AS1856" s="245">
        <f t="shared" ref="AS1856:AS1919" si="1388">IF(AK1856=0,0,IFERROR(IF(AR1856="YES",MIN((AN1856+AD1856+T1856+J1856)*($G$12/$D$12),$G$12),((SUMPRODUCT(--((MIN(AP1856,$D$12))&gt;$C$9:$C$12),((MIN(AP1856,$D$12))-$C$9:$C$12),$H$9:$H$12))-((1-AQ1856/$M$9)*((SUMPRODUCT(--((MIN(AO1856,$D$12))&gt;$C$9:$C$12),((MIN(AO1856,$D$12))-$C$9:$C$12),$H$9:$H$12))))))-O1856-Y1856-AI1856,0))</f>
        <v>0</v>
      </c>
      <c r="AY1856" s="160"/>
      <c r="AZ1856" s="160"/>
      <c r="BK1856" s="2"/>
      <c r="BL1856" s="2"/>
      <c r="BM1856" s="2"/>
      <c r="BN1856" s="2"/>
      <c r="BO1856" s="2"/>
      <c r="BP1856" s="2"/>
      <c r="BQ1856" s="2"/>
      <c r="BR1856" s="2"/>
      <c r="BS1856" s="2"/>
      <c r="BT1856" s="2"/>
      <c r="BU1856" s="2"/>
      <c r="BV1856" s="2"/>
      <c r="BW1856" s="2"/>
      <c r="BX1856" s="2"/>
      <c r="BY1856" s="2"/>
      <c r="BZ1856" s="2"/>
      <c r="CA1856" s="2"/>
      <c r="CI1856"/>
      <c r="CJ1856"/>
      <c r="CK1856"/>
      <c r="CL1856"/>
      <c r="CM1856"/>
      <c r="CN1856"/>
      <c r="CO1856"/>
      <c r="CP1856"/>
      <c r="CQ1856"/>
      <c r="CR1856"/>
      <c r="CS1856"/>
      <c r="CT1856"/>
      <c r="CU1856"/>
      <c r="CV1856"/>
      <c r="CW1856"/>
      <c r="CX1856"/>
    </row>
    <row r="1857" spans="2:102" x14ac:dyDescent="0.35">
      <c r="B1857" s="70" t="str">
        <f t="shared" ref="B1857:F1857" si="1389">B850</f>
        <v/>
      </c>
      <c r="C1857" s="166" t="str">
        <f t="shared" si="1389"/>
        <v/>
      </c>
      <c r="D1857" s="273" t="str">
        <f t="shared" si="1389"/>
        <v/>
      </c>
      <c r="E1857" s="273">
        <f t="shared" si="1389"/>
        <v>45016</v>
      </c>
      <c r="F1857" s="273">
        <f t="shared" si="1389"/>
        <v>0</v>
      </c>
      <c r="G1857" s="98">
        <f t="shared" si="1312"/>
        <v>0</v>
      </c>
      <c r="H1857" s="242">
        <f>IF(G1857=0,0,SUMIFS('Sch A. Input'!$H848:$CJ848,'Sch A. Input'!$H$14:$CJ$14,"Recurring",'Sch A. Input'!$H$13:$CJ$13,"&lt;="&amp;$O$1020,'Sch A. Input'!$H$13:$CJ$13,"&lt;="&amp;$L$11))</f>
        <v>0</v>
      </c>
      <c r="I1857" s="242">
        <f>IF(G1857=0,0,SUMIFS('Sch A. Input'!$H848:$CJ848,'Sch A. Input'!$H$14:$CJ$14,"One-time",'Sch A. Input'!$H$13:$CJ$13,"&lt;="&amp;$O$1020,'Sch A. Input'!$H$13:$CJ$13,"&lt;="&amp;$L$11))</f>
        <v>0</v>
      </c>
      <c r="J1857" s="283">
        <f t="shared" si="1313"/>
        <v>0</v>
      </c>
      <c r="K1857" s="242">
        <f t="shared" si="1314"/>
        <v>0</v>
      </c>
      <c r="L1857" s="242">
        <f t="shared" si="1315"/>
        <v>0</v>
      </c>
      <c r="M1857" s="276">
        <f t="shared" si="1307"/>
        <v>0</v>
      </c>
      <c r="N1857" s="281">
        <f t="shared" si="1381"/>
        <v>0</v>
      </c>
      <c r="O1857" s="245">
        <f t="shared" si="1382"/>
        <v>0</v>
      </c>
      <c r="P1857" s="248"/>
      <c r="Q1857" s="285">
        <f t="shared" si="1316"/>
        <v>0</v>
      </c>
      <c r="R1857" s="242">
        <f>IF(Q1857=0,0,SUMIFS('Sch A. Input'!$H848:$CJ848,'Sch A. Input'!$H$14:$CJ$14,"Recurring",'Sch A. Input'!$H$13:$CJ$13,"&lt;="&amp;$L$11,'Sch A. Input'!$H$13:$CJ$13,"&lt;="&amp;$Y$1020,'Sch A. Input'!$H$13:$CJ$13,"&gt;"&amp;$O$1020))</f>
        <v>0</v>
      </c>
      <c r="S1857" s="242">
        <f>IF(Q1857=0,0,SUMIFS('Sch A. Input'!$H848:$CJ848,'Sch A. Input'!$H$14:$CJ$14,"One-time",'Sch A. Input'!$H$13:$CJ$13,"&lt;="&amp;$L$11,'Sch A. Input'!$H$13:$CJ$13,"&lt;="&amp;$Y$1020,'Sch A. Input'!$H$13:$CJ$13,"&gt;"&amp;$O$1020))</f>
        <v>0</v>
      </c>
      <c r="T1857" s="283">
        <f t="shared" si="1317"/>
        <v>0</v>
      </c>
      <c r="U1857" s="242">
        <f t="shared" si="1318"/>
        <v>0</v>
      </c>
      <c r="V1857" s="242">
        <f t="shared" si="1319"/>
        <v>0</v>
      </c>
      <c r="W1857" s="276">
        <f t="shared" si="1308"/>
        <v>0</v>
      </c>
      <c r="X1857" s="281">
        <f t="shared" si="1383"/>
        <v>0</v>
      </c>
      <c r="Y1857" s="245">
        <f t="shared" si="1384"/>
        <v>0</v>
      </c>
      <c r="Z1857" s="248"/>
      <c r="AA1857" s="285">
        <f t="shared" si="1320"/>
        <v>0</v>
      </c>
      <c r="AB1857" s="242">
        <f>IF(AA1857=0,0,SUMIFS('Sch A. Input'!$H848:$CJ848,'Sch A. Input'!$H$14:$CJ$14,"Recurring",'Sch A. Input'!$H$13:$CJ$13,"&lt;="&amp;$L$11,'Sch A. Input'!$H$13:$CJ$13,"&lt;="&amp;$AI$1020,'Sch A. Input'!$H$13:$CJ$13,"&gt;"&amp;$Y$1020))</f>
        <v>0</v>
      </c>
      <c r="AC1857" s="242">
        <f>IF(AA1857=0,0,SUMIFS('Sch A. Input'!$H848:$CJ848,'Sch A. Input'!$H$14:$CJ$14,"One-time",'Sch A. Input'!$H$13:$CJ$13,"&lt;="&amp;$L$11,'Sch A. Input'!$H$13:$CJ$13,"&lt;="&amp;$AI$1020,'Sch A. Input'!$H$13:$CJ$13,"&gt;"&amp;$Y$1020))</f>
        <v>0</v>
      </c>
      <c r="AD1857" s="283">
        <f t="shared" si="1321"/>
        <v>0</v>
      </c>
      <c r="AE1857" s="242">
        <f t="shared" si="1322"/>
        <v>0</v>
      </c>
      <c r="AF1857" s="242">
        <f t="shared" si="1323"/>
        <v>0</v>
      </c>
      <c r="AG1857" s="276">
        <f t="shared" si="1309"/>
        <v>0</v>
      </c>
      <c r="AH1857" s="281">
        <f t="shared" si="1385"/>
        <v>0</v>
      </c>
      <c r="AI1857" s="245">
        <f t="shared" si="1386"/>
        <v>0</v>
      </c>
      <c r="AK1857" s="285">
        <f t="shared" si="1324"/>
        <v>0</v>
      </c>
      <c r="AL1857" s="242">
        <f>IF(AK1857=0,0,SUMIFS('Sch A. Input'!$H848:$CJ848,'Sch A. Input'!$H$14:$CJ$14,"Recurring",'Sch A. Input'!$H$13:$CJ$13,"&lt;="&amp;$L$11,'Sch A. Input'!$H$13:$CJ$13,"&lt;="&amp;$AS$1020,'Sch A. Input'!$H$13:$CJ$13,"&gt;"&amp;$AI$1020))</f>
        <v>0</v>
      </c>
      <c r="AM1857" s="242">
        <f>IF(AK1857=0,0,SUMIFS('Sch A. Input'!$H848:$CJ848,'Sch A. Input'!$H$14:$CJ$14,"One-time",'Sch A. Input'!$H$13:$CJ$13,"&lt;="&amp;$L$11,'Sch A. Input'!$H$13:$CJ$13,"&lt;="&amp;$AS$1020,'Sch A. Input'!$H$13:$CJ$13,"&gt;"&amp;$AI$1020))</f>
        <v>0</v>
      </c>
      <c r="AN1857" s="283">
        <f t="shared" si="1325"/>
        <v>0</v>
      </c>
      <c r="AO1857" s="242">
        <f t="shared" si="1326"/>
        <v>0</v>
      </c>
      <c r="AP1857" s="242">
        <f t="shared" si="1327"/>
        <v>0</v>
      </c>
      <c r="AQ1857" s="276">
        <f t="shared" si="1310"/>
        <v>0</v>
      </c>
      <c r="AR1857" s="281">
        <f t="shared" si="1387"/>
        <v>0</v>
      </c>
      <c r="AS1857" s="245">
        <f t="shared" si="1388"/>
        <v>0</v>
      </c>
      <c r="AY1857" s="160"/>
      <c r="AZ1857" s="160"/>
      <c r="BK1857" s="2"/>
      <c r="BL1857" s="2"/>
      <c r="BM1857" s="2"/>
      <c r="BN1857" s="2"/>
      <c r="BO1857" s="2"/>
      <c r="BP1857" s="2"/>
      <c r="BQ1857" s="2"/>
      <c r="BR1857" s="2"/>
      <c r="BS1857" s="2"/>
      <c r="BT1857" s="2"/>
      <c r="BU1857" s="2"/>
      <c r="BV1857" s="2"/>
      <c r="BW1857" s="2"/>
      <c r="BX1857" s="2"/>
      <c r="BY1857" s="2"/>
      <c r="BZ1857" s="2"/>
      <c r="CA1857" s="2"/>
      <c r="CI1857"/>
      <c r="CJ1857"/>
      <c r="CK1857"/>
      <c r="CL1857"/>
      <c r="CM1857"/>
      <c r="CN1857"/>
      <c r="CO1857"/>
      <c r="CP1857"/>
      <c r="CQ1857"/>
      <c r="CR1857"/>
      <c r="CS1857"/>
      <c r="CT1857"/>
      <c r="CU1857"/>
      <c r="CV1857"/>
      <c r="CW1857"/>
      <c r="CX1857"/>
    </row>
    <row r="1858" spans="2:102" x14ac:dyDescent="0.35">
      <c r="B1858" s="70" t="str">
        <f t="shared" ref="B1858:F1858" si="1390">B851</f>
        <v/>
      </c>
      <c r="C1858" s="166" t="str">
        <f t="shared" si="1390"/>
        <v/>
      </c>
      <c r="D1858" s="273" t="str">
        <f t="shared" si="1390"/>
        <v/>
      </c>
      <c r="E1858" s="273">
        <f t="shared" si="1390"/>
        <v>45016</v>
      </c>
      <c r="F1858" s="273">
        <f t="shared" si="1390"/>
        <v>0</v>
      </c>
      <c r="G1858" s="98">
        <f t="shared" si="1312"/>
        <v>0</v>
      </c>
      <c r="H1858" s="242">
        <f>IF(G1858=0,0,SUMIFS('Sch A. Input'!$H849:$CJ849,'Sch A. Input'!$H$14:$CJ$14,"Recurring",'Sch A. Input'!$H$13:$CJ$13,"&lt;="&amp;$O$1020,'Sch A. Input'!$H$13:$CJ$13,"&lt;="&amp;$L$11))</f>
        <v>0</v>
      </c>
      <c r="I1858" s="242">
        <f>IF(G1858=0,0,SUMIFS('Sch A. Input'!$H849:$CJ849,'Sch A. Input'!$H$14:$CJ$14,"One-time",'Sch A. Input'!$H$13:$CJ$13,"&lt;="&amp;$O$1020,'Sch A. Input'!$H$13:$CJ$13,"&lt;="&amp;$L$11))</f>
        <v>0</v>
      </c>
      <c r="J1858" s="283">
        <f t="shared" si="1313"/>
        <v>0</v>
      </c>
      <c r="K1858" s="242">
        <f t="shared" si="1314"/>
        <v>0</v>
      </c>
      <c r="L1858" s="242">
        <f t="shared" si="1315"/>
        <v>0</v>
      </c>
      <c r="M1858" s="276">
        <f t="shared" si="1307"/>
        <v>0</v>
      </c>
      <c r="N1858" s="281">
        <f t="shared" si="1381"/>
        <v>0</v>
      </c>
      <c r="O1858" s="245">
        <f t="shared" si="1382"/>
        <v>0</v>
      </c>
      <c r="P1858" s="248"/>
      <c r="Q1858" s="285">
        <f t="shared" si="1316"/>
        <v>0</v>
      </c>
      <c r="R1858" s="242">
        <f>IF(Q1858=0,0,SUMIFS('Sch A. Input'!$H849:$CJ849,'Sch A. Input'!$H$14:$CJ$14,"Recurring",'Sch A. Input'!$H$13:$CJ$13,"&lt;="&amp;$L$11,'Sch A. Input'!$H$13:$CJ$13,"&lt;="&amp;$Y$1020,'Sch A. Input'!$H$13:$CJ$13,"&gt;"&amp;$O$1020))</f>
        <v>0</v>
      </c>
      <c r="S1858" s="242">
        <f>IF(Q1858=0,0,SUMIFS('Sch A. Input'!$H849:$CJ849,'Sch A. Input'!$H$14:$CJ$14,"One-time",'Sch A. Input'!$H$13:$CJ$13,"&lt;="&amp;$L$11,'Sch A. Input'!$H$13:$CJ$13,"&lt;="&amp;$Y$1020,'Sch A. Input'!$H$13:$CJ$13,"&gt;"&amp;$O$1020))</f>
        <v>0</v>
      </c>
      <c r="T1858" s="283">
        <f t="shared" si="1317"/>
        <v>0</v>
      </c>
      <c r="U1858" s="242">
        <f t="shared" si="1318"/>
        <v>0</v>
      </c>
      <c r="V1858" s="242">
        <f t="shared" si="1319"/>
        <v>0</v>
      </c>
      <c r="W1858" s="276">
        <f t="shared" si="1308"/>
        <v>0</v>
      </c>
      <c r="X1858" s="281">
        <f t="shared" si="1383"/>
        <v>0</v>
      </c>
      <c r="Y1858" s="245">
        <f t="shared" si="1384"/>
        <v>0</v>
      </c>
      <c r="Z1858" s="248"/>
      <c r="AA1858" s="285">
        <f t="shared" si="1320"/>
        <v>0</v>
      </c>
      <c r="AB1858" s="242">
        <f>IF(AA1858=0,0,SUMIFS('Sch A. Input'!$H849:$CJ849,'Sch A. Input'!$H$14:$CJ$14,"Recurring",'Sch A. Input'!$H$13:$CJ$13,"&lt;="&amp;$L$11,'Sch A. Input'!$H$13:$CJ$13,"&lt;="&amp;$AI$1020,'Sch A. Input'!$H$13:$CJ$13,"&gt;"&amp;$Y$1020))</f>
        <v>0</v>
      </c>
      <c r="AC1858" s="242">
        <f>IF(AA1858=0,0,SUMIFS('Sch A. Input'!$H849:$CJ849,'Sch A. Input'!$H$14:$CJ$14,"One-time",'Sch A. Input'!$H$13:$CJ$13,"&lt;="&amp;$L$11,'Sch A. Input'!$H$13:$CJ$13,"&lt;="&amp;$AI$1020,'Sch A. Input'!$H$13:$CJ$13,"&gt;"&amp;$Y$1020))</f>
        <v>0</v>
      </c>
      <c r="AD1858" s="283">
        <f t="shared" si="1321"/>
        <v>0</v>
      </c>
      <c r="AE1858" s="242">
        <f t="shared" si="1322"/>
        <v>0</v>
      </c>
      <c r="AF1858" s="242">
        <f t="shared" si="1323"/>
        <v>0</v>
      </c>
      <c r="AG1858" s="276">
        <f t="shared" si="1309"/>
        <v>0</v>
      </c>
      <c r="AH1858" s="281">
        <f t="shared" si="1385"/>
        <v>0</v>
      </c>
      <c r="AI1858" s="245">
        <f t="shared" si="1386"/>
        <v>0</v>
      </c>
      <c r="AK1858" s="285">
        <f t="shared" si="1324"/>
        <v>0</v>
      </c>
      <c r="AL1858" s="242">
        <f>IF(AK1858=0,0,SUMIFS('Sch A. Input'!$H849:$CJ849,'Sch A. Input'!$H$14:$CJ$14,"Recurring",'Sch A. Input'!$H$13:$CJ$13,"&lt;="&amp;$L$11,'Sch A. Input'!$H$13:$CJ$13,"&lt;="&amp;$AS$1020,'Sch A. Input'!$H$13:$CJ$13,"&gt;"&amp;$AI$1020))</f>
        <v>0</v>
      </c>
      <c r="AM1858" s="242">
        <f>IF(AK1858=0,0,SUMIFS('Sch A. Input'!$H849:$CJ849,'Sch A. Input'!$H$14:$CJ$14,"One-time",'Sch A. Input'!$H$13:$CJ$13,"&lt;="&amp;$L$11,'Sch A. Input'!$H$13:$CJ$13,"&lt;="&amp;$AS$1020,'Sch A. Input'!$H$13:$CJ$13,"&gt;"&amp;$AI$1020))</f>
        <v>0</v>
      </c>
      <c r="AN1858" s="283">
        <f t="shared" si="1325"/>
        <v>0</v>
      </c>
      <c r="AO1858" s="242">
        <f t="shared" si="1326"/>
        <v>0</v>
      </c>
      <c r="AP1858" s="242">
        <f t="shared" si="1327"/>
        <v>0</v>
      </c>
      <c r="AQ1858" s="276">
        <f t="shared" si="1310"/>
        <v>0</v>
      </c>
      <c r="AR1858" s="281">
        <f t="shared" si="1387"/>
        <v>0</v>
      </c>
      <c r="AS1858" s="245">
        <f t="shared" si="1388"/>
        <v>0</v>
      </c>
      <c r="AY1858" s="160"/>
      <c r="AZ1858" s="160"/>
      <c r="BK1858" s="2"/>
      <c r="BL1858" s="2"/>
      <c r="BM1858" s="2"/>
      <c r="BN1858" s="2"/>
      <c r="BO1858" s="2"/>
      <c r="BP1858" s="2"/>
      <c r="BQ1858" s="2"/>
      <c r="BR1858" s="2"/>
      <c r="BS1858" s="2"/>
      <c r="BT1858" s="2"/>
      <c r="BU1858" s="2"/>
      <c r="BV1858" s="2"/>
      <c r="BW1858" s="2"/>
      <c r="BX1858" s="2"/>
      <c r="BY1858" s="2"/>
      <c r="BZ1858" s="2"/>
      <c r="CA1858" s="2"/>
      <c r="CI1858"/>
      <c r="CJ1858"/>
      <c r="CK1858"/>
      <c r="CL1858"/>
      <c r="CM1858"/>
      <c r="CN1858"/>
      <c r="CO1858"/>
      <c r="CP1858"/>
      <c r="CQ1858"/>
      <c r="CR1858"/>
      <c r="CS1858"/>
      <c r="CT1858"/>
      <c r="CU1858"/>
      <c r="CV1858"/>
      <c r="CW1858"/>
      <c r="CX1858"/>
    </row>
    <row r="1859" spans="2:102" x14ac:dyDescent="0.35">
      <c r="B1859" s="70" t="str">
        <f t="shared" ref="B1859:F1859" si="1391">B852</f>
        <v/>
      </c>
      <c r="C1859" s="166" t="str">
        <f t="shared" si="1391"/>
        <v/>
      </c>
      <c r="D1859" s="273" t="str">
        <f t="shared" si="1391"/>
        <v/>
      </c>
      <c r="E1859" s="273">
        <f t="shared" si="1391"/>
        <v>45016</v>
      </c>
      <c r="F1859" s="273">
        <f t="shared" si="1391"/>
        <v>0</v>
      </c>
      <c r="G1859" s="98">
        <f t="shared" si="1312"/>
        <v>0</v>
      </c>
      <c r="H1859" s="242">
        <f>IF(G1859=0,0,SUMIFS('Sch A. Input'!$H850:$CJ850,'Sch A. Input'!$H$14:$CJ$14,"Recurring",'Sch A. Input'!$H$13:$CJ$13,"&lt;="&amp;$O$1020,'Sch A. Input'!$H$13:$CJ$13,"&lt;="&amp;$L$11))</f>
        <v>0</v>
      </c>
      <c r="I1859" s="242">
        <f>IF(G1859=0,0,SUMIFS('Sch A. Input'!$H850:$CJ850,'Sch A. Input'!$H$14:$CJ$14,"One-time",'Sch A. Input'!$H$13:$CJ$13,"&lt;="&amp;$O$1020,'Sch A. Input'!$H$13:$CJ$13,"&lt;="&amp;$L$11))</f>
        <v>0</v>
      </c>
      <c r="J1859" s="283">
        <f t="shared" si="1313"/>
        <v>0</v>
      </c>
      <c r="K1859" s="242">
        <f t="shared" si="1314"/>
        <v>0</v>
      </c>
      <c r="L1859" s="242">
        <f t="shared" si="1315"/>
        <v>0</v>
      </c>
      <c r="M1859" s="276">
        <f t="shared" si="1307"/>
        <v>0</v>
      </c>
      <c r="N1859" s="281">
        <f t="shared" si="1381"/>
        <v>0</v>
      </c>
      <c r="O1859" s="245">
        <f t="shared" si="1382"/>
        <v>0</v>
      </c>
      <c r="P1859" s="248"/>
      <c r="Q1859" s="285">
        <f t="shared" si="1316"/>
        <v>0</v>
      </c>
      <c r="R1859" s="242">
        <f>IF(Q1859=0,0,SUMIFS('Sch A. Input'!$H850:$CJ850,'Sch A. Input'!$H$14:$CJ$14,"Recurring",'Sch A. Input'!$H$13:$CJ$13,"&lt;="&amp;$L$11,'Sch A. Input'!$H$13:$CJ$13,"&lt;="&amp;$Y$1020,'Sch A. Input'!$H$13:$CJ$13,"&gt;"&amp;$O$1020))</f>
        <v>0</v>
      </c>
      <c r="S1859" s="242">
        <f>IF(Q1859=0,0,SUMIFS('Sch A. Input'!$H850:$CJ850,'Sch A. Input'!$H$14:$CJ$14,"One-time",'Sch A. Input'!$H$13:$CJ$13,"&lt;="&amp;$L$11,'Sch A. Input'!$H$13:$CJ$13,"&lt;="&amp;$Y$1020,'Sch A. Input'!$H$13:$CJ$13,"&gt;"&amp;$O$1020))</f>
        <v>0</v>
      </c>
      <c r="T1859" s="283">
        <f t="shared" si="1317"/>
        <v>0</v>
      </c>
      <c r="U1859" s="242">
        <f t="shared" si="1318"/>
        <v>0</v>
      </c>
      <c r="V1859" s="242">
        <f t="shared" si="1319"/>
        <v>0</v>
      </c>
      <c r="W1859" s="276">
        <f t="shared" si="1308"/>
        <v>0</v>
      </c>
      <c r="X1859" s="281">
        <f t="shared" si="1383"/>
        <v>0</v>
      </c>
      <c r="Y1859" s="245">
        <f t="shared" si="1384"/>
        <v>0</v>
      </c>
      <c r="Z1859" s="248"/>
      <c r="AA1859" s="285">
        <f t="shared" si="1320"/>
        <v>0</v>
      </c>
      <c r="AB1859" s="242">
        <f>IF(AA1859=0,0,SUMIFS('Sch A. Input'!$H850:$CJ850,'Sch A. Input'!$H$14:$CJ$14,"Recurring",'Sch A. Input'!$H$13:$CJ$13,"&lt;="&amp;$L$11,'Sch A. Input'!$H$13:$CJ$13,"&lt;="&amp;$AI$1020,'Sch A. Input'!$H$13:$CJ$13,"&gt;"&amp;$Y$1020))</f>
        <v>0</v>
      </c>
      <c r="AC1859" s="242">
        <f>IF(AA1859=0,0,SUMIFS('Sch A. Input'!$H850:$CJ850,'Sch A. Input'!$H$14:$CJ$14,"One-time",'Sch A. Input'!$H$13:$CJ$13,"&lt;="&amp;$L$11,'Sch A. Input'!$H$13:$CJ$13,"&lt;="&amp;$AI$1020,'Sch A. Input'!$H$13:$CJ$13,"&gt;"&amp;$Y$1020))</f>
        <v>0</v>
      </c>
      <c r="AD1859" s="283">
        <f t="shared" si="1321"/>
        <v>0</v>
      </c>
      <c r="AE1859" s="242">
        <f t="shared" si="1322"/>
        <v>0</v>
      </c>
      <c r="AF1859" s="242">
        <f t="shared" si="1323"/>
        <v>0</v>
      </c>
      <c r="AG1859" s="276">
        <f t="shared" si="1309"/>
        <v>0</v>
      </c>
      <c r="AH1859" s="281">
        <f t="shared" si="1385"/>
        <v>0</v>
      </c>
      <c r="AI1859" s="245">
        <f t="shared" si="1386"/>
        <v>0</v>
      </c>
      <c r="AK1859" s="285">
        <f t="shared" si="1324"/>
        <v>0</v>
      </c>
      <c r="AL1859" s="242">
        <f>IF(AK1859=0,0,SUMIFS('Sch A. Input'!$H850:$CJ850,'Sch A. Input'!$H$14:$CJ$14,"Recurring",'Sch A. Input'!$H$13:$CJ$13,"&lt;="&amp;$L$11,'Sch A. Input'!$H$13:$CJ$13,"&lt;="&amp;$AS$1020,'Sch A. Input'!$H$13:$CJ$13,"&gt;"&amp;$AI$1020))</f>
        <v>0</v>
      </c>
      <c r="AM1859" s="242">
        <f>IF(AK1859=0,0,SUMIFS('Sch A. Input'!$H850:$CJ850,'Sch A. Input'!$H$14:$CJ$14,"One-time",'Sch A. Input'!$H$13:$CJ$13,"&lt;="&amp;$L$11,'Sch A. Input'!$H$13:$CJ$13,"&lt;="&amp;$AS$1020,'Sch A. Input'!$H$13:$CJ$13,"&gt;"&amp;$AI$1020))</f>
        <v>0</v>
      </c>
      <c r="AN1859" s="283">
        <f t="shared" si="1325"/>
        <v>0</v>
      </c>
      <c r="AO1859" s="242">
        <f t="shared" si="1326"/>
        <v>0</v>
      </c>
      <c r="AP1859" s="242">
        <f t="shared" si="1327"/>
        <v>0</v>
      </c>
      <c r="AQ1859" s="276">
        <f t="shared" si="1310"/>
        <v>0</v>
      </c>
      <c r="AR1859" s="281">
        <f t="shared" si="1387"/>
        <v>0</v>
      </c>
      <c r="AS1859" s="245">
        <f t="shared" si="1388"/>
        <v>0</v>
      </c>
      <c r="AY1859" s="160"/>
      <c r="AZ1859" s="160"/>
      <c r="BK1859" s="2"/>
      <c r="BL1859" s="2"/>
      <c r="BM1859" s="2"/>
      <c r="BN1859" s="2"/>
      <c r="BO1859" s="2"/>
      <c r="BP1859" s="2"/>
      <c r="BQ1859" s="2"/>
      <c r="BR1859" s="2"/>
      <c r="BS1859" s="2"/>
      <c r="BT1859" s="2"/>
      <c r="BU1859" s="2"/>
      <c r="BV1859" s="2"/>
      <c r="BW1859" s="2"/>
      <c r="BX1859" s="2"/>
      <c r="BY1859" s="2"/>
      <c r="BZ1859" s="2"/>
      <c r="CA1859" s="2"/>
      <c r="CI1859"/>
      <c r="CJ1859"/>
      <c r="CK1859"/>
      <c r="CL1859"/>
      <c r="CM1859"/>
      <c r="CN1859"/>
      <c r="CO1859"/>
      <c r="CP1859"/>
      <c r="CQ1859"/>
      <c r="CR1859"/>
      <c r="CS1859"/>
      <c r="CT1859"/>
      <c r="CU1859"/>
      <c r="CV1859"/>
      <c r="CW1859"/>
      <c r="CX1859"/>
    </row>
    <row r="1860" spans="2:102" x14ac:dyDescent="0.35">
      <c r="B1860" s="70" t="str">
        <f t="shared" ref="B1860:F1860" si="1392">B853</f>
        <v/>
      </c>
      <c r="C1860" s="166" t="str">
        <f t="shared" si="1392"/>
        <v/>
      </c>
      <c r="D1860" s="273" t="str">
        <f t="shared" si="1392"/>
        <v/>
      </c>
      <c r="E1860" s="273">
        <f t="shared" si="1392"/>
        <v>45016</v>
      </c>
      <c r="F1860" s="273">
        <f t="shared" si="1392"/>
        <v>0</v>
      </c>
      <c r="G1860" s="98">
        <f t="shared" si="1312"/>
        <v>0</v>
      </c>
      <c r="H1860" s="242">
        <f>IF(G1860=0,0,SUMIFS('Sch A. Input'!$H851:$CJ851,'Sch A. Input'!$H$14:$CJ$14,"Recurring",'Sch A. Input'!$H$13:$CJ$13,"&lt;="&amp;$O$1020,'Sch A. Input'!$H$13:$CJ$13,"&lt;="&amp;$L$11))</f>
        <v>0</v>
      </c>
      <c r="I1860" s="242">
        <f>IF(G1860=0,0,SUMIFS('Sch A. Input'!$H851:$CJ851,'Sch A. Input'!$H$14:$CJ$14,"One-time",'Sch A. Input'!$H$13:$CJ$13,"&lt;="&amp;$O$1020,'Sch A. Input'!$H$13:$CJ$13,"&lt;="&amp;$L$11))</f>
        <v>0</v>
      </c>
      <c r="J1860" s="283">
        <f t="shared" si="1313"/>
        <v>0</v>
      </c>
      <c r="K1860" s="242">
        <f t="shared" si="1314"/>
        <v>0</v>
      </c>
      <c r="L1860" s="242">
        <f t="shared" si="1315"/>
        <v>0</v>
      </c>
      <c r="M1860" s="276">
        <f t="shared" si="1307"/>
        <v>0</v>
      </c>
      <c r="N1860" s="281">
        <f t="shared" si="1381"/>
        <v>0</v>
      </c>
      <c r="O1860" s="245">
        <f t="shared" si="1382"/>
        <v>0</v>
      </c>
      <c r="P1860" s="248"/>
      <c r="Q1860" s="285">
        <f t="shared" si="1316"/>
        <v>0</v>
      </c>
      <c r="R1860" s="242">
        <f>IF(Q1860=0,0,SUMIFS('Sch A. Input'!$H851:$CJ851,'Sch A. Input'!$H$14:$CJ$14,"Recurring",'Sch A. Input'!$H$13:$CJ$13,"&lt;="&amp;$L$11,'Sch A. Input'!$H$13:$CJ$13,"&lt;="&amp;$Y$1020,'Sch A. Input'!$H$13:$CJ$13,"&gt;"&amp;$O$1020))</f>
        <v>0</v>
      </c>
      <c r="S1860" s="242">
        <f>IF(Q1860=0,0,SUMIFS('Sch A. Input'!$H851:$CJ851,'Sch A. Input'!$H$14:$CJ$14,"One-time",'Sch A. Input'!$H$13:$CJ$13,"&lt;="&amp;$L$11,'Sch A. Input'!$H$13:$CJ$13,"&lt;="&amp;$Y$1020,'Sch A. Input'!$H$13:$CJ$13,"&gt;"&amp;$O$1020))</f>
        <v>0</v>
      </c>
      <c r="T1860" s="283">
        <f t="shared" si="1317"/>
        <v>0</v>
      </c>
      <c r="U1860" s="242">
        <f t="shared" si="1318"/>
        <v>0</v>
      </c>
      <c r="V1860" s="242">
        <f t="shared" si="1319"/>
        <v>0</v>
      </c>
      <c r="W1860" s="276">
        <f t="shared" si="1308"/>
        <v>0</v>
      </c>
      <c r="X1860" s="281">
        <f t="shared" si="1383"/>
        <v>0</v>
      </c>
      <c r="Y1860" s="245">
        <f t="shared" si="1384"/>
        <v>0</v>
      </c>
      <c r="Z1860" s="248"/>
      <c r="AA1860" s="285">
        <f t="shared" si="1320"/>
        <v>0</v>
      </c>
      <c r="AB1860" s="242">
        <f>IF(AA1860=0,0,SUMIFS('Sch A. Input'!$H851:$CJ851,'Sch A. Input'!$H$14:$CJ$14,"Recurring",'Sch A. Input'!$H$13:$CJ$13,"&lt;="&amp;$L$11,'Sch A. Input'!$H$13:$CJ$13,"&lt;="&amp;$AI$1020,'Sch A. Input'!$H$13:$CJ$13,"&gt;"&amp;$Y$1020))</f>
        <v>0</v>
      </c>
      <c r="AC1860" s="242">
        <f>IF(AA1860=0,0,SUMIFS('Sch A. Input'!$H851:$CJ851,'Sch A. Input'!$H$14:$CJ$14,"One-time",'Sch A. Input'!$H$13:$CJ$13,"&lt;="&amp;$L$11,'Sch A. Input'!$H$13:$CJ$13,"&lt;="&amp;$AI$1020,'Sch A. Input'!$H$13:$CJ$13,"&gt;"&amp;$Y$1020))</f>
        <v>0</v>
      </c>
      <c r="AD1860" s="283">
        <f t="shared" si="1321"/>
        <v>0</v>
      </c>
      <c r="AE1860" s="242">
        <f t="shared" si="1322"/>
        <v>0</v>
      </c>
      <c r="AF1860" s="242">
        <f t="shared" si="1323"/>
        <v>0</v>
      </c>
      <c r="AG1860" s="276">
        <f t="shared" si="1309"/>
        <v>0</v>
      </c>
      <c r="AH1860" s="281">
        <f t="shared" si="1385"/>
        <v>0</v>
      </c>
      <c r="AI1860" s="245">
        <f t="shared" si="1386"/>
        <v>0</v>
      </c>
      <c r="AK1860" s="285">
        <f t="shared" si="1324"/>
        <v>0</v>
      </c>
      <c r="AL1860" s="242">
        <f>IF(AK1860=0,0,SUMIFS('Sch A. Input'!$H851:$CJ851,'Sch A. Input'!$H$14:$CJ$14,"Recurring",'Sch A. Input'!$H$13:$CJ$13,"&lt;="&amp;$L$11,'Sch A. Input'!$H$13:$CJ$13,"&lt;="&amp;$AS$1020,'Sch A. Input'!$H$13:$CJ$13,"&gt;"&amp;$AI$1020))</f>
        <v>0</v>
      </c>
      <c r="AM1860" s="242">
        <f>IF(AK1860=0,0,SUMIFS('Sch A. Input'!$H851:$CJ851,'Sch A. Input'!$H$14:$CJ$14,"One-time",'Sch A. Input'!$H$13:$CJ$13,"&lt;="&amp;$L$11,'Sch A. Input'!$H$13:$CJ$13,"&lt;="&amp;$AS$1020,'Sch A. Input'!$H$13:$CJ$13,"&gt;"&amp;$AI$1020))</f>
        <v>0</v>
      </c>
      <c r="AN1860" s="283">
        <f t="shared" si="1325"/>
        <v>0</v>
      </c>
      <c r="AO1860" s="242">
        <f t="shared" si="1326"/>
        <v>0</v>
      </c>
      <c r="AP1860" s="242">
        <f t="shared" si="1327"/>
        <v>0</v>
      </c>
      <c r="AQ1860" s="276">
        <f t="shared" si="1310"/>
        <v>0</v>
      </c>
      <c r="AR1860" s="281">
        <f t="shared" si="1387"/>
        <v>0</v>
      </c>
      <c r="AS1860" s="245">
        <f t="shared" si="1388"/>
        <v>0</v>
      </c>
      <c r="AY1860" s="160"/>
      <c r="AZ1860" s="160"/>
      <c r="BK1860" s="2"/>
      <c r="BL1860" s="2"/>
      <c r="BM1860" s="2"/>
      <c r="BN1860" s="2"/>
      <c r="BO1860" s="2"/>
      <c r="BP1860" s="2"/>
      <c r="BQ1860" s="2"/>
      <c r="BR1860" s="2"/>
      <c r="BS1860" s="2"/>
      <c r="BT1860" s="2"/>
      <c r="BU1860" s="2"/>
      <c r="BV1860" s="2"/>
      <c r="BW1860" s="2"/>
      <c r="BX1860" s="2"/>
      <c r="BY1860" s="2"/>
      <c r="BZ1860" s="2"/>
      <c r="CA1860" s="2"/>
      <c r="CI1860"/>
      <c r="CJ1860"/>
      <c r="CK1860"/>
      <c r="CL1860"/>
      <c r="CM1860"/>
      <c r="CN1860"/>
      <c r="CO1860"/>
      <c r="CP1860"/>
      <c r="CQ1860"/>
      <c r="CR1860"/>
      <c r="CS1860"/>
      <c r="CT1860"/>
      <c r="CU1860"/>
      <c r="CV1860"/>
      <c r="CW1860"/>
      <c r="CX1860"/>
    </row>
    <row r="1861" spans="2:102" x14ac:dyDescent="0.35">
      <c r="B1861" s="70" t="str">
        <f t="shared" ref="B1861:F1861" si="1393">B854</f>
        <v/>
      </c>
      <c r="C1861" s="166" t="str">
        <f t="shared" si="1393"/>
        <v/>
      </c>
      <c r="D1861" s="273" t="str">
        <f t="shared" si="1393"/>
        <v/>
      </c>
      <c r="E1861" s="273">
        <f t="shared" si="1393"/>
        <v>45016</v>
      </c>
      <c r="F1861" s="273">
        <f t="shared" si="1393"/>
        <v>0</v>
      </c>
      <c r="G1861" s="98">
        <f t="shared" si="1312"/>
        <v>0</v>
      </c>
      <c r="H1861" s="242">
        <f>IF(G1861=0,0,SUMIFS('Sch A. Input'!$H852:$CJ852,'Sch A. Input'!$H$14:$CJ$14,"Recurring",'Sch A. Input'!$H$13:$CJ$13,"&lt;="&amp;$O$1020,'Sch A. Input'!$H$13:$CJ$13,"&lt;="&amp;$L$11))</f>
        <v>0</v>
      </c>
      <c r="I1861" s="242">
        <f>IF(G1861=0,0,SUMIFS('Sch A. Input'!$H852:$CJ852,'Sch A. Input'!$H$14:$CJ$14,"One-time",'Sch A. Input'!$H$13:$CJ$13,"&lt;="&amp;$O$1020,'Sch A. Input'!$H$13:$CJ$13,"&lt;="&amp;$L$11))</f>
        <v>0</v>
      </c>
      <c r="J1861" s="283">
        <f t="shared" si="1313"/>
        <v>0</v>
      </c>
      <c r="K1861" s="242">
        <f t="shared" si="1314"/>
        <v>0</v>
      </c>
      <c r="L1861" s="242">
        <f t="shared" si="1315"/>
        <v>0</v>
      </c>
      <c r="M1861" s="276">
        <f t="shared" si="1307"/>
        <v>0</v>
      </c>
      <c r="N1861" s="281">
        <f t="shared" si="1381"/>
        <v>0</v>
      </c>
      <c r="O1861" s="245">
        <f t="shared" si="1382"/>
        <v>0</v>
      </c>
      <c r="P1861" s="248"/>
      <c r="Q1861" s="285">
        <f t="shared" si="1316"/>
        <v>0</v>
      </c>
      <c r="R1861" s="242">
        <f>IF(Q1861=0,0,SUMIFS('Sch A. Input'!$H852:$CJ852,'Sch A. Input'!$H$14:$CJ$14,"Recurring",'Sch A. Input'!$H$13:$CJ$13,"&lt;="&amp;$L$11,'Sch A. Input'!$H$13:$CJ$13,"&lt;="&amp;$Y$1020,'Sch A. Input'!$H$13:$CJ$13,"&gt;"&amp;$O$1020))</f>
        <v>0</v>
      </c>
      <c r="S1861" s="242">
        <f>IF(Q1861=0,0,SUMIFS('Sch A. Input'!$H852:$CJ852,'Sch A. Input'!$H$14:$CJ$14,"One-time",'Sch A. Input'!$H$13:$CJ$13,"&lt;="&amp;$L$11,'Sch A. Input'!$H$13:$CJ$13,"&lt;="&amp;$Y$1020,'Sch A. Input'!$H$13:$CJ$13,"&gt;"&amp;$O$1020))</f>
        <v>0</v>
      </c>
      <c r="T1861" s="283">
        <f t="shared" si="1317"/>
        <v>0</v>
      </c>
      <c r="U1861" s="242">
        <f t="shared" si="1318"/>
        <v>0</v>
      </c>
      <c r="V1861" s="242">
        <f t="shared" si="1319"/>
        <v>0</v>
      </c>
      <c r="W1861" s="276">
        <f t="shared" si="1308"/>
        <v>0</v>
      </c>
      <c r="X1861" s="281">
        <f t="shared" si="1383"/>
        <v>0</v>
      </c>
      <c r="Y1861" s="245">
        <f t="shared" si="1384"/>
        <v>0</v>
      </c>
      <c r="Z1861" s="248"/>
      <c r="AA1861" s="285">
        <f t="shared" si="1320"/>
        <v>0</v>
      </c>
      <c r="AB1861" s="242">
        <f>IF(AA1861=0,0,SUMIFS('Sch A. Input'!$H852:$CJ852,'Sch A. Input'!$H$14:$CJ$14,"Recurring",'Sch A. Input'!$H$13:$CJ$13,"&lt;="&amp;$L$11,'Sch A. Input'!$H$13:$CJ$13,"&lt;="&amp;$AI$1020,'Sch A. Input'!$H$13:$CJ$13,"&gt;"&amp;$Y$1020))</f>
        <v>0</v>
      </c>
      <c r="AC1861" s="242">
        <f>IF(AA1861=0,0,SUMIFS('Sch A. Input'!$H852:$CJ852,'Sch A. Input'!$H$14:$CJ$14,"One-time",'Sch A. Input'!$H$13:$CJ$13,"&lt;="&amp;$L$11,'Sch A. Input'!$H$13:$CJ$13,"&lt;="&amp;$AI$1020,'Sch A. Input'!$H$13:$CJ$13,"&gt;"&amp;$Y$1020))</f>
        <v>0</v>
      </c>
      <c r="AD1861" s="283">
        <f t="shared" si="1321"/>
        <v>0</v>
      </c>
      <c r="AE1861" s="242">
        <f t="shared" si="1322"/>
        <v>0</v>
      </c>
      <c r="AF1861" s="242">
        <f t="shared" si="1323"/>
        <v>0</v>
      </c>
      <c r="AG1861" s="276">
        <f t="shared" si="1309"/>
        <v>0</v>
      </c>
      <c r="AH1861" s="281">
        <f t="shared" si="1385"/>
        <v>0</v>
      </c>
      <c r="AI1861" s="245">
        <f t="shared" si="1386"/>
        <v>0</v>
      </c>
      <c r="AK1861" s="285">
        <f t="shared" si="1324"/>
        <v>0</v>
      </c>
      <c r="AL1861" s="242">
        <f>IF(AK1861=0,0,SUMIFS('Sch A. Input'!$H852:$CJ852,'Sch A. Input'!$H$14:$CJ$14,"Recurring",'Sch A. Input'!$H$13:$CJ$13,"&lt;="&amp;$L$11,'Sch A. Input'!$H$13:$CJ$13,"&lt;="&amp;$AS$1020,'Sch A. Input'!$H$13:$CJ$13,"&gt;"&amp;$AI$1020))</f>
        <v>0</v>
      </c>
      <c r="AM1861" s="242">
        <f>IF(AK1861=0,0,SUMIFS('Sch A. Input'!$H852:$CJ852,'Sch A. Input'!$H$14:$CJ$14,"One-time",'Sch A. Input'!$H$13:$CJ$13,"&lt;="&amp;$L$11,'Sch A. Input'!$H$13:$CJ$13,"&lt;="&amp;$AS$1020,'Sch A. Input'!$H$13:$CJ$13,"&gt;"&amp;$AI$1020))</f>
        <v>0</v>
      </c>
      <c r="AN1861" s="283">
        <f t="shared" si="1325"/>
        <v>0</v>
      </c>
      <c r="AO1861" s="242">
        <f t="shared" si="1326"/>
        <v>0</v>
      </c>
      <c r="AP1861" s="242">
        <f t="shared" si="1327"/>
        <v>0</v>
      </c>
      <c r="AQ1861" s="276">
        <f t="shared" si="1310"/>
        <v>0</v>
      </c>
      <c r="AR1861" s="281">
        <f t="shared" si="1387"/>
        <v>0</v>
      </c>
      <c r="AS1861" s="245">
        <f t="shared" si="1388"/>
        <v>0</v>
      </c>
      <c r="AY1861" s="160"/>
      <c r="AZ1861" s="160"/>
      <c r="BK1861" s="2"/>
      <c r="BL1861" s="2"/>
      <c r="BM1861" s="2"/>
      <c r="BN1861" s="2"/>
      <c r="BO1861" s="2"/>
      <c r="BP1861" s="2"/>
      <c r="BQ1861" s="2"/>
      <c r="BR1861" s="2"/>
      <c r="BS1861" s="2"/>
      <c r="BT1861" s="2"/>
      <c r="BU1861" s="2"/>
      <c r="BV1861" s="2"/>
      <c r="BW1861" s="2"/>
      <c r="BX1861" s="2"/>
      <c r="BY1861" s="2"/>
      <c r="BZ1861" s="2"/>
      <c r="CA1861" s="2"/>
      <c r="CI1861"/>
      <c r="CJ1861"/>
      <c r="CK1861"/>
      <c r="CL1861"/>
      <c r="CM1861"/>
      <c r="CN1861"/>
      <c r="CO1861"/>
      <c r="CP1861"/>
      <c r="CQ1861"/>
      <c r="CR1861"/>
      <c r="CS1861"/>
      <c r="CT1861"/>
      <c r="CU1861"/>
      <c r="CV1861"/>
      <c r="CW1861"/>
      <c r="CX1861"/>
    </row>
    <row r="1862" spans="2:102" x14ac:dyDescent="0.35">
      <c r="B1862" s="70" t="str">
        <f t="shared" ref="B1862:F1862" si="1394">B855</f>
        <v/>
      </c>
      <c r="C1862" s="166" t="str">
        <f t="shared" si="1394"/>
        <v/>
      </c>
      <c r="D1862" s="273" t="str">
        <f t="shared" si="1394"/>
        <v/>
      </c>
      <c r="E1862" s="273">
        <f t="shared" si="1394"/>
        <v>45016</v>
      </c>
      <c r="F1862" s="273">
        <f t="shared" si="1394"/>
        <v>0</v>
      </c>
      <c r="G1862" s="98">
        <f t="shared" si="1312"/>
        <v>0</v>
      </c>
      <c r="H1862" s="242">
        <f>IF(G1862=0,0,SUMIFS('Sch A. Input'!$H853:$CJ853,'Sch A. Input'!$H$14:$CJ$14,"Recurring",'Sch A. Input'!$H$13:$CJ$13,"&lt;="&amp;$O$1020,'Sch A. Input'!$H$13:$CJ$13,"&lt;="&amp;$L$11))</f>
        <v>0</v>
      </c>
      <c r="I1862" s="242">
        <f>IF(G1862=0,0,SUMIFS('Sch A. Input'!$H853:$CJ853,'Sch A. Input'!$H$14:$CJ$14,"One-time",'Sch A. Input'!$H$13:$CJ$13,"&lt;="&amp;$O$1020,'Sch A. Input'!$H$13:$CJ$13,"&lt;="&amp;$L$11))</f>
        <v>0</v>
      </c>
      <c r="J1862" s="283">
        <f t="shared" si="1313"/>
        <v>0</v>
      </c>
      <c r="K1862" s="242">
        <f t="shared" si="1314"/>
        <v>0</v>
      </c>
      <c r="L1862" s="242">
        <f t="shared" si="1315"/>
        <v>0</v>
      </c>
      <c r="M1862" s="276">
        <f t="shared" si="1307"/>
        <v>0</v>
      </c>
      <c r="N1862" s="281">
        <f t="shared" si="1381"/>
        <v>0</v>
      </c>
      <c r="O1862" s="245">
        <f t="shared" si="1382"/>
        <v>0</v>
      </c>
      <c r="P1862" s="248"/>
      <c r="Q1862" s="285">
        <f t="shared" si="1316"/>
        <v>0</v>
      </c>
      <c r="R1862" s="242">
        <f>IF(Q1862=0,0,SUMIFS('Sch A. Input'!$H853:$CJ853,'Sch A. Input'!$H$14:$CJ$14,"Recurring",'Sch A. Input'!$H$13:$CJ$13,"&lt;="&amp;$L$11,'Sch A. Input'!$H$13:$CJ$13,"&lt;="&amp;$Y$1020,'Sch A. Input'!$H$13:$CJ$13,"&gt;"&amp;$O$1020))</f>
        <v>0</v>
      </c>
      <c r="S1862" s="242">
        <f>IF(Q1862=0,0,SUMIFS('Sch A. Input'!$H853:$CJ853,'Sch A. Input'!$H$14:$CJ$14,"One-time",'Sch A. Input'!$H$13:$CJ$13,"&lt;="&amp;$L$11,'Sch A. Input'!$H$13:$CJ$13,"&lt;="&amp;$Y$1020,'Sch A. Input'!$H$13:$CJ$13,"&gt;"&amp;$O$1020))</f>
        <v>0</v>
      </c>
      <c r="T1862" s="283">
        <f t="shared" si="1317"/>
        <v>0</v>
      </c>
      <c r="U1862" s="242">
        <f t="shared" si="1318"/>
        <v>0</v>
      </c>
      <c r="V1862" s="242">
        <f t="shared" si="1319"/>
        <v>0</v>
      </c>
      <c r="W1862" s="276">
        <f t="shared" si="1308"/>
        <v>0</v>
      </c>
      <c r="X1862" s="281">
        <f t="shared" si="1383"/>
        <v>0</v>
      </c>
      <c r="Y1862" s="245">
        <f t="shared" si="1384"/>
        <v>0</v>
      </c>
      <c r="Z1862" s="248"/>
      <c r="AA1862" s="285">
        <f t="shared" si="1320"/>
        <v>0</v>
      </c>
      <c r="AB1862" s="242">
        <f>IF(AA1862=0,0,SUMIFS('Sch A. Input'!$H853:$CJ853,'Sch A. Input'!$H$14:$CJ$14,"Recurring",'Sch A. Input'!$H$13:$CJ$13,"&lt;="&amp;$L$11,'Sch A. Input'!$H$13:$CJ$13,"&lt;="&amp;$AI$1020,'Sch A. Input'!$H$13:$CJ$13,"&gt;"&amp;$Y$1020))</f>
        <v>0</v>
      </c>
      <c r="AC1862" s="242">
        <f>IF(AA1862=0,0,SUMIFS('Sch A. Input'!$H853:$CJ853,'Sch A. Input'!$H$14:$CJ$14,"One-time",'Sch A. Input'!$H$13:$CJ$13,"&lt;="&amp;$L$11,'Sch A. Input'!$H$13:$CJ$13,"&lt;="&amp;$AI$1020,'Sch A. Input'!$H$13:$CJ$13,"&gt;"&amp;$Y$1020))</f>
        <v>0</v>
      </c>
      <c r="AD1862" s="283">
        <f t="shared" si="1321"/>
        <v>0</v>
      </c>
      <c r="AE1862" s="242">
        <f t="shared" si="1322"/>
        <v>0</v>
      </c>
      <c r="AF1862" s="242">
        <f t="shared" si="1323"/>
        <v>0</v>
      </c>
      <c r="AG1862" s="276">
        <f t="shared" si="1309"/>
        <v>0</v>
      </c>
      <c r="AH1862" s="281">
        <f t="shared" si="1385"/>
        <v>0</v>
      </c>
      <c r="AI1862" s="245">
        <f t="shared" si="1386"/>
        <v>0</v>
      </c>
      <c r="AK1862" s="285">
        <f t="shared" si="1324"/>
        <v>0</v>
      </c>
      <c r="AL1862" s="242">
        <f>IF(AK1862=0,0,SUMIFS('Sch A. Input'!$H853:$CJ853,'Sch A. Input'!$H$14:$CJ$14,"Recurring",'Sch A. Input'!$H$13:$CJ$13,"&lt;="&amp;$L$11,'Sch A. Input'!$H$13:$CJ$13,"&lt;="&amp;$AS$1020,'Sch A. Input'!$H$13:$CJ$13,"&gt;"&amp;$AI$1020))</f>
        <v>0</v>
      </c>
      <c r="AM1862" s="242">
        <f>IF(AK1862=0,0,SUMIFS('Sch A. Input'!$H853:$CJ853,'Sch A. Input'!$H$14:$CJ$14,"One-time",'Sch A. Input'!$H$13:$CJ$13,"&lt;="&amp;$L$11,'Sch A. Input'!$H$13:$CJ$13,"&lt;="&amp;$AS$1020,'Sch A. Input'!$H$13:$CJ$13,"&gt;"&amp;$AI$1020))</f>
        <v>0</v>
      </c>
      <c r="AN1862" s="283">
        <f t="shared" si="1325"/>
        <v>0</v>
      </c>
      <c r="AO1862" s="242">
        <f t="shared" si="1326"/>
        <v>0</v>
      </c>
      <c r="AP1862" s="242">
        <f t="shared" si="1327"/>
        <v>0</v>
      </c>
      <c r="AQ1862" s="276">
        <f t="shared" si="1310"/>
        <v>0</v>
      </c>
      <c r="AR1862" s="281">
        <f t="shared" si="1387"/>
        <v>0</v>
      </c>
      <c r="AS1862" s="245">
        <f t="shared" si="1388"/>
        <v>0</v>
      </c>
      <c r="AY1862" s="160"/>
      <c r="AZ1862" s="160"/>
      <c r="BK1862" s="2"/>
      <c r="BL1862" s="2"/>
      <c r="BM1862" s="2"/>
      <c r="BN1862" s="2"/>
      <c r="BO1862" s="2"/>
      <c r="BP1862" s="2"/>
      <c r="BQ1862" s="2"/>
      <c r="BR1862" s="2"/>
      <c r="BS1862" s="2"/>
      <c r="BT1862" s="2"/>
      <c r="BU1862" s="2"/>
      <c r="BV1862" s="2"/>
      <c r="BW1862" s="2"/>
      <c r="BX1862" s="2"/>
      <c r="BY1862" s="2"/>
      <c r="BZ1862" s="2"/>
      <c r="CA1862" s="2"/>
      <c r="CI1862"/>
      <c r="CJ1862"/>
      <c r="CK1862"/>
      <c r="CL1862"/>
      <c r="CM1862"/>
      <c r="CN1862"/>
      <c r="CO1862"/>
      <c r="CP1862"/>
      <c r="CQ1862"/>
      <c r="CR1862"/>
      <c r="CS1862"/>
      <c r="CT1862"/>
      <c r="CU1862"/>
      <c r="CV1862"/>
      <c r="CW1862"/>
      <c r="CX1862"/>
    </row>
    <row r="1863" spans="2:102" x14ac:dyDescent="0.35">
      <c r="B1863" s="70" t="str">
        <f t="shared" ref="B1863:F1863" si="1395">B856</f>
        <v/>
      </c>
      <c r="C1863" s="166" t="str">
        <f t="shared" si="1395"/>
        <v/>
      </c>
      <c r="D1863" s="273" t="str">
        <f t="shared" si="1395"/>
        <v/>
      </c>
      <c r="E1863" s="273">
        <f t="shared" si="1395"/>
        <v>45016</v>
      </c>
      <c r="F1863" s="273">
        <f t="shared" si="1395"/>
        <v>0</v>
      </c>
      <c r="G1863" s="98">
        <f t="shared" si="1312"/>
        <v>0</v>
      </c>
      <c r="H1863" s="242">
        <f>IF(G1863=0,0,SUMIFS('Sch A. Input'!$H854:$CJ854,'Sch A. Input'!$H$14:$CJ$14,"Recurring",'Sch A. Input'!$H$13:$CJ$13,"&lt;="&amp;$O$1020,'Sch A. Input'!$H$13:$CJ$13,"&lt;="&amp;$L$11))</f>
        <v>0</v>
      </c>
      <c r="I1863" s="242">
        <f>IF(G1863=0,0,SUMIFS('Sch A. Input'!$H854:$CJ854,'Sch A. Input'!$H$14:$CJ$14,"One-time",'Sch A. Input'!$H$13:$CJ$13,"&lt;="&amp;$O$1020,'Sch A. Input'!$H$13:$CJ$13,"&lt;="&amp;$L$11))</f>
        <v>0</v>
      </c>
      <c r="J1863" s="283">
        <f t="shared" si="1313"/>
        <v>0</v>
      </c>
      <c r="K1863" s="242">
        <f t="shared" si="1314"/>
        <v>0</v>
      </c>
      <c r="L1863" s="242">
        <f t="shared" si="1315"/>
        <v>0</v>
      </c>
      <c r="M1863" s="276">
        <f t="shared" si="1307"/>
        <v>0</v>
      </c>
      <c r="N1863" s="281">
        <f t="shared" si="1381"/>
        <v>0</v>
      </c>
      <c r="O1863" s="245">
        <f t="shared" si="1382"/>
        <v>0</v>
      </c>
      <c r="P1863" s="248"/>
      <c r="Q1863" s="285">
        <f t="shared" si="1316"/>
        <v>0</v>
      </c>
      <c r="R1863" s="242">
        <f>IF(Q1863=0,0,SUMIFS('Sch A. Input'!$H854:$CJ854,'Sch A. Input'!$H$14:$CJ$14,"Recurring",'Sch A. Input'!$H$13:$CJ$13,"&lt;="&amp;$L$11,'Sch A. Input'!$H$13:$CJ$13,"&lt;="&amp;$Y$1020,'Sch A. Input'!$H$13:$CJ$13,"&gt;"&amp;$O$1020))</f>
        <v>0</v>
      </c>
      <c r="S1863" s="242">
        <f>IF(Q1863=0,0,SUMIFS('Sch A. Input'!$H854:$CJ854,'Sch A. Input'!$H$14:$CJ$14,"One-time",'Sch A. Input'!$H$13:$CJ$13,"&lt;="&amp;$L$11,'Sch A. Input'!$H$13:$CJ$13,"&lt;="&amp;$Y$1020,'Sch A. Input'!$H$13:$CJ$13,"&gt;"&amp;$O$1020))</f>
        <v>0</v>
      </c>
      <c r="T1863" s="283">
        <f t="shared" si="1317"/>
        <v>0</v>
      </c>
      <c r="U1863" s="242">
        <f t="shared" si="1318"/>
        <v>0</v>
      </c>
      <c r="V1863" s="242">
        <f t="shared" si="1319"/>
        <v>0</v>
      </c>
      <c r="W1863" s="276">
        <f t="shared" si="1308"/>
        <v>0</v>
      </c>
      <c r="X1863" s="281">
        <f t="shared" si="1383"/>
        <v>0</v>
      </c>
      <c r="Y1863" s="245">
        <f t="shared" si="1384"/>
        <v>0</v>
      </c>
      <c r="Z1863" s="248"/>
      <c r="AA1863" s="285">
        <f t="shared" si="1320"/>
        <v>0</v>
      </c>
      <c r="AB1863" s="242">
        <f>IF(AA1863=0,0,SUMIFS('Sch A. Input'!$H854:$CJ854,'Sch A. Input'!$H$14:$CJ$14,"Recurring",'Sch A. Input'!$H$13:$CJ$13,"&lt;="&amp;$L$11,'Sch A. Input'!$H$13:$CJ$13,"&lt;="&amp;$AI$1020,'Sch A. Input'!$H$13:$CJ$13,"&gt;"&amp;$Y$1020))</f>
        <v>0</v>
      </c>
      <c r="AC1863" s="242">
        <f>IF(AA1863=0,0,SUMIFS('Sch A. Input'!$H854:$CJ854,'Sch A. Input'!$H$14:$CJ$14,"One-time",'Sch A. Input'!$H$13:$CJ$13,"&lt;="&amp;$L$11,'Sch A. Input'!$H$13:$CJ$13,"&lt;="&amp;$AI$1020,'Sch A. Input'!$H$13:$CJ$13,"&gt;"&amp;$Y$1020))</f>
        <v>0</v>
      </c>
      <c r="AD1863" s="283">
        <f t="shared" si="1321"/>
        <v>0</v>
      </c>
      <c r="AE1863" s="242">
        <f t="shared" si="1322"/>
        <v>0</v>
      </c>
      <c r="AF1863" s="242">
        <f t="shared" si="1323"/>
        <v>0</v>
      </c>
      <c r="AG1863" s="276">
        <f t="shared" si="1309"/>
        <v>0</v>
      </c>
      <c r="AH1863" s="281">
        <f t="shared" si="1385"/>
        <v>0</v>
      </c>
      <c r="AI1863" s="245">
        <f t="shared" si="1386"/>
        <v>0</v>
      </c>
      <c r="AK1863" s="285">
        <f t="shared" si="1324"/>
        <v>0</v>
      </c>
      <c r="AL1863" s="242">
        <f>IF(AK1863=0,0,SUMIFS('Sch A. Input'!$H854:$CJ854,'Sch A. Input'!$H$14:$CJ$14,"Recurring",'Sch A. Input'!$H$13:$CJ$13,"&lt;="&amp;$L$11,'Sch A. Input'!$H$13:$CJ$13,"&lt;="&amp;$AS$1020,'Sch A. Input'!$H$13:$CJ$13,"&gt;"&amp;$AI$1020))</f>
        <v>0</v>
      </c>
      <c r="AM1863" s="242">
        <f>IF(AK1863=0,0,SUMIFS('Sch A. Input'!$H854:$CJ854,'Sch A. Input'!$H$14:$CJ$14,"One-time",'Sch A. Input'!$H$13:$CJ$13,"&lt;="&amp;$L$11,'Sch A. Input'!$H$13:$CJ$13,"&lt;="&amp;$AS$1020,'Sch A. Input'!$H$13:$CJ$13,"&gt;"&amp;$AI$1020))</f>
        <v>0</v>
      </c>
      <c r="AN1863" s="283">
        <f t="shared" si="1325"/>
        <v>0</v>
      </c>
      <c r="AO1863" s="242">
        <f t="shared" si="1326"/>
        <v>0</v>
      </c>
      <c r="AP1863" s="242">
        <f t="shared" si="1327"/>
        <v>0</v>
      </c>
      <c r="AQ1863" s="276">
        <f t="shared" si="1310"/>
        <v>0</v>
      </c>
      <c r="AR1863" s="281">
        <f t="shared" si="1387"/>
        <v>0</v>
      </c>
      <c r="AS1863" s="245">
        <f t="shared" si="1388"/>
        <v>0</v>
      </c>
      <c r="AY1863" s="160"/>
      <c r="AZ1863" s="160"/>
      <c r="BK1863" s="2"/>
      <c r="BL1863" s="2"/>
      <c r="BM1863" s="2"/>
      <c r="BN1863" s="2"/>
      <c r="BO1863" s="2"/>
      <c r="BP1863" s="2"/>
      <c r="BQ1863" s="2"/>
      <c r="BR1863" s="2"/>
      <c r="BS1863" s="2"/>
      <c r="BT1863" s="2"/>
      <c r="BU1863" s="2"/>
      <c r="BV1863" s="2"/>
      <c r="BW1863" s="2"/>
      <c r="BX1863" s="2"/>
      <c r="BY1863" s="2"/>
      <c r="BZ1863" s="2"/>
      <c r="CA1863" s="2"/>
      <c r="CI1863"/>
      <c r="CJ1863"/>
      <c r="CK1863"/>
      <c r="CL1863"/>
      <c r="CM1863"/>
      <c r="CN1863"/>
      <c r="CO1863"/>
      <c r="CP1863"/>
      <c r="CQ1863"/>
      <c r="CR1863"/>
      <c r="CS1863"/>
      <c r="CT1863"/>
      <c r="CU1863"/>
      <c r="CV1863"/>
      <c r="CW1863"/>
      <c r="CX1863"/>
    </row>
    <row r="1864" spans="2:102" x14ac:dyDescent="0.35">
      <c r="B1864" s="70" t="str">
        <f t="shared" ref="B1864:F1864" si="1396">B857</f>
        <v/>
      </c>
      <c r="C1864" s="166" t="str">
        <f t="shared" si="1396"/>
        <v/>
      </c>
      <c r="D1864" s="273" t="str">
        <f t="shared" si="1396"/>
        <v/>
      </c>
      <c r="E1864" s="273">
        <f t="shared" si="1396"/>
        <v>45016</v>
      </c>
      <c r="F1864" s="273">
        <f t="shared" si="1396"/>
        <v>0</v>
      </c>
      <c r="G1864" s="98">
        <f t="shared" si="1312"/>
        <v>0</v>
      </c>
      <c r="H1864" s="242">
        <f>IF(G1864=0,0,SUMIFS('Sch A. Input'!$H855:$CJ855,'Sch A. Input'!$H$14:$CJ$14,"Recurring",'Sch A. Input'!$H$13:$CJ$13,"&lt;="&amp;$O$1020,'Sch A. Input'!$H$13:$CJ$13,"&lt;="&amp;$L$11))</f>
        <v>0</v>
      </c>
      <c r="I1864" s="242">
        <f>IF(G1864=0,0,SUMIFS('Sch A. Input'!$H855:$CJ855,'Sch A. Input'!$H$14:$CJ$14,"One-time",'Sch A. Input'!$H$13:$CJ$13,"&lt;="&amp;$O$1020,'Sch A. Input'!$H$13:$CJ$13,"&lt;="&amp;$L$11))</f>
        <v>0</v>
      </c>
      <c r="J1864" s="283">
        <f t="shared" si="1313"/>
        <v>0</v>
      </c>
      <c r="K1864" s="242">
        <f t="shared" si="1314"/>
        <v>0</v>
      </c>
      <c r="L1864" s="242">
        <f t="shared" si="1315"/>
        <v>0</v>
      </c>
      <c r="M1864" s="276">
        <f t="shared" si="1307"/>
        <v>0</v>
      </c>
      <c r="N1864" s="281">
        <f t="shared" si="1381"/>
        <v>0</v>
      </c>
      <c r="O1864" s="245">
        <f t="shared" si="1382"/>
        <v>0</v>
      </c>
      <c r="P1864" s="248"/>
      <c r="Q1864" s="285">
        <f t="shared" si="1316"/>
        <v>0</v>
      </c>
      <c r="R1864" s="242">
        <f>IF(Q1864=0,0,SUMIFS('Sch A. Input'!$H855:$CJ855,'Sch A. Input'!$H$14:$CJ$14,"Recurring",'Sch A. Input'!$H$13:$CJ$13,"&lt;="&amp;$L$11,'Sch A. Input'!$H$13:$CJ$13,"&lt;="&amp;$Y$1020,'Sch A. Input'!$H$13:$CJ$13,"&gt;"&amp;$O$1020))</f>
        <v>0</v>
      </c>
      <c r="S1864" s="242">
        <f>IF(Q1864=0,0,SUMIFS('Sch A. Input'!$H855:$CJ855,'Sch A. Input'!$H$14:$CJ$14,"One-time",'Sch A. Input'!$H$13:$CJ$13,"&lt;="&amp;$L$11,'Sch A. Input'!$H$13:$CJ$13,"&lt;="&amp;$Y$1020,'Sch A. Input'!$H$13:$CJ$13,"&gt;"&amp;$O$1020))</f>
        <v>0</v>
      </c>
      <c r="T1864" s="283">
        <f t="shared" si="1317"/>
        <v>0</v>
      </c>
      <c r="U1864" s="242">
        <f t="shared" si="1318"/>
        <v>0</v>
      </c>
      <c r="V1864" s="242">
        <f t="shared" si="1319"/>
        <v>0</v>
      </c>
      <c r="W1864" s="276">
        <f t="shared" si="1308"/>
        <v>0</v>
      </c>
      <c r="X1864" s="281">
        <f t="shared" si="1383"/>
        <v>0</v>
      </c>
      <c r="Y1864" s="245">
        <f t="shared" si="1384"/>
        <v>0</v>
      </c>
      <c r="Z1864" s="248"/>
      <c r="AA1864" s="285">
        <f t="shared" si="1320"/>
        <v>0</v>
      </c>
      <c r="AB1864" s="242">
        <f>IF(AA1864=0,0,SUMIFS('Sch A. Input'!$H855:$CJ855,'Sch A. Input'!$H$14:$CJ$14,"Recurring",'Sch A. Input'!$H$13:$CJ$13,"&lt;="&amp;$L$11,'Sch A. Input'!$H$13:$CJ$13,"&lt;="&amp;$AI$1020,'Sch A. Input'!$H$13:$CJ$13,"&gt;"&amp;$Y$1020))</f>
        <v>0</v>
      </c>
      <c r="AC1864" s="242">
        <f>IF(AA1864=0,0,SUMIFS('Sch A. Input'!$H855:$CJ855,'Sch A. Input'!$H$14:$CJ$14,"One-time",'Sch A. Input'!$H$13:$CJ$13,"&lt;="&amp;$L$11,'Sch A. Input'!$H$13:$CJ$13,"&lt;="&amp;$AI$1020,'Sch A. Input'!$H$13:$CJ$13,"&gt;"&amp;$Y$1020))</f>
        <v>0</v>
      </c>
      <c r="AD1864" s="283">
        <f t="shared" si="1321"/>
        <v>0</v>
      </c>
      <c r="AE1864" s="242">
        <f t="shared" si="1322"/>
        <v>0</v>
      </c>
      <c r="AF1864" s="242">
        <f t="shared" si="1323"/>
        <v>0</v>
      </c>
      <c r="AG1864" s="276">
        <f t="shared" si="1309"/>
        <v>0</v>
      </c>
      <c r="AH1864" s="281">
        <f t="shared" si="1385"/>
        <v>0</v>
      </c>
      <c r="AI1864" s="245">
        <f t="shared" si="1386"/>
        <v>0</v>
      </c>
      <c r="AK1864" s="285">
        <f t="shared" si="1324"/>
        <v>0</v>
      </c>
      <c r="AL1864" s="242">
        <f>IF(AK1864=0,0,SUMIFS('Sch A. Input'!$H855:$CJ855,'Sch A. Input'!$H$14:$CJ$14,"Recurring",'Sch A. Input'!$H$13:$CJ$13,"&lt;="&amp;$L$11,'Sch A. Input'!$H$13:$CJ$13,"&lt;="&amp;$AS$1020,'Sch A. Input'!$H$13:$CJ$13,"&gt;"&amp;$AI$1020))</f>
        <v>0</v>
      </c>
      <c r="AM1864" s="242">
        <f>IF(AK1864=0,0,SUMIFS('Sch A. Input'!$H855:$CJ855,'Sch A. Input'!$H$14:$CJ$14,"One-time",'Sch A. Input'!$H$13:$CJ$13,"&lt;="&amp;$L$11,'Sch A. Input'!$H$13:$CJ$13,"&lt;="&amp;$AS$1020,'Sch A. Input'!$H$13:$CJ$13,"&gt;"&amp;$AI$1020))</f>
        <v>0</v>
      </c>
      <c r="AN1864" s="283">
        <f t="shared" si="1325"/>
        <v>0</v>
      </c>
      <c r="AO1864" s="242">
        <f t="shared" si="1326"/>
        <v>0</v>
      </c>
      <c r="AP1864" s="242">
        <f t="shared" si="1327"/>
        <v>0</v>
      </c>
      <c r="AQ1864" s="276">
        <f t="shared" si="1310"/>
        <v>0</v>
      </c>
      <c r="AR1864" s="281">
        <f t="shared" si="1387"/>
        <v>0</v>
      </c>
      <c r="AS1864" s="245">
        <f t="shared" si="1388"/>
        <v>0</v>
      </c>
      <c r="AY1864" s="160"/>
      <c r="AZ1864" s="160"/>
      <c r="BK1864" s="2"/>
      <c r="BL1864" s="2"/>
      <c r="BM1864" s="2"/>
      <c r="BN1864" s="2"/>
      <c r="BO1864" s="2"/>
      <c r="BP1864" s="2"/>
      <c r="BQ1864" s="2"/>
      <c r="BR1864" s="2"/>
      <c r="BS1864" s="2"/>
      <c r="BT1864" s="2"/>
      <c r="BU1864" s="2"/>
      <c r="BV1864" s="2"/>
      <c r="BW1864" s="2"/>
      <c r="BX1864" s="2"/>
      <c r="BY1864" s="2"/>
      <c r="BZ1864" s="2"/>
      <c r="CA1864" s="2"/>
      <c r="CI1864"/>
      <c r="CJ1864"/>
      <c r="CK1864"/>
      <c r="CL1864"/>
      <c r="CM1864"/>
      <c r="CN1864"/>
      <c r="CO1864"/>
      <c r="CP1864"/>
      <c r="CQ1864"/>
      <c r="CR1864"/>
      <c r="CS1864"/>
      <c r="CT1864"/>
      <c r="CU1864"/>
      <c r="CV1864"/>
      <c r="CW1864"/>
      <c r="CX1864"/>
    </row>
    <row r="1865" spans="2:102" x14ac:dyDescent="0.35">
      <c r="B1865" s="70" t="str">
        <f t="shared" ref="B1865:F1865" si="1397">B858</f>
        <v/>
      </c>
      <c r="C1865" s="166" t="str">
        <f t="shared" si="1397"/>
        <v/>
      </c>
      <c r="D1865" s="273" t="str">
        <f t="shared" si="1397"/>
        <v/>
      </c>
      <c r="E1865" s="273">
        <f t="shared" si="1397"/>
        <v>45016</v>
      </c>
      <c r="F1865" s="273">
        <f t="shared" si="1397"/>
        <v>0</v>
      </c>
      <c r="G1865" s="98">
        <f t="shared" si="1312"/>
        <v>0</v>
      </c>
      <c r="H1865" s="242">
        <f>IF(G1865=0,0,SUMIFS('Sch A. Input'!$H856:$CJ856,'Sch A. Input'!$H$14:$CJ$14,"Recurring",'Sch A. Input'!$H$13:$CJ$13,"&lt;="&amp;$O$1020,'Sch A. Input'!$H$13:$CJ$13,"&lt;="&amp;$L$11))</f>
        <v>0</v>
      </c>
      <c r="I1865" s="242">
        <f>IF(G1865=0,0,SUMIFS('Sch A. Input'!$H856:$CJ856,'Sch A. Input'!$H$14:$CJ$14,"One-time",'Sch A. Input'!$H$13:$CJ$13,"&lt;="&amp;$O$1020,'Sch A. Input'!$H$13:$CJ$13,"&lt;="&amp;$L$11))</f>
        <v>0</v>
      </c>
      <c r="J1865" s="283">
        <f t="shared" si="1313"/>
        <v>0</v>
      </c>
      <c r="K1865" s="242">
        <f t="shared" si="1314"/>
        <v>0</v>
      </c>
      <c r="L1865" s="242">
        <f t="shared" si="1315"/>
        <v>0</v>
      </c>
      <c r="M1865" s="276">
        <f t="shared" si="1307"/>
        <v>0</v>
      </c>
      <c r="N1865" s="281">
        <f t="shared" si="1381"/>
        <v>0</v>
      </c>
      <c r="O1865" s="245">
        <f t="shared" si="1382"/>
        <v>0</v>
      </c>
      <c r="P1865" s="248"/>
      <c r="Q1865" s="285">
        <f t="shared" si="1316"/>
        <v>0</v>
      </c>
      <c r="R1865" s="242">
        <f>IF(Q1865=0,0,SUMIFS('Sch A. Input'!$H856:$CJ856,'Sch A. Input'!$H$14:$CJ$14,"Recurring",'Sch A. Input'!$H$13:$CJ$13,"&lt;="&amp;$L$11,'Sch A. Input'!$H$13:$CJ$13,"&lt;="&amp;$Y$1020,'Sch A. Input'!$H$13:$CJ$13,"&gt;"&amp;$O$1020))</f>
        <v>0</v>
      </c>
      <c r="S1865" s="242">
        <f>IF(Q1865=0,0,SUMIFS('Sch A. Input'!$H856:$CJ856,'Sch A. Input'!$H$14:$CJ$14,"One-time",'Sch A. Input'!$H$13:$CJ$13,"&lt;="&amp;$L$11,'Sch A. Input'!$H$13:$CJ$13,"&lt;="&amp;$Y$1020,'Sch A. Input'!$H$13:$CJ$13,"&gt;"&amp;$O$1020))</f>
        <v>0</v>
      </c>
      <c r="T1865" s="283">
        <f t="shared" si="1317"/>
        <v>0</v>
      </c>
      <c r="U1865" s="242">
        <f t="shared" si="1318"/>
        <v>0</v>
      </c>
      <c r="V1865" s="242">
        <f t="shared" si="1319"/>
        <v>0</v>
      </c>
      <c r="W1865" s="276">
        <f t="shared" si="1308"/>
        <v>0</v>
      </c>
      <c r="X1865" s="281">
        <f t="shared" si="1383"/>
        <v>0</v>
      </c>
      <c r="Y1865" s="245">
        <f t="shared" si="1384"/>
        <v>0</v>
      </c>
      <c r="Z1865" s="248"/>
      <c r="AA1865" s="285">
        <f t="shared" si="1320"/>
        <v>0</v>
      </c>
      <c r="AB1865" s="242">
        <f>IF(AA1865=0,0,SUMIFS('Sch A. Input'!$H856:$CJ856,'Sch A. Input'!$H$14:$CJ$14,"Recurring",'Sch A. Input'!$H$13:$CJ$13,"&lt;="&amp;$L$11,'Sch A. Input'!$H$13:$CJ$13,"&lt;="&amp;$AI$1020,'Sch A. Input'!$H$13:$CJ$13,"&gt;"&amp;$Y$1020))</f>
        <v>0</v>
      </c>
      <c r="AC1865" s="242">
        <f>IF(AA1865=0,0,SUMIFS('Sch A. Input'!$H856:$CJ856,'Sch A. Input'!$H$14:$CJ$14,"One-time",'Sch A. Input'!$H$13:$CJ$13,"&lt;="&amp;$L$11,'Sch A. Input'!$H$13:$CJ$13,"&lt;="&amp;$AI$1020,'Sch A. Input'!$H$13:$CJ$13,"&gt;"&amp;$Y$1020))</f>
        <v>0</v>
      </c>
      <c r="AD1865" s="283">
        <f t="shared" si="1321"/>
        <v>0</v>
      </c>
      <c r="AE1865" s="242">
        <f t="shared" si="1322"/>
        <v>0</v>
      </c>
      <c r="AF1865" s="242">
        <f t="shared" si="1323"/>
        <v>0</v>
      </c>
      <c r="AG1865" s="276">
        <f t="shared" si="1309"/>
        <v>0</v>
      </c>
      <c r="AH1865" s="281">
        <f t="shared" si="1385"/>
        <v>0</v>
      </c>
      <c r="AI1865" s="245">
        <f t="shared" si="1386"/>
        <v>0</v>
      </c>
      <c r="AK1865" s="285">
        <f t="shared" si="1324"/>
        <v>0</v>
      </c>
      <c r="AL1865" s="242">
        <f>IF(AK1865=0,0,SUMIFS('Sch A. Input'!$H856:$CJ856,'Sch A. Input'!$H$14:$CJ$14,"Recurring",'Sch A. Input'!$H$13:$CJ$13,"&lt;="&amp;$L$11,'Sch A. Input'!$H$13:$CJ$13,"&lt;="&amp;$AS$1020,'Sch A. Input'!$H$13:$CJ$13,"&gt;"&amp;$AI$1020))</f>
        <v>0</v>
      </c>
      <c r="AM1865" s="242">
        <f>IF(AK1865=0,0,SUMIFS('Sch A. Input'!$H856:$CJ856,'Sch A. Input'!$H$14:$CJ$14,"One-time",'Sch A. Input'!$H$13:$CJ$13,"&lt;="&amp;$L$11,'Sch A. Input'!$H$13:$CJ$13,"&lt;="&amp;$AS$1020,'Sch A. Input'!$H$13:$CJ$13,"&gt;"&amp;$AI$1020))</f>
        <v>0</v>
      </c>
      <c r="AN1865" s="283">
        <f t="shared" si="1325"/>
        <v>0</v>
      </c>
      <c r="AO1865" s="242">
        <f t="shared" si="1326"/>
        <v>0</v>
      </c>
      <c r="AP1865" s="242">
        <f t="shared" si="1327"/>
        <v>0</v>
      </c>
      <c r="AQ1865" s="276">
        <f t="shared" si="1310"/>
        <v>0</v>
      </c>
      <c r="AR1865" s="281">
        <f t="shared" si="1387"/>
        <v>0</v>
      </c>
      <c r="AS1865" s="245">
        <f t="shared" si="1388"/>
        <v>0</v>
      </c>
      <c r="AY1865" s="160"/>
      <c r="AZ1865" s="160"/>
      <c r="BK1865" s="2"/>
      <c r="BL1865" s="2"/>
      <c r="BM1865" s="2"/>
      <c r="BN1865" s="2"/>
      <c r="BO1865" s="2"/>
      <c r="BP1865" s="2"/>
      <c r="BQ1865" s="2"/>
      <c r="BR1865" s="2"/>
      <c r="BS1865" s="2"/>
      <c r="BT1865" s="2"/>
      <c r="BU1865" s="2"/>
      <c r="BV1865" s="2"/>
      <c r="BW1865" s="2"/>
      <c r="BX1865" s="2"/>
      <c r="BY1865" s="2"/>
      <c r="BZ1865" s="2"/>
      <c r="CA1865" s="2"/>
      <c r="CI1865"/>
      <c r="CJ1865"/>
      <c r="CK1865"/>
      <c r="CL1865"/>
      <c r="CM1865"/>
      <c r="CN1865"/>
      <c r="CO1865"/>
      <c r="CP1865"/>
      <c r="CQ1865"/>
      <c r="CR1865"/>
      <c r="CS1865"/>
      <c r="CT1865"/>
      <c r="CU1865"/>
      <c r="CV1865"/>
      <c r="CW1865"/>
      <c r="CX1865"/>
    </row>
    <row r="1866" spans="2:102" x14ac:dyDescent="0.35">
      <c r="B1866" s="70" t="str">
        <f t="shared" ref="B1866:F1866" si="1398">B859</f>
        <v/>
      </c>
      <c r="C1866" s="166" t="str">
        <f t="shared" si="1398"/>
        <v/>
      </c>
      <c r="D1866" s="273" t="str">
        <f t="shared" si="1398"/>
        <v/>
      </c>
      <c r="E1866" s="273">
        <f t="shared" si="1398"/>
        <v>45016</v>
      </c>
      <c r="F1866" s="273">
        <f t="shared" si="1398"/>
        <v>0</v>
      </c>
      <c r="G1866" s="98">
        <f t="shared" si="1312"/>
        <v>0</v>
      </c>
      <c r="H1866" s="242">
        <f>IF(G1866=0,0,SUMIFS('Sch A. Input'!$H857:$CJ857,'Sch A. Input'!$H$14:$CJ$14,"Recurring",'Sch A. Input'!$H$13:$CJ$13,"&lt;="&amp;$O$1020,'Sch A. Input'!$H$13:$CJ$13,"&lt;="&amp;$L$11))</f>
        <v>0</v>
      </c>
      <c r="I1866" s="242">
        <f>IF(G1866=0,0,SUMIFS('Sch A. Input'!$H857:$CJ857,'Sch A. Input'!$H$14:$CJ$14,"One-time",'Sch A. Input'!$H$13:$CJ$13,"&lt;="&amp;$O$1020,'Sch A. Input'!$H$13:$CJ$13,"&lt;="&amp;$L$11))</f>
        <v>0</v>
      </c>
      <c r="J1866" s="283">
        <f t="shared" si="1313"/>
        <v>0</v>
      </c>
      <c r="K1866" s="242">
        <f t="shared" si="1314"/>
        <v>0</v>
      </c>
      <c r="L1866" s="242">
        <f t="shared" si="1315"/>
        <v>0</v>
      </c>
      <c r="M1866" s="276">
        <f t="shared" ref="M1866:M1929" si="1399">IF(OR($D1866="",$D1866&gt;$O$1020),0,IF($E1866&lt;=$O$1020,IF(AND($F1866&lt;$E1866,$F1866&gt;0),(($F1866+1-$D1866)/14),((($E1866+1-$D1866)/14))),IF(AND($F1866&lt;$O$1020,$F1866&gt;0),(($F1866+1-$D1866)/14),((($O$1020+1-$D1866)/14)))))</f>
        <v>0</v>
      </c>
      <c r="N1866" s="281">
        <f t="shared" si="1381"/>
        <v>0</v>
      </c>
      <c r="O1866" s="245">
        <f t="shared" si="1382"/>
        <v>0</v>
      </c>
      <c r="P1866" s="248"/>
      <c r="Q1866" s="285">
        <f t="shared" si="1316"/>
        <v>0</v>
      </c>
      <c r="R1866" s="242">
        <f>IF(Q1866=0,0,SUMIFS('Sch A. Input'!$H857:$CJ857,'Sch A. Input'!$H$14:$CJ$14,"Recurring",'Sch A. Input'!$H$13:$CJ$13,"&lt;="&amp;$L$11,'Sch A. Input'!$H$13:$CJ$13,"&lt;="&amp;$Y$1020,'Sch A. Input'!$H$13:$CJ$13,"&gt;"&amp;$O$1020))</f>
        <v>0</v>
      </c>
      <c r="S1866" s="242">
        <f>IF(Q1866=0,0,SUMIFS('Sch A. Input'!$H857:$CJ857,'Sch A. Input'!$H$14:$CJ$14,"One-time",'Sch A. Input'!$H$13:$CJ$13,"&lt;="&amp;$L$11,'Sch A. Input'!$H$13:$CJ$13,"&lt;="&amp;$Y$1020,'Sch A. Input'!$H$13:$CJ$13,"&gt;"&amp;$O$1020))</f>
        <v>0</v>
      </c>
      <c r="T1866" s="283">
        <f t="shared" si="1317"/>
        <v>0</v>
      </c>
      <c r="U1866" s="242">
        <f t="shared" si="1318"/>
        <v>0</v>
      </c>
      <c r="V1866" s="242">
        <f t="shared" si="1319"/>
        <v>0</v>
      </c>
      <c r="W1866" s="276">
        <f t="shared" ref="W1866:W1929" si="1400">IF(OR($D1866="",$D1866&gt;$Y$1020,$D1866&gt;$E1866,AND($F1866&lt;=$O$1020,$F1866&lt;&gt;0)),0,IF(AND($E1866&gt;$O$1020,$E1866&lt;=$Y$1020),IF(AND($F1866&lt;$E1866,$F1866&gt;0),(($F1866+1-$D1866)/14),((($E1866+1-$D1866)/14))),IF($E1866&lt;=$O$1020,0,IF(AND($F1866&lt;$Y$1020,$F1866&gt;0),(($F1866+1-$D1866)/14),((($Y$1020+1-$D1866)/14))))))</f>
        <v>0</v>
      </c>
      <c r="X1866" s="281">
        <f t="shared" si="1383"/>
        <v>0</v>
      </c>
      <c r="Y1866" s="245">
        <f t="shared" si="1384"/>
        <v>0</v>
      </c>
      <c r="Z1866" s="248"/>
      <c r="AA1866" s="285">
        <f t="shared" si="1320"/>
        <v>0</v>
      </c>
      <c r="AB1866" s="242">
        <f>IF(AA1866=0,0,SUMIFS('Sch A. Input'!$H857:$CJ857,'Sch A. Input'!$H$14:$CJ$14,"Recurring",'Sch A. Input'!$H$13:$CJ$13,"&lt;="&amp;$L$11,'Sch A. Input'!$H$13:$CJ$13,"&lt;="&amp;$AI$1020,'Sch A. Input'!$H$13:$CJ$13,"&gt;"&amp;$Y$1020))</f>
        <v>0</v>
      </c>
      <c r="AC1866" s="242">
        <f>IF(AA1866=0,0,SUMIFS('Sch A. Input'!$H857:$CJ857,'Sch A. Input'!$H$14:$CJ$14,"One-time",'Sch A. Input'!$H$13:$CJ$13,"&lt;="&amp;$L$11,'Sch A. Input'!$H$13:$CJ$13,"&lt;="&amp;$AI$1020,'Sch A. Input'!$H$13:$CJ$13,"&gt;"&amp;$Y$1020))</f>
        <v>0</v>
      </c>
      <c r="AD1866" s="283">
        <f t="shared" si="1321"/>
        <v>0</v>
      </c>
      <c r="AE1866" s="242">
        <f t="shared" si="1322"/>
        <v>0</v>
      </c>
      <c r="AF1866" s="242">
        <f t="shared" si="1323"/>
        <v>0</v>
      </c>
      <c r="AG1866" s="276">
        <f t="shared" ref="AG1866:AG1929" si="1401">IF(OR($D1866="",$D1866&gt;$AI$1020,$D1866&gt;$E1866,AND($F1866&lt;=$Y$1020,$F1866&lt;&gt;0)),0,IF(AND($E1866&gt;$Y$1020,$E1866&lt;=$AI$1020),IF(AND($F1866&lt;$E1866,$F1866&gt;0),(($F1866+1-$D1866)/14),((($E1866+1-$D1866)/14))),IF($E1866&lt;=$Y$1020,0,IF(AND($F1866&lt;$AI$1020,$F1866&gt;0),(($F1866+1-$D1866)/14),((($AI$1020+1-$D1866)/14))))))</f>
        <v>0</v>
      </c>
      <c r="AH1866" s="281">
        <f t="shared" si="1385"/>
        <v>0</v>
      </c>
      <c r="AI1866" s="245">
        <f t="shared" si="1386"/>
        <v>0</v>
      </c>
      <c r="AK1866" s="285">
        <f t="shared" si="1324"/>
        <v>0</v>
      </c>
      <c r="AL1866" s="242">
        <f>IF(AK1866=0,0,SUMIFS('Sch A. Input'!$H857:$CJ857,'Sch A. Input'!$H$14:$CJ$14,"Recurring",'Sch A. Input'!$H$13:$CJ$13,"&lt;="&amp;$L$11,'Sch A. Input'!$H$13:$CJ$13,"&lt;="&amp;$AS$1020,'Sch A. Input'!$H$13:$CJ$13,"&gt;"&amp;$AI$1020))</f>
        <v>0</v>
      </c>
      <c r="AM1866" s="242">
        <f>IF(AK1866=0,0,SUMIFS('Sch A. Input'!$H857:$CJ857,'Sch A. Input'!$H$14:$CJ$14,"One-time",'Sch A. Input'!$H$13:$CJ$13,"&lt;="&amp;$L$11,'Sch A. Input'!$H$13:$CJ$13,"&lt;="&amp;$AS$1020,'Sch A. Input'!$H$13:$CJ$13,"&gt;"&amp;$AI$1020))</f>
        <v>0</v>
      </c>
      <c r="AN1866" s="283">
        <f t="shared" si="1325"/>
        <v>0</v>
      </c>
      <c r="AO1866" s="242">
        <f t="shared" si="1326"/>
        <v>0</v>
      </c>
      <c r="AP1866" s="242">
        <f t="shared" si="1327"/>
        <v>0</v>
      </c>
      <c r="AQ1866" s="276">
        <f t="shared" ref="AQ1866:AQ1929" si="1402">IF(OR($D1866="",$D1866&gt;$E1866,AND($F1866&lt;=$AI$1020,$F1866&lt;&gt;0)),0,IF(AND($E1866&gt;$AI$1020,$E1866&lt;=$AS$1020),IF(AND($F1866&lt;$E1866,$F1866&gt;0),(($F1866+1-$D1866)/14),((($E1866+1-$D1866)/14))),0))</f>
        <v>0</v>
      </c>
      <c r="AR1866" s="281">
        <f t="shared" si="1387"/>
        <v>0</v>
      </c>
      <c r="AS1866" s="245">
        <f t="shared" si="1388"/>
        <v>0</v>
      </c>
      <c r="AY1866" s="160"/>
      <c r="AZ1866" s="160"/>
      <c r="BK1866" s="2"/>
      <c r="BL1866" s="2"/>
      <c r="BM1866" s="2"/>
      <c r="BN1866" s="2"/>
      <c r="BO1866" s="2"/>
      <c r="BP1866" s="2"/>
      <c r="BQ1866" s="2"/>
      <c r="BR1866" s="2"/>
      <c r="BS1866" s="2"/>
      <c r="BT1866" s="2"/>
      <c r="BU1866" s="2"/>
      <c r="BV1866" s="2"/>
      <c r="BW1866" s="2"/>
      <c r="BX1866" s="2"/>
      <c r="BY1866" s="2"/>
      <c r="BZ1866" s="2"/>
      <c r="CA1866" s="2"/>
      <c r="CI1866"/>
      <c r="CJ1866"/>
      <c r="CK1866"/>
      <c r="CL1866"/>
      <c r="CM1866"/>
      <c r="CN1866"/>
      <c r="CO1866"/>
      <c r="CP1866"/>
      <c r="CQ1866"/>
      <c r="CR1866"/>
      <c r="CS1866"/>
      <c r="CT1866"/>
      <c r="CU1866"/>
      <c r="CV1866"/>
      <c r="CW1866"/>
      <c r="CX1866"/>
    </row>
    <row r="1867" spans="2:102" x14ac:dyDescent="0.35">
      <c r="B1867" s="70" t="str">
        <f t="shared" ref="B1867:F1867" si="1403">B860</f>
        <v/>
      </c>
      <c r="C1867" s="166" t="str">
        <f t="shared" si="1403"/>
        <v/>
      </c>
      <c r="D1867" s="273" t="str">
        <f t="shared" si="1403"/>
        <v/>
      </c>
      <c r="E1867" s="273">
        <f t="shared" si="1403"/>
        <v>45016</v>
      </c>
      <c r="F1867" s="273">
        <f t="shared" si="1403"/>
        <v>0</v>
      </c>
      <c r="G1867" s="98">
        <f t="shared" ref="G1867:G1930" si="1404">COUNTIFS(D1867,"&lt;="&amp;$O$1020,D1867,"&lt;&gt;"&amp;0,D1867,"&lt;="&amp;$L$11)</f>
        <v>0</v>
      </c>
      <c r="H1867" s="242">
        <f>IF(G1867=0,0,SUMIFS('Sch A. Input'!$H858:$CJ858,'Sch A. Input'!$H$14:$CJ$14,"Recurring",'Sch A. Input'!$H$13:$CJ$13,"&lt;="&amp;$O$1020,'Sch A. Input'!$H$13:$CJ$13,"&lt;="&amp;$L$11))</f>
        <v>0</v>
      </c>
      <c r="I1867" s="242">
        <f>IF(G1867=0,0,SUMIFS('Sch A. Input'!$H858:$CJ858,'Sch A. Input'!$H$14:$CJ$14,"One-time",'Sch A. Input'!$H$13:$CJ$13,"&lt;="&amp;$O$1020,'Sch A. Input'!$H$13:$CJ$13,"&lt;="&amp;$L$11))</f>
        <v>0</v>
      </c>
      <c r="J1867" s="283">
        <f t="shared" ref="J1867:J1930" si="1405">SUM(H1867:I1867)</f>
        <v>0</v>
      </c>
      <c r="K1867" s="242">
        <f t="shared" ref="K1867:K1930" si="1406">IF(G1867=0,0,IFERROR(H1867/$M1867*$M$9,0))</f>
        <v>0</v>
      </c>
      <c r="L1867" s="242">
        <f t="shared" ref="L1867:L1930" si="1407">IF(G1867=0,0,IFERROR(K1867+I1867,0))</f>
        <v>0</v>
      </c>
      <c r="M1867" s="276">
        <f t="shared" si="1399"/>
        <v>0</v>
      </c>
      <c r="N1867" s="281">
        <f t="shared" si="1381"/>
        <v>0</v>
      </c>
      <c r="O1867" s="245">
        <f t="shared" si="1382"/>
        <v>0</v>
      </c>
      <c r="P1867" s="248"/>
      <c r="Q1867" s="285">
        <f t="shared" ref="Q1867:Q1930" si="1408">IF($F1867=0,IF(AND($D1867&lt;=Y$1020,$D1867&lt;&gt;0,$D1867&lt;=$E1867,$E1867&gt;O$1020),1,0),IF(AND($D1867&lt;=Y$1020,$D1867&lt;&gt;0,$E1867&gt;O$1020,$D1867&lt;=$E1867,$F1867&gt;O$1020),1,0))</f>
        <v>0</v>
      </c>
      <c r="R1867" s="242">
        <f>IF(Q1867=0,0,SUMIFS('Sch A. Input'!$H858:$CJ858,'Sch A. Input'!$H$14:$CJ$14,"Recurring",'Sch A. Input'!$H$13:$CJ$13,"&lt;="&amp;$L$11,'Sch A. Input'!$H$13:$CJ$13,"&lt;="&amp;$Y$1020,'Sch A. Input'!$H$13:$CJ$13,"&gt;"&amp;$O$1020))</f>
        <v>0</v>
      </c>
      <c r="S1867" s="242">
        <f>IF(Q1867=0,0,SUMIFS('Sch A. Input'!$H858:$CJ858,'Sch A. Input'!$H$14:$CJ$14,"One-time",'Sch A. Input'!$H$13:$CJ$13,"&lt;="&amp;$L$11,'Sch A. Input'!$H$13:$CJ$13,"&lt;="&amp;$Y$1020,'Sch A. Input'!$H$13:$CJ$13,"&gt;"&amp;$O$1020))</f>
        <v>0</v>
      </c>
      <c r="T1867" s="283">
        <f t="shared" ref="T1867:T1930" si="1409">SUM(R1867:S1867)</f>
        <v>0</v>
      </c>
      <c r="U1867" s="242">
        <f t="shared" ref="U1867:U1930" si="1410">IF(Q1867=0,0,IFERROR((R1867+H1867)/W1867*$M$9,0))</f>
        <v>0</v>
      </c>
      <c r="V1867" s="242">
        <f t="shared" ref="V1867:V1930" si="1411">IF(Q1867=0,0,IFERROR(U1867+S1867+I1867,0))</f>
        <v>0</v>
      </c>
      <c r="W1867" s="276">
        <f t="shared" si="1400"/>
        <v>0</v>
      </c>
      <c r="X1867" s="281">
        <f t="shared" si="1383"/>
        <v>0</v>
      </c>
      <c r="Y1867" s="245">
        <f t="shared" si="1384"/>
        <v>0</v>
      </c>
      <c r="Z1867" s="248"/>
      <c r="AA1867" s="285">
        <f t="shared" ref="AA1867:AA1930" si="1412">IF($F1867=0,IF(AND($D1867&lt;=AI$1020,$D1867&lt;&gt;0,$D1867&lt;=$E1867,$E1867&gt;Y$1020),1,0),IF(AND($D1867&lt;=AI$1020,$D1867&lt;&gt;0,$E1867&gt;Y$1020,$D1867&lt;=$E1867,$F1867&gt;Y$1020),1,0))</f>
        <v>0</v>
      </c>
      <c r="AB1867" s="242">
        <f>IF(AA1867=0,0,SUMIFS('Sch A. Input'!$H858:$CJ858,'Sch A. Input'!$H$14:$CJ$14,"Recurring",'Sch A. Input'!$H$13:$CJ$13,"&lt;="&amp;$L$11,'Sch A. Input'!$H$13:$CJ$13,"&lt;="&amp;$AI$1020,'Sch A. Input'!$H$13:$CJ$13,"&gt;"&amp;$Y$1020))</f>
        <v>0</v>
      </c>
      <c r="AC1867" s="242">
        <f>IF(AA1867=0,0,SUMIFS('Sch A. Input'!$H858:$CJ858,'Sch A. Input'!$H$14:$CJ$14,"One-time",'Sch A. Input'!$H$13:$CJ$13,"&lt;="&amp;$L$11,'Sch A. Input'!$H$13:$CJ$13,"&lt;="&amp;$AI$1020,'Sch A. Input'!$H$13:$CJ$13,"&gt;"&amp;$Y$1020))</f>
        <v>0</v>
      </c>
      <c r="AD1867" s="283">
        <f t="shared" ref="AD1867:AD1930" si="1413">SUM(AB1867:AC1867)</f>
        <v>0</v>
      </c>
      <c r="AE1867" s="242">
        <f t="shared" ref="AE1867:AE1930" si="1414">IF(AA1867=0,0,IFERROR((AB1867+R1867+H1867)/AG1867*$M$9,0))</f>
        <v>0</v>
      </c>
      <c r="AF1867" s="242">
        <f t="shared" ref="AF1867:AF1930" si="1415">IF(AA1867=0,0,IFERROR(AE1867+AC1867+S1867+I1867,0))</f>
        <v>0</v>
      </c>
      <c r="AG1867" s="276">
        <f t="shared" si="1401"/>
        <v>0</v>
      </c>
      <c r="AH1867" s="281">
        <f t="shared" si="1385"/>
        <v>0</v>
      </c>
      <c r="AI1867" s="245">
        <f t="shared" si="1386"/>
        <v>0</v>
      </c>
      <c r="AK1867" s="285">
        <f t="shared" ref="AK1867:AK1930" si="1416">IF($F1867=0,IF(AND($D1867&lt;=AS$1020,$D1867&lt;&gt;0,$D1867&lt;=$E1867,$E1867&gt;AI$1020),1,0),IF(AND($D1867&lt;=AS$1020,$D1867&lt;&gt;0,$E1867&gt;AI$1020,$F1867&lt;=AS$1020,$D1867&lt;=$E1867,$F1867&gt;AI$1020),1,0))</f>
        <v>0</v>
      </c>
      <c r="AL1867" s="242">
        <f>IF(AK1867=0,0,SUMIFS('Sch A. Input'!$H858:$CJ858,'Sch A. Input'!$H$14:$CJ$14,"Recurring",'Sch A. Input'!$H$13:$CJ$13,"&lt;="&amp;$L$11,'Sch A. Input'!$H$13:$CJ$13,"&lt;="&amp;$AS$1020,'Sch A. Input'!$H$13:$CJ$13,"&gt;"&amp;$AI$1020))</f>
        <v>0</v>
      </c>
      <c r="AM1867" s="242">
        <f>IF(AK1867=0,0,SUMIFS('Sch A. Input'!$H858:$CJ858,'Sch A. Input'!$H$14:$CJ$14,"One-time",'Sch A. Input'!$H$13:$CJ$13,"&lt;="&amp;$L$11,'Sch A. Input'!$H$13:$CJ$13,"&lt;="&amp;$AS$1020,'Sch A. Input'!$H$13:$CJ$13,"&gt;"&amp;$AI$1020))</f>
        <v>0</v>
      </c>
      <c r="AN1867" s="283">
        <f t="shared" ref="AN1867:AN1930" si="1417">+AL1867+AM1867</f>
        <v>0</v>
      </c>
      <c r="AO1867" s="242">
        <f t="shared" ref="AO1867:AO1930" si="1418">IF(AK1867=0,0,IFERROR((AL1867+AB1867+R1867+H1867)/AQ1867*$M$9,0))</f>
        <v>0</v>
      </c>
      <c r="AP1867" s="242">
        <f t="shared" ref="AP1867:AP1930" si="1419">IF(AK1867=0,0,IFERROR(AO1867+AM1867+AC1867+S1867+I1867,0))</f>
        <v>0</v>
      </c>
      <c r="AQ1867" s="276">
        <f t="shared" si="1402"/>
        <v>0</v>
      </c>
      <c r="AR1867" s="281">
        <f t="shared" si="1387"/>
        <v>0</v>
      </c>
      <c r="AS1867" s="245">
        <f t="shared" si="1388"/>
        <v>0</v>
      </c>
      <c r="AY1867" s="160"/>
      <c r="AZ1867" s="160"/>
      <c r="BK1867" s="2"/>
      <c r="BL1867" s="2"/>
      <c r="BM1867" s="2"/>
      <c r="BN1867" s="2"/>
      <c r="BO1867" s="2"/>
      <c r="BP1867" s="2"/>
      <c r="BQ1867" s="2"/>
      <c r="BR1867" s="2"/>
      <c r="BS1867" s="2"/>
      <c r="BT1867" s="2"/>
      <c r="BU1867" s="2"/>
      <c r="BV1867" s="2"/>
      <c r="BW1867" s="2"/>
      <c r="BX1867" s="2"/>
      <c r="BY1867" s="2"/>
      <c r="BZ1867" s="2"/>
      <c r="CA1867" s="2"/>
      <c r="CI1867"/>
      <c r="CJ1867"/>
      <c r="CK1867"/>
      <c r="CL1867"/>
      <c r="CM1867"/>
      <c r="CN1867"/>
      <c r="CO1867"/>
      <c r="CP1867"/>
      <c r="CQ1867"/>
      <c r="CR1867"/>
      <c r="CS1867"/>
      <c r="CT1867"/>
      <c r="CU1867"/>
      <c r="CV1867"/>
      <c r="CW1867"/>
      <c r="CX1867"/>
    </row>
    <row r="1868" spans="2:102" x14ac:dyDescent="0.35">
      <c r="B1868" s="70" t="str">
        <f t="shared" ref="B1868:F1868" si="1420">B861</f>
        <v/>
      </c>
      <c r="C1868" s="166" t="str">
        <f t="shared" si="1420"/>
        <v/>
      </c>
      <c r="D1868" s="273" t="str">
        <f t="shared" si="1420"/>
        <v/>
      </c>
      <c r="E1868" s="273">
        <f t="shared" si="1420"/>
        <v>45016</v>
      </c>
      <c r="F1868" s="273">
        <f t="shared" si="1420"/>
        <v>0</v>
      </c>
      <c r="G1868" s="98">
        <f t="shared" si="1404"/>
        <v>0</v>
      </c>
      <c r="H1868" s="242">
        <f>IF(G1868=0,0,SUMIFS('Sch A. Input'!$H859:$CJ859,'Sch A. Input'!$H$14:$CJ$14,"Recurring",'Sch A. Input'!$H$13:$CJ$13,"&lt;="&amp;$O$1020,'Sch A. Input'!$H$13:$CJ$13,"&lt;="&amp;$L$11))</f>
        <v>0</v>
      </c>
      <c r="I1868" s="242">
        <f>IF(G1868=0,0,SUMIFS('Sch A. Input'!$H859:$CJ859,'Sch A. Input'!$H$14:$CJ$14,"One-time",'Sch A. Input'!$H$13:$CJ$13,"&lt;="&amp;$O$1020,'Sch A. Input'!$H$13:$CJ$13,"&lt;="&amp;$L$11))</f>
        <v>0</v>
      </c>
      <c r="J1868" s="283">
        <f t="shared" si="1405"/>
        <v>0</v>
      </c>
      <c r="K1868" s="242">
        <f t="shared" si="1406"/>
        <v>0</v>
      </c>
      <c r="L1868" s="242">
        <f t="shared" si="1407"/>
        <v>0</v>
      </c>
      <c r="M1868" s="276">
        <f t="shared" si="1399"/>
        <v>0</v>
      </c>
      <c r="N1868" s="281">
        <f t="shared" si="1381"/>
        <v>0</v>
      </c>
      <c r="O1868" s="245">
        <f t="shared" si="1382"/>
        <v>0</v>
      </c>
      <c r="P1868" s="248"/>
      <c r="Q1868" s="285">
        <f t="shared" si="1408"/>
        <v>0</v>
      </c>
      <c r="R1868" s="242">
        <f>IF(Q1868=0,0,SUMIFS('Sch A. Input'!$H859:$CJ859,'Sch A. Input'!$H$14:$CJ$14,"Recurring",'Sch A. Input'!$H$13:$CJ$13,"&lt;="&amp;$L$11,'Sch A. Input'!$H$13:$CJ$13,"&lt;="&amp;$Y$1020,'Sch A. Input'!$H$13:$CJ$13,"&gt;"&amp;$O$1020))</f>
        <v>0</v>
      </c>
      <c r="S1868" s="242">
        <f>IF(Q1868=0,0,SUMIFS('Sch A. Input'!$H859:$CJ859,'Sch A. Input'!$H$14:$CJ$14,"One-time",'Sch A. Input'!$H$13:$CJ$13,"&lt;="&amp;$L$11,'Sch A. Input'!$H$13:$CJ$13,"&lt;="&amp;$Y$1020,'Sch A. Input'!$H$13:$CJ$13,"&gt;"&amp;$O$1020))</f>
        <v>0</v>
      </c>
      <c r="T1868" s="283">
        <f t="shared" si="1409"/>
        <v>0</v>
      </c>
      <c r="U1868" s="242">
        <f t="shared" si="1410"/>
        <v>0</v>
      </c>
      <c r="V1868" s="242">
        <f t="shared" si="1411"/>
        <v>0</v>
      </c>
      <c r="W1868" s="276">
        <f t="shared" si="1400"/>
        <v>0</v>
      </c>
      <c r="X1868" s="281">
        <f t="shared" si="1383"/>
        <v>0</v>
      </c>
      <c r="Y1868" s="245">
        <f t="shared" si="1384"/>
        <v>0</v>
      </c>
      <c r="Z1868" s="248"/>
      <c r="AA1868" s="285">
        <f t="shared" si="1412"/>
        <v>0</v>
      </c>
      <c r="AB1868" s="242">
        <f>IF(AA1868=0,0,SUMIFS('Sch A. Input'!$H859:$CJ859,'Sch A. Input'!$H$14:$CJ$14,"Recurring",'Sch A. Input'!$H$13:$CJ$13,"&lt;="&amp;$L$11,'Sch A. Input'!$H$13:$CJ$13,"&lt;="&amp;$AI$1020,'Sch A. Input'!$H$13:$CJ$13,"&gt;"&amp;$Y$1020))</f>
        <v>0</v>
      </c>
      <c r="AC1868" s="242">
        <f>IF(AA1868=0,0,SUMIFS('Sch A. Input'!$H859:$CJ859,'Sch A. Input'!$H$14:$CJ$14,"One-time",'Sch A. Input'!$H$13:$CJ$13,"&lt;="&amp;$L$11,'Sch A. Input'!$H$13:$CJ$13,"&lt;="&amp;$AI$1020,'Sch A. Input'!$H$13:$CJ$13,"&gt;"&amp;$Y$1020))</f>
        <v>0</v>
      </c>
      <c r="AD1868" s="283">
        <f t="shared" si="1413"/>
        <v>0</v>
      </c>
      <c r="AE1868" s="242">
        <f t="shared" si="1414"/>
        <v>0</v>
      </c>
      <c r="AF1868" s="242">
        <f t="shared" si="1415"/>
        <v>0</v>
      </c>
      <c r="AG1868" s="276">
        <f t="shared" si="1401"/>
        <v>0</v>
      </c>
      <c r="AH1868" s="281">
        <f t="shared" si="1385"/>
        <v>0</v>
      </c>
      <c r="AI1868" s="245">
        <f t="shared" si="1386"/>
        <v>0</v>
      </c>
      <c r="AK1868" s="285">
        <f t="shared" si="1416"/>
        <v>0</v>
      </c>
      <c r="AL1868" s="242">
        <f>IF(AK1868=0,0,SUMIFS('Sch A. Input'!$H859:$CJ859,'Sch A. Input'!$H$14:$CJ$14,"Recurring",'Sch A. Input'!$H$13:$CJ$13,"&lt;="&amp;$L$11,'Sch A. Input'!$H$13:$CJ$13,"&lt;="&amp;$AS$1020,'Sch A. Input'!$H$13:$CJ$13,"&gt;"&amp;$AI$1020))</f>
        <v>0</v>
      </c>
      <c r="AM1868" s="242">
        <f>IF(AK1868=0,0,SUMIFS('Sch A. Input'!$H859:$CJ859,'Sch A. Input'!$H$14:$CJ$14,"One-time",'Sch A. Input'!$H$13:$CJ$13,"&lt;="&amp;$L$11,'Sch A. Input'!$H$13:$CJ$13,"&lt;="&amp;$AS$1020,'Sch A. Input'!$H$13:$CJ$13,"&gt;"&amp;$AI$1020))</f>
        <v>0</v>
      </c>
      <c r="AN1868" s="283">
        <f t="shared" si="1417"/>
        <v>0</v>
      </c>
      <c r="AO1868" s="242">
        <f t="shared" si="1418"/>
        <v>0</v>
      </c>
      <c r="AP1868" s="242">
        <f t="shared" si="1419"/>
        <v>0</v>
      </c>
      <c r="AQ1868" s="276">
        <f t="shared" si="1402"/>
        <v>0</v>
      </c>
      <c r="AR1868" s="281">
        <f t="shared" si="1387"/>
        <v>0</v>
      </c>
      <c r="AS1868" s="245">
        <f t="shared" si="1388"/>
        <v>0</v>
      </c>
      <c r="AY1868" s="160"/>
      <c r="AZ1868" s="160"/>
      <c r="BK1868" s="2"/>
      <c r="BL1868" s="2"/>
      <c r="BM1868" s="2"/>
      <c r="BN1868" s="2"/>
      <c r="BO1868" s="2"/>
      <c r="BP1868" s="2"/>
      <c r="BQ1868" s="2"/>
      <c r="BR1868" s="2"/>
      <c r="BS1868" s="2"/>
      <c r="BT1868" s="2"/>
      <c r="BU1868" s="2"/>
      <c r="BV1868" s="2"/>
      <c r="BW1868" s="2"/>
      <c r="BX1868" s="2"/>
      <c r="BY1868" s="2"/>
      <c r="BZ1868" s="2"/>
      <c r="CA1868" s="2"/>
      <c r="CI1868"/>
      <c r="CJ1868"/>
      <c r="CK1868"/>
      <c r="CL1868"/>
      <c r="CM1868"/>
      <c r="CN1868"/>
      <c r="CO1868"/>
      <c r="CP1868"/>
      <c r="CQ1868"/>
      <c r="CR1868"/>
      <c r="CS1868"/>
      <c r="CT1868"/>
      <c r="CU1868"/>
      <c r="CV1868"/>
      <c r="CW1868"/>
      <c r="CX1868"/>
    </row>
    <row r="1869" spans="2:102" x14ac:dyDescent="0.35">
      <c r="B1869" s="70" t="str">
        <f t="shared" ref="B1869:F1869" si="1421">B862</f>
        <v/>
      </c>
      <c r="C1869" s="166" t="str">
        <f t="shared" si="1421"/>
        <v/>
      </c>
      <c r="D1869" s="273" t="str">
        <f t="shared" si="1421"/>
        <v/>
      </c>
      <c r="E1869" s="273">
        <f t="shared" si="1421"/>
        <v>45016</v>
      </c>
      <c r="F1869" s="273">
        <f t="shared" si="1421"/>
        <v>0</v>
      </c>
      <c r="G1869" s="98">
        <f t="shared" si="1404"/>
        <v>0</v>
      </c>
      <c r="H1869" s="242">
        <f>IF(G1869=0,0,SUMIFS('Sch A. Input'!$H860:$CJ860,'Sch A. Input'!$H$14:$CJ$14,"Recurring",'Sch A. Input'!$H$13:$CJ$13,"&lt;="&amp;$O$1020,'Sch A. Input'!$H$13:$CJ$13,"&lt;="&amp;$L$11))</f>
        <v>0</v>
      </c>
      <c r="I1869" s="242">
        <f>IF(G1869=0,0,SUMIFS('Sch A. Input'!$H860:$CJ860,'Sch A. Input'!$H$14:$CJ$14,"One-time",'Sch A. Input'!$H$13:$CJ$13,"&lt;="&amp;$O$1020,'Sch A. Input'!$H$13:$CJ$13,"&lt;="&amp;$L$11))</f>
        <v>0</v>
      </c>
      <c r="J1869" s="283">
        <f t="shared" si="1405"/>
        <v>0</v>
      </c>
      <c r="K1869" s="242">
        <f t="shared" si="1406"/>
        <v>0</v>
      </c>
      <c r="L1869" s="242">
        <f t="shared" si="1407"/>
        <v>0</v>
      </c>
      <c r="M1869" s="276">
        <f t="shared" si="1399"/>
        <v>0</v>
      </c>
      <c r="N1869" s="281">
        <f t="shared" si="1381"/>
        <v>0</v>
      </c>
      <c r="O1869" s="245">
        <f t="shared" si="1382"/>
        <v>0</v>
      </c>
      <c r="P1869" s="248"/>
      <c r="Q1869" s="285">
        <f t="shared" si="1408"/>
        <v>0</v>
      </c>
      <c r="R1869" s="242">
        <f>IF(Q1869=0,0,SUMIFS('Sch A. Input'!$H860:$CJ860,'Sch A. Input'!$H$14:$CJ$14,"Recurring",'Sch A. Input'!$H$13:$CJ$13,"&lt;="&amp;$L$11,'Sch A. Input'!$H$13:$CJ$13,"&lt;="&amp;$Y$1020,'Sch A. Input'!$H$13:$CJ$13,"&gt;"&amp;$O$1020))</f>
        <v>0</v>
      </c>
      <c r="S1869" s="242">
        <f>IF(Q1869=0,0,SUMIFS('Sch A. Input'!$H860:$CJ860,'Sch A. Input'!$H$14:$CJ$14,"One-time",'Sch A. Input'!$H$13:$CJ$13,"&lt;="&amp;$L$11,'Sch A. Input'!$H$13:$CJ$13,"&lt;="&amp;$Y$1020,'Sch A. Input'!$H$13:$CJ$13,"&gt;"&amp;$O$1020))</f>
        <v>0</v>
      </c>
      <c r="T1869" s="283">
        <f t="shared" si="1409"/>
        <v>0</v>
      </c>
      <c r="U1869" s="242">
        <f t="shared" si="1410"/>
        <v>0</v>
      </c>
      <c r="V1869" s="242">
        <f t="shared" si="1411"/>
        <v>0</v>
      </c>
      <c r="W1869" s="276">
        <f t="shared" si="1400"/>
        <v>0</v>
      </c>
      <c r="X1869" s="281">
        <f t="shared" si="1383"/>
        <v>0</v>
      </c>
      <c r="Y1869" s="245">
        <f t="shared" si="1384"/>
        <v>0</v>
      </c>
      <c r="Z1869" s="248"/>
      <c r="AA1869" s="285">
        <f t="shared" si="1412"/>
        <v>0</v>
      </c>
      <c r="AB1869" s="242">
        <f>IF(AA1869=0,0,SUMIFS('Sch A. Input'!$H860:$CJ860,'Sch A. Input'!$H$14:$CJ$14,"Recurring",'Sch A. Input'!$H$13:$CJ$13,"&lt;="&amp;$L$11,'Sch A. Input'!$H$13:$CJ$13,"&lt;="&amp;$AI$1020,'Sch A. Input'!$H$13:$CJ$13,"&gt;"&amp;$Y$1020))</f>
        <v>0</v>
      </c>
      <c r="AC1869" s="242">
        <f>IF(AA1869=0,0,SUMIFS('Sch A. Input'!$H860:$CJ860,'Sch A. Input'!$H$14:$CJ$14,"One-time",'Sch A. Input'!$H$13:$CJ$13,"&lt;="&amp;$L$11,'Sch A. Input'!$H$13:$CJ$13,"&lt;="&amp;$AI$1020,'Sch A. Input'!$H$13:$CJ$13,"&gt;"&amp;$Y$1020))</f>
        <v>0</v>
      </c>
      <c r="AD1869" s="283">
        <f t="shared" si="1413"/>
        <v>0</v>
      </c>
      <c r="AE1869" s="242">
        <f t="shared" si="1414"/>
        <v>0</v>
      </c>
      <c r="AF1869" s="242">
        <f t="shared" si="1415"/>
        <v>0</v>
      </c>
      <c r="AG1869" s="276">
        <f t="shared" si="1401"/>
        <v>0</v>
      </c>
      <c r="AH1869" s="281">
        <f t="shared" si="1385"/>
        <v>0</v>
      </c>
      <c r="AI1869" s="245">
        <f t="shared" si="1386"/>
        <v>0</v>
      </c>
      <c r="AK1869" s="285">
        <f t="shared" si="1416"/>
        <v>0</v>
      </c>
      <c r="AL1869" s="242">
        <f>IF(AK1869=0,0,SUMIFS('Sch A. Input'!$H860:$CJ860,'Sch A. Input'!$H$14:$CJ$14,"Recurring",'Sch A. Input'!$H$13:$CJ$13,"&lt;="&amp;$L$11,'Sch A. Input'!$H$13:$CJ$13,"&lt;="&amp;$AS$1020,'Sch A. Input'!$H$13:$CJ$13,"&gt;"&amp;$AI$1020))</f>
        <v>0</v>
      </c>
      <c r="AM1869" s="242">
        <f>IF(AK1869=0,0,SUMIFS('Sch A. Input'!$H860:$CJ860,'Sch A. Input'!$H$14:$CJ$14,"One-time",'Sch A. Input'!$H$13:$CJ$13,"&lt;="&amp;$L$11,'Sch A. Input'!$H$13:$CJ$13,"&lt;="&amp;$AS$1020,'Sch A. Input'!$H$13:$CJ$13,"&gt;"&amp;$AI$1020))</f>
        <v>0</v>
      </c>
      <c r="AN1869" s="283">
        <f t="shared" si="1417"/>
        <v>0</v>
      </c>
      <c r="AO1869" s="242">
        <f t="shared" si="1418"/>
        <v>0</v>
      </c>
      <c r="AP1869" s="242">
        <f t="shared" si="1419"/>
        <v>0</v>
      </c>
      <c r="AQ1869" s="276">
        <f t="shared" si="1402"/>
        <v>0</v>
      </c>
      <c r="AR1869" s="281">
        <f t="shared" si="1387"/>
        <v>0</v>
      </c>
      <c r="AS1869" s="245">
        <f t="shared" si="1388"/>
        <v>0</v>
      </c>
      <c r="AY1869" s="160"/>
      <c r="AZ1869" s="160"/>
      <c r="BK1869" s="2"/>
      <c r="BL1869" s="2"/>
      <c r="BM1869" s="2"/>
      <c r="BN1869" s="2"/>
      <c r="BO1869" s="2"/>
      <c r="BP1869" s="2"/>
      <c r="BQ1869" s="2"/>
      <c r="BR1869" s="2"/>
      <c r="BS1869" s="2"/>
      <c r="BT1869" s="2"/>
      <c r="BU1869" s="2"/>
      <c r="BV1869" s="2"/>
      <c r="BW1869" s="2"/>
      <c r="BX1869" s="2"/>
      <c r="BY1869" s="2"/>
      <c r="BZ1869" s="2"/>
      <c r="CA1869" s="2"/>
      <c r="CI1869"/>
      <c r="CJ1869"/>
      <c r="CK1869"/>
      <c r="CL1869"/>
      <c r="CM1869"/>
      <c r="CN1869"/>
      <c r="CO1869"/>
      <c r="CP1869"/>
      <c r="CQ1869"/>
      <c r="CR1869"/>
      <c r="CS1869"/>
      <c r="CT1869"/>
      <c r="CU1869"/>
      <c r="CV1869"/>
      <c r="CW1869"/>
      <c r="CX1869"/>
    </row>
    <row r="1870" spans="2:102" x14ac:dyDescent="0.35">
      <c r="B1870" s="70" t="str">
        <f t="shared" ref="B1870:F1870" si="1422">B863</f>
        <v/>
      </c>
      <c r="C1870" s="166" t="str">
        <f t="shared" si="1422"/>
        <v/>
      </c>
      <c r="D1870" s="273" t="str">
        <f t="shared" si="1422"/>
        <v/>
      </c>
      <c r="E1870" s="273">
        <f t="shared" si="1422"/>
        <v>45016</v>
      </c>
      <c r="F1870" s="273">
        <f t="shared" si="1422"/>
        <v>0</v>
      </c>
      <c r="G1870" s="98">
        <f t="shared" si="1404"/>
        <v>0</v>
      </c>
      <c r="H1870" s="242">
        <f>IF(G1870=0,0,SUMIFS('Sch A. Input'!$H861:$CJ861,'Sch A. Input'!$H$14:$CJ$14,"Recurring",'Sch A. Input'!$H$13:$CJ$13,"&lt;="&amp;$O$1020,'Sch A. Input'!$H$13:$CJ$13,"&lt;="&amp;$L$11))</f>
        <v>0</v>
      </c>
      <c r="I1870" s="242">
        <f>IF(G1870=0,0,SUMIFS('Sch A. Input'!$H861:$CJ861,'Sch A. Input'!$H$14:$CJ$14,"One-time",'Sch A. Input'!$H$13:$CJ$13,"&lt;="&amp;$O$1020,'Sch A. Input'!$H$13:$CJ$13,"&lt;="&amp;$L$11))</f>
        <v>0</v>
      </c>
      <c r="J1870" s="283">
        <f t="shared" si="1405"/>
        <v>0</v>
      </c>
      <c r="K1870" s="242">
        <f t="shared" si="1406"/>
        <v>0</v>
      </c>
      <c r="L1870" s="242">
        <f t="shared" si="1407"/>
        <v>0</v>
      </c>
      <c r="M1870" s="276">
        <f t="shared" si="1399"/>
        <v>0</v>
      </c>
      <c r="N1870" s="281">
        <f t="shared" si="1381"/>
        <v>0</v>
      </c>
      <c r="O1870" s="245">
        <f t="shared" si="1382"/>
        <v>0</v>
      </c>
      <c r="P1870" s="248"/>
      <c r="Q1870" s="285">
        <f t="shared" si="1408"/>
        <v>0</v>
      </c>
      <c r="R1870" s="242">
        <f>IF(Q1870=0,0,SUMIFS('Sch A. Input'!$H861:$CJ861,'Sch A. Input'!$H$14:$CJ$14,"Recurring",'Sch A. Input'!$H$13:$CJ$13,"&lt;="&amp;$L$11,'Sch A. Input'!$H$13:$CJ$13,"&lt;="&amp;$Y$1020,'Sch A. Input'!$H$13:$CJ$13,"&gt;"&amp;$O$1020))</f>
        <v>0</v>
      </c>
      <c r="S1870" s="242">
        <f>IF(Q1870=0,0,SUMIFS('Sch A. Input'!$H861:$CJ861,'Sch A. Input'!$H$14:$CJ$14,"One-time",'Sch A. Input'!$H$13:$CJ$13,"&lt;="&amp;$L$11,'Sch A. Input'!$H$13:$CJ$13,"&lt;="&amp;$Y$1020,'Sch A. Input'!$H$13:$CJ$13,"&gt;"&amp;$O$1020))</f>
        <v>0</v>
      </c>
      <c r="T1870" s="283">
        <f t="shared" si="1409"/>
        <v>0</v>
      </c>
      <c r="U1870" s="242">
        <f t="shared" si="1410"/>
        <v>0</v>
      </c>
      <c r="V1870" s="242">
        <f t="shared" si="1411"/>
        <v>0</v>
      </c>
      <c r="W1870" s="276">
        <f t="shared" si="1400"/>
        <v>0</v>
      </c>
      <c r="X1870" s="281">
        <f t="shared" si="1383"/>
        <v>0</v>
      </c>
      <c r="Y1870" s="245">
        <f t="shared" si="1384"/>
        <v>0</v>
      </c>
      <c r="Z1870" s="248"/>
      <c r="AA1870" s="285">
        <f t="shared" si="1412"/>
        <v>0</v>
      </c>
      <c r="AB1870" s="242">
        <f>IF(AA1870=0,0,SUMIFS('Sch A. Input'!$H861:$CJ861,'Sch A. Input'!$H$14:$CJ$14,"Recurring",'Sch A. Input'!$H$13:$CJ$13,"&lt;="&amp;$L$11,'Sch A. Input'!$H$13:$CJ$13,"&lt;="&amp;$AI$1020,'Sch A. Input'!$H$13:$CJ$13,"&gt;"&amp;$Y$1020))</f>
        <v>0</v>
      </c>
      <c r="AC1870" s="242">
        <f>IF(AA1870=0,0,SUMIFS('Sch A. Input'!$H861:$CJ861,'Sch A. Input'!$H$14:$CJ$14,"One-time",'Sch A. Input'!$H$13:$CJ$13,"&lt;="&amp;$L$11,'Sch A. Input'!$H$13:$CJ$13,"&lt;="&amp;$AI$1020,'Sch A. Input'!$H$13:$CJ$13,"&gt;"&amp;$Y$1020))</f>
        <v>0</v>
      </c>
      <c r="AD1870" s="283">
        <f t="shared" si="1413"/>
        <v>0</v>
      </c>
      <c r="AE1870" s="242">
        <f t="shared" si="1414"/>
        <v>0</v>
      </c>
      <c r="AF1870" s="242">
        <f t="shared" si="1415"/>
        <v>0</v>
      </c>
      <c r="AG1870" s="276">
        <f t="shared" si="1401"/>
        <v>0</v>
      </c>
      <c r="AH1870" s="281">
        <f t="shared" si="1385"/>
        <v>0</v>
      </c>
      <c r="AI1870" s="245">
        <f t="shared" si="1386"/>
        <v>0</v>
      </c>
      <c r="AK1870" s="285">
        <f t="shared" si="1416"/>
        <v>0</v>
      </c>
      <c r="AL1870" s="242">
        <f>IF(AK1870=0,0,SUMIFS('Sch A. Input'!$H861:$CJ861,'Sch A. Input'!$H$14:$CJ$14,"Recurring",'Sch A. Input'!$H$13:$CJ$13,"&lt;="&amp;$L$11,'Sch A. Input'!$H$13:$CJ$13,"&lt;="&amp;$AS$1020,'Sch A. Input'!$H$13:$CJ$13,"&gt;"&amp;$AI$1020))</f>
        <v>0</v>
      </c>
      <c r="AM1870" s="242">
        <f>IF(AK1870=0,0,SUMIFS('Sch A. Input'!$H861:$CJ861,'Sch A. Input'!$H$14:$CJ$14,"One-time",'Sch A. Input'!$H$13:$CJ$13,"&lt;="&amp;$L$11,'Sch A. Input'!$H$13:$CJ$13,"&lt;="&amp;$AS$1020,'Sch A. Input'!$H$13:$CJ$13,"&gt;"&amp;$AI$1020))</f>
        <v>0</v>
      </c>
      <c r="AN1870" s="283">
        <f t="shared" si="1417"/>
        <v>0</v>
      </c>
      <c r="AO1870" s="242">
        <f t="shared" si="1418"/>
        <v>0</v>
      </c>
      <c r="AP1870" s="242">
        <f t="shared" si="1419"/>
        <v>0</v>
      </c>
      <c r="AQ1870" s="276">
        <f t="shared" si="1402"/>
        <v>0</v>
      </c>
      <c r="AR1870" s="281">
        <f t="shared" si="1387"/>
        <v>0</v>
      </c>
      <c r="AS1870" s="245">
        <f t="shared" si="1388"/>
        <v>0</v>
      </c>
      <c r="AY1870" s="160"/>
      <c r="AZ1870" s="160"/>
      <c r="BK1870" s="2"/>
      <c r="BL1870" s="2"/>
      <c r="BM1870" s="2"/>
      <c r="BN1870" s="2"/>
      <c r="BO1870" s="2"/>
      <c r="BP1870" s="2"/>
      <c r="BQ1870" s="2"/>
      <c r="BR1870" s="2"/>
      <c r="BS1870" s="2"/>
      <c r="BT1870" s="2"/>
      <c r="BU1870" s="2"/>
      <c r="BV1870" s="2"/>
      <c r="BW1870" s="2"/>
      <c r="BX1870" s="2"/>
      <c r="BY1870" s="2"/>
      <c r="BZ1870" s="2"/>
      <c r="CA1870" s="2"/>
      <c r="CI1870"/>
      <c r="CJ1870"/>
      <c r="CK1870"/>
      <c r="CL1870"/>
      <c r="CM1870"/>
      <c r="CN1870"/>
      <c r="CO1870"/>
      <c r="CP1870"/>
      <c r="CQ1870"/>
      <c r="CR1870"/>
      <c r="CS1870"/>
      <c r="CT1870"/>
      <c r="CU1870"/>
      <c r="CV1870"/>
      <c r="CW1870"/>
      <c r="CX1870"/>
    </row>
    <row r="1871" spans="2:102" x14ac:dyDescent="0.35">
      <c r="B1871" s="70" t="str">
        <f t="shared" ref="B1871:F1871" si="1423">B864</f>
        <v/>
      </c>
      <c r="C1871" s="166" t="str">
        <f t="shared" si="1423"/>
        <v/>
      </c>
      <c r="D1871" s="273" t="str">
        <f t="shared" si="1423"/>
        <v/>
      </c>
      <c r="E1871" s="273">
        <f t="shared" si="1423"/>
        <v>45016</v>
      </c>
      <c r="F1871" s="273">
        <f t="shared" si="1423"/>
        <v>0</v>
      </c>
      <c r="G1871" s="98">
        <f t="shared" si="1404"/>
        <v>0</v>
      </c>
      <c r="H1871" s="242">
        <f>IF(G1871=0,0,SUMIFS('Sch A. Input'!$H862:$CJ862,'Sch A. Input'!$H$14:$CJ$14,"Recurring",'Sch A. Input'!$H$13:$CJ$13,"&lt;="&amp;$O$1020,'Sch A. Input'!$H$13:$CJ$13,"&lt;="&amp;$L$11))</f>
        <v>0</v>
      </c>
      <c r="I1871" s="242">
        <f>IF(G1871=0,0,SUMIFS('Sch A. Input'!$H862:$CJ862,'Sch A. Input'!$H$14:$CJ$14,"One-time",'Sch A. Input'!$H$13:$CJ$13,"&lt;="&amp;$O$1020,'Sch A. Input'!$H$13:$CJ$13,"&lt;="&amp;$L$11))</f>
        <v>0</v>
      </c>
      <c r="J1871" s="283">
        <f t="shared" si="1405"/>
        <v>0</v>
      </c>
      <c r="K1871" s="242">
        <f t="shared" si="1406"/>
        <v>0</v>
      </c>
      <c r="L1871" s="242">
        <f t="shared" si="1407"/>
        <v>0</v>
      </c>
      <c r="M1871" s="276">
        <f t="shared" si="1399"/>
        <v>0</v>
      </c>
      <c r="N1871" s="281">
        <f t="shared" si="1381"/>
        <v>0</v>
      </c>
      <c r="O1871" s="245">
        <f t="shared" si="1382"/>
        <v>0</v>
      </c>
      <c r="P1871" s="248"/>
      <c r="Q1871" s="285">
        <f t="shared" si="1408"/>
        <v>0</v>
      </c>
      <c r="R1871" s="242">
        <f>IF(Q1871=0,0,SUMIFS('Sch A. Input'!$H862:$CJ862,'Sch A. Input'!$H$14:$CJ$14,"Recurring",'Sch A. Input'!$H$13:$CJ$13,"&lt;="&amp;$L$11,'Sch A. Input'!$H$13:$CJ$13,"&lt;="&amp;$Y$1020,'Sch A. Input'!$H$13:$CJ$13,"&gt;"&amp;$O$1020))</f>
        <v>0</v>
      </c>
      <c r="S1871" s="242">
        <f>IF(Q1871=0,0,SUMIFS('Sch A. Input'!$H862:$CJ862,'Sch A. Input'!$H$14:$CJ$14,"One-time",'Sch A. Input'!$H$13:$CJ$13,"&lt;="&amp;$L$11,'Sch A. Input'!$H$13:$CJ$13,"&lt;="&amp;$Y$1020,'Sch A. Input'!$H$13:$CJ$13,"&gt;"&amp;$O$1020))</f>
        <v>0</v>
      </c>
      <c r="T1871" s="283">
        <f t="shared" si="1409"/>
        <v>0</v>
      </c>
      <c r="U1871" s="242">
        <f t="shared" si="1410"/>
        <v>0</v>
      </c>
      <c r="V1871" s="242">
        <f t="shared" si="1411"/>
        <v>0</v>
      </c>
      <c r="W1871" s="276">
        <f t="shared" si="1400"/>
        <v>0</v>
      </c>
      <c r="X1871" s="281">
        <f t="shared" si="1383"/>
        <v>0</v>
      </c>
      <c r="Y1871" s="245">
        <f t="shared" si="1384"/>
        <v>0</v>
      </c>
      <c r="Z1871" s="248"/>
      <c r="AA1871" s="285">
        <f t="shared" si="1412"/>
        <v>0</v>
      </c>
      <c r="AB1871" s="242">
        <f>IF(AA1871=0,0,SUMIFS('Sch A. Input'!$H862:$CJ862,'Sch A. Input'!$H$14:$CJ$14,"Recurring",'Sch A. Input'!$H$13:$CJ$13,"&lt;="&amp;$L$11,'Sch A. Input'!$H$13:$CJ$13,"&lt;="&amp;$AI$1020,'Sch A. Input'!$H$13:$CJ$13,"&gt;"&amp;$Y$1020))</f>
        <v>0</v>
      </c>
      <c r="AC1871" s="242">
        <f>IF(AA1871=0,0,SUMIFS('Sch A. Input'!$H862:$CJ862,'Sch A. Input'!$H$14:$CJ$14,"One-time",'Sch A. Input'!$H$13:$CJ$13,"&lt;="&amp;$L$11,'Sch A. Input'!$H$13:$CJ$13,"&lt;="&amp;$AI$1020,'Sch A. Input'!$H$13:$CJ$13,"&gt;"&amp;$Y$1020))</f>
        <v>0</v>
      </c>
      <c r="AD1871" s="283">
        <f t="shared" si="1413"/>
        <v>0</v>
      </c>
      <c r="AE1871" s="242">
        <f t="shared" si="1414"/>
        <v>0</v>
      </c>
      <c r="AF1871" s="242">
        <f t="shared" si="1415"/>
        <v>0</v>
      </c>
      <c r="AG1871" s="276">
        <f t="shared" si="1401"/>
        <v>0</v>
      </c>
      <c r="AH1871" s="281">
        <f t="shared" si="1385"/>
        <v>0</v>
      </c>
      <c r="AI1871" s="245">
        <f t="shared" si="1386"/>
        <v>0</v>
      </c>
      <c r="AK1871" s="285">
        <f t="shared" si="1416"/>
        <v>0</v>
      </c>
      <c r="AL1871" s="242">
        <f>IF(AK1871=0,0,SUMIFS('Sch A. Input'!$H862:$CJ862,'Sch A. Input'!$H$14:$CJ$14,"Recurring",'Sch A. Input'!$H$13:$CJ$13,"&lt;="&amp;$L$11,'Sch A. Input'!$H$13:$CJ$13,"&lt;="&amp;$AS$1020,'Sch A. Input'!$H$13:$CJ$13,"&gt;"&amp;$AI$1020))</f>
        <v>0</v>
      </c>
      <c r="AM1871" s="242">
        <f>IF(AK1871=0,0,SUMIFS('Sch A. Input'!$H862:$CJ862,'Sch A. Input'!$H$14:$CJ$14,"One-time",'Sch A. Input'!$H$13:$CJ$13,"&lt;="&amp;$L$11,'Sch A. Input'!$H$13:$CJ$13,"&lt;="&amp;$AS$1020,'Sch A. Input'!$H$13:$CJ$13,"&gt;"&amp;$AI$1020))</f>
        <v>0</v>
      </c>
      <c r="AN1871" s="283">
        <f t="shared" si="1417"/>
        <v>0</v>
      </c>
      <c r="AO1871" s="242">
        <f t="shared" si="1418"/>
        <v>0</v>
      </c>
      <c r="AP1871" s="242">
        <f t="shared" si="1419"/>
        <v>0</v>
      </c>
      <c r="AQ1871" s="276">
        <f t="shared" si="1402"/>
        <v>0</v>
      </c>
      <c r="AR1871" s="281">
        <f t="shared" si="1387"/>
        <v>0</v>
      </c>
      <c r="AS1871" s="245">
        <f t="shared" si="1388"/>
        <v>0</v>
      </c>
      <c r="AY1871" s="160"/>
      <c r="AZ1871" s="160"/>
      <c r="BK1871" s="2"/>
      <c r="BL1871" s="2"/>
      <c r="BM1871" s="2"/>
      <c r="BN1871" s="2"/>
      <c r="BO1871" s="2"/>
      <c r="BP1871" s="2"/>
      <c r="BQ1871" s="2"/>
      <c r="BR1871" s="2"/>
      <c r="BS1871" s="2"/>
      <c r="BT1871" s="2"/>
      <c r="BU1871" s="2"/>
      <c r="BV1871" s="2"/>
      <c r="BW1871" s="2"/>
      <c r="BX1871" s="2"/>
      <c r="BY1871" s="2"/>
      <c r="BZ1871" s="2"/>
      <c r="CA1871" s="2"/>
      <c r="CI1871"/>
      <c r="CJ1871"/>
      <c r="CK1871"/>
      <c r="CL1871"/>
      <c r="CM1871"/>
      <c r="CN1871"/>
      <c r="CO1871"/>
      <c r="CP1871"/>
      <c r="CQ1871"/>
      <c r="CR1871"/>
      <c r="CS1871"/>
      <c r="CT1871"/>
      <c r="CU1871"/>
      <c r="CV1871"/>
      <c r="CW1871"/>
      <c r="CX1871"/>
    </row>
    <row r="1872" spans="2:102" x14ac:dyDescent="0.35">
      <c r="B1872" s="70" t="str">
        <f t="shared" ref="B1872:F1872" si="1424">B865</f>
        <v/>
      </c>
      <c r="C1872" s="166" t="str">
        <f t="shared" si="1424"/>
        <v/>
      </c>
      <c r="D1872" s="273" t="str">
        <f t="shared" si="1424"/>
        <v/>
      </c>
      <c r="E1872" s="273">
        <f t="shared" si="1424"/>
        <v>45016</v>
      </c>
      <c r="F1872" s="273">
        <f t="shared" si="1424"/>
        <v>0</v>
      </c>
      <c r="G1872" s="98">
        <f t="shared" si="1404"/>
        <v>0</v>
      </c>
      <c r="H1872" s="242">
        <f>IF(G1872=0,0,SUMIFS('Sch A. Input'!$H863:$CJ863,'Sch A. Input'!$H$14:$CJ$14,"Recurring",'Sch A. Input'!$H$13:$CJ$13,"&lt;="&amp;$O$1020,'Sch A. Input'!$H$13:$CJ$13,"&lt;="&amp;$L$11))</f>
        <v>0</v>
      </c>
      <c r="I1872" s="242">
        <f>IF(G1872=0,0,SUMIFS('Sch A. Input'!$H863:$CJ863,'Sch A. Input'!$H$14:$CJ$14,"One-time",'Sch A. Input'!$H$13:$CJ$13,"&lt;="&amp;$O$1020,'Sch A. Input'!$H$13:$CJ$13,"&lt;="&amp;$L$11))</f>
        <v>0</v>
      </c>
      <c r="J1872" s="283">
        <f t="shared" si="1405"/>
        <v>0</v>
      </c>
      <c r="K1872" s="242">
        <f t="shared" si="1406"/>
        <v>0</v>
      </c>
      <c r="L1872" s="242">
        <f t="shared" si="1407"/>
        <v>0</v>
      </c>
      <c r="M1872" s="276">
        <f t="shared" si="1399"/>
        <v>0</v>
      </c>
      <c r="N1872" s="281">
        <f t="shared" si="1381"/>
        <v>0</v>
      </c>
      <c r="O1872" s="245">
        <f t="shared" si="1382"/>
        <v>0</v>
      </c>
      <c r="P1872" s="248"/>
      <c r="Q1872" s="285">
        <f t="shared" si="1408"/>
        <v>0</v>
      </c>
      <c r="R1872" s="242">
        <f>IF(Q1872=0,0,SUMIFS('Sch A. Input'!$H863:$CJ863,'Sch A. Input'!$H$14:$CJ$14,"Recurring",'Sch A. Input'!$H$13:$CJ$13,"&lt;="&amp;$L$11,'Sch A. Input'!$H$13:$CJ$13,"&lt;="&amp;$Y$1020,'Sch A. Input'!$H$13:$CJ$13,"&gt;"&amp;$O$1020))</f>
        <v>0</v>
      </c>
      <c r="S1872" s="242">
        <f>IF(Q1872=0,0,SUMIFS('Sch A. Input'!$H863:$CJ863,'Sch A. Input'!$H$14:$CJ$14,"One-time",'Sch A. Input'!$H$13:$CJ$13,"&lt;="&amp;$L$11,'Sch A. Input'!$H$13:$CJ$13,"&lt;="&amp;$Y$1020,'Sch A. Input'!$H$13:$CJ$13,"&gt;"&amp;$O$1020))</f>
        <v>0</v>
      </c>
      <c r="T1872" s="283">
        <f t="shared" si="1409"/>
        <v>0</v>
      </c>
      <c r="U1872" s="242">
        <f t="shared" si="1410"/>
        <v>0</v>
      </c>
      <c r="V1872" s="242">
        <f t="shared" si="1411"/>
        <v>0</v>
      </c>
      <c r="W1872" s="276">
        <f t="shared" si="1400"/>
        <v>0</v>
      </c>
      <c r="X1872" s="281">
        <f t="shared" si="1383"/>
        <v>0</v>
      </c>
      <c r="Y1872" s="245">
        <f t="shared" si="1384"/>
        <v>0</v>
      </c>
      <c r="Z1872" s="248"/>
      <c r="AA1872" s="285">
        <f t="shared" si="1412"/>
        <v>0</v>
      </c>
      <c r="AB1872" s="242">
        <f>IF(AA1872=0,0,SUMIFS('Sch A. Input'!$H863:$CJ863,'Sch A. Input'!$H$14:$CJ$14,"Recurring",'Sch A. Input'!$H$13:$CJ$13,"&lt;="&amp;$L$11,'Sch A. Input'!$H$13:$CJ$13,"&lt;="&amp;$AI$1020,'Sch A. Input'!$H$13:$CJ$13,"&gt;"&amp;$Y$1020))</f>
        <v>0</v>
      </c>
      <c r="AC1872" s="242">
        <f>IF(AA1872=0,0,SUMIFS('Sch A. Input'!$H863:$CJ863,'Sch A. Input'!$H$14:$CJ$14,"One-time",'Sch A. Input'!$H$13:$CJ$13,"&lt;="&amp;$L$11,'Sch A. Input'!$H$13:$CJ$13,"&lt;="&amp;$AI$1020,'Sch A. Input'!$H$13:$CJ$13,"&gt;"&amp;$Y$1020))</f>
        <v>0</v>
      </c>
      <c r="AD1872" s="283">
        <f t="shared" si="1413"/>
        <v>0</v>
      </c>
      <c r="AE1872" s="242">
        <f t="shared" si="1414"/>
        <v>0</v>
      </c>
      <c r="AF1872" s="242">
        <f t="shared" si="1415"/>
        <v>0</v>
      </c>
      <c r="AG1872" s="276">
        <f t="shared" si="1401"/>
        <v>0</v>
      </c>
      <c r="AH1872" s="281">
        <f t="shared" si="1385"/>
        <v>0</v>
      </c>
      <c r="AI1872" s="245">
        <f t="shared" si="1386"/>
        <v>0</v>
      </c>
      <c r="AK1872" s="285">
        <f t="shared" si="1416"/>
        <v>0</v>
      </c>
      <c r="AL1872" s="242">
        <f>IF(AK1872=0,0,SUMIFS('Sch A. Input'!$H863:$CJ863,'Sch A. Input'!$H$14:$CJ$14,"Recurring",'Sch A. Input'!$H$13:$CJ$13,"&lt;="&amp;$L$11,'Sch A. Input'!$H$13:$CJ$13,"&lt;="&amp;$AS$1020,'Sch A. Input'!$H$13:$CJ$13,"&gt;"&amp;$AI$1020))</f>
        <v>0</v>
      </c>
      <c r="AM1872" s="242">
        <f>IF(AK1872=0,0,SUMIFS('Sch A. Input'!$H863:$CJ863,'Sch A. Input'!$H$14:$CJ$14,"One-time",'Sch A. Input'!$H$13:$CJ$13,"&lt;="&amp;$L$11,'Sch A. Input'!$H$13:$CJ$13,"&lt;="&amp;$AS$1020,'Sch A. Input'!$H$13:$CJ$13,"&gt;"&amp;$AI$1020))</f>
        <v>0</v>
      </c>
      <c r="AN1872" s="283">
        <f t="shared" si="1417"/>
        <v>0</v>
      </c>
      <c r="AO1872" s="242">
        <f t="shared" si="1418"/>
        <v>0</v>
      </c>
      <c r="AP1872" s="242">
        <f t="shared" si="1419"/>
        <v>0</v>
      </c>
      <c r="AQ1872" s="276">
        <f t="shared" si="1402"/>
        <v>0</v>
      </c>
      <c r="AR1872" s="281">
        <f t="shared" si="1387"/>
        <v>0</v>
      </c>
      <c r="AS1872" s="245">
        <f t="shared" si="1388"/>
        <v>0</v>
      </c>
      <c r="AY1872" s="160"/>
      <c r="AZ1872" s="160"/>
      <c r="BK1872" s="2"/>
      <c r="BL1872" s="2"/>
      <c r="BM1872" s="2"/>
      <c r="BN1872" s="2"/>
      <c r="BO1872" s="2"/>
      <c r="BP1872" s="2"/>
      <c r="BQ1872" s="2"/>
      <c r="BR1872" s="2"/>
      <c r="BS1872" s="2"/>
      <c r="BT1872" s="2"/>
      <c r="BU1872" s="2"/>
      <c r="BV1872" s="2"/>
      <c r="BW1872" s="2"/>
      <c r="BX1872" s="2"/>
      <c r="BY1872" s="2"/>
      <c r="BZ1872" s="2"/>
      <c r="CA1872" s="2"/>
      <c r="CI1872"/>
      <c r="CJ1872"/>
      <c r="CK1872"/>
      <c r="CL1872"/>
      <c r="CM1872"/>
      <c r="CN1872"/>
      <c r="CO1872"/>
      <c r="CP1872"/>
      <c r="CQ1872"/>
      <c r="CR1872"/>
      <c r="CS1872"/>
      <c r="CT1872"/>
      <c r="CU1872"/>
      <c r="CV1872"/>
      <c r="CW1872"/>
      <c r="CX1872"/>
    </row>
    <row r="1873" spans="2:102" x14ac:dyDescent="0.35">
      <c r="B1873" s="70" t="str">
        <f t="shared" ref="B1873:F1873" si="1425">B866</f>
        <v/>
      </c>
      <c r="C1873" s="166" t="str">
        <f t="shared" si="1425"/>
        <v/>
      </c>
      <c r="D1873" s="273" t="str">
        <f t="shared" si="1425"/>
        <v/>
      </c>
      <c r="E1873" s="273">
        <f t="shared" si="1425"/>
        <v>45016</v>
      </c>
      <c r="F1873" s="273">
        <f t="shared" si="1425"/>
        <v>0</v>
      </c>
      <c r="G1873" s="98">
        <f t="shared" si="1404"/>
        <v>0</v>
      </c>
      <c r="H1873" s="242">
        <f>IF(G1873=0,0,SUMIFS('Sch A. Input'!$H864:$CJ864,'Sch A. Input'!$H$14:$CJ$14,"Recurring",'Sch A. Input'!$H$13:$CJ$13,"&lt;="&amp;$O$1020,'Sch A. Input'!$H$13:$CJ$13,"&lt;="&amp;$L$11))</f>
        <v>0</v>
      </c>
      <c r="I1873" s="242">
        <f>IF(G1873=0,0,SUMIFS('Sch A. Input'!$H864:$CJ864,'Sch A. Input'!$H$14:$CJ$14,"One-time",'Sch A. Input'!$H$13:$CJ$13,"&lt;="&amp;$O$1020,'Sch A. Input'!$H$13:$CJ$13,"&lt;="&amp;$L$11))</f>
        <v>0</v>
      </c>
      <c r="J1873" s="283">
        <f t="shared" si="1405"/>
        <v>0</v>
      </c>
      <c r="K1873" s="242">
        <f t="shared" si="1406"/>
        <v>0</v>
      </c>
      <c r="L1873" s="242">
        <f t="shared" si="1407"/>
        <v>0</v>
      </c>
      <c r="M1873" s="276">
        <f t="shared" si="1399"/>
        <v>0</v>
      </c>
      <c r="N1873" s="281">
        <f t="shared" si="1381"/>
        <v>0</v>
      </c>
      <c r="O1873" s="245">
        <f t="shared" si="1382"/>
        <v>0</v>
      </c>
      <c r="P1873" s="248"/>
      <c r="Q1873" s="285">
        <f t="shared" si="1408"/>
        <v>0</v>
      </c>
      <c r="R1873" s="242">
        <f>IF(Q1873=0,0,SUMIFS('Sch A. Input'!$H864:$CJ864,'Sch A. Input'!$H$14:$CJ$14,"Recurring",'Sch A. Input'!$H$13:$CJ$13,"&lt;="&amp;$L$11,'Sch A. Input'!$H$13:$CJ$13,"&lt;="&amp;$Y$1020,'Sch A. Input'!$H$13:$CJ$13,"&gt;"&amp;$O$1020))</f>
        <v>0</v>
      </c>
      <c r="S1873" s="242">
        <f>IF(Q1873=0,0,SUMIFS('Sch A. Input'!$H864:$CJ864,'Sch A. Input'!$H$14:$CJ$14,"One-time",'Sch A. Input'!$H$13:$CJ$13,"&lt;="&amp;$L$11,'Sch A. Input'!$H$13:$CJ$13,"&lt;="&amp;$Y$1020,'Sch A. Input'!$H$13:$CJ$13,"&gt;"&amp;$O$1020))</f>
        <v>0</v>
      </c>
      <c r="T1873" s="283">
        <f t="shared" si="1409"/>
        <v>0</v>
      </c>
      <c r="U1873" s="242">
        <f t="shared" si="1410"/>
        <v>0</v>
      </c>
      <c r="V1873" s="242">
        <f t="shared" si="1411"/>
        <v>0</v>
      </c>
      <c r="W1873" s="276">
        <f t="shared" si="1400"/>
        <v>0</v>
      </c>
      <c r="X1873" s="281">
        <f t="shared" si="1383"/>
        <v>0</v>
      </c>
      <c r="Y1873" s="245">
        <f t="shared" si="1384"/>
        <v>0</v>
      </c>
      <c r="Z1873" s="248"/>
      <c r="AA1873" s="285">
        <f t="shared" si="1412"/>
        <v>0</v>
      </c>
      <c r="AB1873" s="242">
        <f>IF(AA1873=0,0,SUMIFS('Sch A. Input'!$H864:$CJ864,'Sch A. Input'!$H$14:$CJ$14,"Recurring",'Sch A. Input'!$H$13:$CJ$13,"&lt;="&amp;$L$11,'Sch A. Input'!$H$13:$CJ$13,"&lt;="&amp;$AI$1020,'Sch A. Input'!$H$13:$CJ$13,"&gt;"&amp;$Y$1020))</f>
        <v>0</v>
      </c>
      <c r="AC1873" s="242">
        <f>IF(AA1873=0,0,SUMIFS('Sch A. Input'!$H864:$CJ864,'Sch A. Input'!$H$14:$CJ$14,"One-time",'Sch A. Input'!$H$13:$CJ$13,"&lt;="&amp;$L$11,'Sch A. Input'!$H$13:$CJ$13,"&lt;="&amp;$AI$1020,'Sch A. Input'!$H$13:$CJ$13,"&gt;"&amp;$Y$1020))</f>
        <v>0</v>
      </c>
      <c r="AD1873" s="283">
        <f t="shared" si="1413"/>
        <v>0</v>
      </c>
      <c r="AE1873" s="242">
        <f t="shared" si="1414"/>
        <v>0</v>
      </c>
      <c r="AF1873" s="242">
        <f t="shared" si="1415"/>
        <v>0</v>
      </c>
      <c r="AG1873" s="276">
        <f t="shared" si="1401"/>
        <v>0</v>
      </c>
      <c r="AH1873" s="281">
        <f t="shared" si="1385"/>
        <v>0</v>
      </c>
      <c r="AI1873" s="245">
        <f t="shared" si="1386"/>
        <v>0</v>
      </c>
      <c r="AK1873" s="285">
        <f t="shared" si="1416"/>
        <v>0</v>
      </c>
      <c r="AL1873" s="242">
        <f>IF(AK1873=0,0,SUMIFS('Sch A. Input'!$H864:$CJ864,'Sch A. Input'!$H$14:$CJ$14,"Recurring",'Sch A. Input'!$H$13:$CJ$13,"&lt;="&amp;$L$11,'Sch A. Input'!$H$13:$CJ$13,"&lt;="&amp;$AS$1020,'Sch A. Input'!$H$13:$CJ$13,"&gt;"&amp;$AI$1020))</f>
        <v>0</v>
      </c>
      <c r="AM1873" s="242">
        <f>IF(AK1873=0,0,SUMIFS('Sch A. Input'!$H864:$CJ864,'Sch A. Input'!$H$14:$CJ$14,"One-time",'Sch A. Input'!$H$13:$CJ$13,"&lt;="&amp;$L$11,'Sch A. Input'!$H$13:$CJ$13,"&lt;="&amp;$AS$1020,'Sch A. Input'!$H$13:$CJ$13,"&gt;"&amp;$AI$1020))</f>
        <v>0</v>
      </c>
      <c r="AN1873" s="283">
        <f t="shared" si="1417"/>
        <v>0</v>
      </c>
      <c r="AO1873" s="242">
        <f t="shared" si="1418"/>
        <v>0</v>
      </c>
      <c r="AP1873" s="242">
        <f t="shared" si="1419"/>
        <v>0</v>
      </c>
      <c r="AQ1873" s="276">
        <f t="shared" si="1402"/>
        <v>0</v>
      </c>
      <c r="AR1873" s="281">
        <f t="shared" si="1387"/>
        <v>0</v>
      </c>
      <c r="AS1873" s="245">
        <f t="shared" si="1388"/>
        <v>0</v>
      </c>
      <c r="AY1873" s="160"/>
      <c r="AZ1873" s="160"/>
      <c r="BK1873" s="2"/>
      <c r="BL1873" s="2"/>
      <c r="BM1873" s="2"/>
      <c r="BN1873" s="2"/>
      <c r="BO1873" s="2"/>
      <c r="BP1873" s="2"/>
      <c r="BQ1873" s="2"/>
      <c r="BR1873" s="2"/>
      <c r="BS1873" s="2"/>
      <c r="BT1873" s="2"/>
      <c r="BU1873" s="2"/>
      <c r="BV1873" s="2"/>
      <c r="BW1873" s="2"/>
      <c r="BX1873" s="2"/>
      <c r="BY1873" s="2"/>
      <c r="BZ1873" s="2"/>
      <c r="CA1873" s="2"/>
      <c r="CI1873"/>
      <c r="CJ1873"/>
      <c r="CK1873"/>
      <c r="CL1873"/>
      <c r="CM1873"/>
      <c r="CN1873"/>
      <c r="CO1873"/>
      <c r="CP1873"/>
      <c r="CQ1873"/>
      <c r="CR1873"/>
      <c r="CS1873"/>
      <c r="CT1873"/>
      <c r="CU1873"/>
      <c r="CV1873"/>
      <c r="CW1873"/>
      <c r="CX1873"/>
    </row>
    <row r="1874" spans="2:102" x14ac:dyDescent="0.35">
      <c r="B1874" s="70" t="str">
        <f t="shared" ref="B1874:F1874" si="1426">B867</f>
        <v/>
      </c>
      <c r="C1874" s="166" t="str">
        <f t="shared" si="1426"/>
        <v/>
      </c>
      <c r="D1874" s="273" t="str">
        <f t="shared" si="1426"/>
        <v/>
      </c>
      <c r="E1874" s="273">
        <f t="shared" si="1426"/>
        <v>45016</v>
      </c>
      <c r="F1874" s="273">
        <f t="shared" si="1426"/>
        <v>0</v>
      </c>
      <c r="G1874" s="98">
        <f t="shared" si="1404"/>
        <v>0</v>
      </c>
      <c r="H1874" s="242">
        <f>IF(G1874=0,0,SUMIFS('Sch A. Input'!$H865:$CJ865,'Sch A. Input'!$H$14:$CJ$14,"Recurring",'Sch A. Input'!$H$13:$CJ$13,"&lt;="&amp;$O$1020,'Sch A. Input'!$H$13:$CJ$13,"&lt;="&amp;$L$11))</f>
        <v>0</v>
      </c>
      <c r="I1874" s="242">
        <f>IF(G1874=0,0,SUMIFS('Sch A. Input'!$H865:$CJ865,'Sch A. Input'!$H$14:$CJ$14,"One-time",'Sch A. Input'!$H$13:$CJ$13,"&lt;="&amp;$O$1020,'Sch A. Input'!$H$13:$CJ$13,"&lt;="&amp;$L$11))</f>
        <v>0</v>
      </c>
      <c r="J1874" s="283">
        <f t="shared" si="1405"/>
        <v>0</v>
      </c>
      <c r="K1874" s="242">
        <f t="shared" si="1406"/>
        <v>0</v>
      </c>
      <c r="L1874" s="242">
        <f t="shared" si="1407"/>
        <v>0</v>
      </c>
      <c r="M1874" s="276">
        <f t="shared" si="1399"/>
        <v>0</v>
      </c>
      <c r="N1874" s="281">
        <f t="shared" si="1381"/>
        <v>0</v>
      </c>
      <c r="O1874" s="245">
        <f t="shared" si="1382"/>
        <v>0</v>
      </c>
      <c r="P1874" s="248"/>
      <c r="Q1874" s="285">
        <f t="shared" si="1408"/>
        <v>0</v>
      </c>
      <c r="R1874" s="242">
        <f>IF(Q1874=0,0,SUMIFS('Sch A. Input'!$H865:$CJ865,'Sch A. Input'!$H$14:$CJ$14,"Recurring",'Sch A. Input'!$H$13:$CJ$13,"&lt;="&amp;$L$11,'Sch A. Input'!$H$13:$CJ$13,"&lt;="&amp;$Y$1020,'Sch A. Input'!$H$13:$CJ$13,"&gt;"&amp;$O$1020))</f>
        <v>0</v>
      </c>
      <c r="S1874" s="242">
        <f>IF(Q1874=0,0,SUMIFS('Sch A. Input'!$H865:$CJ865,'Sch A. Input'!$H$14:$CJ$14,"One-time",'Sch A. Input'!$H$13:$CJ$13,"&lt;="&amp;$L$11,'Sch A. Input'!$H$13:$CJ$13,"&lt;="&amp;$Y$1020,'Sch A. Input'!$H$13:$CJ$13,"&gt;"&amp;$O$1020))</f>
        <v>0</v>
      </c>
      <c r="T1874" s="283">
        <f t="shared" si="1409"/>
        <v>0</v>
      </c>
      <c r="U1874" s="242">
        <f t="shared" si="1410"/>
        <v>0</v>
      </c>
      <c r="V1874" s="242">
        <f t="shared" si="1411"/>
        <v>0</v>
      </c>
      <c r="W1874" s="276">
        <f t="shared" si="1400"/>
        <v>0</v>
      </c>
      <c r="X1874" s="281">
        <f t="shared" si="1383"/>
        <v>0</v>
      </c>
      <c r="Y1874" s="245">
        <f t="shared" si="1384"/>
        <v>0</v>
      </c>
      <c r="Z1874" s="248"/>
      <c r="AA1874" s="285">
        <f t="shared" si="1412"/>
        <v>0</v>
      </c>
      <c r="AB1874" s="242">
        <f>IF(AA1874=0,0,SUMIFS('Sch A. Input'!$H865:$CJ865,'Sch A. Input'!$H$14:$CJ$14,"Recurring",'Sch A. Input'!$H$13:$CJ$13,"&lt;="&amp;$L$11,'Sch A. Input'!$H$13:$CJ$13,"&lt;="&amp;$AI$1020,'Sch A. Input'!$H$13:$CJ$13,"&gt;"&amp;$Y$1020))</f>
        <v>0</v>
      </c>
      <c r="AC1874" s="242">
        <f>IF(AA1874=0,0,SUMIFS('Sch A. Input'!$H865:$CJ865,'Sch A. Input'!$H$14:$CJ$14,"One-time",'Sch A. Input'!$H$13:$CJ$13,"&lt;="&amp;$L$11,'Sch A. Input'!$H$13:$CJ$13,"&lt;="&amp;$AI$1020,'Sch A. Input'!$H$13:$CJ$13,"&gt;"&amp;$Y$1020))</f>
        <v>0</v>
      </c>
      <c r="AD1874" s="283">
        <f t="shared" si="1413"/>
        <v>0</v>
      </c>
      <c r="AE1874" s="242">
        <f t="shared" si="1414"/>
        <v>0</v>
      </c>
      <c r="AF1874" s="242">
        <f t="shared" si="1415"/>
        <v>0</v>
      </c>
      <c r="AG1874" s="276">
        <f t="shared" si="1401"/>
        <v>0</v>
      </c>
      <c r="AH1874" s="281">
        <f t="shared" si="1385"/>
        <v>0</v>
      </c>
      <c r="AI1874" s="245">
        <f t="shared" si="1386"/>
        <v>0</v>
      </c>
      <c r="AK1874" s="285">
        <f t="shared" si="1416"/>
        <v>0</v>
      </c>
      <c r="AL1874" s="242">
        <f>IF(AK1874=0,0,SUMIFS('Sch A. Input'!$H865:$CJ865,'Sch A. Input'!$H$14:$CJ$14,"Recurring",'Sch A. Input'!$H$13:$CJ$13,"&lt;="&amp;$L$11,'Sch A. Input'!$H$13:$CJ$13,"&lt;="&amp;$AS$1020,'Sch A. Input'!$H$13:$CJ$13,"&gt;"&amp;$AI$1020))</f>
        <v>0</v>
      </c>
      <c r="AM1874" s="242">
        <f>IF(AK1874=0,0,SUMIFS('Sch A. Input'!$H865:$CJ865,'Sch A. Input'!$H$14:$CJ$14,"One-time",'Sch A. Input'!$H$13:$CJ$13,"&lt;="&amp;$L$11,'Sch A. Input'!$H$13:$CJ$13,"&lt;="&amp;$AS$1020,'Sch A. Input'!$H$13:$CJ$13,"&gt;"&amp;$AI$1020))</f>
        <v>0</v>
      </c>
      <c r="AN1874" s="283">
        <f t="shared" si="1417"/>
        <v>0</v>
      </c>
      <c r="AO1874" s="242">
        <f t="shared" si="1418"/>
        <v>0</v>
      </c>
      <c r="AP1874" s="242">
        <f t="shared" si="1419"/>
        <v>0</v>
      </c>
      <c r="AQ1874" s="276">
        <f t="shared" si="1402"/>
        <v>0</v>
      </c>
      <c r="AR1874" s="281">
        <f t="shared" si="1387"/>
        <v>0</v>
      </c>
      <c r="AS1874" s="245">
        <f t="shared" si="1388"/>
        <v>0</v>
      </c>
      <c r="AY1874" s="160"/>
      <c r="AZ1874" s="160"/>
      <c r="BK1874" s="2"/>
      <c r="BL1874" s="2"/>
      <c r="BM1874" s="2"/>
      <c r="BN1874" s="2"/>
      <c r="BO1874" s="2"/>
      <c r="BP1874" s="2"/>
      <c r="BQ1874" s="2"/>
      <c r="BR1874" s="2"/>
      <c r="BS1874" s="2"/>
      <c r="BT1874" s="2"/>
      <c r="BU1874" s="2"/>
      <c r="BV1874" s="2"/>
      <c r="BW1874" s="2"/>
      <c r="BX1874" s="2"/>
      <c r="BY1874" s="2"/>
      <c r="BZ1874" s="2"/>
      <c r="CA1874" s="2"/>
      <c r="CI1874"/>
      <c r="CJ1874"/>
      <c r="CK1874"/>
      <c r="CL1874"/>
      <c r="CM1874"/>
      <c r="CN1874"/>
      <c r="CO1874"/>
      <c r="CP1874"/>
      <c r="CQ1874"/>
      <c r="CR1874"/>
      <c r="CS1874"/>
      <c r="CT1874"/>
      <c r="CU1874"/>
      <c r="CV1874"/>
      <c r="CW1874"/>
      <c r="CX1874"/>
    </row>
    <row r="1875" spans="2:102" x14ac:dyDescent="0.35">
      <c r="B1875" s="70" t="str">
        <f t="shared" ref="B1875:F1875" si="1427">B868</f>
        <v/>
      </c>
      <c r="C1875" s="166" t="str">
        <f t="shared" si="1427"/>
        <v/>
      </c>
      <c r="D1875" s="273" t="str">
        <f t="shared" si="1427"/>
        <v/>
      </c>
      <c r="E1875" s="273">
        <f t="shared" si="1427"/>
        <v>45016</v>
      </c>
      <c r="F1875" s="273">
        <f t="shared" si="1427"/>
        <v>0</v>
      </c>
      <c r="G1875" s="98">
        <f t="shared" si="1404"/>
        <v>0</v>
      </c>
      <c r="H1875" s="242">
        <f>IF(G1875=0,0,SUMIFS('Sch A. Input'!$H866:$CJ866,'Sch A. Input'!$H$14:$CJ$14,"Recurring",'Sch A. Input'!$H$13:$CJ$13,"&lt;="&amp;$O$1020,'Sch A. Input'!$H$13:$CJ$13,"&lt;="&amp;$L$11))</f>
        <v>0</v>
      </c>
      <c r="I1875" s="242">
        <f>IF(G1875=0,0,SUMIFS('Sch A. Input'!$H866:$CJ866,'Sch A. Input'!$H$14:$CJ$14,"One-time",'Sch A. Input'!$H$13:$CJ$13,"&lt;="&amp;$O$1020,'Sch A. Input'!$H$13:$CJ$13,"&lt;="&amp;$L$11))</f>
        <v>0</v>
      </c>
      <c r="J1875" s="283">
        <f t="shared" si="1405"/>
        <v>0</v>
      </c>
      <c r="K1875" s="242">
        <f t="shared" si="1406"/>
        <v>0</v>
      </c>
      <c r="L1875" s="242">
        <f t="shared" si="1407"/>
        <v>0</v>
      </c>
      <c r="M1875" s="276">
        <f t="shared" si="1399"/>
        <v>0</v>
      </c>
      <c r="N1875" s="281">
        <f t="shared" si="1381"/>
        <v>0</v>
      </c>
      <c r="O1875" s="245">
        <f t="shared" si="1382"/>
        <v>0</v>
      </c>
      <c r="P1875" s="248"/>
      <c r="Q1875" s="285">
        <f t="shared" si="1408"/>
        <v>0</v>
      </c>
      <c r="R1875" s="242">
        <f>IF(Q1875=0,0,SUMIFS('Sch A. Input'!$H866:$CJ866,'Sch A. Input'!$H$14:$CJ$14,"Recurring",'Sch A. Input'!$H$13:$CJ$13,"&lt;="&amp;$L$11,'Sch A. Input'!$H$13:$CJ$13,"&lt;="&amp;$Y$1020,'Sch A. Input'!$H$13:$CJ$13,"&gt;"&amp;$O$1020))</f>
        <v>0</v>
      </c>
      <c r="S1875" s="242">
        <f>IF(Q1875=0,0,SUMIFS('Sch A. Input'!$H866:$CJ866,'Sch A. Input'!$H$14:$CJ$14,"One-time",'Sch A. Input'!$H$13:$CJ$13,"&lt;="&amp;$L$11,'Sch A. Input'!$H$13:$CJ$13,"&lt;="&amp;$Y$1020,'Sch A. Input'!$H$13:$CJ$13,"&gt;"&amp;$O$1020))</f>
        <v>0</v>
      </c>
      <c r="T1875" s="283">
        <f t="shared" si="1409"/>
        <v>0</v>
      </c>
      <c r="U1875" s="242">
        <f t="shared" si="1410"/>
        <v>0</v>
      </c>
      <c r="V1875" s="242">
        <f t="shared" si="1411"/>
        <v>0</v>
      </c>
      <c r="W1875" s="276">
        <f t="shared" si="1400"/>
        <v>0</v>
      </c>
      <c r="X1875" s="281">
        <f t="shared" si="1383"/>
        <v>0</v>
      </c>
      <c r="Y1875" s="245">
        <f t="shared" si="1384"/>
        <v>0</v>
      </c>
      <c r="Z1875" s="248"/>
      <c r="AA1875" s="285">
        <f t="shared" si="1412"/>
        <v>0</v>
      </c>
      <c r="AB1875" s="242">
        <f>IF(AA1875=0,0,SUMIFS('Sch A. Input'!$H866:$CJ866,'Sch A. Input'!$H$14:$CJ$14,"Recurring",'Sch A. Input'!$H$13:$CJ$13,"&lt;="&amp;$L$11,'Sch A. Input'!$H$13:$CJ$13,"&lt;="&amp;$AI$1020,'Sch A. Input'!$H$13:$CJ$13,"&gt;"&amp;$Y$1020))</f>
        <v>0</v>
      </c>
      <c r="AC1875" s="242">
        <f>IF(AA1875=0,0,SUMIFS('Sch A. Input'!$H866:$CJ866,'Sch A. Input'!$H$14:$CJ$14,"One-time",'Sch A. Input'!$H$13:$CJ$13,"&lt;="&amp;$L$11,'Sch A. Input'!$H$13:$CJ$13,"&lt;="&amp;$AI$1020,'Sch A. Input'!$H$13:$CJ$13,"&gt;"&amp;$Y$1020))</f>
        <v>0</v>
      </c>
      <c r="AD1875" s="283">
        <f t="shared" si="1413"/>
        <v>0</v>
      </c>
      <c r="AE1875" s="242">
        <f t="shared" si="1414"/>
        <v>0</v>
      </c>
      <c r="AF1875" s="242">
        <f t="shared" si="1415"/>
        <v>0</v>
      </c>
      <c r="AG1875" s="276">
        <f t="shared" si="1401"/>
        <v>0</v>
      </c>
      <c r="AH1875" s="281">
        <f t="shared" si="1385"/>
        <v>0</v>
      </c>
      <c r="AI1875" s="245">
        <f t="shared" si="1386"/>
        <v>0</v>
      </c>
      <c r="AK1875" s="285">
        <f t="shared" si="1416"/>
        <v>0</v>
      </c>
      <c r="AL1875" s="242">
        <f>IF(AK1875=0,0,SUMIFS('Sch A. Input'!$H866:$CJ866,'Sch A. Input'!$H$14:$CJ$14,"Recurring",'Sch A. Input'!$H$13:$CJ$13,"&lt;="&amp;$L$11,'Sch A. Input'!$H$13:$CJ$13,"&lt;="&amp;$AS$1020,'Sch A. Input'!$H$13:$CJ$13,"&gt;"&amp;$AI$1020))</f>
        <v>0</v>
      </c>
      <c r="AM1875" s="242">
        <f>IF(AK1875=0,0,SUMIFS('Sch A. Input'!$H866:$CJ866,'Sch A. Input'!$H$14:$CJ$14,"One-time",'Sch A. Input'!$H$13:$CJ$13,"&lt;="&amp;$L$11,'Sch A. Input'!$H$13:$CJ$13,"&lt;="&amp;$AS$1020,'Sch A. Input'!$H$13:$CJ$13,"&gt;"&amp;$AI$1020))</f>
        <v>0</v>
      </c>
      <c r="AN1875" s="283">
        <f t="shared" si="1417"/>
        <v>0</v>
      </c>
      <c r="AO1875" s="242">
        <f t="shared" si="1418"/>
        <v>0</v>
      </c>
      <c r="AP1875" s="242">
        <f t="shared" si="1419"/>
        <v>0</v>
      </c>
      <c r="AQ1875" s="276">
        <f t="shared" si="1402"/>
        <v>0</v>
      </c>
      <c r="AR1875" s="281">
        <f t="shared" si="1387"/>
        <v>0</v>
      </c>
      <c r="AS1875" s="245">
        <f t="shared" si="1388"/>
        <v>0</v>
      </c>
      <c r="AY1875" s="160"/>
      <c r="AZ1875" s="160"/>
      <c r="BK1875" s="2"/>
      <c r="BL1875" s="2"/>
      <c r="BM1875" s="2"/>
      <c r="BN1875" s="2"/>
      <c r="BO1875" s="2"/>
      <c r="BP1875" s="2"/>
      <c r="BQ1875" s="2"/>
      <c r="BR1875" s="2"/>
      <c r="BS1875" s="2"/>
      <c r="BT1875" s="2"/>
      <c r="BU1875" s="2"/>
      <c r="BV1875" s="2"/>
      <c r="BW1875" s="2"/>
      <c r="BX1875" s="2"/>
      <c r="BY1875" s="2"/>
      <c r="BZ1875" s="2"/>
      <c r="CA1875" s="2"/>
      <c r="CI1875"/>
      <c r="CJ1875"/>
      <c r="CK1875"/>
      <c r="CL1875"/>
      <c r="CM1875"/>
      <c r="CN1875"/>
      <c r="CO1875"/>
      <c r="CP1875"/>
      <c r="CQ1875"/>
      <c r="CR1875"/>
      <c r="CS1875"/>
      <c r="CT1875"/>
      <c r="CU1875"/>
      <c r="CV1875"/>
      <c r="CW1875"/>
      <c r="CX1875"/>
    </row>
    <row r="1876" spans="2:102" x14ac:dyDescent="0.35">
      <c r="B1876" s="70" t="str">
        <f t="shared" ref="B1876:F1876" si="1428">B869</f>
        <v/>
      </c>
      <c r="C1876" s="166" t="str">
        <f t="shared" si="1428"/>
        <v/>
      </c>
      <c r="D1876" s="273" t="str">
        <f t="shared" si="1428"/>
        <v/>
      </c>
      <c r="E1876" s="273">
        <f t="shared" si="1428"/>
        <v>45016</v>
      </c>
      <c r="F1876" s="273">
        <f t="shared" si="1428"/>
        <v>0</v>
      </c>
      <c r="G1876" s="98">
        <f t="shared" si="1404"/>
        <v>0</v>
      </c>
      <c r="H1876" s="242">
        <f>IF(G1876=0,0,SUMIFS('Sch A. Input'!$H867:$CJ867,'Sch A. Input'!$H$14:$CJ$14,"Recurring",'Sch A. Input'!$H$13:$CJ$13,"&lt;="&amp;$O$1020,'Sch A. Input'!$H$13:$CJ$13,"&lt;="&amp;$L$11))</f>
        <v>0</v>
      </c>
      <c r="I1876" s="242">
        <f>IF(G1876=0,0,SUMIFS('Sch A. Input'!$H867:$CJ867,'Sch A. Input'!$H$14:$CJ$14,"One-time",'Sch A. Input'!$H$13:$CJ$13,"&lt;="&amp;$O$1020,'Sch A. Input'!$H$13:$CJ$13,"&lt;="&amp;$L$11))</f>
        <v>0</v>
      </c>
      <c r="J1876" s="283">
        <f t="shared" si="1405"/>
        <v>0</v>
      </c>
      <c r="K1876" s="242">
        <f t="shared" si="1406"/>
        <v>0</v>
      </c>
      <c r="L1876" s="242">
        <f t="shared" si="1407"/>
        <v>0</v>
      </c>
      <c r="M1876" s="276">
        <f t="shared" si="1399"/>
        <v>0</v>
      </c>
      <c r="N1876" s="281">
        <f t="shared" si="1381"/>
        <v>0</v>
      </c>
      <c r="O1876" s="245">
        <f t="shared" si="1382"/>
        <v>0</v>
      </c>
      <c r="P1876" s="248"/>
      <c r="Q1876" s="285">
        <f t="shared" si="1408"/>
        <v>0</v>
      </c>
      <c r="R1876" s="242">
        <f>IF(Q1876=0,0,SUMIFS('Sch A. Input'!$H867:$CJ867,'Sch A. Input'!$H$14:$CJ$14,"Recurring",'Sch A. Input'!$H$13:$CJ$13,"&lt;="&amp;$L$11,'Sch A. Input'!$H$13:$CJ$13,"&lt;="&amp;$Y$1020,'Sch A. Input'!$H$13:$CJ$13,"&gt;"&amp;$O$1020))</f>
        <v>0</v>
      </c>
      <c r="S1876" s="242">
        <f>IF(Q1876=0,0,SUMIFS('Sch A. Input'!$H867:$CJ867,'Sch A. Input'!$H$14:$CJ$14,"One-time",'Sch A. Input'!$H$13:$CJ$13,"&lt;="&amp;$L$11,'Sch A. Input'!$H$13:$CJ$13,"&lt;="&amp;$Y$1020,'Sch A. Input'!$H$13:$CJ$13,"&gt;"&amp;$O$1020))</f>
        <v>0</v>
      </c>
      <c r="T1876" s="283">
        <f t="shared" si="1409"/>
        <v>0</v>
      </c>
      <c r="U1876" s="242">
        <f t="shared" si="1410"/>
        <v>0</v>
      </c>
      <c r="V1876" s="242">
        <f t="shared" si="1411"/>
        <v>0</v>
      </c>
      <c r="W1876" s="276">
        <f t="shared" si="1400"/>
        <v>0</v>
      </c>
      <c r="X1876" s="281">
        <f t="shared" si="1383"/>
        <v>0</v>
      </c>
      <c r="Y1876" s="245">
        <f t="shared" si="1384"/>
        <v>0</v>
      </c>
      <c r="Z1876" s="248"/>
      <c r="AA1876" s="285">
        <f t="shared" si="1412"/>
        <v>0</v>
      </c>
      <c r="AB1876" s="242">
        <f>IF(AA1876=0,0,SUMIFS('Sch A. Input'!$H867:$CJ867,'Sch A. Input'!$H$14:$CJ$14,"Recurring",'Sch A. Input'!$H$13:$CJ$13,"&lt;="&amp;$L$11,'Sch A. Input'!$H$13:$CJ$13,"&lt;="&amp;$AI$1020,'Sch A. Input'!$H$13:$CJ$13,"&gt;"&amp;$Y$1020))</f>
        <v>0</v>
      </c>
      <c r="AC1876" s="242">
        <f>IF(AA1876=0,0,SUMIFS('Sch A. Input'!$H867:$CJ867,'Sch A. Input'!$H$14:$CJ$14,"One-time",'Sch A. Input'!$H$13:$CJ$13,"&lt;="&amp;$L$11,'Sch A. Input'!$H$13:$CJ$13,"&lt;="&amp;$AI$1020,'Sch A. Input'!$H$13:$CJ$13,"&gt;"&amp;$Y$1020))</f>
        <v>0</v>
      </c>
      <c r="AD1876" s="283">
        <f t="shared" si="1413"/>
        <v>0</v>
      </c>
      <c r="AE1876" s="242">
        <f t="shared" si="1414"/>
        <v>0</v>
      </c>
      <c r="AF1876" s="242">
        <f t="shared" si="1415"/>
        <v>0</v>
      </c>
      <c r="AG1876" s="276">
        <f t="shared" si="1401"/>
        <v>0</v>
      </c>
      <c r="AH1876" s="281">
        <f t="shared" si="1385"/>
        <v>0</v>
      </c>
      <c r="AI1876" s="245">
        <f t="shared" si="1386"/>
        <v>0</v>
      </c>
      <c r="AK1876" s="285">
        <f t="shared" si="1416"/>
        <v>0</v>
      </c>
      <c r="AL1876" s="242">
        <f>IF(AK1876=0,0,SUMIFS('Sch A. Input'!$H867:$CJ867,'Sch A. Input'!$H$14:$CJ$14,"Recurring",'Sch A. Input'!$H$13:$CJ$13,"&lt;="&amp;$L$11,'Sch A. Input'!$H$13:$CJ$13,"&lt;="&amp;$AS$1020,'Sch A. Input'!$H$13:$CJ$13,"&gt;"&amp;$AI$1020))</f>
        <v>0</v>
      </c>
      <c r="AM1876" s="242">
        <f>IF(AK1876=0,0,SUMIFS('Sch A. Input'!$H867:$CJ867,'Sch A. Input'!$H$14:$CJ$14,"One-time",'Sch A. Input'!$H$13:$CJ$13,"&lt;="&amp;$L$11,'Sch A. Input'!$H$13:$CJ$13,"&lt;="&amp;$AS$1020,'Sch A. Input'!$H$13:$CJ$13,"&gt;"&amp;$AI$1020))</f>
        <v>0</v>
      </c>
      <c r="AN1876" s="283">
        <f t="shared" si="1417"/>
        <v>0</v>
      </c>
      <c r="AO1876" s="242">
        <f t="shared" si="1418"/>
        <v>0</v>
      </c>
      <c r="AP1876" s="242">
        <f t="shared" si="1419"/>
        <v>0</v>
      </c>
      <c r="AQ1876" s="276">
        <f t="shared" si="1402"/>
        <v>0</v>
      </c>
      <c r="AR1876" s="281">
        <f t="shared" si="1387"/>
        <v>0</v>
      </c>
      <c r="AS1876" s="245">
        <f t="shared" si="1388"/>
        <v>0</v>
      </c>
      <c r="AY1876" s="160"/>
      <c r="AZ1876" s="160"/>
      <c r="BK1876" s="2"/>
      <c r="BL1876" s="2"/>
      <c r="BM1876" s="2"/>
      <c r="BN1876" s="2"/>
      <c r="BO1876" s="2"/>
      <c r="BP1876" s="2"/>
      <c r="BQ1876" s="2"/>
      <c r="BR1876" s="2"/>
      <c r="BS1876" s="2"/>
      <c r="BT1876" s="2"/>
      <c r="BU1876" s="2"/>
      <c r="BV1876" s="2"/>
      <c r="BW1876" s="2"/>
      <c r="BX1876" s="2"/>
      <c r="BY1876" s="2"/>
      <c r="BZ1876" s="2"/>
      <c r="CA1876" s="2"/>
      <c r="CI1876"/>
      <c r="CJ1876"/>
      <c r="CK1876"/>
      <c r="CL1876"/>
      <c r="CM1876"/>
      <c r="CN1876"/>
      <c r="CO1876"/>
      <c r="CP1876"/>
      <c r="CQ1876"/>
      <c r="CR1876"/>
      <c r="CS1876"/>
      <c r="CT1876"/>
      <c r="CU1876"/>
      <c r="CV1876"/>
      <c r="CW1876"/>
      <c r="CX1876"/>
    </row>
    <row r="1877" spans="2:102" x14ac:dyDescent="0.35">
      <c r="B1877" s="70" t="str">
        <f t="shared" ref="B1877:F1877" si="1429">B870</f>
        <v/>
      </c>
      <c r="C1877" s="166" t="str">
        <f t="shared" si="1429"/>
        <v/>
      </c>
      <c r="D1877" s="273" t="str">
        <f t="shared" si="1429"/>
        <v/>
      </c>
      <c r="E1877" s="273">
        <f t="shared" si="1429"/>
        <v>45016</v>
      </c>
      <c r="F1877" s="273">
        <f t="shared" si="1429"/>
        <v>0</v>
      </c>
      <c r="G1877" s="98">
        <f t="shared" si="1404"/>
        <v>0</v>
      </c>
      <c r="H1877" s="242">
        <f>IF(G1877=0,0,SUMIFS('Sch A. Input'!$H868:$CJ868,'Sch A. Input'!$H$14:$CJ$14,"Recurring",'Sch A. Input'!$H$13:$CJ$13,"&lt;="&amp;$O$1020,'Sch A. Input'!$H$13:$CJ$13,"&lt;="&amp;$L$11))</f>
        <v>0</v>
      </c>
      <c r="I1877" s="242">
        <f>IF(G1877=0,0,SUMIFS('Sch A. Input'!$H868:$CJ868,'Sch A. Input'!$H$14:$CJ$14,"One-time",'Sch A. Input'!$H$13:$CJ$13,"&lt;="&amp;$O$1020,'Sch A. Input'!$H$13:$CJ$13,"&lt;="&amp;$L$11))</f>
        <v>0</v>
      </c>
      <c r="J1877" s="283">
        <f t="shared" si="1405"/>
        <v>0</v>
      </c>
      <c r="K1877" s="242">
        <f t="shared" si="1406"/>
        <v>0</v>
      </c>
      <c r="L1877" s="242">
        <f t="shared" si="1407"/>
        <v>0</v>
      </c>
      <c r="M1877" s="276">
        <f t="shared" si="1399"/>
        <v>0</v>
      </c>
      <c r="N1877" s="281">
        <f t="shared" si="1381"/>
        <v>0</v>
      </c>
      <c r="O1877" s="245">
        <f t="shared" si="1382"/>
        <v>0</v>
      </c>
      <c r="P1877" s="248"/>
      <c r="Q1877" s="285">
        <f t="shared" si="1408"/>
        <v>0</v>
      </c>
      <c r="R1877" s="242">
        <f>IF(Q1877=0,0,SUMIFS('Sch A. Input'!$H868:$CJ868,'Sch A. Input'!$H$14:$CJ$14,"Recurring",'Sch A. Input'!$H$13:$CJ$13,"&lt;="&amp;$L$11,'Sch A. Input'!$H$13:$CJ$13,"&lt;="&amp;$Y$1020,'Sch A. Input'!$H$13:$CJ$13,"&gt;"&amp;$O$1020))</f>
        <v>0</v>
      </c>
      <c r="S1877" s="242">
        <f>IF(Q1877=0,0,SUMIFS('Sch A. Input'!$H868:$CJ868,'Sch A. Input'!$H$14:$CJ$14,"One-time",'Sch A. Input'!$H$13:$CJ$13,"&lt;="&amp;$L$11,'Sch A. Input'!$H$13:$CJ$13,"&lt;="&amp;$Y$1020,'Sch A. Input'!$H$13:$CJ$13,"&gt;"&amp;$O$1020))</f>
        <v>0</v>
      </c>
      <c r="T1877" s="283">
        <f t="shared" si="1409"/>
        <v>0</v>
      </c>
      <c r="U1877" s="242">
        <f t="shared" si="1410"/>
        <v>0</v>
      </c>
      <c r="V1877" s="242">
        <f t="shared" si="1411"/>
        <v>0</v>
      </c>
      <c r="W1877" s="276">
        <f t="shared" si="1400"/>
        <v>0</v>
      </c>
      <c r="X1877" s="281">
        <f t="shared" si="1383"/>
        <v>0</v>
      </c>
      <c r="Y1877" s="245">
        <f t="shared" si="1384"/>
        <v>0</v>
      </c>
      <c r="Z1877" s="248"/>
      <c r="AA1877" s="285">
        <f t="shared" si="1412"/>
        <v>0</v>
      </c>
      <c r="AB1877" s="242">
        <f>IF(AA1877=0,0,SUMIFS('Sch A. Input'!$H868:$CJ868,'Sch A. Input'!$H$14:$CJ$14,"Recurring",'Sch A. Input'!$H$13:$CJ$13,"&lt;="&amp;$L$11,'Sch A. Input'!$H$13:$CJ$13,"&lt;="&amp;$AI$1020,'Sch A. Input'!$H$13:$CJ$13,"&gt;"&amp;$Y$1020))</f>
        <v>0</v>
      </c>
      <c r="AC1877" s="242">
        <f>IF(AA1877=0,0,SUMIFS('Sch A. Input'!$H868:$CJ868,'Sch A. Input'!$H$14:$CJ$14,"One-time",'Sch A. Input'!$H$13:$CJ$13,"&lt;="&amp;$L$11,'Sch A. Input'!$H$13:$CJ$13,"&lt;="&amp;$AI$1020,'Sch A. Input'!$H$13:$CJ$13,"&gt;"&amp;$Y$1020))</f>
        <v>0</v>
      </c>
      <c r="AD1877" s="283">
        <f t="shared" si="1413"/>
        <v>0</v>
      </c>
      <c r="AE1877" s="242">
        <f t="shared" si="1414"/>
        <v>0</v>
      </c>
      <c r="AF1877" s="242">
        <f t="shared" si="1415"/>
        <v>0</v>
      </c>
      <c r="AG1877" s="276">
        <f t="shared" si="1401"/>
        <v>0</v>
      </c>
      <c r="AH1877" s="281">
        <f t="shared" si="1385"/>
        <v>0</v>
      </c>
      <c r="AI1877" s="245">
        <f t="shared" si="1386"/>
        <v>0</v>
      </c>
      <c r="AK1877" s="285">
        <f t="shared" si="1416"/>
        <v>0</v>
      </c>
      <c r="AL1877" s="242">
        <f>IF(AK1877=0,0,SUMIFS('Sch A. Input'!$H868:$CJ868,'Sch A. Input'!$H$14:$CJ$14,"Recurring",'Sch A. Input'!$H$13:$CJ$13,"&lt;="&amp;$L$11,'Sch A. Input'!$H$13:$CJ$13,"&lt;="&amp;$AS$1020,'Sch A. Input'!$H$13:$CJ$13,"&gt;"&amp;$AI$1020))</f>
        <v>0</v>
      </c>
      <c r="AM1877" s="242">
        <f>IF(AK1877=0,0,SUMIFS('Sch A. Input'!$H868:$CJ868,'Sch A. Input'!$H$14:$CJ$14,"One-time",'Sch A. Input'!$H$13:$CJ$13,"&lt;="&amp;$L$11,'Sch A. Input'!$H$13:$CJ$13,"&lt;="&amp;$AS$1020,'Sch A. Input'!$H$13:$CJ$13,"&gt;"&amp;$AI$1020))</f>
        <v>0</v>
      </c>
      <c r="AN1877" s="283">
        <f t="shared" si="1417"/>
        <v>0</v>
      </c>
      <c r="AO1877" s="242">
        <f t="shared" si="1418"/>
        <v>0</v>
      </c>
      <c r="AP1877" s="242">
        <f t="shared" si="1419"/>
        <v>0</v>
      </c>
      <c r="AQ1877" s="276">
        <f t="shared" si="1402"/>
        <v>0</v>
      </c>
      <c r="AR1877" s="281">
        <f t="shared" si="1387"/>
        <v>0</v>
      </c>
      <c r="AS1877" s="245">
        <f t="shared" si="1388"/>
        <v>0</v>
      </c>
      <c r="AY1877" s="160"/>
      <c r="AZ1877" s="160"/>
      <c r="BK1877" s="2"/>
      <c r="BL1877" s="2"/>
      <c r="BM1877" s="2"/>
      <c r="BN1877" s="2"/>
      <c r="BO1877" s="2"/>
      <c r="BP1877" s="2"/>
      <c r="BQ1877" s="2"/>
      <c r="BR1877" s="2"/>
      <c r="BS1877" s="2"/>
      <c r="BT1877" s="2"/>
      <c r="BU1877" s="2"/>
      <c r="BV1877" s="2"/>
      <c r="BW1877" s="2"/>
      <c r="BX1877" s="2"/>
      <c r="BY1877" s="2"/>
      <c r="BZ1877" s="2"/>
      <c r="CA1877" s="2"/>
      <c r="CI1877"/>
      <c r="CJ1877"/>
      <c r="CK1877"/>
      <c r="CL1877"/>
      <c r="CM1877"/>
      <c r="CN1877"/>
      <c r="CO1877"/>
      <c r="CP1877"/>
      <c r="CQ1877"/>
      <c r="CR1877"/>
      <c r="CS1877"/>
      <c r="CT1877"/>
      <c r="CU1877"/>
      <c r="CV1877"/>
      <c r="CW1877"/>
      <c r="CX1877"/>
    </row>
    <row r="1878" spans="2:102" x14ac:dyDescent="0.35">
      <c r="B1878" s="70" t="str">
        <f t="shared" ref="B1878:F1878" si="1430">B871</f>
        <v/>
      </c>
      <c r="C1878" s="166" t="str">
        <f t="shared" si="1430"/>
        <v/>
      </c>
      <c r="D1878" s="273" t="str">
        <f t="shared" si="1430"/>
        <v/>
      </c>
      <c r="E1878" s="273">
        <f t="shared" si="1430"/>
        <v>45016</v>
      </c>
      <c r="F1878" s="273">
        <f t="shared" si="1430"/>
        <v>0</v>
      </c>
      <c r="G1878" s="98">
        <f t="shared" si="1404"/>
        <v>0</v>
      </c>
      <c r="H1878" s="242">
        <f>IF(G1878=0,0,SUMIFS('Sch A. Input'!$H869:$CJ869,'Sch A. Input'!$H$14:$CJ$14,"Recurring",'Sch A. Input'!$H$13:$CJ$13,"&lt;="&amp;$O$1020,'Sch A. Input'!$H$13:$CJ$13,"&lt;="&amp;$L$11))</f>
        <v>0</v>
      </c>
      <c r="I1878" s="242">
        <f>IF(G1878=0,0,SUMIFS('Sch A. Input'!$H869:$CJ869,'Sch A. Input'!$H$14:$CJ$14,"One-time",'Sch A. Input'!$H$13:$CJ$13,"&lt;="&amp;$O$1020,'Sch A. Input'!$H$13:$CJ$13,"&lt;="&amp;$L$11))</f>
        <v>0</v>
      </c>
      <c r="J1878" s="283">
        <f t="shared" si="1405"/>
        <v>0</v>
      </c>
      <c r="K1878" s="242">
        <f t="shared" si="1406"/>
        <v>0</v>
      </c>
      <c r="L1878" s="242">
        <f t="shared" si="1407"/>
        <v>0</v>
      </c>
      <c r="M1878" s="276">
        <f t="shared" si="1399"/>
        <v>0</v>
      </c>
      <c r="N1878" s="281">
        <f t="shared" si="1381"/>
        <v>0</v>
      </c>
      <c r="O1878" s="245">
        <f t="shared" si="1382"/>
        <v>0</v>
      </c>
      <c r="P1878" s="248"/>
      <c r="Q1878" s="285">
        <f t="shared" si="1408"/>
        <v>0</v>
      </c>
      <c r="R1878" s="242">
        <f>IF(Q1878=0,0,SUMIFS('Sch A. Input'!$H869:$CJ869,'Sch A. Input'!$H$14:$CJ$14,"Recurring",'Sch A. Input'!$H$13:$CJ$13,"&lt;="&amp;$L$11,'Sch A. Input'!$H$13:$CJ$13,"&lt;="&amp;$Y$1020,'Sch A. Input'!$H$13:$CJ$13,"&gt;"&amp;$O$1020))</f>
        <v>0</v>
      </c>
      <c r="S1878" s="242">
        <f>IF(Q1878=0,0,SUMIFS('Sch A. Input'!$H869:$CJ869,'Sch A. Input'!$H$14:$CJ$14,"One-time",'Sch A. Input'!$H$13:$CJ$13,"&lt;="&amp;$L$11,'Sch A. Input'!$H$13:$CJ$13,"&lt;="&amp;$Y$1020,'Sch A. Input'!$H$13:$CJ$13,"&gt;"&amp;$O$1020))</f>
        <v>0</v>
      </c>
      <c r="T1878" s="283">
        <f t="shared" si="1409"/>
        <v>0</v>
      </c>
      <c r="U1878" s="242">
        <f t="shared" si="1410"/>
        <v>0</v>
      </c>
      <c r="V1878" s="242">
        <f t="shared" si="1411"/>
        <v>0</v>
      </c>
      <c r="W1878" s="276">
        <f t="shared" si="1400"/>
        <v>0</v>
      </c>
      <c r="X1878" s="281">
        <f t="shared" si="1383"/>
        <v>0</v>
      </c>
      <c r="Y1878" s="245">
        <f t="shared" si="1384"/>
        <v>0</v>
      </c>
      <c r="Z1878" s="248"/>
      <c r="AA1878" s="285">
        <f t="shared" si="1412"/>
        <v>0</v>
      </c>
      <c r="AB1878" s="242">
        <f>IF(AA1878=0,0,SUMIFS('Sch A. Input'!$H869:$CJ869,'Sch A. Input'!$H$14:$CJ$14,"Recurring",'Sch A. Input'!$H$13:$CJ$13,"&lt;="&amp;$L$11,'Sch A. Input'!$H$13:$CJ$13,"&lt;="&amp;$AI$1020,'Sch A. Input'!$H$13:$CJ$13,"&gt;"&amp;$Y$1020))</f>
        <v>0</v>
      </c>
      <c r="AC1878" s="242">
        <f>IF(AA1878=0,0,SUMIFS('Sch A. Input'!$H869:$CJ869,'Sch A. Input'!$H$14:$CJ$14,"One-time",'Sch A. Input'!$H$13:$CJ$13,"&lt;="&amp;$L$11,'Sch A. Input'!$H$13:$CJ$13,"&lt;="&amp;$AI$1020,'Sch A. Input'!$H$13:$CJ$13,"&gt;"&amp;$Y$1020))</f>
        <v>0</v>
      </c>
      <c r="AD1878" s="283">
        <f t="shared" si="1413"/>
        <v>0</v>
      </c>
      <c r="AE1878" s="242">
        <f t="shared" si="1414"/>
        <v>0</v>
      </c>
      <c r="AF1878" s="242">
        <f t="shared" si="1415"/>
        <v>0</v>
      </c>
      <c r="AG1878" s="276">
        <f t="shared" si="1401"/>
        <v>0</v>
      </c>
      <c r="AH1878" s="281">
        <f t="shared" si="1385"/>
        <v>0</v>
      </c>
      <c r="AI1878" s="245">
        <f t="shared" si="1386"/>
        <v>0</v>
      </c>
      <c r="AK1878" s="285">
        <f t="shared" si="1416"/>
        <v>0</v>
      </c>
      <c r="AL1878" s="242">
        <f>IF(AK1878=0,0,SUMIFS('Sch A. Input'!$H869:$CJ869,'Sch A. Input'!$H$14:$CJ$14,"Recurring",'Sch A. Input'!$H$13:$CJ$13,"&lt;="&amp;$L$11,'Sch A. Input'!$H$13:$CJ$13,"&lt;="&amp;$AS$1020,'Sch A. Input'!$H$13:$CJ$13,"&gt;"&amp;$AI$1020))</f>
        <v>0</v>
      </c>
      <c r="AM1878" s="242">
        <f>IF(AK1878=0,0,SUMIFS('Sch A. Input'!$H869:$CJ869,'Sch A. Input'!$H$14:$CJ$14,"One-time",'Sch A. Input'!$H$13:$CJ$13,"&lt;="&amp;$L$11,'Sch A. Input'!$H$13:$CJ$13,"&lt;="&amp;$AS$1020,'Sch A. Input'!$H$13:$CJ$13,"&gt;"&amp;$AI$1020))</f>
        <v>0</v>
      </c>
      <c r="AN1878" s="283">
        <f t="shared" si="1417"/>
        <v>0</v>
      </c>
      <c r="AO1878" s="242">
        <f t="shared" si="1418"/>
        <v>0</v>
      </c>
      <c r="AP1878" s="242">
        <f t="shared" si="1419"/>
        <v>0</v>
      </c>
      <c r="AQ1878" s="276">
        <f t="shared" si="1402"/>
        <v>0</v>
      </c>
      <c r="AR1878" s="281">
        <f t="shared" si="1387"/>
        <v>0</v>
      </c>
      <c r="AS1878" s="245">
        <f t="shared" si="1388"/>
        <v>0</v>
      </c>
      <c r="AY1878" s="160"/>
      <c r="AZ1878" s="160"/>
      <c r="BK1878" s="2"/>
      <c r="BL1878" s="2"/>
      <c r="BM1878" s="2"/>
      <c r="BN1878" s="2"/>
      <c r="BO1878" s="2"/>
      <c r="BP1878" s="2"/>
      <c r="BQ1878" s="2"/>
      <c r="BR1878" s="2"/>
      <c r="BS1878" s="2"/>
      <c r="BT1878" s="2"/>
      <c r="BU1878" s="2"/>
      <c r="BV1878" s="2"/>
      <c r="BW1878" s="2"/>
      <c r="BX1878" s="2"/>
      <c r="BY1878" s="2"/>
      <c r="BZ1878" s="2"/>
      <c r="CA1878" s="2"/>
      <c r="CI1878"/>
      <c r="CJ1878"/>
      <c r="CK1878"/>
      <c r="CL1878"/>
      <c r="CM1878"/>
      <c r="CN1878"/>
      <c r="CO1878"/>
      <c r="CP1878"/>
      <c r="CQ1878"/>
      <c r="CR1878"/>
      <c r="CS1878"/>
      <c r="CT1878"/>
      <c r="CU1878"/>
      <c r="CV1878"/>
      <c r="CW1878"/>
      <c r="CX1878"/>
    </row>
    <row r="1879" spans="2:102" x14ac:dyDescent="0.35">
      <c r="B1879" s="70" t="str">
        <f t="shared" ref="B1879:F1879" si="1431">B872</f>
        <v/>
      </c>
      <c r="C1879" s="166" t="str">
        <f t="shared" si="1431"/>
        <v/>
      </c>
      <c r="D1879" s="273" t="str">
        <f t="shared" si="1431"/>
        <v/>
      </c>
      <c r="E1879" s="273">
        <f t="shared" si="1431"/>
        <v>45016</v>
      </c>
      <c r="F1879" s="273">
        <f t="shared" si="1431"/>
        <v>0</v>
      </c>
      <c r="G1879" s="98">
        <f t="shared" si="1404"/>
        <v>0</v>
      </c>
      <c r="H1879" s="242">
        <f>IF(G1879=0,0,SUMIFS('Sch A. Input'!$H870:$CJ870,'Sch A. Input'!$H$14:$CJ$14,"Recurring",'Sch A. Input'!$H$13:$CJ$13,"&lt;="&amp;$O$1020,'Sch A. Input'!$H$13:$CJ$13,"&lt;="&amp;$L$11))</f>
        <v>0</v>
      </c>
      <c r="I1879" s="242">
        <f>IF(G1879=0,0,SUMIFS('Sch A. Input'!$H870:$CJ870,'Sch A. Input'!$H$14:$CJ$14,"One-time",'Sch A. Input'!$H$13:$CJ$13,"&lt;="&amp;$O$1020,'Sch A. Input'!$H$13:$CJ$13,"&lt;="&amp;$L$11))</f>
        <v>0</v>
      </c>
      <c r="J1879" s="283">
        <f t="shared" si="1405"/>
        <v>0</v>
      </c>
      <c r="K1879" s="242">
        <f t="shared" si="1406"/>
        <v>0</v>
      </c>
      <c r="L1879" s="242">
        <f t="shared" si="1407"/>
        <v>0</v>
      </c>
      <c r="M1879" s="276">
        <f t="shared" si="1399"/>
        <v>0</v>
      </c>
      <c r="N1879" s="281">
        <f t="shared" si="1381"/>
        <v>0</v>
      </c>
      <c r="O1879" s="245">
        <f t="shared" si="1382"/>
        <v>0</v>
      </c>
      <c r="P1879" s="248"/>
      <c r="Q1879" s="285">
        <f t="shared" si="1408"/>
        <v>0</v>
      </c>
      <c r="R1879" s="242">
        <f>IF(Q1879=0,0,SUMIFS('Sch A. Input'!$H870:$CJ870,'Sch A. Input'!$H$14:$CJ$14,"Recurring",'Sch A. Input'!$H$13:$CJ$13,"&lt;="&amp;$L$11,'Sch A. Input'!$H$13:$CJ$13,"&lt;="&amp;$Y$1020,'Sch A. Input'!$H$13:$CJ$13,"&gt;"&amp;$O$1020))</f>
        <v>0</v>
      </c>
      <c r="S1879" s="242">
        <f>IF(Q1879=0,0,SUMIFS('Sch A. Input'!$H870:$CJ870,'Sch A. Input'!$H$14:$CJ$14,"One-time",'Sch A. Input'!$H$13:$CJ$13,"&lt;="&amp;$L$11,'Sch A. Input'!$H$13:$CJ$13,"&lt;="&amp;$Y$1020,'Sch A. Input'!$H$13:$CJ$13,"&gt;"&amp;$O$1020))</f>
        <v>0</v>
      </c>
      <c r="T1879" s="283">
        <f t="shared" si="1409"/>
        <v>0</v>
      </c>
      <c r="U1879" s="242">
        <f t="shared" si="1410"/>
        <v>0</v>
      </c>
      <c r="V1879" s="242">
        <f t="shared" si="1411"/>
        <v>0</v>
      </c>
      <c r="W1879" s="276">
        <f t="shared" si="1400"/>
        <v>0</v>
      </c>
      <c r="X1879" s="281">
        <f t="shared" si="1383"/>
        <v>0</v>
      </c>
      <c r="Y1879" s="245">
        <f t="shared" si="1384"/>
        <v>0</v>
      </c>
      <c r="Z1879" s="248"/>
      <c r="AA1879" s="285">
        <f t="shared" si="1412"/>
        <v>0</v>
      </c>
      <c r="AB1879" s="242">
        <f>IF(AA1879=0,0,SUMIFS('Sch A. Input'!$H870:$CJ870,'Sch A. Input'!$H$14:$CJ$14,"Recurring",'Sch A. Input'!$H$13:$CJ$13,"&lt;="&amp;$L$11,'Sch A. Input'!$H$13:$CJ$13,"&lt;="&amp;$AI$1020,'Sch A. Input'!$H$13:$CJ$13,"&gt;"&amp;$Y$1020))</f>
        <v>0</v>
      </c>
      <c r="AC1879" s="242">
        <f>IF(AA1879=0,0,SUMIFS('Sch A. Input'!$H870:$CJ870,'Sch A. Input'!$H$14:$CJ$14,"One-time",'Sch A. Input'!$H$13:$CJ$13,"&lt;="&amp;$L$11,'Sch A. Input'!$H$13:$CJ$13,"&lt;="&amp;$AI$1020,'Sch A. Input'!$H$13:$CJ$13,"&gt;"&amp;$Y$1020))</f>
        <v>0</v>
      </c>
      <c r="AD1879" s="283">
        <f t="shared" si="1413"/>
        <v>0</v>
      </c>
      <c r="AE1879" s="242">
        <f t="shared" si="1414"/>
        <v>0</v>
      </c>
      <c r="AF1879" s="242">
        <f t="shared" si="1415"/>
        <v>0</v>
      </c>
      <c r="AG1879" s="276">
        <f t="shared" si="1401"/>
        <v>0</v>
      </c>
      <c r="AH1879" s="281">
        <f t="shared" si="1385"/>
        <v>0</v>
      </c>
      <c r="AI1879" s="245">
        <f t="shared" si="1386"/>
        <v>0</v>
      </c>
      <c r="AK1879" s="285">
        <f t="shared" si="1416"/>
        <v>0</v>
      </c>
      <c r="AL1879" s="242">
        <f>IF(AK1879=0,0,SUMIFS('Sch A. Input'!$H870:$CJ870,'Sch A. Input'!$H$14:$CJ$14,"Recurring",'Sch A. Input'!$H$13:$CJ$13,"&lt;="&amp;$L$11,'Sch A. Input'!$H$13:$CJ$13,"&lt;="&amp;$AS$1020,'Sch A. Input'!$H$13:$CJ$13,"&gt;"&amp;$AI$1020))</f>
        <v>0</v>
      </c>
      <c r="AM1879" s="242">
        <f>IF(AK1879=0,0,SUMIFS('Sch A. Input'!$H870:$CJ870,'Sch A. Input'!$H$14:$CJ$14,"One-time",'Sch A. Input'!$H$13:$CJ$13,"&lt;="&amp;$L$11,'Sch A. Input'!$H$13:$CJ$13,"&lt;="&amp;$AS$1020,'Sch A. Input'!$H$13:$CJ$13,"&gt;"&amp;$AI$1020))</f>
        <v>0</v>
      </c>
      <c r="AN1879" s="283">
        <f t="shared" si="1417"/>
        <v>0</v>
      </c>
      <c r="AO1879" s="242">
        <f t="shared" si="1418"/>
        <v>0</v>
      </c>
      <c r="AP1879" s="242">
        <f t="shared" si="1419"/>
        <v>0</v>
      </c>
      <c r="AQ1879" s="276">
        <f t="shared" si="1402"/>
        <v>0</v>
      </c>
      <c r="AR1879" s="281">
        <f t="shared" si="1387"/>
        <v>0</v>
      </c>
      <c r="AS1879" s="245">
        <f t="shared" si="1388"/>
        <v>0</v>
      </c>
      <c r="AY1879" s="160"/>
      <c r="AZ1879" s="160"/>
      <c r="BK1879" s="2"/>
      <c r="BL1879" s="2"/>
      <c r="BM1879" s="2"/>
      <c r="BN1879" s="2"/>
      <c r="BO1879" s="2"/>
      <c r="BP1879" s="2"/>
      <c r="BQ1879" s="2"/>
      <c r="BR1879" s="2"/>
      <c r="BS1879" s="2"/>
      <c r="BT1879" s="2"/>
      <c r="BU1879" s="2"/>
      <c r="BV1879" s="2"/>
      <c r="BW1879" s="2"/>
      <c r="BX1879" s="2"/>
      <c r="BY1879" s="2"/>
      <c r="BZ1879" s="2"/>
      <c r="CA1879" s="2"/>
      <c r="CI1879"/>
      <c r="CJ1879"/>
      <c r="CK1879"/>
      <c r="CL1879"/>
      <c r="CM1879"/>
      <c r="CN1879"/>
      <c r="CO1879"/>
      <c r="CP1879"/>
      <c r="CQ1879"/>
      <c r="CR1879"/>
      <c r="CS1879"/>
      <c r="CT1879"/>
      <c r="CU1879"/>
      <c r="CV1879"/>
      <c r="CW1879"/>
      <c r="CX1879"/>
    </row>
    <row r="1880" spans="2:102" x14ac:dyDescent="0.35">
      <c r="B1880" s="70" t="str">
        <f t="shared" ref="B1880:F1880" si="1432">B873</f>
        <v/>
      </c>
      <c r="C1880" s="166" t="str">
        <f t="shared" si="1432"/>
        <v/>
      </c>
      <c r="D1880" s="273" t="str">
        <f t="shared" si="1432"/>
        <v/>
      </c>
      <c r="E1880" s="273">
        <f t="shared" si="1432"/>
        <v>45016</v>
      </c>
      <c r="F1880" s="273">
        <f t="shared" si="1432"/>
        <v>0</v>
      </c>
      <c r="G1880" s="98">
        <f t="shared" si="1404"/>
        <v>0</v>
      </c>
      <c r="H1880" s="242">
        <f>IF(G1880=0,0,SUMIFS('Sch A. Input'!$H871:$CJ871,'Sch A. Input'!$H$14:$CJ$14,"Recurring",'Sch A. Input'!$H$13:$CJ$13,"&lt;="&amp;$O$1020,'Sch A. Input'!$H$13:$CJ$13,"&lt;="&amp;$L$11))</f>
        <v>0</v>
      </c>
      <c r="I1880" s="242">
        <f>IF(G1880=0,0,SUMIFS('Sch A. Input'!$H871:$CJ871,'Sch A. Input'!$H$14:$CJ$14,"One-time",'Sch A. Input'!$H$13:$CJ$13,"&lt;="&amp;$O$1020,'Sch A. Input'!$H$13:$CJ$13,"&lt;="&amp;$L$11))</f>
        <v>0</v>
      </c>
      <c r="J1880" s="283">
        <f t="shared" si="1405"/>
        <v>0</v>
      </c>
      <c r="K1880" s="242">
        <f t="shared" si="1406"/>
        <v>0</v>
      </c>
      <c r="L1880" s="242">
        <f t="shared" si="1407"/>
        <v>0</v>
      </c>
      <c r="M1880" s="276">
        <f t="shared" si="1399"/>
        <v>0</v>
      </c>
      <c r="N1880" s="281">
        <f t="shared" si="1381"/>
        <v>0</v>
      </c>
      <c r="O1880" s="245">
        <f t="shared" si="1382"/>
        <v>0</v>
      </c>
      <c r="P1880" s="248"/>
      <c r="Q1880" s="285">
        <f t="shared" si="1408"/>
        <v>0</v>
      </c>
      <c r="R1880" s="242">
        <f>IF(Q1880=0,0,SUMIFS('Sch A. Input'!$H871:$CJ871,'Sch A. Input'!$H$14:$CJ$14,"Recurring",'Sch A. Input'!$H$13:$CJ$13,"&lt;="&amp;$L$11,'Sch A. Input'!$H$13:$CJ$13,"&lt;="&amp;$Y$1020,'Sch A. Input'!$H$13:$CJ$13,"&gt;"&amp;$O$1020))</f>
        <v>0</v>
      </c>
      <c r="S1880" s="242">
        <f>IF(Q1880=0,0,SUMIFS('Sch A. Input'!$H871:$CJ871,'Sch A. Input'!$H$14:$CJ$14,"One-time",'Sch A. Input'!$H$13:$CJ$13,"&lt;="&amp;$L$11,'Sch A. Input'!$H$13:$CJ$13,"&lt;="&amp;$Y$1020,'Sch A. Input'!$H$13:$CJ$13,"&gt;"&amp;$O$1020))</f>
        <v>0</v>
      </c>
      <c r="T1880" s="283">
        <f t="shared" si="1409"/>
        <v>0</v>
      </c>
      <c r="U1880" s="242">
        <f t="shared" si="1410"/>
        <v>0</v>
      </c>
      <c r="V1880" s="242">
        <f t="shared" si="1411"/>
        <v>0</v>
      </c>
      <c r="W1880" s="276">
        <f t="shared" si="1400"/>
        <v>0</v>
      </c>
      <c r="X1880" s="281">
        <f t="shared" si="1383"/>
        <v>0</v>
      </c>
      <c r="Y1880" s="245">
        <f t="shared" si="1384"/>
        <v>0</v>
      </c>
      <c r="Z1880" s="248"/>
      <c r="AA1880" s="285">
        <f t="shared" si="1412"/>
        <v>0</v>
      </c>
      <c r="AB1880" s="242">
        <f>IF(AA1880=0,0,SUMIFS('Sch A. Input'!$H871:$CJ871,'Sch A. Input'!$H$14:$CJ$14,"Recurring",'Sch A. Input'!$H$13:$CJ$13,"&lt;="&amp;$L$11,'Sch A. Input'!$H$13:$CJ$13,"&lt;="&amp;$AI$1020,'Sch A. Input'!$H$13:$CJ$13,"&gt;"&amp;$Y$1020))</f>
        <v>0</v>
      </c>
      <c r="AC1880" s="242">
        <f>IF(AA1880=0,0,SUMIFS('Sch A. Input'!$H871:$CJ871,'Sch A. Input'!$H$14:$CJ$14,"One-time",'Sch A. Input'!$H$13:$CJ$13,"&lt;="&amp;$L$11,'Sch A. Input'!$H$13:$CJ$13,"&lt;="&amp;$AI$1020,'Sch A. Input'!$H$13:$CJ$13,"&gt;"&amp;$Y$1020))</f>
        <v>0</v>
      </c>
      <c r="AD1880" s="283">
        <f t="shared" si="1413"/>
        <v>0</v>
      </c>
      <c r="AE1880" s="242">
        <f t="shared" si="1414"/>
        <v>0</v>
      </c>
      <c r="AF1880" s="242">
        <f t="shared" si="1415"/>
        <v>0</v>
      </c>
      <c r="AG1880" s="276">
        <f t="shared" si="1401"/>
        <v>0</v>
      </c>
      <c r="AH1880" s="281">
        <f t="shared" si="1385"/>
        <v>0</v>
      </c>
      <c r="AI1880" s="245">
        <f t="shared" si="1386"/>
        <v>0</v>
      </c>
      <c r="AK1880" s="285">
        <f t="shared" si="1416"/>
        <v>0</v>
      </c>
      <c r="AL1880" s="242">
        <f>IF(AK1880=0,0,SUMIFS('Sch A. Input'!$H871:$CJ871,'Sch A. Input'!$H$14:$CJ$14,"Recurring",'Sch A. Input'!$H$13:$CJ$13,"&lt;="&amp;$L$11,'Sch A. Input'!$H$13:$CJ$13,"&lt;="&amp;$AS$1020,'Sch A. Input'!$H$13:$CJ$13,"&gt;"&amp;$AI$1020))</f>
        <v>0</v>
      </c>
      <c r="AM1880" s="242">
        <f>IF(AK1880=0,0,SUMIFS('Sch A. Input'!$H871:$CJ871,'Sch A. Input'!$H$14:$CJ$14,"One-time",'Sch A. Input'!$H$13:$CJ$13,"&lt;="&amp;$L$11,'Sch A. Input'!$H$13:$CJ$13,"&lt;="&amp;$AS$1020,'Sch A. Input'!$H$13:$CJ$13,"&gt;"&amp;$AI$1020))</f>
        <v>0</v>
      </c>
      <c r="AN1880" s="283">
        <f t="shared" si="1417"/>
        <v>0</v>
      </c>
      <c r="AO1880" s="242">
        <f t="shared" si="1418"/>
        <v>0</v>
      </c>
      <c r="AP1880" s="242">
        <f t="shared" si="1419"/>
        <v>0</v>
      </c>
      <c r="AQ1880" s="276">
        <f t="shared" si="1402"/>
        <v>0</v>
      </c>
      <c r="AR1880" s="281">
        <f t="shared" si="1387"/>
        <v>0</v>
      </c>
      <c r="AS1880" s="245">
        <f t="shared" si="1388"/>
        <v>0</v>
      </c>
      <c r="AY1880" s="160"/>
      <c r="AZ1880" s="160"/>
      <c r="BK1880" s="2"/>
      <c r="BL1880" s="2"/>
      <c r="BM1880" s="2"/>
      <c r="BN1880" s="2"/>
      <c r="BO1880" s="2"/>
      <c r="BP1880" s="2"/>
      <c r="BQ1880" s="2"/>
      <c r="BR1880" s="2"/>
      <c r="BS1880" s="2"/>
      <c r="BT1880" s="2"/>
      <c r="BU1880" s="2"/>
      <c r="BV1880" s="2"/>
      <c r="BW1880" s="2"/>
      <c r="BX1880" s="2"/>
      <c r="BY1880" s="2"/>
      <c r="BZ1880" s="2"/>
      <c r="CA1880" s="2"/>
      <c r="CI1880"/>
      <c r="CJ1880"/>
      <c r="CK1880"/>
      <c r="CL1880"/>
      <c r="CM1880"/>
      <c r="CN1880"/>
      <c r="CO1880"/>
      <c r="CP1880"/>
      <c r="CQ1880"/>
      <c r="CR1880"/>
      <c r="CS1880"/>
      <c r="CT1880"/>
      <c r="CU1880"/>
      <c r="CV1880"/>
      <c r="CW1880"/>
      <c r="CX1880"/>
    </row>
    <row r="1881" spans="2:102" x14ac:dyDescent="0.35">
      <c r="B1881" s="70" t="str">
        <f t="shared" ref="B1881:F1881" si="1433">B874</f>
        <v/>
      </c>
      <c r="C1881" s="166" t="str">
        <f t="shared" si="1433"/>
        <v/>
      </c>
      <c r="D1881" s="273" t="str">
        <f t="shared" si="1433"/>
        <v/>
      </c>
      <c r="E1881" s="273">
        <f t="shared" si="1433"/>
        <v>45016</v>
      </c>
      <c r="F1881" s="273">
        <f t="shared" si="1433"/>
        <v>0</v>
      </c>
      <c r="G1881" s="98">
        <f t="shared" si="1404"/>
        <v>0</v>
      </c>
      <c r="H1881" s="242">
        <f>IF(G1881=0,0,SUMIFS('Sch A. Input'!$H872:$CJ872,'Sch A. Input'!$H$14:$CJ$14,"Recurring",'Sch A. Input'!$H$13:$CJ$13,"&lt;="&amp;$O$1020,'Sch A. Input'!$H$13:$CJ$13,"&lt;="&amp;$L$11))</f>
        <v>0</v>
      </c>
      <c r="I1881" s="242">
        <f>IF(G1881=0,0,SUMIFS('Sch A. Input'!$H872:$CJ872,'Sch A. Input'!$H$14:$CJ$14,"One-time",'Sch A. Input'!$H$13:$CJ$13,"&lt;="&amp;$O$1020,'Sch A. Input'!$H$13:$CJ$13,"&lt;="&amp;$L$11))</f>
        <v>0</v>
      </c>
      <c r="J1881" s="283">
        <f t="shared" si="1405"/>
        <v>0</v>
      </c>
      <c r="K1881" s="242">
        <f t="shared" si="1406"/>
        <v>0</v>
      </c>
      <c r="L1881" s="242">
        <f t="shared" si="1407"/>
        <v>0</v>
      </c>
      <c r="M1881" s="276">
        <f t="shared" si="1399"/>
        <v>0</v>
      </c>
      <c r="N1881" s="281">
        <f t="shared" si="1381"/>
        <v>0</v>
      </c>
      <c r="O1881" s="245">
        <f t="shared" si="1382"/>
        <v>0</v>
      </c>
      <c r="P1881" s="248"/>
      <c r="Q1881" s="285">
        <f t="shared" si="1408"/>
        <v>0</v>
      </c>
      <c r="R1881" s="242">
        <f>IF(Q1881=0,0,SUMIFS('Sch A. Input'!$H872:$CJ872,'Sch A. Input'!$H$14:$CJ$14,"Recurring",'Sch A. Input'!$H$13:$CJ$13,"&lt;="&amp;$L$11,'Sch A. Input'!$H$13:$CJ$13,"&lt;="&amp;$Y$1020,'Sch A. Input'!$H$13:$CJ$13,"&gt;"&amp;$O$1020))</f>
        <v>0</v>
      </c>
      <c r="S1881" s="242">
        <f>IF(Q1881=0,0,SUMIFS('Sch A. Input'!$H872:$CJ872,'Sch A. Input'!$H$14:$CJ$14,"One-time",'Sch A. Input'!$H$13:$CJ$13,"&lt;="&amp;$L$11,'Sch A. Input'!$H$13:$CJ$13,"&lt;="&amp;$Y$1020,'Sch A. Input'!$H$13:$CJ$13,"&gt;"&amp;$O$1020))</f>
        <v>0</v>
      </c>
      <c r="T1881" s="283">
        <f t="shared" si="1409"/>
        <v>0</v>
      </c>
      <c r="U1881" s="242">
        <f t="shared" si="1410"/>
        <v>0</v>
      </c>
      <c r="V1881" s="242">
        <f t="shared" si="1411"/>
        <v>0</v>
      </c>
      <c r="W1881" s="276">
        <f t="shared" si="1400"/>
        <v>0</v>
      </c>
      <c r="X1881" s="281">
        <f t="shared" si="1383"/>
        <v>0</v>
      </c>
      <c r="Y1881" s="245">
        <f t="shared" si="1384"/>
        <v>0</v>
      </c>
      <c r="Z1881" s="248"/>
      <c r="AA1881" s="285">
        <f t="shared" si="1412"/>
        <v>0</v>
      </c>
      <c r="AB1881" s="242">
        <f>IF(AA1881=0,0,SUMIFS('Sch A. Input'!$H872:$CJ872,'Sch A. Input'!$H$14:$CJ$14,"Recurring",'Sch A. Input'!$H$13:$CJ$13,"&lt;="&amp;$L$11,'Sch A. Input'!$H$13:$CJ$13,"&lt;="&amp;$AI$1020,'Sch A. Input'!$H$13:$CJ$13,"&gt;"&amp;$Y$1020))</f>
        <v>0</v>
      </c>
      <c r="AC1881" s="242">
        <f>IF(AA1881=0,0,SUMIFS('Sch A. Input'!$H872:$CJ872,'Sch A. Input'!$H$14:$CJ$14,"One-time",'Sch A. Input'!$H$13:$CJ$13,"&lt;="&amp;$L$11,'Sch A. Input'!$H$13:$CJ$13,"&lt;="&amp;$AI$1020,'Sch A. Input'!$H$13:$CJ$13,"&gt;"&amp;$Y$1020))</f>
        <v>0</v>
      </c>
      <c r="AD1881" s="283">
        <f t="shared" si="1413"/>
        <v>0</v>
      </c>
      <c r="AE1881" s="242">
        <f t="shared" si="1414"/>
        <v>0</v>
      </c>
      <c r="AF1881" s="242">
        <f t="shared" si="1415"/>
        <v>0</v>
      </c>
      <c r="AG1881" s="276">
        <f t="shared" si="1401"/>
        <v>0</v>
      </c>
      <c r="AH1881" s="281">
        <f t="shared" si="1385"/>
        <v>0</v>
      </c>
      <c r="AI1881" s="245">
        <f t="shared" si="1386"/>
        <v>0</v>
      </c>
      <c r="AK1881" s="285">
        <f t="shared" si="1416"/>
        <v>0</v>
      </c>
      <c r="AL1881" s="242">
        <f>IF(AK1881=0,0,SUMIFS('Sch A. Input'!$H872:$CJ872,'Sch A. Input'!$H$14:$CJ$14,"Recurring",'Sch A. Input'!$H$13:$CJ$13,"&lt;="&amp;$L$11,'Sch A. Input'!$H$13:$CJ$13,"&lt;="&amp;$AS$1020,'Sch A. Input'!$H$13:$CJ$13,"&gt;"&amp;$AI$1020))</f>
        <v>0</v>
      </c>
      <c r="AM1881" s="242">
        <f>IF(AK1881=0,0,SUMIFS('Sch A. Input'!$H872:$CJ872,'Sch A. Input'!$H$14:$CJ$14,"One-time",'Sch A. Input'!$H$13:$CJ$13,"&lt;="&amp;$L$11,'Sch A. Input'!$H$13:$CJ$13,"&lt;="&amp;$AS$1020,'Sch A. Input'!$H$13:$CJ$13,"&gt;"&amp;$AI$1020))</f>
        <v>0</v>
      </c>
      <c r="AN1881" s="283">
        <f t="shared" si="1417"/>
        <v>0</v>
      </c>
      <c r="AO1881" s="242">
        <f t="shared" si="1418"/>
        <v>0</v>
      </c>
      <c r="AP1881" s="242">
        <f t="shared" si="1419"/>
        <v>0</v>
      </c>
      <c r="AQ1881" s="276">
        <f t="shared" si="1402"/>
        <v>0</v>
      </c>
      <c r="AR1881" s="281">
        <f t="shared" si="1387"/>
        <v>0</v>
      </c>
      <c r="AS1881" s="245">
        <f t="shared" si="1388"/>
        <v>0</v>
      </c>
      <c r="AY1881" s="160"/>
      <c r="AZ1881" s="160"/>
      <c r="BK1881" s="2"/>
      <c r="BL1881" s="2"/>
      <c r="BM1881" s="2"/>
      <c r="BN1881" s="2"/>
      <c r="BO1881" s="2"/>
      <c r="BP1881" s="2"/>
      <c r="BQ1881" s="2"/>
      <c r="BR1881" s="2"/>
      <c r="BS1881" s="2"/>
      <c r="BT1881" s="2"/>
      <c r="BU1881" s="2"/>
      <c r="BV1881" s="2"/>
      <c r="BW1881" s="2"/>
      <c r="BX1881" s="2"/>
      <c r="BY1881" s="2"/>
      <c r="BZ1881" s="2"/>
      <c r="CA1881" s="2"/>
      <c r="CI1881"/>
      <c r="CJ1881"/>
      <c r="CK1881"/>
      <c r="CL1881"/>
      <c r="CM1881"/>
      <c r="CN1881"/>
      <c r="CO1881"/>
      <c r="CP1881"/>
      <c r="CQ1881"/>
      <c r="CR1881"/>
      <c r="CS1881"/>
      <c r="CT1881"/>
      <c r="CU1881"/>
      <c r="CV1881"/>
      <c r="CW1881"/>
      <c r="CX1881"/>
    </row>
    <row r="1882" spans="2:102" x14ac:dyDescent="0.35">
      <c r="B1882" s="70" t="str">
        <f t="shared" ref="B1882:F1882" si="1434">B875</f>
        <v/>
      </c>
      <c r="C1882" s="166" t="str">
        <f t="shared" si="1434"/>
        <v/>
      </c>
      <c r="D1882" s="273" t="str">
        <f t="shared" si="1434"/>
        <v/>
      </c>
      <c r="E1882" s="273">
        <f t="shared" si="1434"/>
        <v>45016</v>
      </c>
      <c r="F1882" s="273">
        <f t="shared" si="1434"/>
        <v>0</v>
      </c>
      <c r="G1882" s="98">
        <f t="shared" si="1404"/>
        <v>0</v>
      </c>
      <c r="H1882" s="242">
        <f>IF(G1882=0,0,SUMIFS('Sch A. Input'!$H873:$CJ873,'Sch A. Input'!$H$14:$CJ$14,"Recurring",'Sch A. Input'!$H$13:$CJ$13,"&lt;="&amp;$O$1020,'Sch A. Input'!$H$13:$CJ$13,"&lt;="&amp;$L$11))</f>
        <v>0</v>
      </c>
      <c r="I1882" s="242">
        <f>IF(G1882=0,0,SUMIFS('Sch A. Input'!$H873:$CJ873,'Sch A. Input'!$H$14:$CJ$14,"One-time",'Sch A. Input'!$H$13:$CJ$13,"&lt;="&amp;$O$1020,'Sch A. Input'!$H$13:$CJ$13,"&lt;="&amp;$L$11))</f>
        <v>0</v>
      </c>
      <c r="J1882" s="283">
        <f t="shared" si="1405"/>
        <v>0</v>
      </c>
      <c r="K1882" s="242">
        <f t="shared" si="1406"/>
        <v>0</v>
      </c>
      <c r="L1882" s="242">
        <f t="shared" si="1407"/>
        <v>0</v>
      </c>
      <c r="M1882" s="276">
        <f t="shared" si="1399"/>
        <v>0</v>
      </c>
      <c r="N1882" s="281">
        <f t="shared" si="1381"/>
        <v>0</v>
      </c>
      <c r="O1882" s="245">
        <f t="shared" si="1382"/>
        <v>0</v>
      </c>
      <c r="P1882" s="248"/>
      <c r="Q1882" s="285">
        <f t="shared" si="1408"/>
        <v>0</v>
      </c>
      <c r="R1882" s="242">
        <f>IF(Q1882=0,0,SUMIFS('Sch A. Input'!$H873:$CJ873,'Sch A. Input'!$H$14:$CJ$14,"Recurring",'Sch A. Input'!$H$13:$CJ$13,"&lt;="&amp;$L$11,'Sch A. Input'!$H$13:$CJ$13,"&lt;="&amp;$Y$1020,'Sch A. Input'!$H$13:$CJ$13,"&gt;"&amp;$O$1020))</f>
        <v>0</v>
      </c>
      <c r="S1882" s="242">
        <f>IF(Q1882=0,0,SUMIFS('Sch A. Input'!$H873:$CJ873,'Sch A. Input'!$H$14:$CJ$14,"One-time",'Sch A. Input'!$H$13:$CJ$13,"&lt;="&amp;$L$11,'Sch A. Input'!$H$13:$CJ$13,"&lt;="&amp;$Y$1020,'Sch A. Input'!$H$13:$CJ$13,"&gt;"&amp;$O$1020))</f>
        <v>0</v>
      </c>
      <c r="T1882" s="283">
        <f t="shared" si="1409"/>
        <v>0</v>
      </c>
      <c r="U1882" s="242">
        <f t="shared" si="1410"/>
        <v>0</v>
      </c>
      <c r="V1882" s="242">
        <f t="shared" si="1411"/>
        <v>0</v>
      </c>
      <c r="W1882" s="276">
        <f t="shared" si="1400"/>
        <v>0</v>
      </c>
      <c r="X1882" s="281">
        <f t="shared" si="1383"/>
        <v>0</v>
      </c>
      <c r="Y1882" s="245">
        <f t="shared" si="1384"/>
        <v>0</v>
      </c>
      <c r="Z1882" s="248"/>
      <c r="AA1882" s="285">
        <f t="shared" si="1412"/>
        <v>0</v>
      </c>
      <c r="AB1882" s="242">
        <f>IF(AA1882=0,0,SUMIFS('Sch A. Input'!$H873:$CJ873,'Sch A. Input'!$H$14:$CJ$14,"Recurring",'Sch A. Input'!$H$13:$CJ$13,"&lt;="&amp;$L$11,'Sch A. Input'!$H$13:$CJ$13,"&lt;="&amp;$AI$1020,'Sch A. Input'!$H$13:$CJ$13,"&gt;"&amp;$Y$1020))</f>
        <v>0</v>
      </c>
      <c r="AC1882" s="242">
        <f>IF(AA1882=0,0,SUMIFS('Sch A. Input'!$H873:$CJ873,'Sch A. Input'!$H$14:$CJ$14,"One-time",'Sch A. Input'!$H$13:$CJ$13,"&lt;="&amp;$L$11,'Sch A. Input'!$H$13:$CJ$13,"&lt;="&amp;$AI$1020,'Sch A. Input'!$H$13:$CJ$13,"&gt;"&amp;$Y$1020))</f>
        <v>0</v>
      </c>
      <c r="AD1882" s="283">
        <f t="shared" si="1413"/>
        <v>0</v>
      </c>
      <c r="AE1882" s="242">
        <f t="shared" si="1414"/>
        <v>0</v>
      </c>
      <c r="AF1882" s="242">
        <f t="shared" si="1415"/>
        <v>0</v>
      </c>
      <c r="AG1882" s="276">
        <f t="shared" si="1401"/>
        <v>0</v>
      </c>
      <c r="AH1882" s="281">
        <f t="shared" si="1385"/>
        <v>0</v>
      </c>
      <c r="AI1882" s="245">
        <f t="shared" si="1386"/>
        <v>0</v>
      </c>
      <c r="AK1882" s="285">
        <f t="shared" si="1416"/>
        <v>0</v>
      </c>
      <c r="AL1882" s="242">
        <f>IF(AK1882=0,0,SUMIFS('Sch A. Input'!$H873:$CJ873,'Sch A. Input'!$H$14:$CJ$14,"Recurring",'Sch A. Input'!$H$13:$CJ$13,"&lt;="&amp;$L$11,'Sch A. Input'!$H$13:$CJ$13,"&lt;="&amp;$AS$1020,'Sch A. Input'!$H$13:$CJ$13,"&gt;"&amp;$AI$1020))</f>
        <v>0</v>
      </c>
      <c r="AM1882" s="242">
        <f>IF(AK1882=0,0,SUMIFS('Sch A. Input'!$H873:$CJ873,'Sch A. Input'!$H$14:$CJ$14,"One-time",'Sch A. Input'!$H$13:$CJ$13,"&lt;="&amp;$L$11,'Sch A. Input'!$H$13:$CJ$13,"&lt;="&amp;$AS$1020,'Sch A. Input'!$H$13:$CJ$13,"&gt;"&amp;$AI$1020))</f>
        <v>0</v>
      </c>
      <c r="AN1882" s="283">
        <f t="shared" si="1417"/>
        <v>0</v>
      </c>
      <c r="AO1882" s="242">
        <f t="shared" si="1418"/>
        <v>0</v>
      </c>
      <c r="AP1882" s="242">
        <f t="shared" si="1419"/>
        <v>0</v>
      </c>
      <c r="AQ1882" s="276">
        <f t="shared" si="1402"/>
        <v>0</v>
      </c>
      <c r="AR1882" s="281">
        <f t="shared" si="1387"/>
        <v>0</v>
      </c>
      <c r="AS1882" s="245">
        <f t="shared" si="1388"/>
        <v>0</v>
      </c>
      <c r="AY1882" s="160"/>
      <c r="AZ1882" s="160"/>
      <c r="BK1882" s="2"/>
      <c r="BL1882" s="2"/>
      <c r="BM1882" s="2"/>
      <c r="BN1882" s="2"/>
      <c r="BO1882" s="2"/>
      <c r="BP1882" s="2"/>
      <c r="BQ1882" s="2"/>
      <c r="BR1882" s="2"/>
      <c r="BS1882" s="2"/>
      <c r="BT1882" s="2"/>
      <c r="BU1882" s="2"/>
      <c r="BV1882" s="2"/>
      <c r="BW1882" s="2"/>
      <c r="BX1882" s="2"/>
      <c r="BY1882" s="2"/>
      <c r="BZ1882" s="2"/>
      <c r="CA1882" s="2"/>
      <c r="CI1882"/>
      <c r="CJ1882"/>
      <c r="CK1882"/>
      <c r="CL1882"/>
      <c r="CM1882"/>
      <c r="CN1882"/>
      <c r="CO1882"/>
      <c r="CP1882"/>
      <c r="CQ1882"/>
      <c r="CR1882"/>
      <c r="CS1882"/>
      <c r="CT1882"/>
      <c r="CU1882"/>
      <c r="CV1882"/>
      <c r="CW1882"/>
      <c r="CX1882"/>
    </row>
    <row r="1883" spans="2:102" x14ac:dyDescent="0.35">
      <c r="B1883" s="70" t="str">
        <f t="shared" ref="B1883:F1883" si="1435">B876</f>
        <v/>
      </c>
      <c r="C1883" s="166" t="str">
        <f t="shared" si="1435"/>
        <v/>
      </c>
      <c r="D1883" s="273" t="str">
        <f t="shared" si="1435"/>
        <v/>
      </c>
      <c r="E1883" s="273">
        <f t="shared" si="1435"/>
        <v>45016</v>
      </c>
      <c r="F1883" s="273">
        <f t="shared" si="1435"/>
        <v>0</v>
      </c>
      <c r="G1883" s="98">
        <f t="shared" si="1404"/>
        <v>0</v>
      </c>
      <c r="H1883" s="242">
        <f>IF(G1883=0,0,SUMIFS('Sch A. Input'!$H874:$CJ874,'Sch A. Input'!$H$14:$CJ$14,"Recurring",'Sch A. Input'!$H$13:$CJ$13,"&lt;="&amp;$O$1020,'Sch A. Input'!$H$13:$CJ$13,"&lt;="&amp;$L$11))</f>
        <v>0</v>
      </c>
      <c r="I1883" s="242">
        <f>IF(G1883=0,0,SUMIFS('Sch A. Input'!$H874:$CJ874,'Sch A. Input'!$H$14:$CJ$14,"One-time",'Sch A. Input'!$H$13:$CJ$13,"&lt;="&amp;$O$1020,'Sch A. Input'!$H$13:$CJ$13,"&lt;="&amp;$L$11))</f>
        <v>0</v>
      </c>
      <c r="J1883" s="283">
        <f t="shared" si="1405"/>
        <v>0</v>
      </c>
      <c r="K1883" s="242">
        <f t="shared" si="1406"/>
        <v>0</v>
      </c>
      <c r="L1883" s="242">
        <f t="shared" si="1407"/>
        <v>0</v>
      </c>
      <c r="M1883" s="276">
        <f t="shared" si="1399"/>
        <v>0</v>
      </c>
      <c r="N1883" s="281">
        <f t="shared" si="1381"/>
        <v>0</v>
      </c>
      <c r="O1883" s="245">
        <f t="shared" si="1382"/>
        <v>0</v>
      </c>
      <c r="P1883" s="248"/>
      <c r="Q1883" s="285">
        <f t="shared" si="1408"/>
        <v>0</v>
      </c>
      <c r="R1883" s="242">
        <f>IF(Q1883=0,0,SUMIFS('Sch A. Input'!$H874:$CJ874,'Sch A. Input'!$H$14:$CJ$14,"Recurring",'Sch A. Input'!$H$13:$CJ$13,"&lt;="&amp;$L$11,'Sch A. Input'!$H$13:$CJ$13,"&lt;="&amp;$Y$1020,'Sch A. Input'!$H$13:$CJ$13,"&gt;"&amp;$O$1020))</f>
        <v>0</v>
      </c>
      <c r="S1883" s="242">
        <f>IF(Q1883=0,0,SUMIFS('Sch A. Input'!$H874:$CJ874,'Sch A. Input'!$H$14:$CJ$14,"One-time",'Sch A. Input'!$H$13:$CJ$13,"&lt;="&amp;$L$11,'Sch A. Input'!$H$13:$CJ$13,"&lt;="&amp;$Y$1020,'Sch A. Input'!$H$13:$CJ$13,"&gt;"&amp;$O$1020))</f>
        <v>0</v>
      </c>
      <c r="T1883" s="283">
        <f t="shared" si="1409"/>
        <v>0</v>
      </c>
      <c r="U1883" s="242">
        <f t="shared" si="1410"/>
        <v>0</v>
      </c>
      <c r="V1883" s="242">
        <f t="shared" si="1411"/>
        <v>0</v>
      </c>
      <c r="W1883" s="276">
        <f t="shared" si="1400"/>
        <v>0</v>
      </c>
      <c r="X1883" s="281">
        <f t="shared" si="1383"/>
        <v>0</v>
      </c>
      <c r="Y1883" s="245">
        <f t="shared" si="1384"/>
        <v>0</v>
      </c>
      <c r="Z1883" s="248"/>
      <c r="AA1883" s="285">
        <f t="shared" si="1412"/>
        <v>0</v>
      </c>
      <c r="AB1883" s="242">
        <f>IF(AA1883=0,0,SUMIFS('Sch A. Input'!$H874:$CJ874,'Sch A. Input'!$H$14:$CJ$14,"Recurring",'Sch A. Input'!$H$13:$CJ$13,"&lt;="&amp;$L$11,'Sch A. Input'!$H$13:$CJ$13,"&lt;="&amp;$AI$1020,'Sch A. Input'!$H$13:$CJ$13,"&gt;"&amp;$Y$1020))</f>
        <v>0</v>
      </c>
      <c r="AC1883" s="242">
        <f>IF(AA1883=0,0,SUMIFS('Sch A. Input'!$H874:$CJ874,'Sch A. Input'!$H$14:$CJ$14,"One-time",'Sch A. Input'!$H$13:$CJ$13,"&lt;="&amp;$L$11,'Sch A. Input'!$H$13:$CJ$13,"&lt;="&amp;$AI$1020,'Sch A. Input'!$H$13:$CJ$13,"&gt;"&amp;$Y$1020))</f>
        <v>0</v>
      </c>
      <c r="AD1883" s="283">
        <f t="shared" si="1413"/>
        <v>0</v>
      </c>
      <c r="AE1883" s="242">
        <f t="shared" si="1414"/>
        <v>0</v>
      </c>
      <c r="AF1883" s="242">
        <f t="shared" si="1415"/>
        <v>0</v>
      </c>
      <c r="AG1883" s="276">
        <f t="shared" si="1401"/>
        <v>0</v>
      </c>
      <c r="AH1883" s="281">
        <f t="shared" si="1385"/>
        <v>0</v>
      </c>
      <c r="AI1883" s="245">
        <f t="shared" si="1386"/>
        <v>0</v>
      </c>
      <c r="AK1883" s="285">
        <f t="shared" si="1416"/>
        <v>0</v>
      </c>
      <c r="AL1883" s="242">
        <f>IF(AK1883=0,0,SUMIFS('Sch A. Input'!$H874:$CJ874,'Sch A. Input'!$H$14:$CJ$14,"Recurring",'Sch A. Input'!$H$13:$CJ$13,"&lt;="&amp;$L$11,'Sch A. Input'!$H$13:$CJ$13,"&lt;="&amp;$AS$1020,'Sch A. Input'!$H$13:$CJ$13,"&gt;"&amp;$AI$1020))</f>
        <v>0</v>
      </c>
      <c r="AM1883" s="242">
        <f>IF(AK1883=0,0,SUMIFS('Sch A. Input'!$H874:$CJ874,'Sch A. Input'!$H$14:$CJ$14,"One-time",'Sch A. Input'!$H$13:$CJ$13,"&lt;="&amp;$L$11,'Sch A. Input'!$H$13:$CJ$13,"&lt;="&amp;$AS$1020,'Sch A. Input'!$H$13:$CJ$13,"&gt;"&amp;$AI$1020))</f>
        <v>0</v>
      </c>
      <c r="AN1883" s="283">
        <f t="shared" si="1417"/>
        <v>0</v>
      </c>
      <c r="AO1883" s="242">
        <f t="shared" si="1418"/>
        <v>0</v>
      </c>
      <c r="AP1883" s="242">
        <f t="shared" si="1419"/>
        <v>0</v>
      </c>
      <c r="AQ1883" s="276">
        <f t="shared" si="1402"/>
        <v>0</v>
      </c>
      <c r="AR1883" s="281">
        <f t="shared" si="1387"/>
        <v>0</v>
      </c>
      <c r="AS1883" s="245">
        <f t="shared" si="1388"/>
        <v>0</v>
      </c>
      <c r="AY1883" s="160"/>
      <c r="AZ1883" s="160"/>
      <c r="BK1883" s="2"/>
      <c r="BL1883" s="2"/>
      <c r="BM1883" s="2"/>
      <c r="BN1883" s="2"/>
      <c r="BO1883" s="2"/>
      <c r="BP1883" s="2"/>
      <c r="BQ1883" s="2"/>
      <c r="BR1883" s="2"/>
      <c r="BS1883" s="2"/>
      <c r="BT1883" s="2"/>
      <c r="BU1883" s="2"/>
      <c r="BV1883" s="2"/>
      <c r="BW1883" s="2"/>
      <c r="BX1883" s="2"/>
      <c r="BY1883" s="2"/>
      <c r="BZ1883" s="2"/>
      <c r="CA1883" s="2"/>
      <c r="CI1883"/>
      <c r="CJ1883"/>
      <c r="CK1883"/>
      <c r="CL1883"/>
      <c r="CM1883"/>
      <c r="CN1883"/>
      <c r="CO1883"/>
      <c r="CP1883"/>
      <c r="CQ1883"/>
      <c r="CR1883"/>
      <c r="CS1883"/>
      <c r="CT1883"/>
      <c r="CU1883"/>
      <c r="CV1883"/>
      <c r="CW1883"/>
      <c r="CX1883"/>
    </row>
    <row r="1884" spans="2:102" x14ac:dyDescent="0.35">
      <c r="B1884" s="70" t="str">
        <f t="shared" ref="B1884:F1884" si="1436">B877</f>
        <v/>
      </c>
      <c r="C1884" s="166" t="str">
        <f t="shared" si="1436"/>
        <v/>
      </c>
      <c r="D1884" s="273" t="str">
        <f t="shared" si="1436"/>
        <v/>
      </c>
      <c r="E1884" s="273">
        <f t="shared" si="1436"/>
        <v>45016</v>
      </c>
      <c r="F1884" s="273">
        <f t="shared" si="1436"/>
        <v>0</v>
      </c>
      <c r="G1884" s="98">
        <f t="shared" si="1404"/>
        <v>0</v>
      </c>
      <c r="H1884" s="242">
        <f>IF(G1884=0,0,SUMIFS('Sch A. Input'!$H875:$CJ875,'Sch A. Input'!$H$14:$CJ$14,"Recurring",'Sch A. Input'!$H$13:$CJ$13,"&lt;="&amp;$O$1020,'Sch A. Input'!$H$13:$CJ$13,"&lt;="&amp;$L$11))</f>
        <v>0</v>
      </c>
      <c r="I1884" s="242">
        <f>IF(G1884=0,0,SUMIFS('Sch A. Input'!$H875:$CJ875,'Sch A. Input'!$H$14:$CJ$14,"One-time",'Sch A. Input'!$H$13:$CJ$13,"&lt;="&amp;$O$1020,'Sch A. Input'!$H$13:$CJ$13,"&lt;="&amp;$L$11))</f>
        <v>0</v>
      </c>
      <c r="J1884" s="283">
        <f t="shared" si="1405"/>
        <v>0</v>
      </c>
      <c r="K1884" s="242">
        <f t="shared" si="1406"/>
        <v>0</v>
      </c>
      <c r="L1884" s="242">
        <f t="shared" si="1407"/>
        <v>0</v>
      </c>
      <c r="M1884" s="276">
        <f t="shared" si="1399"/>
        <v>0</v>
      </c>
      <c r="N1884" s="281">
        <f t="shared" si="1381"/>
        <v>0</v>
      </c>
      <c r="O1884" s="245">
        <f t="shared" si="1382"/>
        <v>0</v>
      </c>
      <c r="P1884" s="248"/>
      <c r="Q1884" s="285">
        <f t="shared" si="1408"/>
        <v>0</v>
      </c>
      <c r="R1884" s="242">
        <f>IF(Q1884=0,0,SUMIFS('Sch A. Input'!$H875:$CJ875,'Sch A. Input'!$H$14:$CJ$14,"Recurring",'Sch A. Input'!$H$13:$CJ$13,"&lt;="&amp;$L$11,'Sch A. Input'!$H$13:$CJ$13,"&lt;="&amp;$Y$1020,'Sch A. Input'!$H$13:$CJ$13,"&gt;"&amp;$O$1020))</f>
        <v>0</v>
      </c>
      <c r="S1884" s="242">
        <f>IF(Q1884=0,0,SUMIFS('Sch A. Input'!$H875:$CJ875,'Sch A. Input'!$H$14:$CJ$14,"One-time",'Sch A. Input'!$H$13:$CJ$13,"&lt;="&amp;$L$11,'Sch A. Input'!$H$13:$CJ$13,"&lt;="&amp;$Y$1020,'Sch A. Input'!$H$13:$CJ$13,"&gt;"&amp;$O$1020))</f>
        <v>0</v>
      </c>
      <c r="T1884" s="283">
        <f t="shared" si="1409"/>
        <v>0</v>
      </c>
      <c r="U1884" s="242">
        <f t="shared" si="1410"/>
        <v>0</v>
      </c>
      <c r="V1884" s="242">
        <f t="shared" si="1411"/>
        <v>0</v>
      </c>
      <c r="W1884" s="276">
        <f t="shared" si="1400"/>
        <v>0</v>
      </c>
      <c r="X1884" s="281">
        <f t="shared" si="1383"/>
        <v>0</v>
      </c>
      <c r="Y1884" s="245">
        <f t="shared" si="1384"/>
        <v>0</v>
      </c>
      <c r="Z1884" s="248"/>
      <c r="AA1884" s="285">
        <f t="shared" si="1412"/>
        <v>0</v>
      </c>
      <c r="AB1884" s="242">
        <f>IF(AA1884=0,0,SUMIFS('Sch A. Input'!$H875:$CJ875,'Sch A. Input'!$H$14:$CJ$14,"Recurring",'Sch A. Input'!$H$13:$CJ$13,"&lt;="&amp;$L$11,'Sch A. Input'!$H$13:$CJ$13,"&lt;="&amp;$AI$1020,'Sch A. Input'!$H$13:$CJ$13,"&gt;"&amp;$Y$1020))</f>
        <v>0</v>
      </c>
      <c r="AC1884" s="242">
        <f>IF(AA1884=0,0,SUMIFS('Sch A. Input'!$H875:$CJ875,'Sch A. Input'!$H$14:$CJ$14,"One-time",'Sch A. Input'!$H$13:$CJ$13,"&lt;="&amp;$L$11,'Sch A. Input'!$H$13:$CJ$13,"&lt;="&amp;$AI$1020,'Sch A. Input'!$H$13:$CJ$13,"&gt;"&amp;$Y$1020))</f>
        <v>0</v>
      </c>
      <c r="AD1884" s="283">
        <f t="shared" si="1413"/>
        <v>0</v>
      </c>
      <c r="AE1884" s="242">
        <f t="shared" si="1414"/>
        <v>0</v>
      </c>
      <c r="AF1884" s="242">
        <f t="shared" si="1415"/>
        <v>0</v>
      </c>
      <c r="AG1884" s="276">
        <f t="shared" si="1401"/>
        <v>0</v>
      </c>
      <c r="AH1884" s="281">
        <f t="shared" si="1385"/>
        <v>0</v>
      </c>
      <c r="AI1884" s="245">
        <f t="shared" si="1386"/>
        <v>0</v>
      </c>
      <c r="AK1884" s="285">
        <f t="shared" si="1416"/>
        <v>0</v>
      </c>
      <c r="AL1884" s="242">
        <f>IF(AK1884=0,0,SUMIFS('Sch A. Input'!$H875:$CJ875,'Sch A. Input'!$H$14:$CJ$14,"Recurring",'Sch A. Input'!$H$13:$CJ$13,"&lt;="&amp;$L$11,'Sch A. Input'!$H$13:$CJ$13,"&lt;="&amp;$AS$1020,'Sch A. Input'!$H$13:$CJ$13,"&gt;"&amp;$AI$1020))</f>
        <v>0</v>
      </c>
      <c r="AM1884" s="242">
        <f>IF(AK1884=0,0,SUMIFS('Sch A. Input'!$H875:$CJ875,'Sch A. Input'!$H$14:$CJ$14,"One-time",'Sch A. Input'!$H$13:$CJ$13,"&lt;="&amp;$L$11,'Sch A. Input'!$H$13:$CJ$13,"&lt;="&amp;$AS$1020,'Sch A. Input'!$H$13:$CJ$13,"&gt;"&amp;$AI$1020))</f>
        <v>0</v>
      </c>
      <c r="AN1884" s="283">
        <f t="shared" si="1417"/>
        <v>0</v>
      </c>
      <c r="AO1884" s="242">
        <f t="shared" si="1418"/>
        <v>0</v>
      </c>
      <c r="AP1884" s="242">
        <f t="shared" si="1419"/>
        <v>0</v>
      </c>
      <c r="AQ1884" s="276">
        <f t="shared" si="1402"/>
        <v>0</v>
      </c>
      <c r="AR1884" s="281">
        <f t="shared" si="1387"/>
        <v>0</v>
      </c>
      <c r="AS1884" s="245">
        <f t="shared" si="1388"/>
        <v>0</v>
      </c>
      <c r="AY1884" s="160"/>
      <c r="AZ1884" s="160"/>
      <c r="BK1884" s="2"/>
      <c r="BL1884" s="2"/>
      <c r="BM1884" s="2"/>
      <c r="BN1884" s="2"/>
      <c r="BO1884" s="2"/>
      <c r="BP1884" s="2"/>
      <c r="BQ1884" s="2"/>
      <c r="BR1884" s="2"/>
      <c r="BS1884" s="2"/>
      <c r="BT1884" s="2"/>
      <c r="BU1884" s="2"/>
      <c r="BV1884" s="2"/>
      <c r="BW1884" s="2"/>
      <c r="BX1884" s="2"/>
      <c r="BY1884" s="2"/>
      <c r="BZ1884" s="2"/>
      <c r="CA1884" s="2"/>
      <c r="CI1884"/>
      <c r="CJ1884"/>
      <c r="CK1884"/>
      <c r="CL1884"/>
      <c r="CM1884"/>
      <c r="CN1884"/>
      <c r="CO1884"/>
      <c r="CP1884"/>
      <c r="CQ1884"/>
      <c r="CR1884"/>
      <c r="CS1884"/>
      <c r="CT1884"/>
      <c r="CU1884"/>
      <c r="CV1884"/>
      <c r="CW1884"/>
      <c r="CX1884"/>
    </row>
    <row r="1885" spans="2:102" x14ac:dyDescent="0.35">
      <c r="B1885" s="70" t="str">
        <f t="shared" ref="B1885:F1885" si="1437">B878</f>
        <v/>
      </c>
      <c r="C1885" s="166" t="str">
        <f t="shared" si="1437"/>
        <v/>
      </c>
      <c r="D1885" s="273" t="str">
        <f t="shared" si="1437"/>
        <v/>
      </c>
      <c r="E1885" s="273">
        <f t="shared" si="1437"/>
        <v>45016</v>
      </c>
      <c r="F1885" s="273">
        <f t="shared" si="1437"/>
        <v>0</v>
      </c>
      <c r="G1885" s="98">
        <f t="shared" si="1404"/>
        <v>0</v>
      </c>
      <c r="H1885" s="242">
        <f>IF(G1885=0,0,SUMIFS('Sch A. Input'!$H876:$CJ876,'Sch A. Input'!$H$14:$CJ$14,"Recurring",'Sch A. Input'!$H$13:$CJ$13,"&lt;="&amp;$O$1020,'Sch A. Input'!$H$13:$CJ$13,"&lt;="&amp;$L$11))</f>
        <v>0</v>
      </c>
      <c r="I1885" s="242">
        <f>IF(G1885=0,0,SUMIFS('Sch A. Input'!$H876:$CJ876,'Sch A. Input'!$H$14:$CJ$14,"One-time",'Sch A. Input'!$H$13:$CJ$13,"&lt;="&amp;$O$1020,'Sch A. Input'!$H$13:$CJ$13,"&lt;="&amp;$L$11))</f>
        <v>0</v>
      </c>
      <c r="J1885" s="283">
        <f t="shared" si="1405"/>
        <v>0</v>
      </c>
      <c r="K1885" s="242">
        <f t="shared" si="1406"/>
        <v>0</v>
      </c>
      <c r="L1885" s="242">
        <f t="shared" si="1407"/>
        <v>0</v>
      </c>
      <c r="M1885" s="276">
        <f t="shared" si="1399"/>
        <v>0</v>
      </c>
      <c r="N1885" s="281">
        <f t="shared" si="1381"/>
        <v>0</v>
      </c>
      <c r="O1885" s="245">
        <f t="shared" si="1382"/>
        <v>0</v>
      </c>
      <c r="P1885" s="248"/>
      <c r="Q1885" s="285">
        <f t="shared" si="1408"/>
        <v>0</v>
      </c>
      <c r="R1885" s="242">
        <f>IF(Q1885=0,0,SUMIFS('Sch A. Input'!$H876:$CJ876,'Sch A. Input'!$H$14:$CJ$14,"Recurring",'Sch A. Input'!$H$13:$CJ$13,"&lt;="&amp;$L$11,'Sch A. Input'!$H$13:$CJ$13,"&lt;="&amp;$Y$1020,'Sch A. Input'!$H$13:$CJ$13,"&gt;"&amp;$O$1020))</f>
        <v>0</v>
      </c>
      <c r="S1885" s="242">
        <f>IF(Q1885=0,0,SUMIFS('Sch A. Input'!$H876:$CJ876,'Sch A. Input'!$H$14:$CJ$14,"One-time",'Sch A. Input'!$H$13:$CJ$13,"&lt;="&amp;$L$11,'Sch A. Input'!$H$13:$CJ$13,"&lt;="&amp;$Y$1020,'Sch A. Input'!$H$13:$CJ$13,"&gt;"&amp;$O$1020))</f>
        <v>0</v>
      </c>
      <c r="T1885" s="283">
        <f t="shared" si="1409"/>
        <v>0</v>
      </c>
      <c r="U1885" s="242">
        <f t="shared" si="1410"/>
        <v>0</v>
      </c>
      <c r="V1885" s="242">
        <f t="shared" si="1411"/>
        <v>0</v>
      </c>
      <c r="W1885" s="276">
        <f t="shared" si="1400"/>
        <v>0</v>
      </c>
      <c r="X1885" s="281">
        <f t="shared" si="1383"/>
        <v>0</v>
      </c>
      <c r="Y1885" s="245">
        <f t="shared" si="1384"/>
        <v>0</v>
      </c>
      <c r="Z1885" s="248"/>
      <c r="AA1885" s="285">
        <f t="shared" si="1412"/>
        <v>0</v>
      </c>
      <c r="AB1885" s="242">
        <f>IF(AA1885=0,0,SUMIFS('Sch A. Input'!$H876:$CJ876,'Sch A. Input'!$H$14:$CJ$14,"Recurring",'Sch A. Input'!$H$13:$CJ$13,"&lt;="&amp;$L$11,'Sch A. Input'!$H$13:$CJ$13,"&lt;="&amp;$AI$1020,'Sch A. Input'!$H$13:$CJ$13,"&gt;"&amp;$Y$1020))</f>
        <v>0</v>
      </c>
      <c r="AC1885" s="242">
        <f>IF(AA1885=0,0,SUMIFS('Sch A. Input'!$H876:$CJ876,'Sch A. Input'!$H$14:$CJ$14,"One-time",'Sch A. Input'!$H$13:$CJ$13,"&lt;="&amp;$L$11,'Sch A. Input'!$H$13:$CJ$13,"&lt;="&amp;$AI$1020,'Sch A. Input'!$H$13:$CJ$13,"&gt;"&amp;$Y$1020))</f>
        <v>0</v>
      </c>
      <c r="AD1885" s="283">
        <f t="shared" si="1413"/>
        <v>0</v>
      </c>
      <c r="AE1885" s="242">
        <f t="shared" si="1414"/>
        <v>0</v>
      </c>
      <c r="AF1885" s="242">
        <f t="shared" si="1415"/>
        <v>0</v>
      </c>
      <c r="AG1885" s="276">
        <f t="shared" si="1401"/>
        <v>0</v>
      </c>
      <c r="AH1885" s="281">
        <f t="shared" si="1385"/>
        <v>0</v>
      </c>
      <c r="AI1885" s="245">
        <f t="shared" si="1386"/>
        <v>0</v>
      </c>
      <c r="AK1885" s="285">
        <f t="shared" si="1416"/>
        <v>0</v>
      </c>
      <c r="AL1885" s="242">
        <f>IF(AK1885=0,0,SUMIFS('Sch A. Input'!$H876:$CJ876,'Sch A. Input'!$H$14:$CJ$14,"Recurring",'Sch A. Input'!$H$13:$CJ$13,"&lt;="&amp;$L$11,'Sch A. Input'!$H$13:$CJ$13,"&lt;="&amp;$AS$1020,'Sch A. Input'!$H$13:$CJ$13,"&gt;"&amp;$AI$1020))</f>
        <v>0</v>
      </c>
      <c r="AM1885" s="242">
        <f>IF(AK1885=0,0,SUMIFS('Sch A. Input'!$H876:$CJ876,'Sch A. Input'!$H$14:$CJ$14,"One-time",'Sch A. Input'!$H$13:$CJ$13,"&lt;="&amp;$L$11,'Sch A. Input'!$H$13:$CJ$13,"&lt;="&amp;$AS$1020,'Sch A. Input'!$H$13:$CJ$13,"&gt;"&amp;$AI$1020))</f>
        <v>0</v>
      </c>
      <c r="AN1885" s="283">
        <f t="shared" si="1417"/>
        <v>0</v>
      </c>
      <c r="AO1885" s="242">
        <f t="shared" si="1418"/>
        <v>0</v>
      </c>
      <c r="AP1885" s="242">
        <f t="shared" si="1419"/>
        <v>0</v>
      </c>
      <c r="AQ1885" s="276">
        <f t="shared" si="1402"/>
        <v>0</v>
      </c>
      <c r="AR1885" s="281">
        <f t="shared" si="1387"/>
        <v>0</v>
      </c>
      <c r="AS1885" s="245">
        <f t="shared" si="1388"/>
        <v>0</v>
      </c>
      <c r="AY1885" s="160"/>
      <c r="AZ1885" s="160"/>
      <c r="BK1885" s="2"/>
      <c r="BL1885" s="2"/>
      <c r="BM1885" s="2"/>
      <c r="BN1885" s="2"/>
      <c r="BO1885" s="2"/>
      <c r="BP1885" s="2"/>
      <c r="BQ1885" s="2"/>
      <c r="BR1885" s="2"/>
      <c r="BS1885" s="2"/>
      <c r="BT1885" s="2"/>
      <c r="BU1885" s="2"/>
      <c r="BV1885" s="2"/>
      <c r="BW1885" s="2"/>
      <c r="BX1885" s="2"/>
      <c r="BY1885" s="2"/>
      <c r="BZ1885" s="2"/>
      <c r="CA1885" s="2"/>
      <c r="CI1885"/>
      <c r="CJ1885"/>
      <c r="CK1885"/>
      <c r="CL1885"/>
      <c r="CM1885"/>
      <c r="CN1885"/>
      <c r="CO1885"/>
      <c r="CP1885"/>
      <c r="CQ1885"/>
      <c r="CR1885"/>
      <c r="CS1885"/>
      <c r="CT1885"/>
      <c r="CU1885"/>
      <c r="CV1885"/>
      <c r="CW1885"/>
      <c r="CX1885"/>
    </row>
    <row r="1886" spans="2:102" x14ac:dyDescent="0.35">
      <c r="B1886" s="70" t="str">
        <f t="shared" ref="B1886:F1886" si="1438">B879</f>
        <v/>
      </c>
      <c r="C1886" s="166" t="str">
        <f t="shared" si="1438"/>
        <v/>
      </c>
      <c r="D1886" s="273" t="str">
        <f t="shared" si="1438"/>
        <v/>
      </c>
      <c r="E1886" s="273">
        <f t="shared" si="1438"/>
        <v>45016</v>
      </c>
      <c r="F1886" s="273">
        <f t="shared" si="1438"/>
        <v>0</v>
      </c>
      <c r="G1886" s="98">
        <f t="shared" si="1404"/>
        <v>0</v>
      </c>
      <c r="H1886" s="242">
        <f>IF(G1886=0,0,SUMIFS('Sch A. Input'!$H877:$CJ877,'Sch A. Input'!$H$14:$CJ$14,"Recurring",'Sch A. Input'!$H$13:$CJ$13,"&lt;="&amp;$O$1020,'Sch A. Input'!$H$13:$CJ$13,"&lt;="&amp;$L$11))</f>
        <v>0</v>
      </c>
      <c r="I1886" s="242">
        <f>IF(G1886=0,0,SUMIFS('Sch A. Input'!$H877:$CJ877,'Sch A. Input'!$H$14:$CJ$14,"One-time",'Sch A. Input'!$H$13:$CJ$13,"&lt;="&amp;$O$1020,'Sch A. Input'!$H$13:$CJ$13,"&lt;="&amp;$L$11))</f>
        <v>0</v>
      </c>
      <c r="J1886" s="283">
        <f t="shared" si="1405"/>
        <v>0</v>
      </c>
      <c r="K1886" s="242">
        <f t="shared" si="1406"/>
        <v>0</v>
      </c>
      <c r="L1886" s="242">
        <f t="shared" si="1407"/>
        <v>0</v>
      </c>
      <c r="M1886" s="276">
        <f t="shared" si="1399"/>
        <v>0</v>
      </c>
      <c r="N1886" s="281">
        <f t="shared" si="1381"/>
        <v>0</v>
      </c>
      <c r="O1886" s="245">
        <f t="shared" si="1382"/>
        <v>0</v>
      </c>
      <c r="P1886" s="248"/>
      <c r="Q1886" s="285">
        <f t="shared" si="1408"/>
        <v>0</v>
      </c>
      <c r="R1886" s="242">
        <f>IF(Q1886=0,0,SUMIFS('Sch A. Input'!$H877:$CJ877,'Sch A. Input'!$H$14:$CJ$14,"Recurring",'Sch A. Input'!$H$13:$CJ$13,"&lt;="&amp;$L$11,'Sch A. Input'!$H$13:$CJ$13,"&lt;="&amp;$Y$1020,'Sch A. Input'!$H$13:$CJ$13,"&gt;"&amp;$O$1020))</f>
        <v>0</v>
      </c>
      <c r="S1886" s="242">
        <f>IF(Q1886=0,0,SUMIFS('Sch A. Input'!$H877:$CJ877,'Sch A. Input'!$H$14:$CJ$14,"One-time",'Sch A. Input'!$H$13:$CJ$13,"&lt;="&amp;$L$11,'Sch A. Input'!$H$13:$CJ$13,"&lt;="&amp;$Y$1020,'Sch A. Input'!$H$13:$CJ$13,"&gt;"&amp;$O$1020))</f>
        <v>0</v>
      </c>
      <c r="T1886" s="283">
        <f t="shared" si="1409"/>
        <v>0</v>
      </c>
      <c r="U1886" s="242">
        <f t="shared" si="1410"/>
        <v>0</v>
      </c>
      <c r="V1886" s="242">
        <f t="shared" si="1411"/>
        <v>0</v>
      </c>
      <c r="W1886" s="276">
        <f t="shared" si="1400"/>
        <v>0</v>
      </c>
      <c r="X1886" s="281">
        <f t="shared" si="1383"/>
        <v>0</v>
      </c>
      <c r="Y1886" s="245">
        <f t="shared" si="1384"/>
        <v>0</v>
      </c>
      <c r="Z1886" s="248"/>
      <c r="AA1886" s="285">
        <f t="shared" si="1412"/>
        <v>0</v>
      </c>
      <c r="AB1886" s="242">
        <f>IF(AA1886=0,0,SUMIFS('Sch A. Input'!$H877:$CJ877,'Sch A. Input'!$H$14:$CJ$14,"Recurring",'Sch A. Input'!$H$13:$CJ$13,"&lt;="&amp;$L$11,'Sch A. Input'!$H$13:$CJ$13,"&lt;="&amp;$AI$1020,'Sch A. Input'!$H$13:$CJ$13,"&gt;"&amp;$Y$1020))</f>
        <v>0</v>
      </c>
      <c r="AC1886" s="242">
        <f>IF(AA1886=0,0,SUMIFS('Sch A. Input'!$H877:$CJ877,'Sch A. Input'!$H$14:$CJ$14,"One-time",'Sch A. Input'!$H$13:$CJ$13,"&lt;="&amp;$L$11,'Sch A. Input'!$H$13:$CJ$13,"&lt;="&amp;$AI$1020,'Sch A. Input'!$H$13:$CJ$13,"&gt;"&amp;$Y$1020))</f>
        <v>0</v>
      </c>
      <c r="AD1886" s="283">
        <f t="shared" si="1413"/>
        <v>0</v>
      </c>
      <c r="AE1886" s="242">
        <f t="shared" si="1414"/>
        <v>0</v>
      </c>
      <c r="AF1886" s="242">
        <f t="shared" si="1415"/>
        <v>0</v>
      </c>
      <c r="AG1886" s="276">
        <f t="shared" si="1401"/>
        <v>0</v>
      </c>
      <c r="AH1886" s="281">
        <f t="shared" si="1385"/>
        <v>0</v>
      </c>
      <c r="AI1886" s="245">
        <f t="shared" si="1386"/>
        <v>0</v>
      </c>
      <c r="AK1886" s="285">
        <f t="shared" si="1416"/>
        <v>0</v>
      </c>
      <c r="AL1886" s="242">
        <f>IF(AK1886=0,0,SUMIFS('Sch A. Input'!$H877:$CJ877,'Sch A. Input'!$H$14:$CJ$14,"Recurring",'Sch A. Input'!$H$13:$CJ$13,"&lt;="&amp;$L$11,'Sch A. Input'!$H$13:$CJ$13,"&lt;="&amp;$AS$1020,'Sch A. Input'!$H$13:$CJ$13,"&gt;"&amp;$AI$1020))</f>
        <v>0</v>
      </c>
      <c r="AM1886" s="242">
        <f>IF(AK1886=0,0,SUMIFS('Sch A. Input'!$H877:$CJ877,'Sch A. Input'!$H$14:$CJ$14,"One-time",'Sch A. Input'!$H$13:$CJ$13,"&lt;="&amp;$L$11,'Sch A. Input'!$H$13:$CJ$13,"&lt;="&amp;$AS$1020,'Sch A. Input'!$H$13:$CJ$13,"&gt;"&amp;$AI$1020))</f>
        <v>0</v>
      </c>
      <c r="AN1886" s="283">
        <f t="shared" si="1417"/>
        <v>0</v>
      </c>
      <c r="AO1886" s="242">
        <f t="shared" si="1418"/>
        <v>0</v>
      </c>
      <c r="AP1886" s="242">
        <f t="shared" si="1419"/>
        <v>0</v>
      </c>
      <c r="AQ1886" s="276">
        <f t="shared" si="1402"/>
        <v>0</v>
      </c>
      <c r="AR1886" s="281">
        <f t="shared" si="1387"/>
        <v>0</v>
      </c>
      <c r="AS1886" s="245">
        <f t="shared" si="1388"/>
        <v>0</v>
      </c>
      <c r="AY1886" s="160"/>
      <c r="AZ1886" s="160"/>
      <c r="BK1886" s="2"/>
      <c r="BL1886" s="2"/>
      <c r="BM1886" s="2"/>
      <c r="BN1886" s="2"/>
      <c r="BO1886" s="2"/>
      <c r="BP1886" s="2"/>
      <c r="BQ1886" s="2"/>
      <c r="BR1886" s="2"/>
      <c r="BS1886" s="2"/>
      <c r="BT1886" s="2"/>
      <c r="BU1886" s="2"/>
      <c r="BV1886" s="2"/>
      <c r="BW1886" s="2"/>
      <c r="BX1886" s="2"/>
      <c r="BY1886" s="2"/>
      <c r="BZ1886" s="2"/>
      <c r="CA1886" s="2"/>
      <c r="CI1886"/>
      <c r="CJ1886"/>
      <c r="CK1886"/>
      <c r="CL1886"/>
      <c r="CM1886"/>
      <c r="CN1886"/>
      <c r="CO1886"/>
      <c r="CP1886"/>
      <c r="CQ1886"/>
      <c r="CR1886"/>
      <c r="CS1886"/>
      <c r="CT1886"/>
      <c r="CU1886"/>
      <c r="CV1886"/>
      <c r="CW1886"/>
      <c r="CX1886"/>
    </row>
    <row r="1887" spans="2:102" x14ac:dyDescent="0.35">
      <c r="B1887" s="70" t="str">
        <f t="shared" ref="B1887:F1887" si="1439">B880</f>
        <v/>
      </c>
      <c r="C1887" s="166" t="str">
        <f t="shared" si="1439"/>
        <v/>
      </c>
      <c r="D1887" s="273" t="str">
        <f t="shared" si="1439"/>
        <v/>
      </c>
      <c r="E1887" s="273">
        <f t="shared" si="1439"/>
        <v>45016</v>
      </c>
      <c r="F1887" s="273">
        <f t="shared" si="1439"/>
        <v>0</v>
      </c>
      <c r="G1887" s="98">
        <f t="shared" si="1404"/>
        <v>0</v>
      </c>
      <c r="H1887" s="242">
        <f>IF(G1887=0,0,SUMIFS('Sch A. Input'!$H878:$CJ878,'Sch A. Input'!$H$14:$CJ$14,"Recurring",'Sch A. Input'!$H$13:$CJ$13,"&lt;="&amp;$O$1020,'Sch A. Input'!$H$13:$CJ$13,"&lt;="&amp;$L$11))</f>
        <v>0</v>
      </c>
      <c r="I1887" s="242">
        <f>IF(G1887=0,0,SUMIFS('Sch A. Input'!$H878:$CJ878,'Sch A. Input'!$H$14:$CJ$14,"One-time",'Sch A. Input'!$H$13:$CJ$13,"&lt;="&amp;$O$1020,'Sch A. Input'!$H$13:$CJ$13,"&lt;="&amp;$L$11))</f>
        <v>0</v>
      </c>
      <c r="J1887" s="283">
        <f t="shared" si="1405"/>
        <v>0</v>
      </c>
      <c r="K1887" s="242">
        <f t="shared" si="1406"/>
        <v>0</v>
      </c>
      <c r="L1887" s="242">
        <f t="shared" si="1407"/>
        <v>0</v>
      </c>
      <c r="M1887" s="276">
        <f t="shared" si="1399"/>
        <v>0</v>
      </c>
      <c r="N1887" s="281">
        <f t="shared" si="1381"/>
        <v>0</v>
      </c>
      <c r="O1887" s="245">
        <f t="shared" si="1382"/>
        <v>0</v>
      </c>
      <c r="P1887" s="248"/>
      <c r="Q1887" s="285">
        <f t="shared" si="1408"/>
        <v>0</v>
      </c>
      <c r="R1887" s="242">
        <f>IF(Q1887=0,0,SUMIFS('Sch A. Input'!$H878:$CJ878,'Sch A. Input'!$H$14:$CJ$14,"Recurring",'Sch A. Input'!$H$13:$CJ$13,"&lt;="&amp;$L$11,'Sch A. Input'!$H$13:$CJ$13,"&lt;="&amp;$Y$1020,'Sch A. Input'!$H$13:$CJ$13,"&gt;"&amp;$O$1020))</f>
        <v>0</v>
      </c>
      <c r="S1887" s="242">
        <f>IF(Q1887=0,0,SUMIFS('Sch A. Input'!$H878:$CJ878,'Sch A. Input'!$H$14:$CJ$14,"One-time",'Sch A. Input'!$H$13:$CJ$13,"&lt;="&amp;$L$11,'Sch A. Input'!$H$13:$CJ$13,"&lt;="&amp;$Y$1020,'Sch A. Input'!$H$13:$CJ$13,"&gt;"&amp;$O$1020))</f>
        <v>0</v>
      </c>
      <c r="T1887" s="283">
        <f t="shared" si="1409"/>
        <v>0</v>
      </c>
      <c r="U1887" s="242">
        <f t="shared" si="1410"/>
        <v>0</v>
      </c>
      <c r="V1887" s="242">
        <f t="shared" si="1411"/>
        <v>0</v>
      </c>
      <c r="W1887" s="276">
        <f t="shared" si="1400"/>
        <v>0</v>
      </c>
      <c r="X1887" s="281">
        <f t="shared" si="1383"/>
        <v>0</v>
      </c>
      <c r="Y1887" s="245">
        <f t="shared" si="1384"/>
        <v>0</v>
      </c>
      <c r="Z1887" s="248"/>
      <c r="AA1887" s="285">
        <f t="shared" si="1412"/>
        <v>0</v>
      </c>
      <c r="AB1887" s="242">
        <f>IF(AA1887=0,0,SUMIFS('Sch A. Input'!$H878:$CJ878,'Sch A. Input'!$H$14:$CJ$14,"Recurring",'Sch A. Input'!$H$13:$CJ$13,"&lt;="&amp;$L$11,'Sch A. Input'!$H$13:$CJ$13,"&lt;="&amp;$AI$1020,'Sch A. Input'!$H$13:$CJ$13,"&gt;"&amp;$Y$1020))</f>
        <v>0</v>
      </c>
      <c r="AC1887" s="242">
        <f>IF(AA1887=0,0,SUMIFS('Sch A. Input'!$H878:$CJ878,'Sch A. Input'!$H$14:$CJ$14,"One-time",'Sch A. Input'!$H$13:$CJ$13,"&lt;="&amp;$L$11,'Sch A. Input'!$H$13:$CJ$13,"&lt;="&amp;$AI$1020,'Sch A. Input'!$H$13:$CJ$13,"&gt;"&amp;$Y$1020))</f>
        <v>0</v>
      </c>
      <c r="AD1887" s="283">
        <f t="shared" si="1413"/>
        <v>0</v>
      </c>
      <c r="AE1887" s="242">
        <f t="shared" si="1414"/>
        <v>0</v>
      </c>
      <c r="AF1887" s="242">
        <f t="shared" si="1415"/>
        <v>0</v>
      </c>
      <c r="AG1887" s="276">
        <f t="shared" si="1401"/>
        <v>0</v>
      </c>
      <c r="AH1887" s="281">
        <f t="shared" si="1385"/>
        <v>0</v>
      </c>
      <c r="AI1887" s="245">
        <f t="shared" si="1386"/>
        <v>0</v>
      </c>
      <c r="AK1887" s="285">
        <f t="shared" si="1416"/>
        <v>0</v>
      </c>
      <c r="AL1887" s="242">
        <f>IF(AK1887=0,0,SUMIFS('Sch A. Input'!$H878:$CJ878,'Sch A. Input'!$H$14:$CJ$14,"Recurring",'Sch A. Input'!$H$13:$CJ$13,"&lt;="&amp;$L$11,'Sch A. Input'!$H$13:$CJ$13,"&lt;="&amp;$AS$1020,'Sch A. Input'!$H$13:$CJ$13,"&gt;"&amp;$AI$1020))</f>
        <v>0</v>
      </c>
      <c r="AM1887" s="242">
        <f>IF(AK1887=0,0,SUMIFS('Sch A. Input'!$H878:$CJ878,'Sch A. Input'!$H$14:$CJ$14,"One-time",'Sch A. Input'!$H$13:$CJ$13,"&lt;="&amp;$L$11,'Sch A. Input'!$H$13:$CJ$13,"&lt;="&amp;$AS$1020,'Sch A. Input'!$H$13:$CJ$13,"&gt;"&amp;$AI$1020))</f>
        <v>0</v>
      </c>
      <c r="AN1887" s="283">
        <f t="shared" si="1417"/>
        <v>0</v>
      </c>
      <c r="AO1887" s="242">
        <f t="shared" si="1418"/>
        <v>0</v>
      </c>
      <c r="AP1887" s="242">
        <f t="shared" si="1419"/>
        <v>0</v>
      </c>
      <c r="AQ1887" s="276">
        <f t="shared" si="1402"/>
        <v>0</v>
      </c>
      <c r="AR1887" s="281">
        <f t="shared" si="1387"/>
        <v>0</v>
      </c>
      <c r="AS1887" s="245">
        <f t="shared" si="1388"/>
        <v>0</v>
      </c>
      <c r="AY1887" s="160"/>
      <c r="AZ1887" s="160"/>
      <c r="BK1887" s="2"/>
      <c r="BL1887" s="2"/>
      <c r="BM1887" s="2"/>
      <c r="BN1887" s="2"/>
      <c r="BO1887" s="2"/>
      <c r="BP1887" s="2"/>
      <c r="BQ1887" s="2"/>
      <c r="BR1887" s="2"/>
      <c r="BS1887" s="2"/>
      <c r="BT1887" s="2"/>
      <c r="BU1887" s="2"/>
      <c r="BV1887" s="2"/>
      <c r="BW1887" s="2"/>
      <c r="BX1887" s="2"/>
      <c r="BY1887" s="2"/>
      <c r="BZ1887" s="2"/>
      <c r="CA1887" s="2"/>
      <c r="CI1887"/>
      <c r="CJ1887"/>
      <c r="CK1887"/>
      <c r="CL1887"/>
      <c r="CM1887"/>
      <c r="CN1887"/>
      <c r="CO1887"/>
      <c r="CP1887"/>
      <c r="CQ1887"/>
      <c r="CR1887"/>
      <c r="CS1887"/>
      <c r="CT1887"/>
      <c r="CU1887"/>
      <c r="CV1887"/>
      <c r="CW1887"/>
      <c r="CX1887"/>
    </row>
    <row r="1888" spans="2:102" x14ac:dyDescent="0.35">
      <c r="B1888" s="70" t="str">
        <f t="shared" ref="B1888:F1888" si="1440">B881</f>
        <v/>
      </c>
      <c r="C1888" s="166" t="str">
        <f t="shared" si="1440"/>
        <v/>
      </c>
      <c r="D1888" s="273" t="str">
        <f t="shared" si="1440"/>
        <v/>
      </c>
      <c r="E1888" s="273">
        <f t="shared" si="1440"/>
        <v>45016</v>
      </c>
      <c r="F1888" s="273">
        <f t="shared" si="1440"/>
        <v>0</v>
      </c>
      <c r="G1888" s="98">
        <f t="shared" si="1404"/>
        <v>0</v>
      </c>
      <c r="H1888" s="242">
        <f>IF(G1888=0,0,SUMIFS('Sch A. Input'!$H879:$CJ879,'Sch A. Input'!$H$14:$CJ$14,"Recurring",'Sch A. Input'!$H$13:$CJ$13,"&lt;="&amp;$O$1020,'Sch A. Input'!$H$13:$CJ$13,"&lt;="&amp;$L$11))</f>
        <v>0</v>
      </c>
      <c r="I1888" s="242">
        <f>IF(G1888=0,0,SUMIFS('Sch A. Input'!$H879:$CJ879,'Sch A. Input'!$H$14:$CJ$14,"One-time",'Sch A. Input'!$H$13:$CJ$13,"&lt;="&amp;$O$1020,'Sch A. Input'!$H$13:$CJ$13,"&lt;="&amp;$L$11))</f>
        <v>0</v>
      </c>
      <c r="J1888" s="283">
        <f t="shared" si="1405"/>
        <v>0</v>
      </c>
      <c r="K1888" s="242">
        <f t="shared" si="1406"/>
        <v>0</v>
      </c>
      <c r="L1888" s="242">
        <f t="shared" si="1407"/>
        <v>0</v>
      </c>
      <c r="M1888" s="276">
        <f t="shared" si="1399"/>
        <v>0</v>
      </c>
      <c r="N1888" s="281">
        <f t="shared" si="1381"/>
        <v>0</v>
      </c>
      <c r="O1888" s="245">
        <f t="shared" si="1382"/>
        <v>0</v>
      </c>
      <c r="P1888" s="248"/>
      <c r="Q1888" s="285">
        <f t="shared" si="1408"/>
        <v>0</v>
      </c>
      <c r="R1888" s="242">
        <f>IF(Q1888=0,0,SUMIFS('Sch A. Input'!$H879:$CJ879,'Sch A. Input'!$H$14:$CJ$14,"Recurring",'Sch A. Input'!$H$13:$CJ$13,"&lt;="&amp;$L$11,'Sch A. Input'!$H$13:$CJ$13,"&lt;="&amp;$Y$1020,'Sch A. Input'!$H$13:$CJ$13,"&gt;"&amp;$O$1020))</f>
        <v>0</v>
      </c>
      <c r="S1888" s="242">
        <f>IF(Q1888=0,0,SUMIFS('Sch A. Input'!$H879:$CJ879,'Sch A. Input'!$H$14:$CJ$14,"One-time",'Sch A. Input'!$H$13:$CJ$13,"&lt;="&amp;$L$11,'Sch A. Input'!$H$13:$CJ$13,"&lt;="&amp;$Y$1020,'Sch A. Input'!$H$13:$CJ$13,"&gt;"&amp;$O$1020))</f>
        <v>0</v>
      </c>
      <c r="T1888" s="283">
        <f t="shared" si="1409"/>
        <v>0</v>
      </c>
      <c r="U1888" s="242">
        <f t="shared" si="1410"/>
        <v>0</v>
      </c>
      <c r="V1888" s="242">
        <f t="shared" si="1411"/>
        <v>0</v>
      </c>
      <c r="W1888" s="276">
        <f t="shared" si="1400"/>
        <v>0</v>
      </c>
      <c r="X1888" s="281">
        <f t="shared" si="1383"/>
        <v>0</v>
      </c>
      <c r="Y1888" s="245">
        <f t="shared" si="1384"/>
        <v>0</v>
      </c>
      <c r="Z1888" s="248"/>
      <c r="AA1888" s="285">
        <f t="shared" si="1412"/>
        <v>0</v>
      </c>
      <c r="AB1888" s="242">
        <f>IF(AA1888=0,0,SUMIFS('Sch A. Input'!$H879:$CJ879,'Sch A. Input'!$H$14:$CJ$14,"Recurring",'Sch A. Input'!$H$13:$CJ$13,"&lt;="&amp;$L$11,'Sch A. Input'!$H$13:$CJ$13,"&lt;="&amp;$AI$1020,'Sch A. Input'!$H$13:$CJ$13,"&gt;"&amp;$Y$1020))</f>
        <v>0</v>
      </c>
      <c r="AC1888" s="242">
        <f>IF(AA1888=0,0,SUMIFS('Sch A. Input'!$H879:$CJ879,'Sch A. Input'!$H$14:$CJ$14,"One-time",'Sch A. Input'!$H$13:$CJ$13,"&lt;="&amp;$L$11,'Sch A. Input'!$H$13:$CJ$13,"&lt;="&amp;$AI$1020,'Sch A. Input'!$H$13:$CJ$13,"&gt;"&amp;$Y$1020))</f>
        <v>0</v>
      </c>
      <c r="AD1888" s="283">
        <f t="shared" si="1413"/>
        <v>0</v>
      </c>
      <c r="AE1888" s="242">
        <f t="shared" si="1414"/>
        <v>0</v>
      </c>
      <c r="AF1888" s="242">
        <f t="shared" si="1415"/>
        <v>0</v>
      </c>
      <c r="AG1888" s="276">
        <f t="shared" si="1401"/>
        <v>0</v>
      </c>
      <c r="AH1888" s="281">
        <f t="shared" si="1385"/>
        <v>0</v>
      </c>
      <c r="AI1888" s="245">
        <f t="shared" si="1386"/>
        <v>0</v>
      </c>
      <c r="AK1888" s="285">
        <f t="shared" si="1416"/>
        <v>0</v>
      </c>
      <c r="AL1888" s="242">
        <f>IF(AK1888=0,0,SUMIFS('Sch A. Input'!$H879:$CJ879,'Sch A. Input'!$H$14:$CJ$14,"Recurring",'Sch A. Input'!$H$13:$CJ$13,"&lt;="&amp;$L$11,'Sch A. Input'!$H$13:$CJ$13,"&lt;="&amp;$AS$1020,'Sch A. Input'!$H$13:$CJ$13,"&gt;"&amp;$AI$1020))</f>
        <v>0</v>
      </c>
      <c r="AM1888" s="242">
        <f>IF(AK1888=0,0,SUMIFS('Sch A. Input'!$H879:$CJ879,'Sch A. Input'!$H$14:$CJ$14,"One-time",'Sch A. Input'!$H$13:$CJ$13,"&lt;="&amp;$L$11,'Sch A. Input'!$H$13:$CJ$13,"&lt;="&amp;$AS$1020,'Sch A. Input'!$H$13:$CJ$13,"&gt;"&amp;$AI$1020))</f>
        <v>0</v>
      </c>
      <c r="AN1888" s="283">
        <f t="shared" si="1417"/>
        <v>0</v>
      </c>
      <c r="AO1888" s="242">
        <f t="shared" si="1418"/>
        <v>0</v>
      </c>
      <c r="AP1888" s="242">
        <f t="shared" si="1419"/>
        <v>0</v>
      </c>
      <c r="AQ1888" s="276">
        <f t="shared" si="1402"/>
        <v>0</v>
      </c>
      <c r="AR1888" s="281">
        <f t="shared" si="1387"/>
        <v>0</v>
      </c>
      <c r="AS1888" s="245">
        <f t="shared" si="1388"/>
        <v>0</v>
      </c>
      <c r="AY1888" s="160"/>
      <c r="AZ1888" s="160"/>
      <c r="BK1888" s="2"/>
      <c r="BL1888" s="2"/>
      <c r="BM1888" s="2"/>
      <c r="BN1888" s="2"/>
      <c r="BO1888" s="2"/>
      <c r="BP1888" s="2"/>
      <c r="BQ1888" s="2"/>
      <c r="BR1888" s="2"/>
      <c r="BS1888" s="2"/>
      <c r="BT1888" s="2"/>
      <c r="BU1888" s="2"/>
      <c r="BV1888" s="2"/>
      <c r="BW1888" s="2"/>
      <c r="BX1888" s="2"/>
      <c r="BY1888" s="2"/>
      <c r="BZ1888" s="2"/>
      <c r="CA1888" s="2"/>
      <c r="CI1888"/>
      <c r="CJ1888"/>
      <c r="CK1888"/>
      <c r="CL1888"/>
      <c r="CM1888"/>
      <c r="CN1888"/>
      <c r="CO1888"/>
      <c r="CP1888"/>
      <c r="CQ1888"/>
      <c r="CR1888"/>
      <c r="CS1888"/>
      <c r="CT1888"/>
      <c r="CU1888"/>
      <c r="CV1888"/>
      <c r="CW1888"/>
      <c r="CX1888"/>
    </row>
    <row r="1889" spans="2:102" x14ac:dyDescent="0.35">
      <c r="B1889" s="70" t="str">
        <f t="shared" ref="B1889:F1889" si="1441">B882</f>
        <v/>
      </c>
      <c r="C1889" s="166" t="str">
        <f t="shared" si="1441"/>
        <v/>
      </c>
      <c r="D1889" s="273" t="str">
        <f t="shared" si="1441"/>
        <v/>
      </c>
      <c r="E1889" s="273">
        <f t="shared" si="1441"/>
        <v>45016</v>
      </c>
      <c r="F1889" s="273">
        <f t="shared" si="1441"/>
        <v>0</v>
      </c>
      <c r="G1889" s="98">
        <f t="shared" si="1404"/>
        <v>0</v>
      </c>
      <c r="H1889" s="242">
        <f>IF(G1889=0,0,SUMIFS('Sch A. Input'!$H880:$CJ880,'Sch A. Input'!$H$14:$CJ$14,"Recurring",'Sch A. Input'!$H$13:$CJ$13,"&lt;="&amp;$O$1020,'Sch A. Input'!$H$13:$CJ$13,"&lt;="&amp;$L$11))</f>
        <v>0</v>
      </c>
      <c r="I1889" s="242">
        <f>IF(G1889=0,0,SUMIFS('Sch A. Input'!$H880:$CJ880,'Sch A. Input'!$H$14:$CJ$14,"One-time",'Sch A. Input'!$H$13:$CJ$13,"&lt;="&amp;$O$1020,'Sch A. Input'!$H$13:$CJ$13,"&lt;="&amp;$L$11))</f>
        <v>0</v>
      </c>
      <c r="J1889" s="283">
        <f t="shared" si="1405"/>
        <v>0</v>
      </c>
      <c r="K1889" s="242">
        <f t="shared" si="1406"/>
        <v>0</v>
      </c>
      <c r="L1889" s="242">
        <f t="shared" si="1407"/>
        <v>0</v>
      </c>
      <c r="M1889" s="276">
        <f t="shared" si="1399"/>
        <v>0</v>
      </c>
      <c r="N1889" s="281">
        <f t="shared" si="1381"/>
        <v>0</v>
      </c>
      <c r="O1889" s="245">
        <f t="shared" si="1382"/>
        <v>0</v>
      </c>
      <c r="P1889" s="248"/>
      <c r="Q1889" s="285">
        <f t="shared" si="1408"/>
        <v>0</v>
      </c>
      <c r="R1889" s="242">
        <f>IF(Q1889=0,0,SUMIFS('Sch A. Input'!$H880:$CJ880,'Sch A. Input'!$H$14:$CJ$14,"Recurring",'Sch A. Input'!$H$13:$CJ$13,"&lt;="&amp;$L$11,'Sch A. Input'!$H$13:$CJ$13,"&lt;="&amp;$Y$1020,'Sch A. Input'!$H$13:$CJ$13,"&gt;"&amp;$O$1020))</f>
        <v>0</v>
      </c>
      <c r="S1889" s="242">
        <f>IF(Q1889=0,0,SUMIFS('Sch A. Input'!$H880:$CJ880,'Sch A. Input'!$H$14:$CJ$14,"One-time",'Sch A. Input'!$H$13:$CJ$13,"&lt;="&amp;$L$11,'Sch A. Input'!$H$13:$CJ$13,"&lt;="&amp;$Y$1020,'Sch A. Input'!$H$13:$CJ$13,"&gt;"&amp;$O$1020))</f>
        <v>0</v>
      </c>
      <c r="T1889" s="283">
        <f t="shared" si="1409"/>
        <v>0</v>
      </c>
      <c r="U1889" s="242">
        <f t="shared" si="1410"/>
        <v>0</v>
      </c>
      <c r="V1889" s="242">
        <f t="shared" si="1411"/>
        <v>0</v>
      </c>
      <c r="W1889" s="276">
        <f t="shared" si="1400"/>
        <v>0</v>
      </c>
      <c r="X1889" s="281">
        <f t="shared" si="1383"/>
        <v>0</v>
      </c>
      <c r="Y1889" s="245">
        <f t="shared" si="1384"/>
        <v>0</v>
      </c>
      <c r="Z1889" s="248"/>
      <c r="AA1889" s="285">
        <f t="shared" si="1412"/>
        <v>0</v>
      </c>
      <c r="AB1889" s="242">
        <f>IF(AA1889=0,0,SUMIFS('Sch A. Input'!$H880:$CJ880,'Sch A. Input'!$H$14:$CJ$14,"Recurring",'Sch A. Input'!$H$13:$CJ$13,"&lt;="&amp;$L$11,'Sch A. Input'!$H$13:$CJ$13,"&lt;="&amp;$AI$1020,'Sch A. Input'!$H$13:$CJ$13,"&gt;"&amp;$Y$1020))</f>
        <v>0</v>
      </c>
      <c r="AC1889" s="242">
        <f>IF(AA1889=0,0,SUMIFS('Sch A. Input'!$H880:$CJ880,'Sch A. Input'!$H$14:$CJ$14,"One-time",'Sch A. Input'!$H$13:$CJ$13,"&lt;="&amp;$L$11,'Sch A. Input'!$H$13:$CJ$13,"&lt;="&amp;$AI$1020,'Sch A. Input'!$H$13:$CJ$13,"&gt;"&amp;$Y$1020))</f>
        <v>0</v>
      </c>
      <c r="AD1889" s="283">
        <f t="shared" si="1413"/>
        <v>0</v>
      </c>
      <c r="AE1889" s="242">
        <f t="shared" si="1414"/>
        <v>0</v>
      </c>
      <c r="AF1889" s="242">
        <f t="shared" si="1415"/>
        <v>0</v>
      </c>
      <c r="AG1889" s="276">
        <f t="shared" si="1401"/>
        <v>0</v>
      </c>
      <c r="AH1889" s="281">
        <f t="shared" si="1385"/>
        <v>0</v>
      </c>
      <c r="AI1889" s="245">
        <f t="shared" si="1386"/>
        <v>0</v>
      </c>
      <c r="AK1889" s="285">
        <f t="shared" si="1416"/>
        <v>0</v>
      </c>
      <c r="AL1889" s="242">
        <f>IF(AK1889=0,0,SUMIFS('Sch A. Input'!$H880:$CJ880,'Sch A. Input'!$H$14:$CJ$14,"Recurring",'Sch A. Input'!$H$13:$CJ$13,"&lt;="&amp;$L$11,'Sch A. Input'!$H$13:$CJ$13,"&lt;="&amp;$AS$1020,'Sch A. Input'!$H$13:$CJ$13,"&gt;"&amp;$AI$1020))</f>
        <v>0</v>
      </c>
      <c r="AM1889" s="242">
        <f>IF(AK1889=0,0,SUMIFS('Sch A. Input'!$H880:$CJ880,'Sch A. Input'!$H$14:$CJ$14,"One-time",'Sch A. Input'!$H$13:$CJ$13,"&lt;="&amp;$L$11,'Sch A. Input'!$H$13:$CJ$13,"&lt;="&amp;$AS$1020,'Sch A. Input'!$H$13:$CJ$13,"&gt;"&amp;$AI$1020))</f>
        <v>0</v>
      </c>
      <c r="AN1889" s="283">
        <f t="shared" si="1417"/>
        <v>0</v>
      </c>
      <c r="AO1889" s="242">
        <f t="shared" si="1418"/>
        <v>0</v>
      </c>
      <c r="AP1889" s="242">
        <f t="shared" si="1419"/>
        <v>0</v>
      </c>
      <c r="AQ1889" s="276">
        <f t="shared" si="1402"/>
        <v>0</v>
      </c>
      <c r="AR1889" s="281">
        <f t="shared" si="1387"/>
        <v>0</v>
      </c>
      <c r="AS1889" s="245">
        <f t="shared" si="1388"/>
        <v>0</v>
      </c>
      <c r="AY1889" s="160"/>
      <c r="AZ1889" s="160"/>
      <c r="BK1889" s="2"/>
      <c r="BL1889" s="2"/>
      <c r="BM1889" s="2"/>
      <c r="BN1889" s="2"/>
      <c r="BO1889" s="2"/>
      <c r="BP1889" s="2"/>
      <c r="BQ1889" s="2"/>
      <c r="BR1889" s="2"/>
      <c r="BS1889" s="2"/>
      <c r="BT1889" s="2"/>
      <c r="BU1889" s="2"/>
      <c r="BV1889" s="2"/>
      <c r="BW1889" s="2"/>
      <c r="BX1889" s="2"/>
      <c r="BY1889" s="2"/>
      <c r="BZ1889" s="2"/>
      <c r="CA1889" s="2"/>
      <c r="CI1889"/>
      <c r="CJ1889"/>
      <c r="CK1889"/>
      <c r="CL1889"/>
      <c r="CM1889"/>
      <c r="CN1889"/>
      <c r="CO1889"/>
      <c r="CP1889"/>
      <c r="CQ1889"/>
      <c r="CR1889"/>
      <c r="CS1889"/>
      <c r="CT1889"/>
      <c r="CU1889"/>
      <c r="CV1889"/>
      <c r="CW1889"/>
      <c r="CX1889"/>
    </row>
    <row r="1890" spans="2:102" x14ac:dyDescent="0.35">
      <c r="B1890" s="70" t="str">
        <f t="shared" ref="B1890:F1890" si="1442">B883</f>
        <v/>
      </c>
      <c r="C1890" s="166" t="str">
        <f t="shared" si="1442"/>
        <v/>
      </c>
      <c r="D1890" s="273" t="str">
        <f t="shared" si="1442"/>
        <v/>
      </c>
      <c r="E1890" s="273">
        <f t="shared" si="1442"/>
        <v>45016</v>
      </c>
      <c r="F1890" s="273">
        <f t="shared" si="1442"/>
        <v>0</v>
      </c>
      <c r="G1890" s="98">
        <f t="shared" si="1404"/>
        <v>0</v>
      </c>
      <c r="H1890" s="242">
        <f>IF(G1890=0,0,SUMIFS('Sch A. Input'!$H881:$CJ881,'Sch A. Input'!$H$14:$CJ$14,"Recurring",'Sch A. Input'!$H$13:$CJ$13,"&lt;="&amp;$O$1020,'Sch A. Input'!$H$13:$CJ$13,"&lt;="&amp;$L$11))</f>
        <v>0</v>
      </c>
      <c r="I1890" s="242">
        <f>IF(G1890=0,0,SUMIFS('Sch A. Input'!$H881:$CJ881,'Sch A. Input'!$H$14:$CJ$14,"One-time",'Sch A. Input'!$H$13:$CJ$13,"&lt;="&amp;$O$1020,'Sch A. Input'!$H$13:$CJ$13,"&lt;="&amp;$L$11))</f>
        <v>0</v>
      </c>
      <c r="J1890" s="283">
        <f t="shared" si="1405"/>
        <v>0</v>
      </c>
      <c r="K1890" s="242">
        <f t="shared" si="1406"/>
        <v>0</v>
      </c>
      <c r="L1890" s="242">
        <f t="shared" si="1407"/>
        <v>0</v>
      </c>
      <c r="M1890" s="276">
        <f t="shared" si="1399"/>
        <v>0</v>
      </c>
      <c r="N1890" s="281">
        <f t="shared" si="1381"/>
        <v>0</v>
      </c>
      <c r="O1890" s="245">
        <f t="shared" si="1382"/>
        <v>0</v>
      </c>
      <c r="P1890" s="248"/>
      <c r="Q1890" s="285">
        <f t="shared" si="1408"/>
        <v>0</v>
      </c>
      <c r="R1890" s="242">
        <f>IF(Q1890=0,0,SUMIFS('Sch A. Input'!$H881:$CJ881,'Sch A. Input'!$H$14:$CJ$14,"Recurring",'Sch A. Input'!$H$13:$CJ$13,"&lt;="&amp;$L$11,'Sch A. Input'!$H$13:$CJ$13,"&lt;="&amp;$Y$1020,'Sch A. Input'!$H$13:$CJ$13,"&gt;"&amp;$O$1020))</f>
        <v>0</v>
      </c>
      <c r="S1890" s="242">
        <f>IF(Q1890=0,0,SUMIFS('Sch A. Input'!$H881:$CJ881,'Sch A. Input'!$H$14:$CJ$14,"One-time",'Sch A. Input'!$H$13:$CJ$13,"&lt;="&amp;$L$11,'Sch A. Input'!$H$13:$CJ$13,"&lt;="&amp;$Y$1020,'Sch A. Input'!$H$13:$CJ$13,"&gt;"&amp;$O$1020))</f>
        <v>0</v>
      </c>
      <c r="T1890" s="283">
        <f t="shared" si="1409"/>
        <v>0</v>
      </c>
      <c r="U1890" s="242">
        <f t="shared" si="1410"/>
        <v>0</v>
      </c>
      <c r="V1890" s="242">
        <f t="shared" si="1411"/>
        <v>0</v>
      </c>
      <c r="W1890" s="276">
        <f t="shared" si="1400"/>
        <v>0</v>
      </c>
      <c r="X1890" s="281">
        <f t="shared" si="1383"/>
        <v>0</v>
      </c>
      <c r="Y1890" s="245">
        <f t="shared" si="1384"/>
        <v>0</v>
      </c>
      <c r="Z1890" s="248"/>
      <c r="AA1890" s="285">
        <f t="shared" si="1412"/>
        <v>0</v>
      </c>
      <c r="AB1890" s="242">
        <f>IF(AA1890=0,0,SUMIFS('Sch A. Input'!$H881:$CJ881,'Sch A. Input'!$H$14:$CJ$14,"Recurring",'Sch A. Input'!$H$13:$CJ$13,"&lt;="&amp;$L$11,'Sch A. Input'!$H$13:$CJ$13,"&lt;="&amp;$AI$1020,'Sch A. Input'!$H$13:$CJ$13,"&gt;"&amp;$Y$1020))</f>
        <v>0</v>
      </c>
      <c r="AC1890" s="242">
        <f>IF(AA1890=0,0,SUMIFS('Sch A. Input'!$H881:$CJ881,'Sch A. Input'!$H$14:$CJ$14,"One-time",'Sch A. Input'!$H$13:$CJ$13,"&lt;="&amp;$L$11,'Sch A. Input'!$H$13:$CJ$13,"&lt;="&amp;$AI$1020,'Sch A. Input'!$H$13:$CJ$13,"&gt;"&amp;$Y$1020))</f>
        <v>0</v>
      </c>
      <c r="AD1890" s="283">
        <f t="shared" si="1413"/>
        <v>0</v>
      </c>
      <c r="AE1890" s="242">
        <f t="shared" si="1414"/>
        <v>0</v>
      </c>
      <c r="AF1890" s="242">
        <f t="shared" si="1415"/>
        <v>0</v>
      </c>
      <c r="AG1890" s="276">
        <f t="shared" si="1401"/>
        <v>0</v>
      </c>
      <c r="AH1890" s="281">
        <f t="shared" si="1385"/>
        <v>0</v>
      </c>
      <c r="AI1890" s="245">
        <f t="shared" si="1386"/>
        <v>0</v>
      </c>
      <c r="AK1890" s="285">
        <f t="shared" si="1416"/>
        <v>0</v>
      </c>
      <c r="AL1890" s="242">
        <f>IF(AK1890=0,0,SUMIFS('Sch A. Input'!$H881:$CJ881,'Sch A. Input'!$H$14:$CJ$14,"Recurring",'Sch A. Input'!$H$13:$CJ$13,"&lt;="&amp;$L$11,'Sch A. Input'!$H$13:$CJ$13,"&lt;="&amp;$AS$1020,'Sch A. Input'!$H$13:$CJ$13,"&gt;"&amp;$AI$1020))</f>
        <v>0</v>
      </c>
      <c r="AM1890" s="242">
        <f>IF(AK1890=0,0,SUMIFS('Sch A. Input'!$H881:$CJ881,'Sch A. Input'!$H$14:$CJ$14,"One-time",'Sch A. Input'!$H$13:$CJ$13,"&lt;="&amp;$L$11,'Sch A. Input'!$H$13:$CJ$13,"&lt;="&amp;$AS$1020,'Sch A. Input'!$H$13:$CJ$13,"&gt;"&amp;$AI$1020))</f>
        <v>0</v>
      </c>
      <c r="AN1890" s="283">
        <f t="shared" si="1417"/>
        <v>0</v>
      </c>
      <c r="AO1890" s="242">
        <f t="shared" si="1418"/>
        <v>0</v>
      </c>
      <c r="AP1890" s="242">
        <f t="shared" si="1419"/>
        <v>0</v>
      </c>
      <c r="AQ1890" s="276">
        <f t="shared" si="1402"/>
        <v>0</v>
      </c>
      <c r="AR1890" s="281">
        <f t="shared" si="1387"/>
        <v>0</v>
      </c>
      <c r="AS1890" s="245">
        <f t="shared" si="1388"/>
        <v>0</v>
      </c>
      <c r="AY1890" s="160"/>
      <c r="AZ1890" s="160"/>
      <c r="BK1890" s="2"/>
      <c r="BL1890" s="2"/>
      <c r="BM1890" s="2"/>
      <c r="BN1890" s="2"/>
      <c r="BO1890" s="2"/>
      <c r="BP1890" s="2"/>
      <c r="BQ1890" s="2"/>
      <c r="BR1890" s="2"/>
      <c r="BS1890" s="2"/>
      <c r="BT1890" s="2"/>
      <c r="BU1890" s="2"/>
      <c r="BV1890" s="2"/>
      <c r="BW1890" s="2"/>
      <c r="BX1890" s="2"/>
      <c r="BY1890" s="2"/>
      <c r="BZ1890" s="2"/>
      <c r="CA1890" s="2"/>
      <c r="CI1890"/>
      <c r="CJ1890"/>
      <c r="CK1890"/>
      <c r="CL1890"/>
      <c r="CM1890"/>
      <c r="CN1890"/>
      <c r="CO1890"/>
      <c r="CP1890"/>
      <c r="CQ1890"/>
      <c r="CR1890"/>
      <c r="CS1890"/>
      <c r="CT1890"/>
      <c r="CU1890"/>
      <c r="CV1890"/>
      <c r="CW1890"/>
      <c r="CX1890"/>
    </row>
    <row r="1891" spans="2:102" x14ac:dyDescent="0.35">
      <c r="B1891" s="70" t="str">
        <f t="shared" ref="B1891:F1891" si="1443">B884</f>
        <v/>
      </c>
      <c r="C1891" s="166" t="str">
        <f t="shared" si="1443"/>
        <v/>
      </c>
      <c r="D1891" s="273" t="str">
        <f t="shared" si="1443"/>
        <v/>
      </c>
      <c r="E1891" s="273">
        <f t="shared" si="1443"/>
        <v>45016</v>
      </c>
      <c r="F1891" s="273">
        <f t="shared" si="1443"/>
        <v>0</v>
      </c>
      <c r="G1891" s="98">
        <f t="shared" si="1404"/>
        <v>0</v>
      </c>
      <c r="H1891" s="242">
        <f>IF(G1891=0,0,SUMIFS('Sch A. Input'!$H882:$CJ882,'Sch A. Input'!$H$14:$CJ$14,"Recurring",'Sch A. Input'!$H$13:$CJ$13,"&lt;="&amp;$O$1020,'Sch A. Input'!$H$13:$CJ$13,"&lt;="&amp;$L$11))</f>
        <v>0</v>
      </c>
      <c r="I1891" s="242">
        <f>IF(G1891=0,0,SUMIFS('Sch A. Input'!$H882:$CJ882,'Sch A. Input'!$H$14:$CJ$14,"One-time",'Sch A. Input'!$H$13:$CJ$13,"&lt;="&amp;$O$1020,'Sch A. Input'!$H$13:$CJ$13,"&lt;="&amp;$L$11))</f>
        <v>0</v>
      </c>
      <c r="J1891" s="283">
        <f t="shared" si="1405"/>
        <v>0</v>
      </c>
      <c r="K1891" s="242">
        <f t="shared" si="1406"/>
        <v>0</v>
      </c>
      <c r="L1891" s="242">
        <f t="shared" si="1407"/>
        <v>0</v>
      </c>
      <c r="M1891" s="276">
        <f t="shared" si="1399"/>
        <v>0</v>
      </c>
      <c r="N1891" s="281">
        <f t="shared" si="1381"/>
        <v>0</v>
      </c>
      <c r="O1891" s="245">
        <f t="shared" si="1382"/>
        <v>0</v>
      </c>
      <c r="P1891" s="248"/>
      <c r="Q1891" s="285">
        <f t="shared" si="1408"/>
        <v>0</v>
      </c>
      <c r="R1891" s="242">
        <f>IF(Q1891=0,0,SUMIFS('Sch A. Input'!$H882:$CJ882,'Sch A. Input'!$H$14:$CJ$14,"Recurring",'Sch A. Input'!$H$13:$CJ$13,"&lt;="&amp;$L$11,'Sch A. Input'!$H$13:$CJ$13,"&lt;="&amp;$Y$1020,'Sch A. Input'!$H$13:$CJ$13,"&gt;"&amp;$O$1020))</f>
        <v>0</v>
      </c>
      <c r="S1891" s="242">
        <f>IF(Q1891=0,0,SUMIFS('Sch A. Input'!$H882:$CJ882,'Sch A. Input'!$H$14:$CJ$14,"One-time",'Sch A. Input'!$H$13:$CJ$13,"&lt;="&amp;$L$11,'Sch A. Input'!$H$13:$CJ$13,"&lt;="&amp;$Y$1020,'Sch A. Input'!$H$13:$CJ$13,"&gt;"&amp;$O$1020))</f>
        <v>0</v>
      </c>
      <c r="T1891" s="283">
        <f t="shared" si="1409"/>
        <v>0</v>
      </c>
      <c r="U1891" s="242">
        <f t="shared" si="1410"/>
        <v>0</v>
      </c>
      <c r="V1891" s="242">
        <f t="shared" si="1411"/>
        <v>0</v>
      </c>
      <c r="W1891" s="276">
        <f t="shared" si="1400"/>
        <v>0</v>
      </c>
      <c r="X1891" s="281">
        <f t="shared" si="1383"/>
        <v>0</v>
      </c>
      <c r="Y1891" s="245">
        <f t="shared" si="1384"/>
        <v>0</v>
      </c>
      <c r="Z1891" s="248"/>
      <c r="AA1891" s="285">
        <f t="shared" si="1412"/>
        <v>0</v>
      </c>
      <c r="AB1891" s="242">
        <f>IF(AA1891=0,0,SUMIFS('Sch A. Input'!$H882:$CJ882,'Sch A. Input'!$H$14:$CJ$14,"Recurring",'Sch A. Input'!$H$13:$CJ$13,"&lt;="&amp;$L$11,'Sch A. Input'!$H$13:$CJ$13,"&lt;="&amp;$AI$1020,'Sch A. Input'!$H$13:$CJ$13,"&gt;"&amp;$Y$1020))</f>
        <v>0</v>
      </c>
      <c r="AC1891" s="242">
        <f>IF(AA1891=0,0,SUMIFS('Sch A. Input'!$H882:$CJ882,'Sch A. Input'!$H$14:$CJ$14,"One-time",'Sch A. Input'!$H$13:$CJ$13,"&lt;="&amp;$L$11,'Sch A. Input'!$H$13:$CJ$13,"&lt;="&amp;$AI$1020,'Sch A. Input'!$H$13:$CJ$13,"&gt;"&amp;$Y$1020))</f>
        <v>0</v>
      </c>
      <c r="AD1891" s="283">
        <f t="shared" si="1413"/>
        <v>0</v>
      </c>
      <c r="AE1891" s="242">
        <f t="shared" si="1414"/>
        <v>0</v>
      </c>
      <c r="AF1891" s="242">
        <f t="shared" si="1415"/>
        <v>0</v>
      </c>
      <c r="AG1891" s="276">
        <f t="shared" si="1401"/>
        <v>0</v>
      </c>
      <c r="AH1891" s="281">
        <f t="shared" si="1385"/>
        <v>0</v>
      </c>
      <c r="AI1891" s="245">
        <f t="shared" si="1386"/>
        <v>0</v>
      </c>
      <c r="AK1891" s="285">
        <f t="shared" si="1416"/>
        <v>0</v>
      </c>
      <c r="AL1891" s="242">
        <f>IF(AK1891=0,0,SUMIFS('Sch A. Input'!$H882:$CJ882,'Sch A. Input'!$H$14:$CJ$14,"Recurring",'Sch A. Input'!$H$13:$CJ$13,"&lt;="&amp;$L$11,'Sch A. Input'!$H$13:$CJ$13,"&lt;="&amp;$AS$1020,'Sch A. Input'!$H$13:$CJ$13,"&gt;"&amp;$AI$1020))</f>
        <v>0</v>
      </c>
      <c r="AM1891" s="242">
        <f>IF(AK1891=0,0,SUMIFS('Sch A. Input'!$H882:$CJ882,'Sch A. Input'!$H$14:$CJ$14,"One-time",'Sch A. Input'!$H$13:$CJ$13,"&lt;="&amp;$L$11,'Sch A. Input'!$H$13:$CJ$13,"&lt;="&amp;$AS$1020,'Sch A. Input'!$H$13:$CJ$13,"&gt;"&amp;$AI$1020))</f>
        <v>0</v>
      </c>
      <c r="AN1891" s="283">
        <f t="shared" si="1417"/>
        <v>0</v>
      </c>
      <c r="AO1891" s="242">
        <f t="shared" si="1418"/>
        <v>0</v>
      </c>
      <c r="AP1891" s="242">
        <f t="shared" si="1419"/>
        <v>0</v>
      </c>
      <c r="AQ1891" s="276">
        <f t="shared" si="1402"/>
        <v>0</v>
      </c>
      <c r="AR1891" s="281">
        <f t="shared" si="1387"/>
        <v>0</v>
      </c>
      <c r="AS1891" s="245">
        <f t="shared" si="1388"/>
        <v>0</v>
      </c>
      <c r="AY1891" s="160"/>
      <c r="AZ1891" s="160"/>
      <c r="BK1891" s="2"/>
      <c r="BL1891" s="2"/>
      <c r="BM1891" s="2"/>
      <c r="BN1891" s="2"/>
      <c r="BO1891" s="2"/>
      <c r="BP1891" s="2"/>
      <c r="BQ1891" s="2"/>
      <c r="BR1891" s="2"/>
      <c r="BS1891" s="2"/>
      <c r="BT1891" s="2"/>
      <c r="BU1891" s="2"/>
      <c r="BV1891" s="2"/>
      <c r="BW1891" s="2"/>
      <c r="BX1891" s="2"/>
      <c r="BY1891" s="2"/>
      <c r="BZ1891" s="2"/>
      <c r="CA1891" s="2"/>
      <c r="CI1891"/>
      <c r="CJ1891"/>
      <c r="CK1891"/>
      <c r="CL1891"/>
      <c r="CM1891"/>
      <c r="CN1891"/>
      <c r="CO1891"/>
      <c r="CP1891"/>
      <c r="CQ1891"/>
      <c r="CR1891"/>
      <c r="CS1891"/>
      <c r="CT1891"/>
      <c r="CU1891"/>
      <c r="CV1891"/>
      <c r="CW1891"/>
      <c r="CX1891"/>
    </row>
    <row r="1892" spans="2:102" x14ac:dyDescent="0.35">
      <c r="B1892" s="70" t="str">
        <f t="shared" ref="B1892:F1892" si="1444">B885</f>
        <v/>
      </c>
      <c r="C1892" s="166" t="str">
        <f t="shared" si="1444"/>
        <v/>
      </c>
      <c r="D1892" s="273" t="str">
        <f t="shared" si="1444"/>
        <v/>
      </c>
      <c r="E1892" s="273">
        <f t="shared" si="1444"/>
        <v>45016</v>
      </c>
      <c r="F1892" s="273">
        <f t="shared" si="1444"/>
        <v>0</v>
      </c>
      <c r="G1892" s="98">
        <f t="shared" si="1404"/>
        <v>0</v>
      </c>
      <c r="H1892" s="242">
        <f>IF(G1892=0,0,SUMIFS('Sch A. Input'!$H883:$CJ883,'Sch A. Input'!$H$14:$CJ$14,"Recurring",'Sch A. Input'!$H$13:$CJ$13,"&lt;="&amp;$O$1020,'Sch A. Input'!$H$13:$CJ$13,"&lt;="&amp;$L$11))</f>
        <v>0</v>
      </c>
      <c r="I1892" s="242">
        <f>IF(G1892=0,0,SUMIFS('Sch A. Input'!$H883:$CJ883,'Sch A. Input'!$H$14:$CJ$14,"One-time",'Sch A. Input'!$H$13:$CJ$13,"&lt;="&amp;$O$1020,'Sch A. Input'!$H$13:$CJ$13,"&lt;="&amp;$L$11))</f>
        <v>0</v>
      </c>
      <c r="J1892" s="283">
        <f t="shared" si="1405"/>
        <v>0</v>
      </c>
      <c r="K1892" s="242">
        <f t="shared" si="1406"/>
        <v>0</v>
      </c>
      <c r="L1892" s="242">
        <f t="shared" si="1407"/>
        <v>0</v>
      </c>
      <c r="M1892" s="276">
        <f t="shared" si="1399"/>
        <v>0</v>
      </c>
      <c r="N1892" s="281">
        <f t="shared" si="1381"/>
        <v>0</v>
      </c>
      <c r="O1892" s="245">
        <f t="shared" si="1382"/>
        <v>0</v>
      </c>
      <c r="P1892" s="248"/>
      <c r="Q1892" s="285">
        <f t="shared" si="1408"/>
        <v>0</v>
      </c>
      <c r="R1892" s="242">
        <f>IF(Q1892=0,0,SUMIFS('Sch A. Input'!$H883:$CJ883,'Sch A. Input'!$H$14:$CJ$14,"Recurring",'Sch A. Input'!$H$13:$CJ$13,"&lt;="&amp;$L$11,'Sch A. Input'!$H$13:$CJ$13,"&lt;="&amp;$Y$1020,'Sch A. Input'!$H$13:$CJ$13,"&gt;"&amp;$O$1020))</f>
        <v>0</v>
      </c>
      <c r="S1892" s="242">
        <f>IF(Q1892=0,0,SUMIFS('Sch A. Input'!$H883:$CJ883,'Sch A. Input'!$H$14:$CJ$14,"One-time",'Sch A. Input'!$H$13:$CJ$13,"&lt;="&amp;$L$11,'Sch A. Input'!$H$13:$CJ$13,"&lt;="&amp;$Y$1020,'Sch A. Input'!$H$13:$CJ$13,"&gt;"&amp;$O$1020))</f>
        <v>0</v>
      </c>
      <c r="T1892" s="283">
        <f t="shared" si="1409"/>
        <v>0</v>
      </c>
      <c r="U1892" s="242">
        <f t="shared" si="1410"/>
        <v>0</v>
      </c>
      <c r="V1892" s="242">
        <f t="shared" si="1411"/>
        <v>0</v>
      </c>
      <c r="W1892" s="276">
        <f t="shared" si="1400"/>
        <v>0</v>
      </c>
      <c r="X1892" s="281">
        <f t="shared" si="1383"/>
        <v>0</v>
      </c>
      <c r="Y1892" s="245">
        <f t="shared" si="1384"/>
        <v>0</v>
      </c>
      <c r="Z1892" s="248"/>
      <c r="AA1892" s="285">
        <f t="shared" si="1412"/>
        <v>0</v>
      </c>
      <c r="AB1892" s="242">
        <f>IF(AA1892=0,0,SUMIFS('Sch A. Input'!$H883:$CJ883,'Sch A. Input'!$H$14:$CJ$14,"Recurring",'Sch A. Input'!$H$13:$CJ$13,"&lt;="&amp;$L$11,'Sch A. Input'!$H$13:$CJ$13,"&lt;="&amp;$AI$1020,'Sch A. Input'!$H$13:$CJ$13,"&gt;"&amp;$Y$1020))</f>
        <v>0</v>
      </c>
      <c r="AC1892" s="242">
        <f>IF(AA1892=0,0,SUMIFS('Sch A. Input'!$H883:$CJ883,'Sch A. Input'!$H$14:$CJ$14,"One-time",'Sch A. Input'!$H$13:$CJ$13,"&lt;="&amp;$L$11,'Sch A. Input'!$H$13:$CJ$13,"&lt;="&amp;$AI$1020,'Sch A. Input'!$H$13:$CJ$13,"&gt;"&amp;$Y$1020))</f>
        <v>0</v>
      </c>
      <c r="AD1892" s="283">
        <f t="shared" si="1413"/>
        <v>0</v>
      </c>
      <c r="AE1892" s="242">
        <f t="shared" si="1414"/>
        <v>0</v>
      </c>
      <c r="AF1892" s="242">
        <f t="shared" si="1415"/>
        <v>0</v>
      </c>
      <c r="AG1892" s="276">
        <f t="shared" si="1401"/>
        <v>0</v>
      </c>
      <c r="AH1892" s="281">
        <f t="shared" si="1385"/>
        <v>0</v>
      </c>
      <c r="AI1892" s="245">
        <f t="shared" si="1386"/>
        <v>0</v>
      </c>
      <c r="AK1892" s="285">
        <f t="shared" si="1416"/>
        <v>0</v>
      </c>
      <c r="AL1892" s="242">
        <f>IF(AK1892=0,0,SUMIFS('Sch A. Input'!$H883:$CJ883,'Sch A. Input'!$H$14:$CJ$14,"Recurring",'Sch A. Input'!$H$13:$CJ$13,"&lt;="&amp;$L$11,'Sch A. Input'!$H$13:$CJ$13,"&lt;="&amp;$AS$1020,'Sch A. Input'!$H$13:$CJ$13,"&gt;"&amp;$AI$1020))</f>
        <v>0</v>
      </c>
      <c r="AM1892" s="242">
        <f>IF(AK1892=0,0,SUMIFS('Sch A. Input'!$H883:$CJ883,'Sch A. Input'!$H$14:$CJ$14,"One-time",'Sch A. Input'!$H$13:$CJ$13,"&lt;="&amp;$L$11,'Sch A. Input'!$H$13:$CJ$13,"&lt;="&amp;$AS$1020,'Sch A. Input'!$H$13:$CJ$13,"&gt;"&amp;$AI$1020))</f>
        <v>0</v>
      </c>
      <c r="AN1892" s="283">
        <f t="shared" si="1417"/>
        <v>0</v>
      </c>
      <c r="AO1892" s="242">
        <f t="shared" si="1418"/>
        <v>0</v>
      </c>
      <c r="AP1892" s="242">
        <f t="shared" si="1419"/>
        <v>0</v>
      </c>
      <c r="AQ1892" s="276">
        <f t="shared" si="1402"/>
        <v>0</v>
      </c>
      <c r="AR1892" s="281">
        <f t="shared" si="1387"/>
        <v>0</v>
      </c>
      <c r="AS1892" s="245">
        <f t="shared" si="1388"/>
        <v>0</v>
      </c>
      <c r="AY1892" s="160"/>
      <c r="AZ1892" s="160"/>
      <c r="BK1892" s="2"/>
      <c r="BL1892" s="2"/>
      <c r="BM1892" s="2"/>
      <c r="BN1892" s="2"/>
      <c r="BO1892" s="2"/>
      <c r="BP1892" s="2"/>
      <c r="BQ1892" s="2"/>
      <c r="BR1892" s="2"/>
      <c r="BS1892" s="2"/>
      <c r="BT1892" s="2"/>
      <c r="BU1892" s="2"/>
      <c r="BV1892" s="2"/>
      <c r="BW1892" s="2"/>
      <c r="BX1892" s="2"/>
      <c r="BY1892" s="2"/>
      <c r="BZ1892" s="2"/>
      <c r="CA1892" s="2"/>
      <c r="CI1892"/>
      <c r="CJ1892"/>
      <c r="CK1892"/>
      <c r="CL1892"/>
      <c r="CM1892"/>
      <c r="CN1892"/>
      <c r="CO1892"/>
      <c r="CP1892"/>
      <c r="CQ1892"/>
      <c r="CR1892"/>
      <c r="CS1892"/>
      <c r="CT1892"/>
      <c r="CU1892"/>
      <c r="CV1892"/>
      <c r="CW1892"/>
      <c r="CX1892"/>
    </row>
    <row r="1893" spans="2:102" x14ac:dyDescent="0.35">
      <c r="B1893" s="70" t="str">
        <f t="shared" ref="B1893:F1893" si="1445">B886</f>
        <v/>
      </c>
      <c r="C1893" s="166" t="str">
        <f t="shared" si="1445"/>
        <v/>
      </c>
      <c r="D1893" s="273" t="str">
        <f t="shared" si="1445"/>
        <v/>
      </c>
      <c r="E1893" s="273">
        <f t="shared" si="1445"/>
        <v>45016</v>
      </c>
      <c r="F1893" s="273">
        <f t="shared" si="1445"/>
        <v>0</v>
      </c>
      <c r="G1893" s="98">
        <f t="shared" si="1404"/>
        <v>0</v>
      </c>
      <c r="H1893" s="242">
        <f>IF(G1893=0,0,SUMIFS('Sch A. Input'!$H884:$CJ884,'Sch A. Input'!$H$14:$CJ$14,"Recurring",'Sch A. Input'!$H$13:$CJ$13,"&lt;="&amp;$O$1020,'Sch A. Input'!$H$13:$CJ$13,"&lt;="&amp;$L$11))</f>
        <v>0</v>
      </c>
      <c r="I1893" s="242">
        <f>IF(G1893=0,0,SUMIFS('Sch A. Input'!$H884:$CJ884,'Sch A. Input'!$H$14:$CJ$14,"One-time",'Sch A. Input'!$H$13:$CJ$13,"&lt;="&amp;$O$1020,'Sch A. Input'!$H$13:$CJ$13,"&lt;="&amp;$L$11))</f>
        <v>0</v>
      </c>
      <c r="J1893" s="283">
        <f t="shared" si="1405"/>
        <v>0</v>
      </c>
      <c r="K1893" s="242">
        <f t="shared" si="1406"/>
        <v>0</v>
      </c>
      <c r="L1893" s="242">
        <f t="shared" si="1407"/>
        <v>0</v>
      </c>
      <c r="M1893" s="276">
        <f t="shared" si="1399"/>
        <v>0</v>
      </c>
      <c r="N1893" s="281">
        <f t="shared" si="1381"/>
        <v>0</v>
      </c>
      <c r="O1893" s="245">
        <f t="shared" si="1382"/>
        <v>0</v>
      </c>
      <c r="P1893" s="248"/>
      <c r="Q1893" s="285">
        <f t="shared" si="1408"/>
        <v>0</v>
      </c>
      <c r="R1893" s="242">
        <f>IF(Q1893=0,0,SUMIFS('Sch A. Input'!$H884:$CJ884,'Sch A. Input'!$H$14:$CJ$14,"Recurring",'Sch A. Input'!$H$13:$CJ$13,"&lt;="&amp;$L$11,'Sch A. Input'!$H$13:$CJ$13,"&lt;="&amp;$Y$1020,'Sch A. Input'!$H$13:$CJ$13,"&gt;"&amp;$O$1020))</f>
        <v>0</v>
      </c>
      <c r="S1893" s="242">
        <f>IF(Q1893=0,0,SUMIFS('Sch A. Input'!$H884:$CJ884,'Sch A. Input'!$H$14:$CJ$14,"One-time",'Sch A. Input'!$H$13:$CJ$13,"&lt;="&amp;$L$11,'Sch A. Input'!$H$13:$CJ$13,"&lt;="&amp;$Y$1020,'Sch A. Input'!$H$13:$CJ$13,"&gt;"&amp;$O$1020))</f>
        <v>0</v>
      </c>
      <c r="T1893" s="283">
        <f t="shared" si="1409"/>
        <v>0</v>
      </c>
      <c r="U1893" s="242">
        <f t="shared" si="1410"/>
        <v>0</v>
      </c>
      <c r="V1893" s="242">
        <f t="shared" si="1411"/>
        <v>0</v>
      </c>
      <c r="W1893" s="276">
        <f t="shared" si="1400"/>
        <v>0</v>
      </c>
      <c r="X1893" s="281">
        <f t="shared" si="1383"/>
        <v>0</v>
      </c>
      <c r="Y1893" s="245">
        <f t="shared" si="1384"/>
        <v>0</v>
      </c>
      <c r="Z1893" s="248"/>
      <c r="AA1893" s="285">
        <f t="shared" si="1412"/>
        <v>0</v>
      </c>
      <c r="AB1893" s="242">
        <f>IF(AA1893=0,0,SUMIFS('Sch A. Input'!$H884:$CJ884,'Sch A. Input'!$H$14:$CJ$14,"Recurring",'Sch A. Input'!$H$13:$CJ$13,"&lt;="&amp;$L$11,'Sch A. Input'!$H$13:$CJ$13,"&lt;="&amp;$AI$1020,'Sch A. Input'!$H$13:$CJ$13,"&gt;"&amp;$Y$1020))</f>
        <v>0</v>
      </c>
      <c r="AC1893" s="242">
        <f>IF(AA1893=0,0,SUMIFS('Sch A. Input'!$H884:$CJ884,'Sch A. Input'!$H$14:$CJ$14,"One-time",'Sch A. Input'!$H$13:$CJ$13,"&lt;="&amp;$L$11,'Sch A. Input'!$H$13:$CJ$13,"&lt;="&amp;$AI$1020,'Sch A. Input'!$H$13:$CJ$13,"&gt;"&amp;$Y$1020))</f>
        <v>0</v>
      </c>
      <c r="AD1893" s="283">
        <f t="shared" si="1413"/>
        <v>0</v>
      </c>
      <c r="AE1893" s="242">
        <f t="shared" si="1414"/>
        <v>0</v>
      </c>
      <c r="AF1893" s="242">
        <f t="shared" si="1415"/>
        <v>0</v>
      </c>
      <c r="AG1893" s="276">
        <f t="shared" si="1401"/>
        <v>0</v>
      </c>
      <c r="AH1893" s="281">
        <f t="shared" si="1385"/>
        <v>0</v>
      </c>
      <c r="AI1893" s="245">
        <f t="shared" si="1386"/>
        <v>0</v>
      </c>
      <c r="AK1893" s="285">
        <f t="shared" si="1416"/>
        <v>0</v>
      </c>
      <c r="AL1893" s="242">
        <f>IF(AK1893=0,0,SUMIFS('Sch A. Input'!$H884:$CJ884,'Sch A. Input'!$H$14:$CJ$14,"Recurring",'Sch A. Input'!$H$13:$CJ$13,"&lt;="&amp;$L$11,'Sch A. Input'!$H$13:$CJ$13,"&lt;="&amp;$AS$1020,'Sch A. Input'!$H$13:$CJ$13,"&gt;"&amp;$AI$1020))</f>
        <v>0</v>
      </c>
      <c r="AM1893" s="242">
        <f>IF(AK1893=0,0,SUMIFS('Sch A. Input'!$H884:$CJ884,'Sch A. Input'!$H$14:$CJ$14,"One-time",'Sch A. Input'!$H$13:$CJ$13,"&lt;="&amp;$L$11,'Sch A. Input'!$H$13:$CJ$13,"&lt;="&amp;$AS$1020,'Sch A. Input'!$H$13:$CJ$13,"&gt;"&amp;$AI$1020))</f>
        <v>0</v>
      </c>
      <c r="AN1893" s="283">
        <f t="shared" si="1417"/>
        <v>0</v>
      </c>
      <c r="AO1893" s="242">
        <f t="shared" si="1418"/>
        <v>0</v>
      </c>
      <c r="AP1893" s="242">
        <f t="shared" si="1419"/>
        <v>0</v>
      </c>
      <c r="AQ1893" s="276">
        <f t="shared" si="1402"/>
        <v>0</v>
      </c>
      <c r="AR1893" s="281">
        <f t="shared" si="1387"/>
        <v>0</v>
      </c>
      <c r="AS1893" s="245">
        <f t="shared" si="1388"/>
        <v>0</v>
      </c>
      <c r="AY1893" s="160"/>
      <c r="AZ1893" s="160"/>
      <c r="BK1893" s="2"/>
      <c r="BL1893" s="2"/>
      <c r="BM1893" s="2"/>
      <c r="BN1893" s="2"/>
      <c r="BO1893" s="2"/>
      <c r="BP1893" s="2"/>
      <c r="BQ1893" s="2"/>
      <c r="BR1893" s="2"/>
      <c r="BS1893" s="2"/>
      <c r="BT1893" s="2"/>
      <c r="BU1893" s="2"/>
      <c r="BV1893" s="2"/>
      <c r="BW1893" s="2"/>
      <c r="BX1893" s="2"/>
      <c r="BY1893" s="2"/>
      <c r="BZ1893" s="2"/>
      <c r="CA1893" s="2"/>
      <c r="CI1893"/>
      <c r="CJ1893"/>
      <c r="CK1893"/>
      <c r="CL1893"/>
      <c r="CM1893"/>
      <c r="CN1893"/>
      <c r="CO1893"/>
      <c r="CP1893"/>
      <c r="CQ1893"/>
      <c r="CR1893"/>
      <c r="CS1893"/>
      <c r="CT1893"/>
      <c r="CU1893"/>
      <c r="CV1893"/>
      <c r="CW1893"/>
      <c r="CX1893"/>
    </row>
    <row r="1894" spans="2:102" x14ac:dyDescent="0.35">
      <c r="B1894" s="70" t="str">
        <f t="shared" ref="B1894:F1894" si="1446">B887</f>
        <v/>
      </c>
      <c r="C1894" s="166" t="str">
        <f t="shared" si="1446"/>
        <v/>
      </c>
      <c r="D1894" s="273" t="str">
        <f t="shared" si="1446"/>
        <v/>
      </c>
      <c r="E1894" s="273">
        <f t="shared" si="1446"/>
        <v>45016</v>
      </c>
      <c r="F1894" s="273">
        <f t="shared" si="1446"/>
        <v>0</v>
      </c>
      <c r="G1894" s="98">
        <f t="shared" si="1404"/>
        <v>0</v>
      </c>
      <c r="H1894" s="242">
        <f>IF(G1894=0,0,SUMIFS('Sch A. Input'!$H885:$CJ885,'Sch A. Input'!$H$14:$CJ$14,"Recurring",'Sch A. Input'!$H$13:$CJ$13,"&lt;="&amp;$O$1020,'Sch A. Input'!$H$13:$CJ$13,"&lt;="&amp;$L$11))</f>
        <v>0</v>
      </c>
      <c r="I1894" s="242">
        <f>IF(G1894=0,0,SUMIFS('Sch A. Input'!$H885:$CJ885,'Sch A. Input'!$H$14:$CJ$14,"One-time",'Sch A. Input'!$H$13:$CJ$13,"&lt;="&amp;$O$1020,'Sch A. Input'!$H$13:$CJ$13,"&lt;="&amp;$L$11))</f>
        <v>0</v>
      </c>
      <c r="J1894" s="283">
        <f t="shared" si="1405"/>
        <v>0</v>
      </c>
      <c r="K1894" s="242">
        <f t="shared" si="1406"/>
        <v>0</v>
      </c>
      <c r="L1894" s="242">
        <f t="shared" si="1407"/>
        <v>0</v>
      </c>
      <c r="M1894" s="276">
        <f t="shared" si="1399"/>
        <v>0</v>
      </c>
      <c r="N1894" s="281">
        <f t="shared" si="1381"/>
        <v>0</v>
      </c>
      <c r="O1894" s="245">
        <f t="shared" si="1382"/>
        <v>0</v>
      </c>
      <c r="P1894" s="248"/>
      <c r="Q1894" s="285">
        <f t="shared" si="1408"/>
        <v>0</v>
      </c>
      <c r="R1894" s="242">
        <f>IF(Q1894=0,0,SUMIFS('Sch A. Input'!$H885:$CJ885,'Sch A. Input'!$H$14:$CJ$14,"Recurring",'Sch A. Input'!$H$13:$CJ$13,"&lt;="&amp;$L$11,'Sch A. Input'!$H$13:$CJ$13,"&lt;="&amp;$Y$1020,'Sch A. Input'!$H$13:$CJ$13,"&gt;"&amp;$O$1020))</f>
        <v>0</v>
      </c>
      <c r="S1894" s="242">
        <f>IF(Q1894=0,0,SUMIFS('Sch A. Input'!$H885:$CJ885,'Sch A. Input'!$H$14:$CJ$14,"One-time",'Sch A. Input'!$H$13:$CJ$13,"&lt;="&amp;$L$11,'Sch A. Input'!$H$13:$CJ$13,"&lt;="&amp;$Y$1020,'Sch A. Input'!$H$13:$CJ$13,"&gt;"&amp;$O$1020))</f>
        <v>0</v>
      </c>
      <c r="T1894" s="283">
        <f t="shared" si="1409"/>
        <v>0</v>
      </c>
      <c r="U1894" s="242">
        <f t="shared" si="1410"/>
        <v>0</v>
      </c>
      <c r="V1894" s="242">
        <f t="shared" si="1411"/>
        <v>0</v>
      </c>
      <c r="W1894" s="276">
        <f t="shared" si="1400"/>
        <v>0</v>
      </c>
      <c r="X1894" s="281">
        <f t="shared" si="1383"/>
        <v>0</v>
      </c>
      <c r="Y1894" s="245">
        <f t="shared" si="1384"/>
        <v>0</v>
      </c>
      <c r="Z1894" s="248"/>
      <c r="AA1894" s="285">
        <f t="shared" si="1412"/>
        <v>0</v>
      </c>
      <c r="AB1894" s="242">
        <f>IF(AA1894=0,0,SUMIFS('Sch A. Input'!$H885:$CJ885,'Sch A. Input'!$H$14:$CJ$14,"Recurring",'Sch A. Input'!$H$13:$CJ$13,"&lt;="&amp;$L$11,'Sch A. Input'!$H$13:$CJ$13,"&lt;="&amp;$AI$1020,'Sch A. Input'!$H$13:$CJ$13,"&gt;"&amp;$Y$1020))</f>
        <v>0</v>
      </c>
      <c r="AC1894" s="242">
        <f>IF(AA1894=0,0,SUMIFS('Sch A. Input'!$H885:$CJ885,'Sch A. Input'!$H$14:$CJ$14,"One-time",'Sch A. Input'!$H$13:$CJ$13,"&lt;="&amp;$L$11,'Sch A. Input'!$H$13:$CJ$13,"&lt;="&amp;$AI$1020,'Sch A. Input'!$H$13:$CJ$13,"&gt;"&amp;$Y$1020))</f>
        <v>0</v>
      </c>
      <c r="AD1894" s="283">
        <f t="shared" si="1413"/>
        <v>0</v>
      </c>
      <c r="AE1894" s="242">
        <f t="shared" si="1414"/>
        <v>0</v>
      </c>
      <c r="AF1894" s="242">
        <f t="shared" si="1415"/>
        <v>0</v>
      </c>
      <c r="AG1894" s="276">
        <f t="shared" si="1401"/>
        <v>0</v>
      </c>
      <c r="AH1894" s="281">
        <f t="shared" si="1385"/>
        <v>0</v>
      </c>
      <c r="AI1894" s="245">
        <f t="shared" si="1386"/>
        <v>0</v>
      </c>
      <c r="AK1894" s="285">
        <f t="shared" si="1416"/>
        <v>0</v>
      </c>
      <c r="AL1894" s="242">
        <f>IF(AK1894=0,0,SUMIFS('Sch A. Input'!$H885:$CJ885,'Sch A. Input'!$H$14:$CJ$14,"Recurring",'Sch A. Input'!$H$13:$CJ$13,"&lt;="&amp;$L$11,'Sch A. Input'!$H$13:$CJ$13,"&lt;="&amp;$AS$1020,'Sch A. Input'!$H$13:$CJ$13,"&gt;"&amp;$AI$1020))</f>
        <v>0</v>
      </c>
      <c r="AM1894" s="242">
        <f>IF(AK1894=0,0,SUMIFS('Sch A. Input'!$H885:$CJ885,'Sch A. Input'!$H$14:$CJ$14,"One-time",'Sch A. Input'!$H$13:$CJ$13,"&lt;="&amp;$L$11,'Sch A. Input'!$H$13:$CJ$13,"&lt;="&amp;$AS$1020,'Sch A. Input'!$H$13:$CJ$13,"&gt;"&amp;$AI$1020))</f>
        <v>0</v>
      </c>
      <c r="AN1894" s="283">
        <f t="shared" si="1417"/>
        <v>0</v>
      </c>
      <c r="AO1894" s="242">
        <f t="shared" si="1418"/>
        <v>0</v>
      </c>
      <c r="AP1894" s="242">
        <f t="shared" si="1419"/>
        <v>0</v>
      </c>
      <c r="AQ1894" s="276">
        <f t="shared" si="1402"/>
        <v>0</v>
      </c>
      <c r="AR1894" s="281">
        <f t="shared" si="1387"/>
        <v>0</v>
      </c>
      <c r="AS1894" s="245">
        <f t="shared" si="1388"/>
        <v>0</v>
      </c>
      <c r="AY1894" s="160"/>
      <c r="AZ1894" s="160"/>
      <c r="BK1894" s="2"/>
      <c r="BL1894" s="2"/>
      <c r="BM1894" s="2"/>
      <c r="BN1894" s="2"/>
      <c r="BO1894" s="2"/>
      <c r="BP1894" s="2"/>
      <c r="BQ1894" s="2"/>
      <c r="BR1894" s="2"/>
      <c r="BS1894" s="2"/>
      <c r="BT1894" s="2"/>
      <c r="BU1894" s="2"/>
      <c r="BV1894" s="2"/>
      <c r="BW1894" s="2"/>
      <c r="BX1894" s="2"/>
      <c r="BY1894" s="2"/>
      <c r="BZ1894" s="2"/>
      <c r="CA1894" s="2"/>
      <c r="CI1894"/>
      <c r="CJ1894"/>
      <c r="CK1894"/>
      <c r="CL1894"/>
      <c r="CM1894"/>
      <c r="CN1894"/>
      <c r="CO1894"/>
      <c r="CP1894"/>
      <c r="CQ1894"/>
      <c r="CR1894"/>
      <c r="CS1894"/>
      <c r="CT1894"/>
      <c r="CU1894"/>
      <c r="CV1894"/>
      <c r="CW1894"/>
      <c r="CX1894"/>
    </row>
    <row r="1895" spans="2:102" x14ac:dyDescent="0.35">
      <c r="B1895" s="70" t="str">
        <f t="shared" ref="B1895:F1895" si="1447">B888</f>
        <v/>
      </c>
      <c r="C1895" s="166" t="str">
        <f t="shared" si="1447"/>
        <v/>
      </c>
      <c r="D1895" s="273" t="str">
        <f t="shared" si="1447"/>
        <v/>
      </c>
      <c r="E1895" s="273">
        <f t="shared" si="1447"/>
        <v>45016</v>
      </c>
      <c r="F1895" s="273">
        <f t="shared" si="1447"/>
        <v>0</v>
      </c>
      <c r="G1895" s="98">
        <f t="shared" si="1404"/>
        <v>0</v>
      </c>
      <c r="H1895" s="242">
        <f>IF(G1895=0,0,SUMIFS('Sch A. Input'!$H886:$CJ886,'Sch A. Input'!$H$14:$CJ$14,"Recurring",'Sch A. Input'!$H$13:$CJ$13,"&lt;="&amp;$O$1020,'Sch A. Input'!$H$13:$CJ$13,"&lt;="&amp;$L$11))</f>
        <v>0</v>
      </c>
      <c r="I1895" s="242">
        <f>IF(G1895=0,0,SUMIFS('Sch A. Input'!$H886:$CJ886,'Sch A. Input'!$H$14:$CJ$14,"One-time",'Sch A. Input'!$H$13:$CJ$13,"&lt;="&amp;$O$1020,'Sch A. Input'!$H$13:$CJ$13,"&lt;="&amp;$L$11))</f>
        <v>0</v>
      </c>
      <c r="J1895" s="283">
        <f t="shared" si="1405"/>
        <v>0</v>
      </c>
      <c r="K1895" s="242">
        <f t="shared" si="1406"/>
        <v>0</v>
      </c>
      <c r="L1895" s="242">
        <f t="shared" si="1407"/>
        <v>0</v>
      </c>
      <c r="M1895" s="276">
        <f t="shared" si="1399"/>
        <v>0</v>
      </c>
      <c r="N1895" s="281">
        <f t="shared" si="1381"/>
        <v>0</v>
      </c>
      <c r="O1895" s="245">
        <f t="shared" si="1382"/>
        <v>0</v>
      </c>
      <c r="P1895" s="248"/>
      <c r="Q1895" s="285">
        <f t="shared" si="1408"/>
        <v>0</v>
      </c>
      <c r="R1895" s="242">
        <f>IF(Q1895=0,0,SUMIFS('Sch A. Input'!$H886:$CJ886,'Sch A. Input'!$H$14:$CJ$14,"Recurring",'Sch A. Input'!$H$13:$CJ$13,"&lt;="&amp;$L$11,'Sch A. Input'!$H$13:$CJ$13,"&lt;="&amp;$Y$1020,'Sch A. Input'!$H$13:$CJ$13,"&gt;"&amp;$O$1020))</f>
        <v>0</v>
      </c>
      <c r="S1895" s="242">
        <f>IF(Q1895=0,0,SUMIFS('Sch A. Input'!$H886:$CJ886,'Sch A. Input'!$H$14:$CJ$14,"One-time",'Sch A. Input'!$H$13:$CJ$13,"&lt;="&amp;$L$11,'Sch A. Input'!$H$13:$CJ$13,"&lt;="&amp;$Y$1020,'Sch A. Input'!$H$13:$CJ$13,"&gt;"&amp;$O$1020))</f>
        <v>0</v>
      </c>
      <c r="T1895" s="283">
        <f t="shared" si="1409"/>
        <v>0</v>
      </c>
      <c r="U1895" s="242">
        <f t="shared" si="1410"/>
        <v>0</v>
      </c>
      <c r="V1895" s="242">
        <f t="shared" si="1411"/>
        <v>0</v>
      </c>
      <c r="W1895" s="276">
        <f t="shared" si="1400"/>
        <v>0</v>
      </c>
      <c r="X1895" s="281">
        <f t="shared" si="1383"/>
        <v>0</v>
      </c>
      <c r="Y1895" s="245">
        <f t="shared" si="1384"/>
        <v>0</v>
      </c>
      <c r="Z1895" s="248"/>
      <c r="AA1895" s="285">
        <f t="shared" si="1412"/>
        <v>0</v>
      </c>
      <c r="AB1895" s="242">
        <f>IF(AA1895=0,0,SUMIFS('Sch A. Input'!$H886:$CJ886,'Sch A. Input'!$H$14:$CJ$14,"Recurring",'Sch A. Input'!$H$13:$CJ$13,"&lt;="&amp;$L$11,'Sch A. Input'!$H$13:$CJ$13,"&lt;="&amp;$AI$1020,'Sch A. Input'!$H$13:$CJ$13,"&gt;"&amp;$Y$1020))</f>
        <v>0</v>
      </c>
      <c r="AC1895" s="242">
        <f>IF(AA1895=0,0,SUMIFS('Sch A. Input'!$H886:$CJ886,'Sch A. Input'!$H$14:$CJ$14,"One-time",'Sch A. Input'!$H$13:$CJ$13,"&lt;="&amp;$L$11,'Sch A. Input'!$H$13:$CJ$13,"&lt;="&amp;$AI$1020,'Sch A. Input'!$H$13:$CJ$13,"&gt;"&amp;$Y$1020))</f>
        <v>0</v>
      </c>
      <c r="AD1895" s="283">
        <f t="shared" si="1413"/>
        <v>0</v>
      </c>
      <c r="AE1895" s="242">
        <f t="shared" si="1414"/>
        <v>0</v>
      </c>
      <c r="AF1895" s="242">
        <f t="shared" si="1415"/>
        <v>0</v>
      </c>
      <c r="AG1895" s="276">
        <f t="shared" si="1401"/>
        <v>0</v>
      </c>
      <c r="AH1895" s="281">
        <f t="shared" si="1385"/>
        <v>0</v>
      </c>
      <c r="AI1895" s="245">
        <f t="shared" si="1386"/>
        <v>0</v>
      </c>
      <c r="AK1895" s="285">
        <f t="shared" si="1416"/>
        <v>0</v>
      </c>
      <c r="AL1895" s="242">
        <f>IF(AK1895=0,0,SUMIFS('Sch A. Input'!$H886:$CJ886,'Sch A. Input'!$H$14:$CJ$14,"Recurring",'Sch A. Input'!$H$13:$CJ$13,"&lt;="&amp;$L$11,'Sch A. Input'!$H$13:$CJ$13,"&lt;="&amp;$AS$1020,'Sch A. Input'!$H$13:$CJ$13,"&gt;"&amp;$AI$1020))</f>
        <v>0</v>
      </c>
      <c r="AM1895" s="242">
        <f>IF(AK1895=0,0,SUMIFS('Sch A. Input'!$H886:$CJ886,'Sch A. Input'!$H$14:$CJ$14,"One-time",'Sch A. Input'!$H$13:$CJ$13,"&lt;="&amp;$L$11,'Sch A. Input'!$H$13:$CJ$13,"&lt;="&amp;$AS$1020,'Sch A. Input'!$H$13:$CJ$13,"&gt;"&amp;$AI$1020))</f>
        <v>0</v>
      </c>
      <c r="AN1895" s="283">
        <f t="shared" si="1417"/>
        <v>0</v>
      </c>
      <c r="AO1895" s="242">
        <f t="shared" si="1418"/>
        <v>0</v>
      </c>
      <c r="AP1895" s="242">
        <f t="shared" si="1419"/>
        <v>0</v>
      </c>
      <c r="AQ1895" s="276">
        <f t="shared" si="1402"/>
        <v>0</v>
      </c>
      <c r="AR1895" s="281">
        <f t="shared" si="1387"/>
        <v>0</v>
      </c>
      <c r="AS1895" s="245">
        <f t="shared" si="1388"/>
        <v>0</v>
      </c>
      <c r="AY1895" s="160"/>
      <c r="AZ1895" s="160"/>
      <c r="BK1895" s="2"/>
      <c r="BL1895" s="2"/>
      <c r="BM1895" s="2"/>
      <c r="BN1895" s="2"/>
      <c r="BO1895" s="2"/>
      <c r="BP1895" s="2"/>
      <c r="BQ1895" s="2"/>
      <c r="BR1895" s="2"/>
      <c r="BS1895" s="2"/>
      <c r="BT1895" s="2"/>
      <c r="BU1895" s="2"/>
      <c r="BV1895" s="2"/>
      <c r="BW1895" s="2"/>
      <c r="BX1895" s="2"/>
      <c r="BY1895" s="2"/>
      <c r="BZ1895" s="2"/>
      <c r="CA1895" s="2"/>
      <c r="CI1895"/>
      <c r="CJ1895"/>
      <c r="CK1895"/>
      <c r="CL1895"/>
      <c r="CM1895"/>
      <c r="CN1895"/>
      <c r="CO1895"/>
      <c r="CP1895"/>
      <c r="CQ1895"/>
      <c r="CR1895"/>
      <c r="CS1895"/>
      <c r="CT1895"/>
      <c r="CU1895"/>
      <c r="CV1895"/>
      <c r="CW1895"/>
      <c r="CX1895"/>
    </row>
    <row r="1896" spans="2:102" x14ac:dyDescent="0.35">
      <c r="B1896" s="70" t="str">
        <f t="shared" ref="B1896:F1896" si="1448">B889</f>
        <v/>
      </c>
      <c r="C1896" s="166" t="str">
        <f t="shared" si="1448"/>
        <v/>
      </c>
      <c r="D1896" s="273" t="str">
        <f t="shared" si="1448"/>
        <v/>
      </c>
      <c r="E1896" s="273">
        <f t="shared" si="1448"/>
        <v>45016</v>
      </c>
      <c r="F1896" s="273">
        <f t="shared" si="1448"/>
        <v>0</v>
      </c>
      <c r="G1896" s="98">
        <f t="shared" si="1404"/>
        <v>0</v>
      </c>
      <c r="H1896" s="242">
        <f>IF(G1896=0,0,SUMIFS('Sch A. Input'!$H887:$CJ887,'Sch A. Input'!$H$14:$CJ$14,"Recurring",'Sch A. Input'!$H$13:$CJ$13,"&lt;="&amp;$O$1020,'Sch A. Input'!$H$13:$CJ$13,"&lt;="&amp;$L$11))</f>
        <v>0</v>
      </c>
      <c r="I1896" s="242">
        <f>IF(G1896=0,0,SUMIFS('Sch A. Input'!$H887:$CJ887,'Sch A. Input'!$H$14:$CJ$14,"One-time",'Sch A. Input'!$H$13:$CJ$13,"&lt;="&amp;$O$1020,'Sch A. Input'!$H$13:$CJ$13,"&lt;="&amp;$L$11))</f>
        <v>0</v>
      </c>
      <c r="J1896" s="283">
        <f t="shared" si="1405"/>
        <v>0</v>
      </c>
      <c r="K1896" s="242">
        <f t="shared" si="1406"/>
        <v>0</v>
      </c>
      <c r="L1896" s="242">
        <f t="shared" si="1407"/>
        <v>0</v>
      </c>
      <c r="M1896" s="276">
        <f t="shared" si="1399"/>
        <v>0</v>
      </c>
      <c r="N1896" s="281">
        <f t="shared" si="1381"/>
        <v>0</v>
      </c>
      <c r="O1896" s="245">
        <f t="shared" si="1382"/>
        <v>0</v>
      </c>
      <c r="P1896" s="248"/>
      <c r="Q1896" s="285">
        <f t="shared" si="1408"/>
        <v>0</v>
      </c>
      <c r="R1896" s="242">
        <f>IF(Q1896=0,0,SUMIFS('Sch A. Input'!$H887:$CJ887,'Sch A. Input'!$H$14:$CJ$14,"Recurring",'Sch A. Input'!$H$13:$CJ$13,"&lt;="&amp;$L$11,'Sch A. Input'!$H$13:$CJ$13,"&lt;="&amp;$Y$1020,'Sch A. Input'!$H$13:$CJ$13,"&gt;"&amp;$O$1020))</f>
        <v>0</v>
      </c>
      <c r="S1896" s="242">
        <f>IF(Q1896=0,0,SUMIFS('Sch A. Input'!$H887:$CJ887,'Sch A. Input'!$H$14:$CJ$14,"One-time",'Sch A. Input'!$H$13:$CJ$13,"&lt;="&amp;$L$11,'Sch A. Input'!$H$13:$CJ$13,"&lt;="&amp;$Y$1020,'Sch A. Input'!$H$13:$CJ$13,"&gt;"&amp;$O$1020))</f>
        <v>0</v>
      </c>
      <c r="T1896" s="283">
        <f t="shared" si="1409"/>
        <v>0</v>
      </c>
      <c r="U1896" s="242">
        <f t="shared" si="1410"/>
        <v>0</v>
      </c>
      <c r="V1896" s="242">
        <f t="shared" si="1411"/>
        <v>0</v>
      </c>
      <c r="W1896" s="276">
        <f t="shared" si="1400"/>
        <v>0</v>
      </c>
      <c r="X1896" s="281">
        <f t="shared" si="1383"/>
        <v>0</v>
      </c>
      <c r="Y1896" s="245">
        <f t="shared" si="1384"/>
        <v>0</v>
      </c>
      <c r="Z1896" s="248"/>
      <c r="AA1896" s="285">
        <f t="shared" si="1412"/>
        <v>0</v>
      </c>
      <c r="AB1896" s="242">
        <f>IF(AA1896=0,0,SUMIFS('Sch A. Input'!$H887:$CJ887,'Sch A. Input'!$H$14:$CJ$14,"Recurring",'Sch A. Input'!$H$13:$CJ$13,"&lt;="&amp;$L$11,'Sch A. Input'!$H$13:$CJ$13,"&lt;="&amp;$AI$1020,'Sch A. Input'!$H$13:$CJ$13,"&gt;"&amp;$Y$1020))</f>
        <v>0</v>
      </c>
      <c r="AC1896" s="242">
        <f>IF(AA1896=0,0,SUMIFS('Sch A. Input'!$H887:$CJ887,'Sch A. Input'!$H$14:$CJ$14,"One-time",'Sch A. Input'!$H$13:$CJ$13,"&lt;="&amp;$L$11,'Sch A. Input'!$H$13:$CJ$13,"&lt;="&amp;$AI$1020,'Sch A. Input'!$H$13:$CJ$13,"&gt;"&amp;$Y$1020))</f>
        <v>0</v>
      </c>
      <c r="AD1896" s="283">
        <f t="shared" si="1413"/>
        <v>0</v>
      </c>
      <c r="AE1896" s="242">
        <f t="shared" si="1414"/>
        <v>0</v>
      </c>
      <c r="AF1896" s="242">
        <f t="shared" si="1415"/>
        <v>0</v>
      </c>
      <c r="AG1896" s="276">
        <f t="shared" si="1401"/>
        <v>0</v>
      </c>
      <c r="AH1896" s="281">
        <f t="shared" si="1385"/>
        <v>0</v>
      </c>
      <c r="AI1896" s="245">
        <f t="shared" si="1386"/>
        <v>0</v>
      </c>
      <c r="AK1896" s="285">
        <f t="shared" si="1416"/>
        <v>0</v>
      </c>
      <c r="AL1896" s="242">
        <f>IF(AK1896=0,0,SUMIFS('Sch A. Input'!$H887:$CJ887,'Sch A. Input'!$H$14:$CJ$14,"Recurring",'Sch A. Input'!$H$13:$CJ$13,"&lt;="&amp;$L$11,'Sch A. Input'!$H$13:$CJ$13,"&lt;="&amp;$AS$1020,'Sch A. Input'!$H$13:$CJ$13,"&gt;"&amp;$AI$1020))</f>
        <v>0</v>
      </c>
      <c r="AM1896" s="242">
        <f>IF(AK1896=0,0,SUMIFS('Sch A. Input'!$H887:$CJ887,'Sch A. Input'!$H$14:$CJ$14,"One-time",'Sch A. Input'!$H$13:$CJ$13,"&lt;="&amp;$L$11,'Sch A. Input'!$H$13:$CJ$13,"&lt;="&amp;$AS$1020,'Sch A. Input'!$H$13:$CJ$13,"&gt;"&amp;$AI$1020))</f>
        <v>0</v>
      </c>
      <c r="AN1896" s="283">
        <f t="shared" si="1417"/>
        <v>0</v>
      </c>
      <c r="AO1896" s="242">
        <f t="shared" si="1418"/>
        <v>0</v>
      </c>
      <c r="AP1896" s="242">
        <f t="shared" si="1419"/>
        <v>0</v>
      </c>
      <c r="AQ1896" s="276">
        <f t="shared" si="1402"/>
        <v>0</v>
      </c>
      <c r="AR1896" s="281">
        <f t="shared" si="1387"/>
        <v>0</v>
      </c>
      <c r="AS1896" s="245">
        <f t="shared" si="1388"/>
        <v>0</v>
      </c>
      <c r="AY1896" s="160"/>
      <c r="AZ1896" s="160"/>
      <c r="BK1896" s="2"/>
      <c r="BL1896" s="2"/>
      <c r="BM1896" s="2"/>
      <c r="BN1896" s="2"/>
      <c r="BO1896" s="2"/>
      <c r="BP1896" s="2"/>
      <c r="BQ1896" s="2"/>
      <c r="BR1896" s="2"/>
      <c r="BS1896" s="2"/>
      <c r="BT1896" s="2"/>
      <c r="BU1896" s="2"/>
      <c r="BV1896" s="2"/>
      <c r="BW1896" s="2"/>
      <c r="BX1896" s="2"/>
      <c r="BY1896" s="2"/>
      <c r="BZ1896" s="2"/>
      <c r="CA1896" s="2"/>
      <c r="CI1896"/>
      <c r="CJ1896"/>
      <c r="CK1896"/>
      <c r="CL1896"/>
      <c r="CM1896"/>
      <c r="CN1896"/>
      <c r="CO1896"/>
      <c r="CP1896"/>
      <c r="CQ1896"/>
      <c r="CR1896"/>
      <c r="CS1896"/>
      <c r="CT1896"/>
      <c r="CU1896"/>
      <c r="CV1896"/>
      <c r="CW1896"/>
      <c r="CX1896"/>
    </row>
    <row r="1897" spans="2:102" x14ac:dyDescent="0.35">
      <c r="B1897" s="70" t="str">
        <f t="shared" ref="B1897:F1897" si="1449">B890</f>
        <v/>
      </c>
      <c r="C1897" s="166" t="str">
        <f t="shared" si="1449"/>
        <v/>
      </c>
      <c r="D1897" s="273" t="str">
        <f t="shared" si="1449"/>
        <v/>
      </c>
      <c r="E1897" s="273">
        <f t="shared" si="1449"/>
        <v>45016</v>
      </c>
      <c r="F1897" s="273">
        <f t="shared" si="1449"/>
        <v>0</v>
      </c>
      <c r="G1897" s="98">
        <f t="shared" si="1404"/>
        <v>0</v>
      </c>
      <c r="H1897" s="242">
        <f>IF(G1897=0,0,SUMIFS('Sch A. Input'!$H888:$CJ888,'Sch A. Input'!$H$14:$CJ$14,"Recurring",'Sch A. Input'!$H$13:$CJ$13,"&lt;="&amp;$O$1020,'Sch A. Input'!$H$13:$CJ$13,"&lt;="&amp;$L$11))</f>
        <v>0</v>
      </c>
      <c r="I1897" s="242">
        <f>IF(G1897=0,0,SUMIFS('Sch A. Input'!$H888:$CJ888,'Sch A. Input'!$H$14:$CJ$14,"One-time",'Sch A. Input'!$H$13:$CJ$13,"&lt;="&amp;$O$1020,'Sch A. Input'!$H$13:$CJ$13,"&lt;="&amp;$L$11))</f>
        <v>0</v>
      </c>
      <c r="J1897" s="283">
        <f t="shared" si="1405"/>
        <v>0</v>
      </c>
      <c r="K1897" s="242">
        <f t="shared" si="1406"/>
        <v>0</v>
      </c>
      <c r="L1897" s="242">
        <f t="shared" si="1407"/>
        <v>0</v>
      </c>
      <c r="M1897" s="276">
        <f t="shared" si="1399"/>
        <v>0</v>
      </c>
      <c r="N1897" s="281">
        <f t="shared" si="1381"/>
        <v>0</v>
      </c>
      <c r="O1897" s="245">
        <f t="shared" si="1382"/>
        <v>0</v>
      </c>
      <c r="P1897" s="248"/>
      <c r="Q1897" s="285">
        <f t="shared" si="1408"/>
        <v>0</v>
      </c>
      <c r="R1897" s="242">
        <f>IF(Q1897=0,0,SUMIFS('Sch A. Input'!$H888:$CJ888,'Sch A. Input'!$H$14:$CJ$14,"Recurring",'Sch A. Input'!$H$13:$CJ$13,"&lt;="&amp;$L$11,'Sch A. Input'!$H$13:$CJ$13,"&lt;="&amp;$Y$1020,'Sch A. Input'!$H$13:$CJ$13,"&gt;"&amp;$O$1020))</f>
        <v>0</v>
      </c>
      <c r="S1897" s="242">
        <f>IF(Q1897=0,0,SUMIFS('Sch A. Input'!$H888:$CJ888,'Sch A. Input'!$H$14:$CJ$14,"One-time",'Sch A. Input'!$H$13:$CJ$13,"&lt;="&amp;$L$11,'Sch A. Input'!$H$13:$CJ$13,"&lt;="&amp;$Y$1020,'Sch A. Input'!$H$13:$CJ$13,"&gt;"&amp;$O$1020))</f>
        <v>0</v>
      </c>
      <c r="T1897" s="283">
        <f t="shared" si="1409"/>
        <v>0</v>
      </c>
      <c r="U1897" s="242">
        <f t="shared" si="1410"/>
        <v>0</v>
      </c>
      <c r="V1897" s="242">
        <f t="shared" si="1411"/>
        <v>0</v>
      </c>
      <c r="W1897" s="276">
        <f t="shared" si="1400"/>
        <v>0</v>
      </c>
      <c r="X1897" s="281">
        <f t="shared" si="1383"/>
        <v>0</v>
      </c>
      <c r="Y1897" s="245">
        <f t="shared" si="1384"/>
        <v>0</v>
      </c>
      <c r="Z1897" s="248"/>
      <c r="AA1897" s="285">
        <f t="shared" si="1412"/>
        <v>0</v>
      </c>
      <c r="AB1897" s="242">
        <f>IF(AA1897=0,0,SUMIFS('Sch A. Input'!$H888:$CJ888,'Sch A. Input'!$H$14:$CJ$14,"Recurring",'Sch A. Input'!$H$13:$CJ$13,"&lt;="&amp;$L$11,'Sch A. Input'!$H$13:$CJ$13,"&lt;="&amp;$AI$1020,'Sch A. Input'!$H$13:$CJ$13,"&gt;"&amp;$Y$1020))</f>
        <v>0</v>
      </c>
      <c r="AC1897" s="242">
        <f>IF(AA1897=0,0,SUMIFS('Sch A. Input'!$H888:$CJ888,'Sch A. Input'!$H$14:$CJ$14,"One-time",'Sch A. Input'!$H$13:$CJ$13,"&lt;="&amp;$L$11,'Sch A. Input'!$H$13:$CJ$13,"&lt;="&amp;$AI$1020,'Sch A. Input'!$H$13:$CJ$13,"&gt;"&amp;$Y$1020))</f>
        <v>0</v>
      </c>
      <c r="AD1897" s="283">
        <f t="shared" si="1413"/>
        <v>0</v>
      </c>
      <c r="AE1897" s="242">
        <f t="shared" si="1414"/>
        <v>0</v>
      </c>
      <c r="AF1897" s="242">
        <f t="shared" si="1415"/>
        <v>0</v>
      </c>
      <c r="AG1897" s="276">
        <f t="shared" si="1401"/>
        <v>0</v>
      </c>
      <c r="AH1897" s="281">
        <f t="shared" si="1385"/>
        <v>0</v>
      </c>
      <c r="AI1897" s="245">
        <f t="shared" si="1386"/>
        <v>0</v>
      </c>
      <c r="AK1897" s="285">
        <f t="shared" si="1416"/>
        <v>0</v>
      </c>
      <c r="AL1897" s="242">
        <f>IF(AK1897=0,0,SUMIFS('Sch A. Input'!$H888:$CJ888,'Sch A. Input'!$H$14:$CJ$14,"Recurring",'Sch A. Input'!$H$13:$CJ$13,"&lt;="&amp;$L$11,'Sch A. Input'!$H$13:$CJ$13,"&lt;="&amp;$AS$1020,'Sch A. Input'!$H$13:$CJ$13,"&gt;"&amp;$AI$1020))</f>
        <v>0</v>
      </c>
      <c r="AM1897" s="242">
        <f>IF(AK1897=0,0,SUMIFS('Sch A. Input'!$H888:$CJ888,'Sch A. Input'!$H$14:$CJ$14,"One-time",'Sch A. Input'!$H$13:$CJ$13,"&lt;="&amp;$L$11,'Sch A. Input'!$H$13:$CJ$13,"&lt;="&amp;$AS$1020,'Sch A. Input'!$H$13:$CJ$13,"&gt;"&amp;$AI$1020))</f>
        <v>0</v>
      </c>
      <c r="AN1897" s="283">
        <f t="shared" si="1417"/>
        <v>0</v>
      </c>
      <c r="AO1897" s="242">
        <f t="shared" si="1418"/>
        <v>0</v>
      </c>
      <c r="AP1897" s="242">
        <f t="shared" si="1419"/>
        <v>0</v>
      </c>
      <c r="AQ1897" s="276">
        <f t="shared" si="1402"/>
        <v>0</v>
      </c>
      <c r="AR1897" s="281">
        <f t="shared" si="1387"/>
        <v>0</v>
      </c>
      <c r="AS1897" s="245">
        <f t="shared" si="1388"/>
        <v>0</v>
      </c>
      <c r="AY1897" s="160"/>
      <c r="AZ1897" s="160"/>
      <c r="BK1897" s="2"/>
      <c r="BL1897" s="2"/>
      <c r="BM1897" s="2"/>
      <c r="BN1897" s="2"/>
      <c r="BO1897" s="2"/>
      <c r="BP1897" s="2"/>
      <c r="BQ1897" s="2"/>
      <c r="BR1897" s="2"/>
      <c r="BS1897" s="2"/>
      <c r="BT1897" s="2"/>
      <c r="BU1897" s="2"/>
      <c r="BV1897" s="2"/>
      <c r="BW1897" s="2"/>
      <c r="BX1897" s="2"/>
      <c r="BY1897" s="2"/>
      <c r="BZ1897" s="2"/>
      <c r="CA1897" s="2"/>
      <c r="CI1897"/>
      <c r="CJ1897"/>
      <c r="CK1897"/>
      <c r="CL1897"/>
      <c r="CM1897"/>
      <c r="CN1897"/>
      <c r="CO1897"/>
      <c r="CP1897"/>
      <c r="CQ1897"/>
      <c r="CR1897"/>
      <c r="CS1897"/>
      <c r="CT1897"/>
      <c r="CU1897"/>
      <c r="CV1897"/>
      <c r="CW1897"/>
      <c r="CX1897"/>
    </row>
    <row r="1898" spans="2:102" x14ac:dyDescent="0.35">
      <c r="B1898" s="70" t="str">
        <f t="shared" ref="B1898:F1898" si="1450">B891</f>
        <v/>
      </c>
      <c r="C1898" s="166" t="str">
        <f t="shared" si="1450"/>
        <v/>
      </c>
      <c r="D1898" s="273" t="str">
        <f t="shared" si="1450"/>
        <v/>
      </c>
      <c r="E1898" s="273">
        <f t="shared" si="1450"/>
        <v>45016</v>
      </c>
      <c r="F1898" s="273">
        <f t="shared" si="1450"/>
        <v>0</v>
      </c>
      <c r="G1898" s="98">
        <f t="shared" si="1404"/>
        <v>0</v>
      </c>
      <c r="H1898" s="242">
        <f>IF(G1898=0,0,SUMIFS('Sch A. Input'!$H889:$CJ889,'Sch A. Input'!$H$14:$CJ$14,"Recurring",'Sch A. Input'!$H$13:$CJ$13,"&lt;="&amp;$O$1020,'Sch A. Input'!$H$13:$CJ$13,"&lt;="&amp;$L$11))</f>
        <v>0</v>
      </c>
      <c r="I1898" s="242">
        <f>IF(G1898=0,0,SUMIFS('Sch A. Input'!$H889:$CJ889,'Sch A. Input'!$H$14:$CJ$14,"One-time",'Sch A. Input'!$H$13:$CJ$13,"&lt;="&amp;$O$1020,'Sch A. Input'!$H$13:$CJ$13,"&lt;="&amp;$L$11))</f>
        <v>0</v>
      </c>
      <c r="J1898" s="283">
        <f t="shared" si="1405"/>
        <v>0</v>
      </c>
      <c r="K1898" s="242">
        <f t="shared" si="1406"/>
        <v>0</v>
      </c>
      <c r="L1898" s="242">
        <f t="shared" si="1407"/>
        <v>0</v>
      </c>
      <c r="M1898" s="276">
        <f t="shared" si="1399"/>
        <v>0</v>
      </c>
      <c r="N1898" s="281">
        <f t="shared" si="1381"/>
        <v>0</v>
      </c>
      <c r="O1898" s="245">
        <f t="shared" si="1382"/>
        <v>0</v>
      </c>
      <c r="P1898" s="248"/>
      <c r="Q1898" s="285">
        <f t="shared" si="1408"/>
        <v>0</v>
      </c>
      <c r="R1898" s="242">
        <f>IF(Q1898=0,0,SUMIFS('Sch A. Input'!$H889:$CJ889,'Sch A. Input'!$H$14:$CJ$14,"Recurring",'Sch A. Input'!$H$13:$CJ$13,"&lt;="&amp;$L$11,'Sch A. Input'!$H$13:$CJ$13,"&lt;="&amp;$Y$1020,'Sch A. Input'!$H$13:$CJ$13,"&gt;"&amp;$O$1020))</f>
        <v>0</v>
      </c>
      <c r="S1898" s="242">
        <f>IF(Q1898=0,0,SUMIFS('Sch A. Input'!$H889:$CJ889,'Sch A. Input'!$H$14:$CJ$14,"One-time",'Sch A. Input'!$H$13:$CJ$13,"&lt;="&amp;$L$11,'Sch A. Input'!$H$13:$CJ$13,"&lt;="&amp;$Y$1020,'Sch A. Input'!$H$13:$CJ$13,"&gt;"&amp;$O$1020))</f>
        <v>0</v>
      </c>
      <c r="T1898" s="283">
        <f t="shared" si="1409"/>
        <v>0</v>
      </c>
      <c r="U1898" s="242">
        <f t="shared" si="1410"/>
        <v>0</v>
      </c>
      <c r="V1898" s="242">
        <f t="shared" si="1411"/>
        <v>0</v>
      </c>
      <c r="W1898" s="276">
        <f t="shared" si="1400"/>
        <v>0</v>
      </c>
      <c r="X1898" s="281">
        <f t="shared" si="1383"/>
        <v>0</v>
      </c>
      <c r="Y1898" s="245">
        <f t="shared" si="1384"/>
        <v>0</v>
      </c>
      <c r="Z1898" s="248"/>
      <c r="AA1898" s="285">
        <f t="shared" si="1412"/>
        <v>0</v>
      </c>
      <c r="AB1898" s="242">
        <f>IF(AA1898=0,0,SUMIFS('Sch A. Input'!$H889:$CJ889,'Sch A. Input'!$H$14:$CJ$14,"Recurring",'Sch A. Input'!$H$13:$CJ$13,"&lt;="&amp;$L$11,'Sch A. Input'!$H$13:$CJ$13,"&lt;="&amp;$AI$1020,'Sch A. Input'!$H$13:$CJ$13,"&gt;"&amp;$Y$1020))</f>
        <v>0</v>
      </c>
      <c r="AC1898" s="242">
        <f>IF(AA1898=0,0,SUMIFS('Sch A. Input'!$H889:$CJ889,'Sch A. Input'!$H$14:$CJ$14,"One-time",'Sch A. Input'!$H$13:$CJ$13,"&lt;="&amp;$L$11,'Sch A. Input'!$H$13:$CJ$13,"&lt;="&amp;$AI$1020,'Sch A. Input'!$H$13:$CJ$13,"&gt;"&amp;$Y$1020))</f>
        <v>0</v>
      </c>
      <c r="AD1898" s="283">
        <f t="shared" si="1413"/>
        <v>0</v>
      </c>
      <c r="AE1898" s="242">
        <f t="shared" si="1414"/>
        <v>0</v>
      </c>
      <c r="AF1898" s="242">
        <f t="shared" si="1415"/>
        <v>0</v>
      </c>
      <c r="AG1898" s="276">
        <f t="shared" si="1401"/>
        <v>0</v>
      </c>
      <c r="AH1898" s="281">
        <f t="shared" si="1385"/>
        <v>0</v>
      </c>
      <c r="AI1898" s="245">
        <f t="shared" si="1386"/>
        <v>0</v>
      </c>
      <c r="AK1898" s="285">
        <f t="shared" si="1416"/>
        <v>0</v>
      </c>
      <c r="AL1898" s="242">
        <f>IF(AK1898=0,0,SUMIFS('Sch A. Input'!$H889:$CJ889,'Sch A. Input'!$H$14:$CJ$14,"Recurring",'Sch A. Input'!$H$13:$CJ$13,"&lt;="&amp;$L$11,'Sch A. Input'!$H$13:$CJ$13,"&lt;="&amp;$AS$1020,'Sch A. Input'!$H$13:$CJ$13,"&gt;"&amp;$AI$1020))</f>
        <v>0</v>
      </c>
      <c r="AM1898" s="242">
        <f>IF(AK1898=0,0,SUMIFS('Sch A. Input'!$H889:$CJ889,'Sch A. Input'!$H$14:$CJ$14,"One-time",'Sch A. Input'!$H$13:$CJ$13,"&lt;="&amp;$L$11,'Sch A. Input'!$H$13:$CJ$13,"&lt;="&amp;$AS$1020,'Sch A. Input'!$H$13:$CJ$13,"&gt;"&amp;$AI$1020))</f>
        <v>0</v>
      </c>
      <c r="AN1898" s="283">
        <f t="shared" si="1417"/>
        <v>0</v>
      </c>
      <c r="AO1898" s="242">
        <f t="shared" si="1418"/>
        <v>0</v>
      </c>
      <c r="AP1898" s="242">
        <f t="shared" si="1419"/>
        <v>0</v>
      </c>
      <c r="AQ1898" s="276">
        <f t="shared" si="1402"/>
        <v>0</v>
      </c>
      <c r="AR1898" s="281">
        <f t="shared" si="1387"/>
        <v>0</v>
      </c>
      <c r="AS1898" s="245">
        <f t="shared" si="1388"/>
        <v>0</v>
      </c>
      <c r="AY1898" s="160"/>
      <c r="AZ1898" s="160"/>
      <c r="BK1898" s="2"/>
      <c r="BL1898" s="2"/>
      <c r="BM1898" s="2"/>
      <c r="BN1898" s="2"/>
      <c r="BO1898" s="2"/>
      <c r="BP1898" s="2"/>
      <c r="BQ1898" s="2"/>
      <c r="BR1898" s="2"/>
      <c r="BS1898" s="2"/>
      <c r="BT1898" s="2"/>
      <c r="BU1898" s="2"/>
      <c r="BV1898" s="2"/>
      <c r="BW1898" s="2"/>
      <c r="BX1898" s="2"/>
      <c r="BY1898" s="2"/>
      <c r="BZ1898" s="2"/>
      <c r="CA1898" s="2"/>
      <c r="CI1898"/>
      <c r="CJ1898"/>
      <c r="CK1898"/>
      <c r="CL1898"/>
      <c r="CM1898"/>
      <c r="CN1898"/>
      <c r="CO1898"/>
      <c r="CP1898"/>
      <c r="CQ1898"/>
      <c r="CR1898"/>
      <c r="CS1898"/>
      <c r="CT1898"/>
      <c r="CU1898"/>
      <c r="CV1898"/>
      <c r="CW1898"/>
      <c r="CX1898"/>
    </row>
    <row r="1899" spans="2:102" x14ac:dyDescent="0.35">
      <c r="B1899" s="70" t="str">
        <f t="shared" ref="B1899:F1899" si="1451">B892</f>
        <v/>
      </c>
      <c r="C1899" s="166" t="str">
        <f t="shared" si="1451"/>
        <v/>
      </c>
      <c r="D1899" s="273" t="str">
        <f t="shared" si="1451"/>
        <v/>
      </c>
      <c r="E1899" s="273">
        <f t="shared" si="1451"/>
        <v>45016</v>
      </c>
      <c r="F1899" s="273">
        <f t="shared" si="1451"/>
        <v>0</v>
      </c>
      <c r="G1899" s="98">
        <f t="shared" si="1404"/>
        <v>0</v>
      </c>
      <c r="H1899" s="242">
        <f>IF(G1899=0,0,SUMIFS('Sch A. Input'!$H890:$CJ890,'Sch A. Input'!$H$14:$CJ$14,"Recurring",'Sch A. Input'!$H$13:$CJ$13,"&lt;="&amp;$O$1020,'Sch A. Input'!$H$13:$CJ$13,"&lt;="&amp;$L$11))</f>
        <v>0</v>
      </c>
      <c r="I1899" s="242">
        <f>IF(G1899=0,0,SUMIFS('Sch A. Input'!$H890:$CJ890,'Sch A. Input'!$H$14:$CJ$14,"One-time",'Sch A. Input'!$H$13:$CJ$13,"&lt;="&amp;$O$1020,'Sch A. Input'!$H$13:$CJ$13,"&lt;="&amp;$L$11))</f>
        <v>0</v>
      </c>
      <c r="J1899" s="283">
        <f t="shared" si="1405"/>
        <v>0</v>
      </c>
      <c r="K1899" s="242">
        <f t="shared" si="1406"/>
        <v>0</v>
      </c>
      <c r="L1899" s="242">
        <f t="shared" si="1407"/>
        <v>0</v>
      </c>
      <c r="M1899" s="276">
        <f t="shared" si="1399"/>
        <v>0</v>
      </c>
      <c r="N1899" s="281">
        <f t="shared" si="1381"/>
        <v>0</v>
      </c>
      <c r="O1899" s="245">
        <f t="shared" si="1382"/>
        <v>0</v>
      </c>
      <c r="P1899" s="248"/>
      <c r="Q1899" s="285">
        <f t="shared" si="1408"/>
        <v>0</v>
      </c>
      <c r="R1899" s="242">
        <f>IF(Q1899=0,0,SUMIFS('Sch A. Input'!$H890:$CJ890,'Sch A. Input'!$H$14:$CJ$14,"Recurring",'Sch A. Input'!$H$13:$CJ$13,"&lt;="&amp;$L$11,'Sch A. Input'!$H$13:$CJ$13,"&lt;="&amp;$Y$1020,'Sch A. Input'!$H$13:$CJ$13,"&gt;"&amp;$O$1020))</f>
        <v>0</v>
      </c>
      <c r="S1899" s="242">
        <f>IF(Q1899=0,0,SUMIFS('Sch A. Input'!$H890:$CJ890,'Sch A. Input'!$H$14:$CJ$14,"One-time",'Sch A. Input'!$H$13:$CJ$13,"&lt;="&amp;$L$11,'Sch A. Input'!$H$13:$CJ$13,"&lt;="&amp;$Y$1020,'Sch A. Input'!$H$13:$CJ$13,"&gt;"&amp;$O$1020))</f>
        <v>0</v>
      </c>
      <c r="T1899" s="283">
        <f t="shared" si="1409"/>
        <v>0</v>
      </c>
      <c r="U1899" s="242">
        <f t="shared" si="1410"/>
        <v>0</v>
      </c>
      <c r="V1899" s="242">
        <f t="shared" si="1411"/>
        <v>0</v>
      </c>
      <c r="W1899" s="276">
        <f t="shared" si="1400"/>
        <v>0</v>
      </c>
      <c r="X1899" s="281">
        <f t="shared" si="1383"/>
        <v>0</v>
      </c>
      <c r="Y1899" s="245">
        <f t="shared" si="1384"/>
        <v>0</v>
      </c>
      <c r="Z1899" s="248"/>
      <c r="AA1899" s="285">
        <f t="shared" si="1412"/>
        <v>0</v>
      </c>
      <c r="AB1899" s="242">
        <f>IF(AA1899=0,0,SUMIFS('Sch A. Input'!$H890:$CJ890,'Sch A. Input'!$H$14:$CJ$14,"Recurring",'Sch A. Input'!$H$13:$CJ$13,"&lt;="&amp;$L$11,'Sch A. Input'!$H$13:$CJ$13,"&lt;="&amp;$AI$1020,'Sch A. Input'!$H$13:$CJ$13,"&gt;"&amp;$Y$1020))</f>
        <v>0</v>
      </c>
      <c r="AC1899" s="242">
        <f>IF(AA1899=0,0,SUMIFS('Sch A. Input'!$H890:$CJ890,'Sch A. Input'!$H$14:$CJ$14,"One-time",'Sch A. Input'!$H$13:$CJ$13,"&lt;="&amp;$L$11,'Sch A. Input'!$H$13:$CJ$13,"&lt;="&amp;$AI$1020,'Sch A. Input'!$H$13:$CJ$13,"&gt;"&amp;$Y$1020))</f>
        <v>0</v>
      </c>
      <c r="AD1899" s="283">
        <f t="shared" si="1413"/>
        <v>0</v>
      </c>
      <c r="AE1899" s="242">
        <f t="shared" si="1414"/>
        <v>0</v>
      </c>
      <c r="AF1899" s="242">
        <f t="shared" si="1415"/>
        <v>0</v>
      </c>
      <c r="AG1899" s="276">
        <f t="shared" si="1401"/>
        <v>0</v>
      </c>
      <c r="AH1899" s="281">
        <f t="shared" si="1385"/>
        <v>0</v>
      </c>
      <c r="AI1899" s="245">
        <f t="shared" si="1386"/>
        <v>0</v>
      </c>
      <c r="AK1899" s="285">
        <f t="shared" si="1416"/>
        <v>0</v>
      </c>
      <c r="AL1899" s="242">
        <f>IF(AK1899=0,0,SUMIFS('Sch A. Input'!$H890:$CJ890,'Sch A. Input'!$H$14:$CJ$14,"Recurring",'Sch A. Input'!$H$13:$CJ$13,"&lt;="&amp;$L$11,'Sch A. Input'!$H$13:$CJ$13,"&lt;="&amp;$AS$1020,'Sch A. Input'!$H$13:$CJ$13,"&gt;"&amp;$AI$1020))</f>
        <v>0</v>
      </c>
      <c r="AM1899" s="242">
        <f>IF(AK1899=0,0,SUMIFS('Sch A. Input'!$H890:$CJ890,'Sch A. Input'!$H$14:$CJ$14,"One-time",'Sch A. Input'!$H$13:$CJ$13,"&lt;="&amp;$L$11,'Sch A. Input'!$H$13:$CJ$13,"&lt;="&amp;$AS$1020,'Sch A. Input'!$H$13:$CJ$13,"&gt;"&amp;$AI$1020))</f>
        <v>0</v>
      </c>
      <c r="AN1899" s="283">
        <f t="shared" si="1417"/>
        <v>0</v>
      </c>
      <c r="AO1899" s="242">
        <f t="shared" si="1418"/>
        <v>0</v>
      </c>
      <c r="AP1899" s="242">
        <f t="shared" si="1419"/>
        <v>0</v>
      </c>
      <c r="AQ1899" s="276">
        <f t="shared" si="1402"/>
        <v>0</v>
      </c>
      <c r="AR1899" s="281">
        <f t="shared" si="1387"/>
        <v>0</v>
      </c>
      <c r="AS1899" s="245">
        <f t="shared" si="1388"/>
        <v>0</v>
      </c>
      <c r="AY1899" s="160"/>
      <c r="AZ1899" s="160"/>
      <c r="BK1899" s="2"/>
      <c r="BL1899" s="2"/>
      <c r="BM1899" s="2"/>
      <c r="BN1899" s="2"/>
      <c r="BO1899" s="2"/>
      <c r="BP1899" s="2"/>
      <c r="BQ1899" s="2"/>
      <c r="BR1899" s="2"/>
      <c r="BS1899" s="2"/>
      <c r="BT1899" s="2"/>
      <c r="BU1899" s="2"/>
      <c r="BV1899" s="2"/>
      <c r="BW1899" s="2"/>
      <c r="BX1899" s="2"/>
      <c r="BY1899" s="2"/>
      <c r="BZ1899" s="2"/>
      <c r="CA1899" s="2"/>
      <c r="CI1899"/>
      <c r="CJ1899"/>
      <c r="CK1899"/>
      <c r="CL1899"/>
      <c r="CM1899"/>
      <c r="CN1899"/>
      <c r="CO1899"/>
      <c r="CP1899"/>
      <c r="CQ1899"/>
      <c r="CR1899"/>
      <c r="CS1899"/>
      <c r="CT1899"/>
      <c r="CU1899"/>
      <c r="CV1899"/>
      <c r="CW1899"/>
      <c r="CX1899"/>
    </row>
    <row r="1900" spans="2:102" x14ac:dyDescent="0.35">
      <c r="B1900" s="70" t="str">
        <f t="shared" ref="B1900:F1900" si="1452">B893</f>
        <v/>
      </c>
      <c r="C1900" s="166" t="str">
        <f t="shared" si="1452"/>
        <v/>
      </c>
      <c r="D1900" s="273" t="str">
        <f t="shared" si="1452"/>
        <v/>
      </c>
      <c r="E1900" s="273">
        <f t="shared" si="1452"/>
        <v>45016</v>
      </c>
      <c r="F1900" s="273">
        <f t="shared" si="1452"/>
        <v>0</v>
      </c>
      <c r="G1900" s="98">
        <f t="shared" si="1404"/>
        <v>0</v>
      </c>
      <c r="H1900" s="242">
        <f>IF(G1900=0,0,SUMIFS('Sch A. Input'!$H891:$CJ891,'Sch A. Input'!$H$14:$CJ$14,"Recurring",'Sch A. Input'!$H$13:$CJ$13,"&lt;="&amp;$O$1020,'Sch A. Input'!$H$13:$CJ$13,"&lt;="&amp;$L$11))</f>
        <v>0</v>
      </c>
      <c r="I1900" s="242">
        <f>IF(G1900=0,0,SUMIFS('Sch A. Input'!$H891:$CJ891,'Sch A. Input'!$H$14:$CJ$14,"One-time",'Sch A. Input'!$H$13:$CJ$13,"&lt;="&amp;$O$1020,'Sch A. Input'!$H$13:$CJ$13,"&lt;="&amp;$L$11))</f>
        <v>0</v>
      </c>
      <c r="J1900" s="283">
        <f t="shared" si="1405"/>
        <v>0</v>
      </c>
      <c r="K1900" s="242">
        <f t="shared" si="1406"/>
        <v>0</v>
      </c>
      <c r="L1900" s="242">
        <f t="shared" si="1407"/>
        <v>0</v>
      </c>
      <c r="M1900" s="276">
        <f t="shared" si="1399"/>
        <v>0</v>
      </c>
      <c r="N1900" s="281">
        <f t="shared" si="1381"/>
        <v>0</v>
      </c>
      <c r="O1900" s="245">
        <f t="shared" si="1382"/>
        <v>0</v>
      </c>
      <c r="P1900" s="248"/>
      <c r="Q1900" s="285">
        <f t="shared" si="1408"/>
        <v>0</v>
      </c>
      <c r="R1900" s="242">
        <f>IF(Q1900=0,0,SUMIFS('Sch A. Input'!$H891:$CJ891,'Sch A. Input'!$H$14:$CJ$14,"Recurring",'Sch A. Input'!$H$13:$CJ$13,"&lt;="&amp;$L$11,'Sch A. Input'!$H$13:$CJ$13,"&lt;="&amp;$Y$1020,'Sch A. Input'!$H$13:$CJ$13,"&gt;"&amp;$O$1020))</f>
        <v>0</v>
      </c>
      <c r="S1900" s="242">
        <f>IF(Q1900=0,0,SUMIFS('Sch A. Input'!$H891:$CJ891,'Sch A. Input'!$H$14:$CJ$14,"One-time",'Sch A. Input'!$H$13:$CJ$13,"&lt;="&amp;$L$11,'Sch A. Input'!$H$13:$CJ$13,"&lt;="&amp;$Y$1020,'Sch A. Input'!$H$13:$CJ$13,"&gt;"&amp;$O$1020))</f>
        <v>0</v>
      </c>
      <c r="T1900" s="283">
        <f t="shared" si="1409"/>
        <v>0</v>
      </c>
      <c r="U1900" s="242">
        <f t="shared" si="1410"/>
        <v>0</v>
      </c>
      <c r="V1900" s="242">
        <f t="shared" si="1411"/>
        <v>0</v>
      </c>
      <c r="W1900" s="276">
        <f t="shared" si="1400"/>
        <v>0</v>
      </c>
      <c r="X1900" s="281">
        <f t="shared" si="1383"/>
        <v>0</v>
      </c>
      <c r="Y1900" s="245">
        <f t="shared" si="1384"/>
        <v>0</v>
      </c>
      <c r="Z1900" s="248"/>
      <c r="AA1900" s="285">
        <f t="shared" si="1412"/>
        <v>0</v>
      </c>
      <c r="AB1900" s="242">
        <f>IF(AA1900=0,0,SUMIFS('Sch A. Input'!$H891:$CJ891,'Sch A. Input'!$H$14:$CJ$14,"Recurring",'Sch A. Input'!$H$13:$CJ$13,"&lt;="&amp;$L$11,'Sch A. Input'!$H$13:$CJ$13,"&lt;="&amp;$AI$1020,'Sch A. Input'!$H$13:$CJ$13,"&gt;"&amp;$Y$1020))</f>
        <v>0</v>
      </c>
      <c r="AC1900" s="242">
        <f>IF(AA1900=0,0,SUMIFS('Sch A. Input'!$H891:$CJ891,'Sch A. Input'!$H$14:$CJ$14,"One-time",'Sch A. Input'!$H$13:$CJ$13,"&lt;="&amp;$L$11,'Sch A. Input'!$H$13:$CJ$13,"&lt;="&amp;$AI$1020,'Sch A. Input'!$H$13:$CJ$13,"&gt;"&amp;$Y$1020))</f>
        <v>0</v>
      </c>
      <c r="AD1900" s="283">
        <f t="shared" si="1413"/>
        <v>0</v>
      </c>
      <c r="AE1900" s="242">
        <f t="shared" si="1414"/>
        <v>0</v>
      </c>
      <c r="AF1900" s="242">
        <f t="shared" si="1415"/>
        <v>0</v>
      </c>
      <c r="AG1900" s="276">
        <f t="shared" si="1401"/>
        <v>0</v>
      </c>
      <c r="AH1900" s="281">
        <f t="shared" si="1385"/>
        <v>0</v>
      </c>
      <c r="AI1900" s="245">
        <f t="shared" si="1386"/>
        <v>0</v>
      </c>
      <c r="AK1900" s="285">
        <f t="shared" si="1416"/>
        <v>0</v>
      </c>
      <c r="AL1900" s="242">
        <f>IF(AK1900=0,0,SUMIFS('Sch A. Input'!$H891:$CJ891,'Sch A. Input'!$H$14:$CJ$14,"Recurring",'Sch A. Input'!$H$13:$CJ$13,"&lt;="&amp;$L$11,'Sch A. Input'!$H$13:$CJ$13,"&lt;="&amp;$AS$1020,'Sch A. Input'!$H$13:$CJ$13,"&gt;"&amp;$AI$1020))</f>
        <v>0</v>
      </c>
      <c r="AM1900" s="242">
        <f>IF(AK1900=0,0,SUMIFS('Sch A. Input'!$H891:$CJ891,'Sch A. Input'!$H$14:$CJ$14,"One-time",'Sch A. Input'!$H$13:$CJ$13,"&lt;="&amp;$L$11,'Sch A. Input'!$H$13:$CJ$13,"&lt;="&amp;$AS$1020,'Sch A. Input'!$H$13:$CJ$13,"&gt;"&amp;$AI$1020))</f>
        <v>0</v>
      </c>
      <c r="AN1900" s="283">
        <f t="shared" si="1417"/>
        <v>0</v>
      </c>
      <c r="AO1900" s="242">
        <f t="shared" si="1418"/>
        <v>0</v>
      </c>
      <c r="AP1900" s="242">
        <f t="shared" si="1419"/>
        <v>0</v>
      </c>
      <c r="AQ1900" s="276">
        <f t="shared" si="1402"/>
        <v>0</v>
      </c>
      <c r="AR1900" s="281">
        <f t="shared" si="1387"/>
        <v>0</v>
      </c>
      <c r="AS1900" s="245">
        <f t="shared" si="1388"/>
        <v>0</v>
      </c>
      <c r="AY1900" s="160"/>
      <c r="AZ1900" s="160"/>
      <c r="BK1900" s="2"/>
      <c r="BL1900" s="2"/>
      <c r="BM1900" s="2"/>
      <c r="BN1900" s="2"/>
      <c r="BO1900" s="2"/>
      <c r="BP1900" s="2"/>
      <c r="BQ1900" s="2"/>
      <c r="BR1900" s="2"/>
      <c r="BS1900" s="2"/>
      <c r="BT1900" s="2"/>
      <c r="BU1900" s="2"/>
      <c r="BV1900" s="2"/>
      <c r="BW1900" s="2"/>
      <c r="BX1900" s="2"/>
      <c r="BY1900" s="2"/>
      <c r="BZ1900" s="2"/>
      <c r="CA1900" s="2"/>
      <c r="CI1900"/>
      <c r="CJ1900"/>
      <c r="CK1900"/>
      <c r="CL1900"/>
      <c r="CM1900"/>
      <c r="CN1900"/>
      <c r="CO1900"/>
      <c r="CP1900"/>
      <c r="CQ1900"/>
      <c r="CR1900"/>
      <c r="CS1900"/>
      <c r="CT1900"/>
      <c r="CU1900"/>
      <c r="CV1900"/>
      <c r="CW1900"/>
      <c r="CX1900"/>
    </row>
    <row r="1901" spans="2:102" x14ac:dyDescent="0.35">
      <c r="B1901" s="70" t="str">
        <f t="shared" ref="B1901:F1901" si="1453">B894</f>
        <v/>
      </c>
      <c r="C1901" s="166" t="str">
        <f t="shared" si="1453"/>
        <v/>
      </c>
      <c r="D1901" s="273" t="str">
        <f t="shared" si="1453"/>
        <v/>
      </c>
      <c r="E1901" s="273">
        <f t="shared" si="1453"/>
        <v>45016</v>
      </c>
      <c r="F1901" s="273">
        <f t="shared" si="1453"/>
        <v>0</v>
      </c>
      <c r="G1901" s="98">
        <f t="shared" si="1404"/>
        <v>0</v>
      </c>
      <c r="H1901" s="242">
        <f>IF(G1901=0,0,SUMIFS('Sch A. Input'!$H892:$CJ892,'Sch A. Input'!$H$14:$CJ$14,"Recurring",'Sch A. Input'!$H$13:$CJ$13,"&lt;="&amp;$O$1020,'Sch A. Input'!$H$13:$CJ$13,"&lt;="&amp;$L$11))</f>
        <v>0</v>
      </c>
      <c r="I1901" s="242">
        <f>IF(G1901=0,0,SUMIFS('Sch A. Input'!$H892:$CJ892,'Sch A. Input'!$H$14:$CJ$14,"One-time",'Sch A. Input'!$H$13:$CJ$13,"&lt;="&amp;$O$1020,'Sch A. Input'!$H$13:$CJ$13,"&lt;="&amp;$L$11))</f>
        <v>0</v>
      </c>
      <c r="J1901" s="283">
        <f t="shared" si="1405"/>
        <v>0</v>
      </c>
      <c r="K1901" s="242">
        <f t="shared" si="1406"/>
        <v>0</v>
      </c>
      <c r="L1901" s="242">
        <f t="shared" si="1407"/>
        <v>0</v>
      </c>
      <c r="M1901" s="276">
        <f t="shared" si="1399"/>
        <v>0</v>
      </c>
      <c r="N1901" s="281">
        <f t="shared" si="1381"/>
        <v>0</v>
      </c>
      <c r="O1901" s="245">
        <f t="shared" si="1382"/>
        <v>0</v>
      </c>
      <c r="P1901" s="248"/>
      <c r="Q1901" s="285">
        <f t="shared" si="1408"/>
        <v>0</v>
      </c>
      <c r="R1901" s="242">
        <f>IF(Q1901=0,0,SUMIFS('Sch A. Input'!$H892:$CJ892,'Sch A. Input'!$H$14:$CJ$14,"Recurring",'Sch A. Input'!$H$13:$CJ$13,"&lt;="&amp;$L$11,'Sch A. Input'!$H$13:$CJ$13,"&lt;="&amp;$Y$1020,'Sch A. Input'!$H$13:$CJ$13,"&gt;"&amp;$O$1020))</f>
        <v>0</v>
      </c>
      <c r="S1901" s="242">
        <f>IF(Q1901=0,0,SUMIFS('Sch A. Input'!$H892:$CJ892,'Sch A. Input'!$H$14:$CJ$14,"One-time",'Sch A. Input'!$H$13:$CJ$13,"&lt;="&amp;$L$11,'Sch A. Input'!$H$13:$CJ$13,"&lt;="&amp;$Y$1020,'Sch A. Input'!$H$13:$CJ$13,"&gt;"&amp;$O$1020))</f>
        <v>0</v>
      </c>
      <c r="T1901" s="283">
        <f t="shared" si="1409"/>
        <v>0</v>
      </c>
      <c r="U1901" s="242">
        <f t="shared" si="1410"/>
        <v>0</v>
      </c>
      <c r="V1901" s="242">
        <f t="shared" si="1411"/>
        <v>0</v>
      </c>
      <c r="W1901" s="276">
        <f t="shared" si="1400"/>
        <v>0</v>
      </c>
      <c r="X1901" s="281">
        <f t="shared" si="1383"/>
        <v>0</v>
      </c>
      <c r="Y1901" s="245">
        <f t="shared" si="1384"/>
        <v>0</v>
      </c>
      <c r="Z1901" s="248"/>
      <c r="AA1901" s="285">
        <f t="shared" si="1412"/>
        <v>0</v>
      </c>
      <c r="AB1901" s="242">
        <f>IF(AA1901=0,0,SUMIFS('Sch A. Input'!$H892:$CJ892,'Sch A. Input'!$H$14:$CJ$14,"Recurring",'Sch A. Input'!$H$13:$CJ$13,"&lt;="&amp;$L$11,'Sch A. Input'!$H$13:$CJ$13,"&lt;="&amp;$AI$1020,'Sch A. Input'!$H$13:$CJ$13,"&gt;"&amp;$Y$1020))</f>
        <v>0</v>
      </c>
      <c r="AC1901" s="242">
        <f>IF(AA1901=0,0,SUMIFS('Sch A. Input'!$H892:$CJ892,'Sch A. Input'!$H$14:$CJ$14,"One-time",'Sch A. Input'!$H$13:$CJ$13,"&lt;="&amp;$L$11,'Sch A. Input'!$H$13:$CJ$13,"&lt;="&amp;$AI$1020,'Sch A. Input'!$H$13:$CJ$13,"&gt;"&amp;$Y$1020))</f>
        <v>0</v>
      </c>
      <c r="AD1901" s="283">
        <f t="shared" si="1413"/>
        <v>0</v>
      </c>
      <c r="AE1901" s="242">
        <f t="shared" si="1414"/>
        <v>0</v>
      </c>
      <c r="AF1901" s="242">
        <f t="shared" si="1415"/>
        <v>0</v>
      </c>
      <c r="AG1901" s="276">
        <f t="shared" si="1401"/>
        <v>0</v>
      </c>
      <c r="AH1901" s="281">
        <f t="shared" si="1385"/>
        <v>0</v>
      </c>
      <c r="AI1901" s="245">
        <f t="shared" si="1386"/>
        <v>0</v>
      </c>
      <c r="AK1901" s="285">
        <f t="shared" si="1416"/>
        <v>0</v>
      </c>
      <c r="AL1901" s="242">
        <f>IF(AK1901=0,0,SUMIFS('Sch A. Input'!$H892:$CJ892,'Sch A. Input'!$H$14:$CJ$14,"Recurring",'Sch A. Input'!$H$13:$CJ$13,"&lt;="&amp;$L$11,'Sch A. Input'!$H$13:$CJ$13,"&lt;="&amp;$AS$1020,'Sch A. Input'!$H$13:$CJ$13,"&gt;"&amp;$AI$1020))</f>
        <v>0</v>
      </c>
      <c r="AM1901" s="242">
        <f>IF(AK1901=0,0,SUMIFS('Sch A. Input'!$H892:$CJ892,'Sch A. Input'!$H$14:$CJ$14,"One-time",'Sch A. Input'!$H$13:$CJ$13,"&lt;="&amp;$L$11,'Sch A. Input'!$H$13:$CJ$13,"&lt;="&amp;$AS$1020,'Sch A. Input'!$H$13:$CJ$13,"&gt;"&amp;$AI$1020))</f>
        <v>0</v>
      </c>
      <c r="AN1901" s="283">
        <f t="shared" si="1417"/>
        <v>0</v>
      </c>
      <c r="AO1901" s="242">
        <f t="shared" si="1418"/>
        <v>0</v>
      </c>
      <c r="AP1901" s="242">
        <f t="shared" si="1419"/>
        <v>0</v>
      </c>
      <c r="AQ1901" s="276">
        <f t="shared" si="1402"/>
        <v>0</v>
      </c>
      <c r="AR1901" s="281">
        <f t="shared" si="1387"/>
        <v>0</v>
      </c>
      <c r="AS1901" s="245">
        <f t="shared" si="1388"/>
        <v>0</v>
      </c>
      <c r="AY1901" s="160"/>
      <c r="AZ1901" s="160"/>
      <c r="BK1901" s="2"/>
      <c r="BL1901" s="2"/>
      <c r="BM1901" s="2"/>
      <c r="BN1901" s="2"/>
      <c r="BO1901" s="2"/>
      <c r="BP1901" s="2"/>
      <c r="BQ1901" s="2"/>
      <c r="BR1901" s="2"/>
      <c r="BS1901" s="2"/>
      <c r="BT1901" s="2"/>
      <c r="BU1901" s="2"/>
      <c r="BV1901" s="2"/>
      <c r="BW1901" s="2"/>
      <c r="BX1901" s="2"/>
      <c r="BY1901" s="2"/>
      <c r="BZ1901" s="2"/>
      <c r="CA1901" s="2"/>
      <c r="CI1901"/>
      <c r="CJ1901"/>
      <c r="CK1901"/>
      <c r="CL1901"/>
      <c r="CM1901"/>
      <c r="CN1901"/>
      <c r="CO1901"/>
      <c r="CP1901"/>
      <c r="CQ1901"/>
      <c r="CR1901"/>
      <c r="CS1901"/>
      <c r="CT1901"/>
      <c r="CU1901"/>
      <c r="CV1901"/>
      <c r="CW1901"/>
      <c r="CX1901"/>
    </row>
    <row r="1902" spans="2:102" x14ac:dyDescent="0.35">
      <c r="B1902" s="70" t="str">
        <f t="shared" ref="B1902:F1902" si="1454">B895</f>
        <v/>
      </c>
      <c r="C1902" s="166" t="str">
        <f t="shared" si="1454"/>
        <v/>
      </c>
      <c r="D1902" s="273" t="str">
        <f t="shared" si="1454"/>
        <v/>
      </c>
      <c r="E1902" s="273">
        <f t="shared" si="1454"/>
        <v>45016</v>
      </c>
      <c r="F1902" s="273">
        <f t="shared" si="1454"/>
        <v>0</v>
      </c>
      <c r="G1902" s="98">
        <f t="shared" si="1404"/>
        <v>0</v>
      </c>
      <c r="H1902" s="242">
        <f>IF(G1902=0,0,SUMIFS('Sch A. Input'!$H893:$CJ893,'Sch A. Input'!$H$14:$CJ$14,"Recurring",'Sch A. Input'!$H$13:$CJ$13,"&lt;="&amp;$O$1020,'Sch A. Input'!$H$13:$CJ$13,"&lt;="&amp;$L$11))</f>
        <v>0</v>
      </c>
      <c r="I1902" s="242">
        <f>IF(G1902=0,0,SUMIFS('Sch A. Input'!$H893:$CJ893,'Sch A. Input'!$H$14:$CJ$14,"One-time",'Sch A. Input'!$H$13:$CJ$13,"&lt;="&amp;$O$1020,'Sch A. Input'!$H$13:$CJ$13,"&lt;="&amp;$L$11))</f>
        <v>0</v>
      </c>
      <c r="J1902" s="283">
        <f t="shared" si="1405"/>
        <v>0</v>
      </c>
      <c r="K1902" s="242">
        <f t="shared" si="1406"/>
        <v>0</v>
      </c>
      <c r="L1902" s="242">
        <f t="shared" si="1407"/>
        <v>0</v>
      </c>
      <c r="M1902" s="276">
        <f t="shared" si="1399"/>
        <v>0</v>
      </c>
      <c r="N1902" s="281">
        <f t="shared" si="1381"/>
        <v>0</v>
      </c>
      <c r="O1902" s="245">
        <f t="shared" si="1382"/>
        <v>0</v>
      </c>
      <c r="P1902" s="248"/>
      <c r="Q1902" s="285">
        <f t="shared" si="1408"/>
        <v>0</v>
      </c>
      <c r="R1902" s="242">
        <f>IF(Q1902=0,0,SUMIFS('Sch A. Input'!$H893:$CJ893,'Sch A. Input'!$H$14:$CJ$14,"Recurring",'Sch A. Input'!$H$13:$CJ$13,"&lt;="&amp;$L$11,'Sch A. Input'!$H$13:$CJ$13,"&lt;="&amp;$Y$1020,'Sch A. Input'!$H$13:$CJ$13,"&gt;"&amp;$O$1020))</f>
        <v>0</v>
      </c>
      <c r="S1902" s="242">
        <f>IF(Q1902=0,0,SUMIFS('Sch A. Input'!$H893:$CJ893,'Sch A. Input'!$H$14:$CJ$14,"One-time",'Sch A. Input'!$H$13:$CJ$13,"&lt;="&amp;$L$11,'Sch A. Input'!$H$13:$CJ$13,"&lt;="&amp;$Y$1020,'Sch A. Input'!$H$13:$CJ$13,"&gt;"&amp;$O$1020))</f>
        <v>0</v>
      </c>
      <c r="T1902" s="283">
        <f t="shared" si="1409"/>
        <v>0</v>
      </c>
      <c r="U1902" s="242">
        <f t="shared" si="1410"/>
        <v>0</v>
      </c>
      <c r="V1902" s="242">
        <f t="shared" si="1411"/>
        <v>0</v>
      </c>
      <c r="W1902" s="276">
        <f t="shared" si="1400"/>
        <v>0</v>
      </c>
      <c r="X1902" s="281">
        <f t="shared" si="1383"/>
        <v>0</v>
      </c>
      <c r="Y1902" s="245">
        <f t="shared" si="1384"/>
        <v>0</v>
      </c>
      <c r="Z1902" s="248"/>
      <c r="AA1902" s="285">
        <f t="shared" si="1412"/>
        <v>0</v>
      </c>
      <c r="AB1902" s="242">
        <f>IF(AA1902=0,0,SUMIFS('Sch A. Input'!$H893:$CJ893,'Sch A. Input'!$H$14:$CJ$14,"Recurring",'Sch A. Input'!$H$13:$CJ$13,"&lt;="&amp;$L$11,'Sch A. Input'!$H$13:$CJ$13,"&lt;="&amp;$AI$1020,'Sch A. Input'!$H$13:$CJ$13,"&gt;"&amp;$Y$1020))</f>
        <v>0</v>
      </c>
      <c r="AC1902" s="242">
        <f>IF(AA1902=0,0,SUMIFS('Sch A. Input'!$H893:$CJ893,'Sch A. Input'!$H$14:$CJ$14,"One-time",'Sch A. Input'!$H$13:$CJ$13,"&lt;="&amp;$L$11,'Sch A. Input'!$H$13:$CJ$13,"&lt;="&amp;$AI$1020,'Sch A. Input'!$H$13:$CJ$13,"&gt;"&amp;$Y$1020))</f>
        <v>0</v>
      </c>
      <c r="AD1902" s="283">
        <f t="shared" si="1413"/>
        <v>0</v>
      </c>
      <c r="AE1902" s="242">
        <f t="shared" si="1414"/>
        <v>0</v>
      </c>
      <c r="AF1902" s="242">
        <f t="shared" si="1415"/>
        <v>0</v>
      </c>
      <c r="AG1902" s="276">
        <f t="shared" si="1401"/>
        <v>0</v>
      </c>
      <c r="AH1902" s="281">
        <f t="shared" si="1385"/>
        <v>0</v>
      </c>
      <c r="AI1902" s="245">
        <f t="shared" si="1386"/>
        <v>0</v>
      </c>
      <c r="AK1902" s="285">
        <f t="shared" si="1416"/>
        <v>0</v>
      </c>
      <c r="AL1902" s="242">
        <f>IF(AK1902=0,0,SUMIFS('Sch A. Input'!$H893:$CJ893,'Sch A. Input'!$H$14:$CJ$14,"Recurring",'Sch A. Input'!$H$13:$CJ$13,"&lt;="&amp;$L$11,'Sch A. Input'!$H$13:$CJ$13,"&lt;="&amp;$AS$1020,'Sch A. Input'!$H$13:$CJ$13,"&gt;"&amp;$AI$1020))</f>
        <v>0</v>
      </c>
      <c r="AM1902" s="242">
        <f>IF(AK1902=0,0,SUMIFS('Sch A. Input'!$H893:$CJ893,'Sch A. Input'!$H$14:$CJ$14,"One-time",'Sch A. Input'!$H$13:$CJ$13,"&lt;="&amp;$L$11,'Sch A. Input'!$H$13:$CJ$13,"&lt;="&amp;$AS$1020,'Sch A. Input'!$H$13:$CJ$13,"&gt;"&amp;$AI$1020))</f>
        <v>0</v>
      </c>
      <c r="AN1902" s="283">
        <f t="shared" si="1417"/>
        <v>0</v>
      </c>
      <c r="AO1902" s="242">
        <f t="shared" si="1418"/>
        <v>0</v>
      </c>
      <c r="AP1902" s="242">
        <f t="shared" si="1419"/>
        <v>0</v>
      </c>
      <c r="AQ1902" s="276">
        <f t="shared" si="1402"/>
        <v>0</v>
      </c>
      <c r="AR1902" s="281">
        <f t="shared" si="1387"/>
        <v>0</v>
      </c>
      <c r="AS1902" s="245">
        <f t="shared" si="1388"/>
        <v>0</v>
      </c>
      <c r="AY1902" s="160"/>
      <c r="AZ1902" s="160"/>
      <c r="BK1902" s="2"/>
      <c r="BL1902" s="2"/>
      <c r="BM1902" s="2"/>
      <c r="BN1902" s="2"/>
      <c r="BO1902" s="2"/>
      <c r="BP1902" s="2"/>
      <c r="BQ1902" s="2"/>
      <c r="BR1902" s="2"/>
      <c r="BS1902" s="2"/>
      <c r="BT1902" s="2"/>
      <c r="BU1902" s="2"/>
      <c r="BV1902" s="2"/>
      <c r="BW1902" s="2"/>
      <c r="BX1902" s="2"/>
      <c r="BY1902" s="2"/>
      <c r="BZ1902" s="2"/>
      <c r="CA1902" s="2"/>
      <c r="CI1902"/>
      <c r="CJ1902"/>
      <c r="CK1902"/>
      <c r="CL1902"/>
      <c r="CM1902"/>
      <c r="CN1902"/>
      <c r="CO1902"/>
      <c r="CP1902"/>
      <c r="CQ1902"/>
      <c r="CR1902"/>
      <c r="CS1902"/>
      <c r="CT1902"/>
      <c r="CU1902"/>
      <c r="CV1902"/>
      <c r="CW1902"/>
      <c r="CX1902"/>
    </row>
    <row r="1903" spans="2:102" x14ac:dyDescent="0.35">
      <c r="B1903" s="70" t="str">
        <f t="shared" ref="B1903:F1903" si="1455">B896</f>
        <v/>
      </c>
      <c r="C1903" s="166" t="str">
        <f t="shared" si="1455"/>
        <v/>
      </c>
      <c r="D1903" s="273" t="str">
        <f t="shared" si="1455"/>
        <v/>
      </c>
      <c r="E1903" s="273">
        <f t="shared" si="1455"/>
        <v>45016</v>
      </c>
      <c r="F1903" s="273">
        <f t="shared" si="1455"/>
        <v>0</v>
      </c>
      <c r="G1903" s="98">
        <f t="shared" si="1404"/>
        <v>0</v>
      </c>
      <c r="H1903" s="242">
        <f>IF(G1903=0,0,SUMIFS('Sch A. Input'!$H894:$CJ894,'Sch A. Input'!$H$14:$CJ$14,"Recurring",'Sch A. Input'!$H$13:$CJ$13,"&lt;="&amp;$O$1020,'Sch A. Input'!$H$13:$CJ$13,"&lt;="&amp;$L$11))</f>
        <v>0</v>
      </c>
      <c r="I1903" s="242">
        <f>IF(G1903=0,0,SUMIFS('Sch A. Input'!$H894:$CJ894,'Sch A. Input'!$H$14:$CJ$14,"One-time",'Sch A. Input'!$H$13:$CJ$13,"&lt;="&amp;$O$1020,'Sch A. Input'!$H$13:$CJ$13,"&lt;="&amp;$L$11))</f>
        <v>0</v>
      </c>
      <c r="J1903" s="283">
        <f t="shared" si="1405"/>
        <v>0</v>
      </c>
      <c r="K1903" s="242">
        <f t="shared" si="1406"/>
        <v>0</v>
      </c>
      <c r="L1903" s="242">
        <f t="shared" si="1407"/>
        <v>0</v>
      </c>
      <c r="M1903" s="276">
        <f t="shared" si="1399"/>
        <v>0</v>
      </c>
      <c r="N1903" s="281">
        <f t="shared" si="1381"/>
        <v>0</v>
      </c>
      <c r="O1903" s="245">
        <f t="shared" si="1382"/>
        <v>0</v>
      </c>
      <c r="P1903" s="248"/>
      <c r="Q1903" s="285">
        <f t="shared" si="1408"/>
        <v>0</v>
      </c>
      <c r="R1903" s="242">
        <f>IF(Q1903=0,0,SUMIFS('Sch A. Input'!$H894:$CJ894,'Sch A. Input'!$H$14:$CJ$14,"Recurring",'Sch A. Input'!$H$13:$CJ$13,"&lt;="&amp;$L$11,'Sch A. Input'!$H$13:$CJ$13,"&lt;="&amp;$Y$1020,'Sch A. Input'!$H$13:$CJ$13,"&gt;"&amp;$O$1020))</f>
        <v>0</v>
      </c>
      <c r="S1903" s="242">
        <f>IF(Q1903=0,0,SUMIFS('Sch A. Input'!$H894:$CJ894,'Sch A. Input'!$H$14:$CJ$14,"One-time",'Sch A. Input'!$H$13:$CJ$13,"&lt;="&amp;$L$11,'Sch A. Input'!$H$13:$CJ$13,"&lt;="&amp;$Y$1020,'Sch A. Input'!$H$13:$CJ$13,"&gt;"&amp;$O$1020))</f>
        <v>0</v>
      </c>
      <c r="T1903" s="283">
        <f t="shared" si="1409"/>
        <v>0</v>
      </c>
      <c r="U1903" s="242">
        <f t="shared" si="1410"/>
        <v>0</v>
      </c>
      <c r="V1903" s="242">
        <f t="shared" si="1411"/>
        <v>0</v>
      </c>
      <c r="W1903" s="276">
        <f t="shared" si="1400"/>
        <v>0</v>
      </c>
      <c r="X1903" s="281">
        <f t="shared" si="1383"/>
        <v>0</v>
      </c>
      <c r="Y1903" s="245">
        <f t="shared" si="1384"/>
        <v>0</v>
      </c>
      <c r="Z1903" s="248"/>
      <c r="AA1903" s="285">
        <f t="shared" si="1412"/>
        <v>0</v>
      </c>
      <c r="AB1903" s="242">
        <f>IF(AA1903=0,0,SUMIFS('Sch A. Input'!$H894:$CJ894,'Sch A. Input'!$H$14:$CJ$14,"Recurring",'Sch A. Input'!$H$13:$CJ$13,"&lt;="&amp;$L$11,'Sch A. Input'!$H$13:$CJ$13,"&lt;="&amp;$AI$1020,'Sch A. Input'!$H$13:$CJ$13,"&gt;"&amp;$Y$1020))</f>
        <v>0</v>
      </c>
      <c r="AC1903" s="242">
        <f>IF(AA1903=0,0,SUMIFS('Sch A. Input'!$H894:$CJ894,'Sch A. Input'!$H$14:$CJ$14,"One-time",'Sch A. Input'!$H$13:$CJ$13,"&lt;="&amp;$L$11,'Sch A. Input'!$H$13:$CJ$13,"&lt;="&amp;$AI$1020,'Sch A. Input'!$H$13:$CJ$13,"&gt;"&amp;$Y$1020))</f>
        <v>0</v>
      </c>
      <c r="AD1903" s="283">
        <f t="shared" si="1413"/>
        <v>0</v>
      </c>
      <c r="AE1903" s="242">
        <f t="shared" si="1414"/>
        <v>0</v>
      </c>
      <c r="AF1903" s="242">
        <f t="shared" si="1415"/>
        <v>0</v>
      </c>
      <c r="AG1903" s="276">
        <f t="shared" si="1401"/>
        <v>0</v>
      </c>
      <c r="AH1903" s="281">
        <f t="shared" si="1385"/>
        <v>0</v>
      </c>
      <c r="AI1903" s="245">
        <f t="shared" si="1386"/>
        <v>0</v>
      </c>
      <c r="AK1903" s="285">
        <f t="shared" si="1416"/>
        <v>0</v>
      </c>
      <c r="AL1903" s="242">
        <f>IF(AK1903=0,0,SUMIFS('Sch A. Input'!$H894:$CJ894,'Sch A. Input'!$H$14:$CJ$14,"Recurring",'Sch A. Input'!$H$13:$CJ$13,"&lt;="&amp;$L$11,'Sch A. Input'!$H$13:$CJ$13,"&lt;="&amp;$AS$1020,'Sch A. Input'!$H$13:$CJ$13,"&gt;"&amp;$AI$1020))</f>
        <v>0</v>
      </c>
      <c r="AM1903" s="242">
        <f>IF(AK1903=0,0,SUMIFS('Sch A. Input'!$H894:$CJ894,'Sch A. Input'!$H$14:$CJ$14,"One-time",'Sch A. Input'!$H$13:$CJ$13,"&lt;="&amp;$L$11,'Sch A. Input'!$H$13:$CJ$13,"&lt;="&amp;$AS$1020,'Sch A. Input'!$H$13:$CJ$13,"&gt;"&amp;$AI$1020))</f>
        <v>0</v>
      </c>
      <c r="AN1903" s="283">
        <f t="shared" si="1417"/>
        <v>0</v>
      </c>
      <c r="AO1903" s="242">
        <f t="shared" si="1418"/>
        <v>0</v>
      </c>
      <c r="AP1903" s="242">
        <f t="shared" si="1419"/>
        <v>0</v>
      </c>
      <c r="AQ1903" s="276">
        <f t="shared" si="1402"/>
        <v>0</v>
      </c>
      <c r="AR1903" s="281">
        <f t="shared" si="1387"/>
        <v>0</v>
      </c>
      <c r="AS1903" s="245">
        <f t="shared" si="1388"/>
        <v>0</v>
      </c>
      <c r="AY1903" s="160"/>
      <c r="AZ1903" s="160"/>
      <c r="BK1903" s="2"/>
      <c r="BL1903" s="2"/>
      <c r="BM1903" s="2"/>
      <c r="BN1903" s="2"/>
      <c r="BO1903" s="2"/>
      <c r="BP1903" s="2"/>
      <c r="BQ1903" s="2"/>
      <c r="BR1903" s="2"/>
      <c r="BS1903" s="2"/>
      <c r="BT1903" s="2"/>
      <c r="BU1903" s="2"/>
      <c r="BV1903" s="2"/>
      <c r="BW1903" s="2"/>
      <c r="BX1903" s="2"/>
      <c r="BY1903" s="2"/>
      <c r="BZ1903" s="2"/>
      <c r="CA1903" s="2"/>
      <c r="CI1903"/>
      <c r="CJ1903"/>
      <c r="CK1903"/>
      <c r="CL1903"/>
      <c r="CM1903"/>
      <c r="CN1903"/>
      <c r="CO1903"/>
      <c r="CP1903"/>
      <c r="CQ1903"/>
      <c r="CR1903"/>
      <c r="CS1903"/>
      <c r="CT1903"/>
      <c r="CU1903"/>
      <c r="CV1903"/>
      <c r="CW1903"/>
      <c r="CX1903"/>
    </row>
    <row r="1904" spans="2:102" x14ac:dyDescent="0.35">
      <c r="B1904" s="70" t="str">
        <f t="shared" ref="B1904:F1904" si="1456">B897</f>
        <v/>
      </c>
      <c r="C1904" s="166" t="str">
        <f t="shared" si="1456"/>
        <v/>
      </c>
      <c r="D1904" s="273" t="str">
        <f t="shared" si="1456"/>
        <v/>
      </c>
      <c r="E1904" s="273">
        <f t="shared" si="1456"/>
        <v>45016</v>
      </c>
      <c r="F1904" s="273">
        <f t="shared" si="1456"/>
        <v>0</v>
      </c>
      <c r="G1904" s="98">
        <f t="shared" si="1404"/>
        <v>0</v>
      </c>
      <c r="H1904" s="242">
        <f>IF(G1904=0,0,SUMIFS('Sch A. Input'!$H895:$CJ895,'Sch A. Input'!$H$14:$CJ$14,"Recurring",'Sch A. Input'!$H$13:$CJ$13,"&lt;="&amp;$O$1020,'Sch A. Input'!$H$13:$CJ$13,"&lt;="&amp;$L$11))</f>
        <v>0</v>
      </c>
      <c r="I1904" s="242">
        <f>IF(G1904=0,0,SUMIFS('Sch A. Input'!$H895:$CJ895,'Sch A. Input'!$H$14:$CJ$14,"One-time",'Sch A. Input'!$H$13:$CJ$13,"&lt;="&amp;$O$1020,'Sch A. Input'!$H$13:$CJ$13,"&lt;="&amp;$L$11))</f>
        <v>0</v>
      </c>
      <c r="J1904" s="283">
        <f t="shared" si="1405"/>
        <v>0</v>
      </c>
      <c r="K1904" s="242">
        <f t="shared" si="1406"/>
        <v>0</v>
      </c>
      <c r="L1904" s="242">
        <f t="shared" si="1407"/>
        <v>0</v>
      </c>
      <c r="M1904" s="276">
        <f t="shared" si="1399"/>
        <v>0</v>
      </c>
      <c r="N1904" s="281">
        <f t="shared" si="1381"/>
        <v>0</v>
      </c>
      <c r="O1904" s="245">
        <f t="shared" si="1382"/>
        <v>0</v>
      </c>
      <c r="P1904" s="248"/>
      <c r="Q1904" s="285">
        <f t="shared" si="1408"/>
        <v>0</v>
      </c>
      <c r="R1904" s="242">
        <f>IF(Q1904=0,0,SUMIFS('Sch A. Input'!$H895:$CJ895,'Sch A. Input'!$H$14:$CJ$14,"Recurring",'Sch A. Input'!$H$13:$CJ$13,"&lt;="&amp;$L$11,'Sch A. Input'!$H$13:$CJ$13,"&lt;="&amp;$Y$1020,'Sch A. Input'!$H$13:$CJ$13,"&gt;"&amp;$O$1020))</f>
        <v>0</v>
      </c>
      <c r="S1904" s="242">
        <f>IF(Q1904=0,0,SUMIFS('Sch A. Input'!$H895:$CJ895,'Sch A. Input'!$H$14:$CJ$14,"One-time",'Sch A. Input'!$H$13:$CJ$13,"&lt;="&amp;$L$11,'Sch A. Input'!$H$13:$CJ$13,"&lt;="&amp;$Y$1020,'Sch A. Input'!$H$13:$CJ$13,"&gt;"&amp;$O$1020))</f>
        <v>0</v>
      </c>
      <c r="T1904" s="283">
        <f t="shared" si="1409"/>
        <v>0</v>
      </c>
      <c r="U1904" s="242">
        <f t="shared" si="1410"/>
        <v>0</v>
      </c>
      <c r="V1904" s="242">
        <f t="shared" si="1411"/>
        <v>0</v>
      </c>
      <c r="W1904" s="276">
        <f t="shared" si="1400"/>
        <v>0</v>
      </c>
      <c r="X1904" s="281">
        <f t="shared" si="1383"/>
        <v>0</v>
      </c>
      <c r="Y1904" s="245">
        <f t="shared" si="1384"/>
        <v>0</v>
      </c>
      <c r="Z1904" s="248"/>
      <c r="AA1904" s="285">
        <f t="shared" si="1412"/>
        <v>0</v>
      </c>
      <c r="AB1904" s="242">
        <f>IF(AA1904=0,0,SUMIFS('Sch A. Input'!$H895:$CJ895,'Sch A. Input'!$H$14:$CJ$14,"Recurring",'Sch A. Input'!$H$13:$CJ$13,"&lt;="&amp;$L$11,'Sch A. Input'!$H$13:$CJ$13,"&lt;="&amp;$AI$1020,'Sch A. Input'!$H$13:$CJ$13,"&gt;"&amp;$Y$1020))</f>
        <v>0</v>
      </c>
      <c r="AC1904" s="242">
        <f>IF(AA1904=0,0,SUMIFS('Sch A. Input'!$H895:$CJ895,'Sch A. Input'!$H$14:$CJ$14,"One-time",'Sch A. Input'!$H$13:$CJ$13,"&lt;="&amp;$L$11,'Sch A. Input'!$H$13:$CJ$13,"&lt;="&amp;$AI$1020,'Sch A. Input'!$H$13:$CJ$13,"&gt;"&amp;$Y$1020))</f>
        <v>0</v>
      </c>
      <c r="AD1904" s="283">
        <f t="shared" si="1413"/>
        <v>0</v>
      </c>
      <c r="AE1904" s="242">
        <f t="shared" si="1414"/>
        <v>0</v>
      </c>
      <c r="AF1904" s="242">
        <f t="shared" si="1415"/>
        <v>0</v>
      </c>
      <c r="AG1904" s="276">
        <f t="shared" si="1401"/>
        <v>0</v>
      </c>
      <c r="AH1904" s="281">
        <f t="shared" si="1385"/>
        <v>0</v>
      </c>
      <c r="AI1904" s="245">
        <f t="shared" si="1386"/>
        <v>0</v>
      </c>
      <c r="AK1904" s="285">
        <f t="shared" si="1416"/>
        <v>0</v>
      </c>
      <c r="AL1904" s="242">
        <f>IF(AK1904=0,0,SUMIFS('Sch A. Input'!$H895:$CJ895,'Sch A. Input'!$H$14:$CJ$14,"Recurring",'Sch A. Input'!$H$13:$CJ$13,"&lt;="&amp;$L$11,'Sch A. Input'!$H$13:$CJ$13,"&lt;="&amp;$AS$1020,'Sch A. Input'!$H$13:$CJ$13,"&gt;"&amp;$AI$1020))</f>
        <v>0</v>
      </c>
      <c r="AM1904" s="242">
        <f>IF(AK1904=0,0,SUMIFS('Sch A. Input'!$H895:$CJ895,'Sch A. Input'!$H$14:$CJ$14,"One-time",'Sch A. Input'!$H$13:$CJ$13,"&lt;="&amp;$L$11,'Sch A. Input'!$H$13:$CJ$13,"&lt;="&amp;$AS$1020,'Sch A. Input'!$H$13:$CJ$13,"&gt;"&amp;$AI$1020))</f>
        <v>0</v>
      </c>
      <c r="AN1904" s="283">
        <f t="shared" si="1417"/>
        <v>0</v>
      </c>
      <c r="AO1904" s="242">
        <f t="shared" si="1418"/>
        <v>0</v>
      </c>
      <c r="AP1904" s="242">
        <f t="shared" si="1419"/>
        <v>0</v>
      </c>
      <c r="AQ1904" s="276">
        <f t="shared" si="1402"/>
        <v>0</v>
      </c>
      <c r="AR1904" s="281">
        <f t="shared" si="1387"/>
        <v>0</v>
      </c>
      <c r="AS1904" s="245">
        <f t="shared" si="1388"/>
        <v>0</v>
      </c>
      <c r="AY1904" s="160"/>
      <c r="AZ1904" s="160"/>
      <c r="BK1904" s="2"/>
      <c r="BL1904" s="2"/>
      <c r="BM1904" s="2"/>
      <c r="BN1904" s="2"/>
      <c r="BO1904" s="2"/>
      <c r="BP1904" s="2"/>
      <c r="BQ1904" s="2"/>
      <c r="BR1904" s="2"/>
      <c r="BS1904" s="2"/>
      <c r="BT1904" s="2"/>
      <c r="BU1904" s="2"/>
      <c r="BV1904" s="2"/>
      <c r="BW1904" s="2"/>
      <c r="BX1904" s="2"/>
      <c r="BY1904" s="2"/>
      <c r="BZ1904" s="2"/>
      <c r="CA1904" s="2"/>
      <c r="CI1904"/>
      <c r="CJ1904"/>
      <c r="CK1904"/>
      <c r="CL1904"/>
      <c r="CM1904"/>
      <c r="CN1904"/>
      <c r="CO1904"/>
      <c r="CP1904"/>
      <c r="CQ1904"/>
      <c r="CR1904"/>
      <c r="CS1904"/>
      <c r="CT1904"/>
      <c r="CU1904"/>
      <c r="CV1904"/>
      <c r="CW1904"/>
      <c r="CX1904"/>
    </row>
    <row r="1905" spans="2:102" x14ac:dyDescent="0.35">
      <c r="B1905" s="70" t="str">
        <f t="shared" ref="B1905:F1905" si="1457">B898</f>
        <v/>
      </c>
      <c r="C1905" s="166" t="str">
        <f t="shared" si="1457"/>
        <v/>
      </c>
      <c r="D1905" s="273" t="str">
        <f t="shared" si="1457"/>
        <v/>
      </c>
      <c r="E1905" s="273">
        <f t="shared" si="1457"/>
        <v>45016</v>
      </c>
      <c r="F1905" s="273">
        <f t="shared" si="1457"/>
        <v>0</v>
      </c>
      <c r="G1905" s="98">
        <f t="shared" si="1404"/>
        <v>0</v>
      </c>
      <c r="H1905" s="242">
        <f>IF(G1905=0,0,SUMIFS('Sch A. Input'!$H896:$CJ896,'Sch A. Input'!$H$14:$CJ$14,"Recurring",'Sch A. Input'!$H$13:$CJ$13,"&lt;="&amp;$O$1020,'Sch A. Input'!$H$13:$CJ$13,"&lt;="&amp;$L$11))</f>
        <v>0</v>
      </c>
      <c r="I1905" s="242">
        <f>IF(G1905=0,0,SUMIFS('Sch A. Input'!$H896:$CJ896,'Sch A. Input'!$H$14:$CJ$14,"One-time",'Sch A. Input'!$H$13:$CJ$13,"&lt;="&amp;$O$1020,'Sch A. Input'!$H$13:$CJ$13,"&lt;="&amp;$L$11))</f>
        <v>0</v>
      </c>
      <c r="J1905" s="283">
        <f t="shared" si="1405"/>
        <v>0</v>
      </c>
      <c r="K1905" s="242">
        <f t="shared" si="1406"/>
        <v>0</v>
      </c>
      <c r="L1905" s="242">
        <f t="shared" si="1407"/>
        <v>0</v>
      </c>
      <c r="M1905" s="276">
        <f t="shared" si="1399"/>
        <v>0</v>
      </c>
      <c r="N1905" s="281">
        <f t="shared" si="1381"/>
        <v>0</v>
      </c>
      <c r="O1905" s="245">
        <f t="shared" si="1382"/>
        <v>0</v>
      </c>
      <c r="P1905" s="248"/>
      <c r="Q1905" s="285">
        <f t="shared" si="1408"/>
        <v>0</v>
      </c>
      <c r="R1905" s="242">
        <f>IF(Q1905=0,0,SUMIFS('Sch A. Input'!$H896:$CJ896,'Sch A. Input'!$H$14:$CJ$14,"Recurring",'Sch A. Input'!$H$13:$CJ$13,"&lt;="&amp;$L$11,'Sch A. Input'!$H$13:$CJ$13,"&lt;="&amp;$Y$1020,'Sch A. Input'!$H$13:$CJ$13,"&gt;"&amp;$O$1020))</f>
        <v>0</v>
      </c>
      <c r="S1905" s="242">
        <f>IF(Q1905=0,0,SUMIFS('Sch A. Input'!$H896:$CJ896,'Sch A. Input'!$H$14:$CJ$14,"One-time",'Sch A. Input'!$H$13:$CJ$13,"&lt;="&amp;$L$11,'Sch A. Input'!$H$13:$CJ$13,"&lt;="&amp;$Y$1020,'Sch A. Input'!$H$13:$CJ$13,"&gt;"&amp;$O$1020))</f>
        <v>0</v>
      </c>
      <c r="T1905" s="283">
        <f t="shared" si="1409"/>
        <v>0</v>
      </c>
      <c r="U1905" s="242">
        <f t="shared" si="1410"/>
        <v>0</v>
      </c>
      <c r="V1905" s="242">
        <f t="shared" si="1411"/>
        <v>0</v>
      </c>
      <c r="W1905" s="276">
        <f t="shared" si="1400"/>
        <v>0</v>
      </c>
      <c r="X1905" s="281">
        <f t="shared" si="1383"/>
        <v>0</v>
      </c>
      <c r="Y1905" s="245">
        <f t="shared" si="1384"/>
        <v>0</v>
      </c>
      <c r="Z1905" s="248"/>
      <c r="AA1905" s="285">
        <f t="shared" si="1412"/>
        <v>0</v>
      </c>
      <c r="AB1905" s="242">
        <f>IF(AA1905=0,0,SUMIFS('Sch A. Input'!$H896:$CJ896,'Sch A. Input'!$H$14:$CJ$14,"Recurring",'Sch A. Input'!$H$13:$CJ$13,"&lt;="&amp;$L$11,'Sch A. Input'!$H$13:$CJ$13,"&lt;="&amp;$AI$1020,'Sch A. Input'!$H$13:$CJ$13,"&gt;"&amp;$Y$1020))</f>
        <v>0</v>
      </c>
      <c r="AC1905" s="242">
        <f>IF(AA1905=0,0,SUMIFS('Sch A. Input'!$H896:$CJ896,'Sch A. Input'!$H$14:$CJ$14,"One-time",'Sch A. Input'!$H$13:$CJ$13,"&lt;="&amp;$L$11,'Sch A. Input'!$H$13:$CJ$13,"&lt;="&amp;$AI$1020,'Sch A. Input'!$H$13:$CJ$13,"&gt;"&amp;$Y$1020))</f>
        <v>0</v>
      </c>
      <c r="AD1905" s="283">
        <f t="shared" si="1413"/>
        <v>0</v>
      </c>
      <c r="AE1905" s="242">
        <f t="shared" si="1414"/>
        <v>0</v>
      </c>
      <c r="AF1905" s="242">
        <f t="shared" si="1415"/>
        <v>0</v>
      </c>
      <c r="AG1905" s="276">
        <f t="shared" si="1401"/>
        <v>0</v>
      </c>
      <c r="AH1905" s="281">
        <f t="shared" si="1385"/>
        <v>0</v>
      </c>
      <c r="AI1905" s="245">
        <f t="shared" si="1386"/>
        <v>0</v>
      </c>
      <c r="AK1905" s="285">
        <f t="shared" si="1416"/>
        <v>0</v>
      </c>
      <c r="AL1905" s="242">
        <f>IF(AK1905=0,0,SUMIFS('Sch A. Input'!$H896:$CJ896,'Sch A. Input'!$H$14:$CJ$14,"Recurring",'Sch A. Input'!$H$13:$CJ$13,"&lt;="&amp;$L$11,'Sch A. Input'!$H$13:$CJ$13,"&lt;="&amp;$AS$1020,'Sch A. Input'!$H$13:$CJ$13,"&gt;"&amp;$AI$1020))</f>
        <v>0</v>
      </c>
      <c r="AM1905" s="242">
        <f>IF(AK1905=0,0,SUMIFS('Sch A. Input'!$H896:$CJ896,'Sch A. Input'!$H$14:$CJ$14,"One-time",'Sch A. Input'!$H$13:$CJ$13,"&lt;="&amp;$L$11,'Sch A. Input'!$H$13:$CJ$13,"&lt;="&amp;$AS$1020,'Sch A. Input'!$H$13:$CJ$13,"&gt;"&amp;$AI$1020))</f>
        <v>0</v>
      </c>
      <c r="AN1905" s="283">
        <f t="shared" si="1417"/>
        <v>0</v>
      </c>
      <c r="AO1905" s="242">
        <f t="shared" si="1418"/>
        <v>0</v>
      </c>
      <c r="AP1905" s="242">
        <f t="shared" si="1419"/>
        <v>0</v>
      </c>
      <c r="AQ1905" s="276">
        <f t="shared" si="1402"/>
        <v>0</v>
      </c>
      <c r="AR1905" s="281">
        <f t="shared" si="1387"/>
        <v>0</v>
      </c>
      <c r="AS1905" s="245">
        <f t="shared" si="1388"/>
        <v>0</v>
      </c>
      <c r="AY1905" s="160"/>
      <c r="AZ1905" s="160"/>
      <c r="BK1905" s="2"/>
      <c r="BL1905" s="2"/>
      <c r="BM1905" s="2"/>
      <c r="BN1905" s="2"/>
      <c r="BO1905" s="2"/>
      <c r="BP1905" s="2"/>
      <c r="BQ1905" s="2"/>
      <c r="BR1905" s="2"/>
      <c r="BS1905" s="2"/>
      <c r="BT1905" s="2"/>
      <c r="BU1905" s="2"/>
      <c r="BV1905" s="2"/>
      <c r="BW1905" s="2"/>
      <c r="BX1905" s="2"/>
      <c r="BY1905" s="2"/>
      <c r="BZ1905" s="2"/>
      <c r="CA1905" s="2"/>
      <c r="CI1905"/>
      <c r="CJ1905"/>
      <c r="CK1905"/>
      <c r="CL1905"/>
      <c r="CM1905"/>
      <c r="CN1905"/>
      <c r="CO1905"/>
      <c r="CP1905"/>
      <c r="CQ1905"/>
      <c r="CR1905"/>
      <c r="CS1905"/>
      <c r="CT1905"/>
      <c r="CU1905"/>
      <c r="CV1905"/>
      <c r="CW1905"/>
      <c r="CX1905"/>
    </row>
    <row r="1906" spans="2:102" x14ac:dyDescent="0.35">
      <c r="B1906" s="70" t="str">
        <f t="shared" ref="B1906:F1906" si="1458">B899</f>
        <v/>
      </c>
      <c r="C1906" s="166" t="str">
        <f t="shared" si="1458"/>
        <v/>
      </c>
      <c r="D1906" s="273" t="str">
        <f t="shared" si="1458"/>
        <v/>
      </c>
      <c r="E1906" s="273">
        <f t="shared" si="1458"/>
        <v>45016</v>
      </c>
      <c r="F1906" s="273">
        <f t="shared" si="1458"/>
        <v>0</v>
      </c>
      <c r="G1906" s="98">
        <f t="shared" si="1404"/>
        <v>0</v>
      </c>
      <c r="H1906" s="242">
        <f>IF(G1906=0,0,SUMIFS('Sch A. Input'!$H897:$CJ897,'Sch A. Input'!$H$14:$CJ$14,"Recurring",'Sch A. Input'!$H$13:$CJ$13,"&lt;="&amp;$O$1020,'Sch A. Input'!$H$13:$CJ$13,"&lt;="&amp;$L$11))</f>
        <v>0</v>
      </c>
      <c r="I1906" s="242">
        <f>IF(G1906=0,0,SUMIFS('Sch A. Input'!$H897:$CJ897,'Sch A. Input'!$H$14:$CJ$14,"One-time",'Sch A. Input'!$H$13:$CJ$13,"&lt;="&amp;$O$1020,'Sch A. Input'!$H$13:$CJ$13,"&lt;="&amp;$L$11))</f>
        <v>0</v>
      </c>
      <c r="J1906" s="283">
        <f t="shared" si="1405"/>
        <v>0</v>
      </c>
      <c r="K1906" s="242">
        <f t="shared" si="1406"/>
        <v>0</v>
      </c>
      <c r="L1906" s="242">
        <f t="shared" si="1407"/>
        <v>0</v>
      </c>
      <c r="M1906" s="276">
        <f t="shared" si="1399"/>
        <v>0</v>
      </c>
      <c r="N1906" s="281">
        <f t="shared" si="1381"/>
        <v>0</v>
      </c>
      <c r="O1906" s="245">
        <f t="shared" si="1382"/>
        <v>0</v>
      </c>
      <c r="P1906" s="248"/>
      <c r="Q1906" s="285">
        <f t="shared" si="1408"/>
        <v>0</v>
      </c>
      <c r="R1906" s="242">
        <f>IF(Q1906=0,0,SUMIFS('Sch A. Input'!$H897:$CJ897,'Sch A. Input'!$H$14:$CJ$14,"Recurring",'Sch A. Input'!$H$13:$CJ$13,"&lt;="&amp;$L$11,'Sch A. Input'!$H$13:$CJ$13,"&lt;="&amp;$Y$1020,'Sch A. Input'!$H$13:$CJ$13,"&gt;"&amp;$O$1020))</f>
        <v>0</v>
      </c>
      <c r="S1906" s="242">
        <f>IF(Q1906=0,0,SUMIFS('Sch A. Input'!$H897:$CJ897,'Sch A. Input'!$H$14:$CJ$14,"One-time",'Sch A. Input'!$H$13:$CJ$13,"&lt;="&amp;$L$11,'Sch A. Input'!$H$13:$CJ$13,"&lt;="&amp;$Y$1020,'Sch A. Input'!$H$13:$CJ$13,"&gt;"&amp;$O$1020))</f>
        <v>0</v>
      </c>
      <c r="T1906" s="283">
        <f t="shared" si="1409"/>
        <v>0</v>
      </c>
      <c r="U1906" s="242">
        <f t="shared" si="1410"/>
        <v>0</v>
      </c>
      <c r="V1906" s="242">
        <f t="shared" si="1411"/>
        <v>0</v>
      </c>
      <c r="W1906" s="276">
        <f t="shared" si="1400"/>
        <v>0</v>
      </c>
      <c r="X1906" s="281">
        <f t="shared" si="1383"/>
        <v>0</v>
      </c>
      <c r="Y1906" s="245">
        <f t="shared" si="1384"/>
        <v>0</v>
      </c>
      <c r="Z1906" s="248"/>
      <c r="AA1906" s="285">
        <f t="shared" si="1412"/>
        <v>0</v>
      </c>
      <c r="AB1906" s="242">
        <f>IF(AA1906=0,0,SUMIFS('Sch A. Input'!$H897:$CJ897,'Sch A. Input'!$H$14:$CJ$14,"Recurring",'Sch A. Input'!$H$13:$CJ$13,"&lt;="&amp;$L$11,'Sch A. Input'!$H$13:$CJ$13,"&lt;="&amp;$AI$1020,'Sch A. Input'!$H$13:$CJ$13,"&gt;"&amp;$Y$1020))</f>
        <v>0</v>
      </c>
      <c r="AC1906" s="242">
        <f>IF(AA1906=0,0,SUMIFS('Sch A. Input'!$H897:$CJ897,'Sch A. Input'!$H$14:$CJ$14,"One-time",'Sch A. Input'!$H$13:$CJ$13,"&lt;="&amp;$L$11,'Sch A. Input'!$H$13:$CJ$13,"&lt;="&amp;$AI$1020,'Sch A. Input'!$H$13:$CJ$13,"&gt;"&amp;$Y$1020))</f>
        <v>0</v>
      </c>
      <c r="AD1906" s="283">
        <f t="shared" si="1413"/>
        <v>0</v>
      </c>
      <c r="AE1906" s="242">
        <f t="shared" si="1414"/>
        <v>0</v>
      </c>
      <c r="AF1906" s="242">
        <f t="shared" si="1415"/>
        <v>0</v>
      </c>
      <c r="AG1906" s="276">
        <f t="shared" si="1401"/>
        <v>0</v>
      </c>
      <c r="AH1906" s="281">
        <f t="shared" si="1385"/>
        <v>0</v>
      </c>
      <c r="AI1906" s="245">
        <f t="shared" si="1386"/>
        <v>0</v>
      </c>
      <c r="AK1906" s="285">
        <f t="shared" si="1416"/>
        <v>0</v>
      </c>
      <c r="AL1906" s="242">
        <f>IF(AK1906=0,0,SUMIFS('Sch A. Input'!$H897:$CJ897,'Sch A. Input'!$H$14:$CJ$14,"Recurring",'Sch A. Input'!$H$13:$CJ$13,"&lt;="&amp;$L$11,'Sch A. Input'!$H$13:$CJ$13,"&lt;="&amp;$AS$1020,'Sch A. Input'!$H$13:$CJ$13,"&gt;"&amp;$AI$1020))</f>
        <v>0</v>
      </c>
      <c r="AM1906" s="242">
        <f>IF(AK1906=0,0,SUMIFS('Sch A. Input'!$H897:$CJ897,'Sch A. Input'!$H$14:$CJ$14,"One-time",'Sch A. Input'!$H$13:$CJ$13,"&lt;="&amp;$L$11,'Sch A. Input'!$H$13:$CJ$13,"&lt;="&amp;$AS$1020,'Sch A. Input'!$H$13:$CJ$13,"&gt;"&amp;$AI$1020))</f>
        <v>0</v>
      </c>
      <c r="AN1906" s="283">
        <f t="shared" si="1417"/>
        <v>0</v>
      </c>
      <c r="AO1906" s="242">
        <f t="shared" si="1418"/>
        <v>0</v>
      </c>
      <c r="AP1906" s="242">
        <f t="shared" si="1419"/>
        <v>0</v>
      </c>
      <c r="AQ1906" s="276">
        <f t="shared" si="1402"/>
        <v>0</v>
      </c>
      <c r="AR1906" s="281">
        <f t="shared" si="1387"/>
        <v>0</v>
      </c>
      <c r="AS1906" s="245">
        <f t="shared" si="1388"/>
        <v>0</v>
      </c>
      <c r="AY1906" s="160"/>
      <c r="AZ1906" s="160"/>
      <c r="BK1906" s="2"/>
      <c r="BL1906" s="2"/>
      <c r="BM1906" s="2"/>
      <c r="BN1906" s="2"/>
      <c r="BO1906" s="2"/>
      <c r="BP1906" s="2"/>
      <c r="BQ1906" s="2"/>
      <c r="BR1906" s="2"/>
      <c r="BS1906" s="2"/>
      <c r="BT1906" s="2"/>
      <c r="BU1906" s="2"/>
      <c r="BV1906" s="2"/>
      <c r="BW1906" s="2"/>
      <c r="BX1906" s="2"/>
      <c r="BY1906" s="2"/>
      <c r="BZ1906" s="2"/>
      <c r="CA1906" s="2"/>
      <c r="CI1906"/>
      <c r="CJ1906"/>
      <c r="CK1906"/>
      <c r="CL1906"/>
      <c r="CM1906"/>
      <c r="CN1906"/>
      <c r="CO1906"/>
      <c r="CP1906"/>
      <c r="CQ1906"/>
      <c r="CR1906"/>
      <c r="CS1906"/>
      <c r="CT1906"/>
      <c r="CU1906"/>
      <c r="CV1906"/>
      <c r="CW1906"/>
      <c r="CX1906"/>
    </row>
    <row r="1907" spans="2:102" x14ac:dyDescent="0.35">
      <c r="B1907" s="70" t="str">
        <f t="shared" ref="B1907:F1907" si="1459">B900</f>
        <v/>
      </c>
      <c r="C1907" s="166" t="str">
        <f t="shared" si="1459"/>
        <v/>
      </c>
      <c r="D1907" s="273" t="str">
        <f t="shared" si="1459"/>
        <v/>
      </c>
      <c r="E1907" s="273">
        <f t="shared" si="1459"/>
        <v>45016</v>
      </c>
      <c r="F1907" s="273">
        <f t="shared" si="1459"/>
        <v>0</v>
      </c>
      <c r="G1907" s="98">
        <f t="shared" si="1404"/>
        <v>0</v>
      </c>
      <c r="H1907" s="242">
        <f>IF(G1907=0,0,SUMIFS('Sch A. Input'!$H898:$CJ898,'Sch A. Input'!$H$14:$CJ$14,"Recurring",'Sch A. Input'!$H$13:$CJ$13,"&lt;="&amp;$O$1020,'Sch A. Input'!$H$13:$CJ$13,"&lt;="&amp;$L$11))</f>
        <v>0</v>
      </c>
      <c r="I1907" s="242">
        <f>IF(G1907=0,0,SUMIFS('Sch A. Input'!$H898:$CJ898,'Sch A. Input'!$H$14:$CJ$14,"One-time",'Sch A. Input'!$H$13:$CJ$13,"&lt;="&amp;$O$1020,'Sch A. Input'!$H$13:$CJ$13,"&lt;="&amp;$L$11))</f>
        <v>0</v>
      </c>
      <c r="J1907" s="283">
        <f t="shared" si="1405"/>
        <v>0</v>
      </c>
      <c r="K1907" s="242">
        <f t="shared" si="1406"/>
        <v>0</v>
      </c>
      <c r="L1907" s="242">
        <f t="shared" si="1407"/>
        <v>0</v>
      </c>
      <c r="M1907" s="276">
        <f t="shared" si="1399"/>
        <v>0</v>
      </c>
      <c r="N1907" s="281">
        <f t="shared" si="1381"/>
        <v>0</v>
      </c>
      <c r="O1907" s="245">
        <f t="shared" si="1382"/>
        <v>0</v>
      </c>
      <c r="P1907" s="248"/>
      <c r="Q1907" s="285">
        <f t="shared" si="1408"/>
        <v>0</v>
      </c>
      <c r="R1907" s="242">
        <f>IF(Q1907=0,0,SUMIFS('Sch A. Input'!$H898:$CJ898,'Sch A. Input'!$H$14:$CJ$14,"Recurring",'Sch A. Input'!$H$13:$CJ$13,"&lt;="&amp;$L$11,'Sch A. Input'!$H$13:$CJ$13,"&lt;="&amp;$Y$1020,'Sch A. Input'!$H$13:$CJ$13,"&gt;"&amp;$O$1020))</f>
        <v>0</v>
      </c>
      <c r="S1907" s="242">
        <f>IF(Q1907=0,0,SUMIFS('Sch A. Input'!$H898:$CJ898,'Sch A. Input'!$H$14:$CJ$14,"One-time",'Sch A. Input'!$H$13:$CJ$13,"&lt;="&amp;$L$11,'Sch A. Input'!$H$13:$CJ$13,"&lt;="&amp;$Y$1020,'Sch A. Input'!$H$13:$CJ$13,"&gt;"&amp;$O$1020))</f>
        <v>0</v>
      </c>
      <c r="T1907" s="283">
        <f t="shared" si="1409"/>
        <v>0</v>
      </c>
      <c r="U1907" s="242">
        <f t="shared" si="1410"/>
        <v>0</v>
      </c>
      <c r="V1907" s="242">
        <f t="shared" si="1411"/>
        <v>0</v>
      </c>
      <c r="W1907" s="276">
        <f t="shared" si="1400"/>
        <v>0</v>
      </c>
      <c r="X1907" s="281">
        <f t="shared" si="1383"/>
        <v>0</v>
      </c>
      <c r="Y1907" s="245">
        <f t="shared" si="1384"/>
        <v>0</v>
      </c>
      <c r="Z1907" s="248"/>
      <c r="AA1907" s="285">
        <f t="shared" si="1412"/>
        <v>0</v>
      </c>
      <c r="AB1907" s="242">
        <f>IF(AA1907=0,0,SUMIFS('Sch A. Input'!$H898:$CJ898,'Sch A. Input'!$H$14:$CJ$14,"Recurring",'Sch A. Input'!$H$13:$CJ$13,"&lt;="&amp;$L$11,'Sch A. Input'!$H$13:$CJ$13,"&lt;="&amp;$AI$1020,'Sch A. Input'!$H$13:$CJ$13,"&gt;"&amp;$Y$1020))</f>
        <v>0</v>
      </c>
      <c r="AC1907" s="242">
        <f>IF(AA1907=0,0,SUMIFS('Sch A. Input'!$H898:$CJ898,'Sch A. Input'!$H$14:$CJ$14,"One-time",'Sch A. Input'!$H$13:$CJ$13,"&lt;="&amp;$L$11,'Sch A. Input'!$H$13:$CJ$13,"&lt;="&amp;$AI$1020,'Sch A. Input'!$H$13:$CJ$13,"&gt;"&amp;$Y$1020))</f>
        <v>0</v>
      </c>
      <c r="AD1907" s="283">
        <f t="shared" si="1413"/>
        <v>0</v>
      </c>
      <c r="AE1907" s="242">
        <f t="shared" si="1414"/>
        <v>0</v>
      </c>
      <c r="AF1907" s="242">
        <f t="shared" si="1415"/>
        <v>0</v>
      </c>
      <c r="AG1907" s="276">
        <f t="shared" si="1401"/>
        <v>0</v>
      </c>
      <c r="AH1907" s="281">
        <f t="shared" si="1385"/>
        <v>0</v>
      </c>
      <c r="AI1907" s="245">
        <f t="shared" si="1386"/>
        <v>0</v>
      </c>
      <c r="AK1907" s="285">
        <f t="shared" si="1416"/>
        <v>0</v>
      </c>
      <c r="AL1907" s="242">
        <f>IF(AK1907=0,0,SUMIFS('Sch A. Input'!$H898:$CJ898,'Sch A. Input'!$H$14:$CJ$14,"Recurring",'Sch A. Input'!$H$13:$CJ$13,"&lt;="&amp;$L$11,'Sch A. Input'!$H$13:$CJ$13,"&lt;="&amp;$AS$1020,'Sch A. Input'!$H$13:$CJ$13,"&gt;"&amp;$AI$1020))</f>
        <v>0</v>
      </c>
      <c r="AM1907" s="242">
        <f>IF(AK1907=0,0,SUMIFS('Sch A. Input'!$H898:$CJ898,'Sch A. Input'!$H$14:$CJ$14,"One-time",'Sch A. Input'!$H$13:$CJ$13,"&lt;="&amp;$L$11,'Sch A. Input'!$H$13:$CJ$13,"&lt;="&amp;$AS$1020,'Sch A. Input'!$H$13:$CJ$13,"&gt;"&amp;$AI$1020))</f>
        <v>0</v>
      </c>
      <c r="AN1907" s="283">
        <f t="shared" si="1417"/>
        <v>0</v>
      </c>
      <c r="AO1907" s="242">
        <f t="shared" si="1418"/>
        <v>0</v>
      </c>
      <c r="AP1907" s="242">
        <f t="shared" si="1419"/>
        <v>0</v>
      </c>
      <c r="AQ1907" s="276">
        <f t="shared" si="1402"/>
        <v>0</v>
      </c>
      <c r="AR1907" s="281">
        <f t="shared" si="1387"/>
        <v>0</v>
      </c>
      <c r="AS1907" s="245">
        <f t="shared" si="1388"/>
        <v>0</v>
      </c>
      <c r="AY1907" s="160"/>
      <c r="AZ1907" s="160"/>
      <c r="BK1907" s="2"/>
      <c r="BL1907" s="2"/>
      <c r="BM1907" s="2"/>
      <c r="BN1907" s="2"/>
      <c r="BO1907" s="2"/>
      <c r="BP1907" s="2"/>
      <c r="BQ1907" s="2"/>
      <c r="BR1907" s="2"/>
      <c r="BS1907" s="2"/>
      <c r="BT1907" s="2"/>
      <c r="BU1907" s="2"/>
      <c r="BV1907" s="2"/>
      <c r="BW1907" s="2"/>
      <c r="BX1907" s="2"/>
      <c r="BY1907" s="2"/>
      <c r="BZ1907" s="2"/>
      <c r="CA1907" s="2"/>
      <c r="CI1907"/>
      <c r="CJ1907"/>
      <c r="CK1907"/>
      <c r="CL1907"/>
      <c r="CM1907"/>
      <c r="CN1907"/>
      <c r="CO1907"/>
      <c r="CP1907"/>
      <c r="CQ1907"/>
      <c r="CR1907"/>
      <c r="CS1907"/>
      <c r="CT1907"/>
      <c r="CU1907"/>
      <c r="CV1907"/>
      <c r="CW1907"/>
      <c r="CX1907"/>
    </row>
    <row r="1908" spans="2:102" x14ac:dyDescent="0.35">
      <c r="B1908" s="70" t="str">
        <f t="shared" ref="B1908:F1908" si="1460">B901</f>
        <v/>
      </c>
      <c r="C1908" s="166" t="str">
        <f t="shared" si="1460"/>
        <v/>
      </c>
      <c r="D1908" s="273" t="str">
        <f t="shared" si="1460"/>
        <v/>
      </c>
      <c r="E1908" s="273">
        <f t="shared" si="1460"/>
        <v>45016</v>
      </c>
      <c r="F1908" s="273">
        <f t="shared" si="1460"/>
        <v>0</v>
      </c>
      <c r="G1908" s="98">
        <f t="shared" si="1404"/>
        <v>0</v>
      </c>
      <c r="H1908" s="242">
        <f>IF(G1908=0,0,SUMIFS('Sch A. Input'!$H899:$CJ899,'Sch A. Input'!$H$14:$CJ$14,"Recurring",'Sch A. Input'!$H$13:$CJ$13,"&lt;="&amp;$O$1020,'Sch A. Input'!$H$13:$CJ$13,"&lt;="&amp;$L$11))</f>
        <v>0</v>
      </c>
      <c r="I1908" s="242">
        <f>IF(G1908=0,0,SUMIFS('Sch A. Input'!$H899:$CJ899,'Sch A. Input'!$H$14:$CJ$14,"One-time",'Sch A. Input'!$H$13:$CJ$13,"&lt;="&amp;$O$1020,'Sch A. Input'!$H$13:$CJ$13,"&lt;="&amp;$L$11))</f>
        <v>0</v>
      </c>
      <c r="J1908" s="283">
        <f t="shared" si="1405"/>
        <v>0</v>
      </c>
      <c r="K1908" s="242">
        <f t="shared" si="1406"/>
        <v>0</v>
      </c>
      <c r="L1908" s="242">
        <f t="shared" si="1407"/>
        <v>0</v>
      </c>
      <c r="M1908" s="276">
        <f t="shared" si="1399"/>
        <v>0</v>
      </c>
      <c r="N1908" s="281">
        <f t="shared" si="1381"/>
        <v>0</v>
      </c>
      <c r="O1908" s="245">
        <f t="shared" si="1382"/>
        <v>0</v>
      </c>
      <c r="P1908" s="248"/>
      <c r="Q1908" s="285">
        <f t="shared" si="1408"/>
        <v>0</v>
      </c>
      <c r="R1908" s="242">
        <f>IF(Q1908=0,0,SUMIFS('Sch A. Input'!$H899:$CJ899,'Sch A. Input'!$H$14:$CJ$14,"Recurring",'Sch A. Input'!$H$13:$CJ$13,"&lt;="&amp;$L$11,'Sch A. Input'!$H$13:$CJ$13,"&lt;="&amp;$Y$1020,'Sch A. Input'!$H$13:$CJ$13,"&gt;"&amp;$O$1020))</f>
        <v>0</v>
      </c>
      <c r="S1908" s="242">
        <f>IF(Q1908=0,0,SUMIFS('Sch A. Input'!$H899:$CJ899,'Sch A. Input'!$H$14:$CJ$14,"One-time",'Sch A. Input'!$H$13:$CJ$13,"&lt;="&amp;$L$11,'Sch A. Input'!$H$13:$CJ$13,"&lt;="&amp;$Y$1020,'Sch A. Input'!$H$13:$CJ$13,"&gt;"&amp;$O$1020))</f>
        <v>0</v>
      </c>
      <c r="T1908" s="283">
        <f t="shared" si="1409"/>
        <v>0</v>
      </c>
      <c r="U1908" s="242">
        <f t="shared" si="1410"/>
        <v>0</v>
      </c>
      <c r="V1908" s="242">
        <f t="shared" si="1411"/>
        <v>0</v>
      </c>
      <c r="W1908" s="276">
        <f t="shared" si="1400"/>
        <v>0</v>
      </c>
      <c r="X1908" s="281">
        <f t="shared" si="1383"/>
        <v>0</v>
      </c>
      <c r="Y1908" s="245">
        <f t="shared" si="1384"/>
        <v>0</v>
      </c>
      <c r="Z1908" s="248"/>
      <c r="AA1908" s="285">
        <f t="shared" si="1412"/>
        <v>0</v>
      </c>
      <c r="AB1908" s="242">
        <f>IF(AA1908=0,0,SUMIFS('Sch A. Input'!$H899:$CJ899,'Sch A. Input'!$H$14:$CJ$14,"Recurring",'Sch A. Input'!$H$13:$CJ$13,"&lt;="&amp;$L$11,'Sch A. Input'!$H$13:$CJ$13,"&lt;="&amp;$AI$1020,'Sch A. Input'!$H$13:$CJ$13,"&gt;"&amp;$Y$1020))</f>
        <v>0</v>
      </c>
      <c r="AC1908" s="242">
        <f>IF(AA1908=0,0,SUMIFS('Sch A. Input'!$H899:$CJ899,'Sch A. Input'!$H$14:$CJ$14,"One-time",'Sch A. Input'!$H$13:$CJ$13,"&lt;="&amp;$L$11,'Sch A. Input'!$H$13:$CJ$13,"&lt;="&amp;$AI$1020,'Sch A. Input'!$H$13:$CJ$13,"&gt;"&amp;$Y$1020))</f>
        <v>0</v>
      </c>
      <c r="AD1908" s="283">
        <f t="shared" si="1413"/>
        <v>0</v>
      </c>
      <c r="AE1908" s="242">
        <f t="shared" si="1414"/>
        <v>0</v>
      </c>
      <c r="AF1908" s="242">
        <f t="shared" si="1415"/>
        <v>0</v>
      </c>
      <c r="AG1908" s="276">
        <f t="shared" si="1401"/>
        <v>0</v>
      </c>
      <c r="AH1908" s="281">
        <f t="shared" si="1385"/>
        <v>0</v>
      </c>
      <c r="AI1908" s="245">
        <f t="shared" si="1386"/>
        <v>0</v>
      </c>
      <c r="AK1908" s="285">
        <f t="shared" si="1416"/>
        <v>0</v>
      </c>
      <c r="AL1908" s="242">
        <f>IF(AK1908=0,0,SUMIFS('Sch A. Input'!$H899:$CJ899,'Sch A. Input'!$H$14:$CJ$14,"Recurring",'Sch A. Input'!$H$13:$CJ$13,"&lt;="&amp;$L$11,'Sch A. Input'!$H$13:$CJ$13,"&lt;="&amp;$AS$1020,'Sch A. Input'!$H$13:$CJ$13,"&gt;"&amp;$AI$1020))</f>
        <v>0</v>
      </c>
      <c r="AM1908" s="242">
        <f>IF(AK1908=0,0,SUMIFS('Sch A. Input'!$H899:$CJ899,'Sch A. Input'!$H$14:$CJ$14,"One-time",'Sch A. Input'!$H$13:$CJ$13,"&lt;="&amp;$L$11,'Sch A. Input'!$H$13:$CJ$13,"&lt;="&amp;$AS$1020,'Sch A. Input'!$H$13:$CJ$13,"&gt;"&amp;$AI$1020))</f>
        <v>0</v>
      </c>
      <c r="AN1908" s="283">
        <f t="shared" si="1417"/>
        <v>0</v>
      </c>
      <c r="AO1908" s="242">
        <f t="shared" si="1418"/>
        <v>0</v>
      </c>
      <c r="AP1908" s="242">
        <f t="shared" si="1419"/>
        <v>0</v>
      </c>
      <c r="AQ1908" s="276">
        <f t="shared" si="1402"/>
        <v>0</v>
      </c>
      <c r="AR1908" s="281">
        <f t="shared" si="1387"/>
        <v>0</v>
      </c>
      <c r="AS1908" s="245">
        <f t="shared" si="1388"/>
        <v>0</v>
      </c>
      <c r="AY1908" s="160"/>
      <c r="AZ1908" s="160"/>
      <c r="BK1908" s="2"/>
      <c r="BL1908" s="2"/>
      <c r="BM1908" s="2"/>
      <c r="BN1908" s="2"/>
      <c r="BO1908" s="2"/>
      <c r="BP1908" s="2"/>
      <c r="BQ1908" s="2"/>
      <c r="BR1908" s="2"/>
      <c r="BS1908" s="2"/>
      <c r="BT1908" s="2"/>
      <c r="BU1908" s="2"/>
      <c r="BV1908" s="2"/>
      <c r="BW1908" s="2"/>
      <c r="BX1908" s="2"/>
      <c r="BY1908" s="2"/>
      <c r="BZ1908" s="2"/>
      <c r="CA1908" s="2"/>
      <c r="CI1908"/>
      <c r="CJ1908"/>
      <c r="CK1908"/>
      <c r="CL1908"/>
      <c r="CM1908"/>
      <c r="CN1908"/>
      <c r="CO1908"/>
      <c r="CP1908"/>
      <c r="CQ1908"/>
      <c r="CR1908"/>
      <c r="CS1908"/>
      <c r="CT1908"/>
      <c r="CU1908"/>
      <c r="CV1908"/>
      <c r="CW1908"/>
      <c r="CX1908"/>
    </row>
    <row r="1909" spans="2:102" x14ac:dyDescent="0.35">
      <c r="B1909" s="70" t="str">
        <f t="shared" ref="B1909:F1909" si="1461">B902</f>
        <v/>
      </c>
      <c r="C1909" s="166" t="str">
        <f t="shared" si="1461"/>
        <v/>
      </c>
      <c r="D1909" s="273" t="str">
        <f t="shared" si="1461"/>
        <v/>
      </c>
      <c r="E1909" s="273">
        <f t="shared" si="1461"/>
        <v>45016</v>
      </c>
      <c r="F1909" s="273">
        <f t="shared" si="1461"/>
        <v>0</v>
      </c>
      <c r="G1909" s="98">
        <f t="shared" si="1404"/>
        <v>0</v>
      </c>
      <c r="H1909" s="242">
        <f>IF(G1909=0,0,SUMIFS('Sch A. Input'!$H900:$CJ900,'Sch A. Input'!$H$14:$CJ$14,"Recurring",'Sch A. Input'!$H$13:$CJ$13,"&lt;="&amp;$O$1020,'Sch A. Input'!$H$13:$CJ$13,"&lt;="&amp;$L$11))</f>
        <v>0</v>
      </c>
      <c r="I1909" s="242">
        <f>IF(G1909=0,0,SUMIFS('Sch A. Input'!$H900:$CJ900,'Sch A. Input'!$H$14:$CJ$14,"One-time",'Sch A. Input'!$H$13:$CJ$13,"&lt;="&amp;$O$1020,'Sch A. Input'!$H$13:$CJ$13,"&lt;="&amp;$L$11))</f>
        <v>0</v>
      </c>
      <c r="J1909" s="283">
        <f t="shared" si="1405"/>
        <v>0</v>
      </c>
      <c r="K1909" s="242">
        <f t="shared" si="1406"/>
        <v>0</v>
      </c>
      <c r="L1909" s="242">
        <f t="shared" si="1407"/>
        <v>0</v>
      </c>
      <c r="M1909" s="276">
        <f t="shared" si="1399"/>
        <v>0</v>
      </c>
      <c r="N1909" s="281">
        <f t="shared" si="1381"/>
        <v>0</v>
      </c>
      <c r="O1909" s="245">
        <f t="shared" si="1382"/>
        <v>0</v>
      </c>
      <c r="P1909" s="248"/>
      <c r="Q1909" s="285">
        <f t="shared" si="1408"/>
        <v>0</v>
      </c>
      <c r="R1909" s="242">
        <f>IF(Q1909=0,0,SUMIFS('Sch A. Input'!$H900:$CJ900,'Sch A. Input'!$H$14:$CJ$14,"Recurring",'Sch A. Input'!$H$13:$CJ$13,"&lt;="&amp;$L$11,'Sch A. Input'!$H$13:$CJ$13,"&lt;="&amp;$Y$1020,'Sch A. Input'!$H$13:$CJ$13,"&gt;"&amp;$O$1020))</f>
        <v>0</v>
      </c>
      <c r="S1909" s="242">
        <f>IF(Q1909=0,0,SUMIFS('Sch A. Input'!$H900:$CJ900,'Sch A. Input'!$H$14:$CJ$14,"One-time",'Sch A. Input'!$H$13:$CJ$13,"&lt;="&amp;$L$11,'Sch A. Input'!$H$13:$CJ$13,"&lt;="&amp;$Y$1020,'Sch A. Input'!$H$13:$CJ$13,"&gt;"&amp;$O$1020))</f>
        <v>0</v>
      </c>
      <c r="T1909" s="283">
        <f t="shared" si="1409"/>
        <v>0</v>
      </c>
      <c r="U1909" s="242">
        <f t="shared" si="1410"/>
        <v>0</v>
      </c>
      <c r="V1909" s="242">
        <f t="shared" si="1411"/>
        <v>0</v>
      </c>
      <c r="W1909" s="276">
        <f t="shared" si="1400"/>
        <v>0</v>
      </c>
      <c r="X1909" s="281">
        <f t="shared" si="1383"/>
        <v>0</v>
      </c>
      <c r="Y1909" s="245">
        <f t="shared" si="1384"/>
        <v>0</v>
      </c>
      <c r="Z1909" s="248"/>
      <c r="AA1909" s="285">
        <f t="shared" si="1412"/>
        <v>0</v>
      </c>
      <c r="AB1909" s="242">
        <f>IF(AA1909=0,0,SUMIFS('Sch A. Input'!$H900:$CJ900,'Sch A. Input'!$H$14:$CJ$14,"Recurring",'Sch A. Input'!$H$13:$CJ$13,"&lt;="&amp;$L$11,'Sch A. Input'!$H$13:$CJ$13,"&lt;="&amp;$AI$1020,'Sch A. Input'!$H$13:$CJ$13,"&gt;"&amp;$Y$1020))</f>
        <v>0</v>
      </c>
      <c r="AC1909" s="242">
        <f>IF(AA1909=0,0,SUMIFS('Sch A. Input'!$H900:$CJ900,'Sch A. Input'!$H$14:$CJ$14,"One-time",'Sch A. Input'!$H$13:$CJ$13,"&lt;="&amp;$L$11,'Sch A. Input'!$H$13:$CJ$13,"&lt;="&amp;$AI$1020,'Sch A. Input'!$H$13:$CJ$13,"&gt;"&amp;$Y$1020))</f>
        <v>0</v>
      </c>
      <c r="AD1909" s="283">
        <f t="shared" si="1413"/>
        <v>0</v>
      </c>
      <c r="AE1909" s="242">
        <f t="shared" si="1414"/>
        <v>0</v>
      </c>
      <c r="AF1909" s="242">
        <f t="shared" si="1415"/>
        <v>0</v>
      </c>
      <c r="AG1909" s="276">
        <f t="shared" si="1401"/>
        <v>0</v>
      </c>
      <c r="AH1909" s="281">
        <f t="shared" si="1385"/>
        <v>0</v>
      </c>
      <c r="AI1909" s="245">
        <f t="shared" si="1386"/>
        <v>0</v>
      </c>
      <c r="AK1909" s="285">
        <f t="shared" si="1416"/>
        <v>0</v>
      </c>
      <c r="AL1909" s="242">
        <f>IF(AK1909=0,0,SUMIFS('Sch A. Input'!$H900:$CJ900,'Sch A. Input'!$H$14:$CJ$14,"Recurring",'Sch A. Input'!$H$13:$CJ$13,"&lt;="&amp;$L$11,'Sch A. Input'!$H$13:$CJ$13,"&lt;="&amp;$AS$1020,'Sch A. Input'!$H$13:$CJ$13,"&gt;"&amp;$AI$1020))</f>
        <v>0</v>
      </c>
      <c r="AM1909" s="242">
        <f>IF(AK1909=0,0,SUMIFS('Sch A. Input'!$H900:$CJ900,'Sch A. Input'!$H$14:$CJ$14,"One-time",'Sch A. Input'!$H$13:$CJ$13,"&lt;="&amp;$L$11,'Sch A. Input'!$H$13:$CJ$13,"&lt;="&amp;$AS$1020,'Sch A. Input'!$H$13:$CJ$13,"&gt;"&amp;$AI$1020))</f>
        <v>0</v>
      </c>
      <c r="AN1909" s="283">
        <f t="shared" si="1417"/>
        <v>0</v>
      </c>
      <c r="AO1909" s="242">
        <f t="shared" si="1418"/>
        <v>0</v>
      </c>
      <c r="AP1909" s="242">
        <f t="shared" si="1419"/>
        <v>0</v>
      </c>
      <c r="AQ1909" s="276">
        <f t="shared" si="1402"/>
        <v>0</v>
      </c>
      <c r="AR1909" s="281">
        <f t="shared" si="1387"/>
        <v>0</v>
      </c>
      <c r="AS1909" s="245">
        <f t="shared" si="1388"/>
        <v>0</v>
      </c>
      <c r="AY1909" s="160"/>
      <c r="AZ1909" s="160"/>
      <c r="BK1909" s="2"/>
      <c r="BL1909" s="2"/>
      <c r="BM1909" s="2"/>
      <c r="BN1909" s="2"/>
      <c r="BO1909" s="2"/>
      <c r="BP1909" s="2"/>
      <c r="BQ1909" s="2"/>
      <c r="BR1909" s="2"/>
      <c r="BS1909" s="2"/>
      <c r="BT1909" s="2"/>
      <c r="BU1909" s="2"/>
      <c r="BV1909" s="2"/>
      <c r="BW1909" s="2"/>
      <c r="BX1909" s="2"/>
      <c r="BY1909" s="2"/>
      <c r="BZ1909" s="2"/>
      <c r="CA1909" s="2"/>
      <c r="CI1909"/>
      <c r="CJ1909"/>
      <c r="CK1909"/>
      <c r="CL1909"/>
      <c r="CM1909"/>
      <c r="CN1909"/>
      <c r="CO1909"/>
      <c r="CP1909"/>
      <c r="CQ1909"/>
      <c r="CR1909"/>
      <c r="CS1909"/>
      <c r="CT1909"/>
      <c r="CU1909"/>
      <c r="CV1909"/>
      <c r="CW1909"/>
      <c r="CX1909"/>
    </row>
    <row r="1910" spans="2:102" x14ac:dyDescent="0.35">
      <c r="B1910" s="70" t="str">
        <f t="shared" ref="B1910:F1910" si="1462">B903</f>
        <v/>
      </c>
      <c r="C1910" s="166" t="str">
        <f t="shared" si="1462"/>
        <v/>
      </c>
      <c r="D1910" s="273" t="str">
        <f t="shared" si="1462"/>
        <v/>
      </c>
      <c r="E1910" s="273">
        <f t="shared" si="1462"/>
        <v>45016</v>
      </c>
      <c r="F1910" s="273">
        <f t="shared" si="1462"/>
        <v>0</v>
      </c>
      <c r="G1910" s="98">
        <f t="shared" si="1404"/>
        <v>0</v>
      </c>
      <c r="H1910" s="242">
        <f>IF(G1910=0,0,SUMIFS('Sch A. Input'!$H901:$CJ901,'Sch A. Input'!$H$14:$CJ$14,"Recurring",'Sch A. Input'!$H$13:$CJ$13,"&lt;="&amp;$O$1020,'Sch A. Input'!$H$13:$CJ$13,"&lt;="&amp;$L$11))</f>
        <v>0</v>
      </c>
      <c r="I1910" s="242">
        <f>IF(G1910=0,0,SUMIFS('Sch A. Input'!$H901:$CJ901,'Sch A. Input'!$H$14:$CJ$14,"One-time",'Sch A. Input'!$H$13:$CJ$13,"&lt;="&amp;$O$1020,'Sch A. Input'!$H$13:$CJ$13,"&lt;="&amp;$L$11))</f>
        <v>0</v>
      </c>
      <c r="J1910" s="283">
        <f t="shared" si="1405"/>
        <v>0</v>
      </c>
      <c r="K1910" s="242">
        <f t="shared" si="1406"/>
        <v>0</v>
      </c>
      <c r="L1910" s="242">
        <f t="shared" si="1407"/>
        <v>0</v>
      </c>
      <c r="M1910" s="276">
        <f t="shared" si="1399"/>
        <v>0</v>
      </c>
      <c r="N1910" s="281">
        <f t="shared" si="1381"/>
        <v>0</v>
      </c>
      <c r="O1910" s="245">
        <f t="shared" si="1382"/>
        <v>0</v>
      </c>
      <c r="P1910" s="248"/>
      <c r="Q1910" s="285">
        <f t="shared" si="1408"/>
        <v>0</v>
      </c>
      <c r="R1910" s="242">
        <f>IF(Q1910=0,0,SUMIFS('Sch A. Input'!$H901:$CJ901,'Sch A. Input'!$H$14:$CJ$14,"Recurring",'Sch A. Input'!$H$13:$CJ$13,"&lt;="&amp;$L$11,'Sch A. Input'!$H$13:$CJ$13,"&lt;="&amp;$Y$1020,'Sch A. Input'!$H$13:$CJ$13,"&gt;"&amp;$O$1020))</f>
        <v>0</v>
      </c>
      <c r="S1910" s="242">
        <f>IF(Q1910=0,0,SUMIFS('Sch A. Input'!$H901:$CJ901,'Sch A. Input'!$H$14:$CJ$14,"One-time",'Sch A. Input'!$H$13:$CJ$13,"&lt;="&amp;$L$11,'Sch A. Input'!$H$13:$CJ$13,"&lt;="&amp;$Y$1020,'Sch A. Input'!$H$13:$CJ$13,"&gt;"&amp;$O$1020))</f>
        <v>0</v>
      </c>
      <c r="T1910" s="283">
        <f t="shared" si="1409"/>
        <v>0</v>
      </c>
      <c r="U1910" s="242">
        <f t="shared" si="1410"/>
        <v>0</v>
      </c>
      <c r="V1910" s="242">
        <f t="shared" si="1411"/>
        <v>0</v>
      </c>
      <c r="W1910" s="276">
        <f t="shared" si="1400"/>
        <v>0</v>
      </c>
      <c r="X1910" s="281">
        <f t="shared" si="1383"/>
        <v>0</v>
      </c>
      <c r="Y1910" s="245">
        <f t="shared" si="1384"/>
        <v>0</v>
      </c>
      <c r="Z1910" s="248"/>
      <c r="AA1910" s="285">
        <f t="shared" si="1412"/>
        <v>0</v>
      </c>
      <c r="AB1910" s="242">
        <f>IF(AA1910=0,0,SUMIFS('Sch A. Input'!$H901:$CJ901,'Sch A. Input'!$H$14:$CJ$14,"Recurring",'Sch A. Input'!$H$13:$CJ$13,"&lt;="&amp;$L$11,'Sch A. Input'!$H$13:$CJ$13,"&lt;="&amp;$AI$1020,'Sch A. Input'!$H$13:$CJ$13,"&gt;"&amp;$Y$1020))</f>
        <v>0</v>
      </c>
      <c r="AC1910" s="242">
        <f>IF(AA1910=0,0,SUMIFS('Sch A. Input'!$H901:$CJ901,'Sch A. Input'!$H$14:$CJ$14,"One-time",'Sch A. Input'!$H$13:$CJ$13,"&lt;="&amp;$L$11,'Sch A. Input'!$H$13:$CJ$13,"&lt;="&amp;$AI$1020,'Sch A. Input'!$H$13:$CJ$13,"&gt;"&amp;$Y$1020))</f>
        <v>0</v>
      </c>
      <c r="AD1910" s="283">
        <f t="shared" si="1413"/>
        <v>0</v>
      </c>
      <c r="AE1910" s="242">
        <f t="shared" si="1414"/>
        <v>0</v>
      </c>
      <c r="AF1910" s="242">
        <f t="shared" si="1415"/>
        <v>0</v>
      </c>
      <c r="AG1910" s="276">
        <f t="shared" si="1401"/>
        <v>0</v>
      </c>
      <c r="AH1910" s="281">
        <f t="shared" si="1385"/>
        <v>0</v>
      </c>
      <c r="AI1910" s="245">
        <f t="shared" si="1386"/>
        <v>0</v>
      </c>
      <c r="AK1910" s="285">
        <f t="shared" si="1416"/>
        <v>0</v>
      </c>
      <c r="AL1910" s="242">
        <f>IF(AK1910=0,0,SUMIFS('Sch A. Input'!$H901:$CJ901,'Sch A. Input'!$H$14:$CJ$14,"Recurring",'Sch A. Input'!$H$13:$CJ$13,"&lt;="&amp;$L$11,'Sch A. Input'!$H$13:$CJ$13,"&lt;="&amp;$AS$1020,'Sch A. Input'!$H$13:$CJ$13,"&gt;"&amp;$AI$1020))</f>
        <v>0</v>
      </c>
      <c r="AM1910" s="242">
        <f>IF(AK1910=0,0,SUMIFS('Sch A. Input'!$H901:$CJ901,'Sch A. Input'!$H$14:$CJ$14,"One-time",'Sch A. Input'!$H$13:$CJ$13,"&lt;="&amp;$L$11,'Sch A. Input'!$H$13:$CJ$13,"&lt;="&amp;$AS$1020,'Sch A. Input'!$H$13:$CJ$13,"&gt;"&amp;$AI$1020))</f>
        <v>0</v>
      </c>
      <c r="AN1910" s="283">
        <f t="shared" si="1417"/>
        <v>0</v>
      </c>
      <c r="AO1910" s="242">
        <f t="shared" si="1418"/>
        <v>0</v>
      </c>
      <c r="AP1910" s="242">
        <f t="shared" si="1419"/>
        <v>0</v>
      </c>
      <c r="AQ1910" s="276">
        <f t="shared" si="1402"/>
        <v>0</v>
      </c>
      <c r="AR1910" s="281">
        <f t="shared" si="1387"/>
        <v>0</v>
      </c>
      <c r="AS1910" s="245">
        <f t="shared" si="1388"/>
        <v>0</v>
      </c>
      <c r="AY1910" s="160"/>
      <c r="AZ1910" s="160"/>
      <c r="BK1910" s="2"/>
      <c r="BL1910" s="2"/>
      <c r="BM1910" s="2"/>
      <c r="BN1910" s="2"/>
      <c r="BO1910" s="2"/>
      <c r="BP1910" s="2"/>
      <c r="BQ1910" s="2"/>
      <c r="BR1910" s="2"/>
      <c r="BS1910" s="2"/>
      <c r="BT1910" s="2"/>
      <c r="BU1910" s="2"/>
      <c r="BV1910" s="2"/>
      <c r="BW1910" s="2"/>
      <c r="BX1910" s="2"/>
      <c r="BY1910" s="2"/>
      <c r="BZ1910" s="2"/>
      <c r="CA1910" s="2"/>
      <c r="CI1910"/>
      <c r="CJ1910"/>
      <c r="CK1910"/>
      <c r="CL1910"/>
      <c r="CM1910"/>
      <c r="CN1910"/>
      <c r="CO1910"/>
      <c r="CP1910"/>
      <c r="CQ1910"/>
      <c r="CR1910"/>
      <c r="CS1910"/>
      <c r="CT1910"/>
      <c r="CU1910"/>
      <c r="CV1910"/>
      <c r="CW1910"/>
      <c r="CX1910"/>
    </row>
    <row r="1911" spans="2:102" x14ac:dyDescent="0.35">
      <c r="B1911" s="70" t="str">
        <f t="shared" ref="B1911:F1911" si="1463">B904</f>
        <v/>
      </c>
      <c r="C1911" s="166" t="str">
        <f t="shared" si="1463"/>
        <v/>
      </c>
      <c r="D1911" s="273" t="str">
        <f t="shared" si="1463"/>
        <v/>
      </c>
      <c r="E1911" s="273">
        <f t="shared" si="1463"/>
        <v>45016</v>
      </c>
      <c r="F1911" s="273">
        <f t="shared" si="1463"/>
        <v>0</v>
      </c>
      <c r="G1911" s="98">
        <f t="shared" si="1404"/>
        <v>0</v>
      </c>
      <c r="H1911" s="242">
        <f>IF(G1911=0,0,SUMIFS('Sch A. Input'!$H902:$CJ902,'Sch A. Input'!$H$14:$CJ$14,"Recurring",'Sch A. Input'!$H$13:$CJ$13,"&lt;="&amp;$O$1020,'Sch A. Input'!$H$13:$CJ$13,"&lt;="&amp;$L$11))</f>
        <v>0</v>
      </c>
      <c r="I1911" s="242">
        <f>IF(G1911=0,0,SUMIFS('Sch A. Input'!$H902:$CJ902,'Sch A. Input'!$H$14:$CJ$14,"One-time",'Sch A. Input'!$H$13:$CJ$13,"&lt;="&amp;$O$1020,'Sch A. Input'!$H$13:$CJ$13,"&lt;="&amp;$L$11))</f>
        <v>0</v>
      </c>
      <c r="J1911" s="283">
        <f t="shared" si="1405"/>
        <v>0</v>
      </c>
      <c r="K1911" s="242">
        <f t="shared" si="1406"/>
        <v>0</v>
      </c>
      <c r="L1911" s="242">
        <f t="shared" si="1407"/>
        <v>0</v>
      </c>
      <c r="M1911" s="276">
        <f t="shared" si="1399"/>
        <v>0</v>
      </c>
      <c r="N1911" s="281">
        <f t="shared" si="1381"/>
        <v>0</v>
      </c>
      <c r="O1911" s="245">
        <f t="shared" si="1382"/>
        <v>0</v>
      </c>
      <c r="P1911" s="248"/>
      <c r="Q1911" s="285">
        <f t="shared" si="1408"/>
        <v>0</v>
      </c>
      <c r="R1911" s="242">
        <f>IF(Q1911=0,0,SUMIFS('Sch A. Input'!$H902:$CJ902,'Sch A. Input'!$H$14:$CJ$14,"Recurring",'Sch A. Input'!$H$13:$CJ$13,"&lt;="&amp;$L$11,'Sch A. Input'!$H$13:$CJ$13,"&lt;="&amp;$Y$1020,'Sch A. Input'!$H$13:$CJ$13,"&gt;"&amp;$O$1020))</f>
        <v>0</v>
      </c>
      <c r="S1911" s="242">
        <f>IF(Q1911=0,0,SUMIFS('Sch A. Input'!$H902:$CJ902,'Sch A. Input'!$H$14:$CJ$14,"One-time",'Sch A. Input'!$H$13:$CJ$13,"&lt;="&amp;$L$11,'Sch A. Input'!$H$13:$CJ$13,"&lt;="&amp;$Y$1020,'Sch A. Input'!$H$13:$CJ$13,"&gt;"&amp;$O$1020))</f>
        <v>0</v>
      </c>
      <c r="T1911" s="283">
        <f t="shared" si="1409"/>
        <v>0</v>
      </c>
      <c r="U1911" s="242">
        <f t="shared" si="1410"/>
        <v>0</v>
      </c>
      <c r="V1911" s="242">
        <f t="shared" si="1411"/>
        <v>0</v>
      </c>
      <c r="W1911" s="276">
        <f t="shared" si="1400"/>
        <v>0</v>
      </c>
      <c r="X1911" s="281">
        <f t="shared" si="1383"/>
        <v>0</v>
      </c>
      <c r="Y1911" s="245">
        <f t="shared" si="1384"/>
        <v>0</v>
      </c>
      <c r="Z1911" s="248"/>
      <c r="AA1911" s="285">
        <f t="shared" si="1412"/>
        <v>0</v>
      </c>
      <c r="AB1911" s="242">
        <f>IF(AA1911=0,0,SUMIFS('Sch A. Input'!$H902:$CJ902,'Sch A. Input'!$H$14:$CJ$14,"Recurring",'Sch A. Input'!$H$13:$CJ$13,"&lt;="&amp;$L$11,'Sch A. Input'!$H$13:$CJ$13,"&lt;="&amp;$AI$1020,'Sch A. Input'!$H$13:$CJ$13,"&gt;"&amp;$Y$1020))</f>
        <v>0</v>
      </c>
      <c r="AC1911" s="242">
        <f>IF(AA1911=0,0,SUMIFS('Sch A. Input'!$H902:$CJ902,'Sch A. Input'!$H$14:$CJ$14,"One-time",'Sch A. Input'!$H$13:$CJ$13,"&lt;="&amp;$L$11,'Sch A. Input'!$H$13:$CJ$13,"&lt;="&amp;$AI$1020,'Sch A. Input'!$H$13:$CJ$13,"&gt;"&amp;$Y$1020))</f>
        <v>0</v>
      </c>
      <c r="AD1911" s="283">
        <f t="shared" si="1413"/>
        <v>0</v>
      </c>
      <c r="AE1911" s="242">
        <f t="shared" si="1414"/>
        <v>0</v>
      </c>
      <c r="AF1911" s="242">
        <f t="shared" si="1415"/>
        <v>0</v>
      </c>
      <c r="AG1911" s="276">
        <f t="shared" si="1401"/>
        <v>0</v>
      </c>
      <c r="AH1911" s="281">
        <f t="shared" si="1385"/>
        <v>0</v>
      </c>
      <c r="AI1911" s="245">
        <f t="shared" si="1386"/>
        <v>0</v>
      </c>
      <c r="AK1911" s="285">
        <f t="shared" si="1416"/>
        <v>0</v>
      </c>
      <c r="AL1911" s="242">
        <f>IF(AK1911=0,0,SUMIFS('Sch A. Input'!$H902:$CJ902,'Sch A. Input'!$H$14:$CJ$14,"Recurring",'Sch A. Input'!$H$13:$CJ$13,"&lt;="&amp;$L$11,'Sch A. Input'!$H$13:$CJ$13,"&lt;="&amp;$AS$1020,'Sch A. Input'!$H$13:$CJ$13,"&gt;"&amp;$AI$1020))</f>
        <v>0</v>
      </c>
      <c r="AM1911" s="242">
        <f>IF(AK1911=0,0,SUMIFS('Sch A. Input'!$H902:$CJ902,'Sch A. Input'!$H$14:$CJ$14,"One-time",'Sch A. Input'!$H$13:$CJ$13,"&lt;="&amp;$L$11,'Sch A. Input'!$H$13:$CJ$13,"&lt;="&amp;$AS$1020,'Sch A. Input'!$H$13:$CJ$13,"&gt;"&amp;$AI$1020))</f>
        <v>0</v>
      </c>
      <c r="AN1911" s="283">
        <f t="shared" si="1417"/>
        <v>0</v>
      </c>
      <c r="AO1911" s="242">
        <f t="shared" si="1418"/>
        <v>0</v>
      </c>
      <c r="AP1911" s="242">
        <f t="shared" si="1419"/>
        <v>0</v>
      </c>
      <c r="AQ1911" s="276">
        <f t="shared" si="1402"/>
        <v>0</v>
      </c>
      <c r="AR1911" s="281">
        <f t="shared" si="1387"/>
        <v>0</v>
      </c>
      <c r="AS1911" s="245">
        <f t="shared" si="1388"/>
        <v>0</v>
      </c>
      <c r="AY1911" s="160"/>
      <c r="AZ1911" s="160"/>
      <c r="BK1911" s="2"/>
      <c r="BL1911" s="2"/>
      <c r="BM1911" s="2"/>
      <c r="BN1911" s="2"/>
      <c r="BO1911" s="2"/>
      <c r="BP1911" s="2"/>
      <c r="BQ1911" s="2"/>
      <c r="BR1911" s="2"/>
      <c r="BS1911" s="2"/>
      <c r="BT1911" s="2"/>
      <c r="BU1911" s="2"/>
      <c r="BV1911" s="2"/>
      <c r="BW1911" s="2"/>
      <c r="BX1911" s="2"/>
      <c r="BY1911" s="2"/>
      <c r="BZ1911" s="2"/>
      <c r="CA1911" s="2"/>
      <c r="CI1911"/>
      <c r="CJ1911"/>
      <c r="CK1911"/>
      <c r="CL1911"/>
      <c r="CM1911"/>
      <c r="CN1911"/>
      <c r="CO1911"/>
      <c r="CP1911"/>
      <c r="CQ1911"/>
      <c r="CR1911"/>
      <c r="CS1911"/>
      <c r="CT1911"/>
      <c r="CU1911"/>
      <c r="CV1911"/>
      <c r="CW1911"/>
      <c r="CX1911"/>
    </row>
    <row r="1912" spans="2:102" x14ac:dyDescent="0.35">
      <c r="B1912" s="70" t="str">
        <f t="shared" ref="B1912:F1912" si="1464">B905</f>
        <v/>
      </c>
      <c r="C1912" s="166" t="str">
        <f t="shared" si="1464"/>
        <v/>
      </c>
      <c r="D1912" s="273" t="str">
        <f t="shared" si="1464"/>
        <v/>
      </c>
      <c r="E1912" s="273">
        <f t="shared" si="1464"/>
        <v>45016</v>
      </c>
      <c r="F1912" s="273">
        <f t="shared" si="1464"/>
        <v>0</v>
      </c>
      <c r="G1912" s="98">
        <f t="shared" si="1404"/>
        <v>0</v>
      </c>
      <c r="H1912" s="242">
        <f>IF(G1912=0,0,SUMIFS('Sch A. Input'!$H903:$CJ903,'Sch A. Input'!$H$14:$CJ$14,"Recurring",'Sch A. Input'!$H$13:$CJ$13,"&lt;="&amp;$O$1020,'Sch A. Input'!$H$13:$CJ$13,"&lt;="&amp;$L$11))</f>
        <v>0</v>
      </c>
      <c r="I1912" s="242">
        <f>IF(G1912=0,0,SUMIFS('Sch A. Input'!$H903:$CJ903,'Sch A. Input'!$H$14:$CJ$14,"One-time",'Sch A. Input'!$H$13:$CJ$13,"&lt;="&amp;$O$1020,'Sch A. Input'!$H$13:$CJ$13,"&lt;="&amp;$L$11))</f>
        <v>0</v>
      </c>
      <c r="J1912" s="283">
        <f t="shared" si="1405"/>
        <v>0</v>
      </c>
      <c r="K1912" s="242">
        <f t="shared" si="1406"/>
        <v>0</v>
      </c>
      <c r="L1912" s="242">
        <f t="shared" si="1407"/>
        <v>0</v>
      </c>
      <c r="M1912" s="276">
        <f t="shared" si="1399"/>
        <v>0</v>
      </c>
      <c r="N1912" s="281">
        <f t="shared" si="1381"/>
        <v>0</v>
      </c>
      <c r="O1912" s="245">
        <f t="shared" si="1382"/>
        <v>0</v>
      </c>
      <c r="P1912" s="248"/>
      <c r="Q1912" s="285">
        <f t="shared" si="1408"/>
        <v>0</v>
      </c>
      <c r="R1912" s="242">
        <f>IF(Q1912=0,0,SUMIFS('Sch A. Input'!$H903:$CJ903,'Sch A. Input'!$H$14:$CJ$14,"Recurring",'Sch A. Input'!$H$13:$CJ$13,"&lt;="&amp;$L$11,'Sch A. Input'!$H$13:$CJ$13,"&lt;="&amp;$Y$1020,'Sch A. Input'!$H$13:$CJ$13,"&gt;"&amp;$O$1020))</f>
        <v>0</v>
      </c>
      <c r="S1912" s="242">
        <f>IF(Q1912=0,0,SUMIFS('Sch A. Input'!$H903:$CJ903,'Sch A. Input'!$H$14:$CJ$14,"One-time",'Sch A. Input'!$H$13:$CJ$13,"&lt;="&amp;$L$11,'Sch A. Input'!$H$13:$CJ$13,"&lt;="&amp;$Y$1020,'Sch A. Input'!$H$13:$CJ$13,"&gt;"&amp;$O$1020))</f>
        <v>0</v>
      </c>
      <c r="T1912" s="283">
        <f t="shared" si="1409"/>
        <v>0</v>
      </c>
      <c r="U1912" s="242">
        <f t="shared" si="1410"/>
        <v>0</v>
      </c>
      <c r="V1912" s="242">
        <f t="shared" si="1411"/>
        <v>0</v>
      </c>
      <c r="W1912" s="276">
        <f t="shared" si="1400"/>
        <v>0</v>
      </c>
      <c r="X1912" s="281">
        <f t="shared" si="1383"/>
        <v>0</v>
      </c>
      <c r="Y1912" s="245">
        <f t="shared" si="1384"/>
        <v>0</v>
      </c>
      <c r="Z1912" s="248"/>
      <c r="AA1912" s="285">
        <f t="shared" si="1412"/>
        <v>0</v>
      </c>
      <c r="AB1912" s="242">
        <f>IF(AA1912=0,0,SUMIFS('Sch A. Input'!$H903:$CJ903,'Sch A. Input'!$H$14:$CJ$14,"Recurring",'Sch A. Input'!$H$13:$CJ$13,"&lt;="&amp;$L$11,'Sch A. Input'!$H$13:$CJ$13,"&lt;="&amp;$AI$1020,'Sch A. Input'!$H$13:$CJ$13,"&gt;"&amp;$Y$1020))</f>
        <v>0</v>
      </c>
      <c r="AC1912" s="242">
        <f>IF(AA1912=0,0,SUMIFS('Sch A. Input'!$H903:$CJ903,'Sch A. Input'!$H$14:$CJ$14,"One-time",'Sch A. Input'!$H$13:$CJ$13,"&lt;="&amp;$L$11,'Sch A. Input'!$H$13:$CJ$13,"&lt;="&amp;$AI$1020,'Sch A. Input'!$H$13:$CJ$13,"&gt;"&amp;$Y$1020))</f>
        <v>0</v>
      </c>
      <c r="AD1912" s="283">
        <f t="shared" si="1413"/>
        <v>0</v>
      </c>
      <c r="AE1912" s="242">
        <f t="shared" si="1414"/>
        <v>0</v>
      </c>
      <c r="AF1912" s="242">
        <f t="shared" si="1415"/>
        <v>0</v>
      </c>
      <c r="AG1912" s="276">
        <f t="shared" si="1401"/>
        <v>0</v>
      </c>
      <c r="AH1912" s="281">
        <f t="shared" si="1385"/>
        <v>0</v>
      </c>
      <c r="AI1912" s="245">
        <f t="shared" si="1386"/>
        <v>0</v>
      </c>
      <c r="AK1912" s="285">
        <f t="shared" si="1416"/>
        <v>0</v>
      </c>
      <c r="AL1912" s="242">
        <f>IF(AK1912=0,0,SUMIFS('Sch A. Input'!$H903:$CJ903,'Sch A. Input'!$H$14:$CJ$14,"Recurring",'Sch A. Input'!$H$13:$CJ$13,"&lt;="&amp;$L$11,'Sch A. Input'!$H$13:$CJ$13,"&lt;="&amp;$AS$1020,'Sch A. Input'!$H$13:$CJ$13,"&gt;"&amp;$AI$1020))</f>
        <v>0</v>
      </c>
      <c r="AM1912" s="242">
        <f>IF(AK1912=0,0,SUMIFS('Sch A. Input'!$H903:$CJ903,'Sch A. Input'!$H$14:$CJ$14,"One-time",'Sch A. Input'!$H$13:$CJ$13,"&lt;="&amp;$L$11,'Sch A. Input'!$H$13:$CJ$13,"&lt;="&amp;$AS$1020,'Sch A. Input'!$H$13:$CJ$13,"&gt;"&amp;$AI$1020))</f>
        <v>0</v>
      </c>
      <c r="AN1912" s="283">
        <f t="shared" si="1417"/>
        <v>0</v>
      </c>
      <c r="AO1912" s="242">
        <f t="shared" si="1418"/>
        <v>0</v>
      </c>
      <c r="AP1912" s="242">
        <f t="shared" si="1419"/>
        <v>0</v>
      </c>
      <c r="AQ1912" s="276">
        <f t="shared" si="1402"/>
        <v>0</v>
      </c>
      <c r="AR1912" s="281">
        <f t="shared" si="1387"/>
        <v>0</v>
      </c>
      <c r="AS1912" s="245">
        <f t="shared" si="1388"/>
        <v>0</v>
      </c>
      <c r="AY1912" s="160"/>
      <c r="AZ1912" s="160"/>
      <c r="BK1912" s="2"/>
      <c r="BL1912" s="2"/>
      <c r="BM1912" s="2"/>
      <c r="BN1912" s="2"/>
      <c r="BO1912" s="2"/>
      <c r="BP1912" s="2"/>
      <c r="BQ1912" s="2"/>
      <c r="BR1912" s="2"/>
      <c r="BS1912" s="2"/>
      <c r="BT1912" s="2"/>
      <c r="BU1912" s="2"/>
      <c r="BV1912" s="2"/>
      <c r="BW1912" s="2"/>
      <c r="BX1912" s="2"/>
      <c r="BY1912" s="2"/>
      <c r="BZ1912" s="2"/>
      <c r="CA1912" s="2"/>
      <c r="CI1912"/>
      <c r="CJ1912"/>
      <c r="CK1912"/>
      <c r="CL1912"/>
      <c r="CM1912"/>
      <c r="CN1912"/>
      <c r="CO1912"/>
      <c r="CP1912"/>
      <c r="CQ1912"/>
      <c r="CR1912"/>
      <c r="CS1912"/>
      <c r="CT1912"/>
      <c r="CU1912"/>
      <c r="CV1912"/>
      <c r="CW1912"/>
      <c r="CX1912"/>
    </row>
    <row r="1913" spans="2:102" x14ac:dyDescent="0.35">
      <c r="B1913" s="70" t="str">
        <f t="shared" ref="B1913:F1913" si="1465">B906</f>
        <v/>
      </c>
      <c r="C1913" s="166" t="str">
        <f t="shared" si="1465"/>
        <v/>
      </c>
      <c r="D1913" s="273" t="str">
        <f t="shared" si="1465"/>
        <v/>
      </c>
      <c r="E1913" s="273">
        <f t="shared" si="1465"/>
        <v>45016</v>
      </c>
      <c r="F1913" s="273">
        <f t="shared" si="1465"/>
        <v>0</v>
      </c>
      <c r="G1913" s="98">
        <f t="shared" si="1404"/>
        <v>0</v>
      </c>
      <c r="H1913" s="242">
        <f>IF(G1913=0,0,SUMIFS('Sch A. Input'!$H904:$CJ904,'Sch A. Input'!$H$14:$CJ$14,"Recurring",'Sch A. Input'!$H$13:$CJ$13,"&lt;="&amp;$O$1020,'Sch A. Input'!$H$13:$CJ$13,"&lt;="&amp;$L$11))</f>
        <v>0</v>
      </c>
      <c r="I1913" s="242">
        <f>IF(G1913=0,0,SUMIFS('Sch A. Input'!$H904:$CJ904,'Sch A. Input'!$H$14:$CJ$14,"One-time",'Sch A. Input'!$H$13:$CJ$13,"&lt;="&amp;$O$1020,'Sch A. Input'!$H$13:$CJ$13,"&lt;="&amp;$L$11))</f>
        <v>0</v>
      </c>
      <c r="J1913" s="283">
        <f t="shared" si="1405"/>
        <v>0</v>
      </c>
      <c r="K1913" s="242">
        <f t="shared" si="1406"/>
        <v>0</v>
      </c>
      <c r="L1913" s="242">
        <f t="shared" si="1407"/>
        <v>0</v>
      </c>
      <c r="M1913" s="276">
        <f t="shared" si="1399"/>
        <v>0</v>
      </c>
      <c r="N1913" s="281">
        <f t="shared" si="1381"/>
        <v>0</v>
      </c>
      <c r="O1913" s="245">
        <f t="shared" si="1382"/>
        <v>0</v>
      </c>
      <c r="P1913" s="248"/>
      <c r="Q1913" s="285">
        <f t="shared" si="1408"/>
        <v>0</v>
      </c>
      <c r="R1913" s="242">
        <f>IF(Q1913=0,0,SUMIFS('Sch A. Input'!$H904:$CJ904,'Sch A. Input'!$H$14:$CJ$14,"Recurring",'Sch A. Input'!$H$13:$CJ$13,"&lt;="&amp;$L$11,'Sch A. Input'!$H$13:$CJ$13,"&lt;="&amp;$Y$1020,'Sch A. Input'!$H$13:$CJ$13,"&gt;"&amp;$O$1020))</f>
        <v>0</v>
      </c>
      <c r="S1913" s="242">
        <f>IF(Q1913=0,0,SUMIFS('Sch A. Input'!$H904:$CJ904,'Sch A. Input'!$H$14:$CJ$14,"One-time",'Sch A. Input'!$H$13:$CJ$13,"&lt;="&amp;$L$11,'Sch A. Input'!$H$13:$CJ$13,"&lt;="&amp;$Y$1020,'Sch A. Input'!$H$13:$CJ$13,"&gt;"&amp;$O$1020))</f>
        <v>0</v>
      </c>
      <c r="T1913" s="283">
        <f t="shared" si="1409"/>
        <v>0</v>
      </c>
      <c r="U1913" s="242">
        <f t="shared" si="1410"/>
        <v>0</v>
      </c>
      <c r="V1913" s="242">
        <f t="shared" si="1411"/>
        <v>0</v>
      </c>
      <c r="W1913" s="276">
        <f t="shared" si="1400"/>
        <v>0</v>
      </c>
      <c r="X1913" s="281">
        <f t="shared" si="1383"/>
        <v>0</v>
      </c>
      <c r="Y1913" s="245">
        <f t="shared" si="1384"/>
        <v>0</v>
      </c>
      <c r="Z1913" s="248"/>
      <c r="AA1913" s="285">
        <f t="shared" si="1412"/>
        <v>0</v>
      </c>
      <c r="AB1913" s="242">
        <f>IF(AA1913=0,0,SUMIFS('Sch A. Input'!$H904:$CJ904,'Sch A. Input'!$H$14:$CJ$14,"Recurring",'Sch A. Input'!$H$13:$CJ$13,"&lt;="&amp;$L$11,'Sch A. Input'!$H$13:$CJ$13,"&lt;="&amp;$AI$1020,'Sch A. Input'!$H$13:$CJ$13,"&gt;"&amp;$Y$1020))</f>
        <v>0</v>
      </c>
      <c r="AC1913" s="242">
        <f>IF(AA1913=0,0,SUMIFS('Sch A. Input'!$H904:$CJ904,'Sch A. Input'!$H$14:$CJ$14,"One-time",'Sch A. Input'!$H$13:$CJ$13,"&lt;="&amp;$L$11,'Sch A. Input'!$H$13:$CJ$13,"&lt;="&amp;$AI$1020,'Sch A. Input'!$H$13:$CJ$13,"&gt;"&amp;$Y$1020))</f>
        <v>0</v>
      </c>
      <c r="AD1913" s="283">
        <f t="shared" si="1413"/>
        <v>0</v>
      </c>
      <c r="AE1913" s="242">
        <f t="shared" si="1414"/>
        <v>0</v>
      </c>
      <c r="AF1913" s="242">
        <f t="shared" si="1415"/>
        <v>0</v>
      </c>
      <c r="AG1913" s="276">
        <f t="shared" si="1401"/>
        <v>0</v>
      </c>
      <c r="AH1913" s="281">
        <f t="shared" si="1385"/>
        <v>0</v>
      </c>
      <c r="AI1913" s="245">
        <f t="shared" si="1386"/>
        <v>0</v>
      </c>
      <c r="AK1913" s="285">
        <f t="shared" si="1416"/>
        <v>0</v>
      </c>
      <c r="AL1913" s="242">
        <f>IF(AK1913=0,0,SUMIFS('Sch A. Input'!$H904:$CJ904,'Sch A. Input'!$H$14:$CJ$14,"Recurring",'Sch A. Input'!$H$13:$CJ$13,"&lt;="&amp;$L$11,'Sch A. Input'!$H$13:$CJ$13,"&lt;="&amp;$AS$1020,'Sch A. Input'!$H$13:$CJ$13,"&gt;"&amp;$AI$1020))</f>
        <v>0</v>
      </c>
      <c r="AM1913" s="242">
        <f>IF(AK1913=0,0,SUMIFS('Sch A. Input'!$H904:$CJ904,'Sch A. Input'!$H$14:$CJ$14,"One-time",'Sch A. Input'!$H$13:$CJ$13,"&lt;="&amp;$L$11,'Sch A. Input'!$H$13:$CJ$13,"&lt;="&amp;$AS$1020,'Sch A. Input'!$H$13:$CJ$13,"&gt;"&amp;$AI$1020))</f>
        <v>0</v>
      </c>
      <c r="AN1913" s="283">
        <f t="shared" si="1417"/>
        <v>0</v>
      </c>
      <c r="AO1913" s="242">
        <f t="shared" si="1418"/>
        <v>0</v>
      </c>
      <c r="AP1913" s="242">
        <f t="shared" si="1419"/>
        <v>0</v>
      </c>
      <c r="AQ1913" s="276">
        <f t="shared" si="1402"/>
        <v>0</v>
      </c>
      <c r="AR1913" s="281">
        <f t="shared" si="1387"/>
        <v>0</v>
      </c>
      <c r="AS1913" s="245">
        <f t="shared" si="1388"/>
        <v>0</v>
      </c>
      <c r="AY1913" s="160"/>
      <c r="AZ1913" s="160"/>
      <c r="BK1913" s="2"/>
      <c r="BL1913" s="2"/>
      <c r="BM1913" s="2"/>
      <c r="BN1913" s="2"/>
      <c r="BO1913" s="2"/>
      <c r="BP1913" s="2"/>
      <c r="BQ1913" s="2"/>
      <c r="BR1913" s="2"/>
      <c r="BS1913" s="2"/>
      <c r="BT1913" s="2"/>
      <c r="BU1913" s="2"/>
      <c r="BV1913" s="2"/>
      <c r="BW1913" s="2"/>
      <c r="BX1913" s="2"/>
      <c r="BY1913" s="2"/>
      <c r="BZ1913" s="2"/>
      <c r="CA1913" s="2"/>
      <c r="CI1913"/>
      <c r="CJ1913"/>
      <c r="CK1913"/>
      <c r="CL1913"/>
      <c r="CM1913"/>
      <c r="CN1913"/>
      <c r="CO1913"/>
      <c r="CP1913"/>
      <c r="CQ1913"/>
      <c r="CR1913"/>
      <c r="CS1913"/>
      <c r="CT1913"/>
      <c r="CU1913"/>
      <c r="CV1913"/>
      <c r="CW1913"/>
      <c r="CX1913"/>
    </row>
    <row r="1914" spans="2:102" x14ac:dyDescent="0.35">
      <c r="B1914" s="70" t="str">
        <f t="shared" ref="B1914:F1914" si="1466">B907</f>
        <v/>
      </c>
      <c r="C1914" s="166" t="str">
        <f t="shared" si="1466"/>
        <v/>
      </c>
      <c r="D1914" s="273" t="str">
        <f t="shared" si="1466"/>
        <v/>
      </c>
      <c r="E1914" s="273">
        <f t="shared" si="1466"/>
        <v>45016</v>
      </c>
      <c r="F1914" s="273">
        <f t="shared" si="1466"/>
        <v>0</v>
      </c>
      <c r="G1914" s="98">
        <f t="shared" si="1404"/>
        <v>0</v>
      </c>
      <c r="H1914" s="242">
        <f>IF(G1914=0,0,SUMIFS('Sch A. Input'!$H905:$CJ905,'Sch A. Input'!$H$14:$CJ$14,"Recurring",'Sch A. Input'!$H$13:$CJ$13,"&lt;="&amp;$O$1020,'Sch A. Input'!$H$13:$CJ$13,"&lt;="&amp;$L$11))</f>
        <v>0</v>
      </c>
      <c r="I1914" s="242">
        <f>IF(G1914=0,0,SUMIFS('Sch A. Input'!$H905:$CJ905,'Sch A. Input'!$H$14:$CJ$14,"One-time",'Sch A. Input'!$H$13:$CJ$13,"&lt;="&amp;$O$1020,'Sch A. Input'!$H$13:$CJ$13,"&lt;="&amp;$L$11))</f>
        <v>0</v>
      </c>
      <c r="J1914" s="283">
        <f t="shared" si="1405"/>
        <v>0</v>
      </c>
      <c r="K1914" s="242">
        <f t="shared" si="1406"/>
        <v>0</v>
      </c>
      <c r="L1914" s="242">
        <f t="shared" si="1407"/>
        <v>0</v>
      </c>
      <c r="M1914" s="276">
        <f t="shared" si="1399"/>
        <v>0</v>
      </c>
      <c r="N1914" s="281">
        <f t="shared" si="1381"/>
        <v>0</v>
      </c>
      <c r="O1914" s="245">
        <f t="shared" si="1382"/>
        <v>0</v>
      </c>
      <c r="P1914" s="248"/>
      <c r="Q1914" s="285">
        <f t="shared" si="1408"/>
        <v>0</v>
      </c>
      <c r="R1914" s="242">
        <f>IF(Q1914=0,0,SUMIFS('Sch A. Input'!$H905:$CJ905,'Sch A. Input'!$H$14:$CJ$14,"Recurring",'Sch A. Input'!$H$13:$CJ$13,"&lt;="&amp;$L$11,'Sch A. Input'!$H$13:$CJ$13,"&lt;="&amp;$Y$1020,'Sch A. Input'!$H$13:$CJ$13,"&gt;"&amp;$O$1020))</f>
        <v>0</v>
      </c>
      <c r="S1914" s="242">
        <f>IF(Q1914=0,0,SUMIFS('Sch A. Input'!$H905:$CJ905,'Sch A. Input'!$H$14:$CJ$14,"One-time",'Sch A. Input'!$H$13:$CJ$13,"&lt;="&amp;$L$11,'Sch A. Input'!$H$13:$CJ$13,"&lt;="&amp;$Y$1020,'Sch A. Input'!$H$13:$CJ$13,"&gt;"&amp;$O$1020))</f>
        <v>0</v>
      </c>
      <c r="T1914" s="283">
        <f t="shared" si="1409"/>
        <v>0</v>
      </c>
      <c r="U1914" s="242">
        <f t="shared" si="1410"/>
        <v>0</v>
      </c>
      <c r="V1914" s="242">
        <f t="shared" si="1411"/>
        <v>0</v>
      </c>
      <c r="W1914" s="276">
        <f t="shared" si="1400"/>
        <v>0</v>
      </c>
      <c r="X1914" s="281">
        <f t="shared" si="1383"/>
        <v>0</v>
      </c>
      <c r="Y1914" s="245">
        <f t="shared" si="1384"/>
        <v>0</v>
      </c>
      <c r="Z1914" s="248"/>
      <c r="AA1914" s="285">
        <f t="shared" si="1412"/>
        <v>0</v>
      </c>
      <c r="AB1914" s="242">
        <f>IF(AA1914=0,0,SUMIFS('Sch A. Input'!$H905:$CJ905,'Sch A. Input'!$H$14:$CJ$14,"Recurring",'Sch A. Input'!$H$13:$CJ$13,"&lt;="&amp;$L$11,'Sch A. Input'!$H$13:$CJ$13,"&lt;="&amp;$AI$1020,'Sch A. Input'!$H$13:$CJ$13,"&gt;"&amp;$Y$1020))</f>
        <v>0</v>
      </c>
      <c r="AC1914" s="242">
        <f>IF(AA1914=0,0,SUMIFS('Sch A. Input'!$H905:$CJ905,'Sch A. Input'!$H$14:$CJ$14,"One-time",'Sch A. Input'!$H$13:$CJ$13,"&lt;="&amp;$L$11,'Sch A. Input'!$H$13:$CJ$13,"&lt;="&amp;$AI$1020,'Sch A. Input'!$H$13:$CJ$13,"&gt;"&amp;$Y$1020))</f>
        <v>0</v>
      </c>
      <c r="AD1914" s="283">
        <f t="shared" si="1413"/>
        <v>0</v>
      </c>
      <c r="AE1914" s="242">
        <f t="shared" si="1414"/>
        <v>0</v>
      </c>
      <c r="AF1914" s="242">
        <f t="shared" si="1415"/>
        <v>0</v>
      </c>
      <c r="AG1914" s="276">
        <f t="shared" si="1401"/>
        <v>0</v>
      </c>
      <c r="AH1914" s="281">
        <f t="shared" si="1385"/>
        <v>0</v>
      </c>
      <c r="AI1914" s="245">
        <f t="shared" si="1386"/>
        <v>0</v>
      </c>
      <c r="AK1914" s="285">
        <f t="shared" si="1416"/>
        <v>0</v>
      </c>
      <c r="AL1914" s="242">
        <f>IF(AK1914=0,0,SUMIFS('Sch A. Input'!$H905:$CJ905,'Sch A. Input'!$H$14:$CJ$14,"Recurring",'Sch A. Input'!$H$13:$CJ$13,"&lt;="&amp;$L$11,'Sch A. Input'!$H$13:$CJ$13,"&lt;="&amp;$AS$1020,'Sch A. Input'!$H$13:$CJ$13,"&gt;"&amp;$AI$1020))</f>
        <v>0</v>
      </c>
      <c r="AM1914" s="242">
        <f>IF(AK1914=0,0,SUMIFS('Sch A. Input'!$H905:$CJ905,'Sch A. Input'!$H$14:$CJ$14,"One-time",'Sch A. Input'!$H$13:$CJ$13,"&lt;="&amp;$L$11,'Sch A. Input'!$H$13:$CJ$13,"&lt;="&amp;$AS$1020,'Sch A. Input'!$H$13:$CJ$13,"&gt;"&amp;$AI$1020))</f>
        <v>0</v>
      </c>
      <c r="AN1914" s="283">
        <f t="shared" si="1417"/>
        <v>0</v>
      </c>
      <c r="AO1914" s="242">
        <f t="shared" si="1418"/>
        <v>0</v>
      </c>
      <c r="AP1914" s="242">
        <f t="shared" si="1419"/>
        <v>0</v>
      </c>
      <c r="AQ1914" s="276">
        <f t="shared" si="1402"/>
        <v>0</v>
      </c>
      <c r="AR1914" s="281">
        <f t="shared" si="1387"/>
        <v>0</v>
      </c>
      <c r="AS1914" s="245">
        <f t="shared" si="1388"/>
        <v>0</v>
      </c>
      <c r="AY1914" s="160"/>
      <c r="AZ1914" s="160"/>
      <c r="BK1914" s="2"/>
      <c r="BL1914" s="2"/>
      <c r="BM1914" s="2"/>
      <c r="BN1914" s="2"/>
      <c r="BO1914" s="2"/>
      <c r="BP1914" s="2"/>
      <c r="BQ1914" s="2"/>
      <c r="BR1914" s="2"/>
      <c r="BS1914" s="2"/>
      <c r="BT1914" s="2"/>
      <c r="BU1914" s="2"/>
      <c r="BV1914" s="2"/>
      <c r="BW1914" s="2"/>
      <c r="BX1914" s="2"/>
      <c r="BY1914" s="2"/>
      <c r="BZ1914" s="2"/>
      <c r="CA1914" s="2"/>
      <c r="CI1914"/>
      <c r="CJ1914"/>
      <c r="CK1914"/>
      <c r="CL1914"/>
      <c r="CM1914"/>
      <c r="CN1914"/>
      <c r="CO1914"/>
      <c r="CP1914"/>
      <c r="CQ1914"/>
      <c r="CR1914"/>
      <c r="CS1914"/>
      <c r="CT1914"/>
      <c r="CU1914"/>
      <c r="CV1914"/>
      <c r="CW1914"/>
      <c r="CX1914"/>
    </row>
    <row r="1915" spans="2:102" x14ac:dyDescent="0.35">
      <c r="B1915" s="70" t="str">
        <f t="shared" ref="B1915:F1915" si="1467">B908</f>
        <v/>
      </c>
      <c r="C1915" s="166" t="str">
        <f t="shared" si="1467"/>
        <v/>
      </c>
      <c r="D1915" s="273" t="str">
        <f t="shared" si="1467"/>
        <v/>
      </c>
      <c r="E1915" s="273">
        <f t="shared" si="1467"/>
        <v>45016</v>
      </c>
      <c r="F1915" s="273">
        <f t="shared" si="1467"/>
        <v>0</v>
      </c>
      <c r="G1915" s="98">
        <f t="shared" si="1404"/>
        <v>0</v>
      </c>
      <c r="H1915" s="242">
        <f>IF(G1915=0,0,SUMIFS('Sch A. Input'!$H906:$CJ906,'Sch A. Input'!$H$14:$CJ$14,"Recurring",'Sch A. Input'!$H$13:$CJ$13,"&lt;="&amp;$O$1020,'Sch A. Input'!$H$13:$CJ$13,"&lt;="&amp;$L$11))</f>
        <v>0</v>
      </c>
      <c r="I1915" s="242">
        <f>IF(G1915=0,0,SUMIFS('Sch A. Input'!$H906:$CJ906,'Sch A. Input'!$H$14:$CJ$14,"One-time",'Sch A. Input'!$H$13:$CJ$13,"&lt;="&amp;$O$1020,'Sch A. Input'!$H$13:$CJ$13,"&lt;="&amp;$L$11))</f>
        <v>0</v>
      </c>
      <c r="J1915" s="283">
        <f t="shared" si="1405"/>
        <v>0</v>
      </c>
      <c r="K1915" s="242">
        <f t="shared" si="1406"/>
        <v>0</v>
      </c>
      <c r="L1915" s="242">
        <f t="shared" si="1407"/>
        <v>0</v>
      </c>
      <c r="M1915" s="276">
        <f t="shared" si="1399"/>
        <v>0</v>
      </c>
      <c r="N1915" s="281">
        <f t="shared" si="1381"/>
        <v>0</v>
      </c>
      <c r="O1915" s="245">
        <f t="shared" si="1382"/>
        <v>0</v>
      </c>
      <c r="P1915" s="248"/>
      <c r="Q1915" s="285">
        <f t="shared" si="1408"/>
        <v>0</v>
      </c>
      <c r="R1915" s="242">
        <f>IF(Q1915=0,0,SUMIFS('Sch A. Input'!$H906:$CJ906,'Sch A. Input'!$H$14:$CJ$14,"Recurring",'Sch A. Input'!$H$13:$CJ$13,"&lt;="&amp;$L$11,'Sch A. Input'!$H$13:$CJ$13,"&lt;="&amp;$Y$1020,'Sch A. Input'!$H$13:$CJ$13,"&gt;"&amp;$O$1020))</f>
        <v>0</v>
      </c>
      <c r="S1915" s="242">
        <f>IF(Q1915=0,0,SUMIFS('Sch A. Input'!$H906:$CJ906,'Sch A. Input'!$H$14:$CJ$14,"One-time",'Sch A. Input'!$H$13:$CJ$13,"&lt;="&amp;$L$11,'Sch A. Input'!$H$13:$CJ$13,"&lt;="&amp;$Y$1020,'Sch A. Input'!$H$13:$CJ$13,"&gt;"&amp;$O$1020))</f>
        <v>0</v>
      </c>
      <c r="T1915" s="283">
        <f t="shared" si="1409"/>
        <v>0</v>
      </c>
      <c r="U1915" s="242">
        <f t="shared" si="1410"/>
        <v>0</v>
      </c>
      <c r="V1915" s="242">
        <f t="shared" si="1411"/>
        <v>0</v>
      </c>
      <c r="W1915" s="276">
        <f t="shared" si="1400"/>
        <v>0</v>
      </c>
      <c r="X1915" s="281">
        <f t="shared" si="1383"/>
        <v>0</v>
      </c>
      <c r="Y1915" s="245">
        <f t="shared" si="1384"/>
        <v>0</v>
      </c>
      <c r="Z1915" s="248"/>
      <c r="AA1915" s="285">
        <f t="shared" si="1412"/>
        <v>0</v>
      </c>
      <c r="AB1915" s="242">
        <f>IF(AA1915=0,0,SUMIFS('Sch A. Input'!$H906:$CJ906,'Sch A. Input'!$H$14:$CJ$14,"Recurring",'Sch A. Input'!$H$13:$CJ$13,"&lt;="&amp;$L$11,'Sch A. Input'!$H$13:$CJ$13,"&lt;="&amp;$AI$1020,'Sch A. Input'!$H$13:$CJ$13,"&gt;"&amp;$Y$1020))</f>
        <v>0</v>
      </c>
      <c r="AC1915" s="242">
        <f>IF(AA1915=0,0,SUMIFS('Sch A. Input'!$H906:$CJ906,'Sch A. Input'!$H$14:$CJ$14,"One-time",'Sch A. Input'!$H$13:$CJ$13,"&lt;="&amp;$L$11,'Sch A. Input'!$H$13:$CJ$13,"&lt;="&amp;$AI$1020,'Sch A. Input'!$H$13:$CJ$13,"&gt;"&amp;$Y$1020))</f>
        <v>0</v>
      </c>
      <c r="AD1915" s="283">
        <f t="shared" si="1413"/>
        <v>0</v>
      </c>
      <c r="AE1915" s="242">
        <f t="shared" si="1414"/>
        <v>0</v>
      </c>
      <c r="AF1915" s="242">
        <f t="shared" si="1415"/>
        <v>0</v>
      </c>
      <c r="AG1915" s="276">
        <f t="shared" si="1401"/>
        <v>0</v>
      </c>
      <c r="AH1915" s="281">
        <f t="shared" si="1385"/>
        <v>0</v>
      </c>
      <c r="AI1915" s="245">
        <f t="shared" si="1386"/>
        <v>0</v>
      </c>
      <c r="AK1915" s="285">
        <f t="shared" si="1416"/>
        <v>0</v>
      </c>
      <c r="AL1915" s="242">
        <f>IF(AK1915=0,0,SUMIFS('Sch A. Input'!$H906:$CJ906,'Sch A. Input'!$H$14:$CJ$14,"Recurring",'Sch A. Input'!$H$13:$CJ$13,"&lt;="&amp;$L$11,'Sch A. Input'!$H$13:$CJ$13,"&lt;="&amp;$AS$1020,'Sch A. Input'!$H$13:$CJ$13,"&gt;"&amp;$AI$1020))</f>
        <v>0</v>
      </c>
      <c r="AM1915" s="242">
        <f>IF(AK1915=0,0,SUMIFS('Sch A. Input'!$H906:$CJ906,'Sch A. Input'!$H$14:$CJ$14,"One-time",'Sch A. Input'!$H$13:$CJ$13,"&lt;="&amp;$L$11,'Sch A. Input'!$H$13:$CJ$13,"&lt;="&amp;$AS$1020,'Sch A. Input'!$H$13:$CJ$13,"&gt;"&amp;$AI$1020))</f>
        <v>0</v>
      </c>
      <c r="AN1915" s="283">
        <f t="shared" si="1417"/>
        <v>0</v>
      </c>
      <c r="AO1915" s="242">
        <f t="shared" si="1418"/>
        <v>0</v>
      </c>
      <c r="AP1915" s="242">
        <f t="shared" si="1419"/>
        <v>0</v>
      </c>
      <c r="AQ1915" s="276">
        <f t="shared" si="1402"/>
        <v>0</v>
      </c>
      <c r="AR1915" s="281">
        <f t="shared" si="1387"/>
        <v>0</v>
      </c>
      <c r="AS1915" s="245">
        <f t="shared" si="1388"/>
        <v>0</v>
      </c>
      <c r="AY1915" s="160"/>
      <c r="AZ1915" s="160"/>
      <c r="BK1915" s="2"/>
      <c r="BL1915" s="2"/>
      <c r="BM1915" s="2"/>
      <c r="BN1915" s="2"/>
      <c r="BO1915" s="2"/>
      <c r="BP1915" s="2"/>
      <c r="BQ1915" s="2"/>
      <c r="BR1915" s="2"/>
      <c r="BS1915" s="2"/>
      <c r="BT1915" s="2"/>
      <c r="BU1915" s="2"/>
      <c r="BV1915" s="2"/>
      <c r="BW1915" s="2"/>
      <c r="BX1915" s="2"/>
      <c r="BY1915" s="2"/>
      <c r="BZ1915" s="2"/>
      <c r="CA1915" s="2"/>
      <c r="CI1915"/>
      <c r="CJ1915"/>
      <c r="CK1915"/>
      <c r="CL1915"/>
      <c r="CM1915"/>
      <c r="CN1915"/>
      <c r="CO1915"/>
      <c r="CP1915"/>
      <c r="CQ1915"/>
      <c r="CR1915"/>
      <c r="CS1915"/>
      <c r="CT1915"/>
      <c r="CU1915"/>
      <c r="CV1915"/>
      <c r="CW1915"/>
      <c r="CX1915"/>
    </row>
    <row r="1916" spans="2:102" x14ac:dyDescent="0.35">
      <c r="B1916" s="70" t="str">
        <f t="shared" ref="B1916:F1916" si="1468">B909</f>
        <v/>
      </c>
      <c r="C1916" s="166" t="str">
        <f t="shared" si="1468"/>
        <v/>
      </c>
      <c r="D1916" s="273" t="str">
        <f t="shared" si="1468"/>
        <v/>
      </c>
      <c r="E1916" s="273">
        <f t="shared" si="1468"/>
        <v>45016</v>
      </c>
      <c r="F1916" s="273">
        <f t="shared" si="1468"/>
        <v>0</v>
      </c>
      <c r="G1916" s="98">
        <f t="shared" si="1404"/>
        <v>0</v>
      </c>
      <c r="H1916" s="242">
        <f>IF(G1916=0,0,SUMIFS('Sch A. Input'!$H907:$CJ907,'Sch A. Input'!$H$14:$CJ$14,"Recurring",'Sch A. Input'!$H$13:$CJ$13,"&lt;="&amp;$O$1020,'Sch A. Input'!$H$13:$CJ$13,"&lt;="&amp;$L$11))</f>
        <v>0</v>
      </c>
      <c r="I1916" s="242">
        <f>IF(G1916=0,0,SUMIFS('Sch A. Input'!$H907:$CJ907,'Sch A. Input'!$H$14:$CJ$14,"One-time",'Sch A. Input'!$H$13:$CJ$13,"&lt;="&amp;$O$1020,'Sch A. Input'!$H$13:$CJ$13,"&lt;="&amp;$L$11))</f>
        <v>0</v>
      </c>
      <c r="J1916" s="283">
        <f t="shared" si="1405"/>
        <v>0</v>
      </c>
      <c r="K1916" s="242">
        <f t="shared" si="1406"/>
        <v>0</v>
      </c>
      <c r="L1916" s="242">
        <f t="shared" si="1407"/>
        <v>0</v>
      </c>
      <c r="M1916" s="276">
        <f t="shared" si="1399"/>
        <v>0</v>
      </c>
      <c r="N1916" s="281">
        <f t="shared" si="1381"/>
        <v>0</v>
      </c>
      <c r="O1916" s="245">
        <f t="shared" si="1382"/>
        <v>0</v>
      </c>
      <c r="P1916" s="248"/>
      <c r="Q1916" s="285">
        <f t="shared" si="1408"/>
        <v>0</v>
      </c>
      <c r="R1916" s="242">
        <f>IF(Q1916=0,0,SUMIFS('Sch A. Input'!$H907:$CJ907,'Sch A. Input'!$H$14:$CJ$14,"Recurring",'Sch A. Input'!$H$13:$CJ$13,"&lt;="&amp;$L$11,'Sch A. Input'!$H$13:$CJ$13,"&lt;="&amp;$Y$1020,'Sch A. Input'!$H$13:$CJ$13,"&gt;"&amp;$O$1020))</f>
        <v>0</v>
      </c>
      <c r="S1916" s="242">
        <f>IF(Q1916=0,0,SUMIFS('Sch A. Input'!$H907:$CJ907,'Sch A. Input'!$H$14:$CJ$14,"One-time",'Sch A. Input'!$H$13:$CJ$13,"&lt;="&amp;$L$11,'Sch A. Input'!$H$13:$CJ$13,"&lt;="&amp;$Y$1020,'Sch A. Input'!$H$13:$CJ$13,"&gt;"&amp;$O$1020))</f>
        <v>0</v>
      </c>
      <c r="T1916" s="283">
        <f t="shared" si="1409"/>
        <v>0</v>
      </c>
      <c r="U1916" s="242">
        <f t="shared" si="1410"/>
        <v>0</v>
      </c>
      <c r="V1916" s="242">
        <f t="shared" si="1411"/>
        <v>0</v>
      </c>
      <c r="W1916" s="276">
        <f t="shared" si="1400"/>
        <v>0</v>
      </c>
      <c r="X1916" s="281">
        <f t="shared" si="1383"/>
        <v>0</v>
      </c>
      <c r="Y1916" s="245">
        <f t="shared" si="1384"/>
        <v>0</v>
      </c>
      <c r="Z1916" s="248"/>
      <c r="AA1916" s="285">
        <f t="shared" si="1412"/>
        <v>0</v>
      </c>
      <c r="AB1916" s="242">
        <f>IF(AA1916=0,0,SUMIFS('Sch A. Input'!$H907:$CJ907,'Sch A. Input'!$H$14:$CJ$14,"Recurring",'Sch A. Input'!$H$13:$CJ$13,"&lt;="&amp;$L$11,'Sch A. Input'!$H$13:$CJ$13,"&lt;="&amp;$AI$1020,'Sch A. Input'!$H$13:$CJ$13,"&gt;"&amp;$Y$1020))</f>
        <v>0</v>
      </c>
      <c r="AC1916" s="242">
        <f>IF(AA1916=0,0,SUMIFS('Sch A. Input'!$H907:$CJ907,'Sch A. Input'!$H$14:$CJ$14,"One-time",'Sch A. Input'!$H$13:$CJ$13,"&lt;="&amp;$L$11,'Sch A. Input'!$H$13:$CJ$13,"&lt;="&amp;$AI$1020,'Sch A. Input'!$H$13:$CJ$13,"&gt;"&amp;$Y$1020))</f>
        <v>0</v>
      </c>
      <c r="AD1916" s="283">
        <f t="shared" si="1413"/>
        <v>0</v>
      </c>
      <c r="AE1916" s="242">
        <f t="shared" si="1414"/>
        <v>0</v>
      </c>
      <c r="AF1916" s="242">
        <f t="shared" si="1415"/>
        <v>0</v>
      </c>
      <c r="AG1916" s="276">
        <f t="shared" si="1401"/>
        <v>0</v>
      </c>
      <c r="AH1916" s="281">
        <f t="shared" si="1385"/>
        <v>0</v>
      </c>
      <c r="AI1916" s="245">
        <f t="shared" si="1386"/>
        <v>0</v>
      </c>
      <c r="AK1916" s="285">
        <f t="shared" si="1416"/>
        <v>0</v>
      </c>
      <c r="AL1916" s="242">
        <f>IF(AK1916=0,0,SUMIFS('Sch A. Input'!$H907:$CJ907,'Sch A. Input'!$H$14:$CJ$14,"Recurring",'Sch A. Input'!$H$13:$CJ$13,"&lt;="&amp;$L$11,'Sch A. Input'!$H$13:$CJ$13,"&lt;="&amp;$AS$1020,'Sch A. Input'!$H$13:$CJ$13,"&gt;"&amp;$AI$1020))</f>
        <v>0</v>
      </c>
      <c r="AM1916" s="242">
        <f>IF(AK1916=0,0,SUMIFS('Sch A. Input'!$H907:$CJ907,'Sch A. Input'!$H$14:$CJ$14,"One-time",'Sch A. Input'!$H$13:$CJ$13,"&lt;="&amp;$L$11,'Sch A. Input'!$H$13:$CJ$13,"&lt;="&amp;$AS$1020,'Sch A. Input'!$H$13:$CJ$13,"&gt;"&amp;$AI$1020))</f>
        <v>0</v>
      </c>
      <c r="AN1916" s="283">
        <f t="shared" si="1417"/>
        <v>0</v>
      </c>
      <c r="AO1916" s="242">
        <f t="shared" si="1418"/>
        <v>0</v>
      </c>
      <c r="AP1916" s="242">
        <f t="shared" si="1419"/>
        <v>0</v>
      </c>
      <c r="AQ1916" s="276">
        <f t="shared" si="1402"/>
        <v>0</v>
      </c>
      <c r="AR1916" s="281">
        <f t="shared" si="1387"/>
        <v>0</v>
      </c>
      <c r="AS1916" s="245">
        <f t="shared" si="1388"/>
        <v>0</v>
      </c>
      <c r="AY1916" s="160"/>
      <c r="AZ1916" s="160"/>
      <c r="BK1916" s="2"/>
      <c r="BL1916" s="2"/>
      <c r="BM1916" s="2"/>
      <c r="BN1916" s="2"/>
      <c r="BO1916" s="2"/>
      <c r="BP1916" s="2"/>
      <c r="BQ1916" s="2"/>
      <c r="BR1916" s="2"/>
      <c r="BS1916" s="2"/>
      <c r="BT1916" s="2"/>
      <c r="BU1916" s="2"/>
      <c r="BV1916" s="2"/>
      <c r="BW1916" s="2"/>
      <c r="BX1916" s="2"/>
      <c r="BY1916" s="2"/>
      <c r="BZ1916" s="2"/>
      <c r="CA1916" s="2"/>
      <c r="CI1916"/>
      <c r="CJ1916"/>
      <c r="CK1916"/>
      <c r="CL1916"/>
      <c r="CM1916"/>
      <c r="CN1916"/>
      <c r="CO1916"/>
      <c r="CP1916"/>
      <c r="CQ1916"/>
      <c r="CR1916"/>
      <c r="CS1916"/>
      <c r="CT1916"/>
      <c r="CU1916"/>
      <c r="CV1916"/>
      <c r="CW1916"/>
      <c r="CX1916"/>
    </row>
    <row r="1917" spans="2:102" x14ac:dyDescent="0.35">
      <c r="B1917" s="70" t="str">
        <f t="shared" ref="B1917:F1917" si="1469">B910</f>
        <v/>
      </c>
      <c r="C1917" s="166" t="str">
        <f t="shared" si="1469"/>
        <v/>
      </c>
      <c r="D1917" s="273" t="str">
        <f t="shared" si="1469"/>
        <v/>
      </c>
      <c r="E1917" s="273">
        <f t="shared" si="1469"/>
        <v>45016</v>
      </c>
      <c r="F1917" s="273">
        <f t="shared" si="1469"/>
        <v>0</v>
      </c>
      <c r="G1917" s="98">
        <f t="shared" si="1404"/>
        <v>0</v>
      </c>
      <c r="H1917" s="242">
        <f>IF(G1917=0,0,SUMIFS('Sch A. Input'!$H908:$CJ908,'Sch A. Input'!$H$14:$CJ$14,"Recurring",'Sch A. Input'!$H$13:$CJ$13,"&lt;="&amp;$O$1020,'Sch A. Input'!$H$13:$CJ$13,"&lt;="&amp;$L$11))</f>
        <v>0</v>
      </c>
      <c r="I1917" s="242">
        <f>IF(G1917=0,0,SUMIFS('Sch A. Input'!$H908:$CJ908,'Sch A. Input'!$H$14:$CJ$14,"One-time",'Sch A. Input'!$H$13:$CJ$13,"&lt;="&amp;$O$1020,'Sch A. Input'!$H$13:$CJ$13,"&lt;="&amp;$L$11))</f>
        <v>0</v>
      </c>
      <c r="J1917" s="283">
        <f t="shared" si="1405"/>
        <v>0</v>
      </c>
      <c r="K1917" s="242">
        <f t="shared" si="1406"/>
        <v>0</v>
      </c>
      <c r="L1917" s="242">
        <f t="shared" si="1407"/>
        <v>0</v>
      </c>
      <c r="M1917" s="276">
        <f t="shared" si="1399"/>
        <v>0</v>
      </c>
      <c r="N1917" s="281">
        <f t="shared" si="1381"/>
        <v>0</v>
      </c>
      <c r="O1917" s="245">
        <f t="shared" si="1382"/>
        <v>0</v>
      </c>
      <c r="P1917" s="248"/>
      <c r="Q1917" s="285">
        <f t="shared" si="1408"/>
        <v>0</v>
      </c>
      <c r="R1917" s="242">
        <f>IF(Q1917=0,0,SUMIFS('Sch A. Input'!$H908:$CJ908,'Sch A. Input'!$H$14:$CJ$14,"Recurring",'Sch A. Input'!$H$13:$CJ$13,"&lt;="&amp;$L$11,'Sch A. Input'!$H$13:$CJ$13,"&lt;="&amp;$Y$1020,'Sch A. Input'!$H$13:$CJ$13,"&gt;"&amp;$O$1020))</f>
        <v>0</v>
      </c>
      <c r="S1917" s="242">
        <f>IF(Q1917=0,0,SUMIFS('Sch A. Input'!$H908:$CJ908,'Sch A. Input'!$H$14:$CJ$14,"One-time",'Sch A. Input'!$H$13:$CJ$13,"&lt;="&amp;$L$11,'Sch A. Input'!$H$13:$CJ$13,"&lt;="&amp;$Y$1020,'Sch A. Input'!$H$13:$CJ$13,"&gt;"&amp;$O$1020))</f>
        <v>0</v>
      </c>
      <c r="T1917" s="283">
        <f t="shared" si="1409"/>
        <v>0</v>
      </c>
      <c r="U1917" s="242">
        <f t="shared" si="1410"/>
        <v>0</v>
      </c>
      <c r="V1917" s="242">
        <f t="shared" si="1411"/>
        <v>0</v>
      </c>
      <c r="W1917" s="276">
        <f t="shared" si="1400"/>
        <v>0</v>
      </c>
      <c r="X1917" s="281">
        <f t="shared" si="1383"/>
        <v>0</v>
      </c>
      <c r="Y1917" s="245">
        <f t="shared" si="1384"/>
        <v>0</v>
      </c>
      <c r="Z1917" s="248"/>
      <c r="AA1917" s="285">
        <f t="shared" si="1412"/>
        <v>0</v>
      </c>
      <c r="AB1917" s="242">
        <f>IF(AA1917=0,0,SUMIFS('Sch A. Input'!$H908:$CJ908,'Sch A. Input'!$H$14:$CJ$14,"Recurring",'Sch A. Input'!$H$13:$CJ$13,"&lt;="&amp;$L$11,'Sch A. Input'!$H$13:$CJ$13,"&lt;="&amp;$AI$1020,'Sch A. Input'!$H$13:$CJ$13,"&gt;"&amp;$Y$1020))</f>
        <v>0</v>
      </c>
      <c r="AC1917" s="242">
        <f>IF(AA1917=0,0,SUMIFS('Sch A. Input'!$H908:$CJ908,'Sch A. Input'!$H$14:$CJ$14,"One-time",'Sch A. Input'!$H$13:$CJ$13,"&lt;="&amp;$L$11,'Sch A. Input'!$H$13:$CJ$13,"&lt;="&amp;$AI$1020,'Sch A. Input'!$H$13:$CJ$13,"&gt;"&amp;$Y$1020))</f>
        <v>0</v>
      </c>
      <c r="AD1917" s="283">
        <f t="shared" si="1413"/>
        <v>0</v>
      </c>
      <c r="AE1917" s="242">
        <f t="shared" si="1414"/>
        <v>0</v>
      </c>
      <c r="AF1917" s="242">
        <f t="shared" si="1415"/>
        <v>0</v>
      </c>
      <c r="AG1917" s="276">
        <f t="shared" si="1401"/>
        <v>0</v>
      </c>
      <c r="AH1917" s="281">
        <f t="shared" si="1385"/>
        <v>0</v>
      </c>
      <c r="AI1917" s="245">
        <f t="shared" si="1386"/>
        <v>0</v>
      </c>
      <c r="AK1917" s="285">
        <f t="shared" si="1416"/>
        <v>0</v>
      </c>
      <c r="AL1917" s="242">
        <f>IF(AK1917=0,0,SUMIFS('Sch A. Input'!$H908:$CJ908,'Sch A. Input'!$H$14:$CJ$14,"Recurring",'Sch A. Input'!$H$13:$CJ$13,"&lt;="&amp;$L$11,'Sch A. Input'!$H$13:$CJ$13,"&lt;="&amp;$AS$1020,'Sch A. Input'!$H$13:$CJ$13,"&gt;"&amp;$AI$1020))</f>
        <v>0</v>
      </c>
      <c r="AM1917" s="242">
        <f>IF(AK1917=0,0,SUMIFS('Sch A. Input'!$H908:$CJ908,'Sch A. Input'!$H$14:$CJ$14,"One-time",'Sch A. Input'!$H$13:$CJ$13,"&lt;="&amp;$L$11,'Sch A. Input'!$H$13:$CJ$13,"&lt;="&amp;$AS$1020,'Sch A. Input'!$H$13:$CJ$13,"&gt;"&amp;$AI$1020))</f>
        <v>0</v>
      </c>
      <c r="AN1917" s="283">
        <f t="shared" si="1417"/>
        <v>0</v>
      </c>
      <c r="AO1917" s="242">
        <f t="shared" si="1418"/>
        <v>0</v>
      </c>
      <c r="AP1917" s="242">
        <f t="shared" si="1419"/>
        <v>0</v>
      </c>
      <c r="AQ1917" s="276">
        <f t="shared" si="1402"/>
        <v>0</v>
      </c>
      <c r="AR1917" s="281">
        <f t="shared" si="1387"/>
        <v>0</v>
      </c>
      <c r="AS1917" s="245">
        <f t="shared" si="1388"/>
        <v>0</v>
      </c>
      <c r="AY1917" s="160"/>
      <c r="AZ1917" s="160"/>
      <c r="BK1917" s="2"/>
      <c r="BL1917" s="2"/>
      <c r="BM1917" s="2"/>
      <c r="BN1917" s="2"/>
      <c r="BO1917" s="2"/>
      <c r="BP1917" s="2"/>
      <c r="BQ1917" s="2"/>
      <c r="BR1917" s="2"/>
      <c r="BS1917" s="2"/>
      <c r="BT1917" s="2"/>
      <c r="BU1917" s="2"/>
      <c r="BV1917" s="2"/>
      <c r="BW1917" s="2"/>
      <c r="BX1917" s="2"/>
      <c r="BY1917" s="2"/>
      <c r="BZ1917" s="2"/>
      <c r="CA1917" s="2"/>
      <c r="CI1917"/>
      <c r="CJ1917"/>
      <c r="CK1917"/>
      <c r="CL1917"/>
      <c r="CM1917"/>
      <c r="CN1917"/>
      <c r="CO1917"/>
      <c r="CP1917"/>
      <c r="CQ1917"/>
      <c r="CR1917"/>
      <c r="CS1917"/>
      <c r="CT1917"/>
      <c r="CU1917"/>
      <c r="CV1917"/>
      <c r="CW1917"/>
      <c r="CX1917"/>
    </row>
    <row r="1918" spans="2:102" x14ac:dyDescent="0.35">
      <c r="B1918" s="70" t="str">
        <f t="shared" ref="B1918:F1918" si="1470">B911</f>
        <v/>
      </c>
      <c r="C1918" s="166" t="str">
        <f t="shared" si="1470"/>
        <v/>
      </c>
      <c r="D1918" s="273" t="str">
        <f t="shared" si="1470"/>
        <v/>
      </c>
      <c r="E1918" s="273">
        <f t="shared" si="1470"/>
        <v>45016</v>
      </c>
      <c r="F1918" s="273">
        <f t="shared" si="1470"/>
        <v>0</v>
      </c>
      <c r="G1918" s="98">
        <f t="shared" si="1404"/>
        <v>0</v>
      </c>
      <c r="H1918" s="242">
        <f>IF(G1918=0,0,SUMIFS('Sch A. Input'!$H909:$CJ909,'Sch A. Input'!$H$14:$CJ$14,"Recurring",'Sch A. Input'!$H$13:$CJ$13,"&lt;="&amp;$O$1020,'Sch A. Input'!$H$13:$CJ$13,"&lt;="&amp;$L$11))</f>
        <v>0</v>
      </c>
      <c r="I1918" s="242">
        <f>IF(G1918=0,0,SUMIFS('Sch A. Input'!$H909:$CJ909,'Sch A. Input'!$H$14:$CJ$14,"One-time",'Sch A. Input'!$H$13:$CJ$13,"&lt;="&amp;$O$1020,'Sch A. Input'!$H$13:$CJ$13,"&lt;="&amp;$L$11))</f>
        <v>0</v>
      </c>
      <c r="J1918" s="283">
        <f t="shared" si="1405"/>
        <v>0</v>
      </c>
      <c r="K1918" s="242">
        <f t="shared" si="1406"/>
        <v>0</v>
      </c>
      <c r="L1918" s="242">
        <f t="shared" si="1407"/>
        <v>0</v>
      </c>
      <c r="M1918" s="276">
        <f t="shared" si="1399"/>
        <v>0</v>
      </c>
      <c r="N1918" s="281">
        <f t="shared" si="1381"/>
        <v>0</v>
      </c>
      <c r="O1918" s="245">
        <f t="shared" si="1382"/>
        <v>0</v>
      </c>
      <c r="P1918" s="248"/>
      <c r="Q1918" s="285">
        <f t="shared" si="1408"/>
        <v>0</v>
      </c>
      <c r="R1918" s="242">
        <f>IF(Q1918=0,0,SUMIFS('Sch A. Input'!$H909:$CJ909,'Sch A. Input'!$H$14:$CJ$14,"Recurring",'Sch A. Input'!$H$13:$CJ$13,"&lt;="&amp;$L$11,'Sch A. Input'!$H$13:$CJ$13,"&lt;="&amp;$Y$1020,'Sch A. Input'!$H$13:$CJ$13,"&gt;"&amp;$O$1020))</f>
        <v>0</v>
      </c>
      <c r="S1918" s="242">
        <f>IF(Q1918=0,0,SUMIFS('Sch A. Input'!$H909:$CJ909,'Sch A. Input'!$H$14:$CJ$14,"One-time",'Sch A. Input'!$H$13:$CJ$13,"&lt;="&amp;$L$11,'Sch A. Input'!$H$13:$CJ$13,"&lt;="&amp;$Y$1020,'Sch A. Input'!$H$13:$CJ$13,"&gt;"&amp;$O$1020))</f>
        <v>0</v>
      </c>
      <c r="T1918" s="283">
        <f t="shared" si="1409"/>
        <v>0</v>
      </c>
      <c r="U1918" s="242">
        <f t="shared" si="1410"/>
        <v>0</v>
      </c>
      <c r="V1918" s="242">
        <f t="shared" si="1411"/>
        <v>0</v>
      </c>
      <c r="W1918" s="276">
        <f t="shared" si="1400"/>
        <v>0</v>
      </c>
      <c r="X1918" s="281">
        <f t="shared" si="1383"/>
        <v>0</v>
      </c>
      <c r="Y1918" s="245">
        <f t="shared" si="1384"/>
        <v>0</v>
      </c>
      <c r="Z1918" s="248"/>
      <c r="AA1918" s="285">
        <f t="shared" si="1412"/>
        <v>0</v>
      </c>
      <c r="AB1918" s="242">
        <f>IF(AA1918=0,0,SUMIFS('Sch A. Input'!$H909:$CJ909,'Sch A. Input'!$H$14:$CJ$14,"Recurring",'Sch A. Input'!$H$13:$CJ$13,"&lt;="&amp;$L$11,'Sch A. Input'!$H$13:$CJ$13,"&lt;="&amp;$AI$1020,'Sch A. Input'!$H$13:$CJ$13,"&gt;"&amp;$Y$1020))</f>
        <v>0</v>
      </c>
      <c r="AC1918" s="242">
        <f>IF(AA1918=0,0,SUMIFS('Sch A. Input'!$H909:$CJ909,'Sch A. Input'!$H$14:$CJ$14,"One-time",'Sch A. Input'!$H$13:$CJ$13,"&lt;="&amp;$L$11,'Sch A. Input'!$H$13:$CJ$13,"&lt;="&amp;$AI$1020,'Sch A. Input'!$H$13:$CJ$13,"&gt;"&amp;$Y$1020))</f>
        <v>0</v>
      </c>
      <c r="AD1918" s="283">
        <f t="shared" si="1413"/>
        <v>0</v>
      </c>
      <c r="AE1918" s="242">
        <f t="shared" si="1414"/>
        <v>0</v>
      </c>
      <c r="AF1918" s="242">
        <f t="shared" si="1415"/>
        <v>0</v>
      </c>
      <c r="AG1918" s="276">
        <f t="shared" si="1401"/>
        <v>0</v>
      </c>
      <c r="AH1918" s="281">
        <f t="shared" si="1385"/>
        <v>0</v>
      </c>
      <c r="AI1918" s="245">
        <f t="shared" si="1386"/>
        <v>0</v>
      </c>
      <c r="AK1918" s="285">
        <f t="shared" si="1416"/>
        <v>0</v>
      </c>
      <c r="AL1918" s="242">
        <f>IF(AK1918=0,0,SUMIFS('Sch A. Input'!$H909:$CJ909,'Sch A. Input'!$H$14:$CJ$14,"Recurring",'Sch A. Input'!$H$13:$CJ$13,"&lt;="&amp;$L$11,'Sch A. Input'!$H$13:$CJ$13,"&lt;="&amp;$AS$1020,'Sch A. Input'!$H$13:$CJ$13,"&gt;"&amp;$AI$1020))</f>
        <v>0</v>
      </c>
      <c r="AM1918" s="242">
        <f>IF(AK1918=0,0,SUMIFS('Sch A. Input'!$H909:$CJ909,'Sch A. Input'!$H$14:$CJ$14,"One-time",'Sch A. Input'!$H$13:$CJ$13,"&lt;="&amp;$L$11,'Sch A. Input'!$H$13:$CJ$13,"&lt;="&amp;$AS$1020,'Sch A. Input'!$H$13:$CJ$13,"&gt;"&amp;$AI$1020))</f>
        <v>0</v>
      </c>
      <c r="AN1918" s="283">
        <f t="shared" si="1417"/>
        <v>0</v>
      </c>
      <c r="AO1918" s="242">
        <f t="shared" si="1418"/>
        <v>0</v>
      </c>
      <c r="AP1918" s="242">
        <f t="shared" si="1419"/>
        <v>0</v>
      </c>
      <c r="AQ1918" s="276">
        <f t="shared" si="1402"/>
        <v>0</v>
      </c>
      <c r="AR1918" s="281">
        <f t="shared" si="1387"/>
        <v>0</v>
      </c>
      <c r="AS1918" s="245">
        <f t="shared" si="1388"/>
        <v>0</v>
      </c>
      <c r="AY1918" s="160"/>
      <c r="AZ1918" s="160"/>
      <c r="BK1918" s="2"/>
      <c r="BL1918" s="2"/>
      <c r="BM1918" s="2"/>
      <c r="BN1918" s="2"/>
      <c r="BO1918" s="2"/>
      <c r="BP1918" s="2"/>
      <c r="BQ1918" s="2"/>
      <c r="BR1918" s="2"/>
      <c r="BS1918" s="2"/>
      <c r="BT1918" s="2"/>
      <c r="BU1918" s="2"/>
      <c r="BV1918" s="2"/>
      <c r="BW1918" s="2"/>
      <c r="BX1918" s="2"/>
      <c r="BY1918" s="2"/>
      <c r="BZ1918" s="2"/>
      <c r="CA1918" s="2"/>
      <c r="CI1918"/>
      <c r="CJ1918"/>
      <c r="CK1918"/>
      <c r="CL1918"/>
      <c r="CM1918"/>
      <c r="CN1918"/>
      <c r="CO1918"/>
      <c r="CP1918"/>
      <c r="CQ1918"/>
      <c r="CR1918"/>
      <c r="CS1918"/>
      <c r="CT1918"/>
      <c r="CU1918"/>
      <c r="CV1918"/>
      <c r="CW1918"/>
      <c r="CX1918"/>
    </row>
    <row r="1919" spans="2:102" x14ac:dyDescent="0.35">
      <c r="B1919" s="70" t="str">
        <f t="shared" ref="B1919:F1919" si="1471">B912</f>
        <v/>
      </c>
      <c r="C1919" s="166" t="str">
        <f t="shared" si="1471"/>
        <v/>
      </c>
      <c r="D1919" s="273" t="str">
        <f t="shared" si="1471"/>
        <v/>
      </c>
      <c r="E1919" s="273">
        <f t="shared" si="1471"/>
        <v>45016</v>
      </c>
      <c r="F1919" s="273">
        <f t="shared" si="1471"/>
        <v>0</v>
      </c>
      <c r="G1919" s="98">
        <f t="shared" si="1404"/>
        <v>0</v>
      </c>
      <c r="H1919" s="242">
        <f>IF(G1919=0,0,SUMIFS('Sch A. Input'!$H910:$CJ910,'Sch A. Input'!$H$14:$CJ$14,"Recurring",'Sch A. Input'!$H$13:$CJ$13,"&lt;="&amp;$O$1020,'Sch A. Input'!$H$13:$CJ$13,"&lt;="&amp;$L$11))</f>
        <v>0</v>
      </c>
      <c r="I1919" s="242">
        <f>IF(G1919=0,0,SUMIFS('Sch A. Input'!$H910:$CJ910,'Sch A. Input'!$H$14:$CJ$14,"One-time",'Sch A. Input'!$H$13:$CJ$13,"&lt;="&amp;$O$1020,'Sch A. Input'!$H$13:$CJ$13,"&lt;="&amp;$L$11))</f>
        <v>0</v>
      </c>
      <c r="J1919" s="283">
        <f t="shared" si="1405"/>
        <v>0</v>
      </c>
      <c r="K1919" s="242">
        <f t="shared" si="1406"/>
        <v>0</v>
      </c>
      <c r="L1919" s="242">
        <f t="shared" si="1407"/>
        <v>0</v>
      </c>
      <c r="M1919" s="276">
        <f t="shared" si="1399"/>
        <v>0</v>
      </c>
      <c r="N1919" s="281">
        <f t="shared" si="1381"/>
        <v>0</v>
      </c>
      <c r="O1919" s="245">
        <f t="shared" si="1382"/>
        <v>0</v>
      </c>
      <c r="P1919" s="248"/>
      <c r="Q1919" s="285">
        <f t="shared" si="1408"/>
        <v>0</v>
      </c>
      <c r="R1919" s="242">
        <f>IF(Q1919=0,0,SUMIFS('Sch A. Input'!$H910:$CJ910,'Sch A. Input'!$H$14:$CJ$14,"Recurring",'Sch A. Input'!$H$13:$CJ$13,"&lt;="&amp;$L$11,'Sch A. Input'!$H$13:$CJ$13,"&lt;="&amp;$Y$1020,'Sch A. Input'!$H$13:$CJ$13,"&gt;"&amp;$O$1020))</f>
        <v>0</v>
      </c>
      <c r="S1919" s="242">
        <f>IF(Q1919=0,0,SUMIFS('Sch A. Input'!$H910:$CJ910,'Sch A. Input'!$H$14:$CJ$14,"One-time",'Sch A. Input'!$H$13:$CJ$13,"&lt;="&amp;$L$11,'Sch A. Input'!$H$13:$CJ$13,"&lt;="&amp;$Y$1020,'Sch A. Input'!$H$13:$CJ$13,"&gt;"&amp;$O$1020))</f>
        <v>0</v>
      </c>
      <c r="T1919" s="283">
        <f t="shared" si="1409"/>
        <v>0</v>
      </c>
      <c r="U1919" s="242">
        <f t="shared" si="1410"/>
        <v>0</v>
      </c>
      <c r="V1919" s="242">
        <f t="shared" si="1411"/>
        <v>0</v>
      </c>
      <c r="W1919" s="276">
        <f t="shared" si="1400"/>
        <v>0</v>
      </c>
      <c r="X1919" s="281">
        <f t="shared" si="1383"/>
        <v>0</v>
      </c>
      <c r="Y1919" s="245">
        <f t="shared" si="1384"/>
        <v>0</v>
      </c>
      <c r="Z1919" s="248"/>
      <c r="AA1919" s="285">
        <f t="shared" si="1412"/>
        <v>0</v>
      </c>
      <c r="AB1919" s="242">
        <f>IF(AA1919=0,0,SUMIFS('Sch A. Input'!$H910:$CJ910,'Sch A. Input'!$H$14:$CJ$14,"Recurring",'Sch A. Input'!$H$13:$CJ$13,"&lt;="&amp;$L$11,'Sch A. Input'!$H$13:$CJ$13,"&lt;="&amp;$AI$1020,'Sch A. Input'!$H$13:$CJ$13,"&gt;"&amp;$Y$1020))</f>
        <v>0</v>
      </c>
      <c r="AC1919" s="242">
        <f>IF(AA1919=0,0,SUMIFS('Sch A. Input'!$H910:$CJ910,'Sch A. Input'!$H$14:$CJ$14,"One-time",'Sch A. Input'!$H$13:$CJ$13,"&lt;="&amp;$L$11,'Sch A. Input'!$H$13:$CJ$13,"&lt;="&amp;$AI$1020,'Sch A. Input'!$H$13:$CJ$13,"&gt;"&amp;$Y$1020))</f>
        <v>0</v>
      </c>
      <c r="AD1919" s="283">
        <f t="shared" si="1413"/>
        <v>0</v>
      </c>
      <c r="AE1919" s="242">
        <f t="shared" si="1414"/>
        <v>0</v>
      </c>
      <c r="AF1919" s="242">
        <f t="shared" si="1415"/>
        <v>0</v>
      </c>
      <c r="AG1919" s="276">
        <f t="shared" si="1401"/>
        <v>0</v>
      </c>
      <c r="AH1919" s="281">
        <f t="shared" si="1385"/>
        <v>0</v>
      </c>
      <c r="AI1919" s="245">
        <f t="shared" si="1386"/>
        <v>0</v>
      </c>
      <c r="AK1919" s="285">
        <f t="shared" si="1416"/>
        <v>0</v>
      </c>
      <c r="AL1919" s="242">
        <f>IF(AK1919=0,0,SUMIFS('Sch A. Input'!$H910:$CJ910,'Sch A. Input'!$H$14:$CJ$14,"Recurring",'Sch A. Input'!$H$13:$CJ$13,"&lt;="&amp;$L$11,'Sch A. Input'!$H$13:$CJ$13,"&lt;="&amp;$AS$1020,'Sch A. Input'!$H$13:$CJ$13,"&gt;"&amp;$AI$1020))</f>
        <v>0</v>
      </c>
      <c r="AM1919" s="242">
        <f>IF(AK1919=0,0,SUMIFS('Sch A. Input'!$H910:$CJ910,'Sch A. Input'!$H$14:$CJ$14,"One-time",'Sch A. Input'!$H$13:$CJ$13,"&lt;="&amp;$L$11,'Sch A. Input'!$H$13:$CJ$13,"&lt;="&amp;$AS$1020,'Sch A. Input'!$H$13:$CJ$13,"&gt;"&amp;$AI$1020))</f>
        <v>0</v>
      </c>
      <c r="AN1919" s="283">
        <f t="shared" si="1417"/>
        <v>0</v>
      </c>
      <c r="AO1919" s="242">
        <f t="shared" si="1418"/>
        <v>0</v>
      </c>
      <c r="AP1919" s="242">
        <f t="shared" si="1419"/>
        <v>0</v>
      </c>
      <c r="AQ1919" s="276">
        <f t="shared" si="1402"/>
        <v>0</v>
      </c>
      <c r="AR1919" s="281">
        <f t="shared" si="1387"/>
        <v>0</v>
      </c>
      <c r="AS1919" s="245">
        <f t="shared" si="1388"/>
        <v>0</v>
      </c>
      <c r="AY1919" s="160"/>
      <c r="AZ1919" s="160"/>
      <c r="BK1919" s="2"/>
      <c r="BL1919" s="2"/>
      <c r="BM1919" s="2"/>
      <c r="BN1919" s="2"/>
      <c r="BO1919" s="2"/>
      <c r="BP1919" s="2"/>
      <c r="BQ1919" s="2"/>
      <c r="BR1919" s="2"/>
      <c r="BS1919" s="2"/>
      <c r="BT1919" s="2"/>
      <c r="BU1919" s="2"/>
      <c r="BV1919" s="2"/>
      <c r="BW1919" s="2"/>
      <c r="BX1919" s="2"/>
      <c r="BY1919" s="2"/>
      <c r="BZ1919" s="2"/>
      <c r="CA1919" s="2"/>
      <c r="CI1919"/>
      <c r="CJ1919"/>
      <c r="CK1919"/>
      <c r="CL1919"/>
      <c r="CM1919"/>
      <c r="CN1919"/>
      <c r="CO1919"/>
      <c r="CP1919"/>
      <c r="CQ1919"/>
      <c r="CR1919"/>
      <c r="CS1919"/>
      <c r="CT1919"/>
      <c r="CU1919"/>
      <c r="CV1919"/>
      <c r="CW1919"/>
      <c r="CX1919"/>
    </row>
    <row r="1920" spans="2:102" x14ac:dyDescent="0.35">
      <c r="B1920" s="70" t="str">
        <f t="shared" ref="B1920:F1920" si="1472">B913</f>
        <v/>
      </c>
      <c r="C1920" s="166" t="str">
        <f t="shared" si="1472"/>
        <v/>
      </c>
      <c r="D1920" s="273" t="str">
        <f t="shared" si="1472"/>
        <v/>
      </c>
      <c r="E1920" s="273">
        <f t="shared" si="1472"/>
        <v>45016</v>
      </c>
      <c r="F1920" s="273">
        <f t="shared" si="1472"/>
        <v>0</v>
      </c>
      <c r="G1920" s="98">
        <f t="shared" si="1404"/>
        <v>0</v>
      </c>
      <c r="H1920" s="242">
        <f>IF(G1920=0,0,SUMIFS('Sch A. Input'!$H911:$CJ911,'Sch A. Input'!$H$14:$CJ$14,"Recurring",'Sch A. Input'!$H$13:$CJ$13,"&lt;="&amp;$O$1020,'Sch A. Input'!$H$13:$CJ$13,"&lt;="&amp;$L$11))</f>
        <v>0</v>
      </c>
      <c r="I1920" s="242">
        <f>IF(G1920=0,0,SUMIFS('Sch A. Input'!$H911:$CJ911,'Sch A. Input'!$H$14:$CJ$14,"One-time",'Sch A. Input'!$H$13:$CJ$13,"&lt;="&amp;$O$1020,'Sch A. Input'!$H$13:$CJ$13,"&lt;="&amp;$L$11))</f>
        <v>0</v>
      </c>
      <c r="J1920" s="283">
        <f t="shared" si="1405"/>
        <v>0</v>
      </c>
      <c r="K1920" s="242">
        <f t="shared" si="1406"/>
        <v>0</v>
      </c>
      <c r="L1920" s="242">
        <f t="shared" si="1407"/>
        <v>0</v>
      </c>
      <c r="M1920" s="276">
        <f t="shared" si="1399"/>
        <v>0</v>
      </c>
      <c r="N1920" s="281">
        <f t="shared" ref="N1920:N1983" si="1473">IFERROR(IF((H1920/$M1920*$M$9+I1920)&gt;$D$12,"YES","NO"),0)</f>
        <v>0</v>
      </c>
      <c r="O1920" s="245">
        <f t="shared" ref="O1920:O1983" si="1474">IFERROR(IF(N1920="YES",MIN(J1920*($G$12/$D$12),$G$12),((SUMPRODUCT(--((MIN(L1920,$D$12))&gt;$C$9:$C$12),((MIN(L1920,$D$12))-$C$9:$C$12),$H$9:$H$12))-((1-M1920/$M$9)*((SUMPRODUCT(--((MIN(K1920,$D$12))&gt;$C$9:$C$12),((MIN(K1920,$D$12))-$C$9:$C$12),$H$9:$H$12)))))),0)</f>
        <v>0</v>
      </c>
      <c r="P1920" s="248"/>
      <c r="Q1920" s="285">
        <f t="shared" si="1408"/>
        <v>0</v>
      </c>
      <c r="R1920" s="242">
        <f>IF(Q1920=0,0,SUMIFS('Sch A. Input'!$H911:$CJ911,'Sch A. Input'!$H$14:$CJ$14,"Recurring",'Sch A. Input'!$H$13:$CJ$13,"&lt;="&amp;$L$11,'Sch A. Input'!$H$13:$CJ$13,"&lt;="&amp;$Y$1020,'Sch A. Input'!$H$13:$CJ$13,"&gt;"&amp;$O$1020))</f>
        <v>0</v>
      </c>
      <c r="S1920" s="242">
        <f>IF(Q1920=0,0,SUMIFS('Sch A. Input'!$H911:$CJ911,'Sch A. Input'!$H$14:$CJ$14,"One-time",'Sch A. Input'!$H$13:$CJ$13,"&lt;="&amp;$L$11,'Sch A. Input'!$H$13:$CJ$13,"&lt;="&amp;$Y$1020,'Sch A. Input'!$H$13:$CJ$13,"&gt;"&amp;$O$1020))</f>
        <v>0</v>
      </c>
      <c r="T1920" s="283">
        <f t="shared" si="1409"/>
        <v>0</v>
      </c>
      <c r="U1920" s="242">
        <f t="shared" si="1410"/>
        <v>0</v>
      </c>
      <c r="V1920" s="242">
        <f t="shared" si="1411"/>
        <v>0</v>
      </c>
      <c r="W1920" s="276">
        <f t="shared" si="1400"/>
        <v>0</v>
      </c>
      <c r="X1920" s="281">
        <f t="shared" ref="X1920:X1983" si="1475">IFERROR(IF(((H1920+R1920)/$W1920*$M$9+I1920+S1920)&gt;$D$12,"YES","NO"),0)</f>
        <v>0</v>
      </c>
      <c r="Y1920" s="245">
        <f t="shared" ref="Y1920:Y1983" si="1476">IF(Q1920=0,0,IFERROR(IF(X1920="YES",MIN((T1920+J1920)*($G$12/$D$12),$G$12),((SUMPRODUCT(--((MIN(V1920,$D$12))&gt;$C$9:$C$12),((MIN(V1920,$D$12))-$C$9:$C$12),$H$9:$H$12))-((1-W1920/$M$9)*((SUMPRODUCT(--((MIN(U1920,$D$12))&gt;$C$9:$C$12),((MIN(U1920,$D$12))-$C$9:$C$12),$H$9:$H$12))))))-O1920,0))</f>
        <v>0</v>
      </c>
      <c r="Z1920" s="248"/>
      <c r="AA1920" s="285">
        <f t="shared" si="1412"/>
        <v>0</v>
      </c>
      <c r="AB1920" s="242">
        <f>IF(AA1920=0,0,SUMIFS('Sch A. Input'!$H911:$CJ911,'Sch A. Input'!$H$14:$CJ$14,"Recurring",'Sch A. Input'!$H$13:$CJ$13,"&lt;="&amp;$L$11,'Sch A. Input'!$H$13:$CJ$13,"&lt;="&amp;$AI$1020,'Sch A. Input'!$H$13:$CJ$13,"&gt;"&amp;$Y$1020))</f>
        <v>0</v>
      </c>
      <c r="AC1920" s="242">
        <f>IF(AA1920=0,0,SUMIFS('Sch A. Input'!$H911:$CJ911,'Sch A. Input'!$H$14:$CJ$14,"One-time",'Sch A. Input'!$H$13:$CJ$13,"&lt;="&amp;$L$11,'Sch A. Input'!$H$13:$CJ$13,"&lt;="&amp;$AI$1020,'Sch A. Input'!$H$13:$CJ$13,"&gt;"&amp;$Y$1020))</f>
        <v>0</v>
      </c>
      <c r="AD1920" s="283">
        <f t="shared" si="1413"/>
        <v>0</v>
      </c>
      <c r="AE1920" s="242">
        <f t="shared" si="1414"/>
        <v>0</v>
      </c>
      <c r="AF1920" s="242">
        <f t="shared" si="1415"/>
        <v>0</v>
      </c>
      <c r="AG1920" s="276">
        <f t="shared" si="1401"/>
        <v>0</v>
      </c>
      <c r="AH1920" s="281">
        <f t="shared" ref="AH1920:AH1983" si="1477">IFERROR(IF(((H1920+R1920+AB1920)/$AG1920*$M$9+I1920+S1920+AC1920)&gt;$D$12,"YES","NO"),0)</f>
        <v>0</v>
      </c>
      <c r="AI1920" s="245">
        <f t="shared" ref="AI1920:AI1983" si="1478">IF(AA1920=0,0,IFERROR(IF(AH1920="YES",MIN((AD1920+T1920+J1920)*($G$12/$D$12),$G$12),((SUMPRODUCT(--((MIN(AF1920,$D$12))&gt;$C$9:$C$12),((MIN(AF1920,$D$12))-$C$9:$C$12),$H$9:$H$12))-((1-AG1920/$M$9)*((SUMPRODUCT(--((MIN(AE1920,$D$12))&gt;$C$9:$C$12),((MIN(AE1920,$D$12))-$C$9:$C$12),$H$9:$H$12))))))-O1920-Y1920,0))</f>
        <v>0</v>
      </c>
      <c r="AK1920" s="285">
        <f t="shared" si="1416"/>
        <v>0</v>
      </c>
      <c r="AL1920" s="242">
        <f>IF(AK1920=0,0,SUMIFS('Sch A. Input'!$H911:$CJ911,'Sch A. Input'!$H$14:$CJ$14,"Recurring",'Sch A. Input'!$H$13:$CJ$13,"&lt;="&amp;$L$11,'Sch A. Input'!$H$13:$CJ$13,"&lt;="&amp;$AS$1020,'Sch A. Input'!$H$13:$CJ$13,"&gt;"&amp;$AI$1020))</f>
        <v>0</v>
      </c>
      <c r="AM1920" s="242">
        <f>IF(AK1920=0,0,SUMIFS('Sch A. Input'!$H911:$CJ911,'Sch A. Input'!$H$14:$CJ$14,"One-time",'Sch A. Input'!$H$13:$CJ$13,"&lt;="&amp;$L$11,'Sch A. Input'!$H$13:$CJ$13,"&lt;="&amp;$AS$1020,'Sch A. Input'!$H$13:$CJ$13,"&gt;"&amp;$AI$1020))</f>
        <v>0</v>
      </c>
      <c r="AN1920" s="283">
        <f t="shared" si="1417"/>
        <v>0</v>
      </c>
      <c r="AO1920" s="242">
        <f t="shared" si="1418"/>
        <v>0</v>
      </c>
      <c r="AP1920" s="242">
        <f t="shared" si="1419"/>
        <v>0</v>
      </c>
      <c r="AQ1920" s="276">
        <f t="shared" si="1402"/>
        <v>0</v>
      </c>
      <c r="AR1920" s="281">
        <f t="shared" ref="AR1920:AR1983" si="1479">IFERROR(IF(((H1920+R1920+AB1920+AL1920)/$AQ1920*$M$9+I1920+S1920+AC1920+AM1920)&gt;$D$12,"YES","NO"),0)</f>
        <v>0</v>
      </c>
      <c r="AS1920" s="245">
        <f t="shared" ref="AS1920:AS1983" si="1480">IF(AK1920=0,0,IFERROR(IF(AR1920="YES",MIN((AN1920+AD1920+T1920+J1920)*($G$12/$D$12),$G$12),((SUMPRODUCT(--((MIN(AP1920,$D$12))&gt;$C$9:$C$12),((MIN(AP1920,$D$12))-$C$9:$C$12),$H$9:$H$12))-((1-AQ1920/$M$9)*((SUMPRODUCT(--((MIN(AO1920,$D$12))&gt;$C$9:$C$12),((MIN(AO1920,$D$12))-$C$9:$C$12),$H$9:$H$12))))))-O1920-Y1920-AI1920,0))</f>
        <v>0</v>
      </c>
      <c r="AY1920" s="160"/>
      <c r="AZ1920" s="160"/>
      <c r="BK1920" s="2"/>
      <c r="BL1920" s="2"/>
      <c r="BM1920" s="2"/>
      <c r="BN1920" s="2"/>
      <c r="BO1920" s="2"/>
      <c r="BP1920" s="2"/>
      <c r="BQ1920" s="2"/>
      <c r="BR1920" s="2"/>
      <c r="BS1920" s="2"/>
      <c r="BT1920" s="2"/>
      <c r="BU1920" s="2"/>
      <c r="BV1920" s="2"/>
      <c r="BW1920" s="2"/>
      <c r="BX1920" s="2"/>
      <c r="BY1920" s="2"/>
      <c r="BZ1920" s="2"/>
      <c r="CA1920" s="2"/>
      <c r="CI1920"/>
      <c r="CJ1920"/>
      <c r="CK1920"/>
      <c r="CL1920"/>
      <c r="CM1920"/>
      <c r="CN1920"/>
      <c r="CO1920"/>
      <c r="CP1920"/>
      <c r="CQ1920"/>
      <c r="CR1920"/>
      <c r="CS1920"/>
      <c r="CT1920"/>
      <c r="CU1920"/>
      <c r="CV1920"/>
      <c r="CW1920"/>
      <c r="CX1920"/>
    </row>
    <row r="1921" spans="2:102" x14ac:dyDescent="0.35">
      <c r="B1921" s="70" t="str">
        <f t="shared" ref="B1921:F1921" si="1481">B914</f>
        <v/>
      </c>
      <c r="C1921" s="166" t="str">
        <f t="shared" si="1481"/>
        <v/>
      </c>
      <c r="D1921" s="273" t="str">
        <f t="shared" si="1481"/>
        <v/>
      </c>
      <c r="E1921" s="273">
        <f t="shared" si="1481"/>
        <v>45016</v>
      </c>
      <c r="F1921" s="273">
        <f t="shared" si="1481"/>
        <v>0</v>
      </c>
      <c r="G1921" s="98">
        <f t="shared" si="1404"/>
        <v>0</v>
      </c>
      <c r="H1921" s="242">
        <f>IF(G1921=0,0,SUMIFS('Sch A. Input'!$H912:$CJ912,'Sch A. Input'!$H$14:$CJ$14,"Recurring",'Sch A. Input'!$H$13:$CJ$13,"&lt;="&amp;$O$1020,'Sch A. Input'!$H$13:$CJ$13,"&lt;="&amp;$L$11))</f>
        <v>0</v>
      </c>
      <c r="I1921" s="242">
        <f>IF(G1921=0,0,SUMIFS('Sch A. Input'!$H912:$CJ912,'Sch A. Input'!$H$14:$CJ$14,"One-time",'Sch A. Input'!$H$13:$CJ$13,"&lt;="&amp;$O$1020,'Sch A. Input'!$H$13:$CJ$13,"&lt;="&amp;$L$11))</f>
        <v>0</v>
      </c>
      <c r="J1921" s="283">
        <f t="shared" si="1405"/>
        <v>0</v>
      </c>
      <c r="K1921" s="242">
        <f t="shared" si="1406"/>
        <v>0</v>
      </c>
      <c r="L1921" s="242">
        <f t="shared" si="1407"/>
        <v>0</v>
      </c>
      <c r="M1921" s="276">
        <f t="shared" si="1399"/>
        <v>0</v>
      </c>
      <c r="N1921" s="281">
        <f t="shared" si="1473"/>
        <v>0</v>
      </c>
      <c r="O1921" s="245">
        <f t="shared" si="1474"/>
        <v>0</v>
      </c>
      <c r="P1921" s="248"/>
      <c r="Q1921" s="285">
        <f t="shared" si="1408"/>
        <v>0</v>
      </c>
      <c r="R1921" s="242">
        <f>IF(Q1921=0,0,SUMIFS('Sch A. Input'!$H912:$CJ912,'Sch A. Input'!$H$14:$CJ$14,"Recurring",'Sch A. Input'!$H$13:$CJ$13,"&lt;="&amp;$L$11,'Sch A. Input'!$H$13:$CJ$13,"&lt;="&amp;$Y$1020,'Sch A. Input'!$H$13:$CJ$13,"&gt;"&amp;$O$1020))</f>
        <v>0</v>
      </c>
      <c r="S1921" s="242">
        <f>IF(Q1921=0,0,SUMIFS('Sch A. Input'!$H912:$CJ912,'Sch A. Input'!$H$14:$CJ$14,"One-time",'Sch A. Input'!$H$13:$CJ$13,"&lt;="&amp;$L$11,'Sch A. Input'!$H$13:$CJ$13,"&lt;="&amp;$Y$1020,'Sch A. Input'!$H$13:$CJ$13,"&gt;"&amp;$O$1020))</f>
        <v>0</v>
      </c>
      <c r="T1921" s="283">
        <f t="shared" si="1409"/>
        <v>0</v>
      </c>
      <c r="U1921" s="242">
        <f t="shared" si="1410"/>
        <v>0</v>
      </c>
      <c r="V1921" s="242">
        <f t="shared" si="1411"/>
        <v>0</v>
      </c>
      <c r="W1921" s="276">
        <f t="shared" si="1400"/>
        <v>0</v>
      </c>
      <c r="X1921" s="281">
        <f t="shared" si="1475"/>
        <v>0</v>
      </c>
      <c r="Y1921" s="245">
        <f t="shared" si="1476"/>
        <v>0</v>
      </c>
      <c r="Z1921" s="248"/>
      <c r="AA1921" s="285">
        <f t="shared" si="1412"/>
        <v>0</v>
      </c>
      <c r="AB1921" s="242">
        <f>IF(AA1921=0,0,SUMIFS('Sch A. Input'!$H912:$CJ912,'Sch A. Input'!$H$14:$CJ$14,"Recurring",'Sch A. Input'!$H$13:$CJ$13,"&lt;="&amp;$L$11,'Sch A. Input'!$H$13:$CJ$13,"&lt;="&amp;$AI$1020,'Sch A. Input'!$H$13:$CJ$13,"&gt;"&amp;$Y$1020))</f>
        <v>0</v>
      </c>
      <c r="AC1921" s="242">
        <f>IF(AA1921=0,0,SUMIFS('Sch A. Input'!$H912:$CJ912,'Sch A. Input'!$H$14:$CJ$14,"One-time",'Sch A. Input'!$H$13:$CJ$13,"&lt;="&amp;$L$11,'Sch A. Input'!$H$13:$CJ$13,"&lt;="&amp;$AI$1020,'Sch A. Input'!$H$13:$CJ$13,"&gt;"&amp;$Y$1020))</f>
        <v>0</v>
      </c>
      <c r="AD1921" s="283">
        <f t="shared" si="1413"/>
        <v>0</v>
      </c>
      <c r="AE1921" s="242">
        <f t="shared" si="1414"/>
        <v>0</v>
      </c>
      <c r="AF1921" s="242">
        <f t="shared" si="1415"/>
        <v>0</v>
      </c>
      <c r="AG1921" s="276">
        <f t="shared" si="1401"/>
        <v>0</v>
      </c>
      <c r="AH1921" s="281">
        <f t="shared" si="1477"/>
        <v>0</v>
      </c>
      <c r="AI1921" s="245">
        <f t="shared" si="1478"/>
        <v>0</v>
      </c>
      <c r="AK1921" s="285">
        <f t="shared" si="1416"/>
        <v>0</v>
      </c>
      <c r="AL1921" s="242">
        <f>IF(AK1921=0,0,SUMIFS('Sch A. Input'!$H912:$CJ912,'Sch A. Input'!$H$14:$CJ$14,"Recurring",'Sch A. Input'!$H$13:$CJ$13,"&lt;="&amp;$L$11,'Sch A. Input'!$H$13:$CJ$13,"&lt;="&amp;$AS$1020,'Sch A. Input'!$H$13:$CJ$13,"&gt;"&amp;$AI$1020))</f>
        <v>0</v>
      </c>
      <c r="AM1921" s="242">
        <f>IF(AK1921=0,0,SUMIFS('Sch A. Input'!$H912:$CJ912,'Sch A. Input'!$H$14:$CJ$14,"One-time",'Sch A. Input'!$H$13:$CJ$13,"&lt;="&amp;$L$11,'Sch A. Input'!$H$13:$CJ$13,"&lt;="&amp;$AS$1020,'Sch A. Input'!$H$13:$CJ$13,"&gt;"&amp;$AI$1020))</f>
        <v>0</v>
      </c>
      <c r="AN1921" s="283">
        <f t="shared" si="1417"/>
        <v>0</v>
      </c>
      <c r="AO1921" s="242">
        <f t="shared" si="1418"/>
        <v>0</v>
      </c>
      <c r="AP1921" s="242">
        <f t="shared" si="1419"/>
        <v>0</v>
      </c>
      <c r="AQ1921" s="276">
        <f t="shared" si="1402"/>
        <v>0</v>
      </c>
      <c r="AR1921" s="281">
        <f t="shared" si="1479"/>
        <v>0</v>
      </c>
      <c r="AS1921" s="245">
        <f t="shared" si="1480"/>
        <v>0</v>
      </c>
      <c r="AY1921" s="160"/>
      <c r="AZ1921" s="160"/>
      <c r="BK1921" s="2"/>
      <c r="BL1921" s="2"/>
      <c r="BM1921" s="2"/>
      <c r="BN1921" s="2"/>
      <c r="BO1921" s="2"/>
      <c r="BP1921" s="2"/>
      <c r="BQ1921" s="2"/>
      <c r="BR1921" s="2"/>
      <c r="BS1921" s="2"/>
      <c r="BT1921" s="2"/>
      <c r="BU1921" s="2"/>
      <c r="BV1921" s="2"/>
      <c r="BW1921" s="2"/>
      <c r="BX1921" s="2"/>
      <c r="BY1921" s="2"/>
      <c r="BZ1921" s="2"/>
      <c r="CA1921" s="2"/>
      <c r="CI1921"/>
      <c r="CJ1921"/>
      <c r="CK1921"/>
      <c r="CL1921"/>
      <c r="CM1921"/>
      <c r="CN1921"/>
      <c r="CO1921"/>
      <c r="CP1921"/>
      <c r="CQ1921"/>
      <c r="CR1921"/>
      <c r="CS1921"/>
      <c r="CT1921"/>
      <c r="CU1921"/>
      <c r="CV1921"/>
      <c r="CW1921"/>
      <c r="CX1921"/>
    </row>
    <row r="1922" spans="2:102" x14ac:dyDescent="0.35">
      <c r="B1922" s="70" t="str">
        <f t="shared" ref="B1922:F1922" si="1482">B915</f>
        <v/>
      </c>
      <c r="C1922" s="166" t="str">
        <f t="shared" si="1482"/>
        <v/>
      </c>
      <c r="D1922" s="273" t="str">
        <f t="shared" si="1482"/>
        <v/>
      </c>
      <c r="E1922" s="273">
        <f t="shared" si="1482"/>
        <v>45016</v>
      </c>
      <c r="F1922" s="273">
        <f t="shared" si="1482"/>
        <v>0</v>
      </c>
      <c r="G1922" s="98">
        <f t="shared" si="1404"/>
        <v>0</v>
      </c>
      <c r="H1922" s="242">
        <f>IF(G1922=0,0,SUMIFS('Sch A. Input'!$H913:$CJ913,'Sch A. Input'!$H$14:$CJ$14,"Recurring",'Sch A. Input'!$H$13:$CJ$13,"&lt;="&amp;$O$1020,'Sch A. Input'!$H$13:$CJ$13,"&lt;="&amp;$L$11))</f>
        <v>0</v>
      </c>
      <c r="I1922" s="242">
        <f>IF(G1922=0,0,SUMIFS('Sch A. Input'!$H913:$CJ913,'Sch A. Input'!$H$14:$CJ$14,"One-time",'Sch A. Input'!$H$13:$CJ$13,"&lt;="&amp;$O$1020,'Sch A. Input'!$H$13:$CJ$13,"&lt;="&amp;$L$11))</f>
        <v>0</v>
      </c>
      <c r="J1922" s="283">
        <f t="shared" si="1405"/>
        <v>0</v>
      </c>
      <c r="K1922" s="242">
        <f t="shared" si="1406"/>
        <v>0</v>
      </c>
      <c r="L1922" s="242">
        <f t="shared" si="1407"/>
        <v>0</v>
      </c>
      <c r="M1922" s="276">
        <f t="shared" si="1399"/>
        <v>0</v>
      </c>
      <c r="N1922" s="281">
        <f t="shared" si="1473"/>
        <v>0</v>
      </c>
      <c r="O1922" s="245">
        <f t="shared" si="1474"/>
        <v>0</v>
      </c>
      <c r="P1922" s="248"/>
      <c r="Q1922" s="285">
        <f t="shared" si="1408"/>
        <v>0</v>
      </c>
      <c r="R1922" s="242">
        <f>IF(Q1922=0,0,SUMIFS('Sch A. Input'!$H913:$CJ913,'Sch A. Input'!$H$14:$CJ$14,"Recurring",'Sch A. Input'!$H$13:$CJ$13,"&lt;="&amp;$L$11,'Sch A. Input'!$H$13:$CJ$13,"&lt;="&amp;$Y$1020,'Sch A. Input'!$H$13:$CJ$13,"&gt;"&amp;$O$1020))</f>
        <v>0</v>
      </c>
      <c r="S1922" s="242">
        <f>IF(Q1922=0,0,SUMIFS('Sch A. Input'!$H913:$CJ913,'Sch A. Input'!$H$14:$CJ$14,"One-time",'Sch A. Input'!$H$13:$CJ$13,"&lt;="&amp;$L$11,'Sch A. Input'!$H$13:$CJ$13,"&lt;="&amp;$Y$1020,'Sch A. Input'!$H$13:$CJ$13,"&gt;"&amp;$O$1020))</f>
        <v>0</v>
      </c>
      <c r="T1922" s="283">
        <f t="shared" si="1409"/>
        <v>0</v>
      </c>
      <c r="U1922" s="242">
        <f t="shared" si="1410"/>
        <v>0</v>
      </c>
      <c r="V1922" s="242">
        <f t="shared" si="1411"/>
        <v>0</v>
      </c>
      <c r="W1922" s="276">
        <f t="shared" si="1400"/>
        <v>0</v>
      </c>
      <c r="X1922" s="281">
        <f t="shared" si="1475"/>
        <v>0</v>
      </c>
      <c r="Y1922" s="245">
        <f t="shared" si="1476"/>
        <v>0</v>
      </c>
      <c r="Z1922" s="248"/>
      <c r="AA1922" s="285">
        <f t="shared" si="1412"/>
        <v>0</v>
      </c>
      <c r="AB1922" s="242">
        <f>IF(AA1922=0,0,SUMIFS('Sch A. Input'!$H913:$CJ913,'Sch A. Input'!$H$14:$CJ$14,"Recurring",'Sch A. Input'!$H$13:$CJ$13,"&lt;="&amp;$L$11,'Sch A. Input'!$H$13:$CJ$13,"&lt;="&amp;$AI$1020,'Sch A. Input'!$H$13:$CJ$13,"&gt;"&amp;$Y$1020))</f>
        <v>0</v>
      </c>
      <c r="AC1922" s="242">
        <f>IF(AA1922=0,0,SUMIFS('Sch A. Input'!$H913:$CJ913,'Sch A. Input'!$H$14:$CJ$14,"One-time",'Sch A. Input'!$H$13:$CJ$13,"&lt;="&amp;$L$11,'Sch A. Input'!$H$13:$CJ$13,"&lt;="&amp;$AI$1020,'Sch A. Input'!$H$13:$CJ$13,"&gt;"&amp;$Y$1020))</f>
        <v>0</v>
      </c>
      <c r="AD1922" s="283">
        <f t="shared" si="1413"/>
        <v>0</v>
      </c>
      <c r="AE1922" s="242">
        <f t="shared" si="1414"/>
        <v>0</v>
      </c>
      <c r="AF1922" s="242">
        <f t="shared" si="1415"/>
        <v>0</v>
      </c>
      <c r="AG1922" s="276">
        <f t="shared" si="1401"/>
        <v>0</v>
      </c>
      <c r="AH1922" s="281">
        <f t="shared" si="1477"/>
        <v>0</v>
      </c>
      <c r="AI1922" s="245">
        <f t="shared" si="1478"/>
        <v>0</v>
      </c>
      <c r="AK1922" s="285">
        <f t="shared" si="1416"/>
        <v>0</v>
      </c>
      <c r="AL1922" s="242">
        <f>IF(AK1922=0,0,SUMIFS('Sch A. Input'!$H913:$CJ913,'Sch A. Input'!$H$14:$CJ$14,"Recurring",'Sch A. Input'!$H$13:$CJ$13,"&lt;="&amp;$L$11,'Sch A. Input'!$H$13:$CJ$13,"&lt;="&amp;$AS$1020,'Sch A. Input'!$H$13:$CJ$13,"&gt;"&amp;$AI$1020))</f>
        <v>0</v>
      </c>
      <c r="AM1922" s="242">
        <f>IF(AK1922=0,0,SUMIFS('Sch A. Input'!$H913:$CJ913,'Sch A. Input'!$H$14:$CJ$14,"One-time",'Sch A. Input'!$H$13:$CJ$13,"&lt;="&amp;$L$11,'Sch A. Input'!$H$13:$CJ$13,"&lt;="&amp;$AS$1020,'Sch A. Input'!$H$13:$CJ$13,"&gt;"&amp;$AI$1020))</f>
        <v>0</v>
      </c>
      <c r="AN1922" s="283">
        <f t="shared" si="1417"/>
        <v>0</v>
      </c>
      <c r="AO1922" s="242">
        <f t="shared" si="1418"/>
        <v>0</v>
      </c>
      <c r="AP1922" s="242">
        <f t="shared" si="1419"/>
        <v>0</v>
      </c>
      <c r="AQ1922" s="276">
        <f t="shared" si="1402"/>
        <v>0</v>
      </c>
      <c r="AR1922" s="281">
        <f t="shared" si="1479"/>
        <v>0</v>
      </c>
      <c r="AS1922" s="245">
        <f t="shared" si="1480"/>
        <v>0</v>
      </c>
      <c r="AY1922" s="160"/>
      <c r="AZ1922" s="160"/>
      <c r="BK1922" s="2"/>
      <c r="BL1922" s="2"/>
      <c r="BM1922" s="2"/>
      <c r="BN1922" s="2"/>
      <c r="BO1922" s="2"/>
      <c r="BP1922" s="2"/>
      <c r="BQ1922" s="2"/>
      <c r="BR1922" s="2"/>
      <c r="BS1922" s="2"/>
      <c r="BT1922" s="2"/>
      <c r="BU1922" s="2"/>
      <c r="BV1922" s="2"/>
      <c r="BW1922" s="2"/>
      <c r="BX1922" s="2"/>
      <c r="BY1922" s="2"/>
      <c r="BZ1922" s="2"/>
      <c r="CA1922" s="2"/>
      <c r="CI1922"/>
      <c r="CJ1922"/>
      <c r="CK1922"/>
      <c r="CL1922"/>
      <c r="CM1922"/>
      <c r="CN1922"/>
      <c r="CO1922"/>
      <c r="CP1922"/>
      <c r="CQ1922"/>
      <c r="CR1922"/>
      <c r="CS1922"/>
      <c r="CT1922"/>
      <c r="CU1922"/>
      <c r="CV1922"/>
      <c r="CW1922"/>
      <c r="CX1922"/>
    </row>
    <row r="1923" spans="2:102" x14ac:dyDescent="0.35">
      <c r="B1923" s="70" t="str">
        <f t="shared" ref="B1923:F1923" si="1483">B916</f>
        <v/>
      </c>
      <c r="C1923" s="166" t="str">
        <f t="shared" si="1483"/>
        <v/>
      </c>
      <c r="D1923" s="273" t="str">
        <f t="shared" si="1483"/>
        <v/>
      </c>
      <c r="E1923" s="273">
        <f t="shared" si="1483"/>
        <v>45016</v>
      </c>
      <c r="F1923" s="273">
        <f t="shared" si="1483"/>
        <v>0</v>
      </c>
      <c r="G1923" s="98">
        <f t="shared" si="1404"/>
        <v>0</v>
      </c>
      <c r="H1923" s="242">
        <f>IF(G1923=0,0,SUMIFS('Sch A. Input'!$H914:$CJ914,'Sch A. Input'!$H$14:$CJ$14,"Recurring",'Sch A. Input'!$H$13:$CJ$13,"&lt;="&amp;$O$1020,'Sch A. Input'!$H$13:$CJ$13,"&lt;="&amp;$L$11))</f>
        <v>0</v>
      </c>
      <c r="I1923" s="242">
        <f>IF(G1923=0,0,SUMIFS('Sch A. Input'!$H914:$CJ914,'Sch A. Input'!$H$14:$CJ$14,"One-time",'Sch A. Input'!$H$13:$CJ$13,"&lt;="&amp;$O$1020,'Sch A. Input'!$H$13:$CJ$13,"&lt;="&amp;$L$11))</f>
        <v>0</v>
      </c>
      <c r="J1923" s="283">
        <f t="shared" si="1405"/>
        <v>0</v>
      </c>
      <c r="K1923" s="242">
        <f t="shared" si="1406"/>
        <v>0</v>
      </c>
      <c r="L1923" s="242">
        <f t="shared" si="1407"/>
        <v>0</v>
      </c>
      <c r="M1923" s="276">
        <f t="shared" si="1399"/>
        <v>0</v>
      </c>
      <c r="N1923" s="281">
        <f t="shared" si="1473"/>
        <v>0</v>
      </c>
      <c r="O1923" s="245">
        <f t="shared" si="1474"/>
        <v>0</v>
      </c>
      <c r="P1923" s="248"/>
      <c r="Q1923" s="285">
        <f t="shared" si="1408"/>
        <v>0</v>
      </c>
      <c r="R1923" s="242">
        <f>IF(Q1923=0,0,SUMIFS('Sch A. Input'!$H914:$CJ914,'Sch A. Input'!$H$14:$CJ$14,"Recurring",'Sch A. Input'!$H$13:$CJ$13,"&lt;="&amp;$L$11,'Sch A. Input'!$H$13:$CJ$13,"&lt;="&amp;$Y$1020,'Sch A. Input'!$H$13:$CJ$13,"&gt;"&amp;$O$1020))</f>
        <v>0</v>
      </c>
      <c r="S1923" s="242">
        <f>IF(Q1923=0,0,SUMIFS('Sch A. Input'!$H914:$CJ914,'Sch A. Input'!$H$14:$CJ$14,"One-time",'Sch A. Input'!$H$13:$CJ$13,"&lt;="&amp;$L$11,'Sch A. Input'!$H$13:$CJ$13,"&lt;="&amp;$Y$1020,'Sch A. Input'!$H$13:$CJ$13,"&gt;"&amp;$O$1020))</f>
        <v>0</v>
      </c>
      <c r="T1923" s="283">
        <f t="shared" si="1409"/>
        <v>0</v>
      </c>
      <c r="U1923" s="242">
        <f t="shared" si="1410"/>
        <v>0</v>
      </c>
      <c r="V1923" s="242">
        <f t="shared" si="1411"/>
        <v>0</v>
      </c>
      <c r="W1923" s="276">
        <f t="shared" si="1400"/>
        <v>0</v>
      </c>
      <c r="X1923" s="281">
        <f t="shared" si="1475"/>
        <v>0</v>
      </c>
      <c r="Y1923" s="245">
        <f t="shared" si="1476"/>
        <v>0</v>
      </c>
      <c r="Z1923" s="248"/>
      <c r="AA1923" s="285">
        <f t="shared" si="1412"/>
        <v>0</v>
      </c>
      <c r="AB1923" s="242">
        <f>IF(AA1923=0,0,SUMIFS('Sch A. Input'!$H914:$CJ914,'Sch A. Input'!$H$14:$CJ$14,"Recurring",'Sch A. Input'!$H$13:$CJ$13,"&lt;="&amp;$L$11,'Sch A. Input'!$H$13:$CJ$13,"&lt;="&amp;$AI$1020,'Sch A. Input'!$H$13:$CJ$13,"&gt;"&amp;$Y$1020))</f>
        <v>0</v>
      </c>
      <c r="AC1923" s="242">
        <f>IF(AA1923=0,0,SUMIFS('Sch A. Input'!$H914:$CJ914,'Sch A. Input'!$H$14:$CJ$14,"One-time",'Sch A. Input'!$H$13:$CJ$13,"&lt;="&amp;$L$11,'Sch A. Input'!$H$13:$CJ$13,"&lt;="&amp;$AI$1020,'Sch A. Input'!$H$13:$CJ$13,"&gt;"&amp;$Y$1020))</f>
        <v>0</v>
      </c>
      <c r="AD1923" s="283">
        <f t="shared" si="1413"/>
        <v>0</v>
      </c>
      <c r="AE1923" s="242">
        <f t="shared" si="1414"/>
        <v>0</v>
      </c>
      <c r="AF1923" s="242">
        <f t="shared" si="1415"/>
        <v>0</v>
      </c>
      <c r="AG1923" s="276">
        <f t="shared" si="1401"/>
        <v>0</v>
      </c>
      <c r="AH1923" s="281">
        <f t="shared" si="1477"/>
        <v>0</v>
      </c>
      <c r="AI1923" s="245">
        <f t="shared" si="1478"/>
        <v>0</v>
      </c>
      <c r="AK1923" s="285">
        <f t="shared" si="1416"/>
        <v>0</v>
      </c>
      <c r="AL1923" s="242">
        <f>IF(AK1923=0,0,SUMIFS('Sch A. Input'!$H914:$CJ914,'Sch A. Input'!$H$14:$CJ$14,"Recurring",'Sch A. Input'!$H$13:$CJ$13,"&lt;="&amp;$L$11,'Sch A. Input'!$H$13:$CJ$13,"&lt;="&amp;$AS$1020,'Sch A. Input'!$H$13:$CJ$13,"&gt;"&amp;$AI$1020))</f>
        <v>0</v>
      </c>
      <c r="AM1923" s="242">
        <f>IF(AK1923=0,0,SUMIFS('Sch A. Input'!$H914:$CJ914,'Sch A. Input'!$H$14:$CJ$14,"One-time",'Sch A. Input'!$H$13:$CJ$13,"&lt;="&amp;$L$11,'Sch A. Input'!$H$13:$CJ$13,"&lt;="&amp;$AS$1020,'Sch A. Input'!$H$13:$CJ$13,"&gt;"&amp;$AI$1020))</f>
        <v>0</v>
      </c>
      <c r="AN1923" s="283">
        <f t="shared" si="1417"/>
        <v>0</v>
      </c>
      <c r="AO1923" s="242">
        <f t="shared" si="1418"/>
        <v>0</v>
      </c>
      <c r="AP1923" s="242">
        <f t="shared" si="1419"/>
        <v>0</v>
      </c>
      <c r="AQ1923" s="276">
        <f t="shared" si="1402"/>
        <v>0</v>
      </c>
      <c r="AR1923" s="281">
        <f t="shared" si="1479"/>
        <v>0</v>
      </c>
      <c r="AS1923" s="245">
        <f t="shared" si="1480"/>
        <v>0</v>
      </c>
      <c r="AY1923" s="160"/>
      <c r="AZ1923" s="160"/>
      <c r="BK1923" s="2"/>
      <c r="BL1923" s="2"/>
      <c r="BM1923" s="2"/>
      <c r="BN1923" s="2"/>
      <c r="BO1923" s="2"/>
      <c r="BP1923" s="2"/>
      <c r="BQ1923" s="2"/>
      <c r="BR1923" s="2"/>
      <c r="BS1923" s="2"/>
      <c r="BT1923" s="2"/>
      <c r="BU1923" s="2"/>
      <c r="BV1923" s="2"/>
      <c r="BW1923" s="2"/>
      <c r="BX1923" s="2"/>
      <c r="BY1923" s="2"/>
      <c r="BZ1923" s="2"/>
      <c r="CA1923" s="2"/>
      <c r="CI1923"/>
      <c r="CJ1923"/>
      <c r="CK1923"/>
      <c r="CL1923"/>
      <c r="CM1923"/>
      <c r="CN1923"/>
      <c r="CO1923"/>
      <c r="CP1923"/>
      <c r="CQ1923"/>
      <c r="CR1923"/>
      <c r="CS1923"/>
      <c r="CT1923"/>
      <c r="CU1923"/>
      <c r="CV1923"/>
      <c r="CW1923"/>
      <c r="CX1923"/>
    </row>
    <row r="1924" spans="2:102" x14ac:dyDescent="0.35">
      <c r="B1924" s="70" t="str">
        <f t="shared" ref="B1924:F1924" si="1484">B917</f>
        <v/>
      </c>
      <c r="C1924" s="166" t="str">
        <f t="shared" si="1484"/>
        <v/>
      </c>
      <c r="D1924" s="273" t="str">
        <f t="shared" si="1484"/>
        <v/>
      </c>
      <c r="E1924" s="273">
        <f t="shared" si="1484"/>
        <v>45016</v>
      </c>
      <c r="F1924" s="273">
        <f t="shared" si="1484"/>
        <v>0</v>
      </c>
      <c r="G1924" s="98">
        <f t="shared" si="1404"/>
        <v>0</v>
      </c>
      <c r="H1924" s="242">
        <f>IF(G1924=0,0,SUMIFS('Sch A. Input'!$H915:$CJ915,'Sch A. Input'!$H$14:$CJ$14,"Recurring",'Sch A. Input'!$H$13:$CJ$13,"&lt;="&amp;$O$1020,'Sch A. Input'!$H$13:$CJ$13,"&lt;="&amp;$L$11))</f>
        <v>0</v>
      </c>
      <c r="I1924" s="242">
        <f>IF(G1924=0,0,SUMIFS('Sch A. Input'!$H915:$CJ915,'Sch A. Input'!$H$14:$CJ$14,"One-time",'Sch A. Input'!$H$13:$CJ$13,"&lt;="&amp;$O$1020,'Sch A. Input'!$H$13:$CJ$13,"&lt;="&amp;$L$11))</f>
        <v>0</v>
      </c>
      <c r="J1924" s="283">
        <f t="shared" si="1405"/>
        <v>0</v>
      </c>
      <c r="K1924" s="242">
        <f t="shared" si="1406"/>
        <v>0</v>
      </c>
      <c r="L1924" s="242">
        <f t="shared" si="1407"/>
        <v>0</v>
      </c>
      <c r="M1924" s="276">
        <f t="shared" si="1399"/>
        <v>0</v>
      </c>
      <c r="N1924" s="281">
        <f t="shared" si="1473"/>
        <v>0</v>
      </c>
      <c r="O1924" s="245">
        <f t="shared" si="1474"/>
        <v>0</v>
      </c>
      <c r="P1924" s="248"/>
      <c r="Q1924" s="285">
        <f t="shared" si="1408"/>
        <v>0</v>
      </c>
      <c r="R1924" s="242">
        <f>IF(Q1924=0,0,SUMIFS('Sch A. Input'!$H915:$CJ915,'Sch A. Input'!$H$14:$CJ$14,"Recurring",'Sch A. Input'!$H$13:$CJ$13,"&lt;="&amp;$L$11,'Sch A. Input'!$H$13:$CJ$13,"&lt;="&amp;$Y$1020,'Sch A. Input'!$H$13:$CJ$13,"&gt;"&amp;$O$1020))</f>
        <v>0</v>
      </c>
      <c r="S1924" s="242">
        <f>IF(Q1924=0,0,SUMIFS('Sch A. Input'!$H915:$CJ915,'Sch A. Input'!$H$14:$CJ$14,"One-time",'Sch A. Input'!$H$13:$CJ$13,"&lt;="&amp;$L$11,'Sch A. Input'!$H$13:$CJ$13,"&lt;="&amp;$Y$1020,'Sch A. Input'!$H$13:$CJ$13,"&gt;"&amp;$O$1020))</f>
        <v>0</v>
      </c>
      <c r="T1924" s="283">
        <f t="shared" si="1409"/>
        <v>0</v>
      </c>
      <c r="U1924" s="242">
        <f t="shared" si="1410"/>
        <v>0</v>
      </c>
      <c r="V1924" s="242">
        <f t="shared" si="1411"/>
        <v>0</v>
      </c>
      <c r="W1924" s="276">
        <f t="shared" si="1400"/>
        <v>0</v>
      </c>
      <c r="X1924" s="281">
        <f t="shared" si="1475"/>
        <v>0</v>
      </c>
      <c r="Y1924" s="245">
        <f t="shared" si="1476"/>
        <v>0</v>
      </c>
      <c r="Z1924" s="248"/>
      <c r="AA1924" s="285">
        <f t="shared" si="1412"/>
        <v>0</v>
      </c>
      <c r="AB1924" s="242">
        <f>IF(AA1924=0,0,SUMIFS('Sch A. Input'!$H915:$CJ915,'Sch A. Input'!$H$14:$CJ$14,"Recurring",'Sch A. Input'!$H$13:$CJ$13,"&lt;="&amp;$L$11,'Sch A. Input'!$H$13:$CJ$13,"&lt;="&amp;$AI$1020,'Sch A. Input'!$H$13:$CJ$13,"&gt;"&amp;$Y$1020))</f>
        <v>0</v>
      </c>
      <c r="AC1924" s="242">
        <f>IF(AA1924=0,0,SUMIFS('Sch A. Input'!$H915:$CJ915,'Sch A. Input'!$H$14:$CJ$14,"One-time",'Sch A. Input'!$H$13:$CJ$13,"&lt;="&amp;$L$11,'Sch A. Input'!$H$13:$CJ$13,"&lt;="&amp;$AI$1020,'Sch A. Input'!$H$13:$CJ$13,"&gt;"&amp;$Y$1020))</f>
        <v>0</v>
      </c>
      <c r="AD1924" s="283">
        <f t="shared" si="1413"/>
        <v>0</v>
      </c>
      <c r="AE1924" s="242">
        <f t="shared" si="1414"/>
        <v>0</v>
      </c>
      <c r="AF1924" s="242">
        <f t="shared" si="1415"/>
        <v>0</v>
      </c>
      <c r="AG1924" s="276">
        <f t="shared" si="1401"/>
        <v>0</v>
      </c>
      <c r="AH1924" s="281">
        <f t="shared" si="1477"/>
        <v>0</v>
      </c>
      <c r="AI1924" s="245">
        <f t="shared" si="1478"/>
        <v>0</v>
      </c>
      <c r="AK1924" s="285">
        <f t="shared" si="1416"/>
        <v>0</v>
      </c>
      <c r="AL1924" s="242">
        <f>IF(AK1924=0,0,SUMIFS('Sch A. Input'!$H915:$CJ915,'Sch A. Input'!$H$14:$CJ$14,"Recurring",'Sch A. Input'!$H$13:$CJ$13,"&lt;="&amp;$L$11,'Sch A. Input'!$H$13:$CJ$13,"&lt;="&amp;$AS$1020,'Sch A. Input'!$H$13:$CJ$13,"&gt;"&amp;$AI$1020))</f>
        <v>0</v>
      </c>
      <c r="AM1924" s="242">
        <f>IF(AK1924=0,0,SUMIFS('Sch A. Input'!$H915:$CJ915,'Sch A. Input'!$H$14:$CJ$14,"One-time",'Sch A. Input'!$H$13:$CJ$13,"&lt;="&amp;$L$11,'Sch A. Input'!$H$13:$CJ$13,"&lt;="&amp;$AS$1020,'Sch A. Input'!$H$13:$CJ$13,"&gt;"&amp;$AI$1020))</f>
        <v>0</v>
      </c>
      <c r="AN1924" s="283">
        <f t="shared" si="1417"/>
        <v>0</v>
      </c>
      <c r="AO1924" s="242">
        <f t="shared" si="1418"/>
        <v>0</v>
      </c>
      <c r="AP1924" s="242">
        <f t="shared" si="1419"/>
        <v>0</v>
      </c>
      <c r="AQ1924" s="276">
        <f t="shared" si="1402"/>
        <v>0</v>
      </c>
      <c r="AR1924" s="281">
        <f t="shared" si="1479"/>
        <v>0</v>
      </c>
      <c r="AS1924" s="245">
        <f t="shared" si="1480"/>
        <v>0</v>
      </c>
      <c r="AY1924" s="160"/>
      <c r="AZ1924" s="160"/>
      <c r="BK1924" s="2"/>
      <c r="BL1924" s="2"/>
      <c r="BM1924" s="2"/>
      <c r="BN1924" s="2"/>
      <c r="BO1924" s="2"/>
      <c r="BP1924" s="2"/>
      <c r="BQ1924" s="2"/>
      <c r="BR1924" s="2"/>
      <c r="BS1924" s="2"/>
      <c r="BT1924" s="2"/>
      <c r="BU1924" s="2"/>
      <c r="BV1924" s="2"/>
      <c r="BW1924" s="2"/>
      <c r="BX1924" s="2"/>
      <c r="BY1924" s="2"/>
      <c r="BZ1924" s="2"/>
      <c r="CA1924" s="2"/>
      <c r="CI1924"/>
      <c r="CJ1924"/>
      <c r="CK1924"/>
      <c r="CL1924"/>
      <c r="CM1924"/>
      <c r="CN1924"/>
      <c r="CO1924"/>
      <c r="CP1924"/>
      <c r="CQ1924"/>
      <c r="CR1924"/>
      <c r="CS1924"/>
      <c r="CT1924"/>
      <c r="CU1924"/>
      <c r="CV1924"/>
      <c r="CW1924"/>
      <c r="CX1924"/>
    </row>
    <row r="1925" spans="2:102" x14ac:dyDescent="0.35">
      <c r="B1925" s="70" t="str">
        <f t="shared" ref="B1925:F1925" si="1485">B918</f>
        <v/>
      </c>
      <c r="C1925" s="166" t="str">
        <f t="shared" si="1485"/>
        <v/>
      </c>
      <c r="D1925" s="273" t="str">
        <f t="shared" si="1485"/>
        <v/>
      </c>
      <c r="E1925" s="273">
        <f t="shared" si="1485"/>
        <v>45016</v>
      </c>
      <c r="F1925" s="273">
        <f t="shared" si="1485"/>
        <v>0</v>
      </c>
      <c r="G1925" s="98">
        <f t="shared" si="1404"/>
        <v>0</v>
      </c>
      <c r="H1925" s="242">
        <f>IF(G1925=0,0,SUMIFS('Sch A. Input'!$H916:$CJ916,'Sch A. Input'!$H$14:$CJ$14,"Recurring",'Sch A. Input'!$H$13:$CJ$13,"&lt;="&amp;$O$1020,'Sch A. Input'!$H$13:$CJ$13,"&lt;="&amp;$L$11))</f>
        <v>0</v>
      </c>
      <c r="I1925" s="242">
        <f>IF(G1925=0,0,SUMIFS('Sch A. Input'!$H916:$CJ916,'Sch A. Input'!$H$14:$CJ$14,"One-time",'Sch A. Input'!$H$13:$CJ$13,"&lt;="&amp;$O$1020,'Sch A. Input'!$H$13:$CJ$13,"&lt;="&amp;$L$11))</f>
        <v>0</v>
      </c>
      <c r="J1925" s="283">
        <f t="shared" si="1405"/>
        <v>0</v>
      </c>
      <c r="K1925" s="242">
        <f t="shared" si="1406"/>
        <v>0</v>
      </c>
      <c r="L1925" s="242">
        <f t="shared" si="1407"/>
        <v>0</v>
      </c>
      <c r="M1925" s="276">
        <f t="shared" si="1399"/>
        <v>0</v>
      </c>
      <c r="N1925" s="281">
        <f t="shared" si="1473"/>
        <v>0</v>
      </c>
      <c r="O1925" s="245">
        <f t="shared" si="1474"/>
        <v>0</v>
      </c>
      <c r="P1925" s="248"/>
      <c r="Q1925" s="285">
        <f t="shared" si="1408"/>
        <v>0</v>
      </c>
      <c r="R1925" s="242">
        <f>IF(Q1925=0,0,SUMIFS('Sch A. Input'!$H916:$CJ916,'Sch A. Input'!$H$14:$CJ$14,"Recurring",'Sch A. Input'!$H$13:$CJ$13,"&lt;="&amp;$L$11,'Sch A. Input'!$H$13:$CJ$13,"&lt;="&amp;$Y$1020,'Sch A. Input'!$H$13:$CJ$13,"&gt;"&amp;$O$1020))</f>
        <v>0</v>
      </c>
      <c r="S1925" s="242">
        <f>IF(Q1925=0,0,SUMIFS('Sch A. Input'!$H916:$CJ916,'Sch A. Input'!$H$14:$CJ$14,"One-time",'Sch A. Input'!$H$13:$CJ$13,"&lt;="&amp;$L$11,'Sch A. Input'!$H$13:$CJ$13,"&lt;="&amp;$Y$1020,'Sch A. Input'!$H$13:$CJ$13,"&gt;"&amp;$O$1020))</f>
        <v>0</v>
      </c>
      <c r="T1925" s="283">
        <f t="shared" si="1409"/>
        <v>0</v>
      </c>
      <c r="U1925" s="242">
        <f t="shared" si="1410"/>
        <v>0</v>
      </c>
      <c r="V1925" s="242">
        <f t="shared" si="1411"/>
        <v>0</v>
      </c>
      <c r="W1925" s="276">
        <f t="shared" si="1400"/>
        <v>0</v>
      </c>
      <c r="X1925" s="281">
        <f t="shared" si="1475"/>
        <v>0</v>
      </c>
      <c r="Y1925" s="245">
        <f t="shared" si="1476"/>
        <v>0</v>
      </c>
      <c r="Z1925" s="248"/>
      <c r="AA1925" s="285">
        <f t="shared" si="1412"/>
        <v>0</v>
      </c>
      <c r="AB1925" s="242">
        <f>IF(AA1925=0,0,SUMIFS('Sch A. Input'!$H916:$CJ916,'Sch A. Input'!$H$14:$CJ$14,"Recurring",'Sch A. Input'!$H$13:$CJ$13,"&lt;="&amp;$L$11,'Sch A. Input'!$H$13:$CJ$13,"&lt;="&amp;$AI$1020,'Sch A. Input'!$H$13:$CJ$13,"&gt;"&amp;$Y$1020))</f>
        <v>0</v>
      </c>
      <c r="AC1925" s="242">
        <f>IF(AA1925=0,0,SUMIFS('Sch A. Input'!$H916:$CJ916,'Sch A. Input'!$H$14:$CJ$14,"One-time",'Sch A. Input'!$H$13:$CJ$13,"&lt;="&amp;$L$11,'Sch A. Input'!$H$13:$CJ$13,"&lt;="&amp;$AI$1020,'Sch A. Input'!$H$13:$CJ$13,"&gt;"&amp;$Y$1020))</f>
        <v>0</v>
      </c>
      <c r="AD1925" s="283">
        <f t="shared" si="1413"/>
        <v>0</v>
      </c>
      <c r="AE1925" s="242">
        <f t="shared" si="1414"/>
        <v>0</v>
      </c>
      <c r="AF1925" s="242">
        <f t="shared" si="1415"/>
        <v>0</v>
      </c>
      <c r="AG1925" s="276">
        <f t="shared" si="1401"/>
        <v>0</v>
      </c>
      <c r="AH1925" s="281">
        <f t="shared" si="1477"/>
        <v>0</v>
      </c>
      <c r="AI1925" s="245">
        <f t="shared" si="1478"/>
        <v>0</v>
      </c>
      <c r="AK1925" s="285">
        <f t="shared" si="1416"/>
        <v>0</v>
      </c>
      <c r="AL1925" s="242">
        <f>IF(AK1925=0,0,SUMIFS('Sch A. Input'!$H916:$CJ916,'Sch A. Input'!$H$14:$CJ$14,"Recurring",'Sch A. Input'!$H$13:$CJ$13,"&lt;="&amp;$L$11,'Sch A. Input'!$H$13:$CJ$13,"&lt;="&amp;$AS$1020,'Sch A. Input'!$H$13:$CJ$13,"&gt;"&amp;$AI$1020))</f>
        <v>0</v>
      </c>
      <c r="AM1925" s="242">
        <f>IF(AK1925=0,0,SUMIFS('Sch A. Input'!$H916:$CJ916,'Sch A. Input'!$H$14:$CJ$14,"One-time",'Sch A. Input'!$H$13:$CJ$13,"&lt;="&amp;$L$11,'Sch A. Input'!$H$13:$CJ$13,"&lt;="&amp;$AS$1020,'Sch A. Input'!$H$13:$CJ$13,"&gt;"&amp;$AI$1020))</f>
        <v>0</v>
      </c>
      <c r="AN1925" s="283">
        <f t="shared" si="1417"/>
        <v>0</v>
      </c>
      <c r="AO1925" s="242">
        <f t="shared" si="1418"/>
        <v>0</v>
      </c>
      <c r="AP1925" s="242">
        <f t="shared" si="1419"/>
        <v>0</v>
      </c>
      <c r="AQ1925" s="276">
        <f t="shared" si="1402"/>
        <v>0</v>
      </c>
      <c r="AR1925" s="281">
        <f t="shared" si="1479"/>
        <v>0</v>
      </c>
      <c r="AS1925" s="245">
        <f t="shared" si="1480"/>
        <v>0</v>
      </c>
      <c r="AY1925" s="160"/>
      <c r="AZ1925" s="160"/>
      <c r="BK1925" s="2"/>
      <c r="BL1925" s="2"/>
      <c r="BM1925" s="2"/>
      <c r="BN1925" s="2"/>
      <c r="BO1925" s="2"/>
      <c r="BP1925" s="2"/>
      <c r="BQ1925" s="2"/>
      <c r="BR1925" s="2"/>
      <c r="BS1925" s="2"/>
      <c r="BT1925" s="2"/>
      <c r="BU1925" s="2"/>
      <c r="BV1925" s="2"/>
      <c r="BW1925" s="2"/>
      <c r="BX1925" s="2"/>
      <c r="BY1925" s="2"/>
      <c r="BZ1925" s="2"/>
      <c r="CA1925" s="2"/>
      <c r="CI1925"/>
      <c r="CJ1925"/>
      <c r="CK1925"/>
      <c r="CL1925"/>
      <c r="CM1925"/>
      <c r="CN1925"/>
      <c r="CO1925"/>
      <c r="CP1925"/>
      <c r="CQ1925"/>
      <c r="CR1925"/>
      <c r="CS1925"/>
      <c r="CT1925"/>
      <c r="CU1925"/>
      <c r="CV1925"/>
      <c r="CW1925"/>
      <c r="CX1925"/>
    </row>
    <row r="1926" spans="2:102" x14ac:dyDescent="0.35">
      <c r="B1926" s="70" t="str">
        <f t="shared" ref="B1926:F1926" si="1486">B919</f>
        <v/>
      </c>
      <c r="C1926" s="166" t="str">
        <f t="shared" si="1486"/>
        <v/>
      </c>
      <c r="D1926" s="273" t="str">
        <f t="shared" si="1486"/>
        <v/>
      </c>
      <c r="E1926" s="273">
        <f t="shared" si="1486"/>
        <v>45016</v>
      </c>
      <c r="F1926" s="273">
        <f t="shared" si="1486"/>
        <v>0</v>
      </c>
      <c r="G1926" s="98">
        <f t="shared" si="1404"/>
        <v>0</v>
      </c>
      <c r="H1926" s="242">
        <f>IF(G1926=0,0,SUMIFS('Sch A. Input'!$H917:$CJ917,'Sch A. Input'!$H$14:$CJ$14,"Recurring",'Sch A. Input'!$H$13:$CJ$13,"&lt;="&amp;$O$1020,'Sch A. Input'!$H$13:$CJ$13,"&lt;="&amp;$L$11))</f>
        <v>0</v>
      </c>
      <c r="I1926" s="242">
        <f>IF(G1926=0,0,SUMIFS('Sch A. Input'!$H917:$CJ917,'Sch A. Input'!$H$14:$CJ$14,"One-time",'Sch A. Input'!$H$13:$CJ$13,"&lt;="&amp;$O$1020,'Sch A. Input'!$H$13:$CJ$13,"&lt;="&amp;$L$11))</f>
        <v>0</v>
      </c>
      <c r="J1926" s="283">
        <f t="shared" si="1405"/>
        <v>0</v>
      </c>
      <c r="K1926" s="242">
        <f t="shared" si="1406"/>
        <v>0</v>
      </c>
      <c r="L1926" s="242">
        <f t="shared" si="1407"/>
        <v>0</v>
      </c>
      <c r="M1926" s="276">
        <f t="shared" si="1399"/>
        <v>0</v>
      </c>
      <c r="N1926" s="281">
        <f t="shared" si="1473"/>
        <v>0</v>
      </c>
      <c r="O1926" s="245">
        <f t="shared" si="1474"/>
        <v>0</v>
      </c>
      <c r="P1926" s="248"/>
      <c r="Q1926" s="285">
        <f t="shared" si="1408"/>
        <v>0</v>
      </c>
      <c r="R1926" s="242">
        <f>IF(Q1926=0,0,SUMIFS('Sch A. Input'!$H917:$CJ917,'Sch A. Input'!$H$14:$CJ$14,"Recurring",'Sch A. Input'!$H$13:$CJ$13,"&lt;="&amp;$L$11,'Sch A. Input'!$H$13:$CJ$13,"&lt;="&amp;$Y$1020,'Sch A. Input'!$H$13:$CJ$13,"&gt;"&amp;$O$1020))</f>
        <v>0</v>
      </c>
      <c r="S1926" s="242">
        <f>IF(Q1926=0,0,SUMIFS('Sch A. Input'!$H917:$CJ917,'Sch A. Input'!$H$14:$CJ$14,"One-time",'Sch A. Input'!$H$13:$CJ$13,"&lt;="&amp;$L$11,'Sch A. Input'!$H$13:$CJ$13,"&lt;="&amp;$Y$1020,'Sch A. Input'!$H$13:$CJ$13,"&gt;"&amp;$O$1020))</f>
        <v>0</v>
      </c>
      <c r="T1926" s="283">
        <f t="shared" si="1409"/>
        <v>0</v>
      </c>
      <c r="U1926" s="242">
        <f t="shared" si="1410"/>
        <v>0</v>
      </c>
      <c r="V1926" s="242">
        <f t="shared" si="1411"/>
        <v>0</v>
      </c>
      <c r="W1926" s="276">
        <f t="shared" si="1400"/>
        <v>0</v>
      </c>
      <c r="X1926" s="281">
        <f t="shared" si="1475"/>
        <v>0</v>
      </c>
      <c r="Y1926" s="245">
        <f t="shared" si="1476"/>
        <v>0</v>
      </c>
      <c r="Z1926" s="248"/>
      <c r="AA1926" s="285">
        <f t="shared" si="1412"/>
        <v>0</v>
      </c>
      <c r="AB1926" s="242">
        <f>IF(AA1926=0,0,SUMIFS('Sch A. Input'!$H917:$CJ917,'Sch A. Input'!$H$14:$CJ$14,"Recurring",'Sch A. Input'!$H$13:$CJ$13,"&lt;="&amp;$L$11,'Sch A. Input'!$H$13:$CJ$13,"&lt;="&amp;$AI$1020,'Sch A. Input'!$H$13:$CJ$13,"&gt;"&amp;$Y$1020))</f>
        <v>0</v>
      </c>
      <c r="AC1926" s="242">
        <f>IF(AA1926=0,0,SUMIFS('Sch A. Input'!$H917:$CJ917,'Sch A. Input'!$H$14:$CJ$14,"One-time",'Sch A. Input'!$H$13:$CJ$13,"&lt;="&amp;$L$11,'Sch A. Input'!$H$13:$CJ$13,"&lt;="&amp;$AI$1020,'Sch A. Input'!$H$13:$CJ$13,"&gt;"&amp;$Y$1020))</f>
        <v>0</v>
      </c>
      <c r="AD1926" s="283">
        <f t="shared" si="1413"/>
        <v>0</v>
      </c>
      <c r="AE1926" s="242">
        <f t="shared" si="1414"/>
        <v>0</v>
      </c>
      <c r="AF1926" s="242">
        <f t="shared" si="1415"/>
        <v>0</v>
      </c>
      <c r="AG1926" s="276">
        <f t="shared" si="1401"/>
        <v>0</v>
      </c>
      <c r="AH1926" s="281">
        <f t="shared" si="1477"/>
        <v>0</v>
      </c>
      <c r="AI1926" s="245">
        <f t="shared" si="1478"/>
        <v>0</v>
      </c>
      <c r="AK1926" s="285">
        <f t="shared" si="1416"/>
        <v>0</v>
      </c>
      <c r="AL1926" s="242">
        <f>IF(AK1926=0,0,SUMIFS('Sch A. Input'!$H917:$CJ917,'Sch A. Input'!$H$14:$CJ$14,"Recurring",'Sch A. Input'!$H$13:$CJ$13,"&lt;="&amp;$L$11,'Sch A. Input'!$H$13:$CJ$13,"&lt;="&amp;$AS$1020,'Sch A. Input'!$H$13:$CJ$13,"&gt;"&amp;$AI$1020))</f>
        <v>0</v>
      </c>
      <c r="AM1926" s="242">
        <f>IF(AK1926=0,0,SUMIFS('Sch A. Input'!$H917:$CJ917,'Sch A. Input'!$H$14:$CJ$14,"One-time",'Sch A. Input'!$H$13:$CJ$13,"&lt;="&amp;$L$11,'Sch A. Input'!$H$13:$CJ$13,"&lt;="&amp;$AS$1020,'Sch A. Input'!$H$13:$CJ$13,"&gt;"&amp;$AI$1020))</f>
        <v>0</v>
      </c>
      <c r="AN1926" s="283">
        <f t="shared" si="1417"/>
        <v>0</v>
      </c>
      <c r="AO1926" s="242">
        <f t="shared" si="1418"/>
        <v>0</v>
      </c>
      <c r="AP1926" s="242">
        <f t="shared" si="1419"/>
        <v>0</v>
      </c>
      <c r="AQ1926" s="276">
        <f t="shared" si="1402"/>
        <v>0</v>
      </c>
      <c r="AR1926" s="281">
        <f t="shared" si="1479"/>
        <v>0</v>
      </c>
      <c r="AS1926" s="245">
        <f t="shared" si="1480"/>
        <v>0</v>
      </c>
      <c r="AY1926" s="160"/>
      <c r="AZ1926" s="160"/>
      <c r="BK1926" s="2"/>
      <c r="BL1926" s="2"/>
      <c r="BM1926" s="2"/>
      <c r="BN1926" s="2"/>
      <c r="BO1926" s="2"/>
      <c r="BP1926" s="2"/>
      <c r="BQ1926" s="2"/>
      <c r="BR1926" s="2"/>
      <c r="BS1926" s="2"/>
      <c r="BT1926" s="2"/>
      <c r="BU1926" s="2"/>
      <c r="BV1926" s="2"/>
      <c r="BW1926" s="2"/>
      <c r="BX1926" s="2"/>
      <c r="BY1926" s="2"/>
      <c r="BZ1926" s="2"/>
      <c r="CA1926" s="2"/>
      <c r="CI1926"/>
      <c r="CJ1926"/>
      <c r="CK1926"/>
      <c r="CL1926"/>
      <c r="CM1926"/>
      <c r="CN1926"/>
      <c r="CO1926"/>
      <c r="CP1926"/>
      <c r="CQ1926"/>
      <c r="CR1926"/>
      <c r="CS1926"/>
      <c r="CT1926"/>
      <c r="CU1926"/>
      <c r="CV1926"/>
      <c r="CW1926"/>
      <c r="CX1926"/>
    </row>
    <row r="1927" spans="2:102" x14ac:dyDescent="0.35">
      <c r="B1927" s="70" t="str">
        <f t="shared" ref="B1927:F1927" si="1487">B920</f>
        <v/>
      </c>
      <c r="C1927" s="166" t="str">
        <f t="shared" si="1487"/>
        <v/>
      </c>
      <c r="D1927" s="273" t="str">
        <f t="shared" si="1487"/>
        <v/>
      </c>
      <c r="E1927" s="273">
        <f t="shared" si="1487"/>
        <v>45016</v>
      </c>
      <c r="F1927" s="273">
        <f t="shared" si="1487"/>
        <v>0</v>
      </c>
      <c r="G1927" s="98">
        <f t="shared" si="1404"/>
        <v>0</v>
      </c>
      <c r="H1927" s="242">
        <f>IF(G1927=0,0,SUMIFS('Sch A. Input'!$H918:$CJ918,'Sch A. Input'!$H$14:$CJ$14,"Recurring",'Sch A. Input'!$H$13:$CJ$13,"&lt;="&amp;$O$1020,'Sch A. Input'!$H$13:$CJ$13,"&lt;="&amp;$L$11))</f>
        <v>0</v>
      </c>
      <c r="I1927" s="242">
        <f>IF(G1927=0,0,SUMIFS('Sch A. Input'!$H918:$CJ918,'Sch A. Input'!$H$14:$CJ$14,"One-time",'Sch A. Input'!$H$13:$CJ$13,"&lt;="&amp;$O$1020,'Sch A. Input'!$H$13:$CJ$13,"&lt;="&amp;$L$11))</f>
        <v>0</v>
      </c>
      <c r="J1927" s="283">
        <f t="shared" si="1405"/>
        <v>0</v>
      </c>
      <c r="K1927" s="242">
        <f t="shared" si="1406"/>
        <v>0</v>
      </c>
      <c r="L1927" s="242">
        <f t="shared" si="1407"/>
        <v>0</v>
      </c>
      <c r="M1927" s="276">
        <f t="shared" si="1399"/>
        <v>0</v>
      </c>
      <c r="N1927" s="281">
        <f t="shared" si="1473"/>
        <v>0</v>
      </c>
      <c r="O1927" s="245">
        <f t="shared" si="1474"/>
        <v>0</v>
      </c>
      <c r="P1927" s="248"/>
      <c r="Q1927" s="285">
        <f t="shared" si="1408"/>
        <v>0</v>
      </c>
      <c r="R1927" s="242">
        <f>IF(Q1927=0,0,SUMIFS('Sch A. Input'!$H918:$CJ918,'Sch A. Input'!$H$14:$CJ$14,"Recurring",'Sch A. Input'!$H$13:$CJ$13,"&lt;="&amp;$L$11,'Sch A. Input'!$H$13:$CJ$13,"&lt;="&amp;$Y$1020,'Sch A. Input'!$H$13:$CJ$13,"&gt;"&amp;$O$1020))</f>
        <v>0</v>
      </c>
      <c r="S1927" s="242">
        <f>IF(Q1927=0,0,SUMIFS('Sch A. Input'!$H918:$CJ918,'Sch A. Input'!$H$14:$CJ$14,"One-time",'Sch A. Input'!$H$13:$CJ$13,"&lt;="&amp;$L$11,'Sch A. Input'!$H$13:$CJ$13,"&lt;="&amp;$Y$1020,'Sch A. Input'!$H$13:$CJ$13,"&gt;"&amp;$O$1020))</f>
        <v>0</v>
      </c>
      <c r="T1927" s="283">
        <f t="shared" si="1409"/>
        <v>0</v>
      </c>
      <c r="U1927" s="242">
        <f t="shared" si="1410"/>
        <v>0</v>
      </c>
      <c r="V1927" s="242">
        <f t="shared" si="1411"/>
        <v>0</v>
      </c>
      <c r="W1927" s="276">
        <f t="shared" si="1400"/>
        <v>0</v>
      </c>
      <c r="X1927" s="281">
        <f t="shared" si="1475"/>
        <v>0</v>
      </c>
      <c r="Y1927" s="245">
        <f t="shared" si="1476"/>
        <v>0</v>
      </c>
      <c r="Z1927" s="248"/>
      <c r="AA1927" s="285">
        <f t="shared" si="1412"/>
        <v>0</v>
      </c>
      <c r="AB1927" s="242">
        <f>IF(AA1927=0,0,SUMIFS('Sch A. Input'!$H918:$CJ918,'Sch A. Input'!$H$14:$CJ$14,"Recurring",'Sch A. Input'!$H$13:$CJ$13,"&lt;="&amp;$L$11,'Sch A. Input'!$H$13:$CJ$13,"&lt;="&amp;$AI$1020,'Sch A. Input'!$H$13:$CJ$13,"&gt;"&amp;$Y$1020))</f>
        <v>0</v>
      </c>
      <c r="AC1927" s="242">
        <f>IF(AA1927=0,0,SUMIFS('Sch A. Input'!$H918:$CJ918,'Sch A. Input'!$H$14:$CJ$14,"One-time",'Sch A. Input'!$H$13:$CJ$13,"&lt;="&amp;$L$11,'Sch A. Input'!$H$13:$CJ$13,"&lt;="&amp;$AI$1020,'Sch A. Input'!$H$13:$CJ$13,"&gt;"&amp;$Y$1020))</f>
        <v>0</v>
      </c>
      <c r="AD1927" s="283">
        <f t="shared" si="1413"/>
        <v>0</v>
      </c>
      <c r="AE1927" s="242">
        <f t="shared" si="1414"/>
        <v>0</v>
      </c>
      <c r="AF1927" s="242">
        <f t="shared" si="1415"/>
        <v>0</v>
      </c>
      <c r="AG1927" s="276">
        <f t="shared" si="1401"/>
        <v>0</v>
      </c>
      <c r="AH1927" s="281">
        <f t="shared" si="1477"/>
        <v>0</v>
      </c>
      <c r="AI1927" s="245">
        <f t="shared" si="1478"/>
        <v>0</v>
      </c>
      <c r="AK1927" s="285">
        <f t="shared" si="1416"/>
        <v>0</v>
      </c>
      <c r="AL1927" s="242">
        <f>IF(AK1927=0,0,SUMIFS('Sch A. Input'!$H918:$CJ918,'Sch A. Input'!$H$14:$CJ$14,"Recurring",'Sch A. Input'!$H$13:$CJ$13,"&lt;="&amp;$L$11,'Sch A. Input'!$H$13:$CJ$13,"&lt;="&amp;$AS$1020,'Sch A. Input'!$H$13:$CJ$13,"&gt;"&amp;$AI$1020))</f>
        <v>0</v>
      </c>
      <c r="AM1927" s="242">
        <f>IF(AK1927=0,0,SUMIFS('Sch A. Input'!$H918:$CJ918,'Sch A. Input'!$H$14:$CJ$14,"One-time",'Sch A. Input'!$H$13:$CJ$13,"&lt;="&amp;$L$11,'Sch A. Input'!$H$13:$CJ$13,"&lt;="&amp;$AS$1020,'Sch A. Input'!$H$13:$CJ$13,"&gt;"&amp;$AI$1020))</f>
        <v>0</v>
      </c>
      <c r="AN1927" s="283">
        <f t="shared" si="1417"/>
        <v>0</v>
      </c>
      <c r="AO1927" s="242">
        <f t="shared" si="1418"/>
        <v>0</v>
      </c>
      <c r="AP1927" s="242">
        <f t="shared" si="1419"/>
        <v>0</v>
      </c>
      <c r="AQ1927" s="276">
        <f t="shared" si="1402"/>
        <v>0</v>
      </c>
      <c r="AR1927" s="281">
        <f t="shared" si="1479"/>
        <v>0</v>
      </c>
      <c r="AS1927" s="245">
        <f t="shared" si="1480"/>
        <v>0</v>
      </c>
      <c r="AY1927" s="160"/>
      <c r="AZ1927" s="160"/>
      <c r="BK1927" s="2"/>
      <c r="BL1927" s="2"/>
      <c r="BM1927" s="2"/>
      <c r="BN1927" s="2"/>
      <c r="BO1927" s="2"/>
      <c r="BP1927" s="2"/>
      <c r="BQ1927" s="2"/>
      <c r="BR1927" s="2"/>
      <c r="BS1927" s="2"/>
      <c r="BT1927" s="2"/>
      <c r="BU1927" s="2"/>
      <c r="BV1927" s="2"/>
      <c r="BW1927" s="2"/>
      <c r="BX1927" s="2"/>
      <c r="BY1927" s="2"/>
      <c r="BZ1927" s="2"/>
      <c r="CA1927" s="2"/>
      <c r="CI1927"/>
      <c r="CJ1927"/>
      <c r="CK1927"/>
      <c r="CL1927"/>
      <c r="CM1927"/>
      <c r="CN1927"/>
      <c r="CO1927"/>
      <c r="CP1927"/>
      <c r="CQ1927"/>
      <c r="CR1927"/>
      <c r="CS1927"/>
      <c r="CT1927"/>
      <c r="CU1927"/>
      <c r="CV1927"/>
      <c r="CW1927"/>
      <c r="CX1927"/>
    </row>
    <row r="1928" spans="2:102" x14ac:dyDescent="0.35">
      <c r="B1928" s="70" t="str">
        <f t="shared" ref="B1928:F1928" si="1488">B921</f>
        <v/>
      </c>
      <c r="C1928" s="166" t="str">
        <f t="shared" si="1488"/>
        <v/>
      </c>
      <c r="D1928" s="273" t="str">
        <f t="shared" si="1488"/>
        <v/>
      </c>
      <c r="E1928" s="273">
        <f t="shared" si="1488"/>
        <v>45016</v>
      </c>
      <c r="F1928" s="273">
        <f t="shared" si="1488"/>
        <v>0</v>
      </c>
      <c r="G1928" s="98">
        <f t="shared" si="1404"/>
        <v>0</v>
      </c>
      <c r="H1928" s="242">
        <f>IF(G1928=0,0,SUMIFS('Sch A. Input'!$H919:$CJ919,'Sch A. Input'!$H$14:$CJ$14,"Recurring",'Sch A. Input'!$H$13:$CJ$13,"&lt;="&amp;$O$1020,'Sch A. Input'!$H$13:$CJ$13,"&lt;="&amp;$L$11))</f>
        <v>0</v>
      </c>
      <c r="I1928" s="242">
        <f>IF(G1928=0,0,SUMIFS('Sch A. Input'!$H919:$CJ919,'Sch A. Input'!$H$14:$CJ$14,"One-time",'Sch A. Input'!$H$13:$CJ$13,"&lt;="&amp;$O$1020,'Sch A. Input'!$H$13:$CJ$13,"&lt;="&amp;$L$11))</f>
        <v>0</v>
      </c>
      <c r="J1928" s="283">
        <f t="shared" si="1405"/>
        <v>0</v>
      </c>
      <c r="K1928" s="242">
        <f t="shared" si="1406"/>
        <v>0</v>
      </c>
      <c r="L1928" s="242">
        <f t="shared" si="1407"/>
        <v>0</v>
      </c>
      <c r="M1928" s="276">
        <f t="shared" si="1399"/>
        <v>0</v>
      </c>
      <c r="N1928" s="281">
        <f t="shared" si="1473"/>
        <v>0</v>
      </c>
      <c r="O1928" s="245">
        <f t="shared" si="1474"/>
        <v>0</v>
      </c>
      <c r="P1928" s="248"/>
      <c r="Q1928" s="285">
        <f t="shared" si="1408"/>
        <v>0</v>
      </c>
      <c r="R1928" s="242">
        <f>IF(Q1928=0,0,SUMIFS('Sch A. Input'!$H919:$CJ919,'Sch A. Input'!$H$14:$CJ$14,"Recurring",'Sch A. Input'!$H$13:$CJ$13,"&lt;="&amp;$L$11,'Sch A. Input'!$H$13:$CJ$13,"&lt;="&amp;$Y$1020,'Sch A. Input'!$H$13:$CJ$13,"&gt;"&amp;$O$1020))</f>
        <v>0</v>
      </c>
      <c r="S1928" s="242">
        <f>IF(Q1928=0,0,SUMIFS('Sch A. Input'!$H919:$CJ919,'Sch A. Input'!$H$14:$CJ$14,"One-time",'Sch A. Input'!$H$13:$CJ$13,"&lt;="&amp;$L$11,'Sch A. Input'!$H$13:$CJ$13,"&lt;="&amp;$Y$1020,'Sch A. Input'!$H$13:$CJ$13,"&gt;"&amp;$O$1020))</f>
        <v>0</v>
      </c>
      <c r="T1928" s="283">
        <f t="shared" si="1409"/>
        <v>0</v>
      </c>
      <c r="U1928" s="242">
        <f t="shared" si="1410"/>
        <v>0</v>
      </c>
      <c r="V1928" s="242">
        <f t="shared" si="1411"/>
        <v>0</v>
      </c>
      <c r="W1928" s="276">
        <f t="shared" si="1400"/>
        <v>0</v>
      </c>
      <c r="X1928" s="281">
        <f t="shared" si="1475"/>
        <v>0</v>
      </c>
      <c r="Y1928" s="245">
        <f t="shared" si="1476"/>
        <v>0</v>
      </c>
      <c r="Z1928" s="248"/>
      <c r="AA1928" s="285">
        <f t="shared" si="1412"/>
        <v>0</v>
      </c>
      <c r="AB1928" s="242">
        <f>IF(AA1928=0,0,SUMIFS('Sch A. Input'!$H919:$CJ919,'Sch A. Input'!$H$14:$CJ$14,"Recurring",'Sch A. Input'!$H$13:$CJ$13,"&lt;="&amp;$L$11,'Sch A. Input'!$H$13:$CJ$13,"&lt;="&amp;$AI$1020,'Sch A. Input'!$H$13:$CJ$13,"&gt;"&amp;$Y$1020))</f>
        <v>0</v>
      </c>
      <c r="AC1928" s="242">
        <f>IF(AA1928=0,0,SUMIFS('Sch A. Input'!$H919:$CJ919,'Sch A. Input'!$H$14:$CJ$14,"One-time",'Sch A. Input'!$H$13:$CJ$13,"&lt;="&amp;$L$11,'Sch A. Input'!$H$13:$CJ$13,"&lt;="&amp;$AI$1020,'Sch A. Input'!$H$13:$CJ$13,"&gt;"&amp;$Y$1020))</f>
        <v>0</v>
      </c>
      <c r="AD1928" s="283">
        <f t="shared" si="1413"/>
        <v>0</v>
      </c>
      <c r="AE1928" s="242">
        <f t="shared" si="1414"/>
        <v>0</v>
      </c>
      <c r="AF1928" s="242">
        <f t="shared" si="1415"/>
        <v>0</v>
      </c>
      <c r="AG1928" s="276">
        <f t="shared" si="1401"/>
        <v>0</v>
      </c>
      <c r="AH1928" s="281">
        <f t="shared" si="1477"/>
        <v>0</v>
      </c>
      <c r="AI1928" s="245">
        <f t="shared" si="1478"/>
        <v>0</v>
      </c>
      <c r="AK1928" s="285">
        <f t="shared" si="1416"/>
        <v>0</v>
      </c>
      <c r="AL1928" s="242">
        <f>IF(AK1928=0,0,SUMIFS('Sch A. Input'!$H919:$CJ919,'Sch A. Input'!$H$14:$CJ$14,"Recurring",'Sch A. Input'!$H$13:$CJ$13,"&lt;="&amp;$L$11,'Sch A. Input'!$H$13:$CJ$13,"&lt;="&amp;$AS$1020,'Sch A. Input'!$H$13:$CJ$13,"&gt;"&amp;$AI$1020))</f>
        <v>0</v>
      </c>
      <c r="AM1928" s="242">
        <f>IF(AK1928=0,0,SUMIFS('Sch A. Input'!$H919:$CJ919,'Sch A. Input'!$H$14:$CJ$14,"One-time",'Sch A. Input'!$H$13:$CJ$13,"&lt;="&amp;$L$11,'Sch A. Input'!$H$13:$CJ$13,"&lt;="&amp;$AS$1020,'Sch A. Input'!$H$13:$CJ$13,"&gt;"&amp;$AI$1020))</f>
        <v>0</v>
      </c>
      <c r="AN1928" s="283">
        <f t="shared" si="1417"/>
        <v>0</v>
      </c>
      <c r="AO1928" s="242">
        <f t="shared" si="1418"/>
        <v>0</v>
      </c>
      <c r="AP1928" s="242">
        <f t="shared" si="1419"/>
        <v>0</v>
      </c>
      <c r="AQ1928" s="276">
        <f t="shared" si="1402"/>
        <v>0</v>
      </c>
      <c r="AR1928" s="281">
        <f t="shared" si="1479"/>
        <v>0</v>
      </c>
      <c r="AS1928" s="245">
        <f t="shared" si="1480"/>
        <v>0</v>
      </c>
      <c r="AY1928" s="160"/>
      <c r="AZ1928" s="160"/>
      <c r="BK1928" s="2"/>
      <c r="BL1928" s="2"/>
      <c r="BM1928" s="2"/>
      <c r="BN1928" s="2"/>
      <c r="BO1928" s="2"/>
      <c r="BP1928" s="2"/>
      <c r="BQ1928" s="2"/>
      <c r="BR1928" s="2"/>
      <c r="BS1928" s="2"/>
      <c r="BT1928" s="2"/>
      <c r="BU1928" s="2"/>
      <c r="BV1928" s="2"/>
      <c r="BW1928" s="2"/>
      <c r="BX1928" s="2"/>
      <c r="BY1928" s="2"/>
      <c r="BZ1928" s="2"/>
      <c r="CA1928" s="2"/>
      <c r="CI1928"/>
      <c r="CJ1928"/>
      <c r="CK1928"/>
      <c r="CL1928"/>
      <c r="CM1928"/>
      <c r="CN1928"/>
      <c r="CO1928"/>
      <c r="CP1928"/>
      <c r="CQ1928"/>
      <c r="CR1928"/>
      <c r="CS1928"/>
      <c r="CT1928"/>
      <c r="CU1928"/>
      <c r="CV1928"/>
      <c r="CW1928"/>
      <c r="CX1928"/>
    </row>
    <row r="1929" spans="2:102" x14ac:dyDescent="0.35">
      <c r="B1929" s="70" t="str">
        <f t="shared" ref="B1929:F1929" si="1489">B922</f>
        <v/>
      </c>
      <c r="C1929" s="166" t="str">
        <f t="shared" si="1489"/>
        <v/>
      </c>
      <c r="D1929" s="273" t="str">
        <f t="shared" si="1489"/>
        <v/>
      </c>
      <c r="E1929" s="273">
        <f t="shared" si="1489"/>
        <v>45016</v>
      </c>
      <c r="F1929" s="273">
        <f t="shared" si="1489"/>
        <v>0</v>
      </c>
      <c r="G1929" s="98">
        <f t="shared" si="1404"/>
        <v>0</v>
      </c>
      <c r="H1929" s="242">
        <f>IF(G1929=0,0,SUMIFS('Sch A. Input'!$H920:$CJ920,'Sch A. Input'!$H$14:$CJ$14,"Recurring",'Sch A. Input'!$H$13:$CJ$13,"&lt;="&amp;$O$1020,'Sch A. Input'!$H$13:$CJ$13,"&lt;="&amp;$L$11))</f>
        <v>0</v>
      </c>
      <c r="I1929" s="242">
        <f>IF(G1929=0,0,SUMIFS('Sch A. Input'!$H920:$CJ920,'Sch A. Input'!$H$14:$CJ$14,"One-time",'Sch A. Input'!$H$13:$CJ$13,"&lt;="&amp;$O$1020,'Sch A. Input'!$H$13:$CJ$13,"&lt;="&amp;$L$11))</f>
        <v>0</v>
      </c>
      <c r="J1929" s="283">
        <f t="shared" si="1405"/>
        <v>0</v>
      </c>
      <c r="K1929" s="242">
        <f t="shared" si="1406"/>
        <v>0</v>
      </c>
      <c r="L1929" s="242">
        <f t="shared" si="1407"/>
        <v>0</v>
      </c>
      <c r="M1929" s="276">
        <f t="shared" si="1399"/>
        <v>0</v>
      </c>
      <c r="N1929" s="281">
        <f t="shared" si="1473"/>
        <v>0</v>
      </c>
      <c r="O1929" s="245">
        <f t="shared" si="1474"/>
        <v>0</v>
      </c>
      <c r="P1929" s="248"/>
      <c r="Q1929" s="285">
        <f t="shared" si="1408"/>
        <v>0</v>
      </c>
      <c r="R1929" s="242">
        <f>IF(Q1929=0,0,SUMIFS('Sch A. Input'!$H920:$CJ920,'Sch A. Input'!$H$14:$CJ$14,"Recurring",'Sch A. Input'!$H$13:$CJ$13,"&lt;="&amp;$L$11,'Sch A. Input'!$H$13:$CJ$13,"&lt;="&amp;$Y$1020,'Sch A. Input'!$H$13:$CJ$13,"&gt;"&amp;$O$1020))</f>
        <v>0</v>
      </c>
      <c r="S1929" s="242">
        <f>IF(Q1929=0,0,SUMIFS('Sch A. Input'!$H920:$CJ920,'Sch A. Input'!$H$14:$CJ$14,"One-time",'Sch A. Input'!$H$13:$CJ$13,"&lt;="&amp;$L$11,'Sch A. Input'!$H$13:$CJ$13,"&lt;="&amp;$Y$1020,'Sch A. Input'!$H$13:$CJ$13,"&gt;"&amp;$O$1020))</f>
        <v>0</v>
      </c>
      <c r="T1929" s="283">
        <f t="shared" si="1409"/>
        <v>0</v>
      </c>
      <c r="U1929" s="242">
        <f t="shared" si="1410"/>
        <v>0</v>
      </c>
      <c r="V1929" s="242">
        <f t="shared" si="1411"/>
        <v>0</v>
      </c>
      <c r="W1929" s="276">
        <f t="shared" si="1400"/>
        <v>0</v>
      </c>
      <c r="X1929" s="281">
        <f t="shared" si="1475"/>
        <v>0</v>
      </c>
      <c r="Y1929" s="245">
        <f t="shared" si="1476"/>
        <v>0</v>
      </c>
      <c r="Z1929" s="248"/>
      <c r="AA1929" s="285">
        <f t="shared" si="1412"/>
        <v>0</v>
      </c>
      <c r="AB1929" s="242">
        <f>IF(AA1929=0,0,SUMIFS('Sch A. Input'!$H920:$CJ920,'Sch A. Input'!$H$14:$CJ$14,"Recurring",'Sch A. Input'!$H$13:$CJ$13,"&lt;="&amp;$L$11,'Sch A. Input'!$H$13:$CJ$13,"&lt;="&amp;$AI$1020,'Sch A. Input'!$H$13:$CJ$13,"&gt;"&amp;$Y$1020))</f>
        <v>0</v>
      </c>
      <c r="AC1929" s="242">
        <f>IF(AA1929=0,0,SUMIFS('Sch A. Input'!$H920:$CJ920,'Sch A. Input'!$H$14:$CJ$14,"One-time",'Sch A. Input'!$H$13:$CJ$13,"&lt;="&amp;$L$11,'Sch A. Input'!$H$13:$CJ$13,"&lt;="&amp;$AI$1020,'Sch A. Input'!$H$13:$CJ$13,"&gt;"&amp;$Y$1020))</f>
        <v>0</v>
      </c>
      <c r="AD1929" s="283">
        <f t="shared" si="1413"/>
        <v>0</v>
      </c>
      <c r="AE1929" s="242">
        <f t="shared" si="1414"/>
        <v>0</v>
      </c>
      <c r="AF1929" s="242">
        <f t="shared" si="1415"/>
        <v>0</v>
      </c>
      <c r="AG1929" s="276">
        <f t="shared" si="1401"/>
        <v>0</v>
      </c>
      <c r="AH1929" s="281">
        <f t="shared" si="1477"/>
        <v>0</v>
      </c>
      <c r="AI1929" s="245">
        <f t="shared" si="1478"/>
        <v>0</v>
      </c>
      <c r="AK1929" s="285">
        <f t="shared" si="1416"/>
        <v>0</v>
      </c>
      <c r="AL1929" s="242">
        <f>IF(AK1929=0,0,SUMIFS('Sch A. Input'!$H920:$CJ920,'Sch A. Input'!$H$14:$CJ$14,"Recurring",'Sch A. Input'!$H$13:$CJ$13,"&lt;="&amp;$L$11,'Sch A. Input'!$H$13:$CJ$13,"&lt;="&amp;$AS$1020,'Sch A. Input'!$H$13:$CJ$13,"&gt;"&amp;$AI$1020))</f>
        <v>0</v>
      </c>
      <c r="AM1929" s="242">
        <f>IF(AK1929=0,0,SUMIFS('Sch A. Input'!$H920:$CJ920,'Sch A. Input'!$H$14:$CJ$14,"One-time",'Sch A. Input'!$H$13:$CJ$13,"&lt;="&amp;$L$11,'Sch A. Input'!$H$13:$CJ$13,"&lt;="&amp;$AS$1020,'Sch A. Input'!$H$13:$CJ$13,"&gt;"&amp;$AI$1020))</f>
        <v>0</v>
      </c>
      <c r="AN1929" s="283">
        <f t="shared" si="1417"/>
        <v>0</v>
      </c>
      <c r="AO1929" s="242">
        <f t="shared" si="1418"/>
        <v>0</v>
      </c>
      <c r="AP1929" s="242">
        <f t="shared" si="1419"/>
        <v>0</v>
      </c>
      <c r="AQ1929" s="276">
        <f t="shared" si="1402"/>
        <v>0</v>
      </c>
      <c r="AR1929" s="281">
        <f t="shared" si="1479"/>
        <v>0</v>
      </c>
      <c r="AS1929" s="245">
        <f t="shared" si="1480"/>
        <v>0</v>
      </c>
      <c r="AY1929" s="160"/>
      <c r="AZ1929" s="160"/>
      <c r="BK1929" s="2"/>
      <c r="BL1929" s="2"/>
      <c r="BM1929" s="2"/>
      <c r="BN1929" s="2"/>
      <c r="BO1929" s="2"/>
      <c r="BP1929" s="2"/>
      <c r="BQ1929" s="2"/>
      <c r="BR1929" s="2"/>
      <c r="BS1929" s="2"/>
      <c r="BT1929" s="2"/>
      <c r="BU1929" s="2"/>
      <c r="BV1929" s="2"/>
      <c r="BW1929" s="2"/>
      <c r="BX1929" s="2"/>
      <c r="BY1929" s="2"/>
      <c r="BZ1929" s="2"/>
      <c r="CA1929" s="2"/>
      <c r="CI1929"/>
      <c r="CJ1929"/>
      <c r="CK1929"/>
      <c r="CL1929"/>
      <c r="CM1929"/>
      <c r="CN1929"/>
      <c r="CO1929"/>
      <c r="CP1929"/>
      <c r="CQ1929"/>
      <c r="CR1929"/>
      <c r="CS1929"/>
      <c r="CT1929"/>
      <c r="CU1929"/>
      <c r="CV1929"/>
      <c r="CW1929"/>
      <c r="CX1929"/>
    </row>
    <row r="1930" spans="2:102" x14ac:dyDescent="0.35">
      <c r="B1930" s="70" t="str">
        <f t="shared" ref="B1930:F1930" si="1490">B923</f>
        <v/>
      </c>
      <c r="C1930" s="166" t="str">
        <f t="shared" si="1490"/>
        <v/>
      </c>
      <c r="D1930" s="273" t="str">
        <f t="shared" si="1490"/>
        <v/>
      </c>
      <c r="E1930" s="273">
        <f t="shared" si="1490"/>
        <v>45016</v>
      </c>
      <c r="F1930" s="273">
        <f t="shared" si="1490"/>
        <v>0</v>
      </c>
      <c r="G1930" s="98">
        <f t="shared" si="1404"/>
        <v>0</v>
      </c>
      <c r="H1930" s="242">
        <f>IF(G1930=0,0,SUMIFS('Sch A. Input'!$H921:$CJ921,'Sch A. Input'!$H$14:$CJ$14,"Recurring",'Sch A. Input'!$H$13:$CJ$13,"&lt;="&amp;$O$1020,'Sch A. Input'!$H$13:$CJ$13,"&lt;="&amp;$L$11))</f>
        <v>0</v>
      </c>
      <c r="I1930" s="242">
        <f>IF(G1930=0,0,SUMIFS('Sch A. Input'!$H921:$CJ921,'Sch A. Input'!$H$14:$CJ$14,"One-time",'Sch A. Input'!$H$13:$CJ$13,"&lt;="&amp;$O$1020,'Sch A. Input'!$H$13:$CJ$13,"&lt;="&amp;$L$11))</f>
        <v>0</v>
      </c>
      <c r="J1930" s="283">
        <f t="shared" si="1405"/>
        <v>0</v>
      </c>
      <c r="K1930" s="242">
        <f t="shared" si="1406"/>
        <v>0</v>
      </c>
      <c r="L1930" s="242">
        <f t="shared" si="1407"/>
        <v>0</v>
      </c>
      <c r="M1930" s="276">
        <f t="shared" ref="M1930:M1993" si="1491">IF(OR($D1930="",$D1930&gt;$O$1020),0,IF($E1930&lt;=$O$1020,IF(AND($F1930&lt;$E1930,$F1930&gt;0),(($F1930+1-$D1930)/14),((($E1930+1-$D1930)/14))),IF(AND($F1930&lt;$O$1020,$F1930&gt;0),(($F1930+1-$D1930)/14),((($O$1020+1-$D1930)/14)))))</f>
        <v>0</v>
      </c>
      <c r="N1930" s="281">
        <f t="shared" si="1473"/>
        <v>0</v>
      </c>
      <c r="O1930" s="245">
        <f t="shared" si="1474"/>
        <v>0</v>
      </c>
      <c r="P1930" s="248"/>
      <c r="Q1930" s="285">
        <f t="shared" si="1408"/>
        <v>0</v>
      </c>
      <c r="R1930" s="242">
        <f>IF(Q1930=0,0,SUMIFS('Sch A. Input'!$H921:$CJ921,'Sch A. Input'!$H$14:$CJ$14,"Recurring",'Sch A. Input'!$H$13:$CJ$13,"&lt;="&amp;$L$11,'Sch A. Input'!$H$13:$CJ$13,"&lt;="&amp;$Y$1020,'Sch A. Input'!$H$13:$CJ$13,"&gt;"&amp;$O$1020))</f>
        <v>0</v>
      </c>
      <c r="S1930" s="242">
        <f>IF(Q1930=0,0,SUMIFS('Sch A. Input'!$H921:$CJ921,'Sch A. Input'!$H$14:$CJ$14,"One-time",'Sch A. Input'!$H$13:$CJ$13,"&lt;="&amp;$L$11,'Sch A. Input'!$H$13:$CJ$13,"&lt;="&amp;$Y$1020,'Sch A. Input'!$H$13:$CJ$13,"&gt;"&amp;$O$1020))</f>
        <v>0</v>
      </c>
      <c r="T1930" s="283">
        <f t="shared" si="1409"/>
        <v>0</v>
      </c>
      <c r="U1930" s="242">
        <f t="shared" si="1410"/>
        <v>0</v>
      </c>
      <c r="V1930" s="242">
        <f t="shared" si="1411"/>
        <v>0</v>
      </c>
      <c r="W1930" s="276">
        <f t="shared" ref="W1930:W1993" si="1492">IF(OR($D1930="",$D1930&gt;$Y$1020,$D1930&gt;$E1930,AND($F1930&lt;=$O$1020,$F1930&lt;&gt;0)),0,IF(AND($E1930&gt;$O$1020,$E1930&lt;=$Y$1020),IF(AND($F1930&lt;$E1930,$F1930&gt;0),(($F1930+1-$D1930)/14),((($E1930+1-$D1930)/14))),IF($E1930&lt;=$O$1020,0,IF(AND($F1930&lt;$Y$1020,$F1930&gt;0),(($F1930+1-$D1930)/14),((($Y$1020+1-$D1930)/14))))))</f>
        <v>0</v>
      </c>
      <c r="X1930" s="281">
        <f t="shared" si="1475"/>
        <v>0</v>
      </c>
      <c r="Y1930" s="245">
        <f t="shared" si="1476"/>
        <v>0</v>
      </c>
      <c r="Z1930" s="248"/>
      <c r="AA1930" s="285">
        <f t="shared" si="1412"/>
        <v>0</v>
      </c>
      <c r="AB1930" s="242">
        <f>IF(AA1930=0,0,SUMIFS('Sch A. Input'!$H921:$CJ921,'Sch A. Input'!$H$14:$CJ$14,"Recurring",'Sch A. Input'!$H$13:$CJ$13,"&lt;="&amp;$L$11,'Sch A. Input'!$H$13:$CJ$13,"&lt;="&amp;$AI$1020,'Sch A. Input'!$H$13:$CJ$13,"&gt;"&amp;$Y$1020))</f>
        <v>0</v>
      </c>
      <c r="AC1930" s="242">
        <f>IF(AA1930=0,0,SUMIFS('Sch A. Input'!$H921:$CJ921,'Sch A. Input'!$H$14:$CJ$14,"One-time",'Sch A. Input'!$H$13:$CJ$13,"&lt;="&amp;$L$11,'Sch A. Input'!$H$13:$CJ$13,"&lt;="&amp;$AI$1020,'Sch A. Input'!$H$13:$CJ$13,"&gt;"&amp;$Y$1020))</f>
        <v>0</v>
      </c>
      <c r="AD1930" s="283">
        <f t="shared" si="1413"/>
        <v>0</v>
      </c>
      <c r="AE1930" s="242">
        <f t="shared" si="1414"/>
        <v>0</v>
      </c>
      <c r="AF1930" s="242">
        <f t="shared" si="1415"/>
        <v>0</v>
      </c>
      <c r="AG1930" s="276">
        <f t="shared" ref="AG1930:AG1993" si="1493">IF(OR($D1930="",$D1930&gt;$AI$1020,$D1930&gt;$E1930,AND($F1930&lt;=$Y$1020,$F1930&lt;&gt;0)),0,IF(AND($E1930&gt;$Y$1020,$E1930&lt;=$AI$1020),IF(AND($F1930&lt;$E1930,$F1930&gt;0),(($F1930+1-$D1930)/14),((($E1930+1-$D1930)/14))),IF($E1930&lt;=$Y$1020,0,IF(AND($F1930&lt;$AI$1020,$F1930&gt;0),(($F1930+1-$D1930)/14),((($AI$1020+1-$D1930)/14))))))</f>
        <v>0</v>
      </c>
      <c r="AH1930" s="281">
        <f t="shared" si="1477"/>
        <v>0</v>
      </c>
      <c r="AI1930" s="245">
        <f t="shared" si="1478"/>
        <v>0</v>
      </c>
      <c r="AK1930" s="285">
        <f t="shared" si="1416"/>
        <v>0</v>
      </c>
      <c r="AL1930" s="242">
        <f>IF(AK1930=0,0,SUMIFS('Sch A. Input'!$H921:$CJ921,'Sch A. Input'!$H$14:$CJ$14,"Recurring",'Sch A. Input'!$H$13:$CJ$13,"&lt;="&amp;$L$11,'Sch A. Input'!$H$13:$CJ$13,"&lt;="&amp;$AS$1020,'Sch A. Input'!$H$13:$CJ$13,"&gt;"&amp;$AI$1020))</f>
        <v>0</v>
      </c>
      <c r="AM1930" s="242">
        <f>IF(AK1930=0,0,SUMIFS('Sch A. Input'!$H921:$CJ921,'Sch A. Input'!$H$14:$CJ$14,"One-time",'Sch A. Input'!$H$13:$CJ$13,"&lt;="&amp;$L$11,'Sch A. Input'!$H$13:$CJ$13,"&lt;="&amp;$AS$1020,'Sch A. Input'!$H$13:$CJ$13,"&gt;"&amp;$AI$1020))</f>
        <v>0</v>
      </c>
      <c r="AN1930" s="283">
        <f t="shared" si="1417"/>
        <v>0</v>
      </c>
      <c r="AO1930" s="242">
        <f t="shared" si="1418"/>
        <v>0</v>
      </c>
      <c r="AP1930" s="242">
        <f t="shared" si="1419"/>
        <v>0</v>
      </c>
      <c r="AQ1930" s="276">
        <f t="shared" ref="AQ1930:AQ1993" si="1494">IF(OR($D1930="",$D1930&gt;$E1930,AND($F1930&lt;=$AI$1020,$F1930&lt;&gt;0)),0,IF(AND($E1930&gt;$AI$1020,$E1930&lt;=$AS$1020),IF(AND($F1930&lt;$E1930,$F1930&gt;0),(($F1930+1-$D1930)/14),((($E1930+1-$D1930)/14))),0))</f>
        <v>0</v>
      </c>
      <c r="AR1930" s="281">
        <f t="shared" si="1479"/>
        <v>0</v>
      </c>
      <c r="AS1930" s="245">
        <f t="shared" si="1480"/>
        <v>0</v>
      </c>
      <c r="AY1930" s="160"/>
      <c r="AZ1930" s="160"/>
      <c r="BK1930" s="2"/>
      <c r="BL1930" s="2"/>
      <c r="BM1930" s="2"/>
      <c r="BN1930" s="2"/>
      <c r="BO1930" s="2"/>
      <c r="BP1930" s="2"/>
      <c r="BQ1930" s="2"/>
      <c r="BR1930" s="2"/>
      <c r="BS1930" s="2"/>
      <c r="BT1930" s="2"/>
      <c r="BU1930" s="2"/>
      <c r="BV1930" s="2"/>
      <c r="BW1930" s="2"/>
      <c r="BX1930" s="2"/>
      <c r="BY1930" s="2"/>
      <c r="BZ1930" s="2"/>
      <c r="CA1930" s="2"/>
      <c r="CI1930"/>
      <c r="CJ1930"/>
      <c r="CK1930"/>
      <c r="CL1930"/>
      <c r="CM1930"/>
      <c r="CN1930"/>
      <c r="CO1930"/>
      <c r="CP1930"/>
      <c r="CQ1930"/>
      <c r="CR1930"/>
      <c r="CS1930"/>
      <c r="CT1930"/>
      <c r="CU1930"/>
      <c r="CV1930"/>
      <c r="CW1930"/>
      <c r="CX1930"/>
    </row>
    <row r="1931" spans="2:102" x14ac:dyDescent="0.35">
      <c r="B1931" s="70" t="str">
        <f t="shared" ref="B1931:F1931" si="1495">B924</f>
        <v/>
      </c>
      <c r="C1931" s="166" t="str">
        <f t="shared" si="1495"/>
        <v/>
      </c>
      <c r="D1931" s="273" t="str">
        <f t="shared" si="1495"/>
        <v/>
      </c>
      <c r="E1931" s="273">
        <f t="shared" si="1495"/>
        <v>45016</v>
      </c>
      <c r="F1931" s="273">
        <f t="shared" si="1495"/>
        <v>0</v>
      </c>
      <c r="G1931" s="98">
        <f t="shared" ref="G1931:G1994" si="1496">COUNTIFS(D1931,"&lt;="&amp;$O$1020,D1931,"&lt;&gt;"&amp;0,D1931,"&lt;="&amp;$L$11)</f>
        <v>0</v>
      </c>
      <c r="H1931" s="242">
        <f>IF(G1931=0,0,SUMIFS('Sch A. Input'!$H922:$CJ922,'Sch A. Input'!$H$14:$CJ$14,"Recurring",'Sch A. Input'!$H$13:$CJ$13,"&lt;="&amp;$O$1020,'Sch A. Input'!$H$13:$CJ$13,"&lt;="&amp;$L$11))</f>
        <v>0</v>
      </c>
      <c r="I1931" s="242">
        <f>IF(G1931=0,0,SUMIFS('Sch A. Input'!$H922:$CJ922,'Sch A. Input'!$H$14:$CJ$14,"One-time",'Sch A. Input'!$H$13:$CJ$13,"&lt;="&amp;$O$1020,'Sch A. Input'!$H$13:$CJ$13,"&lt;="&amp;$L$11))</f>
        <v>0</v>
      </c>
      <c r="J1931" s="283">
        <f t="shared" ref="J1931:J1994" si="1497">SUM(H1931:I1931)</f>
        <v>0</v>
      </c>
      <c r="K1931" s="242">
        <f t="shared" ref="K1931:K1994" si="1498">IF(G1931=0,0,IFERROR(H1931/$M1931*$M$9,0))</f>
        <v>0</v>
      </c>
      <c r="L1931" s="242">
        <f t="shared" ref="L1931:L1994" si="1499">IF(G1931=0,0,IFERROR(K1931+I1931,0))</f>
        <v>0</v>
      </c>
      <c r="M1931" s="276">
        <f t="shared" si="1491"/>
        <v>0</v>
      </c>
      <c r="N1931" s="281">
        <f t="shared" si="1473"/>
        <v>0</v>
      </c>
      <c r="O1931" s="245">
        <f t="shared" si="1474"/>
        <v>0</v>
      </c>
      <c r="P1931" s="248"/>
      <c r="Q1931" s="285">
        <f t="shared" ref="Q1931:Q1994" si="1500">IF($F1931=0,IF(AND($D1931&lt;=Y$1020,$D1931&lt;&gt;0,$D1931&lt;=$E1931,$E1931&gt;O$1020),1,0),IF(AND($D1931&lt;=Y$1020,$D1931&lt;&gt;0,$E1931&gt;O$1020,$D1931&lt;=$E1931,$F1931&gt;O$1020),1,0))</f>
        <v>0</v>
      </c>
      <c r="R1931" s="242">
        <f>IF(Q1931=0,0,SUMIFS('Sch A. Input'!$H922:$CJ922,'Sch A. Input'!$H$14:$CJ$14,"Recurring",'Sch A. Input'!$H$13:$CJ$13,"&lt;="&amp;$L$11,'Sch A. Input'!$H$13:$CJ$13,"&lt;="&amp;$Y$1020,'Sch A. Input'!$H$13:$CJ$13,"&gt;"&amp;$O$1020))</f>
        <v>0</v>
      </c>
      <c r="S1931" s="242">
        <f>IF(Q1931=0,0,SUMIFS('Sch A. Input'!$H922:$CJ922,'Sch A. Input'!$H$14:$CJ$14,"One-time",'Sch A. Input'!$H$13:$CJ$13,"&lt;="&amp;$L$11,'Sch A. Input'!$H$13:$CJ$13,"&lt;="&amp;$Y$1020,'Sch A. Input'!$H$13:$CJ$13,"&gt;"&amp;$O$1020))</f>
        <v>0</v>
      </c>
      <c r="T1931" s="283">
        <f t="shared" ref="T1931:T1994" si="1501">SUM(R1931:S1931)</f>
        <v>0</v>
      </c>
      <c r="U1931" s="242">
        <f t="shared" ref="U1931:U1994" si="1502">IF(Q1931=0,0,IFERROR((R1931+H1931)/W1931*$M$9,0))</f>
        <v>0</v>
      </c>
      <c r="V1931" s="242">
        <f t="shared" ref="V1931:V1994" si="1503">IF(Q1931=0,0,IFERROR(U1931+S1931+I1931,0))</f>
        <v>0</v>
      </c>
      <c r="W1931" s="276">
        <f t="shared" si="1492"/>
        <v>0</v>
      </c>
      <c r="X1931" s="281">
        <f t="shared" si="1475"/>
        <v>0</v>
      </c>
      <c r="Y1931" s="245">
        <f t="shared" si="1476"/>
        <v>0</v>
      </c>
      <c r="Z1931" s="248"/>
      <c r="AA1931" s="285">
        <f t="shared" ref="AA1931:AA1994" si="1504">IF($F1931=0,IF(AND($D1931&lt;=AI$1020,$D1931&lt;&gt;0,$D1931&lt;=$E1931,$E1931&gt;Y$1020),1,0),IF(AND($D1931&lt;=AI$1020,$D1931&lt;&gt;0,$E1931&gt;Y$1020,$D1931&lt;=$E1931,$F1931&gt;Y$1020),1,0))</f>
        <v>0</v>
      </c>
      <c r="AB1931" s="242">
        <f>IF(AA1931=0,0,SUMIFS('Sch A. Input'!$H922:$CJ922,'Sch A. Input'!$H$14:$CJ$14,"Recurring",'Sch A. Input'!$H$13:$CJ$13,"&lt;="&amp;$L$11,'Sch A. Input'!$H$13:$CJ$13,"&lt;="&amp;$AI$1020,'Sch A. Input'!$H$13:$CJ$13,"&gt;"&amp;$Y$1020))</f>
        <v>0</v>
      </c>
      <c r="AC1931" s="242">
        <f>IF(AA1931=0,0,SUMIFS('Sch A. Input'!$H922:$CJ922,'Sch A. Input'!$H$14:$CJ$14,"One-time",'Sch A. Input'!$H$13:$CJ$13,"&lt;="&amp;$L$11,'Sch A. Input'!$H$13:$CJ$13,"&lt;="&amp;$AI$1020,'Sch A. Input'!$H$13:$CJ$13,"&gt;"&amp;$Y$1020))</f>
        <v>0</v>
      </c>
      <c r="AD1931" s="283">
        <f t="shared" ref="AD1931:AD1994" si="1505">SUM(AB1931:AC1931)</f>
        <v>0</v>
      </c>
      <c r="AE1931" s="242">
        <f t="shared" ref="AE1931:AE1994" si="1506">IF(AA1931=0,0,IFERROR((AB1931+R1931+H1931)/AG1931*$M$9,0))</f>
        <v>0</v>
      </c>
      <c r="AF1931" s="242">
        <f t="shared" ref="AF1931:AF1994" si="1507">IF(AA1931=0,0,IFERROR(AE1931+AC1931+S1931+I1931,0))</f>
        <v>0</v>
      </c>
      <c r="AG1931" s="276">
        <f t="shared" si="1493"/>
        <v>0</v>
      </c>
      <c r="AH1931" s="281">
        <f t="shared" si="1477"/>
        <v>0</v>
      </c>
      <c r="AI1931" s="245">
        <f t="shared" si="1478"/>
        <v>0</v>
      </c>
      <c r="AK1931" s="285">
        <f t="shared" ref="AK1931:AK1994" si="1508">IF($F1931=0,IF(AND($D1931&lt;=AS$1020,$D1931&lt;&gt;0,$D1931&lt;=$E1931,$E1931&gt;AI$1020),1,0),IF(AND($D1931&lt;=AS$1020,$D1931&lt;&gt;0,$E1931&gt;AI$1020,$F1931&lt;=AS$1020,$D1931&lt;=$E1931,$F1931&gt;AI$1020),1,0))</f>
        <v>0</v>
      </c>
      <c r="AL1931" s="242">
        <f>IF(AK1931=0,0,SUMIFS('Sch A. Input'!$H922:$CJ922,'Sch A. Input'!$H$14:$CJ$14,"Recurring",'Sch A. Input'!$H$13:$CJ$13,"&lt;="&amp;$L$11,'Sch A. Input'!$H$13:$CJ$13,"&lt;="&amp;$AS$1020,'Sch A. Input'!$H$13:$CJ$13,"&gt;"&amp;$AI$1020))</f>
        <v>0</v>
      </c>
      <c r="AM1931" s="242">
        <f>IF(AK1931=0,0,SUMIFS('Sch A. Input'!$H922:$CJ922,'Sch A. Input'!$H$14:$CJ$14,"One-time",'Sch A. Input'!$H$13:$CJ$13,"&lt;="&amp;$L$11,'Sch A. Input'!$H$13:$CJ$13,"&lt;="&amp;$AS$1020,'Sch A. Input'!$H$13:$CJ$13,"&gt;"&amp;$AI$1020))</f>
        <v>0</v>
      </c>
      <c r="AN1931" s="283">
        <f t="shared" ref="AN1931:AN1994" si="1509">+AL1931+AM1931</f>
        <v>0</v>
      </c>
      <c r="AO1931" s="242">
        <f t="shared" ref="AO1931:AO1994" si="1510">IF(AK1931=0,0,IFERROR((AL1931+AB1931+R1931+H1931)/AQ1931*$M$9,0))</f>
        <v>0</v>
      </c>
      <c r="AP1931" s="242">
        <f t="shared" ref="AP1931:AP1994" si="1511">IF(AK1931=0,0,IFERROR(AO1931+AM1931+AC1931+S1931+I1931,0))</f>
        <v>0</v>
      </c>
      <c r="AQ1931" s="276">
        <f t="shared" si="1494"/>
        <v>0</v>
      </c>
      <c r="AR1931" s="281">
        <f t="shared" si="1479"/>
        <v>0</v>
      </c>
      <c r="AS1931" s="245">
        <f t="shared" si="1480"/>
        <v>0</v>
      </c>
      <c r="AY1931" s="160"/>
      <c r="AZ1931" s="160"/>
      <c r="BK1931" s="2"/>
      <c r="BL1931" s="2"/>
      <c r="BM1931" s="2"/>
      <c r="BN1931" s="2"/>
      <c r="BO1931" s="2"/>
      <c r="BP1931" s="2"/>
      <c r="BQ1931" s="2"/>
      <c r="BR1931" s="2"/>
      <c r="BS1931" s="2"/>
      <c r="BT1931" s="2"/>
      <c r="BU1931" s="2"/>
      <c r="BV1931" s="2"/>
      <c r="BW1931" s="2"/>
      <c r="BX1931" s="2"/>
      <c r="BY1931" s="2"/>
      <c r="BZ1931" s="2"/>
      <c r="CA1931" s="2"/>
      <c r="CI1931"/>
      <c r="CJ1931"/>
      <c r="CK1931"/>
      <c r="CL1931"/>
      <c r="CM1931"/>
      <c r="CN1931"/>
      <c r="CO1931"/>
      <c r="CP1931"/>
      <c r="CQ1931"/>
      <c r="CR1931"/>
      <c r="CS1931"/>
      <c r="CT1931"/>
      <c r="CU1931"/>
      <c r="CV1931"/>
      <c r="CW1931"/>
      <c r="CX1931"/>
    </row>
    <row r="1932" spans="2:102" x14ac:dyDescent="0.35">
      <c r="B1932" s="70" t="str">
        <f t="shared" ref="B1932:F1932" si="1512">B925</f>
        <v/>
      </c>
      <c r="C1932" s="166" t="str">
        <f t="shared" si="1512"/>
        <v/>
      </c>
      <c r="D1932" s="273" t="str">
        <f t="shared" si="1512"/>
        <v/>
      </c>
      <c r="E1932" s="273">
        <f t="shared" si="1512"/>
        <v>45016</v>
      </c>
      <c r="F1932" s="273">
        <f t="shared" si="1512"/>
        <v>0</v>
      </c>
      <c r="G1932" s="98">
        <f t="shared" si="1496"/>
        <v>0</v>
      </c>
      <c r="H1932" s="242">
        <f>IF(G1932=0,0,SUMIFS('Sch A. Input'!$H923:$CJ923,'Sch A. Input'!$H$14:$CJ$14,"Recurring",'Sch A. Input'!$H$13:$CJ$13,"&lt;="&amp;$O$1020,'Sch A. Input'!$H$13:$CJ$13,"&lt;="&amp;$L$11))</f>
        <v>0</v>
      </c>
      <c r="I1932" s="242">
        <f>IF(G1932=0,0,SUMIFS('Sch A. Input'!$H923:$CJ923,'Sch A. Input'!$H$14:$CJ$14,"One-time",'Sch A. Input'!$H$13:$CJ$13,"&lt;="&amp;$O$1020,'Sch A. Input'!$H$13:$CJ$13,"&lt;="&amp;$L$11))</f>
        <v>0</v>
      </c>
      <c r="J1932" s="283">
        <f t="shared" si="1497"/>
        <v>0</v>
      </c>
      <c r="K1932" s="242">
        <f t="shared" si="1498"/>
        <v>0</v>
      </c>
      <c r="L1932" s="242">
        <f t="shared" si="1499"/>
        <v>0</v>
      </c>
      <c r="M1932" s="276">
        <f t="shared" si="1491"/>
        <v>0</v>
      </c>
      <c r="N1932" s="281">
        <f t="shared" si="1473"/>
        <v>0</v>
      </c>
      <c r="O1932" s="245">
        <f t="shared" si="1474"/>
        <v>0</v>
      </c>
      <c r="P1932" s="248"/>
      <c r="Q1932" s="285">
        <f t="shared" si="1500"/>
        <v>0</v>
      </c>
      <c r="R1932" s="242">
        <f>IF(Q1932=0,0,SUMIFS('Sch A. Input'!$H923:$CJ923,'Sch A. Input'!$H$14:$CJ$14,"Recurring",'Sch A. Input'!$H$13:$CJ$13,"&lt;="&amp;$L$11,'Sch A. Input'!$H$13:$CJ$13,"&lt;="&amp;$Y$1020,'Sch A. Input'!$H$13:$CJ$13,"&gt;"&amp;$O$1020))</f>
        <v>0</v>
      </c>
      <c r="S1932" s="242">
        <f>IF(Q1932=0,0,SUMIFS('Sch A. Input'!$H923:$CJ923,'Sch A. Input'!$H$14:$CJ$14,"One-time",'Sch A. Input'!$H$13:$CJ$13,"&lt;="&amp;$L$11,'Sch A. Input'!$H$13:$CJ$13,"&lt;="&amp;$Y$1020,'Sch A. Input'!$H$13:$CJ$13,"&gt;"&amp;$O$1020))</f>
        <v>0</v>
      </c>
      <c r="T1932" s="283">
        <f t="shared" si="1501"/>
        <v>0</v>
      </c>
      <c r="U1932" s="242">
        <f t="shared" si="1502"/>
        <v>0</v>
      </c>
      <c r="V1932" s="242">
        <f t="shared" si="1503"/>
        <v>0</v>
      </c>
      <c r="W1932" s="276">
        <f t="shared" si="1492"/>
        <v>0</v>
      </c>
      <c r="X1932" s="281">
        <f t="shared" si="1475"/>
        <v>0</v>
      </c>
      <c r="Y1932" s="245">
        <f t="shared" si="1476"/>
        <v>0</v>
      </c>
      <c r="Z1932" s="248"/>
      <c r="AA1932" s="285">
        <f t="shared" si="1504"/>
        <v>0</v>
      </c>
      <c r="AB1932" s="242">
        <f>IF(AA1932=0,0,SUMIFS('Sch A. Input'!$H923:$CJ923,'Sch A. Input'!$H$14:$CJ$14,"Recurring",'Sch A. Input'!$H$13:$CJ$13,"&lt;="&amp;$L$11,'Sch A. Input'!$H$13:$CJ$13,"&lt;="&amp;$AI$1020,'Sch A. Input'!$H$13:$CJ$13,"&gt;"&amp;$Y$1020))</f>
        <v>0</v>
      </c>
      <c r="AC1932" s="242">
        <f>IF(AA1932=0,0,SUMIFS('Sch A. Input'!$H923:$CJ923,'Sch A. Input'!$H$14:$CJ$14,"One-time",'Sch A. Input'!$H$13:$CJ$13,"&lt;="&amp;$L$11,'Sch A. Input'!$H$13:$CJ$13,"&lt;="&amp;$AI$1020,'Sch A. Input'!$H$13:$CJ$13,"&gt;"&amp;$Y$1020))</f>
        <v>0</v>
      </c>
      <c r="AD1932" s="283">
        <f t="shared" si="1505"/>
        <v>0</v>
      </c>
      <c r="AE1932" s="242">
        <f t="shared" si="1506"/>
        <v>0</v>
      </c>
      <c r="AF1932" s="242">
        <f t="shared" si="1507"/>
        <v>0</v>
      </c>
      <c r="AG1932" s="276">
        <f t="shared" si="1493"/>
        <v>0</v>
      </c>
      <c r="AH1932" s="281">
        <f t="shared" si="1477"/>
        <v>0</v>
      </c>
      <c r="AI1932" s="245">
        <f t="shared" si="1478"/>
        <v>0</v>
      </c>
      <c r="AK1932" s="285">
        <f t="shared" si="1508"/>
        <v>0</v>
      </c>
      <c r="AL1932" s="242">
        <f>IF(AK1932=0,0,SUMIFS('Sch A. Input'!$H923:$CJ923,'Sch A. Input'!$H$14:$CJ$14,"Recurring",'Sch A. Input'!$H$13:$CJ$13,"&lt;="&amp;$L$11,'Sch A. Input'!$H$13:$CJ$13,"&lt;="&amp;$AS$1020,'Sch A. Input'!$H$13:$CJ$13,"&gt;"&amp;$AI$1020))</f>
        <v>0</v>
      </c>
      <c r="AM1932" s="242">
        <f>IF(AK1932=0,0,SUMIFS('Sch A. Input'!$H923:$CJ923,'Sch A. Input'!$H$14:$CJ$14,"One-time",'Sch A. Input'!$H$13:$CJ$13,"&lt;="&amp;$L$11,'Sch A. Input'!$H$13:$CJ$13,"&lt;="&amp;$AS$1020,'Sch A. Input'!$H$13:$CJ$13,"&gt;"&amp;$AI$1020))</f>
        <v>0</v>
      </c>
      <c r="AN1932" s="283">
        <f t="shared" si="1509"/>
        <v>0</v>
      </c>
      <c r="AO1932" s="242">
        <f t="shared" si="1510"/>
        <v>0</v>
      </c>
      <c r="AP1932" s="242">
        <f t="shared" si="1511"/>
        <v>0</v>
      </c>
      <c r="AQ1932" s="276">
        <f t="shared" si="1494"/>
        <v>0</v>
      </c>
      <c r="AR1932" s="281">
        <f t="shared" si="1479"/>
        <v>0</v>
      </c>
      <c r="AS1932" s="245">
        <f t="shared" si="1480"/>
        <v>0</v>
      </c>
      <c r="AY1932" s="160"/>
      <c r="AZ1932" s="160"/>
      <c r="BK1932" s="2"/>
      <c r="BL1932" s="2"/>
      <c r="BM1932" s="2"/>
      <c r="BN1932" s="2"/>
      <c r="BO1932" s="2"/>
      <c r="BP1932" s="2"/>
      <c r="BQ1932" s="2"/>
      <c r="BR1932" s="2"/>
      <c r="BS1932" s="2"/>
      <c r="BT1932" s="2"/>
      <c r="BU1932" s="2"/>
      <c r="BV1932" s="2"/>
      <c r="BW1932" s="2"/>
      <c r="BX1932" s="2"/>
      <c r="BY1932" s="2"/>
      <c r="BZ1932" s="2"/>
      <c r="CA1932" s="2"/>
      <c r="CI1932"/>
      <c r="CJ1932"/>
      <c r="CK1932"/>
      <c r="CL1932"/>
      <c r="CM1932"/>
      <c r="CN1932"/>
      <c r="CO1932"/>
      <c r="CP1932"/>
      <c r="CQ1932"/>
      <c r="CR1932"/>
      <c r="CS1932"/>
      <c r="CT1932"/>
      <c r="CU1932"/>
      <c r="CV1932"/>
      <c r="CW1932"/>
      <c r="CX1932"/>
    </row>
    <row r="1933" spans="2:102" x14ac:dyDescent="0.35">
      <c r="B1933" s="70" t="str">
        <f t="shared" ref="B1933:F1933" si="1513">B926</f>
        <v/>
      </c>
      <c r="C1933" s="166" t="str">
        <f t="shared" si="1513"/>
        <v/>
      </c>
      <c r="D1933" s="273" t="str">
        <f t="shared" si="1513"/>
        <v/>
      </c>
      <c r="E1933" s="273">
        <f t="shared" si="1513"/>
        <v>45016</v>
      </c>
      <c r="F1933" s="273">
        <f t="shared" si="1513"/>
        <v>0</v>
      </c>
      <c r="G1933" s="98">
        <f t="shared" si="1496"/>
        <v>0</v>
      </c>
      <c r="H1933" s="242">
        <f>IF(G1933=0,0,SUMIFS('Sch A. Input'!$H924:$CJ924,'Sch A. Input'!$H$14:$CJ$14,"Recurring",'Sch A. Input'!$H$13:$CJ$13,"&lt;="&amp;$O$1020,'Sch A. Input'!$H$13:$CJ$13,"&lt;="&amp;$L$11))</f>
        <v>0</v>
      </c>
      <c r="I1933" s="242">
        <f>IF(G1933=0,0,SUMIFS('Sch A. Input'!$H924:$CJ924,'Sch A. Input'!$H$14:$CJ$14,"One-time",'Sch A. Input'!$H$13:$CJ$13,"&lt;="&amp;$O$1020,'Sch A. Input'!$H$13:$CJ$13,"&lt;="&amp;$L$11))</f>
        <v>0</v>
      </c>
      <c r="J1933" s="283">
        <f t="shared" si="1497"/>
        <v>0</v>
      </c>
      <c r="K1933" s="242">
        <f t="shared" si="1498"/>
        <v>0</v>
      </c>
      <c r="L1933" s="242">
        <f t="shared" si="1499"/>
        <v>0</v>
      </c>
      <c r="M1933" s="276">
        <f t="shared" si="1491"/>
        <v>0</v>
      </c>
      <c r="N1933" s="281">
        <f t="shared" si="1473"/>
        <v>0</v>
      </c>
      <c r="O1933" s="245">
        <f t="shared" si="1474"/>
        <v>0</v>
      </c>
      <c r="P1933" s="248"/>
      <c r="Q1933" s="285">
        <f t="shared" si="1500"/>
        <v>0</v>
      </c>
      <c r="R1933" s="242">
        <f>IF(Q1933=0,0,SUMIFS('Sch A. Input'!$H924:$CJ924,'Sch A. Input'!$H$14:$CJ$14,"Recurring",'Sch A. Input'!$H$13:$CJ$13,"&lt;="&amp;$L$11,'Sch A. Input'!$H$13:$CJ$13,"&lt;="&amp;$Y$1020,'Sch A. Input'!$H$13:$CJ$13,"&gt;"&amp;$O$1020))</f>
        <v>0</v>
      </c>
      <c r="S1933" s="242">
        <f>IF(Q1933=0,0,SUMIFS('Sch A. Input'!$H924:$CJ924,'Sch A. Input'!$H$14:$CJ$14,"One-time",'Sch A. Input'!$H$13:$CJ$13,"&lt;="&amp;$L$11,'Sch A. Input'!$H$13:$CJ$13,"&lt;="&amp;$Y$1020,'Sch A. Input'!$H$13:$CJ$13,"&gt;"&amp;$O$1020))</f>
        <v>0</v>
      </c>
      <c r="T1933" s="283">
        <f t="shared" si="1501"/>
        <v>0</v>
      </c>
      <c r="U1933" s="242">
        <f t="shared" si="1502"/>
        <v>0</v>
      </c>
      <c r="V1933" s="242">
        <f t="shared" si="1503"/>
        <v>0</v>
      </c>
      <c r="W1933" s="276">
        <f t="shared" si="1492"/>
        <v>0</v>
      </c>
      <c r="X1933" s="281">
        <f t="shared" si="1475"/>
        <v>0</v>
      </c>
      <c r="Y1933" s="245">
        <f t="shared" si="1476"/>
        <v>0</v>
      </c>
      <c r="Z1933" s="248"/>
      <c r="AA1933" s="285">
        <f t="shared" si="1504"/>
        <v>0</v>
      </c>
      <c r="AB1933" s="242">
        <f>IF(AA1933=0,0,SUMIFS('Sch A. Input'!$H924:$CJ924,'Sch A. Input'!$H$14:$CJ$14,"Recurring",'Sch A. Input'!$H$13:$CJ$13,"&lt;="&amp;$L$11,'Sch A. Input'!$H$13:$CJ$13,"&lt;="&amp;$AI$1020,'Sch A. Input'!$H$13:$CJ$13,"&gt;"&amp;$Y$1020))</f>
        <v>0</v>
      </c>
      <c r="AC1933" s="242">
        <f>IF(AA1933=0,0,SUMIFS('Sch A. Input'!$H924:$CJ924,'Sch A. Input'!$H$14:$CJ$14,"One-time",'Sch A. Input'!$H$13:$CJ$13,"&lt;="&amp;$L$11,'Sch A. Input'!$H$13:$CJ$13,"&lt;="&amp;$AI$1020,'Sch A. Input'!$H$13:$CJ$13,"&gt;"&amp;$Y$1020))</f>
        <v>0</v>
      </c>
      <c r="AD1933" s="283">
        <f t="shared" si="1505"/>
        <v>0</v>
      </c>
      <c r="AE1933" s="242">
        <f t="shared" si="1506"/>
        <v>0</v>
      </c>
      <c r="AF1933" s="242">
        <f t="shared" si="1507"/>
        <v>0</v>
      </c>
      <c r="AG1933" s="276">
        <f t="shared" si="1493"/>
        <v>0</v>
      </c>
      <c r="AH1933" s="281">
        <f t="shared" si="1477"/>
        <v>0</v>
      </c>
      <c r="AI1933" s="245">
        <f t="shared" si="1478"/>
        <v>0</v>
      </c>
      <c r="AK1933" s="285">
        <f t="shared" si="1508"/>
        <v>0</v>
      </c>
      <c r="AL1933" s="242">
        <f>IF(AK1933=0,0,SUMIFS('Sch A. Input'!$H924:$CJ924,'Sch A. Input'!$H$14:$CJ$14,"Recurring",'Sch A. Input'!$H$13:$CJ$13,"&lt;="&amp;$L$11,'Sch A. Input'!$H$13:$CJ$13,"&lt;="&amp;$AS$1020,'Sch A. Input'!$H$13:$CJ$13,"&gt;"&amp;$AI$1020))</f>
        <v>0</v>
      </c>
      <c r="AM1933" s="242">
        <f>IF(AK1933=0,0,SUMIFS('Sch A. Input'!$H924:$CJ924,'Sch A. Input'!$H$14:$CJ$14,"One-time",'Sch A. Input'!$H$13:$CJ$13,"&lt;="&amp;$L$11,'Sch A. Input'!$H$13:$CJ$13,"&lt;="&amp;$AS$1020,'Sch A. Input'!$H$13:$CJ$13,"&gt;"&amp;$AI$1020))</f>
        <v>0</v>
      </c>
      <c r="AN1933" s="283">
        <f t="shared" si="1509"/>
        <v>0</v>
      </c>
      <c r="AO1933" s="242">
        <f t="shared" si="1510"/>
        <v>0</v>
      </c>
      <c r="AP1933" s="242">
        <f t="shared" si="1511"/>
        <v>0</v>
      </c>
      <c r="AQ1933" s="276">
        <f t="shared" si="1494"/>
        <v>0</v>
      </c>
      <c r="AR1933" s="281">
        <f t="shared" si="1479"/>
        <v>0</v>
      </c>
      <c r="AS1933" s="245">
        <f t="shared" si="1480"/>
        <v>0</v>
      </c>
      <c r="AY1933" s="160"/>
      <c r="AZ1933" s="160"/>
      <c r="BK1933" s="2"/>
      <c r="BL1933" s="2"/>
      <c r="BM1933" s="2"/>
      <c r="BN1933" s="2"/>
      <c r="BO1933" s="2"/>
      <c r="BP1933" s="2"/>
      <c r="BQ1933" s="2"/>
      <c r="BR1933" s="2"/>
      <c r="BS1933" s="2"/>
      <c r="BT1933" s="2"/>
      <c r="BU1933" s="2"/>
      <c r="BV1933" s="2"/>
      <c r="BW1933" s="2"/>
      <c r="BX1933" s="2"/>
      <c r="BY1933" s="2"/>
      <c r="BZ1933" s="2"/>
      <c r="CA1933" s="2"/>
      <c r="CI1933"/>
      <c r="CJ1933"/>
      <c r="CK1933"/>
      <c r="CL1933"/>
      <c r="CM1933"/>
      <c r="CN1933"/>
      <c r="CO1933"/>
      <c r="CP1933"/>
      <c r="CQ1933"/>
      <c r="CR1933"/>
      <c r="CS1933"/>
      <c r="CT1933"/>
      <c r="CU1933"/>
      <c r="CV1933"/>
      <c r="CW1933"/>
      <c r="CX1933"/>
    </row>
    <row r="1934" spans="2:102" x14ac:dyDescent="0.35">
      <c r="B1934" s="70" t="str">
        <f t="shared" ref="B1934:F1934" si="1514">B927</f>
        <v/>
      </c>
      <c r="C1934" s="166" t="str">
        <f t="shared" si="1514"/>
        <v/>
      </c>
      <c r="D1934" s="273" t="str">
        <f t="shared" si="1514"/>
        <v/>
      </c>
      <c r="E1934" s="273">
        <f t="shared" si="1514"/>
        <v>45016</v>
      </c>
      <c r="F1934" s="273">
        <f t="shared" si="1514"/>
        <v>0</v>
      </c>
      <c r="G1934" s="98">
        <f t="shared" si="1496"/>
        <v>0</v>
      </c>
      <c r="H1934" s="242">
        <f>IF(G1934=0,0,SUMIFS('Sch A. Input'!$H925:$CJ925,'Sch A. Input'!$H$14:$CJ$14,"Recurring",'Sch A. Input'!$H$13:$CJ$13,"&lt;="&amp;$O$1020,'Sch A. Input'!$H$13:$CJ$13,"&lt;="&amp;$L$11))</f>
        <v>0</v>
      </c>
      <c r="I1934" s="242">
        <f>IF(G1934=0,0,SUMIFS('Sch A. Input'!$H925:$CJ925,'Sch A. Input'!$H$14:$CJ$14,"One-time",'Sch A. Input'!$H$13:$CJ$13,"&lt;="&amp;$O$1020,'Sch A. Input'!$H$13:$CJ$13,"&lt;="&amp;$L$11))</f>
        <v>0</v>
      </c>
      <c r="J1934" s="283">
        <f t="shared" si="1497"/>
        <v>0</v>
      </c>
      <c r="K1934" s="242">
        <f t="shared" si="1498"/>
        <v>0</v>
      </c>
      <c r="L1934" s="242">
        <f t="shared" si="1499"/>
        <v>0</v>
      </c>
      <c r="M1934" s="276">
        <f t="shared" si="1491"/>
        <v>0</v>
      </c>
      <c r="N1934" s="281">
        <f t="shared" si="1473"/>
        <v>0</v>
      </c>
      <c r="O1934" s="245">
        <f t="shared" si="1474"/>
        <v>0</v>
      </c>
      <c r="P1934" s="248"/>
      <c r="Q1934" s="285">
        <f t="shared" si="1500"/>
        <v>0</v>
      </c>
      <c r="R1934" s="242">
        <f>IF(Q1934=0,0,SUMIFS('Sch A. Input'!$H925:$CJ925,'Sch A. Input'!$H$14:$CJ$14,"Recurring",'Sch A. Input'!$H$13:$CJ$13,"&lt;="&amp;$L$11,'Sch A. Input'!$H$13:$CJ$13,"&lt;="&amp;$Y$1020,'Sch A. Input'!$H$13:$CJ$13,"&gt;"&amp;$O$1020))</f>
        <v>0</v>
      </c>
      <c r="S1934" s="242">
        <f>IF(Q1934=0,0,SUMIFS('Sch A. Input'!$H925:$CJ925,'Sch A. Input'!$H$14:$CJ$14,"One-time",'Sch A. Input'!$H$13:$CJ$13,"&lt;="&amp;$L$11,'Sch A. Input'!$H$13:$CJ$13,"&lt;="&amp;$Y$1020,'Sch A. Input'!$H$13:$CJ$13,"&gt;"&amp;$O$1020))</f>
        <v>0</v>
      </c>
      <c r="T1934" s="283">
        <f t="shared" si="1501"/>
        <v>0</v>
      </c>
      <c r="U1934" s="242">
        <f t="shared" si="1502"/>
        <v>0</v>
      </c>
      <c r="V1934" s="242">
        <f t="shared" si="1503"/>
        <v>0</v>
      </c>
      <c r="W1934" s="276">
        <f t="shared" si="1492"/>
        <v>0</v>
      </c>
      <c r="X1934" s="281">
        <f t="shared" si="1475"/>
        <v>0</v>
      </c>
      <c r="Y1934" s="245">
        <f t="shared" si="1476"/>
        <v>0</v>
      </c>
      <c r="Z1934" s="248"/>
      <c r="AA1934" s="285">
        <f t="shared" si="1504"/>
        <v>0</v>
      </c>
      <c r="AB1934" s="242">
        <f>IF(AA1934=0,0,SUMIFS('Sch A. Input'!$H925:$CJ925,'Sch A. Input'!$H$14:$CJ$14,"Recurring",'Sch A. Input'!$H$13:$CJ$13,"&lt;="&amp;$L$11,'Sch A. Input'!$H$13:$CJ$13,"&lt;="&amp;$AI$1020,'Sch A. Input'!$H$13:$CJ$13,"&gt;"&amp;$Y$1020))</f>
        <v>0</v>
      </c>
      <c r="AC1934" s="242">
        <f>IF(AA1934=0,0,SUMIFS('Sch A. Input'!$H925:$CJ925,'Sch A. Input'!$H$14:$CJ$14,"One-time",'Sch A. Input'!$H$13:$CJ$13,"&lt;="&amp;$L$11,'Sch A. Input'!$H$13:$CJ$13,"&lt;="&amp;$AI$1020,'Sch A. Input'!$H$13:$CJ$13,"&gt;"&amp;$Y$1020))</f>
        <v>0</v>
      </c>
      <c r="AD1934" s="283">
        <f t="shared" si="1505"/>
        <v>0</v>
      </c>
      <c r="AE1934" s="242">
        <f t="shared" si="1506"/>
        <v>0</v>
      </c>
      <c r="AF1934" s="242">
        <f t="shared" si="1507"/>
        <v>0</v>
      </c>
      <c r="AG1934" s="276">
        <f t="shared" si="1493"/>
        <v>0</v>
      </c>
      <c r="AH1934" s="281">
        <f t="shared" si="1477"/>
        <v>0</v>
      </c>
      <c r="AI1934" s="245">
        <f t="shared" si="1478"/>
        <v>0</v>
      </c>
      <c r="AK1934" s="285">
        <f t="shared" si="1508"/>
        <v>0</v>
      </c>
      <c r="AL1934" s="242">
        <f>IF(AK1934=0,0,SUMIFS('Sch A. Input'!$H925:$CJ925,'Sch A. Input'!$H$14:$CJ$14,"Recurring",'Sch A. Input'!$H$13:$CJ$13,"&lt;="&amp;$L$11,'Sch A. Input'!$H$13:$CJ$13,"&lt;="&amp;$AS$1020,'Sch A. Input'!$H$13:$CJ$13,"&gt;"&amp;$AI$1020))</f>
        <v>0</v>
      </c>
      <c r="AM1934" s="242">
        <f>IF(AK1934=0,0,SUMIFS('Sch A. Input'!$H925:$CJ925,'Sch A. Input'!$H$14:$CJ$14,"One-time",'Sch A. Input'!$H$13:$CJ$13,"&lt;="&amp;$L$11,'Sch A. Input'!$H$13:$CJ$13,"&lt;="&amp;$AS$1020,'Sch A. Input'!$H$13:$CJ$13,"&gt;"&amp;$AI$1020))</f>
        <v>0</v>
      </c>
      <c r="AN1934" s="283">
        <f t="shared" si="1509"/>
        <v>0</v>
      </c>
      <c r="AO1934" s="242">
        <f t="shared" si="1510"/>
        <v>0</v>
      </c>
      <c r="AP1934" s="242">
        <f t="shared" si="1511"/>
        <v>0</v>
      </c>
      <c r="AQ1934" s="276">
        <f t="shared" si="1494"/>
        <v>0</v>
      </c>
      <c r="AR1934" s="281">
        <f t="shared" si="1479"/>
        <v>0</v>
      </c>
      <c r="AS1934" s="245">
        <f t="shared" si="1480"/>
        <v>0</v>
      </c>
      <c r="AY1934" s="160"/>
      <c r="AZ1934" s="160"/>
      <c r="BK1934" s="2"/>
      <c r="BL1934" s="2"/>
      <c r="BM1934" s="2"/>
      <c r="BN1934" s="2"/>
      <c r="BO1934" s="2"/>
      <c r="BP1934" s="2"/>
      <c r="BQ1934" s="2"/>
      <c r="BR1934" s="2"/>
      <c r="BS1934" s="2"/>
      <c r="BT1934" s="2"/>
      <c r="BU1934" s="2"/>
      <c r="BV1934" s="2"/>
      <c r="BW1934" s="2"/>
      <c r="BX1934" s="2"/>
      <c r="BY1934" s="2"/>
      <c r="BZ1934" s="2"/>
      <c r="CA1934" s="2"/>
      <c r="CI1934"/>
      <c r="CJ1934"/>
      <c r="CK1934"/>
      <c r="CL1934"/>
      <c r="CM1934"/>
      <c r="CN1934"/>
      <c r="CO1934"/>
      <c r="CP1934"/>
      <c r="CQ1934"/>
      <c r="CR1934"/>
      <c r="CS1934"/>
      <c r="CT1934"/>
      <c r="CU1934"/>
      <c r="CV1934"/>
      <c r="CW1934"/>
      <c r="CX1934"/>
    </row>
    <row r="1935" spans="2:102" x14ac:dyDescent="0.35">
      <c r="B1935" s="70" t="str">
        <f t="shared" ref="B1935:F1935" si="1515">B928</f>
        <v/>
      </c>
      <c r="C1935" s="166" t="str">
        <f t="shared" si="1515"/>
        <v/>
      </c>
      <c r="D1935" s="273" t="str">
        <f t="shared" si="1515"/>
        <v/>
      </c>
      <c r="E1935" s="273">
        <f t="shared" si="1515"/>
        <v>45016</v>
      </c>
      <c r="F1935" s="273">
        <f t="shared" si="1515"/>
        <v>0</v>
      </c>
      <c r="G1935" s="98">
        <f t="shared" si="1496"/>
        <v>0</v>
      </c>
      <c r="H1935" s="242">
        <f>IF(G1935=0,0,SUMIFS('Sch A. Input'!$H926:$CJ926,'Sch A. Input'!$H$14:$CJ$14,"Recurring",'Sch A. Input'!$H$13:$CJ$13,"&lt;="&amp;$O$1020,'Sch A. Input'!$H$13:$CJ$13,"&lt;="&amp;$L$11))</f>
        <v>0</v>
      </c>
      <c r="I1935" s="242">
        <f>IF(G1935=0,0,SUMIFS('Sch A. Input'!$H926:$CJ926,'Sch A. Input'!$H$14:$CJ$14,"One-time",'Sch A. Input'!$H$13:$CJ$13,"&lt;="&amp;$O$1020,'Sch A. Input'!$H$13:$CJ$13,"&lt;="&amp;$L$11))</f>
        <v>0</v>
      </c>
      <c r="J1935" s="283">
        <f t="shared" si="1497"/>
        <v>0</v>
      </c>
      <c r="K1935" s="242">
        <f t="shared" si="1498"/>
        <v>0</v>
      </c>
      <c r="L1935" s="242">
        <f t="shared" si="1499"/>
        <v>0</v>
      </c>
      <c r="M1935" s="276">
        <f t="shared" si="1491"/>
        <v>0</v>
      </c>
      <c r="N1935" s="281">
        <f t="shared" si="1473"/>
        <v>0</v>
      </c>
      <c r="O1935" s="245">
        <f t="shared" si="1474"/>
        <v>0</v>
      </c>
      <c r="P1935" s="248"/>
      <c r="Q1935" s="285">
        <f t="shared" si="1500"/>
        <v>0</v>
      </c>
      <c r="R1935" s="242">
        <f>IF(Q1935=0,0,SUMIFS('Sch A. Input'!$H926:$CJ926,'Sch A. Input'!$H$14:$CJ$14,"Recurring",'Sch A. Input'!$H$13:$CJ$13,"&lt;="&amp;$L$11,'Sch A. Input'!$H$13:$CJ$13,"&lt;="&amp;$Y$1020,'Sch A. Input'!$H$13:$CJ$13,"&gt;"&amp;$O$1020))</f>
        <v>0</v>
      </c>
      <c r="S1935" s="242">
        <f>IF(Q1935=0,0,SUMIFS('Sch A. Input'!$H926:$CJ926,'Sch A. Input'!$H$14:$CJ$14,"One-time",'Sch A. Input'!$H$13:$CJ$13,"&lt;="&amp;$L$11,'Sch A. Input'!$H$13:$CJ$13,"&lt;="&amp;$Y$1020,'Sch A. Input'!$H$13:$CJ$13,"&gt;"&amp;$O$1020))</f>
        <v>0</v>
      </c>
      <c r="T1935" s="283">
        <f t="shared" si="1501"/>
        <v>0</v>
      </c>
      <c r="U1935" s="242">
        <f t="shared" si="1502"/>
        <v>0</v>
      </c>
      <c r="V1935" s="242">
        <f t="shared" si="1503"/>
        <v>0</v>
      </c>
      <c r="W1935" s="276">
        <f t="shared" si="1492"/>
        <v>0</v>
      </c>
      <c r="X1935" s="281">
        <f t="shared" si="1475"/>
        <v>0</v>
      </c>
      <c r="Y1935" s="245">
        <f t="shared" si="1476"/>
        <v>0</v>
      </c>
      <c r="Z1935" s="248"/>
      <c r="AA1935" s="285">
        <f t="shared" si="1504"/>
        <v>0</v>
      </c>
      <c r="AB1935" s="242">
        <f>IF(AA1935=0,0,SUMIFS('Sch A. Input'!$H926:$CJ926,'Sch A. Input'!$H$14:$CJ$14,"Recurring",'Sch A. Input'!$H$13:$CJ$13,"&lt;="&amp;$L$11,'Sch A. Input'!$H$13:$CJ$13,"&lt;="&amp;$AI$1020,'Sch A. Input'!$H$13:$CJ$13,"&gt;"&amp;$Y$1020))</f>
        <v>0</v>
      </c>
      <c r="AC1935" s="242">
        <f>IF(AA1935=0,0,SUMIFS('Sch A. Input'!$H926:$CJ926,'Sch A. Input'!$H$14:$CJ$14,"One-time",'Sch A. Input'!$H$13:$CJ$13,"&lt;="&amp;$L$11,'Sch A. Input'!$H$13:$CJ$13,"&lt;="&amp;$AI$1020,'Sch A. Input'!$H$13:$CJ$13,"&gt;"&amp;$Y$1020))</f>
        <v>0</v>
      </c>
      <c r="AD1935" s="283">
        <f t="shared" si="1505"/>
        <v>0</v>
      </c>
      <c r="AE1935" s="242">
        <f t="shared" si="1506"/>
        <v>0</v>
      </c>
      <c r="AF1935" s="242">
        <f t="shared" si="1507"/>
        <v>0</v>
      </c>
      <c r="AG1935" s="276">
        <f t="shared" si="1493"/>
        <v>0</v>
      </c>
      <c r="AH1935" s="281">
        <f t="shared" si="1477"/>
        <v>0</v>
      </c>
      <c r="AI1935" s="245">
        <f t="shared" si="1478"/>
        <v>0</v>
      </c>
      <c r="AK1935" s="285">
        <f t="shared" si="1508"/>
        <v>0</v>
      </c>
      <c r="AL1935" s="242">
        <f>IF(AK1935=0,0,SUMIFS('Sch A. Input'!$H926:$CJ926,'Sch A. Input'!$H$14:$CJ$14,"Recurring",'Sch A. Input'!$H$13:$CJ$13,"&lt;="&amp;$L$11,'Sch A. Input'!$H$13:$CJ$13,"&lt;="&amp;$AS$1020,'Sch A. Input'!$H$13:$CJ$13,"&gt;"&amp;$AI$1020))</f>
        <v>0</v>
      </c>
      <c r="AM1935" s="242">
        <f>IF(AK1935=0,0,SUMIFS('Sch A. Input'!$H926:$CJ926,'Sch A. Input'!$H$14:$CJ$14,"One-time",'Sch A. Input'!$H$13:$CJ$13,"&lt;="&amp;$L$11,'Sch A. Input'!$H$13:$CJ$13,"&lt;="&amp;$AS$1020,'Sch A. Input'!$H$13:$CJ$13,"&gt;"&amp;$AI$1020))</f>
        <v>0</v>
      </c>
      <c r="AN1935" s="283">
        <f t="shared" si="1509"/>
        <v>0</v>
      </c>
      <c r="AO1935" s="242">
        <f t="shared" si="1510"/>
        <v>0</v>
      </c>
      <c r="AP1935" s="242">
        <f t="shared" si="1511"/>
        <v>0</v>
      </c>
      <c r="AQ1935" s="276">
        <f t="shared" si="1494"/>
        <v>0</v>
      </c>
      <c r="AR1935" s="281">
        <f t="shared" si="1479"/>
        <v>0</v>
      </c>
      <c r="AS1935" s="245">
        <f t="shared" si="1480"/>
        <v>0</v>
      </c>
      <c r="AY1935" s="160"/>
      <c r="AZ1935" s="160"/>
      <c r="BK1935" s="2"/>
      <c r="BL1935" s="2"/>
      <c r="BM1935" s="2"/>
      <c r="BN1935" s="2"/>
      <c r="BO1935" s="2"/>
      <c r="BP1935" s="2"/>
      <c r="BQ1935" s="2"/>
      <c r="BR1935" s="2"/>
      <c r="BS1935" s="2"/>
      <c r="BT1935" s="2"/>
      <c r="BU1935" s="2"/>
      <c r="BV1935" s="2"/>
      <c r="BW1935" s="2"/>
      <c r="BX1935" s="2"/>
      <c r="BY1935" s="2"/>
      <c r="BZ1935" s="2"/>
      <c r="CA1935" s="2"/>
      <c r="CI1935"/>
      <c r="CJ1935"/>
      <c r="CK1935"/>
      <c r="CL1935"/>
      <c r="CM1935"/>
      <c r="CN1935"/>
      <c r="CO1935"/>
      <c r="CP1935"/>
      <c r="CQ1935"/>
      <c r="CR1935"/>
      <c r="CS1935"/>
      <c r="CT1935"/>
      <c r="CU1935"/>
      <c r="CV1935"/>
      <c r="CW1935"/>
      <c r="CX1935"/>
    </row>
    <row r="1936" spans="2:102" x14ac:dyDescent="0.35">
      <c r="B1936" s="70" t="str">
        <f t="shared" ref="B1936:F1936" si="1516">B929</f>
        <v/>
      </c>
      <c r="C1936" s="166" t="str">
        <f t="shared" si="1516"/>
        <v/>
      </c>
      <c r="D1936" s="273" t="str">
        <f t="shared" si="1516"/>
        <v/>
      </c>
      <c r="E1936" s="273">
        <f t="shared" si="1516"/>
        <v>45016</v>
      </c>
      <c r="F1936" s="273">
        <f t="shared" si="1516"/>
        <v>0</v>
      </c>
      <c r="G1936" s="98">
        <f t="shared" si="1496"/>
        <v>0</v>
      </c>
      <c r="H1936" s="242">
        <f>IF(G1936=0,0,SUMIFS('Sch A. Input'!$H927:$CJ927,'Sch A. Input'!$H$14:$CJ$14,"Recurring",'Sch A. Input'!$H$13:$CJ$13,"&lt;="&amp;$O$1020,'Sch A. Input'!$H$13:$CJ$13,"&lt;="&amp;$L$11))</f>
        <v>0</v>
      </c>
      <c r="I1936" s="242">
        <f>IF(G1936=0,0,SUMIFS('Sch A. Input'!$H927:$CJ927,'Sch A. Input'!$H$14:$CJ$14,"One-time",'Sch A. Input'!$H$13:$CJ$13,"&lt;="&amp;$O$1020,'Sch A. Input'!$H$13:$CJ$13,"&lt;="&amp;$L$11))</f>
        <v>0</v>
      </c>
      <c r="J1936" s="283">
        <f t="shared" si="1497"/>
        <v>0</v>
      </c>
      <c r="K1936" s="242">
        <f t="shared" si="1498"/>
        <v>0</v>
      </c>
      <c r="L1936" s="242">
        <f t="shared" si="1499"/>
        <v>0</v>
      </c>
      <c r="M1936" s="276">
        <f t="shared" si="1491"/>
        <v>0</v>
      </c>
      <c r="N1936" s="281">
        <f t="shared" si="1473"/>
        <v>0</v>
      </c>
      <c r="O1936" s="245">
        <f t="shared" si="1474"/>
        <v>0</v>
      </c>
      <c r="P1936" s="248"/>
      <c r="Q1936" s="285">
        <f t="shared" si="1500"/>
        <v>0</v>
      </c>
      <c r="R1936" s="242">
        <f>IF(Q1936=0,0,SUMIFS('Sch A. Input'!$H927:$CJ927,'Sch A. Input'!$H$14:$CJ$14,"Recurring",'Sch A. Input'!$H$13:$CJ$13,"&lt;="&amp;$L$11,'Sch A. Input'!$H$13:$CJ$13,"&lt;="&amp;$Y$1020,'Sch A. Input'!$H$13:$CJ$13,"&gt;"&amp;$O$1020))</f>
        <v>0</v>
      </c>
      <c r="S1936" s="242">
        <f>IF(Q1936=0,0,SUMIFS('Sch A. Input'!$H927:$CJ927,'Sch A. Input'!$H$14:$CJ$14,"One-time",'Sch A. Input'!$H$13:$CJ$13,"&lt;="&amp;$L$11,'Sch A. Input'!$H$13:$CJ$13,"&lt;="&amp;$Y$1020,'Sch A. Input'!$H$13:$CJ$13,"&gt;"&amp;$O$1020))</f>
        <v>0</v>
      </c>
      <c r="T1936" s="283">
        <f t="shared" si="1501"/>
        <v>0</v>
      </c>
      <c r="U1936" s="242">
        <f t="shared" si="1502"/>
        <v>0</v>
      </c>
      <c r="V1936" s="242">
        <f t="shared" si="1503"/>
        <v>0</v>
      </c>
      <c r="W1936" s="276">
        <f t="shared" si="1492"/>
        <v>0</v>
      </c>
      <c r="X1936" s="281">
        <f t="shared" si="1475"/>
        <v>0</v>
      </c>
      <c r="Y1936" s="245">
        <f t="shared" si="1476"/>
        <v>0</v>
      </c>
      <c r="Z1936" s="248"/>
      <c r="AA1936" s="285">
        <f t="shared" si="1504"/>
        <v>0</v>
      </c>
      <c r="AB1936" s="242">
        <f>IF(AA1936=0,0,SUMIFS('Sch A. Input'!$H927:$CJ927,'Sch A. Input'!$H$14:$CJ$14,"Recurring",'Sch A. Input'!$H$13:$CJ$13,"&lt;="&amp;$L$11,'Sch A. Input'!$H$13:$CJ$13,"&lt;="&amp;$AI$1020,'Sch A. Input'!$H$13:$CJ$13,"&gt;"&amp;$Y$1020))</f>
        <v>0</v>
      </c>
      <c r="AC1936" s="242">
        <f>IF(AA1936=0,0,SUMIFS('Sch A. Input'!$H927:$CJ927,'Sch A. Input'!$H$14:$CJ$14,"One-time",'Sch A. Input'!$H$13:$CJ$13,"&lt;="&amp;$L$11,'Sch A. Input'!$H$13:$CJ$13,"&lt;="&amp;$AI$1020,'Sch A. Input'!$H$13:$CJ$13,"&gt;"&amp;$Y$1020))</f>
        <v>0</v>
      </c>
      <c r="AD1936" s="283">
        <f t="shared" si="1505"/>
        <v>0</v>
      </c>
      <c r="AE1936" s="242">
        <f t="shared" si="1506"/>
        <v>0</v>
      </c>
      <c r="AF1936" s="242">
        <f t="shared" si="1507"/>
        <v>0</v>
      </c>
      <c r="AG1936" s="276">
        <f t="shared" si="1493"/>
        <v>0</v>
      </c>
      <c r="AH1936" s="281">
        <f t="shared" si="1477"/>
        <v>0</v>
      </c>
      <c r="AI1936" s="245">
        <f t="shared" si="1478"/>
        <v>0</v>
      </c>
      <c r="AK1936" s="285">
        <f t="shared" si="1508"/>
        <v>0</v>
      </c>
      <c r="AL1936" s="242">
        <f>IF(AK1936=0,0,SUMIFS('Sch A. Input'!$H927:$CJ927,'Sch A. Input'!$H$14:$CJ$14,"Recurring",'Sch A. Input'!$H$13:$CJ$13,"&lt;="&amp;$L$11,'Sch A. Input'!$H$13:$CJ$13,"&lt;="&amp;$AS$1020,'Sch A. Input'!$H$13:$CJ$13,"&gt;"&amp;$AI$1020))</f>
        <v>0</v>
      </c>
      <c r="AM1936" s="242">
        <f>IF(AK1936=0,0,SUMIFS('Sch A. Input'!$H927:$CJ927,'Sch A. Input'!$H$14:$CJ$14,"One-time",'Sch A. Input'!$H$13:$CJ$13,"&lt;="&amp;$L$11,'Sch A. Input'!$H$13:$CJ$13,"&lt;="&amp;$AS$1020,'Sch A. Input'!$H$13:$CJ$13,"&gt;"&amp;$AI$1020))</f>
        <v>0</v>
      </c>
      <c r="AN1936" s="283">
        <f t="shared" si="1509"/>
        <v>0</v>
      </c>
      <c r="AO1936" s="242">
        <f t="shared" si="1510"/>
        <v>0</v>
      </c>
      <c r="AP1936" s="242">
        <f t="shared" si="1511"/>
        <v>0</v>
      </c>
      <c r="AQ1936" s="276">
        <f t="shared" si="1494"/>
        <v>0</v>
      </c>
      <c r="AR1936" s="281">
        <f t="shared" si="1479"/>
        <v>0</v>
      </c>
      <c r="AS1936" s="245">
        <f t="shared" si="1480"/>
        <v>0</v>
      </c>
      <c r="AY1936" s="160"/>
      <c r="AZ1936" s="160"/>
      <c r="BK1936" s="2"/>
      <c r="BL1936" s="2"/>
      <c r="BM1936" s="2"/>
      <c r="BN1936" s="2"/>
      <c r="BO1936" s="2"/>
      <c r="BP1936" s="2"/>
      <c r="BQ1936" s="2"/>
      <c r="BR1936" s="2"/>
      <c r="BS1936" s="2"/>
      <c r="BT1936" s="2"/>
      <c r="BU1936" s="2"/>
      <c r="BV1936" s="2"/>
      <c r="BW1936" s="2"/>
      <c r="BX1936" s="2"/>
      <c r="BY1936" s="2"/>
      <c r="BZ1936" s="2"/>
      <c r="CA1936" s="2"/>
      <c r="CI1936"/>
      <c r="CJ1936"/>
      <c r="CK1936"/>
      <c r="CL1936"/>
      <c r="CM1936"/>
      <c r="CN1936"/>
      <c r="CO1936"/>
      <c r="CP1936"/>
      <c r="CQ1936"/>
      <c r="CR1936"/>
      <c r="CS1936"/>
      <c r="CT1936"/>
      <c r="CU1936"/>
      <c r="CV1936"/>
      <c r="CW1936"/>
      <c r="CX1936"/>
    </row>
    <row r="1937" spans="2:102" x14ac:dyDescent="0.35">
      <c r="B1937" s="70" t="str">
        <f t="shared" ref="B1937:F1937" si="1517">B930</f>
        <v/>
      </c>
      <c r="C1937" s="166" t="str">
        <f t="shared" si="1517"/>
        <v/>
      </c>
      <c r="D1937" s="273" t="str">
        <f t="shared" si="1517"/>
        <v/>
      </c>
      <c r="E1937" s="273">
        <f t="shared" si="1517"/>
        <v>45016</v>
      </c>
      <c r="F1937" s="273">
        <f t="shared" si="1517"/>
        <v>0</v>
      </c>
      <c r="G1937" s="98">
        <f t="shared" si="1496"/>
        <v>0</v>
      </c>
      <c r="H1937" s="242">
        <f>IF(G1937=0,0,SUMIFS('Sch A. Input'!$H928:$CJ928,'Sch A. Input'!$H$14:$CJ$14,"Recurring",'Sch A. Input'!$H$13:$CJ$13,"&lt;="&amp;$O$1020,'Sch A. Input'!$H$13:$CJ$13,"&lt;="&amp;$L$11))</f>
        <v>0</v>
      </c>
      <c r="I1937" s="242">
        <f>IF(G1937=0,0,SUMIFS('Sch A. Input'!$H928:$CJ928,'Sch A. Input'!$H$14:$CJ$14,"One-time",'Sch A. Input'!$H$13:$CJ$13,"&lt;="&amp;$O$1020,'Sch A. Input'!$H$13:$CJ$13,"&lt;="&amp;$L$11))</f>
        <v>0</v>
      </c>
      <c r="J1937" s="283">
        <f t="shared" si="1497"/>
        <v>0</v>
      </c>
      <c r="K1937" s="242">
        <f t="shared" si="1498"/>
        <v>0</v>
      </c>
      <c r="L1937" s="242">
        <f t="shared" si="1499"/>
        <v>0</v>
      </c>
      <c r="M1937" s="276">
        <f t="shared" si="1491"/>
        <v>0</v>
      </c>
      <c r="N1937" s="281">
        <f t="shared" si="1473"/>
        <v>0</v>
      </c>
      <c r="O1937" s="245">
        <f t="shared" si="1474"/>
        <v>0</v>
      </c>
      <c r="P1937" s="248"/>
      <c r="Q1937" s="285">
        <f t="shared" si="1500"/>
        <v>0</v>
      </c>
      <c r="R1937" s="242">
        <f>IF(Q1937=0,0,SUMIFS('Sch A. Input'!$H928:$CJ928,'Sch A. Input'!$H$14:$CJ$14,"Recurring",'Sch A. Input'!$H$13:$CJ$13,"&lt;="&amp;$L$11,'Sch A. Input'!$H$13:$CJ$13,"&lt;="&amp;$Y$1020,'Sch A. Input'!$H$13:$CJ$13,"&gt;"&amp;$O$1020))</f>
        <v>0</v>
      </c>
      <c r="S1937" s="242">
        <f>IF(Q1937=0,0,SUMIFS('Sch A. Input'!$H928:$CJ928,'Sch A. Input'!$H$14:$CJ$14,"One-time",'Sch A. Input'!$H$13:$CJ$13,"&lt;="&amp;$L$11,'Sch A. Input'!$H$13:$CJ$13,"&lt;="&amp;$Y$1020,'Sch A. Input'!$H$13:$CJ$13,"&gt;"&amp;$O$1020))</f>
        <v>0</v>
      </c>
      <c r="T1937" s="283">
        <f t="shared" si="1501"/>
        <v>0</v>
      </c>
      <c r="U1937" s="242">
        <f t="shared" si="1502"/>
        <v>0</v>
      </c>
      <c r="V1937" s="242">
        <f t="shared" si="1503"/>
        <v>0</v>
      </c>
      <c r="W1937" s="276">
        <f t="shared" si="1492"/>
        <v>0</v>
      </c>
      <c r="X1937" s="281">
        <f t="shared" si="1475"/>
        <v>0</v>
      </c>
      <c r="Y1937" s="245">
        <f t="shared" si="1476"/>
        <v>0</v>
      </c>
      <c r="Z1937" s="248"/>
      <c r="AA1937" s="285">
        <f t="shared" si="1504"/>
        <v>0</v>
      </c>
      <c r="AB1937" s="242">
        <f>IF(AA1937=0,0,SUMIFS('Sch A. Input'!$H928:$CJ928,'Sch A. Input'!$H$14:$CJ$14,"Recurring",'Sch A. Input'!$H$13:$CJ$13,"&lt;="&amp;$L$11,'Sch A. Input'!$H$13:$CJ$13,"&lt;="&amp;$AI$1020,'Sch A. Input'!$H$13:$CJ$13,"&gt;"&amp;$Y$1020))</f>
        <v>0</v>
      </c>
      <c r="AC1937" s="242">
        <f>IF(AA1937=0,0,SUMIFS('Sch A. Input'!$H928:$CJ928,'Sch A. Input'!$H$14:$CJ$14,"One-time",'Sch A. Input'!$H$13:$CJ$13,"&lt;="&amp;$L$11,'Sch A. Input'!$H$13:$CJ$13,"&lt;="&amp;$AI$1020,'Sch A. Input'!$H$13:$CJ$13,"&gt;"&amp;$Y$1020))</f>
        <v>0</v>
      </c>
      <c r="AD1937" s="283">
        <f t="shared" si="1505"/>
        <v>0</v>
      </c>
      <c r="AE1937" s="242">
        <f t="shared" si="1506"/>
        <v>0</v>
      </c>
      <c r="AF1937" s="242">
        <f t="shared" si="1507"/>
        <v>0</v>
      </c>
      <c r="AG1937" s="276">
        <f t="shared" si="1493"/>
        <v>0</v>
      </c>
      <c r="AH1937" s="281">
        <f t="shared" si="1477"/>
        <v>0</v>
      </c>
      <c r="AI1937" s="245">
        <f t="shared" si="1478"/>
        <v>0</v>
      </c>
      <c r="AK1937" s="285">
        <f t="shared" si="1508"/>
        <v>0</v>
      </c>
      <c r="AL1937" s="242">
        <f>IF(AK1937=0,0,SUMIFS('Sch A. Input'!$H928:$CJ928,'Sch A. Input'!$H$14:$CJ$14,"Recurring",'Sch A. Input'!$H$13:$CJ$13,"&lt;="&amp;$L$11,'Sch A. Input'!$H$13:$CJ$13,"&lt;="&amp;$AS$1020,'Sch A. Input'!$H$13:$CJ$13,"&gt;"&amp;$AI$1020))</f>
        <v>0</v>
      </c>
      <c r="AM1937" s="242">
        <f>IF(AK1937=0,0,SUMIFS('Sch A. Input'!$H928:$CJ928,'Sch A. Input'!$H$14:$CJ$14,"One-time",'Sch A. Input'!$H$13:$CJ$13,"&lt;="&amp;$L$11,'Sch A. Input'!$H$13:$CJ$13,"&lt;="&amp;$AS$1020,'Sch A. Input'!$H$13:$CJ$13,"&gt;"&amp;$AI$1020))</f>
        <v>0</v>
      </c>
      <c r="AN1937" s="283">
        <f t="shared" si="1509"/>
        <v>0</v>
      </c>
      <c r="AO1937" s="242">
        <f t="shared" si="1510"/>
        <v>0</v>
      </c>
      <c r="AP1937" s="242">
        <f t="shared" si="1511"/>
        <v>0</v>
      </c>
      <c r="AQ1937" s="276">
        <f t="shared" si="1494"/>
        <v>0</v>
      </c>
      <c r="AR1937" s="281">
        <f t="shared" si="1479"/>
        <v>0</v>
      </c>
      <c r="AS1937" s="245">
        <f t="shared" si="1480"/>
        <v>0</v>
      </c>
      <c r="AY1937" s="160"/>
      <c r="AZ1937" s="160"/>
      <c r="BK1937" s="2"/>
      <c r="BL1937" s="2"/>
      <c r="BM1937" s="2"/>
      <c r="BN1937" s="2"/>
      <c r="BO1937" s="2"/>
      <c r="BP1937" s="2"/>
      <c r="BQ1937" s="2"/>
      <c r="BR1937" s="2"/>
      <c r="BS1937" s="2"/>
      <c r="BT1937" s="2"/>
      <c r="BU1937" s="2"/>
      <c r="BV1937" s="2"/>
      <c r="BW1937" s="2"/>
      <c r="BX1937" s="2"/>
      <c r="BY1937" s="2"/>
      <c r="BZ1937" s="2"/>
      <c r="CA1937" s="2"/>
      <c r="CI1937"/>
      <c r="CJ1937"/>
      <c r="CK1937"/>
      <c r="CL1937"/>
      <c r="CM1937"/>
      <c r="CN1937"/>
      <c r="CO1937"/>
      <c r="CP1937"/>
      <c r="CQ1937"/>
      <c r="CR1937"/>
      <c r="CS1937"/>
      <c r="CT1937"/>
      <c r="CU1937"/>
      <c r="CV1937"/>
      <c r="CW1937"/>
      <c r="CX1937"/>
    </row>
    <row r="1938" spans="2:102" x14ac:dyDescent="0.35">
      <c r="B1938" s="70" t="str">
        <f t="shared" ref="B1938:F1938" si="1518">B931</f>
        <v/>
      </c>
      <c r="C1938" s="166" t="str">
        <f t="shared" si="1518"/>
        <v/>
      </c>
      <c r="D1938" s="273" t="str">
        <f t="shared" si="1518"/>
        <v/>
      </c>
      <c r="E1938" s="273">
        <f t="shared" si="1518"/>
        <v>45016</v>
      </c>
      <c r="F1938" s="273">
        <f t="shared" si="1518"/>
        <v>0</v>
      </c>
      <c r="G1938" s="98">
        <f t="shared" si="1496"/>
        <v>0</v>
      </c>
      <c r="H1938" s="242">
        <f>IF(G1938=0,0,SUMIFS('Sch A. Input'!$H929:$CJ929,'Sch A. Input'!$H$14:$CJ$14,"Recurring",'Sch A. Input'!$H$13:$CJ$13,"&lt;="&amp;$O$1020,'Sch A. Input'!$H$13:$CJ$13,"&lt;="&amp;$L$11))</f>
        <v>0</v>
      </c>
      <c r="I1938" s="242">
        <f>IF(G1938=0,0,SUMIFS('Sch A. Input'!$H929:$CJ929,'Sch A. Input'!$H$14:$CJ$14,"One-time",'Sch A. Input'!$H$13:$CJ$13,"&lt;="&amp;$O$1020,'Sch A. Input'!$H$13:$CJ$13,"&lt;="&amp;$L$11))</f>
        <v>0</v>
      </c>
      <c r="J1938" s="283">
        <f t="shared" si="1497"/>
        <v>0</v>
      </c>
      <c r="K1938" s="242">
        <f t="shared" si="1498"/>
        <v>0</v>
      </c>
      <c r="L1938" s="242">
        <f t="shared" si="1499"/>
        <v>0</v>
      </c>
      <c r="M1938" s="276">
        <f t="shared" si="1491"/>
        <v>0</v>
      </c>
      <c r="N1938" s="281">
        <f t="shared" si="1473"/>
        <v>0</v>
      </c>
      <c r="O1938" s="245">
        <f t="shared" si="1474"/>
        <v>0</v>
      </c>
      <c r="P1938" s="248"/>
      <c r="Q1938" s="285">
        <f t="shared" si="1500"/>
        <v>0</v>
      </c>
      <c r="R1938" s="242">
        <f>IF(Q1938=0,0,SUMIFS('Sch A. Input'!$H929:$CJ929,'Sch A. Input'!$H$14:$CJ$14,"Recurring",'Sch A. Input'!$H$13:$CJ$13,"&lt;="&amp;$L$11,'Sch A. Input'!$H$13:$CJ$13,"&lt;="&amp;$Y$1020,'Sch A. Input'!$H$13:$CJ$13,"&gt;"&amp;$O$1020))</f>
        <v>0</v>
      </c>
      <c r="S1938" s="242">
        <f>IF(Q1938=0,0,SUMIFS('Sch A. Input'!$H929:$CJ929,'Sch A. Input'!$H$14:$CJ$14,"One-time",'Sch A. Input'!$H$13:$CJ$13,"&lt;="&amp;$L$11,'Sch A. Input'!$H$13:$CJ$13,"&lt;="&amp;$Y$1020,'Sch A. Input'!$H$13:$CJ$13,"&gt;"&amp;$O$1020))</f>
        <v>0</v>
      </c>
      <c r="T1938" s="283">
        <f t="shared" si="1501"/>
        <v>0</v>
      </c>
      <c r="U1938" s="242">
        <f t="shared" si="1502"/>
        <v>0</v>
      </c>
      <c r="V1938" s="242">
        <f t="shared" si="1503"/>
        <v>0</v>
      </c>
      <c r="W1938" s="276">
        <f t="shared" si="1492"/>
        <v>0</v>
      </c>
      <c r="X1938" s="281">
        <f t="shared" si="1475"/>
        <v>0</v>
      </c>
      <c r="Y1938" s="245">
        <f t="shared" si="1476"/>
        <v>0</v>
      </c>
      <c r="Z1938" s="248"/>
      <c r="AA1938" s="285">
        <f t="shared" si="1504"/>
        <v>0</v>
      </c>
      <c r="AB1938" s="242">
        <f>IF(AA1938=0,0,SUMIFS('Sch A. Input'!$H929:$CJ929,'Sch A. Input'!$H$14:$CJ$14,"Recurring",'Sch A. Input'!$H$13:$CJ$13,"&lt;="&amp;$L$11,'Sch A. Input'!$H$13:$CJ$13,"&lt;="&amp;$AI$1020,'Sch A. Input'!$H$13:$CJ$13,"&gt;"&amp;$Y$1020))</f>
        <v>0</v>
      </c>
      <c r="AC1938" s="242">
        <f>IF(AA1938=0,0,SUMIFS('Sch A. Input'!$H929:$CJ929,'Sch A. Input'!$H$14:$CJ$14,"One-time",'Sch A. Input'!$H$13:$CJ$13,"&lt;="&amp;$L$11,'Sch A. Input'!$H$13:$CJ$13,"&lt;="&amp;$AI$1020,'Sch A. Input'!$H$13:$CJ$13,"&gt;"&amp;$Y$1020))</f>
        <v>0</v>
      </c>
      <c r="AD1938" s="283">
        <f t="shared" si="1505"/>
        <v>0</v>
      </c>
      <c r="AE1938" s="242">
        <f t="shared" si="1506"/>
        <v>0</v>
      </c>
      <c r="AF1938" s="242">
        <f t="shared" si="1507"/>
        <v>0</v>
      </c>
      <c r="AG1938" s="276">
        <f t="shared" si="1493"/>
        <v>0</v>
      </c>
      <c r="AH1938" s="281">
        <f t="shared" si="1477"/>
        <v>0</v>
      </c>
      <c r="AI1938" s="245">
        <f t="shared" si="1478"/>
        <v>0</v>
      </c>
      <c r="AK1938" s="285">
        <f t="shared" si="1508"/>
        <v>0</v>
      </c>
      <c r="AL1938" s="242">
        <f>IF(AK1938=0,0,SUMIFS('Sch A. Input'!$H929:$CJ929,'Sch A. Input'!$H$14:$CJ$14,"Recurring",'Sch A. Input'!$H$13:$CJ$13,"&lt;="&amp;$L$11,'Sch A. Input'!$H$13:$CJ$13,"&lt;="&amp;$AS$1020,'Sch A. Input'!$H$13:$CJ$13,"&gt;"&amp;$AI$1020))</f>
        <v>0</v>
      </c>
      <c r="AM1938" s="242">
        <f>IF(AK1938=0,0,SUMIFS('Sch A. Input'!$H929:$CJ929,'Sch A. Input'!$H$14:$CJ$14,"One-time",'Sch A. Input'!$H$13:$CJ$13,"&lt;="&amp;$L$11,'Sch A. Input'!$H$13:$CJ$13,"&lt;="&amp;$AS$1020,'Sch A. Input'!$H$13:$CJ$13,"&gt;"&amp;$AI$1020))</f>
        <v>0</v>
      </c>
      <c r="AN1938" s="283">
        <f t="shared" si="1509"/>
        <v>0</v>
      </c>
      <c r="AO1938" s="242">
        <f t="shared" si="1510"/>
        <v>0</v>
      </c>
      <c r="AP1938" s="242">
        <f t="shared" si="1511"/>
        <v>0</v>
      </c>
      <c r="AQ1938" s="276">
        <f t="shared" si="1494"/>
        <v>0</v>
      </c>
      <c r="AR1938" s="281">
        <f t="shared" si="1479"/>
        <v>0</v>
      </c>
      <c r="AS1938" s="245">
        <f t="shared" si="1480"/>
        <v>0</v>
      </c>
      <c r="AY1938" s="160"/>
      <c r="AZ1938" s="160"/>
      <c r="BK1938" s="2"/>
      <c r="BL1938" s="2"/>
      <c r="BM1938" s="2"/>
      <c r="BN1938" s="2"/>
      <c r="BO1938" s="2"/>
      <c r="BP1938" s="2"/>
      <c r="BQ1938" s="2"/>
      <c r="BR1938" s="2"/>
      <c r="BS1938" s="2"/>
      <c r="BT1938" s="2"/>
      <c r="BU1938" s="2"/>
      <c r="BV1938" s="2"/>
      <c r="BW1938" s="2"/>
      <c r="BX1938" s="2"/>
      <c r="BY1938" s="2"/>
      <c r="BZ1938" s="2"/>
      <c r="CA1938" s="2"/>
      <c r="CI1938"/>
      <c r="CJ1938"/>
      <c r="CK1938"/>
      <c r="CL1938"/>
      <c r="CM1938"/>
      <c r="CN1938"/>
      <c r="CO1938"/>
      <c r="CP1938"/>
      <c r="CQ1938"/>
      <c r="CR1938"/>
      <c r="CS1938"/>
      <c r="CT1938"/>
      <c r="CU1938"/>
      <c r="CV1938"/>
      <c r="CW1938"/>
      <c r="CX1938"/>
    </row>
    <row r="1939" spans="2:102" x14ac:dyDescent="0.35">
      <c r="B1939" s="70" t="str">
        <f t="shared" ref="B1939:F1939" si="1519">B932</f>
        <v/>
      </c>
      <c r="C1939" s="166" t="str">
        <f t="shared" si="1519"/>
        <v/>
      </c>
      <c r="D1939" s="273" t="str">
        <f t="shared" si="1519"/>
        <v/>
      </c>
      <c r="E1939" s="273">
        <f t="shared" si="1519"/>
        <v>45016</v>
      </c>
      <c r="F1939" s="273">
        <f t="shared" si="1519"/>
        <v>0</v>
      </c>
      <c r="G1939" s="98">
        <f t="shared" si="1496"/>
        <v>0</v>
      </c>
      <c r="H1939" s="242">
        <f>IF(G1939=0,0,SUMIFS('Sch A. Input'!$H930:$CJ930,'Sch A. Input'!$H$14:$CJ$14,"Recurring",'Sch A. Input'!$H$13:$CJ$13,"&lt;="&amp;$O$1020,'Sch A. Input'!$H$13:$CJ$13,"&lt;="&amp;$L$11))</f>
        <v>0</v>
      </c>
      <c r="I1939" s="242">
        <f>IF(G1939=0,0,SUMIFS('Sch A. Input'!$H930:$CJ930,'Sch A. Input'!$H$14:$CJ$14,"One-time",'Sch A. Input'!$H$13:$CJ$13,"&lt;="&amp;$O$1020,'Sch A. Input'!$H$13:$CJ$13,"&lt;="&amp;$L$11))</f>
        <v>0</v>
      </c>
      <c r="J1939" s="283">
        <f t="shared" si="1497"/>
        <v>0</v>
      </c>
      <c r="K1939" s="242">
        <f t="shared" si="1498"/>
        <v>0</v>
      </c>
      <c r="L1939" s="242">
        <f t="shared" si="1499"/>
        <v>0</v>
      </c>
      <c r="M1939" s="276">
        <f t="shared" si="1491"/>
        <v>0</v>
      </c>
      <c r="N1939" s="281">
        <f t="shared" si="1473"/>
        <v>0</v>
      </c>
      <c r="O1939" s="245">
        <f t="shared" si="1474"/>
        <v>0</v>
      </c>
      <c r="P1939" s="248"/>
      <c r="Q1939" s="285">
        <f t="shared" si="1500"/>
        <v>0</v>
      </c>
      <c r="R1939" s="242">
        <f>IF(Q1939=0,0,SUMIFS('Sch A. Input'!$H930:$CJ930,'Sch A. Input'!$H$14:$CJ$14,"Recurring",'Sch A. Input'!$H$13:$CJ$13,"&lt;="&amp;$L$11,'Sch A. Input'!$H$13:$CJ$13,"&lt;="&amp;$Y$1020,'Sch A. Input'!$H$13:$CJ$13,"&gt;"&amp;$O$1020))</f>
        <v>0</v>
      </c>
      <c r="S1939" s="242">
        <f>IF(Q1939=0,0,SUMIFS('Sch A. Input'!$H930:$CJ930,'Sch A. Input'!$H$14:$CJ$14,"One-time",'Sch A. Input'!$H$13:$CJ$13,"&lt;="&amp;$L$11,'Sch A. Input'!$H$13:$CJ$13,"&lt;="&amp;$Y$1020,'Sch A. Input'!$H$13:$CJ$13,"&gt;"&amp;$O$1020))</f>
        <v>0</v>
      </c>
      <c r="T1939" s="283">
        <f t="shared" si="1501"/>
        <v>0</v>
      </c>
      <c r="U1939" s="242">
        <f t="shared" si="1502"/>
        <v>0</v>
      </c>
      <c r="V1939" s="242">
        <f t="shared" si="1503"/>
        <v>0</v>
      </c>
      <c r="W1939" s="276">
        <f t="shared" si="1492"/>
        <v>0</v>
      </c>
      <c r="X1939" s="281">
        <f t="shared" si="1475"/>
        <v>0</v>
      </c>
      <c r="Y1939" s="245">
        <f t="shared" si="1476"/>
        <v>0</v>
      </c>
      <c r="Z1939" s="248"/>
      <c r="AA1939" s="285">
        <f t="shared" si="1504"/>
        <v>0</v>
      </c>
      <c r="AB1939" s="242">
        <f>IF(AA1939=0,0,SUMIFS('Sch A. Input'!$H930:$CJ930,'Sch A. Input'!$H$14:$CJ$14,"Recurring",'Sch A. Input'!$H$13:$CJ$13,"&lt;="&amp;$L$11,'Sch A. Input'!$H$13:$CJ$13,"&lt;="&amp;$AI$1020,'Sch A. Input'!$H$13:$CJ$13,"&gt;"&amp;$Y$1020))</f>
        <v>0</v>
      </c>
      <c r="AC1939" s="242">
        <f>IF(AA1939=0,0,SUMIFS('Sch A. Input'!$H930:$CJ930,'Sch A. Input'!$H$14:$CJ$14,"One-time",'Sch A. Input'!$H$13:$CJ$13,"&lt;="&amp;$L$11,'Sch A. Input'!$H$13:$CJ$13,"&lt;="&amp;$AI$1020,'Sch A. Input'!$H$13:$CJ$13,"&gt;"&amp;$Y$1020))</f>
        <v>0</v>
      </c>
      <c r="AD1939" s="283">
        <f t="shared" si="1505"/>
        <v>0</v>
      </c>
      <c r="AE1939" s="242">
        <f t="shared" si="1506"/>
        <v>0</v>
      </c>
      <c r="AF1939" s="242">
        <f t="shared" si="1507"/>
        <v>0</v>
      </c>
      <c r="AG1939" s="276">
        <f t="shared" si="1493"/>
        <v>0</v>
      </c>
      <c r="AH1939" s="281">
        <f t="shared" si="1477"/>
        <v>0</v>
      </c>
      <c r="AI1939" s="245">
        <f t="shared" si="1478"/>
        <v>0</v>
      </c>
      <c r="AK1939" s="285">
        <f t="shared" si="1508"/>
        <v>0</v>
      </c>
      <c r="AL1939" s="242">
        <f>IF(AK1939=0,0,SUMIFS('Sch A. Input'!$H930:$CJ930,'Sch A. Input'!$H$14:$CJ$14,"Recurring",'Sch A. Input'!$H$13:$CJ$13,"&lt;="&amp;$L$11,'Sch A. Input'!$H$13:$CJ$13,"&lt;="&amp;$AS$1020,'Sch A. Input'!$H$13:$CJ$13,"&gt;"&amp;$AI$1020))</f>
        <v>0</v>
      </c>
      <c r="AM1939" s="242">
        <f>IF(AK1939=0,0,SUMIFS('Sch A. Input'!$H930:$CJ930,'Sch A. Input'!$H$14:$CJ$14,"One-time",'Sch A. Input'!$H$13:$CJ$13,"&lt;="&amp;$L$11,'Sch A. Input'!$H$13:$CJ$13,"&lt;="&amp;$AS$1020,'Sch A. Input'!$H$13:$CJ$13,"&gt;"&amp;$AI$1020))</f>
        <v>0</v>
      </c>
      <c r="AN1939" s="283">
        <f t="shared" si="1509"/>
        <v>0</v>
      </c>
      <c r="AO1939" s="242">
        <f t="shared" si="1510"/>
        <v>0</v>
      </c>
      <c r="AP1939" s="242">
        <f t="shared" si="1511"/>
        <v>0</v>
      </c>
      <c r="AQ1939" s="276">
        <f t="shared" si="1494"/>
        <v>0</v>
      </c>
      <c r="AR1939" s="281">
        <f t="shared" si="1479"/>
        <v>0</v>
      </c>
      <c r="AS1939" s="245">
        <f t="shared" si="1480"/>
        <v>0</v>
      </c>
      <c r="AY1939" s="160"/>
      <c r="AZ1939" s="160"/>
      <c r="BK1939" s="2"/>
      <c r="BL1939" s="2"/>
      <c r="BM1939" s="2"/>
      <c r="BN1939" s="2"/>
      <c r="BO1939" s="2"/>
      <c r="BP1939" s="2"/>
      <c r="BQ1939" s="2"/>
      <c r="BR1939" s="2"/>
      <c r="BS1939" s="2"/>
      <c r="BT1939" s="2"/>
      <c r="BU1939" s="2"/>
      <c r="BV1939" s="2"/>
      <c r="BW1939" s="2"/>
      <c r="BX1939" s="2"/>
      <c r="BY1939" s="2"/>
      <c r="BZ1939" s="2"/>
      <c r="CA1939" s="2"/>
      <c r="CI1939"/>
      <c r="CJ1939"/>
      <c r="CK1939"/>
      <c r="CL1939"/>
      <c r="CM1939"/>
      <c r="CN1939"/>
      <c r="CO1939"/>
      <c r="CP1939"/>
      <c r="CQ1939"/>
      <c r="CR1939"/>
      <c r="CS1939"/>
      <c r="CT1939"/>
      <c r="CU1939"/>
      <c r="CV1939"/>
      <c r="CW1939"/>
      <c r="CX1939"/>
    </row>
    <row r="1940" spans="2:102" x14ac:dyDescent="0.35">
      <c r="B1940" s="70" t="str">
        <f t="shared" ref="B1940:F1940" si="1520">B933</f>
        <v/>
      </c>
      <c r="C1940" s="166" t="str">
        <f t="shared" si="1520"/>
        <v/>
      </c>
      <c r="D1940" s="273" t="str">
        <f t="shared" si="1520"/>
        <v/>
      </c>
      <c r="E1940" s="273">
        <f t="shared" si="1520"/>
        <v>45016</v>
      </c>
      <c r="F1940" s="273">
        <f t="shared" si="1520"/>
        <v>0</v>
      </c>
      <c r="G1940" s="98">
        <f t="shared" si="1496"/>
        <v>0</v>
      </c>
      <c r="H1940" s="242">
        <f>IF(G1940=0,0,SUMIFS('Sch A. Input'!$H931:$CJ931,'Sch A. Input'!$H$14:$CJ$14,"Recurring",'Sch A. Input'!$H$13:$CJ$13,"&lt;="&amp;$O$1020,'Sch A. Input'!$H$13:$CJ$13,"&lt;="&amp;$L$11))</f>
        <v>0</v>
      </c>
      <c r="I1940" s="242">
        <f>IF(G1940=0,0,SUMIFS('Sch A. Input'!$H931:$CJ931,'Sch A. Input'!$H$14:$CJ$14,"One-time",'Sch A. Input'!$H$13:$CJ$13,"&lt;="&amp;$O$1020,'Sch A. Input'!$H$13:$CJ$13,"&lt;="&amp;$L$11))</f>
        <v>0</v>
      </c>
      <c r="J1940" s="283">
        <f t="shared" si="1497"/>
        <v>0</v>
      </c>
      <c r="K1940" s="242">
        <f t="shared" si="1498"/>
        <v>0</v>
      </c>
      <c r="L1940" s="242">
        <f t="shared" si="1499"/>
        <v>0</v>
      </c>
      <c r="M1940" s="276">
        <f t="shared" si="1491"/>
        <v>0</v>
      </c>
      <c r="N1940" s="281">
        <f t="shared" si="1473"/>
        <v>0</v>
      </c>
      <c r="O1940" s="245">
        <f t="shared" si="1474"/>
        <v>0</v>
      </c>
      <c r="P1940" s="248"/>
      <c r="Q1940" s="285">
        <f t="shared" si="1500"/>
        <v>0</v>
      </c>
      <c r="R1940" s="242">
        <f>IF(Q1940=0,0,SUMIFS('Sch A. Input'!$H931:$CJ931,'Sch A. Input'!$H$14:$CJ$14,"Recurring",'Sch A. Input'!$H$13:$CJ$13,"&lt;="&amp;$L$11,'Sch A. Input'!$H$13:$CJ$13,"&lt;="&amp;$Y$1020,'Sch A. Input'!$H$13:$CJ$13,"&gt;"&amp;$O$1020))</f>
        <v>0</v>
      </c>
      <c r="S1940" s="242">
        <f>IF(Q1940=0,0,SUMIFS('Sch A. Input'!$H931:$CJ931,'Sch A. Input'!$H$14:$CJ$14,"One-time",'Sch A. Input'!$H$13:$CJ$13,"&lt;="&amp;$L$11,'Sch A. Input'!$H$13:$CJ$13,"&lt;="&amp;$Y$1020,'Sch A. Input'!$H$13:$CJ$13,"&gt;"&amp;$O$1020))</f>
        <v>0</v>
      </c>
      <c r="T1940" s="283">
        <f t="shared" si="1501"/>
        <v>0</v>
      </c>
      <c r="U1940" s="242">
        <f t="shared" si="1502"/>
        <v>0</v>
      </c>
      <c r="V1940" s="242">
        <f t="shared" si="1503"/>
        <v>0</v>
      </c>
      <c r="W1940" s="276">
        <f t="shared" si="1492"/>
        <v>0</v>
      </c>
      <c r="X1940" s="281">
        <f t="shared" si="1475"/>
        <v>0</v>
      </c>
      <c r="Y1940" s="245">
        <f t="shared" si="1476"/>
        <v>0</v>
      </c>
      <c r="Z1940" s="248"/>
      <c r="AA1940" s="285">
        <f t="shared" si="1504"/>
        <v>0</v>
      </c>
      <c r="AB1940" s="242">
        <f>IF(AA1940=0,0,SUMIFS('Sch A. Input'!$H931:$CJ931,'Sch A. Input'!$H$14:$CJ$14,"Recurring",'Sch A. Input'!$H$13:$CJ$13,"&lt;="&amp;$L$11,'Sch A. Input'!$H$13:$CJ$13,"&lt;="&amp;$AI$1020,'Sch A. Input'!$H$13:$CJ$13,"&gt;"&amp;$Y$1020))</f>
        <v>0</v>
      </c>
      <c r="AC1940" s="242">
        <f>IF(AA1940=0,0,SUMIFS('Sch A. Input'!$H931:$CJ931,'Sch A. Input'!$H$14:$CJ$14,"One-time",'Sch A. Input'!$H$13:$CJ$13,"&lt;="&amp;$L$11,'Sch A. Input'!$H$13:$CJ$13,"&lt;="&amp;$AI$1020,'Sch A. Input'!$H$13:$CJ$13,"&gt;"&amp;$Y$1020))</f>
        <v>0</v>
      </c>
      <c r="AD1940" s="283">
        <f t="shared" si="1505"/>
        <v>0</v>
      </c>
      <c r="AE1940" s="242">
        <f t="shared" si="1506"/>
        <v>0</v>
      </c>
      <c r="AF1940" s="242">
        <f t="shared" si="1507"/>
        <v>0</v>
      </c>
      <c r="AG1940" s="276">
        <f t="shared" si="1493"/>
        <v>0</v>
      </c>
      <c r="AH1940" s="281">
        <f t="shared" si="1477"/>
        <v>0</v>
      </c>
      <c r="AI1940" s="245">
        <f t="shared" si="1478"/>
        <v>0</v>
      </c>
      <c r="AK1940" s="285">
        <f t="shared" si="1508"/>
        <v>0</v>
      </c>
      <c r="AL1940" s="242">
        <f>IF(AK1940=0,0,SUMIFS('Sch A. Input'!$H931:$CJ931,'Sch A. Input'!$H$14:$CJ$14,"Recurring",'Sch A. Input'!$H$13:$CJ$13,"&lt;="&amp;$L$11,'Sch A. Input'!$H$13:$CJ$13,"&lt;="&amp;$AS$1020,'Sch A. Input'!$H$13:$CJ$13,"&gt;"&amp;$AI$1020))</f>
        <v>0</v>
      </c>
      <c r="AM1940" s="242">
        <f>IF(AK1940=0,0,SUMIFS('Sch A. Input'!$H931:$CJ931,'Sch A. Input'!$H$14:$CJ$14,"One-time",'Sch A. Input'!$H$13:$CJ$13,"&lt;="&amp;$L$11,'Sch A. Input'!$H$13:$CJ$13,"&lt;="&amp;$AS$1020,'Sch A. Input'!$H$13:$CJ$13,"&gt;"&amp;$AI$1020))</f>
        <v>0</v>
      </c>
      <c r="AN1940" s="283">
        <f t="shared" si="1509"/>
        <v>0</v>
      </c>
      <c r="AO1940" s="242">
        <f t="shared" si="1510"/>
        <v>0</v>
      </c>
      <c r="AP1940" s="242">
        <f t="shared" si="1511"/>
        <v>0</v>
      </c>
      <c r="AQ1940" s="276">
        <f t="shared" si="1494"/>
        <v>0</v>
      </c>
      <c r="AR1940" s="281">
        <f t="shared" si="1479"/>
        <v>0</v>
      </c>
      <c r="AS1940" s="245">
        <f t="shared" si="1480"/>
        <v>0</v>
      </c>
      <c r="AY1940" s="160"/>
      <c r="AZ1940" s="160"/>
      <c r="BK1940" s="2"/>
      <c r="BL1940" s="2"/>
      <c r="BM1940" s="2"/>
      <c r="BN1940" s="2"/>
      <c r="BO1940" s="2"/>
      <c r="BP1940" s="2"/>
      <c r="BQ1940" s="2"/>
      <c r="BR1940" s="2"/>
      <c r="BS1940" s="2"/>
      <c r="BT1940" s="2"/>
      <c r="BU1940" s="2"/>
      <c r="BV1940" s="2"/>
      <c r="BW1940" s="2"/>
      <c r="BX1940" s="2"/>
      <c r="BY1940" s="2"/>
      <c r="BZ1940" s="2"/>
      <c r="CA1940" s="2"/>
      <c r="CI1940"/>
      <c r="CJ1940"/>
      <c r="CK1940"/>
      <c r="CL1940"/>
      <c r="CM1940"/>
      <c r="CN1940"/>
      <c r="CO1940"/>
      <c r="CP1940"/>
      <c r="CQ1940"/>
      <c r="CR1940"/>
      <c r="CS1940"/>
      <c r="CT1940"/>
      <c r="CU1940"/>
      <c r="CV1940"/>
      <c r="CW1940"/>
      <c r="CX1940"/>
    </row>
    <row r="1941" spans="2:102" x14ac:dyDescent="0.35">
      <c r="B1941" s="70" t="str">
        <f t="shared" ref="B1941:F1941" si="1521">B934</f>
        <v/>
      </c>
      <c r="C1941" s="166" t="str">
        <f t="shared" si="1521"/>
        <v/>
      </c>
      <c r="D1941" s="273" t="str">
        <f t="shared" si="1521"/>
        <v/>
      </c>
      <c r="E1941" s="273">
        <f t="shared" si="1521"/>
        <v>45016</v>
      </c>
      <c r="F1941" s="273">
        <f t="shared" si="1521"/>
        <v>0</v>
      </c>
      <c r="G1941" s="98">
        <f t="shared" si="1496"/>
        <v>0</v>
      </c>
      <c r="H1941" s="242">
        <f>IF(G1941=0,0,SUMIFS('Sch A. Input'!$H932:$CJ932,'Sch A. Input'!$H$14:$CJ$14,"Recurring",'Sch A. Input'!$H$13:$CJ$13,"&lt;="&amp;$O$1020,'Sch A. Input'!$H$13:$CJ$13,"&lt;="&amp;$L$11))</f>
        <v>0</v>
      </c>
      <c r="I1941" s="242">
        <f>IF(G1941=0,0,SUMIFS('Sch A. Input'!$H932:$CJ932,'Sch A. Input'!$H$14:$CJ$14,"One-time",'Sch A. Input'!$H$13:$CJ$13,"&lt;="&amp;$O$1020,'Sch A. Input'!$H$13:$CJ$13,"&lt;="&amp;$L$11))</f>
        <v>0</v>
      </c>
      <c r="J1941" s="283">
        <f t="shared" si="1497"/>
        <v>0</v>
      </c>
      <c r="K1941" s="242">
        <f t="shared" si="1498"/>
        <v>0</v>
      </c>
      <c r="L1941" s="242">
        <f t="shared" si="1499"/>
        <v>0</v>
      </c>
      <c r="M1941" s="276">
        <f t="shared" si="1491"/>
        <v>0</v>
      </c>
      <c r="N1941" s="281">
        <f t="shared" si="1473"/>
        <v>0</v>
      </c>
      <c r="O1941" s="245">
        <f t="shared" si="1474"/>
        <v>0</v>
      </c>
      <c r="P1941" s="248"/>
      <c r="Q1941" s="285">
        <f t="shared" si="1500"/>
        <v>0</v>
      </c>
      <c r="R1941" s="242">
        <f>IF(Q1941=0,0,SUMIFS('Sch A. Input'!$H932:$CJ932,'Sch A. Input'!$H$14:$CJ$14,"Recurring",'Sch A. Input'!$H$13:$CJ$13,"&lt;="&amp;$L$11,'Sch A. Input'!$H$13:$CJ$13,"&lt;="&amp;$Y$1020,'Sch A. Input'!$H$13:$CJ$13,"&gt;"&amp;$O$1020))</f>
        <v>0</v>
      </c>
      <c r="S1941" s="242">
        <f>IF(Q1941=0,0,SUMIFS('Sch A. Input'!$H932:$CJ932,'Sch A. Input'!$H$14:$CJ$14,"One-time",'Sch A. Input'!$H$13:$CJ$13,"&lt;="&amp;$L$11,'Sch A. Input'!$H$13:$CJ$13,"&lt;="&amp;$Y$1020,'Sch A. Input'!$H$13:$CJ$13,"&gt;"&amp;$O$1020))</f>
        <v>0</v>
      </c>
      <c r="T1941" s="283">
        <f t="shared" si="1501"/>
        <v>0</v>
      </c>
      <c r="U1941" s="242">
        <f t="shared" si="1502"/>
        <v>0</v>
      </c>
      <c r="V1941" s="242">
        <f t="shared" si="1503"/>
        <v>0</v>
      </c>
      <c r="W1941" s="276">
        <f t="shared" si="1492"/>
        <v>0</v>
      </c>
      <c r="X1941" s="281">
        <f t="shared" si="1475"/>
        <v>0</v>
      </c>
      <c r="Y1941" s="245">
        <f t="shared" si="1476"/>
        <v>0</v>
      </c>
      <c r="Z1941" s="248"/>
      <c r="AA1941" s="285">
        <f t="shared" si="1504"/>
        <v>0</v>
      </c>
      <c r="AB1941" s="242">
        <f>IF(AA1941=0,0,SUMIFS('Sch A. Input'!$H932:$CJ932,'Sch A. Input'!$H$14:$CJ$14,"Recurring",'Sch A. Input'!$H$13:$CJ$13,"&lt;="&amp;$L$11,'Sch A. Input'!$H$13:$CJ$13,"&lt;="&amp;$AI$1020,'Sch A. Input'!$H$13:$CJ$13,"&gt;"&amp;$Y$1020))</f>
        <v>0</v>
      </c>
      <c r="AC1941" s="242">
        <f>IF(AA1941=0,0,SUMIFS('Sch A. Input'!$H932:$CJ932,'Sch A. Input'!$H$14:$CJ$14,"One-time",'Sch A. Input'!$H$13:$CJ$13,"&lt;="&amp;$L$11,'Sch A. Input'!$H$13:$CJ$13,"&lt;="&amp;$AI$1020,'Sch A. Input'!$H$13:$CJ$13,"&gt;"&amp;$Y$1020))</f>
        <v>0</v>
      </c>
      <c r="AD1941" s="283">
        <f t="shared" si="1505"/>
        <v>0</v>
      </c>
      <c r="AE1941" s="242">
        <f t="shared" si="1506"/>
        <v>0</v>
      </c>
      <c r="AF1941" s="242">
        <f t="shared" si="1507"/>
        <v>0</v>
      </c>
      <c r="AG1941" s="276">
        <f t="shared" si="1493"/>
        <v>0</v>
      </c>
      <c r="AH1941" s="281">
        <f t="shared" si="1477"/>
        <v>0</v>
      </c>
      <c r="AI1941" s="245">
        <f t="shared" si="1478"/>
        <v>0</v>
      </c>
      <c r="AK1941" s="285">
        <f t="shared" si="1508"/>
        <v>0</v>
      </c>
      <c r="AL1941" s="242">
        <f>IF(AK1941=0,0,SUMIFS('Sch A. Input'!$H932:$CJ932,'Sch A. Input'!$H$14:$CJ$14,"Recurring",'Sch A. Input'!$H$13:$CJ$13,"&lt;="&amp;$L$11,'Sch A. Input'!$H$13:$CJ$13,"&lt;="&amp;$AS$1020,'Sch A. Input'!$H$13:$CJ$13,"&gt;"&amp;$AI$1020))</f>
        <v>0</v>
      </c>
      <c r="AM1941" s="242">
        <f>IF(AK1941=0,0,SUMIFS('Sch A. Input'!$H932:$CJ932,'Sch A. Input'!$H$14:$CJ$14,"One-time",'Sch A. Input'!$H$13:$CJ$13,"&lt;="&amp;$L$11,'Sch A. Input'!$H$13:$CJ$13,"&lt;="&amp;$AS$1020,'Sch A. Input'!$H$13:$CJ$13,"&gt;"&amp;$AI$1020))</f>
        <v>0</v>
      </c>
      <c r="AN1941" s="283">
        <f t="shared" si="1509"/>
        <v>0</v>
      </c>
      <c r="AO1941" s="242">
        <f t="shared" si="1510"/>
        <v>0</v>
      </c>
      <c r="AP1941" s="242">
        <f t="shared" si="1511"/>
        <v>0</v>
      </c>
      <c r="AQ1941" s="276">
        <f t="shared" si="1494"/>
        <v>0</v>
      </c>
      <c r="AR1941" s="281">
        <f t="shared" si="1479"/>
        <v>0</v>
      </c>
      <c r="AS1941" s="245">
        <f t="shared" si="1480"/>
        <v>0</v>
      </c>
      <c r="AY1941" s="160"/>
      <c r="AZ1941" s="160"/>
      <c r="BK1941" s="2"/>
      <c r="BL1941" s="2"/>
      <c r="BM1941" s="2"/>
      <c r="BN1941" s="2"/>
      <c r="BO1941" s="2"/>
      <c r="BP1941" s="2"/>
      <c r="BQ1941" s="2"/>
      <c r="BR1941" s="2"/>
      <c r="BS1941" s="2"/>
      <c r="BT1941" s="2"/>
      <c r="BU1941" s="2"/>
      <c r="BV1941" s="2"/>
      <c r="BW1941" s="2"/>
      <c r="BX1941" s="2"/>
      <c r="BY1941" s="2"/>
      <c r="BZ1941" s="2"/>
      <c r="CA1941" s="2"/>
      <c r="CI1941"/>
      <c r="CJ1941"/>
      <c r="CK1941"/>
      <c r="CL1941"/>
      <c r="CM1941"/>
      <c r="CN1941"/>
      <c r="CO1941"/>
      <c r="CP1941"/>
      <c r="CQ1941"/>
      <c r="CR1941"/>
      <c r="CS1941"/>
      <c r="CT1941"/>
      <c r="CU1941"/>
      <c r="CV1941"/>
      <c r="CW1941"/>
      <c r="CX1941"/>
    </row>
    <row r="1942" spans="2:102" x14ac:dyDescent="0.35">
      <c r="B1942" s="70" t="str">
        <f t="shared" ref="B1942:F1942" si="1522">B935</f>
        <v/>
      </c>
      <c r="C1942" s="166" t="str">
        <f t="shared" si="1522"/>
        <v/>
      </c>
      <c r="D1942" s="273" t="str">
        <f t="shared" si="1522"/>
        <v/>
      </c>
      <c r="E1942" s="273">
        <f t="shared" si="1522"/>
        <v>45016</v>
      </c>
      <c r="F1942" s="273">
        <f t="shared" si="1522"/>
        <v>0</v>
      </c>
      <c r="G1942" s="98">
        <f t="shared" si="1496"/>
        <v>0</v>
      </c>
      <c r="H1942" s="242">
        <f>IF(G1942=0,0,SUMIFS('Sch A. Input'!$H933:$CJ933,'Sch A. Input'!$H$14:$CJ$14,"Recurring",'Sch A. Input'!$H$13:$CJ$13,"&lt;="&amp;$O$1020,'Sch A. Input'!$H$13:$CJ$13,"&lt;="&amp;$L$11))</f>
        <v>0</v>
      </c>
      <c r="I1942" s="242">
        <f>IF(G1942=0,0,SUMIFS('Sch A. Input'!$H933:$CJ933,'Sch A. Input'!$H$14:$CJ$14,"One-time",'Sch A. Input'!$H$13:$CJ$13,"&lt;="&amp;$O$1020,'Sch A. Input'!$H$13:$CJ$13,"&lt;="&amp;$L$11))</f>
        <v>0</v>
      </c>
      <c r="J1942" s="283">
        <f t="shared" si="1497"/>
        <v>0</v>
      </c>
      <c r="K1942" s="242">
        <f t="shared" si="1498"/>
        <v>0</v>
      </c>
      <c r="L1942" s="242">
        <f t="shared" si="1499"/>
        <v>0</v>
      </c>
      <c r="M1942" s="276">
        <f t="shared" si="1491"/>
        <v>0</v>
      </c>
      <c r="N1942" s="281">
        <f t="shared" si="1473"/>
        <v>0</v>
      </c>
      <c r="O1942" s="245">
        <f t="shared" si="1474"/>
        <v>0</v>
      </c>
      <c r="P1942" s="248"/>
      <c r="Q1942" s="285">
        <f t="shared" si="1500"/>
        <v>0</v>
      </c>
      <c r="R1942" s="242">
        <f>IF(Q1942=0,0,SUMIFS('Sch A. Input'!$H933:$CJ933,'Sch A. Input'!$H$14:$CJ$14,"Recurring",'Sch A. Input'!$H$13:$CJ$13,"&lt;="&amp;$L$11,'Sch A. Input'!$H$13:$CJ$13,"&lt;="&amp;$Y$1020,'Sch A. Input'!$H$13:$CJ$13,"&gt;"&amp;$O$1020))</f>
        <v>0</v>
      </c>
      <c r="S1942" s="242">
        <f>IF(Q1942=0,0,SUMIFS('Sch A. Input'!$H933:$CJ933,'Sch A. Input'!$H$14:$CJ$14,"One-time",'Sch A. Input'!$H$13:$CJ$13,"&lt;="&amp;$L$11,'Sch A. Input'!$H$13:$CJ$13,"&lt;="&amp;$Y$1020,'Sch A. Input'!$H$13:$CJ$13,"&gt;"&amp;$O$1020))</f>
        <v>0</v>
      </c>
      <c r="T1942" s="283">
        <f t="shared" si="1501"/>
        <v>0</v>
      </c>
      <c r="U1942" s="242">
        <f t="shared" si="1502"/>
        <v>0</v>
      </c>
      <c r="V1942" s="242">
        <f t="shared" si="1503"/>
        <v>0</v>
      </c>
      <c r="W1942" s="276">
        <f t="shared" si="1492"/>
        <v>0</v>
      </c>
      <c r="X1942" s="281">
        <f t="shared" si="1475"/>
        <v>0</v>
      </c>
      <c r="Y1942" s="245">
        <f t="shared" si="1476"/>
        <v>0</v>
      </c>
      <c r="Z1942" s="248"/>
      <c r="AA1942" s="285">
        <f t="shared" si="1504"/>
        <v>0</v>
      </c>
      <c r="AB1942" s="242">
        <f>IF(AA1942=0,0,SUMIFS('Sch A. Input'!$H933:$CJ933,'Sch A. Input'!$H$14:$CJ$14,"Recurring",'Sch A. Input'!$H$13:$CJ$13,"&lt;="&amp;$L$11,'Sch A. Input'!$H$13:$CJ$13,"&lt;="&amp;$AI$1020,'Sch A. Input'!$H$13:$CJ$13,"&gt;"&amp;$Y$1020))</f>
        <v>0</v>
      </c>
      <c r="AC1942" s="242">
        <f>IF(AA1942=0,0,SUMIFS('Sch A. Input'!$H933:$CJ933,'Sch A. Input'!$H$14:$CJ$14,"One-time",'Sch A. Input'!$H$13:$CJ$13,"&lt;="&amp;$L$11,'Sch A. Input'!$H$13:$CJ$13,"&lt;="&amp;$AI$1020,'Sch A. Input'!$H$13:$CJ$13,"&gt;"&amp;$Y$1020))</f>
        <v>0</v>
      </c>
      <c r="AD1942" s="283">
        <f t="shared" si="1505"/>
        <v>0</v>
      </c>
      <c r="AE1942" s="242">
        <f t="shared" si="1506"/>
        <v>0</v>
      </c>
      <c r="AF1942" s="242">
        <f t="shared" si="1507"/>
        <v>0</v>
      </c>
      <c r="AG1942" s="276">
        <f t="shared" si="1493"/>
        <v>0</v>
      </c>
      <c r="AH1942" s="281">
        <f t="shared" si="1477"/>
        <v>0</v>
      </c>
      <c r="AI1942" s="245">
        <f t="shared" si="1478"/>
        <v>0</v>
      </c>
      <c r="AK1942" s="285">
        <f t="shared" si="1508"/>
        <v>0</v>
      </c>
      <c r="AL1942" s="242">
        <f>IF(AK1942=0,0,SUMIFS('Sch A. Input'!$H933:$CJ933,'Sch A. Input'!$H$14:$CJ$14,"Recurring",'Sch A. Input'!$H$13:$CJ$13,"&lt;="&amp;$L$11,'Sch A. Input'!$H$13:$CJ$13,"&lt;="&amp;$AS$1020,'Sch A. Input'!$H$13:$CJ$13,"&gt;"&amp;$AI$1020))</f>
        <v>0</v>
      </c>
      <c r="AM1942" s="242">
        <f>IF(AK1942=0,0,SUMIFS('Sch A. Input'!$H933:$CJ933,'Sch A. Input'!$H$14:$CJ$14,"One-time",'Sch A. Input'!$H$13:$CJ$13,"&lt;="&amp;$L$11,'Sch A. Input'!$H$13:$CJ$13,"&lt;="&amp;$AS$1020,'Sch A. Input'!$H$13:$CJ$13,"&gt;"&amp;$AI$1020))</f>
        <v>0</v>
      </c>
      <c r="AN1942" s="283">
        <f t="shared" si="1509"/>
        <v>0</v>
      </c>
      <c r="AO1942" s="242">
        <f t="shared" si="1510"/>
        <v>0</v>
      </c>
      <c r="AP1942" s="242">
        <f t="shared" si="1511"/>
        <v>0</v>
      </c>
      <c r="AQ1942" s="276">
        <f t="shared" si="1494"/>
        <v>0</v>
      </c>
      <c r="AR1942" s="281">
        <f t="shared" si="1479"/>
        <v>0</v>
      </c>
      <c r="AS1942" s="245">
        <f t="shared" si="1480"/>
        <v>0</v>
      </c>
      <c r="AY1942" s="160"/>
      <c r="AZ1942" s="160"/>
      <c r="BK1942" s="2"/>
      <c r="BL1942" s="2"/>
      <c r="BM1942" s="2"/>
      <c r="BN1942" s="2"/>
      <c r="BO1942" s="2"/>
      <c r="BP1942" s="2"/>
      <c r="BQ1942" s="2"/>
      <c r="BR1942" s="2"/>
      <c r="BS1942" s="2"/>
      <c r="BT1942" s="2"/>
      <c r="BU1942" s="2"/>
      <c r="BV1942" s="2"/>
      <c r="BW1942" s="2"/>
      <c r="BX1942" s="2"/>
      <c r="BY1942" s="2"/>
      <c r="BZ1942" s="2"/>
      <c r="CA1942" s="2"/>
      <c r="CI1942"/>
      <c r="CJ1942"/>
      <c r="CK1942"/>
      <c r="CL1942"/>
      <c r="CM1942"/>
      <c r="CN1942"/>
      <c r="CO1942"/>
      <c r="CP1942"/>
      <c r="CQ1942"/>
      <c r="CR1942"/>
      <c r="CS1942"/>
      <c r="CT1942"/>
      <c r="CU1942"/>
      <c r="CV1942"/>
      <c r="CW1942"/>
      <c r="CX1942"/>
    </row>
    <row r="1943" spans="2:102" x14ac:dyDescent="0.35">
      <c r="B1943" s="70" t="str">
        <f t="shared" ref="B1943:F1943" si="1523">B936</f>
        <v/>
      </c>
      <c r="C1943" s="166" t="str">
        <f t="shared" si="1523"/>
        <v/>
      </c>
      <c r="D1943" s="273" t="str">
        <f t="shared" si="1523"/>
        <v/>
      </c>
      <c r="E1943" s="273">
        <f t="shared" si="1523"/>
        <v>45016</v>
      </c>
      <c r="F1943" s="273">
        <f t="shared" si="1523"/>
        <v>0</v>
      </c>
      <c r="G1943" s="98">
        <f t="shared" si="1496"/>
        <v>0</v>
      </c>
      <c r="H1943" s="242">
        <f>IF(G1943=0,0,SUMIFS('Sch A. Input'!$H934:$CJ934,'Sch A. Input'!$H$14:$CJ$14,"Recurring",'Sch A. Input'!$H$13:$CJ$13,"&lt;="&amp;$O$1020,'Sch A. Input'!$H$13:$CJ$13,"&lt;="&amp;$L$11))</f>
        <v>0</v>
      </c>
      <c r="I1943" s="242">
        <f>IF(G1943=0,0,SUMIFS('Sch A. Input'!$H934:$CJ934,'Sch A. Input'!$H$14:$CJ$14,"One-time",'Sch A. Input'!$H$13:$CJ$13,"&lt;="&amp;$O$1020,'Sch A. Input'!$H$13:$CJ$13,"&lt;="&amp;$L$11))</f>
        <v>0</v>
      </c>
      <c r="J1943" s="283">
        <f t="shared" si="1497"/>
        <v>0</v>
      </c>
      <c r="K1943" s="242">
        <f t="shared" si="1498"/>
        <v>0</v>
      </c>
      <c r="L1943" s="242">
        <f t="shared" si="1499"/>
        <v>0</v>
      </c>
      <c r="M1943" s="276">
        <f t="shared" si="1491"/>
        <v>0</v>
      </c>
      <c r="N1943" s="281">
        <f t="shared" si="1473"/>
        <v>0</v>
      </c>
      <c r="O1943" s="245">
        <f t="shared" si="1474"/>
        <v>0</v>
      </c>
      <c r="P1943" s="248"/>
      <c r="Q1943" s="285">
        <f t="shared" si="1500"/>
        <v>0</v>
      </c>
      <c r="R1943" s="242">
        <f>IF(Q1943=0,0,SUMIFS('Sch A. Input'!$H934:$CJ934,'Sch A. Input'!$H$14:$CJ$14,"Recurring",'Sch A. Input'!$H$13:$CJ$13,"&lt;="&amp;$L$11,'Sch A. Input'!$H$13:$CJ$13,"&lt;="&amp;$Y$1020,'Sch A. Input'!$H$13:$CJ$13,"&gt;"&amp;$O$1020))</f>
        <v>0</v>
      </c>
      <c r="S1943" s="242">
        <f>IF(Q1943=0,0,SUMIFS('Sch A. Input'!$H934:$CJ934,'Sch A. Input'!$H$14:$CJ$14,"One-time",'Sch A. Input'!$H$13:$CJ$13,"&lt;="&amp;$L$11,'Sch A. Input'!$H$13:$CJ$13,"&lt;="&amp;$Y$1020,'Sch A. Input'!$H$13:$CJ$13,"&gt;"&amp;$O$1020))</f>
        <v>0</v>
      </c>
      <c r="T1943" s="283">
        <f t="shared" si="1501"/>
        <v>0</v>
      </c>
      <c r="U1943" s="242">
        <f t="shared" si="1502"/>
        <v>0</v>
      </c>
      <c r="V1943" s="242">
        <f t="shared" si="1503"/>
        <v>0</v>
      </c>
      <c r="W1943" s="276">
        <f t="shared" si="1492"/>
        <v>0</v>
      </c>
      <c r="X1943" s="281">
        <f t="shared" si="1475"/>
        <v>0</v>
      </c>
      <c r="Y1943" s="245">
        <f t="shared" si="1476"/>
        <v>0</v>
      </c>
      <c r="Z1943" s="248"/>
      <c r="AA1943" s="285">
        <f t="shared" si="1504"/>
        <v>0</v>
      </c>
      <c r="AB1943" s="242">
        <f>IF(AA1943=0,0,SUMIFS('Sch A. Input'!$H934:$CJ934,'Sch A. Input'!$H$14:$CJ$14,"Recurring",'Sch A. Input'!$H$13:$CJ$13,"&lt;="&amp;$L$11,'Sch A. Input'!$H$13:$CJ$13,"&lt;="&amp;$AI$1020,'Sch A. Input'!$H$13:$CJ$13,"&gt;"&amp;$Y$1020))</f>
        <v>0</v>
      </c>
      <c r="AC1943" s="242">
        <f>IF(AA1943=0,0,SUMIFS('Sch A. Input'!$H934:$CJ934,'Sch A. Input'!$H$14:$CJ$14,"One-time",'Sch A. Input'!$H$13:$CJ$13,"&lt;="&amp;$L$11,'Sch A. Input'!$H$13:$CJ$13,"&lt;="&amp;$AI$1020,'Sch A. Input'!$H$13:$CJ$13,"&gt;"&amp;$Y$1020))</f>
        <v>0</v>
      </c>
      <c r="AD1943" s="283">
        <f t="shared" si="1505"/>
        <v>0</v>
      </c>
      <c r="AE1943" s="242">
        <f t="shared" si="1506"/>
        <v>0</v>
      </c>
      <c r="AF1943" s="242">
        <f t="shared" si="1507"/>
        <v>0</v>
      </c>
      <c r="AG1943" s="276">
        <f t="shared" si="1493"/>
        <v>0</v>
      </c>
      <c r="AH1943" s="281">
        <f t="shared" si="1477"/>
        <v>0</v>
      </c>
      <c r="AI1943" s="245">
        <f t="shared" si="1478"/>
        <v>0</v>
      </c>
      <c r="AK1943" s="285">
        <f t="shared" si="1508"/>
        <v>0</v>
      </c>
      <c r="AL1943" s="242">
        <f>IF(AK1943=0,0,SUMIFS('Sch A. Input'!$H934:$CJ934,'Sch A. Input'!$H$14:$CJ$14,"Recurring",'Sch A. Input'!$H$13:$CJ$13,"&lt;="&amp;$L$11,'Sch A. Input'!$H$13:$CJ$13,"&lt;="&amp;$AS$1020,'Sch A. Input'!$H$13:$CJ$13,"&gt;"&amp;$AI$1020))</f>
        <v>0</v>
      </c>
      <c r="AM1943" s="242">
        <f>IF(AK1943=0,0,SUMIFS('Sch A. Input'!$H934:$CJ934,'Sch A. Input'!$H$14:$CJ$14,"One-time",'Sch A. Input'!$H$13:$CJ$13,"&lt;="&amp;$L$11,'Sch A. Input'!$H$13:$CJ$13,"&lt;="&amp;$AS$1020,'Sch A. Input'!$H$13:$CJ$13,"&gt;"&amp;$AI$1020))</f>
        <v>0</v>
      </c>
      <c r="AN1943" s="283">
        <f t="shared" si="1509"/>
        <v>0</v>
      </c>
      <c r="AO1943" s="242">
        <f t="shared" si="1510"/>
        <v>0</v>
      </c>
      <c r="AP1943" s="242">
        <f t="shared" si="1511"/>
        <v>0</v>
      </c>
      <c r="AQ1943" s="276">
        <f t="shared" si="1494"/>
        <v>0</v>
      </c>
      <c r="AR1943" s="281">
        <f t="shared" si="1479"/>
        <v>0</v>
      </c>
      <c r="AS1943" s="245">
        <f t="shared" si="1480"/>
        <v>0</v>
      </c>
      <c r="AY1943" s="160"/>
      <c r="AZ1943" s="160"/>
      <c r="BK1943" s="2"/>
      <c r="BL1943" s="2"/>
      <c r="BM1943" s="2"/>
      <c r="BN1943" s="2"/>
      <c r="BO1943" s="2"/>
      <c r="BP1943" s="2"/>
      <c r="BQ1943" s="2"/>
      <c r="BR1943" s="2"/>
      <c r="BS1943" s="2"/>
      <c r="BT1943" s="2"/>
      <c r="BU1943" s="2"/>
      <c r="BV1943" s="2"/>
      <c r="BW1943" s="2"/>
      <c r="BX1943" s="2"/>
      <c r="BY1943" s="2"/>
      <c r="BZ1943" s="2"/>
      <c r="CA1943" s="2"/>
      <c r="CI1943"/>
      <c r="CJ1943"/>
      <c r="CK1943"/>
      <c r="CL1943"/>
      <c r="CM1943"/>
      <c r="CN1943"/>
      <c r="CO1943"/>
      <c r="CP1943"/>
      <c r="CQ1943"/>
      <c r="CR1943"/>
      <c r="CS1943"/>
      <c r="CT1943"/>
      <c r="CU1943"/>
      <c r="CV1943"/>
      <c r="CW1943"/>
      <c r="CX1943"/>
    </row>
    <row r="1944" spans="2:102" x14ac:dyDescent="0.35">
      <c r="B1944" s="70" t="str">
        <f t="shared" ref="B1944:F1944" si="1524">B937</f>
        <v/>
      </c>
      <c r="C1944" s="166" t="str">
        <f t="shared" si="1524"/>
        <v/>
      </c>
      <c r="D1944" s="273" t="str">
        <f t="shared" si="1524"/>
        <v/>
      </c>
      <c r="E1944" s="273">
        <f t="shared" si="1524"/>
        <v>45016</v>
      </c>
      <c r="F1944" s="273">
        <f t="shared" si="1524"/>
        <v>0</v>
      </c>
      <c r="G1944" s="98">
        <f t="shared" si="1496"/>
        <v>0</v>
      </c>
      <c r="H1944" s="242">
        <f>IF(G1944=0,0,SUMIFS('Sch A. Input'!$H935:$CJ935,'Sch A. Input'!$H$14:$CJ$14,"Recurring",'Sch A. Input'!$H$13:$CJ$13,"&lt;="&amp;$O$1020,'Sch A. Input'!$H$13:$CJ$13,"&lt;="&amp;$L$11))</f>
        <v>0</v>
      </c>
      <c r="I1944" s="242">
        <f>IF(G1944=0,0,SUMIFS('Sch A. Input'!$H935:$CJ935,'Sch A. Input'!$H$14:$CJ$14,"One-time",'Sch A. Input'!$H$13:$CJ$13,"&lt;="&amp;$O$1020,'Sch A. Input'!$H$13:$CJ$13,"&lt;="&amp;$L$11))</f>
        <v>0</v>
      </c>
      <c r="J1944" s="283">
        <f t="shared" si="1497"/>
        <v>0</v>
      </c>
      <c r="K1944" s="242">
        <f t="shared" si="1498"/>
        <v>0</v>
      </c>
      <c r="L1944" s="242">
        <f t="shared" si="1499"/>
        <v>0</v>
      </c>
      <c r="M1944" s="276">
        <f t="shared" si="1491"/>
        <v>0</v>
      </c>
      <c r="N1944" s="281">
        <f t="shared" si="1473"/>
        <v>0</v>
      </c>
      <c r="O1944" s="245">
        <f t="shared" si="1474"/>
        <v>0</v>
      </c>
      <c r="P1944" s="248"/>
      <c r="Q1944" s="285">
        <f t="shared" si="1500"/>
        <v>0</v>
      </c>
      <c r="R1944" s="242">
        <f>IF(Q1944=0,0,SUMIFS('Sch A. Input'!$H935:$CJ935,'Sch A. Input'!$H$14:$CJ$14,"Recurring",'Sch A. Input'!$H$13:$CJ$13,"&lt;="&amp;$L$11,'Sch A. Input'!$H$13:$CJ$13,"&lt;="&amp;$Y$1020,'Sch A. Input'!$H$13:$CJ$13,"&gt;"&amp;$O$1020))</f>
        <v>0</v>
      </c>
      <c r="S1944" s="242">
        <f>IF(Q1944=0,0,SUMIFS('Sch A. Input'!$H935:$CJ935,'Sch A. Input'!$H$14:$CJ$14,"One-time",'Sch A. Input'!$H$13:$CJ$13,"&lt;="&amp;$L$11,'Sch A. Input'!$H$13:$CJ$13,"&lt;="&amp;$Y$1020,'Sch A. Input'!$H$13:$CJ$13,"&gt;"&amp;$O$1020))</f>
        <v>0</v>
      </c>
      <c r="T1944" s="283">
        <f t="shared" si="1501"/>
        <v>0</v>
      </c>
      <c r="U1944" s="242">
        <f t="shared" si="1502"/>
        <v>0</v>
      </c>
      <c r="V1944" s="242">
        <f t="shared" si="1503"/>
        <v>0</v>
      </c>
      <c r="W1944" s="276">
        <f t="shared" si="1492"/>
        <v>0</v>
      </c>
      <c r="X1944" s="281">
        <f t="shared" si="1475"/>
        <v>0</v>
      </c>
      <c r="Y1944" s="245">
        <f t="shared" si="1476"/>
        <v>0</v>
      </c>
      <c r="Z1944" s="248"/>
      <c r="AA1944" s="285">
        <f t="shared" si="1504"/>
        <v>0</v>
      </c>
      <c r="AB1944" s="242">
        <f>IF(AA1944=0,0,SUMIFS('Sch A. Input'!$H935:$CJ935,'Sch A. Input'!$H$14:$CJ$14,"Recurring",'Sch A. Input'!$H$13:$CJ$13,"&lt;="&amp;$L$11,'Sch A. Input'!$H$13:$CJ$13,"&lt;="&amp;$AI$1020,'Sch A. Input'!$H$13:$CJ$13,"&gt;"&amp;$Y$1020))</f>
        <v>0</v>
      </c>
      <c r="AC1944" s="242">
        <f>IF(AA1944=0,0,SUMIFS('Sch A. Input'!$H935:$CJ935,'Sch A. Input'!$H$14:$CJ$14,"One-time",'Sch A. Input'!$H$13:$CJ$13,"&lt;="&amp;$L$11,'Sch A. Input'!$H$13:$CJ$13,"&lt;="&amp;$AI$1020,'Sch A. Input'!$H$13:$CJ$13,"&gt;"&amp;$Y$1020))</f>
        <v>0</v>
      </c>
      <c r="AD1944" s="283">
        <f t="shared" si="1505"/>
        <v>0</v>
      </c>
      <c r="AE1944" s="242">
        <f t="shared" si="1506"/>
        <v>0</v>
      </c>
      <c r="AF1944" s="242">
        <f t="shared" si="1507"/>
        <v>0</v>
      </c>
      <c r="AG1944" s="276">
        <f t="shared" si="1493"/>
        <v>0</v>
      </c>
      <c r="AH1944" s="281">
        <f t="shared" si="1477"/>
        <v>0</v>
      </c>
      <c r="AI1944" s="245">
        <f t="shared" si="1478"/>
        <v>0</v>
      </c>
      <c r="AK1944" s="285">
        <f t="shared" si="1508"/>
        <v>0</v>
      </c>
      <c r="AL1944" s="242">
        <f>IF(AK1944=0,0,SUMIFS('Sch A. Input'!$H935:$CJ935,'Sch A. Input'!$H$14:$CJ$14,"Recurring",'Sch A. Input'!$H$13:$CJ$13,"&lt;="&amp;$L$11,'Sch A. Input'!$H$13:$CJ$13,"&lt;="&amp;$AS$1020,'Sch A. Input'!$H$13:$CJ$13,"&gt;"&amp;$AI$1020))</f>
        <v>0</v>
      </c>
      <c r="AM1944" s="242">
        <f>IF(AK1944=0,0,SUMIFS('Sch A. Input'!$H935:$CJ935,'Sch A. Input'!$H$14:$CJ$14,"One-time",'Sch A. Input'!$H$13:$CJ$13,"&lt;="&amp;$L$11,'Sch A. Input'!$H$13:$CJ$13,"&lt;="&amp;$AS$1020,'Sch A. Input'!$H$13:$CJ$13,"&gt;"&amp;$AI$1020))</f>
        <v>0</v>
      </c>
      <c r="AN1944" s="283">
        <f t="shared" si="1509"/>
        <v>0</v>
      </c>
      <c r="AO1944" s="242">
        <f t="shared" si="1510"/>
        <v>0</v>
      </c>
      <c r="AP1944" s="242">
        <f t="shared" si="1511"/>
        <v>0</v>
      </c>
      <c r="AQ1944" s="276">
        <f t="shared" si="1494"/>
        <v>0</v>
      </c>
      <c r="AR1944" s="281">
        <f t="shared" si="1479"/>
        <v>0</v>
      </c>
      <c r="AS1944" s="245">
        <f t="shared" si="1480"/>
        <v>0</v>
      </c>
      <c r="AY1944" s="160"/>
      <c r="AZ1944" s="160"/>
      <c r="BK1944" s="2"/>
      <c r="BL1944" s="2"/>
      <c r="BM1944" s="2"/>
      <c r="BN1944" s="2"/>
      <c r="BO1944" s="2"/>
      <c r="BP1944" s="2"/>
      <c r="BQ1944" s="2"/>
      <c r="BR1944" s="2"/>
      <c r="BS1944" s="2"/>
      <c r="BT1944" s="2"/>
      <c r="BU1944" s="2"/>
      <c r="BV1944" s="2"/>
      <c r="BW1944" s="2"/>
      <c r="BX1944" s="2"/>
      <c r="BY1944" s="2"/>
      <c r="BZ1944" s="2"/>
      <c r="CA1944" s="2"/>
      <c r="CI1944"/>
      <c r="CJ1944"/>
      <c r="CK1944"/>
      <c r="CL1944"/>
      <c r="CM1944"/>
      <c r="CN1944"/>
      <c r="CO1944"/>
      <c r="CP1944"/>
      <c r="CQ1944"/>
      <c r="CR1944"/>
      <c r="CS1944"/>
      <c r="CT1944"/>
      <c r="CU1944"/>
      <c r="CV1944"/>
      <c r="CW1944"/>
      <c r="CX1944"/>
    </row>
    <row r="1945" spans="2:102" x14ac:dyDescent="0.35">
      <c r="B1945" s="70" t="str">
        <f t="shared" ref="B1945:F1945" si="1525">B938</f>
        <v/>
      </c>
      <c r="C1945" s="166" t="str">
        <f t="shared" si="1525"/>
        <v/>
      </c>
      <c r="D1945" s="273" t="str">
        <f t="shared" si="1525"/>
        <v/>
      </c>
      <c r="E1945" s="273">
        <f t="shared" si="1525"/>
        <v>45016</v>
      </c>
      <c r="F1945" s="273">
        <f t="shared" si="1525"/>
        <v>0</v>
      </c>
      <c r="G1945" s="98">
        <f t="shared" si="1496"/>
        <v>0</v>
      </c>
      <c r="H1945" s="242">
        <f>IF(G1945=0,0,SUMIFS('Sch A. Input'!$H936:$CJ936,'Sch A. Input'!$H$14:$CJ$14,"Recurring",'Sch A. Input'!$H$13:$CJ$13,"&lt;="&amp;$O$1020,'Sch A. Input'!$H$13:$CJ$13,"&lt;="&amp;$L$11))</f>
        <v>0</v>
      </c>
      <c r="I1945" s="242">
        <f>IF(G1945=0,0,SUMIFS('Sch A. Input'!$H936:$CJ936,'Sch A. Input'!$H$14:$CJ$14,"One-time",'Sch A. Input'!$H$13:$CJ$13,"&lt;="&amp;$O$1020,'Sch A. Input'!$H$13:$CJ$13,"&lt;="&amp;$L$11))</f>
        <v>0</v>
      </c>
      <c r="J1945" s="283">
        <f t="shared" si="1497"/>
        <v>0</v>
      </c>
      <c r="K1945" s="242">
        <f t="shared" si="1498"/>
        <v>0</v>
      </c>
      <c r="L1945" s="242">
        <f t="shared" si="1499"/>
        <v>0</v>
      </c>
      <c r="M1945" s="276">
        <f t="shared" si="1491"/>
        <v>0</v>
      </c>
      <c r="N1945" s="281">
        <f t="shared" si="1473"/>
        <v>0</v>
      </c>
      <c r="O1945" s="245">
        <f t="shared" si="1474"/>
        <v>0</v>
      </c>
      <c r="P1945" s="248"/>
      <c r="Q1945" s="285">
        <f t="shared" si="1500"/>
        <v>0</v>
      </c>
      <c r="R1945" s="242">
        <f>IF(Q1945=0,0,SUMIFS('Sch A. Input'!$H936:$CJ936,'Sch A. Input'!$H$14:$CJ$14,"Recurring",'Sch A. Input'!$H$13:$CJ$13,"&lt;="&amp;$L$11,'Sch A. Input'!$H$13:$CJ$13,"&lt;="&amp;$Y$1020,'Sch A. Input'!$H$13:$CJ$13,"&gt;"&amp;$O$1020))</f>
        <v>0</v>
      </c>
      <c r="S1945" s="242">
        <f>IF(Q1945=0,0,SUMIFS('Sch A. Input'!$H936:$CJ936,'Sch A. Input'!$H$14:$CJ$14,"One-time",'Sch A. Input'!$H$13:$CJ$13,"&lt;="&amp;$L$11,'Sch A. Input'!$H$13:$CJ$13,"&lt;="&amp;$Y$1020,'Sch A. Input'!$H$13:$CJ$13,"&gt;"&amp;$O$1020))</f>
        <v>0</v>
      </c>
      <c r="T1945" s="283">
        <f t="shared" si="1501"/>
        <v>0</v>
      </c>
      <c r="U1945" s="242">
        <f t="shared" si="1502"/>
        <v>0</v>
      </c>
      <c r="V1945" s="242">
        <f t="shared" si="1503"/>
        <v>0</v>
      </c>
      <c r="W1945" s="276">
        <f t="shared" si="1492"/>
        <v>0</v>
      </c>
      <c r="X1945" s="281">
        <f t="shared" si="1475"/>
        <v>0</v>
      </c>
      <c r="Y1945" s="245">
        <f t="shared" si="1476"/>
        <v>0</v>
      </c>
      <c r="Z1945" s="248"/>
      <c r="AA1945" s="285">
        <f t="shared" si="1504"/>
        <v>0</v>
      </c>
      <c r="AB1945" s="242">
        <f>IF(AA1945=0,0,SUMIFS('Sch A. Input'!$H936:$CJ936,'Sch A. Input'!$H$14:$CJ$14,"Recurring",'Sch A. Input'!$H$13:$CJ$13,"&lt;="&amp;$L$11,'Sch A. Input'!$H$13:$CJ$13,"&lt;="&amp;$AI$1020,'Sch A. Input'!$H$13:$CJ$13,"&gt;"&amp;$Y$1020))</f>
        <v>0</v>
      </c>
      <c r="AC1945" s="242">
        <f>IF(AA1945=0,0,SUMIFS('Sch A. Input'!$H936:$CJ936,'Sch A. Input'!$H$14:$CJ$14,"One-time",'Sch A. Input'!$H$13:$CJ$13,"&lt;="&amp;$L$11,'Sch A. Input'!$H$13:$CJ$13,"&lt;="&amp;$AI$1020,'Sch A. Input'!$H$13:$CJ$13,"&gt;"&amp;$Y$1020))</f>
        <v>0</v>
      </c>
      <c r="AD1945" s="283">
        <f t="shared" si="1505"/>
        <v>0</v>
      </c>
      <c r="AE1945" s="242">
        <f t="shared" si="1506"/>
        <v>0</v>
      </c>
      <c r="AF1945" s="242">
        <f t="shared" si="1507"/>
        <v>0</v>
      </c>
      <c r="AG1945" s="276">
        <f t="shared" si="1493"/>
        <v>0</v>
      </c>
      <c r="AH1945" s="281">
        <f t="shared" si="1477"/>
        <v>0</v>
      </c>
      <c r="AI1945" s="245">
        <f t="shared" si="1478"/>
        <v>0</v>
      </c>
      <c r="AK1945" s="285">
        <f t="shared" si="1508"/>
        <v>0</v>
      </c>
      <c r="AL1945" s="242">
        <f>IF(AK1945=0,0,SUMIFS('Sch A. Input'!$H936:$CJ936,'Sch A. Input'!$H$14:$CJ$14,"Recurring",'Sch A. Input'!$H$13:$CJ$13,"&lt;="&amp;$L$11,'Sch A. Input'!$H$13:$CJ$13,"&lt;="&amp;$AS$1020,'Sch A. Input'!$H$13:$CJ$13,"&gt;"&amp;$AI$1020))</f>
        <v>0</v>
      </c>
      <c r="AM1945" s="242">
        <f>IF(AK1945=0,0,SUMIFS('Sch A. Input'!$H936:$CJ936,'Sch A. Input'!$H$14:$CJ$14,"One-time",'Sch A. Input'!$H$13:$CJ$13,"&lt;="&amp;$L$11,'Sch A. Input'!$H$13:$CJ$13,"&lt;="&amp;$AS$1020,'Sch A. Input'!$H$13:$CJ$13,"&gt;"&amp;$AI$1020))</f>
        <v>0</v>
      </c>
      <c r="AN1945" s="283">
        <f t="shared" si="1509"/>
        <v>0</v>
      </c>
      <c r="AO1945" s="242">
        <f t="shared" si="1510"/>
        <v>0</v>
      </c>
      <c r="AP1945" s="242">
        <f t="shared" si="1511"/>
        <v>0</v>
      </c>
      <c r="AQ1945" s="276">
        <f t="shared" si="1494"/>
        <v>0</v>
      </c>
      <c r="AR1945" s="281">
        <f t="shared" si="1479"/>
        <v>0</v>
      </c>
      <c r="AS1945" s="245">
        <f t="shared" si="1480"/>
        <v>0</v>
      </c>
      <c r="AY1945" s="160"/>
      <c r="AZ1945" s="160"/>
      <c r="BK1945" s="2"/>
      <c r="BL1945" s="2"/>
      <c r="BM1945" s="2"/>
      <c r="BN1945" s="2"/>
      <c r="BO1945" s="2"/>
      <c r="BP1945" s="2"/>
      <c r="BQ1945" s="2"/>
      <c r="BR1945" s="2"/>
      <c r="BS1945" s="2"/>
      <c r="BT1945" s="2"/>
      <c r="BU1945" s="2"/>
      <c r="BV1945" s="2"/>
      <c r="BW1945" s="2"/>
      <c r="BX1945" s="2"/>
      <c r="BY1945" s="2"/>
      <c r="BZ1945" s="2"/>
      <c r="CA1945" s="2"/>
      <c r="CI1945"/>
      <c r="CJ1945"/>
      <c r="CK1945"/>
      <c r="CL1945"/>
      <c r="CM1945"/>
      <c r="CN1945"/>
      <c r="CO1945"/>
      <c r="CP1945"/>
      <c r="CQ1945"/>
      <c r="CR1945"/>
      <c r="CS1945"/>
      <c r="CT1945"/>
      <c r="CU1945"/>
      <c r="CV1945"/>
      <c r="CW1945"/>
      <c r="CX1945"/>
    </row>
    <row r="1946" spans="2:102" x14ac:dyDescent="0.35">
      <c r="B1946" s="70" t="str">
        <f t="shared" ref="B1946:F1946" si="1526">B939</f>
        <v/>
      </c>
      <c r="C1946" s="166" t="str">
        <f t="shared" si="1526"/>
        <v/>
      </c>
      <c r="D1946" s="273" t="str">
        <f t="shared" si="1526"/>
        <v/>
      </c>
      <c r="E1946" s="273">
        <f t="shared" si="1526"/>
        <v>45016</v>
      </c>
      <c r="F1946" s="273">
        <f t="shared" si="1526"/>
        <v>0</v>
      </c>
      <c r="G1946" s="98">
        <f t="shared" si="1496"/>
        <v>0</v>
      </c>
      <c r="H1946" s="242">
        <f>IF(G1946=0,0,SUMIFS('Sch A. Input'!$H937:$CJ937,'Sch A. Input'!$H$14:$CJ$14,"Recurring",'Sch A. Input'!$H$13:$CJ$13,"&lt;="&amp;$O$1020,'Sch A. Input'!$H$13:$CJ$13,"&lt;="&amp;$L$11))</f>
        <v>0</v>
      </c>
      <c r="I1946" s="242">
        <f>IF(G1946=0,0,SUMIFS('Sch A. Input'!$H937:$CJ937,'Sch A. Input'!$H$14:$CJ$14,"One-time",'Sch A. Input'!$H$13:$CJ$13,"&lt;="&amp;$O$1020,'Sch A. Input'!$H$13:$CJ$13,"&lt;="&amp;$L$11))</f>
        <v>0</v>
      </c>
      <c r="J1946" s="283">
        <f t="shared" si="1497"/>
        <v>0</v>
      </c>
      <c r="K1946" s="242">
        <f t="shared" si="1498"/>
        <v>0</v>
      </c>
      <c r="L1946" s="242">
        <f t="shared" si="1499"/>
        <v>0</v>
      </c>
      <c r="M1946" s="276">
        <f t="shared" si="1491"/>
        <v>0</v>
      </c>
      <c r="N1946" s="281">
        <f t="shared" si="1473"/>
        <v>0</v>
      </c>
      <c r="O1946" s="245">
        <f t="shared" si="1474"/>
        <v>0</v>
      </c>
      <c r="P1946" s="248"/>
      <c r="Q1946" s="285">
        <f t="shared" si="1500"/>
        <v>0</v>
      </c>
      <c r="R1946" s="242">
        <f>IF(Q1946=0,0,SUMIFS('Sch A. Input'!$H937:$CJ937,'Sch A. Input'!$H$14:$CJ$14,"Recurring",'Sch A. Input'!$H$13:$CJ$13,"&lt;="&amp;$L$11,'Sch A. Input'!$H$13:$CJ$13,"&lt;="&amp;$Y$1020,'Sch A. Input'!$H$13:$CJ$13,"&gt;"&amp;$O$1020))</f>
        <v>0</v>
      </c>
      <c r="S1946" s="242">
        <f>IF(Q1946=0,0,SUMIFS('Sch A. Input'!$H937:$CJ937,'Sch A. Input'!$H$14:$CJ$14,"One-time",'Sch A. Input'!$H$13:$CJ$13,"&lt;="&amp;$L$11,'Sch A. Input'!$H$13:$CJ$13,"&lt;="&amp;$Y$1020,'Sch A. Input'!$H$13:$CJ$13,"&gt;"&amp;$O$1020))</f>
        <v>0</v>
      </c>
      <c r="T1946" s="283">
        <f t="shared" si="1501"/>
        <v>0</v>
      </c>
      <c r="U1946" s="242">
        <f t="shared" si="1502"/>
        <v>0</v>
      </c>
      <c r="V1946" s="242">
        <f t="shared" si="1503"/>
        <v>0</v>
      </c>
      <c r="W1946" s="276">
        <f t="shared" si="1492"/>
        <v>0</v>
      </c>
      <c r="X1946" s="281">
        <f t="shared" si="1475"/>
        <v>0</v>
      </c>
      <c r="Y1946" s="245">
        <f t="shared" si="1476"/>
        <v>0</v>
      </c>
      <c r="Z1946" s="248"/>
      <c r="AA1946" s="285">
        <f t="shared" si="1504"/>
        <v>0</v>
      </c>
      <c r="AB1946" s="242">
        <f>IF(AA1946=0,0,SUMIFS('Sch A. Input'!$H937:$CJ937,'Sch A. Input'!$H$14:$CJ$14,"Recurring",'Sch A. Input'!$H$13:$CJ$13,"&lt;="&amp;$L$11,'Sch A. Input'!$H$13:$CJ$13,"&lt;="&amp;$AI$1020,'Sch A. Input'!$H$13:$CJ$13,"&gt;"&amp;$Y$1020))</f>
        <v>0</v>
      </c>
      <c r="AC1946" s="242">
        <f>IF(AA1946=0,0,SUMIFS('Sch A. Input'!$H937:$CJ937,'Sch A. Input'!$H$14:$CJ$14,"One-time",'Sch A. Input'!$H$13:$CJ$13,"&lt;="&amp;$L$11,'Sch A. Input'!$H$13:$CJ$13,"&lt;="&amp;$AI$1020,'Sch A. Input'!$H$13:$CJ$13,"&gt;"&amp;$Y$1020))</f>
        <v>0</v>
      </c>
      <c r="AD1946" s="283">
        <f t="shared" si="1505"/>
        <v>0</v>
      </c>
      <c r="AE1946" s="242">
        <f t="shared" si="1506"/>
        <v>0</v>
      </c>
      <c r="AF1946" s="242">
        <f t="shared" si="1507"/>
        <v>0</v>
      </c>
      <c r="AG1946" s="276">
        <f t="shared" si="1493"/>
        <v>0</v>
      </c>
      <c r="AH1946" s="281">
        <f t="shared" si="1477"/>
        <v>0</v>
      </c>
      <c r="AI1946" s="245">
        <f t="shared" si="1478"/>
        <v>0</v>
      </c>
      <c r="AK1946" s="285">
        <f t="shared" si="1508"/>
        <v>0</v>
      </c>
      <c r="AL1946" s="242">
        <f>IF(AK1946=0,0,SUMIFS('Sch A. Input'!$H937:$CJ937,'Sch A. Input'!$H$14:$CJ$14,"Recurring",'Sch A. Input'!$H$13:$CJ$13,"&lt;="&amp;$L$11,'Sch A. Input'!$H$13:$CJ$13,"&lt;="&amp;$AS$1020,'Sch A. Input'!$H$13:$CJ$13,"&gt;"&amp;$AI$1020))</f>
        <v>0</v>
      </c>
      <c r="AM1946" s="242">
        <f>IF(AK1946=0,0,SUMIFS('Sch A. Input'!$H937:$CJ937,'Sch A. Input'!$H$14:$CJ$14,"One-time",'Sch A. Input'!$H$13:$CJ$13,"&lt;="&amp;$L$11,'Sch A. Input'!$H$13:$CJ$13,"&lt;="&amp;$AS$1020,'Sch A. Input'!$H$13:$CJ$13,"&gt;"&amp;$AI$1020))</f>
        <v>0</v>
      </c>
      <c r="AN1946" s="283">
        <f t="shared" si="1509"/>
        <v>0</v>
      </c>
      <c r="AO1946" s="242">
        <f t="shared" si="1510"/>
        <v>0</v>
      </c>
      <c r="AP1946" s="242">
        <f t="shared" si="1511"/>
        <v>0</v>
      </c>
      <c r="AQ1946" s="276">
        <f t="shared" si="1494"/>
        <v>0</v>
      </c>
      <c r="AR1946" s="281">
        <f t="shared" si="1479"/>
        <v>0</v>
      </c>
      <c r="AS1946" s="245">
        <f t="shared" si="1480"/>
        <v>0</v>
      </c>
      <c r="AY1946" s="160"/>
      <c r="AZ1946" s="160"/>
      <c r="BK1946" s="2"/>
      <c r="BL1946" s="2"/>
      <c r="BM1946" s="2"/>
      <c r="BN1946" s="2"/>
      <c r="BO1946" s="2"/>
      <c r="BP1946" s="2"/>
      <c r="BQ1946" s="2"/>
      <c r="BR1946" s="2"/>
      <c r="BS1946" s="2"/>
      <c r="BT1946" s="2"/>
      <c r="BU1946" s="2"/>
      <c r="BV1946" s="2"/>
      <c r="BW1946" s="2"/>
      <c r="BX1946" s="2"/>
      <c r="BY1946" s="2"/>
      <c r="BZ1946" s="2"/>
      <c r="CA1946" s="2"/>
      <c r="CI1946"/>
      <c r="CJ1946"/>
      <c r="CK1946"/>
      <c r="CL1946"/>
      <c r="CM1946"/>
      <c r="CN1946"/>
      <c r="CO1946"/>
      <c r="CP1946"/>
      <c r="CQ1946"/>
      <c r="CR1946"/>
      <c r="CS1946"/>
      <c r="CT1946"/>
      <c r="CU1946"/>
      <c r="CV1946"/>
      <c r="CW1946"/>
      <c r="CX1946"/>
    </row>
    <row r="1947" spans="2:102" x14ac:dyDescent="0.35">
      <c r="B1947" s="70" t="str">
        <f t="shared" ref="B1947:F1947" si="1527">B940</f>
        <v/>
      </c>
      <c r="C1947" s="166" t="str">
        <f t="shared" si="1527"/>
        <v/>
      </c>
      <c r="D1947" s="273" t="str">
        <f t="shared" si="1527"/>
        <v/>
      </c>
      <c r="E1947" s="273">
        <f t="shared" si="1527"/>
        <v>45016</v>
      </c>
      <c r="F1947" s="273">
        <f t="shared" si="1527"/>
        <v>0</v>
      </c>
      <c r="G1947" s="98">
        <f t="shared" si="1496"/>
        <v>0</v>
      </c>
      <c r="H1947" s="242">
        <f>IF(G1947=0,0,SUMIFS('Sch A. Input'!$H938:$CJ938,'Sch A. Input'!$H$14:$CJ$14,"Recurring",'Sch A. Input'!$H$13:$CJ$13,"&lt;="&amp;$O$1020,'Sch A. Input'!$H$13:$CJ$13,"&lt;="&amp;$L$11))</f>
        <v>0</v>
      </c>
      <c r="I1947" s="242">
        <f>IF(G1947=0,0,SUMIFS('Sch A. Input'!$H938:$CJ938,'Sch A. Input'!$H$14:$CJ$14,"One-time",'Sch A. Input'!$H$13:$CJ$13,"&lt;="&amp;$O$1020,'Sch A. Input'!$H$13:$CJ$13,"&lt;="&amp;$L$11))</f>
        <v>0</v>
      </c>
      <c r="J1947" s="283">
        <f t="shared" si="1497"/>
        <v>0</v>
      </c>
      <c r="K1947" s="242">
        <f t="shared" si="1498"/>
        <v>0</v>
      </c>
      <c r="L1947" s="242">
        <f t="shared" si="1499"/>
        <v>0</v>
      </c>
      <c r="M1947" s="276">
        <f t="shared" si="1491"/>
        <v>0</v>
      </c>
      <c r="N1947" s="281">
        <f t="shared" si="1473"/>
        <v>0</v>
      </c>
      <c r="O1947" s="245">
        <f t="shared" si="1474"/>
        <v>0</v>
      </c>
      <c r="P1947" s="248"/>
      <c r="Q1947" s="285">
        <f t="shared" si="1500"/>
        <v>0</v>
      </c>
      <c r="R1947" s="242">
        <f>IF(Q1947=0,0,SUMIFS('Sch A. Input'!$H938:$CJ938,'Sch A. Input'!$H$14:$CJ$14,"Recurring",'Sch A. Input'!$H$13:$CJ$13,"&lt;="&amp;$L$11,'Sch A. Input'!$H$13:$CJ$13,"&lt;="&amp;$Y$1020,'Sch A. Input'!$H$13:$CJ$13,"&gt;"&amp;$O$1020))</f>
        <v>0</v>
      </c>
      <c r="S1947" s="242">
        <f>IF(Q1947=0,0,SUMIFS('Sch A. Input'!$H938:$CJ938,'Sch A. Input'!$H$14:$CJ$14,"One-time",'Sch A. Input'!$H$13:$CJ$13,"&lt;="&amp;$L$11,'Sch A. Input'!$H$13:$CJ$13,"&lt;="&amp;$Y$1020,'Sch A. Input'!$H$13:$CJ$13,"&gt;"&amp;$O$1020))</f>
        <v>0</v>
      </c>
      <c r="T1947" s="283">
        <f t="shared" si="1501"/>
        <v>0</v>
      </c>
      <c r="U1947" s="242">
        <f t="shared" si="1502"/>
        <v>0</v>
      </c>
      <c r="V1947" s="242">
        <f t="shared" si="1503"/>
        <v>0</v>
      </c>
      <c r="W1947" s="276">
        <f t="shared" si="1492"/>
        <v>0</v>
      </c>
      <c r="X1947" s="281">
        <f t="shared" si="1475"/>
        <v>0</v>
      </c>
      <c r="Y1947" s="245">
        <f t="shared" si="1476"/>
        <v>0</v>
      </c>
      <c r="Z1947" s="248"/>
      <c r="AA1947" s="285">
        <f t="shared" si="1504"/>
        <v>0</v>
      </c>
      <c r="AB1947" s="242">
        <f>IF(AA1947=0,0,SUMIFS('Sch A. Input'!$H938:$CJ938,'Sch A. Input'!$H$14:$CJ$14,"Recurring",'Sch A. Input'!$H$13:$CJ$13,"&lt;="&amp;$L$11,'Sch A. Input'!$H$13:$CJ$13,"&lt;="&amp;$AI$1020,'Sch A. Input'!$H$13:$CJ$13,"&gt;"&amp;$Y$1020))</f>
        <v>0</v>
      </c>
      <c r="AC1947" s="242">
        <f>IF(AA1947=0,0,SUMIFS('Sch A. Input'!$H938:$CJ938,'Sch A. Input'!$H$14:$CJ$14,"One-time",'Sch A. Input'!$H$13:$CJ$13,"&lt;="&amp;$L$11,'Sch A. Input'!$H$13:$CJ$13,"&lt;="&amp;$AI$1020,'Sch A. Input'!$H$13:$CJ$13,"&gt;"&amp;$Y$1020))</f>
        <v>0</v>
      </c>
      <c r="AD1947" s="283">
        <f t="shared" si="1505"/>
        <v>0</v>
      </c>
      <c r="AE1947" s="242">
        <f t="shared" si="1506"/>
        <v>0</v>
      </c>
      <c r="AF1947" s="242">
        <f t="shared" si="1507"/>
        <v>0</v>
      </c>
      <c r="AG1947" s="276">
        <f t="shared" si="1493"/>
        <v>0</v>
      </c>
      <c r="AH1947" s="281">
        <f t="shared" si="1477"/>
        <v>0</v>
      </c>
      <c r="AI1947" s="245">
        <f t="shared" si="1478"/>
        <v>0</v>
      </c>
      <c r="AK1947" s="285">
        <f t="shared" si="1508"/>
        <v>0</v>
      </c>
      <c r="AL1947" s="242">
        <f>IF(AK1947=0,0,SUMIFS('Sch A. Input'!$H938:$CJ938,'Sch A. Input'!$H$14:$CJ$14,"Recurring",'Sch A. Input'!$H$13:$CJ$13,"&lt;="&amp;$L$11,'Sch A. Input'!$H$13:$CJ$13,"&lt;="&amp;$AS$1020,'Sch A. Input'!$H$13:$CJ$13,"&gt;"&amp;$AI$1020))</f>
        <v>0</v>
      </c>
      <c r="AM1947" s="242">
        <f>IF(AK1947=0,0,SUMIFS('Sch A. Input'!$H938:$CJ938,'Sch A. Input'!$H$14:$CJ$14,"One-time",'Sch A. Input'!$H$13:$CJ$13,"&lt;="&amp;$L$11,'Sch A. Input'!$H$13:$CJ$13,"&lt;="&amp;$AS$1020,'Sch A. Input'!$H$13:$CJ$13,"&gt;"&amp;$AI$1020))</f>
        <v>0</v>
      </c>
      <c r="AN1947" s="283">
        <f t="shared" si="1509"/>
        <v>0</v>
      </c>
      <c r="AO1947" s="242">
        <f t="shared" si="1510"/>
        <v>0</v>
      </c>
      <c r="AP1947" s="242">
        <f t="shared" si="1511"/>
        <v>0</v>
      </c>
      <c r="AQ1947" s="276">
        <f t="shared" si="1494"/>
        <v>0</v>
      </c>
      <c r="AR1947" s="281">
        <f t="shared" si="1479"/>
        <v>0</v>
      </c>
      <c r="AS1947" s="245">
        <f t="shared" si="1480"/>
        <v>0</v>
      </c>
      <c r="AY1947" s="160"/>
      <c r="AZ1947" s="160"/>
      <c r="BK1947" s="2"/>
      <c r="BL1947" s="2"/>
      <c r="BM1947" s="2"/>
      <c r="BN1947" s="2"/>
      <c r="BO1947" s="2"/>
      <c r="BP1947" s="2"/>
      <c r="BQ1947" s="2"/>
      <c r="BR1947" s="2"/>
      <c r="BS1947" s="2"/>
      <c r="BT1947" s="2"/>
      <c r="BU1947" s="2"/>
      <c r="BV1947" s="2"/>
      <c r="BW1947" s="2"/>
      <c r="BX1947" s="2"/>
      <c r="BY1947" s="2"/>
      <c r="BZ1947" s="2"/>
      <c r="CA1947" s="2"/>
      <c r="CI1947"/>
      <c r="CJ1947"/>
      <c r="CK1947"/>
      <c r="CL1947"/>
      <c r="CM1947"/>
      <c r="CN1947"/>
      <c r="CO1947"/>
      <c r="CP1947"/>
      <c r="CQ1947"/>
      <c r="CR1947"/>
      <c r="CS1947"/>
      <c r="CT1947"/>
      <c r="CU1947"/>
      <c r="CV1947"/>
      <c r="CW1947"/>
      <c r="CX1947"/>
    </row>
    <row r="1948" spans="2:102" x14ac:dyDescent="0.35">
      <c r="B1948" s="70" t="str">
        <f t="shared" ref="B1948:F1948" si="1528">B941</f>
        <v/>
      </c>
      <c r="C1948" s="166" t="str">
        <f t="shared" si="1528"/>
        <v/>
      </c>
      <c r="D1948" s="273" t="str">
        <f t="shared" si="1528"/>
        <v/>
      </c>
      <c r="E1948" s="273">
        <f t="shared" si="1528"/>
        <v>45016</v>
      </c>
      <c r="F1948" s="273">
        <f t="shared" si="1528"/>
        <v>0</v>
      </c>
      <c r="G1948" s="98">
        <f t="shared" si="1496"/>
        <v>0</v>
      </c>
      <c r="H1948" s="242">
        <f>IF(G1948=0,0,SUMIFS('Sch A. Input'!$H939:$CJ939,'Sch A. Input'!$H$14:$CJ$14,"Recurring",'Sch A. Input'!$H$13:$CJ$13,"&lt;="&amp;$O$1020,'Sch A. Input'!$H$13:$CJ$13,"&lt;="&amp;$L$11))</f>
        <v>0</v>
      </c>
      <c r="I1948" s="242">
        <f>IF(G1948=0,0,SUMIFS('Sch A. Input'!$H939:$CJ939,'Sch A. Input'!$H$14:$CJ$14,"One-time",'Sch A. Input'!$H$13:$CJ$13,"&lt;="&amp;$O$1020,'Sch A. Input'!$H$13:$CJ$13,"&lt;="&amp;$L$11))</f>
        <v>0</v>
      </c>
      <c r="J1948" s="283">
        <f t="shared" si="1497"/>
        <v>0</v>
      </c>
      <c r="K1948" s="242">
        <f t="shared" si="1498"/>
        <v>0</v>
      </c>
      <c r="L1948" s="242">
        <f t="shared" si="1499"/>
        <v>0</v>
      </c>
      <c r="M1948" s="276">
        <f t="shared" si="1491"/>
        <v>0</v>
      </c>
      <c r="N1948" s="281">
        <f t="shared" si="1473"/>
        <v>0</v>
      </c>
      <c r="O1948" s="245">
        <f t="shared" si="1474"/>
        <v>0</v>
      </c>
      <c r="P1948" s="248"/>
      <c r="Q1948" s="285">
        <f t="shared" si="1500"/>
        <v>0</v>
      </c>
      <c r="R1948" s="242">
        <f>IF(Q1948=0,0,SUMIFS('Sch A. Input'!$H939:$CJ939,'Sch A. Input'!$H$14:$CJ$14,"Recurring",'Sch A. Input'!$H$13:$CJ$13,"&lt;="&amp;$L$11,'Sch A. Input'!$H$13:$CJ$13,"&lt;="&amp;$Y$1020,'Sch A. Input'!$H$13:$CJ$13,"&gt;"&amp;$O$1020))</f>
        <v>0</v>
      </c>
      <c r="S1948" s="242">
        <f>IF(Q1948=0,0,SUMIFS('Sch A. Input'!$H939:$CJ939,'Sch A. Input'!$H$14:$CJ$14,"One-time",'Sch A. Input'!$H$13:$CJ$13,"&lt;="&amp;$L$11,'Sch A. Input'!$H$13:$CJ$13,"&lt;="&amp;$Y$1020,'Sch A. Input'!$H$13:$CJ$13,"&gt;"&amp;$O$1020))</f>
        <v>0</v>
      </c>
      <c r="T1948" s="283">
        <f t="shared" si="1501"/>
        <v>0</v>
      </c>
      <c r="U1948" s="242">
        <f t="shared" si="1502"/>
        <v>0</v>
      </c>
      <c r="V1948" s="242">
        <f t="shared" si="1503"/>
        <v>0</v>
      </c>
      <c r="W1948" s="276">
        <f t="shared" si="1492"/>
        <v>0</v>
      </c>
      <c r="X1948" s="281">
        <f t="shared" si="1475"/>
        <v>0</v>
      </c>
      <c r="Y1948" s="245">
        <f t="shared" si="1476"/>
        <v>0</v>
      </c>
      <c r="Z1948" s="248"/>
      <c r="AA1948" s="285">
        <f t="shared" si="1504"/>
        <v>0</v>
      </c>
      <c r="AB1948" s="242">
        <f>IF(AA1948=0,0,SUMIFS('Sch A. Input'!$H939:$CJ939,'Sch A. Input'!$H$14:$CJ$14,"Recurring",'Sch A. Input'!$H$13:$CJ$13,"&lt;="&amp;$L$11,'Sch A. Input'!$H$13:$CJ$13,"&lt;="&amp;$AI$1020,'Sch A. Input'!$H$13:$CJ$13,"&gt;"&amp;$Y$1020))</f>
        <v>0</v>
      </c>
      <c r="AC1948" s="242">
        <f>IF(AA1948=0,0,SUMIFS('Sch A. Input'!$H939:$CJ939,'Sch A. Input'!$H$14:$CJ$14,"One-time",'Sch A. Input'!$H$13:$CJ$13,"&lt;="&amp;$L$11,'Sch A. Input'!$H$13:$CJ$13,"&lt;="&amp;$AI$1020,'Sch A. Input'!$H$13:$CJ$13,"&gt;"&amp;$Y$1020))</f>
        <v>0</v>
      </c>
      <c r="AD1948" s="283">
        <f t="shared" si="1505"/>
        <v>0</v>
      </c>
      <c r="AE1948" s="242">
        <f t="shared" si="1506"/>
        <v>0</v>
      </c>
      <c r="AF1948" s="242">
        <f t="shared" si="1507"/>
        <v>0</v>
      </c>
      <c r="AG1948" s="276">
        <f t="shared" si="1493"/>
        <v>0</v>
      </c>
      <c r="AH1948" s="281">
        <f t="shared" si="1477"/>
        <v>0</v>
      </c>
      <c r="AI1948" s="245">
        <f t="shared" si="1478"/>
        <v>0</v>
      </c>
      <c r="AK1948" s="285">
        <f t="shared" si="1508"/>
        <v>0</v>
      </c>
      <c r="AL1948" s="242">
        <f>IF(AK1948=0,0,SUMIFS('Sch A. Input'!$H939:$CJ939,'Sch A. Input'!$H$14:$CJ$14,"Recurring",'Sch A. Input'!$H$13:$CJ$13,"&lt;="&amp;$L$11,'Sch A. Input'!$H$13:$CJ$13,"&lt;="&amp;$AS$1020,'Sch A. Input'!$H$13:$CJ$13,"&gt;"&amp;$AI$1020))</f>
        <v>0</v>
      </c>
      <c r="AM1948" s="242">
        <f>IF(AK1948=0,0,SUMIFS('Sch A. Input'!$H939:$CJ939,'Sch A. Input'!$H$14:$CJ$14,"One-time",'Sch A. Input'!$H$13:$CJ$13,"&lt;="&amp;$L$11,'Sch A. Input'!$H$13:$CJ$13,"&lt;="&amp;$AS$1020,'Sch A. Input'!$H$13:$CJ$13,"&gt;"&amp;$AI$1020))</f>
        <v>0</v>
      </c>
      <c r="AN1948" s="283">
        <f t="shared" si="1509"/>
        <v>0</v>
      </c>
      <c r="AO1948" s="242">
        <f t="shared" si="1510"/>
        <v>0</v>
      </c>
      <c r="AP1948" s="242">
        <f t="shared" si="1511"/>
        <v>0</v>
      </c>
      <c r="AQ1948" s="276">
        <f t="shared" si="1494"/>
        <v>0</v>
      </c>
      <c r="AR1948" s="281">
        <f t="shared" si="1479"/>
        <v>0</v>
      </c>
      <c r="AS1948" s="245">
        <f t="shared" si="1480"/>
        <v>0</v>
      </c>
      <c r="AY1948" s="160"/>
      <c r="AZ1948" s="160"/>
      <c r="BK1948" s="2"/>
      <c r="BL1948" s="2"/>
      <c r="BM1948" s="2"/>
      <c r="BN1948" s="2"/>
      <c r="BO1948" s="2"/>
      <c r="BP1948" s="2"/>
      <c r="BQ1948" s="2"/>
      <c r="BR1948" s="2"/>
      <c r="BS1948" s="2"/>
      <c r="BT1948" s="2"/>
      <c r="BU1948" s="2"/>
      <c r="BV1948" s="2"/>
      <c r="BW1948" s="2"/>
      <c r="BX1948" s="2"/>
      <c r="BY1948" s="2"/>
      <c r="BZ1948" s="2"/>
      <c r="CA1948" s="2"/>
      <c r="CI1948"/>
      <c r="CJ1948"/>
      <c r="CK1948"/>
      <c r="CL1948"/>
      <c r="CM1948"/>
      <c r="CN1948"/>
      <c r="CO1948"/>
      <c r="CP1948"/>
      <c r="CQ1948"/>
      <c r="CR1948"/>
      <c r="CS1948"/>
      <c r="CT1948"/>
      <c r="CU1948"/>
      <c r="CV1948"/>
      <c r="CW1948"/>
      <c r="CX1948"/>
    </row>
    <row r="1949" spans="2:102" x14ac:dyDescent="0.35">
      <c r="B1949" s="70" t="str">
        <f t="shared" ref="B1949:F1949" si="1529">B942</f>
        <v/>
      </c>
      <c r="C1949" s="166" t="str">
        <f t="shared" si="1529"/>
        <v/>
      </c>
      <c r="D1949" s="273" t="str">
        <f t="shared" si="1529"/>
        <v/>
      </c>
      <c r="E1949" s="273">
        <f t="shared" si="1529"/>
        <v>45016</v>
      </c>
      <c r="F1949" s="273">
        <f t="shared" si="1529"/>
        <v>0</v>
      </c>
      <c r="G1949" s="98">
        <f t="shared" si="1496"/>
        <v>0</v>
      </c>
      <c r="H1949" s="242">
        <f>IF(G1949=0,0,SUMIFS('Sch A. Input'!$H940:$CJ940,'Sch A. Input'!$H$14:$CJ$14,"Recurring",'Sch A. Input'!$H$13:$CJ$13,"&lt;="&amp;$O$1020,'Sch A. Input'!$H$13:$CJ$13,"&lt;="&amp;$L$11))</f>
        <v>0</v>
      </c>
      <c r="I1949" s="242">
        <f>IF(G1949=0,0,SUMIFS('Sch A. Input'!$H940:$CJ940,'Sch A. Input'!$H$14:$CJ$14,"One-time",'Sch A. Input'!$H$13:$CJ$13,"&lt;="&amp;$O$1020,'Sch A. Input'!$H$13:$CJ$13,"&lt;="&amp;$L$11))</f>
        <v>0</v>
      </c>
      <c r="J1949" s="283">
        <f t="shared" si="1497"/>
        <v>0</v>
      </c>
      <c r="K1949" s="242">
        <f t="shared" si="1498"/>
        <v>0</v>
      </c>
      <c r="L1949" s="242">
        <f t="shared" si="1499"/>
        <v>0</v>
      </c>
      <c r="M1949" s="276">
        <f t="shared" si="1491"/>
        <v>0</v>
      </c>
      <c r="N1949" s="281">
        <f t="shared" si="1473"/>
        <v>0</v>
      </c>
      <c r="O1949" s="245">
        <f t="shared" si="1474"/>
        <v>0</v>
      </c>
      <c r="P1949" s="248"/>
      <c r="Q1949" s="285">
        <f t="shared" si="1500"/>
        <v>0</v>
      </c>
      <c r="R1949" s="242">
        <f>IF(Q1949=0,0,SUMIFS('Sch A. Input'!$H940:$CJ940,'Sch A. Input'!$H$14:$CJ$14,"Recurring",'Sch A. Input'!$H$13:$CJ$13,"&lt;="&amp;$L$11,'Sch A. Input'!$H$13:$CJ$13,"&lt;="&amp;$Y$1020,'Sch A. Input'!$H$13:$CJ$13,"&gt;"&amp;$O$1020))</f>
        <v>0</v>
      </c>
      <c r="S1949" s="242">
        <f>IF(Q1949=0,0,SUMIFS('Sch A. Input'!$H940:$CJ940,'Sch A. Input'!$H$14:$CJ$14,"One-time",'Sch A. Input'!$H$13:$CJ$13,"&lt;="&amp;$L$11,'Sch A. Input'!$H$13:$CJ$13,"&lt;="&amp;$Y$1020,'Sch A. Input'!$H$13:$CJ$13,"&gt;"&amp;$O$1020))</f>
        <v>0</v>
      </c>
      <c r="T1949" s="283">
        <f t="shared" si="1501"/>
        <v>0</v>
      </c>
      <c r="U1949" s="242">
        <f t="shared" si="1502"/>
        <v>0</v>
      </c>
      <c r="V1949" s="242">
        <f t="shared" si="1503"/>
        <v>0</v>
      </c>
      <c r="W1949" s="276">
        <f t="shared" si="1492"/>
        <v>0</v>
      </c>
      <c r="X1949" s="281">
        <f t="shared" si="1475"/>
        <v>0</v>
      </c>
      <c r="Y1949" s="245">
        <f t="shared" si="1476"/>
        <v>0</v>
      </c>
      <c r="Z1949" s="248"/>
      <c r="AA1949" s="285">
        <f t="shared" si="1504"/>
        <v>0</v>
      </c>
      <c r="AB1949" s="242">
        <f>IF(AA1949=0,0,SUMIFS('Sch A. Input'!$H940:$CJ940,'Sch A. Input'!$H$14:$CJ$14,"Recurring",'Sch A. Input'!$H$13:$CJ$13,"&lt;="&amp;$L$11,'Sch A. Input'!$H$13:$CJ$13,"&lt;="&amp;$AI$1020,'Sch A. Input'!$H$13:$CJ$13,"&gt;"&amp;$Y$1020))</f>
        <v>0</v>
      </c>
      <c r="AC1949" s="242">
        <f>IF(AA1949=0,0,SUMIFS('Sch A. Input'!$H940:$CJ940,'Sch A. Input'!$H$14:$CJ$14,"One-time",'Sch A. Input'!$H$13:$CJ$13,"&lt;="&amp;$L$11,'Sch A. Input'!$H$13:$CJ$13,"&lt;="&amp;$AI$1020,'Sch A. Input'!$H$13:$CJ$13,"&gt;"&amp;$Y$1020))</f>
        <v>0</v>
      </c>
      <c r="AD1949" s="283">
        <f t="shared" si="1505"/>
        <v>0</v>
      </c>
      <c r="AE1949" s="242">
        <f t="shared" si="1506"/>
        <v>0</v>
      </c>
      <c r="AF1949" s="242">
        <f t="shared" si="1507"/>
        <v>0</v>
      </c>
      <c r="AG1949" s="276">
        <f t="shared" si="1493"/>
        <v>0</v>
      </c>
      <c r="AH1949" s="281">
        <f t="shared" si="1477"/>
        <v>0</v>
      </c>
      <c r="AI1949" s="245">
        <f t="shared" si="1478"/>
        <v>0</v>
      </c>
      <c r="AK1949" s="285">
        <f t="shared" si="1508"/>
        <v>0</v>
      </c>
      <c r="AL1949" s="242">
        <f>IF(AK1949=0,0,SUMIFS('Sch A. Input'!$H940:$CJ940,'Sch A. Input'!$H$14:$CJ$14,"Recurring",'Sch A. Input'!$H$13:$CJ$13,"&lt;="&amp;$L$11,'Sch A. Input'!$H$13:$CJ$13,"&lt;="&amp;$AS$1020,'Sch A. Input'!$H$13:$CJ$13,"&gt;"&amp;$AI$1020))</f>
        <v>0</v>
      </c>
      <c r="AM1949" s="242">
        <f>IF(AK1949=0,0,SUMIFS('Sch A. Input'!$H940:$CJ940,'Sch A. Input'!$H$14:$CJ$14,"One-time",'Sch A. Input'!$H$13:$CJ$13,"&lt;="&amp;$L$11,'Sch A. Input'!$H$13:$CJ$13,"&lt;="&amp;$AS$1020,'Sch A. Input'!$H$13:$CJ$13,"&gt;"&amp;$AI$1020))</f>
        <v>0</v>
      </c>
      <c r="AN1949" s="283">
        <f t="shared" si="1509"/>
        <v>0</v>
      </c>
      <c r="AO1949" s="242">
        <f t="shared" si="1510"/>
        <v>0</v>
      </c>
      <c r="AP1949" s="242">
        <f t="shared" si="1511"/>
        <v>0</v>
      </c>
      <c r="AQ1949" s="276">
        <f t="shared" si="1494"/>
        <v>0</v>
      </c>
      <c r="AR1949" s="281">
        <f t="shared" si="1479"/>
        <v>0</v>
      </c>
      <c r="AS1949" s="245">
        <f t="shared" si="1480"/>
        <v>0</v>
      </c>
      <c r="AY1949" s="160"/>
      <c r="AZ1949" s="160"/>
      <c r="BK1949" s="2"/>
      <c r="BL1949" s="2"/>
      <c r="BM1949" s="2"/>
      <c r="BN1949" s="2"/>
      <c r="BO1949" s="2"/>
      <c r="BP1949" s="2"/>
      <c r="BQ1949" s="2"/>
      <c r="BR1949" s="2"/>
      <c r="BS1949" s="2"/>
      <c r="BT1949" s="2"/>
      <c r="BU1949" s="2"/>
      <c r="BV1949" s="2"/>
      <c r="BW1949" s="2"/>
      <c r="BX1949" s="2"/>
      <c r="BY1949" s="2"/>
      <c r="BZ1949" s="2"/>
      <c r="CA1949" s="2"/>
      <c r="CI1949"/>
      <c r="CJ1949"/>
      <c r="CK1949"/>
      <c r="CL1949"/>
      <c r="CM1949"/>
      <c r="CN1949"/>
      <c r="CO1949"/>
      <c r="CP1949"/>
      <c r="CQ1949"/>
      <c r="CR1949"/>
      <c r="CS1949"/>
      <c r="CT1949"/>
      <c r="CU1949"/>
      <c r="CV1949"/>
      <c r="CW1949"/>
      <c r="CX1949"/>
    </row>
    <row r="1950" spans="2:102" x14ac:dyDescent="0.35">
      <c r="B1950" s="70" t="str">
        <f t="shared" ref="B1950:F1950" si="1530">B943</f>
        <v/>
      </c>
      <c r="C1950" s="166" t="str">
        <f t="shared" si="1530"/>
        <v/>
      </c>
      <c r="D1950" s="273" t="str">
        <f t="shared" si="1530"/>
        <v/>
      </c>
      <c r="E1950" s="273">
        <f t="shared" si="1530"/>
        <v>45016</v>
      </c>
      <c r="F1950" s="273">
        <f t="shared" si="1530"/>
        <v>0</v>
      </c>
      <c r="G1950" s="98">
        <f t="shared" si="1496"/>
        <v>0</v>
      </c>
      <c r="H1950" s="242">
        <f>IF(G1950=0,0,SUMIFS('Sch A. Input'!$H941:$CJ941,'Sch A. Input'!$H$14:$CJ$14,"Recurring",'Sch A. Input'!$H$13:$CJ$13,"&lt;="&amp;$O$1020,'Sch A. Input'!$H$13:$CJ$13,"&lt;="&amp;$L$11))</f>
        <v>0</v>
      </c>
      <c r="I1950" s="242">
        <f>IF(G1950=0,0,SUMIFS('Sch A. Input'!$H941:$CJ941,'Sch A. Input'!$H$14:$CJ$14,"One-time",'Sch A. Input'!$H$13:$CJ$13,"&lt;="&amp;$O$1020,'Sch A. Input'!$H$13:$CJ$13,"&lt;="&amp;$L$11))</f>
        <v>0</v>
      </c>
      <c r="J1950" s="283">
        <f t="shared" si="1497"/>
        <v>0</v>
      </c>
      <c r="K1950" s="242">
        <f t="shared" si="1498"/>
        <v>0</v>
      </c>
      <c r="L1950" s="242">
        <f t="shared" si="1499"/>
        <v>0</v>
      </c>
      <c r="M1950" s="276">
        <f t="shared" si="1491"/>
        <v>0</v>
      </c>
      <c r="N1950" s="281">
        <f t="shared" si="1473"/>
        <v>0</v>
      </c>
      <c r="O1950" s="245">
        <f t="shared" si="1474"/>
        <v>0</v>
      </c>
      <c r="P1950" s="248"/>
      <c r="Q1950" s="285">
        <f t="shared" si="1500"/>
        <v>0</v>
      </c>
      <c r="R1950" s="242">
        <f>IF(Q1950=0,0,SUMIFS('Sch A. Input'!$H941:$CJ941,'Sch A. Input'!$H$14:$CJ$14,"Recurring",'Sch A. Input'!$H$13:$CJ$13,"&lt;="&amp;$L$11,'Sch A. Input'!$H$13:$CJ$13,"&lt;="&amp;$Y$1020,'Sch A. Input'!$H$13:$CJ$13,"&gt;"&amp;$O$1020))</f>
        <v>0</v>
      </c>
      <c r="S1950" s="242">
        <f>IF(Q1950=0,0,SUMIFS('Sch A. Input'!$H941:$CJ941,'Sch A. Input'!$H$14:$CJ$14,"One-time",'Sch A. Input'!$H$13:$CJ$13,"&lt;="&amp;$L$11,'Sch A. Input'!$H$13:$CJ$13,"&lt;="&amp;$Y$1020,'Sch A. Input'!$H$13:$CJ$13,"&gt;"&amp;$O$1020))</f>
        <v>0</v>
      </c>
      <c r="T1950" s="283">
        <f t="shared" si="1501"/>
        <v>0</v>
      </c>
      <c r="U1950" s="242">
        <f t="shared" si="1502"/>
        <v>0</v>
      </c>
      <c r="V1950" s="242">
        <f t="shared" si="1503"/>
        <v>0</v>
      </c>
      <c r="W1950" s="276">
        <f t="shared" si="1492"/>
        <v>0</v>
      </c>
      <c r="X1950" s="281">
        <f t="shared" si="1475"/>
        <v>0</v>
      </c>
      <c r="Y1950" s="245">
        <f t="shared" si="1476"/>
        <v>0</v>
      </c>
      <c r="Z1950" s="248"/>
      <c r="AA1950" s="285">
        <f t="shared" si="1504"/>
        <v>0</v>
      </c>
      <c r="AB1950" s="242">
        <f>IF(AA1950=0,0,SUMIFS('Sch A. Input'!$H941:$CJ941,'Sch A. Input'!$H$14:$CJ$14,"Recurring",'Sch A. Input'!$H$13:$CJ$13,"&lt;="&amp;$L$11,'Sch A. Input'!$H$13:$CJ$13,"&lt;="&amp;$AI$1020,'Sch A. Input'!$H$13:$CJ$13,"&gt;"&amp;$Y$1020))</f>
        <v>0</v>
      </c>
      <c r="AC1950" s="242">
        <f>IF(AA1950=0,0,SUMIFS('Sch A. Input'!$H941:$CJ941,'Sch A. Input'!$H$14:$CJ$14,"One-time",'Sch A. Input'!$H$13:$CJ$13,"&lt;="&amp;$L$11,'Sch A. Input'!$H$13:$CJ$13,"&lt;="&amp;$AI$1020,'Sch A. Input'!$H$13:$CJ$13,"&gt;"&amp;$Y$1020))</f>
        <v>0</v>
      </c>
      <c r="AD1950" s="283">
        <f t="shared" si="1505"/>
        <v>0</v>
      </c>
      <c r="AE1950" s="242">
        <f t="shared" si="1506"/>
        <v>0</v>
      </c>
      <c r="AF1950" s="242">
        <f t="shared" si="1507"/>
        <v>0</v>
      </c>
      <c r="AG1950" s="276">
        <f t="shared" si="1493"/>
        <v>0</v>
      </c>
      <c r="AH1950" s="281">
        <f t="shared" si="1477"/>
        <v>0</v>
      </c>
      <c r="AI1950" s="245">
        <f t="shared" si="1478"/>
        <v>0</v>
      </c>
      <c r="AK1950" s="285">
        <f t="shared" si="1508"/>
        <v>0</v>
      </c>
      <c r="AL1950" s="242">
        <f>IF(AK1950=0,0,SUMIFS('Sch A. Input'!$H941:$CJ941,'Sch A. Input'!$H$14:$CJ$14,"Recurring",'Sch A. Input'!$H$13:$CJ$13,"&lt;="&amp;$L$11,'Sch A. Input'!$H$13:$CJ$13,"&lt;="&amp;$AS$1020,'Sch A. Input'!$H$13:$CJ$13,"&gt;"&amp;$AI$1020))</f>
        <v>0</v>
      </c>
      <c r="AM1950" s="242">
        <f>IF(AK1950=0,0,SUMIFS('Sch A. Input'!$H941:$CJ941,'Sch A. Input'!$H$14:$CJ$14,"One-time",'Sch A. Input'!$H$13:$CJ$13,"&lt;="&amp;$L$11,'Sch A. Input'!$H$13:$CJ$13,"&lt;="&amp;$AS$1020,'Sch A. Input'!$H$13:$CJ$13,"&gt;"&amp;$AI$1020))</f>
        <v>0</v>
      </c>
      <c r="AN1950" s="283">
        <f t="shared" si="1509"/>
        <v>0</v>
      </c>
      <c r="AO1950" s="242">
        <f t="shared" si="1510"/>
        <v>0</v>
      </c>
      <c r="AP1950" s="242">
        <f t="shared" si="1511"/>
        <v>0</v>
      </c>
      <c r="AQ1950" s="276">
        <f t="shared" si="1494"/>
        <v>0</v>
      </c>
      <c r="AR1950" s="281">
        <f t="shared" si="1479"/>
        <v>0</v>
      </c>
      <c r="AS1950" s="245">
        <f t="shared" si="1480"/>
        <v>0</v>
      </c>
      <c r="AY1950" s="160"/>
      <c r="AZ1950" s="160"/>
      <c r="BK1950" s="2"/>
      <c r="BL1950" s="2"/>
      <c r="BM1950" s="2"/>
      <c r="BN1950" s="2"/>
      <c r="BO1950" s="2"/>
      <c r="BP1950" s="2"/>
      <c r="BQ1950" s="2"/>
      <c r="BR1950" s="2"/>
      <c r="BS1950" s="2"/>
      <c r="BT1950" s="2"/>
      <c r="BU1950" s="2"/>
      <c r="BV1950" s="2"/>
      <c r="BW1950" s="2"/>
      <c r="BX1950" s="2"/>
      <c r="BY1950" s="2"/>
      <c r="BZ1950" s="2"/>
      <c r="CA1950" s="2"/>
      <c r="CI1950"/>
      <c r="CJ1950"/>
      <c r="CK1950"/>
      <c r="CL1950"/>
      <c r="CM1950"/>
      <c r="CN1950"/>
      <c r="CO1950"/>
      <c r="CP1950"/>
      <c r="CQ1950"/>
      <c r="CR1950"/>
      <c r="CS1950"/>
      <c r="CT1950"/>
      <c r="CU1950"/>
      <c r="CV1950"/>
      <c r="CW1950"/>
      <c r="CX1950"/>
    </row>
    <row r="1951" spans="2:102" x14ac:dyDescent="0.35">
      <c r="B1951" s="70" t="str">
        <f t="shared" ref="B1951:F1951" si="1531">B944</f>
        <v/>
      </c>
      <c r="C1951" s="166" t="str">
        <f t="shared" si="1531"/>
        <v/>
      </c>
      <c r="D1951" s="273" t="str">
        <f t="shared" si="1531"/>
        <v/>
      </c>
      <c r="E1951" s="273">
        <f t="shared" si="1531"/>
        <v>45016</v>
      </c>
      <c r="F1951" s="273">
        <f t="shared" si="1531"/>
        <v>0</v>
      </c>
      <c r="G1951" s="98">
        <f t="shared" si="1496"/>
        <v>0</v>
      </c>
      <c r="H1951" s="242">
        <f>IF(G1951=0,0,SUMIFS('Sch A. Input'!$H942:$CJ942,'Sch A. Input'!$H$14:$CJ$14,"Recurring",'Sch A. Input'!$H$13:$CJ$13,"&lt;="&amp;$O$1020,'Sch A. Input'!$H$13:$CJ$13,"&lt;="&amp;$L$11))</f>
        <v>0</v>
      </c>
      <c r="I1951" s="242">
        <f>IF(G1951=0,0,SUMIFS('Sch A. Input'!$H942:$CJ942,'Sch A. Input'!$H$14:$CJ$14,"One-time",'Sch A. Input'!$H$13:$CJ$13,"&lt;="&amp;$O$1020,'Sch A. Input'!$H$13:$CJ$13,"&lt;="&amp;$L$11))</f>
        <v>0</v>
      </c>
      <c r="J1951" s="283">
        <f t="shared" si="1497"/>
        <v>0</v>
      </c>
      <c r="K1951" s="242">
        <f t="shared" si="1498"/>
        <v>0</v>
      </c>
      <c r="L1951" s="242">
        <f t="shared" si="1499"/>
        <v>0</v>
      </c>
      <c r="M1951" s="276">
        <f t="shared" si="1491"/>
        <v>0</v>
      </c>
      <c r="N1951" s="281">
        <f t="shared" si="1473"/>
        <v>0</v>
      </c>
      <c r="O1951" s="245">
        <f t="shared" si="1474"/>
        <v>0</v>
      </c>
      <c r="P1951" s="248"/>
      <c r="Q1951" s="285">
        <f t="shared" si="1500"/>
        <v>0</v>
      </c>
      <c r="R1951" s="242">
        <f>IF(Q1951=0,0,SUMIFS('Sch A. Input'!$H942:$CJ942,'Sch A. Input'!$H$14:$CJ$14,"Recurring",'Sch A. Input'!$H$13:$CJ$13,"&lt;="&amp;$L$11,'Sch A. Input'!$H$13:$CJ$13,"&lt;="&amp;$Y$1020,'Sch A. Input'!$H$13:$CJ$13,"&gt;"&amp;$O$1020))</f>
        <v>0</v>
      </c>
      <c r="S1951" s="242">
        <f>IF(Q1951=0,0,SUMIFS('Sch A. Input'!$H942:$CJ942,'Sch A. Input'!$H$14:$CJ$14,"One-time",'Sch A. Input'!$H$13:$CJ$13,"&lt;="&amp;$L$11,'Sch A. Input'!$H$13:$CJ$13,"&lt;="&amp;$Y$1020,'Sch A. Input'!$H$13:$CJ$13,"&gt;"&amp;$O$1020))</f>
        <v>0</v>
      </c>
      <c r="T1951" s="283">
        <f t="shared" si="1501"/>
        <v>0</v>
      </c>
      <c r="U1951" s="242">
        <f t="shared" si="1502"/>
        <v>0</v>
      </c>
      <c r="V1951" s="242">
        <f t="shared" si="1503"/>
        <v>0</v>
      </c>
      <c r="W1951" s="276">
        <f t="shared" si="1492"/>
        <v>0</v>
      </c>
      <c r="X1951" s="281">
        <f t="shared" si="1475"/>
        <v>0</v>
      </c>
      <c r="Y1951" s="245">
        <f t="shared" si="1476"/>
        <v>0</v>
      </c>
      <c r="Z1951" s="248"/>
      <c r="AA1951" s="285">
        <f t="shared" si="1504"/>
        <v>0</v>
      </c>
      <c r="AB1951" s="242">
        <f>IF(AA1951=0,0,SUMIFS('Sch A. Input'!$H942:$CJ942,'Sch A. Input'!$H$14:$CJ$14,"Recurring",'Sch A. Input'!$H$13:$CJ$13,"&lt;="&amp;$L$11,'Sch A. Input'!$H$13:$CJ$13,"&lt;="&amp;$AI$1020,'Sch A. Input'!$H$13:$CJ$13,"&gt;"&amp;$Y$1020))</f>
        <v>0</v>
      </c>
      <c r="AC1951" s="242">
        <f>IF(AA1951=0,0,SUMIFS('Sch A. Input'!$H942:$CJ942,'Sch A. Input'!$H$14:$CJ$14,"One-time",'Sch A. Input'!$H$13:$CJ$13,"&lt;="&amp;$L$11,'Sch A. Input'!$H$13:$CJ$13,"&lt;="&amp;$AI$1020,'Sch A. Input'!$H$13:$CJ$13,"&gt;"&amp;$Y$1020))</f>
        <v>0</v>
      </c>
      <c r="AD1951" s="283">
        <f t="shared" si="1505"/>
        <v>0</v>
      </c>
      <c r="AE1951" s="242">
        <f t="shared" si="1506"/>
        <v>0</v>
      </c>
      <c r="AF1951" s="242">
        <f t="shared" si="1507"/>
        <v>0</v>
      </c>
      <c r="AG1951" s="276">
        <f t="shared" si="1493"/>
        <v>0</v>
      </c>
      <c r="AH1951" s="281">
        <f t="shared" si="1477"/>
        <v>0</v>
      </c>
      <c r="AI1951" s="245">
        <f t="shared" si="1478"/>
        <v>0</v>
      </c>
      <c r="AK1951" s="285">
        <f t="shared" si="1508"/>
        <v>0</v>
      </c>
      <c r="AL1951" s="242">
        <f>IF(AK1951=0,0,SUMIFS('Sch A. Input'!$H942:$CJ942,'Sch A. Input'!$H$14:$CJ$14,"Recurring",'Sch A. Input'!$H$13:$CJ$13,"&lt;="&amp;$L$11,'Sch A. Input'!$H$13:$CJ$13,"&lt;="&amp;$AS$1020,'Sch A. Input'!$H$13:$CJ$13,"&gt;"&amp;$AI$1020))</f>
        <v>0</v>
      </c>
      <c r="AM1951" s="242">
        <f>IF(AK1951=0,0,SUMIFS('Sch A. Input'!$H942:$CJ942,'Sch A. Input'!$H$14:$CJ$14,"One-time",'Sch A. Input'!$H$13:$CJ$13,"&lt;="&amp;$L$11,'Sch A. Input'!$H$13:$CJ$13,"&lt;="&amp;$AS$1020,'Sch A. Input'!$H$13:$CJ$13,"&gt;"&amp;$AI$1020))</f>
        <v>0</v>
      </c>
      <c r="AN1951" s="283">
        <f t="shared" si="1509"/>
        <v>0</v>
      </c>
      <c r="AO1951" s="242">
        <f t="shared" si="1510"/>
        <v>0</v>
      </c>
      <c r="AP1951" s="242">
        <f t="shared" si="1511"/>
        <v>0</v>
      </c>
      <c r="AQ1951" s="276">
        <f t="shared" si="1494"/>
        <v>0</v>
      </c>
      <c r="AR1951" s="281">
        <f t="shared" si="1479"/>
        <v>0</v>
      </c>
      <c r="AS1951" s="245">
        <f t="shared" si="1480"/>
        <v>0</v>
      </c>
      <c r="AY1951" s="160"/>
      <c r="AZ1951" s="160"/>
      <c r="BK1951" s="2"/>
      <c r="BL1951" s="2"/>
      <c r="BM1951" s="2"/>
      <c r="BN1951" s="2"/>
      <c r="BO1951" s="2"/>
      <c r="BP1951" s="2"/>
      <c r="BQ1951" s="2"/>
      <c r="BR1951" s="2"/>
      <c r="BS1951" s="2"/>
      <c r="BT1951" s="2"/>
      <c r="BU1951" s="2"/>
      <c r="BV1951" s="2"/>
      <c r="BW1951" s="2"/>
      <c r="BX1951" s="2"/>
      <c r="BY1951" s="2"/>
      <c r="BZ1951" s="2"/>
      <c r="CA1951" s="2"/>
      <c r="CI1951"/>
      <c r="CJ1951"/>
      <c r="CK1951"/>
      <c r="CL1951"/>
      <c r="CM1951"/>
      <c r="CN1951"/>
      <c r="CO1951"/>
      <c r="CP1951"/>
      <c r="CQ1951"/>
      <c r="CR1951"/>
      <c r="CS1951"/>
      <c r="CT1951"/>
      <c r="CU1951"/>
      <c r="CV1951"/>
      <c r="CW1951"/>
      <c r="CX1951"/>
    </row>
    <row r="1952" spans="2:102" x14ac:dyDescent="0.35">
      <c r="B1952" s="70" t="str">
        <f t="shared" ref="B1952:F1952" si="1532">B945</f>
        <v/>
      </c>
      <c r="C1952" s="166" t="str">
        <f t="shared" si="1532"/>
        <v/>
      </c>
      <c r="D1952" s="273" t="str">
        <f t="shared" si="1532"/>
        <v/>
      </c>
      <c r="E1952" s="273">
        <f t="shared" si="1532"/>
        <v>45016</v>
      </c>
      <c r="F1952" s="273">
        <f t="shared" si="1532"/>
        <v>0</v>
      </c>
      <c r="G1952" s="98">
        <f t="shared" si="1496"/>
        <v>0</v>
      </c>
      <c r="H1952" s="242">
        <f>IF(G1952=0,0,SUMIFS('Sch A. Input'!$H943:$CJ943,'Sch A. Input'!$H$14:$CJ$14,"Recurring",'Sch A. Input'!$H$13:$CJ$13,"&lt;="&amp;$O$1020,'Sch A. Input'!$H$13:$CJ$13,"&lt;="&amp;$L$11))</f>
        <v>0</v>
      </c>
      <c r="I1952" s="242">
        <f>IF(G1952=0,0,SUMIFS('Sch A. Input'!$H943:$CJ943,'Sch A. Input'!$H$14:$CJ$14,"One-time",'Sch A. Input'!$H$13:$CJ$13,"&lt;="&amp;$O$1020,'Sch A. Input'!$H$13:$CJ$13,"&lt;="&amp;$L$11))</f>
        <v>0</v>
      </c>
      <c r="J1952" s="283">
        <f t="shared" si="1497"/>
        <v>0</v>
      </c>
      <c r="K1952" s="242">
        <f t="shared" si="1498"/>
        <v>0</v>
      </c>
      <c r="L1952" s="242">
        <f t="shared" si="1499"/>
        <v>0</v>
      </c>
      <c r="M1952" s="276">
        <f t="shared" si="1491"/>
        <v>0</v>
      </c>
      <c r="N1952" s="281">
        <f t="shared" si="1473"/>
        <v>0</v>
      </c>
      <c r="O1952" s="245">
        <f t="shared" si="1474"/>
        <v>0</v>
      </c>
      <c r="P1952" s="248"/>
      <c r="Q1952" s="285">
        <f t="shared" si="1500"/>
        <v>0</v>
      </c>
      <c r="R1952" s="242">
        <f>IF(Q1952=0,0,SUMIFS('Sch A. Input'!$H943:$CJ943,'Sch A. Input'!$H$14:$CJ$14,"Recurring",'Sch A. Input'!$H$13:$CJ$13,"&lt;="&amp;$L$11,'Sch A. Input'!$H$13:$CJ$13,"&lt;="&amp;$Y$1020,'Sch A. Input'!$H$13:$CJ$13,"&gt;"&amp;$O$1020))</f>
        <v>0</v>
      </c>
      <c r="S1952" s="242">
        <f>IF(Q1952=0,0,SUMIFS('Sch A. Input'!$H943:$CJ943,'Sch A. Input'!$H$14:$CJ$14,"One-time",'Sch A. Input'!$H$13:$CJ$13,"&lt;="&amp;$L$11,'Sch A. Input'!$H$13:$CJ$13,"&lt;="&amp;$Y$1020,'Sch A. Input'!$H$13:$CJ$13,"&gt;"&amp;$O$1020))</f>
        <v>0</v>
      </c>
      <c r="T1952" s="283">
        <f t="shared" si="1501"/>
        <v>0</v>
      </c>
      <c r="U1952" s="242">
        <f t="shared" si="1502"/>
        <v>0</v>
      </c>
      <c r="V1952" s="242">
        <f t="shared" si="1503"/>
        <v>0</v>
      </c>
      <c r="W1952" s="276">
        <f t="shared" si="1492"/>
        <v>0</v>
      </c>
      <c r="X1952" s="281">
        <f t="shared" si="1475"/>
        <v>0</v>
      </c>
      <c r="Y1952" s="245">
        <f t="shared" si="1476"/>
        <v>0</v>
      </c>
      <c r="Z1952" s="248"/>
      <c r="AA1952" s="285">
        <f t="shared" si="1504"/>
        <v>0</v>
      </c>
      <c r="AB1952" s="242">
        <f>IF(AA1952=0,0,SUMIFS('Sch A. Input'!$H943:$CJ943,'Sch A. Input'!$H$14:$CJ$14,"Recurring",'Sch A. Input'!$H$13:$CJ$13,"&lt;="&amp;$L$11,'Sch A. Input'!$H$13:$CJ$13,"&lt;="&amp;$AI$1020,'Sch A. Input'!$H$13:$CJ$13,"&gt;"&amp;$Y$1020))</f>
        <v>0</v>
      </c>
      <c r="AC1952" s="242">
        <f>IF(AA1952=0,0,SUMIFS('Sch A. Input'!$H943:$CJ943,'Sch A. Input'!$H$14:$CJ$14,"One-time",'Sch A. Input'!$H$13:$CJ$13,"&lt;="&amp;$L$11,'Sch A. Input'!$H$13:$CJ$13,"&lt;="&amp;$AI$1020,'Sch A. Input'!$H$13:$CJ$13,"&gt;"&amp;$Y$1020))</f>
        <v>0</v>
      </c>
      <c r="AD1952" s="283">
        <f t="shared" si="1505"/>
        <v>0</v>
      </c>
      <c r="AE1952" s="242">
        <f t="shared" si="1506"/>
        <v>0</v>
      </c>
      <c r="AF1952" s="242">
        <f t="shared" si="1507"/>
        <v>0</v>
      </c>
      <c r="AG1952" s="276">
        <f t="shared" si="1493"/>
        <v>0</v>
      </c>
      <c r="AH1952" s="281">
        <f t="shared" si="1477"/>
        <v>0</v>
      </c>
      <c r="AI1952" s="245">
        <f t="shared" si="1478"/>
        <v>0</v>
      </c>
      <c r="AK1952" s="285">
        <f t="shared" si="1508"/>
        <v>0</v>
      </c>
      <c r="AL1952" s="242">
        <f>IF(AK1952=0,0,SUMIFS('Sch A. Input'!$H943:$CJ943,'Sch A. Input'!$H$14:$CJ$14,"Recurring",'Sch A. Input'!$H$13:$CJ$13,"&lt;="&amp;$L$11,'Sch A. Input'!$H$13:$CJ$13,"&lt;="&amp;$AS$1020,'Sch A. Input'!$H$13:$CJ$13,"&gt;"&amp;$AI$1020))</f>
        <v>0</v>
      </c>
      <c r="AM1952" s="242">
        <f>IF(AK1952=0,0,SUMIFS('Sch A. Input'!$H943:$CJ943,'Sch A. Input'!$H$14:$CJ$14,"One-time",'Sch A. Input'!$H$13:$CJ$13,"&lt;="&amp;$L$11,'Sch A. Input'!$H$13:$CJ$13,"&lt;="&amp;$AS$1020,'Sch A. Input'!$H$13:$CJ$13,"&gt;"&amp;$AI$1020))</f>
        <v>0</v>
      </c>
      <c r="AN1952" s="283">
        <f t="shared" si="1509"/>
        <v>0</v>
      </c>
      <c r="AO1952" s="242">
        <f t="shared" si="1510"/>
        <v>0</v>
      </c>
      <c r="AP1952" s="242">
        <f t="shared" si="1511"/>
        <v>0</v>
      </c>
      <c r="AQ1952" s="276">
        <f t="shared" si="1494"/>
        <v>0</v>
      </c>
      <c r="AR1952" s="281">
        <f t="shared" si="1479"/>
        <v>0</v>
      </c>
      <c r="AS1952" s="245">
        <f t="shared" si="1480"/>
        <v>0</v>
      </c>
      <c r="AY1952" s="160"/>
      <c r="AZ1952" s="160"/>
      <c r="BK1952" s="2"/>
      <c r="BL1952" s="2"/>
      <c r="BM1952" s="2"/>
      <c r="BN1952" s="2"/>
      <c r="BO1952" s="2"/>
      <c r="BP1952" s="2"/>
      <c r="BQ1952" s="2"/>
      <c r="BR1952" s="2"/>
      <c r="BS1952" s="2"/>
      <c r="BT1952" s="2"/>
      <c r="BU1952" s="2"/>
      <c r="BV1952" s="2"/>
      <c r="BW1952" s="2"/>
      <c r="BX1952" s="2"/>
      <c r="BY1952" s="2"/>
      <c r="BZ1952" s="2"/>
      <c r="CA1952" s="2"/>
      <c r="CI1952"/>
      <c r="CJ1952"/>
      <c r="CK1952"/>
      <c r="CL1952"/>
      <c r="CM1952"/>
      <c r="CN1952"/>
      <c r="CO1952"/>
      <c r="CP1952"/>
      <c r="CQ1952"/>
      <c r="CR1952"/>
      <c r="CS1952"/>
      <c r="CT1952"/>
      <c r="CU1952"/>
      <c r="CV1952"/>
      <c r="CW1952"/>
      <c r="CX1952"/>
    </row>
    <row r="1953" spans="2:102" x14ac:dyDescent="0.35">
      <c r="B1953" s="70" t="str">
        <f t="shared" ref="B1953:F1953" si="1533">B946</f>
        <v/>
      </c>
      <c r="C1953" s="166" t="str">
        <f t="shared" si="1533"/>
        <v/>
      </c>
      <c r="D1953" s="273" t="str">
        <f t="shared" si="1533"/>
        <v/>
      </c>
      <c r="E1953" s="273">
        <f t="shared" si="1533"/>
        <v>45016</v>
      </c>
      <c r="F1953" s="273">
        <f t="shared" si="1533"/>
        <v>0</v>
      </c>
      <c r="G1953" s="98">
        <f t="shared" si="1496"/>
        <v>0</v>
      </c>
      <c r="H1953" s="242">
        <f>IF(G1953=0,0,SUMIFS('Sch A. Input'!$H944:$CJ944,'Sch A. Input'!$H$14:$CJ$14,"Recurring",'Sch A. Input'!$H$13:$CJ$13,"&lt;="&amp;$O$1020,'Sch A. Input'!$H$13:$CJ$13,"&lt;="&amp;$L$11))</f>
        <v>0</v>
      </c>
      <c r="I1953" s="242">
        <f>IF(G1953=0,0,SUMIFS('Sch A. Input'!$H944:$CJ944,'Sch A. Input'!$H$14:$CJ$14,"One-time",'Sch A. Input'!$H$13:$CJ$13,"&lt;="&amp;$O$1020,'Sch A. Input'!$H$13:$CJ$13,"&lt;="&amp;$L$11))</f>
        <v>0</v>
      </c>
      <c r="J1953" s="283">
        <f t="shared" si="1497"/>
        <v>0</v>
      </c>
      <c r="K1953" s="242">
        <f t="shared" si="1498"/>
        <v>0</v>
      </c>
      <c r="L1953" s="242">
        <f t="shared" si="1499"/>
        <v>0</v>
      </c>
      <c r="M1953" s="276">
        <f t="shared" si="1491"/>
        <v>0</v>
      </c>
      <c r="N1953" s="281">
        <f t="shared" si="1473"/>
        <v>0</v>
      </c>
      <c r="O1953" s="245">
        <f t="shared" si="1474"/>
        <v>0</v>
      </c>
      <c r="P1953" s="248"/>
      <c r="Q1953" s="285">
        <f t="shared" si="1500"/>
        <v>0</v>
      </c>
      <c r="R1953" s="242">
        <f>IF(Q1953=0,0,SUMIFS('Sch A. Input'!$H944:$CJ944,'Sch A. Input'!$H$14:$CJ$14,"Recurring",'Sch A. Input'!$H$13:$CJ$13,"&lt;="&amp;$L$11,'Sch A. Input'!$H$13:$CJ$13,"&lt;="&amp;$Y$1020,'Sch A. Input'!$H$13:$CJ$13,"&gt;"&amp;$O$1020))</f>
        <v>0</v>
      </c>
      <c r="S1953" s="242">
        <f>IF(Q1953=0,0,SUMIFS('Sch A. Input'!$H944:$CJ944,'Sch A. Input'!$H$14:$CJ$14,"One-time",'Sch A. Input'!$H$13:$CJ$13,"&lt;="&amp;$L$11,'Sch A. Input'!$H$13:$CJ$13,"&lt;="&amp;$Y$1020,'Sch A. Input'!$H$13:$CJ$13,"&gt;"&amp;$O$1020))</f>
        <v>0</v>
      </c>
      <c r="T1953" s="283">
        <f t="shared" si="1501"/>
        <v>0</v>
      </c>
      <c r="U1953" s="242">
        <f t="shared" si="1502"/>
        <v>0</v>
      </c>
      <c r="V1953" s="242">
        <f t="shared" si="1503"/>
        <v>0</v>
      </c>
      <c r="W1953" s="276">
        <f t="shared" si="1492"/>
        <v>0</v>
      </c>
      <c r="X1953" s="281">
        <f t="shared" si="1475"/>
        <v>0</v>
      </c>
      <c r="Y1953" s="245">
        <f t="shared" si="1476"/>
        <v>0</v>
      </c>
      <c r="Z1953" s="248"/>
      <c r="AA1953" s="285">
        <f t="shared" si="1504"/>
        <v>0</v>
      </c>
      <c r="AB1953" s="242">
        <f>IF(AA1953=0,0,SUMIFS('Sch A. Input'!$H944:$CJ944,'Sch A. Input'!$H$14:$CJ$14,"Recurring",'Sch A. Input'!$H$13:$CJ$13,"&lt;="&amp;$L$11,'Sch A. Input'!$H$13:$CJ$13,"&lt;="&amp;$AI$1020,'Sch A. Input'!$H$13:$CJ$13,"&gt;"&amp;$Y$1020))</f>
        <v>0</v>
      </c>
      <c r="AC1953" s="242">
        <f>IF(AA1953=0,0,SUMIFS('Sch A. Input'!$H944:$CJ944,'Sch A. Input'!$H$14:$CJ$14,"One-time",'Sch A. Input'!$H$13:$CJ$13,"&lt;="&amp;$L$11,'Sch A. Input'!$H$13:$CJ$13,"&lt;="&amp;$AI$1020,'Sch A. Input'!$H$13:$CJ$13,"&gt;"&amp;$Y$1020))</f>
        <v>0</v>
      </c>
      <c r="AD1953" s="283">
        <f t="shared" si="1505"/>
        <v>0</v>
      </c>
      <c r="AE1953" s="242">
        <f t="shared" si="1506"/>
        <v>0</v>
      </c>
      <c r="AF1953" s="242">
        <f t="shared" si="1507"/>
        <v>0</v>
      </c>
      <c r="AG1953" s="276">
        <f t="shared" si="1493"/>
        <v>0</v>
      </c>
      <c r="AH1953" s="281">
        <f t="shared" si="1477"/>
        <v>0</v>
      </c>
      <c r="AI1953" s="245">
        <f t="shared" si="1478"/>
        <v>0</v>
      </c>
      <c r="AK1953" s="285">
        <f t="shared" si="1508"/>
        <v>0</v>
      </c>
      <c r="AL1953" s="242">
        <f>IF(AK1953=0,0,SUMIFS('Sch A. Input'!$H944:$CJ944,'Sch A. Input'!$H$14:$CJ$14,"Recurring",'Sch A. Input'!$H$13:$CJ$13,"&lt;="&amp;$L$11,'Sch A. Input'!$H$13:$CJ$13,"&lt;="&amp;$AS$1020,'Sch A. Input'!$H$13:$CJ$13,"&gt;"&amp;$AI$1020))</f>
        <v>0</v>
      </c>
      <c r="AM1953" s="242">
        <f>IF(AK1953=0,0,SUMIFS('Sch A. Input'!$H944:$CJ944,'Sch A. Input'!$H$14:$CJ$14,"One-time",'Sch A. Input'!$H$13:$CJ$13,"&lt;="&amp;$L$11,'Sch A. Input'!$H$13:$CJ$13,"&lt;="&amp;$AS$1020,'Sch A. Input'!$H$13:$CJ$13,"&gt;"&amp;$AI$1020))</f>
        <v>0</v>
      </c>
      <c r="AN1953" s="283">
        <f t="shared" si="1509"/>
        <v>0</v>
      </c>
      <c r="AO1953" s="242">
        <f t="shared" si="1510"/>
        <v>0</v>
      </c>
      <c r="AP1953" s="242">
        <f t="shared" si="1511"/>
        <v>0</v>
      </c>
      <c r="AQ1953" s="276">
        <f t="shared" si="1494"/>
        <v>0</v>
      </c>
      <c r="AR1953" s="281">
        <f t="shared" si="1479"/>
        <v>0</v>
      </c>
      <c r="AS1953" s="245">
        <f t="shared" si="1480"/>
        <v>0</v>
      </c>
      <c r="AY1953" s="160"/>
      <c r="AZ1953" s="160"/>
      <c r="BK1953" s="2"/>
      <c r="BL1953" s="2"/>
      <c r="BM1953" s="2"/>
      <c r="BN1953" s="2"/>
      <c r="BO1953" s="2"/>
      <c r="BP1953" s="2"/>
      <c r="BQ1953" s="2"/>
      <c r="BR1953" s="2"/>
      <c r="BS1953" s="2"/>
      <c r="BT1953" s="2"/>
      <c r="BU1953" s="2"/>
      <c r="BV1953" s="2"/>
      <c r="BW1953" s="2"/>
      <c r="BX1953" s="2"/>
      <c r="BY1953" s="2"/>
      <c r="BZ1953" s="2"/>
      <c r="CA1953" s="2"/>
      <c r="CI1953"/>
      <c r="CJ1953"/>
      <c r="CK1953"/>
      <c r="CL1953"/>
      <c r="CM1953"/>
      <c r="CN1953"/>
      <c r="CO1953"/>
      <c r="CP1953"/>
      <c r="CQ1953"/>
      <c r="CR1953"/>
      <c r="CS1953"/>
      <c r="CT1953"/>
      <c r="CU1953"/>
      <c r="CV1953"/>
      <c r="CW1953"/>
      <c r="CX1953"/>
    </row>
    <row r="1954" spans="2:102" x14ac:dyDescent="0.35">
      <c r="B1954" s="70" t="str">
        <f t="shared" ref="B1954:F1954" si="1534">B947</f>
        <v/>
      </c>
      <c r="C1954" s="166" t="str">
        <f t="shared" si="1534"/>
        <v/>
      </c>
      <c r="D1954" s="273" t="str">
        <f t="shared" si="1534"/>
        <v/>
      </c>
      <c r="E1954" s="273">
        <f t="shared" si="1534"/>
        <v>45016</v>
      </c>
      <c r="F1954" s="273">
        <f t="shared" si="1534"/>
        <v>0</v>
      </c>
      <c r="G1954" s="98">
        <f t="shared" si="1496"/>
        <v>0</v>
      </c>
      <c r="H1954" s="242">
        <f>IF(G1954=0,0,SUMIFS('Sch A. Input'!$H945:$CJ945,'Sch A. Input'!$H$14:$CJ$14,"Recurring",'Sch A. Input'!$H$13:$CJ$13,"&lt;="&amp;$O$1020,'Sch A. Input'!$H$13:$CJ$13,"&lt;="&amp;$L$11))</f>
        <v>0</v>
      </c>
      <c r="I1954" s="242">
        <f>IF(G1954=0,0,SUMIFS('Sch A. Input'!$H945:$CJ945,'Sch A. Input'!$H$14:$CJ$14,"One-time",'Sch A. Input'!$H$13:$CJ$13,"&lt;="&amp;$O$1020,'Sch A. Input'!$H$13:$CJ$13,"&lt;="&amp;$L$11))</f>
        <v>0</v>
      </c>
      <c r="J1954" s="283">
        <f t="shared" si="1497"/>
        <v>0</v>
      </c>
      <c r="K1954" s="242">
        <f t="shared" si="1498"/>
        <v>0</v>
      </c>
      <c r="L1954" s="242">
        <f t="shared" si="1499"/>
        <v>0</v>
      </c>
      <c r="M1954" s="276">
        <f t="shared" si="1491"/>
        <v>0</v>
      </c>
      <c r="N1954" s="281">
        <f t="shared" si="1473"/>
        <v>0</v>
      </c>
      <c r="O1954" s="245">
        <f t="shared" si="1474"/>
        <v>0</v>
      </c>
      <c r="P1954" s="248"/>
      <c r="Q1954" s="285">
        <f t="shared" si="1500"/>
        <v>0</v>
      </c>
      <c r="R1954" s="242">
        <f>IF(Q1954=0,0,SUMIFS('Sch A. Input'!$H945:$CJ945,'Sch A. Input'!$H$14:$CJ$14,"Recurring",'Sch A. Input'!$H$13:$CJ$13,"&lt;="&amp;$L$11,'Sch A. Input'!$H$13:$CJ$13,"&lt;="&amp;$Y$1020,'Sch A. Input'!$H$13:$CJ$13,"&gt;"&amp;$O$1020))</f>
        <v>0</v>
      </c>
      <c r="S1954" s="242">
        <f>IF(Q1954=0,0,SUMIFS('Sch A. Input'!$H945:$CJ945,'Sch A. Input'!$H$14:$CJ$14,"One-time",'Sch A. Input'!$H$13:$CJ$13,"&lt;="&amp;$L$11,'Sch A. Input'!$H$13:$CJ$13,"&lt;="&amp;$Y$1020,'Sch A. Input'!$H$13:$CJ$13,"&gt;"&amp;$O$1020))</f>
        <v>0</v>
      </c>
      <c r="T1954" s="283">
        <f t="shared" si="1501"/>
        <v>0</v>
      </c>
      <c r="U1954" s="242">
        <f t="shared" si="1502"/>
        <v>0</v>
      </c>
      <c r="V1954" s="242">
        <f t="shared" si="1503"/>
        <v>0</v>
      </c>
      <c r="W1954" s="276">
        <f t="shared" si="1492"/>
        <v>0</v>
      </c>
      <c r="X1954" s="281">
        <f t="shared" si="1475"/>
        <v>0</v>
      </c>
      <c r="Y1954" s="245">
        <f t="shared" si="1476"/>
        <v>0</v>
      </c>
      <c r="Z1954" s="248"/>
      <c r="AA1954" s="285">
        <f t="shared" si="1504"/>
        <v>0</v>
      </c>
      <c r="AB1954" s="242">
        <f>IF(AA1954=0,0,SUMIFS('Sch A. Input'!$H945:$CJ945,'Sch A. Input'!$H$14:$CJ$14,"Recurring",'Sch A. Input'!$H$13:$CJ$13,"&lt;="&amp;$L$11,'Sch A. Input'!$H$13:$CJ$13,"&lt;="&amp;$AI$1020,'Sch A. Input'!$H$13:$CJ$13,"&gt;"&amp;$Y$1020))</f>
        <v>0</v>
      </c>
      <c r="AC1954" s="242">
        <f>IF(AA1954=0,0,SUMIFS('Sch A. Input'!$H945:$CJ945,'Sch A. Input'!$H$14:$CJ$14,"One-time",'Sch A. Input'!$H$13:$CJ$13,"&lt;="&amp;$L$11,'Sch A. Input'!$H$13:$CJ$13,"&lt;="&amp;$AI$1020,'Sch A. Input'!$H$13:$CJ$13,"&gt;"&amp;$Y$1020))</f>
        <v>0</v>
      </c>
      <c r="AD1954" s="283">
        <f t="shared" si="1505"/>
        <v>0</v>
      </c>
      <c r="AE1954" s="242">
        <f t="shared" si="1506"/>
        <v>0</v>
      </c>
      <c r="AF1954" s="242">
        <f t="shared" si="1507"/>
        <v>0</v>
      </c>
      <c r="AG1954" s="276">
        <f t="shared" si="1493"/>
        <v>0</v>
      </c>
      <c r="AH1954" s="281">
        <f t="shared" si="1477"/>
        <v>0</v>
      </c>
      <c r="AI1954" s="245">
        <f t="shared" si="1478"/>
        <v>0</v>
      </c>
      <c r="AK1954" s="285">
        <f t="shared" si="1508"/>
        <v>0</v>
      </c>
      <c r="AL1954" s="242">
        <f>IF(AK1954=0,0,SUMIFS('Sch A. Input'!$H945:$CJ945,'Sch A. Input'!$H$14:$CJ$14,"Recurring",'Sch A. Input'!$H$13:$CJ$13,"&lt;="&amp;$L$11,'Sch A. Input'!$H$13:$CJ$13,"&lt;="&amp;$AS$1020,'Sch A. Input'!$H$13:$CJ$13,"&gt;"&amp;$AI$1020))</f>
        <v>0</v>
      </c>
      <c r="AM1954" s="242">
        <f>IF(AK1954=0,0,SUMIFS('Sch A. Input'!$H945:$CJ945,'Sch A. Input'!$H$14:$CJ$14,"One-time",'Sch A. Input'!$H$13:$CJ$13,"&lt;="&amp;$L$11,'Sch A. Input'!$H$13:$CJ$13,"&lt;="&amp;$AS$1020,'Sch A. Input'!$H$13:$CJ$13,"&gt;"&amp;$AI$1020))</f>
        <v>0</v>
      </c>
      <c r="AN1954" s="283">
        <f t="shared" si="1509"/>
        <v>0</v>
      </c>
      <c r="AO1954" s="242">
        <f t="shared" si="1510"/>
        <v>0</v>
      </c>
      <c r="AP1954" s="242">
        <f t="shared" si="1511"/>
        <v>0</v>
      </c>
      <c r="AQ1954" s="276">
        <f t="shared" si="1494"/>
        <v>0</v>
      </c>
      <c r="AR1954" s="281">
        <f t="shared" si="1479"/>
        <v>0</v>
      </c>
      <c r="AS1954" s="245">
        <f t="shared" si="1480"/>
        <v>0</v>
      </c>
      <c r="AY1954" s="160"/>
      <c r="AZ1954" s="160"/>
      <c r="BK1954" s="2"/>
      <c r="BL1954" s="2"/>
      <c r="BM1954" s="2"/>
      <c r="BN1954" s="2"/>
      <c r="BO1954" s="2"/>
      <c r="BP1954" s="2"/>
      <c r="BQ1954" s="2"/>
      <c r="BR1954" s="2"/>
      <c r="BS1954" s="2"/>
      <c r="BT1954" s="2"/>
      <c r="BU1954" s="2"/>
      <c r="BV1954" s="2"/>
      <c r="BW1954" s="2"/>
      <c r="BX1954" s="2"/>
      <c r="BY1954" s="2"/>
      <c r="BZ1954" s="2"/>
      <c r="CA1954" s="2"/>
      <c r="CI1954"/>
      <c r="CJ1954"/>
      <c r="CK1954"/>
      <c r="CL1954"/>
      <c r="CM1954"/>
      <c r="CN1954"/>
      <c r="CO1954"/>
      <c r="CP1954"/>
      <c r="CQ1954"/>
      <c r="CR1954"/>
      <c r="CS1954"/>
      <c r="CT1954"/>
      <c r="CU1954"/>
      <c r="CV1954"/>
      <c r="CW1954"/>
      <c r="CX1954"/>
    </row>
    <row r="1955" spans="2:102" x14ac:dyDescent="0.35">
      <c r="B1955" s="70" t="str">
        <f t="shared" ref="B1955:F1955" si="1535">B948</f>
        <v/>
      </c>
      <c r="C1955" s="166" t="str">
        <f t="shared" si="1535"/>
        <v/>
      </c>
      <c r="D1955" s="273" t="str">
        <f t="shared" si="1535"/>
        <v/>
      </c>
      <c r="E1955" s="273">
        <f t="shared" si="1535"/>
        <v>45016</v>
      </c>
      <c r="F1955" s="273">
        <f t="shared" si="1535"/>
        <v>0</v>
      </c>
      <c r="G1955" s="98">
        <f t="shared" si="1496"/>
        <v>0</v>
      </c>
      <c r="H1955" s="242">
        <f>IF(G1955=0,0,SUMIFS('Sch A. Input'!$H946:$CJ946,'Sch A. Input'!$H$14:$CJ$14,"Recurring",'Sch A. Input'!$H$13:$CJ$13,"&lt;="&amp;$O$1020,'Sch A. Input'!$H$13:$CJ$13,"&lt;="&amp;$L$11))</f>
        <v>0</v>
      </c>
      <c r="I1955" s="242">
        <f>IF(G1955=0,0,SUMIFS('Sch A. Input'!$H946:$CJ946,'Sch A. Input'!$H$14:$CJ$14,"One-time",'Sch A. Input'!$H$13:$CJ$13,"&lt;="&amp;$O$1020,'Sch A. Input'!$H$13:$CJ$13,"&lt;="&amp;$L$11))</f>
        <v>0</v>
      </c>
      <c r="J1955" s="283">
        <f t="shared" si="1497"/>
        <v>0</v>
      </c>
      <c r="K1955" s="242">
        <f t="shared" si="1498"/>
        <v>0</v>
      </c>
      <c r="L1955" s="242">
        <f t="shared" si="1499"/>
        <v>0</v>
      </c>
      <c r="M1955" s="276">
        <f t="shared" si="1491"/>
        <v>0</v>
      </c>
      <c r="N1955" s="281">
        <f t="shared" si="1473"/>
        <v>0</v>
      </c>
      <c r="O1955" s="245">
        <f t="shared" si="1474"/>
        <v>0</v>
      </c>
      <c r="P1955" s="248"/>
      <c r="Q1955" s="285">
        <f t="shared" si="1500"/>
        <v>0</v>
      </c>
      <c r="R1955" s="242">
        <f>IF(Q1955=0,0,SUMIFS('Sch A. Input'!$H946:$CJ946,'Sch A. Input'!$H$14:$CJ$14,"Recurring",'Sch A. Input'!$H$13:$CJ$13,"&lt;="&amp;$L$11,'Sch A. Input'!$H$13:$CJ$13,"&lt;="&amp;$Y$1020,'Sch A. Input'!$H$13:$CJ$13,"&gt;"&amp;$O$1020))</f>
        <v>0</v>
      </c>
      <c r="S1955" s="242">
        <f>IF(Q1955=0,0,SUMIFS('Sch A. Input'!$H946:$CJ946,'Sch A. Input'!$H$14:$CJ$14,"One-time",'Sch A. Input'!$H$13:$CJ$13,"&lt;="&amp;$L$11,'Sch A. Input'!$H$13:$CJ$13,"&lt;="&amp;$Y$1020,'Sch A. Input'!$H$13:$CJ$13,"&gt;"&amp;$O$1020))</f>
        <v>0</v>
      </c>
      <c r="T1955" s="283">
        <f t="shared" si="1501"/>
        <v>0</v>
      </c>
      <c r="U1955" s="242">
        <f t="shared" si="1502"/>
        <v>0</v>
      </c>
      <c r="V1955" s="242">
        <f t="shared" si="1503"/>
        <v>0</v>
      </c>
      <c r="W1955" s="276">
        <f t="shared" si="1492"/>
        <v>0</v>
      </c>
      <c r="X1955" s="281">
        <f t="shared" si="1475"/>
        <v>0</v>
      </c>
      <c r="Y1955" s="245">
        <f t="shared" si="1476"/>
        <v>0</v>
      </c>
      <c r="Z1955" s="248"/>
      <c r="AA1955" s="285">
        <f t="shared" si="1504"/>
        <v>0</v>
      </c>
      <c r="AB1955" s="242">
        <f>IF(AA1955=0,0,SUMIFS('Sch A. Input'!$H946:$CJ946,'Sch A. Input'!$H$14:$CJ$14,"Recurring",'Sch A. Input'!$H$13:$CJ$13,"&lt;="&amp;$L$11,'Sch A. Input'!$H$13:$CJ$13,"&lt;="&amp;$AI$1020,'Sch A. Input'!$H$13:$CJ$13,"&gt;"&amp;$Y$1020))</f>
        <v>0</v>
      </c>
      <c r="AC1955" s="242">
        <f>IF(AA1955=0,0,SUMIFS('Sch A. Input'!$H946:$CJ946,'Sch A. Input'!$H$14:$CJ$14,"One-time",'Sch A. Input'!$H$13:$CJ$13,"&lt;="&amp;$L$11,'Sch A. Input'!$H$13:$CJ$13,"&lt;="&amp;$AI$1020,'Sch A. Input'!$H$13:$CJ$13,"&gt;"&amp;$Y$1020))</f>
        <v>0</v>
      </c>
      <c r="AD1955" s="283">
        <f t="shared" si="1505"/>
        <v>0</v>
      </c>
      <c r="AE1955" s="242">
        <f t="shared" si="1506"/>
        <v>0</v>
      </c>
      <c r="AF1955" s="242">
        <f t="shared" si="1507"/>
        <v>0</v>
      </c>
      <c r="AG1955" s="276">
        <f t="shared" si="1493"/>
        <v>0</v>
      </c>
      <c r="AH1955" s="281">
        <f t="shared" si="1477"/>
        <v>0</v>
      </c>
      <c r="AI1955" s="245">
        <f t="shared" si="1478"/>
        <v>0</v>
      </c>
      <c r="AK1955" s="285">
        <f t="shared" si="1508"/>
        <v>0</v>
      </c>
      <c r="AL1955" s="242">
        <f>IF(AK1955=0,0,SUMIFS('Sch A. Input'!$H946:$CJ946,'Sch A. Input'!$H$14:$CJ$14,"Recurring",'Sch A. Input'!$H$13:$CJ$13,"&lt;="&amp;$L$11,'Sch A. Input'!$H$13:$CJ$13,"&lt;="&amp;$AS$1020,'Sch A. Input'!$H$13:$CJ$13,"&gt;"&amp;$AI$1020))</f>
        <v>0</v>
      </c>
      <c r="AM1955" s="242">
        <f>IF(AK1955=0,0,SUMIFS('Sch A. Input'!$H946:$CJ946,'Sch A. Input'!$H$14:$CJ$14,"One-time",'Sch A. Input'!$H$13:$CJ$13,"&lt;="&amp;$L$11,'Sch A. Input'!$H$13:$CJ$13,"&lt;="&amp;$AS$1020,'Sch A. Input'!$H$13:$CJ$13,"&gt;"&amp;$AI$1020))</f>
        <v>0</v>
      </c>
      <c r="AN1955" s="283">
        <f t="shared" si="1509"/>
        <v>0</v>
      </c>
      <c r="AO1955" s="242">
        <f t="shared" si="1510"/>
        <v>0</v>
      </c>
      <c r="AP1955" s="242">
        <f t="shared" si="1511"/>
        <v>0</v>
      </c>
      <c r="AQ1955" s="276">
        <f t="shared" si="1494"/>
        <v>0</v>
      </c>
      <c r="AR1955" s="281">
        <f t="shared" si="1479"/>
        <v>0</v>
      </c>
      <c r="AS1955" s="245">
        <f t="shared" si="1480"/>
        <v>0</v>
      </c>
      <c r="AY1955" s="160"/>
      <c r="AZ1955" s="160"/>
      <c r="BK1955" s="2"/>
      <c r="BL1955" s="2"/>
      <c r="BM1955" s="2"/>
      <c r="BN1955" s="2"/>
      <c r="BO1955" s="2"/>
      <c r="BP1955" s="2"/>
      <c r="BQ1955" s="2"/>
      <c r="BR1955" s="2"/>
      <c r="BS1955" s="2"/>
      <c r="BT1955" s="2"/>
      <c r="BU1955" s="2"/>
      <c r="BV1955" s="2"/>
      <c r="BW1955" s="2"/>
      <c r="BX1955" s="2"/>
      <c r="BY1955" s="2"/>
      <c r="BZ1955" s="2"/>
      <c r="CA1955" s="2"/>
      <c r="CI1955"/>
      <c r="CJ1955"/>
      <c r="CK1955"/>
      <c r="CL1955"/>
      <c r="CM1955"/>
      <c r="CN1955"/>
      <c r="CO1955"/>
      <c r="CP1955"/>
      <c r="CQ1955"/>
      <c r="CR1955"/>
      <c r="CS1955"/>
      <c r="CT1955"/>
      <c r="CU1955"/>
      <c r="CV1955"/>
      <c r="CW1955"/>
      <c r="CX1955"/>
    </row>
    <row r="1956" spans="2:102" x14ac:dyDescent="0.35">
      <c r="B1956" s="70" t="str">
        <f t="shared" ref="B1956:F1956" si="1536">B949</f>
        <v/>
      </c>
      <c r="C1956" s="166" t="str">
        <f t="shared" si="1536"/>
        <v/>
      </c>
      <c r="D1956" s="273" t="str">
        <f t="shared" si="1536"/>
        <v/>
      </c>
      <c r="E1956" s="273">
        <f t="shared" si="1536"/>
        <v>45016</v>
      </c>
      <c r="F1956" s="273">
        <f t="shared" si="1536"/>
        <v>0</v>
      </c>
      <c r="G1956" s="98">
        <f t="shared" si="1496"/>
        <v>0</v>
      </c>
      <c r="H1956" s="242">
        <f>IF(G1956=0,0,SUMIFS('Sch A. Input'!$H947:$CJ947,'Sch A. Input'!$H$14:$CJ$14,"Recurring",'Sch A. Input'!$H$13:$CJ$13,"&lt;="&amp;$O$1020,'Sch A. Input'!$H$13:$CJ$13,"&lt;="&amp;$L$11))</f>
        <v>0</v>
      </c>
      <c r="I1956" s="242">
        <f>IF(G1956=0,0,SUMIFS('Sch A. Input'!$H947:$CJ947,'Sch A. Input'!$H$14:$CJ$14,"One-time",'Sch A. Input'!$H$13:$CJ$13,"&lt;="&amp;$O$1020,'Sch A. Input'!$H$13:$CJ$13,"&lt;="&amp;$L$11))</f>
        <v>0</v>
      </c>
      <c r="J1956" s="283">
        <f t="shared" si="1497"/>
        <v>0</v>
      </c>
      <c r="K1956" s="242">
        <f t="shared" si="1498"/>
        <v>0</v>
      </c>
      <c r="L1956" s="242">
        <f t="shared" si="1499"/>
        <v>0</v>
      </c>
      <c r="M1956" s="276">
        <f t="shared" si="1491"/>
        <v>0</v>
      </c>
      <c r="N1956" s="281">
        <f t="shared" si="1473"/>
        <v>0</v>
      </c>
      <c r="O1956" s="245">
        <f t="shared" si="1474"/>
        <v>0</v>
      </c>
      <c r="P1956" s="248"/>
      <c r="Q1956" s="285">
        <f t="shared" si="1500"/>
        <v>0</v>
      </c>
      <c r="R1956" s="242">
        <f>IF(Q1956=0,0,SUMIFS('Sch A. Input'!$H947:$CJ947,'Sch A. Input'!$H$14:$CJ$14,"Recurring",'Sch A. Input'!$H$13:$CJ$13,"&lt;="&amp;$L$11,'Sch A. Input'!$H$13:$CJ$13,"&lt;="&amp;$Y$1020,'Sch A. Input'!$H$13:$CJ$13,"&gt;"&amp;$O$1020))</f>
        <v>0</v>
      </c>
      <c r="S1956" s="242">
        <f>IF(Q1956=0,0,SUMIFS('Sch A. Input'!$H947:$CJ947,'Sch A. Input'!$H$14:$CJ$14,"One-time",'Sch A. Input'!$H$13:$CJ$13,"&lt;="&amp;$L$11,'Sch A. Input'!$H$13:$CJ$13,"&lt;="&amp;$Y$1020,'Sch A. Input'!$H$13:$CJ$13,"&gt;"&amp;$O$1020))</f>
        <v>0</v>
      </c>
      <c r="T1956" s="283">
        <f t="shared" si="1501"/>
        <v>0</v>
      </c>
      <c r="U1956" s="242">
        <f t="shared" si="1502"/>
        <v>0</v>
      </c>
      <c r="V1956" s="242">
        <f t="shared" si="1503"/>
        <v>0</v>
      </c>
      <c r="W1956" s="276">
        <f t="shared" si="1492"/>
        <v>0</v>
      </c>
      <c r="X1956" s="281">
        <f t="shared" si="1475"/>
        <v>0</v>
      </c>
      <c r="Y1956" s="245">
        <f t="shared" si="1476"/>
        <v>0</v>
      </c>
      <c r="Z1956" s="248"/>
      <c r="AA1956" s="285">
        <f t="shared" si="1504"/>
        <v>0</v>
      </c>
      <c r="AB1956" s="242">
        <f>IF(AA1956=0,0,SUMIFS('Sch A. Input'!$H947:$CJ947,'Sch A. Input'!$H$14:$CJ$14,"Recurring",'Sch A. Input'!$H$13:$CJ$13,"&lt;="&amp;$L$11,'Sch A. Input'!$H$13:$CJ$13,"&lt;="&amp;$AI$1020,'Sch A. Input'!$H$13:$CJ$13,"&gt;"&amp;$Y$1020))</f>
        <v>0</v>
      </c>
      <c r="AC1956" s="242">
        <f>IF(AA1956=0,0,SUMIFS('Sch A. Input'!$H947:$CJ947,'Sch A. Input'!$H$14:$CJ$14,"One-time",'Sch A. Input'!$H$13:$CJ$13,"&lt;="&amp;$L$11,'Sch A. Input'!$H$13:$CJ$13,"&lt;="&amp;$AI$1020,'Sch A. Input'!$H$13:$CJ$13,"&gt;"&amp;$Y$1020))</f>
        <v>0</v>
      </c>
      <c r="AD1956" s="283">
        <f t="shared" si="1505"/>
        <v>0</v>
      </c>
      <c r="AE1956" s="242">
        <f t="shared" si="1506"/>
        <v>0</v>
      </c>
      <c r="AF1956" s="242">
        <f t="shared" si="1507"/>
        <v>0</v>
      </c>
      <c r="AG1956" s="276">
        <f t="shared" si="1493"/>
        <v>0</v>
      </c>
      <c r="AH1956" s="281">
        <f t="shared" si="1477"/>
        <v>0</v>
      </c>
      <c r="AI1956" s="245">
        <f t="shared" si="1478"/>
        <v>0</v>
      </c>
      <c r="AK1956" s="285">
        <f t="shared" si="1508"/>
        <v>0</v>
      </c>
      <c r="AL1956" s="242">
        <f>IF(AK1956=0,0,SUMIFS('Sch A. Input'!$H947:$CJ947,'Sch A. Input'!$H$14:$CJ$14,"Recurring",'Sch A. Input'!$H$13:$CJ$13,"&lt;="&amp;$L$11,'Sch A. Input'!$H$13:$CJ$13,"&lt;="&amp;$AS$1020,'Sch A. Input'!$H$13:$CJ$13,"&gt;"&amp;$AI$1020))</f>
        <v>0</v>
      </c>
      <c r="AM1956" s="242">
        <f>IF(AK1956=0,0,SUMIFS('Sch A. Input'!$H947:$CJ947,'Sch A. Input'!$H$14:$CJ$14,"One-time",'Sch A. Input'!$H$13:$CJ$13,"&lt;="&amp;$L$11,'Sch A. Input'!$H$13:$CJ$13,"&lt;="&amp;$AS$1020,'Sch A. Input'!$H$13:$CJ$13,"&gt;"&amp;$AI$1020))</f>
        <v>0</v>
      </c>
      <c r="AN1956" s="283">
        <f t="shared" si="1509"/>
        <v>0</v>
      </c>
      <c r="AO1956" s="242">
        <f t="shared" si="1510"/>
        <v>0</v>
      </c>
      <c r="AP1956" s="242">
        <f t="shared" si="1511"/>
        <v>0</v>
      </c>
      <c r="AQ1956" s="276">
        <f t="shared" si="1494"/>
        <v>0</v>
      </c>
      <c r="AR1956" s="281">
        <f t="shared" si="1479"/>
        <v>0</v>
      </c>
      <c r="AS1956" s="245">
        <f t="shared" si="1480"/>
        <v>0</v>
      </c>
      <c r="AY1956" s="160"/>
      <c r="AZ1956" s="160"/>
      <c r="BK1956" s="2"/>
      <c r="BL1956" s="2"/>
      <c r="BM1956" s="2"/>
      <c r="BN1956" s="2"/>
      <c r="BO1956" s="2"/>
      <c r="BP1956" s="2"/>
      <c r="BQ1956" s="2"/>
      <c r="BR1956" s="2"/>
      <c r="BS1956" s="2"/>
      <c r="BT1956" s="2"/>
      <c r="BU1956" s="2"/>
      <c r="BV1956" s="2"/>
      <c r="BW1956" s="2"/>
      <c r="BX1956" s="2"/>
      <c r="BY1956" s="2"/>
      <c r="BZ1956" s="2"/>
      <c r="CA1956" s="2"/>
      <c r="CI1956"/>
      <c r="CJ1956"/>
      <c r="CK1956"/>
      <c r="CL1956"/>
      <c r="CM1956"/>
      <c r="CN1956"/>
      <c r="CO1956"/>
      <c r="CP1956"/>
      <c r="CQ1956"/>
      <c r="CR1956"/>
      <c r="CS1956"/>
      <c r="CT1956"/>
      <c r="CU1956"/>
      <c r="CV1956"/>
      <c r="CW1956"/>
      <c r="CX1956"/>
    </row>
    <row r="1957" spans="2:102" x14ac:dyDescent="0.35">
      <c r="B1957" s="70" t="str">
        <f t="shared" ref="B1957:F1957" si="1537">B950</f>
        <v/>
      </c>
      <c r="C1957" s="166" t="str">
        <f t="shared" si="1537"/>
        <v/>
      </c>
      <c r="D1957" s="273" t="str">
        <f t="shared" si="1537"/>
        <v/>
      </c>
      <c r="E1957" s="273">
        <f t="shared" si="1537"/>
        <v>45016</v>
      </c>
      <c r="F1957" s="273">
        <f t="shared" si="1537"/>
        <v>0</v>
      </c>
      <c r="G1957" s="98">
        <f t="shared" si="1496"/>
        <v>0</v>
      </c>
      <c r="H1957" s="242">
        <f>IF(G1957=0,0,SUMIFS('Sch A. Input'!$H948:$CJ948,'Sch A. Input'!$H$14:$CJ$14,"Recurring",'Sch A. Input'!$H$13:$CJ$13,"&lt;="&amp;$O$1020,'Sch A. Input'!$H$13:$CJ$13,"&lt;="&amp;$L$11))</f>
        <v>0</v>
      </c>
      <c r="I1957" s="242">
        <f>IF(G1957=0,0,SUMIFS('Sch A. Input'!$H948:$CJ948,'Sch A. Input'!$H$14:$CJ$14,"One-time",'Sch A. Input'!$H$13:$CJ$13,"&lt;="&amp;$O$1020,'Sch A. Input'!$H$13:$CJ$13,"&lt;="&amp;$L$11))</f>
        <v>0</v>
      </c>
      <c r="J1957" s="283">
        <f t="shared" si="1497"/>
        <v>0</v>
      </c>
      <c r="K1957" s="242">
        <f t="shared" si="1498"/>
        <v>0</v>
      </c>
      <c r="L1957" s="242">
        <f t="shared" si="1499"/>
        <v>0</v>
      </c>
      <c r="M1957" s="276">
        <f t="shared" si="1491"/>
        <v>0</v>
      </c>
      <c r="N1957" s="281">
        <f t="shared" si="1473"/>
        <v>0</v>
      </c>
      <c r="O1957" s="245">
        <f t="shared" si="1474"/>
        <v>0</v>
      </c>
      <c r="P1957" s="248"/>
      <c r="Q1957" s="285">
        <f t="shared" si="1500"/>
        <v>0</v>
      </c>
      <c r="R1957" s="242">
        <f>IF(Q1957=0,0,SUMIFS('Sch A. Input'!$H948:$CJ948,'Sch A. Input'!$H$14:$CJ$14,"Recurring",'Sch A. Input'!$H$13:$CJ$13,"&lt;="&amp;$L$11,'Sch A. Input'!$H$13:$CJ$13,"&lt;="&amp;$Y$1020,'Sch A. Input'!$H$13:$CJ$13,"&gt;"&amp;$O$1020))</f>
        <v>0</v>
      </c>
      <c r="S1957" s="242">
        <f>IF(Q1957=0,0,SUMIFS('Sch A. Input'!$H948:$CJ948,'Sch A. Input'!$H$14:$CJ$14,"One-time",'Sch A. Input'!$H$13:$CJ$13,"&lt;="&amp;$L$11,'Sch A. Input'!$H$13:$CJ$13,"&lt;="&amp;$Y$1020,'Sch A. Input'!$H$13:$CJ$13,"&gt;"&amp;$O$1020))</f>
        <v>0</v>
      </c>
      <c r="T1957" s="283">
        <f t="shared" si="1501"/>
        <v>0</v>
      </c>
      <c r="U1957" s="242">
        <f t="shared" si="1502"/>
        <v>0</v>
      </c>
      <c r="V1957" s="242">
        <f t="shared" si="1503"/>
        <v>0</v>
      </c>
      <c r="W1957" s="276">
        <f t="shared" si="1492"/>
        <v>0</v>
      </c>
      <c r="X1957" s="281">
        <f t="shared" si="1475"/>
        <v>0</v>
      </c>
      <c r="Y1957" s="245">
        <f t="shared" si="1476"/>
        <v>0</v>
      </c>
      <c r="Z1957" s="248"/>
      <c r="AA1957" s="285">
        <f t="shared" si="1504"/>
        <v>0</v>
      </c>
      <c r="AB1957" s="242">
        <f>IF(AA1957=0,0,SUMIFS('Sch A. Input'!$H948:$CJ948,'Sch A. Input'!$H$14:$CJ$14,"Recurring",'Sch A. Input'!$H$13:$CJ$13,"&lt;="&amp;$L$11,'Sch A. Input'!$H$13:$CJ$13,"&lt;="&amp;$AI$1020,'Sch A. Input'!$H$13:$CJ$13,"&gt;"&amp;$Y$1020))</f>
        <v>0</v>
      </c>
      <c r="AC1957" s="242">
        <f>IF(AA1957=0,0,SUMIFS('Sch A. Input'!$H948:$CJ948,'Sch A. Input'!$H$14:$CJ$14,"One-time",'Sch A. Input'!$H$13:$CJ$13,"&lt;="&amp;$L$11,'Sch A. Input'!$H$13:$CJ$13,"&lt;="&amp;$AI$1020,'Sch A. Input'!$H$13:$CJ$13,"&gt;"&amp;$Y$1020))</f>
        <v>0</v>
      </c>
      <c r="AD1957" s="283">
        <f t="shared" si="1505"/>
        <v>0</v>
      </c>
      <c r="AE1957" s="242">
        <f t="shared" si="1506"/>
        <v>0</v>
      </c>
      <c r="AF1957" s="242">
        <f t="shared" si="1507"/>
        <v>0</v>
      </c>
      <c r="AG1957" s="276">
        <f t="shared" si="1493"/>
        <v>0</v>
      </c>
      <c r="AH1957" s="281">
        <f t="shared" si="1477"/>
        <v>0</v>
      </c>
      <c r="AI1957" s="245">
        <f t="shared" si="1478"/>
        <v>0</v>
      </c>
      <c r="AK1957" s="285">
        <f t="shared" si="1508"/>
        <v>0</v>
      </c>
      <c r="AL1957" s="242">
        <f>IF(AK1957=0,0,SUMIFS('Sch A. Input'!$H948:$CJ948,'Sch A. Input'!$H$14:$CJ$14,"Recurring",'Sch A. Input'!$H$13:$CJ$13,"&lt;="&amp;$L$11,'Sch A. Input'!$H$13:$CJ$13,"&lt;="&amp;$AS$1020,'Sch A. Input'!$H$13:$CJ$13,"&gt;"&amp;$AI$1020))</f>
        <v>0</v>
      </c>
      <c r="AM1957" s="242">
        <f>IF(AK1957=0,0,SUMIFS('Sch A. Input'!$H948:$CJ948,'Sch A. Input'!$H$14:$CJ$14,"One-time",'Sch A. Input'!$H$13:$CJ$13,"&lt;="&amp;$L$11,'Sch A. Input'!$H$13:$CJ$13,"&lt;="&amp;$AS$1020,'Sch A. Input'!$H$13:$CJ$13,"&gt;"&amp;$AI$1020))</f>
        <v>0</v>
      </c>
      <c r="AN1957" s="283">
        <f t="shared" si="1509"/>
        <v>0</v>
      </c>
      <c r="AO1957" s="242">
        <f t="shared" si="1510"/>
        <v>0</v>
      </c>
      <c r="AP1957" s="242">
        <f t="shared" si="1511"/>
        <v>0</v>
      </c>
      <c r="AQ1957" s="276">
        <f t="shared" si="1494"/>
        <v>0</v>
      </c>
      <c r="AR1957" s="281">
        <f t="shared" si="1479"/>
        <v>0</v>
      </c>
      <c r="AS1957" s="245">
        <f t="shared" si="1480"/>
        <v>0</v>
      </c>
      <c r="AY1957" s="160"/>
      <c r="AZ1957" s="160"/>
      <c r="BK1957" s="2"/>
      <c r="BL1957" s="2"/>
      <c r="BM1957" s="2"/>
      <c r="BN1957" s="2"/>
      <c r="BO1957" s="2"/>
      <c r="BP1957" s="2"/>
      <c r="BQ1957" s="2"/>
      <c r="BR1957" s="2"/>
      <c r="BS1957" s="2"/>
      <c r="BT1957" s="2"/>
      <c r="BU1957" s="2"/>
      <c r="BV1957" s="2"/>
      <c r="BW1957" s="2"/>
      <c r="BX1957" s="2"/>
      <c r="BY1957" s="2"/>
      <c r="BZ1957" s="2"/>
      <c r="CA1957" s="2"/>
      <c r="CI1957"/>
      <c r="CJ1957"/>
      <c r="CK1957"/>
      <c r="CL1957"/>
      <c r="CM1957"/>
      <c r="CN1957"/>
      <c r="CO1957"/>
      <c r="CP1957"/>
      <c r="CQ1957"/>
      <c r="CR1957"/>
      <c r="CS1957"/>
      <c r="CT1957"/>
      <c r="CU1957"/>
      <c r="CV1957"/>
      <c r="CW1957"/>
      <c r="CX1957"/>
    </row>
    <row r="1958" spans="2:102" x14ac:dyDescent="0.35">
      <c r="B1958" s="70" t="str">
        <f t="shared" ref="B1958:F1958" si="1538">B951</f>
        <v/>
      </c>
      <c r="C1958" s="166" t="str">
        <f t="shared" si="1538"/>
        <v/>
      </c>
      <c r="D1958" s="273" t="str">
        <f t="shared" si="1538"/>
        <v/>
      </c>
      <c r="E1958" s="273">
        <f t="shared" si="1538"/>
        <v>45016</v>
      </c>
      <c r="F1958" s="273">
        <f t="shared" si="1538"/>
        <v>0</v>
      </c>
      <c r="G1958" s="98">
        <f t="shared" si="1496"/>
        <v>0</v>
      </c>
      <c r="H1958" s="242">
        <f>IF(G1958=0,0,SUMIFS('Sch A. Input'!$H949:$CJ949,'Sch A. Input'!$H$14:$CJ$14,"Recurring",'Sch A. Input'!$H$13:$CJ$13,"&lt;="&amp;$O$1020,'Sch A. Input'!$H$13:$CJ$13,"&lt;="&amp;$L$11))</f>
        <v>0</v>
      </c>
      <c r="I1958" s="242">
        <f>IF(G1958=0,0,SUMIFS('Sch A. Input'!$H949:$CJ949,'Sch A. Input'!$H$14:$CJ$14,"One-time",'Sch A. Input'!$H$13:$CJ$13,"&lt;="&amp;$O$1020,'Sch A. Input'!$H$13:$CJ$13,"&lt;="&amp;$L$11))</f>
        <v>0</v>
      </c>
      <c r="J1958" s="283">
        <f t="shared" si="1497"/>
        <v>0</v>
      </c>
      <c r="K1958" s="242">
        <f t="shared" si="1498"/>
        <v>0</v>
      </c>
      <c r="L1958" s="242">
        <f t="shared" si="1499"/>
        <v>0</v>
      </c>
      <c r="M1958" s="276">
        <f t="shared" si="1491"/>
        <v>0</v>
      </c>
      <c r="N1958" s="281">
        <f t="shared" si="1473"/>
        <v>0</v>
      </c>
      <c r="O1958" s="245">
        <f t="shared" si="1474"/>
        <v>0</v>
      </c>
      <c r="P1958" s="248"/>
      <c r="Q1958" s="285">
        <f t="shared" si="1500"/>
        <v>0</v>
      </c>
      <c r="R1958" s="242">
        <f>IF(Q1958=0,0,SUMIFS('Sch A. Input'!$H949:$CJ949,'Sch A. Input'!$H$14:$CJ$14,"Recurring",'Sch A. Input'!$H$13:$CJ$13,"&lt;="&amp;$L$11,'Sch A. Input'!$H$13:$CJ$13,"&lt;="&amp;$Y$1020,'Sch A. Input'!$H$13:$CJ$13,"&gt;"&amp;$O$1020))</f>
        <v>0</v>
      </c>
      <c r="S1958" s="242">
        <f>IF(Q1958=0,0,SUMIFS('Sch A. Input'!$H949:$CJ949,'Sch A. Input'!$H$14:$CJ$14,"One-time",'Sch A. Input'!$H$13:$CJ$13,"&lt;="&amp;$L$11,'Sch A. Input'!$H$13:$CJ$13,"&lt;="&amp;$Y$1020,'Sch A. Input'!$H$13:$CJ$13,"&gt;"&amp;$O$1020))</f>
        <v>0</v>
      </c>
      <c r="T1958" s="283">
        <f t="shared" si="1501"/>
        <v>0</v>
      </c>
      <c r="U1958" s="242">
        <f t="shared" si="1502"/>
        <v>0</v>
      </c>
      <c r="V1958" s="242">
        <f t="shared" si="1503"/>
        <v>0</v>
      </c>
      <c r="W1958" s="276">
        <f t="shared" si="1492"/>
        <v>0</v>
      </c>
      <c r="X1958" s="281">
        <f t="shared" si="1475"/>
        <v>0</v>
      </c>
      <c r="Y1958" s="245">
        <f t="shared" si="1476"/>
        <v>0</v>
      </c>
      <c r="Z1958" s="248"/>
      <c r="AA1958" s="285">
        <f t="shared" si="1504"/>
        <v>0</v>
      </c>
      <c r="AB1958" s="242">
        <f>IF(AA1958=0,0,SUMIFS('Sch A. Input'!$H949:$CJ949,'Sch A. Input'!$H$14:$CJ$14,"Recurring",'Sch A. Input'!$H$13:$CJ$13,"&lt;="&amp;$L$11,'Sch A. Input'!$H$13:$CJ$13,"&lt;="&amp;$AI$1020,'Sch A. Input'!$H$13:$CJ$13,"&gt;"&amp;$Y$1020))</f>
        <v>0</v>
      </c>
      <c r="AC1958" s="242">
        <f>IF(AA1958=0,0,SUMIFS('Sch A. Input'!$H949:$CJ949,'Sch A. Input'!$H$14:$CJ$14,"One-time",'Sch A. Input'!$H$13:$CJ$13,"&lt;="&amp;$L$11,'Sch A. Input'!$H$13:$CJ$13,"&lt;="&amp;$AI$1020,'Sch A. Input'!$H$13:$CJ$13,"&gt;"&amp;$Y$1020))</f>
        <v>0</v>
      </c>
      <c r="AD1958" s="283">
        <f t="shared" si="1505"/>
        <v>0</v>
      </c>
      <c r="AE1958" s="242">
        <f t="shared" si="1506"/>
        <v>0</v>
      </c>
      <c r="AF1958" s="242">
        <f t="shared" si="1507"/>
        <v>0</v>
      </c>
      <c r="AG1958" s="276">
        <f t="shared" si="1493"/>
        <v>0</v>
      </c>
      <c r="AH1958" s="281">
        <f t="shared" si="1477"/>
        <v>0</v>
      </c>
      <c r="AI1958" s="245">
        <f t="shared" si="1478"/>
        <v>0</v>
      </c>
      <c r="AK1958" s="285">
        <f t="shared" si="1508"/>
        <v>0</v>
      </c>
      <c r="AL1958" s="242">
        <f>IF(AK1958=0,0,SUMIFS('Sch A. Input'!$H949:$CJ949,'Sch A. Input'!$H$14:$CJ$14,"Recurring",'Sch A. Input'!$H$13:$CJ$13,"&lt;="&amp;$L$11,'Sch A. Input'!$H$13:$CJ$13,"&lt;="&amp;$AS$1020,'Sch A. Input'!$H$13:$CJ$13,"&gt;"&amp;$AI$1020))</f>
        <v>0</v>
      </c>
      <c r="AM1958" s="242">
        <f>IF(AK1958=0,0,SUMIFS('Sch A. Input'!$H949:$CJ949,'Sch A. Input'!$H$14:$CJ$14,"One-time",'Sch A. Input'!$H$13:$CJ$13,"&lt;="&amp;$L$11,'Sch A. Input'!$H$13:$CJ$13,"&lt;="&amp;$AS$1020,'Sch A. Input'!$H$13:$CJ$13,"&gt;"&amp;$AI$1020))</f>
        <v>0</v>
      </c>
      <c r="AN1958" s="283">
        <f t="shared" si="1509"/>
        <v>0</v>
      </c>
      <c r="AO1958" s="242">
        <f t="shared" si="1510"/>
        <v>0</v>
      </c>
      <c r="AP1958" s="242">
        <f t="shared" si="1511"/>
        <v>0</v>
      </c>
      <c r="AQ1958" s="276">
        <f t="shared" si="1494"/>
        <v>0</v>
      </c>
      <c r="AR1958" s="281">
        <f t="shared" si="1479"/>
        <v>0</v>
      </c>
      <c r="AS1958" s="245">
        <f t="shared" si="1480"/>
        <v>0</v>
      </c>
      <c r="AY1958" s="160"/>
      <c r="AZ1958" s="160"/>
      <c r="BK1958" s="2"/>
      <c r="BL1958" s="2"/>
      <c r="BM1958" s="2"/>
      <c r="BN1958" s="2"/>
      <c r="BO1958" s="2"/>
      <c r="BP1958" s="2"/>
      <c r="BQ1958" s="2"/>
      <c r="BR1958" s="2"/>
      <c r="BS1958" s="2"/>
      <c r="BT1958" s="2"/>
      <c r="BU1958" s="2"/>
      <c r="BV1958" s="2"/>
      <c r="BW1958" s="2"/>
      <c r="BX1958" s="2"/>
      <c r="BY1958" s="2"/>
      <c r="BZ1958" s="2"/>
      <c r="CA1958" s="2"/>
      <c r="CI1958"/>
      <c r="CJ1958"/>
      <c r="CK1958"/>
      <c r="CL1958"/>
      <c r="CM1958"/>
      <c r="CN1958"/>
      <c r="CO1958"/>
      <c r="CP1958"/>
      <c r="CQ1958"/>
      <c r="CR1958"/>
      <c r="CS1958"/>
      <c r="CT1958"/>
      <c r="CU1958"/>
      <c r="CV1958"/>
      <c r="CW1958"/>
      <c r="CX1958"/>
    </row>
    <row r="1959" spans="2:102" x14ac:dyDescent="0.35">
      <c r="B1959" s="70" t="str">
        <f t="shared" ref="B1959:F1959" si="1539">B952</f>
        <v/>
      </c>
      <c r="C1959" s="166" t="str">
        <f t="shared" si="1539"/>
        <v/>
      </c>
      <c r="D1959" s="273" t="str">
        <f t="shared" si="1539"/>
        <v/>
      </c>
      <c r="E1959" s="273">
        <f t="shared" si="1539"/>
        <v>45016</v>
      </c>
      <c r="F1959" s="273">
        <f t="shared" si="1539"/>
        <v>0</v>
      </c>
      <c r="G1959" s="98">
        <f t="shared" si="1496"/>
        <v>0</v>
      </c>
      <c r="H1959" s="242">
        <f>IF(G1959=0,0,SUMIFS('Sch A. Input'!$H950:$CJ950,'Sch A. Input'!$H$14:$CJ$14,"Recurring",'Sch A. Input'!$H$13:$CJ$13,"&lt;="&amp;$O$1020,'Sch A. Input'!$H$13:$CJ$13,"&lt;="&amp;$L$11))</f>
        <v>0</v>
      </c>
      <c r="I1959" s="242">
        <f>IF(G1959=0,0,SUMIFS('Sch A. Input'!$H950:$CJ950,'Sch A. Input'!$H$14:$CJ$14,"One-time",'Sch A. Input'!$H$13:$CJ$13,"&lt;="&amp;$O$1020,'Sch A. Input'!$H$13:$CJ$13,"&lt;="&amp;$L$11))</f>
        <v>0</v>
      </c>
      <c r="J1959" s="283">
        <f t="shared" si="1497"/>
        <v>0</v>
      </c>
      <c r="K1959" s="242">
        <f t="shared" si="1498"/>
        <v>0</v>
      </c>
      <c r="L1959" s="242">
        <f t="shared" si="1499"/>
        <v>0</v>
      </c>
      <c r="M1959" s="276">
        <f t="shared" si="1491"/>
        <v>0</v>
      </c>
      <c r="N1959" s="281">
        <f t="shared" si="1473"/>
        <v>0</v>
      </c>
      <c r="O1959" s="245">
        <f t="shared" si="1474"/>
        <v>0</v>
      </c>
      <c r="P1959" s="248"/>
      <c r="Q1959" s="285">
        <f t="shared" si="1500"/>
        <v>0</v>
      </c>
      <c r="R1959" s="242">
        <f>IF(Q1959=0,0,SUMIFS('Sch A. Input'!$H950:$CJ950,'Sch A. Input'!$H$14:$CJ$14,"Recurring",'Sch A. Input'!$H$13:$CJ$13,"&lt;="&amp;$L$11,'Sch A. Input'!$H$13:$CJ$13,"&lt;="&amp;$Y$1020,'Sch A. Input'!$H$13:$CJ$13,"&gt;"&amp;$O$1020))</f>
        <v>0</v>
      </c>
      <c r="S1959" s="242">
        <f>IF(Q1959=0,0,SUMIFS('Sch A. Input'!$H950:$CJ950,'Sch A. Input'!$H$14:$CJ$14,"One-time",'Sch A. Input'!$H$13:$CJ$13,"&lt;="&amp;$L$11,'Sch A. Input'!$H$13:$CJ$13,"&lt;="&amp;$Y$1020,'Sch A. Input'!$H$13:$CJ$13,"&gt;"&amp;$O$1020))</f>
        <v>0</v>
      </c>
      <c r="T1959" s="283">
        <f t="shared" si="1501"/>
        <v>0</v>
      </c>
      <c r="U1959" s="242">
        <f t="shared" si="1502"/>
        <v>0</v>
      </c>
      <c r="V1959" s="242">
        <f t="shared" si="1503"/>
        <v>0</v>
      </c>
      <c r="W1959" s="276">
        <f t="shared" si="1492"/>
        <v>0</v>
      </c>
      <c r="X1959" s="281">
        <f t="shared" si="1475"/>
        <v>0</v>
      </c>
      <c r="Y1959" s="245">
        <f t="shared" si="1476"/>
        <v>0</v>
      </c>
      <c r="Z1959" s="248"/>
      <c r="AA1959" s="285">
        <f t="shared" si="1504"/>
        <v>0</v>
      </c>
      <c r="AB1959" s="242">
        <f>IF(AA1959=0,0,SUMIFS('Sch A. Input'!$H950:$CJ950,'Sch A. Input'!$H$14:$CJ$14,"Recurring",'Sch A. Input'!$H$13:$CJ$13,"&lt;="&amp;$L$11,'Sch A. Input'!$H$13:$CJ$13,"&lt;="&amp;$AI$1020,'Sch A. Input'!$H$13:$CJ$13,"&gt;"&amp;$Y$1020))</f>
        <v>0</v>
      </c>
      <c r="AC1959" s="242">
        <f>IF(AA1959=0,0,SUMIFS('Sch A. Input'!$H950:$CJ950,'Sch A. Input'!$H$14:$CJ$14,"One-time",'Sch A. Input'!$H$13:$CJ$13,"&lt;="&amp;$L$11,'Sch A. Input'!$H$13:$CJ$13,"&lt;="&amp;$AI$1020,'Sch A. Input'!$H$13:$CJ$13,"&gt;"&amp;$Y$1020))</f>
        <v>0</v>
      </c>
      <c r="AD1959" s="283">
        <f t="shared" si="1505"/>
        <v>0</v>
      </c>
      <c r="AE1959" s="242">
        <f t="shared" si="1506"/>
        <v>0</v>
      </c>
      <c r="AF1959" s="242">
        <f t="shared" si="1507"/>
        <v>0</v>
      </c>
      <c r="AG1959" s="276">
        <f t="shared" si="1493"/>
        <v>0</v>
      </c>
      <c r="AH1959" s="281">
        <f t="shared" si="1477"/>
        <v>0</v>
      </c>
      <c r="AI1959" s="245">
        <f t="shared" si="1478"/>
        <v>0</v>
      </c>
      <c r="AK1959" s="285">
        <f t="shared" si="1508"/>
        <v>0</v>
      </c>
      <c r="AL1959" s="242">
        <f>IF(AK1959=0,0,SUMIFS('Sch A. Input'!$H950:$CJ950,'Sch A. Input'!$H$14:$CJ$14,"Recurring",'Sch A. Input'!$H$13:$CJ$13,"&lt;="&amp;$L$11,'Sch A. Input'!$H$13:$CJ$13,"&lt;="&amp;$AS$1020,'Sch A. Input'!$H$13:$CJ$13,"&gt;"&amp;$AI$1020))</f>
        <v>0</v>
      </c>
      <c r="AM1959" s="242">
        <f>IF(AK1959=0,0,SUMIFS('Sch A. Input'!$H950:$CJ950,'Sch A. Input'!$H$14:$CJ$14,"One-time",'Sch A. Input'!$H$13:$CJ$13,"&lt;="&amp;$L$11,'Sch A. Input'!$H$13:$CJ$13,"&lt;="&amp;$AS$1020,'Sch A. Input'!$H$13:$CJ$13,"&gt;"&amp;$AI$1020))</f>
        <v>0</v>
      </c>
      <c r="AN1959" s="283">
        <f t="shared" si="1509"/>
        <v>0</v>
      </c>
      <c r="AO1959" s="242">
        <f t="shared" si="1510"/>
        <v>0</v>
      </c>
      <c r="AP1959" s="242">
        <f t="shared" si="1511"/>
        <v>0</v>
      </c>
      <c r="AQ1959" s="276">
        <f t="shared" si="1494"/>
        <v>0</v>
      </c>
      <c r="AR1959" s="281">
        <f t="shared" si="1479"/>
        <v>0</v>
      </c>
      <c r="AS1959" s="245">
        <f t="shared" si="1480"/>
        <v>0</v>
      </c>
      <c r="AY1959" s="160"/>
      <c r="AZ1959" s="160"/>
      <c r="BK1959" s="2"/>
      <c r="BL1959" s="2"/>
      <c r="BM1959" s="2"/>
      <c r="BN1959" s="2"/>
      <c r="BO1959" s="2"/>
      <c r="BP1959" s="2"/>
      <c r="BQ1959" s="2"/>
      <c r="BR1959" s="2"/>
      <c r="BS1959" s="2"/>
      <c r="BT1959" s="2"/>
      <c r="BU1959" s="2"/>
      <c r="BV1959" s="2"/>
      <c r="BW1959" s="2"/>
      <c r="BX1959" s="2"/>
      <c r="BY1959" s="2"/>
      <c r="BZ1959" s="2"/>
      <c r="CA1959" s="2"/>
      <c r="CI1959"/>
      <c r="CJ1959"/>
      <c r="CK1959"/>
      <c r="CL1959"/>
      <c r="CM1959"/>
      <c r="CN1959"/>
      <c r="CO1959"/>
      <c r="CP1959"/>
      <c r="CQ1959"/>
      <c r="CR1959"/>
      <c r="CS1959"/>
      <c r="CT1959"/>
      <c r="CU1959"/>
      <c r="CV1959"/>
      <c r="CW1959"/>
      <c r="CX1959"/>
    </row>
    <row r="1960" spans="2:102" x14ac:dyDescent="0.35">
      <c r="B1960" s="70" t="str">
        <f t="shared" ref="B1960:F1960" si="1540">B953</f>
        <v/>
      </c>
      <c r="C1960" s="166" t="str">
        <f t="shared" si="1540"/>
        <v/>
      </c>
      <c r="D1960" s="273" t="str">
        <f t="shared" si="1540"/>
        <v/>
      </c>
      <c r="E1960" s="273">
        <f t="shared" si="1540"/>
        <v>45016</v>
      </c>
      <c r="F1960" s="273">
        <f t="shared" si="1540"/>
        <v>0</v>
      </c>
      <c r="G1960" s="98">
        <f t="shared" si="1496"/>
        <v>0</v>
      </c>
      <c r="H1960" s="242">
        <f>IF(G1960=0,0,SUMIFS('Sch A. Input'!$H951:$CJ951,'Sch A. Input'!$H$14:$CJ$14,"Recurring",'Sch A. Input'!$H$13:$CJ$13,"&lt;="&amp;$O$1020,'Sch A. Input'!$H$13:$CJ$13,"&lt;="&amp;$L$11))</f>
        <v>0</v>
      </c>
      <c r="I1960" s="242">
        <f>IF(G1960=0,0,SUMIFS('Sch A. Input'!$H951:$CJ951,'Sch A. Input'!$H$14:$CJ$14,"One-time",'Sch A. Input'!$H$13:$CJ$13,"&lt;="&amp;$O$1020,'Sch A. Input'!$H$13:$CJ$13,"&lt;="&amp;$L$11))</f>
        <v>0</v>
      </c>
      <c r="J1960" s="283">
        <f t="shared" si="1497"/>
        <v>0</v>
      </c>
      <c r="K1960" s="242">
        <f t="shared" si="1498"/>
        <v>0</v>
      </c>
      <c r="L1960" s="242">
        <f t="shared" si="1499"/>
        <v>0</v>
      </c>
      <c r="M1960" s="276">
        <f t="shared" si="1491"/>
        <v>0</v>
      </c>
      <c r="N1960" s="281">
        <f t="shared" si="1473"/>
        <v>0</v>
      </c>
      <c r="O1960" s="245">
        <f t="shared" si="1474"/>
        <v>0</v>
      </c>
      <c r="P1960" s="248"/>
      <c r="Q1960" s="285">
        <f t="shared" si="1500"/>
        <v>0</v>
      </c>
      <c r="R1960" s="242">
        <f>IF(Q1960=0,0,SUMIFS('Sch A. Input'!$H951:$CJ951,'Sch A. Input'!$H$14:$CJ$14,"Recurring",'Sch A. Input'!$H$13:$CJ$13,"&lt;="&amp;$L$11,'Sch A. Input'!$H$13:$CJ$13,"&lt;="&amp;$Y$1020,'Sch A. Input'!$H$13:$CJ$13,"&gt;"&amp;$O$1020))</f>
        <v>0</v>
      </c>
      <c r="S1960" s="242">
        <f>IF(Q1960=0,0,SUMIFS('Sch A. Input'!$H951:$CJ951,'Sch A. Input'!$H$14:$CJ$14,"One-time",'Sch A. Input'!$H$13:$CJ$13,"&lt;="&amp;$L$11,'Sch A. Input'!$H$13:$CJ$13,"&lt;="&amp;$Y$1020,'Sch A. Input'!$H$13:$CJ$13,"&gt;"&amp;$O$1020))</f>
        <v>0</v>
      </c>
      <c r="T1960" s="283">
        <f t="shared" si="1501"/>
        <v>0</v>
      </c>
      <c r="U1960" s="242">
        <f t="shared" si="1502"/>
        <v>0</v>
      </c>
      <c r="V1960" s="242">
        <f t="shared" si="1503"/>
        <v>0</v>
      </c>
      <c r="W1960" s="276">
        <f t="shared" si="1492"/>
        <v>0</v>
      </c>
      <c r="X1960" s="281">
        <f t="shared" si="1475"/>
        <v>0</v>
      </c>
      <c r="Y1960" s="245">
        <f t="shared" si="1476"/>
        <v>0</v>
      </c>
      <c r="Z1960" s="248"/>
      <c r="AA1960" s="285">
        <f t="shared" si="1504"/>
        <v>0</v>
      </c>
      <c r="AB1960" s="242">
        <f>IF(AA1960=0,0,SUMIFS('Sch A. Input'!$H951:$CJ951,'Sch A. Input'!$H$14:$CJ$14,"Recurring",'Sch A. Input'!$H$13:$CJ$13,"&lt;="&amp;$L$11,'Sch A. Input'!$H$13:$CJ$13,"&lt;="&amp;$AI$1020,'Sch A. Input'!$H$13:$CJ$13,"&gt;"&amp;$Y$1020))</f>
        <v>0</v>
      </c>
      <c r="AC1960" s="242">
        <f>IF(AA1960=0,0,SUMIFS('Sch A. Input'!$H951:$CJ951,'Sch A. Input'!$H$14:$CJ$14,"One-time",'Sch A. Input'!$H$13:$CJ$13,"&lt;="&amp;$L$11,'Sch A. Input'!$H$13:$CJ$13,"&lt;="&amp;$AI$1020,'Sch A. Input'!$H$13:$CJ$13,"&gt;"&amp;$Y$1020))</f>
        <v>0</v>
      </c>
      <c r="AD1960" s="283">
        <f t="shared" si="1505"/>
        <v>0</v>
      </c>
      <c r="AE1960" s="242">
        <f t="shared" si="1506"/>
        <v>0</v>
      </c>
      <c r="AF1960" s="242">
        <f t="shared" si="1507"/>
        <v>0</v>
      </c>
      <c r="AG1960" s="276">
        <f t="shared" si="1493"/>
        <v>0</v>
      </c>
      <c r="AH1960" s="281">
        <f t="shared" si="1477"/>
        <v>0</v>
      </c>
      <c r="AI1960" s="245">
        <f t="shared" si="1478"/>
        <v>0</v>
      </c>
      <c r="AK1960" s="285">
        <f t="shared" si="1508"/>
        <v>0</v>
      </c>
      <c r="AL1960" s="242">
        <f>IF(AK1960=0,0,SUMIFS('Sch A. Input'!$H951:$CJ951,'Sch A. Input'!$H$14:$CJ$14,"Recurring",'Sch A. Input'!$H$13:$CJ$13,"&lt;="&amp;$L$11,'Sch A. Input'!$H$13:$CJ$13,"&lt;="&amp;$AS$1020,'Sch A. Input'!$H$13:$CJ$13,"&gt;"&amp;$AI$1020))</f>
        <v>0</v>
      </c>
      <c r="AM1960" s="242">
        <f>IF(AK1960=0,0,SUMIFS('Sch A. Input'!$H951:$CJ951,'Sch A. Input'!$H$14:$CJ$14,"One-time",'Sch A. Input'!$H$13:$CJ$13,"&lt;="&amp;$L$11,'Sch A. Input'!$H$13:$CJ$13,"&lt;="&amp;$AS$1020,'Sch A. Input'!$H$13:$CJ$13,"&gt;"&amp;$AI$1020))</f>
        <v>0</v>
      </c>
      <c r="AN1960" s="283">
        <f t="shared" si="1509"/>
        <v>0</v>
      </c>
      <c r="AO1960" s="242">
        <f t="shared" si="1510"/>
        <v>0</v>
      </c>
      <c r="AP1960" s="242">
        <f t="shared" si="1511"/>
        <v>0</v>
      </c>
      <c r="AQ1960" s="276">
        <f t="shared" si="1494"/>
        <v>0</v>
      </c>
      <c r="AR1960" s="281">
        <f t="shared" si="1479"/>
        <v>0</v>
      </c>
      <c r="AS1960" s="245">
        <f t="shared" si="1480"/>
        <v>0</v>
      </c>
      <c r="AY1960" s="160"/>
      <c r="AZ1960" s="160"/>
      <c r="BK1960" s="2"/>
      <c r="BL1960" s="2"/>
      <c r="BM1960" s="2"/>
      <c r="BN1960" s="2"/>
      <c r="BO1960" s="2"/>
      <c r="BP1960" s="2"/>
      <c r="BQ1960" s="2"/>
      <c r="BR1960" s="2"/>
      <c r="BS1960" s="2"/>
      <c r="BT1960" s="2"/>
      <c r="BU1960" s="2"/>
      <c r="BV1960" s="2"/>
      <c r="BW1960" s="2"/>
      <c r="BX1960" s="2"/>
      <c r="BY1960" s="2"/>
      <c r="BZ1960" s="2"/>
      <c r="CA1960" s="2"/>
      <c r="CI1960"/>
      <c r="CJ1960"/>
      <c r="CK1960"/>
      <c r="CL1960"/>
      <c r="CM1960"/>
      <c r="CN1960"/>
      <c r="CO1960"/>
      <c r="CP1960"/>
      <c r="CQ1960"/>
      <c r="CR1960"/>
      <c r="CS1960"/>
      <c r="CT1960"/>
      <c r="CU1960"/>
      <c r="CV1960"/>
      <c r="CW1960"/>
      <c r="CX1960"/>
    </row>
    <row r="1961" spans="2:102" x14ac:dyDescent="0.35">
      <c r="B1961" s="70" t="str">
        <f t="shared" ref="B1961:F1961" si="1541">B954</f>
        <v/>
      </c>
      <c r="C1961" s="166" t="str">
        <f t="shared" si="1541"/>
        <v/>
      </c>
      <c r="D1961" s="273" t="str">
        <f t="shared" si="1541"/>
        <v/>
      </c>
      <c r="E1961" s="273">
        <f t="shared" si="1541"/>
        <v>45016</v>
      </c>
      <c r="F1961" s="273">
        <f t="shared" si="1541"/>
        <v>0</v>
      </c>
      <c r="G1961" s="98">
        <f t="shared" si="1496"/>
        <v>0</v>
      </c>
      <c r="H1961" s="242">
        <f>IF(G1961=0,0,SUMIFS('Sch A. Input'!$H952:$CJ952,'Sch A. Input'!$H$14:$CJ$14,"Recurring",'Sch A. Input'!$H$13:$CJ$13,"&lt;="&amp;$O$1020,'Sch A. Input'!$H$13:$CJ$13,"&lt;="&amp;$L$11))</f>
        <v>0</v>
      </c>
      <c r="I1961" s="242">
        <f>IF(G1961=0,0,SUMIFS('Sch A. Input'!$H952:$CJ952,'Sch A. Input'!$H$14:$CJ$14,"One-time",'Sch A. Input'!$H$13:$CJ$13,"&lt;="&amp;$O$1020,'Sch A. Input'!$H$13:$CJ$13,"&lt;="&amp;$L$11))</f>
        <v>0</v>
      </c>
      <c r="J1961" s="283">
        <f t="shared" si="1497"/>
        <v>0</v>
      </c>
      <c r="K1961" s="242">
        <f t="shared" si="1498"/>
        <v>0</v>
      </c>
      <c r="L1961" s="242">
        <f t="shared" si="1499"/>
        <v>0</v>
      </c>
      <c r="M1961" s="276">
        <f t="shared" si="1491"/>
        <v>0</v>
      </c>
      <c r="N1961" s="281">
        <f t="shared" si="1473"/>
        <v>0</v>
      </c>
      <c r="O1961" s="245">
        <f t="shared" si="1474"/>
        <v>0</v>
      </c>
      <c r="P1961" s="248"/>
      <c r="Q1961" s="285">
        <f t="shared" si="1500"/>
        <v>0</v>
      </c>
      <c r="R1961" s="242">
        <f>IF(Q1961=0,0,SUMIFS('Sch A. Input'!$H952:$CJ952,'Sch A. Input'!$H$14:$CJ$14,"Recurring",'Sch A. Input'!$H$13:$CJ$13,"&lt;="&amp;$L$11,'Sch A. Input'!$H$13:$CJ$13,"&lt;="&amp;$Y$1020,'Sch A. Input'!$H$13:$CJ$13,"&gt;"&amp;$O$1020))</f>
        <v>0</v>
      </c>
      <c r="S1961" s="242">
        <f>IF(Q1961=0,0,SUMIFS('Sch A. Input'!$H952:$CJ952,'Sch A. Input'!$H$14:$CJ$14,"One-time",'Sch A. Input'!$H$13:$CJ$13,"&lt;="&amp;$L$11,'Sch A. Input'!$H$13:$CJ$13,"&lt;="&amp;$Y$1020,'Sch A. Input'!$H$13:$CJ$13,"&gt;"&amp;$O$1020))</f>
        <v>0</v>
      </c>
      <c r="T1961" s="283">
        <f t="shared" si="1501"/>
        <v>0</v>
      </c>
      <c r="U1961" s="242">
        <f t="shared" si="1502"/>
        <v>0</v>
      </c>
      <c r="V1961" s="242">
        <f t="shared" si="1503"/>
        <v>0</v>
      </c>
      <c r="W1961" s="276">
        <f t="shared" si="1492"/>
        <v>0</v>
      </c>
      <c r="X1961" s="281">
        <f t="shared" si="1475"/>
        <v>0</v>
      </c>
      <c r="Y1961" s="245">
        <f t="shared" si="1476"/>
        <v>0</v>
      </c>
      <c r="Z1961" s="248"/>
      <c r="AA1961" s="285">
        <f t="shared" si="1504"/>
        <v>0</v>
      </c>
      <c r="AB1961" s="242">
        <f>IF(AA1961=0,0,SUMIFS('Sch A. Input'!$H952:$CJ952,'Sch A. Input'!$H$14:$CJ$14,"Recurring",'Sch A. Input'!$H$13:$CJ$13,"&lt;="&amp;$L$11,'Sch A. Input'!$H$13:$CJ$13,"&lt;="&amp;$AI$1020,'Sch A. Input'!$H$13:$CJ$13,"&gt;"&amp;$Y$1020))</f>
        <v>0</v>
      </c>
      <c r="AC1961" s="242">
        <f>IF(AA1961=0,0,SUMIFS('Sch A. Input'!$H952:$CJ952,'Sch A. Input'!$H$14:$CJ$14,"One-time",'Sch A. Input'!$H$13:$CJ$13,"&lt;="&amp;$L$11,'Sch A. Input'!$H$13:$CJ$13,"&lt;="&amp;$AI$1020,'Sch A. Input'!$H$13:$CJ$13,"&gt;"&amp;$Y$1020))</f>
        <v>0</v>
      </c>
      <c r="AD1961" s="283">
        <f t="shared" si="1505"/>
        <v>0</v>
      </c>
      <c r="AE1961" s="242">
        <f t="shared" si="1506"/>
        <v>0</v>
      </c>
      <c r="AF1961" s="242">
        <f t="shared" si="1507"/>
        <v>0</v>
      </c>
      <c r="AG1961" s="276">
        <f t="shared" si="1493"/>
        <v>0</v>
      </c>
      <c r="AH1961" s="281">
        <f t="shared" si="1477"/>
        <v>0</v>
      </c>
      <c r="AI1961" s="245">
        <f t="shared" si="1478"/>
        <v>0</v>
      </c>
      <c r="AK1961" s="285">
        <f t="shared" si="1508"/>
        <v>0</v>
      </c>
      <c r="AL1961" s="242">
        <f>IF(AK1961=0,0,SUMIFS('Sch A. Input'!$H952:$CJ952,'Sch A. Input'!$H$14:$CJ$14,"Recurring",'Sch A. Input'!$H$13:$CJ$13,"&lt;="&amp;$L$11,'Sch A. Input'!$H$13:$CJ$13,"&lt;="&amp;$AS$1020,'Sch A. Input'!$H$13:$CJ$13,"&gt;"&amp;$AI$1020))</f>
        <v>0</v>
      </c>
      <c r="AM1961" s="242">
        <f>IF(AK1961=0,0,SUMIFS('Sch A. Input'!$H952:$CJ952,'Sch A. Input'!$H$14:$CJ$14,"One-time",'Sch A. Input'!$H$13:$CJ$13,"&lt;="&amp;$L$11,'Sch A. Input'!$H$13:$CJ$13,"&lt;="&amp;$AS$1020,'Sch A. Input'!$H$13:$CJ$13,"&gt;"&amp;$AI$1020))</f>
        <v>0</v>
      </c>
      <c r="AN1961" s="283">
        <f t="shared" si="1509"/>
        <v>0</v>
      </c>
      <c r="AO1961" s="242">
        <f t="shared" si="1510"/>
        <v>0</v>
      </c>
      <c r="AP1961" s="242">
        <f t="shared" si="1511"/>
        <v>0</v>
      </c>
      <c r="AQ1961" s="276">
        <f t="shared" si="1494"/>
        <v>0</v>
      </c>
      <c r="AR1961" s="281">
        <f t="shared" si="1479"/>
        <v>0</v>
      </c>
      <c r="AS1961" s="245">
        <f t="shared" si="1480"/>
        <v>0</v>
      </c>
      <c r="AY1961" s="160"/>
      <c r="AZ1961" s="160"/>
      <c r="BK1961" s="2"/>
      <c r="BL1961" s="2"/>
      <c r="BM1961" s="2"/>
      <c r="BN1961" s="2"/>
      <c r="BO1961" s="2"/>
      <c r="BP1961" s="2"/>
      <c r="BQ1961" s="2"/>
      <c r="BR1961" s="2"/>
      <c r="BS1961" s="2"/>
      <c r="BT1961" s="2"/>
      <c r="BU1961" s="2"/>
      <c r="BV1961" s="2"/>
      <c r="BW1961" s="2"/>
      <c r="BX1961" s="2"/>
      <c r="BY1961" s="2"/>
      <c r="BZ1961" s="2"/>
      <c r="CA1961" s="2"/>
      <c r="CI1961"/>
      <c r="CJ1961"/>
      <c r="CK1961"/>
      <c r="CL1961"/>
      <c r="CM1961"/>
      <c r="CN1961"/>
      <c r="CO1961"/>
      <c r="CP1961"/>
      <c r="CQ1961"/>
      <c r="CR1961"/>
      <c r="CS1961"/>
      <c r="CT1961"/>
      <c r="CU1961"/>
      <c r="CV1961"/>
      <c r="CW1961"/>
      <c r="CX1961"/>
    </row>
    <row r="1962" spans="2:102" x14ac:dyDescent="0.35">
      <c r="B1962" s="70" t="str">
        <f t="shared" ref="B1962:F1962" si="1542">B955</f>
        <v/>
      </c>
      <c r="C1962" s="166" t="str">
        <f t="shared" si="1542"/>
        <v/>
      </c>
      <c r="D1962" s="273" t="str">
        <f t="shared" si="1542"/>
        <v/>
      </c>
      <c r="E1962" s="273">
        <f t="shared" si="1542"/>
        <v>45016</v>
      </c>
      <c r="F1962" s="273">
        <f t="shared" si="1542"/>
        <v>0</v>
      </c>
      <c r="G1962" s="98">
        <f t="shared" si="1496"/>
        <v>0</v>
      </c>
      <c r="H1962" s="242">
        <f>IF(G1962=0,0,SUMIFS('Sch A. Input'!$H953:$CJ953,'Sch A. Input'!$H$14:$CJ$14,"Recurring",'Sch A. Input'!$H$13:$CJ$13,"&lt;="&amp;$O$1020,'Sch A. Input'!$H$13:$CJ$13,"&lt;="&amp;$L$11))</f>
        <v>0</v>
      </c>
      <c r="I1962" s="242">
        <f>IF(G1962=0,0,SUMIFS('Sch A. Input'!$H953:$CJ953,'Sch A. Input'!$H$14:$CJ$14,"One-time",'Sch A. Input'!$H$13:$CJ$13,"&lt;="&amp;$O$1020,'Sch A. Input'!$H$13:$CJ$13,"&lt;="&amp;$L$11))</f>
        <v>0</v>
      </c>
      <c r="J1962" s="283">
        <f t="shared" si="1497"/>
        <v>0</v>
      </c>
      <c r="K1962" s="242">
        <f t="shared" si="1498"/>
        <v>0</v>
      </c>
      <c r="L1962" s="242">
        <f t="shared" si="1499"/>
        <v>0</v>
      </c>
      <c r="M1962" s="276">
        <f t="shared" si="1491"/>
        <v>0</v>
      </c>
      <c r="N1962" s="281">
        <f t="shared" si="1473"/>
        <v>0</v>
      </c>
      <c r="O1962" s="245">
        <f t="shared" si="1474"/>
        <v>0</v>
      </c>
      <c r="P1962" s="248"/>
      <c r="Q1962" s="285">
        <f t="shared" si="1500"/>
        <v>0</v>
      </c>
      <c r="R1962" s="242">
        <f>IF(Q1962=0,0,SUMIFS('Sch A. Input'!$H953:$CJ953,'Sch A. Input'!$H$14:$CJ$14,"Recurring",'Sch A. Input'!$H$13:$CJ$13,"&lt;="&amp;$L$11,'Sch A. Input'!$H$13:$CJ$13,"&lt;="&amp;$Y$1020,'Sch A. Input'!$H$13:$CJ$13,"&gt;"&amp;$O$1020))</f>
        <v>0</v>
      </c>
      <c r="S1962" s="242">
        <f>IF(Q1962=0,0,SUMIFS('Sch A. Input'!$H953:$CJ953,'Sch A. Input'!$H$14:$CJ$14,"One-time",'Sch A. Input'!$H$13:$CJ$13,"&lt;="&amp;$L$11,'Sch A. Input'!$H$13:$CJ$13,"&lt;="&amp;$Y$1020,'Sch A. Input'!$H$13:$CJ$13,"&gt;"&amp;$O$1020))</f>
        <v>0</v>
      </c>
      <c r="T1962" s="283">
        <f t="shared" si="1501"/>
        <v>0</v>
      </c>
      <c r="U1962" s="242">
        <f t="shared" si="1502"/>
        <v>0</v>
      </c>
      <c r="V1962" s="242">
        <f t="shared" si="1503"/>
        <v>0</v>
      </c>
      <c r="W1962" s="276">
        <f t="shared" si="1492"/>
        <v>0</v>
      </c>
      <c r="X1962" s="281">
        <f t="shared" si="1475"/>
        <v>0</v>
      </c>
      <c r="Y1962" s="245">
        <f t="shared" si="1476"/>
        <v>0</v>
      </c>
      <c r="Z1962" s="248"/>
      <c r="AA1962" s="285">
        <f t="shared" si="1504"/>
        <v>0</v>
      </c>
      <c r="AB1962" s="242">
        <f>IF(AA1962=0,0,SUMIFS('Sch A. Input'!$H953:$CJ953,'Sch A. Input'!$H$14:$CJ$14,"Recurring",'Sch A. Input'!$H$13:$CJ$13,"&lt;="&amp;$L$11,'Sch A. Input'!$H$13:$CJ$13,"&lt;="&amp;$AI$1020,'Sch A. Input'!$H$13:$CJ$13,"&gt;"&amp;$Y$1020))</f>
        <v>0</v>
      </c>
      <c r="AC1962" s="242">
        <f>IF(AA1962=0,0,SUMIFS('Sch A. Input'!$H953:$CJ953,'Sch A. Input'!$H$14:$CJ$14,"One-time",'Sch A. Input'!$H$13:$CJ$13,"&lt;="&amp;$L$11,'Sch A. Input'!$H$13:$CJ$13,"&lt;="&amp;$AI$1020,'Sch A. Input'!$H$13:$CJ$13,"&gt;"&amp;$Y$1020))</f>
        <v>0</v>
      </c>
      <c r="AD1962" s="283">
        <f t="shared" si="1505"/>
        <v>0</v>
      </c>
      <c r="AE1962" s="242">
        <f t="shared" si="1506"/>
        <v>0</v>
      </c>
      <c r="AF1962" s="242">
        <f t="shared" si="1507"/>
        <v>0</v>
      </c>
      <c r="AG1962" s="276">
        <f t="shared" si="1493"/>
        <v>0</v>
      </c>
      <c r="AH1962" s="281">
        <f t="shared" si="1477"/>
        <v>0</v>
      </c>
      <c r="AI1962" s="245">
        <f t="shared" si="1478"/>
        <v>0</v>
      </c>
      <c r="AK1962" s="285">
        <f t="shared" si="1508"/>
        <v>0</v>
      </c>
      <c r="AL1962" s="242">
        <f>IF(AK1962=0,0,SUMIFS('Sch A. Input'!$H953:$CJ953,'Sch A. Input'!$H$14:$CJ$14,"Recurring",'Sch A. Input'!$H$13:$CJ$13,"&lt;="&amp;$L$11,'Sch A. Input'!$H$13:$CJ$13,"&lt;="&amp;$AS$1020,'Sch A. Input'!$H$13:$CJ$13,"&gt;"&amp;$AI$1020))</f>
        <v>0</v>
      </c>
      <c r="AM1962" s="242">
        <f>IF(AK1962=0,0,SUMIFS('Sch A. Input'!$H953:$CJ953,'Sch A. Input'!$H$14:$CJ$14,"One-time",'Sch A. Input'!$H$13:$CJ$13,"&lt;="&amp;$L$11,'Sch A. Input'!$H$13:$CJ$13,"&lt;="&amp;$AS$1020,'Sch A. Input'!$H$13:$CJ$13,"&gt;"&amp;$AI$1020))</f>
        <v>0</v>
      </c>
      <c r="AN1962" s="283">
        <f t="shared" si="1509"/>
        <v>0</v>
      </c>
      <c r="AO1962" s="242">
        <f t="shared" si="1510"/>
        <v>0</v>
      </c>
      <c r="AP1962" s="242">
        <f t="shared" si="1511"/>
        <v>0</v>
      </c>
      <c r="AQ1962" s="276">
        <f t="shared" si="1494"/>
        <v>0</v>
      </c>
      <c r="AR1962" s="281">
        <f t="shared" si="1479"/>
        <v>0</v>
      </c>
      <c r="AS1962" s="245">
        <f t="shared" si="1480"/>
        <v>0</v>
      </c>
      <c r="AY1962" s="160"/>
      <c r="AZ1962" s="160"/>
      <c r="BK1962" s="2"/>
      <c r="BL1962" s="2"/>
      <c r="BM1962" s="2"/>
      <c r="BN1962" s="2"/>
      <c r="BO1962" s="2"/>
      <c r="BP1962" s="2"/>
      <c r="BQ1962" s="2"/>
      <c r="BR1962" s="2"/>
      <c r="BS1962" s="2"/>
      <c r="BT1962" s="2"/>
      <c r="BU1962" s="2"/>
      <c r="BV1962" s="2"/>
      <c r="BW1962" s="2"/>
      <c r="BX1962" s="2"/>
      <c r="BY1962" s="2"/>
      <c r="BZ1962" s="2"/>
      <c r="CA1962" s="2"/>
      <c r="CI1962"/>
      <c r="CJ1962"/>
      <c r="CK1962"/>
      <c r="CL1962"/>
      <c r="CM1962"/>
      <c r="CN1962"/>
      <c r="CO1962"/>
      <c r="CP1962"/>
      <c r="CQ1962"/>
      <c r="CR1962"/>
      <c r="CS1962"/>
      <c r="CT1962"/>
      <c r="CU1962"/>
      <c r="CV1962"/>
      <c r="CW1962"/>
      <c r="CX1962"/>
    </row>
    <row r="1963" spans="2:102" x14ac:dyDescent="0.35">
      <c r="B1963" s="70" t="str">
        <f t="shared" ref="B1963:F1963" si="1543">B956</f>
        <v/>
      </c>
      <c r="C1963" s="166" t="str">
        <f t="shared" si="1543"/>
        <v/>
      </c>
      <c r="D1963" s="273" t="str">
        <f t="shared" si="1543"/>
        <v/>
      </c>
      <c r="E1963" s="273">
        <f t="shared" si="1543"/>
        <v>45016</v>
      </c>
      <c r="F1963" s="273">
        <f t="shared" si="1543"/>
        <v>0</v>
      </c>
      <c r="G1963" s="98">
        <f t="shared" si="1496"/>
        <v>0</v>
      </c>
      <c r="H1963" s="242">
        <f>IF(G1963=0,0,SUMIFS('Sch A. Input'!$H954:$CJ954,'Sch A. Input'!$H$14:$CJ$14,"Recurring",'Sch A. Input'!$H$13:$CJ$13,"&lt;="&amp;$O$1020,'Sch A. Input'!$H$13:$CJ$13,"&lt;="&amp;$L$11))</f>
        <v>0</v>
      </c>
      <c r="I1963" s="242">
        <f>IF(G1963=0,0,SUMIFS('Sch A. Input'!$H954:$CJ954,'Sch A. Input'!$H$14:$CJ$14,"One-time",'Sch A. Input'!$H$13:$CJ$13,"&lt;="&amp;$O$1020,'Sch A. Input'!$H$13:$CJ$13,"&lt;="&amp;$L$11))</f>
        <v>0</v>
      </c>
      <c r="J1963" s="283">
        <f t="shared" si="1497"/>
        <v>0</v>
      </c>
      <c r="K1963" s="242">
        <f t="shared" si="1498"/>
        <v>0</v>
      </c>
      <c r="L1963" s="242">
        <f t="shared" si="1499"/>
        <v>0</v>
      </c>
      <c r="M1963" s="276">
        <f t="shared" si="1491"/>
        <v>0</v>
      </c>
      <c r="N1963" s="281">
        <f t="shared" si="1473"/>
        <v>0</v>
      </c>
      <c r="O1963" s="245">
        <f t="shared" si="1474"/>
        <v>0</v>
      </c>
      <c r="P1963" s="248"/>
      <c r="Q1963" s="285">
        <f t="shared" si="1500"/>
        <v>0</v>
      </c>
      <c r="R1963" s="242">
        <f>IF(Q1963=0,0,SUMIFS('Sch A. Input'!$H954:$CJ954,'Sch A. Input'!$H$14:$CJ$14,"Recurring",'Sch A. Input'!$H$13:$CJ$13,"&lt;="&amp;$L$11,'Sch A. Input'!$H$13:$CJ$13,"&lt;="&amp;$Y$1020,'Sch A. Input'!$H$13:$CJ$13,"&gt;"&amp;$O$1020))</f>
        <v>0</v>
      </c>
      <c r="S1963" s="242">
        <f>IF(Q1963=0,0,SUMIFS('Sch A. Input'!$H954:$CJ954,'Sch A. Input'!$H$14:$CJ$14,"One-time",'Sch A. Input'!$H$13:$CJ$13,"&lt;="&amp;$L$11,'Sch A. Input'!$H$13:$CJ$13,"&lt;="&amp;$Y$1020,'Sch A. Input'!$H$13:$CJ$13,"&gt;"&amp;$O$1020))</f>
        <v>0</v>
      </c>
      <c r="T1963" s="283">
        <f t="shared" si="1501"/>
        <v>0</v>
      </c>
      <c r="U1963" s="242">
        <f t="shared" si="1502"/>
        <v>0</v>
      </c>
      <c r="V1963" s="242">
        <f t="shared" si="1503"/>
        <v>0</v>
      </c>
      <c r="W1963" s="276">
        <f t="shared" si="1492"/>
        <v>0</v>
      </c>
      <c r="X1963" s="281">
        <f t="shared" si="1475"/>
        <v>0</v>
      </c>
      <c r="Y1963" s="245">
        <f t="shared" si="1476"/>
        <v>0</v>
      </c>
      <c r="Z1963" s="248"/>
      <c r="AA1963" s="285">
        <f t="shared" si="1504"/>
        <v>0</v>
      </c>
      <c r="AB1963" s="242">
        <f>IF(AA1963=0,0,SUMIFS('Sch A. Input'!$H954:$CJ954,'Sch A. Input'!$H$14:$CJ$14,"Recurring",'Sch A. Input'!$H$13:$CJ$13,"&lt;="&amp;$L$11,'Sch A. Input'!$H$13:$CJ$13,"&lt;="&amp;$AI$1020,'Sch A. Input'!$H$13:$CJ$13,"&gt;"&amp;$Y$1020))</f>
        <v>0</v>
      </c>
      <c r="AC1963" s="242">
        <f>IF(AA1963=0,0,SUMIFS('Sch A. Input'!$H954:$CJ954,'Sch A. Input'!$H$14:$CJ$14,"One-time",'Sch A. Input'!$H$13:$CJ$13,"&lt;="&amp;$L$11,'Sch A. Input'!$H$13:$CJ$13,"&lt;="&amp;$AI$1020,'Sch A. Input'!$H$13:$CJ$13,"&gt;"&amp;$Y$1020))</f>
        <v>0</v>
      </c>
      <c r="AD1963" s="283">
        <f t="shared" si="1505"/>
        <v>0</v>
      </c>
      <c r="AE1963" s="242">
        <f t="shared" si="1506"/>
        <v>0</v>
      </c>
      <c r="AF1963" s="242">
        <f t="shared" si="1507"/>
        <v>0</v>
      </c>
      <c r="AG1963" s="276">
        <f t="shared" si="1493"/>
        <v>0</v>
      </c>
      <c r="AH1963" s="281">
        <f t="shared" si="1477"/>
        <v>0</v>
      </c>
      <c r="AI1963" s="245">
        <f t="shared" si="1478"/>
        <v>0</v>
      </c>
      <c r="AK1963" s="285">
        <f t="shared" si="1508"/>
        <v>0</v>
      </c>
      <c r="AL1963" s="242">
        <f>IF(AK1963=0,0,SUMIFS('Sch A. Input'!$H954:$CJ954,'Sch A. Input'!$H$14:$CJ$14,"Recurring",'Sch A. Input'!$H$13:$CJ$13,"&lt;="&amp;$L$11,'Sch A. Input'!$H$13:$CJ$13,"&lt;="&amp;$AS$1020,'Sch A. Input'!$H$13:$CJ$13,"&gt;"&amp;$AI$1020))</f>
        <v>0</v>
      </c>
      <c r="AM1963" s="242">
        <f>IF(AK1963=0,0,SUMIFS('Sch A. Input'!$H954:$CJ954,'Sch A. Input'!$H$14:$CJ$14,"One-time",'Sch A. Input'!$H$13:$CJ$13,"&lt;="&amp;$L$11,'Sch A. Input'!$H$13:$CJ$13,"&lt;="&amp;$AS$1020,'Sch A. Input'!$H$13:$CJ$13,"&gt;"&amp;$AI$1020))</f>
        <v>0</v>
      </c>
      <c r="AN1963" s="283">
        <f t="shared" si="1509"/>
        <v>0</v>
      </c>
      <c r="AO1963" s="242">
        <f t="shared" si="1510"/>
        <v>0</v>
      </c>
      <c r="AP1963" s="242">
        <f t="shared" si="1511"/>
        <v>0</v>
      </c>
      <c r="AQ1963" s="276">
        <f t="shared" si="1494"/>
        <v>0</v>
      </c>
      <c r="AR1963" s="281">
        <f t="shared" si="1479"/>
        <v>0</v>
      </c>
      <c r="AS1963" s="245">
        <f t="shared" si="1480"/>
        <v>0</v>
      </c>
      <c r="AY1963" s="160"/>
      <c r="AZ1963" s="160"/>
      <c r="BK1963" s="2"/>
      <c r="BL1963" s="2"/>
      <c r="BM1963" s="2"/>
      <c r="BN1963" s="2"/>
      <c r="BO1963" s="2"/>
      <c r="BP1963" s="2"/>
      <c r="BQ1963" s="2"/>
      <c r="BR1963" s="2"/>
      <c r="BS1963" s="2"/>
      <c r="BT1963" s="2"/>
      <c r="BU1963" s="2"/>
      <c r="BV1963" s="2"/>
      <c r="BW1963" s="2"/>
      <c r="BX1963" s="2"/>
      <c r="BY1963" s="2"/>
      <c r="BZ1963" s="2"/>
      <c r="CA1963" s="2"/>
      <c r="CI1963"/>
      <c r="CJ1963"/>
      <c r="CK1963"/>
      <c r="CL1963"/>
      <c r="CM1963"/>
      <c r="CN1963"/>
      <c r="CO1963"/>
      <c r="CP1963"/>
      <c r="CQ1963"/>
      <c r="CR1963"/>
      <c r="CS1963"/>
      <c r="CT1963"/>
      <c r="CU1963"/>
      <c r="CV1963"/>
      <c r="CW1963"/>
      <c r="CX1963"/>
    </row>
    <row r="1964" spans="2:102" x14ac:dyDescent="0.35">
      <c r="B1964" s="70" t="str">
        <f t="shared" ref="B1964:F1964" si="1544">B957</f>
        <v/>
      </c>
      <c r="C1964" s="166" t="str">
        <f t="shared" si="1544"/>
        <v/>
      </c>
      <c r="D1964" s="273" t="str">
        <f t="shared" si="1544"/>
        <v/>
      </c>
      <c r="E1964" s="273">
        <f t="shared" si="1544"/>
        <v>45016</v>
      </c>
      <c r="F1964" s="273">
        <f t="shared" si="1544"/>
        <v>0</v>
      </c>
      <c r="G1964" s="98">
        <f t="shared" si="1496"/>
        <v>0</v>
      </c>
      <c r="H1964" s="242">
        <f>IF(G1964=0,0,SUMIFS('Sch A. Input'!$H955:$CJ955,'Sch A. Input'!$H$14:$CJ$14,"Recurring",'Sch A. Input'!$H$13:$CJ$13,"&lt;="&amp;$O$1020,'Sch A. Input'!$H$13:$CJ$13,"&lt;="&amp;$L$11))</f>
        <v>0</v>
      </c>
      <c r="I1964" s="242">
        <f>IF(G1964=0,0,SUMIFS('Sch A. Input'!$H955:$CJ955,'Sch A. Input'!$H$14:$CJ$14,"One-time",'Sch A. Input'!$H$13:$CJ$13,"&lt;="&amp;$O$1020,'Sch A. Input'!$H$13:$CJ$13,"&lt;="&amp;$L$11))</f>
        <v>0</v>
      </c>
      <c r="J1964" s="283">
        <f t="shared" si="1497"/>
        <v>0</v>
      </c>
      <c r="K1964" s="242">
        <f t="shared" si="1498"/>
        <v>0</v>
      </c>
      <c r="L1964" s="242">
        <f t="shared" si="1499"/>
        <v>0</v>
      </c>
      <c r="M1964" s="276">
        <f t="shared" si="1491"/>
        <v>0</v>
      </c>
      <c r="N1964" s="281">
        <f t="shared" si="1473"/>
        <v>0</v>
      </c>
      <c r="O1964" s="245">
        <f t="shared" si="1474"/>
        <v>0</v>
      </c>
      <c r="P1964" s="248"/>
      <c r="Q1964" s="285">
        <f t="shared" si="1500"/>
        <v>0</v>
      </c>
      <c r="R1964" s="242">
        <f>IF(Q1964=0,0,SUMIFS('Sch A. Input'!$H955:$CJ955,'Sch A. Input'!$H$14:$CJ$14,"Recurring",'Sch A. Input'!$H$13:$CJ$13,"&lt;="&amp;$L$11,'Sch A. Input'!$H$13:$CJ$13,"&lt;="&amp;$Y$1020,'Sch A. Input'!$H$13:$CJ$13,"&gt;"&amp;$O$1020))</f>
        <v>0</v>
      </c>
      <c r="S1964" s="242">
        <f>IF(Q1964=0,0,SUMIFS('Sch A. Input'!$H955:$CJ955,'Sch A. Input'!$H$14:$CJ$14,"One-time",'Sch A. Input'!$H$13:$CJ$13,"&lt;="&amp;$L$11,'Sch A. Input'!$H$13:$CJ$13,"&lt;="&amp;$Y$1020,'Sch A. Input'!$H$13:$CJ$13,"&gt;"&amp;$O$1020))</f>
        <v>0</v>
      </c>
      <c r="T1964" s="283">
        <f t="shared" si="1501"/>
        <v>0</v>
      </c>
      <c r="U1964" s="242">
        <f t="shared" si="1502"/>
        <v>0</v>
      </c>
      <c r="V1964" s="242">
        <f t="shared" si="1503"/>
        <v>0</v>
      </c>
      <c r="W1964" s="276">
        <f t="shared" si="1492"/>
        <v>0</v>
      </c>
      <c r="X1964" s="281">
        <f t="shared" si="1475"/>
        <v>0</v>
      </c>
      <c r="Y1964" s="245">
        <f t="shared" si="1476"/>
        <v>0</v>
      </c>
      <c r="Z1964" s="248"/>
      <c r="AA1964" s="285">
        <f t="shared" si="1504"/>
        <v>0</v>
      </c>
      <c r="AB1964" s="242">
        <f>IF(AA1964=0,0,SUMIFS('Sch A. Input'!$H955:$CJ955,'Sch A. Input'!$H$14:$CJ$14,"Recurring",'Sch A. Input'!$H$13:$CJ$13,"&lt;="&amp;$L$11,'Sch A. Input'!$H$13:$CJ$13,"&lt;="&amp;$AI$1020,'Sch A. Input'!$H$13:$CJ$13,"&gt;"&amp;$Y$1020))</f>
        <v>0</v>
      </c>
      <c r="AC1964" s="242">
        <f>IF(AA1964=0,0,SUMIFS('Sch A. Input'!$H955:$CJ955,'Sch A. Input'!$H$14:$CJ$14,"One-time",'Sch A. Input'!$H$13:$CJ$13,"&lt;="&amp;$L$11,'Sch A. Input'!$H$13:$CJ$13,"&lt;="&amp;$AI$1020,'Sch A. Input'!$H$13:$CJ$13,"&gt;"&amp;$Y$1020))</f>
        <v>0</v>
      </c>
      <c r="AD1964" s="283">
        <f t="shared" si="1505"/>
        <v>0</v>
      </c>
      <c r="AE1964" s="242">
        <f t="shared" si="1506"/>
        <v>0</v>
      </c>
      <c r="AF1964" s="242">
        <f t="shared" si="1507"/>
        <v>0</v>
      </c>
      <c r="AG1964" s="276">
        <f t="shared" si="1493"/>
        <v>0</v>
      </c>
      <c r="AH1964" s="281">
        <f t="shared" si="1477"/>
        <v>0</v>
      </c>
      <c r="AI1964" s="245">
        <f t="shared" si="1478"/>
        <v>0</v>
      </c>
      <c r="AK1964" s="285">
        <f t="shared" si="1508"/>
        <v>0</v>
      </c>
      <c r="AL1964" s="242">
        <f>IF(AK1964=0,0,SUMIFS('Sch A. Input'!$H955:$CJ955,'Sch A. Input'!$H$14:$CJ$14,"Recurring",'Sch A. Input'!$H$13:$CJ$13,"&lt;="&amp;$L$11,'Sch A. Input'!$H$13:$CJ$13,"&lt;="&amp;$AS$1020,'Sch A. Input'!$H$13:$CJ$13,"&gt;"&amp;$AI$1020))</f>
        <v>0</v>
      </c>
      <c r="AM1964" s="242">
        <f>IF(AK1964=0,0,SUMIFS('Sch A. Input'!$H955:$CJ955,'Sch A. Input'!$H$14:$CJ$14,"One-time",'Sch A. Input'!$H$13:$CJ$13,"&lt;="&amp;$L$11,'Sch A. Input'!$H$13:$CJ$13,"&lt;="&amp;$AS$1020,'Sch A. Input'!$H$13:$CJ$13,"&gt;"&amp;$AI$1020))</f>
        <v>0</v>
      </c>
      <c r="AN1964" s="283">
        <f t="shared" si="1509"/>
        <v>0</v>
      </c>
      <c r="AO1964" s="242">
        <f t="shared" si="1510"/>
        <v>0</v>
      </c>
      <c r="AP1964" s="242">
        <f t="shared" si="1511"/>
        <v>0</v>
      </c>
      <c r="AQ1964" s="276">
        <f t="shared" si="1494"/>
        <v>0</v>
      </c>
      <c r="AR1964" s="281">
        <f t="shared" si="1479"/>
        <v>0</v>
      </c>
      <c r="AS1964" s="245">
        <f t="shared" si="1480"/>
        <v>0</v>
      </c>
      <c r="AY1964" s="160"/>
      <c r="AZ1964" s="160"/>
      <c r="BK1964" s="2"/>
      <c r="BL1964" s="2"/>
      <c r="BM1964" s="2"/>
      <c r="BN1964" s="2"/>
      <c r="BO1964" s="2"/>
      <c r="BP1964" s="2"/>
      <c r="BQ1964" s="2"/>
      <c r="BR1964" s="2"/>
      <c r="BS1964" s="2"/>
      <c r="BT1964" s="2"/>
      <c r="BU1964" s="2"/>
      <c r="BV1964" s="2"/>
      <c r="BW1964" s="2"/>
      <c r="BX1964" s="2"/>
      <c r="BY1964" s="2"/>
      <c r="BZ1964" s="2"/>
      <c r="CA1964" s="2"/>
      <c r="CI1964"/>
      <c r="CJ1964"/>
      <c r="CK1964"/>
      <c r="CL1964"/>
      <c r="CM1964"/>
      <c r="CN1964"/>
      <c r="CO1964"/>
      <c r="CP1964"/>
      <c r="CQ1964"/>
      <c r="CR1964"/>
      <c r="CS1964"/>
      <c r="CT1964"/>
      <c r="CU1964"/>
      <c r="CV1964"/>
      <c r="CW1964"/>
      <c r="CX1964"/>
    </row>
    <row r="1965" spans="2:102" x14ac:dyDescent="0.35">
      <c r="B1965" s="70" t="str">
        <f t="shared" ref="B1965:F1965" si="1545">B958</f>
        <v/>
      </c>
      <c r="C1965" s="166" t="str">
        <f t="shared" si="1545"/>
        <v/>
      </c>
      <c r="D1965" s="273" t="str">
        <f t="shared" si="1545"/>
        <v/>
      </c>
      <c r="E1965" s="273">
        <f t="shared" si="1545"/>
        <v>45016</v>
      </c>
      <c r="F1965" s="273">
        <f t="shared" si="1545"/>
        <v>0</v>
      </c>
      <c r="G1965" s="98">
        <f t="shared" si="1496"/>
        <v>0</v>
      </c>
      <c r="H1965" s="242">
        <f>IF(G1965=0,0,SUMIFS('Sch A. Input'!$H956:$CJ956,'Sch A. Input'!$H$14:$CJ$14,"Recurring",'Sch A. Input'!$H$13:$CJ$13,"&lt;="&amp;$O$1020,'Sch A. Input'!$H$13:$CJ$13,"&lt;="&amp;$L$11))</f>
        <v>0</v>
      </c>
      <c r="I1965" s="242">
        <f>IF(G1965=0,0,SUMIFS('Sch A. Input'!$H956:$CJ956,'Sch A. Input'!$H$14:$CJ$14,"One-time",'Sch A. Input'!$H$13:$CJ$13,"&lt;="&amp;$O$1020,'Sch A. Input'!$H$13:$CJ$13,"&lt;="&amp;$L$11))</f>
        <v>0</v>
      </c>
      <c r="J1965" s="283">
        <f t="shared" si="1497"/>
        <v>0</v>
      </c>
      <c r="K1965" s="242">
        <f t="shared" si="1498"/>
        <v>0</v>
      </c>
      <c r="L1965" s="242">
        <f t="shared" si="1499"/>
        <v>0</v>
      </c>
      <c r="M1965" s="276">
        <f t="shared" si="1491"/>
        <v>0</v>
      </c>
      <c r="N1965" s="281">
        <f t="shared" si="1473"/>
        <v>0</v>
      </c>
      <c r="O1965" s="245">
        <f t="shared" si="1474"/>
        <v>0</v>
      </c>
      <c r="P1965" s="248"/>
      <c r="Q1965" s="285">
        <f t="shared" si="1500"/>
        <v>0</v>
      </c>
      <c r="R1965" s="242">
        <f>IF(Q1965=0,0,SUMIFS('Sch A. Input'!$H956:$CJ956,'Sch A. Input'!$H$14:$CJ$14,"Recurring",'Sch A. Input'!$H$13:$CJ$13,"&lt;="&amp;$L$11,'Sch A. Input'!$H$13:$CJ$13,"&lt;="&amp;$Y$1020,'Sch A. Input'!$H$13:$CJ$13,"&gt;"&amp;$O$1020))</f>
        <v>0</v>
      </c>
      <c r="S1965" s="242">
        <f>IF(Q1965=0,0,SUMIFS('Sch A. Input'!$H956:$CJ956,'Sch A. Input'!$H$14:$CJ$14,"One-time",'Sch A. Input'!$H$13:$CJ$13,"&lt;="&amp;$L$11,'Sch A. Input'!$H$13:$CJ$13,"&lt;="&amp;$Y$1020,'Sch A. Input'!$H$13:$CJ$13,"&gt;"&amp;$O$1020))</f>
        <v>0</v>
      </c>
      <c r="T1965" s="283">
        <f t="shared" si="1501"/>
        <v>0</v>
      </c>
      <c r="U1965" s="242">
        <f t="shared" si="1502"/>
        <v>0</v>
      </c>
      <c r="V1965" s="242">
        <f t="shared" si="1503"/>
        <v>0</v>
      </c>
      <c r="W1965" s="276">
        <f t="shared" si="1492"/>
        <v>0</v>
      </c>
      <c r="X1965" s="281">
        <f t="shared" si="1475"/>
        <v>0</v>
      </c>
      <c r="Y1965" s="245">
        <f t="shared" si="1476"/>
        <v>0</v>
      </c>
      <c r="Z1965" s="248"/>
      <c r="AA1965" s="285">
        <f t="shared" si="1504"/>
        <v>0</v>
      </c>
      <c r="AB1965" s="242">
        <f>IF(AA1965=0,0,SUMIFS('Sch A. Input'!$H956:$CJ956,'Sch A. Input'!$H$14:$CJ$14,"Recurring",'Sch A. Input'!$H$13:$CJ$13,"&lt;="&amp;$L$11,'Sch A. Input'!$H$13:$CJ$13,"&lt;="&amp;$AI$1020,'Sch A. Input'!$H$13:$CJ$13,"&gt;"&amp;$Y$1020))</f>
        <v>0</v>
      </c>
      <c r="AC1965" s="242">
        <f>IF(AA1965=0,0,SUMIFS('Sch A. Input'!$H956:$CJ956,'Sch A. Input'!$H$14:$CJ$14,"One-time",'Sch A. Input'!$H$13:$CJ$13,"&lt;="&amp;$L$11,'Sch A. Input'!$H$13:$CJ$13,"&lt;="&amp;$AI$1020,'Sch A. Input'!$H$13:$CJ$13,"&gt;"&amp;$Y$1020))</f>
        <v>0</v>
      </c>
      <c r="AD1965" s="283">
        <f t="shared" si="1505"/>
        <v>0</v>
      </c>
      <c r="AE1965" s="242">
        <f t="shared" si="1506"/>
        <v>0</v>
      </c>
      <c r="AF1965" s="242">
        <f t="shared" si="1507"/>
        <v>0</v>
      </c>
      <c r="AG1965" s="276">
        <f t="shared" si="1493"/>
        <v>0</v>
      </c>
      <c r="AH1965" s="281">
        <f t="shared" si="1477"/>
        <v>0</v>
      </c>
      <c r="AI1965" s="245">
        <f t="shared" si="1478"/>
        <v>0</v>
      </c>
      <c r="AK1965" s="285">
        <f t="shared" si="1508"/>
        <v>0</v>
      </c>
      <c r="AL1965" s="242">
        <f>IF(AK1965=0,0,SUMIFS('Sch A. Input'!$H956:$CJ956,'Sch A. Input'!$H$14:$CJ$14,"Recurring",'Sch A. Input'!$H$13:$CJ$13,"&lt;="&amp;$L$11,'Sch A. Input'!$H$13:$CJ$13,"&lt;="&amp;$AS$1020,'Sch A. Input'!$H$13:$CJ$13,"&gt;"&amp;$AI$1020))</f>
        <v>0</v>
      </c>
      <c r="AM1965" s="242">
        <f>IF(AK1965=0,0,SUMIFS('Sch A. Input'!$H956:$CJ956,'Sch A. Input'!$H$14:$CJ$14,"One-time",'Sch A. Input'!$H$13:$CJ$13,"&lt;="&amp;$L$11,'Sch A. Input'!$H$13:$CJ$13,"&lt;="&amp;$AS$1020,'Sch A. Input'!$H$13:$CJ$13,"&gt;"&amp;$AI$1020))</f>
        <v>0</v>
      </c>
      <c r="AN1965" s="283">
        <f t="shared" si="1509"/>
        <v>0</v>
      </c>
      <c r="AO1965" s="242">
        <f t="shared" si="1510"/>
        <v>0</v>
      </c>
      <c r="AP1965" s="242">
        <f t="shared" si="1511"/>
        <v>0</v>
      </c>
      <c r="AQ1965" s="276">
        <f t="shared" si="1494"/>
        <v>0</v>
      </c>
      <c r="AR1965" s="281">
        <f t="shared" si="1479"/>
        <v>0</v>
      </c>
      <c r="AS1965" s="245">
        <f t="shared" si="1480"/>
        <v>0</v>
      </c>
      <c r="AY1965" s="160"/>
      <c r="AZ1965" s="160"/>
      <c r="BK1965" s="2"/>
      <c r="BL1965" s="2"/>
      <c r="BM1965" s="2"/>
      <c r="BN1965" s="2"/>
      <c r="BO1965" s="2"/>
      <c r="BP1965" s="2"/>
      <c r="BQ1965" s="2"/>
      <c r="BR1965" s="2"/>
      <c r="BS1965" s="2"/>
      <c r="BT1965" s="2"/>
      <c r="BU1965" s="2"/>
      <c r="BV1965" s="2"/>
      <c r="BW1965" s="2"/>
      <c r="BX1965" s="2"/>
      <c r="BY1965" s="2"/>
      <c r="BZ1965" s="2"/>
      <c r="CA1965" s="2"/>
      <c r="CI1965"/>
      <c r="CJ1965"/>
      <c r="CK1965"/>
      <c r="CL1965"/>
      <c r="CM1965"/>
      <c r="CN1965"/>
      <c r="CO1965"/>
      <c r="CP1965"/>
      <c r="CQ1965"/>
      <c r="CR1965"/>
      <c r="CS1965"/>
      <c r="CT1965"/>
      <c r="CU1965"/>
      <c r="CV1965"/>
      <c r="CW1965"/>
      <c r="CX1965"/>
    </row>
    <row r="1966" spans="2:102" x14ac:dyDescent="0.35">
      <c r="B1966" s="70" t="str">
        <f t="shared" ref="B1966:F1966" si="1546">B959</f>
        <v/>
      </c>
      <c r="C1966" s="166" t="str">
        <f t="shared" si="1546"/>
        <v/>
      </c>
      <c r="D1966" s="273" t="str">
        <f t="shared" si="1546"/>
        <v/>
      </c>
      <c r="E1966" s="273">
        <f t="shared" si="1546"/>
        <v>45016</v>
      </c>
      <c r="F1966" s="273">
        <f t="shared" si="1546"/>
        <v>0</v>
      </c>
      <c r="G1966" s="98">
        <f t="shared" si="1496"/>
        <v>0</v>
      </c>
      <c r="H1966" s="242">
        <f>IF(G1966=0,0,SUMIFS('Sch A. Input'!$H957:$CJ957,'Sch A. Input'!$H$14:$CJ$14,"Recurring",'Sch A. Input'!$H$13:$CJ$13,"&lt;="&amp;$O$1020,'Sch A. Input'!$H$13:$CJ$13,"&lt;="&amp;$L$11))</f>
        <v>0</v>
      </c>
      <c r="I1966" s="242">
        <f>IF(G1966=0,0,SUMIFS('Sch A. Input'!$H957:$CJ957,'Sch A. Input'!$H$14:$CJ$14,"One-time",'Sch A. Input'!$H$13:$CJ$13,"&lt;="&amp;$O$1020,'Sch A. Input'!$H$13:$CJ$13,"&lt;="&amp;$L$11))</f>
        <v>0</v>
      </c>
      <c r="J1966" s="283">
        <f t="shared" si="1497"/>
        <v>0</v>
      </c>
      <c r="K1966" s="242">
        <f t="shared" si="1498"/>
        <v>0</v>
      </c>
      <c r="L1966" s="242">
        <f t="shared" si="1499"/>
        <v>0</v>
      </c>
      <c r="M1966" s="276">
        <f t="shared" si="1491"/>
        <v>0</v>
      </c>
      <c r="N1966" s="281">
        <f t="shared" si="1473"/>
        <v>0</v>
      </c>
      <c r="O1966" s="245">
        <f t="shared" si="1474"/>
        <v>0</v>
      </c>
      <c r="P1966" s="248"/>
      <c r="Q1966" s="285">
        <f t="shared" si="1500"/>
        <v>0</v>
      </c>
      <c r="R1966" s="242">
        <f>IF(Q1966=0,0,SUMIFS('Sch A. Input'!$H957:$CJ957,'Sch A. Input'!$H$14:$CJ$14,"Recurring",'Sch A. Input'!$H$13:$CJ$13,"&lt;="&amp;$L$11,'Sch A. Input'!$H$13:$CJ$13,"&lt;="&amp;$Y$1020,'Sch A. Input'!$H$13:$CJ$13,"&gt;"&amp;$O$1020))</f>
        <v>0</v>
      </c>
      <c r="S1966" s="242">
        <f>IF(Q1966=0,0,SUMIFS('Sch A. Input'!$H957:$CJ957,'Sch A. Input'!$H$14:$CJ$14,"One-time",'Sch A. Input'!$H$13:$CJ$13,"&lt;="&amp;$L$11,'Sch A. Input'!$H$13:$CJ$13,"&lt;="&amp;$Y$1020,'Sch A. Input'!$H$13:$CJ$13,"&gt;"&amp;$O$1020))</f>
        <v>0</v>
      </c>
      <c r="T1966" s="283">
        <f t="shared" si="1501"/>
        <v>0</v>
      </c>
      <c r="U1966" s="242">
        <f t="shared" si="1502"/>
        <v>0</v>
      </c>
      <c r="V1966" s="242">
        <f t="shared" si="1503"/>
        <v>0</v>
      </c>
      <c r="W1966" s="276">
        <f t="shared" si="1492"/>
        <v>0</v>
      </c>
      <c r="X1966" s="281">
        <f t="shared" si="1475"/>
        <v>0</v>
      </c>
      <c r="Y1966" s="245">
        <f t="shared" si="1476"/>
        <v>0</v>
      </c>
      <c r="Z1966" s="248"/>
      <c r="AA1966" s="285">
        <f t="shared" si="1504"/>
        <v>0</v>
      </c>
      <c r="AB1966" s="242">
        <f>IF(AA1966=0,0,SUMIFS('Sch A. Input'!$H957:$CJ957,'Sch A. Input'!$H$14:$CJ$14,"Recurring",'Sch A. Input'!$H$13:$CJ$13,"&lt;="&amp;$L$11,'Sch A. Input'!$H$13:$CJ$13,"&lt;="&amp;$AI$1020,'Sch A. Input'!$H$13:$CJ$13,"&gt;"&amp;$Y$1020))</f>
        <v>0</v>
      </c>
      <c r="AC1966" s="242">
        <f>IF(AA1966=0,0,SUMIFS('Sch A. Input'!$H957:$CJ957,'Sch A. Input'!$H$14:$CJ$14,"One-time",'Sch A. Input'!$H$13:$CJ$13,"&lt;="&amp;$L$11,'Sch A. Input'!$H$13:$CJ$13,"&lt;="&amp;$AI$1020,'Sch A. Input'!$H$13:$CJ$13,"&gt;"&amp;$Y$1020))</f>
        <v>0</v>
      </c>
      <c r="AD1966" s="283">
        <f t="shared" si="1505"/>
        <v>0</v>
      </c>
      <c r="AE1966" s="242">
        <f t="shared" si="1506"/>
        <v>0</v>
      </c>
      <c r="AF1966" s="242">
        <f t="shared" si="1507"/>
        <v>0</v>
      </c>
      <c r="AG1966" s="276">
        <f t="shared" si="1493"/>
        <v>0</v>
      </c>
      <c r="AH1966" s="281">
        <f t="shared" si="1477"/>
        <v>0</v>
      </c>
      <c r="AI1966" s="245">
        <f t="shared" si="1478"/>
        <v>0</v>
      </c>
      <c r="AK1966" s="285">
        <f t="shared" si="1508"/>
        <v>0</v>
      </c>
      <c r="AL1966" s="242">
        <f>IF(AK1966=0,0,SUMIFS('Sch A. Input'!$H957:$CJ957,'Sch A. Input'!$H$14:$CJ$14,"Recurring",'Sch A. Input'!$H$13:$CJ$13,"&lt;="&amp;$L$11,'Sch A. Input'!$H$13:$CJ$13,"&lt;="&amp;$AS$1020,'Sch A. Input'!$H$13:$CJ$13,"&gt;"&amp;$AI$1020))</f>
        <v>0</v>
      </c>
      <c r="AM1966" s="242">
        <f>IF(AK1966=0,0,SUMIFS('Sch A. Input'!$H957:$CJ957,'Sch A. Input'!$H$14:$CJ$14,"One-time",'Sch A. Input'!$H$13:$CJ$13,"&lt;="&amp;$L$11,'Sch A. Input'!$H$13:$CJ$13,"&lt;="&amp;$AS$1020,'Sch A. Input'!$H$13:$CJ$13,"&gt;"&amp;$AI$1020))</f>
        <v>0</v>
      </c>
      <c r="AN1966" s="283">
        <f t="shared" si="1509"/>
        <v>0</v>
      </c>
      <c r="AO1966" s="242">
        <f t="shared" si="1510"/>
        <v>0</v>
      </c>
      <c r="AP1966" s="242">
        <f t="shared" si="1511"/>
        <v>0</v>
      </c>
      <c r="AQ1966" s="276">
        <f t="shared" si="1494"/>
        <v>0</v>
      </c>
      <c r="AR1966" s="281">
        <f t="shared" si="1479"/>
        <v>0</v>
      </c>
      <c r="AS1966" s="245">
        <f t="shared" si="1480"/>
        <v>0</v>
      </c>
      <c r="AY1966" s="160"/>
      <c r="AZ1966" s="160"/>
      <c r="BK1966" s="2"/>
      <c r="BL1966" s="2"/>
      <c r="BM1966" s="2"/>
      <c r="BN1966" s="2"/>
      <c r="BO1966" s="2"/>
      <c r="BP1966" s="2"/>
      <c r="BQ1966" s="2"/>
      <c r="BR1966" s="2"/>
      <c r="BS1966" s="2"/>
      <c r="BT1966" s="2"/>
      <c r="BU1966" s="2"/>
      <c r="BV1966" s="2"/>
      <c r="BW1966" s="2"/>
      <c r="BX1966" s="2"/>
      <c r="BY1966" s="2"/>
      <c r="BZ1966" s="2"/>
      <c r="CA1966" s="2"/>
      <c r="CI1966"/>
      <c r="CJ1966"/>
      <c r="CK1966"/>
      <c r="CL1966"/>
      <c r="CM1966"/>
      <c r="CN1966"/>
      <c r="CO1966"/>
      <c r="CP1966"/>
      <c r="CQ1966"/>
      <c r="CR1966"/>
      <c r="CS1966"/>
      <c r="CT1966"/>
      <c r="CU1966"/>
      <c r="CV1966"/>
      <c r="CW1966"/>
      <c r="CX1966"/>
    </row>
    <row r="1967" spans="2:102" x14ac:dyDescent="0.35">
      <c r="B1967" s="70" t="str">
        <f t="shared" ref="B1967:F1967" si="1547">B960</f>
        <v/>
      </c>
      <c r="C1967" s="166" t="str">
        <f t="shared" si="1547"/>
        <v/>
      </c>
      <c r="D1967" s="273" t="str">
        <f t="shared" si="1547"/>
        <v/>
      </c>
      <c r="E1967" s="273">
        <f t="shared" si="1547"/>
        <v>45016</v>
      </c>
      <c r="F1967" s="273">
        <f t="shared" si="1547"/>
        <v>0</v>
      </c>
      <c r="G1967" s="98">
        <f t="shared" si="1496"/>
        <v>0</v>
      </c>
      <c r="H1967" s="242">
        <f>IF(G1967=0,0,SUMIFS('Sch A. Input'!$H958:$CJ958,'Sch A. Input'!$H$14:$CJ$14,"Recurring",'Sch A. Input'!$H$13:$CJ$13,"&lt;="&amp;$O$1020,'Sch A. Input'!$H$13:$CJ$13,"&lt;="&amp;$L$11))</f>
        <v>0</v>
      </c>
      <c r="I1967" s="242">
        <f>IF(G1967=0,0,SUMIFS('Sch A. Input'!$H958:$CJ958,'Sch A. Input'!$H$14:$CJ$14,"One-time",'Sch A. Input'!$H$13:$CJ$13,"&lt;="&amp;$O$1020,'Sch A. Input'!$H$13:$CJ$13,"&lt;="&amp;$L$11))</f>
        <v>0</v>
      </c>
      <c r="J1967" s="283">
        <f t="shared" si="1497"/>
        <v>0</v>
      </c>
      <c r="K1967" s="242">
        <f t="shared" si="1498"/>
        <v>0</v>
      </c>
      <c r="L1967" s="242">
        <f t="shared" si="1499"/>
        <v>0</v>
      </c>
      <c r="M1967" s="276">
        <f t="shared" si="1491"/>
        <v>0</v>
      </c>
      <c r="N1967" s="281">
        <f t="shared" si="1473"/>
        <v>0</v>
      </c>
      <c r="O1967" s="245">
        <f t="shared" si="1474"/>
        <v>0</v>
      </c>
      <c r="P1967" s="248"/>
      <c r="Q1967" s="285">
        <f t="shared" si="1500"/>
        <v>0</v>
      </c>
      <c r="R1967" s="242">
        <f>IF(Q1967=0,0,SUMIFS('Sch A. Input'!$H958:$CJ958,'Sch A. Input'!$H$14:$CJ$14,"Recurring",'Sch A. Input'!$H$13:$CJ$13,"&lt;="&amp;$L$11,'Sch A. Input'!$H$13:$CJ$13,"&lt;="&amp;$Y$1020,'Sch A. Input'!$H$13:$CJ$13,"&gt;"&amp;$O$1020))</f>
        <v>0</v>
      </c>
      <c r="S1967" s="242">
        <f>IF(Q1967=0,0,SUMIFS('Sch A. Input'!$H958:$CJ958,'Sch A. Input'!$H$14:$CJ$14,"One-time",'Sch A. Input'!$H$13:$CJ$13,"&lt;="&amp;$L$11,'Sch A. Input'!$H$13:$CJ$13,"&lt;="&amp;$Y$1020,'Sch A. Input'!$H$13:$CJ$13,"&gt;"&amp;$O$1020))</f>
        <v>0</v>
      </c>
      <c r="T1967" s="283">
        <f t="shared" si="1501"/>
        <v>0</v>
      </c>
      <c r="U1967" s="242">
        <f t="shared" si="1502"/>
        <v>0</v>
      </c>
      <c r="V1967" s="242">
        <f t="shared" si="1503"/>
        <v>0</v>
      </c>
      <c r="W1967" s="276">
        <f t="shared" si="1492"/>
        <v>0</v>
      </c>
      <c r="X1967" s="281">
        <f t="shared" si="1475"/>
        <v>0</v>
      </c>
      <c r="Y1967" s="245">
        <f t="shared" si="1476"/>
        <v>0</v>
      </c>
      <c r="Z1967" s="248"/>
      <c r="AA1967" s="285">
        <f t="shared" si="1504"/>
        <v>0</v>
      </c>
      <c r="AB1967" s="242">
        <f>IF(AA1967=0,0,SUMIFS('Sch A. Input'!$H958:$CJ958,'Sch A. Input'!$H$14:$CJ$14,"Recurring",'Sch A. Input'!$H$13:$CJ$13,"&lt;="&amp;$L$11,'Sch A. Input'!$H$13:$CJ$13,"&lt;="&amp;$AI$1020,'Sch A. Input'!$H$13:$CJ$13,"&gt;"&amp;$Y$1020))</f>
        <v>0</v>
      </c>
      <c r="AC1967" s="242">
        <f>IF(AA1967=0,0,SUMIFS('Sch A. Input'!$H958:$CJ958,'Sch A. Input'!$H$14:$CJ$14,"One-time",'Sch A. Input'!$H$13:$CJ$13,"&lt;="&amp;$L$11,'Sch A. Input'!$H$13:$CJ$13,"&lt;="&amp;$AI$1020,'Sch A. Input'!$H$13:$CJ$13,"&gt;"&amp;$Y$1020))</f>
        <v>0</v>
      </c>
      <c r="AD1967" s="283">
        <f t="shared" si="1505"/>
        <v>0</v>
      </c>
      <c r="AE1967" s="242">
        <f t="shared" si="1506"/>
        <v>0</v>
      </c>
      <c r="AF1967" s="242">
        <f t="shared" si="1507"/>
        <v>0</v>
      </c>
      <c r="AG1967" s="276">
        <f t="shared" si="1493"/>
        <v>0</v>
      </c>
      <c r="AH1967" s="281">
        <f t="shared" si="1477"/>
        <v>0</v>
      </c>
      <c r="AI1967" s="245">
        <f t="shared" si="1478"/>
        <v>0</v>
      </c>
      <c r="AK1967" s="285">
        <f t="shared" si="1508"/>
        <v>0</v>
      </c>
      <c r="AL1967" s="242">
        <f>IF(AK1967=0,0,SUMIFS('Sch A. Input'!$H958:$CJ958,'Sch A. Input'!$H$14:$CJ$14,"Recurring",'Sch A. Input'!$H$13:$CJ$13,"&lt;="&amp;$L$11,'Sch A. Input'!$H$13:$CJ$13,"&lt;="&amp;$AS$1020,'Sch A. Input'!$H$13:$CJ$13,"&gt;"&amp;$AI$1020))</f>
        <v>0</v>
      </c>
      <c r="AM1967" s="242">
        <f>IF(AK1967=0,0,SUMIFS('Sch A. Input'!$H958:$CJ958,'Sch A. Input'!$H$14:$CJ$14,"One-time",'Sch A. Input'!$H$13:$CJ$13,"&lt;="&amp;$L$11,'Sch A. Input'!$H$13:$CJ$13,"&lt;="&amp;$AS$1020,'Sch A. Input'!$H$13:$CJ$13,"&gt;"&amp;$AI$1020))</f>
        <v>0</v>
      </c>
      <c r="AN1967" s="283">
        <f t="shared" si="1509"/>
        <v>0</v>
      </c>
      <c r="AO1967" s="242">
        <f t="shared" si="1510"/>
        <v>0</v>
      </c>
      <c r="AP1967" s="242">
        <f t="shared" si="1511"/>
        <v>0</v>
      </c>
      <c r="AQ1967" s="276">
        <f t="shared" si="1494"/>
        <v>0</v>
      </c>
      <c r="AR1967" s="281">
        <f t="shared" si="1479"/>
        <v>0</v>
      </c>
      <c r="AS1967" s="245">
        <f t="shared" si="1480"/>
        <v>0</v>
      </c>
      <c r="AY1967" s="160"/>
      <c r="AZ1967" s="160"/>
      <c r="BK1967" s="2"/>
      <c r="BL1967" s="2"/>
      <c r="BM1967" s="2"/>
      <c r="BN1967" s="2"/>
      <c r="BO1967" s="2"/>
      <c r="BP1967" s="2"/>
      <c r="BQ1967" s="2"/>
      <c r="BR1967" s="2"/>
      <c r="BS1967" s="2"/>
      <c r="BT1967" s="2"/>
      <c r="BU1967" s="2"/>
      <c r="BV1967" s="2"/>
      <c r="BW1967" s="2"/>
      <c r="BX1967" s="2"/>
      <c r="BY1967" s="2"/>
      <c r="BZ1967" s="2"/>
      <c r="CA1967" s="2"/>
      <c r="CI1967"/>
      <c r="CJ1967"/>
      <c r="CK1967"/>
      <c r="CL1967"/>
      <c r="CM1967"/>
      <c r="CN1967"/>
      <c r="CO1967"/>
      <c r="CP1967"/>
      <c r="CQ1967"/>
      <c r="CR1967"/>
      <c r="CS1967"/>
      <c r="CT1967"/>
      <c r="CU1967"/>
      <c r="CV1967"/>
      <c r="CW1967"/>
      <c r="CX1967"/>
    </row>
    <row r="1968" spans="2:102" x14ac:dyDescent="0.35">
      <c r="B1968" s="70" t="str">
        <f t="shared" ref="B1968:F1968" si="1548">B961</f>
        <v/>
      </c>
      <c r="C1968" s="166" t="str">
        <f t="shared" si="1548"/>
        <v/>
      </c>
      <c r="D1968" s="273" t="str">
        <f t="shared" si="1548"/>
        <v/>
      </c>
      <c r="E1968" s="273">
        <f t="shared" si="1548"/>
        <v>45016</v>
      </c>
      <c r="F1968" s="273">
        <f t="shared" si="1548"/>
        <v>0</v>
      </c>
      <c r="G1968" s="98">
        <f t="shared" si="1496"/>
        <v>0</v>
      </c>
      <c r="H1968" s="242">
        <f>IF(G1968=0,0,SUMIFS('Sch A. Input'!$H959:$CJ959,'Sch A. Input'!$H$14:$CJ$14,"Recurring",'Sch A. Input'!$H$13:$CJ$13,"&lt;="&amp;$O$1020,'Sch A. Input'!$H$13:$CJ$13,"&lt;="&amp;$L$11))</f>
        <v>0</v>
      </c>
      <c r="I1968" s="242">
        <f>IF(G1968=0,0,SUMIFS('Sch A. Input'!$H959:$CJ959,'Sch A. Input'!$H$14:$CJ$14,"One-time",'Sch A. Input'!$H$13:$CJ$13,"&lt;="&amp;$O$1020,'Sch A. Input'!$H$13:$CJ$13,"&lt;="&amp;$L$11))</f>
        <v>0</v>
      </c>
      <c r="J1968" s="283">
        <f t="shared" si="1497"/>
        <v>0</v>
      </c>
      <c r="K1968" s="242">
        <f t="shared" si="1498"/>
        <v>0</v>
      </c>
      <c r="L1968" s="242">
        <f t="shared" si="1499"/>
        <v>0</v>
      </c>
      <c r="M1968" s="276">
        <f t="shared" si="1491"/>
        <v>0</v>
      </c>
      <c r="N1968" s="281">
        <f t="shared" si="1473"/>
        <v>0</v>
      </c>
      <c r="O1968" s="245">
        <f t="shared" si="1474"/>
        <v>0</v>
      </c>
      <c r="P1968" s="248"/>
      <c r="Q1968" s="285">
        <f t="shared" si="1500"/>
        <v>0</v>
      </c>
      <c r="R1968" s="242">
        <f>IF(Q1968=0,0,SUMIFS('Sch A. Input'!$H959:$CJ959,'Sch A. Input'!$H$14:$CJ$14,"Recurring",'Sch A. Input'!$H$13:$CJ$13,"&lt;="&amp;$L$11,'Sch A. Input'!$H$13:$CJ$13,"&lt;="&amp;$Y$1020,'Sch A. Input'!$H$13:$CJ$13,"&gt;"&amp;$O$1020))</f>
        <v>0</v>
      </c>
      <c r="S1968" s="242">
        <f>IF(Q1968=0,0,SUMIFS('Sch A. Input'!$H959:$CJ959,'Sch A. Input'!$H$14:$CJ$14,"One-time",'Sch A. Input'!$H$13:$CJ$13,"&lt;="&amp;$L$11,'Sch A. Input'!$H$13:$CJ$13,"&lt;="&amp;$Y$1020,'Sch A. Input'!$H$13:$CJ$13,"&gt;"&amp;$O$1020))</f>
        <v>0</v>
      </c>
      <c r="T1968" s="283">
        <f t="shared" si="1501"/>
        <v>0</v>
      </c>
      <c r="U1968" s="242">
        <f t="shared" si="1502"/>
        <v>0</v>
      </c>
      <c r="V1968" s="242">
        <f t="shared" si="1503"/>
        <v>0</v>
      </c>
      <c r="W1968" s="276">
        <f t="shared" si="1492"/>
        <v>0</v>
      </c>
      <c r="X1968" s="281">
        <f t="shared" si="1475"/>
        <v>0</v>
      </c>
      <c r="Y1968" s="245">
        <f t="shared" si="1476"/>
        <v>0</v>
      </c>
      <c r="Z1968" s="248"/>
      <c r="AA1968" s="285">
        <f t="shared" si="1504"/>
        <v>0</v>
      </c>
      <c r="AB1968" s="242">
        <f>IF(AA1968=0,0,SUMIFS('Sch A. Input'!$H959:$CJ959,'Sch A. Input'!$H$14:$CJ$14,"Recurring",'Sch A. Input'!$H$13:$CJ$13,"&lt;="&amp;$L$11,'Sch A. Input'!$H$13:$CJ$13,"&lt;="&amp;$AI$1020,'Sch A. Input'!$H$13:$CJ$13,"&gt;"&amp;$Y$1020))</f>
        <v>0</v>
      </c>
      <c r="AC1968" s="242">
        <f>IF(AA1968=0,0,SUMIFS('Sch A. Input'!$H959:$CJ959,'Sch A. Input'!$H$14:$CJ$14,"One-time",'Sch A. Input'!$H$13:$CJ$13,"&lt;="&amp;$L$11,'Sch A. Input'!$H$13:$CJ$13,"&lt;="&amp;$AI$1020,'Sch A. Input'!$H$13:$CJ$13,"&gt;"&amp;$Y$1020))</f>
        <v>0</v>
      </c>
      <c r="AD1968" s="283">
        <f t="shared" si="1505"/>
        <v>0</v>
      </c>
      <c r="AE1968" s="242">
        <f t="shared" si="1506"/>
        <v>0</v>
      </c>
      <c r="AF1968" s="242">
        <f t="shared" si="1507"/>
        <v>0</v>
      </c>
      <c r="AG1968" s="276">
        <f t="shared" si="1493"/>
        <v>0</v>
      </c>
      <c r="AH1968" s="281">
        <f t="shared" si="1477"/>
        <v>0</v>
      </c>
      <c r="AI1968" s="245">
        <f t="shared" si="1478"/>
        <v>0</v>
      </c>
      <c r="AK1968" s="285">
        <f t="shared" si="1508"/>
        <v>0</v>
      </c>
      <c r="AL1968" s="242">
        <f>IF(AK1968=0,0,SUMIFS('Sch A. Input'!$H959:$CJ959,'Sch A. Input'!$H$14:$CJ$14,"Recurring",'Sch A. Input'!$H$13:$CJ$13,"&lt;="&amp;$L$11,'Sch A. Input'!$H$13:$CJ$13,"&lt;="&amp;$AS$1020,'Sch A. Input'!$H$13:$CJ$13,"&gt;"&amp;$AI$1020))</f>
        <v>0</v>
      </c>
      <c r="AM1968" s="242">
        <f>IF(AK1968=0,0,SUMIFS('Sch A. Input'!$H959:$CJ959,'Sch A. Input'!$H$14:$CJ$14,"One-time",'Sch A. Input'!$H$13:$CJ$13,"&lt;="&amp;$L$11,'Sch A. Input'!$H$13:$CJ$13,"&lt;="&amp;$AS$1020,'Sch A. Input'!$H$13:$CJ$13,"&gt;"&amp;$AI$1020))</f>
        <v>0</v>
      </c>
      <c r="AN1968" s="283">
        <f t="shared" si="1509"/>
        <v>0</v>
      </c>
      <c r="AO1968" s="242">
        <f t="shared" si="1510"/>
        <v>0</v>
      </c>
      <c r="AP1968" s="242">
        <f t="shared" si="1511"/>
        <v>0</v>
      </c>
      <c r="AQ1968" s="276">
        <f t="shared" si="1494"/>
        <v>0</v>
      </c>
      <c r="AR1968" s="281">
        <f t="shared" si="1479"/>
        <v>0</v>
      </c>
      <c r="AS1968" s="245">
        <f t="shared" si="1480"/>
        <v>0</v>
      </c>
      <c r="AY1968" s="160"/>
      <c r="AZ1968" s="160"/>
      <c r="BK1968" s="2"/>
      <c r="BL1968" s="2"/>
      <c r="BM1968" s="2"/>
      <c r="BN1968" s="2"/>
      <c r="BO1968" s="2"/>
      <c r="BP1968" s="2"/>
      <c r="BQ1968" s="2"/>
      <c r="BR1968" s="2"/>
      <c r="BS1968" s="2"/>
      <c r="BT1968" s="2"/>
      <c r="BU1968" s="2"/>
      <c r="BV1968" s="2"/>
      <c r="BW1968" s="2"/>
      <c r="BX1968" s="2"/>
      <c r="BY1968" s="2"/>
      <c r="BZ1968" s="2"/>
      <c r="CA1968" s="2"/>
      <c r="CI1968"/>
      <c r="CJ1968"/>
      <c r="CK1968"/>
      <c r="CL1968"/>
      <c r="CM1968"/>
      <c r="CN1968"/>
      <c r="CO1968"/>
      <c r="CP1968"/>
      <c r="CQ1968"/>
      <c r="CR1968"/>
      <c r="CS1968"/>
      <c r="CT1968"/>
      <c r="CU1968"/>
      <c r="CV1968"/>
      <c r="CW1968"/>
      <c r="CX1968"/>
    </row>
    <row r="1969" spans="2:102" x14ac:dyDescent="0.35">
      <c r="B1969" s="70" t="str">
        <f t="shared" ref="B1969:F1969" si="1549">B962</f>
        <v/>
      </c>
      <c r="C1969" s="166" t="str">
        <f t="shared" si="1549"/>
        <v/>
      </c>
      <c r="D1969" s="273" t="str">
        <f t="shared" si="1549"/>
        <v/>
      </c>
      <c r="E1969" s="273">
        <f t="shared" si="1549"/>
        <v>45016</v>
      </c>
      <c r="F1969" s="273">
        <f t="shared" si="1549"/>
        <v>0</v>
      </c>
      <c r="G1969" s="98">
        <f t="shared" si="1496"/>
        <v>0</v>
      </c>
      <c r="H1969" s="242">
        <f>IF(G1969=0,0,SUMIFS('Sch A. Input'!$H960:$CJ960,'Sch A. Input'!$H$14:$CJ$14,"Recurring",'Sch A. Input'!$H$13:$CJ$13,"&lt;="&amp;$O$1020,'Sch A. Input'!$H$13:$CJ$13,"&lt;="&amp;$L$11))</f>
        <v>0</v>
      </c>
      <c r="I1969" s="242">
        <f>IF(G1969=0,0,SUMIFS('Sch A. Input'!$H960:$CJ960,'Sch A. Input'!$H$14:$CJ$14,"One-time",'Sch A. Input'!$H$13:$CJ$13,"&lt;="&amp;$O$1020,'Sch A. Input'!$H$13:$CJ$13,"&lt;="&amp;$L$11))</f>
        <v>0</v>
      </c>
      <c r="J1969" s="283">
        <f t="shared" si="1497"/>
        <v>0</v>
      </c>
      <c r="K1969" s="242">
        <f t="shared" si="1498"/>
        <v>0</v>
      </c>
      <c r="L1969" s="242">
        <f t="shared" si="1499"/>
        <v>0</v>
      </c>
      <c r="M1969" s="276">
        <f t="shared" si="1491"/>
        <v>0</v>
      </c>
      <c r="N1969" s="281">
        <f t="shared" si="1473"/>
        <v>0</v>
      </c>
      <c r="O1969" s="245">
        <f t="shared" si="1474"/>
        <v>0</v>
      </c>
      <c r="P1969" s="248"/>
      <c r="Q1969" s="285">
        <f t="shared" si="1500"/>
        <v>0</v>
      </c>
      <c r="R1969" s="242">
        <f>IF(Q1969=0,0,SUMIFS('Sch A. Input'!$H960:$CJ960,'Sch A. Input'!$H$14:$CJ$14,"Recurring",'Sch A. Input'!$H$13:$CJ$13,"&lt;="&amp;$L$11,'Sch A. Input'!$H$13:$CJ$13,"&lt;="&amp;$Y$1020,'Sch A. Input'!$H$13:$CJ$13,"&gt;"&amp;$O$1020))</f>
        <v>0</v>
      </c>
      <c r="S1969" s="242">
        <f>IF(Q1969=0,0,SUMIFS('Sch A. Input'!$H960:$CJ960,'Sch A. Input'!$H$14:$CJ$14,"One-time",'Sch A. Input'!$H$13:$CJ$13,"&lt;="&amp;$L$11,'Sch A. Input'!$H$13:$CJ$13,"&lt;="&amp;$Y$1020,'Sch A. Input'!$H$13:$CJ$13,"&gt;"&amp;$O$1020))</f>
        <v>0</v>
      </c>
      <c r="T1969" s="283">
        <f t="shared" si="1501"/>
        <v>0</v>
      </c>
      <c r="U1969" s="242">
        <f t="shared" si="1502"/>
        <v>0</v>
      </c>
      <c r="V1969" s="242">
        <f t="shared" si="1503"/>
        <v>0</v>
      </c>
      <c r="W1969" s="276">
        <f t="shared" si="1492"/>
        <v>0</v>
      </c>
      <c r="X1969" s="281">
        <f t="shared" si="1475"/>
        <v>0</v>
      </c>
      <c r="Y1969" s="245">
        <f t="shared" si="1476"/>
        <v>0</v>
      </c>
      <c r="Z1969" s="248"/>
      <c r="AA1969" s="285">
        <f t="shared" si="1504"/>
        <v>0</v>
      </c>
      <c r="AB1969" s="242">
        <f>IF(AA1969=0,0,SUMIFS('Sch A. Input'!$H960:$CJ960,'Sch A. Input'!$H$14:$CJ$14,"Recurring",'Sch A. Input'!$H$13:$CJ$13,"&lt;="&amp;$L$11,'Sch A. Input'!$H$13:$CJ$13,"&lt;="&amp;$AI$1020,'Sch A. Input'!$H$13:$CJ$13,"&gt;"&amp;$Y$1020))</f>
        <v>0</v>
      </c>
      <c r="AC1969" s="242">
        <f>IF(AA1969=0,0,SUMIFS('Sch A. Input'!$H960:$CJ960,'Sch A. Input'!$H$14:$CJ$14,"One-time",'Sch A. Input'!$H$13:$CJ$13,"&lt;="&amp;$L$11,'Sch A. Input'!$H$13:$CJ$13,"&lt;="&amp;$AI$1020,'Sch A. Input'!$H$13:$CJ$13,"&gt;"&amp;$Y$1020))</f>
        <v>0</v>
      </c>
      <c r="AD1969" s="283">
        <f t="shared" si="1505"/>
        <v>0</v>
      </c>
      <c r="AE1969" s="242">
        <f t="shared" si="1506"/>
        <v>0</v>
      </c>
      <c r="AF1969" s="242">
        <f t="shared" si="1507"/>
        <v>0</v>
      </c>
      <c r="AG1969" s="276">
        <f t="shared" si="1493"/>
        <v>0</v>
      </c>
      <c r="AH1969" s="281">
        <f t="shared" si="1477"/>
        <v>0</v>
      </c>
      <c r="AI1969" s="245">
        <f t="shared" si="1478"/>
        <v>0</v>
      </c>
      <c r="AK1969" s="285">
        <f t="shared" si="1508"/>
        <v>0</v>
      </c>
      <c r="AL1969" s="242">
        <f>IF(AK1969=0,0,SUMIFS('Sch A. Input'!$H960:$CJ960,'Sch A. Input'!$H$14:$CJ$14,"Recurring",'Sch A. Input'!$H$13:$CJ$13,"&lt;="&amp;$L$11,'Sch A. Input'!$H$13:$CJ$13,"&lt;="&amp;$AS$1020,'Sch A. Input'!$H$13:$CJ$13,"&gt;"&amp;$AI$1020))</f>
        <v>0</v>
      </c>
      <c r="AM1969" s="242">
        <f>IF(AK1969=0,0,SUMIFS('Sch A. Input'!$H960:$CJ960,'Sch A. Input'!$H$14:$CJ$14,"One-time",'Sch A. Input'!$H$13:$CJ$13,"&lt;="&amp;$L$11,'Sch A. Input'!$H$13:$CJ$13,"&lt;="&amp;$AS$1020,'Sch A. Input'!$H$13:$CJ$13,"&gt;"&amp;$AI$1020))</f>
        <v>0</v>
      </c>
      <c r="AN1969" s="283">
        <f t="shared" si="1509"/>
        <v>0</v>
      </c>
      <c r="AO1969" s="242">
        <f t="shared" si="1510"/>
        <v>0</v>
      </c>
      <c r="AP1969" s="242">
        <f t="shared" si="1511"/>
        <v>0</v>
      </c>
      <c r="AQ1969" s="276">
        <f t="shared" si="1494"/>
        <v>0</v>
      </c>
      <c r="AR1969" s="281">
        <f t="shared" si="1479"/>
        <v>0</v>
      </c>
      <c r="AS1969" s="245">
        <f t="shared" si="1480"/>
        <v>0</v>
      </c>
      <c r="AY1969" s="160"/>
      <c r="AZ1969" s="160"/>
      <c r="BK1969" s="2"/>
      <c r="BL1969" s="2"/>
      <c r="BM1969" s="2"/>
      <c r="BN1969" s="2"/>
      <c r="BO1969" s="2"/>
      <c r="BP1969" s="2"/>
      <c r="BQ1969" s="2"/>
      <c r="BR1969" s="2"/>
      <c r="BS1969" s="2"/>
      <c r="BT1969" s="2"/>
      <c r="BU1969" s="2"/>
      <c r="BV1969" s="2"/>
      <c r="BW1969" s="2"/>
      <c r="BX1969" s="2"/>
      <c r="BY1969" s="2"/>
      <c r="BZ1969" s="2"/>
      <c r="CA1969" s="2"/>
      <c r="CI1969"/>
      <c r="CJ1969"/>
      <c r="CK1969"/>
      <c r="CL1969"/>
      <c r="CM1969"/>
      <c r="CN1969"/>
      <c r="CO1969"/>
      <c r="CP1969"/>
      <c r="CQ1969"/>
      <c r="CR1969"/>
      <c r="CS1969"/>
      <c r="CT1969"/>
      <c r="CU1969"/>
      <c r="CV1969"/>
      <c r="CW1969"/>
      <c r="CX1969"/>
    </row>
    <row r="1970" spans="2:102" x14ac:dyDescent="0.35">
      <c r="B1970" s="70" t="str">
        <f t="shared" ref="B1970:F1970" si="1550">B963</f>
        <v/>
      </c>
      <c r="C1970" s="166" t="str">
        <f t="shared" si="1550"/>
        <v/>
      </c>
      <c r="D1970" s="273" t="str">
        <f t="shared" si="1550"/>
        <v/>
      </c>
      <c r="E1970" s="273">
        <f t="shared" si="1550"/>
        <v>45016</v>
      </c>
      <c r="F1970" s="273">
        <f t="shared" si="1550"/>
        <v>0</v>
      </c>
      <c r="G1970" s="98">
        <f t="shared" si="1496"/>
        <v>0</v>
      </c>
      <c r="H1970" s="242">
        <f>IF(G1970=0,0,SUMIFS('Sch A. Input'!$H961:$CJ961,'Sch A. Input'!$H$14:$CJ$14,"Recurring",'Sch A. Input'!$H$13:$CJ$13,"&lt;="&amp;$O$1020,'Sch A. Input'!$H$13:$CJ$13,"&lt;="&amp;$L$11))</f>
        <v>0</v>
      </c>
      <c r="I1970" s="242">
        <f>IF(G1970=0,0,SUMIFS('Sch A. Input'!$H961:$CJ961,'Sch A. Input'!$H$14:$CJ$14,"One-time",'Sch A. Input'!$H$13:$CJ$13,"&lt;="&amp;$O$1020,'Sch A. Input'!$H$13:$CJ$13,"&lt;="&amp;$L$11))</f>
        <v>0</v>
      </c>
      <c r="J1970" s="283">
        <f t="shared" si="1497"/>
        <v>0</v>
      </c>
      <c r="K1970" s="242">
        <f t="shared" si="1498"/>
        <v>0</v>
      </c>
      <c r="L1970" s="242">
        <f t="shared" si="1499"/>
        <v>0</v>
      </c>
      <c r="M1970" s="276">
        <f t="shared" si="1491"/>
        <v>0</v>
      </c>
      <c r="N1970" s="281">
        <f t="shared" si="1473"/>
        <v>0</v>
      </c>
      <c r="O1970" s="245">
        <f t="shared" si="1474"/>
        <v>0</v>
      </c>
      <c r="P1970" s="248"/>
      <c r="Q1970" s="285">
        <f t="shared" si="1500"/>
        <v>0</v>
      </c>
      <c r="R1970" s="242">
        <f>IF(Q1970=0,0,SUMIFS('Sch A. Input'!$H961:$CJ961,'Sch A. Input'!$H$14:$CJ$14,"Recurring",'Sch A. Input'!$H$13:$CJ$13,"&lt;="&amp;$L$11,'Sch A. Input'!$H$13:$CJ$13,"&lt;="&amp;$Y$1020,'Sch A. Input'!$H$13:$CJ$13,"&gt;"&amp;$O$1020))</f>
        <v>0</v>
      </c>
      <c r="S1970" s="242">
        <f>IF(Q1970=0,0,SUMIFS('Sch A. Input'!$H961:$CJ961,'Sch A. Input'!$H$14:$CJ$14,"One-time",'Sch A. Input'!$H$13:$CJ$13,"&lt;="&amp;$L$11,'Sch A. Input'!$H$13:$CJ$13,"&lt;="&amp;$Y$1020,'Sch A. Input'!$H$13:$CJ$13,"&gt;"&amp;$O$1020))</f>
        <v>0</v>
      </c>
      <c r="T1970" s="283">
        <f t="shared" si="1501"/>
        <v>0</v>
      </c>
      <c r="U1970" s="242">
        <f t="shared" si="1502"/>
        <v>0</v>
      </c>
      <c r="V1970" s="242">
        <f t="shared" si="1503"/>
        <v>0</v>
      </c>
      <c r="W1970" s="276">
        <f t="shared" si="1492"/>
        <v>0</v>
      </c>
      <c r="X1970" s="281">
        <f t="shared" si="1475"/>
        <v>0</v>
      </c>
      <c r="Y1970" s="245">
        <f t="shared" si="1476"/>
        <v>0</v>
      </c>
      <c r="Z1970" s="248"/>
      <c r="AA1970" s="285">
        <f t="shared" si="1504"/>
        <v>0</v>
      </c>
      <c r="AB1970" s="242">
        <f>IF(AA1970=0,0,SUMIFS('Sch A. Input'!$H961:$CJ961,'Sch A. Input'!$H$14:$CJ$14,"Recurring",'Sch A. Input'!$H$13:$CJ$13,"&lt;="&amp;$L$11,'Sch A. Input'!$H$13:$CJ$13,"&lt;="&amp;$AI$1020,'Sch A. Input'!$H$13:$CJ$13,"&gt;"&amp;$Y$1020))</f>
        <v>0</v>
      </c>
      <c r="AC1970" s="242">
        <f>IF(AA1970=0,0,SUMIFS('Sch A. Input'!$H961:$CJ961,'Sch A. Input'!$H$14:$CJ$14,"One-time",'Sch A. Input'!$H$13:$CJ$13,"&lt;="&amp;$L$11,'Sch A. Input'!$H$13:$CJ$13,"&lt;="&amp;$AI$1020,'Sch A. Input'!$H$13:$CJ$13,"&gt;"&amp;$Y$1020))</f>
        <v>0</v>
      </c>
      <c r="AD1970" s="283">
        <f t="shared" si="1505"/>
        <v>0</v>
      </c>
      <c r="AE1970" s="242">
        <f t="shared" si="1506"/>
        <v>0</v>
      </c>
      <c r="AF1970" s="242">
        <f t="shared" si="1507"/>
        <v>0</v>
      </c>
      <c r="AG1970" s="276">
        <f t="shared" si="1493"/>
        <v>0</v>
      </c>
      <c r="AH1970" s="281">
        <f t="shared" si="1477"/>
        <v>0</v>
      </c>
      <c r="AI1970" s="245">
        <f t="shared" si="1478"/>
        <v>0</v>
      </c>
      <c r="AK1970" s="285">
        <f t="shared" si="1508"/>
        <v>0</v>
      </c>
      <c r="AL1970" s="242">
        <f>IF(AK1970=0,0,SUMIFS('Sch A. Input'!$H961:$CJ961,'Sch A. Input'!$H$14:$CJ$14,"Recurring",'Sch A. Input'!$H$13:$CJ$13,"&lt;="&amp;$L$11,'Sch A. Input'!$H$13:$CJ$13,"&lt;="&amp;$AS$1020,'Sch A. Input'!$H$13:$CJ$13,"&gt;"&amp;$AI$1020))</f>
        <v>0</v>
      </c>
      <c r="AM1970" s="242">
        <f>IF(AK1970=0,0,SUMIFS('Sch A. Input'!$H961:$CJ961,'Sch A. Input'!$H$14:$CJ$14,"One-time",'Sch A. Input'!$H$13:$CJ$13,"&lt;="&amp;$L$11,'Sch A. Input'!$H$13:$CJ$13,"&lt;="&amp;$AS$1020,'Sch A. Input'!$H$13:$CJ$13,"&gt;"&amp;$AI$1020))</f>
        <v>0</v>
      </c>
      <c r="AN1970" s="283">
        <f t="shared" si="1509"/>
        <v>0</v>
      </c>
      <c r="AO1970" s="242">
        <f t="shared" si="1510"/>
        <v>0</v>
      </c>
      <c r="AP1970" s="242">
        <f t="shared" si="1511"/>
        <v>0</v>
      </c>
      <c r="AQ1970" s="276">
        <f t="shared" si="1494"/>
        <v>0</v>
      </c>
      <c r="AR1970" s="281">
        <f t="shared" si="1479"/>
        <v>0</v>
      </c>
      <c r="AS1970" s="245">
        <f t="shared" si="1480"/>
        <v>0</v>
      </c>
      <c r="AY1970" s="160"/>
      <c r="AZ1970" s="160"/>
      <c r="BK1970" s="2"/>
      <c r="BL1970" s="2"/>
      <c r="BM1970" s="2"/>
      <c r="BN1970" s="2"/>
      <c r="BO1970" s="2"/>
      <c r="BP1970" s="2"/>
      <c r="BQ1970" s="2"/>
      <c r="BR1970" s="2"/>
      <c r="BS1970" s="2"/>
      <c r="BT1970" s="2"/>
      <c r="BU1970" s="2"/>
      <c r="BV1970" s="2"/>
      <c r="BW1970" s="2"/>
      <c r="BX1970" s="2"/>
      <c r="BY1970" s="2"/>
      <c r="BZ1970" s="2"/>
      <c r="CA1970" s="2"/>
      <c r="CI1970"/>
      <c r="CJ1970"/>
      <c r="CK1970"/>
      <c r="CL1970"/>
      <c r="CM1970"/>
      <c r="CN1970"/>
      <c r="CO1970"/>
      <c r="CP1970"/>
      <c r="CQ1970"/>
      <c r="CR1970"/>
      <c r="CS1970"/>
      <c r="CT1970"/>
      <c r="CU1970"/>
      <c r="CV1970"/>
      <c r="CW1970"/>
      <c r="CX1970"/>
    </row>
    <row r="1971" spans="2:102" x14ac:dyDescent="0.35">
      <c r="B1971" s="70" t="str">
        <f t="shared" ref="B1971:F1971" si="1551">B964</f>
        <v/>
      </c>
      <c r="C1971" s="166" t="str">
        <f t="shared" si="1551"/>
        <v/>
      </c>
      <c r="D1971" s="273" t="str">
        <f t="shared" si="1551"/>
        <v/>
      </c>
      <c r="E1971" s="273">
        <f t="shared" si="1551"/>
        <v>45016</v>
      </c>
      <c r="F1971" s="273">
        <f t="shared" si="1551"/>
        <v>0</v>
      </c>
      <c r="G1971" s="98">
        <f t="shared" si="1496"/>
        <v>0</v>
      </c>
      <c r="H1971" s="242">
        <f>IF(G1971=0,0,SUMIFS('Sch A. Input'!$H962:$CJ962,'Sch A. Input'!$H$14:$CJ$14,"Recurring",'Sch A. Input'!$H$13:$CJ$13,"&lt;="&amp;$O$1020,'Sch A. Input'!$H$13:$CJ$13,"&lt;="&amp;$L$11))</f>
        <v>0</v>
      </c>
      <c r="I1971" s="242">
        <f>IF(G1971=0,0,SUMIFS('Sch A. Input'!$H962:$CJ962,'Sch A. Input'!$H$14:$CJ$14,"One-time",'Sch A. Input'!$H$13:$CJ$13,"&lt;="&amp;$O$1020,'Sch A. Input'!$H$13:$CJ$13,"&lt;="&amp;$L$11))</f>
        <v>0</v>
      </c>
      <c r="J1971" s="283">
        <f t="shared" si="1497"/>
        <v>0</v>
      </c>
      <c r="K1971" s="242">
        <f t="shared" si="1498"/>
        <v>0</v>
      </c>
      <c r="L1971" s="242">
        <f t="shared" si="1499"/>
        <v>0</v>
      </c>
      <c r="M1971" s="276">
        <f t="shared" si="1491"/>
        <v>0</v>
      </c>
      <c r="N1971" s="281">
        <f t="shared" si="1473"/>
        <v>0</v>
      </c>
      <c r="O1971" s="245">
        <f t="shared" si="1474"/>
        <v>0</v>
      </c>
      <c r="P1971" s="248"/>
      <c r="Q1971" s="285">
        <f t="shared" si="1500"/>
        <v>0</v>
      </c>
      <c r="R1971" s="242">
        <f>IF(Q1971=0,0,SUMIFS('Sch A. Input'!$H962:$CJ962,'Sch A. Input'!$H$14:$CJ$14,"Recurring",'Sch A. Input'!$H$13:$CJ$13,"&lt;="&amp;$L$11,'Sch A. Input'!$H$13:$CJ$13,"&lt;="&amp;$Y$1020,'Sch A. Input'!$H$13:$CJ$13,"&gt;"&amp;$O$1020))</f>
        <v>0</v>
      </c>
      <c r="S1971" s="242">
        <f>IF(Q1971=0,0,SUMIFS('Sch A. Input'!$H962:$CJ962,'Sch A. Input'!$H$14:$CJ$14,"One-time",'Sch A. Input'!$H$13:$CJ$13,"&lt;="&amp;$L$11,'Sch A. Input'!$H$13:$CJ$13,"&lt;="&amp;$Y$1020,'Sch A. Input'!$H$13:$CJ$13,"&gt;"&amp;$O$1020))</f>
        <v>0</v>
      </c>
      <c r="T1971" s="283">
        <f t="shared" si="1501"/>
        <v>0</v>
      </c>
      <c r="U1971" s="242">
        <f t="shared" si="1502"/>
        <v>0</v>
      </c>
      <c r="V1971" s="242">
        <f t="shared" si="1503"/>
        <v>0</v>
      </c>
      <c r="W1971" s="276">
        <f t="shared" si="1492"/>
        <v>0</v>
      </c>
      <c r="X1971" s="281">
        <f t="shared" si="1475"/>
        <v>0</v>
      </c>
      <c r="Y1971" s="245">
        <f t="shared" si="1476"/>
        <v>0</v>
      </c>
      <c r="Z1971" s="248"/>
      <c r="AA1971" s="285">
        <f t="shared" si="1504"/>
        <v>0</v>
      </c>
      <c r="AB1971" s="242">
        <f>IF(AA1971=0,0,SUMIFS('Sch A. Input'!$H962:$CJ962,'Sch A. Input'!$H$14:$CJ$14,"Recurring",'Sch A. Input'!$H$13:$CJ$13,"&lt;="&amp;$L$11,'Sch A. Input'!$H$13:$CJ$13,"&lt;="&amp;$AI$1020,'Sch A. Input'!$H$13:$CJ$13,"&gt;"&amp;$Y$1020))</f>
        <v>0</v>
      </c>
      <c r="AC1971" s="242">
        <f>IF(AA1971=0,0,SUMIFS('Sch A. Input'!$H962:$CJ962,'Sch A. Input'!$H$14:$CJ$14,"One-time",'Sch A. Input'!$H$13:$CJ$13,"&lt;="&amp;$L$11,'Sch A. Input'!$H$13:$CJ$13,"&lt;="&amp;$AI$1020,'Sch A. Input'!$H$13:$CJ$13,"&gt;"&amp;$Y$1020))</f>
        <v>0</v>
      </c>
      <c r="AD1971" s="283">
        <f t="shared" si="1505"/>
        <v>0</v>
      </c>
      <c r="AE1971" s="242">
        <f t="shared" si="1506"/>
        <v>0</v>
      </c>
      <c r="AF1971" s="242">
        <f t="shared" si="1507"/>
        <v>0</v>
      </c>
      <c r="AG1971" s="276">
        <f t="shared" si="1493"/>
        <v>0</v>
      </c>
      <c r="AH1971" s="281">
        <f t="shared" si="1477"/>
        <v>0</v>
      </c>
      <c r="AI1971" s="245">
        <f t="shared" si="1478"/>
        <v>0</v>
      </c>
      <c r="AK1971" s="285">
        <f t="shared" si="1508"/>
        <v>0</v>
      </c>
      <c r="AL1971" s="242">
        <f>IF(AK1971=0,0,SUMIFS('Sch A. Input'!$H962:$CJ962,'Sch A. Input'!$H$14:$CJ$14,"Recurring",'Sch A. Input'!$H$13:$CJ$13,"&lt;="&amp;$L$11,'Sch A. Input'!$H$13:$CJ$13,"&lt;="&amp;$AS$1020,'Sch A. Input'!$H$13:$CJ$13,"&gt;"&amp;$AI$1020))</f>
        <v>0</v>
      </c>
      <c r="AM1971" s="242">
        <f>IF(AK1971=0,0,SUMIFS('Sch A. Input'!$H962:$CJ962,'Sch A. Input'!$H$14:$CJ$14,"One-time",'Sch A. Input'!$H$13:$CJ$13,"&lt;="&amp;$L$11,'Sch A. Input'!$H$13:$CJ$13,"&lt;="&amp;$AS$1020,'Sch A. Input'!$H$13:$CJ$13,"&gt;"&amp;$AI$1020))</f>
        <v>0</v>
      </c>
      <c r="AN1971" s="283">
        <f t="shared" si="1509"/>
        <v>0</v>
      </c>
      <c r="AO1971" s="242">
        <f t="shared" si="1510"/>
        <v>0</v>
      </c>
      <c r="AP1971" s="242">
        <f t="shared" si="1511"/>
        <v>0</v>
      </c>
      <c r="AQ1971" s="276">
        <f t="shared" si="1494"/>
        <v>0</v>
      </c>
      <c r="AR1971" s="281">
        <f t="shared" si="1479"/>
        <v>0</v>
      </c>
      <c r="AS1971" s="245">
        <f t="shared" si="1480"/>
        <v>0</v>
      </c>
      <c r="AY1971" s="160"/>
      <c r="AZ1971" s="160"/>
      <c r="BK1971" s="2"/>
      <c r="BL1971" s="2"/>
      <c r="BM1971" s="2"/>
      <c r="BN1971" s="2"/>
      <c r="BO1971" s="2"/>
      <c r="BP1971" s="2"/>
      <c r="BQ1971" s="2"/>
      <c r="BR1971" s="2"/>
      <c r="BS1971" s="2"/>
      <c r="BT1971" s="2"/>
      <c r="BU1971" s="2"/>
      <c r="BV1971" s="2"/>
      <c r="BW1971" s="2"/>
      <c r="BX1971" s="2"/>
      <c r="BY1971" s="2"/>
      <c r="BZ1971" s="2"/>
      <c r="CA1971" s="2"/>
      <c r="CI1971"/>
      <c r="CJ1971"/>
      <c r="CK1971"/>
      <c r="CL1971"/>
      <c r="CM1971"/>
      <c r="CN1971"/>
      <c r="CO1971"/>
      <c r="CP1971"/>
      <c r="CQ1971"/>
      <c r="CR1971"/>
      <c r="CS1971"/>
      <c r="CT1971"/>
      <c r="CU1971"/>
      <c r="CV1971"/>
      <c r="CW1971"/>
      <c r="CX1971"/>
    </row>
    <row r="1972" spans="2:102" x14ac:dyDescent="0.35">
      <c r="B1972" s="70" t="str">
        <f t="shared" ref="B1972:F1972" si="1552">B965</f>
        <v/>
      </c>
      <c r="C1972" s="166" t="str">
        <f t="shared" si="1552"/>
        <v/>
      </c>
      <c r="D1972" s="273" t="str">
        <f t="shared" si="1552"/>
        <v/>
      </c>
      <c r="E1972" s="273">
        <f t="shared" si="1552"/>
        <v>45016</v>
      </c>
      <c r="F1972" s="273">
        <f t="shared" si="1552"/>
        <v>0</v>
      </c>
      <c r="G1972" s="98">
        <f t="shared" si="1496"/>
        <v>0</v>
      </c>
      <c r="H1972" s="242">
        <f>IF(G1972=0,0,SUMIFS('Sch A. Input'!$H963:$CJ963,'Sch A. Input'!$H$14:$CJ$14,"Recurring",'Sch A. Input'!$H$13:$CJ$13,"&lt;="&amp;$O$1020,'Sch A. Input'!$H$13:$CJ$13,"&lt;="&amp;$L$11))</f>
        <v>0</v>
      </c>
      <c r="I1972" s="242">
        <f>IF(G1972=0,0,SUMIFS('Sch A. Input'!$H963:$CJ963,'Sch A. Input'!$H$14:$CJ$14,"One-time",'Sch A. Input'!$H$13:$CJ$13,"&lt;="&amp;$O$1020,'Sch A. Input'!$H$13:$CJ$13,"&lt;="&amp;$L$11))</f>
        <v>0</v>
      </c>
      <c r="J1972" s="283">
        <f t="shared" si="1497"/>
        <v>0</v>
      </c>
      <c r="K1972" s="242">
        <f t="shared" si="1498"/>
        <v>0</v>
      </c>
      <c r="L1972" s="242">
        <f t="shared" si="1499"/>
        <v>0</v>
      </c>
      <c r="M1972" s="276">
        <f t="shared" si="1491"/>
        <v>0</v>
      </c>
      <c r="N1972" s="281">
        <f t="shared" si="1473"/>
        <v>0</v>
      </c>
      <c r="O1972" s="245">
        <f t="shared" si="1474"/>
        <v>0</v>
      </c>
      <c r="P1972" s="248"/>
      <c r="Q1972" s="285">
        <f t="shared" si="1500"/>
        <v>0</v>
      </c>
      <c r="R1972" s="242">
        <f>IF(Q1972=0,0,SUMIFS('Sch A. Input'!$H963:$CJ963,'Sch A. Input'!$H$14:$CJ$14,"Recurring",'Sch A. Input'!$H$13:$CJ$13,"&lt;="&amp;$L$11,'Sch A. Input'!$H$13:$CJ$13,"&lt;="&amp;$Y$1020,'Sch A. Input'!$H$13:$CJ$13,"&gt;"&amp;$O$1020))</f>
        <v>0</v>
      </c>
      <c r="S1972" s="242">
        <f>IF(Q1972=0,0,SUMIFS('Sch A. Input'!$H963:$CJ963,'Sch A. Input'!$H$14:$CJ$14,"One-time",'Sch A. Input'!$H$13:$CJ$13,"&lt;="&amp;$L$11,'Sch A. Input'!$H$13:$CJ$13,"&lt;="&amp;$Y$1020,'Sch A. Input'!$H$13:$CJ$13,"&gt;"&amp;$O$1020))</f>
        <v>0</v>
      </c>
      <c r="T1972" s="283">
        <f t="shared" si="1501"/>
        <v>0</v>
      </c>
      <c r="U1972" s="242">
        <f t="shared" si="1502"/>
        <v>0</v>
      </c>
      <c r="V1972" s="242">
        <f t="shared" si="1503"/>
        <v>0</v>
      </c>
      <c r="W1972" s="276">
        <f t="shared" si="1492"/>
        <v>0</v>
      </c>
      <c r="X1972" s="281">
        <f t="shared" si="1475"/>
        <v>0</v>
      </c>
      <c r="Y1972" s="245">
        <f t="shared" si="1476"/>
        <v>0</v>
      </c>
      <c r="Z1972" s="248"/>
      <c r="AA1972" s="285">
        <f t="shared" si="1504"/>
        <v>0</v>
      </c>
      <c r="AB1972" s="242">
        <f>IF(AA1972=0,0,SUMIFS('Sch A. Input'!$H963:$CJ963,'Sch A. Input'!$H$14:$CJ$14,"Recurring",'Sch A. Input'!$H$13:$CJ$13,"&lt;="&amp;$L$11,'Sch A. Input'!$H$13:$CJ$13,"&lt;="&amp;$AI$1020,'Sch A. Input'!$H$13:$CJ$13,"&gt;"&amp;$Y$1020))</f>
        <v>0</v>
      </c>
      <c r="AC1972" s="242">
        <f>IF(AA1972=0,0,SUMIFS('Sch A. Input'!$H963:$CJ963,'Sch A. Input'!$H$14:$CJ$14,"One-time",'Sch A. Input'!$H$13:$CJ$13,"&lt;="&amp;$L$11,'Sch A. Input'!$H$13:$CJ$13,"&lt;="&amp;$AI$1020,'Sch A. Input'!$H$13:$CJ$13,"&gt;"&amp;$Y$1020))</f>
        <v>0</v>
      </c>
      <c r="AD1972" s="283">
        <f t="shared" si="1505"/>
        <v>0</v>
      </c>
      <c r="AE1972" s="242">
        <f t="shared" si="1506"/>
        <v>0</v>
      </c>
      <c r="AF1972" s="242">
        <f t="shared" si="1507"/>
        <v>0</v>
      </c>
      <c r="AG1972" s="276">
        <f t="shared" si="1493"/>
        <v>0</v>
      </c>
      <c r="AH1972" s="281">
        <f t="shared" si="1477"/>
        <v>0</v>
      </c>
      <c r="AI1972" s="245">
        <f t="shared" si="1478"/>
        <v>0</v>
      </c>
      <c r="AK1972" s="285">
        <f t="shared" si="1508"/>
        <v>0</v>
      </c>
      <c r="AL1972" s="242">
        <f>IF(AK1972=0,0,SUMIFS('Sch A. Input'!$H963:$CJ963,'Sch A. Input'!$H$14:$CJ$14,"Recurring",'Sch A. Input'!$H$13:$CJ$13,"&lt;="&amp;$L$11,'Sch A. Input'!$H$13:$CJ$13,"&lt;="&amp;$AS$1020,'Sch A. Input'!$H$13:$CJ$13,"&gt;"&amp;$AI$1020))</f>
        <v>0</v>
      </c>
      <c r="AM1972" s="242">
        <f>IF(AK1972=0,0,SUMIFS('Sch A. Input'!$H963:$CJ963,'Sch A. Input'!$H$14:$CJ$14,"One-time",'Sch A. Input'!$H$13:$CJ$13,"&lt;="&amp;$L$11,'Sch A. Input'!$H$13:$CJ$13,"&lt;="&amp;$AS$1020,'Sch A. Input'!$H$13:$CJ$13,"&gt;"&amp;$AI$1020))</f>
        <v>0</v>
      </c>
      <c r="AN1972" s="283">
        <f t="shared" si="1509"/>
        <v>0</v>
      </c>
      <c r="AO1972" s="242">
        <f t="shared" si="1510"/>
        <v>0</v>
      </c>
      <c r="AP1972" s="242">
        <f t="shared" si="1511"/>
        <v>0</v>
      </c>
      <c r="AQ1972" s="276">
        <f t="shared" si="1494"/>
        <v>0</v>
      </c>
      <c r="AR1972" s="281">
        <f t="shared" si="1479"/>
        <v>0</v>
      </c>
      <c r="AS1972" s="245">
        <f t="shared" si="1480"/>
        <v>0</v>
      </c>
      <c r="AY1972" s="160"/>
      <c r="AZ1972" s="160"/>
      <c r="BK1972" s="2"/>
      <c r="BL1972" s="2"/>
      <c r="BM1972" s="2"/>
      <c r="BN1972" s="2"/>
      <c r="BO1972" s="2"/>
      <c r="BP1972" s="2"/>
      <c r="BQ1972" s="2"/>
      <c r="BR1972" s="2"/>
      <c r="BS1972" s="2"/>
      <c r="BT1972" s="2"/>
      <c r="BU1972" s="2"/>
      <c r="BV1972" s="2"/>
      <c r="BW1972" s="2"/>
      <c r="BX1972" s="2"/>
      <c r="BY1972" s="2"/>
      <c r="BZ1972" s="2"/>
      <c r="CA1972" s="2"/>
      <c r="CI1972"/>
      <c r="CJ1972"/>
      <c r="CK1972"/>
      <c r="CL1972"/>
      <c r="CM1972"/>
      <c r="CN1972"/>
      <c r="CO1972"/>
      <c r="CP1972"/>
      <c r="CQ1972"/>
      <c r="CR1972"/>
      <c r="CS1972"/>
      <c r="CT1972"/>
      <c r="CU1972"/>
      <c r="CV1972"/>
      <c r="CW1972"/>
      <c r="CX1972"/>
    </row>
    <row r="1973" spans="2:102" x14ac:dyDescent="0.35">
      <c r="B1973" s="70" t="str">
        <f t="shared" ref="B1973:F1973" si="1553">B966</f>
        <v/>
      </c>
      <c r="C1973" s="166" t="str">
        <f t="shared" si="1553"/>
        <v/>
      </c>
      <c r="D1973" s="273" t="str">
        <f t="shared" si="1553"/>
        <v/>
      </c>
      <c r="E1973" s="273">
        <f t="shared" si="1553"/>
        <v>45016</v>
      </c>
      <c r="F1973" s="273">
        <f t="shared" si="1553"/>
        <v>0</v>
      </c>
      <c r="G1973" s="98">
        <f t="shared" si="1496"/>
        <v>0</v>
      </c>
      <c r="H1973" s="242">
        <f>IF(G1973=0,0,SUMIFS('Sch A. Input'!$H964:$CJ964,'Sch A. Input'!$H$14:$CJ$14,"Recurring",'Sch A. Input'!$H$13:$CJ$13,"&lt;="&amp;$O$1020,'Sch A. Input'!$H$13:$CJ$13,"&lt;="&amp;$L$11))</f>
        <v>0</v>
      </c>
      <c r="I1973" s="242">
        <f>IF(G1973=0,0,SUMIFS('Sch A. Input'!$H964:$CJ964,'Sch A. Input'!$H$14:$CJ$14,"One-time",'Sch A. Input'!$H$13:$CJ$13,"&lt;="&amp;$O$1020,'Sch A. Input'!$H$13:$CJ$13,"&lt;="&amp;$L$11))</f>
        <v>0</v>
      </c>
      <c r="J1973" s="283">
        <f t="shared" si="1497"/>
        <v>0</v>
      </c>
      <c r="K1973" s="242">
        <f t="shared" si="1498"/>
        <v>0</v>
      </c>
      <c r="L1973" s="242">
        <f t="shared" si="1499"/>
        <v>0</v>
      </c>
      <c r="M1973" s="276">
        <f t="shared" si="1491"/>
        <v>0</v>
      </c>
      <c r="N1973" s="281">
        <f t="shared" si="1473"/>
        <v>0</v>
      </c>
      <c r="O1973" s="245">
        <f t="shared" si="1474"/>
        <v>0</v>
      </c>
      <c r="P1973" s="248"/>
      <c r="Q1973" s="285">
        <f t="shared" si="1500"/>
        <v>0</v>
      </c>
      <c r="R1973" s="242">
        <f>IF(Q1973=0,0,SUMIFS('Sch A. Input'!$H964:$CJ964,'Sch A. Input'!$H$14:$CJ$14,"Recurring",'Sch A. Input'!$H$13:$CJ$13,"&lt;="&amp;$L$11,'Sch A. Input'!$H$13:$CJ$13,"&lt;="&amp;$Y$1020,'Sch A. Input'!$H$13:$CJ$13,"&gt;"&amp;$O$1020))</f>
        <v>0</v>
      </c>
      <c r="S1973" s="242">
        <f>IF(Q1973=0,0,SUMIFS('Sch A. Input'!$H964:$CJ964,'Sch A. Input'!$H$14:$CJ$14,"One-time",'Sch A. Input'!$H$13:$CJ$13,"&lt;="&amp;$L$11,'Sch A. Input'!$H$13:$CJ$13,"&lt;="&amp;$Y$1020,'Sch A. Input'!$H$13:$CJ$13,"&gt;"&amp;$O$1020))</f>
        <v>0</v>
      </c>
      <c r="T1973" s="283">
        <f t="shared" si="1501"/>
        <v>0</v>
      </c>
      <c r="U1973" s="242">
        <f t="shared" si="1502"/>
        <v>0</v>
      </c>
      <c r="V1973" s="242">
        <f t="shared" si="1503"/>
        <v>0</v>
      </c>
      <c r="W1973" s="276">
        <f t="shared" si="1492"/>
        <v>0</v>
      </c>
      <c r="X1973" s="281">
        <f t="shared" si="1475"/>
        <v>0</v>
      </c>
      <c r="Y1973" s="245">
        <f t="shared" si="1476"/>
        <v>0</v>
      </c>
      <c r="Z1973" s="248"/>
      <c r="AA1973" s="285">
        <f t="shared" si="1504"/>
        <v>0</v>
      </c>
      <c r="AB1973" s="242">
        <f>IF(AA1973=0,0,SUMIFS('Sch A. Input'!$H964:$CJ964,'Sch A. Input'!$H$14:$CJ$14,"Recurring",'Sch A. Input'!$H$13:$CJ$13,"&lt;="&amp;$L$11,'Sch A. Input'!$H$13:$CJ$13,"&lt;="&amp;$AI$1020,'Sch A. Input'!$H$13:$CJ$13,"&gt;"&amp;$Y$1020))</f>
        <v>0</v>
      </c>
      <c r="AC1973" s="242">
        <f>IF(AA1973=0,0,SUMIFS('Sch A. Input'!$H964:$CJ964,'Sch A. Input'!$H$14:$CJ$14,"One-time",'Sch A. Input'!$H$13:$CJ$13,"&lt;="&amp;$L$11,'Sch A. Input'!$H$13:$CJ$13,"&lt;="&amp;$AI$1020,'Sch A. Input'!$H$13:$CJ$13,"&gt;"&amp;$Y$1020))</f>
        <v>0</v>
      </c>
      <c r="AD1973" s="283">
        <f t="shared" si="1505"/>
        <v>0</v>
      </c>
      <c r="AE1973" s="242">
        <f t="shared" si="1506"/>
        <v>0</v>
      </c>
      <c r="AF1973" s="242">
        <f t="shared" si="1507"/>
        <v>0</v>
      </c>
      <c r="AG1973" s="276">
        <f t="shared" si="1493"/>
        <v>0</v>
      </c>
      <c r="AH1973" s="281">
        <f t="shared" si="1477"/>
        <v>0</v>
      </c>
      <c r="AI1973" s="245">
        <f t="shared" si="1478"/>
        <v>0</v>
      </c>
      <c r="AK1973" s="285">
        <f t="shared" si="1508"/>
        <v>0</v>
      </c>
      <c r="AL1973" s="242">
        <f>IF(AK1973=0,0,SUMIFS('Sch A. Input'!$H964:$CJ964,'Sch A. Input'!$H$14:$CJ$14,"Recurring",'Sch A. Input'!$H$13:$CJ$13,"&lt;="&amp;$L$11,'Sch A. Input'!$H$13:$CJ$13,"&lt;="&amp;$AS$1020,'Sch A. Input'!$H$13:$CJ$13,"&gt;"&amp;$AI$1020))</f>
        <v>0</v>
      </c>
      <c r="AM1973" s="242">
        <f>IF(AK1973=0,0,SUMIFS('Sch A. Input'!$H964:$CJ964,'Sch A. Input'!$H$14:$CJ$14,"One-time",'Sch A. Input'!$H$13:$CJ$13,"&lt;="&amp;$L$11,'Sch A. Input'!$H$13:$CJ$13,"&lt;="&amp;$AS$1020,'Sch A. Input'!$H$13:$CJ$13,"&gt;"&amp;$AI$1020))</f>
        <v>0</v>
      </c>
      <c r="AN1973" s="283">
        <f t="shared" si="1509"/>
        <v>0</v>
      </c>
      <c r="AO1973" s="242">
        <f t="shared" si="1510"/>
        <v>0</v>
      </c>
      <c r="AP1973" s="242">
        <f t="shared" si="1511"/>
        <v>0</v>
      </c>
      <c r="AQ1973" s="276">
        <f t="shared" si="1494"/>
        <v>0</v>
      </c>
      <c r="AR1973" s="281">
        <f t="shared" si="1479"/>
        <v>0</v>
      </c>
      <c r="AS1973" s="245">
        <f t="shared" si="1480"/>
        <v>0</v>
      </c>
      <c r="AY1973" s="160"/>
      <c r="AZ1973" s="160"/>
      <c r="BK1973" s="2"/>
      <c r="BL1973" s="2"/>
      <c r="BM1973" s="2"/>
      <c r="BN1973" s="2"/>
      <c r="BO1973" s="2"/>
      <c r="BP1973" s="2"/>
      <c r="BQ1973" s="2"/>
      <c r="BR1973" s="2"/>
      <c r="BS1973" s="2"/>
      <c r="BT1973" s="2"/>
      <c r="BU1973" s="2"/>
      <c r="BV1973" s="2"/>
      <c r="BW1973" s="2"/>
      <c r="BX1973" s="2"/>
      <c r="BY1973" s="2"/>
      <c r="BZ1973" s="2"/>
      <c r="CA1973" s="2"/>
      <c r="CI1973"/>
      <c r="CJ1973"/>
      <c r="CK1973"/>
      <c r="CL1973"/>
      <c r="CM1973"/>
      <c r="CN1973"/>
      <c r="CO1973"/>
      <c r="CP1973"/>
      <c r="CQ1973"/>
      <c r="CR1973"/>
      <c r="CS1973"/>
      <c r="CT1973"/>
      <c r="CU1973"/>
      <c r="CV1973"/>
      <c r="CW1973"/>
      <c r="CX1973"/>
    </row>
    <row r="1974" spans="2:102" x14ac:dyDescent="0.35">
      <c r="B1974" s="70" t="str">
        <f t="shared" ref="B1974:F1974" si="1554">B967</f>
        <v/>
      </c>
      <c r="C1974" s="166" t="str">
        <f t="shared" si="1554"/>
        <v/>
      </c>
      <c r="D1974" s="273" t="str">
        <f t="shared" si="1554"/>
        <v/>
      </c>
      <c r="E1974" s="273">
        <f t="shared" si="1554"/>
        <v>45016</v>
      </c>
      <c r="F1974" s="273">
        <f t="shared" si="1554"/>
        <v>0</v>
      </c>
      <c r="G1974" s="98">
        <f t="shared" si="1496"/>
        <v>0</v>
      </c>
      <c r="H1974" s="242">
        <f>IF(G1974=0,0,SUMIFS('Sch A. Input'!$H965:$CJ965,'Sch A. Input'!$H$14:$CJ$14,"Recurring",'Sch A. Input'!$H$13:$CJ$13,"&lt;="&amp;$O$1020,'Sch A. Input'!$H$13:$CJ$13,"&lt;="&amp;$L$11))</f>
        <v>0</v>
      </c>
      <c r="I1974" s="242">
        <f>IF(G1974=0,0,SUMIFS('Sch A. Input'!$H965:$CJ965,'Sch A. Input'!$H$14:$CJ$14,"One-time",'Sch A. Input'!$H$13:$CJ$13,"&lt;="&amp;$O$1020,'Sch A. Input'!$H$13:$CJ$13,"&lt;="&amp;$L$11))</f>
        <v>0</v>
      </c>
      <c r="J1974" s="283">
        <f t="shared" si="1497"/>
        <v>0</v>
      </c>
      <c r="K1974" s="242">
        <f t="shared" si="1498"/>
        <v>0</v>
      </c>
      <c r="L1974" s="242">
        <f t="shared" si="1499"/>
        <v>0</v>
      </c>
      <c r="M1974" s="276">
        <f t="shared" si="1491"/>
        <v>0</v>
      </c>
      <c r="N1974" s="281">
        <f t="shared" si="1473"/>
        <v>0</v>
      </c>
      <c r="O1974" s="245">
        <f t="shared" si="1474"/>
        <v>0</v>
      </c>
      <c r="P1974" s="248"/>
      <c r="Q1974" s="285">
        <f t="shared" si="1500"/>
        <v>0</v>
      </c>
      <c r="R1974" s="242">
        <f>IF(Q1974=0,0,SUMIFS('Sch A. Input'!$H965:$CJ965,'Sch A. Input'!$H$14:$CJ$14,"Recurring",'Sch A. Input'!$H$13:$CJ$13,"&lt;="&amp;$L$11,'Sch A. Input'!$H$13:$CJ$13,"&lt;="&amp;$Y$1020,'Sch A. Input'!$H$13:$CJ$13,"&gt;"&amp;$O$1020))</f>
        <v>0</v>
      </c>
      <c r="S1974" s="242">
        <f>IF(Q1974=0,0,SUMIFS('Sch A. Input'!$H965:$CJ965,'Sch A. Input'!$H$14:$CJ$14,"One-time",'Sch A. Input'!$H$13:$CJ$13,"&lt;="&amp;$L$11,'Sch A. Input'!$H$13:$CJ$13,"&lt;="&amp;$Y$1020,'Sch A. Input'!$H$13:$CJ$13,"&gt;"&amp;$O$1020))</f>
        <v>0</v>
      </c>
      <c r="T1974" s="283">
        <f t="shared" si="1501"/>
        <v>0</v>
      </c>
      <c r="U1974" s="242">
        <f t="shared" si="1502"/>
        <v>0</v>
      </c>
      <c r="V1974" s="242">
        <f t="shared" si="1503"/>
        <v>0</v>
      </c>
      <c r="W1974" s="276">
        <f t="shared" si="1492"/>
        <v>0</v>
      </c>
      <c r="X1974" s="281">
        <f t="shared" si="1475"/>
        <v>0</v>
      </c>
      <c r="Y1974" s="245">
        <f t="shared" si="1476"/>
        <v>0</v>
      </c>
      <c r="Z1974" s="248"/>
      <c r="AA1974" s="285">
        <f t="shared" si="1504"/>
        <v>0</v>
      </c>
      <c r="AB1974" s="242">
        <f>IF(AA1974=0,0,SUMIFS('Sch A. Input'!$H965:$CJ965,'Sch A. Input'!$H$14:$CJ$14,"Recurring",'Sch A. Input'!$H$13:$CJ$13,"&lt;="&amp;$L$11,'Sch A. Input'!$H$13:$CJ$13,"&lt;="&amp;$AI$1020,'Sch A. Input'!$H$13:$CJ$13,"&gt;"&amp;$Y$1020))</f>
        <v>0</v>
      </c>
      <c r="AC1974" s="242">
        <f>IF(AA1974=0,0,SUMIFS('Sch A. Input'!$H965:$CJ965,'Sch A. Input'!$H$14:$CJ$14,"One-time",'Sch A. Input'!$H$13:$CJ$13,"&lt;="&amp;$L$11,'Sch A. Input'!$H$13:$CJ$13,"&lt;="&amp;$AI$1020,'Sch A. Input'!$H$13:$CJ$13,"&gt;"&amp;$Y$1020))</f>
        <v>0</v>
      </c>
      <c r="AD1974" s="283">
        <f t="shared" si="1505"/>
        <v>0</v>
      </c>
      <c r="AE1974" s="242">
        <f t="shared" si="1506"/>
        <v>0</v>
      </c>
      <c r="AF1974" s="242">
        <f t="shared" si="1507"/>
        <v>0</v>
      </c>
      <c r="AG1974" s="276">
        <f t="shared" si="1493"/>
        <v>0</v>
      </c>
      <c r="AH1974" s="281">
        <f t="shared" si="1477"/>
        <v>0</v>
      </c>
      <c r="AI1974" s="245">
        <f t="shared" si="1478"/>
        <v>0</v>
      </c>
      <c r="AK1974" s="285">
        <f t="shared" si="1508"/>
        <v>0</v>
      </c>
      <c r="AL1974" s="242">
        <f>IF(AK1974=0,0,SUMIFS('Sch A. Input'!$H965:$CJ965,'Sch A. Input'!$H$14:$CJ$14,"Recurring",'Sch A. Input'!$H$13:$CJ$13,"&lt;="&amp;$L$11,'Sch A. Input'!$H$13:$CJ$13,"&lt;="&amp;$AS$1020,'Sch A. Input'!$H$13:$CJ$13,"&gt;"&amp;$AI$1020))</f>
        <v>0</v>
      </c>
      <c r="AM1974" s="242">
        <f>IF(AK1974=0,0,SUMIFS('Sch A. Input'!$H965:$CJ965,'Sch A. Input'!$H$14:$CJ$14,"One-time",'Sch A. Input'!$H$13:$CJ$13,"&lt;="&amp;$L$11,'Sch A. Input'!$H$13:$CJ$13,"&lt;="&amp;$AS$1020,'Sch A. Input'!$H$13:$CJ$13,"&gt;"&amp;$AI$1020))</f>
        <v>0</v>
      </c>
      <c r="AN1974" s="283">
        <f t="shared" si="1509"/>
        <v>0</v>
      </c>
      <c r="AO1974" s="242">
        <f t="shared" si="1510"/>
        <v>0</v>
      </c>
      <c r="AP1974" s="242">
        <f t="shared" si="1511"/>
        <v>0</v>
      </c>
      <c r="AQ1974" s="276">
        <f t="shared" si="1494"/>
        <v>0</v>
      </c>
      <c r="AR1974" s="281">
        <f t="shared" si="1479"/>
        <v>0</v>
      </c>
      <c r="AS1974" s="245">
        <f t="shared" si="1480"/>
        <v>0</v>
      </c>
      <c r="AY1974" s="160"/>
      <c r="AZ1974" s="160"/>
      <c r="BK1974" s="2"/>
      <c r="BL1974" s="2"/>
      <c r="BM1974" s="2"/>
      <c r="BN1974" s="2"/>
      <c r="BO1974" s="2"/>
      <c r="BP1974" s="2"/>
      <c r="BQ1974" s="2"/>
      <c r="BR1974" s="2"/>
      <c r="BS1974" s="2"/>
      <c r="BT1974" s="2"/>
      <c r="BU1974" s="2"/>
      <c r="BV1974" s="2"/>
      <c r="BW1974" s="2"/>
      <c r="BX1974" s="2"/>
      <c r="BY1974" s="2"/>
      <c r="BZ1974" s="2"/>
      <c r="CA1974" s="2"/>
      <c r="CI1974"/>
      <c r="CJ1974"/>
      <c r="CK1974"/>
      <c r="CL1974"/>
      <c r="CM1974"/>
      <c r="CN1974"/>
      <c r="CO1974"/>
      <c r="CP1974"/>
      <c r="CQ1974"/>
      <c r="CR1974"/>
      <c r="CS1974"/>
      <c r="CT1974"/>
      <c r="CU1974"/>
      <c r="CV1974"/>
      <c r="CW1974"/>
      <c r="CX1974"/>
    </row>
    <row r="1975" spans="2:102" x14ac:dyDescent="0.35">
      <c r="B1975" s="70" t="str">
        <f t="shared" ref="B1975:F1975" si="1555">B968</f>
        <v/>
      </c>
      <c r="C1975" s="166" t="str">
        <f t="shared" si="1555"/>
        <v/>
      </c>
      <c r="D1975" s="273" t="str">
        <f t="shared" si="1555"/>
        <v/>
      </c>
      <c r="E1975" s="273">
        <f t="shared" si="1555"/>
        <v>45016</v>
      </c>
      <c r="F1975" s="273">
        <f t="shared" si="1555"/>
        <v>0</v>
      </c>
      <c r="G1975" s="98">
        <f t="shared" si="1496"/>
        <v>0</v>
      </c>
      <c r="H1975" s="242">
        <f>IF(G1975=0,0,SUMIFS('Sch A. Input'!$H966:$CJ966,'Sch A. Input'!$H$14:$CJ$14,"Recurring",'Sch A. Input'!$H$13:$CJ$13,"&lt;="&amp;$O$1020,'Sch A. Input'!$H$13:$CJ$13,"&lt;="&amp;$L$11))</f>
        <v>0</v>
      </c>
      <c r="I1975" s="242">
        <f>IF(G1975=0,0,SUMIFS('Sch A. Input'!$H966:$CJ966,'Sch A. Input'!$H$14:$CJ$14,"One-time",'Sch A. Input'!$H$13:$CJ$13,"&lt;="&amp;$O$1020,'Sch A. Input'!$H$13:$CJ$13,"&lt;="&amp;$L$11))</f>
        <v>0</v>
      </c>
      <c r="J1975" s="283">
        <f t="shared" si="1497"/>
        <v>0</v>
      </c>
      <c r="K1975" s="242">
        <f t="shared" si="1498"/>
        <v>0</v>
      </c>
      <c r="L1975" s="242">
        <f t="shared" si="1499"/>
        <v>0</v>
      </c>
      <c r="M1975" s="276">
        <f t="shared" si="1491"/>
        <v>0</v>
      </c>
      <c r="N1975" s="281">
        <f t="shared" si="1473"/>
        <v>0</v>
      </c>
      <c r="O1975" s="245">
        <f t="shared" si="1474"/>
        <v>0</v>
      </c>
      <c r="P1975" s="248"/>
      <c r="Q1975" s="285">
        <f t="shared" si="1500"/>
        <v>0</v>
      </c>
      <c r="R1975" s="242">
        <f>IF(Q1975=0,0,SUMIFS('Sch A. Input'!$H966:$CJ966,'Sch A. Input'!$H$14:$CJ$14,"Recurring",'Sch A. Input'!$H$13:$CJ$13,"&lt;="&amp;$L$11,'Sch A. Input'!$H$13:$CJ$13,"&lt;="&amp;$Y$1020,'Sch A. Input'!$H$13:$CJ$13,"&gt;"&amp;$O$1020))</f>
        <v>0</v>
      </c>
      <c r="S1975" s="242">
        <f>IF(Q1975=0,0,SUMIFS('Sch A. Input'!$H966:$CJ966,'Sch A. Input'!$H$14:$CJ$14,"One-time",'Sch A. Input'!$H$13:$CJ$13,"&lt;="&amp;$L$11,'Sch A. Input'!$H$13:$CJ$13,"&lt;="&amp;$Y$1020,'Sch A. Input'!$H$13:$CJ$13,"&gt;"&amp;$O$1020))</f>
        <v>0</v>
      </c>
      <c r="T1975" s="283">
        <f t="shared" si="1501"/>
        <v>0</v>
      </c>
      <c r="U1975" s="242">
        <f t="shared" si="1502"/>
        <v>0</v>
      </c>
      <c r="V1975" s="242">
        <f t="shared" si="1503"/>
        <v>0</v>
      </c>
      <c r="W1975" s="276">
        <f t="shared" si="1492"/>
        <v>0</v>
      </c>
      <c r="X1975" s="281">
        <f t="shared" si="1475"/>
        <v>0</v>
      </c>
      <c r="Y1975" s="245">
        <f t="shared" si="1476"/>
        <v>0</v>
      </c>
      <c r="Z1975" s="248"/>
      <c r="AA1975" s="285">
        <f t="shared" si="1504"/>
        <v>0</v>
      </c>
      <c r="AB1975" s="242">
        <f>IF(AA1975=0,0,SUMIFS('Sch A. Input'!$H966:$CJ966,'Sch A. Input'!$H$14:$CJ$14,"Recurring",'Sch A. Input'!$H$13:$CJ$13,"&lt;="&amp;$L$11,'Sch A. Input'!$H$13:$CJ$13,"&lt;="&amp;$AI$1020,'Sch A. Input'!$H$13:$CJ$13,"&gt;"&amp;$Y$1020))</f>
        <v>0</v>
      </c>
      <c r="AC1975" s="242">
        <f>IF(AA1975=0,0,SUMIFS('Sch A. Input'!$H966:$CJ966,'Sch A. Input'!$H$14:$CJ$14,"One-time",'Sch A. Input'!$H$13:$CJ$13,"&lt;="&amp;$L$11,'Sch A. Input'!$H$13:$CJ$13,"&lt;="&amp;$AI$1020,'Sch A. Input'!$H$13:$CJ$13,"&gt;"&amp;$Y$1020))</f>
        <v>0</v>
      </c>
      <c r="AD1975" s="283">
        <f t="shared" si="1505"/>
        <v>0</v>
      </c>
      <c r="AE1975" s="242">
        <f t="shared" si="1506"/>
        <v>0</v>
      </c>
      <c r="AF1975" s="242">
        <f t="shared" si="1507"/>
        <v>0</v>
      </c>
      <c r="AG1975" s="276">
        <f t="shared" si="1493"/>
        <v>0</v>
      </c>
      <c r="AH1975" s="281">
        <f t="shared" si="1477"/>
        <v>0</v>
      </c>
      <c r="AI1975" s="245">
        <f t="shared" si="1478"/>
        <v>0</v>
      </c>
      <c r="AK1975" s="285">
        <f t="shared" si="1508"/>
        <v>0</v>
      </c>
      <c r="AL1975" s="242">
        <f>IF(AK1975=0,0,SUMIFS('Sch A. Input'!$H966:$CJ966,'Sch A. Input'!$H$14:$CJ$14,"Recurring",'Sch A. Input'!$H$13:$CJ$13,"&lt;="&amp;$L$11,'Sch A. Input'!$H$13:$CJ$13,"&lt;="&amp;$AS$1020,'Sch A. Input'!$H$13:$CJ$13,"&gt;"&amp;$AI$1020))</f>
        <v>0</v>
      </c>
      <c r="AM1975" s="242">
        <f>IF(AK1975=0,0,SUMIFS('Sch A. Input'!$H966:$CJ966,'Sch A. Input'!$H$14:$CJ$14,"One-time",'Sch A. Input'!$H$13:$CJ$13,"&lt;="&amp;$L$11,'Sch A. Input'!$H$13:$CJ$13,"&lt;="&amp;$AS$1020,'Sch A. Input'!$H$13:$CJ$13,"&gt;"&amp;$AI$1020))</f>
        <v>0</v>
      </c>
      <c r="AN1975" s="283">
        <f t="shared" si="1509"/>
        <v>0</v>
      </c>
      <c r="AO1975" s="242">
        <f t="shared" si="1510"/>
        <v>0</v>
      </c>
      <c r="AP1975" s="242">
        <f t="shared" si="1511"/>
        <v>0</v>
      </c>
      <c r="AQ1975" s="276">
        <f t="shared" si="1494"/>
        <v>0</v>
      </c>
      <c r="AR1975" s="281">
        <f t="shared" si="1479"/>
        <v>0</v>
      </c>
      <c r="AS1975" s="245">
        <f t="shared" si="1480"/>
        <v>0</v>
      </c>
      <c r="AY1975" s="160"/>
      <c r="AZ1975" s="160"/>
      <c r="BK1975" s="2"/>
      <c r="BL1975" s="2"/>
      <c r="BM1975" s="2"/>
      <c r="BN1975" s="2"/>
      <c r="BO1975" s="2"/>
      <c r="BP1975" s="2"/>
      <c r="BQ1975" s="2"/>
      <c r="BR1975" s="2"/>
      <c r="BS1975" s="2"/>
      <c r="BT1975" s="2"/>
      <c r="BU1975" s="2"/>
      <c r="BV1975" s="2"/>
      <c r="BW1975" s="2"/>
      <c r="BX1975" s="2"/>
      <c r="BY1975" s="2"/>
      <c r="BZ1975" s="2"/>
      <c r="CA1975" s="2"/>
      <c r="CI1975"/>
      <c r="CJ1975"/>
      <c r="CK1975"/>
      <c r="CL1975"/>
      <c r="CM1975"/>
      <c r="CN1975"/>
      <c r="CO1975"/>
      <c r="CP1975"/>
      <c r="CQ1975"/>
      <c r="CR1975"/>
      <c r="CS1975"/>
      <c r="CT1975"/>
      <c r="CU1975"/>
      <c r="CV1975"/>
      <c r="CW1975"/>
      <c r="CX1975"/>
    </row>
    <row r="1976" spans="2:102" x14ac:dyDescent="0.35">
      <c r="B1976" s="70" t="str">
        <f t="shared" ref="B1976:F1976" si="1556">B969</f>
        <v/>
      </c>
      <c r="C1976" s="166" t="str">
        <f t="shared" si="1556"/>
        <v/>
      </c>
      <c r="D1976" s="273" t="str">
        <f t="shared" si="1556"/>
        <v/>
      </c>
      <c r="E1976" s="273">
        <f t="shared" si="1556"/>
        <v>45016</v>
      </c>
      <c r="F1976" s="273">
        <f t="shared" si="1556"/>
        <v>0</v>
      </c>
      <c r="G1976" s="98">
        <f t="shared" si="1496"/>
        <v>0</v>
      </c>
      <c r="H1976" s="242">
        <f>IF(G1976=0,0,SUMIFS('Sch A. Input'!$H967:$CJ967,'Sch A. Input'!$H$14:$CJ$14,"Recurring",'Sch A. Input'!$H$13:$CJ$13,"&lt;="&amp;$O$1020,'Sch A. Input'!$H$13:$CJ$13,"&lt;="&amp;$L$11))</f>
        <v>0</v>
      </c>
      <c r="I1976" s="242">
        <f>IF(G1976=0,0,SUMIFS('Sch A. Input'!$H967:$CJ967,'Sch A. Input'!$H$14:$CJ$14,"One-time",'Sch A. Input'!$H$13:$CJ$13,"&lt;="&amp;$O$1020,'Sch A. Input'!$H$13:$CJ$13,"&lt;="&amp;$L$11))</f>
        <v>0</v>
      </c>
      <c r="J1976" s="283">
        <f t="shared" si="1497"/>
        <v>0</v>
      </c>
      <c r="K1976" s="242">
        <f t="shared" si="1498"/>
        <v>0</v>
      </c>
      <c r="L1976" s="242">
        <f t="shared" si="1499"/>
        <v>0</v>
      </c>
      <c r="M1976" s="276">
        <f t="shared" si="1491"/>
        <v>0</v>
      </c>
      <c r="N1976" s="281">
        <f t="shared" si="1473"/>
        <v>0</v>
      </c>
      <c r="O1976" s="245">
        <f t="shared" si="1474"/>
        <v>0</v>
      </c>
      <c r="P1976" s="248"/>
      <c r="Q1976" s="285">
        <f t="shared" si="1500"/>
        <v>0</v>
      </c>
      <c r="R1976" s="242">
        <f>IF(Q1976=0,0,SUMIFS('Sch A. Input'!$H967:$CJ967,'Sch A. Input'!$H$14:$CJ$14,"Recurring",'Sch A. Input'!$H$13:$CJ$13,"&lt;="&amp;$L$11,'Sch A. Input'!$H$13:$CJ$13,"&lt;="&amp;$Y$1020,'Sch A. Input'!$H$13:$CJ$13,"&gt;"&amp;$O$1020))</f>
        <v>0</v>
      </c>
      <c r="S1976" s="242">
        <f>IF(Q1976=0,0,SUMIFS('Sch A. Input'!$H967:$CJ967,'Sch A. Input'!$H$14:$CJ$14,"One-time",'Sch A. Input'!$H$13:$CJ$13,"&lt;="&amp;$L$11,'Sch A. Input'!$H$13:$CJ$13,"&lt;="&amp;$Y$1020,'Sch A. Input'!$H$13:$CJ$13,"&gt;"&amp;$O$1020))</f>
        <v>0</v>
      </c>
      <c r="T1976" s="283">
        <f t="shared" si="1501"/>
        <v>0</v>
      </c>
      <c r="U1976" s="242">
        <f t="shared" si="1502"/>
        <v>0</v>
      </c>
      <c r="V1976" s="242">
        <f t="shared" si="1503"/>
        <v>0</v>
      </c>
      <c r="W1976" s="276">
        <f t="shared" si="1492"/>
        <v>0</v>
      </c>
      <c r="X1976" s="281">
        <f t="shared" si="1475"/>
        <v>0</v>
      </c>
      <c r="Y1976" s="245">
        <f t="shared" si="1476"/>
        <v>0</v>
      </c>
      <c r="Z1976" s="248"/>
      <c r="AA1976" s="285">
        <f t="shared" si="1504"/>
        <v>0</v>
      </c>
      <c r="AB1976" s="242">
        <f>IF(AA1976=0,0,SUMIFS('Sch A. Input'!$H967:$CJ967,'Sch A. Input'!$H$14:$CJ$14,"Recurring",'Sch A. Input'!$H$13:$CJ$13,"&lt;="&amp;$L$11,'Sch A. Input'!$H$13:$CJ$13,"&lt;="&amp;$AI$1020,'Sch A. Input'!$H$13:$CJ$13,"&gt;"&amp;$Y$1020))</f>
        <v>0</v>
      </c>
      <c r="AC1976" s="242">
        <f>IF(AA1976=0,0,SUMIFS('Sch A. Input'!$H967:$CJ967,'Sch A. Input'!$H$14:$CJ$14,"One-time",'Sch A. Input'!$H$13:$CJ$13,"&lt;="&amp;$L$11,'Sch A. Input'!$H$13:$CJ$13,"&lt;="&amp;$AI$1020,'Sch A. Input'!$H$13:$CJ$13,"&gt;"&amp;$Y$1020))</f>
        <v>0</v>
      </c>
      <c r="AD1976" s="283">
        <f t="shared" si="1505"/>
        <v>0</v>
      </c>
      <c r="AE1976" s="242">
        <f t="shared" si="1506"/>
        <v>0</v>
      </c>
      <c r="AF1976" s="242">
        <f t="shared" si="1507"/>
        <v>0</v>
      </c>
      <c r="AG1976" s="276">
        <f t="shared" si="1493"/>
        <v>0</v>
      </c>
      <c r="AH1976" s="281">
        <f t="shared" si="1477"/>
        <v>0</v>
      </c>
      <c r="AI1976" s="245">
        <f t="shared" si="1478"/>
        <v>0</v>
      </c>
      <c r="AK1976" s="285">
        <f t="shared" si="1508"/>
        <v>0</v>
      </c>
      <c r="AL1976" s="242">
        <f>IF(AK1976=0,0,SUMIFS('Sch A. Input'!$H967:$CJ967,'Sch A. Input'!$H$14:$CJ$14,"Recurring",'Sch A. Input'!$H$13:$CJ$13,"&lt;="&amp;$L$11,'Sch A. Input'!$H$13:$CJ$13,"&lt;="&amp;$AS$1020,'Sch A. Input'!$H$13:$CJ$13,"&gt;"&amp;$AI$1020))</f>
        <v>0</v>
      </c>
      <c r="AM1976" s="242">
        <f>IF(AK1976=0,0,SUMIFS('Sch A. Input'!$H967:$CJ967,'Sch A. Input'!$H$14:$CJ$14,"One-time",'Sch A. Input'!$H$13:$CJ$13,"&lt;="&amp;$L$11,'Sch A. Input'!$H$13:$CJ$13,"&lt;="&amp;$AS$1020,'Sch A. Input'!$H$13:$CJ$13,"&gt;"&amp;$AI$1020))</f>
        <v>0</v>
      </c>
      <c r="AN1976" s="283">
        <f t="shared" si="1509"/>
        <v>0</v>
      </c>
      <c r="AO1976" s="242">
        <f t="shared" si="1510"/>
        <v>0</v>
      </c>
      <c r="AP1976" s="242">
        <f t="shared" si="1511"/>
        <v>0</v>
      </c>
      <c r="AQ1976" s="276">
        <f t="shared" si="1494"/>
        <v>0</v>
      </c>
      <c r="AR1976" s="281">
        <f t="shared" si="1479"/>
        <v>0</v>
      </c>
      <c r="AS1976" s="245">
        <f t="shared" si="1480"/>
        <v>0</v>
      </c>
      <c r="AY1976" s="160"/>
      <c r="AZ1976" s="160"/>
      <c r="BK1976" s="2"/>
      <c r="BL1976" s="2"/>
      <c r="BM1976" s="2"/>
      <c r="BN1976" s="2"/>
      <c r="BO1976" s="2"/>
      <c r="BP1976" s="2"/>
      <c r="BQ1976" s="2"/>
      <c r="BR1976" s="2"/>
      <c r="BS1976" s="2"/>
      <c r="BT1976" s="2"/>
      <c r="BU1976" s="2"/>
      <c r="BV1976" s="2"/>
      <c r="BW1976" s="2"/>
      <c r="BX1976" s="2"/>
      <c r="BY1976" s="2"/>
      <c r="BZ1976" s="2"/>
      <c r="CA1976" s="2"/>
      <c r="CI1976"/>
      <c r="CJ1976"/>
      <c r="CK1976"/>
      <c r="CL1976"/>
      <c r="CM1976"/>
      <c r="CN1976"/>
      <c r="CO1976"/>
      <c r="CP1976"/>
      <c r="CQ1976"/>
      <c r="CR1976"/>
      <c r="CS1976"/>
      <c r="CT1976"/>
      <c r="CU1976"/>
      <c r="CV1976"/>
      <c r="CW1976"/>
      <c r="CX1976"/>
    </row>
    <row r="1977" spans="2:102" x14ac:dyDescent="0.35">
      <c r="B1977" s="70" t="str">
        <f t="shared" ref="B1977:F1977" si="1557">B970</f>
        <v/>
      </c>
      <c r="C1977" s="166" t="str">
        <f t="shared" si="1557"/>
        <v/>
      </c>
      <c r="D1977" s="273" t="str">
        <f t="shared" si="1557"/>
        <v/>
      </c>
      <c r="E1977" s="273">
        <f t="shared" si="1557"/>
        <v>45016</v>
      </c>
      <c r="F1977" s="273">
        <f t="shared" si="1557"/>
        <v>0</v>
      </c>
      <c r="G1977" s="98">
        <f t="shared" si="1496"/>
        <v>0</v>
      </c>
      <c r="H1977" s="242">
        <f>IF(G1977=0,0,SUMIFS('Sch A. Input'!$H968:$CJ968,'Sch A. Input'!$H$14:$CJ$14,"Recurring",'Sch A. Input'!$H$13:$CJ$13,"&lt;="&amp;$O$1020,'Sch A. Input'!$H$13:$CJ$13,"&lt;="&amp;$L$11))</f>
        <v>0</v>
      </c>
      <c r="I1977" s="242">
        <f>IF(G1977=0,0,SUMIFS('Sch A. Input'!$H968:$CJ968,'Sch A. Input'!$H$14:$CJ$14,"One-time",'Sch A. Input'!$H$13:$CJ$13,"&lt;="&amp;$O$1020,'Sch A. Input'!$H$13:$CJ$13,"&lt;="&amp;$L$11))</f>
        <v>0</v>
      </c>
      <c r="J1977" s="283">
        <f t="shared" si="1497"/>
        <v>0</v>
      </c>
      <c r="K1977" s="242">
        <f t="shared" si="1498"/>
        <v>0</v>
      </c>
      <c r="L1977" s="242">
        <f t="shared" si="1499"/>
        <v>0</v>
      </c>
      <c r="M1977" s="276">
        <f t="shared" si="1491"/>
        <v>0</v>
      </c>
      <c r="N1977" s="281">
        <f t="shared" si="1473"/>
        <v>0</v>
      </c>
      <c r="O1977" s="245">
        <f t="shared" si="1474"/>
        <v>0</v>
      </c>
      <c r="P1977" s="248"/>
      <c r="Q1977" s="285">
        <f t="shared" si="1500"/>
        <v>0</v>
      </c>
      <c r="R1977" s="242">
        <f>IF(Q1977=0,0,SUMIFS('Sch A. Input'!$H968:$CJ968,'Sch A. Input'!$H$14:$CJ$14,"Recurring",'Sch A. Input'!$H$13:$CJ$13,"&lt;="&amp;$L$11,'Sch A. Input'!$H$13:$CJ$13,"&lt;="&amp;$Y$1020,'Sch A. Input'!$H$13:$CJ$13,"&gt;"&amp;$O$1020))</f>
        <v>0</v>
      </c>
      <c r="S1977" s="242">
        <f>IF(Q1977=0,0,SUMIFS('Sch A. Input'!$H968:$CJ968,'Sch A. Input'!$H$14:$CJ$14,"One-time",'Sch A. Input'!$H$13:$CJ$13,"&lt;="&amp;$L$11,'Sch A. Input'!$H$13:$CJ$13,"&lt;="&amp;$Y$1020,'Sch A. Input'!$H$13:$CJ$13,"&gt;"&amp;$O$1020))</f>
        <v>0</v>
      </c>
      <c r="T1977" s="283">
        <f t="shared" si="1501"/>
        <v>0</v>
      </c>
      <c r="U1977" s="242">
        <f t="shared" si="1502"/>
        <v>0</v>
      </c>
      <c r="V1977" s="242">
        <f t="shared" si="1503"/>
        <v>0</v>
      </c>
      <c r="W1977" s="276">
        <f t="shared" si="1492"/>
        <v>0</v>
      </c>
      <c r="X1977" s="281">
        <f t="shared" si="1475"/>
        <v>0</v>
      </c>
      <c r="Y1977" s="245">
        <f t="shared" si="1476"/>
        <v>0</v>
      </c>
      <c r="Z1977" s="248"/>
      <c r="AA1977" s="285">
        <f t="shared" si="1504"/>
        <v>0</v>
      </c>
      <c r="AB1977" s="242">
        <f>IF(AA1977=0,0,SUMIFS('Sch A. Input'!$H968:$CJ968,'Sch A. Input'!$H$14:$CJ$14,"Recurring",'Sch A. Input'!$H$13:$CJ$13,"&lt;="&amp;$L$11,'Sch A. Input'!$H$13:$CJ$13,"&lt;="&amp;$AI$1020,'Sch A. Input'!$H$13:$CJ$13,"&gt;"&amp;$Y$1020))</f>
        <v>0</v>
      </c>
      <c r="AC1977" s="242">
        <f>IF(AA1977=0,0,SUMIFS('Sch A. Input'!$H968:$CJ968,'Sch A. Input'!$H$14:$CJ$14,"One-time",'Sch A. Input'!$H$13:$CJ$13,"&lt;="&amp;$L$11,'Sch A. Input'!$H$13:$CJ$13,"&lt;="&amp;$AI$1020,'Sch A. Input'!$H$13:$CJ$13,"&gt;"&amp;$Y$1020))</f>
        <v>0</v>
      </c>
      <c r="AD1977" s="283">
        <f t="shared" si="1505"/>
        <v>0</v>
      </c>
      <c r="AE1977" s="242">
        <f t="shared" si="1506"/>
        <v>0</v>
      </c>
      <c r="AF1977" s="242">
        <f t="shared" si="1507"/>
        <v>0</v>
      </c>
      <c r="AG1977" s="276">
        <f t="shared" si="1493"/>
        <v>0</v>
      </c>
      <c r="AH1977" s="281">
        <f t="shared" si="1477"/>
        <v>0</v>
      </c>
      <c r="AI1977" s="245">
        <f t="shared" si="1478"/>
        <v>0</v>
      </c>
      <c r="AK1977" s="285">
        <f t="shared" si="1508"/>
        <v>0</v>
      </c>
      <c r="AL1977" s="242">
        <f>IF(AK1977=0,0,SUMIFS('Sch A. Input'!$H968:$CJ968,'Sch A. Input'!$H$14:$CJ$14,"Recurring",'Sch A. Input'!$H$13:$CJ$13,"&lt;="&amp;$L$11,'Sch A. Input'!$H$13:$CJ$13,"&lt;="&amp;$AS$1020,'Sch A. Input'!$H$13:$CJ$13,"&gt;"&amp;$AI$1020))</f>
        <v>0</v>
      </c>
      <c r="AM1977" s="242">
        <f>IF(AK1977=0,0,SUMIFS('Sch A. Input'!$H968:$CJ968,'Sch A. Input'!$H$14:$CJ$14,"One-time",'Sch A. Input'!$H$13:$CJ$13,"&lt;="&amp;$L$11,'Sch A. Input'!$H$13:$CJ$13,"&lt;="&amp;$AS$1020,'Sch A. Input'!$H$13:$CJ$13,"&gt;"&amp;$AI$1020))</f>
        <v>0</v>
      </c>
      <c r="AN1977" s="283">
        <f t="shared" si="1509"/>
        <v>0</v>
      </c>
      <c r="AO1977" s="242">
        <f t="shared" si="1510"/>
        <v>0</v>
      </c>
      <c r="AP1977" s="242">
        <f t="shared" si="1511"/>
        <v>0</v>
      </c>
      <c r="AQ1977" s="276">
        <f t="shared" si="1494"/>
        <v>0</v>
      </c>
      <c r="AR1977" s="281">
        <f t="shared" si="1479"/>
        <v>0</v>
      </c>
      <c r="AS1977" s="245">
        <f t="shared" si="1480"/>
        <v>0</v>
      </c>
      <c r="AY1977" s="160"/>
      <c r="AZ1977" s="160"/>
      <c r="BK1977" s="2"/>
      <c r="BL1977" s="2"/>
      <c r="BM1977" s="2"/>
      <c r="BN1977" s="2"/>
      <c r="BO1977" s="2"/>
      <c r="BP1977" s="2"/>
      <c r="BQ1977" s="2"/>
      <c r="BR1977" s="2"/>
      <c r="BS1977" s="2"/>
      <c r="BT1977" s="2"/>
      <c r="BU1977" s="2"/>
      <c r="BV1977" s="2"/>
      <c r="BW1977" s="2"/>
      <c r="BX1977" s="2"/>
      <c r="BY1977" s="2"/>
      <c r="BZ1977" s="2"/>
      <c r="CA1977" s="2"/>
      <c r="CI1977"/>
      <c r="CJ1977"/>
      <c r="CK1977"/>
      <c r="CL1977"/>
      <c r="CM1977"/>
      <c r="CN1977"/>
      <c r="CO1977"/>
      <c r="CP1977"/>
      <c r="CQ1977"/>
      <c r="CR1977"/>
      <c r="CS1977"/>
      <c r="CT1977"/>
      <c r="CU1977"/>
      <c r="CV1977"/>
      <c r="CW1977"/>
      <c r="CX1977"/>
    </row>
    <row r="1978" spans="2:102" x14ac:dyDescent="0.35">
      <c r="B1978" s="70" t="str">
        <f t="shared" ref="B1978:F1978" si="1558">B971</f>
        <v/>
      </c>
      <c r="C1978" s="166" t="str">
        <f t="shared" si="1558"/>
        <v/>
      </c>
      <c r="D1978" s="273" t="str">
        <f t="shared" si="1558"/>
        <v/>
      </c>
      <c r="E1978" s="273">
        <f t="shared" si="1558"/>
        <v>45016</v>
      </c>
      <c r="F1978" s="273">
        <f t="shared" si="1558"/>
        <v>0</v>
      </c>
      <c r="G1978" s="98">
        <f t="shared" si="1496"/>
        <v>0</v>
      </c>
      <c r="H1978" s="242">
        <f>IF(G1978=0,0,SUMIFS('Sch A. Input'!$H969:$CJ969,'Sch A. Input'!$H$14:$CJ$14,"Recurring",'Sch A. Input'!$H$13:$CJ$13,"&lt;="&amp;$O$1020,'Sch A. Input'!$H$13:$CJ$13,"&lt;="&amp;$L$11))</f>
        <v>0</v>
      </c>
      <c r="I1978" s="242">
        <f>IF(G1978=0,0,SUMIFS('Sch A. Input'!$H969:$CJ969,'Sch A. Input'!$H$14:$CJ$14,"One-time",'Sch A. Input'!$H$13:$CJ$13,"&lt;="&amp;$O$1020,'Sch A. Input'!$H$13:$CJ$13,"&lt;="&amp;$L$11))</f>
        <v>0</v>
      </c>
      <c r="J1978" s="283">
        <f t="shared" si="1497"/>
        <v>0</v>
      </c>
      <c r="K1978" s="242">
        <f t="shared" si="1498"/>
        <v>0</v>
      </c>
      <c r="L1978" s="242">
        <f t="shared" si="1499"/>
        <v>0</v>
      </c>
      <c r="M1978" s="276">
        <f t="shared" si="1491"/>
        <v>0</v>
      </c>
      <c r="N1978" s="281">
        <f t="shared" si="1473"/>
        <v>0</v>
      </c>
      <c r="O1978" s="245">
        <f t="shared" si="1474"/>
        <v>0</v>
      </c>
      <c r="P1978" s="248"/>
      <c r="Q1978" s="285">
        <f t="shared" si="1500"/>
        <v>0</v>
      </c>
      <c r="R1978" s="242">
        <f>IF(Q1978=0,0,SUMIFS('Sch A. Input'!$H969:$CJ969,'Sch A. Input'!$H$14:$CJ$14,"Recurring",'Sch A. Input'!$H$13:$CJ$13,"&lt;="&amp;$L$11,'Sch A. Input'!$H$13:$CJ$13,"&lt;="&amp;$Y$1020,'Sch A. Input'!$H$13:$CJ$13,"&gt;"&amp;$O$1020))</f>
        <v>0</v>
      </c>
      <c r="S1978" s="242">
        <f>IF(Q1978=0,0,SUMIFS('Sch A. Input'!$H969:$CJ969,'Sch A. Input'!$H$14:$CJ$14,"One-time",'Sch A. Input'!$H$13:$CJ$13,"&lt;="&amp;$L$11,'Sch A. Input'!$H$13:$CJ$13,"&lt;="&amp;$Y$1020,'Sch A. Input'!$H$13:$CJ$13,"&gt;"&amp;$O$1020))</f>
        <v>0</v>
      </c>
      <c r="T1978" s="283">
        <f t="shared" si="1501"/>
        <v>0</v>
      </c>
      <c r="U1978" s="242">
        <f t="shared" si="1502"/>
        <v>0</v>
      </c>
      <c r="V1978" s="242">
        <f t="shared" si="1503"/>
        <v>0</v>
      </c>
      <c r="W1978" s="276">
        <f t="shared" si="1492"/>
        <v>0</v>
      </c>
      <c r="X1978" s="281">
        <f t="shared" si="1475"/>
        <v>0</v>
      </c>
      <c r="Y1978" s="245">
        <f t="shared" si="1476"/>
        <v>0</v>
      </c>
      <c r="Z1978" s="248"/>
      <c r="AA1978" s="285">
        <f t="shared" si="1504"/>
        <v>0</v>
      </c>
      <c r="AB1978" s="242">
        <f>IF(AA1978=0,0,SUMIFS('Sch A. Input'!$H969:$CJ969,'Sch A. Input'!$H$14:$CJ$14,"Recurring",'Sch A. Input'!$H$13:$CJ$13,"&lt;="&amp;$L$11,'Sch A. Input'!$H$13:$CJ$13,"&lt;="&amp;$AI$1020,'Sch A. Input'!$H$13:$CJ$13,"&gt;"&amp;$Y$1020))</f>
        <v>0</v>
      </c>
      <c r="AC1978" s="242">
        <f>IF(AA1978=0,0,SUMIFS('Sch A. Input'!$H969:$CJ969,'Sch A. Input'!$H$14:$CJ$14,"One-time",'Sch A. Input'!$H$13:$CJ$13,"&lt;="&amp;$L$11,'Sch A. Input'!$H$13:$CJ$13,"&lt;="&amp;$AI$1020,'Sch A. Input'!$H$13:$CJ$13,"&gt;"&amp;$Y$1020))</f>
        <v>0</v>
      </c>
      <c r="AD1978" s="283">
        <f t="shared" si="1505"/>
        <v>0</v>
      </c>
      <c r="AE1978" s="242">
        <f t="shared" si="1506"/>
        <v>0</v>
      </c>
      <c r="AF1978" s="242">
        <f t="shared" si="1507"/>
        <v>0</v>
      </c>
      <c r="AG1978" s="276">
        <f t="shared" si="1493"/>
        <v>0</v>
      </c>
      <c r="AH1978" s="281">
        <f t="shared" si="1477"/>
        <v>0</v>
      </c>
      <c r="AI1978" s="245">
        <f t="shared" si="1478"/>
        <v>0</v>
      </c>
      <c r="AK1978" s="285">
        <f t="shared" si="1508"/>
        <v>0</v>
      </c>
      <c r="AL1978" s="242">
        <f>IF(AK1978=0,0,SUMIFS('Sch A. Input'!$H969:$CJ969,'Sch A. Input'!$H$14:$CJ$14,"Recurring",'Sch A. Input'!$H$13:$CJ$13,"&lt;="&amp;$L$11,'Sch A. Input'!$H$13:$CJ$13,"&lt;="&amp;$AS$1020,'Sch A. Input'!$H$13:$CJ$13,"&gt;"&amp;$AI$1020))</f>
        <v>0</v>
      </c>
      <c r="AM1978" s="242">
        <f>IF(AK1978=0,0,SUMIFS('Sch A. Input'!$H969:$CJ969,'Sch A. Input'!$H$14:$CJ$14,"One-time",'Sch A. Input'!$H$13:$CJ$13,"&lt;="&amp;$L$11,'Sch A. Input'!$H$13:$CJ$13,"&lt;="&amp;$AS$1020,'Sch A. Input'!$H$13:$CJ$13,"&gt;"&amp;$AI$1020))</f>
        <v>0</v>
      </c>
      <c r="AN1978" s="283">
        <f t="shared" si="1509"/>
        <v>0</v>
      </c>
      <c r="AO1978" s="242">
        <f t="shared" si="1510"/>
        <v>0</v>
      </c>
      <c r="AP1978" s="242">
        <f t="shared" si="1511"/>
        <v>0</v>
      </c>
      <c r="AQ1978" s="276">
        <f t="shared" si="1494"/>
        <v>0</v>
      </c>
      <c r="AR1978" s="281">
        <f t="shared" si="1479"/>
        <v>0</v>
      </c>
      <c r="AS1978" s="245">
        <f t="shared" si="1480"/>
        <v>0</v>
      </c>
      <c r="AY1978" s="160"/>
      <c r="AZ1978" s="160"/>
      <c r="BK1978" s="2"/>
      <c r="BL1978" s="2"/>
      <c r="BM1978" s="2"/>
      <c r="BN1978" s="2"/>
      <c r="BO1978" s="2"/>
      <c r="BP1978" s="2"/>
      <c r="BQ1978" s="2"/>
      <c r="BR1978" s="2"/>
      <c r="BS1978" s="2"/>
      <c r="BT1978" s="2"/>
      <c r="BU1978" s="2"/>
      <c r="BV1978" s="2"/>
      <c r="BW1978" s="2"/>
      <c r="BX1978" s="2"/>
      <c r="BY1978" s="2"/>
      <c r="BZ1978" s="2"/>
      <c r="CA1978" s="2"/>
      <c r="CI1978"/>
      <c r="CJ1978"/>
      <c r="CK1978"/>
      <c r="CL1978"/>
      <c r="CM1978"/>
      <c r="CN1978"/>
      <c r="CO1978"/>
      <c r="CP1978"/>
      <c r="CQ1978"/>
      <c r="CR1978"/>
      <c r="CS1978"/>
      <c r="CT1978"/>
      <c r="CU1978"/>
      <c r="CV1978"/>
      <c r="CW1978"/>
      <c r="CX1978"/>
    </row>
    <row r="1979" spans="2:102" x14ac:dyDescent="0.35">
      <c r="B1979" s="70" t="str">
        <f t="shared" ref="B1979:F1979" si="1559">B972</f>
        <v/>
      </c>
      <c r="C1979" s="166" t="str">
        <f t="shared" si="1559"/>
        <v/>
      </c>
      <c r="D1979" s="273" t="str">
        <f t="shared" si="1559"/>
        <v/>
      </c>
      <c r="E1979" s="273">
        <f t="shared" si="1559"/>
        <v>45016</v>
      </c>
      <c r="F1979" s="273">
        <f t="shared" si="1559"/>
        <v>0</v>
      </c>
      <c r="G1979" s="98">
        <f t="shared" si="1496"/>
        <v>0</v>
      </c>
      <c r="H1979" s="242">
        <f>IF(G1979=0,0,SUMIFS('Sch A. Input'!$H970:$CJ970,'Sch A. Input'!$H$14:$CJ$14,"Recurring",'Sch A. Input'!$H$13:$CJ$13,"&lt;="&amp;$O$1020,'Sch A. Input'!$H$13:$CJ$13,"&lt;="&amp;$L$11))</f>
        <v>0</v>
      </c>
      <c r="I1979" s="242">
        <f>IF(G1979=0,0,SUMIFS('Sch A. Input'!$H970:$CJ970,'Sch A. Input'!$H$14:$CJ$14,"One-time",'Sch A. Input'!$H$13:$CJ$13,"&lt;="&amp;$O$1020,'Sch A. Input'!$H$13:$CJ$13,"&lt;="&amp;$L$11))</f>
        <v>0</v>
      </c>
      <c r="J1979" s="283">
        <f t="shared" si="1497"/>
        <v>0</v>
      </c>
      <c r="K1979" s="242">
        <f t="shared" si="1498"/>
        <v>0</v>
      </c>
      <c r="L1979" s="242">
        <f t="shared" si="1499"/>
        <v>0</v>
      </c>
      <c r="M1979" s="276">
        <f t="shared" si="1491"/>
        <v>0</v>
      </c>
      <c r="N1979" s="281">
        <f t="shared" si="1473"/>
        <v>0</v>
      </c>
      <c r="O1979" s="245">
        <f t="shared" si="1474"/>
        <v>0</v>
      </c>
      <c r="P1979" s="248"/>
      <c r="Q1979" s="285">
        <f t="shared" si="1500"/>
        <v>0</v>
      </c>
      <c r="R1979" s="242">
        <f>IF(Q1979=0,0,SUMIFS('Sch A. Input'!$H970:$CJ970,'Sch A. Input'!$H$14:$CJ$14,"Recurring",'Sch A. Input'!$H$13:$CJ$13,"&lt;="&amp;$L$11,'Sch A. Input'!$H$13:$CJ$13,"&lt;="&amp;$Y$1020,'Sch A. Input'!$H$13:$CJ$13,"&gt;"&amp;$O$1020))</f>
        <v>0</v>
      </c>
      <c r="S1979" s="242">
        <f>IF(Q1979=0,0,SUMIFS('Sch A. Input'!$H970:$CJ970,'Sch A. Input'!$H$14:$CJ$14,"One-time",'Sch A. Input'!$H$13:$CJ$13,"&lt;="&amp;$L$11,'Sch A. Input'!$H$13:$CJ$13,"&lt;="&amp;$Y$1020,'Sch A. Input'!$H$13:$CJ$13,"&gt;"&amp;$O$1020))</f>
        <v>0</v>
      </c>
      <c r="T1979" s="283">
        <f t="shared" si="1501"/>
        <v>0</v>
      </c>
      <c r="U1979" s="242">
        <f t="shared" si="1502"/>
        <v>0</v>
      </c>
      <c r="V1979" s="242">
        <f t="shared" si="1503"/>
        <v>0</v>
      </c>
      <c r="W1979" s="276">
        <f t="shared" si="1492"/>
        <v>0</v>
      </c>
      <c r="X1979" s="281">
        <f t="shared" si="1475"/>
        <v>0</v>
      </c>
      <c r="Y1979" s="245">
        <f t="shared" si="1476"/>
        <v>0</v>
      </c>
      <c r="Z1979" s="248"/>
      <c r="AA1979" s="285">
        <f t="shared" si="1504"/>
        <v>0</v>
      </c>
      <c r="AB1979" s="242">
        <f>IF(AA1979=0,0,SUMIFS('Sch A. Input'!$H970:$CJ970,'Sch A. Input'!$H$14:$CJ$14,"Recurring",'Sch A. Input'!$H$13:$CJ$13,"&lt;="&amp;$L$11,'Sch A. Input'!$H$13:$CJ$13,"&lt;="&amp;$AI$1020,'Sch A. Input'!$H$13:$CJ$13,"&gt;"&amp;$Y$1020))</f>
        <v>0</v>
      </c>
      <c r="AC1979" s="242">
        <f>IF(AA1979=0,0,SUMIFS('Sch A. Input'!$H970:$CJ970,'Sch A. Input'!$H$14:$CJ$14,"One-time",'Sch A. Input'!$H$13:$CJ$13,"&lt;="&amp;$L$11,'Sch A. Input'!$H$13:$CJ$13,"&lt;="&amp;$AI$1020,'Sch A. Input'!$H$13:$CJ$13,"&gt;"&amp;$Y$1020))</f>
        <v>0</v>
      </c>
      <c r="AD1979" s="283">
        <f t="shared" si="1505"/>
        <v>0</v>
      </c>
      <c r="AE1979" s="242">
        <f t="shared" si="1506"/>
        <v>0</v>
      </c>
      <c r="AF1979" s="242">
        <f t="shared" si="1507"/>
        <v>0</v>
      </c>
      <c r="AG1979" s="276">
        <f t="shared" si="1493"/>
        <v>0</v>
      </c>
      <c r="AH1979" s="281">
        <f t="shared" si="1477"/>
        <v>0</v>
      </c>
      <c r="AI1979" s="245">
        <f t="shared" si="1478"/>
        <v>0</v>
      </c>
      <c r="AK1979" s="285">
        <f t="shared" si="1508"/>
        <v>0</v>
      </c>
      <c r="AL1979" s="242">
        <f>IF(AK1979=0,0,SUMIFS('Sch A. Input'!$H970:$CJ970,'Sch A. Input'!$H$14:$CJ$14,"Recurring",'Sch A. Input'!$H$13:$CJ$13,"&lt;="&amp;$L$11,'Sch A. Input'!$H$13:$CJ$13,"&lt;="&amp;$AS$1020,'Sch A. Input'!$H$13:$CJ$13,"&gt;"&amp;$AI$1020))</f>
        <v>0</v>
      </c>
      <c r="AM1979" s="242">
        <f>IF(AK1979=0,0,SUMIFS('Sch A. Input'!$H970:$CJ970,'Sch A. Input'!$H$14:$CJ$14,"One-time",'Sch A. Input'!$H$13:$CJ$13,"&lt;="&amp;$L$11,'Sch A. Input'!$H$13:$CJ$13,"&lt;="&amp;$AS$1020,'Sch A. Input'!$H$13:$CJ$13,"&gt;"&amp;$AI$1020))</f>
        <v>0</v>
      </c>
      <c r="AN1979" s="283">
        <f t="shared" si="1509"/>
        <v>0</v>
      </c>
      <c r="AO1979" s="242">
        <f t="shared" si="1510"/>
        <v>0</v>
      </c>
      <c r="AP1979" s="242">
        <f t="shared" si="1511"/>
        <v>0</v>
      </c>
      <c r="AQ1979" s="276">
        <f t="shared" si="1494"/>
        <v>0</v>
      </c>
      <c r="AR1979" s="281">
        <f t="shared" si="1479"/>
        <v>0</v>
      </c>
      <c r="AS1979" s="245">
        <f t="shared" si="1480"/>
        <v>0</v>
      </c>
      <c r="AY1979" s="160"/>
      <c r="AZ1979" s="160"/>
      <c r="BK1979" s="2"/>
      <c r="BL1979" s="2"/>
      <c r="BM1979" s="2"/>
      <c r="BN1979" s="2"/>
      <c r="BO1979" s="2"/>
      <c r="BP1979" s="2"/>
      <c r="BQ1979" s="2"/>
      <c r="BR1979" s="2"/>
      <c r="BS1979" s="2"/>
      <c r="BT1979" s="2"/>
      <c r="BU1979" s="2"/>
      <c r="BV1979" s="2"/>
      <c r="BW1979" s="2"/>
      <c r="BX1979" s="2"/>
      <c r="BY1979" s="2"/>
      <c r="BZ1979" s="2"/>
      <c r="CA1979" s="2"/>
      <c r="CI1979"/>
      <c r="CJ1979"/>
      <c r="CK1979"/>
      <c r="CL1979"/>
      <c r="CM1979"/>
      <c r="CN1979"/>
      <c r="CO1979"/>
      <c r="CP1979"/>
      <c r="CQ1979"/>
      <c r="CR1979"/>
      <c r="CS1979"/>
      <c r="CT1979"/>
      <c r="CU1979"/>
      <c r="CV1979"/>
      <c r="CW1979"/>
      <c r="CX1979"/>
    </row>
    <row r="1980" spans="2:102" x14ac:dyDescent="0.35">
      <c r="B1980" s="70" t="str">
        <f t="shared" ref="B1980:F1980" si="1560">B973</f>
        <v/>
      </c>
      <c r="C1980" s="166" t="str">
        <f t="shared" si="1560"/>
        <v/>
      </c>
      <c r="D1980" s="273" t="str">
        <f t="shared" si="1560"/>
        <v/>
      </c>
      <c r="E1980" s="273">
        <f t="shared" si="1560"/>
        <v>45016</v>
      </c>
      <c r="F1980" s="273">
        <f t="shared" si="1560"/>
        <v>0</v>
      </c>
      <c r="G1980" s="98">
        <f t="shared" si="1496"/>
        <v>0</v>
      </c>
      <c r="H1980" s="242">
        <f>IF(G1980=0,0,SUMIFS('Sch A. Input'!$H971:$CJ971,'Sch A. Input'!$H$14:$CJ$14,"Recurring",'Sch A. Input'!$H$13:$CJ$13,"&lt;="&amp;$O$1020,'Sch A. Input'!$H$13:$CJ$13,"&lt;="&amp;$L$11))</f>
        <v>0</v>
      </c>
      <c r="I1980" s="242">
        <f>IF(G1980=0,0,SUMIFS('Sch A. Input'!$H971:$CJ971,'Sch A. Input'!$H$14:$CJ$14,"One-time",'Sch A. Input'!$H$13:$CJ$13,"&lt;="&amp;$O$1020,'Sch A. Input'!$H$13:$CJ$13,"&lt;="&amp;$L$11))</f>
        <v>0</v>
      </c>
      <c r="J1980" s="283">
        <f t="shared" si="1497"/>
        <v>0</v>
      </c>
      <c r="K1980" s="242">
        <f t="shared" si="1498"/>
        <v>0</v>
      </c>
      <c r="L1980" s="242">
        <f t="shared" si="1499"/>
        <v>0</v>
      </c>
      <c r="M1980" s="276">
        <f t="shared" si="1491"/>
        <v>0</v>
      </c>
      <c r="N1980" s="281">
        <f t="shared" si="1473"/>
        <v>0</v>
      </c>
      <c r="O1980" s="245">
        <f t="shared" si="1474"/>
        <v>0</v>
      </c>
      <c r="P1980" s="248"/>
      <c r="Q1980" s="285">
        <f t="shared" si="1500"/>
        <v>0</v>
      </c>
      <c r="R1980" s="242">
        <f>IF(Q1980=0,0,SUMIFS('Sch A. Input'!$H971:$CJ971,'Sch A. Input'!$H$14:$CJ$14,"Recurring",'Sch A. Input'!$H$13:$CJ$13,"&lt;="&amp;$L$11,'Sch A. Input'!$H$13:$CJ$13,"&lt;="&amp;$Y$1020,'Sch A. Input'!$H$13:$CJ$13,"&gt;"&amp;$O$1020))</f>
        <v>0</v>
      </c>
      <c r="S1980" s="242">
        <f>IF(Q1980=0,0,SUMIFS('Sch A. Input'!$H971:$CJ971,'Sch A. Input'!$H$14:$CJ$14,"One-time",'Sch A. Input'!$H$13:$CJ$13,"&lt;="&amp;$L$11,'Sch A. Input'!$H$13:$CJ$13,"&lt;="&amp;$Y$1020,'Sch A. Input'!$H$13:$CJ$13,"&gt;"&amp;$O$1020))</f>
        <v>0</v>
      </c>
      <c r="T1980" s="283">
        <f t="shared" si="1501"/>
        <v>0</v>
      </c>
      <c r="U1980" s="242">
        <f t="shared" si="1502"/>
        <v>0</v>
      </c>
      <c r="V1980" s="242">
        <f t="shared" si="1503"/>
        <v>0</v>
      </c>
      <c r="W1980" s="276">
        <f t="shared" si="1492"/>
        <v>0</v>
      </c>
      <c r="X1980" s="281">
        <f t="shared" si="1475"/>
        <v>0</v>
      </c>
      <c r="Y1980" s="245">
        <f t="shared" si="1476"/>
        <v>0</v>
      </c>
      <c r="Z1980" s="248"/>
      <c r="AA1980" s="285">
        <f t="shared" si="1504"/>
        <v>0</v>
      </c>
      <c r="AB1980" s="242">
        <f>IF(AA1980=0,0,SUMIFS('Sch A. Input'!$H971:$CJ971,'Sch A. Input'!$H$14:$CJ$14,"Recurring",'Sch A. Input'!$H$13:$CJ$13,"&lt;="&amp;$L$11,'Sch A. Input'!$H$13:$CJ$13,"&lt;="&amp;$AI$1020,'Sch A. Input'!$H$13:$CJ$13,"&gt;"&amp;$Y$1020))</f>
        <v>0</v>
      </c>
      <c r="AC1980" s="242">
        <f>IF(AA1980=0,0,SUMIFS('Sch A. Input'!$H971:$CJ971,'Sch A. Input'!$H$14:$CJ$14,"One-time",'Sch A. Input'!$H$13:$CJ$13,"&lt;="&amp;$L$11,'Sch A. Input'!$H$13:$CJ$13,"&lt;="&amp;$AI$1020,'Sch A. Input'!$H$13:$CJ$13,"&gt;"&amp;$Y$1020))</f>
        <v>0</v>
      </c>
      <c r="AD1980" s="283">
        <f t="shared" si="1505"/>
        <v>0</v>
      </c>
      <c r="AE1980" s="242">
        <f t="shared" si="1506"/>
        <v>0</v>
      </c>
      <c r="AF1980" s="242">
        <f t="shared" si="1507"/>
        <v>0</v>
      </c>
      <c r="AG1980" s="276">
        <f t="shared" si="1493"/>
        <v>0</v>
      </c>
      <c r="AH1980" s="281">
        <f t="shared" si="1477"/>
        <v>0</v>
      </c>
      <c r="AI1980" s="245">
        <f t="shared" si="1478"/>
        <v>0</v>
      </c>
      <c r="AK1980" s="285">
        <f t="shared" si="1508"/>
        <v>0</v>
      </c>
      <c r="AL1980" s="242">
        <f>IF(AK1980=0,0,SUMIFS('Sch A. Input'!$H971:$CJ971,'Sch A. Input'!$H$14:$CJ$14,"Recurring",'Sch A. Input'!$H$13:$CJ$13,"&lt;="&amp;$L$11,'Sch A. Input'!$H$13:$CJ$13,"&lt;="&amp;$AS$1020,'Sch A. Input'!$H$13:$CJ$13,"&gt;"&amp;$AI$1020))</f>
        <v>0</v>
      </c>
      <c r="AM1980" s="242">
        <f>IF(AK1980=0,0,SUMIFS('Sch A. Input'!$H971:$CJ971,'Sch A. Input'!$H$14:$CJ$14,"One-time",'Sch A. Input'!$H$13:$CJ$13,"&lt;="&amp;$L$11,'Sch A. Input'!$H$13:$CJ$13,"&lt;="&amp;$AS$1020,'Sch A. Input'!$H$13:$CJ$13,"&gt;"&amp;$AI$1020))</f>
        <v>0</v>
      </c>
      <c r="AN1980" s="283">
        <f t="shared" si="1509"/>
        <v>0</v>
      </c>
      <c r="AO1980" s="242">
        <f t="shared" si="1510"/>
        <v>0</v>
      </c>
      <c r="AP1980" s="242">
        <f t="shared" si="1511"/>
        <v>0</v>
      </c>
      <c r="AQ1980" s="276">
        <f t="shared" si="1494"/>
        <v>0</v>
      </c>
      <c r="AR1980" s="281">
        <f t="shared" si="1479"/>
        <v>0</v>
      </c>
      <c r="AS1980" s="245">
        <f t="shared" si="1480"/>
        <v>0</v>
      </c>
      <c r="AY1980" s="160"/>
      <c r="AZ1980" s="160"/>
      <c r="BK1980" s="2"/>
      <c r="BL1980" s="2"/>
      <c r="BM1980" s="2"/>
      <c r="BN1980" s="2"/>
      <c r="BO1980" s="2"/>
      <c r="BP1980" s="2"/>
      <c r="BQ1980" s="2"/>
      <c r="BR1980" s="2"/>
      <c r="BS1980" s="2"/>
      <c r="BT1980" s="2"/>
      <c r="BU1980" s="2"/>
      <c r="BV1980" s="2"/>
      <c r="BW1980" s="2"/>
      <c r="BX1980" s="2"/>
      <c r="BY1980" s="2"/>
      <c r="BZ1980" s="2"/>
      <c r="CA1980" s="2"/>
      <c r="CI1980"/>
      <c r="CJ1980"/>
      <c r="CK1980"/>
      <c r="CL1980"/>
      <c r="CM1980"/>
      <c r="CN1980"/>
      <c r="CO1980"/>
      <c r="CP1980"/>
      <c r="CQ1980"/>
      <c r="CR1980"/>
      <c r="CS1980"/>
      <c r="CT1980"/>
      <c r="CU1980"/>
      <c r="CV1980"/>
      <c r="CW1980"/>
      <c r="CX1980"/>
    </row>
    <row r="1981" spans="2:102" x14ac:dyDescent="0.35">
      <c r="B1981" s="70" t="str">
        <f t="shared" ref="B1981:F1981" si="1561">B974</f>
        <v/>
      </c>
      <c r="C1981" s="166" t="str">
        <f t="shared" si="1561"/>
        <v/>
      </c>
      <c r="D1981" s="273" t="str">
        <f t="shared" si="1561"/>
        <v/>
      </c>
      <c r="E1981" s="273">
        <f t="shared" si="1561"/>
        <v>45016</v>
      </c>
      <c r="F1981" s="273">
        <f t="shared" si="1561"/>
        <v>0</v>
      </c>
      <c r="G1981" s="98">
        <f t="shared" si="1496"/>
        <v>0</v>
      </c>
      <c r="H1981" s="242">
        <f>IF(G1981=0,0,SUMIFS('Sch A. Input'!$H972:$CJ972,'Sch A. Input'!$H$14:$CJ$14,"Recurring",'Sch A. Input'!$H$13:$CJ$13,"&lt;="&amp;$O$1020,'Sch A. Input'!$H$13:$CJ$13,"&lt;="&amp;$L$11))</f>
        <v>0</v>
      </c>
      <c r="I1981" s="242">
        <f>IF(G1981=0,0,SUMIFS('Sch A. Input'!$H972:$CJ972,'Sch A. Input'!$H$14:$CJ$14,"One-time",'Sch A. Input'!$H$13:$CJ$13,"&lt;="&amp;$O$1020,'Sch A. Input'!$H$13:$CJ$13,"&lt;="&amp;$L$11))</f>
        <v>0</v>
      </c>
      <c r="J1981" s="283">
        <f t="shared" si="1497"/>
        <v>0</v>
      </c>
      <c r="K1981" s="242">
        <f t="shared" si="1498"/>
        <v>0</v>
      </c>
      <c r="L1981" s="242">
        <f t="shared" si="1499"/>
        <v>0</v>
      </c>
      <c r="M1981" s="276">
        <f t="shared" si="1491"/>
        <v>0</v>
      </c>
      <c r="N1981" s="281">
        <f t="shared" si="1473"/>
        <v>0</v>
      </c>
      <c r="O1981" s="245">
        <f t="shared" si="1474"/>
        <v>0</v>
      </c>
      <c r="P1981" s="248"/>
      <c r="Q1981" s="285">
        <f t="shared" si="1500"/>
        <v>0</v>
      </c>
      <c r="R1981" s="242">
        <f>IF(Q1981=0,0,SUMIFS('Sch A. Input'!$H972:$CJ972,'Sch A. Input'!$H$14:$CJ$14,"Recurring",'Sch A. Input'!$H$13:$CJ$13,"&lt;="&amp;$L$11,'Sch A. Input'!$H$13:$CJ$13,"&lt;="&amp;$Y$1020,'Sch A. Input'!$H$13:$CJ$13,"&gt;"&amp;$O$1020))</f>
        <v>0</v>
      </c>
      <c r="S1981" s="242">
        <f>IF(Q1981=0,0,SUMIFS('Sch A. Input'!$H972:$CJ972,'Sch A. Input'!$H$14:$CJ$14,"One-time",'Sch A. Input'!$H$13:$CJ$13,"&lt;="&amp;$L$11,'Sch A. Input'!$H$13:$CJ$13,"&lt;="&amp;$Y$1020,'Sch A. Input'!$H$13:$CJ$13,"&gt;"&amp;$O$1020))</f>
        <v>0</v>
      </c>
      <c r="T1981" s="283">
        <f t="shared" si="1501"/>
        <v>0</v>
      </c>
      <c r="U1981" s="242">
        <f t="shared" si="1502"/>
        <v>0</v>
      </c>
      <c r="V1981" s="242">
        <f t="shared" si="1503"/>
        <v>0</v>
      </c>
      <c r="W1981" s="276">
        <f t="shared" si="1492"/>
        <v>0</v>
      </c>
      <c r="X1981" s="281">
        <f t="shared" si="1475"/>
        <v>0</v>
      </c>
      <c r="Y1981" s="245">
        <f t="shared" si="1476"/>
        <v>0</v>
      </c>
      <c r="Z1981" s="248"/>
      <c r="AA1981" s="285">
        <f t="shared" si="1504"/>
        <v>0</v>
      </c>
      <c r="AB1981" s="242">
        <f>IF(AA1981=0,0,SUMIFS('Sch A. Input'!$H972:$CJ972,'Sch A. Input'!$H$14:$CJ$14,"Recurring",'Sch A. Input'!$H$13:$CJ$13,"&lt;="&amp;$L$11,'Sch A. Input'!$H$13:$CJ$13,"&lt;="&amp;$AI$1020,'Sch A. Input'!$H$13:$CJ$13,"&gt;"&amp;$Y$1020))</f>
        <v>0</v>
      </c>
      <c r="AC1981" s="242">
        <f>IF(AA1981=0,0,SUMIFS('Sch A. Input'!$H972:$CJ972,'Sch A. Input'!$H$14:$CJ$14,"One-time",'Sch A. Input'!$H$13:$CJ$13,"&lt;="&amp;$L$11,'Sch A. Input'!$H$13:$CJ$13,"&lt;="&amp;$AI$1020,'Sch A. Input'!$H$13:$CJ$13,"&gt;"&amp;$Y$1020))</f>
        <v>0</v>
      </c>
      <c r="AD1981" s="283">
        <f t="shared" si="1505"/>
        <v>0</v>
      </c>
      <c r="AE1981" s="242">
        <f t="shared" si="1506"/>
        <v>0</v>
      </c>
      <c r="AF1981" s="242">
        <f t="shared" si="1507"/>
        <v>0</v>
      </c>
      <c r="AG1981" s="276">
        <f t="shared" si="1493"/>
        <v>0</v>
      </c>
      <c r="AH1981" s="281">
        <f t="shared" si="1477"/>
        <v>0</v>
      </c>
      <c r="AI1981" s="245">
        <f t="shared" si="1478"/>
        <v>0</v>
      </c>
      <c r="AK1981" s="285">
        <f t="shared" si="1508"/>
        <v>0</v>
      </c>
      <c r="AL1981" s="242">
        <f>IF(AK1981=0,0,SUMIFS('Sch A. Input'!$H972:$CJ972,'Sch A. Input'!$H$14:$CJ$14,"Recurring",'Sch A. Input'!$H$13:$CJ$13,"&lt;="&amp;$L$11,'Sch A. Input'!$H$13:$CJ$13,"&lt;="&amp;$AS$1020,'Sch A. Input'!$H$13:$CJ$13,"&gt;"&amp;$AI$1020))</f>
        <v>0</v>
      </c>
      <c r="AM1981" s="242">
        <f>IF(AK1981=0,0,SUMIFS('Sch A. Input'!$H972:$CJ972,'Sch A. Input'!$H$14:$CJ$14,"One-time",'Sch A. Input'!$H$13:$CJ$13,"&lt;="&amp;$L$11,'Sch A. Input'!$H$13:$CJ$13,"&lt;="&amp;$AS$1020,'Sch A. Input'!$H$13:$CJ$13,"&gt;"&amp;$AI$1020))</f>
        <v>0</v>
      </c>
      <c r="AN1981" s="283">
        <f t="shared" si="1509"/>
        <v>0</v>
      </c>
      <c r="AO1981" s="242">
        <f t="shared" si="1510"/>
        <v>0</v>
      </c>
      <c r="AP1981" s="242">
        <f t="shared" si="1511"/>
        <v>0</v>
      </c>
      <c r="AQ1981" s="276">
        <f t="shared" si="1494"/>
        <v>0</v>
      </c>
      <c r="AR1981" s="281">
        <f t="shared" si="1479"/>
        <v>0</v>
      </c>
      <c r="AS1981" s="245">
        <f t="shared" si="1480"/>
        <v>0</v>
      </c>
      <c r="AY1981" s="160"/>
      <c r="AZ1981" s="160"/>
      <c r="BK1981" s="2"/>
      <c r="BL1981" s="2"/>
      <c r="BM1981" s="2"/>
      <c r="BN1981" s="2"/>
      <c r="BO1981" s="2"/>
      <c r="BP1981" s="2"/>
      <c r="BQ1981" s="2"/>
      <c r="BR1981" s="2"/>
      <c r="BS1981" s="2"/>
      <c r="BT1981" s="2"/>
      <c r="BU1981" s="2"/>
      <c r="BV1981" s="2"/>
      <c r="BW1981" s="2"/>
      <c r="BX1981" s="2"/>
      <c r="BY1981" s="2"/>
      <c r="BZ1981" s="2"/>
      <c r="CA1981" s="2"/>
      <c r="CI1981"/>
      <c r="CJ1981"/>
      <c r="CK1981"/>
      <c r="CL1981"/>
      <c r="CM1981"/>
      <c r="CN1981"/>
      <c r="CO1981"/>
      <c r="CP1981"/>
      <c r="CQ1981"/>
      <c r="CR1981"/>
      <c r="CS1981"/>
      <c r="CT1981"/>
      <c r="CU1981"/>
      <c r="CV1981"/>
      <c r="CW1981"/>
      <c r="CX1981"/>
    </row>
    <row r="1982" spans="2:102" x14ac:dyDescent="0.35">
      <c r="B1982" s="70" t="str">
        <f t="shared" ref="B1982:F1982" si="1562">B975</f>
        <v/>
      </c>
      <c r="C1982" s="166" t="str">
        <f t="shared" si="1562"/>
        <v/>
      </c>
      <c r="D1982" s="273" t="str">
        <f t="shared" si="1562"/>
        <v/>
      </c>
      <c r="E1982" s="273">
        <f t="shared" si="1562"/>
        <v>45016</v>
      </c>
      <c r="F1982" s="273">
        <f t="shared" si="1562"/>
        <v>0</v>
      </c>
      <c r="G1982" s="98">
        <f t="shared" si="1496"/>
        <v>0</v>
      </c>
      <c r="H1982" s="242">
        <f>IF(G1982=0,0,SUMIFS('Sch A. Input'!$H973:$CJ973,'Sch A. Input'!$H$14:$CJ$14,"Recurring",'Sch A. Input'!$H$13:$CJ$13,"&lt;="&amp;$O$1020,'Sch A. Input'!$H$13:$CJ$13,"&lt;="&amp;$L$11))</f>
        <v>0</v>
      </c>
      <c r="I1982" s="242">
        <f>IF(G1982=0,0,SUMIFS('Sch A. Input'!$H973:$CJ973,'Sch A. Input'!$H$14:$CJ$14,"One-time",'Sch A. Input'!$H$13:$CJ$13,"&lt;="&amp;$O$1020,'Sch A. Input'!$H$13:$CJ$13,"&lt;="&amp;$L$11))</f>
        <v>0</v>
      </c>
      <c r="J1982" s="283">
        <f t="shared" si="1497"/>
        <v>0</v>
      </c>
      <c r="K1982" s="242">
        <f t="shared" si="1498"/>
        <v>0</v>
      </c>
      <c r="L1982" s="242">
        <f t="shared" si="1499"/>
        <v>0</v>
      </c>
      <c r="M1982" s="276">
        <f t="shared" si="1491"/>
        <v>0</v>
      </c>
      <c r="N1982" s="281">
        <f t="shared" si="1473"/>
        <v>0</v>
      </c>
      <c r="O1982" s="245">
        <f t="shared" si="1474"/>
        <v>0</v>
      </c>
      <c r="P1982" s="248"/>
      <c r="Q1982" s="285">
        <f t="shared" si="1500"/>
        <v>0</v>
      </c>
      <c r="R1982" s="242">
        <f>IF(Q1982=0,0,SUMIFS('Sch A. Input'!$H973:$CJ973,'Sch A. Input'!$H$14:$CJ$14,"Recurring",'Sch A. Input'!$H$13:$CJ$13,"&lt;="&amp;$L$11,'Sch A. Input'!$H$13:$CJ$13,"&lt;="&amp;$Y$1020,'Sch A. Input'!$H$13:$CJ$13,"&gt;"&amp;$O$1020))</f>
        <v>0</v>
      </c>
      <c r="S1982" s="242">
        <f>IF(Q1982=0,0,SUMIFS('Sch A. Input'!$H973:$CJ973,'Sch A. Input'!$H$14:$CJ$14,"One-time",'Sch A. Input'!$H$13:$CJ$13,"&lt;="&amp;$L$11,'Sch A. Input'!$H$13:$CJ$13,"&lt;="&amp;$Y$1020,'Sch A. Input'!$H$13:$CJ$13,"&gt;"&amp;$O$1020))</f>
        <v>0</v>
      </c>
      <c r="T1982" s="283">
        <f t="shared" si="1501"/>
        <v>0</v>
      </c>
      <c r="U1982" s="242">
        <f t="shared" si="1502"/>
        <v>0</v>
      </c>
      <c r="V1982" s="242">
        <f t="shared" si="1503"/>
        <v>0</v>
      </c>
      <c r="W1982" s="276">
        <f t="shared" si="1492"/>
        <v>0</v>
      </c>
      <c r="X1982" s="281">
        <f t="shared" si="1475"/>
        <v>0</v>
      </c>
      <c r="Y1982" s="245">
        <f t="shared" si="1476"/>
        <v>0</v>
      </c>
      <c r="Z1982" s="248"/>
      <c r="AA1982" s="285">
        <f t="shared" si="1504"/>
        <v>0</v>
      </c>
      <c r="AB1982" s="242">
        <f>IF(AA1982=0,0,SUMIFS('Sch A. Input'!$H973:$CJ973,'Sch A. Input'!$H$14:$CJ$14,"Recurring",'Sch A. Input'!$H$13:$CJ$13,"&lt;="&amp;$L$11,'Sch A. Input'!$H$13:$CJ$13,"&lt;="&amp;$AI$1020,'Sch A. Input'!$H$13:$CJ$13,"&gt;"&amp;$Y$1020))</f>
        <v>0</v>
      </c>
      <c r="AC1982" s="242">
        <f>IF(AA1982=0,0,SUMIFS('Sch A. Input'!$H973:$CJ973,'Sch A. Input'!$H$14:$CJ$14,"One-time",'Sch A. Input'!$H$13:$CJ$13,"&lt;="&amp;$L$11,'Sch A. Input'!$H$13:$CJ$13,"&lt;="&amp;$AI$1020,'Sch A. Input'!$H$13:$CJ$13,"&gt;"&amp;$Y$1020))</f>
        <v>0</v>
      </c>
      <c r="AD1982" s="283">
        <f t="shared" si="1505"/>
        <v>0</v>
      </c>
      <c r="AE1982" s="242">
        <f t="shared" si="1506"/>
        <v>0</v>
      </c>
      <c r="AF1982" s="242">
        <f t="shared" si="1507"/>
        <v>0</v>
      </c>
      <c r="AG1982" s="276">
        <f t="shared" si="1493"/>
        <v>0</v>
      </c>
      <c r="AH1982" s="281">
        <f t="shared" si="1477"/>
        <v>0</v>
      </c>
      <c r="AI1982" s="245">
        <f t="shared" si="1478"/>
        <v>0</v>
      </c>
      <c r="AK1982" s="285">
        <f t="shared" si="1508"/>
        <v>0</v>
      </c>
      <c r="AL1982" s="242">
        <f>IF(AK1982=0,0,SUMIFS('Sch A. Input'!$H973:$CJ973,'Sch A. Input'!$H$14:$CJ$14,"Recurring",'Sch A. Input'!$H$13:$CJ$13,"&lt;="&amp;$L$11,'Sch A. Input'!$H$13:$CJ$13,"&lt;="&amp;$AS$1020,'Sch A. Input'!$H$13:$CJ$13,"&gt;"&amp;$AI$1020))</f>
        <v>0</v>
      </c>
      <c r="AM1982" s="242">
        <f>IF(AK1982=0,0,SUMIFS('Sch A. Input'!$H973:$CJ973,'Sch A. Input'!$H$14:$CJ$14,"One-time",'Sch A. Input'!$H$13:$CJ$13,"&lt;="&amp;$L$11,'Sch A. Input'!$H$13:$CJ$13,"&lt;="&amp;$AS$1020,'Sch A. Input'!$H$13:$CJ$13,"&gt;"&amp;$AI$1020))</f>
        <v>0</v>
      </c>
      <c r="AN1982" s="283">
        <f t="shared" si="1509"/>
        <v>0</v>
      </c>
      <c r="AO1982" s="242">
        <f t="shared" si="1510"/>
        <v>0</v>
      </c>
      <c r="AP1982" s="242">
        <f t="shared" si="1511"/>
        <v>0</v>
      </c>
      <c r="AQ1982" s="276">
        <f t="shared" si="1494"/>
        <v>0</v>
      </c>
      <c r="AR1982" s="281">
        <f t="shared" si="1479"/>
        <v>0</v>
      </c>
      <c r="AS1982" s="245">
        <f t="shared" si="1480"/>
        <v>0</v>
      </c>
      <c r="AY1982" s="160"/>
      <c r="AZ1982" s="160"/>
      <c r="BK1982" s="2"/>
      <c r="BL1982" s="2"/>
      <c r="BM1982" s="2"/>
      <c r="BN1982" s="2"/>
      <c r="BO1982" s="2"/>
      <c r="BP1982" s="2"/>
      <c r="BQ1982" s="2"/>
      <c r="BR1982" s="2"/>
      <c r="BS1982" s="2"/>
      <c r="BT1982" s="2"/>
      <c r="BU1982" s="2"/>
      <c r="BV1982" s="2"/>
      <c r="BW1982" s="2"/>
      <c r="BX1982" s="2"/>
      <c r="BY1982" s="2"/>
      <c r="BZ1982" s="2"/>
      <c r="CA1982" s="2"/>
      <c r="CI1982"/>
      <c r="CJ1982"/>
      <c r="CK1982"/>
      <c r="CL1982"/>
      <c r="CM1982"/>
      <c r="CN1982"/>
      <c r="CO1982"/>
      <c r="CP1982"/>
      <c r="CQ1982"/>
      <c r="CR1982"/>
      <c r="CS1982"/>
      <c r="CT1982"/>
      <c r="CU1982"/>
      <c r="CV1982"/>
      <c r="CW1982"/>
      <c r="CX1982"/>
    </row>
    <row r="1983" spans="2:102" x14ac:dyDescent="0.35">
      <c r="B1983" s="70" t="str">
        <f t="shared" ref="B1983:F1983" si="1563">B976</f>
        <v/>
      </c>
      <c r="C1983" s="166" t="str">
        <f t="shared" si="1563"/>
        <v/>
      </c>
      <c r="D1983" s="273" t="str">
        <f t="shared" si="1563"/>
        <v/>
      </c>
      <c r="E1983" s="273">
        <f t="shared" si="1563"/>
        <v>45016</v>
      </c>
      <c r="F1983" s="273">
        <f t="shared" si="1563"/>
        <v>0</v>
      </c>
      <c r="G1983" s="98">
        <f t="shared" si="1496"/>
        <v>0</v>
      </c>
      <c r="H1983" s="242">
        <f>IF(G1983=0,0,SUMIFS('Sch A. Input'!$H974:$CJ974,'Sch A. Input'!$H$14:$CJ$14,"Recurring",'Sch A. Input'!$H$13:$CJ$13,"&lt;="&amp;$O$1020,'Sch A. Input'!$H$13:$CJ$13,"&lt;="&amp;$L$11))</f>
        <v>0</v>
      </c>
      <c r="I1983" s="242">
        <f>IF(G1983=0,0,SUMIFS('Sch A. Input'!$H974:$CJ974,'Sch A. Input'!$H$14:$CJ$14,"One-time",'Sch A. Input'!$H$13:$CJ$13,"&lt;="&amp;$O$1020,'Sch A. Input'!$H$13:$CJ$13,"&lt;="&amp;$L$11))</f>
        <v>0</v>
      </c>
      <c r="J1983" s="283">
        <f t="shared" si="1497"/>
        <v>0</v>
      </c>
      <c r="K1983" s="242">
        <f t="shared" si="1498"/>
        <v>0</v>
      </c>
      <c r="L1983" s="242">
        <f t="shared" si="1499"/>
        <v>0</v>
      </c>
      <c r="M1983" s="276">
        <f t="shared" si="1491"/>
        <v>0</v>
      </c>
      <c r="N1983" s="281">
        <f t="shared" si="1473"/>
        <v>0</v>
      </c>
      <c r="O1983" s="245">
        <f t="shared" si="1474"/>
        <v>0</v>
      </c>
      <c r="P1983" s="248"/>
      <c r="Q1983" s="285">
        <f t="shared" si="1500"/>
        <v>0</v>
      </c>
      <c r="R1983" s="242">
        <f>IF(Q1983=0,0,SUMIFS('Sch A. Input'!$H974:$CJ974,'Sch A. Input'!$H$14:$CJ$14,"Recurring",'Sch A. Input'!$H$13:$CJ$13,"&lt;="&amp;$L$11,'Sch A. Input'!$H$13:$CJ$13,"&lt;="&amp;$Y$1020,'Sch A. Input'!$H$13:$CJ$13,"&gt;"&amp;$O$1020))</f>
        <v>0</v>
      </c>
      <c r="S1983" s="242">
        <f>IF(Q1983=0,0,SUMIFS('Sch A. Input'!$H974:$CJ974,'Sch A. Input'!$H$14:$CJ$14,"One-time",'Sch A. Input'!$H$13:$CJ$13,"&lt;="&amp;$L$11,'Sch A. Input'!$H$13:$CJ$13,"&lt;="&amp;$Y$1020,'Sch A. Input'!$H$13:$CJ$13,"&gt;"&amp;$O$1020))</f>
        <v>0</v>
      </c>
      <c r="T1983" s="283">
        <f t="shared" si="1501"/>
        <v>0</v>
      </c>
      <c r="U1983" s="242">
        <f t="shared" si="1502"/>
        <v>0</v>
      </c>
      <c r="V1983" s="242">
        <f t="shared" si="1503"/>
        <v>0</v>
      </c>
      <c r="W1983" s="276">
        <f t="shared" si="1492"/>
        <v>0</v>
      </c>
      <c r="X1983" s="281">
        <f t="shared" si="1475"/>
        <v>0</v>
      </c>
      <c r="Y1983" s="245">
        <f t="shared" si="1476"/>
        <v>0</v>
      </c>
      <c r="Z1983" s="248"/>
      <c r="AA1983" s="285">
        <f t="shared" si="1504"/>
        <v>0</v>
      </c>
      <c r="AB1983" s="242">
        <f>IF(AA1983=0,0,SUMIFS('Sch A. Input'!$H974:$CJ974,'Sch A. Input'!$H$14:$CJ$14,"Recurring",'Sch A. Input'!$H$13:$CJ$13,"&lt;="&amp;$L$11,'Sch A. Input'!$H$13:$CJ$13,"&lt;="&amp;$AI$1020,'Sch A. Input'!$H$13:$CJ$13,"&gt;"&amp;$Y$1020))</f>
        <v>0</v>
      </c>
      <c r="AC1983" s="242">
        <f>IF(AA1983=0,0,SUMIFS('Sch A. Input'!$H974:$CJ974,'Sch A. Input'!$H$14:$CJ$14,"One-time",'Sch A. Input'!$H$13:$CJ$13,"&lt;="&amp;$L$11,'Sch A. Input'!$H$13:$CJ$13,"&lt;="&amp;$AI$1020,'Sch A. Input'!$H$13:$CJ$13,"&gt;"&amp;$Y$1020))</f>
        <v>0</v>
      </c>
      <c r="AD1983" s="283">
        <f t="shared" si="1505"/>
        <v>0</v>
      </c>
      <c r="AE1983" s="242">
        <f t="shared" si="1506"/>
        <v>0</v>
      </c>
      <c r="AF1983" s="242">
        <f t="shared" si="1507"/>
        <v>0</v>
      </c>
      <c r="AG1983" s="276">
        <f t="shared" si="1493"/>
        <v>0</v>
      </c>
      <c r="AH1983" s="281">
        <f t="shared" si="1477"/>
        <v>0</v>
      </c>
      <c r="AI1983" s="245">
        <f t="shared" si="1478"/>
        <v>0</v>
      </c>
      <c r="AK1983" s="285">
        <f t="shared" si="1508"/>
        <v>0</v>
      </c>
      <c r="AL1983" s="242">
        <f>IF(AK1983=0,0,SUMIFS('Sch A. Input'!$H974:$CJ974,'Sch A. Input'!$H$14:$CJ$14,"Recurring",'Sch A. Input'!$H$13:$CJ$13,"&lt;="&amp;$L$11,'Sch A. Input'!$H$13:$CJ$13,"&lt;="&amp;$AS$1020,'Sch A. Input'!$H$13:$CJ$13,"&gt;"&amp;$AI$1020))</f>
        <v>0</v>
      </c>
      <c r="AM1983" s="242">
        <f>IF(AK1983=0,0,SUMIFS('Sch A. Input'!$H974:$CJ974,'Sch A. Input'!$H$14:$CJ$14,"One-time",'Sch A. Input'!$H$13:$CJ$13,"&lt;="&amp;$L$11,'Sch A. Input'!$H$13:$CJ$13,"&lt;="&amp;$AS$1020,'Sch A. Input'!$H$13:$CJ$13,"&gt;"&amp;$AI$1020))</f>
        <v>0</v>
      </c>
      <c r="AN1983" s="283">
        <f t="shared" si="1509"/>
        <v>0</v>
      </c>
      <c r="AO1983" s="242">
        <f t="shared" si="1510"/>
        <v>0</v>
      </c>
      <c r="AP1983" s="242">
        <f t="shared" si="1511"/>
        <v>0</v>
      </c>
      <c r="AQ1983" s="276">
        <f t="shared" si="1494"/>
        <v>0</v>
      </c>
      <c r="AR1983" s="281">
        <f t="shared" si="1479"/>
        <v>0</v>
      </c>
      <c r="AS1983" s="245">
        <f t="shared" si="1480"/>
        <v>0</v>
      </c>
      <c r="AY1983" s="160"/>
      <c r="AZ1983" s="160"/>
      <c r="BK1983" s="2"/>
      <c r="BL1983" s="2"/>
      <c r="BM1983" s="2"/>
      <c r="BN1983" s="2"/>
      <c r="BO1983" s="2"/>
      <c r="BP1983" s="2"/>
      <c r="BQ1983" s="2"/>
      <c r="BR1983" s="2"/>
      <c r="BS1983" s="2"/>
      <c r="BT1983" s="2"/>
      <c r="BU1983" s="2"/>
      <c r="BV1983" s="2"/>
      <c r="BW1983" s="2"/>
      <c r="BX1983" s="2"/>
      <c r="BY1983" s="2"/>
      <c r="BZ1983" s="2"/>
      <c r="CA1983" s="2"/>
      <c r="CI1983"/>
      <c r="CJ1983"/>
      <c r="CK1983"/>
      <c r="CL1983"/>
      <c r="CM1983"/>
      <c r="CN1983"/>
      <c r="CO1983"/>
      <c r="CP1983"/>
      <c r="CQ1983"/>
      <c r="CR1983"/>
      <c r="CS1983"/>
      <c r="CT1983"/>
      <c r="CU1983"/>
      <c r="CV1983"/>
      <c r="CW1983"/>
      <c r="CX1983"/>
    </row>
    <row r="1984" spans="2:102" x14ac:dyDescent="0.35">
      <c r="B1984" s="70" t="str">
        <f t="shared" ref="B1984:F1984" si="1564">B977</f>
        <v/>
      </c>
      <c r="C1984" s="166" t="str">
        <f t="shared" si="1564"/>
        <v/>
      </c>
      <c r="D1984" s="273" t="str">
        <f t="shared" si="1564"/>
        <v/>
      </c>
      <c r="E1984" s="273">
        <f t="shared" si="1564"/>
        <v>45016</v>
      </c>
      <c r="F1984" s="273">
        <f t="shared" si="1564"/>
        <v>0</v>
      </c>
      <c r="G1984" s="98">
        <f t="shared" si="1496"/>
        <v>0</v>
      </c>
      <c r="H1984" s="242">
        <f>IF(G1984=0,0,SUMIFS('Sch A. Input'!$H975:$CJ975,'Sch A. Input'!$H$14:$CJ$14,"Recurring",'Sch A. Input'!$H$13:$CJ$13,"&lt;="&amp;$O$1020,'Sch A. Input'!$H$13:$CJ$13,"&lt;="&amp;$L$11))</f>
        <v>0</v>
      </c>
      <c r="I1984" s="242">
        <f>IF(G1984=0,0,SUMIFS('Sch A. Input'!$H975:$CJ975,'Sch A. Input'!$H$14:$CJ$14,"One-time",'Sch A. Input'!$H$13:$CJ$13,"&lt;="&amp;$O$1020,'Sch A. Input'!$H$13:$CJ$13,"&lt;="&amp;$L$11))</f>
        <v>0</v>
      </c>
      <c r="J1984" s="283">
        <f t="shared" si="1497"/>
        <v>0</v>
      </c>
      <c r="K1984" s="242">
        <f t="shared" si="1498"/>
        <v>0</v>
      </c>
      <c r="L1984" s="242">
        <f t="shared" si="1499"/>
        <v>0</v>
      </c>
      <c r="M1984" s="276">
        <f t="shared" si="1491"/>
        <v>0</v>
      </c>
      <c r="N1984" s="281">
        <f t="shared" ref="N1984:N2023" si="1565">IFERROR(IF((H1984/$M1984*$M$9+I1984)&gt;$D$12,"YES","NO"),0)</f>
        <v>0</v>
      </c>
      <c r="O1984" s="245">
        <f t="shared" ref="O1984:O2023" si="1566">IFERROR(IF(N1984="YES",MIN(J1984*($G$12/$D$12),$G$12),((SUMPRODUCT(--((MIN(L1984,$D$12))&gt;$C$9:$C$12),((MIN(L1984,$D$12))-$C$9:$C$12),$H$9:$H$12))-((1-M1984/$M$9)*((SUMPRODUCT(--((MIN(K1984,$D$12))&gt;$C$9:$C$12),((MIN(K1984,$D$12))-$C$9:$C$12),$H$9:$H$12)))))),0)</f>
        <v>0</v>
      </c>
      <c r="P1984" s="248"/>
      <c r="Q1984" s="285">
        <f t="shared" si="1500"/>
        <v>0</v>
      </c>
      <c r="R1984" s="242">
        <f>IF(Q1984=0,0,SUMIFS('Sch A. Input'!$H975:$CJ975,'Sch A. Input'!$H$14:$CJ$14,"Recurring",'Sch A. Input'!$H$13:$CJ$13,"&lt;="&amp;$L$11,'Sch A. Input'!$H$13:$CJ$13,"&lt;="&amp;$Y$1020,'Sch A. Input'!$H$13:$CJ$13,"&gt;"&amp;$O$1020))</f>
        <v>0</v>
      </c>
      <c r="S1984" s="242">
        <f>IF(Q1984=0,0,SUMIFS('Sch A. Input'!$H975:$CJ975,'Sch A. Input'!$H$14:$CJ$14,"One-time",'Sch A. Input'!$H$13:$CJ$13,"&lt;="&amp;$L$11,'Sch A. Input'!$H$13:$CJ$13,"&lt;="&amp;$Y$1020,'Sch A. Input'!$H$13:$CJ$13,"&gt;"&amp;$O$1020))</f>
        <v>0</v>
      </c>
      <c r="T1984" s="283">
        <f t="shared" si="1501"/>
        <v>0</v>
      </c>
      <c r="U1984" s="242">
        <f t="shared" si="1502"/>
        <v>0</v>
      </c>
      <c r="V1984" s="242">
        <f t="shared" si="1503"/>
        <v>0</v>
      </c>
      <c r="W1984" s="276">
        <f t="shared" si="1492"/>
        <v>0</v>
      </c>
      <c r="X1984" s="281">
        <f t="shared" ref="X1984:X2023" si="1567">IFERROR(IF(((H1984+R1984)/$W1984*$M$9+I1984+S1984)&gt;$D$12,"YES","NO"),0)</f>
        <v>0</v>
      </c>
      <c r="Y1984" s="245">
        <f t="shared" ref="Y1984:Y2023" si="1568">IF(Q1984=0,0,IFERROR(IF(X1984="YES",MIN((T1984+J1984)*($G$12/$D$12),$G$12),((SUMPRODUCT(--((MIN(V1984,$D$12))&gt;$C$9:$C$12),((MIN(V1984,$D$12))-$C$9:$C$12),$H$9:$H$12))-((1-W1984/$M$9)*((SUMPRODUCT(--((MIN(U1984,$D$12))&gt;$C$9:$C$12),((MIN(U1984,$D$12))-$C$9:$C$12),$H$9:$H$12))))))-O1984,0))</f>
        <v>0</v>
      </c>
      <c r="Z1984" s="248"/>
      <c r="AA1984" s="285">
        <f t="shared" si="1504"/>
        <v>0</v>
      </c>
      <c r="AB1984" s="242">
        <f>IF(AA1984=0,0,SUMIFS('Sch A. Input'!$H975:$CJ975,'Sch A. Input'!$H$14:$CJ$14,"Recurring",'Sch A. Input'!$H$13:$CJ$13,"&lt;="&amp;$L$11,'Sch A. Input'!$H$13:$CJ$13,"&lt;="&amp;$AI$1020,'Sch A. Input'!$H$13:$CJ$13,"&gt;"&amp;$Y$1020))</f>
        <v>0</v>
      </c>
      <c r="AC1984" s="242">
        <f>IF(AA1984=0,0,SUMIFS('Sch A. Input'!$H975:$CJ975,'Sch A. Input'!$H$14:$CJ$14,"One-time",'Sch A. Input'!$H$13:$CJ$13,"&lt;="&amp;$L$11,'Sch A. Input'!$H$13:$CJ$13,"&lt;="&amp;$AI$1020,'Sch A. Input'!$H$13:$CJ$13,"&gt;"&amp;$Y$1020))</f>
        <v>0</v>
      </c>
      <c r="AD1984" s="283">
        <f t="shared" si="1505"/>
        <v>0</v>
      </c>
      <c r="AE1984" s="242">
        <f t="shared" si="1506"/>
        <v>0</v>
      </c>
      <c r="AF1984" s="242">
        <f t="shared" si="1507"/>
        <v>0</v>
      </c>
      <c r="AG1984" s="276">
        <f t="shared" si="1493"/>
        <v>0</v>
      </c>
      <c r="AH1984" s="281">
        <f t="shared" ref="AH1984:AH2023" si="1569">IFERROR(IF(((H1984+R1984+AB1984)/$AG1984*$M$9+I1984+S1984+AC1984)&gt;$D$12,"YES","NO"),0)</f>
        <v>0</v>
      </c>
      <c r="AI1984" s="245">
        <f t="shared" ref="AI1984:AI2023" si="1570">IF(AA1984=0,0,IFERROR(IF(AH1984="YES",MIN((AD1984+T1984+J1984)*($G$12/$D$12),$G$12),((SUMPRODUCT(--((MIN(AF1984,$D$12))&gt;$C$9:$C$12),((MIN(AF1984,$D$12))-$C$9:$C$12),$H$9:$H$12))-((1-AG1984/$M$9)*((SUMPRODUCT(--((MIN(AE1984,$D$12))&gt;$C$9:$C$12),((MIN(AE1984,$D$12))-$C$9:$C$12),$H$9:$H$12))))))-O1984-Y1984,0))</f>
        <v>0</v>
      </c>
      <c r="AK1984" s="285">
        <f t="shared" si="1508"/>
        <v>0</v>
      </c>
      <c r="AL1984" s="242">
        <f>IF(AK1984=0,0,SUMIFS('Sch A. Input'!$H975:$CJ975,'Sch A. Input'!$H$14:$CJ$14,"Recurring",'Sch A. Input'!$H$13:$CJ$13,"&lt;="&amp;$L$11,'Sch A. Input'!$H$13:$CJ$13,"&lt;="&amp;$AS$1020,'Sch A. Input'!$H$13:$CJ$13,"&gt;"&amp;$AI$1020))</f>
        <v>0</v>
      </c>
      <c r="AM1984" s="242">
        <f>IF(AK1984=0,0,SUMIFS('Sch A. Input'!$H975:$CJ975,'Sch A. Input'!$H$14:$CJ$14,"One-time",'Sch A. Input'!$H$13:$CJ$13,"&lt;="&amp;$L$11,'Sch A. Input'!$H$13:$CJ$13,"&lt;="&amp;$AS$1020,'Sch A. Input'!$H$13:$CJ$13,"&gt;"&amp;$AI$1020))</f>
        <v>0</v>
      </c>
      <c r="AN1984" s="283">
        <f t="shared" si="1509"/>
        <v>0</v>
      </c>
      <c r="AO1984" s="242">
        <f t="shared" si="1510"/>
        <v>0</v>
      </c>
      <c r="AP1984" s="242">
        <f t="shared" si="1511"/>
        <v>0</v>
      </c>
      <c r="AQ1984" s="276">
        <f t="shared" si="1494"/>
        <v>0</v>
      </c>
      <c r="AR1984" s="281">
        <f t="shared" ref="AR1984:AR2023" si="1571">IFERROR(IF(((H1984+R1984+AB1984+AL1984)/$AQ1984*$M$9+I1984+S1984+AC1984+AM1984)&gt;$D$12,"YES","NO"),0)</f>
        <v>0</v>
      </c>
      <c r="AS1984" s="245">
        <f t="shared" ref="AS1984:AS2023" si="1572">IF(AK1984=0,0,IFERROR(IF(AR1984="YES",MIN((AN1984+AD1984+T1984+J1984)*($G$12/$D$12),$G$12),((SUMPRODUCT(--((MIN(AP1984,$D$12))&gt;$C$9:$C$12),((MIN(AP1984,$D$12))-$C$9:$C$12),$H$9:$H$12))-((1-AQ1984/$M$9)*((SUMPRODUCT(--((MIN(AO1984,$D$12))&gt;$C$9:$C$12),((MIN(AO1984,$D$12))-$C$9:$C$12),$H$9:$H$12))))))-O1984-Y1984-AI1984,0))</f>
        <v>0</v>
      </c>
      <c r="AY1984" s="160"/>
      <c r="AZ1984" s="160"/>
      <c r="BK1984" s="2"/>
      <c r="BL1984" s="2"/>
      <c r="BM1984" s="2"/>
      <c r="BN1984" s="2"/>
      <c r="BO1984" s="2"/>
      <c r="BP1984" s="2"/>
      <c r="BQ1984" s="2"/>
      <c r="BR1984" s="2"/>
      <c r="BS1984" s="2"/>
      <c r="BT1984" s="2"/>
      <c r="BU1984" s="2"/>
      <c r="BV1984" s="2"/>
      <c r="BW1984" s="2"/>
      <c r="BX1984" s="2"/>
      <c r="BY1984" s="2"/>
      <c r="BZ1984" s="2"/>
      <c r="CA1984" s="2"/>
      <c r="CI1984"/>
      <c r="CJ1984"/>
      <c r="CK1984"/>
      <c r="CL1984"/>
      <c r="CM1984"/>
      <c r="CN1984"/>
      <c r="CO1984"/>
      <c r="CP1984"/>
      <c r="CQ1984"/>
      <c r="CR1984"/>
      <c r="CS1984"/>
      <c r="CT1984"/>
      <c r="CU1984"/>
      <c r="CV1984"/>
      <c r="CW1984"/>
      <c r="CX1984"/>
    </row>
    <row r="1985" spans="2:102" x14ac:dyDescent="0.35">
      <c r="B1985" s="70" t="str">
        <f t="shared" ref="B1985:F1985" si="1573">B978</f>
        <v/>
      </c>
      <c r="C1985" s="166" t="str">
        <f t="shared" si="1573"/>
        <v/>
      </c>
      <c r="D1985" s="273" t="str">
        <f t="shared" si="1573"/>
        <v/>
      </c>
      <c r="E1985" s="273">
        <f t="shared" si="1573"/>
        <v>45016</v>
      </c>
      <c r="F1985" s="273">
        <f t="shared" si="1573"/>
        <v>0</v>
      </c>
      <c r="G1985" s="98">
        <f t="shared" si="1496"/>
        <v>0</v>
      </c>
      <c r="H1985" s="242">
        <f>IF(G1985=0,0,SUMIFS('Sch A. Input'!$H976:$CJ976,'Sch A. Input'!$H$14:$CJ$14,"Recurring",'Sch A. Input'!$H$13:$CJ$13,"&lt;="&amp;$O$1020,'Sch A. Input'!$H$13:$CJ$13,"&lt;="&amp;$L$11))</f>
        <v>0</v>
      </c>
      <c r="I1985" s="242">
        <f>IF(G1985=0,0,SUMIFS('Sch A. Input'!$H976:$CJ976,'Sch A. Input'!$H$14:$CJ$14,"One-time",'Sch A. Input'!$H$13:$CJ$13,"&lt;="&amp;$O$1020,'Sch A. Input'!$H$13:$CJ$13,"&lt;="&amp;$L$11))</f>
        <v>0</v>
      </c>
      <c r="J1985" s="283">
        <f t="shared" si="1497"/>
        <v>0</v>
      </c>
      <c r="K1985" s="242">
        <f t="shared" si="1498"/>
        <v>0</v>
      </c>
      <c r="L1985" s="242">
        <f t="shared" si="1499"/>
        <v>0</v>
      </c>
      <c r="M1985" s="276">
        <f t="shared" si="1491"/>
        <v>0</v>
      </c>
      <c r="N1985" s="281">
        <f t="shared" si="1565"/>
        <v>0</v>
      </c>
      <c r="O1985" s="245">
        <f t="shared" si="1566"/>
        <v>0</v>
      </c>
      <c r="P1985" s="248"/>
      <c r="Q1985" s="285">
        <f t="shared" si="1500"/>
        <v>0</v>
      </c>
      <c r="R1985" s="242">
        <f>IF(Q1985=0,0,SUMIFS('Sch A. Input'!$H976:$CJ976,'Sch A. Input'!$H$14:$CJ$14,"Recurring",'Sch A. Input'!$H$13:$CJ$13,"&lt;="&amp;$L$11,'Sch A. Input'!$H$13:$CJ$13,"&lt;="&amp;$Y$1020,'Sch A. Input'!$H$13:$CJ$13,"&gt;"&amp;$O$1020))</f>
        <v>0</v>
      </c>
      <c r="S1985" s="242">
        <f>IF(Q1985=0,0,SUMIFS('Sch A. Input'!$H976:$CJ976,'Sch A. Input'!$H$14:$CJ$14,"One-time",'Sch A. Input'!$H$13:$CJ$13,"&lt;="&amp;$L$11,'Sch A. Input'!$H$13:$CJ$13,"&lt;="&amp;$Y$1020,'Sch A. Input'!$H$13:$CJ$13,"&gt;"&amp;$O$1020))</f>
        <v>0</v>
      </c>
      <c r="T1985" s="283">
        <f t="shared" si="1501"/>
        <v>0</v>
      </c>
      <c r="U1985" s="242">
        <f t="shared" si="1502"/>
        <v>0</v>
      </c>
      <c r="V1985" s="242">
        <f t="shared" si="1503"/>
        <v>0</v>
      </c>
      <c r="W1985" s="276">
        <f t="shared" si="1492"/>
        <v>0</v>
      </c>
      <c r="X1985" s="281">
        <f t="shared" si="1567"/>
        <v>0</v>
      </c>
      <c r="Y1985" s="245">
        <f t="shared" si="1568"/>
        <v>0</v>
      </c>
      <c r="Z1985" s="248"/>
      <c r="AA1985" s="285">
        <f t="shared" si="1504"/>
        <v>0</v>
      </c>
      <c r="AB1985" s="242">
        <f>IF(AA1985=0,0,SUMIFS('Sch A. Input'!$H976:$CJ976,'Sch A. Input'!$H$14:$CJ$14,"Recurring",'Sch A. Input'!$H$13:$CJ$13,"&lt;="&amp;$L$11,'Sch A. Input'!$H$13:$CJ$13,"&lt;="&amp;$AI$1020,'Sch A. Input'!$H$13:$CJ$13,"&gt;"&amp;$Y$1020))</f>
        <v>0</v>
      </c>
      <c r="AC1985" s="242">
        <f>IF(AA1985=0,0,SUMIFS('Sch A. Input'!$H976:$CJ976,'Sch A. Input'!$H$14:$CJ$14,"One-time",'Sch A. Input'!$H$13:$CJ$13,"&lt;="&amp;$L$11,'Sch A. Input'!$H$13:$CJ$13,"&lt;="&amp;$AI$1020,'Sch A. Input'!$H$13:$CJ$13,"&gt;"&amp;$Y$1020))</f>
        <v>0</v>
      </c>
      <c r="AD1985" s="283">
        <f t="shared" si="1505"/>
        <v>0</v>
      </c>
      <c r="AE1985" s="242">
        <f t="shared" si="1506"/>
        <v>0</v>
      </c>
      <c r="AF1985" s="242">
        <f t="shared" si="1507"/>
        <v>0</v>
      </c>
      <c r="AG1985" s="276">
        <f t="shared" si="1493"/>
        <v>0</v>
      </c>
      <c r="AH1985" s="281">
        <f t="shared" si="1569"/>
        <v>0</v>
      </c>
      <c r="AI1985" s="245">
        <f t="shared" si="1570"/>
        <v>0</v>
      </c>
      <c r="AK1985" s="285">
        <f t="shared" si="1508"/>
        <v>0</v>
      </c>
      <c r="AL1985" s="242">
        <f>IF(AK1985=0,0,SUMIFS('Sch A. Input'!$H976:$CJ976,'Sch A. Input'!$H$14:$CJ$14,"Recurring",'Sch A. Input'!$H$13:$CJ$13,"&lt;="&amp;$L$11,'Sch A. Input'!$H$13:$CJ$13,"&lt;="&amp;$AS$1020,'Sch A. Input'!$H$13:$CJ$13,"&gt;"&amp;$AI$1020))</f>
        <v>0</v>
      </c>
      <c r="AM1985" s="242">
        <f>IF(AK1985=0,0,SUMIFS('Sch A. Input'!$H976:$CJ976,'Sch A. Input'!$H$14:$CJ$14,"One-time",'Sch A. Input'!$H$13:$CJ$13,"&lt;="&amp;$L$11,'Sch A. Input'!$H$13:$CJ$13,"&lt;="&amp;$AS$1020,'Sch A. Input'!$H$13:$CJ$13,"&gt;"&amp;$AI$1020))</f>
        <v>0</v>
      </c>
      <c r="AN1985" s="283">
        <f t="shared" si="1509"/>
        <v>0</v>
      </c>
      <c r="AO1985" s="242">
        <f t="shared" si="1510"/>
        <v>0</v>
      </c>
      <c r="AP1985" s="242">
        <f t="shared" si="1511"/>
        <v>0</v>
      </c>
      <c r="AQ1985" s="276">
        <f t="shared" si="1494"/>
        <v>0</v>
      </c>
      <c r="AR1985" s="281">
        <f t="shared" si="1571"/>
        <v>0</v>
      </c>
      <c r="AS1985" s="245">
        <f t="shared" si="1572"/>
        <v>0</v>
      </c>
      <c r="AY1985" s="160"/>
      <c r="AZ1985" s="160"/>
      <c r="BK1985" s="2"/>
      <c r="BL1985" s="2"/>
      <c r="BM1985" s="2"/>
      <c r="BN1985" s="2"/>
      <c r="BO1985" s="2"/>
      <c r="BP1985" s="2"/>
      <c r="BQ1985" s="2"/>
      <c r="BR1985" s="2"/>
      <c r="BS1985" s="2"/>
      <c r="BT1985" s="2"/>
      <c r="BU1985" s="2"/>
      <c r="BV1985" s="2"/>
      <c r="BW1985" s="2"/>
      <c r="BX1985" s="2"/>
      <c r="BY1985" s="2"/>
      <c r="BZ1985" s="2"/>
      <c r="CA1985" s="2"/>
      <c r="CI1985"/>
      <c r="CJ1985"/>
      <c r="CK1985"/>
      <c r="CL1985"/>
      <c r="CM1985"/>
      <c r="CN1985"/>
      <c r="CO1985"/>
      <c r="CP1985"/>
      <c r="CQ1985"/>
      <c r="CR1985"/>
      <c r="CS1985"/>
      <c r="CT1985"/>
      <c r="CU1985"/>
      <c r="CV1985"/>
      <c r="CW1985"/>
      <c r="CX1985"/>
    </row>
    <row r="1986" spans="2:102" x14ac:dyDescent="0.35">
      <c r="B1986" s="70" t="str">
        <f t="shared" ref="B1986:F1986" si="1574">B979</f>
        <v/>
      </c>
      <c r="C1986" s="166" t="str">
        <f t="shared" si="1574"/>
        <v/>
      </c>
      <c r="D1986" s="273" t="str">
        <f t="shared" si="1574"/>
        <v/>
      </c>
      <c r="E1986" s="273">
        <f t="shared" si="1574"/>
        <v>45016</v>
      </c>
      <c r="F1986" s="273">
        <f t="shared" si="1574"/>
        <v>0</v>
      </c>
      <c r="G1986" s="98">
        <f t="shared" si="1496"/>
        <v>0</v>
      </c>
      <c r="H1986" s="242">
        <f>IF(G1986=0,0,SUMIFS('Sch A. Input'!$H977:$CJ977,'Sch A. Input'!$H$14:$CJ$14,"Recurring",'Sch A. Input'!$H$13:$CJ$13,"&lt;="&amp;$O$1020,'Sch A. Input'!$H$13:$CJ$13,"&lt;="&amp;$L$11))</f>
        <v>0</v>
      </c>
      <c r="I1986" s="242">
        <f>IF(G1986=0,0,SUMIFS('Sch A. Input'!$H977:$CJ977,'Sch A. Input'!$H$14:$CJ$14,"One-time",'Sch A. Input'!$H$13:$CJ$13,"&lt;="&amp;$O$1020,'Sch A. Input'!$H$13:$CJ$13,"&lt;="&amp;$L$11))</f>
        <v>0</v>
      </c>
      <c r="J1986" s="283">
        <f t="shared" si="1497"/>
        <v>0</v>
      </c>
      <c r="K1986" s="242">
        <f t="shared" si="1498"/>
        <v>0</v>
      </c>
      <c r="L1986" s="242">
        <f t="shared" si="1499"/>
        <v>0</v>
      </c>
      <c r="M1986" s="276">
        <f t="shared" si="1491"/>
        <v>0</v>
      </c>
      <c r="N1986" s="281">
        <f t="shared" si="1565"/>
        <v>0</v>
      </c>
      <c r="O1986" s="245">
        <f t="shared" si="1566"/>
        <v>0</v>
      </c>
      <c r="P1986" s="248"/>
      <c r="Q1986" s="285">
        <f t="shared" si="1500"/>
        <v>0</v>
      </c>
      <c r="R1986" s="242">
        <f>IF(Q1986=0,0,SUMIFS('Sch A. Input'!$H977:$CJ977,'Sch A. Input'!$H$14:$CJ$14,"Recurring",'Sch A. Input'!$H$13:$CJ$13,"&lt;="&amp;$L$11,'Sch A. Input'!$H$13:$CJ$13,"&lt;="&amp;$Y$1020,'Sch A. Input'!$H$13:$CJ$13,"&gt;"&amp;$O$1020))</f>
        <v>0</v>
      </c>
      <c r="S1986" s="242">
        <f>IF(Q1986=0,0,SUMIFS('Sch A. Input'!$H977:$CJ977,'Sch A. Input'!$H$14:$CJ$14,"One-time",'Sch A. Input'!$H$13:$CJ$13,"&lt;="&amp;$L$11,'Sch A. Input'!$H$13:$CJ$13,"&lt;="&amp;$Y$1020,'Sch A. Input'!$H$13:$CJ$13,"&gt;"&amp;$O$1020))</f>
        <v>0</v>
      </c>
      <c r="T1986" s="283">
        <f t="shared" si="1501"/>
        <v>0</v>
      </c>
      <c r="U1986" s="242">
        <f t="shared" si="1502"/>
        <v>0</v>
      </c>
      <c r="V1986" s="242">
        <f t="shared" si="1503"/>
        <v>0</v>
      </c>
      <c r="W1986" s="276">
        <f t="shared" si="1492"/>
        <v>0</v>
      </c>
      <c r="X1986" s="281">
        <f t="shared" si="1567"/>
        <v>0</v>
      </c>
      <c r="Y1986" s="245">
        <f t="shared" si="1568"/>
        <v>0</v>
      </c>
      <c r="Z1986" s="248"/>
      <c r="AA1986" s="285">
        <f t="shared" si="1504"/>
        <v>0</v>
      </c>
      <c r="AB1986" s="242">
        <f>IF(AA1986=0,0,SUMIFS('Sch A. Input'!$H977:$CJ977,'Sch A. Input'!$H$14:$CJ$14,"Recurring",'Sch A. Input'!$H$13:$CJ$13,"&lt;="&amp;$L$11,'Sch A. Input'!$H$13:$CJ$13,"&lt;="&amp;$AI$1020,'Sch A. Input'!$H$13:$CJ$13,"&gt;"&amp;$Y$1020))</f>
        <v>0</v>
      </c>
      <c r="AC1986" s="242">
        <f>IF(AA1986=0,0,SUMIFS('Sch A. Input'!$H977:$CJ977,'Sch A. Input'!$H$14:$CJ$14,"One-time",'Sch A. Input'!$H$13:$CJ$13,"&lt;="&amp;$L$11,'Sch A. Input'!$H$13:$CJ$13,"&lt;="&amp;$AI$1020,'Sch A. Input'!$H$13:$CJ$13,"&gt;"&amp;$Y$1020))</f>
        <v>0</v>
      </c>
      <c r="AD1986" s="283">
        <f t="shared" si="1505"/>
        <v>0</v>
      </c>
      <c r="AE1986" s="242">
        <f t="shared" si="1506"/>
        <v>0</v>
      </c>
      <c r="AF1986" s="242">
        <f t="shared" si="1507"/>
        <v>0</v>
      </c>
      <c r="AG1986" s="276">
        <f t="shared" si="1493"/>
        <v>0</v>
      </c>
      <c r="AH1986" s="281">
        <f t="shared" si="1569"/>
        <v>0</v>
      </c>
      <c r="AI1986" s="245">
        <f t="shared" si="1570"/>
        <v>0</v>
      </c>
      <c r="AK1986" s="285">
        <f t="shared" si="1508"/>
        <v>0</v>
      </c>
      <c r="AL1986" s="242">
        <f>IF(AK1986=0,0,SUMIFS('Sch A. Input'!$H977:$CJ977,'Sch A. Input'!$H$14:$CJ$14,"Recurring",'Sch A. Input'!$H$13:$CJ$13,"&lt;="&amp;$L$11,'Sch A. Input'!$H$13:$CJ$13,"&lt;="&amp;$AS$1020,'Sch A. Input'!$H$13:$CJ$13,"&gt;"&amp;$AI$1020))</f>
        <v>0</v>
      </c>
      <c r="AM1986" s="242">
        <f>IF(AK1986=0,0,SUMIFS('Sch A. Input'!$H977:$CJ977,'Sch A. Input'!$H$14:$CJ$14,"One-time",'Sch A. Input'!$H$13:$CJ$13,"&lt;="&amp;$L$11,'Sch A. Input'!$H$13:$CJ$13,"&lt;="&amp;$AS$1020,'Sch A. Input'!$H$13:$CJ$13,"&gt;"&amp;$AI$1020))</f>
        <v>0</v>
      </c>
      <c r="AN1986" s="283">
        <f t="shared" si="1509"/>
        <v>0</v>
      </c>
      <c r="AO1986" s="242">
        <f t="shared" si="1510"/>
        <v>0</v>
      </c>
      <c r="AP1986" s="242">
        <f t="shared" si="1511"/>
        <v>0</v>
      </c>
      <c r="AQ1986" s="276">
        <f t="shared" si="1494"/>
        <v>0</v>
      </c>
      <c r="AR1986" s="281">
        <f t="shared" si="1571"/>
        <v>0</v>
      </c>
      <c r="AS1986" s="245">
        <f t="shared" si="1572"/>
        <v>0</v>
      </c>
      <c r="AY1986" s="160"/>
      <c r="AZ1986" s="160"/>
      <c r="BK1986" s="2"/>
      <c r="BL1986" s="2"/>
      <c r="BM1986" s="2"/>
      <c r="BN1986" s="2"/>
      <c r="BO1986" s="2"/>
      <c r="BP1986" s="2"/>
      <c r="BQ1986" s="2"/>
      <c r="BR1986" s="2"/>
      <c r="BS1986" s="2"/>
      <c r="BT1986" s="2"/>
      <c r="BU1986" s="2"/>
      <c r="BV1986" s="2"/>
      <c r="BW1986" s="2"/>
      <c r="BX1986" s="2"/>
      <c r="BY1986" s="2"/>
      <c r="BZ1986" s="2"/>
      <c r="CA1986" s="2"/>
      <c r="CI1986"/>
      <c r="CJ1986"/>
      <c r="CK1986"/>
      <c r="CL1986"/>
      <c r="CM1986"/>
      <c r="CN1986"/>
      <c r="CO1986"/>
      <c r="CP1986"/>
      <c r="CQ1986"/>
      <c r="CR1986"/>
      <c r="CS1986"/>
      <c r="CT1986"/>
      <c r="CU1986"/>
      <c r="CV1986"/>
      <c r="CW1986"/>
      <c r="CX1986"/>
    </row>
    <row r="1987" spans="2:102" x14ac:dyDescent="0.35">
      <c r="B1987" s="70" t="str">
        <f t="shared" ref="B1987:F1987" si="1575">B980</f>
        <v/>
      </c>
      <c r="C1987" s="166" t="str">
        <f t="shared" si="1575"/>
        <v/>
      </c>
      <c r="D1987" s="273" t="str">
        <f t="shared" si="1575"/>
        <v/>
      </c>
      <c r="E1987" s="273">
        <f t="shared" si="1575"/>
        <v>45016</v>
      </c>
      <c r="F1987" s="273">
        <f t="shared" si="1575"/>
        <v>0</v>
      </c>
      <c r="G1987" s="98">
        <f t="shared" si="1496"/>
        <v>0</v>
      </c>
      <c r="H1987" s="242">
        <f>IF(G1987=0,0,SUMIFS('Sch A. Input'!$H978:$CJ978,'Sch A. Input'!$H$14:$CJ$14,"Recurring",'Sch A. Input'!$H$13:$CJ$13,"&lt;="&amp;$O$1020,'Sch A. Input'!$H$13:$CJ$13,"&lt;="&amp;$L$11))</f>
        <v>0</v>
      </c>
      <c r="I1987" s="242">
        <f>IF(G1987=0,0,SUMIFS('Sch A. Input'!$H978:$CJ978,'Sch A. Input'!$H$14:$CJ$14,"One-time",'Sch A. Input'!$H$13:$CJ$13,"&lt;="&amp;$O$1020,'Sch A. Input'!$H$13:$CJ$13,"&lt;="&amp;$L$11))</f>
        <v>0</v>
      </c>
      <c r="J1987" s="283">
        <f t="shared" si="1497"/>
        <v>0</v>
      </c>
      <c r="K1987" s="242">
        <f t="shared" si="1498"/>
        <v>0</v>
      </c>
      <c r="L1987" s="242">
        <f t="shared" si="1499"/>
        <v>0</v>
      </c>
      <c r="M1987" s="276">
        <f t="shared" si="1491"/>
        <v>0</v>
      </c>
      <c r="N1987" s="281">
        <f t="shared" si="1565"/>
        <v>0</v>
      </c>
      <c r="O1987" s="245">
        <f t="shared" si="1566"/>
        <v>0</v>
      </c>
      <c r="P1987" s="248"/>
      <c r="Q1987" s="285">
        <f t="shared" si="1500"/>
        <v>0</v>
      </c>
      <c r="R1987" s="242">
        <f>IF(Q1987=0,0,SUMIFS('Sch A. Input'!$H978:$CJ978,'Sch A. Input'!$H$14:$CJ$14,"Recurring",'Sch A. Input'!$H$13:$CJ$13,"&lt;="&amp;$L$11,'Sch A. Input'!$H$13:$CJ$13,"&lt;="&amp;$Y$1020,'Sch A. Input'!$H$13:$CJ$13,"&gt;"&amp;$O$1020))</f>
        <v>0</v>
      </c>
      <c r="S1987" s="242">
        <f>IF(Q1987=0,0,SUMIFS('Sch A. Input'!$H978:$CJ978,'Sch A. Input'!$H$14:$CJ$14,"One-time",'Sch A. Input'!$H$13:$CJ$13,"&lt;="&amp;$L$11,'Sch A. Input'!$H$13:$CJ$13,"&lt;="&amp;$Y$1020,'Sch A. Input'!$H$13:$CJ$13,"&gt;"&amp;$O$1020))</f>
        <v>0</v>
      </c>
      <c r="T1987" s="283">
        <f t="shared" si="1501"/>
        <v>0</v>
      </c>
      <c r="U1987" s="242">
        <f t="shared" si="1502"/>
        <v>0</v>
      </c>
      <c r="V1987" s="242">
        <f t="shared" si="1503"/>
        <v>0</v>
      </c>
      <c r="W1987" s="276">
        <f t="shared" si="1492"/>
        <v>0</v>
      </c>
      <c r="X1987" s="281">
        <f t="shared" si="1567"/>
        <v>0</v>
      </c>
      <c r="Y1987" s="245">
        <f t="shared" si="1568"/>
        <v>0</v>
      </c>
      <c r="Z1987" s="248"/>
      <c r="AA1987" s="285">
        <f t="shared" si="1504"/>
        <v>0</v>
      </c>
      <c r="AB1987" s="242">
        <f>IF(AA1987=0,0,SUMIFS('Sch A. Input'!$H978:$CJ978,'Sch A. Input'!$H$14:$CJ$14,"Recurring",'Sch A. Input'!$H$13:$CJ$13,"&lt;="&amp;$L$11,'Sch A. Input'!$H$13:$CJ$13,"&lt;="&amp;$AI$1020,'Sch A. Input'!$H$13:$CJ$13,"&gt;"&amp;$Y$1020))</f>
        <v>0</v>
      </c>
      <c r="AC1987" s="242">
        <f>IF(AA1987=0,0,SUMIFS('Sch A. Input'!$H978:$CJ978,'Sch A. Input'!$H$14:$CJ$14,"One-time",'Sch A. Input'!$H$13:$CJ$13,"&lt;="&amp;$L$11,'Sch A. Input'!$H$13:$CJ$13,"&lt;="&amp;$AI$1020,'Sch A. Input'!$H$13:$CJ$13,"&gt;"&amp;$Y$1020))</f>
        <v>0</v>
      </c>
      <c r="AD1987" s="283">
        <f t="shared" si="1505"/>
        <v>0</v>
      </c>
      <c r="AE1987" s="242">
        <f t="shared" si="1506"/>
        <v>0</v>
      </c>
      <c r="AF1987" s="242">
        <f t="shared" si="1507"/>
        <v>0</v>
      </c>
      <c r="AG1987" s="276">
        <f t="shared" si="1493"/>
        <v>0</v>
      </c>
      <c r="AH1987" s="281">
        <f t="shared" si="1569"/>
        <v>0</v>
      </c>
      <c r="AI1987" s="245">
        <f t="shared" si="1570"/>
        <v>0</v>
      </c>
      <c r="AK1987" s="285">
        <f t="shared" si="1508"/>
        <v>0</v>
      </c>
      <c r="AL1987" s="242">
        <f>IF(AK1987=0,0,SUMIFS('Sch A. Input'!$H978:$CJ978,'Sch A. Input'!$H$14:$CJ$14,"Recurring",'Sch A. Input'!$H$13:$CJ$13,"&lt;="&amp;$L$11,'Sch A. Input'!$H$13:$CJ$13,"&lt;="&amp;$AS$1020,'Sch A. Input'!$H$13:$CJ$13,"&gt;"&amp;$AI$1020))</f>
        <v>0</v>
      </c>
      <c r="AM1987" s="242">
        <f>IF(AK1987=0,0,SUMIFS('Sch A. Input'!$H978:$CJ978,'Sch A. Input'!$H$14:$CJ$14,"One-time",'Sch A. Input'!$H$13:$CJ$13,"&lt;="&amp;$L$11,'Sch A. Input'!$H$13:$CJ$13,"&lt;="&amp;$AS$1020,'Sch A. Input'!$H$13:$CJ$13,"&gt;"&amp;$AI$1020))</f>
        <v>0</v>
      </c>
      <c r="AN1987" s="283">
        <f t="shared" si="1509"/>
        <v>0</v>
      </c>
      <c r="AO1987" s="242">
        <f t="shared" si="1510"/>
        <v>0</v>
      </c>
      <c r="AP1987" s="242">
        <f t="shared" si="1511"/>
        <v>0</v>
      </c>
      <c r="AQ1987" s="276">
        <f t="shared" si="1494"/>
        <v>0</v>
      </c>
      <c r="AR1987" s="281">
        <f t="shared" si="1571"/>
        <v>0</v>
      </c>
      <c r="AS1987" s="245">
        <f t="shared" si="1572"/>
        <v>0</v>
      </c>
      <c r="AY1987" s="160"/>
      <c r="AZ1987" s="160"/>
      <c r="BK1987" s="2"/>
      <c r="BL1987" s="2"/>
      <c r="BM1987" s="2"/>
      <c r="BN1987" s="2"/>
      <c r="BO1987" s="2"/>
      <c r="BP1987" s="2"/>
      <c r="BQ1987" s="2"/>
      <c r="BR1987" s="2"/>
      <c r="BS1987" s="2"/>
      <c r="BT1987" s="2"/>
      <c r="BU1987" s="2"/>
      <c r="BV1987" s="2"/>
      <c r="BW1987" s="2"/>
      <c r="BX1987" s="2"/>
      <c r="BY1987" s="2"/>
      <c r="BZ1987" s="2"/>
      <c r="CA1987" s="2"/>
      <c r="CI1987"/>
      <c r="CJ1987"/>
      <c r="CK1987"/>
      <c r="CL1987"/>
      <c r="CM1987"/>
      <c r="CN1987"/>
      <c r="CO1987"/>
      <c r="CP1987"/>
      <c r="CQ1987"/>
      <c r="CR1987"/>
      <c r="CS1987"/>
      <c r="CT1987"/>
      <c r="CU1987"/>
      <c r="CV1987"/>
      <c r="CW1987"/>
      <c r="CX1987"/>
    </row>
    <row r="1988" spans="2:102" x14ac:dyDescent="0.35">
      <c r="B1988" s="70" t="str">
        <f t="shared" ref="B1988:F1988" si="1576">B981</f>
        <v/>
      </c>
      <c r="C1988" s="166" t="str">
        <f t="shared" si="1576"/>
        <v/>
      </c>
      <c r="D1988" s="273" t="str">
        <f t="shared" si="1576"/>
        <v/>
      </c>
      <c r="E1988" s="273">
        <f t="shared" si="1576"/>
        <v>45016</v>
      </c>
      <c r="F1988" s="273">
        <f t="shared" si="1576"/>
        <v>0</v>
      </c>
      <c r="G1988" s="98">
        <f t="shared" si="1496"/>
        <v>0</v>
      </c>
      <c r="H1988" s="242">
        <f>IF(G1988=0,0,SUMIFS('Sch A. Input'!$H979:$CJ979,'Sch A. Input'!$H$14:$CJ$14,"Recurring",'Sch A. Input'!$H$13:$CJ$13,"&lt;="&amp;$O$1020,'Sch A. Input'!$H$13:$CJ$13,"&lt;="&amp;$L$11))</f>
        <v>0</v>
      </c>
      <c r="I1988" s="242">
        <f>IF(G1988=0,0,SUMIFS('Sch A. Input'!$H979:$CJ979,'Sch A. Input'!$H$14:$CJ$14,"One-time",'Sch A. Input'!$H$13:$CJ$13,"&lt;="&amp;$O$1020,'Sch A. Input'!$H$13:$CJ$13,"&lt;="&amp;$L$11))</f>
        <v>0</v>
      </c>
      <c r="J1988" s="283">
        <f t="shared" si="1497"/>
        <v>0</v>
      </c>
      <c r="K1988" s="242">
        <f t="shared" si="1498"/>
        <v>0</v>
      </c>
      <c r="L1988" s="242">
        <f t="shared" si="1499"/>
        <v>0</v>
      </c>
      <c r="M1988" s="276">
        <f t="shared" si="1491"/>
        <v>0</v>
      </c>
      <c r="N1988" s="281">
        <f t="shared" si="1565"/>
        <v>0</v>
      </c>
      <c r="O1988" s="245">
        <f t="shared" si="1566"/>
        <v>0</v>
      </c>
      <c r="P1988" s="248"/>
      <c r="Q1988" s="285">
        <f t="shared" si="1500"/>
        <v>0</v>
      </c>
      <c r="R1988" s="242">
        <f>IF(Q1988=0,0,SUMIFS('Sch A. Input'!$H979:$CJ979,'Sch A. Input'!$H$14:$CJ$14,"Recurring",'Sch A. Input'!$H$13:$CJ$13,"&lt;="&amp;$L$11,'Sch A. Input'!$H$13:$CJ$13,"&lt;="&amp;$Y$1020,'Sch A. Input'!$H$13:$CJ$13,"&gt;"&amp;$O$1020))</f>
        <v>0</v>
      </c>
      <c r="S1988" s="242">
        <f>IF(Q1988=0,0,SUMIFS('Sch A. Input'!$H979:$CJ979,'Sch A. Input'!$H$14:$CJ$14,"One-time",'Sch A. Input'!$H$13:$CJ$13,"&lt;="&amp;$L$11,'Sch A. Input'!$H$13:$CJ$13,"&lt;="&amp;$Y$1020,'Sch A. Input'!$H$13:$CJ$13,"&gt;"&amp;$O$1020))</f>
        <v>0</v>
      </c>
      <c r="T1988" s="283">
        <f t="shared" si="1501"/>
        <v>0</v>
      </c>
      <c r="U1988" s="242">
        <f t="shared" si="1502"/>
        <v>0</v>
      </c>
      <c r="V1988" s="242">
        <f t="shared" si="1503"/>
        <v>0</v>
      </c>
      <c r="W1988" s="276">
        <f t="shared" si="1492"/>
        <v>0</v>
      </c>
      <c r="X1988" s="281">
        <f t="shared" si="1567"/>
        <v>0</v>
      </c>
      <c r="Y1988" s="245">
        <f t="shared" si="1568"/>
        <v>0</v>
      </c>
      <c r="Z1988" s="248"/>
      <c r="AA1988" s="285">
        <f t="shared" si="1504"/>
        <v>0</v>
      </c>
      <c r="AB1988" s="242">
        <f>IF(AA1988=0,0,SUMIFS('Sch A. Input'!$H979:$CJ979,'Sch A. Input'!$H$14:$CJ$14,"Recurring",'Sch A. Input'!$H$13:$CJ$13,"&lt;="&amp;$L$11,'Sch A. Input'!$H$13:$CJ$13,"&lt;="&amp;$AI$1020,'Sch A. Input'!$H$13:$CJ$13,"&gt;"&amp;$Y$1020))</f>
        <v>0</v>
      </c>
      <c r="AC1988" s="242">
        <f>IF(AA1988=0,0,SUMIFS('Sch A. Input'!$H979:$CJ979,'Sch A. Input'!$H$14:$CJ$14,"One-time",'Sch A. Input'!$H$13:$CJ$13,"&lt;="&amp;$L$11,'Sch A. Input'!$H$13:$CJ$13,"&lt;="&amp;$AI$1020,'Sch A. Input'!$H$13:$CJ$13,"&gt;"&amp;$Y$1020))</f>
        <v>0</v>
      </c>
      <c r="AD1988" s="283">
        <f t="shared" si="1505"/>
        <v>0</v>
      </c>
      <c r="AE1988" s="242">
        <f t="shared" si="1506"/>
        <v>0</v>
      </c>
      <c r="AF1988" s="242">
        <f t="shared" si="1507"/>
        <v>0</v>
      </c>
      <c r="AG1988" s="276">
        <f t="shared" si="1493"/>
        <v>0</v>
      </c>
      <c r="AH1988" s="281">
        <f t="shared" si="1569"/>
        <v>0</v>
      </c>
      <c r="AI1988" s="245">
        <f t="shared" si="1570"/>
        <v>0</v>
      </c>
      <c r="AK1988" s="285">
        <f t="shared" si="1508"/>
        <v>0</v>
      </c>
      <c r="AL1988" s="242">
        <f>IF(AK1988=0,0,SUMIFS('Sch A. Input'!$H979:$CJ979,'Sch A. Input'!$H$14:$CJ$14,"Recurring",'Sch A. Input'!$H$13:$CJ$13,"&lt;="&amp;$L$11,'Sch A. Input'!$H$13:$CJ$13,"&lt;="&amp;$AS$1020,'Sch A. Input'!$H$13:$CJ$13,"&gt;"&amp;$AI$1020))</f>
        <v>0</v>
      </c>
      <c r="AM1988" s="242">
        <f>IF(AK1988=0,0,SUMIFS('Sch A. Input'!$H979:$CJ979,'Sch A. Input'!$H$14:$CJ$14,"One-time",'Sch A. Input'!$H$13:$CJ$13,"&lt;="&amp;$L$11,'Sch A. Input'!$H$13:$CJ$13,"&lt;="&amp;$AS$1020,'Sch A. Input'!$H$13:$CJ$13,"&gt;"&amp;$AI$1020))</f>
        <v>0</v>
      </c>
      <c r="AN1988" s="283">
        <f t="shared" si="1509"/>
        <v>0</v>
      </c>
      <c r="AO1988" s="242">
        <f t="shared" si="1510"/>
        <v>0</v>
      </c>
      <c r="AP1988" s="242">
        <f t="shared" si="1511"/>
        <v>0</v>
      </c>
      <c r="AQ1988" s="276">
        <f t="shared" si="1494"/>
        <v>0</v>
      </c>
      <c r="AR1988" s="281">
        <f t="shared" si="1571"/>
        <v>0</v>
      </c>
      <c r="AS1988" s="245">
        <f t="shared" si="1572"/>
        <v>0</v>
      </c>
      <c r="AY1988" s="160"/>
      <c r="AZ1988" s="160"/>
      <c r="BK1988" s="2"/>
      <c r="BL1988" s="2"/>
      <c r="BM1988" s="2"/>
      <c r="BN1988" s="2"/>
      <c r="BO1988" s="2"/>
      <c r="BP1988" s="2"/>
      <c r="BQ1988" s="2"/>
      <c r="BR1988" s="2"/>
      <c r="BS1988" s="2"/>
      <c r="BT1988" s="2"/>
      <c r="BU1988" s="2"/>
      <c r="BV1988" s="2"/>
      <c r="BW1988" s="2"/>
      <c r="BX1988" s="2"/>
      <c r="BY1988" s="2"/>
      <c r="BZ1988" s="2"/>
      <c r="CA1988" s="2"/>
      <c r="CI1988"/>
      <c r="CJ1988"/>
      <c r="CK1988"/>
      <c r="CL1988"/>
      <c r="CM1988"/>
      <c r="CN1988"/>
      <c r="CO1988"/>
      <c r="CP1988"/>
      <c r="CQ1988"/>
      <c r="CR1988"/>
      <c r="CS1988"/>
      <c r="CT1988"/>
      <c r="CU1988"/>
      <c r="CV1988"/>
      <c r="CW1988"/>
      <c r="CX1988"/>
    </row>
    <row r="1989" spans="2:102" x14ac:dyDescent="0.35">
      <c r="B1989" s="70" t="str">
        <f t="shared" ref="B1989:F1989" si="1577">B982</f>
        <v/>
      </c>
      <c r="C1989" s="166" t="str">
        <f t="shared" si="1577"/>
        <v/>
      </c>
      <c r="D1989" s="273" t="str">
        <f t="shared" si="1577"/>
        <v/>
      </c>
      <c r="E1989" s="273">
        <f t="shared" si="1577"/>
        <v>45016</v>
      </c>
      <c r="F1989" s="273">
        <f t="shared" si="1577"/>
        <v>0</v>
      </c>
      <c r="G1989" s="98">
        <f t="shared" si="1496"/>
        <v>0</v>
      </c>
      <c r="H1989" s="242">
        <f>IF(G1989=0,0,SUMIFS('Sch A. Input'!$H980:$CJ980,'Sch A. Input'!$H$14:$CJ$14,"Recurring",'Sch A. Input'!$H$13:$CJ$13,"&lt;="&amp;$O$1020,'Sch A. Input'!$H$13:$CJ$13,"&lt;="&amp;$L$11))</f>
        <v>0</v>
      </c>
      <c r="I1989" s="242">
        <f>IF(G1989=0,0,SUMIFS('Sch A. Input'!$H980:$CJ980,'Sch A. Input'!$H$14:$CJ$14,"One-time",'Sch A. Input'!$H$13:$CJ$13,"&lt;="&amp;$O$1020,'Sch A. Input'!$H$13:$CJ$13,"&lt;="&amp;$L$11))</f>
        <v>0</v>
      </c>
      <c r="J1989" s="283">
        <f t="shared" si="1497"/>
        <v>0</v>
      </c>
      <c r="K1989" s="242">
        <f t="shared" si="1498"/>
        <v>0</v>
      </c>
      <c r="L1989" s="242">
        <f t="shared" si="1499"/>
        <v>0</v>
      </c>
      <c r="M1989" s="276">
        <f t="shared" si="1491"/>
        <v>0</v>
      </c>
      <c r="N1989" s="281">
        <f t="shared" si="1565"/>
        <v>0</v>
      </c>
      <c r="O1989" s="245">
        <f t="shared" si="1566"/>
        <v>0</v>
      </c>
      <c r="P1989" s="248"/>
      <c r="Q1989" s="285">
        <f t="shared" si="1500"/>
        <v>0</v>
      </c>
      <c r="R1989" s="242">
        <f>IF(Q1989=0,0,SUMIFS('Sch A. Input'!$H980:$CJ980,'Sch A. Input'!$H$14:$CJ$14,"Recurring",'Sch A. Input'!$H$13:$CJ$13,"&lt;="&amp;$L$11,'Sch A. Input'!$H$13:$CJ$13,"&lt;="&amp;$Y$1020,'Sch A. Input'!$H$13:$CJ$13,"&gt;"&amp;$O$1020))</f>
        <v>0</v>
      </c>
      <c r="S1989" s="242">
        <f>IF(Q1989=0,0,SUMIFS('Sch A. Input'!$H980:$CJ980,'Sch A. Input'!$H$14:$CJ$14,"One-time",'Sch A. Input'!$H$13:$CJ$13,"&lt;="&amp;$L$11,'Sch A. Input'!$H$13:$CJ$13,"&lt;="&amp;$Y$1020,'Sch A. Input'!$H$13:$CJ$13,"&gt;"&amp;$O$1020))</f>
        <v>0</v>
      </c>
      <c r="T1989" s="283">
        <f t="shared" si="1501"/>
        <v>0</v>
      </c>
      <c r="U1989" s="242">
        <f t="shared" si="1502"/>
        <v>0</v>
      </c>
      <c r="V1989" s="242">
        <f t="shared" si="1503"/>
        <v>0</v>
      </c>
      <c r="W1989" s="276">
        <f t="shared" si="1492"/>
        <v>0</v>
      </c>
      <c r="X1989" s="281">
        <f t="shared" si="1567"/>
        <v>0</v>
      </c>
      <c r="Y1989" s="245">
        <f t="shared" si="1568"/>
        <v>0</v>
      </c>
      <c r="Z1989" s="248"/>
      <c r="AA1989" s="285">
        <f t="shared" si="1504"/>
        <v>0</v>
      </c>
      <c r="AB1989" s="242">
        <f>IF(AA1989=0,0,SUMIFS('Sch A. Input'!$H980:$CJ980,'Sch A. Input'!$H$14:$CJ$14,"Recurring",'Sch A. Input'!$H$13:$CJ$13,"&lt;="&amp;$L$11,'Sch A. Input'!$H$13:$CJ$13,"&lt;="&amp;$AI$1020,'Sch A. Input'!$H$13:$CJ$13,"&gt;"&amp;$Y$1020))</f>
        <v>0</v>
      </c>
      <c r="AC1989" s="242">
        <f>IF(AA1989=0,0,SUMIFS('Sch A. Input'!$H980:$CJ980,'Sch A. Input'!$H$14:$CJ$14,"One-time",'Sch A. Input'!$H$13:$CJ$13,"&lt;="&amp;$L$11,'Sch A. Input'!$H$13:$CJ$13,"&lt;="&amp;$AI$1020,'Sch A. Input'!$H$13:$CJ$13,"&gt;"&amp;$Y$1020))</f>
        <v>0</v>
      </c>
      <c r="AD1989" s="283">
        <f t="shared" si="1505"/>
        <v>0</v>
      </c>
      <c r="AE1989" s="242">
        <f t="shared" si="1506"/>
        <v>0</v>
      </c>
      <c r="AF1989" s="242">
        <f t="shared" si="1507"/>
        <v>0</v>
      </c>
      <c r="AG1989" s="276">
        <f t="shared" si="1493"/>
        <v>0</v>
      </c>
      <c r="AH1989" s="281">
        <f t="shared" si="1569"/>
        <v>0</v>
      </c>
      <c r="AI1989" s="245">
        <f t="shared" si="1570"/>
        <v>0</v>
      </c>
      <c r="AK1989" s="285">
        <f t="shared" si="1508"/>
        <v>0</v>
      </c>
      <c r="AL1989" s="242">
        <f>IF(AK1989=0,0,SUMIFS('Sch A. Input'!$H980:$CJ980,'Sch A. Input'!$H$14:$CJ$14,"Recurring",'Sch A. Input'!$H$13:$CJ$13,"&lt;="&amp;$L$11,'Sch A. Input'!$H$13:$CJ$13,"&lt;="&amp;$AS$1020,'Sch A. Input'!$H$13:$CJ$13,"&gt;"&amp;$AI$1020))</f>
        <v>0</v>
      </c>
      <c r="AM1989" s="242">
        <f>IF(AK1989=0,0,SUMIFS('Sch A. Input'!$H980:$CJ980,'Sch A. Input'!$H$14:$CJ$14,"One-time",'Sch A. Input'!$H$13:$CJ$13,"&lt;="&amp;$L$11,'Sch A. Input'!$H$13:$CJ$13,"&lt;="&amp;$AS$1020,'Sch A. Input'!$H$13:$CJ$13,"&gt;"&amp;$AI$1020))</f>
        <v>0</v>
      </c>
      <c r="AN1989" s="283">
        <f t="shared" si="1509"/>
        <v>0</v>
      </c>
      <c r="AO1989" s="242">
        <f t="shared" si="1510"/>
        <v>0</v>
      </c>
      <c r="AP1989" s="242">
        <f t="shared" si="1511"/>
        <v>0</v>
      </c>
      <c r="AQ1989" s="276">
        <f t="shared" si="1494"/>
        <v>0</v>
      </c>
      <c r="AR1989" s="281">
        <f t="shared" si="1571"/>
        <v>0</v>
      </c>
      <c r="AS1989" s="245">
        <f t="shared" si="1572"/>
        <v>0</v>
      </c>
      <c r="AY1989" s="160"/>
      <c r="AZ1989" s="160"/>
      <c r="BK1989" s="2"/>
      <c r="BL1989" s="2"/>
      <c r="BM1989" s="2"/>
      <c r="BN1989" s="2"/>
      <c r="BO1989" s="2"/>
      <c r="BP1989" s="2"/>
      <c r="BQ1989" s="2"/>
      <c r="BR1989" s="2"/>
      <c r="BS1989" s="2"/>
      <c r="BT1989" s="2"/>
      <c r="BU1989" s="2"/>
      <c r="BV1989" s="2"/>
      <c r="BW1989" s="2"/>
      <c r="BX1989" s="2"/>
      <c r="BY1989" s="2"/>
      <c r="BZ1989" s="2"/>
      <c r="CA1989" s="2"/>
      <c r="CI1989"/>
      <c r="CJ1989"/>
      <c r="CK1989"/>
      <c r="CL1989"/>
      <c r="CM1989"/>
      <c r="CN1989"/>
      <c r="CO1989"/>
      <c r="CP1989"/>
      <c r="CQ1989"/>
      <c r="CR1989"/>
      <c r="CS1989"/>
      <c r="CT1989"/>
      <c r="CU1989"/>
      <c r="CV1989"/>
      <c r="CW1989"/>
      <c r="CX1989"/>
    </row>
    <row r="1990" spans="2:102" x14ac:dyDescent="0.35">
      <c r="B1990" s="70" t="str">
        <f t="shared" ref="B1990:F1990" si="1578">B983</f>
        <v/>
      </c>
      <c r="C1990" s="166" t="str">
        <f t="shared" si="1578"/>
        <v/>
      </c>
      <c r="D1990" s="273" t="str">
        <f t="shared" si="1578"/>
        <v/>
      </c>
      <c r="E1990" s="273">
        <f t="shared" si="1578"/>
        <v>45016</v>
      </c>
      <c r="F1990" s="273">
        <f t="shared" si="1578"/>
        <v>0</v>
      </c>
      <c r="G1990" s="98">
        <f t="shared" si="1496"/>
        <v>0</v>
      </c>
      <c r="H1990" s="242">
        <f>IF(G1990=0,0,SUMIFS('Sch A. Input'!$H981:$CJ981,'Sch A. Input'!$H$14:$CJ$14,"Recurring",'Sch A. Input'!$H$13:$CJ$13,"&lt;="&amp;$O$1020,'Sch A. Input'!$H$13:$CJ$13,"&lt;="&amp;$L$11))</f>
        <v>0</v>
      </c>
      <c r="I1990" s="242">
        <f>IF(G1990=0,0,SUMIFS('Sch A. Input'!$H981:$CJ981,'Sch A. Input'!$H$14:$CJ$14,"One-time",'Sch A. Input'!$H$13:$CJ$13,"&lt;="&amp;$O$1020,'Sch A. Input'!$H$13:$CJ$13,"&lt;="&amp;$L$11))</f>
        <v>0</v>
      </c>
      <c r="J1990" s="283">
        <f t="shared" si="1497"/>
        <v>0</v>
      </c>
      <c r="K1990" s="242">
        <f t="shared" si="1498"/>
        <v>0</v>
      </c>
      <c r="L1990" s="242">
        <f t="shared" si="1499"/>
        <v>0</v>
      </c>
      <c r="M1990" s="276">
        <f t="shared" si="1491"/>
        <v>0</v>
      </c>
      <c r="N1990" s="281">
        <f t="shared" si="1565"/>
        <v>0</v>
      </c>
      <c r="O1990" s="245">
        <f t="shared" si="1566"/>
        <v>0</v>
      </c>
      <c r="P1990" s="248"/>
      <c r="Q1990" s="285">
        <f t="shared" si="1500"/>
        <v>0</v>
      </c>
      <c r="R1990" s="242">
        <f>IF(Q1990=0,0,SUMIFS('Sch A. Input'!$H981:$CJ981,'Sch A. Input'!$H$14:$CJ$14,"Recurring",'Sch A. Input'!$H$13:$CJ$13,"&lt;="&amp;$L$11,'Sch A. Input'!$H$13:$CJ$13,"&lt;="&amp;$Y$1020,'Sch A. Input'!$H$13:$CJ$13,"&gt;"&amp;$O$1020))</f>
        <v>0</v>
      </c>
      <c r="S1990" s="242">
        <f>IF(Q1990=0,0,SUMIFS('Sch A. Input'!$H981:$CJ981,'Sch A. Input'!$H$14:$CJ$14,"One-time",'Sch A. Input'!$H$13:$CJ$13,"&lt;="&amp;$L$11,'Sch A. Input'!$H$13:$CJ$13,"&lt;="&amp;$Y$1020,'Sch A. Input'!$H$13:$CJ$13,"&gt;"&amp;$O$1020))</f>
        <v>0</v>
      </c>
      <c r="T1990" s="283">
        <f t="shared" si="1501"/>
        <v>0</v>
      </c>
      <c r="U1990" s="242">
        <f t="shared" si="1502"/>
        <v>0</v>
      </c>
      <c r="V1990" s="242">
        <f t="shared" si="1503"/>
        <v>0</v>
      </c>
      <c r="W1990" s="276">
        <f t="shared" si="1492"/>
        <v>0</v>
      </c>
      <c r="X1990" s="281">
        <f t="shared" si="1567"/>
        <v>0</v>
      </c>
      <c r="Y1990" s="245">
        <f t="shared" si="1568"/>
        <v>0</v>
      </c>
      <c r="Z1990" s="248"/>
      <c r="AA1990" s="285">
        <f t="shared" si="1504"/>
        <v>0</v>
      </c>
      <c r="AB1990" s="242">
        <f>IF(AA1990=0,0,SUMIFS('Sch A. Input'!$H981:$CJ981,'Sch A. Input'!$H$14:$CJ$14,"Recurring",'Sch A. Input'!$H$13:$CJ$13,"&lt;="&amp;$L$11,'Sch A. Input'!$H$13:$CJ$13,"&lt;="&amp;$AI$1020,'Sch A. Input'!$H$13:$CJ$13,"&gt;"&amp;$Y$1020))</f>
        <v>0</v>
      </c>
      <c r="AC1990" s="242">
        <f>IF(AA1990=0,0,SUMIFS('Sch A. Input'!$H981:$CJ981,'Sch A. Input'!$H$14:$CJ$14,"One-time",'Sch A. Input'!$H$13:$CJ$13,"&lt;="&amp;$L$11,'Sch A. Input'!$H$13:$CJ$13,"&lt;="&amp;$AI$1020,'Sch A. Input'!$H$13:$CJ$13,"&gt;"&amp;$Y$1020))</f>
        <v>0</v>
      </c>
      <c r="AD1990" s="283">
        <f t="shared" si="1505"/>
        <v>0</v>
      </c>
      <c r="AE1990" s="242">
        <f t="shared" si="1506"/>
        <v>0</v>
      </c>
      <c r="AF1990" s="242">
        <f t="shared" si="1507"/>
        <v>0</v>
      </c>
      <c r="AG1990" s="276">
        <f t="shared" si="1493"/>
        <v>0</v>
      </c>
      <c r="AH1990" s="281">
        <f t="shared" si="1569"/>
        <v>0</v>
      </c>
      <c r="AI1990" s="245">
        <f t="shared" si="1570"/>
        <v>0</v>
      </c>
      <c r="AK1990" s="285">
        <f t="shared" si="1508"/>
        <v>0</v>
      </c>
      <c r="AL1990" s="242">
        <f>IF(AK1990=0,0,SUMIFS('Sch A. Input'!$H981:$CJ981,'Sch A. Input'!$H$14:$CJ$14,"Recurring",'Sch A. Input'!$H$13:$CJ$13,"&lt;="&amp;$L$11,'Sch A. Input'!$H$13:$CJ$13,"&lt;="&amp;$AS$1020,'Sch A. Input'!$H$13:$CJ$13,"&gt;"&amp;$AI$1020))</f>
        <v>0</v>
      </c>
      <c r="AM1990" s="242">
        <f>IF(AK1990=0,0,SUMIFS('Sch A. Input'!$H981:$CJ981,'Sch A. Input'!$H$14:$CJ$14,"One-time",'Sch A. Input'!$H$13:$CJ$13,"&lt;="&amp;$L$11,'Sch A. Input'!$H$13:$CJ$13,"&lt;="&amp;$AS$1020,'Sch A. Input'!$H$13:$CJ$13,"&gt;"&amp;$AI$1020))</f>
        <v>0</v>
      </c>
      <c r="AN1990" s="283">
        <f t="shared" si="1509"/>
        <v>0</v>
      </c>
      <c r="AO1990" s="242">
        <f t="shared" si="1510"/>
        <v>0</v>
      </c>
      <c r="AP1990" s="242">
        <f t="shared" si="1511"/>
        <v>0</v>
      </c>
      <c r="AQ1990" s="276">
        <f t="shared" si="1494"/>
        <v>0</v>
      </c>
      <c r="AR1990" s="281">
        <f t="shared" si="1571"/>
        <v>0</v>
      </c>
      <c r="AS1990" s="245">
        <f t="shared" si="1572"/>
        <v>0</v>
      </c>
      <c r="AY1990" s="160"/>
      <c r="AZ1990" s="160"/>
      <c r="BK1990" s="2"/>
      <c r="BL1990" s="2"/>
      <c r="BM1990" s="2"/>
      <c r="BN1990" s="2"/>
      <c r="BO1990" s="2"/>
      <c r="BP1990" s="2"/>
      <c r="BQ1990" s="2"/>
      <c r="BR1990" s="2"/>
      <c r="BS1990" s="2"/>
      <c r="BT1990" s="2"/>
      <c r="BU1990" s="2"/>
      <c r="BV1990" s="2"/>
      <c r="BW1990" s="2"/>
      <c r="BX1990" s="2"/>
      <c r="BY1990" s="2"/>
      <c r="BZ1990" s="2"/>
      <c r="CA1990" s="2"/>
      <c r="CI1990"/>
      <c r="CJ1990"/>
      <c r="CK1990"/>
      <c r="CL1990"/>
      <c r="CM1990"/>
      <c r="CN1990"/>
      <c r="CO1990"/>
      <c r="CP1990"/>
      <c r="CQ1990"/>
      <c r="CR1990"/>
      <c r="CS1990"/>
      <c r="CT1990"/>
      <c r="CU1990"/>
      <c r="CV1990"/>
      <c r="CW1990"/>
      <c r="CX1990"/>
    </row>
    <row r="1991" spans="2:102" x14ac:dyDescent="0.35">
      <c r="B1991" s="70" t="str">
        <f t="shared" ref="B1991:F1991" si="1579">B984</f>
        <v/>
      </c>
      <c r="C1991" s="166" t="str">
        <f t="shared" si="1579"/>
        <v/>
      </c>
      <c r="D1991" s="273" t="str">
        <f t="shared" si="1579"/>
        <v/>
      </c>
      <c r="E1991" s="273">
        <f t="shared" si="1579"/>
        <v>45016</v>
      </c>
      <c r="F1991" s="273">
        <f t="shared" si="1579"/>
        <v>0</v>
      </c>
      <c r="G1991" s="98">
        <f t="shared" si="1496"/>
        <v>0</v>
      </c>
      <c r="H1991" s="242">
        <f>IF(G1991=0,0,SUMIFS('Sch A. Input'!$H982:$CJ982,'Sch A. Input'!$H$14:$CJ$14,"Recurring",'Sch A. Input'!$H$13:$CJ$13,"&lt;="&amp;$O$1020,'Sch A. Input'!$H$13:$CJ$13,"&lt;="&amp;$L$11))</f>
        <v>0</v>
      </c>
      <c r="I1991" s="242">
        <f>IF(G1991=0,0,SUMIFS('Sch A. Input'!$H982:$CJ982,'Sch A. Input'!$H$14:$CJ$14,"One-time",'Sch A. Input'!$H$13:$CJ$13,"&lt;="&amp;$O$1020,'Sch A. Input'!$H$13:$CJ$13,"&lt;="&amp;$L$11))</f>
        <v>0</v>
      </c>
      <c r="J1991" s="283">
        <f t="shared" si="1497"/>
        <v>0</v>
      </c>
      <c r="K1991" s="242">
        <f t="shared" si="1498"/>
        <v>0</v>
      </c>
      <c r="L1991" s="242">
        <f t="shared" si="1499"/>
        <v>0</v>
      </c>
      <c r="M1991" s="276">
        <f t="shared" si="1491"/>
        <v>0</v>
      </c>
      <c r="N1991" s="281">
        <f t="shared" si="1565"/>
        <v>0</v>
      </c>
      <c r="O1991" s="245">
        <f t="shared" si="1566"/>
        <v>0</v>
      </c>
      <c r="P1991" s="248"/>
      <c r="Q1991" s="285">
        <f t="shared" si="1500"/>
        <v>0</v>
      </c>
      <c r="R1991" s="242">
        <f>IF(Q1991=0,0,SUMIFS('Sch A. Input'!$H982:$CJ982,'Sch A. Input'!$H$14:$CJ$14,"Recurring",'Sch A. Input'!$H$13:$CJ$13,"&lt;="&amp;$L$11,'Sch A. Input'!$H$13:$CJ$13,"&lt;="&amp;$Y$1020,'Sch A. Input'!$H$13:$CJ$13,"&gt;"&amp;$O$1020))</f>
        <v>0</v>
      </c>
      <c r="S1991" s="242">
        <f>IF(Q1991=0,0,SUMIFS('Sch A. Input'!$H982:$CJ982,'Sch A. Input'!$H$14:$CJ$14,"One-time",'Sch A. Input'!$H$13:$CJ$13,"&lt;="&amp;$L$11,'Sch A. Input'!$H$13:$CJ$13,"&lt;="&amp;$Y$1020,'Sch A. Input'!$H$13:$CJ$13,"&gt;"&amp;$O$1020))</f>
        <v>0</v>
      </c>
      <c r="T1991" s="283">
        <f t="shared" si="1501"/>
        <v>0</v>
      </c>
      <c r="U1991" s="242">
        <f t="shared" si="1502"/>
        <v>0</v>
      </c>
      <c r="V1991" s="242">
        <f t="shared" si="1503"/>
        <v>0</v>
      </c>
      <c r="W1991" s="276">
        <f t="shared" si="1492"/>
        <v>0</v>
      </c>
      <c r="X1991" s="281">
        <f t="shared" si="1567"/>
        <v>0</v>
      </c>
      <c r="Y1991" s="245">
        <f t="shared" si="1568"/>
        <v>0</v>
      </c>
      <c r="Z1991" s="248"/>
      <c r="AA1991" s="285">
        <f t="shared" si="1504"/>
        <v>0</v>
      </c>
      <c r="AB1991" s="242">
        <f>IF(AA1991=0,0,SUMIFS('Sch A. Input'!$H982:$CJ982,'Sch A. Input'!$H$14:$CJ$14,"Recurring",'Sch A. Input'!$H$13:$CJ$13,"&lt;="&amp;$L$11,'Sch A. Input'!$H$13:$CJ$13,"&lt;="&amp;$AI$1020,'Sch A. Input'!$H$13:$CJ$13,"&gt;"&amp;$Y$1020))</f>
        <v>0</v>
      </c>
      <c r="AC1991" s="242">
        <f>IF(AA1991=0,0,SUMIFS('Sch A. Input'!$H982:$CJ982,'Sch A. Input'!$H$14:$CJ$14,"One-time",'Sch A. Input'!$H$13:$CJ$13,"&lt;="&amp;$L$11,'Sch A. Input'!$H$13:$CJ$13,"&lt;="&amp;$AI$1020,'Sch A. Input'!$H$13:$CJ$13,"&gt;"&amp;$Y$1020))</f>
        <v>0</v>
      </c>
      <c r="AD1991" s="283">
        <f t="shared" si="1505"/>
        <v>0</v>
      </c>
      <c r="AE1991" s="242">
        <f t="shared" si="1506"/>
        <v>0</v>
      </c>
      <c r="AF1991" s="242">
        <f t="shared" si="1507"/>
        <v>0</v>
      </c>
      <c r="AG1991" s="276">
        <f t="shared" si="1493"/>
        <v>0</v>
      </c>
      <c r="AH1991" s="281">
        <f t="shared" si="1569"/>
        <v>0</v>
      </c>
      <c r="AI1991" s="245">
        <f t="shared" si="1570"/>
        <v>0</v>
      </c>
      <c r="AK1991" s="285">
        <f t="shared" si="1508"/>
        <v>0</v>
      </c>
      <c r="AL1991" s="242">
        <f>IF(AK1991=0,0,SUMIFS('Sch A. Input'!$H982:$CJ982,'Sch A. Input'!$H$14:$CJ$14,"Recurring",'Sch A. Input'!$H$13:$CJ$13,"&lt;="&amp;$L$11,'Sch A. Input'!$H$13:$CJ$13,"&lt;="&amp;$AS$1020,'Sch A. Input'!$H$13:$CJ$13,"&gt;"&amp;$AI$1020))</f>
        <v>0</v>
      </c>
      <c r="AM1991" s="242">
        <f>IF(AK1991=0,0,SUMIFS('Sch A. Input'!$H982:$CJ982,'Sch A. Input'!$H$14:$CJ$14,"One-time",'Sch A. Input'!$H$13:$CJ$13,"&lt;="&amp;$L$11,'Sch A. Input'!$H$13:$CJ$13,"&lt;="&amp;$AS$1020,'Sch A. Input'!$H$13:$CJ$13,"&gt;"&amp;$AI$1020))</f>
        <v>0</v>
      </c>
      <c r="AN1991" s="283">
        <f t="shared" si="1509"/>
        <v>0</v>
      </c>
      <c r="AO1991" s="242">
        <f t="shared" si="1510"/>
        <v>0</v>
      </c>
      <c r="AP1991" s="242">
        <f t="shared" si="1511"/>
        <v>0</v>
      </c>
      <c r="AQ1991" s="276">
        <f t="shared" si="1494"/>
        <v>0</v>
      </c>
      <c r="AR1991" s="281">
        <f t="shared" si="1571"/>
        <v>0</v>
      </c>
      <c r="AS1991" s="245">
        <f t="shared" si="1572"/>
        <v>0</v>
      </c>
      <c r="AY1991" s="160"/>
      <c r="AZ1991" s="160"/>
      <c r="BK1991" s="2"/>
      <c r="BL1991" s="2"/>
      <c r="BM1991" s="2"/>
      <c r="BN1991" s="2"/>
      <c r="BO1991" s="2"/>
      <c r="BP1991" s="2"/>
      <c r="BQ1991" s="2"/>
      <c r="BR1991" s="2"/>
      <c r="BS1991" s="2"/>
      <c r="BT1991" s="2"/>
      <c r="BU1991" s="2"/>
      <c r="BV1991" s="2"/>
      <c r="BW1991" s="2"/>
      <c r="BX1991" s="2"/>
      <c r="BY1991" s="2"/>
      <c r="BZ1991" s="2"/>
      <c r="CA1991" s="2"/>
      <c r="CI1991"/>
      <c r="CJ1991"/>
      <c r="CK1991"/>
      <c r="CL1991"/>
      <c r="CM1991"/>
      <c r="CN1991"/>
      <c r="CO1991"/>
      <c r="CP1991"/>
      <c r="CQ1991"/>
      <c r="CR1991"/>
      <c r="CS1991"/>
      <c r="CT1991"/>
      <c r="CU1991"/>
      <c r="CV1991"/>
      <c r="CW1991"/>
      <c r="CX1991"/>
    </row>
    <row r="1992" spans="2:102" x14ac:dyDescent="0.35">
      <c r="B1992" s="70" t="str">
        <f t="shared" ref="B1992:F1992" si="1580">B985</f>
        <v/>
      </c>
      <c r="C1992" s="166" t="str">
        <f t="shared" si="1580"/>
        <v/>
      </c>
      <c r="D1992" s="273" t="str">
        <f t="shared" si="1580"/>
        <v/>
      </c>
      <c r="E1992" s="273">
        <f t="shared" si="1580"/>
        <v>45016</v>
      </c>
      <c r="F1992" s="273">
        <f t="shared" si="1580"/>
        <v>0</v>
      </c>
      <c r="G1992" s="98">
        <f t="shared" si="1496"/>
        <v>0</v>
      </c>
      <c r="H1992" s="242">
        <f>IF(G1992=0,0,SUMIFS('Sch A. Input'!$H983:$CJ983,'Sch A. Input'!$H$14:$CJ$14,"Recurring",'Sch A. Input'!$H$13:$CJ$13,"&lt;="&amp;$O$1020,'Sch A. Input'!$H$13:$CJ$13,"&lt;="&amp;$L$11))</f>
        <v>0</v>
      </c>
      <c r="I1992" s="242">
        <f>IF(G1992=0,0,SUMIFS('Sch A. Input'!$H983:$CJ983,'Sch A. Input'!$H$14:$CJ$14,"One-time",'Sch A. Input'!$H$13:$CJ$13,"&lt;="&amp;$O$1020,'Sch A. Input'!$H$13:$CJ$13,"&lt;="&amp;$L$11))</f>
        <v>0</v>
      </c>
      <c r="J1992" s="283">
        <f t="shared" si="1497"/>
        <v>0</v>
      </c>
      <c r="K1992" s="242">
        <f t="shared" si="1498"/>
        <v>0</v>
      </c>
      <c r="L1992" s="242">
        <f t="shared" si="1499"/>
        <v>0</v>
      </c>
      <c r="M1992" s="276">
        <f t="shared" si="1491"/>
        <v>0</v>
      </c>
      <c r="N1992" s="281">
        <f t="shared" si="1565"/>
        <v>0</v>
      </c>
      <c r="O1992" s="245">
        <f t="shared" si="1566"/>
        <v>0</v>
      </c>
      <c r="P1992" s="248"/>
      <c r="Q1992" s="285">
        <f t="shared" si="1500"/>
        <v>0</v>
      </c>
      <c r="R1992" s="242">
        <f>IF(Q1992=0,0,SUMIFS('Sch A. Input'!$H983:$CJ983,'Sch A. Input'!$H$14:$CJ$14,"Recurring",'Sch A. Input'!$H$13:$CJ$13,"&lt;="&amp;$L$11,'Sch A. Input'!$H$13:$CJ$13,"&lt;="&amp;$Y$1020,'Sch A. Input'!$H$13:$CJ$13,"&gt;"&amp;$O$1020))</f>
        <v>0</v>
      </c>
      <c r="S1992" s="242">
        <f>IF(Q1992=0,0,SUMIFS('Sch A. Input'!$H983:$CJ983,'Sch A. Input'!$H$14:$CJ$14,"One-time",'Sch A. Input'!$H$13:$CJ$13,"&lt;="&amp;$L$11,'Sch A. Input'!$H$13:$CJ$13,"&lt;="&amp;$Y$1020,'Sch A. Input'!$H$13:$CJ$13,"&gt;"&amp;$O$1020))</f>
        <v>0</v>
      </c>
      <c r="T1992" s="283">
        <f t="shared" si="1501"/>
        <v>0</v>
      </c>
      <c r="U1992" s="242">
        <f t="shared" si="1502"/>
        <v>0</v>
      </c>
      <c r="V1992" s="242">
        <f t="shared" si="1503"/>
        <v>0</v>
      </c>
      <c r="W1992" s="276">
        <f t="shared" si="1492"/>
        <v>0</v>
      </c>
      <c r="X1992" s="281">
        <f t="shared" si="1567"/>
        <v>0</v>
      </c>
      <c r="Y1992" s="245">
        <f t="shared" si="1568"/>
        <v>0</v>
      </c>
      <c r="Z1992" s="248"/>
      <c r="AA1992" s="285">
        <f t="shared" si="1504"/>
        <v>0</v>
      </c>
      <c r="AB1992" s="242">
        <f>IF(AA1992=0,0,SUMIFS('Sch A. Input'!$H983:$CJ983,'Sch A. Input'!$H$14:$CJ$14,"Recurring",'Sch A. Input'!$H$13:$CJ$13,"&lt;="&amp;$L$11,'Sch A. Input'!$H$13:$CJ$13,"&lt;="&amp;$AI$1020,'Sch A. Input'!$H$13:$CJ$13,"&gt;"&amp;$Y$1020))</f>
        <v>0</v>
      </c>
      <c r="AC1992" s="242">
        <f>IF(AA1992=0,0,SUMIFS('Sch A. Input'!$H983:$CJ983,'Sch A. Input'!$H$14:$CJ$14,"One-time",'Sch A. Input'!$H$13:$CJ$13,"&lt;="&amp;$L$11,'Sch A. Input'!$H$13:$CJ$13,"&lt;="&amp;$AI$1020,'Sch A. Input'!$H$13:$CJ$13,"&gt;"&amp;$Y$1020))</f>
        <v>0</v>
      </c>
      <c r="AD1992" s="283">
        <f t="shared" si="1505"/>
        <v>0</v>
      </c>
      <c r="AE1992" s="242">
        <f t="shared" si="1506"/>
        <v>0</v>
      </c>
      <c r="AF1992" s="242">
        <f t="shared" si="1507"/>
        <v>0</v>
      </c>
      <c r="AG1992" s="276">
        <f t="shared" si="1493"/>
        <v>0</v>
      </c>
      <c r="AH1992" s="281">
        <f t="shared" si="1569"/>
        <v>0</v>
      </c>
      <c r="AI1992" s="245">
        <f t="shared" si="1570"/>
        <v>0</v>
      </c>
      <c r="AK1992" s="285">
        <f t="shared" si="1508"/>
        <v>0</v>
      </c>
      <c r="AL1992" s="242">
        <f>IF(AK1992=0,0,SUMIFS('Sch A. Input'!$H983:$CJ983,'Sch A. Input'!$H$14:$CJ$14,"Recurring",'Sch A. Input'!$H$13:$CJ$13,"&lt;="&amp;$L$11,'Sch A. Input'!$H$13:$CJ$13,"&lt;="&amp;$AS$1020,'Sch A. Input'!$H$13:$CJ$13,"&gt;"&amp;$AI$1020))</f>
        <v>0</v>
      </c>
      <c r="AM1992" s="242">
        <f>IF(AK1992=0,0,SUMIFS('Sch A. Input'!$H983:$CJ983,'Sch A. Input'!$H$14:$CJ$14,"One-time",'Sch A. Input'!$H$13:$CJ$13,"&lt;="&amp;$L$11,'Sch A. Input'!$H$13:$CJ$13,"&lt;="&amp;$AS$1020,'Sch A. Input'!$H$13:$CJ$13,"&gt;"&amp;$AI$1020))</f>
        <v>0</v>
      </c>
      <c r="AN1992" s="283">
        <f t="shared" si="1509"/>
        <v>0</v>
      </c>
      <c r="AO1992" s="242">
        <f t="shared" si="1510"/>
        <v>0</v>
      </c>
      <c r="AP1992" s="242">
        <f t="shared" si="1511"/>
        <v>0</v>
      </c>
      <c r="AQ1992" s="276">
        <f t="shared" si="1494"/>
        <v>0</v>
      </c>
      <c r="AR1992" s="281">
        <f t="shared" si="1571"/>
        <v>0</v>
      </c>
      <c r="AS1992" s="245">
        <f t="shared" si="1572"/>
        <v>0</v>
      </c>
      <c r="AY1992" s="160"/>
      <c r="AZ1992" s="160"/>
      <c r="BK1992" s="2"/>
      <c r="BL1992" s="2"/>
      <c r="BM1992" s="2"/>
      <c r="BN1992" s="2"/>
      <c r="BO1992" s="2"/>
      <c r="BP1992" s="2"/>
      <c r="BQ1992" s="2"/>
      <c r="BR1992" s="2"/>
      <c r="BS1992" s="2"/>
      <c r="BT1992" s="2"/>
      <c r="BU1992" s="2"/>
      <c r="BV1992" s="2"/>
      <c r="BW1992" s="2"/>
      <c r="BX1992" s="2"/>
      <c r="BY1992" s="2"/>
      <c r="BZ1992" s="2"/>
      <c r="CA1992" s="2"/>
      <c r="CI1992"/>
      <c r="CJ1992"/>
      <c r="CK1992"/>
      <c r="CL1992"/>
      <c r="CM1992"/>
      <c r="CN1992"/>
      <c r="CO1992"/>
      <c r="CP1992"/>
      <c r="CQ1992"/>
      <c r="CR1992"/>
      <c r="CS1992"/>
      <c r="CT1992"/>
      <c r="CU1992"/>
      <c r="CV1992"/>
      <c r="CW1992"/>
      <c r="CX1992"/>
    </row>
    <row r="1993" spans="2:102" x14ac:dyDescent="0.35">
      <c r="B1993" s="70" t="str">
        <f t="shared" ref="B1993:F1993" si="1581">B986</f>
        <v/>
      </c>
      <c r="C1993" s="166" t="str">
        <f t="shared" si="1581"/>
        <v/>
      </c>
      <c r="D1993" s="273" t="str">
        <f t="shared" si="1581"/>
        <v/>
      </c>
      <c r="E1993" s="273">
        <f t="shared" si="1581"/>
        <v>45016</v>
      </c>
      <c r="F1993" s="273">
        <f t="shared" si="1581"/>
        <v>0</v>
      </c>
      <c r="G1993" s="98">
        <f t="shared" si="1496"/>
        <v>0</v>
      </c>
      <c r="H1993" s="242">
        <f>IF(G1993=0,0,SUMIFS('Sch A. Input'!$H984:$CJ984,'Sch A. Input'!$H$14:$CJ$14,"Recurring",'Sch A. Input'!$H$13:$CJ$13,"&lt;="&amp;$O$1020,'Sch A. Input'!$H$13:$CJ$13,"&lt;="&amp;$L$11))</f>
        <v>0</v>
      </c>
      <c r="I1993" s="242">
        <f>IF(G1993=0,0,SUMIFS('Sch A. Input'!$H984:$CJ984,'Sch A. Input'!$H$14:$CJ$14,"One-time",'Sch A. Input'!$H$13:$CJ$13,"&lt;="&amp;$O$1020,'Sch A. Input'!$H$13:$CJ$13,"&lt;="&amp;$L$11))</f>
        <v>0</v>
      </c>
      <c r="J1993" s="283">
        <f t="shared" si="1497"/>
        <v>0</v>
      </c>
      <c r="K1993" s="242">
        <f t="shared" si="1498"/>
        <v>0</v>
      </c>
      <c r="L1993" s="242">
        <f t="shared" si="1499"/>
        <v>0</v>
      </c>
      <c r="M1993" s="276">
        <f t="shared" si="1491"/>
        <v>0</v>
      </c>
      <c r="N1993" s="281">
        <f t="shared" si="1565"/>
        <v>0</v>
      </c>
      <c r="O1993" s="245">
        <f t="shared" si="1566"/>
        <v>0</v>
      </c>
      <c r="P1993" s="248"/>
      <c r="Q1993" s="285">
        <f t="shared" si="1500"/>
        <v>0</v>
      </c>
      <c r="R1993" s="242">
        <f>IF(Q1993=0,0,SUMIFS('Sch A. Input'!$H984:$CJ984,'Sch A. Input'!$H$14:$CJ$14,"Recurring",'Sch A. Input'!$H$13:$CJ$13,"&lt;="&amp;$L$11,'Sch A. Input'!$H$13:$CJ$13,"&lt;="&amp;$Y$1020,'Sch A. Input'!$H$13:$CJ$13,"&gt;"&amp;$O$1020))</f>
        <v>0</v>
      </c>
      <c r="S1993" s="242">
        <f>IF(Q1993=0,0,SUMIFS('Sch A. Input'!$H984:$CJ984,'Sch A. Input'!$H$14:$CJ$14,"One-time",'Sch A. Input'!$H$13:$CJ$13,"&lt;="&amp;$L$11,'Sch A. Input'!$H$13:$CJ$13,"&lt;="&amp;$Y$1020,'Sch A. Input'!$H$13:$CJ$13,"&gt;"&amp;$O$1020))</f>
        <v>0</v>
      </c>
      <c r="T1993" s="283">
        <f t="shared" si="1501"/>
        <v>0</v>
      </c>
      <c r="U1993" s="242">
        <f t="shared" si="1502"/>
        <v>0</v>
      </c>
      <c r="V1993" s="242">
        <f t="shared" si="1503"/>
        <v>0</v>
      </c>
      <c r="W1993" s="276">
        <f t="shared" si="1492"/>
        <v>0</v>
      </c>
      <c r="X1993" s="281">
        <f t="shared" si="1567"/>
        <v>0</v>
      </c>
      <c r="Y1993" s="245">
        <f t="shared" si="1568"/>
        <v>0</v>
      </c>
      <c r="Z1993" s="248"/>
      <c r="AA1993" s="285">
        <f t="shared" si="1504"/>
        <v>0</v>
      </c>
      <c r="AB1993" s="242">
        <f>IF(AA1993=0,0,SUMIFS('Sch A. Input'!$H984:$CJ984,'Sch A. Input'!$H$14:$CJ$14,"Recurring",'Sch A. Input'!$H$13:$CJ$13,"&lt;="&amp;$L$11,'Sch A. Input'!$H$13:$CJ$13,"&lt;="&amp;$AI$1020,'Sch A. Input'!$H$13:$CJ$13,"&gt;"&amp;$Y$1020))</f>
        <v>0</v>
      </c>
      <c r="AC1993" s="242">
        <f>IF(AA1993=0,0,SUMIFS('Sch A. Input'!$H984:$CJ984,'Sch A. Input'!$H$14:$CJ$14,"One-time",'Sch A. Input'!$H$13:$CJ$13,"&lt;="&amp;$L$11,'Sch A. Input'!$H$13:$CJ$13,"&lt;="&amp;$AI$1020,'Sch A. Input'!$H$13:$CJ$13,"&gt;"&amp;$Y$1020))</f>
        <v>0</v>
      </c>
      <c r="AD1993" s="283">
        <f t="shared" si="1505"/>
        <v>0</v>
      </c>
      <c r="AE1993" s="242">
        <f t="shared" si="1506"/>
        <v>0</v>
      </c>
      <c r="AF1993" s="242">
        <f t="shared" si="1507"/>
        <v>0</v>
      </c>
      <c r="AG1993" s="276">
        <f t="shared" si="1493"/>
        <v>0</v>
      </c>
      <c r="AH1993" s="281">
        <f t="shared" si="1569"/>
        <v>0</v>
      </c>
      <c r="AI1993" s="245">
        <f t="shared" si="1570"/>
        <v>0</v>
      </c>
      <c r="AK1993" s="285">
        <f t="shared" si="1508"/>
        <v>0</v>
      </c>
      <c r="AL1993" s="242">
        <f>IF(AK1993=0,0,SUMIFS('Sch A. Input'!$H984:$CJ984,'Sch A. Input'!$H$14:$CJ$14,"Recurring",'Sch A. Input'!$H$13:$CJ$13,"&lt;="&amp;$L$11,'Sch A. Input'!$H$13:$CJ$13,"&lt;="&amp;$AS$1020,'Sch A. Input'!$H$13:$CJ$13,"&gt;"&amp;$AI$1020))</f>
        <v>0</v>
      </c>
      <c r="AM1993" s="242">
        <f>IF(AK1993=0,0,SUMIFS('Sch A. Input'!$H984:$CJ984,'Sch A. Input'!$H$14:$CJ$14,"One-time",'Sch A. Input'!$H$13:$CJ$13,"&lt;="&amp;$L$11,'Sch A. Input'!$H$13:$CJ$13,"&lt;="&amp;$AS$1020,'Sch A. Input'!$H$13:$CJ$13,"&gt;"&amp;$AI$1020))</f>
        <v>0</v>
      </c>
      <c r="AN1993" s="283">
        <f t="shared" si="1509"/>
        <v>0</v>
      </c>
      <c r="AO1993" s="242">
        <f t="shared" si="1510"/>
        <v>0</v>
      </c>
      <c r="AP1993" s="242">
        <f t="shared" si="1511"/>
        <v>0</v>
      </c>
      <c r="AQ1993" s="276">
        <f t="shared" si="1494"/>
        <v>0</v>
      </c>
      <c r="AR1993" s="281">
        <f t="shared" si="1571"/>
        <v>0</v>
      </c>
      <c r="AS1993" s="245">
        <f t="shared" si="1572"/>
        <v>0</v>
      </c>
      <c r="AY1993" s="160"/>
      <c r="AZ1993" s="160"/>
      <c r="BK1993" s="2"/>
      <c r="BL1993" s="2"/>
      <c r="BM1993" s="2"/>
      <c r="BN1993" s="2"/>
      <c r="BO1993" s="2"/>
      <c r="BP1993" s="2"/>
      <c r="BQ1993" s="2"/>
      <c r="BR1993" s="2"/>
      <c r="BS1993" s="2"/>
      <c r="BT1993" s="2"/>
      <c r="BU1993" s="2"/>
      <c r="BV1993" s="2"/>
      <c r="BW1993" s="2"/>
      <c r="BX1993" s="2"/>
      <c r="BY1993" s="2"/>
      <c r="BZ1993" s="2"/>
      <c r="CA1993" s="2"/>
      <c r="CI1993"/>
      <c r="CJ1993"/>
      <c r="CK1993"/>
      <c r="CL1993"/>
      <c r="CM1993"/>
      <c r="CN1993"/>
      <c r="CO1993"/>
      <c r="CP1993"/>
      <c r="CQ1993"/>
      <c r="CR1993"/>
      <c r="CS1993"/>
      <c r="CT1993"/>
      <c r="CU1993"/>
      <c r="CV1993"/>
      <c r="CW1993"/>
      <c r="CX1993"/>
    </row>
    <row r="1994" spans="2:102" x14ac:dyDescent="0.35">
      <c r="B1994" s="70" t="str">
        <f t="shared" ref="B1994:F1994" si="1582">B987</f>
        <v/>
      </c>
      <c r="C1994" s="166" t="str">
        <f t="shared" si="1582"/>
        <v/>
      </c>
      <c r="D1994" s="273" t="str">
        <f t="shared" si="1582"/>
        <v/>
      </c>
      <c r="E1994" s="273">
        <f t="shared" si="1582"/>
        <v>45016</v>
      </c>
      <c r="F1994" s="273">
        <f t="shared" si="1582"/>
        <v>0</v>
      </c>
      <c r="G1994" s="98">
        <f t="shared" si="1496"/>
        <v>0</v>
      </c>
      <c r="H1994" s="242">
        <f>IF(G1994=0,0,SUMIFS('Sch A. Input'!$H985:$CJ985,'Sch A. Input'!$H$14:$CJ$14,"Recurring",'Sch A. Input'!$H$13:$CJ$13,"&lt;="&amp;$O$1020,'Sch A. Input'!$H$13:$CJ$13,"&lt;="&amp;$L$11))</f>
        <v>0</v>
      </c>
      <c r="I1994" s="242">
        <f>IF(G1994=0,0,SUMIFS('Sch A. Input'!$H985:$CJ985,'Sch A. Input'!$H$14:$CJ$14,"One-time",'Sch A. Input'!$H$13:$CJ$13,"&lt;="&amp;$O$1020,'Sch A. Input'!$H$13:$CJ$13,"&lt;="&amp;$L$11))</f>
        <v>0</v>
      </c>
      <c r="J1994" s="283">
        <f t="shared" si="1497"/>
        <v>0</v>
      </c>
      <c r="K1994" s="242">
        <f t="shared" si="1498"/>
        <v>0</v>
      </c>
      <c r="L1994" s="242">
        <f t="shared" si="1499"/>
        <v>0</v>
      </c>
      <c r="M1994" s="276">
        <f t="shared" ref="M1994:M2023" si="1583">IF(OR($D1994="",$D1994&gt;$O$1020),0,IF($E1994&lt;=$O$1020,IF(AND($F1994&lt;$E1994,$F1994&gt;0),(($F1994+1-$D1994)/14),((($E1994+1-$D1994)/14))),IF(AND($F1994&lt;$O$1020,$F1994&gt;0),(($F1994+1-$D1994)/14),((($O$1020+1-$D1994)/14)))))</f>
        <v>0</v>
      </c>
      <c r="N1994" s="281">
        <f t="shared" si="1565"/>
        <v>0</v>
      </c>
      <c r="O1994" s="245">
        <f t="shared" si="1566"/>
        <v>0</v>
      </c>
      <c r="P1994" s="248"/>
      <c r="Q1994" s="285">
        <f t="shared" si="1500"/>
        <v>0</v>
      </c>
      <c r="R1994" s="242">
        <f>IF(Q1994=0,0,SUMIFS('Sch A. Input'!$H985:$CJ985,'Sch A. Input'!$H$14:$CJ$14,"Recurring",'Sch A. Input'!$H$13:$CJ$13,"&lt;="&amp;$L$11,'Sch A. Input'!$H$13:$CJ$13,"&lt;="&amp;$Y$1020,'Sch A. Input'!$H$13:$CJ$13,"&gt;"&amp;$O$1020))</f>
        <v>0</v>
      </c>
      <c r="S1994" s="242">
        <f>IF(Q1994=0,0,SUMIFS('Sch A. Input'!$H985:$CJ985,'Sch A. Input'!$H$14:$CJ$14,"One-time",'Sch A. Input'!$H$13:$CJ$13,"&lt;="&amp;$L$11,'Sch A. Input'!$H$13:$CJ$13,"&lt;="&amp;$Y$1020,'Sch A. Input'!$H$13:$CJ$13,"&gt;"&amp;$O$1020))</f>
        <v>0</v>
      </c>
      <c r="T1994" s="283">
        <f t="shared" si="1501"/>
        <v>0</v>
      </c>
      <c r="U1994" s="242">
        <f t="shared" si="1502"/>
        <v>0</v>
      </c>
      <c r="V1994" s="242">
        <f t="shared" si="1503"/>
        <v>0</v>
      </c>
      <c r="W1994" s="276">
        <f t="shared" ref="W1994:W2023" si="1584">IF(OR($D1994="",$D1994&gt;$Y$1020,$D1994&gt;$E1994,AND($F1994&lt;=$O$1020,$F1994&lt;&gt;0)),0,IF(AND($E1994&gt;$O$1020,$E1994&lt;=$Y$1020),IF(AND($F1994&lt;$E1994,$F1994&gt;0),(($F1994+1-$D1994)/14),((($E1994+1-$D1994)/14))),IF($E1994&lt;=$O$1020,0,IF(AND($F1994&lt;$Y$1020,$F1994&gt;0),(($F1994+1-$D1994)/14),((($Y$1020+1-$D1994)/14))))))</f>
        <v>0</v>
      </c>
      <c r="X1994" s="281">
        <f t="shared" si="1567"/>
        <v>0</v>
      </c>
      <c r="Y1994" s="245">
        <f t="shared" si="1568"/>
        <v>0</v>
      </c>
      <c r="Z1994" s="248"/>
      <c r="AA1994" s="285">
        <f t="shared" si="1504"/>
        <v>0</v>
      </c>
      <c r="AB1994" s="242">
        <f>IF(AA1994=0,0,SUMIFS('Sch A. Input'!$H985:$CJ985,'Sch A. Input'!$H$14:$CJ$14,"Recurring",'Sch A. Input'!$H$13:$CJ$13,"&lt;="&amp;$L$11,'Sch A. Input'!$H$13:$CJ$13,"&lt;="&amp;$AI$1020,'Sch A. Input'!$H$13:$CJ$13,"&gt;"&amp;$Y$1020))</f>
        <v>0</v>
      </c>
      <c r="AC1994" s="242">
        <f>IF(AA1994=0,0,SUMIFS('Sch A. Input'!$H985:$CJ985,'Sch A. Input'!$H$14:$CJ$14,"One-time",'Sch A. Input'!$H$13:$CJ$13,"&lt;="&amp;$L$11,'Sch A. Input'!$H$13:$CJ$13,"&lt;="&amp;$AI$1020,'Sch A. Input'!$H$13:$CJ$13,"&gt;"&amp;$Y$1020))</f>
        <v>0</v>
      </c>
      <c r="AD1994" s="283">
        <f t="shared" si="1505"/>
        <v>0</v>
      </c>
      <c r="AE1994" s="242">
        <f t="shared" si="1506"/>
        <v>0</v>
      </c>
      <c r="AF1994" s="242">
        <f t="shared" si="1507"/>
        <v>0</v>
      </c>
      <c r="AG1994" s="276">
        <f t="shared" ref="AG1994:AG2023" si="1585">IF(OR($D1994="",$D1994&gt;$AI$1020,$D1994&gt;$E1994,AND($F1994&lt;=$Y$1020,$F1994&lt;&gt;0)),0,IF(AND($E1994&gt;$Y$1020,$E1994&lt;=$AI$1020),IF(AND($F1994&lt;$E1994,$F1994&gt;0),(($F1994+1-$D1994)/14),((($E1994+1-$D1994)/14))),IF($E1994&lt;=$Y$1020,0,IF(AND($F1994&lt;$AI$1020,$F1994&gt;0),(($F1994+1-$D1994)/14),((($AI$1020+1-$D1994)/14))))))</f>
        <v>0</v>
      </c>
      <c r="AH1994" s="281">
        <f t="shared" si="1569"/>
        <v>0</v>
      </c>
      <c r="AI1994" s="245">
        <f t="shared" si="1570"/>
        <v>0</v>
      </c>
      <c r="AK1994" s="285">
        <f t="shared" si="1508"/>
        <v>0</v>
      </c>
      <c r="AL1994" s="242">
        <f>IF(AK1994=0,0,SUMIFS('Sch A. Input'!$H985:$CJ985,'Sch A. Input'!$H$14:$CJ$14,"Recurring",'Sch A. Input'!$H$13:$CJ$13,"&lt;="&amp;$L$11,'Sch A. Input'!$H$13:$CJ$13,"&lt;="&amp;$AS$1020,'Sch A. Input'!$H$13:$CJ$13,"&gt;"&amp;$AI$1020))</f>
        <v>0</v>
      </c>
      <c r="AM1994" s="242">
        <f>IF(AK1994=0,0,SUMIFS('Sch A. Input'!$H985:$CJ985,'Sch A. Input'!$H$14:$CJ$14,"One-time",'Sch A. Input'!$H$13:$CJ$13,"&lt;="&amp;$L$11,'Sch A. Input'!$H$13:$CJ$13,"&lt;="&amp;$AS$1020,'Sch A. Input'!$H$13:$CJ$13,"&gt;"&amp;$AI$1020))</f>
        <v>0</v>
      </c>
      <c r="AN1994" s="283">
        <f t="shared" si="1509"/>
        <v>0</v>
      </c>
      <c r="AO1994" s="242">
        <f t="shared" si="1510"/>
        <v>0</v>
      </c>
      <c r="AP1994" s="242">
        <f t="shared" si="1511"/>
        <v>0</v>
      </c>
      <c r="AQ1994" s="276">
        <f t="shared" ref="AQ1994:AQ2023" si="1586">IF(OR($D1994="",$D1994&gt;$E1994,AND($F1994&lt;=$AI$1020,$F1994&lt;&gt;0)),0,IF(AND($E1994&gt;$AI$1020,$E1994&lt;=$AS$1020),IF(AND($F1994&lt;$E1994,$F1994&gt;0),(($F1994+1-$D1994)/14),((($E1994+1-$D1994)/14))),0))</f>
        <v>0</v>
      </c>
      <c r="AR1994" s="281">
        <f t="shared" si="1571"/>
        <v>0</v>
      </c>
      <c r="AS1994" s="245">
        <f t="shared" si="1572"/>
        <v>0</v>
      </c>
      <c r="AY1994" s="160"/>
      <c r="AZ1994" s="160"/>
      <c r="BK1994" s="2"/>
      <c r="BL1994" s="2"/>
      <c r="BM1994" s="2"/>
      <c r="BN1994" s="2"/>
      <c r="BO1994" s="2"/>
      <c r="BP1994" s="2"/>
      <c r="BQ1994" s="2"/>
      <c r="BR1994" s="2"/>
      <c r="BS1994" s="2"/>
      <c r="BT1994" s="2"/>
      <c r="BU1994" s="2"/>
      <c r="BV1994" s="2"/>
      <c r="BW1994" s="2"/>
      <c r="BX1994" s="2"/>
      <c r="BY1994" s="2"/>
      <c r="BZ1994" s="2"/>
      <c r="CA1994" s="2"/>
      <c r="CI1994"/>
      <c r="CJ1994"/>
      <c r="CK1994"/>
      <c r="CL1994"/>
      <c r="CM1994"/>
      <c r="CN1994"/>
      <c r="CO1994"/>
      <c r="CP1994"/>
      <c r="CQ1994"/>
      <c r="CR1994"/>
      <c r="CS1994"/>
      <c r="CT1994"/>
      <c r="CU1994"/>
      <c r="CV1994"/>
      <c r="CW1994"/>
      <c r="CX1994"/>
    </row>
    <row r="1995" spans="2:102" x14ac:dyDescent="0.35">
      <c r="B1995" s="70" t="str">
        <f t="shared" ref="B1995:F1995" si="1587">B988</f>
        <v/>
      </c>
      <c r="C1995" s="166" t="str">
        <f t="shared" si="1587"/>
        <v/>
      </c>
      <c r="D1995" s="273" t="str">
        <f t="shared" si="1587"/>
        <v/>
      </c>
      <c r="E1995" s="273">
        <f t="shared" si="1587"/>
        <v>45016</v>
      </c>
      <c r="F1995" s="273">
        <f t="shared" si="1587"/>
        <v>0</v>
      </c>
      <c r="G1995" s="98">
        <f t="shared" ref="G1995:G2023" si="1588">COUNTIFS(D1995,"&lt;="&amp;$O$1020,D1995,"&lt;&gt;"&amp;0,D1995,"&lt;="&amp;$L$11)</f>
        <v>0</v>
      </c>
      <c r="H1995" s="242">
        <f>IF(G1995=0,0,SUMIFS('Sch A. Input'!$H986:$CJ986,'Sch A. Input'!$H$14:$CJ$14,"Recurring",'Sch A. Input'!$H$13:$CJ$13,"&lt;="&amp;$O$1020,'Sch A. Input'!$H$13:$CJ$13,"&lt;="&amp;$L$11))</f>
        <v>0</v>
      </c>
      <c r="I1995" s="242">
        <f>IF(G1995=0,0,SUMIFS('Sch A. Input'!$H986:$CJ986,'Sch A. Input'!$H$14:$CJ$14,"One-time",'Sch A. Input'!$H$13:$CJ$13,"&lt;="&amp;$O$1020,'Sch A. Input'!$H$13:$CJ$13,"&lt;="&amp;$L$11))</f>
        <v>0</v>
      </c>
      <c r="J1995" s="283">
        <f t="shared" ref="J1995:J2023" si="1589">SUM(H1995:I1995)</f>
        <v>0</v>
      </c>
      <c r="K1995" s="242">
        <f t="shared" ref="K1995:K2023" si="1590">IF(G1995=0,0,IFERROR(H1995/$M1995*$M$9,0))</f>
        <v>0</v>
      </c>
      <c r="L1995" s="242">
        <f t="shared" ref="L1995:L2023" si="1591">IF(G1995=0,0,IFERROR(K1995+I1995,0))</f>
        <v>0</v>
      </c>
      <c r="M1995" s="276">
        <f t="shared" si="1583"/>
        <v>0</v>
      </c>
      <c r="N1995" s="281">
        <f t="shared" si="1565"/>
        <v>0</v>
      </c>
      <c r="O1995" s="245">
        <f t="shared" si="1566"/>
        <v>0</v>
      </c>
      <c r="P1995" s="248"/>
      <c r="Q1995" s="285">
        <f t="shared" ref="Q1995:Q2023" si="1592">IF($F1995=0,IF(AND($D1995&lt;=Y$1020,$D1995&lt;&gt;0,$D1995&lt;=$E1995,$E1995&gt;O$1020),1,0),IF(AND($D1995&lt;=Y$1020,$D1995&lt;&gt;0,$E1995&gt;O$1020,$D1995&lt;=$E1995,$F1995&gt;O$1020),1,0))</f>
        <v>0</v>
      </c>
      <c r="R1995" s="242">
        <f>IF(Q1995=0,0,SUMIFS('Sch A. Input'!$H986:$CJ986,'Sch A. Input'!$H$14:$CJ$14,"Recurring",'Sch A. Input'!$H$13:$CJ$13,"&lt;="&amp;$L$11,'Sch A. Input'!$H$13:$CJ$13,"&lt;="&amp;$Y$1020,'Sch A. Input'!$H$13:$CJ$13,"&gt;"&amp;$O$1020))</f>
        <v>0</v>
      </c>
      <c r="S1995" s="242">
        <f>IF(Q1995=0,0,SUMIFS('Sch A. Input'!$H986:$CJ986,'Sch A. Input'!$H$14:$CJ$14,"One-time",'Sch A. Input'!$H$13:$CJ$13,"&lt;="&amp;$L$11,'Sch A. Input'!$H$13:$CJ$13,"&lt;="&amp;$Y$1020,'Sch A. Input'!$H$13:$CJ$13,"&gt;"&amp;$O$1020))</f>
        <v>0</v>
      </c>
      <c r="T1995" s="283">
        <f t="shared" ref="T1995:T2023" si="1593">SUM(R1995:S1995)</f>
        <v>0</v>
      </c>
      <c r="U1995" s="242">
        <f t="shared" ref="U1995:U2023" si="1594">IF(Q1995=0,0,IFERROR((R1995+H1995)/W1995*$M$9,0))</f>
        <v>0</v>
      </c>
      <c r="V1995" s="242">
        <f t="shared" ref="V1995:V2023" si="1595">IF(Q1995=0,0,IFERROR(U1995+S1995+I1995,0))</f>
        <v>0</v>
      </c>
      <c r="W1995" s="276">
        <f t="shared" si="1584"/>
        <v>0</v>
      </c>
      <c r="X1995" s="281">
        <f t="shared" si="1567"/>
        <v>0</v>
      </c>
      <c r="Y1995" s="245">
        <f t="shared" si="1568"/>
        <v>0</v>
      </c>
      <c r="Z1995" s="248"/>
      <c r="AA1995" s="285">
        <f t="shared" ref="AA1995:AA2023" si="1596">IF($F1995=0,IF(AND($D1995&lt;=AI$1020,$D1995&lt;&gt;0,$D1995&lt;=$E1995,$E1995&gt;Y$1020),1,0),IF(AND($D1995&lt;=AI$1020,$D1995&lt;&gt;0,$E1995&gt;Y$1020,$D1995&lt;=$E1995,$F1995&gt;Y$1020),1,0))</f>
        <v>0</v>
      </c>
      <c r="AB1995" s="242">
        <f>IF(AA1995=0,0,SUMIFS('Sch A. Input'!$H986:$CJ986,'Sch A. Input'!$H$14:$CJ$14,"Recurring",'Sch A. Input'!$H$13:$CJ$13,"&lt;="&amp;$L$11,'Sch A. Input'!$H$13:$CJ$13,"&lt;="&amp;$AI$1020,'Sch A. Input'!$H$13:$CJ$13,"&gt;"&amp;$Y$1020))</f>
        <v>0</v>
      </c>
      <c r="AC1995" s="242">
        <f>IF(AA1995=0,0,SUMIFS('Sch A. Input'!$H986:$CJ986,'Sch A. Input'!$H$14:$CJ$14,"One-time",'Sch A. Input'!$H$13:$CJ$13,"&lt;="&amp;$L$11,'Sch A. Input'!$H$13:$CJ$13,"&lt;="&amp;$AI$1020,'Sch A. Input'!$H$13:$CJ$13,"&gt;"&amp;$Y$1020))</f>
        <v>0</v>
      </c>
      <c r="AD1995" s="283">
        <f t="shared" ref="AD1995:AD2023" si="1597">SUM(AB1995:AC1995)</f>
        <v>0</v>
      </c>
      <c r="AE1995" s="242">
        <f t="shared" ref="AE1995:AE2023" si="1598">IF(AA1995=0,0,IFERROR((AB1995+R1995+H1995)/AG1995*$M$9,0))</f>
        <v>0</v>
      </c>
      <c r="AF1995" s="242">
        <f t="shared" ref="AF1995:AF2023" si="1599">IF(AA1995=0,0,IFERROR(AE1995+AC1995+S1995+I1995,0))</f>
        <v>0</v>
      </c>
      <c r="AG1995" s="276">
        <f t="shared" si="1585"/>
        <v>0</v>
      </c>
      <c r="AH1995" s="281">
        <f t="shared" si="1569"/>
        <v>0</v>
      </c>
      <c r="AI1995" s="245">
        <f t="shared" si="1570"/>
        <v>0</v>
      </c>
      <c r="AK1995" s="285">
        <f t="shared" ref="AK1995:AK2023" si="1600">IF($F1995=0,IF(AND($D1995&lt;=AS$1020,$D1995&lt;&gt;0,$D1995&lt;=$E1995,$E1995&gt;AI$1020),1,0),IF(AND($D1995&lt;=AS$1020,$D1995&lt;&gt;0,$E1995&gt;AI$1020,$F1995&lt;=AS$1020,$D1995&lt;=$E1995,$F1995&gt;AI$1020),1,0))</f>
        <v>0</v>
      </c>
      <c r="AL1995" s="242">
        <f>IF(AK1995=0,0,SUMIFS('Sch A. Input'!$H986:$CJ986,'Sch A. Input'!$H$14:$CJ$14,"Recurring",'Sch A. Input'!$H$13:$CJ$13,"&lt;="&amp;$L$11,'Sch A. Input'!$H$13:$CJ$13,"&lt;="&amp;$AS$1020,'Sch A. Input'!$H$13:$CJ$13,"&gt;"&amp;$AI$1020))</f>
        <v>0</v>
      </c>
      <c r="AM1995" s="242">
        <f>IF(AK1995=0,0,SUMIFS('Sch A. Input'!$H986:$CJ986,'Sch A. Input'!$H$14:$CJ$14,"One-time",'Sch A. Input'!$H$13:$CJ$13,"&lt;="&amp;$L$11,'Sch A. Input'!$H$13:$CJ$13,"&lt;="&amp;$AS$1020,'Sch A. Input'!$H$13:$CJ$13,"&gt;"&amp;$AI$1020))</f>
        <v>0</v>
      </c>
      <c r="AN1995" s="283">
        <f t="shared" ref="AN1995:AN2023" si="1601">+AL1995+AM1995</f>
        <v>0</v>
      </c>
      <c r="AO1995" s="242">
        <f t="shared" ref="AO1995:AO2023" si="1602">IF(AK1995=0,0,IFERROR((AL1995+AB1995+R1995+H1995)/AQ1995*$M$9,0))</f>
        <v>0</v>
      </c>
      <c r="AP1995" s="242">
        <f t="shared" ref="AP1995:AP2023" si="1603">IF(AK1995=0,0,IFERROR(AO1995+AM1995+AC1995+S1995+I1995,0))</f>
        <v>0</v>
      </c>
      <c r="AQ1995" s="276">
        <f t="shared" si="1586"/>
        <v>0</v>
      </c>
      <c r="AR1995" s="281">
        <f t="shared" si="1571"/>
        <v>0</v>
      </c>
      <c r="AS1995" s="245">
        <f t="shared" si="1572"/>
        <v>0</v>
      </c>
      <c r="AY1995" s="160"/>
      <c r="AZ1995" s="160"/>
      <c r="BK1995" s="2"/>
      <c r="BL1995" s="2"/>
      <c r="BM1995" s="2"/>
      <c r="BN1995" s="2"/>
      <c r="BO1995" s="2"/>
      <c r="BP1995" s="2"/>
      <c r="BQ1995" s="2"/>
      <c r="BR1995" s="2"/>
      <c r="BS1995" s="2"/>
      <c r="BT1995" s="2"/>
      <c r="BU1995" s="2"/>
      <c r="BV1995" s="2"/>
      <c r="BW1995" s="2"/>
      <c r="BX1995" s="2"/>
      <c r="BY1995" s="2"/>
      <c r="BZ1995" s="2"/>
      <c r="CA1995" s="2"/>
      <c r="CI1995"/>
      <c r="CJ1995"/>
      <c r="CK1995"/>
      <c r="CL1995"/>
      <c r="CM1995"/>
      <c r="CN1995"/>
      <c r="CO1995"/>
      <c r="CP1995"/>
      <c r="CQ1995"/>
      <c r="CR1995"/>
      <c r="CS1995"/>
      <c r="CT1995"/>
      <c r="CU1995"/>
      <c r="CV1995"/>
      <c r="CW1995"/>
      <c r="CX1995"/>
    </row>
    <row r="1996" spans="2:102" x14ac:dyDescent="0.35">
      <c r="B1996" s="70" t="str">
        <f t="shared" ref="B1996:F1996" si="1604">B989</f>
        <v/>
      </c>
      <c r="C1996" s="166" t="str">
        <f t="shared" si="1604"/>
        <v/>
      </c>
      <c r="D1996" s="273" t="str">
        <f t="shared" si="1604"/>
        <v/>
      </c>
      <c r="E1996" s="273">
        <f t="shared" si="1604"/>
        <v>45016</v>
      </c>
      <c r="F1996" s="273">
        <f t="shared" si="1604"/>
        <v>0</v>
      </c>
      <c r="G1996" s="98">
        <f t="shared" si="1588"/>
        <v>0</v>
      </c>
      <c r="H1996" s="242">
        <f>IF(G1996=0,0,SUMIFS('Sch A. Input'!$H987:$CJ987,'Sch A. Input'!$H$14:$CJ$14,"Recurring",'Sch A. Input'!$H$13:$CJ$13,"&lt;="&amp;$O$1020,'Sch A. Input'!$H$13:$CJ$13,"&lt;="&amp;$L$11))</f>
        <v>0</v>
      </c>
      <c r="I1996" s="242">
        <f>IF(G1996=0,0,SUMIFS('Sch A. Input'!$H987:$CJ987,'Sch A. Input'!$H$14:$CJ$14,"One-time",'Sch A. Input'!$H$13:$CJ$13,"&lt;="&amp;$O$1020,'Sch A. Input'!$H$13:$CJ$13,"&lt;="&amp;$L$11))</f>
        <v>0</v>
      </c>
      <c r="J1996" s="283">
        <f t="shared" si="1589"/>
        <v>0</v>
      </c>
      <c r="K1996" s="242">
        <f t="shared" si="1590"/>
        <v>0</v>
      </c>
      <c r="L1996" s="242">
        <f t="shared" si="1591"/>
        <v>0</v>
      </c>
      <c r="M1996" s="276">
        <f t="shared" si="1583"/>
        <v>0</v>
      </c>
      <c r="N1996" s="281">
        <f t="shared" si="1565"/>
        <v>0</v>
      </c>
      <c r="O1996" s="245">
        <f t="shared" si="1566"/>
        <v>0</v>
      </c>
      <c r="P1996" s="248"/>
      <c r="Q1996" s="285">
        <f t="shared" si="1592"/>
        <v>0</v>
      </c>
      <c r="R1996" s="242">
        <f>IF(Q1996=0,0,SUMIFS('Sch A. Input'!$H987:$CJ987,'Sch A. Input'!$H$14:$CJ$14,"Recurring",'Sch A. Input'!$H$13:$CJ$13,"&lt;="&amp;$L$11,'Sch A. Input'!$H$13:$CJ$13,"&lt;="&amp;$Y$1020,'Sch A. Input'!$H$13:$CJ$13,"&gt;"&amp;$O$1020))</f>
        <v>0</v>
      </c>
      <c r="S1996" s="242">
        <f>IF(Q1996=0,0,SUMIFS('Sch A. Input'!$H987:$CJ987,'Sch A. Input'!$H$14:$CJ$14,"One-time",'Sch A. Input'!$H$13:$CJ$13,"&lt;="&amp;$L$11,'Sch A. Input'!$H$13:$CJ$13,"&lt;="&amp;$Y$1020,'Sch A. Input'!$H$13:$CJ$13,"&gt;"&amp;$O$1020))</f>
        <v>0</v>
      </c>
      <c r="T1996" s="283">
        <f t="shared" si="1593"/>
        <v>0</v>
      </c>
      <c r="U1996" s="242">
        <f t="shared" si="1594"/>
        <v>0</v>
      </c>
      <c r="V1996" s="242">
        <f t="shared" si="1595"/>
        <v>0</v>
      </c>
      <c r="W1996" s="276">
        <f t="shared" si="1584"/>
        <v>0</v>
      </c>
      <c r="X1996" s="281">
        <f t="shared" si="1567"/>
        <v>0</v>
      </c>
      <c r="Y1996" s="245">
        <f t="shared" si="1568"/>
        <v>0</v>
      </c>
      <c r="Z1996" s="248"/>
      <c r="AA1996" s="285">
        <f t="shared" si="1596"/>
        <v>0</v>
      </c>
      <c r="AB1996" s="242">
        <f>IF(AA1996=0,0,SUMIFS('Sch A. Input'!$H987:$CJ987,'Sch A. Input'!$H$14:$CJ$14,"Recurring",'Sch A. Input'!$H$13:$CJ$13,"&lt;="&amp;$L$11,'Sch A. Input'!$H$13:$CJ$13,"&lt;="&amp;$AI$1020,'Sch A. Input'!$H$13:$CJ$13,"&gt;"&amp;$Y$1020))</f>
        <v>0</v>
      </c>
      <c r="AC1996" s="242">
        <f>IF(AA1996=0,0,SUMIFS('Sch A. Input'!$H987:$CJ987,'Sch A. Input'!$H$14:$CJ$14,"One-time",'Sch A. Input'!$H$13:$CJ$13,"&lt;="&amp;$L$11,'Sch A. Input'!$H$13:$CJ$13,"&lt;="&amp;$AI$1020,'Sch A. Input'!$H$13:$CJ$13,"&gt;"&amp;$Y$1020))</f>
        <v>0</v>
      </c>
      <c r="AD1996" s="283">
        <f t="shared" si="1597"/>
        <v>0</v>
      </c>
      <c r="AE1996" s="242">
        <f t="shared" si="1598"/>
        <v>0</v>
      </c>
      <c r="AF1996" s="242">
        <f t="shared" si="1599"/>
        <v>0</v>
      </c>
      <c r="AG1996" s="276">
        <f t="shared" si="1585"/>
        <v>0</v>
      </c>
      <c r="AH1996" s="281">
        <f t="shared" si="1569"/>
        <v>0</v>
      </c>
      <c r="AI1996" s="245">
        <f t="shared" si="1570"/>
        <v>0</v>
      </c>
      <c r="AK1996" s="285">
        <f t="shared" si="1600"/>
        <v>0</v>
      </c>
      <c r="AL1996" s="242">
        <f>IF(AK1996=0,0,SUMIFS('Sch A. Input'!$H987:$CJ987,'Sch A. Input'!$H$14:$CJ$14,"Recurring",'Sch A. Input'!$H$13:$CJ$13,"&lt;="&amp;$L$11,'Sch A. Input'!$H$13:$CJ$13,"&lt;="&amp;$AS$1020,'Sch A. Input'!$H$13:$CJ$13,"&gt;"&amp;$AI$1020))</f>
        <v>0</v>
      </c>
      <c r="AM1996" s="242">
        <f>IF(AK1996=0,0,SUMIFS('Sch A. Input'!$H987:$CJ987,'Sch A. Input'!$H$14:$CJ$14,"One-time",'Sch A. Input'!$H$13:$CJ$13,"&lt;="&amp;$L$11,'Sch A. Input'!$H$13:$CJ$13,"&lt;="&amp;$AS$1020,'Sch A. Input'!$H$13:$CJ$13,"&gt;"&amp;$AI$1020))</f>
        <v>0</v>
      </c>
      <c r="AN1996" s="283">
        <f t="shared" si="1601"/>
        <v>0</v>
      </c>
      <c r="AO1996" s="242">
        <f t="shared" si="1602"/>
        <v>0</v>
      </c>
      <c r="AP1996" s="242">
        <f t="shared" si="1603"/>
        <v>0</v>
      </c>
      <c r="AQ1996" s="276">
        <f t="shared" si="1586"/>
        <v>0</v>
      </c>
      <c r="AR1996" s="281">
        <f t="shared" si="1571"/>
        <v>0</v>
      </c>
      <c r="AS1996" s="245">
        <f t="shared" si="1572"/>
        <v>0</v>
      </c>
      <c r="AY1996" s="160"/>
      <c r="AZ1996" s="160"/>
      <c r="BK1996" s="2"/>
      <c r="BL1996" s="2"/>
      <c r="BM1996" s="2"/>
      <c r="BN1996" s="2"/>
      <c r="BO1996" s="2"/>
      <c r="BP1996" s="2"/>
      <c r="BQ1996" s="2"/>
      <c r="BR1996" s="2"/>
      <c r="BS1996" s="2"/>
      <c r="BT1996" s="2"/>
      <c r="BU1996" s="2"/>
      <c r="BV1996" s="2"/>
      <c r="BW1996" s="2"/>
      <c r="BX1996" s="2"/>
      <c r="BY1996" s="2"/>
      <c r="BZ1996" s="2"/>
      <c r="CA1996" s="2"/>
      <c r="CI1996"/>
      <c r="CJ1996"/>
      <c r="CK1996"/>
      <c r="CL1996"/>
      <c r="CM1996"/>
      <c r="CN1996"/>
      <c r="CO1996"/>
      <c r="CP1996"/>
      <c r="CQ1996"/>
      <c r="CR1996"/>
      <c r="CS1996"/>
      <c r="CT1996"/>
      <c r="CU1996"/>
      <c r="CV1996"/>
      <c r="CW1996"/>
      <c r="CX1996"/>
    </row>
    <row r="1997" spans="2:102" x14ac:dyDescent="0.35">
      <c r="B1997" s="70" t="str">
        <f t="shared" ref="B1997:F1997" si="1605">B990</f>
        <v/>
      </c>
      <c r="C1997" s="166" t="str">
        <f t="shared" si="1605"/>
        <v/>
      </c>
      <c r="D1997" s="273" t="str">
        <f t="shared" si="1605"/>
        <v/>
      </c>
      <c r="E1997" s="273">
        <f t="shared" si="1605"/>
        <v>45016</v>
      </c>
      <c r="F1997" s="273">
        <f t="shared" si="1605"/>
        <v>0</v>
      </c>
      <c r="G1997" s="98">
        <f t="shared" si="1588"/>
        <v>0</v>
      </c>
      <c r="H1997" s="242">
        <f>IF(G1997=0,0,SUMIFS('Sch A. Input'!$H988:$CJ988,'Sch A. Input'!$H$14:$CJ$14,"Recurring",'Sch A. Input'!$H$13:$CJ$13,"&lt;="&amp;$O$1020,'Sch A. Input'!$H$13:$CJ$13,"&lt;="&amp;$L$11))</f>
        <v>0</v>
      </c>
      <c r="I1997" s="242">
        <f>IF(G1997=0,0,SUMIFS('Sch A. Input'!$H988:$CJ988,'Sch A. Input'!$H$14:$CJ$14,"One-time",'Sch A. Input'!$H$13:$CJ$13,"&lt;="&amp;$O$1020,'Sch A. Input'!$H$13:$CJ$13,"&lt;="&amp;$L$11))</f>
        <v>0</v>
      </c>
      <c r="J1997" s="283">
        <f t="shared" si="1589"/>
        <v>0</v>
      </c>
      <c r="K1997" s="242">
        <f t="shared" si="1590"/>
        <v>0</v>
      </c>
      <c r="L1997" s="242">
        <f t="shared" si="1591"/>
        <v>0</v>
      </c>
      <c r="M1997" s="276">
        <f t="shared" si="1583"/>
        <v>0</v>
      </c>
      <c r="N1997" s="281">
        <f t="shared" si="1565"/>
        <v>0</v>
      </c>
      <c r="O1997" s="245">
        <f t="shared" si="1566"/>
        <v>0</v>
      </c>
      <c r="P1997" s="248"/>
      <c r="Q1997" s="285">
        <f t="shared" si="1592"/>
        <v>0</v>
      </c>
      <c r="R1997" s="242">
        <f>IF(Q1997=0,0,SUMIFS('Sch A. Input'!$H988:$CJ988,'Sch A. Input'!$H$14:$CJ$14,"Recurring",'Sch A. Input'!$H$13:$CJ$13,"&lt;="&amp;$L$11,'Sch A. Input'!$H$13:$CJ$13,"&lt;="&amp;$Y$1020,'Sch A. Input'!$H$13:$CJ$13,"&gt;"&amp;$O$1020))</f>
        <v>0</v>
      </c>
      <c r="S1997" s="242">
        <f>IF(Q1997=0,0,SUMIFS('Sch A. Input'!$H988:$CJ988,'Sch A. Input'!$H$14:$CJ$14,"One-time",'Sch A. Input'!$H$13:$CJ$13,"&lt;="&amp;$L$11,'Sch A. Input'!$H$13:$CJ$13,"&lt;="&amp;$Y$1020,'Sch A. Input'!$H$13:$CJ$13,"&gt;"&amp;$O$1020))</f>
        <v>0</v>
      </c>
      <c r="T1997" s="283">
        <f t="shared" si="1593"/>
        <v>0</v>
      </c>
      <c r="U1997" s="242">
        <f t="shared" si="1594"/>
        <v>0</v>
      </c>
      <c r="V1997" s="242">
        <f t="shared" si="1595"/>
        <v>0</v>
      </c>
      <c r="W1997" s="276">
        <f t="shared" si="1584"/>
        <v>0</v>
      </c>
      <c r="X1997" s="281">
        <f t="shared" si="1567"/>
        <v>0</v>
      </c>
      <c r="Y1997" s="245">
        <f t="shared" si="1568"/>
        <v>0</v>
      </c>
      <c r="Z1997" s="248"/>
      <c r="AA1997" s="285">
        <f t="shared" si="1596"/>
        <v>0</v>
      </c>
      <c r="AB1997" s="242">
        <f>IF(AA1997=0,0,SUMIFS('Sch A. Input'!$H988:$CJ988,'Sch A. Input'!$H$14:$CJ$14,"Recurring",'Sch A. Input'!$H$13:$CJ$13,"&lt;="&amp;$L$11,'Sch A. Input'!$H$13:$CJ$13,"&lt;="&amp;$AI$1020,'Sch A. Input'!$H$13:$CJ$13,"&gt;"&amp;$Y$1020))</f>
        <v>0</v>
      </c>
      <c r="AC1997" s="242">
        <f>IF(AA1997=0,0,SUMIFS('Sch A. Input'!$H988:$CJ988,'Sch A. Input'!$H$14:$CJ$14,"One-time",'Sch A. Input'!$H$13:$CJ$13,"&lt;="&amp;$L$11,'Sch A. Input'!$H$13:$CJ$13,"&lt;="&amp;$AI$1020,'Sch A. Input'!$H$13:$CJ$13,"&gt;"&amp;$Y$1020))</f>
        <v>0</v>
      </c>
      <c r="AD1997" s="283">
        <f t="shared" si="1597"/>
        <v>0</v>
      </c>
      <c r="AE1997" s="242">
        <f t="shared" si="1598"/>
        <v>0</v>
      </c>
      <c r="AF1997" s="242">
        <f t="shared" si="1599"/>
        <v>0</v>
      </c>
      <c r="AG1997" s="276">
        <f t="shared" si="1585"/>
        <v>0</v>
      </c>
      <c r="AH1997" s="281">
        <f t="shared" si="1569"/>
        <v>0</v>
      </c>
      <c r="AI1997" s="245">
        <f t="shared" si="1570"/>
        <v>0</v>
      </c>
      <c r="AK1997" s="285">
        <f t="shared" si="1600"/>
        <v>0</v>
      </c>
      <c r="AL1997" s="242">
        <f>IF(AK1997=0,0,SUMIFS('Sch A. Input'!$H988:$CJ988,'Sch A. Input'!$H$14:$CJ$14,"Recurring",'Sch A. Input'!$H$13:$CJ$13,"&lt;="&amp;$L$11,'Sch A. Input'!$H$13:$CJ$13,"&lt;="&amp;$AS$1020,'Sch A. Input'!$H$13:$CJ$13,"&gt;"&amp;$AI$1020))</f>
        <v>0</v>
      </c>
      <c r="AM1997" s="242">
        <f>IF(AK1997=0,0,SUMIFS('Sch A. Input'!$H988:$CJ988,'Sch A. Input'!$H$14:$CJ$14,"One-time",'Sch A. Input'!$H$13:$CJ$13,"&lt;="&amp;$L$11,'Sch A. Input'!$H$13:$CJ$13,"&lt;="&amp;$AS$1020,'Sch A. Input'!$H$13:$CJ$13,"&gt;"&amp;$AI$1020))</f>
        <v>0</v>
      </c>
      <c r="AN1997" s="283">
        <f t="shared" si="1601"/>
        <v>0</v>
      </c>
      <c r="AO1997" s="242">
        <f t="shared" si="1602"/>
        <v>0</v>
      </c>
      <c r="AP1997" s="242">
        <f t="shared" si="1603"/>
        <v>0</v>
      </c>
      <c r="AQ1997" s="276">
        <f t="shared" si="1586"/>
        <v>0</v>
      </c>
      <c r="AR1997" s="281">
        <f t="shared" si="1571"/>
        <v>0</v>
      </c>
      <c r="AS1997" s="245">
        <f t="shared" si="1572"/>
        <v>0</v>
      </c>
      <c r="AY1997" s="160"/>
      <c r="AZ1997" s="160"/>
      <c r="BK1997" s="2"/>
      <c r="BL1997" s="2"/>
      <c r="BM1997" s="2"/>
      <c r="BN1997" s="2"/>
      <c r="BO1997" s="2"/>
      <c r="BP1997" s="2"/>
      <c r="BQ1997" s="2"/>
      <c r="BR1997" s="2"/>
      <c r="BS1997" s="2"/>
      <c r="BT1997" s="2"/>
      <c r="BU1997" s="2"/>
      <c r="BV1997" s="2"/>
      <c r="BW1997" s="2"/>
      <c r="BX1997" s="2"/>
      <c r="BY1997" s="2"/>
      <c r="BZ1997" s="2"/>
      <c r="CA1997" s="2"/>
      <c r="CI1997"/>
      <c r="CJ1997"/>
      <c r="CK1997"/>
      <c r="CL1997"/>
      <c r="CM1997"/>
      <c r="CN1997"/>
      <c r="CO1997"/>
      <c r="CP1997"/>
      <c r="CQ1997"/>
      <c r="CR1997"/>
      <c r="CS1997"/>
      <c r="CT1997"/>
      <c r="CU1997"/>
      <c r="CV1997"/>
      <c r="CW1997"/>
      <c r="CX1997"/>
    </row>
    <row r="1998" spans="2:102" x14ac:dyDescent="0.35">
      <c r="B1998" s="70" t="str">
        <f t="shared" ref="B1998:F1998" si="1606">B991</f>
        <v/>
      </c>
      <c r="C1998" s="166" t="str">
        <f t="shared" si="1606"/>
        <v/>
      </c>
      <c r="D1998" s="273" t="str">
        <f t="shared" si="1606"/>
        <v/>
      </c>
      <c r="E1998" s="273">
        <f t="shared" si="1606"/>
        <v>45016</v>
      </c>
      <c r="F1998" s="273">
        <f t="shared" si="1606"/>
        <v>0</v>
      </c>
      <c r="G1998" s="98">
        <f t="shared" si="1588"/>
        <v>0</v>
      </c>
      <c r="H1998" s="242">
        <f>IF(G1998=0,0,SUMIFS('Sch A. Input'!$H989:$CJ989,'Sch A. Input'!$H$14:$CJ$14,"Recurring",'Sch A. Input'!$H$13:$CJ$13,"&lt;="&amp;$O$1020,'Sch A. Input'!$H$13:$CJ$13,"&lt;="&amp;$L$11))</f>
        <v>0</v>
      </c>
      <c r="I1998" s="242">
        <f>IF(G1998=0,0,SUMIFS('Sch A. Input'!$H989:$CJ989,'Sch A. Input'!$H$14:$CJ$14,"One-time",'Sch A. Input'!$H$13:$CJ$13,"&lt;="&amp;$O$1020,'Sch A. Input'!$H$13:$CJ$13,"&lt;="&amp;$L$11))</f>
        <v>0</v>
      </c>
      <c r="J1998" s="283">
        <f t="shared" si="1589"/>
        <v>0</v>
      </c>
      <c r="K1998" s="242">
        <f t="shared" si="1590"/>
        <v>0</v>
      </c>
      <c r="L1998" s="242">
        <f t="shared" si="1591"/>
        <v>0</v>
      </c>
      <c r="M1998" s="276">
        <f t="shared" si="1583"/>
        <v>0</v>
      </c>
      <c r="N1998" s="281">
        <f t="shared" si="1565"/>
        <v>0</v>
      </c>
      <c r="O1998" s="245">
        <f t="shared" si="1566"/>
        <v>0</v>
      </c>
      <c r="P1998" s="248"/>
      <c r="Q1998" s="285">
        <f t="shared" si="1592"/>
        <v>0</v>
      </c>
      <c r="R1998" s="242">
        <f>IF(Q1998=0,0,SUMIFS('Sch A. Input'!$H989:$CJ989,'Sch A. Input'!$H$14:$CJ$14,"Recurring",'Sch A. Input'!$H$13:$CJ$13,"&lt;="&amp;$L$11,'Sch A. Input'!$H$13:$CJ$13,"&lt;="&amp;$Y$1020,'Sch A. Input'!$H$13:$CJ$13,"&gt;"&amp;$O$1020))</f>
        <v>0</v>
      </c>
      <c r="S1998" s="242">
        <f>IF(Q1998=0,0,SUMIFS('Sch A. Input'!$H989:$CJ989,'Sch A. Input'!$H$14:$CJ$14,"One-time",'Sch A. Input'!$H$13:$CJ$13,"&lt;="&amp;$L$11,'Sch A. Input'!$H$13:$CJ$13,"&lt;="&amp;$Y$1020,'Sch A. Input'!$H$13:$CJ$13,"&gt;"&amp;$O$1020))</f>
        <v>0</v>
      </c>
      <c r="T1998" s="283">
        <f t="shared" si="1593"/>
        <v>0</v>
      </c>
      <c r="U1998" s="242">
        <f t="shared" si="1594"/>
        <v>0</v>
      </c>
      <c r="V1998" s="242">
        <f t="shared" si="1595"/>
        <v>0</v>
      </c>
      <c r="W1998" s="276">
        <f t="shared" si="1584"/>
        <v>0</v>
      </c>
      <c r="X1998" s="281">
        <f t="shared" si="1567"/>
        <v>0</v>
      </c>
      <c r="Y1998" s="245">
        <f t="shared" si="1568"/>
        <v>0</v>
      </c>
      <c r="Z1998" s="248"/>
      <c r="AA1998" s="285">
        <f t="shared" si="1596"/>
        <v>0</v>
      </c>
      <c r="AB1998" s="242">
        <f>IF(AA1998=0,0,SUMIFS('Sch A. Input'!$H989:$CJ989,'Sch A. Input'!$H$14:$CJ$14,"Recurring",'Sch A. Input'!$H$13:$CJ$13,"&lt;="&amp;$L$11,'Sch A. Input'!$H$13:$CJ$13,"&lt;="&amp;$AI$1020,'Sch A. Input'!$H$13:$CJ$13,"&gt;"&amp;$Y$1020))</f>
        <v>0</v>
      </c>
      <c r="AC1998" s="242">
        <f>IF(AA1998=0,0,SUMIFS('Sch A. Input'!$H989:$CJ989,'Sch A. Input'!$H$14:$CJ$14,"One-time",'Sch A. Input'!$H$13:$CJ$13,"&lt;="&amp;$L$11,'Sch A. Input'!$H$13:$CJ$13,"&lt;="&amp;$AI$1020,'Sch A. Input'!$H$13:$CJ$13,"&gt;"&amp;$Y$1020))</f>
        <v>0</v>
      </c>
      <c r="AD1998" s="283">
        <f t="shared" si="1597"/>
        <v>0</v>
      </c>
      <c r="AE1998" s="242">
        <f t="shared" si="1598"/>
        <v>0</v>
      </c>
      <c r="AF1998" s="242">
        <f t="shared" si="1599"/>
        <v>0</v>
      </c>
      <c r="AG1998" s="276">
        <f t="shared" si="1585"/>
        <v>0</v>
      </c>
      <c r="AH1998" s="281">
        <f t="shared" si="1569"/>
        <v>0</v>
      </c>
      <c r="AI1998" s="245">
        <f t="shared" si="1570"/>
        <v>0</v>
      </c>
      <c r="AK1998" s="285">
        <f t="shared" si="1600"/>
        <v>0</v>
      </c>
      <c r="AL1998" s="242">
        <f>IF(AK1998=0,0,SUMIFS('Sch A. Input'!$H989:$CJ989,'Sch A. Input'!$H$14:$CJ$14,"Recurring",'Sch A. Input'!$H$13:$CJ$13,"&lt;="&amp;$L$11,'Sch A. Input'!$H$13:$CJ$13,"&lt;="&amp;$AS$1020,'Sch A. Input'!$H$13:$CJ$13,"&gt;"&amp;$AI$1020))</f>
        <v>0</v>
      </c>
      <c r="AM1998" s="242">
        <f>IF(AK1998=0,0,SUMIFS('Sch A. Input'!$H989:$CJ989,'Sch A. Input'!$H$14:$CJ$14,"One-time",'Sch A. Input'!$H$13:$CJ$13,"&lt;="&amp;$L$11,'Sch A. Input'!$H$13:$CJ$13,"&lt;="&amp;$AS$1020,'Sch A. Input'!$H$13:$CJ$13,"&gt;"&amp;$AI$1020))</f>
        <v>0</v>
      </c>
      <c r="AN1998" s="283">
        <f t="shared" si="1601"/>
        <v>0</v>
      </c>
      <c r="AO1998" s="242">
        <f t="shared" si="1602"/>
        <v>0</v>
      </c>
      <c r="AP1998" s="242">
        <f t="shared" si="1603"/>
        <v>0</v>
      </c>
      <c r="AQ1998" s="276">
        <f t="shared" si="1586"/>
        <v>0</v>
      </c>
      <c r="AR1998" s="281">
        <f t="shared" si="1571"/>
        <v>0</v>
      </c>
      <c r="AS1998" s="245">
        <f t="shared" si="1572"/>
        <v>0</v>
      </c>
      <c r="AY1998" s="160"/>
      <c r="AZ1998" s="160"/>
      <c r="BK1998" s="2"/>
      <c r="BL1998" s="2"/>
      <c r="BM1998" s="2"/>
      <c r="BN1998" s="2"/>
      <c r="BO1998" s="2"/>
      <c r="BP1998" s="2"/>
      <c r="BQ1998" s="2"/>
      <c r="BR1998" s="2"/>
      <c r="BS1998" s="2"/>
      <c r="BT1998" s="2"/>
      <c r="BU1998" s="2"/>
      <c r="BV1998" s="2"/>
      <c r="BW1998" s="2"/>
      <c r="BX1998" s="2"/>
      <c r="BY1998" s="2"/>
      <c r="BZ1998" s="2"/>
      <c r="CA1998" s="2"/>
      <c r="CI1998"/>
      <c r="CJ1998"/>
      <c r="CK1998"/>
      <c r="CL1998"/>
      <c r="CM1998"/>
      <c r="CN1998"/>
      <c r="CO1998"/>
      <c r="CP1998"/>
      <c r="CQ1998"/>
      <c r="CR1998"/>
      <c r="CS1998"/>
      <c r="CT1998"/>
      <c r="CU1998"/>
      <c r="CV1998"/>
      <c r="CW1998"/>
      <c r="CX1998"/>
    </row>
    <row r="1999" spans="2:102" x14ac:dyDescent="0.35">
      <c r="B1999" s="70" t="str">
        <f t="shared" ref="B1999:F1999" si="1607">B992</f>
        <v/>
      </c>
      <c r="C1999" s="166" t="str">
        <f t="shared" si="1607"/>
        <v/>
      </c>
      <c r="D1999" s="273" t="str">
        <f t="shared" si="1607"/>
        <v/>
      </c>
      <c r="E1999" s="273">
        <f t="shared" si="1607"/>
        <v>45016</v>
      </c>
      <c r="F1999" s="273">
        <f t="shared" si="1607"/>
        <v>0</v>
      </c>
      <c r="G1999" s="98">
        <f t="shared" si="1588"/>
        <v>0</v>
      </c>
      <c r="H1999" s="242">
        <f>IF(G1999=0,0,SUMIFS('Sch A. Input'!$H990:$CJ990,'Sch A. Input'!$H$14:$CJ$14,"Recurring",'Sch A. Input'!$H$13:$CJ$13,"&lt;="&amp;$O$1020,'Sch A. Input'!$H$13:$CJ$13,"&lt;="&amp;$L$11))</f>
        <v>0</v>
      </c>
      <c r="I1999" s="242">
        <f>IF(G1999=0,0,SUMIFS('Sch A. Input'!$H990:$CJ990,'Sch A. Input'!$H$14:$CJ$14,"One-time",'Sch A. Input'!$H$13:$CJ$13,"&lt;="&amp;$O$1020,'Sch A. Input'!$H$13:$CJ$13,"&lt;="&amp;$L$11))</f>
        <v>0</v>
      </c>
      <c r="J1999" s="283">
        <f t="shared" si="1589"/>
        <v>0</v>
      </c>
      <c r="K1999" s="242">
        <f t="shared" si="1590"/>
        <v>0</v>
      </c>
      <c r="L1999" s="242">
        <f t="shared" si="1591"/>
        <v>0</v>
      </c>
      <c r="M1999" s="276">
        <f t="shared" si="1583"/>
        <v>0</v>
      </c>
      <c r="N1999" s="281">
        <f t="shared" si="1565"/>
        <v>0</v>
      </c>
      <c r="O1999" s="245">
        <f t="shared" si="1566"/>
        <v>0</v>
      </c>
      <c r="P1999" s="248"/>
      <c r="Q1999" s="285">
        <f t="shared" si="1592"/>
        <v>0</v>
      </c>
      <c r="R1999" s="242">
        <f>IF(Q1999=0,0,SUMIFS('Sch A. Input'!$H990:$CJ990,'Sch A. Input'!$H$14:$CJ$14,"Recurring",'Sch A. Input'!$H$13:$CJ$13,"&lt;="&amp;$L$11,'Sch A. Input'!$H$13:$CJ$13,"&lt;="&amp;$Y$1020,'Sch A. Input'!$H$13:$CJ$13,"&gt;"&amp;$O$1020))</f>
        <v>0</v>
      </c>
      <c r="S1999" s="242">
        <f>IF(Q1999=0,0,SUMIFS('Sch A. Input'!$H990:$CJ990,'Sch A. Input'!$H$14:$CJ$14,"One-time",'Sch A. Input'!$H$13:$CJ$13,"&lt;="&amp;$L$11,'Sch A. Input'!$H$13:$CJ$13,"&lt;="&amp;$Y$1020,'Sch A. Input'!$H$13:$CJ$13,"&gt;"&amp;$O$1020))</f>
        <v>0</v>
      </c>
      <c r="T1999" s="283">
        <f t="shared" si="1593"/>
        <v>0</v>
      </c>
      <c r="U1999" s="242">
        <f t="shared" si="1594"/>
        <v>0</v>
      </c>
      <c r="V1999" s="242">
        <f t="shared" si="1595"/>
        <v>0</v>
      </c>
      <c r="W1999" s="276">
        <f t="shared" si="1584"/>
        <v>0</v>
      </c>
      <c r="X1999" s="281">
        <f t="shared" si="1567"/>
        <v>0</v>
      </c>
      <c r="Y1999" s="245">
        <f t="shared" si="1568"/>
        <v>0</v>
      </c>
      <c r="Z1999" s="248"/>
      <c r="AA1999" s="285">
        <f t="shared" si="1596"/>
        <v>0</v>
      </c>
      <c r="AB1999" s="242">
        <f>IF(AA1999=0,0,SUMIFS('Sch A. Input'!$H990:$CJ990,'Sch A. Input'!$H$14:$CJ$14,"Recurring",'Sch A. Input'!$H$13:$CJ$13,"&lt;="&amp;$L$11,'Sch A. Input'!$H$13:$CJ$13,"&lt;="&amp;$AI$1020,'Sch A. Input'!$H$13:$CJ$13,"&gt;"&amp;$Y$1020))</f>
        <v>0</v>
      </c>
      <c r="AC1999" s="242">
        <f>IF(AA1999=0,0,SUMIFS('Sch A. Input'!$H990:$CJ990,'Sch A. Input'!$H$14:$CJ$14,"One-time",'Sch A. Input'!$H$13:$CJ$13,"&lt;="&amp;$L$11,'Sch A. Input'!$H$13:$CJ$13,"&lt;="&amp;$AI$1020,'Sch A. Input'!$H$13:$CJ$13,"&gt;"&amp;$Y$1020))</f>
        <v>0</v>
      </c>
      <c r="AD1999" s="283">
        <f t="shared" si="1597"/>
        <v>0</v>
      </c>
      <c r="AE1999" s="242">
        <f t="shared" si="1598"/>
        <v>0</v>
      </c>
      <c r="AF1999" s="242">
        <f t="shared" si="1599"/>
        <v>0</v>
      </c>
      <c r="AG1999" s="276">
        <f t="shared" si="1585"/>
        <v>0</v>
      </c>
      <c r="AH1999" s="281">
        <f t="shared" si="1569"/>
        <v>0</v>
      </c>
      <c r="AI1999" s="245">
        <f t="shared" si="1570"/>
        <v>0</v>
      </c>
      <c r="AK1999" s="285">
        <f t="shared" si="1600"/>
        <v>0</v>
      </c>
      <c r="AL1999" s="242">
        <f>IF(AK1999=0,0,SUMIFS('Sch A. Input'!$H990:$CJ990,'Sch A. Input'!$H$14:$CJ$14,"Recurring",'Sch A. Input'!$H$13:$CJ$13,"&lt;="&amp;$L$11,'Sch A. Input'!$H$13:$CJ$13,"&lt;="&amp;$AS$1020,'Sch A. Input'!$H$13:$CJ$13,"&gt;"&amp;$AI$1020))</f>
        <v>0</v>
      </c>
      <c r="AM1999" s="242">
        <f>IF(AK1999=0,0,SUMIFS('Sch A. Input'!$H990:$CJ990,'Sch A. Input'!$H$14:$CJ$14,"One-time",'Sch A. Input'!$H$13:$CJ$13,"&lt;="&amp;$L$11,'Sch A. Input'!$H$13:$CJ$13,"&lt;="&amp;$AS$1020,'Sch A. Input'!$H$13:$CJ$13,"&gt;"&amp;$AI$1020))</f>
        <v>0</v>
      </c>
      <c r="AN1999" s="283">
        <f t="shared" si="1601"/>
        <v>0</v>
      </c>
      <c r="AO1999" s="242">
        <f t="shared" si="1602"/>
        <v>0</v>
      </c>
      <c r="AP1999" s="242">
        <f t="shared" si="1603"/>
        <v>0</v>
      </c>
      <c r="AQ1999" s="276">
        <f t="shared" si="1586"/>
        <v>0</v>
      </c>
      <c r="AR1999" s="281">
        <f t="shared" si="1571"/>
        <v>0</v>
      </c>
      <c r="AS1999" s="245">
        <f t="shared" si="1572"/>
        <v>0</v>
      </c>
      <c r="AY1999" s="160"/>
      <c r="AZ1999" s="160"/>
      <c r="BK1999" s="2"/>
      <c r="BL1999" s="2"/>
      <c r="BM1999" s="2"/>
      <c r="BN1999" s="2"/>
      <c r="BO1999" s="2"/>
      <c r="BP1999" s="2"/>
      <c r="BQ1999" s="2"/>
      <c r="BR1999" s="2"/>
      <c r="BS1999" s="2"/>
      <c r="BT1999" s="2"/>
      <c r="BU1999" s="2"/>
      <c r="BV1999" s="2"/>
      <c r="BW1999" s="2"/>
      <c r="BX1999" s="2"/>
      <c r="BY1999" s="2"/>
      <c r="BZ1999" s="2"/>
      <c r="CA1999" s="2"/>
      <c r="CI1999"/>
      <c r="CJ1999"/>
      <c r="CK1999"/>
      <c r="CL1999"/>
      <c r="CM1999"/>
      <c r="CN1999"/>
      <c r="CO1999"/>
      <c r="CP1999"/>
      <c r="CQ1999"/>
      <c r="CR1999"/>
      <c r="CS1999"/>
      <c r="CT1999"/>
      <c r="CU1999"/>
      <c r="CV1999"/>
      <c r="CW1999"/>
      <c r="CX1999"/>
    </row>
    <row r="2000" spans="2:102" x14ac:dyDescent="0.35">
      <c r="B2000" s="70" t="str">
        <f t="shared" ref="B2000:F2000" si="1608">B993</f>
        <v/>
      </c>
      <c r="C2000" s="166" t="str">
        <f t="shared" si="1608"/>
        <v/>
      </c>
      <c r="D2000" s="273" t="str">
        <f t="shared" si="1608"/>
        <v/>
      </c>
      <c r="E2000" s="273">
        <f t="shared" si="1608"/>
        <v>45016</v>
      </c>
      <c r="F2000" s="273">
        <f t="shared" si="1608"/>
        <v>0</v>
      </c>
      <c r="G2000" s="98">
        <f t="shared" si="1588"/>
        <v>0</v>
      </c>
      <c r="H2000" s="242">
        <f>IF(G2000=0,0,SUMIFS('Sch A. Input'!$H991:$CJ991,'Sch A. Input'!$H$14:$CJ$14,"Recurring",'Sch A. Input'!$H$13:$CJ$13,"&lt;="&amp;$O$1020,'Sch A. Input'!$H$13:$CJ$13,"&lt;="&amp;$L$11))</f>
        <v>0</v>
      </c>
      <c r="I2000" s="242">
        <f>IF(G2000=0,0,SUMIFS('Sch A. Input'!$H991:$CJ991,'Sch A. Input'!$H$14:$CJ$14,"One-time",'Sch A. Input'!$H$13:$CJ$13,"&lt;="&amp;$O$1020,'Sch A. Input'!$H$13:$CJ$13,"&lt;="&amp;$L$11))</f>
        <v>0</v>
      </c>
      <c r="J2000" s="283">
        <f t="shared" si="1589"/>
        <v>0</v>
      </c>
      <c r="K2000" s="242">
        <f t="shared" si="1590"/>
        <v>0</v>
      </c>
      <c r="L2000" s="242">
        <f t="shared" si="1591"/>
        <v>0</v>
      </c>
      <c r="M2000" s="276">
        <f t="shared" si="1583"/>
        <v>0</v>
      </c>
      <c r="N2000" s="281">
        <f t="shared" si="1565"/>
        <v>0</v>
      </c>
      <c r="O2000" s="245">
        <f t="shared" si="1566"/>
        <v>0</v>
      </c>
      <c r="P2000" s="248"/>
      <c r="Q2000" s="285">
        <f t="shared" si="1592"/>
        <v>0</v>
      </c>
      <c r="R2000" s="242">
        <f>IF(Q2000=0,0,SUMIFS('Sch A. Input'!$H991:$CJ991,'Sch A. Input'!$H$14:$CJ$14,"Recurring",'Sch A. Input'!$H$13:$CJ$13,"&lt;="&amp;$L$11,'Sch A. Input'!$H$13:$CJ$13,"&lt;="&amp;$Y$1020,'Sch A. Input'!$H$13:$CJ$13,"&gt;"&amp;$O$1020))</f>
        <v>0</v>
      </c>
      <c r="S2000" s="242">
        <f>IF(Q2000=0,0,SUMIFS('Sch A. Input'!$H991:$CJ991,'Sch A. Input'!$H$14:$CJ$14,"One-time",'Sch A. Input'!$H$13:$CJ$13,"&lt;="&amp;$L$11,'Sch A. Input'!$H$13:$CJ$13,"&lt;="&amp;$Y$1020,'Sch A. Input'!$H$13:$CJ$13,"&gt;"&amp;$O$1020))</f>
        <v>0</v>
      </c>
      <c r="T2000" s="283">
        <f t="shared" si="1593"/>
        <v>0</v>
      </c>
      <c r="U2000" s="242">
        <f t="shared" si="1594"/>
        <v>0</v>
      </c>
      <c r="V2000" s="242">
        <f t="shared" si="1595"/>
        <v>0</v>
      </c>
      <c r="W2000" s="276">
        <f t="shared" si="1584"/>
        <v>0</v>
      </c>
      <c r="X2000" s="281">
        <f t="shared" si="1567"/>
        <v>0</v>
      </c>
      <c r="Y2000" s="245">
        <f t="shared" si="1568"/>
        <v>0</v>
      </c>
      <c r="Z2000" s="248"/>
      <c r="AA2000" s="285">
        <f t="shared" si="1596"/>
        <v>0</v>
      </c>
      <c r="AB2000" s="242">
        <f>IF(AA2000=0,0,SUMIFS('Sch A. Input'!$H991:$CJ991,'Sch A. Input'!$H$14:$CJ$14,"Recurring",'Sch A. Input'!$H$13:$CJ$13,"&lt;="&amp;$L$11,'Sch A. Input'!$H$13:$CJ$13,"&lt;="&amp;$AI$1020,'Sch A. Input'!$H$13:$CJ$13,"&gt;"&amp;$Y$1020))</f>
        <v>0</v>
      </c>
      <c r="AC2000" s="242">
        <f>IF(AA2000=0,0,SUMIFS('Sch A. Input'!$H991:$CJ991,'Sch A. Input'!$H$14:$CJ$14,"One-time",'Sch A. Input'!$H$13:$CJ$13,"&lt;="&amp;$L$11,'Sch A. Input'!$H$13:$CJ$13,"&lt;="&amp;$AI$1020,'Sch A. Input'!$H$13:$CJ$13,"&gt;"&amp;$Y$1020))</f>
        <v>0</v>
      </c>
      <c r="AD2000" s="283">
        <f t="shared" si="1597"/>
        <v>0</v>
      </c>
      <c r="AE2000" s="242">
        <f t="shared" si="1598"/>
        <v>0</v>
      </c>
      <c r="AF2000" s="242">
        <f t="shared" si="1599"/>
        <v>0</v>
      </c>
      <c r="AG2000" s="276">
        <f t="shared" si="1585"/>
        <v>0</v>
      </c>
      <c r="AH2000" s="281">
        <f t="shared" si="1569"/>
        <v>0</v>
      </c>
      <c r="AI2000" s="245">
        <f t="shared" si="1570"/>
        <v>0</v>
      </c>
      <c r="AK2000" s="285">
        <f t="shared" si="1600"/>
        <v>0</v>
      </c>
      <c r="AL2000" s="242">
        <f>IF(AK2000=0,0,SUMIFS('Sch A. Input'!$H991:$CJ991,'Sch A. Input'!$H$14:$CJ$14,"Recurring",'Sch A. Input'!$H$13:$CJ$13,"&lt;="&amp;$L$11,'Sch A. Input'!$H$13:$CJ$13,"&lt;="&amp;$AS$1020,'Sch A. Input'!$H$13:$CJ$13,"&gt;"&amp;$AI$1020))</f>
        <v>0</v>
      </c>
      <c r="AM2000" s="242">
        <f>IF(AK2000=0,0,SUMIFS('Sch A. Input'!$H991:$CJ991,'Sch A. Input'!$H$14:$CJ$14,"One-time",'Sch A. Input'!$H$13:$CJ$13,"&lt;="&amp;$L$11,'Sch A. Input'!$H$13:$CJ$13,"&lt;="&amp;$AS$1020,'Sch A. Input'!$H$13:$CJ$13,"&gt;"&amp;$AI$1020))</f>
        <v>0</v>
      </c>
      <c r="AN2000" s="283">
        <f t="shared" si="1601"/>
        <v>0</v>
      </c>
      <c r="AO2000" s="242">
        <f t="shared" si="1602"/>
        <v>0</v>
      </c>
      <c r="AP2000" s="242">
        <f t="shared" si="1603"/>
        <v>0</v>
      </c>
      <c r="AQ2000" s="276">
        <f t="shared" si="1586"/>
        <v>0</v>
      </c>
      <c r="AR2000" s="281">
        <f t="shared" si="1571"/>
        <v>0</v>
      </c>
      <c r="AS2000" s="245">
        <f t="shared" si="1572"/>
        <v>0</v>
      </c>
      <c r="AY2000" s="160"/>
      <c r="AZ2000" s="160"/>
      <c r="BK2000" s="2"/>
      <c r="BL2000" s="2"/>
      <c r="BM2000" s="2"/>
      <c r="BN2000" s="2"/>
      <c r="BO2000" s="2"/>
      <c r="BP2000" s="2"/>
      <c r="BQ2000" s="2"/>
      <c r="BR2000" s="2"/>
      <c r="BS2000" s="2"/>
      <c r="BT2000" s="2"/>
      <c r="BU2000" s="2"/>
      <c r="BV2000" s="2"/>
      <c r="BW2000" s="2"/>
      <c r="BX2000" s="2"/>
      <c r="BY2000" s="2"/>
      <c r="BZ2000" s="2"/>
      <c r="CA2000" s="2"/>
      <c r="CI2000"/>
      <c r="CJ2000"/>
      <c r="CK2000"/>
      <c r="CL2000"/>
      <c r="CM2000"/>
      <c r="CN2000"/>
      <c r="CO2000"/>
      <c r="CP2000"/>
      <c r="CQ2000"/>
      <c r="CR2000"/>
      <c r="CS2000"/>
      <c r="CT2000"/>
      <c r="CU2000"/>
      <c r="CV2000"/>
      <c r="CW2000"/>
      <c r="CX2000"/>
    </row>
    <row r="2001" spans="2:102" x14ac:dyDescent="0.35">
      <c r="B2001" s="70" t="str">
        <f t="shared" ref="B2001:F2001" si="1609">B994</f>
        <v/>
      </c>
      <c r="C2001" s="166" t="str">
        <f t="shared" si="1609"/>
        <v/>
      </c>
      <c r="D2001" s="273" t="str">
        <f t="shared" si="1609"/>
        <v/>
      </c>
      <c r="E2001" s="273">
        <f t="shared" si="1609"/>
        <v>45016</v>
      </c>
      <c r="F2001" s="273">
        <f t="shared" si="1609"/>
        <v>0</v>
      </c>
      <c r="G2001" s="98">
        <f t="shared" si="1588"/>
        <v>0</v>
      </c>
      <c r="H2001" s="242">
        <f>IF(G2001=0,0,SUMIFS('Sch A. Input'!$H992:$CJ992,'Sch A. Input'!$H$14:$CJ$14,"Recurring",'Sch A. Input'!$H$13:$CJ$13,"&lt;="&amp;$O$1020,'Sch A. Input'!$H$13:$CJ$13,"&lt;="&amp;$L$11))</f>
        <v>0</v>
      </c>
      <c r="I2001" s="242">
        <f>IF(G2001=0,0,SUMIFS('Sch A. Input'!$H992:$CJ992,'Sch A. Input'!$H$14:$CJ$14,"One-time",'Sch A. Input'!$H$13:$CJ$13,"&lt;="&amp;$O$1020,'Sch A. Input'!$H$13:$CJ$13,"&lt;="&amp;$L$11))</f>
        <v>0</v>
      </c>
      <c r="J2001" s="283">
        <f t="shared" si="1589"/>
        <v>0</v>
      </c>
      <c r="K2001" s="242">
        <f t="shared" si="1590"/>
        <v>0</v>
      </c>
      <c r="L2001" s="242">
        <f t="shared" si="1591"/>
        <v>0</v>
      </c>
      <c r="M2001" s="276">
        <f t="shared" si="1583"/>
        <v>0</v>
      </c>
      <c r="N2001" s="281">
        <f t="shared" si="1565"/>
        <v>0</v>
      </c>
      <c r="O2001" s="245">
        <f t="shared" si="1566"/>
        <v>0</v>
      </c>
      <c r="P2001" s="248"/>
      <c r="Q2001" s="285">
        <f t="shared" si="1592"/>
        <v>0</v>
      </c>
      <c r="R2001" s="242">
        <f>IF(Q2001=0,0,SUMIFS('Sch A. Input'!$H992:$CJ992,'Sch A. Input'!$H$14:$CJ$14,"Recurring",'Sch A. Input'!$H$13:$CJ$13,"&lt;="&amp;$L$11,'Sch A. Input'!$H$13:$CJ$13,"&lt;="&amp;$Y$1020,'Sch A. Input'!$H$13:$CJ$13,"&gt;"&amp;$O$1020))</f>
        <v>0</v>
      </c>
      <c r="S2001" s="242">
        <f>IF(Q2001=0,0,SUMIFS('Sch A. Input'!$H992:$CJ992,'Sch A. Input'!$H$14:$CJ$14,"One-time",'Sch A. Input'!$H$13:$CJ$13,"&lt;="&amp;$L$11,'Sch A. Input'!$H$13:$CJ$13,"&lt;="&amp;$Y$1020,'Sch A. Input'!$H$13:$CJ$13,"&gt;"&amp;$O$1020))</f>
        <v>0</v>
      </c>
      <c r="T2001" s="283">
        <f t="shared" si="1593"/>
        <v>0</v>
      </c>
      <c r="U2001" s="242">
        <f t="shared" si="1594"/>
        <v>0</v>
      </c>
      <c r="V2001" s="242">
        <f t="shared" si="1595"/>
        <v>0</v>
      </c>
      <c r="W2001" s="276">
        <f t="shared" si="1584"/>
        <v>0</v>
      </c>
      <c r="X2001" s="281">
        <f t="shared" si="1567"/>
        <v>0</v>
      </c>
      <c r="Y2001" s="245">
        <f t="shared" si="1568"/>
        <v>0</v>
      </c>
      <c r="Z2001" s="248"/>
      <c r="AA2001" s="285">
        <f t="shared" si="1596"/>
        <v>0</v>
      </c>
      <c r="AB2001" s="242">
        <f>IF(AA2001=0,0,SUMIFS('Sch A. Input'!$H992:$CJ992,'Sch A. Input'!$H$14:$CJ$14,"Recurring",'Sch A. Input'!$H$13:$CJ$13,"&lt;="&amp;$L$11,'Sch A. Input'!$H$13:$CJ$13,"&lt;="&amp;$AI$1020,'Sch A. Input'!$H$13:$CJ$13,"&gt;"&amp;$Y$1020))</f>
        <v>0</v>
      </c>
      <c r="AC2001" s="242">
        <f>IF(AA2001=0,0,SUMIFS('Sch A. Input'!$H992:$CJ992,'Sch A. Input'!$H$14:$CJ$14,"One-time",'Sch A. Input'!$H$13:$CJ$13,"&lt;="&amp;$L$11,'Sch A. Input'!$H$13:$CJ$13,"&lt;="&amp;$AI$1020,'Sch A. Input'!$H$13:$CJ$13,"&gt;"&amp;$Y$1020))</f>
        <v>0</v>
      </c>
      <c r="AD2001" s="283">
        <f t="shared" si="1597"/>
        <v>0</v>
      </c>
      <c r="AE2001" s="242">
        <f t="shared" si="1598"/>
        <v>0</v>
      </c>
      <c r="AF2001" s="242">
        <f t="shared" si="1599"/>
        <v>0</v>
      </c>
      <c r="AG2001" s="276">
        <f t="shared" si="1585"/>
        <v>0</v>
      </c>
      <c r="AH2001" s="281">
        <f t="shared" si="1569"/>
        <v>0</v>
      </c>
      <c r="AI2001" s="245">
        <f t="shared" si="1570"/>
        <v>0</v>
      </c>
      <c r="AK2001" s="285">
        <f t="shared" si="1600"/>
        <v>0</v>
      </c>
      <c r="AL2001" s="242">
        <f>IF(AK2001=0,0,SUMIFS('Sch A. Input'!$H992:$CJ992,'Sch A. Input'!$H$14:$CJ$14,"Recurring",'Sch A. Input'!$H$13:$CJ$13,"&lt;="&amp;$L$11,'Sch A. Input'!$H$13:$CJ$13,"&lt;="&amp;$AS$1020,'Sch A. Input'!$H$13:$CJ$13,"&gt;"&amp;$AI$1020))</f>
        <v>0</v>
      </c>
      <c r="AM2001" s="242">
        <f>IF(AK2001=0,0,SUMIFS('Sch A. Input'!$H992:$CJ992,'Sch A. Input'!$H$14:$CJ$14,"One-time",'Sch A. Input'!$H$13:$CJ$13,"&lt;="&amp;$L$11,'Sch A. Input'!$H$13:$CJ$13,"&lt;="&amp;$AS$1020,'Sch A. Input'!$H$13:$CJ$13,"&gt;"&amp;$AI$1020))</f>
        <v>0</v>
      </c>
      <c r="AN2001" s="283">
        <f t="shared" si="1601"/>
        <v>0</v>
      </c>
      <c r="AO2001" s="242">
        <f t="shared" si="1602"/>
        <v>0</v>
      </c>
      <c r="AP2001" s="242">
        <f t="shared" si="1603"/>
        <v>0</v>
      </c>
      <c r="AQ2001" s="276">
        <f t="shared" si="1586"/>
        <v>0</v>
      </c>
      <c r="AR2001" s="281">
        <f t="shared" si="1571"/>
        <v>0</v>
      </c>
      <c r="AS2001" s="245">
        <f t="shared" si="1572"/>
        <v>0</v>
      </c>
      <c r="AY2001" s="160"/>
      <c r="AZ2001" s="160"/>
      <c r="BK2001" s="2"/>
      <c r="BL2001" s="2"/>
      <c r="BM2001" s="2"/>
      <c r="BN2001" s="2"/>
      <c r="BO2001" s="2"/>
      <c r="BP2001" s="2"/>
      <c r="BQ2001" s="2"/>
      <c r="BR2001" s="2"/>
      <c r="BS2001" s="2"/>
      <c r="BT2001" s="2"/>
      <c r="BU2001" s="2"/>
      <c r="BV2001" s="2"/>
      <c r="BW2001" s="2"/>
      <c r="BX2001" s="2"/>
      <c r="BY2001" s="2"/>
      <c r="BZ2001" s="2"/>
      <c r="CA2001" s="2"/>
      <c r="CI2001"/>
      <c r="CJ2001"/>
      <c r="CK2001"/>
      <c r="CL2001"/>
      <c r="CM2001"/>
      <c r="CN2001"/>
      <c r="CO2001"/>
      <c r="CP2001"/>
      <c r="CQ2001"/>
      <c r="CR2001"/>
      <c r="CS2001"/>
      <c r="CT2001"/>
      <c r="CU2001"/>
      <c r="CV2001"/>
      <c r="CW2001"/>
      <c r="CX2001"/>
    </row>
    <row r="2002" spans="2:102" x14ac:dyDescent="0.35">
      <c r="B2002" s="70" t="str">
        <f t="shared" ref="B2002:F2002" si="1610">B995</f>
        <v/>
      </c>
      <c r="C2002" s="166" t="str">
        <f t="shared" si="1610"/>
        <v/>
      </c>
      <c r="D2002" s="273" t="str">
        <f t="shared" si="1610"/>
        <v/>
      </c>
      <c r="E2002" s="273">
        <f t="shared" si="1610"/>
        <v>45016</v>
      </c>
      <c r="F2002" s="273">
        <f t="shared" si="1610"/>
        <v>0</v>
      </c>
      <c r="G2002" s="98">
        <f t="shared" si="1588"/>
        <v>0</v>
      </c>
      <c r="H2002" s="242">
        <f>IF(G2002=0,0,SUMIFS('Sch A. Input'!$H993:$CJ993,'Sch A. Input'!$H$14:$CJ$14,"Recurring",'Sch A. Input'!$H$13:$CJ$13,"&lt;="&amp;$O$1020,'Sch A. Input'!$H$13:$CJ$13,"&lt;="&amp;$L$11))</f>
        <v>0</v>
      </c>
      <c r="I2002" s="242">
        <f>IF(G2002=0,0,SUMIFS('Sch A. Input'!$H993:$CJ993,'Sch A. Input'!$H$14:$CJ$14,"One-time",'Sch A. Input'!$H$13:$CJ$13,"&lt;="&amp;$O$1020,'Sch A. Input'!$H$13:$CJ$13,"&lt;="&amp;$L$11))</f>
        <v>0</v>
      </c>
      <c r="J2002" s="283">
        <f t="shared" si="1589"/>
        <v>0</v>
      </c>
      <c r="K2002" s="242">
        <f t="shared" si="1590"/>
        <v>0</v>
      </c>
      <c r="L2002" s="242">
        <f t="shared" si="1591"/>
        <v>0</v>
      </c>
      <c r="M2002" s="276">
        <f t="shared" si="1583"/>
        <v>0</v>
      </c>
      <c r="N2002" s="281">
        <f t="shared" si="1565"/>
        <v>0</v>
      </c>
      <c r="O2002" s="245">
        <f t="shared" si="1566"/>
        <v>0</v>
      </c>
      <c r="P2002" s="248"/>
      <c r="Q2002" s="285">
        <f t="shared" si="1592"/>
        <v>0</v>
      </c>
      <c r="R2002" s="242">
        <f>IF(Q2002=0,0,SUMIFS('Sch A. Input'!$H993:$CJ993,'Sch A. Input'!$H$14:$CJ$14,"Recurring",'Sch A. Input'!$H$13:$CJ$13,"&lt;="&amp;$L$11,'Sch A. Input'!$H$13:$CJ$13,"&lt;="&amp;$Y$1020,'Sch A. Input'!$H$13:$CJ$13,"&gt;"&amp;$O$1020))</f>
        <v>0</v>
      </c>
      <c r="S2002" s="242">
        <f>IF(Q2002=0,0,SUMIFS('Sch A. Input'!$H993:$CJ993,'Sch A. Input'!$H$14:$CJ$14,"One-time",'Sch A. Input'!$H$13:$CJ$13,"&lt;="&amp;$L$11,'Sch A. Input'!$H$13:$CJ$13,"&lt;="&amp;$Y$1020,'Sch A. Input'!$H$13:$CJ$13,"&gt;"&amp;$O$1020))</f>
        <v>0</v>
      </c>
      <c r="T2002" s="283">
        <f t="shared" si="1593"/>
        <v>0</v>
      </c>
      <c r="U2002" s="242">
        <f t="shared" si="1594"/>
        <v>0</v>
      </c>
      <c r="V2002" s="242">
        <f t="shared" si="1595"/>
        <v>0</v>
      </c>
      <c r="W2002" s="276">
        <f t="shared" si="1584"/>
        <v>0</v>
      </c>
      <c r="X2002" s="281">
        <f t="shared" si="1567"/>
        <v>0</v>
      </c>
      <c r="Y2002" s="245">
        <f t="shared" si="1568"/>
        <v>0</v>
      </c>
      <c r="Z2002" s="248"/>
      <c r="AA2002" s="285">
        <f t="shared" si="1596"/>
        <v>0</v>
      </c>
      <c r="AB2002" s="242">
        <f>IF(AA2002=0,0,SUMIFS('Sch A. Input'!$H993:$CJ993,'Sch A. Input'!$H$14:$CJ$14,"Recurring",'Sch A. Input'!$H$13:$CJ$13,"&lt;="&amp;$L$11,'Sch A. Input'!$H$13:$CJ$13,"&lt;="&amp;$AI$1020,'Sch A. Input'!$H$13:$CJ$13,"&gt;"&amp;$Y$1020))</f>
        <v>0</v>
      </c>
      <c r="AC2002" s="242">
        <f>IF(AA2002=0,0,SUMIFS('Sch A. Input'!$H993:$CJ993,'Sch A. Input'!$H$14:$CJ$14,"One-time",'Sch A. Input'!$H$13:$CJ$13,"&lt;="&amp;$L$11,'Sch A. Input'!$H$13:$CJ$13,"&lt;="&amp;$AI$1020,'Sch A. Input'!$H$13:$CJ$13,"&gt;"&amp;$Y$1020))</f>
        <v>0</v>
      </c>
      <c r="AD2002" s="283">
        <f t="shared" si="1597"/>
        <v>0</v>
      </c>
      <c r="AE2002" s="242">
        <f t="shared" si="1598"/>
        <v>0</v>
      </c>
      <c r="AF2002" s="242">
        <f t="shared" si="1599"/>
        <v>0</v>
      </c>
      <c r="AG2002" s="276">
        <f t="shared" si="1585"/>
        <v>0</v>
      </c>
      <c r="AH2002" s="281">
        <f t="shared" si="1569"/>
        <v>0</v>
      </c>
      <c r="AI2002" s="245">
        <f t="shared" si="1570"/>
        <v>0</v>
      </c>
      <c r="AK2002" s="285">
        <f t="shared" si="1600"/>
        <v>0</v>
      </c>
      <c r="AL2002" s="242">
        <f>IF(AK2002=0,0,SUMIFS('Sch A. Input'!$H993:$CJ993,'Sch A. Input'!$H$14:$CJ$14,"Recurring",'Sch A. Input'!$H$13:$CJ$13,"&lt;="&amp;$L$11,'Sch A. Input'!$H$13:$CJ$13,"&lt;="&amp;$AS$1020,'Sch A. Input'!$H$13:$CJ$13,"&gt;"&amp;$AI$1020))</f>
        <v>0</v>
      </c>
      <c r="AM2002" s="242">
        <f>IF(AK2002=0,0,SUMIFS('Sch A. Input'!$H993:$CJ993,'Sch A. Input'!$H$14:$CJ$14,"One-time",'Sch A. Input'!$H$13:$CJ$13,"&lt;="&amp;$L$11,'Sch A. Input'!$H$13:$CJ$13,"&lt;="&amp;$AS$1020,'Sch A. Input'!$H$13:$CJ$13,"&gt;"&amp;$AI$1020))</f>
        <v>0</v>
      </c>
      <c r="AN2002" s="283">
        <f t="shared" si="1601"/>
        <v>0</v>
      </c>
      <c r="AO2002" s="242">
        <f t="shared" si="1602"/>
        <v>0</v>
      </c>
      <c r="AP2002" s="242">
        <f t="shared" si="1603"/>
        <v>0</v>
      </c>
      <c r="AQ2002" s="276">
        <f t="shared" si="1586"/>
        <v>0</v>
      </c>
      <c r="AR2002" s="281">
        <f t="shared" si="1571"/>
        <v>0</v>
      </c>
      <c r="AS2002" s="245">
        <f t="shared" si="1572"/>
        <v>0</v>
      </c>
      <c r="AY2002" s="160"/>
      <c r="AZ2002" s="160"/>
      <c r="BK2002" s="2"/>
      <c r="BL2002" s="2"/>
      <c r="BM2002" s="2"/>
      <c r="BN2002" s="2"/>
      <c r="BO2002" s="2"/>
      <c r="BP2002" s="2"/>
      <c r="BQ2002" s="2"/>
      <c r="BR2002" s="2"/>
      <c r="BS2002" s="2"/>
      <c r="BT2002" s="2"/>
      <c r="BU2002" s="2"/>
      <c r="BV2002" s="2"/>
      <c r="BW2002" s="2"/>
      <c r="BX2002" s="2"/>
      <c r="BY2002" s="2"/>
      <c r="BZ2002" s="2"/>
      <c r="CA2002" s="2"/>
      <c r="CI2002"/>
      <c r="CJ2002"/>
      <c r="CK2002"/>
      <c r="CL2002"/>
      <c r="CM2002"/>
      <c r="CN2002"/>
      <c r="CO2002"/>
      <c r="CP2002"/>
      <c r="CQ2002"/>
      <c r="CR2002"/>
      <c r="CS2002"/>
      <c r="CT2002"/>
      <c r="CU2002"/>
      <c r="CV2002"/>
      <c r="CW2002"/>
      <c r="CX2002"/>
    </row>
    <row r="2003" spans="2:102" x14ac:dyDescent="0.35">
      <c r="B2003" s="70" t="str">
        <f t="shared" ref="B2003:F2003" si="1611">B996</f>
        <v/>
      </c>
      <c r="C2003" s="166" t="str">
        <f t="shared" si="1611"/>
        <v/>
      </c>
      <c r="D2003" s="273" t="str">
        <f t="shared" si="1611"/>
        <v/>
      </c>
      <c r="E2003" s="273">
        <f t="shared" si="1611"/>
        <v>45016</v>
      </c>
      <c r="F2003" s="273">
        <f t="shared" si="1611"/>
        <v>0</v>
      </c>
      <c r="G2003" s="98">
        <f t="shared" si="1588"/>
        <v>0</v>
      </c>
      <c r="H2003" s="242">
        <f>IF(G2003=0,0,SUMIFS('Sch A. Input'!$H994:$CJ994,'Sch A. Input'!$H$14:$CJ$14,"Recurring",'Sch A. Input'!$H$13:$CJ$13,"&lt;="&amp;$O$1020,'Sch A. Input'!$H$13:$CJ$13,"&lt;="&amp;$L$11))</f>
        <v>0</v>
      </c>
      <c r="I2003" s="242">
        <f>IF(G2003=0,0,SUMIFS('Sch A. Input'!$H994:$CJ994,'Sch A. Input'!$H$14:$CJ$14,"One-time",'Sch A. Input'!$H$13:$CJ$13,"&lt;="&amp;$O$1020,'Sch A. Input'!$H$13:$CJ$13,"&lt;="&amp;$L$11))</f>
        <v>0</v>
      </c>
      <c r="J2003" s="283">
        <f t="shared" si="1589"/>
        <v>0</v>
      </c>
      <c r="K2003" s="242">
        <f t="shared" si="1590"/>
        <v>0</v>
      </c>
      <c r="L2003" s="242">
        <f t="shared" si="1591"/>
        <v>0</v>
      </c>
      <c r="M2003" s="276">
        <f t="shared" si="1583"/>
        <v>0</v>
      </c>
      <c r="N2003" s="281">
        <f t="shared" si="1565"/>
        <v>0</v>
      </c>
      <c r="O2003" s="245">
        <f t="shared" si="1566"/>
        <v>0</v>
      </c>
      <c r="P2003" s="248"/>
      <c r="Q2003" s="285">
        <f t="shared" si="1592"/>
        <v>0</v>
      </c>
      <c r="R2003" s="242">
        <f>IF(Q2003=0,0,SUMIFS('Sch A. Input'!$H994:$CJ994,'Sch A. Input'!$H$14:$CJ$14,"Recurring",'Sch A. Input'!$H$13:$CJ$13,"&lt;="&amp;$L$11,'Sch A. Input'!$H$13:$CJ$13,"&lt;="&amp;$Y$1020,'Sch A. Input'!$H$13:$CJ$13,"&gt;"&amp;$O$1020))</f>
        <v>0</v>
      </c>
      <c r="S2003" s="242">
        <f>IF(Q2003=0,0,SUMIFS('Sch A. Input'!$H994:$CJ994,'Sch A. Input'!$H$14:$CJ$14,"One-time",'Sch A. Input'!$H$13:$CJ$13,"&lt;="&amp;$L$11,'Sch A. Input'!$H$13:$CJ$13,"&lt;="&amp;$Y$1020,'Sch A. Input'!$H$13:$CJ$13,"&gt;"&amp;$O$1020))</f>
        <v>0</v>
      </c>
      <c r="T2003" s="283">
        <f t="shared" si="1593"/>
        <v>0</v>
      </c>
      <c r="U2003" s="242">
        <f t="shared" si="1594"/>
        <v>0</v>
      </c>
      <c r="V2003" s="242">
        <f t="shared" si="1595"/>
        <v>0</v>
      </c>
      <c r="W2003" s="276">
        <f t="shared" si="1584"/>
        <v>0</v>
      </c>
      <c r="X2003" s="281">
        <f t="shared" si="1567"/>
        <v>0</v>
      </c>
      <c r="Y2003" s="245">
        <f t="shared" si="1568"/>
        <v>0</v>
      </c>
      <c r="Z2003" s="248"/>
      <c r="AA2003" s="285">
        <f t="shared" si="1596"/>
        <v>0</v>
      </c>
      <c r="AB2003" s="242">
        <f>IF(AA2003=0,0,SUMIFS('Sch A. Input'!$H994:$CJ994,'Sch A. Input'!$H$14:$CJ$14,"Recurring",'Sch A. Input'!$H$13:$CJ$13,"&lt;="&amp;$L$11,'Sch A. Input'!$H$13:$CJ$13,"&lt;="&amp;$AI$1020,'Sch A. Input'!$H$13:$CJ$13,"&gt;"&amp;$Y$1020))</f>
        <v>0</v>
      </c>
      <c r="AC2003" s="242">
        <f>IF(AA2003=0,0,SUMIFS('Sch A. Input'!$H994:$CJ994,'Sch A. Input'!$H$14:$CJ$14,"One-time",'Sch A. Input'!$H$13:$CJ$13,"&lt;="&amp;$L$11,'Sch A. Input'!$H$13:$CJ$13,"&lt;="&amp;$AI$1020,'Sch A. Input'!$H$13:$CJ$13,"&gt;"&amp;$Y$1020))</f>
        <v>0</v>
      </c>
      <c r="AD2003" s="283">
        <f t="shared" si="1597"/>
        <v>0</v>
      </c>
      <c r="AE2003" s="242">
        <f t="shared" si="1598"/>
        <v>0</v>
      </c>
      <c r="AF2003" s="242">
        <f t="shared" si="1599"/>
        <v>0</v>
      </c>
      <c r="AG2003" s="276">
        <f t="shared" si="1585"/>
        <v>0</v>
      </c>
      <c r="AH2003" s="281">
        <f t="shared" si="1569"/>
        <v>0</v>
      </c>
      <c r="AI2003" s="245">
        <f t="shared" si="1570"/>
        <v>0</v>
      </c>
      <c r="AK2003" s="285">
        <f t="shared" si="1600"/>
        <v>0</v>
      </c>
      <c r="AL2003" s="242">
        <f>IF(AK2003=0,0,SUMIFS('Sch A. Input'!$H994:$CJ994,'Sch A. Input'!$H$14:$CJ$14,"Recurring",'Sch A. Input'!$H$13:$CJ$13,"&lt;="&amp;$L$11,'Sch A. Input'!$H$13:$CJ$13,"&lt;="&amp;$AS$1020,'Sch A. Input'!$H$13:$CJ$13,"&gt;"&amp;$AI$1020))</f>
        <v>0</v>
      </c>
      <c r="AM2003" s="242">
        <f>IF(AK2003=0,0,SUMIFS('Sch A. Input'!$H994:$CJ994,'Sch A. Input'!$H$14:$CJ$14,"One-time",'Sch A. Input'!$H$13:$CJ$13,"&lt;="&amp;$L$11,'Sch A. Input'!$H$13:$CJ$13,"&lt;="&amp;$AS$1020,'Sch A. Input'!$H$13:$CJ$13,"&gt;"&amp;$AI$1020))</f>
        <v>0</v>
      </c>
      <c r="AN2003" s="283">
        <f t="shared" si="1601"/>
        <v>0</v>
      </c>
      <c r="AO2003" s="242">
        <f t="shared" si="1602"/>
        <v>0</v>
      </c>
      <c r="AP2003" s="242">
        <f t="shared" si="1603"/>
        <v>0</v>
      </c>
      <c r="AQ2003" s="276">
        <f t="shared" si="1586"/>
        <v>0</v>
      </c>
      <c r="AR2003" s="281">
        <f t="shared" si="1571"/>
        <v>0</v>
      </c>
      <c r="AS2003" s="245">
        <f t="shared" si="1572"/>
        <v>0</v>
      </c>
      <c r="AY2003" s="160"/>
      <c r="AZ2003" s="160"/>
      <c r="BK2003" s="2"/>
      <c r="BL2003" s="2"/>
      <c r="BM2003" s="2"/>
      <c r="BN2003" s="2"/>
      <c r="BO2003" s="2"/>
      <c r="BP2003" s="2"/>
      <c r="BQ2003" s="2"/>
      <c r="BR2003" s="2"/>
      <c r="BS2003" s="2"/>
      <c r="BT2003" s="2"/>
      <c r="BU2003" s="2"/>
      <c r="BV2003" s="2"/>
      <c r="BW2003" s="2"/>
      <c r="BX2003" s="2"/>
      <c r="BY2003" s="2"/>
      <c r="BZ2003" s="2"/>
      <c r="CA2003" s="2"/>
      <c r="CI2003"/>
      <c r="CJ2003"/>
      <c r="CK2003"/>
      <c r="CL2003"/>
      <c r="CM2003"/>
      <c r="CN2003"/>
      <c r="CO2003"/>
      <c r="CP2003"/>
      <c r="CQ2003"/>
      <c r="CR2003"/>
      <c r="CS2003"/>
      <c r="CT2003"/>
      <c r="CU2003"/>
      <c r="CV2003"/>
      <c r="CW2003"/>
      <c r="CX2003"/>
    </row>
    <row r="2004" spans="2:102" x14ac:dyDescent="0.35">
      <c r="B2004" s="70" t="str">
        <f t="shared" ref="B2004:F2004" si="1612">B997</f>
        <v/>
      </c>
      <c r="C2004" s="166" t="str">
        <f t="shared" si="1612"/>
        <v/>
      </c>
      <c r="D2004" s="273" t="str">
        <f t="shared" si="1612"/>
        <v/>
      </c>
      <c r="E2004" s="273">
        <f t="shared" si="1612"/>
        <v>45016</v>
      </c>
      <c r="F2004" s="273">
        <f t="shared" si="1612"/>
        <v>0</v>
      </c>
      <c r="G2004" s="98">
        <f t="shared" si="1588"/>
        <v>0</v>
      </c>
      <c r="H2004" s="242">
        <f>IF(G2004=0,0,SUMIFS('Sch A. Input'!$H995:$CJ995,'Sch A. Input'!$H$14:$CJ$14,"Recurring",'Sch A. Input'!$H$13:$CJ$13,"&lt;="&amp;$O$1020,'Sch A. Input'!$H$13:$CJ$13,"&lt;="&amp;$L$11))</f>
        <v>0</v>
      </c>
      <c r="I2004" s="242">
        <f>IF(G2004=0,0,SUMIFS('Sch A. Input'!$H995:$CJ995,'Sch A. Input'!$H$14:$CJ$14,"One-time",'Sch A. Input'!$H$13:$CJ$13,"&lt;="&amp;$O$1020,'Sch A. Input'!$H$13:$CJ$13,"&lt;="&amp;$L$11))</f>
        <v>0</v>
      </c>
      <c r="J2004" s="283">
        <f t="shared" si="1589"/>
        <v>0</v>
      </c>
      <c r="K2004" s="242">
        <f t="shared" si="1590"/>
        <v>0</v>
      </c>
      <c r="L2004" s="242">
        <f t="shared" si="1591"/>
        <v>0</v>
      </c>
      <c r="M2004" s="276">
        <f t="shared" si="1583"/>
        <v>0</v>
      </c>
      <c r="N2004" s="281">
        <f t="shared" si="1565"/>
        <v>0</v>
      </c>
      <c r="O2004" s="245">
        <f t="shared" si="1566"/>
        <v>0</v>
      </c>
      <c r="P2004" s="248"/>
      <c r="Q2004" s="285">
        <f t="shared" si="1592"/>
        <v>0</v>
      </c>
      <c r="R2004" s="242">
        <f>IF(Q2004=0,0,SUMIFS('Sch A. Input'!$H995:$CJ995,'Sch A. Input'!$H$14:$CJ$14,"Recurring",'Sch A. Input'!$H$13:$CJ$13,"&lt;="&amp;$L$11,'Sch A. Input'!$H$13:$CJ$13,"&lt;="&amp;$Y$1020,'Sch A. Input'!$H$13:$CJ$13,"&gt;"&amp;$O$1020))</f>
        <v>0</v>
      </c>
      <c r="S2004" s="242">
        <f>IF(Q2004=0,0,SUMIFS('Sch A. Input'!$H995:$CJ995,'Sch A. Input'!$H$14:$CJ$14,"One-time",'Sch A. Input'!$H$13:$CJ$13,"&lt;="&amp;$L$11,'Sch A. Input'!$H$13:$CJ$13,"&lt;="&amp;$Y$1020,'Sch A. Input'!$H$13:$CJ$13,"&gt;"&amp;$O$1020))</f>
        <v>0</v>
      </c>
      <c r="T2004" s="283">
        <f t="shared" si="1593"/>
        <v>0</v>
      </c>
      <c r="U2004" s="242">
        <f t="shared" si="1594"/>
        <v>0</v>
      </c>
      <c r="V2004" s="242">
        <f t="shared" si="1595"/>
        <v>0</v>
      </c>
      <c r="W2004" s="276">
        <f t="shared" si="1584"/>
        <v>0</v>
      </c>
      <c r="X2004" s="281">
        <f t="shared" si="1567"/>
        <v>0</v>
      </c>
      <c r="Y2004" s="245">
        <f t="shared" si="1568"/>
        <v>0</v>
      </c>
      <c r="Z2004" s="248"/>
      <c r="AA2004" s="285">
        <f t="shared" si="1596"/>
        <v>0</v>
      </c>
      <c r="AB2004" s="242">
        <f>IF(AA2004=0,0,SUMIFS('Sch A. Input'!$H995:$CJ995,'Sch A. Input'!$H$14:$CJ$14,"Recurring",'Sch A. Input'!$H$13:$CJ$13,"&lt;="&amp;$L$11,'Sch A. Input'!$H$13:$CJ$13,"&lt;="&amp;$AI$1020,'Sch A. Input'!$H$13:$CJ$13,"&gt;"&amp;$Y$1020))</f>
        <v>0</v>
      </c>
      <c r="AC2004" s="242">
        <f>IF(AA2004=0,0,SUMIFS('Sch A. Input'!$H995:$CJ995,'Sch A. Input'!$H$14:$CJ$14,"One-time",'Sch A. Input'!$H$13:$CJ$13,"&lt;="&amp;$L$11,'Sch A. Input'!$H$13:$CJ$13,"&lt;="&amp;$AI$1020,'Sch A. Input'!$H$13:$CJ$13,"&gt;"&amp;$Y$1020))</f>
        <v>0</v>
      </c>
      <c r="AD2004" s="283">
        <f t="shared" si="1597"/>
        <v>0</v>
      </c>
      <c r="AE2004" s="242">
        <f t="shared" si="1598"/>
        <v>0</v>
      </c>
      <c r="AF2004" s="242">
        <f t="shared" si="1599"/>
        <v>0</v>
      </c>
      <c r="AG2004" s="276">
        <f t="shared" si="1585"/>
        <v>0</v>
      </c>
      <c r="AH2004" s="281">
        <f t="shared" si="1569"/>
        <v>0</v>
      </c>
      <c r="AI2004" s="245">
        <f t="shared" si="1570"/>
        <v>0</v>
      </c>
      <c r="AK2004" s="285">
        <f t="shared" si="1600"/>
        <v>0</v>
      </c>
      <c r="AL2004" s="242">
        <f>IF(AK2004=0,0,SUMIFS('Sch A. Input'!$H995:$CJ995,'Sch A. Input'!$H$14:$CJ$14,"Recurring",'Sch A. Input'!$H$13:$CJ$13,"&lt;="&amp;$L$11,'Sch A. Input'!$H$13:$CJ$13,"&lt;="&amp;$AS$1020,'Sch A. Input'!$H$13:$CJ$13,"&gt;"&amp;$AI$1020))</f>
        <v>0</v>
      </c>
      <c r="AM2004" s="242">
        <f>IF(AK2004=0,0,SUMIFS('Sch A. Input'!$H995:$CJ995,'Sch A. Input'!$H$14:$CJ$14,"One-time",'Sch A. Input'!$H$13:$CJ$13,"&lt;="&amp;$L$11,'Sch A. Input'!$H$13:$CJ$13,"&lt;="&amp;$AS$1020,'Sch A. Input'!$H$13:$CJ$13,"&gt;"&amp;$AI$1020))</f>
        <v>0</v>
      </c>
      <c r="AN2004" s="283">
        <f t="shared" si="1601"/>
        <v>0</v>
      </c>
      <c r="AO2004" s="242">
        <f t="shared" si="1602"/>
        <v>0</v>
      </c>
      <c r="AP2004" s="242">
        <f t="shared" si="1603"/>
        <v>0</v>
      </c>
      <c r="AQ2004" s="276">
        <f t="shared" si="1586"/>
        <v>0</v>
      </c>
      <c r="AR2004" s="281">
        <f t="shared" si="1571"/>
        <v>0</v>
      </c>
      <c r="AS2004" s="245">
        <f t="shared" si="1572"/>
        <v>0</v>
      </c>
      <c r="AY2004" s="160"/>
      <c r="AZ2004" s="160"/>
      <c r="BK2004" s="2"/>
      <c r="BL2004" s="2"/>
      <c r="BM2004" s="2"/>
      <c r="BN2004" s="2"/>
      <c r="BO2004" s="2"/>
      <c r="BP2004" s="2"/>
      <c r="BQ2004" s="2"/>
      <c r="BR2004" s="2"/>
      <c r="BS2004" s="2"/>
      <c r="BT2004" s="2"/>
      <c r="BU2004" s="2"/>
      <c r="BV2004" s="2"/>
      <c r="BW2004" s="2"/>
      <c r="BX2004" s="2"/>
      <c r="BY2004" s="2"/>
      <c r="BZ2004" s="2"/>
      <c r="CA2004" s="2"/>
      <c r="CI2004"/>
      <c r="CJ2004"/>
      <c r="CK2004"/>
      <c r="CL2004"/>
      <c r="CM2004"/>
      <c r="CN2004"/>
      <c r="CO2004"/>
      <c r="CP2004"/>
      <c r="CQ2004"/>
      <c r="CR2004"/>
      <c r="CS2004"/>
      <c r="CT2004"/>
      <c r="CU2004"/>
      <c r="CV2004"/>
      <c r="CW2004"/>
      <c r="CX2004"/>
    </row>
    <row r="2005" spans="2:102" x14ac:dyDescent="0.35">
      <c r="B2005" s="70" t="str">
        <f t="shared" ref="B2005:F2005" si="1613">B998</f>
        <v/>
      </c>
      <c r="C2005" s="166" t="str">
        <f t="shared" si="1613"/>
        <v/>
      </c>
      <c r="D2005" s="273" t="str">
        <f t="shared" si="1613"/>
        <v/>
      </c>
      <c r="E2005" s="273">
        <f t="shared" si="1613"/>
        <v>45016</v>
      </c>
      <c r="F2005" s="273">
        <f t="shared" si="1613"/>
        <v>0</v>
      </c>
      <c r="G2005" s="98">
        <f t="shared" si="1588"/>
        <v>0</v>
      </c>
      <c r="H2005" s="242">
        <f>IF(G2005=0,0,SUMIFS('Sch A. Input'!$H996:$CJ996,'Sch A. Input'!$H$14:$CJ$14,"Recurring",'Sch A. Input'!$H$13:$CJ$13,"&lt;="&amp;$O$1020,'Sch A. Input'!$H$13:$CJ$13,"&lt;="&amp;$L$11))</f>
        <v>0</v>
      </c>
      <c r="I2005" s="242">
        <f>IF(G2005=0,0,SUMIFS('Sch A. Input'!$H996:$CJ996,'Sch A. Input'!$H$14:$CJ$14,"One-time",'Sch A. Input'!$H$13:$CJ$13,"&lt;="&amp;$O$1020,'Sch A. Input'!$H$13:$CJ$13,"&lt;="&amp;$L$11))</f>
        <v>0</v>
      </c>
      <c r="J2005" s="283">
        <f t="shared" si="1589"/>
        <v>0</v>
      </c>
      <c r="K2005" s="242">
        <f t="shared" si="1590"/>
        <v>0</v>
      </c>
      <c r="L2005" s="242">
        <f t="shared" si="1591"/>
        <v>0</v>
      </c>
      <c r="M2005" s="276">
        <f t="shared" si="1583"/>
        <v>0</v>
      </c>
      <c r="N2005" s="281">
        <f t="shared" si="1565"/>
        <v>0</v>
      </c>
      <c r="O2005" s="245">
        <f t="shared" si="1566"/>
        <v>0</v>
      </c>
      <c r="P2005" s="248"/>
      <c r="Q2005" s="285">
        <f t="shared" si="1592"/>
        <v>0</v>
      </c>
      <c r="R2005" s="242">
        <f>IF(Q2005=0,0,SUMIFS('Sch A. Input'!$H996:$CJ996,'Sch A. Input'!$H$14:$CJ$14,"Recurring",'Sch A. Input'!$H$13:$CJ$13,"&lt;="&amp;$L$11,'Sch A. Input'!$H$13:$CJ$13,"&lt;="&amp;$Y$1020,'Sch A. Input'!$H$13:$CJ$13,"&gt;"&amp;$O$1020))</f>
        <v>0</v>
      </c>
      <c r="S2005" s="242">
        <f>IF(Q2005=0,0,SUMIFS('Sch A. Input'!$H996:$CJ996,'Sch A. Input'!$H$14:$CJ$14,"One-time",'Sch A. Input'!$H$13:$CJ$13,"&lt;="&amp;$L$11,'Sch A. Input'!$H$13:$CJ$13,"&lt;="&amp;$Y$1020,'Sch A. Input'!$H$13:$CJ$13,"&gt;"&amp;$O$1020))</f>
        <v>0</v>
      </c>
      <c r="T2005" s="283">
        <f t="shared" si="1593"/>
        <v>0</v>
      </c>
      <c r="U2005" s="242">
        <f t="shared" si="1594"/>
        <v>0</v>
      </c>
      <c r="V2005" s="242">
        <f t="shared" si="1595"/>
        <v>0</v>
      </c>
      <c r="W2005" s="276">
        <f t="shared" si="1584"/>
        <v>0</v>
      </c>
      <c r="X2005" s="281">
        <f t="shared" si="1567"/>
        <v>0</v>
      </c>
      <c r="Y2005" s="245">
        <f t="shared" si="1568"/>
        <v>0</v>
      </c>
      <c r="Z2005" s="248"/>
      <c r="AA2005" s="285">
        <f t="shared" si="1596"/>
        <v>0</v>
      </c>
      <c r="AB2005" s="242">
        <f>IF(AA2005=0,0,SUMIFS('Sch A. Input'!$H996:$CJ996,'Sch A. Input'!$H$14:$CJ$14,"Recurring",'Sch A. Input'!$H$13:$CJ$13,"&lt;="&amp;$L$11,'Sch A. Input'!$H$13:$CJ$13,"&lt;="&amp;$AI$1020,'Sch A. Input'!$H$13:$CJ$13,"&gt;"&amp;$Y$1020))</f>
        <v>0</v>
      </c>
      <c r="AC2005" s="242">
        <f>IF(AA2005=0,0,SUMIFS('Sch A. Input'!$H996:$CJ996,'Sch A. Input'!$H$14:$CJ$14,"One-time",'Sch A. Input'!$H$13:$CJ$13,"&lt;="&amp;$L$11,'Sch A. Input'!$H$13:$CJ$13,"&lt;="&amp;$AI$1020,'Sch A. Input'!$H$13:$CJ$13,"&gt;"&amp;$Y$1020))</f>
        <v>0</v>
      </c>
      <c r="AD2005" s="283">
        <f t="shared" si="1597"/>
        <v>0</v>
      </c>
      <c r="AE2005" s="242">
        <f t="shared" si="1598"/>
        <v>0</v>
      </c>
      <c r="AF2005" s="242">
        <f t="shared" si="1599"/>
        <v>0</v>
      </c>
      <c r="AG2005" s="276">
        <f t="shared" si="1585"/>
        <v>0</v>
      </c>
      <c r="AH2005" s="281">
        <f t="shared" si="1569"/>
        <v>0</v>
      </c>
      <c r="AI2005" s="245">
        <f t="shared" si="1570"/>
        <v>0</v>
      </c>
      <c r="AK2005" s="285">
        <f t="shared" si="1600"/>
        <v>0</v>
      </c>
      <c r="AL2005" s="242">
        <f>IF(AK2005=0,0,SUMIFS('Sch A. Input'!$H996:$CJ996,'Sch A. Input'!$H$14:$CJ$14,"Recurring",'Sch A. Input'!$H$13:$CJ$13,"&lt;="&amp;$L$11,'Sch A. Input'!$H$13:$CJ$13,"&lt;="&amp;$AS$1020,'Sch A. Input'!$H$13:$CJ$13,"&gt;"&amp;$AI$1020))</f>
        <v>0</v>
      </c>
      <c r="AM2005" s="242">
        <f>IF(AK2005=0,0,SUMIFS('Sch A. Input'!$H996:$CJ996,'Sch A. Input'!$H$14:$CJ$14,"One-time",'Sch A. Input'!$H$13:$CJ$13,"&lt;="&amp;$L$11,'Sch A. Input'!$H$13:$CJ$13,"&lt;="&amp;$AS$1020,'Sch A. Input'!$H$13:$CJ$13,"&gt;"&amp;$AI$1020))</f>
        <v>0</v>
      </c>
      <c r="AN2005" s="283">
        <f t="shared" si="1601"/>
        <v>0</v>
      </c>
      <c r="AO2005" s="242">
        <f t="shared" si="1602"/>
        <v>0</v>
      </c>
      <c r="AP2005" s="242">
        <f t="shared" si="1603"/>
        <v>0</v>
      </c>
      <c r="AQ2005" s="276">
        <f t="shared" si="1586"/>
        <v>0</v>
      </c>
      <c r="AR2005" s="281">
        <f t="shared" si="1571"/>
        <v>0</v>
      </c>
      <c r="AS2005" s="245">
        <f t="shared" si="1572"/>
        <v>0</v>
      </c>
      <c r="AY2005" s="160"/>
      <c r="AZ2005" s="160"/>
      <c r="BK2005" s="2"/>
      <c r="BL2005" s="2"/>
      <c r="BM2005" s="2"/>
      <c r="BN2005" s="2"/>
      <c r="BO2005" s="2"/>
      <c r="BP2005" s="2"/>
      <c r="BQ2005" s="2"/>
      <c r="BR2005" s="2"/>
      <c r="BS2005" s="2"/>
      <c r="BT2005" s="2"/>
      <c r="BU2005" s="2"/>
      <c r="BV2005" s="2"/>
      <c r="BW2005" s="2"/>
      <c r="BX2005" s="2"/>
      <c r="BY2005" s="2"/>
      <c r="BZ2005" s="2"/>
      <c r="CA2005" s="2"/>
      <c r="CI2005"/>
      <c r="CJ2005"/>
      <c r="CK2005"/>
      <c r="CL2005"/>
      <c r="CM2005"/>
      <c r="CN2005"/>
      <c r="CO2005"/>
      <c r="CP2005"/>
      <c r="CQ2005"/>
      <c r="CR2005"/>
      <c r="CS2005"/>
      <c r="CT2005"/>
      <c r="CU2005"/>
      <c r="CV2005"/>
      <c r="CW2005"/>
      <c r="CX2005"/>
    </row>
    <row r="2006" spans="2:102" x14ac:dyDescent="0.35">
      <c r="B2006" s="70" t="str">
        <f t="shared" ref="B2006:F2006" si="1614">B999</f>
        <v/>
      </c>
      <c r="C2006" s="166" t="str">
        <f t="shared" si="1614"/>
        <v/>
      </c>
      <c r="D2006" s="273" t="str">
        <f t="shared" si="1614"/>
        <v/>
      </c>
      <c r="E2006" s="273">
        <f t="shared" si="1614"/>
        <v>45016</v>
      </c>
      <c r="F2006" s="273">
        <f t="shared" si="1614"/>
        <v>0</v>
      </c>
      <c r="G2006" s="98">
        <f t="shared" si="1588"/>
        <v>0</v>
      </c>
      <c r="H2006" s="242">
        <f>IF(G2006=0,0,SUMIFS('Sch A. Input'!$H997:$CJ997,'Sch A. Input'!$H$14:$CJ$14,"Recurring",'Sch A. Input'!$H$13:$CJ$13,"&lt;="&amp;$O$1020,'Sch A. Input'!$H$13:$CJ$13,"&lt;="&amp;$L$11))</f>
        <v>0</v>
      </c>
      <c r="I2006" s="242">
        <f>IF(G2006=0,0,SUMIFS('Sch A. Input'!$H997:$CJ997,'Sch A. Input'!$H$14:$CJ$14,"One-time",'Sch A. Input'!$H$13:$CJ$13,"&lt;="&amp;$O$1020,'Sch A. Input'!$H$13:$CJ$13,"&lt;="&amp;$L$11))</f>
        <v>0</v>
      </c>
      <c r="J2006" s="283">
        <f t="shared" si="1589"/>
        <v>0</v>
      </c>
      <c r="K2006" s="242">
        <f t="shared" si="1590"/>
        <v>0</v>
      </c>
      <c r="L2006" s="242">
        <f t="shared" si="1591"/>
        <v>0</v>
      </c>
      <c r="M2006" s="276">
        <f t="shared" si="1583"/>
        <v>0</v>
      </c>
      <c r="N2006" s="281">
        <f t="shared" si="1565"/>
        <v>0</v>
      </c>
      <c r="O2006" s="245">
        <f t="shared" si="1566"/>
        <v>0</v>
      </c>
      <c r="P2006" s="248"/>
      <c r="Q2006" s="285">
        <f t="shared" si="1592"/>
        <v>0</v>
      </c>
      <c r="R2006" s="242">
        <f>IF(Q2006=0,0,SUMIFS('Sch A. Input'!$H997:$CJ997,'Sch A. Input'!$H$14:$CJ$14,"Recurring",'Sch A. Input'!$H$13:$CJ$13,"&lt;="&amp;$L$11,'Sch A. Input'!$H$13:$CJ$13,"&lt;="&amp;$Y$1020,'Sch A. Input'!$H$13:$CJ$13,"&gt;"&amp;$O$1020))</f>
        <v>0</v>
      </c>
      <c r="S2006" s="242">
        <f>IF(Q2006=0,0,SUMIFS('Sch A. Input'!$H997:$CJ997,'Sch A. Input'!$H$14:$CJ$14,"One-time",'Sch A. Input'!$H$13:$CJ$13,"&lt;="&amp;$L$11,'Sch A. Input'!$H$13:$CJ$13,"&lt;="&amp;$Y$1020,'Sch A. Input'!$H$13:$CJ$13,"&gt;"&amp;$O$1020))</f>
        <v>0</v>
      </c>
      <c r="T2006" s="283">
        <f t="shared" si="1593"/>
        <v>0</v>
      </c>
      <c r="U2006" s="242">
        <f t="shared" si="1594"/>
        <v>0</v>
      </c>
      <c r="V2006" s="242">
        <f t="shared" si="1595"/>
        <v>0</v>
      </c>
      <c r="W2006" s="276">
        <f t="shared" si="1584"/>
        <v>0</v>
      </c>
      <c r="X2006" s="281">
        <f t="shared" si="1567"/>
        <v>0</v>
      </c>
      <c r="Y2006" s="245">
        <f t="shared" si="1568"/>
        <v>0</v>
      </c>
      <c r="Z2006" s="248"/>
      <c r="AA2006" s="285">
        <f t="shared" si="1596"/>
        <v>0</v>
      </c>
      <c r="AB2006" s="242">
        <f>IF(AA2006=0,0,SUMIFS('Sch A. Input'!$H997:$CJ997,'Sch A. Input'!$H$14:$CJ$14,"Recurring",'Sch A. Input'!$H$13:$CJ$13,"&lt;="&amp;$L$11,'Sch A. Input'!$H$13:$CJ$13,"&lt;="&amp;$AI$1020,'Sch A. Input'!$H$13:$CJ$13,"&gt;"&amp;$Y$1020))</f>
        <v>0</v>
      </c>
      <c r="AC2006" s="242">
        <f>IF(AA2006=0,0,SUMIFS('Sch A. Input'!$H997:$CJ997,'Sch A. Input'!$H$14:$CJ$14,"One-time",'Sch A. Input'!$H$13:$CJ$13,"&lt;="&amp;$L$11,'Sch A. Input'!$H$13:$CJ$13,"&lt;="&amp;$AI$1020,'Sch A. Input'!$H$13:$CJ$13,"&gt;"&amp;$Y$1020))</f>
        <v>0</v>
      </c>
      <c r="AD2006" s="283">
        <f t="shared" si="1597"/>
        <v>0</v>
      </c>
      <c r="AE2006" s="242">
        <f t="shared" si="1598"/>
        <v>0</v>
      </c>
      <c r="AF2006" s="242">
        <f t="shared" si="1599"/>
        <v>0</v>
      </c>
      <c r="AG2006" s="276">
        <f t="shared" si="1585"/>
        <v>0</v>
      </c>
      <c r="AH2006" s="281">
        <f t="shared" si="1569"/>
        <v>0</v>
      </c>
      <c r="AI2006" s="245">
        <f t="shared" si="1570"/>
        <v>0</v>
      </c>
      <c r="AK2006" s="285">
        <f t="shared" si="1600"/>
        <v>0</v>
      </c>
      <c r="AL2006" s="242">
        <f>IF(AK2006=0,0,SUMIFS('Sch A. Input'!$H997:$CJ997,'Sch A. Input'!$H$14:$CJ$14,"Recurring",'Sch A. Input'!$H$13:$CJ$13,"&lt;="&amp;$L$11,'Sch A. Input'!$H$13:$CJ$13,"&lt;="&amp;$AS$1020,'Sch A. Input'!$H$13:$CJ$13,"&gt;"&amp;$AI$1020))</f>
        <v>0</v>
      </c>
      <c r="AM2006" s="242">
        <f>IF(AK2006=0,0,SUMIFS('Sch A. Input'!$H997:$CJ997,'Sch A. Input'!$H$14:$CJ$14,"One-time",'Sch A. Input'!$H$13:$CJ$13,"&lt;="&amp;$L$11,'Sch A. Input'!$H$13:$CJ$13,"&lt;="&amp;$AS$1020,'Sch A. Input'!$H$13:$CJ$13,"&gt;"&amp;$AI$1020))</f>
        <v>0</v>
      </c>
      <c r="AN2006" s="283">
        <f t="shared" si="1601"/>
        <v>0</v>
      </c>
      <c r="AO2006" s="242">
        <f t="shared" si="1602"/>
        <v>0</v>
      </c>
      <c r="AP2006" s="242">
        <f t="shared" si="1603"/>
        <v>0</v>
      </c>
      <c r="AQ2006" s="276">
        <f t="shared" si="1586"/>
        <v>0</v>
      </c>
      <c r="AR2006" s="281">
        <f t="shared" si="1571"/>
        <v>0</v>
      </c>
      <c r="AS2006" s="245">
        <f t="shared" si="1572"/>
        <v>0</v>
      </c>
      <c r="AY2006" s="160"/>
      <c r="AZ2006" s="160"/>
      <c r="BK2006" s="2"/>
      <c r="BL2006" s="2"/>
      <c r="BM2006" s="2"/>
      <c r="BN2006" s="2"/>
      <c r="BO2006" s="2"/>
      <c r="BP2006" s="2"/>
      <c r="BQ2006" s="2"/>
      <c r="BR2006" s="2"/>
      <c r="BS2006" s="2"/>
      <c r="BT2006" s="2"/>
      <c r="BU2006" s="2"/>
      <c r="BV2006" s="2"/>
      <c r="BW2006" s="2"/>
      <c r="BX2006" s="2"/>
      <c r="BY2006" s="2"/>
      <c r="BZ2006" s="2"/>
      <c r="CA2006" s="2"/>
      <c r="CI2006"/>
      <c r="CJ2006"/>
      <c r="CK2006"/>
      <c r="CL2006"/>
      <c r="CM2006"/>
      <c r="CN2006"/>
      <c r="CO2006"/>
      <c r="CP2006"/>
      <c r="CQ2006"/>
      <c r="CR2006"/>
      <c r="CS2006"/>
      <c r="CT2006"/>
      <c r="CU2006"/>
      <c r="CV2006"/>
      <c r="CW2006"/>
      <c r="CX2006"/>
    </row>
    <row r="2007" spans="2:102" x14ac:dyDescent="0.35">
      <c r="B2007" s="70" t="str">
        <f t="shared" ref="B2007:F2007" si="1615">B1000</f>
        <v/>
      </c>
      <c r="C2007" s="166" t="str">
        <f t="shared" si="1615"/>
        <v/>
      </c>
      <c r="D2007" s="273" t="str">
        <f t="shared" si="1615"/>
        <v/>
      </c>
      <c r="E2007" s="273">
        <f t="shared" si="1615"/>
        <v>45016</v>
      </c>
      <c r="F2007" s="273">
        <f t="shared" si="1615"/>
        <v>0</v>
      </c>
      <c r="G2007" s="98">
        <f t="shared" si="1588"/>
        <v>0</v>
      </c>
      <c r="H2007" s="242">
        <f>IF(G2007=0,0,SUMIFS('Sch A. Input'!$H998:$CJ998,'Sch A. Input'!$H$14:$CJ$14,"Recurring",'Sch A. Input'!$H$13:$CJ$13,"&lt;="&amp;$O$1020,'Sch A. Input'!$H$13:$CJ$13,"&lt;="&amp;$L$11))</f>
        <v>0</v>
      </c>
      <c r="I2007" s="242">
        <f>IF(G2007=0,0,SUMIFS('Sch A. Input'!$H998:$CJ998,'Sch A. Input'!$H$14:$CJ$14,"One-time",'Sch A. Input'!$H$13:$CJ$13,"&lt;="&amp;$O$1020,'Sch A. Input'!$H$13:$CJ$13,"&lt;="&amp;$L$11))</f>
        <v>0</v>
      </c>
      <c r="J2007" s="283">
        <f t="shared" si="1589"/>
        <v>0</v>
      </c>
      <c r="K2007" s="242">
        <f t="shared" si="1590"/>
        <v>0</v>
      </c>
      <c r="L2007" s="242">
        <f t="shared" si="1591"/>
        <v>0</v>
      </c>
      <c r="M2007" s="276">
        <f t="shared" si="1583"/>
        <v>0</v>
      </c>
      <c r="N2007" s="281">
        <f t="shared" si="1565"/>
        <v>0</v>
      </c>
      <c r="O2007" s="245">
        <f t="shared" si="1566"/>
        <v>0</v>
      </c>
      <c r="P2007" s="248"/>
      <c r="Q2007" s="285">
        <f t="shared" si="1592"/>
        <v>0</v>
      </c>
      <c r="R2007" s="242">
        <f>IF(Q2007=0,0,SUMIFS('Sch A. Input'!$H998:$CJ998,'Sch A. Input'!$H$14:$CJ$14,"Recurring",'Sch A. Input'!$H$13:$CJ$13,"&lt;="&amp;$L$11,'Sch A. Input'!$H$13:$CJ$13,"&lt;="&amp;$Y$1020,'Sch A. Input'!$H$13:$CJ$13,"&gt;"&amp;$O$1020))</f>
        <v>0</v>
      </c>
      <c r="S2007" s="242">
        <f>IF(Q2007=0,0,SUMIFS('Sch A. Input'!$H998:$CJ998,'Sch A. Input'!$H$14:$CJ$14,"One-time",'Sch A. Input'!$H$13:$CJ$13,"&lt;="&amp;$L$11,'Sch A. Input'!$H$13:$CJ$13,"&lt;="&amp;$Y$1020,'Sch A. Input'!$H$13:$CJ$13,"&gt;"&amp;$O$1020))</f>
        <v>0</v>
      </c>
      <c r="T2007" s="283">
        <f t="shared" si="1593"/>
        <v>0</v>
      </c>
      <c r="U2007" s="242">
        <f t="shared" si="1594"/>
        <v>0</v>
      </c>
      <c r="V2007" s="242">
        <f t="shared" si="1595"/>
        <v>0</v>
      </c>
      <c r="W2007" s="276">
        <f t="shared" si="1584"/>
        <v>0</v>
      </c>
      <c r="X2007" s="281">
        <f t="shared" si="1567"/>
        <v>0</v>
      </c>
      <c r="Y2007" s="245">
        <f t="shared" si="1568"/>
        <v>0</v>
      </c>
      <c r="Z2007" s="248"/>
      <c r="AA2007" s="285">
        <f t="shared" si="1596"/>
        <v>0</v>
      </c>
      <c r="AB2007" s="242">
        <f>IF(AA2007=0,0,SUMIFS('Sch A. Input'!$H998:$CJ998,'Sch A. Input'!$H$14:$CJ$14,"Recurring",'Sch A. Input'!$H$13:$CJ$13,"&lt;="&amp;$L$11,'Sch A. Input'!$H$13:$CJ$13,"&lt;="&amp;$AI$1020,'Sch A. Input'!$H$13:$CJ$13,"&gt;"&amp;$Y$1020))</f>
        <v>0</v>
      </c>
      <c r="AC2007" s="242">
        <f>IF(AA2007=0,0,SUMIFS('Sch A. Input'!$H998:$CJ998,'Sch A. Input'!$H$14:$CJ$14,"One-time",'Sch A. Input'!$H$13:$CJ$13,"&lt;="&amp;$L$11,'Sch A. Input'!$H$13:$CJ$13,"&lt;="&amp;$AI$1020,'Sch A. Input'!$H$13:$CJ$13,"&gt;"&amp;$Y$1020))</f>
        <v>0</v>
      </c>
      <c r="AD2007" s="283">
        <f t="shared" si="1597"/>
        <v>0</v>
      </c>
      <c r="AE2007" s="242">
        <f t="shared" si="1598"/>
        <v>0</v>
      </c>
      <c r="AF2007" s="242">
        <f t="shared" si="1599"/>
        <v>0</v>
      </c>
      <c r="AG2007" s="276">
        <f t="shared" si="1585"/>
        <v>0</v>
      </c>
      <c r="AH2007" s="281">
        <f t="shared" si="1569"/>
        <v>0</v>
      </c>
      <c r="AI2007" s="245">
        <f t="shared" si="1570"/>
        <v>0</v>
      </c>
      <c r="AK2007" s="285">
        <f t="shared" si="1600"/>
        <v>0</v>
      </c>
      <c r="AL2007" s="242">
        <f>IF(AK2007=0,0,SUMIFS('Sch A. Input'!$H998:$CJ998,'Sch A. Input'!$H$14:$CJ$14,"Recurring",'Sch A. Input'!$H$13:$CJ$13,"&lt;="&amp;$L$11,'Sch A. Input'!$H$13:$CJ$13,"&lt;="&amp;$AS$1020,'Sch A. Input'!$H$13:$CJ$13,"&gt;"&amp;$AI$1020))</f>
        <v>0</v>
      </c>
      <c r="AM2007" s="242">
        <f>IF(AK2007=0,0,SUMIFS('Sch A. Input'!$H998:$CJ998,'Sch A. Input'!$H$14:$CJ$14,"One-time",'Sch A. Input'!$H$13:$CJ$13,"&lt;="&amp;$L$11,'Sch A. Input'!$H$13:$CJ$13,"&lt;="&amp;$AS$1020,'Sch A. Input'!$H$13:$CJ$13,"&gt;"&amp;$AI$1020))</f>
        <v>0</v>
      </c>
      <c r="AN2007" s="283">
        <f t="shared" si="1601"/>
        <v>0</v>
      </c>
      <c r="AO2007" s="242">
        <f t="shared" si="1602"/>
        <v>0</v>
      </c>
      <c r="AP2007" s="242">
        <f t="shared" si="1603"/>
        <v>0</v>
      </c>
      <c r="AQ2007" s="276">
        <f t="shared" si="1586"/>
        <v>0</v>
      </c>
      <c r="AR2007" s="281">
        <f t="shared" si="1571"/>
        <v>0</v>
      </c>
      <c r="AS2007" s="245">
        <f t="shared" si="1572"/>
        <v>0</v>
      </c>
      <c r="AY2007" s="160"/>
      <c r="AZ2007" s="160"/>
      <c r="BK2007" s="2"/>
      <c r="BL2007" s="2"/>
      <c r="BM2007" s="2"/>
      <c r="BN2007" s="2"/>
      <c r="BO2007" s="2"/>
      <c r="BP2007" s="2"/>
      <c r="BQ2007" s="2"/>
      <c r="BR2007" s="2"/>
      <c r="BS2007" s="2"/>
      <c r="BT2007" s="2"/>
      <c r="BU2007" s="2"/>
      <c r="BV2007" s="2"/>
      <c r="BW2007" s="2"/>
      <c r="BX2007" s="2"/>
      <c r="BY2007" s="2"/>
      <c r="BZ2007" s="2"/>
      <c r="CA2007" s="2"/>
      <c r="CI2007"/>
      <c r="CJ2007"/>
      <c r="CK2007"/>
      <c r="CL2007"/>
      <c r="CM2007"/>
      <c r="CN2007"/>
      <c r="CO2007"/>
      <c r="CP2007"/>
      <c r="CQ2007"/>
      <c r="CR2007"/>
      <c r="CS2007"/>
      <c r="CT2007"/>
      <c r="CU2007"/>
      <c r="CV2007"/>
      <c r="CW2007"/>
      <c r="CX2007"/>
    </row>
    <row r="2008" spans="2:102" x14ac:dyDescent="0.35">
      <c r="B2008" s="70" t="str">
        <f t="shared" ref="B2008:F2008" si="1616">B1001</f>
        <v/>
      </c>
      <c r="C2008" s="166" t="str">
        <f t="shared" si="1616"/>
        <v/>
      </c>
      <c r="D2008" s="273" t="str">
        <f t="shared" si="1616"/>
        <v/>
      </c>
      <c r="E2008" s="273">
        <f t="shared" si="1616"/>
        <v>45016</v>
      </c>
      <c r="F2008" s="273">
        <f t="shared" si="1616"/>
        <v>0</v>
      </c>
      <c r="G2008" s="98">
        <f t="shared" si="1588"/>
        <v>0</v>
      </c>
      <c r="H2008" s="242">
        <f>IF(G2008=0,0,SUMIFS('Sch A. Input'!$H999:$CJ999,'Sch A. Input'!$H$14:$CJ$14,"Recurring",'Sch A. Input'!$H$13:$CJ$13,"&lt;="&amp;$O$1020,'Sch A. Input'!$H$13:$CJ$13,"&lt;="&amp;$L$11))</f>
        <v>0</v>
      </c>
      <c r="I2008" s="242">
        <f>IF(G2008=0,0,SUMIFS('Sch A. Input'!$H999:$CJ999,'Sch A. Input'!$H$14:$CJ$14,"One-time",'Sch A. Input'!$H$13:$CJ$13,"&lt;="&amp;$O$1020,'Sch A. Input'!$H$13:$CJ$13,"&lt;="&amp;$L$11))</f>
        <v>0</v>
      </c>
      <c r="J2008" s="283">
        <f t="shared" si="1589"/>
        <v>0</v>
      </c>
      <c r="K2008" s="242">
        <f t="shared" si="1590"/>
        <v>0</v>
      </c>
      <c r="L2008" s="242">
        <f t="shared" si="1591"/>
        <v>0</v>
      </c>
      <c r="M2008" s="276">
        <f t="shared" si="1583"/>
        <v>0</v>
      </c>
      <c r="N2008" s="281">
        <f t="shared" si="1565"/>
        <v>0</v>
      </c>
      <c r="O2008" s="245">
        <f t="shared" si="1566"/>
        <v>0</v>
      </c>
      <c r="P2008" s="248"/>
      <c r="Q2008" s="285">
        <f t="shared" si="1592"/>
        <v>0</v>
      </c>
      <c r="R2008" s="242">
        <f>IF(Q2008=0,0,SUMIFS('Sch A. Input'!$H999:$CJ999,'Sch A. Input'!$H$14:$CJ$14,"Recurring",'Sch A. Input'!$H$13:$CJ$13,"&lt;="&amp;$L$11,'Sch A. Input'!$H$13:$CJ$13,"&lt;="&amp;$Y$1020,'Sch A. Input'!$H$13:$CJ$13,"&gt;"&amp;$O$1020))</f>
        <v>0</v>
      </c>
      <c r="S2008" s="242">
        <f>IF(Q2008=0,0,SUMIFS('Sch A. Input'!$H999:$CJ999,'Sch A. Input'!$H$14:$CJ$14,"One-time",'Sch A. Input'!$H$13:$CJ$13,"&lt;="&amp;$L$11,'Sch A. Input'!$H$13:$CJ$13,"&lt;="&amp;$Y$1020,'Sch A. Input'!$H$13:$CJ$13,"&gt;"&amp;$O$1020))</f>
        <v>0</v>
      </c>
      <c r="T2008" s="283">
        <f t="shared" si="1593"/>
        <v>0</v>
      </c>
      <c r="U2008" s="242">
        <f t="shared" si="1594"/>
        <v>0</v>
      </c>
      <c r="V2008" s="242">
        <f t="shared" si="1595"/>
        <v>0</v>
      </c>
      <c r="W2008" s="276">
        <f t="shared" si="1584"/>
        <v>0</v>
      </c>
      <c r="X2008" s="281">
        <f t="shared" si="1567"/>
        <v>0</v>
      </c>
      <c r="Y2008" s="245">
        <f t="shared" si="1568"/>
        <v>0</v>
      </c>
      <c r="Z2008" s="248"/>
      <c r="AA2008" s="285">
        <f t="shared" si="1596"/>
        <v>0</v>
      </c>
      <c r="AB2008" s="242">
        <f>IF(AA2008=0,0,SUMIFS('Sch A. Input'!$H999:$CJ999,'Sch A. Input'!$H$14:$CJ$14,"Recurring",'Sch A. Input'!$H$13:$CJ$13,"&lt;="&amp;$L$11,'Sch A. Input'!$H$13:$CJ$13,"&lt;="&amp;$AI$1020,'Sch A. Input'!$H$13:$CJ$13,"&gt;"&amp;$Y$1020))</f>
        <v>0</v>
      </c>
      <c r="AC2008" s="242">
        <f>IF(AA2008=0,0,SUMIFS('Sch A. Input'!$H999:$CJ999,'Sch A. Input'!$H$14:$CJ$14,"One-time",'Sch A. Input'!$H$13:$CJ$13,"&lt;="&amp;$L$11,'Sch A. Input'!$H$13:$CJ$13,"&lt;="&amp;$AI$1020,'Sch A. Input'!$H$13:$CJ$13,"&gt;"&amp;$Y$1020))</f>
        <v>0</v>
      </c>
      <c r="AD2008" s="283">
        <f t="shared" si="1597"/>
        <v>0</v>
      </c>
      <c r="AE2008" s="242">
        <f t="shared" si="1598"/>
        <v>0</v>
      </c>
      <c r="AF2008" s="242">
        <f t="shared" si="1599"/>
        <v>0</v>
      </c>
      <c r="AG2008" s="276">
        <f t="shared" si="1585"/>
        <v>0</v>
      </c>
      <c r="AH2008" s="281">
        <f t="shared" si="1569"/>
        <v>0</v>
      </c>
      <c r="AI2008" s="245">
        <f t="shared" si="1570"/>
        <v>0</v>
      </c>
      <c r="AK2008" s="285">
        <f t="shared" si="1600"/>
        <v>0</v>
      </c>
      <c r="AL2008" s="242">
        <f>IF(AK2008=0,0,SUMIFS('Sch A. Input'!$H999:$CJ999,'Sch A. Input'!$H$14:$CJ$14,"Recurring",'Sch A. Input'!$H$13:$CJ$13,"&lt;="&amp;$L$11,'Sch A. Input'!$H$13:$CJ$13,"&lt;="&amp;$AS$1020,'Sch A. Input'!$H$13:$CJ$13,"&gt;"&amp;$AI$1020))</f>
        <v>0</v>
      </c>
      <c r="AM2008" s="242">
        <f>IF(AK2008=0,0,SUMIFS('Sch A. Input'!$H999:$CJ999,'Sch A. Input'!$H$14:$CJ$14,"One-time",'Sch A. Input'!$H$13:$CJ$13,"&lt;="&amp;$L$11,'Sch A. Input'!$H$13:$CJ$13,"&lt;="&amp;$AS$1020,'Sch A. Input'!$H$13:$CJ$13,"&gt;"&amp;$AI$1020))</f>
        <v>0</v>
      </c>
      <c r="AN2008" s="283">
        <f t="shared" si="1601"/>
        <v>0</v>
      </c>
      <c r="AO2008" s="242">
        <f t="shared" si="1602"/>
        <v>0</v>
      </c>
      <c r="AP2008" s="242">
        <f t="shared" si="1603"/>
        <v>0</v>
      </c>
      <c r="AQ2008" s="276">
        <f t="shared" si="1586"/>
        <v>0</v>
      </c>
      <c r="AR2008" s="281">
        <f t="shared" si="1571"/>
        <v>0</v>
      </c>
      <c r="AS2008" s="245">
        <f t="shared" si="1572"/>
        <v>0</v>
      </c>
      <c r="AY2008" s="160"/>
      <c r="AZ2008" s="160"/>
      <c r="BK2008" s="2"/>
      <c r="BL2008" s="2"/>
      <c r="BM2008" s="2"/>
      <c r="BN2008" s="2"/>
      <c r="BO2008" s="2"/>
      <c r="BP2008" s="2"/>
      <c r="BQ2008" s="2"/>
      <c r="BR2008" s="2"/>
      <c r="BS2008" s="2"/>
      <c r="BT2008" s="2"/>
      <c r="BU2008" s="2"/>
      <c r="BV2008" s="2"/>
      <c r="BW2008" s="2"/>
      <c r="BX2008" s="2"/>
      <c r="BY2008" s="2"/>
      <c r="BZ2008" s="2"/>
      <c r="CA2008" s="2"/>
      <c r="CI2008"/>
      <c r="CJ2008"/>
      <c r="CK2008"/>
      <c r="CL2008"/>
      <c r="CM2008"/>
      <c r="CN2008"/>
      <c r="CO2008"/>
      <c r="CP2008"/>
      <c r="CQ2008"/>
      <c r="CR2008"/>
      <c r="CS2008"/>
      <c r="CT2008"/>
      <c r="CU2008"/>
      <c r="CV2008"/>
      <c r="CW2008"/>
      <c r="CX2008"/>
    </row>
    <row r="2009" spans="2:102" x14ac:dyDescent="0.35">
      <c r="B2009" s="70" t="str">
        <f t="shared" ref="B2009:F2009" si="1617">B1002</f>
        <v/>
      </c>
      <c r="C2009" s="166" t="str">
        <f t="shared" si="1617"/>
        <v/>
      </c>
      <c r="D2009" s="273" t="str">
        <f t="shared" si="1617"/>
        <v/>
      </c>
      <c r="E2009" s="273">
        <f t="shared" si="1617"/>
        <v>45016</v>
      </c>
      <c r="F2009" s="273">
        <f t="shared" si="1617"/>
        <v>0</v>
      </c>
      <c r="G2009" s="98">
        <f t="shared" si="1588"/>
        <v>0</v>
      </c>
      <c r="H2009" s="242">
        <f>IF(G2009=0,0,SUMIFS('Sch A. Input'!$H1000:$CJ1000,'Sch A. Input'!$H$14:$CJ$14,"Recurring",'Sch A. Input'!$H$13:$CJ$13,"&lt;="&amp;$O$1020,'Sch A. Input'!$H$13:$CJ$13,"&lt;="&amp;$L$11))</f>
        <v>0</v>
      </c>
      <c r="I2009" s="242">
        <f>IF(G2009=0,0,SUMIFS('Sch A. Input'!$H1000:$CJ1000,'Sch A. Input'!$H$14:$CJ$14,"One-time",'Sch A. Input'!$H$13:$CJ$13,"&lt;="&amp;$O$1020,'Sch A. Input'!$H$13:$CJ$13,"&lt;="&amp;$L$11))</f>
        <v>0</v>
      </c>
      <c r="J2009" s="283">
        <f t="shared" si="1589"/>
        <v>0</v>
      </c>
      <c r="K2009" s="242">
        <f t="shared" si="1590"/>
        <v>0</v>
      </c>
      <c r="L2009" s="242">
        <f t="shared" si="1591"/>
        <v>0</v>
      </c>
      <c r="M2009" s="276">
        <f t="shared" si="1583"/>
        <v>0</v>
      </c>
      <c r="N2009" s="281">
        <f t="shared" si="1565"/>
        <v>0</v>
      </c>
      <c r="O2009" s="245">
        <f t="shared" si="1566"/>
        <v>0</v>
      </c>
      <c r="P2009" s="248"/>
      <c r="Q2009" s="285">
        <f t="shared" si="1592"/>
        <v>0</v>
      </c>
      <c r="R2009" s="242">
        <f>IF(Q2009=0,0,SUMIFS('Sch A. Input'!$H1000:$CJ1000,'Sch A. Input'!$H$14:$CJ$14,"Recurring",'Sch A. Input'!$H$13:$CJ$13,"&lt;="&amp;$L$11,'Sch A. Input'!$H$13:$CJ$13,"&lt;="&amp;$Y$1020,'Sch A. Input'!$H$13:$CJ$13,"&gt;"&amp;$O$1020))</f>
        <v>0</v>
      </c>
      <c r="S2009" s="242">
        <f>IF(Q2009=0,0,SUMIFS('Sch A. Input'!$H1000:$CJ1000,'Sch A. Input'!$H$14:$CJ$14,"One-time",'Sch A. Input'!$H$13:$CJ$13,"&lt;="&amp;$L$11,'Sch A. Input'!$H$13:$CJ$13,"&lt;="&amp;$Y$1020,'Sch A. Input'!$H$13:$CJ$13,"&gt;"&amp;$O$1020))</f>
        <v>0</v>
      </c>
      <c r="T2009" s="283">
        <f t="shared" si="1593"/>
        <v>0</v>
      </c>
      <c r="U2009" s="242">
        <f t="shared" si="1594"/>
        <v>0</v>
      </c>
      <c r="V2009" s="242">
        <f t="shared" si="1595"/>
        <v>0</v>
      </c>
      <c r="W2009" s="276">
        <f t="shared" si="1584"/>
        <v>0</v>
      </c>
      <c r="X2009" s="281">
        <f t="shared" si="1567"/>
        <v>0</v>
      </c>
      <c r="Y2009" s="245">
        <f t="shared" si="1568"/>
        <v>0</v>
      </c>
      <c r="Z2009" s="248"/>
      <c r="AA2009" s="285">
        <f t="shared" si="1596"/>
        <v>0</v>
      </c>
      <c r="AB2009" s="242">
        <f>IF(AA2009=0,0,SUMIFS('Sch A. Input'!$H1000:$CJ1000,'Sch A. Input'!$H$14:$CJ$14,"Recurring",'Sch A. Input'!$H$13:$CJ$13,"&lt;="&amp;$L$11,'Sch A. Input'!$H$13:$CJ$13,"&lt;="&amp;$AI$1020,'Sch A. Input'!$H$13:$CJ$13,"&gt;"&amp;$Y$1020))</f>
        <v>0</v>
      </c>
      <c r="AC2009" s="242">
        <f>IF(AA2009=0,0,SUMIFS('Sch A. Input'!$H1000:$CJ1000,'Sch A. Input'!$H$14:$CJ$14,"One-time",'Sch A. Input'!$H$13:$CJ$13,"&lt;="&amp;$L$11,'Sch A. Input'!$H$13:$CJ$13,"&lt;="&amp;$AI$1020,'Sch A. Input'!$H$13:$CJ$13,"&gt;"&amp;$Y$1020))</f>
        <v>0</v>
      </c>
      <c r="AD2009" s="283">
        <f t="shared" si="1597"/>
        <v>0</v>
      </c>
      <c r="AE2009" s="242">
        <f t="shared" si="1598"/>
        <v>0</v>
      </c>
      <c r="AF2009" s="242">
        <f t="shared" si="1599"/>
        <v>0</v>
      </c>
      <c r="AG2009" s="276">
        <f t="shared" si="1585"/>
        <v>0</v>
      </c>
      <c r="AH2009" s="281">
        <f t="shared" si="1569"/>
        <v>0</v>
      </c>
      <c r="AI2009" s="245">
        <f t="shared" si="1570"/>
        <v>0</v>
      </c>
      <c r="AK2009" s="285">
        <f t="shared" si="1600"/>
        <v>0</v>
      </c>
      <c r="AL2009" s="242">
        <f>IF(AK2009=0,0,SUMIFS('Sch A. Input'!$H1000:$CJ1000,'Sch A. Input'!$H$14:$CJ$14,"Recurring",'Sch A. Input'!$H$13:$CJ$13,"&lt;="&amp;$L$11,'Sch A. Input'!$H$13:$CJ$13,"&lt;="&amp;$AS$1020,'Sch A. Input'!$H$13:$CJ$13,"&gt;"&amp;$AI$1020))</f>
        <v>0</v>
      </c>
      <c r="AM2009" s="242">
        <f>IF(AK2009=0,0,SUMIFS('Sch A. Input'!$H1000:$CJ1000,'Sch A. Input'!$H$14:$CJ$14,"One-time",'Sch A. Input'!$H$13:$CJ$13,"&lt;="&amp;$L$11,'Sch A. Input'!$H$13:$CJ$13,"&lt;="&amp;$AS$1020,'Sch A. Input'!$H$13:$CJ$13,"&gt;"&amp;$AI$1020))</f>
        <v>0</v>
      </c>
      <c r="AN2009" s="283">
        <f t="shared" si="1601"/>
        <v>0</v>
      </c>
      <c r="AO2009" s="242">
        <f t="shared" si="1602"/>
        <v>0</v>
      </c>
      <c r="AP2009" s="242">
        <f t="shared" si="1603"/>
        <v>0</v>
      </c>
      <c r="AQ2009" s="276">
        <f t="shared" si="1586"/>
        <v>0</v>
      </c>
      <c r="AR2009" s="281">
        <f t="shared" si="1571"/>
        <v>0</v>
      </c>
      <c r="AS2009" s="245">
        <f t="shared" si="1572"/>
        <v>0</v>
      </c>
      <c r="AY2009" s="160"/>
      <c r="AZ2009" s="160"/>
      <c r="BK2009" s="2"/>
      <c r="BL2009" s="2"/>
      <c r="BM2009" s="2"/>
      <c r="BN2009" s="2"/>
      <c r="BO2009" s="2"/>
      <c r="BP2009" s="2"/>
      <c r="BQ2009" s="2"/>
      <c r="BR2009" s="2"/>
      <c r="BS2009" s="2"/>
      <c r="BT2009" s="2"/>
      <c r="BU2009" s="2"/>
      <c r="BV2009" s="2"/>
      <c r="BW2009" s="2"/>
      <c r="BX2009" s="2"/>
      <c r="BY2009" s="2"/>
      <c r="BZ2009" s="2"/>
      <c r="CA2009" s="2"/>
      <c r="CI2009"/>
      <c r="CJ2009"/>
      <c r="CK2009"/>
      <c r="CL2009"/>
      <c r="CM2009"/>
      <c r="CN2009"/>
      <c r="CO2009"/>
      <c r="CP2009"/>
      <c r="CQ2009"/>
      <c r="CR2009"/>
      <c r="CS2009"/>
      <c r="CT2009"/>
      <c r="CU2009"/>
      <c r="CV2009"/>
      <c r="CW2009"/>
      <c r="CX2009"/>
    </row>
    <row r="2010" spans="2:102" x14ac:dyDescent="0.35">
      <c r="B2010" s="70" t="str">
        <f t="shared" ref="B2010:F2010" si="1618">B1003</f>
        <v/>
      </c>
      <c r="C2010" s="166" t="str">
        <f t="shared" si="1618"/>
        <v/>
      </c>
      <c r="D2010" s="273" t="str">
        <f t="shared" si="1618"/>
        <v/>
      </c>
      <c r="E2010" s="273">
        <f t="shared" si="1618"/>
        <v>45016</v>
      </c>
      <c r="F2010" s="273">
        <f t="shared" si="1618"/>
        <v>0</v>
      </c>
      <c r="G2010" s="98">
        <f t="shared" si="1588"/>
        <v>0</v>
      </c>
      <c r="H2010" s="242">
        <f>IF(G2010=0,0,SUMIFS('Sch A. Input'!$H1001:$CJ1001,'Sch A. Input'!$H$14:$CJ$14,"Recurring",'Sch A. Input'!$H$13:$CJ$13,"&lt;="&amp;$O$1020,'Sch A. Input'!$H$13:$CJ$13,"&lt;="&amp;$L$11))</f>
        <v>0</v>
      </c>
      <c r="I2010" s="242">
        <f>IF(G2010=0,0,SUMIFS('Sch A. Input'!$H1001:$CJ1001,'Sch A. Input'!$H$14:$CJ$14,"One-time",'Sch A. Input'!$H$13:$CJ$13,"&lt;="&amp;$O$1020,'Sch A. Input'!$H$13:$CJ$13,"&lt;="&amp;$L$11))</f>
        <v>0</v>
      </c>
      <c r="J2010" s="283">
        <f t="shared" si="1589"/>
        <v>0</v>
      </c>
      <c r="K2010" s="242">
        <f t="shared" si="1590"/>
        <v>0</v>
      </c>
      <c r="L2010" s="242">
        <f t="shared" si="1591"/>
        <v>0</v>
      </c>
      <c r="M2010" s="276">
        <f t="shared" si="1583"/>
        <v>0</v>
      </c>
      <c r="N2010" s="281">
        <f t="shared" si="1565"/>
        <v>0</v>
      </c>
      <c r="O2010" s="245">
        <f t="shared" si="1566"/>
        <v>0</v>
      </c>
      <c r="P2010" s="248"/>
      <c r="Q2010" s="285">
        <f t="shared" si="1592"/>
        <v>0</v>
      </c>
      <c r="R2010" s="242">
        <f>IF(Q2010=0,0,SUMIFS('Sch A. Input'!$H1001:$CJ1001,'Sch A. Input'!$H$14:$CJ$14,"Recurring",'Sch A. Input'!$H$13:$CJ$13,"&lt;="&amp;$L$11,'Sch A. Input'!$H$13:$CJ$13,"&lt;="&amp;$Y$1020,'Sch A. Input'!$H$13:$CJ$13,"&gt;"&amp;$O$1020))</f>
        <v>0</v>
      </c>
      <c r="S2010" s="242">
        <f>IF(Q2010=0,0,SUMIFS('Sch A. Input'!$H1001:$CJ1001,'Sch A. Input'!$H$14:$CJ$14,"One-time",'Sch A. Input'!$H$13:$CJ$13,"&lt;="&amp;$L$11,'Sch A. Input'!$H$13:$CJ$13,"&lt;="&amp;$Y$1020,'Sch A. Input'!$H$13:$CJ$13,"&gt;"&amp;$O$1020))</f>
        <v>0</v>
      </c>
      <c r="T2010" s="283">
        <f t="shared" si="1593"/>
        <v>0</v>
      </c>
      <c r="U2010" s="242">
        <f t="shared" si="1594"/>
        <v>0</v>
      </c>
      <c r="V2010" s="242">
        <f t="shared" si="1595"/>
        <v>0</v>
      </c>
      <c r="W2010" s="276">
        <f t="shared" si="1584"/>
        <v>0</v>
      </c>
      <c r="X2010" s="281">
        <f t="shared" si="1567"/>
        <v>0</v>
      </c>
      <c r="Y2010" s="245">
        <f t="shared" si="1568"/>
        <v>0</v>
      </c>
      <c r="Z2010" s="248"/>
      <c r="AA2010" s="285">
        <f t="shared" si="1596"/>
        <v>0</v>
      </c>
      <c r="AB2010" s="242">
        <f>IF(AA2010=0,0,SUMIFS('Sch A. Input'!$H1001:$CJ1001,'Sch A. Input'!$H$14:$CJ$14,"Recurring",'Sch A. Input'!$H$13:$CJ$13,"&lt;="&amp;$L$11,'Sch A. Input'!$H$13:$CJ$13,"&lt;="&amp;$AI$1020,'Sch A. Input'!$H$13:$CJ$13,"&gt;"&amp;$Y$1020))</f>
        <v>0</v>
      </c>
      <c r="AC2010" s="242">
        <f>IF(AA2010=0,0,SUMIFS('Sch A. Input'!$H1001:$CJ1001,'Sch A. Input'!$H$14:$CJ$14,"One-time",'Sch A. Input'!$H$13:$CJ$13,"&lt;="&amp;$L$11,'Sch A. Input'!$H$13:$CJ$13,"&lt;="&amp;$AI$1020,'Sch A. Input'!$H$13:$CJ$13,"&gt;"&amp;$Y$1020))</f>
        <v>0</v>
      </c>
      <c r="AD2010" s="283">
        <f t="shared" si="1597"/>
        <v>0</v>
      </c>
      <c r="AE2010" s="242">
        <f t="shared" si="1598"/>
        <v>0</v>
      </c>
      <c r="AF2010" s="242">
        <f t="shared" si="1599"/>
        <v>0</v>
      </c>
      <c r="AG2010" s="276">
        <f t="shared" si="1585"/>
        <v>0</v>
      </c>
      <c r="AH2010" s="281">
        <f t="shared" si="1569"/>
        <v>0</v>
      </c>
      <c r="AI2010" s="245">
        <f t="shared" si="1570"/>
        <v>0</v>
      </c>
      <c r="AK2010" s="285">
        <f t="shared" si="1600"/>
        <v>0</v>
      </c>
      <c r="AL2010" s="242">
        <f>IF(AK2010=0,0,SUMIFS('Sch A. Input'!$H1001:$CJ1001,'Sch A. Input'!$H$14:$CJ$14,"Recurring",'Sch A. Input'!$H$13:$CJ$13,"&lt;="&amp;$L$11,'Sch A. Input'!$H$13:$CJ$13,"&lt;="&amp;$AS$1020,'Sch A. Input'!$H$13:$CJ$13,"&gt;"&amp;$AI$1020))</f>
        <v>0</v>
      </c>
      <c r="AM2010" s="242">
        <f>IF(AK2010=0,0,SUMIFS('Sch A. Input'!$H1001:$CJ1001,'Sch A. Input'!$H$14:$CJ$14,"One-time",'Sch A. Input'!$H$13:$CJ$13,"&lt;="&amp;$L$11,'Sch A. Input'!$H$13:$CJ$13,"&lt;="&amp;$AS$1020,'Sch A. Input'!$H$13:$CJ$13,"&gt;"&amp;$AI$1020))</f>
        <v>0</v>
      </c>
      <c r="AN2010" s="283">
        <f t="shared" si="1601"/>
        <v>0</v>
      </c>
      <c r="AO2010" s="242">
        <f t="shared" si="1602"/>
        <v>0</v>
      </c>
      <c r="AP2010" s="242">
        <f t="shared" si="1603"/>
        <v>0</v>
      </c>
      <c r="AQ2010" s="276">
        <f t="shared" si="1586"/>
        <v>0</v>
      </c>
      <c r="AR2010" s="281">
        <f t="shared" si="1571"/>
        <v>0</v>
      </c>
      <c r="AS2010" s="245">
        <f t="shared" si="1572"/>
        <v>0</v>
      </c>
      <c r="AY2010" s="160"/>
      <c r="AZ2010" s="160"/>
      <c r="BK2010" s="2"/>
      <c r="BL2010" s="2"/>
      <c r="BM2010" s="2"/>
      <c r="BN2010" s="2"/>
      <c r="BO2010" s="2"/>
      <c r="BP2010" s="2"/>
      <c r="BQ2010" s="2"/>
      <c r="BR2010" s="2"/>
      <c r="BS2010" s="2"/>
      <c r="BT2010" s="2"/>
      <c r="BU2010" s="2"/>
      <c r="BV2010" s="2"/>
      <c r="BW2010" s="2"/>
      <c r="BX2010" s="2"/>
      <c r="BY2010" s="2"/>
      <c r="BZ2010" s="2"/>
      <c r="CA2010" s="2"/>
      <c r="CI2010"/>
      <c r="CJ2010"/>
      <c r="CK2010"/>
      <c r="CL2010"/>
      <c r="CM2010"/>
      <c r="CN2010"/>
      <c r="CO2010"/>
      <c r="CP2010"/>
      <c r="CQ2010"/>
      <c r="CR2010"/>
      <c r="CS2010"/>
      <c r="CT2010"/>
      <c r="CU2010"/>
      <c r="CV2010"/>
      <c r="CW2010"/>
      <c r="CX2010"/>
    </row>
    <row r="2011" spans="2:102" x14ac:dyDescent="0.35">
      <c r="B2011" s="70" t="str">
        <f t="shared" ref="B2011:F2011" si="1619">B1004</f>
        <v/>
      </c>
      <c r="C2011" s="166" t="str">
        <f t="shared" si="1619"/>
        <v/>
      </c>
      <c r="D2011" s="273" t="str">
        <f t="shared" si="1619"/>
        <v/>
      </c>
      <c r="E2011" s="273">
        <f t="shared" si="1619"/>
        <v>45016</v>
      </c>
      <c r="F2011" s="273">
        <f t="shared" si="1619"/>
        <v>0</v>
      </c>
      <c r="G2011" s="98">
        <f t="shared" si="1588"/>
        <v>0</v>
      </c>
      <c r="H2011" s="242">
        <f>IF(G2011=0,0,SUMIFS('Sch A. Input'!$H1002:$CJ1002,'Sch A. Input'!$H$14:$CJ$14,"Recurring",'Sch A. Input'!$H$13:$CJ$13,"&lt;="&amp;$O$1020,'Sch A. Input'!$H$13:$CJ$13,"&lt;="&amp;$L$11))</f>
        <v>0</v>
      </c>
      <c r="I2011" s="242">
        <f>IF(G2011=0,0,SUMIFS('Sch A. Input'!$H1002:$CJ1002,'Sch A. Input'!$H$14:$CJ$14,"One-time",'Sch A. Input'!$H$13:$CJ$13,"&lt;="&amp;$O$1020,'Sch A. Input'!$H$13:$CJ$13,"&lt;="&amp;$L$11))</f>
        <v>0</v>
      </c>
      <c r="J2011" s="283">
        <f t="shared" si="1589"/>
        <v>0</v>
      </c>
      <c r="K2011" s="242">
        <f t="shared" si="1590"/>
        <v>0</v>
      </c>
      <c r="L2011" s="242">
        <f t="shared" si="1591"/>
        <v>0</v>
      </c>
      <c r="M2011" s="276">
        <f t="shared" si="1583"/>
        <v>0</v>
      </c>
      <c r="N2011" s="281">
        <f t="shared" si="1565"/>
        <v>0</v>
      </c>
      <c r="O2011" s="245">
        <f t="shared" si="1566"/>
        <v>0</v>
      </c>
      <c r="P2011" s="248"/>
      <c r="Q2011" s="285">
        <f t="shared" si="1592"/>
        <v>0</v>
      </c>
      <c r="R2011" s="242">
        <f>IF(Q2011=0,0,SUMIFS('Sch A. Input'!$H1002:$CJ1002,'Sch A. Input'!$H$14:$CJ$14,"Recurring",'Sch A. Input'!$H$13:$CJ$13,"&lt;="&amp;$L$11,'Sch A. Input'!$H$13:$CJ$13,"&lt;="&amp;$Y$1020,'Sch A. Input'!$H$13:$CJ$13,"&gt;"&amp;$O$1020))</f>
        <v>0</v>
      </c>
      <c r="S2011" s="242">
        <f>IF(Q2011=0,0,SUMIFS('Sch A. Input'!$H1002:$CJ1002,'Sch A. Input'!$H$14:$CJ$14,"One-time",'Sch A. Input'!$H$13:$CJ$13,"&lt;="&amp;$L$11,'Sch A. Input'!$H$13:$CJ$13,"&lt;="&amp;$Y$1020,'Sch A. Input'!$H$13:$CJ$13,"&gt;"&amp;$O$1020))</f>
        <v>0</v>
      </c>
      <c r="T2011" s="283">
        <f t="shared" si="1593"/>
        <v>0</v>
      </c>
      <c r="U2011" s="242">
        <f t="shared" si="1594"/>
        <v>0</v>
      </c>
      <c r="V2011" s="242">
        <f t="shared" si="1595"/>
        <v>0</v>
      </c>
      <c r="W2011" s="276">
        <f t="shared" si="1584"/>
        <v>0</v>
      </c>
      <c r="X2011" s="281">
        <f t="shared" si="1567"/>
        <v>0</v>
      </c>
      <c r="Y2011" s="245">
        <f t="shared" si="1568"/>
        <v>0</v>
      </c>
      <c r="Z2011" s="248"/>
      <c r="AA2011" s="285">
        <f t="shared" si="1596"/>
        <v>0</v>
      </c>
      <c r="AB2011" s="242">
        <f>IF(AA2011=0,0,SUMIFS('Sch A. Input'!$H1002:$CJ1002,'Sch A. Input'!$H$14:$CJ$14,"Recurring",'Sch A. Input'!$H$13:$CJ$13,"&lt;="&amp;$L$11,'Sch A. Input'!$H$13:$CJ$13,"&lt;="&amp;$AI$1020,'Sch A. Input'!$H$13:$CJ$13,"&gt;"&amp;$Y$1020))</f>
        <v>0</v>
      </c>
      <c r="AC2011" s="242">
        <f>IF(AA2011=0,0,SUMIFS('Sch A. Input'!$H1002:$CJ1002,'Sch A. Input'!$H$14:$CJ$14,"One-time",'Sch A. Input'!$H$13:$CJ$13,"&lt;="&amp;$L$11,'Sch A. Input'!$H$13:$CJ$13,"&lt;="&amp;$AI$1020,'Sch A. Input'!$H$13:$CJ$13,"&gt;"&amp;$Y$1020))</f>
        <v>0</v>
      </c>
      <c r="AD2011" s="283">
        <f t="shared" si="1597"/>
        <v>0</v>
      </c>
      <c r="AE2011" s="242">
        <f t="shared" si="1598"/>
        <v>0</v>
      </c>
      <c r="AF2011" s="242">
        <f t="shared" si="1599"/>
        <v>0</v>
      </c>
      <c r="AG2011" s="276">
        <f t="shared" si="1585"/>
        <v>0</v>
      </c>
      <c r="AH2011" s="281">
        <f t="shared" si="1569"/>
        <v>0</v>
      </c>
      <c r="AI2011" s="245">
        <f t="shared" si="1570"/>
        <v>0</v>
      </c>
      <c r="AK2011" s="285">
        <f t="shared" si="1600"/>
        <v>0</v>
      </c>
      <c r="AL2011" s="242">
        <f>IF(AK2011=0,0,SUMIFS('Sch A. Input'!$H1002:$CJ1002,'Sch A. Input'!$H$14:$CJ$14,"Recurring",'Sch A. Input'!$H$13:$CJ$13,"&lt;="&amp;$L$11,'Sch A. Input'!$H$13:$CJ$13,"&lt;="&amp;$AS$1020,'Sch A. Input'!$H$13:$CJ$13,"&gt;"&amp;$AI$1020))</f>
        <v>0</v>
      </c>
      <c r="AM2011" s="242">
        <f>IF(AK2011=0,0,SUMIFS('Sch A. Input'!$H1002:$CJ1002,'Sch A. Input'!$H$14:$CJ$14,"One-time",'Sch A. Input'!$H$13:$CJ$13,"&lt;="&amp;$L$11,'Sch A. Input'!$H$13:$CJ$13,"&lt;="&amp;$AS$1020,'Sch A. Input'!$H$13:$CJ$13,"&gt;"&amp;$AI$1020))</f>
        <v>0</v>
      </c>
      <c r="AN2011" s="283">
        <f t="shared" si="1601"/>
        <v>0</v>
      </c>
      <c r="AO2011" s="242">
        <f t="shared" si="1602"/>
        <v>0</v>
      </c>
      <c r="AP2011" s="242">
        <f t="shared" si="1603"/>
        <v>0</v>
      </c>
      <c r="AQ2011" s="276">
        <f t="shared" si="1586"/>
        <v>0</v>
      </c>
      <c r="AR2011" s="281">
        <f t="shared" si="1571"/>
        <v>0</v>
      </c>
      <c r="AS2011" s="245">
        <f t="shared" si="1572"/>
        <v>0</v>
      </c>
      <c r="AY2011" s="160"/>
      <c r="AZ2011" s="160"/>
      <c r="BK2011" s="2"/>
      <c r="BL2011" s="2"/>
      <c r="BM2011" s="2"/>
      <c r="BN2011" s="2"/>
      <c r="BO2011" s="2"/>
      <c r="BP2011" s="2"/>
      <c r="BQ2011" s="2"/>
      <c r="BR2011" s="2"/>
      <c r="BS2011" s="2"/>
      <c r="BT2011" s="2"/>
      <c r="BU2011" s="2"/>
      <c r="BV2011" s="2"/>
      <c r="BW2011" s="2"/>
      <c r="BX2011" s="2"/>
      <c r="BY2011" s="2"/>
      <c r="BZ2011" s="2"/>
      <c r="CA2011" s="2"/>
      <c r="CI2011"/>
      <c r="CJ2011"/>
      <c r="CK2011"/>
      <c r="CL2011"/>
      <c r="CM2011"/>
      <c r="CN2011"/>
      <c r="CO2011"/>
      <c r="CP2011"/>
      <c r="CQ2011"/>
      <c r="CR2011"/>
      <c r="CS2011"/>
      <c r="CT2011"/>
      <c r="CU2011"/>
      <c r="CV2011"/>
      <c r="CW2011"/>
      <c r="CX2011"/>
    </row>
    <row r="2012" spans="2:102" x14ac:dyDescent="0.35">
      <c r="B2012" s="70" t="str">
        <f t="shared" ref="B2012:F2012" si="1620">B1005</f>
        <v/>
      </c>
      <c r="C2012" s="166" t="str">
        <f t="shared" si="1620"/>
        <v/>
      </c>
      <c r="D2012" s="273" t="str">
        <f t="shared" si="1620"/>
        <v/>
      </c>
      <c r="E2012" s="273">
        <f t="shared" si="1620"/>
        <v>45016</v>
      </c>
      <c r="F2012" s="273">
        <f t="shared" si="1620"/>
        <v>0</v>
      </c>
      <c r="G2012" s="98">
        <f t="shared" si="1588"/>
        <v>0</v>
      </c>
      <c r="H2012" s="242">
        <f>IF(G2012=0,0,SUMIFS('Sch A. Input'!$H1003:$CJ1003,'Sch A. Input'!$H$14:$CJ$14,"Recurring",'Sch A. Input'!$H$13:$CJ$13,"&lt;="&amp;$O$1020,'Sch A. Input'!$H$13:$CJ$13,"&lt;="&amp;$L$11))</f>
        <v>0</v>
      </c>
      <c r="I2012" s="242">
        <f>IF(G2012=0,0,SUMIFS('Sch A. Input'!$H1003:$CJ1003,'Sch A. Input'!$H$14:$CJ$14,"One-time",'Sch A. Input'!$H$13:$CJ$13,"&lt;="&amp;$O$1020,'Sch A. Input'!$H$13:$CJ$13,"&lt;="&amp;$L$11))</f>
        <v>0</v>
      </c>
      <c r="J2012" s="283">
        <f t="shared" si="1589"/>
        <v>0</v>
      </c>
      <c r="K2012" s="242">
        <f t="shared" si="1590"/>
        <v>0</v>
      </c>
      <c r="L2012" s="242">
        <f t="shared" si="1591"/>
        <v>0</v>
      </c>
      <c r="M2012" s="276">
        <f t="shared" si="1583"/>
        <v>0</v>
      </c>
      <c r="N2012" s="281">
        <f t="shared" si="1565"/>
        <v>0</v>
      </c>
      <c r="O2012" s="245">
        <f t="shared" si="1566"/>
        <v>0</v>
      </c>
      <c r="P2012" s="248"/>
      <c r="Q2012" s="285">
        <f t="shared" si="1592"/>
        <v>0</v>
      </c>
      <c r="R2012" s="242">
        <f>IF(Q2012=0,0,SUMIFS('Sch A. Input'!$H1003:$CJ1003,'Sch A. Input'!$H$14:$CJ$14,"Recurring",'Sch A. Input'!$H$13:$CJ$13,"&lt;="&amp;$L$11,'Sch A. Input'!$H$13:$CJ$13,"&lt;="&amp;$Y$1020,'Sch A. Input'!$H$13:$CJ$13,"&gt;"&amp;$O$1020))</f>
        <v>0</v>
      </c>
      <c r="S2012" s="242">
        <f>IF(Q2012=0,0,SUMIFS('Sch A. Input'!$H1003:$CJ1003,'Sch A. Input'!$H$14:$CJ$14,"One-time",'Sch A. Input'!$H$13:$CJ$13,"&lt;="&amp;$L$11,'Sch A. Input'!$H$13:$CJ$13,"&lt;="&amp;$Y$1020,'Sch A. Input'!$H$13:$CJ$13,"&gt;"&amp;$O$1020))</f>
        <v>0</v>
      </c>
      <c r="T2012" s="283">
        <f t="shared" si="1593"/>
        <v>0</v>
      </c>
      <c r="U2012" s="242">
        <f t="shared" si="1594"/>
        <v>0</v>
      </c>
      <c r="V2012" s="242">
        <f t="shared" si="1595"/>
        <v>0</v>
      </c>
      <c r="W2012" s="276">
        <f t="shared" si="1584"/>
        <v>0</v>
      </c>
      <c r="X2012" s="281">
        <f t="shared" si="1567"/>
        <v>0</v>
      </c>
      <c r="Y2012" s="245">
        <f t="shared" si="1568"/>
        <v>0</v>
      </c>
      <c r="Z2012" s="248"/>
      <c r="AA2012" s="285">
        <f t="shared" si="1596"/>
        <v>0</v>
      </c>
      <c r="AB2012" s="242">
        <f>IF(AA2012=0,0,SUMIFS('Sch A. Input'!$H1003:$CJ1003,'Sch A. Input'!$H$14:$CJ$14,"Recurring",'Sch A. Input'!$H$13:$CJ$13,"&lt;="&amp;$L$11,'Sch A. Input'!$H$13:$CJ$13,"&lt;="&amp;$AI$1020,'Sch A. Input'!$H$13:$CJ$13,"&gt;"&amp;$Y$1020))</f>
        <v>0</v>
      </c>
      <c r="AC2012" s="242">
        <f>IF(AA2012=0,0,SUMIFS('Sch A. Input'!$H1003:$CJ1003,'Sch A. Input'!$H$14:$CJ$14,"One-time",'Sch A. Input'!$H$13:$CJ$13,"&lt;="&amp;$L$11,'Sch A. Input'!$H$13:$CJ$13,"&lt;="&amp;$AI$1020,'Sch A. Input'!$H$13:$CJ$13,"&gt;"&amp;$Y$1020))</f>
        <v>0</v>
      </c>
      <c r="AD2012" s="283">
        <f t="shared" si="1597"/>
        <v>0</v>
      </c>
      <c r="AE2012" s="242">
        <f t="shared" si="1598"/>
        <v>0</v>
      </c>
      <c r="AF2012" s="242">
        <f t="shared" si="1599"/>
        <v>0</v>
      </c>
      <c r="AG2012" s="276">
        <f t="shared" si="1585"/>
        <v>0</v>
      </c>
      <c r="AH2012" s="281">
        <f t="shared" si="1569"/>
        <v>0</v>
      </c>
      <c r="AI2012" s="245">
        <f t="shared" si="1570"/>
        <v>0</v>
      </c>
      <c r="AK2012" s="285">
        <f t="shared" si="1600"/>
        <v>0</v>
      </c>
      <c r="AL2012" s="242">
        <f>IF(AK2012=0,0,SUMIFS('Sch A. Input'!$H1003:$CJ1003,'Sch A. Input'!$H$14:$CJ$14,"Recurring",'Sch A. Input'!$H$13:$CJ$13,"&lt;="&amp;$L$11,'Sch A. Input'!$H$13:$CJ$13,"&lt;="&amp;$AS$1020,'Sch A. Input'!$H$13:$CJ$13,"&gt;"&amp;$AI$1020))</f>
        <v>0</v>
      </c>
      <c r="AM2012" s="242">
        <f>IF(AK2012=0,0,SUMIFS('Sch A. Input'!$H1003:$CJ1003,'Sch A. Input'!$H$14:$CJ$14,"One-time",'Sch A. Input'!$H$13:$CJ$13,"&lt;="&amp;$L$11,'Sch A. Input'!$H$13:$CJ$13,"&lt;="&amp;$AS$1020,'Sch A. Input'!$H$13:$CJ$13,"&gt;"&amp;$AI$1020))</f>
        <v>0</v>
      </c>
      <c r="AN2012" s="283">
        <f t="shared" si="1601"/>
        <v>0</v>
      </c>
      <c r="AO2012" s="242">
        <f t="shared" si="1602"/>
        <v>0</v>
      </c>
      <c r="AP2012" s="242">
        <f t="shared" si="1603"/>
        <v>0</v>
      </c>
      <c r="AQ2012" s="276">
        <f t="shared" si="1586"/>
        <v>0</v>
      </c>
      <c r="AR2012" s="281">
        <f t="shared" si="1571"/>
        <v>0</v>
      </c>
      <c r="AS2012" s="245">
        <f t="shared" si="1572"/>
        <v>0</v>
      </c>
      <c r="AY2012" s="160"/>
      <c r="AZ2012" s="160"/>
      <c r="BK2012" s="2"/>
      <c r="BL2012" s="2"/>
      <c r="BM2012" s="2"/>
      <c r="BN2012" s="2"/>
      <c r="BO2012" s="2"/>
      <c r="BP2012" s="2"/>
      <c r="BQ2012" s="2"/>
      <c r="BR2012" s="2"/>
      <c r="BS2012" s="2"/>
      <c r="BT2012" s="2"/>
      <c r="BU2012" s="2"/>
      <c r="BV2012" s="2"/>
      <c r="BW2012" s="2"/>
      <c r="BX2012" s="2"/>
      <c r="BY2012" s="2"/>
      <c r="BZ2012" s="2"/>
      <c r="CA2012" s="2"/>
      <c r="CI2012"/>
      <c r="CJ2012"/>
      <c r="CK2012"/>
      <c r="CL2012"/>
      <c r="CM2012"/>
      <c r="CN2012"/>
      <c r="CO2012"/>
      <c r="CP2012"/>
      <c r="CQ2012"/>
      <c r="CR2012"/>
      <c r="CS2012"/>
      <c r="CT2012"/>
      <c r="CU2012"/>
      <c r="CV2012"/>
      <c r="CW2012"/>
      <c r="CX2012"/>
    </row>
    <row r="2013" spans="2:102" x14ac:dyDescent="0.35">
      <c r="B2013" s="70" t="str">
        <f t="shared" ref="B2013:F2013" si="1621">B1006</f>
        <v/>
      </c>
      <c r="C2013" s="166" t="str">
        <f t="shared" si="1621"/>
        <v/>
      </c>
      <c r="D2013" s="273" t="str">
        <f t="shared" si="1621"/>
        <v/>
      </c>
      <c r="E2013" s="273">
        <f t="shared" si="1621"/>
        <v>45016</v>
      </c>
      <c r="F2013" s="273">
        <f t="shared" si="1621"/>
        <v>0</v>
      </c>
      <c r="G2013" s="98">
        <f t="shared" si="1588"/>
        <v>0</v>
      </c>
      <c r="H2013" s="242">
        <f>IF(G2013=0,0,SUMIFS('Sch A. Input'!$H1004:$CJ1004,'Sch A. Input'!$H$14:$CJ$14,"Recurring",'Sch A. Input'!$H$13:$CJ$13,"&lt;="&amp;$O$1020,'Sch A. Input'!$H$13:$CJ$13,"&lt;="&amp;$L$11))</f>
        <v>0</v>
      </c>
      <c r="I2013" s="242">
        <f>IF(G2013=0,0,SUMIFS('Sch A. Input'!$H1004:$CJ1004,'Sch A. Input'!$H$14:$CJ$14,"One-time",'Sch A. Input'!$H$13:$CJ$13,"&lt;="&amp;$O$1020,'Sch A. Input'!$H$13:$CJ$13,"&lt;="&amp;$L$11))</f>
        <v>0</v>
      </c>
      <c r="J2013" s="283">
        <f t="shared" si="1589"/>
        <v>0</v>
      </c>
      <c r="K2013" s="242">
        <f t="shared" si="1590"/>
        <v>0</v>
      </c>
      <c r="L2013" s="242">
        <f t="shared" si="1591"/>
        <v>0</v>
      </c>
      <c r="M2013" s="276">
        <f t="shared" si="1583"/>
        <v>0</v>
      </c>
      <c r="N2013" s="281">
        <f t="shared" si="1565"/>
        <v>0</v>
      </c>
      <c r="O2013" s="245">
        <f t="shared" si="1566"/>
        <v>0</v>
      </c>
      <c r="P2013" s="248"/>
      <c r="Q2013" s="285">
        <f t="shared" si="1592"/>
        <v>0</v>
      </c>
      <c r="R2013" s="242">
        <f>IF(Q2013=0,0,SUMIFS('Sch A. Input'!$H1004:$CJ1004,'Sch A. Input'!$H$14:$CJ$14,"Recurring",'Sch A. Input'!$H$13:$CJ$13,"&lt;="&amp;$L$11,'Sch A. Input'!$H$13:$CJ$13,"&lt;="&amp;$Y$1020,'Sch A. Input'!$H$13:$CJ$13,"&gt;"&amp;$O$1020))</f>
        <v>0</v>
      </c>
      <c r="S2013" s="242">
        <f>IF(Q2013=0,0,SUMIFS('Sch A. Input'!$H1004:$CJ1004,'Sch A. Input'!$H$14:$CJ$14,"One-time",'Sch A. Input'!$H$13:$CJ$13,"&lt;="&amp;$L$11,'Sch A. Input'!$H$13:$CJ$13,"&lt;="&amp;$Y$1020,'Sch A. Input'!$H$13:$CJ$13,"&gt;"&amp;$O$1020))</f>
        <v>0</v>
      </c>
      <c r="T2013" s="283">
        <f t="shared" si="1593"/>
        <v>0</v>
      </c>
      <c r="U2013" s="242">
        <f t="shared" si="1594"/>
        <v>0</v>
      </c>
      <c r="V2013" s="242">
        <f t="shared" si="1595"/>
        <v>0</v>
      </c>
      <c r="W2013" s="276">
        <f t="shared" si="1584"/>
        <v>0</v>
      </c>
      <c r="X2013" s="281">
        <f t="shared" si="1567"/>
        <v>0</v>
      </c>
      <c r="Y2013" s="245">
        <f t="shared" si="1568"/>
        <v>0</v>
      </c>
      <c r="Z2013" s="248"/>
      <c r="AA2013" s="285">
        <f t="shared" si="1596"/>
        <v>0</v>
      </c>
      <c r="AB2013" s="242">
        <f>IF(AA2013=0,0,SUMIFS('Sch A. Input'!$H1004:$CJ1004,'Sch A. Input'!$H$14:$CJ$14,"Recurring",'Sch A. Input'!$H$13:$CJ$13,"&lt;="&amp;$L$11,'Sch A. Input'!$H$13:$CJ$13,"&lt;="&amp;$AI$1020,'Sch A. Input'!$H$13:$CJ$13,"&gt;"&amp;$Y$1020))</f>
        <v>0</v>
      </c>
      <c r="AC2013" s="242">
        <f>IF(AA2013=0,0,SUMIFS('Sch A. Input'!$H1004:$CJ1004,'Sch A. Input'!$H$14:$CJ$14,"One-time",'Sch A. Input'!$H$13:$CJ$13,"&lt;="&amp;$L$11,'Sch A. Input'!$H$13:$CJ$13,"&lt;="&amp;$AI$1020,'Sch A. Input'!$H$13:$CJ$13,"&gt;"&amp;$Y$1020))</f>
        <v>0</v>
      </c>
      <c r="AD2013" s="283">
        <f t="shared" si="1597"/>
        <v>0</v>
      </c>
      <c r="AE2013" s="242">
        <f t="shared" si="1598"/>
        <v>0</v>
      </c>
      <c r="AF2013" s="242">
        <f t="shared" si="1599"/>
        <v>0</v>
      </c>
      <c r="AG2013" s="276">
        <f t="shared" si="1585"/>
        <v>0</v>
      </c>
      <c r="AH2013" s="281">
        <f t="shared" si="1569"/>
        <v>0</v>
      </c>
      <c r="AI2013" s="245">
        <f t="shared" si="1570"/>
        <v>0</v>
      </c>
      <c r="AK2013" s="285">
        <f t="shared" si="1600"/>
        <v>0</v>
      </c>
      <c r="AL2013" s="242">
        <f>IF(AK2013=0,0,SUMIFS('Sch A. Input'!$H1004:$CJ1004,'Sch A. Input'!$H$14:$CJ$14,"Recurring",'Sch A. Input'!$H$13:$CJ$13,"&lt;="&amp;$L$11,'Sch A. Input'!$H$13:$CJ$13,"&lt;="&amp;$AS$1020,'Sch A. Input'!$H$13:$CJ$13,"&gt;"&amp;$AI$1020))</f>
        <v>0</v>
      </c>
      <c r="AM2013" s="242">
        <f>IF(AK2013=0,0,SUMIFS('Sch A. Input'!$H1004:$CJ1004,'Sch A. Input'!$H$14:$CJ$14,"One-time",'Sch A. Input'!$H$13:$CJ$13,"&lt;="&amp;$L$11,'Sch A. Input'!$H$13:$CJ$13,"&lt;="&amp;$AS$1020,'Sch A. Input'!$H$13:$CJ$13,"&gt;"&amp;$AI$1020))</f>
        <v>0</v>
      </c>
      <c r="AN2013" s="283">
        <f t="shared" si="1601"/>
        <v>0</v>
      </c>
      <c r="AO2013" s="242">
        <f t="shared" si="1602"/>
        <v>0</v>
      </c>
      <c r="AP2013" s="242">
        <f t="shared" si="1603"/>
        <v>0</v>
      </c>
      <c r="AQ2013" s="276">
        <f t="shared" si="1586"/>
        <v>0</v>
      </c>
      <c r="AR2013" s="281">
        <f t="shared" si="1571"/>
        <v>0</v>
      </c>
      <c r="AS2013" s="245">
        <f t="shared" si="1572"/>
        <v>0</v>
      </c>
      <c r="AY2013" s="160"/>
      <c r="AZ2013" s="160"/>
      <c r="BK2013" s="2"/>
      <c r="BL2013" s="2"/>
      <c r="BM2013" s="2"/>
      <c r="BN2013" s="2"/>
      <c r="BO2013" s="2"/>
      <c r="BP2013" s="2"/>
      <c r="BQ2013" s="2"/>
      <c r="BR2013" s="2"/>
      <c r="BS2013" s="2"/>
      <c r="BT2013" s="2"/>
      <c r="BU2013" s="2"/>
      <c r="BV2013" s="2"/>
      <c r="BW2013" s="2"/>
      <c r="BX2013" s="2"/>
      <c r="BY2013" s="2"/>
      <c r="BZ2013" s="2"/>
      <c r="CA2013" s="2"/>
      <c r="CI2013"/>
      <c r="CJ2013"/>
      <c r="CK2013"/>
      <c r="CL2013"/>
      <c r="CM2013"/>
      <c r="CN2013"/>
      <c r="CO2013"/>
      <c r="CP2013"/>
      <c r="CQ2013"/>
      <c r="CR2013"/>
      <c r="CS2013"/>
      <c r="CT2013"/>
      <c r="CU2013"/>
      <c r="CV2013"/>
      <c r="CW2013"/>
      <c r="CX2013"/>
    </row>
    <row r="2014" spans="2:102" x14ac:dyDescent="0.35">
      <c r="B2014" s="70" t="str">
        <f t="shared" ref="B2014:F2014" si="1622">B1007</f>
        <v/>
      </c>
      <c r="C2014" s="166" t="str">
        <f t="shared" si="1622"/>
        <v/>
      </c>
      <c r="D2014" s="273" t="str">
        <f t="shared" si="1622"/>
        <v/>
      </c>
      <c r="E2014" s="273">
        <f t="shared" si="1622"/>
        <v>45016</v>
      </c>
      <c r="F2014" s="273">
        <f t="shared" si="1622"/>
        <v>0</v>
      </c>
      <c r="G2014" s="98">
        <f t="shared" si="1588"/>
        <v>0</v>
      </c>
      <c r="H2014" s="242">
        <f>IF(G2014=0,0,SUMIFS('Sch A. Input'!$H1005:$CJ1005,'Sch A. Input'!$H$14:$CJ$14,"Recurring",'Sch A. Input'!$H$13:$CJ$13,"&lt;="&amp;$O$1020,'Sch A. Input'!$H$13:$CJ$13,"&lt;="&amp;$L$11))</f>
        <v>0</v>
      </c>
      <c r="I2014" s="242">
        <f>IF(G2014=0,0,SUMIFS('Sch A. Input'!$H1005:$CJ1005,'Sch A. Input'!$H$14:$CJ$14,"One-time",'Sch A. Input'!$H$13:$CJ$13,"&lt;="&amp;$O$1020,'Sch A. Input'!$H$13:$CJ$13,"&lt;="&amp;$L$11))</f>
        <v>0</v>
      </c>
      <c r="J2014" s="283">
        <f t="shared" si="1589"/>
        <v>0</v>
      </c>
      <c r="K2014" s="242">
        <f t="shared" si="1590"/>
        <v>0</v>
      </c>
      <c r="L2014" s="242">
        <f t="shared" si="1591"/>
        <v>0</v>
      </c>
      <c r="M2014" s="276">
        <f t="shared" si="1583"/>
        <v>0</v>
      </c>
      <c r="N2014" s="281">
        <f t="shared" si="1565"/>
        <v>0</v>
      </c>
      <c r="O2014" s="245">
        <f t="shared" si="1566"/>
        <v>0</v>
      </c>
      <c r="P2014" s="248"/>
      <c r="Q2014" s="285">
        <f t="shared" si="1592"/>
        <v>0</v>
      </c>
      <c r="R2014" s="242">
        <f>IF(Q2014=0,0,SUMIFS('Sch A. Input'!$H1005:$CJ1005,'Sch A. Input'!$H$14:$CJ$14,"Recurring",'Sch A. Input'!$H$13:$CJ$13,"&lt;="&amp;$L$11,'Sch A. Input'!$H$13:$CJ$13,"&lt;="&amp;$Y$1020,'Sch A. Input'!$H$13:$CJ$13,"&gt;"&amp;$O$1020))</f>
        <v>0</v>
      </c>
      <c r="S2014" s="242">
        <f>IF(Q2014=0,0,SUMIFS('Sch A. Input'!$H1005:$CJ1005,'Sch A. Input'!$H$14:$CJ$14,"One-time",'Sch A. Input'!$H$13:$CJ$13,"&lt;="&amp;$L$11,'Sch A. Input'!$H$13:$CJ$13,"&lt;="&amp;$Y$1020,'Sch A. Input'!$H$13:$CJ$13,"&gt;"&amp;$O$1020))</f>
        <v>0</v>
      </c>
      <c r="T2014" s="283">
        <f t="shared" si="1593"/>
        <v>0</v>
      </c>
      <c r="U2014" s="242">
        <f t="shared" si="1594"/>
        <v>0</v>
      </c>
      <c r="V2014" s="242">
        <f t="shared" si="1595"/>
        <v>0</v>
      </c>
      <c r="W2014" s="276">
        <f t="shared" si="1584"/>
        <v>0</v>
      </c>
      <c r="X2014" s="281">
        <f t="shared" si="1567"/>
        <v>0</v>
      </c>
      <c r="Y2014" s="245">
        <f t="shared" si="1568"/>
        <v>0</v>
      </c>
      <c r="Z2014" s="248"/>
      <c r="AA2014" s="285">
        <f t="shared" si="1596"/>
        <v>0</v>
      </c>
      <c r="AB2014" s="242">
        <f>IF(AA2014=0,0,SUMIFS('Sch A. Input'!$H1005:$CJ1005,'Sch A. Input'!$H$14:$CJ$14,"Recurring",'Sch A. Input'!$H$13:$CJ$13,"&lt;="&amp;$L$11,'Sch A. Input'!$H$13:$CJ$13,"&lt;="&amp;$AI$1020,'Sch A. Input'!$H$13:$CJ$13,"&gt;"&amp;$Y$1020))</f>
        <v>0</v>
      </c>
      <c r="AC2014" s="242">
        <f>IF(AA2014=0,0,SUMIFS('Sch A. Input'!$H1005:$CJ1005,'Sch A. Input'!$H$14:$CJ$14,"One-time",'Sch A. Input'!$H$13:$CJ$13,"&lt;="&amp;$L$11,'Sch A. Input'!$H$13:$CJ$13,"&lt;="&amp;$AI$1020,'Sch A. Input'!$H$13:$CJ$13,"&gt;"&amp;$Y$1020))</f>
        <v>0</v>
      </c>
      <c r="AD2014" s="283">
        <f t="shared" si="1597"/>
        <v>0</v>
      </c>
      <c r="AE2014" s="242">
        <f t="shared" si="1598"/>
        <v>0</v>
      </c>
      <c r="AF2014" s="242">
        <f t="shared" si="1599"/>
        <v>0</v>
      </c>
      <c r="AG2014" s="276">
        <f t="shared" si="1585"/>
        <v>0</v>
      </c>
      <c r="AH2014" s="281">
        <f t="shared" si="1569"/>
        <v>0</v>
      </c>
      <c r="AI2014" s="245">
        <f t="shared" si="1570"/>
        <v>0</v>
      </c>
      <c r="AK2014" s="285">
        <f t="shared" si="1600"/>
        <v>0</v>
      </c>
      <c r="AL2014" s="242">
        <f>IF(AK2014=0,0,SUMIFS('Sch A. Input'!$H1005:$CJ1005,'Sch A. Input'!$H$14:$CJ$14,"Recurring",'Sch A. Input'!$H$13:$CJ$13,"&lt;="&amp;$L$11,'Sch A. Input'!$H$13:$CJ$13,"&lt;="&amp;$AS$1020,'Sch A. Input'!$H$13:$CJ$13,"&gt;"&amp;$AI$1020))</f>
        <v>0</v>
      </c>
      <c r="AM2014" s="242">
        <f>IF(AK2014=0,0,SUMIFS('Sch A. Input'!$H1005:$CJ1005,'Sch A. Input'!$H$14:$CJ$14,"One-time",'Sch A. Input'!$H$13:$CJ$13,"&lt;="&amp;$L$11,'Sch A. Input'!$H$13:$CJ$13,"&lt;="&amp;$AS$1020,'Sch A. Input'!$H$13:$CJ$13,"&gt;"&amp;$AI$1020))</f>
        <v>0</v>
      </c>
      <c r="AN2014" s="283">
        <f t="shared" si="1601"/>
        <v>0</v>
      </c>
      <c r="AO2014" s="242">
        <f t="shared" si="1602"/>
        <v>0</v>
      </c>
      <c r="AP2014" s="242">
        <f t="shared" si="1603"/>
        <v>0</v>
      </c>
      <c r="AQ2014" s="276">
        <f t="shared" si="1586"/>
        <v>0</v>
      </c>
      <c r="AR2014" s="281">
        <f t="shared" si="1571"/>
        <v>0</v>
      </c>
      <c r="AS2014" s="245">
        <f t="shared" si="1572"/>
        <v>0</v>
      </c>
      <c r="AY2014" s="160"/>
      <c r="AZ2014" s="160"/>
      <c r="BK2014" s="2"/>
      <c r="BL2014" s="2"/>
      <c r="BM2014" s="2"/>
      <c r="BN2014" s="2"/>
      <c r="BO2014" s="2"/>
      <c r="BP2014" s="2"/>
      <c r="BQ2014" s="2"/>
      <c r="BR2014" s="2"/>
      <c r="BS2014" s="2"/>
      <c r="BT2014" s="2"/>
      <c r="BU2014" s="2"/>
      <c r="BV2014" s="2"/>
      <c r="BW2014" s="2"/>
      <c r="BX2014" s="2"/>
      <c r="BY2014" s="2"/>
      <c r="BZ2014" s="2"/>
      <c r="CA2014" s="2"/>
      <c r="CI2014"/>
      <c r="CJ2014"/>
      <c r="CK2014"/>
      <c r="CL2014"/>
      <c r="CM2014"/>
      <c r="CN2014"/>
      <c r="CO2014"/>
      <c r="CP2014"/>
      <c r="CQ2014"/>
      <c r="CR2014"/>
      <c r="CS2014"/>
      <c r="CT2014"/>
      <c r="CU2014"/>
      <c r="CV2014"/>
      <c r="CW2014"/>
      <c r="CX2014"/>
    </row>
    <row r="2015" spans="2:102" x14ac:dyDescent="0.35">
      <c r="B2015" s="70" t="str">
        <f t="shared" ref="B2015:F2015" si="1623">B1008</f>
        <v/>
      </c>
      <c r="C2015" s="166" t="str">
        <f t="shared" si="1623"/>
        <v/>
      </c>
      <c r="D2015" s="273" t="str">
        <f t="shared" si="1623"/>
        <v/>
      </c>
      <c r="E2015" s="273">
        <f t="shared" si="1623"/>
        <v>45016</v>
      </c>
      <c r="F2015" s="273">
        <f t="shared" si="1623"/>
        <v>0</v>
      </c>
      <c r="G2015" s="98">
        <f t="shared" si="1588"/>
        <v>0</v>
      </c>
      <c r="H2015" s="242">
        <f>IF(G2015=0,0,SUMIFS('Sch A. Input'!$H1006:$CJ1006,'Sch A. Input'!$H$14:$CJ$14,"Recurring",'Sch A. Input'!$H$13:$CJ$13,"&lt;="&amp;$O$1020,'Sch A. Input'!$H$13:$CJ$13,"&lt;="&amp;$L$11))</f>
        <v>0</v>
      </c>
      <c r="I2015" s="242">
        <f>IF(G2015=0,0,SUMIFS('Sch A. Input'!$H1006:$CJ1006,'Sch A. Input'!$H$14:$CJ$14,"One-time",'Sch A. Input'!$H$13:$CJ$13,"&lt;="&amp;$O$1020,'Sch A. Input'!$H$13:$CJ$13,"&lt;="&amp;$L$11))</f>
        <v>0</v>
      </c>
      <c r="J2015" s="283">
        <f t="shared" si="1589"/>
        <v>0</v>
      </c>
      <c r="K2015" s="242">
        <f t="shared" si="1590"/>
        <v>0</v>
      </c>
      <c r="L2015" s="242">
        <f t="shared" si="1591"/>
        <v>0</v>
      </c>
      <c r="M2015" s="276">
        <f t="shared" si="1583"/>
        <v>0</v>
      </c>
      <c r="N2015" s="281">
        <f t="shared" si="1565"/>
        <v>0</v>
      </c>
      <c r="O2015" s="245">
        <f t="shared" si="1566"/>
        <v>0</v>
      </c>
      <c r="P2015" s="248"/>
      <c r="Q2015" s="285">
        <f t="shared" si="1592"/>
        <v>0</v>
      </c>
      <c r="R2015" s="242">
        <f>IF(Q2015=0,0,SUMIFS('Sch A. Input'!$H1006:$CJ1006,'Sch A. Input'!$H$14:$CJ$14,"Recurring",'Sch A. Input'!$H$13:$CJ$13,"&lt;="&amp;$L$11,'Sch A. Input'!$H$13:$CJ$13,"&lt;="&amp;$Y$1020,'Sch A. Input'!$H$13:$CJ$13,"&gt;"&amp;$O$1020))</f>
        <v>0</v>
      </c>
      <c r="S2015" s="242">
        <f>IF(Q2015=0,0,SUMIFS('Sch A. Input'!$H1006:$CJ1006,'Sch A. Input'!$H$14:$CJ$14,"One-time",'Sch A. Input'!$H$13:$CJ$13,"&lt;="&amp;$L$11,'Sch A. Input'!$H$13:$CJ$13,"&lt;="&amp;$Y$1020,'Sch A. Input'!$H$13:$CJ$13,"&gt;"&amp;$O$1020))</f>
        <v>0</v>
      </c>
      <c r="T2015" s="283">
        <f t="shared" si="1593"/>
        <v>0</v>
      </c>
      <c r="U2015" s="242">
        <f t="shared" si="1594"/>
        <v>0</v>
      </c>
      <c r="V2015" s="242">
        <f t="shared" si="1595"/>
        <v>0</v>
      </c>
      <c r="W2015" s="276">
        <f t="shared" si="1584"/>
        <v>0</v>
      </c>
      <c r="X2015" s="281">
        <f t="shared" si="1567"/>
        <v>0</v>
      </c>
      <c r="Y2015" s="245">
        <f t="shared" si="1568"/>
        <v>0</v>
      </c>
      <c r="Z2015" s="248"/>
      <c r="AA2015" s="285">
        <f t="shared" si="1596"/>
        <v>0</v>
      </c>
      <c r="AB2015" s="242">
        <f>IF(AA2015=0,0,SUMIFS('Sch A. Input'!$H1006:$CJ1006,'Sch A. Input'!$H$14:$CJ$14,"Recurring",'Sch A. Input'!$H$13:$CJ$13,"&lt;="&amp;$L$11,'Sch A. Input'!$H$13:$CJ$13,"&lt;="&amp;$AI$1020,'Sch A. Input'!$H$13:$CJ$13,"&gt;"&amp;$Y$1020))</f>
        <v>0</v>
      </c>
      <c r="AC2015" s="242">
        <f>IF(AA2015=0,0,SUMIFS('Sch A. Input'!$H1006:$CJ1006,'Sch A. Input'!$H$14:$CJ$14,"One-time",'Sch A. Input'!$H$13:$CJ$13,"&lt;="&amp;$L$11,'Sch A. Input'!$H$13:$CJ$13,"&lt;="&amp;$AI$1020,'Sch A. Input'!$H$13:$CJ$13,"&gt;"&amp;$Y$1020))</f>
        <v>0</v>
      </c>
      <c r="AD2015" s="283">
        <f t="shared" si="1597"/>
        <v>0</v>
      </c>
      <c r="AE2015" s="242">
        <f t="shared" si="1598"/>
        <v>0</v>
      </c>
      <c r="AF2015" s="242">
        <f t="shared" si="1599"/>
        <v>0</v>
      </c>
      <c r="AG2015" s="276">
        <f t="shared" si="1585"/>
        <v>0</v>
      </c>
      <c r="AH2015" s="281">
        <f t="shared" si="1569"/>
        <v>0</v>
      </c>
      <c r="AI2015" s="245">
        <f t="shared" si="1570"/>
        <v>0</v>
      </c>
      <c r="AK2015" s="285">
        <f t="shared" si="1600"/>
        <v>0</v>
      </c>
      <c r="AL2015" s="242">
        <f>IF(AK2015=0,0,SUMIFS('Sch A. Input'!$H1006:$CJ1006,'Sch A. Input'!$H$14:$CJ$14,"Recurring",'Sch A. Input'!$H$13:$CJ$13,"&lt;="&amp;$L$11,'Sch A. Input'!$H$13:$CJ$13,"&lt;="&amp;$AS$1020,'Sch A. Input'!$H$13:$CJ$13,"&gt;"&amp;$AI$1020))</f>
        <v>0</v>
      </c>
      <c r="AM2015" s="242">
        <f>IF(AK2015=0,0,SUMIFS('Sch A. Input'!$H1006:$CJ1006,'Sch A. Input'!$H$14:$CJ$14,"One-time",'Sch A. Input'!$H$13:$CJ$13,"&lt;="&amp;$L$11,'Sch A. Input'!$H$13:$CJ$13,"&lt;="&amp;$AS$1020,'Sch A. Input'!$H$13:$CJ$13,"&gt;"&amp;$AI$1020))</f>
        <v>0</v>
      </c>
      <c r="AN2015" s="283">
        <f t="shared" si="1601"/>
        <v>0</v>
      </c>
      <c r="AO2015" s="242">
        <f t="shared" si="1602"/>
        <v>0</v>
      </c>
      <c r="AP2015" s="242">
        <f t="shared" si="1603"/>
        <v>0</v>
      </c>
      <c r="AQ2015" s="276">
        <f t="shared" si="1586"/>
        <v>0</v>
      </c>
      <c r="AR2015" s="281">
        <f t="shared" si="1571"/>
        <v>0</v>
      </c>
      <c r="AS2015" s="245">
        <f t="shared" si="1572"/>
        <v>0</v>
      </c>
      <c r="AY2015" s="160"/>
      <c r="AZ2015" s="160"/>
      <c r="BK2015" s="2"/>
      <c r="BL2015" s="2"/>
      <c r="BM2015" s="2"/>
      <c r="BN2015" s="2"/>
      <c r="BO2015" s="2"/>
      <c r="BP2015" s="2"/>
      <c r="BQ2015" s="2"/>
      <c r="BR2015" s="2"/>
      <c r="BS2015" s="2"/>
      <c r="BT2015" s="2"/>
      <c r="BU2015" s="2"/>
      <c r="BV2015" s="2"/>
      <c r="BW2015" s="2"/>
      <c r="BX2015" s="2"/>
      <c r="BY2015" s="2"/>
      <c r="BZ2015" s="2"/>
      <c r="CA2015" s="2"/>
      <c r="CI2015"/>
      <c r="CJ2015"/>
      <c r="CK2015"/>
      <c r="CL2015"/>
      <c r="CM2015"/>
      <c r="CN2015"/>
      <c r="CO2015"/>
      <c r="CP2015"/>
      <c r="CQ2015"/>
      <c r="CR2015"/>
      <c r="CS2015"/>
      <c r="CT2015"/>
      <c r="CU2015"/>
      <c r="CV2015"/>
      <c r="CW2015"/>
      <c r="CX2015"/>
    </row>
    <row r="2016" spans="2:102" x14ac:dyDescent="0.35">
      <c r="B2016" s="70" t="str">
        <f t="shared" ref="B2016:F2016" si="1624">B1009</f>
        <v/>
      </c>
      <c r="C2016" s="166" t="str">
        <f t="shared" si="1624"/>
        <v/>
      </c>
      <c r="D2016" s="273" t="str">
        <f t="shared" si="1624"/>
        <v/>
      </c>
      <c r="E2016" s="273">
        <f t="shared" si="1624"/>
        <v>45016</v>
      </c>
      <c r="F2016" s="273">
        <f t="shared" si="1624"/>
        <v>0</v>
      </c>
      <c r="G2016" s="98">
        <f t="shared" si="1588"/>
        <v>0</v>
      </c>
      <c r="H2016" s="242">
        <f>IF(G2016=0,0,SUMIFS('Sch A. Input'!$H1007:$CJ1007,'Sch A. Input'!$H$14:$CJ$14,"Recurring",'Sch A. Input'!$H$13:$CJ$13,"&lt;="&amp;$O$1020,'Sch A. Input'!$H$13:$CJ$13,"&lt;="&amp;$L$11))</f>
        <v>0</v>
      </c>
      <c r="I2016" s="242">
        <f>IF(G2016=0,0,SUMIFS('Sch A. Input'!$H1007:$CJ1007,'Sch A. Input'!$H$14:$CJ$14,"One-time",'Sch A. Input'!$H$13:$CJ$13,"&lt;="&amp;$O$1020,'Sch A. Input'!$H$13:$CJ$13,"&lt;="&amp;$L$11))</f>
        <v>0</v>
      </c>
      <c r="J2016" s="283">
        <f t="shared" si="1589"/>
        <v>0</v>
      </c>
      <c r="K2016" s="242">
        <f t="shared" si="1590"/>
        <v>0</v>
      </c>
      <c r="L2016" s="242">
        <f t="shared" si="1591"/>
        <v>0</v>
      </c>
      <c r="M2016" s="276">
        <f t="shared" si="1583"/>
        <v>0</v>
      </c>
      <c r="N2016" s="281">
        <f t="shared" si="1565"/>
        <v>0</v>
      </c>
      <c r="O2016" s="245">
        <f t="shared" si="1566"/>
        <v>0</v>
      </c>
      <c r="P2016" s="248"/>
      <c r="Q2016" s="285">
        <f t="shared" si="1592"/>
        <v>0</v>
      </c>
      <c r="R2016" s="242">
        <f>IF(Q2016=0,0,SUMIFS('Sch A. Input'!$H1007:$CJ1007,'Sch A. Input'!$H$14:$CJ$14,"Recurring",'Sch A. Input'!$H$13:$CJ$13,"&lt;="&amp;$L$11,'Sch A. Input'!$H$13:$CJ$13,"&lt;="&amp;$Y$1020,'Sch A. Input'!$H$13:$CJ$13,"&gt;"&amp;$O$1020))</f>
        <v>0</v>
      </c>
      <c r="S2016" s="242">
        <f>IF(Q2016=0,0,SUMIFS('Sch A. Input'!$H1007:$CJ1007,'Sch A. Input'!$H$14:$CJ$14,"One-time",'Sch A. Input'!$H$13:$CJ$13,"&lt;="&amp;$L$11,'Sch A. Input'!$H$13:$CJ$13,"&lt;="&amp;$Y$1020,'Sch A. Input'!$H$13:$CJ$13,"&gt;"&amp;$O$1020))</f>
        <v>0</v>
      </c>
      <c r="T2016" s="283">
        <f t="shared" si="1593"/>
        <v>0</v>
      </c>
      <c r="U2016" s="242">
        <f t="shared" si="1594"/>
        <v>0</v>
      </c>
      <c r="V2016" s="242">
        <f t="shared" si="1595"/>
        <v>0</v>
      </c>
      <c r="W2016" s="276">
        <f t="shared" si="1584"/>
        <v>0</v>
      </c>
      <c r="X2016" s="281">
        <f t="shared" si="1567"/>
        <v>0</v>
      </c>
      <c r="Y2016" s="245">
        <f t="shared" si="1568"/>
        <v>0</v>
      </c>
      <c r="Z2016" s="248"/>
      <c r="AA2016" s="285">
        <f t="shared" si="1596"/>
        <v>0</v>
      </c>
      <c r="AB2016" s="242">
        <f>IF(AA2016=0,0,SUMIFS('Sch A. Input'!$H1007:$CJ1007,'Sch A. Input'!$H$14:$CJ$14,"Recurring",'Sch A. Input'!$H$13:$CJ$13,"&lt;="&amp;$L$11,'Sch A. Input'!$H$13:$CJ$13,"&lt;="&amp;$AI$1020,'Sch A. Input'!$H$13:$CJ$13,"&gt;"&amp;$Y$1020))</f>
        <v>0</v>
      </c>
      <c r="AC2016" s="242">
        <f>IF(AA2016=0,0,SUMIFS('Sch A. Input'!$H1007:$CJ1007,'Sch A. Input'!$H$14:$CJ$14,"One-time",'Sch A. Input'!$H$13:$CJ$13,"&lt;="&amp;$L$11,'Sch A. Input'!$H$13:$CJ$13,"&lt;="&amp;$AI$1020,'Sch A. Input'!$H$13:$CJ$13,"&gt;"&amp;$Y$1020))</f>
        <v>0</v>
      </c>
      <c r="AD2016" s="283">
        <f t="shared" si="1597"/>
        <v>0</v>
      </c>
      <c r="AE2016" s="242">
        <f t="shared" si="1598"/>
        <v>0</v>
      </c>
      <c r="AF2016" s="242">
        <f t="shared" si="1599"/>
        <v>0</v>
      </c>
      <c r="AG2016" s="276">
        <f t="shared" si="1585"/>
        <v>0</v>
      </c>
      <c r="AH2016" s="281">
        <f t="shared" si="1569"/>
        <v>0</v>
      </c>
      <c r="AI2016" s="245">
        <f t="shared" si="1570"/>
        <v>0</v>
      </c>
      <c r="AK2016" s="285">
        <f t="shared" si="1600"/>
        <v>0</v>
      </c>
      <c r="AL2016" s="242">
        <f>IF(AK2016=0,0,SUMIFS('Sch A. Input'!$H1007:$CJ1007,'Sch A. Input'!$H$14:$CJ$14,"Recurring",'Sch A. Input'!$H$13:$CJ$13,"&lt;="&amp;$L$11,'Sch A. Input'!$H$13:$CJ$13,"&lt;="&amp;$AS$1020,'Sch A. Input'!$H$13:$CJ$13,"&gt;"&amp;$AI$1020))</f>
        <v>0</v>
      </c>
      <c r="AM2016" s="242">
        <f>IF(AK2016=0,0,SUMIFS('Sch A. Input'!$H1007:$CJ1007,'Sch A. Input'!$H$14:$CJ$14,"One-time",'Sch A. Input'!$H$13:$CJ$13,"&lt;="&amp;$L$11,'Sch A. Input'!$H$13:$CJ$13,"&lt;="&amp;$AS$1020,'Sch A. Input'!$H$13:$CJ$13,"&gt;"&amp;$AI$1020))</f>
        <v>0</v>
      </c>
      <c r="AN2016" s="283">
        <f t="shared" si="1601"/>
        <v>0</v>
      </c>
      <c r="AO2016" s="242">
        <f t="shared" si="1602"/>
        <v>0</v>
      </c>
      <c r="AP2016" s="242">
        <f t="shared" si="1603"/>
        <v>0</v>
      </c>
      <c r="AQ2016" s="276">
        <f t="shared" si="1586"/>
        <v>0</v>
      </c>
      <c r="AR2016" s="281">
        <f t="shared" si="1571"/>
        <v>0</v>
      </c>
      <c r="AS2016" s="245">
        <f t="shared" si="1572"/>
        <v>0</v>
      </c>
      <c r="AY2016" s="160"/>
      <c r="AZ2016" s="160"/>
      <c r="BK2016" s="2"/>
      <c r="BL2016" s="2"/>
      <c r="BM2016" s="2"/>
      <c r="BN2016" s="2"/>
      <c r="BO2016" s="2"/>
      <c r="BP2016" s="2"/>
      <c r="BQ2016" s="2"/>
      <c r="BR2016" s="2"/>
      <c r="BS2016" s="2"/>
      <c r="BT2016" s="2"/>
      <c r="BU2016" s="2"/>
      <c r="BV2016" s="2"/>
      <c r="BW2016" s="2"/>
      <c r="BX2016" s="2"/>
      <c r="BY2016" s="2"/>
      <c r="BZ2016" s="2"/>
      <c r="CA2016" s="2"/>
      <c r="CI2016"/>
      <c r="CJ2016"/>
      <c r="CK2016"/>
      <c r="CL2016"/>
      <c r="CM2016"/>
      <c r="CN2016"/>
      <c r="CO2016"/>
      <c r="CP2016"/>
      <c r="CQ2016"/>
      <c r="CR2016"/>
      <c r="CS2016"/>
      <c r="CT2016"/>
      <c r="CU2016"/>
      <c r="CV2016"/>
      <c r="CW2016"/>
      <c r="CX2016"/>
    </row>
    <row r="2017" spans="1:102" x14ac:dyDescent="0.35">
      <c r="B2017" s="70" t="str">
        <f t="shared" ref="B2017:F2017" si="1625">B1010</f>
        <v/>
      </c>
      <c r="C2017" s="166" t="str">
        <f t="shared" si="1625"/>
        <v/>
      </c>
      <c r="D2017" s="273" t="str">
        <f t="shared" si="1625"/>
        <v/>
      </c>
      <c r="E2017" s="273">
        <f t="shared" si="1625"/>
        <v>45016</v>
      </c>
      <c r="F2017" s="273">
        <f t="shared" si="1625"/>
        <v>0</v>
      </c>
      <c r="G2017" s="98">
        <f t="shared" si="1588"/>
        <v>0</v>
      </c>
      <c r="H2017" s="242">
        <f>IF(G2017=0,0,SUMIFS('Sch A. Input'!$H1008:$CJ1008,'Sch A. Input'!$H$14:$CJ$14,"Recurring",'Sch A. Input'!$H$13:$CJ$13,"&lt;="&amp;$O$1020,'Sch A. Input'!$H$13:$CJ$13,"&lt;="&amp;$L$11))</f>
        <v>0</v>
      </c>
      <c r="I2017" s="242">
        <f>IF(G2017=0,0,SUMIFS('Sch A. Input'!$H1008:$CJ1008,'Sch A. Input'!$H$14:$CJ$14,"One-time",'Sch A. Input'!$H$13:$CJ$13,"&lt;="&amp;$O$1020,'Sch A. Input'!$H$13:$CJ$13,"&lt;="&amp;$L$11))</f>
        <v>0</v>
      </c>
      <c r="J2017" s="283">
        <f t="shared" si="1589"/>
        <v>0</v>
      </c>
      <c r="K2017" s="242">
        <f t="shared" si="1590"/>
        <v>0</v>
      </c>
      <c r="L2017" s="242">
        <f t="shared" si="1591"/>
        <v>0</v>
      </c>
      <c r="M2017" s="276">
        <f t="shared" si="1583"/>
        <v>0</v>
      </c>
      <c r="N2017" s="281">
        <f t="shared" si="1565"/>
        <v>0</v>
      </c>
      <c r="O2017" s="245">
        <f t="shared" si="1566"/>
        <v>0</v>
      </c>
      <c r="P2017" s="248"/>
      <c r="Q2017" s="285">
        <f t="shared" si="1592"/>
        <v>0</v>
      </c>
      <c r="R2017" s="242">
        <f>IF(Q2017=0,0,SUMIFS('Sch A. Input'!$H1008:$CJ1008,'Sch A. Input'!$H$14:$CJ$14,"Recurring",'Sch A. Input'!$H$13:$CJ$13,"&lt;="&amp;$L$11,'Sch A. Input'!$H$13:$CJ$13,"&lt;="&amp;$Y$1020,'Sch A. Input'!$H$13:$CJ$13,"&gt;"&amp;$O$1020))</f>
        <v>0</v>
      </c>
      <c r="S2017" s="242">
        <f>IF(Q2017=0,0,SUMIFS('Sch A. Input'!$H1008:$CJ1008,'Sch A. Input'!$H$14:$CJ$14,"One-time",'Sch A. Input'!$H$13:$CJ$13,"&lt;="&amp;$L$11,'Sch A. Input'!$H$13:$CJ$13,"&lt;="&amp;$Y$1020,'Sch A. Input'!$H$13:$CJ$13,"&gt;"&amp;$O$1020))</f>
        <v>0</v>
      </c>
      <c r="T2017" s="283">
        <f t="shared" si="1593"/>
        <v>0</v>
      </c>
      <c r="U2017" s="242">
        <f t="shared" si="1594"/>
        <v>0</v>
      </c>
      <c r="V2017" s="242">
        <f t="shared" si="1595"/>
        <v>0</v>
      </c>
      <c r="W2017" s="276">
        <f t="shared" si="1584"/>
        <v>0</v>
      </c>
      <c r="X2017" s="281">
        <f t="shared" si="1567"/>
        <v>0</v>
      </c>
      <c r="Y2017" s="245">
        <f t="shared" si="1568"/>
        <v>0</v>
      </c>
      <c r="Z2017" s="248"/>
      <c r="AA2017" s="285">
        <f t="shared" si="1596"/>
        <v>0</v>
      </c>
      <c r="AB2017" s="242">
        <f>IF(AA2017=0,0,SUMIFS('Sch A. Input'!$H1008:$CJ1008,'Sch A. Input'!$H$14:$CJ$14,"Recurring",'Sch A. Input'!$H$13:$CJ$13,"&lt;="&amp;$L$11,'Sch A. Input'!$H$13:$CJ$13,"&lt;="&amp;$AI$1020,'Sch A. Input'!$H$13:$CJ$13,"&gt;"&amp;$Y$1020))</f>
        <v>0</v>
      </c>
      <c r="AC2017" s="242">
        <f>IF(AA2017=0,0,SUMIFS('Sch A. Input'!$H1008:$CJ1008,'Sch A. Input'!$H$14:$CJ$14,"One-time",'Sch A. Input'!$H$13:$CJ$13,"&lt;="&amp;$L$11,'Sch A. Input'!$H$13:$CJ$13,"&lt;="&amp;$AI$1020,'Sch A. Input'!$H$13:$CJ$13,"&gt;"&amp;$Y$1020))</f>
        <v>0</v>
      </c>
      <c r="AD2017" s="283">
        <f t="shared" si="1597"/>
        <v>0</v>
      </c>
      <c r="AE2017" s="242">
        <f t="shared" si="1598"/>
        <v>0</v>
      </c>
      <c r="AF2017" s="242">
        <f t="shared" si="1599"/>
        <v>0</v>
      </c>
      <c r="AG2017" s="276">
        <f t="shared" si="1585"/>
        <v>0</v>
      </c>
      <c r="AH2017" s="281">
        <f t="shared" si="1569"/>
        <v>0</v>
      </c>
      <c r="AI2017" s="245">
        <f t="shared" si="1570"/>
        <v>0</v>
      </c>
      <c r="AK2017" s="285">
        <f t="shared" si="1600"/>
        <v>0</v>
      </c>
      <c r="AL2017" s="242">
        <f>IF(AK2017=0,0,SUMIFS('Sch A. Input'!$H1008:$CJ1008,'Sch A. Input'!$H$14:$CJ$14,"Recurring",'Sch A. Input'!$H$13:$CJ$13,"&lt;="&amp;$L$11,'Sch A. Input'!$H$13:$CJ$13,"&lt;="&amp;$AS$1020,'Sch A. Input'!$H$13:$CJ$13,"&gt;"&amp;$AI$1020))</f>
        <v>0</v>
      </c>
      <c r="AM2017" s="242">
        <f>IF(AK2017=0,0,SUMIFS('Sch A. Input'!$H1008:$CJ1008,'Sch A. Input'!$H$14:$CJ$14,"One-time",'Sch A. Input'!$H$13:$CJ$13,"&lt;="&amp;$L$11,'Sch A. Input'!$H$13:$CJ$13,"&lt;="&amp;$AS$1020,'Sch A. Input'!$H$13:$CJ$13,"&gt;"&amp;$AI$1020))</f>
        <v>0</v>
      </c>
      <c r="AN2017" s="283">
        <f t="shared" si="1601"/>
        <v>0</v>
      </c>
      <c r="AO2017" s="242">
        <f t="shared" si="1602"/>
        <v>0</v>
      </c>
      <c r="AP2017" s="242">
        <f t="shared" si="1603"/>
        <v>0</v>
      </c>
      <c r="AQ2017" s="276">
        <f t="shared" si="1586"/>
        <v>0</v>
      </c>
      <c r="AR2017" s="281">
        <f t="shared" si="1571"/>
        <v>0</v>
      </c>
      <c r="AS2017" s="245">
        <f t="shared" si="1572"/>
        <v>0</v>
      </c>
      <c r="AY2017" s="160"/>
      <c r="AZ2017" s="160"/>
      <c r="BK2017" s="2"/>
      <c r="BL2017" s="2"/>
      <c r="BM2017" s="2"/>
      <c r="BN2017" s="2"/>
      <c r="BO2017" s="2"/>
      <c r="BP2017" s="2"/>
      <c r="BQ2017" s="2"/>
      <c r="BR2017" s="2"/>
      <c r="BS2017" s="2"/>
      <c r="BT2017" s="2"/>
      <c r="BU2017" s="2"/>
      <c r="BV2017" s="2"/>
      <c r="BW2017" s="2"/>
      <c r="BX2017" s="2"/>
      <c r="BY2017" s="2"/>
      <c r="BZ2017" s="2"/>
      <c r="CA2017" s="2"/>
      <c r="CI2017"/>
      <c r="CJ2017"/>
      <c r="CK2017"/>
      <c r="CL2017"/>
      <c r="CM2017"/>
      <c r="CN2017"/>
      <c r="CO2017"/>
      <c r="CP2017"/>
      <c r="CQ2017"/>
      <c r="CR2017"/>
      <c r="CS2017"/>
      <c r="CT2017"/>
      <c r="CU2017"/>
      <c r="CV2017"/>
      <c r="CW2017"/>
      <c r="CX2017"/>
    </row>
    <row r="2018" spans="1:102" x14ac:dyDescent="0.35">
      <c r="B2018" s="70" t="str">
        <f t="shared" ref="B2018:F2018" si="1626">B1011</f>
        <v/>
      </c>
      <c r="C2018" s="166" t="str">
        <f t="shared" si="1626"/>
        <v/>
      </c>
      <c r="D2018" s="273" t="str">
        <f t="shared" si="1626"/>
        <v/>
      </c>
      <c r="E2018" s="273">
        <f t="shared" si="1626"/>
        <v>45016</v>
      </c>
      <c r="F2018" s="273">
        <f t="shared" si="1626"/>
        <v>0</v>
      </c>
      <c r="G2018" s="98">
        <f t="shared" si="1588"/>
        <v>0</v>
      </c>
      <c r="H2018" s="242">
        <f>IF(G2018=0,0,SUMIFS('Sch A. Input'!$H1009:$CJ1009,'Sch A. Input'!$H$14:$CJ$14,"Recurring",'Sch A. Input'!$H$13:$CJ$13,"&lt;="&amp;$O$1020,'Sch A. Input'!$H$13:$CJ$13,"&lt;="&amp;$L$11))</f>
        <v>0</v>
      </c>
      <c r="I2018" s="242">
        <f>IF(G2018=0,0,SUMIFS('Sch A. Input'!$H1009:$CJ1009,'Sch A. Input'!$H$14:$CJ$14,"One-time",'Sch A. Input'!$H$13:$CJ$13,"&lt;="&amp;$O$1020,'Sch A. Input'!$H$13:$CJ$13,"&lt;="&amp;$L$11))</f>
        <v>0</v>
      </c>
      <c r="J2018" s="283">
        <f t="shared" si="1589"/>
        <v>0</v>
      </c>
      <c r="K2018" s="242">
        <f t="shared" si="1590"/>
        <v>0</v>
      </c>
      <c r="L2018" s="242">
        <f t="shared" si="1591"/>
        <v>0</v>
      </c>
      <c r="M2018" s="276">
        <f t="shared" si="1583"/>
        <v>0</v>
      </c>
      <c r="N2018" s="281">
        <f t="shared" si="1565"/>
        <v>0</v>
      </c>
      <c r="O2018" s="245">
        <f t="shared" si="1566"/>
        <v>0</v>
      </c>
      <c r="P2018" s="248"/>
      <c r="Q2018" s="285">
        <f t="shared" si="1592"/>
        <v>0</v>
      </c>
      <c r="R2018" s="242">
        <f>IF(Q2018=0,0,SUMIFS('Sch A. Input'!$H1009:$CJ1009,'Sch A. Input'!$H$14:$CJ$14,"Recurring",'Sch A. Input'!$H$13:$CJ$13,"&lt;="&amp;$L$11,'Sch A. Input'!$H$13:$CJ$13,"&lt;="&amp;$Y$1020,'Sch A. Input'!$H$13:$CJ$13,"&gt;"&amp;$O$1020))</f>
        <v>0</v>
      </c>
      <c r="S2018" s="242">
        <f>IF(Q2018=0,0,SUMIFS('Sch A. Input'!$H1009:$CJ1009,'Sch A. Input'!$H$14:$CJ$14,"One-time",'Sch A. Input'!$H$13:$CJ$13,"&lt;="&amp;$L$11,'Sch A. Input'!$H$13:$CJ$13,"&lt;="&amp;$Y$1020,'Sch A. Input'!$H$13:$CJ$13,"&gt;"&amp;$O$1020))</f>
        <v>0</v>
      </c>
      <c r="T2018" s="283">
        <f t="shared" si="1593"/>
        <v>0</v>
      </c>
      <c r="U2018" s="242">
        <f t="shared" si="1594"/>
        <v>0</v>
      </c>
      <c r="V2018" s="242">
        <f t="shared" si="1595"/>
        <v>0</v>
      </c>
      <c r="W2018" s="276">
        <f t="shared" si="1584"/>
        <v>0</v>
      </c>
      <c r="X2018" s="281">
        <f t="shared" si="1567"/>
        <v>0</v>
      </c>
      <c r="Y2018" s="245">
        <f t="shared" si="1568"/>
        <v>0</v>
      </c>
      <c r="Z2018" s="248"/>
      <c r="AA2018" s="285">
        <f t="shared" si="1596"/>
        <v>0</v>
      </c>
      <c r="AB2018" s="242">
        <f>IF(AA2018=0,0,SUMIFS('Sch A. Input'!$H1009:$CJ1009,'Sch A. Input'!$H$14:$CJ$14,"Recurring",'Sch A. Input'!$H$13:$CJ$13,"&lt;="&amp;$L$11,'Sch A. Input'!$H$13:$CJ$13,"&lt;="&amp;$AI$1020,'Sch A. Input'!$H$13:$CJ$13,"&gt;"&amp;$Y$1020))</f>
        <v>0</v>
      </c>
      <c r="AC2018" s="242">
        <f>IF(AA2018=0,0,SUMIFS('Sch A. Input'!$H1009:$CJ1009,'Sch A. Input'!$H$14:$CJ$14,"One-time",'Sch A. Input'!$H$13:$CJ$13,"&lt;="&amp;$L$11,'Sch A. Input'!$H$13:$CJ$13,"&lt;="&amp;$AI$1020,'Sch A. Input'!$H$13:$CJ$13,"&gt;"&amp;$Y$1020))</f>
        <v>0</v>
      </c>
      <c r="AD2018" s="283">
        <f t="shared" si="1597"/>
        <v>0</v>
      </c>
      <c r="AE2018" s="242">
        <f t="shared" si="1598"/>
        <v>0</v>
      </c>
      <c r="AF2018" s="242">
        <f t="shared" si="1599"/>
        <v>0</v>
      </c>
      <c r="AG2018" s="276">
        <f t="shared" si="1585"/>
        <v>0</v>
      </c>
      <c r="AH2018" s="281">
        <f t="shared" si="1569"/>
        <v>0</v>
      </c>
      <c r="AI2018" s="245">
        <f t="shared" si="1570"/>
        <v>0</v>
      </c>
      <c r="AK2018" s="285">
        <f t="shared" si="1600"/>
        <v>0</v>
      </c>
      <c r="AL2018" s="242">
        <f>IF(AK2018=0,0,SUMIFS('Sch A. Input'!$H1009:$CJ1009,'Sch A. Input'!$H$14:$CJ$14,"Recurring",'Sch A. Input'!$H$13:$CJ$13,"&lt;="&amp;$L$11,'Sch A. Input'!$H$13:$CJ$13,"&lt;="&amp;$AS$1020,'Sch A. Input'!$H$13:$CJ$13,"&gt;"&amp;$AI$1020))</f>
        <v>0</v>
      </c>
      <c r="AM2018" s="242">
        <f>IF(AK2018=0,0,SUMIFS('Sch A. Input'!$H1009:$CJ1009,'Sch A. Input'!$H$14:$CJ$14,"One-time",'Sch A. Input'!$H$13:$CJ$13,"&lt;="&amp;$L$11,'Sch A. Input'!$H$13:$CJ$13,"&lt;="&amp;$AS$1020,'Sch A. Input'!$H$13:$CJ$13,"&gt;"&amp;$AI$1020))</f>
        <v>0</v>
      </c>
      <c r="AN2018" s="283">
        <f t="shared" si="1601"/>
        <v>0</v>
      </c>
      <c r="AO2018" s="242">
        <f t="shared" si="1602"/>
        <v>0</v>
      </c>
      <c r="AP2018" s="242">
        <f t="shared" si="1603"/>
        <v>0</v>
      </c>
      <c r="AQ2018" s="276">
        <f t="shared" si="1586"/>
        <v>0</v>
      </c>
      <c r="AR2018" s="281">
        <f t="shared" si="1571"/>
        <v>0</v>
      </c>
      <c r="AS2018" s="245">
        <f t="shared" si="1572"/>
        <v>0</v>
      </c>
      <c r="AY2018" s="160"/>
      <c r="AZ2018" s="160"/>
      <c r="BK2018" s="2"/>
      <c r="BL2018" s="2"/>
      <c r="BM2018" s="2"/>
      <c r="BN2018" s="2"/>
      <c r="BO2018" s="2"/>
      <c r="BP2018" s="2"/>
      <c r="BQ2018" s="2"/>
      <c r="BR2018" s="2"/>
      <c r="BS2018" s="2"/>
      <c r="BT2018" s="2"/>
      <c r="BU2018" s="2"/>
      <c r="BV2018" s="2"/>
      <c r="BW2018" s="2"/>
      <c r="BX2018" s="2"/>
      <c r="BY2018" s="2"/>
      <c r="BZ2018" s="2"/>
      <c r="CA2018" s="2"/>
      <c r="CI2018"/>
      <c r="CJ2018"/>
      <c r="CK2018"/>
      <c r="CL2018"/>
      <c r="CM2018"/>
      <c r="CN2018"/>
      <c r="CO2018"/>
      <c r="CP2018"/>
      <c r="CQ2018"/>
      <c r="CR2018"/>
      <c r="CS2018"/>
      <c r="CT2018"/>
      <c r="CU2018"/>
      <c r="CV2018"/>
      <c r="CW2018"/>
      <c r="CX2018"/>
    </row>
    <row r="2019" spans="1:102" x14ac:dyDescent="0.35">
      <c r="B2019" s="70" t="str">
        <f t="shared" ref="B2019:F2019" si="1627">B1012</f>
        <v/>
      </c>
      <c r="C2019" s="166" t="str">
        <f t="shared" si="1627"/>
        <v/>
      </c>
      <c r="D2019" s="273" t="str">
        <f t="shared" si="1627"/>
        <v/>
      </c>
      <c r="E2019" s="273">
        <f t="shared" si="1627"/>
        <v>45016</v>
      </c>
      <c r="F2019" s="273">
        <f t="shared" si="1627"/>
        <v>0</v>
      </c>
      <c r="G2019" s="98">
        <f t="shared" si="1588"/>
        <v>0</v>
      </c>
      <c r="H2019" s="242">
        <f>IF(G2019=0,0,SUMIFS('Sch A. Input'!$H1010:$CJ1010,'Sch A. Input'!$H$14:$CJ$14,"Recurring",'Sch A. Input'!$H$13:$CJ$13,"&lt;="&amp;$O$1020,'Sch A. Input'!$H$13:$CJ$13,"&lt;="&amp;$L$11))</f>
        <v>0</v>
      </c>
      <c r="I2019" s="242">
        <f>IF(G2019=0,0,SUMIFS('Sch A. Input'!$H1010:$CJ1010,'Sch A. Input'!$H$14:$CJ$14,"One-time",'Sch A. Input'!$H$13:$CJ$13,"&lt;="&amp;$O$1020,'Sch A. Input'!$H$13:$CJ$13,"&lt;="&amp;$L$11))</f>
        <v>0</v>
      </c>
      <c r="J2019" s="283">
        <f t="shared" si="1589"/>
        <v>0</v>
      </c>
      <c r="K2019" s="242">
        <f t="shared" si="1590"/>
        <v>0</v>
      </c>
      <c r="L2019" s="242">
        <f t="shared" si="1591"/>
        <v>0</v>
      </c>
      <c r="M2019" s="276">
        <f t="shared" si="1583"/>
        <v>0</v>
      </c>
      <c r="N2019" s="281">
        <f t="shared" si="1565"/>
        <v>0</v>
      </c>
      <c r="O2019" s="245">
        <f t="shared" si="1566"/>
        <v>0</v>
      </c>
      <c r="P2019" s="248"/>
      <c r="Q2019" s="285">
        <f t="shared" si="1592"/>
        <v>0</v>
      </c>
      <c r="R2019" s="242">
        <f>IF(Q2019=0,0,SUMIFS('Sch A. Input'!$H1010:$CJ1010,'Sch A. Input'!$H$14:$CJ$14,"Recurring",'Sch A. Input'!$H$13:$CJ$13,"&lt;="&amp;$L$11,'Sch A. Input'!$H$13:$CJ$13,"&lt;="&amp;$Y$1020,'Sch A. Input'!$H$13:$CJ$13,"&gt;"&amp;$O$1020))</f>
        <v>0</v>
      </c>
      <c r="S2019" s="242">
        <f>IF(Q2019=0,0,SUMIFS('Sch A. Input'!$H1010:$CJ1010,'Sch A. Input'!$H$14:$CJ$14,"One-time",'Sch A. Input'!$H$13:$CJ$13,"&lt;="&amp;$L$11,'Sch A. Input'!$H$13:$CJ$13,"&lt;="&amp;$Y$1020,'Sch A. Input'!$H$13:$CJ$13,"&gt;"&amp;$O$1020))</f>
        <v>0</v>
      </c>
      <c r="T2019" s="283">
        <f t="shared" si="1593"/>
        <v>0</v>
      </c>
      <c r="U2019" s="242">
        <f t="shared" si="1594"/>
        <v>0</v>
      </c>
      <c r="V2019" s="242">
        <f t="shared" si="1595"/>
        <v>0</v>
      </c>
      <c r="W2019" s="276">
        <f t="shared" si="1584"/>
        <v>0</v>
      </c>
      <c r="X2019" s="281">
        <f t="shared" si="1567"/>
        <v>0</v>
      </c>
      <c r="Y2019" s="245">
        <f t="shared" si="1568"/>
        <v>0</v>
      </c>
      <c r="Z2019" s="248"/>
      <c r="AA2019" s="285">
        <f t="shared" si="1596"/>
        <v>0</v>
      </c>
      <c r="AB2019" s="242">
        <f>IF(AA2019=0,0,SUMIFS('Sch A. Input'!$H1010:$CJ1010,'Sch A. Input'!$H$14:$CJ$14,"Recurring",'Sch A. Input'!$H$13:$CJ$13,"&lt;="&amp;$L$11,'Sch A. Input'!$H$13:$CJ$13,"&lt;="&amp;$AI$1020,'Sch A. Input'!$H$13:$CJ$13,"&gt;"&amp;$Y$1020))</f>
        <v>0</v>
      </c>
      <c r="AC2019" s="242">
        <f>IF(AA2019=0,0,SUMIFS('Sch A. Input'!$H1010:$CJ1010,'Sch A. Input'!$H$14:$CJ$14,"One-time",'Sch A. Input'!$H$13:$CJ$13,"&lt;="&amp;$L$11,'Sch A. Input'!$H$13:$CJ$13,"&lt;="&amp;$AI$1020,'Sch A. Input'!$H$13:$CJ$13,"&gt;"&amp;$Y$1020))</f>
        <v>0</v>
      </c>
      <c r="AD2019" s="283">
        <f t="shared" si="1597"/>
        <v>0</v>
      </c>
      <c r="AE2019" s="242">
        <f t="shared" si="1598"/>
        <v>0</v>
      </c>
      <c r="AF2019" s="242">
        <f t="shared" si="1599"/>
        <v>0</v>
      </c>
      <c r="AG2019" s="276">
        <f t="shared" si="1585"/>
        <v>0</v>
      </c>
      <c r="AH2019" s="281">
        <f t="shared" si="1569"/>
        <v>0</v>
      </c>
      <c r="AI2019" s="245">
        <f t="shared" si="1570"/>
        <v>0</v>
      </c>
      <c r="AK2019" s="285">
        <f t="shared" si="1600"/>
        <v>0</v>
      </c>
      <c r="AL2019" s="242">
        <f>IF(AK2019=0,0,SUMIFS('Sch A. Input'!$H1010:$CJ1010,'Sch A. Input'!$H$14:$CJ$14,"Recurring",'Sch A. Input'!$H$13:$CJ$13,"&lt;="&amp;$L$11,'Sch A. Input'!$H$13:$CJ$13,"&lt;="&amp;$AS$1020,'Sch A. Input'!$H$13:$CJ$13,"&gt;"&amp;$AI$1020))</f>
        <v>0</v>
      </c>
      <c r="AM2019" s="242">
        <f>IF(AK2019=0,0,SUMIFS('Sch A. Input'!$H1010:$CJ1010,'Sch A. Input'!$H$14:$CJ$14,"One-time",'Sch A. Input'!$H$13:$CJ$13,"&lt;="&amp;$L$11,'Sch A. Input'!$H$13:$CJ$13,"&lt;="&amp;$AS$1020,'Sch A. Input'!$H$13:$CJ$13,"&gt;"&amp;$AI$1020))</f>
        <v>0</v>
      </c>
      <c r="AN2019" s="283">
        <f t="shared" si="1601"/>
        <v>0</v>
      </c>
      <c r="AO2019" s="242">
        <f t="shared" si="1602"/>
        <v>0</v>
      </c>
      <c r="AP2019" s="242">
        <f t="shared" si="1603"/>
        <v>0</v>
      </c>
      <c r="AQ2019" s="276">
        <f t="shared" si="1586"/>
        <v>0</v>
      </c>
      <c r="AR2019" s="281">
        <f t="shared" si="1571"/>
        <v>0</v>
      </c>
      <c r="AS2019" s="245">
        <f t="shared" si="1572"/>
        <v>0</v>
      </c>
      <c r="AY2019" s="160"/>
      <c r="AZ2019" s="160"/>
      <c r="BK2019" s="2"/>
      <c r="BL2019" s="2"/>
      <c r="BM2019" s="2"/>
      <c r="BN2019" s="2"/>
      <c r="BO2019" s="2"/>
      <c r="BP2019" s="2"/>
      <c r="BQ2019" s="2"/>
      <c r="BR2019" s="2"/>
      <c r="BS2019" s="2"/>
      <c r="BT2019" s="2"/>
      <c r="BU2019" s="2"/>
      <c r="BV2019" s="2"/>
      <c r="BW2019" s="2"/>
      <c r="BX2019" s="2"/>
      <c r="BY2019" s="2"/>
      <c r="BZ2019" s="2"/>
      <c r="CA2019" s="2"/>
      <c r="CI2019"/>
      <c r="CJ2019"/>
      <c r="CK2019"/>
      <c r="CL2019"/>
      <c r="CM2019"/>
      <c r="CN2019"/>
      <c r="CO2019"/>
      <c r="CP2019"/>
      <c r="CQ2019"/>
      <c r="CR2019"/>
      <c r="CS2019"/>
      <c r="CT2019"/>
      <c r="CU2019"/>
      <c r="CV2019"/>
      <c r="CW2019"/>
      <c r="CX2019"/>
    </row>
    <row r="2020" spans="1:102" x14ac:dyDescent="0.35">
      <c r="B2020" s="70" t="str">
        <f t="shared" ref="B2020:F2020" si="1628">B1013</f>
        <v/>
      </c>
      <c r="C2020" s="166" t="str">
        <f t="shared" si="1628"/>
        <v/>
      </c>
      <c r="D2020" s="273" t="str">
        <f t="shared" si="1628"/>
        <v/>
      </c>
      <c r="E2020" s="273">
        <f t="shared" si="1628"/>
        <v>45016</v>
      </c>
      <c r="F2020" s="273">
        <f t="shared" si="1628"/>
        <v>0</v>
      </c>
      <c r="G2020" s="98">
        <f t="shared" si="1588"/>
        <v>0</v>
      </c>
      <c r="H2020" s="242">
        <f>IF(G2020=0,0,SUMIFS('Sch A. Input'!$H1011:$CJ1011,'Sch A. Input'!$H$14:$CJ$14,"Recurring",'Sch A. Input'!$H$13:$CJ$13,"&lt;="&amp;$O$1020,'Sch A. Input'!$H$13:$CJ$13,"&lt;="&amp;$L$11))</f>
        <v>0</v>
      </c>
      <c r="I2020" s="242">
        <f>IF(G2020=0,0,SUMIFS('Sch A. Input'!$H1011:$CJ1011,'Sch A. Input'!$H$14:$CJ$14,"One-time",'Sch A. Input'!$H$13:$CJ$13,"&lt;="&amp;$O$1020,'Sch A. Input'!$H$13:$CJ$13,"&lt;="&amp;$L$11))</f>
        <v>0</v>
      </c>
      <c r="J2020" s="283">
        <f t="shared" si="1589"/>
        <v>0</v>
      </c>
      <c r="K2020" s="242">
        <f t="shared" si="1590"/>
        <v>0</v>
      </c>
      <c r="L2020" s="242">
        <f t="shared" si="1591"/>
        <v>0</v>
      </c>
      <c r="M2020" s="276">
        <f t="shared" si="1583"/>
        <v>0</v>
      </c>
      <c r="N2020" s="281">
        <f t="shared" si="1565"/>
        <v>0</v>
      </c>
      <c r="O2020" s="245">
        <f t="shared" si="1566"/>
        <v>0</v>
      </c>
      <c r="P2020" s="248"/>
      <c r="Q2020" s="285">
        <f t="shared" si="1592"/>
        <v>0</v>
      </c>
      <c r="R2020" s="242">
        <f>IF(Q2020=0,0,SUMIFS('Sch A. Input'!$H1011:$CJ1011,'Sch A. Input'!$H$14:$CJ$14,"Recurring",'Sch A. Input'!$H$13:$CJ$13,"&lt;="&amp;$L$11,'Sch A. Input'!$H$13:$CJ$13,"&lt;="&amp;$Y$1020,'Sch A. Input'!$H$13:$CJ$13,"&gt;"&amp;$O$1020))</f>
        <v>0</v>
      </c>
      <c r="S2020" s="242">
        <f>IF(Q2020=0,0,SUMIFS('Sch A. Input'!$H1011:$CJ1011,'Sch A. Input'!$H$14:$CJ$14,"One-time",'Sch A. Input'!$H$13:$CJ$13,"&lt;="&amp;$L$11,'Sch A. Input'!$H$13:$CJ$13,"&lt;="&amp;$Y$1020,'Sch A. Input'!$H$13:$CJ$13,"&gt;"&amp;$O$1020))</f>
        <v>0</v>
      </c>
      <c r="T2020" s="283">
        <f t="shared" si="1593"/>
        <v>0</v>
      </c>
      <c r="U2020" s="242">
        <f t="shared" si="1594"/>
        <v>0</v>
      </c>
      <c r="V2020" s="242">
        <f t="shared" si="1595"/>
        <v>0</v>
      </c>
      <c r="W2020" s="276">
        <f t="shared" si="1584"/>
        <v>0</v>
      </c>
      <c r="X2020" s="281">
        <f t="shared" si="1567"/>
        <v>0</v>
      </c>
      <c r="Y2020" s="245">
        <f t="shared" si="1568"/>
        <v>0</v>
      </c>
      <c r="Z2020" s="248"/>
      <c r="AA2020" s="285">
        <f t="shared" si="1596"/>
        <v>0</v>
      </c>
      <c r="AB2020" s="242">
        <f>IF(AA2020=0,0,SUMIFS('Sch A. Input'!$H1011:$CJ1011,'Sch A. Input'!$H$14:$CJ$14,"Recurring",'Sch A. Input'!$H$13:$CJ$13,"&lt;="&amp;$L$11,'Sch A. Input'!$H$13:$CJ$13,"&lt;="&amp;$AI$1020,'Sch A. Input'!$H$13:$CJ$13,"&gt;"&amp;$Y$1020))</f>
        <v>0</v>
      </c>
      <c r="AC2020" s="242">
        <f>IF(AA2020=0,0,SUMIFS('Sch A. Input'!$H1011:$CJ1011,'Sch A. Input'!$H$14:$CJ$14,"One-time",'Sch A. Input'!$H$13:$CJ$13,"&lt;="&amp;$L$11,'Sch A. Input'!$H$13:$CJ$13,"&lt;="&amp;$AI$1020,'Sch A. Input'!$H$13:$CJ$13,"&gt;"&amp;$Y$1020))</f>
        <v>0</v>
      </c>
      <c r="AD2020" s="283">
        <f t="shared" si="1597"/>
        <v>0</v>
      </c>
      <c r="AE2020" s="242">
        <f t="shared" si="1598"/>
        <v>0</v>
      </c>
      <c r="AF2020" s="242">
        <f t="shared" si="1599"/>
        <v>0</v>
      </c>
      <c r="AG2020" s="276">
        <f t="shared" si="1585"/>
        <v>0</v>
      </c>
      <c r="AH2020" s="281">
        <f t="shared" si="1569"/>
        <v>0</v>
      </c>
      <c r="AI2020" s="245">
        <f t="shared" si="1570"/>
        <v>0</v>
      </c>
      <c r="AK2020" s="285">
        <f t="shared" si="1600"/>
        <v>0</v>
      </c>
      <c r="AL2020" s="242">
        <f>IF(AK2020=0,0,SUMIFS('Sch A. Input'!$H1011:$CJ1011,'Sch A. Input'!$H$14:$CJ$14,"Recurring",'Sch A. Input'!$H$13:$CJ$13,"&lt;="&amp;$L$11,'Sch A. Input'!$H$13:$CJ$13,"&lt;="&amp;$AS$1020,'Sch A. Input'!$H$13:$CJ$13,"&gt;"&amp;$AI$1020))</f>
        <v>0</v>
      </c>
      <c r="AM2020" s="242">
        <f>IF(AK2020=0,0,SUMIFS('Sch A. Input'!$H1011:$CJ1011,'Sch A. Input'!$H$14:$CJ$14,"One-time",'Sch A. Input'!$H$13:$CJ$13,"&lt;="&amp;$L$11,'Sch A. Input'!$H$13:$CJ$13,"&lt;="&amp;$AS$1020,'Sch A. Input'!$H$13:$CJ$13,"&gt;"&amp;$AI$1020))</f>
        <v>0</v>
      </c>
      <c r="AN2020" s="283">
        <f t="shared" si="1601"/>
        <v>0</v>
      </c>
      <c r="AO2020" s="242">
        <f t="shared" si="1602"/>
        <v>0</v>
      </c>
      <c r="AP2020" s="242">
        <f t="shared" si="1603"/>
        <v>0</v>
      </c>
      <c r="AQ2020" s="276">
        <f t="shared" si="1586"/>
        <v>0</v>
      </c>
      <c r="AR2020" s="281">
        <f t="shared" si="1571"/>
        <v>0</v>
      </c>
      <c r="AS2020" s="245">
        <f t="shared" si="1572"/>
        <v>0</v>
      </c>
      <c r="AY2020" s="160"/>
      <c r="AZ2020" s="160"/>
      <c r="BK2020" s="2"/>
      <c r="BL2020" s="2"/>
      <c r="BM2020" s="2"/>
      <c r="BN2020" s="2"/>
      <c r="BO2020" s="2"/>
      <c r="BP2020" s="2"/>
      <c r="BQ2020" s="2"/>
      <c r="BR2020" s="2"/>
      <c r="BS2020" s="2"/>
      <c r="BT2020" s="2"/>
      <c r="BU2020" s="2"/>
      <c r="BV2020" s="2"/>
      <c r="BW2020" s="2"/>
      <c r="BX2020" s="2"/>
      <c r="BY2020" s="2"/>
      <c r="BZ2020" s="2"/>
      <c r="CA2020" s="2"/>
      <c r="CI2020"/>
      <c r="CJ2020"/>
      <c r="CK2020"/>
      <c r="CL2020"/>
      <c r="CM2020"/>
      <c r="CN2020"/>
      <c r="CO2020"/>
      <c r="CP2020"/>
      <c r="CQ2020"/>
      <c r="CR2020"/>
      <c r="CS2020"/>
      <c r="CT2020"/>
      <c r="CU2020"/>
      <c r="CV2020"/>
      <c r="CW2020"/>
      <c r="CX2020"/>
    </row>
    <row r="2021" spans="1:102" x14ac:dyDescent="0.35">
      <c r="B2021" s="70" t="str">
        <f t="shared" ref="B2021:F2021" si="1629">B1014</f>
        <v/>
      </c>
      <c r="C2021" s="166" t="str">
        <f t="shared" si="1629"/>
        <v/>
      </c>
      <c r="D2021" s="273" t="str">
        <f t="shared" si="1629"/>
        <v/>
      </c>
      <c r="E2021" s="273">
        <f t="shared" si="1629"/>
        <v>45016</v>
      </c>
      <c r="F2021" s="273">
        <f t="shared" si="1629"/>
        <v>0</v>
      </c>
      <c r="G2021" s="98">
        <f t="shared" si="1588"/>
        <v>0</v>
      </c>
      <c r="H2021" s="242">
        <f>IF(G2021=0,0,SUMIFS('Sch A. Input'!$H1012:$CJ1012,'Sch A. Input'!$H$14:$CJ$14,"Recurring",'Sch A. Input'!$H$13:$CJ$13,"&lt;="&amp;$O$1020,'Sch A. Input'!$H$13:$CJ$13,"&lt;="&amp;$L$11))</f>
        <v>0</v>
      </c>
      <c r="I2021" s="242">
        <f>IF(G2021=0,0,SUMIFS('Sch A. Input'!$H1012:$CJ1012,'Sch A. Input'!$H$14:$CJ$14,"One-time",'Sch A. Input'!$H$13:$CJ$13,"&lt;="&amp;$O$1020,'Sch A. Input'!$H$13:$CJ$13,"&lt;="&amp;$L$11))</f>
        <v>0</v>
      </c>
      <c r="J2021" s="283">
        <f t="shared" si="1589"/>
        <v>0</v>
      </c>
      <c r="K2021" s="242">
        <f t="shared" si="1590"/>
        <v>0</v>
      </c>
      <c r="L2021" s="242">
        <f t="shared" si="1591"/>
        <v>0</v>
      </c>
      <c r="M2021" s="276">
        <f t="shared" si="1583"/>
        <v>0</v>
      </c>
      <c r="N2021" s="281">
        <f t="shared" si="1565"/>
        <v>0</v>
      </c>
      <c r="O2021" s="245">
        <f t="shared" si="1566"/>
        <v>0</v>
      </c>
      <c r="P2021" s="248"/>
      <c r="Q2021" s="285">
        <f t="shared" si="1592"/>
        <v>0</v>
      </c>
      <c r="R2021" s="242">
        <f>IF(Q2021=0,0,SUMIFS('Sch A. Input'!$H1012:$CJ1012,'Sch A. Input'!$H$14:$CJ$14,"Recurring",'Sch A. Input'!$H$13:$CJ$13,"&lt;="&amp;$L$11,'Sch A. Input'!$H$13:$CJ$13,"&lt;="&amp;$Y$1020,'Sch A. Input'!$H$13:$CJ$13,"&gt;"&amp;$O$1020))</f>
        <v>0</v>
      </c>
      <c r="S2021" s="242">
        <f>IF(Q2021=0,0,SUMIFS('Sch A. Input'!$H1012:$CJ1012,'Sch A. Input'!$H$14:$CJ$14,"One-time",'Sch A. Input'!$H$13:$CJ$13,"&lt;="&amp;$L$11,'Sch A. Input'!$H$13:$CJ$13,"&lt;="&amp;$Y$1020,'Sch A. Input'!$H$13:$CJ$13,"&gt;"&amp;$O$1020))</f>
        <v>0</v>
      </c>
      <c r="T2021" s="283">
        <f t="shared" si="1593"/>
        <v>0</v>
      </c>
      <c r="U2021" s="242">
        <f t="shared" si="1594"/>
        <v>0</v>
      </c>
      <c r="V2021" s="242">
        <f t="shared" si="1595"/>
        <v>0</v>
      </c>
      <c r="W2021" s="276">
        <f t="shared" si="1584"/>
        <v>0</v>
      </c>
      <c r="X2021" s="281">
        <f t="shared" si="1567"/>
        <v>0</v>
      </c>
      <c r="Y2021" s="245">
        <f t="shared" si="1568"/>
        <v>0</v>
      </c>
      <c r="Z2021" s="248"/>
      <c r="AA2021" s="285">
        <f t="shared" si="1596"/>
        <v>0</v>
      </c>
      <c r="AB2021" s="242">
        <f>IF(AA2021=0,0,SUMIFS('Sch A. Input'!$H1012:$CJ1012,'Sch A. Input'!$H$14:$CJ$14,"Recurring",'Sch A. Input'!$H$13:$CJ$13,"&lt;="&amp;$L$11,'Sch A. Input'!$H$13:$CJ$13,"&lt;="&amp;$AI$1020,'Sch A. Input'!$H$13:$CJ$13,"&gt;"&amp;$Y$1020))</f>
        <v>0</v>
      </c>
      <c r="AC2021" s="242">
        <f>IF(AA2021=0,0,SUMIFS('Sch A. Input'!$H1012:$CJ1012,'Sch A. Input'!$H$14:$CJ$14,"One-time",'Sch A. Input'!$H$13:$CJ$13,"&lt;="&amp;$L$11,'Sch A. Input'!$H$13:$CJ$13,"&lt;="&amp;$AI$1020,'Sch A. Input'!$H$13:$CJ$13,"&gt;"&amp;$Y$1020))</f>
        <v>0</v>
      </c>
      <c r="AD2021" s="283">
        <f t="shared" si="1597"/>
        <v>0</v>
      </c>
      <c r="AE2021" s="242">
        <f t="shared" si="1598"/>
        <v>0</v>
      </c>
      <c r="AF2021" s="242">
        <f t="shared" si="1599"/>
        <v>0</v>
      </c>
      <c r="AG2021" s="276">
        <f t="shared" si="1585"/>
        <v>0</v>
      </c>
      <c r="AH2021" s="281">
        <f t="shared" si="1569"/>
        <v>0</v>
      </c>
      <c r="AI2021" s="245">
        <f t="shared" si="1570"/>
        <v>0</v>
      </c>
      <c r="AK2021" s="285">
        <f t="shared" si="1600"/>
        <v>0</v>
      </c>
      <c r="AL2021" s="242">
        <f>IF(AK2021=0,0,SUMIFS('Sch A. Input'!$H1012:$CJ1012,'Sch A. Input'!$H$14:$CJ$14,"Recurring",'Sch A. Input'!$H$13:$CJ$13,"&lt;="&amp;$L$11,'Sch A. Input'!$H$13:$CJ$13,"&lt;="&amp;$AS$1020,'Sch A. Input'!$H$13:$CJ$13,"&gt;"&amp;$AI$1020))</f>
        <v>0</v>
      </c>
      <c r="AM2021" s="242">
        <f>IF(AK2021=0,0,SUMIFS('Sch A. Input'!$H1012:$CJ1012,'Sch A. Input'!$H$14:$CJ$14,"One-time",'Sch A. Input'!$H$13:$CJ$13,"&lt;="&amp;$L$11,'Sch A. Input'!$H$13:$CJ$13,"&lt;="&amp;$AS$1020,'Sch A. Input'!$H$13:$CJ$13,"&gt;"&amp;$AI$1020))</f>
        <v>0</v>
      </c>
      <c r="AN2021" s="283">
        <f t="shared" si="1601"/>
        <v>0</v>
      </c>
      <c r="AO2021" s="242">
        <f t="shared" si="1602"/>
        <v>0</v>
      </c>
      <c r="AP2021" s="242">
        <f t="shared" si="1603"/>
        <v>0</v>
      </c>
      <c r="AQ2021" s="276">
        <f t="shared" si="1586"/>
        <v>0</v>
      </c>
      <c r="AR2021" s="281">
        <f t="shared" si="1571"/>
        <v>0</v>
      </c>
      <c r="AS2021" s="245">
        <f t="shared" si="1572"/>
        <v>0</v>
      </c>
      <c r="AY2021" s="160"/>
      <c r="AZ2021" s="160"/>
      <c r="BK2021" s="2"/>
      <c r="BL2021" s="2"/>
      <c r="BM2021" s="2"/>
      <c r="BN2021" s="2"/>
      <c r="BO2021" s="2"/>
      <c r="BP2021" s="2"/>
      <c r="BQ2021" s="2"/>
      <c r="BR2021" s="2"/>
      <c r="BS2021" s="2"/>
      <c r="BT2021" s="2"/>
      <c r="BU2021" s="2"/>
      <c r="BV2021" s="2"/>
      <c r="BW2021" s="2"/>
      <c r="BX2021" s="2"/>
      <c r="BY2021" s="2"/>
      <c r="BZ2021" s="2"/>
      <c r="CA2021" s="2"/>
      <c r="CI2021"/>
      <c r="CJ2021"/>
      <c r="CK2021"/>
      <c r="CL2021"/>
      <c r="CM2021"/>
      <c r="CN2021"/>
      <c r="CO2021"/>
      <c r="CP2021"/>
      <c r="CQ2021"/>
      <c r="CR2021"/>
      <c r="CS2021"/>
      <c r="CT2021"/>
      <c r="CU2021"/>
      <c r="CV2021"/>
      <c r="CW2021"/>
      <c r="CX2021"/>
    </row>
    <row r="2022" spans="1:102" x14ac:dyDescent="0.35">
      <c r="B2022" s="70" t="str">
        <f t="shared" ref="B2022:F2022" si="1630">B1015</f>
        <v/>
      </c>
      <c r="C2022" s="166" t="str">
        <f t="shared" si="1630"/>
        <v/>
      </c>
      <c r="D2022" s="273" t="str">
        <f t="shared" si="1630"/>
        <v/>
      </c>
      <c r="E2022" s="273">
        <f t="shared" si="1630"/>
        <v>45016</v>
      </c>
      <c r="F2022" s="273">
        <f t="shared" si="1630"/>
        <v>0</v>
      </c>
      <c r="G2022" s="98">
        <f t="shared" si="1588"/>
        <v>0</v>
      </c>
      <c r="H2022" s="242">
        <f>IF(G2022=0,0,SUMIFS('Sch A. Input'!$H1013:$CJ1013,'Sch A. Input'!$H$14:$CJ$14,"Recurring",'Sch A. Input'!$H$13:$CJ$13,"&lt;="&amp;$O$1020,'Sch A. Input'!$H$13:$CJ$13,"&lt;="&amp;$L$11))</f>
        <v>0</v>
      </c>
      <c r="I2022" s="242">
        <f>IF(G2022=0,0,SUMIFS('Sch A. Input'!$H1013:$CJ1013,'Sch A. Input'!$H$14:$CJ$14,"One-time",'Sch A. Input'!$H$13:$CJ$13,"&lt;="&amp;$O$1020,'Sch A. Input'!$H$13:$CJ$13,"&lt;="&amp;$L$11))</f>
        <v>0</v>
      </c>
      <c r="J2022" s="283">
        <f t="shared" si="1589"/>
        <v>0</v>
      </c>
      <c r="K2022" s="242">
        <f t="shared" si="1590"/>
        <v>0</v>
      </c>
      <c r="L2022" s="242">
        <f t="shared" si="1591"/>
        <v>0</v>
      </c>
      <c r="M2022" s="276">
        <f t="shared" si="1583"/>
        <v>0</v>
      </c>
      <c r="N2022" s="281">
        <f t="shared" si="1565"/>
        <v>0</v>
      </c>
      <c r="O2022" s="245">
        <f t="shared" si="1566"/>
        <v>0</v>
      </c>
      <c r="P2022" s="248"/>
      <c r="Q2022" s="285">
        <f t="shared" si="1592"/>
        <v>0</v>
      </c>
      <c r="R2022" s="242">
        <f>IF(Q2022=0,0,SUMIFS('Sch A. Input'!$H1013:$CJ1013,'Sch A. Input'!$H$14:$CJ$14,"Recurring",'Sch A. Input'!$H$13:$CJ$13,"&lt;="&amp;$L$11,'Sch A. Input'!$H$13:$CJ$13,"&lt;="&amp;$Y$1020,'Sch A. Input'!$H$13:$CJ$13,"&gt;"&amp;$O$1020))</f>
        <v>0</v>
      </c>
      <c r="S2022" s="242">
        <f>IF(Q2022=0,0,SUMIFS('Sch A. Input'!$H1013:$CJ1013,'Sch A. Input'!$H$14:$CJ$14,"One-time",'Sch A. Input'!$H$13:$CJ$13,"&lt;="&amp;$L$11,'Sch A. Input'!$H$13:$CJ$13,"&lt;="&amp;$Y$1020,'Sch A. Input'!$H$13:$CJ$13,"&gt;"&amp;$O$1020))</f>
        <v>0</v>
      </c>
      <c r="T2022" s="283">
        <f t="shared" si="1593"/>
        <v>0</v>
      </c>
      <c r="U2022" s="242">
        <f t="shared" si="1594"/>
        <v>0</v>
      </c>
      <c r="V2022" s="242">
        <f t="shared" si="1595"/>
        <v>0</v>
      </c>
      <c r="W2022" s="276">
        <f t="shared" si="1584"/>
        <v>0</v>
      </c>
      <c r="X2022" s="281">
        <f t="shared" si="1567"/>
        <v>0</v>
      </c>
      <c r="Y2022" s="245">
        <f t="shared" si="1568"/>
        <v>0</v>
      </c>
      <c r="Z2022" s="248"/>
      <c r="AA2022" s="285">
        <f t="shared" si="1596"/>
        <v>0</v>
      </c>
      <c r="AB2022" s="242">
        <f>IF(AA2022=0,0,SUMIFS('Sch A. Input'!$H1013:$CJ1013,'Sch A. Input'!$H$14:$CJ$14,"Recurring",'Sch A. Input'!$H$13:$CJ$13,"&lt;="&amp;$L$11,'Sch A. Input'!$H$13:$CJ$13,"&lt;="&amp;$AI$1020,'Sch A. Input'!$H$13:$CJ$13,"&gt;"&amp;$Y$1020))</f>
        <v>0</v>
      </c>
      <c r="AC2022" s="242">
        <f>IF(AA2022=0,0,SUMIFS('Sch A. Input'!$H1013:$CJ1013,'Sch A. Input'!$H$14:$CJ$14,"One-time",'Sch A. Input'!$H$13:$CJ$13,"&lt;="&amp;$L$11,'Sch A. Input'!$H$13:$CJ$13,"&lt;="&amp;$AI$1020,'Sch A. Input'!$H$13:$CJ$13,"&gt;"&amp;$Y$1020))</f>
        <v>0</v>
      </c>
      <c r="AD2022" s="283">
        <f t="shared" si="1597"/>
        <v>0</v>
      </c>
      <c r="AE2022" s="242">
        <f t="shared" si="1598"/>
        <v>0</v>
      </c>
      <c r="AF2022" s="242">
        <f t="shared" si="1599"/>
        <v>0</v>
      </c>
      <c r="AG2022" s="276">
        <f t="shared" si="1585"/>
        <v>0</v>
      </c>
      <c r="AH2022" s="281">
        <f t="shared" si="1569"/>
        <v>0</v>
      </c>
      <c r="AI2022" s="245">
        <f t="shared" si="1570"/>
        <v>0</v>
      </c>
      <c r="AK2022" s="285">
        <f t="shared" si="1600"/>
        <v>0</v>
      </c>
      <c r="AL2022" s="242">
        <f>IF(AK2022=0,0,SUMIFS('Sch A. Input'!$H1013:$CJ1013,'Sch A. Input'!$H$14:$CJ$14,"Recurring",'Sch A. Input'!$H$13:$CJ$13,"&lt;="&amp;$L$11,'Sch A. Input'!$H$13:$CJ$13,"&lt;="&amp;$AS$1020,'Sch A. Input'!$H$13:$CJ$13,"&gt;"&amp;$AI$1020))</f>
        <v>0</v>
      </c>
      <c r="AM2022" s="242">
        <f>IF(AK2022=0,0,SUMIFS('Sch A. Input'!$H1013:$CJ1013,'Sch A. Input'!$H$14:$CJ$14,"One-time",'Sch A. Input'!$H$13:$CJ$13,"&lt;="&amp;$L$11,'Sch A. Input'!$H$13:$CJ$13,"&lt;="&amp;$AS$1020,'Sch A. Input'!$H$13:$CJ$13,"&gt;"&amp;$AI$1020))</f>
        <v>0</v>
      </c>
      <c r="AN2022" s="283">
        <f t="shared" si="1601"/>
        <v>0</v>
      </c>
      <c r="AO2022" s="242">
        <f t="shared" si="1602"/>
        <v>0</v>
      </c>
      <c r="AP2022" s="242">
        <f t="shared" si="1603"/>
        <v>0</v>
      </c>
      <c r="AQ2022" s="276">
        <f t="shared" si="1586"/>
        <v>0</v>
      </c>
      <c r="AR2022" s="281">
        <f t="shared" si="1571"/>
        <v>0</v>
      </c>
      <c r="AS2022" s="245">
        <f t="shared" si="1572"/>
        <v>0</v>
      </c>
      <c r="AY2022" s="160"/>
      <c r="AZ2022" s="160"/>
      <c r="BK2022" s="2"/>
      <c r="BL2022" s="2"/>
      <c r="BM2022" s="2"/>
      <c r="BN2022" s="2"/>
      <c r="BO2022" s="2"/>
      <c r="BP2022" s="2"/>
      <c r="BQ2022" s="2"/>
      <c r="BR2022" s="2"/>
      <c r="BS2022" s="2"/>
      <c r="BT2022" s="2"/>
      <c r="BU2022" s="2"/>
      <c r="BV2022" s="2"/>
      <c r="BW2022" s="2"/>
      <c r="BX2022" s="2"/>
      <c r="BY2022" s="2"/>
      <c r="BZ2022" s="2"/>
      <c r="CA2022" s="2"/>
      <c r="CI2022"/>
      <c r="CJ2022"/>
      <c r="CK2022"/>
      <c r="CL2022"/>
      <c r="CM2022"/>
      <c r="CN2022"/>
      <c r="CO2022"/>
      <c r="CP2022"/>
      <c r="CQ2022"/>
      <c r="CR2022"/>
      <c r="CS2022"/>
      <c r="CT2022"/>
      <c r="CU2022"/>
      <c r="CV2022"/>
      <c r="CW2022"/>
      <c r="CX2022"/>
    </row>
    <row r="2023" spans="1:102" x14ac:dyDescent="0.35">
      <c r="B2023" s="187" t="str">
        <f t="shared" ref="B2023:F2023" si="1631">B1016</f>
        <v/>
      </c>
      <c r="C2023" s="188" t="str">
        <f t="shared" si="1631"/>
        <v/>
      </c>
      <c r="D2023" s="274" t="str">
        <f t="shared" si="1631"/>
        <v/>
      </c>
      <c r="E2023" s="275">
        <f t="shared" si="1631"/>
        <v>45016</v>
      </c>
      <c r="F2023" s="275">
        <f t="shared" si="1631"/>
        <v>0</v>
      </c>
      <c r="G2023" s="98">
        <f t="shared" si="1588"/>
        <v>0</v>
      </c>
      <c r="H2023" s="242">
        <f>IF(G2023=0,0,SUMIFS('Sch A. Input'!$H1014:$CJ1014,'Sch A. Input'!$H$14:$CJ$14,"Recurring",'Sch A. Input'!$H$13:$CJ$13,"&lt;="&amp;$O$1020,'Sch A. Input'!$H$13:$CJ$13,"&lt;="&amp;$L$11))</f>
        <v>0</v>
      </c>
      <c r="I2023" s="242">
        <f>IF(G2023=0,0,SUMIFS('Sch A. Input'!$H1014:$CJ1014,'Sch A. Input'!$H$14:$CJ$14,"One-time",'Sch A. Input'!$H$13:$CJ$13,"&lt;="&amp;$O$1020,'Sch A. Input'!$H$13:$CJ$13,"&lt;="&amp;$L$11))</f>
        <v>0</v>
      </c>
      <c r="J2023" s="283">
        <f t="shared" si="1589"/>
        <v>0</v>
      </c>
      <c r="K2023" s="242">
        <f t="shared" si="1590"/>
        <v>0</v>
      </c>
      <c r="L2023" s="242">
        <f t="shared" si="1591"/>
        <v>0</v>
      </c>
      <c r="M2023" s="277">
        <f t="shared" si="1583"/>
        <v>0</v>
      </c>
      <c r="N2023" s="282">
        <f t="shared" si="1565"/>
        <v>0</v>
      </c>
      <c r="O2023" s="245">
        <f t="shared" si="1566"/>
        <v>0</v>
      </c>
      <c r="P2023" s="248"/>
      <c r="Q2023" s="285">
        <f t="shared" si="1592"/>
        <v>0</v>
      </c>
      <c r="R2023" s="242">
        <f>IF(Q2023=0,0,SUMIFS('Sch A. Input'!$H1014:$CJ1014,'Sch A. Input'!$H$14:$CJ$14,"Recurring",'Sch A. Input'!$H$13:$CJ$13,"&lt;="&amp;$L$11,'Sch A. Input'!$H$13:$CJ$13,"&lt;="&amp;$Y$1020,'Sch A. Input'!$H$13:$CJ$13,"&gt;"&amp;$O$1020))</f>
        <v>0</v>
      </c>
      <c r="S2023" s="242">
        <f>IF(Q2023=0,0,SUMIFS('Sch A. Input'!$H1014:$CJ1014,'Sch A. Input'!$H$14:$CJ$14,"One-time",'Sch A. Input'!$H$13:$CJ$13,"&lt;="&amp;$L$11,'Sch A. Input'!$H$13:$CJ$13,"&lt;="&amp;$Y$1020,'Sch A. Input'!$H$13:$CJ$13,"&gt;"&amp;$O$1020))</f>
        <v>0</v>
      </c>
      <c r="T2023" s="283">
        <f t="shared" si="1593"/>
        <v>0</v>
      </c>
      <c r="U2023" s="242">
        <f t="shared" si="1594"/>
        <v>0</v>
      </c>
      <c r="V2023" s="242">
        <f t="shared" si="1595"/>
        <v>0</v>
      </c>
      <c r="W2023" s="277">
        <f t="shared" si="1584"/>
        <v>0</v>
      </c>
      <c r="X2023" s="282">
        <f t="shared" si="1567"/>
        <v>0</v>
      </c>
      <c r="Y2023" s="245">
        <f t="shared" si="1568"/>
        <v>0</v>
      </c>
      <c r="Z2023" s="248"/>
      <c r="AA2023" s="285">
        <f t="shared" si="1596"/>
        <v>0</v>
      </c>
      <c r="AB2023" s="242">
        <f>IF(AA2023=0,0,SUMIFS('Sch A. Input'!$H1014:$CJ1014,'Sch A. Input'!$H$14:$CJ$14,"Recurring",'Sch A. Input'!$H$13:$CJ$13,"&lt;="&amp;$L$11,'Sch A. Input'!$H$13:$CJ$13,"&lt;="&amp;$AI$1020,'Sch A. Input'!$H$13:$CJ$13,"&gt;"&amp;$Y$1020))</f>
        <v>0</v>
      </c>
      <c r="AC2023" s="242">
        <f>IF(AA2023=0,0,SUMIFS('Sch A. Input'!$H1014:$CJ1014,'Sch A. Input'!$H$14:$CJ$14,"One-time",'Sch A. Input'!$H$13:$CJ$13,"&lt;="&amp;$L$11,'Sch A. Input'!$H$13:$CJ$13,"&lt;="&amp;$AI$1020,'Sch A. Input'!$H$13:$CJ$13,"&gt;"&amp;$Y$1020))</f>
        <v>0</v>
      </c>
      <c r="AD2023" s="283">
        <f t="shared" si="1597"/>
        <v>0</v>
      </c>
      <c r="AE2023" s="242">
        <f t="shared" si="1598"/>
        <v>0</v>
      </c>
      <c r="AF2023" s="242">
        <f t="shared" si="1599"/>
        <v>0</v>
      </c>
      <c r="AG2023" s="277">
        <f t="shared" si="1585"/>
        <v>0</v>
      </c>
      <c r="AH2023" s="282">
        <f t="shared" si="1569"/>
        <v>0</v>
      </c>
      <c r="AI2023" s="245">
        <f t="shared" si="1570"/>
        <v>0</v>
      </c>
      <c r="AK2023" s="285">
        <f t="shared" si="1600"/>
        <v>0</v>
      </c>
      <c r="AL2023" s="242">
        <f>IF(AK2023=0,0,SUMIFS('Sch A. Input'!$H1014:$CJ1014,'Sch A. Input'!$H$14:$CJ$14,"Recurring",'Sch A. Input'!$H$13:$CJ$13,"&lt;="&amp;$L$11,'Sch A. Input'!$H$13:$CJ$13,"&lt;="&amp;$AS$1020,'Sch A. Input'!$H$13:$CJ$13,"&gt;"&amp;$AI$1020))</f>
        <v>0</v>
      </c>
      <c r="AM2023" s="242">
        <f>IF(AK2023=0,0,SUMIFS('Sch A. Input'!$H1014:$CJ1014,'Sch A. Input'!$H$14:$CJ$14,"One-time",'Sch A. Input'!$H$13:$CJ$13,"&lt;="&amp;$L$11,'Sch A. Input'!$H$13:$CJ$13,"&lt;="&amp;$AS$1020,'Sch A. Input'!$H$13:$CJ$13,"&gt;"&amp;$AI$1020))</f>
        <v>0</v>
      </c>
      <c r="AN2023" s="283">
        <f t="shared" si="1601"/>
        <v>0</v>
      </c>
      <c r="AO2023" s="242">
        <f t="shared" si="1602"/>
        <v>0</v>
      </c>
      <c r="AP2023" s="242">
        <f t="shared" si="1603"/>
        <v>0</v>
      </c>
      <c r="AQ2023" s="277">
        <f t="shared" si="1586"/>
        <v>0</v>
      </c>
      <c r="AR2023" s="282">
        <f t="shared" si="1571"/>
        <v>0</v>
      </c>
      <c r="AS2023" s="245">
        <f t="shared" si="1572"/>
        <v>0</v>
      </c>
      <c r="AY2023" s="160"/>
      <c r="AZ2023" s="160"/>
      <c r="BK2023" s="2"/>
      <c r="BL2023" s="2"/>
      <c r="BM2023" s="2"/>
      <c r="BN2023" s="2"/>
      <c r="BO2023" s="2"/>
      <c r="BP2023" s="2"/>
      <c r="BQ2023" s="2"/>
      <c r="BR2023" s="2"/>
      <c r="BS2023" s="2"/>
      <c r="BT2023" s="2"/>
      <c r="BU2023" s="2"/>
      <c r="BV2023" s="2"/>
      <c r="BW2023" s="2"/>
      <c r="BX2023" s="2"/>
      <c r="BY2023" s="2"/>
      <c r="BZ2023" s="2"/>
      <c r="CA2023" s="2"/>
      <c r="CI2023"/>
      <c r="CJ2023"/>
      <c r="CK2023"/>
      <c r="CL2023"/>
      <c r="CM2023"/>
      <c r="CN2023"/>
      <c r="CO2023"/>
      <c r="CP2023"/>
      <c r="CQ2023"/>
      <c r="CR2023"/>
      <c r="CS2023"/>
      <c r="CT2023"/>
      <c r="CU2023"/>
      <c r="CV2023"/>
      <c r="CW2023"/>
      <c r="CX2023"/>
    </row>
    <row r="2024" spans="1:102" ht="15" thickBot="1" x14ac:dyDescent="0.4">
      <c r="B2024" s="140"/>
      <c r="C2024" s="2"/>
      <c r="G2024" s="280">
        <f>SUM(G1024:G2023)</f>
        <v>0</v>
      </c>
      <c r="H2024" s="243">
        <f t="shared" ref="H2024:L2024" si="1632">SUM(H1024:H2023)</f>
        <v>0</v>
      </c>
      <c r="I2024" s="243">
        <f t="shared" si="1632"/>
        <v>0</v>
      </c>
      <c r="J2024" s="272">
        <f t="shared" si="1632"/>
        <v>0</v>
      </c>
      <c r="K2024" s="243">
        <f t="shared" si="1632"/>
        <v>0</v>
      </c>
      <c r="L2024" s="243">
        <f t="shared" si="1632"/>
        <v>0</v>
      </c>
      <c r="M2024" s="243"/>
      <c r="N2024" s="244"/>
      <c r="O2024" s="284">
        <f>SUM(O1024:O2023)</f>
        <v>0</v>
      </c>
      <c r="P2024" s="248"/>
      <c r="Q2024" s="280">
        <f>SUM(Q1024:Q2023)</f>
        <v>0</v>
      </c>
      <c r="R2024" s="243">
        <f t="shared" ref="R2024:V2024" si="1633">SUM(R1024:R2023)</f>
        <v>0</v>
      </c>
      <c r="S2024" s="243">
        <f t="shared" si="1633"/>
        <v>0</v>
      </c>
      <c r="T2024" s="272">
        <f t="shared" si="1633"/>
        <v>0</v>
      </c>
      <c r="U2024" s="243">
        <f t="shared" si="1633"/>
        <v>0</v>
      </c>
      <c r="V2024" s="243">
        <f t="shared" si="1633"/>
        <v>0</v>
      </c>
      <c r="W2024" s="243"/>
      <c r="X2024" s="244"/>
      <c r="Y2024" s="284">
        <f>SUM(Y1024:Y2023)</f>
        <v>0</v>
      </c>
      <c r="Z2024" s="248"/>
      <c r="AA2024" s="280">
        <f t="shared" ref="AA2024:AF2024" si="1634">SUM(AA1024:AA2023)</f>
        <v>0</v>
      </c>
      <c r="AB2024" s="243">
        <f t="shared" si="1634"/>
        <v>0</v>
      </c>
      <c r="AC2024" s="243">
        <f t="shared" si="1634"/>
        <v>0</v>
      </c>
      <c r="AD2024" s="272">
        <f t="shared" si="1634"/>
        <v>0</v>
      </c>
      <c r="AE2024" s="243">
        <f t="shared" si="1634"/>
        <v>0</v>
      </c>
      <c r="AF2024" s="243">
        <f t="shared" si="1634"/>
        <v>0</v>
      </c>
      <c r="AG2024" s="243"/>
      <c r="AH2024" s="244"/>
      <c r="AI2024" s="284">
        <f>SUM(AI1024:AI2023)</f>
        <v>0</v>
      </c>
      <c r="AK2024" s="280">
        <f t="shared" ref="AK2024:AP2024" si="1635">SUM(AK1024:AK2023)</f>
        <v>0</v>
      </c>
      <c r="AL2024" s="243">
        <f t="shared" si="1635"/>
        <v>0</v>
      </c>
      <c r="AM2024" s="243">
        <f t="shared" si="1635"/>
        <v>0</v>
      </c>
      <c r="AN2024" s="272">
        <f t="shared" si="1635"/>
        <v>0</v>
      </c>
      <c r="AO2024" s="243">
        <f t="shared" si="1635"/>
        <v>0</v>
      </c>
      <c r="AP2024" s="243">
        <f t="shared" si="1635"/>
        <v>0</v>
      </c>
      <c r="AQ2024" s="243"/>
      <c r="AR2024" s="244"/>
      <c r="AS2024" s="284">
        <f>SUM(AS1024:AS2023)</f>
        <v>0</v>
      </c>
      <c r="AW2024" s="168"/>
      <c r="AX2024" s="168"/>
      <c r="BK2024" s="2"/>
      <c r="BL2024" s="2"/>
      <c r="BM2024" s="2"/>
      <c r="BN2024" s="2"/>
      <c r="BO2024" s="2"/>
      <c r="BP2024" s="2"/>
      <c r="BQ2024" s="2"/>
      <c r="BR2024" s="2"/>
      <c r="BS2024" s="2"/>
      <c r="BT2024" s="2"/>
      <c r="BU2024" s="2"/>
      <c r="BV2024" s="2"/>
      <c r="BW2024" s="2"/>
      <c r="BX2024" s="2"/>
      <c r="BY2024" s="2"/>
      <c r="BZ2024" s="2"/>
      <c r="CA2024" s="2"/>
      <c r="CI2024"/>
      <c r="CJ2024"/>
      <c r="CK2024"/>
      <c r="CL2024"/>
      <c r="CM2024"/>
      <c r="CN2024"/>
      <c r="CO2024"/>
      <c r="CP2024"/>
      <c r="CQ2024"/>
      <c r="CR2024"/>
      <c r="CS2024"/>
      <c r="CT2024"/>
      <c r="CU2024"/>
      <c r="CV2024"/>
      <c r="CW2024"/>
      <c r="CX2024"/>
    </row>
    <row r="2025" spans="1:102" ht="15" customHeight="1" thickTop="1" x14ac:dyDescent="0.35">
      <c r="C2025" s="2"/>
      <c r="G2025" s="104" t="s">
        <v>35</v>
      </c>
      <c r="H2025" s="105">
        <f>IF($L$11&lt;=$O1020,IF(H2024=J1017,0,"Error"),0)</f>
        <v>0</v>
      </c>
      <c r="I2025" s="105">
        <f>IF($L$11&lt;=$O1020,IF(I2024=K1017,0,"Error"),0)</f>
        <v>0</v>
      </c>
      <c r="J2025" s="105">
        <f>IF($L$11&lt;=$O1020,IF(J2024=L1017,0,"Error"),0)</f>
        <v>0</v>
      </c>
      <c r="K2025" s="105">
        <f>IF($L$11&lt;=$O1020,IF(K2024=M1017,0,"Error"),0)</f>
        <v>0</v>
      </c>
      <c r="L2025" s="105">
        <f>IF($L$11&lt;=$O1020,IF(L2024=N1017,0,"Error"),0)</f>
        <v>0</v>
      </c>
      <c r="O2025" s="105">
        <f>IF($L$11&lt;=$O1020,IF(MROUND(O2024,0.05)=MROUND(Q1017,0.05),0,"Error"),0)</f>
        <v>0</v>
      </c>
      <c r="P2025" s="248"/>
      <c r="Q2025" s="104" t="s">
        <v>35</v>
      </c>
      <c r="R2025" s="105">
        <f>IF($L$11&gt;$O1020,IF($L$11&lt;=$Y1020,IF(R2024=J1017-H2024,0,"Error"),0),0)</f>
        <v>0</v>
      </c>
      <c r="S2025" s="105">
        <f>IF($L$11&gt;$O1020,IF($L$11&lt;=$Y1020,IF(S2024=K1017-I2024,0,"Error"),0),0)</f>
        <v>0</v>
      </c>
      <c r="T2025" s="105">
        <f>IF($L$11&gt;$O1020,IF($L$11&lt;=$Y1020,IF(T2024=L1017-J2024,0,"Error"),0),0)</f>
        <v>0</v>
      </c>
      <c r="U2025" s="105">
        <f>IF($L$11&gt;$O1020,IF($L$11&lt;=$Y1020,IF(SUMIFS($M$17:$M$1016,Q1024:Q2023,"&lt;&gt;"&amp;0)=U2024,0,"Error"),0),0)</f>
        <v>0</v>
      </c>
      <c r="V2025" s="105">
        <f>IF($L$11&gt;$O1020,IF($L$11&lt;=$Y1020,IF(SUMIFS($N$17:$N$1016,Q1024:Q2023,"&lt;&gt;"&amp;0)=V2024,0,"Error"),0),0)</f>
        <v>0</v>
      </c>
      <c r="Y2025" s="105">
        <f>IF($L$11&gt;$O1020,IF($L$11&lt;=$Y1020,IF(MROUND(Q1017,0.05)=MROUND((O2024+Y2024),0.05),0,"Error"),0),0)</f>
        <v>0</v>
      </c>
      <c r="Z2025" s="248"/>
      <c r="AA2025" s="104" t="s">
        <v>35</v>
      </c>
      <c r="AB2025" s="105">
        <f>IF($L$11&gt;$Y1020,IF($L$11&lt;=$AI1020,IF(AB2024=J1017-R2024-H2024,0,"Error"),0),0)</f>
        <v>0</v>
      </c>
      <c r="AC2025" s="105">
        <f>IF($L$11&gt;$Y1020,IF($L$11&lt;=$AI1020,IF(AC2024=K1017-S2024-I2024,0,"Error"),0),0)</f>
        <v>0</v>
      </c>
      <c r="AD2025" s="105">
        <f>IF($L$11&gt;$Y1020,IF($L$11&lt;=$AI1020,IF(AD2024=L1017-T2024-J2024,0,"Error"),0),0)</f>
        <v>0</v>
      </c>
      <c r="AE2025" s="105">
        <f>IF($L$11&gt;$Y1020,IF($L$11&lt;=$AI1020,IF(SUMIFS($M$17:$M$1016,AA1024:AA2023,"&lt;&gt;"&amp;0)=AE2024,0,"Error"),0),0)</f>
        <v>0</v>
      </c>
      <c r="AF2025" s="105">
        <f>IF($L$11&gt;$Y1020,IF($L$11&lt;=$AI1020,IF(SUMIFS($N$17:$N$1016,AA1024:AA2023,"&lt;&gt;"&amp;0)=AF2024,0,"Error"),0),0)</f>
        <v>0</v>
      </c>
      <c r="AI2025" s="105">
        <f>IF($L$11&gt;$Y1020,IF($L$11&lt;=$AI1020,IF(MROUND(Q1017,0.05)=MROUND((O2024+Y2024+AI2024),0.05),0,"Error"),0),0)</f>
        <v>0</v>
      </c>
      <c r="AK2025" s="104" t="s">
        <v>35</v>
      </c>
      <c r="AL2025" s="105">
        <f>IF($L$11&gt;$AI1020,IF($L$11&lt;=$AS1020,IF(AL2024=J1017-AB2024-R2024-H2024,0,"Error"),0),0)</f>
        <v>0</v>
      </c>
      <c r="AM2025" s="105">
        <f>IF($L$11&gt;$AI1020,IF($L$11&lt;=$AS1020,IF(AM2024=K1017-AC2024-S2024-I2024,0,"Error"),0),0)</f>
        <v>0</v>
      </c>
      <c r="AN2025" s="105">
        <f>IF($L$11&gt;$AI1020,IF($L$11&lt;=$AS1020,IF(AN2024=L1017-AD2024-T2024-J2024,0,"Error"),0),0)</f>
        <v>0</v>
      </c>
      <c r="AO2025" s="105">
        <f>IF($L$11&gt;$AI1020,IF($L$11&lt;=$AS1020,IF(SUMIFS($M$17:$M$1016,AK1024:AK2023,"&lt;&gt;"&amp;0)=AO2024,0,"Error"),0),0)</f>
        <v>0</v>
      </c>
      <c r="AP2025" s="105">
        <f>IF($L$11&gt;$AI1020,IF($L$11&lt;=$AS1020,IF(SUMIFS($N$17:$N$1016,AK1024:AK2023,"&lt;&gt;"&amp;0)=AP2024,0,"Error"),0),0)</f>
        <v>0</v>
      </c>
      <c r="AS2025" s="105">
        <f>IF($L$11&gt;$AI1020,IF($L$11&lt;=$AS1020,IF(MROUND(Q1017,0.05)=MROUND((O2024+Y2024+AI2024+AS2024),0.05),0,"Error"),0),0)</f>
        <v>0</v>
      </c>
      <c r="AZ2025" s="160"/>
      <c r="BK2025" s="2"/>
      <c r="BL2025" s="2"/>
      <c r="BM2025" s="2"/>
      <c r="BN2025" s="2"/>
      <c r="BO2025" s="2"/>
      <c r="BP2025" s="2"/>
      <c r="BQ2025" s="2"/>
      <c r="BR2025" s="2"/>
      <c r="BS2025" s="2"/>
      <c r="BT2025" s="2"/>
      <c r="BU2025" s="2"/>
      <c r="CI2025"/>
      <c r="CJ2025"/>
      <c r="CK2025"/>
      <c r="CL2025"/>
      <c r="CM2025"/>
      <c r="CN2025"/>
      <c r="CO2025"/>
      <c r="CP2025"/>
      <c r="CQ2025"/>
      <c r="CR2025"/>
      <c r="CS2025"/>
    </row>
    <row r="2026" spans="1:102" s="3" customFormat="1" x14ac:dyDescent="0.35">
      <c r="C2026" s="307"/>
      <c r="Y2026" s="287"/>
      <c r="BF2026" s="308"/>
      <c r="BG2026" s="308"/>
      <c r="BH2026" s="308"/>
      <c r="BI2026" s="308"/>
      <c r="BJ2026" s="308"/>
      <c r="BK2026" s="308"/>
      <c r="BL2026" s="308"/>
      <c r="BM2026" s="308"/>
      <c r="BN2026" s="308"/>
      <c r="BO2026" s="308"/>
      <c r="BP2026" s="308"/>
      <c r="BQ2026" s="308"/>
      <c r="BR2026" s="308"/>
      <c r="BS2026" s="308"/>
      <c r="BT2026" s="308"/>
      <c r="BU2026" s="308"/>
      <c r="BV2026" s="308"/>
      <c r="BW2026" s="308"/>
      <c r="BX2026" s="308"/>
      <c r="BY2026" s="308"/>
      <c r="BZ2026" s="308"/>
      <c r="CA2026" s="308"/>
      <c r="CB2026" s="308"/>
      <c r="CC2026" s="308"/>
    </row>
    <row r="2027" spans="1:102" ht="15" thickBot="1" x14ac:dyDescent="0.4">
      <c r="G2027" s="3"/>
      <c r="H2027" s="3"/>
      <c r="I2027" s="3"/>
      <c r="J2027" s="3"/>
      <c r="K2027" s="3"/>
      <c r="L2027" s="3"/>
      <c r="M2027" s="3"/>
      <c r="N2027" s="3"/>
      <c r="O2027" s="3"/>
      <c r="Q2027" s="3"/>
      <c r="R2027" s="3"/>
      <c r="S2027" s="3"/>
      <c r="T2027" s="3"/>
      <c r="U2027" s="3"/>
      <c r="V2027" s="3"/>
      <c r="W2027" s="3"/>
      <c r="X2027" s="3"/>
      <c r="Y2027" s="3"/>
      <c r="Z2027" s="160"/>
      <c r="AA2027" s="3"/>
      <c r="AB2027" s="3"/>
      <c r="AC2027" s="3"/>
      <c r="AD2027" s="3"/>
      <c r="AE2027" s="3"/>
      <c r="AF2027" s="3"/>
      <c r="AG2027" s="3"/>
      <c r="AH2027" s="3"/>
      <c r="AI2027" s="3"/>
      <c r="BI2027"/>
      <c r="BJ2027"/>
      <c r="CG2027" s="2"/>
      <c r="CH2027" s="2"/>
    </row>
    <row r="2028" spans="1:102" s="56" customFormat="1" ht="15" customHeight="1" x14ac:dyDescent="0.25">
      <c r="B2028" s="328" t="s">
        <v>26</v>
      </c>
      <c r="C2028" s="329"/>
      <c r="D2028" s="329"/>
      <c r="E2028" s="329"/>
      <c r="F2028" s="329"/>
      <c r="G2028" s="329"/>
      <c r="H2028" s="329"/>
      <c r="I2028" s="329"/>
      <c r="J2028" s="329"/>
      <c r="K2028" s="329"/>
      <c r="L2028" s="329"/>
      <c r="M2028" s="329"/>
      <c r="N2028" s="329"/>
      <c r="O2028" s="329"/>
      <c r="P2028" s="330"/>
      <c r="Q2028" s="2"/>
      <c r="X2028" s="162"/>
    </row>
    <row r="2029" spans="1:102" s="56" customFormat="1" ht="130.5" customHeight="1" thickBot="1" x14ac:dyDescent="0.3">
      <c r="B2029" s="318" t="s">
        <v>126</v>
      </c>
      <c r="C2029" s="319"/>
      <c r="D2029" s="319"/>
      <c r="E2029" s="319"/>
      <c r="F2029" s="319"/>
      <c r="G2029" s="319"/>
      <c r="H2029" s="319"/>
      <c r="I2029" s="319"/>
      <c r="J2029" s="319"/>
      <c r="K2029" s="319"/>
      <c r="L2029" s="319"/>
      <c r="M2029" s="319"/>
      <c r="N2029" s="319"/>
      <c r="O2029" s="319"/>
      <c r="P2029" s="320"/>
      <c r="Q2029" s="2"/>
    </row>
    <row r="2030" spans="1:102" x14ac:dyDescent="0.35">
      <c r="C2030" s="2"/>
      <c r="AB2030" s="44"/>
      <c r="BI2030"/>
      <c r="BJ2030"/>
      <c r="CG2030" s="2"/>
      <c r="CH2030" s="2"/>
    </row>
    <row r="2031" spans="1:102" x14ac:dyDescent="0.35">
      <c r="A2031" s="54">
        <v>1</v>
      </c>
      <c r="B2031" s="179" t="s">
        <v>67</v>
      </c>
      <c r="C2031" s="2"/>
      <c r="AB2031" s="44"/>
      <c r="BI2031"/>
      <c r="BJ2031"/>
      <c r="CG2031" s="2"/>
      <c r="CH2031" s="2"/>
    </row>
    <row r="2032" spans="1:102" x14ac:dyDescent="0.35">
      <c r="A2032" s="54">
        <f t="shared" ref="A2032:A2035" si="1636">A2031+1</f>
        <v>2</v>
      </c>
      <c r="B2032" s="179" t="s">
        <v>68</v>
      </c>
      <c r="C2032" s="2"/>
      <c r="AB2032" s="44"/>
      <c r="BI2032"/>
      <c r="BJ2032"/>
      <c r="CG2032" s="2"/>
      <c r="CH2032" s="2"/>
    </row>
    <row r="2033" spans="1:86" x14ac:dyDescent="0.35">
      <c r="A2033" s="54">
        <f t="shared" si="1636"/>
        <v>3</v>
      </c>
      <c r="B2033" s="179" t="s">
        <v>69</v>
      </c>
      <c r="C2033" s="2"/>
      <c r="AB2033" s="44"/>
      <c r="BI2033"/>
      <c r="BJ2033"/>
      <c r="CG2033" s="2"/>
      <c r="CH2033" s="2"/>
    </row>
    <row r="2034" spans="1:86" x14ac:dyDescent="0.35">
      <c r="A2034" s="54">
        <f t="shared" si="1636"/>
        <v>4</v>
      </c>
      <c r="B2034" s="179" t="s">
        <v>70</v>
      </c>
      <c r="C2034" s="2"/>
      <c r="AB2034" s="44"/>
      <c r="BI2034"/>
      <c r="BJ2034"/>
      <c r="CG2034" s="2"/>
      <c r="CH2034" s="2"/>
    </row>
    <row r="2035" spans="1:86" x14ac:dyDescent="0.35">
      <c r="A2035" s="54">
        <f t="shared" si="1636"/>
        <v>5</v>
      </c>
      <c r="B2035" s="179" t="s">
        <v>71</v>
      </c>
      <c r="C2035" s="2"/>
      <c r="AB2035" s="44"/>
      <c r="BI2035"/>
      <c r="BJ2035"/>
      <c r="CG2035" s="2"/>
      <c r="CH2035" s="2"/>
    </row>
    <row r="2036" spans="1:86" x14ac:dyDescent="0.35">
      <c r="A2036" s="54">
        <f>A2035+1</f>
        <v>6</v>
      </c>
      <c r="B2036" s="291" t="s">
        <v>103</v>
      </c>
      <c r="C2036" s="2"/>
      <c r="AB2036" s="44"/>
      <c r="BI2036"/>
      <c r="BJ2036"/>
      <c r="CG2036" s="2"/>
      <c r="CH2036" s="2"/>
    </row>
    <row r="2037" spans="1:86" x14ac:dyDescent="0.35">
      <c r="A2037" s="54">
        <f t="shared" ref="A2037:A2047" si="1637">A2036+1</f>
        <v>7</v>
      </c>
      <c r="B2037" s="291" t="s">
        <v>104</v>
      </c>
      <c r="C2037" s="2"/>
      <c r="AB2037" s="44"/>
      <c r="BI2037"/>
      <c r="BJ2037"/>
      <c r="CG2037" s="2"/>
      <c r="CH2037" s="2"/>
    </row>
    <row r="2038" spans="1:86" x14ac:dyDescent="0.35">
      <c r="A2038" s="54">
        <f t="shared" si="1637"/>
        <v>8</v>
      </c>
      <c r="B2038" s="291" t="s">
        <v>105</v>
      </c>
      <c r="C2038" s="2"/>
      <c r="AB2038" s="44"/>
      <c r="BI2038"/>
      <c r="BJ2038"/>
      <c r="CG2038" s="2"/>
      <c r="CH2038" s="2"/>
    </row>
    <row r="2039" spans="1:86" x14ac:dyDescent="0.35">
      <c r="A2039" s="54">
        <f t="shared" si="1637"/>
        <v>9</v>
      </c>
      <c r="B2039" s="302" t="s">
        <v>167</v>
      </c>
      <c r="C2039" s="2"/>
      <c r="AB2039" s="44"/>
      <c r="BI2039"/>
      <c r="BJ2039"/>
      <c r="CG2039" s="2"/>
      <c r="CH2039" s="2"/>
    </row>
    <row r="2040" spans="1:86" x14ac:dyDescent="0.35">
      <c r="A2040" s="54">
        <f t="shared" si="1637"/>
        <v>10</v>
      </c>
      <c r="B2040" s="302" t="s">
        <v>168</v>
      </c>
      <c r="C2040" s="2"/>
      <c r="AB2040" s="44"/>
      <c r="BI2040"/>
      <c r="BJ2040"/>
      <c r="CG2040" s="2"/>
      <c r="CH2040" s="2"/>
    </row>
    <row r="2041" spans="1:86" x14ac:dyDescent="0.35">
      <c r="A2041" s="54">
        <f>A2040+1</f>
        <v>11</v>
      </c>
      <c r="B2041" s="302" t="s">
        <v>169</v>
      </c>
      <c r="C2041" s="2"/>
      <c r="AB2041" s="44"/>
      <c r="BI2041"/>
      <c r="BJ2041"/>
      <c r="CG2041" s="2"/>
      <c r="CH2041" s="2"/>
    </row>
    <row r="2042" spans="1:86" x14ac:dyDescent="0.35">
      <c r="A2042" s="54">
        <f>A2041+1</f>
        <v>12</v>
      </c>
      <c r="B2042" s="302" t="s">
        <v>170</v>
      </c>
      <c r="C2042" s="2"/>
      <c r="AB2042" s="44"/>
      <c r="BI2042"/>
      <c r="BJ2042"/>
      <c r="CG2042" s="2"/>
      <c r="CH2042" s="2"/>
    </row>
    <row r="2043" spans="1:86" x14ac:dyDescent="0.35">
      <c r="A2043" s="54">
        <f>A2042+1</f>
        <v>13</v>
      </c>
      <c r="B2043" s="302" t="s">
        <v>171</v>
      </c>
      <c r="C2043" s="2"/>
      <c r="AB2043" s="44"/>
      <c r="BI2043"/>
      <c r="BJ2043"/>
      <c r="CG2043" s="2"/>
      <c r="CH2043" s="2"/>
    </row>
    <row r="2044" spans="1:86" x14ac:dyDescent="0.35">
      <c r="A2044" s="54">
        <f>A2043+1</f>
        <v>14</v>
      </c>
      <c r="B2044" s="291" t="s">
        <v>106</v>
      </c>
      <c r="C2044" s="2"/>
      <c r="AB2044" s="44"/>
      <c r="BI2044"/>
      <c r="BJ2044"/>
      <c r="CG2044" s="2"/>
      <c r="CH2044" s="2"/>
    </row>
    <row r="2045" spans="1:86" x14ac:dyDescent="0.35">
      <c r="A2045" s="54">
        <f t="shared" ref="A2045:A2046" si="1638">A2044+1</f>
        <v>15</v>
      </c>
      <c r="B2045" s="302" t="s">
        <v>172</v>
      </c>
      <c r="C2045" s="2"/>
      <c r="AB2045" s="44"/>
      <c r="BI2045"/>
      <c r="BJ2045"/>
      <c r="CG2045" s="2"/>
      <c r="CH2045" s="2"/>
    </row>
    <row r="2046" spans="1:86" x14ac:dyDescent="0.35">
      <c r="A2046" s="54">
        <f t="shared" si="1638"/>
        <v>16</v>
      </c>
      <c r="B2046" s="253" t="s">
        <v>86</v>
      </c>
      <c r="C2046" s="2"/>
      <c r="AB2046" s="44"/>
      <c r="BI2046"/>
      <c r="BJ2046"/>
      <c r="CG2046" s="2"/>
      <c r="CH2046" s="2"/>
    </row>
    <row r="2047" spans="1:86" x14ac:dyDescent="0.35">
      <c r="A2047" s="54">
        <f t="shared" si="1637"/>
        <v>17</v>
      </c>
      <c r="B2047" s="302" t="s">
        <v>173</v>
      </c>
      <c r="C2047" s="2"/>
      <c r="AB2047" s="44"/>
      <c r="BI2047"/>
      <c r="BJ2047"/>
      <c r="CG2047" s="2"/>
      <c r="CH2047" s="2"/>
    </row>
    <row r="2048" spans="1:86" x14ac:dyDescent="0.35">
      <c r="A2048" s="54">
        <f t="shared" ref="A2048:A2058" si="1639">A2047+1</f>
        <v>18</v>
      </c>
      <c r="B2048" s="302" t="s">
        <v>174</v>
      </c>
      <c r="C2048" s="2"/>
      <c r="AB2048" s="44"/>
      <c r="BI2048"/>
      <c r="BJ2048"/>
      <c r="CG2048" s="2"/>
      <c r="CH2048" s="2"/>
    </row>
    <row r="2049" spans="1:86" x14ac:dyDescent="0.35">
      <c r="A2049" s="54">
        <f t="shared" si="1639"/>
        <v>19</v>
      </c>
      <c r="B2049" s="302" t="s">
        <v>175</v>
      </c>
      <c r="C2049" s="2"/>
      <c r="AB2049" s="44"/>
      <c r="BI2049"/>
      <c r="BJ2049"/>
      <c r="CG2049" s="2"/>
      <c r="CH2049" s="2"/>
    </row>
    <row r="2050" spans="1:86" x14ac:dyDescent="0.35">
      <c r="A2050" s="54">
        <f t="shared" si="1639"/>
        <v>20</v>
      </c>
      <c r="B2050" s="302" t="s">
        <v>176</v>
      </c>
      <c r="C2050" s="2"/>
      <c r="AB2050" s="44"/>
      <c r="BI2050"/>
      <c r="BJ2050"/>
      <c r="CG2050" s="2"/>
      <c r="CH2050" s="2"/>
    </row>
    <row r="2051" spans="1:86" x14ac:dyDescent="0.35">
      <c r="A2051" s="54">
        <f t="shared" si="1639"/>
        <v>21</v>
      </c>
      <c r="B2051" s="302" t="s">
        <v>177</v>
      </c>
      <c r="C2051" s="2"/>
      <c r="AB2051" s="44"/>
      <c r="BI2051"/>
      <c r="BJ2051"/>
      <c r="CG2051" s="2"/>
      <c r="CH2051" s="2"/>
    </row>
    <row r="2052" spans="1:86" x14ac:dyDescent="0.35">
      <c r="A2052" s="54">
        <f t="shared" si="1639"/>
        <v>22</v>
      </c>
      <c r="B2052" s="302" t="s">
        <v>178</v>
      </c>
      <c r="C2052" s="2"/>
      <c r="AB2052" s="44"/>
      <c r="BI2052"/>
      <c r="BJ2052"/>
      <c r="CG2052" s="2"/>
      <c r="CH2052" s="2"/>
    </row>
    <row r="2053" spans="1:86" x14ac:dyDescent="0.35">
      <c r="A2053" s="54">
        <f>A2052+1</f>
        <v>23</v>
      </c>
      <c r="B2053" s="291" t="s">
        <v>107</v>
      </c>
      <c r="C2053" s="2"/>
      <c r="AB2053" s="44"/>
      <c r="BI2053"/>
      <c r="BJ2053"/>
      <c r="CG2053" s="2"/>
      <c r="CH2053" s="2"/>
    </row>
    <row r="2054" spans="1:86" x14ac:dyDescent="0.35">
      <c r="A2054" s="54">
        <f t="shared" si="1639"/>
        <v>24</v>
      </c>
      <c r="B2054" s="302" t="s">
        <v>119</v>
      </c>
      <c r="C2054" s="2"/>
      <c r="AB2054" s="44"/>
      <c r="BI2054"/>
      <c r="BJ2054"/>
      <c r="CG2054" s="2"/>
      <c r="CH2054" s="2"/>
    </row>
    <row r="2055" spans="1:86" x14ac:dyDescent="0.35">
      <c r="A2055" s="54">
        <f t="shared" si="1639"/>
        <v>25</v>
      </c>
      <c r="B2055" s="302" t="s">
        <v>179</v>
      </c>
      <c r="C2055" s="2"/>
      <c r="AB2055" s="44"/>
      <c r="BI2055"/>
      <c r="BJ2055"/>
      <c r="CG2055" s="2"/>
      <c r="CH2055" s="2"/>
    </row>
    <row r="2056" spans="1:86" x14ac:dyDescent="0.35">
      <c r="A2056" s="54">
        <f t="shared" si="1639"/>
        <v>26</v>
      </c>
      <c r="B2056" s="302" t="s">
        <v>180</v>
      </c>
      <c r="C2056" s="2"/>
      <c r="AB2056" s="44"/>
      <c r="BI2056"/>
      <c r="BJ2056"/>
      <c r="CG2056" s="2"/>
      <c r="CH2056" s="2"/>
    </row>
    <row r="2057" spans="1:86" x14ac:dyDescent="0.35">
      <c r="A2057" s="54">
        <f t="shared" si="1639"/>
        <v>27</v>
      </c>
      <c r="B2057" s="253" t="s">
        <v>87</v>
      </c>
      <c r="C2057" s="2"/>
      <c r="AB2057" s="44"/>
      <c r="BI2057"/>
      <c r="BJ2057"/>
      <c r="CG2057" s="2"/>
      <c r="CH2057" s="2"/>
    </row>
    <row r="2058" spans="1:86" x14ac:dyDescent="0.35">
      <c r="A2058" s="54">
        <f t="shared" si="1639"/>
        <v>28</v>
      </c>
      <c r="B2058" s="291" t="s">
        <v>108</v>
      </c>
      <c r="C2058" s="2"/>
      <c r="AB2058" s="44"/>
      <c r="BI2058"/>
      <c r="BJ2058"/>
      <c r="CG2058" s="2"/>
      <c r="CH2058" s="2"/>
    </row>
    <row r="2059" spans="1:86" hidden="1" x14ac:dyDescent="0.35">
      <c r="B2059" s="19"/>
      <c r="BI2059"/>
      <c r="BJ2059"/>
      <c r="CG2059" s="2"/>
      <c r="CH2059" s="2"/>
    </row>
    <row r="2060" spans="1:86" hidden="1" x14ac:dyDescent="0.35">
      <c r="B2060" s="19"/>
      <c r="BI2060"/>
      <c r="BJ2060"/>
      <c r="CG2060" s="2"/>
      <c r="CH2060" s="2"/>
    </row>
    <row r="2061" spans="1:86" hidden="1" x14ac:dyDescent="0.35">
      <c r="B2061" s="19"/>
      <c r="BI2061"/>
      <c r="BJ2061"/>
      <c r="CG2061" s="2"/>
      <c r="CH2061" s="2"/>
    </row>
    <row r="2062" spans="1:86" hidden="1" x14ac:dyDescent="0.35">
      <c r="B2062" s="19"/>
      <c r="BI2062"/>
      <c r="BJ2062"/>
      <c r="CG2062" s="2"/>
      <c r="CH2062" s="2"/>
    </row>
    <row r="2063" spans="1:86" hidden="1" x14ac:dyDescent="0.35">
      <c r="BI2063"/>
      <c r="BJ2063"/>
      <c r="CG2063" s="2"/>
      <c r="CH2063" s="2"/>
    </row>
    <row r="2064" spans="1:86" hidden="1" x14ac:dyDescent="0.35">
      <c r="BI2064"/>
      <c r="BJ2064"/>
      <c r="CG2064" s="2"/>
      <c r="CH2064" s="2"/>
    </row>
    <row r="2065" spans="61:86" hidden="1" x14ac:dyDescent="0.35">
      <c r="BI2065"/>
      <c r="BJ2065"/>
      <c r="CG2065" s="2"/>
      <c r="CH2065" s="2"/>
    </row>
    <row r="2066" spans="61:86" hidden="1" x14ac:dyDescent="0.35">
      <c r="BI2066"/>
      <c r="BJ2066"/>
      <c r="CG2066" s="2"/>
      <c r="CH2066" s="2"/>
    </row>
  </sheetData>
  <sheetProtection algorithmName="SHA-512" hashValue="XGDjdeie37M9JmwbhNngGZz+cfUNaAOjBmnNZw6XiBUIe0M8+z9NSE01NjxtHjYB9CcrNKPZv02JRC3WcDDcaQ==" saltValue="eqyYvMm2dDn725siD067uw==" spinCount="100000" sheet="1" formatColumns="0" formatRows="0"/>
  <mergeCells count="2">
    <mergeCell ref="B2028:P2028"/>
    <mergeCell ref="B2029:P2029"/>
  </mergeCells>
  <conditionalFormatting sqref="G17:AC1016">
    <cfRule type="cellIs" dxfId="1" priority="3" operator="lessThan">
      <formula>0</formula>
    </cfRule>
  </conditionalFormatting>
  <conditionalFormatting sqref="Z17:AB1016 S17:X1016">
    <cfRule type="expression" dxfId="0" priority="2">
      <formula>NOT(ISNUMBER(S17))</formula>
    </cfRule>
  </conditionalFormatting>
  <dataValidations count="3">
    <dataValidation allowBlank="1" showErrorMessage="1" prompt="Calculated on the basis of the Taxable Gross Earnings YTD" sqref="AY1023:XFD1023 O1023 M1024:M1026 AI1023 AA1023:AF1023 AK1023:AP1023 AS1023 AY1024:BB1032 A1023:L1023" xr:uid="{00000000-0002-0000-0400-000000000000}"/>
    <dataValidation allowBlank="1" showInputMessage="1" showErrorMessage="1" errorTitle="Invalid date" error="Please input date within fiscal year 2017-18." sqref="D17:F1016" xr:uid="{00000000-0002-0000-0400-000001000000}"/>
    <dataValidation allowBlank="1" sqref="A16:XFD16 M1023:N1023 AG1023:AH1023 AQ1023:AR1023" xr:uid="{00000000-0002-0000-0400-000002000000}"/>
  </dataValidations>
  <hyperlinks>
    <hyperlink ref="B1" location="'Instructions and contents'!A1" tooltip="Instructions and contents" display="Instructions and contents" xr:uid="{00000000-0004-0000-0400-000000000000}"/>
    <hyperlink ref="B2" location="'Sch C. Quarter Output (PR1)'!A1" tooltip="Schedule C: Quarter Output (PR1)" display="&lt;Previous tab" xr:uid="{00000000-0004-0000-0400-000001000000}"/>
  </hyperlinks>
  <pageMargins left="0.7" right="0.7" top="0.75" bottom="0.75" header="0.3" footer="0.3"/>
  <pageSetup orientation="portrait" r:id="rId1"/>
  <headerFooter>
    <oddFooter>&amp;C&amp;7&amp;B&amp;"Arial"Document Classification: KPMG Confidential</oddFooter>
  </headerFooter>
  <customProperties>
    <customPr name="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7"/>
  <sheetViews>
    <sheetView showGridLines="0" zoomScale="85" zoomScaleNormal="85" workbookViewId="0">
      <selection activeCell="D1" sqref="D1"/>
    </sheetView>
  </sheetViews>
  <sheetFormatPr defaultColWidth="0" defaultRowHeight="14.5" zeroHeight="1" x14ac:dyDescent="0.35"/>
  <cols>
    <col min="1" max="1" width="10.1796875" customWidth="1"/>
    <col min="2" max="2" width="27.453125" customWidth="1"/>
    <col min="3" max="3" width="17" customWidth="1"/>
    <col min="4" max="4" width="100.81640625" customWidth="1"/>
    <col min="5" max="16384" width="9.1796875" hidden="1"/>
  </cols>
  <sheetData>
    <row r="1" spans="1:4" x14ac:dyDescent="0.35">
      <c r="A1" s="58" t="s">
        <v>27</v>
      </c>
    </row>
    <row r="2" spans="1:4" x14ac:dyDescent="0.35">
      <c r="A2" s="58" t="s">
        <v>29</v>
      </c>
    </row>
    <row r="3" spans="1:4" x14ac:dyDescent="0.35"/>
    <row r="4" spans="1:4" x14ac:dyDescent="0.35"/>
    <row r="5" spans="1:4" x14ac:dyDescent="0.35">
      <c r="A5" s="293" t="s">
        <v>113</v>
      </c>
      <c r="B5" s="294" t="s">
        <v>114</v>
      </c>
      <c r="C5" s="294" t="s">
        <v>115</v>
      </c>
      <c r="D5" s="295" t="s">
        <v>116</v>
      </c>
    </row>
    <row r="6" spans="1:4" x14ac:dyDescent="0.35">
      <c r="A6" s="296">
        <v>1</v>
      </c>
      <c r="B6" s="297" t="s">
        <v>117</v>
      </c>
      <c r="C6" s="303">
        <v>44643</v>
      </c>
      <c r="D6" s="298" t="s">
        <v>181</v>
      </c>
    </row>
    <row r="7" spans="1:4" hidden="1" x14ac:dyDescent="0.35">
      <c r="A7" s="296"/>
      <c r="B7" s="297"/>
      <c r="C7" s="303"/>
      <c r="D7" s="298"/>
    </row>
  </sheetData>
  <sheetProtection algorithmName="SHA-512" hashValue="JiR+dg42mwhd6RNBhdWz/OTat7Qf0ijKO7oLVZxvs3Cdl9t4RUocdHKfe4TwPXNURCTUrBLKHxxG7W96kgZ52g==" saltValue="KbUv941lPUNNjJTeFjNsVg==" spinCount="100000" sheet="1" objects="1" scenarios="1"/>
  <hyperlinks>
    <hyperlink ref="A1" location="'Instructions and contents'!A1" tooltip="Instructions and contents" display="Instructions and contents" xr:uid="{00000000-0004-0000-0500-000000000000}"/>
    <hyperlink ref="A2" location="'Sch D. Workings'!A1" tooltip="Schedule C: Quarter Output (PR1)" display="&lt;Previous tab" xr:uid="{00000000-0004-0000-0500-000001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E6"/>
  <sheetViews>
    <sheetView workbookViewId="0"/>
  </sheetViews>
  <sheetFormatPr defaultRowHeight="14.5" x14ac:dyDescent="0.35"/>
  <sheetData>
    <row r="1" spans="1:5" x14ac:dyDescent="0.35">
      <c r="A1" s="115" t="s">
        <v>39</v>
      </c>
      <c r="B1" s="115" t="s">
        <v>40</v>
      </c>
      <c r="C1" s="115" t="s">
        <v>41</v>
      </c>
      <c r="D1" s="115" t="s">
        <v>42</v>
      </c>
      <c r="E1" s="115" t="s">
        <v>43</v>
      </c>
    </row>
    <row r="2" spans="1:5" x14ac:dyDescent="0.35">
      <c r="A2">
        <v>2</v>
      </c>
      <c r="B2">
        <v>46</v>
      </c>
      <c r="C2">
        <v>7</v>
      </c>
      <c r="D2">
        <v>51</v>
      </c>
      <c r="E2" t="s">
        <v>50</v>
      </c>
    </row>
    <row r="3" spans="1:5" x14ac:dyDescent="0.35">
      <c r="A3">
        <v>3</v>
      </c>
      <c r="B3">
        <v>58</v>
      </c>
      <c r="C3">
        <v>8</v>
      </c>
      <c r="D3">
        <v>65</v>
      </c>
      <c r="E3" t="s">
        <v>46</v>
      </c>
    </row>
    <row r="4" spans="1:5" x14ac:dyDescent="0.35">
      <c r="A4">
        <v>3</v>
      </c>
      <c r="B4">
        <v>11</v>
      </c>
      <c r="C4">
        <v>8</v>
      </c>
      <c r="D4">
        <v>19</v>
      </c>
      <c r="E4" t="s">
        <v>47</v>
      </c>
    </row>
    <row r="5" spans="1:5" x14ac:dyDescent="0.35">
      <c r="A5">
        <v>3</v>
      </c>
      <c r="B5">
        <v>25</v>
      </c>
      <c r="C5">
        <v>8</v>
      </c>
      <c r="D5">
        <v>28</v>
      </c>
      <c r="E5" t="s">
        <v>48</v>
      </c>
    </row>
    <row r="6" spans="1:5" x14ac:dyDescent="0.35">
      <c r="A6">
        <v>2</v>
      </c>
      <c r="B6">
        <v>35</v>
      </c>
      <c r="C6">
        <v>7</v>
      </c>
      <c r="D6">
        <v>41</v>
      </c>
      <c r="E6" t="s">
        <v>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E2"/>
  <sheetViews>
    <sheetView workbookViewId="0"/>
  </sheetViews>
  <sheetFormatPr defaultRowHeight="14.5" x14ac:dyDescent="0.35"/>
  <sheetData>
    <row r="1" spans="1:5" x14ac:dyDescent="0.35">
      <c r="A1" s="115" t="s">
        <v>39</v>
      </c>
      <c r="B1" s="115" t="s">
        <v>40</v>
      </c>
      <c r="C1" s="115" t="s">
        <v>41</v>
      </c>
      <c r="D1" s="115" t="s">
        <v>42</v>
      </c>
      <c r="E1" s="115" t="s">
        <v>43</v>
      </c>
    </row>
    <row r="2" spans="1:5" x14ac:dyDescent="0.35">
      <c r="A2">
        <v>1</v>
      </c>
      <c r="B2">
        <v>1</v>
      </c>
      <c r="C2">
        <v>8</v>
      </c>
      <c r="D2">
        <v>15</v>
      </c>
      <c r="E2" t="s">
        <v>44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Instructions and contents</vt:lpstr>
      <vt:lpstr>Sch A. Input</vt:lpstr>
      <vt:lpstr>Sch B. Bi-Weekly Output</vt:lpstr>
      <vt:lpstr>Sch C. Quarter Output (PR1)</vt:lpstr>
      <vt:lpstr>Sch D. Workings</vt:lpstr>
      <vt:lpstr>Version_Control</vt:lpstr>
      <vt:lpstr>_1</vt:lpstr>
      <vt:lpstr>_4</vt:lpstr>
      <vt:lpstr>Annual_Recurring_YTD_1</vt:lpstr>
      <vt:lpstr>Annualized_Recurring_YTD</vt:lpstr>
      <vt:lpstr>End_Date</vt:lpstr>
      <vt:lpstr>One_time</vt:lpstr>
      <vt:lpstr>One_time_Earnings_YTD</vt:lpstr>
      <vt:lpstr>Period_End</vt:lpstr>
      <vt:lpstr>Recurring</vt:lpstr>
      <vt:lpstr>Recurring_Earnings_YTD_1</vt:lpstr>
      <vt:lpstr>Start_Date</vt:lpstr>
    </vt:vector>
  </TitlesOfParts>
  <Manager>Office of the Tax Commissioner</Manager>
  <Company>Bermuda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the Tax Commissioner</dc:creator>
  <cp:lastModifiedBy>Fitzsimmons, Sara</cp:lastModifiedBy>
  <cp:lastPrinted>2017-04-12T21:51:33Z</cp:lastPrinted>
  <dcterms:created xsi:type="dcterms:W3CDTF">2014-02-27T20:56:02Z</dcterms:created>
  <dcterms:modified xsi:type="dcterms:W3CDTF">2022-03-23T12:26:44Z</dcterms:modified>
  <cp:category>KPMG Confidential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{2D7140ED-8E3D-4749-B0AE-3638588B29FE}</vt:lpwstr>
  </property>
</Properties>
</file>